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F:\MEDSL\election_night2020\results\"/>
    </mc:Choice>
  </mc:AlternateContent>
  <xr:revisionPtr revIDLastSave="0" documentId="8_{CDDF28B5-AB40-4F09-9453-03517301C75A}" xr6:coauthVersionLast="45" xr6:coauthVersionMax="45" xr10:uidLastSave="{00000000-0000-0000-0000-000000000000}"/>
  <bookViews>
    <workbookView xWindow="-108" yWindow="-108" windowWidth="23256" windowHeight="12576" tabRatio="944" activeTab="3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H2910" i="2" l="1"/>
  <c r="CH2216" i="2"/>
  <c r="CL1462" i="2"/>
  <c r="CK1462" i="2"/>
  <c r="CJ1462" i="2"/>
  <c r="CI1462" i="2"/>
  <c r="CH1462" i="2"/>
  <c r="CI1373" i="2"/>
  <c r="CH1373" i="2"/>
  <c r="CK1161" i="2"/>
  <c r="CJ1161" i="2"/>
  <c r="CI1161" i="2"/>
  <c r="CH1161" i="2"/>
  <c r="CR633" i="2"/>
  <c r="CQ633" i="2"/>
  <c r="CP633" i="2"/>
  <c r="CO633" i="2"/>
  <c r="CN633" i="2"/>
  <c r="CM633" i="2"/>
  <c r="CL633" i="2"/>
  <c r="CK633" i="2"/>
  <c r="CJ633" i="2"/>
  <c r="CI633" i="2"/>
  <c r="CH633" i="2"/>
  <c r="CL420" i="2"/>
  <c r="CK420" i="2"/>
  <c r="CJ420" i="2"/>
  <c r="CI420" i="2"/>
  <c r="CH420" i="2"/>
  <c r="BU2526" i="2" l="1"/>
  <c r="CH2" i="1" l="1"/>
  <c r="CH1" i="1"/>
  <c r="CH53" i="1"/>
  <c r="CH52" i="1"/>
  <c r="CH24" i="1"/>
  <c r="CH22" i="1"/>
  <c r="CH14" i="1"/>
  <c r="CH3" i="1"/>
  <c r="CH13" i="1" l="1"/>
  <c r="CH10" i="1"/>
  <c r="CH5" i="1"/>
  <c r="AM9" i="14"/>
  <c r="G39" i="13" s="1"/>
  <c r="AM8" i="14"/>
  <c r="AM7" i="14"/>
  <c r="AM6" i="14"/>
  <c r="AM5" i="14"/>
  <c r="AM4" i="14"/>
  <c r="AM3" i="14"/>
  <c r="AM1" i="14"/>
  <c r="AL8" i="14"/>
  <c r="AL7" i="14"/>
  <c r="AL6" i="14"/>
  <c r="AL5" i="14"/>
  <c r="AL4" i="14"/>
  <c r="AL3" i="14"/>
  <c r="AL1" i="14"/>
  <c r="G38" i="13"/>
  <c r="G37" i="13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C1133" i="3" l="1"/>
  <c r="CA1133" i="3"/>
  <c r="BZ1133" i="3"/>
  <c r="CC1222" i="3"/>
  <c r="CA1222" i="3"/>
  <c r="BZ1222" i="3"/>
  <c r="BZ1077" i="3"/>
  <c r="CQ831" i="2" l="1"/>
  <c r="CP831" i="2"/>
  <c r="CO831" i="2"/>
  <c r="CN831" i="2"/>
  <c r="CM831" i="2"/>
  <c r="CL831" i="2"/>
  <c r="CK831" i="2"/>
  <c r="CJ831" i="2"/>
  <c r="CI831" i="2"/>
  <c r="CV1272" i="2" l="1"/>
  <c r="CU1272" i="2"/>
  <c r="CT1272" i="2"/>
  <c r="CS1272" i="2"/>
  <c r="CR1272" i="2"/>
  <c r="CQ1272" i="2"/>
  <c r="CP1272" i="2"/>
  <c r="CO1272" i="2"/>
  <c r="CN1272" i="2"/>
  <c r="CM1272" i="2"/>
  <c r="CL1272" i="2"/>
  <c r="CK1272" i="2"/>
  <c r="CJ1272" i="2"/>
  <c r="CI1272" i="2"/>
  <c r="BQ3258" i="2" l="1"/>
  <c r="BQ3233" i="2"/>
  <c r="BQ3159" i="2"/>
  <c r="BQ3102" i="2"/>
  <c r="BQ3061" i="2"/>
  <c r="BQ2926" i="2"/>
  <c r="BQ2910" i="2"/>
  <c r="BQ2879" i="2"/>
  <c r="BQ2623" i="2"/>
  <c r="BQ2526" i="2"/>
  <c r="BQ2458" i="2"/>
  <c r="BQ2410" i="2"/>
  <c r="BQ2402" i="2"/>
  <c r="BQ2333" i="2"/>
  <c r="BQ2295" i="2"/>
  <c r="BQ2216" i="2"/>
  <c r="BQ2126" i="2"/>
  <c r="BQ2071" i="2"/>
  <c r="BQ1969" i="2"/>
  <c r="BQ1905" i="2"/>
  <c r="BQ1870" i="2"/>
  <c r="BQ1847" i="2"/>
  <c r="BQ1835" i="2"/>
  <c r="BQ1816" i="2"/>
  <c r="BQ1721" i="2"/>
  <c r="BQ1663" i="2"/>
  <c r="BQ1546" i="2"/>
  <c r="BQ1462" i="2"/>
  <c r="BQ1373" i="2"/>
  <c r="BQ1288" i="2"/>
  <c r="BQ1272" i="2"/>
  <c r="BQ1246" i="2"/>
  <c r="BQ1227" i="2"/>
  <c r="BQ1161" i="2"/>
  <c r="BQ1039" i="2"/>
  <c r="BQ932" i="2"/>
  <c r="BQ831" i="2"/>
  <c r="BQ737" i="2"/>
  <c r="BQ633" i="2"/>
  <c r="BQ587" i="2"/>
  <c r="BQ581" i="2"/>
  <c r="BQ420" i="2"/>
  <c r="BQ351" i="2"/>
  <c r="BQ348" i="2"/>
  <c r="BQ343" i="2"/>
  <c r="BQ333" i="2"/>
  <c r="BQ267" i="2"/>
  <c r="BQ207" i="2"/>
  <c r="BQ130" i="2"/>
  <c r="BQ113" i="2"/>
  <c r="BQ70" i="2"/>
  <c r="CF2" i="1" l="1"/>
  <c r="CF1" i="1"/>
  <c r="CF53" i="1"/>
  <c r="CF52" i="1"/>
  <c r="CF24" i="1"/>
  <c r="CF22" i="1"/>
  <c r="CF14" i="1"/>
  <c r="CF13" i="1"/>
  <c r="CF10" i="1"/>
  <c r="CF3" i="1"/>
  <c r="CD53" i="1"/>
  <c r="CD52" i="1"/>
  <c r="CD24" i="1"/>
  <c r="CD22" i="1"/>
  <c r="CD14" i="1"/>
  <c r="CD13" i="1"/>
  <c r="CD10" i="1"/>
  <c r="CB3" i="1"/>
  <c r="AL9" i="14" l="1"/>
  <c r="AK8" i="14"/>
  <c r="AK7" i="14"/>
  <c r="AK6" i="14"/>
  <c r="AK5" i="14"/>
  <c r="AK4" i="14"/>
  <c r="AK3" i="14"/>
  <c r="AK1" i="14"/>
  <c r="AK9" i="14" l="1"/>
  <c r="AF4" i="14"/>
  <c r="CD3" i="1" l="1"/>
  <c r="CD2" i="1"/>
  <c r="CD1" i="1"/>
  <c r="CB53" i="1"/>
  <c r="CB52" i="1"/>
  <c r="CB24" i="1"/>
  <c r="CB22" i="1"/>
  <c r="CB14" i="1"/>
  <c r="CB13" i="1"/>
  <c r="CB10" i="1"/>
  <c r="CB2" i="1"/>
  <c r="CB1" i="1"/>
  <c r="AJ8" i="14" l="1"/>
  <c r="AJ7" i="14"/>
  <c r="AJ6" i="14"/>
  <c r="AJ5" i="14"/>
  <c r="AJ4" i="14"/>
  <c r="AJ3" i="14"/>
  <c r="AJ1" i="14"/>
  <c r="AD14" i="1" l="1"/>
  <c r="P3" i="1"/>
  <c r="P33" i="1"/>
  <c r="P53" i="1"/>
  <c r="V3" i="1"/>
  <c r="V24" i="1"/>
  <c r="AH13" i="1"/>
  <c r="AH3" i="1"/>
  <c r="AH14" i="1"/>
  <c r="AH22" i="1"/>
  <c r="AH24" i="1"/>
  <c r="AH53" i="1"/>
  <c r="AT13" i="1"/>
  <c r="AT3" i="1"/>
  <c r="AT10" i="1"/>
  <c r="AT14" i="1"/>
  <c r="AT53" i="1"/>
  <c r="BJ3" i="1"/>
  <c r="BJ13" i="1"/>
  <c r="BJ14" i="1"/>
  <c r="BJ22" i="1"/>
  <c r="BJ24" i="1"/>
  <c r="BJ53" i="1"/>
  <c r="X3" i="1"/>
  <c r="X14" i="1"/>
  <c r="X22" i="1"/>
  <c r="X24" i="1"/>
  <c r="AJ3" i="1"/>
  <c r="AJ13" i="1"/>
  <c r="AJ14" i="1"/>
  <c r="AJ22" i="1"/>
  <c r="AJ24" i="1"/>
  <c r="AJ53" i="1"/>
  <c r="Z3" i="1"/>
  <c r="Z14" i="1"/>
  <c r="Z22" i="1"/>
  <c r="Z24" i="1"/>
  <c r="Z33" i="1"/>
  <c r="Z53" i="1"/>
  <c r="BL13" i="1"/>
  <c r="BL3" i="1"/>
  <c r="BL10" i="1"/>
  <c r="BL14" i="1"/>
  <c r="BL22" i="1"/>
  <c r="BL24" i="1"/>
  <c r="BL53" i="1"/>
  <c r="BR13" i="1"/>
  <c r="BR3" i="1"/>
  <c r="BR14" i="1"/>
  <c r="BR22" i="1"/>
  <c r="BR24" i="1"/>
  <c r="BR52" i="1"/>
  <c r="BR53" i="1"/>
  <c r="AB3" i="1"/>
  <c r="AB14" i="1"/>
  <c r="AB22" i="1"/>
  <c r="AB24" i="1"/>
  <c r="AB53" i="1"/>
  <c r="AF3" i="1"/>
  <c r="AF10" i="1"/>
  <c r="AF13" i="1"/>
  <c r="AF14" i="1"/>
  <c r="AF22" i="1"/>
  <c r="AF24" i="1"/>
  <c r="AF53" i="1"/>
  <c r="AR3" i="1"/>
  <c r="AR10" i="1"/>
  <c r="AR13" i="1"/>
  <c r="AR14" i="1"/>
  <c r="AR22" i="1"/>
  <c r="AR24" i="1"/>
  <c r="AR53" i="1"/>
  <c r="AL3" i="1"/>
  <c r="AL10" i="1"/>
  <c r="AL13" i="1"/>
  <c r="AL14" i="1"/>
  <c r="AL22" i="1"/>
  <c r="AL53" i="1"/>
  <c r="AP3" i="1"/>
  <c r="AP10" i="1"/>
  <c r="AP13" i="1"/>
  <c r="AP14" i="1"/>
  <c r="AP22" i="1"/>
  <c r="AP24" i="1"/>
  <c r="AP53" i="1"/>
  <c r="AN3" i="1"/>
  <c r="AN10" i="1"/>
  <c r="AN13" i="1"/>
  <c r="AN14" i="1"/>
  <c r="AN22" i="1"/>
  <c r="AN24" i="1"/>
  <c r="AN53" i="1"/>
  <c r="AV3" i="1"/>
  <c r="AV13" i="1"/>
  <c r="AV14" i="1"/>
  <c r="AV22" i="1"/>
  <c r="AV24" i="1"/>
  <c r="AV53" i="1"/>
  <c r="AX3" i="1"/>
  <c r="AX10" i="1"/>
  <c r="AX13" i="1"/>
  <c r="AX14" i="1"/>
  <c r="AX22" i="1"/>
  <c r="AX24" i="1"/>
  <c r="AX53" i="1"/>
  <c r="BB3" i="1"/>
  <c r="BB10" i="1"/>
  <c r="BB13" i="1"/>
  <c r="BB14" i="1"/>
  <c r="BB22" i="1"/>
  <c r="BB24" i="1"/>
  <c r="BB53" i="1"/>
  <c r="BD3" i="1"/>
  <c r="BD10" i="1"/>
  <c r="BD13" i="1"/>
  <c r="BD14" i="1"/>
  <c r="BD22" i="1"/>
  <c r="BD24" i="1"/>
  <c r="BD53" i="1"/>
  <c r="BF3" i="1"/>
  <c r="BF10" i="1"/>
  <c r="BF13" i="1"/>
  <c r="BF14" i="1"/>
  <c r="BF22" i="1"/>
  <c r="BF24" i="1"/>
  <c r="BF53" i="1"/>
  <c r="BH3" i="1"/>
  <c r="BH13" i="1"/>
  <c r="BH14" i="1"/>
  <c r="BH22" i="1"/>
  <c r="BH24" i="1"/>
  <c r="BH53" i="1"/>
  <c r="AZ3" i="1"/>
  <c r="AZ10" i="1"/>
  <c r="AZ13" i="1"/>
  <c r="AZ14" i="1"/>
  <c r="AZ22" i="1"/>
  <c r="AZ24" i="1"/>
  <c r="AZ53" i="1"/>
  <c r="BN3" i="1"/>
  <c r="BN10" i="1"/>
  <c r="BN13" i="1"/>
  <c r="BN14" i="1"/>
  <c r="BN22" i="1"/>
  <c r="BN24" i="1"/>
  <c r="BN52" i="1"/>
  <c r="BN53" i="1"/>
  <c r="BP3" i="1"/>
  <c r="BP10" i="1"/>
  <c r="BP13" i="1"/>
  <c r="BP14" i="1"/>
  <c r="BP22" i="1"/>
  <c r="BP24" i="1"/>
  <c r="BP52" i="1"/>
  <c r="BP53" i="1"/>
  <c r="BT3" i="1"/>
  <c r="BT10" i="1"/>
  <c r="BT13" i="1"/>
  <c r="BT14" i="1"/>
  <c r="BT22" i="1"/>
  <c r="BT24" i="1"/>
  <c r="BT52" i="1"/>
  <c r="BT53" i="1"/>
  <c r="BV3" i="1"/>
  <c r="BV10" i="1"/>
  <c r="BV13" i="1"/>
  <c r="BV14" i="1"/>
  <c r="BV22" i="1"/>
  <c r="BV24" i="1"/>
  <c r="BV52" i="1"/>
  <c r="BV53" i="1"/>
  <c r="BX3" i="1"/>
  <c r="BX10" i="1"/>
  <c r="BX13" i="1"/>
  <c r="BX14" i="1"/>
  <c r="BX22" i="1"/>
  <c r="BX24" i="1"/>
  <c r="BX52" i="1"/>
  <c r="BX53" i="1"/>
  <c r="BZ3" i="1"/>
  <c r="BZ10" i="1"/>
  <c r="BZ13" i="1"/>
  <c r="BZ14" i="1"/>
  <c r="BZ22" i="1"/>
  <c r="BZ24" i="1"/>
  <c r="BZ52" i="1"/>
  <c r="BZ53" i="1"/>
  <c r="CD2910" i="2"/>
  <c r="BP335" i="2"/>
  <c r="BP336" i="2"/>
  <c r="BP337" i="2"/>
  <c r="BP338" i="2"/>
  <c r="J140" i="4" s="1"/>
  <c r="BP339" i="2"/>
  <c r="BP340" i="2"/>
  <c r="BP341" i="2"/>
  <c r="BP342" i="2"/>
  <c r="BP1229" i="2"/>
  <c r="BP1230" i="2"/>
  <c r="BP1231" i="2"/>
  <c r="BP1232" i="2"/>
  <c r="BP1233" i="2"/>
  <c r="BP1234" i="2"/>
  <c r="BP1235" i="2"/>
  <c r="BP1236" i="2"/>
  <c r="BP1237" i="2"/>
  <c r="BP1238" i="2"/>
  <c r="BP1239" i="2"/>
  <c r="BP1240" i="2"/>
  <c r="BP1241" i="2"/>
  <c r="BP1242" i="2"/>
  <c r="BP1243" i="2"/>
  <c r="BP1244" i="2"/>
  <c r="BP1245" i="2"/>
  <c r="BP1274" i="2"/>
  <c r="BP1275" i="2"/>
  <c r="BP1276" i="2"/>
  <c r="BP1277" i="2"/>
  <c r="BP1278" i="2"/>
  <c r="BP1279" i="2"/>
  <c r="BP1280" i="2"/>
  <c r="BP1281" i="2"/>
  <c r="BP1282" i="2"/>
  <c r="BP1283" i="2"/>
  <c r="BP1284" i="2"/>
  <c r="BP1285" i="2"/>
  <c r="BP1286" i="2"/>
  <c r="BP1287" i="2"/>
  <c r="BP1837" i="2"/>
  <c r="BP1838" i="2"/>
  <c r="BP1839" i="2"/>
  <c r="BP1840" i="2"/>
  <c r="BP1841" i="2"/>
  <c r="BP1842" i="2"/>
  <c r="BP1843" i="2"/>
  <c r="BP1844" i="2"/>
  <c r="BP1845" i="2"/>
  <c r="BP1846" i="2"/>
  <c r="BP2404" i="2"/>
  <c r="BI1320" i="3"/>
  <c r="BI1321" i="3"/>
  <c r="BI1322" i="3"/>
  <c r="BI1323" i="3"/>
  <c r="BI1324" i="3"/>
  <c r="BI1325" i="3"/>
  <c r="BI1326" i="3"/>
  <c r="BI1327" i="3"/>
  <c r="BI1328" i="3"/>
  <c r="BI1329" i="3"/>
  <c r="BI1330" i="3"/>
  <c r="BI1331" i="3"/>
  <c r="BI1332" i="3"/>
  <c r="BI1333" i="3"/>
  <c r="BI1334" i="3"/>
  <c r="BI1335" i="3"/>
  <c r="BI1336" i="3"/>
  <c r="BI1337" i="3"/>
  <c r="BI1338" i="3"/>
  <c r="BI1339" i="3"/>
  <c r="BI1340" i="3"/>
  <c r="BI1341" i="3"/>
  <c r="BI1342" i="3"/>
  <c r="BI1343" i="3"/>
  <c r="BI1344" i="3"/>
  <c r="BI1345" i="3"/>
  <c r="BI1346" i="3"/>
  <c r="BI1347" i="3"/>
  <c r="BI1348" i="3"/>
  <c r="BI1349" i="3"/>
  <c r="BI1350" i="3"/>
  <c r="BI1351" i="3"/>
  <c r="BI1352" i="3"/>
  <c r="BI1353" i="3"/>
  <c r="BI1354" i="3"/>
  <c r="BI1355" i="3"/>
  <c r="BI1356" i="3"/>
  <c r="BI1357" i="3"/>
  <c r="BI1358" i="3"/>
  <c r="BI1359" i="3"/>
  <c r="BP2405" i="2"/>
  <c r="BP2406" i="2"/>
  <c r="BP2407" i="2"/>
  <c r="BP2408" i="2"/>
  <c r="BP2409" i="2"/>
  <c r="BP2912" i="2"/>
  <c r="BP2913" i="2"/>
  <c r="BP2914" i="2"/>
  <c r="BP2915" i="2"/>
  <c r="BP2916" i="2"/>
  <c r="BP2917" i="2"/>
  <c r="BP2918" i="2"/>
  <c r="BP2919" i="2"/>
  <c r="BP2920" i="2"/>
  <c r="BP2921" i="2"/>
  <c r="BP2922" i="2"/>
  <c r="BP2923" i="2"/>
  <c r="BP2924" i="2"/>
  <c r="BP2925" i="2"/>
  <c r="T3" i="1"/>
  <c r="BB3258" i="2"/>
  <c r="CT3258" i="2"/>
  <c r="AV10" i="1"/>
  <c r="BL52" i="1"/>
  <c r="AJ10" i="1"/>
  <c r="AH10" i="1"/>
  <c r="BH10" i="1"/>
  <c r="BJ10" i="1"/>
  <c r="BJ52" i="1"/>
  <c r="BR10" i="1"/>
  <c r="BP3257" i="2"/>
  <c r="BP3256" i="2"/>
  <c r="BP3255" i="2"/>
  <c r="BP3254" i="2"/>
  <c r="BP3253" i="2"/>
  <c r="BP3252" i="2"/>
  <c r="BP3251" i="2"/>
  <c r="BP3250" i="2"/>
  <c r="BP3249" i="2"/>
  <c r="BP3248" i="2"/>
  <c r="BP3247" i="2"/>
  <c r="BP3246" i="2"/>
  <c r="BP3245" i="2"/>
  <c r="BP3244" i="2"/>
  <c r="BP3243" i="2"/>
  <c r="BP3242" i="2"/>
  <c r="BP3241" i="2"/>
  <c r="BP3240" i="2"/>
  <c r="BP3239" i="2"/>
  <c r="BP3238" i="2"/>
  <c r="BP3237" i="2"/>
  <c r="BP3236" i="2"/>
  <c r="BP3235" i="2"/>
  <c r="BP3232" i="2"/>
  <c r="BP3231" i="2"/>
  <c r="BP3230" i="2"/>
  <c r="BP3229" i="2"/>
  <c r="BP3228" i="2"/>
  <c r="BP3227" i="2"/>
  <c r="BP3226" i="2"/>
  <c r="BP3225" i="2"/>
  <c r="BP3224" i="2"/>
  <c r="BP3223" i="2"/>
  <c r="BP3222" i="2"/>
  <c r="BP3221" i="2"/>
  <c r="BP3220" i="2"/>
  <c r="BP3219" i="2"/>
  <c r="BP3218" i="2"/>
  <c r="BP3217" i="2"/>
  <c r="BP3216" i="2"/>
  <c r="BP3215" i="2"/>
  <c r="BP3214" i="2"/>
  <c r="BP3213" i="2"/>
  <c r="BP3212" i="2"/>
  <c r="BP3211" i="2"/>
  <c r="BP3210" i="2"/>
  <c r="BP3209" i="2"/>
  <c r="BP3208" i="2"/>
  <c r="BP3207" i="2"/>
  <c r="BP3206" i="2"/>
  <c r="BP3205" i="2"/>
  <c r="BP3204" i="2"/>
  <c r="BP3203" i="2"/>
  <c r="BP3202" i="2"/>
  <c r="BP3201" i="2"/>
  <c r="BP3200" i="2"/>
  <c r="BP3199" i="2"/>
  <c r="BP3198" i="2"/>
  <c r="BP3197" i="2"/>
  <c r="BP3196" i="2"/>
  <c r="BP3195" i="2"/>
  <c r="BP3194" i="2"/>
  <c r="BP3193" i="2"/>
  <c r="BP3192" i="2"/>
  <c r="BP3191" i="2"/>
  <c r="BP3190" i="2"/>
  <c r="BP3189" i="2"/>
  <c r="BP3188" i="2"/>
  <c r="BP3187" i="2"/>
  <c r="BP3186" i="2"/>
  <c r="BP3185" i="2"/>
  <c r="BP3184" i="2"/>
  <c r="BP3183" i="2"/>
  <c r="BP3182" i="2"/>
  <c r="BP3181" i="2"/>
  <c r="BP3180" i="2"/>
  <c r="BP3179" i="2"/>
  <c r="BP3178" i="2"/>
  <c r="BP3177" i="2"/>
  <c r="BP3176" i="2"/>
  <c r="BP3175" i="2"/>
  <c r="BP3174" i="2"/>
  <c r="BP3173" i="2"/>
  <c r="BP3172" i="2"/>
  <c r="BP3171" i="2"/>
  <c r="BP3170" i="2"/>
  <c r="BP3169" i="2"/>
  <c r="BP3168" i="2"/>
  <c r="BP3167" i="2"/>
  <c r="BP3166" i="2"/>
  <c r="BP3165" i="2"/>
  <c r="BP3164" i="2"/>
  <c r="BP3163" i="2"/>
  <c r="BP3162" i="2"/>
  <c r="BP3161" i="2"/>
  <c r="BP3158" i="2"/>
  <c r="BP3157" i="2"/>
  <c r="BP3156" i="2"/>
  <c r="BP3155" i="2"/>
  <c r="BP3154" i="2"/>
  <c r="BP3153" i="2"/>
  <c r="BP3152" i="2"/>
  <c r="BP3151" i="2"/>
  <c r="BP3150" i="2"/>
  <c r="BP3149" i="2"/>
  <c r="BP3148" i="2"/>
  <c r="BP3147" i="2"/>
  <c r="BP3146" i="2"/>
  <c r="BP3145" i="2"/>
  <c r="BP3144" i="2"/>
  <c r="BP3143" i="2"/>
  <c r="BP3142" i="2"/>
  <c r="BP3141" i="2"/>
  <c r="BP3140" i="2"/>
  <c r="BP3139" i="2"/>
  <c r="BP3138" i="2"/>
  <c r="BP3137" i="2"/>
  <c r="BP3136" i="2"/>
  <c r="BP3135" i="2"/>
  <c r="BP3134" i="2"/>
  <c r="BP3133" i="2"/>
  <c r="BP3132" i="2"/>
  <c r="BP3131" i="2"/>
  <c r="BP3130" i="2"/>
  <c r="BP3129" i="2"/>
  <c r="BP3128" i="2"/>
  <c r="BP3127" i="2"/>
  <c r="BP3126" i="2"/>
  <c r="BP3125" i="2"/>
  <c r="BP3124" i="2"/>
  <c r="BP3123" i="2"/>
  <c r="BP3122" i="2"/>
  <c r="BP3121" i="2"/>
  <c r="BP3120" i="2"/>
  <c r="BP3119" i="2"/>
  <c r="BP3118" i="2"/>
  <c r="BP3117" i="2"/>
  <c r="BP3116" i="2"/>
  <c r="BP3115" i="2"/>
  <c r="BP3114" i="2"/>
  <c r="BP3113" i="2"/>
  <c r="BP3112" i="2"/>
  <c r="BP3111" i="2"/>
  <c r="BP3110" i="2"/>
  <c r="BP3109" i="2"/>
  <c r="BP3108" i="2"/>
  <c r="BP3107" i="2"/>
  <c r="BP3106" i="2"/>
  <c r="BP3105" i="2"/>
  <c r="BP3104" i="2"/>
  <c r="BP3101" i="2"/>
  <c r="BP3100" i="2"/>
  <c r="BP3099" i="2"/>
  <c r="BP3098" i="2"/>
  <c r="BP3097" i="2"/>
  <c r="BP3096" i="2"/>
  <c r="BP3095" i="2"/>
  <c r="BP3094" i="2"/>
  <c r="BP3093" i="2"/>
  <c r="BP3092" i="2"/>
  <c r="BP3091" i="2"/>
  <c r="BP3090" i="2"/>
  <c r="BP3089" i="2"/>
  <c r="BP3088" i="2"/>
  <c r="BP3087" i="2"/>
  <c r="BP3086" i="2"/>
  <c r="BP3085" i="2"/>
  <c r="BP3084" i="2"/>
  <c r="BP3083" i="2"/>
  <c r="BP3082" i="2"/>
  <c r="BP3081" i="2"/>
  <c r="BP3080" i="2"/>
  <c r="BP3079" i="2"/>
  <c r="BP3078" i="2"/>
  <c r="BP3077" i="2"/>
  <c r="BP3076" i="2"/>
  <c r="BP3075" i="2"/>
  <c r="BP3074" i="2"/>
  <c r="BP3073" i="2"/>
  <c r="BP3072" i="2"/>
  <c r="BP3071" i="2"/>
  <c r="BP3070" i="2"/>
  <c r="BP3069" i="2"/>
  <c r="BP3068" i="2"/>
  <c r="BP3067" i="2"/>
  <c r="BP3066" i="2"/>
  <c r="BP3065" i="2"/>
  <c r="BP3064" i="2"/>
  <c r="BP3063" i="2"/>
  <c r="BP3060" i="2"/>
  <c r="BP3059" i="2"/>
  <c r="BP3058" i="2"/>
  <c r="BP3057" i="2"/>
  <c r="BP3056" i="2"/>
  <c r="BP3055" i="2"/>
  <c r="BP3054" i="2"/>
  <c r="BP3053" i="2"/>
  <c r="BP3052" i="2"/>
  <c r="BP3051" i="2"/>
  <c r="BP3050" i="2"/>
  <c r="BP3049" i="2"/>
  <c r="BP3048" i="2"/>
  <c r="BP3047" i="2"/>
  <c r="BP3046" i="2"/>
  <c r="BP3045" i="2"/>
  <c r="BP3044" i="2"/>
  <c r="BP3043" i="2"/>
  <c r="BP3042" i="2"/>
  <c r="BP3041" i="2"/>
  <c r="BP3040" i="2"/>
  <c r="BP3039" i="2"/>
  <c r="BP3038" i="2"/>
  <c r="BP3037" i="2"/>
  <c r="BP3036" i="2"/>
  <c r="BP3035" i="2"/>
  <c r="BP3034" i="2"/>
  <c r="BP3033" i="2"/>
  <c r="BP3032" i="2"/>
  <c r="BP3031" i="2"/>
  <c r="BP3030" i="2"/>
  <c r="BP3029" i="2"/>
  <c r="BP3028" i="2"/>
  <c r="BP3027" i="2"/>
  <c r="BP3026" i="2"/>
  <c r="BP3025" i="2"/>
  <c r="BP3024" i="2"/>
  <c r="BP3023" i="2"/>
  <c r="BP3022" i="2"/>
  <c r="BP3021" i="2"/>
  <c r="BP3020" i="2"/>
  <c r="BP3019" i="2"/>
  <c r="BP3018" i="2"/>
  <c r="BP3017" i="2"/>
  <c r="BP3016" i="2"/>
  <c r="BP3015" i="2"/>
  <c r="BP3014" i="2"/>
  <c r="BP3013" i="2"/>
  <c r="BP3012" i="2"/>
  <c r="BP3011" i="2"/>
  <c r="BP3010" i="2"/>
  <c r="BP3009" i="2"/>
  <c r="BP3008" i="2"/>
  <c r="BP3007" i="2"/>
  <c r="BP3006" i="2"/>
  <c r="CD3006" i="2" s="1"/>
  <c r="BP3005" i="2"/>
  <c r="BP3004" i="2"/>
  <c r="BP3003" i="2"/>
  <c r="BP3002" i="2"/>
  <c r="BP3001" i="2"/>
  <c r="BP3000" i="2"/>
  <c r="BP2999" i="2"/>
  <c r="BP2998" i="2"/>
  <c r="BP2997" i="2"/>
  <c r="BP2996" i="2"/>
  <c r="BP2995" i="2"/>
  <c r="BP2994" i="2"/>
  <c r="CD2994" i="2" s="1"/>
  <c r="BP2993" i="2"/>
  <c r="BP2992" i="2"/>
  <c r="BP2991" i="2"/>
  <c r="BP2990" i="2"/>
  <c r="BP2989" i="2"/>
  <c r="BP2988" i="2"/>
  <c r="BP2987" i="2"/>
  <c r="BP2986" i="2"/>
  <c r="BP2985" i="2"/>
  <c r="BP2984" i="2"/>
  <c r="BP2983" i="2"/>
  <c r="BP2982" i="2"/>
  <c r="CD2982" i="2" s="1"/>
  <c r="BP2981" i="2"/>
  <c r="BP2980" i="2"/>
  <c r="BP2979" i="2"/>
  <c r="BP2978" i="2"/>
  <c r="BP2977" i="2"/>
  <c r="BP2975" i="2"/>
  <c r="BP2976" i="2"/>
  <c r="BP2974" i="2"/>
  <c r="BP2973" i="2"/>
  <c r="BP2972" i="2"/>
  <c r="BP2971" i="2"/>
  <c r="BP2970" i="2"/>
  <c r="CD2970" i="2" s="1"/>
  <c r="BP2969" i="2"/>
  <c r="BP2968" i="2"/>
  <c r="BP2967" i="2"/>
  <c r="BP2966" i="2"/>
  <c r="BP2965" i="2"/>
  <c r="BP2964" i="2"/>
  <c r="BP2963" i="2"/>
  <c r="BP2962" i="2"/>
  <c r="BP2961" i="2"/>
  <c r="BP2960" i="2"/>
  <c r="BP2959" i="2"/>
  <c r="BP2958" i="2"/>
  <c r="CD2958" i="2" s="1"/>
  <c r="BP2957" i="2"/>
  <c r="BP2956" i="2"/>
  <c r="BP2955" i="2"/>
  <c r="BP2954" i="2"/>
  <c r="BP2953" i="2"/>
  <c r="BP2952" i="2"/>
  <c r="BP2951" i="2"/>
  <c r="BP2950" i="2"/>
  <c r="BP2949" i="2"/>
  <c r="BP2948" i="2"/>
  <c r="BP2947" i="2"/>
  <c r="BP2946" i="2"/>
  <c r="CD2946" i="2" s="1"/>
  <c r="BP2945" i="2"/>
  <c r="BP2944" i="2"/>
  <c r="BP2943" i="2"/>
  <c r="BP2942" i="2"/>
  <c r="BP2941" i="2"/>
  <c r="BP2940" i="2"/>
  <c r="BP2939" i="2"/>
  <c r="BP2938" i="2"/>
  <c r="BP2937" i="2"/>
  <c r="BP2936" i="2"/>
  <c r="BP2935" i="2"/>
  <c r="BP2934" i="2"/>
  <c r="CD2934" i="2" s="1"/>
  <c r="BP2933" i="2"/>
  <c r="BP2932" i="2"/>
  <c r="BP2931" i="2"/>
  <c r="BP2930" i="2"/>
  <c r="BP2929" i="2"/>
  <c r="BP2928" i="2"/>
  <c r="BP2909" i="2"/>
  <c r="BP2908" i="2"/>
  <c r="BP2907" i="2"/>
  <c r="BP2906" i="2"/>
  <c r="BP2905" i="2"/>
  <c r="BP2904" i="2"/>
  <c r="BP2903" i="2"/>
  <c r="BP2902" i="2"/>
  <c r="BP2901" i="2"/>
  <c r="BP2900" i="2"/>
  <c r="BP2899" i="2"/>
  <c r="BP2898" i="2"/>
  <c r="BP2897" i="2"/>
  <c r="BP2896" i="2"/>
  <c r="BP2895" i="2"/>
  <c r="BP2894" i="2"/>
  <c r="BP2893" i="2"/>
  <c r="BP2892" i="2"/>
  <c r="BP2891" i="2"/>
  <c r="BP2890" i="2"/>
  <c r="BP2889" i="2"/>
  <c r="BP2888" i="2"/>
  <c r="BP2887" i="2"/>
  <c r="BP2886" i="2"/>
  <c r="BP2885" i="2"/>
  <c r="BP2884" i="2"/>
  <c r="BP2883" i="2"/>
  <c r="BP2882" i="2"/>
  <c r="BP2881" i="2"/>
  <c r="BP2878" i="2"/>
  <c r="BP2877" i="2"/>
  <c r="BP2876" i="2"/>
  <c r="BP2875" i="2"/>
  <c r="BP2874" i="2"/>
  <c r="BP2873" i="2"/>
  <c r="BP2872" i="2"/>
  <c r="BP2871" i="2"/>
  <c r="BP2870" i="2"/>
  <c r="BP2869" i="2"/>
  <c r="BP2868" i="2"/>
  <c r="BP2867" i="2"/>
  <c r="BP2866" i="2"/>
  <c r="BP2865" i="2"/>
  <c r="BP2864" i="2"/>
  <c r="BP2863" i="2"/>
  <c r="BP2862" i="2"/>
  <c r="BP2861" i="2"/>
  <c r="BP2860" i="2"/>
  <c r="BP2859" i="2"/>
  <c r="BP2858" i="2"/>
  <c r="BP2857" i="2"/>
  <c r="BP2856" i="2"/>
  <c r="BP2855" i="2"/>
  <c r="BP2854" i="2"/>
  <c r="BP2853" i="2"/>
  <c r="BP2852" i="2"/>
  <c r="BP2851" i="2"/>
  <c r="BP2850" i="2"/>
  <c r="BP2849" i="2"/>
  <c r="BP2848" i="2"/>
  <c r="BP2847" i="2"/>
  <c r="BP2846" i="2"/>
  <c r="BP2845" i="2"/>
  <c r="BP2844" i="2"/>
  <c r="BP2843" i="2"/>
  <c r="BP2842" i="2"/>
  <c r="BP2841" i="2"/>
  <c r="BP2840" i="2"/>
  <c r="BP2839" i="2"/>
  <c r="BP2838" i="2"/>
  <c r="BP2837" i="2"/>
  <c r="BP2836" i="2"/>
  <c r="BP2835" i="2"/>
  <c r="BP2834" i="2"/>
  <c r="BP2833" i="2"/>
  <c r="BP2832" i="2"/>
  <c r="BP2831" i="2"/>
  <c r="BP2830" i="2"/>
  <c r="BP2829" i="2"/>
  <c r="BP2828" i="2"/>
  <c r="BP2827" i="2"/>
  <c r="BP2826" i="2"/>
  <c r="BP2825" i="2"/>
  <c r="BP2824" i="2"/>
  <c r="BP2823" i="2"/>
  <c r="BP2822" i="2"/>
  <c r="BP2821" i="2"/>
  <c r="BP2820" i="2"/>
  <c r="BP2819" i="2"/>
  <c r="BP2818" i="2"/>
  <c r="BP2817" i="2"/>
  <c r="BP2816" i="2"/>
  <c r="BP2815" i="2"/>
  <c r="BP2814" i="2"/>
  <c r="BP2813" i="2"/>
  <c r="BP2812" i="2"/>
  <c r="BP2811" i="2"/>
  <c r="BP2810" i="2"/>
  <c r="BP2809" i="2"/>
  <c r="BP2808" i="2"/>
  <c r="BP2807" i="2"/>
  <c r="BP2806" i="2"/>
  <c r="BP2805" i="2"/>
  <c r="BP2804" i="2"/>
  <c r="BP2803" i="2"/>
  <c r="BP2802" i="2"/>
  <c r="BP2801" i="2"/>
  <c r="BP2800" i="2"/>
  <c r="BP2799" i="2"/>
  <c r="BP2798" i="2"/>
  <c r="BP2797" i="2"/>
  <c r="BP2796" i="2"/>
  <c r="BP2795" i="2"/>
  <c r="BP2794" i="2"/>
  <c r="BP2793" i="2"/>
  <c r="BP2792" i="2"/>
  <c r="BP2791" i="2"/>
  <c r="BP2790" i="2"/>
  <c r="BP2789" i="2"/>
  <c r="BP2788" i="2"/>
  <c r="BP2787" i="2"/>
  <c r="BP2786" i="2"/>
  <c r="BP2785" i="2"/>
  <c r="BP2784" i="2"/>
  <c r="BP2783" i="2"/>
  <c r="BP2782" i="2"/>
  <c r="BP2781" i="2"/>
  <c r="BP2780" i="2"/>
  <c r="BP2779" i="2"/>
  <c r="BP2778" i="2"/>
  <c r="BP2777" i="2"/>
  <c r="BP2776" i="2"/>
  <c r="BP2775" i="2"/>
  <c r="BP2774" i="2"/>
  <c r="BP2773" i="2"/>
  <c r="BP2772" i="2"/>
  <c r="BP2771" i="2"/>
  <c r="BP2770" i="2"/>
  <c r="BP2769" i="2"/>
  <c r="BP2768" i="2"/>
  <c r="BP2767" i="2"/>
  <c r="BP2763" i="2"/>
  <c r="BP2766" i="2"/>
  <c r="BP2765" i="2"/>
  <c r="BP2764" i="2"/>
  <c r="BP2762" i="2"/>
  <c r="BP2761" i="2"/>
  <c r="BP2760" i="2"/>
  <c r="BP2759" i="2"/>
  <c r="BP2758" i="2"/>
  <c r="BP2757" i="2"/>
  <c r="BP2756" i="2"/>
  <c r="BP2755" i="2"/>
  <c r="BP2754" i="2"/>
  <c r="BP2753" i="2"/>
  <c r="BP2752" i="2"/>
  <c r="BP2751" i="2"/>
  <c r="BP2750" i="2"/>
  <c r="BP2749" i="2"/>
  <c r="BP2748" i="2"/>
  <c r="BP2747" i="2"/>
  <c r="BP2746" i="2"/>
  <c r="BP2745" i="2"/>
  <c r="BP2744" i="2"/>
  <c r="BP2743" i="2"/>
  <c r="BP2742" i="2"/>
  <c r="BP2741" i="2"/>
  <c r="BP2740" i="2"/>
  <c r="BP2739" i="2"/>
  <c r="BP2738" i="2"/>
  <c r="BP2737" i="2"/>
  <c r="BP2736" i="2"/>
  <c r="BP2735" i="2"/>
  <c r="BP2734" i="2"/>
  <c r="BP2733" i="2"/>
  <c r="BP2732" i="2"/>
  <c r="BP2731" i="2"/>
  <c r="BP2730" i="2"/>
  <c r="BP2729" i="2"/>
  <c r="BP2728" i="2"/>
  <c r="BP2727" i="2"/>
  <c r="BP2726" i="2"/>
  <c r="BP2725" i="2"/>
  <c r="BP2724" i="2"/>
  <c r="BP2723" i="2"/>
  <c r="BP2722" i="2"/>
  <c r="BP2721" i="2"/>
  <c r="BP2720" i="2"/>
  <c r="BP2719" i="2"/>
  <c r="BP2718" i="2"/>
  <c r="BP2717" i="2"/>
  <c r="BP2716" i="2"/>
  <c r="BP2715" i="2"/>
  <c r="BP2714" i="2"/>
  <c r="BP2713" i="2"/>
  <c r="BP2712" i="2"/>
  <c r="BP2711" i="2"/>
  <c r="BP2710" i="2"/>
  <c r="BP2709" i="2"/>
  <c r="BP2708" i="2"/>
  <c r="BP2707" i="2"/>
  <c r="BP2706" i="2"/>
  <c r="BP2705" i="2"/>
  <c r="BP2704" i="2"/>
  <c r="BP2703" i="2"/>
  <c r="BP2702" i="2"/>
  <c r="BP2701" i="2"/>
  <c r="BP2700" i="2"/>
  <c r="BP2699" i="2"/>
  <c r="BP2698" i="2"/>
  <c r="BP2697" i="2"/>
  <c r="BP2696" i="2"/>
  <c r="BP2695" i="2"/>
  <c r="BP2694" i="2"/>
  <c r="BP2693" i="2"/>
  <c r="BP2692" i="2"/>
  <c r="BP2691" i="2"/>
  <c r="BP2690" i="2"/>
  <c r="BP2689" i="2"/>
  <c r="BP2688" i="2"/>
  <c r="BP2687" i="2"/>
  <c r="BP2686" i="2"/>
  <c r="BP2685" i="2"/>
  <c r="BP2684" i="2"/>
  <c r="BP2683" i="2"/>
  <c r="BP2682" i="2"/>
  <c r="BP2681" i="2"/>
  <c r="BP2680" i="2"/>
  <c r="BP2679" i="2"/>
  <c r="BP2678" i="2"/>
  <c r="BP2677" i="2"/>
  <c r="BP2676" i="2"/>
  <c r="BP2675" i="2"/>
  <c r="BP2674" i="2"/>
  <c r="BP2673" i="2"/>
  <c r="BP2672" i="2"/>
  <c r="BP2671" i="2"/>
  <c r="BP2670" i="2"/>
  <c r="BP2669" i="2"/>
  <c r="BP2668" i="2"/>
  <c r="BP2667" i="2"/>
  <c r="BP2666" i="2"/>
  <c r="BP2665" i="2"/>
  <c r="BP2664" i="2"/>
  <c r="BP2663" i="2"/>
  <c r="BP2662" i="2"/>
  <c r="BP2661" i="2"/>
  <c r="BP2660" i="2"/>
  <c r="BP2659" i="2"/>
  <c r="BP2658" i="2"/>
  <c r="BP2657" i="2"/>
  <c r="BP2656" i="2"/>
  <c r="BP2655" i="2"/>
  <c r="BP2654" i="2"/>
  <c r="BP2653" i="2"/>
  <c r="BP2652" i="2"/>
  <c r="BP2651" i="2"/>
  <c r="BP2650" i="2"/>
  <c r="BP2649" i="2"/>
  <c r="BP2648" i="2"/>
  <c r="BP2647" i="2"/>
  <c r="BP2646" i="2"/>
  <c r="BP2645" i="2"/>
  <c r="BP2644" i="2"/>
  <c r="BP2643" i="2"/>
  <c r="BP2642" i="2"/>
  <c r="BP2641" i="2"/>
  <c r="BP2640" i="2"/>
  <c r="BP2639" i="2"/>
  <c r="BP2638" i="2"/>
  <c r="BP2637" i="2"/>
  <c r="BP2636" i="2"/>
  <c r="BP2635" i="2"/>
  <c r="BP2634" i="2"/>
  <c r="BP2633" i="2"/>
  <c r="BP2632" i="2"/>
  <c r="BP2631" i="2"/>
  <c r="BP2630" i="2"/>
  <c r="BP2629" i="2"/>
  <c r="BP2628" i="2"/>
  <c r="BP2627" i="2"/>
  <c r="BP2626" i="2"/>
  <c r="BP2625" i="2"/>
  <c r="BP2622" i="2"/>
  <c r="BP2621" i="2"/>
  <c r="BP2620" i="2"/>
  <c r="BP2619" i="2"/>
  <c r="BP2618" i="2"/>
  <c r="BP2617" i="2"/>
  <c r="BP2616" i="2"/>
  <c r="BP2615" i="2"/>
  <c r="BP2614" i="2"/>
  <c r="BP2613" i="2"/>
  <c r="BP2612" i="2"/>
  <c r="BP2611" i="2"/>
  <c r="BP2610" i="2"/>
  <c r="BP2609" i="2"/>
  <c r="BP2608" i="2"/>
  <c r="BP2607" i="2"/>
  <c r="BP2606" i="2"/>
  <c r="BP2605" i="2"/>
  <c r="BP2604" i="2"/>
  <c r="BP2603" i="2"/>
  <c r="BP2602" i="2"/>
  <c r="BP2601" i="2"/>
  <c r="BP2600" i="2"/>
  <c r="BP2599" i="2"/>
  <c r="BP2598" i="2"/>
  <c r="BP2597" i="2"/>
  <c r="BP2596" i="2"/>
  <c r="BP2595" i="2"/>
  <c r="BP2594" i="2"/>
  <c r="BP2593" i="2"/>
  <c r="BP2592" i="2"/>
  <c r="BP2591" i="2"/>
  <c r="BP2590" i="2"/>
  <c r="BP2589" i="2"/>
  <c r="BP2588" i="2"/>
  <c r="BP2587" i="2"/>
  <c r="BP2586" i="2"/>
  <c r="BP2585" i="2"/>
  <c r="BP2584" i="2"/>
  <c r="BP2583" i="2"/>
  <c r="BP2582" i="2"/>
  <c r="BP2581" i="2"/>
  <c r="BP2580" i="2"/>
  <c r="BP2579" i="2"/>
  <c r="BP2578" i="2"/>
  <c r="BP2577" i="2"/>
  <c r="BP2576" i="2"/>
  <c r="BP2575" i="2"/>
  <c r="BP2574" i="2"/>
  <c r="BP2573" i="2"/>
  <c r="BP2572" i="2"/>
  <c r="BP2571" i="2"/>
  <c r="BP2570" i="2"/>
  <c r="BP2569" i="2"/>
  <c r="BP2568" i="2"/>
  <c r="BP2567" i="2"/>
  <c r="BP2566" i="2"/>
  <c r="BP2565" i="2"/>
  <c r="BP2564" i="2"/>
  <c r="BP2563" i="2"/>
  <c r="BP2562" i="2"/>
  <c r="BP2561" i="2"/>
  <c r="BP2560" i="2"/>
  <c r="BP2559" i="2"/>
  <c r="BP2558" i="2"/>
  <c r="BP2557" i="2"/>
  <c r="BP2556" i="2"/>
  <c r="BP2555" i="2"/>
  <c r="BP2554" i="2"/>
  <c r="BP2553" i="2"/>
  <c r="BP2552" i="2"/>
  <c r="BP2551" i="2"/>
  <c r="BP2550" i="2"/>
  <c r="BP2549" i="2"/>
  <c r="BP2548" i="2"/>
  <c r="BP2547" i="2"/>
  <c r="BP2546" i="2"/>
  <c r="BP2545" i="2"/>
  <c r="BP2544" i="2"/>
  <c r="BP2543" i="2"/>
  <c r="BP2542" i="2"/>
  <c r="BP2541" i="2"/>
  <c r="BP2540" i="2"/>
  <c r="BP2539" i="2"/>
  <c r="BP2538" i="2"/>
  <c r="BP2537" i="2"/>
  <c r="BP2536" i="2"/>
  <c r="BP2535" i="2"/>
  <c r="BP2534" i="2"/>
  <c r="BP2533" i="2"/>
  <c r="BP2532" i="2"/>
  <c r="BP2531" i="2"/>
  <c r="BP2530" i="2"/>
  <c r="BP2529" i="2"/>
  <c r="BP2528" i="2"/>
  <c r="BP2525" i="2"/>
  <c r="BP2524" i="2"/>
  <c r="BP2523" i="2"/>
  <c r="BP2522" i="2"/>
  <c r="BP2521" i="2"/>
  <c r="BP2520" i="2"/>
  <c r="BP2519" i="2"/>
  <c r="BP2518" i="2"/>
  <c r="BP2517" i="2"/>
  <c r="BP2516" i="2"/>
  <c r="BP2515" i="2"/>
  <c r="BP2514" i="2"/>
  <c r="BP2513" i="2"/>
  <c r="BP2512" i="2"/>
  <c r="BP2511" i="2"/>
  <c r="BP2510" i="2"/>
  <c r="BP2509" i="2"/>
  <c r="BP2508" i="2"/>
  <c r="BP2507" i="2"/>
  <c r="BP2506" i="2"/>
  <c r="BP2505" i="2"/>
  <c r="BP2504" i="2"/>
  <c r="BP2503" i="2"/>
  <c r="BP2502" i="2"/>
  <c r="BP2501" i="2"/>
  <c r="BP2500" i="2"/>
  <c r="BP2499" i="2"/>
  <c r="BP2498" i="2"/>
  <c r="BP2497" i="2"/>
  <c r="BP2496" i="2"/>
  <c r="BP2495" i="2"/>
  <c r="BP2494" i="2"/>
  <c r="BP2493" i="2"/>
  <c r="BP2492" i="2"/>
  <c r="BP2491" i="2"/>
  <c r="BP2490" i="2"/>
  <c r="BP2489" i="2"/>
  <c r="BP2488" i="2"/>
  <c r="BP2487" i="2"/>
  <c r="BP2486" i="2"/>
  <c r="BP2485" i="2"/>
  <c r="BP2484" i="2"/>
  <c r="BP2483" i="2"/>
  <c r="BP2482" i="2"/>
  <c r="BP2481" i="2"/>
  <c r="BP2480" i="2"/>
  <c r="BP2479" i="2"/>
  <c r="BP2478" i="2"/>
  <c r="BP2477" i="2"/>
  <c r="BP2476" i="2"/>
  <c r="BP2475" i="2"/>
  <c r="BP2474" i="2"/>
  <c r="BP2473" i="2"/>
  <c r="BP2472" i="2"/>
  <c r="BP2471" i="2"/>
  <c r="BP2470" i="2"/>
  <c r="BP2469" i="2"/>
  <c r="BP2468" i="2"/>
  <c r="BP2467" i="2"/>
  <c r="BP2466" i="2"/>
  <c r="BP2465" i="2"/>
  <c r="BP2464" i="2"/>
  <c r="BP2463" i="2"/>
  <c r="BP2462" i="2"/>
  <c r="BP2461" i="2"/>
  <c r="BP2460" i="2"/>
  <c r="BP2457" i="2"/>
  <c r="BP2456" i="2"/>
  <c r="BP2455" i="2"/>
  <c r="BP2454" i="2"/>
  <c r="BP2453" i="2"/>
  <c r="BP2452" i="2"/>
  <c r="BP2451" i="2"/>
  <c r="BP2450" i="2"/>
  <c r="BP2449" i="2"/>
  <c r="BP2448" i="2"/>
  <c r="BP2447" i="2"/>
  <c r="BP2446" i="2"/>
  <c r="BP2445" i="2"/>
  <c r="BP2444" i="2"/>
  <c r="BP2443" i="2"/>
  <c r="BP2442" i="2"/>
  <c r="BP2441" i="2"/>
  <c r="BP2440" i="2"/>
  <c r="BP2439" i="2"/>
  <c r="BP2438" i="2"/>
  <c r="BP2437" i="2"/>
  <c r="BP2436" i="2"/>
  <c r="BP2435" i="2"/>
  <c r="BP2434" i="2"/>
  <c r="BP2433" i="2"/>
  <c r="BP2432" i="2"/>
  <c r="BP2431" i="2"/>
  <c r="BP2430" i="2"/>
  <c r="BP2429" i="2"/>
  <c r="BP2428" i="2"/>
  <c r="BP2427" i="2"/>
  <c r="BP2426" i="2"/>
  <c r="BP2425" i="2"/>
  <c r="BP2424" i="2"/>
  <c r="BP2423" i="2"/>
  <c r="BP2422" i="2"/>
  <c r="BP2421" i="2"/>
  <c r="BP2420" i="2"/>
  <c r="BP2419" i="2"/>
  <c r="BP2418" i="2"/>
  <c r="BP2417" i="2"/>
  <c r="BP2416" i="2"/>
  <c r="BP2415" i="2"/>
  <c r="BP2414" i="2"/>
  <c r="BP2413" i="2"/>
  <c r="BP2412" i="2"/>
  <c r="BP2401" i="2"/>
  <c r="BP2400" i="2"/>
  <c r="BP2399" i="2"/>
  <c r="BP2398" i="2"/>
  <c r="BP2397" i="2"/>
  <c r="BP2396" i="2"/>
  <c r="BP2395" i="2"/>
  <c r="BP2394" i="2"/>
  <c r="BP2393" i="2"/>
  <c r="BP2392" i="2"/>
  <c r="BP2391" i="2"/>
  <c r="BP2390" i="2"/>
  <c r="BP2389" i="2"/>
  <c r="BP2388" i="2"/>
  <c r="BP2387" i="2"/>
  <c r="BP2386" i="2"/>
  <c r="BP2385" i="2"/>
  <c r="BP2384" i="2"/>
  <c r="BP2383" i="2"/>
  <c r="BP2382" i="2"/>
  <c r="BP2381" i="2"/>
  <c r="BP2380" i="2"/>
  <c r="BP2379" i="2"/>
  <c r="BP2378" i="2"/>
  <c r="BP2377" i="2"/>
  <c r="BP2376" i="2"/>
  <c r="BP2375" i="2"/>
  <c r="BP2374" i="2"/>
  <c r="BP2373" i="2"/>
  <c r="BP2372" i="2"/>
  <c r="BP2371" i="2"/>
  <c r="BP2370" i="2"/>
  <c r="BP2369" i="2"/>
  <c r="BP2368" i="2"/>
  <c r="BP2367" i="2"/>
  <c r="BP2366" i="2"/>
  <c r="BP2365" i="2"/>
  <c r="BP2364" i="2"/>
  <c r="BP2363" i="2"/>
  <c r="BP2362" i="2"/>
  <c r="BP2361" i="2"/>
  <c r="BP2360" i="2"/>
  <c r="BP2359" i="2"/>
  <c r="BP2358" i="2"/>
  <c r="BP2357" i="2"/>
  <c r="BP2356" i="2"/>
  <c r="BP2355" i="2"/>
  <c r="BP2354" i="2"/>
  <c r="BP2353" i="2"/>
  <c r="BP2352" i="2"/>
  <c r="BP2351" i="2"/>
  <c r="BP2350" i="2"/>
  <c r="BP2349" i="2"/>
  <c r="BP2348" i="2"/>
  <c r="BP2347" i="2"/>
  <c r="BP2346" i="2"/>
  <c r="BP2345" i="2"/>
  <c r="BP2344" i="2"/>
  <c r="BP2343" i="2"/>
  <c r="BP2342" i="2"/>
  <c r="BP2341" i="2"/>
  <c r="BP2340" i="2"/>
  <c r="BP2339" i="2"/>
  <c r="BP2338" i="2"/>
  <c r="BP2337" i="2"/>
  <c r="BP2336" i="2"/>
  <c r="BP2335" i="2"/>
  <c r="BP2332" i="2"/>
  <c r="BP2331" i="2"/>
  <c r="BP2330" i="2"/>
  <c r="BP2329" i="2"/>
  <c r="BP2328" i="2"/>
  <c r="BP2327" i="2"/>
  <c r="BP2326" i="2"/>
  <c r="BP2325" i="2"/>
  <c r="BP2324" i="2"/>
  <c r="BP2323" i="2"/>
  <c r="BP2322" i="2"/>
  <c r="BP2321" i="2"/>
  <c r="BP2320" i="2"/>
  <c r="BP2319" i="2"/>
  <c r="BP2318" i="2"/>
  <c r="BP2317" i="2"/>
  <c r="BP2316" i="2"/>
  <c r="BP2315" i="2"/>
  <c r="BP2314" i="2"/>
  <c r="BP2313" i="2"/>
  <c r="BP2312" i="2"/>
  <c r="BP2311" i="2"/>
  <c r="BP2310" i="2"/>
  <c r="BP2309" i="2"/>
  <c r="BP2308" i="2"/>
  <c r="BP2307" i="2"/>
  <c r="BP2306" i="2"/>
  <c r="BP2305" i="2"/>
  <c r="BP2304" i="2"/>
  <c r="BP2303" i="2"/>
  <c r="BP2302" i="2"/>
  <c r="BP2301" i="2"/>
  <c r="BP2300" i="2"/>
  <c r="BP2299" i="2"/>
  <c r="BP2298" i="2"/>
  <c r="BP2297" i="2"/>
  <c r="BP2294" i="2"/>
  <c r="BP2293" i="2"/>
  <c r="BP2292" i="2"/>
  <c r="BP2291" i="2"/>
  <c r="BP2290" i="2"/>
  <c r="BP2289" i="2"/>
  <c r="BP2288" i="2"/>
  <c r="BP2287" i="2"/>
  <c r="BP2286" i="2"/>
  <c r="BP2285" i="2"/>
  <c r="BP2284" i="2"/>
  <c r="BP2283" i="2"/>
  <c r="BP2282" i="2"/>
  <c r="BP2281" i="2"/>
  <c r="BP2280" i="2"/>
  <c r="BP2279" i="2"/>
  <c r="BP2278" i="2"/>
  <c r="BP2277" i="2"/>
  <c r="BP2276" i="2"/>
  <c r="BP2275" i="2"/>
  <c r="BP2274" i="2"/>
  <c r="BP2273" i="2"/>
  <c r="BP2272" i="2"/>
  <c r="BP2271" i="2"/>
  <c r="BP2270" i="2"/>
  <c r="BP2269" i="2"/>
  <c r="BP2268" i="2"/>
  <c r="BP2267" i="2"/>
  <c r="BP2266" i="2"/>
  <c r="BP2265" i="2"/>
  <c r="BP2264" i="2"/>
  <c r="BP2263" i="2"/>
  <c r="BP2262" i="2"/>
  <c r="BP2261" i="2"/>
  <c r="BP2260" i="2"/>
  <c r="BP2259" i="2"/>
  <c r="BP2258" i="2"/>
  <c r="BP2257" i="2"/>
  <c r="BP2256" i="2"/>
  <c r="BP2255" i="2"/>
  <c r="BP2254" i="2"/>
  <c r="BP2253" i="2"/>
  <c r="BP2252" i="2"/>
  <c r="BP2251" i="2"/>
  <c r="BP2250" i="2"/>
  <c r="BP2249" i="2"/>
  <c r="BP2248" i="2"/>
  <c r="BP2247" i="2"/>
  <c r="BP2246" i="2"/>
  <c r="BP2245" i="2"/>
  <c r="BP2244" i="2"/>
  <c r="BP2243" i="2"/>
  <c r="BP2242" i="2"/>
  <c r="BP2241" i="2"/>
  <c r="BP2240" i="2"/>
  <c r="BP2239" i="2"/>
  <c r="BP2238" i="2"/>
  <c r="BP2237" i="2"/>
  <c r="BP2236" i="2"/>
  <c r="BP2235" i="2"/>
  <c r="BP2234" i="2"/>
  <c r="BP2233" i="2"/>
  <c r="BP2232" i="2"/>
  <c r="BP2231" i="2"/>
  <c r="BP2230" i="2"/>
  <c r="BP2229" i="2"/>
  <c r="BP2228" i="2"/>
  <c r="BP2227" i="2"/>
  <c r="BP2226" i="2"/>
  <c r="BP2225" i="2"/>
  <c r="BP2224" i="2"/>
  <c r="BP2223" i="2"/>
  <c r="BP2222" i="2"/>
  <c r="BP2221" i="2"/>
  <c r="BP2220" i="2"/>
  <c r="BP2219" i="2"/>
  <c r="BP2218" i="2"/>
  <c r="BP2215" i="2"/>
  <c r="BP2214" i="2"/>
  <c r="BP2213" i="2"/>
  <c r="BP2212" i="2"/>
  <c r="BP2211" i="2"/>
  <c r="BP2210" i="2"/>
  <c r="BP2209" i="2"/>
  <c r="BP2208" i="2"/>
  <c r="BP2207" i="2"/>
  <c r="BP2206" i="2"/>
  <c r="BP2205" i="2"/>
  <c r="BP2204" i="2"/>
  <c r="BP2203" i="2"/>
  <c r="BP2202" i="2"/>
  <c r="BP2201" i="2"/>
  <c r="BP2200" i="2"/>
  <c r="BP2199" i="2"/>
  <c r="BP2198" i="2"/>
  <c r="BP2197" i="2"/>
  <c r="BP2196" i="2"/>
  <c r="BP2195" i="2"/>
  <c r="BP2194" i="2"/>
  <c r="BP2193" i="2"/>
  <c r="BP2192" i="2"/>
  <c r="BP2191" i="2"/>
  <c r="BP2190" i="2"/>
  <c r="BP2189" i="2"/>
  <c r="BP2188" i="2"/>
  <c r="BP2187" i="2"/>
  <c r="BP2186" i="2"/>
  <c r="BP2185" i="2"/>
  <c r="BP2184" i="2"/>
  <c r="BP2183" i="2"/>
  <c r="BP2182" i="2"/>
  <c r="BP2181" i="2"/>
  <c r="BP2180" i="2"/>
  <c r="BP2179" i="2"/>
  <c r="BP2178" i="2"/>
  <c r="BP2177" i="2"/>
  <c r="BP2176" i="2"/>
  <c r="BP2175" i="2"/>
  <c r="BP2174" i="2"/>
  <c r="BP2173" i="2"/>
  <c r="BP2172" i="2"/>
  <c r="BP2171" i="2"/>
  <c r="BP2170" i="2"/>
  <c r="BP2169" i="2"/>
  <c r="BP2168" i="2"/>
  <c r="BP2167" i="2"/>
  <c r="BP2166" i="2"/>
  <c r="BP2165" i="2"/>
  <c r="BP2164" i="2"/>
  <c r="BP2163" i="2"/>
  <c r="BP2162" i="2"/>
  <c r="BP2161" i="2"/>
  <c r="BP2160" i="2"/>
  <c r="BP2159" i="2"/>
  <c r="BP2158" i="2"/>
  <c r="BP2157" i="2"/>
  <c r="BP2156" i="2"/>
  <c r="BP2155" i="2"/>
  <c r="BP2154" i="2"/>
  <c r="BP2153" i="2"/>
  <c r="BP2152" i="2"/>
  <c r="BP2151" i="2"/>
  <c r="BP2150" i="2"/>
  <c r="BP2149" i="2"/>
  <c r="BP2148" i="2"/>
  <c r="BP2147" i="2"/>
  <c r="BP2146" i="2"/>
  <c r="BP2145" i="2"/>
  <c r="BP2144" i="2"/>
  <c r="BP2143" i="2"/>
  <c r="BP2142" i="2"/>
  <c r="BP2141" i="2"/>
  <c r="BP2140" i="2"/>
  <c r="BP2139" i="2"/>
  <c r="BP2138" i="2"/>
  <c r="BP2137" i="2"/>
  <c r="BP2136" i="2"/>
  <c r="BP2135" i="2"/>
  <c r="BP2134" i="2"/>
  <c r="BP2133" i="2"/>
  <c r="BP2132" i="2"/>
  <c r="BP2131" i="2"/>
  <c r="BP2130" i="2"/>
  <c r="BP2129" i="2"/>
  <c r="BP2128" i="2"/>
  <c r="BP2125" i="2"/>
  <c r="BP2124" i="2"/>
  <c r="BP2123" i="2"/>
  <c r="BP2122" i="2"/>
  <c r="BP2121" i="2"/>
  <c r="BP2120" i="2"/>
  <c r="BP2119" i="2"/>
  <c r="BP2118" i="2"/>
  <c r="BP2117" i="2"/>
  <c r="BP2116" i="2"/>
  <c r="BP2115" i="2"/>
  <c r="BP2114" i="2"/>
  <c r="BP2113" i="2"/>
  <c r="BP2112" i="2"/>
  <c r="BP2111" i="2"/>
  <c r="BP2110" i="2"/>
  <c r="BP2109" i="2"/>
  <c r="BP2108" i="2"/>
  <c r="BP2107" i="2"/>
  <c r="BP2106" i="2"/>
  <c r="BP2105" i="2"/>
  <c r="BP2104" i="2"/>
  <c r="BP2103" i="2"/>
  <c r="BP2102" i="2"/>
  <c r="BP2101" i="2"/>
  <c r="BP2100" i="2"/>
  <c r="BP2099" i="2"/>
  <c r="BP2098" i="2"/>
  <c r="BP2097" i="2"/>
  <c r="BP2096" i="2"/>
  <c r="BP2095" i="2"/>
  <c r="BP2094" i="2"/>
  <c r="BP2093" i="2"/>
  <c r="BP2092" i="2"/>
  <c r="BP2091" i="2"/>
  <c r="BP2090" i="2"/>
  <c r="BP2089" i="2"/>
  <c r="BP2088" i="2"/>
  <c r="BP2087" i="2"/>
  <c r="BP2086" i="2"/>
  <c r="BP2085" i="2"/>
  <c r="BP2084" i="2"/>
  <c r="BP2083" i="2"/>
  <c r="BP2082" i="2"/>
  <c r="BP2081" i="2"/>
  <c r="BP2080" i="2"/>
  <c r="BP2079" i="2"/>
  <c r="BP2078" i="2"/>
  <c r="BP2077" i="2"/>
  <c r="BP2076" i="2"/>
  <c r="BP2075" i="2"/>
  <c r="BP2074" i="2"/>
  <c r="BP2073" i="2"/>
  <c r="BP2070" i="2"/>
  <c r="BP2069" i="2"/>
  <c r="BP2068" i="2"/>
  <c r="BP2067" i="2"/>
  <c r="BP2066" i="2"/>
  <c r="BP2065" i="2"/>
  <c r="BP2064" i="2"/>
  <c r="BP2063" i="2"/>
  <c r="BP2062" i="2"/>
  <c r="BP2061" i="2"/>
  <c r="BP2060" i="2"/>
  <c r="BP2059" i="2"/>
  <c r="BP2058" i="2"/>
  <c r="BP2057" i="2"/>
  <c r="BP2056" i="2"/>
  <c r="BP2055" i="2"/>
  <c r="BP2054" i="2"/>
  <c r="BP2053" i="2"/>
  <c r="BP2052" i="2"/>
  <c r="BP2051" i="2"/>
  <c r="BP2050" i="2"/>
  <c r="BP2049" i="2"/>
  <c r="BP2048" i="2"/>
  <c r="BP2047" i="2"/>
  <c r="BP2046" i="2"/>
  <c r="BP2045" i="2"/>
  <c r="BP2044" i="2"/>
  <c r="BP2043" i="2"/>
  <c r="BP2042" i="2"/>
  <c r="BP2041" i="2"/>
  <c r="BP2040" i="2"/>
  <c r="BP2039" i="2"/>
  <c r="BP2038" i="2"/>
  <c r="BP2037" i="2"/>
  <c r="BP2036" i="2"/>
  <c r="BP2035" i="2"/>
  <c r="BP2034" i="2"/>
  <c r="BP2033" i="2"/>
  <c r="BP2032" i="2"/>
  <c r="BP2031" i="2"/>
  <c r="BP2030" i="2"/>
  <c r="BP2029" i="2"/>
  <c r="BP2028" i="2"/>
  <c r="BP2027" i="2"/>
  <c r="BP2026" i="2"/>
  <c r="BP2025" i="2"/>
  <c r="BP2024" i="2"/>
  <c r="BP2023" i="2"/>
  <c r="BP2022" i="2"/>
  <c r="BP2021" i="2"/>
  <c r="BP2020" i="2"/>
  <c r="BP2019" i="2"/>
  <c r="BP2018" i="2"/>
  <c r="BP2017" i="2"/>
  <c r="BP2016" i="2"/>
  <c r="BP2015" i="2"/>
  <c r="BP2014" i="2"/>
  <c r="BP2013" i="2"/>
  <c r="BP2012" i="2"/>
  <c r="BP2011" i="2"/>
  <c r="BP2010" i="2"/>
  <c r="BP2009" i="2"/>
  <c r="BP2008" i="2"/>
  <c r="BP2007" i="2"/>
  <c r="BP2006" i="2"/>
  <c r="BP2005" i="2"/>
  <c r="BP2004" i="2"/>
  <c r="BP2003" i="2"/>
  <c r="BP2002" i="2"/>
  <c r="BP2001" i="2"/>
  <c r="BP2000" i="2"/>
  <c r="BP1999" i="2"/>
  <c r="BP1998" i="2"/>
  <c r="BP1997" i="2"/>
  <c r="BP1996" i="2"/>
  <c r="BP1995" i="2"/>
  <c r="BP1994" i="2"/>
  <c r="BP1993" i="2"/>
  <c r="BP1992" i="2"/>
  <c r="BP1991" i="2"/>
  <c r="BP1990" i="2"/>
  <c r="BP1989" i="2"/>
  <c r="BP1988" i="2"/>
  <c r="BP1987" i="2"/>
  <c r="BP1986" i="2"/>
  <c r="BP1985" i="2"/>
  <c r="BP1984" i="2"/>
  <c r="BP1983" i="2"/>
  <c r="BP1982" i="2"/>
  <c r="BP1981" i="2"/>
  <c r="BP1980" i="2"/>
  <c r="BP1979" i="2"/>
  <c r="BP1978" i="2"/>
  <c r="BP1977" i="2"/>
  <c r="BP1976" i="2"/>
  <c r="BP1975" i="2"/>
  <c r="BP1974" i="2"/>
  <c r="BP1973" i="2"/>
  <c r="BP1972" i="2"/>
  <c r="BP1971" i="2"/>
  <c r="BP1968" i="2"/>
  <c r="BP1967" i="2"/>
  <c r="BP1966" i="2"/>
  <c r="BP1965" i="2"/>
  <c r="BP1964" i="2"/>
  <c r="BP1963" i="2"/>
  <c r="BP1962" i="2"/>
  <c r="BP1961" i="2"/>
  <c r="BP1960" i="2"/>
  <c r="BP1959" i="2"/>
  <c r="BP1958" i="2"/>
  <c r="BP1957" i="2"/>
  <c r="BP1956" i="2"/>
  <c r="BP1955" i="2"/>
  <c r="BP1954" i="2"/>
  <c r="BP1953" i="2"/>
  <c r="BP1952" i="2"/>
  <c r="BP1951" i="2"/>
  <c r="BP1950" i="2"/>
  <c r="BP1949" i="2"/>
  <c r="BP1948" i="2"/>
  <c r="BP1947" i="2"/>
  <c r="BP1946" i="2"/>
  <c r="BP1945" i="2"/>
  <c r="BP1944" i="2"/>
  <c r="BP1943" i="2"/>
  <c r="BP1942" i="2"/>
  <c r="BP1941" i="2"/>
  <c r="BP1940" i="2"/>
  <c r="BP1939" i="2"/>
  <c r="BP1938" i="2"/>
  <c r="BP1937" i="2"/>
  <c r="BP1936" i="2"/>
  <c r="BP1935" i="2"/>
  <c r="BP1934" i="2"/>
  <c r="BP1933" i="2"/>
  <c r="BP1932" i="2"/>
  <c r="BP1931" i="2"/>
  <c r="BP1930" i="2"/>
  <c r="BP1929" i="2"/>
  <c r="BP1928" i="2"/>
  <c r="BP1927" i="2"/>
  <c r="BP1926" i="2"/>
  <c r="BP1925" i="2"/>
  <c r="BP1924" i="2"/>
  <c r="BP1923" i="2"/>
  <c r="BP1922" i="2"/>
  <c r="BP1921" i="2"/>
  <c r="BP1920" i="2"/>
  <c r="BP1919" i="2"/>
  <c r="BP1918" i="2"/>
  <c r="BP1917" i="2"/>
  <c r="BP1916" i="2"/>
  <c r="BP1915" i="2"/>
  <c r="BP1914" i="2"/>
  <c r="BP1913" i="2"/>
  <c r="BP1912" i="2"/>
  <c r="BP1911" i="2"/>
  <c r="BP1910" i="2"/>
  <c r="BP1909" i="2"/>
  <c r="BP1908" i="2"/>
  <c r="BP1907" i="2"/>
  <c r="BP1904" i="2"/>
  <c r="BP1903" i="2"/>
  <c r="BP1902" i="2"/>
  <c r="BP1901" i="2"/>
  <c r="BP1900" i="2"/>
  <c r="BP1899" i="2"/>
  <c r="BP1898" i="2"/>
  <c r="BP1896" i="2"/>
  <c r="BP1895" i="2"/>
  <c r="BP1897" i="2"/>
  <c r="BP1894" i="2"/>
  <c r="BP1893" i="2"/>
  <c r="BP1892" i="2"/>
  <c r="BP1891" i="2"/>
  <c r="BP1890" i="2"/>
  <c r="BP1889" i="2"/>
  <c r="BP1888" i="2"/>
  <c r="BP1887" i="2"/>
  <c r="BP1886" i="2"/>
  <c r="BP1885" i="2"/>
  <c r="BP1884" i="2"/>
  <c r="BP1883" i="2"/>
  <c r="BP1882" i="2"/>
  <c r="BP1881" i="2"/>
  <c r="BP1880" i="2"/>
  <c r="BP1879" i="2"/>
  <c r="BP1878" i="2"/>
  <c r="BP1877" i="2"/>
  <c r="BP1876" i="2"/>
  <c r="BP1875" i="2"/>
  <c r="BP1874" i="2"/>
  <c r="BP1873" i="2"/>
  <c r="BP1872" i="2"/>
  <c r="BP1869" i="2"/>
  <c r="BP1868" i="2"/>
  <c r="BP1867" i="2"/>
  <c r="BP1866" i="2"/>
  <c r="BP1865" i="2"/>
  <c r="BP1864" i="2"/>
  <c r="BP1863" i="2"/>
  <c r="BP1862" i="2"/>
  <c r="BP1861" i="2"/>
  <c r="BP1860" i="2"/>
  <c r="BP1859" i="2"/>
  <c r="BP1858" i="2"/>
  <c r="BP1857" i="2"/>
  <c r="BP1856" i="2"/>
  <c r="BP1855" i="2"/>
  <c r="BP1854" i="2"/>
  <c r="BP1853" i="2"/>
  <c r="BP1852" i="2"/>
  <c r="BP1851" i="2"/>
  <c r="BP1850" i="2"/>
  <c r="BP1849" i="2"/>
  <c r="BP1834" i="2"/>
  <c r="BP1833" i="2"/>
  <c r="BP1832" i="2"/>
  <c r="BP1831" i="2"/>
  <c r="BP1830" i="2"/>
  <c r="BP1829" i="2"/>
  <c r="BP1828" i="2"/>
  <c r="BP1827" i="2"/>
  <c r="BP1826" i="2"/>
  <c r="BP1825" i="2"/>
  <c r="BP1824" i="2"/>
  <c r="BP1823" i="2"/>
  <c r="BP1822" i="2"/>
  <c r="BP1821" i="2"/>
  <c r="BP1820" i="2"/>
  <c r="BP1819" i="2"/>
  <c r="BP1818" i="2"/>
  <c r="BP1815" i="2"/>
  <c r="BP1814" i="2"/>
  <c r="BP1813" i="2"/>
  <c r="BP1812" i="2"/>
  <c r="BP1811" i="2"/>
  <c r="BP1810" i="2"/>
  <c r="BP1809" i="2"/>
  <c r="BP1808" i="2"/>
  <c r="BP1807" i="2"/>
  <c r="BP1806" i="2"/>
  <c r="BP1805" i="2"/>
  <c r="BP1804" i="2"/>
  <c r="BP1803" i="2"/>
  <c r="BP1802" i="2"/>
  <c r="BP1801" i="2"/>
  <c r="BP1800" i="2"/>
  <c r="BP1799" i="2"/>
  <c r="BP1798" i="2"/>
  <c r="BP1797" i="2"/>
  <c r="BP1796" i="2"/>
  <c r="BP1795" i="2"/>
  <c r="BP1794" i="2"/>
  <c r="BP1793" i="2"/>
  <c r="BP1792" i="2"/>
  <c r="BP1791" i="2"/>
  <c r="BP1790" i="2"/>
  <c r="BP1789" i="2"/>
  <c r="BP1788" i="2"/>
  <c r="BP1787" i="2"/>
  <c r="BP1786" i="2"/>
  <c r="BP1785" i="2"/>
  <c r="BP1784" i="2"/>
  <c r="BP1783" i="2"/>
  <c r="BP1782" i="2"/>
  <c r="BP1781" i="2"/>
  <c r="BP1780" i="2"/>
  <c r="BP1779" i="2"/>
  <c r="BP1778" i="2"/>
  <c r="BP1777" i="2"/>
  <c r="BP1776" i="2"/>
  <c r="BP1775" i="2"/>
  <c r="BP1774" i="2"/>
  <c r="BP1773" i="2"/>
  <c r="BP1772" i="2"/>
  <c r="BP1771" i="2"/>
  <c r="BP1770" i="2"/>
  <c r="BP1769" i="2"/>
  <c r="BP1768" i="2"/>
  <c r="BP1767" i="2"/>
  <c r="BP1766" i="2"/>
  <c r="BP1765" i="2"/>
  <c r="BP1764" i="2"/>
  <c r="BP1763" i="2"/>
  <c r="BP1762" i="2"/>
  <c r="BP1761" i="2"/>
  <c r="BP1760" i="2"/>
  <c r="BP1759" i="2"/>
  <c r="BP1758" i="2"/>
  <c r="BP1757" i="2"/>
  <c r="BP1756" i="2"/>
  <c r="BP1755" i="2"/>
  <c r="BP1754" i="2"/>
  <c r="BP1753" i="2"/>
  <c r="BP1752" i="2"/>
  <c r="BP1751" i="2"/>
  <c r="BP1750" i="2"/>
  <c r="BP1749" i="2"/>
  <c r="BP1748" i="2"/>
  <c r="BP1747" i="2"/>
  <c r="BP1746" i="2"/>
  <c r="BP1745" i="2"/>
  <c r="BP1744" i="2"/>
  <c r="BP1743" i="2"/>
  <c r="BP1742" i="2"/>
  <c r="BP1741" i="2"/>
  <c r="BP1740" i="2"/>
  <c r="BP1739" i="2"/>
  <c r="BP1738" i="2"/>
  <c r="BP1737" i="2"/>
  <c r="BP1736" i="2"/>
  <c r="BP1735" i="2"/>
  <c r="BP1734" i="2"/>
  <c r="BP1733" i="2"/>
  <c r="BP1732" i="2"/>
  <c r="BP1731" i="2"/>
  <c r="BP1730" i="2"/>
  <c r="BP1729" i="2"/>
  <c r="BP1728" i="2"/>
  <c r="BP1727" i="2"/>
  <c r="BP1726" i="2"/>
  <c r="BP1725" i="2"/>
  <c r="BP1724" i="2"/>
  <c r="BP1723" i="2"/>
  <c r="BP1720" i="2"/>
  <c r="BP1719" i="2"/>
  <c r="BP1718" i="2"/>
  <c r="BP1717" i="2"/>
  <c r="BP1716" i="2"/>
  <c r="BP1715" i="2"/>
  <c r="BP1714" i="2"/>
  <c r="BP1713" i="2"/>
  <c r="BP1712" i="2"/>
  <c r="BP1711" i="2"/>
  <c r="BP1710" i="2"/>
  <c r="BP1709" i="2"/>
  <c r="BP1708" i="2"/>
  <c r="BP1707" i="2"/>
  <c r="BP1706" i="2"/>
  <c r="BP1705" i="2"/>
  <c r="BP1704" i="2"/>
  <c r="BP1703" i="2"/>
  <c r="BP1702" i="2"/>
  <c r="BP1701" i="2"/>
  <c r="BP1700" i="2"/>
  <c r="BP1699" i="2"/>
  <c r="BP1698" i="2"/>
  <c r="BP1697" i="2"/>
  <c r="BP1696" i="2"/>
  <c r="BP1695" i="2"/>
  <c r="BP1694" i="2"/>
  <c r="BP1693" i="2"/>
  <c r="BP1692" i="2"/>
  <c r="BP1691" i="2"/>
  <c r="BP1690" i="2"/>
  <c r="BP1689" i="2"/>
  <c r="BP1688" i="2"/>
  <c r="BP1687" i="2"/>
  <c r="BP1686" i="2"/>
  <c r="BP1685" i="2"/>
  <c r="BP1684" i="2"/>
  <c r="BP1683" i="2"/>
  <c r="BP1682" i="2"/>
  <c r="BP1681" i="2"/>
  <c r="BP1680" i="2"/>
  <c r="BP1679" i="2"/>
  <c r="BP1678" i="2"/>
  <c r="BP1677" i="2"/>
  <c r="BP1676" i="2"/>
  <c r="BP1675" i="2"/>
  <c r="BP1674" i="2"/>
  <c r="BP1673" i="2"/>
  <c r="BP1672" i="2"/>
  <c r="BP1671" i="2"/>
  <c r="BP1670" i="2"/>
  <c r="BP1669" i="2"/>
  <c r="BP1668" i="2"/>
  <c r="BP1667" i="2"/>
  <c r="BP1666" i="2"/>
  <c r="BP1665" i="2"/>
  <c r="BP1662" i="2"/>
  <c r="BP1661" i="2"/>
  <c r="BP1660" i="2"/>
  <c r="BP1659" i="2"/>
  <c r="BP1658" i="2"/>
  <c r="BP1657" i="2"/>
  <c r="BP1656" i="2"/>
  <c r="BP1655" i="2"/>
  <c r="BP1654" i="2"/>
  <c r="BP1653" i="2"/>
  <c r="BP1652" i="2"/>
  <c r="BP1651" i="2"/>
  <c r="BP1650" i="2"/>
  <c r="BP1649" i="2"/>
  <c r="BP1648" i="2"/>
  <c r="BP1647" i="2"/>
  <c r="BP1646" i="2"/>
  <c r="BP1645" i="2"/>
  <c r="BP1644" i="2"/>
  <c r="BP1643" i="2"/>
  <c r="BP1642" i="2"/>
  <c r="BP1641" i="2"/>
  <c r="BP1640" i="2"/>
  <c r="BP1639" i="2"/>
  <c r="BP1638" i="2"/>
  <c r="BP1637" i="2"/>
  <c r="BP1636" i="2"/>
  <c r="BP1635" i="2"/>
  <c r="BP1634" i="2"/>
  <c r="BP1633" i="2"/>
  <c r="BP1632" i="2"/>
  <c r="BP1631" i="2"/>
  <c r="BP1630" i="2"/>
  <c r="BP1629" i="2"/>
  <c r="BP1628" i="2"/>
  <c r="BP1627" i="2"/>
  <c r="BP1626" i="2"/>
  <c r="BP1625" i="2"/>
  <c r="BP1624" i="2"/>
  <c r="BP1623" i="2"/>
  <c r="BP1622" i="2"/>
  <c r="BP1621" i="2"/>
  <c r="BP1620" i="2"/>
  <c r="BP1619" i="2"/>
  <c r="BP1618" i="2"/>
  <c r="BP1617" i="2"/>
  <c r="BP1616" i="2"/>
  <c r="BP1615" i="2"/>
  <c r="BP1614" i="2"/>
  <c r="BP1613" i="2"/>
  <c r="BP1612" i="2"/>
  <c r="BP1611" i="2"/>
  <c r="BP1610" i="2"/>
  <c r="BP1609" i="2"/>
  <c r="BP1608" i="2"/>
  <c r="BP1607" i="2"/>
  <c r="BP1606" i="2"/>
  <c r="BP1605" i="2"/>
  <c r="BP1604" i="2"/>
  <c r="BP1603" i="2"/>
  <c r="BP1602" i="2"/>
  <c r="BP1601" i="2"/>
  <c r="BP1600" i="2"/>
  <c r="BP1599" i="2"/>
  <c r="BP1598" i="2"/>
  <c r="BP1597" i="2"/>
  <c r="BP1596" i="2"/>
  <c r="BP1595" i="2"/>
  <c r="BP1594" i="2"/>
  <c r="BP1593" i="2"/>
  <c r="BP1592" i="2"/>
  <c r="BP1591" i="2"/>
  <c r="BP1590" i="2"/>
  <c r="BP1589" i="2"/>
  <c r="BP1588" i="2"/>
  <c r="BP1587" i="2"/>
  <c r="BP1586" i="2"/>
  <c r="BP1585" i="2"/>
  <c r="BP1584" i="2"/>
  <c r="BP1583" i="2"/>
  <c r="BP1582" i="2"/>
  <c r="BP1581" i="2"/>
  <c r="BP1580" i="2"/>
  <c r="BP1579" i="2"/>
  <c r="BP1578" i="2"/>
  <c r="BP1577" i="2"/>
  <c r="BP1576" i="2"/>
  <c r="BP1575" i="2"/>
  <c r="BP1574" i="2"/>
  <c r="BP1573" i="2"/>
  <c r="BP1572" i="2"/>
  <c r="BP1571" i="2"/>
  <c r="BP1570" i="2"/>
  <c r="BP1569" i="2"/>
  <c r="BP1568" i="2"/>
  <c r="BP1567" i="2"/>
  <c r="BP1566" i="2"/>
  <c r="BP1565" i="2"/>
  <c r="BP1564" i="2"/>
  <c r="BP1563" i="2"/>
  <c r="BP1562" i="2"/>
  <c r="BP1561" i="2"/>
  <c r="BP1560" i="2"/>
  <c r="BP1559" i="2"/>
  <c r="BP1558" i="2"/>
  <c r="BP1557" i="2"/>
  <c r="BP1556" i="2"/>
  <c r="BP1555" i="2"/>
  <c r="BP1554" i="2"/>
  <c r="BP1553" i="2"/>
  <c r="BP1552" i="2"/>
  <c r="BP1551" i="2"/>
  <c r="BP1550" i="2"/>
  <c r="BP1549" i="2"/>
  <c r="BP1548" i="2"/>
  <c r="BP1545" i="2"/>
  <c r="BP1544" i="2"/>
  <c r="BP1543" i="2"/>
  <c r="BP1542" i="2"/>
  <c r="BP1541" i="2"/>
  <c r="BP1540" i="2"/>
  <c r="BP1539" i="2"/>
  <c r="BP1538" i="2"/>
  <c r="BP1537" i="2"/>
  <c r="BP1536" i="2"/>
  <c r="BP1535" i="2"/>
  <c r="BP1534" i="2"/>
  <c r="BP1533" i="2"/>
  <c r="BP1532" i="2"/>
  <c r="BP1531" i="2"/>
  <c r="BP1530" i="2"/>
  <c r="BP1529" i="2"/>
  <c r="BP1528" i="2"/>
  <c r="BP1527" i="2"/>
  <c r="BP1526" i="2"/>
  <c r="BP1525" i="2"/>
  <c r="BP1524" i="2"/>
  <c r="BP1523" i="2"/>
  <c r="BP1522" i="2"/>
  <c r="BP1521" i="2"/>
  <c r="BP1520" i="2"/>
  <c r="BP1519" i="2"/>
  <c r="BP1518" i="2"/>
  <c r="BP1517" i="2"/>
  <c r="BP1516" i="2"/>
  <c r="BP1515" i="2"/>
  <c r="BP1514" i="2"/>
  <c r="BP1513" i="2"/>
  <c r="BP1512" i="2"/>
  <c r="BP1511" i="2"/>
  <c r="BP1510" i="2"/>
  <c r="BP1509" i="2"/>
  <c r="BP1508" i="2"/>
  <c r="BP1507" i="2"/>
  <c r="BP1506" i="2"/>
  <c r="BP1505" i="2"/>
  <c r="BP1504" i="2"/>
  <c r="BP1503" i="2"/>
  <c r="BP1502" i="2"/>
  <c r="BP1501" i="2"/>
  <c r="BP1500" i="2"/>
  <c r="BP1499" i="2"/>
  <c r="BP1498" i="2"/>
  <c r="BP1497" i="2"/>
  <c r="BP1496" i="2"/>
  <c r="BP1495" i="2"/>
  <c r="BP1494" i="2"/>
  <c r="BP1493" i="2"/>
  <c r="BP1492" i="2"/>
  <c r="BP1491" i="2"/>
  <c r="BP1490" i="2"/>
  <c r="BP1489" i="2"/>
  <c r="BP1488" i="2"/>
  <c r="BP1487" i="2"/>
  <c r="BP1486" i="2"/>
  <c r="BP1485" i="2"/>
  <c r="BP1484" i="2"/>
  <c r="BP1483" i="2"/>
  <c r="BP1482" i="2"/>
  <c r="BP1481" i="2"/>
  <c r="BP1480" i="2"/>
  <c r="BP1479" i="2"/>
  <c r="BP1478" i="2"/>
  <c r="BP1477" i="2"/>
  <c r="BP1476" i="2"/>
  <c r="BP1475" i="2"/>
  <c r="BP1474" i="2"/>
  <c r="BP1473" i="2"/>
  <c r="BP1472" i="2"/>
  <c r="BP1471" i="2"/>
  <c r="BP1470" i="2"/>
  <c r="BP1469" i="2"/>
  <c r="BP1468" i="2"/>
  <c r="BP1467" i="2"/>
  <c r="BP1466" i="2"/>
  <c r="BP1465" i="2"/>
  <c r="BP1464" i="2"/>
  <c r="BP1461" i="2"/>
  <c r="BP1460" i="2"/>
  <c r="BP1459" i="2"/>
  <c r="BP1458" i="2"/>
  <c r="BP1457" i="2"/>
  <c r="BP1456" i="2"/>
  <c r="BP1455" i="2"/>
  <c r="BP1454" i="2"/>
  <c r="BP1453" i="2"/>
  <c r="BP1452" i="2"/>
  <c r="BP1451" i="2"/>
  <c r="BP1450" i="2"/>
  <c r="BP1449" i="2"/>
  <c r="BP1448" i="2"/>
  <c r="BP1447" i="2"/>
  <c r="BP1446" i="2"/>
  <c r="BP1445" i="2"/>
  <c r="BP1444" i="2"/>
  <c r="BP1443" i="2"/>
  <c r="BP1442" i="2"/>
  <c r="BP1441" i="2"/>
  <c r="BP1440" i="2"/>
  <c r="BP1439" i="2"/>
  <c r="BP1438" i="2"/>
  <c r="BP1437" i="2"/>
  <c r="BP1436" i="2"/>
  <c r="BP1435" i="2"/>
  <c r="BP1434" i="2"/>
  <c r="BP1433" i="2"/>
  <c r="BP1432" i="2"/>
  <c r="BP1431" i="2"/>
  <c r="BP1430" i="2"/>
  <c r="BP1429" i="2"/>
  <c r="BP1428" i="2"/>
  <c r="BP1427" i="2"/>
  <c r="BP1426" i="2"/>
  <c r="BP1425" i="2"/>
  <c r="BP1424" i="2"/>
  <c r="BP1423" i="2"/>
  <c r="BP1422" i="2"/>
  <c r="BP1421" i="2"/>
  <c r="BP1420" i="2"/>
  <c r="BP1419" i="2"/>
  <c r="BP1418" i="2"/>
  <c r="BP1417" i="2"/>
  <c r="BP1416" i="2"/>
  <c r="BP1415" i="2"/>
  <c r="BP1414" i="2"/>
  <c r="BP1413" i="2"/>
  <c r="BP1412" i="2"/>
  <c r="BP1411" i="2"/>
  <c r="BP1410" i="2"/>
  <c r="BP1409" i="2"/>
  <c r="BP1408" i="2"/>
  <c r="BP1407" i="2"/>
  <c r="BP1406" i="2"/>
  <c r="BP1405" i="2"/>
  <c r="BP1404" i="2"/>
  <c r="BP1403" i="2"/>
  <c r="BP1402" i="2"/>
  <c r="BP1401" i="2"/>
  <c r="BP1400" i="2"/>
  <c r="BP1399" i="2"/>
  <c r="BP1398" i="2"/>
  <c r="BP1397" i="2"/>
  <c r="BP1396" i="2"/>
  <c r="BP1395" i="2"/>
  <c r="BP1394" i="2"/>
  <c r="BP1393" i="2"/>
  <c r="BP1392" i="2"/>
  <c r="BP1391" i="2"/>
  <c r="BP1390" i="2"/>
  <c r="BP1389" i="2"/>
  <c r="BP1388" i="2"/>
  <c r="BP1387" i="2"/>
  <c r="BP1386" i="2"/>
  <c r="BP1385" i="2"/>
  <c r="BP1384" i="2"/>
  <c r="BP1383" i="2"/>
  <c r="BP1382" i="2"/>
  <c r="BP1381" i="2"/>
  <c r="BP1380" i="2"/>
  <c r="BP1379" i="2"/>
  <c r="BP1378" i="2"/>
  <c r="BP1377" i="2"/>
  <c r="BP1376" i="2"/>
  <c r="BP1375" i="2"/>
  <c r="BP1372" i="2"/>
  <c r="BP1371" i="2"/>
  <c r="BP1370" i="2"/>
  <c r="BP1369" i="2"/>
  <c r="BP1368" i="2"/>
  <c r="BP1367" i="2"/>
  <c r="BP1366" i="2"/>
  <c r="BP1365" i="2"/>
  <c r="BP1364" i="2"/>
  <c r="BP1363" i="2"/>
  <c r="BP1362" i="2"/>
  <c r="BP1361" i="2"/>
  <c r="BP1360" i="2"/>
  <c r="BP1359" i="2"/>
  <c r="BP1358" i="2"/>
  <c r="BP1357" i="2"/>
  <c r="BP1356" i="2"/>
  <c r="BP1355" i="2"/>
  <c r="BP1354" i="2"/>
  <c r="BP1353" i="2"/>
  <c r="BP1352" i="2"/>
  <c r="BP1351" i="2"/>
  <c r="BP1350" i="2"/>
  <c r="BP1349" i="2"/>
  <c r="BP1348" i="2"/>
  <c r="BP1347" i="2"/>
  <c r="BP1346" i="2"/>
  <c r="BP1345" i="2"/>
  <c r="BP1344" i="2"/>
  <c r="BP1343" i="2"/>
  <c r="BP1342" i="2"/>
  <c r="BP1341" i="2"/>
  <c r="BP1340" i="2"/>
  <c r="BP1339" i="2"/>
  <c r="BP1338" i="2"/>
  <c r="BP1337" i="2"/>
  <c r="BP1336" i="2"/>
  <c r="BP1335" i="2"/>
  <c r="BP1334" i="2"/>
  <c r="BP1333" i="2"/>
  <c r="BP1332" i="2"/>
  <c r="BP1331" i="2"/>
  <c r="BP1330" i="2"/>
  <c r="BP1329" i="2"/>
  <c r="BP1328" i="2"/>
  <c r="BP1327" i="2"/>
  <c r="BP1326" i="2"/>
  <c r="BP1325" i="2"/>
  <c r="BP1324" i="2"/>
  <c r="BP1323" i="2"/>
  <c r="BP1322" i="2"/>
  <c r="BP1321" i="2"/>
  <c r="BP1320" i="2"/>
  <c r="BP1319" i="2"/>
  <c r="BP1318" i="2"/>
  <c r="BP1317" i="2"/>
  <c r="BP1316" i="2"/>
  <c r="BP1315" i="2"/>
  <c r="BP1314" i="2"/>
  <c r="BP1313" i="2"/>
  <c r="BP1312" i="2"/>
  <c r="BP1311" i="2"/>
  <c r="BP1310" i="2"/>
  <c r="BP1309" i="2"/>
  <c r="BP1308" i="2"/>
  <c r="BP1307" i="2"/>
  <c r="BP1306" i="2"/>
  <c r="BP1305" i="2"/>
  <c r="BP1304" i="2"/>
  <c r="BP1303" i="2"/>
  <c r="BP1302" i="2"/>
  <c r="BP1301" i="2"/>
  <c r="BP1300" i="2"/>
  <c r="BP1299" i="2"/>
  <c r="BP1298" i="2"/>
  <c r="BP1297" i="2"/>
  <c r="BP1296" i="2"/>
  <c r="BP1295" i="2"/>
  <c r="BP1294" i="2"/>
  <c r="BP1293" i="2"/>
  <c r="BP1292" i="2"/>
  <c r="BP1291" i="2"/>
  <c r="BP1290" i="2"/>
  <c r="BP1270" i="2"/>
  <c r="BP1269" i="2"/>
  <c r="BP1268" i="2"/>
  <c r="BP1267" i="2"/>
  <c r="BP1266" i="2"/>
  <c r="BP1265" i="2"/>
  <c r="BP1264" i="2"/>
  <c r="BP1263" i="2"/>
  <c r="BP1262" i="2"/>
  <c r="BP1261" i="2"/>
  <c r="BP1260" i="2"/>
  <c r="BP1259" i="2"/>
  <c r="BP1258" i="2"/>
  <c r="BP1257" i="2"/>
  <c r="BP1256" i="2"/>
  <c r="BP1255" i="2"/>
  <c r="BP1254" i="2"/>
  <c r="BP1253" i="2"/>
  <c r="BP1252" i="2"/>
  <c r="BP1251" i="2"/>
  <c r="BP1250" i="2"/>
  <c r="BP1271" i="2"/>
  <c r="BP1249" i="2"/>
  <c r="BP1248" i="2"/>
  <c r="BP1226" i="2"/>
  <c r="BP1225" i="2"/>
  <c r="BP1224" i="2"/>
  <c r="BP1223" i="2"/>
  <c r="BP1222" i="2"/>
  <c r="BP1221" i="2"/>
  <c r="BP1220" i="2"/>
  <c r="BP1219" i="2"/>
  <c r="BP1218" i="2"/>
  <c r="BP1217" i="2"/>
  <c r="BP1216" i="2"/>
  <c r="BP1215" i="2"/>
  <c r="BP1214" i="2"/>
  <c r="BP1213" i="2"/>
  <c r="BP1212" i="2"/>
  <c r="BP1211" i="2"/>
  <c r="BP1210" i="2"/>
  <c r="BP1209" i="2"/>
  <c r="BP1208" i="2"/>
  <c r="BP1207" i="2"/>
  <c r="BP1206" i="2"/>
  <c r="BP1205" i="2"/>
  <c r="BP1204" i="2"/>
  <c r="BP1203" i="2"/>
  <c r="BP1202" i="2"/>
  <c r="BP1201" i="2"/>
  <c r="BP1200" i="2"/>
  <c r="BP1199" i="2"/>
  <c r="BP1198" i="2"/>
  <c r="BP1197" i="2"/>
  <c r="BP1196" i="2"/>
  <c r="BP1195" i="2"/>
  <c r="BP1194" i="2"/>
  <c r="BP1193" i="2"/>
  <c r="BP1192" i="2"/>
  <c r="BP1191" i="2"/>
  <c r="BP1190" i="2"/>
  <c r="BP1189" i="2"/>
  <c r="BP1188" i="2"/>
  <c r="BP1187" i="2"/>
  <c r="BP1186" i="2"/>
  <c r="BP1185" i="2"/>
  <c r="BP1184" i="2"/>
  <c r="BP1183" i="2"/>
  <c r="BP1182" i="2"/>
  <c r="BP1181" i="2"/>
  <c r="BP1180" i="2"/>
  <c r="BP1179" i="2"/>
  <c r="BP1178" i="2"/>
  <c r="BP1177" i="2"/>
  <c r="BP1176" i="2"/>
  <c r="BP1175" i="2"/>
  <c r="BP1174" i="2"/>
  <c r="BP1173" i="2"/>
  <c r="BP1172" i="2"/>
  <c r="BP1171" i="2"/>
  <c r="BP1170" i="2"/>
  <c r="BP1169" i="2"/>
  <c r="BP1168" i="2"/>
  <c r="BP1167" i="2"/>
  <c r="BP1166" i="2"/>
  <c r="BP1165" i="2"/>
  <c r="BP1164" i="2"/>
  <c r="BP1163" i="2"/>
  <c r="BP1160" i="2"/>
  <c r="BP1159" i="2"/>
  <c r="BP1158" i="2"/>
  <c r="BP1157" i="2"/>
  <c r="BP1156" i="2"/>
  <c r="BP1155" i="2"/>
  <c r="BP1154" i="2"/>
  <c r="BP1153" i="2"/>
  <c r="BP1152" i="2"/>
  <c r="BP1151" i="2"/>
  <c r="BP1150" i="2"/>
  <c r="BP1149" i="2"/>
  <c r="BP1148" i="2"/>
  <c r="BP1147" i="2"/>
  <c r="BP1146" i="2"/>
  <c r="BP1145" i="2"/>
  <c r="BP1144" i="2"/>
  <c r="BP1143" i="2"/>
  <c r="BP1142" i="2"/>
  <c r="BP1141" i="2"/>
  <c r="BP1140" i="2"/>
  <c r="BP1139" i="2"/>
  <c r="BP1138" i="2"/>
  <c r="BP1137" i="2"/>
  <c r="BP1136" i="2"/>
  <c r="BP1135" i="2"/>
  <c r="BP1134" i="2"/>
  <c r="BP1133" i="2"/>
  <c r="BP1132" i="2"/>
  <c r="BP1131" i="2"/>
  <c r="BP1130" i="2"/>
  <c r="BP1129" i="2"/>
  <c r="BP1128" i="2"/>
  <c r="BP1127" i="2"/>
  <c r="BP1126" i="2"/>
  <c r="BP1125" i="2"/>
  <c r="BP1124" i="2"/>
  <c r="BP1123" i="2"/>
  <c r="BP1122" i="2"/>
  <c r="BP1121" i="2"/>
  <c r="BP1120" i="2"/>
  <c r="BP1119" i="2"/>
  <c r="BP1118" i="2"/>
  <c r="BP1117" i="2"/>
  <c r="BP1116" i="2"/>
  <c r="BP1115" i="2"/>
  <c r="BP1114" i="2"/>
  <c r="BP1113" i="2"/>
  <c r="BP1112" i="2"/>
  <c r="BP1111" i="2"/>
  <c r="BP1110" i="2"/>
  <c r="BP1109" i="2"/>
  <c r="BP1108" i="2"/>
  <c r="BP1107" i="2"/>
  <c r="BP1106" i="2"/>
  <c r="BP1105" i="2"/>
  <c r="BP1104" i="2"/>
  <c r="BP1103" i="2"/>
  <c r="BP1102" i="2"/>
  <c r="BP1101" i="2"/>
  <c r="BP1100" i="2"/>
  <c r="BP1099" i="2"/>
  <c r="BP1098" i="2"/>
  <c r="BP1097" i="2"/>
  <c r="BP1096" i="2"/>
  <c r="BP1095" i="2"/>
  <c r="BP1094" i="2"/>
  <c r="BP1093" i="2"/>
  <c r="BP1092" i="2"/>
  <c r="BP1091" i="2"/>
  <c r="BP1090" i="2"/>
  <c r="BP1089" i="2"/>
  <c r="BP1088" i="2"/>
  <c r="BP1087" i="2"/>
  <c r="BP1086" i="2"/>
  <c r="BP1085" i="2"/>
  <c r="BP1084" i="2"/>
  <c r="BP1083" i="2"/>
  <c r="BP1082" i="2"/>
  <c r="BP1081" i="2"/>
  <c r="BP1080" i="2"/>
  <c r="BP1079" i="2"/>
  <c r="BP1078" i="2"/>
  <c r="BP1077" i="2"/>
  <c r="BP1076" i="2"/>
  <c r="BP1075" i="2"/>
  <c r="BP1074" i="2"/>
  <c r="BP1073" i="2"/>
  <c r="BP1072" i="2"/>
  <c r="BP1071" i="2"/>
  <c r="BP1070" i="2"/>
  <c r="BP1069" i="2"/>
  <c r="BP1068" i="2"/>
  <c r="BP1067" i="2"/>
  <c r="BP1066" i="2"/>
  <c r="BP1065" i="2"/>
  <c r="BP1064" i="2"/>
  <c r="BP1063" i="2"/>
  <c r="BP1062" i="2"/>
  <c r="BP1061" i="2"/>
  <c r="BP1060" i="2"/>
  <c r="BP1059" i="2"/>
  <c r="BP1058" i="2"/>
  <c r="BP1057" i="2"/>
  <c r="BP1056" i="2"/>
  <c r="BP1055" i="2"/>
  <c r="BP1054" i="2"/>
  <c r="BP1053" i="2"/>
  <c r="BP1052" i="2"/>
  <c r="BP1051" i="2"/>
  <c r="BP1050" i="2"/>
  <c r="BP1049" i="2"/>
  <c r="BP1048" i="2"/>
  <c r="BP1047" i="2"/>
  <c r="BP1046" i="2"/>
  <c r="BP1045" i="2"/>
  <c r="BP1044" i="2"/>
  <c r="BP1043" i="2"/>
  <c r="BP1042" i="2"/>
  <c r="BP1041" i="2"/>
  <c r="BP1038" i="2"/>
  <c r="BP1037" i="2"/>
  <c r="BP1036" i="2"/>
  <c r="BP1035" i="2"/>
  <c r="BP1034" i="2"/>
  <c r="BP1033" i="2"/>
  <c r="BP1032" i="2"/>
  <c r="BP1031" i="2"/>
  <c r="BP1030" i="2"/>
  <c r="BP1029" i="2"/>
  <c r="BP1028" i="2"/>
  <c r="BP1027" i="2"/>
  <c r="BP1026" i="2"/>
  <c r="BP1025" i="2"/>
  <c r="BP1024" i="2"/>
  <c r="BP1023" i="2"/>
  <c r="BP1022" i="2"/>
  <c r="BP1021" i="2"/>
  <c r="BP1020" i="2"/>
  <c r="BP1019" i="2"/>
  <c r="BP1018" i="2"/>
  <c r="BP1017" i="2"/>
  <c r="BP1016" i="2"/>
  <c r="BP1015" i="2"/>
  <c r="BP1014" i="2"/>
  <c r="BP1013" i="2"/>
  <c r="BP1012" i="2"/>
  <c r="BP1011" i="2"/>
  <c r="BP1010" i="2"/>
  <c r="BP1009" i="2"/>
  <c r="BP1008" i="2"/>
  <c r="BP1007" i="2"/>
  <c r="BP1006" i="2"/>
  <c r="BP1005" i="2"/>
  <c r="BP1004" i="2"/>
  <c r="BP1003" i="2"/>
  <c r="BP1002" i="2"/>
  <c r="BP1001" i="2"/>
  <c r="BP1000" i="2"/>
  <c r="BP999" i="2"/>
  <c r="BP998" i="2"/>
  <c r="BP997" i="2"/>
  <c r="BP996" i="2"/>
  <c r="BP995" i="2"/>
  <c r="BP994" i="2"/>
  <c r="BP993" i="2"/>
  <c r="BP992" i="2"/>
  <c r="BP991" i="2"/>
  <c r="BP990" i="2"/>
  <c r="BP989" i="2"/>
  <c r="BP988" i="2"/>
  <c r="BP987" i="2"/>
  <c r="BP986" i="2"/>
  <c r="BP985" i="2"/>
  <c r="BP984" i="2"/>
  <c r="BP983" i="2"/>
  <c r="BP982" i="2"/>
  <c r="BP981" i="2"/>
  <c r="BP980" i="2"/>
  <c r="BP979" i="2"/>
  <c r="BP978" i="2"/>
  <c r="BP977" i="2"/>
  <c r="BP976" i="2"/>
  <c r="BP975" i="2"/>
  <c r="BP974" i="2"/>
  <c r="BP973" i="2"/>
  <c r="BP972" i="2"/>
  <c r="BP971" i="2"/>
  <c r="BP970" i="2"/>
  <c r="BP969" i="2"/>
  <c r="BP968" i="2"/>
  <c r="BP967" i="2"/>
  <c r="BP966" i="2"/>
  <c r="BP965" i="2"/>
  <c r="BP964" i="2"/>
  <c r="BP963" i="2"/>
  <c r="BP962" i="2"/>
  <c r="BP961" i="2"/>
  <c r="BP960" i="2"/>
  <c r="BP959" i="2"/>
  <c r="BP958" i="2"/>
  <c r="BP957" i="2"/>
  <c r="BP956" i="2"/>
  <c r="BP955" i="2"/>
  <c r="BP954" i="2"/>
  <c r="BP953" i="2"/>
  <c r="BP952" i="2"/>
  <c r="BP951" i="2"/>
  <c r="BP950" i="2"/>
  <c r="BP949" i="2"/>
  <c r="BP948" i="2"/>
  <c r="BP947" i="2"/>
  <c r="BP946" i="2"/>
  <c r="BP945" i="2"/>
  <c r="BP944" i="2"/>
  <c r="BP943" i="2"/>
  <c r="BP942" i="2"/>
  <c r="BP941" i="2"/>
  <c r="BP940" i="2"/>
  <c r="BP939" i="2"/>
  <c r="BP938" i="2"/>
  <c r="BP937" i="2"/>
  <c r="BP936" i="2"/>
  <c r="BP935" i="2"/>
  <c r="BP934" i="2"/>
  <c r="BP931" i="2"/>
  <c r="BP930" i="2"/>
  <c r="BP929" i="2"/>
  <c r="BP928" i="2"/>
  <c r="BP927" i="2"/>
  <c r="BP926" i="2"/>
  <c r="BP925" i="2"/>
  <c r="BP924" i="2"/>
  <c r="BP923" i="2"/>
  <c r="BP922" i="2"/>
  <c r="BP921" i="2"/>
  <c r="BP920" i="2"/>
  <c r="BP919" i="2"/>
  <c r="BP918" i="2"/>
  <c r="BP917" i="2"/>
  <c r="BP916" i="2"/>
  <c r="BP915" i="2"/>
  <c r="BP914" i="2"/>
  <c r="BP913" i="2"/>
  <c r="BP912" i="2"/>
  <c r="BP911" i="2"/>
  <c r="BP910" i="2"/>
  <c r="BP909" i="2"/>
  <c r="BP908" i="2"/>
  <c r="BP907" i="2"/>
  <c r="BP906" i="2"/>
  <c r="BP905" i="2"/>
  <c r="BP904" i="2"/>
  <c r="BP903" i="2"/>
  <c r="BP902" i="2"/>
  <c r="BP901" i="2"/>
  <c r="BP900" i="2"/>
  <c r="BP899" i="2"/>
  <c r="BP898" i="2"/>
  <c r="BP897" i="2"/>
  <c r="BP896" i="2"/>
  <c r="BP895" i="2"/>
  <c r="BP894" i="2"/>
  <c r="BP893" i="2"/>
  <c r="BP892" i="2"/>
  <c r="BP891" i="2"/>
  <c r="BP890" i="2"/>
  <c r="BP889" i="2"/>
  <c r="BP888" i="2"/>
  <c r="BP887" i="2"/>
  <c r="BP886" i="2"/>
  <c r="BP885" i="2"/>
  <c r="BP884" i="2"/>
  <c r="BP883" i="2"/>
  <c r="BP882" i="2"/>
  <c r="BP881" i="2"/>
  <c r="BP880" i="2"/>
  <c r="BP879" i="2"/>
  <c r="BP878" i="2"/>
  <c r="BP877" i="2"/>
  <c r="BP876" i="2"/>
  <c r="BP875" i="2"/>
  <c r="BP874" i="2"/>
  <c r="BP873" i="2"/>
  <c r="BP872" i="2"/>
  <c r="BP871" i="2"/>
  <c r="BP870" i="2"/>
  <c r="BP869" i="2"/>
  <c r="BP868" i="2"/>
  <c r="BP867" i="2"/>
  <c r="BP866" i="2"/>
  <c r="BP865" i="2"/>
  <c r="BP864" i="2"/>
  <c r="BP863" i="2"/>
  <c r="BP862" i="2"/>
  <c r="BP861" i="2"/>
  <c r="BP860" i="2"/>
  <c r="BP859" i="2"/>
  <c r="BP858" i="2"/>
  <c r="BP857" i="2"/>
  <c r="BP856" i="2"/>
  <c r="BP855" i="2"/>
  <c r="BP854" i="2"/>
  <c r="BP853" i="2"/>
  <c r="BP852" i="2"/>
  <c r="BP851" i="2"/>
  <c r="BP850" i="2"/>
  <c r="BP849" i="2"/>
  <c r="BP848" i="2"/>
  <c r="BP847" i="2"/>
  <c r="BP846" i="2"/>
  <c r="BP845" i="2"/>
  <c r="BP844" i="2"/>
  <c r="BP843" i="2"/>
  <c r="BP842" i="2"/>
  <c r="BP841" i="2"/>
  <c r="BP840" i="2"/>
  <c r="BP839" i="2"/>
  <c r="BP838" i="2"/>
  <c r="BP837" i="2"/>
  <c r="BP836" i="2"/>
  <c r="BP835" i="2"/>
  <c r="BP834" i="2"/>
  <c r="BP833" i="2"/>
  <c r="BP830" i="2"/>
  <c r="BP829" i="2"/>
  <c r="BP828" i="2"/>
  <c r="BP827" i="2"/>
  <c r="BP826" i="2"/>
  <c r="BP825" i="2"/>
  <c r="BP824" i="2"/>
  <c r="BP823" i="2"/>
  <c r="BP822" i="2"/>
  <c r="BP821" i="2"/>
  <c r="BP820" i="2"/>
  <c r="BP819" i="2"/>
  <c r="BP818" i="2"/>
  <c r="BP817" i="2"/>
  <c r="BP816" i="2"/>
  <c r="BP815" i="2"/>
  <c r="BP814" i="2"/>
  <c r="BP813" i="2"/>
  <c r="BP812" i="2"/>
  <c r="BP811" i="2"/>
  <c r="BP810" i="2"/>
  <c r="BP809" i="2"/>
  <c r="BP808" i="2"/>
  <c r="BP807" i="2"/>
  <c r="BP806" i="2"/>
  <c r="BP805" i="2"/>
  <c r="BP804" i="2"/>
  <c r="BP803" i="2"/>
  <c r="BP802" i="2"/>
  <c r="BP801" i="2"/>
  <c r="BP800" i="2"/>
  <c r="BP799" i="2"/>
  <c r="BP798" i="2"/>
  <c r="BP797" i="2"/>
  <c r="BP796" i="2"/>
  <c r="BP795" i="2"/>
  <c r="BP794" i="2"/>
  <c r="BP793" i="2"/>
  <c r="BP792" i="2"/>
  <c r="BP791" i="2"/>
  <c r="BP790" i="2"/>
  <c r="BP789" i="2"/>
  <c r="BP788" i="2"/>
  <c r="BP787" i="2"/>
  <c r="BP786" i="2"/>
  <c r="BP785" i="2"/>
  <c r="BP784" i="2"/>
  <c r="BP783" i="2"/>
  <c r="BP782" i="2"/>
  <c r="BP781" i="2"/>
  <c r="BP780" i="2"/>
  <c r="BP779" i="2"/>
  <c r="BP778" i="2"/>
  <c r="BP777" i="2"/>
  <c r="BP776" i="2"/>
  <c r="BP775" i="2"/>
  <c r="BP774" i="2"/>
  <c r="BP773" i="2"/>
  <c r="BP772" i="2"/>
  <c r="BP771" i="2"/>
  <c r="BP770" i="2"/>
  <c r="BP769" i="2"/>
  <c r="BP768" i="2"/>
  <c r="BP767" i="2"/>
  <c r="BP766" i="2"/>
  <c r="BP765" i="2"/>
  <c r="BP764" i="2"/>
  <c r="BP763" i="2"/>
  <c r="BP762" i="2"/>
  <c r="BP761" i="2"/>
  <c r="BP760" i="2"/>
  <c r="BP759" i="2"/>
  <c r="BP758" i="2"/>
  <c r="BP757" i="2"/>
  <c r="BP756" i="2"/>
  <c r="BP755" i="2"/>
  <c r="BP754" i="2"/>
  <c r="BP753" i="2"/>
  <c r="BP752" i="2"/>
  <c r="BP751" i="2"/>
  <c r="BP750" i="2"/>
  <c r="BP749" i="2"/>
  <c r="BP748" i="2"/>
  <c r="BP747" i="2"/>
  <c r="BP746" i="2"/>
  <c r="BP745" i="2"/>
  <c r="BP744" i="2"/>
  <c r="BP743" i="2"/>
  <c r="BP742" i="2"/>
  <c r="BP741" i="2"/>
  <c r="BP740" i="2"/>
  <c r="BP739" i="2"/>
  <c r="BP736" i="2"/>
  <c r="BP735" i="2"/>
  <c r="BP734" i="2"/>
  <c r="BP733" i="2"/>
  <c r="BP732" i="2"/>
  <c r="BP731" i="2"/>
  <c r="BP730" i="2"/>
  <c r="BP729" i="2"/>
  <c r="BP728" i="2"/>
  <c r="BP727" i="2"/>
  <c r="BP726" i="2"/>
  <c r="BP725" i="2"/>
  <c r="BP724" i="2"/>
  <c r="BP723" i="2"/>
  <c r="BP722" i="2"/>
  <c r="BP721" i="2"/>
  <c r="BP720" i="2"/>
  <c r="BP719" i="2"/>
  <c r="BP718" i="2"/>
  <c r="BP717" i="2"/>
  <c r="BP716" i="2"/>
  <c r="BP715" i="2"/>
  <c r="BP714" i="2"/>
  <c r="BP713" i="2"/>
  <c r="BP712" i="2"/>
  <c r="BP711" i="2"/>
  <c r="BP710" i="2"/>
  <c r="BP709" i="2"/>
  <c r="BP708" i="2"/>
  <c r="BP707" i="2"/>
  <c r="BP706" i="2"/>
  <c r="BP705" i="2"/>
  <c r="BP704" i="2"/>
  <c r="BP703" i="2"/>
  <c r="BP702" i="2"/>
  <c r="BP701" i="2"/>
  <c r="BP700" i="2"/>
  <c r="BP699" i="2"/>
  <c r="BP698" i="2"/>
  <c r="BP697" i="2"/>
  <c r="BP696" i="2"/>
  <c r="BP695" i="2"/>
  <c r="BP694" i="2"/>
  <c r="BP693" i="2"/>
  <c r="BP692" i="2"/>
  <c r="BP691" i="2"/>
  <c r="BP690" i="2"/>
  <c r="BP689" i="2"/>
  <c r="BP688" i="2"/>
  <c r="BP687" i="2"/>
  <c r="BP686" i="2"/>
  <c r="BP685" i="2"/>
  <c r="BP684" i="2"/>
  <c r="BP683" i="2"/>
  <c r="BP682" i="2"/>
  <c r="BP681" i="2"/>
  <c r="BP680" i="2"/>
  <c r="BP679" i="2"/>
  <c r="BP678" i="2"/>
  <c r="BP677" i="2"/>
  <c r="BP676" i="2"/>
  <c r="BP675" i="2"/>
  <c r="BP674" i="2"/>
  <c r="BP673" i="2"/>
  <c r="BP672" i="2"/>
  <c r="BP671" i="2"/>
  <c r="BP670" i="2"/>
  <c r="BP669" i="2"/>
  <c r="BP668" i="2"/>
  <c r="BP667" i="2"/>
  <c r="BP666" i="2"/>
  <c r="BP665" i="2"/>
  <c r="BP664" i="2"/>
  <c r="BP663" i="2"/>
  <c r="BP662" i="2"/>
  <c r="BP661" i="2"/>
  <c r="BP660" i="2"/>
  <c r="BP659" i="2"/>
  <c r="BP658" i="2"/>
  <c r="BP657" i="2"/>
  <c r="BP656" i="2"/>
  <c r="BP655" i="2"/>
  <c r="BP654" i="2"/>
  <c r="BP653" i="2"/>
  <c r="BP652" i="2"/>
  <c r="BP651" i="2"/>
  <c r="BP650" i="2"/>
  <c r="BP649" i="2"/>
  <c r="BP648" i="2"/>
  <c r="BP647" i="2"/>
  <c r="BP646" i="2"/>
  <c r="BP645" i="2"/>
  <c r="BP644" i="2"/>
  <c r="BP643" i="2"/>
  <c r="BP642" i="2"/>
  <c r="BP641" i="2"/>
  <c r="BP640" i="2"/>
  <c r="BP639" i="2"/>
  <c r="BP638" i="2"/>
  <c r="BP637" i="2"/>
  <c r="BP636" i="2"/>
  <c r="BP635" i="2"/>
  <c r="BP632" i="2"/>
  <c r="BP631" i="2"/>
  <c r="BP630" i="2"/>
  <c r="BP629" i="2"/>
  <c r="BP628" i="2"/>
  <c r="BP627" i="2"/>
  <c r="BP626" i="2"/>
  <c r="BP625" i="2"/>
  <c r="BP624" i="2"/>
  <c r="BP623" i="2"/>
  <c r="BP622" i="2"/>
  <c r="BP621" i="2"/>
  <c r="BP620" i="2"/>
  <c r="BP619" i="2"/>
  <c r="BP618" i="2"/>
  <c r="BP617" i="2"/>
  <c r="BP616" i="2"/>
  <c r="BP615" i="2"/>
  <c r="BP614" i="2"/>
  <c r="BP613" i="2"/>
  <c r="BP612" i="2"/>
  <c r="BP611" i="2"/>
  <c r="BP610" i="2"/>
  <c r="BP609" i="2"/>
  <c r="BP608" i="2"/>
  <c r="BP607" i="2"/>
  <c r="BP606" i="2"/>
  <c r="BP605" i="2"/>
  <c r="BP604" i="2"/>
  <c r="BP603" i="2"/>
  <c r="BP602" i="2"/>
  <c r="BP601" i="2"/>
  <c r="BP600" i="2"/>
  <c r="BP599" i="2"/>
  <c r="BP598" i="2"/>
  <c r="BP597" i="2"/>
  <c r="BP596" i="2"/>
  <c r="BP595" i="2"/>
  <c r="BP594" i="2"/>
  <c r="BP593" i="2"/>
  <c r="BP592" i="2"/>
  <c r="BP591" i="2"/>
  <c r="BP590" i="2"/>
  <c r="BP589" i="2"/>
  <c r="BP586" i="2"/>
  <c r="BP585" i="2"/>
  <c r="BP584" i="2"/>
  <c r="BP583" i="2"/>
  <c r="BP580" i="2"/>
  <c r="BP579" i="2"/>
  <c r="BP578" i="2"/>
  <c r="BP577" i="2"/>
  <c r="BP576" i="2"/>
  <c r="BP575" i="2"/>
  <c r="BP574" i="2"/>
  <c r="BP573" i="2"/>
  <c r="BP572" i="2"/>
  <c r="BP571" i="2"/>
  <c r="BP570" i="2"/>
  <c r="BP569" i="2"/>
  <c r="BP568" i="2"/>
  <c r="BP567" i="2"/>
  <c r="BP566" i="2"/>
  <c r="BP565" i="2"/>
  <c r="BP564" i="2"/>
  <c r="BP563" i="2"/>
  <c r="BP562" i="2"/>
  <c r="BP561" i="2"/>
  <c r="BP560" i="2"/>
  <c r="BP559" i="2"/>
  <c r="BP558" i="2"/>
  <c r="BP557" i="2"/>
  <c r="BP556" i="2"/>
  <c r="BP555" i="2"/>
  <c r="BP554" i="2"/>
  <c r="BP553" i="2"/>
  <c r="BP552" i="2"/>
  <c r="BP551" i="2"/>
  <c r="BP550" i="2"/>
  <c r="BP549" i="2"/>
  <c r="BP548" i="2"/>
  <c r="BP547" i="2"/>
  <c r="BP546" i="2"/>
  <c r="BP545" i="2"/>
  <c r="BP544" i="2"/>
  <c r="BP543" i="2"/>
  <c r="BP542" i="2"/>
  <c r="BP541" i="2"/>
  <c r="BP540" i="2"/>
  <c r="BP539" i="2"/>
  <c r="BP538" i="2"/>
  <c r="BP537" i="2"/>
  <c r="BP536" i="2"/>
  <c r="BP535" i="2"/>
  <c r="BP534" i="2"/>
  <c r="BP533" i="2"/>
  <c r="BP532" i="2"/>
  <c r="BP531" i="2"/>
  <c r="BP530" i="2"/>
  <c r="BP529" i="2"/>
  <c r="BP528" i="2"/>
  <c r="BP527" i="2"/>
  <c r="BP526" i="2"/>
  <c r="BP525" i="2"/>
  <c r="BP524" i="2"/>
  <c r="BP523" i="2"/>
  <c r="BP522" i="2"/>
  <c r="BP521" i="2"/>
  <c r="BP520" i="2"/>
  <c r="BP519" i="2"/>
  <c r="BP518" i="2"/>
  <c r="BP517" i="2"/>
  <c r="BP516" i="2"/>
  <c r="BP515" i="2"/>
  <c r="BP514" i="2"/>
  <c r="BP513" i="2"/>
  <c r="BP512" i="2"/>
  <c r="BP511" i="2"/>
  <c r="BP510" i="2"/>
  <c r="BP509" i="2"/>
  <c r="BP508" i="2"/>
  <c r="BP507" i="2"/>
  <c r="BP506" i="2"/>
  <c r="BP505" i="2"/>
  <c r="BP504" i="2"/>
  <c r="BP503" i="2"/>
  <c r="BP502" i="2"/>
  <c r="BP501" i="2"/>
  <c r="BP500" i="2"/>
  <c r="BP499" i="2"/>
  <c r="BP498" i="2"/>
  <c r="BP497" i="2"/>
  <c r="BP496" i="2"/>
  <c r="BP495" i="2"/>
  <c r="BP494" i="2"/>
  <c r="BP493" i="2"/>
  <c r="BP492" i="2"/>
  <c r="BP491" i="2"/>
  <c r="BP490" i="2"/>
  <c r="BP489" i="2"/>
  <c r="BP488" i="2"/>
  <c r="BP487" i="2"/>
  <c r="BP486" i="2"/>
  <c r="BP485" i="2"/>
  <c r="BP484" i="2"/>
  <c r="BP483" i="2"/>
  <c r="BP482" i="2"/>
  <c r="BP481" i="2"/>
  <c r="BP480" i="2"/>
  <c r="BP479" i="2"/>
  <c r="BP478" i="2"/>
  <c r="BP477" i="2"/>
  <c r="BP476" i="2"/>
  <c r="BP475" i="2"/>
  <c r="BP474" i="2"/>
  <c r="BP473" i="2"/>
  <c r="BP472" i="2"/>
  <c r="BP471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1" i="2"/>
  <c r="BP450" i="2"/>
  <c r="BP449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30" i="2"/>
  <c r="BP429" i="2"/>
  <c r="BP428" i="2"/>
  <c r="BP427" i="2"/>
  <c r="BP426" i="2"/>
  <c r="BP425" i="2"/>
  <c r="BP424" i="2"/>
  <c r="BP423" i="2"/>
  <c r="BP422" i="2"/>
  <c r="BP419" i="2"/>
  <c r="BP418" i="2"/>
  <c r="BP417" i="2"/>
  <c r="BP416" i="2"/>
  <c r="BP415" i="2"/>
  <c r="BP414" i="2"/>
  <c r="BP413" i="2"/>
  <c r="BP412" i="2"/>
  <c r="BP411" i="2"/>
  <c r="BP410" i="2"/>
  <c r="BP409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8" i="2"/>
  <c r="BP357" i="2"/>
  <c r="BP356" i="2"/>
  <c r="BP355" i="2"/>
  <c r="BP354" i="2"/>
  <c r="BP353" i="2"/>
  <c r="BP350" i="2"/>
  <c r="BP347" i="2"/>
  <c r="BP346" i="2"/>
  <c r="BP345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7" i="2"/>
  <c r="BP306" i="2"/>
  <c r="BP305" i="2"/>
  <c r="BP304" i="2"/>
  <c r="BP302" i="2"/>
  <c r="BP303" i="2"/>
  <c r="BP301" i="2"/>
  <c r="BP300" i="2"/>
  <c r="BP299" i="2"/>
  <c r="BP298" i="2"/>
  <c r="BP297" i="2"/>
  <c r="BP296" i="2"/>
  <c r="BP295" i="2"/>
  <c r="BP294" i="2"/>
  <c r="BP293" i="2"/>
  <c r="BP292" i="2"/>
  <c r="BP291" i="2"/>
  <c r="BP289" i="2"/>
  <c r="BP290" i="2"/>
  <c r="BP288" i="2"/>
  <c r="BP287" i="2"/>
  <c r="BP286" i="2"/>
  <c r="BP285" i="2"/>
  <c r="BP284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9" i="2"/>
  <c r="BP266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1" i="2"/>
  <c r="BP250" i="2"/>
  <c r="BP249" i="2"/>
  <c r="BP248" i="2"/>
  <c r="BP247" i="2"/>
  <c r="BP246" i="2"/>
  <c r="BP245" i="2"/>
  <c r="BP244" i="2"/>
  <c r="BP243" i="2"/>
  <c r="BP242" i="2"/>
  <c r="BP241" i="2"/>
  <c r="BP240" i="2"/>
  <c r="BP239" i="2"/>
  <c r="BP238" i="2"/>
  <c r="BP237" i="2"/>
  <c r="BP236" i="2"/>
  <c r="BP235" i="2"/>
  <c r="BP234" i="2"/>
  <c r="BP233" i="2"/>
  <c r="BP232" i="2"/>
  <c r="BP231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6" i="2"/>
  <c r="BP205" i="2"/>
  <c r="BP204" i="2"/>
  <c r="BP203" i="2"/>
  <c r="BP202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9" i="2"/>
  <c r="BP188" i="2"/>
  <c r="BP187" i="2"/>
  <c r="BP186" i="2"/>
  <c r="BP185" i="2"/>
  <c r="BP184" i="2"/>
  <c r="BP183" i="2"/>
  <c r="BP182" i="2"/>
  <c r="BP181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2" i="2"/>
  <c r="BP161" i="2"/>
  <c r="BP160" i="2"/>
  <c r="BP159" i="2"/>
  <c r="BP158" i="2"/>
  <c r="BP157" i="2"/>
  <c r="BP156" i="2"/>
  <c r="BP155" i="2"/>
  <c r="BP154" i="2"/>
  <c r="BP153" i="2"/>
  <c r="BP152" i="2"/>
  <c r="BP151" i="2"/>
  <c r="BP150" i="2"/>
  <c r="BP149" i="2"/>
  <c r="BP148" i="2"/>
  <c r="BP147" i="2"/>
  <c r="BP146" i="2"/>
  <c r="BP145" i="2"/>
  <c r="BP144" i="2"/>
  <c r="BP143" i="2"/>
  <c r="BP142" i="2"/>
  <c r="BP141" i="2"/>
  <c r="BP140" i="2"/>
  <c r="BP139" i="2"/>
  <c r="BP138" i="2"/>
  <c r="BP137" i="2"/>
  <c r="BP136" i="2"/>
  <c r="BP135" i="2"/>
  <c r="BP134" i="2"/>
  <c r="BP133" i="2"/>
  <c r="BP132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7" i="2"/>
  <c r="BP116" i="2"/>
  <c r="BP115" i="2"/>
  <c r="BP112" i="2"/>
  <c r="BP111" i="2"/>
  <c r="BP110" i="2"/>
  <c r="BP109" i="2"/>
  <c r="BP108" i="2"/>
  <c r="BP107" i="2"/>
  <c r="BP106" i="2"/>
  <c r="BP105" i="2"/>
  <c r="BP104" i="2"/>
  <c r="BP103" i="2"/>
  <c r="BP102" i="2"/>
  <c r="BP101" i="2"/>
  <c r="BP100" i="2"/>
  <c r="BP99" i="2"/>
  <c r="BP98" i="2"/>
  <c r="BP97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50" i="2"/>
  <c r="BP49" i="2"/>
  <c r="BP48" i="2"/>
  <c r="BP47" i="2"/>
  <c r="BP46" i="2"/>
  <c r="BP45" i="2"/>
  <c r="BP44" i="2"/>
  <c r="BP43" i="2"/>
  <c r="BP42" i="2"/>
  <c r="BP41" i="2"/>
  <c r="BP40" i="2"/>
  <c r="BP39" i="2"/>
  <c r="BP38" i="2"/>
  <c r="BP37" i="2"/>
  <c r="BP36" i="2"/>
  <c r="BP35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8" i="2"/>
  <c r="BP17" i="2"/>
  <c r="BP16" i="2"/>
  <c r="BP15" i="2"/>
  <c r="BP14" i="2"/>
  <c r="BP13" i="2"/>
  <c r="BP12" i="2"/>
  <c r="BP11" i="2"/>
  <c r="BP10" i="2"/>
  <c r="BP9" i="2"/>
  <c r="BP8" i="2"/>
  <c r="BP7" i="2"/>
  <c r="BP6" i="2"/>
  <c r="BP5" i="2"/>
  <c r="BP4" i="2"/>
  <c r="BP3" i="2"/>
  <c r="BT1969" i="2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BI272" i="3"/>
  <c r="BI273" i="3"/>
  <c r="BI274" i="3"/>
  <c r="BI275" i="3"/>
  <c r="BI276" i="3"/>
  <c r="BI277" i="3"/>
  <c r="BI278" i="3"/>
  <c r="BI279" i="3"/>
  <c r="BI280" i="3"/>
  <c r="BI281" i="3"/>
  <c r="BI282" i="3"/>
  <c r="BI283" i="3"/>
  <c r="BI284" i="3"/>
  <c r="BI285" i="3"/>
  <c r="BI286" i="3"/>
  <c r="BI287" i="3"/>
  <c r="BI288" i="3"/>
  <c r="BI289" i="3"/>
  <c r="BI290" i="3"/>
  <c r="BI291" i="3"/>
  <c r="BI292" i="3"/>
  <c r="BI293" i="3"/>
  <c r="BI294" i="3"/>
  <c r="BI295" i="3"/>
  <c r="BI296" i="3"/>
  <c r="BI297" i="3"/>
  <c r="BI298" i="3"/>
  <c r="BI299" i="3"/>
  <c r="BI300" i="3"/>
  <c r="BI301" i="3"/>
  <c r="BI302" i="3"/>
  <c r="BI303" i="3"/>
  <c r="BI304" i="3"/>
  <c r="BI305" i="3"/>
  <c r="BI306" i="3"/>
  <c r="BI307" i="3"/>
  <c r="BI308" i="3"/>
  <c r="BI309" i="3"/>
  <c r="BI310" i="3"/>
  <c r="BI311" i="3"/>
  <c r="BI312" i="3"/>
  <c r="BI313" i="3"/>
  <c r="BI314" i="3"/>
  <c r="BI315" i="3"/>
  <c r="BI316" i="3"/>
  <c r="BI317" i="3"/>
  <c r="BI318" i="3"/>
  <c r="BI319" i="3"/>
  <c r="BI320" i="3"/>
  <c r="BI321" i="3"/>
  <c r="BI322" i="3"/>
  <c r="BI323" i="3"/>
  <c r="BI324" i="3"/>
  <c r="BI325" i="3"/>
  <c r="BI326" i="3"/>
  <c r="BI327" i="3"/>
  <c r="BI328" i="3"/>
  <c r="BI329" i="3"/>
  <c r="BI330" i="3"/>
  <c r="BI331" i="3"/>
  <c r="BI332" i="3"/>
  <c r="BI333" i="3"/>
  <c r="BI334" i="3"/>
  <c r="BI335" i="3"/>
  <c r="BI336" i="3"/>
  <c r="BI337" i="3"/>
  <c r="BI338" i="3"/>
  <c r="BI339" i="3"/>
  <c r="BI340" i="3"/>
  <c r="BI341" i="3"/>
  <c r="BI342" i="3"/>
  <c r="BI343" i="3"/>
  <c r="BI344" i="3"/>
  <c r="BI345" i="3"/>
  <c r="BI346" i="3"/>
  <c r="BI347" i="3"/>
  <c r="BI348" i="3"/>
  <c r="BI349" i="3"/>
  <c r="BI350" i="3"/>
  <c r="BI351" i="3"/>
  <c r="BI352" i="3"/>
  <c r="BI353" i="3"/>
  <c r="BI354" i="3"/>
  <c r="BI355" i="3"/>
  <c r="BI356" i="3"/>
  <c r="BI357" i="3"/>
  <c r="BI358" i="3"/>
  <c r="BI359" i="3"/>
  <c r="BI360" i="3"/>
  <c r="BI361" i="3"/>
  <c r="BI362" i="3"/>
  <c r="BI363" i="3"/>
  <c r="BI364" i="3"/>
  <c r="BI365" i="3"/>
  <c r="BI366" i="3"/>
  <c r="BI367" i="3"/>
  <c r="BI368" i="3"/>
  <c r="BI369" i="3"/>
  <c r="BI370" i="3"/>
  <c r="BI371" i="3"/>
  <c r="BI372" i="3"/>
  <c r="BI373" i="3"/>
  <c r="BI374" i="3"/>
  <c r="BI375" i="3"/>
  <c r="BI376" i="3"/>
  <c r="BI377" i="3"/>
  <c r="BI378" i="3"/>
  <c r="BI379" i="3"/>
  <c r="BI380" i="3"/>
  <c r="BI381" i="3"/>
  <c r="BI382" i="3"/>
  <c r="BI383" i="3"/>
  <c r="BI384" i="3"/>
  <c r="BI385" i="3"/>
  <c r="BI386" i="3"/>
  <c r="BI387" i="3"/>
  <c r="BI388" i="3"/>
  <c r="BI389" i="3"/>
  <c r="BI390" i="3"/>
  <c r="BI391" i="3"/>
  <c r="BI392" i="3"/>
  <c r="BI393" i="3"/>
  <c r="BI394" i="3"/>
  <c r="BI395" i="3"/>
  <c r="BI396" i="3"/>
  <c r="BI397" i="3"/>
  <c r="BI398" i="3"/>
  <c r="BI399" i="3"/>
  <c r="BI400" i="3"/>
  <c r="BI401" i="3"/>
  <c r="BI402" i="3"/>
  <c r="BI403" i="3"/>
  <c r="BI404" i="3"/>
  <c r="BI405" i="3"/>
  <c r="BI406" i="3"/>
  <c r="BI407" i="3"/>
  <c r="BI408" i="3"/>
  <c r="BI409" i="3"/>
  <c r="BI410" i="3"/>
  <c r="BI411" i="3"/>
  <c r="BI412" i="3"/>
  <c r="BI413" i="3"/>
  <c r="BI414" i="3"/>
  <c r="BI415" i="3"/>
  <c r="BI416" i="3"/>
  <c r="BI417" i="3"/>
  <c r="BI418" i="3"/>
  <c r="BI419" i="3"/>
  <c r="BI420" i="3"/>
  <c r="BI421" i="3"/>
  <c r="BI422" i="3"/>
  <c r="BI423" i="3"/>
  <c r="BI424" i="3"/>
  <c r="BI425" i="3"/>
  <c r="BI426" i="3"/>
  <c r="BI427" i="3"/>
  <c r="BI428" i="3"/>
  <c r="BI429" i="3"/>
  <c r="BI430" i="3"/>
  <c r="BI431" i="3"/>
  <c r="BI432" i="3"/>
  <c r="BI433" i="3"/>
  <c r="BI434" i="3"/>
  <c r="BI435" i="3"/>
  <c r="BI436" i="3"/>
  <c r="BI437" i="3"/>
  <c r="BI438" i="3"/>
  <c r="BI439" i="3"/>
  <c r="BI440" i="3"/>
  <c r="BI441" i="3"/>
  <c r="BI442" i="3"/>
  <c r="BI443" i="3"/>
  <c r="BI444" i="3"/>
  <c r="BI445" i="3"/>
  <c r="BI446" i="3"/>
  <c r="BI447" i="3"/>
  <c r="BI448" i="3"/>
  <c r="BI449" i="3"/>
  <c r="BI450" i="3"/>
  <c r="BI451" i="3"/>
  <c r="BI452" i="3"/>
  <c r="BI453" i="3"/>
  <c r="BI454" i="3"/>
  <c r="BI455" i="3"/>
  <c r="BI456" i="3"/>
  <c r="BI457" i="3"/>
  <c r="BI458" i="3"/>
  <c r="BI459" i="3"/>
  <c r="BI460" i="3"/>
  <c r="BI461" i="3"/>
  <c r="BI462" i="3"/>
  <c r="BI463" i="3"/>
  <c r="BI464" i="3"/>
  <c r="BI465" i="3"/>
  <c r="BI466" i="3"/>
  <c r="BI46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04" i="3"/>
  <c r="BI505" i="3"/>
  <c r="BI506" i="3"/>
  <c r="BI507" i="3"/>
  <c r="BI508" i="3"/>
  <c r="BI509" i="3"/>
  <c r="BI510" i="3"/>
  <c r="BI511" i="3"/>
  <c r="BI512" i="3"/>
  <c r="BI513" i="3"/>
  <c r="BI514" i="3"/>
  <c r="BI515" i="3"/>
  <c r="BI516" i="3"/>
  <c r="BI517" i="3"/>
  <c r="BI518" i="3"/>
  <c r="BI519" i="3"/>
  <c r="BI520" i="3"/>
  <c r="BI521" i="3"/>
  <c r="BI522" i="3"/>
  <c r="BI523" i="3"/>
  <c r="BI524" i="3"/>
  <c r="BI525" i="3"/>
  <c r="BI526" i="3"/>
  <c r="BI527" i="3"/>
  <c r="BI528" i="3"/>
  <c r="BI529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42" i="3"/>
  <c r="BI543" i="3"/>
  <c r="BI544" i="3"/>
  <c r="BI545" i="3"/>
  <c r="BI546" i="3"/>
  <c r="BI547" i="3"/>
  <c r="BI548" i="3"/>
  <c r="BI549" i="3"/>
  <c r="BI550" i="3"/>
  <c r="BI551" i="3"/>
  <c r="BI552" i="3"/>
  <c r="BI553" i="3"/>
  <c r="BI554" i="3"/>
  <c r="BI555" i="3"/>
  <c r="BI556" i="3"/>
  <c r="BI557" i="3"/>
  <c r="BI558" i="3"/>
  <c r="BI559" i="3"/>
  <c r="BI560" i="3"/>
  <c r="BI561" i="3"/>
  <c r="BI562" i="3"/>
  <c r="BI563" i="3"/>
  <c r="BI564" i="3"/>
  <c r="BI565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02" i="3"/>
  <c r="BI603" i="3"/>
  <c r="BI604" i="3"/>
  <c r="BI605" i="3"/>
  <c r="BI606" i="3"/>
  <c r="BI607" i="3"/>
  <c r="BI608" i="3"/>
  <c r="BI609" i="3"/>
  <c r="BI610" i="3"/>
  <c r="BI611" i="3"/>
  <c r="BI612" i="3"/>
  <c r="BI613" i="3"/>
  <c r="BI614" i="3"/>
  <c r="BI615" i="3"/>
  <c r="BI616" i="3"/>
  <c r="BI617" i="3"/>
  <c r="BI618" i="3"/>
  <c r="BI619" i="3"/>
  <c r="BI620" i="3"/>
  <c r="BI621" i="3"/>
  <c r="BI622" i="3"/>
  <c r="BI623" i="3"/>
  <c r="BI624" i="3"/>
  <c r="BI625" i="3"/>
  <c r="BI626" i="3"/>
  <c r="BI627" i="3"/>
  <c r="BI628" i="3"/>
  <c r="BI629" i="3"/>
  <c r="BI630" i="3"/>
  <c r="BI631" i="3"/>
  <c r="BI632" i="3"/>
  <c r="BI633" i="3"/>
  <c r="BI634" i="3"/>
  <c r="BI635" i="3"/>
  <c r="BI636" i="3"/>
  <c r="BI637" i="3"/>
  <c r="BI638" i="3"/>
  <c r="BI639" i="3"/>
  <c r="BI640" i="3"/>
  <c r="BI641" i="3"/>
  <c r="BI642" i="3"/>
  <c r="BI643" i="3"/>
  <c r="BI644" i="3"/>
  <c r="BI645" i="3"/>
  <c r="BI646" i="3"/>
  <c r="BI647" i="3"/>
  <c r="BI648" i="3"/>
  <c r="BI649" i="3"/>
  <c r="BI650" i="3"/>
  <c r="BI651" i="3"/>
  <c r="BI652" i="3"/>
  <c r="BI653" i="3"/>
  <c r="BI654" i="3"/>
  <c r="BI655" i="3"/>
  <c r="BI656" i="3"/>
  <c r="BI657" i="3"/>
  <c r="BI658" i="3"/>
  <c r="BI659" i="3"/>
  <c r="BI660" i="3"/>
  <c r="BI661" i="3"/>
  <c r="BI662" i="3"/>
  <c r="BI663" i="3"/>
  <c r="BI664" i="3"/>
  <c r="BI665" i="3"/>
  <c r="BI666" i="3"/>
  <c r="BI667" i="3"/>
  <c r="BI668" i="3"/>
  <c r="BI669" i="3"/>
  <c r="BI670" i="3"/>
  <c r="BI671" i="3"/>
  <c r="BI672" i="3"/>
  <c r="BI673" i="3"/>
  <c r="BI674" i="3"/>
  <c r="BI675" i="3"/>
  <c r="BI676" i="3"/>
  <c r="BI677" i="3"/>
  <c r="BI678" i="3"/>
  <c r="BI679" i="3"/>
  <c r="BI680" i="3"/>
  <c r="BI681" i="3"/>
  <c r="BI682" i="3"/>
  <c r="BI683" i="3"/>
  <c r="BI684" i="3"/>
  <c r="BI685" i="3"/>
  <c r="BI686" i="3"/>
  <c r="BI687" i="3"/>
  <c r="BI688" i="3"/>
  <c r="BI689" i="3"/>
  <c r="BI690" i="3"/>
  <c r="BI691" i="3"/>
  <c r="BI692" i="3"/>
  <c r="BI693" i="3"/>
  <c r="BI694" i="3"/>
  <c r="BI695" i="3"/>
  <c r="BI696" i="3"/>
  <c r="BI697" i="3"/>
  <c r="BI698" i="3"/>
  <c r="BI699" i="3"/>
  <c r="BI700" i="3"/>
  <c r="BI701" i="3"/>
  <c r="BI702" i="3"/>
  <c r="BI703" i="3"/>
  <c r="BI704" i="3"/>
  <c r="BI705" i="3"/>
  <c r="BI706" i="3"/>
  <c r="BI707" i="3"/>
  <c r="BI708" i="3"/>
  <c r="BI709" i="3"/>
  <c r="BI710" i="3"/>
  <c r="BI711" i="3"/>
  <c r="BI712" i="3"/>
  <c r="BI713" i="3"/>
  <c r="BI714" i="3"/>
  <c r="BI715" i="3"/>
  <c r="BI716" i="3"/>
  <c r="BI717" i="3"/>
  <c r="BI718" i="3"/>
  <c r="BI719" i="3"/>
  <c r="BI720" i="3"/>
  <c r="BI721" i="3"/>
  <c r="BG1" i="2"/>
  <c r="BD1" i="2"/>
  <c r="BB1" i="2"/>
  <c r="BE1" i="2"/>
  <c r="J1" i="2"/>
  <c r="J1" i="3" s="1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362" i="3"/>
  <c r="BI1363" i="3"/>
  <c r="BI1364" i="3"/>
  <c r="BI1365" i="3"/>
  <c r="BI1366" i="3"/>
  <c r="BI1367" i="3"/>
  <c r="BI1368" i="3"/>
  <c r="BI1369" i="3"/>
  <c r="BI1370" i="3"/>
  <c r="BI1371" i="3"/>
  <c r="BI1372" i="3"/>
  <c r="BI1373" i="3"/>
  <c r="BI1374" i="3"/>
  <c r="BI1375" i="3"/>
  <c r="BI1376" i="3"/>
  <c r="BI1377" i="3"/>
  <c r="BI1378" i="3"/>
  <c r="BI1379" i="3"/>
  <c r="BI1380" i="3"/>
  <c r="BI1381" i="3"/>
  <c r="BI1382" i="3"/>
  <c r="BI1383" i="3"/>
  <c r="BI1384" i="3"/>
  <c r="BI1385" i="3"/>
  <c r="BI1386" i="3"/>
  <c r="BI1387" i="3"/>
  <c r="BI1388" i="3"/>
  <c r="BI1389" i="3"/>
  <c r="BI1390" i="3"/>
  <c r="BI1391" i="3"/>
  <c r="BI1392" i="3"/>
  <c r="BI1393" i="3"/>
  <c r="BI1394" i="3"/>
  <c r="BI1395" i="3"/>
  <c r="BI1396" i="3"/>
  <c r="BI1397" i="3"/>
  <c r="BI1398" i="3"/>
  <c r="BI1399" i="3"/>
  <c r="BI1400" i="3"/>
  <c r="BI1401" i="3"/>
  <c r="BI1402" i="3"/>
  <c r="BI1403" i="3"/>
  <c r="BI1404" i="3"/>
  <c r="BI1405" i="3"/>
  <c r="BI1406" i="3"/>
  <c r="BI1407" i="3"/>
  <c r="BI1408" i="3"/>
  <c r="BI1409" i="3"/>
  <c r="BI1410" i="3"/>
  <c r="BI1411" i="3"/>
  <c r="BI1412" i="3"/>
  <c r="BI1413" i="3"/>
  <c r="BI1414" i="3"/>
  <c r="BI1415" i="3"/>
  <c r="BI1416" i="3"/>
  <c r="BI1417" i="3"/>
  <c r="BI1418" i="3"/>
  <c r="BI1419" i="3"/>
  <c r="BI1420" i="3"/>
  <c r="BI1421" i="3"/>
  <c r="BI1422" i="3"/>
  <c r="BI1423" i="3"/>
  <c r="BI1424" i="3"/>
  <c r="BI1425" i="3"/>
  <c r="BI1426" i="3"/>
  <c r="BI1427" i="3"/>
  <c r="BI1428" i="3"/>
  <c r="BI1429" i="3"/>
  <c r="BI1430" i="3"/>
  <c r="BI1431" i="3"/>
  <c r="BI1432" i="3"/>
  <c r="BI1433" i="3"/>
  <c r="BI1434" i="3"/>
  <c r="BI1435" i="3"/>
  <c r="BI1436" i="3"/>
  <c r="BI1437" i="3"/>
  <c r="BI1438" i="3"/>
  <c r="BI1439" i="3"/>
  <c r="BI1440" i="3"/>
  <c r="BI1441" i="3"/>
  <c r="BI1442" i="3"/>
  <c r="BI1443" i="3"/>
  <c r="BI1444" i="3"/>
  <c r="BI1445" i="3"/>
  <c r="BI1446" i="3"/>
  <c r="BI1447" i="3"/>
  <c r="BI1448" i="3"/>
  <c r="BI1449" i="3"/>
  <c r="BI1450" i="3"/>
  <c r="BI1451" i="3"/>
  <c r="BI1452" i="3"/>
  <c r="BI1453" i="3"/>
  <c r="BI1454" i="3"/>
  <c r="BI1455" i="3"/>
  <c r="BI1456" i="3"/>
  <c r="BI1457" i="3"/>
  <c r="BI1458" i="3"/>
  <c r="BI1459" i="3"/>
  <c r="BI1460" i="3"/>
  <c r="BI1461" i="3"/>
  <c r="BI1462" i="3"/>
  <c r="BI1463" i="3"/>
  <c r="BI1464" i="3"/>
  <c r="BI1465" i="3"/>
  <c r="BI1466" i="3"/>
  <c r="BI1467" i="3"/>
  <c r="BI1468" i="3"/>
  <c r="BI1469" i="3"/>
  <c r="BI1470" i="3"/>
  <c r="BI1471" i="3"/>
  <c r="BI1472" i="3"/>
  <c r="BI1473" i="3"/>
  <c r="BI1474" i="3"/>
  <c r="BI1475" i="3"/>
  <c r="BI1476" i="3"/>
  <c r="BI1477" i="3"/>
  <c r="BI1478" i="3"/>
  <c r="BI1479" i="3"/>
  <c r="BI1480" i="3"/>
  <c r="BI1481" i="3"/>
  <c r="BI1482" i="3"/>
  <c r="BI1483" i="3"/>
  <c r="BI1484" i="3"/>
  <c r="BI1485" i="3"/>
  <c r="BI1486" i="3"/>
  <c r="BI1487" i="3"/>
  <c r="BI1488" i="3"/>
  <c r="BI1489" i="3"/>
  <c r="BI1490" i="3"/>
  <c r="BI1491" i="3"/>
  <c r="BI1492" i="3"/>
  <c r="BI1493" i="3"/>
  <c r="BI1494" i="3"/>
  <c r="BI1495" i="3"/>
  <c r="BI1496" i="3"/>
  <c r="BI1497" i="3"/>
  <c r="BI1498" i="3"/>
  <c r="BI1499" i="3"/>
  <c r="BI1500" i="3"/>
  <c r="BI1501" i="3"/>
  <c r="BI1502" i="3"/>
  <c r="BI1503" i="3"/>
  <c r="BI1504" i="3"/>
  <c r="BI1505" i="3"/>
  <c r="BI1506" i="3"/>
  <c r="BI1507" i="3"/>
  <c r="BI1508" i="3"/>
  <c r="BI1509" i="3"/>
  <c r="BI1510" i="3"/>
  <c r="BI1511" i="3"/>
  <c r="BI1512" i="3"/>
  <c r="BI1513" i="3"/>
  <c r="BI1514" i="3"/>
  <c r="BI1515" i="3"/>
  <c r="BI1516" i="3"/>
  <c r="BI1517" i="3"/>
  <c r="BI1518" i="3"/>
  <c r="BI1519" i="3"/>
  <c r="BI1520" i="3"/>
  <c r="BI1521" i="3"/>
  <c r="BI1522" i="3"/>
  <c r="BI1523" i="3"/>
  <c r="BI1524" i="3"/>
  <c r="BI1525" i="3"/>
  <c r="BI1526" i="3"/>
  <c r="BI1527" i="3"/>
  <c r="BI1528" i="3"/>
  <c r="BI1529" i="3"/>
  <c r="BI1530" i="3"/>
  <c r="BI1531" i="3"/>
  <c r="BI1532" i="3"/>
  <c r="BI1533" i="3"/>
  <c r="BI1534" i="3"/>
  <c r="BI1535" i="3"/>
  <c r="BI1536" i="3"/>
  <c r="BI1537" i="3"/>
  <c r="BI1538" i="3"/>
  <c r="BI1539" i="3"/>
  <c r="BI1540" i="3"/>
  <c r="BI1541" i="3"/>
  <c r="BI1542" i="3"/>
  <c r="BI1543" i="3"/>
  <c r="BI1544" i="3"/>
  <c r="BI1545" i="3"/>
  <c r="BI1546" i="3"/>
  <c r="BI1547" i="3"/>
  <c r="BI1548" i="3"/>
  <c r="BI1549" i="3"/>
  <c r="BI1550" i="3"/>
  <c r="BI1551" i="3"/>
  <c r="BI1552" i="3"/>
  <c r="BI1553" i="3"/>
  <c r="BI1554" i="3"/>
  <c r="BI1555" i="3"/>
  <c r="BI1556" i="3"/>
  <c r="BI1557" i="3"/>
  <c r="BI1558" i="3"/>
  <c r="BI1559" i="3"/>
  <c r="BI1560" i="3"/>
  <c r="BI1561" i="3"/>
  <c r="BI1562" i="3"/>
  <c r="BI1563" i="3"/>
  <c r="BI1564" i="3"/>
  <c r="BI1565" i="3"/>
  <c r="BI1566" i="3"/>
  <c r="BI1567" i="3"/>
  <c r="BI1568" i="3"/>
  <c r="BI1569" i="3"/>
  <c r="BI1570" i="3"/>
  <c r="BI1571" i="3"/>
  <c r="BI1572" i="3"/>
  <c r="BI1573" i="3"/>
  <c r="BI1574" i="3"/>
  <c r="BI1575" i="3"/>
  <c r="BI1576" i="3"/>
  <c r="BI1577" i="3"/>
  <c r="BI1578" i="3"/>
  <c r="BI1579" i="3"/>
  <c r="BI1580" i="3"/>
  <c r="BI1581" i="3"/>
  <c r="BI1582" i="3"/>
  <c r="BI1583" i="3"/>
  <c r="BI1584" i="3"/>
  <c r="BI1585" i="3"/>
  <c r="BI1586" i="3"/>
  <c r="BI1587" i="3"/>
  <c r="BI1588" i="3"/>
  <c r="BI1589" i="3"/>
  <c r="BI1590" i="3"/>
  <c r="BI1591" i="3"/>
  <c r="BI1592" i="3"/>
  <c r="BI1593" i="3"/>
  <c r="BI1594" i="3"/>
  <c r="BI1595" i="3"/>
  <c r="BI1596" i="3"/>
  <c r="BI1597" i="3"/>
  <c r="BI1598" i="3"/>
  <c r="BI1599" i="3"/>
  <c r="BI1600" i="3"/>
  <c r="BI1601" i="3"/>
  <c r="BI1602" i="3"/>
  <c r="BI1603" i="3"/>
  <c r="BI1604" i="3"/>
  <c r="BI1605" i="3"/>
  <c r="BI1606" i="3"/>
  <c r="BI1607" i="3"/>
  <c r="BI724" i="3"/>
  <c r="BI725" i="3"/>
  <c r="BI726" i="3"/>
  <c r="BI727" i="3"/>
  <c r="BI728" i="3"/>
  <c r="BI729" i="3"/>
  <c r="BI730" i="3"/>
  <c r="BI731" i="3"/>
  <c r="BI732" i="3"/>
  <c r="BI733" i="3"/>
  <c r="BI734" i="3"/>
  <c r="BI735" i="3"/>
  <c r="BI736" i="3"/>
  <c r="BI737" i="3"/>
  <c r="BI738" i="3"/>
  <c r="BI739" i="3"/>
  <c r="BI740" i="3"/>
  <c r="BI741" i="3"/>
  <c r="BI742" i="3"/>
  <c r="BI743" i="3"/>
  <c r="BI744" i="3"/>
  <c r="BI745" i="3"/>
  <c r="BI746" i="3"/>
  <c r="BI747" i="3"/>
  <c r="BI748" i="3"/>
  <c r="BI749" i="3"/>
  <c r="BI750" i="3"/>
  <c r="BI751" i="3"/>
  <c r="BI752" i="3"/>
  <c r="BI753" i="3"/>
  <c r="BI754" i="3"/>
  <c r="BI755" i="3"/>
  <c r="BI756" i="3"/>
  <c r="BI757" i="3"/>
  <c r="BI758" i="3"/>
  <c r="BI759" i="3"/>
  <c r="BI760" i="3"/>
  <c r="BI761" i="3"/>
  <c r="BI762" i="3"/>
  <c r="BI763" i="3"/>
  <c r="BI764" i="3"/>
  <c r="BI765" i="3"/>
  <c r="BI766" i="3"/>
  <c r="BI767" i="3"/>
  <c r="BI768" i="3"/>
  <c r="BI769" i="3"/>
  <c r="BI770" i="3"/>
  <c r="BI771" i="3"/>
  <c r="BI772" i="3"/>
  <c r="BI773" i="3"/>
  <c r="BI774" i="3"/>
  <c r="BI775" i="3"/>
  <c r="BI776" i="3"/>
  <c r="BI777" i="3"/>
  <c r="BI778" i="3"/>
  <c r="BI779" i="3"/>
  <c r="BI780" i="3"/>
  <c r="BI781" i="3"/>
  <c r="BI782" i="3"/>
  <c r="BI783" i="3"/>
  <c r="BI784" i="3"/>
  <c r="BI785" i="3"/>
  <c r="BI786" i="3"/>
  <c r="BI787" i="3"/>
  <c r="BI788" i="3"/>
  <c r="BI789" i="3"/>
  <c r="BI790" i="3"/>
  <c r="BI791" i="3"/>
  <c r="BI792" i="3"/>
  <c r="BI793" i="3"/>
  <c r="BI794" i="3"/>
  <c r="BI795" i="3"/>
  <c r="BI796" i="3"/>
  <c r="BI797" i="3"/>
  <c r="BI798" i="3"/>
  <c r="BI799" i="3"/>
  <c r="BI800" i="3"/>
  <c r="BI801" i="3"/>
  <c r="BI802" i="3"/>
  <c r="BI803" i="3"/>
  <c r="BI804" i="3"/>
  <c r="BI805" i="3"/>
  <c r="BI806" i="3"/>
  <c r="BI807" i="3"/>
  <c r="BI808" i="3"/>
  <c r="BI809" i="3"/>
  <c r="BI810" i="3"/>
  <c r="BI811" i="3"/>
  <c r="BI812" i="3"/>
  <c r="BI813" i="3"/>
  <c r="BI814" i="3"/>
  <c r="BI815" i="3"/>
  <c r="BI816" i="3"/>
  <c r="BI817" i="3"/>
  <c r="BI818" i="3"/>
  <c r="BI819" i="3"/>
  <c r="BI820" i="3"/>
  <c r="BI821" i="3"/>
  <c r="BI822" i="3"/>
  <c r="BI823" i="3"/>
  <c r="BI824" i="3"/>
  <c r="BI825" i="3"/>
  <c r="BI826" i="3"/>
  <c r="BI827" i="3"/>
  <c r="BI828" i="3"/>
  <c r="BI829" i="3"/>
  <c r="BI830" i="3"/>
  <c r="BI831" i="3"/>
  <c r="BI832" i="3"/>
  <c r="BI833" i="3"/>
  <c r="BI834" i="3"/>
  <c r="BI835" i="3"/>
  <c r="BI836" i="3"/>
  <c r="BI837" i="3"/>
  <c r="BI838" i="3"/>
  <c r="BI839" i="3"/>
  <c r="BI840" i="3"/>
  <c r="BI841" i="3"/>
  <c r="BI842" i="3"/>
  <c r="BI843" i="3"/>
  <c r="BI844" i="3"/>
  <c r="BI845" i="3"/>
  <c r="BI846" i="3"/>
  <c r="BI847" i="3"/>
  <c r="BI848" i="3"/>
  <c r="BI849" i="3"/>
  <c r="BI850" i="3"/>
  <c r="BI851" i="3"/>
  <c r="BI852" i="3"/>
  <c r="BI853" i="3"/>
  <c r="BI854" i="3"/>
  <c r="BI855" i="3"/>
  <c r="BI856" i="3"/>
  <c r="BI857" i="3"/>
  <c r="BI858" i="3"/>
  <c r="BI859" i="3"/>
  <c r="BI860" i="3"/>
  <c r="BI861" i="3"/>
  <c r="BI862" i="3"/>
  <c r="BI863" i="3"/>
  <c r="BI864" i="3"/>
  <c r="BI865" i="3"/>
  <c r="BI866" i="3"/>
  <c r="BI867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886" i="3"/>
  <c r="BI887" i="3"/>
  <c r="BI888" i="3"/>
  <c r="BI889" i="3"/>
  <c r="BI890" i="3"/>
  <c r="BI891" i="3"/>
  <c r="BI892" i="3"/>
  <c r="BI893" i="3"/>
  <c r="BI894" i="3"/>
  <c r="BI895" i="3"/>
  <c r="BI896" i="3"/>
  <c r="BI897" i="3"/>
  <c r="BI898" i="3"/>
  <c r="BI899" i="3"/>
  <c r="BI900" i="3"/>
  <c r="BI901" i="3"/>
  <c r="BI902" i="3"/>
  <c r="BI903" i="3"/>
  <c r="BI904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919" i="3"/>
  <c r="BI920" i="3"/>
  <c r="BI921" i="3"/>
  <c r="BI922" i="3"/>
  <c r="BI923" i="3"/>
  <c r="BI924" i="3"/>
  <c r="BI925" i="3"/>
  <c r="BI926" i="3"/>
  <c r="BI927" i="3"/>
  <c r="BI928" i="3"/>
  <c r="BI929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1" i="3"/>
  <c r="BI962" i="3"/>
  <c r="BI963" i="3"/>
  <c r="BI964" i="3"/>
  <c r="BI965" i="3"/>
  <c r="BI966" i="3"/>
  <c r="BI967" i="3"/>
  <c r="BI968" i="3"/>
  <c r="BI969" i="3"/>
  <c r="BI970" i="3"/>
  <c r="BI971" i="3"/>
  <c r="BI972" i="3"/>
  <c r="BI973" i="3"/>
  <c r="BI974" i="3"/>
  <c r="BI975" i="3"/>
  <c r="BI976" i="3"/>
  <c r="BI977" i="3"/>
  <c r="BI978" i="3"/>
  <c r="BI979" i="3"/>
  <c r="BI980" i="3"/>
  <c r="BI981" i="3"/>
  <c r="BI982" i="3"/>
  <c r="BI983" i="3"/>
  <c r="BI984" i="3"/>
  <c r="BI985" i="3"/>
  <c r="BI986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I1002" i="3"/>
  <c r="BI1003" i="3"/>
  <c r="BI1004" i="3"/>
  <c r="BI1005" i="3"/>
  <c r="BI1006" i="3"/>
  <c r="BI1007" i="3"/>
  <c r="BI1008" i="3"/>
  <c r="BI1009" i="3"/>
  <c r="BI1010" i="3"/>
  <c r="BI1011" i="3"/>
  <c r="BI1012" i="3"/>
  <c r="BI1013" i="3"/>
  <c r="BI1014" i="3"/>
  <c r="BI1015" i="3"/>
  <c r="BI1016" i="3"/>
  <c r="BI1017" i="3"/>
  <c r="BI1018" i="3"/>
  <c r="BI1019" i="3"/>
  <c r="BI1020" i="3"/>
  <c r="BI1021" i="3"/>
  <c r="BI1022" i="3"/>
  <c r="BI1023" i="3"/>
  <c r="BI1024" i="3"/>
  <c r="BI1025" i="3"/>
  <c r="BI1026" i="3"/>
  <c r="BI1027" i="3"/>
  <c r="BI1028" i="3"/>
  <c r="BI1029" i="3"/>
  <c r="BI1030" i="3"/>
  <c r="BI1031" i="3"/>
  <c r="BI1032" i="3"/>
  <c r="BI1033" i="3"/>
  <c r="BI1034" i="3"/>
  <c r="BI1035" i="3"/>
  <c r="BI1036" i="3"/>
  <c r="BI1037" i="3"/>
  <c r="BI1038" i="3"/>
  <c r="BI1039" i="3"/>
  <c r="BI1040" i="3"/>
  <c r="BI1041" i="3"/>
  <c r="BI1042" i="3"/>
  <c r="BI1043" i="3"/>
  <c r="BI1044" i="3"/>
  <c r="BI1045" i="3"/>
  <c r="BI1046" i="3"/>
  <c r="BI1047" i="3"/>
  <c r="BI1048" i="3"/>
  <c r="BI1049" i="3"/>
  <c r="BI1050" i="3"/>
  <c r="BI1051" i="3"/>
  <c r="BI1052" i="3"/>
  <c r="BI1053" i="3"/>
  <c r="BI1054" i="3"/>
  <c r="BI1055" i="3"/>
  <c r="BI1056" i="3"/>
  <c r="BI1057" i="3"/>
  <c r="BI1058" i="3"/>
  <c r="BI1059" i="3"/>
  <c r="BI1060" i="3"/>
  <c r="BI1061" i="3"/>
  <c r="BI1062" i="3"/>
  <c r="BI1063" i="3"/>
  <c r="BI1064" i="3"/>
  <c r="BI1065" i="3"/>
  <c r="BI1066" i="3"/>
  <c r="BI1067" i="3"/>
  <c r="BI1068" i="3"/>
  <c r="BI1069" i="3"/>
  <c r="BI1070" i="3"/>
  <c r="BI1071" i="3"/>
  <c r="BI1072" i="3"/>
  <c r="BI1073" i="3"/>
  <c r="BI1074" i="3"/>
  <c r="BI1077" i="3"/>
  <c r="BI1078" i="3"/>
  <c r="BI1079" i="3"/>
  <c r="BI1080" i="3"/>
  <c r="BI1081" i="3"/>
  <c r="BI1082" i="3"/>
  <c r="BI1083" i="3"/>
  <c r="BI1084" i="3"/>
  <c r="BI1085" i="3"/>
  <c r="BI1086" i="3"/>
  <c r="BI1087" i="3"/>
  <c r="BI1088" i="3"/>
  <c r="BI1089" i="3"/>
  <c r="BI1090" i="3"/>
  <c r="BI1091" i="3"/>
  <c r="BI1092" i="3"/>
  <c r="BI1093" i="3"/>
  <c r="BI1094" i="3"/>
  <c r="BI1095" i="3"/>
  <c r="BI1096" i="3"/>
  <c r="BI1097" i="3"/>
  <c r="BI1098" i="3"/>
  <c r="BI1099" i="3"/>
  <c r="BI1100" i="3"/>
  <c r="BI1101" i="3"/>
  <c r="BI1102" i="3"/>
  <c r="BI1103" i="3"/>
  <c r="BI1104" i="3"/>
  <c r="BI1105" i="3"/>
  <c r="BI1106" i="3"/>
  <c r="BI1107" i="3"/>
  <c r="BI1108" i="3"/>
  <c r="BI1109" i="3"/>
  <c r="BI1110" i="3"/>
  <c r="BI1111" i="3"/>
  <c r="BI1112" i="3"/>
  <c r="BI1113" i="3"/>
  <c r="BI1114" i="3"/>
  <c r="BI1115" i="3"/>
  <c r="BI1116" i="3"/>
  <c r="BI1117" i="3"/>
  <c r="BI1118" i="3"/>
  <c r="BI1119" i="3"/>
  <c r="BI1120" i="3"/>
  <c r="BI1121" i="3"/>
  <c r="BI1122" i="3"/>
  <c r="BI1123" i="3"/>
  <c r="BI1124" i="3"/>
  <c r="BI1125" i="3"/>
  <c r="BI1126" i="3"/>
  <c r="BI1127" i="3"/>
  <c r="BI1128" i="3"/>
  <c r="BI1129" i="3"/>
  <c r="BI1130" i="3"/>
  <c r="BI1131" i="3"/>
  <c r="BI1132" i="3"/>
  <c r="BI1133" i="3"/>
  <c r="BI1134" i="3"/>
  <c r="BI1135" i="3"/>
  <c r="BI1136" i="3"/>
  <c r="BI1137" i="3"/>
  <c r="BI1138" i="3"/>
  <c r="BI1139" i="3"/>
  <c r="BI1140" i="3"/>
  <c r="BI1141" i="3"/>
  <c r="BI1142" i="3"/>
  <c r="BI1143" i="3"/>
  <c r="BI1144" i="3"/>
  <c r="BI1145" i="3"/>
  <c r="BI1146" i="3"/>
  <c r="BI1147" i="3"/>
  <c r="BI1148" i="3"/>
  <c r="BI1149" i="3"/>
  <c r="BI1150" i="3"/>
  <c r="BI1151" i="3"/>
  <c r="BI1152" i="3"/>
  <c r="BI1153" i="3"/>
  <c r="BI1154" i="3"/>
  <c r="BI1155" i="3"/>
  <c r="BI1156" i="3"/>
  <c r="BI1157" i="3"/>
  <c r="BI1158" i="3"/>
  <c r="BI1159" i="3"/>
  <c r="BI1160" i="3"/>
  <c r="BI1161" i="3"/>
  <c r="BI1162" i="3"/>
  <c r="BI1163" i="3"/>
  <c r="BI1164" i="3"/>
  <c r="BI1165" i="3"/>
  <c r="BI1166" i="3"/>
  <c r="BI1167" i="3"/>
  <c r="BI1168" i="3"/>
  <c r="BI1169" i="3"/>
  <c r="BI1170" i="3"/>
  <c r="BI1171" i="3"/>
  <c r="BI1172" i="3"/>
  <c r="BI1173" i="3"/>
  <c r="BI1174" i="3"/>
  <c r="BI1175" i="3"/>
  <c r="BI1176" i="3"/>
  <c r="BI1177" i="3"/>
  <c r="BI1178" i="3"/>
  <c r="BI1179" i="3"/>
  <c r="BI1180" i="3"/>
  <c r="BI1181" i="3"/>
  <c r="BI1182" i="3"/>
  <c r="BI1183" i="3"/>
  <c r="BI1184" i="3"/>
  <c r="BI1185" i="3"/>
  <c r="BI1186" i="3"/>
  <c r="BI1187" i="3"/>
  <c r="BI1188" i="3"/>
  <c r="BI1189" i="3"/>
  <c r="BI1190" i="3"/>
  <c r="BI1191" i="3"/>
  <c r="BI1192" i="3"/>
  <c r="BI1193" i="3"/>
  <c r="BI1194" i="3"/>
  <c r="BI1195" i="3"/>
  <c r="BI1196" i="3"/>
  <c r="BI1197" i="3"/>
  <c r="BI1198" i="3"/>
  <c r="BI1199" i="3"/>
  <c r="BI1200" i="3"/>
  <c r="BI1201" i="3"/>
  <c r="BI1202" i="3"/>
  <c r="BI1203" i="3"/>
  <c r="BI1204" i="3"/>
  <c r="BI1205" i="3"/>
  <c r="BI1206" i="3"/>
  <c r="BI1207" i="3"/>
  <c r="BI1208" i="3"/>
  <c r="BI1209" i="3"/>
  <c r="BI1210" i="3"/>
  <c r="BI1211" i="3"/>
  <c r="BI1212" i="3"/>
  <c r="BI1213" i="3"/>
  <c r="BI1214" i="3"/>
  <c r="BI1215" i="3"/>
  <c r="BI1216" i="3"/>
  <c r="BI1217" i="3"/>
  <c r="BI1218" i="3"/>
  <c r="BI1219" i="3"/>
  <c r="BI1220" i="3"/>
  <c r="BI1221" i="3"/>
  <c r="BI1222" i="3"/>
  <c r="BI1223" i="3"/>
  <c r="BI1224" i="3"/>
  <c r="BI1225" i="3"/>
  <c r="BI1226" i="3"/>
  <c r="BI1227" i="3"/>
  <c r="BI1228" i="3"/>
  <c r="BI1229" i="3"/>
  <c r="BI1230" i="3"/>
  <c r="BI1231" i="3"/>
  <c r="BI1232" i="3"/>
  <c r="BI1233" i="3"/>
  <c r="BI1234" i="3"/>
  <c r="BI1235" i="3"/>
  <c r="BI1236" i="3"/>
  <c r="BI1237" i="3"/>
  <c r="BI1238" i="3"/>
  <c r="BI1239" i="3"/>
  <c r="BI1240" i="3"/>
  <c r="BI1241" i="3"/>
  <c r="BI1242" i="3"/>
  <c r="BI1243" i="3"/>
  <c r="BI1244" i="3"/>
  <c r="BI1245" i="3"/>
  <c r="BI1246" i="3"/>
  <c r="BI1247" i="3"/>
  <c r="BI1248" i="3"/>
  <c r="BI1249" i="3"/>
  <c r="BI1250" i="3"/>
  <c r="BI1251" i="3"/>
  <c r="BI1252" i="3"/>
  <c r="BI1253" i="3"/>
  <c r="BI1254" i="3"/>
  <c r="BI1255" i="3"/>
  <c r="BI1256" i="3"/>
  <c r="BI1257" i="3"/>
  <c r="BI1258" i="3"/>
  <c r="BI1259" i="3"/>
  <c r="BI1260" i="3"/>
  <c r="BI1261" i="3"/>
  <c r="BI1262" i="3"/>
  <c r="BI1263" i="3"/>
  <c r="BI1264" i="3"/>
  <c r="BI1265" i="3"/>
  <c r="BI1266" i="3"/>
  <c r="BI1267" i="3"/>
  <c r="BI1268" i="3"/>
  <c r="BI1269" i="3"/>
  <c r="BI1270" i="3"/>
  <c r="BI1271" i="3"/>
  <c r="BI1272" i="3"/>
  <c r="BI1273" i="3"/>
  <c r="BI1274" i="3"/>
  <c r="BI1275" i="3"/>
  <c r="BI1276" i="3"/>
  <c r="BI1277" i="3"/>
  <c r="BI1278" i="3"/>
  <c r="BI1279" i="3"/>
  <c r="BI1280" i="3"/>
  <c r="BI1281" i="3"/>
  <c r="BI1282" i="3"/>
  <c r="BI1283" i="3"/>
  <c r="BI1284" i="3"/>
  <c r="BI1285" i="3"/>
  <c r="BI1286" i="3"/>
  <c r="BI1287" i="3"/>
  <c r="BI1288" i="3"/>
  <c r="BI1289" i="3"/>
  <c r="BI1290" i="3"/>
  <c r="BI1291" i="3"/>
  <c r="BI1292" i="3"/>
  <c r="BI1293" i="3"/>
  <c r="BI1294" i="3"/>
  <c r="BI1295" i="3"/>
  <c r="BI1296" i="3"/>
  <c r="BI1297" i="3"/>
  <c r="BI1298" i="3"/>
  <c r="BI1299" i="3"/>
  <c r="BI1300" i="3"/>
  <c r="BI1301" i="3"/>
  <c r="BI1302" i="3"/>
  <c r="BI1303" i="3"/>
  <c r="BI1304" i="3"/>
  <c r="BI1305" i="3"/>
  <c r="BI1306" i="3"/>
  <c r="BI1307" i="3"/>
  <c r="BI1308" i="3"/>
  <c r="BI1309" i="3"/>
  <c r="BI1310" i="3"/>
  <c r="BI1311" i="3"/>
  <c r="BI1312" i="3"/>
  <c r="BI1313" i="3"/>
  <c r="BI1314" i="3"/>
  <c r="BI1315" i="3"/>
  <c r="BI1316" i="3"/>
  <c r="BI1317" i="3"/>
  <c r="C1077" i="3"/>
  <c r="G1077" i="3" s="1"/>
  <c r="H1077" i="3" s="1"/>
  <c r="C1078" i="3"/>
  <c r="C1079" i="3"/>
  <c r="G1079" i="3" s="1"/>
  <c r="H1079" i="3" s="1"/>
  <c r="C1080" i="3"/>
  <c r="C1081" i="3"/>
  <c r="C1082" i="3"/>
  <c r="C1083" i="3"/>
  <c r="C1084" i="3"/>
  <c r="C1087" i="3"/>
  <c r="C1088" i="3"/>
  <c r="C1089" i="3"/>
  <c r="C1090" i="3"/>
  <c r="C1091" i="3"/>
  <c r="C1092" i="3"/>
  <c r="G1092" i="3" s="1"/>
  <c r="H1092" i="3" s="1"/>
  <c r="C1093" i="3"/>
  <c r="G1093" i="3" s="1"/>
  <c r="H1093" i="3" s="1"/>
  <c r="C1094" i="3"/>
  <c r="C1095" i="3"/>
  <c r="C1096" i="3"/>
  <c r="C1097" i="3"/>
  <c r="C1099" i="3"/>
  <c r="C1101" i="3"/>
  <c r="C1102" i="3"/>
  <c r="C1103" i="3"/>
  <c r="C1104" i="3"/>
  <c r="C1105" i="3"/>
  <c r="G1105" i="3" s="1"/>
  <c r="H1105" i="3" s="1"/>
  <c r="C1106" i="3"/>
  <c r="C1107" i="3"/>
  <c r="K1107" i="3" s="1"/>
  <c r="C1108" i="3"/>
  <c r="C1111" i="3"/>
  <c r="C1113" i="3"/>
  <c r="C1114" i="3"/>
  <c r="C1115" i="3"/>
  <c r="C1116" i="3"/>
  <c r="C1117" i="3"/>
  <c r="C1118" i="3"/>
  <c r="C1119" i="3"/>
  <c r="C1120" i="3"/>
  <c r="J1120" i="3" s="1"/>
  <c r="C1123" i="3"/>
  <c r="G1123" i="3" s="1"/>
  <c r="H1123" i="3" s="1"/>
  <c r="C1125" i="3"/>
  <c r="L1125" i="3" s="1"/>
  <c r="C1126" i="3"/>
  <c r="C1127" i="3"/>
  <c r="C1128" i="3"/>
  <c r="C1129" i="3"/>
  <c r="C1130" i="3"/>
  <c r="C1131" i="3"/>
  <c r="C1132" i="3"/>
  <c r="C1135" i="3"/>
  <c r="C1137" i="3"/>
  <c r="C1138" i="3"/>
  <c r="C1139" i="3"/>
  <c r="K1139" i="3" s="1"/>
  <c r="C1140" i="3"/>
  <c r="G1140" i="3" s="1"/>
  <c r="H1140" i="3" s="1"/>
  <c r="C1141" i="3"/>
  <c r="C1142" i="3"/>
  <c r="C1143" i="3"/>
  <c r="C1144" i="3"/>
  <c r="C1147" i="3"/>
  <c r="C1149" i="3"/>
  <c r="C1150" i="3"/>
  <c r="C1151" i="3"/>
  <c r="C1152" i="3"/>
  <c r="C1153" i="3"/>
  <c r="G1153" i="3" s="1"/>
  <c r="H1153" i="3" s="1"/>
  <c r="C1154" i="3"/>
  <c r="C1155" i="3"/>
  <c r="C1156" i="3"/>
  <c r="C1159" i="3"/>
  <c r="C1161" i="3"/>
  <c r="C1162" i="3"/>
  <c r="C1163" i="3"/>
  <c r="C1164" i="3"/>
  <c r="C1165" i="3"/>
  <c r="C1166" i="3"/>
  <c r="C1167" i="3"/>
  <c r="C1168" i="3"/>
  <c r="C1171" i="3"/>
  <c r="C1173" i="3"/>
  <c r="G1173" i="3" s="1"/>
  <c r="H1173" i="3" s="1"/>
  <c r="C1174" i="3"/>
  <c r="C1175" i="3"/>
  <c r="C1176" i="3"/>
  <c r="C1177" i="3"/>
  <c r="C1178" i="3"/>
  <c r="C1179" i="3"/>
  <c r="C1180" i="3"/>
  <c r="C1183" i="3"/>
  <c r="C1185" i="3"/>
  <c r="C1186" i="3"/>
  <c r="C1187" i="3"/>
  <c r="C1188" i="3"/>
  <c r="L1188" i="3" s="1"/>
  <c r="C1189" i="3"/>
  <c r="C1190" i="3"/>
  <c r="C1191" i="3"/>
  <c r="C1192" i="3"/>
  <c r="C1195" i="3"/>
  <c r="C1197" i="3"/>
  <c r="C1198" i="3"/>
  <c r="C1199" i="3"/>
  <c r="C1200" i="3"/>
  <c r="C1201" i="3"/>
  <c r="G1201" i="3" s="1"/>
  <c r="H1201" i="3" s="1"/>
  <c r="C1202" i="3"/>
  <c r="C1203" i="3"/>
  <c r="C1204" i="3"/>
  <c r="C1207" i="3"/>
  <c r="C1209" i="3"/>
  <c r="C1210" i="3"/>
  <c r="C1211" i="3"/>
  <c r="C1212" i="3"/>
  <c r="C1213" i="3"/>
  <c r="C1214" i="3"/>
  <c r="C1215" i="3"/>
  <c r="C1216" i="3"/>
  <c r="G1216" i="3" s="1"/>
  <c r="H1216" i="3" s="1"/>
  <c r="C1219" i="3"/>
  <c r="G1219" i="3" s="1"/>
  <c r="H1219" i="3" s="1"/>
  <c r="C1221" i="3"/>
  <c r="G1221" i="3" s="1"/>
  <c r="H1221" i="3" s="1"/>
  <c r="C1222" i="3"/>
  <c r="C1223" i="3"/>
  <c r="C1224" i="3"/>
  <c r="C1225" i="3"/>
  <c r="C1226" i="3"/>
  <c r="C1227" i="3"/>
  <c r="C1228" i="3"/>
  <c r="C1231" i="3"/>
  <c r="C1233" i="3"/>
  <c r="C1234" i="3"/>
  <c r="C1235" i="3"/>
  <c r="G1235" i="3" s="1"/>
  <c r="H1235" i="3" s="1"/>
  <c r="C1236" i="3"/>
  <c r="L1236" i="3" s="1"/>
  <c r="C1237" i="3"/>
  <c r="C1238" i="3"/>
  <c r="C1239" i="3"/>
  <c r="C1240" i="3"/>
  <c r="C1243" i="3"/>
  <c r="C1245" i="3"/>
  <c r="C1246" i="3"/>
  <c r="C1247" i="3"/>
  <c r="C1248" i="3"/>
  <c r="C1249" i="3"/>
  <c r="G1249" i="3" s="1"/>
  <c r="H1249" i="3" s="1"/>
  <c r="C1250" i="3"/>
  <c r="C1251" i="3"/>
  <c r="G1251" i="3" s="1"/>
  <c r="H1251" i="3" s="1"/>
  <c r="C1252" i="3"/>
  <c r="C1255" i="3"/>
  <c r="C1256" i="3"/>
  <c r="C1257" i="3"/>
  <c r="C1258" i="3"/>
  <c r="C1259" i="3"/>
  <c r="C1260" i="3"/>
  <c r="C1261" i="3"/>
  <c r="C1262" i="3"/>
  <c r="C1263" i="3"/>
  <c r="L1263" i="3" s="1"/>
  <c r="C1264" i="3"/>
  <c r="G1264" i="3" s="1"/>
  <c r="H1264" i="3" s="1"/>
  <c r="C1267" i="3"/>
  <c r="G1267" i="3" s="1"/>
  <c r="H1267" i="3" s="1"/>
  <c r="C1269" i="3"/>
  <c r="C1270" i="3"/>
  <c r="C1271" i="3"/>
  <c r="C1272" i="3"/>
  <c r="C1273" i="3"/>
  <c r="C1274" i="3"/>
  <c r="C1275" i="3"/>
  <c r="C1276" i="3"/>
  <c r="C1279" i="3"/>
  <c r="K1279" i="3" s="1"/>
  <c r="C1281" i="3"/>
  <c r="G1281" i="3" s="1"/>
  <c r="H1281" i="3" s="1"/>
  <c r="C1282" i="3"/>
  <c r="C1283" i="3"/>
  <c r="G1283" i="3" s="1"/>
  <c r="H1283" i="3" s="1"/>
  <c r="C1284" i="3"/>
  <c r="C1285" i="3"/>
  <c r="C1286" i="3"/>
  <c r="C1287" i="3"/>
  <c r="C1288" i="3"/>
  <c r="C1291" i="3"/>
  <c r="C1293" i="3"/>
  <c r="C1294" i="3"/>
  <c r="C1295" i="3"/>
  <c r="C1296" i="3"/>
  <c r="G1296" i="3" s="1"/>
  <c r="H1296" i="3" s="1"/>
  <c r="C1297" i="3"/>
  <c r="K1297" i="3" s="1"/>
  <c r="C1298" i="3"/>
  <c r="C1299" i="3"/>
  <c r="C1300" i="3"/>
  <c r="C1303" i="3"/>
  <c r="C1305" i="3"/>
  <c r="C1306" i="3"/>
  <c r="C1307" i="3"/>
  <c r="C1308" i="3"/>
  <c r="C1309" i="3"/>
  <c r="C1310" i="3"/>
  <c r="C1311" i="3"/>
  <c r="J1311" i="3" s="1"/>
  <c r="C1312" i="3"/>
  <c r="J1312" i="3" s="1"/>
  <c r="C1315" i="3"/>
  <c r="K1315" i="3" s="1"/>
  <c r="C1317" i="3"/>
  <c r="BT2295" i="2"/>
  <c r="BS2295" i="2"/>
  <c r="BY1360" i="3"/>
  <c r="BX1969" i="2"/>
  <c r="CH2402" i="2"/>
  <c r="CH1039" i="2"/>
  <c r="BK1359" i="3"/>
  <c r="BK1358" i="3"/>
  <c r="BK1357" i="3"/>
  <c r="BK1356" i="3"/>
  <c r="BK1355" i="3"/>
  <c r="BK1354" i="3"/>
  <c r="BK1353" i="3"/>
  <c r="BK1352" i="3"/>
  <c r="BK1351" i="3"/>
  <c r="BK1350" i="3"/>
  <c r="BK1349" i="3"/>
  <c r="BK1348" i="3"/>
  <c r="BK1347" i="3"/>
  <c r="BK1346" i="3"/>
  <c r="BK1345" i="3"/>
  <c r="BK1344" i="3"/>
  <c r="BK1343" i="3"/>
  <c r="BK1342" i="3"/>
  <c r="BK1341" i="3"/>
  <c r="BK1340" i="3"/>
  <c r="BK1339" i="3"/>
  <c r="BK1338" i="3"/>
  <c r="BK1337" i="3"/>
  <c r="BK1336" i="3"/>
  <c r="BK1335" i="3"/>
  <c r="BK1334" i="3"/>
  <c r="BK1333" i="3"/>
  <c r="BK1332" i="3"/>
  <c r="BK1331" i="3"/>
  <c r="BK1330" i="3"/>
  <c r="BK1329" i="3"/>
  <c r="BK1328" i="3"/>
  <c r="BK1327" i="3"/>
  <c r="BK1326" i="3"/>
  <c r="BK1325" i="3"/>
  <c r="BK1324" i="3"/>
  <c r="BK1323" i="3"/>
  <c r="BK1322" i="3"/>
  <c r="BK1321" i="3"/>
  <c r="BK1320" i="3"/>
  <c r="CF348" i="2"/>
  <c r="CH348" i="2"/>
  <c r="CH831" i="2"/>
  <c r="CH333" i="2"/>
  <c r="BZ1075" i="3"/>
  <c r="BX1075" i="3"/>
  <c r="CD1969" i="2"/>
  <c r="CC1969" i="2"/>
  <c r="CB1969" i="2"/>
  <c r="CA1969" i="2"/>
  <c r="BZ1969" i="2"/>
  <c r="CH2623" i="2"/>
  <c r="BK1607" i="3"/>
  <c r="BK1606" i="3"/>
  <c r="BK1605" i="3"/>
  <c r="BK1604" i="3"/>
  <c r="BK1603" i="3"/>
  <c r="BK1602" i="3"/>
  <c r="BK1601" i="3"/>
  <c r="BK1600" i="3"/>
  <c r="BK1599" i="3"/>
  <c r="BK1598" i="3"/>
  <c r="BK1597" i="3"/>
  <c r="BK1596" i="3"/>
  <c r="BK1595" i="3"/>
  <c r="BK1594" i="3"/>
  <c r="BK1593" i="3"/>
  <c r="BK1592" i="3"/>
  <c r="BK1591" i="3"/>
  <c r="BK1590" i="3"/>
  <c r="BK1589" i="3"/>
  <c r="BK1588" i="3"/>
  <c r="BK1587" i="3"/>
  <c r="BK1586" i="3"/>
  <c r="BK1585" i="3"/>
  <c r="BK1584" i="3"/>
  <c r="BK1583" i="3"/>
  <c r="BK1582" i="3"/>
  <c r="BK1581" i="3"/>
  <c r="BK1580" i="3"/>
  <c r="BK1579" i="3"/>
  <c r="BK1578" i="3"/>
  <c r="BK1577" i="3"/>
  <c r="BK1576" i="3"/>
  <c r="BK1575" i="3"/>
  <c r="BK1574" i="3"/>
  <c r="BK1573" i="3"/>
  <c r="BK1572" i="3"/>
  <c r="BK1571" i="3"/>
  <c r="BK1570" i="3"/>
  <c r="BK1569" i="3"/>
  <c r="BK1568" i="3"/>
  <c r="BK1567" i="3"/>
  <c r="BK1566" i="3"/>
  <c r="BK1565" i="3"/>
  <c r="BK1564" i="3"/>
  <c r="BK1563" i="3"/>
  <c r="BK1562" i="3"/>
  <c r="BK1561" i="3"/>
  <c r="BK1560" i="3"/>
  <c r="BK1559" i="3"/>
  <c r="BK1558" i="3"/>
  <c r="BK1557" i="3"/>
  <c r="BK1556" i="3"/>
  <c r="BK1555" i="3"/>
  <c r="BK1554" i="3"/>
  <c r="BK1553" i="3"/>
  <c r="BK1552" i="3"/>
  <c r="BK1551" i="3"/>
  <c r="BK1550" i="3"/>
  <c r="BK1549" i="3"/>
  <c r="BK1548" i="3"/>
  <c r="BK1547" i="3"/>
  <c r="BK1546" i="3"/>
  <c r="BK1545" i="3"/>
  <c r="BK1544" i="3"/>
  <c r="BK1543" i="3"/>
  <c r="BK1542" i="3"/>
  <c r="BK1541" i="3"/>
  <c r="BK1540" i="3"/>
  <c r="BK1539" i="3"/>
  <c r="BK1538" i="3"/>
  <c r="BK1537" i="3"/>
  <c r="BK1536" i="3"/>
  <c r="BK1535" i="3"/>
  <c r="BK1534" i="3"/>
  <c r="BK1533" i="3"/>
  <c r="BK1532" i="3"/>
  <c r="BK1531" i="3"/>
  <c r="BK1530" i="3"/>
  <c r="BK1529" i="3"/>
  <c r="BK1528" i="3"/>
  <c r="BK1527" i="3"/>
  <c r="BK1526" i="3"/>
  <c r="BK1525" i="3"/>
  <c r="BK1524" i="3"/>
  <c r="BK1523" i="3"/>
  <c r="BK1522" i="3"/>
  <c r="BK1521" i="3"/>
  <c r="BK1520" i="3"/>
  <c r="BK1519" i="3"/>
  <c r="BK1518" i="3"/>
  <c r="BK1517" i="3"/>
  <c r="BK1516" i="3"/>
  <c r="BK1515" i="3"/>
  <c r="BK1514" i="3"/>
  <c r="BK1513" i="3"/>
  <c r="BK1512" i="3"/>
  <c r="BK1511" i="3"/>
  <c r="BK1510" i="3"/>
  <c r="BK1509" i="3"/>
  <c r="BK1508" i="3"/>
  <c r="BK1507" i="3"/>
  <c r="BK1506" i="3"/>
  <c r="BK1505" i="3"/>
  <c r="BK1504" i="3"/>
  <c r="BK1503" i="3"/>
  <c r="BK1502" i="3"/>
  <c r="BK1501" i="3"/>
  <c r="BK1500" i="3"/>
  <c r="BK1499" i="3"/>
  <c r="BK1498" i="3"/>
  <c r="BK1497" i="3"/>
  <c r="BK1496" i="3"/>
  <c r="BK1495" i="3"/>
  <c r="BK1494" i="3"/>
  <c r="BK1493" i="3"/>
  <c r="BK1492" i="3"/>
  <c r="BK1491" i="3"/>
  <c r="BK1490" i="3"/>
  <c r="BK1489" i="3"/>
  <c r="BK1488" i="3"/>
  <c r="BK1487" i="3"/>
  <c r="BK1486" i="3"/>
  <c r="BK1485" i="3"/>
  <c r="BK1484" i="3"/>
  <c r="BK1483" i="3"/>
  <c r="BK1482" i="3"/>
  <c r="BK1481" i="3"/>
  <c r="BK1480" i="3"/>
  <c r="BK1479" i="3"/>
  <c r="BK1478" i="3"/>
  <c r="BK1477" i="3"/>
  <c r="BK1476" i="3"/>
  <c r="BK1475" i="3"/>
  <c r="BK1474" i="3"/>
  <c r="BK1473" i="3"/>
  <c r="BK1472" i="3"/>
  <c r="BK1471" i="3"/>
  <c r="BK1470" i="3"/>
  <c r="BK1469" i="3"/>
  <c r="BK1468" i="3"/>
  <c r="BK1467" i="3"/>
  <c r="BK1466" i="3"/>
  <c r="BK1465" i="3"/>
  <c r="BK1464" i="3"/>
  <c r="BK1463" i="3"/>
  <c r="BK1462" i="3"/>
  <c r="BK1461" i="3"/>
  <c r="BK1460" i="3"/>
  <c r="BK1459" i="3"/>
  <c r="BK1458" i="3"/>
  <c r="BK1457" i="3"/>
  <c r="BK1456" i="3"/>
  <c r="BK1455" i="3"/>
  <c r="BK1454" i="3"/>
  <c r="BK1453" i="3"/>
  <c r="BK1452" i="3"/>
  <c r="BK1451" i="3"/>
  <c r="BK1450" i="3"/>
  <c r="BK1449" i="3"/>
  <c r="BK1448" i="3"/>
  <c r="BK1447" i="3"/>
  <c r="BK1446" i="3"/>
  <c r="BK1445" i="3"/>
  <c r="BK1444" i="3"/>
  <c r="BK1443" i="3"/>
  <c r="BK1442" i="3"/>
  <c r="BK1441" i="3"/>
  <c r="BK1440" i="3"/>
  <c r="BK1439" i="3"/>
  <c r="BK1438" i="3"/>
  <c r="BK1437" i="3"/>
  <c r="BK1436" i="3"/>
  <c r="BK1435" i="3"/>
  <c r="BK1434" i="3"/>
  <c r="BK1433" i="3"/>
  <c r="BK1432" i="3"/>
  <c r="BK1431" i="3"/>
  <c r="BK1430" i="3"/>
  <c r="BK1429" i="3"/>
  <c r="BK1428" i="3"/>
  <c r="BK1427" i="3"/>
  <c r="BK1426" i="3"/>
  <c r="BK1425" i="3"/>
  <c r="BK1424" i="3"/>
  <c r="BK1423" i="3"/>
  <c r="BK1422" i="3"/>
  <c r="BK1421" i="3"/>
  <c r="BK1420" i="3"/>
  <c r="BK1419" i="3"/>
  <c r="BK1418" i="3"/>
  <c r="BK1417" i="3"/>
  <c r="BK1416" i="3"/>
  <c r="BK1415" i="3"/>
  <c r="BK1414" i="3"/>
  <c r="BK1413" i="3"/>
  <c r="BK1412" i="3"/>
  <c r="BK1411" i="3"/>
  <c r="BK1410" i="3"/>
  <c r="BK1409" i="3"/>
  <c r="BK1408" i="3"/>
  <c r="BK1407" i="3"/>
  <c r="BK1406" i="3"/>
  <c r="BK1405" i="3"/>
  <c r="BK1404" i="3"/>
  <c r="BK1403" i="3"/>
  <c r="BK1402" i="3"/>
  <c r="BK1401" i="3"/>
  <c r="BK1400" i="3"/>
  <c r="BK1399" i="3"/>
  <c r="BK1398" i="3"/>
  <c r="BK1397" i="3"/>
  <c r="BK1396" i="3"/>
  <c r="BK1395" i="3"/>
  <c r="BK1394" i="3"/>
  <c r="BK1393" i="3"/>
  <c r="BK1392" i="3"/>
  <c r="BK1391" i="3"/>
  <c r="BK1390" i="3"/>
  <c r="BK1389" i="3"/>
  <c r="BK1388" i="3"/>
  <c r="BK1387" i="3"/>
  <c r="BK1386" i="3"/>
  <c r="BK1385" i="3"/>
  <c r="BK1384" i="3"/>
  <c r="BK1383" i="3"/>
  <c r="BK1382" i="3"/>
  <c r="BK1381" i="3"/>
  <c r="BK1380" i="3"/>
  <c r="BK1379" i="3"/>
  <c r="BK1378" i="3"/>
  <c r="BK1377" i="3"/>
  <c r="BK1376" i="3"/>
  <c r="BK1375" i="3"/>
  <c r="BK1374" i="3"/>
  <c r="BK1373" i="3"/>
  <c r="BK1372" i="3"/>
  <c r="BK1371" i="3"/>
  <c r="BK1370" i="3"/>
  <c r="BK1369" i="3"/>
  <c r="BK1368" i="3"/>
  <c r="BK1367" i="3"/>
  <c r="BK1366" i="3"/>
  <c r="BK1365" i="3"/>
  <c r="BK1364" i="3"/>
  <c r="BK1363" i="3"/>
  <c r="BK1362" i="3"/>
  <c r="BK1317" i="3"/>
  <c r="BK1316" i="3"/>
  <c r="BK1315" i="3"/>
  <c r="BK1314" i="3"/>
  <c r="BK1313" i="3"/>
  <c r="BK1312" i="3"/>
  <c r="BK1311" i="3"/>
  <c r="BK1310" i="3"/>
  <c r="BK1309" i="3"/>
  <c r="BK1308" i="3"/>
  <c r="BK1307" i="3"/>
  <c r="BK1306" i="3"/>
  <c r="BK1305" i="3"/>
  <c r="BK1304" i="3"/>
  <c r="BK1303" i="3"/>
  <c r="BK1302" i="3"/>
  <c r="BK1301" i="3"/>
  <c r="BK1300" i="3"/>
  <c r="BK1299" i="3"/>
  <c r="BK1298" i="3"/>
  <c r="BK1297" i="3"/>
  <c r="BK1296" i="3"/>
  <c r="BK1295" i="3"/>
  <c r="BK1294" i="3"/>
  <c r="BK1293" i="3"/>
  <c r="BK1292" i="3"/>
  <c r="BK1291" i="3"/>
  <c r="BK1290" i="3"/>
  <c r="BK1289" i="3"/>
  <c r="BK1288" i="3"/>
  <c r="BK1287" i="3"/>
  <c r="BK1286" i="3"/>
  <c r="BK1285" i="3"/>
  <c r="BK1284" i="3"/>
  <c r="BK1283" i="3"/>
  <c r="BK1282" i="3"/>
  <c r="BK1281" i="3"/>
  <c r="BK1280" i="3"/>
  <c r="BK1279" i="3"/>
  <c r="BK1278" i="3"/>
  <c r="BK1277" i="3"/>
  <c r="BK1276" i="3"/>
  <c r="BK1275" i="3"/>
  <c r="BK1274" i="3"/>
  <c r="BK1273" i="3"/>
  <c r="BK1272" i="3"/>
  <c r="BK1271" i="3"/>
  <c r="BK1270" i="3"/>
  <c r="BK1269" i="3"/>
  <c r="BK1268" i="3"/>
  <c r="BK1267" i="3"/>
  <c r="BK1266" i="3"/>
  <c r="BK1265" i="3"/>
  <c r="BK1264" i="3"/>
  <c r="BK1263" i="3"/>
  <c r="BK1262" i="3"/>
  <c r="BK1261" i="3"/>
  <c r="BK1260" i="3"/>
  <c r="BK1259" i="3"/>
  <c r="BK1258" i="3"/>
  <c r="BK1257" i="3"/>
  <c r="BK1256" i="3"/>
  <c r="BK1255" i="3"/>
  <c r="BK1254" i="3"/>
  <c r="BK1253" i="3"/>
  <c r="BK1252" i="3"/>
  <c r="BK1251" i="3"/>
  <c r="BK1250" i="3"/>
  <c r="BK1249" i="3"/>
  <c r="BK1248" i="3"/>
  <c r="BK1247" i="3"/>
  <c r="BK1246" i="3"/>
  <c r="BK1245" i="3"/>
  <c r="BK1244" i="3"/>
  <c r="BK1243" i="3"/>
  <c r="BK1242" i="3"/>
  <c r="BK1241" i="3"/>
  <c r="BK1240" i="3"/>
  <c r="BK1239" i="3"/>
  <c r="BK1238" i="3"/>
  <c r="BK1237" i="3"/>
  <c r="BK1236" i="3"/>
  <c r="BK1235" i="3"/>
  <c r="BK1234" i="3"/>
  <c r="BK1233" i="3"/>
  <c r="BK1232" i="3"/>
  <c r="BK1231" i="3"/>
  <c r="BK1230" i="3"/>
  <c r="BK1229" i="3"/>
  <c r="BK1228" i="3"/>
  <c r="BK1227" i="3"/>
  <c r="BK1226" i="3"/>
  <c r="BK1225" i="3"/>
  <c r="BK1224" i="3"/>
  <c r="BK1223" i="3"/>
  <c r="BK1222" i="3"/>
  <c r="BK1221" i="3"/>
  <c r="BK1220" i="3"/>
  <c r="BK1219" i="3"/>
  <c r="BK1218" i="3"/>
  <c r="BK1217" i="3"/>
  <c r="BK1216" i="3"/>
  <c r="BK1215" i="3"/>
  <c r="BK1214" i="3"/>
  <c r="BK1213" i="3"/>
  <c r="BK1212" i="3"/>
  <c r="BK1211" i="3"/>
  <c r="BK1210" i="3"/>
  <c r="BK1209" i="3"/>
  <c r="BK1208" i="3"/>
  <c r="BK1207" i="3"/>
  <c r="BK1206" i="3"/>
  <c r="BK1205" i="3"/>
  <c r="BK1204" i="3"/>
  <c r="BK1203" i="3"/>
  <c r="BK1202" i="3"/>
  <c r="BK1201" i="3"/>
  <c r="BK1200" i="3"/>
  <c r="BK1199" i="3"/>
  <c r="BK1198" i="3"/>
  <c r="BK1197" i="3"/>
  <c r="BK1196" i="3"/>
  <c r="BK1195" i="3"/>
  <c r="BK1194" i="3"/>
  <c r="BK1193" i="3"/>
  <c r="BK1192" i="3"/>
  <c r="BK1191" i="3"/>
  <c r="BK1190" i="3"/>
  <c r="BK1189" i="3"/>
  <c r="BK1188" i="3"/>
  <c r="BK1187" i="3"/>
  <c r="BK1186" i="3"/>
  <c r="BK1185" i="3"/>
  <c r="BK1184" i="3"/>
  <c r="BK1183" i="3"/>
  <c r="BK1182" i="3"/>
  <c r="BK1181" i="3"/>
  <c r="BK1180" i="3"/>
  <c r="BK1179" i="3"/>
  <c r="BK1178" i="3"/>
  <c r="BK1177" i="3"/>
  <c r="BK1176" i="3"/>
  <c r="BK1175" i="3"/>
  <c r="BK1174" i="3"/>
  <c r="BK1173" i="3"/>
  <c r="BK1172" i="3"/>
  <c r="BK1171" i="3"/>
  <c r="BK1170" i="3"/>
  <c r="BK1169" i="3"/>
  <c r="BK1168" i="3"/>
  <c r="BK1167" i="3"/>
  <c r="BK1166" i="3"/>
  <c r="BK1165" i="3"/>
  <c r="BK1164" i="3"/>
  <c r="BK1163" i="3"/>
  <c r="BK1162" i="3"/>
  <c r="BK1161" i="3"/>
  <c r="BK1160" i="3"/>
  <c r="BK1159" i="3"/>
  <c r="BK1158" i="3"/>
  <c r="BK1157" i="3"/>
  <c r="BK1156" i="3"/>
  <c r="BK1155" i="3"/>
  <c r="BK1154" i="3"/>
  <c r="BK1153" i="3"/>
  <c r="BK1152" i="3"/>
  <c r="BK1151" i="3"/>
  <c r="BK1150" i="3"/>
  <c r="BK1149" i="3"/>
  <c r="BK1148" i="3"/>
  <c r="BK1147" i="3"/>
  <c r="BK1146" i="3"/>
  <c r="BK1145" i="3"/>
  <c r="BK1144" i="3"/>
  <c r="BK1143" i="3"/>
  <c r="BK1142" i="3"/>
  <c r="BK1141" i="3"/>
  <c r="BK1140" i="3"/>
  <c r="BK1139" i="3"/>
  <c r="BK1138" i="3"/>
  <c r="BK1137" i="3"/>
  <c r="BK1136" i="3"/>
  <c r="BK1135" i="3"/>
  <c r="BK1134" i="3"/>
  <c r="BK1133" i="3"/>
  <c r="BK1132" i="3"/>
  <c r="BK1131" i="3"/>
  <c r="BK1130" i="3"/>
  <c r="BK1129" i="3"/>
  <c r="BK1128" i="3"/>
  <c r="BK1127" i="3"/>
  <c r="BK1126" i="3"/>
  <c r="BK1125" i="3"/>
  <c r="BK1124" i="3"/>
  <c r="BK1123" i="3"/>
  <c r="BK1122" i="3"/>
  <c r="BK1121" i="3"/>
  <c r="BK1120" i="3"/>
  <c r="BK1119" i="3"/>
  <c r="BK1118" i="3"/>
  <c r="BK1117" i="3"/>
  <c r="BK1116" i="3"/>
  <c r="BK1115" i="3"/>
  <c r="BK1114" i="3"/>
  <c r="BK1113" i="3"/>
  <c r="BK1112" i="3"/>
  <c r="BK1111" i="3"/>
  <c r="BK1110" i="3"/>
  <c r="BK1109" i="3"/>
  <c r="BK1108" i="3"/>
  <c r="BK1107" i="3"/>
  <c r="BK1106" i="3"/>
  <c r="BK1105" i="3"/>
  <c r="BK1104" i="3"/>
  <c r="BK1103" i="3"/>
  <c r="BK1102" i="3"/>
  <c r="BK1101" i="3"/>
  <c r="BK1100" i="3"/>
  <c r="BK1099" i="3"/>
  <c r="BK1098" i="3"/>
  <c r="BK1097" i="3"/>
  <c r="BK1096" i="3"/>
  <c r="BK1095" i="3"/>
  <c r="BK1094" i="3"/>
  <c r="BK1093" i="3"/>
  <c r="BK1092" i="3"/>
  <c r="BK1091" i="3"/>
  <c r="BK1090" i="3"/>
  <c r="BK1089" i="3"/>
  <c r="BK1088" i="3"/>
  <c r="BK1087" i="3"/>
  <c r="BK1086" i="3"/>
  <c r="BK1085" i="3"/>
  <c r="BK1084" i="3"/>
  <c r="BK1083" i="3"/>
  <c r="BK1082" i="3"/>
  <c r="BK1081" i="3"/>
  <c r="BK1080" i="3"/>
  <c r="BK1079" i="3"/>
  <c r="BK1078" i="3"/>
  <c r="BK1077" i="3"/>
  <c r="BK1074" i="3"/>
  <c r="BK1073" i="3"/>
  <c r="BK1072" i="3"/>
  <c r="BK1071" i="3"/>
  <c r="BK1070" i="3"/>
  <c r="BK1069" i="3"/>
  <c r="BK1068" i="3"/>
  <c r="BK1067" i="3"/>
  <c r="BK1066" i="3"/>
  <c r="BK1065" i="3"/>
  <c r="BK1064" i="3"/>
  <c r="BK1063" i="3"/>
  <c r="BK1062" i="3"/>
  <c r="BK1061" i="3"/>
  <c r="BK1060" i="3"/>
  <c r="BK1059" i="3"/>
  <c r="BK1058" i="3"/>
  <c r="BK1057" i="3"/>
  <c r="BK1056" i="3"/>
  <c r="BK1055" i="3"/>
  <c r="BK1054" i="3"/>
  <c r="BK1053" i="3"/>
  <c r="BK1052" i="3"/>
  <c r="BK1051" i="3"/>
  <c r="BK1050" i="3"/>
  <c r="BK1049" i="3"/>
  <c r="BK1048" i="3"/>
  <c r="BK1047" i="3"/>
  <c r="BK1046" i="3"/>
  <c r="BK1045" i="3"/>
  <c r="BK1044" i="3"/>
  <c r="BK1043" i="3"/>
  <c r="BK1042" i="3"/>
  <c r="BK1041" i="3"/>
  <c r="BK1040" i="3"/>
  <c r="BK1039" i="3"/>
  <c r="BK1038" i="3"/>
  <c r="BK1037" i="3"/>
  <c r="BK1036" i="3"/>
  <c r="BK1035" i="3"/>
  <c r="BK1034" i="3"/>
  <c r="BK1033" i="3"/>
  <c r="BK1032" i="3"/>
  <c r="BK1031" i="3"/>
  <c r="BK1030" i="3"/>
  <c r="BK1029" i="3"/>
  <c r="BK1028" i="3"/>
  <c r="BK1027" i="3"/>
  <c r="BK1026" i="3"/>
  <c r="BK1025" i="3"/>
  <c r="BK1024" i="3"/>
  <c r="BK1023" i="3"/>
  <c r="BK1022" i="3"/>
  <c r="BK1021" i="3"/>
  <c r="BK1020" i="3"/>
  <c r="BK1019" i="3"/>
  <c r="BK1018" i="3"/>
  <c r="BK1017" i="3"/>
  <c r="BK1016" i="3"/>
  <c r="BK1015" i="3"/>
  <c r="BK1014" i="3"/>
  <c r="BK1013" i="3"/>
  <c r="BK1012" i="3"/>
  <c r="BK1011" i="3"/>
  <c r="BK1010" i="3"/>
  <c r="BK1009" i="3"/>
  <c r="BK1008" i="3"/>
  <c r="BK1007" i="3"/>
  <c r="BK1006" i="3"/>
  <c r="BK1005" i="3"/>
  <c r="BK1004" i="3"/>
  <c r="BK1003" i="3"/>
  <c r="BK1002" i="3"/>
  <c r="BK1001" i="3"/>
  <c r="BK1000" i="3"/>
  <c r="BK999" i="3"/>
  <c r="BK998" i="3"/>
  <c r="BK997" i="3"/>
  <c r="BK996" i="3"/>
  <c r="BK995" i="3"/>
  <c r="BK994" i="3"/>
  <c r="BK993" i="3"/>
  <c r="BK992" i="3"/>
  <c r="BK991" i="3"/>
  <c r="BK990" i="3"/>
  <c r="BK989" i="3"/>
  <c r="BK988" i="3"/>
  <c r="BK987" i="3"/>
  <c r="BK986" i="3"/>
  <c r="BK985" i="3"/>
  <c r="BK984" i="3"/>
  <c r="BK983" i="3"/>
  <c r="BK982" i="3"/>
  <c r="BK981" i="3"/>
  <c r="BK980" i="3"/>
  <c r="BK979" i="3"/>
  <c r="BK978" i="3"/>
  <c r="BK977" i="3"/>
  <c r="BK976" i="3"/>
  <c r="BK975" i="3"/>
  <c r="BK974" i="3"/>
  <c r="BK973" i="3"/>
  <c r="BK972" i="3"/>
  <c r="BK971" i="3"/>
  <c r="BK970" i="3"/>
  <c r="BK969" i="3"/>
  <c r="BK968" i="3"/>
  <c r="BK967" i="3"/>
  <c r="BK966" i="3"/>
  <c r="BK965" i="3"/>
  <c r="BK964" i="3"/>
  <c r="BK963" i="3"/>
  <c r="BK962" i="3"/>
  <c r="BK961" i="3"/>
  <c r="BK960" i="3"/>
  <c r="BK959" i="3"/>
  <c r="BK958" i="3"/>
  <c r="BK957" i="3"/>
  <c r="BK956" i="3"/>
  <c r="BK955" i="3"/>
  <c r="BK954" i="3"/>
  <c r="BK953" i="3"/>
  <c r="BK952" i="3"/>
  <c r="BK951" i="3"/>
  <c r="BK950" i="3"/>
  <c r="BK949" i="3"/>
  <c r="BK948" i="3"/>
  <c r="BK947" i="3"/>
  <c r="BK946" i="3"/>
  <c r="BK945" i="3"/>
  <c r="BK944" i="3"/>
  <c r="BK943" i="3"/>
  <c r="BK942" i="3"/>
  <c r="BK941" i="3"/>
  <c r="BK940" i="3"/>
  <c r="BK939" i="3"/>
  <c r="BK938" i="3"/>
  <c r="BK937" i="3"/>
  <c r="BK936" i="3"/>
  <c r="BK935" i="3"/>
  <c r="BK934" i="3"/>
  <c r="BK933" i="3"/>
  <c r="BK932" i="3"/>
  <c r="BK931" i="3"/>
  <c r="BK930" i="3"/>
  <c r="BK929" i="3"/>
  <c r="BK928" i="3"/>
  <c r="BK927" i="3"/>
  <c r="BK926" i="3"/>
  <c r="BK925" i="3"/>
  <c r="BK924" i="3"/>
  <c r="BK923" i="3"/>
  <c r="BK922" i="3"/>
  <c r="BK921" i="3"/>
  <c r="BK920" i="3"/>
  <c r="BK919" i="3"/>
  <c r="BK918" i="3"/>
  <c r="BK917" i="3"/>
  <c r="BK916" i="3"/>
  <c r="BK915" i="3"/>
  <c r="BK914" i="3"/>
  <c r="BK913" i="3"/>
  <c r="BK912" i="3"/>
  <c r="BK911" i="3"/>
  <c r="BK910" i="3"/>
  <c r="BK909" i="3"/>
  <c r="BK908" i="3"/>
  <c r="BK907" i="3"/>
  <c r="BK906" i="3"/>
  <c r="BK905" i="3"/>
  <c r="BK904" i="3"/>
  <c r="BK903" i="3"/>
  <c r="BK902" i="3"/>
  <c r="BK901" i="3"/>
  <c r="BK900" i="3"/>
  <c r="BK899" i="3"/>
  <c r="BK898" i="3"/>
  <c r="BK897" i="3"/>
  <c r="BK896" i="3"/>
  <c r="BK895" i="3"/>
  <c r="BK894" i="3"/>
  <c r="BK893" i="3"/>
  <c r="BK892" i="3"/>
  <c r="BK891" i="3"/>
  <c r="BK890" i="3"/>
  <c r="BK889" i="3"/>
  <c r="BK888" i="3"/>
  <c r="BK887" i="3"/>
  <c r="BK886" i="3"/>
  <c r="BK885" i="3"/>
  <c r="BK884" i="3"/>
  <c r="BK883" i="3"/>
  <c r="BK882" i="3"/>
  <c r="BK881" i="3"/>
  <c r="BK880" i="3"/>
  <c r="BK879" i="3"/>
  <c r="BK878" i="3"/>
  <c r="BK877" i="3"/>
  <c r="BK876" i="3"/>
  <c r="BK875" i="3"/>
  <c r="BK874" i="3"/>
  <c r="BK873" i="3"/>
  <c r="BK872" i="3"/>
  <c r="BK871" i="3"/>
  <c r="BK870" i="3"/>
  <c r="BK869" i="3"/>
  <c r="BK868" i="3"/>
  <c r="BK867" i="3"/>
  <c r="BK866" i="3"/>
  <c r="BK865" i="3"/>
  <c r="BK864" i="3"/>
  <c r="BK863" i="3"/>
  <c r="BK862" i="3"/>
  <c r="BK861" i="3"/>
  <c r="BK860" i="3"/>
  <c r="BK859" i="3"/>
  <c r="BK858" i="3"/>
  <c r="BK857" i="3"/>
  <c r="BK856" i="3"/>
  <c r="BK855" i="3"/>
  <c r="BK854" i="3"/>
  <c r="BK853" i="3"/>
  <c r="BK852" i="3"/>
  <c r="BK851" i="3"/>
  <c r="BK850" i="3"/>
  <c r="BK849" i="3"/>
  <c r="BK848" i="3"/>
  <c r="BK847" i="3"/>
  <c r="BK846" i="3"/>
  <c r="BK845" i="3"/>
  <c r="BK844" i="3"/>
  <c r="BK843" i="3"/>
  <c r="BK842" i="3"/>
  <c r="BK841" i="3"/>
  <c r="BK840" i="3"/>
  <c r="BK839" i="3"/>
  <c r="BK838" i="3"/>
  <c r="BK837" i="3"/>
  <c r="BK836" i="3"/>
  <c r="BK835" i="3"/>
  <c r="BK834" i="3"/>
  <c r="BK833" i="3"/>
  <c r="BK832" i="3"/>
  <c r="BK831" i="3"/>
  <c r="BK830" i="3"/>
  <c r="BK829" i="3"/>
  <c r="BK828" i="3"/>
  <c r="BK827" i="3"/>
  <c r="BK826" i="3"/>
  <c r="BK825" i="3"/>
  <c r="BK824" i="3"/>
  <c r="BK823" i="3"/>
  <c r="BK822" i="3"/>
  <c r="BK821" i="3"/>
  <c r="BK820" i="3"/>
  <c r="BK819" i="3"/>
  <c r="BK818" i="3"/>
  <c r="BK817" i="3"/>
  <c r="BK816" i="3"/>
  <c r="BK815" i="3"/>
  <c r="BK814" i="3"/>
  <c r="BK813" i="3"/>
  <c r="BK812" i="3"/>
  <c r="BK811" i="3"/>
  <c r="BK810" i="3"/>
  <c r="BK809" i="3"/>
  <c r="BK808" i="3"/>
  <c r="BK807" i="3"/>
  <c r="BK806" i="3"/>
  <c r="BK805" i="3"/>
  <c r="BK804" i="3"/>
  <c r="BK803" i="3"/>
  <c r="BK802" i="3"/>
  <c r="BK801" i="3"/>
  <c r="BK800" i="3"/>
  <c r="BK799" i="3"/>
  <c r="BK798" i="3"/>
  <c r="BK797" i="3"/>
  <c r="BK796" i="3"/>
  <c r="BK795" i="3"/>
  <c r="BK794" i="3"/>
  <c r="BK793" i="3"/>
  <c r="BK792" i="3"/>
  <c r="BK791" i="3"/>
  <c r="BK790" i="3"/>
  <c r="BK789" i="3"/>
  <c r="BK788" i="3"/>
  <c r="BK787" i="3"/>
  <c r="BK786" i="3"/>
  <c r="BK785" i="3"/>
  <c r="BK784" i="3"/>
  <c r="BK783" i="3"/>
  <c r="BK782" i="3"/>
  <c r="BK781" i="3"/>
  <c r="BK780" i="3"/>
  <c r="BK779" i="3"/>
  <c r="BK778" i="3"/>
  <c r="BK777" i="3"/>
  <c r="BK776" i="3"/>
  <c r="BK775" i="3"/>
  <c r="BK774" i="3"/>
  <c r="BK773" i="3"/>
  <c r="BK772" i="3"/>
  <c r="BK771" i="3"/>
  <c r="BK770" i="3"/>
  <c r="BK769" i="3"/>
  <c r="BK768" i="3"/>
  <c r="BK767" i="3"/>
  <c r="BK766" i="3"/>
  <c r="BK765" i="3"/>
  <c r="BK764" i="3"/>
  <c r="BK763" i="3"/>
  <c r="BK762" i="3"/>
  <c r="BK761" i="3"/>
  <c r="BK760" i="3"/>
  <c r="BK759" i="3"/>
  <c r="BK758" i="3"/>
  <c r="BK757" i="3"/>
  <c r="BK756" i="3"/>
  <c r="BK755" i="3"/>
  <c r="BK754" i="3"/>
  <c r="BK753" i="3"/>
  <c r="BK752" i="3"/>
  <c r="BK751" i="3"/>
  <c r="BK750" i="3"/>
  <c r="BK749" i="3"/>
  <c r="BK748" i="3"/>
  <c r="BK747" i="3"/>
  <c r="BK746" i="3"/>
  <c r="BK745" i="3"/>
  <c r="BK744" i="3"/>
  <c r="BK743" i="3"/>
  <c r="BK742" i="3"/>
  <c r="BK741" i="3"/>
  <c r="BK740" i="3"/>
  <c r="BK739" i="3"/>
  <c r="BK738" i="3"/>
  <c r="BK737" i="3"/>
  <c r="BK736" i="3"/>
  <c r="BK735" i="3"/>
  <c r="BK734" i="3"/>
  <c r="BK733" i="3"/>
  <c r="BK732" i="3"/>
  <c r="BK731" i="3"/>
  <c r="BK730" i="3"/>
  <c r="BK729" i="3"/>
  <c r="BK728" i="3"/>
  <c r="BK727" i="3"/>
  <c r="BK726" i="3"/>
  <c r="BK725" i="3"/>
  <c r="BK724" i="3"/>
  <c r="BK721" i="3"/>
  <c r="BK720" i="3"/>
  <c r="BK719" i="3"/>
  <c r="BK718" i="3"/>
  <c r="BK717" i="3"/>
  <c r="BK716" i="3"/>
  <c r="BK715" i="3"/>
  <c r="BK714" i="3"/>
  <c r="BK713" i="3"/>
  <c r="BK712" i="3"/>
  <c r="BK711" i="3"/>
  <c r="BK710" i="3"/>
  <c r="BK709" i="3"/>
  <c r="BK708" i="3"/>
  <c r="BK707" i="3"/>
  <c r="BK706" i="3"/>
  <c r="BK705" i="3"/>
  <c r="BK704" i="3"/>
  <c r="BK703" i="3"/>
  <c r="BK702" i="3"/>
  <c r="BK701" i="3"/>
  <c r="BK700" i="3"/>
  <c r="BK699" i="3"/>
  <c r="BK698" i="3"/>
  <c r="BK697" i="3"/>
  <c r="BK696" i="3"/>
  <c r="BK695" i="3"/>
  <c r="BK694" i="3"/>
  <c r="BK693" i="3"/>
  <c r="BK692" i="3"/>
  <c r="BK691" i="3"/>
  <c r="BK690" i="3"/>
  <c r="BK689" i="3"/>
  <c r="BK688" i="3"/>
  <c r="BK687" i="3"/>
  <c r="BK686" i="3"/>
  <c r="BK685" i="3"/>
  <c r="BK684" i="3"/>
  <c r="BK683" i="3"/>
  <c r="BK682" i="3"/>
  <c r="BK681" i="3"/>
  <c r="BK680" i="3"/>
  <c r="BK679" i="3"/>
  <c r="BK678" i="3"/>
  <c r="BK677" i="3"/>
  <c r="BK676" i="3"/>
  <c r="BK675" i="3"/>
  <c r="BK674" i="3"/>
  <c r="BK673" i="3"/>
  <c r="BK672" i="3"/>
  <c r="BK671" i="3"/>
  <c r="BK670" i="3"/>
  <c r="BK669" i="3"/>
  <c r="BK668" i="3"/>
  <c r="BK667" i="3"/>
  <c r="BK666" i="3"/>
  <c r="BK665" i="3"/>
  <c r="BK664" i="3"/>
  <c r="BK663" i="3"/>
  <c r="BK662" i="3"/>
  <c r="BK661" i="3"/>
  <c r="BK660" i="3"/>
  <c r="BK659" i="3"/>
  <c r="BK658" i="3"/>
  <c r="BK657" i="3"/>
  <c r="BK656" i="3"/>
  <c r="BK655" i="3"/>
  <c r="BK654" i="3"/>
  <c r="BK653" i="3"/>
  <c r="BK652" i="3"/>
  <c r="BK651" i="3"/>
  <c r="BK650" i="3"/>
  <c r="BK649" i="3"/>
  <c r="BK648" i="3"/>
  <c r="BK647" i="3"/>
  <c r="BK646" i="3"/>
  <c r="BK645" i="3"/>
  <c r="BK644" i="3"/>
  <c r="BK643" i="3"/>
  <c r="BK642" i="3"/>
  <c r="BK641" i="3"/>
  <c r="BK640" i="3"/>
  <c r="BK639" i="3"/>
  <c r="BK638" i="3"/>
  <c r="BK637" i="3"/>
  <c r="BK636" i="3"/>
  <c r="BK635" i="3"/>
  <c r="BK634" i="3"/>
  <c r="BK633" i="3"/>
  <c r="BK632" i="3"/>
  <c r="BK631" i="3"/>
  <c r="BK630" i="3"/>
  <c r="BK629" i="3"/>
  <c r="BK628" i="3"/>
  <c r="BK627" i="3"/>
  <c r="BK626" i="3"/>
  <c r="BK625" i="3"/>
  <c r="BK624" i="3"/>
  <c r="BK623" i="3"/>
  <c r="BK622" i="3"/>
  <c r="BK621" i="3"/>
  <c r="BK620" i="3"/>
  <c r="BK619" i="3"/>
  <c r="BK618" i="3"/>
  <c r="BK617" i="3"/>
  <c r="BK616" i="3"/>
  <c r="BK615" i="3"/>
  <c r="BK614" i="3"/>
  <c r="BK613" i="3"/>
  <c r="BK612" i="3"/>
  <c r="BK611" i="3"/>
  <c r="BK610" i="3"/>
  <c r="BK609" i="3"/>
  <c r="BK608" i="3"/>
  <c r="BK607" i="3"/>
  <c r="BK606" i="3"/>
  <c r="BK605" i="3"/>
  <c r="BK604" i="3"/>
  <c r="BK603" i="3"/>
  <c r="BK602" i="3"/>
  <c r="BK601" i="3"/>
  <c r="BK600" i="3"/>
  <c r="BK599" i="3"/>
  <c r="BK598" i="3"/>
  <c r="BK597" i="3"/>
  <c r="BK596" i="3"/>
  <c r="BK595" i="3"/>
  <c r="BK594" i="3"/>
  <c r="BK593" i="3"/>
  <c r="BK592" i="3"/>
  <c r="BK591" i="3"/>
  <c r="BK590" i="3"/>
  <c r="BK589" i="3"/>
  <c r="BK588" i="3"/>
  <c r="BK587" i="3"/>
  <c r="BK586" i="3"/>
  <c r="BK585" i="3"/>
  <c r="BK584" i="3"/>
  <c r="BK583" i="3"/>
  <c r="BK582" i="3"/>
  <c r="BK581" i="3"/>
  <c r="BK580" i="3"/>
  <c r="BK579" i="3"/>
  <c r="BK578" i="3"/>
  <c r="BK577" i="3"/>
  <c r="BK576" i="3"/>
  <c r="BK575" i="3"/>
  <c r="BK574" i="3"/>
  <c r="BK573" i="3"/>
  <c r="BK572" i="3"/>
  <c r="BK571" i="3"/>
  <c r="BK570" i="3"/>
  <c r="BK569" i="3"/>
  <c r="BK568" i="3"/>
  <c r="BK567" i="3"/>
  <c r="BK566" i="3"/>
  <c r="BK565" i="3"/>
  <c r="BK564" i="3"/>
  <c r="BK563" i="3"/>
  <c r="BK562" i="3"/>
  <c r="BK561" i="3"/>
  <c r="BK560" i="3"/>
  <c r="BK559" i="3"/>
  <c r="BK558" i="3"/>
  <c r="BK557" i="3"/>
  <c r="BK556" i="3"/>
  <c r="BK555" i="3"/>
  <c r="BK554" i="3"/>
  <c r="BK553" i="3"/>
  <c r="BK552" i="3"/>
  <c r="BK551" i="3"/>
  <c r="BK550" i="3"/>
  <c r="BK549" i="3"/>
  <c r="BK548" i="3"/>
  <c r="BK547" i="3"/>
  <c r="BK546" i="3"/>
  <c r="BK545" i="3"/>
  <c r="BK544" i="3"/>
  <c r="BK543" i="3"/>
  <c r="BK542" i="3"/>
  <c r="BK541" i="3"/>
  <c r="BK540" i="3"/>
  <c r="BK539" i="3"/>
  <c r="BK538" i="3"/>
  <c r="BK537" i="3"/>
  <c r="BK536" i="3"/>
  <c r="BK535" i="3"/>
  <c r="BK534" i="3"/>
  <c r="BK533" i="3"/>
  <c r="BK532" i="3"/>
  <c r="BK531" i="3"/>
  <c r="BK530" i="3"/>
  <c r="BK529" i="3"/>
  <c r="BK528" i="3"/>
  <c r="BK527" i="3"/>
  <c r="BK526" i="3"/>
  <c r="BK525" i="3"/>
  <c r="BK524" i="3"/>
  <c r="BK523" i="3"/>
  <c r="BK522" i="3"/>
  <c r="BK521" i="3"/>
  <c r="BK520" i="3"/>
  <c r="BK519" i="3"/>
  <c r="BK518" i="3"/>
  <c r="BK517" i="3"/>
  <c r="BK516" i="3"/>
  <c r="BK515" i="3"/>
  <c r="BK514" i="3"/>
  <c r="BK513" i="3"/>
  <c r="BK512" i="3"/>
  <c r="BK511" i="3"/>
  <c r="BK510" i="3"/>
  <c r="BK509" i="3"/>
  <c r="BK508" i="3"/>
  <c r="BK507" i="3"/>
  <c r="BK506" i="3"/>
  <c r="BK505" i="3"/>
  <c r="BK504" i="3"/>
  <c r="BK503" i="3"/>
  <c r="BK502" i="3"/>
  <c r="BK501" i="3"/>
  <c r="BK500" i="3"/>
  <c r="BK499" i="3"/>
  <c r="BK498" i="3"/>
  <c r="BK497" i="3"/>
  <c r="BK496" i="3"/>
  <c r="BK495" i="3"/>
  <c r="BK494" i="3"/>
  <c r="BK493" i="3"/>
  <c r="BK492" i="3"/>
  <c r="BK491" i="3"/>
  <c r="BK490" i="3"/>
  <c r="BK489" i="3"/>
  <c r="BK488" i="3"/>
  <c r="BK487" i="3"/>
  <c r="BK486" i="3"/>
  <c r="BK485" i="3"/>
  <c r="BK484" i="3"/>
  <c r="BK483" i="3"/>
  <c r="BK482" i="3"/>
  <c r="BK481" i="3"/>
  <c r="BK480" i="3"/>
  <c r="BK479" i="3"/>
  <c r="BK478" i="3"/>
  <c r="BK477" i="3"/>
  <c r="BK476" i="3"/>
  <c r="BK475" i="3"/>
  <c r="BK474" i="3"/>
  <c r="BK473" i="3"/>
  <c r="BK472" i="3"/>
  <c r="BK471" i="3"/>
  <c r="BK470" i="3"/>
  <c r="BK469" i="3"/>
  <c r="BK468" i="3"/>
  <c r="BK467" i="3"/>
  <c r="BK466" i="3"/>
  <c r="BK465" i="3"/>
  <c r="BK464" i="3"/>
  <c r="BK463" i="3"/>
  <c r="BK462" i="3"/>
  <c r="BK461" i="3"/>
  <c r="BK460" i="3"/>
  <c r="BK459" i="3"/>
  <c r="BK458" i="3"/>
  <c r="BK457" i="3"/>
  <c r="BK456" i="3"/>
  <c r="BK455" i="3"/>
  <c r="BK454" i="3"/>
  <c r="BK453" i="3"/>
  <c r="BK452" i="3"/>
  <c r="BK451" i="3"/>
  <c r="BK450" i="3"/>
  <c r="BK449" i="3"/>
  <c r="BK448" i="3"/>
  <c r="BK447" i="3"/>
  <c r="BK446" i="3"/>
  <c r="BK445" i="3"/>
  <c r="BK444" i="3"/>
  <c r="BK443" i="3"/>
  <c r="BK442" i="3"/>
  <c r="BK441" i="3"/>
  <c r="BK440" i="3"/>
  <c r="BK439" i="3"/>
  <c r="BK438" i="3"/>
  <c r="BK437" i="3"/>
  <c r="BK436" i="3"/>
  <c r="BK435" i="3"/>
  <c r="BK434" i="3"/>
  <c r="BK433" i="3"/>
  <c r="BK432" i="3"/>
  <c r="BK431" i="3"/>
  <c r="BK430" i="3"/>
  <c r="BK429" i="3"/>
  <c r="BK428" i="3"/>
  <c r="BK427" i="3"/>
  <c r="BK426" i="3"/>
  <c r="BK425" i="3"/>
  <c r="BK424" i="3"/>
  <c r="BK423" i="3"/>
  <c r="BK422" i="3"/>
  <c r="BK421" i="3"/>
  <c r="BK420" i="3"/>
  <c r="BK419" i="3"/>
  <c r="BK418" i="3"/>
  <c r="BK417" i="3"/>
  <c r="BK416" i="3"/>
  <c r="BK415" i="3"/>
  <c r="BK414" i="3"/>
  <c r="BK413" i="3"/>
  <c r="BK412" i="3"/>
  <c r="BK411" i="3"/>
  <c r="BK410" i="3"/>
  <c r="BK409" i="3"/>
  <c r="BK408" i="3"/>
  <c r="BK407" i="3"/>
  <c r="BK406" i="3"/>
  <c r="BK405" i="3"/>
  <c r="BK404" i="3"/>
  <c r="BK403" i="3"/>
  <c r="BK402" i="3"/>
  <c r="BK401" i="3"/>
  <c r="BK400" i="3"/>
  <c r="BK399" i="3"/>
  <c r="BK398" i="3"/>
  <c r="BK397" i="3"/>
  <c r="BK396" i="3"/>
  <c r="BK395" i="3"/>
  <c r="BK394" i="3"/>
  <c r="BK393" i="3"/>
  <c r="BK392" i="3"/>
  <c r="BK391" i="3"/>
  <c r="BK390" i="3"/>
  <c r="BK389" i="3"/>
  <c r="BK388" i="3"/>
  <c r="BK387" i="3"/>
  <c r="BK386" i="3"/>
  <c r="BK385" i="3"/>
  <c r="BK384" i="3"/>
  <c r="BK383" i="3"/>
  <c r="BK382" i="3"/>
  <c r="BK381" i="3"/>
  <c r="BK380" i="3"/>
  <c r="BK379" i="3"/>
  <c r="BK378" i="3"/>
  <c r="BK377" i="3"/>
  <c r="BK376" i="3"/>
  <c r="BK375" i="3"/>
  <c r="BK374" i="3"/>
  <c r="BK373" i="3"/>
  <c r="BK372" i="3"/>
  <c r="BK371" i="3"/>
  <c r="BK370" i="3"/>
  <c r="BK369" i="3"/>
  <c r="BK368" i="3"/>
  <c r="BK367" i="3"/>
  <c r="BK366" i="3"/>
  <c r="BK365" i="3"/>
  <c r="BK364" i="3"/>
  <c r="BK363" i="3"/>
  <c r="BK362" i="3"/>
  <c r="BK361" i="3"/>
  <c r="BK360" i="3"/>
  <c r="BK359" i="3"/>
  <c r="BK358" i="3"/>
  <c r="BK357" i="3"/>
  <c r="BK356" i="3"/>
  <c r="BK355" i="3"/>
  <c r="BK354" i="3"/>
  <c r="BK353" i="3"/>
  <c r="BK352" i="3"/>
  <c r="BK351" i="3"/>
  <c r="BK350" i="3"/>
  <c r="BK349" i="3"/>
  <c r="BK348" i="3"/>
  <c r="BK347" i="3"/>
  <c r="BK346" i="3"/>
  <c r="BK345" i="3"/>
  <c r="BK344" i="3"/>
  <c r="BK343" i="3"/>
  <c r="BK342" i="3"/>
  <c r="BK341" i="3"/>
  <c r="BK340" i="3"/>
  <c r="BK339" i="3"/>
  <c r="BK338" i="3"/>
  <c r="BK337" i="3"/>
  <c r="BK336" i="3"/>
  <c r="BK335" i="3"/>
  <c r="BK334" i="3"/>
  <c r="BK333" i="3"/>
  <c r="BK332" i="3"/>
  <c r="BK331" i="3"/>
  <c r="BK330" i="3"/>
  <c r="BK329" i="3"/>
  <c r="BK328" i="3"/>
  <c r="BK327" i="3"/>
  <c r="BK326" i="3"/>
  <c r="BK325" i="3"/>
  <c r="BK324" i="3"/>
  <c r="BK323" i="3"/>
  <c r="BK322" i="3"/>
  <c r="BK321" i="3"/>
  <c r="BK320" i="3"/>
  <c r="BK319" i="3"/>
  <c r="BK318" i="3"/>
  <c r="BK317" i="3"/>
  <c r="BK316" i="3"/>
  <c r="BK315" i="3"/>
  <c r="BK314" i="3"/>
  <c r="BK313" i="3"/>
  <c r="BK312" i="3"/>
  <c r="BK311" i="3"/>
  <c r="BK310" i="3"/>
  <c r="BK309" i="3"/>
  <c r="BK308" i="3"/>
  <c r="BK307" i="3"/>
  <c r="BK306" i="3"/>
  <c r="BK305" i="3"/>
  <c r="BK304" i="3"/>
  <c r="BK303" i="3"/>
  <c r="BK302" i="3"/>
  <c r="BK301" i="3"/>
  <c r="BK300" i="3"/>
  <c r="BK299" i="3"/>
  <c r="BK298" i="3"/>
  <c r="BK297" i="3"/>
  <c r="BK296" i="3"/>
  <c r="BK295" i="3"/>
  <c r="BK294" i="3"/>
  <c r="BK293" i="3"/>
  <c r="BK292" i="3"/>
  <c r="BK291" i="3"/>
  <c r="BK290" i="3"/>
  <c r="BK289" i="3"/>
  <c r="BK288" i="3"/>
  <c r="BK287" i="3"/>
  <c r="BK286" i="3"/>
  <c r="BK285" i="3"/>
  <c r="BK284" i="3"/>
  <c r="BK283" i="3"/>
  <c r="BK282" i="3"/>
  <c r="BK281" i="3"/>
  <c r="BK280" i="3"/>
  <c r="BK279" i="3"/>
  <c r="BK278" i="3"/>
  <c r="BK277" i="3"/>
  <c r="BK276" i="3"/>
  <c r="BK275" i="3"/>
  <c r="BK274" i="3"/>
  <c r="BK273" i="3"/>
  <c r="BK272" i="3"/>
  <c r="BK271" i="3"/>
  <c r="BK270" i="3"/>
  <c r="BK269" i="3"/>
  <c r="BK268" i="3"/>
  <c r="BK267" i="3"/>
  <c r="BK266" i="3"/>
  <c r="BK265" i="3"/>
  <c r="BK264" i="3"/>
  <c r="BK263" i="3"/>
  <c r="BK262" i="3"/>
  <c r="BK261" i="3"/>
  <c r="BK260" i="3"/>
  <c r="BK259" i="3"/>
  <c r="BK258" i="3"/>
  <c r="BK257" i="3"/>
  <c r="BK256" i="3"/>
  <c r="BK255" i="3"/>
  <c r="BK254" i="3"/>
  <c r="BK253" i="3"/>
  <c r="BK252" i="3"/>
  <c r="BK251" i="3"/>
  <c r="BK250" i="3"/>
  <c r="BK249" i="3"/>
  <c r="BK248" i="3"/>
  <c r="BK247" i="3"/>
  <c r="BK246" i="3"/>
  <c r="BK245" i="3"/>
  <c r="BK244" i="3"/>
  <c r="BK243" i="3"/>
  <c r="BK242" i="3"/>
  <c r="BK241" i="3"/>
  <c r="BK240" i="3"/>
  <c r="BK239" i="3"/>
  <c r="BK238" i="3"/>
  <c r="BK237" i="3"/>
  <c r="BK236" i="3"/>
  <c r="BK235" i="3"/>
  <c r="BK234" i="3"/>
  <c r="BK233" i="3"/>
  <c r="BK232" i="3"/>
  <c r="BK231" i="3"/>
  <c r="BK230" i="3"/>
  <c r="BK229" i="3"/>
  <c r="BK228" i="3"/>
  <c r="BK227" i="3"/>
  <c r="BK226" i="3"/>
  <c r="BK225" i="3"/>
  <c r="BK224" i="3"/>
  <c r="BK223" i="3"/>
  <c r="BK222" i="3"/>
  <c r="BK221" i="3"/>
  <c r="BK220" i="3"/>
  <c r="BK219" i="3"/>
  <c r="BK218" i="3"/>
  <c r="BK217" i="3"/>
  <c r="BK216" i="3"/>
  <c r="BK215" i="3"/>
  <c r="BK214" i="3"/>
  <c r="BK213" i="3"/>
  <c r="BK212" i="3"/>
  <c r="BK211" i="3"/>
  <c r="BK210" i="3"/>
  <c r="BK209" i="3"/>
  <c r="BK208" i="3"/>
  <c r="BK207" i="3"/>
  <c r="BK206" i="3"/>
  <c r="BK205" i="3"/>
  <c r="BK204" i="3"/>
  <c r="BK203" i="3"/>
  <c r="BK202" i="3"/>
  <c r="BK201" i="3"/>
  <c r="BK200" i="3"/>
  <c r="BK199" i="3"/>
  <c r="BK198" i="3"/>
  <c r="BK197" i="3"/>
  <c r="BK196" i="3"/>
  <c r="BK195" i="3"/>
  <c r="BK194" i="3"/>
  <c r="BK193" i="3"/>
  <c r="BK192" i="3"/>
  <c r="BK191" i="3"/>
  <c r="BK190" i="3"/>
  <c r="BK189" i="3"/>
  <c r="BK188" i="3"/>
  <c r="BK187" i="3"/>
  <c r="BK186" i="3"/>
  <c r="BK185" i="3"/>
  <c r="BK184" i="3"/>
  <c r="BK183" i="3"/>
  <c r="BK182" i="3"/>
  <c r="BK181" i="3"/>
  <c r="BK180" i="3"/>
  <c r="BK179" i="3"/>
  <c r="BK178" i="3"/>
  <c r="BK177" i="3"/>
  <c r="BK176" i="3"/>
  <c r="BK175" i="3"/>
  <c r="BA720" i="3"/>
  <c r="BA719" i="3"/>
  <c r="BA718" i="3"/>
  <c r="BA717" i="3"/>
  <c r="BA716" i="3"/>
  <c r="BA715" i="3"/>
  <c r="BA714" i="3"/>
  <c r="BA639" i="3"/>
  <c r="BA641" i="3"/>
  <c r="BA640" i="3"/>
  <c r="BA634" i="3"/>
  <c r="BA632" i="3"/>
  <c r="BK174" i="3"/>
  <c r="BK171" i="3"/>
  <c r="BK170" i="3"/>
  <c r="BK169" i="3"/>
  <c r="BK168" i="3"/>
  <c r="BK167" i="3"/>
  <c r="BK166" i="3"/>
  <c r="BK165" i="3"/>
  <c r="BK164" i="3"/>
  <c r="BK163" i="3"/>
  <c r="BK162" i="3"/>
  <c r="BK161" i="3"/>
  <c r="BK160" i="3"/>
  <c r="BK159" i="3"/>
  <c r="BK158" i="3"/>
  <c r="BK157" i="3"/>
  <c r="BK156" i="3"/>
  <c r="BK155" i="3"/>
  <c r="BK154" i="3"/>
  <c r="BK153" i="3"/>
  <c r="BK152" i="3"/>
  <c r="BK151" i="3"/>
  <c r="BK150" i="3"/>
  <c r="BK149" i="3"/>
  <c r="BK148" i="3"/>
  <c r="BK147" i="3"/>
  <c r="BK146" i="3"/>
  <c r="BK145" i="3"/>
  <c r="BK144" i="3"/>
  <c r="BK143" i="3"/>
  <c r="BK142" i="3"/>
  <c r="BK141" i="3"/>
  <c r="BK140" i="3"/>
  <c r="BK139" i="3"/>
  <c r="BK138" i="3"/>
  <c r="BK137" i="3"/>
  <c r="BK136" i="3"/>
  <c r="BK135" i="3"/>
  <c r="BK134" i="3"/>
  <c r="BK133" i="3"/>
  <c r="BK132" i="3"/>
  <c r="BK131" i="3"/>
  <c r="BK130" i="3"/>
  <c r="BK129" i="3"/>
  <c r="BK128" i="3"/>
  <c r="BK127" i="3"/>
  <c r="BK126" i="3"/>
  <c r="BK125" i="3"/>
  <c r="BK124" i="3"/>
  <c r="BK123" i="3"/>
  <c r="BK122" i="3"/>
  <c r="BK121" i="3"/>
  <c r="BK120" i="3"/>
  <c r="BK119" i="3"/>
  <c r="BK118" i="3"/>
  <c r="BK117" i="3"/>
  <c r="BK116" i="3"/>
  <c r="BK115" i="3"/>
  <c r="BK114" i="3"/>
  <c r="BK113" i="3"/>
  <c r="BK112" i="3"/>
  <c r="BK111" i="3"/>
  <c r="BK110" i="3"/>
  <c r="BK109" i="3"/>
  <c r="BK108" i="3"/>
  <c r="BK107" i="3"/>
  <c r="BK106" i="3"/>
  <c r="BK105" i="3"/>
  <c r="BK104" i="3"/>
  <c r="BK103" i="3"/>
  <c r="BK102" i="3"/>
  <c r="BK101" i="3"/>
  <c r="BK100" i="3"/>
  <c r="BK99" i="3"/>
  <c r="BK98" i="3"/>
  <c r="BK97" i="3"/>
  <c r="BK96" i="3"/>
  <c r="BK95" i="3"/>
  <c r="BK94" i="3"/>
  <c r="BK93" i="3"/>
  <c r="BK92" i="3"/>
  <c r="BK91" i="3"/>
  <c r="BK90" i="3"/>
  <c r="BK89" i="3"/>
  <c r="BK88" i="3"/>
  <c r="BK87" i="3"/>
  <c r="BK86" i="3"/>
  <c r="BK85" i="3"/>
  <c r="BK84" i="3"/>
  <c r="BK83" i="3"/>
  <c r="BK82" i="3"/>
  <c r="BK81" i="3"/>
  <c r="BK80" i="3"/>
  <c r="BK79" i="3"/>
  <c r="BK78" i="3"/>
  <c r="BK77" i="3"/>
  <c r="BK76" i="3"/>
  <c r="BK75" i="3"/>
  <c r="BK74" i="3"/>
  <c r="BK73" i="3"/>
  <c r="BK72" i="3"/>
  <c r="BK71" i="3"/>
  <c r="BK70" i="3"/>
  <c r="BK69" i="3"/>
  <c r="BK68" i="3"/>
  <c r="BK67" i="3"/>
  <c r="BK66" i="3"/>
  <c r="BK65" i="3"/>
  <c r="BK64" i="3"/>
  <c r="BK63" i="3"/>
  <c r="BK62" i="3"/>
  <c r="BK61" i="3"/>
  <c r="BK60" i="3"/>
  <c r="BK59" i="3"/>
  <c r="BK58" i="3"/>
  <c r="BK57" i="3"/>
  <c r="BK56" i="3"/>
  <c r="BK55" i="3"/>
  <c r="BK54" i="3"/>
  <c r="BK53" i="3"/>
  <c r="BK52" i="3"/>
  <c r="BK51" i="3"/>
  <c r="BK50" i="3"/>
  <c r="BK49" i="3"/>
  <c r="BK48" i="3"/>
  <c r="BK47" i="3"/>
  <c r="BK46" i="3"/>
  <c r="BK45" i="3"/>
  <c r="BK44" i="3"/>
  <c r="BK43" i="3"/>
  <c r="BK42" i="3"/>
  <c r="BK41" i="3"/>
  <c r="BK40" i="3"/>
  <c r="BK39" i="3"/>
  <c r="BK38" i="3"/>
  <c r="BK37" i="3"/>
  <c r="BK36" i="3"/>
  <c r="BK35" i="3"/>
  <c r="BK34" i="3"/>
  <c r="BK33" i="3"/>
  <c r="BK32" i="3"/>
  <c r="BK31" i="3"/>
  <c r="BK30" i="3"/>
  <c r="BK29" i="3"/>
  <c r="BK28" i="3"/>
  <c r="BK27" i="3"/>
  <c r="BK26" i="3"/>
  <c r="BK25" i="3"/>
  <c r="BK24" i="3"/>
  <c r="BK23" i="3"/>
  <c r="BK22" i="3"/>
  <c r="BK21" i="3"/>
  <c r="BK20" i="3"/>
  <c r="BK19" i="3"/>
  <c r="BK18" i="3"/>
  <c r="BK17" i="3"/>
  <c r="BK16" i="3"/>
  <c r="BK15" i="3"/>
  <c r="BK14" i="3"/>
  <c r="BK13" i="3"/>
  <c r="BK12" i="3"/>
  <c r="BK11" i="3"/>
  <c r="BK10" i="3"/>
  <c r="BK9" i="3"/>
  <c r="BK8" i="3"/>
  <c r="BK7" i="3"/>
  <c r="BK6" i="3"/>
  <c r="BK5" i="3"/>
  <c r="BK4" i="3"/>
  <c r="BK3" i="3"/>
  <c r="BA387" i="3"/>
  <c r="BA262" i="3"/>
  <c r="BA288" i="3"/>
  <c r="BA360" i="3"/>
  <c r="BA479" i="3"/>
  <c r="BA673" i="3"/>
  <c r="BA711" i="3"/>
  <c r="CH1663" i="2"/>
  <c r="CF1272" i="2"/>
  <c r="BT1870" i="2"/>
  <c r="BS1870" i="2"/>
  <c r="CU33" i="1" s="1"/>
  <c r="CH3233" i="2"/>
  <c r="CF3233" i="2"/>
  <c r="BS2216" i="2"/>
  <c r="CU38" i="1" s="1"/>
  <c r="BT2216" i="2"/>
  <c r="BB111" i="2"/>
  <c r="CD172" i="3"/>
  <c r="CC172" i="3"/>
  <c r="CB172" i="3"/>
  <c r="CA172" i="3"/>
  <c r="BZ172" i="3"/>
  <c r="G1255" i="3"/>
  <c r="H1255" i="3" s="1"/>
  <c r="G1132" i="3"/>
  <c r="H1132" i="3" s="1"/>
  <c r="K1104" i="3"/>
  <c r="G1081" i="3"/>
  <c r="H1081" i="3" s="1"/>
  <c r="CJ3044" i="3"/>
  <c r="CI3044" i="3"/>
  <c r="CH3044" i="3"/>
  <c r="CG3044" i="3"/>
  <c r="CJ3043" i="3"/>
  <c r="CI3043" i="3"/>
  <c r="CH3043" i="3"/>
  <c r="CG3043" i="3"/>
  <c r="CJ3042" i="3"/>
  <c r="CI3042" i="3"/>
  <c r="CH3042" i="3"/>
  <c r="CG3042" i="3"/>
  <c r="CJ3041" i="3"/>
  <c r="CI3041" i="3"/>
  <c r="CH3041" i="3"/>
  <c r="CG3041" i="3"/>
  <c r="CJ3040" i="3"/>
  <c r="CI3040" i="3"/>
  <c r="CH3040" i="3"/>
  <c r="CG3040" i="3"/>
  <c r="CJ3039" i="3"/>
  <c r="CI3039" i="3"/>
  <c r="CH3039" i="3"/>
  <c r="CG3039" i="3"/>
  <c r="CJ3038" i="3"/>
  <c r="CI3038" i="3"/>
  <c r="CH3038" i="3"/>
  <c r="CG3038" i="3"/>
  <c r="CJ3037" i="3"/>
  <c r="CI3037" i="3"/>
  <c r="CH3037" i="3"/>
  <c r="CG3037" i="3"/>
  <c r="CJ3036" i="3"/>
  <c r="CI3036" i="3"/>
  <c r="CH3036" i="3"/>
  <c r="CG3036" i="3"/>
  <c r="CJ3035" i="3"/>
  <c r="CI3035" i="3"/>
  <c r="CH3035" i="3"/>
  <c r="CG3035" i="3"/>
  <c r="CJ3034" i="3"/>
  <c r="CI3034" i="3"/>
  <c r="CH3034" i="3"/>
  <c r="CG3034" i="3"/>
  <c r="CJ3033" i="3"/>
  <c r="CI3033" i="3"/>
  <c r="CH3033" i="3"/>
  <c r="CG3033" i="3"/>
  <c r="CJ3032" i="3"/>
  <c r="CI3032" i="3"/>
  <c r="CH3032" i="3"/>
  <c r="CG3032" i="3"/>
  <c r="CJ3031" i="3"/>
  <c r="CI3031" i="3"/>
  <c r="CH3031" i="3"/>
  <c r="CG3031" i="3"/>
  <c r="CJ3030" i="3"/>
  <c r="CI3030" i="3"/>
  <c r="CH3030" i="3"/>
  <c r="CG3030" i="3"/>
  <c r="CJ3029" i="3"/>
  <c r="CI3029" i="3"/>
  <c r="CH3029" i="3"/>
  <c r="CG3029" i="3"/>
  <c r="CJ3028" i="3"/>
  <c r="CI3028" i="3"/>
  <c r="CH3028" i="3"/>
  <c r="CG3028" i="3"/>
  <c r="CJ3027" i="3"/>
  <c r="CI3027" i="3"/>
  <c r="CH3027" i="3"/>
  <c r="CG3027" i="3"/>
  <c r="CJ3026" i="3"/>
  <c r="CI3026" i="3"/>
  <c r="CH3026" i="3"/>
  <c r="CG3026" i="3"/>
  <c r="CJ3025" i="3"/>
  <c r="CI3025" i="3"/>
  <c r="CH3025" i="3"/>
  <c r="CG3025" i="3"/>
  <c r="CJ3024" i="3"/>
  <c r="CI3024" i="3"/>
  <c r="CH3024" i="3"/>
  <c r="CG3024" i="3"/>
  <c r="CJ3023" i="3"/>
  <c r="CI3023" i="3"/>
  <c r="CH3023" i="3"/>
  <c r="CG3023" i="3"/>
  <c r="CJ3022" i="3"/>
  <c r="CI3022" i="3"/>
  <c r="CH3022" i="3"/>
  <c r="CG3022" i="3"/>
  <c r="CJ3021" i="3"/>
  <c r="CI3021" i="3"/>
  <c r="CH3021" i="3"/>
  <c r="CG3021" i="3"/>
  <c r="CJ3020" i="3"/>
  <c r="CI3020" i="3"/>
  <c r="CH3020" i="3"/>
  <c r="CG3020" i="3"/>
  <c r="CJ3019" i="3"/>
  <c r="CI3019" i="3"/>
  <c r="CH3019" i="3"/>
  <c r="CG3019" i="3"/>
  <c r="CJ3018" i="3"/>
  <c r="CI3018" i="3"/>
  <c r="CH3018" i="3"/>
  <c r="CG3018" i="3"/>
  <c r="CJ3017" i="3"/>
  <c r="CI3017" i="3"/>
  <c r="CH3017" i="3"/>
  <c r="CG3017" i="3"/>
  <c r="CJ3016" i="3"/>
  <c r="CI3016" i="3"/>
  <c r="CH3016" i="3"/>
  <c r="CG3016" i="3"/>
  <c r="CJ3015" i="3"/>
  <c r="CI3015" i="3"/>
  <c r="CH3015" i="3"/>
  <c r="CG3015" i="3"/>
  <c r="CJ3014" i="3"/>
  <c r="CI3014" i="3"/>
  <c r="CH3014" i="3"/>
  <c r="CG3014" i="3"/>
  <c r="CJ3013" i="3"/>
  <c r="CI3013" i="3"/>
  <c r="CH3013" i="3"/>
  <c r="CG3013" i="3"/>
  <c r="CJ3012" i="3"/>
  <c r="CI3012" i="3"/>
  <c r="CH3012" i="3"/>
  <c r="CG3012" i="3"/>
  <c r="CJ3011" i="3"/>
  <c r="CI3011" i="3"/>
  <c r="CH3011" i="3"/>
  <c r="CG3011" i="3"/>
  <c r="CJ3010" i="3"/>
  <c r="CI3010" i="3"/>
  <c r="CH3010" i="3"/>
  <c r="CG3010" i="3"/>
  <c r="CJ3009" i="3"/>
  <c r="CI3009" i="3"/>
  <c r="CH3009" i="3"/>
  <c r="CG3009" i="3"/>
  <c r="CJ3008" i="3"/>
  <c r="CI3008" i="3"/>
  <c r="CH3008" i="3"/>
  <c r="CG3008" i="3"/>
  <c r="CJ3007" i="3"/>
  <c r="CI3007" i="3"/>
  <c r="CH3007" i="3"/>
  <c r="CG3007" i="3"/>
  <c r="CJ3006" i="3"/>
  <c r="CI3006" i="3"/>
  <c r="CH3006" i="3"/>
  <c r="CG3006" i="3"/>
  <c r="CJ3005" i="3"/>
  <c r="CI3005" i="3"/>
  <c r="CH3005" i="3"/>
  <c r="CG3005" i="3"/>
  <c r="CJ3004" i="3"/>
  <c r="CI3004" i="3"/>
  <c r="CH3004" i="3"/>
  <c r="CG3004" i="3"/>
  <c r="CJ3003" i="3"/>
  <c r="CI3003" i="3"/>
  <c r="CH3003" i="3"/>
  <c r="CG3003" i="3"/>
  <c r="CJ3002" i="3"/>
  <c r="CI3002" i="3"/>
  <c r="CH3002" i="3"/>
  <c r="CG3002" i="3"/>
  <c r="CJ3001" i="3"/>
  <c r="CI3001" i="3"/>
  <c r="CH3001" i="3"/>
  <c r="CG3001" i="3"/>
  <c r="CJ3000" i="3"/>
  <c r="CI3000" i="3"/>
  <c r="CH3000" i="3"/>
  <c r="CG3000" i="3"/>
  <c r="CJ2999" i="3"/>
  <c r="CI2999" i="3"/>
  <c r="CH2999" i="3"/>
  <c r="CG2999" i="3"/>
  <c r="CJ2998" i="3"/>
  <c r="CI2998" i="3"/>
  <c r="CH2998" i="3"/>
  <c r="CG2998" i="3"/>
  <c r="CJ2997" i="3"/>
  <c r="CI2997" i="3"/>
  <c r="CH2997" i="3"/>
  <c r="CG2997" i="3"/>
  <c r="CJ2996" i="3"/>
  <c r="CI2996" i="3"/>
  <c r="CH2996" i="3"/>
  <c r="CG2996" i="3"/>
  <c r="CJ2995" i="3"/>
  <c r="CI2995" i="3"/>
  <c r="CH2995" i="3"/>
  <c r="CG2995" i="3"/>
  <c r="CJ2994" i="3"/>
  <c r="CI2994" i="3"/>
  <c r="CH2994" i="3"/>
  <c r="CG2994" i="3"/>
  <c r="CJ2993" i="3"/>
  <c r="CI2993" i="3"/>
  <c r="CH2993" i="3"/>
  <c r="CG2993" i="3"/>
  <c r="CJ2992" i="3"/>
  <c r="CI2992" i="3"/>
  <c r="CH2992" i="3"/>
  <c r="CG2992" i="3"/>
  <c r="CJ2991" i="3"/>
  <c r="CI2991" i="3"/>
  <c r="CH2991" i="3"/>
  <c r="CG2991" i="3"/>
  <c r="CJ2990" i="3"/>
  <c r="CI2990" i="3"/>
  <c r="CH2990" i="3"/>
  <c r="CG2990" i="3"/>
  <c r="CJ2989" i="3"/>
  <c r="CI2989" i="3"/>
  <c r="CH2989" i="3"/>
  <c r="CG2989" i="3"/>
  <c r="CJ2988" i="3"/>
  <c r="CI2988" i="3"/>
  <c r="CH2988" i="3"/>
  <c r="CG2988" i="3"/>
  <c r="CJ2987" i="3"/>
  <c r="CI2987" i="3"/>
  <c r="CH2987" i="3"/>
  <c r="CG2987" i="3"/>
  <c r="CJ2986" i="3"/>
  <c r="CI2986" i="3"/>
  <c r="CH2986" i="3"/>
  <c r="CG2986" i="3"/>
  <c r="CJ2985" i="3"/>
  <c r="CI2985" i="3"/>
  <c r="CH2985" i="3"/>
  <c r="CG2985" i="3"/>
  <c r="CJ2984" i="3"/>
  <c r="CI2984" i="3"/>
  <c r="CH2984" i="3"/>
  <c r="CG2984" i="3"/>
  <c r="CJ2983" i="3"/>
  <c r="CI2983" i="3"/>
  <c r="CH2983" i="3"/>
  <c r="CG2983" i="3"/>
  <c r="CJ2982" i="3"/>
  <c r="CI2982" i="3"/>
  <c r="CH2982" i="3"/>
  <c r="CG2982" i="3"/>
  <c r="CJ2981" i="3"/>
  <c r="CI2981" i="3"/>
  <c r="CH2981" i="3"/>
  <c r="CG2981" i="3"/>
  <c r="CJ2980" i="3"/>
  <c r="CI2980" i="3"/>
  <c r="CH2980" i="3"/>
  <c r="CG2980" i="3"/>
  <c r="CJ2979" i="3"/>
  <c r="CI2979" i="3"/>
  <c r="CH2979" i="3"/>
  <c r="CG2979" i="3"/>
  <c r="CJ2978" i="3"/>
  <c r="CI2978" i="3"/>
  <c r="CH2978" i="3"/>
  <c r="CG2978" i="3"/>
  <c r="CJ2977" i="3"/>
  <c r="CI2977" i="3"/>
  <c r="CH2977" i="3"/>
  <c r="CG2977" i="3"/>
  <c r="CJ2976" i="3"/>
  <c r="CI2976" i="3"/>
  <c r="CH2976" i="3"/>
  <c r="CG2976" i="3"/>
  <c r="CJ2975" i="3"/>
  <c r="CI2975" i="3"/>
  <c r="CH2975" i="3"/>
  <c r="CG2975" i="3"/>
  <c r="CJ2974" i="3"/>
  <c r="CI2974" i="3"/>
  <c r="CH2974" i="3"/>
  <c r="CG2974" i="3"/>
  <c r="CJ2973" i="3"/>
  <c r="CI2973" i="3"/>
  <c r="CH2973" i="3"/>
  <c r="CG2973" i="3"/>
  <c r="CJ2972" i="3"/>
  <c r="CI2972" i="3"/>
  <c r="CH2972" i="3"/>
  <c r="CG2972" i="3"/>
  <c r="CJ2971" i="3"/>
  <c r="CI2971" i="3"/>
  <c r="CH2971" i="3"/>
  <c r="CG2971" i="3"/>
  <c r="CJ2970" i="3"/>
  <c r="CI2970" i="3"/>
  <c r="CH2970" i="3"/>
  <c r="CG2970" i="3"/>
  <c r="CJ2969" i="3"/>
  <c r="CI2969" i="3"/>
  <c r="CH2969" i="3"/>
  <c r="CG2969" i="3"/>
  <c r="CJ2968" i="3"/>
  <c r="CI2968" i="3"/>
  <c r="CH2968" i="3"/>
  <c r="CG2968" i="3"/>
  <c r="CJ2967" i="3"/>
  <c r="CI2967" i="3"/>
  <c r="CH2967" i="3"/>
  <c r="CG2967" i="3"/>
  <c r="CJ2966" i="3"/>
  <c r="CI2966" i="3"/>
  <c r="CH2966" i="3"/>
  <c r="CG2966" i="3"/>
  <c r="CJ2965" i="3"/>
  <c r="CI2965" i="3"/>
  <c r="CH2965" i="3"/>
  <c r="CG2965" i="3"/>
  <c r="CJ2964" i="3"/>
  <c r="CI2964" i="3"/>
  <c r="CH2964" i="3"/>
  <c r="CG2964" i="3"/>
  <c r="CJ2963" i="3"/>
  <c r="CI2963" i="3"/>
  <c r="CH2963" i="3"/>
  <c r="CG2963" i="3"/>
  <c r="CJ2962" i="3"/>
  <c r="CI2962" i="3"/>
  <c r="CH2962" i="3"/>
  <c r="CG2962" i="3"/>
  <c r="CJ2961" i="3"/>
  <c r="CI2961" i="3"/>
  <c r="CH2961" i="3"/>
  <c r="CG2961" i="3"/>
  <c r="CJ2960" i="3"/>
  <c r="CI2960" i="3"/>
  <c r="CH2960" i="3"/>
  <c r="CG2960" i="3"/>
  <c r="CJ2959" i="3"/>
  <c r="CI2959" i="3"/>
  <c r="CH2959" i="3"/>
  <c r="CG2959" i="3"/>
  <c r="CJ2958" i="3"/>
  <c r="CI2958" i="3"/>
  <c r="CH2958" i="3"/>
  <c r="CG2958" i="3"/>
  <c r="CJ2957" i="3"/>
  <c r="CI2957" i="3"/>
  <c r="CH2957" i="3"/>
  <c r="CG2957" i="3"/>
  <c r="CJ2956" i="3"/>
  <c r="CI2956" i="3"/>
  <c r="CH2956" i="3"/>
  <c r="CG2956" i="3"/>
  <c r="CJ2955" i="3"/>
  <c r="CI2955" i="3"/>
  <c r="CH2955" i="3"/>
  <c r="CG2955" i="3"/>
  <c r="CJ2954" i="3"/>
  <c r="CI2954" i="3"/>
  <c r="CH2954" i="3"/>
  <c r="CG2954" i="3"/>
  <c r="CJ2953" i="3"/>
  <c r="CI2953" i="3"/>
  <c r="CH2953" i="3"/>
  <c r="CG2953" i="3"/>
  <c r="CJ2952" i="3"/>
  <c r="CI2952" i="3"/>
  <c r="CH2952" i="3"/>
  <c r="CG2952" i="3"/>
  <c r="CJ2951" i="3"/>
  <c r="CI2951" i="3"/>
  <c r="CH2951" i="3"/>
  <c r="CG2951" i="3"/>
  <c r="CJ2950" i="3"/>
  <c r="CI2950" i="3"/>
  <c r="CH2950" i="3"/>
  <c r="CG2950" i="3"/>
  <c r="CJ2949" i="3"/>
  <c r="CI2949" i="3"/>
  <c r="CH2949" i="3"/>
  <c r="CG2949" i="3"/>
  <c r="CJ2948" i="3"/>
  <c r="CI2948" i="3"/>
  <c r="CH2948" i="3"/>
  <c r="CG2948" i="3"/>
  <c r="CJ2947" i="3"/>
  <c r="CI2947" i="3"/>
  <c r="CH2947" i="3"/>
  <c r="CG2947" i="3"/>
  <c r="CJ2946" i="3"/>
  <c r="CI2946" i="3"/>
  <c r="CH2946" i="3"/>
  <c r="CG2946" i="3"/>
  <c r="CJ2945" i="3"/>
  <c r="CI2945" i="3"/>
  <c r="CH2945" i="3"/>
  <c r="CG2945" i="3"/>
  <c r="CJ2944" i="3"/>
  <c r="CI2944" i="3"/>
  <c r="CH2944" i="3"/>
  <c r="CG2944" i="3"/>
  <c r="CJ2943" i="3"/>
  <c r="CI2943" i="3"/>
  <c r="CH2943" i="3"/>
  <c r="CG2943" i="3"/>
  <c r="CJ2942" i="3"/>
  <c r="CI2942" i="3"/>
  <c r="CH2942" i="3"/>
  <c r="CG2942" i="3"/>
  <c r="CJ2941" i="3"/>
  <c r="CI2941" i="3"/>
  <c r="CH2941" i="3"/>
  <c r="CG2941" i="3"/>
  <c r="CJ2940" i="3"/>
  <c r="CI2940" i="3"/>
  <c r="CH2940" i="3"/>
  <c r="CG2940" i="3"/>
  <c r="CJ2939" i="3"/>
  <c r="CI2939" i="3"/>
  <c r="CH2939" i="3"/>
  <c r="CG2939" i="3"/>
  <c r="CJ2938" i="3"/>
  <c r="CI2938" i="3"/>
  <c r="CH2938" i="3"/>
  <c r="CG2938" i="3"/>
  <c r="CJ2937" i="3"/>
  <c r="CI2937" i="3"/>
  <c r="CH2937" i="3"/>
  <c r="CG2937" i="3"/>
  <c r="CJ2936" i="3"/>
  <c r="CI2936" i="3"/>
  <c r="CH2936" i="3"/>
  <c r="CG2936" i="3"/>
  <c r="CJ2935" i="3"/>
  <c r="CI2935" i="3"/>
  <c r="CH2935" i="3"/>
  <c r="CG2935" i="3"/>
  <c r="CJ2934" i="3"/>
  <c r="CI2934" i="3"/>
  <c r="CH2934" i="3"/>
  <c r="CG2934" i="3"/>
  <c r="CJ2933" i="3"/>
  <c r="CI2933" i="3"/>
  <c r="CH2933" i="3"/>
  <c r="CG2933" i="3"/>
  <c r="CJ2932" i="3"/>
  <c r="CI2932" i="3"/>
  <c r="CH2932" i="3"/>
  <c r="CG2932" i="3"/>
  <c r="CJ2931" i="3"/>
  <c r="CI2931" i="3"/>
  <c r="CH2931" i="3"/>
  <c r="CG2931" i="3"/>
  <c r="CJ2930" i="3"/>
  <c r="CI2930" i="3"/>
  <c r="CH2930" i="3"/>
  <c r="CG2930" i="3"/>
  <c r="CJ2929" i="3"/>
  <c r="CI2929" i="3"/>
  <c r="CH2929" i="3"/>
  <c r="CG2929" i="3"/>
  <c r="CJ2928" i="3"/>
  <c r="CI2928" i="3"/>
  <c r="CH2928" i="3"/>
  <c r="CG2928" i="3"/>
  <c r="CJ2927" i="3"/>
  <c r="CI2927" i="3"/>
  <c r="CH2927" i="3"/>
  <c r="CG2927" i="3"/>
  <c r="CJ2926" i="3"/>
  <c r="CI2926" i="3"/>
  <c r="CH2926" i="3"/>
  <c r="CG2926" i="3"/>
  <c r="CJ2925" i="3"/>
  <c r="CI2925" i="3"/>
  <c r="CH2925" i="3"/>
  <c r="CG2925" i="3"/>
  <c r="CJ2924" i="3"/>
  <c r="CI2924" i="3"/>
  <c r="CH2924" i="3"/>
  <c r="BY3048" i="4"/>
  <c r="BX3048" i="4"/>
  <c r="BW3048" i="4"/>
  <c r="BV3048" i="4"/>
  <c r="BY3047" i="4"/>
  <c r="BX3047" i="4"/>
  <c r="BW3047" i="4"/>
  <c r="BV3047" i="4"/>
  <c r="BY3046" i="4"/>
  <c r="BX3046" i="4"/>
  <c r="BW3046" i="4"/>
  <c r="BV3046" i="4"/>
  <c r="BY3045" i="4"/>
  <c r="BX3045" i="4"/>
  <c r="BW3045" i="4"/>
  <c r="BV3045" i="4"/>
  <c r="BY3044" i="4"/>
  <c r="BX3044" i="4"/>
  <c r="BW3044" i="4"/>
  <c r="BV3044" i="4"/>
  <c r="BY3043" i="4"/>
  <c r="BX3043" i="4"/>
  <c r="BW3043" i="4"/>
  <c r="BV3043" i="4"/>
  <c r="BY3042" i="4"/>
  <c r="BX3042" i="4"/>
  <c r="BW3042" i="4"/>
  <c r="BV3042" i="4"/>
  <c r="BY3041" i="4"/>
  <c r="BX3041" i="4"/>
  <c r="BW3041" i="4"/>
  <c r="BV3041" i="4"/>
  <c r="BY3040" i="4"/>
  <c r="BX3040" i="4"/>
  <c r="BW3040" i="4"/>
  <c r="BV3040" i="4"/>
  <c r="BY3039" i="4"/>
  <c r="BX3039" i="4"/>
  <c r="BW3039" i="4"/>
  <c r="BV3039" i="4"/>
  <c r="BY3038" i="4"/>
  <c r="BX3038" i="4"/>
  <c r="BW3038" i="4"/>
  <c r="BV3038" i="4"/>
  <c r="BY3037" i="4"/>
  <c r="BX3037" i="4"/>
  <c r="BW3037" i="4"/>
  <c r="BV3037" i="4"/>
  <c r="BY3036" i="4"/>
  <c r="BX3036" i="4"/>
  <c r="BW3036" i="4"/>
  <c r="BV3036" i="4"/>
  <c r="BY3035" i="4"/>
  <c r="BX3035" i="4"/>
  <c r="BW3035" i="4"/>
  <c r="BV3035" i="4"/>
  <c r="BY3034" i="4"/>
  <c r="BX3034" i="4"/>
  <c r="BW3034" i="4"/>
  <c r="BV3034" i="4"/>
  <c r="BY3033" i="4"/>
  <c r="BX3033" i="4"/>
  <c r="BW3033" i="4"/>
  <c r="BV3033" i="4"/>
  <c r="BY3032" i="4"/>
  <c r="BX3032" i="4"/>
  <c r="BW3032" i="4"/>
  <c r="BV3032" i="4"/>
  <c r="BY3031" i="4"/>
  <c r="BX3031" i="4"/>
  <c r="BW3031" i="4"/>
  <c r="BV3031" i="4"/>
  <c r="BY3030" i="4"/>
  <c r="BX3030" i="4"/>
  <c r="BW3030" i="4"/>
  <c r="BV3030" i="4"/>
  <c r="BY3029" i="4"/>
  <c r="BX3029" i="4"/>
  <c r="BW3029" i="4"/>
  <c r="BV3029" i="4"/>
  <c r="BY3028" i="4"/>
  <c r="BX3028" i="4"/>
  <c r="BW3028" i="4"/>
  <c r="BV3028" i="4"/>
  <c r="BY3027" i="4"/>
  <c r="BX3027" i="4"/>
  <c r="BW3027" i="4"/>
  <c r="BV3027" i="4"/>
  <c r="BY3026" i="4"/>
  <c r="BX3026" i="4"/>
  <c r="BW3026" i="4"/>
  <c r="BV3026" i="4"/>
  <c r="BY3025" i="4"/>
  <c r="BX3025" i="4"/>
  <c r="BW3025" i="4"/>
  <c r="BV3025" i="4"/>
  <c r="BY3024" i="4"/>
  <c r="BX3024" i="4"/>
  <c r="BW3024" i="4"/>
  <c r="BV3024" i="4"/>
  <c r="BY3023" i="4"/>
  <c r="BX3023" i="4"/>
  <c r="BW3023" i="4"/>
  <c r="BV3023" i="4"/>
  <c r="BY3022" i="4"/>
  <c r="BX3022" i="4"/>
  <c r="BW3022" i="4"/>
  <c r="BV3022" i="4"/>
  <c r="BY3021" i="4"/>
  <c r="BX3021" i="4"/>
  <c r="BW3021" i="4"/>
  <c r="BV3021" i="4"/>
  <c r="BY3020" i="4"/>
  <c r="BX3020" i="4"/>
  <c r="BW3020" i="4"/>
  <c r="BV3020" i="4"/>
  <c r="BY3019" i="4"/>
  <c r="BX3019" i="4"/>
  <c r="BW3019" i="4"/>
  <c r="BV3019" i="4"/>
  <c r="BY3018" i="4"/>
  <c r="BX3018" i="4"/>
  <c r="BW3018" i="4"/>
  <c r="BV3018" i="4"/>
  <c r="BY3017" i="4"/>
  <c r="BX3017" i="4"/>
  <c r="BW3017" i="4"/>
  <c r="BV3017" i="4"/>
  <c r="BY3016" i="4"/>
  <c r="BX3016" i="4"/>
  <c r="BW3016" i="4"/>
  <c r="BV3016" i="4"/>
  <c r="BY3015" i="4"/>
  <c r="BX3015" i="4"/>
  <c r="BW3015" i="4"/>
  <c r="BV3015" i="4"/>
  <c r="BY3014" i="4"/>
  <c r="BX3014" i="4"/>
  <c r="BW3014" i="4"/>
  <c r="BV3014" i="4"/>
  <c r="BY3013" i="4"/>
  <c r="BX3013" i="4"/>
  <c r="BW3013" i="4"/>
  <c r="BV3013" i="4"/>
  <c r="BY3012" i="4"/>
  <c r="BX3012" i="4"/>
  <c r="BW3012" i="4"/>
  <c r="BV3012" i="4"/>
  <c r="BY3011" i="4"/>
  <c r="BX3011" i="4"/>
  <c r="BW3011" i="4"/>
  <c r="BV3011" i="4"/>
  <c r="BY3010" i="4"/>
  <c r="BX3010" i="4"/>
  <c r="BW3010" i="4"/>
  <c r="BV3010" i="4"/>
  <c r="BY3009" i="4"/>
  <c r="BX3009" i="4"/>
  <c r="BW3009" i="4"/>
  <c r="BV3009" i="4"/>
  <c r="BY3008" i="4"/>
  <c r="BX3008" i="4"/>
  <c r="BW3008" i="4"/>
  <c r="BV3008" i="4"/>
  <c r="BY3007" i="4"/>
  <c r="BX3007" i="4"/>
  <c r="BW3007" i="4"/>
  <c r="BV3007" i="4"/>
  <c r="BY3006" i="4"/>
  <c r="BX3006" i="4"/>
  <c r="BW3006" i="4"/>
  <c r="BV3006" i="4"/>
  <c r="BY3005" i="4"/>
  <c r="BX3005" i="4"/>
  <c r="BW3005" i="4"/>
  <c r="BV3005" i="4"/>
  <c r="BY3004" i="4"/>
  <c r="BX3004" i="4"/>
  <c r="BW3004" i="4"/>
  <c r="BV3004" i="4"/>
  <c r="BY3003" i="4"/>
  <c r="BX3003" i="4"/>
  <c r="BW3003" i="4"/>
  <c r="BV3003" i="4"/>
  <c r="BY3002" i="4"/>
  <c r="BX3002" i="4"/>
  <c r="BW3002" i="4"/>
  <c r="BV3002" i="4"/>
  <c r="BY3001" i="4"/>
  <c r="BX3001" i="4"/>
  <c r="BW3001" i="4"/>
  <c r="BV3001" i="4"/>
  <c r="BY3000" i="4"/>
  <c r="BX3000" i="4"/>
  <c r="BW3000" i="4"/>
  <c r="BV3000" i="4"/>
  <c r="BY2999" i="4"/>
  <c r="BX2999" i="4"/>
  <c r="BW2999" i="4"/>
  <c r="BV2999" i="4"/>
  <c r="BY2998" i="4"/>
  <c r="BX2998" i="4"/>
  <c r="BW2998" i="4"/>
  <c r="BV2998" i="4"/>
  <c r="BY2997" i="4"/>
  <c r="BX2997" i="4"/>
  <c r="BW2997" i="4"/>
  <c r="BV2997" i="4"/>
  <c r="BY2996" i="4"/>
  <c r="BX2996" i="4"/>
  <c r="BW2996" i="4"/>
  <c r="BV2996" i="4"/>
  <c r="BY2995" i="4"/>
  <c r="BX2995" i="4"/>
  <c r="BW2995" i="4"/>
  <c r="BV2995" i="4"/>
  <c r="BY2994" i="4"/>
  <c r="BX2994" i="4"/>
  <c r="BW2994" i="4"/>
  <c r="BV2994" i="4"/>
  <c r="BY2993" i="4"/>
  <c r="BX2993" i="4"/>
  <c r="BW2993" i="4"/>
  <c r="BV2993" i="4"/>
  <c r="BY2992" i="4"/>
  <c r="BX2992" i="4"/>
  <c r="BW2992" i="4"/>
  <c r="BV2992" i="4"/>
  <c r="BY2991" i="4"/>
  <c r="BX2991" i="4"/>
  <c r="BW2991" i="4"/>
  <c r="BV2991" i="4"/>
  <c r="BY2990" i="4"/>
  <c r="BX2990" i="4"/>
  <c r="BW2990" i="4"/>
  <c r="BV2990" i="4"/>
  <c r="BY2989" i="4"/>
  <c r="BX2989" i="4"/>
  <c r="BW2989" i="4"/>
  <c r="BV2989" i="4"/>
  <c r="BY2988" i="4"/>
  <c r="BX2988" i="4"/>
  <c r="BW2988" i="4"/>
  <c r="BV2988" i="4"/>
  <c r="BY2987" i="4"/>
  <c r="BX2987" i="4"/>
  <c r="BW2987" i="4"/>
  <c r="BV2987" i="4"/>
  <c r="BY2986" i="4"/>
  <c r="BX2986" i="4"/>
  <c r="BW2986" i="4"/>
  <c r="BV2986" i="4"/>
  <c r="BY2985" i="4"/>
  <c r="BX2985" i="4"/>
  <c r="BW2985" i="4"/>
  <c r="BV2985" i="4"/>
  <c r="BY2984" i="4"/>
  <c r="BX2984" i="4"/>
  <c r="BW2984" i="4"/>
  <c r="BV2984" i="4"/>
  <c r="BY2983" i="4"/>
  <c r="BX2983" i="4"/>
  <c r="BW2983" i="4"/>
  <c r="BV2983" i="4"/>
  <c r="BY2982" i="4"/>
  <c r="BX2982" i="4"/>
  <c r="BW2982" i="4"/>
  <c r="BV2982" i="4"/>
  <c r="BY2981" i="4"/>
  <c r="BX2981" i="4"/>
  <c r="BW2981" i="4"/>
  <c r="BV2981" i="4"/>
  <c r="BY2980" i="4"/>
  <c r="BX2980" i="4"/>
  <c r="BW2980" i="4"/>
  <c r="BV2980" i="4"/>
  <c r="BY2979" i="4"/>
  <c r="BX2979" i="4"/>
  <c r="BW2979" i="4"/>
  <c r="BV2979" i="4"/>
  <c r="BY2978" i="4"/>
  <c r="BX2978" i="4"/>
  <c r="BW2978" i="4"/>
  <c r="BV2978" i="4"/>
  <c r="BY2977" i="4"/>
  <c r="BX2977" i="4"/>
  <c r="BW2977" i="4"/>
  <c r="BV2977" i="4"/>
  <c r="BY2976" i="4"/>
  <c r="BX2976" i="4"/>
  <c r="BW2976" i="4"/>
  <c r="BV2976" i="4"/>
  <c r="BY2975" i="4"/>
  <c r="BX2975" i="4"/>
  <c r="BW2975" i="4"/>
  <c r="BV2975" i="4"/>
  <c r="BY2974" i="4"/>
  <c r="BX2974" i="4"/>
  <c r="BW2974" i="4"/>
  <c r="BV2974" i="4"/>
  <c r="BY2973" i="4"/>
  <c r="BX2973" i="4"/>
  <c r="BW2973" i="4"/>
  <c r="BV2973" i="4"/>
  <c r="BY2972" i="4"/>
  <c r="BX2972" i="4"/>
  <c r="BW2972" i="4"/>
  <c r="BV2972" i="4"/>
  <c r="BY2971" i="4"/>
  <c r="BX2971" i="4"/>
  <c r="BW2971" i="4"/>
  <c r="BV2971" i="4"/>
  <c r="BY2970" i="4"/>
  <c r="BX2970" i="4"/>
  <c r="BW2970" i="4"/>
  <c r="BV2970" i="4"/>
  <c r="BY2969" i="4"/>
  <c r="BX2969" i="4"/>
  <c r="BW2969" i="4"/>
  <c r="BV2969" i="4"/>
  <c r="BY2968" i="4"/>
  <c r="BX2968" i="4"/>
  <c r="BW2968" i="4"/>
  <c r="BV2968" i="4"/>
  <c r="BY2967" i="4"/>
  <c r="BX2967" i="4"/>
  <c r="BW2967" i="4"/>
  <c r="BV2967" i="4"/>
  <c r="BY2966" i="4"/>
  <c r="BX2966" i="4"/>
  <c r="BW2966" i="4"/>
  <c r="BV2966" i="4"/>
  <c r="BY2965" i="4"/>
  <c r="BX2965" i="4"/>
  <c r="BW2965" i="4"/>
  <c r="BV2965" i="4"/>
  <c r="BY2964" i="4"/>
  <c r="BX2964" i="4"/>
  <c r="BW2964" i="4"/>
  <c r="BV2964" i="4"/>
  <c r="BY2963" i="4"/>
  <c r="BX2963" i="4"/>
  <c r="BW2963" i="4"/>
  <c r="BV2963" i="4"/>
  <c r="BY2962" i="4"/>
  <c r="BX2962" i="4"/>
  <c r="BW2962" i="4"/>
  <c r="BV2962" i="4"/>
  <c r="BY2961" i="4"/>
  <c r="BX2961" i="4"/>
  <c r="BW2961" i="4"/>
  <c r="BV2961" i="4"/>
  <c r="BY2960" i="4"/>
  <c r="BX2960" i="4"/>
  <c r="BW2960" i="4"/>
  <c r="BV2960" i="4"/>
  <c r="BY2959" i="4"/>
  <c r="BX2959" i="4"/>
  <c r="BW2959" i="4"/>
  <c r="BV2959" i="4"/>
  <c r="BY2958" i="4"/>
  <c r="BX2958" i="4"/>
  <c r="BW2958" i="4"/>
  <c r="BV2958" i="4"/>
  <c r="BY2957" i="4"/>
  <c r="BX2957" i="4"/>
  <c r="BW2957" i="4"/>
  <c r="BV2957" i="4"/>
  <c r="BY2956" i="4"/>
  <c r="BX2956" i="4"/>
  <c r="BW2956" i="4"/>
  <c r="BV2956" i="4"/>
  <c r="BY2955" i="4"/>
  <c r="BX2955" i="4"/>
  <c r="BW2955" i="4"/>
  <c r="BV2955" i="4"/>
  <c r="BY2954" i="4"/>
  <c r="BX2954" i="4"/>
  <c r="BW2954" i="4"/>
  <c r="BV2954" i="4"/>
  <c r="BY2953" i="4"/>
  <c r="BX2953" i="4"/>
  <c r="BW2953" i="4"/>
  <c r="BV2953" i="4"/>
  <c r="BY2952" i="4"/>
  <c r="BX2952" i="4"/>
  <c r="BW2952" i="4"/>
  <c r="BV2952" i="4"/>
  <c r="BY2951" i="4"/>
  <c r="BX2951" i="4"/>
  <c r="BW2951" i="4"/>
  <c r="BV2951" i="4"/>
  <c r="BY2950" i="4"/>
  <c r="BX2950" i="4"/>
  <c r="BW2950" i="4"/>
  <c r="BV2950" i="4"/>
  <c r="BY2949" i="4"/>
  <c r="BX2949" i="4"/>
  <c r="BW2949" i="4"/>
  <c r="BV2949" i="4"/>
  <c r="BY2948" i="4"/>
  <c r="BX2948" i="4"/>
  <c r="BW2948" i="4"/>
  <c r="BV2948" i="4"/>
  <c r="BY2947" i="4"/>
  <c r="BX2947" i="4"/>
  <c r="BW2947" i="4"/>
  <c r="BV2947" i="4"/>
  <c r="BY2946" i="4"/>
  <c r="BX2946" i="4"/>
  <c r="BW2946" i="4"/>
  <c r="BV2946" i="4"/>
  <c r="BY2945" i="4"/>
  <c r="BX2945" i="4"/>
  <c r="BW2945" i="4"/>
  <c r="BV2945" i="4"/>
  <c r="BY2944" i="4"/>
  <c r="BX2944" i="4"/>
  <c r="BW2944" i="4"/>
  <c r="BV2944" i="4"/>
  <c r="BY2943" i="4"/>
  <c r="BX2943" i="4"/>
  <c r="BW2943" i="4"/>
  <c r="BV2943" i="4"/>
  <c r="BY2942" i="4"/>
  <c r="BX2942" i="4"/>
  <c r="BW2942" i="4"/>
  <c r="BV2942" i="4"/>
  <c r="BY2941" i="4"/>
  <c r="BX2941" i="4"/>
  <c r="BW2941" i="4"/>
  <c r="BV2941" i="4"/>
  <c r="BY2940" i="4"/>
  <c r="BX2940" i="4"/>
  <c r="BW2940" i="4"/>
  <c r="BV2940" i="4"/>
  <c r="BY2939" i="4"/>
  <c r="BX2939" i="4"/>
  <c r="BW2939" i="4"/>
  <c r="BV2939" i="4"/>
  <c r="BY2938" i="4"/>
  <c r="BX2938" i="4"/>
  <c r="BW2938" i="4"/>
  <c r="BV2938" i="4"/>
  <c r="BY2937" i="4"/>
  <c r="BX2937" i="4"/>
  <c r="BW2937" i="4"/>
  <c r="BV2937" i="4"/>
  <c r="BY2936" i="4"/>
  <c r="BX2936" i="4"/>
  <c r="BW2936" i="4"/>
  <c r="BV2936" i="4"/>
  <c r="BY2935" i="4"/>
  <c r="BX2935" i="4"/>
  <c r="BW2935" i="4"/>
  <c r="BV2935" i="4"/>
  <c r="BY2934" i="4"/>
  <c r="BX2934" i="4"/>
  <c r="BW2934" i="4"/>
  <c r="BV2934" i="4"/>
  <c r="BY2933" i="4"/>
  <c r="BX2933" i="4"/>
  <c r="BW2933" i="4"/>
  <c r="BV2933" i="4"/>
  <c r="BY2932" i="4"/>
  <c r="BX2932" i="4"/>
  <c r="BW2932" i="4"/>
  <c r="BV2932" i="4"/>
  <c r="BY2931" i="4"/>
  <c r="BX2931" i="4"/>
  <c r="BW2931" i="4"/>
  <c r="BV2931" i="4"/>
  <c r="BY2930" i="4"/>
  <c r="BX2930" i="4"/>
  <c r="BW2930" i="4"/>
  <c r="BV2930" i="4"/>
  <c r="BY2929" i="4"/>
  <c r="BX2929" i="4"/>
  <c r="BW2929" i="4"/>
  <c r="BV2929" i="4"/>
  <c r="BY2928" i="4"/>
  <c r="BX2928" i="4"/>
  <c r="BW2928" i="4"/>
  <c r="BY3048" i="6"/>
  <c r="BX3048" i="6"/>
  <c r="BW3048" i="6"/>
  <c r="BV3048" i="6"/>
  <c r="BY3047" i="6"/>
  <c r="BX3047" i="6"/>
  <c r="BW3047" i="6"/>
  <c r="BV3047" i="6"/>
  <c r="BY3046" i="6"/>
  <c r="BX3046" i="6"/>
  <c r="BW3046" i="6"/>
  <c r="BV3046" i="6"/>
  <c r="BY3045" i="6"/>
  <c r="BX3045" i="6"/>
  <c r="BW3045" i="6"/>
  <c r="BV3045" i="6"/>
  <c r="BY3044" i="6"/>
  <c r="BX3044" i="6"/>
  <c r="BW3044" i="6"/>
  <c r="BV3044" i="6"/>
  <c r="BY3043" i="6"/>
  <c r="BX3043" i="6"/>
  <c r="BW3043" i="6"/>
  <c r="BV3043" i="6"/>
  <c r="BY3042" i="6"/>
  <c r="BX3042" i="6"/>
  <c r="BW3042" i="6"/>
  <c r="BV3042" i="6"/>
  <c r="BY3041" i="6"/>
  <c r="BX3041" i="6"/>
  <c r="BW3041" i="6"/>
  <c r="BV3041" i="6"/>
  <c r="BY3040" i="6"/>
  <c r="BX3040" i="6"/>
  <c r="BW3040" i="6"/>
  <c r="BV3040" i="6"/>
  <c r="BY3039" i="6"/>
  <c r="BX3039" i="6"/>
  <c r="BW3039" i="6"/>
  <c r="BV3039" i="6"/>
  <c r="BY3038" i="6"/>
  <c r="BX3038" i="6"/>
  <c r="BW3038" i="6"/>
  <c r="BV3038" i="6"/>
  <c r="BY3037" i="6"/>
  <c r="BX3037" i="6"/>
  <c r="BW3037" i="6"/>
  <c r="BV3037" i="6"/>
  <c r="BY3036" i="6"/>
  <c r="BX3036" i="6"/>
  <c r="BW3036" i="6"/>
  <c r="BV3036" i="6"/>
  <c r="BY3035" i="6"/>
  <c r="BX3035" i="6"/>
  <c r="BW3035" i="6"/>
  <c r="BV3035" i="6"/>
  <c r="BY3034" i="6"/>
  <c r="BX3034" i="6"/>
  <c r="BW3034" i="6"/>
  <c r="BV3034" i="6"/>
  <c r="BY3033" i="6"/>
  <c r="BX3033" i="6"/>
  <c r="BW3033" i="6"/>
  <c r="BV3033" i="6"/>
  <c r="BY3032" i="6"/>
  <c r="BX3032" i="6"/>
  <c r="BW3032" i="6"/>
  <c r="BV3032" i="6"/>
  <c r="BY3031" i="6"/>
  <c r="BX3031" i="6"/>
  <c r="BW3031" i="6"/>
  <c r="BV3031" i="6"/>
  <c r="BY3030" i="6"/>
  <c r="BX3030" i="6"/>
  <c r="BW3030" i="6"/>
  <c r="BV3030" i="6"/>
  <c r="BY3029" i="6"/>
  <c r="BX3029" i="6"/>
  <c r="BW3029" i="6"/>
  <c r="BV3029" i="6"/>
  <c r="BY3028" i="6"/>
  <c r="BX3028" i="6"/>
  <c r="BW3028" i="6"/>
  <c r="BV3028" i="6"/>
  <c r="BY3027" i="6"/>
  <c r="BX3027" i="6"/>
  <c r="BW3027" i="6"/>
  <c r="BV3027" i="6"/>
  <c r="BY3026" i="6"/>
  <c r="BX3026" i="6"/>
  <c r="BW3026" i="6"/>
  <c r="BV3026" i="6"/>
  <c r="BY3025" i="6"/>
  <c r="BX3025" i="6"/>
  <c r="BW3025" i="6"/>
  <c r="BV3025" i="6"/>
  <c r="BY3024" i="6"/>
  <c r="BX3024" i="6"/>
  <c r="BW3024" i="6"/>
  <c r="BV3024" i="6"/>
  <c r="BY3023" i="6"/>
  <c r="BX3023" i="6"/>
  <c r="BW3023" i="6"/>
  <c r="BV3023" i="6"/>
  <c r="BY3022" i="6"/>
  <c r="BX3022" i="6"/>
  <c r="BW3022" i="6"/>
  <c r="BV3022" i="6"/>
  <c r="BY3021" i="6"/>
  <c r="BX3021" i="6"/>
  <c r="BW3021" i="6"/>
  <c r="BV3021" i="6"/>
  <c r="BY3020" i="6"/>
  <c r="BX3020" i="6"/>
  <c r="BW3020" i="6"/>
  <c r="BV3020" i="6"/>
  <c r="BY3019" i="6"/>
  <c r="BX3019" i="6"/>
  <c r="BW3019" i="6"/>
  <c r="BV3019" i="6"/>
  <c r="BY3018" i="6"/>
  <c r="BX3018" i="6"/>
  <c r="BW3018" i="6"/>
  <c r="BV3018" i="6"/>
  <c r="BY3017" i="6"/>
  <c r="BX3017" i="6"/>
  <c r="BW3017" i="6"/>
  <c r="BV3017" i="6"/>
  <c r="BY3016" i="6"/>
  <c r="BX3016" i="6"/>
  <c r="BW3016" i="6"/>
  <c r="BV3016" i="6"/>
  <c r="BY3015" i="6"/>
  <c r="BX3015" i="6"/>
  <c r="BW3015" i="6"/>
  <c r="BV3015" i="6"/>
  <c r="BY3014" i="6"/>
  <c r="BX3014" i="6"/>
  <c r="BW3014" i="6"/>
  <c r="BV3014" i="6"/>
  <c r="BY3013" i="6"/>
  <c r="BX3013" i="6"/>
  <c r="BW3013" i="6"/>
  <c r="BV3013" i="6"/>
  <c r="BY3012" i="6"/>
  <c r="BX3012" i="6"/>
  <c r="BW3012" i="6"/>
  <c r="BV3012" i="6"/>
  <c r="BY3011" i="6"/>
  <c r="BX3011" i="6"/>
  <c r="BW3011" i="6"/>
  <c r="BV3011" i="6"/>
  <c r="BY3010" i="6"/>
  <c r="BX3010" i="6"/>
  <c r="BW3010" i="6"/>
  <c r="BV3010" i="6"/>
  <c r="BY3009" i="6"/>
  <c r="BX3009" i="6"/>
  <c r="BW3009" i="6"/>
  <c r="BV3009" i="6"/>
  <c r="BY3008" i="6"/>
  <c r="BX3008" i="6"/>
  <c r="BW3008" i="6"/>
  <c r="BV3008" i="6"/>
  <c r="BY3007" i="6"/>
  <c r="BX3007" i="6"/>
  <c r="BW3007" i="6"/>
  <c r="BV3007" i="6"/>
  <c r="BY3006" i="6"/>
  <c r="BX3006" i="6"/>
  <c r="BW3006" i="6"/>
  <c r="BV3006" i="6"/>
  <c r="BY3005" i="6"/>
  <c r="BX3005" i="6"/>
  <c r="BW3005" i="6"/>
  <c r="BV3005" i="6"/>
  <c r="BY3004" i="6"/>
  <c r="BX3004" i="6"/>
  <c r="BW3004" i="6"/>
  <c r="BV3004" i="6"/>
  <c r="BY3003" i="6"/>
  <c r="BX3003" i="6"/>
  <c r="BW3003" i="6"/>
  <c r="BV3003" i="6"/>
  <c r="BY3002" i="6"/>
  <c r="BX3002" i="6"/>
  <c r="BW3002" i="6"/>
  <c r="BV3002" i="6"/>
  <c r="BY3001" i="6"/>
  <c r="BX3001" i="6"/>
  <c r="BW3001" i="6"/>
  <c r="BV3001" i="6"/>
  <c r="BY3000" i="6"/>
  <c r="BX3000" i="6"/>
  <c r="BW3000" i="6"/>
  <c r="BV3000" i="6"/>
  <c r="BY2999" i="6"/>
  <c r="BX2999" i="6"/>
  <c r="BW2999" i="6"/>
  <c r="BV2999" i="6"/>
  <c r="BY2998" i="6"/>
  <c r="BX2998" i="6"/>
  <c r="BW2998" i="6"/>
  <c r="BV2998" i="6"/>
  <c r="BY2997" i="6"/>
  <c r="BX2997" i="6"/>
  <c r="BW2997" i="6"/>
  <c r="BV2997" i="6"/>
  <c r="BY2996" i="6"/>
  <c r="BX2996" i="6"/>
  <c r="BW2996" i="6"/>
  <c r="BV2996" i="6"/>
  <c r="BY2995" i="6"/>
  <c r="BX2995" i="6"/>
  <c r="BW2995" i="6"/>
  <c r="BV2995" i="6"/>
  <c r="BY2994" i="6"/>
  <c r="BX2994" i="6"/>
  <c r="BW2994" i="6"/>
  <c r="BV2994" i="6"/>
  <c r="BY2993" i="6"/>
  <c r="BX2993" i="6"/>
  <c r="BW2993" i="6"/>
  <c r="BV2993" i="6"/>
  <c r="BY2992" i="6"/>
  <c r="BX2992" i="6"/>
  <c r="BW2992" i="6"/>
  <c r="BV2992" i="6"/>
  <c r="BY2991" i="6"/>
  <c r="BX2991" i="6"/>
  <c r="BW2991" i="6"/>
  <c r="BV2991" i="6"/>
  <c r="BY2990" i="6"/>
  <c r="BX2990" i="6"/>
  <c r="BW2990" i="6"/>
  <c r="BV2990" i="6"/>
  <c r="BY2989" i="6"/>
  <c r="BX2989" i="6"/>
  <c r="BW2989" i="6"/>
  <c r="BV2989" i="6"/>
  <c r="BY2988" i="6"/>
  <c r="BX2988" i="6"/>
  <c r="BW2988" i="6"/>
  <c r="BV2988" i="6"/>
  <c r="BY2987" i="6"/>
  <c r="BX2987" i="6"/>
  <c r="BW2987" i="6"/>
  <c r="BV2987" i="6"/>
  <c r="BY2986" i="6"/>
  <c r="BX2986" i="6"/>
  <c r="BW2986" i="6"/>
  <c r="BV2986" i="6"/>
  <c r="BY2985" i="6"/>
  <c r="BX2985" i="6"/>
  <c r="BW2985" i="6"/>
  <c r="BV2985" i="6"/>
  <c r="BY2984" i="6"/>
  <c r="BX2984" i="6"/>
  <c r="BW2984" i="6"/>
  <c r="BV2984" i="6"/>
  <c r="BY2983" i="6"/>
  <c r="BX2983" i="6"/>
  <c r="BW2983" i="6"/>
  <c r="BV2983" i="6"/>
  <c r="BY2982" i="6"/>
  <c r="BX2982" i="6"/>
  <c r="BW2982" i="6"/>
  <c r="BV2982" i="6"/>
  <c r="BY2981" i="6"/>
  <c r="BX2981" i="6"/>
  <c r="BW2981" i="6"/>
  <c r="BV2981" i="6"/>
  <c r="BY2980" i="6"/>
  <c r="BX2980" i="6"/>
  <c r="BW2980" i="6"/>
  <c r="BV2980" i="6"/>
  <c r="BY2979" i="6"/>
  <c r="BX2979" i="6"/>
  <c r="BW2979" i="6"/>
  <c r="BV2979" i="6"/>
  <c r="BY2978" i="6"/>
  <c r="BX2978" i="6"/>
  <c r="BW2978" i="6"/>
  <c r="BV2978" i="6"/>
  <c r="BY2977" i="6"/>
  <c r="BX2977" i="6"/>
  <c r="BW2977" i="6"/>
  <c r="BV2977" i="6"/>
  <c r="BY2976" i="6"/>
  <c r="BX2976" i="6"/>
  <c r="BW2976" i="6"/>
  <c r="BV2976" i="6"/>
  <c r="BY2975" i="6"/>
  <c r="BX2975" i="6"/>
  <c r="BW2975" i="6"/>
  <c r="BV2975" i="6"/>
  <c r="BY2974" i="6"/>
  <c r="BX2974" i="6"/>
  <c r="BW2974" i="6"/>
  <c r="BV2974" i="6"/>
  <c r="BY2973" i="6"/>
  <c r="BX2973" i="6"/>
  <c r="BW2973" i="6"/>
  <c r="BV2973" i="6"/>
  <c r="BY2972" i="6"/>
  <c r="BX2972" i="6"/>
  <c r="BW2972" i="6"/>
  <c r="BV2972" i="6"/>
  <c r="BY2971" i="6"/>
  <c r="BX2971" i="6"/>
  <c r="BW2971" i="6"/>
  <c r="BV2971" i="6"/>
  <c r="BY2970" i="6"/>
  <c r="BX2970" i="6"/>
  <c r="BW2970" i="6"/>
  <c r="BV2970" i="6"/>
  <c r="BY2969" i="6"/>
  <c r="BX2969" i="6"/>
  <c r="BW2969" i="6"/>
  <c r="BV2969" i="6"/>
  <c r="BY2968" i="6"/>
  <c r="BX2968" i="6"/>
  <c r="BW2968" i="6"/>
  <c r="BV2968" i="6"/>
  <c r="BY2967" i="6"/>
  <c r="BX2967" i="6"/>
  <c r="BW2967" i="6"/>
  <c r="BV2967" i="6"/>
  <c r="BY2966" i="6"/>
  <c r="BX2966" i="6"/>
  <c r="BW2966" i="6"/>
  <c r="BV2966" i="6"/>
  <c r="BY2965" i="6"/>
  <c r="BX2965" i="6"/>
  <c r="BW2965" i="6"/>
  <c r="BV2965" i="6"/>
  <c r="BY2964" i="6"/>
  <c r="BX2964" i="6"/>
  <c r="BW2964" i="6"/>
  <c r="BV2964" i="6"/>
  <c r="BY2963" i="6"/>
  <c r="BX2963" i="6"/>
  <c r="BW2963" i="6"/>
  <c r="BV2963" i="6"/>
  <c r="BY2962" i="6"/>
  <c r="BX2962" i="6"/>
  <c r="BW2962" i="6"/>
  <c r="BV2962" i="6"/>
  <c r="BY2961" i="6"/>
  <c r="BX2961" i="6"/>
  <c r="BW2961" i="6"/>
  <c r="BV2961" i="6"/>
  <c r="BY2960" i="6"/>
  <c r="BX2960" i="6"/>
  <c r="BW2960" i="6"/>
  <c r="BV2960" i="6"/>
  <c r="BY2959" i="6"/>
  <c r="BX2959" i="6"/>
  <c r="BW2959" i="6"/>
  <c r="BV2959" i="6"/>
  <c r="BY2958" i="6"/>
  <c r="BX2958" i="6"/>
  <c r="BW2958" i="6"/>
  <c r="BV2958" i="6"/>
  <c r="BY2957" i="6"/>
  <c r="BX2957" i="6"/>
  <c r="BW2957" i="6"/>
  <c r="BV2957" i="6"/>
  <c r="BY2956" i="6"/>
  <c r="BX2956" i="6"/>
  <c r="BW2956" i="6"/>
  <c r="BV2956" i="6"/>
  <c r="BY2955" i="6"/>
  <c r="BX2955" i="6"/>
  <c r="BW2955" i="6"/>
  <c r="BV2955" i="6"/>
  <c r="BY2954" i="6"/>
  <c r="BX2954" i="6"/>
  <c r="BW2954" i="6"/>
  <c r="BV2954" i="6"/>
  <c r="BY2953" i="6"/>
  <c r="BX2953" i="6"/>
  <c r="BW2953" i="6"/>
  <c r="BV2953" i="6"/>
  <c r="BY2952" i="6"/>
  <c r="BX2952" i="6"/>
  <c r="BW2952" i="6"/>
  <c r="BV2952" i="6"/>
  <c r="BY2951" i="6"/>
  <c r="BX2951" i="6"/>
  <c r="BW2951" i="6"/>
  <c r="BV2951" i="6"/>
  <c r="BY2950" i="6"/>
  <c r="BX2950" i="6"/>
  <c r="BW2950" i="6"/>
  <c r="BV2950" i="6"/>
  <c r="BY2949" i="6"/>
  <c r="BX2949" i="6"/>
  <c r="BW2949" i="6"/>
  <c r="BV2949" i="6"/>
  <c r="BY2948" i="6"/>
  <c r="BX2948" i="6"/>
  <c r="BW2948" i="6"/>
  <c r="BV2948" i="6"/>
  <c r="BY2947" i="6"/>
  <c r="BX2947" i="6"/>
  <c r="BW2947" i="6"/>
  <c r="BV2947" i="6"/>
  <c r="BY2946" i="6"/>
  <c r="BX2946" i="6"/>
  <c r="BW2946" i="6"/>
  <c r="BV2946" i="6"/>
  <c r="BY2945" i="6"/>
  <c r="BX2945" i="6"/>
  <c r="BW2945" i="6"/>
  <c r="BV2945" i="6"/>
  <c r="BY2944" i="6"/>
  <c r="BX2944" i="6"/>
  <c r="BW2944" i="6"/>
  <c r="BV2944" i="6"/>
  <c r="BY2943" i="6"/>
  <c r="BX2943" i="6"/>
  <c r="BW2943" i="6"/>
  <c r="BV2943" i="6"/>
  <c r="BY2942" i="6"/>
  <c r="BX2942" i="6"/>
  <c r="BW2942" i="6"/>
  <c r="BV2942" i="6"/>
  <c r="BY2941" i="6"/>
  <c r="BX2941" i="6"/>
  <c r="BW2941" i="6"/>
  <c r="BV2941" i="6"/>
  <c r="BY2940" i="6"/>
  <c r="BX2940" i="6"/>
  <c r="BW2940" i="6"/>
  <c r="BV2940" i="6"/>
  <c r="BY2939" i="6"/>
  <c r="BX2939" i="6"/>
  <c r="BW2939" i="6"/>
  <c r="BV2939" i="6"/>
  <c r="BY2938" i="6"/>
  <c r="BX2938" i="6"/>
  <c r="BW2938" i="6"/>
  <c r="BV2938" i="6"/>
  <c r="BY2937" i="6"/>
  <c r="BX2937" i="6"/>
  <c r="BW2937" i="6"/>
  <c r="BV2937" i="6"/>
  <c r="BY2936" i="6"/>
  <c r="BX2936" i="6"/>
  <c r="BW2936" i="6"/>
  <c r="BV2936" i="6"/>
  <c r="BY2935" i="6"/>
  <c r="BX2935" i="6"/>
  <c r="BW2935" i="6"/>
  <c r="BV2935" i="6"/>
  <c r="BY2934" i="6"/>
  <c r="BX2934" i="6"/>
  <c r="BW2934" i="6"/>
  <c r="BV2934" i="6"/>
  <c r="BY2933" i="6"/>
  <c r="BX2933" i="6"/>
  <c r="BW2933" i="6"/>
  <c r="BV2933" i="6"/>
  <c r="BY2932" i="6"/>
  <c r="BX2932" i="6"/>
  <c r="BW2932" i="6"/>
  <c r="BV2932" i="6"/>
  <c r="BY2931" i="6"/>
  <c r="BX2931" i="6"/>
  <c r="BW2931" i="6"/>
  <c r="BV2931" i="6"/>
  <c r="BY2930" i="6"/>
  <c r="BX2930" i="6"/>
  <c r="BW2930" i="6"/>
  <c r="BV2930" i="6"/>
  <c r="BY2929" i="6"/>
  <c r="BX2929" i="6"/>
  <c r="BW2929" i="6"/>
  <c r="BV2929" i="6"/>
  <c r="BY2928" i="6"/>
  <c r="BX2928" i="6"/>
  <c r="BW2928" i="6"/>
  <c r="BY3043" i="8"/>
  <c r="BX3043" i="8"/>
  <c r="BW3043" i="8"/>
  <c r="BV3043" i="8"/>
  <c r="BY3042" i="8"/>
  <c r="BX3042" i="8"/>
  <c r="BW3042" i="8"/>
  <c r="BV3042" i="8"/>
  <c r="BY3041" i="8"/>
  <c r="BX3041" i="8"/>
  <c r="BW3041" i="8"/>
  <c r="BV3041" i="8"/>
  <c r="BY3040" i="8"/>
  <c r="BX3040" i="8"/>
  <c r="BW3040" i="8"/>
  <c r="BV3040" i="8"/>
  <c r="BY3039" i="8"/>
  <c r="BX3039" i="8"/>
  <c r="BW3039" i="8"/>
  <c r="BV3039" i="8"/>
  <c r="BY3038" i="8"/>
  <c r="BX3038" i="8"/>
  <c r="BW3038" i="8"/>
  <c r="BV3038" i="8"/>
  <c r="BY3037" i="8"/>
  <c r="BX3037" i="8"/>
  <c r="BW3037" i="8"/>
  <c r="BV3037" i="8"/>
  <c r="BY3036" i="8"/>
  <c r="BX3036" i="8"/>
  <c r="BW3036" i="8"/>
  <c r="BV3036" i="8"/>
  <c r="BY3035" i="8"/>
  <c r="BX3035" i="8"/>
  <c r="BW3035" i="8"/>
  <c r="BV3035" i="8"/>
  <c r="BY3034" i="8"/>
  <c r="BX3034" i="8"/>
  <c r="BW3034" i="8"/>
  <c r="BV3034" i="8"/>
  <c r="BY3033" i="8"/>
  <c r="BX3033" i="8"/>
  <c r="BW3033" i="8"/>
  <c r="BV3033" i="8"/>
  <c r="BY3032" i="8"/>
  <c r="BX3032" i="8"/>
  <c r="BW3032" i="8"/>
  <c r="BV3032" i="8"/>
  <c r="BY3031" i="8"/>
  <c r="BX3031" i="8"/>
  <c r="BW3031" i="8"/>
  <c r="BV3031" i="8"/>
  <c r="BY3030" i="8"/>
  <c r="BX3030" i="8"/>
  <c r="BW3030" i="8"/>
  <c r="BV3030" i="8"/>
  <c r="BY3029" i="8"/>
  <c r="BX3029" i="8"/>
  <c r="BW3029" i="8"/>
  <c r="BV3029" i="8"/>
  <c r="BY3028" i="8"/>
  <c r="BX3028" i="8"/>
  <c r="BW3028" i="8"/>
  <c r="BV3028" i="8"/>
  <c r="BY3027" i="8"/>
  <c r="BX3027" i="8"/>
  <c r="BW3027" i="8"/>
  <c r="BV3027" i="8"/>
  <c r="BY3026" i="8"/>
  <c r="BX3026" i="8"/>
  <c r="BW3026" i="8"/>
  <c r="BV3026" i="8"/>
  <c r="BY3025" i="8"/>
  <c r="BX3025" i="8"/>
  <c r="BW3025" i="8"/>
  <c r="BV3025" i="8"/>
  <c r="BY3024" i="8"/>
  <c r="BX3024" i="8"/>
  <c r="BW3024" i="8"/>
  <c r="BV3024" i="8"/>
  <c r="BY3023" i="8"/>
  <c r="BX3023" i="8"/>
  <c r="BW3023" i="8"/>
  <c r="BV3023" i="8"/>
  <c r="BY3022" i="8"/>
  <c r="BX3022" i="8"/>
  <c r="BW3022" i="8"/>
  <c r="BV3022" i="8"/>
  <c r="BY3021" i="8"/>
  <c r="BX3021" i="8"/>
  <c r="BW3021" i="8"/>
  <c r="BV3021" i="8"/>
  <c r="BY3020" i="8"/>
  <c r="BX3020" i="8"/>
  <c r="BW3020" i="8"/>
  <c r="BV3020" i="8"/>
  <c r="BY3019" i="8"/>
  <c r="BX3019" i="8"/>
  <c r="BW3019" i="8"/>
  <c r="BV3019" i="8"/>
  <c r="BY3018" i="8"/>
  <c r="BX3018" i="8"/>
  <c r="BW3018" i="8"/>
  <c r="BV3018" i="8"/>
  <c r="BY3017" i="8"/>
  <c r="BX3017" i="8"/>
  <c r="BW3017" i="8"/>
  <c r="BV3017" i="8"/>
  <c r="BY3016" i="8"/>
  <c r="BX3016" i="8"/>
  <c r="BW3016" i="8"/>
  <c r="BV3016" i="8"/>
  <c r="BY3015" i="8"/>
  <c r="BX3015" i="8"/>
  <c r="BW3015" i="8"/>
  <c r="BV3015" i="8"/>
  <c r="BY3014" i="8"/>
  <c r="BX3014" i="8"/>
  <c r="BW3014" i="8"/>
  <c r="BV3014" i="8"/>
  <c r="BY3013" i="8"/>
  <c r="BX3013" i="8"/>
  <c r="BW3013" i="8"/>
  <c r="BV3013" i="8"/>
  <c r="BY3012" i="8"/>
  <c r="BX3012" i="8"/>
  <c r="BW3012" i="8"/>
  <c r="BV3012" i="8"/>
  <c r="BY3011" i="8"/>
  <c r="BX3011" i="8"/>
  <c r="BW3011" i="8"/>
  <c r="BV3011" i="8"/>
  <c r="BY3010" i="8"/>
  <c r="BX3010" i="8"/>
  <c r="BW3010" i="8"/>
  <c r="BV3010" i="8"/>
  <c r="BY3009" i="8"/>
  <c r="BX3009" i="8"/>
  <c r="BW3009" i="8"/>
  <c r="BV3009" i="8"/>
  <c r="BY3008" i="8"/>
  <c r="BX3008" i="8"/>
  <c r="BW3008" i="8"/>
  <c r="BV3008" i="8"/>
  <c r="BY3007" i="8"/>
  <c r="BX3007" i="8"/>
  <c r="BW3007" i="8"/>
  <c r="BV3007" i="8"/>
  <c r="BY3006" i="8"/>
  <c r="BX3006" i="8"/>
  <c r="BW3006" i="8"/>
  <c r="BV3006" i="8"/>
  <c r="BY3005" i="8"/>
  <c r="BX3005" i="8"/>
  <c r="BW3005" i="8"/>
  <c r="BV3005" i="8"/>
  <c r="BY3004" i="8"/>
  <c r="BX3004" i="8"/>
  <c r="BW3004" i="8"/>
  <c r="BV3004" i="8"/>
  <c r="BY3003" i="8"/>
  <c r="BX3003" i="8"/>
  <c r="BW3003" i="8"/>
  <c r="BV3003" i="8"/>
  <c r="BY3002" i="8"/>
  <c r="BX3002" i="8"/>
  <c r="BW3002" i="8"/>
  <c r="BV3002" i="8"/>
  <c r="BY3001" i="8"/>
  <c r="BX3001" i="8"/>
  <c r="BW3001" i="8"/>
  <c r="BV3001" i="8"/>
  <c r="BY3000" i="8"/>
  <c r="BX3000" i="8"/>
  <c r="BW3000" i="8"/>
  <c r="BV3000" i="8"/>
  <c r="BY2999" i="8"/>
  <c r="BX2999" i="8"/>
  <c r="BW2999" i="8"/>
  <c r="BV2999" i="8"/>
  <c r="BY2998" i="8"/>
  <c r="BX2998" i="8"/>
  <c r="BW2998" i="8"/>
  <c r="BV2998" i="8"/>
  <c r="BY2997" i="8"/>
  <c r="BX2997" i="8"/>
  <c r="BW2997" i="8"/>
  <c r="BV2997" i="8"/>
  <c r="BY2996" i="8"/>
  <c r="BX2996" i="8"/>
  <c r="BW2996" i="8"/>
  <c r="BV2996" i="8"/>
  <c r="BY2995" i="8"/>
  <c r="BX2995" i="8"/>
  <c r="BW2995" i="8"/>
  <c r="BV2995" i="8"/>
  <c r="BY2994" i="8"/>
  <c r="BX2994" i="8"/>
  <c r="BW2994" i="8"/>
  <c r="BV2994" i="8"/>
  <c r="BY2993" i="8"/>
  <c r="BX2993" i="8"/>
  <c r="BW2993" i="8"/>
  <c r="BV2993" i="8"/>
  <c r="BY2992" i="8"/>
  <c r="BX2992" i="8"/>
  <c r="BW2992" i="8"/>
  <c r="BV2992" i="8"/>
  <c r="BY2991" i="8"/>
  <c r="BX2991" i="8"/>
  <c r="BW2991" i="8"/>
  <c r="BV2991" i="8"/>
  <c r="BY2990" i="8"/>
  <c r="BX2990" i="8"/>
  <c r="BW2990" i="8"/>
  <c r="BV2990" i="8"/>
  <c r="BY2989" i="8"/>
  <c r="BX2989" i="8"/>
  <c r="BW2989" i="8"/>
  <c r="BV2989" i="8"/>
  <c r="BY2988" i="8"/>
  <c r="BX2988" i="8"/>
  <c r="BW2988" i="8"/>
  <c r="BV2988" i="8"/>
  <c r="BY2987" i="8"/>
  <c r="BX2987" i="8"/>
  <c r="BW2987" i="8"/>
  <c r="BV2987" i="8"/>
  <c r="BY2986" i="8"/>
  <c r="BX2986" i="8"/>
  <c r="BW2986" i="8"/>
  <c r="BV2986" i="8"/>
  <c r="BY2985" i="8"/>
  <c r="BX2985" i="8"/>
  <c r="BW2985" i="8"/>
  <c r="BV2985" i="8"/>
  <c r="BY2984" i="8"/>
  <c r="BX2984" i="8"/>
  <c r="BW2984" i="8"/>
  <c r="BV2984" i="8"/>
  <c r="BY2983" i="8"/>
  <c r="BX2983" i="8"/>
  <c r="BW2983" i="8"/>
  <c r="BV2983" i="8"/>
  <c r="BY2982" i="8"/>
  <c r="BX2982" i="8"/>
  <c r="BW2982" i="8"/>
  <c r="BV2982" i="8"/>
  <c r="BY2981" i="8"/>
  <c r="BX2981" i="8"/>
  <c r="BW2981" i="8"/>
  <c r="BV2981" i="8"/>
  <c r="BY2980" i="8"/>
  <c r="BX2980" i="8"/>
  <c r="BW2980" i="8"/>
  <c r="BV2980" i="8"/>
  <c r="BY2979" i="8"/>
  <c r="BX2979" i="8"/>
  <c r="BW2979" i="8"/>
  <c r="BV2979" i="8"/>
  <c r="BY2978" i="8"/>
  <c r="BX2978" i="8"/>
  <c r="BW2978" i="8"/>
  <c r="BV2978" i="8"/>
  <c r="BY2977" i="8"/>
  <c r="BX2977" i="8"/>
  <c r="BW2977" i="8"/>
  <c r="BV2977" i="8"/>
  <c r="BY2976" i="8"/>
  <c r="BX2976" i="8"/>
  <c r="BW2976" i="8"/>
  <c r="BV2976" i="8"/>
  <c r="BY2975" i="8"/>
  <c r="BX2975" i="8"/>
  <c r="BW2975" i="8"/>
  <c r="BV2975" i="8"/>
  <c r="BY2974" i="8"/>
  <c r="BX2974" i="8"/>
  <c r="BW2974" i="8"/>
  <c r="BV2974" i="8"/>
  <c r="BY2973" i="8"/>
  <c r="BX2973" i="8"/>
  <c r="BW2973" i="8"/>
  <c r="BV2973" i="8"/>
  <c r="BY2972" i="8"/>
  <c r="BX2972" i="8"/>
  <c r="BW2972" i="8"/>
  <c r="BV2972" i="8"/>
  <c r="BY2971" i="8"/>
  <c r="BX2971" i="8"/>
  <c r="BW2971" i="8"/>
  <c r="BV2971" i="8"/>
  <c r="BY2970" i="8"/>
  <c r="BX2970" i="8"/>
  <c r="BW2970" i="8"/>
  <c r="BV2970" i="8"/>
  <c r="BY2969" i="8"/>
  <c r="BX2969" i="8"/>
  <c r="BW2969" i="8"/>
  <c r="BV2969" i="8"/>
  <c r="BY2968" i="8"/>
  <c r="BX2968" i="8"/>
  <c r="BW2968" i="8"/>
  <c r="BV2968" i="8"/>
  <c r="BY2967" i="8"/>
  <c r="BX2967" i="8"/>
  <c r="BW2967" i="8"/>
  <c r="BV2967" i="8"/>
  <c r="BY2966" i="8"/>
  <c r="BX2966" i="8"/>
  <c r="BW2966" i="8"/>
  <c r="BV2966" i="8"/>
  <c r="BY2965" i="8"/>
  <c r="BX2965" i="8"/>
  <c r="BW2965" i="8"/>
  <c r="BV2965" i="8"/>
  <c r="BY2964" i="8"/>
  <c r="BX2964" i="8"/>
  <c r="BW2964" i="8"/>
  <c r="BV2964" i="8"/>
  <c r="BY2963" i="8"/>
  <c r="BX2963" i="8"/>
  <c r="BW2963" i="8"/>
  <c r="BV2963" i="8"/>
  <c r="BY2962" i="8"/>
  <c r="BX2962" i="8"/>
  <c r="BW2962" i="8"/>
  <c r="BV2962" i="8"/>
  <c r="BY2961" i="8"/>
  <c r="BX2961" i="8"/>
  <c r="BW2961" i="8"/>
  <c r="BV2961" i="8"/>
  <c r="BY2960" i="8"/>
  <c r="BX2960" i="8"/>
  <c r="BW2960" i="8"/>
  <c r="BV2960" i="8"/>
  <c r="BY2959" i="8"/>
  <c r="BX2959" i="8"/>
  <c r="BW2959" i="8"/>
  <c r="BV2959" i="8"/>
  <c r="BY2958" i="8"/>
  <c r="BX2958" i="8"/>
  <c r="BW2958" i="8"/>
  <c r="BV2958" i="8"/>
  <c r="BY2957" i="8"/>
  <c r="BX2957" i="8"/>
  <c r="BW2957" i="8"/>
  <c r="BV2957" i="8"/>
  <c r="BY2956" i="8"/>
  <c r="BX2956" i="8"/>
  <c r="BW2956" i="8"/>
  <c r="BV2956" i="8"/>
  <c r="BY2955" i="8"/>
  <c r="BX2955" i="8"/>
  <c r="BW2955" i="8"/>
  <c r="BV2955" i="8"/>
  <c r="BY2954" i="8"/>
  <c r="BX2954" i="8"/>
  <c r="BW2954" i="8"/>
  <c r="BV2954" i="8"/>
  <c r="BY2953" i="8"/>
  <c r="BX2953" i="8"/>
  <c r="BW2953" i="8"/>
  <c r="BV2953" i="8"/>
  <c r="BY2952" i="8"/>
  <c r="BX2952" i="8"/>
  <c r="BW2952" i="8"/>
  <c r="BV2952" i="8"/>
  <c r="BY2951" i="8"/>
  <c r="BX2951" i="8"/>
  <c r="BW2951" i="8"/>
  <c r="BV2951" i="8"/>
  <c r="BY2950" i="8"/>
  <c r="BX2950" i="8"/>
  <c r="BW2950" i="8"/>
  <c r="BV2950" i="8"/>
  <c r="BY2949" i="8"/>
  <c r="BX2949" i="8"/>
  <c r="BW2949" i="8"/>
  <c r="BV2949" i="8"/>
  <c r="BY2948" i="8"/>
  <c r="BX2948" i="8"/>
  <c r="BW2948" i="8"/>
  <c r="BV2948" i="8"/>
  <c r="BY2947" i="8"/>
  <c r="BX2947" i="8"/>
  <c r="BW2947" i="8"/>
  <c r="BV2947" i="8"/>
  <c r="BY2946" i="8"/>
  <c r="BX2946" i="8"/>
  <c r="BW2946" i="8"/>
  <c r="BV2946" i="8"/>
  <c r="BY2945" i="8"/>
  <c r="BX2945" i="8"/>
  <c r="BW2945" i="8"/>
  <c r="BV2945" i="8"/>
  <c r="BY2944" i="8"/>
  <c r="BX2944" i="8"/>
  <c r="BW2944" i="8"/>
  <c r="BV2944" i="8"/>
  <c r="BY2943" i="8"/>
  <c r="BX2943" i="8"/>
  <c r="BW2943" i="8"/>
  <c r="BV2943" i="8"/>
  <c r="BY2942" i="8"/>
  <c r="BX2942" i="8"/>
  <c r="BW2942" i="8"/>
  <c r="BV2942" i="8"/>
  <c r="BY2941" i="8"/>
  <c r="BX2941" i="8"/>
  <c r="BW2941" i="8"/>
  <c r="BV2941" i="8"/>
  <c r="BY2940" i="8"/>
  <c r="BX2940" i="8"/>
  <c r="BW2940" i="8"/>
  <c r="BV2940" i="8"/>
  <c r="BY2939" i="8"/>
  <c r="BX2939" i="8"/>
  <c r="BW2939" i="8"/>
  <c r="BV2939" i="8"/>
  <c r="BY2938" i="8"/>
  <c r="BX2938" i="8"/>
  <c r="BW2938" i="8"/>
  <c r="BV2938" i="8"/>
  <c r="BY2937" i="8"/>
  <c r="BX2937" i="8"/>
  <c r="BW2937" i="8"/>
  <c r="BV2937" i="8"/>
  <c r="BY2936" i="8"/>
  <c r="BX2936" i="8"/>
  <c r="BW2936" i="8"/>
  <c r="BV2936" i="8"/>
  <c r="BY2935" i="8"/>
  <c r="BX2935" i="8"/>
  <c r="BW2935" i="8"/>
  <c r="BV2935" i="8"/>
  <c r="BY2934" i="8"/>
  <c r="BX2934" i="8"/>
  <c r="BW2934" i="8"/>
  <c r="BV2934" i="8"/>
  <c r="BY2933" i="8"/>
  <c r="BX2933" i="8"/>
  <c r="BW2933" i="8"/>
  <c r="BV2933" i="8"/>
  <c r="BY2932" i="8"/>
  <c r="BX2932" i="8"/>
  <c r="BW2932" i="8"/>
  <c r="BV2932" i="8"/>
  <c r="BY2931" i="8"/>
  <c r="BX2931" i="8"/>
  <c r="BW2931" i="8"/>
  <c r="BV2931" i="8"/>
  <c r="BY2930" i="8"/>
  <c r="BX2930" i="8"/>
  <c r="BW2930" i="8"/>
  <c r="BV2930" i="8"/>
  <c r="BY2929" i="8"/>
  <c r="BX2929" i="8"/>
  <c r="BW2929" i="8"/>
  <c r="BV2929" i="8"/>
  <c r="BY2928" i="8"/>
  <c r="BX2928" i="8"/>
  <c r="BW2928" i="8"/>
  <c r="BV2928" i="8"/>
  <c r="BY2927" i="8"/>
  <c r="BX2927" i="8"/>
  <c r="BW2927" i="8"/>
  <c r="BV2927" i="8"/>
  <c r="BY2926" i="8"/>
  <c r="BX2926" i="8"/>
  <c r="BW2926" i="8"/>
  <c r="BV2926" i="8"/>
  <c r="BY2925" i="8"/>
  <c r="BX2925" i="8"/>
  <c r="BW2925" i="8"/>
  <c r="BV2925" i="8"/>
  <c r="BY2924" i="8"/>
  <c r="BX2924" i="8"/>
  <c r="BW2924" i="8"/>
  <c r="BV2924" i="8"/>
  <c r="BY2923" i="8"/>
  <c r="BX2923" i="8"/>
  <c r="BW2923" i="8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V2928" i="13"/>
  <c r="BY2927" i="13"/>
  <c r="BX2927" i="13"/>
  <c r="BW2927" i="13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V2954" i="15"/>
  <c r="BY2953" i="15"/>
  <c r="BX2953" i="15"/>
  <c r="BW2953" i="15"/>
  <c r="BV2953" i="15"/>
  <c r="BY2952" i="15"/>
  <c r="BX2952" i="15"/>
  <c r="BW2952" i="15"/>
  <c r="BV2952" i="15"/>
  <c r="BY2951" i="15"/>
  <c r="BX2951" i="15"/>
  <c r="BW2951" i="15"/>
  <c r="BV2951" i="15"/>
  <c r="BY2950" i="15"/>
  <c r="BX2950" i="15"/>
  <c r="BW2950" i="15"/>
  <c r="BV2950" i="15"/>
  <c r="BY2949" i="15"/>
  <c r="BX2949" i="15"/>
  <c r="BW2949" i="15"/>
  <c r="BV2949" i="15"/>
  <c r="BY2948" i="15"/>
  <c r="BX2948" i="15"/>
  <c r="BW2948" i="15"/>
  <c r="BV2948" i="15"/>
  <c r="BY2947" i="15"/>
  <c r="BX2947" i="15"/>
  <c r="BW2947" i="15"/>
  <c r="BV2947" i="15"/>
  <c r="BY2946" i="15"/>
  <c r="BX2946" i="15"/>
  <c r="BW2946" i="15"/>
  <c r="BV2946" i="15"/>
  <c r="BY2945" i="15"/>
  <c r="BX2945" i="15"/>
  <c r="BW2945" i="15"/>
  <c r="BV2945" i="15"/>
  <c r="BY2944" i="15"/>
  <c r="BX2944" i="15"/>
  <c r="BW2944" i="15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BV2958" i="16"/>
  <c r="BY2957" i="16"/>
  <c r="BX2957" i="16"/>
  <c r="BW2957" i="16"/>
  <c r="BV2957" i="16"/>
  <c r="BY2956" i="16"/>
  <c r="BX2956" i="16"/>
  <c r="BW2956" i="16"/>
  <c r="BV2956" i="16"/>
  <c r="BY2955" i="16"/>
  <c r="BX2955" i="16"/>
  <c r="BW2955" i="16"/>
  <c r="BV2955" i="16"/>
  <c r="BY2954" i="16"/>
  <c r="BX2954" i="16"/>
  <c r="BW2954" i="16"/>
  <c r="BV2954" i="16"/>
  <c r="BY2953" i="16"/>
  <c r="BX2953" i="16"/>
  <c r="BW2953" i="16"/>
  <c r="BV2953" i="16"/>
  <c r="BY2952" i="16"/>
  <c r="BX2952" i="16"/>
  <c r="BW2952" i="16"/>
  <c r="BV2952" i="16"/>
  <c r="BY2951" i="16"/>
  <c r="BX2951" i="16"/>
  <c r="BW2951" i="16"/>
  <c r="BV2951" i="16"/>
  <c r="BY2950" i="16"/>
  <c r="BX2950" i="16"/>
  <c r="BW2950" i="16"/>
  <c r="BV2950" i="16"/>
  <c r="BY2949" i="16"/>
  <c r="BX2949" i="16"/>
  <c r="BW2949" i="16"/>
  <c r="BV2949" i="16"/>
  <c r="BY2948" i="16"/>
  <c r="BX2948" i="16"/>
  <c r="BW2948" i="16"/>
  <c r="BV2948" i="16"/>
  <c r="BY2947" i="16"/>
  <c r="BX2947" i="16"/>
  <c r="BW2947" i="16"/>
  <c r="BV2947" i="16"/>
  <c r="BY2946" i="16"/>
  <c r="BX2946" i="16"/>
  <c r="BW2946" i="16"/>
  <c r="BV2946" i="16"/>
  <c r="BY2945" i="16"/>
  <c r="BX2945" i="16"/>
  <c r="BW2945" i="16"/>
  <c r="BV2945" i="16"/>
  <c r="BY2944" i="16"/>
  <c r="BX2944" i="16"/>
  <c r="BW2944" i="16"/>
  <c r="BV2944" i="16"/>
  <c r="BY2943" i="16"/>
  <c r="BX2943" i="16"/>
  <c r="BW2943" i="16"/>
  <c r="BV2943" i="16"/>
  <c r="BY2942" i="16"/>
  <c r="BX2942" i="16"/>
  <c r="BW2942" i="16"/>
  <c r="BV2942" i="16"/>
  <c r="BY2941" i="16"/>
  <c r="BX2941" i="16"/>
  <c r="BW2941" i="16"/>
  <c r="BV2941" i="16"/>
  <c r="BY2940" i="16"/>
  <c r="BX2940" i="16"/>
  <c r="BW2940" i="16"/>
  <c r="BV2940" i="16"/>
  <c r="BY2939" i="16"/>
  <c r="BX2939" i="16"/>
  <c r="BW2939" i="16"/>
  <c r="BV2939" i="16"/>
  <c r="BY2938" i="16"/>
  <c r="BX2938" i="16"/>
  <c r="BW2938" i="16"/>
  <c r="BV2938" i="16"/>
  <c r="BY2937" i="16"/>
  <c r="BX2937" i="16"/>
  <c r="BW2937" i="16"/>
  <c r="BV2937" i="16"/>
  <c r="BY2936" i="16"/>
  <c r="BX2936" i="16"/>
  <c r="BW2936" i="16"/>
  <c r="BV2936" i="16"/>
  <c r="BY2935" i="16"/>
  <c r="BX2935" i="16"/>
  <c r="BW2935" i="16"/>
  <c r="BV2935" i="16"/>
  <c r="BY2934" i="16"/>
  <c r="BX2934" i="16"/>
  <c r="BW2934" i="16"/>
  <c r="BV2934" i="16"/>
  <c r="BY2933" i="16"/>
  <c r="BX2933" i="16"/>
  <c r="BW2933" i="16"/>
  <c r="BV2933" i="16"/>
  <c r="BY2932" i="16"/>
  <c r="BX2932" i="16"/>
  <c r="BW2932" i="16"/>
  <c r="BV2932" i="16"/>
  <c r="BY2931" i="16"/>
  <c r="BX2931" i="16"/>
  <c r="BW2931" i="16"/>
  <c r="BV2931" i="16"/>
  <c r="BY2930" i="16"/>
  <c r="BX2930" i="16"/>
  <c r="BW2930" i="16"/>
  <c r="BV2930" i="16"/>
  <c r="BY2929" i="16"/>
  <c r="BX2929" i="16"/>
  <c r="BW2929" i="16"/>
  <c r="BV2929" i="16"/>
  <c r="BY2928" i="16"/>
  <c r="BX2928" i="16"/>
  <c r="BW2928" i="16"/>
  <c r="BV2928" i="16"/>
  <c r="BY2927" i="16"/>
  <c r="BX2927" i="16"/>
  <c r="BW2927" i="16"/>
  <c r="BV2927" i="16"/>
  <c r="BY2926" i="16"/>
  <c r="BX2926" i="16"/>
  <c r="BW2926" i="16"/>
  <c r="BV2926" i="16"/>
  <c r="BY2925" i="16"/>
  <c r="BX2925" i="16"/>
  <c r="BW2925" i="16"/>
  <c r="BV2925" i="16"/>
  <c r="BY2924" i="16"/>
  <c r="BX2924" i="16"/>
  <c r="BW2924" i="16"/>
  <c r="BV2924" i="16"/>
  <c r="BY2923" i="16"/>
  <c r="BX2923" i="16"/>
  <c r="BW2923" i="16"/>
  <c r="BV2923" i="16"/>
  <c r="BY2922" i="16"/>
  <c r="BX2922" i="16"/>
  <c r="BW2922" i="16"/>
  <c r="BV2922" i="16"/>
  <c r="BY2921" i="16"/>
  <c r="BX2921" i="16"/>
  <c r="BW2921" i="16"/>
  <c r="BV2921" i="16"/>
  <c r="BY2920" i="16"/>
  <c r="BX2920" i="16"/>
  <c r="BW2920" i="16"/>
  <c r="BV2920" i="16"/>
  <c r="BY2919" i="16"/>
  <c r="BX2919" i="16"/>
  <c r="BW2919" i="16"/>
  <c r="BV2919" i="16"/>
  <c r="BY2918" i="16"/>
  <c r="BX2918" i="16"/>
  <c r="BW2918" i="16"/>
  <c r="BV2918" i="16"/>
  <c r="BY2917" i="16"/>
  <c r="BX2917" i="16"/>
  <c r="BW2917" i="16"/>
  <c r="BV2917" i="16"/>
  <c r="BY2916" i="16"/>
  <c r="BX2916" i="16"/>
  <c r="BW2916" i="16"/>
  <c r="BV2916" i="16"/>
  <c r="BY2915" i="16"/>
  <c r="BX2915" i="16"/>
  <c r="BW2915" i="16"/>
  <c r="BV2915" i="16"/>
  <c r="BY2914" i="16"/>
  <c r="BX2914" i="16"/>
  <c r="BW2914" i="16"/>
  <c r="BV2914" i="16"/>
  <c r="BY2913" i="16"/>
  <c r="BX2913" i="16"/>
  <c r="BW2913" i="16"/>
  <c r="BV2913" i="16"/>
  <c r="BY2912" i="16"/>
  <c r="BX2912" i="16"/>
  <c r="BW2912" i="16"/>
  <c r="BV2912" i="16"/>
  <c r="BY2911" i="16"/>
  <c r="BX2911" i="16"/>
  <c r="BW2911" i="16"/>
  <c r="BV2911" i="16"/>
  <c r="BY2910" i="16"/>
  <c r="BX2910" i="16"/>
  <c r="BW2910" i="16"/>
  <c r="BV2910" i="16"/>
  <c r="BY2909" i="16"/>
  <c r="BX2909" i="16"/>
  <c r="BW2909" i="16"/>
  <c r="BV2909" i="16"/>
  <c r="BY2908" i="16"/>
  <c r="BX2908" i="16"/>
  <c r="BW2908" i="16"/>
  <c r="BV2908" i="16"/>
  <c r="BY2907" i="16"/>
  <c r="BX2907" i="16"/>
  <c r="BW2907" i="16"/>
  <c r="BV2907" i="16"/>
  <c r="BY2906" i="16"/>
  <c r="BX2906" i="16"/>
  <c r="BW2906" i="16"/>
  <c r="BV2906" i="16"/>
  <c r="BY2905" i="16"/>
  <c r="BX2905" i="16"/>
  <c r="BW2905" i="16"/>
  <c r="BV2905" i="16"/>
  <c r="BY2904" i="16"/>
  <c r="BX2904" i="16"/>
  <c r="BW2904" i="16"/>
  <c r="BV2904" i="16"/>
  <c r="BY2903" i="16"/>
  <c r="BX2903" i="16"/>
  <c r="BW2903" i="16"/>
  <c r="BV2903" i="16"/>
  <c r="BY2902" i="16"/>
  <c r="BX2902" i="16"/>
  <c r="BW2902" i="16"/>
  <c r="BV2902" i="16"/>
  <c r="BY2901" i="16"/>
  <c r="BX2901" i="16"/>
  <c r="BW2901" i="16"/>
  <c r="BV2901" i="16"/>
  <c r="BY2900" i="16"/>
  <c r="BX2900" i="16"/>
  <c r="BW2900" i="16"/>
  <c r="BV2900" i="16"/>
  <c r="BY2899" i="16"/>
  <c r="BX2899" i="16"/>
  <c r="BW2899" i="16"/>
  <c r="BV2899" i="16"/>
  <c r="BY2898" i="16"/>
  <c r="BX2898" i="16"/>
  <c r="BW2898" i="16"/>
  <c r="BV2898" i="16"/>
  <c r="BY2897" i="16"/>
  <c r="BX2897" i="16"/>
  <c r="BW2897" i="16"/>
  <c r="BV2897" i="16"/>
  <c r="BY2896" i="16"/>
  <c r="BX2896" i="16"/>
  <c r="BW2896" i="16"/>
  <c r="BV2896" i="16"/>
  <c r="BY2895" i="16"/>
  <c r="BX2895" i="16"/>
  <c r="BW2895" i="16"/>
  <c r="BV2895" i="16"/>
  <c r="BY2894" i="16"/>
  <c r="BX2894" i="16"/>
  <c r="BW2894" i="16"/>
  <c r="BV2894" i="16"/>
  <c r="BY2893" i="16"/>
  <c r="BX2893" i="16"/>
  <c r="BW2893" i="16"/>
  <c r="BV2893" i="16"/>
  <c r="BY2892" i="16"/>
  <c r="BX2892" i="16"/>
  <c r="BW2892" i="16"/>
  <c r="BV2892" i="16"/>
  <c r="BY2891" i="16"/>
  <c r="BX2891" i="16"/>
  <c r="BW2891" i="16"/>
  <c r="BV2891" i="16"/>
  <c r="BY2890" i="16"/>
  <c r="BX2890" i="16"/>
  <c r="BW2890" i="16"/>
  <c r="BV2890" i="16"/>
  <c r="BY2889" i="16"/>
  <c r="BX2889" i="16"/>
  <c r="BW2889" i="16"/>
  <c r="BV2889" i="16"/>
  <c r="BY2888" i="16"/>
  <c r="BX2888" i="16"/>
  <c r="BW2888" i="16"/>
  <c r="BV2888" i="16"/>
  <c r="BY2887" i="16"/>
  <c r="BX2887" i="16"/>
  <c r="BW2887" i="16"/>
  <c r="BV2887" i="16"/>
  <c r="BY2886" i="16"/>
  <c r="BX2886" i="16"/>
  <c r="BW2886" i="16"/>
  <c r="BV2886" i="16"/>
  <c r="BY2885" i="16"/>
  <c r="BX2885" i="16"/>
  <c r="BW2885" i="16"/>
  <c r="BV2885" i="16"/>
  <c r="BY2884" i="16"/>
  <c r="BX2884" i="16"/>
  <c r="BW2884" i="16"/>
  <c r="BV2884" i="16"/>
  <c r="BY2883" i="16"/>
  <c r="BX2883" i="16"/>
  <c r="BW2883" i="16"/>
  <c r="BV2883" i="16"/>
  <c r="BY2882" i="16"/>
  <c r="BX2882" i="16"/>
  <c r="BW2882" i="16"/>
  <c r="BV2882" i="16"/>
  <c r="BY2881" i="16"/>
  <c r="BX2881" i="16"/>
  <c r="BW2881" i="16"/>
  <c r="BV2881" i="16"/>
  <c r="BY2880" i="16"/>
  <c r="BX2880" i="16"/>
  <c r="BW2880" i="16"/>
  <c r="BV2880" i="16"/>
  <c r="BY2879" i="16"/>
  <c r="BX2879" i="16"/>
  <c r="BW2879" i="16"/>
  <c r="BV2879" i="16"/>
  <c r="BY2878" i="16"/>
  <c r="BX2878" i="16"/>
  <c r="BW2878" i="16"/>
  <c r="BV2878" i="16"/>
  <c r="BY2877" i="16"/>
  <c r="BX2877" i="16"/>
  <c r="BW2877" i="16"/>
  <c r="BV2877" i="16"/>
  <c r="BY2876" i="16"/>
  <c r="BX2876" i="16"/>
  <c r="BW2876" i="16"/>
  <c r="BV2876" i="16"/>
  <c r="BY2875" i="16"/>
  <c r="BX2875" i="16"/>
  <c r="BW2875" i="16"/>
  <c r="BV2875" i="16"/>
  <c r="BY2874" i="16"/>
  <c r="BX2874" i="16"/>
  <c r="BW2874" i="16"/>
  <c r="BV2874" i="16"/>
  <c r="BY2873" i="16"/>
  <c r="BX2873" i="16"/>
  <c r="BW2873" i="16"/>
  <c r="BV2873" i="16"/>
  <c r="BY2872" i="16"/>
  <c r="BX2872" i="16"/>
  <c r="BW2872" i="16"/>
  <c r="BV2872" i="16"/>
  <c r="BY2871" i="16"/>
  <c r="BX2871" i="16"/>
  <c r="BW2871" i="16"/>
  <c r="CC3048" i="2"/>
  <c r="CB3048" i="2"/>
  <c r="CA3048" i="2"/>
  <c r="BZ3048" i="2"/>
  <c r="CC3047" i="2"/>
  <c r="CB3047" i="2"/>
  <c r="CA3047" i="2"/>
  <c r="BZ3047" i="2"/>
  <c r="CC3045" i="2"/>
  <c r="CB3045" i="2"/>
  <c r="CA3045" i="2"/>
  <c r="BZ3045" i="2"/>
  <c r="CC3044" i="2"/>
  <c r="CB3044" i="2"/>
  <c r="CA3044" i="2"/>
  <c r="BZ3044" i="2"/>
  <c r="CC3043" i="2"/>
  <c r="CB3043" i="2"/>
  <c r="CA3043" i="2"/>
  <c r="BZ3043" i="2"/>
  <c r="CC3042" i="2"/>
  <c r="CB3042" i="2"/>
  <c r="CA3042" i="2"/>
  <c r="BZ3042" i="2"/>
  <c r="CC3041" i="2"/>
  <c r="CB3041" i="2"/>
  <c r="CA3041" i="2"/>
  <c r="BZ3041" i="2"/>
  <c r="CC3040" i="2"/>
  <c r="CB3040" i="2"/>
  <c r="CA3040" i="2"/>
  <c r="BZ3040" i="2"/>
  <c r="CC3039" i="2"/>
  <c r="CB3039" i="2"/>
  <c r="CA3039" i="2"/>
  <c r="BZ3039" i="2"/>
  <c r="CC3038" i="2"/>
  <c r="CB3038" i="2"/>
  <c r="CA3038" i="2"/>
  <c r="BZ3038" i="2"/>
  <c r="CC3036" i="2"/>
  <c r="CB3036" i="2"/>
  <c r="CA3036" i="2"/>
  <c r="BZ3036" i="2"/>
  <c r="CC3035" i="2"/>
  <c r="CB3035" i="2"/>
  <c r="CA3035" i="2"/>
  <c r="BZ3035" i="2"/>
  <c r="CC3034" i="2"/>
  <c r="CB3034" i="2"/>
  <c r="CA3034" i="2"/>
  <c r="BZ3034" i="2"/>
  <c r="CC3033" i="2"/>
  <c r="CB3033" i="2"/>
  <c r="CA3033" i="2"/>
  <c r="BZ3033" i="2"/>
  <c r="CC3032" i="2"/>
  <c r="CB3032" i="2"/>
  <c r="CA3032" i="2"/>
  <c r="BZ3032" i="2"/>
  <c r="CC3031" i="2"/>
  <c r="CB3031" i="2"/>
  <c r="CA3031" i="2"/>
  <c r="BZ3031" i="2"/>
  <c r="CC3030" i="2"/>
  <c r="CB3030" i="2"/>
  <c r="CA3030" i="2"/>
  <c r="BZ3030" i="2"/>
  <c r="CC3029" i="2"/>
  <c r="CB3029" i="2"/>
  <c r="CA3029" i="2"/>
  <c r="BZ3029" i="2"/>
  <c r="CC3028" i="2"/>
  <c r="CB3028" i="2"/>
  <c r="CA3028" i="2"/>
  <c r="BZ3028" i="2"/>
  <c r="CC3026" i="2"/>
  <c r="CB3026" i="2"/>
  <c r="CA3026" i="2"/>
  <c r="BZ3026" i="2"/>
  <c r="CC3025" i="2"/>
  <c r="CB3025" i="2"/>
  <c r="CA3025" i="2"/>
  <c r="BZ3025" i="2"/>
  <c r="CC3024" i="2"/>
  <c r="CB3024" i="2"/>
  <c r="CA3024" i="2"/>
  <c r="BZ3024" i="2"/>
  <c r="CC3023" i="2"/>
  <c r="CB3023" i="2"/>
  <c r="CA3023" i="2"/>
  <c r="BZ3023" i="2"/>
  <c r="CC3022" i="2"/>
  <c r="CB3022" i="2"/>
  <c r="CA3022" i="2"/>
  <c r="BZ3022" i="2"/>
  <c r="CC3021" i="2"/>
  <c r="CB3021" i="2"/>
  <c r="CA3021" i="2"/>
  <c r="BZ3021" i="2"/>
  <c r="CC3020" i="2"/>
  <c r="CB3020" i="2"/>
  <c r="CA3020" i="2"/>
  <c r="BZ3020" i="2"/>
  <c r="CC3019" i="2"/>
  <c r="CB3019" i="2"/>
  <c r="CA3019" i="2"/>
  <c r="BZ3019" i="2"/>
  <c r="CC3018" i="2"/>
  <c r="CB3018" i="2"/>
  <c r="CA3018" i="2"/>
  <c r="BZ3018" i="2"/>
  <c r="CC3017" i="2"/>
  <c r="CB3017" i="2"/>
  <c r="CA3017" i="2"/>
  <c r="BZ3017" i="2"/>
  <c r="CC3016" i="2"/>
  <c r="CB3016" i="2"/>
  <c r="CA3016" i="2"/>
  <c r="BZ3016" i="2"/>
  <c r="CC3015" i="2"/>
  <c r="CB3015" i="2"/>
  <c r="CA3015" i="2"/>
  <c r="BZ3015" i="2"/>
  <c r="CC3014" i="2"/>
  <c r="CB3014" i="2"/>
  <c r="CA3014" i="2"/>
  <c r="BZ3014" i="2"/>
  <c r="CC3013" i="2"/>
  <c r="CB3013" i="2"/>
  <c r="CA3013" i="2"/>
  <c r="BZ3013" i="2"/>
  <c r="CC3011" i="2"/>
  <c r="CB3011" i="2"/>
  <c r="CA3011" i="2"/>
  <c r="BZ3011" i="2"/>
  <c r="CC3010" i="2"/>
  <c r="CB3010" i="2"/>
  <c r="CA3010" i="2"/>
  <c r="BZ3010" i="2"/>
  <c r="CC3009" i="2"/>
  <c r="CB3009" i="2"/>
  <c r="CA3009" i="2"/>
  <c r="BZ3009" i="2"/>
  <c r="CC3008" i="2"/>
  <c r="CB3008" i="2"/>
  <c r="CA3008" i="2"/>
  <c r="BZ3008" i="2"/>
  <c r="CC3007" i="2"/>
  <c r="CB3007" i="2"/>
  <c r="CA3007" i="2"/>
  <c r="BZ3007" i="2"/>
  <c r="CC3006" i="2"/>
  <c r="CB3006" i="2"/>
  <c r="CA3006" i="2"/>
  <c r="BZ3006" i="2"/>
  <c r="CC3005" i="2"/>
  <c r="CB3005" i="2"/>
  <c r="CA3005" i="2"/>
  <c r="BZ3005" i="2"/>
  <c r="CC3003" i="2"/>
  <c r="CB3003" i="2"/>
  <c r="CA3003" i="2"/>
  <c r="BZ3003" i="2"/>
  <c r="CC3002" i="2"/>
  <c r="CB3002" i="2"/>
  <c r="CA3002" i="2"/>
  <c r="BZ3002" i="2"/>
  <c r="CC3001" i="2"/>
  <c r="CB3001" i="2"/>
  <c r="CA3001" i="2"/>
  <c r="BZ3001" i="2"/>
  <c r="CC2999" i="2"/>
  <c r="CB2999" i="2"/>
  <c r="CA2999" i="2"/>
  <c r="BZ2999" i="2"/>
  <c r="CC2998" i="2"/>
  <c r="CB2998" i="2"/>
  <c r="CA2998" i="2"/>
  <c r="BZ2998" i="2"/>
  <c r="CC2997" i="2"/>
  <c r="CB2997" i="2"/>
  <c r="CA2997" i="2"/>
  <c r="BZ2997" i="2"/>
  <c r="CC2996" i="2"/>
  <c r="CB2996" i="2"/>
  <c r="CA2996" i="2"/>
  <c r="BZ2996" i="2"/>
  <c r="CC2995" i="2"/>
  <c r="CB2995" i="2"/>
  <c r="CA2995" i="2"/>
  <c r="BZ2995" i="2"/>
  <c r="CC2994" i="2"/>
  <c r="CB2994" i="2"/>
  <c r="CA2994" i="2"/>
  <c r="BZ2994" i="2"/>
  <c r="CC2993" i="2"/>
  <c r="CB2993" i="2"/>
  <c r="CA2993" i="2"/>
  <c r="BZ2993" i="2"/>
  <c r="CC2992" i="2"/>
  <c r="CB2992" i="2"/>
  <c r="CA2992" i="2"/>
  <c r="BZ2992" i="2"/>
  <c r="CC2991" i="2"/>
  <c r="CB2991" i="2"/>
  <c r="CA2991" i="2"/>
  <c r="BZ2991" i="2"/>
  <c r="CC2990" i="2"/>
  <c r="CB2990" i="2"/>
  <c r="CA2990" i="2"/>
  <c r="BZ2990" i="2"/>
  <c r="CC2989" i="2"/>
  <c r="CB2989" i="2"/>
  <c r="CA2989" i="2"/>
  <c r="BZ2989" i="2"/>
  <c r="CC2988" i="2"/>
  <c r="CB2988" i="2"/>
  <c r="CA2988" i="2"/>
  <c r="BZ2988" i="2"/>
  <c r="CC2987" i="2"/>
  <c r="CB2987" i="2"/>
  <c r="CA2987" i="2"/>
  <c r="BZ2987" i="2"/>
  <c r="CC2986" i="2"/>
  <c r="CB2986" i="2"/>
  <c r="CA2986" i="2"/>
  <c r="BZ2986" i="2"/>
  <c r="CC2985" i="2"/>
  <c r="CB2985" i="2"/>
  <c r="CA2985" i="2"/>
  <c r="BZ2985" i="2"/>
  <c r="CC2984" i="2"/>
  <c r="CB2984" i="2"/>
  <c r="CA2984" i="2"/>
  <c r="BZ2984" i="2"/>
  <c r="CC2983" i="2"/>
  <c r="CB2983" i="2"/>
  <c r="CA2983" i="2"/>
  <c r="BZ2983" i="2"/>
  <c r="CC2982" i="2"/>
  <c r="CB2982" i="2"/>
  <c r="CA2982" i="2"/>
  <c r="BZ2982" i="2"/>
  <c r="CC2981" i="2"/>
  <c r="CB2981" i="2"/>
  <c r="CA2981" i="2"/>
  <c r="BZ2981" i="2"/>
  <c r="CC2980" i="2"/>
  <c r="CB2980" i="2"/>
  <c r="CA2980" i="2"/>
  <c r="BZ2980" i="2"/>
  <c r="CC2979" i="2"/>
  <c r="CB2979" i="2"/>
  <c r="CA2979" i="2"/>
  <c r="BZ2979" i="2"/>
  <c r="CC2978" i="2"/>
  <c r="CB2978" i="2"/>
  <c r="CA2978" i="2"/>
  <c r="BZ2978" i="2"/>
  <c r="CC2977" i="2"/>
  <c r="CB2977" i="2"/>
  <c r="CA2977" i="2"/>
  <c r="BZ2977" i="2"/>
  <c r="CC2975" i="2"/>
  <c r="CB2975" i="2"/>
  <c r="CA2975" i="2"/>
  <c r="BZ2975" i="2"/>
  <c r="CC2976" i="2"/>
  <c r="CB2976" i="2"/>
  <c r="CA2976" i="2"/>
  <c r="BZ2976" i="2"/>
  <c r="CC2973" i="2"/>
  <c r="CB2973" i="2"/>
  <c r="CA2973" i="2"/>
  <c r="BZ2973" i="2"/>
  <c r="CC2972" i="2"/>
  <c r="CB2972" i="2"/>
  <c r="CA2972" i="2"/>
  <c r="BZ2972" i="2"/>
  <c r="CC2969" i="2"/>
  <c r="CB2969" i="2"/>
  <c r="CA2969" i="2"/>
  <c r="BZ2969" i="2"/>
  <c r="CC2968" i="2"/>
  <c r="CB2968" i="2"/>
  <c r="CA2968" i="2"/>
  <c r="BZ2968" i="2"/>
  <c r="CC2967" i="2"/>
  <c r="CB2967" i="2"/>
  <c r="CA2967" i="2"/>
  <c r="BZ2967" i="2"/>
  <c r="CC2966" i="2"/>
  <c r="CB2966" i="2"/>
  <c r="CA2966" i="2"/>
  <c r="BZ2966" i="2"/>
  <c r="CC2965" i="2"/>
  <c r="CB2965" i="2"/>
  <c r="CA2965" i="2"/>
  <c r="BZ2965" i="2"/>
  <c r="CC2964" i="2"/>
  <c r="CB2964" i="2"/>
  <c r="CA2964" i="2"/>
  <c r="BZ2964" i="2"/>
  <c r="CC2963" i="2"/>
  <c r="CB2963" i="2"/>
  <c r="CA2963" i="2"/>
  <c r="BZ2963" i="2"/>
  <c r="CC2962" i="2"/>
  <c r="CB2962" i="2"/>
  <c r="CA2962" i="2"/>
  <c r="BZ2962" i="2"/>
  <c r="CC2961" i="2"/>
  <c r="CB2961" i="2"/>
  <c r="CA2961" i="2"/>
  <c r="BZ2961" i="2"/>
  <c r="CC2960" i="2"/>
  <c r="CB2960" i="2"/>
  <c r="CA2960" i="2"/>
  <c r="BZ2960" i="2"/>
  <c r="CC2959" i="2"/>
  <c r="CB2959" i="2"/>
  <c r="CA2959" i="2"/>
  <c r="BZ2959" i="2"/>
  <c r="CC2958" i="2"/>
  <c r="CB2958" i="2"/>
  <c r="CA2958" i="2"/>
  <c r="BZ2958" i="2"/>
  <c r="CC2955" i="2"/>
  <c r="CB2955" i="2"/>
  <c r="CA2955" i="2"/>
  <c r="BZ2955" i="2"/>
  <c r="CC2954" i="2"/>
  <c r="CB2954" i="2"/>
  <c r="CA2954" i="2"/>
  <c r="BZ2954" i="2"/>
  <c r="CC2953" i="2"/>
  <c r="CB2953" i="2"/>
  <c r="CA2953" i="2"/>
  <c r="BZ2953" i="2"/>
  <c r="CC2952" i="2"/>
  <c r="CB2952" i="2"/>
  <c r="CA2952" i="2"/>
  <c r="BZ2952" i="2"/>
  <c r="CC2951" i="2"/>
  <c r="CB2951" i="2"/>
  <c r="CA2951" i="2"/>
  <c r="BZ2951" i="2"/>
  <c r="CC2950" i="2"/>
  <c r="CB2950" i="2"/>
  <c r="CA2950" i="2"/>
  <c r="BZ2950" i="2"/>
  <c r="CC2949" i="2"/>
  <c r="CB2949" i="2"/>
  <c r="CA2949" i="2"/>
  <c r="BZ2949" i="2"/>
  <c r="CC2947" i="2"/>
  <c r="CB2947" i="2"/>
  <c r="CA2947" i="2"/>
  <c r="BZ2947" i="2"/>
  <c r="CC2946" i="2"/>
  <c r="CB2946" i="2"/>
  <c r="CA2946" i="2"/>
  <c r="BZ2946" i="2"/>
  <c r="CC2945" i="2"/>
  <c r="CB2945" i="2"/>
  <c r="CA2945" i="2"/>
  <c r="BZ2945" i="2"/>
  <c r="CC2944" i="2"/>
  <c r="CB2944" i="2"/>
  <c r="CA2944" i="2"/>
  <c r="BZ2944" i="2"/>
  <c r="CC2943" i="2"/>
  <c r="CB2943" i="2"/>
  <c r="CA2943" i="2"/>
  <c r="BZ2943" i="2"/>
  <c r="CC2942" i="2"/>
  <c r="CB2942" i="2"/>
  <c r="CA2942" i="2"/>
  <c r="BZ2942" i="2"/>
  <c r="CC2941" i="2"/>
  <c r="CB2941" i="2"/>
  <c r="CA2941" i="2"/>
  <c r="BZ2941" i="2"/>
  <c r="CC2940" i="2"/>
  <c r="CB2940" i="2"/>
  <c r="CA2940" i="2"/>
  <c r="BZ2940" i="2"/>
  <c r="CC2939" i="2"/>
  <c r="CB2939" i="2"/>
  <c r="CA2939" i="2"/>
  <c r="BZ2939" i="2"/>
  <c r="CC2938" i="2"/>
  <c r="CB2938" i="2"/>
  <c r="CA2938" i="2"/>
  <c r="BZ2938" i="2"/>
  <c r="CC2936" i="2"/>
  <c r="CB2936" i="2"/>
  <c r="CA2936" i="2"/>
  <c r="BZ2936" i="2"/>
  <c r="CC2935" i="2"/>
  <c r="CB2935" i="2"/>
  <c r="CA2935" i="2"/>
  <c r="BZ2935" i="2"/>
  <c r="CC2934" i="2"/>
  <c r="CB2934" i="2"/>
  <c r="CA2934" i="2"/>
  <c r="BZ2934" i="2"/>
  <c r="CC2933" i="2"/>
  <c r="CB2933" i="2"/>
  <c r="CA2933" i="2"/>
  <c r="BZ2933" i="2"/>
  <c r="CC2932" i="2"/>
  <c r="CB2932" i="2"/>
  <c r="CA2932" i="2"/>
  <c r="BZ2932" i="2"/>
  <c r="CC2931" i="2"/>
  <c r="CB2931" i="2"/>
  <c r="CA2931" i="2"/>
  <c r="BZ2931" i="2"/>
  <c r="CC2930" i="2"/>
  <c r="CB2930" i="2"/>
  <c r="CA2930" i="2"/>
  <c r="BZ2930" i="2"/>
  <c r="CC2929" i="2"/>
  <c r="CB2929" i="2"/>
  <c r="CA2929" i="2"/>
  <c r="BZ2929" i="2"/>
  <c r="CC2928" i="2"/>
  <c r="CB2928" i="2"/>
  <c r="CA2928" i="2"/>
  <c r="CG2924" i="3"/>
  <c r="BV2928" i="4"/>
  <c r="BV2928" i="6"/>
  <c r="BV2923" i="8"/>
  <c r="BV2928" i="14"/>
  <c r="BV2927" i="13"/>
  <c r="BV2944" i="15"/>
  <c r="BV2871" i="16"/>
  <c r="BZ2928" i="2"/>
  <c r="CD3015" i="2"/>
  <c r="CD3013" i="2"/>
  <c r="CD3012" i="2"/>
  <c r="CD3010" i="2"/>
  <c r="CD3009" i="2"/>
  <c r="CD3008" i="2"/>
  <c r="CD3004" i="2"/>
  <c r="CD3003" i="2"/>
  <c r="CD3001" i="2"/>
  <c r="CD3000" i="2"/>
  <c r="CD2998" i="2"/>
  <c r="CD2997" i="2"/>
  <c r="CD2996" i="2"/>
  <c r="CD2991" i="2"/>
  <c r="CD2989" i="2"/>
  <c r="CD2988" i="2"/>
  <c r="CD2986" i="2"/>
  <c r="CD2985" i="2"/>
  <c r="CD2984" i="2"/>
  <c r="CD2979" i="2"/>
  <c r="CD2977" i="2"/>
  <c r="CD2975" i="2"/>
  <c r="CD2974" i="2"/>
  <c r="CD2973" i="2"/>
  <c r="CD2972" i="2"/>
  <c r="CD2968" i="2"/>
  <c r="CD2967" i="2"/>
  <c r="CD2965" i="2"/>
  <c r="CD2964" i="2"/>
  <c r="CD2962" i="2"/>
  <c r="CD2961" i="2"/>
  <c r="CD2960" i="2"/>
  <c r="CD2955" i="2"/>
  <c r="CD2953" i="2"/>
  <c r="CD2952" i="2"/>
  <c r="CD2950" i="2"/>
  <c r="CD2949" i="2"/>
  <c r="CD2948" i="2"/>
  <c r="CD2943" i="2"/>
  <c r="CD2941" i="2"/>
  <c r="CD2940" i="2"/>
  <c r="CD2938" i="2"/>
  <c r="CD2937" i="2"/>
  <c r="CD2936" i="2"/>
  <c r="CD2932" i="2"/>
  <c r="CD2931" i="2"/>
  <c r="CD2929" i="2"/>
  <c r="CD2928" i="2"/>
  <c r="BM1608" i="3"/>
  <c r="BL1608" i="3"/>
  <c r="E54" i="1"/>
  <c r="F54" i="1"/>
  <c r="D54" i="1"/>
  <c r="B54" i="1"/>
  <c r="BC587" i="2"/>
  <c r="BC70" i="2"/>
  <c r="BC1288" i="2"/>
  <c r="BC1246" i="2"/>
  <c r="BZ1" i="1"/>
  <c r="BZ2" i="1"/>
  <c r="BX2" i="1"/>
  <c r="BV2" i="1"/>
  <c r="BT2" i="1"/>
  <c r="BX1" i="1"/>
  <c r="BV1" i="1"/>
  <c r="BT1" i="1"/>
  <c r="AH9" i="14"/>
  <c r="G34" i="13" s="1"/>
  <c r="AG9" i="14"/>
  <c r="G33" i="13" s="1"/>
  <c r="AI8" i="14"/>
  <c r="AH8" i="14"/>
  <c r="AA9" i="14"/>
  <c r="AJ9" i="14"/>
  <c r="G36" i="13" s="1"/>
  <c r="AI9" i="14"/>
  <c r="G35" i="13" s="1"/>
  <c r="AF9" i="14"/>
  <c r="G32" i="13" s="1"/>
  <c r="BE3250" i="2"/>
  <c r="BE3238" i="2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N9" i="14"/>
  <c r="G14" i="13" s="1"/>
  <c r="BM1360" i="3"/>
  <c r="BL1360" i="3"/>
  <c r="BL1075" i="3"/>
  <c r="BL722" i="3"/>
  <c r="BM722" i="3"/>
  <c r="CH3159" i="2"/>
  <c r="CH1969" i="2"/>
  <c r="CH737" i="2"/>
  <c r="BA1362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5" i="3"/>
  <c r="BA1606" i="3"/>
  <c r="BA1607" i="3"/>
  <c r="CG3102" i="2"/>
  <c r="CG267" i="2"/>
  <c r="CH2879" i="2"/>
  <c r="CH1721" i="2"/>
  <c r="CH1272" i="2"/>
  <c r="CH130" i="2"/>
  <c r="CH581" i="2"/>
  <c r="BS420" i="2"/>
  <c r="CU12" i="1" s="1"/>
  <c r="BT420" i="2"/>
  <c r="BY1608" i="3"/>
  <c r="BT3102" i="2"/>
  <c r="BS3102" i="2"/>
  <c r="CU50" i="1" s="1"/>
  <c r="F1870" i="2"/>
  <c r="G3236" i="2"/>
  <c r="H3236" i="2" s="1"/>
  <c r="G3237" i="2"/>
  <c r="H3237" i="2" s="1"/>
  <c r="G3239" i="2"/>
  <c r="H3239" i="2" s="1"/>
  <c r="G3241" i="2"/>
  <c r="H3241" i="2" s="1"/>
  <c r="G3243" i="2"/>
  <c r="H3243" i="2" s="1"/>
  <c r="G3244" i="2"/>
  <c r="H3244" i="2" s="1"/>
  <c r="G3245" i="2"/>
  <c r="H3245" i="2" s="1"/>
  <c r="G3246" i="2"/>
  <c r="H3246" i="2" s="1"/>
  <c r="G3248" i="2"/>
  <c r="H3248" i="2" s="1"/>
  <c r="G3249" i="2"/>
  <c r="H3249" i="2" s="1"/>
  <c r="G3251" i="2"/>
  <c r="H3251" i="2" s="1"/>
  <c r="G3252" i="2"/>
  <c r="H3252" i="2" s="1"/>
  <c r="G3253" i="2"/>
  <c r="H3253" i="2" s="1"/>
  <c r="G3255" i="2"/>
  <c r="H3255" i="2" s="1"/>
  <c r="G3256" i="2"/>
  <c r="H3256" i="2" s="1"/>
  <c r="G3257" i="2"/>
  <c r="H3257" i="2" s="1"/>
  <c r="BY1318" i="3"/>
  <c r="BG114" i="2"/>
  <c r="BH114" i="2"/>
  <c r="BC1244" i="2"/>
  <c r="BA713" i="3"/>
  <c r="BZ722" i="3"/>
  <c r="BA475" i="3"/>
  <c r="BA638" i="3"/>
  <c r="BA637" i="3"/>
  <c r="BA636" i="3"/>
  <c r="BA635" i="3"/>
  <c r="BA643" i="3"/>
  <c r="BA633" i="3"/>
  <c r="BA611" i="3"/>
  <c r="BA523" i="3"/>
  <c r="BA474" i="3"/>
  <c r="BA461" i="3"/>
  <c r="BA421" i="3"/>
  <c r="BA367" i="3"/>
  <c r="BA326" i="3"/>
  <c r="BA314" i="3"/>
  <c r="BA287" i="3"/>
  <c r="BA277" i="3"/>
  <c r="BA189" i="3"/>
  <c r="BA543" i="3"/>
  <c r="BA414" i="3"/>
  <c r="L53" i="16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58" i="3"/>
  <c r="F1" i="2"/>
  <c r="L3236" i="2"/>
  <c r="L3237" i="2"/>
  <c r="L3239" i="2"/>
  <c r="L3240" i="2"/>
  <c r="L3241" i="2"/>
  <c r="L3243" i="2"/>
  <c r="L3244" i="2"/>
  <c r="L3245" i="2"/>
  <c r="L3246" i="2"/>
  <c r="L3248" i="2"/>
  <c r="L3249" i="2"/>
  <c r="L3251" i="2"/>
  <c r="L3252" i="2"/>
  <c r="L3253" i="2"/>
  <c r="L3255" i="2"/>
  <c r="L3256" i="2"/>
  <c r="L3257" i="2"/>
  <c r="L1" i="2"/>
  <c r="L1" i="3" s="1"/>
  <c r="K3236" i="2"/>
  <c r="K3237" i="2"/>
  <c r="K3239" i="2"/>
  <c r="K3240" i="2"/>
  <c r="K3241" i="2"/>
  <c r="K3242" i="2"/>
  <c r="K3243" i="2"/>
  <c r="K3244" i="2"/>
  <c r="K3245" i="2"/>
  <c r="K3246" i="2"/>
  <c r="K3248" i="2"/>
  <c r="K3249" i="2"/>
  <c r="K3251" i="2"/>
  <c r="K3252" i="2"/>
  <c r="K3253" i="2"/>
  <c r="K3254" i="2"/>
  <c r="K3255" i="2"/>
  <c r="K3256" i="2"/>
  <c r="K3257" i="2"/>
  <c r="J3235" i="2"/>
  <c r="J3236" i="2"/>
  <c r="J3237" i="2"/>
  <c r="J3239" i="2"/>
  <c r="J3240" i="2"/>
  <c r="J3241" i="2"/>
  <c r="J3242" i="2"/>
  <c r="J3243" i="2"/>
  <c r="M3243" i="2" s="1"/>
  <c r="J3244" i="2"/>
  <c r="J3245" i="2"/>
  <c r="J3246" i="2"/>
  <c r="J3247" i="2"/>
  <c r="J3248" i="2"/>
  <c r="J3249" i="2"/>
  <c r="J3251" i="2"/>
  <c r="J3252" i="2"/>
  <c r="J3253" i="2"/>
  <c r="J3254" i="2"/>
  <c r="J3255" i="2"/>
  <c r="J3256" i="2"/>
  <c r="J3257" i="2"/>
  <c r="BR2" i="1"/>
  <c r="BR1" i="1"/>
  <c r="BP2" i="1"/>
  <c r="BP1" i="1"/>
  <c r="BN2" i="1"/>
  <c r="BN1" i="1"/>
  <c r="BL2" i="1"/>
  <c r="BL1" i="1"/>
  <c r="BJ2" i="1"/>
  <c r="BJ1" i="1"/>
  <c r="V9" i="14"/>
  <c r="G22" i="13" s="1"/>
  <c r="AD1" i="14"/>
  <c r="AA1" i="14"/>
  <c r="AE9" i="14"/>
  <c r="G31" i="13" s="1"/>
  <c r="AD9" i="14"/>
  <c r="G30" i="13" s="1"/>
  <c r="AD8" i="14"/>
  <c r="AD7" i="14"/>
  <c r="AD6" i="14"/>
  <c r="AD5" i="14"/>
  <c r="AD4" i="14"/>
  <c r="AD3" i="14"/>
  <c r="G27" i="13"/>
  <c r="AA8" i="14"/>
  <c r="AA7" i="14"/>
  <c r="AA6" i="14"/>
  <c r="AA5" i="14"/>
  <c r="AA4" i="14"/>
  <c r="AA3" i="14"/>
  <c r="AB3" i="14"/>
  <c r="AC9" i="14"/>
  <c r="G29" i="13" s="1"/>
  <c r="AC8" i="14"/>
  <c r="AC7" i="14"/>
  <c r="AC6" i="14"/>
  <c r="AC5" i="14"/>
  <c r="AC4" i="14"/>
  <c r="AC3" i="14"/>
  <c r="AC1" i="14"/>
  <c r="AB8" i="14"/>
  <c r="AB9" i="14"/>
  <c r="G28" i="13" s="1"/>
  <c r="AB7" i="14"/>
  <c r="AB6" i="14"/>
  <c r="AB5" i="14"/>
  <c r="AB4" i="14"/>
  <c r="AB1" i="14"/>
  <c r="L1" i="1"/>
  <c r="G56" i="4" s="1"/>
  <c r="N1" i="1"/>
  <c r="F56" i="4" s="1"/>
  <c r="P1" i="1"/>
  <c r="R1" i="1"/>
  <c r="CN1" i="1" s="1"/>
  <c r="T1" i="1"/>
  <c r="CO1" i="1" s="1"/>
  <c r="V1" i="1"/>
  <c r="CQ1" i="1" s="1"/>
  <c r="X1" i="1"/>
  <c r="CP1" i="1" s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I3" i="1"/>
  <c r="CK3" i="1"/>
  <c r="CM3" i="1"/>
  <c r="CU3" i="1"/>
  <c r="CW3" i="1"/>
  <c r="CK4" i="1"/>
  <c r="CM4" i="1"/>
  <c r="CU4" i="1"/>
  <c r="CW4" i="1"/>
  <c r="CK5" i="1"/>
  <c r="CM5" i="1"/>
  <c r="BS130" i="2"/>
  <c r="CU5" i="1" s="1"/>
  <c r="CW5" i="1"/>
  <c r="CK6" i="1"/>
  <c r="CM6" i="1"/>
  <c r="BS207" i="2"/>
  <c r="CU6" i="1" s="1"/>
  <c r="CW6" i="1"/>
  <c r="CK7" i="1"/>
  <c r="CM7" i="1"/>
  <c r="BS267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S587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S932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U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I33" i="1"/>
  <c r="CK33" i="1"/>
  <c r="CM33" i="1"/>
  <c r="CW33" i="1"/>
  <c r="CK34" i="1"/>
  <c r="CM34" i="1"/>
  <c r="CU34" i="1"/>
  <c r="CW34" i="1"/>
  <c r="CK35" i="1"/>
  <c r="CM35" i="1"/>
  <c r="BS1969" i="2"/>
  <c r="CU35" i="1" s="1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U39" i="1"/>
  <c r="CW39" i="1"/>
  <c r="CK40" i="1"/>
  <c r="CM40" i="1"/>
  <c r="BS2333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U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S3258" i="2"/>
  <c r="CU53" i="1" s="1"/>
  <c r="CW53" i="1"/>
  <c r="CK54" i="1"/>
  <c r="CM54" i="1"/>
  <c r="BA1" i="2"/>
  <c r="BC1" i="2"/>
  <c r="F3" i="2"/>
  <c r="BB3" i="2"/>
  <c r="BC3" i="2"/>
  <c r="BD3" i="2"/>
  <c r="F4" i="2"/>
  <c r="BB4" i="2"/>
  <c r="BC4" i="2"/>
  <c r="BD4" i="2"/>
  <c r="F5" i="2"/>
  <c r="BB5" i="2"/>
  <c r="BC5" i="2"/>
  <c r="BD5" i="2"/>
  <c r="F6" i="2"/>
  <c r="BB6" i="2"/>
  <c r="BC6" i="2"/>
  <c r="BD6" i="2"/>
  <c r="F7" i="2"/>
  <c r="BB7" i="2"/>
  <c r="BC7" i="2"/>
  <c r="BD7" i="2"/>
  <c r="F8" i="2"/>
  <c r="BB8" i="2"/>
  <c r="BC8" i="2"/>
  <c r="BD8" i="2"/>
  <c r="F9" i="2"/>
  <c r="BB9" i="2"/>
  <c r="BC9" i="2"/>
  <c r="BD9" i="2"/>
  <c r="F10" i="2"/>
  <c r="BB10" i="2"/>
  <c r="BC10" i="2"/>
  <c r="BD10" i="2"/>
  <c r="F11" i="2"/>
  <c r="BB11" i="2"/>
  <c r="BC11" i="2"/>
  <c r="BD11" i="2"/>
  <c r="F12" i="2"/>
  <c r="BB12" i="2"/>
  <c r="BC12" i="2"/>
  <c r="BD12" i="2"/>
  <c r="F13" i="2"/>
  <c r="BB13" i="2"/>
  <c r="BC13" i="2"/>
  <c r="BD13" i="2"/>
  <c r="F14" i="2"/>
  <c r="BB14" i="2"/>
  <c r="BC14" i="2"/>
  <c r="BD14" i="2"/>
  <c r="F15" i="2"/>
  <c r="BB15" i="2"/>
  <c r="BC15" i="2"/>
  <c r="BD15" i="2"/>
  <c r="F16" i="2"/>
  <c r="BB16" i="2"/>
  <c r="BC16" i="2"/>
  <c r="BD16" i="2"/>
  <c r="F17" i="2"/>
  <c r="BB17" i="2"/>
  <c r="BC17" i="2"/>
  <c r="BD17" i="2"/>
  <c r="F18" i="2"/>
  <c r="BB18" i="2"/>
  <c r="BC18" i="2"/>
  <c r="BD18" i="2"/>
  <c r="F19" i="2"/>
  <c r="BB19" i="2"/>
  <c r="BC19" i="2"/>
  <c r="BD19" i="2"/>
  <c r="F20" i="2"/>
  <c r="BB20" i="2"/>
  <c r="BC20" i="2"/>
  <c r="BD20" i="2"/>
  <c r="F21" i="2"/>
  <c r="BB21" i="2"/>
  <c r="BC21" i="2"/>
  <c r="BD21" i="2"/>
  <c r="F22" i="2"/>
  <c r="BB22" i="2"/>
  <c r="BC22" i="2"/>
  <c r="BD22" i="2"/>
  <c r="F23" i="2"/>
  <c r="BB23" i="2"/>
  <c r="BC23" i="2"/>
  <c r="BD23" i="2"/>
  <c r="F24" i="2"/>
  <c r="BB24" i="2"/>
  <c r="BC24" i="2"/>
  <c r="BD24" i="2"/>
  <c r="F25" i="2"/>
  <c r="BB25" i="2"/>
  <c r="BC25" i="2"/>
  <c r="BD25" i="2"/>
  <c r="F26" i="2"/>
  <c r="BB26" i="2"/>
  <c r="BC26" i="2"/>
  <c r="BD26" i="2"/>
  <c r="F27" i="2"/>
  <c r="BB27" i="2"/>
  <c r="BC27" i="2"/>
  <c r="BD27" i="2"/>
  <c r="F28" i="2"/>
  <c r="BB28" i="2"/>
  <c r="BC28" i="2"/>
  <c r="BD28" i="2"/>
  <c r="F29" i="2"/>
  <c r="BB29" i="2"/>
  <c r="BC29" i="2"/>
  <c r="BD29" i="2"/>
  <c r="F30" i="2"/>
  <c r="BB30" i="2"/>
  <c r="BC30" i="2"/>
  <c r="BD30" i="2"/>
  <c r="F31" i="2"/>
  <c r="BB31" i="2"/>
  <c r="BC31" i="2"/>
  <c r="BD31" i="2"/>
  <c r="F32" i="2"/>
  <c r="BB32" i="2"/>
  <c r="BC32" i="2"/>
  <c r="BD32" i="2"/>
  <c r="F33" i="2"/>
  <c r="BB33" i="2"/>
  <c r="BC33" i="2"/>
  <c r="BD33" i="2"/>
  <c r="F34" i="2"/>
  <c r="BB34" i="2"/>
  <c r="BC34" i="2"/>
  <c r="BD34" i="2"/>
  <c r="F35" i="2"/>
  <c r="BB35" i="2"/>
  <c r="BC35" i="2"/>
  <c r="BD35" i="2"/>
  <c r="F36" i="2"/>
  <c r="BB36" i="2"/>
  <c r="BC36" i="2"/>
  <c r="BD36" i="2"/>
  <c r="F37" i="2"/>
  <c r="BB37" i="2"/>
  <c r="BC37" i="2"/>
  <c r="BD37" i="2"/>
  <c r="F38" i="2"/>
  <c r="BB38" i="2"/>
  <c r="BC38" i="2"/>
  <c r="BD38" i="2"/>
  <c r="F39" i="2"/>
  <c r="BB39" i="2"/>
  <c r="BC39" i="2"/>
  <c r="BD39" i="2"/>
  <c r="F40" i="2"/>
  <c r="BB40" i="2"/>
  <c r="BC40" i="2"/>
  <c r="BD40" i="2"/>
  <c r="F41" i="2"/>
  <c r="BB41" i="2"/>
  <c r="BC41" i="2"/>
  <c r="BD41" i="2"/>
  <c r="F42" i="2"/>
  <c r="BB42" i="2"/>
  <c r="BC42" i="2"/>
  <c r="BD42" i="2"/>
  <c r="F43" i="2"/>
  <c r="BB43" i="2"/>
  <c r="BC43" i="2"/>
  <c r="BD43" i="2"/>
  <c r="F44" i="2"/>
  <c r="BB44" i="2"/>
  <c r="BC44" i="2"/>
  <c r="BD44" i="2"/>
  <c r="F45" i="2"/>
  <c r="BB45" i="2"/>
  <c r="BC45" i="2"/>
  <c r="BD45" i="2"/>
  <c r="F46" i="2"/>
  <c r="BB46" i="2"/>
  <c r="BC46" i="2"/>
  <c r="BD46" i="2"/>
  <c r="F47" i="2"/>
  <c r="BB47" i="2"/>
  <c r="BC47" i="2"/>
  <c r="BD47" i="2"/>
  <c r="F48" i="2"/>
  <c r="BB48" i="2"/>
  <c r="BC48" i="2"/>
  <c r="BD48" i="2"/>
  <c r="F49" i="2"/>
  <c r="BB49" i="2"/>
  <c r="BC49" i="2"/>
  <c r="BD49" i="2"/>
  <c r="F50" i="2"/>
  <c r="BB50" i="2"/>
  <c r="BC50" i="2"/>
  <c r="BD50" i="2"/>
  <c r="F51" i="2"/>
  <c r="BB51" i="2"/>
  <c r="BC51" i="2"/>
  <c r="BD51" i="2"/>
  <c r="F52" i="2"/>
  <c r="BB52" i="2"/>
  <c r="BC52" i="2"/>
  <c r="BD52" i="2"/>
  <c r="F53" i="2"/>
  <c r="BB53" i="2"/>
  <c r="BC53" i="2"/>
  <c r="BD53" i="2"/>
  <c r="F54" i="2"/>
  <c r="BB54" i="2"/>
  <c r="BC54" i="2"/>
  <c r="BD54" i="2"/>
  <c r="F55" i="2"/>
  <c r="BB55" i="2"/>
  <c r="BC55" i="2"/>
  <c r="BD55" i="2"/>
  <c r="F56" i="2"/>
  <c r="BB56" i="2"/>
  <c r="BC56" i="2"/>
  <c r="BD56" i="2"/>
  <c r="F57" i="2"/>
  <c r="BB57" i="2"/>
  <c r="BC57" i="2"/>
  <c r="BD57" i="2"/>
  <c r="F58" i="2"/>
  <c r="BB58" i="2"/>
  <c r="BC58" i="2"/>
  <c r="BD58" i="2"/>
  <c r="F59" i="2"/>
  <c r="BB59" i="2"/>
  <c r="BC59" i="2"/>
  <c r="BD59" i="2"/>
  <c r="F60" i="2"/>
  <c r="BB60" i="2"/>
  <c r="BC60" i="2"/>
  <c r="BD60" i="2"/>
  <c r="F61" i="2"/>
  <c r="BB61" i="2"/>
  <c r="BC61" i="2"/>
  <c r="BD61" i="2"/>
  <c r="F62" i="2"/>
  <c r="BB62" i="2"/>
  <c r="BC62" i="2"/>
  <c r="BD62" i="2"/>
  <c r="F63" i="2"/>
  <c r="BB63" i="2"/>
  <c r="BC63" i="2"/>
  <c r="BD63" i="2"/>
  <c r="F64" i="2"/>
  <c r="BB64" i="2"/>
  <c r="BC64" i="2"/>
  <c r="BD64" i="2"/>
  <c r="F65" i="2"/>
  <c r="BB65" i="2"/>
  <c r="BC65" i="2"/>
  <c r="BD65" i="2"/>
  <c r="F66" i="2"/>
  <c r="BB66" i="2"/>
  <c r="BC66" i="2"/>
  <c r="BD66" i="2"/>
  <c r="F67" i="2"/>
  <c r="BB67" i="2"/>
  <c r="BC67" i="2"/>
  <c r="BD67" i="2"/>
  <c r="F68" i="2"/>
  <c r="BB68" i="2"/>
  <c r="BC68" i="2"/>
  <c r="BD68" i="2"/>
  <c r="F69" i="2"/>
  <c r="BB69" i="2"/>
  <c r="BC69" i="2"/>
  <c r="BD69" i="2"/>
  <c r="F70" i="2"/>
  <c r="BD70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84" i="2"/>
  <c r="BB85" i="2"/>
  <c r="BB86" i="2"/>
  <c r="BB87" i="2"/>
  <c r="BB88" i="2"/>
  <c r="BB89" i="2"/>
  <c r="BB90" i="2"/>
  <c r="BB91" i="2"/>
  <c r="BB92" i="2"/>
  <c r="BB93" i="2"/>
  <c r="BB94" i="2"/>
  <c r="BB95" i="2"/>
  <c r="BB96" i="2"/>
  <c r="BB97" i="2"/>
  <c r="BB98" i="2"/>
  <c r="BB99" i="2"/>
  <c r="BB100" i="2"/>
  <c r="BB101" i="2"/>
  <c r="BB102" i="2"/>
  <c r="BB103" i="2"/>
  <c r="BB104" i="2"/>
  <c r="BB105" i="2"/>
  <c r="BB106" i="2"/>
  <c r="BB107" i="2"/>
  <c r="BB108" i="2"/>
  <c r="BB109" i="2"/>
  <c r="BB110" i="2"/>
  <c r="BB112" i="2"/>
  <c r="BB113" i="2"/>
  <c r="BT130" i="2"/>
  <c r="BT207" i="2"/>
  <c r="BT267" i="2"/>
  <c r="BU267" i="2"/>
  <c r="BS351" i="2"/>
  <c r="BT351" i="2"/>
  <c r="BC583" i="2"/>
  <c r="BC584" i="2"/>
  <c r="BC585" i="2"/>
  <c r="BC586" i="2"/>
  <c r="BT587" i="2"/>
  <c r="BG588" i="2"/>
  <c r="BT932" i="2"/>
  <c r="BC1229" i="2"/>
  <c r="BC1230" i="2"/>
  <c r="BC1231" i="2"/>
  <c r="BC1232" i="2"/>
  <c r="BC1233" i="2"/>
  <c r="BC1234" i="2"/>
  <c r="BC1235" i="2"/>
  <c r="BC1236" i="2"/>
  <c r="BC1237" i="2"/>
  <c r="BC1238" i="2"/>
  <c r="BC1239" i="2"/>
  <c r="BC1240" i="2"/>
  <c r="BC1241" i="2"/>
  <c r="BC1242" i="2"/>
  <c r="BC1243" i="2"/>
  <c r="BC1245" i="2"/>
  <c r="BC1274" i="2"/>
  <c r="BD1274" i="2"/>
  <c r="BC1275" i="2"/>
  <c r="BD1275" i="2"/>
  <c r="BC1276" i="2"/>
  <c r="BD1276" i="2"/>
  <c r="BC1277" i="2"/>
  <c r="BD1277" i="2"/>
  <c r="BC1278" i="2"/>
  <c r="BD1278" i="2"/>
  <c r="BC1279" i="2"/>
  <c r="BD1279" i="2"/>
  <c r="BC1280" i="2"/>
  <c r="BD1280" i="2"/>
  <c r="BC1281" i="2"/>
  <c r="BD1281" i="2"/>
  <c r="BC1282" i="2"/>
  <c r="BD1282" i="2"/>
  <c r="BC1283" i="2"/>
  <c r="BD1283" i="2"/>
  <c r="BC1284" i="2"/>
  <c r="BD1284" i="2"/>
  <c r="BC1285" i="2"/>
  <c r="BD1285" i="2"/>
  <c r="BC1286" i="2"/>
  <c r="BD1286" i="2"/>
  <c r="BC1287" i="2"/>
  <c r="BD1287" i="2"/>
  <c r="BD1288" i="2"/>
  <c r="BY1969" i="2"/>
  <c r="BT2333" i="2"/>
  <c r="D3235" i="2"/>
  <c r="E3235" i="2"/>
  <c r="F3235" i="2"/>
  <c r="BA3235" i="2"/>
  <c r="BB3235" i="2"/>
  <c r="BC3235" i="2"/>
  <c r="BD3235" i="2"/>
  <c r="BE3235" i="2"/>
  <c r="BF3235" i="2"/>
  <c r="BG3235" i="2"/>
  <c r="BH3235" i="2"/>
  <c r="D3236" i="2"/>
  <c r="E3236" i="2"/>
  <c r="F3236" i="2"/>
  <c r="BA3236" i="2"/>
  <c r="BB3236" i="2"/>
  <c r="BC3236" i="2"/>
  <c r="BD3236" i="2"/>
  <c r="BE3236" i="2"/>
  <c r="BF3236" i="2"/>
  <c r="BG3236" i="2"/>
  <c r="BH3236" i="2"/>
  <c r="D3237" i="2"/>
  <c r="E3237" i="2"/>
  <c r="F3237" i="2"/>
  <c r="BA3237" i="2"/>
  <c r="BB3237" i="2"/>
  <c r="BC3237" i="2"/>
  <c r="BD3237" i="2"/>
  <c r="BE3237" i="2"/>
  <c r="BF3237" i="2"/>
  <c r="BG3237" i="2"/>
  <c r="BH3237" i="2"/>
  <c r="D3238" i="2"/>
  <c r="E3238" i="2"/>
  <c r="F3238" i="2"/>
  <c r="BA3238" i="2"/>
  <c r="BB3238" i="2"/>
  <c r="BC3238" i="2"/>
  <c r="BD3238" i="2"/>
  <c r="D3239" i="2"/>
  <c r="E3239" i="2"/>
  <c r="F3239" i="2"/>
  <c r="BA3239" i="2"/>
  <c r="BB3239" i="2"/>
  <c r="BC3239" i="2"/>
  <c r="BD3239" i="2"/>
  <c r="BE3239" i="2"/>
  <c r="BF3239" i="2"/>
  <c r="BG3239" i="2"/>
  <c r="BH3239" i="2"/>
  <c r="D3240" i="2"/>
  <c r="E3240" i="2"/>
  <c r="F3240" i="2"/>
  <c r="BA3240" i="2"/>
  <c r="BB3240" i="2"/>
  <c r="BC3240" i="2"/>
  <c r="BD3240" i="2"/>
  <c r="BE3240" i="2"/>
  <c r="BF3240" i="2"/>
  <c r="BG3240" i="2"/>
  <c r="BH3240" i="2"/>
  <c r="D3241" i="2"/>
  <c r="E3241" i="2"/>
  <c r="F3241" i="2"/>
  <c r="BA3241" i="2"/>
  <c r="BB3241" i="2"/>
  <c r="BC3241" i="2"/>
  <c r="BD3241" i="2"/>
  <c r="BE3241" i="2"/>
  <c r="BF3241" i="2"/>
  <c r="BG3241" i="2"/>
  <c r="BH3241" i="2"/>
  <c r="D3242" i="2"/>
  <c r="E3242" i="2"/>
  <c r="F3242" i="2"/>
  <c r="BA3242" i="2"/>
  <c r="BB3242" i="2"/>
  <c r="BC3242" i="2"/>
  <c r="BD3242" i="2"/>
  <c r="BE3242" i="2"/>
  <c r="BF3242" i="2"/>
  <c r="BG3242" i="2"/>
  <c r="BH3242" i="2"/>
  <c r="D3243" i="2"/>
  <c r="E3243" i="2"/>
  <c r="F3243" i="2"/>
  <c r="BA3243" i="2"/>
  <c r="BB3243" i="2"/>
  <c r="BC3243" i="2"/>
  <c r="BD3243" i="2"/>
  <c r="BE3243" i="2"/>
  <c r="BF3243" i="2"/>
  <c r="BG3243" i="2"/>
  <c r="BH3243" i="2"/>
  <c r="D3244" i="2"/>
  <c r="E3244" i="2"/>
  <c r="F3244" i="2"/>
  <c r="BA3244" i="2"/>
  <c r="BB3244" i="2"/>
  <c r="BC3244" i="2"/>
  <c r="BD3244" i="2"/>
  <c r="BE3244" i="2"/>
  <c r="BF3244" i="2"/>
  <c r="BG3244" i="2"/>
  <c r="BH3244" i="2"/>
  <c r="D3245" i="2"/>
  <c r="E3245" i="2"/>
  <c r="F3245" i="2"/>
  <c r="BA3245" i="2"/>
  <c r="BB3245" i="2"/>
  <c r="BC3245" i="2"/>
  <c r="BD3245" i="2"/>
  <c r="BE3245" i="2"/>
  <c r="BF3245" i="2"/>
  <c r="BG3245" i="2"/>
  <c r="BH3245" i="2"/>
  <c r="D3246" i="2"/>
  <c r="E3246" i="2"/>
  <c r="F3246" i="2"/>
  <c r="BA3246" i="2"/>
  <c r="BB3246" i="2"/>
  <c r="BC3246" i="2"/>
  <c r="BD3246" i="2"/>
  <c r="BE3246" i="2"/>
  <c r="BF3246" i="2"/>
  <c r="BG3246" i="2"/>
  <c r="BH3246" i="2"/>
  <c r="D3247" i="2"/>
  <c r="E3247" i="2"/>
  <c r="F3247" i="2"/>
  <c r="BA3247" i="2"/>
  <c r="BB3247" i="2"/>
  <c r="BC3247" i="2"/>
  <c r="BD3247" i="2"/>
  <c r="BE3247" i="2"/>
  <c r="BF3247" i="2"/>
  <c r="BG3247" i="2"/>
  <c r="BH3247" i="2"/>
  <c r="D3248" i="2"/>
  <c r="E3248" i="2"/>
  <c r="F3248" i="2"/>
  <c r="BA3248" i="2"/>
  <c r="BB3248" i="2"/>
  <c r="BC3248" i="2"/>
  <c r="BD3248" i="2"/>
  <c r="BE3248" i="2"/>
  <c r="BF3248" i="2"/>
  <c r="BG3248" i="2"/>
  <c r="BH3248" i="2"/>
  <c r="D3249" i="2"/>
  <c r="E3249" i="2"/>
  <c r="F3249" i="2"/>
  <c r="BA3249" i="2"/>
  <c r="BB3249" i="2"/>
  <c r="BC3249" i="2"/>
  <c r="BD3249" i="2"/>
  <c r="BE3249" i="2"/>
  <c r="BF3249" i="2"/>
  <c r="BG3249" i="2"/>
  <c r="BH3249" i="2"/>
  <c r="D3250" i="2"/>
  <c r="E3250" i="2"/>
  <c r="F3250" i="2"/>
  <c r="BA3250" i="2"/>
  <c r="BB3250" i="2"/>
  <c r="BC3250" i="2"/>
  <c r="BD3250" i="2"/>
  <c r="D3251" i="2"/>
  <c r="E3251" i="2"/>
  <c r="F3251" i="2"/>
  <c r="M3251" i="2"/>
  <c r="BA3251" i="2"/>
  <c r="BB3251" i="2"/>
  <c r="BC3251" i="2"/>
  <c r="BD3251" i="2"/>
  <c r="BE3251" i="2"/>
  <c r="BF3251" i="2"/>
  <c r="BG3251" i="2"/>
  <c r="BH3251" i="2"/>
  <c r="D3252" i="2"/>
  <c r="E3252" i="2"/>
  <c r="F3252" i="2"/>
  <c r="BA3252" i="2"/>
  <c r="BB3252" i="2"/>
  <c r="BC3252" i="2"/>
  <c r="BD3252" i="2"/>
  <c r="BE3252" i="2"/>
  <c r="BF3252" i="2"/>
  <c r="BG3252" i="2"/>
  <c r="BH3252" i="2"/>
  <c r="D3253" i="2"/>
  <c r="E3253" i="2"/>
  <c r="F3253" i="2"/>
  <c r="BA3253" i="2"/>
  <c r="BB3253" i="2"/>
  <c r="BC3253" i="2"/>
  <c r="BD3253" i="2"/>
  <c r="BE3253" i="2"/>
  <c r="BF3253" i="2"/>
  <c r="BG3253" i="2"/>
  <c r="BH3253" i="2"/>
  <c r="D3254" i="2"/>
  <c r="E3254" i="2"/>
  <c r="F3254" i="2"/>
  <c r="BA3254" i="2"/>
  <c r="BB3254" i="2"/>
  <c r="BC3254" i="2"/>
  <c r="BD3254" i="2"/>
  <c r="BE3254" i="2"/>
  <c r="BF3254" i="2"/>
  <c r="BG3254" i="2"/>
  <c r="BH3254" i="2"/>
  <c r="D3255" i="2"/>
  <c r="E3255" i="2"/>
  <c r="F3255" i="2"/>
  <c r="BA3255" i="2"/>
  <c r="BB3255" i="2"/>
  <c r="BC3255" i="2"/>
  <c r="BD3255" i="2"/>
  <c r="BE3255" i="2"/>
  <c r="BF3255" i="2"/>
  <c r="BG3255" i="2"/>
  <c r="BH3255" i="2"/>
  <c r="D3256" i="2"/>
  <c r="E3256" i="2"/>
  <c r="F3256" i="2"/>
  <c r="BA3256" i="2"/>
  <c r="BB3256" i="2"/>
  <c r="BC3256" i="2"/>
  <c r="BD3256" i="2"/>
  <c r="BE3256" i="2"/>
  <c r="BF3256" i="2"/>
  <c r="BG3256" i="2"/>
  <c r="BH3256" i="2"/>
  <c r="D3257" i="2"/>
  <c r="E3257" i="2"/>
  <c r="F3257" i="2"/>
  <c r="BA3257" i="2"/>
  <c r="BB3257" i="2"/>
  <c r="BC3257" i="2"/>
  <c r="BD3257" i="2"/>
  <c r="BE3257" i="2"/>
  <c r="BF3257" i="2"/>
  <c r="BG3257" i="2"/>
  <c r="BH3257" i="2"/>
  <c r="D3258" i="2"/>
  <c r="E3258" i="2"/>
  <c r="F3258" i="2"/>
  <c r="BD3258" i="2"/>
  <c r="BT3258" i="2"/>
  <c r="BP3344" i="2"/>
  <c r="BQ3344" i="2" s="1"/>
  <c r="BP3345" i="2"/>
  <c r="BQ3345" i="2" s="1"/>
  <c r="BP3346" i="2"/>
  <c r="BQ3346" i="2" s="1"/>
  <c r="BP3347" i="2"/>
  <c r="BQ3347" i="2" s="1"/>
  <c r="BP3348" i="2"/>
  <c r="BQ3348" i="2" s="1"/>
  <c r="BP3349" i="2"/>
  <c r="BQ3349" i="2" s="1"/>
  <c r="BP3350" i="2"/>
  <c r="BQ3350" i="2" s="1"/>
  <c r="BP3351" i="2"/>
  <c r="BQ3351" i="2" s="1"/>
  <c r="BP3352" i="2"/>
  <c r="BQ3352" i="2" s="1"/>
  <c r="BP3353" i="2"/>
  <c r="BQ3353" i="2" s="1"/>
  <c r="BP3354" i="2"/>
  <c r="BQ3354" i="2" s="1"/>
  <c r="BP3355" i="2"/>
  <c r="BQ3355" i="2" s="1"/>
  <c r="BP3356" i="2"/>
  <c r="BQ3356" i="2" s="1"/>
  <c r="BP3357" i="2"/>
  <c r="BQ3357" i="2" s="1"/>
  <c r="BP3358" i="2"/>
  <c r="BQ3358" i="2" s="1"/>
  <c r="BP3359" i="2"/>
  <c r="BQ3359" i="2" s="1"/>
  <c r="BP3360" i="2"/>
  <c r="BQ3360" i="2" s="1"/>
  <c r="BP3361" i="2"/>
  <c r="BQ3361" i="2" s="1"/>
  <c r="BP3362" i="2"/>
  <c r="BQ3362" i="2" s="1"/>
  <c r="BP3363" i="2"/>
  <c r="BQ3363" i="2" s="1"/>
  <c r="BP3364" i="2"/>
  <c r="BQ3364" i="2" s="1"/>
  <c r="BP3365" i="2"/>
  <c r="BQ3365" i="2" s="1"/>
  <c r="BP3366" i="2"/>
  <c r="BQ3366" i="2" s="1"/>
  <c r="BP3367" i="2"/>
  <c r="BQ3367" i="2" s="1"/>
  <c r="BP3368" i="2"/>
  <c r="BQ3368" i="2" s="1"/>
  <c r="BP3369" i="2"/>
  <c r="BQ3369" i="2" s="1"/>
  <c r="BP3370" i="2"/>
  <c r="BQ3370" i="2" s="1"/>
  <c r="BP3371" i="2"/>
  <c r="BQ3371" i="2" s="1"/>
  <c r="BP3372" i="2"/>
  <c r="BQ3372" i="2" s="1"/>
  <c r="BP3373" i="2"/>
  <c r="BQ3373" i="2" s="1"/>
  <c r="BP3374" i="2"/>
  <c r="BQ3374" i="2" s="1"/>
  <c r="BP3375" i="2"/>
  <c r="BQ3375" i="2" s="1"/>
  <c r="BP3376" i="2"/>
  <c r="BQ3376" i="2" s="1"/>
  <c r="BP3377" i="2"/>
  <c r="BQ3377" i="2" s="1"/>
  <c r="BP3378" i="2"/>
  <c r="BQ3378" i="2" s="1"/>
  <c r="BP3379" i="2"/>
  <c r="BQ3379" i="2" s="1"/>
  <c r="BP3380" i="2"/>
  <c r="BQ3380" i="2" s="1"/>
  <c r="BP3381" i="2"/>
  <c r="BQ3381" i="2" s="1"/>
  <c r="BP3382" i="2"/>
  <c r="BQ3382" i="2" s="1"/>
  <c r="BP3383" i="2"/>
  <c r="BQ3383" i="2" s="1"/>
  <c r="BP3384" i="2"/>
  <c r="BQ3384" i="2" s="1"/>
  <c r="BP3385" i="2"/>
  <c r="BQ3385" i="2" s="1"/>
  <c r="BP3386" i="2"/>
  <c r="BQ3386" i="2" s="1"/>
  <c r="BP3387" i="2"/>
  <c r="BQ3387" i="2" s="1"/>
  <c r="BP3388" i="2"/>
  <c r="BQ3388" i="2" s="1"/>
  <c r="BP3389" i="2"/>
  <c r="BQ3389" i="2" s="1"/>
  <c r="BP3390" i="2"/>
  <c r="BQ3390" i="2" s="1"/>
  <c r="BP3391" i="2"/>
  <c r="BQ3391" i="2" s="1"/>
  <c r="BP3392" i="2"/>
  <c r="BQ3392" i="2" s="1"/>
  <c r="BP3393" i="2"/>
  <c r="BQ3393" i="2" s="1"/>
  <c r="BP3394" i="2"/>
  <c r="BQ3394" i="2" s="1"/>
  <c r="BP3395" i="2"/>
  <c r="BQ3395" i="2" s="1"/>
  <c r="BP3396" i="2"/>
  <c r="BQ3396" i="2" s="1"/>
  <c r="BP3397" i="2"/>
  <c r="BQ3397" i="2" s="1"/>
  <c r="BP3398" i="2"/>
  <c r="BQ3398" i="2" s="1"/>
  <c r="BP3399" i="2"/>
  <c r="BQ3399" i="2" s="1"/>
  <c r="BP3400" i="2"/>
  <c r="BQ3400" i="2" s="1"/>
  <c r="BP3401" i="2"/>
  <c r="BQ3401" i="2" s="1"/>
  <c r="BP3402" i="2"/>
  <c r="BQ3402" i="2" s="1"/>
  <c r="BP3403" i="2"/>
  <c r="BQ3403" i="2" s="1"/>
  <c r="BP3404" i="2"/>
  <c r="BQ3404" i="2" s="1"/>
  <c r="BP3405" i="2"/>
  <c r="BQ3405" i="2" s="1"/>
  <c r="BP3406" i="2"/>
  <c r="BQ3406" i="2" s="1"/>
  <c r="BP3407" i="2"/>
  <c r="BQ3407" i="2" s="1"/>
  <c r="BP3408" i="2"/>
  <c r="BQ3408" i="2" s="1"/>
  <c r="BP3409" i="2"/>
  <c r="BQ3409" i="2" s="1"/>
  <c r="BP3410" i="2"/>
  <c r="BQ3410" i="2" s="1"/>
  <c r="BP3411" i="2"/>
  <c r="BQ3411" i="2" s="1"/>
  <c r="BP3412" i="2"/>
  <c r="BQ3412" i="2" s="1"/>
  <c r="BP3413" i="2"/>
  <c r="BQ3413" i="2" s="1"/>
  <c r="BP3414" i="2"/>
  <c r="BQ3414" i="2" s="1"/>
  <c r="BP3415" i="2"/>
  <c r="BQ3415" i="2" s="1"/>
  <c r="BP3416" i="2"/>
  <c r="BQ3416" i="2" s="1"/>
  <c r="BP3417" i="2"/>
  <c r="BQ3417" i="2" s="1"/>
  <c r="BP3418" i="2"/>
  <c r="BQ3418" i="2" s="1"/>
  <c r="BP3419" i="2"/>
  <c r="BQ3419" i="2" s="1"/>
  <c r="BP3420" i="2"/>
  <c r="BQ3420" i="2" s="1"/>
  <c r="BP3421" i="2"/>
  <c r="BQ3421" i="2" s="1"/>
  <c r="BP3422" i="2"/>
  <c r="BQ3422" i="2" s="1"/>
  <c r="BP3423" i="2"/>
  <c r="BQ3423" i="2" s="1"/>
  <c r="BP3424" i="2"/>
  <c r="BQ3424" i="2" s="1"/>
  <c r="BP3425" i="2"/>
  <c r="BQ3425" i="2" s="1"/>
  <c r="BP3426" i="2"/>
  <c r="BQ3426" i="2" s="1"/>
  <c r="BP3427" i="2"/>
  <c r="BQ3427" i="2" s="1"/>
  <c r="BP3428" i="2"/>
  <c r="BQ3428" i="2" s="1"/>
  <c r="BP3429" i="2"/>
  <c r="BQ3429" i="2" s="1"/>
  <c r="BP3430" i="2"/>
  <c r="BQ3430" i="2" s="1"/>
  <c r="BP3431" i="2"/>
  <c r="BQ3431" i="2" s="1"/>
  <c r="BP3432" i="2"/>
  <c r="BQ3432" i="2" s="1"/>
  <c r="BP3433" i="2"/>
  <c r="BQ3433" i="2" s="1"/>
  <c r="BP3434" i="2"/>
  <c r="BQ3434" i="2" s="1"/>
  <c r="BP3435" i="2"/>
  <c r="BQ3435" i="2" s="1"/>
  <c r="BP3436" i="2"/>
  <c r="BQ3436" i="2" s="1"/>
  <c r="BP3437" i="2"/>
  <c r="BQ3437" i="2" s="1"/>
  <c r="BP3438" i="2"/>
  <c r="BQ3438" i="2" s="1"/>
  <c r="BP3439" i="2"/>
  <c r="BQ3439" i="2" s="1"/>
  <c r="BP3440" i="2"/>
  <c r="BQ3440" i="2" s="1"/>
  <c r="BP3441" i="2"/>
  <c r="BQ3441" i="2" s="1"/>
  <c r="BP3442" i="2"/>
  <c r="BQ3442" i="2" s="1"/>
  <c r="BP3443" i="2"/>
  <c r="BQ3443" i="2" s="1"/>
  <c r="BP3444" i="2"/>
  <c r="BQ3444" i="2" s="1"/>
  <c r="BP3445" i="2"/>
  <c r="BQ3445" i="2" s="1"/>
  <c r="BP3446" i="2"/>
  <c r="BQ3446" i="2" s="1"/>
  <c r="BP3447" i="2"/>
  <c r="BQ3447" i="2" s="1"/>
  <c r="BP3448" i="2"/>
  <c r="BQ3448" i="2" s="1"/>
  <c r="BP3449" i="2"/>
  <c r="BQ3449" i="2" s="1"/>
  <c r="BP3450" i="2"/>
  <c r="BQ3450" i="2" s="1"/>
  <c r="BP3451" i="2"/>
  <c r="BQ3451" i="2" s="1"/>
  <c r="BP3452" i="2"/>
  <c r="BQ3452" i="2" s="1"/>
  <c r="BP3453" i="2"/>
  <c r="BQ3453" i="2" s="1"/>
  <c r="BP3454" i="2"/>
  <c r="BQ3454" i="2" s="1"/>
  <c r="BP3455" i="2"/>
  <c r="BQ3455" i="2" s="1"/>
  <c r="BP3456" i="2"/>
  <c r="BQ3456" i="2" s="1"/>
  <c r="E1" i="3"/>
  <c r="F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8" i="3"/>
  <c r="BA279" i="3"/>
  <c r="BA280" i="3"/>
  <c r="BA281" i="3"/>
  <c r="BA282" i="3"/>
  <c r="BA283" i="3"/>
  <c r="BA284" i="3"/>
  <c r="BA285" i="3"/>
  <c r="BA286" i="3"/>
  <c r="BA289" i="3"/>
  <c r="BA290" i="3"/>
  <c r="BA291" i="3"/>
  <c r="BA292" i="3"/>
  <c r="BA293" i="3"/>
  <c r="BA294" i="3"/>
  <c r="BA295" i="3"/>
  <c r="BA296" i="3"/>
  <c r="BA297" i="3"/>
  <c r="BA311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2" i="3"/>
  <c r="BA313" i="3"/>
  <c r="BA315" i="3"/>
  <c r="BA316" i="3"/>
  <c r="BA317" i="3"/>
  <c r="BA318" i="3"/>
  <c r="BA319" i="3"/>
  <c r="BA320" i="3"/>
  <c r="BA321" i="3"/>
  <c r="BA322" i="3"/>
  <c r="BA323" i="3"/>
  <c r="BA324" i="3"/>
  <c r="BA325" i="3"/>
  <c r="BA327" i="3"/>
  <c r="BA328" i="3"/>
  <c r="BA329" i="3"/>
  <c r="BA330" i="3"/>
  <c r="BA331" i="3"/>
  <c r="BA332" i="3"/>
  <c r="BA333" i="3"/>
  <c r="BA334" i="3"/>
  <c r="BA335" i="3"/>
  <c r="BA336" i="3"/>
  <c r="BA337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1" i="3"/>
  <c r="BA362" i="3"/>
  <c r="BA363" i="3"/>
  <c r="BA364" i="3"/>
  <c r="BA365" i="3"/>
  <c r="BA366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8" i="3"/>
  <c r="BA389" i="3"/>
  <c r="BA390" i="3"/>
  <c r="BA391" i="3"/>
  <c r="BA392" i="3"/>
  <c r="BA393" i="3"/>
  <c r="BA394" i="3"/>
  <c r="BA395" i="3"/>
  <c r="BA396" i="3"/>
  <c r="BA398" i="3"/>
  <c r="BA397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5" i="3"/>
  <c r="BA416" i="3"/>
  <c r="BA417" i="3"/>
  <c r="BA418" i="3"/>
  <c r="BA419" i="3"/>
  <c r="BA420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6" i="3"/>
  <c r="BA477" i="3"/>
  <c r="BA478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338" i="3"/>
  <c r="BA515" i="3"/>
  <c r="BA516" i="3"/>
  <c r="BA517" i="3"/>
  <c r="BA518" i="3"/>
  <c r="BA519" i="3"/>
  <c r="BA520" i="3"/>
  <c r="BA521" i="3"/>
  <c r="BA522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42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2" i="3"/>
  <c r="BA721" i="3"/>
  <c r="BA722" i="3"/>
  <c r="F724" i="3"/>
  <c r="BA724" i="3"/>
  <c r="F725" i="3"/>
  <c r="BA725" i="3"/>
  <c r="F726" i="3"/>
  <c r="BA726" i="3"/>
  <c r="F727" i="3"/>
  <c r="BA727" i="3"/>
  <c r="F728" i="3"/>
  <c r="BA728" i="3"/>
  <c r="F729" i="3"/>
  <c r="BA729" i="3"/>
  <c r="F730" i="3"/>
  <c r="BA730" i="3"/>
  <c r="F731" i="3"/>
  <c r="BA731" i="3"/>
  <c r="F732" i="3"/>
  <c r="BA732" i="3"/>
  <c r="F733" i="3"/>
  <c r="BA733" i="3"/>
  <c r="F734" i="3"/>
  <c r="BA734" i="3"/>
  <c r="F735" i="3"/>
  <c r="BA735" i="3"/>
  <c r="F736" i="3"/>
  <c r="BA736" i="3"/>
  <c r="F737" i="3"/>
  <c r="BA737" i="3"/>
  <c r="F738" i="3"/>
  <c r="BA738" i="3"/>
  <c r="F739" i="3"/>
  <c r="BA739" i="3"/>
  <c r="F740" i="3"/>
  <c r="BA740" i="3"/>
  <c r="F741" i="3"/>
  <c r="BA741" i="3"/>
  <c r="F742" i="3"/>
  <c r="BA742" i="3"/>
  <c r="F743" i="3"/>
  <c r="BA743" i="3"/>
  <c r="F744" i="3"/>
  <c r="BA744" i="3"/>
  <c r="F745" i="3"/>
  <c r="BA745" i="3"/>
  <c r="F746" i="3"/>
  <c r="BA746" i="3"/>
  <c r="F747" i="3"/>
  <c r="BA747" i="3"/>
  <c r="F748" i="3"/>
  <c r="BA748" i="3"/>
  <c r="F749" i="3"/>
  <c r="BA749" i="3"/>
  <c r="F750" i="3"/>
  <c r="BA750" i="3"/>
  <c r="F751" i="3"/>
  <c r="BA751" i="3"/>
  <c r="F752" i="3"/>
  <c r="BA752" i="3"/>
  <c r="F753" i="3"/>
  <c r="BA753" i="3"/>
  <c r="F754" i="3"/>
  <c r="BA754" i="3"/>
  <c r="F755" i="3"/>
  <c r="BA755" i="3"/>
  <c r="F756" i="3"/>
  <c r="BA756" i="3"/>
  <c r="F757" i="3"/>
  <c r="BA757" i="3"/>
  <c r="F758" i="3"/>
  <c r="BA758" i="3"/>
  <c r="F759" i="3"/>
  <c r="BA759" i="3"/>
  <c r="F760" i="3"/>
  <c r="BA760" i="3"/>
  <c r="F761" i="3"/>
  <c r="BA761" i="3"/>
  <c r="F762" i="3"/>
  <c r="BA762" i="3"/>
  <c r="F763" i="3"/>
  <c r="BA763" i="3"/>
  <c r="F764" i="3"/>
  <c r="BA764" i="3"/>
  <c r="F765" i="3"/>
  <c r="BA765" i="3"/>
  <c r="F766" i="3"/>
  <c r="BA766" i="3"/>
  <c r="F767" i="3"/>
  <c r="BA767" i="3"/>
  <c r="F768" i="3"/>
  <c r="BA768" i="3"/>
  <c r="F769" i="3"/>
  <c r="BA769" i="3"/>
  <c r="F770" i="3"/>
  <c r="BA770" i="3"/>
  <c r="F771" i="3"/>
  <c r="BA771" i="3"/>
  <c r="F772" i="3"/>
  <c r="BA772" i="3"/>
  <c r="F773" i="3"/>
  <c r="BA773" i="3"/>
  <c r="F774" i="3"/>
  <c r="BA774" i="3"/>
  <c r="F775" i="3"/>
  <c r="BA775" i="3"/>
  <c r="F776" i="3"/>
  <c r="BA776" i="3"/>
  <c r="F777" i="3"/>
  <c r="BA777" i="3"/>
  <c r="F778" i="3"/>
  <c r="BA778" i="3"/>
  <c r="F779" i="3"/>
  <c r="BA779" i="3"/>
  <c r="F780" i="3"/>
  <c r="BA780" i="3"/>
  <c r="F781" i="3"/>
  <c r="BA781" i="3"/>
  <c r="F782" i="3"/>
  <c r="BA782" i="3"/>
  <c r="F783" i="3"/>
  <c r="BA783" i="3"/>
  <c r="F784" i="3"/>
  <c r="BA784" i="3"/>
  <c r="F785" i="3"/>
  <c r="BA785" i="3"/>
  <c r="F786" i="3"/>
  <c r="BA786" i="3"/>
  <c r="F787" i="3"/>
  <c r="BA787" i="3"/>
  <c r="F788" i="3"/>
  <c r="BA788" i="3"/>
  <c r="F789" i="3"/>
  <c r="BA789" i="3"/>
  <c r="F790" i="3"/>
  <c r="BA790" i="3"/>
  <c r="F791" i="3"/>
  <c r="BA791" i="3"/>
  <c r="F792" i="3"/>
  <c r="BA792" i="3"/>
  <c r="F793" i="3"/>
  <c r="BA793" i="3"/>
  <c r="F794" i="3"/>
  <c r="BA794" i="3"/>
  <c r="F795" i="3"/>
  <c r="BA795" i="3"/>
  <c r="F796" i="3"/>
  <c r="BA796" i="3"/>
  <c r="F797" i="3"/>
  <c r="BA797" i="3"/>
  <c r="F798" i="3"/>
  <c r="BA798" i="3"/>
  <c r="F799" i="3"/>
  <c r="BA799" i="3"/>
  <c r="F800" i="3"/>
  <c r="BA800" i="3"/>
  <c r="F801" i="3"/>
  <c r="BA801" i="3"/>
  <c r="F802" i="3"/>
  <c r="BA802" i="3"/>
  <c r="F803" i="3"/>
  <c r="BA803" i="3"/>
  <c r="F804" i="3"/>
  <c r="BA804" i="3"/>
  <c r="F805" i="3"/>
  <c r="BA805" i="3"/>
  <c r="F806" i="3"/>
  <c r="BA806" i="3"/>
  <c r="F807" i="3"/>
  <c r="BA807" i="3"/>
  <c r="F808" i="3"/>
  <c r="BA808" i="3"/>
  <c r="F809" i="3"/>
  <c r="BA809" i="3"/>
  <c r="F810" i="3"/>
  <c r="BA810" i="3"/>
  <c r="F811" i="3"/>
  <c r="BA811" i="3"/>
  <c r="F812" i="3"/>
  <c r="BA812" i="3"/>
  <c r="F813" i="3"/>
  <c r="BA813" i="3"/>
  <c r="F814" i="3"/>
  <c r="BA814" i="3"/>
  <c r="F815" i="3"/>
  <c r="BA815" i="3"/>
  <c r="F816" i="3"/>
  <c r="BA816" i="3"/>
  <c r="F817" i="3"/>
  <c r="BA817" i="3"/>
  <c r="F818" i="3"/>
  <c r="BA818" i="3"/>
  <c r="F819" i="3"/>
  <c r="BA819" i="3"/>
  <c r="F820" i="3"/>
  <c r="BA820" i="3"/>
  <c r="F821" i="3"/>
  <c r="BA821" i="3"/>
  <c r="F822" i="3"/>
  <c r="BA822" i="3"/>
  <c r="F823" i="3"/>
  <c r="BA823" i="3"/>
  <c r="F824" i="3"/>
  <c r="BA824" i="3"/>
  <c r="F825" i="3"/>
  <c r="BA825" i="3"/>
  <c r="F826" i="3"/>
  <c r="BA826" i="3"/>
  <c r="F827" i="3"/>
  <c r="BA827" i="3"/>
  <c r="F828" i="3"/>
  <c r="BA828" i="3"/>
  <c r="F829" i="3"/>
  <c r="BA829" i="3"/>
  <c r="F830" i="3"/>
  <c r="BA830" i="3"/>
  <c r="F831" i="3"/>
  <c r="BA831" i="3"/>
  <c r="F832" i="3"/>
  <c r="BA832" i="3"/>
  <c r="F833" i="3"/>
  <c r="BA833" i="3"/>
  <c r="F834" i="3"/>
  <c r="BA834" i="3"/>
  <c r="F835" i="3"/>
  <c r="BA835" i="3"/>
  <c r="F836" i="3"/>
  <c r="BA836" i="3"/>
  <c r="F837" i="3"/>
  <c r="BA837" i="3"/>
  <c r="F838" i="3"/>
  <c r="BA838" i="3"/>
  <c r="F839" i="3"/>
  <c r="BA839" i="3"/>
  <c r="F840" i="3"/>
  <c r="BA840" i="3"/>
  <c r="F841" i="3"/>
  <c r="BA841" i="3"/>
  <c r="F842" i="3"/>
  <c r="BA842" i="3"/>
  <c r="F843" i="3"/>
  <c r="BA843" i="3"/>
  <c r="F844" i="3"/>
  <c r="BA844" i="3"/>
  <c r="F845" i="3"/>
  <c r="BA845" i="3"/>
  <c r="F846" i="3"/>
  <c r="BA846" i="3"/>
  <c r="F847" i="3"/>
  <c r="BA847" i="3"/>
  <c r="F848" i="3"/>
  <c r="BA848" i="3"/>
  <c r="F849" i="3"/>
  <c r="BA849" i="3"/>
  <c r="F850" i="3"/>
  <c r="BA850" i="3"/>
  <c r="F851" i="3"/>
  <c r="BA851" i="3"/>
  <c r="F852" i="3"/>
  <c r="BA852" i="3"/>
  <c r="F853" i="3"/>
  <c r="BA853" i="3"/>
  <c r="F854" i="3"/>
  <c r="BA854" i="3"/>
  <c r="F855" i="3"/>
  <c r="BA855" i="3"/>
  <c r="F856" i="3"/>
  <c r="BA856" i="3"/>
  <c r="F857" i="3"/>
  <c r="BA857" i="3"/>
  <c r="F858" i="3"/>
  <c r="BA858" i="3"/>
  <c r="F859" i="3"/>
  <c r="BA859" i="3"/>
  <c r="F860" i="3"/>
  <c r="BA860" i="3"/>
  <c r="F861" i="3"/>
  <c r="BA861" i="3"/>
  <c r="F862" i="3"/>
  <c r="BA862" i="3"/>
  <c r="F863" i="3"/>
  <c r="BA863" i="3"/>
  <c r="F864" i="3"/>
  <c r="BA864" i="3"/>
  <c r="F865" i="3"/>
  <c r="BA865" i="3"/>
  <c r="F866" i="3"/>
  <c r="BA866" i="3"/>
  <c r="F867" i="3"/>
  <c r="BA867" i="3"/>
  <c r="F868" i="3"/>
  <c r="BA868" i="3"/>
  <c r="F869" i="3"/>
  <c r="BA869" i="3"/>
  <c r="F870" i="3"/>
  <c r="BA870" i="3"/>
  <c r="F871" i="3"/>
  <c r="BA871" i="3"/>
  <c r="F872" i="3"/>
  <c r="BA872" i="3"/>
  <c r="F873" i="3"/>
  <c r="BA873" i="3"/>
  <c r="F874" i="3"/>
  <c r="BA874" i="3"/>
  <c r="F875" i="3"/>
  <c r="BA875" i="3"/>
  <c r="F876" i="3"/>
  <c r="BA876" i="3"/>
  <c r="F877" i="3"/>
  <c r="BA877" i="3"/>
  <c r="F878" i="3"/>
  <c r="BA878" i="3"/>
  <c r="F879" i="3"/>
  <c r="BA879" i="3"/>
  <c r="F880" i="3"/>
  <c r="BA880" i="3"/>
  <c r="F881" i="3"/>
  <c r="BA881" i="3"/>
  <c r="F882" i="3"/>
  <c r="BA882" i="3"/>
  <c r="F883" i="3"/>
  <c r="BA883" i="3"/>
  <c r="F884" i="3"/>
  <c r="BA884" i="3"/>
  <c r="F885" i="3"/>
  <c r="BA885" i="3"/>
  <c r="F886" i="3"/>
  <c r="BA886" i="3"/>
  <c r="F887" i="3"/>
  <c r="BA887" i="3"/>
  <c r="F888" i="3"/>
  <c r="BA888" i="3"/>
  <c r="F889" i="3"/>
  <c r="BA889" i="3"/>
  <c r="F890" i="3"/>
  <c r="BA890" i="3"/>
  <c r="F891" i="3"/>
  <c r="BA891" i="3"/>
  <c r="F892" i="3"/>
  <c r="BA892" i="3"/>
  <c r="F893" i="3"/>
  <c r="BA893" i="3"/>
  <c r="F894" i="3"/>
  <c r="BA894" i="3"/>
  <c r="F895" i="3"/>
  <c r="BA895" i="3"/>
  <c r="F896" i="3"/>
  <c r="BA896" i="3"/>
  <c r="F897" i="3"/>
  <c r="BA897" i="3"/>
  <c r="F898" i="3"/>
  <c r="BA898" i="3"/>
  <c r="F899" i="3"/>
  <c r="BA899" i="3"/>
  <c r="F900" i="3"/>
  <c r="BA900" i="3"/>
  <c r="F901" i="3"/>
  <c r="BA901" i="3"/>
  <c r="F902" i="3"/>
  <c r="BA902" i="3"/>
  <c r="F903" i="3"/>
  <c r="BA903" i="3"/>
  <c r="F904" i="3"/>
  <c r="BA904" i="3"/>
  <c r="F905" i="3"/>
  <c r="BA905" i="3"/>
  <c r="F906" i="3"/>
  <c r="BA906" i="3"/>
  <c r="F907" i="3"/>
  <c r="BA907" i="3"/>
  <c r="F908" i="3"/>
  <c r="BA908" i="3"/>
  <c r="F909" i="3"/>
  <c r="BA909" i="3"/>
  <c r="F910" i="3"/>
  <c r="BA910" i="3"/>
  <c r="F911" i="3"/>
  <c r="BA911" i="3"/>
  <c r="F912" i="3"/>
  <c r="BA912" i="3"/>
  <c r="F913" i="3"/>
  <c r="BA913" i="3"/>
  <c r="F914" i="3"/>
  <c r="BA914" i="3"/>
  <c r="F915" i="3"/>
  <c r="BA915" i="3"/>
  <c r="F916" i="3"/>
  <c r="BA916" i="3"/>
  <c r="F917" i="3"/>
  <c r="BA917" i="3"/>
  <c r="F918" i="3"/>
  <c r="BA918" i="3"/>
  <c r="F919" i="3"/>
  <c r="BA919" i="3"/>
  <c r="F920" i="3"/>
  <c r="BA920" i="3"/>
  <c r="F921" i="3"/>
  <c r="BA921" i="3"/>
  <c r="F922" i="3"/>
  <c r="BA922" i="3"/>
  <c r="F923" i="3"/>
  <c r="BA923" i="3"/>
  <c r="F924" i="3"/>
  <c r="BA924" i="3"/>
  <c r="F925" i="3"/>
  <c r="BA925" i="3"/>
  <c r="F926" i="3"/>
  <c r="BA926" i="3"/>
  <c r="F927" i="3"/>
  <c r="BA927" i="3"/>
  <c r="F928" i="3"/>
  <c r="BA928" i="3"/>
  <c r="F929" i="3"/>
  <c r="BA929" i="3"/>
  <c r="F930" i="3"/>
  <c r="BA930" i="3"/>
  <c r="F931" i="3"/>
  <c r="BA931" i="3"/>
  <c r="F932" i="3"/>
  <c r="BA932" i="3"/>
  <c r="F933" i="3"/>
  <c r="BA933" i="3"/>
  <c r="F934" i="3"/>
  <c r="BA934" i="3"/>
  <c r="F935" i="3"/>
  <c r="BA935" i="3"/>
  <c r="F936" i="3"/>
  <c r="BA936" i="3"/>
  <c r="F937" i="3"/>
  <c r="BA937" i="3"/>
  <c r="F938" i="3"/>
  <c r="BA938" i="3"/>
  <c r="F939" i="3"/>
  <c r="BA939" i="3"/>
  <c r="F940" i="3"/>
  <c r="BA940" i="3"/>
  <c r="F941" i="3"/>
  <c r="BA941" i="3"/>
  <c r="F942" i="3"/>
  <c r="BA942" i="3"/>
  <c r="F943" i="3"/>
  <c r="BA943" i="3"/>
  <c r="F944" i="3"/>
  <c r="BA944" i="3"/>
  <c r="F945" i="3"/>
  <c r="BA945" i="3"/>
  <c r="F946" i="3"/>
  <c r="BA946" i="3"/>
  <c r="F947" i="3"/>
  <c r="BA947" i="3"/>
  <c r="F948" i="3"/>
  <c r="BA948" i="3"/>
  <c r="F949" i="3"/>
  <c r="BA949" i="3"/>
  <c r="F950" i="3"/>
  <c r="BA950" i="3"/>
  <c r="F951" i="3"/>
  <c r="BA951" i="3"/>
  <c r="F952" i="3"/>
  <c r="BA952" i="3"/>
  <c r="F953" i="3"/>
  <c r="BA953" i="3"/>
  <c r="F954" i="3"/>
  <c r="BA954" i="3"/>
  <c r="F955" i="3"/>
  <c r="BA955" i="3"/>
  <c r="F956" i="3"/>
  <c r="BA956" i="3"/>
  <c r="F957" i="3"/>
  <c r="BA957" i="3"/>
  <c r="F958" i="3"/>
  <c r="BA958" i="3"/>
  <c r="F959" i="3"/>
  <c r="BA959" i="3"/>
  <c r="F960" i="3"/>
  <c r="BA960" i="3"/>
  <c r="F961" i="3"/>
  <c r="BA961" i="3"/>
  <c r="F962" i="3"/>
  <c r="BA962" i="3"/>
  <c r="F963" i="3"/>
  <c r="BA963" i="3"/>
  <c r="F964" i="3"/>
  <c r="BA964" i="3"/>
  <c r="F965" i="3"/>
  <c r="BA965" i="3"/>
  <c r="F966" i="3"/>
  <c r="BA966" i="3"/>
  <c r="F967" i="3"/>
  <c r="BA967" i="3"/>
  <c r="F968" i="3"/>
  <c r="BA968" i="3"/>
  <c r="F969" i="3"/>
  <c r="BA969" i="3"/>
  <c r="F970" i="3"/>
  <c r="BA970" i="3"/>
  <c r="F971" i="3"/>
  <c r="BA971" i="3"/>
  <c r="F972" i="3"/>
  <c r="BA972" i="3"/>
  <c r="F973" i="3"/>
  <c r="BA973" i="3"/>
  <c r="F974" i="3"/>
  <c r="BA974" i="3"/>
  <c r="F975" i="3"/>
  <c r="BA975" i="3"/>
  <c r="F976" i="3"/>
  <c r="BA976" i="3"/>
  <c r="F977" i="3"/>
  <c r="BA977" i="3"/>
  <c r="F978" i="3"/>
  <c r="BA978" i="3"/>
  <c r="F979" i="3"/>
  <c r="BA979" i="3"/>
  <c r="F980" i="3"/>
  <c r="BA980" i="3"/>
  <c r="F981" i="3"/>
  <c r="BA981" i="3"/>
  <c r="F982" i="3"/>
  <c r="BA982" i="3"/>
  <c r="F983" i="3"/>
  <c r="BA983" i="3"/>
  <c r="F984" i="3"/>
  <c r="BA984" i="3"/>
  <c r="F985" i="3"/>
  <c r="BA985" i="3"/>
  <c r="F986" i="3"/>
  <c r="BA986" i="3"/>
  <c r="F987" i="3"/>
  <c r="BA987" i="3"/>
  <c r="F988" i="3"/>
  <c r="BA988" i="3"/>
  <c r="F989" i="3"/>
  <c r="BA989" i="3"/>
  <c r="F990" i="3"/>
  <c r="BA990" i="3"/>
  <c r="F991" i="3"/>
  <c r="BA991" i="3"/>
  <c r="F992" i="3"/>
  <c r="BA992" i="3"/>
  <c r="F993" i="3"/>
  <c r="BA993" i="3"/>
  <c r="F994" i="3"/>
  <c r="BA994" i="3"/>
  <c r="F995" i="3"/>
  <c r="BA995" i="3"/>
  <c r="F996" i="3"/>
  <c r="BA996" i="3"/>
  <c r="F997" i="3"/>
  <c r="BA997" i="3"/>
  <c r="F998" i="3"/>
  <c r="BA998" i="3"/>
  <c r="F999" i="3"/>
  <c r="BA999" i="3"/>
  <c r="F1000" i="3"/>
  <c r="BA1000" i="3"/>
  <c r="F1001" i="3"/>
  <c r="BA1001" i="3"/>
  <c r="F1002" i="3"/>
  <c r="BA1002" i="3"/>
  <c r="F1003" i="3"/>
  <c r="BA1003" i="3"/>
  <c r="F1004" i="3"/>
  <c r="BA1004" i="3"/>
  <c r="F1005" i="3"/>
  <c r="BA1005" i="3"/>
  <c r="F1006" i="3"/>
  <c r="BA1006" i="3"/>
  <c r="F1007" i="3"/>
  <c r="BA1007" i="3"/>
  <c r="F1008" i="3"/>
  <c r="BA1008" i="3"/>
  <c r="F1009" i="3"/>
  <c r="BA1009" i="3"/>
  <c r="F1010" i="3"/>
  <c r="BA1010" i="3"/>
  <c r="F1011" i="3"/>
  <c r="BA1011" i="3"/>
  <c r="F1012" i="3"/>
  <c r="BA1012" i="3"/>
  <c r="F1013" i="3"/>
  <c r="BA1013" i="3"/>
  <c r="F1014" i="3"/>
  <c r="BA1014" i="3"/>
  <c r="F1015" i="3"/>
  <c r="BA1015" i="3"/>
  <c r="F1016" i="3"/>
  <c r="BA1016" i="3"/>
  <c r="F1017" i="3"/>
  <c r="BA1017" i="3"/>
  <c r="F1018" i="3"/>
  <c r="BA1018" i="3"/>
  <c r="F1019" i="3"/>
  <c r="BA1019" i="3"/>
  <c r="F1020" i="3"/>
  <c r="BA1020" i="3"/>
  <c r="F1021" i="3"/>
  <c r="BA1021" i="3"/>
  <c r="F1022" i="3"/>
  <c r="BA1022" i="3"/>
  <c r="F1023" i="3"/>
  <c r="BA1023" i="3"/>
  <c r="F1024" i="3"/>
  <c r="BA1024" i="3"/>
  <c r="F1025" i="3"/>
  <c r="BA1025" i="3"/>
  <c r="F1026" i="3"/>
  <c r="BA1026" i="3"/>
  <c r="F1027" i="3"/>
  <c r="BA1027" i="3"/>
  <c r="F1028" i="3"/>
  <c r="BA1028" i="3"/>
  <c r="F1029" i="3"/>
  <c r="BA1029" i="3"/>
  <c r="F1030" i="3"/>
  <c r="BA1030" i="3"/>
  <c r="F1031" i="3"/>
  <c r="BA1031" i="3"/>
  <c r="F1032" i="3"/>
  <c r="BA1032" i="3"/>
  <c r="F1033" i="3"/>
  <c r="BA1033" i="3"/>
  <c r="F1034" i="3"/>
  <c r="BA1034" i="3"/>
  <c r="F1035" i="3"/>
  <c r="BA1035" i="3"/>
  <c r="F1036" i="3"/>
  <c r="BA1036" i="3"/>
  <c r="F1037" i="3"/>
  <c r="BA1037" i="3"/>
  <c r="F1038" i="3"/>
  <c r="BA1038" i="3"/>
  <c r="F1039" i="3"/>
  <c r="BA1039" i="3"/>
  <c r="F1040" i="3"/>
  <c r="BA1040" i="3"/>
  <c r="F1041" i="3"/>
  <c r="BA1041" i="3"/>
  <c r="F1042" i="3"/>
  <c r="BA1042" i="3"/>
  <c r="F1043" i="3"/>
  <c r="BA1043" i="3"/>
  <c r="F1044" i="3"/>
  <c r="BA1044" i="3"/>
  <c r="F1045" i="3"/>
  <c r="BA1045" i="3"/>
  <c r="F1046" i="3"/>
  <c r="BA1046" i="3"/>
  <c r="F1047" i="3"/>
  <c r="BA1047" i="3"/>
  <c r="F1048" i="3"/>
  <c r="BA1048" i="3"/>
  <c r="F1049" i="3"/>
  <c r="BA1049" i="3"/>
  <c r="F1050" i="3"/>
  <c r="BA1050" i="3"/>
  <c r="F1051" i="3"/>
  <c r="BA1051" i="3"/>
  <c r="F1052" i="3"/>
  <c r="BA1052" i="3"/>
  <c r="F1053" i="3"/>
  <c r="BA1053" i="3"/>
  <c r="F1054" i="3"/>
  <c r="BA1054" i="3"/>
  <c r="F1055" i="3"/>
  <c r="BA1055" i="3"/>
  <c r="F1056" i="3"/>
  <c r="BA1056" i="3"/>
  <c r="F1057" i="3"/>
  <c r="BA1057" i="3"/>
  <c r="F1058" i="3"/>
  <c r="BA1058" i="3"/>
  <c r="F1059" i="3"/>
  <c r="BA1059" i="3"/>
  <c r="F1060" i="3"/>
  <c r="BA1060" i="3"/>
  <c r="F1061" i="3"/>
  <c r="BA1061" i="3"/>
  <c r="F1062" i="3"/>
  <c r="BA1062" i="3"/>
  <c r="F1063" i="3"/>
  <c r="BA1063" i="3"/>
  <c r="F1064" i="3"/>
  <c r="BA1064" i="3"/>
  <c r="F1065" i="3"/>
  <c r="BA1065" i="3"/>
  <c r="F1066" i="3"/>
  <c r="BA1066" i="3"/>
  <c r="F1067" i="3"/>
  <c r="BA1067" i="3"/>
  <c r="F1068" i="3"/>
  <c r="BA1068" i="3"/>
  <c r="F1069" i="3"/>
  <c r="BA1069" i="3"/>
  <c r="F1070" i="3"/>
  <c r="BA1070" i="3"/>
  <c r="F1071" i="3"/>
  <c r="BA1071" i="3"/>
  <c r="F1072" i="3"/>
  <c r="BA1072" i="3"/>
  <c r="F1073" i="3"/>
  <c r="BA1073" i="3"/>
  <c r="F1074" i="3"/>
  <c r="BA1074" i="3"/>
  <c r="BA1075" i="3"/>
  <c r="BM1075" i="3"/>
  <c r="D1077" i="3"/>
  <c r="E1077" i="3"/>
  <c r="F1077" i="3"/>
  <c r="K1077" i="3"/>
  <c r="L1077" i="3"/>
  <c r="D1078" i="3"/>
  <c r="E1078" i="3"/>
  <c r="F1078" i="3"/>
  <c r="D1079" i="3"/>
  <c r="E1079" i="3"/>
  <c r="F1079" i="3"/>
  <c r="D1080" i="3"/>
  <c r="E1080" i="3"/>
  <c r="F1080" i="3"/>
  <c r="G1080" i="3"/>
  <c r="H1080" i="3" s="1"/>
  <c r="J1080" i="3"/>
  <c r="K1080" i="3"/>
  <c r="L1080" i="3"/>
  <c r="D1081" i="3"/>
  <c r="E1081" i="3"/>
  <c r="F1081" i="3"/>
  <c r="D1082" i="3"/>
  <c r="E1082" i="3"/>
  <c r="F1082" i="3"/>
  <c r="D1083" i="3"/>
  <c r="E1083" i="3"/>
  <c r="F1083" i="3"/>
  <c r="G1083" i="3"/>
  <c r="H1083" i="3" s="1"/>
  <c r="J1083" i="3"/>
  <c r="K1083" i="3"/>
  <c r="L1083" i="3"/>
  <c r="D1084" i="3"/>
  <c r="E1084" i="3"/>
  <c r="F1084" i="3"/>
  <c r="G1084" i="3"/>
  <c r="H1084" i="3" s="1"/>
  <c r="J1084" i="3"/>
  <c r="K1084" i="3"/>
  <c r="L1084" i="3"/>
  <c r="D1085" i="3"/>
  <c r="E1085" i="3"/>
  <c r="F1085" i="3"/>
  <c r="F1086" i="3"/>
  <c r="D1087" i="3"/>
  <c r="E1087" i="3"/>
  <c r="F1087" i="3"/>
  <c r="G1087" i="3"/>
  <c r="H1087" i="3" s="1"/>
  <c r="J1087" i="3"/>
  <c r="K1087" i="3"/>
  <c r="L1087" i="3"/>
  <c r="D1088" i="3"/>
  <c r="E1088" i="3"/>
  <c r="F1088" i="3"/>
  <c r="D1089" i="3"/>
  <c r="E1089" i="3"/>
  <c r="F1089" i="3"/>
  <c r="G1089" i="3"/>
  <c r="H1089" i="3" s="1"/>
  <c r="J1089" i="3"/>
  <c r="K1089" i="3"/>
  <c r="L1089" i="3"/>
  <c r="D1090" i="3"/>
  <c r="E1090" i="3"/>
  <c r="F1090" i="3"/>
  <c r="D1091" i="3"/>
  <c r="E1091" i="3"/>
  <c r="F1091" i="3"/>
  <c r="D1092" i="3"/>
  <c r="E1092" i="3"/>
  <c r="F1092" i="3"/>
  <c r="D1093" i="3"/>
  <c r="E1093" i="3"/>
  <c r="F1093" i="3"/>
  <c r="D1094" i="3"/>
  <c r="E1094" i="3"/>
  <c r="F1094" i="3"/>
  <c r="D1095" i="3"/>
  <c r="E1095" i="3"/>
  <c r="F1095" i="3"/>
  <c r="G1095" i="3"/>
  <c r="H1095" i="3" s="1"/>
  <c r="J1095" i="3"/>
  <c r="K1095" i="3"/>
  <c r="L1095" i="3"/>
  <c r="D1096" i="3"/>
  <c r="E1096" i="3"/>
  <c r="F1096" i="3"/>
  <c r="G1096" i="3"/>
  <c r="H1096" i="3" s="1"/>
  <c r="J1096" i="3"/>
  <c r="K1096" i="3"/>
  <c r="L1096" i="3"/>
  <c r="D1097" i="3"/>
  <c r="E1097" i="3"/>
  <c r="F1097" i="3"/>
  <c r="F1098" i="3"/>
  <c r="D1099" i="3"/>
  <c r="E1099" i="3"/>
  <c r="F1099" i="3"/>
  <c r="G1099" i="3"/>
  <c r="H1099" i="3" s="1"/>
  <c r="J1099" i="3"/>
  <c r="K1099" i="3"/>
  <c r="L1099" i="3"/>
  <c r="D1100" i="3"/>
  <c r="E1100" i="3"/>
  <c r="F1100" i="3"/>
  <c r="D1101" i="3"/>
  <c r="E1101" i="3"/>
  <c r="F1101" i="3"/>
  <c r="G1101" i="3"/>
  <c r="H1101" i="3" s="1"/>
  <c r="J1101" i="3"/>
  <c r="K1101" i="3"/>
  <c r="L1101" i="3"/>
  <c r="D1102" i="3"/>
  <c r="E1102" i="3"/>
  <c r="F1102" i="3"/>
  <c r="D1103" i="3"/>
  <c r="E1103" i="3"/>
  <c r="F1103" i="3"/>
  <c r="G1103" i="3"/>
  <c r="H1103" i="3" s="1"/>
  <c r="J1103" i="3"/>
  <c r="K1103" i="3"/>
  <c r="L1103" i="3"/>
  <c r="D1104" i="3"/>
  <c r="E1104" i="3"/>
  <c r="F1104" i="3"/>
  <c r="J1104" i="3"/>
  <c r="D1105" i="3"/>
  <c r="E1105" i="3"/>
  <c r="F1105" i="3"/>
  <c r="D1106" i="3"/>
  <c r="E1106" i="3"/>
  <c r="F1106" i="3"/>
  <c r="D1107" i="3"/>
  <c r="E1107" i="3"/>
  <c r="F1107" i="3"/>
  <c r="D1108" i="3"/>
  <c r="E1108" i="3"/>
  <c r="F1108" i="3"/>
  <c r="G1108" i="3"/>
  <c r="H1108" i="3" s="1"/>
  <c r="J1108" i="3"/>
  <c r="K1108" i="3"/>
  <c r="L1108" i="3"/>
  <c r="D1109" i="3"/>
  <c r="E1109" i="3"/>
  <c r="F1109" i="3"/>
  <c r="F1110" i="3"/>
  <c r="D1111" i="3"/>
  <c r="E1111" i="3"/>
  <c r="F1111" i="3"/>
  <c r="G1111" i="3"/>
  <c r="H1111" i="3" s="1"/>
  <c r="J1111" i="3"/>
  <c r="K1111" i="3"/>
  <c r="L1111" i="3"/>
  <c r="D1112" i="3"/>
  <c r="E1112" i="3"/>
  <c r="F1112" i="3"/>
  <c r="D1113" i="3"/>
  <c r="E1113" i="3"/>
  <c r="F1113" i="3"/>
  <c r="D1114" i="3"/>
  <c r="E1114" i="3"/>
  <c r="F1114" i="3"/>
  <c r="D1115" i="3"/>
  <c r="E1115" i="3"/>
  <c r="F1115" i="3"/>
  <c r="G1115" i="3"/>
  <c r="H1115" i="3" s="1"/>
  <c r="J1115" i="3"/>
  <c r="K1115" i="3"/>
  <c r="L1115" i="3"/>
  <c r="D1116" i="3"/>
  <c r="E1116" i="3"/>
  <c r="F1116" i="3"/>
  <c r="G1116" i="3"/>
  <c r="H1116" i="3" s="1"/>
  <c r="J1116" i="3"/>
  <c r="K1116" i="3"/>
  <c r="L1116" i="3"/>
  <c r="D1117" i="3"/>
  <c r="E1117" i="3"/>
  <c r="F1117" i="3"/>
  <c r="G1117" i="3"/>
  <c r="H1117" i="3" s="1"/>
  <c r="J1117" i="3"/>
  <c r="K1117" i="3"/>
  <c r="L1117" i="3"/>
  <c r="D1118" i="3"/>
  <c r="E1118" i="3"/>
  <c r="F1118" i="3"/>
  <c r="D1119" i="3"/>
  <c r="E1119" i="3"/>
  <c r="F1119" i="3"/>
  <c r="G1119" i="3"/>
  <c r="H1119" i="3" s="1"/>
  <c r="J1119" i="3"/>
  <c r="K1119" i="3"/>
  <c r="L1119" i="3"/>
  <c r="D1120" i="3"/>
  <c r="E1120" i="3"/>
  <c r="F1120" i="3"/>
  <c r="D1121" i="3"/>
  <c r="E1121" i="3"/>
  <c r="F1121" i="3"/>
  <c r="F1122" i="3"/>
  <c r="D1123" i="3"/>
  <c r="E1123" i="3"/>
  <c r="F1123" i="3"/>
  <c r="D1124" i="3"/>
  <c r="E1124" i="3"/>
  <c r="F1124" i="3"/>
  <c r="D1125" i="3"/>
  <c r="E1125" i="3"/>
  <c r="F1125" i="3"/>
  <c r="D1126" i="3"/>
  <c r="E1126" i="3"/>
  <c r="F1126" i="3"/>
  <c r="D1127" i="3"/>
  <c r="E1127" i="3"/>
  <c r="F1127" i="3"/>
  <c r="D1128" i="3"/>
  <c r="E1128" i="3"/>
  <c r="F1128" i="3"/>
  <c r="G1128" i="3"/>
  <c r="H1128" i="3" s="1"/>
  <c r="J1128" i="3"/>
  <c r="K1128" i="3"/>
  <c r="L1128" i="3"/>
  <c r="D1129" i="3"/>
  <c r="E1129" i="3"/>
  <c r="F1129" i="3"/>
  <c r="G1129" i="3"/>
  <c r="H1129" i="3" s="1"/>
  <c r="J1129" i="3"/>
  <c r="K1129" i="3"/>
  <c r="L1129" i="3"/>
  <c r="D1130" i="3"/>
  <c r="E1130" i="3"/>
  <c r="F1130" i="3"/>
  <c r="D1131" i="3"/>
  <c r="E1131" i="3"/>
  <c r="F1131" i="3"/>
  <c r="G1131" i="3"/>
  <c r="H1131" i="3" s="1"/>
  <c r="J1131" i="3"/>
  <c r="K1131" i="3"/>
  <c r="L1131" i="3"/>
  <c r="D1132" i="3"/>
  <c r="E1132" i="3"/>
  <c r="F1132" i="3"/>
  <c r="E1133" i="3"/>
  <c r="F1133" i="3"/>
  <c r="F1134" i="3"/>
  <c r="D1135" i="3"/>
  <c r="E1135" i="3"/>
  <c r="F1135" i="3"/>
  <c r="G1135" i="3"/>
  <c r="H1135" i="3" s="1"/>
  <c r="J1135" i="3"/>
  <c r="K1135" i="3"/>
  <c r="L1135" i="3"/>
  <c r="D1136" i="3"/>
  <c r="E1136" i="3"/>
  <c r="F1136" i="3"/>
  <c r="D1137" i="3"/>
  <c r="E1137" i="3"/>
  <c r="F1137" i="3"/>
  <c r="G1137" i="3"/>
  <c r="H1137" i="3" s="1"/>
  <c r="J1137" i="3"/>
  <c r="K1137" i="3"/>
  <c r="L1137" i="3"/>
  <c r="D1138" i="3"/>
  <c r="E1138" i="3"/>
  <c r="F1138" i="3"/>
  <c r="D1139" i="3"/>
  <c r="E1139" i="3"/>
  <c r="F1139" i="3"/>
  <c r="G1139" i="3"/>
  <c r="H1139" i="3" s="1"/>
  <c r="J1139" i="3"/>
  <c r="D1140" i="3"/>
  <c r="E1140" i="3"/>
  <c r="F1140" i="3"/>
  <c r="D1141" i="3"/>
  <c r="E1141" i="3"/>
  <c r="F1141" i="3"/>
  <c r="G1141" i="3"/>
  <c r="H1141" i="3" s="1"/>
  <c r="J1141" i="3"/>
  <c r="K1141" i="3"/>
  <c r="L1141" i="3"/>
  <c r="D1142" i="3"/>
  <c r="E1142" i="3"/>
  <c r="F1142" i="3"/>
  <c r="D1143" i="3"/>
  <c r="E1143" i="3"/>
  <c r="F1143" i="3"/>
  <c r="G1143" i="3"/>
  <c r="H1143" i="3" s="1"/>
  <c r="J1143" i="3"/>
  <c r="K1143" i="3"/>
  <c r="L1143" i="3"/>
  <c r="D1144" i="3"/>
  <c r="E1144" i="3"/>
  <c r="F1144" i="3"/>
  <c r="G1144" i="3"/>
  <c r="H1144" i="3" s="1"/>
  <c r="J1144" i="3"/>
  <c r="K1144" i="3"/>
  <c r="L1144" i="3"/>
  <c r="D1145" i="3"/>
  <c r="E1145" i="3"/>
  <c r="F1145" i="3"/>
  <c r="F1146" i="3"/>
  <c r="D1147" i="3"/>
  <c r="E1147" i="3"/>
  <c r="F1147" i="3"/>
  <c r="G1147" i="3"/>
  <c r="H1147" i="3" s="1"/>
  <c r="J1147" i="3"/>
  <c r="K1147" i="3"/>
  <c r="L1147" i="3"/>
  <c r="D1148" i="3"/>
  <c r="E1148" i="3"/>
  <c r="F1148" i="3"/>
  <c r="D1149" i="3"/>
  <c r="E1149" i="3"/>
  <c r="F1149" i="3"/>
  <c r="D1150" i="3"/>
  <c r="E1150" i="3"/>
  <c r="F1150" i="3"/>
  <c r="D1151" i="3"/>
  <c r="E1151" i="3"/>
  <c r="F1151" i="3"/>
  <c r="G1151" i="3"/>
  <c r="H1151" i="3" s="1"/>
  <c r="J1151" i="3"/>
  <c r="K1151" i="3"/>
  <c r="L1151" i="3"/>
  <c r="D1152" i="3"/>
  <c r="E1152" i="3"/>
  <c r="F1152" i="3"/>
  <c r="G1152" i="3"/>
  <c r="H1152" i="3" s="1"/>
  <c r="J1152" i="3"/>
  <c r="K1152" i="3"/>
  <c r="L1152" i="3"/>
  <c r="D1153" i="3"/>
  <c r="E1153" i="3"/>
  <c r="F1153" i="3"/>
  <c r="L1153" i="3"/>
  <c r="D1154" i="3"/>
  <c r="E1154" i="3"/>
  <c r="F1154" i="3"/>
  <c r="D1155" i="3"/>
  <c r="E1155" i="3"/>
  <c r="F1155" i="3"/>
  <c r="D1156" i="3"/>
  <c r="E1156" i="3"/>
  <c r="F1156" i="3"/>
  <c r="G1156" i="3"/>
  <c r="H1156" i="3" s="1"/>
  <c r="J1156" i="3"/>
  <c r="K1156" i="3"/>
  <c r="L1156" i="3"/>
  <c r="D1157" i="3"/>
  <c r="E1157" i="3"/>
  <c r="F1157" i="3"/>
  <c r="F1158" i="3"/>
  <c r="D1159" i="3"/>
  <c r="E1159" i="3"/>
  <c r="F1159" i="3"/>
  <c r="G1159" i="3"/>
  <c r="H1159" i="3" s="1"/>
  <c r="J1159" i="3"/>
  <c r="K1159" i="3"/>
  <c r="L1159" i="3"/>
  <c r="D1160" i="3"/>
  <c r="E1160" i="3"/>
  <c r="F1160" i="3"/>
  <c r="D1161" i="3"/>
  <c r="E1161" i="3"/>
  <c r="F1161" i="3"/>
  <c r="D1162" i="3"/>
  <c r="E1162" i="3"/>
  <c r="F1162" i="3"/>
  <c r="D1163" i="3"/>
  <c r="E1163" i="3"/>
  <c r="F1163" i="3"/>
  <c r="D1164" i="3"/>
  <c r="E1164" i="3"/>
  <c r="F1164" i="3"/>
  <c r="G1164" i="3"/>
  <c r="H1164" i="3" s="1"/>
  <c r="J1164" i="3"/>
  <c r="K1164" i="3"/>
  <c r="L1164" i="3"/>
  <c r="D1165" i="3"/>
  <c r="E1165" i="3"/>
  <c r="F1165" i="3"/>
  <c r="G1165" i="3"/>
  <c r="H1165" i="3" s="1"/>
  <c r="J1165" i="3"/>
  <c r="K1165" i="3"/>
  <c r="L1165" i="3"/>
  <c r="D1166" i="3"/>
  <c r="E1166" i="3"/>
  <c r="F1166" i="3"/>
  <c r="D1167" i="3"/>
  <c r="E1167" i="3"/>
  <c r="F1167" i="3"/>
  <c r="G1167" i="3"/>
  <c r="H1167" i="3" s="1"/>
  <c r="J1167" i="3"/>
  <c r="K1167" i="3"/>
  <c r="L1167" i="3"/>
  <c r="D1168" i="3"/>
  <c r="E1168" i="3"/>
  <c r="F1168" i="3"/>
  <c r="D1169" i="3"/>
  <c r="E1169" i="3"/>
  <c r="F1169" i="3"/>
  <c r="F1170" i="3"/>
  <c r="D1171" i="3"/>
  <c r="E1171" i="3"/>
  <c r="F1171" i="3"/>
  <c r="D1172" i="3"/>
  <c r="E1172" i="3"/>
  <c r="F1172" i="3"/>
  <c r="D1173" i="3"/>
  <c r="E1173" i="3"/>
  <c r="F1173" i="3"/>
  <c r="D1174" i="3"/>
  <c r="E1174" i="3"/>
  <c r="F1174" i="3"/>
  <c r="K1174" i="3"/>
  <c r="D1175" i="3"/>
  <c r="E1175" i="3"/>
  <c r="F1175" i="3"/>
  <c r="D1176" i="3"/>
  <c r="E1176" i="3"/>
  <c r="F1176" i="3"/>
  <c r="G1176" i="3"/>
  <c r="H1176" i="3" s="1"/>
  <c r="J1176" i="3"/>
  <c r="K1176" i="3"/>
  <c r="L1176" i="3"/>
  <c r="D1177" i="3"/>
  <c r="E1177" i="3"/>
  <c r="F1177" i="3"/>
  <c r="G1177" i="3"/>
  <c r="H1177" i="3" s="1"/>
  <c r="J1177" i="3"/>
  <c r="K1177" i="3"/>
  <c r="L1177" i="3"/>
  <c r="D1178" i="3"/>
  <c r="E1178" i="3"/>
  <c r="F1178" i="3"/>
  <c r="D1179" i="3"/>
  <c r="E1179" i="3"/>
  <c r="F1179" i="3"/>
  <c r="G1179" i="3"/>
  <c r="H1179" i="3" s="1"/>
  <c r="J1179" i="3"/>
  <c r="K1179" i="3"/>
  <c r="L1179" i="3"/>
  <c r="D1180" i="3"/>
  <c r="E1180" i="3"/>
  <c r="F1180" i="3"/>
  <c r="G1180" i="3"/>
  <c r="H1180" i="3" s="1"/>
  <c r="J1180" i="3"/>
  <c r="K1180" i="3"/>
  <c r="L1180" i="3"/>
  <c r="D1181" i="3"/>
  <c r="E1181" i="3"/>
  <c r="F1181" i="3"/>
  <c r="F1182" i="3"/>
  <c r="D1183" i="3"/>
  <c r="E1183" i="3"/>
  <c r="F1183" i="3"/>
  <c r="G1183" i="3"/>
  <c r="H1183" i="3" s="1"/>
  <c r="J1183" i="3"/>
  <c r="K1183" i="3"/>
  <c r="L1183" i="3"/>
  <c r="D1184" i="3"/>
  <c r="E1184" i="3"/>
  <c r="F1184" i="3"/>
  <c r="D1185" i="3"/>
  <c r="E1185" i="3"/>
  <c r="F1185" i="3"/>
  <c r="G1185" i="3"/>
  <c r="H1185" i="3" s="1"/>
  <c r="J1185" i="3"/>
  <c r="K1185" i="3"/>
  <c r="L1185" i="3"/>
  <c r="D1186" i="3"/>
  <c r="E1186" i="3"/>
  <c r="F1186" i="3"/>
  <c r="D1187" i="3"/>
  <c r="E1187" i="3"/>
  <c r="F1187" i="3"/>
  <c r="D1188" i="3"/>
  <c r="E1188" i="3"/>
  <c r="F1188" i="3"/>
  <c r="D1189" i="3"/>
  <c r="E1189" i="3"/>
  <c r="F1189" i="3"/>
  <c r="G1189" i="3"/>
  <c r="H1189" i="3" s="1"/>
  <c r="J1189" i="3"/>
  <c r="K1189" i="3"/>
  <c r="L1189" i="3"/>
  <c r="D1190" i="3"/>
  <c r="E1190" i="3"/>
  <c r="F1190" i="3"/>
  <c r="D1191" i="3"/>
  <c r="E1191" i="3"/>
  <c r="F1191" i="3"/>
  <c r="G1191" i="3"/>
  <c r="H1191" i="3" s="1"/>
  <c r="J1191" i="3"/>
  <c r="K1191" i="3"/>
  <c r="L1191" i="3"/>
  <c r="D1192" i="3"/>
  <c r="E1192" i="3"/>
  <c r="F1192" i="3"/>
  <c r="G1192" i="3"/>
  <c r="H1192" i="3" s="1"/>
  <c r="J1192" i="3"/>
  <c r="K1192" i="3"/>
  <c r="L1192" i="3"/>
  <c r="D1193" i="3"/>
  <c r="E1193" i="3"/>
  <c r="F1193" i="3"/>
  <c r="E1194" i="3"/>
  <c r="F1194" i="3"/>
  <c r="D1195" i="3"/>
  <c r="E1195" i="3"/>
  <c r="F1195" i="3"/>
  <c r="G1195" i="3"/>
  <c r="H1195" i="3" s="1"/>
  <c r="J1195" i="3"/>
  <c r="K1195" i="3"/>
  <c r="L1195" i="3"/>
  <c r="D1196" i="3"/>
  <c r="E1196" i="3"/>
  <c r="F1196" i="3"/>
  <c r="D1197" i="3"/>
  <c r="E1197" i="3"/>
  <c r="F1197" i="3"/>
  <c r="G1197" i="3"/>
  <c r="H1197" i="3" s="1"/>
  <c r="J1197" i="3"/>
  <c r="K1197" i="3"/>
  <c r="L1197" i="3"/>
  <c r="D1198" i="3"/>
  <c r="E1198" i="3"/>
  <c r="F1198" i="3"/>
  <c r="D1199" i="3"/>
  <c r="E1199" i="3"/>
  <c r="F1199" i="3"/>
  <c r="G1199" i="3"/>
  <c r="H1199" i="3" s="1"/>
  <c r="J1199" i="3"/>
  <c r="K1199" i="3"/>
  <c r="L1199" i="3"/>
  <c r="D1200" i="3"/>
  <c r="E1200" i="3"/>
  <c r="F1200" i="3"/>
  <c r="G1200" i="3"/>
  <c r="H1200" i="3" s="1"/>
  <c r="J1200" i="3"/>
  <c r="K1200" i="3"/>
  <c r="L1200" i="3"/>
  <c r="D1201" i="3"/>
  <c r="E1201" i="3"/>
  <c r="F1201" i="3"/>
  <c r="D1202" i="3"/>
  <c r="E1202" i="3"/>
  <c r="F1202" i="3"/>
  <c r="D1203" i="3"/>
  <c r="E1203" i="3"/>
  <c r="F1203" i="3"/>
  <c r="D1204" i="3"/>
  <c r="E1204" i="3"/>
  <c r="F1204" i="3"/>
  <c r="D1205" i="3"/>
  <c r="E1205" i="3"/>
  <c r="F1205" i="3"/>
  <c r="F1206" i="3"/>
  <c r="D1207" i="3"/>
  <c r="E1207" i="3"/>
  <c r="F1207" i="3"/>
  <c r="G1207" i="3"/>
  <c r="H1207" i="3" s="1"/>
  <c r="J1207" i="3"/>
  <c r="K1207" i="3"/>
  <c r="L1207" i="3"/>
  <c r="D1208" i="3"/>
  <c r="E1208" i="3"/>
  <c r="F1208" i="3"/>
  <c r="D1209" i="3"/>
  <c r="E1209" i="3"/>
  <c r="F1209" i="3"/>
  <c r="G1209" i="3"/>
  <c r="H1209" i="3" s="1"/>
  <c r="J1209" i="3"/>
  <c r="K1209" i="3"/>
  <c r="L1209" i="3"/>
  <c r="D1210" i="3"/>
  <c r="E1210" i="3"/>
  <c r="F1210" i="3"/>
  <c r="D1211" i="3"/>
  <c r="E1211" i="3"/>
  <c r="F1211" i="3"/>
  <c r="G1211" i="3"/>
  <c r="H1211" i="3" s="1"/>
  <c r="J1211" i="3"/>
  <c r="K1211" i="3"/>
  <c r="L1211" i="3"/>
  <c r="D1212" i="3"/>
  <c r="E1212" i="3"/>
  <c r="F1212" i="3"/>
  <c r="G1212" i="3"/>
  <c r="H1212" i="3" s="1"/>
  <c r="J1212" i="3"/>
  <c r="K1212" i="3"/>
  <c r="L1212" i="3"/>
  <c r="D1213" i="3"/>
  <c r="E1213" i="3"/>
  <c r="F1213" i="3"/>
  <c r="G1213" i="3"/>
  <c r="H1213" i="3" s="1"/>
  <c r="J1213" i="3"/>
  <c r="K1213" i="3"/>
  <c r="L1213" i="3"/>
  <c r="D1214" i="3"/>
  <c r="E1214" i="3"/>
  <c r="F1214" i="3"/>
  <c r="D1215" i="3"/>
  <c r="E1215" i="3"/>
  <c r="F1215" i="3"/>
  <c r="G1215" i="3"/>
  <c r="H1215" i="3" s="1"/>
  <c r="J1215" i="3"/>
  <c r="K1215" i="3"/>
  <c r="L1215" i="3"/>
  <c r="D1216" i="3"/>
  <c r="E1216" i="3"/>
  <c r="F1216" i="3"/>
  <c r="D1217" i="3"/>
  <c r="E1217" i="3"/>
  <c r="F1217" i="3"/>
  <c r="F1218" i="3"/>
  <c r="D1219" i="3"/>
  <c r="E1219" i="3"/>
  <c r="F1219" i="3"/>
  <c r="D1220" i="3"/>
  <c r="E1220" i="3"/>
  <c r="F1220" i="3"/>
  <c r="D1221" i="3"/>
  <c r="E1221" i="3"/>
  <c r="F1221" i="3"/>
  <c r="D1222" i="3"/>
  <c r="E1222" i="3"/>
  <c r="F1222" i="3"/>
  <c r="D1223" i="3"/>
  <c r="E1223" i="3"/>
  <c r="F1223" i="3"/>
  <c r="G1223" i="3"/>
  <c r="H1223" i="3" s="1"/>
  <c r="J1223" i="3"/>
  <c r="K1223" i="3"/>
  <c r="L1223" i="3"/>
  <c r="D1224" i="3"/>
  <c r="E1224" i="3"/>
  <c r="F1224" i="3"/>
  <c r="G1224" i="3"/>
  <c r="H1224" i="3" s="1"/>
  <c r="J1224" i="3"/>
  <c r="K1224" i="3"/>
  <c r="L1224" i="3"/>
  <c r="D1225" i="3"/>
  <c r="E1225" i="3"/>
  <c r="F1225" i="3"/>
  <c r="G1225" i="3"/>
  <c r="H1225" i="3" s="1"/>
  <c r="J1225" i="3"/>
  <c r="K1225" i="3"/>
  <c r="L1225" i="3"/>
  <c r="D1226" i="3"/>
  <c r="E1226" i="3"/>
  <c r="F1226" i="3"/>
  <c r="D1227" i="3"/>
  <c r="E1227" i="3"/>
  <c r="F1227" i="3"/>
  <c r="G1227" i="3"/>
  <c r="H1227" i="3" s="1"/>
  <c r="J1227" i="3"/>
  <c r="K1227" i="3"/>
  <c r="L1227" i="3"/>
  <c r="D1228" i="3"/>
  <c r="E1228" i="3"/>
  <c r="F1228" i="3"/>
  <c r="G1228" i="3"/>
  <c r="H1228" i="3" s="1"/>
  <c r="J1228" i="3"/>
  <c r="K1228" i="3"/>
  <c r="L1228" i="3"/>
  <c r="D1229" i="3"/>
  <c r="E1229" i="3"/>
  <c r="F1229" i="3"/>
  <c r="E1230" i="3"/>
  <c r="F1230" i="3"/>
  <c r="D1231" i="3"/>
  <c r="E1231" i="3"/>
  <c r="F1231" i="3"/>
  <c r="G1231" i="3"/>
  <c r="H1231" i="3" s="1"/>
  <c r="J1231" i="3"/>
  <c r="K1231" i="3"/>
  <c r="L1231" i="3"/>
  <c r="D1232" i="3"/>
  <c r="E1232" i="3"/>
  <c r="F1232" i="3"/>
  <c r="D1233" i="3"/>
  <c r="E1233" i="3"/>
  <c r="F1233" i="3"/>
  <c r="G1233" i="3"/>
  <c r="H1233" i="3" s="1"/>
  <c r="J1233" i="3"/>
  <c r="K1233" i="3"/>
  <c r="L1233" i="3"/>
  <c r="D1234" i="3"/>
  <c r="E1234" i="3"/>
  <c r="F1234" i="3"/>
  <c r="D1235" i="3"/>
  <c r="E1235" i="3"/>
  <c r="F1235" i="3"/>
  <c r="D1236" i="3"/>
  <c r="E1236" i="3"/>
  <c r="F1236" i="3"/>
  <c r="D1237" i="3"/>
  <c r="E1237" i="3"/>
  <c r="F1237" i="3"/>
  <c r="G1237" i="3"/>
  <c r="H1237" i="3" s="1"/>
  <c r="J1237" i="3"/>
  <c r="K1237" i="3"/>
  <c r="L1237" i="3"/>
  <c r="D1238" i="3"/>
  <c r="E1238" i="3"/>
  <c r="F1238" i="3"/>
  <c r="D1239" i="3"/>
  <c r="E1239" i="3"/>
  <c r="F1239" i="3"/>
  <c r="G1239" i="3"/>
  <c r="H1239" i="3" s="1"/>
  <c r="J1239" i="3"/>
  <c r="K1239" i="3"/>
  <c r="L1239" i="3"/>
  <c r="D1240" i="3"/>
  <c r="E1240" i="3"/>
  <c r="F1240" i="3"/>
  <c r="G1240" i="3"/>
  <c r="H1240" i="3" s="1"/>
  <c r="J1240" i="3"/>
  <c r="K1240" i="3"/>
  <c r="L1240" i="3"/>
  <c r="D1241" i="3"/>
  <c r="E1241" i="3"/>
  <c r="F1241" i="3"/>
  <c r="D1242" i="3"/>
  <c r="F1242" i="3"/>
  <c r="D1243" i="3"/>
  <c r="E1243" i="3"/>
  <c r="F1243" i="3"/>
  <c r="G1243" i="3"/>
  <c r="H1243" i="3" s="1"/>
  <c r="J1243" i="3"/>
  <c r="K1243" i="3"/>
  <c r="L1243" i="3"/>
  <c r="D1244" i="3"/>
  <c r="E1244" i="3"/>
  <c r="F1244" i="3"/>
  <c r="D1245" i="3"/>
  <c r="E1245" i="3"/>
  <c r="F1245" i="3"/>
  <c r="D1246" i="3"/>
  <c r="E1246" i="3"/>
  <c r="F1246" i="3"/>
  <c r="D1247" i="3"/>
  <c r="E1247" i="3"/>
  <c r="F1247" i="3"/>
  <c r="D1248" i="3"/>
  <c r="E1248" i="3"/>
  <c r="F1248" i="3"/>
  <c r="G1248" i="3"/>
  <c r="H1248" i="3" s="1"/>
  <c r="J1248" i="3"/>
  <c r="K1248" i="3"/>
  <c r="L1248" i="3"/>
  <c r="D1249" i="3"/>
  <c r="E1249" i="3"/>
  <c r="F1249" i="3"/>
  <c r="J1249" i="3"/>
  <c r="K1249" i="3"/>
  <c r="L1249" i="3"/>
  <c r="D1250" i="3"/>
  <c r="E1250" i="3"/>
  <c r="F1250" i="3"/>
  <c r="D1251" i="3"/>
  <c r="E1251" i="3"/>
  <c r="F1251" i="3"/>
  <c r="D1252" i="3"/>
  <c r="E1252" i="3"/>
  <c r="F1252" i="3"/>
  <c r="G1252" i="3"/>
  <c r="H1252" i="3" s="1"/>
  <c r="J1252" i="3"/>
  <c r="K1252" i="3"/>
  <c r="L1252" i="3"/>
  <c r="D1253" i="3"/>
  <c r="E1253" i="3"/>
  <c r="F1253" i="3"/>
  <c r="F1254" i="3"/>
  <c r="D1255" i="3"/>
  <c r="E1255" i="3"/>
  <c r="F1255" i="3"/>
  <c r="D1256" i="3"/>
  <c r="E1256" i="3"/>
  <c r="F1256" i="3"/>
  <c r="D1257" i="3"/>
  <c r="E1257" i="3"/>
  <c r="F1257" i="3"/>
  <c r="G1257" i="3"/>
  <c r="H1257" i="3" s="1"/>
  <c r="J1257" i="3"/>
  <c r="K1257" i="3"/>
  <c r="L1257" i="3"/>
  <c r="D1258" i="3"/>
  <c r="E1258" i="3"/>
  <c r="F1258" i="3"/>
  <c r="D1259" i="3"/>
  <c r="E1259" i="3"/>
  <c r="F1259" i="3"/>
  <c r="D1260" i="3"/>
  <c r="E1260" i="3"/>
  <c r="F1260" i="3"/>
  <c r="G1260" i="3"/>
  <c r="H1260" i="3" s="1"/>
  <c r="J1260" i="3"/>
  <c r="K1260" i="3"/>
  <c r="L1260" i="3"/>
  <c r="D1261" i="3"/>
  <c r="E1261" i="3"/>
  <c r="F1261" i="3"/>
  <c r="G1261" i="3"/>
  <c r="H1261" i="3" s="1"/>
  <c r="J1261" i="3"/>
  <c r="K1261" i="3"/>
  <c r="L1261" i="3"/>
  <c r="D1262" i="3"/>
  <c r="E1262" i="3"/>
  <c r="F1262" i="3"/>
  <c r="D1263" i="3"/>
  <c r="E1263" i="3"/>
  <c r="F1263" i="3"/>
  <c r="G1263" i="3"/>
  <c r="H1263" i="3" s="1"/>
  <c r="J1263" i="3"/>
  <c r="K1263" i="3"/>
  <c r="D1264" i="3"/>
  <c r="E1264" i="3"/>
  <c r="F1264" i="3"/>
  <c r="D1265" i="3"/>
  <c r="E1265" i="3"/>
  <c r="F1265" i="3"/>
  <c r="F1266" i="3"/>
  <c r="D1267" i="3"/>
  <c r="E1267" i="3"/>
  <c r="F1267" i="3"/>
  <c r="D1268" i="3"/>
  <c r="E1268" i="3"/>
  <c r="F1268" i="3"/>
  <c r="D1269" i="3"/>
  <c r="E1269" i="3"/>
  <c r="F1269" i="3"/>
  <c r="D1270" i="3"/>
  <c r="E1270" i="3"/>
  <c r="F1270" i="3"/>
  <c r="D1271" i="3"/>
  <c r="E1271" i="3"/>
  <c r="F1271" i="3"/>
  <c r="G1271" i="3"/>
  <c r="H1271" i="3" s="1"/>
  <c r="J1271" i="3"/>
  <c r="K1271" i="3"/>
  <c r="L1271" i="3"/>
  <c r="D1272" i="3"/>
  <c r="E1272" i="3"/>
  <c r="F1272" i="3"/>
  <c r="G1272" i="3"/>
  <c r="H1272" i="3" s="1"/>
  <c r="J1272" i="3"/>
  <c r="K1272" i="3"/>
  <c r="L1272" i="3"/>
  <c r="D1273" i="3"/>
  <c r="E1273" i="3"/>
  <c r="F1273" i="3"/>
  <c r="G1273" i="3"/>
  <c r="H1273" i="3" s="1"/>
  <c r="J1273" i="3"/>
  <c r="K1273" i="3"/>
  <c r="L1273" i="3"/>
  <c r="D1274" i="3"/>
  <c r="E1274" i="3"/>
  <c r="F1274" i="3"/>
  <c r="D1275" i="3"/>
  <c r="E1275" i="3"/>
  <c r="F1275" i="3"/>
  <c r="G1275" i="3"/>
  <c r="H1275" i="3" s="1"/>
  <c r="J1275" i="3"/>
  <c r="K1275" i="3"/>
  <c r="L1275" i="3"/>
  <c r="D1276" i="3"/>
  <c r="E1276" i="3"/>
  <c r="F1276" i="3"/>
  <c r="D1277" i="3"/>
  <c r="E1277" i="3"/>
  <c r="F1277" i="3"/>
  <c r="F1278" i="3"/>
  <c r="D1279" i="3"/>
  <c r="E1279" i="3"/>
  <c r="F1279" i="3"/>
  <c r="J1279" i="3"/>
  <c r="D1280" i="3"/>
  <c r="E1280" i="3"/>
  <c r="F1280" i="3"/>
  <c r="D1281" i="3"/>
  <c r="E1281" i="3"/>
  <c r="F1281" i="3"/>
  <c r="D1282" i="3"/>
  <c r="E1282" i="3"/>
  <c r="F1282" i="3"/>
  <c r="D1283" i="3"/>
  <c r="E1283" i="3"/>
  <c r="F1283" i="3"/>
  <c r="D1284" i="3"/>
  <c r="E1284" i="3"/>
  <c r="F1284" i="3"/>
  <c r="G1284" i="3"/>
  <c r="H1284" i="3" s="1"/>
  <c r="J1284" i="3"/>
  <c r="K1284" i="3"/>
  <c r="L1284" i="3"/>
  <c r="D1285" i="3"/>
  <c r="E1285" i="3"/>
  <c r="F1285" i="3"/>
  <c r="G1285" i="3"/>
  <c r="H1285" i="3" s="1"/>
  <c r="J1285" i="3"/>
  <c r="K1285" i="3"/>
  <c r="L1285" i="3"/>
  <c r="D1286" i="3"/>
  <c r="E1286" i="3"/>
  <c r="F1286" i="3"/>
  <c r="D1287" i="3"/>
  <c r="E1287" i="3"/>
  <c r="F1287" i="3"/>
  <c r="G1287" i="3"/>
  <c r="H1287" i="3" s="1"/>
  <c r="J1287" i="3"/>
  <c r="K1287" i="3"/>
  <c r="L1287" i="3"/>
  <c r="D1288" i="3"/>
  <c r="E1288" i="3"/>
  <c r="F1288" i="3"/>
  <c r="G1288" i="3"/>
  <c r="H1288" i="3" s="1"/>
  <c r="J1288" i="3"/>
  <c r="K1288" i="3"/>
  <c r="L1288" i="3"/>
  <c r="D1289" i="3"/>
  <c r="E1289" i="3"/>
  <c r="F1289" i="3"/>
  <c r="F1290" i="3"/>
  <c r="D1291" i="3"/>
  <c r="E1291" i="3"/>
  <c r="F1291" i="3"/>
  <c r="G1291" i="3"/>
  <c r="H1291" i="3" s="1"/>
  <c r="J1291" i="3"/>
  <c r="K1291" i="3"/>
  <c r="L1291" i="3"/>
  <c r="D1292" i="3"/>
  <c r="E1292" i="3"/>
  <c r="F1292" i="3"/>
  <c r="D1293" i="3"/>
  <c r="E1293" i="3"/>
  <c r="F1293" i="3"/>
  <c r="D1294" i="3"/>
  <c r="E1294" i="3"/>
  <c r="F1294" i="3"/>
  <c r="D1295" i="3"/>
  <c r="E1295" i="3"/>
  <c r="F1295" i="3"/>
  <c r="G1295" i="3"/>
  <c r="H1295" i="3" s="1"/>
  <c r="J1295" i="3"/>
  <c r="K1295" i="3"/>
  <c r="L1295" i="3"/>
  <c r="D1296" i="3"/>
  <c r="E1296" i="3"/>
  <c r="F1296" i="3"/>
  <c r="D1297" i="3"/>
  <c r="E1297" i="3"/>
  <c r="F1297" i="3"/>
  <c r="L1297" i="3"/>
  <c r="D1298" i="3"/>
  <c r="E1298" i="3"/>
  <c r="F1298" i="3"/>
  <c r="D1299" i="3"/>
  <c r="E1299" i="3"/>
  <c r="F1299" i="3"/>
  <c r="G1299" i="3"/>
  <c r="H1299" i="3" s="1"/>
  <c r="J1299" i="3"/>
  <c r="K1299" i="3"/>
  <c r="L1299" i="3"/>
  <c r="D1300" i="3"/>
  <c r="E1300" i="3"/>
  <c r="F1300" i="3"/>
  <c r="G1300" i="3"/>
  <c r="H1300" i="3" s="1"/>
  <c r="J1300" i="3"/>
  <c r="K1300" i="3"/>
  <c r="L1300" i="3"/>
  <c r="D1301" i="3"/>
  <c r="E1301" i="3"/>
  <c r="F1301" i="3"/>
  <c r="F1302" i="3"/>
  <c r="D1303" i="3"/>
  <c r="E1303" i="3"/>
  <c r="F1303" i="3"/>
  <c r="G1303" i="3"/>
  <c r="H1303" i="3" s="1"/>
  <c r="J1303" i="3"/>
  <c r="K1303" i="3"/>
  <c r="L1303" i="3"/>
  <c r="D1304" i="3"/>
  <c r="E1304" i="3"/>
  <c r="F1304" i="3"/>
  <c r="D1305" i="3"/>
  <c r="E1305" i="3"/>
  <c r="F1305" i="3"/>
  <c r="G1305" i="3"/>
  <c r="H1305" i="3" s="1"/>
  <c r="J1305" i="3"/>
  <c r="K1305" i="3"/>
  <c r="L1305" i="3"/>
  <c r="D1306" i="3"/>
  <c r="E1306" i="3"/>
  <c r="F1306" i="3"/>
  <c r="D1307" i="3"/>
  <c r="E1307" i="3"/>
  <c r="F1307" i="3"/>
  <c r="G1307" i="3"/>
  <c r="H1307" i="3" s="1"/>
  <c r="J1307" i="3"/>
  <c r="K1307" i="3"/>
  <c r="L1307" i="3"/>
  <c r="D1308" i="3"/>
  <c r="E1308" i="3"/>
  <c r="F1308" i="3"/>
  <c r="G1308" i="3"/>
  <c r="H1308" i="3" s="1"/>
  <c r="J1308" i="3"/>
  <c r="K1308" i="3"/>
  <c r="L1308" i="3"/>
  <c r="D1309" i="3"/>
  <c r="E1309" i="3"/>
  <c r="F1309" i="3"/>
  <c r="G1309" i="3"/>
  <c r="H1309" i="3" s="1"/>
  <c r="J1309" i="3"/>
  <c r="K1309" i="3"/>
  <c r="L1309" i="3"/>
  <c r="D1310" i="3"/>
  <c r="E1310" i="3"/>
  <c r="F1310" i="3"/>
  <c r="D1311" i="3"/>
  <c r="E1311" i="3"/>
  <c r="F1311" i="3"/>
  <c r="D1312" i="3"/>
  <c r="E1312" i="3"/>
  <c r="F1312" i="3"/>
  <c r="G1312" i="3"/>
  <c r="H1312" i="3" s="1"/>
  <c r="D1313" i="3"/>
  <c r="E1313" i="3"/>
  <c r="F1313" i="3"/>
  <c r="F1314" i="3"/>
  <c r="D1315" i="3"/>
  <c r="E1315" i="3"/>
  <c r="F1315" i="3"/>
  <c r="D1316" i="3"/>
  <c r="E1316" i="3"/>
  <c r="F1316" i="3"/>
  <c r="D1317" i="3"/>
  <c r="E1317" i="3"/>
  <c r="F1317" i="3"/>
  <c r="G1317" i="3"/>
  <c r="H1317" i="3" s="1"/>
  <c r="J1317" i="3"/>
  <c r="K1317" i="3"/>
  <c r="L1317" i="3"/>
  <c r="BA1318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9" i="3"/>
  <c r="BA1360" i="3"/>
  <c r="BA1608" i="3"/>
  <c r="BA1613" i="3"/>
  <c r="BI1613" i="3"/>
  <c r="BA1614" i="3"/>
  <c r="BI1614" i="3"/>
  <c r="BA1615" i="3"/>
  <c r="BI1615" i="3"/>
  <c r="BA1616" i="3"/>
  <c r="BI1616" i="3"/>
  <c r="BA1617" i="3"/>
  <c r="BI1617" i="3"/>
  <c r="BA1618" i="3"/>
  <c r="BI1618" i="3"/>
  <c r="BA1619" i="3"/>
  <c r="BI1619" i="3"/>
  <c r="BA1620" i="3"/>
  <c r="BI1620" i="3"/>
  <c r="BA1621" i="3"/>
  <c r="BI1621" i="3"/>
  <c r="BA1622" i="3"/>
  <c r="BI1622" i="3"/>
  <c r="BA1623" i="3"/>
  <c r="BI1623" i="3"/>
  <c r="BA1624" i="3"/>
  <c r="BI1624" i="3"/>
  <c r="BA1625" i="3"/>
  <c r="BI1625" i="3"/>
  <c r="BA1626" i="3"/>
  <c r="BI1626" i="3"/>
  <c r="BA1627" i="3"/>
  <c r="BI1627" i="3"/>
  <c r="BA1628" i="3"/>
  <c r="BI1628" i="3"/>
  <c r="BA1629" i="3"/>
  <c r="BI1629" i="3"/>
  <c r="BA1630" i="3"/>
  <c r="BI1630" i="3"/>
  <c r="BA1633" i="3"/>
  <c r="BI1633" i="3"/>
  <c r="BA1634" i="3"/>
  <c r="BI1634" i="3"/>
  <c r="BA1635" i="3"/>
  <c r="BI1635" i="3"/>
  <c r="BA1636" i="3"/>
  <c r="BI1636" i="3"/>
  <c r="BA1637" i="3"/>
  <c r="BI1637" i="3"/>
  <c r="BA1638" i="3"/>
  <c r="BI1638" i="3"/>
  <c r="BA1639" i="3"/>
  <c r="BI1639" i="3"/>
  <c r="BA1640" i="3"/>
  <c r="BI1640" i="3"/>
  <c r="BA1641" i="3"/>
  <c r="BI1641" i="3"/>
  <c r="BA1645" i="3"/>
  <c r="BI1645" i="3"/>
  <c r="BA1646" i="3"/>
  <c r="BI1646" i="3"/>
  <c r="BA1647" i="3"/>
  <c r="BI1647" i="3"/>
  <c r="BA1648" i="3"/>
  <c r="BI1648" i="3"/>
  <c r="BA1649" i="3"/>
  <c r="BI1649" i="3"/>
  <c r="BA1650" i="3"/>
  <c r="BI1650" i="3"/>
  <c r="BA1651" i="3"/>
  <c r="BI1651" i="3"/>
  <c r="BA1652" i="3"/>
  <c r="BI1652" i="3"/>
  <c r="BA1653" i="3"/>
  <c r="BI1653" i="3"/>
  <c r="BA1654" i="3"/>
  <c r="BI1654" i="3"/>
  <c r="BA1655" i="3"/>
  <c r="BI1655" i="3"/>
  <c r="BA1656" i="3"/>
  <c r="BI1656" i="3"/>
  <c r="BA1657" i="3"/>
  <c r="BI1657" i="3"/>
  <c r="BA1658" i="3"/>
  <c r="BI1658" i="3"/>
  <c r="BA1659" i="3"/>
  <c r="BI1659" i="3"/>
  <c r="BA1660" i="3"/>
  <c r="BI1660" i="3"/>
  <c r="BA1661" i="3"/>
  <c r="BI1661" i="3"/>
  <c r="BA1662" i="3"/>
  <c r="BI1662" i="3"/>
  <c r="BA1663" i="3"/>
  <c r="BI1663" i="3"/>
  <c r="BA1664" i="3"/>
  <c r="BI1664" i="3"/>
  <c r="BA1665" i="3"/>
  <c r="BI1665" i="3"/>
  <c r="BA1666" i="3"/>
  <c r="BI1666" i="3"/>
  <c r="BA1667" i="3"/>
  <c r="BI1667" i="3"/>
  <c r="BA1668" i="3"/>
  <c r="BI1668" i="3"/>
  <c r="BA1669" i="3"/>
  <c r="BI1669" i="3"/>
  <c r="BA1670" i="3"/>
  <c r="BI1670" i="3"/>
  <c r="BA1671" i="3"/>
  <c r="BI1671" i="3"/>
  <c r="BA1672" i="3"/>
  <c r="BI1672" i="3"/>
  <c r="BA1673" i="3"/>
  <c r="BI1673" i="3"/>
  <c r="BA1674" i="3"/>
  <c r="BI1674" i="3"/>
  <c r="BA1675" i="3"/>
  <c r="BI1675" i="3"/>
  <c r="BA1676" i="3"/>
  <c r="BI1676" i="3"/>
  <c r="BA1677" i="3"/>
  <c r="BI1677" i="3"/>
  <c r="BA1678" i="3"/>
  <c r="BI1678" i="3"/>
  <c r="BA1679" i="3"/>
  <c r="BI1679" i="3"/>
  <c r="BA1680" i="3"/>
  <c r="BI1680" i="3"/>
  <c r="BA1681" i="3"/>
  <c r="BI1681" i="3"/>
  <c r="E2" i="4"/>
  <c r="K1" i="4" s="1"/>
  <c r="E3" i="4"/>
  <c r="L1" i="4" s="1"/>
  <c r="E4" i="4"/>
  <c r="M1" i="4" s="1"/>
  <c r="E5" i="4"/>
  <c r="N1" i="4" s="1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O13" i="4" s="1"/>
  <c r="E13" i="4"/>
  <c r="P13" i="4" s="1"/>
  <c r="E14" i="4"/>
  <c r="K25" i="4" s="1"/>
  <c r="E15" i="4"/>
  <c r="L25" i="4" s="1"/>
  <c r="E16" i="4"/>
  <c r="M25" i="4" s="1"/>
  <c r="E17" i="4"/>
  <c r="N25" i="4" s="1"/>
  <c r="E18" i="4"/>
  <c r="O25" i="4" s="1"/>
  <c r="E19" i="4"/>
  <c r="P25" i="4" s="1"/>
  <c r="E20" i="4"/>
  <c r="K37" i="4" s="1"/>
  <c r="E21" i="4"/>
  <c r="L37" i="4" s="1"/>
  <c r="E22" i="4"/>
  <c r="M37" i="4" s="1"/>
  <c r="E23" i="4"/>
  <c r="N37" i="4" s="1"/>
  <c r="E24" i="4"/>
  <c r="O37" i="4" s="1"/>
  <c r="E25" i="4"/>
  <c r="P37" i="4" s="1"/>
  <c r="E26" i="4"/>
  <c r="E27" i="4"/>
  <c r="L49" i="4" s="1"/>
  <c r="E28" i="4"/>
  <c r="M49" i="4" s="1"/>
  <c r="E29" i="4"/>
  <c r="N49" i="4" s="1"/>
  <c r="E30" i="4"/>
  <c r="O49" i="4" s="1"/>
  <c r="E31" i="4"/>
  <c r="P49" i="4" s="1"/>
  <c r="E32" i="4"/>
  <c r="K61" i="4" s="1"/>
  <c r="E33" i="4"/>
  <c r="L61" i="4" s="1"/>
  <c r="E34" i="4"/>
  <c r="M61" i="4" s="1"/>
  <c r="E35" i="4"/>
  <c r="N61" i="4" s="1"/>
  <c r="E36" i="4"/>
  <c r="E37" i="4"/>
  <c r="P61" i="4" s="1"/>
  <c r="E38" i="4"/>
  <c r="K73" i="4" s="1"/>
  <c r="E39" i="4"/>
  <c r="L73" i="4" s="1"/>
  <c r="E40" i="4"/>
  <c r="M73" i="4" s="1"/>
  <c r="E41" i="4"/>
  <c r="N73" i="4" s="1"/>
  <c r="E42" i="4"/>
  <c r="O73" i="4" s="1"/>
  <c r="E43" i="4"/>
  <c r="P73" i="4" s="1"/>
  <c r="E44" i="4"/>
  <c r="E45" i="4"/>
  <c r="L85" i="4" s="1"/>
  <c r="E46" i="4"/>
  <c r="M85" i="4" s="1"/>
  <c r="E47" i="4"/>
  <c r="N85" i="4" s="1"/>
  <c r="E48" i="4"/>
  <c r="O85" i="4" s="1"/>
  <c r="E49" i="4"/>
  <c r="K49" i="4"/>
  <c r="E50" i="4"/>
  <c r="K97" i="4" s="1"/>
  <c r="E51" i="4"/>
  <c r="L97" i="4" s="1"/>
  <c r="E52" i="4"/>
  <c r="M97" i="4" s="1"/>
  <c r="E53" i="4"/>
  <c r="F54" i="4"/>
  <c r="G54" i="4"/>
  <c r="O61" i="4"/>
  <c r="K85" i="4"/>
  <c r="P85" i="4"/>
  <c r="E28" i="8"/>
  <c r="F102" i="4"/>
  <c r="A28" i="8"/>
  <c r="I28" i="8"/>
  <c r="F114" i="4"/>
  <c r="E114" i="4"/>
  <c r="E126" i="4"/>
  <c r="E137" i="4"/>
  <c r="K136" i="4" s="1"/>
  <c r="E138" i="4"/>
  <c r="L136" i="4" s="1"/>
  <c r="E139" i="4"/>
  <c r="M136" i="4" s="1"/>
  <c r="E140" i="4"/>
  <c r="N136" i="4" s="1"/>
  <c r="E141" i="4"/>
  <c r="O136" i="4" s="1"/>
  <c r="E142" i="4"/>
  <c r="P136" i="4" s="1"/>
  <c r="E143" i="4"/>
  <c r="Q136" i="4" s="1"/>
  <c r="E144" i="4"/>
  <c r="R136" i="4" s="1"/>
  <c r="J137" i="4"/>
  <c r="J139" i="4"/>
  <c r="J141" i="4"/>
  <c r="J143" i="4"/>
  <c r="J144" i="4"/>
  <c r="E151" i="4"/>
  <c r="K150" i="4" s="1"/>
  <c r="E152" i="4"/>
  <c r="L150" i="4" s="1"/>
  <c r="E153" i="4"/>
  <c r="M150" i="4" s="1"/>
  <c r="E154" i="4"/>
  <c r="N150" i="4" s="1"/>
  <c r="E155" i="4"/>
  <c r="O150" i="4" s="1"/>
  <c r="E156" i="4"/>
  <c r="P150" i="4" s="1"/>
  <c r="E157" i="4"/>
  <c r="Q150" i="4" s="1"/>
  <c r="E158" i="4"/>
  <c r="R150" i="4" s="1"/>
  <c r="J151" i="4"/>
  <c r="J152" i="4"/>
  <c r="J153" i="4"/>
  <c r="J155" i="4"/>
  <c r="J156" i="4"/>
  <c r="J157" i="4"/>
  <c r="J158" i="4"/>
  <c r="E159" i="4"/>
  <c r="K162" i="4" s="1"/>
  <c r="J159" i="4"/>
  <c r="E160" i="4"/>
  <c r="L162" i="4" s="1"/>
  <c r="J160" i="4"/>
  <c r="E161" i="4"/>
  <c r="M162" i="4" s="1"/>
  <c r="J161" i="4"/>
  <c r="E162" i="4"/>
  <c r="N162" i="4" s="1"/>
  <c r="E163" i="4"/>
  <c r="O162" i="4" s="1"/>
  <c r="E164" i="4"/>
  <c r="P162" i="4" s="1"/>
  <c r="E165" i="4"/>
  <c r="Q162" i="4" s="1"/>
  <c r="E166" i="4"/>
  <c r="R162" i="4" s="1"/>
  <c r="J163" i="4"/>
  <c r="J164" i="4"/>
  <c r="J165" i="4"/>
  <c r="J166" i="4"/>
  <c r="E177" i="4"/>
  <c r="K176" i="4" s="1"/>
  <c r="E178" i="4"/>
  <c r="L176" i="4" s="1"/>
  <c r="E179" i="4"/>
  <c r="M176" i="4" s="1"/>
  <c r="E180" i="4"/>
  <c r="N176" i="4" s="1"/>
  <c r="E181" i="4"/>
  <c r="O176" i="4" s="1"/>
  <c r="E182" i="4"/>
  <c r="P176" i="4" s="1"/>
  <c r="E183" i="4"/>
  <c r="Q176" i="4" s="1"/>
  <c r="J177" i="4"/>
  <c r="J178" i="4"/>
  <c r="J179" i="4"/>
  <c r="J180" i="4"/>
  <c r="J181" i="4"/>
  <c r="J183" i="4"/>
  <c r="E184" i="4"/>
  <c r="K188" i="4" s="1"/>
  <c r="J184" i="4"/>
  <c r="E185" i="4"/>
  <c r="L188" i="4" s="1"/>
  <c r="J185" i="4"/>
  <c r="E186" i="4"/>
  <c r="M188" i="4" s="1"/>
  <c r="E187" i="4"/>
  <c r="N188" i="4" s="1"/>
  <c r="J187" i="4"/>
  <c r="E188" i="4"/>
  <c r="O188" i="4" s="1"/>
  <c r="J188" i="4"/>
  <c r="E189" i="4"/>
  <c r="P188" i="4" s="1"/>
  <c r="E190" i="4"/>
  <c r="Q188" i="4" s="1"/>
  <c r="J189" i="4"/>
  <c r="J190" i="4"/>
  <c r="E203" i="4"/>
  <c r="K202" i="4" s="1"/>
  <c r="E204" i="4"/>
  <c r="L202" i="4" s="1"/>
  <c r="E205" i="4"/>
  <c r="M202" i="4" s="1"/>
  <c r="E206" i="4"/>
  <c r="N202" i="4" s="1"/>
  <c r="E207" i="4"/>
  <c r="O202" i="4" s="1"/>
  <c r="E208" i="4"/>
  <c r="P202" i="4" s="1"/>
  <c r="E209" i="4"/>
  <c r="Q202" i="4" s="1"/>
  <c r="J204" i="4"/>
  <c r="J205" i="4"/>
  <c r="J206" i="4"/>
  <c r="J207" i="4"/>
  <c r="J208" i="4"/>
  <c r="J209" i="4"/>
  <c r="E210" i="4"/>
  <c r="K214" i="4" s="1"/>
  <c r="J210" i="4"/>
  <c r="E211" i="4"/>
  <c r="L214" i="4" s="1"/>
  <c r="E212" i="4"/>
  <c r="M214" i="4" s="1"/>
  <c r="J212" i="4"/>
  <c r="E229" i="4"/>
  <c r="K228" i="4" s="1"/>
  <c r="E230" i="4"/>
  <c r="L228" i="4" s="1"/>
  <c r="E231" i="4"/>
  <c r="M228" i="4" s="1"/>
  <c r="E232" i="4"/>
  <c r="N228" i="4" s="1"/>
  <c r="E233" i="4"/>
  <c r="O228" i="4" s="1"/>
  <c r="J229" i="4"/>
  <c r="J230" i="4"/>
  <c r="J232" i="4"/>
  <c r="J233" i="4"/>
  <c r="E243" i="4"/>
  <c r="K242" i="4" s="1"/>
  <c r="E244" i="4"/>
  <c r="L242" i="4" s="1"/>
  <c r="E245" i="4"/>
  <c r="M242" i="4" s="1"/>
  <c r="E246" i="4"/>
  <c r="N242" i="4" s="1"/>
  <c r="E247" i="4"/>
  <c r="O242" i="4" s="1"/>
  <c r="E248" i="4"/>
  <c r="P242" i="4" s="1"/>
  <c r="E249" i="4"/>
  <c r="Q242" i="4" s="1"/>
  <c r="J244" i="4"/>
  <c r="J245" i="4"/>
  <c r="J246" i="4"/>
  <c r="J248" i="4"/>
  <c r="J249" i="4"/>
  <c r="E250" i="4"/>
  <c r="K254" i="4" s="1"/>
  <c r="J250" i="4"/>
  <c r="E251" i="4"/>
  <c r="L254" i="4" s="1"/>
  <c r="J251" i="4"/>
  <c r="E252" i="4"/>
  <c r="M254" i="4" s="1"/>
  <c r="J252" i="4"/>
  <c r="E253" i="4"/>
  <c r="N254" i="4" s="1"/>
  <c r="J253" i="4"/>
  <c r="E254" i="4"/>
  <c r="O254" i="4" s="1"/>
  <c r="J254" i="4"/>
  <c r="E255" i="4"/>
  <c r="P254" i="4" s="1"/>
  <c r="E256" i="4"/>
  <c r="Q254" i="4" s="1"/>
  <c r="J256" i="4"/>
  <c r="V1" i="6"/>
  <c r="C53" i="6"/>
  <c r="K53" i="6"/>
  <c r="S53" i="6"/>
  <c r="H2" i="8"/>
  <c r="I2" i="8"/>
  <c r="G15" i="8"/>
  <c r="H15" i="8"/>
  <c r="I15" i="8"/>
  <c r="M28" i="8"/>
  <c r="E69" i="8" s="1"/>
  <c r="G69" i="8"/>
  <c r="B9" i="14"/>
  <c r="G2" i="13" s="1"/>
  <c r="C9" i="14"/>
  <c r="G3" i="13" s="1"/>
  <c r="D9" i="14"/>
  <c r="G4" i="13" s="1"/>
  <c r="E9" i="14"/>
  <c r="G5" i="13" s="1"/>
  <c r="F9" i="14"/>
  <c r="G6" i="13" s="1"/>
  <c r="G9" i="14"/>
  <c r="G7" i="13" s="1"/>
  <c r="H9" i="14"/>
  <c r="G8" i="13" s="1"/>
  <c r="I9" i="14"/>
  <c r="G9" i="13" s="1"/>
  <c r="J9" i="14"/>
  <c r="G10" i="13" s="1"/>
  <c r="K9" i="14"/>
  <c r="G11" i="13" s="1"/>
  <c r="L9" i="14"/>
  <c r="G12" i="13" s="1"/>
  <c r="M9" i="14"/>
  <c r="G13" i="13" s="1"/>
  <c r="O9" i="14"/>
  <c r="G15" i="13" s="1"/>
  <c r="P9" i="14"/>
  <c r="G16" i="13" s="1"/>
  <c r="Q9" i="14"/>
  <c r="G17" i="13" s="1"/>
  <c r="R9" i="14"/>
  <c r="G18" i="13" s="1"/>
  <c r="S9" i="14"/>
  <c r="G19" i="13" s="1"/>
  <c r="T9" i="14"/>
  <c r="G20" i="13" s="1"/>
  <c r="U9" i="14"/>
  <c r="G21" i="13" s="1"/>
  <c r="W9" i="14"/>
  <c r="G23" i="13" s="1"/>
  <c r="X9" i="14"/>
  <c r="G24" i="13" s="1"/>
  <c r="Y9" i="14"/>
  <c r="G25" i="13" s="1"/>
  <c r="Z9" i="14"/>
  <c r="G26" i="13" s="1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CD3102" i="2"/>
  <c r="CD1373" i="2"/>
  <c r="CD831" i="2"/>
  <c r="CD2402" i="2"/>
  <c r="CH3102" i="2"/>
  <c r="CC2879" i="2"/>
  <c r="F179" i="3" l="1"/>
  <c r="E179" i="3"/>
  <c r="F191" i="3"/>
  <c r="F203" i="3"/>
  <c r="F215" i="3"/>
  <c r="F227" i="3"/>
  <c r="E227" i="3"/>
  <c r="F239" i="3"/>
  <c r="F251" i="3"/>
  <c r="F263" i="3"/>
  <c r="F275" i="3"/>
  <c r="E275" i="3"/>
  <c r="F287" i="3"/>
  <c r="E287" i="3"/>
  <c r="F299" i="3"/>
  <c r="F311" i="3"/>
  <c r="E311" i="3"/>
  <c r="F323" i="3"/>
  <c r="E323" i="3"/>
  <c r="F335" i="3"/>
  <c r="F347" i="3"/>
  <c r="F359" i="3"/>
  <c r="F371" i="3"/>
  <c r="E371" i="3"/>
  <c r="D371" i="3"/>
  <c r="F383" i="3"/>
  <c r="F395" i="3"/>
  <c r="F407" i="3"/>
  <c r="F419" i="3"/>
  <c r="E419" i="3"/>
  <c r="D419" i="3"/>
  <c r="F431" i="3"/>
  <c r="D431" i="3"/>
  <c r="F443" i="3"/>
  <c r="F455" i="3"/>
  <c r="F467" i="3"/>
  <c r="E467" i="3"/>
  <c r="F479" i="3"/>
  <c r="E479" i="3"/>
  <c r="F491" i="3"/>
  <c r="F503" i="3"/>
  <c r="F515" i="3"/>
  <c r="E515" i="3"/>
  <c r="D515" i="3"/>
  <c r="F527" i="3"/>
  <c r="E527" i="3"/>
  <c r="F539" i="3"/>
  <c r="F551" i="3"/>
  <c r="E551" i="3"/>
  <c r="F563" i="3"/>
  <c r="F575" i="3"/>
  <c r="E575" i="3"/>
  <c r="F587" i="3"/>
  <c r="F599" i="3"/>
  <c r="F611" i="3"/>
  <c r="E611" i="3"/>
  <c r="D611" i="3"/>
  <c r="F623" i="3"/>
  <c r="F635" i="3"/>
  <c r="E635" i="3"/>
  <c r="F647" i="3"/>
  <c r="F659" i="3"/>
  <c r="E659" i="3"/>
  <c r="F671" i="3"/>
  <c r="F683" i="3"/>
  <c r="F695" i="3"/>
  <c r="F707" i="3"/>
  <c r="E707" i="3"/>
  <c r="F719" i="3"/>
  <c r="E719" i="3"/>
  <c r="F180" i="3"/>
  <c r="F192" i="3"/>
  <c r="F204" i="3"/>
  <c r="F216" i="3"/>
  <c r="F228" i="3"/>
  <c r="E228" i="3"/>
  <c r="F240" i="3"/>
  <c r="F252" i="3"/>
  <c r="F264" i="3"/>
  <c r="F276" i="3"/>
  <c r="F288" i="3"/>
  <c r="F300" i="3"/>
  <c r="F312" i="3"/>
  <c r="F324" i="3"/>
  <c r="E324" i="3"/>
  <c r="F336" i="3"/>
  <c r="F348" i="3"/>
  <c r="F360" i="3"/>
  <c r="F372" i="3"/>
  <c r="E372" i="3"/>
  <c r="F384" i="3"/>
  <c r="F396" i="3"/>
  <c r="F408" i="3"/>
  <c r="F420" i="3"/>
  <c r="E420" i="3"/>
  <c r="F432" i="3"/>
  <c r="F444" i="3"/>
  <c r="F456" i="3"/>
  <c r="F468" i="3"/>
  <c r="F480" i="3"/>
  <c r="F492" i="3"/>
  <c r="F504" i="3"/>
  <c r="F516" i="3"/>
  <c r="F528" i="3"/>
  <c r="E528" i="3"/>
  <c r="F540" i="3"/>
  <c r="F552" i="3"/>
  <c r="F564" i="3"/>
  <c r="E564" i="3"/>
  <c r="D564" i="3"/>
  <c r="F576" i="3"/>
  <c r="E576" i="3"/>
  <c r="F588" i="3"/>
  <c r="F600" i="3"/>
  <c r="F612" i="3"/>
  <c r="E612" i="3"/>
  <c r="F624" i="3"/>
  <c r="F636" i="3"/>
  <c r="F648" i="3"/>
  <c r="F660" i="3"/>
  <c r="E660" i="3"/>
  <c r="F672" i="3"/>
  <c r="F684" i="3"/>
  <c r="F696" i="3"/>
  <c r="F708" i="3"/>
  <c r="E708" i="3"/>
  <c r="F720" i="3"/>
  <c r="E720" i="3"/>
  <c r="F181" i="3"/>
  <c r="F193" i="3"/>
  <c r="F205" i="3"/>
  <c r="F217" i="3"/>
  <c r="E217" i="3"/>
  <c r="F229" i="3"/>
  <c r="F241" i="3"/>
  <c r="F253" i="3"/>
  <c r="F265" i="3"/>
  <c r="E265" i="3"/>
  <c r="F277" i="3"/>
  <c r="E277" i="3"/>
  <c r="F289" i="3"/>
  <c r="F301" i="3"/>
  <c r="F313" i="3"/>
  <c r="F325" i="3"/>
  <c r="F337" i="3"/>
  <c r="F349" i="3"/>
  <c r="F361" i="3"/>
  <c r="E361" i="3"/>
  <c r="F373" i="3"/>
  <c r="F385" i="3"/>
  <c r="F397" i="3"/>
  <c r="F409" i="3"/>
  <c r="E409" i="3"/>
  <c r="F421" i="3"/>
  <c r="E421" i="3"/>
  <c r="F433" i="3"/>
  <c r="F445" i="3"/>
  <c r="F457" i="3"/>
  <c r="E457" i="3"/>
  <c r="F469" i="3"/>
  <c r="F481" i="3"/>
  <c r="F493" i="3"/>
  <c r="F505" i="3"/>
  <c r="E505" i="3"/>
  <c r="F517" i="3"/>
  <c r="F529" i="3"/>
  <c r="F541" i="3"/>
  <c r="F553" i="3"/>
  <c r="F565" i="3"/>
  <c r="F577" i="3"/>
  <c r="F589" i="3"/>
  <c r="F601" i="3"/>
  <c r="F613" i="3"/>
  <c r="F625" i="3"/>
  <c r="F637" i="3"/>
  <c r="F649" i="3"/>
  <c r="E649" i="3"/>
  <c r="F661" i="3"/>
  <c r="F673" i="3"/>
  <c r="F685" i="3"/>
  <c r="F697" i="3"/>
  <c r="E697" i="3"/>
  <c r="F709" i="3"/>
  <c r="F182" i="3"/>
  <c r="F194" i="3"/>
  <c r="F206" i="3"/>
  <c r="F218" i="3"/>
  <c r="F230" i="3"/>
  <c r="F242" i="3"/>
  <c r="F254" i="3"/>
  <c r="F266" i="3"/>
  <c r="F278" i="3"/>
  <c r="E278" i="3"/>
  <c r="F290" i="3"/>
  <c r="F302" i="3"/>
  <c r="F314" i="3"/>
  <c r="F326" i="3"/>
  <c r="E326" i="3"/>
  <c r="F338" i="3"/>
  <c r="E338" i="3"/>
  <c r="F350" i="3"/>
  <c r="F362" i="3"/>
  <c r="F374" i="3"/>
  <c r="F386" i="3"/>
  <c r="E386" i="3"/>
  <c r="F398" i="3"/>
  <c r="E398" i="3"/>
  <c r="F410" i="3"/>
  <c r="F422" i="3"/>
  <c r="F434" i="3"/>
  <c r="F446" i="3"/>
  <c r="F458" i="3"/>
  <c r="F470" i="3"/>
  <c r="F482" i="3"/>
  <c r="F494" i="3"/>
  <c r="F506" i="3"/>
  <c r="F518" i="3"/>
  <c r="F530" i="3"/>
  <c r="F542" i="3"/>
  <c r="E542" i="3"/>
  <c r="F554" i="3"/>
  <c r="F566" i="3"/>
  <c r="F578" i="3"/>
  <c r="F590" i="3"/>
  <c r="E590" i="3"/>
  <c r="F602" i="3"/>
  <c r="F614" i="3"/>
  <c r="F626" i="3"/>
  <c r="E626" i="3"/>
  <c r="F638" i="3"/>
  <c r="E638" i="3"/>
  <c r="F650" i="3"/>
  <c r="F662" i="3"/>
  <c r="F674" i="3"/>
  <c r="E674" i="3"/>
  <c r="F686" i="3"/>
  <c r="F698" i="3"/>
  <c r="F710" i="3"/>
  <c r="F183" i="3"/>
  <c r="F195" i="3"/>
  <c r="F207" i="3"/>
  <c r="F219" i="3"/>
  <c r="F231" i="3"/>
  <c r="F243" i="3"/>
  <c r="E243" i="3"/>
  <c r="F255" i="3"/>
  <c r="F267" i="3"/>
  <c r="F279" i="3"/>
  <c r="F291" i="3"/>
  <c r="E291" i="3"/>
  <c r="F303" i="3"/>
  <c r="E303" i="3"/>
  <c r="F315" i="3"/>
  <c r="F327" i="3"/>
  <c r="F339" i="3"/>
  <c r="E339" i="3"/>
  <c r="F351" i="3"/>
  <c r="E351" i="3"/>
  <c r="F363" i="3"/>
  <c r="F375" i="3"/>
  <c r="F387" i="3"/>
  <c r="E387" i="3"/>
  <c r="F399" i="3"/>
  <c r="E399" i="3"/>
  <c r="F411" i="3"/>
  <c r="F423" i="3"/>
  <c r="F435" i="3"/>
  <c r="F447" i="3"/>
  <c r="F459" i="3"/>
  <c r="F471" i="3"/>
  <c r="F483" i="3"/>
  <c r="F495" i="3"/>
  <c r="F507" i="3"/>
  <c r="F519" i="3"/>
  <c r="F531" i="3"/>
  <c r="F543" i="3"/>
  <c r="F555" i="3"/>
  <c r="F567" i="3"/>
  <c r="F579" i="3"/>
  <c r="F591" i="3"/>
  <c r="F603" i="3"/>
  <c r="F615" i="3"/>
  <c r="F627" i="3"/>
  <c r="E627" i="3"/>
  <c r="F639" i="3"/>
  <c r="E639" i="3"/>
  <c r="F651" i="3"/>
  <c r="F663" i="3"/>
  <c r="F675" i="3"/>
  <c r="E675" i="3"/>
  <c r="F687" i="3"/>
  <c r="E687" i="3"/>
  <c r="F699" i="3"/>
  <c r="F711" i="3"/>
  <c r="F184" i="3"/>
  <c r="F196" i="3"/>
  <c r="F208" i="3"/>
  <c r="F220" i="3"/>
  <c r="F232" i="3"/>
  <c r="F244" i="3"/>
  <c r="F256" i="3"/>
  <c r="F268" i="3"/>
  <c r="E268" i="3"/>
  <c r="F280" i="3"/>
  <c r="F292" i="3"/>
  <c r="F304" i="3"/>
  <c r="F316" i="3"/>
  <c r="E316" i="3"/>
  <c r="F328" i="3"/>
  <c r="F340" i="3"/>
  <c r="F352" i="3"/>
  <c r="E352" i="3"/>
  <c r="F364" i="3"/>
  <c r="F376" i="3"/>
  <c r="F388" i="3"/>
  <c r="F400" i="3"/>
  <c r="E400" i="3"/>
  <c r="F412" i="3"/>
  <c r="F424" i="3"/>
  <c r="F436" i="3"/>
  <c r="F448" i="3"/>
  <c r="F460" i="3"/>
  <c r="F472" i="3"/>
  <c r="F484" i="3"/>
  <c r="F496" i="3"/>
  <c r="F508" i="3"/>
  <c r="F520" i="3"/>
  <c r="F532" i="3"/>
  <c r="F544" i="3"/>
  <c r="F556" i="3"/>
  <c r="E556" i="3"/>
  <c r="F568" i="3"/>
  <c r="F580" i="3"/>
  <c r="F592" i="3"/>
  <c r="F604" i="3"/>
  <c r="E604" i="3"/>
  <c r="F616" i="3"/>
  <c r="F628" i="3"/>
  <c r="F640" i="3"/>
  <c r="F652" i="3"/>
  <c r="F664" i="3"/>
  <c r="F676" i="3"/>
  <c r="F688" i="3"/>
  <c r="E688" i="3"/>
  <c r="F700" i="3"/>
  <c r="F712" i="3"/>
  <c r="F185" i="3"/>
  <c r="F197" i="3"/>
  <c r="F209" i="3"/>
  <c r="E209" i="3"/>
  <c r="F221" i="3"/>
  <c r="F233" i="3"/>
  <c r="F245" i="3"/>
  <c r="F257" i="3"/>
  <c r="E257" i="3"/>
  <c r="F269" i="3"/>
  <c r="F281" i="3"/>
  <c r="F293" i="3"/>
  <c r="F305" i="3"/>
  <c r="E305" i="3"/>
  <c r="F317" i="3"/>
  <c r="F329" i="3"/>
  <c r="F341" i="3"/>
  <c r="F353" i="3"/>
  <c r="E353" i="3"/>
  <c r="F365" i="3"/>
  <c r="F377" i="3"/>
  <c r="F389" i="3"/>
  <c r="F401" i="3"/>
  <c r="E401" i="3"/>
  <c r="F413" i="3"/>
  <c r="F425" i="3"/>
  <c r="F437" i="3"/>
  <c r="F449" i="3"/>
  <c r="E449" i="3"/>
  <c r="F461" i="3"/>
  <c r="F473" i="3"/>
  <c r="F485" i="3"/>
  <c r="F497" i="3"/>
  <c r="E497" i="3"/>
  <c r="F509" i="3"/>
  <c r="F521" i="3"/>
  <c r="F533" i="3"/>
  <c r="F545" i="3"/>
  <c r="F557" i="3"/>
  <c r="F569" i="3"/>
  <c r="F581" i="3"/>
  <c r="F593" i="3"/>
  <c r="F605" i="3"/>
  <c r="F617" i="3"/>
  <c r="F629" i="3"/>
  <c r="F653" i="3"/>
  <c r="F665" i="3"/>
  <c r="F677" i="3"/>
  <c r="F689" i="3"/>
  <c r="E689" i="3"/>
  <c r="F701" i="3"/>
  <c r="F713" i="3"/>
  <c r="F186" i="3"/>
  <c r="F198" i="3"/>
  <c r="F210" i="3"/>
  <c r="F222" i="3"/>
  <c r="F234" i="3"/>
  <c r="F246" i="3"/>
  <c r="F258" i="3"/>
  <c r="F270" i="3"/>
  <c r="F282" i="3"/>
  <c r="F294" i="3"/>
  <c r="F306" i="3"/>
  <c r="E306" i="3"/>
  <c r="F318" i="3"/>
  <c r="F330" i="3"/>
  <c r="F342" i="3"/>
  <c r="E342" i="3"/>
  <c r="F354" i="3"/>
  <c r="F366" i="3"/>
  <c r="F378" i="3"/>
  <c r="F390" i="3"/>
  <c r="E390" i="3"/>
  <c r="F402" i="3"/>
  <c r="F414" i="3"/>
  <c r="E414" i="3"/>
  <c r="F426" i="3"/>
  <c r="F438" i="3"/>
  <c r="F450" i="3"/>
  <c r="F462" i="3"/>
  <c r="F474" i="3"/>
  <c r="F486" i="3"/>
  <c r="F498" i="3"/>
  <c r="F510" i="3"/>
  <c r="F522" i="3"/>
  <c r="F534" i="3"/>
  <c r="F546" i="3"/>
  <c r="E546" i="3"/>
  <c r="F558" i="3"/>
  <c r="F570" i="3"/>
  <c r="F582" i="3"/>
  <c r="F594" i="3"/>
  <c r="E594" i="3"/>
  <c r="F606" i="3"/>
  <c r="F618" i="3"/>
  <c r="F630" i="3"/>
  <c r="E630" i="3"/>
  <c r="F642" i="3"/>
  <c r="F654" i="3"/>
  <c r="F666" i="3"/>
  <c r="F678" i="3"/>
  <c r="E678" i="3"/>
  <c r="F690" i="3"/>
  <c r="F702" i="3"/>
  <c r="F714" i="3"/>
  <c r="E714" i="3"/>
  <c r="F175" i="3"/>
  <c r="F187" i="3"/>
  <c r="E187" i="3"/>
  <c r="F199" i="3"/>
  <c r="F211" i="3"/>
  <c r="F223" i="3"/>
  <c r="F235" i="3"/>
  <c r="E235" i="3"/>
  <c r="F247" i="3"/>
  <c r="F259" i="3"/>
  <c r="F271" i="3"/>
  <c r="F283" i="3"/>
  <c r="E283" i="3"/>
  <c r="F295" i="3"/>
  <c r="F307" i="3"/>
  <c r="F319" i="3"/>
  <c r="F331" i="3"/>
  <c r="E331" i="3"/>
  <c r="F343" i="3"/>
  <c r="F355" i="3"/>
  <c r="F367" i="3"/>
  <c r="E367" i="3"/>
  <c r="F379" i="3"/>
  <c r="E379" i="3"/>
  <c r="F391" i="3"/>
  <c r="F403" i="3"/>
  <c r="F415" i="3"/>
  <c r="F427" i="3"/>
  <c r="E427" i="3"/>
  <c r="F439" i="3"/>
  <c r="F451" i="3"/>
  <c r="F463" i="3"/>
  <c r="F475" i="3"/>
  <c r="F487" i="3"/>
  <c r="F499" i="3"/>
  <c r="F511" i="3"/>
  <c r="F523" i="3"/>
  <c r="E523" i="3"/>
  <c r="F535" i="3"/>
  <c r="F547" i="3"/>
  <c r="F559" i="3"/>
  <c r="F571" i="3"/>
  <c r="F583" i="3"/>
  <c r="E583" i="3"/>
  <c r="F595" i="3"/>
  <c r="F607" i="3"/>
  <c r="F619" i="3"/>
  <c r="E619" i="3"/>
  <c r="F631" i="3"/>
  <c r="F643" i="3"/>
  <c r="E643" i="3"/>
  <c r="F655" i="3"/>
  <c r="F667" i="3"/>
  <c r="E667" i="3"/>
  <c r="F679" i="3"/>
  <c r="F691" i="3"/>
  <c r="F703" i="3"/>
  <c r="F715" i="3"/>
  <c r="E715" i="3"/>
  <c r="F176" i="3"/>
  <c r="E176" i="3"/>
  <c r="F188" i="3"/>
  <c r="F200" i="3"/>
  <c r="D212" i="3"/>
  <c r="F212" i="3"/>
  <c r="F224" i="3"/>
  <c r="F236" i="3"/>
  <c r="D236" i="3"/>
  <c r="F248" i="3"/>
  <c r="F260" i="3"/>
  <c r="F272" i="3"/>
  <c r="E272" i="3"/>
  <c r="F284" i="3"/>
  <c r="E284" i="3"/>
  <c r="D284" i="3"/>
  <c r="F296" i="3"/>
  <c r="E296" i="3"/>
  <c r="F308" i="3"/>
  <c r="F320" i="3"/>
  <c r="E320" i="3"/>
  <c r="F332" i="3"/>
  <c r="F344" i="3"/>
  <c r="E344" i="3"/>
  <c r="F356" i="3"/>
  <c r="F368" i="3"/>
  <c r="E368" i="3"/>
  <c r="F380" i="3"/>
  <c r="F392" i="3"/>
  <c r="F404" i="3"/>
  <c r="F416" i="3"/>
  <c r="E416" i="3"/>
  <c r="F428" i="3"/>
  <c r="F440" i="3"/>
  <c r="F452" i="3"/>
  <c r="E452" i="3"/>
  <c r="F464" i="3"/>
  <c r="F476" i="3"/>
  <c r="F488" i="3"/>
  <c r="F500" i="3"/>
  <c r="F512" i="3"/>
  <c r="E512" i="3"/>
  <c r="F524" i="3"/>
  <c r="E524" i="3"/>
  <c r="F536" i="3"/>
  <c r="E536" i="3"/>
  <c r="F548" i="3"/>
  <c r="F560" i="3"/>
  <c r="F572" i="3"/>
  <c r="E572" i="3"/>
  <c r="F584" i="3"/>
  <c r="E584" i="3"/>
  <c r="F596" i="3"/>
  <c r="F608" i="3"/>
  <c r="F620" i="3"/>
  <c r="F632" i="3"/>
  <c r="E632" i="3"/>
  <c r="F644" i="3"/>
  <c r="F656" i="3"/>
  <c r="E656" i="3"/>
  <c r="F668" i="3"/>
  <c r="F680" i="3"/>
  <c r="F692" i="3"/>
  <c r="F704" i="3"/>
  <c r="E704" i="3"/>
  <c r="F716" i="3"/>
  <c r="E716" i="3"/>
  <c r="F177" i="3"/>
  <c r="E177" i="3"/>
  <c r="F189" i="3"/>
  <c r="F201" i="3"/>
  <c r="E201" i="3"/>
  <c r="D201" i="3"/>
  <c r="F213" i="3"/>
  <c r="E213" i="3"/>
  <c r="D213" i="3"/>
  <c r="F225" i="3"/>
  <c r="F237" i="3"/>
  <c r="F249" i="3"/>
  <c r="F261" i="3"/>
  <c r="E261" i="3"/>
  <c r="D261" i="3"/>
  <c r="F273" i="3"/>
  <c r="E273" i="3"/>
  <c r="F285" i="3"/>
  <c r="F297" i="3"/>
  <c r="E297" i="3"/>
  <c r="F309" i="3"/>
  <c r="E309" i="3"/>
  <c r="D309" i="3"/>
  <c r="F321" i="3"/>
  <c r="E321" i="3"/>
  <c r="F333" i="3"/>
  <c r="F345" i="3"/>
  <c r="F357" i="3"/>
  <c r="E357" i="3"/>
  <c r="F369" i="3"/>
  <c r="E369" i="3"/>
  <c r="F381" i="3"/>
  <c r="F393" i="3"/>
  <c r="F405" i="3"/>
  <c r="E405" i="3"/>
  <c r="F417" i="3"/>
  <c r="E417" i="3"/>
  <c r="F429" i="3"/>
  <c r="F441" i="3"/>
  <c r="F453" i="3"/>
  <c r="E453" i="3"/>
  <c r="F465" i="3"/>
  <c r="E465" i="3"/>
  <c r="F477" i="3"/>
  <c r="E477" i="3"/>
  <c r="F489" i="3"/>
  <c r="F501" i="3"/>
  <c r="E501" i="3"/>
  <c r="F513" i="3"/>
  <c r="E513" i="3"/>
  <c r="F525" i="3"/>
  <c r="F537" i="3"/>
  <c r="F549" i="3"/>
  <c r="F561" i="3"/>
  <c r="F573" i="3"/>
  <c r="F585" i="3"/>
  <c r="F597" i="3"/>
  <c r="F609" i="3"/>
  <c r="E609" i="3"/>
  <c r="F621" i="3"/>
  <c r="F633" i="3"/>
  <c r="E633" i="3"/>
  <c r="F645" i="3"/>
  <c r="E645" i="3"/>
  <c r="F657" i="3"/>
  <c r="E657" i="3"/>
  <c r="F669" i="3"/>
  <c r="F681" i="3"/>
  <c r="F693" i="3"/>
  <c r="E693" i="3"/>
  <c r="F705" i="3"/>
  <c r="E705" i="3"/>
  <c r="F717" i="3"/>
  <c r="E717" i="3"/>
  <c r="F178" i="3"/>
  <c r="F190" i="3"/>
  <c r="E190" i="3"/>
  <c r="F202" i="3"/>
  <c r="F214" i="3"/>
  <c r="F226" i="3"/>
  <c r="F238" i="3"/>
  <c r="E238" i="3"/>
  <c r="F250" i="3"/>
  <c r="F262" i="3"/>
  <c r="F274" i="3"/>
  <c r="F286" i="3"/>
  <c r="F298" i="3"/>
  <c r="E298" i="3"/>
  <c r="F310" i="3"/>
  <c r="F322" i="3"/>
  <c r="F334" i="3"/>
  <c r="E334" i="3"/>
  <c r="D334" i="3"/>
  <c r="F346" i="3"/>
  <c r="E346" i="3"/>
  <c r="F358" i="3"/>
  <c r="F370" i="3"/>
  <c r="F382" i="3"/>
  <c r="E382" i="3"/>
  <c r="D382" i="3"/>
  <c r="F394" i="3"/>
  <c r="E394" i="3"/>
  <c r="F406" i="3"/>
  <c r="F418" i="3"/>
  <c r="F430" i="3"/>
  <c r="E430" i="3"/>
  <c r="F442" i="3"/>
  <c r="F454" i="3"/>
  <c r="F466" i="3"/>
  <c r="F478" i="3"/>
  <c r="E478" i="3"/>
  <c r="F490" i="3"/>
  <c r="F502" i="3"/>
  <c r="F514" i="3"/>
  <c r="F526" i="3"/>
  <c r="F538" i="3"/>
  <c r="F550" i="3"/>
  <c r="E550" i="3"/>
  <c r="F562" i="3"/>
  <c r="F574" i="3"/>
  <c r="F586" i="3"/>
  <c r="F598" i="3"/>
  <c r="E598" i="3"/>
  <c r="F610" i="3"/>
  <c r="F622" i="3"/>
  <c r="F634" i="3"/>
  <c r="E634" i="3"/>
  <c r="F646" i="3"/>
  <c r="F658" i="3"/>
  <c r="F670" i="3"/>
  <c r="E670" i="3"/>
  <c r="F682" i="3"/>
  <c r="E682" i="3"/>
  <c r="F694" i="3"/>
  <c r="F706" i="3"/>
  <c r="F718" i="3"/>
  <c r="E718" i="3"/>
  <c r="D732" i="3"/>
  <c r="E792" i="3"/>
  <c r="E900" i="3"/>
  <c r="E936" i="3"/>
  <c r="E1020" i="3"/>
  <c r="E733" i="3"/>
  <c r="BQ112" i="2"/>
  <c r="BC112" i="2"/>
  <c r="BD112" i="2"/>
  <c r="F112" i="2"/>
  <c r="M3256" i="2"/>
  <c r="F116" i="2"/>
  <c r="BC116" i="2"/>
  <c r="BD116" i="2"/>
  <c r="BB116" i="2"/>
  <c r="F128" i="2"/>
  <c r="BC128" i="2"/>
  <c r="BD128" i="2"/>
  <c r="BB128" i="2"/>
  <c r="BB117" i="2"/>
  <c r="F117" i="2"/>
  <c r="BC117" i="2"/>
  <c r="BD117" i="2"/>
  <c r="BB129" i="2"/>
  <c r="BC129" i="2"/>
  <c r="BD129" i="2"/>
  <c r="F129" i="2"/>
  <c r="BC118" i="2"/>
  <c r="BD118" i="2"/>
  <c r="BB118" i="2"/>
  <c r="F118" i="2"/>
  <c r="BC119" i="2"/>
  <c r="BD119" i="2"/>
  <c r="BB119" i="2"/>
  <c r="F119" i="2"/>
  <c r="BC120" i="2"/>
  <c r="BD120" i="2"/>
  <c r="F120" i="2"/>
  <c r="BB120" i="2"/>
  <c r="BC121" i="2"/>
  <c r="BD121" i="2"/>
  <c r="BB121" i="2"/>
  <c r="F121" i="2"/>
  <c r="F122" i="2"/>
  <c r="BC122" i="2"/>
  <c r="BD122" i="2"/>
  <c r="BC123" i="2"/>
  <c r="BD123" i="2"/>
  <c r="F123" i="2"/>
  <c r="BB123" i="2"/>
  <c r="BD124" i="2"/>
  <c r="BB124" i="2"/>
  <c r="F124" i="2"/>
  <c r="BC124" i="2"/>
  <c r="F125" i="2"/>
  <c r="BC125" i="2"/>
  <c r="BD125" i="2"/>
  <c r="BB125" i="2"/>
  <c r="BC126" i="2"/>
  <c r="BD126" i="2"/>
  <c r="F126" i="2"/>
  <c r="BB126" i="2"/>
  <c r="F127" i="2"/>
  <c r="BC127" i="2"/>
  <c r="BD127" i="2"/>
  <c r="BB127" i="2"/>
  <c r="F108" i="3"/>
  <c r="F49" i="3"/>
  <c r="F2615" i="2"/>
  <c r="F2833" i="2"/>
  <c r="BC2907" i="2"/>
  <c r="F3083" i="2"/>
  <c r="BC3083" i="2"/>
  <c r="BD3109" i="2"/>
  <c r="BB3183" i="2"/>
  <c r="BD1841" i="2"/>
  <c r="BQ1280" i="2"/>
  <c r="BD265" i="2"/>
  <c r="F441" i="2"/>
  <c r="BD453" i="2"/>
  <c r="BC489" i="2"/>
  <c r="BC537" i="2"/>
  <c r="F675" i="2"/>
  <c r="BD675" i="2"/>
  <c r="E711" i="2"/>
  <c r="BC711" i="2"/>
  <c r="F735" i="2"/>
  <c r="F785" i="2"/>
  <c r="BD785" i="2"/>
  <c r="BC785" i="2"/>
  <c r="BB821" i="2"/>
  <c r="BB945" i="2"/>
  <c r="BC981" i="2"/>
  <c r="BC1177" i="2"/>
  <c r="F1372" i="2"/>
  <c r="BD1766" i="2"/>
  <c r="BD1966" i="2"/>
  <c r="BD2078" i="2"/>
  <c r="F2114" i="2"/>
  <c r="F2200" i="2"/>
  <c r="BC2200" i="2"/>
  <c r="BD2226" i="2"/>
  <c r="BD2262" i="2"/>
  <c r="F2350" i="2"/>
  <c r="BD2386" i="2"/>
  <c r="BD2678" i="2"/>
  <c r="F2762" i="2"/>
  <c r="BC2762" i="2"/>
  <c r="F2834" i="2"/>
  <c r="BC2908" i="2"/>
  <c r="BD2938" i="2"/>
  <c r="BB2974" i="2"/>
  <c r="BD3010" i="2"/>
  <c r="BD3084" i="2"/>
  <c r="BB3196" i="2"/>
  <c r="BQ1239" i="2"/>
  <c r="BD242" i="2"/>
  <c r="F454" i="2"/>
  <c r="BC550" i="2"/>
  <c r="BA664" i="2"/>
  <c r="BC688" i="2"/>
  <c r="F700" i="2"/>
  <c r="BD762" i="2"/>
  <c r="BD810" i="2"/>
  <c r="BC994" i="2"/>
  <c r="BD1030" i="2"/>
  <c r="BC1571" i="2"/>
  <c r="BB1681" i="2"/>
  <c r="BB1717" i="2"/>
  <c r="F1755" i="2"/>
  <c r="BC1755" i="2"/>
  <c r="BB1791" i="2"/>
  <c r="F1829" i="2"/>
  <c r="BC1829" i="2"/>
  <c r="F1867" i="2"/>
  <c r="BC2129" i="2"/>
  <c r="F2153" i="2"/>
  <c r="BC2153" i="2"/>
  <c r="BD2227" i="2"/>
  <c r="BC2251" i="2"/>
  <c r="BB2287" i="2"/>
  <c r="BD2313" i="2"/>
  <c r="F2313" i="2"/>
  <c r="BC2325" i="2"/>
  <c r="BD2339" i="2"/>
  <c r="BB2399" i="2"/>
  <c r="BD2445" i="2"/>
  <c r="F2679" i="2"/>
  <c r="BC2679" i="2"/>
  <c r="F2727" i="2"/>
  <c r="F2787" i="2"/>
  <c r="F2859" i="2"/>
  <c r="BD2963" i="2"/>
  <c r="BC3011" i="2"/>
  <c r="F3073" i="2"/>
  <c r="BC3085" i="2"/>
  <c r="BC3221" i="2"/>
  <c r="BQ1278" i="2"/>
  <c r="BQ1238" i="2"/>
  <c r="BD255" i="2"/>
  <c r="F393" i="2"/>
  <c r="BD455" i="2"/>
  <c r="BD467" i="2"/>
  <c r="F491" i="2"/>
  <c r="BD503" i="2"/>
  <c r="F539" i="2"/>
  <c r="BD551" i="2"/>
  <c r="BB603" i="2"/>
  <c r="F653" i="2"/>
  <c r="BD677" i="2"/>
  <c r="F701" i="2"/>
  <c r="BB799" i="2"/>
  <c r="BB823" i="2"/>
  <c r="BD959" i="2"/>
  <c r="BC959" i="2"/>
  <c r="BB1019" i="2"/>
  <c r="BC1045" i="2"/>
  <c r="BC1093" i="2"/>
  <c r="BD1153" i="2"/>
  <c r="BB1167" i="2"/>
  <c r="F1302" i="2"/>
  <c r="BC1498" i="2"/>
  <c r="BC1522" i="2"/>
  <c r="BD1732" i="2"/>
  <c r="BD1804" i="2"/>
  <c r="BD2092" i="2"/>
  <c r="F2130" i="2"/>
  <c r="F2190" i="2"/>
  <c r="BC2190" i="2"/>
  <c r="BC2214" i="2"/>
  <c r="BC2264" i="2"/>
  <c r="BC2364" i="2"/>
  <c r="F2446" i="2"/>
  <c r="F2570" i="2"/>
  <c r="F2656" i="2"/>
  <c r="BC2656" i="2"/>
  <c r="F2836" i="2"/>
  <c r="F2975" i="2"/>
  <c r="BC2975" i="2"/>
  <c r="BD2988" i="2"/>
  <c r="BD3060" i="2"/>
  <c r="F3112" i="2"/>
  <c r="BC3124" i="2"/>
  <c r="F3174" i="2"/>
  <c r="BC3186" i="2"/>
  <c r="BQ1277" i="2"/>
  <c r="BQ1237" i="2"/>
  <c r="BD232" i="2"/>
  <c r="F282" i="2"/>
  <c r="F358" i="2"/>
  <c r="F382" i="2"/>
  <c r="F406" i="2"/>
  <c r="BB444" i="2"/>
  <c r="BD456" i="2"/>
  <c r="F468" i="2"/>
  <c r="BB504" i="2"/>
  <c r="BC504" i="2"/>
  <c r="BD516" i="2"/>
  <c r="F552" i="2"/>
  <c r="BB552" i="2"/>
  <c r="BC552" i="2"/>
  <c r="F576" i="2"/>
  <c r="BD642" i="2"/>
  <c r="BD654" i="2"/>
  <c r="BB714" i="2"/>
  <c r="E714" i="2"/>
  <c r="F726" i="2"/>
  <c r="BC726" i="2"/>
  <c r="BD764" i="2"/>
  <c r="BD776" i="2"/>
  <c r="F800" i="2"/>
  <c r="F812" i="2"/>
  <c r="F824" i="2"/>
  <c r="BB824" i="2"/>
  <c r="F960" i="2"/>
  <c r="F972" i="2"/>
  <c r="BD972" i="2"/>
  <c r="BD984" i="2"/>
  <c r="BB996" i="2"/>
  <c r="BD1008" i="2"/>
  <c r="BB1020" i="2"/>
  <c r="BC1082" i="2"/>
  <c r="BC1106" i="2"/>
  <c r="BC1130" i="2"/>
  <c r="BD1142" i="2"/>
  <c r="BC1154" i="2"/>
  <c r="BB1180" i="2"/>
  <c r="BB1192" i="2"/>
  <c r="F1216" i="2"/>
  <c r="BC1216" i="2"/>
  <c r="F1260" i="2"/>
  <c r="BC1260" i="2"/>
  <c r="F1291" i="2"/>
  <c r="F1327" i="2"/>
  <c r="F1339" i="2"/>
  <c r="F1351" i="2"/>
  <c r="BC1585" i="2"/>
  <c r="BC1597" i="2"/>
  <c r="F1695" i="2"/>
  <c r="BC1695" i="2"/>
  <c r="F1719" i="2"/>
  <c r="BC1745" i="2"/>
  <c r="F1745" i="2"/>
  <c r="BC1757" i="2"/>
  <c r="BB1781" i="2"/>
  <c r="BC1819" i="2"/>
  <c r="BC1831" i="2"/>
  <c r="F1869" i="2"/>
  <c r="F1883" i="2"/>
  <c r="F1897" i="2"/>
  <c r="BC1897" i="2"/>
  <c r="BC1909" i="2"/>
  <c r="BD1945" i="2"/>
  <c r="BB2081" i="2"/>
  <c r="BB2093" i="2"/>
  <c r="F2105" i="2"/>
  <c r="BC2105" i="2"/>
  <c r="F2117" i="2"/>
  <c r="BC2117" i="2"/>
  <c r="F2167" i="2"/>
  <c r="BC2167" i="2"/>
  <c r="F2179" i="2"/>
  <c r="BC2179" i="2"/>
  <c r="F2191" i="2"/>
  <c r="BC2191" i="2"/>
  <c r="BB2229" i="2"/>
  <c r="BB2253" i="2"/>
  <c r="BB2265" i="2"/>
  <c r="BB2277" i="2"/>
  <c r="F2303" i="2"/>
  <c r="BC2303" i="2"/>
  <c r="F2315" i="2"/>
  <c r="BC2315" i="2"/>
  <c r="BC2341" i="2"/>
  <c r="BC2353" i="2"/>
  <c r="BC2365" i="2"/>
  <c r="BD2423" i="2"/>
  <c r="BD2435" i="2"/>
  <c r="F2547" i="2"/>
  <c r="F2633" i="2"/>
  <c r="BC2633" i="2"/>
  <c r="F2645" i="2"/>
  <c r="BC2645" i="2"/>
  <c r="F2657" i="2"/>
  <c r="BC2657" i="2"/>
  <c r="BB2693" i="2"/>
  <c r="BC2705" i="2"/>
  <c r="F2717" i="2"/>
  <c r="BC2717" i="2"/>
  <c r="F2753" i="2"/>
  <c r="BC2753" i="2"/>
  <c r="BD2766" i="2"/>
  <c r="F2813" i="2"/>
  <c r="F2825" i="2"/>
  <c r="F2837" i="2"/>
  <c r="BC2887" i="2"/>
  <c r="BC2899" i="2"/>
  <c r="BC2929" i="2"/>
  <c r="F2929" i="2"/>
  <c r="BC2941" i="2"/>
  <c r="F2941" i="2"/>
  <c r="BD2953" i="2"/>
  <c r="BD2965" i="2"/>
  <c r="BD2977" i="2"/>
  <c r="BD3025" i="2"/>
  <c r="BD3087" i="2"/>
  <c r="BD3099" i="2"/>
  <c r="BD3113" i="2"/>
  <c r="BC3175" i="2"/>
  <c r="BB3199" i="2"/>
  <c r="BB3223" i="2"/>
  <c r="BQ1276" i="2"/>
  <c r="BQ1236" i="2"/>
  <c r="BD221" i="2"/>
  <c r="BD233" i="2"/>
  <c r="BD257" i="2"/>
  <c r="F283" i="2"/>
  <c r="BC283" i="2"/>
  <c r="F371" i="2"/>
  <c r="F395" i="2"/>
  <c r="BB445" i="2"/>
  <c r="BC469" i="2"/>
  <c r="F481" i="2"/>
  <c r="F493" i="2"/>
  <c r="BD493" i="2"/>
  <c r="BC493" i="2"/>
  <c r="F505" i="2"/>
  <c r="BD505" i="2"/>
  <c r="BD517" i="2"/>
  <c r="F529" i="2"/>
  <c r="BB541" i="2"/>
  <c r="BD541" i="2"/>
  <c r="BC541" i="2"/>
  <c r="F553" i="2"/>
  <c r="F577" i="2"/>
  <c r="BB577" i="2"/>
  <c r="BD655" i="2"/>
  <c r="BC667" i="2"/>
  <c r="F667" i="2"/>
  <c r="BD691" i="2"/>
  <c r="F703" i="2"/>
  <c r="BC703" i="2"/>
  <c r="BA727" i="2"/>
  <c r="F753" i="2"/>
  <c r="BD753" i="2"/>
  <c r="BC753" i="2"/>
  <c r="BD777" i="2"/>
  <c r="F789" i="2"/>
  <c r="BD813" i="2"/>
  <c r="BC813" i="2"/>
  <c r="F813" i="2"/>
  <c r="BC937" i="2"/>
  <c r="F937" i="2"/>
  <c r="BB949" i="2"/>
  <c r="BD949" i="2"/>
  <c r="BC949" i="2"/>
  <c r="BC961" i="2"/>
  <c r="BB973" i="2"/>
  <c r="F997" i="2"/>
  <c r="BD997" i="2"/>
  <c r="BC997" i="2"/>
  <c r="F1021" i="2"/>
  <c r="BC1021" i="2"/>
  <c r="BB1033" i="2"/>
  <c r="BD1033" i="2"/>
  <c r="BC1033" i="2"/>
  <c r="BC1047" i="2"/>
  <c r="BD1059" i="2"/>
  <c r="BC1071" i="2"/>
  <c r="BB1095" i="2"/>
  <c r="BD1095" i="2"/>
  <c r="BD1107" i="2"/>
  <c r="BB1131" i="2"/>
  <c r="BC1131" i="2"/>
  <c r="BC1143" i="2"/>
  <c r="BD1143" i="2"/>
  <c r="BD1155" i="2"/>
  <c r="BB1193" i="2"/>
  <c r="F1271" i="2"/>
  <c r="BC1271" i="2"/>
  <c r="BC1261" i="2"/>
  <c r="F1316" i="2"/>
  <c r="F1328" i="2"/>
  <c r="F1340" i="2"/>
  <c r="BC1476" i="2"/>
  <c r="BC1488" i="2"/>
  <c r="BC1524" i="2"/>
  <c r="F1550" i="2"/>
  <c r="F1562" i="2"/>
  <c r="BC1574" i="2"/>
  <c r="F1574" i="2"/>
  <c r="F1622" i="2"/>
  <c r="F1634" i="2"/>
  <c r="BC1634" i="2"/>
  <c r="F1646" i="2"/>
  <c r="BC1646" i="2"/>
  <c r="BB1672" i="2"/>
  <c r="BD1672" i="2"/>
  <c r="BD1684" i="2"/>
  <c r="BB1696" i="2"/>
  <c r="F1708" i="2"/>
  <c r="BB1708" i="2"/>
  <c r="BC1708" i="2"/>
  <c r="BD1720" i="2"/>
  <c r="BD1734" i="2"/>
  <c r="F1746" i="2"/>
  <c r="F1782" i="2"/>
  <c r="BD1782" i="2"/>
  <c r="BC1782" i="2"/>
  <c r="BD1806" i="2"/>
  <c r="BB1820" i="2"/>
  <c r="BC1820" i="2"/>
  <c r="BD1884" i="2"/>
  <c r="F1895" i="2"/>
  <c r="BD1922" i="2"/>
  <c r="BC1958" i="2"/>
  <c r="F2082" i="2"/>
  <c r="BC2082" i="2"/>
  <c r="F2094" i="2"/>
  <c r="BC2094" i="2"/>
  <c r="BB2106" i="2"/>
  <c r="BD2106" i="2"/>
  <c r="BB2118" i="2"/>
  <c r="F2132" i="2"/>
  <c r="BC2132" i="2"/>
  <c r="F2168" i="2"/>
  <c r="BC2168" i="2"/>
  <c r="BD2192" i="2"/>
  <c r="F2204" i="2"/>
  <c r="BC2204" i="2"/>
  <c r="BC2230" i="2"/>
  <c r="BB2242" i="2"/>
  <c r="BD2254" i="2"/>
  <c r="BC2278" i="2"/>
  <c r="BD2290" i="2"/>
  <c r="BD2328" i="2"/>
  <c r="BC2328" i="2"/>
  <c r="BD2342" i="2"/>
  <c r="BC2342" i="2"/>
  <c r="F2342" i="2"/>
  <c r="BD2354" i="2"/>
  <c r="BD2366" i="2"/>
  <c r="BB2378" i="2"/>
  <c r="BC2378" i="2"/>
  <c r="F2390" i="2"/>
  <c r="F2448" i="2"/>
  <c r="BD2448" i="2"/>
  <c r="F2548" i="2"/>
  <c r="F2572" i="2"/>
  <c r="F2584" i="2"/>
  <c r="F2596" i="2"/>
  <c r="BC2596" i="2"/>
  <c r="BD2634" i="2"/>
  <c r="BC2634" i="2"/>
  <c r="BD2646" i="2"/>
  <c r="BD2658" i="2"/>
  <c r="F2670" i="2"/>
  <c r="BC2670" i="2"/>
  <c r="F2706" i="2"/>
  <c r="BC2706" i="2"/>
  <c r="F2742" i="2"/>
  <c r="BD2742" i="2"/>
  <c r="BC2742" i="2"/>
  <c r="BD2754" i="2"/>
  <c r="BC2778" i="2"/>
  <c r="F2814" i="2"/>
  <c r="F2850" i="2"/>
  <c r="BC2888" i="2"/>
  <c r="BB2930" i="2"/>
  <c r="BD2930" i="2"/>
  <c r="BB2942" i="2"/>
  <c r="BD2954" i="2"/>
  <c r="F2954" i="2"/>
  <c r="BB2966" i="2"/>
  <c r="BC2966" i="2"/>
  <c r="BD2990" i="2"/>
  <c r="BB3002" i="2"/>
  <c r="BB3014" i="2"/>
  <c r="BD3026" i="2"/>
  <c r="F3038" i="2"/>
  <c r="BC3038" i="2"/>
  <c r="F3050" i="2"/>
  <c r="BC3050" i="2"/>
  <c r="BD3064" i="2"/>
  <c r="F3100" i="2"/>
  <c r="BD3100" i="2"/>
  <c r="BC3100" i="2"/>
  <c r="F3114" i="2"/>
  <c r="BC3114" i="2"/>
  <c r="F3126" i="2"/>
  <c r="BD3126" i="2"/>
  <c r="BC3126" i="2"/>
  <c r="F3138" i="2"/>
  <c r="BC3138" i="2"/>
  <c r="BD3150" i="2"/>
  <c r="BC3164" i="2"/>
  <c r="BB3176" i="2"/>
  <c r="BC3176" i="2"/>
  <c r="BB3200" i="2"/>
  <c r="BB3212" i="2"/>
  <c r="F3224" i="2"/>
  <c r="BB3224" i="2"/>
  <c r="BQ1287" i="2"/>
  <c r="BQ1275" i="2"/>
  <c r="BQ1235" i="2"/>
  <c r="F222" i="2"/>
  <c r="F234" i="2"/>
  <c r="F258" i="2"/>
  <c r="BC332" i="2"/>
  <c r="F332" i="2"/>
  <c r="F372" i="2"/>
  <c r="F408" i="2"/>
  <c r="F446" i="2"/>
  <c r="BB446" i="2"/>
  <c r="BB458" i="2"/>
  <c r="BD458" i="2"/>
  <c r="BC470" i="2"/>
  <c r="BD482" i="2"/>
  <c r="BD494" i="2"/>
  <c r="BC494" i="2"/>
  <c r="F506" i="2"/>
  <c r="BB518" i="2"/>
  <c r="F518" i="2"/>
  <c r="BD530" i="2"/>
  <c r="BD542" i="2"/>
  <c r="BC542" i="2"/>
  <c r="F554" i="2"/>
  <c r="BB566" i="2"/>
  <c r="F566" i="2"/>
  <c r="BD578" i="2"/>
  <c r="BB668" i="2"/>
  <c r="BC668" i="2"/>
  <c r="BC680" i="2"/>
  <c r="F704" i="2"/>
  <c r="BC704" i="2"/>
  <c r="BD728" i="2"/>
  <c r="F742" i="2"/>
  <c r="BD742" i="2"/>
  <c r="BC742" i="2"/>
  <c r="F754" i="2"/>
  <c r="BC754" i="2"/>
  <c r="BB778" i="2"/>
  <c r="BD778" i="2"/>
  <c r="BC790" i="2"/>
  <c r="BD802" i="2"/>
  <c r="BC802" i="2"/>
  <c r="BC814" i="2"/>
  <c r="F826" i="2"/>
  <c r="F900" i="2"/>
  <c r="BC912" i="2"/>
  <c r="BB938" i="2"/>
  <c r="BD950" i="2"/>
  <c r="BB962" i="2"/>
  <c r="BD974" i="2"/>
  <c r="F986" i="2"/>
  <c r="BD986" i="2"/>
  <c r="BC986" i="2"/>
  <c r="BD998" i="2"/>
  <c r="F1010" i="2"/>
  <c r="BB1010" i="2"/>
  <c r="BB1022" i="2"/>
  <c r="BD1022" i="2"/>
  <c r="BB1034" i="2"/>
  <c r="BC1048" i="2"/>
  <c r="BB1060" i="2"/>
  <c r="BB1084" i="2"/>
  <c r="BC1096" i="2"/>
  <c r="BC1108" i="2"/>
  <c r="BD1132" i="2"/>
  <c r="BC1132" i="2"/>
  <c r="BB1144" i="2"/>
  <c r="BC1156" i="2"/>
  <c r="F1317" i="2"/>
  <c r="F1329" i="2"/>
  <c r="F1365" i="2"/>
  <c r="BC1537" i="2"/>
  <c r="F1551" i="2"/>
  <c r="BC1551" i="2"/>
  <c r="BC1563" i="2"/>
  <c r="F1575" i="2"/>
  <c r="BC1575" i="2"/>
  <c r="BB1599" i="2"/>
  <c r="F1611" i="2"/>
  <c r="BC1611" i="2"/>
  <c r="BC1623" i="2"/>
  <c r="BC1635" i="2"/>
  <c r="BC1647" i="2"/>
  <c r="F1673" i="2"/>
  <c r="BB1673" i="2"/>
  <c r="BC1673" i="2"/>
  <c r="F1685" i="2"/>
  <c r="BC1685" i="2"/>
  <c r="F1697" i="2"/>
  <c r="BD1747" i="2"/>
  <c r="BB1759" i="2"/>
  <c r="BD1759" i="2"/>
  <c r="BD1771" i="2"/>
  <c r="F1795" i="2"/>
  <c r="BC1795" i="2"/>
  <c r="BD1807" i="2"/>
  <c r="BB1833" i="2"/>
  <c r="F1885" i="2"/>
  <c r="BC1885" i="2"/>
  <c r="BD1896" i="2"/>
  <c r="BD1959" i="2"/>
  <c r="BD2083" i="2"/>
  <c r="BD2095" i="2"/>
  <c r="BB2095" i="2"/>
  <c r="F2107" i="2"/>
  <c r="BC2119" i="2"/>
  <c r="BC2133" i="2"/>
  <c r="F2133" i="2"/>
  <c r="BC2145" i="2"/>
  <c r="BD2145" i="2"/>
  <c r="BC2157" i="2"/>
  <c r="BD2157" i="2"/>
  <c r="BC2169" i="2"/>
  <c r="BD2169" i="2"/>
  <c r="BD2181" i="2"/>
  <c r="BC2205" i="2"/>
  <c r="F2205" i="2"/>
  <c r="BD2219" i="2"/>
  <c r="BB2219" i="2"/>
  <c r="BD2231" i="2"/>
  <c r="BD2243" i="2"/>
  <c r="BB2255" i="2"/>
  <c r="BD2255" i="2"/>
  <c r="BD2267" i="2"/>
  <c r="BC2291" i="2"/>
  <c r="BD2329" i="2"/>
  <c r="BB2343" i="2"/>
  <c r="BD2343" i="2"/>
  <c r="BD2355" i="2"/>
  <c r="F2367" i="2"/>
  <c r="F2379" i="2"/>
  <c r="BD2391" i="2"/>
  <c r="F2391" i="2"/>
  <c r="F2413" i="2"/>
  <c r="BD2413" i="2"/>
  <c r="F2425" i="2"/>
  <c r="F2537" i="2"/>
  <c r="BB2561" i="2"/>
  <c r="F2609" i="2"/>
  <c r="F2621" i="2"/>
  <c r="BD2635" i="2"/>
  <c r="BD2647" i="2"/>
  <c r="F2671" i="2"/>
  <c r="BC2671" i="2"/>
  <c r="BD2683" i="2"/>
  <c r="BD2695" i="2"/>
  <c r="BD2707" i="2"/>
  <c r="BC2731" i="2"/>
  <c r="BD2731" i="2"/>
  <c r="BC2743" i="2"/>
  <c r="BD2743" i="2"/>
  <c r="BD2755" i="2"/>
  <c r="BC2779" i="2"/>
  <c r="F2779" i="2"/>
  <c r="F2851" i="2"/>
  <c r="BC2889" i="2"/>
  <c r="F2931" i="2"/>
  <c r="F2943" i="2"/>
  <c r="BD2943" i="2"/>
  <c r="BC2943" i="2"/>
  <c r="F2955" i="2"/>
  <c r="BC2955" i="2"/>
  <c r="F2967" i="2"/>
  <c r="BD2967" i="2"/>
  <c r="BC2967" i="2"/>
  <c r="F2979" i="2"/>
  <c r="BC2979" i="2"/>
  <c r="F2991" i="2"/>
  <c r="BC2991" i="2"/>
  <c r="BD3003" i="2"/>
  <c r="BD3015" i="2"/>
  <c r="BB3027" i="2"/>
  <c r="BD3027" i="2"/>
  <c r="BD3039" i="2"/>
  <c r="F3065" i="2"/>
  <c r="BC3065" i="2"/>
  <c r="BD3077" i="2"/>
  <c r="BD3101" i="2"/>
  <c r="BB3165" i="2"/>
  <c r="BC3165" i="2"/>
  <c r="F3189" i="2"/>
  <c r="BB3189" i="2"/>
  <c r="F3201" i="2"/>
  <c r="F3213" i="2"/>
  <c r="BB3213" i="2"/>
  <c r="BQ1286" i="2"/>
  <c r="BQ1274" i="2"/>
  <c r="BQ1234" i="2"/>
  <c r="BD223" i="2"/>
  <c r="F235" i="2"/>
  <c r="BD235" i="2"/>
  <c r="F247" i="2"/>
  <c r="F259" i="2"/>
  <c r="F273" i="2"/>
  <c r="F297" i="2"/>
  <c r="BB309" i="2"/>
  <c r="BC321" i="2"/>
  <c r="F361" i="2"/>
  <c r="BC373" i="2"/>
  <c r="F385" i="2"/>
  <c r="F409" i="2"/>
  <c r="BD423" i="2"/>
  <c r="BC423" i="2"/>
  <c r="F435" i="2"/>
  <c r="BB435" i="2"/>
  <c r="BC435" i="2"/>
  <c r="BD447" i="2"/>
  <c r="BC447" i="2"/>
  <c r="F459" i="2"/>
  <c r="BB459" i="2"/>
  <c r="BD471" i="2"/>
  <c r="BC471" i="2"/>
  <c r="BC483" i="2"/>
  <c r="BD483" i="2"/>
  <c r="F495" i="2"/>
  <c r="BB495" i="2"/>
  <c r="BC507" i="2"/>
  <c r="BB507" i="2"/>
  <c r="BD507" i="2"/>
  <c r="F519" i="2"/>
  <c r="BC531" i="2"/>
  <c r="BB531" i="2"/>
  <c r="BD531" i="2"/>
  <c r="F543" i="2"/>
  <c r="BB543" i="2"/>
  <c r="BC555" i="2"/>
  <c r="BB555" i="2"/>
  <c r="BD555" i="2"/>
  <c r="F567" i="2"/>
  <c r="BC579" i="2"/>
  <c r="F579" i="2"/>
  <c r="BB579" i="2"/>
  <c r="BD579" i="2"/>
  <c r="BB607" i="2"/>
  <c r="BB619" i="2"/>
  <c r="BB631" i="2"/>
  <c r="F645" i="2"/>
  <c r="BC645" i="2"/>
  <c r="BD657" i="2"/>
  <c r="F669" i="2"/>
  <c r="BB669" i="2"/>
  <c r="BC669" i="2"/>
  <c r="F681" i="2"/>
  <c r="BC681" i="2"/>
  <c r="BC693" i="2"/>
  <c r="BD693" i="2"/>
  <c r="F705" i="2"/>
  <c r="BD705" i="2"/>
  <c r="E717" i="2"/>
  <c r="BD717" i="2"/>
  <c r="BC729" i="2"/>
  <c r="F743" i="2"/>
  <c r="BD743" i="2"/>
  <c r="BC743" i="2"/>
  <c r="F755" i="2"/>
  <c r="F767" i="2"/>
  <c r="BC767" i="2"/>
  <c r="F779" i="2"/>
  <c r="BC791" i="2"/>
  <c r="BD803" i="2"/>
  <c r="BC803" i="2"/>
  <c r="BB815" i="2"/>
  <c r="BC815" i="2"/>
  <c r="BC827" i="2"/>
  <c r="F827" i="2"/>
  <c r="F939" i="2"/>
  <c r="BB939" i="2"/>
  <c r="BC939" i="2"/>
  <c r="F951" i="2"/>
  <c r="BB951" i="2"/>
  <c r="BC951" i="2"/>
  <c r="BD963" i="2"/>
  <c r="F975" i="2"/>
  <c r="BD975" i="2"/>
  <c r="BC975" i="2"/>
  <c r="F987" i="2"/>
  <c r="BD987" i="2"/>
  <c r="BC987" i="2"/>
  <c r="BB987" i="2"/>
  <c r="F999" i="2"/>
  <c r="BD999" i="2"/>
  <c r="BB1011" i="2"/>
  <c r="BD1023" i="2"/>
  <c r="BB1035" i="2"/>
  <c r="BD1035" i="2"/>
  <c r="BC1035" i="2"/>
  <c r="BD1049" i="2"/>
  <c r="BC1049" i="2"/>
  <c r="BD1061" i="2"/>
  <c r="BC1061" i="2"/>
  <c r="BB1061" i="2"/>
  <c r="BC1073" i="2"/>
  <c r="BC1085" i="2"/>
  <c r="BC1097" i="2"/>
  <c r="BD1097" i="2"/>
  <c r="BB1109" i="2"/>
  <c r="BB1121" i="2"/>
  <c r="BD1121" i="2"/>
  <c r="BD1133" i="2"/>
  <c r="BC1145" i="2"/>
  <c r="BD1157" i="2"/>
  <c r="BB1183" i="2"/>
  <c r="BC1183" i="2"/>
  <c r="BB1195" i="2"/>
  <c r="BB1207" i="2"/>
  <c r="BC1207" i="2"/>
  <c r="BB1219" i="2"/>
  <c r="F1263" i="2"/>
  <c r="BC1263" i="2"/>
  <c r="F1318" i="2"/>
  <c r="F1330" i="2"/>
  <c r="F1342" i="2"/>
  <c r="BC1466" i="2"/>
  <c r="BC1478" i="2"/>
  <c r="BC1490" i="2"/>
  <c r="BC1502" i="2"/>
  <c r="BC1514" i="2"/>
  <c r="F1526" i="2"/>
  <c r="BC1526" i="2"/>
  <c r="BC1538" i="2"/>
  <c r="F1552" i="2"/>
  <c r="BC1552" i="2"/>
  <c r="F1564" i="2"/>
  <c r="BC1564" i="2"/>
  <c r="F1576" i="2"/>
  <c r="BC1576" i="2"/>
  <c r="F1588" i="2"/>
  <c r="BC1588" i="2"/>
  <c r="F1612" i="2"/>
  <c r="BC1612" i="2"/>
  <c r="BC1624" i="2"/>
  <c r="BC1648" i="2"/>
  <c r="F1648" i="2"/>
  <c r="BC1660" i="2"/>
  <c r="F1674" i="2"/>
  <c r="BB1674" i="2"/>
  <c r="BC1674" i="2"/>
  <c r="BD1686" i="2"/>
  <c r="F1698" i="2"/>
  <c r="BD1698" i="2"/>
  <c r="BC1698" i="2"/>
  <c r="BD1710" i="2"/>
  <c r="F1724" i="2"/>
  <c r="BD1724" i="2"/>
  <c r="F1736" i="2"/>
  <c r="BB1736" i="2"/>
  <c r="BC1736" i="2"/>
  <c r="F1748" i="2"/>
  <c r="BB1748" i="2"/>
  <c r="BC1748" i="2"/>
  <c r="BD1760" i="2"/>
  <c r="F1772" i="2"/>
  <c r="BB1772" i="2"/>
  <c r="BC1772" i="2"/>
  <c r="F1784" i="2"/>
  <c r="BC1784" i="2"/>
  <c r="F1796" i="2"/>
  <c r="BD1796" i="2"/>
  <c r="F1808" i="2"/>
  <c r="BB1808" i="2"/>
  <c r="BC1808" i="2"/>
  <c r="F1822" i="2"/>
  <c r="BB1822" i="2"/>
  <c r="BC1822" i="2"/>
  <c r="BB1834" i="2"/>
  <c r="BC1874" i="2"/>
  <c r="F1874" i="2"/>
  <c r="BC1886" i="2"/>
  <c r="F1886" i="2"/>
  <c r="BD1898" i="2"/>
  <c r="BC1898" i="2"/>
  <c r="F1898" i="2"/>
  <c r="BC1912" i="2"/>
  <c r="BC1936" i="2"/>
  <c r="BC1948" i="2"/>
  <c r="BD1960" i="2"/>
  <c r="BB2084" i="2"/>
  <c r="F2084" i="2"/>
  <c r="BB2096" i="2"/>
  <c r="BC2096" i="2"/>
  <c r="F2096" i="2"/>
  <c r="BB2108" i="2"/>
  <c r="BC2108" i="2"/>
  <c r="F2108" i="2"/>
  <c r="BD2120" i="2"/>
  <c r="BC2120" i="2"/>
  <c r="F2120" i="2"/>
  <c r="BC2134" i="2"/>
  <c r="BC2146" i="2"/>
  <c r="BD2158" i="2"/>
  <c r="BC2158" i="2"/>
  <c r="BC2170" i="2"/>
  <c r="BC2206" i="2"/>
  <c r="F2206" i="2"/>
  <c r="BB2220" i="2"/>
  <c r="BC2220" i="2"/>
  <c r="BD2232" i="2"/>
  <c r="BC2244" i="2"/>
  <c r="BB2244" i="2"/>
  <c r="BB2256" i="2"/>
  <c r="BD2268" i="2"/>
  <c r="BB2268" i="2"/>
  <c r="BC2280" i="2"/>
  <c r="BC2292" i="2"/>
  <c r="BD2306" i="2"/>
  <c r="BC2306" i="2"/>
  <c r="F2306" i="2"/>
  <c r="BC2318" i="2"/>
  <c r="F2318" i="2"/>
  <c r="BC2330" i="2"/>
  <c r="BB2344" i="2"/>
  <c r="BC2344" i="2"/>
  <c r="BD2356" i="2"/>
  <c r="BD2368" i="2"/>
  <c r="F2380" i="2"/>
  <c r="BB2380" i="2"/>
  <c r="BC2380" i="2"/>
  <c r="BD2392" i="2"/>
  <c r="F2414" i="2"/>
  <c r="BD2414" i="2"/>
  <c r="BD2426" i="2"/>
  <c r="BD2438" i="2"/>
  <c r="F2450" i="2"/>
  <c r="F2538" i="2"/>
  <c r="F2586" i="2"/>
  <c r="F2598" i="2"/>
  <c r="F2610" i="2"/>
  <c r="BD2636" i="2"/>
  <c r="BC2636" i="2"/>
  <c r="BD2648" i="2"/>
  <c r="BD2660" i="2"/>
  <c r="F2672" i="2"/>
  <c r="BC2672" i="2"/>
  <c r="BD2684" i="2"/>
  <c r="BD2696" i="2"/>
  <c r="BD2708" i="2"/>
  <c r="BC2708" i="2"/>
  <c r="BD2720" i="2"/>
  <c r="BD2732" i="2"/>
  <c r="BC2732" i="2"/>
  <c r="BC2744" i="2"/>
  <c r="BD2768" i="2"/>
  <c r="BC2780" i="2"/>
  <c r="F2780" i="2"/>
  <c r="F2816" i="2"/>
  <c r="F2852" i="2"/>
  <c r="BC2890" i="2"/>
  <c r="BC2902" i="2"/>
  <c r="F2932" i="2"/>
  <c r="BB2932" i="2"/>
  <c r="BC2932" i="2"/>
  <c r="F2944" i="2"/>
  <c r="BB2944" i="2"/>
  <c r="BC2944" i="2"/>
  <c r="F2956" i="2"/>
  <c r="BB2956" i="2"/>
  <c r="BD2956" i="2"/>
  <c r="BC2956" i="2"/>
  <c r="BD2968" i="2"/>
  <c r="BD2980" i="2"/>
  <c r="F2992" i="2"/>
  <c r="BD2992" i="2"/>
  <c r="BC2992" i="2"/>
  <c r="F3004" i="2"/>
  <c r="BB3004" i="2"/>
  <c r="BC3004" i="2"/>
  <c r="F3016" i="2"/>
  <c r="BB3016" i="2"/>
  <c r="BC3016" i="2"/>
  <c r="BB3028" i="2"/>
  <c r="F3040" i="2"/>
  <c r="BB3040" i="2"/>
  <c r="BC3040" i="2"/>
  <c r="F3052" i="2"/>
  <c r="BB3052" i="2"/>
  <c r="BC3052" i="2"/>
  <c r="F3066" i="2"/>
  <c r="BC3066" i="2"/>
  <c r="BC3078" i="2"/>
  <c r="F3090" i="2"/>
  <c r="BC3090" i="2"/>
  <c r="BC3116" i="2"/>
  <c r="BD3128" i="2"/>
  <c r="F3140" i="2"/>
  <c r="BC3152" i="2"/>
  <c r="BB3166" i="2"/>
  <c r="BB3178" i="2"/>
  <c r="BC3178" i="2"/>
  <c r="BC3190" i="2"/>
  <c r="F3202" i="2"/>
  <c r="BB3202" i="2"/>
  <c r="BC3202" i="2"/>
  <c r="F3214" i="2"/>
  <c r="F3226" i="2"/>
  <c r="BB3226" i="2"/>
  <c r="BQ1285" i="2"/>
  <c r="BQ1245" i="2"/>
  <c r="BQ1233" i="2"/>
  <c r="F212" i="2"/>
  <c r="F224" i="2"/>
  <c r="BD224" i="2"/>
  <c r="F236" i="2"/>
  <c r="BD236" i="2"/>
  <c r="BD260" i="2"/>
  <c r="F286" i="2"/>
  <c r="BC298" i="2"/>
  <c r="BC310" i="2"/>
  <c r="BD346" i="2"/>
  <c r="BC346" i="2"/>
  <c r="F374" i="2"/>
  <c r="BB424" i="2"/>
  <c r="BD424" i="2"/>
  <c r="BC424" i="2"/>
  <c r="BB448" i="2"/>
  <c r="F448" i="2"/>
  <c r="BD460" i="2"/>
  <c r="BB472" i="2"/>
  <c r="BD472" i="2"/>
  <c r="BC472" i="2"/>
  <c r="F484" i="2"/>
  <c r="BB484" i="2"/>
  <c r="BC484" i="2"/>
  <c r="BD496" i="2"/>
  <c r="BC496" i="2"/>
  <c r="F508" i="2"/>
  <c r="BD520" i="2"/>
  <c r="F532" i="2"/>
  <c r="BB532" i="2"/>
  <c r="BC532" i="2"/>
  <c r="BD544" i="2"/>
  <c r="BC544" i="2"/>
  <c r="F556" i="2"/>
  <c r="BD568" i="2"/>
  <c r="F580" i="2"/>
  <c r="BC580" i="2"/>
  <c r="BD646" i="2"/>
  <c r="BA658" i="2"/>
  <c r="F670" i="2"/>
  <c r="BA670" i="2"/>
  <c r="BC670" i="2"/>
  <c r="BD682" i="2"/>
  <c r="BC694" i="2"/>
  <c r="BD706" i="2"/>
  <c r="F706" i="2"/>
  <c r="BD718" i="2"/>
  <c r="BD730" i="2"/>
  <c r="F744" i="2"/>
  <c r="BD744" i="2"/>
  <c r="BC744" i="2"/>
  <c r="F756" i="2"/>
  <c r="BB756" i="2"/>
  <c r="BC756" i="2"/>
  <c r="BC768" i="2"/>
  <c r="BD780" i="2"/>
  <c r="BC792" i="2"/>
  <c r="F804" i="2"/>
  <c r="BD804" i="2"/>
  <c r="F816" i="2"/>
  <c r="BB816" i="2"/>
  <c r="BC816" i="2"/>
  <c r="F842" i="2"/>
  <c r="F878" i="2"/>
  <c r="F940" i="2"/>
  <c r="BD940" i="2"/>
  <c r="BC940" i="2"/>
  <c r="F964" i="2"/>
  <c r="BB964" i="2"/>
  <c r="BC964" i="2"/>
  <c r="F976" i="2"/>
  <c r="BB976" i="2"/>
  <c r="BD988" i="2"/>
  <c r="BB1000" i="2"/>
  <c r="BB1012" i="2"/>
  <c r="BC1024" i="2"/>
  <c r="F1024" i="2"/>
  <c r="BC1036" i="2"/>
  <c r="F1036" i="2"/>
  <c r="BB1036" i="2"/>
  <c r="BC1050" i="2"/>
  <c r="BD1062" i="2"/>
  <c r="BC1074" i="2"/>
  <c r="BD1086" i="2"/>
  <c r="BD1098" i="2"/>
  <c r="BC1098" i="2"/>
  <c r="BD1110" i="2"/>
  <c r="BC1122" i="2"/>
  <c r="BB1134" i="2"/>
  <c r="BD1134" i="2"/>
  <c r="BD1146" i="2"/>
  <c r="BC1158" i="2"/>
  <c r="BB1172" i="2"/>
  <c r="BC1196" i="2"/>
  <c r="F1331" i="2"/>
  <c r="BC1331" i="2"/>
  <c r="F1367" i="2"/>
  <c r="BC1479" i="2"/>
  <c r="BC1503" i="2"/>
  <c r="F1613" i="2"/>
  <c r="BC1613" i="2"/>
  <c r="BC1625" i="2"/>
  <c r="BC1637" i="2"/>
  <c r="BC1649" i="2"/>
  <c r="BC1675" i="2"/>
  <c r="F1687" i="2"/>
  <c r="BB1687" i="2"/>
  <c r="BC1699" i="2"/>
  <c r="BB1699" i="2"/>
  <c r="BD1699" i="2"/>
  <c r="BB1711" i="2"/>
  <c r="BB1725" i="2"/>
  <c r="BD1725" i="2"/>
  <c r="BD1737" i="2"/>
  <c r="F1761" i="2"/>
  <c r="BC1761" i="2"/>
  <c r="BD1773" i="2"/>
  <c r="BB1797" i="2"/>
  <c r="BD1797" i="2"/>
  <c r="BD1809" i="2"/>
  <c r="BD1875" i="2"/>
  <c r="BD1887" i="2"/>
  <c r="BD1899" i="2"/>
  <c r="BD1925" i="2"/>
  <c r="BD1937" i="2"/>
  <c r="F2085" i="2"/>
  <c r="BD2085" i="2"/>
  <c r="BC2085" i="2"/>
  <c r="F2097" i="2"/>
  <c r="BB2097" i="2"/>
  <c r="BC2097" i="2"/>
  <c r="BB2109" i="2"/>
  <c r="BB2121" i="2"/>
  <c r="BC2135" i="2"/>
  <c r="BD2147" i="2"/>
  <c r="BC2147" i="2"/>
  <c r="BC2159" i="2"/>
  <c r="BC2195" i="2"/>
  <c r="F2195" i="2"/>
  <c r="BC2207" i="2"/>
  <c r="BC2221" i="2"/>
  <c r="BC2257" i="2"/>
  <c r="BD2269" i="2"/>
  <c r="BD2281" i="2"/>
  <c r="BB2293" i="2"/>
  <c r="BD2293" i="2"/>
  <c r="BD2307" i="2"/>
  <c r="F2319" i="2"/>
  <c r="BC2331" i="2"/>
  <c r="BD2345" i="2"/>
  <c r="F2369" i="2"/>
  <c r="BC2369" i="2"/>
  <c r="BD2381" i="2"/>
  <c r="BD2393" i="2"/>
  <c r="F2415" i="2"/>
  <c r="F2427" i="2"/>
  <c r="F2439" i="2"/>
  <c r="BD2451" i="2"/>
  <c r="F2451" i="2"/>
  <c r="F2539" i="2"/>
  <c r="F2551" i="2"/>
  <c r="F2599" i="2"/>
  <c r="F2649" i="2"/>
  <c r="BC2661" i="2"/>
  <c r="F2661" i="2"/>
  <c r="F2673" i="2"/>
  <c r="BD2673" i="2"/>
  <c r="F2685" i="2"/>
  <c r="F2721" i="2"/>
  <c r="BD2733" i="2"/>
  <c r="BD2745" i="2"/>
  <c r="F2757" i="2"/>
  <c r="BC2769" i="2"/>
  <c r="F2769" i="2"/>
  <c r="BD2781" i="2"/>
  <c r="F2781" i="2"/>
  <c r="F2793" i="2"/>
  <c r="F2829" i="2"/>
  <c r="F2841" i="2"/>
  <c r="F2853" i="2"/>
  <c r="F2865" i="2"/>
  <c r="F2933" i="2"/>
  <c r="BB2933" i="2"/>
  <c r="BC2933" i="2"/>
  <c r="F2945" i="2"/>
  <c r="BC2957" i="2"/>
  <c r="BD2969" i="2"/>
  <c r="BB2981" i="2"/>
  <c r="BD2981" i="2"/>
  <c r="BB2993" i="2"/>
  <c r="F3005" i="2"/>
  <c r="BB3005" i="2"/>
  <c r="BC3017" i="2"/>
  <c r="F3017" i="2"/>
  <c r="BC3029" i="2"/>
  <c r="F3029" i="2"/>
  <c r="BB3029" i="2"/>
  <c r="BD3041" i="2"/>
  <c r="BC3041" i="2"/>
  <c r="F3041" i="2"/>
  <c r="BB3041" i="2"/>
  <c r="BC3053" i="2"/>
  <c r="BB3053" i="2"/>
  <c r="F3079" i="2"/>
  <c r="BC3091" i="2"/>
  <c r="F3091" i="2"/>
  <c r="BD3117" i="2"/>
  <c r="F3117" i="2"/>
  <c r="BD3129" i="2"/>
  <c r="BD3141" i="2"/>
  <c r="F3141" i="2"/>
  <c r="BC3153" i="2"/>
  <c r="F3179" i="2"/>
  <c r="BB3179" i="2"/>
  <c r="F3191" i="2"/>
  <c r="F3203" i="2"/>
  <c r="BB3203" i="2"/>
  <c r="F3227" i="2"/>
  <c r="BC3227" i="2"/>
  <c r="BQ1284" i="2"/>
  <c r="BQ1244" i="2"/>
  <c r="BQ1232" i="2"/>
  <c r="BD213" i="2"/>
  <c r="BD225" i="2"/>
  <c r="F237" i="2"/>
  <c r="F347" i="2"/>
  <c r="BC347" i="2"/>
  <c r="F363" i="2"/>
  <c r="F387" i="2"/>
  <c r="F399" i="2"/>
  <c r="F411" i="2"/>
  <c r="BC425" i="2"/>
  <c r="F425" i="2"/>
  <c r="BB425" i="2"/>
  <c r="BD425" i="2"/>
  <c r="BD437" i="2"/>
  <c r="F449" i="2"/>
  <c r="BB449" i="2"/>
  <c r="BC461" i="2"/>
  <c r="F461" i="2"/>
  <c r="BD461" i="2"/>
  <c r="F473" i="2"/>
  <c r="BB473" i="2"/>
  <c r="BD473" i="2"/>
  <c r="F485" i="2"/>
  <c r="BB485" i="2"/>
  <c r="BC485" i="2"/>
  <c r="F497" i="2"/>
  <c r="BD497" i="2"/>
  <c r="BC497" i="2"/>
  <c r="F509" i="2"/>
  <c r="BB509" i="2"/>
  <c r="BD509" i="2"/>
  <c r="BD521" i="2"/>
  <c r="F533" i="2"/>
  <c r="BB533" i="2"/>
  <c r="BC533" i="2"/>
  <c r="F545" i="2"/>
  <c r="BD545" i="2"/>
  <c r="BC545" i="2"/>
  <c r="F557" i="2"/>
  <c r="BB557" i="2"/>
  <c r="BD557" i="2"/>
  <c r="BD569" i="2"/>
  <c r="F659" i="2"/>
  <c r="BD659" i="2"/>
  <c r="BC659" i="2"/>
  <c r="F671" i="2"/>
  <c r="BC671" i="2"/>
  <c r="F683" i="2"/>
  <c r="BD683" i="2"/>
  <c r="BC683" i="2"/>
  <c r="BC695" i="2"/>
  <c r="F695" i="2"/>
  <c r="BD707" i="2"/>
  <c r="BC707" i="2"/>
  <c r="F707" i="2"/>
  <c r="BC719" i="2"/>
  <c r="F719" i="2"/>
  <c r="BC731" i="2"/>
  <c r="F731" i="2"/>
  <c r="BC745" i="2"/>
  <c r="BB745" i="2"/>
  <c r="BD745" i="2"/>
  <c r="BC757" i="2"/>
  <c r="BD757" i="2"/>
  <c r="BC769" i="2"/>
  <c r="F769" i="2"/>
  <c r="BD769" i="2"/>
  <c r="F781" i="2"/>
  <c r="BD793" i="2"/>
  <c r="BD805" i="2"/>
  <c r="BD817" i="2"/>
  <c r="BC817" i="2"/>
  <c r="F829" i="2"/>
  <c r="BC829" i="2"/>
  <c r="BC879" i="2"/>
  <c r="BB941" i="2"/>
  <c r="BD941" i="2"/>
  <c r="F953" i="2"/>
  <c r="BB953" i="2"/>
  <c r="BC953" i="2"/>
  <c r="F965" i="2"/>
  <c r="BD965" i="2"/>
  <c r="BC965" i="2"/>
  <c r="BB977" i="2"/>
  <c r="BD977" i="2"/>
  <c r="BC977" i="2"/>
  <c r="BC989" i="2"/>
  <c r="F989" i="2"/>
  <c r="BB1001" i="2"/>
  <c r="BC1001" i="2"/>
  <c r="F1001" i="2"/>
  <c r="BB1013" i="2"/>
  <c r="BD1013" i="2"/>
  <c r="F1013" i="2"/>
  <c r="BD1025" i="2"/>
  <c r="BC1025" i="2"/>
  <c r="BD1037" i="2"/>
  <c r="BC1051" i="2"/>
  <c r="BB1063" i="2"/>
  <c r="BD1063" i="2"/>
  <c r="BC1063" i="2"/>
  <c r="BB1087" i="2"/>
  <c r="BC1087" i="2"/>
  <c r="BC1099" i="2"/>
  <c r="BD1111" i="2"/>
  <c r="BC1111" i="2"/>
  <c r="BC1123" i="2"/>
  <c r="BD1135" i="2"/>
  <c r="BC1147" i="2"/>
  <c r="BD1159" i="2"/>
  <c r="BB1159" i="2"/>
  <c r="BB1173" i="2"/>
  <c r="BB1197" i="2"/>
  <c r="BC1209" i="2"/>
  <c r="F1265" i="2"/>
  <c r="BC1296" i="2"/>
  <c r="F1308" i="2"/>
  <c r="F1344" i="2"/>
  <c r="F1368" i="2"/>
  <c r="BC1468" i="2"/>
  <c r="BC1516" i="2"/>
  <c r="BC1540" i="2"/>
  <c r="BC1554" i="2"/>
  <c r="BC1566" i="2"/>
  <c r="F1578" i="2"/>
  <c r="BC1578" i="2"/>
  <c r="F1602" i="2"/>
  <c r="BC1602" i="2"/>
  <c r="F1614" i="2"/>
  <c r="BC1614" i="2"/>
  <c r="F1638" i="2"/>
  <c r="F1650" i="2"/>
  <c r="BC1662" i="2"/>
  <c r="BB1676" i="2"/>
  <c r="BC1676" i="2"/>
  <c r="F1676" i="2"/>
  <c r="BD1688" i="2"/>
  <c r="BC1688" i="2"/>
  <c r="BB1700" i="2"/>
  <c r="BD1712" i="2"/>
  <c r="F1712" i="2"/>
  <c r="BD1726" i="2"/>
  <c r="BC1726" i="2"/>
  <c r="BD1738" i="2"/>
  <c r="F1738" i="2"/>
  <c r="BC1750" i="2"/>
  <c r="BB1750" i="2"/>
  <c r="BB1774" i="2"/>
  <c r="BD1786" i="2"/>
  <c r="F1786" i="2"/>
  <c r="BB1786" i="2"/>
  <c r="BD1798" i="2"/>
  <c r="BC1798" i="2"/>
  <c r="BD1810" i="2"/>
  <c r="F1810" i="2"/>
  <c r="BC1824" i="2"/>
  <c r="F1850" i="2"/>
  <c r="F1862" i="2"/>
  <c r="F1876" i="2"/>
  <c r="BC1876" i="2"/>
  <c r="BD1888" i="2"/>
  <c r="F1900" i="2"/>
  <c r="BD1900" i="2"/>
  <c r="BC1900" i="2"/>
  <c r="BD1926" i="2"/>
  <c r="BC1926" i="2"/>
  <c r="BD1938" i="2"/>
  <c r="BC1950" i="2"/>
  <c r="BD1962" i="2"/>
  <c r="BB2074" i="2"/>
  <c r="BD2074" i="2"/>
  <c r="F2086" i="2"/>
  <c r="BD2086" i="2"/>
  <c r="BC2086" i="2"/>
  <c r="BD2098" i="2"/>
  <c r="F2110" i="2"/>
  <c r="BC2110" i="2"/>
  <c r="BB2122" i="2"/>
  <c r="BD2136" i="2"/>
  <c r="F2136" i="2"/>
  <c r="BD2148" i="2"/>
  <c r="F2148" i="2"/>
  <c r="BD2160" i="2"/>
  <c r="F2160" i="2"/>
  <c r="BD2172" i="2"/>
  <c r="BC2172" i="2"/>
  <c r="BD2184" i="2"/>
  <c r="F2184" i="2"/>
  <c r="BC2196" i="2"/>
  <c r="F2196" i="2"/>
  <c r="BD2208" i="2"/>
  <c r="BB2222" i="2"/>
  <c r="BD2222" i="2"/>
  <c r="BB2234" i="2"/>
  <c r="BC2234" i="2"/>
  <c r="F2246" i="2"/>
  <c r="BD2246" i="2"/>
  <c r="BC2246" i="2"/>
  <c r="BB2258" i="2"/>
  <c r="BC2258" i="2"/>
  <c r="BB2270" i="2"/>
  <c r="BC2270" i="2"/>
  <c r="BB2282" i="2"/>
  <c r="BB2294" i="2"/>
  <c r="BD2294" i="2"/>
  <c r="BC2294" i="2"/>
  <c r="F2308" i="2"/>
  <c r="BC2308" i="2"/>
  <c r="F2320" i="2"/>
  <c r="BD2320" i="2"/>
  <c r="BC2320" i="2"/>
  <c r="F2332" i="2"/>
  <c r="BC2332" i="2"/>
  <c r="F2358" i="2"/>
  <c r="BB2370" i="2"/>
  <c r="BD2370" i="2"/>
  <c r="BD2382" i="2"/>
  <c r="F2394" i="2"/>
  <c r="BB2394" i="2"/>
  <c r="F2416" i="2"/>
  <c r="F2428" i="2"/>
  <c r="BD2428" i="2"/>
  <c r="F2440" i="2"/>
  <c r="F2452" i="2"/>
  <c r="F2540" i="2"/>
  <c r="F2564" i="2"/>
  <c r="F2576" i="2"/>
  <c r="F2612" i="2"/>
  <c r="BD2626" i="2"/>
  <c r="BD2638" i="2"/>
  <c r="F2638" i="2"/>
  <c r="BC2650" i="2"/>
  <c r="F2650" i="2"/>
  <c r="BD2662" i="2"/>
  <c r="F2662" i="2"/>
  <c r="BD2674" i="2"/>
  <c r="F2674" i="2"/>
  <c r="BD2686" i="2"/>
  <c r="F2686" i="2"/>
  <c r="BD2698" i="2"/>
  <c r="BC2698" i="2"/>
  <c r="BD2710" i="2"/>
  <c r="F2710" i="2"/>
  <c r="BC2722" i="2"/>
  <c r="F2722" i="2"/>
  <c r="BD2734" i="2"/>
  <c r="BC2734" i="2"/>
  <c r="BD2746" i="2"/>
  <c r="F2746" i="2"/>
  <c r="BC2758" i="2"/>
  <c r="F2758" i="2"/>
  <c r="BD2770" i="2"/>
  <c r="F2770" i="2"/>
  <c r="BD2782" i="2"/>
  <c r="F2782" i="2"/>
  <c r="F2794" i="2"/>
  <c r="F2818" i="2"/>
  <c r="F2830" i="2"/>
  <c r="F2842" i="2"/>
  <c r="F2854" i="2"/>
  <c r="BC2904" i="2"/>
  <c r="BD2934" i="2"/>
  <c r="BB2946" i="2"/>
  <c r="BD2946" i="2"/>
  <c r="F2958" i="2"/>
  <c r="BB2958" i="2"/>
  <c r="BC2958" i="2"/>
  <c r="BB2970" i="2"/>
  <c r="BC2970" i="2"/>
  <c r="BB2982" i="2"/>
  <c r="BB2994" i="2"/>
  <c r="BC2994" i="2"/>
  <c r="BB3006" i="2"/>
  <c r="BD3006" i="2"/>
  <c r="BD3018" i="2"/>
  <c r="BB3030" i="2"/>
  <c r="BD3030" i="2"/>
  <c r="F3030" i="2"/>
  <c r="BD3042" i="2"/>
  <c r="BC3042" i="2"/>
  <c r="BB3054" i="2"/>
  <c r="BD3054" i="2"/>
  <c r="F3054" i="2"/>
  <c r="BC3068" i="2"/>
  <c r="BD3080" i="2"/>
  <c r="BD3092" i="2"/>
  <c r="F3092" i="2"/>
  <c r="BD3106" i="2"/>
  <c r="F3106" i="2"/>
  <c r="BC3118" i="2"/>
  <c r="F3118" i="2"/>
  <c r="BD3130" i="2"/>
  <c r="BC3130" i="2"/>
  <c r="F3142" i="2"/>
  <c r="F3154" i="2"/>
  <c r="BB3168" i="2"/>
  <c r="BC3168" i="2"/>
  <c r="F3180" i="2"/>
  <c r="BB3180" i="2"/>
  <c r="BC3180" i="2"/>
  <c r="F3192" i="2"/>
  <c r="BB3192" i="2"/>
  <c r="F3216" i="2"/>
  <c r="BB3216" i="2"/>
  <c r="BC3216" i="2"/>
  <c r="BB3228" i="2"/>
  <c r="BC3228" i="2"/>
  <c r="BQ1283" i="2"/>
  <c r="BQ1243" i="2"/>
  <c r="BQ1231" i="2"/>
  <c r="BD214" i="2"/>
  <c r="F238" i="2"/>
  <c r="F250" i="2"/>
  <c r="BD250" i="2"/>
  <c r="F262" i="2"/>
  <c r="F300" i="2"/>
  <c r="BB300" i="2"/>
  <c r="BD300" i="2"/>
  <c r="BC300" i="2"/>
  <c r="BC324" i="2"/>
  <c r="F376" i="2"/>
  <c r="F388" i="2"/>
  <c r="F400" i="2"/>
  <c r="F412" i="2"/>
  <c r="BB426" i="2"/>
  <c r="BD426" i="2"/>
  <c r="BC426" i="2"/>
  <c r="F438" i="2"/>
  <c r="F450" i="2"/>
  <c r="BB450" i="2"/>
  <c r="BD450" i="2"/>
  <c r="F462" i="2"/>
  <c r="BB462" i="2"/>
  <c r="BC462" i="2"/>
  <c r="BB474" i="2"/>
  <c r="BD474" i="2"/>
  <c r="BC474" i="2"/>
  <c r="BB486" i="2"/>
  <c r="F498" i="2"/>
  <c r="BB498" i="2"/>
  <c r="BC498" i="2"/>
  <c r="BB510" i="2"/>
  <c r="BC522" i="2"/>
  <c r="BB534" i="2"/>
  <c r="BB546" i="2"/>
  <c r="BC546" i="2"/>
  <c r="F558" i="2"/>
  <c r="BB558" i="2"/>
  <c r="BC570" i="2"/>
  <c r="BB622" i="2"/>
  <c r="E636" i="2"/>
  <c r="BA636" i="2"/>
  <c r="BD636" i="2"/>
  <c r="BC636" i="2"/>
  <c r="F636" i="2"/>
  <c r="F648" i="2"/>
  <c r="BC648" i="2"/>
  <c r="BD672" i="2"/>
  <c r="F684" i="2"/>
  <c r="BC684" i="2"/>
  <c r="BD696" i="2"/>
  <c r="BC708" i="2"/>
  <c r="F720" i="2"/>
  <c r="BD732" i="2"/>
  <c r="BC732" i="2"/>
  <c r="F732" i="2"/>
  <c r="BC746" i="2"/>
  <c r="F746" i="2"/>
  <c r="BC758" i="2"/>
  <c r="F758" i="2"/>
  <c r="BD770" i="2"/>
  <c r="BC770" i="2"/>
  <c r="BC782" i="2"/>
  <c r="F782" i="2"/>
  <c r="BB782" i="2"/>
  <c r="F794" i="2"/>
  <c r="BB794" i="2"/>
  <c r="BC794" i="2"/>
  <c r="F806" i="2"/>
  <c r="BC806" i="2"/>
  <c r="F818" i="2"/>
  <c r="BD818" i="2"/>
  <c r="BC818" i="2"/>
  <c r="F830" i="2"/>
  <c r="BC830" i="2"/>
  <c r="F892" i="2"/>
  <c r="F904" i="2"/>
  <c r="F942" i="2"/>
  <c r="BB942" i="2"/>
  <c r="BD942" i="2"/>
  <c r="BC954" i="2"/>
  <c r="F954" i="2"/>
  <c r="BB954" i="2"/>
  <c r="BC966" i="2"/>
  <c r="BD966" i="2"/>
  <c r="F978" i="2"/>
  <c r="BB978" i="2"/>
  <c r="BC978" i="2"/>
  <c r="F990" i="2"/>
  <c r="BB990" i="2"/>
  <c r="BC990" i="2"/>
  <c r="F1002" i="2"/>
  <c r="BC1002" i="2"/>
  <c r="BD1014" i="2"/>
  <c r="F1026" i="2"/>
  <c r="BD1026" i="2"/>
  <c r="BC1026" i="2"/>
  <c r="BB1038" i="2"/>
  <c r="BD1038" i="2"/>
  <c r="BB1052" i="2"/>
  <c r="BC1052" i="2"/>
  <c r="BC1064" i="2"/>
  <c r="BB1064" i="2"/>
  <c r="BD1076" i="2"/>
  <c r="BC1076" i="2"/>
  <c r="BD1100" i="2"/>
  <c r="BD1112" i="2"/>
  <c r="BC1112" i="2"/>
  <c r="BB1112" i="2"/>
  <c r="BC1136" i="2"/>
  <c r="BB1136" i="2"/>
  <c r="BD1148" i="2"/>
  <c r="BC1148" i="2"/>
  <c r="BB1160" i="2"/>
  <c r="F1174" i="2"/>
  <c r="BC1174" i="2"/>
  <c r="BC1186" i="2"/>
  <c r="BB1198" i="2"/>
  <c r="BC1198" i="2"/>
  <c r="BB1222" i="2"/>
  <c r="F1254" i="2"/>
  <c r="F1297" i="2"/>
  <c r="F1309" i="2"/>
  <c r="F1321" i="2"/>
  <c r="F1333" i="2"/>
  <c r="F1357" i="2"/>
  <c r="BC1469" i="2"/>
  <c r="BC1481" i="2"/>
  <c r="BC1505" i="2"/>
  <c r="BC1529" i="2"/>
  <c r="F1555" i="2"/>
  <c r="BC1555" i="2"/>
  <c r="F1567" i="2"/>
  <c r="BC1567" i="2"/>
  <c r="BC1579" i="2"/>
  <c r="F1591" i="2"/>
  <c r="BC1591" i="2"/>
  <c r="F1639" i="2"/>
  <c r="BC1639" i="2"/>
  <c r="F1677" i="2"/>
  <c r="BC1677" i="2"/>
  <c r="BD1689" i="2"/>
  <c r="BC1689" i="2"/>
  <c r="BB1701" i="2"/>
  <c r="BD1713" i="2"/>
  <c r="BB1727" i="2"/>
  <c r="BD1727" i="2"/>
  <c r="BC1727" i="2"/>
  <c r="BD1739" i="2"/>
  <c r="BB1751" i="2"/>
  <c r="F1751" i="2"/>
  <c r="BB1763" i="2"/>
  <c r="BC1763" i="2"/>
  <c r="BD1775" i="2"/>
  <c r="F1775" i="2"/>
  <c r="BD1787" i="2"/>
  <c r="F1787" i="2"/>
  <c r="BB1799" i="2"/>
  <c r="BD1799" i="2"/>
  <c r="BC1799" i="2"/>
  <c r="BD1811" i="2"/>
  <c r="BC1811" i="2"/>
  <c r="F1825" i="2"/>
  <c r="F1863" i="2"/>
  <c r="F1877" i="2"/>
  <c r="BD1877" i="2"/>
  <c r="BC1877" i="2"/>
  <c r="BD1889" i="2"/>
  <c r="BC1915" i="2"/>
  <c r="BC1951" i="2"/>
  <c r="BC1963" i="2"/>
  <c r="BD2075" i="2"/>
  <c r="BC2075" i="2"/>
  <c r="F2087" i="2"/>
  <c r="BB2087" i="2"/>
  <c r="BD2087" i="2"/>
  <c r="BC2087" i="2"/>
  <c r="BD2099" i="2"/>
  <c r="F2123" i="2"/>
  <c r="BB2123" i="2"/>
  <c r="BC2123" i="2"/>
  <c r="BD2137" i="2"/>
  <c r="F2149" i="2"/>
  <c r="BC2149" i="2"/>
  <c r="F2161" i="2"/>
  <c r="BC2161" i="2"/>
  <c r="F2173" i="2"/>
  <c r="BD2173" i="2"/>
  <c r="BC2173" i="2"/>
  <c r="F2185" i="2"/>
  <c r="BC2185" i="2"/>
  <c r="F2197" i="2"/>
  <c r="BD2209" i="2"/>
  <c r="BD2223" i="2"/>
  <c r="BB2235" i="2"/>
  <c r="BC2235" i="2"/>
  <c r="BD2247" i="2"/>
  <c r="BD2259" i="2"/>
  <c r="BB2271" i="2"/>
  <c r="BD2271" i="2"/>
  <c r="BC2271" i="2"/>
  <c r="BD2283" i="2"/>
  <c r="F2309" i="2"/>
  <c r="BC2309" i="2"/>
  <c r="F2321" i="2"/>
  <c r="BD2321" i="2"/>
  <c r="F2335" i="2"/>
  <c r="F2347" i="2"/>
  <c r="BB2347" i="2"/>
  <c r="BC2347" i="2"/>
  <c r="BB2359" i="2"/>
  <c r="F2371" i="2"/>
  <c r="BB2371" i="2"/>
  <c r="BD2371" i="2"/>
  <c r="F2383" i="2"/>
  <c r="BB2383" i="2"/>
  <c r="F2395" i="2"/>
  <c r="BC2395" i="2"/>
  <c r="F2429" i="2"/>
  <c r="BD2429" i="2"/>
  <c r="F2441" i="2"/>
  <c r="F2529" i="2"/>
  <c r="F2565" i="2"/>
  <c r="F2577" i="2"/>
  <c r="F2589" i="2"/>
  <c r="BD2627" i="2"/>
  <c r="F2639" i="2"/>
  <c r="BD2663" i="2"/>
  <c r="BD2675" i="2"/>
  <c r="BC2675" i="2"/>
  <c r="F2675" i="2"/>
  <c r="BC2687" i="2"/>
  <c r="BD2699" i="2"/>
  <c r="BC2699" i="2"/>
  <c r="BB2711" i="2"/>
  <c r="BD2711" i="2"/>
  <c r="BC2711" i="2"/>
  <c r="F2711" i="2"/>
  <c r="BB2723" i="2"/>
  <c r="F2735" i="2"/>
  <c r="BD2735" i="2"/>
  <c r="BC2735" i="2"/>
  <c r="F2747" i="2"/>
  <c r="BC2747" i="2"/>
  <c r="BB2759" i="2"/>
  <c r="F2771" i="2"/>
  <c r="BD2771" i="2"/>
  <c r="F2783" i="2"/>
  <c r="BC2783" i="2"/>
  <c r="F2795" i="2"/>
  <c r="F2807" i="2"/>
  <c r="F2819" i="2"/>
  <c r="F2831" i="2"/>
  <c r="F2855" i="2"/>
  <c r="F2867" i="2"/>
  <c r="BC2935" i="2"/>
  <c r="BB2935" i="2"/>
  <c r="BD2947" i="2"/>
  <c r="BC2947" i="2"/>
  <c r="F2947" i="2"/>
  <c r="BC2959" i="2"/>
  <c r="F2959" i="2"/>
  <c r="BD2959" i="2"/>
  <c r="BC2971" i="2"/>
  <c r="F2971" i="2"/>
  <c r="BB2971" i="2"/>
  <c r="BC2983" i="2"/>
  <c r="F2983" i="2"/>
  <c r="BB2983" i="2"/>
  <c r="F2995" i="2"/>
  <c r="BB2995" i="2"/>
  <c r="BC2995" i="2"/>
  <c r="F3007" i="2"/>
  <c r="BC3007" i="2"/>
  <c r="F3019" i="2"/>
  <c r="BD3019" i="2"/>
  <c r="BC3019" i="2"/>
  <c r="F3031" i="2"/>
  <c r="BB3031" i="2"/>
  <c r="BC3031" i="2"/>
  <c r="BB3043" i="2"/>
  <c r="BD3043" i="2"/>
  <c r="BB3055" i="2"/>
  <c r="BD3055" i="2"/>
  <c r="F3069" i="2"/>
  <c r="BC3069" i="2"/>
  <c r="F3081" i="2"/>
  <c r="BC3081" i="2"/>
  <c r="F3093" i="2"/>
  <c r="BD3093" i="2"/>
  <c r="F3107" i="2"/>
  <c r="BC3107" i="2"/>
  <c r="F3119" i="2"/>
  <c r="BD3119" i="2"/>
  <c r="BD3131" i="2"/>
  <c r="BC3131" i="2"/>
  <c r="BD3143" i="2"/>
  <c r="BD3155" i="2"/>
  <c r="F3169" i="2"/>
  <c r="BC3169" i="2"/>
  <c r="F3181" i="2"/>
  <c r="BC3193" i="2"/>
  <c r="F3205" i="2"/>
  <c r="BB3205" i="2"/>
  <c r="BB3217" i="2"/>
  <c r="BC3217" i="2"/>
  <c r="F3229" i="2"/>
  <c r="BC3229" i="2"/>
  <c r="BQ1282" i="2"/>
  <c r="BQ1242" i="2"/>
  <c r="BQ1230" i="2"/>
  <c r="F215" i="2"/>
  <c r="BD215" i="2"/>
  <c r="F227" i="2"/>
  <c r="F239" i="2"/>
  <c r="BD251" i="2"/>
  <c r="BD263" i="2"/>
  <c r="BC301" i="2"/>
  <c r="F365" i="2"/>
  <c r="F377" i="2"/>
  <c r="F389" i="2"/>
  <c r="F401" i="2"/>
  <c r="F427" i="2"/>
  <c r="BB427" i="2"/>
  <c r="BD427" i="2"/>
  <c r="BC427" i="2"/>
  <c r="BB439" i="2"/>
  <c r="BD439" i="2"/>
  <c r="BC439" i="2"/>
  <c r="F451" i="2"/>
  <c r="BB451" i="2"/>
  <c r="F463" i="2"/>
  <c r="BB463" i="2"/>
  <c r="BC463" i="2"/>
  <c r="F475" i="2"/>
  <c r="BD475" i="2"/>
  <c r="BC475" i="2"/>
  <c r="F487" i="2"/>
  <c r="F499" i="2"/>
  <c r="BB499" i="2"/>
  <c r="BD499" i="2"/>
  <c r="BC499" i="2"/>
  <c r="F511" i="2"/>
  <c r="BB511" i="2"/>
  <c r="BD511" i="2"/>
  <c r="F523" i="2"/>
  <c r="BB523" i="2"/>
  <c r="BC523" i="2"/>
  <c r="F547" i="2"/>
  <c r="BB547" i="2"/>
  <c r="BD547" i="2"/>
  <c r="BC547" i="2"/>
  <c r="F559" i="2"/>
  <c r="BB559" i="2"/>
  <c r="BD559" i="2"/>
  <c r="BC559" i="2"/>
  <c r="BB571" i="2"/>
  <c r="BD571" i="2"/>
  <c r="BC571" i="2"/>
  <c r="BB611" i="2"/>
  <c r="BD637" i="2"/>
  <c r="F649" i="2"/>
  <c r="BC649" i="2"/>
  <c r="F661" i="2"/>
  <c r="BD661" i="2"/>
  <c r="BC661" i="2"/>
  <c r="BD673" i="2"/>
  <c r="E685" i="2"/>
  <c r="F685" i="2"/>
  <c r="BB685" i="2"/>
  <c r="BD685" i="2"/>
  <c r="BC685" i="2"/>
  <c r="BD697" i="2"/>
  <c r="BC697" i="2"/>
  <c r="BD709" i="2"/>
  <c r="BD721" i="2"/>
  <c r="BC721" i="2"/>
  <c r="BD733" i="2"/>
  <c r="BC733" i="2"/>
  <c r="BD747" i="2"/>
  <c r="BC747" i="2"/>
  <c r="BB759" i="2"/>
  <c r="BD759" i="2"/>
  <c r="F759" i="2"/>
  <c r="BD771" i="2"/>
  <c r="F771" i="2"/>
  <c r="BD783" i="2"/>
  <c r="F783" i="2"/>
  <c r="BC783" i="2"/>
  <c r="F795" i="2"/>
  <c r="BB795" i="2"/>
  <c r="BD795" i="2"/>
  <c r="BC795" i="2"/>
  <c r="BD807" i="2"/>
  <c r="BD819" i="2"/>
  <c r="BD943" i="2"/>
  <c r="BC943" i="2"/>
  <c r="BD955" i="2"/>
  <c r="BC955" i="2"/>
  <c r="BB967" i="2"/>
  <c r="BC967" i="2"/>
  <c r="F967" i="2"/>
  <c r="BB979" i="2"/>
  <c r="BD979" i="2"/>
  <c r="F991" i="2"/>
  <c r="BB991" i="2"/>
  <c r="BD991" i="2"/>
  <c r="BC991" i="2"/>
  <c r="F1003" i="2"/>
  <c r="BB1003" i="2"/>
  <c r="BC1003" i="2"/>
  <c r="F1015" i="2"/>
  <c r="BB1015" i="2"/>
  <c r="BC1015" i="2"/>
  <c r="F1027" i="2"/>
  <c r="BD1027" i="2"/>
  <c r="BC1027" i="2"/>
  <c r="BB1053" i="2"/>
  <c r="BD1053" i="2"/>
  <c r="BC1053" i="2"/>
  <c r="BD1065" i="2"/>
  <c r="BC1065" i="2"/>
  <c r="BD1077" i="2"/>
  <c r="BD1089" i="2"/>
  <c r="BC1089" i="2"/>
  <c r="BB1101" i="2"/>
  <c r="BD1101" i="2"/>
  <c r="BC1101" i="2"/>
  <c r="BC1113" i="2"/>
  <c r="BD1125" i="2"/>
  <c r="BB1137" i="2"/>
  <c r="BD1149" i="2"/>
  <c r="BB1175" i="2"/>
  <c r="BC1175" i="2"/>
  <c r="BC1187" i="2"/>
  <c r="BB1211" i="2"/>
  <c r="BB1223" i="2"/>
  <c r="F1267" i="2"/>
  <c r="F1298" i="2"/>
  <c r="F1310" i="2"/>
  <c r="F1322" i="2"/>
  <c r="F1334" i="2"/>
  <c r="F1346" i="2"/>
  <c r="F1358" i="2"/>
  <c r="BC1470" i="2"/>
  <c r="BC1482" i="2"/>
  <c r="BC1494" i="2"/>
  <c r="BC1518" i="2"/>
  <c r="BC1530" i="2"/>
  <c r="BC1542" i="2"/>
  <c r="F1556" i="2"/>
  <c r="BC1556" i="2"/>
  <c r="F1568" i="2"/>
  <c r="BC1568" i="2"/>
  <c r="F1580" i="2"/>
  <c r="BC1580" i="2"/>
  <c r="BC1592" i="2"/>
  <c r="F1604" i="2"/>
  <c r="BC1604" i="2"/>
  <c r="F1616" i="2"/>
  <c r="BC1616" i="2"/>
  <c r="BC1628" i="2"/>
  <c r="F1640" i="2"/>
  <c r="BC1640" i="2"/>
  <c r="F1666" i="2"/>
  <c r="BB1666" i="2"/>
  <c r="BD1666" i="2"/>
  <c r="BC1666" i="2"/>
  <c r="F1678" i="2"/>
  <c r="BB1678" i="2"/>
  <c r="BD1678" i="2"/>
  <c r="BC1678" i="2"/>
  <c r="F1690" i="2"/>
  <c r="BB1690" i="2"/>
  <c r="BC1690" i="2"/>
  <c r="BB1702" i="2"/>
  <c r="BD1702" i="2"/>
  <c r="BC1702" i="2"/>
  <c r="F1714" i="2"/>
  <c r="BB1714" i="2"/>
  <c r="BD1714" i="2"/>
  <c r="F1728" i="2"/>
  <c r="BB1728" i="2"/>
  <c r="BD1728" i="2"/>
  <c r="BC1728" i="2"/>
  <c r="F1740" i="2"/>
  <c r="BB1740" i="2"/>
  <c r="BD1740" i="2"/>
  <c r="BC1740" i="2"/>
  <c r="BB1752" i="2"/>
  <c r="BD1752" i="2"/>
  <c r="F1764" i="2"/>
  <c r="BB1764" i="2"/>
  <c r="BD1764" i="2"/>
  <c r="BC1764" i="2"/>
  <c r="F1776" i="2"/>
  <c r="BB1776" i="2"/>
  <c r="BD1776" i="2"/>
  <c r="BC1776" i="2"/>
  <c r="BD1788" i="2"/>
  <c r="F1800" i="2"/>
  <c r="BB1800" i="2"/>
  <c r="BD1800" i="2"/>
  <c r="BC1800" i="2"/>
  <c r="F1812" i="2"/>
  <c r="BB1812" i="2"/>
  <c r="BD1812" i="2"/>
  <c r="BC1812" i="2"/>
  <c r="F1852" i="2"/>
  <c r="F1878" i="2"/>
  <c r="BD1878" i="2"/>
  <c r="BC1878" i="2"/>
  <c r="F1890" i="2"/>
  <c r="BC1890" i="2"/>
  <c r="BD1902" i="2"/>
  <c r="BC1902" i="2"/>
  <c r="BD1916" i="2"/>
  <c r="BC1916" i="2"/>
  <c r="BC1928" i="2"/>
  <c r="BC1940" i="2"/>
  <c r="BC1952" i="2"/>
  <c r="BC1964" i="2"/>
  <c r="F2076" i="2"/>
  <c r="BB2076" i="2"/>
  <c r="BD2076" i="2"/>
  <c r="F2088" i="2"/>
  <c r="BB2088" i="2"/>
  <c r="BD2088" i="2"/>
  <c r="BC2088" i="2"/>
  <c r="F2100" i="2"/>
  <c r="BB2100" i="2"/>
  <c r="BC2100" i="2"/>
  <c r="F2112" i="2"/>
  <c r="BB2112" i="2"/>
  <c r="BD2112" i="2"/>
  <c r="BC2112" i="2"/>
  <c r="F2124" i="2"/>
  <c r="BB2124" i="2"/>
  <c r="BD2124" i="2"/>
  <c r="BC2124" i="2"/>
  <c r="F2138" i="2"/>
  <c r="BD2138" i="2"/>
  <c r="BC2138" i="2"/>
  <c r="BC2150" i="2"/>
  <c r="F2162" i="2"/>
  <c r="BD2162" i="2"/>
  <c r="BC2162" i="2"/>
  <c r="F2174" i="2"/>
  <c r="BD2174" i="2"/>
  <c r="BC2174" i="2"/>
  <c r="F2186" i="2"/>
  <c r="BD2186" i="2"/>
  <c r="BC2186" i="2"/>
  <c r="F2198" i="2"/>
  <c r="BD2198" i="2"/>
  <c r="BC2198" i="2"/>
  <c r="F2210" i="2"/>
  <c r="BD2210" i="2"/>
  <c r="BC2210" i="2"/>
  <c r="BB2224" i="2"/>
  <c r="BD2224" i="2"/>
  <c r="BC2224" i="2"/>
  <c r="BB2236" i="2"/>
  <c r="BD2236" i="2"/>
  <c r="BC2236" i="2"/>
  <c r="BB2248" i="2"/>
  <c r="BC2248" i="2"/>
  <c r="BB2260" i="2"/>
  <c r="BD2260" i="2"/>
  <c r="BC2260" i="2"/>
  <c r="BB2272" i="2"/>
  <c r="BD2272" i="2"/>
  <c r="BC2272" i="2"/>
  <c r="BB2284" i="2"/>
  <c r="BD2284" i="2"/>
  <c r="BC2284" i="2"/>
  <c r="F2298" i="2"/>
  <c r="BD2298" i="2"/>
  <c r="BC2298" i="2"/>
  <c r="F2310" i="2"/>
  <c r="BD2310" i="2"/>
  <c r="BC2310" i="2"/>
  <c r="F2322" i="2"/>
  <c r="BC2322" i="2"/>
  <c r="F2336" i="2"/>
  <c r="BB2336" i="2"/>
  <c r="BD2336" i="2"/>
  <c r="F2348" i="2"/>
  <c r="BB2348" i="2"/>
  <c r="BD2348" i="2"/>
  <c r="BC2348" i="2"/>
  <c r="F2360" i="2"/>
  <c r="BD2360" i="2"/>
  <c r="BC2360" i="2"/>
  <c r="F2372" i="2"/>
  <c r="BB2372" i="2"/>
  <c r="BC2372" i="2"/>
  <c r="F2384" i="2"/>
  <c r="BB2384" i="2"/>
  <c r="BC2384" i="2"/>
  <c r="F2396" i="2"/>
  <c r="BD2396" i="2"/>
  <c r="BC2396" i="2"/>
  <c r="F2418" i="2"/>
  <c r="BD2418" i="2"/>
  <c r="F2430" i="2"/>
  <c r="BD2430" i="2"/>
  <c r="F2454" i="2"/>
  <c r="BD2454" i="2"/>
  <c r="F2530" i="2"/>
  <c r="F2542" i="2"/>
  <c r="F2566" i="2"/>
  <c r="F2578" i="2"/>
  <c r="BC2578" i="2"/>
  <c r="F2602" i="2"/>
  <c r="F2614" i="2"/>
  <c r="BD2628" i="2"/>
  <c r="BC2628" i="2"/>
  <c r="F2628" i="2"/>
  <c r="F2640" i="2"/>
  <c r="BD2652" i="2"/>
  <c r="BC2652" i="2"/>
  <c r="F2652" i="2"/>
  <c r="BD2664" i="2"/>
  <c r="BC2664" i="2"/>
  <c r="F2664" i="2"/>
  <c r="BC2676" i="2"/>
  <c r="F2676" i="2"/>
  <c r="BD2688" i="2"/>
  <c r="BC2688" i="2"/>
  <c r="BD2700" i="2"/>
  <c r="BC2700" i="2"/>
  <c r="F2700" i="2"/>
  <c r="BC2712" i="2"/>
  <c r="F2712" i="2"/>
  <c r="BD2724" i="2"/>
  <c r="BC2724" i="2"/>
  <c r="F2724" i="2"/>
  <c r="F2736" i="2"/>
  <c r="BD2736" i="2"/>
  <c r="BC2736" i="2"/>
  <c r="F2748" i="2"/>
  <c r="BC2748" i="2"/>
  <c r="F2760" i="2"/>
  <c r="BD2760" i="2"/>
  <c r="BC2760" i="2"/>
  <c r="F2772" i="2"/>
  <c r="BB2772" i="2"/>
  <c r="BD2772" i="2"/>
  <c r="BC2772" i="2"/>
  <c r="F2784" i="2"/>
  <c r="BD2784" i="2"/>
  <c r="BC2784" i="2"/>
  <c r="F2796" i="2"/>
  <c r="F2808" i="2"/>
  <c r="F2832" i="2"/>
  <c r="F2844" i="2"/>
  <c r="F2856" i="2"/>
  <c r="F2868" i="2"/>
  <c r="BC2882" i="2"/>
  <c r="BC2894" i="2"/>
  <c r="BC2906" i="2"/>
  <c r="BB2936" i="2"/>
  <c r="BC2936" i="2"/>
  <c r="F2936" i="2"/>
  <c r="BD2948" i="2"/>
  <c r="BB2960" i="2"/>
  <c r="BD2960" i="2"/>
  <c r="BC2960" i="2"/>
  <c r="BB2972" i="2"/>
  <c r="BD2972" i="2"/>
  <c r="BC2972" i="2"/>
  <c r="BD2984" i="2"/>
  <c r="BC2984" i="2"/>
  <c r="F2984" i="2"/>
  <c r="F2996" i="2"/>
  <c r="BB2996" i="2"/>
  <c r="BD2996" i="2"/>
  <c r="BC2996" i="2"/>
  <c r="F3008" i="2"/>
  <c r="BB3008" i="2"/>
  <c r="BC3008" i="2"/>
  <c r="F3020" i="2"/>
  <c r="BB3020" i="2"/>
  <c r="BD3020" i="2"/>
  <c r="BC3020" i="2"/>
  <c r="F3032" i="2"/>
  <c r="BB3032" i="2"/>
  <c r="BD3032" i="2"/>
  <c r="BC3032" i="2"/>
  <c r="F3044" i="2"/>
  <c r="BB3044" i="2"/>
  <c r="BC3044" i="2"/>
  <c r="BB3056" i="2"/>
  <c r="BD3056" i="2"/>
  <c r="BC3056" i="2"/>
  <c r="F3070" i="2"/>
  <c r="BD3070" i="2"/>
  <c r="BC3070" i="2"/>
  <c r="BC3082" i="2"/>
  <c r="F3094" i="2"/>
  <c r="BD3094" i="2"/>
  <c r="BC3094" i="2"/>
  <c r="F3108" i="2"/>
  <c r="BD3108" i="2"/>
  <c r="BC3108" i="2"/>
  <c r="F3120" i="2"/>
  <c r="BD3120" i="2"/>
  <c r="BC3120" i="2"/>
  <c r="F3132" i="2"/>
  <c r="BC3132" i="2"/>
  <c r="F3144" i="2"/>
  <c r="BD3144" i="2"/>
  <c r="F3156" i="2"/>
  <c r="BD3156" i="2"/>
  <c r="BC3156" i="2"/>
  <c r="F3170" i="2"/>
  <c r="BC3170" i="2"/>
  <c r="F3182" i="2"/>
  <c r="BB3182" i="2"/>
  <c r="F3194" i="2"/>
  <c r="BB3194" i="2"/>
  <c r="F3206" i="2"/>
  <c r="BB3206" i="2"/>
  <c r="BC3206" i="2"/>
  <c r="BB3218" i="2"/>
  <c r="BC3218" i="2"/>
  <c r="BC3230" i="2"/>
  <c r="F3230" i="2"/>
  <c r="BB3230" i="2"/>
  <c r="BD1842" i="2"/>
  <c r="BQ1281" i="2"/>
  <c r="BQ1241" i="2"/>
  <c r="BQ1229" i="2"/>
  <c r="F2481" i="2"/>
  <c r="BB2481" i="2"/>
  <c r="BD2481" i="2"/>
  <c r="BD2470" i="2"/>
  <c r="F2470" i="2"/>
  <c r="BB2470" i="2"/>
  <c r="BD2482" i="2"/>
  <c r="BC2482" i="2"/>
  <c r="F2482" i="2"/>
  <c r="BB2494" i="2"/>
  <c r="BD2494" i="2"/>
  <c r="BC2494" i="2"/>
  <c r="F2506" i="2"/>
  <c r="BB2506" i="2"/>
  <c r="BD2506" i="2"/>
  <c r="BC2506" i="2"/>
  <c r="BC2518" i="2"/>
  <c r="F2518" i="2"/>
  <c r="BB2518" i="2"/>
  <c r="BD2518" i="2"/>
  <c r="F2517" i="2"/>
  <c r="BB2517" i="2"/>
  <c r="BC2517" i="2"/>
  <c r="BD2471" i="2"/>
  <c r="BC2471" i="2"/>
  <c r="F2471" i="2"/>
  <c r="BB2483" i="2"/>
  <c r="BD2483" i="2"/>
  <c r="BC2483" i="2"/>
  <c r="F2483" i="2"/>
  <c r="F2495" i="2"/>
  <c r="BD2495" i="2"/>
  <c r="BC2495" i="2"/>
  <c r="F2507" i="2"/>
  <c r="BB2507" i="2"/>
  <c r="BD2507" i="2"/>
  <c r="BC2507" i="2"/>
  <c r="BB2519" i="2"/>
  <c r="BD2519" i="2"/>
  <c r="BC2519" i="2"/>
  <c r="F2519" i="2"/>
  <c r="F2472" i="2"/>
  <c r="BB2472" i="2"/>
  <c r="BC2472" i="2"/>
  <c r="BB2484" i="2"/>
  <c r="BC2484" i="2"/>
  <c r="BB2496" i="2"/>
  <c r="BD2496" i="2"/>
  <c r="F2508" i="2"/>
  <c r="BB2508" i="2"/>
  <c r="BD2508" i="2"/>
  <c r="BC2508" i="2"/>
  <c r="F2520" i="2"/>
  <c r="BB2520" i="2"/>
  <c r="BD2520" i="2"/>
  <c r="F2461" i="2"/>
  <c r="BD2461" i="2"/>
  <c r="BC2461" i="2"/>
  <c r="F2473" i="2"/>
  <c r="BB2473" i="2"/>
  <c r="BD2473" i="2"/>
  <c r="BC2473" i="2"/>
  <c r="F2485" i="2"/>
  <c r="BB2485" i="2"/>
  <c r="BD2485" i="2"/>
  <c r="BD2497" i="2"/>
  <c r="BC2497" i="2"/>
  <c r="F2497" i="2"/>
  <c r="BD2509" i="2"/>
  <c r="BC2509" i="2"/>
  <c r="F2509" i="2"/>
  <c r="BB2509" i="2"/>
  <c r="F2521" i="2"/>
  <c r="BB2521" i="2"/>
  <c r="BC2521" i="2"/>
  <c r="BB2462" i="2"/>
  <c r="BD2462" i="2"/>
  <c r="F2474" i="2"/>
  <c r="BB2474" i="2"/>
  <c r="BD2474" i="2"/>
  <c r="BC2474" i="2"/>
  <c r="F2486" i="2"/>
  <c r="BB2486" i="2"/>
  <c r="BD2486" i="2"/>
  <c r="BC2486" i="2"/>
  <c r="BB2498" i="2"/>
  <c r="BD2498" i="2"/>
  <c r="BC2498" i="2"/>
  <c r="BB2510" i="2"/>
  <c r="BD2510" i="2"/>
  <c r="F2510" i="2"/>
  <c r="F2522" i="2"/>
  <c r="BB2522" i="2"/>
  <c r="BD2522" i="2"/>
  <c r="BC2522" i="2"/>
  <c r="F2463" i="2"/>
  <c r="BD2463" i="2"/>
  <c r="BC2463" i="2"/>
  <c r="F2475" i="2"/>
  <c r="BB2475" i="2"/>
  <c r="BD2475" i="2"/>
  <c r="BC2475" i="2"/>
  <c r="F2487" i="2"/>
  <c r="BB2487" i="2"/>
  <c r="BC2487" i="2"/>
  <c r="F2499" i="2"/>
  <c r="BB2499" i="2"/>
  <c r="BD2499" i="2"/>
  <c r="BC2499" i="2"/>
  <c r="F2511" i="2"/>
  <c r="BB2511" i="2"/>
  <c r="BD2511" i="2"/>
  <c r="BC2511" i="2"/>
  <c r="F2523" i="2"/>
  <c r="BB2523" i="2"/>
  <c r="BC2523" i="2"/>
  <c r="BD2464" i="2"/>
  <c r="BC2464" i="2"/>
  <c r="BB2464" i="2"/>
  <c r="BD2476" i="2"/>
  <c r="F2476" i="2"/>
  <c r="BB2476" i="2"/>
  <c r="F2488" i="2"/>
  <c r="BB2488" i="2"/>
  <c r="BD2488" i="2"/>
  <c r="BC2488" i="2"/>
  <c r="BB2500" i="2"/>
  <c r="BD2500" i="2"/>
  <c r="F2512" i="2"/>
  <c r="BB2512" i="2"/>
  <c r="BD2512" i="2"/>
  <c r="BC2512" i="2"/>
  <c r="BC2524" i="2"/>
  <c r="F2524" i="2"/>
  <c r="BB2524" i="2"/>
  <c r="BD2524" i="2"/>
  <c r="F2505" i="2"/>
  <c r="BB2505" i="2"/>
  <c r="BD2505" i="2"/>
  <c r="BC2505" i="2"/>
  <c r="BD2465" i="2"/>
  <c r="BC2465" i="2"/>
  <c r="F2465" i="2"/>
  <c r="BB2477" i="2"/>
  <c r="BD2477" i="2"/>
  <c r="BC2477" i="2"/>
  <c r="F2477" i="2"/>
  <c r="F2489" i="2"/>
  <c r="BD2489" i="2"/>
  <c r="BC2489" i="2"/>
  <c r="F2501" i="2"/>
  <c r="BB2501" i="2"/>
  <c r="BD2501" i="2"/>
  <c r="BC2501" i="2"/>
  <c r="F2513" i="2"/>
  <c r="BB2513" i="2"/>
  <c r="BD2513" i="2"/>
  <c r="BC2513" i="2"/>
  <c r="BB2525" i="2"/>
  <c r="BD2525" i="2"/>
  <c r="BC2525" i="2"/>
  <c r="F2525" i="2"/>
  <c r="F2469" i="2"/>
  <c r="BB2469" i="2"/>
  <c r="BD2469" i="2"/>
  <c r="BC2469" i="2"/>
  <c r="F2466" i="2"/>
  <c r="BB2466" i="2"/>
  <c r="BC2466" i="2"/>
  <c r="F2478" i="2"/>
  <c r="BB2478" i="2"/>
  <c r="BD2478" i="2"/>
  <c r="BC2478" i="2"/>
  <c r="F2490" i="2"/>
  <c r="BB2490" i="2"/>
  <c r="BD2490" i="2"/>
  <c r="BC2490" i="2"/>
  <c r="F2502" i="2"/>
  <c r="BB2502" i="2"/>
  <c r="BD2502" i="2"/>
  <c r="BC2502" i="2"/>
  <c r="F2514" i="2"/>
  <c r="BB2514" i="2"/>
  <c r="BD2514" i="2"/>
  <c r="BC2514" i="2"/>
  <c r="F2467" i="2"/>
  <c r="BB2467" i="2"/>
  <c r="BD2467" i="2"/>
  <c r="BC2467" i="2"/>
  <c r="F2479" i="2"/>
  <c r="BB2479" i="2"/>
  <c r="BD2479" i="2"/>
  <c r="BC2479" i="2"/>
  <c r="BD2491" i="2"/>
  <c r="BC2491" i="2"/>
  <c r="F2491" i="2"/>
  <c r="BD2503" i="2"/>
  <c r="BC2503" i="2"/>
  <c r="F2503" i="2"/>
  <c r="BB2503" i="2"/>
  <c r="F2515" i="2"/>
  <c r="BB2515" i="2"/>
  <c r="BD2515" i="2"/>
  <c r="BC2515" i="2"/>
  <c r="F2493" i="2"/>
  <c r="BB2493" i="2"/>
  <c r="BD2493" i="2"/>
  <c r="BC2493" i="2"/>
  <c r="F2468" i="2"/>
  <c r="BB2468" i="2"/>
  <c r="BD2468" i="2"/>
  <c r="BC2468" i="2"/>
  <c r="F2480" i="2"/>
  <c r="BB2480" i="2"/>
  <c r="BD2480" i="2"/>
  <c r="BC2480" i="2"/>
  <c r="BB2492" i="2"/>
  <c r="BD2492" i="2"/>
  <c r="BC2492" i="2"/>
  <c r="BB2504" i="2"/>
  <c r="BD2504" i="2"/>
  <c r="F2504" i="2"/>
  <c r="F2516" i="2"/>
  <c r="BB2516" i="2"/>
  <c r="BD2516" i="2"/>
  <c r="BC2516" i="2"/>
  <c r="F2047" i="2"/>
  <c r="BC2047" i="2"/>
  <c r="BC1979" i="2"/>
  <c r="F1979" i="2"/>
  <c r="BC1991" i="2"/>
  <c r="F1991" i="2"/>
  <c r="BC2003" i="2"/>
  <c r="F2003" i="2"/>
  <c r="BC2015" i="2"/>
  <c r="F2015" i="2"/>
  <c r="BC2027" i="2"/>
  <c r="F2027" i="2"/>
  <c r="BC2039" i="2"/>
  <c r="F2039" i="2"/>
  <c r="BC2051" i="2"/>
  <c r="F2051" i="2"/>
  <c r="BC2063" i="2"/>
  <c r="F2063" i="2"/>
  <c r="BC1980" i="2"/>
  <c r="F1980" i="2"/>
  <c r="BC1992" i="2"/>
  <c r="F1992" i="2"/>
  <c r="BC2004" i="2"/>
  <c r="F2004" i="2"/>
  <c r="BC2016" i="2"/>
  <c r="F2016" i="2"/>
  <c r="F2028" i="2"/>
  <c r="BC2028" i="2"/>
  <c r="F2040" i="2"/>
  <c r="BC2040" i="2"/>
  <c r="BC2052" i="2"/>
  <c r="F2052" i="2"/>
  <c r="BC2064" i="2"/>
  <c r="F2064" i="2"/>
  <c r="F1981" i="2"/>
  <c r="BC1981" i="2"/>
  <c r="F1993" i="2"/>
  <c r="BC1993" i="2"/>
  <c r="F2005" i="2"/>
  <c r="BC2005" i="2"/>
  <c r="F2017" i="2"/>
  <c r="BC2017" i="2"/>
  <c r="F2029" i="2"/>
  <c r="BC2029" i="2"/>
  <c r="F2041" i="2"/>
  <c r="BC2041" i="2"/>
  <c r="F2053" i="2"/>
  <c r="BC2053" i="2"/>
  <c r="F2065" i="2"/>
  <c r="BC2065" i="2"/>
  <c r="F1982" i="2"/>
  <c r="BC1982" i="2"/>
  <c r="F1994" i="2"/>
  <c r="BC1994" i="2"/>
  <c r="F2018" i="2"/>
  <c r="BC2018" i="2"/>
  <c r="F2030" i="2"/>
  <c r="BC2030" i="2"/>
  <c r="F2042" i="2"/>
  <c r="BC2042" i="2"/>
  <c r="F2054" i="2"/>
  <c r="BC2054" i="2"/>
  <c r="F2066" i="2"/>
  <c r="BC2066" i="2"/>
  <c r="F1983" i="2"/>
  <c r="BC1983" i="2"/>
  <c r="F1995" i="2"/>
  <c r="BC1995" i="2"/>
  <c r="F2019" i="2"/>
  <c r="BC2019" i="2"/>
  <c r="F2031" i="2"/>
  <c r="BC2031" i="2"/>
  <c r="F2043" i="2"/>
  <c r="BC2043" i="2"/>
  <c r="F2055" i="2"/>
  <c r="BC2055" i="2"/>
  <c r="F2067" i="2"/>
  <c r="BC2067" i="2"/>
  <c r="F1975" i="2"/>
  <c r="BC1975" i="2"/>
  <c r="F1987" i="2"/>
  <c r="BC1987" i="2"/>
  <c r="F1999" i="2"/>
  <c r="BC1999" i="2"/>
  <c r="F2011" i="2"/>
  <c r="BC2011" i="2"/>
  <c r="F2059" i="2"/>
  <c r="BC2059" i="2"/>
  <c r="F1972" i="2"/>
  <c r="BC1972" i="2"/>
  <c r="F1984" i="2"/>
  <c r="BC1984" i="2"/>
  <c r="F1996" i="2"/>
  <c r="BC1996" i="2"/>
  <c r="F2008" i="2"/>
  <c r="BC2008" i="2"/>
  <c r="BC2020" i="2"/>
  <c r="BC2032" i="2"/>
  <c r="F2032" i="2"/>
  <c r="BC2044" i="2"/>
  <c r="F2044" i="2"/>
  <c r="F2056" i="2"/>
  <c r="BC2056" i="2"/>
  <c r="F2068" i="2"/>
  <c r="BC1973" i="2"/>
  <c r="F1973" i="2"/>
  <c r="BC1985" i="2"/>
  <c r="F1985" i="2"/>
  <c r="BC1997" i="2"/>
  <c r="F1997" i="2"/>
  <c r="BC2009" i="2"/>
  <c r="F2009" i="2"/>
  <c r="BC2021" i="2"/>
  <c r="BC2033" i="2"/>
  <c r="F2033" i="2"/>
  <c r="BC2045" i="2"/>
  <c r="F2045" i="2"/>
  <c r="BC2057" i="2"/>
  <c r="F2057" i="2"/>
  <c r="BC2069" i="2"/>
  <c r="F2069" i="2"/>
  <c r="BC1974" i="2"/>
  <c r="F1974" i="2"/>
  <c r="BC1986" i="2"/>
  <c r="F1986" i="2"/>
  <c r="BC1998" i="2"/>
  <c r="F1998" i="2"/>
  <c r="BC2010" i="2"/>
  <c r="F2010" i="2"/>
  <c r="BC2022" i="2"/>
  <c r="F2022" i="2"/>
  <c r="F2034" i="2"/>
  <c r="BC2034" i="2"/>
  <c r="F2046" i="2"/>
  <c r="BC2046" i="2"/>
  <c r="BC2058" i="2"/>
  <c r="F2058" i="2"/>
  <c r="BC2070" i="2"/>
  <c r="F2070" i="2"/>
  <c r="F2023" i="2"/>
  <c r="BC2023" i="2"/>
  <c r="F1976" i="2"/>
  <c r="BC1976" i="2"/>
  <c r="F1988" i="2"/>
  <c r="BC1988" i="2"/>
  <c r="F2000" i="2"/>
  <c r="BC2000" i="2"/>
  <c r="F2012" i="2"/>
  <c r="BC2012" i="2"/>
  <c r="F2024" i="2"/>
  <c r="BC2024" i="2"/>
  <c r="F2036" i="2"/>
  <c r="BC2036" i="2"/>
  <c r="F2048" i="2"/>
  <c r="BC2048" i="2"/>
  <c r="F2060" i="2"/>
  <c r="BC2060" i="2"/>
  <c r="F1977" i="2"/>
  <c r="BC1977" i="2"/>
  <c r="F1989" i="2"/>
  <c r="BC1989" i="2"/>
  <c r="F2001" i="2"/>
  <c r="BC2001" i="2"/>
  <c r="F2013" i="2"/>
  <c r="BC2013" i="2"/>
  <c r="F2025" i="2"/>
  <c r="BC2025" i="2"/>
  <c r="F2037" i="2"/>
  <c r="BC2037" i="2"/>
  <c r="F2049" i="2"/>
  <c r="BC2049" i="2"/>
  <c r="F2061" i="2"/>
  <c r="BC2061" i="2"/>
  <c r="F2035" i="2"/>
  <c r="BC2035" i="2"/>
  <c r="F1978" i="2"/>
  <c r="BC1978" i="2"/>
  <c r="F1990" i="2"/>
  <c r="BC1990" i="2"/>
  <c r="F2002" i="2"/>
  <c r="BC2002" i="2"/>
  <c r="F2014" i="2"/>
  <c r="BC2014" i="2"/>
  <c r="BC2026" i="2"/>
  <c r="F2026" i="2"/>
  <c r="BC2038" i="2"/>
  <c r="F2038" i="2"/>
  <c r="F2050" i="2"/>
  <c r="BC2050" i="2"/>
  <c r="F2062" i="2"/>
  <c r="BC2062" i="2"/>
  <c r="BD1386" i="2"/>
  <c r="BD1398" i="2"/>
  <c r="BD1410" i="2"/>
  <c r="BD1434" i="2"/>
  <c r="BD1446" i="2"/>
  <c r="BD1458" i="2"/>
  <c r="BD1399" i="2"/>
  <c r="BD1411" i="2"/>
  <c r="BD1423" i="2"/>
  <c r="BD1435" i="2"/>
  <c r="BD1459" i="2"/>
  <c r="BD1409" i="2"/>
  <c r="BD1400" i="2"/>
  <c r="BD1412" i="2"/>
  <c r="BD1448" i="2"/>
  <c r="BD1377" i="2"/>
  <c r="BD1389" i="2"/>
  <c r="BD1413" i="2"/>
  <c r="F1413" i="2"/>
  <c r="BD1425" i="2"/>
  <c r="BD1437" i="2"/>
  <c r="BD1461" i="2"/>
  <c r="BD1402" i="2"/>
  <c r="BD1426" i="2"/>
  <c r="BD1438" i="2"/>
  <c r="BD1450" i="2"/>
  <c r="BD1445" i="2"/>
  <c r="BD1379" i="2"/>
  <c r="BD1391" i="2"/>
  <c r="BD1415" i="2"/>
  <c r="BD1427" i="2"/>
  <c r="BD1439" i="2"/>
  <c r="BD1451" i="2"/>
  <c r="BD1380" i="2"/>
  <c r="BD1416" i="2"/>
  <c r="BD1428" i="2"/>
  <c r="BD1452" i="2"/>
  <c r="BD1421" i="2"/>
  <c r="BD1381" i="2"/>
  <c r="BD1405" i="2"/>
  <c r="BD1453" i="2"/>
  <c r="BD1385" i="2"/>
  <c r="BD1382" i="2"/>
  <c r="BD1394" i="2"/>
  <c r="BD1406" i="2"/>
  <c r="BD1418" i="2"/>
  <c r="BD1442" i="2"/>
  <c r="BD1454" i="2"/>
  <c r="BD1433" i="2"/>
  <c r="BD1383" i="2"/>
  <c r="BD1407" i="2"/>
  <c r="BD1419" i="2"/>
  <c r="BD1455" i="2"/>
  <c r="BD1457" i="2"/>
  <c r="BD1384" i="2"/>
  <c r="BD1396" i="2"/>
  <c r="BD1408" i="2"/>
  <c r="BD1420" i="2"/>
  <c r="BD1432" i="2"/>
  <c r="J1315" i="3"/>
  <c r="J1297" i="3"/>
  <c r="K1153" i="3"/>
  <c r="J1077" i="3"/>
  <c r="G1297" i="3"/>
  <c r="H1297" i="3" s="1"/>
  <c r="L1264" i="3"/>
  <c r="J1153" i="3"/>
  <c r="L1105" i="3"/>
  <c r="K1264" i="3"/>
  <c r="L1251" i="3"/>
  <c r="L1235" i="3"/>
  <c r="K1105" i="3"/>
  <c r="J1201" i="3"/>
  <c r="J1264" i="3"/>
  <c r="K1235" i="3"/>
  <c r="J1105" i="3"/>
  <c r="L1092" i="3"/>
  <c r="L1281" i="3"/>
  <c r="J1235" i="3"/>
  <c r="L1216" i="3"/>
  <c r="K1092" i="3"/>
  <c r="L1296" i="3"/>
  <c r="K1281" i="3"/>
  <c r="L1267" i="3"/>
  <c r="K1216" i="3"/>
  <c r="L1123" i="3"/>
  <c r="J1092" i="3"/>
  <c r="L1312" i="3"/>
  <c r="K1296" i="3"/>
  <c r="M1296" i="3" s="1"/>
  <c r="J1281" i="3"/>
  <c r="J1216" i="3"/>
  <c r="L1173" i="3"/>
  <c r="K1123" i="3"/>
  <c r="J1107" i="3"/>
  <c r="K1125" i="3"/>
  <c r="K1312" i="3"/>
  <c r="M1312" i="3" s="1"/>
  <c r="J1296" i="3"/>
  <c r="L1139" i="3"/>
  <c r="J1123" i="3"/>
  <c r="M1123" i="3" s="1"/>
  <c r="G1315" i="3"/>
  <c r="H1315" i="3" s="1"/>
  <c r="L1283" i="3"/>
  <c r="K1267" i="3"/>
  <c r="K1251" i="3"/>
  <c r="K1173" i="3"/>
  <c r="L1140" i="3"/>
  <c r="J1125" i="3"/>
  <c r="G1107" i="3"/>
  <c r="H1107" i="3" s="1"/>
  <c r="K1283" i="3"/>
  <c r="J1267" i="3"/>
  <c r="J1251" i="3"/>
  <c r="J1173" i="3"/>
  <c r="K1140" i="3"/>
  <c r="G1125" i="3"/>
  <c r="H1125" i="3" s="1"/>
  <c r="J1283" i="3"/>
  <c r="K1188" i="3"/>
  <c r="J1140" i="3"/>
  <c r="L1079" i="3"/>
  <c r="L1221" i="3"/>
  <c r="K1079" i="3"/>
  <c r="K1221" i="3"/>
  <c r="J1079" i="3"/>
  <c r="J1221" i="3"/>
  <c r="M1221" i="3" s="1"/>
  <c r="L1093" i="3"/>
  <c r="K1093" i="3"/>
  <c r="J1093" i="3"/>
  <c r="M1093" i="3" s="1"/>
  <c r="L1315" i="3"/>
  <c r="L1107" i="3"/>
  <c r="C1316" i="3"/>
  <c r="K1316" i="3" s="1"/>
  <c r="C1304" i="3"/>
  <c r="K1304" i="3" s="1"/>
  <c r="C1292" i="3"/>
  <c r="G1292" i="3" s="1"/>
  <c r="H1292" i="3" s="1"/>
  <c r="C1280" i="3"/>
  <c r="J1280" i="3" s="1"/>
  <c r="C1268" i="3"/>
  <c r="J1268" i="3" s="1"/>
  <c r="C1244" i="3"/>
  <c r="G1244" i="3" s="1"/>
  <c r="H1244" i="3" s="1"/>
  <c r="C1232" i="3"/>
  <c r="J1232" i="3" s="1"/>
  <c r="C1220" i="3"/>
  <c r="J1220" i="3" s="1"/>
  <c r="C1208" i="3"/>
  <c r="G1208" i="3" s="1"/>
  <c r="H1208" i="3" s="1"/>
  <c r="C1196" i="3"/>
  <c r="G1196" i="3" s="1"/>
  <c r="H1196" i="3" s="1"/>
  <c r="C1184" i="3"/>
  <c r="G1184" i="3" s="1"/>
  <c r="H1184" i="3" s="1"/>
  <c r="C1172" i="3"/>
  <c r="G1172" i="3" s="1"/>
  <c r="H1172" i="3" s="1"/>
  <c r="C1160" i="3"/>
  <c r="K1160" i="3" s="1"/>
  <c r="C1148" i="3"/>
  <c r="G1148" i="3" s="1"/>
  <c r="H1148" i="3" s="1"/>
  <c r="C1136" i="3"/>
  <c r="G1136" i="3" s="1"/>
  <c r="H1136" i="3" s="1"/>
  <c r="C1124" i="3"/>
  <c r="K1124" i="3" s="1"/>
  <c r="C1112" i="3"/>
  <c r="G1112" i="3" s="1"/>
  <c r="H1112" i="3" s="1"/>
  <c r="C1100" i="3"/>
  <c r="G1100" i="3" s="1"/>
  <c r="H1100" i="3" s="1"/>
  <c r="C709" i="3"/>
  <c r="L709" i="3" s="1"/>
  <c r="C697" i="3"/>
  <c r="K697" i="3" s="1"/>
  <c r="C685" i="3"/>
  <c r="J685" i="3" s="1"/>
  <c r="C661" i="3"/>
  <c r="L661" i="3" s="1"/>
  <c r="C649" i="3"/>
  <c r="G649" i="3" s="1"/>
  <c r="H649" i="3" s="1"/>
  <c r="C624" i="3"/>
  <c r="G624" i="3" s="1"/>
  <c r="H624" i="3" s="1"/>
  <c r="C612" i="3"/>
  <c r="G612" i="3" s="1"/>
  <c r="H612" i="3" s="1"/>
  <c r="C600" i="3"/>
  <c r="K600" i="3" s="1"/>
  <c r="C588" i="3"/>
  <c r="J588" i="3" s="1"/>
  <c r="C576" i="3"/>
  <c r="K576" i="3" s="1"/>
  <c r="C564" i="3"/>
  <c r="J564" i="3" s="1"/>
  <c r="C552" i="3"/>
  <c r="G552" i="3" s="1"/>
  <c r="H552" i="3" s="1"/>
  <c r="C540" i="3"/>
  <c r="G540" i="3" s="1"/>
  <c r="H540" i="3" s="1"/>
  <c r="C528" i="3"/>
  <c r="L528" i="3" s="1"/>
  <c r="C516" i="3"/>
  <c r="G516" i="3" s="1"/>
  <c r="C504" i="3"/>
  <c r="G504" i="3" s="1"/>
  <c r="H504" i="3" s="1"/>
  <c r="C492" i="3"/>
  <c r="L492" i="3" s="1"/>
  <c r="C480" i="3"/>
  <c r="L480" i="3" s="1"/>
  <c r="C468" i="3"/>
  <c r="G468" i="3" s="1"/>
  <c r="H468" i="3" s="1"/>
  <c r="C456" i="3"/>
  <c r="K456" i="3" s="1"/>
  <c r="C432" i="3"/>
  <c r="G432" i="3" s="1"/>
  <c r="H432" i="3" s="1"/>
  <c r="C419" i="3"/>
  <c r="J419" i="3" s="1"/>
  <c r="C407" i="3"/>
  <c r="J407" i="3" s="1"/>
  <c r="C395" i="3"/>
  <c r="G395" i="3" s="1"/>
  <c r="H395" i="3" s="1"/>
  <c r="C383" i="3"/>
  <c r="K383" i="3" s="1"/>
  <c r="C371" i="3"/>
  <c r="L371" i="3" s="1"/>
  <c r="C358" i="3"/>
  <c r="L358" i="3" s="1"/>
  <c r="C346" i="3"/>
  <c r="L346" i="3" s="1"/>
  <c r="C334" i="3"/>
  <c r="G334" i="3" s="1"/>
  <c r="H334" i="3" s="1"/>
  <c r="C322" i="3"/>
  <c r="J322" i="3" s="1"/>
  <c r="C309" i="3"/>
  <c r="K309" i="3" s="1"/>
  <c r="C297" i="3"/>
  <c r="G297" i="3" s="1"/>
  <c r="H297" i="3" s="1"/>
  <c r="C285" i="3"/>
  <c r="G285" i="3" s="1"/>
  <c r="H285" i="3" s="1"/>
  <c r="C273" i="3"/>
  <c r="G273" i="3" s="1"/>
  <c r="H273" i="3" s="1"/>
  <c r="C261" i="3"/>
  <c r="C249" i="3"/>
  <c r="G249" i="3" s="1"/>
  <c r="H249" i="3" s="1"/>
  <c r="C237" i="3"/>
  <c r="G237" i="3" s="1"/>
  <c r="H237" i="3" s="1"/>
  <c r="C213" i="3"/>
  <c r="L213" i="3" s="1"/>
  <c r="C201" i="3"/>
  <c r="H201" i="3" s="1"/>
  <c r="C188" i="3"/>
  <c r="L188" i="3" s="1"/>
  <c r="C176" i="3"/>
  <c r="G176" i="3" s="1"/>
  <c r="H176" i="3" s="1"/>
  <c r="C708" i="3"/>
  <c r="G708" i="3" s="1"/>
  <c r="H708" i="3" s="1"/>
  <c r="C696" i="3"/>
  <c r="K696" i="3" s="1"/>
  <c r="C684" i="3"/>
  <c r="G684" i="3" s="1"/>
  <c r="H684" i="3" s="1"/>
  <c r="C672" i="3"/>
  <c r="L672" i="3" s="1"/>
  <c r="C660" i="3"/>
  <c r="J660" i="3" s="1"/>
  <c r="C648" i="3"/>
  <c r="G648" i="3" s="1"/>
  <c r="H648" i="3" s="1"/>
  <c r="C623" i="3"/>
  <c r="G623" i="3" s="1"/>
  <c r="H623" i="3" s="1"/>
  <c r="C611" i="3"/>
  <c r="K611" i="3" s="1"/>
  <c r="C599" i="3"/>
  <c r="G599" i="3" s="1"/>
  <c r="H599" i="3" s="1"/>
  <c r="C587" i="3"/>
  <c r="K587" i="3" s="1"/>
  <c r="C575" i="3"/>
  <c r="G575" i="3" s="1"/>
  <c r="H575" i="3" s="1"/>
  <c r="C563" i="3"/>
  <c r="G563" i="3" s="1"/>
  <c r="H563" i="3" s="1"/>
  <c r="C551" i="3"/>
  <c r="G551" i="3" s="1"/>
  <c r="H551" i="3" s="1"/>
  <c r="C539" i="3"/>
  <c r="G539" i="3" s="1"/>
  <c r="H539" i="3" s="1"/>
  <c r="C527" i="3"/>
  <c r="G527" i="3" s="1"/>
  <c r="H527" i="3" s="1"/>
  <c r="C515" i="3"/>
  <c r="G515" i="3" s="1"/>
  <c r="C503" i="3"/>
  <c r="G503" i="3" s="1"/>
  <c r="H503" i="3" s="1"/>
  <c r="C491" i="3"/>
  <c r="J491" i="3" s="1"/>
  <c r="C467" i="3"/>
  <c r="L467" i="3" s="1"/>
  <c r="C455" i="3"/>
  <c r="G455" i="3" s="1"/>
  <c r="H455" i="3" s="1"/>
  <c r="C443" i="3"/>
  <c r="G443" i="3" s="1"/>
  <c r="H443" i="3" s="1"/>
  <c r="C431" i="3"/>
  <c r="G431" i="3" s="1"/>
  <c r="H431" i="3" s="1"/>
  <c r="C418" i="3"/>
  <c r="G418" i="3" s="1"/>
  <c r="H418" i="3" s="1"/>
  <c r="C406" i="3"/>
  <c r="G406" i="3" s="1"/>
  <c r="H406" i="3" s="1"/>
  <c r="C394" i="3"/>
  <c r="G394" i="3" s="1"/>
  <c r="H394" i="3" s="1"/>
  <c r="C382" i="3"/>
  <c r="G382" i="3" s="1"/>
  <c r="H382" i="3" s="1"/>
  <c r="C370" i="3"/>
  <c r="G370" i="3" s="1"/>
  <c r="H370" i="3" s="1"/>
  <c r="C345" i="3"/>
  <c r="G345" i="3" s="1"/>
  <c r="H345" i="3" s="1"/>
  <c r="C333" i="3"/>
  <c r="J333" i="3" s="1"/>
  <c r="C321" i="3"/>
  <c r="J321" i="3" s="1"/>
  <c r="C308" i="3"/>
  <c r="C296" i="3"/>
  <c r="J296" i="3" s="1"/>
  <c r="C284" i="3"/>
  <c r="G284" i="3" s="1"/>
  <c r="H284" i="3" s="1"/>
  <c r="C272" i="3"/>
  <c r="G272" i="3" s="1"/>
  <c r="H272" i="3" s="1"/>
  <c r="C260" i="3"/>
  <c r="K260" i="3" s="1"/>
  <c r="C248" i="3"/>
  <c r="G248" i="3" s="1"/>
  <c r="H248" i="3" s="1"/>
  <c r="C236" i="3"/>
  <c r="L236" i="3" s="1"/>
  <c r="C224" i="3"/>
  <c r="G224" i="3" s="1"/>
  <c r="H224" i="3" s="1"/>
  <c r="C212" i="3"/>
  <c r="G212" i="3" s="1"/>
  <c r="H212" i="3" s="1"/>
  <c r="C200" i="3"/>
  <c r="G200" i="3" s="1"/>
  <c r="H200" i="3" s="1"/>
  <c r="C187" i="3"/>
  <c r="J187" i="3" s="1"/>
  <c r="C175" i="3"/>
  <c r="G175" i="3" s="1"/>
  <c r="H175" i="3" s="1"/>
  <c r="C1314" i="3"/>
  <c r="L1314" i="3" s="1"/>
  <c r="C1302" i="3"/>
  <c r="L1302" i="3" s="1"/>
  <c r="C1290" i="3"/>
  <c r="L1290" i="3" s="1"/>
  <c r="C1278" i="3"/>
  <c r="G1278" i="3" s="1"/>
  <c r="H1278" i="3" s="1"/>
  <c r="C1266" i="3"/>
  <c r="L1266" i="3" s="1"/>
  <c r="C1254" i="3"/>
  <c r="G1254" i="3" s="1"/>
  <c r="H1254" i="3" s="1"/>
  <c r="C1242" i="3"/>
  <c r="G1242" i="3" s="1"/>
  <c r="H1242" i="3" s="1"/>
  <c r="C1230" i="3"/>
  <c r="G1230" i="3" s="1"/>
  <c r="H1230" i="3" s="1"/>
  <c r="C1218" i="3"/>
  <c r="J1218" i="3" s="1"/>
  <c r="C1206" i="3"/>
  <c r="G1206" i="3" s="1"/>
  <c r="H1206" i="3" s="1"/>
  <c r="C1194" i="3"/>
  <c r="G1194" i="3" s="1"/>
  <c r="H1194" i="3" s="1"/>
  <c r="C1182" i="3"/>
  <c r="G1182" i="3" s="1"/>
  <c r="H1182" i="3" s="1"/>
  <c r="C1170" i="3"/>
  <c r="J1170" i="3" s="1"/>
  <c r="C1158" i="3"/>
  <c r="K1158" i="3" s="1"/>
  <c r="C1146" i="3"/>
  <c r="J1146" i="3" s="1"/>
  <c r="C1134" i="3"/>
  <c r="G1134" i="3" s="1"/>
  <c r="H1134" i="3" s="1"/>
  <c r="C1122" i="3"/>
  <c r="G1122" i="3" s="1"/>
  <c r="H1122" i="3" s="1"/>
  <c r="C1110" i="3"/>
  <c r="G1110" i="3" s="1"/>
  <c r="H1110" i="3" s="1"/>
  <c r="C1098" i="3"/>
  <c r="K1098" i="3" s="1"/>
  <c r="C1086" i="3"/>
  <c r="L1086" i="3" s="1"/>
  <c r="C1073" i="3"/>
  <c r="G1073" i="3" s="1"/>
  <c r="H1073" i="3" s="1"/>
  <c r="C1061" i="3"/>
  <c r="G1061" i="3" s="1"/>
  <c r="H1061" i="3" s="1"/>
  <c r="C1049" i="3"/>
  <c r="L1049" i="3" s="1"/>
  <c r="C1037" i="3"/>
  <c r="G1037" i="3" s="1"/>
  <c r="H1037" i="3" s="1"/>
  <c r="C1025" i="3"/>
  <c r="G1025" i="3" s="1"/>
  <c r="H1025" i="3" s="1"/>
  <c r="C1013" i="3"/>
  <c r="J1013" i="3" s="1"/>
  <c r="C1001" i="3"/>
  <c r="G1001" i="3" s="1"/>
  <c r="H1001" i="3" s="1"/>
  <c r="C989" i="3"/>
  <c r="G989" i="3" s="1"/>
  <c r="H989" i="3" s="1"/>
  <c r="C977" i="3"/>
  <c r="G977" i="3" s="1"/>
  <c r="H977" i="3" s="1"/>
  <c r="C953" i="3"/>
  <c r="G953" i="3" s="1"/>
  <c r="H953" i="3" s="1"/>
  <c r="C941" i="3"/>
  <c r="G941" i="3" s="1"/>
  <c r="H941" i="3" s="1"/>
  <c r="C929" i="3"/>
  <c r="G929" i="3" s="1"/>
  <c r="H929" i="3" s="1"/>
  <c r="C917" i="3"/>
  <c r="G917" i="3" s="1"/>
  <c r="H917" i="3" s="1"/>
  <c r="C905" i="3"/>
  <c r="G905" i="3" s="1"/>
  <c r="H905" i="3" s="1"/>
  <c r="C881" i="3"/>
  <c r="J881" i="3" s="1"/>
  <c r="C857" i="3"/>
  <c r="J857" i="3" s="1"/>
  <c r="C845" i="3"/>
  <c r="J845" i="3" s="1"/>
  <c r="C833" i="3"/>
  <c r="J833" i="3" s="1"/>
  <c r="C821" i="3"/>
  <c r="K821" i="3" s="1"/>
  <c r="C809" i="3"/>
  <c r="K809" i="3" s="1"/>
  <c r="C785" i="3"/>
  <c r="K785" i="3" s="1"/>
  <c r="C772" i="3"/>
  <c r="K772" i="3" s="1"/>
  <c r="C760" i="3"/>
  <c r="L760" i="3" s="1"/>
  <c r="CG2925" i="2"/>
  <c r="C1313" i="3"/>
  <c r="L1313" i="3" s="1"/>
  <c r="C1301" i="3"/>
  <c r="G1301" i="3" s="1"/>
  <c r="H1301" i="3" s="1"/>
  <c r="C1289" i="3"/>
  <c r="L1289" i="3" s="1"/>
  <c r="C1277" i="3"/>
  <c r="G1277" i="3" s="1"/>
  <c r="H1277" i="3" s="1"/>
  <c r="C1265" i="3"/>
  <c r="K1265" i="3" s="1"/>
  <c r="C1253" i="3"/>
  <c r="G1253" i="3" s="1"/>
  <c r="H1253" i="3" s="1"/>
  <c r="C1241" i="3"/>
  <c r="K1241" i="3" s="1"/>
  <c r="C1229" i="3"/>
  <c r="G1229" i="3" s="1"/>
  <c r="H1229" i="3" s="1"/>
  <c r="C1217" i="3"/>
  <c r="G1217" i="3" s="1"/>
  <c r="H1217" i="3" s="1"/>
  <c r="C1205" i="3"/>
  <c r="G1205" i="3" s="1"/>
  <c r="H1205" i="3" s="1"/>
  <c r="C1193" i="3"/>
  <c r="K1193" i="3" s="1"/>
  <c r="C1181" i="3"/>
  <c r="G1181" i="3" s="1"/>
  <c r="H1181" i="3" s="1"/>
  <c r="C1169" i="3"/>
  <c r="J1169" i="3" s="1"/>
  <c r="C1157" i="3"/>
  <c r="G1157" i="3" s="1"/>
  <c r="H1157" i="3" s="1"/>
  <c r="C1145" i="3"/>
  <c r="K1145" i="3" s="1"/>
  <c r="C1133" i="3"/>
  <c r="L1133" i="3" s="1"/>
  <c r="C1121" i="3"/>
  <c r="J1121" i="3" s="1"/>
  <c r="C1109" i="3"/>
  <c r="G1109" i="3" s="1"/>
  <c r="H1109" i="3" s="1"/>
  <c r="C1085" i="3"/>
  <c r="L1085" i="3" s="1"/>
  <c r="C1072" i="3"/>
  <c r="L1072" i="3" s="1"/>
  <c r="C1060" i="3"/>
  <c r="L1060" i="3" s="1"/>
  <c r="C1048" i="3"/>
  <c r="L1048" i="3" s="1"/>
  <c r="C1036" i="3"/>
  <c r="L1036" i="3" s="1"/>
  <c r="C1024" i="3"/>
  <c r="G1024" i="3" s="1"/>
  <c r="H1024" i="3" s="1"/>
  <c r="C1012" i="3"/>
  <c r="G1012" i="3" s="1"/>
  <c r="H1012" i="3" s="1"/>
  <c r="C1000" i="3"/>
  <c r="G1000" i="3" s="1"/>
  <c r="H1000" i="3" s="1"/>
  <c r="C988" i="3"/>
  <c r="G988" i="3" s="1"/>
  <c r="H988" i="3" s="1"/>
  <c r="C976" i="3"/>
  <c r="J976" i="3" s="1"/>
  <c r="C964" i="3"/>
  <c r="L964" i="3" s="1"/>
  <c r="C952" i="3"/>
  <c r="G952" i="3" s="1"/>
  <c r="H952" i="3" s="1"/>
  <c r="C940" i="3"/>
  <c r="L940" i="3" s="1"/>
  <c r="C928" i="3"/>
  <c r="G928" i="3" s="1"/>
  <c r="H928" i="3" s="1"/>
  <c r="C916" i="3"/>
  <c r="G916" i="3" s="1"/>
  <c r="H916" i="3" s="1"/>
  <c r="C904" i="3"/>
  <c r="G904" i="3" s="1"/>
  <c r="H904" i="3" s="1"/>
  <c r="C880" i="3"/>
  <c r="L880" i="3" s="1"/>
  <c r="C868" i="3"/>
  <c r="G868" i="3" s="1"/>
  <c r="H868" i="3" s="1"/>
  <c r="C856" i="3"/>
  <c r="G856" i="3" s="1"/>
  <c r="H856" i="3" s="1"/>
  <c r="C844" i="3"/>
  <c r="G844" i="3" s="1"/>
  <c r="H844" i="3" s="1"/>
  <c r="C832" i="3"/>
  <c r="L832" i="3" s="1"/>
  <c r="C820" i="3"/>
  <c r="K820" i="3" s="1"/>
  <c r="C808" i="3"/>
  <c r="K808" i="3" s="1"/>
  <c r="C796" i="3"/>
  <c r="G796" i="3" s="1"/>
  <c r="H796" i="3" s="1"/>
  <c r="C784" i="3"/>
  <c r="J784" i="3" s="1"/>
  <c r="C771" i="3"/>
  <c r="G771" i="3" s="1"/>
  <c r="H771" i="3" s="1"/>
  <c r="C757" i="3"/>
  <c r="K757" i="3" s="1"/>
  <c r="C745" i="3"/>
  <c r="K745" i="3" s="1"/>
  <c r="C732" i="3"/>
  <c r="K732" i="3" s="1"/>
  <c r="C744" i="3"/>
  <c r="L744" i="3" s="1"/>
  <c r="M3255" i="2"/>
  <c r="M3240" i="2"/>
  <c r="M3248" i="2"/>
  <c r="J231" i="4"/>
  <c r="BQ1841" i="2"/>
  <c r="BQ342" i="2"/>
  <c r="BQ341" i="2"/>
  <c r="BQ1839" i="2"/>
  <c r="BQ340" i="2"/>
  <c r="BQ1838" i="2"/>
  <c r="BQ339" i="2"/>
  <c r="BQ338" i="2"/>
  <c r="BQ337" i="2"/>
  <c r="C3258" i="2"/>
  <c r="M3237" i="2"/>
  <c r="M3246" i="2"/>
  <c r="BQ1846" i="2"/>
  <c r="BQ335" i="2"/>
  <c r="BQ1844" i="2"/>
  <c r="BQ2408" i="2"/>
  <c r="BQ1843" i="2"/>
  <c r="BQ1842" i="2"/>
  <c r="G2" i="8"/>
  <c r="D1" i="3"/>
  <c r="D1" i="2"/>
  <c r="M1197" i="3"/>
  <c r="F1306" i="2"/>
  <c r="F1354" i="2"/>
  <c r="F1296" i="2"/>
  <c r="F1332" i="2"/>
  <c r="F1356" i="2"/>
  <c r="D1230" i="3"/>
  <c r="E1218" i="3"/>
  <c r="D1194" i="3"/>
  <c r="D1218" i="3"/>
  <c r="E1314" i="3"/>
  <c r="E1254" i="3"/>
  <c r="D1314" i="3"/>
  <c r="D1254" i="3"/>
  <c r="E1110" i="3"/>
  <c r="E1122" i="3"/>
  <c r="D1110" i="3"/>
  <c r="E1098" i="3"/>
  <c r="E1086" i="3"/>
  <c r="E1302" i="3"/>
  <c r="E1290" i="3"/>
  <c r="E1266" i="3"/>
  <c r="E1206" i="3"/>
  <c r="E1170" i="3"/>
  <c r="E1146" i="3"/>
  <c r="D1122" i="3"/>
  <c r="D1098" i="3"/>
  <c r="D1086" i="3"/>
  <c r="D1302" i="3"/>
  <c r="D1290" i="3"/>
  <c r="D1266" i="3"/>
  <c r="D1206" i="3"/>
  <c r="D1170" i="3"/>
  <c r="D1146" i="3"/>
  <c r="E1278" i="3"/>
  <c r="D1278" i="3"/>
  <c r="E1182" i="3"/>
  <c r="D1182" i="3"/>
  <c r="E1158" i="3"/>
  <c r="E1134" i="3"/>
  <c r="M1116" i="3"/>
  <c r="E1242" i="3"/>
  <c r="D1158" i="3"/>
  <c r="D1134" i="3"/>
  <c r="L504" i="3"/>
  <c r="K371" i="3"/>
  <c r="K358" i="3"/>
  <c r="G201" i="3"/>
  <c r="CG2913" i="2"/>
  <c r="G1218" i="3"/>
  <c r="H1218" i="3" s="1"/>
  <c r="K1086" i="3"/>
  <c r="L1025" i="3"/>
  <c r="G1013" i="3"/>
  <c r="H1013" i="3" s="1"/>
  <c r="J661" i="3"/>
  <c r="G600" i="3"/>
  <c r="H600" i="3" s="1"/>
  <c r="G456" i="3"/>
  <c r="H456" i="3" s="1"/>
  <c r="J371" i="3"/>
  <c r="J358" i="3"/>
  <c r="J213" i="3"/>
  <c r="L649" i="3"/>
  <c r="G528" i="3"/>
  <c r="H528" i="3" s="1"/>
  <c r="L516" i="3"/>
  <c r="J504" i="3"/>
  <c r="J492" i="3"/>
  <c r="J697" i="3"/>
  <c r="G1086" i="3"/>
  <c r="H1086" i="3" s="1"/>
  <c r="K649" i="3"/>
  <c r="K516" i="3"/>
  <c r="G492" i="3"/>
  <c r="H492" i="3" s="1"/>
  <c r="G685" i="3"/>
  <c r="H685" i="3" s="1"/>
  <c r="J516" i="3"/>
  <c r="L249" i="3"/>
  <c r="J1302" i="3"/>
  <c r="L1278" i="3"/>
  <c r="K1170" i="3"/>
  <c r="H516" i="3"/>
  <c r="L334" i="3"/>
  <c r="K249" i="3"/>
  <c r="K1278" i="3"/>
  <c r="K334" i="3"/>
  <c r="J249" i="3"/>
  <c r="L176" i="3"/>
  <c r="G588" i="3"/>
  <c r="H588" i="3" s="1"/>
  <c r="J1278" i="3"/>
  <c r="L1230" i="3"/>
  <c r="L297" i="3"/>
  <c r="M201" i="3"/>
  <c r="K176" i="3"/>
  <c r="K1230" i="3"/>
  <c r="K297" i="3"/>
  <c r="L201" i="3"/>
  <c r="J176" i="3"/>
  <c r="J1230" i="3"/>
  <c r="J297" i="3"/>
  <c r="K201" i="3"/>
  <c r="BQ2921" i="2"/>
  <c r="BQ2920" i="2"/>
  <c r="BQ2919" i="2"/>
  <c r="BQ2918" i="2"/>
  <c r="BQ2916" i="2"/>
  <c r="BQ2914" i="2"/>
  <c r="BQ2925" i="2"/>
  <c r="BQ2913" i="2"/>
  <c r="BQ2924" i="2"/>
  <c r="BQ2912" i="2"/>
  <c r="BQ2923" i="2"/>
  <c r="K1313" i="3"/>
  <c r="K1289" i="3"/>
  <c r="D1133" i="3"/>
  <c r="G660" i="3"/>
  <c r="H660" i="3" s="1"/>
  <c r="J587" i="3"/>
  <c r="G333" i="3"/>
  <c r="H333" i="3" s="1"/>
  <c r="G308" i="3"/>
  <c r="G187" i="3"/>
  <c r="H187" i="3" s="1"/>
  <c r="CG2923" i="2"/>
  <c r="L623" i="3"/>
  <c r="G587" i="3"/>
  <c r="H587" i="3" s="1"/>
  <c r="L224" i="3"/>
  <c r="L212" i="3"/>
  <c r="CG2921" i="2"/>
  <c r="BS2925" i="2"/>
  <c r="K1085" i="3"/>
  <c r="K623" i="3"/>
  <c r="L575" i="3"/>
  <c r="L382" i="3"/>
  <c r="K224" i="3"/>
  <c r="K212" i="3"/>
  <c r="CG2920" i="2"/>
  <c r="BS2913" i="2"/>
  <c r="L1253" i="3"/>
  <c r="L1157" i="3"/>
  <c r="J623" i="3"/>
  <c r="K575" i="3"/>
  <c r="K382" i="3"/>
  <c r="J224" i="3"/>
  <c r="J212" i="3"/>
  <c r="CG2919" i="2"/>
  <c r="K1253" i="3"/>
  <c r="K1157" i="3"/>
  <c r="L443" i="3"/>
  <c r="J382" i="3"/>
  <c r="CG2918" i="2"/>
  <c r="J1301" i="3"/>
  <c r="L563" i="3"/>
  <c r="L503" i="3"/>
  <c r="K443" i="3"/>
  <c r="CG2914" i="2"/>
  <c r="K563" i="3"/>
  <c r="L527" i="3"/>
  <c r="H515" i="3"/>
  <c r="K503" i="3"/>
  <c r="K1133" i="3"/>
  <c r="L599" i="3"/>
  <c r="J563" i="3"/>
  <c r="K527" i="3"/>
  <c r="J503" i="3"/>
  <c r="K467" i="3"/>
  <c r="L370" i="3"/>
  <c r="L1277" i="3"/>
  <c r="J1133" i="3"/>
  <c r="L988" i="3"/>
  <c r="K599" i="3"/>
  <c r="J527" i="3"/>
  <c r="J467" i="3"/>
  <c r="K370" i="3"/>
  <c r="L308" i="3"/>
  <c r="BD1846" i="2"/>
  <c r="BD1845" i="2"/>
  <c r="BD1844" i="2"/>
  <c r="BD1843" i="2"/>
  <c r="BD1840" i="2"/>
  <c r="BD1839" i="2"/>
  <c r="BD1838" i="2"/>
  <c r="CN1840" i="2"/>
  <c r="CL1840" i="2"/>
  <c r="L928" i="3"/>
  <c r="K796" i="3"/>
  <c r="L660" i="3"/>
  <c r="J370" i="3"/>
  <c r="L333" i="3"/>
  <c r="K308" i="3"/>
  <c r="L296" i="3"/>
  <c r="L187" i="3"/>
  <c r="BQ3" i="2"/>
  <c r="BQ15" i="2"/>
  <c r="BQ27" i="2"/>
  <c r="BQ39" i="2"/>
  <c r="BQ51" i="2"/>
  <c r="BQ63" i="2"/>
  <c r="BQ77" i="2"/>
  <c r="BQ89" i="2"/>
  <c r="BQ101" i="2"/>
  <c r="BQ115" i="2"/>
  <c r="BQ127" i="2"/>
  <c r="BQ141" i="2"/>
  <c r="BQ153" i="2"/>
  <c r="BQ165" i="2"/>
  <c r="BQ177" i="2"/>
  <c r="BQ189" i="2"/>
  <c r="BQ201" i="2"/>
  <c r="BD227" i="2"/>
  <c r="BD239" i="2"/>
  <c r="F263" i="2"/>
  <c r="BQ277" i="2"/>
  <c r="BQ290" i="2"/>
  <c r="BQ301" i="2"/>
  <c r="BQ313" i="2"/>
  <c r="BQ325" i="2"/>
  <c r="BC325" i="2"/>
  <c r="F325" i="2"/>
  <c r="BQ2917" i="2"/>
  <c r="CG2917" i="2"/>
  <c r="BA3258" i="2"/>
  <c r="BQ361" i="2"/>
  <c r="BQ373" i="2"/>
  <c r="BD373" i="2"/>
  <c r="F373" i="2"/>
  <c r="BQ385" i="2"/>
  <c r="BQ397" i="2"/>
  <c r="F397" i="2"/>
  <c r="BQ409" i="2"/>
  <c r="BQ423" i="2"/>
  <c r="BB423" i="2"/>
  <c r="F423" i="2"/>
  <c r="BQ435" i="2"/>
  <c r="BD435" i="2"/>
  <c r="BQ447" i="2"/>
  <c r="BB447" i="2"/>
  <c r="F447" i="2"/>
  <c r="BQ459" i="2"/>
  <c r="BC459" i="2"/>
  <c r="BD459" i="2"/>
  <c r="BQ471" i="2"/>
  <c r="BB471" i="2"/>
  <c r="F471" i="2"/>
  <c r="BQ483" i="2"/>
  <c r="BB483" i="2"/>
  <c r="F483" i="2"/>
  <c r="BQ495" i="2"/>
  <c r="BC495" i="2"/>
  <c r="BD495" i="2"/>
  <c r="BQ507" i="2"/>
  <c r="F507" i="2"/>
  <c r="BQ519" i="2"/>
  <c r="BC519" i="2"/>
  <c r="BD519" i="2"/>
  <c r="BB519" i="2"/>
  <c r="BQ531" i="2"/>
  <c r="F531" i="2"/>
  <c r="BQ543" i="2"/>
  <c r="BC543" i="2"/>
  <c r="BD543" i="2"/>
  <c r="BQ555" i="2"/>
  <c r="F555" i="2"/>
  <c r="BQ567" i="2"/>
  <c r="BC567" i="2"/>
  <c r="BD567" i="2"/>
  <c r="BB567" i="2"/>
  <c r="BQ579" i="2"/>
  <c r="BQ595" i="2"/>
  <c r="BB595" i="2"/>
  <c r="BQ607" i="2"/>
  <c r="BQ619" i="2"/>
  <c r="BQ631" i="2"/>
  <c r="BQ645" i="2"/>
  <c r="BD645" i="2"/>
  <c r="BQ657" i="2"/>
  <c r="BC657" i="2"/>
  <c r="F657" i="2"/>
  <c r="BQ669" i="2"/>
  <c r="BD669" i="2"/>
  <c r="BA669" i="2"/>
  <c r="E669" i="2"/>
  <c r="BQ681" i="2"/>
  <c r="BD681" i="2"/>
  <c r="BQ693" i="2"/>
  <c r="F693" i="2"/>
  <c r="BQ705" i="2"/>
  <c r="BC705" i="2"/>
  <c r="BQ717" i="2"/>
  <c r="BC717" i="2"/>
  <c r="BB717" i="2"/>
  <c r="BA717" i="2"/>
  <c r="F717" i="2"/>
  <c r="BQ729" i="2"/>
  <c r="BD729" i="2"/>
  <c r="F729" i="2"/>
  <c r="BQ743" i="2"/>
  <c r="BQ755" i="2"/>
  <c r="BC755" i="2"/>
  <c r="BD755" i="2"/>
  <c r="BB755" i="2"/>
  <c r="BQ767" i="2"/>
  <c r="BD767" i="2"/>
  <c r="BQ779" i="2"/>
  <c r="BC779" i="2"/>
  <c r="BD779" i="2"/>
  <c r="BQ791" i="2"/>
  <c r="BD791" i="2"/>
  <c r="F791" i="2"/>
  <c r="BQ803" i="2"/>
  <c r="F803" i="2"/>
  <c r="BQ815" i="2"/>
  <c r="BD815" i="2"/>
  <c r="F815" i="2"/>
  <c r="BQ827" i="2"/>
  <c r="BD827" i="2"/>
  <c r="BQ841" i="2"/>
  <c r="BQ853" i="2"/>
  <c r="BQ865" i="2"/>
  <c r="BQ877" i="2"/>
  <c r="F877" i="2"/>
  <c r="BQ889" i="2"/>
  <c r="BQ901" i="2"/>
  <c r="BQ913" i="2"/>
  <c r="BQ925" i="2"/>
  <c r="BQ939" i="2"/>
  <c r="BD939" i="2"/>
  <c r="BQ951" i="2"/>
  <c r="BD951" i="2"/>
  <c r="BQ963" i="2"/>
  <c r="BC963" i="2"/>
  <c r="BB963" i="2"/>
  <c r="F963" i="2"/>
  <c r="BQ975" i="2"/>
  <c r="BB975" i="2"/>
  <c r="BQ987" i="2"/>
  <c r="BQ999" i="2"/>
  <c r="BC999" i="2"/>
  <c r="BB999" i="2"/>
  <c r="BQ1011" i="2"/>
  <c r="BC1011" i="2"/>
  <c r="BD1011" i="2"/>
  <c r="F1011" i="2"/>
  <c r="BQ1023" i="2"/>
  <c r="BC1023" i="2"/>
  <c r="BB1023" i="2"/>
  <c r="F1023" i="2"/>
  <c r="BQ1035" i="2"/>
  <c r="F1035" i="2"/>
  <c r="BQ1049" i="2"/>
  <c r="BQ1061" i="2"/>
  <c r="BQ1073" i="2"/>
  <c r="BD1073" i="2"/>
  <c r="BQ1085" i="2"/>
  <c r="BD1085" i="2"/>
  <c r="BQ1097" i="2"/>
  <c r="BQ1109" i="2"/>
  <c r="BC1109" i="2"/>
  <c r="BD1109" i="2"/>
  <c r="BQ1121" i="2"/>
  <c r="BC1121" i="2"/>
  <c r="BQ1133" i="2"/>
  <c r="BC1133" i="2"/>
  <c r="BQ1145" i="2"/>
  <c r="BD1145" i="2"/>
  <c r="BQ1157" i="2"/>
  <c r="BC1157" i="2"/>
  <c r="BQ1171" i="2"/>
  <c r="BC1171" i="2"/>
  <c r="BB1171" i="2"/>
  <c r="BQ1183" i="2"/>
  <c r="BQ1195" i="2"/>
  <c r="BC1195" i="2"/>
  <c r="BQ1207" i="2"/>
  <c r="BQ1219" i="2"/>
  <c r="BC1219" i="2"/>
  <c r="BQ1251" i="2"/>
  <c r="BC1251" i="2"/>
  <c r="F1251" i="2"/>
  <c r="BQ1263" i="2"/>
  <c r="BQ1294" i="2"/>
  <c r="F1294" i="2"/>
  <c r="BQ1306" i="2"/>
  <c r="BQ1318" i="2"/>
  <c r="BQ1330" i="2"/>
  <c r="BQ1342" i="2"/>
  <c r="BQ1354" i="2"/>
  <c r="BQ1366" i="2"/>
  <c r="BQ1380" i="2"/>
  <c r="BQ1392" i="2"/>
  <c r="BQ1404" i="2"/>
  <c r="BQ1416" i="2"/>
  <c r="BQ1428" i="2"/>
  <c r="BQ1440" i="2"/>
  <c r="BQ1452" i="2"/>
  <c r="BQ1466" i="2"/>
  <c r="BQ1478" i="2"/>
  <c r="BQ1490" i="2"/>
  <c r="BQ1502" i="2"/>
  <c r="BD1502" i="2"/>
  <c r="BQ1514" i="2"/>
  <c r="BQ1526" i="2"/>
  <c r="BQ1538" i="2"/>
  <c r="BQ1552" i="2"/>
  <c r="BQ1564" i="2"/>
  <c r="BQ1576" i="2"/>
  <c r="BQ1588" i="2"/>
  <c r="BQ1600" i="2"/>
  <c r="F1600" i="2"/>
  <c r="BC1600" i="2"/>
  <c r="BQ1612" i="2"/>
  <c r="BQ1624" i="2"/>
  <c r="F1624" i="2"/>
  <c r="BQ1636" i="2"/>
  <c r="F1636" i="2"/>
  <c r="BC1636" i="2"/>
  <c r="BQ1648" i="2"/>
  <c r="BQ1660" i="2"/>
  <c r="F1660" i="2"/>
  <c r="BB1660" i="2"/>
  <c r="BQ1674" i="2"/>
  <c r="BD1674" i="2"/>
  <c r="BQ1686" i="2"/>
  <c r="BB1686" i="2"/>
  <c r="F1686" i="2"/>
  <c r="BC1686" i="2"/>
  <c r="BQ1698" i="2"/>
  <c r="BB1698" i="2"/>
  <c r="BQ1710" i="2"/>
  <c r="BB1710" i="2"/>
  <c r="F1710" i="2"/>
  <c r="BC1710" i="2"/>
  <c r="BQ1724" i="2"/>
  <c r="BC1724" i="2"/>
  <c r="BB1724" i="2"/>
  <c r="BQ1736" i="2"/>
  <c r="BD1736" i="2"/>
  <c r="BQ1748" i="2"/>
  <c r="BD1748" i="2"/>
  <c r="BQ1760" i="2"/>
  <c r="BC1760" i="2"/>
  <c r="F1760" i="2"/>
  <c r="BB1760" i="2"/>
  <c r="BQ1772" i="2"/>
  <c r="BD1772" i="2"/>
  <c r="BQ1784" i="2"/>
  <c r="BD1784" i="2"/>
  <c r="BB1784" i="2"/>
  <c r="BQ1796" i="2"/>
  <c r="BC1796" i="2"/>
  <c r="BB1796" i="2"/>
  <c r="BQ1808" i="2"/>
  <c r="BD1808" i="2"/>
  <c r="BQ1822" i="2"/>
  <c r="BQ1834" i="2"/>
  <c r="BC1834" i="2"/>
  <c r="F1834" i="2"/>
  <c r="BQ1860" i="2"/>
  <c r="F1860" i="2"/>
  <c r="BQ1874" i="2"/>
  <c r="BD1874" i="2"/>
  <c r="BQ1886" i="2"/>
  <c r="BD1886" i="2"/>
  <c r="BQ1898" i="2"/>
  <c r="BQ1912" i="2"/>
  <c r="BD1912" i="2"/>
  <c r="BQ1924" i="2"/>
  <c r="BD1924" i="2"/>
  <c r="BQ1936" i="2"/>
  <c r="BQ1948" i="2"/>
  <c r="BQ1960" i="2"/>
  <c r="BC1960" i="2"/>
  <c r="BQ1974" i="2"/>
  <c r="BQ1986" i="2"/>
  <c r="BQ1998" i="2"/>
  <c r="BQ2010" i="2"/>
  <c r="BQ2022" i="2"/>
  <c r="BQ2034" i="2"/>
  <c r="BQ2046" i="2"/>
  <c r="BQ2058" i="2"/>
  <c r="BQ2070" i="2"/>
  <c r="BQ2084" i="2"/>
  <c r="BC2084" i="2"/>
  <c r="BD2084" i="2"/>
  <c r="BQ2096" i="2"/>
  <c r="BD2096" i="2"/>
  <c r="BQ2108" i="2"/>
  <c r="BD2108" i="2"/>
  <c r="BQ2120" i="2"/>
  <c r="BB2120" i="2"/>
  <c r="BQ2134" i="2"/>
  <c r="BD2134" i="2"/>
  <c r="BQ2146" i="2"/>
  <c r="BD2146" i="2"/>
  <c r="F2146" i="2"/>
  <c r="BQ2158" i="2"/>
  <c r="F2158" i="2"/>
  <c r="BQ2170" i="2"/>
  <c r="BD2170" i="2"/>
  <c r="BQ2182" i="2"/>
  <c r="BD2182" i="2"/>
  <c r="F2182" i="2"/>
  <c r="BQ2194" i="2"/>
  <c r="BD2194" i="2"/>
  <c r="F2194" i="2"/>
  <c r="BQ2206" i="2"/>
  <c r="BQ2220" i="2"/>
  <c r="BD2220" i="2"/>
  <c r="BQ2232" i="2"/>
  <c r="BC2232" i="2"/>
  <c r="BB2232" i="2"/>
  <c r="BQ2244" i="2"/>
  <c r="BD2244" i="2"/>
  <c r="BQ2256" i="2"/>
  <c r="BC2256" i="2"/>
  <c r="BD2256" i="2"/>
  <c r="BQ2268" i="2"/>
  <c r="BC2268" i="2"/>
  <c r="BQ2280" i="2"/>
  <c r="BD2280" i="2"/>
  <c r="BB2280" i="2"/>
  <c r="BQ2292" i="2"/>
  <c r="BD2292" i="2"/>
  <c r="BB2292" i="2"/>
  <c r="BQ2306" i="2"/>
  <c r="BQ2318" i="2"/>
  <c r="BD2318" i="2"/>
  <c r="BQ2330" i="2"/>
  <c r="BD2330" i="2"/>
  <c r="F2330" i="2"/>
  <c r="BD2344" i="2"/>
  <c r="F2344" i="2"/>
  <c r="BC2356" i="2"/>
  <c r="BB2356" i="2"/>
  <c r="F2356" i="2"/>
  <c r="BC2368" i="2"/>
  <c r="BB2368" i="2"/>
  <c r="F2368" i="2"/>
  <c r="BD2380" i="2"/>
  <c r="BC2392" i="2"/>
  <c r="BB2392" i="2"/>
  <c r="F2392" i="2"/>
  <c r="BQ2414" i="2"/>
  <c r="BQ2426" i="2"/>
  <c r="F2426" i="2"/>
  <c r="BQ2438" i="2"/>
  <c r="F2438" i="2"/>
  <c r="BQ2450" i="2"/>
  <c r="BD2450" i="2"/>
  <c r="BQ2464" i="2"/>
  <c r="F2464" i="2"/>
  <c r="BQ2476" i="2"/>
  <c r="BC2476" i="2"/>
  <c r="BQ2488" i="2"/>
  <c r="BQ2500" i="2"/>
  <c r="BC2500" i="2"/>
  <c r="F2500" i="2"/>
  <c r="BQ2512" i="2"/>
  <c r="BQ2524" i="2"/>
  <c r="BQ2538" i="2"/>
  <c r="BQ2550" i="2"/>
  <c r="F2550" i="2"/>
  <c r="BQ2562" i="2"/>
  <c r="F2562" i="2"/>
  <c r="BQ2574" i="2"/>
  <c r="F2574" i="2"/>
  <c r="BQ2586" i="2"/>
  <c r="BQ2598" i="2"/>
  <c r="BQ2610" i="2"/>
  <c r="BQ2622" i="2"/>
  <c r="F2622" i="2"/>
  <c r="BQ2636" i="2"/>
  <c r="F2636" i="2"/>
  <c r="BQ2648" i="2"/>
  <c r="F2648" i="2"/>
  <c r="BC2648" i="2"/>
  <c r="BQ2660" i="2"/>
  <c r="F2660" i="2"/>
  <c r="BC2660" i="2"/>
  <c r="BQ2672" i="2"/>
  <c r="BD2672" i="2"/>
  <c r="BQ2684" i="2"/>
  <c r="F2684" i="2"/>
  <c r="BC2684" i="2"/>
  <c r="BQ2696" i="2"/>
  <c r="F2696" i="2"/>
  <c r="BC2696" i="2"/>
  <c r="BQ2708" i="2"/>
  <c r="F2708" i="2"/>
  <c r="BQ2720" i="2"/>
  <c r="F2720" i="2"/>
  <c r="BC2720" i="2"/>
  <c r="BQ2732" i="2"/>
  <c r="F2732" i="2"/>
  <c r="BQ2744" i="2"/>
  <c r="F2744" i="2"/>
  <c r="BD2744" i="2"/>
  <c r="BQ2756" i="2"/>
  <c r="F2756" i="2"/>
  <c r="BD2756" i="2"/>
  <c r="BQ2768" i="2"/>
  <c r="F2768" i="2"/>
  <c r="BC2768" i="2"/>
  <c r="BQ2780" i="2"/>
  <c r="BD2780" i="2"/>
  <c r="BQ2792" i="2"/>
  <c r="F2792" i="2"/>
  <c r="BQ2804" i="2"/>
  <c r="F2804" i="2"/>
  <c r="BQ2816" i="2"/>
  <c r="BQ2828" i="2"/>
  <c r="F2828" i="2"/>
  <c r="BQ2840" i="2"/>
  <c r="F2840" i="2"/>
  <c r="BQ2852" i="2"/>
  <c r="BQ2864" i="2"/>
  <c r="F2864" i="2"/>
  <c r="BQ2876" i="2"/>
  <c r="F2876" i="2"/>
  <c r="BQ2890" i="2"/>
  <c r="BQ2902" i="2"/>
  <c r="BQ2932" i="2"/>
  <c r="BD2932" i="2"/>
  <c r="BQ2944" i="2"/>
  <c r="BD2944" i="2"/>
  <c r="CD2944" i="2"/>
  <c r="BQ2956" i="2"/>
  <c r="CA2956" i="2"/>
  <c r="CD2956" i="2"/>
  <c r="BQ2968" i="2"/>
  <c r="BC2968" i="2"/>
  <c r="BB2968" i="2"/>
  <c r="F2968" i="2"/>
  <c r="BQ2980" i="2"/>
  <c r="BC2980" i="2"/>
  <c r="BB2980" i="2"/>
  <c r="F2980" i="2"/>
  <c r="CD2980" i="2"/>
  <c r="BQ2992" i="2"/>
  <c r="BB2992" i="2"/>
  <c r="CD2992" i="2"/>
  <c r="BQ3004" i="2"/>
  <c r="BD3004" i="2"/>
  <c r="BQ3016" i="2"/>
  <c r="BD3016" i="2"/>
  <c r="CD3016" i="2"/>
  <c r="BQ3028" i="2"/>
  <c r="BC3028" i="2"/>
  <c r="BD3028" i="2"/>
  <c r="F3028" i="2"/>
  <c r="BQ3040" i="2"/>
  <c r="BD3040" i="2"/>
  <c r="BQ3052" i="2"/>
  <c r="BD3052" i="2"/>
  <c r="BD3078" i="2"/>
  <c r="BD3090" i="2"/>
  <c r="BQ3104" i="2"/>
  <c r="BQ3116" i="2"/>
  <c r="F3116" i="2"/>
  <c r="BQ3128" i="2"/>
  <c r="BC3128" i="2"/>
  <c r="F3128" i="2"/>
  <c r="BQ3140" i="2"/>
  <c r="BD3140" i="2"/>
  <c r="BC3140" i="2"/>
  <c r="BQ3152" i="2"/>
  <c r="BD3152" i="2"/>
  <c r="BQ3166" i="2"/>
  <c r="F3166" i="2"/>
  <c r="BC3166" i="2"/>
  <c r="BQ3178" i="2"/>
  <c r="F3178" i="2"/>
  <c r="BQ3190" i="2"/>
  <c r="BB3190" i="2"/>
  <c r="F3190" i="2"/>
  <c r="BQ3202" i="2"/>
  <c r="BQ3214" i="2"/>
  <c r="BB3214" i="2"/>
  <c r="BC3214" i="2"/>
  <c r="BQ3226" i="2"/>
  <c r="BC3226" i="2"/>
  <c r="BQ5" i="2"/>
  <c r="BQ17" i="2"/>
  <c r="BQ29" i="2"/>
  <c r="BQ41" i="2"/>
  <c r="BQ53" i="2"/>
  <c r="BQ65" i="2"/>
  <c r="BQ79" i="2"/>
  <c r="BQ91" i="2"/>
  <c r="BC91" i="2"/>
  <c r="BQ103" i="2"/>
  <c r="BQ117" i="2"/>
  <c r="BQ129" i="2"/>
  <c r="BQ143" i="2"/>
  <c r="BQ155" i="2"/>
  <c r="BQ167" i="2"/>
  <c r="BQ179" i="2"/>
  <c r="BQ191" i="2"/>
  <c r="BQ203" i="2"/>
  <c r="F217" i="2"/>
  <c r="BD217" i="2"/>
  <c r="F229" i="2"/>
  <c r="BD229" i="2"/>
  <c r="F241" i="2"/>
  <c r="BD241" i="2"/>
  <c r="BD253" i="2"/>
  <c r="F265" i="2"/>
  <c r="BQ279" i="2"/>
  <c r="F279" i="2"/>
  <c r="BQ291" i="2"/>
  <c r="BQ302" i="2"/>
  <c r="BQ315" i="2"/>
  <c r="F315" i="2"/>
  <c r="BC315" i="2"/>
  <c r="BQ327" i="2"/>
  <c r="BC327" i="2"/>
  <c r="BQ363" i="2"/>
  <c r="BQ375" i="2"/>
  <c r="F375" i="2"/>
  <c r="BQ387" i="2"/>
  <c r="BQ399" i="2"/>
  <c r="BQ411" i="2"/>
  <c r="BQ425" i="2"/>
  <c r="BQ437" i="2"/>
  <c r="BB437" i="2"/>
  <c r="F437" i="2"/>
  <c r="BC437" i="2"/>
  <c r="BQ449" i="2"/>
  <c r="BD449" i="2"/>
  <c r="BQ461" i="2"/>
  <c r="BB461" i="2"/>
  <c r="BQ473" i="2"/>
  <c r="BC473" i="2"/>
  <c r="BQ485" i="2"/>
  <c r="BD485" i="2"/>
  <c r="BQ497" i="2"/>
  <c r="BB497" i="2"/>
  <c r="BQ509" i="2"/>
  <c r="BC509" i="2"/>
  <c r="BQ521" i="2"/>
  <c r="BB521" i="2"/>
  <c r="F521" i="2"/>
  <c r="BQ533" i="2"/>
  <c r="BD533" i="2"/>
  <c r="BQ545" i="2"/>
  <c r="BB545" i="2"/>
  <c r="BQ557" i="2"/>
  <c r="BC557" i="2"/>
  <c r="BQ569" i="2"/>
  <c r="BB569" i="2"/>
  <c r="F569" i="2"/>
  <c r="BC569" i="2"/>
  <c r="BQ583" i="2"/>
  <c r="BQ597" i="2"/>
  <c r="BQ609" i="2"/>
  <c r="BB609" i="2"/>
  <c r="BQ621" i="2"/>
  <c r="BQ635" i="2"/>
  <c r="BQ647" i="2"/>
  <c r="BC647" i="2"/>
  <c r="BD647" i="2"/>
  <c r="F647" i="2"/>
  <c r="BQ659" i="2"/>
  <c r="BQ671" i="2"/>
  <c r="BD671" i="2"/>
  <c r="BQ683" i="2"/>
  <c r="BQ695" i="2"/>
  <c r="BD695" i="2"/>
  <c r="BQ707" i="2"/>
  <c r="BQ719" i="2"/>
  <c r="BD719" i="2"/>
  <c r="BQ731" i="2"/>
  <c r="BD731" i="2"/>
  <c r="BQ745" i="2"/>
  <c r="F745" i="2"/>
  <c r="BQ757" i="2"/>
  <c r="F757" i="2"/>
  <c r="BB757" i="2"/>
  <c r="BQ769" i="2"/>
  <c r="BQ781" i="2"/>
  <c r="BC781" i="2"/>
  <c r="BD781" i="2"/>
  <c r="BQ793" i="2"/>
  <c r="F793" i="2"/>
  <c r="BC793" i="2"/>
  <c r="BQ805" i="2"/>
  <c r="F805" i="2"/>
  <c r="BC805" i="2"/>
  <c r="BB805" i="2"/>
  <c r="BQ817" i="2"/>
  <c r="F817" i="2"/>
  <c r="BQ829" i="2"/>
  <c r="BD829" i="2"/>
  <c r="BQ843" i="2"/>
  <c r="BQ855" i="2"/>
  <c r="BQ867" i="2"/>
  <c r="BQ879" i="2"/>
  <c r="BQ891" i="2"/>
  <c r="BQ903" i="2"/>
  <c r="BQ915" i="2"/>
  <c r="BQ927" i="2"/>
  <c r="BQ941" i="2"/>
  <c r="BC941" i="2"/>
  <c r="F941" i="2"/>
  <c r="BQ953" i="2"/>
  <c r="BD953" i="2"/>
  <c r="BQ965" i="2"/>
  <c r="BB965" i="2"/>
  <c r="BQ977" i="2"/>
  <c r="F977" i="2"/>
  <c r="BQ989" i="2"/>
  <c r="BD989" i="2"/>
  <c r="BB989" i="2"/>
  <c r="BQ1001" i="2"/>
  <c r="BD1001" i="2"/>
  <c r="BQ1013" i="2"/>
  <c r="BC1013" i="2"/>
  <c r="BQ1025" i="2"/>
  <c r="BB1025" i="2"/>
  <c r="F1025" i="2"/>
  <c r="BQ1037" i="2"/>
  <c r="BC1037" i="2"/>
  <c r="BB1037" i="2"/>
  <c r="F1037" i="2"/>
  <c r="BQ1051" i="2"/>
  <c r="BD1051" i="2"/>
  <c r="BQ1063" i="2"/>
  <c r="BQ1075" i="2"/>
  <c r="BC1075" i="2"/>
  <c r="BD1075" i="2"/>
  <c r="BQ1087" i="2"/>
  <c r="BD1087" i="2"/>
  <c r="BQ1099" i="2"/>
  <c r="BD1099" i="2"/>
  <c r="BQ1111" i="2"/>
  <c r="BQ1123" i="2"/>
  <c r="BD1123" i="2"/>
  <c r="BB1123" i="2"/>
  <c r="BQ1135" i="2"/>
  <c r="BC1135" i="2"/>
  <c r="F1135" i="2"/>
  <c r="BQ1147" i="2"/>
  <c r="BB1147" i="2"/>
  <c r="BQ1159" i="2"/>
  <c r="BQ1173" i="2"/>
  <c r="BC1173" i="2"/>
  <c r="BQ1185" i="2"/>
  <c r="BC1185" i="2"/>
  <c r="BB1185" i="2"/>
  <c r="BQ1197" i="2"/>
  <c r="BC1197" i="2"/>
  <c r="BQ1209" i="2"/>
  <c r="BB1209" i="2"/>
  <c r="BQ1221" i="2"/>
  <c r="BC1221" i="2"/>
  <c r="BB1221" i="2"/>
  <c r="BQ1253" i="2"/>
  <c r="F1253" i="2"/>
  <c r="BQ1265" i="2"/>
  <c r="BQ1296" i="2"/>
  <c r="BQ1308" i="2"/>
  <c r="BQ1320" i="2"/>
  <c r="F1320" i="2"/>
  <c r="BQ1332" i="2"/>
  <c r="BQ1344" i="2"/>
  <c r="BQ1356" i="2"/>
  <c r="BQ1368" i="2"/>
  <c r="BQ1382" i="2"/>
  <c r="BQ1394" i="2"/>
  <c r="BQ1406" i="2"/>
  <c r="BQ1418" i="2"/>
  <c r="BQ1430" i="2"/>
  <c r="BQ1442" i="2"/>
  <c r="BQ1454" i="2"/>
  <c r="BQ1468" i="2"/>
  <c r="BQ1480" i="2"/>
  <c r="BC1480" i="2"/>
  <c r="BQ1492" i="2"/>
  <c r="BC1492" i="2"/>
  <c r="BQ1504" i="2"/>
  <c r="BC1504" i="2"/>
  <c r="BQ1516" i="2"/>
  <c r="BA1516" i="2"/>
  <c r="BQ1528" i="2"/>
  <c r="BC1528" i="2"/>
  <c r="BQ1540" i="2"/>
  <c r="BQ1554" i="2"/>
  <c r="F1554" i="2"/>
  <c r="BQ1566" i="2"/>
  <c r="BQ1578" i="2"/>
  <c r="BQ1590" i="2"/>
  <c r="BC1590" i="2"/>
  <c r="F1590" i="2"/>
  <c r="BQ1602" i="2"/>
  <c r="BQ1614" i="2"/>
  <c r="BQ1626" i="2"/>
  <c r="BC1626" i="2"/>
  <c r="F1626" i="2"/>
  <c r="BQ1638" i="2"/>
  <c r="BC1638" i="2"/>
  <c r="BQ1650" i="2"/>
  <c r="BC1650" i="2"/>
  <c r="BQ1662" i="2"/>
  <c r="BQ1676" i="2"/>
  <c r="BD1676" i="2"/>
  <c r="BQ1688" i="2"/>
  <c r="BB1688" i="2"/>
  <c r="F1688" i="2"/>
  <c r="BQ1700" i="2"/>
  <c r="BD1700" i="2"/>
  <c r="F1700" i="2"/>
  <c r="BC1700" i="2"/>
  <c r="BQ1712" i="2"/>
  <c r="BB1712" i="2"/>
  <c r="BC1712" i="2"/>
  <c r="BQ1726" i="2"/>
  <c r="BB1726" i="2"/>
  <c r="F1726" i="2"/>
  <c r="BQ1738" i="2"/>
  <c r="BC1738" i="2"/>
  <c r="BB1738" i="2"/>
  <c r="BQ1750" i="2"/>
  <c r="BD1750" i="2"/>
  <c r="F1750" i="2"/>
  <c r="BQ1762" i="2"/>
  <c r="BC1762" i="2"/>
  <c r="BD1762" i="2"/>
  <c r="BB1762" i="2"/>
  <c r="F1762" i="2"/>
  <c r="BQ1774" i="2"/>
  <c r="F1774" i="2"/>
  <c r="BC1774" i="2"/>
  <c r="BD1774" i="2"/>
  <c r="BQ1786" i="2"/>
  <c r="BC1786" i="2"/>
  <c r="BQ1798" i="2"/>
  <c r="BB1798" i="2"/>
  <c r="F1798" i="2"/>
  <c r="BQ1810" i="2"/>
  <c r="BB1810" i="2"/>
  <c r="BC1810" i="2"/>
  <c r="BQ1824" i="2"/>
  <c r="BB1824" i="2"/>
  <c r="F1824" i="2"/>
  <c r="BQ1850" i="2"/>
  <c r="BQ1862" i="2"/>
  <c r="BQ1876" i="2"/>
  <c r="BD1876" i="2"/>
  <c r="BQ1888" i="2"/>
  <c r="BC1888" i="2"/>
  <c r="F1888" i="2"/>
  <c r="BQ1900" i="2"/>
  <c r="BQ1914" i="2"/>
  <c r="BD1914" i="2"/>
  <c r="BQ1926" i="2"/>
  <c r="BQ1938" i="2"/>
  <c r="BC1938" i="2"/>
  <c r="BQ1950" i="2"/>
  <c r="BD1950" i="2"/>
  <c r="BQ1962" i="2"/>
  <c r="BC1962" i="2"/>
  <c r="BQ1976" i="2"/>
  <c r="BQ1988" i="2"/>
  <c r="BQ2000" i="2"/>
  <c r="BQ2012" i="2"/>
  <c r="BQ2024" i="2"/>
  <c r="BQ2036" i="2"/>
  <c r="BQ2048" i="2"/>
  <c r="BQ2060" i="2"/>
  <c r="BQ2074" i="2"/>
  <c r="BC2074" i="2"/>
  <c r="F2074" i="2"/>
  <c r="BQ2086" i="2"/>
  <c r="BB2086" i="2"/>
  <c r="BQ2098" i="2"/>
  <c r="BC2098" i="2"/>
  <c r="BB2098" i="2"/>
  <c r="F2098" i="2"/>
  <c r="BQ2110" i="2"/>
  <c r="BD2110" i="2"/>
  <c r="BB2110" i="2"/>
  <c r="BQ2122" i="2"/>
  <c r="BC2122" i="2"/>
  <c r="BD2122" i="2"/>
  <c r="F2122" i="2"/>
  <c r="BQ2136" i="2"/>
  <c r="BC2136" i="2"/>
  <c r="BQ2148" i="2"/>
  <c r="BC2148" i="2"/>
  <c r="BQ2160" i="2"/>
  <c r="BC2160" i="2"/>
  <c r="BQ2172" i="2"/>
  <c r="F2172" i="2"/>
  <c r="BQ2184" i="2"/>
  <c r="BC2184" i="2"/>
  <c r="BQ2196" i="2"/>
  <c r="BD2196" i="2"/>
  <c r="BQ2208" i="2"/>
  <c r="BC2208" i="2"/>
  <c r="BQ2222" i="2"/>
  <c r="BC2222" i="2"/>
  <c r="BQ2234" i="2"/>
  <c r="BD2234" i="2"/>
  <c r="BQ2246" i="2"/>
  <c r="BB2246" i="2"/>
  <c r="BQ2258" i="2"/>
  <c r="BD2258" i="2"/>
  <c r="BQ2270" i="2"/>
  <c r="BD2270" i="2"/>
  <c r="BQ2282" i="2"/>
  <c r="BD2282" i="2"/>
  <c r="BC2282" i="2"/>
  <c r="BQ2294" i="2"/>
  <c r="BQ2308" i="2"/>
  <c r="BD2308" i="2"/>
  <c r="BQ2320" i="2"/>
  <c r="BQ2332" i="2"/>
  <c r="BD2332" i="2"/>
  <c r="F2346" i="2"/>
  <c r="BC2346" i="2"/>
  <c r="BB2346" i="2"/>
  <c r="BD2358" i="2"/>
  <c r="BB2358" i="2"/>
  <c r="F2370" i="2"/>
  <c r="F2382" i="2"/>
  <c r="BB2382" i="2"/>
  <c r="BC2394" i="2"/>
  <c r="BQ2416" i="2"/>
  <c r="BD2416" i="2"/>
  <c r="BQ2428" i="2"/>
  <c r="BQ2440" i="2"/>
  <c r="BD2440" i="2"/>
  <c r="BQ2452" i="2"/>
  <c r="BD2452" i="2"/>
  <c r="BQ2466" i="2"/>
  <c r="BD2466" i="2"/>
  <c r="BQ2478" i="2"/>
  <c r="BQ2490" i="2"/>
  <c r="BQ2502" i="2"/>
  <c r="BQ2514" i="2"/>
  <c r="BQ2528" i="2"/>
  <c r="BQ2540" i="2"/>
  <c r="BQ2552" i="2"/>
  <c r="F2552" i="2"/>
  <c r="BQ2564" i="2"/>
  <c r="BQ2576" i="2"/>
  <c r="BQ2588" i="2"/>
  <c r="F2588" i="2"/>
  <c r="BQ2600" i="2"/>
  <c r="F2600" i="2"/>
  <c r="BQ2612" i="2"/>
  <c r="BC2612" i="2"/>
  <c r="BQ2626" i="2"/>
  <c r="BC2626" i="2"/>
  <c r="F2626" i="2"/>
  <c r="BQ2638" i="2"/>
  <c r="BC2638" i="2"/>
  <c r="BQ2650" i="2"/>
  <c r="BD2650" i="2"/>
  <c r="BQ2662" i="2"/>
  <c r="BC2662" i="2"/>
  <c r="BQ2674" i="2"/>
  <c r="BQ2686" i="2"/>
  <c r="BC2686" i="2"/>
  <c r="BQ2698" i="2"/>
  <c r="F2698" i="2"/>
  <c r="BQ2710" i="2"/>
  <c r="BC2710" i="2"/>
  <c r="BQ2722" i="2"/>
  <c r="BD2722" i="2"/>
  <c r="BQ2734" i="2"/>
  <c r="F2734" i="2"/>
  <c r="BQ2746" i="2"/>
  <c r="BC2746" i="2"/>
  <c r="BQ2758" i="2"/>
  <c r="BD2758" i="2"/>
  <c r="BQ2770" i="2"/>
  <c r="BC2770" i="2"/>
  <c r="BQ2782" i="2"/>
  <c r="BC2782" i="2"/>
  <c r="BQ2794" i="2"/>
  <c r="BQ2806" i="2"/>
  <c r="F2806" i="2"/>
  <c r="BQ2818" i="2"/>
  <c r="BQ2830" i="2"/>
  <c r="BQ2842" i="2"/>
  <c r="BQ2854" i="2"/>
  <c r="BQ2866" i="2"/>
  <c r="F2866" i="2"/>
  <c r="BQ2878" i="2"/>
  <c r="F2878" i="2"/>
  <c r="BQ2892" i="2"/>
  <c r="BC2892" i="2"/>
  <c r="BQ2904" i="2"/>
  <c r="BQ2934" i="2"/>
  <c r="BB2934" i="2"/>
  <c r="F2934" i="2"/>
  <c r="BC2934" i="2"/>
  <c r="BQ2946" i="2"/>
  <c r="F2946" i="2"/>
  <c r="BC2946" i="2"/>
  <c r="BQ2958" i="2"/>
  <c r="BD2958" i="2"/>
  <c r="BQ2970" i="2"/>
  <c r="BD2970" i="2"/>
  <c r="BQ2982" i="2"/>
  <c r="BC2982" i="2"/>
  <c r="BD2982" i="2"/>
  <c r="F2982" i="2"/>
  <c r="BQ2994" i="2"/>
  <c r="BD2994" i="2"/>
  <c r="F2994" i="2"/>
  <c r="BQ3006" i="2"/>
  <c r="F3006" i="2"/>
  <c r="BC3006" i="2"/>
  <c r="BQ3018" i="2"/>
  <c r="BB3018" i="2"/>
  <c r="F3018" i="2"/>
  <c r="BC3018" i="2"/>
  <c r="BQ3030" i="2"/>
  <c r="BC3030" i="2"/>
  <c r="BQ3042" i="2"/>
  <c r="BB3042" i="2"/>
  <c r="F3042" i="2"/>
  <c r="BQ3054" i="2"/>
  <c r="BC3054" i="2"/>
  <c r="BD3068" i="2"/>
  <c r="F3068" i="2"/>
  <c r="BC3080" i="2"/>
  <c r="F3080" i="2"/>
  <c r="BC3092" i="2"/>
  <c r="BQ3106" i="2"/>
  <c r="BC3106" i="2"/>
  <c r="BQ3118" i="2"/>
  <c r="BD3118" i="2"/>
  <c r="BQ3130" i="2"/>
  <c r="BQ3142" i="2"/>
  <c r="BC3142" i="2"/>
  <c r="BD3142" i="2"/>
  <c r="BQ3154" i="2"/>
  <c r="BC3154" i="2"/>
  <c r="BQ3168" i="2"/>
  <c r="BQ3180" i="2"/>
  <c r="BQ3192" i="2"/>
  <c r="BC3192" i="2"/>
  <c r="BQ3204" i="2"/>
  <c r="BC3204" i="2"/>
  <c r="BB3204" i="2"/>
  <c r="F3204" i="2"/>
  <c r="BQ3216" i="2"/>
  <c r="BQ3228" i="2"/>
  <c r="F3228" i="2"/>
  <c r="BQ6" i="2"/>
  <c r="BQ18" i="2"/>
  <c r="BQ30" i="2"/>
  <c r="BQ42" i="2"/>
  <c r="BQ54" i="2"/>
  <c r="BQ66" i="2"/>
  <c r="BQ80" i="2"/>
  <c r="BQ92" i="2"/>
  <c r="BC92" i="2"/>
  <c r="BQ104" i="2"/>
  <c r="BQ118" i="2"/>
  <c r="BQ132" i="2"/>
  <c r="BQ144" i="2"/>
  <c r="BQ156" i="2"/>
  <c r="BQ168" i="2"/>
  <c r="BQ180" i="2"/>
  <c r="BQ192" i="2"/>
  <c r="BQ204" i="2"/>
  <c r="F218" i="2"/>
  <c r="BD218" i="2"/>
  <c r="F230" i="2"/>
  <c r="BD230" i="2"/>
  <c r="F242" i="2"/>
  <c r="F254" i="2"/>
  <c r="BD254" i="2"/>
  <c r="F266" i="2"/>
  <c r="BD266" i="2"/>
  <c r="BQ280" i="2"/>
  <c r="F280" i="2"/>
  <c r="BQ292" i="2"/>
  <c r="BQ304" i="2"/>
  <c r="BQ316" i="2"/>
  <c r="BC316" i="2"/>
  <c r="BQ328" i="2"/>
  <c r="BQ364" i="2"/>
  <c r="F364" i="2"/>
  <c r="BQ376" i="2"/>
  <c r="BQ388" i="2"/>
  <c r="BQ400" i="2"/>
  <c r="BQ412" i="2"/>
  <c r="BQ426" i="2"/>
  <c r="F426" i="2"/>
  <c r="BQ438" i="2"/>
  <c r="BC438" i="2"/>
  <c r="BD438" i="2"/>
  <c r="BB438" i="2"/>
  <c r="BQ450" i="2"/>
  <c r="BC450" i="2"/>
  <c r="BQ462" i="2"/>
  <c r="BD462" i="2"/>
  <c r="BQ474" i="2"/>
  <c r="F474" i="2"/>
  <c r="BQ486" i="2"/>
  <c r="BC486" i="2"/>
  <c r="BD486" i="2"/>
  <c r="F486" i="2"/>
  <c r="BQ498" i="2"/>
  <c r="BD498" i="2"/>
  <c r="BQ510" i="2"/>
  <c r="BC510" i="2"/>
  <c r="BD510" i="2"/>
  <c r="F510" i="2"/>
  <c r="BQ522" i="2"/>
  <c r="BD522" i="2"/>
  <c r="BB522" i="2"/>
  <c r="F522" i="2"/>
  <c r="BQ534" i="2"/>
  <c r="BC534" i="2"/>
  <c r="BD534" i="2"/>
  <c r="F534" i="2"/>
  <c r="BQ546" i="2"/>
  <c r="BD546" i="2"/>
  <c r="F546" i="2"/>
  <c r="BQ558" i="2"/>
  <c r="BC558" i="2"/>
  <c r="BQ570" i="2"/>
  <c r="BD570" i="2"/>
  <c r="BB570" i="2"/>
  <c r="F570" i="2"/>
  <c r="BQ584" i="2"/>
  <c r="BQ598" i="2"/>
  <c r="BQ610" i="2"/>
  <c r="BQ622" i="2"/>
  <c r="BQ636" i="2"/>
  <c r="BB636" i="2"/>
  <c r="BQ648" i="2"/>
  <c r="BD648" i="2"/>
  <c r="BQ660" i="2"/>
  <c r="BC660" i="2"/>
  <c r="BD660" i="2"/>
  <c r="F660" i="2"/>
  <c r="BQ672" i="2"/>
  <c r="BC672" i="2"/>
  <c r="F672" i="2"/>
  <c r="BQ684" i="2"/>
  <c r="BD684" i="2"/>
  <c r="BQ696" i="2"/>
  <c r="F696" i="2"/>
  <c r="BC696" i="2"/>
  <c r="BQ708" i="2"/>
  <c r="F708" i="2"/>
  <c r="BD708" i="2"/>
  <c r="BQ720" i="2"/>
  <c r="BC720" i="2"/>
  <c r="BD720" i="2"/>
  <c r="BQ732" i="2"/>
  <c r="BQ746" i="2"/>
  <c r="BD746" i="2"/>
  <c r="BB746" i="2"/>
  <c r="BQ758" i="2"/>
  <c r="BD758" i="2"/>
  <c r="BQ770" i="2"/>
  <c r="F770" i="2"/>
  <c r="BQ782" i="2"/>
  <c r="BD782" i="2"/>
  <c r="BQ794" i="2"/>
  <c r="BD794" i="2"/>
  <c r="BQ806" i="2"/>
  <c r="BD806" i="2"/>
  <c r="BQ818" i="2"/>
  <c r="BQ830" i="2"/>
  <c r="BD830" i="2"/>
  <c r="BQ844" i="2"/>
  <c r="BQ856" i="2"/>
  <c r="BQ868" i="2"/>
  <c r="BC868" i="2"/>
  <c r="F868" i="2"/>
  <c r="BQ880" i="2"/>
  <c r="BQ892" i="2"/>
  <c r="BQ904" i="2"/>
  <c r="BQ916" i="2"/>
  <c r="BQ928" i="2"/>
  <c r="BQ942" i="2"/>
  <c r="BC942" i="2"/>
  <c r="BQ954" i="2"/>
  <c r="BD954" i="2"/>
  <c r="BQ966" i="2"/>
  <c r="BB966" i="2"/>
  <c r="F966" i="2"/>
  <c r="BQ978" i="2"/>
  <c r="BD978" i="2"/>
  <c r="BQ990" i="2"/>
  <c r="BD990" i="2"/>
  <c r="BQ1002" i="2"/>
  <c r="BD1002" i="2"/>
  <c r="BB1002" i="2"/>
  <c r="BQ1014" i="2"/>
  <c r="BC1014" i="2"/>
  <c r="BB1014" i="2"/>
  <c r="F1014" i="2"/>
  <c r="BQ1026" i="2"/>
  <c r="BB1026" i="2"/>
  <c r="BQ1038" i="2"/>
  <c r="BC1038" i="2"/>
  <c r="F1038" i="2"/>
  <c r="BQ1052" i="2"/>
  <c r="BD1052" i="2"/>
  <c r="BQ1064" i="2"/>
  <c r="BD1064" i="2"/>
  <c r="BQ1076" i="2"/>
  <c r="BQ1088" i="2"/>
  <c r="BC1088" i="2"/>
  <c r="BD1088" i="2"/>
  <c r="BB1088" i="2"/>
  <c r="BQ1100" i="2"/>
  <c r="BC1100" i="2"/>
  <c r="BB1100" i="2"/>
  <c r="BQ1112" i="2"/>
  <c r="BQ1124" i="2"/>
  <c r="BC1124" i="2"/>
  <c r="BD1124" i="2"/>
  <c r="BB1124" i="2"/>
  <c r="BQ1136" i="2"/>
  <c r="BD1136" i="2"/>
  <c r="BQ1148" i="2"/>
  <c r="BQ1160" i="2"/>
  <c r="BC1160" i="2"/>
  <c r="BD1160" i="2"/>
  <c r="BQ1174" i="2"/>
  <c r="BD1174" i="2"/>
  <c r="BB1174" i="2"/>
  <c r="BQ1186" i="2"/>
  <c r="BB1186" i="2"/>
  <c r="BQ1198" i="2"/>
  <c r="BQ1210" i="2"/>
  <c r="BC1210" i="2"/>
  <c r="BB1210" i="2"/>
  <c r="BQ1222" i="2"/>
  <c r="BC1222" i="2"/>
  <c r="BQ1254" i="2"/>
  <c r="BQ1266" i="2"/>
  <c r="BC1266" i="2"/>
  <c r="F1266" i="2"/>
  <c r="BQ1297" i="2"/>
  <c r="BQ1309" i="2"/>
  <c r="BQ1321" i="2"/>
  <c r="BQ1333" i="2"/>
  <c r="BQ1345" i="2"/>
  <c r="F1345" i="2"/>
  <c r="BQ1357" i="2"/>
  <c r="BQ1369" i="2"/>
  <c r="F1369" i="2"/>
  <c r="BQ1383" i="2"/>
  <c r="BQ1395" i="2"/>
  <c r="BQ1407" i="2"/>
  <c r="BQ1419" i="2"/>
  <c r="BQ1431" i="2"/>
  <c r="BQ1443" i="2"/>
  <c r="BQ1455" i="2"/>
  <c r="BQ1469" i="2"/>
  <c r="BQ1481" i="2"/>
  <c r="BQ1493" i="2"/>
  <c r="BC1493" i="2"/>
  <c r="BQ1505" i="2"/>
  <c r="BQ1517" i="2"/>
  <c r="BC1517" i="2"/>
  <c r="BQ1529" i="2"/>
  <c r="BQ1541" i="2"/>
  <c r="BQ1555" i="2"/>
  <c r="BQ1567" i="2"/>
  <c r="BQ1579" i="2"/>
  <c r="F1579" i="2"/>
  <c r="BQ1591" i="2"/>
  <c r="BQ1603" i="2"/>
  <c r="BC1603" i="2"/>
  <c r="F1603" i="2"/>
  <c r="BQ1615" i="2"/>
  <c r="BC1615" i="2"/>
  <c r="F1615" i="2"/>
  <c r="BQ1627" i="2"/>
  <c r="BC1627" i="2"/>
  <c r="F1627" i="2"/>
  <c r="BQ1639" i="2"/>
  <c r="BQ1651" i="2"/>
  <c r="BC1651" i="2"/>
  <c r="F1651" i="2"/>
  <c r="BQ1665" i="2"/>
  <c r="BQ1677" i="2"/>
  <c r="BD1677" i="2"/>
  <c r="BQ1689" i="2"/>
  <c r="F1689" i="2"/>
  <c r="BQ1701" i="2"/>
  <c r="BC1701" i="2"/>
  <c r="BD1701" i="2"/>
  <c r="F1701" i="2"/>
  <c r="BQ1713" i="2"/>
  <c r="BC1713" i="2"/>
  <c r="BB1713" i="2"/>
  <c r="F1713" i="2"/>
  <c r="BQ1727" i="2"/>
  <c r="F1727" i="2"/>
  <c r="BQ1739" i="2"/>
  <c r="BC1739" i="2"/>
  <c r="BB1739" i="2"/>
  <c r="F1739" i="2"/>
  <c r="BQ1751" i="2"/>
  <c r="BC1751" i="2"/>
  <c r="BD1751" i="2"/>
  <c r="BQ1763" i="2"/>
  <c r="BD1763" i="2"/>
  <c r="F1763" i="2"/>
  <c r="BQ1775" i="2"/>
  <c r="BC1775" i="2"/>
  <c r="BB1775" i="2"/>
  <c r="BQ1787" i="2"/>
  <c r="BC1787" i="2"/>
  <c r="BB1787" i="2"/>
  <c r="BQ1799" i="2"/>
  <c r="F1799" i="2"/>
  <c r="BQ1811" i="2"/>
  <c r="F1811" i="2"/>
  <c r="BB1811" i="2"/>
  <c r="BQ1825" i="2"/>
  <c r="BB1825" i="2"/>
  <c r="BC1825" i="2"/>
  <c r="BQ1851" i="2"/>
  <c r="F1851" i="2"/>
  <c r="BQ1863" i="2"/>
  <c r="BQ1877" i="2"/>
  <c r="BQ1889" i="2"/>
  <c r="BC1889" i="2"/>
  <c r="F1889" i="2"/>
  <c r="BQ1901" i="2"/>
  <c r="BC1901" i="2"/>
  <c r="BD1901" i="2"/>
  <c r="F1901" i="2"/>
  <c r="BQ1915" i="2"/>
  <c r="BD1915" i="2"/>
  <c r="BQ1927" i="2"/>
  <c r="BC1927" i="2"/>
  <c r="BD1927" i="2"/>
  <c r="BQ1939" i="2"/>
  <c r="BC1939" i="2"/>
  <c r="BD1939" i="2"/>
  <c r="BQ1951" i="2"/>
  <c r="BD1951" i="2"/>
  <c r="BQ1963" i="2"/>
  <c r="BQ1977" i="2"/>
  <c r="BQ1989" i="2"/>
  <c r="BQ2001" i="2"/>
  <c r="BQ2013" i="2"/>
  <c r="BQ2025" i="2"/>
  <c r="BQ2037" i="2"/>
  <c r="BQ2049" i="2"/>
  <c r="BQ2061" i="2"/>
  <c r="BQ2075" i="2"/>
  <c r="BB2075" i="2"/>
  <c r="F2075" i="2"/>
  <c r="BQ2087" i="2"/>
  <c r="BQ2099" i="2"/>
  <c r="BC2099" i="2"/>
  <c r="BB2099" i="2"/>
  <c r="F2099" i="2"/>
  <c r="BQ2111" i="2"/>
  <c r="BC2111" i="2"/>
  <c r="BD2111" i="2"/>
  <c r="BB2111" i="2"/>
  <c r="F2111" i="2"/>
  <c r="BQ2123" i="2"/>
  <c r="BD2123" i="2"/>
  <c r="BQ2137" i="2"/>
  <c r="BC2137" i="2"/>
  <c r="F2137" i="2"/>
  <c r="BQ2149" i="2"/>
  <c r="BD2149" i="2"/>
  <c r="BQ2161" i="2"/>
  <c r="BD2161" i="2"/>
  <c r="BQ2173" i="2"/>
  <c r="BQ2185" i="2"/>
  <c r="BD2185" i="2"/>
  <c r="BQ2197" i="2"/>
  <c r="BC2197" i="2"/>
  <c r="BD2197" i="2"/>
  <c r="BQ2209" i="2"/>
  <c r="BC2209" i="2"/>
  <c r="F2209" i="2"/>
  <c r="BQ2223" i="2"/>
  <c r="BC2223" i="2"/>
  <c r="BB2223" i="2"/>
  <c r="BQ2235" i="2"/>
  <c r="BD2235" i="2"/>
  <c r="BQ2247" i="2"/>
  <c r="BC2247" i="2"/>
  <c r="BB2247" i="2"/>
  <c r="BQ2259" i="2"/>
  <c r="BB2259" i="2"/>
  <c r="BC2259" i="2"/>
  <c r="BQ2271" i="2"/>
  <c r="BQ2283" i="2"/>
  <c r="BB2283" i="2"/>
  <c r="BC2283" i="2"/>
  <c r="BQ2297" i="2"/>
  <c r="BQ2309" i="2"/>
  <c r="BD2309" i="2"/>
  <c r="BQ2321" i="2"/>
  <c r="BC2321" i="2"/>
  <c r="BC2359" i="2"/>
  <c r="F2359" i="2"/>
  <c r="BC2371" i="2"/>
  <c r="BD2383" i="2"/>
  <c r="BB2395" i="2"/>
  <c r="BQ2417" i="2"/>
  <c r="BD2417" i="2"/>
  <c r="F2417" i="2"/>
  <c r="BQ2429" i="2"/>
  <c r="BQ2441" i="2"/>
  <c r="BD2441" i="2"/>
  <c r="BQ2453" i="2"/>
  <c r="BD2453" i="2"/>
  <c r="F2453" i="2"/>
  <c r="BQ2467" i="2"/>
  <c r="BQ2479" i="2"/>
  <c r="BQ2491" i="2"/>
  <c r="BB2491" i="2"/>
  <c r="BQ2503" i="2"/>
  <c r="BQ2515" i="2"/>
  <c r="BQ2529" i="2"/>
  <c r="BQ2541" i="2"/>
  <c r="F2541" i="2"/>
  <c r="BQ2553" i="2"/>
  <c r="F2553" i="2"/>
  <c r="BQ2565" i="2"/>
  <c r="BQ2577" i="2"/>
  <c r="BQ2589" i="2"/>
  <c r="BQ2601" i="2"/>
  <c r="F2601" i="2"/>
  <c r="BQ2613" i="2"/>
  <c r="F2613" i="2"/>
  <c r="BQ2627" i="2"/>
  <c r="F2627" i="2"/>
  <c r="BQ2639" i="2"/>
  <c r="BD2639" i="2"/>
  <c r="BQ2651" i="2"/>
  <c r="BD2651" i="2"/>
  <c r="F2651" i="2"/>
  <c r="BQ2663" i="2"/>
  <c r="BC2663" i="2"/>
  <c r="F2663" i="2"/>
  <c r="BQ2675" i="2"/>
  <c r="BQ2687" i="2"/>
  <c r="BD2687" i="2"/>
  <c r="F2687" i="2"/>
  <c r="BQ2699" i="2"/>
  <c r="F2699" i="2"/>
  <c r="BQ2711" i="2"/>
  <c r="BQ2723" i="2"/>
  <c r="BC2723" i="2"/>
  <c r="BD2723" i="2"/>
  <c r="F2723" i="2"/>
  <c r="BQ2735" i="2"/>
  <c r="BQ2747" i="2"/>
  <c r="BD2747" i="2"/>
  <c r="BQ2759" i="2"/>
  <c r="BC2759" i="2"/>
  <c r="BA2759" i="2"/>
  <c r="F2759" i="2"/>
  <c r="BQ2771" i="2"/>
  <c r="BC2771" i="2"/>
  <c r="BQ2783" i="2"/>
  <c r="BD2783" i="2"/>
  <c r="BQ2795" i="2"/>
  <c r="BQ2807" i="2"/>
  <c r="BQ2819" i="2"/>
  <c r="BQ2831" i="2"/>
  <c r="BQ2843" i="2"/>
  <c r="F2843" i="2"/>
  <c r="BQ2855" i="2"/>
  <c r="BQ2867" i="2"/>
  <c r="BQ2881" i="2"/>
  <c r="BQ2893" i="2"/>
  <c r="BQ2905" i="2"/>
  <c r="BC2905" i="2"/>
  <c r="BQ2935" i="2"/>
  <c r="BD2935" i="2"/>
  <c r="F2935" i="2"/>
  <c r="BQ2947" i="2"/>
  <c r="BB2947" i="2"/>
  <c r="BQ2959" i="2"/>
  <c r="BB2959" i="2"/>
  <c r="BQ2971" i="2"/>
  <c r="BD2971" i="2"/>
  <c r="CC2971" i="2"/>
  <c r="BQ2983" i="2"/>
  <c r="BD2983" i="2"/>
  <c r="BQ2995" i="2"/>
  <c r="BD2995" i="2"/>
  <c r="BQ3007" i="2"/>
  <c r="BD3007" i="2"/>
  <c r="BB3007" i="2"/>
  <c r="BQ3019" i="2"/>
  <c r="BB3019" i="2"/>
  <c r="BQ3031" i="2"/>
  <c r="BD3031" i="2"/>
  <c r="BQ3043" i="2"/>
  <c r="F3043" i="2"/>
  <c r="BC3043" i="2"/>
  <c r="BQ3055" i="2"/>
  <c r="F3055" i="2"/>
  <c r="BC3055" i="2"/>
  <c r="BD3069" i="2"/>
  <c r="BD3081" i="2"/>
  <c r="BQ3107" i="2"/>
  <c r="BD3107" i="2"/>
  <c r="BQ3119" i="2"/>
  <c r="BC3119" i="2"/>
  <c r="BQ3131" i="2"/>
  <c r="BQ3143" i="2"/>
  <c r="F3143" i="2"/>
  <c r="BC3143" i="2"/>
  <c r="BQ3155" i="2"/>
  <c r="F3155" i="2"/>
  <c r="BC3155" i="2"/>
  <c r="BQ3169" i="2"/>
  <c r="BB3169" i="2"/>
  <c r="BQ3181" i="2"/>
  <c r="BC3181" i="2"/>
  <c r="BB3181" i="2"/>
  <c r="BQ3193" i="2"/>
  <c r="F3193" i="2"/>
  <c r="BQ3205" i="2"/>
  <c r="BC3205" i="2"/>
  <c r="BQ3217" i="2"/>
  <c r="F3217" i="2"/>
  <c r="BQ3229" i="2"/>
  <c r="BB3229" i="2"/>
  <c r="BQ7" i="2"/>
  <c r="BQ19" i="2"/>
  <c r="BQ31" i="2"/>
  <c r="BQ43" i="2"/>
  <c r="BQ55" i="2"/>
  <c r="BQ67" i="2"/>
  <c r="BQ81" i="2"/>
  <c r="BQ93" i="2"/>
  <c r="BQ105" i="2"/>
  <c r="BQ119" i="2"/>
  <c r="BQ133" i="2"/>
  <c r="BQ145" i="2"/>
  <c r="BQ157" i="2"/>
  <c r="BQ169" i="2"/>
  <c r="BQ181" i="2"/>
  <c r="BQ193" i="2"/>
  <c r="BQ205" i="2"/>
  <c r="F219" i="2"/>
  <c r="BD219" i="2"/>
  <c r="F231" i="2"/>
  <c r="BD231" i="2"/>
  <c r="F243" i="2"/>
  <c r="BD243" i="2"/>
  <c r="F255" i="2"/>
  <c r="BQ269" i="2"/>
  <c r="BQ281" i="2"/>
  <c r="F281" i="2"/>
  <c r="BQ293" i="2"/>
  <c r="BQ305" i="2"/>
  <c r="F305" i="2"/>
  <c r="BQ317" i="2"/>
  <c r="BC317" i="2"/>
  <c r="F317" i="2"/>
  <c r="BQ329" i="2"/>
  <c r="BQ353" i="2"/>
  <c r="BQ365" i="2"/>
  <c r="BQ377" i="2"/>
  <c r="BQ389" i="2"/>
  <c r="BQ401" i="2"/>
  <c r="BQ413" i="2"/>
  <c r="F413" i="2"/>
  <c r="BQ427" i="2"/>
  <c r="BQ439" i="2"/>
  <c r="F439" i="2"/>
  <c r="BQ451" i="2"/>
  <c r="BC451" i="2"/>
  <c r="BQ463" i="2"/>
  <c r="BD463" i="2"/>
  <c r="BQ475" i="2"/>
  <c r="BB475" i="2"/>
  <c r="BQ487" i="2"/>
  <c r="BC487" i="2"/>
  <c r="BB487" i="2"/>
  <c r="BQ499" i="2"/>
  <c r="BQ511" i="2"/>
  <c r="BC511" i="2"/>
  <c r="BQ523" i="2"/>
  <c r="BQ535" i="2"/>
  <c r="BC535" i="2"/>
  <c r="BD535" i="2"/>
  <c r="BB535" i="2"/>
  <c r="F535" i="2"/>
  <c r="BQ547" i="2"/>
  <c r="BQ559" i="2"/>
  <c r="BQ571" i="2"/>
  <c r="F571" i="2"/>
  <c r="BQ585" i="2"/>
  <c r="BQ599" i="2"/>
  <c r="BQ611" i="2"/>
  <c r="BQ623" i="2"/>
  <c r="BQ637" i="2"/>
  <c r="BC637" i="2"/>
  <c r="F637" i="2"/>
  <c r="BQ649" i="2"/>
  <c r="BD649" i="2"/>
  <c r="BQ661" i="2"/>
  <c r="BQ673" i="2"/>
  <c r="BC673" i="2"/>
  <c r="F673" i="2"/>
  <c r="BQ685" i="2"/>
  <c r="BA685" i="2"/>
  <c r="BQ697" i="2"/>
  <c r="F697" i="2"/>
  <c r="BQ709" i="2"/>
  <c r="F709" i="2"/>
  <c r="BC709" i="2"/>
  <c r="BQ721" i="2"/>
  <c r="F721" i="2"/>
  <c r="BQ733" i="2"/>
  <c r="F733" i="2"/>
  <c r="BQ747" i="2"/>
  <c r="F747" i="2"/>
  <c r="BQ759" i="2"/>
  <c r="BC759" i="2"/>
  <c r="BQ771" i="2"/>
  <c r="BC771" i="2"/>
  <c r="BQ783" i="2"/>
  <c r="BQ795" i="2"/>
  <c r="BQ807" i="2"/>
  <c r="BC807" i="2"/>
  <c r="F807" i="2"/>
  <c r="BQ819" i="2"/>
  <c r="BC819" i="2"/>
  <c r="BB819" i="2"/>
  <c r="F819" i="2"/>
  <c r="BQ833" i="2"/>
  <c r="BQ845" i="2"/>
  <c r="BQ857" i="2"/>
  <c r="BQ869" i="2"/>
  <c r="BQ881" i="2"/>
  <c r="BQ893" i="2"/>
  <c r="BQ905" i="2"/>
  <c r="BQ917" i="2"/>
  <c r="BQ929" i="2"/>
  <c r="BQ943" i="2"/>
  <c r="BB943" i="2"/>
  <c r="F943" i="2"/>
  <c r="BQ955" i="2"/>
  <c r="BB955" i="2"/>
  <c r="F955" i="2"/>
  <c r="BQ967" i="2"/>
  <c r="BD967" i="2"/>
  <c r="BQ979" i="2"/>
  <c r="BC979" i="2"/>
  <c r="F979" i="2"/>
  <c r="BQ991" i="2"/>
  <c r="BQ1003" i="2"/>
  <c r="BD1003" i="2"/>
  <c r="BQ1015" i="2"/>
  <c r="BD1015" i="2"/>
  <c r="BQ1027" i="2"/>
  <c r="BB1027" i="2"/>
  <c r="BQ1041" i="2"/>
  <c r="BQ1053" i="2"/>
  <c r="BQ1065" i="2"/>
  <c r="BQ1077" i="2"/>
  <c r="BC1077" i="2"/>
  <c r="BQ1089" i="2"/>
  <c r="BQ1101" i="2"/>
  <c r="BQ1113" i="2"/>
  <c r="BD1113" i="2"/>
  <c r="BQ1125" i="2"/>
  <c r="BC1125" i="2"/>
  <c r="BQ1137" i="2"/>
  <c r="BC1137" i="2"/>
  <c r="BQ1149" i="2"/>
  <c r="BQ1163" i="2"/>
  <c r="BQ1175" i="2"/>
  <c r="BQ1187" i="2"/>
  <c r="BB1187" i="2"/>
  <c r="BQ1199" i="2"/>
  <c r="BC1199" i="2"/>
  <c r="BB1199" i="2"/>
  <c r="BQ1211" i="2"/>
  <c r="BC1211" i="2"/>
  <c r="BQ1223" i="2"/>
  <c r="BC1223" i="2"/>
  <c r="BQ1255" i="2"/>
  <c r="F1255" i="2"/>
  <c r="BQ1267" i="2"/>
  <c r="BC1267" i="2"/>
  <c r="BQ1298" i="2"/>
  <c r="BQ1310" i="2"/>
  <c r="BQ1322" i="2"/>
  <c r="BQ1334" i="2"/>
  <c r="BQ1346" i="2"/>
  <c r="BQ1358" i="2"/>
  <c r="BQ1370" i="2"/>
  <c r="F1370" i="2"/>
  <c r="BQ1384" i="2"/>
  <c r="BQ1396" i="2"/>
  <c r="BQ1408" i="2"/>
  <c r="BQ1420" i="2"/>
  <c r="BQ1432" i="2"/>
  <c r="BQ1444" i="2"/>
  <c r="BQ1456" i="2"/>
  <c r="BQ1470" i="2"/>
  <c r="BQ1482" i="2"/>
  <c r="BQ1494" i="2"/>
  <c r="BQ1506" i="2"/>
  <c r="BC1506" i="2"/>
  <c r="BQ1518" i="2"/>
  <c r="BQ1530" i="2"/>
  <c r="BQ1542" i="2"/>
  <c r="BQ1556" i="2"/>
  <c r="BQ1568" i="2"/>
  <c r="BQ1580" i="2"/>
  <c r="BQ1592" i="2"/>
  <c r="F1592" i="2"/>
  <c r="BQ1604" i="2"/>
  <c r="BQ1616" i="2"/>
  <c r="BQ1628" i="2"/>
  <c r="F1628" i="2"/>
  <c r="BQ1640" i="2"/>
  <c r="BQ1652" i="2"/>
  <c r="F1652" i="2"/>
  <c r="BC1652" i="2"/>
  <c r="BQ1666" i="2"/>
  <c r="BQ1678" i="2"/>
  <c r="BQ1690" i="2"/>
  <c r="BD1690" i="2"/>
  <c r="BQ1702" i="2"/>
  <c r="F1702" i="2"/>
  <c r="BQ1714" i="2"/>
  <c r="BC1714" i="2"/>
  <c r="BQ1728" i="2"/>
  <c r="BQ1740" i="2"/>
  <c r="BQ1752" i="2"/>
  <c r="F1752" i="2"/>
  <c r="BC1752" i="2"/>
  <c r="BQ1764" i="2"/>
  <c r="BQ1776" i="2"/>
  <c r="BQ1788" i="2"/>
  <c r="F1788" i="2"/>
  <c r="BC1788" i="2"/>
  <c r="BB1788" i="2"/>
  <c r="BQ1800" i="2"/>
  <c r="BQ1812" i="2"/>
  <c r="BQ1826" i="2"/>
  <c r="F1826" i="2"/>
  <c r="BC1826" i="2"/>
  <c r="BB1826" i="2"/>
  <c r="BQ1852" i="2"/>
  <c r="BQ1864" i="2"/>
  <c r="F1864" i="2"/>
  <c r="BQ1878" i="2"/>
  <c r="BQ1890" i="2"/>
  <c r="BD1890" i="2"/>
  <c r="BQ1902" i="2"/>
  <c r="F1902" i="2"/>
  <c r="BQ1916" i="2"/>
  <c r="BQ1928" i="2"/>
  <c r="BD1928" i="2"/>
  <c r="BQ1940" i="2"/>
  <c r="BQ1952" i="2"/>
  <c r="BD1952" i="2"/>
  <c r="BQ1964" i="2"/>
  <c r="BD1964" i="2"/>
  <c r="BQ1978" i="2"/>
  <c r="BQ1990" i="2"/>
  <c r="BQ2002" i="2"/>
  <c r="BQ2014" i="2"/>
  <c r="BQ2026" i="2"/>
  <c r="BQ2038" i="2"/>
  <c r="BQ2050" i="2"/>
  <c r="BQ2062" i="2"/>
  <c r="BQ2076" i="2"/>
  <c r="BC2076" i="2"/>
  <c r="BQ2088" i="2"/>
  <c r="BQ2100" i="2"/>
  <c r="BD2100" i="2"/>
  <c r="BQ2112" i="2"/>
  <c r="BQ2124" i="2"/>
  <c r="BQ2138" i="2"/>
  <c r="BQ2150" i="2"/>
  <c r="BD2150" i="2"/>
  <c r="F2150" i="2"/>
  <c r="BQ2162" i="2"/>
  <c r="BQ2174" i="2"/>
  <c r="BQ2186" i="2"/>
  <c r="BQ2198" i="2"/>
  <c r="BQ2210" i="2"/>
  <c r="BQ2224" i="2"/>
  <c r="BQ2236" i="2"/>
  <c r="BQ2248" i="2"/>
  <c r="BD2248" i="2"/>
  <c r="BQ2260" i="2"/>
  <c r="BQ2272" i="2"/>
  <c r="BQ2284" i="2"/>
  <c r="BQ2298" i="2"/>
  <c r="BQ2310" i="2"/>
  <c r="BQ2322" i="2"/>
  <c r="BD2322" i="2"/>
  <c r="BB2360" i="2"/>
  <c r="BD2384" i="2"/>
  <c r="BQ2418" i="2"/>
  <c r="BQ2430" i="2"/>
  <c r="BQ2442" i="2"/>
  <c r="BD2442" i="2"/>
  <c r="F2442" i="2"/>
  <c r="BQ2454" i="2"/>
  <c r="BQ2468" i="2"/>
  <c r="BQ2480" i="2"/>
  <c r="BQ2492" i="2"/>
  <c r="F2492" i="2"/>
  <c r="BQ2504" i="2"/>
  <c r="BC2504" i="2"/>
  <c r="BQ2516" i="2"/>
  <c r="BQ2530" i="2"/>
  <c r="BQ2542" i="2"/>
  <c r="BQ2554" i="2"/>
  <c r="F2554" i="2"/>
  <c r="BQ2566" i="2"/>
  <c r="BQ2578" i="2"/>
  <c r="BQ2590" i="2"/>
  <c r="F2590" i="2"/>
  <c r="BQ2602" i="2"/>
  <c r="BQ2614" i="2"/>
  <c r="BQ2628" i="2"/>
  <c r="BQ2640" i="2"/>
  <c r="BC2640" i="2"/>
  <c r="BD2640" i="2"/>
  <c r="BQ2652" i="2"/>
  <c r="BQ2664" i="2"/>
  <c r="BQ2676" i="2"/>
  <c r="BD2676" i="2"/>
  <c r="BQ2688" i="2"/>
  <c r="F2688" i="2"/>
  <c r="BQ2700" i="2"/>
  <c r="BQ2712" i="2"/>
  <c r="BD2712" i="2"/>
  <c r="BQ2724" i="2"/>
  <c r="BQ2736" i="2"/>
  <c r="BQ2748" i="2"/>
  <c r="BD2748" i="2"/>
  <c r="BQ2760" i="2"/>
  <c r="BQ2772" i="2"/>
  <c r="BQ2784" i="2"/>
  <c r="BQ2796" i="2"/>
  <c r="BQ2808" i="2"/>
  <c r="BQ2820" i="2"/>
  <c r="F2820" i="2"/>
  <c r="BQ2832" i="2"/>
  <c r="BQ2844" i="2"/>
  <c r="BQ2856" i="2"/>
  <c r="BQ2868" i="2"/>
  <c r="BQ2882" i="2"/>
  <c r="BQ2894" i="2"/>
  <c r="BQ2906" i="2"/>
  <c r="BQ2936" i="2"/>
  <c r="BD2936" i="2"/>
  <c r="BQ2948" i="2"/>
  <c r="BB2948" i="2"/>
  <c r="BC2948" i="2"/>
  <c r="BQ2960" i="2"/>
  <c r="F2960" i="2"/>
  <c r="BQ2972" i="2"/>
  <c r="F2972" i="2"/>
  <c r="BQ2984" i="2"/>
  <c r="BB2984" i="2"/>
  <c r="BQ2996" i="2"/>
  <c r="BQ3008" i="2"/>
  <c r="BD3008" i="2"/>
  <c r="BQ3020" i="2"/>
  <c r="BQ3032" i="2"/>
  <c r="BQ3044" i="2"/>
  <c r="BD3044" i="2"/>
  <c r="BQ3056" i="2"/>
  <c r="F3056" i="2"/>
  <c r="BQ3108" i="2"/>
  <c r="BQ3120" i="2"/>
  <c r="BQ3132" i="2"/>
  <c r="BD3132" i="2"/>
  <c r="BQ3144" i="2"/>
  <c r="BC3144" i="2"/>
  <c r="BQ3156" i="2"/>
  <c r="BQ3170" i="2"/>
  <c r="BB3170" i="2"/>
  <c r="BQ3182" i="2"/>
  <c r="BQ3194" i="2"/>
  <c r="BC3194" i="2"/>
  <c r="BQ3206" i="2"/>
  <c r="BQ3218" i="2"/>
  <c r="F3218" i="2"/>
  <c r="BQ3230" i="2"/>
  <c r="BQ8" i="2"/>
  <c r="BQ20" i="2"/>
  <c r="BQ32" i="2"/>
  <c r="BQ44" i="2"/>
  <c r="BQ56" i="2"/>
  <c r="BQ68" i="2"/>
  <c r="BQ82" i="2"/>
  <c r="BQ94" i="2"/>
  <c r="BQ106" i="2"/>
  <c r="BQ120" i="2"/>
  <c r="BQ134" i="2"/>
  <c r="BQ146" i="2"/>
  <c r="BQ158" i="2"/>
  <c r="BQ170" i="2"/>
  <c r="BQ182" i="2"/>
  <c r="BQ194" i="2"/>
  <c r="BQ206" i="2"/>
  <c r="BD220" i="2"/>
  <c r="F220" i="2"/>
  <c r="F232" i="2"/>
  <c r="BD244" i="2"/>
  <c r="F244" i="2"/>
  <c r="BD256" i="2"/>
  <c r="BQ270" i="2"/>
  <c r="BQ282" i="2"/>
  <c r="BC282" i="2"/>
  <c r="BB282" i="2"/>
  <c r="BQ294" i="2"/>
  <c r="F294" i="2"/>
  <c r="BQ306" i="2"/>
  <c r="BC306" i="2"/>
  <c r="BQ318" i="2"/>
  <c r="F318" i="2"/>
  <c r="BQ330" i="2"/>
  <c r="BC330" i="2"/>
  <c r="BQ354" i="2"/>
  <c r="F354" i="2"/>
  <c r="BQ366" i="2"/>
  <c r="F366" i="2"/>
  <c r="BQ378" i="2"/>
  <c r="F378" i="2"/>
  <c r="BQ390" i="2"/>
  <c r="F390" i="2"/>
  <c r="BQ402" i="2"/>
  <c r="F402" i="2"/>
  <c r="BQ414" i="2"/>
  <c r="F414" i="2"/>
  <c r="BQ428" i="2"/>
  <c r="F428" i="2"/>
  <c r="BC428" i="2"/>
  <c r="BB428" i="2"/>
  <c r="BQ440" i="2"/>
  <c r="F440" i="2"/>
  <c r="BC440" i="2"/>
  <c r="BD440" i="2"/>
  <c r="BB440" i="2"/>
  <c r="BQ452" i="2"/>
  <c r="F452" i="2"/>
  <c r="BC452" i="2"/>
  <c r="BD452" i="2"/>
  <c r="BB452" i="2"/>
  <c r="BQ464" i="2"/>
  <c r="BC464" i="2"/>
  <c r="BD464" i="2"/>
  <c r="BB464" i="2"/>
  <c r="BQ476" i="2"/>
  <c r="F476" i="2"/>
  <c r="BC476" i="2"/>
  <c r="BD476" i="2"/>
  <c r="BB476" i="2"/>
  <c r="BQ488" i="2"/>
  <c r="F488" i="2"/>
  <c r="BC488" i="2"/>
  <c r="BD488" i="2"/>
  <c r="BB488" i="2"/>
  <c r="BQ500" i="2"/>
  <c r="F500" i="2"/>
  <c r="BC500" i="2"/>
  <c r="BD500" i="2"/>
  <c r="BB500" i="2"/>
  <c r="BQ512" i="2"/>
  <c r="F512" i="2"/>
  <c r="BC512" i="2"/>
  <c r="BD512" i="2"/>
  <c r="BB512" i="2"/>
  <c r="BQ524" i="2"/>
  <c r="F524" i="2"/>
  <c r="BC524" i="2"/>
  <c r="BD524" i="2"/>
  <c r="BB524" i="2"/>
  <c r="BQ536" i="2"/>
  <c r="BC536" i="2"/>
  <c r="BD536" i="2"/>
  <c r="BB536" i="2"/>
  <c r="BQ548" i="2"/>
  <c r="F548" i="2"/>
  <c r="BC548" i="2"/>
  <c r="BD548" i="2"/>
  <c r="BB548" i="2"/>
  <c r="BQ560" i="2"/>
  <c r="F560" i="2"/>
  <c r="BC560" i="2"/>
  <c r="BD560" i="2"/>
  <c r="BB560" i="2"/>
  <c r="BQ572" i="2"/>
  <c r="F572" i="2"/>
  <c r="BC572" i="2"/>
  <c r="BB572" i="2"/>
  <c r="BQ586" i="2"/>
  <c r="BQ600" i="2"/>
  <c r="BB600" i="2"/>
  <c r="BQ612" i="2"/>
  <c r="BB612" i="2"/>
  <c r="BQ624" i="2"/>
  <c r="BQ638" i="2"/>
  <c r="BC638" i="2"/>
  <c r="BD638" i="2"/>
  <c r="F638" i="2"/>
  <c r="BQ650" i="2"/>
  <c r="BC650" i="2"/>
  <c r="BD650" i="2"/>
  <c r="F650" i="2"/>
  <c r="BQ662" i="2"/>
  <c r="BC662" i="2"/>
  <c r="BD662" i="2"/>
  <c r="F662" i="2"/>
  <c r="BQ674" i="2"/>
  <c r="BC674" i="2"/>
  <c r="BD674" i="2"/>
  <c r="BB674" i="2"/>
  <c r="BA674" i="2"/>
  <c r="F674" i="2"/>
  <c r="E674" i="2"/>
  <c r="BQ686" i="2"/>
  <c r="BC686" i="2"/>
  <c r="BD686" i="2"/>
  <c r="F686" i="2"/>
  <c r="BQ698" i="2"/>
  <c r="F698" i="2"/>
  <c r="E698" i="2"/>
  <c r="BC698" i="2"/>
  <c r="BD698" i="2"/>
  <c r="BB698" i="2"/>
  <c r="BA698" i="2"/>
  <c r="BQ710" i="2"/>
  <c r="F710" i="2"/>
  <c r="E710" i="2"/>
  <c r="BC710" i="2"/>
  <c r="BD710" i="2"/>
  <c r="BB710" i="2"/>
  <c r="BA710" i="2"/>
  <c r="BQ722" i="2"/>
  <c r="F722" i="2"/>
  <c r="BC722" i="2"/>
  <c r="BD722" i="2"/>
  <c r="BQ734" i="2"/>
  <c r="F734" i="2"/>
  <c r="BC734" i="2"/>
  <c r="BD734" i="2"/>
  <c r="BQ748" i="2"/>
  <c r="BC748" i="2"/>
  <c r="BD748" i="2"/>
  <c r="F748" i="2"/>
  <c r="BB748" i="2"/>
  <c r="BQ760" i="2"/>
  <c r="BC760" i="2"/>
  <c r="BD760" i="2"/>
  <c r="F760" i="2"/>
  <c r="BQ772" i="2"/>
  <c r="BC772" i="2"/>
  <c r="BD772" i="2"/>
  <c r="F772" i="2"/>
  <c r="BB772" i="2"/>
  <c r="BQ784" i="2"/>
  <c r="BC784" i="2"/>
  <c r="BD784" i="2"/>
  <c r="F784" i="2"/>
  <c r="BB784" i="2"/>
  <c r="BQ796" i="2"/>
  <c r="BC796" i="2"/>
  <c r="BD796" i="2"/>
  <c r="BA796" i="2"/>
  <c r="F796" i="2"/>
  <c r="BB796" i="2"/>
  <c r="BQ808" i="2"/>
  <c r="BC808" i="2"/>
  <c r="BD808" i="2"/>
  <c r="F808" i="2"/>
  <c r="BB808" i="2"/>
  <c r="BQ820" i="2"/>
  <c r="BC820" i="2"/>
  <c r="BD820" i="2"/>
  <c r="F820" i="2"/>
  <c r="BQ834" i="2"/>
  <c r="F834" i="2"/>
  <c r="BQ846" i="2"/>
  <c r="F846" i="2"/>
  <c r="BQ858" i="2"/>
  <c r="BQ870" i="2"/>
  <c r="BC870" i="2"/>
  <c r="BQ882" i="2"/>
  <c r="BQ894" i="2"/>
  <c r="BQ906" i="2"/>
  <c r="BC906" i="2"/>
  <c r="BQ918" i="2"/>
  <c r="BQ930" i="2"/>
  <c r="BQ944" i="2"/>
  <c r="BD944" i="2"/>
  <c r="BB944" i="2"/>
  <c r="F944" i="2"/>
  <c r="BC944" i="2"/>
  <c r="BQ956" i="2"/>
  <c r="BD956" i="2"/>
  <c r="BB956" i="2"/>
  <c r="F956" i="2"/>
  <c r="BC956" i="2"/>
  <c r="BQ968" i="2"/>
  <c r="BD968" i="2"/>
  <c r="BB968" i="2"/>
  <c r="F968" i="2"/>
  <c r="BC968" i="2"/>
  <c r="BQ980" i="2"/>
  <c r="BD980" i="2"/>
  <c r="BB980" i="2"/>
  <c r="F980" i="2"/>
  <c r="BC980" i="2"/>
  <c r="BQ992" i="2"/>
  <c r="BD992" i="2"/>
  <c r="BB992" i="2"/>
  <c r="F992" i="2"/>
  <c r="BC992" i="2"/>
  <c r="BQ1004" i="2"/>
  <c r="BD1004" i="2"/>
  <c r="BB1004" i="2"/>
  <c r="F1004" i="2"/>
  <c r="BC1004" i="2"/>
  <c r="BQ1016" i="2"/>
  <c r="BD1016" i="2"/>
  <c r="BB1016" i="2"/>
  <c r="F1016" i="2"/>
  <c r="BC1016" i="2"/>
  <c r="BQ1028" i="2"/>
  <c r="BD1028" i="2"/>
  <c r="BB1028" i="2"/>
  <c r="F1028" i="2"/>
  <c r="BC1028" i="2"/>
  <c r="BQ1042" i="2"/>
  <c r="BC1042" i="2"/>
  <c r="BD1042" i="2"/>
  <c r="BB1042" i="2"/>
  <c r="BQ1054" i="2"/>
  <c r="BC1054" i="2"/>
  <c r="BD1054" i="2"/>
  <c r="BB1054" i="2"/>
  <c r="BQ1066" i="2"/>
  <c r="BC1066" i="2"/>
  <c r="BD1066" i="2"/>
  <c r="BB1066" i="2"/>
  <c r="BQ1078" i="2"/>
  <c r="BC1078" i="2"/>
  <c r="BD1078" i="2"/>
  <c r="BB1078" i="2"/>
  <c r="BQ1090" i="2"/>
  <c r="BC1090" i="2"/>
  <c r="BD1090" i="2"/>
  <c r="BB1090" i="2"/>
  <c r="BQ1102" i="2"/>
  <c r="BC1102" i="2"/>
  <c r="BD1102" i="2"/>
  <c r="BB1102" i="2"/>
  <c r="BQ1114" i="2"/>
  <c r="BC1114" i="2"/>
  <c r="BD1114" i="2"/>
  <c r="BB1114" i="2"/>
  <c r="BQ1126" i="2"/>
  <c r="BC1126" i="2"/>
  <c r="BD1126" i="2"/>
  <c r="BB1126" i="2"/>
  <c r="BQ1138" i="2"/>
  <c r="BC1138" i="2"/>
  <c r="BD1138" i="2"/>
  <c r="BB1138" i="2"/>
  <c r="BQ1150" i="2"/>
  <c r="BC1150" i="2"/>
  <c r="BD1150" i="2"/>
  <c r="BB1150" i="2"/>
  <c r="BQ1164" i="2"/>
  <c r="BC1164" i="2"/>
  <c r="BB1164" i="2"/>
  <c r="BQ1176" i="2"/>
  <c r="BC1176" i="2"/>
  <c r="BB1176" i="2"/>
  <c r="BQ1188" i="2"/>
  <c r="BC1188" i="2"/>
  <c r="BB1188" i="2"/>
  <c r="BQ1200" i="2"/>
  <c r="BC1200" i="2"/>
  <c r="BB1200" i="2"/>
  <c r="BQ1212" i="2"/>
  <c r="BC1212" i="2"/>
  <c r="BB1212" i="2"/>
  <c r="BQ1224" i="2"/>
  <c r="BC1224" i="2"/>
  <c r="BD1224" i="2"/>
  <c r="BB1224" i="2"/>
  <c r="BQ1256" i="2"/>
  <c r="F1256" i="2"/>
  <c r="BC1256" i="2"/>
  <c r="BQ1268" i="2"/>
  <c r="F1268" i="2"/>
  <c r="BC1268" i="2"/>
  <c r="BQ1299" i="2"/>
  <c r="F1299" i="2"/>
  <c r="BQ1311" i="2"/>
  <c r="F1311" i="2"/>
  <c r="BQ1323" i="2"/>
  <c r="F1323" i="2"/>
  <c r="BQ1335" i="2"/>
  <c r="F1335" i="2"/>
  <c r="BQ1347" i="2"/>
  <c r="F1347" i="2"/>
  <c r="BQ1359" i="2"/>
  <c r="F1359" i="2"/>
  <c r="BQ1371" i="2"/>
  <c r="F1371" i="2"/>
  <c r="BQ1385" i="2"/>
  <c r="BQ1397" i="2"/>
  <c r="BQ1409" i="2"/>
  <c r="BQ1421" i="2"/>
  <c r="BQ1433" i="2"/>
  <c r="BQ1445" i="2"/>
  <c r="BQ1457" i="2"/>
  <c r="BQ1471" i="2"/>
  <c r="F1471" i="2"/>
  <c r="E1471" i="2"/>
  <c r="BC1471" i="2"/>
  <c r="BD1471" i="2"/>
  <c r="BB1471" i="2"/>
  <c r="BA1471" i="2"/>
  <c r="BQ1483" i="2"/>
  <c r="F1483" i="2"/>
  <c r="E1483" i="2"/>
  <c r="BC1483" i="2"/>
  <c r="BD1483" i="2"/>
  <c r="BB1483" i="2"/>
  <c r="BA1483" i="2"/>
  <c r="BQ1495" i="2"/>
  <c r="F1495" i="2"/>
  <c r="E1495" i="2"/>
  <c r="BC1495" i="2"/>
  <c r="BD1495" i="2"/>
  <c r="BB1495" i="2"/>
  <c r="BA1495" i="2"/>
  <c r="BQ1507" i="2"/>
  <c r="F1507" i="2"/>
  <c r="E1507" i="2"/>
  <c r="BC1507" i="2"/>
  <c r="BD1507" i="2"/>
  <c r="BB1507" i="2"/>
  <c r="BA1507" i="2"/>
  <c r="BQ1519" i="2"/>
  <c r="F1519" i="2"/>
  <c r="E1519" i="2"/>
  <c r="BC1519" i="2"/>
  <c r="BD1519" i="2"/>
  <c r="BB1519" i="2"/>
  <c r="BA1519" i="2"/>
  <c r="BQ1531" i="2"/>
  <c r="F1531" i="2"/>
  <c r="E1531" i="2"/>
  <c r="BC1531" i="2"/>
  <c r="BD1531" i="2"/>
  <c r="BB1531" i="2"/>
  <c r="BA1531" i="2"/>
  <c r="BQ1543" i="2"/>
  <c r="BC1543" i="2"/>
  <c r="BQ1557" i="2"/>
  <c r="BC1557" i="2"/>
  <c r="F1557" i="2"/>
  <c r="BQ1569" i="2"/>
  <c r="BC1569" i="2"/>
  <c r="BQ1581" i="2"/>
  <c r="BC1581" i="2"/>
  <c r="F1581" i="2"/>
  <c r="BQ1593" i="2"/>
  <c r="BC1593" i="2"/>
  <c r="BQ1605" i="2"/>
  <c r="F1605" i="2"/>
  <c r="BC1605" i="2"/>
  <c r="BQ1617" i="2"/>
  <c r="F1617" i="2"/>
  <c r="BC1617" i="2"/>
  <c r="BQ1629" i="2"/>
  <c r="F1629" i="2"/>
  <c r="BC1629" i="2"/>
  <c r="BQ1641" i="2"/>
  <c r="F1641" i="2"/>
  <c r="BC1641" i="2"/>
  <c r="BQ1653" i="2"/>
  <c r="F1653" i="2"/>
  <c r="BC1653" i="2"/>
  <c r="BQ1667" i="2"/>
  <c r="BD1667" i="2"/>
  <c r="BB1667" i="2"/>
  <c r="F1667" i="2"/>
  <c r="BQ1679" i="2"/>
  <c r="BC1679" i="2"/>
  <c r="BD1679" i="2"/>
  <c r="BB1679" i="2"/>
  <c r="BQ1691" i="2"/>
  <c r="F1691" i="2"/>
  <c r="BD1691" i="2"/>
  <c r="BB1691" i="2"/>
  <c r="BQ1703" i="2"/>
  <c r="F1703" i="2"/>
  <c r="BD1703" i="2"/>
  <c r="BB1703" i="2"/>
  <c r="BQ1715" i="2"/>
  <c r="F1715" i="2"/>
  <c r="BC1715" i="2"/>
  <c r="BD1715" i="2"/>
  <c r="BB1715" i="2"/>
  <c r="BQ1729" i="2"/>
  <c r="BB1729" i="2"/>
  <c r="F1729" i="2"/>
  <c r="BC1729" i="2"/>
  <c r="BD1729" i="2"/>
  <c r="BQ1741" i="2"/>
  <c r="BB1741" i="2"/>
  <c r="F1741" i="2"/>
  <c r="BC1741" i="2"/>
  <c r="BD1741" i="2"/>
  <c r="BQ1753" i="2"/>
  <c r="BB1753" i="2"/>
  <c r="F1753" i="2"/>
  <c r="BC1753" i="2"/>
  <c r="BD1753" i="2"/>
  <c r="BQ1765" i="2"/>
  <c r="BB1765" i="2"/>
  <c r="F1765" i="2"/>
  <c r="BC1765" i="2"/>
  <c r="BD1765" i="2"/>
  <c r="BQ1777" i="2"/>
  <c r="BC1777" i="2"/>
  <c r="BD1777" i="2"/>
  <c r="BB1777" i="2"/>
  <c r="F1777" i="2"/>
  <c r="BQ1789" i="2"/>
  <c r="BC1789" i="2"/>
  <c r="BD1789" i="2"/>
  <c r="BB1789" i="2"/>
  <c r="F1789" i="2"/>
  <c r="BQ1801" i="2"/>
  <c r="BC1801" i="2"/>
  <c r="BD1801" i="2"/>
  <c r="BB1801" i="2"/>
  <c r="F1801" i="2"/>
  <c r="BQ1813" i="2"/>
  <c r="BC1813" i="2"/>
  <c r="BD1813" i="2"/>
  <c r="BB1813" i="2"/>
  <c r="F1813" i="2"/>
  <c r="BQ1827" i="2"/>
  <c r="F1827" i="2"/>
  <c r="BC1827" i="2"/>
  <c r="BB1827" i="2"/>
  <c r="BQ1853" i="2"/>
  <c r="F1853" i="2"/>
  <c r="BQ1865" i="2"/>
  <c r="F1865" i="2"/>
  <c r="BQ1879" i="2"/>
  <c r="F1879" i="2"/>
  <c r="BC1879" i="2"/>
  <c r="BD1879" i="2"/>
  <c r="BQ1891" i="2"/>
  <c r="F1891" i="2"/>
  <c r="BC1891" i="2"/>
  <c r="BD1891" i="2"/>
  <c r="BQ1903" i="2"/>
  <c r="F1903" i="2"/>
  <c r="BC1903" i="2"/>
  <c r="BD1903" i="2"/>
  <c r="BQ1917" i="2"/>
  <c r="BC1917" i="2"/>
  <c r="BD1917" i="2"/>
  <c r="BQ1929" i="2"/>
  <c r="BC1929" i="2"/>
  <c r="BD1929" i="2"/>
  <c r="BQ1941" i="2"/>
  <c r="BC1941" i="2"/>
  <c r="BD1941" i="2"/>
  <c r="BQ1953" i="2"/>
  <c r="BD1953" i="2"/>
  <c r="BQ1965" i="2"/>
  <c r="BD1965" i="2"/>
  <c r="BQ1979" i="2"/>
  <c r="BQ1991" i="2"/>
  <c r="BQ2003" i="2"/>
  <c r="BQ2015" i="2"/>
  <c r="BQ2027" i="2"/>
  <c r="BQ2039" i="2"/>
  <c r="BQ2051" i="2"/>
  <c r="BQ2063" i="2"/>
  <c r="BQ2077" i="2"/>
  <c r="BC2077" i="2"/>
  <c r="BD2077" i="2"/>
  <c r="BB2077" i="2"/>
  <c r="F2077" i="2"/>
  <c r="BQ2089" i="2"/>
  <c r="BC2089" i="2"/>
  <c r="BD2089" i="2"/>
  <c r="BB2089" i="2"/>
  <c r="F2089" i="2"/>
  <c r="BQ2101" i="2"/>
  <c r="BC2101" i="2"/>
  <c r="BD2101" i="2"/>
  <c r="BB2101" i="2"/>
  <c r="F2101" i="2"/>
  <c r="BQ2113" i="2"/>
  <c r="BC2113" i="2"/>
  <c r="BD2113" i="2"/>
  <c r="BB2113" i="2"/>
  <c r="F2113" i="2"/>
  <c r="BQ2125" i="2"/>
  <c r="BC2125" i="2"/>
  <c r="BD2125" i="2"/>
  <c r="BB2125" i="2"/>
  <c r="F2125" i="2"/>
  <c r="BQ2139" i="2"/>
  <c r="F2139" i="2"/>
  <c r="BC2139" i="2"/>
  <c r="BD2139" i="2"/>
  <c r="BQ2151" i="2"/>
  <c r="F2151" i="2"/>
  <c r="BC2151" i="2"/>
  <c r="BD2151" i="2"/>
  <c r="BQ2163" i="2"/>
  <c r="F2163" i="2"/>
  <c r="BC2163" i="2"/>
  <c r="BD2163" i="2"/>
  <c r="BQ2175" i="2"/>
  <c r="F2175" i="2"/>
  <c r="BC2175" i="2"/>
  <c r="BD2175" i="2"/>
  <c r="BQ2187" i="2"/>
  <c r="F2187" i="2"/>
  <c r="BC2187" i="2"/>
  <c r="BD2187" i="2"/>
  <c r="BQ2199" i="2"/>
  <c r="F2199" i="2"/>
  <c r="BD2199" i="2"/>
  <c r="BQ2211" i="2"/>
  <c r="F2211" i="2"/>
  <c r="BC2211" i="2"/>
  <c r="BD2211" i="2"/>
  <c r="BQ2225" i="2"/>
  <c r="BC2225" i="2"/>
  <c r="BD2225" i="2"/>
  <c r="BB2225" i="2"/>
  <c r="BQ2237" i="2"/>
  <c r="BC2237" i="2"/>
  <c r="BD2237" i="2"/>
  <c r="BB2237" i="2"/>
  <c r="BQ2249" i="2"/>
  <c r="BC2249" i="2"/>
  <c r="BD2249" i="2"/>
  <c r="BB2249" i="2"/>
  <c r="BQ2261" i="2"/>
  <c r="BC2261" i="2"/>
  <c r="BD2261" i="2"/>
  <c r="BB2261" i="2"/>
  <c r="BQ2273" i="2"/>
  <c r="BC2273" i="2"/>
  <c r="BD2273" i="2"/>
  <c r="BB2273" i="2"/>
  <c r="BQ2285" i="2"/>
  <c r="BC2285" i="2"/>
  <c r="BD2285" i="2"/>
  <c r="BB2285" i="2"/>
  <c r="BQ2299" i="2"/>
  <c r="F2299" i="2"/>
  <c r="BC2299" i="2"/>
  <c r="BD2299" i="2"/>
  <c r="BQ2311" i="2"/>
  <c r="F2311" i="2"/>
  <c r="BC2311" i="2"/>
  <c r="BD2311" i="2"/>
  <c r="BQ2323" i="2"/>
  <c r="F2323" i="2"/>
  <c r="BC2323" i="2"/>
  <c r="BD2323" i="2"/>
  <c r="BC2337" i="2"/>
  <c r="BD2337" i="2"/>
  <c r="BB2337" i="2"/>
  <c r="F2337" i="2"/>
  <c r="BD2349" i="2"/>
  <c r="BB2349" i="2"/>
  <c r="F2349" i="2"/>
  <c r="BC2361" i="2"/>
  <c r="BD2361" i="2"/>
  <c r="BB2361" i="2"/>
  <c r="F2361" i="2"/>
  <c r="BC2373" i="2"/>
  <c r="BD2373" i="2"/>
  <c r="BB2373" i="2"/>
  <c r="F2373" i="2"/>
  <c r="BD2385" i="2"/>
  <c r="BB2385" i="2"/>
  <c r="F2385" i="2"/>
  <c r="BC2397" i="2"/>
  <c r="BD2397" i="2"/>
  <c r="BB2397" i="2"/>
  <c r="F2397" i="2"/>
  <c r="BQ2419" i="2"/>
  <c r="BD2419" i="2"/>
  <c r="F2419" i="2"/>
  <c r="BQ2431" i="2"/>
  <c r="BD2431" i="2"/>
  <c r="F2431" i="2"/>
  <c r="BQ2443" i="2"/>
  <c r="BD2443" i="2"/>
  <c r="F2443" i="2"/>
  <c r="BQ2455" i="2"/>
  <c r="BD2455" i="2"/>
  <c r="F2455" i="2"/>
  <c r="BQ2469" i="2"/>
  <c r="BQ2481" i="2"/>
  <c r="BC2481" i="2"/>
  <c r="BQ2493" i="2"/>
  <c r="BQ2505" i="2"/>
  <c r="BQ2517" i="2"/>
  <c r="BD2517" i="2"/>
  <c r="BQ2531" i="2"/>
  <c r="F2531" i="2"/>
  <c r="BQ2543" i="2"/>
  <c r="F2543" i="2"/>
  <c r="BQ2555" i="2"/>
  <c r="F2555" i="2"/>
  <c r="BQ2567" i="2"/>
  <c r="BQ2579" i="2"/>
  <c r="F2579" i="2"/>
  <c r="BQ2591" i="2"/>
  <c r="F2591" i="2"/>
  <c r="BQ2603" i="2"/>
  <c r="F2603" i="2"/>
  <c r="BQ2615" i="2"/>
  <c r="BQ2629" i="2"/>
  <c r="F2629" i="2"/>
  <c r="BC2629" i="2"/>
  <c r="BQ2641" i="2"/>
  <c r="BD2641" i="2"/>
  <c r="BB2641" i="2"/>
  <c r="F2641" i="2"/>
  <c r="BC2641" i="2"/>
  <c r="BQ2653" i="2"/>
  <c r="BD2653" i="2"/>
  <c r="BC2653" i="2"/>
  <c r="BQ2665" i="2"/>
  <c r="BD2665" i="2"/>
  <c r="F2665" i="2"/>
  <c r="BC2665" i="2"/>
  <c r="BQ2677" i="2"/>
  <c r="BC2677" i="2"/>
  <c r="BQ2689" i="2"/>
  <c r="BD2689" i="2"/>
  <c r="F2689" i="2"/>
  <c r="BC2689" i="2"/>
  <c r="BQ2701" i="2"/>
  <c r="BD2701" i="2"/>
  <c r="F2701" i="2"/>
  <c r="BC2701" i="2"/>
  <c r="BQ2713" i="2"/>
  <c r="BD2713" i="2"/>
  <c r="F2713" i="2"/>
  <c r="BC2713" i="2"/>
  <c r="BQ2725" i="2"/>
  <c r="BD2725" i="2"/>
  <c r="F2725" i="2"/>
  <c r="BQ2737" i="2"/>
  <c r="BD2737" i="2"/>
  <c r="F2737" i="2"/>
  <c r="BQ2749" i="2"/>
  <c r="BD2749" i="2"/>
  <c r="F2749" i="2"/>
  <c r="BQ2761" i="2"/>
  <c r="BD2761" i="2"/>
  <c r="F2761" i="2"/>
  <c r="BC2761" i="2"/>
  <c r="BQ2773" i="2"/>
  <c r="BD2773" i="2"/>
  <c r="F2773" i="2"/>
  <c r="BC2773" i="2"/>
  <c r="BQ2785" i="2"/>
  <c r="F2785" i="2"/>
  <c r="BQ2797" i="2"/>
  <c r="F2797" i="2"/>
  <c r="BQ2809" i="2"/>
  <c r="F2809" i="2"/>
  <c r="BQ2821" i="2"/>
  <c r="F2821" i="2"/>
  <c r="BQ2833" i="2"/>
  <c r="BQ2845" i="2"/>
  <c r="F2845" i="2"/>
  <c r="BQ2857" i="2"/>
  <c r="F2857" i="2"/>
  <c r="BQ2869" i="2"/>
  <c r="F2869" i="2"/>
  <c r="BQ2883" i="2"/>
  <c r="BC2883" i="2"/>
  <c r="BQ2895" i="2"/>
  <c r="BC2895" i="2"/>
  <c r="BQ2907" i="2"/>
  <c r="BQ2937" i="2"/>
  <c r="BB2937" i="2"/>
  <c r="BD2937" i="2"/>
  <c r="BC2937" i="2"/>
  <c r="BQ2949" i="2"/>
  <c r="BB2949" i="2"/>
  <c r="BD2949" i="2"/>
  <c r="F2949" i="2"/>
  <c r="BC2949" i="2"/>
  <c r="BQ2961" i="2"/>
  <c r="BD2961" i="2"/>
  <c r="BB2961" i="2"/>
  <c r="BC2961" i="2"/>
  <c r="F2961" i="2"/>
  <c r="BQ2973" i="2"/>
  <c r="BC2973" i="2"/>
  <c r="BD2973" i="2"/>
  <c r="BB2973" i="2"/>
  <c r="F2973" i="2"/>
  <c r="BQ2985" i="2"/>
  <c r="BC2985" i="2"/>
  <c r="BD2985" i="2"/>
  <c r="BB2985" i="2"/>
  <c r="F2985" i="2"/>
  <c r="BQ2997" i="2"/>
  <c r="BD2997" i="2"/>
  <c r="BB2997" i="2"/>
  <c r="F2997" i="2"/>
  <c r="BC2997" i="2"/>
  <c r="BQ3009" i="2"/>
  <c r="BD3009" i="2"/>
  <c r="BB3009" i="2"/>
  <c r="F3009" i="2"/>
  <c r="BC3009" i="2"/>
  <c r="BQ3021" i="2"/>
  <c r="BD3021" i="2"/>
  <c r="BB3021" i="2"/>
  <c r="F3021" i="2"/>
  <c r="BC3021" i="2"/>
  <c r="BQ3033" i="2"/>
  <c r="BB3033" i="2"/>
  <c r="BC3033" i="2"/>
  <c r="BD3033" i="2"/>
  <c r="F3033" i="2"/>
  <c r="BQ3045" i="2"/>
  <c r="BB3045" i="2"/>
  <c r="F3045" i="2"/>
  <c r="BC3045" i="2"/>
  <c r="BD3045" i="2"/>
  <c r="BQ3057" i="2"/>
  <c r="BB3057" i="2"/>
  <c r="F3057" i="2"/>
  <c r="BC3057" i="2"/>
  <c r="BD3057" i="2"/>
  <c r="BC3071" i="2"/>
  <c r="BD3083" i="2"/>
  <c r="BD3095" i="2"/>
  <c r="F3095" i="2"/>
  <c r="BC3095" i="2"/>
  <c r="BQ3109" i="2"/>
  <c r="BC3109" i="2"/>
  <c r="F3109" i="2"/>
  <c r="BQ3121" i="2"/>
  <c r="BC3121" i="2"/>
  <c r="BD3121" i="2"/>
  <c r="F3121" i="2"/>
  <c r="BQ3133" i="2"/>
  <c r="BC3133" i="2"/>
  <c r="BD3133" i="2"/>
  <c r="F3133" i="2"/>
  <c r="BQ3145" i="2"/>
  <c r="BC3145" i="2"/>
  <c r="F3145" i="2"/>
  <c r="BD3145" i="2"/>
  <c r="BQ3157" i="2"/>
  <c r="BC3157" i="2"/>
  <c r="BD3157" i="2"/>
  <c r="F3157" i="2"/>
  <c r="BQ3171" i="2"/>
  <c r="BC3171" i="2"/>
  <c r="BB3171" i="2"/>
  <c r="F3171" i="2"/>
  <c r="BQ3183" i="2"/>
  <c r="BC3183" i="2"/>
  <c r="F3183" i="2"/>
  <c r="BQ3195" i="2"/>
  <c r="BC3195" i="2"/>
  <c r="BB3195" i="2"/>
  <c r="F3195" i="2"/>
  <c r="BQ3207" i="2"/>
  <c r="BC3207" i="2"/>
  <c r="BB3207" i="2"/>
  <c r="F3207" i="2"/>
  <c r="BQ3219" i="2"/>
  <c r="BC3219" i="2"/>
  <c r="BB3219" i="2"/>
  <c r="F3219" i="2"/>
  <c r="BQ3231" i="2"/>
  <c r="BC3231" i="2"/>
  <c r="BB3231" i="2"/>
  <c r="F3231" i="2"/>
  <c r="BQ9" i="2"/>
  <c r="BQ21" i="2"/>
  <c r="BQ33" i="2"/>
  <c r="BQ45" i="2"/>
  <c r="BQ57" i="2"/>
  <c r="BQ69" i="2"/>
  <c r="BQ83" i="2"/>
  <c r="BQ95" i="2"/>
  <c r="BQ107" i="2"/>
  <c r="BQ121" i="2"/>
  <c r="BQ135" i="2"/>
  <c r="BQ147" i="2"/>
  <c r="BQ159" i="2"/>
  <c r="BQ171" i="2"/>
  <c r="BQ183" i="2"/>
  <c r="BQ195" i="2"/>
  <c r="F221" i="2"/>
  <c r="F233" i="2"/>
  <c r="BD245" i="2"/>
  <c r="BQ271" i="2"/>
  <c r="BQ283" i="2"/>
  <c r="BQ295" i="2"/>
  <c r="BQ307" i="2"/>
  <c r="BQ319" i="2"/>
  <c r="BC319" i="2"/>
  <c r="F319" i="2"/>
  <c r="BQ331" i="2"/>
  <c r="BQ355" i="2"/>
  <c r="F355" i="2"/>
  <c r="BQ367" i="2"/>
  <c r="F367" i="2"/>
  <c r="BQ379" i="2"/>
  <c r="F379" i="2"/>
  <c r="BQ391" i="2"/>
  <c r="F391" i="2"/>
  <c r="BQ403" i="2"/>
  <c r="F403" i="2"/>
  <c r="BQ415" i="2"/>
  <c r="F415" i="2"/>
  <c r="BQ429" i="2"/>
  <c r="BD429" i="2"/>
  <c r="BB429" i="2"/>
  <c r="F429" i="2"/>
  <c r="BC429" i="2"/>
  <c r="BQ441" i="2"/>
  <c r="BD441" i="2"/>
  <c r="BB441" i="2"/>
  <c r="BC441" i="2"/>
  <c r="BQ453" i="2"/>
  <c r="BB453" i="2"/>
  <c r="F453" i="2"/>
  <c r="BC453" i="2"/>
  <c r="BQ465" i="2"/>
  <c r="BD465" i="2"/>
  <c r="BB465" i="2"/>
  <c r="F465" i="2"/>
  <c r="BC465" i="2"/>
  <c r="BQ477" i="2"/>
  <c r="BD477" i="2"/>
  <c r="BB477" i="2"/>
  <c r="BC477" i="2"/>
  <c r="BQ489" i="2"/>
  <c r="BD489" i="2"/>
  <c r="BB489" i="2"/>
  <c r="F489" i="2"/>
  <c r="BQ501" i="2"/>
  <c r="BD501" i="2"/>
  <c r="BB501" i="2"/>
  <c r="F501" i="2"/>
  <c r="BC501" i="2"/>
  <c r="BQ513" i="2"/>
  <c r="BD513" i="2"/>
  <c r="BB513" i="2"/>
  <c r="F513" i="2"/>
  <c r="BC513" i="2"/>
  <c r="BQ525" i="2"/>
  <c r="BD525" i="2"/>
  <c r="BB525" i="2"/>
  <c r="F525" i="2"/>
  <c r="BC525" i="2"/>
  <c r="BQ537" i="2"/>
  <c r="BD537" i="2"/>
  <c r="F537" i="2"/>
  <c r="BQ549" i="2"/>
  <c r="BD549" i="2"/>
  <c r="BB549" i="2"/>
  <c r="BC549" i="2"/>
  <c r="BQ561" i="2"/>
  <c r="BD561" i="2"/>
  <c r="BB561" i="2"/>
  <c r="F561" i="2"/>
  <c r="BC561" i="2"/>
  <c r="BQ573" i="2"/>
  <c r="BB573" i="2"/>
  <c r="F573" i="2"/>
  <c r="BC573" i="2"/>
  <c r="BQ589" i="2"/>
  <c r="BQ601" i="2"/>
  <c r="BB601" i="2"/>
  <c r="BQ613" i="2"/>
  <c r="BB613" i="2"/>
  <c r="BQ625" i="2"/>
  <c r="BQ639" i="2"/>
  <c r="BC639" i="2"/>
  <c r="BD639" i="2"/>
  <c r="F639" i="2"/>
  <c r="BQ651" i="2"/>
  <c r="BC651" i="2"/>
  <c r="BD651" i="2"/>
  <c r="F651" i="2"/>
  <c r="BQ663" i="2"/>
  <c r="BC663" i="2"/>
  <c r="BQ675" i="2"/>
  <c r="BC675" i="2"/>
  <c r="BQ687" i="2"/>
  <c r="BC687" i="2"/>
  <c r="BD687" i="2"/>
  <c r="F687" i="2"/>
  <c r="BQ699" i="2"/>
  <c r="BD699" i="2"/>
  <c r="BC699" i="2"/>
  <c r="F699" i="2"/>
  <c r="BQ711" i="2"/>
  <c r="BD711" i="2"/>
  <c r="BB711" i="2"/>
  <c r="BA711" i="2"/>
  <c r="F711" i="2"/>
  <c r="BQ723" i="2"/>
  <c r="E723" i="2"/>
  <c r="BD723" i="2"/>
  <c r="BB723" i="2"/>
  <c r="BA723" i="2"/>
  <c r="BC723" i="2"/>
  <c r="F723" i="2"/>
  <c r="BQ735" i="2"/>
  <c r="BD735" i="2"/>
  <c r="BC735" i="2"/>
  <c r="BQ749" i="2"/>
  <c r="F749" i="2"/>
  <c r="BC749" i="2"/>
  <c r="BD749" i="2"/>
  <c r="BQ761" i="2"/>
  <c r="F761" i="2"/>
  <c r="BC761" i="2"/>
  <c r="BD761" i="2"/>
  <c r="BQ773" i="2"/>
  <c r="F773" i="2"/>
  <c r="BC773" i="2"/>
  <c r="BD773" i="2"/>
  <c r="BQ785" i="2"/>
  <c r="BB785" i="2"/>
  <c r="BQ797" i="2"/>
  <c r="F797" i="2"/>
  <c r="BC797" i="2"/>
  <c r="BD797" i="2"/>
  <c r="BB797" i="2"/>
  <c r="BQ809" i="2"/>
  <c r="F809" i="2"/>
  <c r="BC809" i="2"/>
  <c r="BD809" i="2"/>
  <c r="BQ821" i="2"/>
  <c r="F821" i="2"/>
  <c r="BC821" i="2"/>
  <c r="BD821" i="2"/>
  <c r="BQ835" i="2"/>
  <c r="BQ847" i="2"/>
  <c r="BQ859" i="2"/>
  <c r="BQ871" i="2"/>
  <c r="BQ883" i="2"/>
  <c r="BQ895" i="2"/>
  <c r="BQ907" i="2"/>
  <c r="BQ919" i="2"/>
  <c r="F919" i="2"/>
  <c r="BQ931" i="2"/>
  <c r="BQ945" i="2"/>
  <c r="F945" i="2"/>
  <c r="BC945" i="2"/>
  <c r="BD945" i="2"/>
  <c r="BQ957" i="2"/>
  <c r="BB957" i="2"/>
  <c r="F957" i="2"/>
  <c r="BC957" i="2"/>
  <c r="BD957" i="2"/>
  <c r="BQ969" i="2"/>
  <c r="BB969" i="2"/>
  <c r="F969" i="2"/>
  <c r="BC969" i="2"/>
  <c r="BD969" i="2"/>
  <c r="BQ981" i="2"/>
  <c r="BB981" i="2"/>
  <c r="F981" i="2"/>
  <c r="BD981" i="2"/>
  <c r="BQ993" i="2"/>
  <c r="BB993" i="2"/>
  <c r="F993" i="2"/>
  <c r="BC993" i="2"/>
  <c r="BD993" i="2"/>
  <c r="BQ1005" i="2"/>
  <c r="BB1005" i="2"/>
  <c r="F1005" i="2"/>
  <c r="BC1005" i="2"/>
  <c r="BD1005" i="2"/>
  <c r="BQ1017" i="2"/>
  <c r="BB1017" i="2"/>
  <c r="F1017" i="2"/>
  <c r="BC1017" i="2"/>
  <c r="BD1017" i="2"/>
  <c r="BQ1029" i="2"/>
  <c r="BB1029" i="2"/>
  <c r="F1029" i="2"/>
  <c r="BC1029" i="2"/>
  <c r="BD1029" i="2"/>
  <c r="BQ1043" i="2"/>
  <c r="BC1043" i="2"/>
  <c r="BD1043" i="2"/>
  <c r="BB1043" i="2"/>
  <c r="BQ1055" i="2"/>
  <c r="BC1055" i="2"/>
  <c r="BD1055" i="2"/>
  <c r="BB1055" i="2"/>
  <c r="BQ1067" i="2"/>
  <c r="BC1067" i="2"/>
  <c r="BD1067" i="2"/>
  <c r="BB1067" i="2"/>
  <c r="BQ1079" i="2"/>
  <c r="BC1079" i="2"/>
  <c r="BD1079" i="2"/>
  <c r="BB1079" i="2"/>
  <c r="BQ1091" i="2"/>
  <c r="BC1091" i="2"/>
  <c r="BD1091" i="2"/>
  <c r="BB1091" i="2"/>
  <c r="BQ1103" i="2"/>
  <c r="BC1103" i="2"/>
  <c r="BD1103" i="2"/>
  <c r="BB1103" i="2"/>
  <c r="BQ1115" i="2"/>
  <c r="BC1115" i="2"/>
  <c r="BD1115" i="2"/>
  <c r="BB1115" i="2"/>
  <c r="BQ1127" i="2"/>
  <c r="BC1127" i="2"/>
  <c r="BD1127" i="2"/>
  <c r="BQ1139" i="2"/>
  <c r="BC1139" i="2"/>
  <c r="BD1139" i="2"/>
  <c r="BB1139" i="2"/>
  <c r="BQ1151" i="2"/>
  <c r="BC1151" i="2"/>
  <c r="BD1151" i="2"/>
  <c r="BB1151" i="2"/>
  <c r="BQ1165" i="2"/>
  <c r="BC1165" i="2"/>
  <c r="BB1165" i="2"/>
  <c r="BQ1177" i="2"/>
  <c r="BB1177" i="2"/>
  <c r="BQ1189" i="2"/>
  <c r="BC1189" i="2"/>
  <c r="BB1189" i="2"/>
  <c r="BQ1201" i="2"/>
  <c r="BC1201" i="2"/>
  <c r="BB1201" i="2"/>
  <c r="BQ1213" i="2"/>
  <c r="BC1213" i="2"/>
  <c r="BB1213" i="2"/>
  <c r="BQ1225" i="2"/>
  <c r="BC1225" i="2"/>
  <c r="BB1225" i="2"/>
  <c r="BQ1257" i="2"/>
  <c r="BC1257" i="2"/>
  <c r="F1257" i="2"/>
  <c r="BQ1269" i="2"/>
  <c r="BC1269" i="2"/>
  <c r="F1269" i="2"/>
  <c r="BQ1300" i="2"/>
  <c r="F1300" i="2"/>
  <c r="BQ1312" i="2"/>
  <c r="F1312" i="2"/>
  <c r="BQ1324" i="2"/>
  <c r="F1324" i="2"/>
  <c r="BQ1336" i="2"/>
  <c r="F1336" i="2"/>
  <c r="BQ1348" i="2"/>
  <c r="F1348" i="2"/>
  <c r="BQ1360" i="2"/>
  <c r="F1360" i="2"/>
  <c r="BQ1372" i="2"/>
  <c r="BQ1386" i="2"/>
  <c r="BQ1398" i="2"/>
  <c r="BQ1410" i="2"/>
  <c r="BQ1422" i="2"/>
  <c r="BQ1434" i="2"/>
  <c r="BQ1446" i="2"/>
  <c r="BQ1458" i="2"/>
  <c r="BQ1472" i="2"/>
  <c r="BD1472" i="2"/>
  <c r="BB1472" i="2"/>
  <c r="BA1472" i="2"/>
  <c r="F1472" i="2"/>
  <c r="E1472" i="2"/>
  <c r="BC1472" i="2"/>
  <c r="BQ1484" i="2"/>
  <c r="BD1484" i="2"/>
  <c r="BB1484" i="2"/>
  <c r="BA1484" i="2"/>
  <c r="F1484" i="2"/>
  <c r="E1484" i="2"/>
  <c r="BC1484" i="2"/>
  <c r="BQ1496" i="2"/>
  <c r="BD1496" i="2"/>
  <c r="BA1496" i="2"/>
  <c r="F1496" i="2"/>
  <c r="E1496" i="2"/>
  <c r="BC1496" i="2"/>
  <c r="BQ1508" i="2"/>
  <c r="BD1508" i="2"/>
  <c r="BB1508" i="2"/>
  <c r="BA1508" i="2"/>
  <c r="F1508" i="2"/>
  <c r="E1508" i="2"/>
  <c r="BC1508" i="2"/>
  <c r="BQ1520" i="2"/>
  <c r="BC1520" i="2"/>
  <c r="BQ1532" i="2"/>
  <c r="BD1532" i="2"/>
  <c r="BB1532" i="2"/>
  <c r="BA1532" i="2"/>
  <c r="F1532" i="2"/>
  <c r="E1532" i="2"/>
  <c r="BC1532" i="2"/>
  <c r="BQ1544" i="2"/>
  <c r="BD1544" i="2"/>
  <c r="BB1544" i="2"/>
  <c r="BA1544" i="2"/>
  <c r="F1544" i="2"/>
  <c r="E1544" i="2"/>
  <c r="BC1544" i="2"/>
  <c r="BQ1558" i="2"/>
  <c r="BC1558" i="2"/>
  <c r="F1558" i="2"/>
  <c r="BQ1570" i="2"/>
  <c r="BC1570" i="2"/>
  <c r="BD1570" i="2"/>
  <c r="F1570" i="2"/>
  <c r="BQ1582" i="2"/>
  <c r="BC1582" i="2"/>
  <c r="F1582" i="2"/>
  <c r="BQ1594" i="2"/>
  <c r="BC1594" i="2"/>
  <c r="F1594" i="2"/>
  <c r="BQ1606" i="2"/>
  <c r="BC1606" i="2"/>
  <c r="F1606" i="2"/>
  <c r="BQ1618" i="2"/>
  <c r="BC1618" i="2"/>
  <c r="F1618" i="2"/>
  <c r="BQ1630" i="2"/>
  <c r="BC1630" i="2"/>
  <c r="F1630" i="2"/>
  <c r="BQ1642" i="2"/>
  <c r="BC1642" i="2"/>
  <c r="F1642" i="2"/>
  <c r="BQ1654" i="2"/>
  <c r="BC1654" i="2"/>
  <c r="BQ1668" i="2"/>
  <c r="BC1668" i="2"/>
  <c r="BD1668" i="2"/>
  <c r="BB1668" i="2"/>
  <c r="F1668" i="2"/>
  <c r="BQ1680" i="2"/>
  <c r="BD1680" i="2"/>
  <c r="BB1680" i="2"/>
  <c r="F1680" i="2"/>
  <c r="BC1680" i="2"/>
  <c r="BQ1692" i="2"/>
  <c r="BD1692" i="2"/>
  <c r="BB1692" i="2"/>
  <c r="F1692" i="2"/>
  <c r="BQ1704" i="2"/>
  <c r="BD1704" i="2"/>
  <c r="F1704" i="2"/>
  <c r="BC1704" i="2"/>
  <c r="BQ1716" i="2"/>
  <c r="BD1716" i="2"/>
  <c r="BB1716" i="2"/>
  <c r="F1716" i="2"/>
  <c r="BC1716" i="2"/>
  <c r="BQ1730" i="2"/>
  <c r="F1730" i="2"/>
  <c r="BC1730" i="2"/>
  <c r="BD1730" i="2"/>
  <c r="BB1730" i="2"/>
  <c r="BQ1742" i="2"/>
  <c r="F1742" i="2"/>
  <c r="BC1742" i="2"/>
  <c r="BD1742" i="2"/>
  <c r="BB1742" i="2"/>
  <c r="BQ1754" i="2"/>
  <c r="F1754" i="2"/>
  <c r="BC1754" i="2"/>
  <c r="BD1754" i="2"/>
  <c r="BB1754" i="2"/>
  <c r="BQ1766" i="2"/>
  <c r="F1766" i="2"/>
  <c r="BC1766" i="2"/>
  <c r="BB1766" i="2"/>
  <c r="BQ1778" i="2"/>
  <c r="BC1778" i="2"/>
  <c r="BD1778" i="2"/>
  <c r="BB1778" i="2"/>
  <c r="F1778" i="2"/>
  <c r="BQ1790" i="2"/>
  <c r="BC1790" i="2"/>
  <c r="BD1790" i="2"/>
  <c r="BB1790" i="2"/>
  <c r="F1790" i="2"/>
  <c r="BQ1802" i="2"/>
  <c r="BC1802" i="2"/>
  <c r="BD1802" i="2"/>
  <c r="BB1802" i="2"/>
  <c r="F1802" i="2"/>
  <c r="BQ1814" i="2"/>
  <c r="BC1814" i="2"/>
  <c r="BD1814" i="2"/>
  <c r="BB1814" i="2"/>
  <c r="F1814" i="2"/>
  <c r="BQ1828" i="2"/>
  <c r="BC1828" i="2"/>
  <c r="BB1828" i="2"/>
  <c r="F1828" i="2"/>
  <c r="BQ1854" i="2"/>
  <c r="F1854" i="2"/>
  <c r="BQ1866" i="2"/>
  <c r="F1866" i="2"/>
  <c r="BQ1880" i="2"/>
  <c r="BC1880" i="2"/>
  <c r="BD1880" i="2"/>
  <c r="F1880" i="2"/>
  <c r="BQ1892" i="2"/>
  <c r="BC1892" i="2"/>
  <c r="BD1892" i="2"/>
  <c r="F1892" i="2"/>
  <c r="BQ1904" i="2"/>
  <c r="BC1904" i="2"/>
  <c r="BD1904" i="2"/>
  <c r="F1904" i="2"/>
  <c r="BQ1918" i="2"/>
  <c r="BC1918" i="2"/>
  <c r="BD1918" i="2"/>
  <c r="BQ1930" i="2"/>
  <c r="BC1930" i="2"/>
  <c r="BD1930" i="2"/>
  <c r="BQ1942" i="2"/>
  <c r="BC1942" i="2"/>
  <c r="BD1942" i="2"/>
  <c r="BQ1954" i="2"/>
  <c r="BC1954" i="2"/>
  <c r="BD1954" i="2"/>
  <c r="BQ1966" i="2"/>
  <c r="BC1966" i="2"/>
  <c r="BQ1980" i="2"/>
  <c r="BQ1992" i="2"/>
  <c r="BQ2004" i="2"/>
  <c r="BQ2016" i="2"/>
  <c r="BQ2028" i="2"/>
  <c r="BQ2040" i="2"/>
  <c r="BQ2052" i="2"/>
  <c r="BQ2064" i="2"/>
  <c r="BQ2078" i="2"/>
  <c r="BB2078" i="2"/>
  <c r="F2078" i="2"/>
  <c r="BC2078" i="2"/>
  <c r="BQ2090" i="2"/>
  <c r="BD2090" i="2"/>
  <c r="BB2090" i="2"/>
  <c r="F2090" i="2"/>
  <c r="BC2090" i="2"/>
  <c r="BQ2102" i="2"/>
  <c r="BD2102" i="2"/>
  <c r="BB2102" i="2"/>
  <c r="F2102" i="2"/>
  <c r="BC2102" i="2"/>
  <c r="BQ2114" i="2"/>
  <c r="BD2114" i="2"/>
  <c r="BB2114" i="2"/>
  <c r="BC2114" i="2"/>
  <c r="BQ2128" i="2"/>
  <c r="BQ2140" i="2"/>
  <c r="BC2140" i="2"/>
  <c r="BD2140" i="2"/>
  <c r="F2140" i="2"/>
  <c r="BQ2152" i="2"/>
  <c r="BC2152" i="2"/>
  <c r="BD2152" i="2"/>
  <c r="F2152" i="2"/>
  <c r="BQ2164" i="2"/>
  <c r="BC2164" i="2"/>
  <c r="BD2164" i="2"/>
  <c r="F2164" i="2"/>
  <c r="BQ2176" i="2"/>
  <c r="BC2176" i="2"/>
  <c r="BD2176" i="2"/>
  <c r="F2176" i="2"/>
  <c r="BQ2188" i="2"/>
  <c r="BC2188" i="2"/>
  <c r="BD2188" i="2"/>
  <c r="BQ2200" i="2"/>
  <c r="BD2200" i="2"/>
  <c r="BQ2212" i="2"/>
  <c r="BC2212" i="2"/>
  <c r="BD2212" i="2"/>
  <c r="F2212" i="2"/>
  <c r="BQ2226" i="2"/>
  <c r="BC2226" i="2"/>
  <c r="BB2226" i="2"/>
  <c r="BQ2238" i="2"/>
  <c r="BC2238" i="2"/>
  <c r="BD2238" i="2"/>
  <c r="BB2238" i="2"/>
  <c r="BQ2250" i="2"/>
  <c r="BC2250" i="2"/>
  <c r="BD2250" i="2"/>
  <c r="BB2250" i="2"/>
  <c r="BQ2262" i="2"/>
  <c r="BC2262" i="2"/>
  <c r="BB2262" i="2"/>
  <c r="BQ2274" i="2"/>
  <c r="BC2274" i="2"/>
  <c r="BD2274" i="2"/>
  <c r="BB2274" i="2"/>
  <c r="BQ2286" i="2"/>
  <c r="BC2286" i="2"/>
  <c r="BD2286" i="2"/>
  <c r="BB2286" i="2"/>
  <c r="BQ2300" i="2"/>
  <c r="F2300" i="2"/>
  <c r="BC2300" i="2"/>
  <c r="BD2300" i="2"/>
  <c r="BQ2312" i="2"/>
  <c r="F2312" i="2"/>
  <c r="BC2312" i="2"/>
  <c r="BD2312" i="2"/>
  <c r="BQ2324" i="2"/>
  <c r="F2324" i="2"/>
  <c r="BC2324" i="2"/>
  <c r="BD2324" i="2"/>
  <c r="BB2324" i="2"/>
  <c r="F2338" i="2"/>
  <c r="BC2338" i="2"/>
  <c r="BD2338" i="2"/>
  <c r="BB2338" i="2"/>
  <c r="BD2350" i="2"/>
  <c r="BB2350" i="2"/>
  <c r="BC2362" i="2"/>
  <c r="BD2362" i="2"/>
  <c r="BB2362" i="2"/>
  <c r="BD2374" i="2"/>
  <c r="BC2386" i="2"/>
  <c r="BB2386" i="2"/>
  <c r="F2398" i="2"/>
  <c r="BC2398" i="2"/>
  <c r="BD2398" i="2"/>
  <c r="BB2398" i="2"/>
  <c r="BQ2420" i="2"/>
  <c r="BD2420" i="2"/>
  <c r="F2420" i="2"/>
  <c r="BQ2432" i="2"/>
  <c r="BD2432" i="2"/>
  <c r="F2432" i="2"/>
  <c r="BQ2444" i="2"/>
  <c r="BD2444" i="2"/>
  <c r="F2444" i="2"/>
  <c r="BQ2456" i="2"/>
  <c r="BD2456" i="2"/>
  <c r="F2456" i="2"/>
  <c r="BQ2470" i="2"/>
  <c r="BC2470" i="2"/>
  <c r="BQ2482" i="2"/>
  <c r="BB2482" i="2"/>
  <c r="BQ2494" i="2"/>
  <c r="F2494" i="2"/>
  <c r="BQ2506" i="2"/>
  <c r="BQ2518" i="2"/>
  <c r="BQ2532" i="2"/>
  <c r="F2532" i="2"/>
  <c r="BQ2544" i="2"/>
  <c r="F2544" i="2"/>
  <c r="BQ2556" i="2"/>
  <c r="F2556" i="2"/>
  <c r="BQ2568" i="2"/>
  <c r="F2568" i="2"/>
  <c r="BQ2580" i="2"/>
  <c r="F2580" i="2"/>
  <c r="BQ2592" i="2"/>
  <c r="F2592" i="2"/>
  <c r="BQ2604" i="2"/>
  <c r="BC2604" i="2"/>
  <c r="F2604" i="2"/>
  <c r="BQ2616" i="2"/>
  <c r="F2616" i="2"/>
  <c r="BQ2630" i="2"/>
  <c r="BC2630" i="2"/>
  <c r="BD2630" i="2"/>
  <c r="BB2630" i="2"/>
  <c r="F2630" i="2"/>
  <c r="BQ2642" i="2"/>
  <c r="BC2642" i="2"/>
  <c r="BD2642" i="2"/>
  <c r="F2642" i="2"/>
  <c r="BQ2654" i="2"/>
  <c r="BC2654" i="2"/>
  <c r="BD2654" i="2"/>
  <c r="F2654" i="2"/>
  <c r="BQ2666" i="2"/>
  <c r="BC2666" i="2"/>
  <c r="BD2666" i="2"/>
  <c r="F2666" i="2"/>
  <c r="BQ2678" i="2"/>
  <c r="BC2678" i="2"/>
  <c r="F2678" i="2"/>
  <c r="BQ2690" i="2"/>
  <c r="BC2690" i="2"/>
  <c r="BD2690" i="2"/>
  <c r="F2690" i="2"/>
  <c r="BQ2702" i="2"/>
  <c r="BC2702" i="2"/>
  <c r="BD2702" i="2"/>
  <c r="F2702" i="2"/>
  <c r="BQ2714" i="2"/>
  <c r="BC2714" i="2"/>
  <c r="BD2714" i="2"/>
  <c r="F2714" i="2"/>
  <c r="BQ2726" i="2"/>
  <c r="BC2726" i="2"/>
  <c r="BD2726" i="2"/>
  <c r="F2726" i="2"/>
  <c r="BQ2738" i="2"/>
  <c r="BC2738" i="2"/>
  <c r="BD2738" i="2"/>
  <c r="BQ2750" i="2"/>
  <c r="BC2750" i="2"/>
  <c r="BD2750" i="2"/>
  <c r="F2750" i="2"/>
  <c r="BQ2762" i="2"/>
  <c r="BD2762" i="2"/>
  <c r="BQ2774" i="2"/>
  <c r="BC2774" i="2"/>
  <c r="F2774" i="2"/>
  <c r="BQ2786" i="2"/>
  <c r="F2786" i="2"/>
  <c r="BQ2798" i="2"/>
  <c r="F2798" i="2"/>
  <c r="BQ2810" i="2"/>
  <c r="F2810" i="2"/>
  <c r="BQ2822" i="2"/>
  <c r="F2822" i="2"/>
  <c r="BQ2834" i="2"/>
  <c r="BQ2846" i="2"/>
  <c r="F2846" i="2"/>
  <c r="BQ2858" i="2"/>
  <c r="F2858" i="2"/>
  <c r="BQ2870" i="2"/>
  <c r="F2870" i="2"/>
  <c r="BQ2884" i="2"/>
  <c r="BC2884" i="2"/>
  <c r="BQ2896" i="2"/>
  <c r="BC2896" i="2"/>
  <c r="BB2896" i="2"/>
  <c r="F2896" i="2"/>
  <c r="BQ2908" i="2"/>
  <c r="BQ2938" i="2"/>
  <c r="BB2938" i="2"/>
  <c r="F2938" i="2"/>
  <c r="BC2938" i="2"/>
  <c r="BQ2950" i="2"/>
  <c r="BB2950" i="2"/>
  <c r="BD2950" i="2"/>
  <c r="F2950" i="2"/>
  <c r="BC2950" i="2"/>
  <c r="BQ2962" i="2"/>
  <c r="BD2962" i="2"/>
  <c r="BB2962" i="2"/>
  <c r="F2962" i="2"/>
  <c r="BC2962" i="2"/>
  <c r="BQ2974" i="2"/>
  <c r="BC2974" i="2"/>
  <c r="BD2974" i="2"/>
  <c r="BQ2986" i="2"/>
  <c r="BC2986" i="2"/>
  <c r="BD2986" i="2"/>
  <c r="BB2986" i="2"/>
  <c r="F2986" i="2"/>
  <c r="BQ2998" i="2"/>
  <c r="BD2998" i="2"/>
  <c r="BB2998" i="2"/>
  <c r="F2998" i="2"/>
  <c r="BC2998" i="2"/>
  <c r="BQ3010" i="2"/>
  <c r="BB3010" i="2"/>
  <c r="F3010" i="2"/>
  <c r="BC3010" i="2"/>
  <c r="BQ3022" i="2"/>
  <c r="BD3022" i="2"/>
  <c r="BB3022" i="2"/>
  <c r="F3022" i="2"/>
  <c r="BC3022" i="2"/>
  <c r="BQ3034" i="2"/>
  <c r="BB3034" i="2"/>
  <c r="BC3034" i="2"/>
  <c r="BD3034" i="2"/>
  <c r="F3034" i="2"/>
  <c r="BQ3046" i="2"/>
  <c r="BB3046" i="2"/>
  <c r="BC3046" i="2"/>
  <c r="BD3046" i="2"/>
  <c r="BQ3058" i="2"/>
  <c r="BB3058" i="2"/>
  <c r="F3058" i="2"/>
  <c r="BC3058" i="2"/>
  <c r="BD3058" i="2"/>
  <c r="BC3072" i="2"/>
  <c r="BD3072" i="2"/>
  <c r="F3072" i="2"/>
  <c r="BC3084" i="2"/>
  <c r="F3084" i="2"/>
  <c r="BC3096" i="2"/>
  <c r="BD3096" i="2"/>
  <c r="F3096" i="2"/>
  <c r="BQ3110" i="2"/>
  <c r="BC3110" i="2"/>
  <c r="BD3110" i="2"/>
  <c r="F3110" i="2"/>
  <c r="BQ3122" i="2"/>
  <c r="F3122" i="2"/>
  <c r="BC3122" i="2"/>
  <c r="BQ3134" i="2"/>
  <c r="BC3134" i="2"/>
  <c r="BD3134" i="2"/>
  <c r="F3134" i="2"/>
  <c r="BQ3146" i="2"/>
  <c r="BC3146" i="2"/>
  <c r="BD3146" i="2"/>
  <c r="F3146" i="2"/>
  <c r="BQ3158" i="2"/>
  <c r="F3158" i="2"/>
  <c r="BC3158" i="2"/>
  <c r="BD3158" i="2"/>
  <c r="BQ3172" i="2"/>
  <c r="BC3172" i="2"/>
  <c r="F3172" i="2"/>
  <c r="BB3172" i="2"/>
  <c r="BQ3184" i="2"/>
  <c r="BC3184" i="2"/>
  <c r="BB3184" i="2"/>
  <c r="F3184" i="2"/>
  <c r="BQ3196" i="2"/>
  <c r="BC3196" i="2"/>
  <c r="F3196" i="2"/>
  <c r="BQ3208" i="2"/>
  <c r="BC3208" i="2"/>
  <c r="BB3208" i="2"/>
  <c r="F3208" i="2"/>
  <c r="BQ3220" i="2"/>
  <c r="BC3220" i="2"/>
  <c r="BB3220" i="2"/>
  <c r="F3220" i="2"/>
  <c r="BQ3232" i="2"/>
  <c r="BC3232" i="2"/>
  <c r="BB3232" i="2"/>
  <c r="F3232" i="2"/>
  <c r="BQ10" i="2"/>
  <c r="BQ22" i="2"/>
  <c r="BQ34" i="2"/>
  <c r="BQ46" i="2"/>
  <c r="BQ58" i="2"/>
  <c r="BQ72" i="2"/>
  <c r="BQ84" i="2"/>
  <c r="BQ96" i="2"/>
  <c r="BQ108" i="2"/>
  <c r="BQ122" i="2"/>
  <c r="BQ136" i="2"/>
  <c r="BQ148" i="2"/>
  <c r="BQ160" i="2"/>
  <c r="BQ172" i="2"/>
  <c r="BQ184" i="2"/>
  <c r="BQ196" i="2"/>
  <c r="BC196" i="2"/>
  <c r="BC210" i="2"/>
  <c r="BD210" i="2"/>
  <c r="F210" i="2"/>
  <c r="BD222" i="2"/>
  <c r="BD234" i="2"/>
  <c r="BD246" i="2"/>
  <c r="F246" i="2"/>
  <c r="BD258" i="2"/>
  <c r="BQ272" i="2"/>
  <c r="BC272" i="2"/>
  <c r="BQ284" i="2"/>
  <c r="BQ296" i="2"/>
  <c r="BQ308" i="2"/>
  <c r="BQ320" i="2"/>
  <c r="BQ332" i="2"/>
  <c r="BQ356" i="2"/>
  <c r="F356" i="2"/>
  <c r="BQ368" i="2"/>
  <c r="BQ380" i="2"/>
  <c r="F380" i="2"/>
  <c r="BQ392" i="2"/>
  <c r="F392" i="2"/>
  <c r="BQ404" i="2"/>
  <c r="F404" i="2"/>
  <c r="BQ416" i="2"/>
  <c r="F416" i="2"/>
  <c r="BQ430" i="2"/>
  <c r="BC430" i="2"/>
  <c r="BB430" i="2"/>
  <c r="F430" i="2"/>
  <c r="BQ442" i="2"/>
  <c r="BC442" i="2"/>
  <c r="BD442" i="2"/>
  <c r="BB442" i="2"/>
  <c r="F442" i="2"/>
  <c r="BQ454" i="2"/>
  <c r="BD454" i="2"/>
  <c r="BB454" i="2"/>
  <c r="BQ466" i="2"/>
  <c r="BC466" i="2"/>
  <c r="BD466" i="2"/>
  <c r="F466" i="2"/>
  <c r="BQ478" i="2"/>
  <c r="BC478" i="2"/>
  <c r="BD478" i="2"/>
  <c r="BB478" i="2"/>
  <c r="BQ490" i="2"/>
  <c r="BC490" i="2"/>
  <c r="BD490" i="2"/>
  <c r="BB490" i="2"/>
  <c r="F490" i="2"/>
  <c r="BQ502" i="2"/>
  <c r="BC502" i="2"/>
  <c r="BB502" i="2"/>
  <c r="F502" i="2"/>
  <c r="BQ514" i="2"/>
  <c r="BC514" i="2"/>
  <c r="BD514" i="2"/>
  <c r="BB514" i="2"/>
  <c r="F514" i="2"/>
  <c r="BQ526" i="2"/>
  <c r="BD526" i="2"/>
  <c r="BB526" i="2"/>
  <c r="F526" i="2"/>
  <c r="BQ538" i="2"/>
  <c r="BC538" i="2"/>
  <c r="BD538" i="2"/>
  <c r="F538" i="2"/>
  <c r="BQ550" i="2"/>
  <c r="BD550" i="2"/>
  <c r="BB550" i="2"/>
  <c r="F550" i="2"/>
  <c r="BQ562" i="2"/>
  <c r="BC562" i="2"/>
  <c r="BD562" i="2"/>
  <c r="BB562" i="2"/>
  <c r="F562" i="2"/>
  <c r="BQ574" i="2"/>
  <c r="BC574" i="2"/>
  <c r="BB574" i="2"/>
  <c r="F574" i="2"/>
  <c r="BQ590" i="2"/>
  <c r="BB590" i="2"/>
  <c r="BQ602" i="2"/>
  <c r="BQ614" i="2"/>
  <c r="BB614" i="2"/>
  <c r="BQ626" i="2"/>
  <c r="BB626" i="2"/>
  <c r="BQ640" i="2"/>
  <c r="BC640" i="2"/>
  <c r="BQ652" i="2"/>
  <c r="BD652" i="2"/>
  <c r="F652" i="2"/>
  <c r="BC652" i="2"/>
  <c r="BQ664" i="2"/>
  <c r="BD664" i="2"/>
  <c r="BB664" i="2"/>
  <c r="F664" i="2"/>
  <c r="E664" i="2"/>
  <c r="BC664" i="2"/>
  <c r="BQ676" i="2"/>
  <c r="BD676" i="2"/>
  <c r="F676" i="2"/>
  <c r="BC676" i="2"/>
  <c r="BQ688" i="2"/>
  <c r="BD688" i="2"/>
  <c r="F688" i="2"/>
  <c r="BQ700" i="2"/>
  <c r="BC700" i="2"/>
  <c r="BD700" i="2"/>
  <c r="BQ712" i="2"/>
  <c r="BC712" i="2"/>
  <c r="F712" i="2"/>
  <c r="BD712" i="2"/>
  <c r="BQ724" i="2"/>
  <c r="BC724" i="2"/>
  <c r="F724" i="2"/>
  <c r="BD724" i="2"/>
  <c r="BQ736" i="2"/>
  <c r="BC736" i="2"/>
  <c r="F736" i="2"/>
  <c r="BD736" i="2"/>
  <c r="BQ750" i="2"/>
  <c r="BD750" i="2"/>
  <c r="F750" i="2"/>
  <c r="BC750" i="2"/>
  <c r="BQ762" i="2"/>
  <c r="BB762" i="2"/>
  <c r="F762" i="2"/>
  <c r="BC762" i="2"/>
  <c r="BQ774" i="2"/>
  <c r="BD774" i="2"/>
  <c r="BB774" i="2"/>
  <c r="F774" i="2"/>
  <c r="BC774" i="2"/>
  <c r="BQ786" i="2"/>
  <c r="BD786" i="2"/>
  <c r="F786" i="2"/>
  <c r="BC786" i="2"/>
  <c r="BQ798" i="2"/>
  <c r="BD798" i="2"/>
  <c r="BB798" i="2"/>
  <c r="BA798" i="2"/>
  <c r="F798" i="2"/>
  <c r="BC798" i="2"/>
  <c r="BQ810" i="2"/>
  <c r="BB810" i="2"/>
  <c r="F810" i="2"/>
  <c r="BC810" i="2"/>
  <c r="BQ822" i="2"/>
  <c r="BD822" i="2"/>
  <c r="F822" i="2"/>
  <c r="BC822" i="2"/>
  <c r="BQ836" i="2"/>
  <c r="BQ848" i="2"/>
  <c r="BQ860" i="2"/>
  <c r="BQ872" i="2"/>
  <c r="BQ884" i="2"/>
  <c r="BQ896" i="2"/>
  <c r="BQ908" i="2"/>
  <c r="BC908" i="2"/>
  <c r="BQ920" i="2"/>
  <c r="BQ934" i="2"/>
  <c r="BQ946" i="2"/>
  <c r="F946" i="2"/>
  <c r="BC946" i="2"/>
  <c r="BD946" i="2"/>
  <c r="BB946" i="2"/>
  <c r="BQ958" i="2"/>
  <c r="F958" i="2"/>
  <c r="BC958" i="2"/>
  <c r="BD958" i="2"/>
  <c r="BB958" i="2"/>
  <c r="BQ970" i="2"/>
  <c r="F970" i="2"/>
  <c r="BC970" i="2"/>
  <c r="BD970" i="2"/>
  <c r="BB970" i="2"/>
  <c r="BQ982" i="2"/>
  <c r="F982" i="2"/>
  <c r="BC982" i="2"/>
  <c r="BD982" i="2"/>
  <c r="BB982" i="2"/>
  <c r="BQ994" i="2"/>
  <c r="F994" i="2"/>
  <c r="BD994" i="2"/>
  <c r="BB994" i="2"/>
  <c r="BQ1006" i="2"/>
  <c r="F1006" i="2"/>
  <c r="BC1006" i="2"/>
  <c r="BD1006" i="2"/>
  <c r="BB1006" i="2"/>
  <c r="BQ1018" i="2"/>
  <c r="F1018" i="2"/>
  <c r="BC1018" i="2"/>
  <c r="BD1018" i="2"/>
  <c r="BB1018" i="2"/>
  <c r="BQ1030" i="2"/>
  <c r="F1030" i="2"/>
  <c r="BC1030" i="2"/>
  <c r="BB1030" i="2"/>
  <c r="BQ1044" i="2"/>
  <c r="BC1044" i="2"/>
  <c r="BD1044" i="2"/>
  <c r="BB1044" i="2"/>
  <c r="BQ1056" i="2"/>
  <c r="BC1056" i="2"/>
  <c r="BD1056" i="2"/>
  <c r="BB1056" i="2"/>
  <c r="BQ1068" i="2"/>
  <c r="BC1068" i="2"/>
  <c r="BD1068" i="2"/>
  <c r="BB1068" i="2"/>
  <c r="BQ1080" i="2"/>
  <c r="BC1080" i="2"/>
  <c r="BD1080" i="2"/>
  <c r="BB1080" i="2"/>
  <c r="BQ1092" i="2"/>
  <c r="BC1092" i="2"/>
  <c r="BD1092" i="2"/>
  <c r="BB1092" i="2"/>
  <c r="BQ1104" i="2"/>
  <c r="BC1104" i="2"/>
  <c r="BD1104" i="2"/>
  <c r="BB1104" i="2"/>
  <c r="BQ1116" i="2"/>
  <c r="BC1116" i="2"/>
  <c r="BD1116" i="2"/>
  <c r="BB1116" i="2"/>
  <c r="BQ1128" i="2"/>
  <c r="BC1128" i="2"/>
  <c r="BD1128" i="2"/>
  <c r="BB1128" i="2"/>
  <c r="BQ1140" i="2"/>
  <c r="BC1140" i="2"/>
  <c r="BD1140" i="2"/>
  <c r="BB1140" i="2"/>
  <c r="BQ1152" i="2"/>
  <c r="BC1152" i="2"/>
  <c r="BD1152" i="2"/>
  <c r="BB1152" i="2"/>
  <c r="BQ1166" i="2"/>
  <c r="BB1166" i="2"/>
  <c r="BC1166" i="2"/>
  <c r="BQ1178" i="2"/>
  <c r="BB1178" i="2"/>
  <c r="BC1178" i="2"/>
  <c r="BQ1190" i="2"/>
  <c r="BB1190" i="2"/>
  <c r="BC1190" i="2"/>
  <c r="BQ1202" i="2"/>
  <c r="BB1202" i="2"/>
  <c r="BC1202" i="2"/>
  <c r="BQ1214" i="2"/>
  <c r="BC1214" i="2"/>
  <c r="BB1214" i="2"/>
  <c r="BQ1226" i="2"/>
  <c r="BC1226" i="2"/>
  <c r="BB1226" i="2"/>
  <c r="BQ1258" i="2"/>
  <c r="BC1258" i="2"/>
  <c r="F1258" i="2"/>
  <c r="BQ1270" i="2"/>
  <c r="BC1270" i="2"/>
  <c r="F1270" i="2"/>
  <c r="BQ1301" i="2"/>
  <c r="F1301" i="2"/>
  <c r="BQ1313" i="2"/>
  <c r="F1313" i="2"/>
  <c r="BQ1325" i="2"/>
  <c r="F1325" i="2"/>
  <c r="BQ1337" i="2"/>
  <c r="F1337" i="2"/>
  <c r="BQ1349" i="2"/>
  <c r="BC1349" i="2"/>
  <c r="F1349" i="2"/>
  <c r="BQ1361" i="2"/>
  <c r="F1361" i="2"/>
  <c r="BQ1375" i="2"/>
  <c r="BQ1387" i="2"/>
  <c r="BQ1399" i="2"/>
  <c r="BQ1411" i="2"/>
  <c r="BQ1423" i="2"/>
  <c r="BQ1435" i="2"/>
  <c r="BQ1447" i="2"/>
  <c r="BQ1459" i="2"/>
  <c r="BQ1473" i="2"/>
  <c r="BC1473" i="2"/>
  <c r="BD1473" i="2"/>
  <c r="BB1473" i="2"/>
  <c r="BA1473" i="2"/>
  <c r="F1473" i="2"/>
  <c r="E1473" i="2"/>
  <c r="BQ1485" i="2"/>
  <c r="BC1485" i="2"/>
  <c r="BD1485" i="2"/>
  <c r="BA1485" i="2"/>
  <c r="F1485" i="2"/>
  <c r="E1485" i="2"/>
  <c r="BQ1497" i="2"/>
  <c r="BC1497" i="2"/>
  <c r="BD1497" i="2"/>
  <c r="BB1497" i="2"/>
  <c r="BA1497" i="2"/>
  <c r="F1497" i="2"/>
  <c r="E1497" i="2"/>
  <c r="BQ1509" i="2"/>
  <c r="BC1509" i="2"/>
  <c r="BD1509" i="2"/>
  <c r="BB1509" i="2"/>
  <c r="F1509" i="2"/>
  <c r="BQ1521" i="2"/>
  <c r="BC1521" i="2"/>
  <c r="BD1521" i="2"/>
  <c r="BB1521" i="2"/>
  <c r="BA1521" i="2"/>
  <c r="F1521" i="2"/>
  <c r="E1521" i="2"/>
  <c r="BQ1533" i="2"/>
  <c r="BC1533" i="2"/>
  <c r="BD1533" i="2"/>
  <c r="BA1533" i="2"/>
  <c r="F1533" i="2"/>
  <c r="E1533" i="2"/>
  <c r="BQ1545" i="2"/>
  <c r="BC1545" i="2"/>
  <c r="BB1545" i="2"/>
  <c r="BA1545" i="2"/>
  <c r="F1545" i="2"/>
  <c r="E1545" i="2"/>
  <c r="BQ1559" i="2"/>
  <c r="F1559" i="2"/>
  <c r="BC1559" i="2"/>
  <c r="BQ1571" i="2"/>
  <c r="F1571" i="2"/>
  <c r="BQ1583" i="2"/>
  <c r="F1583" i="2"/>
  <c r="BC1583" i="2"/>
  <c r="BQ1595" i="2"/>
  <c r="F1595" i="2"/>
  <c r="BC1595" i="2"/>
  <c r="BQ1607" i="2"/>
  <c r="BC1607" i="2"/>
  <c r="F1607" i="2"/>
  <c r="BQ1619" i="2"/>
  <c r="BC1619" i="2"/>
  <c r="F1619" i="2"/>
  <c r="BQ1631" i="2"/>
  <c r="BC1631" i="2"/>
  <c r="F1631" i="2"/>
  <c r="BQ1643" i="2"/>
  <c r="BC1643" i="2"/>
  <c r="F1643" i="2"/>
  <c r="BQ1655" i="2"/>
  <c r="BC1655" i="2"/>
  <c r="F1655" i="2"/>
  <c r="BQ1669" i="2"/>
  <c r="BC1669" i="2"/>
  <c r="BD1669" i="2"/>
  <c r="BB1669" i="2"/>
  <c r="BQ1681" i="2"/>
  <c r="BC1681" i="2"/>
  <c r="BD1681" i="2"/>
  <c r="F1681" i="2"/>
  <c r="BQ1693" i="2"/>
  <c r="BC1693" i="2"/>
  <c r="BD1693" i="2"/>
  <c r="BB1693" i="2"/>
  <c r="F1693" i="2"/>
  <c r="BQ1705" i="2"/>
  <c r="BC1705" i="2"/>
  <c r="BD1705" i="2"/>
  <c r="BB1705" i="2"/>
  <c r="F1705" i="2"/>
  <c r="BQ1717" i="2"/>
  <c r="BC1717" i="2"/>
  <c r="BD1717" i="2"/>
  <c r="F1717" i="2"/>
  <c r="BQ1731" i="2"/>
  <c r="F1731" i="2"/>
  <c r="BC1731" i="2"/>
  <c r="BD1731" i="2"/>
  <c r="BB1731" i="2"/>
  <c r="BQ1743" i="2"/>
  <c r="F1743" i="2"/>
  <c r="BC1743" i="2"/>
  <c r="BD1743" i="2"/>
  <c r="BB1743" i="2"/>
  <c r="BQ1755" i="2"/>
  <c r="BD1755" i="2"/>
  <c r="BB1755" i="2"/>
  <c r="BQ1767" i="2"/>
  <c r="F1767" i="2"/>
  <c r="BC1767" i="2"/>
  <c r="BD1767" i="2"/>
  <c r="BB1767" i="2"/>
  <c r="BQ1779" i="2"/>
  <c r="BC1779" i="2"/>
  <c r="BD1779" i="2"/>
  <c r="BB1779" i="2"/>
  <c r="F1779" i="2"/>
  <c r="BQ1791" i="2"/>
  <c r="BC1791" i="2"/>
  <c r="BD1791" i="2"/>
  <c r="F1791" i="2"/>
  <c r="BQ1803" i="2"/>
  <c r="BC1803" i="2"/>
  <c r="BD1803" i="2"/>
  <c r="BB1803" i="2"/>
  <c r="F1803" i="2"/>
  <c r="BQ1815" i="2"/>
  <c r="BC1815" i="2"/>
  <c r="BD1815" i="2"/>
  <c r="BB1815" i="2"/>
  <c r="F1815" i="2"/>
  <c r="BQ1829" i="2"/>
  <c r="BB1829" i="2"/>
  <c r="BQ1855" i="2"/>
  <c r="BQ1867" i="2"/>
  <c r="BQ1881" i="2"/>
  <c r="BC1881" i="2"/>
  <c r="BD1881" i="2"/>
  <c r="F1881" i="2"/>
  <c r="BQ1893" i="2"/>
  <c r="BC1893" i="2"/>
  <c r="BD1893" i="2"/>
  <c r="F1893" i="2"/>
  <c r="BQ1907" i="2"/>
  <c r="BQ1919" i="2"/>
  <c r="BC1919" i="2"/>
  <c r="BD1919" i="2"/>
  <c r="BQ1931" i="2"/>
  <c r="BC1931" i="2"/>
  <c r="BD1931" i="2"/>
  <c r="BQ1943" i="2"/>
  <c r="BC1943" i="2"/>
  <c r="BD1943" i="2"/>
  <c r="BQ1955" i="2"/>
  <c r="BC1955" i="2"/>
  <c r="BD1955" i="2"/>
  <c r="BQ1967" i="2"/>
  <c r="BC1967" i="2"/>
  <c r="BD1967" i="2"/>
  <c r="BQ1981" i="2"/>
  <c r="BQ1993" i="2"/>
  <c r="BQ2005" i="2"/>
  <c r="BQ2017" i="2"/>
  <c r="BQ2029" i="2"/>
  <c r="BQ2041" i="2"/>
  <c r="BQ2053" i="2"/>
  <c r="BQ2065" i="2"/>
  <c r="BQ2079" i="2"/>
  <c r="BB2079" i="2"/>
  <c r="F2079" i="2"/>
  <c r="BC2079" i="2"/>
  <c r="BD2079" i="2"/>
  <c r="BQ2091" i="2"/>
  <c r="BB2091" i="2"/>
  <c r="F2091" i="2"/>
  <c r="BC2091" i="2"/>
  <c r="BD2091" i="2"/>
  <c r="BQ2103" i="2"/>
  <c r="BB2103" i="2"/>
  <c r="F2103" i="2"/>
  <c r="BC2103" i="2"/>
  <c r="BD2103" i="2"/>
  <c r="BQ2115" i="2"/>
  <c r="BB2115" i="2"/>
  <c r="F2115" i="2"/>
  <c r="BC2115" i="2"/>
  <c r="BD2115" i="2"/>
  <c r="BQ2129" i="2"/>
  <c r="BD2129" i="2"/>
  <c r="F2129" i="2"/>
  <c r="BQ2141" i="2"/>
  <c r="BC2141" i="2"/>
  <c r="BD2141" i="2"/>
  <c r="F2141" i="2"/>
  <c r="BQ2153" i="2"/>
  <c r="BD2153" i="2"/>
  <c r="BQ2165" i="2"/>
  <c r="BC2165" i="2"/>
  <c r="BD2165" i="2"/>
  <c r="F2165" i="2"/>
  <c r="BQ2177" i="2"/>
  <c r="BC2177" i="2"/>
  <c r="BD2177" i="2"/>
  <c r="F2177" i="2"/>
  <c r="BQ2189" i="2"/>
  <c r="BC2189" i="2"/>
  <c r="BD2189" i="2"/>
  <c r="F2189" i="2"/>
  <c r="BQ2201" i="2"/>
  <c r="BC2201" i="2"/>
  <c r="BD2201" i="2"/>
  <c r="F2201" i="2"/>
  <c r="BQ2213" i="2"/>
  <c r="BC2213" i="2"/>
  <c r="BD2213" i="2"/>
  <c r="F2213" i="2"/>
  <c r="BQ2227" i="2"/>
  <c r="BC2227" i="2"/>
  <c r="BB2227" i="2"/>
  <c r="BQ2239" i="2"/>
  <c r="BC2239" i="2"/>
  <c r="BD2239" i="2"/>
  <c r="BB2239" i="2"/>
  <c r="BQ2251" i="2"/>
  <c r="BD2251" i="2"/>
  <c r="BB2251" i="2"/>
  <c r="BQ2263" i="2"/>
  <c r="BC2263" i="2"/>
  <c r="BD2263" i="2"/>
  <c r="BB2263" i="2"/>
  <c r="BQ2275" i="2"/>
  <c r="BC2275" i="2"/>
  <c r="BD2275" i="2"/>
  <c r="BB2275" i="2"/>
  <c r="BQ2287" i="2"/>
  <c r="BC2287" i="2"/>
  <c r="BD2287" i="2"/>
  <c r="BQ2301" i="2"/>
  <c r="BC2301" i="2"/>
  <c r="BD2301" i="2"/>
  <c r="F2301" i="2"/>
  <c r="BQ2313" i="2"/>
  <c r="BC2313" i="2"/>
  <c r="BQ2325" i="2"/>
  <c r="BD2325" i="2"/>
  <c r="F2325" i="2"/>
  <c r="BC2339" i="2"/>
  <c r="BB2339" i="2"/>
  <c r="F2339" i="2"/>
  <c r="BC2351" i="2"/>
  <c r="BD2351" i="2"/>
  <c r="BB2351" i="2"/>
  <c r="F2351" i="2"/>
  <c r="BC2363" i="2"/>
  <c r="BD2363" i="2"/>
  <c r="BB2363" i="2"/>
  <c r="F2363" i="2"/>
  <c r="BC2375" i="2"/>
  <c r="BD2375" i="2"/>
  <c r="BB2375" i="2"/>
  <c r="F2375" i="2"/>
  <c r="BD2387" i="2"/>
  <c r="BB2387" i="2"/>
  <c r="F2387" i="2"/>
  <c r="BC2399" i="2"/>
  <c r="BD2399" i="2"/>
  <c r="F2399" i="2"/>
  <c r="BQ2421" i="2"/>
  <c r="BD2421" i="2"/>
  <c r="F2421" i="2"/>
  <c r="BQ2433" i="2"/>
  <c r="BD2433" i="2"/>
  <c r="F2433" i="2"/>
  <c r="BQ2445" i="2"/>
  <c r="F2445" i="2"/>
  <c r="BQ2457" i="2"/>
  <c r="BD2457" i="2"/>
  <c r="F2457" i="2"/>
  <c r="BQ2471" i="2"/>
  <c r="BB2471" i="2"/>
  <c r="BQ2483" i="2"/>
  <c r="BQ2495" i="2"/>
  <c r="BB2495" i="2"/>
  <c r="BQ2507" i="2"/>
  <c r="BQ2519" i="2"/>
  <c r="BQ2533" i="2"/>
  <c r="F2533" i="2"/>
  <c r="BQ2545" i="2"/>
  <c r="F2545" i="2"/>
  <c r="BQ2557" i="2"/>
  <c r="F2557" i="2"/>
  <c r="BQ2569" i="2"/>
  <c r="F2569" i="2"/>
  <c r="BQ2581" i="2"/>
  <c r="F2581" i="2"/>
  <c r="BQ2593" i="2"/>
  <c r="F2593" i="2"/>
  <c r="BQ2605" i="2"/>
  <c r="F2605" i="2"/>
  <c r="BQ2617" i="2"/>
  <c r="F2617" i="2"/>
  <c r="BQ2631" i="2"/>
  <c r="BC2631" i="2"/>
  <c r="BD2631" i="2"/>
  <c r="F2631" i="2"/>
  <c r="BQ2643" i="2"/>
  <c r="BC2643" i="2"/>
  <c r="BD2643" i="2"/>
  <c r="F2643" i="2"/>
  <c r="BQ2655" i="2"/>
  <c r="BC2655" i="2"/>
  <c r="BD2655" i="2"/>
  <c r="F2655" i="2"/>
  <c r="BQ2667" i="2"/>
  <c r="BC2667" i="2"/>
  <c r="BD2667" i="2"/>
  <c r="F2667" i="2"/>
  <c r="BQ2679" i="2"/>
  <c r="BD2679" i="2"/>
  <c r="BQ2691" i="2"/>
  <c r="BC2691" i="2"/>
  <c r="BD2691" i="2"/>
  <c r="F2691" i="2"/>
  <c r="BQ2703" i="2"/>
  <c r="BC2703" i="2"/>
  <c r="BD2703" i="2"/>
  <c r="F2703" i="2"/>
  <c r="BQ2715" i="2"/>
  <c r="BC2715" i="2"/>
  <c r="BD2715" i="2"/>
  <c r="F2715" i="2"/>
  <c r="BQ2727" i="2"/>
  <c r="BC2727" i="2"/>
  <c r="BD2727" i="2"/>
  <c r="BQ2739" i="2"/>
  <c r="BC2739" i="2"/>
  <c r="BD2739" i="2"/>
  <c r="F2739" i="2"/>
  <c r="BQ2751" i="2"/>
  <c r="BC2751" i="2"/>
  <c r="BD2751" i="2"/>
  <c r="F2751" i="2"/>
  <c r="BQ2764" i="2"/>
  <c r="F2764" i="2"/>
  <c r="BC2764" i="2"/>
  <c r="BD2764" i="2"/>
  <c r="BQ2775" i="2"/>
  <c r="BC2775" i="2"/>
  <c r="BD2775" i="2"/>
  <c r="BB2775" i="2"/>
  <c r="F2775" i="2"/>
  <c r="BQ2787" i="2"/>
  <c r="BQ2799" i="2"/>
  <c r="F2799" i="2"/>
  <c r="BQ2811" i="2"/>
  <c r="F2811" i="2"/>
  <c r="BQ2823" i="2"/>
  <c r="F2823" i="2"/>
  <c r="BQ2835" i="2"/>
  <c r="F2835" i="2"/>
  <c r="BQ2847" i="2"/>
  <c r="F2847" i="2"/>
  <c r="BQ2859" i="2"/>
  <c r="BQ2871" i="2"/>
  <c r="F2871" i="2"/>
  <c r="BQ2885" i="2"/>
  <c r="BC2885" i="2"/>
  <c r="BB2885" i="2"/>
  <c r="BQ2897" i="2"/>
  <c r="BC2897" i="2"/>
  <c r="BQ2909" i="2"/>
  <c r="BC2909" i="2"/>
  <c r="BB2939" i="2"/>
  <c r="BD2939" i="2"/>
  <c r="F2939" i="2"/>
  <c r="BC2939" i="2"/>
  <c r="BB2951" i="2"/>
  <c r="BD2951" i="2"/>
  <c r="F2951" i="2"/>
  <c r="BC2951" i="2"/>
  <c r="BB2963" i="2"/>
  <c r="BC2963" i="2"/>
  <c r="F2963" i="2"/>
  <c r="BC2976" i="2"/>
  <c r="BD2976" i="2"/>
  <c r="BB2976" i="2"/>
  <c r="F2976" i="2"/>
  <c r="BC2987" i="2"/>
  <c r="BD2987" i="2"/>
  <c r="BB2987" i="2"/>
  <c r="F2987" i="2"/>
  <c r="BD2999" i="2"/>
  <c r="BB2999" i="2"/>
  <c r="F2999" i="2"/>
  <c r="BC2999" i="2"/>
  <c r="BD3011" i="2"/>
  <c r="BB3011" i="2"/>
  <c r="F3011" i="2"/>
  <c r="BQ3023" i="2"/>
  <c r="BB3023" i="2"/>
  <c r="BC3023" i="2"/>
  <c r="BD3023" i="2"/>
  <c r="F3023" i="2"/>
  <c r="BQ3035" i="2"/>
  <c r="BB3035" i="2"/>
  <c r="BC3035" i="2"/>
  <c r="BD3035" i="2"/>
  <c r="F3035" i="2"/>
  <c r="BQ3047" i="2"/>
  <c r="BB3047" i="2"/>
  <c r="F3047" i="2"/>
  <c r="BD3047" i="2"/>
  <c r="BC3047" i="2"/>
  <c r="BQ3059" i="2"/>
  <c r="BB3059" i="2"/>
  <c r="F3059" i="2"/>
  <c r="BD3059" i="2"/>
  <c r="BC3059" i="2"/>
  <c r="BC3073" i="2"/>
  <c r="BD3073" i="2"/>
  <c r="BD3085" i="2"/>
  <c r="F3085" i="2"/>
  <c r="BC3097" i="2"/>
  <c r="BD3097" i="2"/>
  <c r="F3097" i="2"/>
  <c r="BQ3111" i="2"/>
  <c r="F3111" i="2"/>
  <c r="BC3111" i="2"/>
  <c r="BD3111" i="2"/>
  <c r="BQ3123" i="2"/>
  <c r="F3123" i="2"/>
  <c r="BC3123" i="2"/>
  <c r="BD3123" i="2"/>
  <c r="BQ3135" i="2"/>
  <c r="F3135" i="2"/>
  <c r="BC3135" i="2"/>
  <c r="BD3135" i="2"/>
  <c r="BQ3147" i="2"/>
  <c r="F3147" i="2"/>
  <c r="BC3147" i="2"/>
  <c r="BQ3161" i="2"/>
  <c r="BQ3173" i="2"/>
  <c r="BB3173" i="2"/>
  <c r="F3173" i="2"/>
  <c r="BQ3185" i="2"/>
  <c r="F3185" i="2"/>
  <c r="BB3185" i="2"/>
  <c r="BC3185" i="2"/>
  <c r="BQ3197" i="2"/>
  <c r="F3197" i="2"/>
  <c r="BC3197" i="2"/>
  <c r="BQ3209" i="2"/>
  <c r="BC3209" i="2"/>
  <c r="F3209" i="2"/>
  <c r="BQ3221" i="2"/>
  <c r="BB3221" i="2"/>
  <c r="F3221" i="2"/>
  <c r="BQ11" i="2"/>
  <c r="BQ23" i="2"/>
  <c r="BQ35" i="2"/>
  <c r="BQ47" i="2"/>
  <c r="BQ59" i="2"/>
  <c r="BQ73" i="2"/>
  <c r="BQ85" i="2"/>
  <c r="BQ97" i="2"/>
  <c r="BQ109" i="2"/>
  <c r="BQ123" i="2"/>
  <c r="BQ137" i="2"/>
  <c r="BC137" i="2"/>
  <c r="BQ149" i="2"/>
  <c r="BQ161" i="2"/>
  <c r="BQ173" i="2"/>
  <c r="BQ185" i="2"/>
  <c r="BQ197" i="2"/>
  <c r="BD211" i="2"/>
  <c r="F211" i="2"/>
  <c r="F223" i="2"/>
  <c r="BD247" i="2"/>
  <c r="BD259" i="2"/>
  <c r="BQ273" i="2"/>
  <c r="BC273" i="2"/>
  <c r="BQ285" i="2"/>
  <c r="BQ297" i="2"/>
  <c r="BQ309" i="2"/>
  <c r="BQ321" i="2"/>
  <c r="F321" i="2"/>
  <c r="BQ345" i="2"/>
  <c r="BQ357" i="2"/>
  <c r="F357" i="2"/>
  <c r="BQ369" i="2"/>
  <c r="F369" i="2"/>
  <c r="BQ381" i="2"/>
  <c r="F381" i="2"/>
  <c r="BQ393" i="2"/>
  <c r="BQ405" i="2"/>
  <c r="F405" i="2"/>
  <c r="BQ417" i="2"/>
  <c r="F417" i="2"/>
  <c r="BQ431" i="2"/>
  <c r="BC431" i="2"/>
  <c r="BD431" i="2"/>
  <c r="BB431" i="2"/>
  <c r="F431" i="2"/>
  <c r="BQ443" i="2"/>
  <c r="BC443" i="2"/>
  <c r="BD443" i="2"/>
  <c r="BB443" i="2"/>
  <c r="F443" i="2"/>
  <c r="BQ455" i="2"/>
  <c r="BC455" i="2"/>
  <c r="BB455" i="2"/>
  <c r="F455" i="2"/>
  <c r="BQ467" i="2"/>
  <c r="BC467" i="2"/>
  <c r="BB467" i="2"/>
  <c r="F467" i="2"/>
  <c r="BQ479" i="2"/>
  <c r="BC479" i="2"/>
  <c r="BD479" i="2"/>
  <c r="BB479" i="2"/>
  <c r="F479" i="2"/>
  <c r="BQ491" i="2"/>
  <c r="BC491" i="2"/>
  <c r="BB491" i="2"/>
  <c r="BQ503" i="2"/>
  <c r="BC503" i="2"/>
  <c r="BB503" i="2"/>
  <c r="F503" i="2"/>
  <c r="BQ515" i="2"/>
  <c r="BC515" i="2"/>
  <c r="BD515" i="2"/>
  <c r="BB515" i="2"/>
  <c r="F515" i="2"/>
  <c r="BQ527" i="2"/>
  <c r="BC527" i="2"/>
  <c r="BD527" i="2"/>
  <c r="BB527" i="2"/>
  <c r="F527" i="2"/>
  <c r="BQ539" i="2"/>
  <c r="BC539" i="2"/>
  <c r="BD539" i="2"/>
  <c r="BB539" i="2"/>
  <c r="BQ551" i="2"/>
  <c r="BC551" i="2"/>
  <c r="BB551" i="2"/>
  <c r="F551" i="2"/>
  <c r="BQ563" i="2"/>
  <c r="BC563" i="2"/>
  <c r="BB563" i="2"/>
  <c r="F563" i="2"/>
  <c r="BQ575" i="2"/>
  <c r="BC575" i="2"/>
  <c r="BD575" i="2"/>
  <c r="BB575" i="2"/>
  <c r="F575" i="2"/>
  <c r="BQ591" i="2"/>
  <c r="BQ603" i="2"/>
  <c r="BQ615" i="2"/>
  <c r="BB615" i="2"/>
  <c r="BQ627" i="2"/>
  <c r="BQ641" i="2"/>
  <c r="F641" i="2"/>
  <c r="BC641" i="2"/>
  <c r="BD641" i="2"/>
  <c r="BQ653" i="2"/>
  <c r="BC653" i="2"/>
  <c r="BD653" i="2"/>
  <c r="BQ665" i="2"/>
  <c r="F665" i="2"/>
  <c r="BC665" i="2"/>
  <c r="BD665" i="2"/>
  <c r="BQ677" i="2"/>
  <c r="F677" i="2"/>
  <c r="BC677" i="2"/>
  <c r="BQ689" i="2"/>
  <c r="BC689" i="2"/>
  <c r="BD689" i="2"/>
  <c r="F689" i="2"/>
  <c r="BQ701" i="2"/>
  <c r="BC701" i="2"/>
  <c r="BD701" i="2"/>
  <c r="BQ713" i="2"/>
  <c r="BC713" i="2"/>
  <c r="BD713" i="2"/>
  <c r="F713" i="2"/>
  <c r="BQ725" i="2"/>
  <c r="BC725" i="2"/>
  <c r="BD725" i="2"/>
  <c r="F725" i="2"/>
  <c r="BQ739" i="2"/>
  <c r="BQ751" i="2"/>
  <c r="BC751" i="2"/>
  <c r="BD751" i="2"/>
  <c r="BB751" i="2"/>
  <c r="F751" i="2"/>
  <c r="BQ763" i="2"/>
  <c r="BC763" i="2"/>
  <c r="BD763" i="2"/>
  <c r="BB763" i="2"/>
  <c r="F763" i="2"/>
  <c r="BQ775" i="2"/>
  <c r="BC775" i="2"/>
  <c r="BD775" i="2"/>
  <c r="F775" i="2"/>
  <c r="BQ787" i="2"/>
  <c r="BC787" i="2"/>
  <c r="BD787" i="2"/>
  <c r="F787" i="2"/>
  <c r="BQ799" i="2"/>
  <c r="BC799" i="2"/>
  <c r="BD799" i="2"/>
  <c r="BA799" i="2"/>
  <c r="F799" i="2"/>
  <c r="BQ811" i="2"/>
  <c r="BC811" i="2"/>
  <c r="BD811" i="2"/>
  <c r="BB811" i="2"/>
  <c r="BA811" i="2"/>
  <c r="F811" i="2"/>
  <c r="BQ823" i="2"/>
  <c r="BC823" i="2"/>
  <c r="BD823" i="2"/>
  <c r="F823" i="2"/>
  <c r="BQ837" i="2"/>
  <c r="BQ849" i="2"/>
  <c r="BQ861" i="2"/>
  <c r="BQ873" i="2"/>
  <c r="F873" i="2"/>
  <c r="BQ885" i="2"/>
  <c r="BQ897" i="2"/>
  <c r="F897" i="2"/>
  <c r="BQ909" i="2"/>
  <c r="BQ921" i="2"/>
  <c r="BQ935" i="2"/>
  <c r="F935" i="2"/>
  <c r="BC935" i="2"/>
  <c r="BD935" i="2"/>
  <c r="BB935" i="2"/>
  <c r="BQ947" i="2"/>
  <c r="F947" i="2"/>
  <c r="BC947" i="2"/>
  <c r="BD947" i="2"/>
  <c r="BB947" i="2"/>
  <c r="BQ959" i="2"/>
  <c r="F959" i="2"/>
  <c r="BB959" i="2"/>
  <c r="BQ971" i="2"/>
  <c r="F971" i="2"/>
  <c r="BC971" i="2"/>
  <c r="BD971" i="2"/>
  <c r="BB971" i="2"/>
  <c r="BQ983" i="2"/>
  <c r="F983" i="2"/>
  <c r="BC983" i="2"/>
  <c r="BD983" i="2"/>
  <c r="BB983" i="2"/>
  <c r="BQ995" i="2"/>
  <c r="F995" i="2"/>
  <c r="BC995" i="2"/>
  <c r="BD995" i="2"/>
  <c r="BB995" i="2"/>
  <c r="BQ1007" i="2"/>
  <c r="F1007" i="2"/>
  <c r="BC1007" i="2"/>
  <c r="BD1007" i="2"/>
  <c r="BB1007" i="2"/>
  <c r="BQ1019" i="2"/>
  <c r="F1019" i="2"/>
  <c r="BC1019" i="2"/>
  <c r="BD1019" i="2"/>
  <c r="BQ1031" i="2"/>
  <c r="F1031" i="2"/>
  <c r="BC1031" i="2"/>
  <c r="BD1031" i="2"/>
  <c r="BB1031" i="2"/>
  <c r="BQ1045" i="2"/>
  <c r="BD1045" i="2"/>
  <c r="BB1045" i="2"/>
  <c r="BQ1057" i="2"/>
  <c r="BC1057" i="2"/>
  <c r="BD1057" i="2"/>
  <c r="BB1057" i="2"/>
  <c r="BQ1069" i="2"/>
  <c r="BC1069" i="2"/>
  <c r="BD1069" i="2"/>
  <c r="BB1069" i="2"/>
  <c r="BQ1081" i="2"/>
  <c r="BC1081" i="2"/>
  <c r="BD1081" i="2"/>
  <c r="BB1081" i="2"/>
  <c r="BQ1093" i="2"/>
  <c r="BD1093" i="2"/>
  <c r="BB1093" i="2"/>
  <c r="BQ1105" i="2"/>
  <c r="BC1105" i="2"/>
  <c r="BD1105" i="2"/>
  <c r="BB1105" i="2"/>
  <c r="BQ1117" i="2"/>
  <c r="BC1117" i="2"/>
  <c r="BD1117" i="2"/>
  <c r="BB1117" i="2"/>
  <c r="BQ1129" i="2"/>
  <c r="BC1129" i="2"/>
  <c r="BD1129" i="2"/>
  <c r="BB1129" i="2"/>
  <c r="BQ1141" i="2"/>
  <c r="BC1141" i="2"/>
  <c r="BD1141" i="2"/>
  <c r="BB1141" i="2"/>
  <c r="BQ1153" i="2"/>
  <c r="BC1153" i="2"/>
  <c r="BB1153" i="2"/>
  <c r="BQ1167" i="2"/>
  <c r="BC1167" i="2"/>
  <c r="BQ1179" i="2"/>
  <c r="BB1179" i="2"/>
  <c r="BC1179" i="2"/>
  <c r="BQ1191" i="2"/>
  <c r="BB1191" i="2"/>
  <c r="BC1191" i="2"/>
  <c r="BQ1203" i="2"/>
  <c r="BB1203" i="2"/>
  <c r="BC1203" i="2"/>
  <c r="BQ1215" i="2"/>
  <c r="BC1215" i="2"/>
  <c r="BB1215" i="2"/>
  <c r="BQ1248" i="2"/>
  <c r="BQ1259" i="2"/>
  <c r="BC1259" i="2"/>
  <c r="F1259" i="2"/>
  <c r="BQ1290" i="2"/>
  <c r="BQ1302" i="2"/>
  <c r="BQ1314" i="2"/>
  <c r="F1314" i="2"/>
  <c r="BQ1326" i="2"/>
  <c r="BQ1338" i="2"/>
  <c r="F1338" i="2"/>
  <c r="BQ1350" i="2"/>
  <c r="F1350" i="2"/>
  <c r="BQ1362" i="2"/>
  <c r="F1362" i="2"/>
  <c r="BQ1376" i="2"/>
  <c r="BQ1388" i="2"/>
  <c r="BQ1400" i="2"/>
  <c r="BQ1412" i="2"/>
  <c r="BQ1424" i="2"/>
  <c r="BQ1436" i="2"/>
  <c r="BQ1448" i="2"/>
  <c r="BQ1460" i="2"/>
  <c r="BQ1474" i="2"/>
  <c r="BC1474" i="2"/>
  <c r="BD1474" i="2"/>
  <c r="BB1474" i="2"/>
  <c r="BA1474" i="2"/>
  <c r="E1474" i="2"/>
  <c r="BQ1486" i="2"/>
  <c r="BC1486" i="2"/>
  <c r="BD1486" i="2"/>
  <c r="BB1486" i="2"/>
  <c r="BA1486" i="2"/>
  <c r="F1486" i="2"/>
  <c r="E1486" i="2"/>
  <c r="BQ1498" i="2"/>
  <c r="BD1498" i="2"/>
  <c r="BB1498" i="2"/>
  <c r="BA1498" i="2"/>
  <c r="F1498" i="2"/>
  <c r="E1498" i="2"/>
  <c r="BQ1510" i="2"/>
  <c r="BC1510" i="2"/>
  <c r="BD1510" i="2"/>
  <c r="BB1510" i="2"/>
  <c r="BA1510" i="2"/>
  <c r="E1510" i="2"/>
  <c r="BQ1522" i="2"/>
  <c r="BD1522" i="2"/>
  <c r="BB1522" i="2"/>
  <c r="BA1522" i="2"/>
  <c r="F1522" i="2"/>
  <c r="E1522" i="2"/>
  <c r="BQ1534" i="2"/>
  <c r="BC1534" i="2"/>
  <c r="BD1534" i="2"/>
  <c r="BB1534" i="2"/>
  <c r="BA1534" i="2"/>
  <c r="F1534" i="2"/>
  <c r="E1534" i="2"/>
  <c r="BQ1548" i="2"/>
  <c r="BQ1560" i="2"/>
  <c r="BC1560" i="2"/>
  <c r="F1560" i="2"/>
  <c r="BQ1572" i="2"/>
  <c r="BC1572" i="2"/>
  <c r="F1572" i="2"/>
  <c r="BQ1584" i="2"/>
  <c r="BC1584" i="2"/>
  <c r="F1584" i="2"/>
  <c r="BQ1596" i="2"/>
  <c r="BC1596" i="2"/>
  <c r="F1596" i="2"/>
  <c r="BQ1608" i="2"/>
  <c r="F1608" i="2"/>
  <c r="BC1608" i="2"/>
  <c r="BQ1620" i="2"/>
  <c r="F1620" i="2"/>
  <c r="BC1620" i="2"/>
  <c r="BQ1632" i="2"/>
  <c r="F1632" i="2"/>
  <c r="BC1632" i="2"/>
  <c r="BQ1644" i="2"/>
  <c r="F1644" i="2"/>
  <c r="BC1644" i="2"/>
  <c r="BQ1656" i="2"/>
  <c r="F1656" i="2"/>
  <c r="BC1656" i="2"/>
  <c r="BQ1670" i="2"/>
  <c r="BD1670" i="2"/>
  <c r="BB1670" i="2"/>
  <c r="F1670" i="2"/>
  <c r="BC1670" i="2"/>
  <c r="BQ1682" i="2"/>
  <c r="BD1682" i="2"/>
  <c r="BB1682" i="2"/>
  <c r="F1682" i="2"/>
  <c r="BC1682" i="2"/>
  <c r="BQ1694" i="2"/>
  <c r="BD1694" i="2"/>
  <c r="BB1694" i="2"/>
  <c r="F1694" i="2"/>
  <c r="BC1694" i="2"/>
  <c r="BQ1706" i="2"/>
  <c r="BD1706" i="2"/>
  <c r="BB1706" i="2"/>
  <c r="F1706" i="2"/>
  <c r="BC1706" i="2"/>
  <c r="BQ1718" i="2"/>
  <c r="BD1718" i="2"/>
  <c r="BB1718" i="2"/>
  <c r="F1718" i="2"/>
  <c r="BC1718" i="2"/>
  <c r="BQ1732" i="2"/>
  <c r="BC1732" i="2"/>
  <c r="BB1732" i="2"/>
  <c r="F1732" i="2"/>
  <c r="BQ1744" i="2"/>
  <c r="BC1744" i="2"/>
  <c r="BD1744" i="2"/>
  <c r="BB1744" i="2"/>
  <c r="F1744" i="2"/>
  <c r="BQ1756" i="2"/>
  <c r="BC1756" i="2"/>
  <c r="BD1756" i="2"/>
  <c r="BB1756" i="2"/>
  <c r="F1756" i="2"/>
  <c r="BQ1768" i="2"/>
  <c r="BC1768" i="2"/>
  <c r="BD1768" i="2"/>
  <c r="BB1768" i="2"/>
  <c r="F1768" i="2"/>
  <c r="BQ1780" i="2"/>
  <c r="BC1780" i="2"/>
  <c r="BD1780" i="2"/>
  <c r="BB1780" i="2"/>
  <c r="F1780" i="2"/>
  <c r="BQ1792" i="2"/>
  <c r="BC1792" i="2"/>
  <c r="BD1792" i="2"/>
  <c r="BB1792" i="2"/>
  <c r="F1792" i="2"/>
  <c r="BQ1804" i="2"/>
  <c r="BC1804" i="2"/>
  <c r="BB1804" i="2"/>
  <c r="F1804" i="2"/>
  <c r="BQ1818" i="2"/>
  <c r="BQ1830" i="2"/>
  <c r="BC1830" i="2"/>
  <c r="BB1830" i="2"/>
  <c r="F1830" i="2"/>
  <c r="BQ1856" i="2"/>
  <c r="F1856" i="2"/>
  <c r="BQ1868" i="2"/>
  <c r="F1868" i="2"/>
  <c r="BQ1882" i="2"/>
  <c r="BC1882" i="2"/>
  <c r="BD1882" i="2"/>
  <c r="F1882" i="2"/>
  <c r="BQ1894" i="2"/>
  <c r="BC1894" i="2"/>
  <c r="BD1894" i="2"/>
  <c r="F1894" i="2"/>
  <c r="BQ1908" i="2"/>
  <c r="BQ1920" i="2"/>
  <c r="BC1920" i="2"/>
  <c r="BD1920" i="2"/>
  <c r="BQ1932" i="2"/>
  <c r="BC1932" i="2"/>
  <c r="BQ1944" i="2"/>
  <c r="BC1944" i="2"/>
  <c r="BD1944" i="2"/>
  <c r="BQ1956" i="2"/>
  <c r="BD1956" i="2"/>
  <c r="BQ1968" i="2"/>
  <c r="BC1968" i="2"/>
  <c r="BD1968" i="2"/>
  <c r="BQ1982" i="2"/>
  <c r="BQ1994" i="2"/>
  <c r="BQ2006" i="2"/>
  <c r="BC2006" i="2"/>
  <c r="F2006" i="2"/>
  <c r="BQ2018" i="2"/>
  <c r="BQ2030" i="2"/>
  <c r="BQ2042" i="2"/>
  <c r="BQ2054" i="2"/>
  <c r="BQ2066" i="2"/>
  <c r="BQ2080" i="2"/>
  <c r="F2080" i="2"/>
  <c r="BC2080" i="2"/>
  <c r="BD2080" i="2"/>
  <c r="BB2080" i="2"/>
  <c r="BQ2092" i="2"/>
  <c r="F2092" i="2"/>
  <c r="BC2092" i="2"/>
  <c r="BB2092" i="2"/>
  <c r="BQ2104" i="2"/>
  <c r="F2104" i="2"/>
  <c r="BC2104" i="2"/>
  <c r="BB2104" i="2"/>
  <c r="BD2104" i="2"/>
  <c r="BQ2116" i="2"/>
  <c r="F2116" i="2"/>
  <c r="BC2116" i="2"/>
  <c r="BD2116" i="2"/>
  <c r="BB2116" i="2"/>
  <c r="BQ2130" i="2"/>
  <c r="BC2130" i="2"/>
  <c r="BD2130" i="2"/>
  <c r="BQ2142" i="2"/>
  <c r="BC2142" i="2"/>
  <c r="BQ2154" i="2"/>
  <c r="BC2154" i="2"/>
  <c r="BD2154" i="2"/>
  <c r="F2154" i="2"/>
  <c r="BQ2166" i="2"/>
  <c r="BC2166" i="2"/>
  <c r="BD2166" i="2"/>
  <c r="F2166" i="2"/>
  <c r="BQ2178" i="2"/>
  <c r="BC2178" i="2"/>
  <c r="BD2178" i="2"/>
  <c r="F2178" i="2"/>
  <c r="BQ2190" i="2"/>
  <c r="BD2190" i="2"/>
  <c r="BQ2202" i="2"/>
  <c r="BC2202" i="2"/>
  <c r="BD2202" i="2"/>
  <c r="F2202" i="2"/>
  <c r="BQ2214" i="2"/>
  <c r="BD2214" i="2"/>
  <c r="F2214" i="2"/>
  <c r="BQ2228" i="2"/>
  <c r="BC2228" i="2"/>
  <c r="BD2228" i="2"/>
  <c r="BB2228" i="2"/>
  <c r="BQ2240" i="2"/>
  <c r="BC2240" i="2"/>
  <c r="BD2240" i="2"/>
  <c r="BB2240" i="2"/>
  <c r="BQ2252" i="2"/>
  <c r="BC2252" i="2"/>
  <c r="BD2252" i="2"/>
  <c r="BB2252" i="2"/>
  <c r="BQ2264" i="2"/>
  <c r="BD2264" i="2"/>
  <c r="BB2264" i="2"/>
  <c r="BQ2276" i="2"/>
  <c r="BC2276" i="2"/>
  <c r="BD2276" i="2"/>
  <c r="BB2276" i="2"/>
  <c r="BQ2288" i="2"/>
  <c r="BC2288" i="2"/>
  <c r="BD2288" i="2"/>
  <c r="BB2288" i="2"/>
  <c r="BQ2302" i="2"/>
  <c r="BC2302" i="2"/>
  <c r="BD2302" i="2"/>
  <c r="F2302" i="2"/>
  <c r="BQ2314" i="2"/>
  <c r="BC2314" i="2"/>
  <c r="BD2314" i="2"/>
  <c r="F2314" i="2"/>
  <c r="BQ2326" i="2"/>
  <c r="BC2326" i="2"/>
  <c r="BD2326" i="2"/>
  <c r="F2326" i="2"/>
  <c r="BC2340" i="2"/>
  <c r="BD2340" i="2"/>
  <c r="BB2340" i="2"/>
  <c r="F2340" i="2"/>
  <c r="BC2352" i="2"/>
  <c r="BD2352" i="2"/>
  <c r="BB2352" i="2"/>
  <c r="F2352" i="2"/>
  <c r="BD2364" i="2"/>
  <c r="BB2364" i="2"/>
  <c r="BC2376" i="2"/>
  <c r="BD2376" i="2"/>
  <c r="F2376" i="2"/>
  <c r="BC2388" i="2"/>
  <c r="BD2388" i="2"/>
  <c r="BB2388" i="2"/>
  <c r="F2388" i="2"/>
  <c r="BC2400" i="2"/>
  <c r="BD2400" i="2"/>
  <c r="BB2400" i="2"/>
  <c r="F2400" i="2"/>
  <c r="BQ2422" i="2"/>
  <c r="BD2422" i="2"/>
  <c r="F2422" i="2"/>
  <c r="BQ2434" i="2"/>
  <c r="BD2434" i="2"/>
  <c r="F2434" i="2"/>
  <c r="BQ2446" i="2"/>
  <c r="BD2446" i="2"/>
  <c r="BQ2460" i="2"/>
  <c r="BQ2472" i="2"/>
  <c r="BD2472" i="2"/>
  <c r="BQ2484" i="2"/>
  <c r="F2484" i="2"/>
  <c r="BD2484" i="2"/>
  <c r="BQ2496" i="2"/>
  <c r="F2496" i="2"/>
  <c r="BC2496" i="2"/>
  <c r="BQ2508" i="2"/>
  <c r="BQ2520" i="2"/>
  <c r="BC2520" i="2"/>
  <c r="BQ2534" i="2"/>
  <c r="BQ2546" i="2"/>
  <c r="F2546" i="2"/>
  <c r="BQ2558" i="2"/>
  <c r="F2558" i="2"/>
  <c r="BQ2570" i="2"/>
  <c r="BQ2582" i="2"/>
  <c r="F2582" i="2"/>
  <c r="BQ2594" i="2"/>
  <c r="F2594" i="2"/>
  <c r="BQ2606" i="2"/>
  <c r="F2606" i="2"/>
  <c r="BQ2618" i="2"/>
  <c r="F2618" i="2"/>
  <c r="BQ2632" i="2"/>
  <c r="F2632" i="2"/>
  <c r="BC2632" i="2"/>
  <c r="BD2632" i="2"/>
  <c r="BQ2644" i="2"/>
  <c r="F2644" i="2"/>
  <c r="BC2644" i="2"/>
  <c r="BD2644" i="2"/>
  <c r="BQ2656" i="2"/>
  <c r="BD2656" i="2"/>
  <c r="BQ2668" i="2"/>
  <c r="F2668" i="2"/>
  <c r="BC2668" i="2"/>
  <c r="BD2668" i="2"/>
  <c r="BQ2680" i="2"/>
  <c r="F2680" i="2"/>
  <c r="BC2680" i="2"/>
  <c r="BD2680" i="2"/>
  <c r="BQ2692" i="2"/>
  <c r="F2692" i="2"/>
  <c r="BC2692" i="2"/>
  <c r="BD2692" i="2"/>
  <c r="BQ2704" i="2"/>
  <c r="F2704" i="2"/>
  <c r="BC2704" i="2"/>
  <c r="BD2704" i="2"/>
  <c r="BQ2716" i="2"/>
  <c r="F2716" i="2"/>
  <c r="BC2716" i="2"/>
  <c r="BD2716" i="2"/>
  <c r="BQ2728" i="2"/>
  <c r="F2728" i="2"/>
  <c r="BC2728" i="2"/>
  <c r="BD2728" i="2"/>
  <c r="BQ2740" i="2"/>
  <c r="F2740" i="2"/>
  <c r="BC2740" i="2"/>
  <c r="BQ2752" i="2"/>
  <c r="F2752" i="2"/>
  <c r="BD2752" i="2"/>
  <c r="BQ2765" i="2"/>
  <c r="BD2765" i="2"/>
  <c r="F2765" i="2"/>
  <c r="BC2765" i="2"/>
  <c r="BQ2776" i="2"/>
  <c r="F2776" i="2"/>
  <c r="BC2776" i="2"/>
  <c r="BD2776" i="2"/>
  <c r="BQ2788" i="2"/>
  <c r="F2788" i="2"/>
  <c r="BQ2800" i="2"/>
  <c r="F2800" i="2"/>
  <c r="BQ2812" i="2"/>
  <c r="F2812" i="2"/>
  <c r="BQ2824" i="2"/>
  <c r="F2824" i="2"/>
  <c r="BQ2836" i="2"/>
  <c r="BQ2848" i="2"/>
  <c r="F2848" i="2"/>
  <c r="BQ2860" i="2"/>
  <c r="F2860" i="2"/>
  <c r="BQ2872" i="2"/>
  <c r="F2872" i="2"/>
  <c r="BQ2886" i="2"/>
  <c r="BC2886" i="2"/>
  <c r="BQ2898" i="2"/>
  <c r="BC2898" i="2"/>
  <c r="BQ2928" i="2"/>
  <c r="BQ2940" i="2"/>
  <c r="BB2940" i="2"/>
  <c r="BD2940" i="2"/>
  <c r="F2940" i="2"/>
  <c r="BC2940" i="2"/>
  <c r="BQ2952" i="2"/>
  <c r="BB2952" i="2"/>
  <c r="F2952" i="2"/>
  <c r="BC2952" i="2"/>
  <c r="BD2952" i="2"/>
  <c r="BQ2964" i="2"/>
  <c r="BD2964" i="2"/>
  <c r="BB2964" i="2"/>
  <c r="BC2964" i="2"/>
  <c r="F2964" i="2"/>
  <c r="BQ2975" i="2"/>
  <c r="BD2975" i="2"/>
  <c r="BB2975" i="2"/>
  <c r="BQ2988" i="2"/>
  <c r="BC2988" i="2"/>
  <c r="BB2988" i="2"/>
  <c r="F2988" i="2"/>
  <c r="BQ3000" i="2"/>
  <c r="BD3000" i="2"/>
  <c r="BB3000" i="2"/>
  <c r="BC3000" i="2"/>
  <c r="BQ3012" i="2"/>
  <c r="BD3012" i="2"/>
  <c r="BB3012" i="2"/>
  <c r="BC3012" i="2"/>
  <c r="BQ3024" i="2"/>
  <c r="BB3024" i="2"/>
  <c r="BC3024" i="2"/>
  <c r="BD3024" i="2"/>
  <c r="F3024" i="2"/>
  <c r="BQ3036" i="2"/>
  <c r="BB3036" i="2"/>
  <c r="BC3036" i="2"/>
  <c r="BD3036" i="2"/>
  <c r="F3036" i="2"/>
  <c r="BQ3048" i="2"/>
  <c r="BB3048" i="2"/>
  <c r="F3048" i="2"/>
  <c r="BC3048" i="2"/>
  <c r="BD3048" i="2"/>
  <c r="BQ3060" i="2"/>
  <c r="BB3060" i="2"/>
  <c r="F3060" i="2"/>
  <c r="BC3060" i="2"/>
  <c r="F3074" i="2"/>
  <c r="BC3074" i="2"/>
  <c r="BD3074" i="2"/>
  <c r="BC3086" i="2"/>
  <c r="F3098" i="2"/>
  <c r="BD3098" i="2"/>
  <c r="BC3098" i="2"/>
  <c r="BQ3112" i="2"/>
  <c r="BD3112" i="2"/>
  <c r="BC3112" i="2"/>
  <c r="BQ3124" i="2"/>
  <c r="BD3124" i="2"/>
  <c r="F3124" i="2"/>
  <c r="BQ3136" i="2"/>
  <c r="BD3136" i="2"/>
  <c r="BC3136" i="2"/>
  <c r="F3136" i="2"/>
  <c r="BQ3148" i="2"/>
  <c r="BD3148" i="2"/>
  <c r="BC3148" i="2"/>
  <c r="F3148" i="2"/>
  <c r="BQ3162" i="2"/>
  <c r="BB3162" i="2"/>
  <c r="F3162" i="2"/>
  <c r="BC3162" i="2"/>
  <c r="BQ3174" i="2"/>
  <c r="BB3174" i="2"/>
  <c r="BC3174" i="2"/>
  <c r="BQ3186" i="2"/>
  <c r="BB3186" i="2"/>
  <c r="F3186" i="2"/>
  <c r="BQ3198" i="2"/>
  <c r="BB3198" i="2"/>
  <c r="F3198" i="2"/>
  <c r="BC3198" i="2"/>
  <c r="BQ3210" i="2"/>
  <c r="BB3210" i="2"/>
  <c r="F3210" i="2"/>
  <c r="BC3210" i="2"/>
  <c r="BQ3222" i="2"/>
  <c r="BB3222" i="2"/>
  <c r="F3222" i="2"/>
  <c r="BC3222" i="2"/>
  <c r="BQ12" i="2"/>
  <c r="BQ24" i="2"/>
  <c r="BQ36" i="2"/>
  <c r="BQ48" i="2"/>
  <c r="BQ60" i="2"/>
  <c r="BQ74" i="2"/>
  <c r="BQ86" i="2"/>
  <c r="BQ98" i="2"/>
  <c r="BQ110" i="2"/>
  <c r="BQ124" i="2"/>
  <c r="BQ138" i="2"/>
  <c r="BQ150" i="2"/>
  <c r="BQ162" i="2"/>
  <c r="BQ174" i="2"/>
  <c r="BQ186" i="2"/>
  <c r="BQ198" i="2"/>
  <c r="BD212" i="2"/>
  <c r="BD248" i="2"/>
  <c r="F248" i="2"/>
  <c r="F260" i="2"/>
  <c r="BQ274" i="2"/>
  <c r="BQ286" i="2"/>
  <c r="BC286" i="2"/>
  <c r="BQ298" i="2"/>
  <c r="F298" i="2"/>
  <c r="BQ310" i="2"/>
  <c r="BQ322" i="2"/>
  <c r="BQ346" i="2"/>
  <c r="F346" i="2"/>
  <c r="BQ358" i="2"/>
  <c r="BQ370" i="2"/>
  <c r="F370" i="2"/>
  <c r="BQ382" i="2"/>
  <c r="BQ394" i="2"/>
  <c r="F394" i="2"/>
  <c r="BQ406" i="2"/>
  <c r="BQ418" i="2"/>
  <c r="F418" i="2"/>
  <c r="BQ432" i="2"/>
  <c r="F432" i="2"/>
  <c r="BC432" i="2"/>
  <c r="BD432" i="2"/>
  <c r="BB432" i="2"/>
  <c r="BQ444" i="2"/>
  <c r="F444" i="2"/>
  <c r="BC444" i="2"/>
  <c r="BD444" i="2"/>
  <c r="BQ456" i="2"/>
  <c r="F456" i="2"/>
  <c r="BC456" i="2"/>
  <c r="BB456" i="2"/>
  <c r="BQ468" i="2"/>
  <c r="BC468" i="2"/>
  <c r="BD468" i="2"/>
  <c r="BB468" i="2"/>
  <c r="BQ480" i="2"/>
  <c r="F480" i="2"/>
  <c r="BC480" i="2"/>
  <c r="BD480" i="2"/>
  <c r="BB480" i="2"/>
  <c r="BQ492" i="2"/>
  <c r="F492" i="2"/>
  <c r="BC492" i="2"/>
  <c r="BD492" i="2"/>
  <c r="BB492" i="2"/>
  <c r="BQ504" i="2"/>
  <c r="F504" i="2"/>
  <c r="BD504" i="2"/>
  <c r="BQ516" i="2"/>
  <c r="F516" i="2"/>
  <c r="BC516" i="2"/>
  <c r="BB516" i="2"/>
  <c r="BQ528" i="2"/>
  <c r="BC528" i="2"/>
  <c r="BD528" i="2"/>
  <c r="BB528" i="2"/>
  <c r="BQ540" i="2"/>
  <c r="F540" i="2"/>
  <c r="BC540" i="2"/>
  <c r="BD540" i="2"/>
  <c r="BB540" i="2"/>
  <c r="BQ552" i="2"/>
  <c r="BD552" i="2"/>
  <c r="BQ564" i="2"/>
  <c r="F564" i="2"/>
  <c r="BC564" i="2"/>
  <c r="BD564" i="2"/>
  <c r="BB564" i="2"/>
  <c r="BQ576" i="2"/>
  <c r="BC576" i="2"/>
  <c r="BD576" i="2"/>
  <c r="BB576" i="2"/>
  <c r="BQ592" i="2"/>
  <c r="BB592" i="2"/>
  <c r="BQ604" i="2"/>
  <c r="BQ616" i="2"/>
  <c r="BQ628" i="2"/>
  <c r="BB628" i="2"/>
  <c r="BQ642" i="2"/>
  <c r="F642" i="2"/>
  <c r="BC642" i="2"/>
  <c r="BQ654" i="2"/>
  <c r="F654" i="2"/>
  <c r="BC654" i="2"/>
  <c r="BQ666" i="2"/>
  <c r="F666" i="2"/>
  <c r="BC666" i="2"/>
  <c r="BD666" i="2"/>
  <c r="BQ678" i="2"/>
  <c r="F678" i="2"/>
  <c r="BC678" i="2"/>
  <c r="BD678" i="2"/>
  <c r="BQ690" i="2"/>
  <c r="BC690" i="2"/>
  <c r="BD690" i="2"/>
  <c r="F690" i="2"/>
  <c r="BQ702" i="2"/>
  <c r="BC702" i="2"/>
  <c r="BD702" i="2"/>
  <c r="F702" i="2"/>
  <c r="BQ714" i="2"/>
  <c r="BC714" i="2"/>
  <c r="BD714" i="2"/>
  <c r="F714" i="2"/>
  <c r="BA714" i="2"/>
  <c r="BQ726" i="2"/>
  <c r="BD726" i="2"/>
  <c r="BQ740" i="2"/>
  <c r="BC740" i="2"/>
  <c r="BD740" i="2"/>
  <c r="F740" i="2"/>
  <c r="BQ752" i="2"/>
  <c r="BC752" i="2"/>
  <c r="BD752" i="2"/>
  <c r="F752" i="2"/>
  <c r="BQ764" i="2"/>
  <c r="BC764" i="2"/>
  <c r="F764" i="2"/>
  <c r="BB764" i="2"/>
  <c r="BQ776" i="2"/>
  <c r="BC776" i="2"/>
  <c r="F776" i="2"/>
  <c r="BQ788" i="2"/>
  <c r="BC788" i="2"/>
  <c r="BD788" i="2"/>
  <c r="F788" i="2"/>
  <c r="BQ800" i="2"/>
  <c r="BC800" i="2"/>
  <c r="BD800" i="2"/>
  <c r="BB800" i="2"/>
  <c r="BQ812" i="2"/>
  <c r="BC812" i="2"/>
  <c r="BD812" i="2"/>
  <c r="BB812" i="2"/>
  <c r="BQ824" i="2"/>
  <c r="BC824" i="2"/>
  <c r="BD824" i="2"/>
  <c r="BQ838" i="2"/>
  <c r="BQ850" i="2"/>
  <c r="BQ862" i="2"/>
  <c r="BQ874" i="2"/>
  <c r="BQ886" i="2"/>
  <c r="BQ898" i="2"/>
  <c r="BQ910" i="2"/>
  <c r="BQ922" i="2"/>
  <c r="BQ936" i="2"/>
  <c r="BC936" i="2"/>
  <c r="BD936" i="2"/>
  <c r="BB936" i="2"/>
  <c r="F936" i="2"/>
  <c r="BQ948" i="2"/>
  <c r="BC948" i="2"/>
  <c r="BD948" i="2"/>
  <c r="BB948" i="2"/>
  <c r="F948" i="2"/>
  <c r="BQ960" i="2"/>
  <c r="BC960" i="2"/>
  <c r="BD960" i="2"/>
  <c r="BB960" i="2"/>
  <c r="BQ972" i="2"/>
  <c r="BC972" i="2"/>
  <c r="BB972" i="2"/>
  <c r="BQ984" i="2"/>
  <c r="BC984" i="2"/>
  <c r="BB984" i="2"/>
  <c r="F984" i="2"/>
  <c r="BQ996" i="2"/>
  <c r="BC996" i="2"/>
  <c r="BD996" i="2"/>
  <c r="F996" i="2"/>
  <c r="BQ1008" i="2"/>
  <c r="BC1008" i="2"/>
  <c r="BB1008" i="2"/>
  <c r="F1008" i="2"/>
  <c r="BQ1020" i="2"/>
  <c r="BC1020" i="2"/>
  <c r="BD1020" i="2"/>
  <c r="F1020" i="2"/>
  <c r="BQ1032" i="2"/>
  <c r="BC1032" i="2"/>
  <c r="BD1032" i="2"/>
  <c r="BB1032" i="2"/>
  <c r="F1032" i="2"/>
  <c r="BQ1046" i="2"/>
  <c r="BC1046" i="2"/>
  <c r="BD1046" i="2"/>
  <c r="BB1046" i="2"/>
  <c r="BQ1058" i="2"/>
  <c r="BC1058" i="2"/>
  <c r="BD1058" i="2"/>
  <c r="BB1058" i="2"/>
  <c r="BQ1070" i="2"/>
  <c r="BC1070" i="2"/>
  <c r="BD1070" i="2"/>
  <c r="BQ1082" i="2"/>
  <c r="BD1082" i="2"/>
  <c r="BQ1094" i="2"/>
  <c r="BC1094" i="2"/>
  <c r="BD1094" i="2"/>
  <c r="BQ1106" i="2"/>
  <c r="BD1106" i="2"/>
  <c r="BQ1118" i="2"/>
  <c r="BC1118" i="2"/>
  <c r="BD1118" i="2"/>
  <c r="BB1118" i="2"/>
  <c r="BQ1130" i="2"/>
  <c r="BD1130" i="2"/>
  <c r="BQ1142" i="2"/>
  <c r="BC1142" i="2"/>
  <c r="BQ1154" i="2"/>
  <c r="BD1154" i="2"/>
  <c r="BB1154" i="2"/>
  <c r="BQ1168" i="2"/>
  <c r="BC1168" i="2"/>
  <c r="BB1168" i="2"/>
  <c r="BQ1180" i="2"/>
  <c r="BC1180" i="2"/>
  <c r="BQ1192" i="2"/>
  <c r="BC1192" i="2"/>
  <c r="BQ1204" i="2"/>
  <c r="BC1204" i="2"/>
  <c r="BB1204" i="2"/>
  <c r="BQ1216" i="2"/>
  <c r="BD1216" i="2"/>
  <c r="BB1216" i="2"/>
  <c r="BQ1249" i="2"/>
  <c r="BQ1260" i="2"/>
  <c r="BQ1291" i="2"/>
  <c r="BQ1303" i="2"/>
  <c r="F1303" i="2"/>
  <c r="BQ1315" i="2"/>
  <c r="F1315" i="2"/>
  <c r="BQ1327" i="2"/>
  <c r="BQ1339" i="2"/>
  <c r="BQ1351" i="2"/>
  <c r="BQ1363" i="2"/>
  <c r="F1363" i="2"/>
  <c r="BQ1377" i="2"/>
  <c r="BQ1389" i="2"/>
  <c r="BQ1401" i="2"/>
  <c r="BQ1413" i="2"/>
  <c r="BQ1425" i="2"/>
  <c r="BQ1437" i="2"/>
  <c r="BQ1449" i="2"/>
  <c r="BQ1461" i="2"/>
  <c r="BQ1475" i="2"/>
  <c r="F1475" i="2"/>
  <c r="E1475" i="2"/>
  <c r="BC1475" i="2"/>
  <c r="BQ1487" i="2"/>
  <c r="BC1487" i="2"/>
  <c r="BQ1499" i="2"/>
  <c r="BC1499" i="2"/>
  <c r="BQ1511" i="2"/>
  <c r="E1511" i="2"/>
  <c r="BC1511" i="2"/>
  <c r="BQ1523" i="2"/>
  <c r="BC1523" i="2"/>
  <c r="BQ1535" i="2"/>
  <c r="E1535" i="2"/>
  <c r="BC1535" i="2"/>
  <c r="BQ1549" i="2"/>
  <c r="BC1549" i="2"/>
  <c r="F1549" i="2"/>
  <c r="BQ1561" i="2"/>
  <c r="BC1561" i="2"/>
  <c r="F1561" i="2"/>
  <c r="BQ1573" i="2"/>
  <c r="BC1573" i="2"/>
  <c r="F1573" i="2"/>
  <c r="BQ1585" i="2"/>
  <c r="F1585" i="2"/>
  <c r="BQ1597" i="2"/>
  <c r="F1597" i="2"/>
  <c r="BQ1609" i="2"/>
  <c r="F1609" i="2"/>
  <c r="BC1609" i="2"/>
  <c r="BQ1621" i="2"/>
  <c r="F1621" i="2"/>
  <c r="BC1621" i="2"/>
  <c r="BQ1633" i="2"/>
  <c r="BB1633" i="2"/>
  <c r="F1633" i="2"/>
  <c r="BC1633" i="2"/>
  <c r="BQ1645" i="2"/>
  <c r="F1645" i="2"/>
  <c r="BC1645" i="2"/>
  <c r="BQ1657" i="2"/>
  <c r="F1657" i="2"/>
  <c r="BC1657" i="2"/>
  <c r="BQ1671" i="2"/>
  <c r="BC1671" i="2"/>
  <c r="BD1671" i="2"/>
  <c r="BB1671" i="2"/>
  <c r="F1671" i="2"/>
  <c r="BQ1683" i="2"/>
  <c r="F1683" i="2"/>
  <c r="BC1683" i="2"/>
  <c r="BD1683" i="2"/>
  <c r="BB1683" i="2"/>
  <c r="BQ1695" i="2"/>
  <c r="BD1695" i="2"/>
  <c r="BB1695" i="2"/>
  <c r="BQ1707" i="2"/>
  <c r="F1707" i="2"/>
  <c r="BC1707" i="2"/>
  <c r="BD1707" i="2"/>
  <c r="BB1707" i="2"/>
  <c r="BQ1719" i="2"/>
  <c r="BC1719" i="2"/>
  <c r="BD1719" i="2"/>
  <c r="BB1719" i="2"/>
  <c r="BQ1733" i="2"/>
  <c r="BC1733" i="2"/>
  <c r="BD1733" i="2"/>
  <c r="BB1733" i="2"/>
  <c r="F1733" i="2"/>
  <c r="BQ1745" i="2"/>
  <c r="BD1745" i="2"/>
  <c r="BB1745" i="2"/>
  <c r="BQ1757" i="2"/>
  <c r="BD1757" i="2"/>
  <c r="BB1757" i="2"/>
  <c r="F1757" i="2"/>
  <c r="BQ1769" i="2"/>
  <c r="BC1769" i="2"/>
  <c r="BD1769" i="2"/>
  <c r="BB1769" i="2"/>
  <c r="F1769" i="2"/>
  <c r="BQ1781" i="2"/>
  <c r="BC1781" i="2"/>
  <c r="BD1781" i="2"/>
  <c r="F1781" i="2"/>
  <c r="BQ1793" i="2"/>
  <c r="BC1793" i="2"/>
  <c r="BD1793" i="2"/>
  <c r="BB1793" i="2"/>
  <c r="F1793" i="2"/>
  <c r="BQ1805" i="2"/>
  <c r="BC1805" i="2"/>
  <c r="BD1805" i="2"/>
  <c r="BB1805" i="2"/>
  <c r="F1805" i="2"/>
  <c r="BQ1819" i="2"/>
  <c r="BB1819" i="2"/>
  <c r="F1819" i="2"/>
  <c r="BQ1831" i="2"/>
  <c r="BB1831" i="2"/>
  <c r="F1831" i="2"/>
  <c r="BQ1857" i="2"/>
  <c r="F1857" i="2"/>
  <c r="BQ1869" i="2"/>
  <c r="BQ1883" i="2"/>
  <c r="BC1883" i="2"/>
  <c r="BD1883" i="2"/>
  <c r="BB1883" i="2"/>
  <c r="BQ1897" i="2"/>
  <c r="BD1897" i="2"/>
  <c r="BQ1909" i="2"/>
  <c r="BD1909" i="2"/>
  <c r="BQ1921" i="2"/>
  <c r="BC1921" i="2"/>
  <c r="BD1921" i="2"/>
  <c r="BQ1933" i="2"/>
  <c r="BC1933" i="2"/>
  <c r="BD1933" i="2"/>
  <c r="BQ1945" i="2"/>
  <c r="BC1945" i="2"/>
  <c r="BQ1957" i="2"/>
  <c r="BC1957" i="2"/>
  <c r="BQ1971" i="2"/>
  <c r="BQ1983" i="2"/>
  <c r="BQ1995" i="2"/>
  <c r="BQ2007" i="2"/>
  <c r="BC2007" i="2"/>
  <c r="F2007" i="2"/>
  <c r="BQ2019" i="2"/>
  <c r="BQ2031" i="2"/>
  <c r="BQ2043" i="2"/>
  <c r="BQ2055" i="2"/>
  <c r="BQ2067" i="2"/>
  <c r="BQ2081" i="2"/>
  <c r="F2081" i="2"/>
  <c r="BC2081" i="2"/>
  <c r="BD2081" i="2"/>
  <c r="BQ2093" i="2"/>
  <c r="F2093" i="2"/>
  <c r="BC2093" i="2"/>
  <c r="BD2093" i="2"/>
  <c r="BQ2105" i="2"/>
  <c r="BD2105" i="2"/>
  <c r="BB2105" i="2"/>
  <c r="BQ2117" i="2"/>
  <c r="BD2117" i="2"/>
  <c r="BB2117" i="2"/>
  <c r="BQ2131" i="2"/>
  <c r="F2131" i="2"/>
  <c r="BC2131" i="2"/>
  <c r="BD2131" i="2"/>
  <c r="BQ2143" i="2"/>
  <c r="F2143" i="2"/>
  <c r="BC2143" i="2"/>
  <c r="BD2143" i="2"/>
  <c r="BQ2155" i="2"/>
  <c r="F2155" i="2"/>
  <c r="BC2155" i="2"/>
  <c r="BQ2167" i="2"/>
  <c r="BD2167" i="2"/>
  <c r="BQ2179" i="2"/>
  <c r="BD2179" i="2"/>
  <c r="BQ2191" i="2"/>
  <c r="BD2191" i="2"/>
  <c r="BQ2203" i="2"/>
  <c r="F2203" i="2"/>
  <c r="BC2203" i="2"/>
  <c r="BD2203" i="2"/>
  <c r="BQ2215" i="2"/>
  <c r="BC2215" i="2"/>
  <c r="BD2215" i="2"/>
  <c r="F2215" i="2"/>
  <c r="BQ2229" i="2"/>
  <c r="BD2229" i="2"/>
  <c r="BC2229" i="2"/>
  <c r="BQ2241" i="2"/>
  <c r="BD2241" i="2"/>
  <c r="BB2241" i="2"/>
  <c r="BC2241" i="2"/>
  <c r="BQ2253" i="2"/>
  <c r="BD2253" i="2"/>
  <c r="BC2253" i="2"/>
  <c r="BQ2265" i="2"/>
  <c r="BC2265" i="2"/>
  <c r="BD2265" i="2"/>
  <c r="BQ2277" i="2"/>
  <c r="BC2277" i="2"/>
  <c r="BD2277" i="2"/>
  <c r="BQ2289" i="2"/>
  <c r="BC2289" i="2"/>
  <c r="BD2289" i="2"/>
  <c r="BB2289" i="2"/>
  <c r="BQ2303" i="2"/>
  <c r="BD2303" i="2"/>
  <c r="BQ2315" i="2"/>
  <c r="BD2315" i="2"/>
  <c r="BQ2327" i="2"/>
  <c r="BC2327" i="2"/>
  <c r="BD2327" i="2"/>
  <c r="F2327" i="2"/>
  <c r="BD2341" i="2"/>
  <c r="BB2341" i="2"/>
  <c r="F2341" i="2"/>
  <c r="BD2353" i="2"/>
  <c r="BB2353" i="2"/>
  <c r="F2353" i="2"/>
  <c r="BD2365" i="2"/>
  <c r="BB2365" i="2"/>
  <c r="F2365" i="2"/>
  <c r="BC2377" i="2"/>
  <c r="BD2377" i="2"/>
  <c r="BB2377" i="2"/>
  <c r="F2377" i="2"/>
  <c r="BC2389" i="2"/>
  <c r="BD2389" i="2"/>
  <c r="BB2389" i="2"/>
  <c r="BD2401" i="2"/>
  <c r="BB2401" i="2"/>
  <c r="F2401" i="2"/>
  <c r="BQ2423" i="2"/>
  <c r="F2423" i="2"/>
  <c r="BQ2435" i="2"/>
  <c r="F2435" i="2"/>
  <c r="BQ2447" i="2"/>
  <c r="BD2447" i="2"/>
  <c r="F2447" i="2"/>
  <c r="BQ2461" i="2"/>
  <c r="BB2461" i="2"/>
  <c r="BQ2473" i="2"/>
  <c r="BQ2485" i="2"/>
  <c r="BC2485" i="2"/>
  <c r="BQ2497" i="2"/>
  <c r="BB2497" i="2"/>
  <c r="BQ2509" i="2"/>
  <c r="BQ2521" i="2"/>
  <c r="BD2521" i="2"/>
  <c r="BQ2535" i="2"/>
  <c r="F2535" i="2"/>
  <c r="BQ2547" i="2"/>
  <c r="BQ2559" i="2"/>
  <c r="F2559" i="2"/>
  <c r="BQ2571" i="2"/>
  <c r="F2571" i="2"/>
  <c r="BQ2583" i="2"/>
  <c r="F2583" i="2"/>
  <c r="BQ2595" i="2"/>
  <c r="F2595" i="2"/>
  <c r="BQ2607" i="2"/>
  <c r="F2607" i="2"/>
  <c r="BQ2619" i="2"/>
  <c r="F2619" i="2"/>
  <c r="BQ2633" i="2"/>
  <c r="BD2633" i="2"/>
  <c r="BQ2645" i="2"/>
  <c r="BD2645" i="2"/>
  <c r="BQ2657" i="2"/>
  <c r="BD2657" i="2"/>
  <c r="BQ2669" i="2"/>
  <c r="BD2669" i="2"/>
  <c r="BC2669" i="2"/>
  <c r="BQ2681" i="2"/>
  <c r="BD2681" i="2"/>
  <c r="F2681" i="2"/>
  <c r="BC2681" i="2"/>
  <c r="BQ2693" i="2"/>
  <c r="F2693" i="2"/>
  <c r="BC2693" i="2"/>
  <c r="BQ2705" i="2"/>
  <c r="BD2705" i="2"/>
  <c r="F2705" i="2"/>
  <c r="BQ2717" i="2"/>
  <c r="BD2717" i="2"/>
  <c r="BQ2729" i="2"/>
  <c r="BD2729" i="2"/>
  <c r="F2729" i="2"/>
  <c r="BC2729" i="2"/>
  <c r="BQ2741" i="2"/>
  <c r="BD2741" i="2"/>
  <c r="F2741" i="2"/>
  <c r="BC2741" i="2"/>
  <c r="BQ2753" i="2"/>
  <c r="BD2753" i="2"/>
  <c r="BQ2766" i="2"/>
  <c r="BC2766" i="2"/>
  <c r="F2766" i="2"/>
  <c r="BQ2777" i="2"/>
  <c r="BD2777" i="2"/>
  <c r="F2777" i="2"/>
  <c r="BC2777" i="2"/>
  <c r="BQ2789" i="2"/>
  <c r="F2789" i="2"/>
  <c r="BQ2801" i="2"/>
  <c r="F2801" i="2"/>
  <c r="BQ2813" i="2"/>
  <c r="BQ2825" i="2"/>
  <c r="BQ2837" i="2"/>
  <c r="BQ2849" i="2"/>
  <c r="F2849" i="2"/>
  <c r="BQ2861" i="2"/>
  <c r="F2861" i="2"/>
  <c r="BQ2873" i="2"/>
  <c r="F2873" i="2"/>
  <c r="BQ2887" i="2"/>
  <c r="BQ2899" i="2"/>
  <c r="BQ2929" i="2"/>
  <c r="BB2929" i="2"/>
  <c r="BD2929" i="2"/>
  <c r="BQ2941" i="2"/>
  <c r="BB2941" i="2"/>
  <c r="BD2941" i="2"/>
  <c r="BQ2953" i="2"/>
  <c r="BB2953" i="2"/>
  <c r="F2953" i="2"/>
  <c r="BC2953" i="2"/>
  <c r="BQ2965" i="2"/>
  <c r="BB2965" i="2"/>
  <c r="F2965" i="2"/>
  <c r="BC2965" i="2"/>
  <c r="BQ2977" i="2"/>
  <c r="BC2977" i="2"/>
  <c r="BB2977" i="2"/>
  <c r="F2977" i="2"/>
  <c r="BQ2989" i="2"/>
  <c r="BC2989" i="2"/>
  <c r="BD2989" i="2"/>
  <c r="BB2989" i="2"/>
  <c r="F2989" i="2"/>
  <c r="BQ3001" i="2"/>
  <c r="BD3001" i="2"/>
  <c r="BB3001" i="2"/>
  <c r="F3001" i="2"/>
  <c r="BC3001" i="2"/>
  <c r="BQ3013" i="2"/>
  <c r="BD3013" i="2"/>
  <c r="BB3013" i="2"/>
  <c r="F3013" i="2"/>
  <c r="BC3013" i="2"/>
  <c r="BQ3025" i="2"/>
  <c r="BB3025" i="2"/>
  <c r="BC3025" i="2"/>
  <c r="F3025" i="2"/>
  <c r="BQ3037" i="2"/>
  <c r="BB3037" i="2"/>
  <c r="BC3037" i="2"/>
  <c r="BD3037" i="2"/>
  <c r="BQ3049" i="2"/>
  <c r="BB3049" i="2"/>
  <c r="F3049" i="2"/>
  <c r="BC3049" i="2"/>
  <c r="BD3049" i="2"/>
  <c r="F3063" i="2"/>
  <c r="BD3075" i="2"/>
  <c r="BC3075" i="2"/>
  <c r="F3087" i="2"/>
  <c r="BC3087" i="2"/>
  <c r="F3099" i="2"/>
  <c r="BC3099" i="2"/>
  <c r="BQ3113" i="2"/>
  <c r="BC3113" i="2"/>
  <c r="F3113" i="2"/>
  <c r="BQ3125" i="2"/>
  <c r="BC3125" i="2"/>
  <c r="BD3125" i="2"/>
  <c r="F3125" i="2"/>
  <c r="BQ3137" i="2"/>
  <c r="BC3137" i="2"/>
  <c r="BD3137" i="2"/>
  <c r="F3137" i="2"/>
  <c r="BQ3149" i="2"/>
  <c r="BC3149" i="2"/>
  <c r="F3149" i="2"/>
  <c r="BD3149" i="2"/>
  <c r="BQ3163" i="2"/>
  <c r="BC3163" i="2"/>
  <c r="BB3163" i="2"/>
  <c r="F3163" i="2"/>
  <c r="BQ3175" i="2"/>
  <c r="BB3175" i="2"/>
  <c r="F3175" i="2"/>
  <c r="BQ3187" i="2"/>
  <c r="BC3187" i="2"/>
  <c r="BB3187" i="2"/>
  <c r="F3187" i="2"/>
  <c r="BQ3199" i="2"/>
  <c r="F3199" i="2"/>
  <c r="BQ3211" i="2"/>
  <c r="BC3211" i="2"/>
  <c r="F3211" i="2"/>
  <c r="BQ3223" i="2"/>
  <c r="BC3223" i="2"/>
  <c r="F3223" i="2"/>
  <c r="BQ13" i="2"/>
  <c r="BQ25" i="2"/>
  <c r="BQ37" i="2"/>
  <c r="BQ49" i="2"/>
  <c r="BQ61" i="2"/>
  <c r="BQ75" i="2"/>
  <c r="BQ87" i="2"/>
  <c r="BQ99" i="2"/>
  <c r="BQ111" i="2"/>
  <c r="BQ125" i="2"/>
  <c r="BQ139" i="2"/>
  <c r="BQ151" i="2"/>
  <c r="BQ163" i="2"/>
  <c r="BQ175" i="2"/>
  <c r="BQ187" i="2"/>
  <c r="BQ199" i="2"/>
  <c r="F213" i="2"/>
  <c r="F225" i="2"/>
  <c r="BD237" i="2"/>
  <c r="BD249" i="2"/>
  <c r="F249" i="2"/>
  <c r="BD261" i="2"/>
  <c r="F261" i="2"/>
  <c r="BQ275" i="2"/>
  <c r="BQ287" i="2"/>
  <c r="BQ299" i="2"/>
  <c r="BQ311" i="2"/>
  <c r="BQ323" i="2"/>
  <c r="BC323" i="2"/>
  <c r="BQ347" i="2"/>
  <c r="BD347" i="2"/>
  <c r="BQ359" i="2"/>
  <c r="F359" i="2"/>
  <c r="BQ371" i="2"/>
  <c r="BQ383" i="2"/>
  <c r="F383" i="2"/>
  <c r="BQ395" i="2"/>
  <c r="BQ407" i="2"/>
  <c r="F407" i="2"/>
  <c r="BQ419" i="2"/>
  <c r="F419" i="2"/>
  <c r="BQ433" i="2"/>
  <c r="BD433" i="2"/>
  <c r="BB433" i="2"/>
  <c r="F433" i="2"/>
  <c r="BC433" i="2"/>
  <c r="BQ445" i="2"/>
  <c r="BD445" i="2"/>
  <c r="F445" i="2"/>
  <c r="BC445" i="2"/>
  <c r="BQ457" i="2"/>
  <c r="BD457" i="2"/>
  <c r="BB457" i="2"/>
  <c r="F457" i="2"/>
  <c r="BC457" i="2"/>
  <c r="BQ469" i="2"/>
  <c r="BD469" i="2"/>
  <c r="BB469" i="2"/>
  <c r="F469" i="2"/>
  <c r="BQ481" i="2"/>
  <c r="BD481" i="2"/>
  <c r="BB481" i="2"/>
  <c r="BC481" i="2"/>
  <c r="BQ493" i="2"/>
  <c r="BB493" i="2"/>
  <c r="BQ505" i="2"/>
  <c r="BB505" i="2"/>
  <c r="BC505" i="2"/>
  <c r="BQ517" i="2"/>
  <c r="BB517" i="2"/>
  <c r="F517" i="2"/>
  <c r="BC517" i="2"/>
  <c r="BQ529" i="2"/>
  <c r="BD529" i="2"/>
  <c r="BB529" i="2"/>
  <c r="BC529" i="2"/>
  <c r="BQ541" i="2"/>
  <c r="F541" i="2"/>
  <c r="BQ553" i="2"/>
  <c r="BD553" i="2"/>
  <c r="BB553" i="2"/>
  <c r="BC553" i="2"/>
  <c r="BQ565" i="2"/>
  <c r="BD565" i="2"/>
  <c r="BB565" i="2"/>
  <c r="F565" i="2"/>
  <c r="BC565" i="2"/>
  <c r="BQ577" i="2"/>
  <c r="BD577" i="2"/>
  <c r="BC577" i="2"/>
  <c r="BQ593" i="2"/>
  <c r="BQ605" i="2"/>
  <c r="BC605" i="2"/>
  <c r="BD605" i="2"/>
  <c r="BB605" i="2"/>
  <c r="BQ617" i="2"/>
  <c r="BB617" i="2"/>
  <c r="BQ629" i="2"/>
  <c r="BQ643" i="2"/>
  <c r="F643" i="2"/>
  <c r="BC643" i="2"/>
  <c r="BD643" i="2"/>
  <c r="BQ655" i="2"/>
  <c r="F655" i="2"/>
  <c r="BC655" i="2"/>
  <c r="BQ667" i="2"/>
  <c r="BD667" i="2"/>
  <c r="BQ679" i="2"/>
  <c r="F679" i="2"/>
  <c r="BC679" i="2"/>
  <c r="BD679" i="2"/>
  <c r="BQ691" i="2"/>
  <c r="BC691" i="2"/>
  <c r="F691" i="2"/>
  <c r="BQ703" i="2"/>
  <c r="BD703" i="2"/>
  <c r="BQ715" i="2"/>
  <c r="BC715" i="2"/>
  <c r="BD715" i="2"/>
  <c r="F715" i="2"/>
  <c r="BQ727" i="2"/>
  <c r="BC727" i="2"/>
  <c r="BD727" i="2"/>
  <c r="BB727" i="2"/>
  <c r="E727" i="2"/>
  <c r="F727" i="2"/>
  <c r="BQ741" i="2"/>
  <c r="F741" i="2"/>
  <c r="BC741" i="2"/>
  <c r="BD741" i="2"/>
  <c r="BQ753" i="2"/>
  <c r="BQ765" i="2"/>
  <c r="F765" i="2"/>
  <c r="BC765" i="2"/>
  <c r="BD765" i="2"/>
  <c r="BQ777" i="2"/>
  <c r="F777" i="2"/>
  <c r="BC777" i="2"/>
  <c r="BQ789" i="2"/>
  <c r="BC789" i="2"/>
  <c r="BD789" i="2"/>
  <c r="BB789" i="2"/>
  <c r="BQ801" i="2"/>
  <c r="F801" i="2"/>
  <c r="BC801" i="2"/>
  <c r="BD801" i="2"/>
  <c r="BB801" i="2"/>
  <c r="BQ813" i="2"/>
  <c r="BB813" i="2"/>
  <c r="BQ825" i="2"/>
  <c r="F825" i="2"/>
  <c r="BC825" i="2"/>
  <c r="BD825" i="2"/>
  <c r="BQ839" i="2"/>
  <c r="BQ851" i="2"/>
  <c r="BQ863" i="2"/>
  <c r="BQ875" i="2"/>
  <c r="BQ887" i="2"/>
  <c r="BQ899" i="2"/>
  <c r="BQ911" i="2"/>
  <c r="BQ923" i="2"/>
  <c r="BQ937" i="2"/>
  <c r="BD937" i="2"/>
  <c r="BB937" i="2"/>
  <c r="BQ949" i="2"/>
  <c r="F949" i="2"/>
  <c r="BQ961" i="2"/>
  <c r="BD961" i="2"/>
  <c r="BB961" i="2"/>
  <c r="F961" i="2"/>
  <c r="BQ973" i="2"/>
  <c r="BC973" i="2"/>
  <c r="BD973" i="2"/>
  <c r="F973" i="2"/>
  <c r="BQ985" i="2"/>
  <c r="BC985" i="2"/>
  <c r="BD985" i="2"/>
  <c r="BB985" i="2"/>
  <c r="F985" i="2"/>
  <c r="BQ997" i="2"/>
  <c r="BB997" i="2"/>
  <c r="BQ1009" i="2"/>
  <c r="BC1009" i="2"/>
  <c r="BD1009" i="2"/>
  <c r="BB1009" i="2"/>
  <c r="F1009" i="2"/>
  <c r="BQ1021" i="2"/>
  <c r="BD1021" i="2"/>
  <c r="BB1021" i="2"/>
  <c r="BQ1033" i="2"/>
  <c r="F1033" i="2"/>
  <c r="BQ1047" i="2"/>
  <c r="BD1047" i="2"/>
  <c r="BB1047" i="2"/>
  <c r="BQ1059" i="2"/>
  <c r="BC1059" i="2"/>
  <c r="BQ1071" i="2"/>
  <c r="BD1071" i="2"/>
  <c r="BB1071" i="2"/>
  <c r="BQ1083" i="2"/>
  <c r="BC1083" i="2"/>
  <c r="BD1083" i="2"/>
  <c r="BQ1095" i="2"/>
  <c r="BC1095" i="2"/>
  <c r="BQ1107" i="2"/>
  <c r="BC1107" i="2"/>
  <c r="BQ1119" i="2"/>
  <c r="BC1119" i="2"/>
  <c r="BD1119" i="2"/>
  <c r="BQ1131" i="2"/>
  <c r="BD1131" i="2"/>
  <c r="BQ1143" i="2"/>
  <c r="BQ1155" i="2"/>
  <c r="BC1155" i="2"/>
  <c r="BQ1169" i="2"/>
  <c r="BC1169" i="2"/>
  <c r="BB1169" i="2"/>
  <c r="BQ1181" i="2"/>
  <c r="BC1181" i="2"/>
  <c r="BB1181" i="2"/>
  <c r="BQ1193" i="2"/>
  <c r="BC1193" i="2"/>
  <c r="BQ1205" i="2"/>
  <c r="BC1205" i="2"/>
  <c r="BB1205" i="2"/>
  <c r="BQ1217" i="2"/>
  <c r="BC1217" i="2"/>
  <c r="BB1217" i="2"/>
  <c r="BQ1271" i="2"/>
  <c r="BQ1261" i="2"/>
  <c r="F1261" i="2"/>
  <c r="BQ1292" i="2"/>
  <c r="F1292" i="2"/>
  <c r="BQ1304" i="2"/>
  <c r="F1304" i="2"/>
  <c r="BQ1316" i="2"/>
  <c r="BQ1328" i="2"/>
  <c r="BQ1340" i="2"/>
  <c r="BQ1352" i="2"/>
  <c r="F1352" i="2"/>
  <c r="BQ1364" i="2"/>
  <c r="F1364" i="2"/>
  <c r="BQ1378" i="2"/>
  <c r="BQ1390" i="2"/>
  <c r="BQ1402" i="2"/>
  <c r="BQ1414" i="2"/>
  <c r="BQ1426" i="2"/>
  <c r="BQ1438" i="2"/>
  <c r="BQ1450" i="2"/>
  <c r="BQ1464" i="2"/>
  <c r="BQ1476" i="2"/>
  <c r="BQ1488" i="2"/>
  <c r="BQ1500" i="2"/>
  <c r="BC1500" i="2"/>
  <c r="BQ1512" i="2"/>
  <c r="BC1512" i="2"/>
  <c r="BQ1524" i="2"/>
  <c r="BQ1536" i="2"/>
  <c r="BC1536" i="2"/>
  <c r="BQ1550" i="2"/>
  <c r="BC1550" i="2"/>
  <c r="BQ1562" i="2"/>
  <c r="BC1562" i="2"/>
  <c r="BQ1574" i="2"/>
  <c r="BQ1586" i="2"/>
  <c r="BC1586" i="2"/>
  <c r="F1586" i="2"/>
  <c r="BQ1598" i="2"/>
  <c r="BC1598" i="2"/>
  <c r="F1598" i="2"/>
  <c r="BQ1610" i="2"/>
  <c r="BC1610" i="2"/>
  <c r="F1610" i="2"/>
  <c r="BQ1622" i="2"/>
  <c r="BC1622" i="2"/>
  <c r="BQ1634" i="2"/>
  <c r="BQ1646" i="2"/>
  <c r="BQ1658" i="2"/>
  <c r="BC1658" i="2"/>
  <c r="F1658" i="2"/>
  <c r="BQ1672" i="2"/>
  <c r="F1672" i="2"/>
  <c r="BC1672" i="2"/>
  <c r="BQ1684" i="2"/>
  <c r="BB1684" i="2"/>
  <c r="F1684" i="2"/>
  <c r="BC1684" i="2"/>
  <c r="BQ1696" i="2"/>
  <c r="BD1696" i="2"/>
  <c r="F1696" i="2"/>
  <c r="BC1696" i="2"/>
  <c r="BQ1708" i="2"/>
  <c r="BD1708" i="2"/>
  <c r="BQ1720" i="2"/>
  <c r="BB1720" i="2"/>
  <c r="F1720" i="2"/>
  <c r="BC1720" i="2"/>
  <c r="BQ1734" i="2"/>
  <c r="BB1734" i="2"/>
  <c r="F1734" i="2"/>
  <c r="BC1734" i="2"/>
  <c r="BQ1746" i="2"/>
  <c r="BD1746" i="2"/>
  <c r="BB1746" i="2"/>
  <c r="BC1746" i="2"/>
  <c r="BQ1758" i="2"/>
  <c r="BD1758" i="2"/>
  <c r="BB1758" i="2"/>
  <c r="F1758" i="2"/>
  <c r="BC1758" i="2"/>
  <c r="BQ1770" i="2"/>
  <c r="BD1770" i="2"/>
  <c r="BB1770" i="2"/>
  <c r="F1770" i="2"/>
  <c r="BC1770" i="2"/>
  <c r="BQ1782" i="2"/>
  <c r="BB1782" i="2"/>
  <c r="BQ1794" i="2"/>
  <c r="BC1794" i="2"/>
  <c r="BD1794" i="2"/>
  <c r="BB1794" i="2"/>
  <c r="F1794" i="2"/>
  <c r="BQ1806" i="2"/>
  <c r="BC1806" i="2"/>
  <c r="BB1806" i="2"/>
  <c r="F1806" i="2"/>
  <c r="BQ1820" i="2"/>
  <c r="F1820" i="2"/>
  <c r="BQ1832" i="2"/>
  <c r="BC1832" i="2"/>
  <c r="BB1832" i="2"/>
  <c r="F1832" i="2"/>
  <c r="BQ1858" i="2"/>
  <c r="F1858" i="2"/>
  <c r="BQ1872" i="2"/>
  <c r="BQ1884" i="2"/>
  <c r="BC1884" i="2"/>
  <c r="F1884" i="2"/>
  <c r="BQ1895" i="2"/>
  <c r="BC1895" i="2"/>
  <c r="BD1895" i="2"/>
  <c r="BQ1910" i="2"/>
  <c r="BC1910" i="2"/>
  <c r="BD1910" i="2"/>
  <c r="BQ1922" i="2"/>
  <c r="BC1922" i="2"/>
  <c r="BQ1934" i="2"/>
  <c r="BC1934" i="2"/>
  <c r="BD1934" i="2"/>
  <c r="BQ1946" i="2"/>
  <c r="BC1946" i="2"/>
  <c r="BD1946" i="2"/>
  <c r="BQ1958" i="2"/>
  <c r="BQ1972" i="2"/>
  <c r="BQ1984" i="2"/>
  <c r="BQ1996" i="2"/>
  <c r="BQ2008" i="2"/>
  <c r="BQ2020" i="2"/>
  <c r="F2020" i="2"/>
  <c r="BQ2032" i="2"/>
  <c r="BQ2044" i="2"/>
  <c r="BQ2056" i="2"/>
  <c r="BQ2068" i="2"/>
  <c r="BC2068" i="2"/>
  <c r="BQ2082" i="2"/>
  <c r="BD2082" i="2"/>
  <c r="BB2082" i="2"/>
  <c r="BQ2094" i="2"/>
  <c r="BD2094" i="2"/>
  <c r="BB2094" i="2"/>
  <c r="BQ2106" i="2"/>
  <c r="BC2106" i="2"/>
  <c r="F2106" i="2"/>
  <c r="BQ2118" i="2"/>
  <c r="BC2118" i="2"/>
  <c r="BD2118" i="2"/>
  <c r="F2118" i="2"/>
  <c r="BQ2132" i="2"/>
  <c r="BD2132" i="2"/>
  <c r="BQ2144" i="2"/>
  <c r="BC2144" i="2"/>
  <c r="BD2144" i="2"/>
  <c r="F2144" i="2"/>
  <c r="BQ2156" i="2"/>
  <c r="BC2156" i="2"/>
  <c r="BD2156" i="2"/>
  <c r="F2156" i="2"/>
  <c r="BQ2168" i="2"/>
  <c r="BD2168" i="2"/>
  <c r="BQ2180" i="2"/>
  <c r="BC2180" i="2"/>
  <c r="F2180" i="2"/>
  <c r="BQ2192" i="2"/>
  <c r="BC2192" i="2"/>
  <c r="F2192" i="2"/>
  <c r="BQ2204" i="2"/>
  <c r="BD2204" i="2"/>
  <c r="BQ2218" i="2"/>
  <c r="BQ2230" i="2"/>
  <c r="BB2230" i="2"/>
  <c r="BD2230" i="2"/>
  <c r="BQ2242" i="2"/>
  <c r="BC2242" i="2"/>
  <c r="BD2242" i="2"/>
  <c r="BQ2254" i="2"/>
  <c r="BB2254" i="2"/>
  <c r="BC2254" i="2"/>
  <c r="BQ2266" i="2"/>
  <c r="BC2266" i="2"/>
  <c r="BD2266" i="2"/>
  <c r="BB2266" i="2"/>
  <c r="BQ2278" i="2"/>
  <c r="BD2278" i="2"/>
  <c r="BB2278" i="2"/>
  <c r="BQ2290" i="2"/>
  <c r="BC2290" i="2"/>
  <c r="BB2290" i="2"/>
  <c r="BQ2304" i="2"/>
  <c r="BC2304" i="2"/>
  <c r="BD2304" i="2"/>
  <c r="F2304" i="2"/>
  <c r="BQ2316" i="2"/>
  <c r="BC2316" i="2"/>
  <c r="BD2316" i="2"/>
  <c r="F2316" i="2"/>
  <c r="BQ2328" i="2"/>
  <c r="F2328" i="2"/>
  <c r="F2354" i="2"/>
  <c r="BC2354" i="2"/>
  <c r="F2366" i="2"/>
  <c r="BC2366" i="2"/>
  <c r="F2378" i="2"/>
  <c r="BD2378" i="2"/>
  <c r="BC2390" i="2"/>
  <c r="BD2390" i="2"/>
  <c r="BB2390" i="2"/>
  <c r="BQ2412" i="2"/>
  <c r="BQ2424" i="2"/>
  <c r="BD2424" i="2"/>
  <c r="F2424" i="2"/>
  <c r="BQ2436" i="2"/>
  <c r="BD2436" i="2"/>
  <c r="F2436" i="2"/>
  <c r="BQ2448" i="2"/>
  <c r="BQ2462" i="2"/>
  <c r="BC2462" i="2"/>
  <c r="F2462" i="2"/>
  <c r="BQ2474" i="2"/>
  <c r="BQ2486" i="2"/>
  <c r="BQ2498" i="2"/>
  <c r="F2498" i="2"/>
  <c r="BC2510" i="2"/>
  <c r="BQ2522" i="2"/>
  <c r="BQ2536" i="2"/>
  <c r="F2536" i="2"/>
  <c r="BQ2548" i="2"/>
  <c r="BQ2560" i="2"/>
  <c r="F2560" i="2"/>
  <c r="BQ2572" i="2"/>
  <c r="BQ2584" i="2"/>
  <c r="BQ2596" i="2"/>
  <c r="BQ2608" i="2"/>
  <c r="F2608" i="2"/>
  <c r="BQ2620" i="2"/>
  <c r="F2620" i="2"/>
  <c r="BQ2634" i="2"/>
  <c r="BQ2646" i="2"/>
  <c r="BC2646" i="2"/>
  <c r="F2646" i="2"/>
  <c r="BQ2658" i="2"/>
  <c r="BC2658" i="2"/>
  <c r="F2658" i="2"/>
  <c r="BQ2670" i="2"/>
  <c r="BD2670" i="2"/>
  <c r="BQ2682" i="2"/>
  <c r="BC2682" i="2"/>
  <c r="BD2682" i="2"/>
  <c r="F2682" i="2"/>
  <c r="BQ2694" i="2"/>
  <c r="BC2694" i="2"/>
  <c r="BD2694" i="2"/>
  <c r="F2694" i="2"/>
  <c r="BQ2706" i="2"/>
  <c r="BD2706" i="2"/>
  <c r="BQ2718" i="2"/>
  <c r="BC2718" i="2"/>
  <c r="BD2718" i="2"/>
  <c r="F2718" i="2"/>
  <c r="BQ2730" i="2"/>
  <c r="BC2730" i="2"/>
  <c r="BD2730" i="2"/>
  <c r="F2730" i="2"/>
  <c r="BQ2742" i="2"/>
  <c r="BQ2754" i="2"/>
  <c r="BC2754" i="2"/>
  <c r="F2754" i="2"/>
  <c r="BQ2763" i="2"/>
  <c r="BC2763" i="2"/>
  <c r="BD2763" i="2"/>
  <c r="F2763" i="2"/>
  <c r="BQ2778" i="2"/>
  <c r="BD2778" i="2"/>
  <c r="BQ2790" i="2"/>
  <c r="F2790" i="2"/>
  <c r="BQ2802" i="2"/>
  <c r="F2802" i="2"/>
  <c r="BQ2814" i="2"/>
  <c r="BQ2826" i="2"/>
  <c r="F2826" i="2"/>
  <c r="BQ2838" i="2"/>
  <c r="F2838" i="2"/>
  <c r="BQ2850" i="2"/>
  <c r="BQ2862" i="2"/>
  <c r="F2862" i="2"/>
  <c r="BQ2874" i="2"/>
  <c r="F2874" i="2"/>
  <c r="BQ2888" i="2"/>
  <c r="BQ2900" i="2"/>
  <c r="BC2900" i="2"/>
  <c r="F2930" i="2"/>
  <c r="BC2930" i="2"/>
  <c r="BD2942" i="2"/>
  <c r="F2942" i="2"/>
  <c r="BC2942" i="2"/>
  <c r="BB2954" i="2"/>
  <c r="BC2954" i="2"/>
  <c r="BD2966" i="2"/>
  <c r="F2966" i="2"/>
  <c r="BC2978" i="2"/>
  <c r="BD2978" i="2"/>
  <c r="BB2978" i="2"/>
  <c r="F2978" i="2"/>
  <c r="BC2990" i="2"/>
  <c r="BB2990" i="2"/>
  <c r="F2990" i="2"/>
  <c r="BD3002" i="2"/>
  <c r="F3002" i="2"/>
  <c r="BC3002" i="2"/>
  <c r="BD3014" i="2"/>
  <c r="F3014" i="2"/>
  <c r="BC3014" i="2"/>
  <c r="BQ3026" i="2"/>
  <c r="BB3026" i="2"/>
  <c r="BC3026" i="2"/>
  <c r="F3026" i="2"/>
  <c r="BQ3038" i="2"/>
  <c r="BB3038" i="2"/>
  <c r="BD3038" i="2"/>
  <c r="BQ3050" i="2"/>
  <c r="BB3050" i="2"/>
  <c r="BD3050" i="2"/>
  <c r="BC3064" i="2"/>
  <c r="F3064" i="2"/>
  <c r="BC3076" i="2"/>
  <c r="BD3076" i="2"/>
  <c r="BC3088" i="2"/>
  <c r="BD3088" i="2"/>
  <c r="F3088" i="2"/>
  <c r="BQ3114" i="2"/>
  <c r="BD3114" i="2"/>
  <c r="BQ3126" i="2"/>
  <c r="BQ3138" i="2"/>
  <c r="BD3138" i="2"/>
  <c r="BQ3150" i="2"/>
  <c r="BC3150" i="2"/>
  <c r="F3150" i="2"/>
  <c r="BQ3164" i="2"/>
  <c r="BB3164" i="2"/>
  <c r="F3164" i="2"/>
  <c r="BQ3176" i="2"/>
  <c r="F3176" i="2"/>
  <c r="BQ3188" i="2"/>
  <c r="BC3188" i="2"/>
  <c r="BB3188" i="2"/>
  <c r="F3188" i="2"/>
  <c r="BQ3200" i="2"/>
  <c r="BC3200" i="2"/>
  <c r="F3200" i="2"/>
  <c r="BQ3212" i="2"/>
  <c r="BC3212" i="2"/>
  <c r="F3212" i="2"/>
  <c r="BQ3224" i="2"/>
  <c r="BC3224" i="2"/>
  <c r="BQ14" i="2"/>
  <c r="BQ26" i="2"/>
  <c r="BQ38" i="2"/>
  <c r="BQ50" i="2"/>
  <c r="BQ62" i="2"/>
  <c r="BQ76" i="2"/>
  <c r="BQ88" i="2"/>
  <c r="BQ100" i="2"/>
  <c r="BQ126" i="2"/>
  <c r="BQ140" i="2"/>
  <c r="BQ152" i="2"/>
  <c r="BQ164" i="2"/>
  <c r="BQ176" i="2"/>
  <c r="BQ188" i="2"/>
  <c r="BQ200" i="2"/>
  <c r="F214" i="2"/>
  <c r="BD226" i="2"/>
  <c r="F226" i="2"/>
  <c r="BD238" i="2"/>
  <c r="BD262" i="2"/>
  <c r="BQ276" i="2"/>
  <c r="BQ288" i="2"/>
  <c r="BQ300" i="2"/>
  <c r="BQ312" i="2"/>
  <c r="BQ324" i="2"/>
  <c r="F324" i="2"/>
  <c r="BQ350" i="2"/>
  <c r="BQ360" i="2"/>
  <c r="F360" i="2"/>
  <c r="BQ372" i="2"/>
  <c r="BQ384" i="2"/>
  <c r="F384" i="2"/>
  <c r="BQ396" i="2"/>
  <c r="F396" i="2"/>
  <c r="BQ408" i="2"/>
  <c r="BQ422" i="2"/>
  <c r="BQ434" i="2"/>
  <c r="BC434" i="2"/>
  <c r="BD434" i="2"/>
  <c r="BB434" i="2"/>
  <c r="F434" i="2"/>
  <c r="BQ446" i="2"/>
  <c r="BC446" i="2"/>
  <c r="BD446" i="2"/>
  <c r="BQ458" i="2"/>
  <c r="BC458" i="2"/>
  <c r="F458" i="2"/>
  <c r="BQ470" i="2"/>
  <c r="BD470" i="2"/>
  <c r="BB470" i="2"/>
  <c r="F470" i="2"/>
  <c r="BQ482" i="2"/>
  <c r="BC482" i="2"/>
  <c r="BB482" i="2"/>
  <c r="F482" i="2"/>
  <c r="BQ494" i="2"/>
  <c r="BB494" i="2"/>
  <c r="F494" i="2"/>
  <c r="BQ506" i="2"/>
  <c r="BC506" i="2"/>
  <c r="BD506" i="2"/>
  <c r="BB506" i="2"/>
  <c r="BQ518" i="2"/>
  <c r="BC518" i="2"/>
  <c r="BD518" i="2"/>
  <c r="BQ530" i="2"/>
  <c r="BC530" i="2"/>
  <c r="BB530" i="2"/>
  <c r="F530" i="2"/>
  <c r="BQ542" i="2"/>
  <c r="BB542" i="2"/>
  <c r="F542" i="2"/>
  <c r="BQ554" i="2"/>
  <c r="BC554" i="2"/>
  <c r="BD554" i="2"/>
  <c r="BB554" i="2"/>
  <c r="BQ566" i="2"/>
  <c r="BC566" i="2"/>
  <c r="BD566" i="2"/>
  <c r="BQ578" i="2"/>
  <c r="BC578" i="2"/>
  <c r="BB578" i="2"/>
  <c r="F578" i="2"/>
  <c r="BQ594" i="2"/>
  <c r="BB594" i="2"/>
  <c r="BQ606" i="2"/>
  <c r="BB606" i="2"/>
  <c r="BQ618" i="2"/>
  <c r="BQ630" i="2"/>
  <c r="BQ644" i="2"/>
  <c r="BC644" i="2"/>
  <c r="BD644" i="2"/>
  <c r="F644" i="2"/>
  <c r="BQ656" i="2"/>
  <c r="BC656" i="2"/>
  <c r="BD656" i="2"/>
  <c r="F656" i="2"/>
  <c r="BQ668" i="2"/>
  <c r="E668" i="2"/>
  <c r="BD668" i="2"/>
  <c r="BA668" i="2"/>
  <c r="F668" i="2"/>
  <c r="BQ680" i="2"/>
  <c r="BD680" i="2"/>
  <c r="F680" i="2"/>
  <c r="BQ692" i="2"/>
  <c r="BC692" i="2"/>
  <c r="BD692" i="2"/>
  <c r="F692" i="2"/>
  <c r="BQ704" i="2"/>
  <c r="BD704" i="2"/>
  <c r="BQ716" i="2"/>
  <c r="BC716" i="2"/>
  <c r="BD716" i="2"/>
  <c r="F716" i="2"/>
  <c r="BQ728" i="2"/>
  <c r="BC728" i="2"/>
  <c r="F728" i="2"/>
  <c r="BQ742" i="2"/>
  <c r="BQ754" i="2"/>
  <c r="BD754" i="2"/>
  <c r="BB754" i="2"/>
  <c r="BQ766" i="2"/>
  <c r="BD766" i="2"/>
  <c r="F766" i="2"/>
  <c r="BC766" i="2"/>
  <c r="BQ778" i="2"/>
  <c r="F778" i="2"/>
  <c r="BC778" i="2"/>
  <c r="BQ790" i="2"/>
  <c r="BD790" i="2"/>
  <c r="F790" i="2"/>
  <c r="BQ802" i="2"/>
  <c r="F802" i="2"/>
  <c r="BQ814" i="2"/>
  <c r="BD814" i="2"/>
  <c r="F814" i="2"/>
  <c r="BQ826" i="2"/>
  <c r="BD826" i="2"/>
  <c r="BC826" i="2"/>
  <c r="BQ840" i="2"/>
  <c r="BQ852" i="2"/>
  <c r="BQ864" i="2"/>
  <c r="BQ876" i="2"/>
  <c r="BQ888" i="2"/>
  <c r="BQ900" i="2"/>
  <c r="BD900" i="2"/>
  <c r="BQ912" i="2"/>
  <c r="BQ924" i="2"/>
  <c r="BQ938" i="2"/>
  <c r="BC938" i="2"/>
  <c r="BD938" i="2"/>
  <c r="F938" i="2"/>
  <c r="BQ950" i="2"/>
  <c r="BC950" i="2"/>
  <c r="BB950" i="2"/>
  <c r="F950" i="2"/>
  <c r="BQ962" i="2"/>
  <c r="BC962" i="2"/>
  <c r="BD962" i="2"/>
  <c r="F962" i="2"/>
  <c r="BQ974" i="2"/>
  <c r="BC974" i="2"/>
  <c r="BB974" i="2"/>
  <c r="F974" i="2"/>
  <c r="BQ986" i="2"/>
  <c r="BB986" i="2"/>
  <c r="BQ998" i="2"/>
  <c r="BC998" i="2"/>
  <c r="BB998" i="2"/>
  <c r="F998" i="2"/>
  <c r="BQ1010" i="2"/>
  <c r="BC1010" i="2"/>
  <c r="BD1010" i="2"/>
  <c r="BQ1022" i="2"/>
  <c r="BC1022" i="2"/>
  <c r="F1022" i="2"/>
  <c r="BQ1034" i="2"/>
  <c r="BC1034" i="2"/>
  <c r="BD1034" i="2"/>
  <c r="F1034" i="2"/>
  <c r="BQ1048" i="2"/>
  <c r="BD1048" i="2"/>
  <c r="BQ1060" i="2"/>
  <c r="BC1060" i="2"/>
  <c r="BD1060" i="2"/>
  <c r="F1060" i="2"/>
  <c r="BQ1072" i="2"/>
  <c r="BC1072" i="2"/>
  <c r="BD1072" i="2"/>
  <c r="BB1072" i="2"/>
  <c r="BQ1084" i="2"/>
  <c r="BC1084" i="2"/>
  <c r="BD1084" i="2"/>
  <c r="BQ1096" i="2"/>
  <c r="BD1096" i="2"/>
  <c r="BQ1108" i="2"/>
  <c r="BD1108" i="2"/>
  <c r="BB1108" i="2"/>
  <c r="BQ1120" i="2"/>
  <c r="BC1120" i="2"/>
  <c r="BD1120" i="2"/>
  <c r="BB1120" i="2"/>
  <c r="BQ1132" i="2"/>
  <c r="BQ1144" i="2"/>
  <c r="BC1144" i="2"/>
  <c r="BD1144" i="2"/>
  <c r="BQ1156" i="2"/>
  <c r="BD1156" i="2"/>
  <c r="BB1156" i="2"/>
  <c r="BQ1170" i="2"/>
  <c r="BC1170" i="2"/>
  <c r="BB1170" i="2"/>
  <c r="BQ1182" i="2"/>
  <c r="BC1182" i="2"/>
  <c r="BB1182" i="2"/>
  <c r="BQ1194" i="2"/>
  <c r="BC1194" i="2"/>
  <c r="BB1194" i="2"/>
  <c r="BQ1206" i="2"/>
  <c r="BC1206" i="2"/>
  <c r="BB1206" i="2"/>
  <c r="BQ1218" i="2"/>
  <c r="BC1218" i="2"/>
  <c r="BB1218" i="2"/>
  <c r="BQ1250" i="2"/>
  <c r="BC1250" i="2"/>
  <c r="F1250" i="2"/>
  <c r="BQ1262" i="2"/>
  <c r="BC1262" i="2"/>
  <c r="F1262" i="2"/>
  <c r="BQ1293" i="2"/>
  <c r="F1293" i="2"/>
  <c r="BQ1305" i="2"/>
  <c r="F1305" i="2"/>
  <c r="BQ1317" i="2"/>
  <c r="BQ1329" i="2"/>
  <c r="BQ1341" i="2"/>
  <c r="F1341" i="2"/>
  <c r="BQ1353" i="2"/>
  <c r="F1353" i="2"/>
  <c r="BQ1365" i="2"/>
  <c r="BQ1379" i="2"/>
  <c r="BQ1391" i="2"/>
  <c r="BQ1403" i="2"/>
  <c r="BQ1415" i="2"/>
  <c r="BQ1427" i="2"/>
  <c r="BQ1439" i="2"/>
  <c r="BQ1451" i="2"/>
  <c r="BQ1465" i="2"/>
  <c r="BC1465" i="2"/>
  <c r="BQ1477" i="2"/>
  <c r="BC1477" i="2"/>
  <c r="BQ1489" i="2"/>
  <c r="BC1489" i="2"/>
  <c r="BQ1501" i="2"/>
  <c r="BC1501" i="2"/>
  <c r="BQ1513" i="2"/>
  <c r="BC1513" i="2"/>
  <c r="BQ1525" i="2"/>
  <c r="BC1525" i="2"/>
  <c r="BQ1537" i="2"/>
  <c r="BQ1551" i="2"/>
  <c r="BQ1563" i="2"/>
  <c r="F1563" i="2"/>
  <c r="BQ1575" i="2"/>
  <c r="BQ1587" i="2"/>
  <c r="F1587" i="2"/>
  <c r="BC1587" i="2"/>
  <c r="BQ1599" i="2"/>
  <c r="BC1599" i="2"/>
  <c r="F1599" i="2"/>
  <c r="BQ1611" i="2"/>
  <c r="BQ1623" i="2"/>
  <c r="F1623" i="2"/>
  <c r="BQ1635" i="2"/>
  <c r="F1635" i="2"/>
  <c r="BQ1647" i="2"/>
  <c r="F1647" i="2"/>
  <c r="BQ1659" i="2"/>
  <c r="BC1659" i="2"/>
  <c r="F1659" i="2"/>
  <c r="BQ1673" i="2"/>
  <c r="BD1673" i="2"/>
  <c r="BQ1685" i="2"/>
  <c r="BD1685" i="2"/>
  <c r="BB1685" i="2"/>
  <c r="BQ1697" i="2"/>
  <c r="BC1697" i="2"/>
  <c r="BD1697" i="2"/>
  <c r="BB1697" i="2"/>
  <c r="BQ1709" i="2"/>
  <c r="BC1709" i="2"/>
  <c r="BD1709" i="2"/>
  <c r="BB1709" i="2"/>
  <c r="F1709" i="2"/>
  <c r="BQ1723" i="2"/>
  <c r="BQ1735" i="2"/>
  <c r="BC1735" i="2"/>
  <c r="BB1735" i="2"/>
  <c r="F1735" i="2"/>
  <c r="BD1735" i="2"/>
  <c r="BQ1747" i="2"/>
  <c r="BC1747" i="2"/>
  <c r="BB1747" i="2"/>
  <c r="F1747" i="2"/>
  <c r="BQ1759" i="2"/>
  <c r="BC1759" i="2"/>
  <c r="F1759" i="2"/>
  <c r="BQ1771" i="2"/>
  <c r="BC1771" i="2"/>
  <c r="BB1771" i="2"/>
  <c r="F1771" i="2"/>
  <c r="BQ1783" i="2"/>
  <c r="BC1783" i="2"/>
  <c r="BD1783" i="2"/>
  <c r="BB1783" i="2"/>
  <c r="F1783" i="2"/>
  <c r="BQ1795" i="2"/>
  <c r="BD1795" i="2"/>
  <c r="BB1795" i="2"/>
  <c r="BQ1807" i="2"/>
  <c r="BC1807" i="2"/>
  <c r="BB1807" i="2"/>
  <c r="F1807" i="2"/>
  <c r="BQ1821" i="2"/>
  <c r="BC1821" i="2"/>
  <c r="BB1821" i="2"/>
  <c r="F1821" i="2"/>
  <c r="BQ1833" i="2"/>
  <c r="BC1833" i="2"/>
  <c r="F1833" i="2"/>
  <c r="BQ1859" i="2"/>
  <c r="F1859" i="2"/>
  <c r="BQ1873" i="2"/>
  <c r="BC1873" i="2"/>
  <c r="BD1873" i="2"/>
  <c r="F1873" i="2"/>
  <c r="BQ1885" i="2"/>
  <c r="BD1885" i="2"/>
  <c r="BQ1896" i="2"/>
  <c r="BC1896" i="2"/>
  <c r="F1896" i="2"/>
  <c r="BQ1911" i="2"/>
  <c r="BC1911" i="2"/>
  <c r="BD1911" i="2"/>
  <c r="BQ1923" i="2"/>
  <c r="BC1923" i="2"/>
  <c r="BD1923" i="2"/>
  <c r="BQ1935" i="2"/>
  <c r="BQ1947" i="2"/>
  <c r="BC1947" i="2"/>
  <c r="BQ1959" i="2"/>
  <c r="BC1959" i="2"/>
  <c r="BQ1973" i="2"/>
  <c r="BQ1985" i="2"/>
  <c r="BQ1997" i="2"/>
  <c r="BQ2009" i="2"/>
  <c r="BQ2021" i="2"/>
  <c r="F2021" i="2"/>
  <c r="BQ2033" i="2"/>
  <c r="BQ2045" i="2"/>
  <c r="BQ2057" i="2"/>
  <c r="BQ2069" i="2"/>
  <c r="BQ2083" i="2"/>
  <c r="BC2083" i="2"/>
  <c r="BB2083" i="2"/>
  <c r="F2083" i="2"/>
  <c r="BQ2095" i="2"/>
  <c r="BC2095" i="2"/>
  <c r="F2095" i="2"/>
  <c r="BQ2107" i="2"/>
  <c r="BC2107" i="2"/>
  <c r="BD2107" i="2"/>
  <c r="BB2107" i="2"/>
  <c r="BQ2119" i="2"/>
  <c r="BD2119" i="2"/>
  <c r="BB2119" i="2"/>
  <c r="F2119" i="2"/>
  <c r="BQ2133" i="2"/>
  <c r="BQ2145" i="2"/>
  <c r="F2145" i="2"/>
  <c r="BQ2157" i="2"/>
  <c r="F2157" i="2"/>
  <c r="BQ2169" i="2"/>
  <c r="F2169" i="2"/>
  <c r="BQ2181" i="2"/>
  <c r="BC2181" i="2"/>
  <c r="F2181" i="2"/>
  <c r="BQ2193" i="2"/>
  <c r="BC2193" i="2"/>
  <c r="BD2193" i="2"/>
  <c r="F2193" i="2"/>
  <c r="BQ2205" i="2"/>
  <c r="BD2205" i="2"/>
  <c r="BQ2219" i="2"/>
  <c r="BC2219" i="2"/>
  <c r="BQ2231" i="2"/>
  <c r="BC2231" i="2"/>
  <c r="BB2231" i="2"/>
  <c r="BQ2243" i="2"/>
  <c r="BC2243" i="2"/>
  <c r="BB2243" i="2"/>
  <c r="BQ2255" i="2"/>
  <c r="BC2255" i="2"/>
  <c r="BQ2267" i="2"/>
  <c r="BC2267" i="2"/>
  <c r="BB2267" i="2"/>
  <c r="BQ2279" i="2"/>
  <c r="BC2279" i="2"/>
  <c r="BD2279" i="2"/>
  <c r="BB2279" i="2"/>
  <c r="BQ2291" i="2"/>
  <c r="BD2291" i="2"/>
  <c r="BB2291" i="2"/>
  <c r="BQ2305" i="2"/>
  <c r="BC2305" i="2"/>
  <c r="BD2305" i="2"/>
  <c r="F2305" i="2"/>
  <c r="BQ2317" i="2"/>
  <c r="BC2317" i="2"/>
  <c r="BD2317" i="2"/>
  <c r="F2317" i="2"/>
  <c r="BQ2329" i="2"/>
  <c r="BC2329" i="2"/>
  <c r="F2329" i="2"/>
  <c r="F2343" i="2"/>
  <c r="BC2355" i="2"/>
  <c r="F2355" i="2"/>
  <c r="BC2367" i="2"/>
  <c r="BD2367" i="2"/>
  <c r="BB2367" i="2"/>
  <c r="BD2379" i="2"/>
  <c r="BB2379" i="2"/>
  <c r="BC2391" i="2"/>
  <c r="BB2391" i="2"/>
  <c r="BQ2413" i="2"/>
  <c r="BQ2425" i="2"/>
  <c r="BD2425" i="2"/>
  <c r="BQ2437" i="2"/>
  <c r="BD2437" i="2"/>
  <c r="F2437" i="2"/>
  <c r="BQ2449" i="2"/>
  <c r="BD2449" i="2"/>
  <c r="F2449" i="2"/>
  <c r="BQ2463" i="2"/>
  <c r="BB2463" i="2"/>
  <c r="BQ2475" i="2"/>
  <c r="BQ2487" i="2"/>
  <c r="BD2487" i="2"/>
  <c r="BQ2499" i="2"/>
  <c r="BQ2511" i="2"/>
  <c r="BQ2523" i="2"/>
  <c r="BD2523" i="2"/>
  <c r="BQ2537" i="2"/>
  <c r="BQ2549" i="2"/>
  <c r="F2549" i="2"/>
  <c r="BQ2561" i="2"/>
  <c r="BC2561" i="2"/>
  <c r="F2561" i="2"/>
  <c r="BQ2573" i="2"/>
  <c r="F2573" i="2"/>
  <c r="BQ2585" i="2"/>
  <c r="F2585" i="2"/>
  <c r="BQ2597" i="2"/>
  <c r="F2597" i="2"/>
  <c r="BQ2609" i="2"/>
  <c r="BQ2621" i="2"/>
  <c r="BQ2635" i="2"/>
  <c r="BC2635" i="2"/>
  <c r="F2635" i="2"/>
  <c r="BQ2647" i="2"/>
  <c r="BC2647" i="2"/>
  <c r="F2647" i="2"/>
  <c r="BQ2659" i="2"/>
  <c r="BC2659" i="2"/>
  <c r="BD2659" i="2"/>
  <c r="F2659" i="2"/>
  <c r="BQ2671" i="2"/>
  <c r="BD2671" i="2"/>
  <c r="BQ2683" i="2"/>
  <c r="BC2683" i="2"/>
  <c r="F2683" i="2"/>
  <c r="BQ2695" i="2"/>
  <c r="BC2695" i="2"/>
  <c r="F2695" i="2"/>
  <c r="BQ2707" i="2"/>
  <c r="BC2707" i="2"/>
  <c r="F2707" i="2"/>
  <c r="BQ2719" i="2"/>
  <c r="BC2719" i="2"/>
  <c r="BD2719" i="2"/>
  <c r="F2719" i="2"/>
  <c r="BQ2731" i="2"/>
  <c r="F2731" i="2"/>
  <c r="BQ2743" i="2"/>
  <c r="F2743" i="2"/>
  <c r="BQ2755" i="2"/>
  <c r="BC2755" i="2"/>
  <c r="F2755" i="2"/>
  <c r="BQ2767" i="2"/>
  <c r="BC2767" i="2"/>
  <c r="BD2767" i="2"/>
  <c r="F2767" i="2"/>
  <c r="BQ2779" i="2"/>
  <c r="BD2779" i="2"/>
  <c r="BQ2791" i="2"/>
  <c r="F2791" i="2"/>
  <c r="BQ2803" i="2"/>
  <c r="F2803" i="2"/>
  <c r="BQ2815" i="2"/>
  <c r="F2815" i="2"/>
  <c r="BQ2827" i="2"/>
  <c r="F2827" i="2"/>
  <c r="BQ2839" i="2"/>
  <c r="F2839" i="2"/>
  <c r="BQ2851" i="2"/>
  <c r="BQ2863" i="2"/>
  <c r="F2863" i="2"/>
  <c r="BQ2875" i="2"/>
  <c r="F2875" i="2"/>
  <c r="BQ2889" i="2"/>
  <c r="BQ2901" i="2"/>
  <c r="BC2901" i="2"/>
  <c r="BQ2931" i="2"/>
  <c r="BB2931" i="2"/>
  <c r="BD2931" i="2"/>
  <c r="BC2931" i="2"/>
  <c r="BQ2943" i="2"/>
  <c r="BB2943" i="2"/>
  <c r="BQ2955" i="2"/>
  <c r="BB2955" i="2"/>
  <c r="BD2955" i="2"/>
  <c r="BQ2967" i="2"/>
  <c r="BB2967" i="2"/>
  <c r="BQ2979" i="2"/>
  <c r="BD2979" i="2"/>
  <c r="BB2979" i="2"/>
  <c r="BQ2991" i="2"/>
  <c r="BD2991" i="2"/>
  <c r="BB2991" i="2"/>
  <c r="BQ3003" i="2"/>
  <c r="BB3003" i="2"/>
  <c r="F3003" i="2"/>
  <c r="BC3003" i="2"/>
  <c r="BQ3015" i="2"/>
  <c r="BB3015" i="2"/>
  <c r="F3015" i="2"/>
  <c r="BC3015" i="2"/>
  <c r="BQ3027" i="2"/>
  <c r="BC3027" i="2"/>
  <c r="BQ3039" i="2"/>
  <c r="BB3039" i="2"/>
  <c r="BC3039" i="2"/>
  <c r="F3039" i="2"/>
  <c r="BQ3051" i="2"/>
  <c r="BB3051" i="2"/>
  <c r="F3051" i="2"/>
  <c r="BD3051" i="2"/>
  <c r="BC3051" i="2"/>
  <c r="BD3065" i="2"/>
  <c r="BC3077" i="2"/>
  <c r="F3077" i="2"/>
  <c r="F3089" i="2"/>
  <c r="BC3089" i="2"/>
  <c r="BD3089" i="2"/>
  <c r="BC3101" i="2"/>
  <c r="F3101" i="2"/>
  <c r="BQ3115" i="2"/>
  <c r="F3115" i="2"/>
  <c r="BC3115" i="2"/>
  <c r="BD3115" i="2"/>
  <c r="BQ3127" i="2"/>
  <c r="F3127" i="2"/>
  <c r="BC3127" i="2"/>
  <c r="BD3127" i="2"/>
  <c r="BQ3139" i="2"/>
  <c r="F3139" i="2"/>
  <c r="BC3139" i="2"/>
  <c r="BD3139" i="2"/>
  <c r="BQ3151" i="2"/>
  <c r="F3151" i="2"/>
  <c r="BC3151" i="2"/>
  <c r="BD3151" i="2"/>
  <c r="BQ3165" i="2"/>
  <c r="F3165" i="2"/>
  <c r="BQ3177" i="2"/>
  <c r="BB3177" i="2"/>
  <c r="F3177" i="2"/>
  <c r="BC3177" i="2"/>
  <c r="BQ3189" i="2"/>
  <c r="BC3189" i="2"/>
  <c r="BQ3201" i="2"/>
  <c r="BC3201" i="2"/>
  <c r="BB3201" i="2"/>
  <c r="BQ3213" i="2"/>
  <c r="BC3213" i="2"/>
  <c r="BQ3225" i="2"/>
  <c r="BC3225" i="2"/>
  <c r="F3225" i="2"/>
  <c r="BB3225" i="2"/>
  <c r="BQ4" i="2"/>
  <c r="BQ16" i="2"/>
  <c r="BQ28" i="2"/>
  <c r="BQ40" i="2"/>
  <c r="BQ52" i="2"/>
  <c r="BQ64" i="2"/>
  <c r="BQ78" i="2"/>
  <c r="BQ90" i="2"/>
  <c r="BQ102" i="2"/>
  <c r="BQ116" i="2"/>
  <c r="BQ128" i="2"/>
  <c r="BQ142" i="2"/>
  <c r="BQ154" i="2"/>
  <c r="BQ166" i="2"/>
  <c r="BQ178" i="2"/>
  <c r="BQ190" i="2"/>
  <c r="BQ202" i="2"/>
  <c r="BD216" i="2"/>
  <c r="F216" i="2"/>
  <c r="BD228" i="2"/>
  <c r="F228" i="2"/>
  <c r="BD240" i="2"/>
  <c r="F240" i="2"/>
  <c r="BD252" i="2"/>
  <c r="F252" i="2"/>
  <c r="BD264" i="2"/>
  <c r="F264" i="2"/>
  <c r="BQ278" i="2"/>
  <c r="BC278" i="2"/>
  <c r="BB278" i="2"/>
  <c r="BQ289" i="2"/>
  <c r="BQ303" i="2"/>
  <c r="F303" i="2"/>
  <c r="BQ314" i="2"/>
  <c r="BQ326" i="2"/>
  <c r="BC326" i="2"/>
  <c r="BQ362" i="2"/>
  <c r="F362" i="2"/>
  <c r="BQ374" i="2"/>
  <c r="BQ386" i="2"/>
  <c r="F386" i="2"/>
  <c r="BQ398" i="2"/>
  <c r="F398" i="2"/>
  <c r="BQ410" i="2"/>
  <c r="F410" i="2"/>
  <c r="BQ424" i="2"/>
  <c r="F424" i="2"/>
  <c r="BQ436" i="2"/>
  <c r="F436" i="2"/>
  <c r="BC436" i="2"/>
  <c r="BD436" i="2"/>
  <c r="BB436" i="2"/>
  <c r="BQ448" i="2"/>
  <c r="BC448" i="2"/>
  <c r="BD448" i="2"/>
  <c r="BQ460" i="2"/>
  <c r="F460" i="2"/>
  <c r="BC460" i="2"/>
  <c r="BB460" i="2"/>
  <c r="BQ472" i="2"/>
  <c r="F472" i="2"/>
  <c r="BQ484" i="2"/>
  <c r="BD484" i="2"/>
  <c r="BQ496" i="2"/>
  <c r="F496" i="2"/>
  <c r="BB496" i="2"/>
  <c r="BQ508" i="2"/>
  <c r="BC508" i="2"/>
  <c r="BD508" i="2"/>
  <c r="BB508" i="2"/>
  <c r="BQ520" i="2"/>
  <c r="F520" i="2"/>
  <c r="BC520" i="2"/>
  <c r="BB520" i="2"/>
  <c r="BQ532" i="2"/>
  <c r="BD532" i="2"/>
  <c r="BQ544" i="2"/>
  <c r="F544" i="2"/>
  <c r="BB544" i="2"/>
  <c r="BQ556" i="2"/>
  <c r="BC556" i="2"/>
  <c r="BD556" i="2"/>
  <c r="BB556" i="2"/>
  <c r="BQ568" i="2"/>
  <c r="F568" i="2"/>
  <c r="BC568" i="2"/>
  <c r="BB568" i="2"/>
  <c r="BQ580" i="2"/>
  <c r="BD580" i="2"/>
  <c r="BB580" i="2"/>
  <c r="BQ596" i="2"/>
  <c r="BQ608" i="2"/>
  <c r="BQ620" i="2"/>
  <c r="BQ632" i="2"/>
  <c r="BB632" i="2"/>
  <c r="BQ646" i="2"/>
  <c r="BC646" i="2"/>
  <c r="F646" i="2"/>
  <c r="BQ658" i="2"/>
  <c r="BC658" i="2"/>
  <c r="BD658" i="2"/>
  <c r="BB658" i="2"/>
  <c r="E658" i="2"/>
  <c r="F658" i="2"/>
  <c r="BQ670" i="2"/>
  <c r="BD670" i="2"/>
  <c r="BB670" i="2"/>
  <c r="E670" i="2"/>
  <c r="BQ682" i="2"/>
  <c r="BC682" i="2"/>
  <c r="F682" i="2"/>
  <c r="BQ694" i="2"/>
  <c r="BD694" i="2"/>
  <c r="F694" i="2"/>
  <c r="BQ706" i="2"/>
  <c r="BC706" i="2"/>
  <c r="BQ718" i="2"/>
  <c r="BC718" i="2"/>
  <c r="F718" i="2"/>
  <c r="BQ730" i="2"/>
  <c r="BC730" i="2"/>
  <c r="F730" i="2"/>
  <c r="BQ744" i="2"/>
  <c r="BQ756" i="2"/>
  <c r="BD756" i="2"/>
  <c r="BQ768" i="2"/>
  <c r="BD768" i="2"/>
  <c r="F768" i="2"/>
  <c r="BQ780" i="2"/>
  <c r="BC780" i="2"/>
  <c r="F780" i="2"/>
  <c r="BQ792" i="2"/>
  <c r="BD792" i="2"/>
  <c r="F792" i="2"/>
  <c r="BB792" i="2"/>
  <c r="BQ804" i="2"/>
  <c r="BC804" i="2"/>
  <c r="BB804" i="2"/>
  <c r="BQ816" i="2"/>
  <c r="BD816" i="2"/>
  <c r="BQ828" i="2"/>
  <c r="BC828" i="2"/>
  <c r="BD828" i="2"/>
  <c r="F828" i="2"/>
  <c r="BQ842" i="2"/>
  <c r="BQ854" i="2"/>
  <c r="BQ866" i="2"/>
  <c r="BQ878" i="2"/>
  <c r="BQ890" i="2"/>
  <c r="BQ902" i="2"/>
  <c r="BQ914" i="2"/>
  <c r="BQ926" i="2"/>
  <c r="BQ940" i="2"/>
  <c r="BB940" i="2"/>
  <c r="BQ952" i="2"/>
  <c r="BC952" i="2"/>
  <c r="BD952" i="2"/>
  <c r="BB952" i="2"/>
  <c r="F952" i="2"/>
  <c r="BQ964" i="2"/>
  <c r="BD964" i="2"/>
  <c r="BQ976" i="2"/>
  <c r="BC976" i="2"/>
  <c r="BD976" i="2"/>
  <c r="BQ988" i="2"/>
  <c r="BC988" i="2"/>
  <c r="BB988" i="2"/>
  <c r="F988" i="2"/>
  <c r="BQ1000" i="2"/>
  <c r="BC1000" i="2"/>
  <c r="BD1000" i="2"/>
  <c r="F1000" i="2"/>
  <c r="BQ1012" i="2"/>
  <c r="BC1012" i="2"/>
  <c r="BD1012" i="2"/>
  <c r="F1012" i="2"/>
  <c r="BQ1024" i="2"/>
  <c r="BD1024" i="2"/>
  <c r="BB1024" i="2"/>
  <c r="BQ1036" i="2"/>
  <c r="BD1036" i="2"/>
  <c r="BQ1050" i="2"/>
  <c r="BD1050" i="2"/>
  <c r="BB1050" i="2"/>
  <c r="BQ1062" i="2"/>
  <c r="BC1062" i="2"/>
  <c r="BB1062" i="2"/>
  <c r="BQ1074" i="2"/>
  <c r="BD1074" i="2"/>
  <c r="BQ1086" i="2"/>
  <c r="BC1086" i="2"/>
  <c r="BB1086" i="2"/>
  <c r="BQ1098" i="2"/>
  <c r="BB1098" i="2"/>
  <c r="BQ1110" i="2"/>
  <c r="BC1110" i="2"/>
  <c r="BQ1122" i="2"/>
  <c r="BD1122" i="2"/>
  <c r="BQ1134" i="2"/>
  <c r="BC1134" i="2"/>
  <c r="BQ1146" i="2"/>
  <c r="BC1146" i="2"/>
  <c r="BQ1158" i="2"/>
  <c r="BD1158" i="2"/>
  <c r="BQ1172" i="2"/>
  <c r="BC1172" i="2"/>
  <c r="BQ1184" i="2"/>
  <c r="BC1184" i="2"/>
  <c r="BB1184" i="2"/>
  <c r="BQ1196" i="2"/>
  <c r="BB1196" i="2"/>
  <c r="BQ1208" i="2"/>
  <c r="BC1208" i="2"/>
  <c r="BB1208" i="2"/>
  <c r="BQ1220" i="2"/>
  <c r="BB1220" i="2"/>
  <c r="BC1220" i="2"/>
  <c r="BQ1252" i="2"/>
  <c r="BC1252" i="2"/>
  <c r="BQ1264" i="2"/>
  <c r="BC1264" i="2"/>
  <c r="BQ1295" i="2"/>
  <c r="F1295" i="2"/>
  <c r="BQ1307" i="2"/>
  <c r="F1307" i="2"/>
  <c r="BQ1319" i="2"/>
  <c r="F1319" i="2"/>
  <c r="BQ1331" i="2"/>
  <c r="BQ1343" i="2"/>
  <c r="F1343" i="2"/>
  <c r="BQ1355" i="2"/>
  <c r="F1355" i="2"/>
  <c r="BQ1367" i="2"/>
  <c r="BQ1381" i="2"/>
  <c r="BQ1393" i="2"/>
  <c r="BQ1405" i="2"/>
  <c r="BQ1417" i="2"/>
  <c r="BQ1429" i="2"/>
  <c r="BQ1441" i="2"/>
  <c r="BQ1453" i="2"/>
  <c r="BQ1467" i="2"/>
  <c r="BC1467" i="2"/>
  <c r="BQ1479" i="2"/>
  <c r="BQ1491" i="2"/>
  <c r="F1491" i="2"/>
  <c r="BC1491" i="2"/>
  <c r="BB1491" i="2"/>
  <c r="BQ1503" i="2"/>
  <c r="BQ1515" i="2"/>
  <c r="BC1515" i="2"/>
  <c r="BQ1527" i="2"/>
  <c r="BC1527" i="2"/>
  <c r="BQ1539" i="2"/>
  <c r="BC1539" i="2"/>
  <c r="BQ1553" i="2"/>
  <c r="BC1553" i="2"/>
  <c r="F1553" i="2"/>
  <c r="BQ1565" i="2"/>
  <c r="BC1565" i="2"/>
  <c r="F1565" i="2"/>
  <c r="BQ1577" i="2"/>
  <c r="BC1577" i="2"/>
  <c r="F1577" i="2"/>
  <c r="BQ1589" i="2"/>
  <c r="BC1589" i="2"/>
  <c r="F1589" i="2"/>
  <c r="BQ1601" i="2"/>
  <c r="F1601" i="2"/>
  <c r="BC1601" i="2"/>
  <c r="BQ1613" i="2"/>
  <c r="BQ1625" i="2"/>
  <c r="F1625" i="2"/>
  <c r="BQ1637" i="2"/>
  <c r="F1637" i="2"/>
  <c r="BQ1649" i="2"/>
  <c r="BQ1661" i="2"/>
  <c r="F1661" i="2"/>
  <c r="BC1661" i="2"/>
  <c r="BQ1675" i="2"/>
  <c r="F1675" i="2"/>
  <c r="BD1675" i="2"/>
  <c r="BB1675" i="2"/>
  <c r="BQ1687" i="2"/>
  <c r="BC1687" i="2"/>
  <c r="BD1687" i="2"/>
  <c r="BQ1699" i="2"/>
  <c r="F1699" i="2"/>
  <c r="BQ1711" i="2"/>
  <c r="F1711" i="2"/>
  <c r="BC1711" i="2"/>
  <c r="BD1711" i="2"/>
  <c r="BQ1725" i="2"/>
  <c r="BC1725" i="2"/>
  <c r="F1725" i="2"/>
  <c r="BQ1737" i="2"/>
  <c r="BC1737" i="2"/>
  <c r="BB1737" i="2"/>
  <c r="F1737" i="2"/>
  <c r="BQ1749" i="2"/>
  <c r="BC1749" i="2"/>
  <c r="BD1749" i="2"/>
  <c r="BB1749" i="2"/>
  <c r="F1749" i="2"/>
  <c r="BQ1761" i="2"/>
  <c r="BD1761" i="2"/>
  <c r="BB1761" i="2"/>
  <c r="BQ1773" i="2"/>
  <c r="BB1773" i="2"/>
  <c r="F1773" i="2"/>
  <c r="BC1773" i="2"/>
  <c r="BQ1785" i="2"/>
  <c r="BD1785" i="2"/>
  <c r="BB1785" i="2"/>
  <c r="F1785" i="2"/>
  <c r="BC1785" i="2"/>
  <c r="BQ1797" i="2"/>
  <c r="F1797" i="2"/>
  <c r="BC1797" i="2"/>
  <c r="BQ1809" i="2"/>
  <c r="BB1809" i="2"/>
  <c r="F1809" i="2"/>
  <c r="BC1809" i="2"/>
  <c r="BQ1823" i="2"/>
  <c r="BC1823" i="2"/>
  <c r="BB1823" i="2"/>
  <c r="F1823" i="2"/>
  <c r="BQ1849" i="2"/>
  <c r="F1849" i="2"/>
  <c r="BQ1861" i="2"/>
  <c r="F1861" i="2"/>
  <c r="BQ1875" i="2"/>
  <c r="F1875" i="2"/>
  <c r="BC1875" i="2"/>
  <c r="BQ1887" i="2"/>
  <c r="F1887" i="2"/>
  <c r="BC1887" i="2"/>
  <c r="BQ1899" i="2"/>
  <c r="F1899" i="2"/>
  <c r="BC1899" i="2"/>
  <c r="BQ1913" i="2"/>
  <c r="BC1913" i="2"/>
  <c r="BQ1925" i="2"/>
  <c r="BC1925" i="2"/>
  <c r="BQ1937" i="2"/>
  <c r="BC1937" i="2"/>
  <c r="BQ1949" i="2"/>
  <c r="BC1949" i="2"/>
  <c r="BQ1961" i="2"/>
  <c r="BC1961" i="2"/>
  <c r="BD1961" i="2"/>
  <c r="BQ1975" i="2"/>
  <c r="BQ1987" i="2"/>
  <c r="BQ1999" i="2"/>
  <c r="BQ2011" i="2"/>
  <c r="BQ2023" i="2"/>
  <c r="BQ2035" i="2"/>
  <c r="BQ2047" i="2"/>
  <c r="BQ2059" i="2"/>
  <c r="BQ2073" i="2"/>
  <c r="BQ2085" i="2"/>
  <c r="BB2085" i="2"/>
  <c r="BQ2097" i="2"/>
  <c r="BD2097" i="2"/>
  <c r="BQ2109" i="2"/>
  <c r="BC2109" i="2"/>
  <c r="BD2109" i="2"/>
  <c r="F2109" i="2"/>
  <c r="BQ2121" i="2"/>
  <c r="BC2121" i="2"/>
  <c r="BD2121" i="2"/>
  <c r="F2121" i="2"/>
  <c r="BQ2135" i="2"/>
  <c r="F2135" i="2"/>
  <c r="BD2135" i="2"/>
  <c r="BQ2147" i="2"/>
  <c r="F2147" i="2"/>
  <c r="BQ2159" i="2"/>
  <c r="F2159" i="2"/>
  <c r="BD2159" i="2"/>
  <c r="BQ2171" i="2"/>
  <c r="F2171" i="2"/>
  <c r="BC2171" i="2"/>
  <c r="BD2171" i="2"/>
  <c r="BQ2183" i="2"/>
  <c r="F2183" i="2"/>
  <c r="BC2183" i="2"/>
  <c r="BD2183" i="2"/>
  <c r="BQ2195" i="2"/>
  <c r="BD2195" i="2"/>
  <c r="BQ2207" i="2"/>
  <c r="BD2207" i="2"/>
  <c r="BQ2221" i="2"/>
  <c r="BD2221" i="2"/>
  <c r="BB2221" i="2"/>
  <c r="BQ2233" i="2"/>
  <c r="BC2233" i="2"/>
  <c r="BD2233" i="2"/>
  <c r="BB2233" i="2"/>
  <c r="BQ2245" i="2"/>
  <c r="BC2245" i="2"/>
  <c r="BD2245" i="2"/>
  <c r="BB2245" i="2"/>
  <c r="BQ2257" i="2"/>
  <c r="BD2257" i="2"/>
  <c r="BB2257" i="2"/>
  <c r="BQ2269" i="2"/>
  <c r="BC2269" i="2"/>
  <c r="BB2269" i="2"/>
  <c r="BQ2281" i="2"/>
  <c r="BC2281" i="2"/>
  <c r="BB2281" i="2"/>
  <c r="BQ2293" i="2"/>
  <c r="BC2293" i="2"/>
  <c r="BQ2307" i="2"/>
  <c r="BC2307" i="2"/>
  <c r="F2307" i="2"/>
  <c r="BQ2319" i="2"/>
  <c r="BC2319" i="2"/>
  <c r="BD2319" i="2"/>
  <c r="BQ2331" i="2"/>
  <c r="BD2331" i="2"/>
  <c r="F2331" i="2"/>
  <c r="BC2345" i="2"/>
  <c r="BB2345" i="2"/>
  <c r="F2345" i="2"/>
  <c r="BC2357" i="2"/>
  <c r="BD2357" i="2"/>
  <c r="BB2357" i="2"/>
  <c r="F2357" i="2"/>
  <c r="BD2369" i="2"/>
  <c r="BB2369" i="2"/>
  <c r="BC2381" i="2"/>
  <c r="BB2381" i="2"/>
  <c r="F2381" i="2"/>
  <c r="BC2393" i="2"/>
  <c r="BB2393" i="2"/>
  <c r="F2393" i="2"/>
  <c r="BQ2415" i="2"/>
  <c r="BD2415" i="2"/>
  <c r="BQ2427" i="2"/>
  <c r="BD2427" i="2"/>
  <c r="BQ2439" i="2"/>
  <c r="BD2439" i="2"/>
  <c r="BQ2451" i="2"/>
  <c r="BQ2465" i="2"/>
  <c r="BB2465" i="2"/>
  <c r="BQ2477" i="2"/>
  <c r="BQ2489" i="2"/>
  <c r="BB2489" i="2"/>
  <c r="BQ2501" i="2"/>
  <c r="BQ2513" i="2"/>
  <c r="BQ2525" i="2"/>
  <c r="BQ2539" i="2"/>
  <c r="BQ2551" i="2"/>
  <c r="BQ2563" i="2"/>
  <c r="F2563" i="2"/>
  <c r="BQ2575" i="2"/>
  <c r="BB2575" i="2"/>
  <c r="F2575" i="2"/>
  <c r="BC2575" i="2"/>
  <c r="BQ2587" i="2"/>
  <c r="F2587" i="2"/>
  <c r="BQ2599" i="2"/>
  <c r="BQ2611" i="2"/>
  <c r="F2611" i="2"/>
  <c r="BQ2625" i="2"/>
  <c r="BD2625" i="2"/>
  <c r="BQ2637" i="2"/>
  <c r="BD2637" i="2"/>
  <c r="F2637" i="2"/>
  <c r="BC2637" i="2"/>
  <c r="BQ2649" i="2"/>
  <c r="BD2649" i="2"/>
  <c r="BC2649" i="2"/>
  <c r="BQ2661" i="2"/>
  <c r="BD2661" i="2"/>
  <c r="BQ2673" i="2"/>
  <c r="BC2673" i="2"/>
  <c r="BQ2685" i="2"/>
  <c r="BD2685" i="2"/>
  <c r="BC2685" i="2"/>
  <c r="BQ2697" i="2"/>
  <c r="BD2697" i="2"/>
  <c r="F2697" i="2"/>
  <c r="BC2697" i="2"/>
  <c r="BQ2709" i="2"/>
  <c r="BD2709" i="2"/>
  <c r="F2709" i="2"/>
  <c r="BC2709" i="2"/>
  <c r="BQ2721" i="2"/>
  <c r="BD2721" i="2"/>
  <c r="BC2721" i="2"/>
  <c r="BQ2733" i="2"/>
  <c r="F2733" i="2"/>
  <c r="BC2733" i="2"/>
  <c r="BQ2745" i="2"/>
  <c r="F2745" i="2"/>
  <c r="BC2745" i="2"/>
  <c r="BQ2757" i="2"/>
  <c r="BD2757" i="2"/>
  <c r="BC2757" i="2"/>
  <c r="BQ2769" i="2"/>
  <c r="BD2769" i="2"/>
  <c r="BQ2781" i="2"/>
  <c r="BC2781" i="2"/>
  <c r="BQ2793" i="2"/>
  <c r="BQ2805" i="2"/>
  <c r="F2805" i="2"/>
  <c r="BQ2817" i="2"/>
  <c r="F2817" i="2"/>
  <c r="BQ2829" i="2"/>
  <c r="BQ2841" i="2"/>
  <c r="BQ2853" i="2"/>
  <c r="BQ2865" i="2"/>
  <c r="BQ2877" i="2"/>
  <c r="F2877" i="2"/>
  <c r="BQ2891" i="2"/>
  <c r="BC2891" i="2"/>
  <c r="BQ2903" i="2"/>
  <c r="BC2903" i="2"/>
  <c r="BD2933" i="2"/>
  <c r="BB2945" i="2"/>
  <c r="BD2945" i="2"/>
  <c r="BC2945" i="2"/>
  <c r="BQ2957" i="2"/>
  <c r="BD2957" i="2"/>
  <c r="BB2957" i="2"/>
  <c r="CA2957" i="2"/>
  <c r="BC2969" i="2"/>
  <c r="BB2969" i="2"/>
  <c r="F2969" i="2"/>
  <c r="BC2981" i="2"/>
  <c r="F2981" i="2"/>
  <c r="BD2993" i="2"/>
  <c r="BC2993" i="2"/>
  <c r="F2993" i="2"/>
  <c r="BD3005" i="2"/>
  <c r="BC3005" i="2"/>
  <c r="BQ3017" i="2"/>
  <c r="BD3017" i="2"/>
  <c r="BB3017" i="2"/>
  <c r="BQ3029" i="2"/>
  <c r="BD3029" i="2"/>
  <c r="BQ3041" i="2"/>
  <c r="BQ3053" i="2"/>
  <c r="F3053" i="2"/>
  <c r="BD3053" i="2"/>
  <c r="BD3067" i="2"/>
  <c r="F3067" i="2"/>
  <c r="BC3067" i="2"/>
  <c r="BD3079" i="2"/>
  <c r="BC3079" i="2"/>
  <c r="BD3091" i="2"/>
  <c r="BQ3105" i="2"/>
  <c r="BC3105" i="2"/>
  <c r="F3105" i="2"/>
  <c r="BD3105" i="2"/>
  <c r="BQ3117" i="2"/>
  <c r="BC3117" i="2"/>
  <c r="BQ3129" i="2"/>
  <c r="BC3129" i="2"/>
  <c r="F3129" i="2"/>
  <c r="BQ3141" i="2"/>
  <c r="BC3141" i="2"/>
  <c r="BQ3153" i="2"/>
  <c r="BD3153" i="2"/>
  <c r="F3153" i="2"/>
  <c r="BQ3167" i="2"/>
  <c r="BC3167" i="2"/>
  <c r="BB3167" i="2"/>
  <c r="F3167" i="2"/>
  <c r="BQ3179" i="2"/>
  <c r="BC3179" i="2"/>
  <c r="BQ3191" i="2"/>
  <c r="BC3191" i="2"/>
  <c r="BB3191" i="2"/>
  <c r="BQ3203" i="2"/>
  <c r="BC3203" i="2"/>
  <c r="BQ3215" i="2"/>
  <c r="BC3215" i="2"/>
  <c r="BB3215" i="2"/>
  <c r="F3215" i="2"/>
  <c r="BQ3227" i="2"/>
  <c r="BB3227" i="2"/>
  <c r="F15" i="3"/>
  <c r="F27" i="3"/>
  <c r="F39" i="3"/>
  <c r="F51" i="3"/>
  <c r="F63" i="3"/>
  <c r="F75" i="3"/>
  <c r="F87" i="3"/>
  <c r="F99" i="3"/>
  <c r="F111" i="3"/>
  <c r="F123" i="3"/>
  <c r="F135" i="3"/>
  <c r="F147" i="3"/>
  <c r="F159" i="3"/>
  <c r="F171" i="3"/>
  <c r="F1384" i="3"/>
  <c r="F1408" i="3"/>
  <c r="F1420" i="3"/>
  <c r="F1444" i="3"/>
  <c r="F1468" i="3"/>
  <c r="F1480" i="3"/>
  <c r="F1492" i="3"/>
  <c r="F1504" i="3"/>
  <c r="F1516" i="3"/>
  <c r="F1528" i="3"/>
  <c r="F1540" i="3"/>
  <c r="F1564" i="3"/>
  <c r="F1576" i="3"/>
  <c r="F1588" i="3"/>
  <c r="F1600" i="3"/>
  <c r="F1327" i="3"/>
  <c r="F1339" i="3"/>
  <c r="F1351" i="3"/>
  <c r="F4" i="3"/>
  <c r="F16" i="3"/>
  <c r="F28" i="3"/>
  <c r="F40" i="3"/>
  <c r="F52" i="3"/>
  <c r="F64" i="3"/>
  <c r="F76" i="3"/>
  <c r="F88" i="3"/>
  <c r="F100" i="3"/>
  <c r="F112" i="3"/>
  <c r="F124" i="3"/>
  <c r="F136" i="3"/>
  <c r="F148" i="3"/>
  <c r="F160" i="3"/>
  <c r="F1385" i="3"/>
  <c r="F1397" i="3"/>
  <c r="F1433" i="3"/>
  <c r="F1445" i="3"/>
  <c r="F1457" i="3"/>
  <c r="F1469" i="3"/>
  <c r="F1493" i="3"/>
  <c r="F1505" i="3"/>
  <c r="F1517" i="3"/>
  <c r="F1541" i="3"/>
  <c r="F1565" i="3"/>
  <c r="F1577" i="3"/>
  <c r="F1601" i="3"/>
  <c r="F1328" i="3"/>
  <c r="F1340" i="3"/>
  <c r="F1352" i="3"/>
  <c r="F5" i="3"/>
  <c r="F17" i="3"/>
  <c r="F29" i="3"/>
  <c r="F41" i="3"/>
  <c r="F53" i="3"/>
  <c r="F65" i="3"/>
  <c r="F77" i="3"/>
  <c r="F89" i="3"/>
  <c r="F101" i="3"/>
  <c r="F113" i="3"/>
  <c r="F125" i="3"/>
  <c r="F137" i="3"/>
  <c r="F149" i="3"/>
  <c r="F161" i="3"/>
  <c r="F1398" i="3"/>
  <c r="F1410" i="3"/>
  <c r="F1422" i="3"/>
  <c r="F1434" i="3"/>
  <c r="F1446" i="3"/>
  <c r="F1458" i="3"/>
  <c r="F1470" i="3"/>
  <c r="F1494" i="3"/>
  <c r="F1506" i="3"/>
  <c r="F1530" i="3"/>
  <c r="F1590" i="3"/>
  <c r="F1602" i="3"/>
  <c r="F1329" i="3"/>
  <c r="F1341" i="3"/>
  <c r="F1353" i="3"/>
  <c r="F6" i="3"/>
  <c r="F18" i="3"/>
  <c r="F30" i="3"/>
  <c r="F42" i="3"/>
  <c r="F54" i="3"/>
  <c r="F66" i="3"/>
  <c r="F78" i="3"/>
  <c r="F90" i="3"/>
  <c r="F102" i="3"/>
  <c r="F114" i="3"/>
  <c r="F126" i="3"/>
  <c r="F138" i="3"/>
  <c r="F150" i="3"/>
  <c r="F162" i="3"/>
  <c r="F1363" i="3"/>
  <c r="F1375" i="3"/>
  <c r="F1387" i="3"/>
  <c r="F1399" i="3"/>
  <c r="F1411" i="3"/>
  <c r="F1435" i="3"/>
  <c r="F1447" i="3"/>
  <c r="F1459" i="3"/>
  <c r="F1471" i="3"/>
  <c r="F1483" i="3"/>
  <c r="F1495" i="3"/>
  <c r="F1507" i="3"/>
  <c r="F1519" i="3"/>
  <c r="F1531" i="3"/>
  <c r="F1543" i="3"/>
  <c r="F1555" i="3"/>
  <c r="F1567" i="3"/>
  <c r="F1579" i="3"/>
  <c r="F1603" i="3"/>
  <c r="F1330" i="3"/>
  <c r="F1342" i="3"/>
  <c r="F1354" i="3"/>
  <c r="F7" i="3"/>
  <c r="F19" i="3"/>
  <c r="F31" i="3"/>
  <c r="F43" i="3"/>
  <c r="F55" i="3"/>
  <c r="F67" i="3"/>
  <c r="F79" i="3"/>
  <c r="F91" i="3"/>
  <c r="F103" i="3"/>
  <c r="F115" i="3"/>
  <c r="F127" i="3"/>
  <c r="F139" i="3"/>
  <c r="F151" i="3"/>
  <c r="F163" i="3"/>
  <c r="F1364" i="3"/>
  <c r="F1388" i="3"/>
  <c r="F1448" i="3"/>
  <c r="F1460" i="3"/>
  <c r="F1496" i="3"/>
  <c r="F1508" i="3"/>
  <c r="F1544" i="3"/>
  <c r="F1556" i="3"/>
  <c r="F1568" i="3"/>
  <c r="F1580" i="3"/>
  <c r="F1592" i="3"/>
  <c r="F1604" i="3"/>
  <c r="F1331" i="3"/>
  <c r="F1343" i="3"/>
  <c r="F1355" i="3"/>
  <c r="F8" i="3"/>
  <c r="F20" i="3"/>
  <c r="F32" i="3"/>
  <c r="F44" i="3"/>
  <c r="F56" i="3"/>
  <c r="F68" i="3"/>
  <c r="F80" i="3"/>
  <c r="F92" i="3"/>
  <c r="F104" i="3"/>
  <c r="F116" i="3"/>
  <c r="F128" i="3"/>
  <c r="F140" i="3"/>
  <c r="F152" i="3"/>
  <c r="F164" i="3"/>
  <c r="F1365" i="3"/>
  <c r="F1377" i="3"/>
  <c r="F1389" i="3"/>
  <c r="F1401" i="3"/>
  <c r="F1413" i="3"/>
  <c r="F1425" i="3"/>
  <c r="F1437" i="3"/>
  <c r="F1449" i="3"/>
  <c r="F1461" i="3"/>
  <c r="F1473" i="3"/>
  <c r="F1485" i="3"/>
  <c r="F1497" i="3"/>
  <c r="F1509" i="3"/>
  <c r="F1521" i="3"/>
  <c r="F1557" i="3"/>
  <c r="F1569" i="3"/>
  <c r="F1581" i="3"/>
  <c r="F1605" i="3"/>
  <c r="F1332" i="3"/>
  <c r="F1344" i="3"/>
  <c r="F1356" i="3"/>
  <c r="D673" i="3"/>
  <c r="F9" i="3"/>
  <c r="F21" i="3"/>
  <c r="F33" i="3"/>
  <c r="F45" i="3"/>
  <c r="F57" i="3"/>
  <c r="F69" i="3"/>
  <c r="F93" i="3"/>
  <c r="F105" i="3"/>
  <c r="F117" i="3"/>
  <c r="F129" i="3"/>
  <c r="F141" i="3"/>
  <c r="F153" i="3"/>
  <c r="F165" i="3"/>
  <c r="F1378" i="3"/>
  <c r="F1390" i="3"/>
  <c r="F1426" i="3"/>
  <c r="F1438" i="3"/>
  <c r="F1462" i="3"/>
  <c r="F1486" i="3"/>
  <c r="F1498" i="3"/>
  <c r="F1510" i="3"/>
  <c r="F1522" i="3"/>
  <c r="F1534" i="3"/>
  <c r="F1558" i="3"/>
  <c r="F1570" i="3"/>
  <c r="F1582" i="3"/>
  <c r="F1594" i="3"/>
  <c r="F1606" i="3"/>
  <c r="F1321" i="3"/>
  <c r="F1333" i="3"/>
  <c r="F1345" i="3"/>
  <c r="F1357" i="3"/>
  <c r="F10" i="3"/>
  <c r="F22" i="3"/>
  <c r="F34" i="3"/>
  <c r="F46" i="3"/>
  <c r="F58" i="3"/>
  <c r="F70" i="3"/>
  <c r="F82" i="3"/>
  <c r="F94" i="3"/>
  <c r="F106" i="3"/>
  <c r="F118" i="3"/>
  <c r="F130" i="3"/>
  <c r="F142" i="3"/>
  <c r="F154" i="3"/>
  <c r="F166" i="3"/>
  <c r="F1367" i="3"/>
  <c r="F1379" i="3"/>
  <c r="F1391" i="3"/>
  <c r="F1403" i="3"/>
  <c r="F1475" i="3"/>
  <c r="F1499" i="3"/>
  <c r="F1523" i="3"/>
  <c r="F1535" i="3"/>
  <c r="F1571" i="3"/>
  <c r="F1583" i="3"/>
  <c r="F1595" i="3"/>
  <c r="F1607" i="3"/>
  <c r="F1322" i="3"/>
  <c r="F1334" i="3"/>
  <c r="F1346" i="3"/>
  <c r="F1358" i="3"/>
  <c r="F11" i="3"/>
  <c r="F23" i="3"/>
  <c r="F35" i="3"/>
  <c r="F47" i="3"/>
  <c r="F59" i="3"/>
  <c r="F71" i="3"/>
  <c r="F83" i="3"/>
  <c r="F95" i="3"/>
  <c r="F107" i="3"/>
  <c r="F119" i="3"/>
  <c r="F131" i="3"/>
  <c r="F143" i="3"/>
  <c r="F155" i="3"/>
  <c r="F167" i="3"/>
  <c r="F1368" i="3"/>
  <c r="F1380" i="3"/>
  <c r="F1392" i="3"/>
  <c r="F1416" i="3"/>
  <c r="F1440" i="3"/>
  <c r="F1452" i="3"/>
  <c r="F1476" i="3"/>
  <c r="F1488" i="3"/>
  <c r="F1500" i="3"/>
  <c r="F1512" i="3"/>
  <c r="F1560" i="3"/>
  <c r="F1572" i="3"/>
  <c r="F1584" i="3"/>
  <c r="F1323" i="3"/>
  <c r="F1335" i="3"/>
  <c r="F1347" i="3"/>
  <c r="F1359" i="3"/>
  <c r="E1359" i="3"/>
  <c r="F12" i="3"/>
  <c r="F36" i="3"/>
  <c r="F48" i="3"/>
  <c r="F96" i="3"/>
  <c r="F156" i="3"/>
  <c r="F168" i="3"/>
  <c r="F1369" i="3"/>
  <c r="F1381" i="3"/>
  <c r="F1393" i="3"/>
  <c r="F1405" i="3"/>
  <c r="F1417" i="3"/>
  <c r="F1429" i="3"/>
  <c r="F1465" i="3"/>
  <c r="F1489" i="3"/>
  <c r="F1501" i="3"/>
  <c r="F1513" i="3"/>
  <c r="F1525" i="3"/>
  <c r="F1537" i="3"/>
  <c r="F1549" i="3"/>
  <c r="F1561" i="3"/>
  <c r="F1573" i="3"/>
  <c r="F1585" i="3"/>
  <c r="F1324" i="3"/>
  <c r="F1336" i="3"/>
  <c r="F1348" i="3"/>
  <c r="F13" i="3"/>
  <c r="F25" i="3"/>
  <c r="F37" i="3"/>
  <c r="F61" i="3"/>
  <c r="F73" i="3"/>
  <c r="F85" i="3"/>
  <c r="F97" i="3"/>
  <c r="F109" i="3"/>
  <c r="F121" i="3"/>
  <c r="F133" i="3"/>
  <c r="F145" i="3"/>
  <c r="F157" i="3"/>
  <c r="F169" i="3"/>
  <c r="F1394" i="3"/>
  <c r="F1406" i="3"/>
  <c r="F1418" i="3"/>
  <c r="F1430" i="3"/>
  <c r="F1442" i="3"/>
  <c r="F1454" i="3"/>
  <c r="F1466" i="3"/>
  <c r="F1478" i="3"/>
  <c r="F1490" i="3"/>
  <c r="F1502" i="3"/>
  <c r="F1514" i="3"/>
  <c r="F1526" i="3"/>
  <c r="F1538" i="3"/>
  <c r="F1550" i="3"/>
  <c r="F1562" i="3"/>
  <c r="F1574" i="3"/>
  <c r="F1586" i="3"/>
  <c r="F1325" i="3"/>
  <c r="F1337" i="3"/>
  <c r="F1349" i="3"/>
  <c r="F14" i="3"/>
  <c r="F26" i="3"/>
  <c r="F38" i="3"/>
  <c r="F50" i="3"/>
  <c r="F62" i="3"/>
  <c r="F74" i="3"/>
  <c r="F86" i="3"/>
  <c r="F98" i="3"/>
  <c r="F110" i="3"/>
  <c r="F122" i="3"/>
  <c r="F134" i="3"/>
  <c r="F146" i="3"/>
  <c r="F158" i="3"/>
  <c r="F170" i="3"/>
  <c r="F1371" i="3"/>
  <c r="F1395" i="3"/>
  <c r="F1407" i="3"/>
  <c r="F1419" i="3"/>
  <c r="F1431" i="3"/>
  <c r="F1443" i="3"/>
  <c r="F1455" i="3"/>
  <c r="F1467" i="3"/>
  <c r="F1479" i="3"/>
  <c r="F1491" i="3"/>
  <c r="F1503" i="3"/>
  <c r="F1515" i="3"/>
  <c r="F1539" i="3"/>
  <c r="F1551" i="3"/>
  <c r="F1563" i="3"/>
  <c r="F1575" i="3"/>
  <c r="F1587" i="3"/>
  <c r="F1599" i="3"/>
  <c r="F1326" i="3"/>
  <c r="F1338" i="3"/>
  <c r="F1350" i="3"/>
  <c r="BS2409" i="2"/>
  <c r="BS2408" i="2"/>
  <c r="BT2408" i="2"/>
  <c r="CG2407" i="2"/>
  <c r="BT2409" i="2"/>
  <c r="BS2407" i="2"/>
  <c r="CG2408" i="2"/>
  <c r="BT2407" i="2"/>
  <c r="CG2409" i="2"/>
  <c r="BQ3243" i="2"/>
  <c r="CT3243" i="2"/>
  <c r="BQ3255" i="2"/>
  <c r="CT3255" i="2"/>
  <c r="BQ1837" i="2"/>
  <c r="J186" i="4"/>
  <c r="BQ220" i="2"/>
  <c r="BQ232" i="2"/>
  <c r="BQ244" i="2"/>
  <c r="BQ256" i="2"/>
  <c r="BQ3244" i="2"/>
  <c r="CT3244" i="2"/>
  <c r="BQ3256" i="2"/>
  <c r="CT3256" i="2"/>
  <c r="J247" i="4"/>
  <c r="CD2935" i="2"/>
  <c r="CD2983" i="2"/>
  <c r="BQ209" i="2"/>
  <c r="BQ221" i="2"/>
  <c r="BQ233" i="2"/>
  <c r="BQ245" i="2"/>
  <c r="BQ257" i="2"/>
  <c r="BQ3245" i="2"/>
  <c r="CT3245" i="2"/>
  <c r="BQ3257" i="2"/>
  <c r="CT3257" i="2"/>
  <c r="BQ210" i="2"/>
  <c r="BQ222" i="2"/>
  <c r="BQ234" i="2"/>
  <c r="BQ246" i="2"/>
  <c r="BQ258" i="2"/>
  <c r="BQ3246" i="2"/>
  <c r="CT3246" i="2"/>
  <c r="BB70" i="2"/>
  <c r="BQ211" i="2"/>
  <c r="BQ223" i="2"/>
  <c r="BQ235" i="2"/>
  <c r="BQ247" i="2"/>
  <c r="BQ259" i="2"/>
  <c r="BQ3235" i="2"/>
  <c r="CT3235" i="2"/>
  <c r="BQ3247" i="2"/>
  <c r="CT3247" i="2"/>
  <c r="BQ219" i="2"/>
  <c r="J154" i="4"/>
  <c r="J142" i="4"/>
  <c r="CD2971" i="2"/>
  <c r="BQ212" i="2"/>
  <c r="BQ224" i="2"/>
  <c r="BQ236" i="2"/>
  <c r="BQ248" i="2"/>
  <c r="BQ260" i="2"/>
  <c r="BQ3236" i="2"/>
  <c r="CT3236" i="2"/>
  <c r="BQ3248" i="2"/>
  <c r="CT3248" i="2"/>
  <c r="BS2406" i="2"/>
  <c r="BQ213" i="2"/>
  <c r="BQ225" i="2"/>
  <c r="BQ237" i="2"/>
  <c r="BQ249" i="2"/>
  <c r="BQ261" i="2"/>
  <c r="BQ3237" i="2"/>
  <c r="CT3237" i="2"/>
  <c r="BQ3249" i="2"/>
  <c r="CT3249" i="2"/>
  <c r="BT2406" i="2"/>
  <c r="CG2406" i="2"/>
  <c r="BQ214" i="2"/>
  <c r="BQ226" i="2"/>
  <c r="BQ238" i="2"/>
  <c r="BQ250" i="2"/>
  <c r="BQ262" i="2"/>
  <c r="BQ3238" i="2"/>
  <c r="CT3238" i="2"/>
  <c r="BQ3250" i="2"/>
  <c r="CT3250" i="2"/>
  <c r="BQ243" i="2"/>
  <c r="CD2959" i="2"/>
  <c r="CD3007" i="2"/>
  <c r="BQ215" i="2"/>
  <c r="BQ227" i="2"/>
  <c r="BQ239" i="2"/>
  <c r="BQ251" i="2"/>
  <c r="BQ263" i="2"/>
  <c r="BQ3239" i="2"/>
  <c r="CT3239" i="2"/>
  <c r="BQ3251" i="2"/>
  <c r="CT3251" i="2"/>
  <c r="BQ216" i="2"/>
  <c r="BQ228" i="2"/>
  <c r="BQ240" i="2"/>
  <c r="BQ252" i="2"/>
  <c r="BQ264" i="2"/>
  <c r="BQ3240" i="2"/>
  <c r="CT3240" i="2"/>
  <c r="BQ3252" i="2"/>
  <c r="CT3252" i="2"/>
  <c r="BQ1840" i="2"/>
  <c r="BQ231" i="2"/>
  <c r="CG2916" i="2"/>
  <c r="BQ217" i="2"/>
  <c r="BQ229" i="2"/>
  <c r="BQ241" i="2"/>
  <c r="BQ253" i="2"/>
  <c r="BQ265" i="2"/>
  <c r="BQ3241" i="2"/>
  <c r="CT3241" i="2"/>
  <c r="BQ3253" i="2"/>
  <c r="CT3253" i="2"/>
  <c r="BQ255" i="2"/>
  <c r="CD2947" i="2"/>
  <c r="CD2995" i="2"/>
  <c r="BQ218" i="2"/>
  <c r="BQ230" i="2"/>
  <c r="BQ242" i="2"/>
  <c r="BQ254" i="2"/>
  <c r="BQ266" i="2"/>
  <c r="BQ3242" i="2"/>
  <c r="CT3242" i="2"/>
  <c r="BQ3254" i="2"/>
  <c r="CT3254" i="2"/>
  <c r="M3245" i="2"/>
  <c r="M3253" i="2"/>
  <c r="M3239" i="2"/>
  <c r="J203" i="4"/>
  <c r="G1280" i="3"/>
  <c r="H1280" i="3" s="1"/>
  <c r="L1244" i="3"/>
  <c r="L1208" i="3"/>
  <c r="L1172" i="3"/>
  <c r="K1244" i="3"/>
  <c r="K1208" i="3"/>
  <c r="K1172" i="3"/>
  <c r="G1160" i="3"/>
  <c r="H1160" i="3" s="1"/>
  <c r="J1244" i="3"/>
  <c r="L1220" i="3"/>
  <c r="J1208" i="3"/>
  <c r="J1172" i="3"/>
  <c r="L1306" i="3"/>
  <c r="L1282" i="3"/>
  <c r="K1234" i="3"/>
  <c r="G1222" i="3"/>
  <c r="H1222" i="3" s="1"/>
  <c r="G1210" i="3"/>
  <c r="H1210" i="3" s="1"/>
  <c r="K1198" i="3"/>
  <c r="G1162" i="3"/>
  <c r="H1162" i="3" s="1"/>
  <c r="G1138" i="3"/>
  <c r="H1138" i="3" s="1"/>
  <c r="J1102" i="3"/>
  <c r="J1078" i="3"/>
  <c r="K1220" i="3"/>
  <c r="L1196" i="3"/>
  <c r="K1196" i="3"/>
  <c r="J1196" i="3"/>
  <c r="L1100" i="3"/>
  <c r="K1204" i="3"/>
  <c r="K1168" i="3"/>
  <c r="L1280" i="3"/>
  <c r="L1232" i="3"/>
  <c r="K1100" i="3"/>
  <c r="K1280" i="3"/>
  <c r="J1100" i="3"/>
  <c r="U28" i="8"/>
  <c r="H69" i="8" s="1"/>
  <c r="F1" i="6"/>
  <c r="BH1" i="2"/>
  <c r="N1" i="6"/>
  <c r="BF1" i="2"/>
  <c r="Q28" i="8"/>
  <c r="F69" i="8" s="1"/>
  <c r="CD2933" i="2"/>
  <c r="BQ2933" i="2"/>
  <c r="CD2945" i="2"/>
  <c r="BQ2945" i="2"/>
  <c r="CD2969" i="2"/>
  <c r="BQ2969" i="2"/>
  <c r="CD2981" i="2"/>
  <c r="BQ2981" i="2"/>
  <c r="CD2993" i="2"/>
  <c r="BQ2993" i="2"/>
  <c r="CD3005" i="2"/>
  <c r="BQ3005" i="2"/>
  <c r="BT2915" i="2"/>
  <c r="BQ2915" i="2"/>
  <c r="J211" i="4"/>
  <c r="BQ1845" i="2"/>
  <c r="J182" i="4"/>
  <c r="BQ1279" i="2"/>
  <c r="J162" i="4"/>
  <c r="BQ1240" i="2"/>
  <c r="J138" i="4"/>
  <c r="BQ336" i="2"/>
  <c r="CG2922" i="2"/>
  <c r="BQ2922" i="2"/>
  <c r="CD2939" i="2"/>
  <c r="BQ2939" i="2"/>
  <c r="CD2951" i="2"/>
  <c r="BQ2951" i="2"/>
  <c r="CD2963" i="2"/>
  <c r="BQ2963" i="2"/>
  <c r="CD2976" i="2"/>
  <c r="BQ2976" i="2"/>
  <c r="CD2987" i="2"/>
  <c r="BQ2987" i="2"/>
  <c r="CD2999" i="2"/>
  <c r="BQ2999" i="2"/>
  <c r="CD3011" i="2"/>
  <c r="BQ3011" i="2"/>
  <c r="CD2930" i="2"/>
  <c r="BQ2930" i="2"/>
  <c r="CD2942" i="2"/>
  <c r="BQ2942" i="2"/>
  <c r="CD2954" i="2"/>
  <c r="BQ2954" i="2"/>
  <c r="CD2966" i="2"/>
  <c r="BQ2966" i="2"/>
  <c r="CD2978" i="2"/>
  <c r="BQ2978" i="2"/>
  <c r="CD2990" i="2"/>
  <c r="BQ2990" i="2"/>
  <c r="CD3002" i="2"/>
  <c r="BQ3002" i="2"/>
  <c r="CD3014" i="2"/>
  <c r="BQ3014" i="2"/>
  <c r="BQ3072" i="2"/>
  <c r="BQ3084" i="2"/>
  <c r="BQ3096" i="2"/>
  <c r="BQ3073" i="2"/>
  <c r="BQ3085" i="2"/>
  <c r="BQ3097" i="2"/>
  <c r="BQ3074" i="2"/>
  <c r="BQ3086" i="2"/>
  <c r="BQ3098" i="2"/>
  <c r="BQ3063" i="2"/>
  <c r="BQ3075" i="2"/>
  <c r="BQ3087" i="2"/>
  <c r="BQ3099" i="2"/>
  <c r="BQ3064" i="2"/>
  <c r="BQ3076" i="2"/>
  <c r="BQ3088" i="2"/>
  <c r="BQ3100" i="2"/>
  <c r="BQ3065" i="2"/>
  <c r="BQ3077" i="2"/>
  <c r="BQ3089" i="2"/>
  <c r="BQ3101" i="2"/>
  <c r="BQ3066" i="2"/>
  <c r="BQ3078" i="2"/>
  <c r="BQ3090" i="2"/>
  <c r="BQ3067" i="2"/>
  <c r="BQ3079" i="2"/>
  <c r="BQ3091" i="2"/>
  <c r="BQ3068" i="2"/>
  <c r="BQ3080" i="2"/>
  <c r="BQ3092" i="2"/>
  <c r="BQ3069" i="2"/>
  <c r="BQ3081" i="2"/>
  <c r="BQ3093" i="2"/>
  <c r="BQ3070" i="2"/>
  <c r="BQ3082" i="2"/>
  <c r="BQ3094" i="2"/>
  <c r="BQ3071" i="2"/>
  <c r="BQ3083" i="2"/>
  <c r="BQ3095" i="2"/>
  <c r="BQ2345" i="2"/>
  <c r="BQ2357" i="2"/>
  <c r="BQ2369" i="2"/>
  <c r="BQ2381" i="2"/>
  <c r="BQ2393" i="2"/>
  <c r="BQ2405" i="2"/>
  <c r="BQ2346" i="2"/>
  <c r="BQ2358" i="2"/>
  <c r="BQ2370" i="2"/>
  <c r="BQ2382" i="2"/>
  <c r="BQ2394" i="2"/>
  <c r="BQ2335" i="2"/>
  <c r="BQ2347" i="2"/>
  <c r="BQ2359" i="2"/>
  <c r="BQ2371" i="2"/>
  <c r="BQ2383" i="2"/>
  <c r="BQ2395" i="2"/>
  <c r="BQ2336" i="2"/>
  <c r="BQ2348" i="2"/>
  <c r="BQ2360" i="2"/>
  <c r="BQ2372" i="2"/>
  <c r="BQ2384" i="2"/>
  <c r="BQ2396" i="2"/>
  <c r="BQ2337" i="2"/>
  <c r="BQ2349" i="2"/>
  <c r="BQ2361" i="2"/>
  <c r="BQ2373" i="2"/>
  <c r="BQ2385" i="2"/>
  <c r="BQ2397" i="2"/>
  <c r="BQ2338" i="2"/>
  <c r="BQ2350" i="2"/>
  <c r="BQ2362" i="2"/>
  <c r="BQ2374" i="2"/>
  <c r="BQ2386" i="2"/>
  <c r="BQ2398" i="2"/>
  <c r="BQ2404" i="2"/>
  <c r="BQ2339" i="2"/>
  <c r="BQ2351" i="2"/>
  <c r="BQ2363" i="2"/>
  <c r="BQ2375" i="2"/>
  <c r="BQ2387" i="2"/>
  <c r="BQ2399" i="2"/>
  <c r="BQ2340" i="2"/>
  <c r="BQ2352" i="2"/>
  <c r="BQ2364" i="2"/>
  <c r="BQ2376" i="2"/>
  <c r="BQ2388" i="2"/>
  <c r="BQ2400" i="2"/>
  <c r="BQ2341" i="2"/>
  <c r="BQ2353" i="2"/>
  <c r="BQ2365" i="2"/>
  <c r="BQ2377" i="2"/>
  <c r="BQ2389" i="2"/>
  <c r="BQ2401" i="2"/>
  <c r="BQ2409" i="2"/>
  <c r="BQ2342" i="2"/>
  <c r="BQ2354" i="2"/>
  <c r="BQ2366" i="2"/>
  <c r="BQ2378" i="2"/>
  <c r="BQ2390" i="2"/>
  <c r="BQ2343" i="2"/>
  <c r="BQ2355" i="2"/>
  <c r="BQ2367" i="2"/>
  <c r="BQ2379" i="2"/>
  <c r="BQ2391" i="2"/>
  <c r="BQ2407" i="2"/>
  <c r="BQ2344" i="2"/>
  <c r="BQ2356" i="2"/>
  <c r="BQ2368" i="2"/>
  <c r="BQ2380" i="2"/>
  <c r="BQ2392" i="2"/>
  <c r="BQ2406" i="2"/>
  <c r="V53" i="1"/>
  <c r="AD53" i="1"/>
  <c r="T4" i="1"/>
  <c r="N53" i="1"/>
  <c r="L53" i="1"/>
  <c r="R53" i="1"/>
  <c r="T53" i="1"/>
  <c r="L1174" i="3"/>
  <c r="J1174" i="3"/>
  <c r="G1174" i="3"/>
  <c r="H1174" i="3" s="1"/>
  <c r="K1090" i="3"/>
  <c r="L1114" i="3"/>
  <c r="J1114" i="3"/>
  <c r="L1293" i="3"/>
  <c r="G1245" i="3"/>
  <c r="H1245" i="3" s="1"/>
  <c r="J1161" i="3"/>
  <c r="L1298" i="3"/>
  <c r="J1250" i="3"/>
  <c r="G1226" i="3"/>
  <c r="H1226" i="3" s="1"/>
  <c r="G1202" i="3"/>
  <c r="H1202" i="3" s="1"/>
  <c r="G1178" i="3"/>
  <c r="H1178" i="3" s="1"/>
  <c r="J1154" i="3"/>
  <c r="G1130" i="3"/>
  <c r="H1130" i="3" s="1"/>
  <c r="K1106" i="3"/>
  <c r="G1082" i="3"/>
  <c r="H1082" i="3" s="1"/>
  <c r="F640" i="2"/>
  <c r="BD663" i="2"/>
  <c r="G1279" i="3"/>
  <c r="H1279" i="3" s="1"/>
  <c r="L1097" i="3"/>
  <c r="L1168" i="3"/>
  <c r="K1097" i="3"/>
  <c r="L1081" i="3"/>
  <c r="J1097" i="3"/>
  <c r="K1081" i="3"/>
  <c r="L1256" i="3"/>
  <c r="G1097" i="3"/>
  <c r="H1097" i="3" s="1"/>
  <c r="J1081" i="3"/>
  <c r="K1256" i="3"/>
  <c r="J1256" i="3"/>
  <c r="L1113" i="3"/>
  <c r="G1256" i="3"/>
  <c r="H1256" i="3" s="1"/>
  <c r="K1236" i="3"/>
  <c r="L1132" i="3"/>
  <c r="K1113" i="3"/>
  <c r="L1301" i="3"/>
  <c r="L1201" i="3"/>
  <c r="K1132" i="3"/>
  <c r="J1113" i="3"/>
  <c r="K1301" i="3"/>
  <c r="L1279" i="3"/>
  <c r="M1279" i="3" s="1"/>
  <c r="K1201" i="3"/>
  <c r="J1132" i="3"/>
  <c r="G1113" i="3"/>
  <c r="H1113" i="3" s="1"/>
  <c r="G1310" i="3"/>
  <c r="H1310" i="3" s="1"/>
  <c r="J1310" i="3"/>
  <c r="K1310" i="3"/>
  <c r="L1310" i="3"/>
  <c r="G1286" i="3"/>
  <c r="H1286" i="3" s="1"/>
  <c r="J1286" i="3"/>
  <c r="K1286" i="3"/>
  <c r="L1286" i="3"/>
  <c r="G1274" i="3"/>
  <c r="H1274" i="3" s="1"/>
  <c r="J1274" i="3"/>
  <c r="K1274" i="3"/>
  <c r="L1274" i="3"/>
  <c r="K1262" i="3"/>
  <c r="L1262" i="3"/>
  <c r="G1262" i="3"/>
  <c r="H1262" i="3" s="1"/>
  <c r="J1262" i="3"/>
  <c r="J1238" i="3"/>
  <c r="K1238" i="3"/>
  <c r="L1238" i="3"/>
  <c r="G1238" i="3"/>
  <c r="H1238" i="3" s="1"/>
  <c r="G1214" i="3"/>
  <c r="H1214" i="3" s="1"/>
  <c r="J1214" i="3"/>
  <c r="K1214" i="3"/>
  <c r="L1214" i="3"/>
  <c r="J1190" i="3"/>
  <c r="K1190" i="3"/>
  <c r="L1190" i="3"/>
  <c r="G1190" i="3"/>
  <c r="H1190" i="3" s="1"/>
  <c r="G1166" i="3"/>
  <c r="H1166" i="3" s="1"/>
  <c r="J1166" i="3"/>
  <c r="K1166" i="3"/>
  <c r="L1166" i="3"/>
  <c r="G1142" i="3"/>
  <c r="H1142" i="3" s="1"/>
  <c r="J1142" i="3"/>
  <c r="K1142" i="3"/>
  <c r="L1142" i="3"/>
  <c r="G1118" i="3"/>
  <c r="H1118" i="3" s="1"/>
  <c r="J1118" i="3"/>
  <c r="K1118" i="3"/>
  <c r="L1118" i="3"/>
  <c r="G1094" i="3"/>
  <c r="H1094" i="3" s="1"/>
  <c r="J1094" i="3"/>
  <c r="K1094" i="3"/>
  <c r="L1094" i="3"/>
  <c r="J1236" i="3"/>
  <c r="J1204" i="3"/>
  <c r="J1202" i="3"/>
  <c r="J1188" i="3"/>
  <c r="G1120" i="3"/>
  <c r="H1120" i="3" s="1"/>
  <c r="G1104" i="3"/>
  <c r="H1104" i="3" s="1"/>
  <c r="G1311" i="3"/>
  <c r="H1311" i="3" s="1"/>
  <c r="G1236" i="3"/>
  <c r="H1236" i="3" s="1"/>
  <c r="G1204" i="3"/>
  <c r="H1204" i="3" s="1"/>
  <c r="G1188" i="3"/>
  <c r="H1188" i="3" s="1"/>
  <c r="L1130" i="3"/>
  <c r="L1155" i="3"/>
  <c r="K1130" i="3"/>
  <c r="L1292" i="3"/>
  <c r="K1155" i="3"/>
  <c r="K1292" i="3"/>
  <c r="J1155" i="3"/>
  <c r="J1292" i="3"/>
  <c r="L1219" i="3"/>
  <c r="L1171" i="3"/>
  <c r="G1155" i="3"/>
  <c r="H1155" i="3" s="1"/>
  <c r="L1255" i="3"/>
  <c r="J1226" i="3"/>
  <c r="K1219" i="3"/>
  <c r="J1178" i="3"/>
  <c r="K1171" i="3"/>
  <c r="K1255" i="3"/>
  <c r="J1219" i="3"/>
  <c r="J1171" i="3"/>
  <c r="L1136" i="3"/>
  <c r="L1088" i="3"/>
  <c r="J1255" i="3"/>
  <c r="G1171" i="3"/>
  <c r="H1171" i="3" s="1"/>
  <c r="K1136" i="3"/>
  <c r="K1088" i="3"/>
  <c r="L1311" i="3"/>
  <c r="K1154" i="3"/>
  <c r="J1136" i="3"/>
  <c r="L1120" i="3"/>
  <c r="L1104" i="3"/>
  <c r="M1104" i="3" s="1"/>
  <c r="J1088" i="3"/>
  <c r="K1311" i="3"/>
  <c r="K1120" i="3"/>
  <c r="G1088" i="3"/>
  <c r="H1088" i="3" s="1"/>
  <c r="E101" i="4"/>
  <c r="D69" i="8"/>
  <c r="CG2405" i="2"/>
  <c r="BT2405" i="2"/>
  <c r="BS2405" i="2"/>
  <c r="BH3238" i="2"/>
  <c r="BG3238" i="2"/>
  <c r="J3250" i="2"/>
  <c r="J3238" i="2"/>
  <c r="BF3238" i="2"/>
  <c r="BH3250" i="2"/>
  <c r="BG3250" i="2"/>
  <c r="BF3250" i="2"/>
  <c r="CG2915" i="2"/>
  <c r="CG2924" i="2"/>
  <c r="J255" i="4"/>
  <c r="CG2912" i="2"/>
  <c r="J243" i="4"/>
  <c r="G3240" i="2"/>
  <c r="H3240" i="2" s="1"/>
  <c r="E1" i="2"/>
  <c r="K1" i="2"/>
  <c r="K1" i="3" s="1"/>
  <c r="G3238" i="2"/>
  <c r="H3238" i="2" s="1"/>
  <c r="L3238" i="2"/>
  <c r="K3238" i="2"/>
  <c r="G3250" i="2"/>
  <c r="H3250" i="2" s="1"/>
  <c r="L3250" i="2"/>
  <c r="K3250" i="2"/>
  <c r="E100" i="4"/>
  <c r="B69" i="8"/>
  <c r="CD2957" i="2"/>
  <c r="X53" i="1"/>
  <c r="BC3258" i="2"/>
  <c r="CG2404" i="2"/>
  <c r="BT2404" i="2"/>
  <c r="BS2404" i="2"/>
  <c r="K1293" i="3"/>
  <c r="G1161" i="3"/>
  <c r="H1161" i="3" s="1"/>
  <c r="L3235" i="2"/>
  <c r="G3235" i="2"/>
  <c r="H3235" i="2" s="1"/>
  <c r="K3235" i="2"/>
  <c r="L3247" i="2"/>
  <c r="G3247" i="2"/>
  <c r="H3247" i="2" s="1"/>
  <c r="K3247" i="2"/>
  <c r="J1293" i="3"/>
  <c r="G1293" i="3"/>
  <c r="H1293" i="3" s="1"/>
  <c r="L1269" i="3"/>
  <c r="K1269" i="3"/>
  <c r="J1269" i="3"/>
  <c r="L1149" i="3"/>
  <c r="L3242" i="2"/>
  <c r="M3242" i="2" s="1"/>
  <c r="G3242" i="2"/>
  <c r="H3242" i="2" s="1"/>
  <c r="L3254" i="2"/>
  <c r="M3254" i="2" s="1"/>
  <c r="G3254" i="2"/>
  <c r="H3254" i="2" s="1"/>
  <c r="G1269" i="3"/>
  <c r="H1269" i="3" s="1"/>
  <c r="L1245" i="3"/>
  <c r="K1149" i="3"/>
  <c r="K1245" i="3"/>
  <c r="L1161" i="3"/>
  <c r="J1149" i="3"/>
  <c r="J1245" i="3"/>
  <c r="K1161" i="3"/>
  <c r="G1149" i="3"/>
  <c r="H1149" i="3" s="1"/>
  <c r="BT2916" i="2"/>
  <c r="BS2914" i="2"/>
  <c r="BT2917" i="2"/>
  <c r="BS2915" i="2"/>
  <c r="BT2918" i="2"/>
  <c r="BS2916" i="2"/>
  <c r="BT2919" i="2"/>
  <c r="BS2917" i="2"/>
  <c r="BT2920" i="2"/>
  <c r="BS2918" i="2"/>
  <c r="BT2921" i="2"/>
  <c r="BS2919" i="2"/>
  <c r="BT2922" i="2"/>
  <c r="BS2920" i="2"/>
  <c r="BT2923" i="2"/>
  <c r="BS2921" i="2"/>
  <c r="BT2912" i="2"/>
  <c r="BT2924" i="2"/>
  <c r="BS2922" i="2"/>
  <c r="BT2913" i="2"/>
  <c r="BT2925" i="2"/>
  <c r="BS2923" i="2"/>
  <c r="BT2914" i="2"/>
  <c r="BS2912" i="2"/>
  <c r="BS2924" i="2"/>
  <c r="CH1229" i="2"/>
  <c r="BS1238" i="2"/>
  <c r="CH336" i="2"/>
  <c r="CH338" i="2"/>
  <c r="K1013" i="3"/>
  <c r="G760" i="3"/>
  <c r="H760" i="3" s="1"/>
  <c r="J760" i="3"/>
  <c r="K760" i="3"/>
  <c r="J928" i="3"/>
  <c r="G772" i="3"/>
  <c r="H772" i="3" s="1"/>
  <c r="K989" i="3"/>
  <c r="L989" i="3"/>
  <c r="L917" i="3"/>
  <c r="K845" i="3"/>
  <c r="L845" i="3"/>
  <c r="G845" i="3"/>
  <c r="H845" i="3" s="1"/>
  <c r="L977" i="3"/>
  <c r="L953" i="3"/>
  <c r="K929" i="3"/>
  <c r="L929" i="3"/>
  <c r="K857" i="3"/>
  <c r="G857" i="3"/>
  <c r="H857" i="3" s="1"/>
  <c r="G833" i="3"/>
  <c r="H833" i="3" s="1"/>
  <c r="L809" i="3"/>
  <c r="G809" i="3"/>
  <c r="H809" i="3" s="1"/>
  <c r="J809" i="3"/>
  <c r="J785" i="3"/>
  <c r="K941" i="3"/>
  <c r="L941" i="3"/>
  <c r="J1314" i="3"/>
  <c r="G1298" i="3"/>
  <c r="H1298" i="3" s="1"/>
  <c r="J1298" i="3"/>
  <c r="K1298" i="3"/>
  <c r="G1290" i="3"/>
  <c r="H1290" i="3" s="1"/>
  <c r="J1290" i="3"/>
  <c r="K1290" i="3"/>
  <c r="G1282" i="3"/>
  <c r="H1282" i="3" s="1"/>
  <c r="G1266" i="3"/>
  <c r="H1266" i="3" s="1"/>
  <c r="J1266" i="3"/>
  <c r="K1266" i="3"/>
  <c r="G1258" i="3"/>
  <c r="H1258" i="3" s="1"/>
  <c r="J1258" i="3"/>
  <c r="K1258" i="3"/>
  <c r="L1258" i="3"/>
  <c r="G1250" i="3"/>
  <c r="H1250" i="3" s="1"/>
  <c r="K1226" i="3"/>
  <c r="L1226" i="3"/>
  <c r="K1218" i="3"/>
  <c r="L1218" i="3"/>
  <c r="L1210" i="3"/>
  <c r="K1202" i="3"/>
  <c r="L1202" i="3"/>
  <c r="K1194" i="3"/>
  <c r="L1194" i="3"/>
  <c r="K1178" i="3"/>
  <c r="L1178" i="3"/>
  <c r="L1170" i="3"/>
  <c r="G1170" i="3"/>
  <c r="H1170" i="3" s="1"/>
  <c r="L1162" i="3"/>
  <c r="L1154" i="3"/>
  <c r="G1154" i="3"/>
  <c r="H1154" i="3" s="1"/>
  <c r="L1146" i="3"/>
  <c r="G1146" i="3"/>
  <c r="H1146" i="3" s="1"/>
  <c r="J1130" i="3"/>
  <c r="G1114" i="3"/>
  <c r="H1114" i="3" s="1"/>
  <c r="K1114" i="3"/>
  <c r="G1106" i="3"/>
  <c r="H1106" i="3" s="1"/>
  <c r="J1106" i="3"/>
  <c r="L1106" i="3"/>
  <c r="G1098" i="3"/>
  <c r="H1098" i="3" s="1"/>
  <c r="J1098" i="3"/>
  <c r="L1098" i="3"/>
  <c r="G1090" i="3"/>
  <c r="H1090" i="3" s="1"/>
  <c r="J1090" i="3"/>
  <c r="L1090" i="3"/>
  <c r="M1305" i="3"/>
  <c r="M1192" i="3"/>
  <c r="M1084" i="3"/>
  <c r="AD10" i="1"/>
  <c r="M1273" i="3"/>
  <c r="M1272" i="3"/>
  <c r="M1227" i="3"/>
  <c r="M516" i="3"/>
  <c r="M1212" i="3"/>
  <c r="M1128" i="3"/>
  <c r="M1291" i="3"/>
  <c r="M297" i="3"/>
  <c r="M1180" i="3"/>
  <c r="M623" i="3"/>
  <c r="M3252" i="2"/>
  <c r="M3244" i="2"/>
  <c r="M3236" i="2"/>
  <c r="M1257" i="3"/>
  <c r="M1141" i="3"/>
  <c r="I54" i="4"/>
  <c r="M1261" i="3"/>
  <c r="M1077" i="3"/>
  <c r="M467" i="3"/>
  <c r="M3257" i="2"/>
  <c r="M3249" i="2"/>
  <c r="M3241" i="2"/>
  <c r="CH335" i="2"/>
  <c r="CH342" i="2"/>
  <c r="CH341" i="2"/>
  <c r="CH337" i="2"/>
  <c r="CH1235" i="2"/>
  <c r="BS1230" i="2"/>
  <c r="BS1243" i="2"/>
  <c r="CF1969" i="2"/>
  <c r="F663" i="2"/>
  <c r="BD640" i="2"/>
  <c r="M1240" i="3"/>
  <c r="M1183" i="3"/>
  <c r="M1129" i="3"/>
  <c r="M1103" i="3"/>
  <c r="M503" i="3"/>
  <c r="M1139" i="3"/>
  <c r="M1131" i="3"/>
  <c r="M1087" i="3"/>
  <c r="M1307" i="3"/>
  <c r="M1288" i="3"/>
  <c r="M1224" i="3"/>
  <c r="M1189" i="3"/>
  <c r="M1151" i="3"/>
  <c r="M1096" i="3"/>
  <c r="M1308" i="3"/>
  <c r="M1243" i="3"/>
  <c r="M1225" i="3"/>
  <c r="M1199" i="3"/>
  <c r="M1173" i="3"/>
  <c r="M1165" i="3"/>
  <c r="M1101" i="3"/>
  <c r="C1318" i="3"/>
  <c r="CD130" i="2"/>
  <c r="CD2216" i="2"/>
  <c r="CD1039" i="2"/>
  <c r="E99" i="4"/>
  <c r="C69" i="8"/>
  <c r="M1233" i="3"/>
  <c r="M371" i="3"/>
  <c r="M370" i="3"/>
  <c r="M845" i="3"/>
  <c r="M1309" i="3"/>
  <c r="M1297" i="3"/>
  <c r="M1153" i="3"/>
  <c r="M1143" i="3"/>
  <c r="M224" i="3"/>
  <c r="M1228" i="3"/>
  <c r="M1209" i="3"/>
  <c r="M1164" i="3"/>
  <c r="M1135" i="3"/>
  <c r="M1144" i="3"/>
  <c r="M1263" i="3"/>
  <c r="M1260" i="3"/>
  <c r="M1195" i="3"/>
  <c r="M1185" i="3"/>
  <c r="M1167" i="3"/>
  <c r="M1099" i="3"/>
  <c r="M1089" i="3"/>
  <c r="M1275" i="3"/>
  <c r="M1249" i="3"/>
  <c r="M1215" i="3"/>
  <c r="M1176" i="3"/>
  <c r="M1119" i="3"/>
  <c r="M1108" i="3"/>
  <c r="M1080" i="3"/>
  <c r="M212" i="3"/>
  <c r="M1207" i="3"/>
  <c r="M1177" i="3"/>
  <c r="M1111" i="3"/>
  <c r="M1317" i="3"/>
  <c r="M1285" i="3"/>
  <c r="M1284" i="3"/>
  <c r="M1267" i="3"/>
  <c r="M1252" i="3"/>
  <c r="M1251" i="3"/>
  <c r="M1188" i="3"/>
  <c r="M1156" i="3"/>
  <c r="M176" i="3"/>
  <c r="M1315" i="3"/>
  <c r="M1300" i="3"/>
  <c r="M1299" i="3"/>
  <c r="M1287" i="3"/>
  <c r="M1271" i="3"/>
  <c r="M1237" i="3"/>
  <c r="M1236" i="3"/>
  <c r="M1223" i="3"/>
  <c r="M1213" i="3"/>
  <c r="M1211" i="3"/>
  <c r="M1191" i="3"/>
  <c r="M1179" i="3"/>
  <c r="M1159" i="3"/>
  <c r="M1147" i="3"/>
  <c r="M1137" i="3"/>
  <c r="M1117" i="3"/>
  <c r="M1115" i="3"/>
  <c r="M1105" i="3"/>
  <c r="M1095" i="3"/>
  <c r="M1083" i="3"/>
  <c r="M564" i="3"/>
  <c r="M563" i="3"/>
  <c r="M382" i="3"/>
  <c r="E721" i="3"/>
  <c r="D721" i="3"/>
  <c r="E640" i="3"/>
  <c r="CH1233" i="2"/>
  <c r="CH1241" i="2"/>
  <c r="BS1232" i="2"/>
  <c r="BS1240" i="2"/>
  <c r="CH1234" i="2"/>
  <c r="CH1242" i="2"/>
  <c r="BS1233" i="2"/>
  <c r="BS1241" i="2"/>
  <c r="CH1230" i="2"/>
  <c r="CH1238" i="2"/>
  <c r="BS1229" i="2"/>
  <c r="BS1237" i="2"/>
  <c r="BS1245" i="2"/>
  <c r="CH1236" i="2"/>
  <c r="BS1231" i="2"/>
  <c r="BS1244" i="2"/>
  <c r="CH1237" i="2"/>
  <c r="BS1234" i="2"/>
  <c r="CH1239" i="2"/>
  <c r="BS1235" i="2"/>
  <c r="CH1240" i="2"/>
  <c r="BS1236" i="2"/>
  <c r="F721" i="3"/>
  <c r="CH1245" i="2"/>
  <c r="CH339" i="2"/>
  <c r="CH1244" i="2"/>
  <c r="CG1841" i="2"/>
  <c r="CG1839" i="2"/>
  <c r="BS1277" i="2"/>
  <c r="BS1279" i="2"/>
  <c r="BS1285" i="2"/>
  <c r="BS1287" i="2"/>
  <c r="CH340" i="2"/>
  <c r="CH1243" i="2"/>
  <c r="BS1242" i="2"/>
  <c r="CH1232" i="2"/>
  <c r="CD1870" i="2"/>
  <c r="BS1239" i="2"/>
  <c r="CH1231" i="2"/>
  <c r="CD1663" i="2"/>
  <c r="M1303" i="3"/>
  <c r="M1239" i="3"/>
  <c r="M1216" i="3"/>
  <c r="M1200" i="3"/>
  <c r="M1152" i="3"/>
  <c r="M1264" i="3"/>
  <c r="M1295" i="3"/>
  <c r="M1248" i="3"/>
  <c r="M1231" i="3"/>
  <c r="M249" i="3"/>
  <c r="M358" i="3"/>
  <c r="BS1278" i="2"/>
  <c r="BS1286" i="2"/>
  <c r="BS1280" i="2"/>
  <c r="BS1281" i="2"/>
  <c r="BS1274" i="2"/>
  <c r="BS1282" i="2"/>
  <c r="BS1275" i="2"/>
  <c r="BS1283" i="2"/>
  <c r="BS1276" i="2"/>
  <c r="BS1284" i="2"/>
  <c r="CG1840" i="2"/>
  <c r="CG1842" i="2"/>
  <c r="CG1843" i="2"/>
  <c r="CG1844" i="2"/>
  <c r="CG1837" i="2"/>
  <c r="CG1845" i="2"/>
  <c r="CG1838" i="2"/>
  <c r="CG1846" i="2"/>
  <c r="CD581" i="2"/>
  <c r="CD737" i="2"/>
  <c r="BB604" i="2" l="1"/>
  <c r="BB1127" i="2"/>
  <c r="BB629" i="2"/>
  <c r="F1535" i="2"/>
  <c r="BA804" i="2"/>
  <c r="BC1253" i="2"/>
  <c r="BB744" i="2"/>
  <c r="BB596" i="2"/>
  <c r="BD1490" i="2"/>
  <c r="BB743" i="2"/>
  <c r="BC1935" i="2"/>
  <c r="BD1537" i="2"/>
  <c r="BB1489" i="2"/>
  <c r="BB630" i="2"/>
  <c r="BB1083" i="2"/>
  <c r="BB741" i="2"/>
  <c r="BB593" i="2"/>
  <c r="BD1475" i="2"/>
  <c r="BB616" i="2"/>
  <c r="BB608" i="2"/>
  <c r="BD1538" i="2"/>
  <c r="C1338" i="2"/>
  <c r="J236" i="3"/>
  <c r="K322" i="3"/>
  <c r="J480" i="3"/>
  <c r="K648" i="3"/>
  <c r="L407" i="3"/>
  <c r="M527" i="3"/>
  <c r="L321" i="3"/>
  <c r="K175" i="3"/>
  <c r="G611" i="3"/>
  <c r="H611" i="3" s="1"/>
  <c r="K455" i="3"/>
  <c r="K237" i="3"/>
  <c r="G383" i="3"/>
  <c r="H383" i="3" s="1"/>
  <c r="J383" i="3"/>
  <c r="L237" i="3"/>
  <c r="J237" i="3"/>
  <c r="L455" i="3"/>
  <c r="D718" i="3"/>
  <c r="C718" i="3"/>
  <c r="C670" i="3"/>
  <c r="D670" i="3"/>
  <c r="C622" i="3"/>
  <c r="D622" i="3"/>
  <c r="C430" i="3"/>
  <c r="D430" i="3"/>
  <c r="C693" i="3"/>
  <c r="D693" i="3"/>
  <c r="C645" i="3"/>
  <c r="D645" i="3"/>
  <c r="E597" i="3"/>
  <c r="E549" i="3"/>
  <c r="C501" i="3"/>
  <c r="D501" i="3"/>
  <c r="C453" i="3"/>
  <c r="D453" i="3"/>
  <c r="C405" i="3"/>
  <c r="D405" i="3"/>
  <c r="C357" i="3"/>
  <c r="D357" i="3"/>
  <c r="C704" i="3"/>
  <c r="D704" i="3"/>
  <c r="C656" i="3"/>
  <c r="D656" i="3"/>
  <c r="C572" i="3"/>
  <c r="D572" i="3"/>
  <c r="C524" i="3"/>
  <c r="D524" i="3"/>
  <c r="E464" i="3"/>
  <c r="C416" i="3"/>
  <c r="D416" i="3"/>
  <c r="C368" i="3"/>
  <c r="D368" i="3"/>
  <c r="C332" i="3"/>
  <c r="D332" i="3"/>
  <c r="D715" i="3"/>
  <c r="C715" i="3"/>
  <c r="C667" i="3"/>
  <c r="D667" i="3"/>
  <c r="C619" i="3"/>
  <c r="D619" i="3"/>
  <c r="E535" i="3"/>
  <c r="E475" i="3"/>
  <c r="C427" i="3"/>
  <c r="D427" i="3"/>
  <c r="C379" i="3"/>
  <c r="D379" i="3"/>
  <c r="C331" i="3"/>
  <c r="D331" i="3"/>
  <c r="C283" i="3"/>
  <c r="D283" i="3"/>
  <c r="C211" i="3"/>
  <c r="D211" i="3"/>
  <c r="D714" i="3"/>
  <c r="C714" i="3"/>
  <c r="C666" i="3"/>
  <c r="D666" i="3"/>
  <c r="C618" i="3"/>
  <c r="D618" i="3"/>
  <c r="E474" i="3"/>
  <c r="C426" i="3"/>
  <c r="D426" i="3"/>
  <c r="C378" i="3"/>
  <c r="D378" i="3"/>
  <c r="C330" i="3"/>
  <c r="D330" i="3"/>
  <c r="E318" i="3"/>
  <c r="C282" i="3"/>
  <c r="D282" i="3"/>
  <c r="E270" i="3"/>
  <c r="E234" i="3"/>
  <c r="E186" i="3"/>
  <c r="C677" i="3"/>
  <c r="D677" i="3"/>
  <c r="C629" i="3"/>
  <c r="D629" i="3"/>
  <c r="E581" i="3"/>
  <c r="E533" i="3"/>
  <c r="C485" i="3"/>
  <c r="D485" i="3"/>
  <c r="C437" i="3"/>
  <c r="D437" i="3"/>
  <c r="C389" i="3"/>
  <c r="D389" i="3"/>
  <c r="C341" i="3"/>
  <c r="D341" i="3"/>
  <c r="E329" i="3"/>
  <c r="C293" i="3"/>
  <c r="D293" i="3"/>
  <c r="E281" i="3"/>
  <c r="C245" i="3"/>
  <c r="D245" i="3"/>
  <c r="D197" i="3"/>
  <c r="C197" i="3"/>
  <c r="C676" i="3"/>
  <c r="D676" i="3"/>
  <c r="C628" i="3"/>
  <c r="D628" i="3"/>
  <c r="C592" i="3"/>
  <c r="D592" i="3"/>
  <c r="C544" i="3"/>
  <c r="D544" i="3"/>
  <c r="E484" i="3"/>
  <c r="C448" i="3"/>
  <c r="D448" i="3"/>
  <c r="E436" i="3"/>
  <c r="C388" i="3"/>
  <c r="D388" i="3"/>
  <c r="C340" i="3"/>
  <c r="D340" i="3"/>
  <c r="E244" i="3"/>
  <c r="C208" i="3"/>
  <c r="D208" i="3"/>
  <c r="E196" i="3"/>
  <c r="C675" i="3"/>
  <c r="D675" i="3"/>
  <c r="C627" i="3"/>
  <c r="D627" i="3"/>
  <c r="E591" i="3"/>
  <c r="E543" i="3"/>
  <c r="E483" i="3"/>
  <c r="E435" i="3"/>
  <c r="D387" i="3"/>
  <c r="C387" i="3"/>
  <c r="C339" i="3"/>
  <c r="D339" i="3"/>
  <c r="C291" i="3"/>
  <c r="D291" i="3"/>
  <c r="C219" i="3"/>
  <c r="D219" i="3"/>
  <c r="E195" i="3"/>
  <c r="C710" i="3"/>
  <c r="D710" i="3"/>
  <c r="C662" i="3"/>
  <c r="D662" i="3"/>
  <c r="C614" i="3"/>
  <c r="D614" i="3"/>
  <c r="E518" i="3"/>
  <c r="E470" i="3"/>
  <c r="C422" i="3"/>
  <c r="D422" i="3"/>
  <c r="C374" i="3"/>
  <c r="D374" i="3"/>
  <c r="E230" i="3"/>
  <c r="E218" i="3"/>
  <c r="E182" i="3"/>
  <c r="D685" i="3"/>
  <c r="C637" i="3"/>
  <c r="D637" i="3"/>
  <c r="E589" i="3"/>
  <c r="E541" i="3"/>
  <c r="C493" i="3"/>
  <c r="D493" i="3"/>
  <c r="C445" i="3"/>
  <c r="D445" i="3"/>
  <c r="C397" i="3"/>
  <c r="D397" i="3"/>
  <c r="C349" i="3"/>
  <c r="D349" i="3"/>
  <c r="E301" i="3"/>
  <c r="C253" i="3"/>
  <c r="D253" i="3"/>
  <c r="C205" i="3"/>
  <c r="D205" i="3"/>
  <c r="D696" i="3"/>
  <c r="D648" i="3"/>
  <c r="E504" i="3"/>
  <c r="E456" i="3"/>
  <c r="C408" i="3"/>
  <c r="D408" i="3"/>
  <c r="D360" i="3"/>
  <c r="C360" i="3"/>
  <c r="E276" i="3"/>
  <c r="E264" i="3"/>
  <c r="C228" i="3"/>
  <c r="D228" i="3"/>
  <c r="C707" i="3"/>
  <c r="D707" i="3"/>
  <c r="C659" i="3"/>
  <c r="D659" i="3"/>
  <c r="C323" i="3"/>
  <c r="D323" i="3"/>
  <c r="C275" i="3"/>
  <c r="D275" i="3"/>
  <c r="E622" i="3"/>
  <c r="E332" i="3"/>
  <c r="E224" i="3"/>
  <c r="E666" i="3"/>
  <c r="E618" i="3"/>
  <c r="E426" i="3"/>
  <c r="E378" i="3"/>
  <c r="E330" i="3"/>
  <c r="E282" i="3"/>
  <c r="E677" i="3"/>
  <c r="E629" i="3"/>
  <c r="E485" i="3"/>
  <c r="E437" i="3"/>
  <c r="E389" i="3"/>
  <c r="E341" i="3"/>
  <c r="E293" i="3"/>
  <c r="E245" i="3"/>
  <c r="E197" i="3"/>
  <c r="E676" i="3"/>
  <c r="E628" i="3"/>
  <c r="E592" i="3"/>
  <c r="E544" i="3"/>
  <c r="E388" i="3"/>
  <c r="E340" i="3"/>
  <c r="E208" i="3"/>
  <c r="E710" i="3"/>
  <c r="E662" i="3"/>
  <c r="E614" i="3"/>
  <c r="E458" i="3"/>
  <c r="E422" i="3"/>
  <c r="E374" i="3"/>
  <c r="E685" i="3"/>
  <c r="E637" i="3"/>
  <c r="E493" i="3"/>
  <c r="E445" i="3"/>
  <c r="E397" i="3"/>
  <c r="E349" i="3"/>
  <c r="E253" i="3"/>
  <c r="E205" i="3"/>
  <c r="E696" i="3"/>
  <c r="E648" i="3"/>
  <c r="E408" i="3"/>
  <c r="E360" i="3"/>
  <c r="E216" i="3"/>
  <c r="E1043" i="3"/>
  <c r="E959" i="3"/>
  <c r="E815" i="3"/>
  <c r="E755" i="3"/>
  <c r="E958" i="3"/>
  <c r="E814" i="3"/>
  <c r="E754" i="3"/>
  <c r="E730" i="3"/>
  <c r="E873" i="3"/>
  <c r="E729" i="3"/>
  <c r="E992" i="3"/>
  <c r="E932" i="3"/>
  <c r="E848" i="3"/>
  <c r="E788" i="3"/>
  <c r="E991" i="3"/>
  <c r="E847" i="3"/>
  <c r="E787" i="3"/>
  <c r="E1062" i="3"/>
  <c r="E858" i="3"/>
  <c r="E1049" i="3"/>
  <c r="E965" i="3"/>
  <c r="E821" i="3"/>
  <c r="E1060" i="3"/>
  <c r="E976" i="3"/>
  <c r="E916" i="3"/>
  <c r="E832" i="3"/>
  <c r="E772" i="3"/>
  <c r="E1047" i="3"/>
  <c r="E987" i="3"/>
  <c r="E903" i="3"/>
  <c r="E843" i="3"/>
  <c r="E759" i="3"/>
  <c r="E1046" i="3"/>
  <c r="E902" i="3"/>
  <c r="E818" i="3"/>
  <c r="E937" i="3"/>
  <c r="E877" i="3"/>
  <c r="C562" i="3"/>
  <c r="D562" i="3"/>
  <c r="C502" i="3"/>
  <c r="D502" i="3"/>
  <c r="C454" i="3"/>
  <c r="D454" i="3"/>
  <c r="D322" i="3"/>
  <c r="C310" i="3"/>
  <c r="D310" i="3"/>
  <c r="C286" i="3"/>
  <c r="D286" i="3"/>
  <c r="C274" i="3"/>
  <c r="D274" i="3"/>
  <c r="D262" i="3"/>
  <c r="C262" i="3"/>
  <c r="C214" i="3"/>
  <c r="D214" i="3"/>
  <c r="C573" i="3"/>
  <c r="D573" i="3"/>
  <c r="C525" i="3"/>
  <c r="D525" i="3"/>
  <c r="C476" i="3"/>
  <c r="D476" i="3"/>
  <c r="D188" i="3"/>
  <c r="C595" i="3"/>
  <c r="D595" i="3"/>
  <c r="C547" i="3"/>
  <c r="D547" i="3"/>
  <c r="C487" i="3"/>
  <c r="D487" i="3"/>
  <c r="C439" i="3"/>
  <c r="D439" i="3"/>
  <c r="C247" i="3"/>
  <c r="D247" i="3"/>
  <c r="D199" i="3"/>
  <c r="C199" i="3"/>
  <c r="C606" i="3"/>
  <c r="D606" i="3"/>
  <c r="C558" i="3"/>
  <c r="D558" i="3"/>
  <c r="C498" i="3"/>
  <c r="D498" i="3"/>
  <c r="C450" i="3"/>
  <c r="D450" i="3"/>
  <c r="C258" i="3"/>
  <c r="D258" i="3"/>
  <c r="C210" i="3"/>
  <c r="D210" i="3"/>
  <c r="C605" i="3"/>
  <c r="D605" i="3"/>
  <c r="C557" i="3"/>
  <c r="D557" i="3"/>
  <c r="C496" i="3"/>
  <c r="D496" i="3"/>
  <c r="C304" i="3"/>
  <c r="D304" i="3"/>
  <c r="C292" i="3"/>
  <c r="D292" i="3"/>
  <c r="C256" i="3"/>
  <c r="D256" i="3"/>
  <c r="C603" i="3"/>
  <c r="D603" i="3"/>
  <c r="C555" i="3"/>
  <c r="D555" i="3"/>
  <c r="C495" i="3"/>
  <c r="D495" i="3"/>
  <c r="C447" i="3"/>
  <c r="D447" i="3"/>
  <c r="C255" i="3"/>
  <c r="D255" i="3"/>
  <c r="C207" i="3"/>
  <c r="D207" i="3"/>
  <c r="C602" i="3"/>
  <c r="D602" i="3"/>
  <c r="C554" i="3"/>
  <c r="D554" i="3"/>
  <c r="C494" i="3"/>
  <c r="D494" i="3"/>
  <c r="C446" i="3"/>
  <c r="D446" i="3"/>
  <c r="C254" i="3"/>
  <c r="D254" i="3"/>
  <c r="C206" i="3"/>
  <c r="D206" i="3"/>
  <c r="C565" i="3"/>
  <c r="D565" i="3"/>
  <c r="D516" i="3"/>
  <c r="D468" i="3"/>
  <c r="C180" i="3"/>
  <c r="D180" i="3"/>
  <c r="D587" i="3"/>
  <c r="D539" i="3"/>
  <c r="C479" i="3"/>
  <c r="D479" i="3"/>
  <c r="C239" i="3"/>
  <c r="D239" i="3"/>
  <c r="C191" i="3"/>
  <c r="D191" i="3"/>
  <c r="E1044" i="3"/>
  <c r="E960" i="3"/>
  <c r="E816" i="3"/>
  <c r="E756" i="3"/>
  <c r="E732" i="3"/>
  <c r="C682" i="3"/>
  <c r="D682" i="3"/>
  <c r="D634" i="3"/>
  <c r="C634" i="3"/>
  <c r="E562" i="3"/>
  <c r="E490" i="3"/>
  <c r="D394" i="3"/>
  <c r="D346" i="3"/>
  <c r="E322" i="3"/>
  <c r="C298" i="3"/>
  <c r="D298" i="3"/>
  <c r="E286" i="3"/>
  <c r="E274" i="3"/>
  <c r="E250" i="3"/>
  <c r="E202" i="3"/>
  <c r="C705" i="3"/>
  <c r="D705" i="3"/>
  <c r="C657" i="3"/>
  <c r="D657" i="3"/>
  <c r="C609" i="3"/>
  <c r="D609" i="3"/>
  <c r="E561" i="3"/>
  <c r="C513" i="3"/>
  <c r="D513" i="3"/>
  <c r="C465" i="3"/>
  <c r="D465" i="3"/>
  <c r="C417" i="3"/>
  <c r="D417" i="3"/>
  <c r="C369" i="3"/>
  <c r="D369" i="3"/>
  <c r="D321" i="3"/>
  <c r="D273" i="3"/>
  <c r="C177" i="3"/>
  <c r="D177" i="3"/>
  <c r="C716" i="3"/>
  <c r="D716" i="3"/>
  <c r="C668" i="3"/>
  <c r="D668" i="3"/>
  <c r="C620" i="3"/>
  <c r="D620" i="3"/>
  <c r="C584" i="3"/>
  <c r="D584" i="3"/>
  <c r="C536" i="3"/>
  <c r="D536" i="3"/>
  <c r="E476" i="3"/>
  <c r="C440" i="3"/>
  <c r="D440" i="3"/>
  <c r="C428" i="3"/>
  <c r="D428" i="3"/>
  <c r="C380" i="3"/>
  <c r="D380" i="3"/>
  <c r="D296" i="3"/>
  <c r="E236" i="3"/>
  <c r="E188" i="3"/>
  <c r="C679" i="3"/>
  <c r="D679" i="3"/>
  <c r="C631" i="3"/>
  <c r="D631" i="3"/>
  <c r="E595" i="3"/>
  <c r="E547" i="3"/>
  <c r="E487" i="3"/>
  <c r="E439" i="3"/>
  <c r="C391" i="3"/>
  <c r="D391" i="3"/>
  <c r="C343" i="3"/>
  <c r="D343" i="3"/>
  <c r="C295" i="3"/>
  <c r="D295" i="3"/>
  <c r="E247" i="3"/>
  <c r="C223" i="3"/>
  <c r="D223" i="3"/>
  <c r="E199" i="3"/>
  <c r="C678" i="3"/>
  <c r="D678" i="3"/>
  <c r="C630" i="3"/>
  <c r="D630" i="3"/>
  <c r="E606" i="3"/>
  <c r="E558" i="3"/>
  <c r="E486" i="3"/>
  <c r="E438" i="3"/>
  <c r="C390" i="3"/>
  <c r="D390" i="3"/>
  <c r="C342" i="3"/>
  <c r="D342" i="3"/>
  <c r="E294" i="3"/>
  <c r="E246" i="3"/>
  <c r="E198" i="3"/>
  <c r="C689" i="3"/>
  <c r="D689" i="3"/>
  <c r="E593" i="3"/>
  <c r="E545" i="3"/>
  <c r="C497" i="3"/>
  <c r="D497" i="3"/>
  <c r="C449" i="3"/>
  <c r="D449" i="3"/>
  <c r="C401" i="3"/>
  <c r="D401" i="3"/>
  <c r="C353" i="3"/>
  <c r="D353" i="3"/>
  <c r="C305" i="3"/>
  <c r="D305" i="3"/>
  <c r="C257" i="3"/>
  <c r="D257" i="3"/>
  <c r="C209" i="3"/>
  <c r="D209" i="3"/>
  <c r="C688" i="3"/>
  <c r="D688" i="3"/>
  <c r="C640" i="3"/>
  <c r="D640" i="3"/>
  <c r="C604" i="3"/>
  <c r="D604" i="3"/>
  <c r="C556" i="3"/>
  <c r="D556" i="3"/>
  <c r="E496" i="3"/>
  <c r="C460" i="3"/>
  <c r="D460" i="3"/>
  <c r="E448" i="3"/>
  <c r="C400" i="3"/>
  <c r="D400" i="3"/>
  <c r="C352" i="3"/>
  <c r="D352" i="3"/>
  <c r="C316" i="3"/>
  <c r="D316" i="3"/>
  <c r="E304" i="3"/>
  <c r="C268" i="3"/>
  <c r="D268" i="3"/>
  <c r="E256" i="3"/>
  <c r="C687" i="3"/>
  <c r="D687" i="3"/>
  <c r="C639" i="3"/>
  <c r="D639" i="3"/>
  <c r="E603" i="3"/>
  <c r="E555" i="3"/>
  <c r="E495" i="3"/>
  <c r="E447" i="3"/>
  <c r="C399" i="3"/>
  <c r="D399" i="3"/>
  <c r="C351" i="3"/>
  <c r="D351" i="3"/>
  <c r="C303" i="3"/>
  <c r="D303" i="3"/>
  <c r="E255" i="3"/>
  <c r="E207" i="3"/>
  <c r="C674" i="3"/>
  <c r="D674" i="3"/>
  <c r="C626" i="3"/>
  <c r="D626" i="3"/>
  <c r="E602" i="3"/>
  <c r="E554" i="3"/>
  <c r="E482" i="3"/>
  <c r="C386" i="3"/>
  <c r="D386" i="3"/>
  <c r="C338" i="3"/>
  <c r="D338" i="3"/>
  <c r="E242" i="3"/>
  <c r="E194" i="3"/>
  <c r="D697" i="3"/>
  <c r="D649" i="3"/>
  <c r="E601" i="3"/>
  <c r="E553" i="3"/>
  <c r="C505" i="3"/>
  <c r="D505" i="3"/>
  <c r="C457" i="3"/>
  <c r="D457" i="3"/>
  <c r="C409" i="3"/>
  <c r="D409" i="3"/>
  <c r="C361" i="3"/>
  <c r="D361" i="3"/>
  <c r="C265" i="3"/>
  <c r="D265" i="3"/>
  <c r="C217" i="3"/>
  <c r="D217" i="3"/>
  <c r="D708" i="3"/>
  <c r="D660" i="3"/>
  <c r="D612" i="3"/>
  <c r="D576" i="3"/>
  <c r="D528" i="3"/>
  <c r="E516" i="3"/>
  <c r="E468" i="3"/>
  <c r="D432" i="3"/>
  <c r="C420" i="3"/>
  <c r="D420" i="3"/>
  <c r="C372" i="3"/>
  <c r="D372" i="3"/>
  <c r="E180" i="3"/>
  <c r="C719" i="3"/>
  <c r="D719" i="3"/>
  <c r="C671" i="3"/>
  <c r="D671" i="3"/>
  <c r="D623" i="3"/>
  <c r="E587" i="3"/>
  <c r="E539" i="3"/>
  <c r="E431" i="3"/>
  <c r="D383" i="3"/>
  <c r="C335" i="3"/>
  <c r="D335" i="3"/>
  <c r="D287" i="3"/>
  <c r="C287" i="3"/>
  <c r="E239" i="3"/>
  <c r="C215" i="3"/>
  <c r="D215" i="3"/>
  <c r="E191" i="3"/>
  <c r="E174" i="3"/>
  <c r="M1172" i="3"/>
  <c r="E668" i="3"/>
  <c r="E620" i="3"/>
  <c r="E428" i="3"/>
  <c r="E380" i="3"/>
  <c r="E679" i="3"/>
  <c r="E631" i="3"/>
  <c r="E391" i="3"/>
  <c r="E343" i="3"/>
  <c r="E295" i="3"/>
  <c r="C220" i="3"/>
  <c r="D220" i="3"/>
  <c r="E671" i="3"/>
  <c r="E623" i="3"/>
  <c r="E383" i="3"/>
  <c r="E335" i="3"/>
  <c r="F174" i="3"/>
  <c r="E781" i="3"/>
  <c r="E1068" i="3"/>
  <c r="E924" i="3"/>
  <c r="C574" i="3"/>
  <c r="D574" i="3"/>
  <c r="C526" i="3"/>
  <c r="D526" i="3"/>
  <c r="C514" i="3"/>
  <c r="D514" i="3"/>
  <c r="C466" i="3"/>
  <c r="D466" i="3"/>
  <c r="C226" i="3"/>
  <c r="D226" i="3"/>
  <c r="C178" i="3"/>
  <c r="D178" i="3"/>
  <c r="C585" i="3"/>
  <c r="D585" i="3"/>
  <c r="C537" i="3"/>
  <c r="D537" i="3"/>
  <c r="C488" i="3"/>
  <c r="D488" i="3"/>
  <c r="D248" i="3"/>
  <c r="D200" i="3"/>
  <c r="C607" i="3"/>
  <c r="D607" i="3"/>
  <c r="C559" i="3"/>
  <c r="D559" i="3"/>
  <c r="C499" i="3"/>
  <c r="D499" i="3"/>
  <c r="C451" i="3"/>
  <c r="D451" i="3"/>
  <c r="C259" i="3"/>
  <c r="D259" i="3"/>
  <c r="C570" i="3"/>
  <c r="D570" i="3"/>
  <c r="C522" i="3"/>
  <c r="D522" i="3"/>
  <c r="C510" i="3"/>
  <c r="D510" i="3"/>
  <c r="C462" i="3"/>
  <c r="D462" i="3"/>
  <c r="C222" i="3"/>
  <c r="D222" i="3"/>
  <c r="C569" i="3"/>
  <c r="D569" i="3"/>
  <c r="C521" i="3"/>
  <c r="D521" i="3"/>
  <c r="C508" i="3"/>
  <c r="D508" i="3"/>
  <c r="C567" i="3"/>
  <c r="D567" i="3"/>
  <c r="C507" i="3"/>
  <c r="D507" i="3"/>
  <c r="C459" i="3"/>
  <c r="D459" i="3"/>
  <c r="C267" i="3"/>
  <c r="D267" i="3"/>
  <c r="C566" i="3"/>
  <c r="D566" i="3"/>
  <c r="C506" i="3"/>
  <c r="D506" i="3"/>
  <c r="C458" i="3"/>
  <c r="D458" i="3"/>
  <c r="C266" i="3"/>
  <c r="D266" i="3"/>
  <c r="C218" i="3"/>
  <c r="D218" i="3"/>
  <c r="C577" i="3"/>
  <c r="D577" i="3"/>
  <c r="C529" i="3"/>
  <c r="D529" i="3"/>
  <c r="C313" i="3"/>
  <c r="D313" i="3"/>
  <c r="C301" i="3"/>
  <c r="D301" i="3"/>
  <c r="D480" i="3"/>
  <c r="C324" i="3"/>
  <c r="D324" i="3"/>
  <c r="D288" i="3"/>
  <c r="C288" i="3"/>
  <c r="C276" i="3"/>
  <c r="D276" i="3"/>
  <c r="C240" i="3"/>
  <c r="D240" i="3"/>
  <c r="C192" i="3"/>
  <c r="D192" i="3"/>
  <c r="D599" i="3"/>
  <c r="D551" i="3"/>
  <c r="D491" i="3"/>
  <c r="D443" i="3"/>
  <c r="C251" i="3"/>
  <c r="D251" i="3"/>
  <c r="C203" i="3"/>
  <c r="D203" i="3"/>
  <c r="L1024" i="3"/>
  <c r="C694" i="3"/>
  <c r="D694" i="3"/>
  <c r="C646" i="3"/>
  <c r="D646" i="3"/>
  <c r="E574" i="3"/>
  <c r="E526" i="3"/>
  <c r="E502" i="3"/>
  <c r="E454" i="3"/>
  <c r="D406" i="3"/>
  <c r="D358" i="3"/>
  <c r="E310" i="3"/>
  <c r="E262" i="3"/>
  <c r="E214" i="3"/>
  <c r="D717" i="3"/>
  <c r="C717" i="3"/>
  <c r="C669" i="3"/>
  <c r="D669" i="3"/>
  <c r="C621" i="3"/>
  <c r="D621" i="3"/>
  <c r="E573" i="3"/>
  <c r="E525" i="3"/>
  <c r="C477" i="3"/>
  <c r="D477" i="3"/>
  <c r="C429" i="3"/>
  <c r="D429" i="3"/>
  <c r="C381" i="3"/>
  <c r="D381" i="3"/>
  <c r="E333" i="3"/>
  <c r="E285" i="3"/>
  <c r="D237" i="3"/>
  <c r="C225" i="3"/>
  <c r="D225" i="3"/>
  <c r="D189" i="3"/>
  <c r="C189" i="3"/>
  <c r="C680" i="3"/>
  <c r="D680" i="3"/>
  <c r="C632" i="3"/>
  <c r="D632" i="3"/>
  <c r="C596" i="3"/>
  <c r="D596" i="3"/>
  <c r="C548" i="3"/>
  <c r="D548" i="3"/>
  <c r="E488" i="3"/>
  <c r="C452" i="3"/>
  <c r="D452" i="3"/>
  <c r="E440" i="3"/>
  <c r="C392" i="3"/>
  <c r="D392" i="3"/>
  <c r="C344" i="3"/>
  <c r="D344" i="3"/>
  <c r="E308" i="3"/>
  <c r="E248" i="3"/>
  <c r="E212" i="3"/>
  <c r="E200" i="3"/>
  <c r="C691" i="3"/>
  <c r="D691" i="3"/>
  <c r="C643" i="3"/>
  <c r="D643" i="3"/>
  <c r="E607" i="3"/>
  <c r="E559" i="3"/>
  <c r="E499" i="3"/>
  <c r="E451" i="3"/>
  <c r="C403" i="3"/>
  <c r="D403" i="3"/>
  <c r="C355" i="3"/>
  <c r="D355" i="3"/>
  <c r="C307" i="3"/>
  <c r="D307" i="3"/>
  <c r="E259" i="3"/>
  <c r="C690" i="3"/>
  <c r="D690" i="3"/>
  <c r="C642" i="3"/>
  <c r="D642" i="3"/>
  <c r="E570" i="3"/>
  <c r="E522" i="3"/>
  <c r="E498" i="3"/>
  <c r="C402" i="3"/>
  <c r="D402" i="3"/>
  <c r="C354" i="3"/>
  <c r="D354" i="3"/>
  <c r="E258" i="3"/>
  <c r="C701" i="3"/>
  <c r="D701" i="3"/>
  <c r="C653" i="3"/>
  <c r="D653" i="3"/>
  <c r="E605" i="3"/>
  <c r="E557" i="3"/>
  <c r="C509" i="3"/>
  <c r="D509" i="3"/>
  <c r="D461" i="3"/>
  <c r="C461" i="3"/>
  <c r="C413" i="3"/>
  <c r="D413" i="3"/>
  <c r="C365" i="3"/>
  <c r="D365" i="3"/>
  <c r="E317" i="3"/>
  <c r="E269" i="3"/>
  <c r="C221" i="3"/>
  <c r="D221" i="3"/>
  <c r="C700" i="3"/>
  <c r="D700" i="3"/>
  <c r="C652" i="3"/>
  <c r="D652" i="3"/>
  <c r="C568" i="3"/>
  <c r="D568" i="3"/>
  <c r="C520" i="3"/>
  <c r="D520" i="3"/>
  <c r="E508" i="3"/>
  <c r="E460" i="3"/>
  <c r="C412" i="3"/>
  <c r="D412" i="3"/>
  <c r="C364" i="3"/>
  <c r="D364" i="3"/>
  <c r="C328" i="3"/>
  <c r="D328" i="3"/>
  <c r="C280" i="3"/>
  <c r="D280" i="3"/>
  <c r="C699" i="3"/>
  <c r="D699" i="3"/>
  <c r="C651" i="3"/>
  <c r="D651" i="3"/>
  <c r="E567" i="3"/>
  <c r="C519" i="3"/>
  <c r="D519" i="3"/>
  <c r="E507" i="3"/>
  <c r="E459" i="3"/>
  <c r="C411" i="3"/>
  <c r="D411" i="3"/>
  <c r="C363" i="3"/>
  <c r="D363" i="3"/>
  <c r="C315" i="3"/>
  <c r="D315" i="3"/>
  <c r="E267" i="3"/>
  <c r="E219" i="3"/>
  <c r="C686" i="3"/>
  <c r="D686" i="3"/>
  <c r="C638" i="3"/>
  <c r="D638" i="3"/>
  <c r="E566" i="3"/>
  <c r="E494" i="3"/>
  <c r="E446" i="3"/>
  <c r="C398" i="3"/>
  <c r="D398" i="3"/>
  <c r="C350" i="3"/>
  <c r="D350" i="3"/>
  <c r="E254" i="3"/>
  <c r="E206" i="3"/>
  <c r="D709" i="3"/>
  <c r="D661" i="3"/>
  <c r="C613" i="3"/>
  <c r="D613" i="3"/>
  <c r="E565" i="3"/>
  <c r="C517" i="3"/>
  <c r="D517" i="3"/>
  <c r="C469" i="3"/>
  <c r="D469" i="3"/>
  <c r="D421" i="3"/>
  <c r="C421" i="3"/>
  <c r="C373" i="3"/>
  <c r="D373" i="3"/>
  <c r="C325" i="3"/>
  <c r="D325" i="3"/>
  <c r="E313" i="3"/>
  <c r="C277" i="3"/>
  <c r="D277" i="3"/>
  <c r="C229" i="3"/>
  <c r="D229" i="3"/>
  <c r="C181" i="3"/>
  <c r="D181" i="3"/>
  <c r="C720" i="3"/>
  <c r="D720" i="3"/>
  <c r="D672" i="3"/>
  <c r="D624" i="3"/>
  <c r="D588" i="3"/>
  <c r="D540" i="3"/>
  <c r="E480" i="3"/>
  <c r="C444" i="3"/>
  <c r="D444" i="3"/>
  <c r="E432" i="3"/>
  <c r="C384" i="3"/>
  <c r="D384" i="3"/>
  <c r="C336" i="3"/>
  <c r="D336" i="3"/>
  <c r="C300" i="3"/>
  <c r="D300" i="3"/>
  <c r="E288" i="3"/>
  <c r="E240" i="3"/>
  <c r="E192" i="3"/>
  <c r="C683" i="3"/>
  <c r="D683" i="3"/>
  <c r="C635" i="3"/>
  <c r="D635" i="3"/>
  <c r="E599" i="3"/>
  <c r="E491" i="3"/>
  <c r="E443" i="3"/>
  <c r="D395" i="3"/>
  <c r="C347" i="3"/>
  <c r="D347" i="3"/>
  <c r="C299" i="3"/>
  <c r="D299" i="3"/>
  <c r="E251" i="3"/>
  <c r="E203" i="3"/>
  <c r="E1031" i="3"/>
  <c r="E947" i="3"/>
  <c r="E743" i="3"/>
  <c r="E946" i="3"/>
  <c r="E802" i="3"/>
  <c r="E1005" i="3"/>
  <c r="E945" i="3"/>
  <c r="E861" i="3"/>
  <c r="E776" i="3"/>
  <c r="E979" i="3"/>
  <c r="E835" i="3"/>
  <c r="E751" i="3"/>
  <c r="E990" i="3"/>
  <c r="E846" i="3"/>
  <c r="D1061" i="3"/>
  <c r="D917" i="3"/>
  <c r="D988" i="3"/>
  <c r="E964" i="3"/>
  <c r="D904" i="3"/>
  <c r="D844" i="3"/>
  <c r="E820" i="3"/>
  <c r="D760" i="3"/>
  <c r="E1035" i="3"/>
  <c r="E975" i="3"/>
  <c r="E949" i="3"/>
  <c r="E1008" i="3"/>
  <c r="E948" i="3"/>
  <c r="E864" i="3"/>
  <c r="E804" i="3"/>
  <c r="E694" i="3"/>
  <c r="E646" i="3"/>
  <c r="E442" i="3"/>
  <c r="E406" i="3"/>
  <c r="E358" i="3"/>
  <c r="E669" i="3"/>
  <c r="E621" i="3"/>
  <c r="E429" i="3"/>
  <c r="E381" i="3"/>
  <c r="E237" i="3"/>
  <c r="E225" i="3"/>
  <c r="E189" i="3"/>
  <c r="E680" i="3"/>
  <c r="E596" i="3"/>
  <c r="E548" i="3"/>
  <c r="E392" i="3"/>
  <c r="E691" i="3"/>
  <c r="E403" i="3"/>
  <c r="E355" i="3"/>
  <c r="E307" i="3"/>
  <c r="E211" i="3"/>
  <c r="E690" i="3"/>
  <c r="E642" i="3"/>
  <c r="E402" i="3"/>
  <c r="E354" i="3"/>
  <c r="E701" i="3"/>
  <c r="E653" i="3"/>
  <c r="E509" i="3"/>
  <c r="E461" i="3"/>
  <c r="E413" i="3"/>
  <c r="E365" i="3"/>
  <c r="E221" i="3"/>
  <c r="E700" i="3"/>
  <c r="E652" i="3"/>
  <c r="E568" i="3"/>
  <c r="E520" i="3"/>
  <c r="E412" i="3"/>
  <c r="E364" i="3"/>
  <c r="E328" i="3"/>
  <c r="E280" i="3"/>
  <c r="E220" i="3"/>
  <c r="E699" i="3"/>
  <c r="E651" i="3"/>
  <c r="E519" i="3"/>
  <c r="E411" i="3"/>
  <c r="E363" i="3"/>
  <c r="E315" i="3"/>
  <c r="E686" i="3"/>
  <c r="E434" i="3"/>
  <c r="E350" i="3"/>
  <c r="E709" i="3"/>
  <c r="E661" i="3"/>
  <c r="E613" i="3"/>
  <c r="E517" i="3"/>
  <c r="E469" i="3"/>
  <c r="E373" i="3"/>
  <c r="E325" i="3"/>
  <c r="E229" i="3"/>
  <c r="E181" i="3"/>
  <c r="E672" i="3"/>
  <c r="E624" i="3"/>
  <c r="E588" i="3"/>
  <c r="E540" i="3"/>
  <c r="E384" i="3"/>
  <c r="E336" i="3"/>
  <c r="E300" i="3"/>
  <c r="E683" i="3"/>
  <c r="E395" i="3"/>
  <c r="E347" i="3"/>
  <c r="E299" i="3"/>
  <c r="C586" i="3"/>
  <c r="D586" i="3"/>
  <c r="C538" i="3"/>
  <c r="D538" i="3"/>
  <c r="C478" i="3"/>
  <c r="D478" i="3"/>
  <c r="C238" i="3"/>
  <c r="D238" i="3"/>
  <c r="D190" i="3"/>
  <c r="C190" i="3"/>
  <c r="C597" i="3"/>
  <c r="D597" i="3"/>
  <c r="C549" i="3"/>
  <c r="D549" i="3"/>
  <c r="C500" i="3"/>
  <c r="D500" i="3"/>
  <c r="D260" i="3"/>
  <c r="C571" i="3"/>
  <c r="D571" i="3"/>
  <c r="C523" i="3"/>
  <c r="D523" i="3"/>
  <c r="C511" i="3"/>
  <c r="D511" i="3"/>
  <c r="C463" i="3"/>
  <c r="D463" i="3"/>
  <c r="D175" i="3"/>
  <c r="C582" i="3"/>
  <c r="D582" i="3"/>
  <c r="C534" i="3"/>
  <c r="D534" i="3"/>
  <c r="D474" i="3"/>
  <c r="C474" i="3"/>
  <c r="C234" i="3"/>
  <c r="D234" i="3"/>
  <c r="D186" i="3"/>
  <c r="C186" i="3"/>
  <c r="C581" i="3"/>
  <c r="D581" i="3"/>
  <c r="C533" i="3"/>
  <c r="D533" i="3"/>
  <c r="C472" i="3"/>
  <c r="D472" i="3"/>
  <c r="C232" i="3"/>
  <c r="D232" i="3"/>
  <c r="C184" i="3"/>
  <c r="D184" i="3"/>
  <c r="C579" i="3"/>
  <c r="D579" i="3"/>
  <c r="C531" i="3"/>
  <c r="D531" i="3"/>
  <c r="C471" i="3"/>
  <c r="D471" i="3"/>
  <c r="C231" i="3"/>
  <c r="D231" i="3"/>
  <c r="C183" i="3"/>
  <c r="D183" i="3"/>
  <c r="C578" i="3"/>
  <c r="D578" i="3"/>
  <c r="C530" i="3"/>
  <c r="D530" i="3"/>
  <c r="C518" i="3"/>
  <c r="D518" i="3"/>
  <c r="C470" i="3"/>
  <c r="D470" i="3"/>
  <c r="C326" i="3"/>
  <c r="D326" i="3"/>
  <c r="C302" i="3"/>
  <c r="D302" i="3"/>
  <c r="C290" i="3"/>
  <c r="D290" i="3"/>
  <c r="C278" i="3"/>
  <c r="D278" i="3"/>
  <c r="C230" i="3"/>
  <c r="D230" i="3"/>
  <c r="D182" i="3"/>
  <c r="C182" i="3"/>
  <c r="C589" i="3"/>
  <c r="D589" i="3"/>
  <c r="C541" i="3"/>
  <c r="D541" i="3"/>
  <c r="D492" i="3"/>
  <c r="C252" i="3"/>
  <c r="D252" i="3"/>
  <c r="D204" i="3"/>
  <c r="C204" i="3"/>
  <c r="D563" i="3"/>
  <c r="D503" i="3"/>
  <c r="D455" i="3"/>
  <c r="C263" i="3"/>
  <c r="D263" i="3"/>
  <c r="E1055" i="3"/>
  <c r="E970" i="3"/>
  <c r="E826" i="3"/>
  <c r="E1029" i="3"/>
  <c r="E969" i="3"/>
  <c r="E885" i="3"/>
  <c r="E741" i="3"/>
  <c r="E1003" i="3"/>
  <c r="E859" i="3"/>
  <c r="E1014" i="3"/>
  <c r="E870" i="3"/>
  <c r="E786" i="3"/>
  <c r="E977" i="3"/>
  <c r="D941" i="3"/>
  <c r="E917" i="3"/>
  <c r="D1072" i="3"/>
  <c r="D1012" i="3"/>
  <c r="D928" i="3"/>
  <c r="D868" i="3"/>
  <c r="E1034" i="3"/>
  <c r="E746" i="3"/>
  <c r="E973" i="3"/>
  <c r="E829" i="3"/>
  <c r="D745" i="3"/>
  <c r="E1032" i="3"/>
  <c r="E972" i="3"/>
  <c r="E888" i="3"/>
  <c r="D744" i="3"/>
  <c r="C706" i="3"/>
  <c r="D706" i="3"/>
  <c r="C658" i="3"/>
  <c r="D658" i="3"/>
  <c r="C610" i="3"/>
  <c r="D610" i="3"/>
  <c r="E586" i="3"/>
  <c r="E538" i="3"/>
  <c r="E514" i="3"/>
  <c r="E466" i="3"/>
  <c r="D418" i="3"/>
  <c r="D370" i="3"/>
  <c r="E226" i="3"/>
  <c r="E178" i="3"/>
  <c r="C681" i="3"/>
  <c r="D681" i="3"/>
  <c r="D633" i="3"/>
  <c r="C633" i="3"/>
  <c r="E585" i="3"/>
  <c r="E537" i="3"/>
  <c r="C489" i="3"/>
  <c r="D489" i="3"/>
  <c r="C441" i="3"/>
  <c r="D441" i="3"/>
  <c r="C393" i="3"/>
  <c r="D393" i="3"/>
  <c r="D345" i="3"/>
  <c r="D249" i="3"/>
  <c r="C692" i="3"/>
  <c r="D692" i="3"/>
  <c r="C644" i="3"/>
  <c r="D644" i="3"/>
  <c r="C608" i="3"/>
  <c r="D608" i="3"/>
  <c r="C560" i="3"/>
  <c r="D560" i="3"/>
  <c r="E500" i="3"/>
  <c r="C404" i="3"/>
  <c r="D404" i="3"/>
  <c r="C356" i="3"/>
  <c r="D356" i="3"/>
  <c r="E260" i="3"/>
  <c r="D224" i="3"/>
  <c r="C703" i="3"/>
  <c r="D703" i="3"/>
  <c r="C655" i="3"/>
  <c r="D655" i="3"/>
  <c r="E571" i="3"/>
  <c r="E511" i="3"/>
  <c r="E463" i="3"/>
  <c r="C415" i="3"/>
  <c r="D415" i="3"/>
  <c r="D367" i="3"/>
  <c r="C367" i="3"/>
  <c r="C319" i="3"/>
  <c r="D319" i="3"/>
  <c r="C271" i="3"/>
  <c r="D271" i="3"/>
  <c r="E223" i="3"/>
  <c r="E175" i="3"/>
  <c r="C702" i="3"/>
  <c r="D702" i="3"/>
  <c r="C654" i="3"/>
  <c r="D654" i="3"/>
  <c r="E582" i="3"/>
  <c r="E534" i="3"/>
  <c r="E510" i="3"/>
  <c r="E462" i="3"/>
  <c r="C414" i="3"/>
  <c r="D414" i="3"/>
  <c r="C366" i="3"/>
  <c r="D366" i="3"/>
  <c r="E222" i="3"/>
  <c r="D713" i="3"/>
  <c r="C713" i="3"/>
  <c r="C665" i="3"/>
  <c r="D665" i="3"/>
  <c r="C617" i="3"/>
  <c r="D617" i="3"/>
  <c r="E569" i="3"/>
  <c r="E521" i="3"/>
  <c r="C473" i="3"/>
  <c r="D473" i="3"/>
  <c r="C425" i="3"/>
  <c r="D425" i="3"/>
  <c r="C377" i="3"/>
  <c r="D377" i="3"/>
  <c r="C233" i="3"/>
  <c r="D233" i="3"/>
  <c r="D185" i="3"/>
  <c r="C185" i="3"/>
  <c r="C712" i="3"/>
  <c r="D712" i="3"/>
  <c r="C664" i="3"/>
  <c r="D664" i="3"/>
  <c r="C616" i="3"/>
  <c r="D616" i="3"/>
  <c r="C580" i="3"/>
  <c r="D580" i="3"/>
  <c r="C532" i="3"/>
  <c r="D532" i="3"/>
  <c r="E472" i="3"/>
  <c r="C436" i="3"/>
  <c r="D436" i="3"/>
  <c r="C424" i="3"/>
  <c r="D424" i="3"/>
  <c r="C376" i="3"/>
  <c r="D376" i="3"/>
  <c r="E292" i="3"/>
  <c r="E232" i="3"/>
  <c r="E184" i="3"/>
  <c r="D711" i="3"/>
  <c r="C711" i="3"/>
  <c r="C663" i="3"/>
  <c r="D663" i="3"/>
  <c r="C615" i="3"/>
  <c r="D615" i="3"/>
  <c r="E579" i="3"/>
  <c r="E531" i="3"/>
  <c r="E471" i="3"/>
  <c r="C423" i="3"/>
  <c r="D423" i="3"/>
  <c r="C375" i="3"/>
  <c r="D375" i="3"/>
  <c r="C327" i="3"/>
  <c r="D327" i="3"/>
  <c r="C279" i="3"/>
  <c r="D279" i="3"/>
  <c r="E231" i="3"/>
  <c r="E183" i="3"/>
  <c r="C698" i="3"/>
  <c r="J698" i="3" s="1"/>
  <c r="D698" i="3"/>
  <c r="C650" i="3"/>
  <c r="D650" i="3"/>
  <c r="E578" i="3"/>
  <c r="E530" i="3"/>
  <c r="E506" i="3"/>
  <c r="C410" i="3"/>
  <c r="D410" i="3"/>
  <c r="C362" i="3"/>
  <c r="D362" i="3"/>
  <c r="D314" i="3"/>
  <c r="C314" i="3"/>
  <c r="E302" i="3"/>
  <c r="E290" i="3"/>
  <c r="E266" i="3"/>
  <c r="C721" i="3"/>
  <c r="C673" i="3"/>
  <c r="C625" i="3"/>
  <c r="D625" i="3"/>
  <c r="E577" i="3"/>
  <c r="E529" i="3"/>
  <c r="C481" i="3"/>
  <c r="D481" i="3"/>
  <c r="C433" i="3"/>
  <c r="D433" i="3"/>
  <c r="C385" i="3"/>
  <c r="D385" i="3"/>
  <c r="C337" i="3"/>
  <c r="D337" i="3"/>
  <c r="C289" i="3"/>
  <c r="D289" i="3"/>
  <c r="C241" i="3"/>
  <c r="D241" i="3"/>
  <c r="C193" i="3"/>
  <c r="D193" i="3"/>
  <c r="D684" i="3"/>
  <c r="C636" i="3"/>
  <c r="D636" i="3"/>
  <c r="D600" i="3"/>
  <c r="D552" i="3"/>
  <c r="E492" i="3"/>
  <c r="D456" i="3"/>
  <c r="E444" i="3"/>
  <c r="C396" i="3"/>
  <c r="D396" i="3"/>
  <c r="C348" i="3"/>
  <c r="D348" i="3"/>
  <c r="C312" i="3"/>
  <c r="D312" i="3"/>
  <c r="E252" i="3"/>
  <c r="C216" i="3"/>
  <c r="D216" i="3"/>
  <c r="E204" i="3"/>
  <c r="C695" i="3"/>
  <c r="D695" i="3"/>
  <c r="C647" i="3"/>
  <c r="D647" i="3"/>
  <c r="E563" i="3"/>
  <c r="E503" i="3"/>
  <c r="E455" i="3"/>
  <c r="D407" i="3"/>
  <c r="C359" i="3"/>
  <c r="D359" i="3"/>
  <c r="C311" i="3"/>
  <c r="D311" i="3"/>
  <c r="E263" i="3"/>
  <c r="C227" i="3"/>
  <c r="D227" i="3"/>
  <c r="E215" i="3"/>
  <c r="E1056" i="3"/>
  <c r="E768" i="3"/>
  <c r="E706" i="3"/>
  <c r="E658" i="3"/>
  <c r="E610" i="3"/>
  <c r="E418" i="3"/>
  <c r="E370" i="3"/>
  <c r="E681" i="3"/>
  <c r="E489" i="3"/>
  <c r="E441" i="3"/>
  <c r="E393" i="3"/>
  <c r="E345" i="3"/>
  <c r="E249" i="3"/>
  <c r="E692" i="3"/>
  <c r="E644" i="3"/>
  <c r="E608" i="3"/>
  <c r="E560" i="3"/>
  <c r="E404" i="3"/>
  <c r="E356" i="3"/>
  <c r="E703" i="3"/>
  <c r="E655" i="3"/>
  <c r="E415" i="3"/>
  <c r="E319" i="3"/>
  <c r="E271" i="3"/>
  <c r="E702" i="3"/>
  <c r="E654" i="3"/>
  <c r="E450" i="3"/>
  <c r="E366" i="3"/>
  <c r="E210" i="3"/>
  <c r="E713" i="3"/>
  <c r="E665" i="3"/>
  <c r="E617" i="3"/>
  <c r="E473" i="3"/>
  <c r="E425" i="3"/>
  <c r="E377" i="3"/>
  <c r="E233" i="3"/>
  <c r="E185" i="3"/>
  <c r="E712" i="3"/>
  <c r="E664" i="3"/>
  <c r="E616" i="3"/>
  <c r="E580" i="3"/>
  <c r="E532" i="3"/>
  <c r="E424" i="3"/>
  <c r="E376" i="3"/>
  <c r="E711" i="3"/>
  <c r="E663" i="3"/>
  <c r="E615" i="3"/>
  <c r="E423" i="3"/>
  <c r="E375" i="3"/>
  <c r="E327" i="3"/>
  <c r="E279" i="3"/>
  <c r="E698" i="3"/>
  <c r="E650" i="3"/>
  <c r="E410" i="3"/>
  <c r="E362" i="3"/>
  <c r="E314" i="3"/>
  <c r="E673" i="3"/>
  <c r="E625" i="3"/>
  <c r="E481" i="3"/>
  <c r="E433" i="3"/>
  <c r="E385" i="3"/>
  <c r="E337" i="3"/>
  <c r="E289" i="3"/>
  <c r="E241" i="3"/>
  <c r="E193" i="3"/>
  <c r="E684" i="3"/>
  <c r="E636" i="3"/>
  <c r="E600" i="3"/>
  <c r="E552" i="3"/>
  <c r="E396" i="3"/>
  <c r="E348" i="3"/>
  <c r="E312" i="3"/>
  <c r="E695" i="3"/>
  <c r="E647" i="3"/>
  <c r="E407" i="3"/>
  <c r="E359" i="3"/>
  <c r="K868" i="3"/>
  <c r="E996" i="3"/>
  <c r="E912" i="3"/>
  <c r="E852" i="3"/>
  <c r="C598" i="3"/>
  <c r="D598" i="3"/>
  <c r="C550" i="3"/>
  <c r="D550" i="3"/>
  <c r="C490" i="3"/>
  <c r="D490" i="3"/>
  <c r="C442" i="3"/>
  <c r="D442" i="3"/>
  <c r="C250" i="3"/>
  <c r="D250" i="3"/>
  <c r="D202" i="3"/>
  <c r="C202" i="3"/>
  <c r="C561" i="3"/>
  <c r="D561" i="3"/>
  <c r="D333" i="3"/>
  <c r="D297" i="3"/>
  <c r="D285" i="3"/>
  <c r="C512" i="3"/>
  <c r="D512" i="3"/>
  <c r="C464" i="3"/>
  <c r="D464" i="3"/>
  <c r="C320" i="3"/>
  <c r="D320" i="3"/>
  <c r="D308" i="3"/>
  <c r="D272" i="3"/>
  <c r="D176" i="3"/>
  <c r="C583" i="3"/>
  <c r="D583" i="3"/>
  <c r="C535" i="3"/>
  <c r="D535" i="3"/>
  <c r="D475" i="3"/>
  <c r="C475" i="3"/>
  <c r="C235" i="3"/>
  <c r="D235" i="3"/>
  <c r="D187" i="3"/>
  <c r="C594" i="3"/>
  <c r="D594" i="3"/>
  <c r="C546" i="3"/>
  <c r="D546" i="3"/>
  <c r="C486" i="3"/>
  <c r="D486" i="3"/>
  <c r="C438" i="3"/>
  <c r="D438" i="3"/>
  <c r="C318" i="3"/>
  <c r="D318" i="3"/>
  <c r="C306" i="3"/>
  <c r="D306" i="3"/>
  <c r="C294" i="3"/>
  <c r="D294" i="3"/>
  <c r="C270" i="3"/>
  <c r="D270" i="3"/>
  <c r="C246" i="3"/>
  <c r="D246" i="3"/>
  <c r="C198" i="3"/>
  <c r="D198" i="3"/>
  <c r="C593" i="3"/>
  <c r="D593" i="3"/>
  <c r="C545" i="3"/>
  <c r="D545" i="3"/>
  <c r="C329" i="3"/>
  <c r="D329" i="3"/>
  <c r="C317" i="3"/>
  <c r="D317" i="3"/>
  <c r="C281" i="3"/>
  <c r="D281" i="3"/>
  <c r="C269" i="3"/>
  <c r="D269" i="3"/>
  <c r="C484" i="3"/>
  <c r="D484" i="3"/>
  <c r="C244" i="3"/>
  <c r="D244" i="3"/>
  <c r="C196" i="3"/>
  <c r="D196" i="3"/>
  <c r="C591" i="3"/>
  <c r="D591" i="3"/>
  <c r="C543" i="3"/>
  <c r="D543" i="3"/>
  <c r="C483" i="3"/>
  <c r="D483" i="3"/>
  <c r="C435" i="3"/>
  <c r="D435" i="3"/>
  <c r="C243" i="3"/>
  <c r="D243" i="3"/>
  <c r="D195" i="3"/>
  <c r="C195" i="3"/>
  <c r="C590" i="3"/>
  <c r="D590" i="3"/>
  <c r="C542" i="3"/>
  <c r="D542" i="3"/>
  <c r="C482" i="3"/>
  <c r="D482" i="3"/>
  <c r="C434" i="3"/>
  <c r="D434" i="3"/>
  <c r="C242" i="3"/>
  <c r="D242" i="3"/>
  <c r="C194" i="3"/>
  <c r="D194" i="3"/>
  <c r="C601" i="3"/>
  <c r="D601" i="3"/>
  <c r="C553" i="3"/>
  <c r="D553" i="3"/>
  <c r="D504" i="3"/>
  <c r="C264" i="3"/>
  <c r="D264" i="3"/>
  <c r="D575" i="3"/>
  <c r="D527" i="3"/>
  <c r="D467" i="3"/>
  <c r="C179" i="3"/>
  <c r="D179" i="3"/>
  <c r="C722" i="3"/>
  <c r="D174" i="3"/>
  <c r="C174" i="3"/>
  <c r="H308" i="3"/>
  <c r="G480" i="3"/>
  <c r="H480" i="3" s="1"/>
  <c r="C1031" i="3"/>
  <c r="D1031" i="3"/>
  <c r="E1007" i="3"/>
  <c r="E863" i="3"/>
  <c r="E803" i="3"/>
  <c r="C743" i="3"/>
  <c r="D743" i="3"/>
  <c r="E1006" i="3"/>
  <c r="C946" i="3"/>
  <c r="D946" i="3"/>
  <c r="E862" i="3"/>
  <c r="C802" i="3"/>
  <c r="D802" i="3"/>
  <c r="E1065" i="3"/>
  <c r="C1005" i="3"/>
  <c r="D1005" i="3"/>
  <c r="E921" i="3"/>
  <c r="C861" i="3"/>
  <c r="D861" i="3"/>
  <c r="E777" i="3"/>
  <c r="E980" i="3"/>
  <c r="E836" i="3"/>
  <c r="C776" i="3"/>
  <c r="D776" i="3"/>
  <c r="E752" i="3"/>
  <c r="E1039" i="3"/>
  <c r="C979" i="3"/>
  <c r="D979" i="3"/>
  <c r="E895" i="3"/>
  <c r="D835" i="3"/>
  <c r="C835" i="3"/>
  <c r="D751" i="3"/>
  <c r="C751" i="3"/>
  <c r="E1050" i="3"/>
  <c r="C1026" i="3"/>
  <c r="D1026" i="3"/>
  <c r="C942" i="3"/>
  <c r="D942" i="3"/>
  <c r="E906" i="3"/>
  <c r="C882" i="3"/>
  <c r="D882" i="3"/>
  <c r="C798" i="3"/>
  <c r="D798" i="3"/>
  <c r="E762" i="3"/>
  <c r="D1037" i="3"/>
  <c r="E1013" i="3"/>
  <c r="D977" i="3"/>
  <c r="E953" i="3"/>
  <c r="E869" i="3"/>
  <c r="D833" i="3"/>
  <c r="E809" i="3"/>
  <c r="E749" i="3"/>
  <c r="D1048" i="3"/>
  <c r="D820" i="3"/>
  <c r="C975" i="3"/>
  <c r="D975" i="3"/>
  <c r="E891" i="3"/>
  <c r="E747" i="3"/>
  <c r="E950" i="3"/>
  <c r="E985" i="3"/>
  <c r="C949" i="3"/>
  <c r="D949" i="3"/>
  <c r="E865" i="3"/>
  <c r="E841" i="3"/>
  <c r="C805" i="3"/>
  <c r="D805" i="3"/>
  <c r="C984" i="3"/>
  <c r="D984" i="3"/>
  <c r="C840" i="3"/>
  <c r="D840" i="3"/>
  <c r="E780" i="3"/>
  <c r="C971" i="3"/>
  <c r="D971" i="3"/>
  <c r="C887" i="3"/>
  <c r="D887" i="3"/>
  <c r="C1030" i="3"/>
  <c r="D1030" i="3"/>
  <c r="C886" i="3"/>
  <c r="D886" i="3"/>
  <c r="C742" i="3"/>
  <c r="D742" i="3"/>
  <c r="C801" i="3"/>
  <c r="D801" i="3"/>
  <c r="C1064" i="3"/>
  <c r="D1064" i="3"/>
  <c r="C1004" i="3"/>
  <c r="D1004" i="3"/>
  <c r="C920" i="3"/>
  <c r="D920" i="3"/>
  <c r="D860" i="3"/>
  <c r="C860" i="3"/>
  <c r="C919" i="3"/>
  <c r="D919" i="3"/>
  <c r="C775" i="3"/>
  <c r="D775" i="3"/>
  <c r="E1037" i="3"/>
  <c r="C773" i="3"/>
  <c r="D773" i="3"/>
  <c r="C1059" i="3"/>
  <c r="D1059" i="3"/>
  <c r="C915" i="3"/>
  <c r="D915" i="3"/>
  <c r="D831" i="3"/>
  <c r="C831" i="3"/>
  <c r="D771" i="3"/>
  <c r="C974" i="3"/>
  <c r="D974" i="3"/>
  <c r="C890" i="3"/>
  <c r="D890" i="3"/>
  <c r="C830" i="3"/>
  <c r="D830" i="3"/>
  <c r="E806" i="3"/>
  <c r="C1009" i="3"/>
  <c r="D1009" i="3"/>
  <c r="C1068" i="3"/>
  <c r="D1068" i="3"/>
  <c r="C924" i="3"/>
  <c r="D924" i="3"/>
  <c r="C780" i="3"/>
  <c r="D780" i="3"/>
  <c r="M760" i="3"/>
  <c r="C1055" i="3"/>
  <c r="D1055" i="3"/>
  <c r="E887" i="3"/>
  <c r="C827" i="3"/>
  <c r="D827" i="3"/>
  <c r="E767" i="3"/>
  <c r="E1030" i="3"/>
  <c r="C970" i="3"/>
  <c r="D970" i="3"/>
  <c r="E886" i="3"/>
  <c r="C826" i="3"/>
  <c r="D826" i="3"/>
  <c r="E742" i="3"/>
  <c r="C1029" i="3"/>
  <c r="D1029" i="3"/>
  <c r="C945" i="3"/>
  <c r="D945" i="3"/>
  <c r="C885" i="3"/>
  <c r="D885" i="3"/>
  <c r="E801" i="3"/>
  <c r="C741" i="3"/>
  <c r="D741" i="3"/>
  <c r="E1064" i="3"/>
  <c r="E1004" i="3"/>
  <c r="E920" i="3"/>
  <c r="E860" i="3"/>
  <c r="E800" i="3"/>
  <c r="C1003" i="3"/>
  <c r="D1003" i="3"/>
  <c r="E919" i="3"/>
  <c r="C859" i="3"/>
  <c r="D859" i="3"/>
  <c r="E775" i="3"/>
  <c r="E1074" i="3"/>
  <c r="C966" i="3"/>
  <c r="D966" i="3"/>
  <c r="E930" i="3"/>
  <c r="D822" i="3"/>
  <c r="C822" i="3"/>
  <c r="E1061" i="3"/>
  <c r="D1001" i="3"/>
  <c r="E893" i="3"/>
  <c r="D857" i="3"/>
  <c r="E773" i="3"/>
  <c r="E1048" i="3"/>
  <c r="E988" i="3"/>
  <c r="E904" i="3"/>
  <c r="E844" i="3"/>
  <c r="D784" i="3"/>
  <c r="E760" i="3"/>
  <c r="E1059" i="3"/>
  <c r="E915" i="3"/>
  <c r="E831" i="3"/>
  <c r="E771" i="3"/>
  <c r="C1034" i="3"/>
  <c r="D1034" i="3"/>
  <c r="E974" i="3"/>
  <c r="E890" i="3"/>
  <c r="E830" i="3"/>
  <c r="C770" i="3"/>
  <c r="D770" i="3"/>
  <c r="C746" i="3"/>
  <c r="D746" i="3"/>
  <c r="E1009" i="3"/>
  <c r="C973" i="3"/>
  <c r="D973" i="3"/>
  <c r="C829" i="3"/>
  <c r="D829" i="3"/>
  <c r="E805" i="3"/>
  <c r="C1008" i="3"/>
  <c r="D1008" i="3"/>
  <c r="C864" i="3"/>
  <c r="D864" i="3"/>
  <c r="C995" i="3"/>
  <c r="D995" i="3"/>
  <c r="E971" i="3"/>
  <c r="C911" i="3"/>
  <c r="D911" i="3"/>
  <c r="D851" i="3"/>
  <c r="C851" i="3"/>
  <c r="E827" i="3"/>
  <c r="C1054" i="3"/>
  <c r="D1054" i="3"/>
  <c r="C910" i="3"/>
  <c r="D910" i="3"/>
  <c r="C766" i="3"/>
  <c r="D766" i="3"/>
  <c r="C825" i="3"/>
  <c r="D825" i="3"/>
  <c r="C1028" i="3"/>
  <c r="D1028" i="3"/>
  <c r="C944" i="3"/>
  <c r="D944" i="3"/>
  <c r="C884" i="3"/>
  <c r="D884" i="3"/>
  <c r="D740" i="3"/>
  <c r="C740" i="3"/>
  <c r="C1063" i="3"/>
  <c r="D1063" i="3"/>
  <c r="C943" i="3"/>
  <c r="D943" i="3"/>
  <c r="C799" i="3"/>
  <c r="D799" i="3"/>
  <c r="C1050" i="3"/>
  <c r="D1050" i="3"/>
  <c r="C990" i="3"/>
  <c r="D990" i="3"/>
  <c r="C906" i="3"/>
  <c r="D906" i="3"/>
  <c r="C846" i="3"/>
  <c r="D846" i="3"/>
  <c r="C762" i="3"/>
  <c r="D762" i="3"/>
  <c r="D726" i="3"/>
  <c r="C726" i="3"/>
  <c r="E833" i="3"/>
  <c r="C797" i="3"/>
  <c r="D797" i="3"/>
  <c r="C724" i="3"/>
  <c r="D724" i="3"/>
  <c r="C999" i="3"/>
  <c r="D999" i="3"/>
  <c r="C939" i="3"/>
  <c r="D939" i="3"/>
  <c r="D855" i="3"/>
  <c r="C855" i="3"/>
  <c r="C795" i="3"/>
  <c r="D795" i="3"/>
  <c r="C1058" i="3"/>
  <c r="D1058" i="3"/>
  <c r="C998" i="3"/>
  <c r="D998" i="3"/>
  <c r="C914" i="3"/>
  <c r="D914" i="3"/>
  <c r="C854" i="3"/>
  <c r="D854" i="3"/>
  <c r="C1057" i="3"/>
  <c r="D1057" i="3"/>
  <c r="C1033" i="3"/>
  <c r="D1033" i="3"/>
  <c r="C889" i="3"/>
  <c r="D889" i="3"/>
  <c r="D769" i="3"/>
  <c r="C769" i="3"/>
  <c r="C948" i="3"/>
  <c r="D948" i="3"/>
  <c r="D804" i="3"/>
  <c r="C804" i="3"/>
  <c r="E911" i="3"/>
  <c r="D767" i="3"/>
  <c r="C767" i="3"/>
  <c r="E1054" i="3"/>
  <c r="C994" i="3"/>
  <c r="D994" i="3"/>
  <c r="E910" i="3"/>
  <c r="C850" i="3"/>
  <c r="D850" i="3"/>
  <c r="E766" i="3"/>
  <c r="C1053" i="3"/>
  <c r="D1053" i="3"/>
  <c r="C969" i="3"/>
  <c r="D969" i="3"/>
  <c r="C909" i="3"/>
  <c r="D909" i="3"/>
  <c r="E825" i="3"/>
  <c r="C765" i="3"/>
  <c r="D765" i="3"/>
  <c r="E1028" i="3"/>
  <c r="E944" i="3"/>
  <c r="E884" i="3"/>
  <c r="D824" i="3"/>
  <c r="C824" i="3"/>
  <c r="C800" i="3"/>
  <c r="D800" i="3"/>
  <c r="E740" i="3"/>
  <c r="E1063" i="3"/>
  <c r="C1027" i="3"/>
  <c r="D1027" i="3"/>
  <c r="E943" i="3"/>
  <c r="C883" i="3"/>
  <c r="D883" i="3"/>
  <c r="E799" i="3"/>
  <c r="D739" i="3"/>
  <c r="C739" i="3"/>
  <c r="E954" i="3"/>
  <c r="E810" i="3"/>
  <c r="E726" i="3"/>
  <c r="D1025" i="3"/>
  <c r="D881" i="3"/>
  <c r="E797" i="3"/>
  <c r="C737" i="3"/>
  <c r="D737" i="3"/>
  <c r="E1072" i="3"/>
  <c r="D952" i="3"/>
  <c r="E928" i="3"/>
  <c r="E868" i="3"/>
  <c r="D808" i="3"/>
  <c r="E784" i="3"/>
  <c r="E724" i="3"/>
  <c r="C1023" i="3"/>
  <c r="D1023" i="3"/>
  <c r="E999" i="3"/>
  <c r="E939" i="3"/>
  <c r="C879" i="3"/>
  <c r="D879" i="3"/>
  <c r="E855" i="3"/>
  <c r="E795" i="3"/>
  <c r="E1058" i="3"/>
  <c r="E998" i="3"/>
  <c r="C938" i="3"/>
  <c r="D938" i="3"/>
  <c r="E914" i="3"/>
  <c r="E854" i="3"/>
  <c r="D794" i="3"/>
  <c r="C794" i="3"/>
  <c r="E770" i="3"/>
  <c r="E1057" i="3"/>
  <c r="E1033" i="3"/>
  <c r="C997" i="3"/>
  <c r="D997" i="3"/>
  <c r="E889" i="3"/>
  <c r="D853" i="3"/>
  <c r="C853" i="3"/>
  <c r="E745" i="3"/>
  <c r="C1032" i="3"/>
  <c r="D1032" i="3"/>
  <c r="C888" i="3"/>
  <c r="D888" i="3"/>
  <c r="E828" i="3"/>
  <c r="E744" i="3"/>
  <c r="C1019" i="3"/>
  <c r="D1019" i="3"/>
  <c r="E995" i="3"/>
  <c r="C935" i="3"/>
  <c r="D935" i="3"/>
  <c r="C875" i="3"/>
  <c r="D875" i="3"/>
  <c r="E851" i="3"/>
  <c r="C791" i="3"/>
  <c r="D791" i="3"/>
  <c r="C731" i="3"/>
  <c r="D731" i="3"/>
  <c r="E994" i="3"/>
  <c r="C934" i="3"/>
  <c r="D934" i="3"/>
  <c r="E850" i="3"/>
  <c r="D790" i="3"/>
  <c r="C790" i="3"/>
  <c r="E1053" i="3"/>
  <c r="E993" i="3"/>
  <c r="E909" i="3"/>
  <c r="D849" i="3"/>
  <c r="C849" i="3"/>
  <c r="E765" i="3"/>
  <c r="C1052" i="3"/>
  <c r="D1052" i="3"/>
  <c r="C968" i="3"/>
  <c r="D968" i="3"/>
  <c r="C908" i="3"/>
  <c r="D908" i="3"/>
  <c r="E824" i="3"/>
  <c r="C764" i="3"/>
  <c r="D764" i="3"/>
  <c r="E1027" i="3"/>
  <c r="C967" i="3"/>
  <c r="D967" i="3"/>
  <c r="E883" i="3"/>
  <c r="C823" i="3"/>
  <c r="D823" i="3"/>
  <c r="E739" i="3"/>
  <c r="C1074" i="3"/>
  <c r="D1074" i="3"/>
  <c r="E1038" i="3"/>
  <c r="C930" i="3"/>
  <c r="D930" i="3"/>
  <c r="E894" i="3"/>
  <c r="D786" i="3"/>
  <c r="C786" i="3"/>
  <c r="E1001" i="3"/>
  <c r="C965" i="3"/>
  <c r="D965" i="3"/>
  <c r="E857" i="3"/>
  <c r="D821" i="3"/>
  <c r="E737" i="3"/>
  <c r="D1036" i="3"/>
  <c r="E1012" i="3"/>
  <c r="E952" i="3"/>
  <c r="E808" i="3"/>
  <c r="C748" i="3"/>
  <c r="D748" i="3"/>
  <c r="E1023" i="3"/>
  <c r="C963" i="3"/>
  <c r="D963" i="3"/>
  <c r="E879" i="3"/>
  <c r="C819" i="3"/>
  <c r="D819" i="3"/>
  <c r="C735" i="3"/>
  <c r="D735" i="3"/>
  <c r="C1022" i="3"/>
  <c r="D1022" i="3"/>
  <c r="E938" i="3"/>
  <c r="D878" i="3"/>
  <c r="C878" i="3"/>
  <c r="E794" i="3"/>
  <c r="D734" i="3"/>
  <c r="C734" i="3"/>
  <c r="E997" i="3"/>
  <c r="C913" i="3"/>
  <c r="D913" i="3"/>
  <c r="E853" i="3"/>
  <c r="E769" i="3"/>
  <c r="C972" i="3"/>
  <c r="D972" i="3"/>
  <c r="C828" i="3"/>
  <c r="D828" i="3"/>
  <c r="E935" i="3"/>
  <c r="E791" i="3"/>
  <c r="C1018" i="3"/>
  <c r="D1018" i="3"/>
  <c r="E934" i="3"/>
  <c r="C874" i="3"/>
  <c r="D874" i="3"/>
  <c r="E790" i="3"/>
  <c r="C730" i="3"/>
  <c r="D730" i="3"/>
  <c r="C993" i="3"/>
  <c r="D993" i="3"/>
  <c r="C933" i="3"/>
  <c r="D933" i="3"/>
  <c r="E849" i="3"/>
  <c r="C789" i="3"/>
  <c r="D789" i="3"/>
  <c r="E1052" i="3"/>
  <c r="E968" i="3"/>
  <c r="E908" i="3"/>
  <c r="E764" i="3"/>
  <c r="C1051" i="3"/>
  <c r="D1051" i="3"/>
  <c r="E967" i="3"/>
  <c r="C907" i="3"/>
  <c r="D907" i="3"/>
  <c r="E823" i="3"/>
  <c r="C763" i="3"/>
  <c r="D763" i="3"/>
  <c r="C1014" i="3"/>
  <c r="D1014" i="3"/>
  <c r="E978" i="3"/>
  <c r="C954" i="3"/>
  <c r="D954" i="3"/>
  <c r="C870" i="3"/>
  <c r="D870" i="3"/>
  <c r="E834" i="3"/>
  <c r="D810" i="3"/>
  <c r="C810" i="3"/>
  <c r="E750" i="3"/>
  <c r="E1025" i="3"/>
  <c r="E941" i="3"/>
  <c r="D905" i="3"/>
  <c r="E881" i="3"/>
  <c r="C761" i="3"/>
  <c r="D761" i="3"/>
  <c r="D976" i="3"/>
  <c r="C892" i="3"/>
  <c r="D892" i="3"/>
  <c r="E748" i="3"/>
  <c r="C1047" i="3"/>
  <c r="D1047" i="3"/>
  <c r="E963" i="3"/>
  <c r="E819" i="3"/>
  <c r="E1022" i="3"/>
  <c r="C962" i="3"/>
  <c r="D962" i="3"/>
  <c r="E734" i="3"/>
  <c r="C1021" i="3"/>
  <c r="D1021" i="3"/>
  <c r="E913" i="3"/>
  <c r="C877" i="3"/>
  <c r="D877" i="3"/>
  <c r="C733" i="3"/>
  <c r="D733" i="3"/>
  <c r="C1056" i="3"/>
  <c r="D1056" i="3"/>
  <c r="C912" i="3"/>
  <c r="D912" i="3"/>
  <c r="C768" i="3"/>
  <c r="D768" i="3"/>
  <c r="C1043" i="3"/>
  <c r="D1043" i="3"/>
  <c r="E1019" i="3"/>
  <c r="C959" i="3"/>
  <c r="D959" i="3"/>
  <c r="E875" i="3"/>
  <c r="C815" i="3"/>
  <c r="D815" i="3"/>
  <c r="C755" i="3"/>
  <c r="D755" i="3"/>
  <c r="E731" i="3"/>
  <c r="E1018" i="3"/>
  <c r="C958" i="3"/>
  <c r="D958" i="3"/>
  <c r="E874" i="3"/>
  <c r="C814" i="3"/>
  <c r="D814" i="3"/>
  <c r="E1017" i="3"/>
  <c r="E933" i="3"/>
  <c r="C873" i="3"/>
  <c r="D873" i="3"/>
  <c r="E789" i="3"/>
  <c r="C729" i="3"/>
  <c r="D729" i="3"/>
  <c r="C992" i="3"/>
  <c r="D992" i="3"/>
  <c r="C932" i="3"/>
  <c r="D932" i="3"/>
  <c r="C848" i="3"/>
  <c r="D848" i="3"/>
  <c r="C788" i="3"/>
  <c r="D788" i="3"/>
  <c r="E1051" i="3"/>
  <c r="C991" i="3"/>
  <c r="D991" i="3"/>
  <c r="E907" i="3"/>
  <c r="C847" i="3"/>
  <c r="D847" i="3"/>
  <c r="E763" i="3"/>
  <c r="E918" i="3"/>
  <c r="E774" i="3"/>
  <c r="D1049" i="3"/>
  <c r="D989" i="3"/>
  <c r="D845" i="3"/>
  <c r="E761" i="3"/>
  <c r="D1060" i="3"/>
  <c r="E1036" i="3"/>
  <c r="D916" i="3"/>
  <c r="E892" i="3"/>
  <c r="D832" i="3"/>
  <c r="D772" i="3"/>
  <c r="C987" i="3"/>
  <c r="D987" i="3"/>
  <c r="C903" i="3"/>
  <c r="D903" i="3"/>
  <c r="C843" i="3"/>
  <c r="D843" i="3"/>
  <c r="C759" i="3"/>
  <c r="D759" i="3"/>
  <c r="E735" i="3"/>
  <c r="C1046" i="3"/>
  <c r="D1046" i="3"/>
  <c r="E962" i="3"/>
  <c r="C902" i="3"/>
  <c r="D902" i="3"/>
  <c r="E878" i="3"/>
  <c r="D818" i="3"/>
  <c r="C818" i="3"/>
  <c r="C758" i="3"/>
  <c r="D758" i="3"/>
  <c r="E1021" i="3"/>
  <c r="C937" i="3"/>
  <c r="D937" i="3"/>
  <c r="C793" i="3"/>
  <c r="D793" i="3"/>
  <c r="C996" i="3"/>
  <c r="D996" i="3"/>
  <c r="E876" i="3"/>
  <c r="C852" i="3"/>
  <c r="D852" i="3"/>
  <c r="C899" i="3"/>
  <c r="D899" i="3"/>
  <c r="C1042" i="3"/>
  <c r="D1042" i="3"/>
  <c r="C898" i="3"/>
  <c r="D898" i="3"/>
  <c r="C1017" i="3"/>
  <c r="D1017" i="3"/>
  <c r="C957" i="3"/>
  <c r="D957" i="3"/>
  <c r="C813" i="3"/>
  <c r="D813" i="3"/>
  <c r="C872" i="3"/>
  <c r="D872" i="3"/>
  <c r="C728" i="3"/>
  <c r="D728" i="3"/>
  <c r="C931" i="3"/>
  <c r="D931" i="3"/>
  <c r="C1038" i="3"/>
  <c r="D1038" i="3"/>
  <c r="E1002" i="3"/>
  <c r="C894" i="3"/>
  <c r="D894" i="3"/>
  <c r="C750" i="3"/>
  <c r="D750" i="3"/>
  <c r="C1071" i="3"/>
  <c r="D1071" i="3"/>
  <c r="C783" i="3"/>
  <c r="D783" i="3"/>
  <c r="C986" i="3"/>
  <c r="D986" i="3"/>
  <c r="E758" i="3"/>
  <c r="C901" i="3"/>
  <c r="D901" i="3"/>
  <c r="E793" i="3"/>
  <c r="D757" i="3"/>
  <c r="C936" i="3"/>
  <c r="D936" i="3"/>
  <c r="D792" i="3"/>
  <c r="C792" i="3"/>
  <c r="M809" i="3"/>
  <c r="C1067" i="3"/>
  <c r="D1067" i="3"/>
  <c r="C983" i="3"/>
  <c r="D983" i="3"/>
  <c r="C923" i="3"/>
  <c r="D923" i="3"/>
  <c r="E899" i="3"/>
  <c r="C839" i="3"/>
  <c r="D839" i="3"/>
  <c r="E1042" i="3"/>
  <c r="C982" i="3"/>
  <c r="D982" i="3"/>
  <c r="E898" i="3"/>
  <c r="C838" i="3"/>
  <c r="D838" i="3"/>
  <c r="D754" i="3"/>
  <c r="C754" i="3"/>
  <c r="C1041" i="3"/>
  <c r="D1041" i="3"/>
  <c r="E957" i="3"/>
  <c r="C897" i="3"/>
  <c r="D897" i="3"/>
  <c r="E813" i="3"/>
  <c r="D753" i="3"/>
  <c r="C753" i="3"/>
  <c r="C1016" i="3"/>
  <c r="D1016" i="3"/>
  <c r="C956" i="3"/>
  <c r="D956" i="3"/>
  <c r="E872" i="3"/>
  <c r="D812" i="3"/>
  <c r="C812" i="3"/>
  <c r="E728" i="3"/>
  <c r="C1015" i="3"/>
  <c r="D1015" i="3"/>
  <c r="E931" i="3"/>
  <c r="C871" i="3"/>
  <c r="D871" i="3"/>
  <c r="C787" i="3"/>
  <c r="D787" i="3"/>
  <c r="D727" i="3"/>
  <c r="C727" i="3"/>
  <c r="G727" i="3" s="1"/>
  <c r="H727" i="3" s="1"/>
  <c r="C1062" i="3"/>
  <c r="D1062" i="3"/>
  <c r="C978" i="3"/>
  <c r="D978" i="3"/>
  <c r="E942" i="3"/>
  <c r="C918" i="3"/>
  <c r="D918" i="3"/>
  <c r="C834" i="3"/>
  <c r="D834" i="3"/>
  <c r="E798" i="3"/>
  <c r="D774" i="3"/>
  <c r="C774" i="3"/>
  <c r="D1073" i="3"/>
  <c r="D1013" i="3"/>
  <c r="E989" i="3"/>
  <c r="D929" i="3"/>
  <c r="E905" i="3"/>
  <c r="C869" i="3"/>
  <c r="D869" i="3"/>
  <c r="E845" i="3"/>
  <c r="D785" i="3"/>
  <c r="D725" i="3"/>
  <c r="C725" i="3"/>
  <c r="D1000" i="3"/>
  <c r="D940" i="3"/>
  <c r="D856" i="3"/>
  <c r="D796" i="3"/>
  <c r="C1011" i="3"/>
  <c r="D1011" i="3"/>
  <c r="C927" i="3"/>
  <c r="D927" i="3"/>
  <c r="C867" i="3"/>
  <c r="D867" i="3"/>
  <c r="E783" i="3"/>
  <c r="C1070" i="3"/>
  <c r="D1070" i="3"/>
  <c r="E986" i="3"/>
  <c r="C926" i="3"/>
  <c r="D926" i="3"/>
  <c r="C842" i="3"/>
  <c r="D842" i="3"/>
  <c r="C782" i="3"/>
  <c r="D782" i="3"/>
  <c r="C961" i="3"/>
  <c r="D961" i="3"/>
  <c r="E901" i="3"/>
  <c r="C817" i="3"/>
  <c r="D817" i="3"/>
  <c r="E757" i="3"/>
  <c r="C1020" i="3"/>
  <c r="D1020" i="3"/>
  <c r="C876" i="3"/>
  <c r="D876" i="3"/>
  <c r="E1067" i="3"/>
  <c r="E983" i="3"/>
  <c r="E839" i="3"/>
  <c r="C779" i="3"/>
  <c r="D779" i="3"/>
  <c r="C1066" i="3"/>
  <c r="D1066" i="3"/>
  <c r="E982" i="3"/>
  <c r="C922" i="3"/>
  <c r="D922" i="3"/>
  <c r="E838" i="3"/>
  <c r="C778" i="3"/>
  <c r="D778" i="3"/>
  <c r="E1041" i="3"/>
  <c r="C981" i="3"/>
  <c r="D981" i="3"/>
  <c r="E897" i="3"/>
  <c r="D837" i="3"/>
  <c r="C837" i="3"/>
  <c r="E753" i="3"/>
  <c r="C1040" i="3"/>
  <c r="D1040" i="3"/>
  <c r="E1016" i="3"/>
  <c r="E956" i="3"/>
  <c r="C896" i="3"/>
  <c r="D896" i="3"/>
  <c r="E812" i="3"/>
  <c r="E1015" i="3"/>
  <c r="C955" i="3"/>
  <c r="D955" i="3"/>
  <c r="E871" i="3"/>
  <c r="C811" i="3"/>
  <c r="D811" i="3"/>
  <c r="E727" i="3"/>
  <c r="E1026" i="3"/>
  <c r="E882" i="3"/>
  <c r="D738" i="3"/>
  <c r="C738" i="3"/>
  <c r="E1073" i="3"/>
  <c r="D953" i="3"/>
  <c r="D809" i="3"/>
  <c r="E785" i="3"/>
  <c r="E725" i="3"/>
  <c r="D1024" i="3"/>
  <c r="E1000" i="3"/>
  <c r="D880" i="3"/>
  <c r="E856" i="3"/>
  <c r="E796" i="3"/>
  <c r="D736" i="3"/>
  <c r="C736" i="3"/>
  <c r="E1071" i="3"/>
  <c r="E1011" i="3"/>
  <c r="C951" i="3"/>
  <c r="D951" i="3"/>
  <c r="E927" i="3"/>
  <c r="E867" i="3"/>
  <c r="C807" i="3"/>
  <c r="D807" i="3"/>
  <c r="E1070" i="3"/>
  <c r="C1010" i="3"/>
  <c r="D1010" i="3"/>
  <c r="E926" i="3"/>
  <c r="D866" i="3"/>
  <c r="C866" i="3"/>
  <c r="E842" i="3"/>
  <c r="E782" i="3"/>
  <c r="C1069" i="3"/>
  <c r="D1069" i="3"/>
  <c r="C1045" i="3"/>
  <c r="D1045" i="3"/>
  <c r="E961" i="3"/>
  <c r="C925" i="3"/>
  <c r="D925" i="3"/>
  <c r="E817" i="3"/>
  <c r="D781" i="3"/>
  <c r="C781" i="3"/>
  <c r="C1044" i="3"/>
  <c r="D1044" i="3"/>
  <c r="C960" i="3"/>
  <c r="D960" i="3"/>
  <c r="D816" i="3"/>
  <c r="C816" i="3"/>
  <c r="C1007" i="3"/>
  <c r="D1007" i="3"/>
  <c r="C947" i="3"/>
  <c r="D947" i="3"/>
  <c r="E923" i="3"/>
  <c r="C863" i="3"/>
  <c r="D863" i="3"/>
  <c r="C803" i="3"/>
  <c r="D803" i="3"/>
  <c r="E779" i="3"/>
  <c r="E1066" i="3"/>
  <c r="C1006" i="3"/>
  <c r="D1006" i="3"/>
  <c r="E922" i="3"/>
  <c r="D862" i="3"/>
  <c r="C862" i="3"/>
  <c r="E778" i="3"/>
  <c r="C1065" i="3"/>
  <c r="D1065" i="3"/>
  <c r="E981" i="3"/>
  <c r="C921" i="3"/>
  <c r="D921" i="3"/>
  <c r="E837" i="3"/>
  <c r="C777" i="3"/>
  <c r="D777" i="3"/>
  <c r="E1040" i="3"/>
  <c r="C980" i="3"/>
  <c r="D980" i="3"/>
  <c r="E896" i="3"/>
  <c r="C836" i="3"/>
  <c r="D836" i="3"/>
  <c r="D752" i="3"/>
  <c r="C752" i="3"/>
  <c r="C1039" i="3"/>
  <c r="D1039" i="3"/>
  <c r="E955" i="3"/>
  <c r="C895" i="3"/>
  <c r="D895" i="3"/>
  <c r="E811" i="3"/>
  <c r="C1002" i="3"/>
  <c r="D1002" i="3"/>
  <c r="E966" i="3"/>
  <c r="C858" i="3"/>
  <c r="D858" i="3"/>
  <c r="E822" i="3"/>
  <c r="E738" i="3"/>
  <c r="E929" i="3"/>
  <c r="C893" i="3"/>
  <c r="D893" i="3"/>
  <c r="D749" i="3"/>
  <c r="C749" i="3"/>
  <c r="E1024" i="3"/>
  <c r="D964" i="3"/>
  <c r="E940" i="3"/>
  <c r="E880" i="3"/>
  <c r="E736" i="3"/>
  <c r="C1035" i="3"/>
  <c r="D1035" i="3"/>
  <c r="E951" i="3"/>
  <c r="C891" i="3"/>
  <c r="D891" i="3"/>
  <c r="E807" i="3"/>
  <c r="C747" i="3"/>
  <c r="D747" i="3"/>
  <c r="E1010" i="3"/>
  <c r="C950" i="3"/>
  <c r="D950" i="3"/>
  <c r="E866" i="3"/>
  <c r="D806" i="3"/>
  <c r="C806" i="3"/>
  <c r="E1069" i="3"/>
  <c r="E1045" i="3"/>
  <c r="C985" i="3"/>
  <c r="D985" i="3"/>
  <c r="E925" i="3"/>
  <c r="C865" i="3"/>
  <c r="D865" i="3"/>
  <c r="D841" i="3"/>
  <c r="C841" i="3"/>
  <c r="E984" i="3"/>
  <c r="C900" i="3"/>
  <c r="D900" i="3"/>
  <c r="E840" i="3"/>
  <c r="C756" i="3"/>
  <c r="D756" i="3"/>
  <c r="F1493" i="2"/>
  <c r="L905" i="3"/>
  <c r="L833" i="3"/>
  <c r="M833" i="3" s="1"/>
  <c r="K905" i="3"/>
  <c r="K953" i="3"/>
  <c r="F1511" i="2"/>
  <c r="BA1530" i="2"/>
  <c r="BB1493" i="2"/>
  <c r="E1490" i="2"/>
  <c r="BB1157" i="2"/>
  <c r="L1000" i="3"/>
  <c r="J745" i="3"/>
  <c r="K833" i="3"/>
  <c r="L1013" i="3"/>
  <c r="M1013" i="3" s="1"/>
  <c r="BA1491" i="2"/>
  <c r="BB1146" i="2"/>
  <c r="E1489" i="2"/>
  <c r="BB1142" i="2"/>
  <c r="E1529" i="2"/>
  <c r="BA1490" i="2"/>
  <c r="BB1097" i="2"/>
  <c r="J1025" i="3"/>
  <c r="E1537" i="2"/>
  <c r="F1489" i="2"/>
  <c r="BB1523" i="2"/>
  <c r="BA1529" i="2"/>
  <c r="F1504" i="2"/>
  <c r="E1538" i="2"/>
  <c r="BA1512" i="2"/>
  <c r="BD1523" i="2"/>
  <c r="BD1948" i="2"/>
  <c r="BA1538" i="2"/>
  <c r="L856" i="3"/>
  <c r="BA1539" i="2"/>
  <c r="F1537" i="2"/>
  <c r="BD1529" i="2"/>
  <c r="L772" i="3"/>
  <c r="BB1539" i="2"/>
  <c r="BB1074" i="2"/>
  <c r="BA1537" i="2"/>
  <c r="BB1096" i="2"/>
  <c r="BB1130" i="2"/>
  <c r="F1469" i="2"/>
  <c r="BA1469" i="2"/>
  <c r="E1492" i="2"/>
  <c r="F1466" i="2"/>
  <c r="BB1073" i="2"/>
  <c r="J856" i="3"/>
  <c r="BD1516" i="2"/>
  <c r="L1037" i="3"/>
  <c r="E1523" i="2"/>
  <c r="K977" i="3"/>
  <c r="BA1479" i="2"/>
  <c r="BA1475" i="2"/>
  <c r="K856" i="3"/>
  <c r="G785" i="3"/>
  <c r="H785" i="3" s="1"/>
  <c r="K1037" i="3"/>
  <c r="F1539" i="2"/>
  <c r="BB1048" i="2"/>
  <c r="BB1059" i="2"/>
  <c r="F1523" i="2"/>
  <c r="BB1070" i="2"/>
  <c r="BB1492" i="2"/>
  <c r="J820" i="3"/>
  <c r="L785" i="3"/>
  <c r="M785" i="3" s="1"/>
  <c r="BB1479" i="2"/>
  <c r="BD1935" i="2"/>
  <c r="BB1132" i="2"/>
  <c r="BD1958" i="2"/>
  <c r="BB1475" i="2"/>
  <c r="E1505" i="2"/>
  <c r="J952" i="3"/>
  <c r="L952" i="3"/>
  <c r="BA1511" i="2"/>
  <c r="BB1110" i="2"/>
  <c r="F1505" i="2"/>
  <c r="BB1076" i="2"/>
  <c r="E1516" i="2"/>
  <c r="L857" i="3"/>
  <c r="M857" i="3" s="1"/>
  <c r="BD1511" i="2"/>
  <c r="BA1505" i="2"/>
  <c r="F1516" i="2"/>
  <c r="BA1502" i="2"/>
  <c r="BB1049" i="2"/>
  <c r="BA1339" i="2"/>
  <c r="BD1440" i="2"/>
  <c r="BD1447" i="2"/>
  <c r="BD1378" i="2"/>
  <c r="BD1444" i="2"/>
  <c r="BD1430" i="2"/>
  <c r="BD1392" i="2"/>
  <c r="BD1414" i="2"/>
  <c r="C1296" i="2"/>
  <c r="G1296" i="2" s="1"/>
  <c r="H1296" i="2" s="1"/>
  <c r="BD1292" i="2"/>
  <c r="BD1393" i="2"/>
  <c r="BD1388" i="2"/>
  <c r="BD1443" i="2"/>
  <c r="BD1422" i="2"/>
  <c r="BD1403" i="2"/>
  <c r="BD1376" i="2"/>
  <c r="BD1456" i="2"/>
  <c r="BD1441" i="2"/>
  <c r="BD1449" i="2"/>
  <c r="BD1436" i="2"/>
  <c r="BD1424" i="2"/>
  <c r="BD1431" i="2"/>
  <c r="BD1395" i="2"/>
  <c r="BD1460" i="2"/>
  <c r="BD1429" i="2"/>
  <c r="BD1417" i="2"/>
  <c r="BD1404" i="2"/>
  <c r="BD1387" i="2"/>
  <c r="BD1397" i="2"/>
  <c r="BD1390" i="2"/>
  <c r="BD1401" i="2"/>
  <c r="G1289" i="3"/>
  <c r="H1289" i="3" s="1"/>
  <c r="K1000" i="3"/>
  <c r="J941" i="3"/>
  <c r="M941" i="3" s="1"/>
  <c r="J977" i="3"/>
  <c r="L868" i="3"/>
  <c r="E1330" i="2"/>
  <c r="C1370" i="2"/>
  <c r="D1353" i="2"/>
  <c r="C1341" i="2"/>
  <c r="BB1148" i="2"/>
  <c r="BB1099" i="2"/>
  <c r="BB1089" i="2"/>
  <c r="BB1051" i="2"/>
  <c r="BB1158" i="2"/>
  <c r="BB1122" i="2"/>
  <c r="BB1094" i="2"/>
  <c r="BD1963" i="2"/>
  <c r="BD1932" i="2"/>
  <c r="F1542" i="2"/>
  <c r="BB1065" i="2"/>
  <c r="BC1924" i="2"/>
  <c r="BB1145" i="2"/>
  <c r="BA112" i="2"/>
  <c r="BD1913" i="2"/>
  <c r="BB1143" i="2"/>
  <c r="BB1119" i="2"/>
  <c r="BB1149" i="2"/>
  <c r="BB1113" i="2"/>
  <c r="BB1111" i="2"/>
  <c r="BD1947" i="2"/>
  <c r="BB1106" i="2"/>
  <c r="E112" i="2"/>
  <c r="BB765" i="2"/>
  <c r="CC2957" i="2"/>
  <c r="CA2971" i="2"/>
  <c r="CA3004" i="2"/>
  <c r="G1060" i="3"/>
  <c r="H1060" i="3" s="1"/>
  <c r="M1120" i="3"/>
  <c r="M1244" i="3"/>
  <c r="M1107" i="3"/>
  <c r="G1085" i="3"/>
  <c r="H1085" i="3" s="1"/>
  <c r="M1196" i="3"/>
  <c r="M1133" i="3"/>
  <c r="M1092" i="3"/>
  <c r="C112" i="2"/>
  <c r="D112" i="2"/>
  <c r="BB766" i="2"/>
  <c r="C2851" i="2"/>
  <c r="BA659" i="2"/>
  <c r="C2774" i="2"/>
  <c r="E1469" i="2"/>
  <c r="BB1516" i="2"/>
  <c r="E1539" i="2"/>
  <c r="E1491" i="2"/>
  <c r="BD1479" i="2"/>
  <c r="F1510" i="2"/>
  <c r="BD1504" i="2"/>
  <c r="BB1538" i="2"/>
  <c r="E1502" i="2"/>
  <c r="BB1490" i="2"/>
  <c r="F1492" i="2"/>
  <c r="BB1502" i="2"/>
  <c r="F1530" i="2"/>
  <c r="BB610" i="2"/>
  <c r="E1504" i="2"/>
  <c r="BD1492" i="2"/>
  <c r="BB659" i="2"/>
  <c r="BB620" i="2"/>
  <c r="BB1537" i="2"/>
  <c r="BD1489" i="2"/>
  <c r="BD1542" i="2"/>
  <c r="BA1493" i="2"/>
  <c r="E1493" i="2"/>
  <c r="BD1469" i="2"/>
  <c r="BB1504" i="2"/>
  <c r="BA1492" i="2"/>
  <c r="F1479" i="2"/>
  <c r="E1542" i="2"/>
  <c r="BD1530" i="2"/>
  <c r="BB623" i="2"/>
  <c r="BD1512" i="2"/>
  <c r="E1530" i="2"/>
  <c r="BB1517" i="2"/>
  <c r="BD1493" i="2"/>
  <c r="BD1539" i="2"/>
  <c r="BD1491" i="2"/>
  <c r="F1538" i="2"/>
  <c r="F1490" i="2"/>
  <c r="BB1542" i="2"/>
  <c r="BA1504" i="2"/>
  <c r="BB618" i="2"/>
  <c r="BB1530" i="2"/>
  <c r="BB1529" i="2"/>
  <c r="BB1505" i="2"/>
  <c r="BB621" i="2"/>
  <c r="E1479" i="2"/>
  <c r="BA1489" i="2"/>
  <c r="BB1511" i="2"/>
  <c r="BB1485" i="2"/>
  <c r="BB802" i="2"/>
  <c r="BA1542" i="2"/>
  <c r="BD1535" i="2"/>
  <c r="BA1523" i="2"/>
  <c r="BC1265" i="2"/>
  <c r="BB793" i="2"/>
  <c r="BA1494" i="2"/>
  <c r="F1525" i="2"/>
  <c r="F1499" i="2"/>
  <c r="BA1465" i="2"/>
  <c r="BB1476" i="2"/>
  <c r="C126" i="2"/>
  <c r="BB830" i="2"/>
  <c r="E1476" i="2"/>
  <c r="F1476" i="2"/>
  <c r="CH11" i="1"/>
  <c r="BA1499" i="2"/>
  <c r="BB1499" i="2"/>
  <c r="BB760" i="2"/>
  <c r="BD1499" i="2"/>
  <c r="BB1512" i="2"/>
  <c r="E1499" i="2"/>
  <c r="BB786" i="2"/>
  <c r="BA1535" i="2"/>
  <c r="BD1494" i="2"/>
  <c r="BD1517" i="2"/>
  <c r="BB1515" i="2"/>
  <c r="BA1503" i="2"/>
  <c r="BB1467" i="2"/>
  <c r="BA1526" i="2"/>
  <c r="BD1514" i="2"/>
  <c r="BD1478" i="2"/>
  <c r="BD1466" i="2"/>
  <c r="BB779" i="2"/>
  <c r="BD1525" i="2"/>
  <c r="BD1477" i="2"/>
  <c r="F1465" i="2"/>
  <c r="BA1536" i="2"/>
  <c r="E1512" i="2"/>
  <c r="E1500" i="2"/>
  <c r="F257" i="2"/>
  <c r="C2717" i="2"/>
  <c r="E1536" i="2"/>
  <c r="BA1525" i="2"/>
  <c r="BD1526" i="2"/>
  <c r="F1477" i="2"/>
  <c r="BD1536" i="2"/>
  <c r="BB1500" i="2"/>
  <c r="BD1465" i="2"/>
  <c r="BD1476" i="2"/>
  <c r="BB1536" i="2"/>
  <c r="BA1477" i="2"/>
  <c r="BD1500" i="2"/>
  <c r="F1514" i="2"/>
  <c r="F1500" i="2"/>
  <c r="BB1477" i="2"/>
  <c r="BA1514" i="2"/>
  <c r="E1477" i="2"/>
  <c r="E1478" i="2"/>
  <c r="BA1478" i="2"/>
  <c r="C2870" i="2"/>
  <c r="E1525" i="2"/>
  <c r="F1494" i="2"/>
  <c r="BA1517" i="2"/>
  <c r="BA1466" i="2"/>
  <c r="BB1525" i="2"/>
  <c r="F1536" i="2"/>
  <c r="E1526" i="2"/>
  <c r="BB767" i="2"/>
  <c r="BA693" i="2"/>
  <c r="BD342" i="2"/>
  <c r="F1506" i="2"/>
  <c r="BB1482" i="2"/>
  <c r="BD1482" i="2"/>
  <c r="BD1470" i="2"/>
  <c r="BB1541" i="2"/>
  <c r="BA1481" i="2"/>
  <c r="BC1254" i="2"/>
  <c r="BA1540" i="2"/>
  <c r="BA1528" i="2"/>
  <c r="BD1468" i="2"/>
  <c r="BB829" i="2"/>
  <c r="BB769" i="2"/>
  <c r="BD1527" i="2"/>
  <c r="F1515" i="2"/>
  <c r="BD1503" i="2"/>
  <c r="F1467" i="2"/>
  <c r="F1264" i="2"/>
  <c r="BB780" i="2"/>
  <c r="C2776" i="2"/>
  <c r="BD1481" i="2"/>
  <c r="BD1515" i="2"/>
  <c r="BD1467" i="2"/>
  <c r="E1467" i="2"/>
  <c r="BB1533" i="2"/>
  <c r="E1509" i="2"/>
  <c r="E1515" i="2"/>
  <c r="E1482" i="2"/>
  <c r="F251" i="2"/>
  <c r="F1540" i="2"/>
  <c r="BA1468" i="2"/>
  <c r="BB1496" i="2"/>
  <c r="E1506" i="2"/>
  <c r="E1540" i="2"/>
  <c r="BB1468" i="2"/>
  <c r="BA1506" i="2"/>
  <c r="E1494" i="2"/>
  <c r="BB1494" i="2"/>
  <c r="F1528" i="2"/>
  <c r="E1514" i="2"/>
  <c r="BA1482" i="2"/>
  <c r="BB758" i="2"/>
  <c r="BB1526" i="2"/>
  <c r="BB1478" i="2"/>
  <c r="BA1527" i="2"/>
  <c r="BB1503" i="2"/>
  <c r="BB1506" i="2"/>
  <c r="F1541" i="2"/>
  <c r="BB1540" i="2"/>
  <c r="BB771" i="2"/>
  <c r="F1517" i="2"/>
  <c r="F1481" i="2"/>
  <c r="F1468" i="2"/>
  <c r="BA1515" i="2"/>
  <c r="BA1467" i="2"/>
  <c r="BB1514" i="2"/>
  <c r="BB1466" i="2"/>
  <c r="BA1500" i="2"/>
  <c r="BB1535" i="2"/>
  <c r="BA1509" i="2"/>
  <c r="BB1527" i="2"/>
  <c r="BD1506" i="2"/>
  <c r="E1470" i="2"/>
  <c r="BA1541" i="2"/>
  <c r="BD1540" i="2"/>
  <c r="F1512" i="2"/>
  <c r="BA1476" i="2"/>
  <c r="E1503" i="2"/>
  <c r="BA1470" i="2"/>
  <c r="F1470" i="2"/>
  <c r="E1541" i="2"/>
  <c r="BD1541" i="2"/>
  <c r="BB1481" i="2"/>
  <c r="BD1528" i="2"/>
  <c r="E1527" i="2"/>
  <c r="F1503" i="2"/>
  <c r="BB1470" i="2"/>
  <c r="BC1255" i="2"/>
  <c r="BC101" i="2"/>
  <c r="F1527" i="2"/>
  <c r="E1517" i="2"/>
  <c r="BB770" i="2"/>
  <c r="BB1528" i="2"/>
  <c r="F1474" i="2"/>
  <c r="F1478" i="2"/>
  <c r="BB1465" i="2"/>
  <c r="C1555" i="2"/>
  <c r="L1555" i="2" s="1"/>
  <c r="F256" i="2"/>
  <c r="BT5" i="1"/>
  <c r="AX5" i="1"/>
  <c r="C740" i="2"/>
  <c r="BG740" i="2" s="1"/>
  <c r="BB820" i="2"/>
  <c r="E2635" i="2"/>
  <c r="AF5" i="1"/>
  <c r="AL5" i="1"/>
  <c r="F245" i="2"/>
  <c r="X5" i="1"/>
  <c r="BC115" i="2"/>
  <c r="BD5" i="1"/>
  <c r="BJ5" i="1"/>
  <c r="CB5" i="1"/>
  <c r="P5" i="1"/>
  <c r="F115" i="2"/>
  <c r="Z5" i="1"/>
  <c r="AN5" i="1"/>
  <c r="BD1480" i="2"/>
  <c r="BV5" i="1"/>
  <c r="AH5" i="1"/>
  <c r="BL5" i="1"/>
  <c r="BD1662" i="2"/>
  <c r="BP5" i="1"/>
  <c r="AV5" i="1"/>
  <c r="BF5" i="1"/>
  <c r="BB122" i="2"/>
  <c r="BN5" i="1"/>
  <c r="AZ5" i="1"/>
  <c r="C2643" i="2"/>
  <c r="L2643" i="2" s="1"/>
  <c r="AP5" i="1"/>
  <c r="AB5" i="1"/>
  <c r="CD5" i="1"/>
  <c r="BA1314" i="2"/>
  <c r="E2725" i="2"/>
  <c r="AR5" i="1"/>
  <c r="BX5" i="1"/>
  <c r="AJ5" i="1"/>
  <c r="T5" i="1"/>
  <c r="BB115" i="2"/>
  <c r="BB5" i="1"/>
  <c r="BH5" i="1"/>
  <c r="AT5" i="1"/>
  <c r="BZ5" i="1"/>
  <c r="C1318" i="2"/>
  <c r="BF1318" i="2" s="1"/>
  <c r="C1634" i="2"/>
  <c r="C1557" i="2"/>
  <c r="CC1557" i="2" s="1"/>
  <c r="V5" i="1"/>
  <c r="BD115" i="2"/>
  <c r="BR5" i="1"/>
  <c r="CF5" i="1"/>
  <c r="J515" i="3"/>
  <c r="L820" i="3"/>
  <c r="M820" i="3" s="1"/>
  <c r="L515" i="3"/>
  <c r="L261" i="3"/>
  <c r="J285" i="3"/>
  <c r="G1169" i="3"/>
  <c r="H1169" i="3" s="1"/>
  <c r="C1846" i="2"/>
  <c r="L175" i="3"/>
  <c r="L916" i="3"/>
  <c r="J709" i="3"/>
  <c r="BC341" i="2"/>
  <c r="BC337" i="2"/>
  <c r="K917" i="3"/>
  <c r="J648" i="3"/>
  <c r="M648" i="3" s="1"/>
  <c r="J345" i="3"/>
  <c r="K261" i="3"/>
  <c r="K395" i="3"/>
  <c r="J772" i="3"/>
  <c r="M772" i="3" s="1"/>
  <c r="G564" i="3"/>
  <c r="H564" i="3" s="1"/>
  <c r="K708" i="3"/>
  <c r="L648" i="3"/>
  <c r="K236" i="3"/>
  <c r="M236" i="3" s="1"/>
  <c r="L624" i="3"/>
  <c r="M1114" i="3"/>
  <c r="G881" i="3"/>
  <c r="H881" i="3" s="1"/>
  <c r="J1112" i="3"/>
  <c r="K1169" i="3"/>
  <c r="J395" i="3"/>
  <c r="G709" i="3"/>
  <c r="H709" i="3" s="1"/>
  <c r="L881" i="3"/>
  <c r="J844" i="3"/>
  <c r="J916" i="3"/>
  <c r="M515" i="3"/>
  <c r="G260" i="3"/>
  <c r="H260" i="3" s="1"/>
  <c r="G321" i="3"/>
  <c r="H321" i="3" s="1"/>
  <c r="J188" i="3"/>
  <c r="K976" i="3"/>
  <c r="G322" i="3"/>
  <c r="H322" i="3" s="1"/>
  <c r="M1125" i="3"/>
  <c r="M1281" i="3"/>
  <c r="M1235" i="3"/>
  <c r="C1244" i="2"/>
  <c r="C1838" i="2"/>
  <c r="K881" i="3"/>
  <c r="K1112" i="3"/>
  <c r="L1169" i="3"/>
  <c r="L419" i="3"/>
  <c r="C1842" i="2"/>
  <c r="CH42" i="1"/>
  <c r="J757" i="3"/>
  <c r="G1232" i="3"/>
  <c r="H1232" i="3" s="1"/>
  <c r="J175" i="3"/>
  <c r="J1241" i="3"/>
  <c r="K200" i="3"/>
  <c r="L200" i="3"/>
  <c r="L564" i="3"/>
  <c r="J989" i="3"/>
  <c r="M989" i="3" s="1"/>
  <c r="C1844" i="2"/>
  <c r="G757" i="3"/>
  <c r="H757" i="3" s="1"/>
  <c r="K1232" i="3"/>
  <c r="M1232" i="3" s="1"/>
  <c r="L1112" i="3"/>
  <c r="L976" i="3"/>
  <c r="L844" i="3"/>
  <c r="K784" i="3"/>
  <c r="J672" i="3"/>
  <c r="K1073" i="3"/>
  <c r="K285" i="3"/>
  <c r="K188" i="3"/>
  <c r="G1133" i="3"/>
  <c r="H1133" i="3" s="1"/>
  <c r="L757" i="3"/>
  <c r="M1142" i="3"/>
  <c r="M1214" i="3"/>
  <c r="K988" i="3"/>
  <c r="J200" i="3"/>
  <c r="K672" i="3"/>
  <c r="G419" i="3"/>
  <c r="H419" i="3" s="1"/>
  <c r="J334" i="3"/>
  <c r="M334" i="3" s="1"/>
  <c r="L1110" i="3"/>
  <c r="J953" i="3"/>
  <c r="M953" i="3" s="1"/>
  <c r="L322" i="3"/>
  <c r="M322" i="3" s="1"/>
  <c r="L1217" i="3"/>
  <c r="K515" i="3"/>
  <c r="J940" i="3"/>
  <c r="K1181" i="3"/>
  <c r="G976" i="3"/>
  <c r="H976" i="3" s="1"/>
  <c r="L395" i="3"/>
  <c r="M1278" i="3"/>
  <c r="G261" i="3"/>
  <c r="H261" i="3" s="1"/>
  <c r="C1839" i="2"/>
  <c r="BD1501" i="2"/>
  <c r="BB788" i="2"/>
  <c r="F253" i="2"/>
  <c r="F1480" i="2"/>
  <c r="BA747" i="2"/>
  <c r="C1631" i="2"/>
  <c r="C1559" i="2"/>
  <c r="CC1559" i="2" s="1"/>
  <c r="BA1480" i="2"/>
  <c r="E667" i="2"/>
  <c r="BB1326" i="2"/>
  <c r="BB1480" i="2"/>
  <c r="BB733" i="2"/>
  <c r="E1480" i="2"/>
  <c r="D1646" i="2"/>
  <c r="BB1572" i="2"/>
  <c r="C1362" i="2"/>
  <c r="F1249" i="2"/>
  <c r="AR40" i="1"/>
  <c r="BD33" i="1"/>
  <c r="BD1626" i="2"/>
  <c r="E1501" i="2"/>
  <c r="F1501" i="2"/>
  <c r="BA1501" i="2"/>
  <c r="E696" i="2"/>
  <c r="BB1657" i="2"/>
  <c r="BB1501" i="2"/>
  <c r="BB672" i="2"/>
  <c r="D1371" i="2"/>
  <c r="AF20" i="1"/>
  <c r="C2881" i="2"/>
  <c r="BF47" i="1"/>
  <c r="BA1851" i="2"/>
  <c r="CH29" i="1"/>
  <c r="X29" i="1"/>
  <c r="BJ32" i="1"/>
  <c r="V51" i="1"/>
  <c r="CH30" i="1"/>
  <c r="Z13" i="1"/>
  <c r="BV4" i="1"/>
  <c r="CH4" i="1"/>
  <c r="BJ34" i="1"/>
  <c r="AF34" i="1"/>
  <c r="AT32" i="1"/>
  <c r="AP49" i="1"/>
  <c r="AB49" i="1"/>
  <c r="AP25" i="1"/>
  <c r="BT23" i="1"/>
  <c r="C739" i="2"/>
  <c r="BF739" i="2" s="1"/>
  <c r="CH48" i="1"/>
  <c r="AB52" i="1"/>
  <c r="C822" i="2"/>
  <c r="AZ15" i="1"/>
  <c r="C1641" i="2"/>
  <c r="BD1569" i="2"/>
  <c r="D2652" i="2"/>
  <c r="AN21" i="1"/>
  <c r="CH18" i="1"/>
  <c r="AH47" i="1"/>
  <c r="X47" i="1"/>
  <c r="AF29" i="1"/>
  <c r="E1651" i="2"/>
  <c r="BN46" i="1"/>
  <c r="AJ46" i="1"/>
  <c r="N51" i="1"/>
  <c r="C1859" i="2"/>
  <c r="BJ30" i="1"/>
  <c r="V13" i="1"/>
  <c r="AV39" i="1"/>
  <c r="AL34" i="1"/>
  <c r="CH27" i="1"/>
  <c r="CH7" i="1"/>
  <c r="BZ32" i="1"/>
  <c r="BD50" i="1"/>
  <c r="C2849" i="2"/>
  <c r="BD31" i="1"/>
  <c r="AV31" i="1"/>
  <c r="BZ28" i="1"/>
  <c r="R23" i="1"/>
  <c r="BX17" i="1"/>
  <c r="BP17" i="1"/>
  <c r="AR8" i="1"/>
  <c r="AP19" i="1"/>
  <c r="BX6" i="1"/>
  <c r="AN38" i="1"/>
  <c r="R45" i="1"/>
  <c r="BN25" i="1"/>
  <c r="BF38" i="1"/>
  <c r="AP20" i="1"/>
  <c r="CB47" i="1"/>
  <c r="BT47" i="1"/>
  <c r="CB41" i="1"/>
  <c r="P45" i="1"/>
  <c r="AV45" i="1"/>
  <c r="AP46" i="1"/>
  <c r="AL33" i="1"/>
  <c r="BB33" i="1"/>
  <c r="BX51" i="1"/>
  <c r="CD4" i="1"/>
  <c r="C2850" i="2"/>
  <c r="CD43" i="1"/>
  <c r="BB34" i="1"/>
  <c r="AT6" i="1"/>
  <c r="BL49" i="1"/>
  <c r="BF49" i="1"/>
  <c r="AX49" i="1"/>
  <c r="C2692" i="2"/>
  <c r="AL28" i="1"/>
  <c r="BL25" i="1"/>
  <c r="AV23" i="1"/>
  <c r="BF23" i="1"/>
  <c r="C653" i="2"/>
  <c r="BH52" i="1"/>
  <c r="Z52" i="1"/>
  <c r="CH35" i="1"/>
  <c r="CD19" i="1"/>
  <c r="BD1300" i="2"/>
  <c r="BD16" i="1"/>
  <c r="CH21" i="1"/>
  <c r="BD47" i="1"/>
  <c r="AV47" i="1"/>
  <c r="N29" i="1"/>
  <c r="D1639" i="2"/>
  <c r="CH45" i="1"/>
  <c r="BF46" i="1"/>
  <c r="AX46" i="1"/>
  <c r="BP33" i="1"/>
  <c r="AB33" i="1"/>
  <c r="BH51" i="1"/>
  <c r="CB4" i="1"/>
  <c r="CH39" i="1"/>
  <c r="BX34" i="1"/>
  <c r="AD34" i="1"/>
  <c r="BZ27" i="1"/>
  <c r="BR50" i="1"/>
  <c r="AH49" i="1"/>
  <c r="CH31" i="1"/>
  <c r="AB28" i="1"/>
  <c r="AN23" i="1"/>
  <c r="CH8" i="1"/>
  <c r="AZ8" i="1"/>
  <c r="C2691" i="2"/>
  <c r="CD2691" i="2" s="1"/>
  <c r="AF35" i="1"/>
  <c r="AX15" i="1"/>
  <c r="C2629" i="2"/>
  <c r="CD2629" i="2" s="1"/>
  <c r="AB7" i="1"/>
  <c r="C1843" i="2"/>
  <c r="C1628" i="2"/>
  <c r="BH1628" i="2" s="1"/>
  <c r="C1556" i="2"/>
  <c r="G1556" i="2" s="1"/>
  <c r="H1556" i="2" s="1"/>
  <c r="BB783" i="2"/>
  <c r="C709" i="2"/>
  <c r="BH709" i="2" s="1"/>
  <c r="CH47" i="1"/>
  <c r="AF47" i="1"/>
  <c r="BX29" i="1"/>
  <c r="BR45" i="1"/>
  <c r="BD1862" i="2"/>
  <c r="BB731" i="2"/>
  <c r="CF16" i="1"/>
  <c r="BL46" i="1"/>
  <c r="AR33" i="1"/>
  <c r="CF33" i="1"/>
  <c r="BB2732" i="2"/>
  <c r="C1636" i="2"/>
  <c r="E1564" i="2"/>
  <c r="CF30" i="1"/>
  <c r="P13" i="1"/>
  <c r="BD4" i="1"/>
  <c r="AV43" i="1"/>
  <c r="AH43" i="1"/>
  <c r="BJ39" i="1"/>
  <c r="AZ34" i="1"/>
  <c r="CF7" i="1"/>
  <c r="BV7" i="1"/>
  <c r="AT50" i="1"/>
  <c r="BD1856" i="2"/>
  <c r="BB31" i="1"/>
  <c r="BX28" i="1"/>
  <c r="X23" i="1"/>
  <c r="BB787" i="2"/>
  <c r="AH17" i="1"/>
  <c r="BB713" i="2"/>
  <c r="BD8" i="1"/>
  <c r="BZ35" i="1"/>
  <c r="E1607" i="2"/>
  <c r="BB652" i="2"/>
  <c r="AR46" i="1"/>
  <c r="BJ37" i="1"/>
  <c r="CH32" i="1"/>
  <c r="C2844" i="2"/>
  <c r="CB20" i="1"/>
  <c r="AH20" i="1"/>
  <c r="BD12" i="1"/>
  <c r="Z12" i="1"/>
  <c r="CH41" i="1"/>
  <c r="AH40" i="1"/>
  <c r="BZ45" i="1"/>
  <c r="T16" i="1"/>
  <c r="BF37" i="1"/>
  <c r="AX37" i="1"/>
  <c r="R33" i="1"/>
  <c r="AB30" i="1"/>
  <c r="BH30" i="1"/>
  <c r="AF4" i="1"/>
  <c r="CH46" i="1"/>
  <c r="BV34" i="1"/>
  <c r="E1586" i="2"/>
  <c r="BP27" i="1"/>
  <c r="E643" i="2"/>
  <c r="AV7" i="1"/>
  <c r="V50" i="1"/>
  <c r="CH49" i="1"/>
  <c r="BH28" i="1"/>
  <c r="CH25" i="1"/>
  <c r="BR23" i="1"/>
  <c r="BD23" i="1"/>
  <c r="CF17" i="1"/>
  <c r="N35" i="1"/>
  <c r="AT35" i="1"/>
  <c r="BV6" i="1"/>
  <c r="AL38" i="1"/>
  <c r="AT38" i="1"/>
  <c r="CH15" i="1"/>
  <c r="AZ20" i="1"/>
  <c r="AT17" i="1"/>
  <c r="BX21" i="1"/>
  <c r="BJ41" i="1"/>
  <c r="T29" i="1"/>
  <c r="BA1590" i="2"/>
  <c r="AJ16" i="1"/>
  <c r="Z37" i="1"/>
  <c r="AJ33" i="1"/>
  <c r="E730" i="2"/>
  <c r="CD51" i="1"/>
  <c r="AJ30" i="1"/>
  <c r="BP4" i="1"/>
  <c r="BJ46" i="1"/>
  <c r="CH43" i="1"/>
  <c r="BB39" i="1"/>
  <c r="AX34" i="1"/>
  <c r="AP34" i="1"/>
  <c r="AZ27" i="1"/>
  <c r="BH50" i="1"/>
  <c r="BX50" i="1"/>
  <c r="BP50" i="1"/>
  <c r="BJ49" i="1"/>
  <c r="Z28" i="1"/>
  <c r="AT25" i="1"/>
  <c r="BJ25" i="1"/>
  <c r="BJ23" i="1"/>
  <c r="BR8" i="1"/>
  <c r="AX8" i="1"/>
  <c r="AR52" i="1"/>
  <c r="AH52" i="1"/>
  <c r="AN50" i="1"/>
  <c r="CH19" i="1"/>
  <c r="BH6" i="1"/>
  <c r="CF46" i="1"/>
  <c r="AD4" i="1"/>
  <c r="BD34" i="1"/>
  <c r="CH9" i="1"/>
  <c r="BR20" i="1"/>
  <c r="CH20" i="1"/>
  <c r="CH12" i="1"/>
  <c r="AX12" i="1"/>
  <c r="AR12" i="1"/>
  <c r="CH40" i="1"/>
  <c r="BV29" i="1"/>
  <c r="BN29" i="1"/>
  <c r="CF45" i="1"/>
  <c r="AZ16" i="1"/>
  <c r="BR46" i="1"/>
  <c r="AF46" i="1"/>
  <c r="CB37" i="1"/>
  <c r="AP33" i="1"/>
  <c r="C2803" i="2"/>
  <c r="AX30" i="1"/>
  <c r="BB1635" i="2"/>
  <c r="C1563" i="2"/>
  <c r="AL46" i="1"/>
  <c r="AT43" i="1"/>
  <c r="BJ43" i="1"/>
  <c r="AF43" i="1"/>
  <c r="BA703" i="2"/>
  <c r="AN7" i="1"/>
  <c r="AZ50" i="1"/>
  <c r="AL49" i="1"/>
  <c r="BZ49" i="1"/>
  <c r="Z8" i="1"/>
  <c r="BZ6" i="1"/>
  <c r="CD39" i="1"/>
  <c r="Z50" i="1"/>
  <c r="AJ49" i="1"/>
  <c r="BC1249" i="2"/>
  <c r="BJ20" i="1"/>
  <c r="AX18" i="1"/>
  <c r="BX47" i="1"/>
  <c r="BP47" i="1"/>
  <c r="BP41" i="1"/>
  <c r="BB40" i="1"/>
  <c r="AZ45" i="1"/>
  <c r="BD37" i="1"/>
  <c r="AV37" i="1"/>
  <c r="C1849" i="2"/>
  <c r="AH51" i="1"/>
  <c r="C1612" i="2"/>
  <c r="BN4" i="1"/>
  <c r="E2670" i="2"/>
  <c r="AD43" i="1"/>
  <c r="E1364" i="2"/>
  <c r="CB7" i="1"/>
  <c r="AV32" i="1"/>
  <c r="T50" i="1"/>
  <c r="BA1561" i="2"/>
  <c r="BD1351" i="2"/>
  <c r="P28" i="1"/>
  <c r="AX28" i="1"/>
  <c r="AH25" i="1"/>
  <c r="BX25" i="1"/>
  <c r="BP25" i="1"/>
  <c r="AN17" i="1"/>
  <c r="R8" i="1"/>
  <c r="BP8" i="1"/>
  <c r="BT8" i="1"/>
  <c r="AP52" i="1"/>
  <c r="AF52" i="1"/>
  <c r="C1655" i="2"/>
  <c r="CC1655" i="2" s="1"/>
  <c r="AZ19" i="1"/>
  <c r="AL19" i="1"/>
  <c r="C700" i="2"/>
  <c r="BT6" i="1"/>
  <c r="C675" i="2"/>
  <c r="BR15" i="1"/>
  <c r="E1593" i="2"/>
  <c r="C1864" i="2"/>
  <c r="AL20" i="1"/>
  <c r="Z18" i="1"/>
  <c r="BN45" i="1"/>
  <c r="CB16" i="1"/>
  <c r="C2805" i="2"/>
  <c r="BB46" i="1"/>
  <c r="AF37" i="1"/>
  <c r="BT51" i="1"/>
  <c r="CB30" i="1"/>
  <c r="D1623" i="2"/>
  <c r="AN4" i="1"/>
  <c r="BF4" i="1"/>
  <c r="AL4" i="1"/>
  <c r="AV34" i="1"/>
  <c r="BN27" i="1"/>
  <c r="CD27" i="1"/>
  <c r="AX27" i="1"/>
  <c r="AN32" i="1"/>
  <c r="BV50" i="1"/>
  <c r="BN50" i="1"/>
  <c r="C2873" i="2"/>
  <c r="AR31" i="1"/>
  <c r="BL28" i="1"/>
  <c r="AH28" i="1"/>
  <c r="AZ25" i="1"/>
  <c r="AD23" i="1"/>
  <c r="CD8" i="1"/>
  <c r="AL8" i="1"/>
  <c r="BB52" i="1"/>
  <c r="AB19" i="1"/>
  <c r="BP19" i="1"/>
  <c r="CF15" i="1"/>
  <c r="C1853" i="2"/>
  <c r="CH34" i="1"/>
  <c r="AZ49" i="1"/>
  <c r="BL15" i="1"/>
  <c r="CD21" i="1"/>
  <c r="BN21" i="1"/>
  <c r="AZ47" i="1"/>
  <c r="AL40" i="1"/>
  <c r="BF21" i="1"/>
  <c r="BP20" i="1"/>
  <c r="BT18" i="1"/>
  <c r="BL18" i="1"/>
  <c r="D673" i="2"/>
  <c r="D2747" i="2"/>
  <c r="BH41" i="1"/>
  <c r="C1863" i="2"/>
  <c r="CC1863" i="2" s="1"/>
  <c r="BL29" i="1"/>
  <c r="BB2638" i="2"/>
  <c r="AP45" i="1"/>
  <c r="C1566" i="2"/>
  <c r="CC1566" i="2" s="1"/>
  <c r="C695" i="2"/>
  <c r="AN16" i="1"/>
  <c r="BP46" i="1"/>
  <c r="BR37" i="1"/>
  <c r="CH37" i="1"/>
  <c r="CB33" i="1"/>
  <c r="D706" i="2"/>
  <c r="CH51" i="1"/>
  <c r="C2768" i="2"/>
  <c r="L2768" i="2" s="1"/>
  <c r="BB2696" i="2"/>
  <c r="BB1860" i="2"/>
  <c r="AV30" i="1"/>
  <c r="BX4" i="1"/>
  <c r="C2874" i="2"/>
  <c r="AR43" i="1"/>
  <c r="AP50" i="1"/>
  <c r="C1621" i="2"/>
  <c r="BH49" i="1"/>
  <c r="C2860" i="2"/>
  <c r="C2716" i="2"/>
  <c r="BE2716" i="2" s="1"/>
  <c r="AX31" i="1"/>
  <c r="CF25" i="1"/>
  <c r="BX23" i="1"/>
  <c r="CH17" i="1"/>
  <c r="X8" i="1"/>
  <c r="AD52" i="1"/>
  <c r="BN35" i="1"/>
  <c r="CF19" i="1"/>
  <c r="C2750" i="2"/>
  <c r="CD2750" i="2" s="1"/>
  <c r="CD38" i="1"/>
  <c r="BB809" i="2"/>
  <c r="BA1653" i="2"/>
  <c r="AX44" i="1"/>
  <c r="AR44" i="1"/>
  <c r="BX44" i="1"/>
  <c r="CD44" i="1"/>
  <c r="CH44" i="1"/>
  <c r="AZ44" i="1"/>
  <c r="AJ44" i="1"/>
  <c r="BJ44" i="1"/>
  <c r="BZ44" i="1"/>
  <c r="BB44" i="1"/>
  <c r="AD44" i="1"/>
  <c r="BF36" i="1"/>
  <c r="BZ36" i="1"/>
  <c r="BB36" i="1"/>
  <c r="AJ36" i="1"/>
  <c r="AV36" i="1"/>
  <c r="AD36" i="1"/>
  <c r="BP36" i="1"/>
  <c r="AR36" i="1"/>
  <c r="CH36" i="1"/>
  <c r="CD36" i="1"/>
  <c r="BL36" i="1"/>
  <c r="AL36" i="1"/>
  <c r="CF26" i="1"/>
  <c r="BN26" i="1"/>
  <c r="AX26" i="1"/>
  <c r="AP26" i="1"/>
  <c r="BT26" i="1"/>
  <c r="BL26" i="1"/>
  <c r="AN26" i="1"/>
  <c r="CD26" i="1"/>
  <c r="CH26" i="1"/>
  <c r="BB26" i="1"/>
  <c r="AH26" i="1"/>
  <c r="BX26" i="1"/>
  <c r="K1242" i="3"/>
  <c r="J1242" i="3"/>
  <c r="L1160" i="3"/>
  <c r="J1229" i="3"/>
  <c r="L1242" i="3"/>
  <c r="M1242" i="3" s="1"/>
  <c r="J1122" i="3"/>
  <c r="J1160" i="3"/>
  <c r="J1277" i="3"/>
  <c r="L1148" i="3"/>
  <c r="K1110" i="3"/>
  <c r="J1304" i="3"/>
  <c r="J1110" i="3"/>
  <c r="J1148" i="3"/>
  <c r="J1316" i="3"/>
  <c r="J1194" i="3"/>
  <c r="M1194" i="3" s="1"/>
  <c r="L1304" i="3"/>
  <c r="J1109" i="3"/>
  <c r="K1229" i="3"/>
  <c r="L1229" i="3"/>
  <c r="M1230" i="3"/>
  <c r="M1079" i="3"/>
  <c r="M1283" i="3"/>
  <c r="M1140" i="3"/>
  <c r="M1154" i="3"/>
  <c r="K1148" i="3"/>
  <c r="L1316" i="3"/>
  <c r="J1289" i="3"/>
  <c r="J1253" i="3"/>
  <c r="M1253" i="3" s="1"/>
  <c r="J1313" i="3"/>
  <c r="M1313" i="3" s="1"/>
  <c r="L1124" i="3"/>
  <c r="L1268" i="3"/>
  <c r="K771" i="3"/>
  <c r="J576" i="3"/>
  <c r="J1254" i="3"/>
  <c r="G1124" i="3"/>
  <c r="H1124" i="3" s="1"/>
  <c r="L248" i="3"/>
  <c r="L1012" i="3"/>
  <c r="K1134" i="3"/>
  <c r="L1254" i="3"/>
  <c r="G309" i="3"/>
  <c r="H309" i="3" s="1"/>
  <c r="G784" i="3"/>
  <c r="H784" i="3" s="1"/>
  <c r="K248" i="3"/>
  <c r="J539" i="3"/>
  <c r="L539" i="3"/>
  <c r="K1254" i="3"/>
  <c r="J309" i="3"/>
  <c r="J821" i="3"/>
  <c r="M1171" i="3"/>
  <c r="G821" i="3"/>
  <c r="H821" i="3" s="1"/>
  <c r="K394" i="3"/>
  <c r="M1170" i="3"/>
  <c r="L821" i="3"/>
  <c r="J432" i="3"/>
  <c r="G820" i="3"/>
  <c r="H820" i="3" s="1"/>
  <c r="J308" i="3"/>
  <c r="M308" i="3" s="1"/>
  <c r="J1124" i="3"/>
  <c r="J771" i="3"/>
  <c r="L771" i="3"/>
  <c r="L784" i="3"/>
  <c r="M784" i="3" s="1"/>
  <c r="J611" i="3"/>
  <c r="K1048" i="3"/>
  <c r="J468" i="3"/>
  <c r="K468" i="3"/>
  <c r="J1037" i="3"/>
  <c r="M1037" i="3" s="1"/>
  <c r="K480" i="3"/>
  <c r="M480" i="3" s="1"/>
  <c r="J1158" i="3"/>
  <c r="G467" i="3"/>
  <c r="H467" i="3" s="1"/>
  <c r="K1268" i="3"/>
  <c r="K1012" i="3"/>
  <c r="J455" i="3"/>
  <c r="M455" i="3" s="1"/>
  <c r="J1181" i="3"/>
  <c r="K1060" i="3"/>
  <c r="J1073" i="3"/>
  <c r="L432" i="3"/>
  <c r="J905" i="3"/>
  <c r="M905" i="3" s="1"/>
  <c r="K492" i="3"/>
  <c r="M492" i="3" s="1"/>
  <c r="J600" i="3"/>
  <c r="L1001" i="3"/>
  <c r="J394" i="3"/>
  <c r="M394" i="3" s="1"/>
  <c r="K1024" i="3"/>
  <c r="L708" i="3"/>
  <c r="K431" i="3"/>
  <c r="K916" i="3"/>
  <c r="M916" i="3" s="1"/>
  <c r="K832" i="3"/>
  <c r="J1060" i="3"/>
  <c r="K1072" i="3"/>
  <c r="L588" i="3"/>
  <c r="K432" i="3"/>
  <c r="J649" i="3"/>
  <c r="M649" i="3" s="1"/>
  <c r="K1025" i="3"/>
  <c r="M1025" i="3" s="1"/>
  <c r="K504" i="3"/>
  <c r="M504" i="3" s="1"/>
  <c r="J456" i="3"/>
  <c r="L1158" i="3"/>
  <c r="K1001" i="3"/>
  <c r="J599" i="3"/>
  <c r="M599" i="3" s="1"/>
  <c r="K1217" i="3"/>
  <c r="K844" i="3"/>
  <c r="L394" i="3"/>
  <c r="J443" i="3"/>
  <c r="M443" i="3" s="1"/>
  <c r="K539" i="3"/>
  <c r="J1072" i="3"/>
  <c r="J260" i="3"/>
  <c r="K624" i="3"/>
  <c r="J1134" i="3"/>
  <c r="L468" i="3"/>
  <c r="L1073" i="3"/>
  <c r="J1086" i="3"/>
  <c r="M1086" i="3" s="1"/>
  <c r="J528" i="3"/>
  <c r="K661" i="3"/>
  <c r="M661" i="3" s="1"/>
  <c r="K1146" i="3"/>
  <c r="J988" i="3"/>
  <c r="M988" i="3" s="1"/>
  <c r="K1277" i="3"/>
  <c r="J431" i="3"/>
  <c r="L431" i="3"/>
  <c r="J1157" i="3"/>
  <c r="M1157" i="3" s="1"/>
  <c r="J575" i="3"/>
  <c r="M575" i="3" s="1"/>
  <c r="J1085" i="3"/>
  <c r="M1085" i="3" s="1"/>
  <c r="G296" i="3"/>
  <c r="H296" i="3" s="1"/>
  <c r="L1181" i="3"/>
  <c r="J1206" i="3"/>
  <c r="K1206" i="3"/>
  <c r="L1206" i="3"/>
  <c r="L1134" i="3"/>
  <c r="G1158" i="3"/>
  <c r="H1158" i="3" s="1"/>
  <c r="G576" i="3"/>
  <c r="H576" i="3" s="1"/>
  <c r="L1184" i="3"/>
  <c r="J832" i="3"/>
  <c r="G832" i="3"/>
  <c r="H832" i="3" s="1"/>
  <c r="G940" i="3"/>
  <c r="H940" i="3" s="1"/>
  <c r="G1145" i="3"/>
  <c r="H1145" i="3" s="1"/>
  <c r="G1241" i="3"/>
  <c r="H1241" i="3" s="1"/>
  <c r="J551" i="3"/>
  <c r="L904" i="3"/>
  <c r="J418" i="3"/>
  <c r="J917" i="3"/>
  <c r="M917" i="3" s="1"/>
  <c r="G1049" i="3"/>
  <c r="H1049" i="3" s="1"/>
  <c r="J929" i="3"/>
  <c r="M929" i="3" s="1"/>
  <c r="K1302" i="3"/>
  <c r="M1302" i="3" s="1"/>
  <c r="G745" i="3"/>
  <c r="H745" i="3" s="1"/>
  <c r="G1048" i="3"/>
  <c r="H1048" i="3" s="1"/>
  <c r="G1314" i="3"/>
  <c r="H1314" i="3" s="1"/>
  <c r="J552" i="3"/>
  <c r="J272" i="3"/>
  <c r="L272" i="3"/>
  <c r="K904" i="3"/>
  <c r="K418" i="3"/>
  <c r="K684" i="3"/>
  <c r="L345" i="3"/>
  <c r="K552" i="3"/>
  <c r="G346" i="3"/>
  <c r="H346" i="3" s="1"/>
  <c r="J346" i="3"/>
  <c r="L1061" i="3"/>
  <c r="K213" i="3"/>
  <c r="M213" i="3" s="1"/>
  <c r="J708" i="3"/>
  <c r="M708" i="3" s="1"/>
  <c r="J1184" i="3"/>
  <c r="M1208" i="3"/>
  <c r="K284" i="3"/>
  <c r="J1145" i="3"/>
  <c r="L406" i="3"/>
  <c r="G696" i="3"/>
  <c r="H696" i="3" s="1"/>
  <c r="G491" i="3"/>
  <c r="H491" i="3" s="1"/>
  <c r="L273" i="3"/>
  <c r="K1122" i="3"/>
  <c r="J284" i="3"/>
  <c r="J1049" i="3"/>
  <c r="J904" i="3"/>
  <c r="L1145" i="3"/>
  <c r="G407" i="3"/>
  <c r="H407" i="3" s="1"/>
  <c r="J612" i="3"/>
  <c r="M1178" i="3"/>
  <c r="K1184" i="3"/>
  <c r="J406" i="3"/>
  <c r="K272" i="3"/>
  <c r="L1241" i="3"/>
  <c r="M1241" i="3" s="1"/>
  <c r="K940" i="3"/>
  <c r="M940" i="3" s="1"/>
  <c r="J1182" i="3"/>
  <c r="K1182" i="3"/>
  <c r="K540" i="3"/>
  <c r="L284" i="3"/>
  <c r="J684" i="3"/>
  <c r="J1048" i="3"/>
  <c r="M1048" i="3" s="1"/>
  <c r="L684" i="3"/>
  <c r="L685" i="3"/>
  <c r="L552" i="3"/>
  <c r="J1061" i="3"/>
  <c r="L285" i="3"/>
  <c r="J1205" i="3"/>
  <c r="M1097" i="3"/>
  <c r="L491" i="3"/>
  <c r="K406" i="3"/>
  <c r="J1036" i="3"/>
  <c r="L745" i="3"/>
  <c r="M745" i="3" s="1"/>
  <c r="J696" i="3"/>
  <c r="J1001" i="3"/>
  <c r="K612" i="3"/>
  <c r="L1122" i="3"/>
  <c r="K1061" i="3"/>
  <c r="J540" i="3"/>
  <c r="M540" i="3" s="1"/>
  <c r="G1302" i="3"/>
  <c r="H1302" i="3" s="1"/>
  <c r="L540" i="3"/>
  <c r="M1146" i="3"/>
  <c r="G236" i="3"/>
  <c r="H236" i="3" s="1"/>
  <c r="J624" i="3"/>
  <c r="K551" i="3"/>
  <c r="L1205" i="3"/>
  <c r="K345" i="3"/>
  <c r="K273" i="3"/>
  <c r="L612" i="3"/>
  <c r="L1182" i="3"/>
  <c r="K346" i="3"/>
  <c r="J1012" i="3"/>
  <c r="M1012" i="3" s="1"/>
  <c r="J1217" i="3"/>
  <c r="M1217" i="3" s="1"/>
  <c r="G1313" i="3"/>
  <c r="H1313" i="3" s="1"/>
  <c r="M1081" i="3"/>
  <c r="K1205" i="3"/>
  <c r="L551" i="3"/>
  <c r="L418" i="3"/>
  <c r="K1314" i="3"/>
  <c r="M1314" i="3" s="1"/>
  <c r="G697" i="3"/>
  <c r="H697" i="3" s="1"/>
  <c r="J1265" i="3"/>
  <c r="G732" i="3"/>
  <c r="H732" i="3" s="1"/>
  <c r="G808" i="3"/>
  <c r="H808" i="3" s="1"/>
  <c r="G880" i="3"/>
  <c r="H880" i="3" s="1"/>
  <c r="G964" i="3"/>
  <c r="H964" i="3" s="1"/>
  <c r="G1036" i="3"/>
  <c r="H1036" i="3" s="1"/>
  <c r="K1121" i="3"/>
  <c r="G1193" i="3"/>
  <c r="H1193" i="3" s="1"/>
  <c r="L1265" i="3"/>
  <c r="M1238" i="3"/>
  <c r="J964" i="3"/>
  <c r="K744" i="3"/>
  <c r="J248" i="3"/>
  <c r="K321" i="3"/>
  <c r="M321" i="3" s="1"/>
  <c r="K491" i="3"/>
  <c r="J261" i="3"/>
  <c r="M261" i="3" s="1"/>
  <c r="K407" i="3"/>
  <c r="M407" i="3" s="1"/>
  <c r="K564" i="3"/>
  <c r="G1268" i="3"/>
  <c r="H1268" i="3" s="1"/>
  <c r="M1106" i="3"/>
  <c r="M1255" i="3"/>
  <c r="K964" i="3"/>
  <c r="G1265" i="3"/>
  <c r="H1265" i="3" s="1"/>
  <c r="L808" i="3"/>
  <c r="J732" i="3"/>
  <c r="K880" i="3"/>
  <c r="K1049" i="3"/>
  <c r="K187" i="3"/>
  <c r="M187" i="3" s="1"/>
  <c r="L260" i="3"/>
  <c r="K333" i="3"/>
  <c r="M333" i="3" s="1"/>
  <c r="K660" i="3"/>
  <c r="M660" i="3" s="1"/>
  <c r="G188" i="3"/>
  <c r="H188" i="3" s="1"/>
  <c r="J273" i="3"/>
  <c r="K419" i="3"/>
  <c r="M419" i="3" s="1"/>
  <c r="L576" i="3"/>
  <c r="M576" i="3" s="1"/>
  <c r="G661" i="3"/>
  <c r="H661" i="3" s="1"/>
  <c r="M1290" i="3"/>
  <c r="L732" i="3"/>
  <c r="M1293" i="3"/>
  <c r="C1600" i="3"/>
  <c r="C1480" i="3"/>
  <c r="C1396" i="3"/>
  <c r="L1121" i="3"/>
  <c r="L1193" i="3"/>
  <c r="J744" i="3"/>
  <c r="L587" i="3"/>
  <c r="M587" i="3" s="1"/>
  <c r="G672" i="3"/>
  <c r="H672" i="3" s="1"/>
  <c r="J201" i="3"/>
  <c r="G358" i="3"/>
  <c r="H358" i="3" s="1"/>
  <c r="K588" i="3"/>
  <c r="K685" i="3"/>
  <c r="M685" i="3" s="1"/>
  <c r="C1395" i="3"/>
  <c r="C1418" i="3"/>
  <c r="C1536" i="3"/>
  <c r="C11" i="3"/>
  <c r="C1595" i="3"/>
  <c r="C1357" i="3"/>
  <c r="C1321" i="3"/>
  <c r="C1534" i="3"/>
  <c r="C1426" i="3"/>
  <c r="C153" i="3"/>
  <c r="C93" i="3"/>
  <c r="C69" i="3"/>
  <c r="C57" i="3"/>
  <c r="C45" i="3"/>
  <c r="C21" i="3"/>
  <c r="C1356" i="3"/>
  <c r="C1320" i="3"/>
  <c r="C1533" i="3"/>
  <c r="C1449" i="3"/>
  <c r="C1592" i="3"/>
  <c r="C1472" i="3"/>
  <c r="C1388" i="3"/>
  <c r="C1423" i="3"/>
  <c r="C1566" i="3"/>
  <c r="C1529" i="3"/>
  <c r="J1193" i="3"/>
  <c r="K928" i="3"/>
  <c r="M928" i="3" s="1"/>
  <c r="J1000" i="3"/>
  <c r="G1072" i="3"/>
  <c r="H1072" i="3" s="1"/>
  <c r="K952" i="3"/>
  <c r="M952" i="3" s="1"/>
  <c r="J808" i="3"/>
  <c r="G213" i="3"/>
  <c r="H213" i="3" s="1"/>
  <c r="G371" i="3"/>
  <c r="H371" i="3" s="1"/>
  <c r="L456" i="3"/>
  <c r="K528" i="3"/>
  <c r="L600" i="3"/>
  <c r="L697" i="3"/>
  <c r="M697" i="3" s="1"/>
  <c r="G1220" i="3"/>
  <c r="H1220" i="3" s="1"/>
  <c r="G1304" i="3"/>
  <c r="H1304" i="3" s="1"/>
  <c r="M1174" i="3"/>
  <c r="K1036" i="3"/>
  <c r="J880" i="3"/>
  <c r="G1121" i="3"/>
  <c r="H1121" i="3" s="1"/>
  <c r="K296" i="3"/>
  <c r="M296" i="3" s="1"/>
  <c r="L611" i="3"/>
  <c r="L696" i="3"/>
  <c r="L309" i="3"/>
  <c r="L383" i="3"/>
  <c r="M383" i="3" s="1"/>
  <c r="K709" i="3"/>
  <c r="G1316" i="3"/>
  <c r="H1316" i="3" s="1"/>
  <c r="M1201" i="3"/>
  <c r="L796" i="3"/>
  <c r="K1109" i="3"/>
  <c r="L1109" i="3"/>
  <c r="G744" i="3"/>
  <c r="H744" i="3" s="1"/>
  <c r="J796" i="3"/>
  <c r="J868" i="3"/>
  <c r="M868" i="3" s="1"/>
  <c r="J1024" i="3"/>
  <c r="CH33" i="1"/>
  <c r="CH50" i="1"/>
  <c r="CH28" i="1"/>
  <c r="CH38" i="1"/>
  <c r="CH23" i="1"/>
  <c r="C1285" i="2"/>
  <c r="CH16" i="1"/>
  <c r="C53" i="1"/>
  <c r="C2825" i="2"/>
  <c r="BB814" i="2"/>
  <c r="BA784" i="2"/>
  <c r="BA787" i="2"/>
  <c r="C775" i="2"/>
  <c r="E1518" i="2"/>
  <c r="BB1543" i="2"/>
  <c r="C102" i="3"/>
  <c r="G102" i="3" s="1"/>
  <c r="H102" i="3" s="1"/>
  <c r="C54" i="3"/>
  <c r="L54" i="3" s="1"/>
  <c r="C42" i="3"/>
  <c r="C30" i="3"/>
  <c r="G30" i="3" s="1"/>
  <c r="H30" i="3" s="1"/>
  <c r="F1524" i="2"/>
  <c r="E1488" i="2"/>
  <c r="BD1488" i="2"/>
  <c r="BB1487" i="2"/>
  <c r="BD1518" i="2"/>
  <c r="C138" i="3"/>
  <c r="G138" i="3" s="1"/>
  <c r="H138" i="3" s="1"/>
  <c r="C114" i="3"/>
  <c r="C90" i="3"/>
  <c r="C78" i="3"/>
  <c r="J78" i="3" s="1"/>
  <c r="C66" i="3"/>
  <c r="G66" i="3" s="1"/>
  <c r="H66" i="3" s="1"/>
  <c r="E1487" i="2"/>
  <c r="BA1513" i="2"/>
  <c r="F1520" i="2"/>
  <c r="BA1524" i="2"/>
  <c r="F1488" i="2"/>
  <c r="BB753" i="2"/>
  <c r="BD1487" i="2"/>
  <c r="BA749" i="2"/>
  <c r="E1543" i="2"/>
  <c r="F1518" i="2"/>
  <c r="C105" i="3"/>
  <c r="BB1513" i="2"/>
  <c r="BA1520" i="2"/>
  <c r="BD1543" i="2"/>
  <c r="C1429" i="3"/>
  <c r="E1513" i="2"/>
  <c r="BB1524" i="2"/>
  <c r="BA1488" i="2"/>
  <c r="BB749" i="2"/>
  <c r="F1543" i="2"/>
  <c r="BD1513" i="2"/>
  <c r="BB1520" i="2"/>
  <c r="BA783" i="2"/>
  <c r="BD1524" i="2"/>
  <c r="BB1488" i="2"/>
  <c r="BA1487" i="2"/>
  <c r="BB1518" i="2"/>
  <c r="F1513" i="2"/>
  <c r="C149" i="3"/>
  <c r="J149" i="3" s="1"/>
  <c r="E1520" i="2"/>
  <c r="BD1520" i="2"/>
  <c r="BA1543" i="2"/>
  <c r="C33" i="3"/>
  <c r="C150" i="3"/>
  <c r="C1599" i="3"/>
  <c r="C1383" i="3"/>
  <c r="C1406" i="3"/>
  <c r="C1477" i="3"/>
  <c r="C1465" i="3"/>
  <c r="C1417" i="3"/>
  <c r="C144" i="3"/>
  <c r="C132" i="3"/>
  <c r="C120" i="3"/>
  <c r="C108" i="3"/>
  <c r="C96" i="3"/>
  <c r="C84" i="3"/>
  <c r="C72" i="3"/>
  <c r="C60" i="3"/>
  <c r="C36" i="3"/>
  <c r="C24" i="3"/>
  <c r="C1524" i="3"/>
  <c r="C1583" i="3"/>
  <c r="C1499" i="3"/>
  <c r="C1379" i="3"/>
  <c r="C1367" i="3"/>
  <c r="C1510" i="3"/>
  <c r="C1414" i="3"/>
  <c r="C1344" i="3"/>
  <c r="C1557" i="3"/>
  <c r="C1580" i="3"/>
  <c r="C1460" i="3"/>
  <c r="C1376" i="3"/>
  <c r="C1411" i="3"/>
  <c r="C1542" i="3"/>
  <c r="C1530" i="3"/>
  <c r="C1446" i="3"/>
  <c r="C1517" i="3"/>
  <c r="C1588" i="3"/>
  <c r="C1468" i="3"/>
  <c r="C1384" i="3"/>
  <c r="C1587" i="3"/>
  <c r="C1503" i="3"/>
  <c r="C1371" i="3"/>
  <c r="C1337" i="3"/>
  <c r="C1325" i="3"/>
  <c r="C1502" i="3"/>
  <c r="C1478" i="3"/>
  <c r="C1394" i="3"/>
  <c r="C1336" i="3"/>
  <c r="C1501" i="3"/>
  <c r="C1453" i="3"/>
  <c r="C1405" i="3"/>
  <c r="C48" i="3"/>
  <c r="C1335" i="3"/>
  <c r="C1512" i="3"/>
  <c r="C1571" i="3"/>
  <c r="C1487" i="3"/>
  <c r="C1475" i="3"/>
  <c r="C1402" i="3"/>
  <c r="C1521" i="3"/>
  <c r="C1568" i="3"/>
  <c r="C1364" i="3"/>
  <c r="C163" i="3"/>
  <c r="C1354" i="3"/>
  <c r="C1399" i="3"/>
  <c r="C6" i="3"/>
  <c r="C1434" i="3"/>
  <c r="C137" i="3"/>
  <c r="J137" i="3" s="1"/>
  <c r="C125" i="3"/>
  <c r="L125" i="3" s="1"/>
  <c r="C113" i="3"/>
  <c r="G113" i="3" s="1"/>
  <c r="H113" i="3" s="1"/>
  <c r="C101" i="3"/>
  <c r="C89" i="3"/>
  <c r="C77" i="3"/>
  <c r="C65" i="3"/>
  <c r="D53" i="3"/>
  <c r="C53" i="3"/>
  <c r="C41" i="3"/>
  <c r="C29" i="3"/>
  <c r="C17" i="3"/>
  <c r="C1352" i="3"/>
  <c r="C1541" i="3"/>
  <c r="C1339" i="3"/>
  <c r="C1576" i="3"/>
  <c r="C1456" i="3"/>
  <c r="C1372" i="3"/>
  <c r="C171" i="3"/>
  <c r="C159" i="3"/>
  <c r="C117" i="3"/>
  <c r="C1575" i="3"/>
  <c r="C1491" i="3"/>
  <c r="C1479" i="3"/>
  <c r="C1490" i="3"/>
  <c r="C1466" i="3"/>
  <c r="C1489" i="3"/>
  <c r="C1393" i="3"/>
  <c r="C1440" i="3"/>
  <c r="C143" i="3"/>
  <c r="C131" i="3"/>
  <c r="C119" i="3"/>
  <c r="C107" i="3"/>
  <c r="C95" i="3"/>
  <c r="C83" i="3"/>
  <c r="C71" i="3"/>
  <c r="C59" i="3"/>
  <c r="C47" i="3"/>
  <c r="C35" i="3"/>
  <c r="C23" i="3"/>
  <c r="C1322" i="3"/>
  <c r="C1559" i="3"/>
  <c r="C1463" i="3"/>
  <c r="C154" i="3"/>
  <c r="C1498" i="3"/>
  <c r="C1390" i="3"/>
  <c r="C1355" i="3"/>
  <c r="C1556" i="3"/>
  <c r="C1603" i="3"/>
  <c r="C1387" i="3"/>
  <c r="C1422" i="3"/>
  <c r="C1445" i="3"/>
  <c r="C1564" i="3"/>
  <c r="C141" i="3"/>
  <c r="C1338" i="3"/>
  <c r="C1563" i="3"/>
  <c r="C158" i="3"/>
  <c r="C1382" i="3"/>
  <c r="C1585" i="3"/>
  <c r="C1381" i="3"/>
  <c r="C12" i="3"/>
  <c r="K12" i="3" s="1"/>
  <c r="C1347" i="3"/>
  <c r="C1428" i="3"/>
  <c r="C1358" i="3"/>
  <c r="C1547" i="3"/>
  <c r="C1451" i="3"/>
  <c r="C1486" i="3"/>
  <c r="C1474" i="3"/>
  <c r="C1378" i="3"/>
  <c r="C1437" i="3"/>
  <c r="C1343" i="3"/>
  <c r="C1544" i="3"/>
  <c r="C1591" i="3"/>
  <c r="C1375" i="3"/>
  <c r="C1518" i="3"/>
  <c r="C1506" i="3"/>
  <c r="C1410" i="3"/>
  <c r="C1433" i="3"/>
  <c r="C1552" i="3"/>
  <c r="C129" i="3"/>
  <c r="C18" i="3"/>
  <c r="C1551" i="3"/>
  <c r="C1598" i="3"/>
  <c r="C1586" i="3"/>
  <c r="C1370" i="3"/>
  <c r="C157" i="3"/>
  <c r="C1597" i="3"/>
  <c r="C1561" i="3"/>
  <c r="C1369" i="3"/>
  <c r="C1500" i="3"/>
  <c r="C1416" i="3"/>
  <c r="C1535" i="3"/>
  <c r="C1606" i="3"/>
  <c r="C1594" i="3"/>
  <c r="C1450" i="3"/>
  <c r="C1366" i="3"/>
  <c r="C1509" i="3"/>
  <c r="C1473" i="3"/>
  <c r="C1425" i="3"/>
  <c r="C1532" i="3"/>
  <c r="C7" i="3"/>
  <c r="K7" i="3" s="1"/>
  <c r="C1579" i="3"/>
  <c r="C1495" i="3"/>
  <c r="C1363" i="3"/>
  <c r="C1482" i="3"/>
  <c r="C1398" i="3"/>
  <c r="C1421" i="3"/>
  <c r="C148" i="3"/>
  <c r="C136" i="3"/>
  <c r="J136" i="3" s="1"/>
  <c r="C124" i="3"/>
  <c r="G124" i="3" s="1"/>
  <c r="H124" i="3" s="1"/>
  <c r="C112" i="3"/>
  <c r="J112" i="3" s="1"/>
  <c r="C100" i="3"/>
  <c r="J100" i="3" s="1"/>
  <c r="C88" i="3"/>
  <c r="C76" i="3"/>
  <c r="C52" i="3"/>
  <c r="C40" i="3"/>
  <c r="C28" i="3"/>
  <c r="C1540" i="3"/>
  <c r="C3" i="3"/>
  <c r="C126" i="3"/>
  <c r="C1539" i="3"/>
  <c r="C170" i="3"/>
  <c r="C169" i="3"/>
  <c r="C13" i="3"/>
  <c r="C1549" i="3"/>
  <c r="C168" i="3"/>
  <c r="C156" i="3"/>
  <c r="C1488" i="3"/>
  <c r="C1404" i="3"/>
  <c r="C1523" i="3"/>
  <c r="C1333" i="3"/>
  <c r="C1462" i="3"/>
  <c r="C1461" i="3"/>
  <c r="C1413" i="3"/>
  <c r="C152" i="3"/>
  <c r="C140" i="3"/>
  <c r="C128" i="3"/>
  <c r="C116" i="3"/>
  <c r="C104" i="3"/>
  <c r="C92" i="3"/>
  <c r="C80" i="3"/>
  <c r="C68" i="3"/>
  <c r="L68" i="3" s="1"/>
  <c r="C56" i="3"/>
  <c r="C44" i="3"/>
  <c r="C20" i="3"/>
  <c r="J20" i="3" s="1"/>
  <c r="C1520" i="3"/>
  <c r="C1567" i="3"/>
  <c r="C1471" i="3"/>
  <c r="C1353" i="3"/>
  <c r="C1329" i="3"/>
  <c r="C1494" i="3"/>
  <c r="C1470" i="3"/>
  <c r="E53" i="3"/>
  <c r="C1340" i="3"/>
  <c r="C1505" i="3"/>
  <c r="C1409" i="3"/>
  <c r="C64" i="3"/>
  <c r="C16" i="3"/>
  <c r="C1351" i="3"/>
  <c r="C1528" i="3"/>
  <c r="C1527" i="3"/>
  <c r="C1574" i="3"/>
  <c r="C1562" i="3"/>
  <c r="C1324" i="3"/>
  <c r="C1573" i="3"/>
  <c r="C1596" i="3"/>
  <c r="C1476" i="3"/>
  <c r="C1392" i="3"/>
  <c r="C1334" i="3"/>
  <c r="C1511" i="3"/>
  <c r="C1439" i="3"/>
  <c r="C1570" i="3"/>
  <c r="C165" i="3"/>
  <c r="C9" i="3"/>
  <c r="C1332" i="3"/>
  <c r="C1497" i="3"/>
  <c r="C1401" i="3"/>
  <c r="C32" i="3"/>
  <c r="C1508" i="3"/>
  <c r="C1448" i="3"/>
  <c r="C1555" i="3"/>
  <c r="C1483" i="3"/>
  <c r="C1459" i="3"/>
  <c r="C162" i="3"/>
  <c r="G162" i="3" s="1"/>
  <c r="H162" i="3" s="1"/>
  <c r="C1602" i="3"/>
  <c r="C1458" i="3"/>
  <c r="C1386" i="3"/>
  <c r="C1374" i="3"/>
  <c r="C1493" i="3"/>
  <c r="C1397" i="3"/>
  <c r="C1516" i="3"/>
  <c r="C1515" i="3"/>
  <c r="C1455" i="3"/>
  <c r="C1443" i="3"/>
  <c r="C1349" i="3"/>
  <c r="C1537" i="3"/>
  <c r="C1584" i="3"/>
  <c r="C1464" i="3"/>
  <c r="C1380" i="3"/>
  <c r="C1346" i="3"/>
  <c r="E1439" i="3"/>
  <c r="C1427" i="3"/>
  <c r="C142" i="3"/>
  <c r="C130" i="3"/>
  <c r="C118" i="3"/>
  <c r="C106" i="3"/>
  <c r="C94" i="3"/>
  <c r="C82" i="3"/>
  <c r="C70" i="3"/>
  <c r="C58" i="3"/>
  <c r="C46" i="3"/>
  <c r="C34" i="3"/>
  <c r="C22" i="3"/>
  <c r="C1582" i="3"/>
  <c r="C1581" i="3"/>
  <c r="C1485" i="3"/>
  <c r="C1389" i="3"/>
  <c r="C1436" i="3"/>
  <c r="C151" i="3"/>
  <c r="G151" i="3" s="1"/>
  <c r="H151" i="3" s="1"/>
  <c r="C139" i="3"/>
  <c r="C127" i="3"/>
  <c r="G127" i="3" s="1"/>
  <c r="H127" i="3" s="1"/>
  <c r="C115" i="3"/>
  <c r="C103" i="3"/>
  <c r="C91" i="3"/>
  <c r="C79" i="3"/>
  <c r="C67" i="3"/>
  <c r="C55" i="3"/>
  <c r="C43" i="3"/>
  <c r="C31" i="3"/>
  <c r="C19" i="3"/>
  <c r="C1543" i="3"/>
  <c r="C1362" i="3"/>
  <c r="C1577" i="3"/>
  <c r="C1481" i="3"/>
  <c r="C1469" i="3"/>
  <c r="C1385" i="3"/>
  <c r="C4" i="3"/>
  <c r="C1444" i="3"/>
  <c r="C147" i="3"/>
  <c r="C135" i="3"/>
  <c r="C123" i="3"/>
  <c r="G123" i="3" s="1"/>
  <c r="H123" i="3" s="1"/>
  <c r="C111" i="3"/>
  <c r="C99" i="3"/>
  <c r="G99" i="3" s="1"/>
  <c r="H99" i="3" s="1"/>
  <c r="C87" i="3"/>
  <c r="C75" i="3"/>
  <c r="C63" i="3"/>
  <c r="C51" i="3"/>
  <c r="C39" i="3"/>
  <c r="G39" i="3" s="1"/>
  <c r="H39" i="3" s="1"/>
  <c r="C27" i="3"/>
  <c r="C15" i="3"/>
  <c r="J15" i="3" s="1"/>
  <c r="C1350" i="3"/>
  <c r="C1467" i="3"/>
  <c r="C1431" i="3"/>
  <c r="C146" i="3"/>
  <c r="C134" i="3"/>
  <c r="C122" i="3"/>
  <c r="C110" i="3"/>
  <c r="C98" i="3"/>
  <c r="C86" i="3"/>
  <c r="C74" i="3"/>
  <c r="C62" i="3"/>
  <c r="C50" i="3"/>
  <c r="C38" i="3"/>
  <c r="C26" i="3"/>
  <c r="C1538" i="3"/>
  <c r="C1513" i="3"/>
  <c r="C1323" i="3"/>
  <c r="C1572" i="3"/>
  <c r="C1368" i="3"/>
  <c r="C167" i="3"/>
  <c r="C155" i="3"/>
  <c r="C1415" i="3"/>
  <c r="C1345" i="3"/>
  <c r="C1558" i="3"/>
  <c r="G1558" i="3" s="1"/>
  <c r="H1558" i="3" s="1"/>
  <c r="C1546" i="3"/>
  <c r="C1605" i="3"/>
  <c r="C1377" i="3"/>
  <c r="C8" i="3"/>
  <c r="C1424" i="3"/>
  <c r="C1342" i="3"/>
  <c r="C1531" i="3"/>
  <c r="C1590" i="3"/>
  <c r="C1578" i="3"/>
  <c r="C5" i="3"/>
  <c r="C1601" i="3"/>
  <c r="C1565" i="3"/>
  <c r="C1432" i="3"/>
  <c r="C1419" i="3"/>
  <c r="C1550" i="3"/>
  <c r="C1454" i="3"/>
  <c r="C1442" i="3"/>
  <c r="C1560" i="3"/>
  <c r="C1403" i="3"/>
  <c r="C166" i="3"/>
  <c r="C10" i="3"/>
  <c r="C1593" i="3"/>
  <c r="C1569" i="3"/>
  <c r="C1365" i="3"/>
  <c r="C1496" i="3"/>
  <c r="C1412" i="3"/>
  <c r="C1519" i="3"/>
  <c r="C1447" i="3"/>
  <c r="C1341" i="3"/>
  <c r="C161" i="3"/>
  <c r="C1589" i="3"/>
  <c r="C1373" i="3"/>
  <c r="C160" i="3"/>
  <c r="C1504" i="3"/>
  <c r="C1420" i="3"/>
  <c r="C81" i="3"/>
  <c r="C1331" i="3"/>
  <c r="C1326" i="3"/>
  <c r="C1407" i="3"/>
  <c r="C14" i="3"/>
  <c r="C1526" i="3"/>
  <c r="C1514" i="3"/>
  <c r="C1430" i="3"/>
  <c r="C145" i="3"/>
  <c r="C133" i="3"/>
  <c r="C121" i="3"/>
  <c r="C109" i="3"/>
  <c r="C97" i="3"/>
  <c r="C85" i="3"/>
  <c r="C73" i="3"/>
  <c r="C61" i="3"/>
  <c r="C49" i="3"/>
  <c r="C37" i="3"/>
  <c r="C25" i="3"/>
  <c r="C1348" i="3"/>
  <c r="C1525" i="3"/>
  <c r="C1441" i="3"/>
  <c r="C1359" i="3"/>
  <c r="C1548" i="3"/>
  <c r="C1452" i="3"/>
  <c r="C1607" i="3"/>
  <c r="C1391" i="3"/>
  <c r="C1522" i="3"/>
  <c r="C1438" i="3"/>
  <c r="C1545" i="3"/>
  <c r="C164" i="3"/>
  <c r="L164" i="3" s="1"/>
  <c r="C1604" i="3"/>
  <c r="C1484" i="3"/>
  <c r="C1400" i="3"/>
  <c r="C1330" i="3"/>
  <c r="C1507" i="3"/>
  <c r="C1435" i="3"/>
  <c r="C1554" i="3"/>
  <c r="C1328" i="3"/>
  <c r="C1553" i="3"/>
  <c r="C1457" i="3"/>
  <c r="C1327" i="3"/>
  <c r="C1492" i="3"/>
  <c r="C1408" i="3"/>
  <c r="M1094" i="3"/>
  <c r="M1166" i="3"/>
  <c r="M1286" i="3"/>
  <c r="M1301" i="3"/>
  <c r="M1113" i="3"/>
  <c r="C1841" i="2"/>
  <c r="M1262" i="3"/>
  <c r="C1845" i="2"/>
  <c r="M1289" i="3"/>
  <c r="M1274" i="3"/>
  <c r="C567" i="2"/>
  <c r="C495" i="2"/>
  <c r="CC495" i="2" s="1"/>
  <c r="C423" i="2"/>
  <c r="C3041" i="2"/>
  <c r="C2945" i="2"/>
  <c r="C2685" i="2"/>
  <c r="J2685" i="2" s="1"/>
  <c r="C2673" i="2"/>
  <c r="J2673" i="2" s="1"/>
  <c r="C2097" i="2"/>
  <c r="C2047" i="2"/>
  <c r="C1987" i="2"/>
  <c r="C1949" i="2"/>
  <c r="C926" i="2"/>
  <c r="C828" i="2"/>
  <c r="C816" i="2"/>
  <c r="CC816" i="2" s="1"/>
  <c r="C580" i="2"/>
  <c r="C508" i="2"/>
  <c r="C436" i="2"/>
  <c r="C386" i="2"/>
  <c r="C326" i="2"/>
  <c r="C128" i="2"/>
  <c r="G128" i="2" s="1"/>
  <c r="H128" i="2" s="1"/>
  <c r="C2875" i="2"/>
  <c r="C2779" i="2"/>
  <c r="C2523" i="2"/>
  <c r="C2413" i="2"/>
  <c r="C2267" i="2"/>
  <c r="C1439" i="2"/>
  <c r="C1427" i="2"/>
  <c r="C1156" i="2"/>
  <c r="C1072" i="2"/>
  <c r="BE1072" i="2" s="1"/>
  <c r="C742" i="2"/>
  <c r="BH742" i="2" s="1"/>
  <c r="C214" i="2"/>
  <c r="BF214" i="2" s="1"/>
  <c r="C88" i="2"/>
  <c r="C3176" i="2"/>
  <c r="C3100" i="2"/>
  <c r="C2862" i="2"/>
  <c r="C2718" i="2"/>
  <c r="BG2718" i="2" s="1"/>
  <c r="C2572" i="2"/>
  <c r="BH2572" i="2" s="1"/>
  <c r="C2230" i="2"/>
  <c r="C2094" i="2"/>
  <c r="C1622" i="2"/>
  <c r="CC1622" i="2" s="1"/>
  <c r="C1304" i="2"/>
  <c r="C1205" i="2"/>
  <c r="C1071" i="2"/>
  <c r="BG1071" i="2" s="1"/>
  <c r="C1021" i="2"/>
  <c r="C691" i="2"/>
  <c r="J691" i="2" s="1"/>
  <c r="C542" i="2"/>
  <c r="C470" i="2"/>
  <c r="C62" i="2"/>
  <c r="C3212" i="2"/>
  <c r="C1301" i="2"/>
  <c r="K1301" i="2" s="1"/>
  <c r="C1345" i="2"/>
  <c r="BC1367" i="2"/>
  <c r="C42" i="2"/>
  <c r="C125" i="2"/>
  <c r="G125" i="2" s="1"/>
  <c r="H125" i="2" s="1"/>
  <c r="C57" i="2"/>
  <c r="BA830" i="2"/>
  <c r="E1332" i="2"/>
  <c r="D1303" i="2"/>
  <c r="C359" i="2"/>
  <c r="C3199" i="2"/>
  <c r="C3137" i="2"/>
  <c r="G3137" i="2" s="1"/>
  <c r="H3137" i="2" s="1"/>
  <c r="C2953" i="2"/>
  <c r="C2509" i="2"/>
  <c r="C2473" i="2"/>
  <c r="C2303" i="2"/>
  <c r="C2167" i="2"/>
  <c r="CC2167" i="2" s="1"/>
  <c r="C2117" i="2"/>
  <c r="C1781" i="2"/>
  <c r="C654" i="2"/>
  <c r="C592" i="2"/>
  <c r="C3124" i="2"/>
  <c r="BH3124" i="2" s="1"/>
  <c r="C2988" i="2"/>
  <c r="C2886" i="2"/>
  <c r="C2848" i="2"/>
  <c r="C2594" i="2"/>
  <c r="C2508" i="2"/>
  <c r="C2276" i="2"/>
  <c r="C2080" i="2"/>
  <c r="C1608" i="2"/>
  <c r="CC1608" i="2" s="1"/>
  <c r="C1596" i="2"/>
  <c r="L1596" i="2" s="1"/>
  <c r="C1350" i="2"/>
  <c r="C1045" i="2"/>
  <c r="C823" i="2"/>
  <c r="C563" i="2"/>
  <c r="CC563" i="2" s="1"/>
  <c r="C285" i="2"/>
  <c r="G285" i="2" s="1"/>
  <c r="C11" i="2"/>
  <c r="C3221" i="2"/>
  <c r="C2963" i="2"/>
  <c r="C2951" i="2"/>
  <c r="C2859" i="2"/>
  <c r="C2617" i="2"/>
  <c r="C2165" i="2"/>
  <c r="L2165" i="2" s="1"/>
  <c r="C1993" i="2"/>
  <c r="C1955" i="2"/>
  <c r="C1681" i="2"/>
  <c r="BH1681" i="2" s="1"/>
  <c r="C1473" i="2"/>
  <c r="C1349" i="2"/>
  <c r="K1349" i="2" s="1"/>
  <c r="C896" i="2"/>
  <c r="C664" i="2"/>
  <c r="C562" i="2"/>
  <c r="C490" i="2"/>
  <c r="L490" i="2" s="1"/>
  <c r="C3172" i="2"/>
  <c r="C2630" i="2"/>
  <c r="G2630" i="2" s="1"/>
  <c r="H2630" i="2" s="1"/>
  <c r="C2250" i="2"/>
  <c r="C2052" i="2"/>
  <c r="C1904" i="2"/>
  <c r="C1716" i="2"/>
  <c r="C1642" i="2"/>
  <c r="CC1642" i="2" s="1"/>
  <c r="C1372" i="2"/>
  <c r="J1372" i="2" s="1"/>
  <c r="C1324" i="2"/>
  <c r="C1213" i="2"/>
  <c r="C95" i="2"/>
  <c r="C45" i="2"/>
  <c r="C3183" i="2"/>
  <c r="C3171" i="2"/>
  <c r="C3133" i="2"/>
  <c r="C2785" i="2"/>
  <c r="C2397" i="2"/>
  <c r="BH2397" i="2" s="1"/>
  <c r="C2027" i="2"/>
  <c r="C1917" i="2"/>
  <c r="G1917" i="2" s="1"/>
  <c r="H1917" i="2" s="1"/>
  <c r="C1879" i="2"/>
  <c r="C1409" i="2"/>
  <c r="C1150" i="2"/>
  <c r="C1004" i="2"/>
  <c r="C3182" i="2"/>
  <c r="C3156" i="2"/>
  <c r="G3156" i="2" s="1"/>
  <c r="H3156" i="2" s="1"/>
  <c r="C2984" i="2"/>
  <c r="C2772" i="2"/>
  <c r="C2480" i="2"/>
  <c r="C2248" i="2"/>
  <c r="C2112" i="2"/>
  <c r="C1702" i="2"/>
  <c r="E1369" i="2"/>
  <c r="E1363" i="2"/>
  <c r="C87" i="2"/>
  <c r="C24" i="2"/>
  <c r="C575" i="2"/>
  <c r="C503" i="2"/>
  <c r="J503" i="2" s="1"/>
  <c r="C431" i="2"/>
  <c r="BH431" i="2" s="1"/>
  <c r="C140" i="2"/>
  <c r="C163" i="2"/>
  <c r="C173" i="2"/>
  <c r="C134" i="2"/>
  <c r="C2534" i="2"/>
  <c r="L2534" i="2" s="1"/>
  <c r="C987" i="2"/>
  <c r="BE987" i="2" s="1"/>
  <c r="C301" i="2"/>
  <c r="BF301" i="2" s="1"/>
  <c r="C101" i="2"/>
  <c r="C77" i="2"/>
  <c r="C1894" i="2"/>
  <c r="C2301" i="2"/>
  <c r="C124" i="2"/>
  <c r="C1123" i="2"/>
  <c r="J1123" i="2" s="1"/>
  <c r="C569" i="2"/>
  <c r="G569" i="2" s="1"/>
  <c r="H569" i="2" s="1"/>
  <c r="C497" i="2"/>
  <c r="C425" i="2"/>
  <c r="J425" i="2" s="1"/>
  <c r="C91" i="2"/>
  <c r="C3178" i="2"/>
  <c r="C3152" i="2"/>
  <c r="C2944" i="2"/>
  <c r="C2816" i="2"/>
  <c r="C2684" i="2"/>
  <c r="G2684" i="2" s="1"/>
  <c r="H2684" i="2" s="1"/>
  <c r="C2562" i="2"/>
  <c r="L2562" i="2" s="1"/>
  <c r="C2330" i="2"/>
  <c r="C2170" i="2"/>
  <c r="BE2170" i="2" s="1"/>
  <c r="C2046" i="2"/>
  <c r="C15" i="2"/>
  <c r="C1756" i="2"/>
  <c r="C1387" i="2"/>
  <c r="C2338" i="2"/>
  <c r="C29" i="2"/>
  <c r="C2487" i="2"/>
  <c r="C1629" i="2"/>
  <c r="CC1629" i="2" s="1"/>
  <c r="C1321" i="2"/>
  <c r="K1321" i="2" s="1"/>
  <c r="C1088" i="2"/>
  <c r="BE1088" i="2" s="1"/>
  <c r="C1014" i="2"/>
  <c r="J1014" i="2" s="1"/>
  <c r="C904" i="2"/>
  <c r="C364" i="2"/>
  <c r="C92" i="2"/>
  <c r="C3080" i="2"/>
  <c r="BF3080" i="2" s="1"/>
  <c r="C2994" i="2"/>
  <c r="C2758" i="2"/>
  <c r="C2612" i="2"/>
  <c r="C2060" i="2"/>
  <c r="C959" i="2"/>
  <c r="BF959" i="2" s="1"/>
  <c r="C40" i="2"/>
  <c r="C50" i="2"/>
  <c r="C99" i="2"/>
  <c r="C61" i="2"/>
  <c r="C12" i="2"/>
  <c r="C20" i="2"/>
  <c r="C3218" i="2"/>
  <c r="C1346" i="2"/>
  <c r="CC1346" i="2" s="1"/>
  <c r="C747" i="2"/>
  <c r="C511" i="2"/>
  <c r="BH511" i="2" s="1"/>
  <c r="C439" i="2"/>
  <c r="BG439" i="2" s="1"/>
  <c r="C205" i="2"/>
  <c r="C193" i="2"/>
  <c r="C181" i="2"/>
  <c r="C43" i="2"/>
  <c r="C3229" i="2"/>
  <c r="C3043" i="2"/>
  <c r="C2983" i="2"/>
  <c r="C2807" i="2"/>
  <c r="C2711" i="2"/>
  <c r="G2711" i="2" s="1"/>
  <c r="H2711" i="2" s="1"/>
  <c r="C2565" i="2"/>
  <c r="L2565" i="2" s="1"/>
  <c r="C2371" i="2"/>
  <c r="J2371" i="2" s="1"/>
  <c r="C2359" i="2"/>
  <c r="CC2359" i="2" s="1"/>
  <c r="C2235" i="2"/>
  <c r="C2099" i="2"/>
  <c r="C1889" i="2"/>
  <c r="C558" i="2"/>
  <c r="CC558" i="2" s="1"/>
  <c r="C486" i="2"/>
  <c r="L486" i="2" s="1"/>
  <c r="C2451" i="2"/>
  <c r="C854" i="2"/>
  <c r="C804" i="2"/>
  <c r="C630" i="2"/>
  <c r="BF630" i="2" s="1"/>
  <c r="C1820" i="2"/>
  <c r="C383" i="2"/>
  <c r="BH383" i="2" s="1"/>
  <c r="C2941" i="2"/>
  <c r="C23" i="2"/>
  <c r="C651" i="2"/>
  <c r="K651" i="2" s="1"/>
  <c r="C120" i="2"/>
  <c r="L120" i="2" s="1"/>
  <c r="C1194" i="2"/>
  <c r="C355" i="2"/>
  <c r="C2431" i="2"/>
  <c r="C27" i="2"/>
  <c r="C331" i="2"/>
  <c r="C1765" i="2"/>
  <c r="C31" i="2"/>
  <c r="C1311" i="2"/>
  <c r="G1311" i="2" s="1"/>
  <c r="H1311" i="2" s="1"/>
  <c r="C220" i="2"/>
  <c r="K220" i="2" s="1"/>
  <c r="C3094" i="2"/>
  <c r="C741" i="2"/>
  <c r="C194" i="2"/>
  <c r="C374" i="2"/>
  <c r="K374" i="2" s="1"/>
  <c r="C303" i="2"/>
  <c r="G303" i="2" s="1"/>
  <c r="H303" i="2" s="1"/>
  <c r="C3189" i="2"/>
  <c r="C2931" i="2"/>
  <c r="C2863" i="2"/>
  <c r="C1923" i="2"/>
  <c r="C1329" i="2"/>
  <c r="BF1329" i="2" s="1"/>
  <c r="C176" i="2"/>
  <c r="C3014" i="2"/>
  <c r="C2888" i="2"/>
  <c r="C2706" i="2"/>
  <c r="BF2706" i="2" s="1"/>
  <c r="C2498" i="2"/>
  <c r="C2278" i="2"/>
  <c r="C2032" i="2"/>
  <c r="C1684" i="2"/>
  <c r="BG1684" i="2" s="1"/>
  <c r="C1610" i="2"/>
  <c r="BH1610" i="2" s="1"/>
  <c r="C1598" i="2"/>
  <c r="CC1598" i="2" s="1"/>
  <c r="C1464" i="2"/>
  <c r="C1352" i="2"/>
  <c r="CC1352" i="2" s="1"/>
  <c r="C1059" i="2"/>
  <c r="CD1059" i="2" s="1"/>
  <c r="C1009" i="2"/>
  <c r="BE1009" i="2" s="1"/>
  <c r="C565" i="2"/>
  <c r="C1828" i="2"/>
  <c r="C1090" i="2"/>
  <c r="C289" i="2"/>
  <c r="K289" i="2" s="1"/>
  <c r="C2317" i="2"/>
  <c r="C2205" i="2"/>
  <c r="C1647" i="2"/>
  <c r="CC1647" i="2" s="1"/>
  <c r="C1060" i="2"/>
  <c r="CD1060" i="2" s="1"/>
  <c r="C1034" i="2"/>
  <c r="C900" i="2"/>
  <c r="C618" i="2"/>
  <c r="BH618" i="2" s="1"/>
  <c r="C3188" i="2"/>
  <c r="C2424" i="2"/>
  <c r="C3191" i="2"/>
  <c r="C3091" i="2"/>
  <c r="BF3091" i="2" s="1"/>
  <c r="C3029" i="2"/>
  <c r="C2793" i="2"/>
  <c r="C2649" i="2"/>
  <c r="BG2649" i="2" s="1"/>
  <c r="C1935" i="2"/>
  <c r="D1476" i="2"/>
  <c r="C1476" i="2"/>
  <c r="J1476" i="2" s="1"/>
  <c r="C2065" i="2"/>
  <c r="C895" i="2"/>
  <c r="D1506" i="2"/>
  <c r="C1506" i="2"/>
  <c r="C2059" i="2"/>
  <c r="C792" i="2"/>
  <c r="CC792" i="2" s="1"/>
  <c r="C314" i="2"/>
  <c r="G314" i="2" s="1"/>
  <c r="H314" i="2" s="1"/>
  <c r="C2621" i="2"/>
  <c r="J2621" i="2" s="1"/>
  <c r="C3203" i="2"/>
  <c r="C2661" i="2"/>
  <c r="G2661" i="2" s="1"/>
  <c r="H2661" i="2" s="1"/>
  <c r="C2637" i="2"/>
  <c r="BG2637" i="2" s="1"/>
  <c r="C1899" i="2"/>
  <c r="C1589" i="2"/>
  <c r="G1589" i="2" s="1"/>
  <c r="H1589" i="2" s="1"/>
  <c r="C1036" i="2"/>
  <c r="C362" i="2"/>
  <c r="CC362" i="2" s="1"/>
  <c r="C166" i="2"/>
  <c r="C90" i="2"/>
  <c r="C3201" i="2"/>
  <c r="C3151" i="2"/>
  <c r="L3151" i="2" s="1"/>
  <c r="C2839" i="2"/>
  <c r="C873" i="2"/>
  <c r="D1496" i="2"/>
  <c r="C1496" i="2"/>
  <c r="C1103" i="2"/>
  <c r="C2273" i="2"/>
  <c r="C52" i="2"/>
  <c r="C3015" i="2"/>
  <c r="C2943" i="2"/>
  <c r="C2767" i="2"/>
  <c r="G2767" i="2" s="1"/>
  <c r="H2767" i="2" s="1"/>
  <c r="C1144" i="2"/>
  <c r="BE1144" i="2" s="1"/>
  <c r="C3215" i="2"/>
  <c r="C2781" i="2"/>
  <c r="C2345" i="2"/>
  <c r="L2345" i="2" s="1"/>
  <c r="C2233" i="2"/>
  <c r="C1725" i="2"/>
  <c r="C1661" i="2"/>
  <c r="BF1661" i="2" s="1"/>
  <c r="C1208" i="2"/>
  <c r="C3105" i="2"/>
  <c r="BG3105" i="2" s="1"/>
  <c r="C3079" i="2"/>
  <c r="BF3079" i="2" s="1"/>
  <c r="C3017" i="2"/>
  <c r="C2903" i="2"/>
  <c r="CC2903" i="2" s="1"/>
  <c r="C2769" i="2"/>
  <c r="L2769" i="2" s="1"/>
  <c r="C1776" i="2"/>
  <c r="C1773" i="2"/>
  <c r="C3227" i="2"/>
  <c r="C2757" i="2"/>
  <c r="L2757" i="2" s="1"/>
  <c r="C2611" i="2"/>
  <c r="BG2611" i="2" s="1"/>
  <c r="C2539" i="2"/>
  <c r="C2331" i="2"/>
  <c r="C2221" i="2"/>
  <c r="C1925" i="2"/>
  <c r="G1925" i="2" s="1"/>
  <c r="H1925" i="2" s="1"/>
  <c r="C1637" i="2"/>
  <c r="CC1637" i="2" s="1"/>
  <c r="C1577" i="2"/>
  <c r="CC1577" i="2" s="1"/>
  <c r="C1565" i="2"/>
  <c r="CC1565" i="2" s="1"/>
  <c r="C1319" i="2"/>
  <c r="BE1319" i="2" s="1"/>
  <c r="C1196" i="2"/>
  <c r="C1146" i="2"/>
  <c r="K1146" i="2" s="1"/>
  <c r="C1086" i="2"/>
  <c r="BH1086" i="2" s="1"/>
  <c r="C1012" i="2"/>
  <c r="L1012" i="2" s="1"/>
  <c r="C620" i="2"/>
  <c r="C264" i="2"/>
  <c r="K264" i="2" s="1"/>
  <c r="C252" i="2"/>
  <c r="BE252" i="2" s="1"/>
  <c r="C240" i="2"/>
  <c r="BH240" i="2" s="1"/>
  <c r="C228" i="2"/>
  <c r="C216" i="2"/>
  <c r="C154" i="2"/>
  <c r="C3213" i="2"/>
  <c r="C3051" i="2"/>
  <c r="C3003" i="2"/>
  <c r="C2991" i="2"/>
  <c r="C2889" i="2"/>
  <c r="G2889" i="2" s="1"/>
  <c r="H2889" i="2" s="1"/>
  <c r="C2815" i="2"/>
  <c r="C760" i="2"/>
  <c r="C2269" i="2"/>
  <c r="C1875" i="2"/>
  <c r="C1625" i="2"/>
  <c r="C1307" i="2"/>
  <c r="C1000" i="2"/>
  <c r="CC1000" i="2" s="1"/>
  <c r="C768" i="2"/>
  <c r="G768" i="2" s="1"/>
  <c r="H768" i="2" s="1"/>
  <c r="C1783" i="2"/>
  <c r="C1747" i="2"/>
  <c r="C1697" i="2"/>
  <c r="L1697" i="2" s="1"/>
  <c r="D1489" i="2"/>
  <c r="C1489" i="2"/>
  <c r="C1391" i="2"/>
  <c r="C1293" i="2"/>
  <c r="C974" i="2"/>
  <c r="C876" i="2"/>
  <c r="C728" i="2"/>
  <c r="L728" i="2" s="1"/>
  <c r="C656" i="2"/>
  <c r="C396" i="2"/>
  <c r="CC396" i="2" s="1"/>
  <c r="C360" i="2"/>
  <c r="BE360" i="2" s="1"/>
  <c r="C300" i="2"/>
  <c r="BG300" i="2" s="1"/>
  <c r="C250" i="2"/>
  <c r="BH250" i="2" s="1"/>
  <c r="C238" i="2"/>
  <c r="CC238" i="2" s="1"/>
  <c r="C3150" i="2"/>
  <c r="L3150" i="2" s="1"/>
  <c r="C3126" i="2"/>
  <c r="K3126" i="2" s="1"/>
  <c r="C2990" i="2"/>
  <c r="C2978" i="2"/>
  <c r="C2790" i="2"/>
  <c r="C2646" i="2"/>
  <c r="BH2646" i="2" s="1"/>
  <c r="C2378" i="2"/>
  <c r="C2354" i="2"/>
  <c r="G2354" i="2" s="1"/>
  <c r="H2354" i="2" s="1"/>
  <c r="C2304" i="2"/>
  <c r="C2254" i="2"/>
  <c r="D1479" i="2"/>
  <c r="C1479" i="2"/>
  <c r="C2551" i="2"/>
  <c r="C2745" i="2"/>
  <c r="C2525" i="2"/>
  <c r="C1553" i="2"/>
  <c r="L1553" i="2" s="1"/>
  <c r="C1134" i="2"/>
  <c r="BH1134" i="2" s="1"/>
  <c r="C472" i="2"/>
  <c r="C3077" i="2"/>
  <c r="C3039" i="2"/>
  <c r="C2319" i="2"/>
  <c r="C2207" i="2"/>
  <c r="C1295" i="2"/>
  <c r="C1184" i="2"/>
  <c r="C1122" i="2"/>
  <c r="BH1122" i="2" s="1"/>
  <c r="C1062" i="2"/>
  <c r="L1062" i="2" s="1"/>
  <c r="C988" i="2"/>
  <c r="D670" i="2"/>
  <c r="C670" i="2"/>
  <c r="C142" i="2"/>
  <c r="C3225" i="2"/>
  <c r="C3139" i="2"/>
  <c r="BG3139" i="2" s="1"/>
  <c r="C860" i="2"/>
  <c r="C1127" i="2"/>
  <c r="CD1127" i="2" s="1"/>
  <c r="D1530" i="2"/>
  <c r="C1530" i="2"/>
  <c r="G1530" i="2" s="1"/>
  <c r="H1530" i="2" s="1"/>
  <c r="C2245" i="2"/>
  <c r="C1405" i="2"/>
  <c r="C682" i="2"/>
  <c r="C544" i="2"/>
  <c r="C2449" i="2"/>
  <c r="C2733" i="2"/>
  <c r="C1809" i="2"/>
  <c r="C1613" i="2"/>
  <c r="C3167" i="2"/>
  <c r="C2981" i="2"/>
  <c r="C2853" i="2"/>
  <c r="C2721" i="2"/>
  <c r="BF2721" i="2" s="1"/>
  <c r="C2021" i="2"/>
  <c r="D1475" i="2"/>
  <c r="C1475" i="2"/>
  <c r="C244" i="2"/>
  <c r="C1737" i="2"/>
  <c r="D1467" i="2"/>
  <c r="C1467" i="2"/>
  <c r="C1913" i="2"/>
  <c r="J1913" i="2" s="1"/>
  <c r="C1074" i="2"/>
  <c r="C890" i="2"/>
  <c r="C756" i="2"/>
  <c r="BE756" i="2" s="1"/>
  <c r="C2707" i="2"/>
  <c r="G2707" i="2" s="1"/>
  <c r="H2707" i="2" s="1"/>
  <c r="C1947" i="2"/>
  <c r="G1947" i="2" s="1"/>
  <c r="H1947" i="2" s="1"/>
  <c r="C3179" i="2"/>
  <c r="C3141" i="2"/>
  <c r="CD3141" i="2" s="1"/>
  <c r="C2841" i="2"/>
  <c r="C1980" i="2"/>
  <c r="C256" i="2"/>
  <c r="C2109" i="2"/>
  <c r="C3005" i="2"/>
  <c r="C2933" i="2"/>
  <c r="C2415" i="2"/>
  <c r="C596" i="2"/>
  <c r="C3065" i="2"/>
  <c r="J3065" i="2" s="1"/>
  <c r="C2057" i="2"/>
  <c r="BZ2957" i="2"/>
  <c r="C2957" i="2"/>
  <c r="C2865" i="2"/>
  <c r="C1711" i="2"/>
  <c r="C3153" i="2"/>
  <c r="C785" i="2"/>
  <c r="BH785" i="2" s="1"/>
  <c r="C2505" i="2"/>
  <c r="C3129" i="2"/>
  <c r="C2969" i="2"/>
  <c r="C2147" i="2"/>
  <c r="BE2147" i="2" s="1"/>
  <c r="C3117" i="2"/>
  <c r="L3117" i="2" s="1"/>
  <c r="C2877" i="2"/>
  <c r="C2489" i="2"/>
  <c r="C2023" i="2"/>
  <c r="C202" i="2"/>
  <c r="C2561" i="2"/>
  <c r="BE2561" i="2" s="1"/>
  <c r="C1985" i="2"/>
  <c r="D1539" i="2"/>
  <c r="C1539" i="2"/>
  <c r="C3067" i="2"/>
  <c r="C3053" i="2"/>
  <c r="C2891" i="2"/>
  <c r="G2891" i="2" s="1"/>
  <c r="H2891" i="2" s="1"/>
  <c r="C2829" i="2"/>
  <c r="C493" i="2"/>
  <c r="C371" i="2"/>
  <c r="C199" i="2"/>
  <c r="C151" i="2"/>
  <c r="C3149" i="2"/>
  <c r="CD3149" i="2" s="1"/>
  <c r="C3025" i="2"/>
  <c r="C2899" i="2"/>
  <c r="C2837" i="2"/>
  <c r="C2705" i="2"/>
  <c r="L2705" i="2" s="1"/>
  <c r="C2583" i="2"/>
  <c r="BF2583" i="2" s="1"/>
  <c r="C2253" i="2"/>
  <c r="C2143" i="2"/>
  <c r="C2055" i="2"/>
  <c r="C1983" i="2"/>
  <c r="C1945" i="2"/>
  <c r="BH1945" i="2" s="1"/>
  <c r="C1831" i="2"/>
  <c r="C922" i="2"/>
  <c r="C850" i="2"/>
  <c r="C726" i="2"/>
  <c r="C642" i="2"/>
  <c r="CC642" i="2" s="1"/>
  <c r="C576" i="2"/>
  <c r="C504" i="2"/>
  <c r="C432" i="2"/>
  <c r="BH432" i="2" s="1"/>
  <c r="C418" i="2"/>
  <c r="BG418" i="2" s="1"/>
  <c r="C162" i="2"/>
  <c r="C3210" i="2"/>
  <c r="C2836" i="2"/>
  <c r="C2704" i="2"/>
  <c r="J2704" i="2" s="1"/>
  <c r="C2582" i="2"/>
  <c r="J2582" i="2" s="1"/>
  <c r="C2570" i="2"/>
  <c r="K2570" i="2" s="1"/>
  <c r="C2446" i="2"/>
  <c r="C2326" i="2"/>
  <c r="C2154" i="2"/>
  <c r="C2018" i="2"/>
  <c r="C1804" i="2"/>
  <c r="C1412" i="2"/>
  <c r="C1167" i="2"/>
  <c r="C947" i="2"/>
  <c r="C811" i="2"/>
  <c r="C677" i="2"/>
  <c r="C3035" i="2"/>
  <c r="C2987" i="2"/>
  <c r="C2847" i="2"/>
  <c r="C2751" i="2"/>
  <c r="CD2751" i="2" s="1"/>
  <c r="C2605" i="2"/>
  <c r="C2471" i="2"/>
  <c r="C2177" i="2"/>
  <c r="C2153" i="2"/>
  <c r="C2115" i="2"/>
  <c r="C1829" i="2"/>
  <c r="C1779" i="2"/>
  <c r="C1258" i="2"/>
  <c r="BF1258" i="2" s="1"/>
  <c r="C810" i="2"/>
  <c r="BE810" i="2" s="1"/>
  <c r="C356" i="2"/>
  <c r="C122" i="2"/>
  <c r="BG122" i="2" s="1"/>
  <c r="C3134" i="2"/>
  <c r="C2998" i="2"/>
  <c r="C2762" i="2"/>
  <c r="G2762" i="2" s="1"/>
  <c r="H2762" i="2" s="1"/>
  <c r="C2616" i="2"/>
  <c r="G2616" i="2" s="1"/>
  <c r="H2616" i="2" s="1"/>
  <c r="C2482" i="2"/>
  <c r="C2456" i="2"/>
  <c r="C2102" i="2"/>
  <c r="C1630" i="2"/>
  <c r="K1630" i="2" s="1"/>
  <c r="C2439" i="2"/>
  <c r="C2293" i="2"/>
  <c r="C2135" i="2"/>
  <c r="BF2135" i="2" s="1"/>
  <c r="C2085" i="2"/>
  <c r="C1975" i="2"/>
  <c r="C1823" i="2"/>
  <c r="C1429" i="2"/>
  <c r="C1343" i="2"/>
  <c r="BE1343" i="2" s="1"/>
  <c r="C914" i="2"/>
  <c r="C842" i="2"/>
  <c r="C632" i="2"/>
  <c r="C520" i="2"/>
  <c r="CC520" i="2" s="1"/>
  <c r="C448" i="2"/>
  <c r="C3101" i="2"/>
  <c r="L3101" i="2" s="1"/>
  <c r="C2955" i="2"/>
  <c r="C2755" i="2"/>
  <c r="C2609" i="2"/>
  <c r="L2609" i="2" s="1"/>
  <c r="C2511" i="2"/>
  <c r="C2475" i="2"/>
  <c r="C2255" i="2"/>
  <c r="C2009" i="2"/>
  <c r="C1911" i="2"/>
  <c r="BE1911" i="2" s="1"/>
  <c r="C1807" i="2"/>
  <c r="C1611" i="2"/>
  <c r="CC1611" i="2" s="1"/>
  <c r="C1551" i="2"/>
  <c r="J1551" i="2" s="1"/>
  <c r="D1537" i="2"/>
  <c r="C1537" i="2"/>
  <c r="BG1537" i="2" s="1"/>
  <c r="C1415" i="2"/>
  <c r="C1250" i="2"/>
  <c r="BF1250" i="2" s="1"/>
  <c r="C1182" i="2"/>
  <c r="C1132" i="2"/>
  <c r="C1048" i="2"/>
  <c r="C1022" i="2"/>
  <c r="L1022" i="2" s="1"/>
  <c r="C888" i="2"/>
  <c r="C606" i="2"/>
  <c r="BE606" i="2" s="1"/>
  <c r="C3002" i="2"/>
  <c r="C2838" i="2"/>
  <c r="C2694" i="2"/>
  <c r="G2694" i="2" s="1"/>
  <c r="H2694" i="2" s="1"/>
  <c r="C2328" i="2"/>
  <c r="C2218" i="2"/>
  <c r="C2168" i="2"/>
  <c r="G2168" i="2" s="1"/>
  <c r="H2168" i="2" s="1"/>
  <c r="C2082" i="2"/>
  <c r="C1958" i="2"/>
  <c r="J1958" i="2" s="1"/>
  <c r="C1934" i="2"/>
  <c r="G1934" i="2" s="1"/>
  <c r="H1934" i="2" s="1"/>
  <c r="C1884" i="2"/>
  <c r="C1696" i="2"/>
  <c r="BF1696" i="2" s="1"/>
  <c r="C1438" i="2"/>
  <c r="C1426" i="2"/>
  <c r="C1414" i="2"/>
  <c r="C1193" i="2"/>
  <c r="C1047" i="2"/>
  <c r="C997" i="2"/>
  <c r="L997" i="2" s="1"/>
  <c r="C629" i="2"/>
  <c r="BE629" i="2" s="1"/>
  <c r="C139" i="2"/>
  <c r="C13" i="2"/>
  <c r="C2965" i="2"/>
  <c r="C2929" i="2"/>
  <c r="C2693" i="2"/>
  <c r="K2693" i="2" s="1"/>
  <c r="C2559" i="2"/>
  <c r="L2559" i="2" s="1"/>
  <c r="C2461" i="2"/>
  <c r="C2105" i="2"/>
  <c r="C1597" i="2"/>
  <c r="C1437" i="2"/>
  <c r="C812" i="2"/>
  <c r="BE812" i="2" s="1"/>
  <c r="C788" i="2"/>
  <c r="BF788" i="2" s="1"/>
  <c r="C714" i="2"/>
  <c r="C406" i="2"/>
  <c r="C322" i="2"/>
  <c r="C3148" i="2"/>
  <c r="J3148" i="2" s="1"/>
  <c r="C3098" i="2"/>
  <c r="BH3098" i="2" s="1"/>
  <c r="C2975" i="2"/>
  <c r="C2824" i="2"/>
  <c r="C2558" i="2"/>
  <c r="C2496" i="2"/>
  <c r="C2264" i="2"/>
  <c r="C2142" i="2"/>
  <c r="CC2142" i="2" s="1"/>
  <c r="C1744" i="2"/>
  <c r="C1584" i="2"/>
  <c r="C1153" i="2"/>
  <c r="C935" i="2"/>
  <c r="BF935" i="2" s="1"/>
  <c r="C897" i="2"/>
  <c r="C861" i="2"/>
  <c r="C799" i="2"/>
  <c r="C2743" i="2"/>
  <c r="CD2743" i="2" s="1"/>
  <c r="C2305" i="2"/>
  <c r="C2181" i="2"/>
  <c r="L2181" i="2" s="1"/>
  <c r="C1959" i="2"/>
  <c r="D1525" i="2"/>
  <c r="C1525" i="2"/>
  <c r="BE1525" i="2" s="1"/>
  <c r="C1262" i="2"/>
  <c r="J1262" i="2" s="1"/>
  <c r="C1120" i="2"/>
  <c r="C1010" i="2"/>
  <c r="CC1010" i="2" s="1"/>
  <c r="C594" i="2"/>
  <c r="BH594" i="2" s="1"/>
  <c r="C554" i="2"/>
  <c r="CC554" i="2" s="1"/>
  <c r="C482" i="2"/>
  <c r="J482" i="2" s="1"/>
  <c r="C226" i="2"/>
  <c r="C3138" i="2"/>
  <c r="C2826" i="2"/>
  <c r="C2682" i="2"/>
  <c r="BF2682" i="2" s="1"/>
  <c r="C2560" i="2"/>
  <c r="BE2560" i="2" s="1"/>
  <c r="C2486" i="2"/>
  <c r="C2412" i="2"/>
  <c r="C2266" i="2"/>
  <c r="C2156" i="2"/>
  <c r="BH2156" i="2" s="1"/>
  <c r="C2132" i="2"/>
  <c r="C2020" i="2"/>
  <c r="C1946" i="2"/>
  <c r="BH1946" i="2" s="1"/>
  <c r="C1922" i="2"/>
  <c r="J1922" i="2" s="1"/>
  <c r="C1271" i="2"/>
  <c r="C985" i="2"/>
  <c r="CC985" i="2" s="1"/>
  <c r="C887" i="2"/>
  <c r="C617" i="2"/>
  <c r="BG617" i="2" s="1"/>
  <c r="C577" i="2"/>
  <c r="CC577" i="2" s="1"/>
  <c r="C505" i="2"/>
  <c r="CC505" i="2" s="1"/>
  <c r="C433" i="2"/>
  <c r="C187" i="2"/>
  <c r="C3211" i="2"/>
  <c r="C2813" i="2"/>
  <c r="C2681" i="2"/>
  <c r="C2571" i="2"/>
  <c r="C2241" i="2"/>
  <c r="C2215" i="2"/>
  <c r="BH2215" i="2" s="1"/>
  <c r="C2131" i="2"/>
  <c r="C2043" i="2"/>
  <c r="C1971" i="2"/>
  <c r="C1819" i="2"/>
  <c r="C1585" i="2"/>
  <c r="C1425" i="2"/>
  <c r="C1249" i="2"/>
  <c r="C1032" i="2"/>
  <c r="G1032" i="2" s="1"/>
  <c r="H1032" i="2" s="1"/>
  <c r="C910" i="2"/>
  <c r="C838" i="2"/>
  <c r="C800" i="2"/>
  <c r="J800" i="2" s="1"/>
  <c r="C702" i="2"/>
  <c r="C516" i="2"/>
  <c r="C444" i="2"/>
  <c r="BE444" i="2" s="1"/>
  <c r="C394" i="2"/>
  <c r="L394" i="2" s="1"/>
  <c r="C310" i="2"/>
  <c r="CD310" i="2" s="1"/>
  <c r="C138" i="2"/>
  <c r="C98" i="2"/>
  <c r="C48" i="2"/>
  <c r="C3222" i="2"/>
  <c r="C3060" i="2"/>
  <c r="C2812" i="2"/>
  <c r="C2680" i="2"/>
  <c r="L2680" i="2" s="1"/>
  <c r="C2434" i="2"/>
  <c r="C2314" i="2"/>
  <c r="C2130" i="2"/>
  <c r="BG2130" i="2" s="1"/>
  <c r="C2006" i="2"/>
  <c r="C1792" i="2"/>
  <c r="C1534" i="2"/>
  <c r="C1400" i="2"/>
  <c r="C1259" i="2"/>
  <c r="C1141" i="2"/>
  <c r="G1141" i="2" s="1"/>
  <c r="H1141" i="2" s="1"/>
  <c r="C787" i="2"/>
  <c r="C443" i="2"/>
  <c r="BE443" i="2" s="1"/>
  <c r="C3135" i="2"/>
  <c r="G3135" i="2" s="1"/>
  <c r="H3135" i="2" s="1"/>
  <c r="C3023" i="2"/>
  <c r="C2897" i="2"/>
  <c r="BF2897" i="2" s="1"/>
  <c r="C2823" i="2"/>
  <c r="C2727" i="2"/>
  <c r="J2727" i="2" s="1"/>
  <c r="C2457" i="2"/>
  <c r="C2103" i="2"/>
  <c r="C1595" i="2"/>
  <c r="L1595" i="2" s="1"/>
  <c r="C1447" i="2"/>
  <c r="C2501" i="2"/>
  <c r="C2427" i="2"/>
  <c r="C2381" i="2"/>
  <c r="G2381" i="2" s="1"/>
  <c r="H2381" i="2" s="1"/>
  <c r="C2357" i="2"/>
  <c r="C2281" i="2"/>
  <c r="C2073" i="2"/>
  <c r="C2035" i="2"/>
  <c r="C1937" i="2"/>
  <c r="J1937" i="2" s="1"/>
  <c r="C1887" i="2"/>
  <c r="C1649" i="2"/>
  <c r="CC1649" i="2" s="1"/>
  <c r="C1417" i="2"/>
  <c r="C1331" i="2"/>
  <c r="G1331" i="2" s="1"/>
  <c r="H1331" i="2" s="1"/>
  <c r="C1158" i="2"/>
  <c r="BE1158" i="2" s="1"/>
  <c r="C1098" i="2"/>
  <c r="BE1098" i="2" s="1"/>
  <c r="C1024" i="2"/>
  <c r="CC1024" i="2" s="1"/>
  <c r="C902" i="2"/>
  <c r="C780" i="2"/>
  <c r="C532" i="2"/>
  <c r="C460" i="2"/>
  <c r="C278" i="2"/>
  <c r="J278" i="2" s="1"/>
  <c r="C116" i="2"/>
  <c r="CC116" i="2" s="1"/>
  <c r="C16" i="2"/>
  <c r="C3115" i="2"/>
  <c r="C2901" i="2"/>
  <c r="G2901" i="2" s="1"/>
  <c r="H2901" i="2" s="1"/>
  <c r="C2827" i="2"/>
  <c r="C2731" i="2"/>
  <c r="C2597" i="2"/>
  <c r="C2585" i="2"/>
  <c r="BE2585" i="2" s="1"/>
  <c r="C2463" i="2"/>
  <c r="C2193" i="2"/>
  <c r="C2169" i="2"/>
  <c r="L2169" i="2" s="1"/>
  <c r="C2069" i="2"/>
  <c r="C2045" i="2"/>
  <c r="C1997" i="2"/>
  <c r="C1795" i="2"/>
  <c r="C1759" i="2"/>
  <c r="C1599" i="2"/>
  <c r="BH1599" i="2" s="1"/>
  <c r="D1513" i="2"/>
  <c r="C1513" i="2"/>
  <c r="C1451" i="2"/>
  <c r="C1403" i="2"/>
  <c r="C1170" i="2"/>
  <c r="C998" i="2"/>
  <c r="C680" i="2"/>
  <c r="G680" i="2" s="1"/>
  <c r="H680" i="2" s="1"/>
  <c r="C324" i="2"/>
  <c r="L324" i="2" s="1"/>
  <c r="C262" i="2"/>
  <c r="C26" i="2"/>
  <c r="C3200" i="2"/>
  <c r="C2814" i="2"/>
  <c r="C2366" i="2"/>
  <c r="BE2366" i="2" s="1"/>
  <c r="C2316" i="2"/>
  <c r="C1910" i="2"/>
  <c r="L1910" i="2" s="1"/>
  <c r="C1895" i="2"/>
  <c r="C1872" i="2"/>
  <c r="C1181" i="2"/>
  <c r="C973" i="2"/>
  <c r="BH973" i="2" s="1"/>
  <c r="C605" i="2"/>
  <c r="C37" i="2"/>
  <c r="C3223" i="2"/>
  <c r="BF3223" i="2" s="1"/>
  <c r="C2535" i="2"/>
  <c r="BE2535" i="2" s="1"/>
  <c r="C2447" i="2"/>
  <c r="C2341" i="2"/>
  <c r="BG2341" i="2" s="1"/>
  <c r="C2289" i="2"/>
  <c r="C2093" i="2"/>
  <c r="C1645" i="2"/>
  <c r="BG1645" i="2" s="1"/>
  <c r="C1573" i="2"/>
  <c r="G1573" i="2" s="1"/>
  <c r="H1573" i="2" s="1"/>
  <c r="C1204" i="2"/>
  <c r="C1106" i="2"/>
  <c r="L1106" i="2" s="1"/>
  <c r="C1020" i="2"/>
  <c r="C690" i="2"/>
  <c r="CC690" i="2" s="1"/>
  <c r="C628" i="2"/>
  <c r="G628" i="2" s="1"/>
  <c r="H628" i="2" s="1"/>
  <c r="C382" i="2"/>
  <c r="L382" i="2" s="1"/>
  <c r="C358" i="2"/>
  <c r="BH358" i="2" s="1"/>
  <c r="C298" i="2"/>
  <c r="C74" i="2"/>
  <c r="C3074" i="2"/>
  <c r="L3074" i="2" s="1"/>
  <c r="C2668" i="2"/>
  <c r="K2668" i="2" s="1"/>
  <c r="C2520" i="2"/>
  <c r="C2484" i="2"/>
  <c r="C2388" i="2"/>
  <c r="C2376" i="2"/>
  <c r="C2364" i="2"/>
  <c r="BF2364" i="2" s="1"/>
  <c r="C1732" i="2"/>
  <c r="C1718" i="2"/>
  <c r="BF1718" i="2" s="1"/>
  <c r="C1560" i="2"/>
  <c r="CC1560" i="2" s="1"/>
  <c r="C1548" i="2"/>
  <c r="C2719" i="2"/>
  <c r="BH2719" i="2" s="1"/>
  <c r="C2573" i="2"/>
  <c r="BG2573" i="2" s="1"/>
  <c r="C2157" i="2"/>
  <c r="J2157" i="2" s="1"/>
  <c r="C2119" i="2"/>
  <c r="C1709" i="2"/>
  <c r="L1709" i="2" s="1"/>
  <c r="D1501" i="2"/>
  <c r="C1501" i="2"/>
  <c r="C1365" i="2"/>
  <c r="C1218" i="2"/>
  <c r="C986" i="2"/>
  <c r="C826" i="2"/>
  <c r="BE826" i="2" s="1"/>
  <c r="C668" i="2"/>
  <c r="C566" i="2"/>
  <c r="J566" i="2" s="1"/>
  <c r="C494" i="2"/>
  <c r="G494" i="2" s="1"/>
  <c r="H494" i="2" s="1"/>
  <c r="C422" i="2"/>
  <c r="C408" i="2"/>
  <c r="L408" i="2" s="1"/>
  <c r="C312" i="2"/>
  <c r="BE312" i="2" s="1"/>
  <c r="C100" i="2"/>
  <c r="C3164" i="2"/>
  <c r="C2802" i="2"/>
  <c r="C2658" i="2"/>
  <c r="C2548" i="2"/>
  <c r="K2548" i="2" s="1"/>
  <c r="C2474" i="2"/>
  <c r="C2008" i="2"/>
  <c r="C1806" i="2"/>
  <c r="C1770" i="2"/>
  <c r="C961" i="2"/>
  <c r="CC961" i="2" s="1"/>
  <c r="C875" i="2"/>
  <c r="C825" i="2"/>
  <c r="CC825" i="2" s="1"/>
  <c r="C593" i="2"/>
  <c r="BH593" i="2" s="1"/>
  <c r="C517" i="2"/>
  <c r="C445" i="2"/>
  <c r="BH445" i="2" s="1"/>
  <c r="C175" i="2"/>
  <c r="C3013" i="2"/>
  <c r="C2801" i="2"/>
  <c r="C2766" i="2"/>
  <c r="BG2766" i="2" s="1"/>
  <c r="C2669" i="2"/>
  <c r="K2669" i="2" s="1"/>
  <c r="C2547" i="2"/>
  <c r="L2547" i="2" s="1"/>
  <c r="C2377" i="2"/>
  <c r="C2229" i="2"/>
  <c r="C2031" i="2"/>
  <c r="C1933" i="2"/>
  <c r="C1883" i="2"/>
  <c r="C1769" i="2"/>
  <c r="C1633" i="2"/>
  <c r="CC1633" i="2" s="1"/>
  <c r="C1413" i="2"/>
  <c r="C1327" i="2"/>
  <c r="G1327" i="2" s="1"/>
  <c r="H1327" i="2" s="1"/>
  <c r="C1154" i="2"/>
  <c r="J1154" i="2" s="1"/>
  <c r="C1094" i="2"/>
  <c r="CD1094" i="2" s="1"/>
  <c r="C1008" i="2"/>
  <c r="CC1008" i="2" s="1"/>
  <c r="C752" i="2"/>
  <c r="G752" i="2" s="1"/>
  <c r="H752" i="2" s="1"/>
  <c r="C616" i="2"/>
  <c r="K616" i="2" s="1"/>
  <c r="C528" i="2"/>
  <c r="CC528" i="2" s="1"/>
  <c r="C456" i="2"/>
  <c r="J456" i="2" s="1"/>
  <c r="C370" i="2"/>
  <c r="C346" i="2"/>
  <c r="J346" i="2" s="1"/>
  <c r="C286" i="2"/>
  <c r="C198" i="2"/>
  <c r="C3162" i="2"/>
  <c r="C3048" i="2"/>
  <c r="C2800" i="2"/>
  <c r="C2765" i="2"/>
  <c r="BE2765" i="2" s="1"/>
  <c r="C2546" i="2"/>
  <c r="G2546" i="2" s="1"/>
  <c r="H2546" i="2" s="1"/>
  <c r="C2422" i="2"/>
  <c r="C2400" i="2"/>
  <c r="G2400" i="2" s="1"/>
  <c r="H2400" i="2" s="1"/>
  <c r="C2352" i="2"/>
  <c r="BH2352" i="2" s="1"/>
  <c r="C2302" i="2"/>
  <c r="C2066" i="2"/>
  <c r="C1994" i="2"/>
  <c r="C1780" i="2"/>
  <c r="C1706" i="2"/>
  <c r="C1388" i="2"/>
  <c r="C1117" i="2"/>
  <c r="C689" i="2"/>
  <c r="C527" i="2"/>
  <c r="BH527" i="2" s="1"/>
  <c r="C455" i="2"/>
  <c r="C405" i="2"/>
  <c r="CC405" i="2" s="1"/>
  <c r="C357" i="2"/>
  <c r="CC357" i="2" s="1"/>
  <c r="C345" i="2"/>
  <c r="C161" i="2"/>
  <c r="C149" i="2"/>
  <c r="C109" i="2"/>
  <c r="C3011" i="2"/>
  <c r="C2939" i="2"/>
  <c r="C2703" i="2"/>
  <c r="BG2703" i="2" s="1"/>
  <c r="C2557" i="2"/>
  <c r="C2445" i="2"/>
  <c r="C2351" i="2"/>
  <c r="C2287" i="2"/>
  <c r="C2213" i="2"/>
  <c r="C2129" i="2"/>
  <c r="BF2129" i="2" s="1"/>
  <c r="C2091" i="2"/>
  <c r="C2041" i="2"/>
  <c r="C1767" i="2"/>
  <c r="C1672" i="2"/>
  <c r="C1402" i="2"/>
  <c r="C1169" i="2"/>
  <c r="C949" i="2"/>
  <c r="K949" i="2" s="1"/>
  <c r="C813" i="2"/>
  <c r="CC813" i="2" s="1"/>
  <c r="C679" i="2"/>
  <c r="BG679" i="2" s="1"/>
  <c r="C323" i="2"/>
  <c r="C261" i="2"/>
  <c r="C249" i="2"/>
  <c r="J249" i="2" s="1"/>
  <c r="C237" i="2"/>
  <c r="C225" i="2"/>
  <c r="BH225" i="2" s="1"/>
  <c r="C213" i="2"/>
  <c r="C3163" i="2"/>
  <c r="C3075" i="2"/>
  <c r="L3075" i="2" s="1"/>
  <c r="C2789" i="2"/>
  <c r="C2435" i="2"/>
  <c r="C2389" i="2"/>
  <c r="J2389" i="2" s="1"/>
  <c r="C2365" i="2"/>
  <c r="BF2365" i="2" s="1"/>
  <c r="C2353" i="2"/>
  <c r="C2277" i="2"/>
  <c r="C2081" i="2"/>
  <c r="C1921" i="2"/>
  <c r="J1921" i="2" s="1"/>
  <c r="C1897" i="2"/>
  <c r="C1719" i="2"/>
  <c r="K1719" i="2" s="1"/>
  <c r="C1549" i="2"/>
  <c r="L1549" i="2" s="1"/>
  <c r="C1315" i="2"/>
  <c r="C1192" i="2"/>
  <c r="C1142" i="2"/>
  <c r="CD1142" i="2" s="1"/>
  <c r="C1082" i="2"/>
  <c r="J1082" i="2" s="1"/>
  <c r="C996" i="2"/>
  <c r="C776" i="2"/>
  <c r="C764" i="2"/>
  <c r="CC764" i="2" s="1"/>
  <c r="C274" i="2"/>
  <c r="BF274" i="2" s="1"/>
  <c r="C150" i="2"/>
  <c r="C3112" i="2"/>
  <c r="BE3112" i="2" s="1"/>
  <c r="C2952" i="2"/>
  <c r="C2788" i="2"/>
  <c r="C2472" i="2"/>
  <c r="C2116" i="2"/>
  <c r="C1694" i="2"/>
  <c r="K1694" i="2" s="1"/>
  <c r="C1510" i="2"/>
  <c r="C1031" i="2"/>
  <c r="C909" i="2"/>
  <c r="C837" i="2"/>
  <c r="C393" i="2"/>
  <c r="C321" i="2"/>
  <c r="C137" i="2"/>
  <c r="C3185" i="2"/>
  <c r="C2764" i="2"/>
  <c r="C2545" i="2"/>
  <c r="C2363" i="2"/>
  <c r="BG2363" i="2" s="1"/>
  <c r="C2227" i="2"/>
  <c r="C2029" i="2"/>
  <c r="C1855" i="2"/>
  <c r="BF1855" i="2" s="1"/>
  <c r="C1815" i="2"/>
  <c r="D1545" i="2"/>
  <c r="C1545" i="2"/>
  <c r="C1423" i="2"/>
  <c r="C1080" i="2"/>
  <c r="CD1080" i="2" s="1"/>
  <c r="C1006" i="2"/>
  <c r="BF1006" i="2" s="1"/>
  <c r="C750" i="2"/>
  <c r="CC750" i="2" s="1"/>
  <c r="C526" i="2"/>
  <c r="J526" i="2" s="1"/>
  <c r="C454" i="2"/>
  <c r="CC454" i="2" s="1"/>
  <c r="C368" i="2"/>
  <c r="C296" i="2"/>
  <c r="CD296" i="2" s="1"/>
  <c r="C2938" i="2"/>
  <c r="C2846" i="2"/>
  <c r="C2702" i="2"/>
  <c r="L2702" i="2" s="1"/>
  <c r="C2556" i="2"/>
  <c r="C2324" i="2"/>
  <c r="C2152" i="2"/>
  <c r="BG2152" i="2" s="1"/>
  <c r="C2128" i="2"/>
  <c r="C2979" i="2"/>
  <c r="C2695" i="2"/>
  <c r="CD2695" i="2" s="1"/>
  <c r="C2549" i="2"/>
  <c r="J2549" i="2" s="1"/>
  <c r="C2391" i="2"/>
  <c r="C2355" i="2"/>
  <c r="L2355" i="2" s="1"/>
  <c r="C2243" i="2"/>
  <c r="C2133" i="2"/>
  <c r="CC2133" i="2" s="1"/>
  <c r="C2107" i="2"/>
  <c r="C1833" i="2"/>
  <c r="C1685" i="2"/>
  <c r="L1685" i="2" s="1"/>
  <c r="D1477" i="2"/>
  <c r="C1477" i="2"/>
  <c r="L1477" i="2" s="1"/>
  <c r="C962" i="2"/>
  <c r="C924" i="2"/>
  <c r="C864" i="2"/>
  <c r="C802" i="2"/>
  <c r="C716" i="2"/>
  <c r="C644" i="2"/>
  <c r="C578" i="2"/>
  <c r="CC578" i="2" s="1"/>
  <c r="C506" i="2"/>
  <c r="BH506" i="2" s="1"/>
  <c r="C434" i="2"/>
  <c r="C384" i="2"/>
  <c r="C288" i="2"/>
  <c r="C76" i="2"/>
  <c r="C3114" i="2"/>
  <c r="C3088" i="2"/>
  <c r="J3088" i="2" s="1"/>
  <c r="C3076" i="2"/>
  <c r="BH3076" i="2" s="1"/>
  <c r="C3050" i="2"/>
  <c r="C2778" i="2"/>
  <c r="BH2778" i="2" s="1"/>
  <c r="C2522" i="2"/>
  <c r="C2462" i="2"/>
  <c r="C2068" i="2"/>
  <c r="C1996" i="2"/>
  <c r="C1794" i="2"/>
  <c r="C1758" i="2"/>
  <c r="D1536" i="2"/>
  <c r="C1536" i="2"/>
  <c r="G1536" i="2" s="1"/>
  <c r="H1536" i="2" s="1"/>
  <c r="C1261" i="2"/>
  <c r="C1217" i="2"/>
  <c r="C1155" i="2"/>
  <c r="G1155" i="2" s="1"/>
  <c r="H1155" i="2" s="1"/>
  <c r="C937" i="2"/>
  <c r="BG937" i="2" s="1"/>
  <c r="C899" i="2"/>
  <c r="C863" i="2"/>
  <c r="C801" i="2"/>
  <c r="C667" i="2"/>
  <c r="G667" i="2" s="1"/>
  <c r="H667" i="2" s="1"/>
  <c r="C529" i="2"/>
  <c r="K529" i="2" s="1"/>
  <c r="C457" i="2"/>
  <c r="CC457" i="2" s="1"/>
  <c r="C347" i="2"/>
  <c r="C311" i="2"/>
  <c r="G311" i="2" s="1"/>
  <c r="H311" i="2" s="1"/>
  <c r="C2989" i="2"/>
  <c r="C2777" i="2"/>
  <c r="C2657" i="2"/>
  <c r="BF2657" i="2" s="1"/>
  <c r="C2633" i="2"/>
  <c r="K2633" i="2" s="1"/>
  <c r="C2203" i="2"/>
  <c r="G2203" i="2" s="1"/>
  <c r="H2203" i="2" s="1"/>
  <c r="C2019" i="2"/>
  <c r="C1909" i="2"/>
  <c r="C1757" i="2"/>
  <c r="C1707" i="2"/>
  <c r="K1707" i="2" s="1"/>
  <c r="C1609" i="2"/>
  <c r="C1535" i="2"/>
  <c r="BF1535" i="2" s="1"/>
  <c r="C1401" i="2"/>
  <c r="C1303" i="2"/>
  <c r="CC1303" i="2" s="1"/>
  <c r="C1130" i="2"/>
  <c r="K1130" i="2" s="1"/>
  <c r="C1070" i="2"/>
  <c r="C984" i="2"/>
  <c r="J984" i="2" s="1"/>
  <c r="C886" i="2"/>
  <c r="C604" i="2"/>
  <c r="K604" i="2" s="1"/>
  <c r="C540" i="2"/>
  <c r="CC540" i="2" s="1"/>
  <c r="C468" i="2"/>
  <c r="BH468" i="2" s="1"/>
  <c r="C186" i="2"/>
  <c r="C3174" i="2"/>
  <c r="C3036" i="2"/>
  <c r="C2940" i="2"/>
  <c r="C2644" i="2"/>
  <c r="C2252" i="2"/>
  <c r="C2054" i="2"/>
  <c r="C1982" i="2"/>
  <c r="C1830" i="2"/>
  <c r="C1682" i="2"/>
  <c r="C1670" i="2"/>
  <c r="C1460" i="2"/>
  <c r="BE1460" i="2" s="1"/>
  <c r="C1376" i="2"/>
  <c r="C1203" i="2"/>
  <c r="C1105" i="2"/>
  <c r="C1019" i="2"/>
  <c r="C615" i="2"/>
  <c r="K615" i="2" s="1"/>
  <c r="C539" i="2"/>
  <c r="G539" i="2" s="1"/>
  <c r="H539" i="2" s="1"/>
  <c r="C381" i="2"/>
  <c r="C297" i="2"/>
  <c r="G297" i="2" s="1"/>
  <c r="H297" i="2" s="1"/>
  <c r="C2679" i="2"/>
  <c r="BE2679" i="2" s="1"/>
  <c r="C2507" i="2"/>
  <c r="C2433" i="2"/>
  <c r="C2275" i="2"/>
  <c r="C2599" i="2"/>
  <c r="C2513" i="2"/>
  <c r="C2477" i="2"/>
  <c r="C2257" i="2"/>
  <c r="C2011" i="2"/>
  <c r="C1699" i="2"/>
  <c r="C1601" i="2"/>
  <c r="BF1601" i="2" s="1"/>
  <c r="D1527" i="2"/>
  <c r="C1527" i="2"/>
  <c r="BH1527" i="2" s="1"/>
  <c r="C1453" i="2"/>
  <c r="C1393" i="2"/>
  <c r="C1264" i="2"/>
  <c r="C1110" i="2"/>
  <c r="BG1110" i="2" s="1"/>
  <c r="C1050" i="2"/>
  <c r="G1050" i="2" s="1"/>
  <c r="H1050" i="2" s="1"/>
  <c r="C976" i="2"/>
  <c r="BH976" i="2" s="1"/>
  <c r="C878" i="2"/>
  <c r="C744" i="2"/>
  <c r="L744" i="2" s="1"/>
  <c r="C730" i="2"/>
  <c r="C658" i="2"/>
  <c r="CC658" i="2" s="1"/>
  <c r="C556" i="2"/>
  <c r="C484" i="2"/>
  <c r="C190" i="2"/>
  <c r="C64" i="2"/>
  <c r="C3027" i="2"/>
  <c r="C2683" i="2"/>
  <c r="J2683" i="2" s="1"/>
  <c r="C2437" i="2"/>
  <c r="C2367" i="2"/>
  <c r="CC2367" i="2" s="1"/>
  <c r="C2291" i="2"/>
  <c r="C2145" i="2"/>
  <c r="L2145" i="2" s="1"/>
  <c r="C1973" i="2"/>
  <c r="C1735" i="2"/>
  <c r="D1465" i="2"/>
  <c r="C1465" i="2"/>
  <c r="BH1465" i="2" s="1"/>
  <c r="C1379" i="2"/>
  <c r="C1108" i="2"/>
  <c r="J1108" i="2" s="1"/>
  <c r="C950" i="2"/>
  <c r="C852" i="2"/>
  <c r="C790" i="2"/>
  <c r="CC790" i="2" s="1"/>
  <c r="C704" i="2"/>
  <c r="CC704" i="2" s="1"/>
  <c r="C372" i="2"/>
  <c r="L372" i="2" s="1"/>
  <c r="C276" i="2"/>
  <c r="G276" i="2" s="1"/>
  <c r="H276" i="2" s="1"/>
  <c r="C3224" i="2"/>
  <c r="C2966" i="2"/>
  <c r="C2763" i="2"/>
  <c r="G2763" i="2" s="1"/>
  <c r="H2763" i="2" s="1"/>
  <c r="C2620" i="2"/>
  <c r="L2620" i="2" s="1"/>
  <c r="C2510" i="2"/>
  <c r="C2342" i="2"/>
  <c r="J2342" i="2" s="1"/>
  <c r="C2118" i="2"/>
  <c r="C1574" i="2"/>
  <c r="J1574" i="2" s="1"/>
  <c r="D1524" i="2"/>
  <c r="C1524" i="2"/>
  <c r="C1390" i="2"/>
  <c r="C1143" i="2"/>
  <c r="G1143" i="2" s="1"/>
  <c r="H1143" i="2" s="1"/>
  <c r="C789" i="2"/>
  <c r="CC789" i="2" s="1"/>
  <c r="C655" i="2"/>
  <c r="C299" i="2"/>
  <c r="C75" i="2"/>
  <c r="C3125" i="2"/>
  <c r="C3113" i="2"/>
  <c r="CD3113" i="2" s="1"/>
  <c r="C3063" i="2"/>
  <c r="G3063" i="2" s="1"/>
  <c r="H3063" i="2" s="1"/>
  <c r="C3049" i="2"/>
  <c r="C2645" i="2"/>
  <c r="C2497" i="2"/>
  <c r="C2423" i="2"/>
  <c r="C2265" i="2"/>
  <c r="C1805" i="2"/>
  <c r="C1695" i="2"/>
  <c r="C1671" i="2"/>
  <c r="G1671" i="2" s="1"/>
  <c r="H1671" i="2" s="1"/>
  <c r="D1523" i="2"/>
  <c r="C1523" i="2"/>
  <c r="L1523" i="2" s="1"/>
  <c r="C1461" i="2"/>
  <c r="C1291" i="2"/>
  <c r="C1180" i="2"/>
  <c r="C1118" i="2"/>
  <c r="L1118" i="2" s="1"/>
  <c r="C1058" i="2"/>
  <c r="CD1058" i="2" s="1"/>
  <c r="C972" i="2"/>
  <c r="BH972" i="2" s="1"/>
  <c r="C110" i="2"/>
  <c r="C36" i="2"/>
  <c r="C3000" i="2"/>
  <c r="C2656" i="2"/>
  <c r="C2460" i="2"/>
  <c r="C2340" i="2"/>
  <c r="C2104" i="2"/>
  <c r="C1968" i="2"/>
  <c r="BH1968" i="2" s="1"/>
  <c r="C1818" i="2"/>
  <c r="C1656" i="2"/>
  <c r="CC1656" i="2" s="1"/>
  <c r="C2709" i="2"/>
  <c r="G2709" i="2" s="1"/>
  <c r="H2709" i="2" s="1"/>
  <c r="C2575" i="2"/>
  <c r="L2575" i="2" s="1"/>
  <c r="C2563" i="2"/>
  <c r="L2563" i="2" s="1"/>
  <c r="C2307" i="2"/>
  <c r="C2195" i="2"/>
  <c r="L2195" i="2" s="1"/>
  <c r="C2171" i="2"/>
  <c r="C1797" i="2"/>
  <c r="C1761" i="2"/>
  <c r="C1687" i="2"/>
  <c r="D1515" i="2"/>
  <c r="C1515" i="2"/>
  <c r="C1252" i="2"/>
  <c r="C1172" i="2"/>
  <c r="C964" i="2"/>
  <c r="BG964" i="2" s="1"/>
  <c r="C718" i="2"/>
  <c r="C646" i="2"/>
  <c r="C102" i="2"/>
  <c r="C4" i="2"/>
  <c r="C3165" i="2"/>
  <c r="C2967" i="2"/>
  <c r="C2671" i="2"/>
  <c r="BE2671" i="2" s="1"/>
  <c r="C2537" i="2"/>
  <c r="BF2537" i="2" s="1"/>
  <c r="C2231" i="2"/>
  <c r="C2095" i="2"/>
  <c r="C1885" i="2"/>
  <c r="C1821" i="2"/>
  <c r="C1317" i="2"/>
  <c r="L1317" i="2" s="1"/>
  <c r="C938" i="2"/>
  <c r="C912" i="2"/>
  <c r="C840" i="2"/>
  <c r="C778" i="2"/>
  <c r="C692" i="2"/>
  <c r="C518" i="2"/>
  <c r="BH518" i="2" s="1"/>
  <c r="C446" i="2"/>
  <c r="BE446" i="2" s="1"/>
  <c r="C350" i="2"/>
  <c r="C200" i="2"/>
  <c r="C164" i="2"/>
  <c r="C14" i="2"/>
  <c r="C3064" i="2"/>
  <c r="BH3064" i="2" s="1"/>
  <c r="C3038" i="2"/>
  <c r="C2954" i="2"/>
  <c r="C2942" i="2"/>
  <c r="C2754" i="2"/>
  <c r="C2634" i="2"/>
  <c r="C2536" i="2"/>
  <c r="L2536" i="2" s="1"/>
  <c r="C2448" i="2"/>
  <c r="C2056" i="2"/>
  <c r="C1984" i="2"/>
  <c r="C1782" i="2"/>
  <c r="C1746" i="2"/>
  <c r="C1658" i="2"/>
  <c r="BE1658" i="2" s="1"/>
  <c r="C1562" i="2"/>
  <c r="BF1562" i="2" s="1"/>
  <c r="D1512" i="2"/>
  <c r="C1512" i="2"/>
  <c r="C1340" i="2"/>
  <c r="C1131" i="2"/>
  <c r="L1131" i="2" s="1"/>
  <c r="C1107" i="2"/>
  <c r="C923" i="2"/>
  <c r="C851" i="2"/>
  <c r="C777" i="2"/>
  <c r="CC777" i="2" s="1"/>
  <c r="D727" i="2"/>
  <c r="C727" i="2"/>
  <c r="BG727" i="2" s="1"/>
  <c r="C643" i="2"/>
  <c r="C541" i="2"/>
  <c r="C469" i="2"/>
  <c r="BF469" i="2" s="1"/>
  <c r="C419" i="2"/>
  <c r="C287" i="2"/>
  <c r="C25" i="2"/>
  <c r="C3175" i="2"/>
  <c r="L3175" i="2" s="1"/>
  <c r="C3099" i="2"/>
  <c r="BH3099" i="2" s="1"/>
  <c r="C3087" i="2"/>
  <c r="BF3087" i="2" s="1"/>
  <c r="C2977" i="2"/>
  <c r="C2887" i="2"/>
  <c r="C2753" i="2"/>
  <c r="C2619" i="2"/>
  <c r="L2619" i="2" s="1"/>
  <c r="C2191" i="2"/>
  <c r="C2007" i="2"/>
  <c r="C1745" i="2"/>
  <c r="C1683" i="2"/>
  <c r="C1511" i="2"/>
  <c r="C1389" i="2"/>
  <c r="C1260" i="2"/>
  <c r="C1046" i="2"/>
  <c r="BF1046" i="2" s="1"/>
  <c r="C960" i="2"/>
  <c r="C874" i="2"/>
  <c r="C552" i="2"/>
  <c r="CC552" i="2" s="1"/>
  <c r="C480" i="2"/>
  <c r="BH480" i="2" s="1"/>
  <c r="C174" i="2"/>
  <c r="C86" i="2"/>
  <c r="C3186" i="2"/>
  <c r="C3086" i="2"/>
  <c r="C2964" i="2"/>
  <c r="C2928" i="2"/>
  <c r="C2752" i="2"/>
  <c r="BF2752" i="2" s="1"/>
  <c r="C2632" i="2"/>
  <c r="C2618" i="2"/>
  <c r="C2240" i="2"/>
  <c r="C2202" i="2"/>
  <c r="BG2202" i="2" s="1"/>
  <c r="C2042" i="2"/>
  <c r="C1932" i="2"/>
  <c r="C1644" i="2"/>
  <c r="BH1644" i="2" s="1"/>
  <c r="C2697" i="2"/>
  <c r="CD2697" i="2" s="1"/>
  <c r="C2587" i="2"/>
  <c r="C2465" i="2"/>
  <c r="C2183" i="2"/>
  <c r="J2183" i="2" s="1"/>
  <c r="C1999" i="2"/>
  <c r="C1675" i="2"/>
  <c r="C1503" i="2"/>
  <c r="C1441" i="2"/>
  <c r="C1381" i="2"/>
  <c r="C1220" i="2"/>
  <c r="C952" i="2"/>
  <c r="CC952" i="2" s="1"/>
  <c r="C866" i="2"/>
  <c r="C608" i="2"/>
  <c r="C568" i="2"/>
  <c r="C496" i="2"/>
  <c r="C424" i="2"/>
  <c r="C410" i="2"/>
  <c r="CC410" i="2" s="1"/>
  <c r="C178" i="2"/>
  <c r="C78" i="2"/>
  <c r="C3089" i="2"/>
  <c r="G3089" i="2" s="1"/>
  <c r="H3089" i="2" s="1"/>
  <c r="C2659" i="2"/>
  <c r="BE2659" i="2" s="1"/>
  <c r="C2499" i="2"/>
  <c r="C2425" i="2"/>
  <c r="C2279" i="2"/>
  <c r="C2033" i="2"/>
  <c r="C1896" i="2"/>
  <c r="C1723" i="2"/>
  <c r="C1673" i="2"/>
  <c r="L1673" i="2" s="1"/>
  <c r="C1659" i="2"/>
  <c r="C1587" i="2"/>
  <c r="BG1587" i="2" s="1"/>
  <c r="C1575" i="2"/>
  <c r="BG1575" i="2" s="1"/>
  <c r="C1206" i="2"/>
  <c r="C1096" i="2"/>
  <c r="C766" i="2"/>
  <c r="L766" i="2" s="1"/>
  <c r="C152" i="2"/>
  <c r="C2900" i="2"/>
  <c r="C2742" i="2"/>
  <c r="C2596" i="2"/>
  <c r="K2596" i="2" s="1"/>
  <c r="C2242" i="2"/>
  <c r="C2192" i="2"/>
  <c r="G2192" i="2" s="1"/>
  <c r="H2192" i="2" s="1"/>
  <c r="C2106" i="2"/>
  <c r="C1832" i="2"/>
  <c r="C1550" i="2"/>
  <c r="CC1550" i="2" s="1"/>
  <c r="D1500" i="2"/>
  <c r="C1500" i="2"/>
  <c r="K1500" i="2" s="1"/>
  <c r="C1378" i="2"/>
  <c r="C1328" i="2"/>
  <c r="C1119" i="2"/>
  <c r="K1119" i="2" s="1"/>
  <c r="C1095" i="2"/>
  <c r="CD1095" i="2" s="1"/>
  <c r="C765" i="2"/>
  <c r="BG765" i="2" s="1"/>
  <c r="C715" i="2"/>
  <c r="G715" i="2" s="1"/>
  <c r="H715" i="2" s="1"/>
  <c r="C407" i="2"/>
  <c r="BH407" i="2" s="1"/>
  <c r="C275" i="2"/>
  <c r="G275" i="2" s="1"/>
  <c r="H275" i="2" s="1"/>
  <c r="C3037" i="2"/>
  <c r="C2741" i="2"/>
  <c r="C2607" i="2"/>
  <c r="J2607" i="2" s="1"/>
  <c r="C2595" i="2"/>
  <c r="C2521" i="2"/>
  <c r="C2485" i="2"/>
  <c r="C2327" i="2"/>
  <c r="C1793" i="2"/>
  <c r="D1499" i="2"/>
  <c r="C1499" i="2"/>
  <c r="C1449" i="2"/>
  <c r="C1168" i="2"/>
  <c r="C948" i="2"/>
  <c r="BE948" i="2" s="1"/>
  <c r="C678" i="2"/>
  <c r="C60" i="2"/>
  <c r="C3136" i="2"/>
  <c r="CD3136" i="2" s="1"/>
  <c r="C3024" i="2"/>
  <c r="C2898" i="2"/>
  <c r="C2872" i="2"/>
  <c r="C2740" i="2"/>
  <c r="CD2740" i="2" s="1"/>
  <c r="C2606" i="2"/>
  <c r="BG2606" i="2" s="1"/>
  <c r="C2288" i="2"/>
  <c r="C2190" i="2"/>
  <c r="BG2190" i="2" s="1"/>
  <c r="C2092" i="2"/>
  <c r="C1920" i="2"/>
  <c r="G1920" i="2" s="1"/>
  <c r="H1920" i="2" s="1"/>
  <c r="C1768" i="2"/>
  <c r="C1632" i="2"/>
  <c r="C2993" i="2"/>
  <c r="C2817" i="2"/>
  <c r="C2159" i="2"/>
  <c r="C2121" i="2"/>
  <c r="C1961" i="2"/>
  <c r="J1961" i="2" s="1"/>
  <c r="C1785" i="2"/>
  <c r="C1749" i="2"/>
  <c r="D1491" i="2"/>
  <c r="C1491" i="2"/>
  <c r="C1355" i="2"/>
  <c r="CC1355" i="2" s="1"/>
  <c r="C940" i="2"/>
  <c r="BE940" i="2" s="1"/>
  <c r="C694" i="2"/>
  <c r="C398" i="2"/>
  <c r="K398" i="2" s="1"/>
  <c r="C28" i="2"/>
  <c r="C3177" i="2"/>
  <c r="C3127" i="2"/>
  <c r="G3127" i="2" s="1"/>
  <c r="H3127" i="2" s="1"/>
  <c r="C2791" i="2"/>
  <c r="C2647" i="2"/>
  <c r="BG2647" i="2" s="1"/>
  <c r="C2329" i="2"/>
  <c r="C2219" i="2"/>
  <c r="C2083" i="2"/>
  <c r="C1873" i="2"/>
  <c r="C1771" i="2"/>
  <c r="C1305" i="2"/>
  <c r="C1084" i="2"/>
  <c r="K1084" i="2" s="1"/>
  <c r="C754" i="2"/>
  <c r="CC754" i="2" s="1"/>
  <c r="C530" i="2"/>
  <c r="BH530" i="2" s="1"/>
  <c r="C458" i="2"/>
  <c r="L458" i="2" s="1"/>
  <c r="C188" i="2"/>
  <c r="C38" i="2"/>
  <c r="C3026" i="2"/>
  <c r="C2930" i="2"/>
  <c r="C2730" i="2"/>
  <c r="G2730" i="2" s="1"/>
  <c r="H2730" i="2" s="1"/>
  <c r="C2608" i="2"/>
  <c r="K2608" i="2" s="1"/>
  <c r="C2584" i="2"/>
  <c r="C2436" i="2"/>
  <c r="C2290" i="2"/>
  <c r="C2204" i="2"/>
  <c r="G2204" i="2" s="1"/>
  <c r="H2204" i="2" s="1"/>
  <c r="C2180" i="2"/>
  <c r="J2180" i="2" s="1"/>
  <c r="C2044" i="2"/>
  <c r="C1972" i="2"/>
  <c r="C1734" i="2"/>
  <c r="C1720" i="2"/>
  <c r="L1720" i="2" s="1"/>
  <c r="C1708" i="2"/>
  <c r="K1708" i="2" s="1"/>
  <c r="C1488" i="2"/>
  <c r="BE1488" i="2" s="1"/>
  <c r="C1450" i="2"/>
  <c r="C1316" i="2"/>
  <c r="BF1316" i="2" s="1"/>
  <c r="C1083" i="2"/>
  <c r="L1083" i="2" s="1"/>
  <c r="C1033" i="2"/>
  <c r="C911" i="2"/>
  <c r="C839" i="2"/>
  <c r="C753" i="2"/>
  <c r="C553" i="2"/>
  <c r="BG553" i="2" s="1"/>
  <c r="C481" i="2"/>
  <c r="BH481" i="2" s="1"/>
  <c r="C395" i="2"/>
  <c r="CC395" i="2" s="1"/>
  <c r="C111" i="2"/>
  <c r="C49" i="2"/>
  <c r="C3187" i="2"/>
  <c r="C3001" i="2"/>
  <c r="C2861" i="2"/>
  <c r="C2729" i="2"/>
  <c r="C2315" i="2"/>
  <c r="C2179" i="2"/>
  <c r="C2155" i="2"/>
  <c r="K2155" i="2" s="1"/>
  <c r="C2067" i="2"/>
  <c r="C1995" i="2"/>
  <c r="C1957" i="2"/>
  <c r="L1957" i="2" s="1"/>
  <c r="C1733" i="2"/>
  <c r="D1487" i="2"/>
  <c r="C1487" i="2"/>
  <c r="BH1487" i="2" s="1"/>
  <c r="C1377" i="2"/>
  <c r="C1216" i="2"/>
  <c r="C936" i="2"/>
  <c r="C898" i="2"/>
  <c r="C862" i="2"/>
  <c r="C824" i="2"/>
  <c r="C666" i="2"/>
  <c r="CC666" i="2" s="1"/>
  <c r="C564" i="2"/>
  <c r="C492" i="2"/>
  <c r="J492" i="2" s="1"/>
  <c r="C260" i="2"/>
  <c r="G260" i="2" s="1"/>
  <c r="H260" i="2" s="1"/>
  <c r="C248" i="2"/>
  <c r="C236" i="2"/>
  <c r="CC236" i="2" s="1"/>
  <c r="C224" i="2"/>
  <c r="C212" i="2"/>
  <c r="K212" i="2" s="1"/>
  <c r="C3198" i="2"/>
  <c r="C3012" i="2"/>
  <c r="C2728" i="2"/>
  <c r="C2228" i="2"/>
  <c r="C2178" i="2"/>
  <c r="C2166" i="2"/>
  <c r="C2030" i="2"/>
  <c r="C1956" i="2"/>
  <c r="L1956" i="2" s="1"/>
  <c r="C1944" i="2"/>
  <c r="BE1944" i="2" s="1"/>
  <c r="C1908" i="2"/>
  <c r="K1908" i="2" s="1"/>
  <c r="C1882" i="2"/>
  <c r="C1620" i="2"/>
  <c r="CC1620" i="2" s="1"/>
  <c r="D1484" i="2"/>
  <c r="C1484" i="2"/>
  <c r="BG1484" i="2" s="1"/>
  <c r="C1458" i="2"/>
  <c r="C1360" i="2"/>
  <c r="BF1360" i="2" s="1"/>
  <c r="C1312" i="2"/>
  <c r="C1225" i="2"/>
  <c r="C1115" i="2"/>
  <c r="K1115" i="2" s="1"/>
  <c r="C1091" i="2"/>
  <c r="C919" i="2"/>
  <c r="C847" i="2"/>
  <c r="C773" i="2"/>
  <c r="K773" i="2" s="1"/>
  <c r="C639" i="2"/>
  <c r="G639" i="2" s="1"/>
  <c r="H639" i="2" s="1"/>
  <c r="C537" i="2"/>
  <c r="CC537" i="2" s="1"/>
  <c r="C465" i="2"/>
  <c r="K465" i="2" s="1"/>
  <c r="C415" i="2"/>
  <c r="C319" i="2"/>
  <c r="C3095" i="2"/>
  <c r="K3095" i="2" s="1"/>
  <c r="C3083" i="2"/>
  <c r="CC3083" i="2" s="1"/>
  <c r="C3057" i="2"/>
  <c r="C2883" i="2"/>
  <c r="K2883" i="2" s="1"/>
  <c r="C2773" i="2"/>
  <c r="BE2773" i="2" s="1"/>
  <c r="C2323" i="2"/>
  <c r="C2077" i="2"/>
  <c r="C1813" i="2"/>
  <c r="C1715" i="2"/>
  <c r="C1617" i="2"/>
  <c r="K1617" i="2" s="1"/>
  <c r="C1543" i="2"/>
  <c r="C1299" i="2"/>
  <c r="CC1299" i="2" s="1"/>
  <c r="C1188" i="2"/>
  <c r="C1138" i="2"/>
  <c r="G1138" i="2" s="1"/>
  <c r="H1138" i="2" s="1"/>
  <c r="C1078" i="2"/>
  <c r="C992" i="2"/>
  <c r="C772" i="2"/>
  <c r="C612" i="2"/>
  <c r="CD612" i="2" s="1"/>
  <c r="C600" i="2"/>
  <c r="BF600" i="2" s="1"/>
  <c r="C560" i="2"/>
  <c r="BE560" i="2" s="1"/>
  <c r="C488" i="2"/>
  <c r="CC488" i="2" s="1"/>
  <c r="C32" i="2"/>
  <c r="C3032" i="2"/>
  <c r="C2960" i="2"/>
  <c r="C2760" i="2"/>
  <c r="C2454" i="2"/>
  <c r="C2198" i="2"/>
  <c r="C2050" i="2"/>
  <c r="C1978" i="2"/>
  <c r="C1902" i="2"/>
  <c r="C1826" i="2"/>
  <c r="C1752" i="2"/>
  <c r="C1690" i="2"/>
  <c r="L1690" i="2" s="1"/>
  <c r="C1384" i="2"/>
  <c r="C725" i="2"/>
  <c r="C665" i="2"/>
  <c r="J665" i="2" s="1"/>
  <c r="C259" i="2"/>
  <c r="K259" i="2" s="1"/>
  <c r="C247" i="2"/>
  <c r="BH247" i="2" s="1"/>
  <c r="C235" i="2"/>
  <c r="C223" i="2"/>
  <c r="BE223" i="2" s="1"/>
  <c r="C211" i="2"/>
  <c r="L211" i="2" s="1"/>
  <c r="C85" i="2"/>
  <c r="C35" i="2"/>
  <c r="C3161" i="2"/>
  <c r="C2909" i="2"/>
  <c r="BF2909" i="2" s="1"/>
  <c r="C2885" i="2"/>
  <c r="L2885" i="2" s="1"/>
  <c r="C2835" i="2"/>
  <c r="C2739" i="2"/>
  <c r="C2593" i="2"/>
  <c r="L2593" i="2" s="1"/>
  <c r="C2251" i="2"/>
  <c r="C2141" i="2"/>
  <c r="G2141" i="2" s="1"/>
  <c r="H2141" i="2" s="1"/>
  <c r="C2053" i="2"/>
  <c r="C1981" i="2"/>
  <c r="C1893" i="2"/>
  <c r="C1375" i="2"/>
  <c r="C1337" i="2"/>
  <c r="CC1337" i="2" s="1"/>
  <c r="C920" i="2"/>
  <c r="C848" i="2"/>
  <c r="C798" i="2"/>
  <c r="CC798" i="2" s="1"/>
  <c r="C640" i="2"/>
  <c r="C574" i="2"/>
  <c r="C502" i="2"/>
  <c r="G502" i="2" s="1"/>
  <c r="H502" i="2" s="1"/>
  <c r="C430" i="2"/>
  <c r="BG430" i="2" s="1"/>
  <c r="C416" i="2"/>
  <c r="CC416" i="2" s="1"/>
  <c r="C22" i="2"/>
  <c r="C3184" i="2"/>
  <c r="C2908" i="2"/>
  <c r="G2908" i="2" s="1"/>
  <c r="H2908" i="2" s="1"/>
  <c r="C2604" i="2"/>
  <c r="C2532" i="2"/>
  <c r="J2532" i="2" s="1"/>
  <c r="C2238" i="2"/>
  <c r="C2200" i="2"/>
  <c r="J2200" i="2" s="1"/>
  <c r="C2040" i="2"/>
  <c r="C1704" i="2"/>
  <c r="L1704" i="2" s="1"/>
  <c r="C1692" i="2"/>
  <c r="BH1692" i="2" s="1"/>
  <c r="C1618" i="2"/>
  <c r="J1618" i="2" s="1"/>
  <c r="D1472" i="2"/>
  <c r="C1472" i="2"/>
  <c r="L1472" i="2" s="1"/>
  <c r="C1079" i="2"/>
  <c r="CD1079" i="2" s="1"/>
  <c r="C1029" i="2"/>
  <c r="C761" i="2"/>
  <c r="C403" i="2"/>
  <c r="CC403" i="2" s="1"/>
  <c r="C307" i="2"/>
  <c r="BH307" i="2" s="1"/>
  <c r="C147" i="2"/>
  <c r="C121" i="2"/>
  <c r="C69" i="2"/>
  <c r="C3195" i="2"/>
  <c r="C3145" i="2"/>
  <c r="C3071" i="2"/>
  <c r="C2761" i="2"/>
  <c r="BG2761" i="2" s="1"/>
  <c r="C2641" i="2"/>
  <c r="K2641" i="2" s="1"/>
  <c r="C2543" i="2"/>
  <c r="BF2543" i="2" s="1"/>
  <c r="C2493" i="2"/>
  <c r="C2419" i="2"/>
  <c r="C2261" i="2"/>
  <c r="C2211" i="2"/>
  <c r="C2187" i="2"/>
  <c r="C2015" i="2"/>
  <c r="C1903" i="2"/>
  <c r="C1753" i="2"/>
  <c r="C1703" i="2"/>
  <c r="BH1703" i="2" s="1"/>
  <c r="C1605" i="2"/>
  <c r="BF1605" i="2" s="1"/>
  <c r="D1531" i="2"/>
  <c r="C1531" i="2"/>
  <c r="C1397" i="2"/>
  <c r="C1268" i="2"/>
  <c r="BH1268" i="2" s="1"/>
  <c r="C1126" i="2"/>
  <c r="CD1126" i="2" s="1"/>
  <c r="C1066" i="2"/>
  <c r="C980" i="2"/>
  <c r="C586" i="2"/>
  <c r="C354" i="2"/>
  <c r="C182" i="2"/>
  <c r="C3194" i="2"/>
  <c r="C2972" i="2"/>
  <c r="C2906" i="2"/>
  <c r="C2748" i="2"/>
  <c r="C2640" i="2"/>
  <c r="C2236" i="2"/>
  <c r="C2100" i="2"/>
  <c r="C1964" i="2"/>
  <c r="C1940" i="2"/>
  <c r="C1678" i="2"/>
  <c r="J1678" i="2" s="1"/>
  <c r="C1666" i="2"/>
  <c r="D1494" i="2"/>
  <c r="C1494" i="2"/>
  <c r="BF1494" i="2" s="1"/>
  <c r="C1456" i="2"/>
  <c r="C1294" i="2"/>
  <c r="CC1294" i="2" s="1"/>
  <c r="C1183" i="2"/>
  <c r="C1061" i="2"/>
  <c r="L1061" i="2" s="1"/>
  <c r="C901" i="2"/>
  <c r="C404" i="2"/>
  <c r="C332" i="2"/>
  <c r="G332" i="2" s="1"/>
  <c r="H332" i="2" s="1"/>
  <c r="C222" i="2"/>
  <c r="CC222" i="2" s="1"/>
  <c r="C96" i="2"/>
  <c r="C3072" i="2"/>
  <c r="J3072" i="2" s="1"/>
  <c r="C3058" i="2"/>
  <c r="C2986" i="2"/>
  <c r="C2738" i="2"/>
  <c r="BF2738" i="2" s="1"/>
  <c r="C2444" i="2"/>
  <c r="C2286" i="2"/>
  <c r="C2188" i="2"/>
  <c r="K2188" i="2" s="1"/>
  <c r="C2090" i="2"/>
  <c r="C1966" i="2"/>
  <c r="G1966" i="2" s="1"/>
  <c r="H1966" i="2" s="1"/>
  <c r="C1954" i="2"/>
  <c r="BF1954" i="2" s="1"/>
  <c r="C1892" i="2"/>
  <c r="C1606" i="2"/>
  <c r="BF1606" i="2" s="1"/>
  <c r="C1446" i="2"/>
  <c r="C1434" i="2"/>
  <c r="C1201" i="2"/>
  <c r="C1067" i="2"/>
  <c r="BG1067" i="2" s="1"/>
  <c r="C1017" i="2"/>
  <c r="J1017" i="2" s="1"/>
  <c r="C907" i="2"/>
  <c r="C835" i="2"/>
  <c r="C749" i="2"/>
  <c r="C549" i="2"/>
  <c r="L549" i="2" s="1"/>
  <c r="C477" i="2"/>
  <c r="BH477" i="2" s="1"/>
  <c r="C391" i="2"/>
  <c r="C295" i="2"/>
  <c r="C135" i="2"/>
  <c r="C9" i="2"/>
  <c r="C3045" i="2"/>
  <c r="C2895" i="2"/>
  <c r="G2895" i="2" s="1"/>
  <c r="H2895" i="2" s="1"/>
  <c r="C2749" i="2"/>
  <c r="G2749" i="2" s="1"/>
  <c r="H2749" i="2" s="1"/>
  <c r="C2311" i="2"/>
  <c r="C2199" i="2"/>
  <c r="CC2199" i="2" s="1"/>
  <c r="C1801" i="2"/>
  <c r="C1691" i="2"/>
  <c r="BE1691" i="2" s="1"/>
  <c r="D1519" i="2"/>
  <c r="C1519" i="2"/>
  <c r="C1457" i="2"/>
  <c r="C1256" i="2"/>
  <c r="BE1256" i="2" s="1"/>
  <c r="C1176" i="2"/>
  <c r="C1114" i="2"/>
  <c r="BG1114" i="2" s="1"/>
  <c r="C1054" i="2"/>
  <c r="CD1054" i="2" s="1"/>
  <c r="C968" i="2"/>
  <c r="BE968" i="2" s="1"/>
  <c r="C882" i="2"/>
  <c r="C748" i="2"/>
  <c r="C572" i="2"/>
  <c r="C500" i="2"/>
  <c r="L500" i="2" s="1"/>
  <c r="C428" i="2"/>
  <c r="CC428" i="2" s="1"/>
  <c r="C414" i="2"/>
  <c r="C106" i="2"/>
  <c r="C82" i="2"/>
  <c r="C56" i="2"/>
  <c r="C3020" i="2"/>
  <c r="C2948" i="2"/>
  <c r="C2894" i="2"/>
  <c r="J2894" i="2" s="1"/>
  <c r="C2882" i="2"/>
  <c r="BH2882" i="2" s="1"/>
  <c r="C2868" i="2"/>
  <c r="C2736" i="2"/>
  <c r="C2614" i="2"/>
  <c r="C2602" i="2"/>
  <c r="L2602" i="2" s="1"/>
  <c r="C2442" i="2"/>
  <c r="C2284" i="2"/>
  <c r="C2186" i="2"/>
  <c r="K2186" i="2" s="1"/>
  <c r="C2038" i="2"/>
  <c r="C1952" i="2"/>
  <c r="G1952" i="2" s="1"/>
  <c r="H1952" i="2" s="1"/>
  <c r="C1928" i="2"/>
  <c r="BH1928" i="2" s="1"/>
  <c r="C1740" i="2"/>
  <c r="C1652" i="2"/>
  <c r="G1652" i="2" s="1"/>
  <c r="H1652" i="2" s="1"/>
  <c r="C1322" i="2"/>
  <c r="C1199" i="2"/>
  <c r="C1101" i="2"/>
  <c r="BF1101" i="2" s="1"/>
  <c r="C1015" i="2"/>
  <c r="C905" i="2"/>
  <c r="C1099" i="2"/>
  <c r="BG1099" i="2" s="1"/>
  <c r="C769" i="2"/>
  <c r="C2220" i="2"/>
  <c r="C1912" i="2"/>
  <c r="BH1912" i="2" s="1"/>
  <c r="C1886" i="2"/>
  <c r="C1648" i="2"/>
  <c r="D1478" i="2"/>
  <c r="C1478" i="2"/>
  <c r="G1478" i="2" s="1"/>
  <c r="H1478" i="2" s="1"/>
  <c r="C1522" i="2"/>
  <c r="C1248" i="2"/>
  <c r="C1129" i="2"/>
  <c r="C921" i="2"/>
  <c r="C849" i="2"/>
  <c r="C701" i="2"/>
  <c r="C641" i="2"/>
  <c r="CC641" i="2" s="1"/>
  <c r="C515" i="2"/>
  <c r="CC515" i="2" s="1"/>
  <c r="C417" i="2"/>
  <c r="K417" i="2" s="1"/>
  <c r="C309" i="2"/>
  <c r="C59" i="2"/>
  <c r="C3173" i="2"/>
  <c r="C2811" i="2"/>
  <c r="C2715" i="2"/>
  <c r="C2581" i="2"/>
  <c r="L2581" i="2" s="1"/>
  <c r="C2569" i="2"/>
  <c r="BG2569" i="2" s="1"/>
  <c r="C2387" i="2"/>
  <c r="C2375" i="2"/>
  <c r="C2339" i="2"/>
  <c r="BF2339" i="2" s="1"/>
  <c r="C2239" i="2"/>
  <c r="C1881" i="2"/>
  <c r="C1643" i="2"/>
  <c r="CC1643" i="2" s="1"/>
  <c r="C1583" i="2"/>
  <c r="CC1583" i="2" s="1"/>
  <c r="C1571" i="2"/>
  <c r="C1435" i="2"/>
  <c r="C1104" i="2"/>
  <c r="C1030" i="2"/>
  <c r="L1030" i="2" s="1"/>
  <c r="C934" i="2"/>
  <c r="C908" i="2"/>
  <c r="C836" i="2"/>
  <c r="C774" i="2"/>
  <c r="CC774" i="2" s="1"/>
  <c r="C514" i="2"/>
  <c r="CC514" i="2" s="1"/>
  <c r="C442" i="2"/>
  <c r="J442" i="2" s="1"/>
  <c r="C392" i="2"/>
  <c r="K392" i="2" s="1"/>
  <c r="C320" i="2"/>
  <c r="C258" i="2"/>
  <c r="CC258" i="2" s="1"/>
  <c r="C246" i="2"/>
  <c r="J246" i="2" s="1"/>
  <c r="C234" i="2"/>
  <c r="C210" i="2"/>
  <c r="K210" i="2" s="1"/>
  <c r="C160" i="2"/>
  <c r="C46" i="2"/>
  <c r="C3196" i="2"/>
  <c r="C3146" i="2"/>
  <c r="J3146" i="2" s="1"/>
  <c r="C2726" i="2"/>
  <c r="BE2726" i="2" s="1"/>
  <c r="C2580" i="2"/>
  <c r="L2580" i="2" s="1"/>
  <c r="C2226" i="2"/>
  <c r="C2028" i="2"/>
  <c r="C1930" i="2"/>
  <c r="K1930" i="2" s="1"/>
  <c r="C1766" i="2"/>
  <c r="C1668" i="2"/>
  <c r="K1668" i="2" s="1"/>
  <c r="C1348" i="2"/>
  <c r="C1055" i="2"/>
  <c r="C1005" i="2"/>
  <c r="C379" i="2"/>
  <c r="BG379" i="2" s="1"/>
  <c r="C283" i="2"/>
  <c r="C3207" i="2"/>
  <c r="C2869" i="2"/>
  <c r="C2737" i="2"/>
  <c r="C2615" i="2"/>
  <c r="BG2615" i="2" s="1"/>
  <c r="C2517" i="2"/>
  <c r="C2003" i="2"/>
  <c r="C1741" i="2"/>
  <c r="C1679" i="2"/>
  <c r="L1679" i="2" s="1"/>
  <c r="D1507" i="2"/>
  <c r="C1507" i="2"/>
  <c r="C1385" i="2"/>
  <c r="C1224" i="2"/>
  <c r="C1042" i="2"/>
  <c r="C956" i="2"/>
  <c r="CC956" i="2" s="1"/>
  <c r="C734" i="2"/>
  <c r="C402" i="2"/>
  <c r="BE402" i="2" s="1"/>
  <c r="C3206" i="2"/>
  <c r="C2856" i="2"/>
  <c r="C2724" i="2"/>
  <c r="C2590" i="2"/>
  <c r="C2224" i="2"/>
  <c r="C2174" i="2"/>
  <c r="J2174" i="2" s="1"/>
  <c r="C2088" i="2"/>
  <c r="C1916" i="2"/>
  <c r="BG1916" i="2" s="1"/>
  <c r="C1890" i="2"/>
  <c r="C1640" i="2"/>
  <c r="CC1640" i="2" s="1"/>
  <c r="D1482" i="2"/>
  <c r="C1482" i="2"/>
  <c r="D1470" i="2"/>
  <c r="C1470" i="2"/>
  <c r="C1444" i="2"/>
  <c r="C1270" i="2"/>
  <c r="C1202" i="2"/>
  <c r="C1092" i="2"/>
  <c r="J1092" i="2" s="1"/>
  <c r="C1018" i="2"/>
  <c r="C762" i="2"/>
  <c r="CC762" i="2" s="1"/>
  <c r="C380" i="2"/>
  <c r="C308" i="2"/>
  <c r="CD308" i="2" s="1"/>
  <c r="C72" i="2"/>
  <c r="C3110" i="2"/>
  <c r="C3046" i="2"/>
  <c r="C2974" i="2"/>
  <c r="C2896" i="2"/>
  <c r="C2858" i="2"/>
  <c r="C2714" i="2"/>
  <c r="K2714" i="2" s="1"/>
  <c r="C2592" i="2"/>
  <c r="L2592" i="2" s="1"/>
  <c r="C2568" i="2"/>
  <c r="L2568" i="2" s="1"/>
  <c r="C2506" i="2"/>
  <c r="C2432" i="2"/>
  <c r="C2274" i="2"/>
  <c r="C2078" i="2"/>
  <c r="C1942" i="2"/>
  <c r="C1918" i="2"/>
  <c r="BE1918" i="2" s="1"/>
  <c r="C1880" i="2"/>
  <c r="C1814" i="2"/>
  <c r="C1680" i="2"/>
  <c r="C1422" i="2"/>
  <c r="C1189" i="2"/>
  <c r="C1043" i="2"/>
  <c r="BF1043" i="2" s="1"/>
  <c r="C993" i="2"/>
  <c r="C561" i="2"/>
  <c r="C489" i="2"/>
  <c r="K489" i="2" s="1"/>
  <c r="C367" i="2"/>
  <c r="C271" i="2"/>
  <c r="C107" i="2"/>
  <c r="C33" i="2"/>
  <c r="C3121" i="2"/>
  <c r="BH3121" i="2" s="1"/>
  <c r="C3033" i="2"/>
  <c r="C2985" i="2"/>
  <c r="C2961" i="2"/>
  <c r="C2857" i="2"/>
  <c r="C2591" i="2"/>
  <c r="C2579" i="2"/>
  <c r="K2579" i="2" s="1"/>
  <c r="C2299" i="2"/>
  <c r="C2125" i="2"/>
  <c r="C1965" i="2"/>
  <c r="BG1965" i="2" s="1"/>
  <c r="C1953" i="2"/>
  <c r="BG1953" i="2" s="1"/>
  <c r="C1789" i="2"/>
  <c r="C1667" i="2"/>
  <c r="D1495" i="2"/>
  <c r="C1495" i="2"/>
  <c r="C1445" i="2"/>
  <c r="C1164" i="2"/>
  <c r="C944" i="2"/>
  <c r="C870" i="2"/>
  <c r="C722" i="2"/>
  <c r="C686" i="2"/>
  <c r="C624" i="2"/>
  <c r="G624" i="2" s="1"/>
  <c r="H624" i="2" s="1"/>
  <c r="C512" i="2"/>
  <c r="J512" i="2" s="1"/>
  <c r="C440" i="2"/>
  <c r="G440" i="2" s="1"/>
  <c r="H440" i="2" s="1"/>
  <c r="C390" i="2"/>
  <c r="CC390" i="2" s="1"/>
  <c r="C3144" i="2"/>
  <c r="CD3144" i="2" s="1"/>
  <c r="C3082" i="2"/>
  <c r="C3008" i="2"/>
  <c r="C2936" i="2"/>
  <c r="C2712" i="2"/>
  <c r="C2530" i="2"/>
  <c r="C2504" i="2"/>
  <c r="C2430" i="2"/>
  <c r="C2272" i="2"/>
  <c r="C2162" i="2"/>
  <c r="C2150" i="2"/>
  <c r="C2026" i="2"/>
  <c r="C1728" i="2"/>
  <c r="C1432" i="2"/>
  <c r="C1358" i="2"/>
  <c r="C758" i="2"/>
  <c r="K758" i="2" s="1"/>
  <c r="C2452" i="2"/>
  <c r="C1988" i="2"/>
  <c r="D1516" i="2"/>
  <c r="C1516" i="2"/>
  <c r="L1516" i="2" s="1"/>
  <c r="C2016" i="2"/>
  <c r="C1754" i="2"/>
  <c r="C981" i="2"/>
  <c r="J981" i="2" s="1"/>
  <c r="C625" i="2"/>
  <c r="CD625" i="2" s="1"/>
  <c r="C2845" i="2"/>
  <c r="C2713" i="2"/>
  <c r="C2603" i="2"/>
  <c r="L2603" i="2" s="1"/>
  <c r="C2469" i="2"/>
  <c r="C2163" i="2"/>
  <c r="C2139" i="2"/>
  <c r="CC2139" i="2" s="1"/>
  <c r="C2063" i="2"/>
  <c r="C1991" i="2"/>
  <c r="C1729" i="2"/>
  <c r="D1483" i="2"/>
  <c r="C1483" i="2"/>
  <c r="C1359" i="2"/>
  <c r="G1359" i="2" s="1"/>
  <c r="H1359" i="2" s="1"/>
  <c r="C1347" i="2"/>
  <c r="CC1347" i="2" s="1"/>
  <c r="C1212" i="2"/>
  <c r="C710" i="2"/>
  <c r="CC710" i="2" s="1"/>
  <c r="C674" i="2"/>
  <c r="BE674" i="2" s="1"/>
  <c r="C378" i="2"/>
  <c r="BH378" i="2" s="1"/>
  <c r="C330" i="2"/>
  <c r="BH330" i="2" s="1"/>
  <c r="C3132" i="2"/>
  <c r="BF3132" i="2" s="1"/>
  <c r="C3108" i="2"/>
  <c r="J3108" i="2" s="1"/>
  <c r="C2832" i="2"/>
  <c r="C2700" i="2"/>
  <c r="C2578" i="2"/>
  <c r="J2578" i="2" s="1"/>
  <c r="C2322" i="2"/>
  <c r="C2076" i="2"/>
  <c r="C1065" i="2"/>
  <c r="C979" i="2"/>
  <c r="CC979" i="2" s="1"/>
  <c r="C3143" i="2"/>
  <c r="BF3143" i="2" s="1"/>
  <c r="C2335" i="2"/>
  <c r="BH2335" i="2" s="1"/>
  <c r="C1727" i="2"/>
  <c r="C1455" i="2"/>
  <c r="C1198" i="2"/>
  <c r="C1160" i="2"/>
  <c r="C1076" i="2"/>
  <c r="L1076" i="2" s="1"/>
  <c r="C1002" i="2"/>
  <c r="CC1002" i="2" s="1"/>
  <c r="C746" i="2"/>
  <c r="C192" i="2"/>
  <c r="C2934" i="2"/>
  <c r="C2746" i="2"/>
  <c r="C2600" i="2"/>
  <c r="C2528" i="2"/>
  <c r="C2246" i="2"/>
  <c r="C2196" i="2"/>
  <c r="L2196" i="2" s="1"/>
  <c r="C2110" i="2"/>
  <c r="C2079" i="2"/>
  <c r="C1931" i="2"/>
  <c r="C1755" i="2"/>
  <c r="C1619" i="2"/>
  <c r="D1533" i="2"/>
  <c r="C1533" i="2"/>
  <c r="J1533" i="2" s="1"/>
  <c r="C1325" i="2"/>
  <c r="C1190" i="2"/>
  <c r="C1152" i="2"/>
  <c r="C1068" i="2"/>
  <c r="L1068" i="2" s="1"/>
  <c r="C994" i="2"/>
  <c r="C626" i="2"/>
  <c r="G626" i="2" s="1"/>
  <c r="H626" i="2" s="1"/>
  <c r="C284" i="2"/>
  <c r="C148" i="2"/>
  <c r="C10" i="2"/>
  <c r="C3096" i="2"/>
  <c r="BE3096" i="2" s="1"/>
  <c r="C3034" i="2"/>
  <c r="C2962" i="2"/>
  <c r="C2834" i="2"/>
  <c r="C2494" i="2"/>
  <c r="C2420" i="2"/>
  <c r="C2262" i="2"/>
  <c r="C2140" i="2"/>
  <c r="C1802" i="2"/>
  <c r="C1410" i="2"/>
  <c r="C1398" i="2"/>
  <c r="C1177" i="2"/>
  <c r="C969" i="2"/>
  <c r="C883" i="2"/>
  <c r="C613" i="2"/>
  <c r="J613" i="2" s="1"/>
  <c r="C573" i="2"/>
  <c r="C501" i="2"/>
  <c r="G501" i="2" s="1"/>
  <c r="H501" i="2" s="1"/>
  <c r="C429" i="2"/>
  <c r="K429" i="2" s="1"/>
  <c r="C209" i="2"/>
  <c r="J209" i="2" s="1"/>
  <c r="C195" i="2"/>
  <c r="C171" i="2"/>
  <c r="C83" i="2"/>
  <c r="C3021" i="2"/>
  <c r="C2833" i="2"/>
  <c r="C2249" i="2"/>
  <c r="C2151" i="2"/>
  <c r="C2113" i="2"/>
  <c r="C1777" i="2"/>
  <c r="D1471" i="2"/>
  <c r="C1471" i="2"/>
  <c r="C930" i="2"/>
  <c r="C858" i="2"/>
  <c r="C820" i="2"/>
  <c r="K820" i="2" s="1"/>
  <c r="C698" i="2"/>
  <c r="BF698" i="2" s="1"/>
  <c r="C662" i="2"/>
  <c r="C524" i="2"/>
  <c r="CC524" i="2" s="1"/>
  <c r="C452" i="2"/>
  <c r="G452" i="2" s="1"/>
  <c r="H452" i="2" s="1"/>
  <c r="C366" i="2"/>
  <c r="C318" i="2"/>
  <c r="BE318" i="2" s="1"/>
  <c r="C158" i="2"/>
  <c r="C2996" i="2"/>
  <c r="C2820" i="2"/>
  <c r="C2688" i="2"/>
  <c r="C2566" i="2"/>
  <c r="C2554" i="2"/>
  <c r="J2554" i="2" s="1"/>
  <c r="C2492" i="2"/>
  <c r="C2418" i="2"/>
  <c r="C2260" i="2"/>
  <c r="C2138" i="2"/>
  <c r="BG2138" i="2" s="1"/>
  <c r="C2014" i="2"/>
  <c r="C1604" i="2"/>
  <c r="BF1604" i="2" s="1"/>
  <c r="C1420" i="2"/>
  <c r="C1175" i="2"/>
  <c r="C1053" i="2"/>
  <c r="CD1053" i="2" s="1"/>
  <c r="C967" i="2"/>
  <c r="BH967" i="2" s="1"/>
  <c r="C881" i="2"/>
  <c r="C3069" i="2"/>
  <c r="L3069" i="2" s="1"/>
  <c r="C2699" i="2"/>
  <c r="C2553" i="2"/>
  <c r="BF2553" i="2" s="1"/>
  <c r="C2441" i="2"/>
  <c r="C2383" i="2"/>
  <c r="K2383" i="2" s="1"/>
  <c r="C2283" i="2"/>
  <c r="C2037" i="2"/>
  <c r="C1498" i="2"/>
  <c r="D1486" i="2"/>
  <c r="C1486" i="2"/>
  <c r="G1486" i="2" s="1"/>
  <c r="H1486" i="2" s="1"/>
  <c r="D1474" i="2"/>
  <c r="C1474" i="2"/>
  <c r="BF1474" i="2" s="1"/>
  <c r="C1436" i="2"/>
  <c r="C1215" i="2"/>
  <c r="C1093" i="2"/>
  <c r="C1007" i="2"/>
  <c r="C763" i="2"/>
  <c r="C603" i="2"/>
  <c r="G603" i="2" s="1"/>
  <c r="H603" i="2" s="1"/>
  <c r="C467" i="2"/>
  <c r="CC467" i="2" s="1"/>
  <c r="C369" i="2"/>
  <c r="C197" i="2"/>
  <c r="C97" i="2"/>
  <c r="C3197" i="2"/>
  <c r="BE3197" i="2" s="1"/>
  <c r="C3123" i="2"/>
  <c r="C3085" i="2"/>
  <c r="J3085" i="2" s="1"/>
  <c r="C3073" i="2"/>
  <c r="C2976" i="2"/>
  <c r="C2325" i="2"/>
  <c r="C2017" i="2"/>
  <c r="C1919" i="2"/>
  <c r="C1803" i="2"/>
  <c r="D1521" i="2"/>
  <c r="C1521" i="2"/>
  <c r="BG1521" i="2" s="1"/>
  <c r="C1459" i="2"/>
  <c r="C1411" i="2"/>
  <c r="C1313" i="2"/>
  <c r="C1140" i="2"/>
  <c r="L1140" i="2" s="1"/>
  <c r="C1056" i="2"/>
  <c r="L1056" i="2" s="1"/>
  <c r="C982" i="2"/>
  <c r="C884" i="2"/>
  <c r="C614" i="2"/>
  <c r="C538" i="2"/>
  <c r="C466" i="2"/>
  <c r="C272" i="2"/>
  <c r="BF272" i="2" s="1"/>
  <c r="C172" i="2"/>
  <c r="C108" i="2"/>
  <c r="C3220" i="2"/>
  <c r="C3122" i="2"/>
  <c r="G3122" i="2" s="1"/>
  <c r="H3122" i="2" s="1"/>
  <c r="C2884" i="2"/>
  <c r="BE2884" i="2" s="1"/>
  <c r="C2822" i="2"/>
  <c r="C2690" i="2"/>
  <c r="C2678" i="2"/>
  <c r="CD2678" i="2" s="1"/>
  <c r="C2398" i="2"/>
  <c r="BF2398" i="2" s="1"/>
  <c r="C2312" i="2"/>
  <c r="C2004" i="2"/>
  <c r="C1742" i="2"/>
  <c r="C1594" i="2"/>
  <c r="J1594" i="2" s="1"/>
  <c r="D1544" i="2"/>
  <c r="C1544" i="2"/>
  <c r="C1269" i="2"/>
  <c r="BG1269" i="2" s="1"/>
  <c r="C957" i="2"/>
  <c r="C735" i="2"/>
  <c r="L735" i="2" s="1"/>
  <c r="C601" i="2"/>
  <c r="BG601" i="2" s="1"/>
  <c r="C3231" i="2"/>
  <c r="C3219" i="2"/>
  <c r="C3157" i="2"/>
  <c r="BE3157" i="2" s="1"/>
  <c r="C3109" i="2"/>
  <c r="CD3109" i="2" s="1"/>
  <c r="C2821" i="2"/>
  <c r="C2701" i="2"/>
  <c r="BE2701" i="2" s="1"/>
  <c r="C2689" i="2"/>
  <c r="BH2689" i="2" s="1"/>
  <c r="C2567" i="2"/>
  <c r="L2567" i="2" s="1"/>
  <c r="C2481" i="2"/>
  <c r="C2455" i="2"/>
  <c r="C2051" i="2"/>
  <c r="C1979" i="2"/>
  <c r="C1827" i="2"/>
  <c r="C1433" i="2"/>
  <c r="C808" i="2"/>
  <c r="BG808" i="2" s="1"/>
  <c r="C650" i="2"/>
  <c r="BE650" i="2" s="1"/>
  <c r="C306" i="2"/>
  <c r="J306" i="2" s="1"/>
  <c r="C170" i="2"/>
  <c r="C94" i="2"/>
  <c r="C44" i="2"/>
  <c r="C3230" i="2"/>
  <c r="C2808" i="2"/>
  <c r="C2628" i="2"/>
  <c r="BG2628" i="2" s="1"/>
  <c r="C2310" i="2"/>
  <c r="C1800" i="2"/>
  <c r="C1592" i="2"/>
  <c r="CC1592" i="2" s="1"/>
  <c r="C1580" i="2"/>
  <c r="CC1580" i="2" s="1"/>
  <c r="C1448" i="2"/>
  <c r="C1191" i="2"/>
  <c r="C1081" i="2"/>
  <c r="C995" i="2"/>
  <c r="C751" i="2"/>
  <c r="CC751" i="2" s="1"/>
  <c r="C591" i="2"/>
  <c r="BG591" i="2" s="1"/>
  <c r="C551" i="2"/>
  <c r="C479" i="2"/>
  <c r="CC479" i="2" s="1"/>
  <c r="C273" i="2"/>
  <c r="BG273" i="2" s="1"/>
  <c r="C123" i="2"/>
  <c r="C47" i="2"/>
  <c r="C3147" i="2"/>
  <c r="BG3147" i="2" s="1"/>
  <c r="C3097" i="2"/>
  <c r="BF3097" i="2" s="1"/>
  <c r="C3059" i="2"/>
  <c r="C2999" i="2"/>
  <c r="C2799" i="2"/>
  <c r="C2495" i="2"/>
  <c r="C2421" i="2"/>
  <c r="C2263" i="2"/>
  <c r="C2201" i="2"/>
  <c r="J2201" i="2" s="1"/>
  <c r="C1907" i="2"/>
  <c r="C1743" i="2"/>
  <c r="C1717" i="2"/>
  <c r="BE1717" i="2" s="1"/>
  <c r="D1509" i="2"/>
  <c r="C1509" i="2"/>
  <c r="BF1509" i="2" s="1"/>
  <c r="C1214" i="2"/>
  <c r="C1178" i="2"/>
  <c r="C1128" i="2"/>
  <c r="BF1128" i="2" s="1"/>
  <c r="C1044" i="2"/>
  <c r="BH1044" i="2" s="1"/>
  <c r="C970" i="2"/>
  <c r="C736" i="2"/>
  <c r="C688" i="2"/>
  <c r="C602" i="2"/>
  <c r="BF602" i="2" s="1"/>
  <c r="C196" i="2"/>
  <c r="C136" i="2"/>
  <c r="C34" i="2"/>
  <c r="C3084" i="2"/>
  <c r="C3022" i="2"/>
  <c r="C2950" i="2"/>
  <c r="C2810" i="2"/>
  <c r="C2518" i="2"/>
  <c r="C1790" i="2"/>
  <c r="C1582" i="2"/>
  <c r="D1532" i="2"/>
  <c r="C1532" i="2"/>
  <c r="G1532" i="2" s="1"/>
  <c r="C1257" i="2"/>
  <c r="C1165" i="2"/>
  <c r="C945" i="2"/>
  <c r="C871" i="2"/>
  <c r="C821" i="2"/>
  <c r="G821" i="2" s="1"/>
  <c r="H821" i="2" s="1"/>
  <c r="C723" i="2"/>
  <c r="C687" i="2"/>
  <c r="C513" i="2"/>
  <c r="BF513" i="2" s="1"/>
  <c r="C441" i="2"/>
  <c r="C183" i="2"/>
  <c r="C159" i="2"/>
  <c r="C2949" i="2"/>
  <c r="C2809" i="2"/>
  <c r="C2677" i="2"/>
  <c r="C2237" i="2"/>
  <c r="C2101" i="2"/>
  <c r="C918" i="2"/>
  <c r="C846" i="2"/>
  <c r="C638" i="2"/>
  <c r="C536" i="2"/>
  <c r="J536" i="2" s="1"/>
  <c r="C464" i="2"/>
  <c r="C294" i="2"/>
  <c r="G294" i="2" s="1"/>
  <c r="H294" i="2" s="1"/>
  <c r="C3056" i="2"/>
  <c r="C2676" i="2"/>
  <c r="BF2676" i="2" s="1"/>
  <c r="C2516" i="2"/>
  <c r="C2396" i="2"/>
  <c r="G2396" i="2" s="1"/>
  <c r="H2396" i="2" s="1"/>
  <c r="C2372" i="2"/>
  <c r="C2360" i="2"/>
  <c r="C2348" i="2"/>
  <c r="BF2348" i="2" s="1"/>
  <c r="C2002" i="2"/>
  <c r="C1408" i="2"/>
  <c r="C1069" i="2"/>
  <c r="K1069" i="2" s="1"/>
  <c r="C983" i="2"/>
  <c r="C885" i="2"/>
  <c r="C185" i="2"/>
  <c r="C73" i="2"/>
  <c r="C3209" i="2"/>
  <c r="BE3209" i="2" s="1"/>
  <c r="C3111" i="2"/>
  <c r="C2787" i="2"/>
  <c r="C2667" i="2"/>
  <c r="BE2667" i="2" s="1"/>
  <c r="C2655" i="2"/>
  <c r="L2655" i="2" s="1"/>
  <c r="C2533" i="2"/>
  <c r="L2533" i="2" s="1"/>
  <c r="C2313" i="2"/>
  <c r="C2189" i="2"/>
  <c r="C2005" i="2"/>
  <c r="C1791" i="2"/>
  <c r="C1705" i="2"/>
  <c r="L1705" i="2" s="1"/>
  <c r="C1669" i="2"/>
  <c r="L1669" i="2" s="1"/>
  <c r="D1497" i="2"/>
  <c r="C1497" i="2"/>
  <c r="C1399" i="2"/>
  <c r="C1226" i="2"/>
  <c r="C1116" i="2"/>
  <c r="BG1116" i="2" s="1"/>
  <c r="C958" i="2"/>
  <c r="C872" i="2"/>
  <c r="C724" i="2"/>
  <c r="C590" i="2"/>
  <c r="G590" i="2" s="1"/>
  <c r="H590" i="2" s="1"/>
  <c r="C550" i="2"/>
  <c r="C478" i="2"/>
  <c r="CC478" i="2" s="1"/>
  <c r="C84" i="2"/>
  <c r="C3232" i="2"/>
  <c r="C3158" i="2"/>
  <c r="C2798" i="2"/>
  <c r="C2654" i="2"/>
  <c r="BG2654" i="2" s="1"/>
  <c r="C2544" i="2"/>
  <c r="L2544" i="2" s="1"/>
  <c r="C2386" i="2"/>
  <c r="L2386" i="2" s="1"/>
  <c r="C2374" i="2"/>
  <c r="BG2374" i="2" s="1"/>
  <c r="C2362" i="2"/>
  <c r="L2362" i="2" s="1"/>
  <c r="C2300" i="2"/>
  <c r="C2064" i="2"/>
  <c r="C1992" i="2"/>
  <c r="C1730" i="2"/>
  <c r="C1570" i="2"/>
  <c r="D1520" i="2"/>
  <c r="C1520" i="2"/>
  <c r="C1151" i="2"/>
  <c r="K1151" i="2" s="1"/>
  <c r="C711" i="2"/>
  <c r="M711" i="2" s="1"/>
  <c r="C257" i="2"/>
  <c r="C245" i="2"/>
  <c r="J245" i="2" s="1"/>
  <c r="C233" i="2"/>
  <c r="C221" i="2"/>
  <c r="BG221" i="2" s="1"/>
  <c r="C21" i="2"/>
  <c r="C3009" i="2"/>
  <c r="C2665" i="2"/>
  <c r="C2555" i="2"/>
  <c r="J2555" i="2" s="1"/>
  <c r="C2531" i="2"/>
  <c r="C2443" i="2"/>
  <c r="C2337" i="2"/>
  <c r="BE2337" i="2" s="1"/>
  <c r="C2285" i="2"/>
  <c r="C2039" i="2"/>
  <c r="C1941" i="2"/>
  <c r="L1941" i="2" s="1"/>
  <c r="C1891" i="2"/>
  <c r="C1593" i="2"/>
  <c r="K1593" i="2" s="1"/>
  <c r="C1581" i="2"/>
  <c r="C1421" i="2"/>
  <c r="C1335" i="2"/>
  <c r="BE1335" i="2" s="1"/>
  <c r="C1028" i="2"/>
  <c r="C894" i="2"/>
  <c r="C784" i="2"/>
  <c r="BG784" i="2" s="1"/>
  <c r="C282" i="2"/>
  <c r="J282" i="2" s="1"/>
  <c r="C206" i="2"/>
  <c r="C68" i="2"/>
  <c r="C3170" i="2"/>
  <c r="C3120" i="2"/>
  <c r="K3120" i="2" s="1"/>
  <c r="C3070" i="2"/>
  <c r="J3070" i="2" s="1"/>
  <c r="C2796" i="2"/>
  <c r="C2542" i="2"/>
  <c r="C2384" i="2"/>
  <c r="BH2384" i="2" s="1"/>
  <c r="C2298" i="2"/>
  <c r="C2124" i="2"/>
  <c r="C1788" i="2"/>
  <c r="C1568" i="2"/>
  <c r="CC1568" i="2" s="1"/>
  <c r="D1542" i="2"/>
  <c r="C1542" i="2"/>
  <c r="BE1542" i="2" s="1"/>
  <c r="C1424" i="2"/>
  <c r="C1302" i="2"/>
  <c r="CC1302" i="2" s="1"/>
  <c r="C1290" i="2"/>
  <c r="CC1290" i="2" s="1"/>
  <c r="C1179" i="2"/>
  <c r="C1057" i="2"/>
  <c r="C971" i="2"/>
  <c r="C491" i="2"/>
  <c r="CC491" i="2" s="1"/>
  <c r="C3047" i="2"/>
  <c r="C2871" i="2"/>
  <c r="C2775" i="2"/>
  <c r="K2775" i="2" s="1"/>
  <c r="C2631" i="2"/>
  <c r="C2519" i="2"/>
  <c r="C2483" i="2"/>
  <c r="C1967" i="2"/>
  <c r="BF1967" i="2" s="1"/>
  <c r="C1943" i="2"/>
  <c r="BF1943" i="2" s="1"/>
  <c r="C1731" i="2"/>
  <c r="C1693" i="2"/>
  <c r="D1485" i="2"/>
  <c r="C1485" i="2"/>
  <c r="BH1485" i="2" s="1"/>
  <c r="C1361" i="2"/>
  <c r="C1166" i="2"/>
  <c r="C946" i="2"/>
  <c r="BF946" i="2" s="1"/>
  <c r="C712" i="2"/>
  <c r="BG712" i="2" s="1"/>
  <c r="C676" i="2"/>
  <c r="C184" i="2"/>
  <c r="C58" i="2"/>
  <c r="C3208" i="2"/>
  <c r="C3010" i="2"/>
  <c r="C2786" i="2"/>
  <c r="C2666" i="2"/>
  <c r="C2642" i="2"/>
  <c r="G2642" i="2" s="1"/>
  <c r="H2642" i="2" s="1"/>
  <c r="C2470" i="2"/>
  <c r="C2212" i="2"/>
  <c r="J2212" i="2" s="1"/>
  <c r="C2114" i="2"/>
  <c r="C1778" i="2"/>
  <c r="C1654" i="2"/>
  <c r="CC1654" i="2" s="1"/>
  <c r="C1558" i="2"/>
  <c r="CC1558" i="2" s="1"/>
  <c r="D1508" i="2"/>
  <c r="C1508" i="2"/>
  <c r="BF1508" i="2" s="1"/>
  <c r="C1386" i="2"/>
  <c r="C1336" i="2"/>
  <c r="C1139" i="2"/>
  <c r="CD1139" i="2" s="1"/>
  <c r="C931" i="2"/>
  <c r="C859" i="2"/>
  <c r="C797" i="2"/>
  <c r="K797" i="2" s="1"/>
  <c r="C699" i="2"/>
  <c r="C663" i="2"/>
  <c r="C525" i="2"/>
  <c r="K525" i="2" s="1"/>
  <c r="C453" i="2"/>
  <c r="BH453" i="2" s="1"/>
  <c r="C2997" i="2"/>
  <c r="C2973" i="2"/>
  <c r="C2937" i="2"/>
  <c r="C2797" i="2"/>
  <c r="C2653" i="2"/>
  <c r="CD2653" i="2" s="1"/>
  <c r="C2361" i="2"/>
  <c r="BH2361" i="2" s="1"/>
  <c r="C2225" i="2"/>
  <c r="C2089" i="2"/>
  <c r="C1929" i="2"/>
  <c r="K1929" i="2" s="1"/>
  <c r="C1323" i="2"/>
  <c r="BE1323" i="2" s="1"/>
  <c r="C1200" i="2"/>
  <c r="C1102" i="2"/>
  <c r="J1102" i="2" s="1"/>
  <c r="C1016" i="2"/>
  <c r="C906" i="2"/>
  <c r="C834" i="2"/>
  <c r="C796" i="2"/>
  <c r="C548" i="2"/>
  <c r="K548" i="2" s="1"/>
  <c r="C476" i="2"/>
  <c r="BH476" i="2" s="1"/>
  <c r="C270" i="2"/>
  <c r="BE270" i="2" s="1"/>
  <c r="C146" i="2"/>
  <c r="C8" i="2"/>
  <c r="C3044" i="2"/>
  <c r="C2784" i="2"/>
  <c r="G2784" i="2" s="1"/>
  <c r="H2784" i="2" s="1"/>
  <c r="C2664" i="2"/>
  <c r="C2468" i="2"/>
  <c r="C2062" i="2"/>
  <c r="C1990" i="2"/>
  <c r="C1764" i="2"/>
  <c r="C1714" i="2"/>
  <c r="BF1714" i="2" s="1"/>
  <c r="D1518" i="2"/>
  <c r="C1518" i="2"/>
  <c r="C1396" i="2"/>
  <c r="C1774" i="2"/>
  <c r="C1738" i="2"/>
  <c r="C1650" i="2"/>
  <c r="CC1650" i="2" s="1"/>
  <c r="C1554" i="2"/>
  <c r="BH1554" i="2" s="1"/>
  <c r="D1504" i="2"/>
  <c r="C1504" i="2"/>
  <c r="C1320" i="2"/>
  <c r="C1111" i="2"/>
  <c r="L1111" i="2" s="1"/>
  <c r="C1087" i="2"/>
  <c r="C1037" i="2"/>
  <c r="C915" i="2"/>
  <c r="C843" i="2"/>
  <c r="C757" i="2"/>
  <c r="BH757" i="2" s="1"/>
  <c r="C265" i="2"/>
  <c r="K265" i="2" s="1"/>
  <c r="C253" i="2"/>
  <c r="BH253" i="2" s="1"/>
  <c r="C241" i="2"/>
  <c r="G241" i="2" s="1"/>
  <c r="H241" i="2" s="1"/>
  <c r="C229" i="2"/>
  <c r="C217" i="2"/>
  <c r="C2524" i="2"/>
  <c r="C2488" i="2"/>
  <c r="C2414" i="2"/>
  <c r="C2268" i="2"/>
  <c r="C2158" i="2"/>
  <c r="BG2158" i="2" s="1"/>
  <c r="C2058" i="2"/>
  <c r="C2022" i="2"/>
  <c r="C1440" i="2"/>
  <c r="C1428" i="2"/>
  <c r="C1354" i="2"/>
  <c r="CC1354" i="2" s="1"/>
  <c r="C1049" i="2"/>
  <c r="CD1049" i="2" s="1"/>
  <c r="C975" i="2"/>
  <c r="C877" i="2"/>
  <c r="C827" i="2"/>
  <c r="C325" i="2"/>
  <c r="C153" i="2"/>
  <c r="C127" i="2"/>
  <c r="J127" i="2" s="1"/>
  <c r="C1223" i="2"/>
  <c r="C1041" i="2"/>
  <c r="BE1041" i="2" s="1"/>
  <c r="C955" i="2"/>
  <c r="CC955" i="2" s="1"/>
  <c r="C733" i="2"/>
  <c r="C523" i="2"/>
  <c r="C413" i="2"/>
  <c r="BE413" i="2" s="1"/>
  <c r="C67" i="2"/>
  <c r="C3169" i="2"/>
  <c r="C3031" i="2"/>
  <c r="C2947" i="2"/>
  <c r="C2687" i="2"/>
  <c r="BE2687" i="2" s="1"/>
  <c r="C2541" i="2"/>
  <c r="C2395" i="2"/>
  <c r="BF2395" i="2" s="1"/>
  <c r="C2347" i="2"/>
  <c r="K2347" i="2" s="1"/>
  <c r="C2223" i="2"/>
  <c r="C2087" i="2"/>
  <c r="C1877" i="2"/>
  <c r="C1579" i="2"/>
  <c r="G1579" i="2" s="1"/>
  <c r="H1579" i="2" s="1"/>
  <c r="C1431" i="2"/>
  <c r="C1266" i="2"/>
  <c r="BG1266" i="2" s="1"/>
  <c r="C1254" i="2"/>
  <c r="J1254" i="2" s="1"/>
  <c r="C1148" i="2"/>
  <c r="C1064" i="2"/>
  <c r="CD1064" i="2" s="1"/>
  <c r="C990" i="2"/>
  <c r="BE990" i="2" s="1"/>
  <c r="C892" i="2"/>
  <c r="C622" i="2"/>
  <c r="BF622" i="2" s="1"/>
  <c r="C118" i="2"/>
  <c r="CC118" i="2" s="1"/>
  <c r="C66" i="2"/>
  <c r="C3130" i="2"/>
  <c r="C3092" i="2"/>
  <c r="BE3092" i="2" s="1"/>
  <c r="C3054" i="2"/>
  <c r="C2982" i="2"/>
  <c r="C2892" i="2"/>
  <c r="CC2892" i="2" s="1"/>
  <c r="C2878" i="2"/>
  <c r="C2734" i="2"/>
  <c r="BE2734" i="2" s="1"/>
  <c r="C2626" i="2"/>
  <c r="C2588" i="2"/>
  <c r="C2440" i="2"/>
  <c r="C2294" i="2"/>
  <c r="C2048" i="2"/>
  <c r="C1976" i="2"/>
  <c r="C1900" i="2"/>
  <c r="C1824" i="2"/>
  <c r="C1638" i="2"/>
  <c r="CC1638" i="2" s="1"/>
  <c r="C1492" i="2"/>
  <c r="L1492" i="2" s="1"/>
  <c r="C1454" i="2"/>
  <c r="C1308" i="2"/>
  <c r="C1209" i="2"/>
  <c r="C1075" i="2"/>
  <c r="L1075" i="2" s="1"/>
  <c r="C1025" i="2"/>
  <c r="BH1025" i="2" s="1"/>
  <c r="C745" i="2"/>
  <c r="C683" i="2"/>
  <c r="C509" i="2"/>
  <c r="C437" i="2"/>
  <c r="C411" i="2"/>
  <c r="C203" i="2"/>
  <c r="C3190" i="2"/>
  <c r="G3190" i="2" s="1"/>
  <c r="C3090" i="2"/>
  <c r="J3090" i="2" s="1"/>
  <c r="C2992" i="2"/>
  <c r="C2932" i="2"/>
  <c r="C2804" i="2"/>
  <c r="C2672" i="2"/>
  <c r="C2318" i="2"/>
  <c r="C2146" i="2"/>
  <c r="C2134" i="2"/>
  <c r="C2096" i="2"/>
  <c r="C2084" i="2"/>
  <c r="C2070" i="2"/>
  <c r="C1898" i="2"/>
  <c r="C1874" i="2"/>
  <c r="C1624" i="2"/>
  <c r="CC1624" i="2" s="1"/>
  <c r="D1466" i="2"/>
  <c r="C1466" i="2"/>
  <c r="L1466" i="2" s="1"/>
  <c r="C1171" i="2"/>
  <c r="C963" i="2"/>
  <c r="C815" i="2"/>
  <c r="C681" i="2"/>
  <c r="C507" i="2"/>
  <c r="C277" i="2"/>
  <c r="C263" i="2"/>
  <c r="J263" i="2" s="1"/>
  <c r="C251" i="2"/>
  <c r="J251" i="2" s="1"/>
  <c r="C239" i="2"/>
  <c r="C227" i="2"/>
  <c r="BF227" i="2" s="1"/>
  <c r="C215" i="2"/>
  <c r="C1267" i="2"/>
  <c r="C1163" i="2"/>
  <c r="C943" i="2"/>
  <c r="C869" i="2"/>
  <c r="C819" i="2"/>
  <c r="C721" i="2"/>
  <c r="C685" i="2"/>
  <c r="C451" i="2"/>
  <c r="G451" i="2" s="1"/>
  <c r="H451" i="2" s="1"/>
  <c r="C401" i="2"/>
  <c r="BF401" i="2" s="1"/>
  <c r="C169" i="2"/>
  <c r="C105" i="2"/>
  <c r="C7" i="2"/>
  <c r="C2959" i="2"/>
  <c r="C2675" i="2"/>
  <c r="BE2675" i="2" s="1"/>
  <c r="C2529" i="2"/>
  <c r="C2503" i="2"/>
  <c r="C2429" i="2"/>
  <c r="C2271" i="2"/>
  <c r="C2025" i="2"/>
  <c r="C1939" i="2"/>
  <c r="G1939" i="2" s="1"/>
  <c r="H1939" i="2" s="1"/>
  <c r="C1627" i="2"/>
  <c r="BH1627" i="2" s="1"/>
  <c r="C1567" i="2"/>
  <c r="C1186" i="2"/>
  <c r="C1136" i="2"/>
  <c r="CD1136" i="2" s="1"/>
  <c r="C1052" i="2"/>
  <c r="CD1052" i="2" s="1"/>
  <c r="C978" i="2"/>
  <c r="C610" i="2"/>
  <c r="BE610" i="2" s="1"/>
  <c r="C570" i="2"/>
  <c r="C498" i="2"/>
  <c r="BE498" i="2" s="1"/>
  <c r="C426" i="2"/>
  <c r="C328" i="2"/>
  <c r="CD328" i="2" s="1"/>
  <c r="C180" i="2"/>
  <c r="C6" i="2"/>
  <c r="C3168" i="2"/>
  <c r="C3142" i="2"/>
  <c r="C3106" i="2"/>
  <c r="C2904" i="2"/>
  <c r="BH2904" i="2" s="1"/>
  <c r="C2866" i="2"/>
  <c r="C2722" i="2"/>
  <c r="BH2722" i="2" s="1"/>
  <c r="C2234" i="2"/>
  <c r="C2098" i="2"/>
  <c r="C1726" i="2"/>
  <c r="C1700" i="2"/>
  <c r="BF1700" i="2" s="1"/>
  <c r="C1626" i="2"/>
  <c r="BG1626" i="2" s="1"/>
  <c r="D1480" i="2"/>
  <c r="C1480" i="2"/>
  <c r="L1480" i="2" s="1"/>
  <c r="C1430" i="2"/>
  <c r="C1063" i="2"/>
  <c r="K1063" i="2" s="1"/>
  <c r="C1013" i="2"/>
  <c r="C903" i="2"/>
  <c r="C671" i="2"/>
  <c r="C399" i="2"/>
  <c r="BF399" i="2" s="1"/>
  <c r="C53" i="2"/>
  <c r="C3028" i="2"/>
  <c r="C2792" i="2"/>
  <c r="C2660" i="2"/>
  <c r="C2512" i="2"/>
  <c r="C2476" i="2"/>
  <c r="C2380" i="2"/>
  <c r="BG2380" i="2" s="1"/>
  <c r="C2344" i="2"/>
  <c r="J2344" i="2" s="1"/>
  <c r="C2256" i="2"/>
  <c r="C2010" i="2"/>
  <c r="C1808" i="2"/>
  <c r="C1416" i="2"/>
  <c r="C1219" i="2"/>
  <c r="C1157" i="2"/>
  <c r="CD1157" i="2" s="1"/>
  <c r="C951" i="2"/>
  <c r="C865" i="2"/>
  <c r="C803" i="2"/>
  <c r="CC803" i="2" s="1"/>
  <c r="C669" i="2"/>
  <c r="C579" i="2"/>
  <c r="C435" i="2"/>
  <c r="CC435" i="2" s="1"/>
  <c r="C409" i="2"/>
  <c r="BG409" i="2" s="1"/>
  <c r="C290" i="2"/>
  <c r="C201" i="2"/>
  <c r="C189" i="2"/>
  <c r="C141" i="2"/>
  <c r="C39" i="2"/>
  <c r="C1255" i="2"/>
  <c r="C1211" i="2"/>
  <c r="C1149" i="2"/>
  <c r="CD1149" i="2" s="1"/>
  <c r="C807" i="2"/>
  <c r="C535" i="2"/>
  <c r="C463" i="2"/>
  <c r="K463" i="2" s="1"/>
  <c r="C389" i="2"/>
  <c r="C353" i="2"/>
  <c r="CC353" i="2" s="1"/>
  <c r="C3181" i="2"/>
  <c r="C3131" i="2"/>
  <c r="BE3131" i="2" s="1"/>
  <c r="C3019" i="2"/>
  <c r="C2935" i="2"/>
  <c r="C2663" i="2"/>
  <c r="BG2663" i="2" s="1"/>
  <c r="C2321" i="2"/>
  <c r="C2075" i="2"/>
  <c r="C1927" i="2"/>
  <c r="BG1927" i="2" s="1"/>
  <c r="C1811" i="2"/>
  <c r="D1541" i="2"/>
  <c r="C1541" i="2"/>
  <c r="C1419" i="2"/>
  <c r="C1309" i="2"/>
  <c r="L1309" i="2" s="1"/>
  <c r="C1124" i="2"/>
  <c r="K1124" i="2" s="1"/>
  <c r="C966" i="2"/>
  <c r="J966" i="2" s="1"/>
  <c r="C880" i="2"/>
  <c r="C732" i="2"/>
  <c r="C598" i="2"/>
  <c r="C316" i="2"/>
  <c r="J316" i="2" s="1"/>
  <c r="C3042" i="2"/>
  <c r="C2854" i="2"/>
  <c r="C2710" i="2"/>
  <c r="J2710" i="2" s="1"/>
  <c r="C2564" i="2"/>
  <c r="C2502" i="2"/>
  <c r="C2428" i="2"/>
  <c r="C2282" i="2"/>
  <c r="C2184" i="2"/>
  <c r="G2184" i="2" s="1"/>
  <c r="H2184" i="2" s="1"/>
  <c r="C2160" i="2"/>
  <c r="BF2160" i="2" s="1"/>
  <c r="C2036" i="2"/>
  <c r="C1712" i="2"/>
  <c r="L1712" i="2" s="1"/>
  <c r="C1614" i="2"/>
  <c r="D1468" i="2"/>
  <c r="C1468" i="2"/>
  <c r="C1442" i="2"/>
  <c r="C1197" i="2"/>
  <c r="C1051" i="2"/>
  <c r="BG1051" i="2" s="1"/>
  <c r="C1001" i="2"/>
  <c r="C659" i="2"/>
  <c r="C521" i="2"/>
  <c r="K521" i="2" s="1"/>
  <c r="C449" i="2"/>
  <c r="J449" i="2" s="1"/>
  <c r="C387" i="2"/>
  <c r="G387" i="2" s="1"/>
  <c r="H387" i="2" s="1"/>
  <c r="C327" i="2"/>
  <c r="C191" i="2"/>
  <c r="C3202" i="2"/>
  <c r="BG3202" i="2" s="1"/>
  <c r="C2780" i="2"/>
  <c r="C2368" i="2"/>
  <c r="C2306" i="2"/>
  <c r="C1600" i="2"/>
  <c r="J1600" i="2" s="1"/>
  <c r="C1263" i="2"/>
  <c r="L1263" i="2" s="1"/>
  <c r="C1145" i="2"/>
  <c r="CD1145" i="2" s="1"/>
  <c r="C939" i="2"/>
  <c r="BE939" i="2" s="1"/>
  <c r="C791" i="2"/>
  <c r="BG791" i="2" s="1"/>
  <c r="C657" i="2"/>
  <c r="C519" i="2"/>
  <c r="L519" i="2" s="1"/>
  <c r="C447" i="2"/>
  <c r="C397" i="2"/>
  <c r="BF397" i="2" s="1"/>
  <c r="C1137" i="2"/>
  <c r="C929" i="2"/>
  <c r="C857" i="2"/>
  <c r="C795" i="2"/>
  <c r="C697" i="2"/>
  <c r="C661" i="2"/>
  <c r="L661" i="2" s="1"/>
  <c r="C377" i="2"/>
  <c r="BE377" i="2" s="1"/>
  <c r="C329" i="2"/>
  <c r="G329" i="2" s="1"/>
  <c r="C317" i="2"/>
  <c r="CD317" i="2" s="1"/>
  <c r="C81" i="2"/>
  <c r="C2795" i="2"/>
  <c r="C2491" i="2"/>
  <c r="C2417" i="2"/>
  <c r="C2259" i="2"/>
  <c r="C2197" i="2"/>
  <c r="C2013" i="2"/>
  <c r="C1915" i="2"/>
  <c r="D1529" i="2"/>
  <c r="C1529" i="2"/>
  <c r="L1529" i="2" s="1"/>
  <c r="C1297" i="2"/>
  <c r="BE1297" i="2" s="1"/>
  <c r="C1174" i="2"/>
  <c r="C1112" i="2"/>
  <c r="L1112" i="2" s="1"/>
  <c r="C954" i="2"/>
  <c r="C720" i="2"/>
  <c r="C510" i="2"/>
  <c r="CC510" i="2" s="1"/>
  <c r="C438" i="2"/>
  <c r="BF438" i="2" s="1"/>
  <c r="C304" i="2"/>
  <c r="BF304" i="2" s="1"/>
  <c r="C168" i="2"/>
  <c r="C104" i="2"/>
  <c r="C30" i="2"/>
  <c r="C3204" i="2"/>
  <c r="G3204" i="2" s="1"/>
  <c r="H3204" i="2" s="1"/>
  <c r="C3180" i="2"/>
  <c r="C2842" i="2"/>
  <c r="C2698" i="2"/>
  <c r="C2576" i="2"/>
  <c r="C2552" i="2"/>
  <c r="BE2552" i="2" s="1"/>
  <c r="C2332" i="2"/>
  <c r="C2222" i="2"/>
  <c r="C2172" i="2"/>
  <c r="C2148" i="2"/>
  <c r="K2148" i="2" s="1"/>
  <c r="C2086" i="2"/>
  <c r="C1962" i="2"/>
  <c r="G1962" i="2" s="1"/>
  <c r="H1962" i="2" s="1"/>
  <c r="C1938" i="2"/>
  <c r="L1938" i="2" s="1"/>
  <c r="C1888" i="2"/>
  <c r="C1688" i="2"/>
  <c r="G1688" i="2" s="1"/>
  <c r="H1688" i="2" s="1"/>
  <c r="C1676" i="2"/>
  <c r="C1602" i="2"/>
  <c r="C1368" i="2"/>
  <c r="C1356" i="2"/>
  <c r="BG1356" i="2" s="1"/>
  <c r="C1344" i="2"/>
  <c r="J1344" i="2" s="1"/>
  <c r="C989" i="2"/>
  <c r="C891" i="2"/>
  <c r="C647" i="2"/>
  <c r="C621" i="2"/>
  <c r="BG621" i="2" s="1"/>
  <c r="C583" i="2"/>
  <c r="C375" i="2"/>
  <c r="L375" i="2" s="1"/>
  <c r="C315" i="2"/>
  <c r="BE315" i="2" s="1"/>
  <c r="C129" i="2"/>
  <c r="BF129" i="2" s="1"/>
  <c r="C103" i="2"/>
  <c r="C2980" i="2"/>
  <c r="C2648" i="2"/>
  <c r="CD2648" i="2" s="1"/>
  <c r="C2550" i="2"/>
  <c r="C2464" i="2"/>
  <c r="C1998" i="2"/>
  <c r="C1796" i="2"/>
  <c r="C1760" i="2"/>
  <c r="C1404" i="2"/>
  <c r="C1251" i="2"/>
  <c r="C1133" i="2"/>
  <c r="C925" i="2"/>
  <c r="C853" i="2"/>
  <c r="C645" i="2"/>
  <c r="C385" i="2"/>
  <c r="BE385" i="2" s="1"/>
  <c r="C177" i="2"/>
  <c r="C115" i="2"/>
  <c r="K115" i="2" s="1"/>
  <c r="C63" i="2"/>
  <c r="C1125" i="2"/>
  <c r="CD1125" i="2" s="1"/>
  <c r="C893" i="2"/>
  <c r="C783" i="2"/>
  <c r="J783" i="2" s="1"/>
  <c r="C649" i="2"/>
  <c r="BH649" i="2" s="1"/>
  <c r="C585" i="2"/>
  <c r="C475" i="2"/>
  <c r="C365" i="2"/>
  <c r="J365" i="2" s="1"/>
  <c r="C157" i="2"/>
  <c r="C3193" i="2"/>
  <c r="C3155" i="2"/>
  <c r="C3007" i="2"/>
  <c r="C2971" i="2"/>
  <c r="C2783" i="2"/>
  <c r="BG2783" i="2" s="1"/>
  <c r="C2309" i="2"/>
  <c r="C2209" i="2"/>
  <c r="G2209" i="2" s="1"/>
  <c r="H2209" i="2" s="1"/>
  <c r="C2185" i="2"/>
  <c r="BF2185" i="2" s="1"/>
  <c r="C1901" i="2"/>
  <c r="C1799" i="2"/>
  <c r="C1763" i="2"/>
  <c r="C1615" i="2"/>
  <c r="C1603" i="2"/>
  <c r="K1603" i="2" s="1"/>
  <c r="D1517" i="2"/>
  <c r="C1517" i="2"/>
  <c r="BG1517" i="2" s="1"/>
  <c r="C1407" i="2"/>
  <c r="C1222" i="2"/>
  <c r="C942" i="2"/>
  <c r="K942" i="2" s="1"/>
  <c r="C868" i="2"/>
  <c r="C830" i="2"/>
  <c r="L830" i="2" s="1"/>
  <c r="C708" i="2"/>
  <c r="C292" i="2"/>
  <c r="CD292" i="2" s="1"/>
  <c r="C3030" i="2"/>
  <c r="C2970" i="2"/>
  <c r="C2958" i="2"/>
  <c r="C2830" i="2"/>
  <c r="C2686" i="2"/>
  <c r="BE2686" i="2" s="1"/>
  <c r="C2540" i="2"/>
  <c r="C2490" i="2"/>
  <c r="C2416" i="2"/>
  <c r="C2270" i="2"/>
  <c r="C2024" i="2"/>
  <c r="C1950" i="2"/>
  <c r="BF1950" i="2" s="1"/>
  <c r="C1926" i="2"/>
  <c r="C1185" i="2"/>
  <c r="C977" i="2"/>
  <c r="L977" i="2" s="1"/>
  <c r="C609" i="2"/>
  <c r="C533" i="2"/>
  <c r="CC533" i="2" s="1"/>
  <c r="C461" i="2"/>
  <c r="C363" i="2"/>
  <c r="CC363" i="2" s="1"/>
  <c r="C179" i="2"/>
  <c r="C143" i="2"/>
  <c r="C17" i="2"/>
  <c r="C3214" i="2"/>
  <c r="C3128" i="2"/>
  <c r="G3128" i="2" s="1"/>
  <c r="H3128" i="2" s="1"/>
  <c r="BZ2956" i="2"/>
  <c r="C2956" i="2"/>
  <c r="C2756" i="2"/>
  <c r="BG2756" i="2" s="1"/>
  <c r="C2622" i="2"/>
  <c r="C2120" i="2"/>
  <c r="C1576" i="2"/>
  <c r="D1538" i="2"/>
  <c r="C1538" i="2"/>
  <c r="G1538" i="2" s="1"/>
  <c r="H1538" i="2" s="1"/>
  <c r="C1121" i="2"/>
  <c r="K1121" i="2" s="1"/>
  <c r="C779" i="2"/>
  <c r="C459" i="2"/>
  <c r="G459" i="2" s="1"/>
  <c r="H459" i="2" s="1"/>
  <c r="C373" i="2"/>
  <c r="BG373" i="2" s="1"/>
  <c r="C361" i="2"/>
  <c r="C3" i="2"/>
  <c r="C1113" i="2"/>
  <c r="C917" i="2"/>
  <c r="C845" i="2"/>
  <c r="C637" i="2"/>
  <c r="C547" i="2"/>
  <c r="CC547" i="2" s="1"/>
  <c r="C305" i="2"/>
  <c r="BG305" i="2" s="1"/>
  <c r="C269" i="2"/>
  <c r="BH269" i="2" s="1"/>
  <c r="C145" i="2"/>
  <c r="C55" i="2"/>
  <c r="C2867" i="2"/>
  <c r="C2771" i="2"/>
  <c r="CD2771" i="2" s="1"/>
  <c r="C2651" i="2"/>
  <c r="BH2651" i="2" s="1"/>
  <c r="C2639" i="2"/>
  <c r="C2627" i="2"/>
  <c r="BF2627" i="2" s="1"/>
  <c r="C2515" i="2"/>
  <c r="C2479" i="2"/>
  <c r="C2173" i="2"/>
  <c r="CC2173" i="2" s="1"/>
  <c r="C2001" i="2"/>
  <c r="C1713" i="2"/>
  <c r="K1713" i="2" s="1"/>
  <c r="D1505" i="2"/>
  <c r="C1505" i="2"/>
  <c r="C818" i="2"/>
  <c r="C696" i="2"/>
  <c r="C684" i="2"/>
  <c r="C522" i="2"/>
  <c r="L522" i="2" s="1"/>
  <c r="C450" i="2"/>
  <c r="BG450" i="2" s="1"/>
  <c r="C280" i="2"/>
  <c r="K280" i="2" s="1"/>
  <c r="C156" i="2"/>
  <c r="C80" i="2"/>
  <c r="C54" i="2"/>
  <c r="C3216" i="2"/>
  <c r="J3216" i="2" s="1"/>
  <c r="C3154" i="2"/>
  <c r="C2818" i="2"/>
  <c r="C2674" i="2"/>
  <c r="C2320" i="2"/>
  <c r="C2074" i="2"/>
  <c r="C1914" i="2"/>
  <c r="C1876" i="2"/>
  <c r="C1810" i="2"/>
  <c r="C1418" i="2"/>
  <c r="C965" i="2"/>
  <c r="C879" i="2"/>
  <c r="C829" i="2"/>
  <c r="C597" i="2"/>
  <c r="K597" i="2" s="1"/>
  <c r="C302" i="2"/>
  <c r="G302" i="2" s="1"/>
  <c r="H302" i="2" s="1"/>
  <c r="C291" i="2"/>
  <c r="BE291" i="2" s="1"/>
  <c r="C79" i="2"/>
  <c r="C3140" i="2"/>
  <c r="C3016" i="2"/>
  <c r="C2968" i="2"/>
  <c r="C2902" i="2"/>
  <c r="K2902" i="2" s="1"/>
  <c r="C2876" i="2"/>
  <c r="C2744" i="2"/>
  <c r="BF2744" i="2" s="1"/>
  <c r="C2636" i="2"/>
  <c r="G2636" i="2" s="1"/>
  <c r="H2636" i="2" s="1"/>
  <c r="C2450" i="2"/>
  <c r="C1986" i="2"/>
  <c r="C1784" i="2"/>
  <c r="C1748" i="2"/>
  <c r="C1588" i="2"/>
  <c r="L1588" i="2" s="1"/>
  <c r="C1392" i="2"/>
  <c r="C1109" i="2"/>
  <c r="G1109" i="2" s="1"/>
  <c r="H1109" i="2" s="1"/>
  <c r="C913" i="2"/>
  <c r="C841" i="2"/>
  <c r="C729" i="2"/>
  <c r="K729" i="2" s="1"/>
  <c r="C631" i="2"/>
  <c r="G631" i="2" s="1"/>
  <c r="H631" i="2" s="1"/>
  <c r="C531" i="2"/>
  <c r="BE531" i="2" s="1"/>
  <c r="C1334" i="2"/>
  <c r="C1027" i="2"/>
  <c r="CC1027" i="2" s="1"/>
  <c r="C559" i="2"/>
  <c r="BE559" i="2" s="1"/>
  <c r="C487" i="2"/>
  <c r="BE487" i="2" s="1"/>
  <c r="C133" i="2"/>
  <c r="C3205" i="2"/>
  <c r="C3119" i="2"/>
  <c r="BH3119" i="2" s="1"/>
  <c r="C2995" i="2"/>
  <c r="C2855" i="2"/>
  <c r="C2759" i="2"/>
  <c r="G2759" i="2" s="1"/>
  <c r="H2759" i="2" s="1"/>
  <c r="C2613" i="2"/>
  <c r="G2613" i="2" s="1"/>
  <c r="H2613" i="2" s="1"/>
  <c r="C2297" i="2"/>
  <c r="C2123" i="2"/>
  <c r="C1963" i="2"/>
  <c r="BG1963" i="2" s="1"/>
  <c r="C1787" i="2"/>
  <c r="C1751" i="2"/>
  <c r="C1701" i="2"/>
  <c r="L1701" i="2" s="1"/>
  <c r="C1665" i="2"/>
  <c r="BG1665" i="2" s="1"/>
  <c r="D1493" i="2"/>
  <c r="C1493" i="2"/>
  <c r="K1493" i="2" s="1"/>
  <c r="C1443" i="2"/>
  <c r="C1395" i="2"/>
  <c r="C928" i="2"/>
  <c r="C856" i="2"/>
  <c r="C806" i="2"/>
  <c r="C584" i="2"/>
  <c r="C412" i="2"/>
  <c r="CC412" i="2" s="1"/>
  <c r="C3192" i="2"/>
  <c r="BE3192" i="2" s="1"/>
  <c r="C3018" i="2"/>
  <c r="C2946" i="2"/>
  <c r="C2806" i="2"/>
  <c r="C2662" i="2"/>
  <c r="CD2662" i="2" s="1"/>
  <c r="C2514" i="2"/>
  <c r="C2478" i="2"/>
  <c r="C2258" i="2"/>
  <c r="C2136" i="2"/>
  <c r="C2012" i="2"/>
  <c r="C1173" i="2"/>
  <c r="C953" i="2"/>
  <c r="C817" i="2"/>
  <c r="CC817" i="2" s="1"/>
  <c r="C719" i="2"/>
  <c r="C545" i="2"/>
  <c r="BG545" i="2" s="1"/>
  <c r="C473" i="2"/>
  <c r="C279" i="2"/>
  <c r="BH279" i="2" s="1"/>
  <c r="C167" i="2"/>
  <c r="C41" i="2"/>
  <c r="C3226" i="2"/>
  <c r="C3116" i="2"/>
  <c r="C3078" i="2"/>
  <c r="J3078" i="2" s="1"/>
  <c r="C2890" i="2"/>
  <c r="K2890" i="2" s="1"/>
  <c r="C2864" i="2"/>
  <c r="C2610" i="2"/>
  <c r="L2610" i="2" s="1"/>
  <c r="C2538" i="2"/>
  <c r="C2244" i="2"/>
  <c r="C2108" i="2"/>
  <c r="C1834" i="2"/>
  <c r="C1710" i="2"/>
  <c r="C1552" i="2"/>
  <c r="BF1552" i="2" s="1"/>
  <c r="D1526" i="2"/>
  <c r="C1526" i="2"/>
  <c r="G1526" i="2" s="1"/>
  <c r="H1526" i="2" s="1"/>
  <c r="C1207" i="2"/>
  <c r="C1035" i="2"/>
  <c r="BE1035" i="2" s="1"/>
  <c r="C717" i="2"/>
  <c r="C619" i="2"/>
  <c r="L619" i="2" s="1"/>
  <c r="C543" i="2"/>
  <c r="C471" i="2"/>
  <c r="G471" i="2" s="1"/>
  <c r="H471" i="2" s="1"/>
  <c r="C89" i="2"/>
  <c r="C833" i="2"/>
  <c r="C623" i="2"/>
  <c r="C281" i="2"/>
  <c r="L281" i="2" s="1"/>
  <c r="C93" i="2"/>
  <c r="C2843" i="2"/>
  <c r="C2601" i="2"/>
  <c r="C2467" i="2"/>
  <c r="C2149" i="2"/>
  <c r="L2149" i="2" s="1"/>
  <c r="C2061" i="2"/>
  <c r="C1989" i="2"/>
  <c r="C1951" i="2"/>
  <c r="J1951" i="2" s="1"/>
  <c r="C1689" i="2"/>
  <c r="L1689" i="2" s="1"/>
  <c r="D1481" i="2"/>
  <c r="C1481" i="2"/>
  <c r="G1481" i="2" s="1"/>
  <c r="H1481" i="2" s="1"/>
  <c r="C1357" i="2"/>
  <c r="CC1357" i="2" s="1"/>
  <c r="C1210" i="2"/>
  <c r="C794" i="2"/>
  <c r="CC794" i="2" s="1"/>
  <c r="C660" i="2"/>
  <c r="C534" i="2"/>
  <c r="C462" i="2"/>
  <c r="C400" i="2"/>
  <c r="G400" i="2" s="1"/>
  <c r="H400" i="2" s="1"/>
  <c r="C144" i="2"/>
  <c r="C132" i="2"/>
  <c r="C3228" i="2"/>
  <c r="C3118" i="2"/>
  <c r="C2794" i="2"/>
  <c r="C2394" i="2"/>
  <c r="C2370" i="2"/>
  <c r="J2370" i="2" s="1"/>
  <c r="C2358" i="2"/>
  <c r="C2308" i="2"/>
  <c r="C1798" i="2"/>
  <c r="C1762" i="2"/>
  <c r="C1406" i="2"/>
  <c r="C1265" i="2"/>
  <c r="C1221" i="2"/>
  <c r="C1159" i="2"/>
  <c r="J1159" i="2" s="1"/>
  <c r="C941" i="2"/>
  <c r="C867" i="2"/>
  <c r="C805" i="2"/>
  <c r="CC805" i="2" s="1"/>
  <c r="C707" i="2"/>
  <c r="BG707" i="2" s="1"/>
  <c r="C2852" i="2"/>
  <c r="C2720" i="2"/>
  <c r="C2598" i="2"/>
  <c r="C2586" i="2"/>
  <c r="L2586" i="2" s="1"/>
  <c r="C2438" i="2"/>
  <c r="C2292" i="2"/>
  <c r="C1974" i="2"/>
  <c r="C1772" i="2"/>
  <c r="C1736" i="2"/>
  <c r="C1698" i="2"/>
  <c r="L1698" i="2" s="1"/>
  <c r="C1380" i="2"/>
  <c r="C1342" i="2"/>
  <c r="CC1342" i="2" s="1"/>
  <c r="C1097" i="2"/>
  <c r="C1023" i="2"/>
  <c r="G1023" i="2" s="1"/>
  <c r="H1023" i="2" s="1"/>
  <c r="C767" i="2"/>
  <c r="C705" i="2"/>
  <c r="C607" i="2"/>
  <c r="J607" i="2" s="1"/>
  <c r="C1310" i="2"/>
  <c r="BF1310" i="2" s="1"/>
  <c r="C1089" i="2"/>
  <c r="CD1089" i="2" s="1"/>
  <c r="C1003" i="2"/>
  <c r="BG1003" i="2" s="1"/>
  <c r="C771" i="2"/>
  <c r="CC771" i="2" s="1"/>
  <c r="C571" i="2"/>
  <c r="CC571" i="2" s="1"/>
  <c r="C427" i="2"/>
  <c r="BH427" i="2" s="1"/>
  <c r="C255" i="2"/>
  <c r="C243" i="2"/>
  <c r="BG243" i="2" s="1"/>
  <c r="C231" i="2"/>
  <c r="C219" i="2"/>
  <c r="C19" i="2"/>
  <c r="C3217" i="2"/>
  <c r="C3055" i="2"/>
  <c r="C2905" i="2"/>
  <c r="C2831" i="2"/>
  <c r="C2735" i="2"/>
  <c r="K2735" i="2" s="1"/>
  <c r="C2589" i="2"/>
  <c r="BE2589" i="2" s="1"/>
  <c r="C2247" i="2"/>
  <c r="C2161" i="2"/>
  <c r="C2111" i="2"/>
  <c r="C1775" i="2"/>
  <c r="C1739" i="2"/>
  <c r="C1677" i="2"/>
  <c r="L1677" i="2" s="1"/>
  <c r="D1469" i="2"/>
  <c r="C1469" i="2"/>
  <c r="K1469" i="2" s="1"/>
  <c r="C1383" i="2"/>
  <c r="C1333" i="2"/>
  <c r="CC1333" i="2" s="1"/>
  <c r="C1038" i="2"/>
  <c r="L1038" i="2" s="1"/>
  <c r="C916" i="2"/>
  <c r="C844" i="2"/>
  <c r="C782" i="2"/>
  <c r="K782" i="2" s="1"/>
  <c r="C648" i="2"/>
  <c r="C388" i="2"/>
  <c r="K388" i="2" s="1"/>
  <c r="C266" i="2"/>
  <c r="C254" i="2"/>
  <c r="C242" i="2"/>
  <c r="G242" i="2" s="1"/>
  <c r="H242" i="2" s="1"/>
  <c r="C230" i="2"/>
  <c r="C218" i="2"/>
  <c r="L218" i="2" s="1"/>
  <c r="C18" i="2"/>
  <c r="C3068" i="2"/>
  <c r="BH3068" i="2" s="1"/>
  <c r="C3006" i="2"/>
  <c r="C2782" i="2"/>
  <c r="C2466" i="2"/>
  <c r="C2000" i="2"/>
  <c r="C1590" i="2"/>
  <c r="CC1590" i="2" s="1"/>
  <c r="D1540" i="2"/>
  <c r="C1540" i="2"/>
  <c r="G1540" i="2" s="1"/>
  <c r="H1540" i="2" s="1"/>
  <c r="C1253" i="2"/>
  <c r="C1147" i="2"/>
  <c r="BE1147" i="2" s="1"/>
  <c r="C793" i="2"/>
  <c r="C557" i="2"/>
  <c r="C485" i="2"/>
  <c r="C117" i="2"/>
  <c r="K117" i="2" s="1"/>
  <c r="C65" i="2"/>
  <c r="C3166" i="2"/>
  <c r="G3166" i="2" s="1"/>
  <c r="H3166" i="2" s="1"/>
  <c r="C3066" i="2"/>
  <c r="G3066" i="2" s="1"/>
  <c r="H3066" i="2" s="1"/>
  <c r="C3052" i="2"/>
  <c r="C3004" i="2"/>
  <c r="C2840" i="2"/>
  <c r="C2708" i="2"/>
  <c r="BF2708" i="2" s="1"/>
  <c r="C2574" i="2"/>
  <c r="BH2574" i="2" s="1"/>
  <c r="C2232" i="2"/>
  <c r="C2194" i="2"/>
  <c r="BE2194" i="2" s="1"/>
  <c r="C2182" i="2"/>
  <c r="C1936" i="2"/>
  <c r="G1936" i="2" s="1"/>
  <c r="H1936" i="2" s="1"/>
  <c r="C1822" i="2"/>
  <c r="C1686" i="2"/>
  <c r="G1686" i="2" s="1"/>
  <c r="H1686" i="2" s="1"/>
  <c r="C1674" i="2"/>
  <c r="BH1674" i="2" s="1"/>
  <c r="D1514" i="2"/>
  <c r="C1514" i="2"/>
  <c r="D1502" i="2"/>
  <c r="C1502" i="2"/>
  <c r="J1502" i="2" s="1"/>
  <c r="D1490" i="2"/>
  <c r="C1490" i="2"/>
  <c r="C1195" i="2"/>
  <c r="C1085" i="2"/>
  <c r="CD1085" i="2" s="1"/>
  <c r="C1011" i="2"/>
  <c r="C755" i="2"/>
  <c r="BG755" i="2" s="1"/>
  <c r="C595" i="2"/>
  <c r="BE595" i="2" s="1"/>
  <c r="C555" i="2"/>
  <c r="CC555" i="2" s="1"/>
  <c r="C51" i="2"/>
  <c r="C1878" i="2"/>
  <c r="C1812" i="2"/>
  <c r="C1616" i="2"/>
  <c r="C1298" i="2"/>
  <c r="C1187" i="2"/>
  <c r="C1077" i="2"/>
  <c r="C991" i="2"/>
  <c r="CC991" i="2" s="1"/>
  <c r="C759" i="2"/>
  <c r="C599" i="2"/>
  <c r="K599" i="2" s="1"/>
  <c r="C499" i="2"/>
  <c r="L499" i="2" s="1"/>
  <c r="C293" i="2"/>
  <c r="BE293" i="2" s="1"/>
  <c r="C119" i="2"/>
  <c r="K119" i="2" s="1"/>
  <c r="C3107" i="2"/>
  <c r="C3093" i="2"/>
  <c r="BE3093" i="2" s="1"/>
  <c r="C3081" i="2"/>
  <c r="C2893" i="2"/>
  <c r="BE2893" i="2" s="1"/>
  <c r="C2819" i="2"/>
  <c r="C2723" i="2"/>
  <c r="J2723" i="2" s="1"/>
  <c r="C2577" i="2"/>
  <c r="K2577" i="2" s="1"/>
  <c r="C2453" i="2"/>
  <c r="C2049" i="2"/>
  <c r="C1977" i="2"/>
  <c r="C1825" i="2"/>
  <c r="C1591" i="2"/>
  <c r="CC1591" i="2" s="1"/>
  <c r="C1100" i="2"/>
  <c r="G1100" i="2" s="1"/>
  <c r="H1100" i="2" s="1"/>
  <c r="C1026" i="2"/>
  <c r="C770" i="2"/>
  <c r="J770" i="2" s="1"/>
  <c r="C636" i="2"/>
  <c r="C546" i="2"/>
  <c r="C474" i="2"/>
  <c r="L474" i="2" s="1"/>
  <c r="C376" i="2"/>
  <c r="BG376" i="2" s="1"/>
  <c r="C204" i="2"/>
  <c r="C2770" i="2"/>
  <c r="G2770" i="2" s="1"/>
  <c r="H2770" i="2" s="1"/>
  <c r="C2650" i="2"/>
  <c r="C2122" i="2"/>
  <c r="C1786" i="2"/>
  <c r="C1750" i="2"/>
  <c r="C1578" i="2"/>
  <c r="CC1578" i="2" s="1"/>
  <c r="D1528" i="2"/>
  <c r="C1528" i="2"/>
  <c r="C1394" i="2"/>
  <c r="C1382" i="2"/>
  <c r="C1135" i="2"/>
  <c r="CD1135" i="2" s="1"/>
  <c r="C927" i="2"/>
  <c r="C855" i="2"/>
  <c r="C781" i="2"/>
  <c r="J781" i="2" s="1"/>
  <c r="C155" i="2"/>
  <c r="C5" i="2"/>
  <c r="C3104" i="2"/>
  <c r="BE3104" i="2" s="1"/>
  <c r="C3040" i="2"/>
  <c r="C2828" i="2"/>
  <c r="C2500" i="2"/>
  <c r="C2426" i="2"/>
  <c r="C2280" i="2"/>
  <c r="C2034" i="2"/>
  <c r="C1960" i="2"/>
  <c r="K1960" i="2" s="1"/>
  <c r="C1948" i="2"/>
  <c r="BH1948" i="2" s="1"/>
  <c r="C1924" i="2"/>
  <c r="G1924" i="2" s="1"/>
  <c r="H1924" i="2" s="1"/>
  <c r="C1724" i="2"/>
  <c r="C1660" i="2"/>
  <c r="K1660" i="2" s="1"/>
  <c r="C1452" i="2"/>
  <c r="C1366" i="2"/>
  <c r="C1306" i="2"/>
  <c r="C1073" i="2"/>
  <c r="C999" i="2"/>
  <c r="BE999" i="2" s="1"/>
  <c r="C889" i="2"/>
  <c r="C743" i="2"/>
  <c r="L743" i="2" s="1"/>
  <c r="C483" i="2"/>
  <c r="BH483" i="2" s="1"/>
  <c r="C313" i="2"/>
  <c r="C165" i="2"/>
  <c r="M1220" i="3"/>
  <c r="M1202" i="3"/>
  <c r="M1100" i="3"/>
  <c r="M1090" i="3"/>
  <c r="M1130" i="3"/>
  <c r="M1098" i="3"/>
  <c r="M1218" i="3"/>
  <c r="M1266" i="3"/>
  <c r="M1219" i="3"/>
  <c r="M1155" i="3"/>
  <c r="M1088" i="3"/>
  <c r="M1226" i="3"/>
  <c r="M1280" i="3"/>
  <c r="M1245" i="3"/>
  <c r="M1269" i="3"/>
  <c r="M1256" i="3"/>
  <c r="M1298" i="3"/>
  <c r="C1275" i="2"/>
  <c r="C1238" i="2"/>
  <c r="C1232" i="2"/>
  <c r="C1234" i="2"/>
  <c r="C1245" i="2"/>
  <c r="C1281" i="2"/>
  <c r="CK1840" i="2"/>
  <c r="C1840" i="2"/>
  <c r="CK1837" i="2"/>
  <c r="C1837" i="2"/>
  <c r="M1311" i="3"/>
  <c r="M1136" i="3"/>
  <c r="M1292" i="3"/>
  <c r="M1118" i="3"/>
  <c r="M1190" i="3"/>
  <c r="C1282" i="2"/>
  <c r="C1241" i="2"/>
  <c r="M1149" i="3"/>
  <c r="C1274" i="2"/>
  <c r="C1277" i="2"/>
  <c r="C1243" i="2"/>
  <c r="C1236" i="2"/>
  <c r="C1279" i="2"/>
  <c r="M1258" i="3"/>
  <c r="C1239" i="2"/>
  <c r="C1283" i="2"/>
  <c r="C1286" i="2"/>
  <c r="C1237" i="2"/>
  <c r="C1284" i="2"/>
  <c r="C1230" i="2"/>
  <c r="K1210" i="3"/>
  <c r="J1210" i="3"/>
  <c r="C1240" i="2"/>
  <c r="C1233" i="2"/>
  <c r="C1280" i="2"/>
  <c r="C1287" i="2"/>
  <c r="C1242" i="2"/>
  <c r="C1235" i="2"/>
  <c r="C1229" i="2"/>
  <c r="M1112" i="3"/>
  <c r="C1231" i="2"/>
  <c r="C1276" i="2"/>
  <c r="C1278" i="2"/>
  <c r="L1078" i="3"/>
  <c r="M1145" i="3"/>
  <c r="BB1294" i="2"/>
  <c r="M1181" i="3"/>
  <c r="M1132" i="3"/>
  <c r="M1161" i="3"/>
  <c r="M1310" i="3"/>
  <c r="BD52" i="1"/>
  <c r="CB2971" i="2"/>
  <c r="AN52" i="1"/>
  <c r="BF52" i="1"/>
  <c r="AJ52" i="1"/>
  <c r="AH32" i="1"/>
  <c r="AT52" i="1"/>
  <c r="AL52" i="1"/>
  <c r="AV52" i="1"/>
  <c r="AX52" i="1"/>
  <c r="AZ52" i="1"/>
  <c r="BC2336" i="2"/>
  <c r="C2336" i="2"/>
  <c r="BC2401" i="2"/>
  <c r="E2401" i="2"/>
  <c r="BC2379" i="2"/>
  <c r="BC2343" i="2"/>
  <c r="C2343" i="2"/>
  <c r="BC2349" i="2"/>
  <c r="C2349" i="2"/>
  <c r="BC2385" i="2"/>
  <c r="C2385" i="2"/>
  <c r="BH2385" i="2" s="1"/>
  <c r="E3169" i="2"/>
  <c r="D3204" i="2"/>
  <c r="BD3226" i="2"/>
  <c r="BA3225" i="2"/>
  <c r="BD3212" i="2"/>
  <c r="E1304" i="2"/>
  <c r="D3211" i="2"/>
  <c r="BA3185" i="2"/>
  <c r="BA3232" i="2"/>
  <c r="E3183" i="2"/>
  <c r="E3171" i="2"/>
  <c r="BD1347" i="2"/>
  <c r="E3182" i="2"/>
  <c r="BA3170" i="2"/>
  <c r="D3193" i="2"/>
  <c r="E3192" i="2"/>
  <c r="D3180" i="2"/>
  <c r="BD1850" i="2"/>
  <c r="D3202" i="2"/>
  <c r="D3195" i="2"/>
  <c r="BD3218" i="2"/>
  <c r="BA3169" i="2"/>
  <c r="D3203" i="2"/>
  <c r="BA1865" i="2"/>
  <c r="D3216" i="2"/>
  <c r="D3207" i="2"/>
  <c r="E3195" i="2"/>
  <c r="BA3162" i="2"/>
  <c r="BA3195" i="2"/>
  <c r="BB791" i="2"/>
  <c r="D1869" i="2"/>
  <c r="BD3184" i="2"/>
  <c r="BD1867" i="2"/>
  <c r="BD3227" i="2"/>
  <c r="E3191" i="2"/>
  <c r="BA3167" i="2"/>
  <c r="BD3213" i="2"/>
  <c r="BA3201" i="2"/>
  <c r="D3177" i="2"/>
  <c r="E3200" i="2"/>
  <c r="BD3176" i="2"/>
  <c r="D3187" i="2"/>
  <c r="BD3222" i="2"/>
  <c r="BA3221" i="2"/>
  <c r="E3197" i="2"/>
  <c r="D3169" i="2"/>
  <c r="E1558" i="3"/>
  <c r="D19" i="3"/>
  <c r="BA3227" i="2"/>
  <c r="BD3215" i="2"/>
  <c r="D3179" i="2"/>
  <c r="E3167" i="2"/>
  <c r="BA694" i="2"/>
  <c r="BD3201" i="2"/>
  <c r="D3165" i="2"/>
  <c r="BA3176" i="2"/>
  <c r="BD3164" i="2"/>
  <c r="BA1304" i="2"/>
  <c r="BC1304" i="2"/>
  <c r="BB655" i="2"/>
  <c r="D3175" i="2"/>
  <c r="BA702" i="2"/>
  <c r="BD3210" i="2"/>
  <c r="E3185" i="2"/>
  <c r="BD3208" i="2"/>
  <c r="E1347" i="2"/>
  <c r="E3218" i="2"/>
  <c r="BA3206" i="2"/>
  <c r="BA733" i="2"/>
  <c r="D3229" i="2"/>
  <c r="BA3193" i="2"/>
  <c r="BA3168" i="2"/>
  <c r="BA647" i="2"/>
  <c r="BD3190" i="2"/>
  <c r="D3166" i="2"/>
  <c r="E705" i="2"/>
  <c r="E3179" i="2"/>
  <c r="BB718" i="2"/>
  <c r="E3165" i="2"/>
  <c r="BA3188" i="2"/>
  <c r="BA3164" i="2"/>
  <c r="D1328" i="2"/>
  <c r="BD3223" i="2"/>
  <c r="E3175" i="2"/>
  <c r="BA3163" i="2"/>
  <c r="BD1339" i="2"/>
  <c r="E3186" i="2"/>
  <c r="BA3174" i="2"/>
  <c r="E641" i="2"/>
  <c r="D3197" i="2"/>
  <c r="D3220" i="2"/>
  <c r="BD3196" i="2"/>
  <c r="D3231" i="2"/>
  <c r="D3219" i="2"/>
  <c r="BA3207" i="2"/>
  <c r="BD3195" i="2"/>
  <c r="D3230" i="2"/>
  <c r="E3228" i="2"/>
  <c r="BD3216" i="2"/>
  <c r="E731" i="2"/>
  <c r="BA3226" i="2"/>
  <c r="E3166" i="2"/>
  <c r="E644" i="2"/>
  <c r="BB1328" i="2"/>
  <c r="BA676" i="2"/>
  <c r="E3220" i="2"/>
  <c r="BA3208" i="2"/>
  <c r="BA3196" i="2"/>
  <c r="E3231" i="2"/>
  <c r="E3219" i="2"/>
  <c r="BB722" i="2"/>
  <c r="E722" i="2"/>
  <c r="F182" i="2"/>
  <c r="BC182" i="2"/>
  <c r="E3230" i="2"/>
  <c r="BA3218" i="2"/>
  <c r="BD3193" i="2"/>
  <c r="E3180" i="2"/>
  <c r="BD3168" i="2"/>
  <c r="BB817" i="2"/>
  <c r="E719" i="2"/>
  <c r="D3178" i="2"/>
  <c r="D1330" i="2"/>
  <c r="E1340" i="3"/>
  <c r="BB694" i="2"/>
  <c r="BD3189" i="2"/>
  <c r="E3177" i="2"/>
  <c r="BD3188" i="2"/>
  <c r="D1304" i="2"/>
  <c r="E655" i="2"/>
  <c r="D3199" i="2"/>
  <c r="BA3175" i="2"/>
  <c r="BD3163" i="2"/>
  <c r="E3198" i="2"/>
  <c r="BA3186" i="2"/>
  <c r="D3209" i="2"/>
  <c r="BA3173" i="2"/>
  <c r="BA736" i="2"/>
  <c r="D3232" i="2"/>
  <c r="BD3220" i="2"/>
  <c r="BA651" i="2"/>
  <c r="BA3219" i="2"/>
  <c r="BD3207" i="2"/>
  <c r="BA1347" i="2"/>
  <c r="BD3194" i="2"/>
  <c r="BD3182" i="2"/>
  <c r="D3170" i="2"/>
  <c r="BA661" i="2"/>
  <c r="BB647" i="2"/>
  <c r="BC103" i="2"/>
  <c r="E3178" i="2"/>
  <c r="BA3166" i="2"/>
  <c r="BA3179" i="2"/>
  <c r="BD3167" i="2"/>
  <c r="E718" i="2"/>
  <c r="BD3225" i="2"/>
  <c r="D3212" i="2"/>
  <c r="BA3200" i="2"/>
  <c r="D3188" i="2"/>
  <c r="E1328" i="2"/>
  <c r="BB1304" i="2"/>
  <c r="E3199" i="2"/>
  <c r="E3187" i="2"/>
  <c r="BB702" i="2"/>
  <c r="BA677" i="2"/>
  <c r="BD3221" i="2"/>
  <c r="E3209" i="2"/>
  <c r="E3232" i="2"/>
  <c r="D3208" i="2"/>
  <c r="BA3230" i="2"/>
  <c r="E3170" i="2"/>
  <c r="D3181" i="2"/>
  <c r="D3168" i="2"/>
  <c r="BD3202" i="2"/>
  <c r="D3190" i="2"/>
  <c r="BA827" i="2"/>
  <c r="D3191" i="2"/>
  <c r="BA3213" i="2"/>
  <c r="E3189" i="2"/>
  <c r="BA3165" i="2"/>
  <c r="BA716" i="2"/>
  <c r="BB644" i="2"/>
  <c r="E3188" i="2"/>
  <c r="BA3187" i="2"/>
  <c r="BD3175" i="2"/>
  <c r="E3210" i="2"/>
  <c r="BA3198" i="2"/>
  <c r="BB676" i="2"/>
  <c r="BA3220" i="2"/>
  <c r="D3172" i="2"/>
  <c r="BA699" i="2"/>
  <c r="BA3231" i="2"/>
  <c r="BD3219" i="2"/>
  <c r="D3183" i="2"/>
  <c r="D3171" i="2"/>
  <c r="BB1347" i="2"/>
  <c r="BA182" i="2"/>
  <c r="BD3206" i="2"/>
  <c r="D3182" i="2"/>
  <c r="BA3217" i="2"/>
  <c r="BA3205" i="2"/>
  <c r="E3181" i="2"/>
  <c r="BA818" i="2"/>
  <c r="BA708" i="2"/>
  <c r="BA684" i="2"/>
  <c r="BD3192" i="2"/>
  <c r="BD3180" i="2"/>
  <c r="E3168" i="2"/>
  <c r="BD3214" i="2"/>
  <c r="D3215" i="2"/>
  <c r="BA3191" i="2"/>
  <c r="BD3179" i="2"/>
  <c r="E694" i="2"/>
  <c r="D3201" i="2"/>
  <c r="BD3200" i="2"/>
  <c r="BD1328" i="2"/>
  <c r="BD3174" i="2"/>
  <c r="BD3162" i="2"/>
  <c r="BA653" i="2"/>
  <c r="E3221" i="2"/>
  <c r="BB736" i="2"/>
  <c r="BB651" i="2"/>
  <c r="E733" i="2"/>
  <c r="BB661" i="2"/>
  <c r="BA705" i="2"/>
  <c r="E3215" i="2"/>
  <c r="E3203" i="2"/>
  <c r="E3201" i="2"/>
  <c r="BD3177" i="2"/>
  <c r="BD3165" i="2"/>
  <c r="BA802" i="2"/>
  <c r="BA644" i="2"/>
  <c r="BA3224" i="2"/>
  <c r="E3212" i="2"/>
  <c r="D3200" i="2"/>
  <c r="D3223" i="2"/>
  <c r="E3211" i="2"/>
  <c r="BA3199" i="2"/>
  <c r="BD3187" i="2"/>
  <c r="E3222" i="2"/>
  <c r="BA3210" i="2"/>
  <c r="BB677" i="2"/>
  <c r="BA641" i="2"/>
  <c r="BD3197" i="2"/>
  <c r="D3184" i="2"/>
  <c r="BD3172" i="2"/>
  <c r="BD3231" i="2"/>
  <c r="BA3171" i="2"/>
  <c r="BC1347" i="2"/>
  <c r="D3194" i="2"/>
  <c r="BD3217" i="2"/>
  <c r="BD3205" i="2"/>
  <c r="E3193" i="2"/>
  <c r="E3204" i="2"/>
  <c r="BA3180" i="2"/>
  <c r="E3202" i="2"/>
  <c r="BA3190" i="2"/>
  <c r="BD1330" i="2"/>
  <c r="BA791" i="2"/>
  <c r="BA3203" i="2"/>
  <c r="BD3191" i="2"/>
  <c r="BB716" i="2"/>
  <c r="D3164" i="2"/>
  <c r="BD1304" i="2"/>
  <c r="E3223" i="2"/>
  <c r="BD3186" i="2"/>
  <c r="BD3185" i="2"/>
  <c r="BD3173" i="2"/>
  <c r="E676" i="2"/>
  <c r="BD3232" i="2"/>
  <c r="E3184" i="2"/>
  <c r="E3172" i="2"/>
  <c r="BB699" i="2"/>
  <c r="E699" i="2"/>
  <c r="BB182" i="2"/>
  <c r="E3194" i="2"/>
  <c r="BA3182" i="2"/>
  <c r="BA3229" i="2"/>
  <c r="D3205" i="2"/>
  <c r="BB818" i="2"/>
  <c r="BB708" i="2"/>
  <c r="BB684" i="2"/>
  <c r="BA3192" i="2"/>
  <c r="BA719" i="2"/>
  <c r="E647" i="2"/>
  <c r="D3214" i="2"/>
  <c r="BD3166" i="2"/>
  <c r="BB827" i="2"/>
  <c r="E3227" i="2"/>
  <c r="E3213" i="2"/>
  <c r="BD3224" i="2"/>
  <c r="BA3212" i="2"/>
  <c r="E3164" i="2"/>
  <c r="BA655" i="2"/>
  <c r="BA3211" i="2"/>
  <c r="BD3199" i="2"/>
  <c r="D3163" i="2"/>
  <c r="BA3222" i="2"/>
  <c r="E3162" i="2"/>
  <c r="BD3209" i="2"/>
  <c r="D3173" i="2"/>
  <c r="D3196" i="2"/>
  <c r="E651" i="2"/>
  <c r="BA3183" i="2"/>
  <c r="BD3171" i="2"/>
  <c r="D3206" i="2"/>
  <c r="E661" i="2"/>
  <c r="E3205" i="2"/>
  <c r="BB806" i="2"/>
  <c r="E3216" i="2"/>
  <c r="BA3204" i="2"/>
  <c r="D3192" i="2"/>
  <c r="E3214" i="2"/>
  <c r="BA3202" i="2"/>
  <c r="BB705" i="2"/>
  <c r="BA3215" i="2"/>
  <c r="BD3203" i="2"/>
  <c r="BA718" i="2"/>
  <c r="D3225" i="2"/>
  <c r="BA3189" i="2"/>
  <c r="E3224" i="2"/>
  <c r="E3176" i="2"/>
  <c r="BA1328" i="2"/>
  <c r="BC1328" i="2"/>
  <c r="E702" i="2"/>
  <c r="BD3198" i="2"/>
  <c r="E677" i="2"/>
  <c r="BB641" i="2"/>
  <c r="E3173" i="2"/>
  <c r="E736" i="2"/>
  <c r="E3196" i="2"/>
  <c r="BA3184" i="2"/>
  <c r="BA3172" i="2"/>
  <c r="E3207" i="2"/>
  <c r="BD3230" i="2"/>
  <c r="E3206" i="2"/>
  <c r="BA3194" i="2"/>
  <c r="BD3229" i="2"/>
  <c r="D3217" i="2"/>
  <c r="BD3181" i="2"/>
  <c r="BD3169" i="2"/>
  <c r="D3228" i="2"/>
  <c r="D3226" i="2"/>
  <c r="BD3178" i="2"/>
  <c r="D3167" i="2"/>
  <c r="E3225" i="2"/>
  <c r="BA3177" i="2"/>
  <c r="E716" i="2"/>
  <c r="D3224" i="2"/>
  <c r="BA3223" i="2"/>
  <c r="BD3211" i="2"/>
  <c r="E3174" i="2"/>
  <c r="BA3209" i="2"/>
  <c r="BA3197" i="2"/>
  <c r="D3185" i="2"/>
  <c r="E3208" i="2"/>
  <c r="BD3183" i="2"/>
  <c r="D1347" i="2"/>
  <c r="BA722" i="2"/>
  <c r="E182" i="2"/>
  <c r="BD182" i="2"/>
  <c r="D3218" i="2"/>
  <c r="BD3170" i="2"/>
  <c r="E3217" i="2"/>
  <c r="E708" i="2"/>
  <c r="E684" i="2"/>
  <c r="BD3228" i="2"/>
  <c r="BA3216" i="2"/>
  <c r="BD3204" i="2"/>
  <c r="BB719" i="2"/>
  <c r="E3226" i="2"/>
  <c r="BA3214" i="2"/>
  <c r="D42" i="3"/>
  <c r="E97" i="3"/>
  <c r="E42" i="3"/>
  <c r="D1543" i="3"/>
  <c r="D1531" i="3"/>
  <c r="D1471" i="3"/>
  <c r="E1459" i="3"/>
  <c r="E1447" i="3"/>
  <c r="D1435" i="3"/>
  <c r="E1341" i="3"/>
  <c r="E1410" i="3"/>
  <c r="D149" i="3"/>
  <c r="D41" i="3"/>
  <c r="D1327" i="3"/>
  <c r="D1558" i="3"/>
  <c r="E41" i="3"/>
  <c r="D97" i="3"/>
  <c r="E19" i="3"/>
  <c r="E99" i="3"/>
  <c r="M1205" i="3"/>
  <c r="E1333" i="2"/>
  <c r="BA756" i="2"/>
  <c r="BA793" i="2"/>
  <c r="BB1327" i="2"/>
  <c r="BB1333" i="2"/>
  <c r="BB790" i="2"/>
  <c r="BD1327" i="2"/>
  <c r="E1327" i="2"/>
  <c r="BD1333" i="2"/>
  <c r="BC1327" i="2"/>
  <c r="BA759" i="2"/>
  <c r="BC1333" i="2"/>
  <c r="BA780" i="2"/>
  <c r="BA821" i="2"/>
  <c r="BA772" i="2"/>
  <c r="BA1327" i="2"/>
  <c r="D1333" i="2"/>
  <c r="BA1333" i="2"/>
  <c r="E1555" i="3"/>
  <c r="D1483" i="3"/>
  <c r="E1398" i="3"/>
  <c r="E1372" i="3"/>
  <c r="G1102" i="3"/>
  <c r="H1102" i="3" s="1"/>
  <c r="K1102" i="3"/>
  <c r="K1306" i="3"/>
  <c r="L1102" i="3"/>
  <c r="J1306" i="3"/>
  <c r="G1306" i="3"/>
  <c r="H1306" i="3" s="1"/>
  <c r="K1282" i="3"/>
  <c r="J1282" i="3"/>
  <c r="E1329" i="3"/>
  <c r="D1410" i="3"/>
  <c r="E1594" i="3"/>
  <c r="E1327" i="3"/>
  <c r="F1518" i="3"/>
  <c r="E1531" i="3"/>
  <c r="D1388" i="3"/>
  <c r="D1341" i="3"/>
  <c r="E1388" i="3"/>
  <c r="D1398" i="3"/>
  <c r="E1518" i="3"/>
  <c r="D1555" i="3"/>
  <c r="D1447" i="3"/>
  <c r="D1603" i="3"/>
  <c r="E1591" i="3"/>
  <c r="D1567" i="3"/>
  <c r="E1543" i="3"/>
  <c r="D1519" i="3"/>
  <c r="E1507" i="3"/>
  <c r="E1495" i="3"/>
  <c r="E1483" i="3"/>
  <c r="E1471" i="3"/>
  <c r="D1459" i="3"/>
  <c r="E1423" i="3"/>
  <c r="D1329" i="3"/>
  <c r="D1352" i="3"/>
  <c r="D1384" i="3"/>
  <c r="F2408" i="2"/>
  <c r="E1496" i="3"/>
  <c r="F1424" i="3"/>
  <c r="E1412" i="3"/>
  <c r="E149" i="3"/>
  <c r="D23" i="3"/>
  <c r="E23" i="3"/>
  <c r="D1340" i="3"/>
  <c r="BC1857" i="2"/>
  <c r="C1861" i="2"/>
  <c r="BD2615" i="2"/>
  <c r="D220" i="2"/>
  <c r="C1866" i="2"/>
  <c r="BA1340" i="2"/>
  <c r="BC1340" i="2"/>
  <c r="C1854" i="2"/>
  <c r="BB1340" i="2"/>
  <c r="BA812" i="2"/>
  <c r="BD1852" i="2"/>
  <c r="E1340" i="2"/>
  <c r="BD2603" i="2"/>
  <c r="BB2163" i="2"/>
  <c r="E2198" i="2"/>
  <c r="BA3107" i="2"/>
  <c r="BB1309" i="2"/>
  <c r="BB376" i="2"/>
  <c r="D3154" i="2"/>
  <c r="C1858" i="2"/>
  <c r="BC416" i="2"/>
  <c r="D368" i="2"/>
  <c r="BD1340" i="2"/>
  <c r="AR4" i="1"/>
  <c r="Z4" i="1"/>
  <c r="AJ4" i="1"/>
  <c r="E812" i="2"/>
  <c r="BH4" i="1"/>
  <c r="AB4" i="1"/>
  <c r="E802" i="2"/>
  <c r="E821" i="2"/>
  <c r="E830" i="2"/>
  <c r="CF4" i="1"/>
  <c r="AT4" i="1"/>
  <c r="E796" i="2"/>
  <c r="E783" i="2"/>
  <c r="E818" i="2"/>
  <c r="BB4" i="1"/>
  <c r="AX4" i="1"/>
  <c r="BR4" i="1"/>
  <c r="E804" i="2"/>
  <c r="E784" i="2"/>
  <c r="BZ4" i="1"/>
  <c r="AV4" i="1"/>
  <c r="E759" i="2"/>
  <c r="BJ4" i="1"/>
  <c r="BT4" i="1"/>
  <c r="E780" i="2"/>
  <c r="E798" i="2"/>
  <c r="E827" i="2"/>
  <c r="D2198" i="2"/>
  <c r="E772" i="2"/>
  <c r="E791" i="2"/>
  <c r="AX32" i="1"/>
  <c r="AZ32" i="1"/>
  <c r="BD32" i="1"/>
  <c r="BH32" i="1"/>
  <c r="AR32" i="1"/>
  <c r="BL4" i="1"/>
  <c r="E749" i="2"/>
  <c r="E793" i="2"/>
  <c r="AZ4" i="1"/>
  <c r="E747" i="2"/>
  <c r="E811" i="2"/>
  <c r="E799" i="2"/>
  <c r="E787" i="2"/>
  <c r="AH4" i="1"/>
  <c r="AP4" i="1"/>
  <c r="E756" i="2"/>
  <c r="D1966" i="2"/>
  <c r="E1954" i="2"/>
  <c r="E1953" i="2"/>
  <c r="E3154" i="2"/>
  <c r="E1960" i="2"/>
  <c r="BD1354" i="2"/>
  <c r="CD1073" i="2"/>
  <c r="D1940" i="2"/>
  <c r="BB3143" i="2"/>
  <c r="BA3119" i="2"/>
  <c r="BA2395" i="2"/>
  <c r="BA1688" i="2"/>
  <c r="J2622" i="2"/>
  <c r="BB2737" i="2"/>
  <c r="E2701" i="2"/>
  <c r="BD2543" i="2"/>
  <c r="L1715" i="2"/>
  <c r="D1931" i="2"/>
  <c r="D934" i="2"/>
  <c r="BC368" i="2"/>
  <c r="D1954" i="2"/>
  <c r="D1930" i="2"/>
  <c r="E663" i="2"/>
  <c r="D331" i="2"/>
  <c r="E295" i="2"/>
  <c r="BA2579" i="2"/>
  <c r="BA2531" i="2"/>
  <c r="E1918" i="2"/>
  <c r="BA1070" i="2"/>
  <c r="D1926" i="2"/>
  <c r="BD1147" i="2"/>
  <c r="E3190" i="2"/>
  <c r="BD2372" i="2"/>
  <c r="E1915" i="2"/>
  <c r="BB1677" i="2"/>
  <c r="BC1953" i="2"/>
  <c r="D1917" i="2"/>
  <c r="BC1691" i="2"/>
  <c r="F330" i="2"/>
  <c r="E1916" i="2"/>
  <c r="BD2394" i="2"/>
  <c r="BD3066" i="2"/>
  <c r="E1466" i="2"/>
  <c r="BD1294" i="2"/>
  <c r="BA1294" i="2"/>
  <c r="BC1294" i="2"/>
  <c r="E1294" i="2"/>
  <c r="BB1085" i="2"/>
  <c r="D1927" i="2"/>
  <c r="BA376" i="2"/>
  <c r="BC376" i="2"/>
  <c r="E376" i="2"/>
  <c r="D376" i="2"/>
  <c r="E1676" i="2"/>
  <c r="D1676" i="2"/>
  <c r="E217" i="2"/>
  <c r="BA2615" i="2"/>
  <c r="D2615" i="2"/>
  <c r="BB2396" i="2"/>
  <c r="E1963" i="2"/>
  <c r="D1963" i="2"/>
  <c r="E724" i="2"/>
  <c r="D724" i="2"/>
  <c r="BB724" i="2"/>
  <c r="BA640" i="2"/>
  <c r="BD416" i="2"/>
  <c r="BD392" i="2"/>
  <c r="E392" i="2"/>
  <c r="BB392" i="2"/>
  <c r="BH3110" i="2"/>
  <c r="BD1558" i="2"/>
  <c r="BB1558" i="2"/>
  <c r="BA319" i="2"/>
  <c r="BC2737" i="2"/>
  <c r="D2737" i="2"/>
  <c r="BA2737" i="2"/>
  <c r="BB2677" i="2"/>
  <c r="BA2665" i="2"/>
  <c r="BC2591" i="2"/>
  <c r="BD2579" i="2"/>
  <c r="E1941" i="2"/>
  <c r="D1941" i="2"/>
  <c r="BB624" i="2"/>
  <c r="BC2370" i="2"/>
  <c r="D1950" i="2"/>
  <c r="F2170" i="2"/>
  <c r="BC2383" i="2"/>
  <c r="BD2347" i="2"/>
  <c r="D1309" i="2"/>
  <c r="BA1309" i="2"/>
  <c r="BC1309" i="2"/>
  <c r="E1309" i="2"/>
  <c r="D3142" i="2"/>
  <c r="E3142" i="2"/>
  <c r="E1962" i="2"/>
  <c r="F2677" i="2"/>
  <c r="D2677" i="2"/>
  <c r="BD428" i="2"/>
  <c r="E2395" i="2"/>
  <c r="E1926" i="2"/>
  <c r="D2531" i="2"/>
  <c r="BB2376" i="2"/>
  <c r="BD2142" i="2"/>
  <c r="E2142" i="2"/>
  <c r="BC1908" i="2"/>
  <c r="E1908" i="2"/>
  <c r="BB3209" i="2"/>
  <c r="D1907" i="2"/>
  <c r="BA271" i="2"/>
  <c r="BB271" i="2"/>
  <c r="F3130" i="2"/>
  <c r="D3130" i="2"/>
  <c r="E3130" i="2"/>
  <c r="BD2346" i="2"/>
  <c r="E3078" i="2"/>
  <c r="F1502" i="2"/>
  <c r="BB1133" i="2"/>
  <c r="BB2185" i="2"/>
  <c r="E2185" i="2"/>
  <c r="D2185" i="2"/>
  <c r="BA2185" i="2"/>
  <c r="E400" i="2"/>
  <c r="BB400" i="2"/>
  <c r="E1688" i="2"/>
  <c r="D1688" i="2"/>
  <c r="BB2555" i="2"/>
  <c r="BD2555" i="2"/>
  <c r="E2555" i="2"/>
  <c r="D2555" i="2"/>
  <c r="D2163" i="2"/>
  <c r="E2163" i="2"/>
  <c r="F464" i="2"/>
  <c r="F2386" i="2"/>
  <c r="BA2567" i="2"/>
  <c r="D1915" i="2"/>
  <c r="D235" i="2"/>
  <c r="BC1914" i="2"/>
  <c r="E1914" i="2"/>
  <c r="D1914" i="2"/>
  <c r="D1712" i="2"/>
  <c r="BA1712" i="2"/>
  <c r="BC1159" i="2"/>
  <c r="F1366" i="2"/>
  <c r="BD451" i="2"/>
  <c r="BB1689" i="2"/>
  <c r="BD558" i="2"/>
  <c r="BB1075" i="2"/>
  <c r="BD1936" i="2"/>
  <c r="BD1309" i="2"/>
  <c r="BB2603" i="2"/>
  <c r="E2603" i="2"/>
  <c r="BA2603" i="2"/>
  <c r="D2603" i="2"/>
  <c r="F536" i="2"/>
  <c r="E3155" i="2"/>
  <c r="D3155" i="2"/>
  <c r="BA3155" i="2"/>
  <c r="BB3119" i="2"/>
  <c r="E3119" i="2"/>
  <c r="D3119" i="2"/>
  <c r="BB2701" i="2"/>
  <c r="F2362" i="2"/>
  <c r="BA2212" i="2"/>
  <c r="E2212" i="2"/>
  <c r="D2212" i="2"/>
  <c r="E2653" i="2"/>
  <c r="E1931" i="2"/>
  <c r="D1294" i="2"/>
  <c r="BC2382" i="2"/>
  <c r="BD523" i="2"/>
  <c r="D3143" i="2"/>
  <c r="E3143" i="2"/>
  <c r="BA3143" i="2"/>
  <c r="E1964" i="2"/>
  <c r="BB3107" i="2"/>
  <c r="D3107" i="2"/>
  <c r="D1964" i="2"/>
  <c r="BA2543" i="2"/>
  <c r="BA416" i="2"/>
  <c r="E1940" i="2"/>
  <c r="BB663" i="2"/>
  <c r="E319" i="2"/>
  <c r="BA1676" i="2"/>
  <c r="BA2555" i="2"/>
  <c r="BC2358" i="2"/>
  <c r="BB2160" i="2"/>
  <c r="BA2160" i="2"/>
  <c r="D2160" i="2"/>
  <c r="BA1700" i="2"/>
  <c r="D1700" i="2"/>
  <c r="BB1135" i="2"/>
  <c r="BA3178" i="2"/>
  <c r="BD2206" i="2"/>
  <c r="D1354" i="2"/>
  <c r="BA1354" i="2"/>
  <c r="BC1354" i="2"/>
  <c r="E1354" i="2"/>
  <c r="BB1354" i="2"/>
  <c r="D1951" i="2"/>
  <c r="E2134" i="2"/>
  <c r="D2134" i="2"/>
  <c r="BA2134" i="2"/>
  <c r="E1948" i="2"/>
  <c r="BD2591" i="2"/>
  <c r="BB2591" i="2"/>
  <c r="E2591" i="2"/>
  <c r="D2591" i="2"/>
  <c r="BA2591" i="2"/>
  <c r="BC2199" i="2"/>
  <c r="BD572" i="2"/>
  <c r="F3131" i="2"/>
  <c r="D3131" i="2"/>
  <c r="E3131" i="2"/>
  <c r="BA3131" i="2"/>
  <c r="BC2749" i="2"/>
  <c r="BB2749" i="2"/>
  <c r="BB2531" i="2"/>
  <c r="E2531" i="2"/>
  <c r="BD2531" i="2"/>
  <c r="D1916" i="2"/>
  <c r="E1917" i="2"/>
  <c r="D1948" i="2"/>
  <c r="E1950" i="2"/>
  <c r="BA392" i="2"/>
  <c r="E1700" i="2"/>
  <c r="BB2615" i="2"/>
  <c r="BA3078" i="2"/>
  <c r="BA1106" i="2"/>
  <c r="BD2395" i="2"/>
  <c r="BD2359" i="2"/>
  <c r="D1938" i="2"/>
  <c r="E1938" i="2"/>
  <c r="D1962" i="2"/>
  <c r="D2701" i="2"/>
  <c r="BA2701" i="2"/>
  <c r="F2567" i="2"/>
  <c r="BD2567" i="2"/>
  <c r="E2567" i="2"/>
  <c r="BC2567" i="2"/>
  <c r="BC1703" i="2"/>
  <c r="F1679" i="2"/>
  <c r="BD573" i="2"/>
  <c r="BA2677" i="2"/>
  <c r="BD2629" i="2"/>
  <c r="D2629" i="2"/>
  <c r="BB2629" i="2"/>
  <c r="BB2713" i="2"/>
  <c r="BB3155" i="2"/>
  <c r="D392" i="2"/>
  <c r="BB295" i="2"/>
  <c r="E2713" i="2"/>
  <c r="BA400" i="2"/>
  <c r="E1712" i="2"/>
  <c r="BC2531" i="2"/>
  <c r="BB3078" i="2"/>
  <c r="D3118" i="2"/>
  <c r="E3118" i="2"/>
  <c r="F1566" i="2"/>
  <c r="BC2756" i="2"/>
  <c r="BC2893" i="2"/>
  <c r="E2893" i="2"/>
  <c r="D2893" i="2"/>
  <c r="E1939" i="2"/>
  <c r="D1939" i="2"/>
  <c r="D3106" i="2"/>
  <c r="E2160" i="2"/>
  <c r="E2689" i="2"/>
  <c r="D2689" i="2"/>
  <c r="BA2689" i="2"/>
  <c r="E2665" i="2"/>
  <c r="D2665" i="2"/>
  <c r="BC1965" i="2"/>
  <c r="D1965" i="2"/>
  <c r="E1965" i="2"/>
  <c r="BC1667" i="2"/>
  <c r="BC3093" i="2"/>
  <c r="E3093" i="2"/>
  <c r="BB3093" i="2"/>
  <c r="D3093" i="2"/>
  <c r="BB3131" i="2"/>
  <c r="F368" i="2"/>
  <c r="BA368" i="2"/>
  <c r="E368" i="2"/>
  <c r="BB2689" i="2"/>
  <c r="BC2603" i="2"/>
  <c r="BD400" i="2"/>
  <c r="BC2555" i="2"/>
  <c r="E3107" i="2"/>
  <c r="BD384" i="2"/>
  <c r="D1415" i="2"/>
  <c r="BC89" i="2"/>
  <c r="E63" i="2"/>
  <c r="BA2354" i="2"/>
  <c r="BA1094" i="2"/>
  <c r="E934" i="2"/>
  <c r="E326" i="2"/>
  <c r="BA408" i="2"/>
  <c r="BD2899" i="2"/>
  <c r="E1957" i="2"/>
  <c r="E1933" i="2"/>
  <c r="E1909" i="2"/>
  <c r="BD1585" i="2"/>
  <c r="F1130" i="2"/>
  <c r="BA1118" i="2"/>
  <c r="F1082" i="2"/>
  <c r="F1070" i="2"/>
  <c r="BB726" i="2"/>
  <c r="BA2400" i="2"/>
  <c r="BA2142" i="2"/>
  <c r="D1956" i="2"/>
  <c r="F97" i="2"/>
  <c r="F73" i="2"/>
  <c r="E47" i="2"/>
  <c r="BA724" i="2"/>
  <c r="E2192" i="2"/>
  <c r="D1922" i="2"/>
  <c r="BB1622" i="2"/>
  <c r="D1598" i="2"/>
  <c r="F1391" i="2"/>
  <c r="BA2180" i="2"/>
  <c r="E1958" i="2"/>
  <c r="D1923" i="2"/>
  <c r="BB1451" i="2"/>
  <c r="BD408" i="2"/>
  <c r="BA384" i="2"/>
  <c r="BB384" i="2"/>
  <c r="BC360" i="2"/>
  <c r="BD360" i="2"/>
  <c r="E2737" i="2"/>
  <c r="BB2665" i="2"/>
  <c r="E2629" i="2"/>
  <c r="BC2543" i="2"/>
  <c r="F93" i="2"/>
  <c r="E43" i="2"/>
  <c r="BA360" i="2"/>
  <c r="BA1932" i="2"/>
  <c r="BD1622" i="2"/>
  <c r="E1966" i="2"/>
  <c r="D1942" i="2"/>
  <c r="CB3004" i="2"/>
  <c r="D127" i="2"/>
  <c r="E360" i="2"/>
  <c r="BB3064" i="2"/>
  <c r="BC111" i="2"/>
  <c r="D360" i="2"/>
  <c r="BA1130" i="2"/>
  <c r="D1909" i="2"/>
  <c r="F1118" i="2"/>
  <c r="F1094" i="2"/>
  <c r="E31" i="2"/>
  <c r="BA7" i="2"/>
  <c r="E2354" i="2"/>
  <c r="D1934" i="2"/>
  <c r="BD1610" i="2"/>
  <c r="D1932" i="2"/>
  <c r="E2400" i="2"/>
  <c r="E384" i="2"/>
  <c r="D726" i="2"/>
  <c r="D1572" i="2"/>
  <c r="D408" i="2"/>
  <c r="BA726" i="2"/>
  <c r="E1934" i="2"/>
  <c r="D2400" i="2"/>
  <c r="F2899" i="2"/>
  <c r="E6" i="2"/>
  <c r="BA485" i="2"/>
  <c r="D1933" i="2"/>
  <c r="BB1598" i="2"/>
  <c r="E1910" i="2"/>
  <c r="CA387" i="2"/>
  <c r="CB387" i="2" s="1"/>
  <c r="E1610" i="2"/>
  <c r="R35" i="1"/>
  <c r="BC80" i="2"/>
  <c r="F101" i="2"/>
  <c r="BC289" i="2"/>
  <c r="F1403" i="2"/>
  <c r="BH33" i="1"/>
  <c r="AZ33" i="1"/>
  <c r="D2761" i="2"/>
  <c r="BA2761" i="2"/>
  <c r="BB2761" i="2"/>
  <c r="E2749" i="2"/>
  <c r="D2749" i="2"/>
  <c r="BA2749" i="2"/>
  <c r="BC2725" i="2"/>
  <c r="BB2725" i="2"/>
  <c r="D2713" i="2"/>
  <c r="BA2713" i="2"/>
  <c r="BD2677" i="2"/>
  <c r="E2677" i="2"/>
  <c r="F2653" i="2"/>
  <c r="D2653" i="2"/>
  <c r="BA2653" i="2"/>
  <c r="BB2653" i="2"/>
  <c r="D2641" i="2"/>
  <c r="BA2641" i="2"/>
  <c r="E2641" i="2"/>
  <c r="BC2615" i="2"/>
  <c r="E2615" i="2"/>
  <c r="BB2579" i="2"/>
  <c r="D2579" i="2"/>
  <c r="BC2579" i="2"/>
  <c r="E2579" i="2"/>
  <c r="BB2567" i="2"/>
  <c r="D2567" i="2"/>
  <c r="BD3122" i="2"/>
  <c r="BD2774" i="2"/>
  <c r="F2738" i="2"/>
  <c r="BC2374" i="2"/>
  <c r="BC2350" i="2"/>
  <c r="F2188" i="2"/>
  <c r="E1930" i="2"/>
  <c r="D1918" i="2"/>
  <c r="BB1704" i="2"/>
  <c r="BC1692" i="2"/>
  <c r="F1654" i="2"/>
  <c r="BA1558" i="2"/>
  <c r="E1558" i="2"/>
  <c r="D663" i="2"/>
  <c r="BA663" i="2"/>
  <c r="BB625" i="2"/>
  <c r="F549" i="2"/>
  <c r="BB537" i="2"/>
  <c r="F477" i="2"/>
  <c r="D319" i="2"/>
  <c r="BB319" i="2"/>
  <c r="BC295" i="2"/>
  <c r="D295" i="2"/>
  <c r="BA295" i="2"/>
  <c r="E271" i="2"/>
  <c r="D271" i="2"/>
  <c r="E2133" i="2"/>
  <c r="BB3197" i="2"/>
  <c r="D640" i="2"/>
  <c r="BB640" i="2"/>
  <c r="BD574" i="2"/>
  <c r="BD502" i="2"/>
  <c r="BD430" i="2"/>
  <c r="E416" i="2"/>
  <c r="D416" i="2"/>
  <c r="BB416" i="2"/>
  <c r="BB368" i="2"/>
  <c r="F2389" i="2"/>
  <c r="D1511" i="2"/>
  <c r="F1058" i="2"/>
  <c r="BA1058" i="2"/>
  <c r="E726" i="2"/>
  <c r="BD2180" i="2"/>
  <c r="E2180" i="2"/>
  <c r="D1946" i="2"/>
  <c r="E1946" i="2"/>
  <c r="F2142" i="2"/>
  <c r="D2142" i="2"/>
  <c r="BC1956" i="2"/>
  <c r="E1956" i="2"/>
  <c r="BD1908" i="2"/>
  <c r="F1326" i="2"/>
  <c r="BA792" i="2"/>
  <c r="BA303" i="2"/>
  <c r="F78" i="2"/>
  <c r="BA326" i="2"/>
  <c r="F3076" i="2"/>
  <c r="F2778" i="2"/>
  <c r="BA1598" i="2"/>
  <c r="E1598" i="2"/>
  <c r="BD1598" i="2"/>
  <c r="F2957" i="2"/>
  <c r="CB2957" i="2"/>
  <c r="D1635" i="2"/>
  <c r="BB1439" i="2"/>
  <c r="E1379" i="2"/>
  <c r="BC86" i="2"/>
  <c r="E3048" i="2"/>
  <c r="E2964" i="2"/>
  <c r="BA2940" i="2"/>
  <c r="BA2716" i="2"/>
  <c r="E2314" i="2"/>
  <c r="E2264" i="2"/>
  <c r="F2228" i="2"/>
  <c r="BB2142" i="2"/>
  <c r="BA2104" i="2"/>
  <c r="BA1968" i="2"/>
  <c r="F1920" i="2"/>
  <c r="BA1894" i="2"/>
  <c r="BA1656" i="2"/>
  <c r="BA1644" i="2"/>
  <c r="BB1596" i="2"/>
  <c r="E1400" i="2"/>
  <c r="BB1350" i="2"/>
  <c r="F1191" i="2"/>
  <c r="BD1167" i="2"/>
  <c r="F1069" i="2"/>
  <c r="E1057" i="2"/>
  <c r="BA909" i="2"/>
  <c r="BC885" i="2"/>
  <c r="BB849" i="2"/>
  <c r="BA751" i="2"/>
  <c r="BA627" i="2"/>
  <c r="BC615" i="2"/>
  <c r="BA393" i="2"/>
  <c r="E321" i="2"/>
  <c r="BA273" i="2"/>
  <c r="BD185" i="2"/>
  <c r="E173" i="2"/>
  <c r="BC149" i="2"/>
  <c r="BD137" i="2"/>
  <c r="BC109" i="2"/>
  <c r="BA85" i="2"/>
  <c r="D2702" i="2"/>
  <c r="D2556" i="2"/>
  <c r="BB2444" i="2"/>
  <c r="D2152" i="2"/>
  <c r="BB2016" i="2"/>
  <c r="BA9" i="2"/>
  <c r="AJ37" i="1"/>
  <c r="BA76" i="2"/>
  <c r="E50" i="2"/>
  <c r="D2543" i="2"/>
  <c r="BB2543" i="2"/>
  <c r="E64" i="2"/>
  <c r="BA2486" i="2"/>
  <c r="BD2056" i="2"/>
  <c r="BA75" i="2"/>
  <c r="BA13" i="2"/>
  <c r="F84" i="2"/>
  <c r="BA2882" i="2"/>
  <c r="BA2442" i="2"/>
  <c r="E89" i="2"/>
  <c r="F98" i="2"/>
  <c r="D2541" i="2"/>
  <c r="BA2529" i="2"/>
  <c r="E2453" i="2"/>
  <c r="BA2417" i="2"/>
  <c r="D2395" i="2"/>
  <c r="D2347" i="2"/>
  <c r="E2247" i="2"/>
  <c r="BD1977" i="2"/>
  <c r="E1677" i="2"/>
  <c r="BA1603" i="2"/>
  <c r="D1160" i="2"/>
  <c r="D558" i="2"/>
  <c r="D486" i="2"/>
  <c r="BA118" i="2"/>
  <c r="AF33" i="1"/>
  <c r="BA2967" i="2"/>
  <c r="E2779" i="2"/>
  <c r="E2499" i="2"/>
  <c r="BA2205" i="2"/>
  <c r="E1659" i="2"/>
  <c r="F1415" i="2"/>
  <c r="BC1403" i="2"/>
  <c r="BD1206" i="2"/>
  <c r="BA1170" i="2"/>
  <c r="D1060" i="2"/>
  <c r="BA876" i="2"/>
  <c r="E840" i="2"/>
  <c r="D384" i="2"/>
  <c r="BC312" i="2"/>
  <c r="BA176" i="2"/>
  <c r="BC164" i="2"/>
  <c r="BA96" i="2"/>
  <c r="BA2440" i="2"/>
  <c r="BA2222" i="2"/>
  <c r="BA1430" i="2"/>
  <c r="E1394" i="2"/>
  <c r="BB915" i="2"/>
  <c r="BA1132" i="2"/>
  <c r="CD1120" i="2"/>
  <c r="D121" i="2"/>
  <c r="E2543" i="2"/>
  <c r="BA2451" i="2"/>
  <c r="BA40" i="2"/>
  <c r="BB2451" i="2"/>
  <c r="BA90" i="2"/>
  <c r="BB1649" i="2"/>
  <c r="BA2171" i="2"/>
  <c r="BC90" i="2"/>
  <c r="BC100" i="2"/>
  <c r="BC102" i="2"/>
  <c r="BD76" i="2"/>
  <c r="D2718" i="2"/>
  <c r="D2572" i="2"/>
  <c r="E2536" i="2"/>
  <c r="F1402" i="2"/>
  <c r="BA887" i="2"/>
  <c r="E851" i="2"/>
  <c r="BA765" i="2"/>
  <c r="F111" i="2"/>
  <c r="E3141" i="2"/>
  <c r="BA3105" i="2"/>
  <c r="CF37" i="1"/>
  <c r="BP37" i="1"/>
  <c r="BX37" i="1"/>
  <c r="D1937" i="2"/>
  <c r="D1649" i="2"/>
  <c r="BB1553" i="2"/>
  <c r="D314" i="2"/>
  <c r="D289" i="2"/>
  <c r="F102" i="2"/>
  <c r="BA3127" i="2"/>
  <c r="E3089" i="2"/>
  <c r="BB2695" i="2"/>
  <c r="BB2683" i="2"/>
  <c r="BA2671" i="2"/>
  <c r="E2647" i="2"/>
  <c r="BD2549" i="2"/>
  <c r="E2537" i="2"/>
  <c r="BA2511" i="2"/>
  <c r="BA2475" i="2"/>
  <c r="BA2391" i="2"/>
  <c r="E765" i="2"/>
  <c r="D2621" i="2"/>
  <c r="E1923" i="2"/>
  <c r="BA102" i="2"/>
  <c r="BA88" i="2"/>
  <c r="BA62" i="2"/>
  <c r="BC78" i="2"/>
  <c r="BA128" i="2"/>
  <c r="BA78" i="2"/>
  <c r="BD78" i="2"/>
  <c r="F90" i="2"/>
  <c r="E3153" i="2"/>
  <c r="BB3091" i="2"/>
  <c r="BA3053" i="2"/>
  <c r="E2933" i="2"/>
  <c r="E2903" i="2"/>
  <c r="E2769" i="2"/>
  <c r="BA2649" i="2"/>
  <c r="BD2563" i="2"/>
  <c r="BA2439" i="2"/>
  <c r="BC2427" i="2"/>
  <c r="E2381" i="2"/>
  <c r="E2345" i="2"/>
  <c r="BA2319" i="2"/>
  <c r="E2245" i="2"/>
  <c r="BB2159" i="2"/>
  <c r="BA2135" i="2"/>
  <c r="E2109" i="2"/>
  <c r="BB2035" i="2"/>
  <c r="BB1961" i="2"/>
  <c r="BA1809" i="2"/>
  <c r="E1773" i="2"/>
  <c r="E1737" i="2"/>
  <c r="BB1637" i="2"/>
  <c r="BA1601" i="2"/>
  <c r="BC1453" i="2"/>
  <c r="E1429" i="2"/>
  <c r="BC1393" i="2"/>
  <c r="BB1355" i="2"/>
  <c r="E1343" i="2"/>
  <c r="F1220" i="2"/>
  <c r="BA1184" i="2"/>
  <c r="BA988" i="2"/>
  <c r="BD914" i="2"/>
  <c r="F866" i="2"/>
  <c r="E792" i="2"/>
  <c r="BA568" i="2"/>
  <c r="E532" i="2"/>
  <c r="E460" i="2"/>
  <c r="BA424" i="2"/>
  <c r="BA398" i="2"/>
  <c r="BD362" i="2"/>
  <c r="F314" i="2"/>
  <c r="BA289" i="2"/>
  <c r="F178" i="2"/>
  <c r="BC166" i="2"/>
  <c r="BC154" i="2"/>
  <c r="BA100" i="2"/>
  <c r="F109" i="2"/>
  <c r="BC75" i="2"/>
  <c r="E13" i="2"/>
  <c r="BA800" i="2"/>
  <c r="BA110" i="2"/>
  <c r="E96" i="2"/>
  <c r="E1468" i="2"/>
  <c r="F87" i="2"/>
  <c r="CC2155" i="2"/>
  <c r="BB1260" i="2"/>
  <c r="BA60" i="2"/>
  <c r="BA109" i="2"/>
  <c r="BC73" i="2"/>
  <c r="F100" i="2"/>
  <c r="BC88" i="2"/>
  <c r="BA111" i="2"/>
  <c r="BA86" i="2"/>
  <c r="Z31" i="1"/>
  <c r="AH31" i="1"/>
  <c r="Z23" i="1"/>
  <c r="F152" i="2"/>
  <c r="F76" i="2"/>
  <c r="BC87" i="2"/>
  <c r="BA24" i="2"/>
  <c r="BA59" i="2"/>
  <c r="E35" i="2"/>
  <c r="BA87" i="2"/>
  <c r="E124" i="2"/>
  <c r="BC98" i="2"/>
  <c r="BC85" i="2"/>
  <c r="BA108" i="2"/>
  <c r="F96" i="2"/>
  <c r="F99" i="2"/>
  <c r="E25" i="2"/>
  <c r="E800" i="2"/>
  <c r="E98" i="2"/>
  <c r="BC74" i="2"/>
  <c r="F85" i="2"/>
  <c r="E125" i="2"/>
  <c r="BA98" i="2"/>
  <c r="F74" i="2"/>
  <c r="BC108" i="2"/>
  <c r="F75" i="2"/>
  <c r="E3137" i="2"/>
  <c r="BA3125" i="2"/>
  <c r="E3099" i="2"/>
  <c r="BA3025" i="2"/>
  <c r="BA2953" i="2"/>
  <c r="BA2899" i="2"/>
  <c r="D2633" i="2"/>
  <c r="BA2521" i="2"/>
  <c r="BA2485" i="2"/>
  <c r="E2389" i="2"/>
  <c r="E2341" i="2"/>
  <c r="BA2315" i="2"/>
  <c r="E2241" i="2"/>
  <c r="BB2143" i="2"/>
  <c r="E2043" i="2"/>
  <c r="BA2007" i="2"/>
  <c r="BB1945" i="2"/>
  <c r="E1819" i="2"/>
  <c r="BA1757" i="2"/>
  <c r="BA1707" i="2"/>
  <c r="BD1597" i="2"/>
  <c r="BB1413" i="2"/>
  <c r="BA1389" i="2"/>
  <c r="BD1204" i="2"/>
  <c r="F1154" i="2"/>
  <c r="E1142" i="2"/>
  <c r="BA960" i="2"/>
  <c r="E910" i="2"/>
  <c r="BB886" i="2"/>
  <c r="F850" i="2"/>
  <c r="BB776" i="2"/>
  <c r="BA576" i="2"/>
  <c r="D468" i="2"/>
  <c r="BA432" i="2"/>
  <c r="E394" i="2"/>
  <c r="E298" i="2"/>
  <c r="E138" i="2"/>
  <c r="F110" i="2"/>
  <c r="BA1620" i="2"/>
  <c r="BA1141" i="2"/>
  <c r="F861" i="2"/>
  <c r="BD837" i="2"/>
  <c r="F88" i="2"/>
  <c r="BC76" i="2"/>
  <c r="BA99" i="2"/>
  <c r="BA2447" i="2"/>
  <c r="E2289" i="2"/>
  <c r="BA1695" i="2"/>
  <c r="BC1377" i="2"/>
  <c r="BA862" i="2"/>
  <c r="E382" i="2"/>
  <c r="F86" i="2"/>
  <c r="BA74" i="2"/>
  <c r="BA12" i="2"/>
  <c r="E2291" i="2"/>
  <c r="BA2255" i="2"/>
  <c r="BB2157" i="2"/>
  <c r="BB2145" i="2"/>
  <c r="BA2133" i="2"/>
  <c r="E2095" i="2"/>
  <c r="BA2009" i="2"/>
  <c r="E1973" i="2"/>
  <c r="BB1935" i="2"/>
  <c r="E1896" i="2"/>
  <c r="E1885" i="2"/>
  <c r="BB1873" i="2"/>
  <c r="BA1807" i="2"/>
  <c r="E1735" i="2"/>
  <c r="BA1673" i="2"/>
  <c r="E1439" i="2"/>
  <c r="BB1403" i="2"/>
  <c r="D1379" i="2"/>
  <c r="BC1365" i="2"/>
  <c r="BA1353" i="2"/>
  <c r="F1218" i="2"/>
  <c r="D1072" i="2"/>
  <c r="BA986" i="2"/>
  <c r="BD912" i="2"/>
  <c r="F864" i="2"/>
  <c r="BA594" i="2"/>
  <c r="E530" i="2"/>
  <c r="BA518" i="2"/>
  <c r="E458" i="2"/>
  <c r="BA446" i="2"/>
  <c r="BC408" i="2"/>
  <c r="E200" i="2"/>
  <c r="BA2978" i="2"/>
  <c r="E2942" i="2"/>
  <c r="BB2778" i="2"/>
  <c r="BA2763" i="2"/>
  <c r="E2742" i="2"/>
  <c r="BA2646" i="2"/>
  <c r="BA2620" i="2"/>
  <c r="E2596" i="2"/>
  <c r="BA2548" i="2"/>
  <c r="E2462" i="2"/>
  <c r="BA2278" i="2"/>
  <c r="BB2192" i="2"/>
  <c r="BA2032" i="2"/>
  <c r="E1996" i="2"/>
  <c r="F1922" i="2"/>
  <c r="D1910" i="2"/>
  <c r="E1758" i="2"/>
  <c r="E1562" i="2"/>
  <c r="BA1426" i="2"/>
  <c r="E1390" i="2"/>
  <c r="BA1193" i="2"/>
  <c r="F1181" i="2"/>
  <c r="BA1143" i="2"/>
  <c r="F1131" i="2"/>
  <c r="BA1059" i="2"/>
  <c r="BA1009" i="2"/>
  <c r="E937" i="2"/>
  <c r="BA899" i="2"/>
  <c r="F875" i="2"/>
  <c r="BB839" i="2"/>
  <c r="BA605" i="2"/>
  <c r="F593" i="2"/>
  <c r="BB347" i="2"/>
  <c r="BA299" i="2"/>
  <c r="BC287" i="2"/>
  <c r="D237" i="2"/>
  <c r="F175" i="2"/>
  <c r="BB139" i="2"/>
  <c r="BC99" i="2"/>
  <c r="BC110" i="2"/>
  <c r="BC97" i="2"/>
  <c r="BA73" i="2"/>
  <c r="E3047" i="2"/>
  <c r="E2987" i="2"/>
  <c r="E2951" i="2"/>
  <c r="BA2764" i="2"/>
  <c r="BA2667" i="2"/>
  <c r="E2631" i="2"/>
  <c r="BD2533" i="2"/>
  <c r="BA2457" i="2"/>
  <c r="E2421" i="2"/>
  <c r="E2325" i="2"/>
  <c r="BB2301" i="2"/>
  <c r="E2263" i="2"/>
  <c r="BA2251" i="2"/>
  <c r="BA2201" i="2"/>
  <c r="BB2065" i="2"/>
  <c r="BA2053" i="2"/>
  <c r="E2017" i="2"/>
  <c r="BD2017" i="2"/>
  <c r="BA1981" i="2"/>
  <c r="E1943" i="2"/>
  <c r="D1919" i="2"/>
  <c r="AJ35" i="1"/>
  <c r="E1907" i="2"/>
  <c r="BC1855" i="2"/>
  <c r="E1803" i="2"/>
  <c r="E1583" i="2"/>
  <c r="BD1571" i="2"/>
  <c r="F1459" i="2"/>
  <c r="BA1435" i="2"/>
  <c r="F1423" i="2"/>
  <c r="BB1399" i="2"/>
  <c r="BD1325" i="2"/>
  <c r="BB1270" i="2"/>
  <c r="F1202" i="2"/>
  <c r="BA1128" i="2"/>
  <c r="F1116" i="2"/>
  <c r="F1080" i="2"/>
  <c r="E1044" i="2"/>
  <c r="BA920" i="2"/>
  <c r="BB872" i="2"/>
  <c r="BA848" i="2"/>
  <c r="BA712" i="2"/>
  <c r="BA688" i="2"/>
  <c r="BD296" i="2"/>
  <c r="BD196" i="2"/>
  <c r="BA95" i="2"/>
  <c r="D1335" i="2"/>
  <c r="BB1335" i="2"/>
  <c r="BA94" i="2"/>
  <c r="E44" i="2"/>
  <c r="BA81" i="2"/>
  <c r="BA92" i="2"/>
  <c r="E127" i="2"/>
  <c r="BA51" i="2"/>
  <c r="BD73" i="2"/>
  <c r="BC96" i="2"/>
  <c r="BA46" i="2"/>
  <c r="BA3158" i="2"/>
  <c r="D3110" i="2"/>
  <c r="BB2908" i="2"/>
  <c r="BB2762" i="2"/>
  <c r="E2726" i="2"/>
  <c r="D2714" i="2"/>
  <c r="BA2630" i="2"/>
  <c r="BB2616" i="2"/>
  <c r="D2592" i="2"/>
  <c r="E2580" i="2"/>
  <c r="D2568" i="2"/>
  <c r="E2532" i="2"/>
  <c r="BA2494" i="2"/>
  <c r="BA2432" i="2"/>
  <c r="BA2312" i="2"/>
  <c r="BB2212" i="2"/>
  <c r="BA2200" i="2"/>
  <c r="BA2176" i="2"/>
  <c r="E2102" i="2"/>
  <c r="E2040" i="2"/>
  <c r="BA2004" i="2"/>
  <c r="G1942" i="2"/>
  <c r="H1942" i="2" s="1"/>
  <c r="BA1918" i="2"/>
  <c r="D1680" i="2"/>
  <c r="E1668" i="2"/>
  <c r="BD1642" i="2"/>
  <c r="E1618" i="2"/>
  <c r="BD1582" i="2"/>
  <c r="F1386" i="2"/>
  <c r="BD1372" i="2"/>
  <c r="BA1360" i="2"/>
  <c r="BD1324" i="2"/>
  <c r="BA1269" i="2"/>
  <c r="BA1177" i="2"/>
  <c r="E919" i="2"/>
  <c r="BA883" i="2"/>
  <c r="BC859" i="2"/>
  <c r="E639" i="2"/>
  <c r="F601" i="2"/>
  <c r="D561" i="2"/>
  <c r="D489" i="2"/>
  <c r="E415" i="2"/>
  <c r="BA307" i="2"/>
  <c r="F271" i="2"/>
  <c r="BC245" i="2"/>
  <c r="E159" i="2"/>
  <c r="BA135" i="2"/>
  <c r="BA120" i="2"/>
  <c r="BC94" i="2"/>
  <c r="E79" i="2"/>
  <c r="E779" i="2"/>
  <c r="E77" i="2"/>
  <c r="BA1790" i="2"/>
  <c r="E1434" i="2"/>
  <c r="BA1398" i="2"/>
  <c r="E1348" i="2"/>
  <c r="E403" i="2"/>
  <c r="F95" i="2"/>
  <c r="F94" i="2"/>
  <c r="E2488" i="2"/>
  <c r="BA2426" i="2"/>
  <c r="E1874" i="2"/>
  <c r="BD1648" i="2"/>
  <c r="F1207" i="2"/>
  <c r="BA925" i="2"/>
  <c r="BA127" i="2"/>
  <c r="BC77" i="2"/>
  <c r="BC107" i="2"/>
  <c r="D3095" i="2"/>
  <c r="D3083" i="2"/>
  <c r="BD2883" i="2"/>
  <c r="BA2443" i="2"/>
  <c r="E2397" i="2"/>
  <c r="E2361" i="2"/>
  <c r="BA2311" i="2"/>
  <c r="E2237" i="2"/>
  <c r="BB2139" i="2"/>
  <c r="E2101" i="2"/>
  <c r="BD2039" i="2"/>
  <c r="BA2003" i="2"/>
  <c r="BA1715" i="2"/>
  <c r="BA1581" i="2"/>
  <c r="E1421" i="2"/>
  <c r="BC1385" i="2"/>
  <c r="E1212" i="2"/>
  <c r="BA1176" i="2"/>
  <c r="E918" i="2"/>
  <c r="BA882" i="2"/>
  <c r="BC858" i="2"/>
  <c r="E846" i="2"/>
  <c r="E638" i="2"/>
  <c r="D612" i="2"/>
  <c r="D600" i="2"/>
  <c r="D560" i="2"/>
  <c r="BA524" i="2"/>
  <c r="D488" i="2"/>
  <c r="BA452" i="2"/>
  <c r="BA414" i="2"/>
  <c r="E282" i="2"/>
  <c r="BA256" i="2"/>
  <c r="BA244" i="2"/>
  <c r="BA232" i="2"/>
  <c r="BA220" i="2"/>
  <c r="E106" i="2"/>
  <c r="D119" i="2"/>
  <c r="BC93" i="2"/>
  <c r="F92" i="2"/>
  <c r="BA6" i="2"/>
  <c r="F91" i="2"/>
  <c r="BA779" i="2"/>
  <c r="D290" i="2"/>
  <c r="BD153" i="2"/>
  <c r="BD141" i="2"/>
  <c r="F77" i="2"/>
  <c r="BB2455" i="2"/>
  <c r="BB2015" i="2"/>
  <c r="BA1789" i="2"/>
  <c r="BA1703" i="2"/>
  <c r="E1028" i="2"/>
  <c r="F930" i="2"/>
  <c r="E894" i="2"/>
  <c r="BA402" i="2"/>
  <c r="E270" i="2"/>
  <c r="BA106" i="2"/>
  <c r="BA32" i="2"/>
  <c r="BC104" i="2"/>
  <c r="BA2452" i="2"/>
  <c r="E2416" i="2"/>
  <c r="BA2234" i="2"/>
  <c r="E1406" i="2"/>
  <c r="BA1308" i="2"/>
  <c r="BB927" i="2"/>
  <c r="BB671" i="2"/>
  <c r="BA621" i="2"/>
  <c r="E117" i="2"/>
  <c r="BA91" i="2"/>
  <c r="E2756" i="2"/>
  <c r="D2744" i="2"/>
  <c r="BB2684" i="2"/>
  <c r="BB2672" i="2"/>
  <c r="E2648" i="2"/>
  <c r="D2636" i="2"/>
  <c r="E2622" i="2"/>
  <c r="BC2562" i="2"/>
  <c r="BB2550" i="2"/>
  <c r="BB2538" i="2"/>
  <c r="E2512" i="2"/>
  <c r="E2476" i="2"/>
  <c r="E2450" i="2"/>
  <c r="BA2414" i="2"/>
  <c r="BA2380" i="2"/>
  <c r="BA2292" i="2"/>
  <c r="E2256" i="2"/>
  <c r="BA2244" i="2"/>
  <c r="F2220" i="2"/>
  <c r="BA2046" i="2"/>
  <c r="E2010" i="2"/>
  <c r="BA1974" i="2"/>
  <c r="F1924" i="2"/>
  <c r="E1808" i="2"/>
  <c r="BA1772" i="2"/>
  <c r="BA1736" i="2"/>
  <c r="BD1624" i="2"/>
  <c r="D1588" i="2"/>
  <c r="E1576" i="2"/>
  <c r="BB1440" i="2"/>
  <c r="F1428" i="2"/>
  <c r="BC1366" i="2"/>
  <c r="BD1306" i="2"/>
  <c r="BB1263" i="2"/>
  <c r="F1195" i="2"/>
  <c r="D1145" i="2"/>
  <c r="F1085" i="2"/>
  <c r="E1073" i="2"/>
  <c r="E1049" i="2"/>
  <c r="E987" i="2"/>
  <c r="BA913" i="2"/>
  <c r="BA767" i="2"/>
  <c r="BC631" i="2"/>
  <c r="F595" i="2"/>
  <c r="D519" i="2"/>
  <c r="D447" i="2"/>
  <c r="BA325" i="2"/>
  <c r="BA89" i="2"/>
  <c r="E39" i="2"/>
  <c r="BA107" i="2"/>
  <c r="BC83" i="2"/>
  <c r="BA3032" i="2"/>
  <c r="E2688" i="2"/>
  <c r="BB2628" i="2"/>
  <c r="E2566" i="2"/>
  <c r="E2554" i="2"/>
  <c r="BD2530" i="2"/>
  <c r="BA2298" i="2"/>
  <c r="E2224" i="2"/>
  <c r="BB2186" i="2"/>
  <c r="E2150" i="2"/>
  <c r="BA2124" i="2"/>
  <c r="BD2026" i="2"/>
  <c r="BA1990" i="2"/>
  <c r="BB1902" i="2"/>
  <c r="BD1652" i="2"/>
  <c r="BB1604" i="2"/>
  <c r="BA1396" i="2"/>
  <c r="BB1346" i="2"/>
  <c r="E1199" i="2"/>
  <c r="BA1113" i="2"/>
  <c r="E1015" i="2"/>
  <c r="E905" i="2"/>
  <c r="BA869" i="2"/>
  <c r="BA819" i="2"/>
  <c r="BA571" i="2"/>
  <c r="BA427" i="2"/>
  <c r="BA401" i="2"/>
  <c r="BA305" i="2"/>
  <c r="BA255" i="2"/>
  <c r="BA243" i="2"/>
  <c r="BA231" i="2"/>
  <c r="BA219" i="2"/>
  <c r="BA93" i="2"/>
  <c r="BA104" i="2"/>
  <c r="BA30" i="2"/>
  <c r="E877" i="2"/>
  <c r="E361" i="2"/>
  <c r="BD89" i="2"/>
  <c r="BA3008" i="2"/>
  <c r="BA2602" i="2"/>
  <c r="F2236" i="2"/>
  <c r="BB2002" i="2"/>
  <c r="BA1298" i="2"/>
  <c r="E1003" i="2"/>
  <c r="F917" i="2"/>
  <c r="D523" i="2"/>
  <c r="E451" i="2"/>
  <c r="BA389" i="2"/>
  <c r="BB329" i="2"/>
  <c r="BA293" i="2"/>
  <c r="BC105" i="2"/>
  <c r="D3092" i="2"/>
  <c r="D2892" i="2"/>
  <c r="BB2782" i="2"/>
  <c r="BA2770" i="2"/>
  <c r="D2626" i="2"/>
  <c r="BA2502" i="2"/>
  <c r="E2466" i="2"/>
  <c r="BA2282" i="2"/>
  <c r="BA2036" i="2"/>
  <c r="F1926" i="2"/>
  <c r="BB1650" i="2"/>
  <c r="D1638" i="2"/>
  <c r="BA1602" i="2"/>
  <c r="E1253" i="2"/>
  <c r="F1185" i="2"/>
  <c r="BA1147" i="2"/>
  <c r="E1123" i="2"/>
  <c r="D1111" i="2"/>
  <c r="BA1063" i="2"/>
  <c r="BA1013" i="2"/>
  <c r="E941" i="2"/>
  <c r="E867" i="2"/>
  <c r="BA781" i="2"/>
  <c r="BA745" i="2"/>
  <c r="BD387" i="2"/>
  <c r="F302" i="2"/>
  <c r="BB291" i="2"/>
  <c r="BA179" i="2"/>
  <c r="F155" i="2"/>
  <c r="F107" i="2"/>
  <c r="BA83" i="2"/>
  <c r="BC106" i="2"/>
  <c r="BA82" i="2"/>
  <c r="F104" i="2"/>
  <c r="BA80" i="2"/>
  <c r="BA54" i="2"/>
  <c r="BA103" i="2"/>
  <c r="E3016" i="2"/>
  <c r="D531" i="2"/>
  <c r="E459" i="2"/>
  <c r="F89" i="2"/>
  <c r="BC84" i="2"/>
  <c r="E34" i="2"/>
  <c r="BD1335" i="2"/>
  <c r="F106" i="2"/>
  <c r="BC82" i="2"/>
  <c r="F105" i="2"/>
  <c r="BC81" i="2"/>
  <c r="BA1076" i="2"/>
  <c r="F598" i="2"/>
  <c r="E144" i="2"/>
  <c r="E80" i="2"/>
  <c r="F103" i="2"/>
  <c r="BC79" i="2"/>
  <c r="BA101" i="2"/>
  <c r="BA97" i="2"/>
  <c r="F108" i="2"/>
  <c r="BA84" i="2"/>
  <c r="F83" i="2"/>
  <c r="BC1335" i="2"/>
  <c r="BA1335" i="2"/>
  <c r="BD585" i="2"/>
  <c r="BA79" i="2"/>
  <c r="BC95" i="2"/>
  <c r="E45" i="2"/>
  <c r="F82" i="2"/>
  <c r="E20" i="2"/>
  <c r="BA105" i="2"/>
  <c r="F81" i="2"/>
  <c r="L3205" i="2"/>
  <c r="BA3069" i="2"/>
  <c r="BA2935" i="2"/>
  <c r="BA2893" i="2"/>
  <c r="BA2735" i="2"/>
  <c r="BA2589" i="2"/>
  <c r="BA2503" i="2"/>
  <c r="BB2441" i="2"/>
  <c r="D2383" i="2"/>
  <c r="E2371" i="2"/>
  <c r="BA2271" i="2"/>
  <c r="BB2149" i="2"/>
  <c r="E2061" i="2"/>
  <c r="BB2037" i="2"/>
  <c r="BA2025" i="2"/>
  <c r="BB1963" i="2"/>
  <c r="BA1927" i="2"/>
  <c r="BB1889" i="2"/>
  <c r="E1689" i="2"/>
  <c r="BA1615" i="2"/>
  <c r="E1591" i="2"/>
  <c r="BC1419" i="2"/>
  <c r="BD1357" i="2"/>
  <c r="E1210" i="2"/>
  <c r="D1088" i="2"/>
  <c r="BA1052" i="2"/>
  <c r="BA990" i="2"/>
  <c r="E928" i="2"/>
  <c r="BA892" i="2"/>
  <c r="E856" i="2"/>
  <c r="E794" i="2"/>
  <c r="E660" i="2"/>
  <c r="BA610" i="2"/>
  <c r="BB584" i="2"/>
  <c r="E546" i="2"/>
  <c r="BA534" i="2"/>
  <c r="E474" i="2"/>
  <c r="BA462" i="2"/>
  <c r="BD292" i="2"/>
  <c r="BB266" i="2"/>
  <c r="BB254" i="2"/>
  <c r="F168" i="2"/>
  <c r="F156" i="2"/>
  <c r="F80" i="2"/>
  <c r="D129" i="2"/>
  <c r="F79" i="2"/>
  <c r="BA77" i="2"/>
  <c r="K727" i="3"/>
  <c r="F1423" i="3"/>
  <c r="J727" i="3"/>
  <c r="J1234" i="3"/>
  <c r="E1567" i="3"/>
  <c r="E1519" i="3"/>
  <c r="D1579" i="3"/>
  <c r="G1198" i="3"/>
  <c r="H1198" i="3" s="1"/>
  <c r="L1198" i="3"/>
  <c r="L727" i="3"/>
  <c r="J53" i="3"/>
  <c r="F1372" i="3"/>
  <c r="D1372" i="3"/>
  <c r="D99" i="3"/>
  <c r="D1423" i="3"/>
  <c r="D1591" i="3"/>
  <c r="E1579" i="3"/>
  <c r="J115" i="3"/>
  <c r="D1507" i="3"/>
  <c r="G126" i="3"/>
  <c r="H126" i="3" s="1"/>
  <c r="G869" i="3"/>
  <c r="H869" i="3" s="1"/>
  <c r="J869" i="3"/>
  <c r="G1276" i="3"/>
  <c r="H1276" i="3" s="1"/>
  <c r="J1276" i="3"/>
  <c r="K1276" i="3"/>
  <c r="J1222" i="3"/>
  <c r="K1078" i="3"/>
  <c r="M1078" i="3" s="1"/>
  <c r="F1591" i="3"/>
  <c r="Z32" i="1"/>
  <c r="BX32" i="1"/>
  <c r="CB32" i="1"/>
  <c r="CF32" i="1"/>
  <c r="BL32" i="1"/>
  <c r="BP32" i="1"/>
  <c r="F1548" i="3"/>
  <c r="E1536" i="3"/>
  <c r="F1533" i="3"/>
  <c r="E1331" i="3"/>
  <c r="E1462" i="3"/>
  <c r="F1366" i="3"/>
  <c r="E1453" i="3"/>
  <c r="J80" i="3"/>
  <c r="E1573" i="3"/>
  <c r="BV32" i="1"/>
  <c r="BD1837" i="2"/>
  <c r="BT32" i="1"/>
  <c r="BB32" i="1"/>
  <c r="BF32" i="1"/>
  <c r="AL32" i="1"/>
  <c r="AP32" i="1"/>
  <c r="E1586" i="3"/>
  <c r="J85" i="3"/>
  <c r="E1576" i="3"/>
  <c r="E1468" i="3"/>
  <c r="E1456" i="3"/>
  <c r="E171" i="3"/>
  <c r="CD32" i="1"/>
  <c r="BN32" i="1"/>
  <c r="BR32" i="1"/>
  <c r="E101" i="3"/>
  <c r="E89" i="3"/>
  <c r="E77" i="3"/>
  <c r="E65" i="3"/>
  <c r="G29" i="3"/>
  <c r="H29" i="3" s="1"/>
  <c r="E17" i="3"/>
  <c r="E1352" i="3"/>
  <c r="E148" i="3"/>
  <c r="E136" i="3"/>
  <c r="E52" i="3"/>
  <c r="E40" i="3"/>
  <c r="E28" i="3"/>
  <c r="D16" i="3"/>
  <c r="E1334" i="3"/>
  <c r="E142" i="3"/>
  <c r="E130" i="3"/>
  <c r="E94" i="3"/>
  <c r="E82" i="3"/>
  <c r="E70" i="3"/>
  <c r="E58" i="3"/>
  <c r="E1602" i="3"/>
  <c r="F1482" i="3"/>
  <c r="E1458" i="3"/>
  <c r="E1386" i="3"/>
  <c r="E1374" i="3"/>
  <c r="E1445" i="3"/>
  <c r="G90" i="3"/>
  <c r="H90" i="3" s="1"/>
  <c r="G42" i="3"/>
  <c r="H42" i="3" s="1"/>
  <c r="AB32" i="1"/>
  <c r="AF32" i="1"/>
  <c r="AJ32" i="1"/>
  <c r="CD11" i="1"/>
  <c r="AZ11" i="1"/>
  <c r="AJ11" i="1"/>
  <c r="AV11" i="1"/>
  <c r="BX11" i="1"/>
  <c r="BH11" i="1"/>
  <c r="BR11" i="1"/>
  <c r="CF11" i="1"/>
  <c r="BB11" i="1"/>
  <c r="AL11" i="1"/>
  <c r="BZ11" i="1"/>
  <c r="BJ11" i="1"/>
  <c r="AF11" i="1"/>
  <c r="AN11" i="1"/>
  <c r="BD11" i="1"/>
  <c r="BL11" i="1"/>
  <c r="CB11" i="1"/>
  <c r="AP11" i="1"/>
  <c r="BT11" i="1"/>
  <c r="AT11" i="1"/>
  <c r="BN11" i="1"/>
  <c r="AX11" i="1"/>
  <c r="AH11" i="1"/>
  <c r="AR11" i="1"/>
  <c r="BV11" i="1"/>
  <c r="BF11" i="1"/>
  <c r="BP11" i="1"/>
  <c r="E982" i="2"/>
  <c r="BV19" i="1"/>
  <c r="BN19" i="1"/>
  <c r="D896" i="2"/>
  <c r="E884" i="2"/>
  <c r="D860" i="2"/>
  <c r="BA786" i="2"/>
  <c r="D664" i="2"/>
  <c r="E602" i="2"/>
  <c r="D562" i="2"/>
  <c r="BB538" i="2"/>
  <c r="BC526" i="2"/>
  <c r="D490" i="2"/>
  <c r="F478" i="2"/>
  <c r="BB466" i="2"/>
  <c r="BC454" i="2"/>
  <c r="BC380" i="2"/>
  <c r="BA332" i="2"/>
  <c r="BC320" i="2"/>
  <c r="F296" i="2"/>
  <c r="BD284" i="2"/>
  <c r="BB184" i="2"/>
  <c r="BD160" i="2"/>
  <c r="BA122" i="2"/>
  <c r="D3227" i="2"/>
  <c r="D2757" i="2"/>
  <c r="AH46" i="1"/>
  <c r="BD1949" i="2"/>
  <c r="D1949" i="2"/>
  <c r="E1949" i="2"/>
  <c r="D1319" i="2"/>
  <c r="BB1319" i="2"/>
  <c r="F1252" i="2"/>
  <c r="D1196" i="2"/>
  <c r="E1158" i="2"/>
  <c r="D1146" i="2"/>
  <c r="D1086" i="2"/>
  <c r="BA1050" i="2"/>
  <c r="D1012" i="2"/>
  <c r="BC866" i="2"/>
  <c r="BA744" i="2"/>
  <c r="D620" i="2"/>
  <c r="BC410" i="2"/>
  <c r="BD374" i="2"/>
  <c r="E303" i="2"/>
  <c r="BB303" i="2"/>
  <c r="D303" i="2"/>
  <c r="D264" i="2"/>
  <c r="D252" i="2"/>
  <c r="D240" i="2"/>
  <c r="D228" i="2"/>
  <c r="BD154" i="2"/>
  <c r="D154" i="2"/>
  <c r="E116" i="2"/>
  <c r="E3088" i="2"/>
  <c r="E3064" i="2"/>
  <c r="D3064" i="2"/>
  <c r="D3026" i="2"/>
  <c r="E3014" i="2"/>
  <c r="D2930" i="2"/>
  <c r="D2730" i="2"/>
  <c r="F2634" i="2"/>
  <c r="D2608" i="2"/>
  <c r="D2584" i="2"/>
  <c r="BE2584" i="2"/>
  <c r="D2436" i="2"/>
  <c r="BC2424" i="2"/>
  <c r="BB43" i="1"/>
  <c r="BB2366" i="2"/>
  <c r="E2366" i="2"/>
  <c r="BA2366" i="2"/>
  <c r="BB2354" i="2"/>
  <c r="BB2342" i="2"/>
  <c r="E2342" i="2"/>
  <c r="D2290" i="2"/>
  <c r="BA2254" i="2"/>
  <c r="AH39" i="1"/>
  <c r="BL39" i="1"/>
  <c r="D2204" i="2"/>
  <c r="D2180" i="2"/>
  <c r="BB2180" i="2"/>
  <c r="D2044" i="2"/>
  <c r="BD1996" i="2"/>
  <c r="D1972" i="2"/>
  <c r="D1958" i="2"/>
  <c r="BA1884" i="2"/>
  <c r="BF34" i="1"/>
  <c r="E1794" i="2"/>
  <c r="D1734" i="2"/>
  <c r="D1720" i="2"/>
  <c r="BA1720" i="2"/>
  <c r="D1708" i="2"/>
  <c r="E1672" i="2"/>
  <c r="D1634" i="2"/>
  <c r="D1610" i="2"/>
  <c r="BA1610" i="2"/>
  <c r="BB1610" i="2"/>
  <c r="E1524" i="2"/>
  <c r="D1488" i="2"/>
  <c r="AP27" i="1"/>
  <c r="D1450" i="2"/>
  <c r="D1316" i="2"/>
  <c r="E1217" i="2"/>
  <c r="BD1217" i="2"/>
  <c r="BB1155" i="2"/>
  <c r="E1119" i="2"/>
  <c r="BB1107" i="2"/>
  <c r="D1083" i="2"/>
  <c r="D1033" i="2"/>
  <c r="D911" i="2"/>
  <c r="F899" i="2"/>
  <c r="BC875" i="2"/>
  <c r="D839" i="2"/>
  <c r="E789" i="2"/>
  <c r="D753" i="2"/>
  <c r="BC629" i="2"/>
  <c r="BD593" i="2"/>
  <c r="D553" i="2"/>
  <c r="D481" i="2"/>
  <c r="D395" i="2"/>
  <c r="BA371" i="2"/>
  <c r="E311" i="2"/>
  <c r="BD175" i="2"/>
  <c r="BA163" i="2"/>
  <c r="F139" i="2"/>
  <c r="D111" i="2"/>
  <c r="D75" i="2"/>
  <c r="E1361" i="2"/>
  <c r="BA1325" i="2"/>
  <c r="D2611" i="2"/>
  <c r="E2369" i="2"/>
  <c r="D2331" i="2"/>
  <c r="D2221" i="2"/>
  <c r="BB1925" i="2"/>
  <c r="E1925" i="2"/>
  <c r="J2396" i="2"/>
  <c r="D1943" i="2"/>
  <c r="D3117" i="2"/>
  <c r="E3105" i="2"/>
  <c r="E3067" i="2"/>
  <c r="E3029" i="2"/>
  <c r="D3005" i="2"/>
  <c r="D2933" i="2"/>
  <c r="BD2903" i="2"/>
  <c r="BA2781" i="2"/>
  <c r="E2757" i="2"/>
  <c r="D2745" i="2"/>
  <c r="BA2661" i="2"/>
  <c r="BB2649" i="2"/>
  <c r="AZ46" i="1"/>
  <c r="E2611" i="2"/>
  <c r="BC2563" i="2"/>
  <c r="E2539" i="2"/>
  <c r="D2525" i="2"/>
  <c r="BA2513" i="2"/>
  <c r="D2489" i="2"/>
  <c r="BA2477" i="2"/>
  <c r="D2415" i="2"/>
  <c r="BB2331" i="2"/>
  <c r="E2293" i="2"/>
  <c r="D2269" i="2"/>
  <c r="BA2257" i="2"/>
  <c r="BA2147" i="2"/>
  <c r="E2147" i="2"/>
  <c r="D2147" i="2"/>
  <c r="AP37" i="1"/>
  <c r="E2047" i="2"/>
  <c r="BD2047" i="2"/>
  <c r="D2023" i="2"/>
  <c r="BA2011" i="2"/>
  <c r="E1975" i="2"/>
  <c r="BD1975" i="2"/>
  <c r="D1913" i="2"/>
  <c r="BB1913" i="2"/>
  <c r="BA1899" i="2"/>
  <c r="BB1887" i="2"/>
  <c r="D1875" i="2"/>
  <c r="BX33" i="1"/>
  <c r="E1823" i="2"/>
  <c r="BD1823" i="2"/>
  <c r="E1661" i="2"/>
  <c r="BD1661" i="2"/>
  <c r="D1625" i="2"/>
  <c r="BB1625" i="2"/>
  <c r="E1565" i="2"/>
  <c r="D1553" i="2"/>
  <c r="BB1417" i="2"/>
  <c r="D1405" i="2"/>
  <c r="BA1393" i="2"/>
  <c r="BD1343" i="2"/>
  <c r="D1307" i="2"/>
  <c r="BB1307" i="2"/>
  <c r="BB1264" i="2"/>
  <c r="F1158" i="2"/>
  <c r="E1146" i="2"/>
  <c r="D1134" i="2"/>
  <c r="D1074" i="2"/>
  <c r="D1000" i="2"/>
  <c r="BA976" i="2"/>
  <c r="BC926" i="2"/>
  <c r="E914" i="2"/>
  <c r="D890" i="2"/>
  <c r="BA878" i="2"/>
  <c r="E842" i="2"/>
  <c r="BD842" i="2"/>
  <c r="D768" i="2"/>
  <c r="D756" i="2"/>
  <c r="D682" i="2"/>
  <c r="E632" i="2"/>
  <c r="D596" i="2"/>
  <c r="BA580" i="2"/>
  <c r="D544" i="2"/>
  <c r="BA508" i="2"/>
  <c r="D472" i="2"/>
  <c r="BA436" i="2"/>
  <c r="BC398" i="2"/>
  <c r="BA386" i="2"/>
  <c r="E362" i="2"/>
  <c r="F326" i="2"/>
  <c r="D326" i="2"/>
  <c r="BB264" i="2"/>
  <c r="BB252" i="2"/>
  <c r="BB240" i="2"/>
  <c r="BB228" i="2"/>
  <c r="BB216" i="2"/>
  <c r="D202" i="2"/>
  <c r="BB190" i="2"/>
  <c r="E142" i="2"/>
  <c r="BD142" i="2"/>
  <c r="BA116" i="2"/>
  <c r="E90" i="2"/>
  <c r="E16" i="2"/>
  <c r="D3176" i="2"/>
  <c r="BA3150" i="2"/>
  <c r="D3100" i="2"/>
  <c r="BA3064" i="2"/>
  <c r="E3002" i="2"/>
  <c r="E2930" i="2"/>
  <c r="E2900" i="2"/>
  <c r="BA1375" i="2"/>
  <c r="D2625" i="2"/>
  <c r="E2357" i="2"/>
  <c r="AH37" i="1"/>
  <c r="D1637" i="2"/>
  <c r="D1577" i="2"/>
  <c r="D1565" i="2"/>
  <c r="D1961" i="2"/>
  <c r="BB289" i="2"/>
  <c r="BB314" i="2"/>
  <c r="E2207" i="2"/>
  <c r="BD3147" i="2"/>
  <c r="E1967" i="2"/>
  <c r="D1967" i="2"/>
  <c r="BA1655" i="2"/>
  <c r="D1473" i="2"/>
  <c r="D2539" i="2"/>
  <c r="BA2073" i="2"/>
  <c r="BC384" i="2"/>
  <c r="E408" i="2"/>
  <c r="D1947" i="2"/>
  <c r="D216" i="2"/>
  <c r="D3221" i="2"/>
  <c r="BC2387" i="2"/>
  <c r="BA2213" i="2"/>
  <c r="D1955" i="2"/>
  <c r="CB3027" i="2"/>
  <c r="F3027" i="2"/>
  <c r="CA3027" i="2"/>
  <c r="E3027" i="2"/>
  <c r="F2889" i="2"/>
  <c r="D2779" i="2"/>
  <c r="BD2537" i="2"/>
  <c r="D2523" i="2"/>
  <c r="D2487" i="2"/>
  <c r="D2413" i="2"/>
  <c r="BB2355" i="2"/>
  <c r="BB2329" i="2"/>
  <c r="D2267" i="2"/>
  <c r="BD2133" i="2"/>
  <c r="D2133" i="2"/>
  <c r="BB2133" i="2"/>
  <c r="D2021" i="2"/>
  <c r="BD1973" i="2"/>
  <c r="D1935" i="2"/>
  <c r="AR30" i="1"/>
  <c r="BB30" i="1"/>
  <c r="E1575" i="2"/>
  <c r="E1465" i="2"/>
  <c r="F1451" i="2"/>
  <c r="D1451" i="2"/>
  <c r="BC1451" i="2"/>
  <c r="D1439" i="2"/>
  <c r="F1439" i="2"/>
  <c r="F1427" i="2"/>
  <c r="BB1427" i="2"/>
  <c r="E1427" i="2"/>
  <c r="BA1427" i="2"/>
  <c r="D1427" i="2"/>
  <c r="BA1403" i="2"/>
  <c r="E1403" i="2"/>
  <c r="D1403" i="2"/>
  <c r="D1391" i="2"/>
  <c r="BC1391" i="2"/>
  <c r="E1391" i="2"/>
  <c r="D1341" i="2"/>
  <c r="BB1317" i="2"/>
  <c r="D1194" i="2"/>
  <c r="D1156" i="2"/>
  <c r="BC864" i="2"/>
  <c r="E778" i="2"/>
  <c r="D742" i="2"/>
  <c r="BB742" i="2"/>
  <c r="D630" i="2"/>
  <c r="E372" i="2"/>
  <c r="F350" i="2"/>
  <c r="P11" i="1"/>
  <c r="BB262" i="2"/>
  <c r="BB250" i="2"/>
  <c r="BB238" i="2"/>
  <c r="BB226" i="2"/>
  <c r="D226" i="2"/>
  <c r="D214" i="2"/>
  <c r="BB214" i="2"/>
  <c r="BB200" i="2"/>
  <c r="D140" i="2"/>
  <c r="D14" i="2"/>
  <c r="BC3182" i="2"/>
  <c r="BB3156" i="2"/>
  <c r="E3108" i="2"/>
  <c r="BA2906" i="2"/>
  <c r="E2906" i="2"/>
  <c r="BB2760" i="2"/>
  <c r="BA2748" i="2"/>
  <c r="D2628" i="2"/>
  <c r="BB2614" i="2"/>
  <c r="E2530" i="2"/>
  <c r="BC2430" i="2"/>
  <c r="D2310" i="2"/>
  <c r="BB2198" i="2"/>
  <c r="BA2198" i="2"/>
  <c r="BA2174" i="2"/>
  <c r="E2088" i="2"/>
  <c r="BA1952" i="2"/>
  <c r="BD1940" i="2"/>
  <c r="D1800" i="2"/>
  <c r="BA1714" i="2"/>
  <c r="E1628" i="2"/>
  <c r="D1592" i="2"/>
  <c r="D1580" i="2"/>
  <c r="BA1518" i="2"/>
  <c r="F1482" i="2"/>
  <c r="E1432" i="2"/>
  <c r="BB1370" i="2"/>
  <c r="BA1358" i="2"/>
  <c r="E1346" i="2"/>
  <c r="BD1334" i="2"/>
  <c r="E1310" i="2"/>
  <c r="BA1267" i="2"/>
  <c r="BD1199" i="2"/>
  <c r="D1175" i="2"/>
  <c r="BA1163" i="2"/>
  <c r="BC1149" i="2"/>
  <c r="BD1137" i="2"/>
  <c r="BB1125" i="2"/>
  <c r="BB1077" i="2"/>
  <c r="BG1077" i="2"/>
  <c r="CD1065" i="2"/>
  <c r="D1053" i="2"/>
  <c r="BL20" i="1"/>
  <c r="BV20" i="1"/>
  <c r="D967" i="2"/>
  <c r="BA943" i="2"/>
  <c r="BD905" i="2"/>
  <c r="D881" i="2"/>
  <c r="BB18" i="1"/>
  <c r="E833" i="2"/>
  <c r="BD833" i="2"/>
  <c r="BA721" i="2"/>
  <c r="E611" i="2"/>
  <c r="BB599" i="2"/>
  <c r="E511" i="2"/>
  <c r="BA499" i="2"/>
  <c r="BD487" i="2"/>
  <c r="E439" i="2"/>
  <c r="BC365" i="2"/>
  <c r="BA353" i="2"/>
  <c r="X12" i="1"/>
  <c r="BC353" i="2"/>
  <c r="AJ12" i="1"/>
  <c r="CB8" i="1"/>
  <c r="AJ8" i="1"/>
  <c r="BC269" i="2"/>
  <c r="BB181" i="2"/>
  <c r="BD133" i="2"/>
  <c r="D19" i="2"/>
  <c r="BB3085" i="2"/>
  <c r="D2963" i="2"/>
  <c r="D2301" i="2"/>
  <c r="D1993" i="2"/>
  <c r="BD1583" i="2"/>
  <c r="BA1583" i="2"/>
  <c r="D1583" i="2"/>
  <c r="BB1583" i="2"/>
  <c r="D2891" i="2"/>
  <c r="BB2745" i="2"/>
  <c r="BA2733" i="2"/>
  <c r="E2709" i="2"/>
  <c r="BD46" i="1"/>
  <c r="BT46" i="1"/>
  <c r="D2587" i="2"/>
  <c r="BH2587" i="2"/>
  <c r="E2563" i="2"/>
  <c r="E2489" i="2"/>
  <c r="E2269" i="2"/>
  <c r="F2207" i="2"/>
  <c r="D2207" i="2"/>
  <c r="D2183" i="2"/>
  <c r="E2023" i="2"/>
  <c r="D1999" i="2"/>
  <c r="BA1987" i="2"/>
  <c r="V33" i="1"/>
  <c r="BA1675" i="2"/>
  <c r="D1675" i="2"/>
  <c r="F1649" i="2"/>
  <c r="BA1649" i="2"/>
  <c r="BD1649" i="2"/>
  <c r="E1649" i="2"/>
  <c r="E1613" i="2"/>
  <c r="BD1613" i="2"/>
  <c r="BD1589" i="2"/>
  <c r="BB1577" i="2"/>
  <c r="BD1565" i="2"/>
  <c r="D1503" i="2"/>
  <c r="D1441" i="2"/>
  <c r="F1417" i="2"/>
  <c r="BB1393" i="2"/>
  <c r="D1381" i="2"/>
  <c r="E1295" i="2"/>
  <c r="D1220" i="2"/>
  <c r="F1208" i="2"/>
  <c r="BA1122" i="2"/>
  <c r="F1110" i="2"/>
  <c r="F1098" i="2"/>
  <c r="E1062" i="2"/>
  <c r="E1000" i="2"/>
  <c r="D952" i="2"/>
  <c r="F902" i="2"/>
  <c r="BC902" i="2"/>
  <c r="E890" i="2"/>
  <c r="BD890" i="2"/>
  <c r="D866" i="2"/>
  <c r="BA854" i="2"/>
  <c r="E646" i="2"/>
  <c r="F632" i="2"/>
  <c r="BC632" i="2"/>
  <c r="D608" i="2"/>
  <c r="BD596" i="2"/>
  <c r="D568" i="2"/>
  <c r="BA532" i="2"/>
  <c r="D496" i="2"/>
  <c r="BA460" i="2"/>
  <c r="D424" i="2"/>
  <c r="E410" i="2"/>
  <c r="D410" i="2"/>
  <c r="BA314" i="2"/>
  <c r="E314" i="2"/>
  <c r="BD303" i="2"/>
  <c r="E289" i="2"/>
  <c r="F289" i="2"/>
  <c r="F278" i="2"/>
  <c r="D278" i="2"/>
  <c r="BA278" i="2"/>
  <c r="E278" i="2"/>
  <c r="E202" i="2"/>
  <c r="BC202" i="2"/>
  <c r="D178" i="2"/>
  <c r="D3189" i="2"/>
  <c r="BB3077" i="2"/>
  <c r="BA3039" i="2"/>
  <c r="D3015" i="2"/>
  <c r="D2943" i="2"/>
  <c r="D2931" i="2"/>
  <c r="D2767" i="2"/>
  <c r="BB2671" i="2"/>
  <c r="BA2659" i="2"/>
  <c r="BD2561" i="2"/>
  <c r="BC2549" i="2"/>
  <c r="BC2449" i="2"/>
  <c r="E2425" i="2"/>
  <c r="BB2413" i="2"/>
  <c r="D2317" i="2"/>
  <c r="BA2305" i="2"/>
  <c r="E2231" i="2"/>
  <c r="E2205" i="2"/>
  <c r="BG2205" i="2"/>
  <c r="D2205" i="2"/>
  <c r="BB2205" i="2"/>
  <c r="BA2045" i="2"/>
  <c r="BB2021" i="2"/>
  <c r="BB1923" i="2"/>
  <c r="E1821" i="2"/>
  <c r="BD1821" i="2"/>
  <c r="E1771" i="2"/>
  <c r="BP30" i="1"/>
  <c r="BZ30" i="1"/>
  <c r="BD1659" i="2"/>
  <c r="D1647" i="2"/>
  <c r="E1635" i="2"/>
  <c r="BD1635" i="2"/>
  <c r="BA1635" i="2"/>
  <c r="BA1599" i="2"/>
  <c r="BA1587" i="2"/>
  <c r="D1563" i="2"/>
  <c r="E1415" i="2"/>
  <c r="BD1341" i="2"/>
  <c r="D1329" i="2"/>
  <c r="E1305" i="2"/>
  <c r="BB1305" i="2"/>
  <c r="E1156" i="2"/>
  <c r="D1144" i="2"/>
  <c r="E1096" i="2"/>
  <c r="D1034" i="2"/>
  <c r="BA974" i="2"/>
  <c r="BC924" i="2"/>
  <c r="E912" i="2"/>
  <c r="D900" i="2"/>
  <c r="BD840" i="2"/>
  <c r="E766" i="2"/>
  <c r="BA728" i="2"/>
  <c r="BA680" i="2"/>
  <c r="BB656" i="2"/>
  <c r="D618" i="2"/>
  <c r="D542" i="2"/>
  <c r="D470" i="2"/>
  <c r="AB13" i="1"/>
  <c r="BC396" i="2"/>
  <c r="R11" i="1"/>
  <c r="BA350" i="2"/>
  <c r="BA324" i="2"/>
  <c r="BD288" i="2"/>
  <c r="F288" i="2"/>
  <c r="BD276" i="2"/>
  <c r="BD200" i="2"/>
  <c r="D176" i="2"/>
  <c r="E164" i="2"/>
  <c r="D88" i="2"/>
  <c r="BA14" i="2"/>
  <c r="BB3211" i="2"/>
  <c r="BC3199" i="2"/>
  <c r="E3163" i="2"/>
  <c r="BA3113" i="2"/>
  <c r="F3075" i="2"/>
  <c r="BT50" i="1"/>
  <c r="CB50" i="1"/>
  <c r="D2989" i="2"/>
  <c r="E2899" i="2"/>
  <c r="D2899" i="2"/>
  <c r="BB2899" i="2"/>
  <c r="BB2887" i="2"/>
  <c r="D2777" i="2"/>
  <c r="BD2693" i="2"/>
  <c r="BB2681" i="2"/>
  <c r="F2669" i="2"/>
  <c r="D2657" i="2"/>
  <c r="BC2595" i="2"/>
  <c r="BD2583" i="2"/>
  <c r="BB2571" i="2"/>
  <c r="E2547" i="2"/>
  <c r="BC2435" i="2"/>
  <c r="E2377" i="2"/>
  <c r="E2365" i="2"/>
  <c r="E2353" i="2"/>
  <c r="D2203" i="2"/>
  <c r="BD2155" i="2"/>
  <c r="E2155" i="2"/>
  <c r="D2155" i="2"/>
  <c r="BA2155" i="2"/>
  <c r="BD2043" i="2"/>
  <c r="D2019" i="2"/>
  <c r="E1971" i="2"/>
  <c r="BD1971" i="2"/>
  <c r="BD1957" i="2"/>
  <c r="BB1909" i="2"/>
  <c r="BD1819" i="2"/>
  <c r="D1757" i="2"/>
  <c r="D1707" i="2"/>
  <c r="E1645" i="2"/>
  <c r="BD1645" i="2"/>
  <c r="D1609" i="2"/>
  <c r="BB1609" i="2"/>
  <c r="BB1585" i="2"/>
  <c r="E1585" i="2"/>
  <c r="BA1585" i="2"/>
  <c r="D1585" i="2"/>
  <c r="E1549" i="2"/>
  <c r="D1535" i="2"/>
  <c r="F1487" i="2"/>
  <c r="D1401" i="2"/>
  <c r="D1130" i="2"/>
  <c r="E1106" i="2"/>
  <c r="F1106" i="2"/>
  <c r="BB1082" i="2"/>
  <c r="BA1082" i="2"/>
  <c r="D1070" i="2"/>
  <c r="F1046" i="2"/>
  <c r="BA1046" i="2"/>
  <c r="E1032" i="2"/>
  <c r="D984" i="2"/>
  <c r="BD910" i="2"/>
  <c r="D886" i="2"/>
  <c r="BC850" i="2"/>
  <c r="E838" i="2"/>
  <c r="D604" i="2"/>
  <c r="D540" i="2"/>
  <c r="F528" i="2"/>
  <c r="D186" i="2"/>
  <c r="D48" i="2"/>
  <c r="K304" i="2"/>
  <c r="CD304" i="2"/>
  <c r="BB3123" i="2"/>
  <c r="E2885" i="2"/>
  <c r="D2885" i="2"/>
  <c r="F2885" i="2"/>
  <c r="D1681" i="2"/>
  <c r="D1349" i="2"/>
  <c r="D3153" i="2"/>
  <c r="D3067" i="2"/>
  <c r="D2697" i="2"/>
  <c r="BA2611" i="2"/>
  <c r="E2599" i="2"/>
  <c r="E2575" i="2"/>
  <c r="BB2539" i="2"/>
  <c r="E2525" i="2"/>
  <c r="D2465" i="2"/>
  <c r="BB2427" i="2"/>
  <c r="BB2307" i="2"/>
  <c r="BA2245" i="2"/>
  <c r="E2195" i="2"/>
  <c r="E2171" i="2"/>
  <c r="BB2171" i="2"/>
  <c r="D2171" i="2"/>
  <c r="BA2059" i="2"/>
  <c r="BD2023" i="2"/>
  <c r="F1937" i="2"/>
  <c r="N33" i="1"/>
  <c r="E1849" i="2"/>
  <c r="F1453" i="2"/>
  <c r="BG304" i="2"/>
  <c r="BB326" i="2"/>
  <c r="BC303" i="2"/>
  <c r="D2192" i="2"/>
  <c r="BB2147" i="2"/>
  <c r="D2379" i="2"/>
  <c r="BA2885" i="2"/>
  <c r="BB3117" i="2"/>
  <c r="E3091" i="2"/>
  <c r="E3053" i="2"/>
  <c r="D2993" i="2"/>
  <c r="BA2903" i="2"/>
  <c r="BB2733" i="2"/>
  <c r="BA2721" i="2"/>
  <c r="E2697" i="2"/>
  <c r="BA2625" i="2"/>
  <c r="E2587" i="2"/>
  <c r="BD2551" i="2"/>
  <c r="E2439" i="2"/>
  <c r="E2319" i="2"/>
  <c r="F2281" i="2"/>
  <c r="F2221" i="2"/>
  <c r="BA2207" i="2"/>
  <c r="E2183" i="2"/>
  <c r="D2159" i="2"/>
  <c r="D2121" i="2"/>
  <c r="BA2109" i="2"/>
  <c r="E2073" i="2"/>
  <c r="BD2073" i="2"/>
  <c r="AD37" i="1"/>
  <c r="BB1999" i="2"/>
  <c r="D2951" i="2"/>
  <c r="E2775" i="2"/>
  <c r="D2617" i="2"/>
  <c r="E2189" i="2"/>
  <c r="D2165" i="2"/>
  <c r="D2065" i="2"/>
  <c r="BA3117" i="2"/>
  <c r="BA3079" i="2"/>
  <c r="BA3005" i="2"/>
  <c r="BA1761" i="2"/>
  <c r="BH2371" i="2"/>
  <c r="BF2371" i="2"/>
  <c r="BC314" i="2"/>
  <c r="BC1439" i="2"/>
  <c r="BD2885" i="2"/>
  <c r="D2354" i="2"/>
  <c r="BB3148" i="2"/>
  <c r="D3112" i="2"/>
  <c r="BB3112" i="2"/>
  <c r="BA3060" i="2"/>
  <c r="D2952" i="2"/>
  <c r="AV49" i="1"/>
  <c r="E2765" i="2"/>
  <c r="BC2752" i="2"/>
  <c r="BD2740" i="2"/>
  <c r="BB2728" i="2"/>
  <c r="BC2618" i="2"/>
  <c r="BC2606" i="2"/>
  <c r="BD2594" i="2"/>
  <c r="L2594" i="2"/>
  <c r="BB2582" i="2"/>
  <c r="F2534" i="2"/>
  <c r="BA2508" i="2"/>
  <c r="E2496" i="2"/>
  <c r="D2472" i="2"/>
  <c r="BA2460" i="2"/>
  <c r="Z44" i="1"/>
  <c r="AH44" i="1"/>
  <c r="BC2422" i="2"/>
  <c r="F2364" i="2"/>
  <c r="BB2166" i="2"/>
  <c r="BB2154" i="2"/>
  <c r="D2116" i="2"/>
  <c r="BB1994" i="2"/>
  <c r="BA1818" i="2"/>
  <c r="E1744" i="2"/>
  <c r="D1694" i="2"/>
  <c r="F1548" i="2"/>
  <c r="AV28" i="1"/>
  <c r="D1510" i="2"/>
  <c r="BC1338" i="2"/>
  <c r="V25" i="1"/>
  <c r="BD1290" i="2"/>
  <c r="D1248" i="2"/>
  <c r="BA1248" i="2"/>
  <c r="D1129" i="2"/>
  <c r="E959" i="2"/>
  <c r="D921" i="2"/>
  <c r="E873" i="2"/>
  <c r="D849" i="2"/>
  <c r="BT17" i="1"/>
  <c r="AP17" i="1"/>
  <c r="D701" i="2"/>
  <c r="BA701" i="2"/>
  <c r="D641" i="2"/>
  <c r="BA575" i="2"/>
  <c r="BD563" i="2"/>
  <c r="D515" i="2"/>
  <c r="BA503" i="2"/>
  <c r="BD491" i="2"/>
  <c r="E443" i="2"/>
  <c r="BA431" i="2"/>
  <c r="D417" i="2"/>
  <c r="D309" i="2"/>
  <c r="D85" i="2"/>
  <c r="D11" i="2"/>
  <c r="BC3173" i="2"/>
  <c r="BA3073" i="2"/>
  <c r="F1855" i="2"/>
  <c r="BD1545" i="2"/>
  <c r="D1387" i="2"/>
  <c r="E1325" i="2"/>
  <c r="BC1325" i="2"/>
  <c r="BB1325" i="2"/>
  <c r="D1325" i="2"/>
  <c r="BB408" i="2"/>
  <c r="D1925" i="2"/>
  <c r="BE304" i="2"/>
  <c r="J304" i="2"/>
  <c r="BA2192" i="2"/>
  <c r="V35" i="1"/>
  <c r="BD1907" i="2"/>
  <c r="BA1693" i="2"/>
  <c r="F1669" i="2"/>
  <c r="BD1559" i="2"/>
  <c r="BC1313" i="2"/>
  <c r="D3053" i="2"/>
  <c r="CC2396" i="2"/>
  <c r="BA2342" i="2"/>
  <c r="D3213" i="2"/>
  <c r="BB3115" i="2"/>
  <c r="BB3065" i="2"/>
  <c r="D3051" i="2"/>
  <c r="E3051" i="2"/>
  <c r="D3003" i="2"/>
  <c r="D2991" i="2"/>
  <c r="BA2943" i="2"/>
  <c r="BB2889" i="2"/>
  <c r="D2889" i="2"/>
  <c r="BB2767" i="2"/>
  <c r="BA2755" i="2"/>
  <c r="E2731" i="2"/>
  <c r="D2719" i="2"/>
  <c r="BA2621" i="2"/>
  <c r="BA2609" i="2"/>
  <c r="E2597" i="2"/>
  <c r="E2585" i="2"/>
  <c r="D2573" i="2"/>
  <c r="BA2437" i="2"/>
  <c r="BC2425" i="2"/>
  <c r="D2343" i="2"/>
  <c r="E2317" i="2"/>
  <c r="F2279" i="2"/>
  <c r="BA2243" i="2"/>
  <c r="BC1415" i="2"/>
  <c r="BC1379" i="2"/>
  <c r="BB2763" i="2"/>
  <c r="BA2754" i="2"/>
  <c r="E2730" i="2"/>
  <c r="BB2646" i="2"/>
  <c r="BA2634" i="2"/>
  <c r="BB2620" i="2"/>
  <c r="E2608" i="2"/>
  <c r="E2584" i="2"/>
  <c r="BB2548" i="2"/>
  <c r="BD2536" i="2"/>
  <c r="BA2436" i="2"/>
  <c r="F2412" i="2"/>
  <c r="BR43" i="1"/>
  <c r="BZ43" i="1"/>
  <c r="BA2328" i="2"/>
  <c r="D2230" i="2"/>
  <c r="AX39" i="1"/>
  <c r="BF39" i="1"/>
  <c r="BA2218" i="2"/>
  <c r="E2204" i="2"/>
  <c r="E2118" i="2"/>
  <c r="D2094" i="2"/>
  <c r="BB2044" i="2"/>
  <c r="BB1972" i="2"/>
  <c r="F1910" i="2"/>
  <c r="CD34" i="1"/>
  <c r="BN34" i="1"/>
  <c r="D1820" i="2"/>
  <c r="BA1708" i="2"/>
  <c r="E1658" i="2"/>
  <c r="BB1634" i="2"/>
  <c r="BB1586" i="2"/>
  <c r="BA1574" i="2"/>
  <c r="E1550" i="2"/>
  <c r="AH27" i="1"/>
  <c r="BV27" i="1"/>
  <c r="E1450" i="2"/>
  <c r="BC1402" i="2"/>
  <c r="BB1316" i="2"/>
  <c r="D1205" i="2"/>
  <c r="BA1131" i="2"/>
  <c r="F1119" i="2"/>
  <c r="E1107" i="2"/>
  <c r="D1071" i="2"/>
  <c r="BA1047" i="2"/>
  <c r="D1021" i="2"/>
  <c r="BA997" i="2"/>
  <c r="BD923" i="2"/>
  <c r="BB911" i="2"/>
  <c r="BD899" i="2"/>
  <c r="BD851" i="2"/>
  <c r="E777" i="2"/>
  <c r="D741" i="2"/>
  <c r="D691" i="2"/>
  <c r="F617" i="2"/>
  <c r="BC617" i="2"/>
  <c r="E553" i="2"/>
  <c r="BA541" i="2"/>
  <c r="E481" i="2"/>
  <c r="BA469" i="2"/>
  <c r="D383" i="2"/>
  <c r="D359" i="2"/>
  <c r="BB323" i="2"/>
  <c r="E299" i="2"/>
  <c r="BA287" i="2"/>
  <c r="BC175" i="2"/>
  <c r="D163" i="2"/>
  <c r="BD139" i="2"/>
  <c r="BA25" i="2"/>
  <c r="D3125" i="2"/>
  <c r="D3113" i="2"/>
  <c r="D3063" i="2"/>
  <c r="AJ50" i="1"/>
  <c r="AX50" i="1"/>
  <c r="D3049" i="2"/>
  <c r="BA3001" i="2"/>
  <c r="E2929" i="2"/>
  <c r="E2777" i="2"/>
  <c r="BA2766" i="2"/>
  <c r="BA2669" i="2"/>
  <c r="E2657" i="2"/>
  <c r="D2645" i="2"/>
  <c r="E2633" i="2"/>
  <c r="BC2583" i="2"/>
  <c r="BD2571" i="2"/>
  <c r="BD2559" i="2"/>
  <c r="E2535" i="2"/>
  <c r="D2497" i="2"/>
  <c r="D2423" i="2"/>
  <c r="BB2327" i="2"/>
  <c r="D2265" i="2"/>
  <c r="F2253" i="2"/>
  <c r="E2203" i="2"/>
  <c r="BL38" i="1"/>
  <c r="BB2131" i="2"/>
  <c r="E2093" i="2"/>
  <c r="BB2019" i="2"/>
  <c r="AT36" i="1"/>
  <c r="E1897" i="2"/>
  <c r="E1883" i="2"/>
  <c r="D1805" i="2"/>
  <c r="BA1793" i="2"/>
  <c r="D1695" i="2"/>
  <c r="D1671" i="2"/>
  <c r="E1633" i="2"/>
  <c r="BD1633" i="2"/>
  <c r="BA1573" i="2"/>
  <c r="D1461" i="2"/>
  <c r="E1413" i="2"/>
  <c r="D1291" i="2"/>
  <c r="BB1291" i="2"/>
  <c r="E1204" i="2"/>
  <c r="D1180" i="2"/>
  <c r="BA1168" i="2"/>
  <c r="BA1154" i="2"/>
  <c r="F1142" i="2"/>
  <c r="E1130" i="2"/>
  <c r="D1118" i="2"/>
  <c r="E1094" i="2"/>
  <c r="D1058" i="2"/>
  <c r="E1020" i="2"/>
  <c r="D972" i="2"/>
  <c r="BA948" i="2"/>
  <c r="BC922" i="2"/>
  <c r="F922" i="2"/>
  <c r="D740" i="2"/>
  <c r="E690" i="2"/>
  <c r="BA678" i="2"/>
  <c r="BD628" i="2"/>
  <c r="E616" i="2"/>
  <c r="E540" i="2"/>
  <c r="BA504" i="2"/>
  <c r="E468" i="2"/>
  <c r="E358" i="2"/>
  <c r="BC358" i="2"/>
  <c r="F322" i="2"/>
  <c r="E286" i="2"/>
  <c r="BB198" i="2"/>
  <c r="BB150" i="2"/>
  <c r="D110" i="2"/>
  <c r="D74" i="2"/>
  <c r="E48" i="2"/>
  <c r="D3174" i="2"/>
  <c r="BA3136" i="2"/>
  <c r="BA3098" i="2"/>
  <c r="D3036" i="2"/>
  <c r="D2940" i="2"/>
  <c r="BD49" i="1"/>
  <c r="BB2898" i="2"/>
  <c r="D2776" i="2"/>
  <c r="BB2716" i="2"/>
  <c r="BA2704" i="2"/>
  <c r="D2644" i="2"/>
  <c r="BC2594" i="2"/>
  <c r="BD2582" i="2"/>
  <c r="BA2570" i="2"/>
  <c r="BA2558" i="2"/>
  <c r="E2546" i="2"/>
  <c r="BC2534" i="2"/>
  <c r="AP44" i="1"/>
  <c r="BF44" i="1"/>
  <c r="BA2434" i="2"/>
  <c r="BA2388" i="2"/>
  <c r="BA2376" i="2"/>
  <c r="E2352" i="2"/>
  <c r="F2276" i="2"/>
  <c r="D2252" i="2"/>
  <c r="BA2240" i="2"/>
  <c r="BA2130" i="2"/>
  <c r="BA2066" i="2"/>
  <c r="D2054" i="2"/>
  <c r="BA2042" i="2"/>
  <c r="E2006" i="2"/>
  <c r="BD2006" i="2"/>
  <c r="D1982" i="2"/>
  <c r="F1908" i="2"/>
  <c r="D1830" i="2"/>
  <c r="AP31" i="1"/>
  <c r="BF31" i="1"/>
  <c r="E1792" i="2"/>
  <c r="E1718" i="2"/>
  <c r="D1682" i="2"/>
  <c r="D1670" i="2"/>
  <c r="BA1584" i="2"/>
  <c r="BA1560" i="2"/>
  <c r="AF28" i="1"/>
  <c r="CF28" i="1"/>
  <c r="BT28" i="1"/>
  <c r="D1460" i="2"/>
  <c r="F1412" i="2"/>
  <c r="D1376" i="2"/>
  <c r="BB1376" i="2"/>
  <c r="AJ25" i="1"/>
  <c r="AR25" i="1"/>
  <c r="AT23" i="1"/>
  <c r="AF23" i="1"/>
  <c r="AL23" i="1"/>
  <c r="BA1203" i="2"/>
  <c r="E1167" i="2"/>
  <c r="D1117" i="2"/>
  <c r="BA1105" i="2"/>
  <c r="F1057" i="2"/>
  <c r="E1045" i="2"/>
  <c r="E947" i="2"/>
  <c r="BB921" i="2"/>
  <c r="BA897" i="2"/>
  <c r="F885" i="2"/>
  <c r="BD861" i="2"/>
  <c r="BA837" i="2"/>
  <c r="E823" i="2"/>
  <c r="CB17" i="1"/>
  <c r="BF17" i="1"/>
  <c r="BN17" i="1"/>
  <c r="BB701" i="2"/>
  <c r="D689" i="2"/>
  <c r="BA689" i="2"/>
  <c r="BA615" i="2"/>
  <c r="BC603" i="2"/>
  <c r="D527" i="2"/>
  <c r="D455" i="2"/>
  <c r="BC417" i="2"/>
  <c r="BB417" i="2"/>
  <c r="D405" i="2"/>
  <c r="BA381" i="2"/>
  <c r="D357" i="2"/>
  <c r="BA357" i="2"/>
  <c r="D345" i="2"/>
  <c r="E309" i="2"/>
  <c r="BB297" i="2"/>
  <c r="BC197" i="2"/>
  <c r="F185" i="2"/>
  <c r="D161" i="2"/>
  <c r="BA161" i="2"/>
  <c r="D149" i="2"/>
  <c r="F137" i="2"/>
  <c r="E85" i="2"/>
  <c r="BA11" i="2"/>
  <c r="L1695" i="2"/>
  <c r="BA3111" i="2"/>
  <c r="D3035" i="2"/>
  <c r="D2987" i="2"/>
  <c r="E2976" i="2"/>
  <c r="BA2897" i="2"/>
  <c r="BB2764" i="2"/>
  <c r="D2751" i="2"/>
  <c r="BA2655" i="2"/>
  <c r="BA2643" i="2"/>
  <c r="E2617" i="2"/>
  <c r="D2605" i="2"/>
  <c r="BD2545" i="2"/>
  <c r="E2495" i="2"/>
  <c r="D2471" i="2"/>
  <c r="BC2433" i="2"/>
  <c r="BA2339" i="2"/>
  <c r="F2275" i="2"/>
  <c r="F2227" i="2"/>
  <c r="D2177" i="2"/>
  <c r="E2165" i="2"/>
  <c r="D2153" i="2"/>
  <c r="D2115" i="2"/>
  <c r="BA2103" i="2"/>
  <c r="BD2065" i="2"/>
  <c r="BB1993" i="2"/>
  <c r="F1967" i="2"/>
  <c r="E1955" i="2"/>
  <c r="BB3083" i="2"/>
  <c r="D3057" i="2"/>
  <c r="BA3009" i="2"/>
  <c r="CA2937" i="2"/>
  <c r="E2937" i="2"/>
  <c r="D2883" i="2"/>
  <c r="D2773" i="2"/>
  <c r="D2323" i="2"/>
  <c r="D2077" i="2"/>
  <c r="E1891" i="2"/>
  <c r="D1813" i="2"/>
  <c r="D1715" i="2"/>
  <c r="D1617" i="2"/>
  <c r="BB1617" i="2"/>
  <c r="F1593" i="2"/>
  <c r="F1569" i="2"/>
  <c r="D1543" i="2"/>
  <c r="E1335" i="2"/>
  <c r="D1299" i="2"/>
  <c r="BB1299" i="2"/>
  <c r="D1188" i="2"/>
  <c r="E1150" i="2"/>
  <c r="D1138" i="2"/>
  <c r="D1078" i="2"/>
  <c r="CD1066" i="2"/>
  <c r="G1054" i="2"/>
  <c r="H1054" i="2" s="1"/>
  <c r="BA1042" i="2"/>
  <c r="K1042" i="2"/>
  <c r="D992" i="2"/>
  <c r="BA968" i="2"/>
  <c r="BD918" i="2"/>
  <c r="BD846" i="2"/>
  <c r="D772" i="2"/>
  <c r="BA748" i="2"/>
  <c r="BC378" i="2"/>
  <c r="BB194" i="2"/>
  <c r="D68" i="2"/>
  <c r="BA3153" i="2"/>
  <c r="BB3129" i="2"/>
  <c r="BA3129" i="2"/>
  <c r="BA3041" i="2"/>
  <c r="E2993" i="2"/>
  <c r="D2957" i="2"/>
  <c r="BA2945" i="2"/>
  <c r="BB2781" i="2"/>
  <c r="BA2769" i="2"/>
  <c r="E2745" i="2"/>
  <c r="D2733" i="2"/>
  <c r="BB2661" i="2"/>
  <c r="E2625" i="2"/>
  <c r="N46" i="1"/>
  <c r="CD46" i="1"/>
  <c r="AT46" i="1"/>
  <c r="BC2551" i="2"/>
  <c r="BA2551" i="2"/>
  <c r="BA2427" i="2"/>
  <c r="BC2415" i="2"/>
  <c r="BA2381" i="2"/>
  <c r="BA2369" i="2"/>
  <c r="BA2345" i="2"/>
  <c r="D2319" i="2"/>
  <c r="BA2307" i="2"/>
  <c r="F2245" i="2"/>
  <c r="E2233" i="2"/>
  <c r="BB2135" i="2"/>
  <c r="E2097" i="2"/>
  <c r="BN37" i="1"/>
  <c r="BV37" i="1"/>
  <c r="BB2023" i="2"/>
  <c r="E1937" i="2"/>
  <c r="E1887" i="2"/>
  <c r="D1849" i="2"/>
  <c r="T33" i="1"/>
  <c r="BB1849" i="2"/>
  <c r="D1809" i="2"/>
  <c r="BA1797" i="2"/>
  <c r="E1725" i="2"/>
  <c r="BA1711" i="2"/>
  <c r="D1711" i="2"/>
  <c r="D1613" i="2"/>
  <c r="BB1613" i="2"/>
  <c r="BA1589" i="2"/>
  <c r="E1577" i="2"/>
  <c r="E1553" i="2"/>
  <c r="E1417" i="2"/>
  <c r="BC1381" i="2"/>
  <c r="BD1355" i="2"/>
  <c r="BC1343" i="2"/>
  <c r="E1331" i="2"/>
  <c r="D1295" i="2"/>
  <c r="BB1295" i="2"/>
  <c r="BD1264" i="2"/>
  <c r="E1208" i="2"/>
  <c r="BD1208" i="2"/>
  <c r="D1184" i="2"/>
  <c r="BA1172" i="2"/>
  <c r="BA1158" i="2"/>
  <c r="F1146" i="2"/>
  <c r="E1134" i="2"/>
  <c r="D1122" i="2"/>
  <c r="E1098" i="2"/>
  <c r="D1062" i="2"/>
  <c r="E1036" i="2"/>
  <c r="D988" i="2"/>
  <c r="BA964" i="2"/>
  <c r="F926" i="2"/>
  <c r="BD902" i="2"/>
  <c r="BB890" i="2"/>
  <c r="F854" i="2"/>
  <c r="BC854" i="2"/>
  <c r="BB768" i="2"/>
  <c r="E682" i="2"/>
  <c r="BD632" i="2"/>
  <c r="E620" i="2"/>
  <c r="E544" i="2"/>
  <c r="E472" i="2"/>
  <c r="BC386" i="2"/>
  <c r="BA374" i="2"/>
  <c r="BC362" i="2"/>
  <c r="BD202" i="2"/>
  <c r="F166" i="2"/>
  <c r="D142" i="2"/>
  <c r="D16" i="2"/>
  <c r="BA3151" i="2"/>
  <c r="E3127" i="2"/>
  <c r="BA3115" i="2"/>
  <c r="D3101" i="2"/>
  <c r="BA3065" i="2"/>
  <c r="BA3015" i="2"/>
  <c r="D2955" i="2"/>
  <c r="E2943" i="2"/>
  <c r="E2767" i="2"/>
  <c r="D2755" i="2"/>
  <c r="BB2659" i="2"/>
  <c r="BA2647" i="2"/>
  <c r="D2635" i="2"/>
  <c r="E2621" i="2"/>
  <c r="D2609" i="2"/>
  <c r="D2511" i="2"/>
  <c r="D2475" i="2"/>
  <c r="BA2463" i="2"/>
  <c r="BB2317" i="2"/>
  <c r="E2279" i="2"/>
  <c r="D2255" i="2"/>
  <c r="F2243" i="2"/>
  <c r="BA2119" i="2"/>
  <c r="E2083" i="2"/>
  <c r="BA2069" i="2"/>
  <c r="E2033" i="2"/>
  <c r="BD2033" i="2"/>
  <c r="D2009" i="2"/>
  <c r="BA1997" i="2"/>
  <c r="BB1911" i="2"/>
  <c r="D1911" i="2"/>
  <c r="E1873" i="2"/>
  <c r="D1807" i="2"/>
  <c r="BA1795" i="2"/>
  <c r="BA1759" i="2"/>
  <c r="E1723" i="2"/>
  <c r="BC1723" i="2"/>
  <c r="AF30" i="1"/>
  <c r="E1647" i="2"/>
  <c r="BD1647" i="2"/>
  <c r="D1611" i="2"/>
  <c r="BB1611" i="2"/>
  <c r="E1563" i="2"/>
  <c r="D1551" i="2"/>
  <c r="F1379" i="2"/>
  <c r="BB1353" i="2"/>
  <c r="E1329" i="2"/>
  <c r="BD1329" i="2"/>
  <c r="BB1293" i="2"/>
  <c r="D1250" i="2"/>
  <c r="E1206" i="2"/>
  <c r="D1182" i="2"/>
  <c r="F1156" i="2"/>
  <c r="E1144" i="2"/>
  <c r="D1132" i="2"/>
  <c r="F1108" i="2"/>
  <c r="E1084" i="2"/>
  <c r="D1048" i="2"/>
  <c r="E1034" i="2"/>
  <c r="D1022" i="2"/>
  <c r="BA962" i="2"/>
  <c r="F924" i="2"/>
  <c r="D888" i="2"/>
  <c r="BB888" i="2"/>
  <c r="F852" i="2"/>
  <c r="BC852" i="2"/>
  <c r="BA826" i="2"/>
  <c r="E754" i="2"/>
  <c r="D606" i="2"/>
  <c r="E542" i="2"/>
  <c r="BA530" i="2"/>
  <c r="E470" i="2"/>
  <c r="BA458" i="2"/>
  <c r="T11" i="1"/>
  <c r="BB350" i="2"/>
  <c r="BA312" i="2"/>
  <c r="F276" i="2"/>
  <c r="BB188" i="2"/>
  <c r="BA152" i="2"/>
  <c r="BA140" i="2"/>
  <c r="E88" i="2"/>
  <c r="D38" i="2"/>
  <c r="E3126" i="2"/>
  <c r="E3100" i="2"/>
  <c r="E3038" i="2"/>
  <c r="D3014" i="2"/>
  <c r="BA2954" i="2"/>
  <c r="D2888" i="2"/>
  <c r="BB2754" i="2"/>
  <c r="BA2742" i="2"/>
  <c r="E2718" i="2"/>
  <c r="D2706" i="2"/>
  <c r="BB2634" i="2"/>
  <c r="BD2620" i="2"/>
  <c r="BA2596" i="2"/>
  <c r="E2572" i="2"/>
  <c r="BD2548" i="2"/>
  <c r="D2498" i="2"/>
  <c r="BB2448" i="2"/>
  <c r="D2424" i="2"/>
  <c r="AN43" i="1"/>
  <c r="BC2412" i="2"/>
  <c r="D2278" i="2"/>
  <c r="BA2266" i="2"/>
  <c r="BV39" i="1"/>
  <c r="AP39" i="1"/>
  <c r="E2056" i="2"/>
  <c r="D2032" i="2"/>
  <c r="BA2020" i="2"/>
  <c r="E1984" i="2"/>
  <c r="BD1984" i="2"/>
  <c r="Z34" i="1"/>
  <c r="AJ34" i="1"/>
  <c r="R34" i="1"/>
  <c r="BA1872" i="2"/>
  <c r="E1782" i="2"/>
  <c r="E1746" i="2"/>
  <c r="BA1696" i="2"/>
  <c r="D1684" i="2"/>
  <c r="BB1574" i="2"/>
  <c r="BA1562" i="2"/>
  <c r="BF27" i="1"/>
  <c r="D1464" i="2"/>
  <c r="BB1464" i="2"/>
  <c r="F1450" i="2"/>
  <c r="BA1414" i="2"/>
  <c r="E1378" i="2"/>
  <c r="D1352" i="2"/>
  <c r="D1292" i="2"/>
  <c r="BA1181" i="2"/>
  <c r="F1169" i="2"/>
  <c r="BA1119" i="2"/>
  <c r="E1095" i="2"/>
  <c r="D1059" i="2"/>
  <c r="D1009" i="2"/>
  <c r="BA985" i="2"/>
  <c r="E923" i="2"/>
  <c r="BC899" i="2"/>
  <c r="F863" i="2"/>
  <c r="BC863" i="2"/>
  <c r="D565" i="2"/>
  <c r="D493" i="2"/>
  <c r="BB419" i="2"/>
  <c r="E419" i="2"/>
  <c r="BE371" i="2"/>
  <c r="D371" i="2"/>
  <c r="BD359" i="2"/>
  <c r="BB311" i="2"/>
  <c r="E287" i="2"/>
  <c r="BA275" i="2"/>
  <c r="BA261" i="2"/>
  <c r="BA249" i="2"/>
  <c r="BA237" i="2"/>
  <c r="BA225" i="2"/>
  <c r="BA213" i="2"/>
  <c r="BA199" i="2"/>
  <c r="D199" i="2"/>
  <c r="BD163" i="2"/>
  <c r="D151" i="2"/>
  <c r="BA151" i="2"/>
  <c r="E111" i="2"/>
  <c r="E75" i="2"/>
  <c r="E49" i="2"/>
  <c r="D25" i="2"/>
  <c r="E3149" i="2"/>
  <c r="E3125" i="2"/>
  <c r="E3113" i="2"/>
  <c r="D3099" i="2"/>
  <c r="D3087" i="2"/>
  <c r="E3049" i="2"/>
  <c r="D2977" i="2"/>
  <c r="E2965" i="2"/>
  <c r="BA2941" i="2"/>
  <c r="D2887" i="2"/>
  <c r="BB2766" i="2"/>
  <c r="D2753" i="2"/>
  <c r="BB2669" i="2"/>
  <c r="E2645" i="2"/>
  <c r="D2619" i="2"/>
  <c r="BC2571" i="2"/>
  <c r="BD2535" i="2"/>
  <c r="BC2423" i="2"/>
  <c r="BA2377" i="2"/>
  <c r="BA2365" i="2"/>
  <c r="BA2353" i="2"/>
  <c r="BA2303" i="2"/>
  <c r="E2229" i="2"/>
  <c r="D2191" i="2"/>
  <c r="BA2117" i="2"/>
  <c r="E2031" i="2"/>
  <c r="BD2031" i="2"/>
  <c r="D2007" i="2"/>
  <c r="BA1995" i="2"/>
  <c r="CB36" i="1"/>
  <c r="BJ36" i="1"/>
  <c r="BR36" i="1"/>
  <c r="E1921" i="2"/>
  <c r="BA1745" i="2"/>
  <c r="D1745" i="2"/>
  <c r="BA1683" i="2"/>
  <c r="D1683" i="2"/>
  <c r="E1671" i="2"/>
  <c r="E1621" i="2"/>
  <c r="BD1621" i="2"/>
  <c r="BA1549" i="2"/>
  <c r="E1461" i="2"/>
  <c r="F1425" i="2"/>
  <c r="BB1401" i="2"/>
  <c r="D1389" i="2"/>
  <c r="BA1377" i="2"/>
  <c r="E1315" i="2"/>
  <c r="D1260" i="2"/>
  <c r="BA1260" i="2"/>
  <c r="BA1216" i="2"/>
  <c r="BD1192" i="2"/>
  <c r="BA1142" i="2"/>
  <c r="E1118" i="2"/>
  <c r="E1082" i="2"/>
  <c r="D1046" i="2"/>
  <c r="E1008" i="2"/>
  <c r="D960" i="2"/>
  <c r="BA936" i="2"/>
  <c r="BC910" i="2"/>
  <c r="BD898" i="2"/>
  <c r="BB874" i="2"/>
  <c r="D874" i="2"/>
  <c r="F838" i="2"/>
  <c r="BC838" i="2"/>
  <c r="BA824" i="2"/>
  <c r="E776" i="2"/>
  <c r="BB752" i="2"/>
  <c r="BA666" i="2"/>
  <c r="BD616" i="2"/>
  <c r="E604" i="2"/>
  <c r="D552" i="2"/>
  <c r="BA516" i="2"/>
  <c r="D480" i="2"/>
  <c r="BA444" i="2"/>
  <c r="E370" i="2"/>
  <c r="BA322" i="2"/>
  <c r="F310" i="2"/>
  <c r="E274" i="2"/>
  <c r="BC274" i="2"/>
  <c r="BB260" i="2"/>
  <c r="BB248" i="2"/>
  <c r="BB236" i="2"/>
  <c r="BB224" i="2"/>
  <c r="BB212" i="2"/>
  <c r="E198" i="2"/>
  <c r="BA186" i="2"/>
  <c r="D174" i="2"/>
  <c r="BA48" i="2"/>
  <c r="BB3098" i="2"/>
  <c r="E3074" i="2"/>
  <c r="BZ3000" i="2"/>
  <c r="D3000" i="2"/>
  <c r="E2988" i="2"/>
  <c r="BA2964" i="2"/>
  <c r="CD49" i="1"/>
  <c r="BA2928" i="2"/>
  <c r="BB2886" i="2"/>
  <c r="E2776" i="2"/>
  <c r="BA2765" i="2"/>
  <c r="BB2704" i="2"/>
  <c r="BA2692" i="2"/>
  <c r="D2656" i="2"/>
  <c r="E2644" i="2"/>
  <c r="BB2570" i="2"/>
  <c r="BB2558" i="2"/>
  <c r="BA2546" i="2"/>
  <c r="E2520" i="2"/>
  <c r="E2484" i="2"/>
  <c r="D2460" i="2"/>
  <c r="BN44" i="1"/>
  <c r="BV44" i="1"/>
  <c r="BB2446" i="2"/>
  <c r="BA2364" i="2"/>
  <c r="D2340" i="2"/>
  <c r="BA2340" i="2"/>
  <c r="E2302" i="2"/>
  <c r="BA2288" i="2"/>
  <c r="D2104" i="2"/>
  <c r="BA2092" i="2"/>
  <c r="BD2066" i="2"/>
  <c r="BB1982" i="2"/>
  <c r="D1968" i="2"/>
  <c r="BB1894" i="2"/>
  <c r="BA1882" i="2"/>
  <c r="D1818" i="2"/>
  <c r="BN31" i="1"/>
  <c r="BV31" i="1"/>
  <c r="CD31" i="1"/>
  <c r="E1732" i="2"/>
  <c r="E1706" i="2"/>
  <c r="D1656" i="2"/>
  <c r="BD1596" i="2"/>
  <c r="BB1584" i="2"/>
  <c r="BB1560" i="2"/>
  <c r="R28" i="1"/>
  <c r="BA1548" i="2"/>
  <c r="D1498" i="2"/>
  <c r="E1460" i="2"/>
  <c r="D1436" i="2"/>
  <c r="BB1436" i="2"/>
  <c r="BA1424" i="2"/>
  <c r="BC1400" i="2"/>
  <c r="E1388" i="2"/>
  <c r="BD1350" i="2"/>
  <c r="BB25" i="1"/>
  <c r="BH25" i="1"/>
  <c r="BA1259" i="2"/>
  <c r="BD1259" i="2"/>
  <c r="E1215" i="2"/>
  <c r="BD1215" i="2"/>
  <c r="F1179" i="2"/>
  <c r="E1153" i="2"/>
  <c r="BA1093" i="2"/>
  <c r="F1045" i="2"/>
  <c r="BA1031" i="2"/>
  <c r="D1031" i="2"/>
  <c r="E935" i="2"/>
  <c r="D909" i="2"/>
  <c r="BD897" i="2"/>
  <c r="E897" i="2"/>
  <c r="BC873" i="2"/>
  <c r="E861" i="2"/>
  <c r="BB837" i="2"/>
  <c r="D837" i="2"/>
  <c r="T17" i="1"/>
  <c r="BB739" i="2"/>
  <c r="CD17" i="1"/>
  <c r="F739" i="2"/>
  <c r="BB689" i="2"/>
  <c r="E665" i="2"/>
  <c r="D627" i="2"/>
  <c r="BA603" i="2"/>
  <c r="BC591" i="2"/>
  <c r="E527" i="2"/>
  <c r="BA515" i="2"/>
  <c r="E455" i="2"/>
  <c r="BA443" i="2"/>
  <c r="BC405" i="2"/>
  <c r="BB405" i="2"/>
  <c r="D393" i="2"/>
  <c r="BA369" i="2"/>
  <c r="BB357" i="2"/>
  <c r="BB345" i="2"/>
  <c r="D321" i="2"/>
  <c r="BD321" i="2"/>
  <c r="E297" i="2"/>
  <c r="BB285" i="2"/>
  <c r="E259" i="2"/>
  <c r="BC259" i="2"/>
  <c r="E247" i="2"/>
  <c r="BC247" i="2"/>
  <c r="E235" i="2"/>
  <c r="BC235" i="2"/>
  <c r="E223" i="2"/>
  <c r="BC223" i="2"/>
  <c r="E211" i="2"/>
  <c r="BC211" i="2"/>
  <c r="BA197" i="2"/>
  <c r="D137" i="2"/>
  <c r="D109" i="2"/>
  <c r="D35" i="2"/>
  <c r="BF321" i="2"/>
  <c r="D3161" i="2"/>
  <c r="E3111" i="2"/>
  <c r="D3145" i="2"/>
  <c r="BB3121" i="2"/>
  <c r="BA3109" i="2"/>
  <c r="BA3095" i="2"/>
  <c r="E3057" i="2"/>
  <c r="D2902" i="2"/>
  <c r="D2450" i="2"/>
  <c r="BC2194" i="2"/>
  <c r="BC2182" i="2"/>
  <c r="BH2182" i="2"/>
  <c r="F2134" i="2"/>
  <c r="BD2010" i="2"/>
  <c r="D1986" i="2"/>
  <c r="BA1860" i="2"/>
  <c r="BA1415" i="2"/>
  <c r="E1622" i="2"/>
  <c r="BB3153" i="2"/>
  <c r="E3117" i="2"/>
  <c r="BA3017" i="2"/>
  <c r="BA2993" i="2"/>
  <c r="D2981" i="2"/>
  <c r="BA2933" i="2"/>
  <c r="F2903" i="2"/>
  <c r="BB2769" i="2"/>
  <c r="BA2757" i="2"/>
  <c r="E2733" i="2"/>
  <c r="D2721" i="2"/>
  <c r="BA2637" i="2"/>
  <c r="D2599" i="2"/>
  <c r="BA2539" i="2"/>
  <c r="D2513" i="2"/>
  <c r="E2501" i="2"/>
  <c r="D2477" i="2"/>
  <c r="BA2465" i="2"/>
  <c r="BB2439" i="2"/>
  <c r="BB2319" i="2"/>
  <c r="E2281" i="2"/>
  <c r="D2257" i="2"/>
  <c r="BH37" i="1"/>
  <c r="BB2073" i="2"/>
  <c r="AB37" i="1"/>
  <c r="E2035" i="2"/>
  <c r="BD2035" i="2"/>
  <c r="D2011" i="2"/>
  <c r="BA1999" i="2"/>
  <c r="BB1875" i="2"/>
  <c r="AT33" i="1"/>
  <c r="BA1699" i="2"/>
  <c r="D1699" i="2"/>
  <c r="E1637" i="2"/>
  <c r="BD1637" i="2"/>
  <c r="D1601" i="2"/>
  <c r="BB1601" i="2"/>
  <c r="BA1565" i="2"/>
  <c r="D1453" i="2"/>
  <c r="F1429" i="2"/>
  <c r="BB1405" i="2"/>
  <c r="D1393" i="2"/>
  <c r="BA1381" i="2"/>
  <c r="BC1355" i="2"/>
  <c r="BD1331" i="2"/>
  <c r="E1319" i="2"/>
  <c r="D1264" i="2"/>
  <c r="BA1264" i="2"/>
  <c r="BD1220" i="2"/>
  <c r="BA1220" i="2"/>
  <c r="BA1146" i="2"/>
  <c r="F1134" i="2"/>
  <c r="E1122" i="2"/>
  <c r="D1110" i="2"/>
  <c r="E1086" i="2"/>
  <c r="D1050" i="2"/>
  <c r="E1024" i="2"/>
  <c r="D976" i="2"/>
  <c r="BA952" i="2"/>
  <c r="F914" i="2"/>
  <c r="BC914" i="2"/>
  <c r="E902" i="2"/>
  <c r="D878" i="2"/>
  <c r="BA866" i="2"/>
  <c r="BA828" i="2"/>
  <c r="D744" i="2"/>
  <c r="BA682" i="2"/>
  <c r="D658" i="2"/>
  <c r="BD620" i="2"/>
  <c r="E596" i="2"/>
  <c r="D556" i="2"/>
  <c r="D484" i="2"/>
  <c r="BA448" i="2"/>
  <c r="BC374" i="2"/>
  <c r="D190" i="2"/>
  <c r="BB178" i="2"/>
  <c r="BD166" i="2"/>
  <c r="BC142" i="2"/>
  <c r="BA64" i="2"/>
  <c r="E40" i="2"/>
  <c r="BB3151" i="2"/>
  <c r="D3151" i="2"/>
  <c r="BB3127" i="2"/>
  <c r="CC3027" i="2"/>
  <c r="BA3027" i="2"/>
  <c r="BA2955" i="2"/>
  <c r="BA2889" i="2"/>
  <c r="BA2779" i="2"/>
  <c r="E2755" i="2"/>
  <c r="D2743" i="2"/>
  <c r="BB2647" i="2"/>
  <c r="E2609" i="2"/>
  <c r="BC2537" i="2"/>
  <c r="E2487" i="2"/>
  <c r="BA2449" i="2"/>
  <c r="BC2437" i="2"/>
  <c r="E2413" i="2"/>
  <c r="E2329" i="2"/>
  <c r="D2305" i="2"/>
  <c r="F2291" i="2"/>
  <c r="E2219" i="2"/>
  <c r="D2181" i="2"/>
  <c r="BB2009" i="2"/>
  <c r="D1959" i="2"/>
  <c r="E1935" i="2"/>
  <c r="AL30" i="1"/>
  <c r="BD30" i="1"/>
  <c r="BA1575" i="2"/>
  <c r="E1551" i="2"/>
  <c r="BD1353" i="2"/>
  <c r="BD1317" i="2"/>
  <c r="D1262" i="2"/>
  <c r="BA1218" i="2"/>
  <c r="BD1194" i="2"/>
  <c r="BA1156" i="2"/>
  <c r="F1144" i="2"/>
  <c r="E1132" i="2"/>
  <c r="D1120" i="2"/>
  <c r="E1072" i="2"/>
  <c r="E1022" i="2"/>
  <c r="D1010" i="2"/>
  <c r="BA950" i="2"/>
  <c r="BB900" i="2"/>
  <c r="BA864" i="2"/>
  <c r="BA814" i="2"/>
  <c r="E742" i="2"/>
  <c r="BA704" i="2"/>
  <c r="BA656" i="2"/>
  <c r="BD630" i="2"/>
  <c r="E630" i="2"/>
  <c r="D594" i="2"/>
  <c r="D554" i="2"/>
  <c r="D482" i="2"/>
  <c r="BC372" i="2"/>
  <c r="BD351" i="2"/>
  <c r="V11" i="1"/>
  <c r="BD350" i="2"/>
  <c r="BA300" i="2"/>
  <c r="BC288" i="2"/>
  <c r="E262" i="2"/>
  <c r="E250" i="2"/>
  <c r="E238" i="2"/>
  <c r="E226" i="2"/>
  <c r="E214" i="2"/>
  <c r="BC200" i="2"/>
  <c r="BD188" i="2"/>
  <c r="BC152" i="2"/>
  <c r="E152" i="2"/>
  <c r="BC140" i="2"/>
  <c r="E38" i="2"/>
  <c r="E14" i="2"/>
  <c r="BB3150" i="2"/>
  <c r="BB3076" i="2"/>
  <c r="BA3050" i="2"/>
  <c r="D3002" i="2"/>
  <c r="BA2942" i="2"/>
  <c r="F2900" i="2"/>
  <c r="BB2742" i="2"/>
  <c r="BA2730" i="2"/>
  <c r="E2706" i="2"/>
  <c r="D2694" i="2"/>
  <c r="BC2620" i="2"/>
  <c r="BA2608" i="2"/>
  <c r="BB2596" i="2"/>
  <c r="BA2584" i="2"/>
  <c r="BC2548" i="2"/>
  <c r="BA2522" i="2"/>
  <c r="BA2424" i="2"/>
  <c r="BL43" i="1"/>
  <c r="BD43" i="1"/>
  <c r="D2328" i="2"/>
  <c r="BA2316" i="2"/>
  <c r="E2242" i="2"/>
  <c r="AB39" i="1"/>
  <c r="D2218" i="2"/>
  <c r="BN39" i="1"/>
  <c r="BA2204" i="2"/>
  <c r="D2168" i="2"/>
  <c r="D2144" i="2"/>
  <c r="E2106" i="2"/>
  <c r="D2082" i="2"/>
  <c r="BB2032" i="2"/>
  <c r="BA1934" i="2"/>
  <c r="D1884" i="2"/>
  <c r="BB1884" i="2"/>
  <c r="BH34" i="1"/>
  <c r="AR34" i="1"/>
  <c r="E1832" i="2"/>
  <c r="BD1832" i="2"/>
  <c r="D1696" i="2"/>
  <c r="BA1684" i="2"/>
  <c r="BD1658" i="2"/>
  <c r="E1634" i="2"/>
  <c r="BD1574" i="2"/>
  <c r="BB1562" i="2"/>
  <c r="AR27" i="1"/>
  <c r="BA1450" i="2"/>
  <c r="D1438" i="2"/>
  <c r="D1426" i="2"/>
  <c r="BB1426" i="2"/>
  <c r="D1414" i="2"/>
  <c r="F1390" i="2"/>
  <c r="BC1390" i="2"/>
  <c r="E1352" i="2"/>
  <c r="E1316" i="2"/>
  <c r="F1217" i="2"/>
  <c r="D1193" i="2"/>
  <c r="E1083" i="2"/>
  <c r="D1047" i="2"/>
  <c r="D997" i="2"/>
  <c r="BA973" i="2"/>
  <c r="BD911" i="2"/>
  <c r="BB899" i="2"/>
  <c r="BA875" i="2"/>
  <c r="E839" i="2"/>
  <c r="BD839" i="2"/>
  <c r="E753" i="2"/>
  <c r="BA741" i="2"/>
  <c r="E715" i="2"/>
  <c r="D629" i="2"/>
  <c r="BA617" i="2"/>
  <c r="F605" i="2"/>
  <c r="BA593" i="2"/>
  <c r="BC593" i="2"/>
  <c r="E565" i="2"/>
  <c r="BA553" i="2"/>
  <c r="E493" i="2"/>
  <c r="BA481" i="2"/>
  <c r="BD419" i="2"/>
  <c r="BB407" i="2"/>
  <c r="E407" i="2"/>
  <c r="F323" i="2"/>
  <c r="BB299" i="2"/>
  <c r="E275" i="2"/>
  <c r="D139" i="2"/>
  <c r="BD111" i="2"/>
  <c r="BD75" i="2"/>
  <c r="BA49" i="2"/>
  <c r="BB3125" i="2"/>
  <c r="BA3075" i="2"/>
  <c r="BF50" i="1"/>
  <c r="AB50" i="1"/>
  <c r="R50" i="1"/>
  <c r="BA3063" i="2"/>
  <c r="BZ3037" i="2"/>
  <c r="D3037" i="2"/>
  <c r="E2887" i="2"/>
  <c r="BA2777" i="2"/>
  <c r="E2753" i="2"/>
  <c r="D2741" i="2"/>
  <c r="BA2657" i="2"/>
  <c r="BA2633" i="2"/>
  <c r="E2619" i="2"/>
  <c r="D2607" i="2"/>
  <c r="D2595" i="2"/>
  <c r="BC2559" i="2"/>
  <c r="D2521" i="2"/>
  <c r="D2485" i="2"/>
  <c r="BA2473" i="2"/>
  <c r="BA2435" i="2"/>
  <c r="D2327" i="2"/>
  <c r="BB2315" i="2"/>
  <c r="E2277" i="2"/>
  <c r="F2241" i="2"/>
  <c r="E2081" i="2"/>
  <c r="BB2007" i="2"/>
  <c r="AF36" i="1"/>
  <c r="F1971" i="2"/>
  <c r="BC1971" i="2"/>
  <c r="D1793" i="2"/>
  <c r="BA1781" i="2"/>
  <c r="E1719" i="2"/>
  <c r="E1609" i="2"/>
  <c r="BD1609" i="2"/>
  <c r="BB1573" i="2"/>
  <c r="BB1549" i="2"/>
  <c r="F1461" i="2"/>
  <c r="D1449" i="2"/>
  <c r="E1401" i="2"/>
  <c r="BD1315" i="2"/>
  <c r="E1192" i="2"/>
  <c r="D1168" i="2"/>
  <c r="E1070" i="2"/>
  <c r="E996" i="2"/>
  <c r="D948" i="2"/>
  <c r="F910" i="2"/>
  <c r="BD886" i="2"/>
  <c r="BA850" i="2"/>
  <c r="E764" i="2"/>
  <c r="BA690" i="2"/>
  <c r="D678" i="2"/>
  <c r="BA654" i="2"/>
  <c r="BD604" i="2"/>
  <c r="E552" i="2"/>
  <c r="E480" i="2"/>
  <c r="BD418" i="2"/>
  <c r="BA358" i="2"/>
  <c r="BB186" i="2"/>
  <c r="BA174" i="2"/>
  <c r="F162" i="2"/>
  <c r="E150" i="2"/>
  <c r="BB138" i="2"/>
  <c r="E110" i="2"/>
  <c r="D12" i="2"/>
  <c r="D3186" i="2"/>
  <c r="CA3012" i="2"/>
  <c r="E3012" i="2"/>
  <c r="D2964" i="2"/>
  <c r="D2928" i="2"/>
  <c r="BB2765" i="2"/>
  <c r="D2752" i="2"/>
  <c r="BB2692" i="2"/>
  <c r="BA2680" i="2"/>
  <c r="E2656" i="2"/>
  <c r="D2632" i="2"/>
  <c r="D2618" i="2"/>
  <c r="BC2582" i="2"/>
  <c r="BD2570" i="2"/>
  <c r="BD2558" i="2"/>
  <c r="BB2460" i="2"/>
  <c r="AB44" i="1"/>
  <c r="BA2422" i="2"/>
  <c r="BA2352" i="2"/>
  <c r="F2264" i="2"/>
  <c r="D2240" i="2"/>
  <c r="BA2228" i="2"/>
  <c r="D2202" i="2"/>
  <c r="BB2130" i="2"/>
  <c r="E2066" i="2"/>
  <c r="D2042" i="2"/>
  <c r="BA2030" i="2"/>
  <c r="E1994" i="2"/>
  <c r="BD1994" i="2"/>
  <c r="AJ31" i="1"/>
  <c r="BB1818" i="2"/>
  <c r="AB31" i="1"/>
  <c r="E1780" i="2"/>
  <c r="E1694" i="2"/>
  <c r="E1670" i="2"/>
  <c r="BB1656" i="2"/>
  <c r="D1644" i="2"/>
  <c r="BD1584" i="2"/>
  <c r="BD1560" i="2"/>
  <c r="BD28" i="1"/>
  <c r="BV28" i="1"/>
  <c r="F1460" i="2"/>
  <c r="D1448" i="2"/>
  <c r="F1400" i="2"/>
  <c r="BC1388" i="2"/>
  <c r="D1362" i="2"/>
  <c r="BC1350" i="2"/>
  <c r="D1338" i="2"/>
  <c r="BC1302" i="2"/>
  <c r="BD25" i="1"/>
  <c r="BC1248" i="2"/>
  <c r="AB23" i="1"/>
  <c r="CB23" i="1"/>
  <c r="D1203" i="2"/>
  <c r="BA1191" i="2"/>
  <c r="F1153" i="2"/>
  <c r="E1141" i="2"/>
  <c r="D1105" i="2"/>
  <c r="BA1081" i="2"/>
  <c r="BA1019" i="2"/>
  <c r="D1019" i="2"/>
  <c r="BB909" i="2"/>
  <c r="BA885" i="2"/>
  <c r="BD849" i="2"/>
  <c r="D775" i="2"/>
  <c r="V17" i="1"/>
  <c r="BD739" i="2"/>
  <c r="AJ17" i="1"/>
  <c r="AR17" i="1"/>
  <c r="D615" i="2"/>
  <c r="BA591" i="2"/>
  <c r="D539" i="2"/>
  <c r="E467" i="2"/>
  <c r="BC393" i="2"/>
  <c r="BB393" i="2"/>
  <c r="D381" i="2"/>
  <c r="E345" i="2"/>
  <c r="BD309" i="2"/>
  <c r="D297" i="2"/>
  <c r="E285" i="2"/>
  <c r="BB273" i="2"/>
  <c r="BC185" i="2"/>
  <c r="F173" i="2"/>
  <c r="BA149" i="2"/>
  <c r="BD85" i="2"/>
  <c r="BA35" i="2"/>
  <c r="E11" i="2"/>
  <c r="E3161" i="2"/>
  <c r="BA3147" i="2"/>
  <c r="D3135" i="2"/>
  <c r="BB3111" i="2"/>
  <c r="BA3097" i="2"/>
  <c r="D3023" i="2"/>
  <c r="E3011" i="2"/>
  <c r="BA2976" i="2"/>
  <c r="E2939" i="2"/>
  <c r="BB2897" i="2"/>
  <c r="D2897" i="2"/>
  <c r="E2739" i="2"/>
  <c r="D2727" i="2"/>
  <c r="BB2631" i="2"/>
  <c r="BA2617" i="2"/>
  <c r="E2593" i="2"/>
  <c r="BC2545" i="2"/>
  <c r="BC2533" i="2"/>
  <c r="E2519" i="2"/>
  <c r="E2483" i="2"/>
  <c r="BB2457" i="2"/>
  <c r="D2457" i="2"/>
  <c r="BC2421" i="2"/>
  <c r="F2263" i="2"/>
  <c r="CD2758" i="2"/>
  <c r="CC1582" i="2"/>
  <c r="D3004" i="2"/>
  <c r="BZ3004" i="2"/>
  <c r="BA3004" i="2"/>
  <c r="CC3004" i="2"/>
  <c r="D3141" i="2"/>
  <c r="BA3029" i="2"/>
  <c r="E2957" i="2"/>
  <c r="F2891" i="2"/>
  <c r="BB2757" i="2"/>
  <c r="BA2745" i="2"/>
  <c r="E2721" i="2"/>
  <c r="D2709" i="2"/>
  <c r="BB2637" i="2"/>
  <c r="F2625" i="2"/>
  <c r="P46" i="1"/>
  <c r="BH46" i="1"/>
  <c r="AV46" i="1"/>
  <c r="D2575" i="2"/>
  <c r="D2563" i="2"/>
  <c r="BB2551" i="2"/>
  <c r="BC2539" i="2"/>
  <c r="E2451" i="2"/>
  <c r="BA2415" i="2"/>
  <c r="BA2357" i="2"/>
  <c r="E2331" i="2"/>
  <c r="D2307" i="2"/>
  <c r="F2293" i="2"/>
  <c r="F2233" i="2"/>
  <c r="E2221" i="2"/>
  <c r="D2195" i="2"/>
  <c r="BA2121" i="2"/>
  <c r="E2085" i="2"/>
  <c r="CD37" i="1"/>
  <c r="AR37" i="1"/>
  <c r="AZ37" i="1"/>
  <c r="BB2011" i="2"/>
  <c r="E1913" i="2"/>
  <c r="E1875" i="2"/>
  <c r="BJ33" i="1"/>
  <c r="BR33" i="1"/>
  <c r="BZ33" i="1"/>
  <c r="D1797" i="2"/>
  <c r="BA1785" i="2"/>
  <c r="D1761" i="2"/>
  <c r="BA1687" i="2"/>
  <c r="D1687" i="2"/>
  <c r="E1625" i="2"/>
  <c r="BD1625" i="2"/>
  <c r="BB1589" i="2"/>
  <c r="BA1577" i="2"/>
  <c r="BB1565" i="2"/>
  <c r="BA1553" i="2"/>
  <c r="E1453" i="2"/>
  <c r="E1405" i="2"/>
  <c r="E1307" i="2"/>
  <c r="D1252" i="2"/>
  <c r="BA1252" i="2"/>
  <c r="E1196" i="2"/>
  <c r="BD1196" i="2"/>
  <c r="D1172" i="2"/>
  <c r="BA1134" i="2"/>
  <c r="F1122" i="2"/>
  <c r="E1110" i="2"/>
  <c r="E1074" i="2"/>
  <c r="E1012" i="2"/>
  <c r="D964" i="2"/>
  <c r="BA940" i="2"/>
  <c r="BA926" i="2"/>
  <c r="BB878" i="2"/>
  <c r="BC842" i="2"/>
  <c r="BA816" i="2"/>
  <c r="E768" i="2"/>
  <c r="D718" i="2"/>
  <c r="D646" i="2"/>
  <c r="BD608" i="2"/>
  <c r="E556" i="2"/>
  <c r="BA520" i="2"/>
  <c r="E484" i="2"/>
  <c r="E264" i="2"/>
  <c r="E252" i="2"/>
  <c r="E240" i="2"/>
  <c r="E228" i="2"/>
  <c r="E216" i="2"/>
  <c r="BD190" i="2"/>
  <c r="BA178" i="2"/>
  <c r="BA166" i="2"/>
  <c r="BA154" i="2"/>
  <c r="D102" i="2"/>
  <c r="BD90" i="2"/>
  <c r="D40" i="2"/>
  <c r="BA4" i="2"/>
  <c r="E3151" i="2"/>
  <c r="D3115" i="2"/>
  <c r="E3101" i="2"/>
  <c r="BB3089" i="2"/>
  <c r="BA3089" i="2"/>
  <c r="BA3003" i="2"/>
  <c r="E2931" i="2"/>
  <c r="D2901" i="2"/>
  <c r="BB2779" i="2"/>
  <c r="BA2767" i="2"/>
  <c r="E2743" i="2"/>
  <c r="D2731" i="2"/>
  <c r="D2597" i="2"/>
  <c r="D2585" i="2"/>
  <c r="E2523" i="2"/>
  <c r="D2463" i="2"/>
  <c r="BB2305" i="2"/>
  <c r="E2267" i="2"/>
  <c r="F2231" i="2"/>
  <c r="D2193" i="2"/>
  <c r="E2181" i="2"/>
  <c r="D2169" i="2"/>
  <c r="BA2107" i="2"/>
  <c r="D2069" i="2"/>
  <c r="BA2057" i="2"/>
  <c r="D2045" i="2"/>
  <c r="BB2045" i="2"/>
  <c r="E2021" i="2"/>
  <c r="BD2021" i="2"/>
  <c r="D1997" i="2"/>
  <c r="BA1985" i="2"/>
  <c r="E1959" i="2"/>
  <c r="BA1896" i="2"/>
  <c r="D1795" i="2"/>
  <c r="BA1783" i="2"/>
  <c r="D1759" i="2"/>
  <c r="BA1747" i="2"/>
  <c r="BD1723" i="2"/>
  <c r="BT30" i="1"/>
  <c r="BD1623" i="2"/>
  <c r="D1599" i="2"/>
  <c r="BA1563" i="2"/>
  <c r="BA1391" i="2"/>
  <c r="BC1341" i="2"/>
  <c r="BD1305" i="2"/>
  <c r="BA1262" i="2"/>
  <c r="F1206" i="2"/>
  <c r="E1194" i="2"/>
  <c r="D1170" i="2"/>
  <c r="BA1144" i="2"/>
  <c r="F1132" i="2"/>
  <c r="E1120" i="2"/>
  <c r="F1096" i="2"/>
  <c r="E1060" i="2"/>
  <c r="E1010" i="2"/>
  <c r="D998" i="2"/>
  <c r="BA938" i="2"/>
  <c r="F912" i="2"/>
  <c r="BB876" i="2"/>
  <c r="F840" i="2"/>
  <c r="BC840" i="2"/>
  <c r="BB728" i="2"/>
  <c r="BA692" i="2"/>
  <c r="D680" i="2"/>
  <c r="E618" i="2"/>
  <c r="E554" i="2"/>
  <c r="BA542" i="2"/>
  <c r="E482" i="2"/>
  <c r="BA470" i="2"/>
  <c r="BB396" i="2"/>
  <c r="BB360" i="2"/>
  <c r="BC351" i="2"/>
  <c r="BC350" i="2"/>
  <c r="X11" i="1"/>
  <c r="D324" i="2"/>
  <c r="BB324" i="2"/>
  <c r="BA288" i="2"/>
  <c r="BC276" i="2"/>
  <c r="D262" i="2"/>
  <c r="BB176" i="2"/>
  <c r="F164" i="2"/>
  <c r="BD88" i="2"/>
  <c r="D62" i="2"/>
  <c r="BA38" i="2"/>
  <c r="D3138" i="2"/>
  <c r="BA3126" i="2"/>
  <c r="BA3100" i="2"/>
  <c r="BA3088" i="2"/>
  <c r="E3026" i="2"/>
  <c r="BA2930" i="2"/>
  <c r="E2888" i="2"/>
  <c r="BB2730" i="2"/>
  <c r="BA2718" i="2"/>
  <c r="E2694" i="2"/>
  <c r="D2682" i="2"/>
  <c r="BB2608" i="2"/>
  <c r="BD2596" i="2"/>
  <c r="BB2584" i="2"/>
  <c r="D2560" i="2"/>
  <c r="D2486" i="2"/>
  <c r="BA2474" i="2"/>
  <c r="E2448" i="2"/>
  <c r="BB2436" i="2"/>
  <c r="D2412" i="2"/>
  <c r="BT43" i="1"/>
  <c r="CB43" i="1"/>
  <c r="BB2328" i="2"/>
  <c r="E2290" i="2"/>
  <c r="D2266" i="2"/>
  <c r="AZ39" i="1"/>
  <c r="AJ39" i="1"/>
  <c r="BB2218" i="2"/>
  <c r="BB2204" i="2"/>
  <c r="E2168" i="2"/>
  <c r="D2156" i="2"/>
  <c r="E2144" i="2"/>
  <c r="D2132" i="2"/>
  <c r="E2068" i="2"/>
  <c r="BA2056" i="2"/>
  <c r="E2044" i="2"/>
  <c r="BD2044" i="2"/>
  <c r="D2020" i="2"/>
  <c r="BA2008" i="2"/>
  <c r="E1972" i="2"/>
  <c r="BD1972" i="2"/>
  <c r="BA1922" i="2"/>
  <c r="CF34" i="1"/>
  <c r="BP34" i="1"/>
  <c r="BA1806" i="2"/>
  <c r="BA1770" i="2"/>
  <c r="E1734" i="2"/>
  <c r="AB27" i="1"/>
  <c r="BX27" i="1"/>
  <c r="E1438" i="2"/>
  <c r="BA1402" i="2"/>
  <c r="BB1271" i="2"/>
  <c r="D1271" i="2"/>
  <c r="BD1205" i="2"/>
  <c r="BA1169" i="2"/>
  <c r="F1107" i="2"/>
  <c r="E1071" i="2"/>
  <c r="E1033" i="2"/>
  <c r="D985" i="2"/>
  <c r="BA961" i="2"/>
  <c r="BC923" i="2"/>
  <c r="E911" i="2"/>
  <c r="BB887" i="2"/>
  <c r="D887" i="2"/>
  <c r="F851" i="2"/>
  <c r="BC851" i="2"/>
  <c r="BB777" i="2"/>
  <c r="E741" i="2"/>
  <c r="E703" i="2"/>
  <c r="D617" i="2"/>
  <c r="D577" i="2"/>
  <c r="D505" i="2"/>
  <c r="D433" i="2"/>
  <c r="L433" i="2"/>
  <c r="BC419" i="2"/>
  <c r="BD407" i="2"/>
  <c r="BB395" i="2"/>
  <c r="E395" i="2"/>
  <c r="BD323" i="2"/>
  <c r="BB287" i="2"/>
  <c r="BA187" i="2"/>
  <c r="D187" i="2"/>
  <c r="BC163" i="2"/>
  <c r="BA139" i="2"/>
  <c r="D87" i="2"/>
  <c r="D49" i="2"/>
  <c r="BA3099" i="2"/>
  <c r="E3087" i="2"/>
  <c r="D3001" i="2"/>
  <c r="E2989" i="2"/>
  <c r="BA2965" i="2"/>
  <c r="BA2929" i="2"/>
  <c r="BD2887" i="2"/>
  <c r="BB2777" i="2"/>
  <c r="E2741" i="2"/>
  <c r="D2729" i="2"/>
  <c r="BB2657" i="2"/>
  <c r="BA2645" i="2"/>
  <c r="BB2633" i="2"/>
  <c r="E2607" i="2"/>
  <c r="E2595" i="2"/>
  <c r="BC2547" i="2"/>
  <c r="BA2547" i="2"/>
  <c r="BB2447" i="2"/>
  <c r="BA2389" i="2"/>
  <c r="E2327" i="2"/>
  <c r="D2315" i="2"/>
  <c r="F2289" i="2"/>
  <c r="BA2253" i="2"/>
  <c r="BA2203" i="2"/>
  <c r="E2191" i="2"/>
  <c r="D2179" i="2"/>
  <c r="J2179" i="2"/>
  <c r="BA2105" i="2"/>
  <c r="BB2067" i="2"/>
  <c r="D2067" i="2"/>
  <c r="E2019" i="2"/>
  <c r="BD2019" i="2"/>
  <c r="D1995" i="2"/>
  <c r="BA1983" i="2"/>
  <c r="BD36" i="1"/>
  <c r="AN36" i="1"/>
  <c r="D1957" i="2"/>
  <c r="F1933" i="2"/>
  <c r="BA1831" i="2"/>
  <c r="E1769" i="2"/>
  <c r="BA1733" i="2"/>
  <c r="D1733" i="2"/>
  <c r="E1707" i="2"/>
  <c r="BA1671" i="2"/>
  <c r="BD1573" i="2"/>
  <c r="BD1549" i="2"/>
  <c r="BA1461" i="2"/>
  <c r="BC1449" i="2"/>
  <c r="E1449" i="2"/>
  <c r="E1437" i="2"/>
  <c r="BB1389" i="2"/>
  <c r="D1377" i="2"/>
  <c r="D1363" i="2"/>
  <c r="E1291" i="2"/>
  <c r="D1216" i="2"/>
  <c r="F1204" i="2"/>
  <c r="BD1180" i="2"/>
  <c r="E1058" i="2"/>
  <c r="E984" i="2"/>
  <c r="D936" i="2"/>
  <c r="BA922" i="2"/>
  <c r="F898" i="2"/>
  <c r="D898" i="2"/>
  <c r="E886" i="2"/>
  <c r="BB862" i="2"/>
  <c r="D862" i="2"/>
  <c r="D824" i="2"/>
  <c r="E752" i="2"/>
  <c r="D666" i="2"/>
  <c r="BA642" i="2"/>
  <c r="F628" i="2"/>
  <c r="BC628" i="2"/>
  <c r="BD592" i="2"/>
  <c r="D564" i="2"/>
  <c r="BA528" i="2"/>
  <c r="D492" i="2"/>
  <c r="BC418" i="2"/>
  <c r="BA418" i="2"/>
  <c r="BD406" i="2"/>
  <c r="BA346" i="2"/>
  <c r="BB322" i="2"/>
  <c r="BA310" i="2"/>
  <c r="D260" i="2"/>
  <c r="D248" i="2"/>
  <c r="D236" i="2"/>
  <c r="D224" i="2"/>
  <c r="D212" i="2"/>
  <c r="BD198" i="2"/>
  <c r="E186" i="2"/>
  <c r="BC150" i="2"/>
  <c r="BC138" i="2"/>
  <c r="E74" i="2"/>
  <c r="E12" i="2"/>
  <c r="D3136" i="2"/>
  <c r="BB3136" i="2"/>
  <c r="D3024" i="2"/>
  <c r="BA2988" i="2"/>
  <c r="E2975" i="2"/>
  <c r="E2952" i="2"/>
  <c r="BR49" i="1"/>
  <c r="F2928" i="2"/>
  <c r="BN49" i="1"/>
  <c r="D2898" i="2"/>
  <c r="E2752" i="2"/>
  <c r="D2740" i="2"/>
  <c r="BB2680" i="2"/>
  <c r="BA2668" i="2"/>
  <c r="E2618" i="2"/>
  <c r="D2606" i="2"/>
  <c r="BC2570" i="2"/>
  <c r="BC2558" i="2"/>
  <c r="BB2546" i="2"/>
  <c r="E2472" i="2"/>
  <c r="BH44" i="1"/>
  <c r="E2446" i="2"/>
  <c r="BB2434" i="2"/>
  <c r="BA2326" i="2"/>
  <c r="D2288" i="2"/>
  <c r="BA2276" i="2"/>
  <c r="BB2214" i="2"/>
  <c r="D2190" i="2"/>
  <c r="BR38" i="1"/>
  <c r="E2116" i="2"/>
  <c r="D2092" i="2"/>
  <c r="BA2080" i="2"/>
  <c r="BB2042" i="2"/>
  <c r="E1968" i="2"/>
  <c r="D1920" i="2"/>
  <c r="BA1920" i="2"/>
  <c r="E1830" i="2"/>
  <c r="BD1830" i="2"/>
  <c r="BH31" i="1"/>
  <c r="AZ31" i="1"/>
  <c r="BA1768" i="2"/>
  <c r="D1768" i="2"/>
  <c r="E1682" i="2"/>
  <c r="BB1644" i="2"/>
  <c r="BA1632" i="2"/>
  <c r="D1632" i="2"/>
  <c r="BA1608" i="2"/>
  <c r="T28" i="1"/>
  <c r="BB1548" i="2"/>
  <c r="AZ28" i="1"/>
  <c r="E1448" i="2"/>
  <c r="BA1412" i="2"/>
  <c r="E1376" i="2"/>
  <c r="BF25" i="1"/>
  <c r="BC1290" i="2"/>
  <c r="BR25" i="1"/>
  <c r="N23" i="1"/>
  <c r="E1248" i="2"/>
  <c r="D1215" i="2"/>
  <c r="F1167" i="2"/>
  <c r="BA1153" i="2"/>
  <c r="F1141" i="2"/>
  <c r="E1129" i="2"/>
  <c r="D1093" i="2"/>
  <c r="BA1069" i="2"/>
  <c r="BA1007" i="2"/>
  <c r="D1007" i="2"/>
  <c r="E921" i="2"/>
  <c r="BD921" i="2"/>
  <c r="BC861" i="2"/>
  <c r="E849" i="2"/>
  <c r="L763" i="2"/>
  <c r="D763" i="2"/>
  <c r="AX17" i="1"/>
  <c r="BH17" i="1"/>
  <c r="E725" i="2"/>
  <c r="D603" i="2"/>
  <c r="E539" i="2"/>
  <c r="BA527" i="2"/>
  <c r="D467" i="2"/>
  <c r="BA455" i="2"/>
  <c r="E417" i="2"/>
  <c r="BD417" i="2"/>
  <c r="BC381" i="2"/>
  <c r="BB381" i="2"/>
  <c r="D369" i="2"/>
  <c r="BD357" i="2"/>
  <c r="F345" i="2"/>
  <c r="BD297" i="2"/>
  <c r="E273" i="2"/>
  <c r="BA247" i="2"/>
  <c r="BA211" i="2"/>
  <c r="D197" i="2"/>
  <c r="BA185" i="2"/>
  <c r="BA137" i="2"/>
  <c r="BA123" i="2"/>
  <c r="E97" i="2"/>
  <c r="D59" i="2"/>
  <c r="BA3059" i="2"/>
  <c r="E2999" i="2"/>
  <c r="BA2909" i="2"/>
  <c r="BA2751" i="2"/>
  <c r="E2727" i="2"/>
  <c r="D2715" i="2"/>
  <c r="BF2737" i="2"/>
  <c r="E2193" i="2"/>
  <c r="E2169" i="2"/>
  <c r="D2157" i="2"/>
  <c r="D2119" i="2"/>
  <c r="E2069" i="2"/>
  <c r="BB2069" i="2"/>
  <c r="BB1997" i="2"/>
  <c r="E1911" i="2"/>
  <c r="BA1833" i="2"/>
  <c r="BA1771" i="2"/>
  <c r="AT30" i="1"/>
  <c r="F1723" i="2"/>
  <c r="Z30" i="1"/>
  <c r="D1709" i="2"/>
  <c r="E1611" i="2"/>
  <c r="BD1611" i="2"/>
  <c r="BB1587" i="2"/>
  <c r="BB1575" i="2"/>
  <c r="BA1551" i="2"/>
  <c r="D1365" i="2"/>
  <c r="BC1329" i="2"/>
  <c r="BD1293" i="2"/>
  <c r="BA1250" i="2"/>
  <c r="D1218" i="2"/>
  <c r="BD1182" i="2"/>
  <c r="F1120" i="2"/>
  <c r="BA1108" i="2"/>
  <c r="F1084" i="2"/>
  <c r="E1048" i="2"/>
  <c r="E998" i="2"/>
  <c r="D986" i="2"/>
  <c r="BA924" i="2"/>
  <c r="E888" i="2"/>
  <c r="BD888" i="2"/>
  <c r="BA852" i="2"/>
  <c r="D826" i="2"/>
  <c r="BB826" i="2"/>
  <c r="BA790" i="2"/>
  <c r="D668" i="2"/>
  <c r="BC630" i="2"/>
  <c r="E606" i="2"/>
  <c r="D566" i="2"/>
  <c r="D494" i="2"/>
  <c r="D422" i="2"/>
  <c r="Z11" i="1"/>
  <c r="D312" i="2"/>
  <c r="BB312" i="2"/>
  <c r="BA276" i="2"/>
  <c r="BC188" i="2"/>
  <c r="E140" i="2"/>
  <c r="D100" i="2"/>
  <c r="BB3138" i="2"/>
  <c r="BA3038" i="2"/>
  <c r="E2966" i="2"/>
  <c r="BD2900" i="2"/>
  <c r="BB2718" i="2"/>
  <c r="E2682" i="2"/>
  <c r="BD2608" i="2"/>
  <c r="E2560" i="2"/>
  <c r="BC2536" i="2"/>
  <c r="BA2510" i="2"/>
  <c r="BA2412" i="2"/>
  <c r="Z43" i="1"/>
  <c r="D2366" i="2"/>
  <c r="D2316" i="2"/>
  <c r="BA2304" i="2"/>
  <c r="E2230" i="2"/>
  <c r="BX39" i="1"/>
  <c r="BH39" i="1"/>
  <c r="AR39" i="1"/>
  <c r="E2156" i="2"/>
  <c r="E2132" i="2"/>
  <c r="E2094" i="2"/>
  <c r="BA2068" i="2"/>
  <c r="BB2020" i="2"/>
  <c r="BA1910" i="2"/>
  <c r="D1895" i="2"/>
  <c r="AB34" i="1"/>
  <c r="D1872" i="2"/>
  <c r="BB1872" i="2"/>
  <c r="E1820" i="2"/>
  <c r="BD1820" i="2"/>
  <c r="BD1634" i="2"/>
  <c r="BD1562" i="2"/>
  <c r="BA1550" i="2"/>
  <c r="N27" i="1"/>
  <c r="E1464" i="2"/>
  <c r="V27" i="1"/>
  <c r="BD1464" i="2"/>
  <c r="BB1450" i="2"/>
  <c r="F1438" i="2"/>
  <c r="BB1414" i="2"/>
  <c r="F1378" i="2"/>
  <c r="BC1378" i="2"/>
  <c r="BA1352" i="2"/>
  <c r="BD1316" i="2"/>
  <c r="BA1261" i="2"/>
  <c r="E1205" i="2"/>
  <c r="D1181" i="2"/>
  <c r="F1095" i="2"/>
  <c r="E1059" i="2"/>
  <c r="E1021" i="2"/>
  <c r="D973" i="2"/>
  <c r="BA949" i="2"/>
  <c r="F923" i="2"/>
  <c r="BA863" i="2"/>
  <c r="BA825" i="2"/>
  <c r="E691" i="2"/>
  <c r="BA679" i="2"/>
  <c r="D605" i="2"/>
  <c r="G605" i="2"/>
  <c r="H605" i="2" s="1"/>
  <c r="E577" i="2"/>
  <c r="BA565" i="2"/>
  <c r="E505" i="2"/>
  <c r="BA493" i="2"/>
  <c r="E433" i="2"/>
  <c r="BC407" i="2"/>
  <c r="BD395" i="2"/>
  <c r="BB383" i="2"/>
  <c r="E383" i="2"/>
  <c r="E359" i="2"/>
  <c r="BC359" i="2"/>
  <c r="BD311" i="2"/>
  <c r="F299" i="2"/>
  <c r="BB275" i="2"/>
  <c r="BB261" i="2"/>
  <c r="BB249" i="2"/>
  <c r="BB237" i="2"/>
  <c r="BB225" i="2"/>
  <c r="BB213" i="2"/>
  <c r="BB199" i="2"/>
  <c r="E163" i="2"/>
  <c r="BC151" i="2"/>
  <c r="D3137" i="2"/>
  <c r="BB3099" i="2"/>
  <c r="CD50" i="1"/>
  <c r="E3013" i="2"/>
  <c r="D2953" i="2"/>
  <c r="D2941" i="2"/>
  <c r="BA2753" i="2"/>
  <c r="E2729" i="2"/>
  <c r="D2717" i="2"/>
  <c r="BB2645" i="2"/>
  <c r="BA2619" i="2"/>
  <c r="D2509" i="2"/>
  <c r="E2497" i="2"/>
  <c r="D2473" i="2"/>
  <c r="BA2461" i="2"/>
  <c r="BA2423" i="2"/>
  <c r="D2303" i="2"/>
  <c r="BB2303" i="2"/>
  <c r="E2265" i="2"/>
  <c r="F2229" i="2"/>
  <c r="BA2215" i="2"/>
  <c r="E2179" i="2"/>
  <c r="D2167" i="2"/>
  <c r="D2117" i="2"/>
  <c r="BA2055" i="2"/>
  <c r="BB1995" i="2"/>
  <c r="AH36" i="1"/>
  <c r="BT36" i="1"/>
  <c r="F1921" i="2"/>
  <c r="BA1897" i="2"/>
  <c r="E1805" i="2"/>
  <c r="D1781" i="2"/>
  <c r="E1695" i="2"/>
  <c r="AR28" i="1"/>
  <c r="BB1461" i="2"/>
  <c r="F1449" i="2"/>
  <c r="BC1425" i="2"/>
  <c r="E1389" i="2"/>
  <c r="BC1315" i="2"/>
  <c r="BD1291" i="2"/>
  <c r="BA1249" i="2"/>
  <c r="E1180" i="2"/>
  <c r="E1046" i="2"/>
  <c r="E972" i="2"/>
  <c r="BB898" i="2"/>
  <c r="BD874" i="2"/>
  <c r="BA838" i="2"/>
  <c r="BA788" i="2"/>
  <c r="D654" i="2"/>
  <c r="F616" i="2"/>
  <c r="BC616" i="2"/>
  <c r="D592" i="2"/>
  <c r="E564" i="2"/>
  <c r="E492" i="2"/>
  <c r="BA456" i="2"/>
  <c r="BC406" i="2"/>
  <c r="BA406" i="2"/>
  <c r="BD394" i="2"/>
  <c r="BB310" i="2"/>
  <c r="F274" i="2"/>
  <c r="F198" i="2"/>
  <c r="BB174" i="2"/>
  <c r="D86" i="2"/>
  <c r="D36" i="2"/>
  <c r="D3198" i="2"/>
  <c r="E3124" i="2"/>
  <c r="E3036" i="2"/>
  <c r="BZ3012" i="2"/>
  <c r="D3012" i="2"/>
  <c r="CA3000" i="2"/>
  <c r="E3000" i="2"/>
  <c r="AF49" i="1"/>
  <c r="BB2928" i="2"/>
  <c r="BD2898" i="2"/>
  <c r="D2728" i="2"/>
  <c r="BB2668" i="2"/>
  <c r="BB2656" i="2"/>
  <c r="E2632" i="2"/>
  <c r="BA2534" i="2"/>
  <c r="CF44" i="1"/>
  <c r="BP44" i="1"/>
  <c r="E2252" i="2"/>
  <c r="D2228" i="2"/>
  <c r="E2202" i="2"/>
  <c r="D2178" i="2"/>
  <c r="D2166" i="2"/>
  <c r="BA2054" i="2"/>
  <c r="E2054" i="2"/>
  <c r="D2030" i="2"/>
  <c r="BA2018" i="2"/>
  <c r="E1982" i="2"/>
  <c r="BD1982" i="2"/>
  <c r="D1944" i="2"/>
  <c r="D1908" i="2"/>
  <c r="BA1908" i="2"/>
  <c r="BB1882" i="2"/>
  <c r="D1882" i="2"/>
  <c r="CF31" i="1"/>
  <c r="BP31" i="1"/>
  <c r="BX31" i="1"/>
  <c r="BA1804" i="2"/>
  <c r="E1656" i="2"/>
  <c r="BB1632" i="2"/>
  <c r="D1620" i="2"/>
  <c r="CB28" i="1"/>
  <c r="F1448" i="2"/>
  <c r="E1436" i="2"/>
  <c r="D1424" i="2"/>
  <c r="BB1424" i="2"/>
  <c r="F1388" i="2"/>
  <c r="BA1302" i="2"/>
  <c r="F1290" i="2"/>
  <c r="P25" i="1"/>
  <c r="AL25" i="1"/>
  <c r="AV25" i="1"/>
  <c r="AP23" i="1"/>
  <c r="AH23" i="1"/>
  <c r="F1215" i="2"/>
  <c r="D1191" i="2"/>
  <c r="BA1179" i="2"/>
  <c r="F1129" i="2"/>
  <c r="E1117" i="2"/>
  <c r="D1081" i="2"/>
  <c r="BA1057" i="2"/>
  <c r="BA995" i="2"/>
  <c r="D995" i="2"/>
  <c r="BA873" i="2"/>
  <c r="D751" i="2"/>
  <c r="BV17" i="1"/>
  <c r="R17" i="1"/>
  <c r="BA739" i="2"/>
  <c r="E713" i="2"/>
  <c r="E627" i="2"/>
  <c r="D591" i="2"/>
  <c r="D551" i="2"/>
  <c r="D479" i="2"/>
  <c r="E405" i="2"/>
  <c r="BD405" i="2"/>
  <c r="BC369" i="2"/>
  <c r="BB369" i="2"/>
  <c r="BA345" i="2"/>
  <c r="F309" i="2"/>
  <c r="BD285" i="2"/>
  <c r="D273" i="2"/>
  <c r="BD173" i="2"/>
  <c r="BB161" i="2"/>
  <c r="D123" i="2"/>
  <c r="D97" i="2"/>
  <c r="E3135" i="2"/>
  <c r="BB3097" i="2"/>
  <c r="E3035" i="2"/>
  <c r="E3023" i="2"/>
  <c r="D3011" i="2"/>
  <c r="BA2951" i="2"/>
  <c r="D2939" i="2"/>
  <c r="BD2897" i="2"/>
  <c r="BB2751" i="2"/>
  <c r="BA2739" i="2"/>
  <c r="E2715" i="2"/>
  <c r="D2703" i="2"/>
  <c r="BZ3046" i="2"/>
  <c r="D3046" i="2"/>
  <c r="BA2998" i="2"/>
  <c r="BZ2974" i="2"/>
  <c r="D2974" i="2"/>
  <c r="D2896" i="2"/>
  <c r="BD2532" i="2"/>
  <c r="D2506" i="2"/>
  <c r="D2432" i="2"/>
  <c r="D2274" i="2"/>
  <c r="AB38" i="1"/>
  <c r="CB38" i="1"/>
  <c r="D2078" i="2"/>
  <c r="BD2040" i="2"/>
  <c r="D1880" i="2"/>
  <c r="BB1880" i="2"/>
  <c r="D1814" i="2"/>
  <c r="BB1458" i="2"/>
  <c r="F1446" i="2"/>
  <c r="D1422" i="2"/>
  <c r="BB1422" i="2"/>
  <c r="BC1386" i="2"/>
  <c r="D1189" i="2"/>
  <c r="E1079" i="2"/>
  <c r="D1043" i="2"/>
  <c r="D993" i="2"/>
  <c r="BA969" i="2"/>
  <c r="BD919" i="2"/>
  <c r="E847" i="2"/>
  <c r="E761" i="2"/>
  <c r="BC601" i="2"/>
  <c r="CD15" i="1"/>
  <c r="BJ15" i="1"/>
  <c r="AV15" i="1"/>
  <c r="BD415" i="2"/>
  <c r="BB379" i="2"/>
  <c r="D367" i="2"/>
  <c r="BC257" i="2"/>
  <c r="BC233" i="2"/>
  <c r="BC221" i="2"/>
  <c r="BJ7" i="1"/>
  <c r="BD209" i="2"/>
  <c r="AF7" i="1"/>
  <c r="F183" i="2"/>
  <c r="BA159" i="2"/>
  <c r="BA147" i="2"/>
  <c r="BC147" i="2"/>
  <c r="G2591" i="2"/>
  <c r="H2591" i="2" s="1"/>
  <c r="E3229" i="2"/>
  <c r="G3205" i="2"/>
  <c r="J3205" i="2"/>
  <c r="BB3193" i="2"/>
  <c r="BA3181" i="2"/>
  <c r="D3069" i="2"/>
  <c r="E3043" i="2"/>
  <c r="E2959" i="2"/>
  <c r="Z47" i="1"/>
  <c r="BD2759" i="2"/>
  <c r="E2711" i="2"/>
  <c r="D2699" i="2"/>
  <c r="BC2651" i="2"/>
  <c r="BC2639" i="2"/>
  <c r="BG2639" i="2"/>
  <c r="BC2627" i="2"/>
  <c r="BA2613" i="2"/>
  <c r="BB2601" i="2"/>
  <c r="D2553" i="2"/>
  <c r="E2467" i="2"/>
  <c r="D2441" i="2"/>
  <c r="AH41" i="1"/>
  <c r="AR41" i="1"/>
  <c r="AZ41" i="1"/>
  <c r="BZ40" i="1"/>
  <c r="AT40" i="1"/>
  <c r="D2283" i="2"/>
  <c r="BA2173" i="2"/>
  <c r="BA2161" i="2"/>
  <c r="G2161" i="2"/>
  <c r="H2161" i="2" s="1"/>
  <c r="BD2061" i="2"/>
  <c r="D2037" i="2"/>
  <c r="E1989" i="2"/>
  <c r="BA1763" i="2"/>
  <c r="BB1665" i="2"/>
  <c r="BC1541" i="2"/>
  <c r="F1529" i="2"/>
  <c r="BD1505" i="2"/>
  <c r="E1481" i="2"/>
  <c r="BB1469" i="2"/>
  <c r="BA1443" i="2"/>
  <c r="E1383" i="2"/>
  <c r="BA1297" i="2"/>
  <c r="BD1254" i="2"/>
  <c r="BD1210" i="2"/>
  <c r="D1014" i="2"/>
  <c r="BD928" i="2"/>
  <c r="D904" i="2"/>
  <c r="BD856" i="2"/>
  <c r="D758" i="2"/>
  <c r="BC400" i="2"/>
  <c r="D364" i="2"/>
  <c r="BD364" i="2"/>
  <c r="BA328" i="2"/>
  <c r="F292" i="2"/>
  <c r="BD204" i="2"/>
  <c r="E132" i="2"/>
  <c r="AR6" i="1"/>
  <c r="F3152" i="2"/>
  <c r="BA3140" i="2"/>
  <c r="K3140" i="2"/>
  <c r="BD3116" i="2"/>
  <c r="CF51" i="1"/>
  <c r="BP51" i="1"/>
  <c r="BD51" i="1"/>
  <c r="D3090" i="2"/>
  <c r="F3078" i="2"/>
  <c r="D3078" i="2"/>
  <c r="E3066" i="2"/>
  <c r="F1925" i="2"/>
  <c r="AN33" i="1"/>
  <c r="AV33" i="1"/>
  <c r="E1809" i="2"/>
  <c r="D1785" i="2"/>
  <c r="BA1773" i="2"/>
  <c r="BA1749" i="2"/>
  <c r="D1749" i="2"/>
  <c r="E1711" i="2"/>
  <c r="E1601" i="2"/>
  <c r="BD1601" i="2"/>
  <c r="BD1577" i="2"/>
  <c r="BD1553" i="2"/>
  <c r="BA1453" i="2"/>
  <c r="E1441" i="2"/>
  <c r="BC1429" i="2"/>
  <c r="E1393" i="2"/>
  <c r="D1355" i="2"/>
  <c r="BA1343" i="2"/>
  <c r="E1184" i="2"/>
  <c r="BD1184" i="2"/>
  <c r="BA1110" i="2"/>
  <c r="F1086" i="2"/>
  <c r="E1050" i="2"/>
  <c r="E988" i="2"/>
  <c r="D940" i="2"/>
  <c r="BA914" i="2"/>
  <c r="BB866" i="2"/>
  <c r="E744" i="2"/>
  <c r="D694" i="2"/>
  <c r="BB682" i="2"/>
  <c r="BA646" i="2"/>
  <c r="F620" i="2"/>
  <c r="BC620" i="2"/>
  <c r="E608" i="2"/>
  <c r="E568" i="2"/>
  <c r="E496" i="2"/>
  <c r="E424" i="2"/>
  <c r="BB410" i="2"/>
  <c r="E398" i="2"/>
  <c r="D398" i="2"/>
  <c r="BD178" i="2"/>
  <c r="BA142" i="2"/>
  <c r="E102" i="2"/>
  <c r="D64" i="2"/>
  <c r="E4" i="2"/>
  <c r="G1132" i="2"/>
  <c r="H1132" i="2" s="1"/>
  <c r="BA3139" i="2"/>
  <c r="BA3101" i="2"/>
  <c r="D3077" i="2"/>
  <c r="D3065" i="2"/>
  <c r="D3039" i="2"/>
  <c r="BA2901" i="2"/>
  <c r="BB2755" i="2"/>
  <c r="BA2743" i="2"/>
  <c r="E2719" i="2"/>
  <c r="D2707" i="2"/>
  <c r="BB2621" i="2"/>
  <c r="E2573" i="2"/>
  <c r="D2561" i="2"/>
  <c r="BA2537" i="2"/>
  <c r="E2511" i="2"/>
  <c r="E2475" i="2"/>
  <c r="D2449" i="2"/>
  <c r="BA2291" i="2"/>
  <c r="E2255" i="2"/>
  <c r="F2219" i="2"/>
  <c r="BA2181" i="2"/>
  <c r="BA2095" i="2"/>
  <c r="D2057" i="2"/>
  <c r="BD2045" i="2"/>
  <c r="E2009" i="2"/>
  <c r="BD2009" i="2"/>
  <c r="D1985" i="2"/>
  <c r="BA1973" i="2"/>
  <c r="F1959" i="2"/>
  <c r="F1935" i="2"/>
  <c r="BA1885" i="2"/>
  <c r="E1807" i="2"/>
  <c r="D1783" i="2"/>
  <c r="D1747" i="2"/>
  <c r="BA1735" i="2"/>
  <c r="BR30" i="1"/>
  <c r="AN30" i="1"/>
  <c r="BA1709" i="2"/>
  <c r="D1697" i="2"/>
  <c r="E1599" i="2"/>
  <c r="BD1587" i="2"/>
  <c r="BD1575" i="2"/>
  <c r="BB1563" i="2"/>
  <c r="BA1379" i="2"/>
  <c r="E1365" i="2"/>
  <c r="BC1317" i="2"/>
  <c r="D1293" i="2"/>
  <c r="F1194" i="2"/>
  <c r="E1182" i="2"/>
  <c r="BA1120" i="2"/>
  <c r="F1072" i="2"/>
  <c r="E986" i="2"/>
  <c r="D974" i="2"/>
  <c r="E900" i="2"/>
  <c r="D876" i="2"/>
  <c r="BB864" i="2"/>
  <c r="D814" i="2"/>
  <c r="BA778" i="2"/>
  <c r="D728" i="2"/>
  <c r="BB704" i="2"/>
  <c r="D656" i="2"/>
  <c r="F630" i="2"/>
  <c r="BC594" i="2"/>
  <c r="E594" i="2"/>
  <c r="E566" i="2"/>
  <c r="BA554" i="2"/>
  <c r="E494" i="2"/>
  <c r="BA482" i="2"/>
  <c r="E422" i="2"/>
  <c r="BA396" i="2"/>
  <c r="D396" i="2"/>
  <c r="BB372" i="2"/>
  <c r="D300" i="2"/>
  <c r="BC262" i="2"/>
  <c r="D250" i="2"/>
  <c r="BC250" i="2"/>
  <c r="D238" i="2"/>
  <c r="BC238" i="2"/>
  <c r="BC226" i="2"/>
  <c r="BC214" i="2"/>
  <c r="F200" i="2"/>
  <c r="E188" i="2"/>
  <c r="E100" i="2"/>
  <c r="E3138" i="2"/>
  <c r="BB3126" i="2"/>
  <c r="BA3014" i="2"/>
  <c r="F2888" i="2"/>
  <c r="BD2888" i="2"/>
  <c r="BA2706" i="2"/>
  <c r="BA2694" i="2"/>
  <c r="D2658" i="2"/>
  <c r="BC2608" i="2"/>
  <c r="BD2584" i="2"/>
  <c r="BA2572" i="2"/>
  <c r="D2548" i="2"/>
  <c r="E2498" i="2"/>
  <c r="D2474" i="2"/>
  <c r="BA2462" i="2"/>
  <c r="E2436" i="2"/>
  <c r="BB2424" i="2"/>
  <c r="AP43" i="1"/>
  <c r="AX43" i="1"/>
  <c r="BF43" i="1"/>
  <c r="BB2316" i="2"/>
  <c r="E2278" i="2"/>
  <c r="F2242" i="2"/>
  <c r="BD2218" i="2"/>
  <c r="AD39" i="1"/>
  <c r="CF39" i="1"/>
  <c r="BP39" i="1"/>
  <c r="BA2168" i="2"/>
  <c r="BA2144" i="2"/>
  <c r="BA2118" i="2"/>
  <c r="E2032" i="2"/>
  <c r="BD2032" i="2"/>
  <c r="D2008" i="2"/>
  <c r="BA1996" i="2"/>
  <c r="F1958" i="2"/>
  <c r="BB1934" i="2"/>
  <c r="E1884" i="2"/>
  <c r="AT34" i="1"/>
  <c r="D1806" i="2"/>
  <c r="BA1794" i="2"/>
  <c r="D1770" i="2"/>
  <c r="BA1758" i="2"/>
  <c r="E1720" i="2"/>
  <c r="BA1672" i="2"/>
  <c r="BB1550" i="2"/>
  <c r="BH27" i="1"/>
  <c r="AT27" i="1"/>
  <c r="BB27" i="1"/>
  <c r="BA1438" i="2"/>
  <c r="E1426" i="2"/>
  <c r="BA1390" i="2"/>
  <c r="BB1352" i="2"/>
  <c r="BA1217" i="2"/>
  <c r="BD1193" i="2"/>
  <c r="F1083" i="2"/>
  <c r="E1047" i="2"/>
  <c r="E1009" i="2"/>
  <c r="D961" i="2"/>
  <c r="BA937" i="2"/>
  <c r="BC911" i="2"/>
  <c r="BB875" i="2"/>
  <c r="D875" i="2"/>
  <c r="F839" i="2"/>
  <c r="BC839" i="2"/>
  <c r="D825" i="2"/>
  <c r="BA715" i="2"/>
  <c r="F629" i="2"/>
  <c r="E629" i="2"/>
  <c r="D593" i="2"/>
  <c r="D517" i="2"/>
  <c r="D445" i="2"/>
  <c r="BC395" i="2"/>
  <c r="BD383" i="2"/>
  <c r="BB371" i="2"/>
  <c r="E371" i="2"/>
  <c r="BC299" i="2"/>
  <c r="BD299" i="2"/>
  <c r="E199" i="2"/>
  <c r="BA175" i="2"/>
  <c r="D175" i="2"/>
  <c r="BC139" i="2"/>
  <c r="E87" i="2"/>
  <c r="D3149" i="2"/>
  <c r="BB3075" i="2"/>
  <c r="BL50" i="1"/>
  <c r="BB3063" i="2"/>
  <c r="D3025" i="2"/>
  <c r="BA2989" i="2"/>
  <c r="E2977" i="2"/>
  <c r="E2953" i="2"/>
  <c r="F2887" i="2"/>
  <c r="BB2753" i="2"/>
  <c r="BA2741" i="2"/>
  <c r="D2705" i="2"/>
  <c r="BB2619" i="2"/>
  <c r="BA2607" i="2"/>
  <c r="D2583" i="2"/>
  <c r="BB2547" i="2"/>
  <c r="E2521" i="2"/>
  <c r="E2447" i="2"/>
  <c r="BB2435" i="2"/>
  <c r="BA2341" i="2"/>
  <c r="E2315" i="2"/>
  <c r="F2277" i="2"/>
  <c r="D2253" i="2"/>
  <c r="BA2241" i="2"/>
  <c r="BA2191" i="2"/>
  <c r="E2167" i="2"/>
  <c r="D2143" i="2"/>
  <c r="BA2093" i="2"/>
  <c r="BB2055" i="2"/>
  <c r="D2055" i="2"/>
  <c r="BA2043" i="2"/>
  <c r="E2007" i="2"/>
  <c r="BD2007" i="2"/>
  <c r="D1983" i="2"/>
  <c r="BA1971" i="2"/>
  <c r="Z36" i="1"/>
  <c r="F1957" i="2"/>
  <c r="D1945" i="2"/>
  <c r="F1909" i="2"/>
  <c r="D1831" i="2"/>
  <c r="BA1819" i="2"/>
  <c r="E1757" i="2"/>
  <c r="E1683" i="2"/>
  <c r="BA1645" i="2"/>
  <c r="BP28" i="1"/>
  <c r="BA1449" i="2"/>
  <c r="BA1425" i="2"/>
  <c r="F1401" i="2"/>
  <c r="BB1377" i="2"/>
  <c r="E1260" i="2"/>
  <c r="F1192" i="2"/>
  <c r="BD1168" i="2"/>
  <c r="BA1032" i="2"/>
  <c r="E960" i="2"/>
  <c r="D922" i="2"/>
  <c r="BA910" i="2"/>
  <c r="BC898" i="2"/>
  <c r="F886" i="2"/>
  <c r="BC886" i="2"/>
  <c r="E874" i="2"/>
  <c r="BB850" i="2"/>
  <c r="D850" i="2"/>
  <c r="D642" i="2"/>
  <c r="F604" i="2"/>
  <c r="BC604" i="2"/>
  <c r="E592" i="2"/>
  <c r="D576" i="2"/>
  <c r="BA540" i="2"/>
  <c r="D504" i="2"/>
  <c r="BA468" i="2"/>
  <c r="D432" i="2"/>
  <c r="D418" i="2"/>
  <c r="BC394" i="2"/>
  <c r="BA394" i="2"/>
  <c r="BD382" i="2"/>
  <c r="BB346" i="2"/>
  <c r="BA298" i="2"/>
  <c r="BB298" i="2"/>
  <c r="BA286" i="2"/>
  <c r="BD186" i="2"/>
  <c r="E174" i="2"/>
  <c r="BC162" i="2"/>
  <c r="D162" i="2"/>
  <c r="F138" i="2"/>
  <c r="E36" i="2"/>
  <c r="E3136" i="2"/>
  <c r="D3124" i="2"/>
  <c r="E3060" i="2"/>
  <c r="BA3048" i="2"/>
  <c r="CB3012" i="2"/>
  <c r="F3012" i="2"/>
  <c r="D2988" i="2"/>
  <c r="BA2975" i="2"/>
  <c r="BT49" i="1"/>
  <c r="BD2928" i="2"/>
  <c r="AR49" i="1"/>
  <c r="F2886" i="2"/>
  <c r="D2886" i="2"/>
  <c r="BD2886" i="2"/>
  <c r="E2740" i="2"/>
  <c r="E2728" i="2"/>
  <c r="D2716" i="2"/>
  <c r="E2606" i="2"/>
  <c r="D2594" i="2"/>
  <c r="BD2546" i="2"/>
  <c r="BB2534" i="2"/>
  <c r="D2534" i="2"/>
  <c r="D2508" i="2"/>
  <c r="BA2496" i="2"/>
  <c r="E2460" i="2"/>
  <c r="BD2460" i="2"/>
  <c r="E2434" i="2"/>
  <c r="BB2422" i="2"/>
  <c r="E2340" i="2"/>
  <c r="BA2314" i="2"/>
  <c r="D2276" i="2"/>
  <c r="BA2264" i="2"/>
  <c r="E2190" i="2"/>
  <c r="E2104" i="2"/>
  <c r="D2080" i="2"/>
  <c r="BB2054" i="2"/>
  <c r="BB2030" i="2"/>
  <c r="F1968" i="2"/>
  <c r="E1944" i="2"/>
  <c r="BB1932" i="2"/>
  <c r="D1894" i="2"/>
  <c r="E1818" i="2"/>
  <c r="BD1818" i="2"/>
  <c r="AD31" i="1"/>
  <c r="BA1756" i="2"/>
  <c r="D1756" i="2"/>
  <c r="E1644" i="2"/>
  <c r="BB1620" i="2"/>
  <c r="D1608" i="2"/>
  <c r="D1596" i="2"/>
  <c r="V28" i="1"/>
  <c r="BD1548" i="2"/>
  <c r="AP28" i="1"/>
  <c r="BB28" i="1"/>
  <c r="BA1460" i="2"/>
  <c r="BA1400" i="2"/>
  <c r="D1350" i="2"/>
  <c r="E1338" i="2"/>
  <c r="D1302" i="2"/>
  <c r="BZ25" i="1"/>
  <c r="BT25" i="1"/>
  <c r="AR23" i="1"/>
  <c r="AX23" i="1"/>
  <c r="BD1203" i="2"/>
  <c r="BA1129" i="2"/>
  <c r="F1117" i="2"/>
  <c r="D1069" i="2"/>
  <c r="BA1045" i="2"/>
  <c r="E1031" i="2"/>
  <c r="BA983" i="2"/>
  <c r="D983" i="2"/>
  <c r="E909" i="2"/>
  <c r="BD909" i="2"/>
  <c r="BB885" i="2"/>
  <c r="D885" i="2"/>
  <c r="BC849" i="2"/>
  <c r="E837" i="2"/>
  <c r="BA823" i="2"/>
  <c r="X17" i="1"/>
  <c r="BC739" i="2"/>
  <c r="AL17" i="1"/>
  <c r="E701" i="2"/>
  <c r="E615" i="2"/>
  <c r="E551" i="2"/>
  <c r="BA539" i="2"/>
  <c r="E479" i="2"/>
  <c r="BA467" i="2"/>
  <c r="E393" i="2"/>
  <c r="BD393" i="2"/>
  <c r="BD345" i="2"/>
  <c r="BC309" i="2"/>
  <c r="BD273" i="2"/>
  <c r="BB197" i="2"/>
  <c r="BB185" i="2"/>
  <c r="D185" i="2"/>
  <c r="BA173" i="2"/>
  <c r="E161" i="2"/>
  <c r="BB149" i="2"/>
  <c r="E123" i="2"/>
  <c r="BA3135" i="2"/>
  <c r="BA3047" i="2"/>
  <c r="BA2939" i="2"/>
  <c r="BB2909" i="2"/>
  <c r="E2909" i="2"/>
  <c r="E3146" i="2"/>
  <c r="BA3110" i="2"/>
  <c r="CA3046" i="2"/>
  <c r="E3046" i="2"/>
  <c r="E2962" i="2"/>
  <c r="D2938" i="2"/>
  <c r="BA2938" i="2"/>
  <c r="F2908" i="2"/>
  <c r="BD2884" i="2"/>
  <c r="BA2738" i="2"/>
  <c r="E2714" i="2"/>
  <c r="E2592" i="2"/>
  <c r="E2568" i="2"/>
  <c r="D2324" i="2"/>
  <c r="E2238" i="2"/>
  <c r="BB2200" i="2"/>
  <c r="BA2188" i="2"/>
  <c r="BB2176" i="2"/>
  <c r="D2128" i="2"/>
  <c r="AH38" i="1"/>
  <c r="BD2064" i="2"/>
  <c r="D2016" i="2"/>
  <c r="F1966" i="2"/>
  <c r="E1892" i="2"/>
  <c r="D1754" i="2"/>
  <c r="BA1742" i="2"/>
  <c r="BD1630" i="2"/>
  <c r="E1606" i="2"/>
  <c r="BA1446" i="2"/>
  <c r="BD1312" i="2"/>
  <c r="BA1257" i="2"/>
  <c r="BA1225" i="2"/>
  <c r="F1103" i="2"/>
  <c r="E1067" i="2"/>
  <c r="E1029" i="2"/>
  <c r="D981" i="2"/>
  <c r="BA957" i="2"/>
  <c r="F931" i="2"/>
  <c r="BC931" i="2"/>
  <c r="F859" i="2"/>
  <c r="BD835" i="2"/>
  <c r="D625" i="2"/>
  <c r="X15" i="1"/>
  <c r="BC589" i="2"/>
  <c r="BT15" i="1"/>
  <c r="E561" i="2"/>
  <c r="BA549" i="2"/>
  <c r="E489" i="2"/>
  <c r="BA477" i="2"/>
  <c r="BD403" i="2"/>
  <c r="BB367" i="2"/>
  <c r="BB331" i="2"/>
  <c r="E307" i="2"/>
  <c r="BC271" i="2"/>
  <c r="AL7" i="1"/>
  <c r="BD7" i="1"/>
  <c r="BA195" i="2"/>
  <c r="E147" i="2"/>
  <c r="BC135" i="2"/>
  <c r="D107" i="2"/>
  <c r="BD95" i="2"/>
  <c r="D69" i="2"/>
  <c r="BA45" i="2"/>
  <c r="BH2713" i="2"/>
  <c r="K2163" i="2"/>
  <c r="BA3093" i="2"/>
  <c r="BG3145" i="2"/>
  <c r="BB1415" i="2"/>
  <c r="BB3105" i="2"/>
  <c r="BA3067" i="2"/>
  <c r="D3041" i="2"/>
  <c r="D2945" i="2"/>
  <c r="E2891" i="2"/>
  <c r="BA2891" i="2"/>
  <c r="BB2721" i="2"/>
  <c r="BA2709" i="2"/>
  <c r="D2685" i="2"/>
  <c r="D2673" i="2"/>
  <c r="BX46" i="1"/>
  <c r="BV46" i="1"/>
  <c r="BB2611" i="2"/>
  <c r="BA2599" i="2"/>
  <c r="BA2575" i="2"/>
  <c r="BD2539" i="2"/>
  <c r="E2513" i="2"/>
  <c r="E2477" i="2"/>
  <c r="D2451" i="2"/>
  <c r="BB2415" i="2"/>
  <c r="BA2293" i="2"/>
  <c r="E2257" i="2"/>
  <c r="BA2233" i="2"/>
  <c r="BA2195" i="2"/>
  <c r="D2097" i="2"/>
  <c r="AL37" i="1"/>
  <c r="AT37" i="1"/>
  <c r="BB37" i="1"/>
  <c r="D2047" i="2"/>
  <c r="BA2047" i="2"/>
  <c r="E2011" i="2"/>
  <c r="BD2011" i="2"/>
  <c r="D1987" i="2"/>
  <c r="BA1975" i="2"/>
  <c r="F1913" i="2"/>
  <c r="BL33" i="1"/>
  <c r="BT33" i="1"/>
  <c r="BA1823" i="2"/>
  <c r="E1699" i="2"/>
  <c r="BA1661" i="2"/>
  <c r="F1441" i="2"/>
  <c r="BA1429" i="2"/>
  <c r="F1405" i="2"/>
  <c r="BB1381" i="2"/>
  <c r="E1355" i="2"/>
  <c r="BD1307" i="2"/>
  <c r="E1264" i="2"/>
  <c r="F1196" i="2"/>
  <c r="F1074" i="2"/>
  <c r="E976" i="2"/>
  <c r="BB926" i="2"/>
  <c r="D926" i="2"/>
  <c r="E878" i="2"/>
  <c r="BD878" i="2"/>
  <c r="D854" i="2"/>
  <c r="BA842" i="2"/>
  <c r="L828" i="2"/>
  <c r="D828" i="2"/>
  <c r="D816" i="2"/>
  <c r="D804" i="2"/>
  <c r="CC804" i="2"/>
  <c r="F608" i="2"/>
  <c r="BC608" i="2"/>
  <c r="D580" i="2"/>
  <c r="BA544" i="2"/>
  <c r="D508" i="2"/>
  <c r="D436" i="2"/>
  <c r="BB398" i="2"/>
  <c r="E386" i="2"/>
  <c r="D386" i="2"/>
  <c r="BA362" i="2"/>
  <c r="BD326" i="2"/>
  <c r="BC264" i="2"/>
  <c r="BC252" i="2"/>
  <c r="BC240" i="2"/>
  <c r="BC228" i="2"/>
  <c r="BC216" i="2"/>
  <c r="BA202" i="2"/>
  <c r="E190" i="2"/>
  <c r="BC190" i="2"/>
  <c r="E166" i="2"/>
  <c r="F154" i="2"/>
  <c r="D128" i="2"/>
  <c r="D78" i="2"/>
  <c r="BA28" i="2"/>
  <c r="D4" i="2"/>
  <c r="BB3139" i="2"/>
  <c r="D3139" i="2"/>
  <c r="E3115" i="2"/>
  <c r="BB3101" i="2"/>
  <c r="E3077" i="2"/>
  <c r="E2991" i="2"/>
  <c r="D2979" i="2"/>
  <c r="BA2931" i="2"/>
  <c r="BD2889" i="2"/>
  <c r="BB2743" i="2"/>
  <c r="BA2731" i="2"/>
  <c r="E2707" i="2"/>
  <c r="D2695" i="2"/>
  <c r="BD2621" i="2"/>
  <c r="BB2609" i="2"/>
  <c r="BA2585" i="2"/>
  <c r="E2561" i="2"/>
  <c r="D2549" i="2"/>
  <c r="BA2499" i="2"/>
  <c r="BB2449" i="2"/>
  <c r="BA2425" i="2"/>
  <c r="BC2413" i="2"/>
  <c r="D2391" i="2"/>
  <c r="D2355" i="2"/>
  <c r="E2305" i="2"/>
  <c r="F2267" i="2"/>
  <c r="D2243" i="2"/>
  <c r="BA2231" i="2"/>
  <c r="BA2193" i="2"/>
  <c r="BB2181" i="2"/>
  <c r="BA2169" i="2"/>
  <c r="E2157" i="2"/>
  <c r="D2107" i="2"/>
  <c r="E2057" i="2"/>
  <c r="BB2057" i="2"/>
  <c r="E2045" i="2"/>
  <c r="BB1985" i="2"/>
  <c r="E1947" i="2"/>
  <c r="F1923" i="2"/>
  <c r="BB1896" i="2"/>
  <c r="D1833" i="2"/>
  <c r="BA1821" i="2"/>
  <c r="AH30" i="1"/>
  <c r="BL30" i="1"/>
  <c r="BV30" i="1"/>
  <c r="BA1697" i="2"/>
  <c r="D1685" i="2"/>
  <c r="BA1659" i="2"/>
  <c r="BD1599" i="2"/>
  <c r="BD1563" i="2"/>
  <c r="BB1551" i="2"/>
  <c r="E1451" i="2"/>
  <c r="E1341" i="2"/>
  <c r="BA1341" i="2"/>
  <c r="BC1305" i="2"/>
  <c r="BB1262" i="2"/>
  <c r="BA1206" i="2"/>
  <c r="BD1170" i="2"/>
  <c r="BA1096" i="2"/>
  <c r="E974" i="2"/>
  <c r="D962" i="2"/>
  <c r="BB924" i="2"/>
  <c r="D924" i="2"/>
  <c r="BA912" i="2"/>
  <c r="E876" i="2"/>
  <c r="BD876" i="2"/>
  <c r="D864" i="2"/>
  <c r="BA840" i="2"/>
  <c r="J802" i="2"/>
  <c r="D802" i="2"/>
  <c r="BA766" i="2"/>
  <c r="E728" i="2"/>
  <c r="D716" i="2"/>
  <c r="BB692" i="2"/>
  <c r="D644" i="2"/>
  <c r="F618" i="2"/>
  <c r="BD594" i="2"/>
  <c r="D578" i="2"/>
  <c r="D506" i="2"/>
  <c r="D434" i="2"/>
  <c r="F422" i="2"/>
  <c r="BD396" i="2"/>
  <c r="E324" i="2"/>
  <c r="D288" i="2"/>
  <c r="BB288" i="2"/>
  <c r="BC176" i="2"/>
  <c r="BD164" i="2"/>
  <c r="BB140" i="2"/>
  <c r="E62" i="2"/>
  <c r="D26" i="2"/>
  <c r="D3150" i="2"/>
  <c r="D3126" i="2"/>
  <c r="BA3114" i="2"/>
  <c r="BB3100" i="2"/>
  <c r="BB3088" i="2"/>
  <c r="BA3026" i="2"/>
  <c r="BA3002" i="2"/>
  <c r="D2990" i="2"/>
  <c r="D2978" i="2"/>
  <c r="BB2706" i="2"/>
  <c r="BB2694" i="2"/>
  <c r="BA2682" i="2"/>
  <c r="E2658" i="2"/>
  <c r="D2646" i="2"/>
  <c r="BB2572" i="2"/>
  <c r="BA2560" i="2"/>
  <c r="BA2536" i="2"/>
  <c r="BN43" i="1"/>
  <c r="BV43" i="1"/>
  <c r="D2378" i="2"/>
  <c r="E2328" i="2"/>
  <c r="D2304" i="2"/>
  <c r="F2290" i="2"/>
  <c r="D2254" i="2"/>
  <c r="AT39" i="1"/>
  <c r="E2218" i="2"/>
  <c r="BB2168" i="2"/>
  <c r="BA2156" i="2"/>
  <c r="BB2144" i="2"/>
  <c r="E2082" i="2"/>
  <c r="BB2008" i="2"/>
  <c r="BA1958" i="2"/>
  <c r="F1946" i="2"/>
  <c r="BB1922" i="2"/>
  <c r="E1895" i="2"/>
  <c r="BZ34" i="1"/>
  <c r="BR34" i="1"/>
  <c r="E1708" i="2"/>
  <c r="D1672" i="2"/>
  <c r="BE1672" i="2"/>
  <c r="BA1658" i="2"/>
  <c r="BD1550" i="2"/>
  <c r="CF27" i="1"/>
  <c r="BR27" i="1"/>
  <c r="BC1450" i="2"/>
  <c r="D1402" i="2"/>
  <c r="BB1402" i="2"/>
  <c r="E1271" i="2"/>
  <c r="BD1271" i="2"/>
  <c r="E1193" i="2"/>
  <c r="D1169" i="2"/>
  <c r="F1071" i="2"/>
  <c r="E997" i="2"/>
  <c r="D949" i="2"/>
  <c r="F911" i="2"/>
  <c r="E887" i="2"/>
  <c r="BD887" i="2"/>
  <c r="BA851" i="2"/>
  <c r="D813" i="2"/>
  <c r="D679" i="2"/>
  <c r="BA629" i="2"/>
  <c r="E617" i="2"/>
  <c r="BA577" i="2"/>
  <c r="E517" i="2"/>
  <c r="BA505" i="2"/>
  <c r="E445" i="2"/>
  <c r="BA433" i="2"/>
  <c r="BC383" i="2"/>
  <c r="BD371" i="2"/>
  <c r="D323" i="2"/>
  <c r="BD287" i="2"/>
  <c r="BC275" i="2"/>
  <c r="D261" i="2"/>
  <c r="D249" i="2"/>
  <c r="D225" i="2"/>
  <c r="D213" i="2"/>
  <c r="BB187" i="2"/>
  <c r="E151" i="2"/>
  <c r="BD87" i="2"/>
  <c r="E37" i="2"/>
  <c r="D13" i="2"/>
  <c r="CF50" i="1"/>
  <c r="BB50" i="1"/>
  <c r="CB3037" i="2"/>
  <c r="F3037" i="2"/>
  <c r="CA3037" i="2"/>
  <c r="E3037" i="2"/>
  <c r="E3001" i="2"/>
  <c r="D2965" i="2"/>
  <c r="D2929" i="2"/>
  <c r="BB2741" i="2"/>
  <c r="BA2729" i="2"/>
  <c r="E2717" i="2"/>
  <c r="E2705" i="2"/>
  <c r="D2693" i="2"/>
  <c r="BD2619" i="2"/>
  <c r="BB2607" i="2"/>
  <c r="D2559" i="2"/>
  <c r="BC2535" i="2"/>
  <c r="E2485" i="2"/>
  <c r="D2461" i="2"/>
  <c r="BA2289" i="2"/>
  <c r="BB2203" i="2"/>
  <c r="BA2179" i="2"/>
  <c r="D2105" i="2"/>
  <c r="BD2067" i="2"/>
  <c r="BB1983" i="2"/>
  <c r="AP36" i="1"/>
  <c r="AX36" i="1"/>
  <c r="BA1933" i="2"/>
  <c r="BB1897" i="2"/>
  <c r="BA1883" i="2"/>
  <c r="E1793" i="2"/>
  <c r="BA1633" i="2"/>
  <c r="D1597" i="2"/>
  <c r="AT28" i="1"/>
  <c r="BB1449" i="2"/>
  <c r="F1437" i="2"/>
  <c r="D1437" i="2"/>
  <c r="BC1413" i="2"/>
  <c r="E1377" i="2"/>
  <c r="BC1291" i="2"/>
  <c r="BD1260" i="2"/>
  <c r="BA1204" i="2"/>
  <c r="E1168" i="2"/>
  <c r="BA1020" i="2"/>
  <c r="E948" i="2"/>
  <c r="BB922" i="2"/>
  <c r="BD862" i="2"/>
  <c r="D812" i="2"/>
  <c r="D788" i="2"/>
  <c r="D714" i="2"/>
  <c r="BB690" i="2"/>
  <c r="E678" i="2"/>
  <c r="BA628" i="2"/>
  <c r="F592" i="2"/>
  <c r="BC592" i="2"/>
  <c r="E576" i="2"/>
  <c r="E504" i="2"/>
  <c r="E432" i="2"/>
  <c r="BB418" i="2"/>
  <c r="D406" i="2"/>
  <c r="BC382" i="2"/>
  <c r="BA382" i="2"/>
  <c r="BD370" i="2"/>
  <c r="BB358" i="2"/>
  <c r="D322" i="2"/>
  <c r="BD322" i="2"/>
  <c r="BB286" i="2"/>
  <c r="BA198" i="2"/>
  <c r="BC198" i="2"/>
  <c r="F186" i="2"/>
  <c r="BA162" i="2"/>
  <c r="F150" i="2"/>
  <c r="BA124" i="2"/>
  <c r="BD98" i="2"/>
  <c r="E86" i="2"/>
  <c r="D60" i="2"/>
  <c r="BA36" i="2"/>
  <c r="D3210" i="2"/>
  <c r="E3024" i="2"/>
  <c r="CB49" i="1"/>
  <c r="BB49" i="1"/>
  <c r="BP49" i="1"/>
  <c r="E2898" i="2"/>
  <c r="E2716" i="2"/>
  <c r="D2704" i="2"/>
  <c r="BA2656" i="2"/>
  <c r="BA2644" i="2"/>
  <c r="BA2632" i="2"/>
  <c r="BB3161" i="2"/>
  <c r="BB3135" i="2"/>
  <c r="E2897" i="2"/>
  <c r="G1325" i="2"/>
  <c r="H1325" i="2" s="1"/>
  <c r="BA3141" i="2"/>
  <c r="D3129" i="2"/>
  <c r="BB3079" i="2"/>
  <c r="E2981" i="2"/>
  <c r="D2969" i="2"/>
  <c r="BB2709" i="2"/>
  <c r="BA2697" i="2"/>
  <c r="E2685" i="2"/>
  <c r="E2673" i="2"/>
  <c r="BC2625" i="2"/>
  <c r="BB2625" i="2"/>
  <c r="AN46" i="1"/>
  <c r="BD2611" i="2"/>
  <c r="BB2599" i="2"/>
  <c r="BA2587" i="2"/>
  <c r="D2551" i="2"/>
  <c r="BC2451" i="2"/>
  <c r="E2427" i="2"/>
  <c r="E2307" i="2"/>
  <c r="F2269" i="2"/>
  <c r="D2245" i="2"/>
  <c r="BA2183" i="2"/>
  <c r="E2159" i="2"/>
  <c r="D2109" i="2"/>
  <c r="BA2097" i="2"/>
  <c r="BZ37" i="1"/>
  <c r="D2059" i="2"/>
  <c r="BB2059" i="2"/>
  <c r="BB1987" i="2"/>
  <c r="E1961" i="2"/>
  <c r="BA1937" i="2"/>
  <c r="BA1887" i="2"/>
  <c r="AH33" i="1"/>
  <c r="X33" i="1"/>
  <c r="BC1849" i="2"/>
  <c r="E1797" i="2"/>
  <c r="D1773" i="2"/>
  <c r="E1761" i="2"/>
  <c r="BA1737" i="2"/>
  <c r="D1737" i="2"/>
  <c r="E1687" i="2"/>
  <c r="BB1453" i="2"/>
  <c r="BA1441" i="2"/>
  <c r="BC1417" i="2"/>
  <c r="E1381" i="2"/>
  <c r="BA1331" i="2"/>
  <c r="BD1319" i="2"/>
  <c r="BC1307" i="2"/>
  <c r="BB1252" i="2"/>
  <c r="E1252" i="2"/>
  <c r="BA1208" i="2"/>
  <c r="E1172" i="2"/>
  <c r="BD1172" i="2"/>
  <c r="BA1098" i="2"/>
  <c r="F1062" i="2"/>
  <c r="BA1036" i="2"/>
  <c r="E964" i="2"/>
  <c r="BA902" i="2"/>
  <c r="F890" i="2"/>
  <c r="BC890" i="2"/>
  <c r="BB854" i="2"/>
  <c r="BB828" i="2"/>
  <c r="D792" i="2"/>
  <c r="BA632" i="2"/>
  <c r="F596" i="2"/>
  <c r="BC596" i="2"/>
  <c r="E580" i="2"/>
  <c r="E508" i="2"/>
  <c r="BA472" i="2"/>
  <c r="E436" i="2"/>
  <c r="BB386" i="2"/>
  <c r="E374" i="2"/>
  <c r="D374" i="2"/>
  <c r="BD314" i="2"/>
  <c r="BD289" i="2"/>
  <c r="F202" i="2"/>
  <c r="E128" i="2"/>
  <c r="BD102" i="2"/>
  <c r="BA52" i="2"/>
  <c r="E28" i="2"/>
  <c r="E3065" i="2"/>
  <c r="BZ3027" i="2"/>
  <c r="D3027" i="2"/>
  <c r="E3015" i="2"/>
  <c r="E2955" i="2"/>
  <c r="BB2901" i="2"/>
  <c r="E2901" i="2"/>
  <c r="BB2731" i="2"/>
  <c r="BA2719" i="2"/>
  <c r="E2695" i="2"/>
  <c r="D2683" i="2"/>
  <c r="BC2621" i="2"/>
  <c r="BA2597" i="2"/>
  <c r="BB2585" i="2"/>
  <c r="BA2573" i="2"/>
  <c r="E2549" i="2"/>
  <c r="E2463" i="2"/>
  <c r="D2437" i="2"/>
  <c r="D2367" i="2"/>
  <c r="E2355" i="2"/>
  <c r="D2291" i="2"/>
  <c r="BA2279" i="2"/>
  <c r="BB2193" i="2"/>
  <c r="D2145" i="2"/>
  <c r="E2119" i="2"/>
  <c r="BA2083" i="2"/>
  <c r="BD2069" i="2"/>
  <c r="BA2033" i="2"/>
  <c r="E1997" i="2"/>
  <c r="BD1997" i="2"/>
  <c r="D1973" i="2"/>
  <c r="BA1959" i="2"/>
  <c r="F1947" i="2"/>
  <c r="F1911" i="2"/>
  <c r="BA1873" i="2"/>
  <c r="E1795" i="2"/>
  <c r="E1759" i="2"/>
  <c r="D1735" i="2"/>
  <c r="BF30" i="1"/>
  <c r="BA1723" i="2"/>
  <c r="BA1685" i="2"/>
  <c r="BA1647" i="2"/>
  <c r="BD1551" i="2"/>
  <c r="BB1391" i="2"/>
  <c r="BA1365" i="2"/>
  <c r="BA1329" i="2"/>
  <c r="BC1293" i="2"/>
  <c r="E1262" i="2"/>
  <c r="BB1250" i="2"/>
  <c r="F1182" i="2"/>
  <c r="E1170" i="2"/>
  <c r="D1108" i="2"/>
  <c r="BA1084" i="2"/>
  <c r="F1048" i="2"/>
  <c r="BA1034" i="2"/>
  <c r="E962" i="2"/>
  <c r="D950" i="2"/>
  <c r="F888" i="2"/>
  <c r="BC888" i="2"/>
  <c r="D852" i="2"/>
  <c r="BB852" i="2"/>
  <c r="E826" i="2"/>
  <c r="D790" i="2"/>
  <c r="BA754" i="2"/>
  <c r="D704" i="2"/>
  <c r="E680" i="2"/>
  <c r="BD606" i="2"/>
  <c r="F606" i="2"/>
  <c r="E578" i="2"/>
  <c r="BA566" i="2"/>
  <c r="E506" i="2"/>
  <c r="BA494" i="2"/>
  <c r="E434" i="2"/>
  <c r="R13" i="1"/>
  <c r="BA422" i="2"/>
  <c r="BA372" i="2"/>
  <c r="D372" i="2"/>
  <c r="AB11" i="1"/>
  <c r="E312" i="2"/>
  <c r="D276" i="2"/>
  <c r="BB276" i="2"/>
  <c r="F188" i="2"/>
  <c r="E176" i="2"/>
  <c r="BB152" i="2"/>
  <c r="F140" i="2"/>
  <c r="BD100" i="2"/>
  <c r="BA26" i="2"/>
  <c r="E3150" i="2"/>
  <c r="BB3114" i="2"/>
  <c r="D3114" i="2"/>
  <c r="D3088" i="2"/>
  <c r="D3076" i="2"/>
  <c r="D3050" i="2"/>
  <c r="E2954" i="2"/>
  <c r="BA2888" i="2"/>
  <c r="D2778" i="2"/>
  <c r="BB2682" i="2"/>
  <c r="BC2584" i="2"/>
  <c r="BD2572" i="2"/>
  <c r="BB2560" i="2"/>
  <c r="E2548" i="2"/>
  <c r="D2522" i="2"/>
  <c r="E2486" i="2"/>
  <c r="D2462" i="2"/>
  <c r="BC2448" i="2"/>
  <c r="E2424" i="2"/>
  <c r="BB2412" i="2"/>
  <c r="AB43" i="1"/>
  <c r="AJ43" i="1"/>
  <c r="E2390" i="2"/>
  <c r="E2378" i="2"/>
  <c r="BB2304" i="2"/>
  <c r="E2266" i="2"/>
  <c r="F2230" i="2"/>
  <c r="BR39" i="1"/>
  <c r="BZ39" i="1"/>
  <c r="AL39" i="1"/>
  <c r="BB2156" i="2"/>
  <c r="BA2106" i="2"/>
  <c r="BB2068" i="2"/>
  <c r="D2068" i="2"/>
  <c r="E2020" i="2"/>
  <c r="BD2020" i="2"/>
  <c r="D1996" i="2"/>
  <c r="BA1984" i="2"/>
  <c r="BB1958" i="2"/>
  <c r="BA1946" i="2"/>
  <c r="E1922" i="2"/>
  <c r="BB1910" i="2"/>
  <c r="E1872" i="2"/>
  <c r="BD1872" i="2"/>
  <c r="D1794" i="2"/>
  <c r="BA1782" i="2"/>
  <c r="D1758" i="2"/>
  <c r="BA1746" i="2"/>
  <c r="E1696" i="2"/>
  <c r="BJ28" i="1"/>
  <c r="BC1464" i="2"/>
  <c r="AL27" i="1"/>
  <c r="F1464" i="2"/>
  <c r="BB1438" i="2"/>
  <c r="E1414" i="2"/>
  <c r="BA1378" i="2"/>
  <c r="BD1352" i="2"/>
  <c r="D1261" i="2"/>
  <c r="BB1261" i="2"/>
  <c r="D1217" i="2"/>
  <c r="F1205" i="2"/>
  <c r="BD1181" i="2"/>
  <c r="D1155" i="2"/>
  <c r="BA1107" i="2"/>
  <c r="F1059" i="2"/>
  <c r="E985" i="2"/>
  <c r="D937" i="2"/>
  <c r="BA923" i="2"/>
  <c r="D899" i="2"/>
  <c r="BB863" i="2"/>
  <c r="D863" i="2"/>
  <c r="BA801" i="2"/>
  <c r="BH801" i="2"/>
  <c r="D801" i="2"/>
  <c r="BA691" i="2"/>
  <c r="BB679" i="2"/>
  <c r="D667" i="2"/>
  <c r="E605" i="2"/>
  <c r="D529" i="2"/>
  <c r="D457" i="2"/>
  <c r="BA419" i="2"/>
  <c r="BC371" i="2"/>
  <c r="BA359" i="2"/>
  <c r="D347" i="2"/>
  <c r="F311" i="2"/>
  <c r="D311" i="2"/>
  <c r="F275" i="2"/>
  <c r="BD275" i="2"/>
  <c r="E261" i="2"/>
  <c r="E249" i="2"/>
  <c r="E237" i="2"/>
  <c r="E225" i="2"/>
  <c r="E213" i="2"/>
  <c r="BD199" i="2"/>
  <c r="E187" i="2"/>
  <c r="F163" i="2"/>
  <c r="BD151" i="2"/>
  <c r="BB151" i="2"/>
  <c r="E139" i="2"/>
  <c r="D125" i="2"/>
  <c r="D99" i="2"/>
  <c r="E61" i="2"/>
  <c r="BA37" i="2"/>
  <c r="BZ50" i="1"/>
  <c r="BA3049" i="2"/>
  <c r="BA2977" i="2"/>
  <c r="BB2729" i="2"/>
  <c r="E2693" i="2"/>
  <c r="D2681" i="2"/>
  <c r="BA2595" i="2"/>
  <c r="E2583" i="2"/>
  <c r="D2571" i="2"/>
  <c r="E2559" i="2"/>
  <c r="BD2547" i="2"/>
  <c r="BA2535" i="2"/>
  <c r="E2509" i="2"/>
  <c r="E2435" i="2"/>
  <c r="BB2423" i="2"/>
  <c r="E2303" i="2"/>
  <c r="F2265" i="2"/>
  <c r="D2241" i="2"/>
  <c r="BA2229" i="2"/>
  <c r="D2215" i="2"/>
  <c r="BB2191" i="2"/>
  <c r="BA2167" i="2"/>
  <c r="E2143" i="2"/>
  <c r="D2131" i="2"/>
  <c r="BE2131" i="2"/>
  <c r="BA2081" i="2"/>
  <c r="E2067" i="2"/>
  <c r="D2043" i="2"/>
  <c r="BA2031" i="2"/>
  <c r="E1995" i="2"/>
  <c r="BD1995" i="2"/>
  <c r="D1971" i="2"/>
  <c r="BN36" i="1"/>
  <c r="BV36" i="1"/>
  <c r="BA1957" i="2"/>
  <c r="E1945" i="2"/>
  <c r="BA1921" i="2"/>
  <c r="D1819" i="2"/>
  <c r="E1745" i="2"/>
  <c r="D1657" i="2"/>
  <c r="BA1621" i="2"/>
  <c r="E1597" i="2"/>
  <c r="BR28" i="1"/>
  <c r="BC1461" i="2"/>
  <c r="BA1437" i="2"/>
  <c r="D1425" i="2"/>
  <c r="BA1413" i="2"/>
  <c r="F1389" i="2"/>
  <c r="BA1315" i="2"/>
  <c r="D1249" i="2"/>
  <c r="BB1249" i="2"/>
  <c r="E1216" i="2"/>
  <c r="F1180" i="2"/>
  <c r="D1032" i="2"/>
  <c r="BA1008" i="2"/>
  <c r="E936" i="2"/>
  <c r="D910" i="2"/>
  <c r="E898" i="2"/>
  <c r="F874" i="2"/>
  <c r="BC874" i="2"/>
  <c r="E862" i="2"/>
  <c r="BB838" i="2"/>
  <c r="D838" i="2"/>
  <c r="E824" i="2"/>
  <c r="D800" i="2"/>
  <c r="BA776" i="2"/>
  <c r="D702" i="2"/>
  <c r="BB678" i="2"/>
  <c r="E666" i="2"/>
  <c r="BA616" i="2"/>
  <c r="D516" i="2"/>
  <c r="BA480" i="2"/>
  <c r="D444" i="2"/>
  <c r="BB406" i="2"/>
  <c r="D394" i="2"/>
  <c r="BC370" i="2"/>
  <c r="BA370" i="2"/>
  <c r="D310" i="2"/>
  <c r="BD310" i="2"/>
  <c r="BB274" i="2"/>
  <c r="E260" i="2"/>
  <c r="BC260" i="2"/>
  <c r="E248" i="2"/>
  <c r="BC248" i="2"/>
  <c r="E236" i="2"/>
  <c r="BC236" i="2"/>
  <c r="E224" i="2"/>
  <c r="BC224" i="2"/>
  <c r="E212" i="2"/>
  <c r="BC212" i="2"/>
  <c r="BD174" i="2"/>
  <c r="D138" i="2"/>
  <c r="D124" i="2"/>
  <c r="BD86" i="2"/>
  <c r="E60" i="2"/>
  <c r="D3148" i="2"/>
  <c r="BA3124" i="2"/>
  <c r="D3098" i="2"/>
  <c r="BA3036" i="2"/>
  <c r="CB3000" i="2"/>
  <c r="F3000" i="2"/>
  <c r="D2975" i="2"/>
  <c r="BC2928" i="2"/>
  <c r="BV49" i="1"/>
  <c r="BA2886" i="2"/>
  <c r="BB2776" i="2"/>
  <c r="E2704" i="2"/>
  <c r="D2692" i="2"/>
  <c r="BB2644" i="2"/>
  <c r="BB2632" i="2"/>
  <c r="E2582" i="2"/>
  <c r="E2570" i="2"/>
  <c r="D2558" i="2"/>
  <c r="BC2546" i="2"/>
  <c r="E2508" i="2"/>
  <c r="D2496" i="2"/>
  <c r="BA2484" i="2"/>
  <c r="BR44" i="1"/>
  <c r="BC2446" i="2"/>
  <c r="E2422" i="2"/>
  <c r="BA2302" i="2"/>
  <c r="E2288" i="2"/>
  <c r="D2264" i="2"/>
  <c r="F2252" i="2"/>
  <c r="BB2202" i="2"/>
  <c r="BA2190" i="2"/>
  <c r="E2092" i="2"/>
  <c r="BB2066" i="2"/>
  <c r="BB2018" i="2"/>
  <c r="BB1968" i="2"/>
  <c r="BA1956" i="2"/>
  <c r="BA1944" i="2"/>
  <c r="E1920" i="2"/>
  <c r="BB1908" i="2"/>
  <c r="E1894" i="2"/>
  <c r="BJ31" i="1"/>
  <c r="BR31" i="1"/>
  <c r="BZ31" i="1"/>
  <c r="E1768" i="2"/>
  <c r="BA1744" i="2"/>
  <c r="D1744" i="2"/>
  <c r="BA1706" i="2"/>
  <c r="BD1644" i="2"/>
  <c r="E1620" i="2"/>
  <c r="D1584" i="2"/>
  <c r="F1436" i="2"/>
  <c r="E1424" i="2"/>
  <c r="BA1388" i="2"/>
  <c r="BD1338" i="2"/>
  <c r="CB25" i="1"/>
  <c r="AN25" i="1"/>
  <c r="AX25" i="1"/>
  <c r="BN23" i="1"/>
  <c r="AZ23" i="1"/>
  <c r="F1248" i="2"/>
  <c r="BA1215" i="2"/>
  <c r="BD1191" i="2"/>
  <c r="E1105" i="2"/>
  <c r="E1081" i="2"/>
  <c r="D1045" i="2"/>
  <c r="E1007" i="2"/>
  <c r="BA959" i="2"/>
  <c r="D959" i="2"/>
  <c r="BB897" i="2"/>
  <c r="BB873" i="2"/>
  <c r="D873" i="2"/>
  <c r="BC837" i="2"/>
  <c r="CC823" i="2"/>
  <c r="D823" i="2"/>
  <c r="AB17" i="1"/>
  <c r="D739" i="2"/>
  <c r="BA665" i="2"/>
  <c r="F627" i="2"/>
  <c r="BD627" i="2"/>
  <c r="E591" i="2"/>
  <c r="D563" i="2"/>
  <c r="BA551" i="2"/>
  <c r="E491" i="2"/>
  <c r="BA479" i="2"/>
  <c r="E369" i="2"/>
  <c r="BD369" i="2"/>
  <c r="Z10" i="1"/>
  <c r="BA321" i="2"/>
  <c r="D285" i="2"/>
  <c r="BC285" i="2"/>
  <c r="BB259" i="2"/>
  <c r="BB247" i="2"/>
  <c r="BB235" i="2"/>
  <c r="BB223" i="2"/>
  <c r="BB211" i="2"/>
  <c r="E197" i="2"/>
  <c r="D173" i="2"/>
  <c r="BC173" i="2"/>
  <c r="BD161" i="2"/>
  <c r="E137" i="2"/>
  <c r="BB137" i="2"/>
  <c r="E73" i="2"/>
  <c r="BA23" i="2"/>
  <c r="CC576" i="2"/>
  <c r="J2207" i="2"/>
  <c r="BD3161" i="2"/>
  <c r="BA3123" i="2"/>
  <c r="D3123" i="2"/>
  <c r="D3085" i="2"/>
  <c r="D3073" i="2"/>
  <c r="BA3035" i="2"/>
  <c r="L609" i="2"/>
  <c r="D3091" i="2"/>
  <c r="E3041" i="2"/>
  <c r="D3029" i="2"/>
  <c r="E3017" i="2"/>
  <c r="E2969" i="2"/>
  <c r="BA2957" i="2"/>
  <c r="BB2903" i="2"/>
  <c r="BD2891" i="2"/>
  <c r="BB2697" i="2"/>
  <c r="D2649" i="2"/>
  <c r="Z46" i="1"/>
  <c r="BZ46" i="1"/>
  <c r="BC2611" i="2"/>
  <c r="BD2599" i="2"/>
  <c r="BB2587" i="2"/>
  <c r="BA2563" i="2"/>
  <c r="BA2501" i="2"/>
  <c r="E2465" i="2"/>
  <c r="D2439" i="2"/>
  <c r="D2293" i="2"/>
  <c r="BA2281" i="2"/>
  <c r="BA2221" i="2"/>
  <c r="BB2195" i="2"/>
  <c r="D2135" i="2"/>
  <c r="D2085" i="2"/>
  <c r="F2073" i="2"/>
  <c r="BC2073" i="2"/>
  <c r="BA2035" i="2"/>
  <c r="E1999" i="2"/>
  <c r="BD1999" i="2"/>
  <c r="D1975" i="2"/>
  <c r="F1949" i="2"/>
  <c r="BA1925" i="2"/>
  <c r="BF33" i="1"/>
  <c r="AX33" i="1"/>
  <c r="D1823" i="2"/>
  <c r="E1675" i="2"/>
  <c r="BA1637" i="2"/>
  <c r="D1429" i="2"/>
  <c r="BA1417" i="2"/>
  <c r="F1393" i="2"/>
  <c r="D1343" i="2"/>
  <c r="BB1343" i="2"/>
  <c r="BC1319" i="2"/>
  <c r="BA1319" i="2"/>
  <c r="BD1295" i="2"/>
  <c r="E1220" i="2"/>
  <c r="F1184" i="2"/>
  <c r="BA1086" i="2"/>
  <c r="F1050" i="2"/>
  <c r="BA1024" i="2"/>
  <c r="E952" i="2"/>
  <c r="BB914" i="2"/>
  <c r="D914" i="2"/>
  <c r="E866" i="2"/>
  <c r="BD866" i="2"/>
  <c r="D842" i="2"/>
  <c r="E828" i="2"/>
  <c r="BB646" i="2"/>
  <c r="D632" i="2"/>
  <c r="BA620" i="2"/>
  <c r="BA556" i="2"/>
  <c r="D520" i="2"/>
  <c r="BA484" i="2"/>
  <c r="D448" i="2"/>
  <c r="BD410" i="2"/>
  <c r="BB374" i="2"/>
  <c r="BA190" i="2"/>
  <c r="E178" i="2"/>
  <c r="BC178" i="2"/>
  <c r="BB166" i="2"/>
  <c r="BB154" i="2"/>
  <c r="F142" i="2"/>
  <c r="E78" i="2"/>
  <c r="D28" i="2"/>
  <c r="BA2991" i="2"/>
  <c r="E2979" i="2"/>
  <c r="D2967" i="2"/>
  <c r="E2889" i="2"/>
  <c r="BB2719" i="2"/>
  <c r="BA2707" i="2"/>
  <c r="E2683" i="2"/>
  <c r="D2671" i="2"/>
  <c r="BD2609" i="2"/>
  <c r="BB2597" i="2"/>
  <c r="BD2585" i="2"/>
  <c r="BB2573" i="2"/>
  <c r="BA2561" i="2"/>
  <c r="D2537" i="2"/>
  <c r="BB2537" i="2"/>
  <c r="BA2487" i="2"/>
  <c r="E2449" i="2"/>
  <c r="BB2437" i="2"/>
  <c r="BA2413" i="2"/>
  <c r="E2391" i="2"/>
  <c r="E2367" i="2"/>
  <c r="BA2329" i="2"/>
  <c r="F2255" i="2"/>
  <c r="D2231" i="2"/>
  <c r="BA2219" i="2"/>
  <c r="BB2169" i="2"/>
  <c r="E2145" i="2"/>
  <c r="D2095" i="2"/>
  <c r="BB1973" i="2"/>
  <c r="BA1947" i="2"/>
  <c r="BA1935" i="2"/>
  <c r="D1885" i="2"/>
  <c r="D1821" i="2"/>
  <c r="CD30" i="1"/>
  <c r="AP30" i="1"/>
  <c r="AZ30" i="1"/>
  <c r="E1709" i="2"/>
  <c r="BA1451" i="2"/>
  <c r="BC1427" i="2"/>
  <c r="BB1365" i="2"/>
  <c r="D1317" i="2"/>
  <c r="BA1317" i="2"/>
  <c r="E1250" i="2"/>
  <c r="E1218" i="2"/>
  <c r="BD1218" i="2"/>
  <c r="BA1194" i="2"/>
  <c r="BA1072" i="2"/>
  <c r="BA1022" i="2"/>
  <c r="E950" i="2"/>
  <c r="D938" i="2"/>
  <c r="BB912" i="2"/>
  <c r="D912" i="2"/>
  <c r="BA900" i="2"/>
  <c r="E864" i="2"/>
  <c r="BD864" i="2"/>
  <c r="D840" i="2"/>
  <c r="E814" i="2"/>
  <c r="CC778" i="2"/>
  <c r="D778" i="2"/>
  <c r="BA742" i="2"/>
  <c r="E704" i="2"/>
  <c r="D692" i="2"/>
  <c r="BA630" i="2"/>
  <c r="F594" i="2"/>
  <c r="D518" i="2"/>
  <c r="D446" i="2"/>
  <c r="T13" i="1"/>
  <c r="BB422" i="2"/>
  <c r="BD372" i="2"/>
  <c r="L11" i="1"/>
  <c r="D350" i="2"/>
  <c r="E300" i="2"/>
  <c r="BA262" i="2"/>
  <c r="BA250" i="2"/>
  <c r="BA238" i="2"/>
  <c r="BA226" i="2"/>
  <c r="BA214" i="2"/>
  <c r="BA200" i="2"/>
  <c r="D200" i="2"/>
  <c r="BD176" i="2"/>
  <c r="D164" i="2"/>
  <c r="D76" i="2"/>
  <c r="D50" i="2"/>
  <c r="E3076" i="2"/>
  <c r="E3050" i="2"/>
  <c r="D2966" i="2"/>
  <c r="E2778" i="2"/>
  <c r="D2763" i="2"/>
  <c r="BA2658" i="2"/>
  <c r="E2646" i="2"/>
  <c r="D2620" i="2"/>
  <c r="BC2572" i="2"/>
  <c r="BD2560" i="2"/>
  <c r="E2522" i="2"/>
  <c r="D2510" i="2"/>
  <c r="AZ43" i="1"/>
  <c r="BH43" i="1"/>
  <c r="D2342" i="2"/>
  <c r="E2316" i="2"/>
  <c r="F2278" i="2"/>
  <c r="E2254" i="2"/>
  <c r="BA2242" i="2"/>
  <c r="BC2218" i="2"/>
  <c r="AF39" i="1"/>
  <c r="BA2132" i="2"/>
  <c r="D2118" i="2"/>
  <c r="BB1996" i="2"/>
  <c r="BB1946" i="2"/>
  <c r="AN34" i="1"/>
  <c r="BA1832" i="2"/>
  <c r="E1684" i="2"/>
  <c r="BA1634" i="2"/>
  <c r="D1574" i="2"/>
  <c r="AF27" i="1"/>
  <c r="BJ27" i="1"/>
  <c r="AV27" i="1"/>
  <c r="BC1438" i="2"/>
  <c r="F1426" i="2"/>
  <c r="BC1426" i="2"/>
  <c r="D1390" i="2"/>
  <c r="BB1390" i="2"/>
  <c r="BC1364" i="2"/>
  <c r="BA1316" i="2"/>
  <c r="BC1316" i="2"/>
  <c r="BA1271" i="2"/>
  <c r="E1181" i="2"/>
  <c r="E1155" i="2"/>
  <c r="D1143" i="2"/>
  <c r="BA1095" i="2"/>
  <c r="F1047" i="2"/>
  <c r="E973" i="2"/>
  <c r="E875" i="2"/>
  <c r="BD875" i="2"/>
  <c r="BA839" i="2"/>
  <c r="E825" i="2"/>
  <c r="BA813" i="2"/>
  <c r="D789" i="2"/>
  <c r="BA777" i="2"/>
  <c r="BB715" i="2"/>
  <c r="D655" i="2"/>
  <c r="J655" i="2"/>
  <c r="BD629" i="2"/>
  <c r="E593" i="2"/>
  <c r="E529" i="2"/>
  <c r="BA517" i="2"/>
  <c r="E457" i="2"/>
  <c r="BA445" i="2"/>
  <c r="BA407" i="2"/>
  <c r="E347" i="2"/>
  <c r="BC311" i="2"/>
  <c r="D299" i="2"/>
  <c r="F199" i="2"/>
  <c r="BB175" i="2"/>
  <c r="D37" i="2"/>
  <c r="BB3149" i="2"/>
  <c r="BA3087" i="2"/>
  <c r="E3075" i="2"/>
  <c r="BC3063" i="2"/>
  <c r="AR50" i="1"/>
  <c r="BD3063" i="2"/>
  <c r="E3025" i="2"/>
  <c r="BA2887" i="2"/>
  <c r="BA2717" i="2"/>
  <c r="BA2705" i="2"/>
  <c r="E2681" i="2"/>
  <c r="BD2607" i="2"/>
  <c r="E2571" i="2"/>
  <c r="D2535" i="2"/>
  <c r="E2473" i="2"/>
  <c r="D2447" i="2"/>
  <c r="D2341" i="2"/>
  <c r="D2289" i="2"/>
  <c r="BA2277" i="2"/>
  <c r="BB2215" i="2"/>
  <c r="BB2179" i="2"/>
  <c r="E2131" i="2"/>
  <c r="E2117" i="2"/>
  <c r="D2093" i="2"/>
  <c r="BD2055" i="2"/>
  <c r="BB2043" i="2"/>
  <c r="BB1971" i="2"/>
  <c r="AB36" i="1"/>
  <c r="BA1909" i="2"/>
  <c r="E1781" i="2"/>
  <c r="D1645" i="2"/>
  <c r="BB1645" i="2"/>
  <c r="BA1609" i="2"/>
  <c r="D1573" i="2"/>
  <c r="BB1437" i="2"/>
  <c r="BC1401" i="2"/>
  <c r="BD1303" i="2"/>
  <c r="BA1303" i="2"/>
  <c r="D1204" i="2"/>
  <c r="BA1192" i="2"/>
  <c r="D1106" i="2"/>
  <c r="D1020" i="2"/>
  <c r="BH1020" i="2"/>
  <c r="BA996" i="2"/>
  <c r="BB910" i="2"/>
  <c r="BA886" i="2"/>
  <c r="BD850" i="2"/>
  <c r="BA764" i="2"/>
  <c r="D690" i="2"/>
  <c r="BB666" i="2"/>
  <c r="E654" i="2"/>
  <c r="D628" i="2"/>
  <c r="BA604" i="2"/>
  <c r="BA552" i="2"/>
  <c r="E516" i="2"/>
  <c r="E444" i="2"/>
  <c r="BB394" i="2"/>
  <c r="D382" i="2"/>
  <c r="D358" i="2"/>
  <c r="D298" i="2"/>
  <c r="BD298" i="2"/>
  <c r="BC186" i="2"/>
  <c r="F174" i="2"/>
  <c r="BD150" i="2"/>
  <c r="BD138" i="2"/>
  <c r="D3222" i="2"/>
  <c r="E3148" i="2"/>
  <c r="BA3112" i="2"/>
  <c r="BA3074" i="2"/>
  <c r="D3060" i="2"/>
  <c r="CC3012" i="2"/>
  <c r="BA3012" i="2"/>
  <c r="E2940" i="2"/>
  <c r="Z49" i="1"/>
  <c r="AN49" i="1"/>
  <c r="E2886" i="2"/>
  <c r="BA2752" i="2"/>
  <c r="E2692" i="2"/>
  <c r="D2680" i="2"/>
  <c r="BA2618" i="2"/>
  <c r="BA2606" i="2"/>
  <c r="BD2534" i="2"/>
  <c r="E2534" i="2"/>
  <c r="F2460" i="2"/>
  <c r="BC2460" i="2"/>
  <c r="AF44" i="1"/>
  <c r="D2434" i="2"/>
  <c r="BB2314" i="2"/>
  <c r="D2314" i="2"/>
  <c r="E2228" i="2"/>
  <c r="BB2190" i="2"/>
  <c r="BA2178" i="2"/>
  <c r="E2166" i="2"/>
  <c r="E2154" i="2"/>
  <c r="D2130" i="2"/>
  <c r="E2030" i="2"/>
  <c r="BD2030" i="2"/>
  <c r="D2006" i="2"/>
  <c r="BA1994" i="2"/>
  <c r="BB1956" i="2"/>
  <c r="BB1944" i="2"/>
  <c r="F1818" i="2"/>
  <c r="BC1818" i="2"/>
  <c r="AF31" i="1"/>
  <c r="D1792" i="2"/>
  <c r="BA1780" i="2"/>
  <c r="BA1694" i="2"/>
  <c r="BD1632" i="2"/>
  <c r="E1608" i="2"/>
  <c r="BF28" i="1"/>
  <c r="D1534" i="2"/>
  <c r="BC1460" i="2"/>
  <c r="BB1448" i="2"/>
  <c r="D1400" i="2"/>
  <c r="BB1400" i="2"/>
  <c r="E1302" i="2"/>
  <c r="BB1290" i="2"/>
  <c r="BV25" i="1"/>
  <c r="BP23" i="1"/>
  <c r="AJ23" i="1"/>
  <c r="E1191" i="2"/>
  <c r="D1167" i="2"/>
  <c r="F1105" i="2"/>
  <c r="E1093" i="2"/>
  <c r="E1069" i="2"/>
  <c r="E995" i="2"/>
  <c r="BA947" i="2"/>
  <c r="CC947" i="2"/>
  <c r="D947" i="2"/>
  <c r="F909" i="2"/>
  <c r="BC909" i="2"/>
  <c r="BD885" i="2"/>
  <c r="BA849" i="2"/>
  <c r="F837" i="2"/>
  <c r="D811" i="2"/>
  <c r="AF17" i="1"/>
  <c r="Z17" i="1"/>
  <c r="D677" i="2"/>
  <c r="F615" i="2"/>
  <c r="BD615" i="2"/>
  <c r="D575" i="2"/>
  <c r="D503" i="2"/>
  <c r="D431" i="2"/>
  <c r="AB10" i="1"/>
  <c r="BA309" i="2"/>
  <c r="BA235" i="2"/>
  <c r="BA223" i="2"/>
  <c r="BB173" i="2"/>
  <c r="F161" i="2"/>
  <c r="E109" i="2"/>
  <c r="D73" i="2"/>
  <c r="D47" i="2"/>
  <c r="BC3161" i="2"/>
  <c r="D3147" i="2"/>
  <c r="D3097" i="2"/>
  <c r="E3085" i="2"/>
  <c r="BB3073" i="2"/>
  <c r="D3059" i="2"/>
  <c r="BA3023" i="2"/>
  <c r="BA3011" i="2"/>
  <c r="D2999" i="2"/>
  <c r="F2909" i="2"/>
  <c r="BB2703" i="2"/>
  <c r="BA2691" i="2"/>
  <c r="BD2593" i="2"/>
  <c r="BB2581" i="2"/>
  <c r="BD2569" i="2"/>
  <c r="BB2557" i="2"/>
  <c r="BA2545" i="2"/>
  <c r="BB2533" i="2"/>
  <c r="D2495" i="2"/>
  <c r="BA2483" i="2"/>
  <c r="BC2457" i="2"/>
  <c r="BB2421" i="2"/>
  <c r="D2421" i="2"/>
  <c r="BA2375" i="2"/>
  <c r="BA2363" i="2"/>
  <c r="BA2301" i="2"/>
  <c r="D2263" i="2"/>
  <c r="F2251" i="2"/>
  <c r="D2201" i="2"/>
  <c r="BB2141" i="2"/>
  <c r="BB2129" i="2"/>
  <c r="E2091" i="2"/>
  <c r="BB2017" i="2"/>
  <c r="T35" i="1"/>
  <c r="BB1907" i="2"/>
  <c r="BF35" i="1"/>
  <c r="BD1855" i="2"/>
  <c r="E1855" i="2"/>
  <c r="E1767" i="2"/>
  <c r="BA1743" i="2"/>
  <c r="D1743" i="2"/>
  <c r="D1717" i="2"/>
  <c r="E1619" i="2"/>
  <c r="BD1619" i="2"/>
  <c r="BD1595" i="2"/>
  <c r="BA1559" i="2"/>
  <c r="E1423" i="2"/>
  <c r="BC1387" i="2"/>
  <c r="AF26" i="1"/>
  <c r="AL26" i="1"/>
  <c r="BR26" i="1"/>
  <c r="E1313" i="2"/>
  <c r="BD1313" i="2"/>
  <c r="BA1270" i="2"/>
  <c r="D1214" i="2"/>
  <c r="E1202" i="2"/>
  <c r="BD1202" i="2"/>
  <c r="D1178" i="2"/>
  <c r="BA1166" i="2"/>
  <c r="F1152" i="2"/>
  <c r="E1140" i="2"/>
  <c r="D1128" i="2"/>
  <c r="E1080" i="2"/>
  <c r="D1044" i="2"/>
  <c r="E1018" i="2"/>
  <c r="D970" i="2"/>
  <c r="BA946" i="2"/>
  <c r="BT19" i="1"/>
  <c r="CB19" i="1"/>
  <c r="BL19" i="1"/>
  <c r="F920" i="2"/>
  <c r="BC920" i="2"/>
  <c r="BB896" i="2"/>
  <c r="F848" i="2"/>
  <c r="E750" i="2"/>
  <c r="D736" i="2"/>
  <c r="D688" i="2"/>
  <c r="BA1622" i="2"/>
  <c r="D1622" i="2"/>
  <c r="BB3141" i="2"/>
  <c r="E3129" i="2"/>
  <c r="BA3091" i="2"/>
  <c r="BB3067" i="2"/>
  <c r="BA2981" i="2"/>
  <c r="BB2891" i="2"/>
  <c r="D2781" i="2"/>
  <c r="BA2685" i="2"/>
  <c r="BA2673" i="2"/>
  <c r="D2661" i="2"/>
  <c r="E2649" i="2"/>
  <c r="D2637" i="2"/>
  <c r="AB46" i="1"/>
  <c r="BC2599" i="2"/>
  <c r="BD2587" i="2"/>
  <c r="BD2575" i="2"/>
  <c r="E2551" i="2"/>
  <c r="BC2439" i="2"/>
  <c r="E2415" i="2"/>
  <c r="D2345" i="2"/>
  <c r="BA2331" i="2"/>
  <c r="F2257" i="2"/>
  <c r="D2233" i="2"/>
  <c r="BB2183" i="2"/>
  <c r="BA2159" i="2"/>
  <c r="E2135" i="2"/>
  <c r="E2121" i="2"/>
  <c r="BA2085" i="2"/>
  <c r="AN37" i="1"/>
  <c r="BB2047" i="2"/>
  <c r="BB1975" i="2"/>
  <c r="F1961" i="2"/>
  <c r="BA1949" i="2"/>
  <c r="BA1913" i="2"/>
  <c r="BB1899" i="2"/>
  <c r="D1899" i="2"/>
  <c r="BA1875" i="2"/>
  <c r="CD33" i="1"/>
  <c r="BN33" i="1"/>
  <c r="BV33" i="1"/>
  <c r="E1785" i="2"/>
  <c r="E1749" i="2"/>
  <c r="BA1725" i="2"/>
  <c r="D1725" i="2"/>
  <c r="D1661" i="2"/>
  <c r="BB1661" i="2"/>
  <c r="BA1625" i="2"/>
  <c r="D1589" i="2"/>
  <c r="BC1441" i="2"/>
  <c r="BB1441" i="2"/>
  <c r="BC1405" i="2"/>
  <c r="BA1355" i="2"/>
  <c r="BA1307" i="2"/>
  <c r="BC1295" i="2"/>
  <c r="BD1252" i="2"/>
  <c r="D1208" i="2"/>
  <c r="BA1196" i="2"/>
  <c r="BA1074" i="2"/>
  <c r="D1036" i="2"/>
  <c r="BA1012" i="2"/>
  <c r="E940" i="2"/>
  <c r="BD926" i="2"/>
  <c r="BC878" i="2"/>
  <c r="BB842" i="2"/>
  <c r="E816" i="2"/>
  <c r="BA768" i="2"/>
  <c r="BA608" i="2"/>
  <c r="E520" i="2"/>
  <c r="E448" i="2"/>
  <c r="BD398" i="2"/>
  <c r="D362" i="2"/>
  <c r="BB362" i="2"/>
  <c r="BA264" i="2"/>
  <c r="BA252" i="2"/>
  <c r="BA240" i="2"/>
  <c r="BA228" i="2"/>
  <c r="BA216" i="2"/>
  <c r="F190" i="2"/>
  <c r="D166" i="2"/>
  <c r="BB142" i="2"/>
  <c r="E52" i="2"/>
  <c r="E3139" i="2"/>
  <c r="D3089" i="2"/>
  <c r="E3039" i="2"/>
  <c r="E3003" i="2"/>
  <c r="BD2901" i="2"/>
  <c r="BB2707" i="2"/>
  <c r="E2671" i="2"/>
  <c r="D2659" i="2"/>
  <c r="BC2609" i="2"/>
  <c r="BD2597" i="2"/>
  <c r="BC2585" i="2"/>
  <c r="BD2573" i="2"/>
  <c r="BA2549" i="2"/>
  <c r="BA2523" i="2"/>
  <c r="D2499" i="2"/>
  <c r="D2425" i="2"/>
  <c r="BA2355" i="2"/>
  <c r="D2279" i="2"/>
  <c r="BA2267" i="2"/>
  <c r="E2107" i="2"/>
  <c r="BD2057" i="2"/>
  <c r="D2033" i="2"/>
  <c r="BA2021" i="2"/>
  <c r="E1985" i="2"/>
  <c r="BD1985" i="2"/>
  <c r="BB1959" i="2"/>
  <c r="BA1923" i="2"/>
  <c r="D1896" i="2"/>
  <c r="BB1885" i="2"/>
  <c r="E1783" i="2"/>
  <c r="E1747" i="2"/>
  <c r="D1723" i="2"/>
  <c r="BN30" i="1"/>
  <c r="BX30" i="1"/>
  <c r="E1697" i="2"/>
  <c r="D1673" i="2"/>
  <c r="D1659" i="2"/>
  <c r="BB1659" i="2"/>
  <c r="D1587" i="2"/>
  <c r="D1575" i="2"/>
  <c r="BB1379" i="2"/>
  <c r="BD1365" i="2"/>
  <c r="BB1341" i="2"/>
  <c r="E1317" i="2"/>
  <c r="BA1305" i="2"/>
  <c r="BD1262" i="2"/>
  <c r="D1206" i="2"/>
  <c r="F1170" i="2"/>
  <c r="D1096" i="2"/>
  <c r="BA1060" i="2"/>
  <c r="BA1010" i="2"/>
  <c r="E938" i="2"/>
  <c r="BD924" i="2"/>
  <c r="BC900" i="2"/>
  <c r="F876" i="2"/>
  <c r="BC876" i="2"/>
  <c r="BB840" i="2"/>
  <c r="D766" i="2"/>
  <c r="E692" i="2"/>
  <c r="E656" i="2"/>
  <c r="BD618" i="2"/>
  <c r="BA618" i="2"/>
  <c r="BC606" i="2"/>
  <c r="BA578" i="2"/>
  <c r="E518" i="2"/>
  <c r="BA506" i="2"/>
  <c r="E446" i="2"/>
  <c r="BA434" i="2"/>
  <c r="BD422" i="2"/>
  <c r="E396" i="2"/>
  <c r="AD11" i="1"/>
  <c r="BD324" i="2"/>
  <c r="E288" i="2"/>
  <c r="F176" i="2"/>
  <c r="BA164" i="2"/>
  <c r="BD152" i="2"/>
  <c r="D152" i="2"/>
  <c r="E76" i="2"/>
  <c r="BA50" i="2"/>
  <c r="E26" i="2"/>
  <c r="BA3138" i="2"/>
  <c r="E3114" i="2"/>
  <c r="D3038" i="2"/>
  <c r="E2990" i="2"/>
  <c r="D2954" i="2"/>
  <c r="D2942" i="2"/>
  <c r="BA2900" i="2"/>
  <c r="BB2888" i="2"/>
  <c r="E2763" i="2"/>
  <c r="D2754" i="2"/>
  <c r="D2634" i="2"/>
  <c r="E2620" i="2"/>
  <c r="BC2560" i="2"/>
  <c r="D2536" i="2"/>
  <c r="BB2536" i="2"/>
  <c r="E2474" i="2"/>
  <c r="D2448" i="2"/>
  <c r="BC2436" i="2"/>
  <c r="E2412" i="2"/>
  <c r="BP43" i="1"/>
  <c r="BX43" i="1"/>
  <c r="CF43" i="1"/>
  <c r="BA2378" i="2"/>
  <c r="BA2290" i="2"/>
  <c r="BD39" i="1"/>
  <c r="F2218" i="2"/>
  <c r="BB2132" i="2"/>
  <c r="BB2056" i="2"/>
  <c r="D2056" i="2"/>
  <c r="BA2044" i="2"/>
  <c r="E2008" i="2"/>
  <c r="BD2008" i="2"/>
  <c r="D1984" i="2"/>
  <c r="BA1972" i="2"/>
  <c r="CB34" i="1"/>
  <c r="BL34" i="1"/>
  <c r="BT34" i="1"/>
  <c r="E1806" i="2"/>
  <c r="D1782" i="2"/>
  <c r="E1770" i="2"/>
  <c r="D1746" i="2"/>
  <c r="BA1734" i="2"/>
  <c r="D1658" i="2"/>
  <c r="D1562" i="2"/>
  <c r="BD27" i="1"/>
  <c r="AN27" i="1"/>
  <c r="BT27" i="1"/>
  <c r="E1402" i="2"/>
  <c r="BC1352" i="2"/>
  <c r="D1340" i="2"/>
  <c r="CC1340" i="2"/>
  <c r="BA1205" i="2"/>
  <c r="F1193" i="2"/>
  <c r="BD1169" i="2"/>
  <c r="F1155" i="2"/>
  <c r="E1143" i="2"/>
  <c r="D1131" i="2"/>
  <c r="D1107" i="2"/>
  <c r="BA1083" i="2"/>
  <c r="BA1033" i="2"/>
  <c r="E961" i="2"/>
  <c r="D923" i="2"/>
  <c r="BA911" i="2"/>
  <c r="F887" i="2"/>
  <c r="BC887" i="2"/>
  <c r="BB851" i="2"/>
  <c r="D851" i="2"/>
  <c r="BB825" i="2"/>
  <c r="E813" i="2"/>
  <c r="D777" i="2"/>
  <c r="BB703" i="2"/>
  <c r="D643" i="2"/>
  <c r="BD617" i="2"/>
  <c r="D541" i="2"/>
  <c r="BG541" i="2"/>
  <c r="D469" i="2"/>
  <c r="D419" i="2"/>
  <c r="BA395" i="2"/>
  <c r="BA323" i="2"/>
  <c r="D287" i="2"/>
  <c r="L287" i="2"/>
  <c r="F187" i="2"/>
  <c r="BD187" i="2"/>
  <c r="E175" i="2"/>
  <c r="F151" i="2"/>
  <c r="BA125" i="2"/>
  <c r="E99" i="2"/>
  <c r="BA61" i="2"/>
  <c r="BB3137" i="2"/>
  <c r="BB3113" i="2"/>
  <c r="AH50" i="1"/>
  <c r="E3063" i="2"/>
  <c r="N50" i="1"/>
  <c r="AF50" i="1"/>
  <c r="CC3037" i="2"/>
  <c r="BA3037" i="2"/>
  <c r="D3013" i="2"/>
  <c r="D2766" i="2"/>
  <c r="BB2717" i="2"/>
  <c r="BB2705" i="2"/>
  <c r="BA2693" i="2"/>
  <c r="D2669" i="2"/>
  <c r="BC2619" i="2"/>
  <c r="BB2595" i="2"/>
  <c r="BA2583" i="2"/>
  <c r="BA2559" i="2"/>
  <c r="D2547" i="2"/>
  <c r="BA2509" i="2"/>
  <c r="BA2497" i="2"/>
  <c r="BC2447" i="2"/>
  <c r="E2423" i="2"/>
  <c r="D2377" i="2"/>
  <c r="BA2327" i="2"/>
  <c r="E2253" i="2"/>
  <c r="D2229" i="2"/>
  <c r="BB2167" i="2"/>
  <c r="BA2143" i="2"/>
  <c r="E2055" i="2"/>
  <c r="D2031" i="2"/>
  <c r="BA2019" i="2"/>
  <c r="E1983" i="2"/>
  <c r="BD1983" i="2"/>
  <c r="BH36" i="1"/>
  <c r="AZ36" i="1"/>
  <c r="BB1957" i="2"/>
  <c r="F1945" i="2"/>
  <c r="BB1933" i="2"/>
  <c r="D1883" i="2"/>
  <c r="E1831" i="2"/>
  <c r="BD1831" i="2"/>
  <c r="BA1769" i="2"/>
  <c r="D1769" i="2"/>
  <c r="E1733" i="2"/>
  <c r="D1633" i="2"/>
  <c r="BA1597" i="2"/>
  <c r="E1573" i="2"/>
  <c r="BC1437" i="2"/>
  <c r="BB1425" i="2"/>
  <c r="D1413" i="2"/>
  <c r="BA1401" i="2"/>
  <c r="F1377" i="2"/>
  <c r="D1327" i="2"/>
  <c r="BC1303" i="2"/>
  <c r="BA1291" i="2"/>
  <c r="F1168" i="2"/>
  <c r="D1154" i="2"/>
  <c r="D1094" i="2"/>
  <c r="D1008" i="2"/>
  <c r="BA984" i="2"/>
  <c r="E922" i="2"/>
  <c r="BD922" i="2"/>
  <c r="F862" i="2"/>
  <c r="BC862" i="2"/>
  <c r="E850" i="2"/>
  <c r="D752" i="2"/>
  <c r="BA752" i="2"/>
  <c r="BB654" i="2"/>
  <c r="E642" i="2"/>
  <c r="D616" i="2"/>
  <c r="BA592" i="2"/>
  <c r="BA564" i="2"/>
  <c r="D528" i="2"/>
  <c r="BA492" i="2"/>
  <c r="D456" i="2"/>
  <c r="E418" i="2"/>
  <c r="BB382" i="2"/>
  <c r="BG370" i="2"/>
  <c r="D370" i="2"/>
  <c r="BD358" i="2"/>
  <c r="D346" i="2"/>
  <c r="E322" i="2"/>
  <c r="BC322" i="2"/>
  <c r="D286" i="2"/>
  <c r="BD286" i="2"/>
  <c r="BA274" i="2"/>
  <c r="D198" i="2"/>
  <c r="BD162" i="2"/>
  <c r="BA150" i="2"/>
  <c r="BA138" i="2"/>
  <c r="D98" i="2"/>
  <c r="D24" i="2"/>
  <c r="BA3148" i="2"/>
  <c r="E3098" i="2"/>
  <c r="BB3074" i="2"/>
  <c r="D3074" i="2"/>
  <c r="BA3024" i="2"/>
  <c r="BA2952" i="2"/>
  <c r="BX49" i="1"/>
  <c r="CF49" i="1"/>
  <c r="BA2898" i="2"/>
  <c r="BB2752" i="2"/>
  <c r="BA2740" i="2"/>
  <c r="E2680" i="2"/>
  <c r="D2668" i="2"/>
  <c r="BB2618" i="2"/>
  <c r="BB2606" i="2"/>
  <c r="BA2594" i="2"/>
  <c r="E2558" i="2"/>
  <c r="D2520" i="2"/>
  <c r="D2484" i="2"/>
  <c r="BA2472" i="2"/>
  <c r="AN44" i="1"/>
  <c r="AV44" i="1"/>
  <c r="BD44" i="1"/>
  <c r="BC2434" i="2"/>
  <c r="D2388" i="2"/>
  <c r="D2376" i="2"/>
  <c r="D2364" i="2"/>
  <c r="E2326" i="2"/>
  <c r="E2276" i="2"/>
  <c r="F2240" i="2"/>
  <c r="BA2116" i="2"/>
  <c r="E2080" i="2"/>
  <c r="BD2054" i="2"/>
  <c r="BB2006" i="2"/>
  <c r="E1882" i="2"/>
  <c r="BA1830" i="2"/>
  <c r="AN31" i="1"/>
  <c r="E1756" i="2"/>
  <c r="BA1732" i="2"/>
  <c r="D1732" i="2"/>
  <c r="D1718" i="2"/>
  <c r="BA1682" i="2"/>
  <c r="BD1620" i="2"/>
  <c r="BA1596" i="2"/>
  <c r="E1584" i="2"/>
  <c r="D1560" i="2"/>
  <c r="D1548" i="2"/>
  <c r="CD28" i="1"/>
  <c r="D1522" i="2"/>
  <c r="E1412" i="2"/>
  <c r="BA1376" i="2"/>
  <c r="BA1362" i="2"/>
  <c r="BA1338" i="2"/>
  <c r="CD25" i="1"/>
  <c r="AB25" i="1"/>
  <c r="N25" i="1"/>
  <c r="E1290" i="2"/>
  <c r="T23" i="1"/>
  <c r="BB1248" i="2"/>
  <c r="BB23" i="1"/>
  <c r="BH23" i="1"/>
  <c r="F1203" i="2"/>
  <c r="BD1179" i="2"/>
  <c r="D1153" i="2"/>
  <c r="F1093" i="2"/>
  <c r="E983" i="2"/>
  <c r="BA935" i="2"/>
  <c r="D935" i="2"/>
  <c r="BA921" i="2"/>
  <c r="D897" i="2"/>
  <c r="E885" i="2"/>
  <c r="BB861" i="2"/>
  <c r="D861" i="2"/>
  <c r="D799" i="2"/>
  <c r="AV17" i="1"/>
  <c r="BB17" i="1"/>
  <c r="BL17" i="1"/>
  <c r="D725" i="2"/>
  <c r="BA725" i="2"/>
  <c r="D665" i="2"/>
  <c r="F603" i="2"/>
  <c r="BD603" i="2"/>
  <c r="E575" i="2"/>
  <c r="BA563" i="2"/>
  <c r="E503" i="2"/>
  <c r="BA491" i="2"/>
  <c r="E431" i="2"/>
  <c r="BA417" i="2"/>
  <c r="BA297" i="2"/>
  <c r="D259" i="2"/>
  <c r="D247" i="2"/>
  <c r="BE235" i="2"/>
  <c r="D223" i="2"/>
  <c r="D211" i="2"/>
  <c r="BD197" i="2"/>
  <c r="E185" i="2"/>
  <c r="BD149" i="2"/>
  <c r="BA47" i="2"/>
  <c r="E23" i="2"/>
  <c r="G2531" i="2"/>
  <c r="H2531" i="2" s="1"/>
  <c r="BF3155" i="2"/>
  <c r="BA3228" i="2"/>
  <c r="F3168" i="2"/>
  <c r="BD3154" i="2"/>
  <c r="BB3106" i="2"/>
  <c r="BB3092" i="2"/>
  <c r="E3080" i="2"/>
  <c r="D3054" i="2"/>
  <c r="BA3006" i="2"/>
  <c r="D2982" i="2"/>
  <c r="E2934" i="2"/>
  <c r="E2746" i="2"/>
  <c r="D2734" i="2"/>
  <c r="BC2674" i="2"/>
  <c r="BB2662" i="2"/>
  <c r="BA2650" i="2"/>
  <c r="E2600" i="2"/>
  <c r="D2588" i="2"/>
  <c r="J2564" i="2"/>
  <c r="AT45" i="1"/>
  <c r="BB45" i="1"/>
  <c r="BH45" i="1"/>
  <c r="D2440" i="2"/>
  <c r="D2294" i="2"/>
  <c r="F2208" i="2"/>
  <c r="E2196" i="2"/>
  <c r="D2048" i="2"/>
  <c r="E2000" i="2"/>
  <c r="D1976" i="2"/>
  <c r="D1900" i="2"/>
  <c r="BA1888" i="2"/>
  <c r="D1824" i="2"/>
  <c r="E1528" i="2"/>
  <c r="D1492" i="2"/>
  <c r="D1454" i="2"/>
  <c r="BC1356" i="2"/>
  <c r="D1320" i="2"/>
  <c r="CC1320" i="2"/>
  <c r="BD1253" i="2"/>
  <c r="E1221" i="2"/>
  <c r="D1087" i="2"/>
  <c r="D1037" i="2"/>
  <c r="D915" i="2"/>
  <c r="BD867" i="2"/>
  <c r="D843" i="2"/>
  <c r="D757" i="2"/>
  <c r="E707" i="2"/>
  <c r="AL16" i="1"/>
  <c r="R16" i="1"/>
  <c r="Z16" i="1"/>
  <c r="BD597" i="2"/>
  <c r="E569" i="2"/>
  <c r="BA557" i="2"/>
  <c r="CC557" i="2"/>
  <c r="BC521" i="2"/>
  <c r="E497" i="2"/>
  <c r="BC449" i="2"/>
  <c r="E425" i="2"/>
  <c r="BD327" i="2"/>
  <c r="D265" i="2"/>
  <c r="D253" i="2"/>
  <c r="D241" i="2"/>
  <c r="D229" i="2"/>
  <c r="D217" i="2"/>
  <c r="D65" i="2"/>
  <c r="CG2926" i="2"/>
  <c r="BB2207" i="2"/>
  <c r="D3105" i="2"/>
  <c r="D3079" i="2"/>
  <c r="E3079" i="2"/>
  <c r="D3017" i="2"/>
  <c r="E3005" i="2"/>
  <c r="BA2969" i="2"/>
  <c r="E2945" i="2"/>
  <c r="D2903" i="2"/>
  <c r="E2781" i="2"/>
  <c r="D2769" i="2"/>
  <c r="BB2685" i="2"/>
  <c r="BB2673" i="2"/>
  <c r="E2661" i="2"/>
  <c r="E2637" i="2"/>
  <c r="CB46" i="1"/>
  <c r="BC2587" i="2"/>
  <c r="BB2563" i="2"/>
  <c r="BA2525" i="2"/>
  <c r="D2501" i="2"/>
  <c r="BA2489" i="2"/>
  <c r="D2427" i="2"/>
  <c r="D2381" i="2"/>
  <c r="D2369" i="2"/>
  <c r="D2357" i="2"/>
  <c r="D2281" i="2"/>
  <c r="BA2269" i="2"/>
  <c r="D2073" i="2"/>
  <c r="BL37" i="1"/>
  <c r="BT37" i="1"/>
  <c r="E2059" i="2"/>
  <c r="BD2059" i="2"/>
  <c r="D2035" i="2"/>
  <c r="BA2023" i="2"/>
  <c r="E1987" i="2"/>
  <c r="BD1987" i="2"/>
  <c r="BA1961" i="2"/>
  <c r="BB1949" i="2"/>
  <c r="BB1937" i="2"/>
  <c r="E1899" i="2"/>
  <c r="D1887" i="2"/>
  <c r="BA1849" i="2"/>
  <c r="BA1613" i="2"/>
  <c r="E1589" i="2"/>
  <c r="BB1429" i="2"/>
  <c r="D1417" i="2"/>
  <c r="BA1405" i="2"/>
  <c r="F1381" i="2"/>
  <c r="D1331" i="2"/>
  <c r="BB1331" i="2"/>
  <c r="BA1295" i="2"/>
  <c r="F1172" i="2"/>
  <c r="D1158" i="2"/>
  <c r="D1098" i="2"/>
  <c r="BA1062" i="2"/>
  <c r="D1024" i="2"/>
  <c r="BA1000" i="2"/>
  <c r="E926" i="2"/>
  <c r="BB902" i="2"/>
  <c r="D902" i="2"/>
  <c r="BA890" i="2"/>
  <c r="E854" i="2"/>
  <c r="BD854" i="2"/>
  <c r="D780" i="2"/>
  <c r="BA596" i="2"/>
  <c r="D532" i="2"/>
  <c r="BA496" i="2"/>
  <c r="D460" i="2"/>
  <c r="BA410" i="2"/>
  <c r="BD386" i="2"/>
  <c r="BD278" i="2"/>
  <c r="BB202" i="2"/>
  <c r="E154" i="2"/>
  <c r="D116" i="2"/>
  <c r="D90" i="2"/>
  <c r="D52" i="2"/>
  <c r="BA16" i="2"/>
  <c r="G1328" i="2"/>
  <c r="H1328" i="2" s="1"/>
  <c r="D3127" i="2"/>
  <c r="BA3077" i="2"/>
  <c r="BA3051" i="2"/>
  <c r="BA2979" i="2"/>
  <c r="E2967" i="2"/>
  <c r="F2901" i="2"/>
  <c r="BA2695" i="2"/>
  <c r="BA2683" i="2"/>
  <c r="E2659" i="2"/>
  <c r="D2647" i="2"/>
  <c r="BC2597" i="2"/>
  <c r="BC2573" i="2"/>
  <c r="BB2549" i="2"/>
  <c r="E2437" i="2"/>
  <c r="BB2425" i="2"/>
  <c r="BA2367" i="2"/>
  <c r="D2329" i="2"/>
  <c r="BA2317" i="2"/>
  <c r="E2243" i="2"/>
  <c r="D2219" i="2"/>
  <c r="BA2157" i="2"/>
  <c r="BA2145" i="2"/>
  <c r="D2083" i="2"/>
  <c r="BB2033" i="2"/>
  <c r="BB1947" i="2"/>
  <c r="BA1911" i="2"/>
  <c r="D1873" i="2"/>
  <c r="E1833" i="2"/>
  <c r="BD1833" i="2"/>
  <c r="D1771" i="2"/>
  <c r="BB1723" i="2"/>
  <c r="AD30" i="1"/>
  <c r="E1685" i="2"/>
  <c r="E1673" i="2"/>
  <c r="BB1647" i="2"/>
  <c r="BA1611" i="2"/>
  <c r="E1587" i="2"/>
  <c r="BA1439" i="2"/>
  <c r="BB1329" i="2"/>
  <c r="D1305" i="2"/>
  <c r="BG1305" i="2"/>
  <c r="E1293" i="2"/>
  <c r="BA1293" i="2"/>
  <c r="BD1250" i="2"/>
  <c r="BA1182" i="2"/>
  <c r="E1108" i="2"/>
  <c r="D1084" i="2"/>
  <c r="BA1048" i="2"/>
  <c r="BA998" i="2"/>
  <c r="E924" i="2"/>
  <c r="BA888" i="2"/>
  <c r="E852" i="2"/>
  <c r="BD852" i="2"/>
  <c r="E790" i="2"/>
  <c r="D754" i="2"/>
  <c r="BB680" i="2"/>
  <c r="BC618" i="2"/>
  <c r="BA606" i="2"/>
  <c r="D530" i="2"/>
  <c r="D458" i="2"/>
  <c r="BC422" i="2"/>
  <c r="N11" i="1"/>
  <c r="E350" i="2"/>
  <c r="BD312" i="2"/>
  <c r="F312" i="2"/>
  <c r="E276" i="2"/>
  <c r="BA188" i="2"/>
  <c r="D188" i="2"/>
  <c r="BB164" i="2"/>
  <c r="BD140" i="2"/>
  <c r="BA3076" i="2"/>
  <c r="BA2990" i="2"/>
  <c r="E2978" i="2"/>
  <c r="BA2966" i="2"/>
  <c r="BB2900" i="2"/>
  <c r="D2900" i="2"/>
  <c r="BA2778" i="2"/>
  <c r="E2754" i="2"/>
  <c r="D2742" i="2"/>
  <c r="BB2658" i="2"/>
  <c r="E2634" i="2"/>
  <c r="D2596" i="2"/>
  <c r="E2510" i="2"/>
  <c r="BA2498" i="2"/>
  <c r="BA2448" i="2"/>
  <c r="AL43" i="1"/>
  <c r="BD2412" i="2"/>
  <c r="E2304" i="2"/>
  <c r="F2266" i="2"/>
  <c r="F2254" i="2"/>
  <c r="D2242" i="2"/>
  <c r="BA2230" i="2"/>
  <c r="BT39" i="1"/>
  <c r="CB39" i="1"/>
  <c r="AN39" i="1"/>
  <c r="D2106" i="2"/>
  <c r="BA2094" i="2"/>
  <c r="BA2082" i="2"/>
  <c r="BD2068" i="2"/>
  <c r="BB1984" i="2"/>
  <c r="F1934" i="2"/>
  <c r="BB1895" i="2"/>
  <c r="BA1895" i="2"/>
  <c r="AH34" i="1"/>
  <c r="F1872" i="2"/>
  <c r="BC1872" i="2"/>
  <c r="D1832" i="2"/>
  <c r="BA1820" i="2"/>
  <c r="BB1658" i="2"/>
  <c r="E1574" i="2"/>
  <c r="D1550" i="2"/>
  <c r="CB27" i="1"/>
  <c r="BL27" i="1"/>
  <c r="R27" i="1"/>
  <c r="BA1464" i="2"/>
  <c r="F1414" i="2"/>
  <c r="BC1414" i="2"/>
  <c r="D1378" i="2"/>
  <c r="BB1378" i="2"/>
  <c r="E1261" i="2"/>
  <c r="BD1261" i="2"/>
  <c r="E1169" i="2"/>
  <c r="BA1155" i="2"/>
  <c r="F1143" i="2"/>
  <c r="E1131" i="2"/>
  <c r="D1119" i="2"/>
  <c r="D1095" i="2"/>
  <c r="BA1071" i="2"/>
  <c r="BA1021" i="2"/>
  <c r="E949" i="2"/>
  <c r="BB923" i="2"/>
  <c r="E899" i="2"/>
  <c r="E863" i="2"/>
  <c r="BD863" i="2"/>
  <c r="E801" i="2"/>
  <c r="BA789" i="2"/>
  <c r="D765" i="2"/>
  <c r="BA753" i="2"/>
  <c r="D715" i="2"/>
  <c r="BB691" i="2"/>
  <c r="E679" i="2"/>
  <c r="E541" i="2"/>
  <c r="BA529" i="2"/>
  <c r="E469" i="2"/>
  <c r="BA457" i="2"/>
  <c r="D407" i="2"/>
  <c r="BA383" i="2"/>
  <c r="BB359" i="2"/>
  <c r="BA347" i="2"/>
  <c r="E323" i="2"/>
  <c r="BA311" i="2"/>
  <c r="F287" i="2"/>
  <c r="D275" i="2"/>
  <c r="BC261" i="2"/>
  <c r="BC249" i="2"/>
  <c r="BC237" i="2"/>
  <c r="BC225" i="2"/>
  <c r="BC213" i="2"/>
  <c r="BC199" i="2"/>
  <c r="BC187" i="2"/>
  <c r="BB163" i="2"/>
  <c r="BD99" i="2"/>
  <c r="D61" i="2"/>
  <c r="BA3149" i="2"/>
  <c r="BA3137" i="2"/>
  <c r="BB3087" i="2"/>
  <c r="D3075" i="2"/>
  <c r="AV50" i="1"/>
  <c r="BA3013" i="2"/>
  <c r="E2941" i="2"/>
  <c r="E2766" i="2"/>
  <c r="BA2681" i="2"/>
  <c r="E2669" i="2"/>
  <c r="BC2607" i="2"/>
  <c r="BD2595" i="2"/>
  <c r="BB2583" i="2"/>
  <c r="BA2571" i="2"/>
  <c r="BB2559" i="2"/>
  <c r="BB2535" i="2"/>
  <c r="E2461" i="2"/>
  <c r="D2435" i="2"/>
  <c r="D2389" i="2"/>
  <c r="D2365" i="2"/>
  <c r="D2353" i="2"/>
  <c r="D2277" i="2"/>
  <c r="BA2265" i="2"/>
  <c r="E2215" i="2"/>
  <c r="BB2155" i="2"/>
  <c r="BA2131" i="2"/>
  <c r="E2105" i="2"/>
  <c r="D2081" i="2"/>
  <c r="BA2067" i="2"/>
  <c r="BB2031" i="2"/>
  <c r="CF36" i="1"/>
  <c r="BX36" i="1"/>
  <c r="BA1945" i="2"/>
  <c r="D1921" i="2"/>
  <c r="BB1921" i="2"/>
  <c r="D1897" i="2"/>
  <c r="BA1805" i="2"/>
  <c r="BA1719" i="2"/>
  <c r="D1719" i="2"/>
  <c r="D1621" i="2"/>
  <c r="BB1621" i="2"/>
  <c r="BB1597" i="2"/>
  <c r="D1549" i="2"/>
  <c r="E1425" i="2"/>
  <c r="BC1389" i="2"/>
  <c r="D1315" i="2"/>
  <c r="BB1315" i="2"/>
  <c r="E1249" i="2"/>
  <c r="BD1249" i="2"/>
  <c r="D1192" i="2"/>
  <c r="BA1180" i="2"/>
  <c r="E1154" i="2"/>
  <c r="D1142" i="2"/>
  <c r="D1082" i="2"/>
  <c r="D996" i="2"/>
  <c r="K996" i="2"/>
  <c r="BA972" i="2"/>
  <c r="BA898" i="2"/>
  <c r="BA874" i="2"/>
  <c r="BD838" i="2"/>
  <c r="E788" i="2"/>
  <c r="D776" i="2"/>
  <c r="D764" i="2"/>
  <c r="BB642" i="2"/>
  <c r="E628" i="2"/>
  <c r="E528" i="2"/>
  <c r="E456" i="2"/>
  <c r="E406" i="2"/>
  <c r="BB370" i="2"/>
  <c r="E346" i="2"/>
  <c r="E310" i="2"/>
  <c r="D274" i="2"/>
  <c r="BD274" i="2"/>
  <c r="BA260" i="2"/>
  <c r="BA248" i="2"/>
  <c r="BA236" i="2"/>
  <c r="BA224" i="2"/>
  <c r="BA212" i="2"/>
  <c r="BC174" i="2"/>
  <c r="E162" i="2"/>
  <c r="BB162" i="2"/>
  <c r="D150" i="2"/>
  <c r="BD110" i="2"/>
  <c r="BD74" i="2"/>
  <c r="E24" i="2"/>
  <c r="D3162" i="2"/>
  <c r="BB3124" i="2"/>
  <c r="E3112" i="2"/>
  <c r="D3048" i="2"/>
  <c r="CC3000" i="2"/>
  <c r="BA3000" i="2"/>
  <c r="AD49" i="1"/>
  <c r="AT49" i="1"/>
  <c r="E2928" i="2"/>
  <c r="F2898" i="2"/>
  <c r="D2765" i="2"/>
  <c r="BB2740" i="2"/>
  <c r="BA2728" i="2"/>
  <c r="E2668" i="2"/>
  <c r="BD2618" i="2"/>
  <c r="BD2606" i="2"/>
  <c r="BB2594" i="2"/>
  <c r="BA2582" i="2"/>
  <c r="D2546" i="2"/>
  <c r="BL44" i="1"/>
  <c r="BT44" i="1"/>
  <c r="CB44" i="1"/>
  <c r="BA2446" i="2"/>
  <c r="D2422" i="2"/>
  <c r="E2388" i="2"/>
  <c r="E2376" i="2"/>
  <c r="E2364" i="2"/>
  <c r="D2352" i="2"/>
  <c r="BB2302" i="2"/>
  <c r="D2302" i="2"/>
  <c r="F2288" i="2"/>
  <c r="BA2252" i="2"/>
  <c r="BB2178" i="2"/>
  <c r="BA2166" i="2"/>
  <c r="BA2154" i="2"/>
  <c r="E2130" i="2"/>
  <c r="D2066" i="2"/>
  <c r="E2018" i="2"/>
  <c r="BD2018" i="2"/>
  <c r="D1994" i="2"/>
  <c r="BA1982" i="2"/>
  <c r="F1932" i="2"/>
  <c r="BL31" i="1"/>
  <c r="BT31" i="1"/>
  <c r="CB31" i="1"/>
  <c r="E1804" i="2"/>
  <c r="D1780" i="2"/>
  <c r="D1706" i="2"/>
  <c r="BD1608" i="2"/>
  <c r="E1560" i="2"/>
  <c r="N28" i="1"/>
  <c r="E1548" i="2"/>
  <c r="AJ28" i="1"/>
  <c r="BA1448" i="2"/>
  <c r="BC1448" i="2"/>
  <c r="BA1436" i="2"/>
  <c r="BC1424" i="2"/>
  <c r="F1424" i="2"/>
  <c r="BC1412" i="2"/>
  <c r="D1388" i="2"/>
  <c r="BB1388" i="2"/>
  <c r="BD1362" i="2"/>
  <c r="BA1350" i="2"/>
  <c r="BB1338" i="2"/>
  <c r="BD1302" i="2"/>
  <c r="AF25" i="1"/>
  <c r="BB1259" i="2"/>
  <c r="D1259" i="2"/>
  <c r="V23" i="1"/>
  <c r="BD1248" i="2"/>
  <c r="BZ23" i="1"/>
  <c r="CF23" i="1"/>
  <c r="E1179" i="2"/>
  <c r="D1141" i="2"/>
  <c r="F1081" i="2"/>
  <c r="E971" i="2"/>
  <c r="BC897" i="2"/>
  <c r="BD873" i="2"/>
  <c r="D787" i="2"/>
  <c r="E763" i="2"/>
  <c r="BA763" i="2"/>
  <c r="BD17" i="1"/>
  <c r="BZ17" i="1"/>
  <c r="E739" i="2"/>
  <c r="BB725" i="2"/>
  <c r="D713" i="2"/>
  <c r="BA713" i="2"/>
  <c r="BB665" i="2"/>
  <c r="BC627" i="2"/>
  <c r="F591" i="2"/>
  <c r="BD591" i="2"/>
  <c r="E515" i="2"/>
  <c r="D443" i="2"/>
  <c r="BA405" i="2"/>
  <c r="BB321" i="2"/>
  <c r="BA285" i="2"/>
  <c r="F197" i="2"/>
  <c r="F149" i="2"/>
  <c r="BD109" i="2"/>
  <c r="BA3161" i="2"/>
  <c r="BB3147" i="2"/>
  <c r="E3147" i="2"/>
  <c r="E3123" i="2"/>
  <c r="BA3085" i="2"/>
  <c r="D3047" i="2"/>
  <c r="D2775" i="2"/>
  <c r="BB2679" i="2"/>
  <c r="E2655" i="2"/>
  <c r="E2643" i="2"/>
  <c r="D2631" i="2"/>
  <c r="BC2581" i="2"/>
  <c r="BC2557" i="2"/>
  <c r="BB2545" i="2"/>
  <c r="E2533" i="2"/>
  <c r="D2519" i="2"/>
  <c r="E2507" i="2"/>
  <c r="D2483" i="2"/>
  <c r="BC2445" i="2"/>
  <c r="F2287" i="2"/>
  <c r="E2275" i="2"/>
  <c r="F2239" i="2"/>
  <c r="BA2115" i="2"/>
  <c r="E2079" i="2"/>
  <c r="BB2005" i="2"/>
  <c r="E1919" i="2"/>
  <c r="BX35" i="1"/>
  <c r="AB35" i="1"/>
  <c r="BP35" i="1"/>
  <c r="BA1893" i="2"/>
  <c r="E1755" i="2"/>
  <c r="BA1731" i="2"/>
  <c r="D1731" i="2"/>
  <c r="D1693" i="2"/>
  <c r="E1669" i="2"/>
  <c r="BB1571" i="2"/>
  <c r="BB1559" i="2"/>
  <c r="E1459" i="2"/>
  <c r="E1411" i="2"/>
  <c r="CB26" i="1"/>
  <c r="BC1375" i="2"/>
  <c r="D1361" i="2"/>
  <c r="E1226" i="2"/>
  <c r="E1190" i="2"/>
  <c r="BD1190" i="2"/>
  <c r="D1166" i="2"/>
  <c r="BA1140" i="2"/>
  <c r="F1128" i="2"/>
  <c r="E1116" i="2"/>
  <c r="F1092" i="2"/>
  <c r="E1056" i="2"/>
  <c r="E994" i="2"/>
  <c r="D946" i="2"/>
  <c r="AX19" i="1"/>
  <c r="BF19" i="1"/>
  <c r="F908" i="2"/>
  <c r="BD884" i="2"/>
  <c r="F836" i="2"/>
  <c r="D712" i="2"/>
  <c r="D676" i="2"/>
  <c r="BD626" i="2"/>
  <c r="BD614" i="2"/>
  <c r="E614" i="2"/>
  <c r="E550" i="2"/>
  <c r="BA538" i="2"/>
  <c r="E478" i="2"/>
  <c r="BA466" i="2"/>
  <c r="BC392" i="2"/>
  <c r="F308" i="2"/>
  <c r="E272" i="2"/>
  <c r="D184" i="2"/>
  <c r="E148" i="2"/>
  <c r="BA34" i="2"/>
  <c r="D10" i="2"/>
  <c r="D1784" i="2"/>
  <c r="D1748" i="2"/>
  <c r="BA1686" i="2"/>
  <c r="E1600" i="2"/>
  <c r="BC1452" i="2"/>
  <c r="D1392" i="2"/>
  <c r="BB1392" i="2"/>
  <c r="D1263" i="2"/>
  <c r="D939" i="2"/>
  <c r="F901" i="2"/>
  <c r="BB865" i="2"/>
  <c r="D791" i="2"/>
  <c r="D657" i="2"/>
  <c r="BD595" i="2"/>
  <c r="D397" i="2"/>
  <c r="BD290" i="2"/>
  <c r="BB263" i="2"/>
  <c r="BB251" i="2"/>
  <c r="BB239" i="2"/>
  <c r="BB227" i="2"/>
  <c r="BB215" i="2"/>
  <c r="D201" i="2"/>
  <c r="D189" i="2"/>
  <c r="BA189" i="2"/>
  <c r="BC165" i="2"/>
  <c r="D141" i="2"/>
  <c r="BA2949" i="2"/>
  <c r="E2773" i="2"/>
  <c r="BA2517" i="2"/>
  <c r="D2493" i="2"/>
  <c r="BA2481" i="2"/>
  <c r="BC2419" i="2"/>
  <c r="D2419" i="2"/>
  <c r="E2285" i="2"/>
  <c r="D2261" i="2"/>
  <c r="F2249" i="2"/>
  <c r="D2211" i="2"/>
  <c r="D2187" i="2"/>
  <c r="E2039" i="2"/>
  <c r="D2015" i="2"/>
  <c r="E1929" i="2"/>
  <c r="D1903" i="2"/>
  <c r="BB1879" i="2"/>
  <c r="D1753" i="2"/>
  <c r="BA1741" i="2"/>
  <c r="D1703" i="2"/>
  <c r="D1605" i="2"/>
  <c r="BB1605" i="2"/>
  <c r="BB1581" i="2"/>
  <c r="F1433" i="2"/>
  <c r="BB1409" i="2"/>
  <c r="D1397" i="2"/>
  <c r="BA1385" i="2"/>
  <c r="E1323" i="2"/>
  <c r="D1268" i="2"/>
  <c r="BA1268" i="2"/>
  <c r="E1224" i="2"/>
  <c r="F1212" i="2"/>
  <c r="F1150" i="2"/>
  <c r="E1138" i="2"/>
  <c r="D1126" i="2"/>
  <c r="E1102" i="2"/>
  <c r="D1066" i="2"/>
  <c r="D980" i="2"/>
  <c r="BA956" i="2"/>
  <c r="BC930" i="2"/>
  <c r="BD894" i="2"/>
  <c r="F858" i="2"/>
  <c r="D586" i="2"/>
  <c r="E560" i="2"/>
  <c r="E488" i="2"/>
  <c r="BC366" i="2"/>
  <c r="J354" i="2"/>
  <c r="D354" i="2"/>
  <c r="BA318" i="2"/>
  <c r="F306" i="2"/>
  <c r="BC270" i="2"/>
  <c r="E206" i="2"/>
  <c r="BD206" i="2"/>
  <c r="D182" i="2"/>
  <c r="BA68" i="2"/>
  <c r="D8" i="2"/>
  <c r="BA3108" i="2"/>
  <c r="D3056" i="2"/>
  <c r="E2936" i="2"/>
  <c r="F2906" i="2"/>
  <c r="BA2894" i="2"/>
  <c r="BB2748" i="2"/>
  <c r="BA2736" i="2"/>
  <c r="D2676" i="2"/>
  <c r="E2628" i="2"/>
  <c r="BD2614" i="2"/>
  <c r="BA2590" i="2"/>
  <c r="D2516" i="2"/>
  <c r="E2504" i="2"/>
  <c r="BA2468" i="2"/>
  <c r="D2396" i="2"/>
  <c r="D2372" i="2"/>
  <c r="D2360" i="2"/>
  <c r="D2348" i="2"/>
  <c r="BB2310" i="2"/>
  <c r="E2272" i="2"/>
  <c r="BB2174" i="2"/>
  <c r="BA2162" i="2"/>
  <c r="E2138" i="2"/>
  <c r="BA2062" i="2"/>
  <c r="E2026" i="2"/>
  <c r="D2002" i="2"/>
  <c r="BB1952" i="2"/>
  <c r="BA1776" i="2"/>
  <c r="E1764" i="2"/>
  <c r="BA1728" i="2"/>
  <c r="BA1702" i="2"/>
  <c r="BD1640" i="2"/>
  <c r="E1616" i="2"/>
  <c r="E1592" i="2"/>
  <c r="E1580" i="2"/>
  <c r="BB1456" i="2"/>
  <c r="BC1432" i="2"/>
  <c r="D1408" i="2"/>
  <c r="BB1408" i="2"/>
  <c r="BD1370" i="2"/>
  <c r="BB1358" i="2"/>
  <c r="BD1322" i="2"/>
  <c r="E1298" i="2"/>
  <c r="D1223" i="2"/>
  <c r="AP21" i="1"/>
  <c r="AX21" i="1"/>
  <c r="BF20" i="1"/>
  <c r="Z20" i="1"/>
  <c r="D1041" i="2"/>
  <c r="D955" i="2"/>
  <c r="BC917" i="2"/>
  <c r="BB881" i="2"/>
  <c r="F845" i="2"/>
  <c r="BC845" i="2"/>
  <c r="BZ18" i="1"/>
  <c r="AL18" i="1"/>
  <c r="AT18" i="1"/>
  <c r="BA807" i="2"/>
  <c r="D733" i="2"/>
  <c r="BA709" i="2"/>
  <c r="E599" i="2"/>
  <c r="D413" i="2"/>
  <c r="BH12" i="1"/>
  <c r="BH8" i="1"/>
  <c r="BB255" i="2"/>
  <c r="E255" i="2"/>
  <c r="BB243" i="2"/>
  <c r="E243" i="2"/>
  <c r="BB231" i="2"/>
  <c r="E231" i="2"/>
  <c r="BB219" i="2"/>
  <c r="E219" i="2"/>
  <c r="E193" i="2"/>
  <c r="BD193" i="2"/>
  <c r="E93" i="2"/>
  <c r="BA43" i="2"/>
  <c r="BB3069" i="2"/>
  <c r="D3031" i="2"/>
  <c r="E3019" i="2"/>
  <c r="BA2959" i="2"/>
  <c r="D2947" i="2"/>
  <c r="E2905" i="2"/>
  <c r="BB2735" i="2"/>
  <c r="BA2723" i="2"/>
  <c r="E2699" i="2"/>
  <c r="D2687" i="2"/>
  <c r="BB2613" i="2"/>
  <c r="BD2601" i="2"/>
  <c r="BB2589" i="2"/>
  <c r="BA2577" i="2"/>
  <c r="E2565" i="2"/>
  <c r="E2553" i="2"/>
  <c r="BC2541" i="2"/>
  <c r="E2383" i="2"/>
  <c r="E2359" i="2"/>
  <c r="AB41" i="1"/>
  <c r="BX41" i="1"/>
  <c r="BA2321" i="2"/>
  <c r="BC2297" i="2"/>
  <c r="AF40" i="1"/>
  <c r="BJ40" i="1"/>
  <c r="BR40" i="1"/>
  <c r="D2223" i="2"/>
  <c r="BB2173" i="2"/>
  <c r="BB2161" i="2"/>
  <c r="E2111" i="2"/>
  <c r="D2087" i="2"/>
  <c r="BA2075" i="2"/>
  <c r="BB1951" i="2"/>
  <c r="BA1915" i="2"/>
  <c r="D1877" i="2"/>
  <c r="BD1825" i="2"/>
  <c r="BA1811" i="2"/>
  <c r="E1775" i="2"/>
  <c r="E1751" i="2"/>
  <c r="V29" i="1"/>
  <c r="BD1665" i="2"/>
  <c r="BD29" i="1"/>
  <c r="D1579" i="2"/>
  <c r="BC1455" i="2"/>
  <c r="BB1443" i="2"/>
  <c r="D1431" i="2"/>
  <c r="F1395" i="2"/>
  <c r="BC1357" i="2"/>
  <c r="E1321" i="2"/>
  <c r="BB1321" i="2"/>
  <c r="F1222" i="2"/>
  <c r="D1198" i="2"/>
  <c r="BA1186" i="2"/>
  <c r="D1076" i="2"/>
  <c r="D1002" i="2"/>
  <c r="BA978" i="2"/>
  <c r="BB904" i="2"/>
  <c r="E782" i="2"/>
  <c r="D746" i="2"/>
  <c r="E648" i="2"/>
  <c r="BA598" i="2"/>
  <c r="BD584" i="2"/>
  <c r="BC388" i="2"/>
  <c r="E364" i="2"/>
  <c r="BA316" i="2"/>
  <c r="BC304" i="2"/>
  <c r="BD280" i="2"/>
  <c r="BB230" i="2"/>
  <c r="D192" i="2"/>
  <c r="BB180" i="2"/>
  <c r="BC168" i="2"/>
  <c r="BC156" i="2"/>
  <c r="AL6" i="1"/>
  <c r="BP6" i="1"/>
  <c r="AB6" i="1"/>
  <c r="D92" i="2"/>
  <c r="BD80" i="2"/>
  <c r="D18" i="2"/>
  <c r="E3092" i="2"/>
  <c r="E3054" i="2"/>
  <c r="BA2946" i="2"/>
  <c r="D2904" i="2"/>
  <c r="BB2770" i="2"/>
  <c r="BA2758" i="2"/>
  <c r="E2734" i="2"/>
  <c r="D2722" i="2"/>
  <c r="BB2650" i="2"/>
  <c r="BA2612" i="2"/>
  <c r="E2588" i="2"/>
  <c r="BD2552" i="2"/>
  <c r="BC2540" i="2"/>
  <c r="BB2452" i="2"/>
  <c r="BC2416" i="2"/>
  <c r="BA2332" i="2"/>
  <c r="F2258" i="2"/>
  <c r="D2234" i="2"/>
  <c r="BA2208" i="2"/>
  <c r="E2122" i="2"/>
  <c r="D2098" i="2"/>
  <c r="BA2086" i="2"/>
  <c r="BB2048" i="2"/>
  <c r="BD1988" i="2"/>
  <c r="BB1976" i="2"/>
  <c r="F1914" i="2"/>
  <c r="E1900" i="2"/>
  <c r="BC1862" i="2"/>
  <c r="E1786" i="2"/>
  <c r="E1750" i="2"/>
  <c r="D1726" i="2"/>
  <c r="BB1638" i="2"/>
  <c r="D1626" i="2"/>
  <c r="BB1590" i="2"/>
  <c r="BA1578" i="2"/>
  <c r="E1554" i="2"/>
  <c r="E1454" i="2"/>
  <c r="D1430" i="2"/>
  <c r="F1406" i="2"/>
  <c r="BC1406" i="2"/>
  <c r="BC1344" i="2"/>
  <c r="BB1320" i="2"/>
  <c r="D1308" i="2"/>
  <c r="BD1221" i="2"/>
  <c r="D1209" i="2"/>
  <c r="BA1197" i="2"/>
  <c r="BA1135" i="2"/>
  <c r="F1123" i="2"/>
  <c r="E1111" i="2"/>
  <c r="D1075" i="2"/>
  <c r="BA1051" i="2"/>
  <c r="D1025" i="2"/>
  <c r="BA1001" i="2"/>
  <c r="E927" i="2"/>
  <c r="BD927" i="2"/>
  <c r="F879" i="2"/>
  <c r="BB843" i="2"/>
  <c r="E781" i="2"/>
  <c r="D745" i="2"/>
  <c r="E695" i="2"/>
  <c r="D683" i="2"/>
  <c r="BF16" i="1"/>
  <c r="AR16" i="1"/>
  <c r="BC621" i="2"/>
  <c r="F609" i="2"/>
  <c r="BA583" i="2"/>
  <c r="D509" i="2"/>
  <c r="D437" i="2"/>
  <c r="D411" i="2"/>
  <c r="BC411" i="2"/>
  <c r="BD375" i="2"/>
  <c r="BD315" i="2"/>
  <c r="BB279" i="2"/>
  <c r="BB265" i="2"/>
  <c r="BB253" i="2"/>
  <c r="BB241" i="2"/>
  <c r="BB229" i="2"/>
  <c r="BB217" i="2"/>
  <c r="D203" i="2"/>
  <c r="BB191" i="2"/>
  <c r="E167" i="2"/>
  <c r="BC167" i="2"/>
  <c r="BD143" i="2"/>
  <c r="D91" i="2"/>
  <c r="E65" i="2"/>
  <c r="E41" i="2"/>
  <c r="D5" i="2"/>
  <c r="Z51" i="1"/>
  <c r="F3104" i="2"/>
  <c r="P51" i="1"/>
  <c r="CB51" i="1"/>
  <c r="E3040" i="2"/>
  <c r="D3028" i="2"/>
  <c r="BD2902" i="2"/>
  <c r="D2890" i="2"/>
  <c r="E2744" i="2"/>
  <c r="BA2660" i="2"/>
  <c r="E2636" i="2"/>
  <c r="D2610" i="2"/>
  <c r="D2538" i="2"/>
  <c r="BB2426" i="2"/>
  <c r="BA2368" i="2"/>
  <c r="E2306" i="2"/>
  <c r="F2268" i="2"/>
  <c r="D2244" i="2"/>
  <c r="BA2232" i="2"/>
  <c r="BB2146" i="2"/>
  <c r="D2108" i="2"/>
  <c r="BA2096" i="2"/>
  <c r="BB2058" i="2"/>
  <c r="BB1986" i="2"/>
  <c r="F1912" i="2"/>
  <c r="D1834" i="2"/>
  <c r="BA1822" i="2"/>
  <c r="D1710" i="2"/>
  <c r="BA1674" i="2"/>
  <c r="BA1660" i="2"/>
  <c r="BD1612" i="2"/>
  <c r="E1588" i="2"/>
  <c r="D1552" i="2"/>
  <c r="BC1416" i="2"/>
  <c r="E1404" i="2"/>
  <c r="BA1342" i="2"/>
  <c r="BC1342" i="2"/>
  <c r="BB1251" i="2"/>
  <c r="D1251" i="2"/>
  <c r="BA1207" i="2"/>
  <c r="E1171" i="2"/>
  <c r="BD1171" i="2"/>
  <c r="D1133" i="2"/>
  <c r="F1073" i="2"/>
  <c r="E1061" i="2"/>
  <c r="E975" i="2"/>
  <c r="BB925" i="2"/>
  <c r="D925" i="2"/>
  <c r="BD877" i="2"/>
  <c r="D853" i="2"/>
  <c r="BA841" i="2"/>
  <c r="E755" i="2"/>
  <c r="BA755" i="2"/>
  <c r="E729" i="2"/>
  <c r="BB657" i="2"/>
  <c r="D645" i="2"/>
  <c r="BA631" i="2"/>
  <c r="BC619" i="2"/>
  <c r="BA579" i="2"/>
  <c r="E519" i="2"/>
  <c r="BA507" i="2"/>
  <c r="E447" i="2"/>
  <c r="BA435" i="2"/>
  <c r="D385" i="2"/>
  <c r="BD361" i="2"/>
  <c r="F277" i="2"/>
  <c r="BB201" i="2"/>
  <c r="BD201" i="2"/>
  <c r="BB189" i="2"/>
  <c r="BB177" i="2"/>
  <c r="E165" i="2"/>
  <c r="F153" i="2"/>
  <c r="E115" i="2"/>
  <c r="N5" i="1"/>
  <c r="D15" i="2"/>
  <c r="F1931" i="2"/>
  <c r="BB35" i="1"/>
  <c r="BH35" i="1"/>
  <c r="BA1881" i="2"/>
  <c r="D1829" i="2"/>
  <c r="D1779" i="2"/>
  <c r="E1743" i="2"/>
  <c r="E1717" i="2"/>
  <c r="BA1705" i="2"/>
  <c r="BA1681" i="2"/>
  <c r="BA1643" i="2"/>
  <c r="BA1459" i="2"/>
  <c r="E1447" i="2"/>
  <c r="BC1435" i="2"/>
  <c r="E1399" i="2"/>
  <c r="BV26" i="1"/>
  <c r="E1349" i="2"/>
  <c r="BA1337" i="2"/>
  <c r="BC1301" i="2"/>
  <c r="E1270" i="2"/>
  <c r="D1258" i="2"/>
  <c r="BB1258" i="2"/>
  <c r="E1178" i="2"/>
  <c r="BD1178" i="2"/>
  <c r="BA1116" i="2"/>
  <c r="BA1104" i="2"/>
  <c r="F1068" i="2"/>
  <c r="E970" i="2"/>
  <c r="R19" i="1"/>
  <c r="BA934" i="2"/>
  <c r="Z19" i="1"/>
  <c r="AJ19" i="1"/>
  <c r="BD896" i="2"/>
  <c r="BD872" i="2"/>
  <c r="BB860" i="2"/>
  <c r="D810" i="2"/>
  <c r="BA774" i="2"/>
  <c r="F626" i="2"/>
  <c r="BC614" i="2"/>
  <c r="E590" i="2"/>
  <c r="E562" i="2"/>
  <c r="BA550" i="2"/>
  <c r="E490" i="2"/>
  <c r="BA478" i="2"/>
  <c r="BA404" i="2"/>
  <c r="D356" i="2"/>
  <c r="BA320" i="2"/>
  <c r="BC308" i="2"/>
  <c r="F284" i="2"/>
  <c r="BA258" i="2"/>
  <c r="BA246" i="2"/>
  <c r="BA234" i="2"/>
  <c r="BA222" i="2"/>
  <c r="BA210" i="2"/>
  <c r="E196" i="2"/>
  <c r="BB136" i="2"/>
  <c r="D122" i="2"/>
  <c r="BD96" i="2"/>
  <c r="D84" i="2"/>
  <c r="BA58" i="2"/>
  <c r="D34" i="2"/>
  <c r="BB3110" i="2"/>
  <c r="D3096" i="2"/>
  <c r="D3034" i="2"/>
  <c r="E3022" i="2"/>
  <c r="D2962" i="2"/>
  <c r="E2896" i="2"/>
  <c r="BB2738" i="2"/>
  <c r="BA2726" i="2"/>
  <c r="E2702" i="2"/>
  <c r="BD2616" i="2"/>
  <c r="BA2604" i="2"/>
  <c r="BA2580" i="2"/>
  <c r="E2556" i="2"/>
  <c r="BA2518" i="2"/>
  <c r="D2494" i="2"/>
  <c r="BA2482" i="2"/>
  <c r="E2456" i="2"/>
  <c r="BA2420" i="2"/>
  <c r="D2420" i="2"/>
  <c r="BA2300" i="2"/>
  <c r="E2286" i="2"/>
  <c r="D2262" i="2"/>
  <c r="F2250" i="2"/>
  <c r="BB2188" i="2"/>
  <c r="E2152" i="2"/>
  <c r="D2140" i="2"/>
  <c r="E2128" i="2"/>
  <c r="AV38" i="1"/>
  <c r="E2090" i="2"/>
  <c r="E2028" i="2"/>
  <c r="BD2028" i="2"/>
  <c r="BA1992" i="2"/>
  <c r="F1954" i="2"/>
  <c r="E1942" i="2"/>
  <c r="BB1930" i="2"/>
  <c r="D1802" i="2"/>
  <c r="E1716" i="2"/>
  <c r="BD1618" i="2"/>
  <c r="BC1458" i="2"/>
  <c r="BB1446" i="2"/>
  <c r="D1410" i="2"/>
  <c r="BB1410" i="2"/>
  <c r="D1398" i="2"/>
  <c r="BC1372" i="2"/>
  <c r="BB1360" i="2"/>
  <c r="E1201" i="2"/>
  <c r="BD1201" i="2"/>
  <c r="D1177" i="2"/>
  <c r="BA1165" i="2"/>
  <c r="F1091" i="2"/>
  <c r="E1055" i="2"/>
  <c r="E1017" i="2"/>
  <c r="D969" i="2"/>
  <c r="CC969" i="2"/>
  <c r="BA945" i="2"/>
  <c r="E907" i="2"/>
  <c r="BD907" i="2"/>
  <c r="F895" i="2"/>
  <c r="D883" i="2"/>
  <c r="BA871" i="2"/>
  <c r="BC847" i="2"/>
  <c r="E835" i="2"/>
  <c r="BB773" i="2"/>
  <c r="BA687" i="2"/>
  <c r="D613" i="2"/>
  <c r="BA601" i="2"/>
  <c r="F589" i="2"/>
  <c r="P15" i="1"/>
  <c r="AN15" i="1"/>
  <c r="D573" i="2"/>
  <c r="D501" i="2"/>
  <c r="D429" i="2"/>
  <c r="E391" i="2"/>
  <c r="BD391" i="2"/>
  <c r="BC355" i="2"/>
  <c r="BD355" i="2"/>
  <c r="BA283" i="2"/>
  <c r="BR7" i="1"/>
  <c r="BT7" i="1"/>
  <c r="E69" i="2"/>
  <c r="D9" i="2"/>
  <c r="E3145" i="2"/>
  <c r="E3133" i="2"/>
  <c r="BB3095" i="2"/>
  <c r="D3045" i="2"/>
  <c r="BA2997" i="2"/>
  <c r="D2895" i="2"/>
  <c r="E2883" i="2"/>
  <c r="E2761" i="2"/>
  <c r="BA2469" i="2"/>
  <c r="BA2431" i="2"/>
  <c r="BA2397" i="2"/>
  <c r="BA2361" i="2"/>
  <c r="E2337" i="2"/>
  <c r="BB2323" i="2"/>
  <c r="D2311" i="2"/>
  <c r="BA2299" i="2"/>
  <c r="E2225" i="2"/>
  <c r="E2211" i="2"/>
  <c r="D2199" i="2"/>
  <c r="E2187" i="2"/>
  <c r="BA2125" i="2"/>
  <c r="E2089" i="2"/>
  <c r="BD2027" i="2"/>
  <c r="BA1991" i="2"/>
  <c r="E1903" i="2"/>
  <c r="E1879" i="2"/>
  <c r="D1801" i="2"/>
  <c r="BA1691" i="2"/>
  <c r="D1691" i="2"/>
  <c r="E1629" i="2"/>
  <c r="BD1629" i="2"/>
  <c r="BD1581" i="2"/>
  <c r="BB1569" i="2"/>
  <c r="D1457" i="2"/>
  <c r="E1409" i="2"/>
  <c r="BD1311" i="2"/>
  <c r="E1311" i="2"/>
  <c r="D1256" i="2"/>
  <c r="BA1256" i="2"/>
  <c r="F1224" i="2"/>
  <c r="BA1212" i="2"/>
  <c r="E1200" i="2"/>
  <c r="BD1200" i="2"/>
  <c r="D1176" i="2"/>
  <c r="BA1164" i="2"/>
  <c r="BA1150" i="2"/>
  <c r="F1138" i="2"/>
  <c r="E1126" i="2"/>
  <c r="D1114" i="2"/>
  <c r="E1090" i="2"/>
  <c r="D1054" i="2"/>
  <c r="E1016" i="2"/>
  <c r="D968" i="2"/>
  <c r="BA944" i="2"/>
  <c r="E906" i="2"/>
  <c r="BD906" i="2"/>
  <c r="BC894" i="2"/>
  <c r="D882" i="2"/>
  <c r="BA870" i="2"/>
  <c r="BC846" i="2"/>
  <c r="E834" i="2"/>
  <c r="BD834" i="2"/>
  <c r="D748" i="2"/>
  <c r="BA686" i="2"/>
  <c r="E612" i="2"/>
  <c r="E586" i="2"/>
  <c r="D572" i="2"/>
  <c r="D500" i="2"/>
  <c r="BA464" i="2"/>
  <c r="D428" i="2"/>
  <c r="D414" i="2"/>
  <c r="BA390" i="2"/>
  <c r="BB330" i="2"/>
  <c r="BA170" i="2"/>
  <c r="BA158" i="2"/>
  <c r="F146" i="2"/>
  <c r="E146" i="2"/>
  <c r="D106" i="2"/>
  <c r="BD94" i="2"/>
  <c r="BA8" i="2"/>
  <c r="D3120" i="2"/>
  <c r="BB3120" i="2"/>
  <c r="D3070" i="2"/>
  <c r="E3056" i="2"/>
  <c r="CC2948" i="2"/>
  <c r="BA2948" i="2"/>
  <c r="BB2736" i="2"/>
  <c r="BA2724" i="2"/>
  <c r="E2676" i="2"/>
  <c r="BB2602" i="2"/>
  <c r="BB2590" i="2"/>
  <c r="BA2578" i="2"/>
  <c r="D2542" i="2"/>
  <c r="BB2454" i="2"/>
  <c r="BC2418" i="2"/>
  <c r="E2396" i="2"/>
  <c r="D2384" i="2"/>
  <c r="E2372" i="2"/>
  <c r="E2360" i="2"/>
  <c r="E2348" i="2"/>
  <c r="E2322" i="2"/>
  <c r="D2298" i="2"/>
  <c r="F2284" i="2"/>
  <c r="BA2248" i="2"/>
  <c r="D2124" i="2"/>
  <c r="BA2112" i="2"/>
  <c r="E2076" i="2"/>
  <c r="BD2014" i="2"/>
  <c r="BA1978" i="2"/>
  <c r="F1940" i="2"/>
  <c r="E1812" i="2"/>
  <c r="D1788" i="2"/>
  <c r="BA1690" i="2"/>
  <c r="BD1628" i="2"/>
  <c r="E1604" i="2"/>
  <c r="D1568" i="2"/>
  <c r="BA1444" i="2"/>
  <c r="BC1420" i="2"/>
  <c r="E1420" i="2"/>
  <c r="BA1384" i="2"/>
  <c r="BC1370" i="2"/>
  <c r="BA1346" i="2"/>
  <c r="BD1310" i="2"/>
  <c r="BB1267" i="2"/>
  <c r="D1267" i="2"/>
  <c r="E1187" i="2"/>
  <c r="BD1187" i="2"/>
  <c r="D1163" i="2"/>
  <c r="BV21" i="1"/>
  <c r="F1101" i="2"/>
  <c r="E1089" i="2"/>
  <c r="E1065" i="2"/>
  <c r="CD20" i="1"/>
  <c r="E991" i="2"/>
  <c r="D943" i="2"/>
  <c r="BG943" i="2"/>
  <c r="BA929" i="2"/>
  <c r="BA893" i="2"/>
  <c r="D869" i="2"/>
  <c r="BA857" i="2"/>
  <c r="AF18" i="1"/>
  <c r="BJ18" i="1"/>
  <c r="BR18" i="1"/>
  <c r="D819" i="2"/>
  <c r="BA795" i="2"/>
  <c r="D721" i="2"/>
  <c r="BA697" i="2"/>
  <c r="D685" i="2"/>
  <c r="F623" i="2"/>
  <c r="BD623" i="2"/>
  <c r="BA585" i="2"/>
  <c r="E523" i="2"/>
  <c r="BA511" i="2"/>
  <c r="D451" i="2"/>
  <c r="BA439" i="2"/>
  <c r="BB413" i="2"/>
  <c r="D401" i="2"/>
  <c r="BA377" i="2"/>
  <c r="AZ12" i="1"/>
  <c r="BV12" i="1"/>
  <c r="CF12" i="1"/>
  <c r="E329" i="2"/>
  <c r="BB317" i="2"/>
  <c r="BA281" i="2"/>
  <c r="BV8" i="1"/>
  <c r="CF8" i="1"/>
  <c r="F205" i="2"/>
  <c r="BC205" i="2"/>
  <c r="D169" i="2"/>
  <c r="BA169" i="2"/>
  <c r="F169" i="2"/>
  <c r="BA157" i="2"/>
  <c r="BC157" i="2"/>
  <c r="E67" i="2"/>
  <c r="D43" i="2"/>
  <c r="E7" i="2"/>
  <c r="E2983" i="2"/>
  <c r="D2959" i="2"/>
  <c r="BB2893" i="2"/>
  <c r="P47" i="1"/>
  <c r="F2881" i="2"/>
  <c r="CD47" i="1"/>
  <c r="AJ47" i="1"/>
  <c r="BA2711" i="2"/>
  <c r="E2687" i="2"/>
  <c r="D2675" i="2"/>
  <c r="BD2613" i="2"/>
  <c r="BC2601" i="2"/>
  <c r="BD2589" i="2"/>
  <c r="D2529" i="2"/>
  <c r="D2503" i="2"/>
  <c r="BA2491" i="2"/>
  <c r="BB2429" i="2"/>
  <c r="D2429" i="2"/>
  <c r="BA2371" i="2"/>
  <c r="E2347" i="2"/>
  <c r="AJ41" i="1"/>
  <c r="E2335" i="2"/>
  <c r="V41" i="1"/>
  <c r="BD2335" i="2"/>
  <c r="AV40" i="1"/>
  <c r="BD40" i="1"/>
  <c r="F2297" i="2"/>
  <c r="D2271" i="2"/>
  <c r="BA2259" i="2"/>
  <c r="E2049" i="2"/>
  <c r="BD2049" i="2"/>
  <c r="BB2025" i="2"/>
  <c r="D2025" i="2"/>
  <c r="BA2013" i="2"/>
  <c r="E1977" i="2"/>
  <c r="BB1939" i="2"/>
  <c r="E1889" i="2"/>
  <c r="BB1877" i="2"/>
  <c r="BB1863" i="2"/>
  <c r="D1863" i="2"/>
  <c r="E1825" i="2"/>
  <c r="BA1751" i="2"/>
  <c r="BC1665" i="2"/>
  <c r="CB29" i="1"/>
  <c r="D1627" i="2"/>
  <c r="BB1627" i="2"/>
  <c r="E1579" i="2"/>
  <c r="D1567" i="2"/>
  <c r="D1555" i="2"/>
  <c r="BC1407" i="2"/>
  <c r="BA1345" i="2"/>
  <c r="D1266" i="2"/>
  <c r="D1254" i="2"/>
  <c r="E1160" i="2"/>
  <c r="D1148" i="2"/>
  <c r="E1100" i="2"/>
  <c r="D1064" i="2"/>
  <c r="E1038" i="2"/>
  <c r="D990" i="2"/>
  <c r="BA966" i="2"/>
  <c r="E916" i="2"/>
  <c r="BD916" i="2"/>
  <c r="D892" i="2"/>
  <c r="BA880" i="2"/>
  <c r="E844" i="2"/>
  <c r="BD844" i="2"/>
  <c r="E770" i="2"/>
  <c r="BA732" i="2"/>
  <c r="D622" i="2"/>
  <c r="E558" i="2"/>
  <c r="BA546" i="2"/>
  <c r="E486" i="2"/>
  <c r="BA474" i="2"/>
  <c r="BA412" i="2"/>
  <c r="BA304" i="2"/>
  <c r="BC292" i="2"/>
  <c r="E266" i="2"/>
  <c r="E254" i="2"/>
  <c r="BB242" i="2"/>
  <c r="E242" i="2"/>
  <c r="E230" i="2"/>
  <c r="BB218" i="2"/>
  <c r="E218" i="2"/>
  <c r="E192" i="2"/>
  <c r="BD192" i="2"/>
  <c r="BC144" i="2"/>
  <c r="BJ6" i="1"/>
  <c r="AP6" i="1"/>
  <c r="AZ6" i="1"/>
  <c r="D118" i="2"/>
  <c r="E18" i="2"/>
  <c r="BA3080" i="2"/>
  <c r="BA3068" i="2"/>
  <c r="D3042" i="2"/>
  <c r="BA2994" i="2"/>
  <c r="BA2892" i="2"/>
  <c r="E2892" i="2"/>
  <c r="BB2758" i="2"/>
  <c r="BA2746" i="2"/>
  <c r="E2722" i="2"/>
  <c r="D2710" i="2"/>
  <c r="E2626" i="2"/>
  <c r="BB2612" i="2"/>
  <c r="BA2600" i="2"/>
  <c r="D2564" i="2"/>
  <c r="N45" i="1"/>
  <c r="E2528" i="2"/>
  <c r="V45" i="1"/>
  <c r="BD2528" i="2"/>
  <c r="AB45" i="1"/>
  <c r="D2502" i="2"/>
  <c r="BA2490" i="2"/>
  <c r="BA2428" i="2"/>
  <c r="D2428" i="2"/>
  <c r="D2282" i="2"/>
  <c r="BA2270" i="2"/>
  <c r="E2246" i="2"/>
  <c r="D2184" i="2"/>
  <c r="E2060" i="2"/>
  <c r="BD2060" i="2"/>
  <c r="D2036" i="2"/>
  <c r="BA2024" i="2"/>
  <c r="E1988" i="2"/>
  <c r="BA1876" i="2"/>
  <c r="BA1762" i="2"/>
  <c r="E1650" i="2"/>
  <c r="BB1626" i="2"/>
  <c r="D1614" i="2"/>
  <c r="BD1590" i="2"/>
  <c r="BB1578" i="2"/>
  <c r="F1454" i="2"/>
  <c r="D1442" i="2"/>
  <c r="BA1418" i="2"/>
  <c r="E1382" i="2"/>
  <c r="BB1308" i="2"/>
  <c r="F1173" i="2"/>
  <c r="BA1123" i="2"/>
  <c r="F1111" i="2"/>
  <c r="E1099" i="2"/>
  <c r="D1063" i="2"/>
  <c r="BF1013" i="2"/>
  <c r="D1013" i="2"/>
  <c r="BA989" i="2"/>
  <c r="BB903" i="2"/>
  <c r="D903" i="2"/>
  <c r="BA891" i="2"/>
  <c r="E855" i="2"/>
  <c r="BD855" i="2"/>
  <c r="BB781" i="2"/>
  <c r="E769" i="2"/>
  <c r="BA757" i="2"/>
  <c r="E683" i="2"/>
  <c r="D671" i="2"/>
  <c r="BJ16" i="1"/>
  <c r="BP16" i="1"/>
  <c r="BX16" i="1"/>
  <c r="F621" i="2"/>
  <c r="BA609" i="2"/>
  <c r="BC609" i="2"/>
  <c r="BB583" i="2"/>
  <c r="BA569" i="2"/>
  <c r="E509" i="2"/>
  <c r="BA497" i="2"/>
  <c r="E437" i="2"/>
  <c r="BA425" i="2"/>
  <c r="E411" i="2"/>
  <c r="D399" i="2"/>
  <c r="BC399" i="2"/>
  <c r="BD363" i="2"/>
  <c r="BA302" i="2"/>
  <c r="BC291" i="2"/>
  <c r="BD203" i="2"/>
  <c r="BC155" i="2"/>
  <c r="F143" i="2"/>
  <c r="E91" i="2"/>
  <c r="BA65" i="2"/>
  <c r="E5" i="2"/>
  <c r="BB3140" i="2"/>
  <c r="AB51" i="1"/>
  <c r="AN51" i="1"/>
  <c r="BD3104" i="2"/>
  <c r="E3090" i="2"/>
  <c r="BA3052" i="2"/>
  <c r="E2956" i="2"/>
  <c r="F2902" i="2"/>
  <c r="BD2890" i="2"/>
  <c r="D2720" i="2"/>
  <c r="BA2672" i="2"/>
  <c r="BA2648" i="2"/>
  <c r="E2610" i="2"/>
  <c r="D2598" i="2"/>
  <c r="D2586" i="2"/>
  <c r="BD2550" i="2"/>
  <c r="BD2538" i="2"/>
  <c r="E2538" i="2"/>
  <c r="BA2500" i="2"/>
  <c r="E2464" i="2"/>
  <c r="E2438" i="2"/>
  <c r="D2438" i="2"/>
  <c r="D2292" i="2"/>
  <c r="BA2280" i="2"/>
  <c r="BA2220" i="2"/>
  <c r="BB2134" i="2"/>
  <c r="E2070" i="2"/>
  <c r="BD2070" i="2"/>
  <c r="BA2034" i="2"/>
  <c r="E1998" i="2"/>
  <c r="BD1998" i="2"/>
  <c r="D1974" i="2"/>
  <c r="BA1886" i="2"/>
  <c r="E1796" i="2"/>
  <c r="D1772" i="2"/>
  <c r="E1760" i="2"/>
  <c r="D1736" i="2"/>
  <c r="BA1724" i="2"/>
  <c r="D1698" i="2"/>
  <c r="BD1600" i="2"/>
  <c r="BA1576" i="2"/>
  <c r="BC1440" i="2"/>
  <c r="F1416" i="2"/>
  <c r="BC1404" i="2"/>
  <c r="D1380" i="2"/>
  <c r="BB1380" i="2"/>
  <c r="BA1306" i="2"/>
  <c r="F1183" i="2"/>
  <c r="D1121" i="2"/>
  <c r="F1061" i="2"/>
  <c r="BA1035" i="2"/>
  <c r="E963" i="2"/>
  <c r="E901" i="2"/>
  <c r="BC901" i="2"/>
  <c r="F889" i="2"/>
  <c r="BC889" i="2"/>
  <c r="BB853" i="2"/>
  <c r="D779" i="2"/>
  <c r="BA743" i="2"/>
  <c r="BB645" i="2"/>
  <c r="BA619" i="2"/>
  <c r="BC607" i="2"/>
  <c r="E531" i="2"/>
  <c r="D459" i="2"/>
  <c r="D373" i="2"/>
  <c r="D361" i="2"/>
  <c r="CC361" i="2"/>
  <c r="BA313" i="2"/>
  <c r="BC277" i="2"/>
  <c r="D177" i="2"/>
  <c r="BA177" i="2"/>
  <c r="BC153" i="2"/>
  <c r="D115" i="2"/>
  <c r="E15" i="2"/>
  <c r="BA2987" i="2"/>
  <c r="BA2963" i="2"/>
  <c r="D2909" i="2"/>
  <c r="BA2775" i="2"/>
  <c r="E2751" i="2"/>
  <c r="D2739" i="2"/>
  <c r="BB2667" i="2"/>
  <c r="BB2655" i="2"/>
  <c r="BB2643" i="2"/>
  <c r="BA2631" i="2"/>
  <c r="E2605" i="2"/>
  <c r="D2593" i="2"/>
  <c r="BA2445" i="2"/>
  <c r="E2313" i="2"/>
  <c r="BA2287" i="2"/>
  <c r="D2251" i="2"/>
  <c r="BA2239" i="2"/>
  <c r="BB2201" i="2"/>
  <c r="E2177" i="2"/>
  <c r="E2153" i="2"/>
  <c r="D2141" i="2"/>
  <c r="BB2053" i="2"/>
  <c r="D2053" i="2"/>
  <c r="BA2041" i="2"/>
  <c r="E2005" i="2"/>
  <c r="BD2005" i="2"/>
  <c r="D1981" i="2"/>
  <c r="BA1967" i="2"/>
  <c r="F1955" i="2"/>
  <c r="F1943" i="2"/>
  <c r="F1919" i="2"/>
  <c r="CF35" i="1"/>
  <c r="BR35" i="1"/>
  <c r="D1893" i="2"/>
  <c r="E1791" i="2"/>
  <c r="E1705" i="2"/>
  <c r="BA1669" i="2"/>
  <c r="BA1631" i="2"/>
  <c r="F1447" i="2"/>
  <c r="F1411" i="2"/>
  <c r="BB1387" i="2"/>
  <c r="BF26" i="1"/>
  <c r="D1375" i="2"/>
  <c r="BA1361" i="2"/>
  <c r="D1337" i="2"/>
  <c r="E1258" i="2"/>
  <c r="BD1226" i="2"/>
  <c r="F1190" i="2"/>
  <c r="BA1092" i="2"/>
  <c r="F1056" i="2"/>
  <c r="BA1030" i="2"/>
  <c r="E958" i="2"/>
  <c r="AR19" i="1"/>
  <c r="BH19" i="1"/>
  <c r="D920" i="2"/>
  <c r="BA908" i="2"/>
  <c r="BC884" i="2"/>
  <c r="E872" i="2"/>
  <c r="BB848" i="2"/>
  <c r="D848" i="2"/>
  <c r="BA836" i="2"/>
  <c r="D798" i="2"/>
  <c r="BA762" i="2"/>
  <c r="F614" i="2"/>
  <c r="D574" i="2"/>
  <c r="D502" i="2"/>
  <c r="D430" i="2"/>
  <c r="BA356" i="2"/>
  <c r="BA308" i="2"/>
  <c r="BC296" i="2"/>
  <c r="BD272" i="2"/>
  <c r="F272" i="2"/>
  <c r="F172" i="2"/>
  <c r="F160" i="2"/>
  <c r="BD148" i="2"/>
  <c r="E136" i="2"/>
  <c r="E122" i="2"/>
  <c r="E58" i="2"/>
  <c r="D3122" i="2"/>
  <c r="E3096" i="2"/>
  <c r="BA2962" i="2"/>
  <c r="BD2908" i="2"/>
  <c r="D2884" i="2"/>
  <c r="BB2726" i="2"/>
  <c r="BA2714" i="2"/>
  <c r="D2690" i="2"/>
  <c r="D2678" i="2"/>
  <c r="BB2604" i="2"/>
  <c r="BA2592" i="2"/>
  <c r="BB2580" i="2"/>
  <c r="BA2568" i="2"/>
  <c r="BA2470" i="2"/>
  <c r="BB2432" i="2"/>
  <c r="D2398" i="2"/>
  <c r="BB2312" i="2"/>
  <c r="D2312" i="2"/>
  <c r="E2226" i="2"/>
  <c r="BA2164" i="2"/>
  <c r="E2140" i="2"/>
  <c r="P38" i="1"/>
  <c r="F2128" i="2"/>
  <c r="BT38" i="1"/>
  <c r="BA2064" i="2"/>
  <c r="BB2004" i="2"/>
  <c r="D2004" i="2"/>
  <c r="BA1966" i="2"/>
  <c r="BA1954" i="2"/>
  <c r="F1942" i="2"/>
  <c r="BB1918" i="2"/>
  <c r="E1880" i="2"/>
  <c r="BA1778" i="2"/>
  <c r="E1766" i="2"/>
  <c r="D1742" i="2"/>
  <c r="BA1730" i="2"/>
  <c r="E1704" i="2"/>
  <c r="BA1668" i="2"/>
  <c r="BA1654" i="2"/>
  <c r="BD1606" i="2"/>
  <c r="D1594" i="2"/>
  <c r="E1422" i="2"/>
  <c r="BA1386" i="2"/>
  <c r="BA1336" i="2"/>
  <c r="BC1336" i="2"/>
  <c r="D1269" i="2"/>
  <c r="BB1269" i="2"/>
  <c r="BA1213" i="2"/>
  <c r="F1079" i="2"/>
  <c r="E1043" i="2"/>
  <c r="E1005" i="2"/>
  <c r="D957" i="2"/>
  <c r="BC919" i="2"/>
  <c r="BB883" i="2"/>
  <c r="F847" i="2"/>
  <c r="BB761" i="2"/>
  <c r="D735" i="2"/>
  <c r="D601" i="2"/>
  <c r="T15" i="1"/>
  <c r="BB589" i="2"/>
  <c r="BV15" i="1"/>
  <c r="E573" i="2"/>
  <c r="BA561" i="2"/>
  <c r="E501" i="2"/>
  <c r="BA489" i="2"/>
  <c r="E429" i="2"/>
  <c r="BC415" i="2"/>
  <c r="E379" i="2"/>
  <c r="BD379" i="2"/>
  <c r="BC331" i="2"/>
  <c r="BB307" i="2"/>
  <c r="E283" i="2"/>
  <c r="N7" i="1"/>
  <c r="E209" i="2"/>
  <c r="BC209" i="2"/>
  <c r="AH7" i="1"/>
  <c r="D195" i="2"/>
  <c r="BA183" i="2"/>
  <c r="D171" i="2"/>
  <c r="BD171" i="2"/>
  <c r="E135" i="2"/>
  <c r="E107" i="2"/>
  <c r="BA69" i="2"/>
  <c r="E9" i="2"/>
  <c r="BA3157" i="2"/>
  <c r="BB3109" i="2"/>
  <c r="E3083" i="2"/>
  <c r="E3045" i="2"/>
  <c r="E2961" i="2"/>
  <c r="CC2937" i="2"/>
  <c r="BA2937" i="2"/>
  <c r="BD2895" i="2"/>
  <c r="BA2773" i="2"/>
  <c r="D2517" i="2"/>
  <c r="E2505" i="2"/>
  <c r="BB2443" i="2"/>
  <c r="BB2311" i="2"/>
  <c r="E2273" i="2"/>
  <c r="F2237" i="2"/>
  <c r="E2199" i="2"/>
  <c r="BA2063" i="2"/>
  <c r="E2027" i="2"/>
  <c r="BB2003" i="2"/>
  <c r="D2003" i="2"/>
  <c r="F1941" i="2"/>
  <c r="BA1777" i="2"/>
  <c r="E1765" i="2"/>
  <c r="D1741" i="2"/>
  <c r="BA1729" i="2"/>
  <c r="BA1679" i="2"/>
  <c r="D1679" i="2"/>
  <c r="AR29" i="1"/>
  <c r="E1617" i="2"/>
  <c r="BD1617" i="2"/>
  <c r="BA1557" i="2"/>
  <c r="E1457" i="2"/>
  <c r="F1421" i="2"/>
  <c r="BB1397" i="2"/>
  <c r="D1385" i="2"/>
  <c r="BC1311" i="2"/>
  <c r="BD1299" i="2"/>
  <c r="E1299" i="2"/>
  <c r="D1224" i="2"/>
  <c r="BA1138" i="2"/>
  <c r="F1126" i="2"/>
  <c r="E1114" i="2"/>
  <c r="E1078" i="2"/>
  <c r="D1042" i="2"/>
  <c r="E1004" i="2"/>
  <c r="D956" i="2"/>
  <c r="F918" i="2"/>
  <c r="BC918" i="2"/>
  <c r="BB882" i="2"/>
  <c r="D734" i="2"/>
  <c r="BD624" i="2"/>
  <c r="F586" i="2"/>
  <c r="E572" i="2"/>
  <c r="BA536" i="2"/>
  <c r="E500" i="2"/>
  <c r="E428" i="2"/>
  <c r="BB414" i="2"/>
  <c r="D402" i="2"/>
  <c r="BA378" i="2"/>
  <c r="BA354" i="2"/>
  <c r="BB318" i="2"/>
  <c r="BA294" i="2"/>
  <c r="BB256" i="2"/>
  <c r="E256" i="2"/>
  <c r="BB244" i="2"/>
  <c r="E244" i="2"/>
  <c r="BB232" i="2"/>
  <c r="E232" i="2"/>
  <c r="BB220" i="2"/>
  <c r="E220" i="2"/>
  <c r="E194" i="2"/>
  <c r="BD194" i="2"/>
  <c r="BC170" i="2"/>
  <c r="BC158" i="2"/>
  <c r="BD146" i="2"/>
  <c r="E134" i="2"/>
  <c r="BD106" i="2"/>
  <c r="E68" i="2"/>
  <c r="D32" i="2"/>
  <c r="E8" i="2"/>
  <c r="D3044" i="2"/>
  <c r="BA2996" i="2"/>
  <c r="BB2906" i="2"/>
  <c r="D2784" i="2"/>
  <c r="BB2724" i="2"/>
  <c r="BA2712" i="2"/>
  <c r="D2664" i="2"/>
  <c r="BC2614" i="2"/>
  <c r="BD2602" i="2"/>
  <c r="BD2590" i="2"/>
  <c r="BB2578" i="2"/>
  <c r="BA2566" i="2"/>
  <c r="E2492" i="2"/>
  <c r="D2468" i="2"/>
  <c r="BA2430" i="2"/>
  <c r="BB2298" i="2"/>
  <c r="E2260" i="2"/>
  <c r="F2224" i="2"/>
  <c r="BB2162" i="2"/>
  <c r="BA2150" i="2"/>
  <c r="BA2138" i="2"/>
  <c r="D2062" i="2"/>
  <c r="BA2050" i="2"/>
  <c r="E2014" i="2"/>
  <c r="BB1990" i="2"/>
  <c r="D1990" i="2"/>
  <c r="F1928" i="2"/>
  <c r="E1878" i="2"/>
  <c r="BA1826" i="2"/>
  <c r="D1764" i="2"/>
  <c r="E1752" i="2"/>
  <c r="D1714" i="2"/>
  <c r="BA1678" i="2"/>
  <c r="BD1616" i="2"/>
  <c r="BA1592" i="2"/>
  <c r="BC1456" i="2"/>
  <c r="BB1444" i="2"/>
  <c r="F1432" i="2"/>
  <c r="D1396" i="2"/>
  <c r="BB1396" i="2"/>
  <c r="BD1346" i="2"/>
  <c r="BA1322" i="2"/>
  <c r="BD1298" i="2"/>
  <c r="BB1255" i="2"/>
  <c r="D1255" i="2"/>
  <c r="D1211" i="2"/>
  <c r="F1199" i="2"/>
  <c r="BB1163" i="2"/>
  <c r="AB21" i="1"/>
  <c r="D1149" i="2"/>
  <c r="F1089" i="2"/>
  <c r="E1077" i="2"/>
  <c r="E1053" i="2"/>
  <c r="T20" i="1"/>
  <c r="BB1041" i="2"/>
  <c r="BN20" i="1"/>
  <c r="BX20" i="1"/>
  <c r="E979" i="2"/>
  <c r="F905" i="2"/>
  <c r="BC905" i="2"/>
  <c r="BB869" i="2"/>
  <c r="BD18" i="1"/>
  <c r="F833" i="2"/>
  <c r="BC833" i="2"/>
  <c r="BF807" i="2"/>
  <c r="D807" i="2"/>
  <c r="BB721" i="2"/>
  <c r="D709" i="2"/>
  <c r="BA649" i="2"/>
  <c r="F611" i="2"/>
  <c r="BD611" i="2"/>
  <c r="BB585" i="2"/>
  <c r="D535" i="2"/>
  <c r="D463" i="2"/>
  <c r="BB401" i="2"/>
  <c r="D389" i="2"/>
  <c r="BA365" i="2"/>
  <c r="BP12" i="1"/>
  <c r="AB12" i="1"/>
  <c r="D353" i="2"/>
  <c r="E317" i="2"/>
  <c r="BB305" i="2"/>
  <c r="BA269" i="2"/>
  <c r="E181" i="2"/>
  <c r="BD181" i="2"/>
  <c r="BA145" i="2"/>
  <c r="BC145" i="2"/>
  <c r="BA133" i="2"/>
  <c r="BC133" i="2"/>
  <c r="D105" i="2"/>
  <c r="BD93" i="2"/>
  <c r="BA67" i="2"/>
  <c r="AL51" i="1"/>
  <c r="D3019" i="2"/>
  <c r="E3007" i="2"/>
  <c r="D2935" i="2"/>
  <c r="BN47" i="1"/>
  <c r="AB47" i="1"/>
  <c r="BA2699" i="2"/>
  <c r="E2675" i="2"/>
  <c r="D2663" i="2"/>
  <c r="BC2613" i="2"/>
  <c r="BC2589" i="2"/>
  <c r="BB2577" i="2"/>
  <c r="BA2553" i="2"/>
  <c r="E2541" i="2"/>
  <c r="E2441" i="2"/>
  <c r="BA2383" i="2"/>
  <c r="AT41" i="1"/>
  <c r="BB41" i="1"/>
  <c r="D2321" i="2"/>
  <c r="BA2309" i="2"/>
  <c r="BT40" i="1"/>
  <c r="CB40" i="1"/>
  <c r="AN40" i="1"/>
  <c r="E2235" i="2"/>
  <c r="E2099" i="2"/>
  <c r="D2075" i="2"/>
  <c r="BD2037" i="2"/>
  <c r="BB1927" i="2"/>
  <c r="D1811" i="2"/>
  <c r="BA1799" i="2"/>
  <c r="E1739" i="2"/>
  <c r="Z29" i="1"/>
  <c r="AH29" i="1"/>
  <c r="BD1651" i="2"/>
  <c r="BB1615" i="2"/>
  <c r="BA1591" i="2"/>
  <c r="E1567" i="2"/>
  <c r="E1555" i="2"/>
  <c r="BC1443" i="2"/>
  <c r="BB1431" i="2"/>
  <c r="D1419" i="2"/>
  <c r="BA1407" i="2"/>
  <c r="F1383" i="2"/>
  <c r="BB1297" i="2"/>
  <c r="F1210" i="2"/>
  <c r="D1186" i="2"/>
  <c r="BA1174" i="2"/>
  <c r="F1160" i="2"/>
  <c r="E1148" i="2"/>
  <c r="D1136" i="2"/>
  <c r="E1088" i="2"/>
  <c r="D1052" i="2"/>
  <c r="E1026" i="2"/>
  <c r="D978" i="2"/>
  <c r="BA954" i="2"/>
  <c r="F928" i="2"/>
  <c r="BC928" i="2"/>
  <c r="BB892" i="2"/>
  <c r="F856" i="2"/>
  <c r="BC856" i="2"/>
  <c r="E758" i="2"/>
  <c r="BA720" i="2"/>
  <c r="D610" i="2"/>
  <c r="D570" i="2"/>
  <c r="D498" i="2"/>
  <c r="D426" i="2"/>
  <c r="BC364" i="2"/>
  <c r="D328" i="2"/>
  <c r="BB328" i="2"/>
  <c r="BA292" i="2"/>
  <c r="BC280" i="2"/>
  <c r="F204" i="2"/>
  <c r="BC204" i="2"/>
  <c r="D180" i="2"/>
  <c r="BB168" i="2"/>
  <c r="BA156" i="2"/>
  <c r="F144" i="2"/>
  <c r="CD6" i="1"/>
  <c r="BD132" i="2"/>
  <c r="E118" i="2"/>
  <c r="D42" i="2"/>
  <c r="BA18" i="2"/>
  <c r="BA3142" i="2"/>
  <c r="BA3106" i="2"/>
  <c r="BA3092" i="2"/>
  <c r="E3042" i="2"/>
  <c r="E2958" i="2"/>
  <c r="BA2934" i="2"/>
  <c r="E2904" i="2"/>
  <c r="BB2892" i="2"/>
  <c r="BB2746" i="2"/>
  <c r="BA2734" i="2"/>
  <c r="E2710" i="2"/>
  <c r="D2698" i="2"/>
  <c r="BD2612" i="2"/>
  <c r="BB2600" i="2"/>
  <c r="D2576" i="2"/>
  <c r="E2564" i="2"/>
  <c r="D2552" i="2"/>
  <c r="BC2552" i="2"/>
  <c r="AF45" i="1"/>
  <c r="BB2440" i="2"/>
  <c r="D2332" i="2"/>
  <c r="BA2320" i="2"/>
  <c r="D2222" i="2"/>
  <c r="E2184" i="2"/>
  <c r="D2172" i="2"/>
  <c r="D2148" i="2"/>
  <c r="E2110" i="2"/>
  <c r="D2086" i="2"/>
  <c r="BA2074" i="2"/>
  <c r="BB2036" i="2"/>
  <c r="BD1976" i="2"/>
  <c r="BA1938" i="2"/>
  <c r="BA1900" i="2"/>
  <c r="D1888" i="2"/>
  <c r="BB1888" i="2"/>
  <c r="BA1810" i="2"/>
  <c r="E1774" i="2"/>
  <c r="E1738" i="2"/>
  <c r="E1638" i="2"/>
  <c r="BB1614" i="2"/>
  <c r="D1602" i="2"/>
  <c r="BA1554" i="2"/>
  <c r="BA1454" i="2"/>
  <c r="E1442" i="2"/>
  <c r="BB1430" i="2"/>
  <c r="F1394" i="2"/>
  <c r="BC1394" i="2"/>
  <c r="D1368" i="2"/>
  <c r="D1356" i="2"/>
  <c r="D1344" i="2"/>
  <c r="E1320" i="2"/>
  <c r="BB1296" i="2"/>
  <c r="F1221" i="2"/>
  <c r="D1197" i="2"/>
  <c r="BA1185" i="2"/>
  <c r="BA1111" i="2"/>
  <c r="E1087" i="2"/>
  <c r="D1051" i="2"/>
  <c r="CC1001" i="2"/>
  <c r="D1001" i="2"/>
  <c r="BA977" i="2"/>
  <c r="E915" i="2"/>
  <c r="BD915" i="2"/>
  <c r="F867" i="2"/>
  <c r="BC867" i="2"/>
  <c r="E757" i="2"/>
  <c r="E671" i="2"/>
  <c r="D659" i="2"/>
  <c r="CD16" i="1"/>
  <c r="AB16" i="1"/>
  <c r="BC597" i="2"/>
  <c r="BD583" i="2"/>
  <c r="D521" i="2"/>
  <c r="D449" i="2"/>
  <c r="E399" i="2"/>
  <c r="D387" i="2"/>
  <c r="BC387" i="2"/>
  <c r="F327" i="2"/>
  <c r="D327" i="2"/>
  <c r="BB302" i="2"/>
  <c r="F291" i="2"/>
  <c r="BD291" i="2"/>
  <c r="D191" i="2"/>
  <c r="BB179" i="2"/>
  <c r="D29" i="2"/>
  <c r="BA5" i="2"/>
  <c r="G2739" i="2"/>
  <c r="H2739" i="2" s="1"/>
  <c r="AX51" i="1"/>
  <c r="BR51" i="1"/>
  <c r="E3028" i="2"/>
  <c r="E2902" i="2"/>
  <c r="BA2780" i="2"/>
  <c r="E2720" i="2"/>
  <c r="D2708" i="2"/>
  <c r="BB2660" i="2"/>
  <c r="BB2648" i="2"/>
  <c r="BA2636" i="2"/>
  <c r="E2598" i="2"/>
  <c r="E2586" i="2"/>
  <c r="D2574" i="2"/>
  <c r="BB2414" i="2"/>
  <c r="BA2330" i="2"/>
  <c r="F2256" i="2"/>
  <c r="D2232" i="2"/>
  <c r="D2194" i="2"/>
  <c r="D2182" i="2"/>
  <c r="E2120" i="2"/>
  <c r="BA2084" i="2"/>
  <c r="BB2046" i="2"/>
  <c r="BB1974" i="2"/>
  <c r="D1936" i="2"/>
  <c r="BA1936" i="2"/>
  <c r="D1822" i="2"/>
  <c r="D1686" i="2"/>
  <c r="D1674" i="2"/>
  <c r="BA1588" i="2"/>
  <c r="BB1576" i="2"/>
  <c r="BA1564" i="2"/>
  <c r="E1552" i="2"/>
  <c r="BA1428" i="2"/>
  <c r="E1392" i="2"/>
  <c r="BB1342" i="2"/>
  <c r="BB1306" i="2"/>
  <c r="BD1263" i="2"/>
  <c r="E1219" i="2"/>
  <c r="BD1219" i="2"/>
  <c r="BA1195" i="2"/>
  <c r="E1157" i="2"/>
  <c r="D1109" i="2"/>
  <c r="BA1097" i="2"/>
  <c r="F1049" i="2"/>
  <c r="BA1023" i="2"/>
  <c r="E951" i="2"/>
  <c r="BB913" i="2"/>
  <c r="D913" i="2"/>
  <c r="BA901" i="2"/>
  <c r="E865" i="2"/>
  <c r="BD865" i="2"/>
  <c r="D841" i="2"/>
  <c r="D729" i="2"/>
  <c r="E681" i="2"/>
  <c r="D631" i="2"/>
  <c r="BA607" i="2"/>
  <c r="BC595" i="2"/>
  <c r="BA519" i="2"/>
  <c r="BA447" i="2"/>
  <c r="BD409" i="2"/>
  <c r="E409" i="2"/>
  <c r="BA301" i="2"/>
  <c r="E290" i="2"/>
  <c r="BC290" i="2"/>
  <c r="E263" i="2"/>
  <c r="E251" i="2"/>
  <c r="E239" i="2"/>
  <c r="E227" i="2"/>
  <c r="E215" i="2"/>
  <c r="BD189" i="2"/>
  <c r="BA165" i="2"/>
  <c r="E153" i="2"/>
  <c r="R5" i="1"/>
  <c r="BA115" i="2"/>
  <c r="D39" i="2"/>
  <c r="BA15" i="2"/>
  <c r="BA2165" i="2"/>
  <c r="AX38" i="1"/>
  <c r="D2103" i="2"/>
  <c r="BA2091" i="2"/>
  <c r="BD2053" i="2"/>
  <c r="BB1981" i="2"/>
  <c r="BA1955" i="2"/>
  <c r="X35" i="1"/>
  <c r="BC1907" i="2"/>
  <c r="AL35" i="1"/>
  <c r="F1907" i="2"/>
  <c r="P35" i="1"/>
  <c r="BB1893" i="2"/>
  <c r="BA1855" i="2"/>
  <c r="E1731" i="2"/>
  <c r="E1693" i="2"/>
  <c r="D1655" i="2"/>
  <c r="BB1655" i="2"/>
  <c r="BA1619" i="2"/>
  <c r="D1595" i="2"/>
  <c r="BB1459" i="2"/>
  <c r="D1447" i="2"/>
  <c r="BA1447" i="2"/>
  <c r="BC1423" i="2"/>
  <c r="E1387" i="2"/>
  <c r="AZ26" i="1"/>
  <c r="BB1361" i="2"/>
  <c r="BA1349" i="2"/>
  <c r="BA1313" i="2"/>
  <c r="BD1270" i="2"/>
  <c r="BA1202" i="2"/>
  <c r="E1166" i="2"/>
  <c r="BD1166" i="2"/>
  <c r="BA1080" i="2"/>
  <c r="F1044" i="2"/>
  <c r="BA1018" i="2"/>
  <c r="E946" i="2"/>
  <c r="BX19" i="1"/>
  <c r="BB920" i="2"/>
  <c r="F884" i="2"/>
  <c r="BD860" i="2"/>
  <c r="BA750" i="2"/>
  <c r="BB712" i="2"/>
  <c r="F602" i="2"/>
  <c r="E574" i="2"/>
  <c r="BA562" i="2"/>
  <c r="E502" i="2"/>
  <c r="BA490" i="2"/>
  <c r="E430" i="2"/>
  <c r="BF404" i="2"/>
  <c r="D404" i="2"/>
  <c r="BA380" i="2"/>
  <c r="D332" i="2"/>
  <c r="BB332" i="2"/>
  <c r="BA296" i="2"/>
  <c r="BC284" i="2"/>
  <c r="D222" i="2"/>
  <c r="E184" i="2"/>
  <c r="F148" i="2"/>
  <c r="D58" i="2"/>
  <c r="E3110" i="2"/>
  <c r="D3084" i="2"/>
  <c r="BB3084" i="2"/>
  <c r="E3072" i="2"/>
  <c r="CB3046" i="2"/>
  <c r="F3046" i="2"/>
  <c r="D3022" i="2"/>
  <c r="E3010" i="2"/>
  <c r="E2986" i="2"/>
  <c r="D2950" i="2"/>
  <c r="BD2896" i="2"/>
  <c r="BB2714" i="2"/>
  <c r="BA2702" i="2"/>
  <c r="E2690" i="2"/>
  <c r="E2678" i="2"/>
  <c r="BC2616" i="2"/>
  <c r="BD2604" i="2"/>
  <c r="BB2592" i="2"/>
  <c r="BD2580" i="2"/>
  <c r="BB2568" i="2"/>
  <c r="BC2532" i="2"/>
  <c r="D2518" i="2"/>
  <c r="E2506" i="2"/>
  <c r="E2444" i="2"/>
  <c r="E2398" i="2"/>
  <c r="E2350" i="2"/>
  <c r="F2286" i="2"/>
  <c r="E2274" i="2"/>
  <c r="F2238" i="2"/>
  <c r="BB2164" i="2"/>
  <c r="BA2152" i="2"/>
  <c r="BA2128" i="2"/>
  <c r="AJ38" i="1"/>
  <c r="BA2114" i="2"/>
  <c r="E2078" i="2"/>
  <c r="E2016" i="2"/>
  <c r="BD2016" i="2"/>
  <c r="BA1980" i="2"/>
  <c r="BB1954" i="2"/>
  <c r="BA1942" i="2"/>
  <c r="BA1828" i="2"/>
  <c r="E1814" i="2"/>
  <c r="D1790" i="2"/>
  <c r="BJ29" i="1"/>
  <c r="E1692" i="2"/>
  <c r="BA1642" i="2"/>
  <c r="D1582" i="2"/>
  <c r="BC1446" i="2"/>
  <c r="F1434" i="2"/>
  <c r="BC1434" i="2"/>
  <c r="BB1398" i="2"/>
  <c r="BD1360" i="2"/>
  <c r="BA1324" i="2"/>
  <c r="BC1324" i="2"/>
  <c r="D1257" i="2"/>
  <c r="BB1257" i="2"/>
  <c r="E1189" i="2"/>
  <c r="BD1189" i="2"/>
  <c r="D1165" i="2"/>
  <c r="F1067" i="2"/>
  <c r="E993" i="2"/>
  <c r="D945" i="2"/>
  <c r="BA931" i="2"/>
  <c r="D871" i="2"/>
  <c r="BA859" i="2"/>
  <c r="BC835" i="2"/>
  <c r="D821" i="2"/>
  <c r="BA735" i="2"/>
  <c r="D723" i="2"/>
  <c r="D687" i="2"/>
  <c r="E625" i="2"/>
  <c r="AF15" i="1"/>
  <c r="Z15" i="1"/>
  <c r="D589" i="2"/>
  <c r="D513" i="2"/>
  <c r="D441" i="2"/>
  <c r="BC403" i="2"/>
  <c r="E367" i="2"/>
  <c r="BD367" i="2"/>
  <c r="F331" i="2"/>
  <c r="BD331" i="2"/>
  <c r="AX7" i="1"/>
  <c r="BF7" i="1"/>
  <c r="BB195" i="2"/>
  <c r="F171" i="2"/>
  <c r="BB159" i="2"/>
  <c r="BB147" i="2"/>
  <c r="BB135" i="2"/>
  <c r="D33" i="2"/>
  <c r="BB3157" i="2"/>
  <c r="BA3133" i="2"/>
  <c r="D3121" i="2"/>
  <c r="D3033" i="2"/>
  <c r="E3021" i="2"/>
  <c r="D2985" i="2"/>
  <c r="D2961" i="2"/>
  <c r="F2907" i="2"/>
  <c r="F2883" i="2"/>
  <c r="BB2773" i="2"/>
  <c r="E2455" i="2"/>
  <c r="BA2419" i="2"/>
  <c r="E2323" i="2"/>
  <c r="BB2299" i="2"/>
  <c r="D2299" i="2"/>
  <c r="F2285" i="2"/>
  <c r="BA2249" i="2"/>
  <c r="BA2211" i="2"/>
  <c r="D2125" i="2"/>
  <c r="BA2113" i="2"/>
  <c r="E2077" i="2"/>
  <c r="BD2015" i="2"/>
  <c r="BA1979" i="2"/>
  <c r="D1953" i="2"/>
  <c r="F1929" i="2"/>
  <c r="BA1903" i="2"/>
  <c r="BA1827" i="2"/>
  <c r="E1813" i="2"/>
  <c r="D1789" i="2"/>
  <c r="E1715" i="2"/>
  <c r="D1667" i="2"/>
  <c r="BP29" i="1"/>
  <c r="E1605" i="2"/>
  <c r="BD1605" i="2"/>
  <c r="F1457" i="2"/>
  <c r="D1445" i="2"/>
  <c r="BC1433" i="2"/>
  <c r="E1397" i="2"/>
  <c r="BD1323" i="2"/>
  <c r="E1188" i="2"/>
  <c r="BD1188" i="2"/>
  <c r="D1164" i="2"/>
  <c r="BA1126" i="2"/>
  <c r="F1114" i="2"/>
  <c r="F1102" i="2"/>
  <c r="E1066" i="2"/>
  <c r="E992" i="2"/>
  <c r="D944" i="2"/>
  <c r="G944" i="2"/>
  <c r="H944" i="2" s="1"/>
  <c r="BA930" i="2"/>
  <c r="F894" i="2"/>
  <c r="D870" i="2"/>
  <c r="BA858" i="2"/>
  <c r="BC834" i="2"/>
  <c r="BA820" i="2"/>
  <c r="BA734" i="2"/>
  <c r="D722" i="2"/>
  <c r="BG686" i="2"/>
  <c r="D686" i="2"/>
  <c r="BA662" i="2"/>
  <c r="D624" i="2"/>
  <c r="BD612" i="2"/>
  <c r="E600" i="2"/>
  <c r="BA586" i="2"/>
  <c r="BA548" i="2"/>
  <c r="D512" i="2"/>
  <c r="BA476" i="2"/>
  <c r="D440" i="2"/>
  <c r="BB402" i="2"/>
  <c r="D390" i="2"/>
  <c r="BA366" i="2"/>
  <c r="BA330" i="2"/>
  <c r="BB306" i="2"/>
  <c r="F270" i="2"/>
  <c r="F206" i="2"/>
  <c r="BC206" i="2"/>
  <c r="F134" i="2"/>
  <c r="BD134" i="2"/>
  <c r="D82" i="2"/>
  <c r="D3156" i="2"/>
  <c r="E3120" i="2"/>
  <c r="BB3108" i="2"/>
  <c r="BA3094" i="2"/>
  <c r="D3094" i="2"/>
  <c r="E3044" i="2"/>
  <c r="D2984" i="2"/>
  <c r="E2960" i="2"/>
  <c r="CB2948" i="2"/>
  <c r="F2948" i="2"/>
  <c r="BA2936" i="2"/>
  <c r="BB2894" i="2"/>
  <c r="F2882" i="2"/>
  <c r="E2784" i="2"/>
  <c r="D2772" i="2"/>
  <c r="BB2712" i="2"/>
  <c r="BA2700" i="2"/>
  <c r="BC2602" i="2"/>
  <c r="BC2590" i="2"/>
  <c r="BD2578" i="2"/>
  <c r="BB2566" i="2"/>
  <c r="E2542" i="2"/>
  <c r="BC2530" i="2"/>
  <c r="D2480" i="2"/>
  <c r="BB2442" i="2"/>
  <c r="E2384" i="2"/>
  <c r="BA2372" i="2"/>
  <c r="BA2360" i="2"/>
  <c r="E2310" i="2"/>
  <c r="F2272" i="2"/>
  <c r="D2248" i="2"/>
  <c r="BA2236" i="2"/>
  <c r="BB2150" i="2"/>
  <c r="BB2138" i="2"/>
  <c r="D2112" i="2"/>
  <c r="BA2100" i="2"/>
  <c r="BB2062" i="2"/>
  <c r="BA2038" i="2"/>
  <c r="BD2002" i="2"/>
  <c r="F1916" i="2"/>
  <c r="E1800" i="2"/>
  <c r="D1776" i="2"/>
  <c r="D1702" i="2"/>
  <c r="BD1604" i="2"/>
  <c r="BB1592" i="2"/>
  <c r="BA1580" i="2"/>
  <c r="E1568" i="2"/>
  <c r="E1408" i="2"/>
  <c r="BC1346" i="2"/>
  <c r="BC1334" i="2"/>
  <c r="BB1322" i="2"/>
  <c r="BB1298" i="2"/>
  <c r="BD1223" i="2"/>
  <c r="F1211" i="2"/>
  <c r="E1175" i="2"/>
  <c r="BD1175" i="2"/>
  <c r="BH21" i="1"/>
  <c r="AR21" i="1"/>
  <c r="AZ21" i="1"/>
  <c r="D1137" i="2"/>
  <c r="F1077" i="2"/>
  <c r="BB20" i="1"/>
  <c r="AJ20" i="1"/>
  <c r="AB20" i="1"/>
  <c r="E967" i="2"/>
  <c r="D929" i="2"/>
  <c r="BA917" i="2"/>
  <c r="BB893" i="2"/>
  <c r="E881" i="2"/>
  <c r="BD881" i="2"/>
  <c r="D857" i="2"/>
  <c r="BA845" i="2"/>
  <c r="CB18" i="1"/>
  <c r="AN18" i="1"/>
  <c r="AV18" i="1"/>
  <c r="D795" i="2"/>
  <c r="E771" i="2"/>
  <c r="BA771" i="2"/>
  <c r="BB709" i="2"/>
  <c r="CC697" i="2"/>
  <c r="D697" i="2"/>
  <c r="D661" i="2"/>
  <c r="BA637" i="2"/>
  <c r="F599" i="2"/>
  <c r="BD599" i="2"/>
  <c r="E535" i="2"/>
  <c r="BA523" i="2"/>
  <c r="E463" i="2"/>
  <c r="BA451" i="2"/>
  <c r="BB389" i="2"/>
  <c r="D377" i="2"/>
  <c r="BX12" i="1"/>
  <c r="BB12" i="1"/>
  <c r="AL12" i="1"/>
  <c r="D329" i="2"/>
  <c r="BD329" i="2"/>
  <c r="D317" i="2"/>
  <c r="E305" i="2"/>
  <c r="BB293" i="2"/>
  <c r="BX8" i="1"/>
  <c r="AT8" i="1"/>
  <c r="F193" i="2"/>
  <c r="BC193" i="2"/>
  <c r="F133" i="2"/>
  <c r="D67" i="2"/>
  <c r="BA3055" i="2"/>
  <c r="BA2983" i="2"/>
  <c r="E2971" i="2"/>
  <c r="F2905" i="2"/>
  <c r="BD2893" i="2"/>
  <c r="AP47" i="1"/>
  <c r="CF47" i="1"/>
  <c r="BB2699" i="2"/>
  <c r="BA2687" i="2"/>
  <c r="E2663" i="2"/>
  <c r="E2651" i="2"/>
  <c r="BA2565" i="2"/>
  <c r="BB2553" i="2"/>
  <c r="BB2529" i="2"/>
  <c r="BA2515" i="2"/>
  <c r="D2491" i="2"/>
  <c r="BA2479" i="2"/>
  <c r="BC2453" i="2"/>
  <c r="BB2417" i="2"/>
  <c r="D2417" i="2"/>
  <c r="BA2359" i="2"/>
  <c r="BA2347" i="2"/>
  <c r="CF41" i="1"/>
  <c r="BR41" i="1"/>
  <c r="BZ41" i="1"/>
  <c r="BB2321" i="2"/>
  <c r="Z40" i="1"/>
  <c r="BL40" i="1"/>
  <c r="E2283" i="2"/>
  <c r="D2259" i="2"/>
  <c r="F2247" i="2"/>
  <c r="D2197" i="2"/>
  <c r="E2037" i="2"/>
  <c r="BB2013" i="2"/>
  <c r="D2013" i="2"/>
  <c r="BA2001" i="2"/>
  <c r="BB1915" i="2"/>
  <c r="E1877" i="2"/>
  <c r="BA1739" i="2"/>
  <c r="AB29" i="1"/>
  <c r="BF29" i="1"/>
  <c r="E1639" i="2"/>
  <c r="BD1639" i="2"/>
  <c r="BB1603" i="2"/>
  <c r="BA1579" i="2"/>
  <c r="E1431" i="2"/>
  <c r="BC1395" i="2"/>
  <c r="BA1383" i="2"/>
  <c r="BB1345" i="2"/>
  <c r="BD1321" i="2"/>
  <c r="BA1222" i="2"/>
  <c r="BA1160" i="2"/>
  <c r="F1148" i="2"/>
  <c r="E1136" i="2"/>
  <c r="D1124" i="2"/>
  <c r="E1076" i="2"/>
  <c r="E1014" i="2"/>
  <c r="D966" i="2"/>
  <c r="BA942" i="2"/>
  <c r="E904" i="2"/>
  <c r="BD904" i="2"/>
  <c r="D880" i="2"/>
  <c r="BA868" i="2"/>
  <c r="E746" i="2"/>
  <c r="D732" i="2"/>
  <c r="D598" i="2"/>
  <c r="BB598" i="2"/>
  <c r="E570" i="2"/>
  <c r="BA558" i="2"/>
  <c r="E498" i="2"/>
  <c r="BA486" i="2"/>
  <c r="E426" i="2"/>
  <c r="BA388" i="2"/>
  <c r="D316" i="2"/>
  <c r="BB316" i="2"/>
  <c r="BA280" i="2"/>
  <c r="BD180" i="2"/>
  <c r="BB156" i="2"/>
  <c r="AJ6" i="1"/>
  <c r="BD92" i="2"/>
  <c r="E42" i="2"/>
  <c r="BA3130" i="2"/>
  <c r="BA3118" i="2"/>
  <c r="D3030" i="2"/>
  <c r="E3018" i="2"/>
  <c r="BZ2970" i="2"/>
  <c r="D2970" i="2"/>
  <c r="D2958" i="2"/>
  <c r="F2892" i="2"/>
  <c r="BB2734" i="2"/>
  <c r="BA2722" i="2"/>
  <c r="E2698" i="2"/>
  <c r="D2686" i="2"/>
  <c r="E2576" i="2"/>
  <c r="D2540" i="2"/>
  <c r="BT45" i="1"/>
  <c r="BD45" i="1"/>
  <c r="BA2514" i="2"/>
  <c r="D2490" i="2"/>
  <c r="BA2478" i="2"/>
  <c r="E2452" i="2"/>
  <c r="BA2416" i="2"/>
  <c r="D2416" i="2"/>
  <c r="BB2332" i="2"/>
  <c r="E2294" i="2"/>
  <c r="D2270" i="2"/>
  <c r="BA2258" i="2"/>
  <c r="E2234" i="2"/>
  <c r="BA2196" i="2"/>
  <c r="E2172" i="2"/>
  <c r="E2148" i="2"/>
  <c r="E2048" i="2"/>
  <c r="BD2048" i="2"/>
  <c r="D2024" i="2"/>
  <c r="BA2012" i="2"/>
  <c r="E1976" i="2"/>
  <c r="BA1926" i="2"/>
  <c r="E1824" i="2"/>
  <c r="BD1824" i="2"/>
  <c r="BA1750" i="2"/>
  <c r="BD1650" i="2"/>
  <c r="BB1602" i="2"/>
  <c r="BD1578" i="2"/>
  <c r="BA1566" i="2"/>
  <c r="BB1554" i="2"/>
  <c r="BB1454" i="2"/>
  <c r="F1442" i="2"/>
  <c r="BA1406" i="2"/>
  <c r="E1368" i="2"/>
  <c r="E1344" i="2"/>
  <c r="BD1332" i="2"/>
  <c r="E1308" i="2"/>
  <c r="E1075" i="2"/>
  <c r="E1037" i="2"/>
  <c r="K989" i="2"/>
  <c r="D989" i="2"/>
  <c r="BA965" i="2"/>
  <c r="F927" i="2"/>
  <c r="BC927" i="2"/>
  <c r="D891" i="2"/>
  <c r="BA879" i="2"/>
  <c r="E843" i="2"/>
  <c r="BD843" i="2"/>
  <c r="E745" i="2"/>
  <c r="D647" i="2"/>
  <c r="AT16" i="1"/>
  <c r="BB16" i="1"/>
  <c r="D621" i="2"/>
  <c r="D583" i="2"/>
  <c r="E521" i="2"/>
  <c r="BA509" i="2"/>
  <c r="E449" i="2"/>
  <c r="BA437" i="2"/>
  <c r="BA411" i="2"/>
  <c r="E387" i="2"/>
  <c r="D375" i="2"/>
  <c r="BC375" i="2"/>
  <c r="D315" i="2"/>
  <c r="BD279" i="2"/>
  <c r="E265" i="2"/>
  <c r="E253" i="2"/>
  <c r="E241" i="2"/>
  <c r="E229" i="2"/>
  <c r="BD191" i="2"/>
  <c r="BA167" i="2"/>
  <c r="E155" i="2"/>
  <c r="BB143" i="2"/>
  <c r="BD103" i="2"/>
  <c r="BA29" i="2"/>
  <c r="D3128" i="2"/>
  <c r="BA3128" i="2"/>
  <c r="AZ51" i="1"/>
  <c r="X51" i="1"/>
  <c r="BC3104" i="2"/>
  <c r="BF51" i="1"/>
  <c r="BA3040" i="2"/>
  <c r="E2992" i="2"/>
  <c r="D2992" i="2"/>
  <c r="E2890" i="2"/>
  <c r="BB2780" i="2"/>
  <c r="BA2768" i="2"/>
  <c r="E2708" i="2"/>
  <c r="BB2636" i="2"/>
  <c r="BA2622" i="2"/>
  <c r="BC2550" i="2"/>
  <c r="BC2538" i="2"/>
  <c r="BA2524" i="2"/>
  <c r="D2500" i="2"/>
  <c r="BA2488" i="2"/>
  <c r="BC2450" i="2"/>
  <c r="E2426" i="2"/>
  <c r="D2426" i="2"/>
  <c r="D2280" i="2"/>
  <c r="BA2268" i="2"/>
  <c r="BD2058" i="2"/>
  <c r="D2034" i="2"/>
  <c r="BA2022" i="2"/>
  <c r="E1986" i="2"/>
  <c r="BD1986" i="2"/>
  <c r="D1960" i="2"/>
  <c r="D1924" i="2"/>
  <c r="BA1924" i="2"/>
  <c r="BA1874" i="2"/>
  <c r="E1784" i="2"/>
  <c r="E1748" i="2"/>
  <c r="D1724" i="2"/>
  <c r="E1710" i="2"/>
  <c r="D1660" i="2"/>
  <c r="BB1588" i="2"/>
  <c r="BD1576" i="2"/>
  <c r="D1452" i="2"/>
  <c r="F1404" i="2"/>
  <c r="D1342" i="2"/>
  <c r="BC1306" i="2"/>
  <c r="BD1251" i="2"/>
  <c r="D1207" i="2"/>
  <c r="F1171" i="2"/>
  <c r="F1157" i="2"/>
  <c r="E1145" i="2"/>
  <c r="BA1085" i="2"/>
  <c r="D1035" i="2"/>
  <c r="BA1011" i="2"/>
  <c r="E939" i="2"/>
  <c r="BD925" i="2"/>
  <c r="BC877" i="2"/>
  <c r="BB841" i="2"/>
  <c r="E815" i="2"/>
  <c r="D717" i="2"/>
  <c r="E693" i="2"/>
  <c r="E657" i="2"/>
  <c r="D619" i="2"/>
  <c r="BA595" i="2"/>
  <c r="D543" i="2"/>
  <c r="D471" i="2"/>
  <c r="BD397" i="2"/>
  <c r="E397" i="2"/>
  <c r="BC361" i="2"/>
  <c r="BB325" i="2"/>
  <c r="E201" i="2"/>
  <c r="BC201" i="2"/>
  <c r="BB2617" i="2"/>
  <c r="BA2605" i="2"/>
  <c r="D2581" i="2"/>
  <c r="D2569" i="2"/>
  <c r="E2471" i="2"/>
  <c r="BA2433" i="2"/>
  <c r="D2387" i="2"/>
  <c r="D2375" i="2"/>
  <c r="D2339" i="2"/>
  <c r="E2301" i="2"/>
  <c r="BA2275" i="2"/>
  <c r="D2239" i="2"/>
  <c r="BA2227" i="2"/>
  <c r="BB2213" i="2"/>
  <c r="BA2189" i="2"/>
  <c r="BA2177" i="2"/>
  <c r="BB2165" i="2"/>
  <c r="BA2153" i="2"/>
  <c r="E2141" i="2"/>
  <c r="BV38" i="1"/>
  <c r="E2065" i="2"/>
  <c r="BA2029" i="2"/>
  <c r="E1993" i="2"/>
  <c r="BD1993" i="2"/>
  <c r="BB1967" i="2"/>
  <c r="BA1943" i="2"/>
  <c r="BA1931" i="2"/>
  <c r="BJ35" i="1"/>
  <c r="AV35" i="1"/>
  <c r="D1881" i="2"/>
  <c r="E1829" i="2"/>
  <c r="BD1829" i="2"/>
  <c r="BA1815" i="2"/>
  <c r="E1779" i="2"/>
  <c r="E1681" i="2"/>
  <c r="D1643" i="2"/>
  <c r="BB1643" i="2"/>
  <c r="BA1607" i="2"/>
  <c r="E1595" i="2"/>
  <c r="D1571" i="2"/>
  <c r="D1559" i="2"/>
  <c r="D1435" i="2"/>
  <c r="BA1423" i="2"/>
  <c r="F1399" i="2"/>
  <c r="BB1375" i="2"/>
  <c r="BD1361" i="2"/>
  <c r="BB1349" i="2"/>
  <c r="E1337" i="2"/>
  <c r="BB1337" i="2"/>
  <c r="BD1258" i="2"/>
  <c r="BD1214" i="2"/>
  <c r="F1178" i="2"/>
  <c r="D1104" i="2"/>
  <c r="BA1068" i="2"/>
  <c r="D1030" i="2"/>
  <c r="BA1006" i="2"/>
  <c r="T19" i="1"/>
  <c r="BB934" i="2"/>
  <c r="D908" i="2"/>
  <c r="E896" i="2"/>
  <c r="BC872" i="2"/>
  <c r="E860" i="2"/>
  <c r="BB836" i="2"/>
  <c r="D836" i="2"/>
  <c r="E810" i="2"/>
  <c r="D774" i="2"/>
  <c r="BA626" i="2"/>
  <c r="BD590" i="2"/>
  <c r="F590" i="2"/>
  <c r="D514" i="2"/>
  <c r="D442" i="2"/>
  <c r="BB404" i="2"/>
  <c r="D320" i="2"/>
  <c r="BB320" i="2"/>
  <c r="BA284" i="2"/>
  <c r="D258" i="2"/>
  <c r="D246" i="2"/>
  <c r="D234" i="2"/>
  <c r="BB222" i="2"/>
  <c r="D210" i="2"/>
  <c r="F196" i="2"/>
  <c r="BA172" i="2"/>
  <c r="D160" i="2"/>
  <c r="BC160" i="2"/>
  <c r="E22" i="2"/>
  <c r="D3158" i="2"/>
  <c r="BA3134" i="2"/>
  <c r="E3122" i="2"/>
  <c r="BB3096" i="2"/>
  <c r="E3084" i="2"/>
  <c r="BA3058" i="2"/>
  <c r="BA2986" i="2"/>
  <c r="E2884" i="2"/>
  <c r="BB2702" i="2"/>
  <c r="D2654" i="2"/>
  <c r="BD2592" i="2"/>
  <c r="BC2580" i="2"/>
  <c r="D2544" i="2"/>
  <c r="BC2456" i="2"/>
  <c r="BB2420" i="2"/>
  <c r="D2386" i="2"/>
  <c r="D2374" i="2"/>
  <c r="D2362" i="2"/>
  <c r="E2324" i="2"/>
  <c r="BB2300" i="2"/>
  <c r="D2300" i="2"/>
  <c r="BA2250" i="2"/>
  <c r="BB2152" i="2"/>
  <c r="BA2140" i="2"/>
  <c r="BB2128" i="2"/>
  <c r="BH38" i="1"/>
  <c r="D2064" i="2"/>
  <c r="BA2052" i="2"/>
  <c r="BB1992" i="2"/>
  <c r="D1992" i="2"/>
  <c r="BB1966" i="2"/>
  <c r="BB1942" i="2"/>
  <c r="BD1854" i="2"/>
  <c r="E1754" i="2"/>
  <c r="D1730" i="2"/>
  <c r="E1680" i="2"/>
  <c r="BA1630" i="2"/>
  <c r="E1594" i="2"/>
  <c r="D1570" i="2"/>
  <c r="E1410" i="2"/>
  <c r="BC1360" i="2"/>
  <c r="BA1348" i="2"/>
  <c r="BA1312" i="2"/>
  <c r="BC1312" i="2"/>
  <c r="F1201" i="2"/>
  <c r="D1151" i="2"/>
  <c r="BA1103" i="2"/>
  <c r="F1055" i="2"/>
  <c r="E981" i="2"/>
  <c r="F907" i="2"/>
  <c r="BC907" i="2"/>
  <c r="BA895" i="2"/>
  <c r="BD883" i="2"/>
  <c r="BB871" i="2"/>
  <c r="F835" i="2"/>
  <c r="D711" i="2"/>
  <c r="BB687" i="2"/>
  <c r="F613" i="2"/>
  <c r="E613" i="2"/>
  <c r="AH15" i="1"/>
  <c r="AP15" i="1"/>
  <c r="BA573" i="2"/>
  <c r="E513" i="2"/>
  <c r="BA501" i="2"/>
  <c r="E441" i="2"/>
  <c r="BA429" i="2"/>
  <c r="BC391" i="2"/>
  <c r="BD319" i="2"/>
  <c r="BC307" i="2"/>
  <c r="BB283" i="2"/>
  <c r="BE257" i="2"/>
  <c r="D257" i="2"/>
  <c r="D245" i="2"/>
  <c r="D233" i="2"/>
  <c r="D221" i="2"/>
  <c r="BL7" i="1"/>
  <c r="CD7" i="1"/>
  <c r="D183" i="2"/>
  <c r="D159" i="2"/>
  <c r="F147" i="2"/>
  <c r="BD107" i="2"/>
  <c r="D83" i="2"/>
  <c r="E33" i="2"/>
  <c r="BA3145" i="2"/>
  <c r="BB3133" i="2"/>
  <c r="E2985" i="2"/>
  <c r="CB2937" i="2"/>
  <c r="F2937" i="2"/>
  <c r="D2907" i="2"/>
  <c r="F2895" i="2"/>
  <c r="E2493" i="2"/>
  <c r="D2469" i="2"/>
  <c r="BB2431" i="2"/>
  <c r="E2261" i="2"/>
  <c r="F2225" i="2"/>
  <c r="BA2199" i="2"/>
  <c r="BA2187" i="2"/>
  <c r="D2139" i="2"/>
  <c r="D2063" i="2"/>
  <c r="BA2051" i="2"/>
  <c r="E2015" i="2"/>
  <c r="BB1991" i="2"/>
  <c r="D1991" i="2"/>
  <c r="F1917" i="2"/>
  <c r="E1753" i="2"/>
  <c r="D1729" i="2"/>
  <c r="E1703" i="2"/>
  <c r="E1667" i="2"/>
  <c r="AT29" i="1"/>
  <c r="BA1457" i="2"/>
  <c r="E1445" i="2"/>
  <c r="BA1433" i="2"/>
  <c r="F1409" i="2"/>
  <c r="BB1385" i="2"/>
  <c r="D1359" i="2"/>
  <c r="BC1323" i="2"/>
  <c r="BC1299" i="2"/>
  <c r="BB1268" i="2"/>
  <c r="E1268" i="2"/>
  <c r="D1212" i="2"/>
  <c r="F1200" i="2"/>
  <c r="BA1114" i="2"/>
  <c r="F1090" i="2"/>
  <c r="E1054" i="2"/>
  <c r="E980" i="2"/>
  <c r="F906" i="2"/>
  <c r="BB870" i="2"/>
  <c r="BA808" i="2"/>
  <c r="E760" i="2"/>
  <c r="D710" i="2"/>
  <c r="BB686" i="2"/>
  <c r="D674" i="2"/>
  <c r="BA650" i="2"/>
  <c r="E624" i="2"/>
  <c r="BD600" i="2"/>
  <c r="BB586" i="2"/>
  <c r="E512" i="2"/>
  <c r="E440" i="2"/>
  <c r="BB390" i="2"/>
  <c r="D378" i="2"/>
  <c r="BB354" i="2"/>
  <c r="E354" i="2"/>
  <c r="D330" i="2"/>
  <c r="BD330" i="2"/>
  <c r="BB294" i="2"/>
  <c r="BA270" i="2"/>
  <c r="E82" i="2"/>
  <c r="D56" i="2"/>
  <c r="E32" i="2"/>
  <c r="BA3132" i="2"/>
  <c r="BB3094" i="2"/>
  <c r="D3032" i="2"/>
  <c r="E3020" i="2"/>
  <c r="D2960" i="2"/>
  <c r="BB2882" i="2"/>
  <c r="E2772" i="2"/>
  <c r="D2760" i="2"/>
  <c r="BB2700" i="2"/>
  <c r="BA2688" i="2"/>
  <c r="E2664" i="2"/>
  <c r="BD2566" i="2"/>
  <c r="BA2554" i="2"/>
  <c r="BA2542" i="2"/>
  <c r="E2516" i="2"/>
  <c r="E2454" i="2"/>
  <c r="D2454" i="2"/>
  <c r="BA2418" i="2"/>
  <c r="BA2396" i="2"/>
  <c r="BA2348" i="2"/>
  <c r="D2336" i="2"/>
  <c r="BA2336" i="2"/>
  <c r="BA2284" i="2"/>
  <c r="D2050" i="2"/>
  <c r="E2002" i="2"/>
  <c r="BB1978" i="2"/>
  <c r="D1978" i="2"/>
  <c r="D1902" i="2"/>
  <c r="BA1890" i="2"/>
  <c r="D1826" i="2"/>
  <c r="D1752" i="2"/>
  <c r="E1740" i="2"/>
  <c r="D1690" i="2"/>
  <c r="AX29" i="1"/>
  <c r="BD1592" i="2"/>
  <c r="D1556" i="2"/>
  <c r="BC1444" i="2"/>
  <c r="F1420" i="2"/>
  <c r="D1384" i="2"/>
  <c r="BB1384" i="2"/>
  <c r="BD1358" i="2"/>
  <c r="BC1322" i="2"/>
  <c r="BD1267" i="2"/>
  <c r="E1223" i="2"/>
  <c r="BA1211" i="2"/>
  <c r="F1187" i="2"/>
  <c r="AD21" i="1"/>
  <c r="CF21" i="1"/>
  <c r="BP21" i="1"/>
  <c r="D1125" i="2"/>
  <c r="F1065" i="2"/>
  <c r="BZ20" i="1"/>
  <c r="BH20" i="1"/>
  <c r="AR20" i="1"/>
  <c r="BA1027" i="2"/>
  <c r="E955" i="2"/>
  <c r="BB929" i="2"/>
  <c r="D893" i="2"/>
  <c r="BB857" i="2"/>
  <c r="AH18" i="1"/>
  <c r="BB807" i="2"/>
  <c r="D783" i="2"/>
  <c r="BB697" i="2"/>
  <c r="D649" i="2"/>
  <c r="BC623" i="2"/>
  <c r="D585" i="2"/>
  <c r="E547" i="2"/>
  <c r="D475" i="2"/>
  <c r="E413" i="2"/>
  <c r="BD413" i="2"/>
  <c r="BB377" i="2"/>
  <c r="D365" i="2"/>
  <c r="BZ12" i="1"/>
  <c r="BJ12" i="1"/>
  <c r="BD317" i="2"/>
  <c r="E293" i="2"/>
  <c r="BB281" i="2"/>
  <c r="BB8" i="1"/>
  <c r="BJ8" i="1"/>
  <c r="BA205" i="2"/>
  <c r="BB169" i="2"/>
  <c r="D157" i="2"/>
  <c r="BB157" i="2"/>
  <c r="F157" i="2"/>
  <c r="E105" i="2"/>
  <c r="D7" i="2"/>
  <c r="BA3081" i="2"/>
  <c r="E3031" i="2"/>
  <c r="D3007" i="2"/>
  <c r="E2995" i="2"/>
  <c r="BZ2971" i="2"/>
  <c r="D2971" i="2"/>
  <c r="F2893" i="2"/>
  <c r="AR47" i="1"/>
  <c r="D2783" i="2"/>
  <c r="BB2687" i="2"/>
  <c r="BA2675" i="2"/>
  <c r="BD2577" i="2"/>
  <c r="BB2565" i="2"/>
  <c r="BD2553" i="2"/>
  <c r="E2429" i="2"/>
  <c r="BC2335" i="2"/>
  <c r="D2309" i="2"/>
  <c r="AX40" i="1"/>
  <c r="BF40" i="1"/>
  <c r="BA2297" i="2"/>
  <c r="E2223" i="2"/>
  <c r="D2209" i="2"/>
  <c r="E2197" i="2"/>
  <c r="BA2123" i="2"/>
  <c r="E2087" i="2"/>
  <c r="BD2025" i="2"/>
  <c r="D1901" i="2"/>
  <c r="BD1863" i="2"/>
  <c r="E1863" i="2"/>
  <c r="D1799" i="2"/>
  <c r="BA1787" i="2"/>
  <c r="D1763" i="2"/>
  <c r="E1727" i="2"/>
  <c r="AP29" i="1"/>
  <c r="CD29" i="1"/>
  <c r="AV29" i="1"/>
  <c r="E1627" i="2"/>
  <c r="BD1627" i="2"/>
  <c r="D1615" i="2"/>
  <c r="D1603" i="2"/>
  <c r="BB1591" i="2"/>
  <c r="BA1567" i="2"/>
  <c r="BA1555" i="2"/>
  <c r="BB1419" i="2"/>
  <c r="D1407" i="2"/>
  <c r="BA1395" i="2"/>
  <c r="BD1345" i="2"/>
  <c r="D1297" i="2"/>
  <c r="BA1266" i="2"/>
  <c r="E1198" i="2"/>
  <c r="BD1198" i="2"/>
  <c r="D1174" i="2"/>
  <c r="BA1148" i="2"/>
  <c r="F1136" i="2"/>
  <c r="E1124" i="2"/>
  <c r="D1112" i="2"/>
  <c r="F1100" i="2"/>
  <c r="E1064" i="2"/>
  <c r="E1002" i="2"/>
  <c r="CC954" i="2"/>
  <c r="D954" i="2"/>
  <c r="F916" i="2"/>
  <c r="BC916" i="2"/>
  <c r="BB880" i="2"/>
  <c r="F844" i="2"/>
  <c r="BC844" i="2"/>
  <c r="BA806" i="2"/>
  <c r="BB732" i="2"/>
  <c r="D720" i="2"/>
  <c r="E622" i="2"/>
  <c r="D510" i="2"/>
  <c r="D438" i="2"/>
  <c r="BB412" i="2"/>
  <c r="D304" i="2"/>
  <c r="BB304" i="2"/>
  <c r="F192" i="2"/>
  <c r="BC192" i="2"/>
  <c r="D168" i="2"/>
  <c r="F132" i="2"/>
  <c r="BR6" i="1"/>
  <c r="AD6" i="1"/>
  <c r="D104" i="2"/>
  <c r="E92" i="2"/>
  <c r="D66" i="2"/>
  <c r="BA42" i="2"/>
  <c r="BB3142" i="2"/>
  <c r="F2904" i="2"/>
  <c r="BD2904" i="2"/>
  <c r="BB2722" i="2"/>
  <c r="BA2710" i="2"/>
  <c r="E2686" i="2"/>
  <c r="D2674" i="2"/>
  <c r="BD2600" i="2"/>
  <c r="BA2588" i="2"/>
  <c r="BA2564" i="2"/>
  <c r="E2552" i="2"/>
  <c r="E2540" i="2"/>
  <c r="AN45" i="1"/>
  <c r="F2528" i="2"/>
  <c r="CB45" i="1"/>
  <c r="BB2428" i="2"/>
  <c r="D2320" i="2"/>
  <c r="BA2308" i="2"/>
  <c r="BB2196" i="2"/>
  <c r="BA2184" i="2"/>
  <c r="E2098" i="2"/>
  <c r="D2074" i="2"/>
  <c r="BD2036" i="2"/>
  <c r="BB2024" i="2"/>
  <c r="BA1914" i="2"/>
  <c r="BB1900" i="2"/>
  <c r="D1876" i="2"/>
  <c r="BB1876" i="2"/>
  <c r="D1810" i="2"/>
  <c r="BA1798" i="2"/>
  <c r="E1726" i="2"/>
  <c r="BD1638" i="2"/>
  <c r="E1614" i="2"/>
  <c r="BB1566" i="2"/>
  <c r="BD1554" i="2"/>
  <c r="BA1442" i="2"/>
  <c r="D1418" i="2"/>
  <c r="BB1418" i="2"/>
  <c r="F1382" i="2"/>
  <c r="BC1382" i="2"/>
  <c r="E1356" i="2"/>
  <c r="BD1320" i="2"/>
  <c r="E1296" i="2"/>
  <c r="BA1265" i="2"/>
  <c r="E1209" i="2"/>
  <c r="BD1209" i="2"/>
  <c r="D1185" i="2"/>
  <c r="BA1173" i="2"/>
  <c r="F1099" i="2"/>
  <c r="E1063" i="2"/>
  <c r="E1025" i="2"/>
  <c r="D977" i="2"/>
  <c r="BA953" i="2"/>
  <c r="BD903" i="2"/>
  <c r="BB891" i="2"/>
  <c r="F855" i="2"/>
  <c r="BC855" i="2"/>
  <c r="D635" i="2"/>
  <c r="BR16" i="1"/>
  <c r="BZ16" i="1"/>
  <c r="D609" i="2"/>
  <c r="E583" i="2"/>
  <c r="D533" i="2"/>
  <c r="D461" i="2"/>
  <c r="BA399" i="2"/>
  <c r="E375" i="2"/>
  <c r="D363" i="2"/>
  <c r="BC363" i="2"/>
  <c r="E203" i="2"/>
  <c r="BC203" i="2"/>
  <c r="D179" i="2"/>
  <c r="BC143" i="2"/>
  <c r="D143" i="2"/>
  <c r="BA129" i="2"/>
  <c r="D103" i="2"/>
  <c r="D53" i="2"/>
  <c r="D3140" i="2"/>
  <c r="AP51" i="1"/>
  <c r="AL50" i="1"/>
  <c r="D3016" i="2"/>
  <c r="D2944" i="2"/>
  <c r="E2944" i="2"/>
  <c r="BB2768" i="2"/>
  <c r="BA2756" i="2"/>
  <c r="D2684" i="2"/>
  <c r="BB2622" i="2"/>
  <c r="BA2610" i="2"/>
  <c r="E2574" i="2"/>
  <c r="D2562" i="2"/>
  <c r="D2330" i="2"/>
  <c r="BA2318" i="2"/>
  <c r="E2244" i="2"/>
  <c r="D2220" i="2"/>
  <c r="E2194" i="2"/>
  <c r="D2170" i="2"/>
  <c r="E2108" i="2"/>
  <c r="D2046" i="2"/>
  <c r="BB2034" i="2"/>
  <c r="D1912" i="2"/>
  <c r="BA1912" i="2"/>
  <c r="BB1886" i="2"/>
  <c r="D1886" i="2"/>
  <c r="E1834" i="2"/>
  <c r="BD1834" i="2"/>
  <c r="E1698" i="2"/>
  <c r="BA1648" i="2"/>
  <c r="D1648" i="2"/>
  <c r="BA1624" i="2"/>
  <c r="BA1612" i="2"/>
  <c r="BD1588" i="2"/>
  <c r="BB1564" i="2"/>
  <c r="E1452" i="2"/>
  <c r="BA1440" i="2"/>
  <c r="BA1416" i="2"/>
  <c r="E1380" i="2"/>
  <c r="D1366" i="2"/>
  <c r="BA1183" i="2"/>
  <c r="BA1157" i="2"/>
  <c r="F1145" i="2"/>
  <c r="E1133" i="2"/>
  <c r="D1097" i="2"/>
  <c r="BA1073" i="2"/>
  <c r="D1023" i="2"/>
  <c r="BA999" i="2"/>
  <c r="E925" i="2"/>
  <c r="BA889" i="2"/>
  <c r="E853" i="2"/>
  <c r="BD853" i="2"/>
  <c r="D767" i="2"/>
  <c r="D705" i="2"/>
  <c r="BA681" i="2"/>
  <c r="D607" i="2"/>
  <c r="E543" i="2"/>
  <c r="BA531" i="2"/>
  <c r="E471" i="2"/>
  <c r="BA459" i="2"/>
  <c r="BD385" i="2"/>
  <c r="E385" i="2"/>
  <c r="E325" i="2"/>
  <c r="BB313" i="2"/>
  <c r="BA277" i="2"/>
  <c r="BD177" i="2"/>
  <c r="BB165" i="2"/>
  <c r="E141" i="2"/>
  <c r="D63" i="2"/>
  <c r="BA39" i="2"/>
  <c r="BD2617" i="2"/>
  <c r="BB2605" i="2"/>
  <c r="BA2593" i="2"/>
  <c r="E2581" i="2"/>
  <c r="E2569" i="2"/>
  <c r="D2557" i="2"/>
  <c r="BA2507" i="2"/>
  <c r="BB2445" i="2"/>
  <c r="D2445" i="2"/>
  <c r="E2387" i="2"/>
  <c r="D2351" i="2"/>
  <c r="BA2325" i="2"/>
  <c r="D2287" i="2"/>
  <c r="D2213" i="2"/>
  <c r="BB2189" i="2"/>
  <c r="BB2177" i="2"/>
  <c r="D2129" i="2"/>
  <c r="AZ38" i="1"/>
  <c r="E2115" i="2"/>
  <c r="D2091" i="2"/>
  <c r="BA2079" i="2"/>
  <c r="D2041" i="2"/>
  <c r="BB2041" i="2"/>
  <c r="BB1955" i="2"/>
  <c r="BA1919" i="2"/>
  <c r="AN35" i="1"/>
  <c r="BT35" i="1"/>
  <c r="E1893" i="2"/>
  <c r="BB1881" i="2"/>
  <c r="BA1767" i="2"/>
  <c r="D1767" i="2"/>
  <c r="BB1631" i="2"/>
  <c r="E1571" i="2"/>
  <c r="BC1459" i="2"/>
  <c r="BB1447" i="2"/>
  <c r="BC1411" i="2"/>
  <c r="BA1399" i="2"/>
  <c r="AJ26" i="1"/>
  <c r="AB26" i="1"/>
  <c r="E1375" i="2"/>
  <c r="BC1361" i="2"/>
  <c r="BD1349" i="2"/>
  <c r="D1270" i="2"/>
  <c r="F1226" i="2"/>
  <c r="D1202" i="2"/>
  <c r="BA1190" i="2"/>
  <c r="D1092" i="2"/>
  <c r="BA1056" i="2"/>
  <c r="D1018" i="2"/>
  <c r="BA994" i="2"/>
  <c r="AT19" i="1"/>
  <c r="BB19" i="1"/>
  <c r="BB908" i="2"/>
  <c r="F872" i="2"/>
  <c r="BD848" i="2"/>
  <c r="D762" i="2"/>
  <c r="BA614" i="2"/>
  <c r="BA574" i="2"/>
  <c r="E514" i="2"/>
  <c r="BA502" i="2"/>
  <c r="E442" i="2"/>
  <c r="BA430" i="2"/>
  <c r="D380" i="2"/>
  <c r="BB356" i="2"/>
  <c r="D308" i="2"/>
  <c r="BB308" i="2"/>
  <c r="BA272" i="2"/>
  <c r="BB258" i="2"/>
  <c r="BB246" i="2"/>
  <c r="BB234" i="2"/>
  <c r="BB210" i="2"/>
  <c r="BA160" i="2"/>
  <c r="F136" i="2"/>
  <c r="BD136" i="2"/>
  <c r="BD108" i="2"/>
  <c r="D96" i="2"/>
  <c r="BA72" i="2"/>
  <c r="BA22" i="2"/>
  <c r="BB3134" i="2"/>
  <c r="E3034" i="2"/>
  <c r="D3010" i="2"/>
  <c r="E2998" i="2"/>
  <c r="CA2974" i="2"/>
  <c r="E2974" i="2"/>
  <c r="BA2896" i="2"/>
  <c r="BA2690" i="2"/>
  <c r="BA2678" i="2"/>
  <c r="D2666" i="2"/>
  <c r="E2654" i="2"/>
  <c r="D2642" i="2"/>
  <c r="BC2592" i="2"/>
  <c r="BD2568" i="2"/>
  <c r="BA2556" i="2"/>
  <c r="E2544" i="2"/>
  <c r="BA2532" i="2"/>
  <c r="E2494" i="2"/>
  <c r="D2470" i="2"/>
  <c r="E2432" i="2"/>
  <c r="E2386" i="2"/>
  <c r="E2374" i="2"/>
  <c r="E2362" i="2"/>
  <c r="F2274" i="2"/>
  <c r="E2262" i="2"/>
  <c r="F2226" i="2"/>
  <c r="BB2140" i="2"/>
  <c r="AP38" i="1"/>
  <c r="CF38" i="1"/>
  <c r="D2114" i="2"/>
  <c r="BA2102" i="2"/>
  <c r="BB2064" i="2"/>
  <c r="BA2040" i="2"/>
  <c r="E2004" i="2"/>
  <c r="BD2004" i="2"/>
  <c r="E1802" i="2"/>
  <c r="D1778" i="2"/>
  <c r="D1654" i="2"/>
  <c r="BA1618" i="2"/>
  <c r="D1558" i="2"/>
  <c r="F1422" i="2"/>
  <c r="BC1422" i="2"/>
  <c r="D1386" i="2"/>
  <c r="BB1386" i="2"/>
  <c r="BB1348" i="2"/>
  <c r="D1336" i="2"/>
  <c r="E1269" i="2"/>
  <c r="BD1269" i="2"/>
  <c r="E1177" i="2"/>
  <c r="BD1177" i="2"/>
  <c r="E1151" i="2"/>
  <c r="D1139" i="2"/>
  <c r="BA1091" i="2"/>
  <c r="F1043" i="2"/>
  <c r="E969" i="2"/>
  <c r="D931" i="2"/>
  <c r="BA919" i="2"/>
  <c r="E883" i="2"/>
  <c r="D859" i="2"/>
  <c r="BA847" i="2"/>
  <c r="D797" i="2"/>
  <c r="D699" i="2"/>
  <c r="L663" i="2"/>
  <c r="BA639" i="2"/>
  <c r="BA613" i="2"/>
  <c r="E601" i="2"/>
  <c r="BN15" i="1"/>
  <c r="BX15" i="1"/>
  <c r="D525" i="2"/>
  <c r="D453" i="2"/>
  <c r="BA415" i="2"/>
  <c r="BC379" i="2"/>
  <c r="F307" i="2"/>
  <c r="BD307" i="2"/>
  <c r="BA257" i="2"/>
  <c r="BA245" i="2"/>
  <c r="BA233" i="2"/>
  <c r="BA221" i="2"/>
  <c r="P7" i="1"/>
  <c r="F209" i="2"/>
  <c r="Z7" i="1"/>
  <c r="AJ7" i="1"/>
  <c r="BB183" i="2"/>
  <c r="F159" i="2"/>
  <c r="D57" i="2"/>
  <c r="BA33" i="2"/>
  <c r="E3121" i="2"/>
  <c r="D3021" i="2"/>
  <c r="E3009" i="2"/>
  <c r="BA2961" i="2"/>
  <c r="BA2883" i="2"/>
  <c r="AL45" i="1"/>
  <c r="E2443" i="2"/>
  <c r="BA2337" i="2"/>
  <c r="E2311" i="2"/>
  <c r="BA2285" i="2"/>
  <c r="F2273" i="2"/>
  <c r="D2249" i="2"/>
  <c r="BA2237" i="2"/>
  <c r="BB2211" i="2"/>
  <c r="D2151" i="2"/>
  <c r="E2139" i="2"/>
  <c r="D2113" i="2"/>
  <c r="BA2101" i="2"/>
  <c r="BB2063" i="2"/>
  <c r="BA2039" i="2"/>
  <c r="BD2003" i="2"/>
  <c r="F1965" i="2"/>
  <c r="F1953" i="2"/>
  <c r="BA1941" i="2"/>
  <c r="BA1891" i="2"/>
  <c r="E1801" i="2"/>
  <c r="D1777" i="2"/>
  <c r="E1691" i="2"/>
  <c r="BR29" i="1"/>
  <c r="BC1457" i="2"/>
  <c r="BB1457" i="2"/>
  <c r="F1445" i="2"/>
  <c r="BC1421" i="2"/>
  <c r="E1385" i="2"/>
  <c r="E1359" i="2"/>
  <c r="E1256" i="2"/>
  <c r="BA1224" i="2"/>
  <c r="E1176" i="2"/>
  <c r="BD1176" i="2"/>
  <c r="F1078" i="2"/>
  <c r="E1042" i="2"/>
  <c r="E968" i="2"/>
  <c r="D930" i="2"/>
  <c r="BA918" i="2"/>
  <c r="E882" i="2"/>
  <c r="BD882" i="2"/>
  <c r="D858" i="2"/>
  <c r="BA846" i="2"/>
  <c r="D820" i="2"/>
  <c r="E748" i="2"/>
  <c r="D698" i="2"/>
  <c r="D662" i="2"/>
  <c r="BA638" i="2"/>
  <c r="F624" i="2"/>
  <c r="BC624" i="2"/>
  <c r="BD586" i="2"/>
  <c r="BA560" i="2"/>
  <c r="D524" i="2"/>
  <c r="D452" i="2"/>
  <c r="E414" i="2"/>
  <c r="BD414" i="2"/>
  <c r="BB378" i="2"/>
  <c r="D366" i="2"/>
  <c r="D318" i="2"/>
  <c r="BD318" i="2"/>
  <c r="BA306" i="2"/>
  <c r="F194" i="2"/>
  <c r="BC194" i="2"/>
  <c r="D158" i="2"/>
  <c r="BA146" i="2"/>
  <c r="BA56" i="2"/>
  <c r="E3094" i="2"/>
  <c r="E3070" i="2"/>
  <c r="D2972" i="2"/>
  <c r="D2906" i="2"/>
  <c r="E2760" i="2"/>
  <c r="D2748" i="2"/>
  <c r="BB2688" i="2"/>
  <c r="BA2676" i="2"/>
  <c r="D2640" i="2"/>
  <c r="BB2554" i="2"/>
  <c r="BB2542" i="2"/>
  <c r="BA2530" i="2"/>
  <c r="E2480" i="2"/>
  <c r="BB2430" i="2"/>
  <c r="BA2384" i="2"/>
  <c r="E2298" i="2"/>
  <c r="F2260" i="2"/>
  <c r="D2236" i="2"/>
  <c r="BA2224" i="2"/>
  <c r="E2124" i="2"/>
  <c r="D2100" i="2"/>
  <c r="BA2088" i="2"/>
  <c r="BB2050" i="2"/>
  <c r="BD1990" i="2"/>
  <c r="BA1940" i="2"/>
  <c r="E1788" i="2"/>
  <c r="E1714" i="2"/>
  <c r="D1678" i="2"/>
  <c r="D1666" i="2"/>
  <c r="BA1640" i="2"/>
  <c r="BA1628" i="2"/>
  <c r="BB1580" i="2"/>
  <c r="E1556" i="2"/>
  <c r="BA1456" i="2"/>
  <c r="D1456" i="2"/>
  <c r="BA1432" i="2"/>
  <c r="BC1408" i="2"/>
  <c r="BC1396" i="2"/>
  <c r="E1396" i="2"/>
  <c r="BC1358" i="2"/>
  <c r="BA1310" i="2"/>
  <c r="BC1310" i="2"/>
  <c r="E1255" i="2"/>
  <c r="BD1255" i="2"/>
  <c r="BD1211" i="2"/>
  <c r="BA1199" i="2"/>
  <c r="BB21" i="1"/>
  <c r="E1163" i="2"/>
  <c r="BD1163" i="2"/>
  <c r="D1113" i="2"/>
  <c r="BA1101" i="2"/>
  <c r="F1053" i="2"/>
  <c r="N20" i="1"/>
  <c r="E1041" i="2"/>
  <c r="CF20" i="1"/>
  <c r="BA1015" i="2"/>
  <c r="E943" i="2"/>
  <c r="D917" i="2"/>
  <c r="BA905" i="2"/>
  <c r="BD893" i="2"/>
  <c r="E869" i="2"/>
  <c r="BD869" i="2"/>
  <c r="D845" i="2"/>
  <c r="BV18" i="1"/>
  <c r="BF18" i="1"/>
  <c r="BA833" i="2"/>
  <c r="E721" i="2"/>
  <c r="BB649" i="2"/>
  <c r="D637" i="2"/>
  <c r="BA623" i="2"/>
  <c r="BC611" i="2"/>
  <c r="E585" i="2"/>
  <c r="D547" i="2"/>
  <c r="BA535" i="2"/>
  <c r="E475" i="2"/>
  <c r="BA463" i="2"/>
  <c r="CA413" i="2"/>
  <c r="CB413" i="2" s="1"/>
  <c r="E401" i="2"/>
  <c r="BD401" i="2"/>
  <c r="BB365" i="2"/>
  <c r="T12" i="1"/>
  <c r="BB353" i="2"/>
  <c r="AF12" i="1"/>
  <c r="N12" i="1"/>
  <c r="E353" i="2"/>
  <c r="F329" i="2"/>
  <c r="D305" i="2"/>
  <c r="BD305" i="2"/>
  <c r="E281" i="2"/>
  <c r="D269" i="2"/>
  <c r="BZ8" i="1"/>
  <c r="T8" i="1"/>
  <c r="BB269" i="2"/>
  <c r="F181" i="2"/>
  <c r="BC181" i="2"/>
  <c r="D145" i="2"/>
  <c r="D81" i="2"/>
  <c r="BA31" i="2"/>
  <c r="BB3081" i="2"/>
  <c r="BA3043" i="2"/>
  <c r="BA2971" i="2"/>
  <c r="T47" i="1"/>
  <c r="BB2881" i="2"/>
  <c r="AT47" i="1"/>
  <c r="E2783" i="2"/>
  <c r="D2771" i="2"/>
  <c r="BB2675" i="2"/>
  <c r="BA2663" i="2"/>
  <c r="D2651" i="2"/>
  <c r="D2639" i="2"/>
  <c r="D2627" i="2"/>
  <c r="BC2577" i="2"/>
  <c r="BD2565" i="2"/>
  <c r="BC2553" i="2"/>
  <c r="E2529" i="2"/>
  <c r="D2515" i="2"/>
  <c r="E2503" i="2"/>
  <c r="D2479" i="2"/>
  <c r="BA2467" i="2"/>
  <c r="BC2441" i="2"/>
  <c r="AV41" i="1"/>
  <c r="AF41" i="1"/>
  <c r="BB2309" i="2"/>
  <c r="BV40" i="1"/>
  <c r="CD40" i="1"/>
  <c r="AP40" i="1"/>
  <c r="E2271" i="2"/>
  <c r="F2235" i="2"/>
  <c r="E2209" i="2"/>
  <c r="D2173" i="2"/>
  <c r="BA2061" i="2"/>
  <c r="E2025" i="2"/>
  <c r="BB2001" i="2"/>
  <c r="D2001" i="2"/>
  <c r="BA1989" i="2"/>
  <c r="E1927" i="2"/>
  <c r="E1901" i="2"/>
  <c r="BA1727" i="2"/>
  <c r="D1713" i="2"/>
  <c r="AJ29" i="1"/>
  <c r="BT29" i="1"/>
  <c r="E1615" i="2"/>
  <c r="BD1615" i="2"/>
  <c r="BD1591" i="2"/>
  <c r="BB1579" i="2"/>
  <c r="E1419" i="2"/>
  <c r="BC1383" i="2"/>
  <c r="BC1345" i="2"/>
  <c r="E1297" i="2"/>
  <c r="BD1297" i="2"/>
  <c r="BA1254" i="2"/>
  <c r="BD1222" i="2"/>
  <c r="D1222" i="2"/>
  <c r="BA1210" i="2"/>
  <c r="BA1136" i="2"/>
  <c r="F1124" i="2"/>
  <c r="E1112" i="2"/>
  <c r="F1088" i="2"/>
  <c r="E1052" i="2"/>
  <c r="E990" i="2"/>
  <c r="D942" i="2"/>
  <c r="BA928" i="2"/>
  <c r="E892" i="2"/>
  <c r="BD892" i="2"/>
  <c r="D868" i="2"/>
  <c r="BA856" i="2"/>
  <c r="D830" i="2"/>
  <c r="BA794" i="2"/>
  <c r="BB720" i="2"/>
  <c r="D708" i="2"/>
  <c r="BA660" i="2"/>
  <c r="BC610" i="2"/>
  <c r="E610" i="2"/>
  <c r="BA570" i="2"/>
  <c r="E510" i="2"/>
  <c r="BA498" i="2"/>
  <c r="E438" i="2"/>
  <c r="BA426" i="2"/>
  <c r="BA364" i="2"/>
  <c r="E328" i="2"/>
  <c r="D292" i="2"/>
  <c r="BB292" i="2"/>
  <c r="BA204" i="2"/>
  <c r="E168" i="2"/>
  <c r="BB144" i="2"/>
  <c r="BA144" i="2"/>
  <c r="AN6" i="1"/>
  <c r="BA132" i="2"/>
  <c r="BB6" i="1"/>
  <c r="E66" i="2"/>
  <c r="D6" i="2"/>
  <c r="BB3130" i="2"/>
  <c r="BB3118" i="2"/>
  <c r="BB3080" i="2"/>
  <c r="D3018" i="2"/>
  <c r="E3006" i="2"/>
  <c r="E2982" i="2"/>
  <c r="BA2958" i="2"/>
  <c r="D2946" i="2"/>
  <c r="BD2892" i="2"/>
  <c r="BB2710" i="2"/>
  <c r="BA2698" i="2"/>
  <c r="E2674" i="2"/>
  <c r="D2662" i="2"/>
  <c r="BA2626" i="2"/>
  <c r="BB2588" i="2"/>
  <c r="BA2576" i="2"/>
  <c r="BB2564" i="2"/>
  <c r="BL45" i="1"/>
  <c r="AX45" i="1"/>
  <c r="X45" i="1"/>
  <c r="BC2528" i="2"/>
  <c r="D2514" i="2"/>
  <c r="E2502" i="2"/>
  <c r="D2478" i="2"/>
  <c r="BA2466" i="2"/>
  <c r="E2440" i="2"/>
  <c r="BB2320" i="2"/>
  <c r="E2282" i="2"/>
  <c r="D2258" i="2"/>
  <c r="E2222" i="2"/>
  <c r="BB2184" i="2"/>
  <c r="BA2172" i="2"/>
  <c r="D2136" i="2"/>
  <c r="E2036" i="2"/>
  <c r="D2012" i="2"/>
  <c r="BA2000" i="2"/>
  <c r="F1962" i="2"/>
  <c r="BB1938" i="2"/>
  <c r="E1888" i="2"/>
  <c r="BA1738" i="2"/>
  <c r="E1602" i="2"/>
  <c r="BD1566" i="2"/>
  <c r="BC1454" i="2"/>
  <c r="BB1442" i="2"/>
  <c r="E1430" i="2"/>
  <c r="BA1394" i="2"/>
  <c r="BA1368" i="2"/>
  <c r="BD1308" i="2"/>
  <c r="BA1253" i="2"/>
  <c r="BA1221" i="2"/>
  <c r="F1087" i="2"/>
  <c r="E1051" i="2"/>
  <c r="E1013" i="2"/>
  <c r="D965" i="2"/>
  <c r="BA941" i="2"/>
  <c r="F915" i="2"/>
  <c r="BC915" i="2"/>
  <c r="D879" i="2"/>
  <c r="BA867" i="2"/>
  <c r="D829" i="2"/>
  <c r="D731" i="2"/>
  <c r="BA707" i="2"/>
  <c r="BA683" i="2"/>
  <c r="N16" i="1"/>
  <c r="V16" i="1"/>
  <c r="BD635" i="2"/>
  <c r="AF16" i="1"/>
  <c r="D597" i="2"/>
  <c r="F583" i="2"/>
  <c r="E533" i="2"/>
  <c r="BA521" i="2"/>
  <c r="E461" i="2"/>
  <c r="BA449" i="2"/>
  <c r="BA387" i="2"/>
  <c r="E363" i="2"/>
  <c r="BA327" i="2"/>
  <c r="D302" i="2"/>
  <c r="BD302" i="2"/>
  <c r="D291" i="2"/>
  <c r="F203" i="2"/>
  <c r="BD179" i="2"/>
  <c r="E143" i="2"/>
  <c r="E129" i="2"/>
  <c r="E103" i="2"/>
  <c r="BA53" i="2"/>
  <c r="E29" i="2"/>
  <c r="BA3152" i="2"/>
  <c r="E3128" i="2"/>
  <c r="BB3128" i="2"/>
  <c r="D3116" i="2"/>
  <c r="BA3116" i="2"/>
  <c r="AR51" i="1"/>
  <c r="BJ51" i="1"/>
  <c r="BJ50" i="1"/>
  <c r="BA3028" i="2"/>
  <c r="BA3016" i="2"/>
  <c r="E3004" i="2"/>
  <c r="BA2992" i="2"/>
  <c r="BA2902" i="2"/>
  <c r="BB2756" i="2"/>
  <c r="BA2744" i="2"/>
  <c r="E2684" i="2"/>
  <c r="BD2622" i="2"/>
  <c r="BB2610" i="2"/>
  <c r="BA2598" i="2"/>
  <c r="E2562" i="2"/>
  <c r="D2524" i="2"/>
  <c r="BA2512" i="2"/>
  <c r="D2488" i="2"/>
  <c r="BA2476" i="2"/>
  <c r="BA2450" i="2"/>
  <c r="BC2438" i="2"/>
  <c r="E2414" i="2"/>
  <c r="D2414" i="2"/>
  <c r="BB2330" i="2"/>
  <c r="E2292" i="2"/>
  <c r="D2268" i="2"/>
  <c r="BA2256" i="2"/>
  <c r="D2158" i="2"/>
  <c r="D2058" i="2"/>
  <c r="E2046" i="2"/>
  <c r="BD2046" i="2"/>
  <c r="D2022" i="2"/>
  <c r="BA2010" i="2"/>
  <c r="E1974" i="2"/>
  <c r="BD1974" i="2"/>
  <c r="F1960" i="2"/>
  <c r="F1948" i="2"/>
  <c r="BB1936" i="2"/>
  <c r="E1898" i="2"/>
  <c r="BA1808" i="2"/>
  <c r="E1772" i="2"/>
  <c r="E1736" i="2"/>
  <c r="E1686" i="2"/>
  <c r="BB1648" i="2"/>
  <c r="BA1636" i="2"/>
  <c r="D1636" i="2"/>
  <c r="BA1552" i="2"/>
  <c r="F1452" i="2"/>
  <c r="D1440" i="2"/>
  <c r="D1428" i="2"/>
  <c r="BB1428" i="2"/>
  <c r="BC1392" i="2"/>
  <c r="F1392" i="2"/>
  <c r="BC1380" i="2"/>
  <c r="E1366" i="2"/>
  <c r="F1219" i="2"/>
  <c r="D1195" i="2"/>
  <c r="BA1145" i="2"/>
  <c r="F1133" i="2"/>
  <c r="E1121" i="2"/>
  <c r="D1085" i="2"/>
  <c r="BA1061" i="2"/>
  <c r="D1011" i="2"/>
  <c r="BA987" i="2"/>
  <c r="BD913" i="2"/>
  <c r="F865" i="2"/>
  <c r="BC865" i="2"/>
  <c r="D755" i="2"/>
  <c r="E645" i="2"/>
  <c r="E631" i="2"/>
  <c r="D595" i="2"/>
  <c r="D555" i="2"/>
  <c r="E483" i="2"/>
  <c r="BC409" i="2"/>
  <c r="E373" i="2"/>
  <c r="E313" i="2"/>
  <c r="BB301" i="2"/>
  <c r="F290" i="2"/>
  <c r="BC263" i="2"/>
  <c r="BC251" i="2"/>
  <c r="BC239" i="2"/>
  <c r="BC227" i="2"/>
  <c r="BC215" i="2"/>
  <c r="E189" i="2"/>
  <c r="BC189" i="2"/>
  <c r="D3" i="2"/>
  <c r="D2764" i="2"/>
  <c r="BB2739" i="2"/>
  <c r="BA2727" i="2"/>
  <c r="E2703" i="2"/>
  <c r="D2691" i="2"/>
  <c r="BC2617" i="2"/>
  <c r="BD2605" i="2"/>
  <c r="E2557" i="2"/>
  <c r="D2545" i="2"/>
  <c r="BA2533" i="2"/>
  <c r="E2457" i="2"/>
  <c r="BA2421" i="2"/>
  <c r="E2375" i="2"/>
  <c r="D2363" i="2"/>
  <c r="E2351" i="2"/>
  <c r="BA2263" i="2"/>
  <c r="E2251" i="2"/>
  <c r="D2227" i="2"/>
  <c r="BB2153" i="2"/>
  <c r="E2129" i="2"/>
  <c r="BX38" i="1"/>
  <c r="E2053" i="2"/>
  <c r="D2029" i="2"/>
  <c r="BA2017" i="2"/>
  <c r="E1981" i="2"/>
  <c r="BD1981" i="2"/>
  <c r="BB1943" i="2"/>
  <c r="CB35" i="1"/>
  <c r="BL35" i="1"/>
  <c r="BA1907" i="2"/>
  <c r="BB1855" i="2"/>
  <c r="D1855" i="2"/>
  <c r="D1815" i="2"/>
  <c r="BA1803" i="2"/>
  <c r="E1655" i="2"/>
  <c r="BD1655" i="2"/>
  <c r="BB1619" i="2"/>
  <c r="BA1595" i="2"/>
  <c r="E1559" i="2"/>
  <c r="BB1435" i="2"/>
  <c r="D1423" i="2"/>
  <c r="BA1411" i="2"/>
  <c r="F1387" i="2"/>
  <c r="AR26" i="1"/>
  <c r="BB1313" i="2"/>
  <c r="F1166" i="2"/>
  <c r="D1080" i="2"/>
  <c r="BA1044" i="2"/>
  <c r="D1006" i="2"/>
  <c r="BA982" i="2"/>
  <c r="BR19" i="1"/>
  <c r="BZ19" i="1"/>
  <c r="BJ19" i="1"/>
  <c r="E920" i="2"/>
  <c r="BD920" i="2"/>
  <c r="BA884" i="2"/>
  <c r="BC860" i="2"/>
  <c r="E848" i="2"/>
  <c r="D750" i="2"/>
  <c r="BB750" i="2"/>
  <c r="E640" i="2"/>
  <c r="BD602" i="2"/>
  <c r="BA602" i="2"/>
  <c r="BC590" i="2"/>
  <c r="D526" i="2"/>
  <c r="D454" i="2"/>
  <c r="BB380" i="2"/>
  <c r="L368" i="2"/>
  <c r="E332" i="2"/>
  <c r="D296" i="2"/>
  <c r="BB296" i="2"/>
  <c r="F184" i="2"/>
  <c r="BB172" i="2"/>
  <c r="BA148" i="2"/>
  <c r="BC148" i="2"/>
  <c r="BD72" i="2"/>
  <c r="D22" i="2"/>
  <c r="BB3072" i="2"/>
  <c r="CC3046" i="2"/>
  <c r="BA3046" i="2"/>
  <c r="CC2974" i="2"/>
  <c r="BA2974" i="2"/>
  <c r="F2884" i="2"/>
  <c r="BB2690" i="2"/>
  <c r="BB2678" i="2"/>
  <c r="E2666" i="2"/>
  <c r="E2642" i="2"/>
  <c r="D2630" i="2"/>
  <c r="BB2556" i="2"/>
  <c r="BC2444" i="2"/>
  <c r="D2338" i="2"/>
  <c r="BA2338" i="2"/>
  <c r="E2312" i="2"/>
  <c r="BA2286" i="2"/>
  <c r="D2250" i="2"/>
  <c r="BA2238" i="2"/>
  <c r="V38" i="1"/>
  <c r="BD2128" i="2"/>
  <c r="D2052" i="2"/>
  <c r="BB1980" i="2"/>
  <c r="D1980" i="2"/>
  <c r="F1930" i="2"/>
  <c r="D1904" i="2"/>
  <c r="BA1892" i="2"/>
  <c r="D1828" i="2"/>
  <c r="E1790" i="2"/>
  <c r="E1742" i="2"/>
  <c r="D1716" i="2"/>
  <c r="BB1654" i="2"/>
  <c r="D1642" i="2"/>
  <c r="BA1606" i="2"/>
  <c r="BA1594" i="2"/>
  <c r="E1582" i="2"/>
  <c r="E1570" i="2"/>
  <c r="BA1434" i="2"/>
  <c r="E1398" i="2"/>
  <c r="D1372" i="2"/>
  <c r="BD1348" i="2"/>
  <c r="BB1336" i="2"/>
  <c r="D1324" i="2"/>
  <c r="E1257" i="2"/>
  <c r="BD1257" i="2"/>
  <c r="BD1225" i="2"/>
  <c r="D1213" i="2"/>
  <c r="F1189" i="2"/>
  <c r="F1151" i="2"/>
  <c r="E1139" i="2"/>
  <c r="D1127" i="2"/>
  <c r="D1103" i="2"/>
  <c r="BA1079" i="2"/>
  <c r="BA1029" i="2"/>
  <c r="E957" i="2"/>
  <c r="BB931" i="2"/>
  <c r="D895" i="2"/>
  <c r="BD871" i="2"/>
  <c r="BB859" i="2"/>
  <c r="BA785" i="2"/>
  <c r="D785" i="2"/>
  <c r="BB735" i="2"/>
  <c r="E735" i="2"/>
  <c r="D651" i="2"/>
  <c r="BD625" i="2"/>
  <c r="BD15" i="1"/>
  <c r="AB15" i="1"/>
  <c r="N15" i="1"/>
  <c r="E589" i="2"/>
  <c r="E525" i="2"/>
  <c r="BA513" i="2"/>
  <c r="E453" i="2"/>
  <c r="BA441" i="2"/>
  <c r="BA403" i="2"/>
  <c r="BC367" i="2"/>
  <c r="D355" i="2"/>
  <c r="BD295" i="2"/>
  <c r="AP7" i="1"/>
  <c r="AZ7" i="1"/>
  <c r="BH7" i="1"/>
  <c r="E195" i="2"/>
  <c r="BD195" i="2"/>
  <c r="BA171" i="2"/>
  <c r="BC171" i="2"/>
  <c r="BD159" i="2"/>
  <c r="E83" i="2"/>
  <c r="E57" i="2"/>
  <c r="D3157" i="2"/>
  <c r="D3109" i="2"/>
  <c r="BA3057" i="2"/>
  <c r="BA2985" i="2"/>
  <c r="E2973" i="2"/>
  <c r="E2907" i="2"/>
  <c r="BA2907" i="2"/>
  <c r="BJ45" i="1"/>
  <c r="E2517" i="2"/>
  <c r="D2481" i="2"/>
  <c r="BC2455" i="2"/>
  <c r="D2455" i="2"/>
  <c r="BB2419" i="2"/>
  <c r="BB2199" i="2"/>
  <c r="E2151" i="2"/>
  <c r="D2051" i="2"/>
  <c r="E2003" i="2"/>
  <c r="BB1979" i="2"/>
  <c r="D1979" i="2"/>
  <c r="BA1965" i="2"/>
  <c r="BA1953" i="2"/>
  <c r="BA1929" i="2"/>
  <c r="D1827" i="2"/>
  <c r="E1741" i="2"/>
  <c r="E1679" i="2"/>
  <c r="BA1667" i="2"/>
  <c r="BA1641" i="2"/>
  <c r="BA1445" i="2"/>
  <c r="D1433" i="2"/>
  <c r="BA1421" i="2"/>
  <c r="F1397" i="2"/>
  <c r="BA1323" i="2"/>
  <c r="BD1268" i="2"/>
  <c r="F1188" i="2"/>
  <c r="BA1102" i="2"/>
  <c r="F1066" i="2"/>
  <c r="BA1028" i="2"/>
  <c r="E956" i="2"/>
  <c r="BB930" i="2"/>
  <c r="BA894" i="2"/>
  <c r="BB858" i="2"/>
  <c r="D808" i="2"/>
  <c r="BB734" i="2"/>
  <c r="E734" i="2"/>
  <c r="BB662" i="2"/>
  <c r="D650" i="2"/>
  <c r="F612" i="2"/>
  <c r="BC612" i="2"/>
  <c r="E524" i="2"/>
  <c r="BA488" i="2"/>
  <c r="E452" i="2"/>
  <c r="E402" i="2"/>
  <c r="BD402" i="2"/>
  <c r="BB366" i="2"/>
  <c r="D306" i="2"/>
  <c r="BD306" i="2"/>
  <c r="BA282" i="2"/>
  <c r="BB270" i="2"/>
  <c r="BC244" i="2"/>
  <c r="BC232" i="2"/>
  <c r="BA206" i="2"/>
  <c r="D170" i="2"/>
  <c r="BB170" i="2"/>
  <c r="BB158" i="2"/>
  <c r="BC146" i="2"/>
  <c r="BC134" i="2"/>
  <c r="BH2529" i="2"/>
  <c r="BA3144" i="2"/>
  <c r="BA3070" i="2"/>
  <c r="D3020" i="2"/>
  <c r="E3008" i="2"/>
  <c r="E2984" i="2"/>
  <c r="BZ2948" i="2"/>
  <c r="D2948" i="2"/>
  <c r="BD2906" i="2"/>
  <c r="D2894" i="2"/>
  <c r="BD2882" i="2"/>
  <c r="D2882" i="2"/>
  <c r="E2748" i="2"/>
  <c r="D2736" i="2"/>
  <c r="BB2676" i="2"/>
  <c r="BA2664" i="2"/>
  <c r="E2640" i="2"/>
  <c r="D2614" i="2"/>
  <c r="D2602" i="2"/>
  <c r="BC2566" i="2"/>
  <c r="BD2554" i="2"/>
  <c r="BD2542" i="2"/>
  <c r="BA2504" i="2"/>
  <c r="E2468" i="2"/>
  <c r="E2442" i="2"/>
  <c r="D2442" i="2"/>
  <c r="D2284" i="2"/>
  <c r="BA2272" i="2"/>
  <c r="D2186" i="2"/>
  <c r="E2062" i="2"/>
  <c r="BD2062" i="2"/>
  <c r="BB2038" i="2"/>
  <c r="D2038" i="2"/>
  <c r="E1990" i="2"/>
  <c r="D1952" i="2"/>
  <c r="D1928" i="2"/>
  <c r="BA1928" i="2"/>
  <c r="BA1878" i="2"/>
  <c r="BA1764" i="2"/>
  <c r="D1740" i="2"/>
  <c r="E1728" i="2"/>
  <c r="E1702" i="2"/>
  <c r="E1666" i="2"/>
  <c r="AZ29" i="1"/>
  <c r="BA1652" i="2"/>
  <c r="D1652" i="2"/>
  <c r="BA1568" i="2"/>
  <c r="E1456" i="2"/>
  <c r="F1408" i="2"/>
  <c r="D1370" i="2"/>
  <c r="BA1334" i="2"/>
  <c r="D1334" i="2"/>
  <c r="BC1298" i="2"/>
  <c r="F1223" i="2"/>
  <c r="E1211" i="2"/>
  <c r="F1175" i="2"/>
  <c r="BZ21" i="1"/>
  <c r="AL21" i="1"/>
  <c r="AT21" i="1"/>
  <c r="E1149" i="2"/>
  <c r="BA1089" i="2"/>
  <c r="F1041" i="2"/>
  <c r="V20" i="1"/>
  <c r="BD1041" i="2"/>
  <c r="AT20" i="1"/>
  <c r="D1027" i="2"/>
  <c r="BA1003" i="2"/>
  <c r="BB917" i="2"/>
  <c r="F881" i="2"/>
  <c r="BC881" i="2"/>
  <c r="BB845" i="2"/>
  <c r="CD18" i="1"/>
  <c r="AP18" i="1"/>
  <c r="E819" i="2"/>
  <c r="E709" i="2"/>
  <c r="BB637" i="2"/>
  <c r="BA611" i="2"/>
  <c r="BC599" i="2"/>
  <c r="F585" i="2"/>
  <c r="D559" i="2"/>
  <c r="D487" i="2"/>
  <c r="E389" i="2"/>
  <c r="BD389" i="2"/>
  <c r="AT12" i="1"/>
  <c r="AN12" i="1"/>
  <c r="BC329" i="2"/>
  <c r="BD293" i="2"/>
  <c r="AB8" i="1"/>
  <c r="E269" i="2"/>
  <c r="N8" i="1"/>
  <c r="AN8" i="1"/>
  <c r="BC255" i="2"/>
  <c r="BC243" i="2"/>
  <c r="BC231" i="2"/>
  <c r="BC219" i="2"/>
  <c r="BA193" i="2"/>
  <c r="BB145" i="2"/>
  <c r="D133" i="2"/>
  <c r="BB133" i="2"/>
  <c r="BD105" i="2"/>
  <c r="E55" i="2"/>
  <c r="D31" i="2"/>
  <c r="BA3019" i="2"/>
  <c r="D2995" i="2"/>
  <c r="E2947" i="2"/>
  <c r="BA2905" i="2"/>
  <c r="AN47" i="1"/>
  <c r="E2771" i="2"/>
  <c r="D2759" i="2"/>
  <c r="BB2663" i="2"/>
  <c r="E2639" i="2"/>
  <c r="E2627" i="2"/>
  <c r="D2613" i="2"/>
  <c r="BC2565" i="2"/>
  <c r="BA2541" i="2"/>
  <c r="BD2529" i="2"/>
  <c r="BA2453" i="2"/>
  <c r="E2417" i="2"/>
  <c r="AN41" i="1"/>
  <c r="BT41" i="1"/>
  <c r="BD41" i="1"/>
  <c r="E2321" i="2"/>
  <c r="AB40" i="1"/>
  <c r="D2297" i="2"/>
  <c r="BN40" i="1"/>
  <c r="F2283" i="2"/>
  <c r="BA2247" i="2"/>
  <c r="BA2197" i="2"/>
  <c r="D2123" i="2"/>
  <c r="BA2111" i="2"/>
  <c r="E2075" i="2"/>
  <c r="BD2013" i="2"/>
  <c r="E1811" i="2"/>
  <c r="D1787" i="2"/>
  <c r="BA1775" i="2"/>
  <c r="D1751" i="2"/>
  <c r="BA1713" i="2"/>
  <c r="D1701" i="2"/>
  <c r="D1665" i="2"/>
  <c r="BH29" i="1"/>
  <c r="E1603" i="2"/>
  <c r="BD1603" i="2"/>
  <c r="BD1579" i="2"/>
  <c r="BB1567" i="2"/>
  <c r="D1443" i="2"/>
  <c r="F1431" i="2"/>
  <c r="BB1407" i="2"/>
  <c r="D1395" i="2"/>
  <c r="E1357" i="2"/>
  <c r="BC1321" i="2"/>
  <c r="E1186" i="2"/>
  <c r="BD1186" i="2"/>
  <c r="BA1124" i="2"/>
  <c r="F1112" i="2"/>
  <c r="F1076" i="2"/>
  <c r="E978" i="2"/>
  <c r="BC904" i="2"/>
  <c r="BB868" i="2"/>
  <c r="D818" i="2"/>
  <c r="BA782" i="2"/>
  <c r="D696" i="2"/>
  <c r="D684" i="2"/>
  <c r="BA648" i="2"/>
  <c r="BD610" i="2"/>
  <c r="BD598" i="2"/>
  <c r="E598" i="2"/>
  <c r="D522" i="2"/>
  <c r="D450" i="2"/>
  <c r="BB388" i="2"/>
  <c r="E316" i="2"/>
  <c r="D280" i="2"/>
  <c r="BB280" i="2"/>
  <c r="F180" i="2"/>
  <c r="BC180" i="2"/>
  <c r="BD168" i="2"/>
  <c r="D156" i="2"/>
  <c r="BL6" i="1"/>
  <c r="BC132" i="2"/>
  <c r="BA66" i="2"/>
  <c r="BA3054" i="2"/>
  <c r="BA2982" i="2"/>
  <c r="BA2904" i="2"/>
  <c r="BB2698" i="2"/>
  <c r="BA2686" i="2"/>
  <c r="BB2626" i="2"/>
  <c r="BC2600" i="2"/>
  <c r="BD2588" i="2"/>
  <c r="BB2576" i="2"/>
  <c r="BD2564" i="2"/>
  <c r="BA2540" i="2"/>
  <c r="BV45" i="1"/>
  <c r="AH45" i="1"/>
  <c r="BC2452" i="2"/>
  <c r="BB2416" i="2"/>
  <c r="D2394" i="2"/>
  <c r="D2370" i="2"/>
  <c r="D2358" i="2"/>
  <c r="D2346" i="2"/>
  <c r="E2332" i="2"/>
  <c r="D2308" i="2"/>
  <c r="F2294" i="2"/>
  <c r="F2234" i="2"/>
  <c r="BB2172" i="2"/>
  <c r="E2136" i="2"/>
  <c r="BA2122" i="2"/>
  <c r="E2086" i="2"/>
  <c r="BD2024" i="2"/>
  <c r="BB2012" i="2"/>
  <c r="BA1962" i="2"/>
  <c r="F1950" i="2"/>
  <c r="BB1926" i="2"/>
  <c r="D1798" i="2"/>
  <c r="BA1786" i="2"/>
  <c r="D1762" i="2"/>
  <c r="BD1614" i="2"/>
  <c r="D1406" i="2"/>
  <c r="BB1406" i="2"/>
  <c r="BB1368" i="2"/>
  <c r="BA1344" i="2"/>
  <c r="BD1296" i="2"/>
  <c r="E1197" i="2"/>
  <c r="BD1197" i="2"/>
  <c r="D1173" i="2"/>
  <c r="F1075" i="2"/>
  <c r="E1001" i="2"/>
  <c r="D953" i="2"/>
  <c r="BA927" i="2"/>
  <c r="E903" i="2"/>
  <c r="BB879" i="2"/>
  <c r="F843" i="2"/>
  <c r="BC843" i="2"/>
  <c r="BA817" i="2"/>
  <c r="D817" i="2"/>
  <c r="D719" i="2"/>
  <c r="BA695" i="2"/>
  <c r="BA671" i="2"/>
  <c r="AV16" i="1"/>
  <c r="E621" i="2"/>
  <c r="D545" i="2"/>
  <c r="D473" i="2"/>
  <c r="BB411" i="2"/>
  <c r="BA375" i="2"/>
  <c r="E327" i="2"/>
  <c r="BA315" i="2"/>
  <c r="D279" i="2"/>
  <c r="F191" i="2"/>
  <c r="E191" i="2"/>
  <c r="BC191" i="2"/>
  <c r="D167" i="2"/>
  <c r="BA155" i="2"/>
  <c r="BB155" i="2"/>
  <c r="E53" i="2"/>
  <c r="AT51" i="1"/>
  <c r="BV51" i="1"/>
  <c r="R51" i="1"/>
  <c r="BA3104" i="2"/>
  <c r="BA3090" i="2"/>
  <c r="E2980" i="2"/>
  <c r="D2980" i="2"/>
  <c r="D2932" i="2"/>
  <c r="E2932" i="2"/>
  <c r="BA2890" i="2"/>
  <c r="BB2744" i="2"/>
  <c r="D2672" i="2"/>
  <c r="BC2622" i="2"/>
  <c r="BD2610" i="2"/>
  <c r="BB2598" i="2"/>
  <c r="D2318" i="2"/>
  <c r="BA2306" i="2"/>
  <c r="E2232" i="2"/>
  <c r="BA2194" i="2"/>
  <c r="E2182" i="2"/>
  <c r="E2170" i="2"/>
  <c r="D2146" i="2"/>
  <c r="D2096" i="2"/>
  <c r="D2084" i="2"/>
  <c r="D2070" i="2"/>
  <c r="BB2022" i="2"/>
  <c r="BA1960" i="2"/>
  <c r="BA1948" i="2"/>
  <c r="E1936" i="2"/>
  <c r="BB1924" i="2"/>
  <c r="D1898" i="2"/>
  <c r="BB1874" i="2"/>
  <c r="D1874" i="2"/>
  <c r="E1822" i="2"/>
  <c r="BD1822" i="2"/>
  <c r="E1674" i="2"/>
  <c r="E1660" i="2"/>
  <c r="BB1636" i="2"/>
  <c r="D1624" i="2"/>
  <c r="BD1564" i="2"/>
  <c r="BB1552" i="2"/>
  <c r="E1440" i="2"/>
  <c r="BA1404" i="2"/>
  <c r="E1342" i="2"/>
  <c r="D1306" i="2"/>
  <c r="E1263" i="2"/>
  <c r="E1251" i="2"/>
  <c r="E1207" i="2"/>
  <c r="BD1207" i="2"/>
  <c r="BA1171" i="2"/>
  <c r="BA1133" i="2"/>
  <c r="F1121" i="2"/>
  <c r="E1109" i="2"/>
  <c r="D1073" i="2"/>
  <c r="BA1049" i="2"/>
  <c r="D999" i="2"/>
  <c r="BA975" i="2"/>
  <c r="BC925" i="2"/>
  <c r="E913" i="2"/>
  <c r="D889" i="2"/>
  <c r="BA877" i="2"/>
  <c r="E841" i="2"/>
  <c r="BD841" i="2"/>
  <c r="E767" i="2"/>
  <c r="D743" i="2"/>
  <c r="BA729" i="2"/>
  <c r="BA657" i="2"/>
  <c r="E619" i="2"/>
  <c r="E555" i="2"/>
  <c r="BA543" i="2"/>
  <c r="D483" i="2"/>
  <c r="BA471" i="2"/>
  <c r="BA409" i="2"/>
  <c r="BC397" i="2"/>
  <c r="BA361" i="2"/>
  <c r="BD325" i="2"/>
  <c r="E301" i="2"/>
  <c r="F201" i="2"/>
  <c r="BB153" i="2"/>
  <c r="BC141" i="2"/>
  <c r="BD101" i="2"/>
  <c r="D89" i="2"/>
  <c r="BA63" i="2"/>
  <c r="E3" i="2"/>
  <c r="E2764" i="2"/>
  <c r="BB2727" i="2"/>
  <c r="BA2715" i="2"/>
  <c r="E2691" i="2"/>
  <c r="D2679" i="2"/>
  <c r="BC2605" i="2"/>
  <c r="BB2593" i="2"/>
  <c r="BA2569" i="2"/>
  <c r="E2545" i="2"/>
  <c r="D2507" i="2"/>
  <c r="BA2495" i="2"/>
  <c r="BB2433" i="2"/>
  <c r="D2433" i="2"/>
  <c r="BA2387" i="2"/>
  <c r="E2363" i="2"/>
  <c r="E2339" i="2"/>
  <c r="BA2313" i="2"/>
  <c r="D2275" i="2"/>
  <c r="E2103" i="2"/>
  <c r="D2079" i="2"/>
  <c r="BB2029" i="2"/>
  <c r="BB1931" i="2"/>
  <c r="Z35" i="1"/>
  <c r="AP35" i="1"/>
  <c r="AX35" i="1"/>
  <c r="E1881" i="2"/>
  <c r="BA1755" i="2"/>
  <c r="D1755" i="2"/>
  <c r="E1643" i="2"/>
  <c r="BD1643" i="2"/>
  <c r="D1631" i="2"/>
  <c r="D1619" i="2"/>
  <c r="BA1571" i="2"/>
  <c r="BC1447" i="2"/>
  <c r="E1435" i="2"/>
  <c r="BC1399" i="2"/>
  <c r="BP26" i="1"/>
  <c r="BZ26" i="1"/>
  <c r="BD1337" i="2"/>
  <c r="BB1301" i="2"/>
  <c r="F1214" i="2"/>
  <c r="D1190" i="2"/>
  <c r="BA1178" i="2"/>
  <c r="D1152" i="2"/>
  <c r="E1104" i="2"/>
  <c r="D1068" i="2"/>
  <c r="BE994" i="2"/>
  <c r="D994" i="2"/>
  <c r="BA970" i="2"/>
  <c r="V19" i="1"/>
  <c r="BD934" i="2"/>
  <c r="AF19" i="1"/>
  <c r="N19" i="1"/>
  <c r="F896" i="2"/>
  <c r="F860" i="2"/>
  <c r="BD836" i="2"/>
  <c r="E774" i="2"/>
  <c r="E712" i="2"/>
  <c r="BB688" i="2"/>
  <c r="D626" i="2"/>
  <c r="BC602" i="2"/>
  <c r="BA590" i="2"/>
  <c r="E526" i="2"/>
  <c r="BA514" i="2"/>
  <c r="E454" i="2"/>
  <c r="BA442" i="2"/>
  <c r="E404" i="2"/>
  <c r="BD404" i="2"/>
  <c r="BD356" i="2"/>
  <c r="E320" i="2"/>
  <c r="D284" i="2"/>
  <c r="BB284" i="2"/>
  <c r="E258" i="2"/>
  <c r="BC258" i="2"/>
  <c r="E246" i="2"/>
  <c r="BC246" i="2"/>
  <c r="E234" i="2"/>
  <c r="BC234" i="2"/>
  <c r="E222" i="2"/>
  <c r="BC222" i="2"/>
  <c r="E210" i="2"/>
  <c r="BA196" i="2"/>
  <c r="BD184" i="2"/>
  <c r="D148" i="2"/>
  <c r="BC72" i="2"/>
  <c r="E46" i="2"/>
  <c r="BA3146" i="2"/>
  <c r="D3134" i="2"/>
  <c r="BA3072" i="2"/>
  <c r="BA3022" i="2"/>
  <c r="D2998" i="2"/>
  <c r="CB2974" i="2"/>
  <c r="F2974" i="2"/>
  <c r="E2950" i="2"/>
  <c r="D2762" i="2"/>
  <c r="BA2654" i="2"/>
  <c r="D2616" i="2"/>
  <c r="BC2568" i="2"/>
  <c r="BD2556" i="2"/>
  <c r="BA2544" i="2"/>
  <c r="E2518" i="2"/>
  <c r="D2482" i="2"/>
  <c r="E2482" i="2"/>
  <c r="BA2456" i="2"/>
  <c r="D2456" i="2"/>
  <c r="E2420" i="2"/>
  <c r="BA2398" i="2"/>
  <c r="BA2386" i="2"/>
  <c r="BA2374" i="2"/>
  <c r="BA2362" i="2"/>
  <c r="BA2350" i="2"/>
  <c r="AL41" i="1"/>
  <c r="F2262" i="2"/>
  <c r="BN38" i="1"/>
  <c r="BB38" i="1"/>
  <c r="BJ38" i="1"/>
  <c r="D2102" i="2"/>
  <c r="BA2090" i="2"/>
  <c r="BB2052" i="2"/>
  <c r="BA2028" i="2"/>
  <c r="E1992" i="2"/>
  <c r="BD1992" i="2"/>
  <c r="F1918" i="2"/>
  <c r="E1904" i="2"/>
  <c r="BA1716" i="2"/>
  <c r="BB1642" i="2"/>
  <c r="D1630" i="2"/>
  <c r="BB1594" i="2"/>
  <c r="D1458" i="2"/>
  <c r="F1410" i="2"/>
  <c r="BC1410" i="2"/>
  <c r="E1372" i="2"/>
  <c r="D1360" i="2"/>
  <c r="BC1348" i="2"/>
  <c r="BB1324" i="2"/>
  <c r="D1312" i="2"/>
  <c r="D1225" i="2"/>
  <c r="E1213" i="2"/>
  <c r="BA1201" i="2"/>
  <c r="E1165" i="2"/>
  <c r="BD1165" i="2"/>
  <c r="BA1151" i="2"/>
  <c r="F1139" i="2"/>
  <c r="E1127" i="2"/>
  <c r="D1115" i="2"/>
  <c r="D1091" i="2"/>
  <c r="BA1067" i="2"/>
  <c r="BA1017" i="2"/>
  <c r="E945" i="2"/>
  <c r="D919" i="2"/>
  <c r="BA907" i="2"/>
  <c r="BB895" i="2"/>
  <c r="BC883" i="2"/>
  <c r="E871" i="2"/>
  <c r="D847" i="2"/>
  <c r="BA835" i="2"/>
  <c r="BA797" i="2"/>
  <c r="D773" i="2"/>
  <c r="BA761" i="2"/>
  <c r="E687" i="2"/>
  <c r="D639" i="2"/>
  <c r="F625" i="2"/>
  <c r="BD613" i="2"/>
  <c r="BF15" i="1"/>
  <c r="AR15" i="1"/>
  <c r="BB15" i="1"/>
  <c r="D537" i="2"/>
  <c r="D465" i="2"/>
  <c r="D415" i="2"/>
  <c r="BA391" i="2"/>
  <c r="BA355" i="2"/>
  <c r="BD283" i="2"/>
  <c r="BN7" i="1"/>
  <c r="BX7" i="1"/>
  <c r="F135" i="2"/>
  <c r="BA57" i="2"/>
  <c r="E3157" i="2"/>
  <c r="E3033" i="2"/>
  <c r="E2997" i="2"/>
  <c r="D2949" i="2"/>
  <c r="BA2895" i="2"/>
  <c r="E2431" i="2"/>
  <c r="E2299" i="2"/>
  <c r="BA2273" i="2"/>
  <c r="F2261" i="2"/>
  <c r="D2237" i="2"/>
  <c r="BA2225" i="2"/>
  <c r="BB2187" i="2"/>
  <c r="BA2163" i="2"/>
  <c r="E2125" i="2"/>
  <c r="D2101" i="2"/>
  <c r="BA2089" i="2"/>
  <c r="BB2051" i="2"/>
  <c r="BA2027" i="2"/>
  <c r="BD1991" i="2"/>
  <c r="BB1965" i="2"/>
  <c r="BB1953" i="2"/>
  <c r="BA1917" i="2"/>
  <c r="BB1903" i="2"/>
  <c r="BA1879" i="2"/>
  <c r="E1789" i="2"/>
  <c r="BA1629" i="2"/>
  <c r="BB1445" i="2"/>
  <c r="BC1409" i="2"/>
  <c r="BA1359" i="2"/>
  <c r="BA1311" i="2"/>
  <c r="BD1212" i="2"/>
  <c r="BA1200" i="2"/>
  <c r="E1164" i="2"/>
  <c r="BD1164" i="2"/>
  <c r="BA1090" i="2"/>
  <c r="F1054" i="2"/>
  <c r="BA1016" i="2"/>
  <c r="E944" i="2"/>
  <c r="D918" i="2"/>
  <c r="BA906" i="2"/>
  <c r="BC882" i="2"/>
  <c r="E870" i="2"/>
  <c r="BD870" i="2"/>
  <c r="D846" i="2"/>
  <c r="BA834" i="2"/>
  <c r="E686" i="2"/>
  <c r="BB650" i="2"/>
  <c r="D638" i="2"/>
  <c r="F600" i="2"/>
  <c r="BC600" i="2"/>
  <c r="BA572" i="2"/>
  <c r="D536" i="2"/>
  <c r="BA500" i="2"/>
  <c r="D464" i="2"/>
  <c r="BA428" i="2"/>
  <c r="E390" i="2"/>
  <c r="BD390" i="2"/>
  <c r="BD354" i="2"/>
  <c r="E330" i="2"/>
  <c r="D294" i="2"/>
  <c r="BD294" i="2"/>
  <c r="BC256" i="2"/>
  <c r="BC220" i="2"/>
  <c r="BA134" i="2"/>
  <c r="D120" i="2"/>
  <c r="D94" i="2"/>
  <c r="E56" i="2"/>
  <c r="D20" i="2"/>
  <c r="BE2541" i="2"/>
  <c r="BB3132" i="2"/>
  <c r="BA3056" i="2"/>
  <c r="BA2984" i="2"/>
  <c r="BD2894" i="2"/>
  <c r="AL47" i="1"/>
  <c r="E2736" i="2"/>
  <c r="D2724" i="2"/>
  <c r="BB2664" i="2"/>
  <c r="BA2652" i="2"/>
  <c r="E2614" i="2"/>
  <c r="E2602" i="2"/>
  <c r="D2590" i="2"/>
  <c r="BC2554" i="2"/>
  <c r="BC2542" i="2"/>
  <c r="BC2454" i="2"/>
  <c r="BB2418" i="2"/>
  <c r="BA2322" i="2"/>
  <c r="E2248" i="2"/>
  <c r="D2224" i="2"/>
  <c r="D2174" i="2"/>
  <c r="E2112" i="2"/>
  <c r="D2088" i="2"/>
  <c r="BA2076" i="2"/>
  <c r="BA2026" i="2"/>
  <c r="BD1978" i="2"/>
  <c r="F1964" i="2"/>
  <c r="BA1916" i="2"/>
  <c r="BB1890" i="2"/>
  <c r="D1890" i="2"/>
  <c r="BD1826" i="2"/>
  <c r="E1776" i="2"/>
  <c r="E1690" i="2"/>
  <c r="BB1652" i="2"/>
  <c r="D1640" i="2"/>
  <c r="BD1580" i="2"/>
  <c r="BB1568" i="2"/>
  <c r="BA1556" i="2"/>
  <c r="F1456" i="2"/>
  <c r="D1444" i="2"/>
  <c r="BA1420" i="2"/>
  <c r="E1384" i="2"/>
  <c r="E1370" i="2"/>
  <c r="BB1334" i="2"/>
  <c r="D1322" i="2"/>
  <c r="BB1310" i="2"/>
  <c r="E1267" i="2"/>
  <c r="BA1255" i="2"/>
  <c r="BA1223" i="2"/>
  <c r="D1199" i="2"/>
  <c r="BA1187" i="2"/>
  <c r="AF21" i="1"/>
  <c r="BJ21" i="1"/>
  <c r="BR21" i="1"/>
  <c r="F1149" i="2"/>
  <c r="E1137" i="2"/>
  <c r="D1101" i="2"/>
  <c r="BA1077" i="2"/>
  <c r="D1015" i="2"/>
  <c r="BF1015" i="2"/>
  <c r="BA991" i="2"/>
  <c r="E929" i="2"/>
  <c r="BD929" i="2"/>
  <c r="D905" i="2"/>
  <c r="E893" i="2"/>
  <c r="BC893" i="2"/>
  <c r="E857" i="2"/>
  <c r="BD857" i="2"/>
  <c r="AB18" i="1"/>
  <c r="D833" i="2"/>
  <c r="BN18" i="1"/>
  <c r="E807" i="2"/>
  <c r="E697" i="2"/>
  <c r="D623" i="2"/>
  <c r="BA599" i="2"/>
  <c r="E559" i="2"/>
  <c r="BA547" i="2"/>
  <c r="E487" i="2"/>
  <c r="BA475" i="2"/>
  <c r="BC413" i="2"/>
  <c r="E377" i="2"/>
  <c r="BD377" i="2"/>
  <c r="BR12" i="1"/>
  <c r="CB12" i="1"/>
  <c r="BL12" i="1"/>
  <c r="D281" i="2"/>
  <c r="BD281" i="2"/>
  <c r="AV8" i="1"/>
  <c r="AH8" i="1"/>
  <c r="BL8" i="1"/>
  <c r="BB205" i="2"/>
  <c r="BD169" i="2"/>
  <c r="BA55" i="2"/>
  <c r="BA3031" i="2"/>
  <c r="V47" i="1"/>
  <c r="BD2881" i="2"/>
  <c r="BL47" i="1"/>
  <c r="BA2783" i="2"/>
  <c r="E2759" i="2"/>
  <c r="BA2651" i="2"/>
  <c r="D2601" i="2"/>
  <c r="E2491" i="2"/>
  <c r="D2467" i="2"/>
  <c r="BC2429" i="2"/>
  <c r="BL41" i="1"/>
  <c r="BA2335" i="2"/>
  <c r="AZ40" i="1"/>
  <c r="AJ40" i="1"/>
  <c r="BB2297" i="2"/>
  <c r="E2259" i="2"/>
  <c r="F2223" i="2"/>
  <c r="BA2209" i="2"/>
  <c r="BB2197" i="2"/>
  <c r="E2173" i="2"/>
  <c r="D2149" i="2"/>
  <c r="D2061" i="2"/>
  <c r="BA2049" i="2"/>
  <c r="E2013" i="2"/>
  <c r="BB1989" i="2"/>
  <c r="D1989" i="2"/>
  <c r="BA1977" i="2"/>
  <c r="F1939" i="2"/>
  <c r="BA1901" i="2"/>
  <c r="BA1889" i="2"/>
  <c r="BC1863" i="2"/>
  <c r="BA1825" i="2"/>
  <c r="BA1701" i="2"/>
  <c r="D1689" i="2"/>
  <c r="E1665" i="2"/>
  <c r="CF29" i="1"/>
  <c r="BD1567" i="2"/>
  <c r="E1455" i="2"/>
  <c r="BA1431" i="2"/>
  <c r="E1407" i="2"/>
  <c r="D1357" i="2"/>
  <c r="D1345" i="2"/>
  <c r="BB1266" i="2"/>
  <c r="F1198" i="2"/>
  <c r="BA1112" i="2"/>
  <c r="BA1100" i="2"/>
  <c r="F1064" i="2"/>
  <c r="BA1038" i="2"/>
  <c r="E966" i="2"/>
  <c r="D928" i="2"/>
  <c r="BA916" i="2"/>
  <c r="E880" i="2"/>
  <c r="BD880" i="2"/>
  <c r="D856" i="2"/>
  <c r="BA844" i="2"/>
  <c r="L806" i="2"/>
  <c r="D806" i="2"/>
  <c r="BA770" i="2"/>
  <c r="E732" i="2"/>
  <c r="BD622" i="2"/>
  <c r="F622" i="2"/>
  <c r="D584" i="2"/>
  <c r="E522" i="2"/>
  <c r="BA510" i="2"/>
  <c r="E450" i="2"/>
  <c r="BA438" i="2"/>
  <c r="D412" i="2"/>
  <c r="BD412" i="2"/>
  <c r="E304" i="2"/>
  <c r="BC266" i="2"/>
  <c r="BA266" i="2"/>
  <c r="BC254" i="2"/>
  <c r="BA254" i="2"/>
  <c r="BC242" i="2"/>
  <c r="BA242" i="2"/>
  <c r="BC230" i="2"/>
  <c r="BA230" i="2"/>
  <c r="BC218" i="2"/>
  <c r="BA218" i="2"/>
  <c r="BA192" i="2"/>
  <c r="E180" i="2"/>
  <c r="E156" i="2"/>
  <c r="BD156" i="2"/>
  <c r="AH6" i="1"/>
  <c r="AV6" i="1"/>
  <c r="BF6" i="1"/>
  <c r="BD104" i="2"/>
  <c r="D30" i="2"/>
  <c r="BA3154" i="2"/>
  <c r="D3068" i="2"/>
  <c r="E3030" i="2"/>
  <c r="D3006" i="2"/>
  <c r="E2994" i="2"/>
  <c r="CA2970" i="2"/>
  <c r="E2970" i="2"/>
  <c r="D2782" i="2"/>
  <c r="BB2686" i="2"/>
  <c r="BA2674" i="2"/>
  <c r="E2662" i="2"/>
  <c r="BC2588" i="2"/>
  <c r="BD2576" i="2"/>
  <c r="BC2564" i="2"/>
  <c r="BA2528" i="2"/>
  <c r="BF45" i="1"/>
  <c r="E2490" i="2"/>
  <c r="D2466" i="2"/>
  <c r="E2428" i="2"/>
  <c r="E2394" i="2"/>
  <c r="E2370" i="2"/>
  <c r="E2358" i="2"/>
  <c r="E2346" i="2"/>
  <c r="BB2308" i="2"/>
  <c r="E2270" i="2"/>
  <c r="BA2246" i="2"/>
  <c r="BA2148" i="2"/>
  <c r="BA2060" i="2"/>
  <c r="E2024" i="2"/>
  <c r="D2000" i="2"/>
  <c r="BA1988" i="2"/>
  <c r="BB1962" i="2"/>
  <c r="BB1914" i="2"/>
  <c r="E1876" i="2"/>
  <c r="BA1726" i="2"/>
  <c r="BA1650" i="2"/>
  <c r="BD1602" i="2"/>
  <c r="D1590" i="2"/>
  <c r="BC1442" i="2"/>
  <c r="E1418" i="2"/>
  <c r="BA1382" i="2"/>
  <c r="BD1368" i="2"/>
  <c r="BA1332" i="2"/>
  <c r="BC1332" i="2"/>
  <c r="D1265" i="2"/>
  <c r="BB1265" i="2"/>
  <c r="D1221" i="2"/>
  <c r="F1209" i="2"/>
  <c r="D1159" i="2"/>
  <c r="F1063" i="2"/>
  <c r="E989" i="2"/>
  <c r="D941" i="2"/>
  <c r="F903" i="2"/>
  <c r="BC903" i="2"/>
  <c r="E891" i="2"/>
  <c r="BD891" i="2"/>
  <c r="D867" i="2"/>
  <c r="BA855" i="2"/>
  <c r="BA829" i="2"/>
  <c r="D805" i="2"/>
  <c r="D707" i="2"/>
  <c r="BL16" i="1"/>
  <c r="BT16" i="1"/>
  <c r="E609" i="2"/>
  <c r="E545" i="2"/>
  <c r="BA533" i="2"/>
  <c r="E473" i="2"/>
  <c r="BA461" i="2"/>
  <c r="BB399" i="2"/>
  <c r="BA363" i="2"/>
  <c r="E315" i="2"/>
  <c r="BA203" i="2"/>
  <c r="F179" i="2"/>
  <c r="BA143" i="2"/>
  <c r="BA117" i="2"/>
  <c r="BD79" i="2"/>
  <c r="D17" i="2"/>
  <c r="G2187" i="2"/>
  <c r="H2187" i="2" s="1"/>
  <c r="E3116" i="2"/>
  <c r="AV51" i="1"/>
  <c r="BL51" i="1"/>
  <c r="BB51" i="1"/>
  <c r="BB3090" i="2"/>
  <c r="D3066" i="2"/>
  <c r="D3052" i="2"/>
  <c r="E3052" i="2"/>
  <c r="CC2956" i="2"/>
  <c r="BA2956" i="2"/>
  <c r="BA2944" i="2"/>
  <c r="F2890" i="2"/>
  <c r="BA2720" i="2"/>
  <c r="E2672" i="2"/>
  <c r="D2660" i="2"/>
  <c r="BC2610" i="2"/>
  <c r="BD2598" i="2"/>
  <c r="BA2586" i="2"/>
  <c r="BA2574" i="2"/>
  <c r="D2512" i="2"/>
  <c r="E2500" i="2"/>
  <c r="D2476" i="2"/>
  <c r="BA2464" i="2"/>
  <c r="BA2438" i="2"/>
  <c r="BC2426" i="2"/>
  <c r="D2392" i="2"/>
  <c r="D2380" i="2"/>
  <c r="D2356" i="2"/>
  <c r="D2344" i="2"/>
  <c r="BB2318" i="2"/>
  <c r="E2280" i="2"/>
  <c r="D2256" i="2"/>
  <c r="F2244" i="2"/>
  <c r="E2158" i="2"/>
  <c r="E2096" i="2"/>
  <c r="E2084" i="2"/>
  <c r="BA2070" i="2"/>
  <c r="E2034" i="2"/>
  <c r="BD2034" i="2"/>
  <c r="D2010" i="2"/>
  <c r="BA1998" i="2"/>
  <c r="BB1960" i="2"/>
  <c r="E1924" i="2"/>
  <c r="BB1912" i="2"/>
  <c r="D1808" i="2"/>
  <c r="BA1796" i="2"/>
  <c r="BA1760" i="2"/>
  <c r="E1724" i="2"/>
  <c r="E1648" i="2"/>
  <c r="BB1624" i="2"/>
  <c r="D1612" i="2"/>
  <c r="BA1600" i="2"/>
  <c r="BD1552" i="2"/>
  <c r="F1440" i="2"/>
  <c r="D1416" i="2"/>
  <c r="BB1416" i="2"/>
  <c r="F1380" i="2"/>
  <c r="D1183" i="2"/>
  <c r="BA1121" i="2"/>
  <c r="F1109" i="2"/>
  <c r="E1097" i="2"/>
  <c r="D1061" i="2"/>
  <c r="E1035" i="2"/>
  <c r="D987" i="2"/>
  <c r="BA963" i="2"/>
  <c r="F925" i="2"/>
  <c r="BB901" i="2"/>
  <c r="D901" i="2"/>
  <c r="BB889" i="2"/>
  <c r="F853" i="2"/>
  <c r="BC853" i="2"/>
  <c r="BA815" i="2"/>
  <c r="BA645" i="2"/>
  <c r="E607" i="2"/>
  <c r="D567" i="2"/>
  <c r="D495" i="2"/>
  <c r="D423" i="2"/>
  <c r="BB409" i="2"/>
  <c r="BA397" i="2"/>
  <c r="BC385" i="2"/>
  <c r="D313" i="2"/>
  <c r="BD313" i="2"/>
  <c r="BA290" i="2"/>
  <c r="BB277" i="2"/>
  <c r="E177" i="2"/>
  <c r="BC177" i="2"/>
  <c r="D165" i="2"/>
  <c r="BB141" i="2"/>
  <c r="D27" i="2"/>
  <c r="BA3" i="2"/>
  <c r="D2976" i="2"/>
  <c r="E2963" i="2"/>
  <c r="BD2909" i="2"/>
  <c r="BB2715" i="2"/>
  <c r="BA2703" i="2"/>
  <c r="E2679" i="2"/>
  <c r="E2667" i="2"/>
  <c r="BA2581" i="2"/>
  <c r="BB2569" i="2"/>
  <c r="BA2557" i="2"/>
  <c r="BA2519" i="2"/>
  <c r="E2445" i="2"/>
  <c r="BA2351" i="2"/>
  <c r="BB2325" i="2"/>
  <c r="D2325" i="2"/>
  <c r="E2239" i="2"/>
  <c r="E2213" i="2"/>
  <c r="BA2141" i="2"/>
  <c r="BA2129" i="2"/>
  <c r="E2041" i="2"/>
  <c r="BD2041" i="2"/>
  <c r="D2017" i="2"/>
  <c r="BA2005" i="2"/>
  <c r="BB1919" i="2"/>
  <c r="AH35" i="1"/>
  <c r="BV35" i="1"/>
  <c r="D1803" i="2"/>
  <c r="BA1791" i="2"/>
  <c r="E1631" i="2"/>
  <c r="BD1631" i="2"/>
  <c r="BB1595" i="2"/>
  <c r="D1459" i="2"/>
  <c r="BB1423" i="2"/>
  <c r="D1411" i="2"/>
  <c r="BA1387" i="2"/>
  <c r="BD1375" i="2"/>
  <c r="AT26" i="1"/>
  <c r="F1375" i="2"/>
  <c r="D1313" i="2"/>
  <c r="D1301" i="2"/>
  <c r="BA1226" i="2"/>
  <c r="E1152" i="2"/>
  <c r="D1140" i="2"/>
  <c r="E1092" i="2"/>
  <c r="D1056" i="2"/>
  <c r="E1030" i="2"/>
  <c r="D982" i="2"/>
  <c r="BA958" i="2"/>
  <c r="AV19" i="1"/>
  <c r="BD19" i="1"/>
  <c r="AN19" i="1"/>
  <c r="E908" i="2"/>
  <c r="BD908" i="2"/>
  <c r="BB884" i="2"/>
  <c r="D884" i="2"/>
  <c r="BA872" i="2"/>
  <c r="BC848" i="2"/>
  <c r="E836" i="2"/>
  <c r="E762" i="2"/>
  <c r="D614" i="2"/>
  <c r="D538" i="2"/>
  <c r="D466" i="2"/>
  <c r="BC356" i="2"/>
  <c r="BD332" i="2"/>
  <c r="E308" i="2"/>
  <c r="D272" i="2"/>
  <c r="BB272" i="2"/>
  <c r="BC184" i="2"/>
  <c r="D172" i="2"/>
  <c r="BD172" i="2"/>
  <c r="E160" i="2"/>
  <c r="BA136" i="2"/>
  <c r="BC136" i="2"/>
  <c r="E108" i="2"/>
  <c r="BD84" i="2"/>
  <c r="E72" i="2"/>
  <c r="D46" i="2"/>
  <c r="BB3158" i="2"/>
  <c r="BB3146" i="2"/>
  <c r="E3134" i="2"/>
  <c r="BA3122" i="2"/>
  <c r="BA3084" i="2"/>
  <c r="BA3034" i="2"/>
  <c r="D2908" i="2"/>
  <c r="BA2884" i="2"/>
  <c r="E2762" i="2"/>
  <c r="BA2666" i="2"/>
  <c r="BB2654" i="2"/>
  <c r="BA2642" i="2"/>
  <c r="E2630" i="2"/>
  <c r="E2616" i="2"/>
  <c r="D2604" i="2"/>
  <c r="BC2556" i="2"/>
  <c r="BB2544" i="2"/>
  <c r="D2532" i="2"/>
  <c r="BB2532" i="2"/>
  <c r="BC2432" i="2"/>
  <c r="E2300" i="2"/>
  <c r="BA2274" i="2"/>
  <c r="D2238" i="2"/>
  <c r="BA2226" i="2"/>
  <c r="D2200" i="2"/>
  <c r="D2176" i="2"/>
  <c r="BC2128" i="2"/>
  <c r="E2064" i="2"/>
  <c r="BB2040" i="2"/>
  <c r="D2040" i="2"/>
  <c r="BA1880" i="2"/>
  <c r="BA1814" i="2"/>
  <c r="E1778" i="2"/>
  <c r="BA1766" i="2"/>
  <c r="E1730" i="2"/>
  <c r="D1704" i="2"/>
  <c r="BA1704" i="2"/>
  <c r="D1692" i="2"/>
  <c r="E1654" i="2"/>
  <c r="BB1630" i="2"/>
  <c r="D1618" i="2"/>
  <c r="BA1570" i="2"/>
  <c r="E1458" i="2"/>
  <c r="BA1422" i="2"/>
  <c r="E1386" i="2"/>
  <c r="E1360" i="2"/>
  <c r="E1336" i="2"/>
  <c r="BB1312" i="2"/>
  <c r="E1225" i="2"/>
  <c r="F1213" i="2"/>
  <c r="BD1213" i="2"/>
  <c r="F1177" i="2"/>
  <c r="BA1139" i="2"/>
  <c r="F1127" i="2"/>
  <c r="E1115" i="2"/>
  <c r="D1079" i="2"/>
  <c r="BA1055" i="2"/>
  <c r="D1029" i="2"/>
  <c r="BA1005" i="2"/>
  <c r="BB919" i="2"/>
  <c r="BD895" i="2"/>
  <c r="F883" i="2"/>
  <c r="BD859" i="2"/>
  <c r="BB847" i="2"/>
  <c r="E797" i="2"/>
  <c r="D761" i="2"/>
  <c r="BB639" i="2"/>
  <c r="BD601" i="2"/>
  <c r="BH15" i="1"/>
  <c r="BP15" i="1"/>
  <c r="BZ15" i="1"/>
  <c r="E537" i="2"/>
  <c r="BA525" i="2"/>
  <c r="E465" i="2"/>
  <c r="BA453" i="2"/>
  <c r="BB415" i="2"/>
  <c r="D403" i="2"/>
  <c r="BA379" i="2"/>
  <c r="D307" i="2"/>
  <c r="BD271" i="2"/>
  <c r="E257" i="2"/>
  <c r="BB257" i="2"/>
  <c r="E245" i="2"/>
  <c r="BB245" i="2"/>
  <c r="E233" i="2"/>
  <c r="BB233" i="2"/>
  <c r="BB221" i="2"/>
  <c r="D209" i="2"/>
  <c r="R7" i="1"/>
  <c r="BA209" i="2"/>
  <c r="E183" i="2"/>
  <c r="BD183" i="2"/>
  <c r="BD147" i="2"/>
  <c r="E121" i="2"/>
  <c r="D95" i="2"/>
  <c r="BD83" i="2"/>
  <c r="D21" i="2"/>
  <c r="E3109" i="2"/>
  <c r="BA3083" i="2"/>
  <c r="BA3045" i="2"/>
  <c r="D3009" i="2"/>
  <c r="BA2973" i="2"/>
  <c r="BD2907" i="2"/>
  <c r="BB2883" i="2"/>
  <c r="BA2505" i="2"/>
  <c r="E2481" i="2"/>
  <c r="E2469" i="2"/>
  <c r="BC2443" i="2"/>
  <c r="D2443" i="2"/>
  <c r="D2337" i="2"/>
  <c r="D2285" i="2"/>
  <c r="BA2151" i="2"/>
  <c r="BA2139" i="2"/>
  <c r="E2063" i="2"/>
  <c r="BD2063" i="2"/>
  <c r="BB2039" i="2"/>
  <c r="D2039" i="2"/>
  <c r="E1991" i="2"/>
  <c r="BB1941" i="2"/>
  <c r="D1891" i="2"/>
  <c r="BA1813" i="2"/>
  <c r="BA1765" i="2"/>
  <c r="E1729" i="2"/>
  <c r="BA1617" i="2"/>
  <c r="D1581" i="2"/>
  <c r="BB1433" i="2"/>
  <c r="D1421" i="2"/>
  <c r="BA1409" i="2"/>
  <c r="F1385" i="2"/>
  <c r="BB1359" i="2"/>
  <c r="BA1299" i="2"/>
  <c r="BB1256" i="2"/>
  <c r="F1176" i="2"/>
  <c r="BA1078" i="2"/>
  <c r="F1042" i="2"/>
  <c r="D1028" i="2"/>
  <c r="BG1028" i="2"/>
  <c r="BA1004" i="2"/>
  <c r="BB918" i="2"/>
  <c r="D894" i="2"/>
  <c r="F882" i="2"/>
  <c r="BB846" i="2"/>
  <c r="D784" i="2"/>
  <c r="BB638" i="2"/>
  <c r="BA624" i="2"/>
  <c r="E536" i="2"/>
  <c r="E464" i="2"/>
  <c r="BC414" i="2"/>
  <c r="E378" i="2"/>
  <c r="BD378" i="2"/>
  <c r="E318" i="2"/>
  <c r="BC318" i="2"/>
  <c r="D282" i="2"/>
  <c r="BD282" i="2"/>
  <c r="D206" i="2"/>
  <c r="BA194" i="2"/>
  <c r="E120" i="2"/>
  <c r="E94" i="2"/>
  <c r="BD82" i="2"/>
  <c r="BA20" i="2"/>
  <c r="D3144" i="2"/>
  <c r="BB3144" i="2"/>
  <c r="BB3070" i="2"/>
  <c r="E3032" i="2"/>
  <c r="D3008" i="2"/>
  <c r="E2996" i="2"/>
  <c r="E2972" i="2"/>
  <c r="D2936" i="2"/>
  <c r="F2894" i="2"/>
  <c r="E2882" i="2"/>
  <c r="BA2784" i="2"/>
  <c r="E2724" i="2"/>
  <c r="D2712" i="2"/>
  <c r="BB2652" i="2"/>
  <c r="BB2640" i="2"/>
  <c r="BB2530" i="2"/>
  <c r="D2530" i="2"/>
  <c r="D2504" i="2"/>
  <c r="BA2492" i="2"/>
  <c r="E2430" i="2"/>
  <c r="D2430" i="2"/>
  <c r="E2336" i="2"/>
  <c r="D2272" i="2"/>
  <c r="BA2260" i="2"/>
  <c r="E2186" i="2"/>
  <c r="D2162" i="2"/>
  <c r="D2150" i="2"/>
  <c r="E2050" i="2"/>
  <c r="BD2050" i="2"/>
  <c r="BB2026" i="2"/>
  <c r="D2026" i="2"/>
  <c r="BA2014" i="2"/>
  <c r="E1978" i="2"/>
  <c r="BA1964" i="2"/>
  <c r="E1952" i="2"/>
  <c r="BB1940" i="2"/>
  <c r="E1902" i="2"/>
  <c r="E1826" i="2"/>
  <c r="BA1812" i="2"/>
  <c r="BA1752" i="2"/>
  <c r="D1728" i="2"/>
  <c r="E1678" i="2"/>
  <c r="BA1666" i="2"/>
  <c r="BB1640" i="2"/>
  <c r="D1628" i="2"/>
  <c r="BD1568" i="2"/>
  <c r="BB1556" i="2"/>
  <c r="E1444" i="2"/>
  <c r="D1432" i="2"/>
  <c r="BB1432" i="2"/>
  <c r="F1396" i="2"/>
  <c r="BC1384" i="2"/>
  <c r="D1358" i="2"/>
  <c r="D1310" i="2"/>
  <c r="BD21" i="1"/>
  <c r="F1163" i="2"/>
  <c r="BC1163" i="2"/>
  <c r="BA1149" i="2"/>
  <c r="F1137" i="2"/>
  <c r="E1125" i="2"/>
  <c r="D1089" i="2"/>
  <c r="BA1065" i="2"/>
  <c r="AV20" i="1"/>
  <c r="D1003" i="2"/>
  <c r="BA979" i="2"/>
  <c r="BB905" i="2"/>
  <c r="F869" i="2"/>
  <c r="BC869" i="2"/>
  <c r="AZ18" i="1"/>
  <c r="AJ18" i="1"/>
  <c r="BB833" i="2"/>
  <c r="D771" i="2"/>
  <c r="E649" i="2"/>
  <c r="D611" i="2"/>
  <c r="D571" i="2"/>
  <c r="E499" i="2"/>
  <c r="D427" i="2"/>
  <c r="BC401" i="2"/>
  <c r="E365" i="2"/>
  <c r="BD365" i="2"/>
  <c r="V12" i="1"/>
  <c r="BD353" i="2"/>
  <c r="AH12" i="1"/>
  <c r="F353" i="2"/>
  <c r="BC305" i="2"/>
  <c r="F293" i="2"/>
  <c r="BF8" i="1"/>
  <c r="V8" i="1"/>
  <c r="BD269" i="2"/>
  <c r="D255" i="2"/>
  <c r="D243" i="2"/>
  <c r="D231" i="2"/>
  <c r="D219" i="2"/>
  <c r="BA181" i="2"/>
  <c r="E169" i="2"/>
  <c r="BA119" i="2"/>
  <c r="D93" i="2"/>
  <c r="E81" i="2"/>
  <c r="D55" i="2"/>
  <c r="E3069" i="2"/>
  <c r="D3055" i="2"/>
  <c r="BA3007" i="2"/>
  <c r="E2935" i="2"/>
  <c r="BB2905" i="2"/>
  <c r="D2905" i="2"/>
  <c r="AX47" i="1"/>
  <c r="BB47" i="1"/>
  <c r="BB2783" i="2"/>
  <c r="BA2771" i="2"/>
  <c r="D2735" i="2"/>
  <c r="BA2639" i="2"/>
  <c r="BA2627" i="2"/>
  <c r="E2613" i="2"/>
  <c r="E2601" i="2"/>
  <c r="D2589" i="2"/>
  <c r="BB2541" i="2"/>
  <c r="BA2441" i="2"/>
  <c r="BF41" i="1"/>
  <c r="AP41" i="1"/>
  <c r="AX41" i="1"/>
  <c r="E2309" i="2"/>
  <c r="BX40" i="1"/>
  <c r="BH40" i="1"/>
  <c r="F2271" i="2"/>
  <c r="D2247" i="2"/>
  <c r="BA2235" i="2"/>
  <c r="BB2209" i="2"/>
  <c r="D2161" i="2"/>
  <c r="E2149" i="2"/>
  <c r="D2111" i="2"/>
  <c r="BA2099" i="2"/>
  <c r="BB2061" i="2"/>
  <c r="BD2001" i="2"/>
  <c r="F1963" i="2"/>
  <c r="E1951" i="2"/>
  <c r="F1927" i="2"/>
  <c r="BB1901" i="2"/>
  <c r="E1799" i="2"/>
  <c r="D1775" i="2"/>
  <c r="D1739" i="2"/>
  <c r="D1677" i="2"/>
  <c r="P29" i="1"/>
  <c r="F1665" i="2"/>
  <c r="AL29" i="1"/>
  <c r="BB1555" i="2"/>
  <c r="F1455" i="2"/>
  <c r="F1419" i="2"/>
  <c r="BB1395" i="2"/>
  <c r="D1383" i="2"/>
  <c r="E1345" i="2"/>
  <c r="BC1297" i="2"/>
  <c r="E1266" i="2"/>
  <c r="BB1254" i="2"/>
  <c r="D1210" i="2"/>
  <c r="E1174" i="2"/>
  <c r="BA1088" i="2"/>
  <c r="F1052" i="2"/>
  <c r="BA1026" i="2"/>
  <c r="E954" i="2"/>
  <c r="BB928" i="2"/>
  <c r="BC892" i="2"/>
  <c r="BB856" i="2"/>
  <c r="D794" i="2"/>
  <c r="BA758" i="2"/>
  <c r="E720" i="2"/>
  <c r="D660" i="2"/>
  <c r="BB660" i="2"/>
  <c r="F610" i="2"/>
  <c r="BC598" i="2"/>
  <c r="E584" i="2"/>
  <c r="D534" i="2"/>
  <c r="D462" i="2"/>
  <c r="E412" i="2"/>
  <c r="D400" i="2"/>
  <c r="BB364" i="2"/>
  <c r="BD328" i="2"/>
  <c r="F328" i="2"/>
  <c r="BD316" i="2"/>
  <c r="E292" i="2"/>
  <c r="BB204" i="2"/>
  <c r="D144" i="2"/>
  <c r="D132" i="2"/>
  <c r="AF6" i="1"/>
  <c r="D80" i="2"/>
  <c r="E30" i="2"/>
  <c r="L1496" i="2"/>
  <c r="BB3068" i="2"/>
  <c r="BA3042" i="2"/>
  <c r="CC2970" i="2"/>
  <c r="BA2970" i="2"/>
  <c r="BB2904" i="2"/>
  <c r="E2782" i="2"/>
  <c r="D2770" i="2"/>
  <c r="BB2674" i="2"/>
  <c r="D2650" i="2"/>
  <c r="BC2576" i="2"/>
  <c r="BA2552" i="2"/>
  <c r="BB2540" i="2"/>
  <c r="AR45" i="1"/>
  <c r="CD45" i="1"/>
  <c r="BC2440" i="2"/>
  <c r="E2320" i="2"/>
  <c r="F2282" i="2"/>
  <c r="F2222" i="2"/>
  <c r="BB2148" i="2"/>
  <c r="BA2136" i="2"/>
  <c r="D2122" i="2"/>
  <c r="BA2110" i="2"/>
  <c r="E2074" i="2"/>
  <c r="BD2012" i="2"/>
  <c r="BB2000" i="2"/>
  <c r="BA1950" i="2"/>
  <c r="E1810" i="2"/>
  <c r="D1786" i="2"/>
  <c r="BA1774" i="2"/>
  <c r="D1750" i="2"/>
  <c r="BA1638" i="2"/>
  <c r="D1578" i="2"/>
  <c r="F1430" i="2"/>
  <c r="BC1430" i="2"/>
  <c r="D1394" i="2"/>
  <c r="BB1394" i="2"/>
  <c r="D1382" i="2"/>
  <c r="BC1368" i="2"/>
  <c r="BA1356" i="2"/>
  <c r="BB1344" i="2"/>
  <c r="BA1320" i="2"/>
  <c r="BC1320" i="2"/>
  <c r="D1253" i="2"/>
  <c r="BB1253" i="2"/>
  <c r="E1185" i="2"/>
  <c r="BD1185" i="2"/>
  <c r="E1159" i="2"/>
  <c r="D1147" i="2"/>
  <c r="BA1099" i="2"/>
  <c r="F1051" i="2"/>
  <c r="E977" i="2"/>
  <c r="BA915" i="2"/>
  <c r="BB867" i="2"/>
  <c r="E829" i="2"/>
  <c r="BF793" i="2"/>
  <c r="D793" i="2"/>
  <c r="BB707" i="2"/>
  <c r="D695" i="2"/>
  <c r="BB683" i="2"/>
  <c r="AH16" i="1"/>
  <c r="F635" i="2"/>
  <c r="P16" i="1"/>
  <c r="BC635" i="2"/>
  <c r="F597" i="2"/>
  <c r="E597" i="2"/>
  <c r="D557" i="2"/>
  <c r="D485" i="2"/>
  <c r="BB387" i="2"/>
  <c r="BB327" i="2"/>
  <c r="E302" i="2"/>
  <c r="BC302" i="2"/>
  <c r="BA291" i="2"/>
  <c r="BC279" i="2"/>
  <c r="BC265" i="2"/>
  <c r="BC253" i="2"/>
  <c r="BC241" i="2"/>
  <c r="BC229" i="2"/>
  <c r="BC217" i="2"/>
  <c r="E179" i="2"/>
  <c r="BC179" i="2"/>
  <c r="BD167" i="2"/>
  <c r="D117" i="2"/>
  <c r="D79" i="2"/>
  <c r="BA17" i="2"/>
  <c r="BB3152" i="2"/>
  <c r="BB3116" i="2"/>
  <c r="D3104" i="2"/>
  <c r="AJ51" i="1"/>
  <c r="BZ51" i="1"/>
  <c r="BA3066" i="2"/>
  <c r="D3040" i="2"/>
  <c r="BA2980" i="2"/>
  <c r="E2968" i="2"/>
  <c r="D2968" i="2"/>
  <c r="CB2956" i="2"/>
  <c r="BB2902" i="2"/>
  <c r="D2780" i="2"/>
  <c r="BB2720" i="2"/>
  <c r="BA2708" i="2"/>
  <c r="E2660" i="2"/>
  <c r="BB2586" i="2"/>
  <c r="BB2574" i="2"/>
  <c r="BA2562" i="2"/>
  <c r="BB2450" i="2"/>
  <c r="E2392" i="2"/>
  <c r="E2380" i="2"/>
  <c r="D2368" i="2"/>
  <c r="E2356" i="2"/>
  <c r="E2344" i="2"/>
  <c r="E2330" i="2"/>
  <c r="D2306" i="2"/>
  <c r="F2292" i="2"/>
  <c r="E2220" i="2"/>
  <c r="BB2194" i="2"/>
  <c r="BA2182" i="2"/>
  <c r="BA2170" i="2"/>
  <c r="E2146" i="2"/>
  <c r="BA2120" i="2"/>
  <c r="E2058" i="2"/>
  <c r="BB2010" i="2"/>
  <c r="BB1948" i="2"/>
  <c r="E1912" i="2"/>
  <c r="BA1898" i="2"/>
  <c r="E1886" i="2"/>
  <c r="BD1660" i="2"/>
  <c r="E1636" i="2"/>
  <c r="BB1612" i="2"/>
  <c r="D1600" i="2"/>
  <c r="BA1452" i="2"/>
  <c r="E1428" i="2"/>
  <c r="BA1392" i="2"/>
  <c r="BA1366" i="2"/>
  <c r="BD1342" i="2"/>
  <c r="E1318" i="2"/>
  <c r="BA1263" i="2"/>
  <c r="BA1219" i="2"/>
  <c r="E1195" i="2"/>
  <c r="BD1195" i="2"/>
  <c r="BA1109" i="2"/>
  <c r="E1085" i="2"/>
  <c r="D1049" i="2"/>
  <c r="E1023" i="2"/>
  <c r="D975" i="2"/>
  <c r="CC975" i="2"/>
  <c r="BA951" i="2"/>
  <c r="BC913" i="2"/>
  <c r="D877" i="2"/>
  <c r="BA865" i="2"/>
  <c r="BE827" i="2"/>
  <c r="D827" i="2"/>
  <c r="E743" i="2"/>
  <c r="F631" i="2"/>
  <c r="BD631" i="2"/>
  <c r="E595" i="2"/>
  <c r="E567" i="2"/>
  <c r="BA555" i="2"/>
  <c r="E495" i="2"/>
  <c r="BA483" i="2"/>
  <c r="E423" i="2"/>
  <c r="BB397" i="2"/>
  <c r="BA385" i="2"/>
  <c r="D301" i="2"/>
  <c r="BD301" i="2"/>
  <c r="BB290" i="2"/>
  <c r="E277" i="2"/>
  <c r="BA263" i="2"/>
  <c r="BA251" i="2"/>
  <c r="BA239" i="2"/>
  <c r="BA227" i="2"/>
  <c r="BA215" i="2"/>
  <c r="F189" i="2"/>
  <c r="BD165" i="2"/>
  <c r="E27" i="2"/>
  <c r="D602" i="2"/>
  <c r="BB602" i="2"/>
  <c r="E538" i="2"/>
  <c r="BA526" i="2"/>
  <c r="E466" i="2"/>
  <c r="BA454" i="2"/>
  <c r="E380" i="2"/>
  <c r="BD380" i="2"/>
  <c r="E296" i="2"/>
  <c r="D196" i="2"/>
  <c r="BA184" i="2"/>
  <c r="BB160" i="2"/>
  <c r="BB148" i="2"/>
  <c r="D136" i="2"/>
  <c r="D108" i="2"/>
  <c r="D72" i="2"/>
  <c r="E10" i="2"/>
  <c r="E3158" i="2"/>
  <c r="D3072" i="2"/>
  <c r="D3058" i="2"/>
  <c r="BA3010" i="2"/>
  <c r="D2986" i="2"/>
  <c r="E2938" i="2"/>
  <c r="D2738" i="2"/>
  <c r="BB2666" i="2"/>
  <c r="E2604" i="2"/>
  <c r="BD2544" i="2"/>
  <c r="BA2506" i="2"/>
  <c r="E2470" i="2"/>
  <c r="BA2444" i="2"/>
  <c r="D2444" i="2"/>
  <c r="BA2324" i="2"/>
  <c r="D2286" i="2"/>
  <c r="E2200" i="2"/>
  <c r="D2188" i="2"/>
  <c r="E2176" i="2"/>
  <c r="D2164" i="2"/>
  <c r="AR38" i="1"/>
  <c r="AF38" i="1"/>
  <c r="E2114" i="2"/>
  <c r="D2090" i="2"/>
  <c r="BA2078" i="2"/>
  <c r="BA2016" i="2"/>
  <c r="E1980" i="2"/>
  <c r="BD1980" i="2"/>
  <c r="BA1904" i="2"/>
  <c r="D1892" i="2"/>
  <c r="BB1892" i="2"/>
  <c r="BD1828" i="2"/>
  <c r="BA1692" i="2"/>
  <c r="E1642" i="2"/>
  <c r="BB1618" i="2"/>
  <c r="D1606" i="2"/>
  <c r="BD1594" i="2"/>
  <c r="BA1582" i="2"/>
  <c r="BB1570" i="2"/>
  <c r="F1458" i="2"/>
  <c r="D1446" i="2"/>
  <c r="D1434" i="2"/>
  <c r="BB1434" i="2"/>
  <c r="F1398" i="2"/>
  <c r="BC1398" i="2"/>
  <c r="BA1372" i="2"/>
  <c r="E1324" i="2"/>
  <c r="F1225" i="2"/>
  <c r="D1201" i="2"/>
  <c r="BA1189" i="2"/>
  <c r="BA1127" i="2"/>
  <c r="F1115" i="2"/>
  <c r="E1103" i="2"/>
  <c r="D1067" i="2"/>
  <c r="BA1043" i="2"/>
  <c r="D1017" i="2"/>
  <c r="BA993" i="2"/>
  <c r="E931" i="2"/>
  <c r="BD931" i="2"/>
  <c r="D907" i="2"/>
  <c r="BC871" i="2"/>
  <c r="E859" i="2"/>
  <c r="D835" i="2"/>
  <c r="E785" i="2"/>
  <c r="BA773" i="2"/>
  <c r="BG749" i="2"/>
  <c r="D749" i="2"/>
  <c r="BA625" i="2"/>
  <c r="BC625" i="2"/>
  <c r="R15" i="1"/>
  <c r="BA589" i="2"/>
  <c r="BD589" i="2"/>
  <c r="V15" i="1"/>
  <c r="AT15" i="1"/>
  <c r="D549" i="2"/>
  <c r="D477" i="2"/>
  <c r="BB403" i="2"/>
  <c r="BE391" i="2"/>
  <c r="D391" i="2"/>
  <c r="BA367" i="2"/>
  <c r="BA331" i="2"/>
  <c r="F295" i="2"/>
  <c r="E221" i="2"/>
  <c r="T7" i="1"/>
  <c r="BB209" i="2"/>
  <c r="AR7" i="1"/>
  <c r="BB7" i="1"/>
  <c r="BC195" i="2"/>
  <c r="F195" i="2"/>
  <c r="BC159" i="2"/>
  <c r="D147" i="2"/>
  <c r="BD135" i="2"/>
  <c r="E21" i="2"/>
  <c r="BB3145" i="2"/>
  <c r="BA3121" i="2"/>
  <c r="BA3021" i="2"/>
  <c r="D2997" i="2"/>
  <c r="D2973" i="2"/>
  <c r="E2949" i="2"/>
  <c r="BZ2937" i="2"/>
  <c r="D2937" i="2"/>
  <c r="BB2907" i="2"/>
  <c r="BA2455" i="2"/>
  <c r="E2419" i="2"/>
  <c r="D2361" i="2"/>
  <c r="BA2323" i="2"/>
  <c r="BA2261" i="2"/>
  <c r="E2249" i="2"/>
  <c r="D2225" i="2"/>
  <c r="E2113" i="2"/>
  <c r="D2089" i="2"/>
  <c r="BA2077" i="2"/>
  <c r="BA2015" i="2"/>
  <c r="BD1979" i="2"/>
  <c r="D1929" i="2"/>
  <c r="BB1929" i="2"/>
  <c r="BD1827" i="2"/>
  <c r="E1777" i="2"/>
  <c r="D1641" i="2"/>
  <c r="BB1641" i="2"/>
  <c r="BA1605" i="2"/>
  <c r="E1581" i="2"/>
  <c r="E1433" i="2"/>
  <c r="BC1397" i="2"/>
  <c r="BD1359" i="2"/>
  <c r="D1323" i="2"/>
  <c r="BB1323" i="2"/>
  <c r="BD1256" i="2"/>
  <c r="D1200" i="2"/>
  <c r="BA1188" i="2"/>
  <c r="D1102" i="2"/>
  <c r="BA1066" i="2"/>
  <c r="D1016" i="2"/>
  <c r="G1016" i="2"/>
  <c r="H1016" i="2" s="1"/>
  <c r="BA992" i="2"/>
  <c r="E930" i="2"/>
  <c r="BD930" i="2"/>
  <c r="D906" i="2"/>
  <c r="BB894" i="2"/>
  <c r="E858" i="2"/>
  <c r="BD858" i="2"/>
  <c r="D834" i="2"/>
  <c r="E820" i="2"/>
  <c r="D796" i="2"/>
  <c r="E662" i="2"/>
  <c r="BA612" i="2"/>
  <c r="D548" i="2"/>
  <c r="BA512" i="2"/>
  <c r="D476" i="2"/>
  <c r="BC402" i="2"/>
  <c r="E366" i="2"/>
  <c r="BD366" i="2"/>
  <c r="E306" i="2"/>
  <c r="D270" i="2"/>
  <c r="BD270" i="2"/>
  <c r="BB206" i="2"/>
  <c r="E170" i="2"/>
  <c r="D146" i="2"/>
  <c r="D44" i="2"/>
  <c r="K1710" i="2"/>
  <c r="E3156" i="2"/>
  <c r="BA3156" i="2"/>
  <c r="D3132" i="2"/>
  <c r="D3108" i="2"/>
  <c r="BA3044" i="2"/>
  <c r="BA2972" i="2"/>
  <c r="BA2960" i="2"/>
  <c r="E2894" i="2"/>
  <c r="BJ47" i="1"/>
  <c r="BB2784" i="2"/>
  <c r="BA2772" i="2"/>
  <c r="E2712" i="2"/>
  <c r="D2700" i="2"/>
  <c r="E2590" i="2"/>
  <c r="D2578" i="2"/>
  <c r="BA2480" i="2"/>
  <c r="BC2442" i="2"/>
  <c r="D2322" i="2"/>
  <c r="BA2310" i="2"/>
  <c r="E2236" i="2"/>
  <c r="E2174" i="2"/>
  <c r="E2100" i="2"/>
  <c r="D2076" i="2"/>
  <c r="BD2038" i="2"/>
  <c r="BA2002" i="2"/>
  <c r="BB1928" i="2"/>
  <c r="BB1878" i="2"/>
  <c r="D1878" i="2"/>
  <c r="D1812" i="2"/>
  <c r="BA1800" i="2"/>
  <c r="E1652" i="2"/>
  <c r="BB1628" i="2"/>
  <c r="BA1616" i="2"/>
  <c r="D1616" i="2"/>
  <c r="BD1556" i="2"/>
  <c r="F1444" i="2"/>
  <c r="BA1408" i="2"/>
  <c r="E1358" i="2"/>
  <c r="E1334" i="2"/>
  <c r="D1298" i="2"/>
  <c r="D1187" i="2"/>
  <c r="BA1175" i="2"/>
  <c r="CB21" i="1"/>
  <c r="AV21" i="1"/>
  <c r="BA1137" i="2"/>
  <c r="F1125" i="2"/>
  <c r="E1113" i="2"/>
  <c r="D1077" i="2"/>
  <c r="BA1053" i="2"/>
  <c r="X20" i="1"/>
  <c r="BC1041" i="2"/>
  <c r="BT20" i="1"/>
  <c r="D991" i="2"/>
  <c r="BA967" i="2"/>
  <c r="E917" i="2"/>
  <c r="BD917" i="2"/>
  <c r="BA881" i="2"/>
  <c r="E845" i="2"/>
  <c r="BD845" i="2"/>
  <c r="BX18" i="1"/>
  <c r="BH18" i="1"/>
  <c r="AR18" i="1"/>
  <c r="L759" i="2"/>
  <c r="D759" i="2"/>
  <c r="E637" i="2"/>
  <c r="D599" i="2"/>
  <c r="E571" i="2"/>
  <c r="BA559" i="2"/>
  <c r="D499" i="2"/>
  <c r="BA487" i="2"/>
  <c r="E427" i="2"/>
  <c r="BC389" i="2"/>
  <c r="AV12" i="1"/>
  <c r="BF12" i="1"/>
  <c r="AP12" i="1"/>
  <c r="BA329" i="2"/>
  <c r="D293" i="2"/>
  <c r="BC293" i="2"/>
  <c r="AP8" i="1"/>
  <c r="BB193" i="2"/>
  <c r="E157" i="2"/>
  <c r="BD157" i="2"/>
  <c r="E145" i="2"/>
  <c r="BA19" i="2"/>
  <c r="D3081" i="2"/>
  <c r="E3055" i="2"/>
  <c r="BA2947" i="2"/>
  <c r="D2881" i="2"/>
  <c r="BC2881" i="2"/>
  <c r="BZ47" i="1"/>
  <c r="BB2771" i="2"/>
  <c r="E2735" i="2"/>
  <c r="D2723" i="2"/>
  <c r="BB2651" i="2"/>
  <c r="BB2639" i="2"/>
  <c r="BB2627" i="2"/>
  <c r="E2589" i="2"/>
  <c r="D2577" i="2"/>
  <c r="BC2529" i="2"/>
  <c r="E2515" i="2"/>
  <c r="E2479" i="2"/>
  <c r="BB2453" i="2"/>
  <c r="D2453" i="2"/>
  <c r="BC2417" i="2"/>
  <c r="CD41" i="1"/>
  <c r="BN41" i="1"/>
  <c r="BV41" i="1"/>
  <c r="AD40" i="1"/>
  <c r="CF40" i="1"/>
  <c r="BP40" i="1"/>
  <c r="BA2283" i="2"/>
  <c r="E2161" i="2"/>
  <c r="D2049" i="2"/>
  <c r="BA2037" i="2"/>
  <c r="E2001" i="2"/>
  <c r="BB1977" i="2"/>
  <c r="D1977" i="2"/>
  <c r="BA1963" i="2"/>
  <c r="F1951" i="2"/>
  <c r="F1915" i="2"/>
  <c r="BA1877" i="2"/>
  <c r="D1825" i="2"/>
  <c r="E1713" i="2"/>
  <c r="BA1677" i="2"/>
  <c r="BB29" i="1"/>
  <c r="BA1639" i="2"/>
  <c r="D1591" i="2"/>
  <c r="BD1555" i="2"/>
  <c r="BA1455" i="2"/>
  <c r="E1443" i="2"/>
  <c r="BC1431" i="2"/>
  <c r="E1395" i="2"/>
  <c r="BA1357" i="2"/>
  <c r="BA1321" i="2"/>
  <c r="E1254" i="2"/>
  <c r="E1222" i="2"/>
  <c r="F1186" i="2"/>
  <c r="D1038" i="2"/>
  <c r="BA1014" i="2"/>
  <c r="E942" i="2"/>
  <c r="D916" i="2"/>
  <c r="BA904" i="2"/>
  <c r="E868" i="2"/>
  <c r="BD868" i="2"/>
  <c r="D844" i="2"/>
  <c r="D782" i="2"/>
  <c r="BA746" i="2"/>
  <c r="D648" i="2"/>
  <c r="BB648" i="2"/>
  <c r="BC622" i="2"/>
  <c r="F584" i="2"/>
  <c r="E534" i="2"/>
  <c r="BA522" i="2"/>
  <c r="E462" i="2"/>
  <c r="BA450" i="2"/>
  <c r="D388" i="2"/>
  <c r="BD388" i="2"/>
  <c r="F316" i="2"/>
  <c r="E280" i="2"/>
  <c r="D266" i="2"/>
  <c r="D254" i="2"/>
  <c r="D242" i="2"/>
  <c r="D230" i="2"/>
  <c r="D218" i="2"/>
  <c r="BA180" i="2"/>
  <c r="BD144" i="2"/>
  <c r="BN6" i="1"/>
  <c r="Z6" i="1"/>
  <c r="BD6" i="1"/>
  <c r="D54" i="2"/>
  <c r="D3080" i="2"/>
  <c r="E3068" i="2"/>
  <c r="BA3018" i="2"/>
  <c r="D2994" i="2"/>
  <c r="CB2970" i="2"/>
  <c r="F2970" i="2"/>
  <c r="E2946" i="2"/>
  <c r="E2770" i="2"/>
  <c r="D2758" i="2"/>
  <c r="E2650" i="2"/>
  <c r="D2612" i="2"/>
  <c r="BP45" i="1"/>
  <c r="BX45" i="1"/>
  <c r="Z45" i="1"/>
  <c r="E2514" i="2"/>
  <c r="E2478" i="2"/>
  <c r="D2452" i="2"/>
  <c r="BA2394" i="2"/>
  <c r="BA2370" i="2"/>
  <c r="BA2358" i="2"/>
  <c r="BA2346" i="2"/>
  <c r="BA2294" i="2"/>
  <c r="E2258" i="2"/>
  <c r="D2208" i="2"/>
  <c r="BB2136" i="2"/>
  <c r="D2060" i="2"/>
  <c r="BA2048" i="2"/>
  <c r="E2012" i="2"/>
  <c r="D1988" i="2"/>
  <c r="BA1976" i="2"/>
  <c r="BA1824" i="2"/>
  <c r="E1590" i="2"/>
  <c r="D1566" i="2"/>
  <c r="BB1356" i="2"/>
  <c r="BC1308" i="2"/>
  <c r="F1197" i="2"/>
  <c r="F1159" i="2"/>
  <c r="E1147" i="2"/>
  <c r="D1135" i="2"/>
  <c r="BA1087" i="2"/>
  <c r="BA1037" i="2"/>
  <c r="E965" i="2"/>
  <c r="D927" i="2"/>
  <c r="E879" i="2"/>
  <c r="BD879" i="2"/>
  <c r="D855" i="2"/>
  <c r="BA843" i="2"/>
  <c r="E817" i="2"/>
  <c r="BA805" i="2"/>
  <c r="D781" i="2"/>
  <c r="BA769" i="2"/>
  <c r="BB695" i="2"/>
  <c r="BH16" i="1"/>
  <c r="AP16" i="1"/>
  <c r="AX16" i="1"/>
  <c r="BD621" i="2"/>
  <c r="BA597" i="2"/>
  <c r="E557" i="2"/>
  <c r="BA545" i="2"/>
  <c r="E485" i="2"/>
  <c r="BA473" i="2"/>
  <c r="BD411" i="2"/>
  <c r="BB375" i="2"/>
  <c r="BB315" i="2"/>
  <c r="E291" i="2"/>
  <c r="BA279" i="2"/>
  <c r="BA265" i="2"/>
  <c r="BA253" i="2"/>
  <c r="BA241" i="2"/>
  <c r="BA229" i="2"/>
  <c r="BA217" i="2"/>
  <c r="BA191" i="2"/>
  <c r="F167" i="2"/>
  <c r="D155" i="2"/>
  <c r="BD91" i="2"/>
  <c r="D41" i="2"/>
  <c r="D3152" i="2"/>
  <c r="BN51" i="1"/>
  <c r="T51" i="1"/>
  <c r="BB3104" i="2"/>
  <c r="BA2932" i="2"/>
  <c r="BB2890" i="2"/>
  <c r="E2780" i="2"/>
  <c r="D2768" i="2"/>
  <c r="BB2708" i="2"/>
  <c r="D2648" i="2"/>
  <c r="BC2598" i="2"/>
  <c r="BD2586" i="2"/>
  <c r="BD2574" i="2"/>
  <c r="BB2562" i="2"/>
  <c r="BA2550" i="2"/>
  <c r="D2550" i="2"/>
  <c r="E2524" i="2"/>
  <c r="D2464" i="2"/>
  <c r="BC2414" i="2"/>
  <c r="BB2306" i="2"/>
  <c r="E2268" i="2"/>
  <c r="F2232" i="2"/>
  <c r="BB2182" i="2"/>
  <c r="BB2170" i="2"/>
  <c r="BA2158" i="2"/>
  <c r="BA2058" i="2"/>
  <c r="E2022" i="2"/>
  <c r="BD2022" i="2"/>
  <c r="D1998" i="2"/>
  <c r="BA1986" i="2"/>
  <c r="BB1898" i="2"/>
  <c r="D1796" i="2"/>
  <c r="BA1784" i="2"/>
  <c r="D1760" i="2"/>
  <c r="BA1748" i="2"/>
  <c r="BA1710" i="2"/>
  <c r="E1624" i="2"/>
  <c r="BB1600" i="2"/>
  <c r="BB1452" i="2"/>
  <c r="BC1428" i="2"/>
  <c r="D1404" i="2"/>
  <c r="BB1404" i="2"/>
  <c r="BB1366" i="2"/>
  <c r="E1306" i="2"/>
  <c r="D1171" i="2"/>
  <c r="E1011" i="2"/>
  <c r="D963" i="2"/>
  <c r="CC963" i="2"/>
  <c r="BA939" i="2"/>
  <c r="F913" i="2"/>
  <c r="BB877" i="2"/>
  <c r="F841" i="2"/>
  <c r="BC841" i="2"/>
  <c r="BF815" i="2"/>
  <c r="D815" i="2"/>
  <c r="BB729" i="2"/>
  <c r="D681" i="2"/>
  <c r="F619" i="2"/>
  <c r="BD619" i="2"/>
  <c r="E579" i="2"/>
  <c r="D507" i="2"/>
  <c r="E435" i="2"/>
  <c r="BB385" i="2"/>
  <c r="BA373" i="2"/>
  <c r="BB361" i="2"/>
  <c r="D325" i="2"/>
  <c r="F313" i="2"/>
  <c r="BA201" i="2"/>
  <c r="BA153" i="2"/>
  <c r="D153" i="2"/>
  <c r="D101" i="2"/>
  <c r="BD77" i="2"/>
  <c r="D51" i="2"/>
  <c r="BA27" i="2"/>
  <c r="E2594" i="2"/>
  <c r="D2582" i="2"/>
  <c r="D2570" i="2"/>
  <c r="BA2520" i="2"/>
  <c r="AL44" i="1"/>
  <c r="AT44" i="1"/>
  <c r="D2446" i="2"/>
  <c r="BB2326" i="2"/>
  <c r="D2326" i="2"/>
  <c r="E2240" i="2"/>
  <c r="BA2202" i="2"/>
  <c r="E2178" i="2"/>
  <c r="D2154" i="2"/>
  <c r="E2042" i="2"/>
  <c r="BD2042" i="2"/>
  <c r="D2018" i="2"/>
  <c r="BA2006" i="2"/>
  <c r="F1956" i="2"/>
  <c r="F1944" i="2"/>
  <c r="E1932" i="2"/>
  <c r="BB1920" i="2"/>
  <c r="AL31" i="1"/>
  <c r="AT31" i="1"/>
  <c r="D1804" i="2"/>
  <c r="BA1792" i="2"/>
  <c r="BA1718" i="2"/>
  <c r="BA1670" i="2"/>
  <c r="BD1656" i="2"/>
  <c r="E1632" i="2"/>
  <c r="BB1608" i="2"/>
  <c r="E1596" i="2"/>
  <c r="X28" i="1"/>
  <c r="BC1548" i="2"/>
  <c r="BN28" i="1"/>
  <c r="BB1460" i="2"/>
  <c r="BC1436" i="2"/>
  <c r="D1412" i="2"/>
  <c r="BB1412" i="2"/>
  <c r="BC1376" i="2"/>
  <c r="F1376" i="2"/>
  <c r="BB1362" i="2"/>
  <c r="E1350" i="2"/>
  <c r="BB1302" i="2"/>
  <c r="R25" i="1"/>
  <c r="BA1290" i="2"/>
  <c r="Z25" i="1"/>
  <c r="D1290" i="2"/>
  <c r="E1259" i="2"/>
  <c r="BL23" i="1"/>
  <c r="BV23" i="1"/>
  <c r="CD23" i="1"/>
  <c r="E1203" i="2"/>
  <c r="D1179" i="2"/>
  <c r="BA1167" i="2"/>
  <c r="BA1117" i="2"/>
  <c r="D1057" i="2"/>
  <c r="E1019" i="2"/>
  <c r="BA971" i="2"/>
  <c r="D971" i="2"/>
  <c r="F921" i="2"/>
  <c r="BC921" i="2"/>
  <c r="BA861" i="2"/>
  <c r="F849" i="2"/>
  <c r="E751" i="2"/>
  <c r="AZ17" i="1"/>
  <c r="BJ17" i="1"/>
  <c r="BR17" i="1"/>
  <c r="E689" i="2"/>
  <c r="E603" i="2"/>
  <c r="E563" i="2"/>
  <c r="D491" i="2"/>
  <c r="E381" i="2"/>
  <c r="BD381" i="2"/>
  <c r="E357" i="2"/>
  <c r="BC357" i="2"/>
  <c r="BC345" i="2"/>
  <c r="BC297" i="2"/>
  <c r="F285" i="2"/>
  <c r="BA259" i="2"/>
  <c r="BC161" i="2"/>
  <c r="E149" i="2"/>
  <c r="BD97" i="2"/>
  <c r="E59" i="2"/>
  <c r="D23" i="2"/>
  <c r="F3161" i="2"/>
  <c r="D3111" i="2"/>
  <c r="E3097" i="2"/>
  <c r="E3073" i="2"/>
  <c r="E3059" i="2"/>
  <c r="BA2999" i="2"/>
  <c r="F2897" i="2"/>
  <c r="BB2691" i="2"/>
  <c r="BA2679" i="2"/>
  <c r="D2667" i="2"/>
  <c r="D2655" i="2"/>
  <c r="D2643" i="2"/>
  <c r="BC2593" i="2"/>
  <c r="BD2581" i="2"/>
  <c r="BC2569" i="2"/>
  <c r="BD2557" i="2"/>
  <c r="D2533" i="2"/>
  <c r="BA2471" i="2"/>
  <c r="E2433" i="2"/>
  <c r="BB2313" i="2"/>
  <c r="D2313" i="2"/>
  <c r="E2287" i="2"/>
  <c r="E2227" i="2"/>
  <c r="E2201" i="2"/>
  <c r="D2189" i="2"/>
  <c r="BA2065" i="2"/>
  <c r="E2029" i="2"/>
  <c r="BD2029" i="2"/>
  <c r="D2005" i="2"/>
  <c r="BA1993" i="2"/>
  <c r="AZ35" i="1"/>
  <c r="CD35" i="1"/>
  <c r="AR35" i="1"/>
  <c r="BA1829" i="2"/>
  <c r="E1815" i="2"/>
  <c r="D1791" i="2"/>
  <c r="BA1779" i="2"/>
  <c r="BA1717" i="2"/>
  <c r="D1705" i="2"/>
  <c r="D1669" i="2"/>
  <c r="BD1607" i="2"/>
  <c r="F1435" i="2"/>
  <c r="BB1411" i="2"/>
  <c r="D1399" i="2"/>
  <c r="BD26" i="1"/>
  <c r="BJ26" i="1"/>
  <c r="AV26" i="1"/>
  <c r="BC1337" i="2"/>
  <c r="E1301" i="2"/>
  <c r="BD1301" i="2"/>
  <c r="BA1258" i="2"/>
  <c r="D1226" i="2"/>
  <c r="E1214" i="2"/>
  <c r="BA1214" i="2"/>
  <c r="BA1152" i="2"/>
  <c r="F1140" i="2"/>
  <c r="E1128" i="2"/>
  <c r="D1116" i="2"/>
  <c r="F1104" i="2"/>
  <c r="E1068" i="2"/>
  <c r="E1006" i="2"/>
  <c r="D958" i="2"/>
  <c r="BC934" i="2"/>
  <c r="AH19" i="1"/>
  <c r="F934" i="2"/>
  <c r="P19" i="1"/>
  <c r="BC896" i="2"/>
  <c r="BA896" i="2"/>
  <c r="D872" i="2"/>
  <c r="BA860" i="2"/>
  <c r="BC836" i="2"/>
  <c r="BA810" i="2"/>
  <c r="E688" i="2"/>
  <c r="BC626" i="2"/>
  <c r="E626" i="2"/>
  <c r="D590" i="2"/>
  <c r="D550" i="2"/>
  <c r="D478" i="2"/>
  <c r="BC404" i="2"/>
  <c r="BD368" i="2"/>
  <c r="E356" i="2"/>
  <c r="BD320" i="2"/>
  <c r="F320" i="2"/>
  <c r="BD308" i="2"/>
  <c r="E284" i="2"/>
  <c r="BB196" i="2"/>
  <c r="E172" i="2"/>
  <c r="BC172" i="2"/>
  <c r="E84" i="2"/>
  <c r="F72" i="2"/>
  <c r="BA10" i="2"/>
  <c r="D3146" i="2"/>
  <c r="BB3122" i="2"/>
  <c r="BA3096" i="2"/>
  <c r="E3058" i="2"/>
  <c r="BA2950" i="2"/>
  <c r="BA2908" i="2"/>
  <c r="E2908" i="2"/>
  <c r="BB2884" i="2"/>
  <c r="BA2762" i="2"/>
  <c r="E2738" i="2"/>
  <c r="D2726" i="2"/>
  <c r="BB2642" i="2"/>
  <c r="BA2616" i="2"/>
  <c r="D2580" i="2"/>
  <c r="BC2544" i="2"/>
  <c r="BB2456" i="2"/>
  <c r="BC2420" i="2"/>
  <c r="E2338" i="2"/>
  <c r="BA2262" i="2"/>
  <c r="E2250" i="2"/>
  <c r="D2226" i="2"/>
  <c r="E2188" i="2"/>
  <c r="E2164" i="2"/>
  <c r="Z38" i="1"/>
  <c r="BP38" i="1"/>
  <c r="BD38" i="1"/>
  <c r="BD2052" i="2"/>
  <c r="E2052" i="2"/>
  <c r="BB2028" i="2"/>
  <c r="D2028" i="2"/>
  <c r="BA1930" i="2"/>
  <c r="BB1904" i="2"/>
  <c r="E1828" i="2"/>
  <c r="BA1802" i="2"/>
  <c r="D1766" i="2"/>
  <c r="BA1754" i="2"/>
  <c r="BA1680" i="2"/>
  <c r="D1668" i="2"/>
  <c r="BD1654" i="2"/>
  <c r="E1630" i="2"/>
  <c r="BB1606" i="2"/>
  <c r="BB1582" i="2"/>
  <c r="BA1458" i="2"/>
  <c r="E1446" i="2"/>
  <c r="BA1410" i="2"/>
  <c r="BB1372" i="2"/>
  <c r="D1348" i="2"/>
  <c r="BD1336" i="2"/>
  <c r="E1312" i="2"/>
  <c r="F1165" i="2"/>
  <c r="BA1115" i="2"/>
  <c r="E1091" i="2"/>
  <c r="D1055" i="2"/>
  <c r="D1005" i="2"/>
  <c r="BA981" i="2"/>
  <c r="BB907" i="2"/>
  <c r="E895" i="2"/>
  <c r="BC895" i="2"/>
  <c r="F871" i="2"/>
  <c r="BD847" i="2"/>
  <c r="BB835" i="2"/>
  <c r="E773" i="2"/>
  <c r="BC613" i="2"/>
  <c r="CB15" i="1"/>
  <c r="AL15" i="1"/>
  <c r="E549" i="2"/>
  <c r="BA537" i="2"/>
  <c r="E477" i="2"/>
  <c r="BA465" i="2"/>
  <c r="BB391" i="2"/>
  <c r="D379" i="2"/>
  <c r="BB355" i="2"/>
  <c r="E355" i="2"/>
  <c r="E331" i="2"/>
  <c r="D283" i="2"/>
  <c r="AT7" i="1"/>
  <c r="BP7" i="1"/>
  <c r="BZ7" i="1"/>
  <c r="BC183" i="2"/>
  <c r="E171" i="2"/>
  <c r="BB171" i="2"/>
  <c r="D135" i="2"/>
  <c r="BA121" i="2"/>
  <c r="E95" i="2"/>
  <c r="D45" i="2"/>
  <c r="BA21" i="2"/>
  <c r="CD1055" i="2"/>
  <c r="G1581" i="2"/>
  <c r="H1581" i="2" s="1"/>
  <c r="D3133" i="2"/>
  <c r="E3095" i="2"/>
  <c r="BA3033" i="2"/>
  <c r="E2895" i="2"/>
  <c r="BB2895" i="2"/>
  <c r="D2505" i="2"/>
  <c r="BA2493" i="2"/>
  <c r="BC2431" i="2"/>
  <c r="D2431" i="2"/>
  <c r="D2397" i="2"/>
  <c r="D2385" i="2"/>
  <c r="D2373" i="2"/>
  <c r="D2349" i="2"/>
  <c r="D2273" i="2"/>
  <c r="BB2151" i="2"/>
  <c r="E2051" i="2"/>
  <c r="BD2051" i="2"/>
  <c r="BB2027" i="2"/>
  <c r="D2027" i="2"/>
  <c r="E1979" i="2"/>
  <c r="BB1917" i="2"/>
  <c r="BB1891" i="2"/>
  <c r="D1879" i="2"/>
  <c r="E1827" i="2"/>
  <c r="BA1801" i="2"/>
  <c r="D1765" i="2"/>
  <c r="BA1753" i="2"/>
  <c r="D1629" i="2"/>
  <c r="BB1629" i="2"/>
  <c r="D1557" i="2"/>
  <c r="BC1445" i="2"/>
  <c r="BB1421" i="2"/>
  <c r="D1409" i="2"/>
  <c r="BA1397" i="2"/>
  <c r="BC1359" i="2"/>
  <c r="D1311" i="2"/>
  <c r="BB1311" i="2"/>
  <c r="F1164" i="2"/>
  <c r="D1150" i="2"/>
  <c r="D1090" i="2"/>
  <c r="BA1054" i="2"/>
  <c r="D1004" i="2"/>
  <c r="BG1004" i="2"/>
  <c r="BA980" i="2"/>
  <c r="BB906" i="2"/>
  <c r="F870" i="2"/>
  <c r="BB834" i="2"/>
  <c r="E808" i="2"/>
  <c r="D760" i="2"/>
  <c r="BA760" i="2"/>
  <c r="E650" i="2"/>
  <c r="BA600" i="2"/>
  <c r="E548" i="2"/>
  <c r="E476" i="2"/>
  <c r="BA440" i="2"/>
  <c r="BC390" i="2"/>
  <c r="BC354" i="2"/>
  <c r="E294" i="2"/>
  <c r="BC294" i="2"/>
  <c r="D256" i="2"/>
  <c r="BF256" i="2"/>
  <c r="K244" i="2"/>
  <c r="D244" i="2"/>
  <c r="D232" i="2"/>
  <c r="D194" i="2"/>
  <c r="F170" i="2"/>
  <c r="BD170" i="2"/>
  <c r="F158" i="2"/>
  <c r="BD158" i="2"/>
  <c r="E158" i="2"/>
  <c r="BB146" i="2"/>
  <c r="D134" i="2"/>
  <c r="BB134" i="2"/>
  <c r="BA44" i="2"/>
  <c r="CC1570" i="2"/>
  <c r="E3144" i="2"/>
  <c r="E3132" i="2"/>
  <c r="BA3120" i="2"/>
  <c r="BA3020" i="2"/>
  <c r="D2996" i="2"/>
  <c r="CA2948" i="2"/>
  <c r="E2948" i="2"/>
  <c r="BA2760" i="2"/>
  <c r="E2700" i="2"/>
  <c r="D2688" i="2"/>
  <c r="BA2640" i="2"/>
  <c r="BA2628" i="2"/>
  <c r="BA2614" i="2"/>
  <c r="E2578" i="2"/>
  <c r="D2566" i="2"/>
  <c r="D2554" i="2"/>
  <c r="BA2516" i="2"/>
  <c r="D2492" i="2"/>
  <c r="BA2454" i="2"/>
  <c r="E2418" i="2"/>
  <c r="D2418" i="2"/>
  <c r="BB2322" i="2"/>
  <c r="E2284" i="2"/>
  <c r="D2260" i="2"/>
  <c r="F2248" i="2"/>
  <c r="BA2186" i="2"/>
  <c r="E2162" i="2"/>
  <c r="D2138" i="2"/>
  <c r="E2038" i="2"/>
  <c r="BB2014" i="2"/>
  <c r="D2014" i="2"/>
  <c r="BB1964" i="2"/>
  <c r="F1952" i="2"/>
  <c r="E1928" i="2"/>
  <c r="BB1916" i="2"/>
  <c r="BA1902" i="2"/>
  <c r="E1890" i="2"/>
  <c r="BA1788" i="2"/>
  <c r="BA1740" i="2"/>
  <c r="E1640" i="2"/>
  <c r="BB1616" i="2"/>
  <c r="BA1604" i="2"/>
  <c r="D1604" i="2"/>
  <c r="D1420" i="2"/>
  <c r="BB1420" i="2"/>
  <c r="F1384" i="2"/>
  <c r="BA1370" i="2"/>
  <c r="D1346" i="2"/>
  <c r="E1322" i="2"/>
  <c r="AH21" i="1"/>
  <c r="BL21" i="1"/>
  <c r="BT21" i="1"/>
  <c r="BA1125" i="2"/>
  <c r="F1113" i="2"/>
  <c r="E1101" i="2"/>
  <c r="D1065" i="2"/>
  <c r="R20" i="1"/>
  <c r="BA1041" i="2"/>
  <c r="AN20" i="1"/>
  <c r="AX20" i="1"/>
  <c r="E1027" i="2"/>
  <c r="D979" i="2"/>
  <c r="BA955" i="2"/>
  <c r="F929" i="2"/>
  <c r="BC929" i="2"/>
  <c r="F893" i="2"/>
  <c r="F857" i="2"/>
  <c r="BC857" i="2"/>
  <c r="AD18" i="1"/>
  <c r="CF18" i="1"/>
  <c r="BP18" i="1"/>
  <c r="E795" i="2"/>
  <c r="D747" i="2"/>
  <c r="E623" i="2"/>
  <c r="D511" i="2"/>
  <c r="D439" i="2"/>
  <c r="BA413" i="2"/>
  <c r="BC377" i="2"/>
  <c r="BT12" i="1"/>
  <c r="CD12" i="1"/>
  <c r="BN12" i="1"/>
  <c r="BA317" i="2"/>
  <c r="BC281" i="2"/>
  <c r="AF8" i="1"/>
  <c r="P8" i="1"/>
  <c r="F269" i="2"/>
  <c r="BN8" i="1"/>
  <c r="D205" i="2"/>
  <c r="E205" i="2"/>
  <c r="BD205" i="2"/>
  <c r="D193" i="2"/>
  <c r="D181" i="2"/>
  <c r="BC169" i="2"/>
  <c r="BD145" i="2"/>
  <c r="F145" i="2"/>
  <c r="E133" i="2"/>
  <c r="E119" i="2"/>
  <c r="BD81" i="2"/>
  <c r="E19" i="2"/>
  <c r="BF2736" i="2"/>
  <c r="E3081" i="2"/>
  <c r="D3043" i="2"/>
  <c r="BA2995" i="2"/>
  <c r="D2983" i="2"/>
  <c r="BD2905" i="2"/>
  <c r="BV47" i="1"/>
  <c r="E2723" i="2"/>
  <c r="D2711" i="2"/>
  <c r="BA2601" i="2"/>
  <c r="E2577" i="2"/>
  <c r="D2565" i="2"/>
  <c r="BD2541" i="2"/>
  <c r="BA2429" i="2"/>
  <c r="D2371" i="2"/>
  <c r="D2359" i="2"/>
  <c r="Z41" i="1"/>
  <c r="D2335" i="2"/>
  <c r="T41" i="1"/>
  <c r="BB2335" i="2"/>
  <c r="E2297" i="2"/>
  <c r="BD2297" i="2"/>
  <c r="F2259" i="2"/>
  <c r="D2235" i="2"/>
  <c r="BA2223" i="2"/>
  <c r="BA2149" i="2"/>
  <c r="E2123" i="2"/>
  <c r="D2099" i="2"/>
  <c r="BA2087" i="2"/>
  <c r="BB2049" i="2"/>
  <c r="BD1989" i="2"/>
  <c r="BA1951" i="2"/>
  <c r="BA1939" i="2"/>
  <c r="D1889" i="2"/>
  <c r="BA1863" i="2"/>
  <c r="E1787" i="2"/>
  <c r="E1763" i="2"/>
  <c r="D1727" i="2"/>
  <c r="E1701" i="2"/>
  <c r="BA1689" i="2"/>
  <c r="R29" i="1"/>
  <c r="BA1665" i="2"/>
  <c r="BZ29" i="1"/>
  <c r="AN29" i="1"/>
  <c r="BA1627" i="2"/>
  <c r="D1455" i="2"/>
  <c r="BB1455" i="2"/>
  <c r="F1443" i="2"/>
  <c r="BA1419" i="2"/>
  <c r="F1407" i="2"/>
  <c r="BB1383" i="2"/>
  <c r="BB1357" i="2"/>
  <c r="D1321" i="2"/>
  <c r="BD1266" i="2"/>
  <c r="BA1198" i="2"/>
  <c r="D1100" i="2"/>
  <c r="BA1064" i="2"/>
  <c r="CC1026" i="2"/>
  <c r="D1026" i="2"/>
  <c r="BA1002" i="2"/>
  <c r="BB916" i="2"/>
  <c r="F880" i="2"/>
  <c r="BC880" i="2"/>
  <c r="BB844" i="2"/>
  <c r="E806" i="2"/>
  <c r="D770" i="2"/>
  <c r="BE636" i="2"/>
  <c r="D636" i="2"/>
  <c r="BA622" i="2"/>
  <c r="BA584" i="2"/>
  <c r="D546" i="2"/>
  <c r="D474" i="2"/>
  <c r="BC412" i="2"/>
  <c r="E388" i="2"/>
  <c r="BD376" i="2"/>
  <c r="BC328" i="2"/>
  <c r="BD304" i="2"/>
  <c r="F304" i="2"/>
  <c r="E204" i="2"/>
  <c r="D204" i="2"/>
  <c r="BB192" i="2"/>
  <c r="BA168" i="2"/>
  <c r="CF6" i="1"/>
  <c r="BB132" i="2"/>
  <c r="AX6" i="1"/>
  <c r="CB6" i="1"/>
  <c r="E104" i="2"/>
  <c r="E54" i="2"/>
  <c r="BB3154" i="2"/>
  <c r="E3106" i="2"/>
  <c r="BA3030" i="2"/>
  <c r="D2934" i="2"/>
  <c r="BA2782" i="2"/>
  <c r="E2758" i="2"/>
  <c r="D2746" i="2"/>
  <c r="BA2662" i="2"/>
  <c r="BA2638" i="2"/>
  <c r="E2612" i="2"/>
  <c r="D2600" i="2"/>
  <c r="BB2552" i="2"/>
  <c r="BD2540" i="2"/>
  <c r="D2528" i="2"/>
  <c r="T45" i="1"/>
  <c r="BB2528" i="2"/>
  <c r="AJ45" i="1"/>
  <c r="BC2428" i="2"/>
  <c r="E2308" i="2"/>
  <c r="F2270" i="2"/>
  <c r="D2246" i="2"/>
  <c r="E2208" i="2"/>
  <c r="D2196" i="2"/>
  <c r="D2110" i="2"/>
  <c r="BA2098" i="2"/>
  <c r="BB2060" i="2"/>
  <c r="BD2000" i="2"/>
  <c r="BB1988" i="2"/>
  <c r="BB1950" i="2"/>
  <c r="F1938" i="2"/>
  <c r="E1798" i="2"/>
  <c r="D1774" i="2"/>
  <c r="E1762" i="2"/>
  <c r="D1738" i="2"/>
  <c r="D1650" i="2"/>
  <c r="BA1614" i="2"/>
  <c r="E1578" i="2"/>
  <c r="D1554" i="2"/>
  <c r="F1418" i="2"/>
  <c r="BC1418" i="2"/>
  <c r="BB1382" i="2"/>
  <c r="BD1356" i="2"/>
  <c r="BD1344" i="2"/>
  <c r="D1332" i="2"/>
  <c r="BA1296" i="2"/>
  <c r="E1265" i="2"/>
  <c r="BD1265" i="2"/>
  <c r="BA1209" i="2"/>
  <c r="E1173" i="2"/>
  <c r="BD1173" i="2"/>
  <c r="BA1159" i="2"/>
  <c r="F1147" i="2"/>
  <c r="E1135" i="2"/>
  <c r="D1123" i="2"/>
  <c r="D1099" i="2"/>
  <c r="BA1075" i="2"/>
  <c r="BA1025" i="2"/>
  <c r="E953" i="2"/>
  <c r="BA903" i="2"/>
  <c r="F891" i="2"/>
  <c r="BC891" i="2"/>
  <c r="BB855" i="2"/>
  <c r="E805" i="2"/>
  <c r="D769" i="2"/>
  <c r="BN16" i="1"/>
  <c r="BV16" i="1"/>
  <c r="BD609" i="2"/>
  <c r="BB597" i="2"/>
  <c r="D569" i="2"/>
  <c r="D497" i="2"/>
  <c r="D425" i="2"/>
  <c r="BD399" i="2"/>
  <c r="BB363" i="2"/>
  <c r="E279" i="2"/>
  <c r="BB203" i="2"/>
  <c r="BB167" i="2"/>
  <c r="BD155" i="2"/>
  <c r="BA41" i="2"/>
  <c r="E17" i="2"/>
  <c r="E3152" i="2"/>
  <c r="E3140" i="2"/>
  <c r="E3104" i="2"/>
  <c r="AF51" i="1"/>
  <c r="BB3066" i="2"/>
  <c r="BA2968" i="2"/>
  <c r="D2956" i="2"/>
  <c r="E2768" i="2"/>
  <c r="D2756" i="2"/>
  <c r="BA2684" i="2"/>
  <c r="D2622" i="2"/>
  <c r="BC2586" i="2"/>
  <c r="BC2574" i="2"/>
  <c r="BD2562" i="2"/>
  <c r="E2550" i="2"/>
  <c r="BA2538" i="2"/>
  <c r="BB2438" i="2"/>
  <c r="BA2392" i="2"/>
  <c r="E2368" i="2"/>
  <c r="BA2356" i="2"/>
  <c r="BA2344" i="2"/>
  <c r="E2318" i="2"/>
  <c r="F2280" i="2"/>
  <c r="BB2158" i="2"/>
  <c r="BA2146" i="2"/>
  <c r="D2120" i="2"/>
  <c r="BA2108" i="2"/>
  <c r="BB2070" i="2"/>
  <c r="BB1998" i="2"/>
  <c r="F1936" i="2"/>
  <c r="BA1834" i="2"/>
  <c r="BA1698" i="2"/>
  <c r="BD1636" i="2"/>
  <c r="E1612" i="2"/>
  <c r="D1576" i="2"/>
  <c r="D1564" i="2"/>
  <c r="E1416" i="2"/>
  <c r="BA1380" i="2"/>
  <c r="BD1366" i="2"/>
  <c r="BD1318" i="2"/>
  <c r="BA1251" i="2"/>
  <c r="D1219" i="2"/>
  <c r="E1183" i="2"/>
  <c r="BD1183" i="2"/>
  <c r="D1157" i="2"/>
  <c r="F1097" i="2"/>
  <c r="E999" i="2"/>
  <c r="D951" i="2"/>
  <c r="CC951" i="2"/>
  <c r="BD901" i="2"/>
  <c r="E889" i="2"/>
  <c r="BD889" i="2"/>
  <c r="D865" i="2"/>
  <c r="BA853" i="2"/>
  <c r="BB681" i="2"/>
  <c r="D669" i="2"/>
  <c r="F607" i="2"/>
  <c r="BD607" i="2"/>
  <c r="D579" i="2"/>
  <c r="BA567" i="2"/>
  <c r="E507" i="2"/>
  <c r="BA495" i="2"/>
  <c r="D435" i="2"/>
  <c r="BA423" i="2"/>
  <c r="D409" i="2"/>
  <c r="BB373" i="2"/>
  <c r="BC313" i="2"/>
  <c r="F301" i="2"/>
  <c r="D277" i="2"/>
  <c r="BD277" i="2"/>
  <c r="D263" i="2"/>
  <c r="D251" i="2"/>
  <c r="BH239" i="2"/>
  <c r="D239" i="2"/>
  <c r="D227" i="2"/>
  <c r="D215" i="2"/>
  <c r="CC215" i="2"/>
  <c r="F177" i="2"/>
  <c r="F165" i="2"/>
  <c r="BA141" i="2"/>
  <c r="F141" i="2"/>
  <c r="E101" i="2"/>
  <c r="D77" i="2"/>
  <c r="E51" i="2"/>
  <c r="G74" i="3"/>
  <c r="H74" i="3" s="1"/>
  <c r="J74" i="3"/>
  <c r="K74" i="3"/>
  <c r="L74" i="3"/>
  <c r="J1162" i="3"/>
  <c r="K1162" i="3"/>
  <c r="G143" i="3"/>
  <c r="H143" i="3" s="1"/>
  <c r="J143" i="3"/>
  <c r="K143" i="3"/>
  <c r="L143" i="3"/>
  <c r="J1186" i="3"/>
  <c r="K1186" i="3"/>
  <c r="L1186" i="3"/>
  <c r="K43" i="3"/>
  <c r="L43" i="3"/>
  <c r="G43" i="3"/>
  <c r="H43" i="3" s="1"/>
  <c r="J43" i="3"/>
  <c r="G125" i="3"/>
  <c r="H125" i="3" s="1"/>
  <c r="K160" i="3"/>
  <c r="L160" i="3"/>
  <c r="G160" i="3"/>
  <c r="H160" i="3" s="1"/>
  <c r="J160" i="3"/>
  <c r="G4" i="3"/>
  <c r="H4" i="3" s="1"/>
  <c r="K4" i="3"/>
  <c r="J4" i="3"/>
  <c r="L4" i="3"/>
  <c r="K159" i="3"/>
  <c r="L159" i="3"/>
  <c r="F1547" i="3"/>
  <c r="F1439" i="3"/>
  <c r="E1427" i="3"/>
  <c r="D1415" i="3"/>
  <c r="E118" i="3"/>
  <c r="E106" i="3"/>
  <c r="E46" i="3"/>
  <c r="E34" i="3"/>
  <c r="E22" i="3"/>
  <c r="J159" i="3"/>
  <c r="G53" i="3"/>
  <c r="H53" i="3" s="1"/>
  <c r="K53" i="3"/>
  <c r="L53" i="3"/>
  <c r="G150" i="3"/>
  <c r="H150" i="3" s="1"/>
  <c r="J150" i="3"/>
  <c r="K150" i="3"/>
  <c r="L150" i="3"/>
  <c r="G114" i="3"/>
  <c r="H114" i="3" s="1"/>
  <c r="J114" i="3"/>
  <c r="K114" i="3"/>
  <c r="L114" i="3"/>
  <c r="K54" i="3"/>
  <c r="G159" i="3"/>
  <c r="H159" i="3" s="1"/>
  <c r="G103" i="3"/>
  <c r="H103" i="3" s="1"/>
  <c r="J103" i="3"/>
  <c r="K103" i="3"/>
  <c r="L103" i="3"/>
  <c r="G91" i="3"/>
  <c r="H91" i="3" s="1"/>
  <c r="J91" i="3"/>
  <c r="K91" i="3"/>
  <c r="L91" i="3"/>
  <c r="D1524" i="3"/>
  <c r="E155" i="3"/>
  <c r="K68" i="3"/>
  <c r="E1501" i="3"/>
  <c r="D1489" i="3"/>
  <c r="E1441" i="3"/>
  <c r="D1393" i="3"/>
  <c r="F144" i="3"/>
  <c r="F341" i="2"/>
  <c r="F132" i="3"/>
  <c r="F120" i="3"/>
  <c r="F84" i="3"/>
  <c r="F72" i="3"/>
  <c r="F60" i="3"/>
  <c r="F340" i="2"/>
  <c r="E48" i="3"/>
  <c r="F24" i="3"/>
  <c r="E1356" i="3"/>
  <c r="D1356" i="3"/>
  <c r="E1320" i="3"/>
  <c r="D1320" i="3"/>
  <c r="E1563" i="3"/>
  <c r="D1515" i="3"/>
  <c r="D1455" i="3"/>
  <c r="D1443" i="3"/>
  <c r="E1598" i="3"/>
  <c r="L1598" i="3"/>
  <c r="F1382" i="3"/>
  <c r="E1370" i="3"/>
  <c r="D169" i="3"/>
  <c r="E157" i="3"/>
  <c r="E61" i="3"/>
  <c r="D13" i="3"/>
  <c r="E1357" i="3"/>
  <c r="D1570" i="3"/>
  <c r="F1474" i="3"/>
  <c r="F1450" i="3"/>
  <c r="D165" i="3"/>
  <c r="F81" i="3"/>
  <c r="F336" i="2"/>
  <c r="E45" i="3"/>
  <c r="D9" i="3"/>
  <c r="D1350" i="3"/>
  <c r="D1467" i="3"/>
  <c r="E1455" i="3"/>
  <c r="E1443" i="3"/>
  <c r="D1431" i="3"/>
  <c r="D146" i="3"/>
  <c r="D134" i="3"/>
  <c r="D122" i="3"/>
  <c r="D110" i="3"/>
  <c r="D98" i="3"/>
  <c r="D86" i="3"/>
  <c r="D74" i="3"/>
  <c r="D62" i="3"/>
  <c r="D50" i="3"/>
  <c r="D38" i="3"/>
  <c r="D26" i="3"/>
  <c r="F1598" i="3"/>
  <c r="D1574" i="3"/>
  <c r="L1574" i="3"/>
  <c r="D1562" i="3"/>
  <c r="L92" i="3"/>
  <c r="G92" i="3"/>
  <c r="H92" i="3" s="1"/>
  <c r="J92" i="3"/>
  <c r="K92" i="3"/>
  <c r="D1437" i="3"/>
  <c r="K698" i="3"/>
  <c r="M698" i="3" s="1"/>
  <c r="L698" i="3"/>
  <c r="K126" i="3"/>
  <c r="L126" i="3"/>
  <c r="D1604" i="3"/>
  <c r="D1484" i="3"/>
  <c r="D1400" i="3"/>
  <c r="D1342" i="3"/>
  <c r="D1362" i="3"/>
  <c r="E161" i="3"/>
  <c r="D1505" i="3"/>
  <c r="D1409" i="3"/>
  <c r="E124" i="3"/>
  <c r="E112" i="3"/>
  <c r="E100" i="3"/>
  <c r="E88" i="3"/>
  <c r="E76" i="3"/>
  <c r="D64" i="3"/>
  <c r="D1564" i="3"/>
  <c r="F1370" i="3"/>
  <c r="E133" i="3"/>
  <c r="E1348" i="3"/>
  <c r="D1585" i="3"/>
  <c r="E1489" i="3"/>
  <c r="F1453" i="3"/>
  <c r="F1441" i="3"/>
  <c r="E1429" i="3"/>
  <c r="D1381" i="3"/>
  <c r="D12" i="3"/>
  <c r="D1335" i="3"/>
  <c r="F1536" i="3"/>
  <c r="E1524" i="3"/>
  <c r="D1512" i="3"/>
  <c r="E167" i="3"/>
  <c r="G171" i="3"/>
  <c r="H171" i="3" s="1"/>
  <c r="J171" i="3"/>
  <c r="K171" i="3"/>
  <c r="L171" i="3"/>
  <c r="E1346" i="3"/>
  <c r="E1559" i="3"/>
  <c r="E1535" i="3"/>
  <c r="F1427" i="3"/>
  <c r="E1415" i="3"/>
  <c r="D1403" i="3"/>
  <c r="D166" i="3"/>
  <c r="D10" i="3"/>
  <c r="D1582" i="3"/>
  <c r="E1570" i="3"/>
  <c r="E141" i="3"/>
  <c r="E117" i="3"/>
  <c r="D1509" i="3"/>
  <c r="D1473" i="3"/>
  <c r="D1425" i="3"/>
  <c r="G698" i="3"/>
  <c r="H698" i="3" s="1"/>
  <c r="D1331" i="3"/>
  <c r="E1604" i="3"/>
  <c r="D1592" i="3"/>
  <c r="E1484" i="3"/>
  <c r="D1472" i="3"/>
  <c r="F1412" i="3"/>
  <c r="E1400" i="3"/>
  <c r="E1342" i="3"/>
  <c r="E1353" i="3"/>
  <c r="D1590" i="3"/>
  <c r="D1578" i="3"/>
  <c r="F1386" i="3"/>
  <c r="F1374" i="3"/>
  <c r="E1362" i="3"/>
  <c r="E1601" i="3"/>
  <c r="E1589" i="3"/>
  <c r="E1505" i="3"/>
  <c r="D1493" i="3"/>
  <c r="D1397" i="3"/>
  <c r="E64" i="3"/>
  <c r="E16" i="3"/>
  <c r="E1564" i="3"/>
  <c r="D1552" i="3"/>
  <c r="G7" i="3"/>
  <c r="H7" i="3" s="1"/>
  <c r="L7" i="3"/>
  <c r="E1575" i="3"/>
  <c r="E1551" i="3"/>
  <c r="E1431" i="3"/>
  <c r="D1419" i="3"/>
  <c r="E146" i="3"/>
  <c r="E134" i="3"/>
  <c r="E122" i="3"/>
  <c r="E110" i="3"/>
  <c r="E98" i="3"/>
  <c r="E86" i="3"/>
  <c r="E74" i="3"/>
  <c r="E62" i="3"/>
  <c r="E50" i="3"/>
  <c r="E38" i="3"/>
  <c r="E26" i="3"/>
  <c r="D1349" i="3"/>
  <c r="E1349" i="3"/>
  <c r="E1574" i="3"/>
  <c r="E1562" i="3"/>
  <c r="D1597" i="3"/>
  <c r="E1585" i="3"/>
  <c r="D1561" i="3"/>
  <c r="E1477" i="3"/>
  <c r="E1417" i="3"/>
  <c r="D1369" i="3"/>
  <c r="F1524" i="3"/>
  <c r="E1512" i="3"/>
  <c r="F1464" i="3"/>
  <c r="D1440" i="3"/>
  <c r="D143" i="3"/>
  <c r="D131" i="3"/>
  <c r="D119" i="3"/>
  <c r="D107" i="3"/>
  <c r="D95" i="3"/>
  <c r="D83" i="3"/>
  <c r="D71" i="3"/>
  <c r="D59" i="3"/>
  <c r="D47" i="3"/>
  <c r="D35" i="3"/>
  <c r="D1607" i="3"/>
  <c r="F1559" i="3"/>
  <c r="F1415" i="3"/>
  <c r="E1403" i="3"/>
  <c r="D1391" i="3"/>
  <c r="D1345" i="3"/>
  <c r="E1582" i="3"/>
  <c r="D1546" i="3"/>
  <c r="E1605" i="3"/>
  <c r="D1461" i="3"/>
  <c r="D1413" i="3"/>
  <c r="E1343" i="3"/>
  <c r="E1592" i="3"/>
  <c r="D1580" i="3"/>
  <c r="E1472" i="3"/>
  <c r="D1460" i="3"/>
  <c r="F1400" i="3"/>
  <c r="D1376" i="3"/>
  <c r="D1330" i="3"/>
  <c r="E1590" i="3"/>
  <c r="E1578" i="3"/>
  <c r="D1577" i="3"/>
  <c r="E1493" i="3"/>
  <c r="D1481" i="3"/>
  <c r="D1469" i="3"/>
  <c r="E1433" i="3"/>
  <c r="D1385" i="3"/>
  <c r="D4" i="3"/>
  <c r="E1552" i="3"/>
  <c r="D1540" i="3"/>
  <c r="D3" i="3"/>
  <c r="E1326" i="3"/>
  <c r="D1326" i="3"/>
  <c r="E1419" i="3"/>
  <c r="D1407" i="3"/>
  <c r="D14" i="3"/>
  <c r="D1538" i="3"/>
  <c r="E1336" i="3"/>
  <c r="E1324" i="3"/>
  <c r="F1597" i="3"/>
  <c r="E1561" i="3"/>
  <c r="D1549" i="3"/>
  <c r="F1477" i="3"/>
  <c r="E1465" i="3"/>
  <c r="D168" i="3"/>
  <c r="D156" i="3"/>
  <c r="D1347" i="3"/>
  <c r="E1440" i="3"/>
  <c r="D1428" i="3"/>
  <c r="E143" i="3"/>
  <c r="E131" i="3"/>
  <c r="E119" i="3"/>
  <c r="E107" i="3"/>
  <c r="E95" i="3"/>
  <c r="E83" i="3"/>
  <c r="E71" i="3"/>
  <c r="E59" i="3"/>
  <c r="E47" i="3"/>
  <c r="E35" i="3"/>
  <c r="E11" i="3"/>
  <c r="G51" i="3"/>
  <c r="H51" i="3" s="1"/>
  <c r="J51" i="3"/>
  <c r="K51" i="3"/>
  <c r="L51" i="3"/>
  <c r="D1595" i="3"/>
  <c r="E1571" i="3"/>
  <c r="E1391" i="3"/>
  <c r="E1546" i="3"/>
  <c r="D1332" i="3"/>
  <c r="F1360" i="3"/>
  <c r="F1320" i="3"/>
  <c r="D1497" i="3"/>
  <c r="E1461" i="3"/>
  <c r="D1401" i="3"/>
  <c r="D152" i="3"/>
  <c r="D140" i="3"/>
  <c r="D128" i="3"/>
  <c r="D116" i="3"/>
  <c r="D104" i="3"/>
  <c r="D92" i="3"/>
  <c r="D80" i="3"/>
  <c r="D68" i="3"/>
  <c r="D56" i="3"/>
  <c r="D44" i="3"/>
  <c r="D20" i="3"/>
  <c r="E1580" i="3"/>
  <c r="D1568" i="3"/>
  <c r="E1460" i="3"/>
  <c r="E1376" i="3"/>
  <c r="D1364" i="3"/>
  <c r="D163" i="3"/>
  <c r="E1435" i="3"/>
  <c r="D150" i="3"/>
  <c r="D138" i="3"/>
  <c r="D126" i="3"/>
  <c r="D114" i="3"/>
  <c r="D102" i="3"/>
  <c r="D90" i="3"/>
  <c r="D78" i="3"/>
  <c r="D66" i="3"/>
  <c r="D54" i="3"/>
  <c r="D30" i="3"/>
  <c r="D18" i="3"/>
  <c r="F1578" i="3"/>
  <c r="D1554" i="3"/>
  <c r="F1362" i="3"/>
  <c r="D161" i="3"/>
  <c r="E29" i="3"/>
  <c r="D5" i="3"/>
  <c r="D1601" i="3"/>
  <c r="E1577" i="3"/>
  <c r="D1565" i="3"/>
  <c r="E1481" i="3"/>
  <c r="E1351" i="3"/>
  <c r="D1351" i="3"/>
  <c r="F1552" i="3"/>
  <c r="E1540" i="3"/>
  <c r="D1528" i="3"/>
  <c r="E159" i="3"/>
  <c r="E1587" i="3"/>
  <c r="E1515" i="3"/>
  <c r="E1407" i="3"/>
  <c r="D1395" i="3"/>
  <c r="E170" i="3"/>
  <c r="D1550" i="3"/>
  <c r="E1538" i="3"/>
  <c r="D1454" i="3"/>
  <c r="D1442" i="3"/>
  <c r="E13" i="3"/>
  <c r="D1324" i="3"/>
  <c r="D1573" i="3"/>
  <c r="E1549" i="3"/>
  <c r="E1405" i="3"/>
  <c r="E1393" i="3"/>
  <c r="E168" i="3"/>
  <c r="E156" i="3"/>
  <c r="E12" i="3"/>
  <c r="E1347" i="3"/>
  <c r="D1500" i="3"/>
  <c r="E1428" i="3"/>
  <c r="D1416" i="3"/>
  <c r="D1583" i="3"/>
  <c r="D1499" i="3"/>
  <c r="D1379" i="3"/>
  <c r="D1367" i="3"/>
  <c r="E10" i="3"/>
  <c r="F1546" i="3"/>
  <c r="D1522" i="3"/>
  <c r="D1438" i="3"/>
  <c r="E9" i="3"/>
  <c r="E1593" i="3"/>
  <c r="D1581" i="3"/>
  <c r="E1497" i="3"/>
  <c r="D1485" i="3"/>
  <c r="D1389" i="3"/>
  <c r="E152" i="3"/>
  <c r="E140" i="3"/>
  <c r="E128" i="3"/>
  <c r="E116" i="3"/>
  <c r="E104" i="3"/>
  <c r="E92" i="3"/>
  <c r="E80" i="3"/>
  <c r="E68" i="3"/>
  <c r="E56" i="3"/>
  <c r="E44" i="3"/>
  <c r="D32" i="3"/>
  <c r="E20" i="3"/>
  <c r="D1355" i="3"/>
  <c r="E1568" i="3"/>
  <c r="D1556" i="3"/>
  <c r="E1448" i="3"/>
  <c r="E1364" i="3"/>
  <c r="E1330" i="3"/>
  <c r="D1411" i="3"/>
  <c r="E150" i="3"/>
  <c r="E138" i="3"/>
  <c r="E126" i="3"/>
  <c r="E114" i="3"/>
  <c r="E102" i="3"/>
  <c r="E90" i="3"/>
  <c r="E78" i="3"/>
  <c r="E66" i="3"/>
  <c r="E54" i="3"/>
  <c r="E30" i="3"/>
  <c r="E18" i="3"/>
  <c r="D1566" i="3"/>
  <c r="E1554" i="3"/>
  <c r="F1542" i="3"/>
  <c r="D1589" i="3"/>
  <c r="E1565" i="3"/>
  <c r="F1481" i="3"/>
  <c r="E1469" i="3"/>
  <c r="E1421" i="3"/>
  <c r="E1409" i="3"/>
  <c r="D1373" i="3"/>
  <c r="D160" i="3"/>
  <c r="E1528" i="3"/>
  <c r="D1516" i="3"/>
  <c r="F1456" i="3"/>
  <c r="K1222" i="3"/>
  <c r="D1599" i="3"/>
  <c r="E1395" i="3"/>
  <c r="D1383" i="3"/>
  <c r="E1337" i="3"/>
  <c r="E1550" i="3"/>
  <c r="D1526" i="3"/>
  <c r="D1514" i="3"/>
  <c r="E1442" i="3"/>
  <c r="D1430" i="3"/>
  <c r="E169" i="3"/>
  <c r="D145" i="3"/>
  <c r="D133" i="3"/>
  <c r="D121" i="3"/>
  <c r="D109" i="3"/>
  <c r="D85" i="3"/>
  <c r="D73" i="3"/>
  <c r="D61" i="3"/>
  <c r="D49" i="3"/>
  <c r="D37" i="3"/>
  <c r="D25" i="3"/>
  <c r="D1537" i="3"/>
  <c r="E1525" i="3"/>
  <c r="E1381" i="3"/>
  <c r="E1500" i="3"/>
  <c r="D1488" i="3"/>
  <c r="F1428" i="3"/>
  <c r="E1416" i="3"/>
  <c r="D1404" i="3"/>
  <c r="G75" i="3"/>
  <c r="H75" i="3" s="1"/>
  <c r="J75" i="3"/>
  <c r="K75" i="3"/>
  <c r="L75" i="3"/>
  <c r="D1571" i="3"/>
  <c r="E1511" i="3"/>
  <c r="E1499" i="3"/>
  <c r="D1487" i="3"/>
  <c r="D1475" i="3"/>
  <c r="E1379" i="3"/>
  <c r="E1367" i="3"/>
  <c r="E166" i="3"/>
  <c r="G27" i="3"/>
  <c r="H27" i="3" s="1"/>
  <c r="J27" i="3"/>
  <c r="K27" i="3"/>
  <c r="L27" i="3"/>
  <c r="D1357" i="3"/>
  <c r="E1333" i="3"/>
  <c r="D1321" i="3"/>
  <c r="D1534" i="3"/>
  <c r="E1522" i="3"/>
  <c r="E1438" i="3"/>
  <c r="D1426" i="3"/>
  <c r="D153" i="3"/>
  <c r="D141" i="3"/>
  <c r="D129" i="3"/>
  <c r="D117" i="3"/>
  <c r="D105" i="3"/>
  <c r="D93" i="3"/>
  <c r="D81" i="3"/>
  <c r="D69" i="3"/>
  <c r="D57" i="3"/>
  <c r="D45" i="3"/>
  <c r="D33" i="3"/>
  <c r="D21" i="3"/>
  <c r="D1605" i="3"/>
  <c r="E1581" i="3"/>
  <c r="E1485" i="3"/>
  <c r="E1437" i="3"/>
  <c r="E1425" i="3"/>
  <c r="D1377" i="3"/>
  <c r="E32" i="3"/>
  <c r="E1355" i="3"/>
  <c r="D1343" i="3"/>
  <c r="E1556" i="3"/>
  <c r="D1544" i="3"/>
  <c r="F1484" i="3"/>
  <c r="F1376" i="3"/>
  <c r="D1354" i="3"/>
  <c r="E1411" i="3"/>
  <c r="D1399" i="3"/>
  <c r="D6" i="3"/>
  <c r="E1566" i="3"/>
  <c r="F1554" i="3"/>
  <c r="D1542" i="3"/>
  <c r="D1530" i="3"/>
  <c r="D1446" i="3"/>
  <c r="D1328" i="3"/>
  <c r="F1589" i="3"/>
  <c r="D1553" i="3"/>
  <c r="E1541" i="3"/>
  <c r="D1457" i="3"/>
  <c r="F1421" i="3"/>
  <c r="F1409" i="3"/>
  <c r="E1397" i="3"/>
  <c r="E160" i="3"/>
  <c r="E4" i="3"/>
  <c r="E1516" i="3"/>
  <c r="D1444" i="3"/>
  <c r="D147" i="3"/>
  <c r="D135" i="3"/>
  <c r="D123" i="3"/>
  <c r="D111" i="3"/>
  <c r="D87" i="3"/>
  <c r="D75" i="3"/>
  <c r="D63" i="3"/>
  <c r="D51" i="3"/>
  <c r="D39" i="3"/>
  <c r="D27" i="3"/>
  <c r="D15" i="3"/>
  <c r="BS2410" i="2"/>
  <c r="CU42" i="1" s="1"/>
  <c r="J1198" i="3"/>
  <c r="M1198" i="3" s="1"/>
  <c r="E1350" i="3"/>
  <c r="D1587" i="3"/>
  <c r="E1527" i="3"/>
  <c r="D1503" i="3"/>
  <c r="E1383" i="3"/>
  <c r="D1371" i="3"/>
  <c r="E14" i="3"/>
  <c r="E1526" i="3"/>
  <c r="E1514" i="3"/>
  <c r="E1502" i="3"/>
  <c r="E1430" i="3"/>
  <c r="D1418" i="3"/>
  <c r="E1537" i="3"/>
  <c r="D1513" i="3"/>
  <c r="E1369" i="3"/>
  <c r="D1596" i="3"/>
  <c r="E1488" i="3"/>
  <c r="D1476" i="3"/>
  <c r="E1404" i="3"/>
  <c r="D1392" i="3"/>
  <c r="D1322" i="3"/>
  <c r="E1607" i="3"/>
  <c r="D1559" i="3"/>
  <c r="F1511" i="3"/>
  <c r="E1487" i="3"/>
  <c r="D1463" i="3"/>
  <c r="D154" i="3"/>
  <c r="E1321" i="3"/>
  <c r="E1534" i="3"/>
  <c r="D1510" i="3"/>
  <c r="E1498" i="3"/>
  <c r="E1426" i="3"/>
  <c r="D1414" i="3"/>
  <c r="E1332" i="3"/>
  <c r="D1593" i="3"/>
  <c r="D1569" i="3"/>
  <c r="E1557" i="3"/>
  <c r="E1473" i="3"/>
  <c r="E1413" i="3"/>
  <c r="D1365" i="3"/>
  <c r="D8" i="3"/>
  <c r="E1544" i="3"/>
  <c r="D1532" i="3"/>
  <c r="F1472" i="3"/>
  <c r="D7" i="3"/>
  <c r="E1354" i="3"/>
  <c r="E1399" i="3"/>
  <c r="D1387" i="3"/>
  <c r="F1566" i="3"/>
  <c r="E1542" i="3"/>
  <c r="E1530" i="3"/>
  <c r="E1446" i="3"/>
  <c r="D1434" i="3"/>
  <c r="E1553" i="3"/>
  <c r="D1529" i="3"/>
  <c r="E1457" i="3"/>
  <c r="E1385" i="3"/>
  <c r="E1444" i="3"/>
  <c r="D1432" i="3"/>
  <c r="E147" i="3"/>
  <c r="E135" i="3"/>
  <c r="E123" i="3"/>
  <c r="E111" i="3"/>
  <c r="E87" i="3"/>
  <c r="E75" i="3"/>
  <c r="E63" i="3"/>
  <c r="E51" i="3"/>
  <c r="E39" i="3"/>
  <c r="E27" i="3"/>
  <c r="E15" i="3"/>
  <c r="E3" i="3"/>
  <c r="L1222" i="3"/>
  <c r="D1575" i="3"/>
  <c r="F1527" i="3"/>
  <c r="E1503" i="3"/>
  <c r="D1491" i="3"/>
  <c r="D1479" i="3"/>
  <c r="F1383" i="3"/>
  <c r="E1371" i="3"/>
  <c r="E1490" i="3"/>
  <c r="E1418" i="3"/>
  <c r="D1406" i="3"/>
  <c r="E145" i="3"/>
  <c r="E121" i="3"/>
  <c r="E109" i="3"/>
  <c r="D1348" i="3"/>
  <c r="E1513" i="3"/>
  <c r="E1335" i="3"/>
  <c r="E1596" i="3"/>
  <c r="D1584" i="3"/>
  <c r="E1476" i="3"/>
  <c r="D1464" i="3"/>
  <c r="F1404" i="3"/>
  <c r="E1392" i="3"/>
  <c r="D1380" i="3"/>
  <c r="K99" i="3"/>
  <c r="D1358" i="3"/>
  <c r="E1322" i="3"/>
  <c r="D1547" i="3"/>
  <c r="E1523" i="3"/>
  <c r="F1487" i="3"/>
  <c r="E1463" i="3"/>
  <c r="D1451" i="3"/>
  <c r="E154" i="3"/>
  <c r="E1510" i="3"/>
  <c r="E1486" i="3"/>
  <c r="E1414" i="3"/>
  <c r="D1402" i="3"/>
  <c r="E153" i="3"/>
  <c r="E129" i="3"/>
  <c r="E105" i="3"/>
  <c r="F1593" i="3"/>
  <c r="E1569" i="3"/>
  <c r="D1545" i="3"/>
  <c r="E1401" i="3"/>
  <c r="E1532" i="3"/>
  <c r="D1520" i="3"/>
  <c r="E1387" i="3"/>
  <c r="D1375" i="3"/>
  <c r="E1506" i="3"/>
  <c r="E1434" i="3"/>
  <c r="D1422" i="3"/>
  <c r="E5" i="3"/>
  <c r="E1529" i="3"/>
  <c r="D1517" i="3"/>
  <c r="D1504" i="3"/>
  <c r="E1432" i="3"/>
  <c r="D1420" i="3"/>
  <c r="BT2410" i="2"/>
  <c r="L1276" i="3"/>
  <c r="D1338" i="3"/>
  <c r="D1563" i="3"/>
  <c r="E1539" i="3"/>
  <c r="E1491" i="3"/>
  <c r="E1467" i="3"/>
  <c r="D158" i="3"/>
  <c r="D1337" i="3"/>
  <c r="D1325" i="3"/>
  <c r="D1502" i="3"/>
  <c r="D1478" i="3"/>
  <c r="E1406" i="3"/>
  <c r="D1394" i="3"/>
  <c r="D1525" i="3"/>
  <c r="D1441" i="3"/>
  <c r="D1323" i="3"/>
  <c r="F1596" i="3"/>
  <c r="E1584" i="3"/>
  <c r="D1572" i="3"/>
  <c r="E1464" i="3"/>
  <c r="E1380" i="3"/>
  <c r="D1368" i="3"/>
  <c r="D167" i="3"/>
  <c r="D155" i="3"/>
  <c r="E1358" i="3"/>
  <c r="D1535" i="3"/>
  <c r="F1463" i="3"/>
  <c r="E1451" i="3"/>
  <c r="D1498" i="3"/>
  <c r="F1414" i="3"/>
  <c r="E1402" i="3"/>
  <c r="D1390" i="3"/>
  <c r="E1545" i="3"/>
  <c r="D1533" i="3"/>
  <c r="D1449" i="3"/>
  <c r="D164" i="3"/>
  <c r="F1532" i="3"/>
  <c r="E1520" i="3"/>
  <c r="D1508" i="3"/>
  <c r="D1448" i="3"/>
  <c r="D1495" i="3"/>
  <c r="E1375" i="3"/>
  <c r="D1363" i="3"/>
  <c r="E6" i="3"/>
  <c r="D1518" i="3"/>
  <c r="D1506" i="3"/>
  <c r="E1494" i="3"/>
  <c r="E1422" i="3"/>
  <c r="D137" i="3"/>
  <c r="D125" i="3"/>
  <c r="D113" i="3"/>
  <c r="D101" i="3"/>
  <c r="D89" i="3"/>
  <c r="D77" i="3"/>
  <c r="D65" i="3"/>
  <c r="D29" i="3"/>
  <c r="D17" i="3"/>
  <c r="E1328" i="3"/>
  <c r="F1553" i="3"/>
  <c r="D1541" i="3"/>
  <c r="E1517" i="3"/>
  <c r="E1373" i="3"/>
  <c r="E1339" i="3"/>
  <c r="E1504" i="3"/>
  <c r="D1492" i="3"/>
  <c r="F1432" i="3"/>
  <c r="E1420" i="3"/>
  <c r="D1408" i="3"/>
  <c r="CG2410" i="2"/>
  <c r="D1551" i="3"/>
  <c r="E158" i="3"/>
  <c r="E1325" i="3"/>
  <c r="D1490" i="3"/>
  <c r="E1478" i="3"/>
  <c r="D1466" i="3"/>
  <c r="E1394" i="3"/>
  <c r="E85" i="3"/>
  <c r="E73" i="3"/>
  <c r="E49" i="3"/>
  <c r="E37" i="3"/>
  <c r="E25" i="3"/>
  <c r="D1429" i="3"/>
  <c r="E1572" i="3"/>
  <c r="D1560" i="3"/>
  <c r="E1583" i="3"/>
  <c r="D1523" i="3"/>
  <c r="F1451" i="3"/>
  <c r="J76" i="3"/>
  <c r="K76" i="3"/>
  <c r="L76" i="3"/>
  <c r="G76" i="3"/>
  <c r="H76" i="3" s="1"/>
  <c r="E1606" i="3"/>
  <c r="D1486" i="3"/>
  <c r="D1474" i="3"/>
  <c r="F1402" i="3"/>
  <c r="E1390" i="3"/>
  <c r="D1378" i="3"/>
  <c r="E93" i="3"/>
  <c r="E81" i="3"/>
  <c r="E69" i="3"/>
  <c r="E57" i="3"/>
  <c r="E33" i="3"/>
  <c r="E21" i="3"/>
  <c r="D1344" i="3"/>
  <c r="D1557" i="3"/>
  <c r="E1533" i="3"/>
  <c r="E1449" i="3"/>
  <c r="E1389" i="3"/>
  <c r="E1377" i="3"/>
  <c r="E164" i="3"/>
  <c r="E8" i="3"/>
  <c r="F1520" i="3"/>
  <c r="E1508" i="3"/>
  <c r="D1436" i="3"/>
  <c r="E163" i="3"/>
  <c r="D151" i="3"/>
  <c r="D139" i="3"/>
  <c r="D127" i="3"/>
  <c r="D115" i="3"/>
  <c r="D103" i="3"/>
  <c r="D91" i="3"/>
  <c r="D79" i="3"/>
  <c r="D67" i="3"/>
  <c r="D55" i="3"/>
  <c r="D43" i="3"/>
  <c r="D31" i="3"/>
  <c r="E1363" i="3"/>
  <c r="D1482" i="3"/>
  <c r="D1445" i="3"/>
  <c r="F1373" i="3"/>
  <c r="K690" i="3"/>
  <c r="L690" i="3"/>
  <c r="D1600" i="3"/>
  <c r="E1492" i="3"/>
  <c r="D1480" i="3"/>
  <c r="E1408" i="3"/>
  <c r="D1396" i="3"/>
  <c r="E1599" i="3"/>
  <c r="D1539" i="3"/>
  <c r="E1479" i="3"/>
  <c r="D170" i="3"/>
  <c r="E1466" i="3"/>
  <c r="D1382" i="3"/>
  <c r="D1477" i="3"/>
  <c r="D1465" i="3"/>
  <c r="D1417" i="3"/>
  <c r="D144" i="3"/>
  <c r="D132" i="3"/>
  <c r="D120" i="3"/>
  <c r="D108" i="3"/>
  <c r="D96" i="3"/>
  <c r="D84" i="3"/>
  <c r="D72" i="3"/>
  <c r="D60" i="3"/>
  <c r="D36" i="3"/>
  <c r="D24" i="3"/>
  <c r="D1359" i="3"/>
  <c r="E1323" i="3"/>
  <c r="E1560" i="3"/>
  <c r="D1548" i="3"/>
  <c r="D1452" i="3"/>
  <c r="E1368" i="3"/>
  <c r="D1334" i="3"/>
  <c r="E1595" i="3"/>
  <c r="D1511" i="3"/>
  <c r="E1475" i="3"/>
  <c r="D1439" i="3"/>
  <c r="D1606" i="3"/>
  <c r="D1594" i="3"/>
  <c r="E1474" i="3"/>
  <c r="D1450" i="3"/>
  <c r="E1378" i="3"/>
  <c r="D1366" i="3"/>
  <c r="E165" i="3"/>
  <c r="D1521" i="3"/>
  <c r="E1509" i="3"/>
  <c r="E1365" i="3"/>
  <c r="E1436" i="3"/>
  <c r="D1424" i="3"/>
  <c r="E151" i="3"/>
  <c r="E139" i="3"/>
  <c r="E127" i="3"/>
  <c r="E115" i="3"/>
  <c r="E103" i="3"/>
  <c r="E91" i="3"/>
  <c r="E79" i="3"/>
  <c r="E67" i="3"/>
  <c r="E55" i="3"/>
  <c r="E43" i="3"/>
  <c r="E31" i="3"/>
  <c r="E7" i="3"/>
  <c r="D162" i="3"/>
  <c r="D1353" i="3"/>
  <c r="D1494" i="3"/>
  <c r="E1482" i="3"/>
  <c r="D1470" i="3"/>
  <c r="E137" i="3"/>
  <c r="E125" i="3"/>
  <c r="E113" i="3"/>
  <c r="F1529" i="3"/>
  <c r="D1433" i="3"/>
  <c r="E1600" i="3"/>
  <c r="D1588" i="3"/>
  <c r="E1480" i="3"/>
  <c r="D1468" i="3"/>
  <c r="E1396" i="3"/>
  <c r="F3" i="3"/>
  <c r="E1338" i="3"/>
  <c r="D1527" i="3"/>
  <c r="D1598" i="3"/>
  <c r="D1586" i="3"/>
  <c r="E1454" i="3"/>
  <c r="E1382" i="3"/>
  <c r="D1370" i="3"/>
  <c r="D157" i="3"/>
  <c r="D1336" i="3"/>
  <c r="E1597" i="3"/>
  <c r="D1501" i="3"/>
  <c r="D1453" i="3"/>
  <c r="D1405" i="3"/>
  <c r="E144" i="3"/>
  <c r="E132" i="3"/>
  <c r="E120" i="3"/>
  <c r="E108" i="3"/>
  <c r="E96" i="3"/>
  <c r="E84" i="3"/>
  <c r="E72" i="3"/>
  <c r="E60" i="3"/>
  <c r="D48" i="3"/>
  <c r="E36" i="3"/>
  <c r="E24" i="3"/>
  <c r="E1548" i="3"/>
  <c r="D1536" i="3"/>
  <c r="E1452" i="3"/>
  <c r="D11" i="3"/>
  <c r="D1346" i="3"/>
  <c r="E1547" i="3"/>
  <c r="D1427" i="3"/>
  <c r="D142" i="3"/>
  <c r="D130" i="3"/>
  <c r="D118" i="3"/>
  <c r="D106" i="3"/>
  <c r="D94" i="3"/>
  <c r="D82" i="3"/>
  <c r="D70" i="3"/>
  <c r="D58" i="3"/>
  <c r="D46" i="3"/>
  <c r="D34" i="3"/>
  <c r="D22" i="3"/>
  <c r="E1345" i="3"/>
  <c r="D1333" i="3"/>
  <c r="D1462" i="3"/>
  <c r="E1450" i="3"/>
  <c r="E1366" i="3"/>
  <c r="E1344" i="3"/>
  <c r="F1545" i="3"/>
  <c r="E1521" i="3"/>
  <c r="D1496" i="3"/>
  <c r="F1436" i="3"/>
  <c r="E1424" i="3"/>
  <c r="D1412" i="3"/>
  <c r="E1603" i="3"/>
  <c r="E162" i="3"/>
  <c r="D1602" i="3"/>
  <c r="E1470" i="3"/>
  <c r="D1458" i="3"/>
  <c r="D1386" i="3"/>
  <c r="D1374" i="3"/>
  <c r="D1421" i="3"/>
  <c r="D148" i="3"/>
  <c r="D136" i="3"/>
  <c r="D124" i="3"/>
  <c r="D112" i="3"/>
  <c r="D100" i="3"/>
  <c r="D88" i="3"/>
  <c r="D76" i="3"/>
  <c r="D52" i="3"/>
  <c r="D40" i="3"/>
  <c r="D28" i="3"/>
  <c r="D1339" i="3"/>
  <c r="E1588" i="3"/>
  <c r="D1576" i="3"/>
  <c r="D1456" i="3"/>
  <c r="F1396" i="3"/>
  <c r="E1384" i="3"/>
  <c r="D171" i="3"/>
  <c r="D159" i="3"/>
  <c r="K1558" i="3"/>
  <c r="K1574" i="3"/>
  <c r="G1566" i="3"/>
  <c r="H1566" i="3" s="1"/>
  <c r="J1566" i="3"/>
  <c r="K1566" i="3"/>
  <c r="L1566" i="3"/>
  <c r="G1590" i="3"/>
  <c r="H1590" i="3" s="1"/>
  <c r="J1590" i="3"/>
  <c r="K1590" i="3"/>
  <c r="L1590" i="3"/>
  <c r="BH3081" i="2"/>
  <c r="J3095" i="2"/>
  <c r="BG3095" i="2"/>
  <c r="G3095" i="2"/>
  <c r="H3095" i="2" s="1"/>
  <c r="BF3095" i="2"/>
  <c r="BE3095" i="2"/>
  <c r="CC3095" i="2"/>
  <c r="BH3095" i="2"/>
  <c r="D2785" i="2"/>
  <c r="E2785" i="2"/>
  <c r="BA2785" i="2"/>
  <c r="BB2785" i="2"/>
  <c r="BC2785" i="2"/>
  <c r="BD2785" i="2"/>
  <c r="R46" i="1"/>
  <c r="BE2347" i="2"/>
  <c r="BF2347" i="2"/>
  <c r="J2347" i="2"/>
  <c r="G2347" i="2"/>
  <c r="H2347" i="2" s="1"/>
  <c r="L2347" i="2"/>
  <c r="CC2347" i="2"/>
  <c r="L1945" i="2"/>
  <c r="K2371" i="2"/>
  <c r="BG2347" i="2"/>
  <c r="M3250" i="2"/>
  <c r="M3235" i="2"/>
  <c r="M3247" i="2"/>
  <c r="M3238" i="2"/>
  <c r="G1168" i="3"/>
  <c r="H1168" i="3" s="1"/>
  <c r="L1138" i="3"/>
  <c r="G1234" i="3"/>
  <c r="H1234" i="3" s="1"/>
  <c r="J1168" i="3"/>
  <c r="M1168" i="3" s="1"/>
  <c r="L1204" i="3"/>
  <c r="M1204" i="3" s="1"/>
  <c r="G1186" i="3"/>
  <c r="H1186" i="3" s="1"/>
  <c r="K1138" i="3"/>
  <c r="L1234" i="3"/>
  <c r="G1078" i="3"/>
  <c r="H1078" i="3" s="1"/>
  <c r="J1138" i="3"/>
  <c r="L104" i="3"/>
  <c r="CC3097" i="2"/>
  <c r="BF2366" i="2"/>
  <c r="BG3097" i="2"/>
  <c r="J3199" i="2"/>
  <c r="L3199" i="2"/>
  <c r="BE3199" i="2"/>
  <c r="BF3199" i="2"/>
  <c r="BG3199" i="2"/>
  <c r="BH3199" i="2"/>
  <c r="BC2409" i="2"/>
  <c r="BF433" i="2"/>
  <c r="BE617" i="2"/>
  <c r="K3115" i="2"/>
  <c r="G3115" i="2"/>
  <c r="H3115" i="2" s="1"/>
  <c r="L1541" i="2"/>
  <c r="K1541" i="2"/>
  <c r="J1541" i="2"/>
  <c r="BF1541" i="2"/>
  <c r="BG1541" i="2"/>
  <c r="BH1541" i="2"/>
  <c r="G1541" i="2"/>
  <c r="H1541" i="2" s="1"/>
  <c r="BE1541" i="2"/>
  <c r="L2576" i="2"/>
  <c r="J2576" i="2"/>
  <c r="K2576" i="2"/>
  <c r="BH2576" i="2"/>
  <c r="G2576" i="2"/>
  <c r="H2576" i="2" s="1"/>
  <c r="BE2576" i="2"/>
  <c r="BF2576" i="2"/>
  <c r="BG2576" i="2"/>
  <c r="CC748" i="2"/>
  <c r="G748" i="2"/>
  <c r="H748" i="2" s="1"/>
  <c r="J748" i="2"/>
  <c r="K748" i="2"/>
  <c r="L748" i="2"/>
  <c r="J357" i="2"/>
  <c r="BH357" i="2"/>
  <c r="BE417" i="2"/>
  <c r="K3089" i="2"/>
  <c r="CC486" i="2"/>
  <c r="BF486" i="2"/>
  <c r="BE598" i="2"/>
  <c r="L598" i="2"/>
  <c r="G598" i="2"/>
  <c r="H598" i="2" s="1"/>
  <c r="K598" i="2"/>
  <c r="CD598" i="2"/>
  <c r="J598" i="2"/>
  <c r="BF598" i="2"/>
  <c r="BG598" i="2"/>
  <c r="BH598" i="2"/>
  <c r="BF1119" i="2"/>
  <c r="BF1650" i="2"/>
  <c r="BG1650" i="2"/>
  <c r="J828" i="2"/>
  <c r="J488" i="2"/>
  <c r="L488" i="2"/>
  <c r="K488" i="2"/>
  <c r="BE488" i="2"/>
  <c r="BF488" i="2"/>
  <c r="BG488" i="2"/>
  <c r="G488" i="2"/>
  <c r="H488" i="2" s="1"/>
  <c r="BH488" i="2"/>
  <c r="BF1061" i="2"/>
  <c r="L1667" i="2"/>
  <c r="K1667" i="2"/>
  <c r="J1667" i="2"/>
  <c r="BE1667" i="2"/>
  <c r="BF1667" i="2"/>
  <c r="BG1667" i="2"/>
  <c r="BH1667" i="2"/>
  <c r="G1667" i="2"/>
  <c r="H1667" i="2" s="1"/>
  <c r="BG3110" i="2"/>
  <c r="L442" i="2"/>
  <c r="BH2694" i="2"/>
  <c r="BG2683" i="2"/>
  <c r="CD2755" i="2"/>
  <c r="G2755" i="2"/>
  <c r="H2755" i="2" s="1"/>
  <c r="BG2755" i="2"/>
  <c r="J1553" i="2"/>
  <c r="BH1707" i="2"/>
  <c r="L2598" i="2"/>
  <c r="J2598" i="2"/>
  <c r="K2598" i="2"/>
  <c r="BF2598" i="2"/>
  <c r="BG2598" i="2"/>
  <c r="BH2598" i="2"/>
  <c r="G2598" i="2"/>
  <c r="H2598" i="2" s="1"/>
  <c r="BE2598" i="2"/>
  <c r="K470" i="2"/>
  <c r="J542" i="2"/>
  <c r="G2722" i="2"/>
  <c r="H2722" i="2" s="1"/>
  <c r="J2722" i="2"/>
  <c r="L2722" i="2"/>
  <c r="K2722" i="2"/>
  <c r="BE2722" i="2"/>
  <c r="BF2722" i="2"/>
  <c r="BG2722" i="2"/>
  <c r="L1583" i="2"/>
  <c r="K1583" i="2"/>
  <c r="J1583" i="2"/>
  <c r="BH1583" i="2"/>
  <c r="G1583" i="2"/>
  <c r="H1583" i="2" s="1"/>
  <c r="BE1583" i="2"/>
  <c r="BF1583" i="2"/>
  <c r="BG1583" i="2"/>
  <c r="J1542" i="2"/>
  <c r="J2565" i="2"/>
  <c r="K2565" i="2"/>
  <c r="BG1610" i="2"/>
  <c r="BG3119" i="2"/>
  <c r="CD2666" i="2"/>
  <c r="G2666" i="2"/>
  <c r="H2666" i="2" s="1"/>
  <c r="J2666" i="2"/>
  <c r="K2666" i="2"/>
  <c r="L2666" i="2"/>
  <c r="BE2666" i="2"/>
  <c r="BF2666" i="2"/>
  <c r="BG2666" i="2"/>
  <c r="BH2666" i="2"/>
  <c r="BH559" i="2"/>
  <c r="J371" i="2"/>
  <c r="BH1510" i="2"/>
  <c r="K1666" i="2"/>
  <c r="J1666" i="2"/>
  <c r="BG2617" i="2"/>
  <c r="BE2617" i="2"/>
  <c r="BF2617" i="2"/>
  <c r="L465" i="2"/>
  <c r="K537" i="2"/>
  <c r="G1098" i="2"/>
  <c r="H1098" i="2" s="1"/>
  <c r="BF1626" i="2"/>
  <c r="G2167" i="2"/>
  <c r="H2167" i="2" s="1"/>
  <c r="J2167" i="2"/>
  <c r="L2167" i="2"/>
  <c r="K2167" i="2"/>
  <c r="BE2167" i="2"/>
  <c r="BF2167" i="2"/>
  <c r="BG2167" i="2"/>
  <c r="BH2167" i="2"/>
  <c r="BE2583" i="2"/>
  <c r="BE3147" i="2"/>
  <c r="BF3147" i="2"/>
  <c r="G2140" i="2"/>
  <c r="H2140" i="2" s="1"/>
  <c r="J2140" i="2"/>
  <c r="G121" i="2"/>
  <c r="H121" i="2" s="1"/>
  <c r="CC121" i="2"/>
  <c r="L121" i="2"/>
  <c r="K121" i="2"/>
  <c r="BE121" i="2"/>
  <c r="BF121" i="2"/>
  <c r="J121" i="2"/>
  <c r="BG121" i="2"/>
  <c r="BH121" i="2"/>
  <c r="K1682" i="2"/>
  <c r="J1682" i="2"/>
  <c r="G1336" i="2"/>
  <c r="H1336" i="2" s="1"/>
  <c r="J1336" i="2"/>
  <c r="K1336" i="2"/>
  <c r="L1336" i="2"/>
  <c r="BF1336" i="2"/>
  <c r="BG1336" i="2"/>
  <c r="BE1336" i="2"/>
  <c r="BH1336" i="2"/>
  <c r="L2744" i="2"/>
  <c r="BE2744" i="2"/>
  <c r="CC517" i="2"/>
  <c r="L517" i="2"/>
  <c r="J517" i="2"/>
  <c r="BF298" i="2"/>
  <c r="BG298" i="2"/>
  <c r="BE298" i="2"/>
  <c r="CD1150" i="2"/>
  <c r="L1150" i="2"/>
  <c r="K1150" i="2"/>
  <c r="J1150" i="2"/>
  <c r="BF1150" i="2"/>
  <c r="BG1150" i="2"/>
  <c r="BH1150" i="2"/>
  <c r="G1150" i="2"/>
  <c r="H1150" i="2" s="1"/>
  <c r="BE1150" i="2"/>
  <c r="L1528" i="2"/>
  <c r="G1528" i="2"/>
  <c r="H1528" i="2" s="1"/>
  <c r="G3097" i="2"/>
  <c r="H3097" i="2" s="1"/>
  <c r="L3097" i="2"/>
  <c r="K3097" i="2"/>
  <c r="J1103" i="2"/>
  <c r="K1103" i="2"/>
  <c r="BG1103" i="2"/>
  <c r="BH1103" i="2"/>
  <c r="G1103" i="2"/>
  <c r="H1103" i="2" s="1"/>
  <c r="BE1103" i="2"/>
  <c r="BF1103" i="2"/>
  <c r="L497" i="2"/>
  <c r="J497" i="2"/>
  <c r="K497" i="2"/>
  <c r="BH497" i="2"/>
  <c r="BH278" i="2"/>
  <c r="J53" i="1"/>
  <c r="CC426" i="2"/>
  <c r="L426" i="2"/>
  <c r="G426" i="2"/>
  <c r="H426" i="2" s="1"/>
  <c r="K426" i="2"/>
  <c r="BE426" i="2"/>
  <c r="BF426" i="2"/>
  <c r="BG426" i="2"/>
  <c r="BH426" i="2"/>
  <c r="J426" i="2"/>
  <c r="CC570" i="2"/>
  <c r="L570" i="2"/>
  <c r="J570" i="2"/>
  <c r="K570" i="2"/>
  <c r="BE570" i="2"/>
  <c r="BF570" i="2"/>
  <c r="BG570" i="2"/>
  <c r="BH570" i="2"/>
  <c r="G570" i="2"/>
  <c r="H570" i="2" s="1"/>
  <c r="BH370" i="2"/>
  <c r="BE1059" i="2"/>
  <c r="BH1131" i="2"/>
  <c r="BF1665" i="2"/>
  <c r="L2213" i="2"/>
  <c r="BH500" i="2"/>
  <c r="G500" i="2"/>
  <c r="H500" i="2" s="1"/>
  <c r="BH572" i="2"/>
  <c r="G572" i="2"/>
  <c r="H572" i="2" s="1"/>
  <c r="K372" i="2"/>
  <c r="K1073" i="2"/>
  <c r="L1073" i="2"/>
  <c r="J1073" i="2"/>
  <c r="BE1073" i="2"/>
  <c r="BF1073" i="2"/>
  <c r="BG1073" i="2"/>
  <c r="BH1073" i="2"/>
  <c r="G1073" i="2"/>
  <c r="H1073" i="2" s="1"/>
  <c r="BH1145" i="2"/>
  <c r="BE1601" i="2"/>
  <c r="L2138" i="2"/>
  <c r="L454" i="2"/>
  <c r="CC526" i="2"/>
  <c r="BE2779" i="2"/>
  <c r="CC3081" i="2"/>
  <c r="BG3081" i="2"/>
  <c r="BD2409" i="2"/>
  <c r="CC1567" i="2"/>
  <c r="L1567" i="2"/>
  <c r="K1567" i="2"/>
  <c r="J1567" i="2"/>
  <c r="BE1567" i="2"/>
  <c r="BF1567" i="2"/>
  <c r="BG1567" i="2"/>
  <c r="BH1567" i="2"/>
  <c r="G1567" i="2"/>
  <c r="H1567" i="2" s="1"/>
  <c r="G2538" i="2"/>
  <c r="H2538" i="2" s="1"/>
  <c r="BG2538" i="2"/>
  <c r="BH2538" i="2"/>
  <c r="G3083" i="2"/>
  <c r="H3083" i="2" s="1"/>
  <c r="BH2782" i="2"/>
  <c r="BF354" i="2"/>
  <c r="L1104" i="2"/>
  <c r="J1104" i="2"/>
  <c r="K1104" i="2"/>
  <c r="BF1104" i="2"/>
  <c r="BG1104" i="2"/>
  <c r="BH1104" i="2"/>
  <c r="G1104" i="2"/>
  <c r="H1104" i="2" s="1"/>
  <c r="BE1104" i="2"/>
  <c r="CD1104" i="2"/>
  <c r="J1482" i="2"/>
  <c r="BE1482" i="2"/>
  <c r="CD3129" i="2"/>
  <c r="BE3129" i="2"/>
  <c r="BF3129" i="2"/>
  <c r="BG3129" i="2"/>
  <c r="BH3129" i="2"/>
  <c r="BF2205" i="2"/>
  <c r="L1622" i="2"/>
  <c r="K1622" i="2"/>
  <c r="J1622" i="2"/>
  <c r="G1622" i="2"/>
  <c r="H1622" i="2" s="1"/>
  <c r="BE1622" i="2"/>
  <c r="BF1622" i="2"/>
  <c r="BG1622" i="2"/>
  <c r="BH1622" i="2"/>
  <c r="J2567" i="2"/>
  <c r="K2567" i="2"/>
  <c r="BG2567" i="2"/>
  <c r="BH2567" i="2"/>
  <c r="G2567" i="2"/>
  <c r="H2567" i="2" s="1"/>
  <c r="BE2567" i="2"/>
  <c r="BF2567" i="2"/>
  <c r="K763" i="2"/>
  <c r="BG427" i="2"/>
  <c r="G571" i="2"/>
  <c r="H571" i="2" s="1"/>
  <c r="K292" i="2"/>
  <c r="L623" i="2"/>
  <c r="BE623" i="2"/>
  <c r="BF623" i="2"/>
  <c r="BG623" i="2"/>
  <c r="BH623" i="2"/>
  <c r="G1072" i="2"/>
  <c r="H1072" i="2" s="1"/>
  <c r="BH1522" i="2"/>
  <c r="G1522" i="2"/>
  <c r="H1522" i="2" s="1"/>
  <c r="CC549" i="2"/>
  <c r="K549" i="2"/>
  <c r="BG330" i="2"/>
  <c r="K1488" i="2"/>
  <c r="L2890" i="2"/>
  <c r="K1013" i="2"/>
  <c r="G1087" i="2"/>
  <c r="H1087" i="2" s="1"/>
  <c r="BE1087" i="2"/>
  <c r="CC1615" i="2"/>
  <c r="K1615" i="2"/>
  <c r="J1615" i="2"/>
  <c r="L1615" i="2"/>
  <c r="BH1615" i="2"/>
  <c r="G1615" i="2"/>
  <c r="H1615" i="2" s="1"/>
  <c r="BE1615" i="2"/>
  <c r="BF1615" i="2"/>
  <c r="BG1615" i="2"/>
  <c r="BH1693" i="2"/>
  <c r="G940" i="2"/>
  <c r="H940" i="2" s="1"/>
  <c r="BH1014" i="2"/>
  <c r="L1160" i="2"/>
  <c r="K1160" i="2"/>
  <c r="J1160" i="2"/>
  <c r="BE1160" i="2"/>
  <c r="BG1160" i="2"/>
  <c r="BH1160" i="2"/>
  <c r="G1160" i="2"/>
  <c r="H1160" i="2" s="1"/>
  <c r="BF1160" i="2"/>
  <c r="CD1160" i="2"/>
  <c r="BG1616" i="2"/>
  <c r="L3125" i="2"/>
  <c r="CD3125" i="2"/>
  <c r="BE3125" i="2"/>
  <c r="CC1336" i="2"/>
  <c r="J310" i="2"/>
  <c r="BF1016" i="2"/>
  <c r="CD1090" i="2"/>
  <c r="K1090" i="2"/>
  <c r="L1090" i="2"/>
  <c r="J1090" i="2"/>
  <c r="BH1090" i="2"/>
  <c r="G1090" i="2"/>
  <c r="H1090" i="2" s="1"/>
  <c r="BE1090" i="2"/>
  <c r="BF1090" i="2"/>
  <c r="BG1090" i="2"/>
  <c r="BG2528" i="2"/>
  <c r="BH2528" i="2"/>
  <c r="G2528" i="2"/>
  <c r="H2528" i="2" s="1"/>
  <c r="G3152" i="2"/>
  <c r="H3152" i="2" s="1"/>
  <c r="J3152" i="2"/>
  <c r="K3152" i="2"/>
  <c r="L3152" i="2"/>
  <c r="BE3152" i="2"/>
  <c r="BF3152" i="2"/>
  <c r="BG3152" i="2"/>
  <c r="BH3152" i="2"/>
  <c r="BG483" i="2"/>
  <c r="K261" i="2"/>
  <c r="L261" i="2"/>
  <c r="L404" i="2"/>
  <c r="CC437" i="2"/>
  <c r="L437" i="2"/>
  <c r="K437" i="2"/>
  <c r="J437" i="2"/>
  <c r="G437" i="2"/>
  <c r="H437" i="2" s="1"/>
  <c r="BE437" i="2"/>
  <c r="BF437" i="2"/>
  <c r="BG437" i="2"/>
  <c r="BH437" i="2"/>
  <c r="BE289" i="2"/>
  <c r="BH1358" i="2"/>
  <c r="BE438" i="2"/>
  <c r="BE116" i="2"/>
  <c r="BH1143" i="2"/>
  <c r="L3108" i="2"/>
  <c r="L512" i="2"/>
  <c r="G118" i="2"/>
  <c r="H118" i="2" s="1"/>
  <c r="K118" i="2"/>
  <c r="BE118" i="2"/>
  <c r="J118" i="2"/>
  <c r="BF118" i="2"/>
  <c r="BG118" i="2"/>
  <c r="BH118" i="2"/>
  <c r="BF937" i="2"/>
  <c r="CC1372" i="2"/>
  <c r="BE1535" i="2"/>
  <c r="BH1691" i="2"/>
  <c r="G1691" i="2"/>
  <c r="H1691" i="2" s="1"/>
  <c r="J2570" i="2"/>
  <c r="K3134" i="2"/>
  <c r="L3134" i="2"/>
  <c r="G3134" i="2"/>
  <c r="H3134" i="2" s="1"/>
  <c r="J3134" i="2"/>
  <c r="BE3134" i="2"/>
  <c r="BF3134" i="2"/>
  <c r="BG3134" i="2"/>
  <c r="BH3134" i="2"/>
  <c r="G2669" i="2"/>
  <c r="H2669" i="2" s="1"/>
  <c r="BE319" i="2"/>
  <c r="BF2718" i="2"/>
  <c r="G468" i="2"/>
  <c r="H468" i="2" s="1"/>
  <c r="CC234" i="2"/>
  <c r="K234" i="2"/>
  <c r="J234" i="2"/>
  <c r="G234" i="2"/>
  <c r="H234" i="2" s="1"/>
  <c r="L234" i="2"/>
  <c r="BH234" i="2"/>
  <c r="BE234" i="2"/>
  <c r="BF234" i="2"/>
  <c r="BG234" i="2"/>
  <c r="K592" i="2"/>
  <c r="CD592" i="2"/>
  <c r="G592" i="2"/>
  <c r="H592" i="2" s="1"/>
  <c r="L592" i="2"/>
  <c r="BF592" i="2"/>
  <c r="BG592" i="2"/>
  <c r="BH592" i="2"/>
  <c r="BE592" i="2"/>
  <c r="J592" i="2"/>
  <c r="BE1113" i="2"/>
  <c r="BF1113" i="2"/>
  <c r="BG1113" i="2"/>
  <c r="BH1113" i="2"/>
  <c r="G1113" i="2"/>
  <c r="H1113" i="2" s="1"/>
  <c r="L1503" i="2"/>
  <c r="J1503" i="2"/>
  <c r="K1503" i="2"/>
  <c r="G1503" i="2"/>
  <c r="H1503" i="2" s="1"/>
  <c r="BE1503" i="2"/>
  <c r="BF1503" i="2"/>
  <c r="BG1503" i="2"/>
  <c r="BH1503" i="2"/>
  <c r="G2550" i="2"/>
  <c r="H2550" i="2" s="1"/>
  <c r="G2622" i="2"/>
  <c r="H2622" i="2" s="1"/>
  <c r="G1304" i="2"/>
  <c r="H1304" i="2" s="1"/>
  <c r="J1304" i="2"/>
  <c r="K1304" i="2"/>
  <c r="L1304" i="2"/>
  <c r="BG1304" i="2"/>
  <c r="BH1304" i="2"/>
  <c r="BE1304" i="2"/>
  <c r="BF1304" i="2"/>
  <c r="BH494" i="2"/>
  <c r="BG494" i="2"/>
  <c r="BF1116" i="2"/>
  <c r="G1647" i="2"/>
  <c r="H1647" i="2" s="1"/>
  <c r="G2589" i="2"/>
  <c r="H2589" i="2" s="1"/>
  <c r="K609" i="2"/>
  <c r="CD609" i="2"/>
  <c r="BE1484" i="2"/>
  <c r="BF2690" i="2"/>
  <c r="BH117" i="2"/>
  <c r="G304" i="2"/>
  <c r="H304" i="2" s="1"/>
  <c r="L304" i="2"/>
  <c r="CD1156" i="2"/>
  <c r="K1156" i="2"/>
  <c r="J1156" i="2"/>
  <c r="L1156" i="2"/>
  <c r="BF1156" i="2"/>
  <c r="BG1156" i="2"/>
  <c r="G1156" i="2"/>
  <c r="H1156" i="2" s="1"/>
  <c r="BE1156" i="2"/>
  <c r="BH1156" i="2"/>
  <c r="K2149" i="2"/>
  <c r="BG2644" i="2"/>
  <c r="L489" i="2"/>
  <c r="J489" i="2"/>
  <c r="G561" i="2"/>
  <c r="H561" i="2" s="1"/>
  <c r="BE561" i="2"/>
  <c r="K561" i="2"/>
  <c r="BF561" i="2"/>
  <c r="BG561" i="2"/>
  <c r="BH561" i="2"/>
  <c r="J361" i="2"/>
  <c r="J1500" i="2"/>
  <c r="K1551" i="2"/>
  <c r="BH539" i="2"/>
  <c r="G233" i="2"/>
  <c r="H233" i="2" s="1"/>
  <c r="CC233" i="2"/>
  <c r="J233" i="2"/>
  <c r="L233" i="2"/>
  <c r="K233" i="2"/>
  <c r="BE233" i="2"/>
  <c r="BF233" i="2"/>
  <c r="BG233" i="2"/>
  <c r="BH233" i="2"/>
  <c r="G320" i="2"/>
  <c r="H320" i="2" s="1"/>
  <c r="L320" i="2"/>
  <c r="BG320" i="2"/>
  <c r="BH320" i="2"/>
  <c r="K320" i="2"/>
  <c r="BE320" i="2"/>
  <c r="J320" i="2"/>
  <c r="BF320" i="2"/>
  <c r="CD320" i="2"/>
  <c r="CC411" i="2"/>
  <c r="L411" i="2"/>
  <c r="K411" i="2"/>
  <c r="J411" i="2"/>
  <c r="BE411" i="2"/>
  <c r="BG411" i="2"/>
  <c r="G411" i="2"/>
  <c r="H411" i="2" s="1"/>
  <c r="BH411" i="2"/>
  <c r="BF411" i="2"/>
  <c r="G952" i="2"/>
  <c r="H952" i="2" s="1"/>
  <c r="J952" i="2"/>
  <c r="L952" i="2"/>
  <c r="K952" i="2"/>
  <c r="BE952" i="2"/>
  <c r="BF952" i="2"/>
  <c r="BH952" i="2"/>
  <c r="BG952" i="2"/>
  <c r="L1478" i="2"/>
  <c r="BF1478" i="2"/>
  <c r="BG1478" i="2"/>
  <c r="BH1478" i="2"/>
  <c r="BE1478" i="2"/>
  <c r="L2170" i="2"/>
  <c r="BG240" i="2"/>
  <c r="BF954" i="2"/>
  <c r="G1708" i="2"/>
  <c r="H1708" i="2" s="1"/>
  <c r="J1127" i="2"/>
  <c r="L1127" i="2"/>
  <c r="K1127" i="2"/>
  <c r="BE1127" i="2"/>
  <c r="BF1127" i="2"/>
  <c r="BG1127" i="2"/>
  <c r="BH1127" i="2"/>
  <c r="G1127" i="2"/>
  <c r="H1127" i="2" s="1"/>
  <c r="L1659" i="2"/>
  <c r="K1659" i="2"/>
  <c r="BH1659" i="2"/>
  <c r="G1659" i="2"/>
  <c r="H1659" i="2" s="1"/>
  <c r="L2540" i="2"/>
  <c r="J2540" i="2"/>
  <c r="K2540" i="2"/>
  <c r="G2540" i="2"/>
  <c r="H2540" i="2" s="1"/>
  <c r="BE2540" i="2"/>
  <c r="BF2540" i="2"/>
  <c r="BG2540" i="2"/>
  <c r="BH2540" i="2"/>
  <c r="L2612" i="2"/>
  <c r="K2612" i="2"/>
  <c r="J2612" i="2"/>
  <c r="BG2612" i="2"/>
  <c r="BH2612" i="2"/>
  <c r="G2612" i="2"/>
  <c r="H2612" i="2" s="1"/>
  <c r="BE2612" i="2"/>
  <c r="BF2612" i="2"/>
  <c r="CC423" i="2"/>
  <c r="L423" i="2"/>
  <c r="BG423" i="2"/>
  <c r="BH423" i="2"/>
  <c r="K423" i="2"/>
  <c r="G423" i="2"/>
  <c r="H423" i="2" s="1"/>
  <c r="J423" i="2"/>
  <c r="BE423" i="2"/>
  <c r="BF423" i="2"/>
  <c r="L495" i="2"/>
  <c r="K495" i="2"/>
  <c r="BE495" i="2"/>
  <c r="BF495" i="2"/>
  <c r="J495" i="2"/>
  <c r="BH495" i="2"/>
  <c r="G495" i="2"/>
  <c r="H495" i="2" s="1"/>
  <c r="BG495" i="2"/>
  <c r="CC567" i="2"/>
  <c r="J567" i="2"/>
  <c r="K567" i="2"/>
  <c r="BF567" i="2"/>
  <c r="L567" i="2"/>
  <c r="BE567" i="2"/>
  <c r="G567" i="2"/>
  <c r="H567" i="2" s="1"/>
  <c r="BG567" i="2"/>
  <c r="BH567" i="2"/>
  <c r="CD2735" i="2"/>
  <c r="K127" i="2"/>
  <c r="K2653" i="2"/>
  <c r="G2653" i="2"/>
  <c r="H2653" i="2" s="1"/>
  <c r="J2653" i="2"/>
  <c r="L2653" i="2"/>
  <c r="BE2653" i="2"/>
  <c r="BF2653" i="2"/>
  <c r="BG2653" i="2"/>
  <c r="BH2653" i="2"/>
  <c r="BF697" i="2"/>
  <c r="CC1358" i="2"/>
  <c r="K522" i="2"/>
  <c r="J522" i="2"/>
  <c r="BF522" i="2"/>
  <c r="BG522" i="2"/>
  <c r="BH522" i="2"/>
  <c r="BE522" i="2"/>
  <c r="G522" i="2"/>
  <c r="H522" i="2" s="1"/>
  <c r="J302" i="2"/>
  <c r="K302" i="2"/>
  <c r="BE302" i="2"/>
  <c r="BF302" i="2"/>
  <c r="BG302" i="2"/>
  <c r="BH302" i="2"/>
  <c r="BG394" i="2"/>
  <c r="L2556" i="2"/>
  <c r="J2556" i="2"/>
  <c r="K2556" i="2"/>
  <c r="BE2556" i="2"/>
  <c r="BF2556" i="2"/>
  <c r="BG2556" i="2"/>
  <c r="BH2556" i="2"/>
  <c r="G2556" i="2"/>
  <c r="H2556" i="2" s="1"/>
  <c r="BG452" i="2"/>
  <c r="BG209" i="2"/>
  <c r="CD1097" i="2"/>
  <c r="L1097" i="2"/>
  <c r="J1097" i="2"/>
  <c r="K1097" i="2"/>
  <c r="G1097" i="2"/>
  <c r="H1097" i="2" s="1"/>
  <c r="BE1097" i="2"/>
  <c r="BF1097" i="2"/>
  <c r="BG1097" i="2"/>
  <c r="BH1097" i="2"/>
  <c r="G1299" i="2"/>
  <c r="H1299" i="2" s="1"/>
  <c r="J1299" i="2"/>
  <c r="K1299" i="2"/>
  <c r="L1299" i="2"/>
  <c r="BE1299" i="2"/>
  <c r="BF1299" i="2"/>
  <c r="BG1299" i="2"/>
  <c r="BH1299" i="2"/>
  <c r="L1475" i="2"/>
  <c r="G1475" i="2"/>
  <c r="H1475" i="2" s="1"/>
  <c r="K1475" i="2"/>
  <c r="J1475" i="2"/>
  <c r="BE1475" i="2"/>
  <c r="BF1475" i="2"/>
  <c r="BG1475" i="2"/>
  <c r="BH1475" i="2"/>
  <c r="K1549" i="2"/>
  <c r="J1549" i="2"/>
  <c r="G3146" i="2"/>
  <c r="H3146" i="2" s="1"/>
  <c r="CC550" i="2"/>
  <c r="L550" i="2"/>
  <c r="K550" i="2"/>
  <c r="J550" i="2"/>
  <c r="G550" i="2"/>
  <c r="H550" i="2" s="1"/>
  <c r="BE550" i="2"/>
  <c r="BF550" i="2"/>
  <c r="BG550" i="2"/>
  <c r="BH550" i="2"/>
  <c r="BE255" i="2"/>
  <c r="BF255" i="2"/>
  <c r="G255" i="2"/>
  <c r="H255" i="2" s="1"/>
  <c r="BG255" i="2"/>
  <c r="BH255" i="2"/>
  <c r="K255" i="2"/>
  <c r="L255" i="2"/>
  <c r="CC255" i="2"/>
  <c r="J255" i="2"/>
  <c r="BH331" i="2"/>
  <c r="CD590" i="2"/>
  <c r="BE364" i="2"/>
  <c r="BG364" i="2"/>
  <c r="K364" i="2"/>
  <c r="CC364" i="2"/>
  <c r="J364" i="2"/>
  <c r="G364" i="2"/>
  <c r="H364" i="2" s="1"/>
  <c r="BH364" i="2"/>
  <c r="BF364" i="2"/>
  <c r="L364" i="2"/>
  <c r="K1125" i="2"/>
  <c r="BG1592" i="2"/>
  <c r="BH1592" i="2"/>
  <c r="CC1304" i="2"/>
  <c r="CC434" i="2"/>
  <c r="L434" i="2"/>
  <c r="K434" i="2"/>
  <c r="G434" i="2"/>
  <c r="H434" i="2" s="1"/>
  <c r="J434" i="2"/>
  <c r="BE434" i="2"/>
  <c r="BF434" i="2"/>
  <c r="BG434" i="2"/>
  <c r="BH434" i="2"/>
  <c r="BF506" i="2"/>
  <c r="CD287" i="2"/>
  <c r="G2758" i="2"/>
  <c r="H2758" i="2" s="1"/>
  <c r="L772" i="2"/>
  <c r="BE772" i="2"/>
  <c r="BF772" i="2"/>
  <c r="BH772" i="2"/>
  <c r="BG772" i="2"/>
  <c r="CC772" i="2"/>
  <c r="L1506" i="2"/>
  <c r="J1506" i="2"/>
  <c r="BE1506" i="2"/>
  <c r="BF1582" i="2"/>
  <c r="L2601" i="2"/>
  <c r="K2601" i="2"/>
  <c r="J2601" i="2"/>
  <c r="G2601" i="2"/>
  <c r="H2601" i="2" s="1"/>
  <c r="BE2601" i="2"/>
  <c r="BF2601" i="2"/>
  <c r="BG2601" i="2"/>
  <c r="BH2601" i="2"/>
  <c r="BH1360" i="2"/>
  <c r="BE1360" i="2"/>
  <c r="BG1360" i="2"/>
  <c r="CC393" i="2"/>
  <c r="G393" i="2"/>
  <c r="H393" i="2" s="1"/>
  <c r="BH393" i="2"/>
  <c r="BG393" i="2"/>
  <c r="L393" i="2"/>
  <c r="BF393" i="2"/>
  <c r="J393" i="2"/>
  <c r="K393" i="2"/>
  <c r="BE393" i="2"/>
  <c r="L1130" i="2"/>
  <c r="BE1130" i="2"/>
  <c r="BF1130" i="2"/>
  <c r="CC2198" i="2"/>
  <c r="L2198" i="2"/>
  <c r="K2198" i="2"/>
  <c r="G2198" i="2"/>
  <c r="H2198" i="2" s="1"/>
  <c r="J2198" i="2"/>
  <c r="BH2198" i="2"/>
  <c r="BE2198" i="2"/>
  <c r="BF2198" i="2"/>
  <c r="BG2198" i="2"/>
  <c r="BE3155" i="2"/>
  <c r="BG2702" i="2"/>
  <c r="BF2702" i="2"/>
  <c r="CD2702" i="2"/>
  <c r="BF451" i="2"/>
  <c r="CC523" i="2"/>
  <c r="L523" i="2"/>
  <c r="K523" i="2"/>
  <c r="J523" i="2"/>
  <c r="BE523" i="2"/>
  <c r="BF523" i="2"/>
  <c r="BG523" i="2"/>
  <c r="BH523" i="2"/>
  <c r="G523" i="2"/>
  <c r="H523" i="2" s="1"/>
  <c r="CC229" i="2"/>
  <c r="BG229" i="2"/>
  <c r="BE229" i="2"/>
  <c r="BF229" i="2"/>
  <c r="J229" i="2"/>
  <c r="K229" i="2"/>
  <c r="BH229" i="2"/>
  <c r="G229" i="2"/>
  <c r="H229" i="2" s="1"/>
  <c r="L229" i="2"/>
  <c r="BH316" i="2"/>
  <c r="L1096" i="2"/>
  <c r="J1096" i="2"/>
  <c r="K1096" i="2"/>
  <c r="G1096" i="2"/>
  <c r="H1096" i="2" s="1"/>
  <c r="BE1096" i="2"/>
  <c r="BF1096" i="2"/>
  <c r="BG1096" i="2"/>
  <c r="BH1096" i="2"/>
  <c r="CD1096" i="2"/>
  <c r="CC1548" i="2"/>
  <c r="K1548" i="2"/>
  <c r="J1548" i="2"/>
  <c r="L1548" i="2"/>
  <c r="BE1548" i="2"/>
  <c r="BG1548" i="2"/>
  <c r="BH1548" i="2"/>
  <c r="G1548" i="2"/>
  <c r="H1548" i="2" s="1"/>
  <c r="BF1548" i="2"/>
  <c r="L1702" i="2"/>
  <c r="K1702" i="2"/>
  <c r="J1702" i="2"/>
  <c r="BH1702" i="2"/>
  <c r="G1702" i="2"/>
  <c r="H1702" i="2" s="1"/>
  <c r="BE1702" i="2"/>
  <c r="BF1702" i="2"/>
  <c r="BG1702" i="2"/>
  <c r="BE765" i="2"/>
  <c r="BF765" i="2"/>
  <c r="BH501" i="2"/>
  <c r="CC573" i="2"/>
  <c r="L573" i="2"/>
  <c r="J573" i="2"/>
  <c r="K573" i="2"/>
  <c r="BE573" i="2"/>
  <c r="BF573" i="2"/>
  <c r="BG573" i="2"/>
  <c r="G573" i="2"/>
  <c r="H573" i="2" s="1"/>
  <c r="BH573" i="2"/>
  <c r="BG988" i="2"/>
  <c r="BH988" i="2"/>
  <c r="G1134" i="2"/>
  <c r="H1134" i="2" s="1"/>
  <c r="BF2547" i="2"/>
  <c r="L3111" i="2"/>
  <c r="BE3111" i="2"/>
  <c r="BE1111" i="2"/>
  <c r="CC2189" i="2"/>
  <c r="L2189" i="2"/>
  <c r="G2189" i="2"/>
  <c r="H2189" i="2" s="1"/>
  <c r="J2189" i="2"/>
  <c r="K2189" i="2"/>
  <c r="BF2189" i="2"/>
  <c r="BG2189" i="2"/>
  <c r="BH2189" i="2"/>
  <c r="BE2189" i="2"/>
  <c r="BF479" i="2"/>
  <c r="CC551" i="2"/>
  <c r="L551" i="2"/>
  <c r="K551" i="2"/>
  <c r="J551" i="2"/>
  <c r="G551" i="2"/>
  <c r="H551" i="2" s="1"/>
  <c r="BE551" i="2"/>
  <c r="BF551" i="2"/>
  <c r="BG551" i="2"/>
  <c r="BH551" i="2"/>
  <c r="L591" i="2"/>
  <c r="CD1112" i="2"/>
  <c r="L1490" i="2"/>
  <c r="J1490" i="2"/>
  <c r="K1490" i="2"/>
  <c r="BF1490" i="2"/>
  <c r="BG1490" i="2"/>
  <c r="G1490" i="2"/>
  <c r="H1490" i="2" s="1"/>
  <c r="BE1490" i="2"/>
  <c r="BH1490" i="2"/>
  <c r="J2191" i="2"/>
  <c r="BE2191" i="2"/>
  <c r="BF2191" i="2"/>
  <c r="BG2191" i="2"/>
  <c r="BH2191" i="2"/>
  <c r="F1283" i="2"/>
  <c r="G2781" i="2"/>
  <c r="H2781" i="2" s="1"/>
  <c r="J2781" i="2"/>
  <c r="CD2781" i="2"/>
  <c r="L2781" i="2"/>
  <c r="K2781" i="2"/>
  <c r="BE2781" i="2"/>
  <c r="BF2781" i="2"/>
  <c r="BG2781" i="2"/>
  <c r="BH2781" i="2"/>
  <c r="CC481" i="2"/>
  <c r="L481" i="2"/>
  <c r="K481" i="2"/>
  <c r="BG481" i="2"/>
  <c r="G481" i="2"/>
  <c r="H481" i="2" s="1"/>
  <c r="BE481" i="2"/>
  <c r="J481" i="2"/>
  <c r="BF481" i="2"/>
  <c r="BF553" i="2"/>
  <c r="BF1114" i="2"/>
  <c r="BF1067" i="2"/>
  <c r="K1594" i="2"/>
  <c r="BG1594" i="2"/>
  <c r="BH1594" i="2"/>
  <c r="L435" i="2"/>
  <c r="K435" i="2"/>
  <c r="G435" i="2"/>
  <c r="H435" i="2" s="1"/>
  <c r="J435" i="2"/>
  <c r="BE435" i="2"/>
  <c r="BF435" i="2"/>
  <c r="BG435" i="2"/>
  <c r="BH435" i="2"/>
  <c r="CC579" i="2"/>
  <c r="K579" i="2"/>
  <c r="L579" i="2"/>
  <c r="J579" i="2"/>
  <c r="BE579" i="2"/>
  <c r="BF579" i="2"/>
  <c r="BG579" i="2"/>
  <c r="BH579" i="2"/>
  <c r="G579" i="2"/>
  <c r="H579" i="2" s="1"/>
  <c r="CD2665" i="2"/>
  <c r="G2665" i="2"/>
  <c r="H2665" i="2" s="1"/>
  <c r="J2665" i="2"/>
  <c r="K2665" i="2"/>
  <c r="L2665" i="2"/>
  <c r="BG2665" i="2"/>
  <c r="BE2665" i="2"/>
  <c r="BF2665" i="2"/>
  <c r="BH2665" i="2"/>
  <c r="BE2737" i="2"/>
  <c r="CC462" i="2"/>
  <c r="L462" i="2"/>
  <c r="K462" i="2"/>
  <c r="J462" i="2"/>
  <c r="BE462" i="2"/>
  <c r="BF462" i="2"/>
  <c r="BG462" i="2"/>
  <c r="G462" i="2"/>
  <c r="H462" i="2" s="1"/>
  <c r="BH462" i="2"/>
  <c r="CC534" i="2"/>
  <c r="K534" i="2"/>
  <c r="L534" i="2"/>
  <c r="J534" i="2"/>
  <c r="BE534" i="2"/>
  <c r="BF534" i="2"/>
  <c r="BG534" i="2"/>
  <c r="BH534" i="2"/>
  <c r="G534" i="2"/>
  <c r="H534" i="2" s="1"/>
  <c r="CC228" i="2"/>
  <c r="G228" i="2"/>
  <c r="H228" i="2" s="1"/>
  <c r="J228" i="2"/>
  <c r="K228" i="2"/>
  <c r="L228" i="2"/>
  <c r="BE228" i="2"/>
  <c r="BF228" i="2"/>
  <c r="BG228" i="2"/>
  <c r="BH228" i="2"/>
  <c r="CC406" i="2"/>
  <c r="BH406" i="2"/>
  <c r="K406" i="2"/>
  <c r="BG406" i="2"/>
  <c r="L406" i="2"/>
  <c r="BF406" i="2"/>
  <c r="J406" i="2"/>
  <c r="G406" i="2"/>
  <c r="H406" i="2" s="1"/>
  <c r="BE406" i="2"/>
  <c r="BH1095" i="2"/>
  <c r="L1545" i="2"/>
  <c r="K1545" i="2"/>
  <c r="J1545" i="2"/>
  <c r="BE1545" i="2"/>
  <c r="BF1545" i="2"/>
  <c r="BH1545" i="2"/>
  <c r="G1545" i="2"/>
  <c r="H1545" i="2" s="1"/>
  <c r="BG1545" i="2"/>
  <c r="BE2568" i="2"/>
  <c r="BH2727" i="2"/>
  <c r="CC464" i="2"/>
  <c r="K464" i="2"/>
  <c r="L464" i="2"/>
  <c r="J464" i="2"/>
  <c r="BE464" i="2"/>
  <c r="BF464" i="2"/>
  <c r="BG464" i="2"/>
  <c r="G464" i="2"/>
  <c r="H464" i="2" s="1"/>
  <c r="BH464" i="2"/>
  <c r="K536" i="2"/>
  <c r="G1313" i="2"/>
  <c r="H1313" i="2" s="1"/>
  <c r="K1313" i="2"/>
  <c r="L1313" i="2"/>
  <c r="BE1313" i="2"/>
  <c r="BF1313" i="2"/>
  <c r="BG1313" i="2"/>
  <c r="BH1313" i="2"/>
  <c r="BG1487" i="2"/>
  <c r="J1715" i="2"/>
  <c r="K1715" i="2"/>
  <c r="BE1715" i="2"/>
  <c r="BF1715" i="2"/>
  <c r="BG1715" i="2"/>
  <c r="BH1715" i="2"/>
  <c r="G1715" i="2"/>
  <c r="H1715" i="2" s="1"/>
  <c r="K3158" i="2"/>
  <c r="L3158" i="2"/>
  <c r="BF3158" i="2"/>
  <c r="BG3158" i="2"/>
  <c r="BE3079" i="2"/>
  <c r="CC562" i="2"/>
  <c r="L562" i="2"/>
  <c r="K562" i="2"/>
  <c r="J562" i="2"/>
  <c r="G562" i="2"/>
  <c r="H562" i="2" s="1"/>
  <c r="BE562" i="2"/>
  <c r="BF562" i="2"/>
  <c r="BG562" i="2"/>
  <c r="BH562" i="2"/>
  <c r="L271" i="2"/>
  <c r="J271" i="2"/>
  <c r="BG976" i="2"/>
  <c r="J2742" i="2"/>
  <c r="BG2659" i="2"/>
  <c r="BD1232" i="2"/>
  <c r="G819" i="2"/>
  <c r="H819" i="2" s="1"/>
  <c r="J819" i="2"/>
  <c r="K819" i="2"/>
  <c r="BE819" i="2"/>
  <c r="CD1137" i="2"/>
  <c r="L1137" i="2"/>
  <c r="J1137" i="2"/>
  <c r="K1137" i="2"/>
  <c r="BF1137" i="2"/>
  <c r="BG1137" i="2"/>
  <c r="BH1137" i="2"/>
  <c r="G1137" i="2"/>
  <c r="H1137" i="2" s="1"/>
  <c r="BE1137" i="2"/>
  <c r="L1683" i="2"/>
  <c r="K1683" i="2"/>
  <c r="J1683" i="2"/>
  <c r="BE1683" i="2"/>
  <c r="BF1683" i="2"/>
  <c r="BG1683" i="2"/>
  <c r="BH1683" i="2"/>
  <c r="G1683" i="2"/>
  <c r="H1683" i="2" s="1"/>
  <c r="G3138" i="2"/>
  <c r="H3138" i="2" s="1"/>
  <c r="J3138" i="2"/>
  <c r="K3138" i="2"/>
  <c r="L3138" i="2"/>
  <c r="BF3138" i="2"/>
  <c r="BG3138" i="2"/>
  <c r="BH3138" i="2"/>
  <c r="BE3138" i="2"/>
  <c r="CD3138" i="2"/>
  <c r="G124" i="2"/>
  <c r="H124" i="2" s="1"/>
  <c r="L124" i="2"/>
  <c r="BE124" i="2"/>
  <c r="BF124" i="2"/>
  <c r="BG124" i="2"/>
  <c r="BH124" i="2"/>
  <c r="BE630" i="2"/>
  <c r="G2541" i="2"/>
  <c r="H2541" i="2" s="1"/>
  <c r="BH2613" i="2"/>
  <c r="CC1360" i="2"/>
  <c r="BH463" i="2"/>
  <c r="CC535" i="2"/>
  <c r="L535" i="2"/>
  <c r="K535" i="2"/>
  <c r="J535" i="2"/>
  <c r="BE535" i="2"/>
  <c r="BF535" i="2"/>
  <c r="BG535" i="2"/>
  <c r="BH535" i="2"/>
  <c r="G535" i="2"/>
  <c r="H535" i="2" s="1"/>
  <c r="K252" i="2"/>
  <c r="L328" i="2"/>
  <c r="CC1034" i="2"/>
  <c r="L1034" i="2"/>
  <c r="G1034" i="2"/>
  <c r="H1034" i="2" s="1"/>
  <c r="K1034" i="2"/>
  <c r="J1034" i="2"/>
  <c r="BF1034" i="2"/>
  <c r="BG1034" i="2"/>
  <c r="BH1034" i="2"/>
  <c r="BE1034" i="2"/>
  <c r="BE1714" i="2"/>
  <c r="BE2183" i="2"/>
  <c r="K2178" i="2"/>
  <c r="L2178" i="2"/>
  <c r="BE2178" i="2"/>
  <c r="BF2178" i="2"/>
  <c r="BG2178" i="2"/>
  <c r="BH2178" i="2"/>
  <c r="CC2178" i="2"/>
  <c r="BE779" i="2"/>
  <c r="BF779" i="2"/>
  <c r="BH779" i="2"/>
  <c r="CC441" i="2"/>
  <c r="L441" i="2"/>
  <c r="J441" i="2"/>
  <c r="K441" i="2"/>
  <c r="BG441" i="2"/>
  <c r="BH441" i="2"/>
  <c r="G441" i="2"/>
  <c r="H441" i="2" s="1"/>
  <c r="BE441" i="2"/>
  <c r="BF441" i="2"/>
  <c r="BG119" i="2"/>
  <c r="BF294" i="2"/>
  <c r="BG1359" i="2"/>
  <c r="J1524" i="2"/>
  <c r="G1524" i="2"/>
  <c r="H1524" i="2" s="1"/>
  <c r="BE1524" i="2"/>
  <c r="BF1524" i="2"/>
  <c r="BG1524" i="2"/>
  <c r="BH1524" i="2"/>
  <c r="CC1602" i="2"/>
  <c r="L1602" i="2"/>
  <c r="K1602" i="2"/>
  <c r="J1602" i="2"/>
  <c r="G1602" i="2"/>
  <c r="H1602" i="2" s="1"/>
  <c r="BE1602" i="2"/>
  <c r="BF1602" i="2"/>
  <c r="BG1602" i="2"/>
  <c r="BH1602" i="2"/>
  <c r="L1680" i="2"/>
  <c r="K1680" i="2"/>
  <c r="J1680" i="2"/>
  <c r="BH1680" i="2"/>
  <c r="G1680" i="2"/>
  <c r="H1680" i="2" s="1"/>
  <c r="BE1680" i="2"/>
  <c r="BF1680" i="2"/>
  <c r="BG1680" i="2"/>
  <c r="J3123" i="2"/>
  <c r="K3123" i="2"/>
  <c r="L3123" i="2"/>
  <c r="G3123" i="2"/>
  <c r="H3123" i="2" s="1"/>
  <c r="BE3123" i="2"/>
  <c r="BF3123" i="2"/>
  <c r="BG3123" i="2"/>
  <c r="BH3123" i="2"/>
  <c r="J1654" i="2"/>
  <c r="J2536" i="2"/>
  <c r="L1124" i="2"/>
  <c r="L1578" i="2"/>
  <c r="J1578" i="2"/>
  <c r="K1578" i="2"/>
  <c r="G1578" i="2"/>
  <c r="H1578" i="2" s="1"/>
  <c r="BE1578" i="2"/>
  <c r="BF1578" i="2"/>
  <c r="BG1578" i="2"/>
  <c r="BH1578" i="2"/>
  <c r="F1277" i="2"/>
  <c r="F2409" i="2"/>
  <c r="J2648" i="2"/>
  <c r="CC493" i="2"/>
  <c r="K493" i="2"/>
  <c r="L493" i="2"/>
  <c r="J493" i="2"/>
  <c r="BE493" i="2"/>
  <c r="BF493" i="2"/>
  <c r="BH493" i="2"/>
  <c r="BG493" i="2"/>
  <c r="G493" i="2"/>
  <c r="H493" i="2" s="1"/>
  <c r="CC565" i="2"/>
  <c r="L565" i="2"/>
  <c r="K565" i="2"/>
  <c r="J565" i="2"/>
  <c r="BH565" i="2"/>
  <c r="G565" i="2"/>
  <c r="H565" i="2" s="1"/>
  <c r="BE565" i="2"/>
  <c r="BF565" i="2"/>
  <c r="BG565" i="2"/>
  <c r="K1126" i="2"/>
  <c r="J1126" i="2"/>
  <c r="L1126" i="2"/>
  <c r="BE1126" i="2"/>
  <c r="BF1126" i="2"/>
  <c r="BG1126" i="2"/>
  <c r="BH1126" i="2"/>
  <c r="G1126" i="2"/>
  <c r="H1126" i="2" s="1"/>
  <c r="G2539" i="2"/>
  <c r="H2539" i="2" s="1"/>
  <c r="BE2539" i="2"/>
  <c r="BF2539" i="2"/>
  <c r="BG2539" i="2"/>
  <c r="BH2539" i="2"/>
  <c r="J2611" i="2"/>
  <c r="CC1366" i="2"/>
  <c r="BF680" i="2"/>
  <c r="BF260" i="2"/>
  <c r="L447" i="2"/>
  <c r="J447" i="2"/>
  <c r="K447" i="2"/>
  <c r="BG447" i="2"/>
  <c r="G447" i="2"/>
  <c r="H447" i="2" s="1"/>
  <c r="BE447" i="2"/>
  <c r="BF447" i="2"/>
  <c r="CC447" i="2"/>
  <c r="BH447" i="2"/>
  <c r="BE519" i="2"/>
  <c r="BF519" i="2"/>
  <c r="BG519" i="2"/>
  <c r="G519" i="2"/>
  <c r="H519" i="2" s="1"/>
  <c r="BH519" i="2"/>
  <c r="BF300" i="2"/>
  <c r="BE3142" i="2"/>
  <c r="BG326" i="2"/>
  <c r="BH326" i="2"/>
  <c r="J326" i="2"/>
  <c r="L326" i="2"/>
  <c r="K326" i="2"/>
  <c r="BE326" i="2"/>
  <c r="BF326" i="2"/>
  <c r="G1354" i="2"/>
  <c r="H1354" i="2" s="1"/>
  <c r="L2677" i="2"/>
  <c r="K2677" i="2"/>
  <c r="BF2677" i="2"/>
  <c r="BG2677" i="2"/>
  <c r="BH2677" i="2"/>
  <c r="BE2677" i="2"/>
  <c r="BH2749" i="2"/>
  <c r="BH1311" i="2"/>
  <c r="BE1311" i="2"/>
  <c r="BG1485" i="2"/>
  <c r="J1049" i="2"/>
  <c r="L1049" i="2"/>
  <c r="K1049" i="2"/>
  <c r="G1049" i="2"/>
  <c r="H1049" i="2" s="1"/>
  <c r="BE1049" i="2"/>
  <c r="BF1049" i="2"/>
  <c r="BG1049" i="2"/>
  <c r="BH1049" i="2"/>
  <c r="J1499" i="2"/>
  <c r="K1499" i="2"/>
  <c r="L1499" i="2"/>
  <c r="G1499" i="2"/>
  <c r="H1499" i="2" s="1"/>
  <c r="BE1499" i="2"/>
  <c r="BF1499" i="2"/>
  <c r="BG1499" i="2"/>
  <c r="BH1499" i="2"/>
  <c r="BF1575" i="2"/>
  <c r="BH1652" i="2"/>
  <c r="K430" i="2"/>
  <c r="BH502" i="2"/>
  <c r="CC574" i="2"/>
  <c r="L574" i="2"/>
  <c r="J574" i="2"/>
  <c r="K574" i="2"/>
  <c r="BE574" i="2"/>
  <c r="BF574" i="2"/>
  <c r="BH574" i="2"/>
  <c r="G574" i="2"/>
  <c r="H574" i="2" s="1"/>
  <c r="BG574" i="2"/>
  <c r="J614" i="2"/>
  <c r="K614" i="2"/>
  <c r="G614" i="2"/>
  <c r="H614" i="2" s="1"/>
  <c r="L614" i="2"/>
  <c r="CD614" i="2"/>
  <c r="BE614" i="2"/>
  <c r="BF614" i="2"/>
  <c r="BG614" i="2"/>
  <c r="BH614" i="2"/>
  <c r="BE2682" i="2"/>
  <c r="CD2754" i="2"/>
  <c r="L2754" i="2"/>
  <c r="G2754" i="2"/>
  <c r="H2754" i="2" s="1"/>
  <c r="J2754" i="2"/>
  <c r="K2754" i="2"/>
  <c r="BE2754" i="2"/>
  <c r="BF2754" i="2"/>
  <c r="BG2754" i="2"/>
  <c r="BH2754" i="2"/>
  <c r="BF2671" i="2"/>
  <c r="BF2743" i="2"/>
  <c r="CC504" i="2"/>
  <c r="L504" i="2"/>
  <c r="K504" i="2"/>
  <c r="J504" i="2"/>
  <c r="BE504" i="2"/>
  <c r="BF504" i="2"/>
  <c r="BG504" i="2"/>
  <c r="G504" i="2"/>
  <c r="H504" i="2" s="1"/>
  <c r="BH504" i="2"/>
  <c r="G576" i="2"/>
  <c r="H576" i="2" s="1"/>
  <c r="BF1077" i="2"/>
  <c r="K1467" i="2"/>
  <c r="BG1617" i="2"/>
  <c r="BE530" i="2"/>
  <c r="BG530" i="2"/>
  <c r="BH2783" i="2"/>
  <c r="BG2553" i="2"/>
  <c r="BF728" i="2"/>
  <c r="CC728" i="2"/>
  <c r="K1520" i="2"/>
  <c r="G1520" i="2"/>
  <c r="H1520" i="2" s="1"/>
  <c r="L1676" i="2"/>
  <c r="K1676" i="2"/>
  <c r="J1676" i="2"/>
  <c r="G1676" i="2"/>
  <c r="H1676" i="2" s="1"/>
  <c r="BE1676" i="2"/>
  <c r="BF1676" i="2"/>
  <c r="BG1676" i="2"/>
  <c r="BH1676" i="2"/>
  <c r="BH2133" i="2"/>
  <c r="BH475" i="2"/>
  <c r="CC475" i="2"/>
  <c r="L475" i="2"/>
  <c r="J475" i="2"/>
  <c r="K475" i="2"/>
  <c r="BE475" i="2"/>
  <c r="BF475" i="2"/>
  <c r="BG475" i="2"/>
  <c r="G475" i="2"/>
  <c r="H475" i="2" s="1"/>
  <c r="G359" i="2"/>
  <c r="H359" i="2" s="1"/>
  <c r="BH359" i="2"/>
  <c r="BF359" i="2"/>
  <c r="L359" i="2"/>
  <c r="BE1498" i="2"/>
  <c r="BF1498" i="2"/>
  <c r="BH1498" i="2"/>
  <c r="G1498" i="2"/>
  <c r="H1498" i="2" s="1"/>
  <c r="BH2605" i="2"/>
  <c r="G2605" i="2"/>
  <c r="H2605" i="2" s="1"/>
  <c r="CC2901" i="2"/>
  <c r="K2680" i="2"/>
  <c r="CC453" i="2"/>
  <c r="L453" i="2"/>
  <c r="K453" i="2"/>
  <c r="BE453" i="2"/>
  <c r="BF453" i="2"/>
  <c r="J453" i="2"/>
  <c r="BG453" i="2"/>
  <c r="G453" i="2"/>
  <c r="H453" i="2" s="1"/>
  <c r="L525" i="2"/>
  <c r="G306" i="2"/>
  <c r="H306" i="2" s="1"/>
  <c r="J1012" i="2"/>
  <c r="J1158" i="2"/>
  <c r="BH1536" i="2"/>
  <c r="L2571" i="2"/>
  <c r="J2571" i="2"/>
  <c r="K2571" i="2"/>
  <c r="BF2571" i="2"/>
  <c r="BG2571" i="2"/>
  <c r="BH2571" i="2"/>
  <c r="G2571" i="2"/>
  <c r="H2571" i="2" s="1"/>
  <c r="BE2571" i="2"/>
  <c r="BE3135" i="2"/>
  <c r="BF3135" i="2"/>
  <c r="BG3135" i="2"/>
  <c r="BH3135" i="2"/>
  <c r="BG1135" i="2"/>
  <c r="BH3112" i="2"/>
  <c r="BG754" i="2"/>
  <c r="L1670" i="2"/>
  <c r="J1670" i="2"/>
  <c r="K1670" i="2"/>
  <c r="G1670" i="2"/>
  <c r="H1670" i="2" s="1"/>
  <c r="BE1670" i="2"/>
  <c r="BF1670" i="2"/>
  <c r="BG1670" i="2"/>
  <c r="BH1670" i="2"/>
  <c r="CC53" i="1"/>
  <c r="K1082" i="3"/>
  <c r="L1082" i="3"/>
  <c r="J1082" i="3"/>
  <c r="L1250" i="3"/>
  <c r="K1250" i="3"/>
  <c r="G1126" i="3"/>
  <c r="H1126" i="3" s="1"/>
  <c r="J1126" i="3"/>
  <c r="K1126" i="3"/>
  <c r="L1126" i="3"/>
  <c r="L1127" i="3"/>
  <c r="G1127" i="3"/>
  <c r="H1127" i="3" s="1"/>
  <c r="J1127" i="3"/>
  <c r="K1127" i="3"/>
  <c r="G1150" i="3"/>
  <c r="H1150" i="3" s="1"/>
  <c r="J1150" i="3"/>
  <c r="K1150" i="3"/>
  <c r="L1150" i="3"/>
  <c r="G1163" i="3"/>
  <c r="H1163" i="3" s="1"/>
  <c r="J1163" i="3"/>
  <c r="K1163" i="3"/>
  <c r="L1163" i="3"/>
  <c r="L1246" i="3"/>
  <c r="G1246" i="3"/>
  <c r="H1246" i="3" s="1"/>
  <c r="J1246" i="3"/>
  <c r="K1246" i="3"/>
  <c r="G1175" i="3"/>
  <c r="H1175" i="3" s="1"/>
  <c r="J1175" i="3"/>
  <c r="K1175" i="3"/>
  <c r="L1175" i="3"/>
  <c r="G1270" i="3"/>
  <c r="H1270" i="3" s="1"/>
  <c r="J1270" i="3"/>
  <c r="K1270" i="3"/>
  <c r="L1270" i="3"/>
  <c r="G1187" i="3"/>
  <c r="H1187" i="3" s="1"/>
  <c r="J1187" i="3"/>
  <c r="K1187" i="3"/>
  <c r="L1187" i="3"/>
  <c r="G1294" i="3"/>
  <c r="H1294" i="3" s="1"/>
  <c r="J1294" i="3"/>
  <c r="K1294" i="3"/>
  <c r="L1294" i="3"/>
  <c r="G1247" i="3"/>
  <c r="H1247" i="3" s="1"/>
  <c r="J1247" i="3"/>
  <c r="K1247" i="3"/>
  <c r="L1247" i="3"/>
  <c r="G1091" i="3"/>
  <c r="H1091" i="3" s="1"/>
  <c r="J1091" i="3"/>
  <c r="K1091" i="3"/>
  <c r="L1091" i="3"/>
  <c r="G1259" i="3"/>
  <c r="H1259" i="3" s="1"/>
  <c r="J1259" i="3"/>
  <c r="K1259" i="3"/>
  <c r="L1259" i="3"/>
  <c r="G1203" i="3"/>
  <c r="H1203" i="3" s="1"/>
  <c r="J1203" i="3"/>
  <c r="K1203" i="3"/>
  <c r="L1203" i="3"/>
  <c r="BF679" i="2"/>
  <c r="E125" i="4"/>
  <c r="E113" i="4"/>
  <c r="C64" i="8"/>
  <c r="C67" i="8"/>
  <c r="G64" i="8"/>
  <c r="G67" i="8"/>
  <c r="BE3100" i="2"/>
  <c r="L1925" i="2"/>
  <c r="BT2926" i="2"/>
  <c r="E112" i="4"/>
  <c r="E124" i="4"/>
  <c r="BH520" i="2"/>
  <c r="L1942" i="2"/>
  <c r="G3258" i="2"/>
  <c r="H3258" i="2" s="1"/>
  <c r="K3258" i="2"/>
  <c r="L3258" i="2"/>
  <c r="BF3258" i="2"/>
  <c r="BG3258" i="2"/>
  <c r="J3258" i="2"/>
  <c r="BH3258" i="2"/>
  <c r="BE3258" i="2"/>
  <c r="K1942" i="2"/>
  <c r="BH1942" i="2"/>
  <c r="BF1942" i="2"/>
  <c r="BG1942" i="2"/>
  <c r="J1942" i="2"/>
  <c r="BE1942" i="2"/>
  <c r="BF1929" i="2"/>
  <c r="BS2926" i="2"/>
  <c r="CU48" i="1" s="1"/>
  <c r="G224" i="2"/>
  <c r="H224" i="2" s="1"/>
  <c r="K224" i="2"/>
  <c r="BG224" i="2"/>
  <c r="CC224" i="2"/>
  <c r="L224" i="2"/>
  <c r="BH224" i="2"/>
  <c r="J224" i="2"/>
  <c r="BE224" i="2"/>
  <c r="BF224" i="2"/>
  <c r="BG216" i="2"/>
  <c r="J216" i="2"/>
  <c r="BH216" i="2"/>
  <c r="L216" i="2"/>
  <c r="BE216" i="2"/>
  <c r="CC216" i="2"/>
  <c r="K216" i="2"/>
  <c r="G216" i="2"/>
  <c r="H216" i="2" s="1"/>
  <c r="BF216" i="2"/>
  <c r="CC2388" i="2"/>
  <c r="G2388" i="2"/>
  <c r="H2388" i="2" s="1"/>
  <c r="BE2388" i="2"/>
  <c r="L2388" i="2"/>
  <c r="J2388" i="2"/>
  <c r="K2388" i="2"/>
  <c r="BF2388" i="2"/>
  <c r="BG2388" i="2"/>
  <c r="BH2388" i="2"/>
  <c r="L3077" i="2"/>
  <c r="G3077" i="2"/>
  <c r="H3077" i="2" s="1"/>
  <c r="K3077" i="2"/>
  <c r="BH3077" i="2"/>
  <c r="J3077" i="2"/>
  <c r="BE3077" i="2"/>
  <c r="CC3077" i="2"/>
  <c r="BF3077" i="2"/>
  <c r="BG3077" i="2"/>
  <c r="BH3066" i="2"/>
  <c r="G1944" i="2"/>
  <c r="H1944" i="2" s="1"/>
  <c r="BH1944" i="2"/>
  <c r="J1944" i="2"/>
  <c r="K1944" i="2"/>
  <c r="G1928" i="2"/>
  <c r="H1928" i="2" s="1"/>
  <c r="J1912" i="2"/>
  <c r="L3096" i="2"/>
  <c r="CH1246" i="2"/>
  <c r="P50" i="1"/>
  <c r="D1075" i="3"/>
  <c r="E1075" i="3"/>
  <c r="F1075" i="3"/>
  <c r="G55" i="4"/>
  <c r="F55" i="4"/>
  <c r="K663" i="2"/>
  <c r="G1923" i="2"/>
  <c r="H1923" i="2" s="1"/>
  <c r="BH1923" i="2"/>
  <c r="K1923" i="2"/>
  <c r="BE1923" i="2"/>
  <c r="BG1923" i="2"/>
  <c r="L1923" i="2"/>
  <c r="J1923" i="2"/>
  <c r="BF1923" i="2"/>
  <c r="G1915" i="2"/>
  <c r="H1915" i="2" s="1"/>
  <c r="BH1915" i="2"/>
  <c r="K1915" i="2"/>
  <c r="J1915" i="2"/>
  <c r="L1915" i="2"/>
  <c r="BE1915" i="2"/>
  <c r="BG1915" i="2"/>
  <c r="BF1915" i="2"/>
  <c r="K1914" i="2"/>
  <c r="BH1914" i="2"/>
  <c r="J1914" i="2"/>
  <c r="G1914" i="2"/>
  <c r="H1914" i="2" s="1"/>
  <c r="L1914" i="2"/>
  <c r="BE1914" i="2"/>
  <c r="BG1914" i="2"/>
  <c r="BF1914" i="2"/>
  <c r="G1949" i="2"/>
  <c r="H1949" i="2" s="1"/>
  <c r="J1949" i="2"/>
  <c r="K1949" i="2"/>
  <c r="BF1949" i="2"/>
  <c r="BG1949" i="2"/>
  <c r="L1949" i="2"/>
  <c r="BE1949" i="2"/>
  <c r="BH1949" i="2"/>
  <c r="L1926" i="2"/>
  <c r="G1926" i="2"/>
  <c r="H1926" i="2" s="1"/>
  <c r="BE1926" i="2"/>
  <c r="BF1926" i="2"/>
  <c r="K1926" i="2"/>
  <c r="J1926" i="2"/>
  <c r="BG1926" i="2"/>
  <c r="BH1926" i="2"/>
  <c r="G1908" i="2"/>
  <c r="H1908" i="2" s="1"/>
  <c r="L1917" i="2"/>
  <c r="BE1938" i="2"/>
  <c r="BG1957" i="2"/>
  <c r="G1933" i="2"/>
  <c r="H1933" i="2" s="1"/>
  <c r="J1933" i="2"/>
  <c r="BF1933" i="2"/>
  <c r="K1933" i="2"/>
  <c r="BG1933" i="2"/>
  <c r="L1933" i="2"/>
  <c r="BE1933" i="2"/>
  <c r="BH1933" i="2"/>
  <c r="G1964" i="2"/>
  <c r="H1964" i="2" s="1"/>
  <c r="K1964" i="2"/>
  <c r="L1964" i="2"/>
  <c r="J1964" i="2"/>
  <c r="BH1964" i="2"/>
  <c r="BG1964" i="2"/>
  <c r="BE1964" i="2"/>
  <c r="BF1964" i="2"/>
  <c r="BF1941" i="2"/>
  <c r="BH1907" i="2"/>
  <c r="J1907" i="2"/>
  <c r="G1907" i="2"/>
  <c r="H1907" i="2" s="1"/>
  <c r="BG1907" i="2"/>
  <c r="K1907" i="2"/>
  <c r="L1907" i="2"/>
  <c r="BF1907" i="2"/>
  <c r="BE1907" i="2"/>
  <c r="AD29" i="1"/>
  <c r="M633" i="3"/>
  <c r="CH343" i="2"/>
  <c r="F1318" i="3"/>
  <c r="D1318" i="3"/>
  <c r="E1318" i="3"/>
  <c r="E1236" i="2"/>
  <c r="E1244" i="2"/>
  <c r="BB1845" i="2"/>
  <c r="BA1846" i="2"/>
  <c r="E1843" i="2"/>
  <c r="F1243" i="2"/>
  <c r="BA1237" i="2"/>
  <c r="BA1245" i="2"/>
  <c r="BS1246" i="2"/>
  <c r="CU22" i="1" s="1"/>
  <c r="G640" i="3"/>
  <c r="H640" i="3" s="1"/>
  <c r="J640" i="3"/>
  <c r="K640" i="3"/>
  <c r="L640" i="3"/>
  <c r="E1282" i="2"/>
  <c r="BD1234" i="2"/>
  <c r="J721" i="3"/>
  <c r="K721" i="3"/>
  <c r="L721" i="3"/>
  <c r="G721" i="3"/>
  <c r="H721" i="3" s="1"/>
  <c r="F1840" i="2"/>
  <c r="BA1239" i="2"/>
  <c r="BC1841" i="2"/>
  <c r="BB1233" i="2"/>
  <c r="BB1241" i="2"/>
  <c r="BB1842" i="2"/>
  <c r="BD1230" i="2"/>
  <c r="D722" i="3"/>
  <c r="E722" i="3"/>
  <c r="F722" i="3"/>
  <c r="E123" i="4"/>
  <c r="E111" i="4"/>
  <c r="F1232" i="2"/>
  <c r="BB1283" i="2"/>
  <c r="BB2406" i="2"/>
  <c r="F1238" i="2"/>
  <c r="G180" i="3"/>
  <c r="H180" i="3" s="1"/>
  <c r="K180" i="3"/>
  <c r="L180" i="3"/>
  <c r="J180" i="3"/>
  <c r="BB1242" i="2"/>
  <c r="G673" i="3"/>
  <c r="H673" i="3" s="1"/>
  <c r="J673" i="3"/>
  <c r="K673" i="3"/>
  <c r="L673" i="3"/>
  <c r="BB1274" i="2"/>
  <c r="BD2405" i="2"/>
  <c r="F1275" i="2"/>
  <c r="E1841" i="2"/>
  <c r="BA1242" i="2"/>
  <c r="G180" i="4"/>
  <c r="D1277" i="2"/>
  <c r="F180" i="4"/>
  <c r="BA1235" i="2"/>
  <c r="BA1243" i="2"/>
  <c r="G181" i="4"/>
  <c r="D1278" i="2"/>
  <c r="F181" i="4"/>
  <c r="E1286" i="2"/>
  <c r="BA1236" i="2"/>
  <c r="BB1244" i="2"/>
  <c r="E1279" i="2"/>
  <c r="BC1837" i="2"/>
  <c r="BA1845" i="2"/>
  <c r="BA1229" i="2"/>
  <c r="BA1280" i="2"/>
  <c r="E1838" i="2"/>
  <c r="E1846" i="2"/>
  <c r="E1230" i="2"/>
  <c r="E1238" i="2"/>
  <c r="F1281" i="2"/>
  <c r="BA1240" i="2"/>
  <c r="BD1242" i="2"/>
  <c r="CG1847" i="2"/>
  <c r="AD12" i="1"/>
  <c r="BD335" i="2"/>
  <c r="BA1231" i="2"/>
  <c r="BB1840" i="2"/>
  <c r="D1232" i="2"/>
  <c r="G154" i="4"/>
  <c r="F154" i="4"/>
  <c r="G186" i="4"/>
  <c r="F186" i="4"/>
  <c r="D1283" i="2"/>
  <c r="BB1841" i="2"/>
  <c r="E1233" i="2"/>
  <c r="BC1842" i="2"/>
  <c r="BB1287" i="2"/>
  <c r="F156" i="4"/>
  <c r="G156" i="4"/>
  <c r="D1234" i="2"/>
  <c r="F164" i="4"/>
  <c r="G164" i="4"/>
  <c r="D1242" i="2"/>
  <c r="F1285" i="2"/>
  <c r="F1235" i="2"/>
  <c r="BB1243" i="2"/>
  <c r="E1278" i="2"/>
  <c r="BB1236" i="2"/>
  <c r="D1244" i="2"/>
  <c r="BA1837" i="2"/>
  <c r="BC1845" i="2"/>
  <c r="BD341" i="2"/>
  <c r="BB1229" i="2"/>
  <c r="BB1237" i="2"/>
  <c r="BB1245" i="2"/>
  <c r="BA1838" i="2"/>
  <c r="F1846" i="2"/>
  <c r="BC342" i="2"/>
  <c r="D1281" i="2"/>
  <c r="G184" i="4"/>
  <c r="F184" i="4"/>
  <c r="BS1288" i="2"/>
  <c r="AD27" i="1"/>
  <c r="BB1231" i="2"/>
  <c r="D1239" i="2"/>
  <c r="G161" i="4"/>
  <c r="F161" i="4"/>
  <c r="E1274" i="2"/>
  <c r="BA1841" i="2"/>
  <c r="BD1241" i="2"/>
  <c r="BA1276" i="2"/>
  <c r="F1284" i="2"/>
  <c r="BA1842" i="2"/>
  <c r="BB2407" i="2"/>
  <c r="BB2404" i="2"/>
  <c r="BD338" i="2"/>
  <c r="BA1234" i="2"/>
  <c r="E1242" i="2"/>
  <c r="BB1843" i="2"/>
  <c r="BD2408" i="2"/>
  <c r="BB2405" i="2"/>
  <c r="BB1235" i="2"/>
  <c r="F165" i="4"/>
  <c r="G165" i="4"/>
  <c r="D1243" i="2"/>
  <c r="F1286" i="2"/>
  <c r="BB2409" i="2"/>
  <c r="F158" i="4"/>
  <c r="G158" i="4"/>
  <c r="D1236" i="2"/>
  <c r="G190" i="4"/>
  <c r="D1287" i="2"/>
  <c r="F190" i="4"/>
  <c r="E1837" i="2"/>
  <c r="F183" i="4"/>
  <c r="D1280" i="2"/>
  <c r="G183" i="4"/>
  <c r="F1838" i="2"/>
  <c r="BD1238" i="2"/>
  <c r="BB1281" i="2"/>
  <c r="BB1839" i="2"/>
  <c r="BC2918" i="2"/>
  <c r="BD1231" i="2"/>
  <c r="BD3071" i="2"/>
  <c r="E3071" i="2"/>
  <c r="F3071" i="2"/>
  <c r="BA3071" i="2"/>
  <c r="BB3071" i="2"/>
  <c r="D3071" i="2"/>
  <c r="P41" i="1"/>
  <c r="G153" i="4"/>
  <c r="D1231" i="2"/>
  <c r="F153" i="4"/>
  <c r="BB1239" i="2"/>
  <c r="BA1274" i="2"/>
  <c r="BA1282" i="2"/>
  <c r="G206" i="4"/>
  <c r="D1840" i="2"/>
  <c r="F206" i="4"/>
  <c r="BD336" i="2"/>
  <c r="BA1232" i="2"/>
  <c r="BB1240" i="2"/>
  <c r="BB1275" i="2"/>
  <c r="F2406" i="2"/>
  <c r="BD1233" i="2"/>
  <c r="E1241" i="2"/>
  <c r="BB1276" i="2"/>
  <c r="BA1284" i="2"/>
  <c r="D1842" i="2"/>
  <c r="F208" i="4"/>
  <c r="G208" i="4"/>
  <c r="F1234" i="2"/>
  <c r="BA1843" i="2"/>
  <c r="BB2408" i="2"/>
  <c r="F339" i="2"/>
  <c r="D1235" i="2"/>
  <c r="F157" i="4"/>
  <c r="G157" i="4"/>
  <c r="E1243" i="2"/>
  <c r="F1278" i="2"/>
  <c r="BA1844" i="2"/>
  <c r="AD19" i="1"/>
  <c r="F1244" i="2"/>
  <c r="F1845" i="2"/>
  <c r="BD1229" i="2"/>
  <c r="BD1237" i="2"/>
  <c r="BD1245" i="2"/>
  <c r="BB1280" i="2"/>
  <c r="G212" i="4"/>
  <c r="D1846" i="2"/>
  <c r="F212" i="4"/>
  <c r="BA1281" i="2"/>
  <c r="D1839" i="2"/>
  <c r="F205" i="4"/>
  <c r="G205" i="4"/>
  <c r="BC130" i="2"/>
  <c r="BD130" i="2"/>
  <c r="F130" i="2"/>
  <c r="E1231" i="2"/>
  <c r="E1239" i="2"/>
  <c r="F1274" i="2"/>
  <c r="F1282" i="2"/>
  <c r="E1840" i="2"/>
  <c r="BB1232" i="2"/>
  <c r="D1275" i="2"/>
  <c r="G178" i="4"/>
  <c r="F178" i="4"/>
  <c r="G207" i="4"/>
  <c r="F207" i="4"/>
  <c r="D1841" i="2"/>
  <c r="BA1233" i="2"/>
  <c r="BA1241" i="2"/>
  <c r="F1276" i="2"/>
  <c r="BB1284" i="2"/>
  <c r="E1842" i="2"/>
  <c r="E1234" i="2"/>
  <c r="BA1285" i="2"/>
  <c r="BC1843" i="2"/>
  <c r="E1235" i="2"/>
  <c r="BA1286" i="2"/>
  <c r="BC1844" i="2"/>
  <c r="D2409" i="2"/>
  <c r="F1236" i="2"/>
  <c r="BB1279" i="2"/>
  <c r="BA1287" i="2"/>
  <c r="F1837" i="2"/>
  <c r="D1845" i="2"/>
  <c r="F211" i="4"/>
  <c r="G211" i="4"/>
  <c r="G151" i="4"/>
  <c r="F151" i="4"/>
  <c r="D1229" i="2"/>
  <c r="G159" i="4"/>
  <c r="D1237" i="2"/>
  <c r="F159" i="4"/>
  <c r="F166" i="4"/>
  <c r="G166" i="4"/>
  <c r="D1245" i="2"/>
  <c r="E1280" i="2"/>
  <c r="G204" i="4"/>
  <c r="D1838" i="2"/>
  <c r="F204" i="4"/>
  <c r="BA1230" i="2"/>
  <c r="D1238" i="2"/>
  <c r="F160" i="4"/>
  <c r="G160" i="4"/>
  <c r="E1281" i="2"/>
  <c r="BA1839" i="2"/>
  <c r="F2404" i="2"/>
  <c r="BB1837" i="2"/>
  <c r="J722" i="3"/>
  <c r="K722" i="3"/>
  <c r="L722" i="3"/>
  <c r="G722" i="3"/>
  <c r="H722" i="3" s="1"/>
  <c r="F177" i="4"/>
  <c r="G177" i="4"/>
  <c r="D1274" i="2"/>
  <c r="G185" i="4"/>
  <c r="F185" i="4"/>
  <c r="D1282" i="2"/>
  <c r="F2405" i="2"/>
  <c r="E1240" i="2"/>
  <c r="BA1275" i="2"/>
  <c r="BA1283" i="2"/>
  <c r="F1841" i="2"/>
  <c r="BD2404" i="2"/>
  <c r="F1233" i="2"/>
  <c r="F1241" i="2"/>
  <c r="D1276" i="2"/>
  <c r="F179" i="4"/>
  <c r="G179" i="4"/>
  <c r="F187" i="4"/>
  <c r="D1284" i="2"/>
  <c r="G187" i="4"/>
  <c r="F1842" i="2"/>
  <c r="E1277" i="2"/>
  <c r="BB1285" i="2"/>
  <c r="D1843" i="2"/>
  <c r="F209" i="4"/>
  <c r="G209" i="4"/>
  <c r="BA1278" i="2"/>
  <c r="BB1286" i="2"/>
  <c r="BB1844" i="2"/>
  <c r="BA2409" i="2"/>
  <c r="BD1236" i="2"/>
  <c r="BD1244" i="2"/>
  <c r="BA1279" i="2"/>
  <c r="F1287" i="2"/>
  <c r="F203" i="4"/>
  <c r="G203" i="4"/>
  <c r="D1837" i="2"/>
  <c r="BD1240" i="2"/>
  <c r="E1229" i="2"/>
  <c r="E1237" i="2"/>
  <c r="E1245" i="2"/>
  <c r="BB1846" i="2"/>
  <c r="AD51" i="1"/>
  <c r="BB1230" i="2"/>
  <c r="BA1238" i="2"/>
  <c r="F1839" i="2"/>
  <c r="BA3086" i="2"/>
  <c r="BB3086" i="2"/>
  <c r="D3086" i="2"/>
  <c r="E3086" i="2"/>
  <c r="F3086" i="2"/>
  <c r="BD3086" i="2"/>
  <c r="F2879" i="2"/>
  <c r="F1231" i="2"/>
  <c r="F1239" i="2"/>
  <c r="E1232" i="2"/>
  <c r="F1240" i="2"/>
  <c r="E1275" i="2"/>
  <c r="E1283" i="2"/>
  <c r="F251" i="4"/>
  <c r="G155" i="4"/>
  <c r="D1233" i="2"/>
  <c r="F155" i="4"/>
  <c r="F163" i="4"/>
  <c r="G163" i="4"/>
  <c r="D1241" i="2"/>
  <c r="E1276" i="2"/>
  <c r="E1284" i="2"/>
  <c r="BA1277" i="2"/>
  <c r="E1285" i="2"/>
  <c r="F1843" i="2"/>
  <c r="BD1235" i="2"/>
  <c r="BD1243" i="2"/>
  <c r="BB1278" i="2"/>
  <c r="E1844" i="2"/>
  <c r="BA1244" i="2"/>
  <c r="D1279" i="2"/>
  <c r="F182" i="4"/>
  <c r="G182" i="4"/>
  <c r="E1287" i="2"/>
  <c r="E1845" i="2"/>
  <c r="F1280" i="2"/>
  <c r="BC1846" i="2"/>
  <c r="F152" i="4"/>
  <c r="G152" i="4"/>
  <c r="D1230" i="2"/>
  <c r="BB1238" i="2"/>
  <c r="BC1840" i="2"/>
  <c r="E3082" i="2"/>
  <c r="F3082" i="2"/>
  <c r="D3082" i="2"/>
  <c r="BA3082" i="2"/>
  <c r="BB3082" i="2"/>
  <c r="BD3082" i="2"/>
  <c r="AD8" i="1"/>
  <c r="AD13" i="1"/>
  <c r="AD45" i="1"/>
  <c r="BD1239" i="2"/>
  <c r="BB1282" i="2"/>
  <c r="BA1840" i="2"/>
  <c r="D1844" i="2"/>
  <c r="F210" i="4"/>
  <c r="G210" i="4"/>
  <c r="F162" i="4"/>
  <c r="G162" i="4"/>
  <c r="D1240" i="2"/>
  <c r="F337" i="2"/>
  <c r="BB1234" i="2"/>
  <c r="F1242" i="2"/>
  <c r="BB1277" i="2"/>
  <c r="G188" i="4"/>
  <c r="F188" i="4"/>
  <c r="D1285" i="2"/>
  <c r="F189" i="4"/>
  <c r="D1286" i="2"/>
  <c r="G189" i="4"/>
  <c r="F1844" i="2"/>
  <c r="BD340" i="2"/>
  <c r="F1279" i="2"/>
  <c r="BC1839" i="2"/>
  <c r="F1229" i="2"/>
  <c r="F1237" i="2"/>
  <c r="F1245" i="2"/>
  <c r="BC1838" i="2"/>
  <c r="F1230" i="2"/>
  <c r="E1839" i="2"/>
  <c r="BB1838" i="2"/>
  <c r="F1373" i="2"/>
  <c r="M175" i="3" l="1"/>
  <c r="M1160" i="3"/>
  <c r="M977" i="3"/>
  <c r="BA667" i="2"/>
  <c r="AD20" i="1"/>
  <c r="BH2692" i="2"/>
  <c r="CD2692" i="2"/>
  <c r="J2692" i="2"/>
  <c r="K2692" i="2"/>
  <c r="BG2692" i="2"/>
  <c r="L2692" i="2"/>
  <c r="G2692" i="2"/>
  <c r="H2692" i="2" s="1"/>
  <c r="BE2692" i="2"/>
  <c r="BF2692" i="2"/>
  <c r="BF2774" i="2"/>
  <c r="BH2774" i="2"/>
  <c r="CC1341" i="2"/>
  <c r="BE1341" i="2"/>
  <c r="BF1341" i="2"/>
  <c r="BG1341" i="2"/>
  <c r="K1338" i="2"/>
  <c r="L1338" i="2"/>
  <c r="BE1338" i="2"/>
  <c r="BF1338" i="2"/>
  <c r="BG1338" i="2"/>
  <c r="J1338" i="2"/>
  <c r="BH1338" i="2"/>
  <c r="CC1338" i="2"/>
  <c r="G1338" i="2"/>
  <c r="H1338" i="2" s="1"/>
  <c r="C731" i="2"/>
  <c r="G731" i="2" s="1"/>
  <c r="H731" i="2" s="1"/>
  <c r="C1292" i="2"/>
  <c r="CC1292" i="2" s="1"/>
  <c r="E1292" i="2"/>
  <c r="BD1371" i="2"/>
  <c r="BA1371" i="2"/>
  <c r="C1330" i="2"/>
  <c r="C2176" i="2"/>
  <c r="CC2176" i="2" s="1"/>
  <c r="BB2774" i="2"/>
  <c r="BB1314" i="2"/>
  <c r="BA731" i="2"/>
  <c r="E1314" i="2"/>
  <c r="BC1330" i="2"/>
  <c r="C2164" i="2"/>
  <c r="BA1330" i="2"/>
  <c r="BB1371" i="2"/>
  <c r="C1371" i="2"/>
  <c r="G1371" i="2" s="1"/>
  <c r="H1371" i="2" s="1"/>
  <c r="BB1330" i="2"/>
  <c r="C1564" i="2"/>
  <c r="C2144" i="2"/>
  <c r="CC2144" i="2" s="1"/>
  <c r="BA2670" i="2"/>
  <c r="D2774" i="2"/>
  <c r="E740" i="2"/>
  <c r="BD1364" i="2"/>
  <c r="E2774" i="2"/>
  <c r="BC1314" i="2"/>
  <c r="BD1314" i="2"/>
  <c r="D1314" i="2"/>
  <c r="BC1292" i="2"/>
  <c r="C2369" i="2"/>
  <c r="BA1364" i="2"/>
  <c r="BA2774" i="2"/>
  <c r="BB1292" i="2"/>
  <c r="BA1292" i="2"/>
  <c r="C1314" i="2"/>
  <c r="BE1314" i="2" s="1"/>
  <c r="E1371" i="2"/>
  <c r="C2392" i="2"/>
  <c r="L2392" i="2" s="1"/>
  <c r="Z21" i="1"/>
  <c r="BC1371" i="2"/>
  <c r="C2907" i="2"/>
  <c r="CC2907" i="2" s="1"/>
  <c r="M248" i="3"/>
  <c r="M237" i="3"/>
  <c r="M406" i="3"/>
  <c r="M200" i="3"/>
  <c r="M395" i="3"/>
  <c r="M539" i="3"/>
  <c r="G601" i="3"/>
  <c r="H601" i="3" s="1"/>
  <c r="J601" i="3"/>
  <c r="K601" i="3"/>
  <c r="L601" i="3"/>
  <c r="G590" i="3"/>
  <c r="H590" i="3" s="1"/>
  <c r="K590" i="3"/>
  <c r="L590" i="3"/>
  <c r="J590" i="3"/>
  <c r="G591" i="3"/>
  <c r="H591" i="3" s="1"/>
  <c r="J591" i="3"/>
  <c r="K591" i="3"/>
  <c r="L591" i="3"/>
  <c r="G317" i="3"/>
  <c r="H317" i="3" s="1"/>
  <c r="J317" i="3"/>
  <c r="K317" i="3"/>
  <c r="L317" i="3"/>
  <c r="M317" i="3"/>
  <c r="J270" i="3"/>
  <c r="K270" i="3"/>
  <c r="L270" i="3"/>
  <c r="G270" i="3"/>
  <c r="H270" i="3" s="1"/>
  <c r="G546" i="3"/>
  <c r="H546" i="3" s="1"/>
  <c r="J546" i="3"/>
  <c r="K546" i="3"/>
  <c r="L546" i="3"/>
  <c r="G227" i="3"/>
  <c r="H227" i="3" s="1"/>
  <c r="J227" i="3"/>
  <c r="K227" i="3"/>
  <c r="L227" i="3"/>
  <c r="G410" i="3"/>
  <c r="H410" i="3" s="1"/>
  <c r="J410" i="3"/>
  <c r="K410" i="3"/>
  <c r="L410" i="3"/>
  <c r="G663" i="3"/>
  <c r="H663" i="3" s="1"/>
  <c r="J663" i="3"/>
  <c r="K663" i="3"/>
  <c r="L663" i="3"/>
  <c r="G617" i="3"/>
  <c r="H617" i="3" s="1"/>
  <c r="L617" i="3"/>
  <c r="K617" i="3"/>
  <c r="J617" i="3"/>
  <c r="M617" i="3" s="1"/>
  <c r="J367" i="3"/>
  <c r="K367" i="3"/>
  <c r="L367" i="3"/>
  <c r="M367" i="3"/>
  <c r="G367" i="3"/>
  <c r="H367" i="3"/>
  <c r="L633" i="3"/>
  <c r="K633" i="3"/>
  <c r="G633" i="3"/>
  <c r="H633" i="3" s="1"/>
  <c r="J633" i="3"/>
  <c r="G182" i="3"/>
  <c r="H182" i="3" s="1"/>
  <c r="J182" i="3"/>
  <c r="K182" i="3"/>
  <c r="L182" i="3"/>
  <c r="G299" i="3"/>
  <c r="H299" i="3" s="1"/>
  <c r="J299" i="3"/>
  <c r="K299" i="3"/>
  <c r="L299" i="3"/>
  <c r="G411" i="3"/>
  <c r="H411" i="3" s="1"/>
  <c r="K411" i="3"/>
  <c r="L411" i="3"/>
  <c r="J411" i="3"/>
  <c r="J461" i="3"/>
  <c r="K461" i="3"/>
  <c r="L461" i="3"/>
  <c r="G461" i="3"/>
  <c r="H461" i="3" s="1"/>
  <c r="G354" i="3"/>
  <c r="H354" i="3" s="1"/>
  <c r="J354" i="3"/>
  <c r="K354" i="3"/>
  <c r="L354" i="3"/>
  <c r="L307" i="3"/>
  <c r="G307" i="3"/>
  <c r="H307" i="3" s="1"/>
  <c r="J307" i="3"/>
  <c r="K307" i="3"/>
  <c r="G691" i="3"/>
  <c r="H691" i="3" s="1"/>
  <c r="J691" i="3"/>
  <c r="K691" i="3"/>
  <c r="L691" i="3"/>
  <c r="G225" i="3"/>
  <c r="H225" i="3" s="1"/>
  <c r="J225" i="3"/>
  <c r="K225" i="3"/>
  <c r="L225" i="3"/>
  <c r="G251" i="3"/>
  <c r="H251" i="3" s="1"/>
  <c r="J251" i="3"/>
  <c r="K251" i="3"/>
  <c r="L251" i="3"/>
  <c r="G420" i="3"/>
  <c r="H420" i="3" s="1"/>
  <c r="L420" i="3"/>
  <c r="J420" i="3"/>
  <c r="K420" i="3"/>
  <c r="G265" i="3"/>
  <c r="H265" i="3" s="1"/>
  <c r="J265" i="3"/>
  <c r="K265" i="3"/>
  <c r="L265" i="3"/>
  <c r="G678" i="3"/>
  <c r="H678" i="3" s="1"/>
  <c r="J678" i="3"/>
  <c r="K678" i="3"/>
  <c r="L678" i="3"/>
  <c r="L668" i="3"/>
  <c r="G668" i="3"/>
  <c r="H668" i="3" s="1"/>
  <c r="J668" i="3"/>
  <c r="K668" i="3"/>
  <c r="L465" i="3"/>
  <c r="G465" i="3"/>
  <c r="H465" i="3" s="1"/>
  <c r="J465" i="3"/>
  <c r="K465" i="3"/>
  <c r="K682" i="3"/>
  <c r="L682" i="3"/>
  <c r="G682" i="3"/>
  <c r="H682" i="3" s="1"/>
  <c r="J682" i="3"/>
  <c r="G479" i="3"/>
  <c r="H479" i="3" s="1"/>
  <c r="L479" i="3"/>
  <c r="M479" i="3"/>
  <c r="J479" i="3"/>
  <c r="K479" i="3"/>
  <c r="L254" i="3"/>
  <c r="G254" i="3"/>
  <c r="H254" i="3" s="1"/>
  <c r="J254" i="3"/>
  <c r="K254" i="3"/>
  <c r="L255" i="3"/>
  <c r="G255" i="3"/>
  <c r="H255" i="3" s="1"/>
  <c r="J255" i="3"/>
  <c r="K255" i="3"/>
  <c r="G292" i="3"/>
  <c r="H292" i="3" s="1"/>
  <c r="J292" i="3"/>
  <c r="K292" i="3"/>
  <c r="L292" i="3"/>
  <c r="G258" i="3"/>
  <c r="H258" i="3" s="1"/>
  <c r="J258" i="3"/>
  <c r="K258" i="3"/>
  <c r="L258" i="3"/>
  <c r="G247" i="3"/>
  <c r="H247" i="3" s="1"/>
  <c r="J247" i="3"/>
  <c r="K247" i="3"/>
  <c r="L247" i="3"/>
  <c r="L445" i="3"/>
  <c r="G445" i="3"/>
  <c r="H445" i="3" s="1"/>
  <c r="J445" i="3"/>
  <c r="K445" i="3"/>
  <c r="G374" i="3"/>
  <c r="H374" i="3" s="1"/>
  <c r="J374" i="3"/>
  <c r="K374" i="3"/>
  <c r="L374" i="3"/>
  <c r="J197" i="3"/>
  <c r="K197" i="3"/>
  <c r="L197" i="3"/>
  <c r="G197" i="3"/>
  <c r="H197" i="3" s="1"/>
  <c r="G618" i="3"/>
  <c r="H618" i="3" s="1"/>
  <c r="J618" i="3"/>
  <c r="K618" i="3"/>
  <c r="L618" i="3"/>
  <c r="G379" i="3"/>
  <c r="H379" i="3" s="1"/>
  <c r="J379" i="3"/>
  <c r="K379" i="3"/>
  <c r="L379" i="3"/>
  <c r="G332" i="3"/>
  <c r="H332" i="3" s="1"/>
  <c r="J332" i="3"/>
  <c r="K332" i="3"/>
  <c r="L332" i="3"/>
  <c r="G195" i="3"/>
  <c r="H195" i="3" s="1"/>
  <c r="J195" i="3"/>
  <c r="K195" i="3"/>
  <c r="L195" i="3"/>
  <c r="J561" i="3"/>
  <c r="K561" i="3"/>
  <c r="L561" i="3"/>
  <c r="G561" i="3"/>
  <c r="H561" i="3" s="1"/>
  <c r="G598" i="3"/>
  <c r="H598" i="3" s="1"/>
  <c r="K598" i="3"/>
  <c r="L598" i="3"/>
  <c r="J598" i="3"/>
  <c r="M598" i="3"/>
  <c r="G695" i="3"/>
  <c r="H695" i="3" s="1"/>
  <c r="J695" i="3"/>
  <c r="K695" i="3"/>
  <c r="L695" i="3"/>
  <c r="G289" i="3"/>
  <c r="H289" i="3" s="1"/>
  <c r="J289" i="3"/>
  <c r="K289" i="3"/>
  <c r="L289" i="3"/>
  <c r="G625" i="3"/>
  <c r="H625" i="3" s="1"/>
  <c r="J625" i="3"/>
  <c r="K625" i="3"/>
  <c r="L625" i="3"/>
  <c r="G327" i="3"/>
  <c r="H327" i="3" s="1"/>
  <c r="J327" i="3"/>
  <c r="L327" i="3"/>
  <c r="K327" i="3"/>
  <c r="K711" i="3"/>
  <c r="L711" i="3"/>
  <c r="G711" i="3"/>
  <c r="H711" i="3" s="1"/>
  <c r="J711" i="3"/>
  <c r="L692" i="3"/>
  <c r="K692" i="3"/>
  <c r="J692" i="3"/>
  <c r="G692" i="3"/>
  <c r="H692" i="3" s="1"/>
  <c r="G610" i="3"/>
  <c r="H610" i="3" s="1"/>
  <c r="J610" i="3"/>
  <c r="K610" i="3"/>
  <c r="L610" i="3"/>
  <c r="G470" i="3"/>
  <c r="H470" i="3" s="1"/>
  <c r="J470" i="3"/>
  <c r="K470" i="3"/>
  <c r="L470" i="3"/>
  <c r="G471" i="3"/>
  <c r="H471" i="3" s="1"/>
  <c r="J471" i="3"/>
  <c r="K471" i="3"/>
  <c r="L471" i="3"/>
  <c r="G533" i="3"/>
  <c r="H533" i="3" s="1"/>
  <c r="J533" i="3"/>
  <c r="K533" i="3"/>
  <c r="L533" i="3"/>
  <c r="G582" i="3"/>
  <c r="H582" i="3" s="1"/>
  <c r="J582" i="3"/>
  <c r="K582" i="3"/>
  <c r="L582" i="3"/>
  <c r="L500" i="3"/>
  <c r="G500" i="3"/>
  <c r="H500" i="3" s="1"/>
  <c r="J500" i="3"/>
  <c r="K500" i="3"/>
  <c r="G538" i="3"/>
  <c r="H538" i="3" s="1"/>
  <c r="J538" i="3"/>
  <c r="K538" i="3"/>
  <c r="L538" i="3"/>
  <c r="G613" i="3"/>
  <c r="H613" i="3" s="1"/>
  <c r="J613" i="3"/>
  <c r="K613" i="3"/>
  <c r="L613" i="3"/>
  <c r="M613" i="3" s="1"/>
  <c r="G328" i="3"/>
  <c r="H328" i="3" s="1"/>
  <c r="J328" i="3"/>
  <c r="K328" i="3"/>
  <c r="L328" i="3"/>
  <c r="G652" i="3"/>
  <c r="H652" i="3" s="1"/>
  <c r="J652" i="3"/>
  <c r="K652" i="3"/>
  <c r="L652" i="3"/>
  <c r="G621" i="3"/>
  <c r="H621" i="3" s="1"/>
  <c r="L621" i="3"/>
  <c r="K621" i="3"/>
  <c r="J621" i="3"/>
  <c r="M621" i="3" s="1"/>
  <c r="K218" i="3"/>
  <c r="L218" i="3"/>
  <c r="J218" i="3"/>
  <c r="G218" i="3"/>
  <c r="H218" i="3" s="1"/>
  <c r="L459" i="3"/>
  <c r="K459" i="3"/>
  <c r="G459" i="3"/>
  <c r="H459" i="3" s="1"/>
  <c r="J459" i="3"/>
  <c r="J222" i="3"/>
  <c r="K222" i="3"/>
  <c r="L222" i="3"/>
  <c r="G222" i="3"/>
  <c r="H222" i="3" s="1"/>
  <c r="L451" i="3"/>
  <c r="G451" i="3"/>
  <c r="H451" i="3" s="1"/>
  <c r="J451" i="3"/>
  <c r="K451" i="3"/>
  <c r="K537" i="3"/>
  <c r="L537" i="3"/>
  <c r="G537" i="3"/>
  <c r="H537" i="3" s="1"/>
  <c r="J537" i="3"/>
  <c r="L526" i="3"/>
  <c r="J526" i="3"/>
  <c r="G526" i="3"/>
  <c r="H526" i="3" s="1"/>
  <c r="K526" i="3"/>
  <c r="L674" i="3"/>
  <c r="M674" i="3"/>
  <c r="J674" i="3"/>
  <c r="K674" i="3"/>
  <c r="G674" i="3"/>
  <c r="H674" i="3" s="1"/>
  <c r="K352" i="3"/>
  <c r="L352" i="3"/>
  <c r="G352" i="3"/>
  <c r="H352" i="3" s="1"/>
  <c r="J352" i="3"/>
  <c r="G401" i="3"/>
  <c r="H401" i="3" s="1"/>
  <c r="K401" i="3"/>
  <c r="L401" i="3"/>
  <c r="J401" i="3"/>
  <c r="G428" i="3"/>
  <c r="H428" i="3" s="1"/>
  <c r="J428" i="3"/>
  <c r="K428" i="3"/>
  <c r="L428" i="3"/>
  <c r="G525" i="3"/>
  <c r="H525" i="3" s="1"/>
  <c r="J525" i="3"/>
  <c r="K525" i="3"/>
  <c r="L525" i="3"/>
  <c r="L310" i="3"/>
  <c r="J310" i="3"/>
  <c r="K310" i="3"/>
  <c r="M310" i="3" s="1"/>
  <c r="G310" i="3"/>
  <c r="H310" i="3" s="1"/>
  <c r="G707" i="3"/>
  <c r="H707" i="3" s="1"/>
  <c r="J707" i="3"/>
  <c r="K707" i="3"/>
  <c r="L707" i="3"/>
  <c r="G219" i="3"/>
  <c r="H219" i="3" s="1"/>
  <c r="J219" i="3"/>
  <c r="K219" i="3"/>
  <c r="L219" i="3"/>
  <c r="K627" i="3"/>
  <c r="L627" i="3"/>
  <c r="G627" i="3"/>
  <c r="H627" i="3" s="1"/>
  <c r="J627" i="3"/>
  <c r="G437" i="3"/>
  <c r="H437" i="3" s="1"/>
  <c r="J437" i="3"/>
  <c r="K437" i="3"/>
  <c r="L437" i="3"/>
  <c r="K704" i="3"/>
  <c r="G704" i="3"/>
  <c r="H704" i="3" s="1"/>
  <c r="J704" i="3"/>
  <c r="L704" i="3"/>
  <c r="G645" i="3"/>
  <c r="H645" i="3" s="1"/>
  <c r="J645" i="3"/>
  <c r="K645" i="3"/>
  <c r="L645" i="3"/>
  <c r="G179" i="3"/>
  <c r="H179" i="3" s="1"/>
  <c r="J179" i="3"/>
  <c r="K179" i="3"/>
  <c r="L179" i="3"/>
  <c r="G194" i="3"/>
  <c r="H194" i="3" s="1"/>
  <c r="J194" i="3"/>
  <c r="K194" i="3"/>
  <c r="L194" i="3"/>
  <c r="L196" i="3"/>
  <c r="G196" i="3"/>
  <c r="H196" i="3" s="1"/>
  <c r="J196" i="3"/>
  <c r="K196" i="3"/>
  <c r="G329" i="3"/>
  <c r="H329" i="3" s="1"/>
  <c r="J329" i="3"/>
  <c r="K329" i="3"/>
  <c r="L329" i="3"/>
  <c r="G294" i="3"/>
  <c r="H294" i="3" s="1"/>
  <c r="J294" i="3"/>
  <c r="L294" i="3"/>
  <c r="K294" i="3"/>
  <c r="J594" i="3"/>
  <c r="K594" i="3"/>
  <c r="L594" i="3"/>
  <c r="G594" i="3"/>
  <c r="H594" i="3" s="1"/>
  <c r="M594" i="3"/>
  <c r="G202" i="3"/>
  <c r="H202" i="3" s="1"/>
  <c r="J202" i="3"/>
  <c r="K202" i="3"/>
  <c r="L202" i="3"/>
  <c r="G532" i="3"/>
  <c r="H532" i="3" s="1"/>
  <c r="J532" i="3"/>
  <c r="K532" i="3"/>
  <c r="L532" i="3"/>
  <c r="G233" i="3"/>
  <c r="H233" i="3" s="1"/>
  <c r="J233" i="3"/>
  <c r="K233" i="3"/>
  <c r="L233" i="3"/>
  <c r="K665" i="3"/>
  <c r="L665" i="3"/>
  <c r="G665" i="3"/>
  <c r="H665" i="3" s="1"/>
  <c r="J665" i="3"/>
  <c r="G356" i="3"/>
  <c r="H356" i="3" s="1"/>
  <c r="J356" i="3"/>
  <c r="K356" i="3"/>
  <c r="L356" i="3"/>
  <c r="G347" i="3"/>
  <c r="H347" i="3" s="1"/>
  <c r="J347" i="3"/>
  <c r="K347" i="3"/>
  <c r="L347" i="3"/>
  <c r="G325" i="3"/>
  <c r="H325" i="3" s="1"/>
  <c r="J325" i="3"/>
  <c r="K325" i="3"/>
  <c r="L325" i="3"/>
  <c r="G638" i="3"/>
  <c r="M638" i="3"/>
  <c r="H638" i="3"/>
  <c r="J638" i="3"/>
  <c r="K638" i="3"/>
  <c r="L638" i="3"/>
  <c r="G402" i="3"/>
  <c r="H402" i="3" s="1"/>
  <c r="L402" i="3"/>
  <c r="J402" i="3"/>
  <c r="K402" i="3"/>
  <c r="K355" i="3"/>
  <c r="L355" i="3"/>
  <c r="G355" i="3"/>
  <c r="H355" i="3" s="1"/>
  <c r="J355" i="3"/>
  <c r="L548" i="3"/>
  <c r="G548" i="3"/>
  <c r="H548" i="3" s="1"/>
  <c r="J548" i="3"/>
  <c r="K548" i="3"/>
  <c r="G324" i="3"/>
  <c r="H324" i="3"/>
  <c r="J324" i="3"/>
  <c r="K324" i="3"/>
  <c r="L324" i="3"/>
  <c r="M324" i="3"/>
  <c r="K220" i="3"/>
  <c r="L220" i="3"/>
  <c r="G220" i="3"/>
  <c r="H220" i="3" s="1"/>
  <c r="J220" i="3"/>
  <c r="G361" i="3"/>
  <c r="H361" i="3" s="1"/>
  <c r="J361" i="3"/>
  <c r="K361" i="3"/>
  <c r="L361" i="3"/>
  <c r="G342" i="3"/>
  <c r="H342" i="3" s="1"/>
  <c r="J342" i="3"/>
  <c r="K342" i="3"/>
  <c r="L342" i="3"/>
  <c r="J716" i="3"/>
  <c r="K716" i="3"/>
  <c r="M716" i="3"/>
  <c r="G716" i="3"/>
  <c r="H716" i="3" s="1"/>
  <c r="L716" i="3"/>
  <c r="G513" i="3"/>
  <c r="H513" i="3" s="1"/>
  <c r="J513" i="3"/>
  <c r="K513" i="3"/>
  <c r="L513" i="3"/>
  <c r="G446" i="3"/>
  <c r="H446" i="3" s="1"/>
  <c r="L446" i="3"/>
  <c r="K446" i="3"/>
  <c r="J446" i="3"/>
  <c r="L447" i="3"/>
  <c r="G447" i="3"/>
  <c r="H447" i="3" s="1"/>
  <c r="J447" i="3"/>
  <c r="K447" i="3"/>
  <c r="L304" i="3"/>
  <c r="G304" i="3"/>
  <c r="H304" i="3" s="1"/>
  <c r="K304" i="3"/>
  <c r="J304" i="3"/>
  <c r="G450" i="3"/>
  <c r="H450" i="3" s="1"/>
  <c r="J450" i="3"/>
  <c r="K450" i="3"/>
  <c r="L450" i="3"/>
  <c r="L439" i="3"/>
  <c r="G439" i="3"/>
  <c r="H439" i="3" s="1"/>
  <c r="J439" i="3"/>
  <c r="K439" i="3"/>
  <c r="G493" i="3"/>
  <c r="H493" i="3" s="1"/>
  <c r="J493" i="3"/>
  <c r="K493" i="3"/>
  <c r="L493" i="3"/>
  <c r="J422" i="3"/>
  <c r="K422" i="3"/>
  <c r="L422" i="3"/>
  <c r="G422" i="3"/>
  <c r="H422" i="3" s="1"/>
  <c r="G448" i="3"/>
  <c r="H448" i="3" s="1"/>
  <c r="J448" i="3"/>
  <c r="K448" i="3"/>
  <c r="L448" i="3"/>
  <c r="G282" i="3"/>
  <c r="H282" i="3" s="1"/>
  <c r="J282" i="3"/>
  <c r="K282" i="3"/>
  <c r="L282" i="3"/>
  <c r="K666" i="3"/>
  <c r="L666" i="3"/>
  <c r="G666" i="3"/>
  <c r="H666" i="3" s="1"/>
  <c r="J666" i="3"/>
  <c r="G427" i="3"/>
  <c r="H427" i="3" s="1"/>
  <c r="L427" i="3"/>
  <c r="J427" i="3"/>
  <c r="K427" i="3"/>
  <c r="G368" i="3"/>
  <c r="H368" i="3" s="1"/>
  <c r="J368" i="3"/>
  <c r="K368" i="3"/>
  <c r="L368" i="3"/>
  <c r="M491" i="3"/>
  <c r="G311" i="3"/>
  <c r="H311" i="3" s="1"/>
  <c r="J311" i="3"/>
  <c r="K311" i="3"/>
  <c r="L311" i="3"/>
  <c r="M311" i="3"/>
  <c r="G337" i="3"/>
  <c r="H337" i="3" s="1"/>
  <c r="J337" i="3"/>
  <c r="K337" i="3"/>
  <c r="L337" i="3"/>
  <c r="K375" i="3"/>
  <c r="L375" i="3"/>
  <c r="G375" i="3"/>
  <c r="H375" i="3" s="1"/>
  <c r="J375" i="3"/>
  <c r="M375" i="3" s="1"/>
  <c r="J713" i="3"/>
  <c r="K713" i="3"/>
  <c r="L713" i="3"/>
  <c r="G713" i="3"/>
  <c r="H713" i="3" s="1"/>
  <c r="G654" i="3"/>
  <c r="H654" i="3" s="1"/>
  <c r="J654" i="3"/>
  <c r="K654" i="3"/>
  <c r="L654" i="3"/>
  <c r="L415" i="3"/>
  <c r="G415" i="3"/>
  <c r="H415" i="3" s="1"/>
  <c r="J415" i="3"/>
  <c r="K415" i="3"/>
  <c r="G681" i="3"/>
  <c r="H681" i="3" s="1"/>
  <c r="J681" i="3"/>
  <c r="K681" i="3"/>
  <c r="L681" i="3"/>
  <c r="L658" i="3"/>
  <c r="G658" i="3"/>
  <c r="H658" i="3" s="1"/>
  <c r="K658" i="3"/>
  <c r="J658" i="3"/>
  <c r="G204" i="3"/>
  <c r="H204" i="3" s="1"/>
  <c r="J204" i="3"/>
  <c r="L204" i="3"/>
  <c r="K204" i="3"/>
  <c r="G230" i="3"/>
  <c r="H230" i="3" s="1"/>
  <c r="J230" i="3"/>
  <c r="K230" i="3"/>
  <c r="L230" i="3"/>
  <c r="G518" i="3"/>
  <c r="H518" i="3" s="1"/>
  <c r="J518" i="3"/>
  <c r="K518" i="3"/>
  <c r="L518" i="3"/>
  <c r="G531" i="3"/>
  <c r="H531" i="3" s="1"/>
  <c r="L531" i="3"/>
  <c r="K531" i="3"/>
  <c r="J531" i="3"/>
  <c r="G581" i="3"/>
  <c r="H581" i="3" s="1"/>
  <c r="J581" i="3"/>
  <c r="K581" i="3"/>
  <c r="L581" i="3"/>
  <c r="G549" i="3"/>
  <c r="H549" i="3" s="1"/>
  <c r="J549" i="3"/>
  <c r="K549" i="3"/>
  <c r="M549" i="3" s="1"/>
  <c r="L549" i="3"/>
  <c r="G586" i="3"/>
  <c r="H586" i="3" s="1"/>
  <c r="J586" i="3"/>
  <c r="K586" i="3"/>
  <c r="L586" i="3"/>
  <c r="G300" i="3"/>
  <c r="H300" i="3" s="1"/>
  <c r="J300" i="3"/>
  <c r="K300" i="3"/>
  <c r="L300" i="3"/>
  <c r="G364" i="3"/>
  <c r="H364" i="3" s="1"/>
  <c r="J364" i="3"/>
  <c r="K364" i="3"/>
  <c r="L364" i="3"/>
  <c r="L700" i="3"/>
  <c r="K700" i="3"/>
  <c r="J700" i="3"/>
  <c r="G700" i="3"/>
  <c r="H700" i="3" s="1"/>
  <c r="G509" i="3"/>
  <c r="H509" i="3" s="1"/>
  <c r="L509" i="3"/>
  <c r="J509" i="3"/>
  <c r="K509" i="3"/>
  <c r="G669" i="3"/>
  <c r="H669" i="3" s="1"/>
  <c r="J669" i="3"/>
  <c r="K669" i="3"/>
  <c r="L669" i="3"/>
  <c r="J266" i="3"/>
  <c r="K266" i="3"/>
  <c r="L266" i="3"/>
  <c r="G266" i="3"/>
  <c r="H266" i="3" s="1"/>
  <c r="J507" i="3"/>
  <c r="K507" i="3"/>
  <c r="L507" i="3"/>
  <c r="G507" i="3"/>
  <c r="H507" i="3" s="1"/>
  <c r="G462" i="3"/>
  <c r="H462" i="3" s="1"/>
  <c r="J462" i="3"/>
  <c r="K462" i="3"/>
  <c r="L462" i="3"/>
  <c r="G499" i="3"/>
  <c r="H499" i="3" s="1"/>
  <c r="J499" i="3"/>
  <c r="K499" i="3"/>
  <c r="L499" i="3"/>
  <c r="G585" i="3"/>
  <c r="H585" i="3" s="1"/>
  <c r="L585" i="3"/>
  <c r="K585" i="3"/>
  <c r="J585" i="3"/>
  <c r="J574" i="3"/>
  <c r="K574" i="3"/>
  <c r="L574" i="3"/>
  <c r="G574" i="3"/>
  <c r="H574" i="3" s="1"/>
  <c r="K639" i="3"/>
  <c r="J639" i="3"/>
  <c r="G639" i="3"/>
  <c r="H639" i="3" s="1"/>
  <c r="M639" i="3"/>
  <c r="L639" i="3"/>
  <c r="G400" i="3"/>
  <c r="H400" i="3" s="1"/>
  <c r="J400" i="3"/>
  <c r="K400" i="3"/>
  <c r="L400" i="3"/>
  <c r="G688" i="3"/>
  <c r="H688" i="3" s="1"/>
  <c r="J688" i="3"/>
  <c r="K688" i="3"/>
  <c r="L688" i="3"/>
  <c r="G449" i="3"/>
  <c r="H449" i="3" s="1"/>
  <c r="J449" i="3"/>
  <c r="K449" i="3"/>
  <c r="L449" i="3"/>
  <c r="G223" i="3"/>
  <c r="H223" i="3" s="1"/>
  <c r="J223" i="3"/>
  <c r="K223" i="3"/>
  <c r="L223" i="3"/>
  <c r="G440" i="3"/>
  <c r="H440" i="3" s="1"/>
  <c r="J440" i="3"/>
  <c r="K440" i="3"/>
  <c r="L440" i="3"/>
  <c r="L298" i="3"/>
  <c r="G298" i="3"/>
  <c r="H298" i="3" s="1"/>
  <c r="K298" i="3"/>
  <c r="J298" i="3"/>
  <c r="J573" i="3"/>
  <c r="G573" i="3"/>
  <c r="H573" i="3" s="1"/>
  <c r="K573" i="3"/>
  <c r="L573" i="3"/>
  <c r="G228" i="3"/>
  <c r="H228" i="3" s="1"/>
  <c r="J228" i="3"/>
  <c r="K228" i="3"/>
  <c r="L228" i="3"/>
  <c r="M228" i="3" s="1"/>
  <c r="G205" i="3"/>
  <c r="H205" i="3" s="1"/>
  <c r="J205" i="3"/>
  <c r="K205" i="3"/>
  <c r="L205" i="3"/>
  <c r="L291" i="3"/>
  <c r="G291" i="3"/>
  <c r="H291" i="3" s="1"/>
  <c r="J291" i="3"/>
  <c r="K291" i="3"/>
  <c r="G675" i="3"/>
  <c r="H675" i="3" s="1"/>
  <c r="J675" i="3"/>
  <c r="K675" i="3"/>
  <c r="L675" i="3"/>
  <c r="G245" i="3"/>
  <c r="H245" i="3" s="1"/>
  <c r="J245" i="3"/>
  <c r="K245" i="3"/>
  <c r="L245" i="3"/>
  <c r="G485" i="3"/>
  <c r="H485" i="3" s="1"/>
  <c r="J485" i="3"/>
  <c r="K485" i="3"/>
  <c r="L485" i="3"/>
  <c r="K714" i="3"/>
  <c r="L714" i="3"/>
  <c r="M714" i="3"/>
  <c r="J714" i="3"/>
  <c r="G714" i="3"/>
  <c r="H714" i="3" s="1"/>
  <c r="K357" i="3"/>
  <c r="J357" i="3"/>
  <c r="L357" i="3"/>
  <c r="G357" i="3"/>
  <c r="H357" i="3" s="1"/>
  <c r="G693" i="3"/>
  <c r="H693" i="3" s="1"/>
  <c r="J693" i="3"/>
  <c r="K693" i="3"/>
  <c r="L693" i="3"/>
  <c r="M309" i="3"/>
  <c r="M588" i="3"/>
  <c r="M431" i="3"/>
  <c r="G242" i="3"/>
  <c r="H242" i="3" s="1"/>
  <c r="J242" i="3"/>
  <c r="K242" i="3"/>
  <c r="L242" i="3"/>
  <c r="K243" i="3"/>
  <c r="J243" i="3"/>
  <c r="L243" i="3"/>
  <c r="G243" i="3"/>
  <c r="H243" i="3" s="1"/>
  <c r="G244" i="3"/>
  <c r="H244" i="3" s="1"/>
  <c r="J244" i="3"/>
  <c r="K244" i="3"/>
  <c r="L244" i="3"/>
  <c r="K545" i="3"/>
  <c r="L545" i="3"/>
  <c r="G545" i="3"/>
  <c r="H545" i="3" s="1"/>
  <c r="J545" i="3"/>
  <c r="G306" i="3"/>
  <c r="H306" i="3" s="1"/>
  <c r="J306" i="3"/>
  <c r="K306" i="3"/>
  <c r="L306" i="3"/>
  <c r="G320" i="3"/>
  <c r="H320" i="3" s="1"/>
  <c r="J320" i="3"/>
  <c r="K320" i="3"/>
  <c r="L320" i="3"/>
  <c r="K216" i="3"/>
  <c r="J216" i="3"/>
  <c r="L216" i="3"/>
  <c r="G216" i="3"/>
  <c r="H216" i="3" s="1"/>
  <c r="G580" i="3"/>
  <c r="H580" i="3" s="1"/>
  <c r="J580" i="3"/>
  <c r="K580" i="3"/>
  <c r="L580" i="3"/>
  <c r="J377" i="3"/>
  <c r="K377" i="3"/>
  <c r="L377" i="3"/>
  <c r="G377" i="3"/>
  <c r="H377" i="3" s="1"/>
  <c r="L404" i="3"/>
  <c r="G404" i="3"/>
  <c r="H404" i="3" s="1"/>
  <c r="J404" i="3"/>
  <c r="K404" i="3"/>
  <c r="G186" i="3"/>
  <c r="H186" i="3" s="1"/>
  <c r="J186" i="3"/>
  <c r="K186" i="3"/>
  <c r="L186" i="3"/>
  <c r="K463" i="3"/>
  <c r="L463" i="3"/>
  <c r="G463" i="3"/>
  <c r="H463" i="3" s="1"/>
  <c r="J463" i="3"/>
  <c r="J373" i="3"/>
  <c r="L373" i="3"/>
  <c r="G373" i="3"/>
  <c r="H373" i="3" s="1"/>
  <c r="K373" i="3"/>
  <c r="L686" i="3"/>
  <c r="K686" i="3"/>
  <c r="J686" i="3"/>
  <c r="G686" i="3"/>
  <c r="H686" i="3" s="1"/>
  <c r="G519" i="3"/>
  <c r="H519" i="3" s="1"/>
  <c r="J519" i="3"/>
  <c r="K519" i="3"/>
  <c r="L519" i="3"/>
  <c r="G403" i="3"/>
  <c r="H403" i="3" s="1"/>
  <c r="K403" i="3"/>
  <c r="L403" i="3"/>
  <c r="J403" i="3"/>
  <c r="G596" i="3"/>
  <c r="H596" i="3" s="1"/>
  <c r="J596" i="3"/>
  <c r="K596" i="3"/>
  <c r="L596" i="3"/>
  <c r="J717" i="3"/>
  <c r="K717" i="3"/>
  <c r="G717" i="3"/>
  <c r="H717" i="3" s="1"/>
  <c r="L717" i="3"/>
  <c r="M717" i="3"/>
  <c r="G646" i="3"/>
  <c r="H646" i="3" s="1"/>
  <c r="J646" i="3"/>
  <c r="K646" i="3"/>
  <c r="L646" i="3"/>
  <c r="L409" i="3"/>
  <c r="K409" i="3"/>
  <c r="G409" i="3"/>
  <c r="H409" i="3" s="1"/>
  <c r="J409" i="3"/>
  <c r="K338" i="3"/>
  <c r="L338" i="3"/>
  <c r="M338" i="3"/>
  <c r="G338" i="3"/>
  <c r="J338" i="3"/>
  <c r="H338" i="3"/>
  <c r="J390" i="3"/>
  <c r="K390" i="3"/>
  <c r="G390" i="3"/>
  <c r="H390" i="3" s="1"/>
  <c r="L390" i="3"/>
  <c r="G631" i="3"/>
  <c r="H631" i="3" s="1"/>
  <c r="J631" i="3"/>
  <c r="K631" i="3"/>
  <c r="L631" i="3"/>
  <c r="G177" i="3"/>
  <c r="H177" i="3" s="1"/>
  <c r="J177" i="3"/>
  <c r="K177" i="3"/>
  <c r="L177" i="3"/>
  <c r="K494" i="3"/>
  <c r="J494" i="3"/>
  <c r="G494" i="3"/>
  <c r="H494" i="3" s="1"/>
  <c r="L494" i="3"/>
  <c r="G495" i="3"/>
  <c r="H495" i="3" s="1"/>
  <c r="J495" i="3"/>
  <c r="K495" i="3"/>
  <c r="L495" i="3"/>
  <c r="G496" i="3"/>
  <c r="H496" i="3" s="1"/>
  <c r="J496" i="3"/>
  <c r="K496" i="3"/>
  <c r="L496" i="3"/>
  <c r="G498" i="3"/>
  <c r="H498" i="3" s="1"/>
  <c r="J498" i="3"/>
  <c r="K498" i="3"/>
  <c r="L498" i="3"/>
  <c r="K487" i="3"/>
  <c r="J487" i="3"/>
  <c r="L487" i="3"/>
  <c r="G487" i="3"/>
  <c r="H487" i="3" s="1"/>
  <c r="J454" i="3"/>
  <c r="K454" i="3"/>
  <c r="L454" i="3"/>
  <c r="G454" i="3"/>
  <c r="H454" i="3" s="1"/>
  <c r="G416" i="3"/>
  <c r="H416" i="3" s="1"/>
  <c r="K416" i="3"/>
  <c r="L416" i="3"/>
  <c r="J416" i="3"/>
  <c r="J235" i="3"/>
  <c r="K235" i="3"/>
  <c r="L235" i="3"/>
  <c r="M235" i="3"/>
  <c r="G235" i="3"/>
  <c r="H235" i="3"/>
  <c r="G250" i="3"/>
  <c r="H250" i="3" s="1"/>
  <c r="J250" i="3"/>
  <c r="K250" i="3"/>
  <c r="L250" i="3"/>
  <c r="J359" i="3"/>
  <c r="K359" i="3"/>
  <c r="L359" i="3"/>
  <c r="G359" i="3"/>
  <c r="H359" i="3" s="1"/>
  <c r="G385" i="3"/>
  <c r="H385" i="3" s="1"/>
  <c r="J385" i="3"/>
  <c r="K385" i="3"/>
  <c r="L385" i="3"/>
  <c r="L650" i="3"/>
  <c r="G650" i="3"/>
  <c r="H650" i="3" s="1"/>
  <c r="J650" i="3"/>
  <c r="K650" i="3"/>
  <c r="G423" i="3"/>
  <c r="H423" i="3" s="1"/>
  <c r="L423" i="3"/>
  <c r="K423" i="3"/>
  <c r="J423" i="3"/>
  <c r="G702" i="3"/>
  <c r="H702" i="3" s="1"/>
  <c r="J702" i="3"/>
  <c r="K702" i="3"/>
  <c r="L702" i="3"/>
  <c r="J393" i="3"/>
  <c r="K393" i="3"/>
  <c r="G393" i="3"/>
  <c r="H393" i="3" s="1"/>
  <c r="L393" i="3"/>
  <c r="L706" i="3"/>
  <c r="G706" i="3"/>
  <c r="H706" i="3" s="1"/>
  <c r="J706" i="3"/>
  <c r="K706" i="3"/>
  <c r="G278" i="3"/>
  <c r="M278" i="3"/>
  <c r="H278" i="3"/>
  <c r="J278" i="3"/>
  <c r="L278" i="3"/>
  <c r="K278" i="3"/>
  <c r="G530" i="3"/>
  <c r="H530" i="3" s="1"/>
  <c r="J530" i="3"/>
  <c r="K530" i="3"/>
  <c r="L530" i="3"/>
  <c r="J579" i="3"/>
  <c r="K579" i="3"/>
  <c r="L579" i="3"/>
  <c r="G579" i="3"/>
  <c r="H579" i="3" s="1"/>
  <c r="J597" i="3"/>
  <c r="K597" i="3"/>
  <c r="L597" i="3"/>
  <c r="G597" i="3"/>
  <c r="H597" i="3" s="1"/>
  <c r="G336" i="3"/>
  <c r="H336" i="3" s="1"/>
  <c r="J336" i="3"/>
  <c r="K336" i="3"/>
  <c r="L336" i="3"/>
  <c r="J720" i="3"/>
  <c r="K720" i="3"/>
  <c r="L720" i="3"/>
  <c r="M720" i="3" s="1"/>
  <c r="G720" i="3"/>
  <c r="H720" i="3" s="1"/>
  <c r="G421" i="3"/>
  <c r="M421" i="3"/>
  <c r="J421" i="3"/>
  <c r="H421" i="3"/>
  <c r="L421" i="3"/>
  <c r="K421" i="3"/>
  <c r="L412" i="3"/>
  <c r="G412" i="3"/>
  <c r="H412" i="3" s="1"/>
  <c r="J412" i="3"/>
  <c r="K412" i="3"/>
  <c r="G221" i="3"/>
  <c r="H221" i="3" s="1"/>
  <c r="J221" i="3"/>
  <c r="K221" i="3"/>
  <c r="L221" i="3"/>
  <c r="J381" i="3"/>
  <c r="K381" i="3"/>
  <c r="L381" i="3"/>
  <c r="G381" i="3"/>
  <c r="H381" i="3" s="1"/>
  <c r="G301" i="3"/>
  <c r="H301" i="3" s="1"/>
  <c r="J301" i="3"/>
  <c r="K301" i="3"/>
  <c r="L301" i="3"/>
  <c r="G458" i="3"/>
  <c r="H458" i="3" s="1"/>
  <c r="J458" i="3"/>
  <c r="K458" i="3"/>
  <c r="L458" i="3"/>
  <c r="G567" i="3"/>
  <c r="H567" i="3" s="1"/>
  <c r="J567" i="3"/>
  <c r="K567" i="3"/>
  <c r="L567" i="3"/>
  <c r="G510" i="3"/>
  <c r="H510" i="3" s="1"/>
  <c r="J510" i="3"/>
  <c r="K510" i="3"/>
  <c r="L510" i="3"/>
  <c r="G559" i="3"/>
  <c r="H559" i="3" s="1"/>
  <c r="J559" i="3"/>
  <c r="L559" i="3"/>
  <c r="K559" i="3"/>
  <c r="L178" i="3"/>
  <c r="G178" i="3"/>
  <c r="H178" i="3" s="1"/>
  <c r="J178" i="3"/>
  <c r="K178" i="3"/>
  <c r="G215" i="3"/>
  <c r="H215" i="3" s="1"/>
  <c r="J215" i="3"/>
  <c r="K215" i="3"/>
  <c r="L215" i="3"/>
  <c r="G671" i="3"/>
  <c r="H671" i="3" s="1"/>
  <c r="J671" i="3"/>
  <c r="K671" i="3"/>
  <c r="L671" i="3"/>
  <c r="M671" i="3"/>
  <c r="G303" i="3"/>
  <c r="H303" i="3" s="1"/>
  <c r="J303" i="3"/>
  <c r="K303" i="3"/>
  <c r="L303" i="3"/>
  <c r="G687" i="3"/>
  <c r="H687" i="3" s="1"/>
  <c r="L687" i="3"/>
  <c r="J687" i="3"/>
  <c r="K687" i="3"/>
  <c r="G209" i="3"/>
  <c r="H209" i="3" s="1"/>
  <c r="J209" i="3"/>
  <c r="K209" i="3"/>
  <c r="L209" i="3"/>
  <c r="K497" i="3"/>
  <c r="L497" i="3"/>
  <c r="G497" i="3"/>
  <c r="H497" i="3" s="1"/>
  <c r="J497" i="3"/>
  <c r="G609" i="3"/>
  <c r="H609" i="3" s="1"/>
  <c r="J609" i="3"/>
  <c r="K609" i="3"/>
  <c r="L609" i="3"/>
  <c r="G214" i="3"/>
  <c r="H214" i="3" s="1"/>
  <c r="J214" i="3"/>
  <c r="K214" i="3"/>
  <c r="L214" i="3"/>
  <c r="G253" i="3"/>
  <c r="H253" i="3" s="1"/>
  <c r="J253" i="3"/>
  <c r="L253" i="3"/>
  <c r="K253" i="3"/>
  <c r="G339" i="3"/>
  <c r="H339" i="3" s="1"/>
  <c r="J339" i="3"/>
  <c r="K339" i="3"/>
  <c r="L339" i="3"/>
  <c r="G544" i="3"/>
  <c r="H544" i="3" s="1"/>
  <c r="J544" i="3"/>
  <c r="K544" i="3"/>
  <c r="L544" i="3"/>
  <c r="G330" i="3"/>
  <c r="H330" i="3" s="1"/>
  <c r="J330" i="3"/>
  <c r="L330" i="3"/>
  <c r="K330" i="3"/>
  <c r="L405" i="3"/>
  <c r="G405" i="3"/>
  <c r="H405" i="3" s="1"/>
  <c r="J405" i="3"/>
  <c r="K405" i="3"/>
  <c r="G430" i="3"/>
  <c r="H430" i="3" s="1"/>
  <c r="J430" i="3"/>
  <c r="K430" i="3"/>
  <c r="L430" i="3"/>
  <c r="M432" i="3"/>
  <c r="L434" i="3"/>
  <c r="G434" i="3"/>
  <c r="H434" i="3" s="1"/>
  <c r="J434" i="3"/>
  <c r="K434" i="3"/>
  <c r="G435" i="3"/>
  <c r="H435" i="3" s="1"/>
  <c r="J435" i="3"/>
  <c r="K435" i="3"/>
  <c r="L435" i="3"/>
  <c r="M435" i="3" s="1"/>
  <c r="K484" i="3"/>
  <c r="L484" i="3"/>
  <c r="G484" i="3"/>
  <c r="H484" i="3" s="1"/>
  <c r="J484" i="3"/>
  <c r="G593" i="3"/>
  <c r="H593" i="3" s="1"/>
  <c r="J593" i="3"/>
  <c r="K593" i="3"/>
  <c r="L593" i="3"/>
  <c r="G318" i="3"/>
  <c r="H318" i="3" s="1"/>
  <c r="J318" i="3"/>
  <c r="K318" i="3"/>
  <c r="L318" i="3"/>
  <c r="M318" i="3" s="1"/>
  <c r="G475" i="3"/>
  <c r="H475" i="3" s="1"/>
  <c r="J475" i="3"/>
  <c r="K475" i="3"/>
  <c r="L475" i="3"/>
  <c r="G464" i="3"/>
  <c r="H464" i="3" s="1"/>
  <c r="J464" i="3"/>
  <c r="K464" i="3"/>
  <c r="L464" i="3"/>
  <c r="J636" i="3"/>
  <c r="G636" i="3"/>
  <c r="H636" i="3" s="1"/>
  <c r="L636" i="3"/>
  <c r="K636" i="3"/>
  <c r="G616" i="3"/>
  <c r="H616" i="3" s="1"/>
  <c r="J616" i="3"/>
  <c r="K616" i="3"/>
  <c r="L616" i="3"/>
  <c r="G425" i="3"/>
  <c r="H425" i="3" s="1"/>
  <c r="J425" i="3"/>
  <c r="K425" i="3"/>
  <c r="L425" i="3"/>
  <c r="G252" i="3"/>
  <c r="H252" i="3" s="1"/>
  <c r="J252" i="3"/>
  <c r="K252" i="3"/>
  <c r="L252" i="3"/>
  <c r="G511" i="3"/>
  <c r="H511" i="3" s="1"/>
  <c r="J511" i="3"/>
  <c r="K511" i="3"/>
  <c r="L511" i="3"/>
  <c r="G190" i="3"/>
  <c r="H190" i="3" s="1"/>
  <c r="J190" i="3"/>
  <c r="K190" i="3"/>
  <c r="L190" i="3"/>
  <c r="G344" i="3"/>
  <c r="K344" i="3"/>
  <c r="L344" i="3"/>
  <c r="M344" i="3"/>
  <c r="H344" i="3"/>
  <c r="J344" i="3"/>
  <c r="J632" i="3"/>
  <c r="G632" i="3"/>
  <c r="H632" i="3" s="1"/>
  <c r="L632" i="3"/>
  <c r="K632" i="3"/>
  <c r="L694" i="3"/>
  <c r="G694" i="3"/>
  <c r="H694" i="3" s="1"/>
  <c r="J694" i="3"/>
  <c r="K694" i="3"/>
  <c r="G192" i="3"/>
  <c r="H192" i="3" s="1"/>
  <c r="K192" i="3"/>
  <c r="L192" i="3"/>
  <c r="J192" i="3"/>
  <c r="L457" i="3"/>
  <c r="K457" i="3"/>
  <c r="J457" i="3"/>
  <c r="G457" i="3"/>
  <c r="H457" i="3" s="1"/>
  <c r="L386" i="3"/>
  <c r="G386" i="3"/>
  <c r="H386" i="3" s="1"/>
  <c r="J386" i="3"/>
  <c r="K386" i="3"/>
  <c r="L460" i="3"/>
  <c r="K460" i="3"/>
  <c r="J460" i="3"/>
  <c r="G460" i="3"/>
  <c r="H460" i="3" s="1"/>
  <c r="G295" i="3"/>
  <c r="H295" i="3" s="1"/>
  <c r="J295" i="3"/>
  <c r="L295" i="3"/>
  <c r="K295" i="3"/>
  <c r="L679" i="3"/>
  <c r="G679" i="3"/>
  <c r="H679" i="3" s="1"/>
  <c r="J679" i="3"/>
  <c r="K679" i="3"/>
  <c r="J536" i="3"/>
  <c r="K536" i="3"/>
  <c r="L536" i="3"/>
  <c r="G536" i="3"/>
  <c r="H536" i="3" s="1"/>
  <c r="G554" i="3"/>
  <c r="H554" i="3" s="1"/>
  <c r="J554" i="3"/>
  <c r="K554" i="3"/>
  <c r="L554" i="3"/>
  <c r="G555" i="3"/>
  <c r="H555" i="3" s="1"/>
  <c r="J555" i="3"/>
  <c r="K555" i="3"/>
  <c r="L555" i="3"/>
  <c r="G557" i="3"/>
  <c r="H557" i="3" s="1"/>
  <c r="J557" i="3"/>
  <c r="K557" i="3"/>
  <c r="L557" i="3"/>
  <c r="J558" i="3"/>
  <c r="K558" i="3"/>
  <c r="L558" i="3"/>
  <c r="G558" i="3"/>
  <c r="H558" i="3" s="1"/>
  <c r="G547" i="3"/>
  <c r="H547" i="3" s="1"/>
  <c r="J547" i="3"/>
  <c r="K547" i="3"/>
  <c r="L547" i="3"/>
  <c r="G262" i="3"/>
  <c r="H262" i="3" s="1"/>
  <c r="L262" i="3"/>
  <c r="J262" i="3"/>
  <c r="K262" i="3"/>
  <c r="G502" i="3"/>
  <c r="H502" i="3" s="1"/>
  <c r="L502" i="3"/>
  <c r="J502" i="3"/>
  <c r="K502" i="3"/>
  <c r="K360" i="3"/>
  <c r="L360" i="3"/>
  <c r="J360" i="3"/>
  <c r="G360" i="3"/>
  <c r="H360" i="3" s="1"/>
  <c r="G637" i="3"/>
  <c r="H637" i="3" s="1"/>
  <c r="L637" i="3"/>
  <c r="J637" i="3"/>
  <c r="K637" i="3"/>
  <c r="G614" i="3"/>
  <c r="H614" i="3" s="1"/>
  <c r="L614" i="3"/>
  <c r="J614" i="3"/>
  <c r="K614" i="3"/>
  <c r="L387" i="3"/>
  <c r="G387" i="3"/>
  <c r="H387" i="3" s="1"/>
  <c r="J387" i="3"/>
  <c r="K387" i="3"/>
  <c r="L208" i="3"/>
  <c r="G208" i="3"/>
  <c r="H208" i="3" s="1"/>
  <c r="J208" i="3"/>
  <c r="K208" i="3"/>
  <c r="G293" i="3"/>
  <c r="H293" i="3" s="1"/>
  <c r="J293" i="3"/>
  <c r="K293" i="3"/>
  <c r="L293" i="3"/>
  <c r="G211" i="3"/>
  <c r="H211" i="3" s="1"/>
  <c r="J211" i="3"/>
  <c r="K211" i="3"/>
  <c r="L211" i="3"/>
  <c r="G619" i="3"/>
  <c r="H619" i="3" s="1"/>
  <c r="J619" i="3"/>
  <c r="K619" i="3"/>
  <c r="L619" i="3"/>
  <c r="J264" i="3"/>
  <c r="L264" i="3"/>
  <c r="G264" i="3"/>
  <c r="H264" i="3" s="1"/>
  <c r="K264" i="3"/>
  <c r="G442" i="3"/>
  <c r="H442" i="3" s="1"/>
  <c r="J442" i="3"/>
  <c r="K442" i="3"/>
  <c r="L442" i="3"/>
  <c r="G312" i="3"/>
  <c r="H312" i="3" s="1"/>
  <c r="J312" i="3"/>
  <c r="K312" i="3"/>
  <c r="L312" i="3"/>
  <c r="L433" i="3"/>
  <c r="G433" i="3"/>
  <c r="H433" i="3" s="1"/>
  <c r="K433" i="3"/>
  <c r="J433" i="3"/>
  <c r="L314" i="3"/>
  <c r="G314" i="3"/>
  <c r="H314" i="3" s="1"/>
  <c r="J314" i="3"/>
  <c r="K314" i="3"/>
  <c r="L376" i="3"/>
  <c r="J376" i="3"/>
  <c r="K376" i="3"/>
  <c r="G376" i="3"/>
  <c r="H376" i="3" s="1"/>
  <c r="G366" i="3"/>
  <c r="H366" i="3" s="1"/>
  <c r="J366" i="3"/>
  <c r="K366" i="3"/>
  <c r="L366" i="3"/>
  <c r="G560" i="3"/>
  <c r="H560" i="3" s="1"/>
  <c r="J560" i="3"/>
  <c r="K560" i="3"/>
  <c r="L560" i="3"/>
  <c r="G441" i="3"/>
  <c r="H441" i="3" s="1"/>
  <c r="K441" i="3"/>
  <c r="L441" i="3"/>
  <c r="J441" i="3"/>
  <c r="G290" i="3"/>
  <c r="H290" i="3" s="1"/>
  <c r="J290" i="3"/>
  <c r="K290" i="3"/>
  <c r="L290" i="3"/>
  <c r="G578" i="3"/>
  <c r="H578" i="3" s="1"/>
  <c r="J578" i="3"/>
  <c r="K578" i="3"/>
  <c r="L578" i="3"/>
  <c r="K184" i="3"/>
  <c r="L184" i="3"/>
  <c r="G184" i="3"/>
  <c r="H184" i="3" s="1"/>
  <c r="J184" i="3"/>
  <c r="G234" i="3"/>
  <c r="H234" i="3" s="1"/>
  <c r="J234" i="3"/>
  <c r="K234" i="3"/>
  <c r="L234" i="3"/>
  <c r="J384" i="3"/>
  <c r="K384" i="3"/>
  <c r="L384" i="3"/>
  <c r="G384" i="3"/>
  <c r="H384" i="3" s="1"/>
  <c r="G181" i="3"/>
  <c r="H181" i="3" s="1"/>
  <c r="J181" i="3"/>
  <c r="K181" i="3"/>
  <c r="L181" i="3"/>
  <c r="K350" i="3"/>
  <c r="L350" i="3"/>
  <c r="G350" i="3"/>
  <c r="H350" i="3" s="1"/>
  <c r="J350" i="3"/>
  <c r="G651" i="3"/>
  <c r="H651" i="3" s="1"/>
  <c r="J651" i="3"/>
  <c r="K651" i="3"/>
  <c r="L651" i="3"/>
  <c r="K653" i="3"/>
  <c r="L653" i="3"/>
  <c r="G653" i="3"/>
  <c r="H653" i="3" s="1"/>
  <c r="J653" i="3"/>
  <c r="G642" i="3"/>
  <c r="H642" i="3" s="1"/>
  <c r="J642" i="3"/>
  <c r="K642" i="3"/>
  <c r="L642" i="3"/>
  <c r="J429" i="3"/>
  <c r="K429" i="3"/>
  <c r="L429" i="3"/>
  <c r="G429" i="3"/>
  <c r="H429" i="3" s="1"/>
  <c r="K313" i="3"/>
  <c r="L313" i="3"/>
  <c r="G313" i="3"/>
  <c r="H313" i="3" s="1"/>
  <c r="J313" i="3"/>
  <c r="G506" i="3"/>
  <c r="H506" i="3" s="1"/>
  <c r="J506" i="3"/>
  <c r="K506" i="3"/>
  <c r="L506" i="3"/>
  <c r="G508" i="3"/>
  <c r="H508" i="3" s="1"/>
  <c r="J508" i="3"/>
  <c r="K508" i="3"/>
  <c r="L508" i="3"/>
  <c r="G522" i="3"/>
  <c r="H522" i="3" s="1"/>
  <c r="J522" i="3"/>
  <c r="K522" i="3"/>
  <c r="L522" i="3"/>
  <c r="G607" i="3"/>
  <c r="H607" i="3" s="1"/>
  <c r="J607" i="3"/>
  <c r="K607" i="3"/>
  <c r="L607" i="3"/>
  <c r="K226" i="3"/>
  <c r="L226" i="3"/>
  <c r="G226" i="3"/>
  <c r="H226" i="3" s="1"/>
  <c r="J226" i="3"/>
  <c r="J287" i="3"/>
  <c r="G287" i="3"/>
  <c r="H287" i="3" s="1"/>
  <c r="K287" i="3"/>
  <c r="L287" i="3"/>
  <c r="M287" i="3"/>
  <c r="K719" i="3"/>
  <c r="G719" i="3"/>
  <c r="H719" i="3" s="1"/>
  <c r="J719" i="3"/>
  <c r="L719" i="3"/>
  <c r="K351" i="3"/>
  <c r="L351" i="3"/>
  <c r="J351" i="3"/>
  <c r="G351" i="3"/>
  <c r="H351" i="3" s="1"/>
  <c r="G257" i="3"/>
  <c r="H257" i="3"/>
  <c r="L257" i="3"/>
  <c r="K257" i="3"/>
  <c r="J257" i="3"/>
  <c r="M257" i="3"/>
  <c r="G657" i="3"/>
  <c r="H657" i="3" s="1"/>
  <c r="J657" i="3"/>
  <c r="K657" i="3"/>
  <c r="L657" i="3"/>
  <c r="G275" i="3"/>
  <c r="H275" i="3" s="1"/>
  <c r="J275" i="3"/>
  <c r="K275" i="3"/>
  <c r="L275" i="3"/>
  <c r="K592" i="3"/>
  <c r="L592" i="3"/>
  <c r="G592" i="3"/>
  <c r="H592" i="3" s="1"/>
  <c r="J592" i="3"/>
  <c r="J629" i="3"/>
  <c r="K629" i="3"/>
  <c r="L629" i="3"/>
  <c r="G629" i="3"/>
  <c r="H629" i="3" s="1"/>
  <c r="G378" i="3"/>
  <c r="H378" i="3" s="1"/>
  <c r="J378" i="3"/>
  <c r="K378" i="3"/>
  <c r="L378" i="3"/>
  <c r="G524" i="3"/>
  <c r="H524" i="3" s="1"/>
  <c r="J524" i="3"/>
  <c r="K524" i="3"/>
  <c r="L524" i="3"/>
  <c r="G453" i="3"/>
  <c r="H453" i="3" s="1"/>
  <c r="J453" i="3"/>
  <c r="K453" i="3"/>
  <c r="L453" i="3"/>
  <c r="G622" i="3"/>
  <c r="H622" i="3" s="1"/>
  <c r="J622" i="3"/>
  <c r="K622" i="3"/>
  <c r="L622" i="3"/>
  <c r="G482" i="3"/>
  <c r="H482" i="3" s="1"/>
  <c r="J482" i="3"/>
  <c r="K482" i="3"/>
  <c r="L482" i="3"/>
  <c r="G483" i="3"/>
  <c r="H483" i="3" s="1"/>
  <c r="J483" i="3"/>
  <c r="K483" i="3"/>
  <c r="L483" i="3"/>
  <c r="J269" i="3"/>
  <c r="K269" i="3"/>
  <c r="L269" i="3"/>
  <c r="G269" i="3"/>
  <c r="H269" i="3" s="1"/>
  <c r="J198" i="3"/>
  <c r="K198" i="3"/>
  <c r="L198" i="3"/>
  <c r="G198" i="3"/>
  <c r="H198" i="3" s="1"/>
  <c r="G438" i="3"/>
  <c r="H438" i="3" s="1"/>
  <c r="J438" i="3"/>
  <c r="K438" i="3"/>
  <c r="L438" i="3"/>
  <c r="G512" i="3"/>
  <c r="H512" i="3" s="1"/>
  <c r="J512" i="3"/>
  <c r="K512" i="3"/>
  <c r="L512" i="3"/>
  <c r="G664" i="3"/>
  <c r="H664" i="3" s="1"/>
  <c r="J664" i="3"/>
  <c r="K664" i="3"/>
  <c r="L664" i="3"/>
  <c r="K473" i="3"/>
  <c r="L473" i="3"/>
  <c r="G473" i="3"/>
  <c r="H473" i="3" s="1"/>
  <c r="J473" i="3"/>
  <c r="G655" i="3"/>
  <c r="H655" i="3" s="1"/>
  <c r="J655" i="3"/>
  <c r="K655" i="3"/>
  <c r="L655" i="3"/>
  <c r="L474" i="3"/>
  <c r="K474" i="3"/>
  <c r="G474" i="3"/>
  <c r="H474" i="3" s="1"/>
  <c r="J474" i="3"/>
  <c r="J523" i="3"/>
  <c r="K523" i="3"/>
  <c r="L523" i="3"/>
  <c r="M523" i="3"/>
  <c r="G523" i="3"/>
  <c r="H523" i="3"/>
  <c r="L635" i="3"/>
  <c r="K635" i="3"/>
  <c r="J635" i="3"/>
  <c r="M635" i="3"/>
  <c r="G635" i="3"/>
  <c r="H635" i="3" s="1"/>
  <c r="K469" i="3"/>
  <c r="J469" i="3"/>
  <c r="G469" i="3"/>
  <c r="H469" i="3" s="1"/>
  <c r="L469" i="3"/>
  <c r="G315" i="3"/>
  <c r="H315" i="3" s="1"/>
  <c r="J315" i="3"/>
  <c r="K315" i="3"/>
  <c r="L315" i="3"/>
  <c r="J392" i="3"/>
  <c r="K392" i="3"/>
  <c r="G392" i="3"/>
  <c r="H392" i="3" s="1"/>
  <c r="L392" i="3"/>
  <c r="G680" i="3"/>
  <c r="H680" i="3" s="1"/>
  <c r="J680" i="3"/>
  <c r="K680" i="3"/>
  <c r="L680" i="3"/>
  <c r="G240" i="3"/>
  <c r="H240" i="3" s="1"/>
  <c r="J240" i="3"/>
  <c r="K240" i="3"/>
  <c r="L240" i="3"/>
  <c r="G505" i="3"/>
  <c r="H505" i="3" s="1"/>
  <c r="J505" i="3"/>
  <c r="K505" i="3"/>
  <c r="L505" i="3"/>
  <c r="G268" i="3"/>
  <c r="H268" i="3" s="1"/>
  <c r="J268" i="3"/>
  <c r="K268" i="3"/>
  <c r="L268" i="3"/>
  <c r="G343" i="3"/>
  <c r="H343" i="3" s="1"/>
  <c r="J343" i="3"/>
  <c r="K343" i="3"/>
  <c r="L343" i="3"/>
  <c r="G584" i="3"/>
  <c r="H584" i="3" s="1"/>
  <c r="J584" i="3"/>
  <c r="K584" i="3"/>
  <c r="L584" i="3"/>
  <c r="G369" i="3"/>
  <c r="H369" i="3" s="1"/>
  <c r="J369" i="3"/>
  <c r="K369" i="3"/>
  <c r="L369" i="3"/>
  <c r="G191" i="3"/>
  <c r="H191" i="3" s="1"/>
  <c r="J191" i="3"/>
  <c r="K191" i="3"/>
  <c r="L191" i="3"/>
  <c r="G565" i="3"/>
  <c r="H565" i="3" s="1"/>
  <c r="J565" i="3"/>
  <c r="K565" i="3"/>
  <c r="L565" i="3"/>
  <c r="G602" i="3"/>
  <c r="H602" i="3" s="1"/>
  <c r="J602" i="3"/>
  <c r="K602" i="3"/>
  <c r="L602" i="3"/>
  <c r="G603" i="3"/>
  <c r="H603" i="3" s="1"/>
  <c r="J603" i="3"/>
  <c r="K603" i="3"/>
  <c r="L603" i="3"/>
  <c r="J605" i="3"/>
  <c r="L605" i="3"/>
  <c r="K605" i="3"/>
  <c r="G605" i="3"/>
  <c r="H605" i="3" s="1"/>
  <c r="G606" i="3"/>
  <c r="H606" i="3" s="1"/>
  <c r="L606" i="3"/>
  <c r="J606" i="3"/>
  <c r="K606" i="3"/>
  <c r="G595" i="3"/>
  <c r="H595" i="3" s="1"/>
  <c r="J595" i="3"/>
  <c r="K595" i="3"/>
  <c r="L595" i="3"/>
  <c r="G562" i="3"/>
  <c r="H562" i="3" s="1"/>
  <c r="J562" i="3"/>
  <c r="K562" i="3"/>
  <c r="L562" i="3"/>
  <c r="K349" i="3"/>
  <c r="J349" i="3"/>
  <c r="L349" i="3"/>
  <c r="G349" i="3"/>
  <c r="H349" i="3" s="1"/>
  <c r="K662" i="3"/>
  <c r="L662" i="3"/>
  <c r="G662" i="3"/>
  <c r="H662" i="3" s="1"/>
  <c r="J662" i="3"/>
  <c r="L283" i="3"/>
  <c r="G283" i="3"/>
  <c r="H283" i="3" s="1"/>
  <c r="J283" i="3"/>
  <c r="K283" i="3"/>
  <c r="G667" i="3"/>
  <c r="H667" i="3" s="1"/>
  <c r="J667" i="3"/>
  <c r="K667" i="3"/>
  <c r="L667" i="3"/>
  <c r="M273" i="3"/>
  <c r="M684" i="3"/>
  <c r="G535" i="3"/>
  <c r="H535" i="3" s="1"/>
  <c r="J535" i="3"/>
  <c r="K535" i="3"/>
  <c r="L535" i="3"/>
  <c r="G490" i="3"/>
  <c r="H490" i="3" s="1"/>
  <c r="J490" i="3"/>
  <c r="K490" i="3"/>
  <c r="L490" i="3"/>
  <c r="K348" i="3"/>
  <c r="L348" i="3"/>
  <c r="G348" i="3"/>
  <c r="H348" i="3" s="1"/>
  <c r="J348" i="3"/>
  <c r="G193" i="3"/>
  <c r="H193" i="3" s="1"/>
  <c r="J193" i="3"/>
  <c r="K193" i="3"/>
  <c r="L193" i="3"/>
  <c r="K481" i="3"/>
  <c r="L481" i="3"/>
  <c r="G481" i="3"/>
  <c r="H481" i="3" s="1"/>
  <c r="J481" i="3"/>
  <c r="K424" i="3"/>
  <c r="L424" i="3"/>
  <c r="J424" i="3"/>
  <c r="G424" i="3"/>
  <c r="H424" i="3" s="1"/>
  <c r="K414" i="3"/>
  <c r="M414" i="3" s="1"/>
  <c r="L414" i="3"/>
  <c r="G414" i="3"/>
  <c r="H414" i="3" s="1"/>
  <c r="J414" i="3"/>
  <c r="J271" i="3"/>
  <c r="L271" i="3"/>
  <c r="G271" i="3"/>
  <c r="H271" i="3" s="1"/>
  <c r="K271" i="3"/>
  <c r="G608" i="3"/>
  <c r="H608" i="3" s="1"/>
  <c r="J608" i="3"/>
  <c r="K608" i="3"/>
  <c r="L608" i="3"/>
  <c r="K489" i="3"/>
  <c r="J489" i="3"/>
  <c r="G489" i="3"/>
  <c r="H489" i="3" s="1"/>
  <c r="L489" i="3"/>
  <c r="K541" i="3"/>
  <c r="G541" i="3"/>
  <c r="H541" i="3" s="1"/>
  <c r="L541" i="3"/>
  <c r="J541" i="3"/>
  <c r="G302" i="3"/>
  <c r="H302" i="3" s="1"/>
  <c r="J302" i="3"/>
  <c r="K302" i="3"/>
  <c r="L302" i="3"/>
  <c r="G183" i="3"/>
  <c r="H183" i="3" s="1"/>
  <c r="J183" i="3"/>
  <c r="K183" i="3"/>
  <c r="L183" i="3"/>
  <c r="G232" i="3"/>
  <c r="H232" i="3" s="1"/>
  <c r="J232" i="3"/>
  <c r="K232" i="3"/>
  <c r="L232" i="3"/>
  <c r="L238" i="3"/>
  <c r="G238" i="3"/>
  <c r="H238" i="3" s="1"/>
  <c r="J238" i="3"/>
  <c r="K238" i="3"/>
  <c r="G229" i="3"/>
  <c r="H229" i="3" s="1"/>
  <c r="K229" i="3"/>
  <c r="L229" i="3"/>
  <c r="J229" i="3"/>
  <c r="H398" i="3"/>
  <c r="J398" i="3"/>
  <c r="L398" i="3"/>
  <c r="M398" i="3"/>
  <c r="G398" i="3"/>
  <c r="K398" i="3"/>
  <c r="G699" i="3"/>
  <c r="H699" i="3" s="1"/>
  <c r="J699" i="3"/>
  <c r="K699" i="3"/>
  <c r="L699" i="3"/>
  <c r="J520" i="3"/>
  <c r="K520" i="3"/>
  <c r="L520" i="3"/>
  <c r="G520" i="3"/>
  <c r="H520" i="3" s="1"/>
  <c r="K365" i="3"/>
  <c r="J365" i="3"/>
  <c r="L365" i="3"/>
  <c r="G365" i="3"/>
  <c r="H365" i="3" s="1"/>
  <c r="G701" i="3"/>
  <c r="H701" i="3" s="1"/>
  <c r="K701" i="3"/>
  <c r="J701" i="3"/>
  <c r="L701" i="3"/>
  <c r="G690" i="3"/>
  <c r="H690" i="3" s="1"/>
  <c r="J690" i="3"/>
  <c r="M690" i="3" s="1"/>
  <c r="J189" i="3"/>
  <c r="K189" i="3"/>
  <c r="L189" i="3"/>
  <c r="G189" i="3"/>
  <c r="H189" i="3" s="1"/>
  <c r="G477" i="3"/>
  <c r="H477" i="3" s="1"/>
  <c r="J477" i="3"/>
  <c r="K477" i="3"/>
  <c r="L477" i="3"/>
  <c r="M477" i="3"/>
  <c r="L529" i="3"/>
  <c r="G529" i="3"/>
  <c r="H529" i="3" s="1"/>
  <c r="J529" i="3"/>
  <c r="K529" i="3"/>
  <c r="J566" i="3"/>
  <c r="K566" i="3"/>
  <c r="L566" i="3"/>
  <c r="G566" i="3"/>
  <c r="H566" i="3" s="1"/>
  <c r="L521" i="3"/>
  <c r="K521" i="3"/>
  <c r="J521" i="3"/>
  <c r="G521" i="3"/>
  <c r="H521" i="3" s="1"/>
  <c r="G570" i="3"/>
  <c r="H570" i="3" s="1"/>
  <c r="J570" i="3"/>
  <c r="K570" i="3"/>
  <c r="L570" i="3"/>
  <c r="G466" i="3"/>
  <c r="H466" i="3" s="1"/>
  <c r="J466" i="3"/>
  <c r="K466" i="3"/>
  <c r="L466" i="3"/>
  <c r="G399" i="3"/>
  <c r="H399" i="3" s="1"/>
  <c r="K399" i="3"/>
  <c r="L399" i="3"/>
  <c r="J399" i="3"/>
  <c r="M399" i="3" s="1"/>
  <c r="J556" i="3"/>
  <c r="K556" i="3"/>
  <c r="L556" i="3"/>
  <c r="G556" i="3"/>
  <c r="H556" i="3" s="1"/>
  <c r="G305" i="3"/>
  <c r="H305" i="3" s="1"/>
  <c r="J305" i="3"/>
  <c r="K305" i="3"/>
  <c r="L305" i="3"/>
  <c r="G689" i="3"/>
  <c r="H689" i="3" s="1"/>
  <c r="J689" i="3"/>
  <c r="K689" i="3"/>
  <c r="L689" i="3"/>
  <c r="J705" i="3"/>
  <c r="G705" i="3"/>
  <c r="H705" i="3" s="1"/>
  <c r="K705" i="3"/>
  <c r="L705" i="3"/>
  <c r="L634" i="3"/>
  <c r="J634" i="3"/>
  <c r="M634" i="3" s="1"/>
  <c r="G634" i="3"/>
  <c r="H634" i="3" s="1"/>
  <c r="K634" i="3"/>
  <c r="G199" i="3"/>
  <c r="H199" i="3" s="1"/>
  <c r="J199" i="3"/>
  <c r="K199" i="3"/>
  <c r="L199" i="3"/>
  <c r="G274" i="3"/>
  <c r="H274" i="3" s="1"/>
  <c r="J274" i="3"/>
  <c r="K274" i="3"/>
  <c r="L274" i="3"/>
  <c r="G323" i="3"/>
  <c r="H323" i="3" s="1"/>
  <c r="J323" i="3"/>
  <c r="K323" i="3"/>
  <c r="L323" i="3"/>
  <c r="L408" i="3"/>
  <c r="G408" i="3"/>
  <c r="H408" i="3" s="1"/>
  <c r="K408" i="3"/>
  <c r="J408" i="3"/>
  <c r="L340" i="3"/>
  <c r="G340" i="3"/>
  <c r="H340" i="3" s="1"/>
  <c r="J340" i="3"/>
  <c r="K340" i="3"/>
  <c r="G628" i="3"/>
  <c r="H628" i="3" s="1"/>
  <c r="L628" i="3"/>
  <c r="K628" i="3"/>
  <c r="J628" i="3"/>
  <c r="G341" i="3"/>
  <c r="H341" i="3" s="1"/>
  <c r="J341" i="3"/>
  <c r="K341" i="3"/>
  <c r="L341" i="3"/>
  <c r="G677" i="3"/>
  <c r="H677" i="3" s="1"/>
  <c r="J677" i="3"/>
  <c r="K677" i="3"/>
  <c r="L677" i="3"/>
  <c r="G426" i="3"/>
  <c r="H426" i="3" s="1"/>
  <c r="J426" i="3"/>
  <c r="K426" i="3"/>
  <c r="L426" i="3"/>
  <c r="J715" i="3"/>
  <c r="K715" i="3"/>
  <c r="G715" i="3"/>
  <c r="H715" i="3" s="1"/>
  <c r="M715" i="3"/>
  <c r="L715" i="3"/>
  <c r="G572" i="3"/>
  <c r="H572" i="3" s="1"/>
  <c r="J572" i="3"/>
  <c r="K572" i="3"/>
  <c r="L572" i="3"/>
  <c r="J501" i="3"/>
  <c r="K501" i="3"/>
  <c r="G501" i="3"/>
  <c r="H501" i="3" s="1"/>
  <c r="L501" i="3"/>
  <c r="G670" i="3"/>
  <c r="H670" i="3" s="1"/>
  <c r="J670" i="3"/>
  <c r="K670" i="3"/>
  <c r="L670" i="3"/>
  <c r="M624" i="3"/>
  <c r="J174" i="3"/>
  <c r="K174" i="3"/>
  <c r="L174" i="3"/>
  <c r="G174" i="3"/>
  <c r="H174" i="3" s="1"/>
  <c r="K553" i="3"/>
  <c r="J553" i="3"/>
  <c r="G553" i="3"/>
  <c r="H553" i="3" s="1"/>
  <c r="L553" i="3"/>
  <c r="L542" i="3"/>
  <c r="G542" i="3"/>
  <c r="H542" i="3" s="1"/>
  <c r="J542" i="3"/>
  <c r="K542" i="3"/>
  <c r="G543" i="3"/>
  <c r="H543" i="3" s="1"/>
  <c r="J543" i="3"/>
  <c r="K543" i="3"/>
  <c r="L543" i="3"/>
  <c r="G281" i="3"/>
  <c r="H281" i="3" s="1"/>
  <c r="J281" i="3"/>
  <c r="K281" i="3"/>
  <c r="L281" i="3"/>
  <c r="L246" i="3"/>
  <c r="G246" i="3"/>
  <c r="H246" i="3" s="1"/>
  <c r="K246" i="3"/>
  <c r="J246" i="3"/>
  <c r="G486" i="3"/>
  <c r="H486" i="3" s="1"/>
  <c r="J486" i="3"/>
  <c r="K486" i="3"/>
  <c r="L486" i="3"/>
  <c r="K362" i="3"/>
  <c r="L362" i="3"/>
  <c r="G362" i="3"/>
  <c r="H362" i="3" s="1"/>
  <c r="J362" i="3"/>
  <c r="G615" i="3"/>
  <c r="H615" i="3" s="1"/>
  <c r="J615" i="3"/>
  <c r="K615" i="3"/>
  <c r="L615" i="3"/>
  <c r="G712" i="3"/>
  <c r="H712" i="3" s="1"/>
  <c r="J712" i="3"/>
  <c r="K712" i="3"/>
  <c r="L712" i="3"/>
  <c r="G703" i="3"/>
  <c r="H703" i="3" s="1"/>
  <c r="J703" i="3"/>
  <c r="K703" i="3"/>
  <c r="L703" i="3"/>
  <c r="J571" i="3"/>
  <c r="K571" i="3"/>
  <c r="L571" i="3"/>
  <c r="G571" i="3"/>
  <c r="H571" i="3" s="1"/>
  <c r="G683" i="3"/>
  <c r="H683" i="3" s="1"/>
  <c r="J683" i="3"/>
  <c r="K683" i="3"/>
  <c r="L683" i="3"/>
  <c r="J444" i="3"/>
  <c r="K444" i="3"/>
  <c r="G444" i="3"/>
  <c r="H444" i="3" s="1"/>
  <c r="L444" i="3"/>
  <c r="L517" i="3"/>
  <c r="J517" i="3"/>
  <c r="G517" i="3"/>
  <c r="H517" i="3" s="1"/>
  <c r="K517" i="3"/>
  <c r="G363" i="3"/>
  <c r="H363" i="3" s="1"/>
  <c r="J363" i="3"/>
  <c r="K363" i="3"/>
  <c r="L363" i="3"/>
  <c r="J643" i="3"/>
  <c r="K643" i="3"/>
  <c r="L643" i="3"/>
  <c r="G643" i="3"/>
  <c r="H643" i="3" s="1"/>
  <c r="G203" i="3"/>
  <c r="H203" i="3" s="1"/>
  <c r="J203" i="3"/>
  <c r="K203" i="3"/>
  <c r="L203" i="3"/>
  <c r="G276" i="3"/>
  <c r="H276" i="3" s="1"/>
  <c r="J276" i="3"/>
  <c r="K276" i="3"/>
  <c r="L276" i="3"/>
  <c r="G335" i="3"/>
  <c r="H335" i="3" s="1"/>
  <c r="K335" i="3"/>
  <c r="L335" i="3"/>
  <c r="J335" i="3"/>
  <c r="G372" i="3"/>
  <c r="H372" i="3" s="1"/>
  <c r="J372" i="3"/>
  <c r="K372" i="3"/>
  <c r="L372" i="3"/>
  <c r="G217" i="3"/>
  <c r="H217" i="3" s="1"/>
  <c r="J217" i="3"/>
  <c r="K217" i="3"/>
  <c r="L217" i="3"/>
  <c r="M630" i="3"/>
  <c r="G630" i="3"/>
  <c r="H630" i="3"/>
  <c r="J630" i="3"/>
  <c r="K630" i="3"/>
  <c r="L630" i="3"/>
  <c r="K391" i="3"/>
  <c r="L391" i="3"/>
  <c r="G391" i="3"/>
  <c r="H391" i="3" s="1"/>
  <c r="J391" i="3"/>
  <c r="G620" i="3"/>
  <c r="H620" i="3" s="1"/>
  <c r="J620" i="3"/>
  <c r="K620" i="3"/>
  <c r="L620" i="3"/>
  <c r="K417" i="3"/>
  <c r="L417" i="3"/>
  <c r="G417" i="3"/>
  <c r="H417" i="3" s="1"/>
  <c r="J417" i="3"/>
  <c r="L239" i="3"/>
  <c r="J239" i="3"/>
  <c r="K239" i="3"/>
  <c r="G239" i="3"/>
  <c r="H239" i="3" s="1"/>
  <c r="G206" i="3"/>
  <c r="H206" i="3" s="1"/>
  <c r="J206" i="3"/>
  <c r="K206" i="3"/>
  <c r="L206" i="3"/>
  <c r="G207" i="3"/>
  <c r="H207" i="3" s="1"/>
  <c r="J207" i="3"/>
  <c r="K207" i="3"/>
  <c r="L207" i="3"/>
  <c r="G256" i="3"/>
  <c r="H256" i="3" s="1"/>
  <c r="J256" i="3"/>
  <c r="K256" i="3"/>
  <c r="L256" i="3"/>
  <c r="G210" i="3"/>
  <c r="H210" i="3" s="1"/>
  <c r="J210" i="3"/>
  <c r="K210" i="3"/>
  <c r="L210" i="3"/>
  <c r="J397" i="3"/>
  <c r="K397" i="3"/>
  <c r="G397" i="3"/>
  <c r="H397" i="3" s="1"/>
  <c r="L397" i="3"/>
  <c r="J710" i="3"/>
  <c r="G710" i="3"/>
  <c r="H710" i="3" s="1"/>
  <c r="K710" i="3"/>
  <c r="L710" i="3"/>
  <c r="G331" i="3"/>
  <c r="H331" i="3" s="1"/>
  <c r="J331" i="3"/>
  <c r="K331" i="3"/>
  <c r="L331" i="3"/>
  <c r="J718" i="3"/>
  <c r="K718" i="3"/>
  <c r="L718" i="3"/>
  <c r="G718" i="3"/>
  <c r="H718" i="3" s="1"/>
  <c r="M1304" i="3"/>
  <c r="M709" i="3"/>
  <c r="G583" i="3"/>
  <c r="H583" i="3" s="1"/>
  <c r="J583" i="3"/>
  <c r="K583" i="3"/>
  <c r="L583" i="3"/>
  <c r="K550" i="3"/>
  <c r="G550" i="3"/>
  <c r="H550" i="3" s="1"/>
  <c r="L550" i="3"/>
  <c r="J550" i="3"/>
  <c r="L647" i="3"/>
  <c r="G647" i="3"/>
  <c r="H647" i="3" s="1"/>
  <c r="J647" i="3"/>
  <c r="K647" i="3"/>
  <c r="G396" i="3"/>
  <c r="H396" i="3" s="1"/>
  <c r="J396" i="3"/>
  <c r="K396" i="3"/>
  <c r="L396" i="3"/>
  <c r="K241" i="3"/>
  <c r="L241" i="3"/>
  <c r="J241" i="3"/>
  <c r="G241" i="3"/>
  <c r="H241" i="3" s="1"/>
  <c r="G279" i="3"/>
  <c r="H279" i="3" s="1"/>
  <c r="J279" i="3"/>
  <c r="K279" i="3"/>
  <c r="L279" i="3"/>
  <c r="K436" i="3"/>
  <c r="M436" i="3" s="1"/>
  <c r="L436" i="3"/>
  <c r="G436" i="3"/>
  <c r="H436" i="3" s="1"/>
  <c r="J436" i="3"/>
  <c r="J185" i="3"/>
  <c r="G185" i="3"/>
  <c r="H185" i="3" s="1"/>
  <c r="K185" i="3"/>
  <c r="L185" i="3"/>
  <c r="K319" i="3"/>
  <c r="L319" i="3"/>
  <c r="J319" i="3"/>
  <c r="G319" i="3"/>
  <c r="H319" i="3" s="1"/>
  <c r="G644" i="3"/>
  <c r="H644" i="3" s="1"/>
  <c r="J644" i="3"/>
  <c r="K644" i="3"/>
  <c r="L644" i="3"/>
  <c r="J263" i="3"/>
  <c r="K263" i="3"/>
  <c r="L263" i="3"/>
  <c r="G263" i="3"/>
  <c r="H263" i="3" s="1"/>
  <c r="G589" i="3"/>
  <c r="H589" i="3" s="1"/>
  <c r="L589" i="3"/>
  <c r="J589" i="3"/>
  <c r="K589" i="3"/>
  <c r="J326" i="3"/>
  <c r="K326" i="3"/>
  <c r="L326" i="3"/>
  <c r="G326" i="3"/>
  <c r="H326" i="3" s="1"/>
  <c r="M326" i="3"/>
  <c r="G231" i="3"/>
  <c r="H231" i="3" s="1"/>
  <c r="J231" i="3"/>
  <c r="K231" i="3"/>
  <c r="L231" i="3"/>
  <c r="G472" i="3"/>
  <c r="H472" i="3" s="1"/>
  <c r="J472" i="3"/>
  <c r="K472" i="3"/>
  <c r="L472" i="3"/>
  <c r="L534" i="3"/>
  <c r="J534" i="3"/>
  <c r="G534" i="3"/>
  <c r="H534" i="3" s="1"/>
  <c r="K534" i="3"/>
  <c r="G478" i="3"/>
  <c r="H478" i="3" s="1"/>
  <c r="J478" i="3"/>
  <c r="K478" i="3"/>
  <c r="L478" i="3"/>
  <c r="J277" i="3"/>
  <c r="K277" i="3"/>
  <c r="M277" i="3" s="1"/>
  <c r="L277" i="3"/>
  <c r="G277" i="3"/>
  <c r="H277" i="3" s="1"/>
  <c r="L280" i="3"/>
  <c r="G280" i="3"/>
  <c r="H280" i="3" s="1"/>
  <c r="J280" i="3"/>
  <c r="K280" i="3"/>
  <c r="G568" i="3"/>
  <c r="H568" i="3" s="1"/>
  <c r="J568" i="3"/>
  <c r="K568" i="3"/>
  <c r="L568" i="3"/>
  <c r="J413" i="3"/>
  <c r="K413" i="3"/>
  <c r="L413" i="3"/>
  <c r="G413" i="3"/>
  <c r="H413" i="3" s="1"/>
  <c r="G452" i="3"/>
  <c r="H452" i="3"/>
  <c r="J452" i="3"/>
  <c r="K452" i="3"/>
  <c r="L452" i="3"/>
  <c r="M452" i="3"/>
  <c r="G288" i="3"/>
  <c r="H288" i="3" s="1"/>
  <c r="K288" i="3"/>
  <c r="J288" i="3"/>
  <c r="L288" i="3"/>
  <c r="J577" i="3"/>
  <c r="K577" i="3"/>
  <c r="L577" i="3"/>
  <c r="G577" i="3"/>
  <c r="H577" i="3" s="1"/>
  <c r="G267" i="3"/>
  <c r="H267" i="3" s="1"/>
  <c r="J267" i="3"/>
  <c r="K267" i="3"/>
  <c r="L267" i="3"/>
  <c r="J569" i="3"/>
  <c r="K569" i="3"/>
  <c r="L569" i="3"/>
  <c r="G569" i="3"/>
  <c r="H569" i="3" s="1"/>
  <c r="G259" i="3"/>
  <c r="H259" i="3" s="1"/>
  <c r="J259" i="3"/>
  <c r="K259" i="3"/>
  <c r="L259" i="3"/>
  <c r="G488" i="3"/>
  <c r="H488" i="3" s="1"/>
  <c r="J488" i="3"/>
  <c r="K488" i="3"/>
  <c r="L488" i="3"/>
  <c r="G514" i="3"/>
  <c r="H514" i="3" s="1"/>
  <c r="J514" i="3"/>
  <c r="K514" i="3"/>
  <c r="L514" i="3"/>
  <c r="G626" i="3"/>
  <c r="H626" i="3" s="1"/>
  <c r="J626" i="3"/>
  <c r="K626" i="3"/>
  <c r="L626" i="3"/>
  <c r="G316" i="3"/>
  <c r="H316" i="3" s="1"/>
  <c r="J316" i="3"/>
  <c r="L316" i="3"/>
  <c r="K316" i="3"/>
  <c r="G604" i="3"/>
  <c r="H604" i="3" s="1"/>
  <c r="J604" i="3"/>
  <c r="K604" i="3"/>
  <c r="L604" i="3"/>
  <c r="G353" i="3"/>
  <c r="H353" i="3" s="1"/>
  <c r="J353" i="3"/>
  <c r="K353" i="3"/>
  <c r="L353" i="3"/>
  <c r="J380" i="3"/>
  <c r="K380" i="3"/>
  <c r="L380" i="3"/>
  <c r="G380" i="3"/>
  <c r="H380" i="3" s="1"/>
  <c r="L476" i="3"/>
  <c r="G476" i="3"/>
  <c r="H476" i="3" s="1"/>
  <c r="J476" i="3"/>
  <c r="K476" i="3"/>
  <c r="G286" i="3"/>
  <c r="H286" i="3" s="1"/>
  <c r="J286" i="3"/>
  <c r="L286" i="3"/>
  <c r="K286" i="3"/>
  <c r="G659" i="3"/>
  <c r="H659" i="3" s="1"/>
  <c r="J659" i="3"/>
  <c r="K659" i="3"/>
  <c r="L659" i="3"/>
  <c r="G388" i="3"/>
  <c r="H388" i="3" s="1"/>
  <c r="L388" i="3"/>
  <c r="K388" i="3"/>
  <c r="J388" i="3"/>
  <c r="L676" i="3"/>
  <c r="G676" i="3"/>
  <c r="H676" i="3" s="1"/>
  <c r="J676" i="3"/>
  <c r="K676" i="3"/>
  <c r="J389" i="3"/>
  <c r="K389" i="3"/>
  <c r="L389" i="3"/>
  <c r="G389" i="3"/>
  <c r="H389" i="3" s="1"/>
  <c r="K656" i="3"/>
  <c r="L656" i="3"/>
  <c r="J656" i="3"/>
  <c r="G656" i="3"/>
  <c r="H656" i="3" s="1"/>
  <c r="M552" i="3"/>
  <c r="M672" i="3"/>
  <c r="M611" i="3"/>
  <c r="M284" i="3"/>
  <c r="M346" i="3"/>
  <c r="M456" i="3"/>
  <c r="M260" i="3"/>
  <c r="M285" i="3"/>
  <c r="M345" i="3"/>
  <c r="M600" i="3"/>
  <c r="M188" i="3"/>
  <c r="M418" i="3"/>
  <c r="M696" i="3"/>
  <c r="M612" i="3"/>
  <c r="M551" i="3"/>
  <c r="M272" i="3"/>
  <c r="M528" i="3"/>
  <c r="M468" i="3"/>
  <c r="J865" i="3"/>
  <c r="K865" i="3"/>
  <c r="L865" i="3"/>
  <c r="G865" i="3"/>
  <c r="H865" i="3" s="1"/>
  <c r="G1002" i="3"/>
  <c r="H1002" i="3" s="1"/>
  <c r="J1002" i="3"/>
  <c r="K1002" i="3"/>
  <c r="L1002" i="3"/>
  <c r="G862" i="3"/>
  <c r="H862" i="3" s="1"/>
  <c r="J862" i="3"/>
  <c r="K862" i="3"/>
  <c r="L862" i="3"/>
  <c r="G736" i="3"/>
  <c r="H736" i="3" s="1"/>
  <c r="J736" i="3"/>
  <c r="K736" i="3"/>
  <c r="L736" i="3"/>
  <c r="L738" i="3"/>
  <c r="G738" i="3"/>
  <c r="H738" i="3" s="1"/>
  <c r="J738" i="3"/>
  <c r="M738" i="3" s="1"/>
  <c r="K738" i="3"/>
  <c r="G787" i="3"/>
  <c r="H787" i="3" s="1"/>
  <c r="J787" i="3"/>
  <c r="K787" i="3"/>
  <c r="L787" i="3"/>
  <c r="G983" i="3"/>
  <c r="H983" i="3" s="1"/>
  <c r="J983" i="3"/>
  <c r="K983" i="3"/>
  <c r="L983" i="3"/>
  <c r="L996" i="3"/>
  <c r="G996" i="3"/>
  <c r="H996" i="3" s="1"/>
  <c r="J996" i="3"/>
  <c r="M996" i="3" s="1"/>
  <c r="K996" i="3"/>
  <c r="J902" i="3"/>
  <c r="L902" i="3"/>
  <c r="G902" i="3"/>
  <c r="H902" i="3" s="1"/>
  <c r="K902" i="3"/>
  <c r="G987" i="3"/>
  <c r="H987" i="3" s="1"/>
  <c r="J987" i="3"/>
  <c r="L987" i="3"/>
  <c r="K987" i="3"/>
  <c r="L848" i="3"/>
  <c r="G848" i="3"/>
  <c r="H848" i="3" s="1"/>
  <c r="J848" i="3"/>
  <c r="M848" i="3" s="1"/>
  <c r="K848" i="3"/>
  <c r="K733" i="3"/>
  <c r="L733" i="3"/>
  <c r="G733" i="3"/>
  <c r="H733" i="3" s="1"/>
  <c r="J733" i="3"/>
  <c r="G913" i="3"/>
  <c r="H913" i="3" s="1"/>
  <c r="J913" i="3"/>
  <c r="K913" i="3"/>
  <c r="L913" i="3"/>
  <c r="G1032" i="3"/>
  <c r="H1032" i="3" s="1"/>
  <c r="J1032" i="3"/>
  <c r="K1032" i="3"/>
  <c r="L1032" i="3"/>
  <c r="K765" i="3"/>
  <c r="G765" i="3"/>
  <c r="H765" i="3" s="1"/>
  <c r="L765" i="3"/>
  <c r="J765" i="3"/>
  <c r="C1075" i="3"/>
  <c r="G966" i="3"/>
  <c r="H966" i="3" s="1"/>
  <c r="J966" i="3"/>
  <c r="L966" i="3"/>
  <c r="K966" i="3"/>
  <c r="G826" i="3"/>
  <c r="H826" i="3" s="1"/>
  <c r="J826" i="3"/>
  <c r="K826" i="3"/>
  <c r="L826" i="3"/>
  <c r="J890" i="3"/>
  <c r="M890" i="3" s="1"/>
  <c r="K890" i="3"/>
  <c r="L890" i="3"/>
  <c r="G890" i="3"/>
  <c r="H890" i="3" s="1"/>
  <c r="L1064" i="3"/>
  <c r="K1064" i="3"/>
  <c r="G1064" i="3"/>
  <c r="H1064" i="3" s="1"/>
  <c r="J1064" i="3"/>
  <c r="G971" i="3"/>
  <c r="H971" i="3" s="1"/>
  <c r="J971" i="3"/>
  <c r="M971" i="3" s="1"/>
  <c r="L971" i="3"/>
  <c r="K971" i="3"/>
  <c r="G802" i="3"/>
  <c r="H802" i="3" s="1"/>
  <c r="J802" i="3"/>
  <c r="K802" i="3"/>
  <c r="L802" i="3"/>
  <c r="G747" i="3"/>
  <c r="H747" i="3" s="1"/>
  <c r="J747" i="3"/>
  <c r="K747" i="3"/>
  <c r="L747" i="3"/>
  <c r="K749" i="3"/>
  <c r="J749" i="3"/>
  <c r="L749" i="3"/>
  <c r="G749" i="3"/>
  <c r="H749" i="3" s="1"/>
  <c r="G980" i="3"/>
  <c r="H980" i="3" s="1"/>
  <c r="L980" i="3"/>
  <c r="J980" i="3"/>
  <c r="K980" i="3"/>
  <c r="K947" i="3"/>
  <c r="G947" i="3"/>
  <c r="H947" i="3" s="1"/>
  <c r="J947" i="3"/>
  <c r="L947" i="3"/>
  <c r="K896" i="3"/>
  <c r="J896" i="3"/>
  <c r="M896" i="3" s="1"/>
  <c r="L896" i="3"/>
  <c r="G896" i="3"/>
  <c r="H896" i="3" s="1"/>
  <c r="J961" i="3"/>
  <c r="G961" i="3"/>
  <c r="H961" i="3" s="1"/>
  <c r="K961" i="3"/>
  <c r="L961" i="3"/>
  <c r="K867" i="3"/>
  <c r="J867" i="3"/>
  <c r="L867" i="3"/>
  <c r="G867" i="3"/>
  <c r="H867" i="3" s="1"/>
  <c r="G834" i="3"/>
  <c r="H834" i="3" s="1"/>
  <c r="J834" i="3"/>
  <c r="M834" i="3" s="1"/>
  <c r="K834" i="3"/>
  <c r="L834" i="3"/>
  <c r="J1016" i="3"/>
  <c r="K1016" i="3"/>
  <c r="L1016" i="3"/>
  <c r="G1016" i="3"/>
  <c r="H1016" i="3" s="1"/>
  <c r="M1016" i="3"/>
  <c r="G838" i="3"/>
  <c r="H838" i="3" s="1"/>
  <c r="J838" i="3"/>
  <c r="L838" i="3"/>
  <c r="K838" i="3"/>
  <c r="G1038" i="3"/>
  <c r="H1038" i="3" s="1"/>
  <c r="J1038" i="3"/>
  <c r="K1038" i="3"/>
  <c r="L1038" i="3"/>
  <c r="M1038" i="3" s="1"/>
  <c r="G1017" i="3"/>
  <c r="H1017" i="3" s="1"/>
  <c r="J1017" i="3"/>
  <c r="K1017" i="3"/>
  <c r="L1017" i="3"/>
  <c r="L814" i="3"/>
  <c r="K814" i="3"/>
  <c r="G814" i="3"/>
  <c r="H814" i="3" s="1"/>
  <c r="J814" i="3"/>
  <c r="M814" i="3" s="1"/>
  <c r="G959" i="3"/>
  <c r="H959" i="3" s="1"/>
  <c r="J959" i="3"/>
  <c r="K959" i="3"/>
  <c r="L959" i="3"/>
  <c r="G1047" i="3"/>
  <c r="H1047" i="3" s="1"/>
  <c r="J1047" i="3"/>
  <c r="M1047" i="3" s="1"/>
  <c r="K1047" i="3"/>
  <c r="L1047" i="3"/>
  <c r="G763" i="3"/>
  <c r="H763" i="3" s="1"/>
  <c r="J763" i="3"/>
  <c r="L763" i="3"/>
  <c r="K763" i="3"/>
  <c r="K789" i="3"/>
  <c r="L789" i="3"/>
  <c r="J789" i="3"/>
  <c r="G789" i="3"/>
  <c r="H789" i="3" s="1"/>
  <c r="G819" i="3"/>
  <c r="H819" i="3" s="1"/>
  <c r="J819" i="3"/>
  <c r="K819" i="3"/>
  <c r="L819" i="3"/>
  <c r="J790" i="3"/>
  <c r="L790" i="3"/>
  <c r="G790" i="3"/>
  <c r="H790" i="3" s="1"/>
  <c r="K790" i="3"/>
  <c r="G875" i="3"/>
  <c r="H875" i="3" s="1"/>
  <c r="K875" i="3"/>
  <c r="L875" i="3"/>
  <c r="J875" i="3"/>
  <c r="G1023" i="3"/>
  <c r="H1023" i="3" s="1"/>
  <c r="L1023" i="3"/>
  <c r="J1023" i="3"/>
  <c r="K1023" i="3"/>
  <c r="G1027" i="3"/>
  <c r="H1027" i="3" s="1"/>
  <c r="J1027" i="3"/>
  <c r="K1027" i="3"/>
  <c r="L1027" i="3"/>
  <c r="G994" i="3"/>
  <c r="H994" i="3" s="1"/>
  <c r="J994" i="3"/>
  <c r="K994" i="3"/>
  <c r="M994" i="3" s="1"/>
  <c r="L994" i="3"/>
  <c r="J889" i="3"/>
  <c r="L889" i="3"/>
  <c r="G889" i="3"/>
  <c r="H889" i="3" s="1"/>
  <c r="K889" i="3"/>
  <c r="J1058" i="3"/>
  <c r="G1058" i="3"/>
  <c r="H1058" i="3" s="1"/>
  <c r="K1058" i="3"/>
  <c r="L1058" i="3"/>
  <c r="G990" i="3"/>
  <c r="H990" i="3" s="1"/>
  <c r="J990" i="3"/>
  <c r="K990" i="3"/>
  <c r="L990" i="3"/>
  <c r="G884" i="3"/>
  <c r="H884" i="3" s="1"/>
  <c r="L884" i="3"/>
  <c r="M884" i="3" s="1"/>
  <c r="J884" i="3"/>
  <c r="K884" i="3"/>
  <c r="J1054" i="3"/>
  <c r="K1054" i="3"/>
  <c r="G1054" i="3"/>
  <c r="H1054" i="3" s="1"/>
  <c r="L1054" i="3"/>
  <c r="J1008" i="3"/>
  <c r="K1008" i="3"/>
  <c r="L1008" i="3"/>
  <c r="G1008" i="3"/>
  <c r="H1008" i="3" s="1"/>
  <c r="L780" i="3"/>
  <c r="G780" i="3"/>
  <c r="H780" i="3" s="1"/>
  <c r="J780" i="3"/>
  <c r="K780" i="3"/>
  <c r="K1026" i="3"/>
  <c r="L1026" i="3"/>
  <c r="G1026" i="3"/>
  <c r="H1026" i="3" s="1"/>
  <c r="J1026" i="3"/>
  <c r="M1026" i="3" s="1"/>
  <c r="K776" i="3"/>
  <c r="G776" i="3"/>
  <c r="H776" i="3" s="1"/>
  <c r="L776" i="3"/>
  <c r="J776" i="3"/>
  <c r="G925" i="3"/>
  <c r="H925" i="3" s="1"/>
  <c r="J925" i="3"/>
  <c r="K925" i="3"/>
  <c r="L925" i="3"/>
  <c r="J1010" i="3"/>
  <c r="K1010" i="3"/>
  <c r="L1010" i="3"/>
  <c r="M1010" i="3" s="1"/>
  <c r="G1010" i="3"/>
  <c r="H1010" i="3" s="1"/>
  <c r="K778" i="3"/>
  <c r="G778" i="3"/>
  <c r="H778" i="3" s="1"/>
  <c r="J778" i="3"/>
  <c r="L778" i="3"/>
  <c r="G871" i="3"/>
  <c r="H871" i="3" s="1"/>
  <c r="J871" i="3"/>
  <c r="M871" i="3" s="1"/>
  <c r="K871" i="3"/>
  <c r="L871" i="3"/>
  <c r="J753" i="3"/>
  <c r="K753" i="3"/>
  <c r="M753" i="3" s="1"/>
  <c r="L753" i="3"/>
  <c r="G753" i="3"/>
  <c r="H753" i="3" s="1"/>
  <c r="G1067" i="3"/>
  <c r="H1067" i="3" s="1"/>
  <c r="L1067" i="3"/>
  <c r="K1067" i="3"/>
  <c r="J1067" i="3"/>
  <c r="M1067" i="3" s="1"/>
  <c r="G986" i="3"/>
  <c r="H986" i="3" s="1"/>
  <c r="J986" i="3"/>
  <c r="K986" i="3"/>
  <c r="L986" i="3"/>
  <c r="M986" i="3" s="1"/>
  <c r="K793" i="3"/>
  <c r="L793" i="3"/>
  <c r="G793" i="3"/>
  <c r="H793" i="3" s="1"/>
  <c r="J793" i="3"/>
  <c r="G932" i="3"/>
  <c r="H932" i="3" s="1"/>
  <c r="J932" i="3"/>
  <c r="K932" i="3"/>
  <c r="L932" i="3"/>
  <c r="J877" i="3"/>
  <c r="G877" i="3"/>
  <c r="H877" i="3" s="1"/>
  <c r="K877" i="3"/>
  <c r="L877" i="3"/>
  <c r="G810" i="3"/>
  <c r="H810" i="3" s="1"/>
  <c r="L810" i="3"/>
  <c r="K810" i="3"/>
  <c r="J810" i="3"/>
  <c r="M810" i="3" s="1"/>
  <c r="G1018" i="3"/>
  <c r="H1018" i="3" s="1"/>
  <c r="J1018" i="3"/>
  <c r="M1018" i="3" s="1"/>
  <c r="K1018" i="3"/>
  <c r="L1018" i="3"/>
  <c r="G734" i="3"/>
  <c r="H734" i="3" s="1"/>
  <c r="J734" i="3"/>
  <c r="K734" i="3"/>
  <c r="L734" i="3"/>
  <c r="G1074" i="3"/>
  <c r="H1074" i="3" s="1"/>
  <c r="J1074" i="3"/>
  <c r="K1074" i="3"/>
  <c r="L1074" i="3"/>
  <c r="G908" i="3"/>
  <c r="H908" i="3" s="1"/>
  <c r="J908" i="3"/>
  <c r="K908" i="3"/>
  <c r="L908" i="3"/>
  <c r="J853" i="3"/>
  <c r="K853" i="3"/>
  <c r="L853" i="3"/>
  <c r="G853" i="3"/>
  <c r="H853" i="3" s="1"/>
  <c r="M853" i="3"/>
  <c r="K797" i="3"/>
  <c r="L797" i="3"/>
  <c r="G797" i="3"/>
  <c r="H797" i="3" s="1"/>
  <c r="J797" i="3"/>
  <c r="K741" i="3"/>
  <c r="G741" i="3"/>
  <c r="H741" i="3" s="1"/>
  <c r="L741" i="3"/>
  <c r="J741" i="3"/>
  <c r="G974" i="3"/>
  <c r="H974" i="3" s="1"/>
  <c r="K974" i="3"/>
  <c r="L974" i="3"/>
  <c r="J974" i="3"/>
  <c r="J775" i="3"/>
  <c r="K775" i="3"/>
  <c r="L775" i="3"/>
  <c r="G775" i="3"/>
  <c r="H775" i="3" s="1"/>
  <c r="K801" i="3"/>
  <c r="L801" i="3"/>
  <c r="G801" i="3"/>
  <c r="H801" i="3" s="1"/>
  <c r="J801" i="3"/>
  <c r="G985" i="3"/>
  <c r="H985" i="3" s="1"/>
  <c r="J985" i="3"/>
  <c r="K985" i="3"/>
  <c r="L985" i="3"/>
  <c r="G895" i="3"/>
  <c r="H895" i="3" s="1"/>
  <c r="J895" i="3"/>
  <c r="K895" i="3"/>
  <c r="L895" i="3"/>
  <c r="G1007" i="3"/>
  <c r="H1007" i="3" s="1"/>
  <c r="J1007" i="3"/>
  <c r="M1007" i="3" s="1"/>
  <c r="K1007" i="3"/>
  <c r="L1007" i="3"/>
  <c r="L782" i="3"/>
  <c r="G782" i="3"/>
  <c r="H782" i="3" s="1"/>
  <c r="J782" i="3"/>
  <c r="K782" i="3"/>
  <c r="J927" i="3"/>
  <c r="K927" i="3"/>
  <c r="L927" i="3"/>
  <c r="G927" i="3"/>
  <c r="H927" i="3" s="1"/>
  <c r="L869" i="3"/>
  <c r="K869" i="3"/>
  <c r="K918" i="3"/>
  <c r="L918" i="3"/>
  <c r="G918" i="3"/>
  <c r="H918" i="3" s="1"/>
  <c r="J918" i="3"/>
  <c r="K931" i="3"/>
  <c r="G931" i="3"/>
  <c r="H931" i="3" s="1"/>
  <c r="J931" i="3"/>
  <c r="L931" i="3"/>
  <c r="M931" i="3" s="1"/>
  <c r="G898" i="3"/>
  <c r="H898" i="3" s="1"/>
  <c r="J898" i="3"/>
  <c r="M898" i="3" s="1"/>
  <c r="K898" i="3"/>
  <c r="L898" i="3"/>
  <c r="K1046" i="3"/>
  <c r="L1046" i="3"/>
  <c r="J1046" i="3"/>
  <c r="G1046" i="3"/>
  <c r="H1046" i="3" s="1"/>
  <c r="G935" i="3"/>
  <c r="H935" i="3" s="1"/>
  <c r="L935" i="3"/>
  <c r="K935" i="3"/>
  <c r="J935" i="3"/>
  <c r="G938" i="3"/>
  <c r="H938" i="3" s="1"/>
  <c r="J938" i="3"/>
  <c r="K938" i="3"/>
  <c r="L938" i="3"/>
  <c r="G909" i="3"/>
  <c r="H909" i="3" s="1"/>
  <c r="J909" i="3"/>
  <c r="K909" i="3"/>
  <c r="L909" i="3"/>
  <c r="J767" i="3"/>
  <c r="M767" i="3" s="1"/>
  <c r="L767" i="3"/>
  <c r="K767" i="3"/>
  <c r="G767" i="3"/>
  <c r="H767" i="3" s="1"/>
  <c r="G1033" i="3"/>
  <c r="H1033" i="3" s="1"/>
  <c r="J1033" i="3"/>
  <c r="K1033" i="3"/>
  <c r="L1033" i="3"/>
  <c r="J795" i="3"/>
  <c r="K795" i="3"/>
  <c r="G795" i="3"/>
  <c r="H795" i="3" s="1"/>
  <c r="L795" i="3"/>
  <c r="G1050" i="3"/>
  <c r="H1050" i="3" s="1"/>
  <c r="K1050" i="3"/>
  <c r="J1050" i="3"/>
  <c r="L1050" i="3"/>
  <c r="G944" i="3"/>
  <c r="H944" i="3" s="1"/>
  <c r="J944" i="3"/>
  <c r="M944" i="3" s="1"/>
  <c r="K944" i="3"/>
  <c r="L944" i="3"/>
  <c r="G851" i="3"/>
  <c r="H851" i="3" s="1"/>
  <c r="J851" i="3"/>
  <c r="K851" i="3"/>
  <c r="L851" i="3"/>
  <c r="G970" i="3"/>
  <c r="H970" i="3" s="1"/>
  <c r="J970" i="3"/>
  <c r="K970" i="3"/>
  <c r="L970" i="3"/>
  <c r="K924" i="3"/>
  <c r="J924" i="3"/>
  <c r="M924" i="3" s="1"/>
  <c r="L924" i="3"/>
  <c r="G924" i="3"/>
  <c r="H924" i="3" s="1"/>
  <c r="L840" i="3"/>
  <c r="G840" i="3"/>
  <c r="H840" i="3" s="1"/>
  <c r="J840" i="3"/>
  <c r="M840" i="3" s="1"/>
  <c r="K840" i="3"/>
  <c r="K751" i="3"/>
  <c r="L751" i="3"/>
  <c r="G751" i="3"/>
  <c r="H751" i="3" s="1"/>
  <c r="J751" i="3"/>
  <c r="G946" i="3"/>
  <c r="H946" i="3" s="1"/>
  <c r="J946" i="3"/>
  <c r="K946" i="3"/>
  <c r="M946" i="3" s="1"/>
  <c r="L946" i="3"/>
  <c r="J756" i="3"/>
  <c r="L756" i="3"/>
  <c r="G756" i="3"/>
  <c r="H756" i="3" s="1"/>
  <c r="K756" i="3"/>
  <c r="L891" i="3"/>
  <c r="G891" i="3"/>
  <c r="H891" i="3" s="1"/>
  <c r="J891" i="3"/>
  <c r="K891" i="3"/>
  <c r="J893" i="3"/>
  <c r="K893" i="3"/>
  <c r="L893" i="3"/>
  <c r="G893" i="3"/>
  <c r="H893" i="3" s="1"/>
  <c r="G777" i="3"/>
  <c r="H777" i="3" s="1"/>
  <c r="J777" i="3"/>
  <c r="K777" i="3"/>
  <c r="L777" i="3"/>
  <c r="G1006" i="3"/>
  <c r="H1006" i="3" s="1"/>
  <c r="J1006" i="3"/>
  <c r="K1006" i="3"/>
  <c r="L1006" i="3"/>
  <c r="G816" i="3"/>
  <c r="H816" i="3" s="1"/>
  <c r="J816" i="3"/>
  <c r="K816" i="3"/>
  <c r="L816" i="3"/>
  <c r="G982" i="3"/>
  <c r="H982" i="3" s="1"/>
  <c r="J982" i="3"/>
  <c r="K982" i="3"/>
  <c r="L982" i="3"/>
  <c r="L792" i="3"/>
  <c r="K792" i="3"/>
  <c r="G792" i="3"/>
  <c r="H792" i="3" s="1"/>
  <c r="J792" i="3"/>
  <c r="M792" i="3"/>
  <c r="G783" i="3"/>
  <c r="H783" i="3" s="1"/>
  <c r="J783" i="3"/>
  <c r="K783" i="3"/>
  <c r="L783" i="3"/>
  <c r="G937" i="3"/>
  <c r="H937" i="3" s="1"/>
  <c r="J937" i="3"/>
  <c r="K937" i="3"/>
  <c r="L937" i="3"/>
  <c r="G847" i="3"/>
  <c r="H847" i="3" s="1"/>
  <c r="J847" i="3"/>
  <c r="K847" i="3"/>
  <c r="L847" i="3"/>
  <c r="M847" i="3" s="1"/>
  <c r="G992" i="3"/>
  <c r="H992" i="3" s="1"/>
  <c r="L992" i="3"/>
  <c r="K992" i="3"/>
  <c r="J992" i="3"/>
  <c r="G958" i="3"/>
  <c r="H958" i="3" s="1"/>
  <c r="K958" i="3"/>
  <c r="L958" i="3"/>
  <c r="J958" i="3"/>
  <c r="K1043" i="3"/>
  <c r="L1043" i="3"/>
  <c r="G1043" i="3"/>
  <c r="H1043" i="3" s="1"/>
  <c r="J1043" i="3"/>
  <c r="M1043" i="3" s="1"/>
  <c r="G907" i="3"/>
  <c r="H907" i="3" s="1"/>
  <c r="J907" i="3"/>
  <c r="K907" i="3"/>
  <c r="L907" i="3"/>
  <c r="K933" i="3"/>
  <c r="G933" i="3"/>
  <c r="H933" i="3" s="1"/>
  <c r="J933" i="3"/>
  <c r="L933" i="3"/>
  <c r="K963" i="3"/>
  <c r="G963" i="3"/>
  <c r="H963" i="3" s="1"/>
  <c r="L963" i="3"/>
  <c r="M963" i="3" s="1"/>
  <c r="J963" i="3"/>
  <c r="J968" i="3"/>
  <c r="K968" i="3"/>
  <c r="L968" i="3"/>
  <c r="G968" i="3"/>
  <c r="H968" i="3" s="1"/>
  <c r="J855" i="3"/>
  <c r="L855" i="3"/>
  <c r="K855" i="3"/>
  <c r="G855" i="3"/>
  <c r="H855" i="3" s="1"/>
  <c r="J726" i="3"/>
  <c r="K726" i="3"/>
  <c r="L726" i="3"/>
  <c r="G726" i="3"/>
  <c r="H726" i="3" s="1"/>
  <c r="L829" i="3"/>
  <c r="G829" i="3"/>
  <c r="H829" i="3" s="1"/>
  <c r="J829" i="3"/>
  <c r="K829" i="3"/>
  <c r="G1034" i="3"/>
  <c r="H1034" i="3" s="1"/>
  <c r="L1034" i="3"/>
  <c r="K1034" i="3"/>
  <c r="J1034" i="3"/>
  <c r="M1034" i="3" s="1"/>
  <c r="K859" i="3"/>
  <c r="M859" i="3" s="1"/>
  <c r="L859" i="3"/>
  <c r="G859" i="3"/>
  <c r="H859" i="3" s="1"/>
  <c r="J859" i="3"/>
  <c r="G831" i="3"/>
  <c r="H831" i="3" s="1"/>
  <c r="J831" i="3"/>
  <c r="K831" i="3"/>
  <c r="L831" i="3"/>
  <c r="K919" i="3"/>
  <c r="L919" i="3"/>
  <c r="G919" i="3"/>
  <c r="H919" i="3" s="1"/>
  <c r="J919" i="3"/>
  <c r="G742" i="3"/>
  <c r="H742" i="3" s="1"/>
  <c r="J742" i="3"/>
  <c r="K742" i="3"/>
  <c r="L742" i="3"/>
  <c r="G1045" i="3"/>
  <c r="H1045" i="3" s="1"/>
  <c r="J1045" i="3"/>
  <c r="K1045" i="3"/>
  <c r="L1045" i="3"/>
  <c r="M1045" i="3" s="1"/>
  <c r="J807" i="3"/>
  <c r="K807" i="3"/>
  <c r="L807" i="3"/>
  <c r="G807" i="3"/>
  <c r="H807" i="3" s="1"/>
  <c r="G1040" i="3"/>
  <c r="H1040" i="3" s="1"/>
  <c r="K1040" i="3"/>
  <c r="L1040" i="3"/>
  <c r="J1040" i="3"/>
  <c r="G922" i="3"/>
  <c r="H922" i="3" s="1"/>
  <c r="J922" i="3"/>
  <c r="K922" i="3"/>
  <c r="L922" i="3"/>
  <c r="G876" i="3"/>
  <c r="H876" i="3" s="1"/>
  <c r="J876" i="3"/>
  <c r="K876" i="3"/>
  <c r="L876" i="3"/>
  <c r="M876" i="3"/>
  <c r="L842" i="3"/>
  <c r="G842" i="3"/>
  <c r="H842" i="3" s="1"/>
  <c r="J842" i="3"/>
  <c r="K842" i="3"/>
  <c r="G1011" i="3"/>
  <c r="H1011" i="3" s="1"/>
  <c r="J1011" i="3"/>
  <c r="K1011" i="3"/>
  <c r="L1011" i="3"/>
  <c r="G1015" i="3"/>
  <c r="H1015" i="3" s="1"/>
  <c r="J1015" i="3"/>
  <c r="K1015" i="3"/>
  <c r="L1015" i="3"/>
  <c r="K728" i="3"/>
  <c r="L728" i="3"/>
  <c r="G728" i="3"/>
  <c r="H728" i="3" s="1"/>
  <c r="J728" i="3"/>
  <c r="G1042" i="3"/>
  <c r="H1042" i="3" s="1"/>
  <c r="J1042" i="3"/>
  <c r="M1042" i="3" s="1"/>
  <c r="K1042" i="3"/>
  <c r="L1042" i="3"/>
  <c r="G1021" i="3"/>
  <c r="H1021" i="3" s="1"/>
  <c r="J1021" i="3"/>
  <c r="K1021" i="3"/>
  <c r="L1021" i="3"/>
  <c r="J892" i="3"/>
  <c r="M892" i="3" s="1"/>
  <c r="K892" i="3"/>
  <c r="G892" i="3"/>
  <c r="H892" i="3" s="1"/>
  <c r="L892" i="3"/>
  <c r="L878" i="3"/>
  <c r="K878" i="3"/>
  <c r="G878" i="3"/>
  <c r="H878" i="3" s="1"/>
  <c r="J878" i="3"/>
  <c r="G965" i="3"/>
  <c r="H965" i="3" s="1"/>
  <c r="L965" i="3"/>
  <c r="J965" i="3"/>
  <c r="K965" i="3"/>
  <c r="L823" i="3"/>
  <c r="K823" i="3"/>
  <c r="G823" i="3"/>
  <c r="H823" i="3" s="1"/>
  <c r="J823" i="3"/>
  <c r="G934" i="3"/>
  <c r="H934" i="3" s="1"/>
  <c r="J934" i="3"/>
  <c r="K934" i="3"/>
  <c r="L934" i="3"/>
  <c r="J800" i="3"/>
  <c r="K800" i="3"/>
  <c r="L800" i="3"/>
  <c r="G800" i="3"/>
  <c r="H800" i="3" s="1"/>
  <c r="G969" i="3"/>
  <c r="H969" i="3" s="1"/>
  <c r="J969" i="3"/>
  <c r="K969" i="3"/>
  <c r="L969" i="3"/>
  <c r="J1057" i="3"/>
  <c r="K1057" i="3"/>
  <c r="M1057" i="3" s="1"/>
  <c r="L1057" i="3"/>
  <c r="G1057" i="3"/>
  <c r="H1057" i="3" s="1"/>
  <c r="L799" i="3"/>
  <c r="K799" i="3"/>
  <c r="G799" i="3"/>
  <c r="H799" i="3" s="1"/>
  <c r="J799" i="3"/>
  <c r="G1028" i="3"/>
  <c r="H1028" i="3" s="1"/>
  <c r="J1028" i="3"/>
  <c r="K1028" i="3"/>
  <c r="L1028" i="3"/>
  <c r="J885" i="3"/>
  <c r="K885" i="3"/>
  <c r="L885" i="3"/>
  <c r="G885" i="3"/>
  <c r="H885" i="3" s="1"/>
  <c r="G1068" i="3"/>
  <c r="H1068" i="3" s="1"/>
  <c r="J1068" i="3"/>
  <c r="K1068" i="3"/>
  <c r="L1068" i="3"/>
  <c r="G860" i="3"/>
  <c r="H860" i="3" s="1"/>
  <c r="J860" i="3"/>
  <c r="K860" i="3"/>
  <c r="L860" i="3"/>
  <c r="G984" i="3"/>
  <c r="H984" i="3" s="1"/>
  <c r="J984" i="3"/>
  <c r="K984" i="3"/>
  <c r="L984" i="3"/>
  <c r="G975" i="3"/>
  <c r="H975" i="3" s="1"/>
  <c r="J975" i="3"/>
  <c r="K975" i="3"/>
  <c r="M975" i="3" s="1"/>
  <c r="L975" i="3"/>
  <c r="K835" i="3"/>
  <c r="G835" i="3"/>
  <c r="H835" i="3" s="1"/>
  <c r="J835" i="3"/>
  <c r="L835" i="3"/>
  <c r="M778" i="3"/>
  <c r="G806" i="3"/>
  <c r="H806" i="3" s="1"/>
  <c r="J806" i="3"/>
  <c r="K806" i="3"/>
  <c r="L806" i="3"/>
  <c r="K1039" i="3"/>
  <c r="J1039" i="3"/>
  <c r="M1039" i="3" s="1"/>
  <c r="G1039" i="3"/>
  <c r="H1039" i="3" s="1"/>
  <c r="L1039" i="3"/>
  <c r="G811" i="3"/>
  <c r="H811" i="3" s="1"/>
  <c r="K811" i="3"/>
  <c r="L811" i="3"/>
  <c r="J811" i="3"/>
  <c r="M811" i="3" s="1"/>
  <c r="G978" i="3"/>
  <c r="H978" i="3" s="1"/>
  <c r="K978" i="3"/>
  <c r="J978" i="3"/>
  <c r="L978" i="3"/>
  <c r="J897" i="3"/>
  <c r="G897" i="3"/>
  <c r="H897" i="3" s="1"/>
  <c r="K897" i="3"/>
  <c r="L897" i="3"/>
  <c r="G1071" i="3"/>
  <c r="H1071" i="3" s="1"/>
  <c r="J1071" i="3"/>
  <c r="K1071" i="3"/>
  <c r="L1071" i="3"/>
  <c r="K759" i="3"/>
  <c r="L759" i="3"/>
  <c r="G759" i="3"/>
  <c r="H759" i="3" s="1"/>
  <c r="J759" i="3"/>
  <c r="K729" i="3"/>
  <c r="J729" i="3"/>
  <c r="L729" i="3"/>
  <c r="G729" i="3"/>
  <c r="H729" i="3" s="1"/>
  <c r="K768" i="3"/>
  <c r="L768" i="3"/>
  <c r="G768" i="3"/>
  <c r="H768" i="3" s="1"/>
  <c r="J768" i="3"/>
  <c r="G870" i="3"/>
  <c r="H870" i="3" s="1"/>
  <c r="L870" i="3"/>
  <c r="K870" i="3"/>
  <c r="J870" i="3"/>
  <c r="G993" i="3"/>
  <c r="H993" i="3" s="1"/>
  <c r="J993" i="3"/>
  <c r="K993" i="3"/>
  <c r="L993" i="3"/>
  <c r="G828" i="3"/>
  <c r="H828" i="3" s="1"/>
  <c r="J828" i="3"/>
  <c r="K828" i="3"/>
  <c r="L828" i="3"/>
  <c r="K1052" i="3"/>
  <c r="L1052" i="3"/>
  <c r="J1052" i="3"/>
  <c r="G1052" i="3"/>
  <c r="H1052" i="3" s="1"/>
  <c r="J1019" i="3"/>
  <c r="G1019" i="3"/>
  <c r="H1019" i="3" s="1"/>
  <c r="L1019" i="3"/>
  <c r="K1019" i="3"/>
  <c r="G997" i="3"/>
  <c r="H997" i="3" s="1"/>
  <c r="J997" i="3"/>
  <c r="K997" i="3"/>
  <c r="L997" i="3"/>
  <c r="L739" i="3"/>
  <c r="G739" i="3"/>
  <c r="H739" i="3" s="1"/>
  <c r="J739" i="3"/>
  <c r="K739" i="3"/>
  <c r="G824" i="3"/>
  <c r="H824" i="3" s="1"/>
  <c r="K824" i="3"/>
  <c r="J824" i="3"/>
  <c r="L824" i="3"/>
  <c r="G804" i="3"/>
  <c r="H804" i="3" s="1"/>
  <c r="J804" i="3"/>
  <c r="K804" i="3"/>
  <c r="L804" i="3"/>
  <c r="M804" i="3" s="1"/>
  <c r="J911" i="3"/>
  <c r="M911" i="3" s="1"/>
  <c r="K911" i="3"/>
  <c r="L911" i="3"/>
  <c r="G911" i="3"/>
  <c r="H911" i="3" s="1"/>
  <c r="J973" i="3"/>
  <c r="G973" i="3"/>
  <c r="H973" i="3" s="1"/>
  <c r="K973" i="3"/>
  <c r="L973" i="3"/>
  <c r="J886" i="3"/>
  <c r="L886" i="3"/>
  <c r="G886" i="3"/>
  <c r="H886" i="3" s="1"/>
  <c r="K886" i="3"/>
  <c r="G798" i="3"/>
  <c r="H798" i="3" s="1"/>
  <c r="J798" i="3"/>
  <c r="K798" i="3"/>
  <c r="M798" i="3" s="1"/>
  <c r="L798" i="3"/>
  <c r="J861" i="3"/>
  <c r="L861" i="3"/>
  <c r="G861" i="3"/>
  <c r="H861" i="3" s="1"/>
  <c r="K861" i="3"/>
  <c r="G743" i="3"/>
  <c r="H743" i="3" s="1"/>
  <c r="J743" i="3"/>
  <c r="K743" i="3"/>
  <c r="L743" i="3"/>
  <c r="M925" i="3"/>
  <c r="G900" i="3"/>
  <c r="H900" i="3" s="1"/>
  <c r="J900" i="3"/>
  <c r="K900" i="3"/>
  <c r="L900" i="3"/>
  <c r="G1035" i="3"/>
  <c r="H1035" i="3" s="1"/>
  <c r="J1035" i="3"/>
  <c r="K1035" i="3"/>
  <c r="L1035" i="3"/>
  <c r="K752" i="3"/>
  <c r="J752" i="3"/>
  <c r="L752" i="3"/>
  <c r="G752" i="3"/>
  <c r="H752" i="3" s="1"/>
  <c r="G921" i="3"/>
  <c r="H921" i="3" s="1"/>
  <c r="J921" i="3"/>
  <c r="L921" i="3"/>
  <c r="K921" i="3"/>
  <c r="G960" i="3"/>
  <c r="H960" i="3" s="1"/>
  <c r="J960" i="3"/>
  <c r="K960" i="3"/>
  <c r="L960" i="3"/>
  <c r="G1069" i="3"/>
  <c r="H1069" i="3" s="1"/>
  <c r="L1069" i="3"/>
  <c r="J1069" i="3"/>
  <c r="M1069" i="3" s="1"/>
  <c r="K1069" i="3"/>
  <c r="J837" i="3"/>
  <c r="L837" i="3"/>
  <c r="G837" i="3"/>
  <c r="H837" i="3" s="1"/>
  <c r="K837" i="3"/>
  <c r="G1020" i="3"/>
  <c r="H1020" i="3" s="1"/>
  <c r="J1020" i="3"/>
  <c r="K1020" i="3"/>
  <c r="L1020" i="3"/>
  <c r="G926" i="3"/>
  <c r="H926" i="3" s="1"/>
  <c r="J926" i="3"/>
  <c r="K926" i="3"/>
  <c r="L926" i="3"/>
  <c r="G812" i="3"/>
  <c r="H812" i="3" s="1"/>
  <c r="J812" i="3"/>
  <c r="K812" i="3"/>
  <c r="L812" i="3"/>
  <c r="G839" i="3"/>
  <c r="H839" i="3" s="1"/>
  <c r="J839" i="3"/>
  <c r="K839" i="3"/>
  <c r="L839" i="3"/>
  <c r="M839" i="3" s="1"/>
  <c r="G936" i="3"/>
  <c r="H936" i="3" s="1"/>
  <c r="J936" i="3"/>
  <c r="K936" i="3"/>
  <c r="L936" i="3"/>
  <c r="J872" i="3"/>
  <c r="K872" i="3"/>
  <c r="L872" i="3"/>
  <c r="G872" i="3"/>
  <c r="H872" i="3" s="1"/>
  <c r="K899" i="3"/>
  <c r="J899" i="3"/>
  <c r="L899" i="3"/>
  <c r="G899" i="3"/>
  <c r="H899" i="3" s="1"/>
  <c r="K758" i="3"/>
  <c r="J758" i="3"/>
  <c r="L758" i="3"/>
  <c r="G758" i="3"/>
  <c r="H758" i="3" s="1"/>
  <c r="G991" i="3"/>
  <c r="H991" i="3" s="1"/>
  <c r="J991" i="3"/>
  <c r="K991" i="3"/>
  <c r="L991" i="3"/>
  <c r="J1051" i="3"/>
  <c r="K1051" i="3"/>
  <c r="L1051" i="3"/>
  <c r="G1051" i="3"/>
  <c r="H1051" i="3" s="1"/>
  <c r="G786" i="3"/>
  <c r="H786" i="3" s="1"/>
  <c r="L786" i="3"/>
  <c r="K786" i="3"/>
  <c r="J786" i="3"/>
  <c r="J1053" i="3"/>
  <c r="G1053" i="3"/>
  <c r="H1053" i="3" s="1"/>
  <c r="L1053" i="3"/>
  <c r="K1053" i="3"/>
  <c r="J854" i="3"/>
  <c r="L854" i="3"/>
  <c r="G854" i="3"/>
  <c r="H854" i="3" s="1"/>
  <c r="K854" i="3"/>
  <c r="G939" i="3"/>
  <c r="H939" i="3" s="1"/>
  <c r="J939" i="3"/>
  <c r="L939" i="3"/>
  <c r="K939" i="3"/>
  <c r="G762" i="3"/>
  <c r="H762" i="3" s="1"/>
  <c r="J762" i="3"/>
  <c r="K762" i="3"/>
  <c r="L762" i="3"/>
  <c r="G943" i="3"/>
  <c r="H943" i="3" s="1"/>
  <c r="J943" i="3"/>
  <c r="K943" i="3"/>
  <c r="L943" i="3"/>
  <c r="K825" i="3"/>
  <c r="L825" i="3"/>
  <c r="G825" i="3"/>
  <c r="H825" i="3" s="1"/>
  <c r="J825" i="3"/>
  <c r="G1003" i="3"/>
  <c r="H1003" i="3" s="1"/>
  <c r="J1003" i="3"/>
  <c r="K1003" i="3"/>
  <c r="L1003" i="3"/>
  <c r="J945" i="3"/>
  <c r="G945" i="3"/>
  <c r="H945" i="3" s="1"/>
  <c r="K945" i="3"/>
  <c r="L945" i="3"/>
  <c r="G827" i="3"/>
  <c r="H827" i="3" s="1"/>
  <c r="J827" i="3"/>
  <c r="K827" i="3"/>
  <c r="L827" i="3"/>
  <c r="G1009" i="3"/>
  <c r="H1009" i="3" s="1"/>
  <c r="K1009" i="3"/>
  <c r="J1009" i="3"/>
  <c r="L1009" i="3"/>
  <c r="M1009" i="3" s="1"/>
  <c r="K915" i="3"/>
  <c r="G915" i="3"/>
  <c r="H915" i="3" s="1"/>
  <c r="L915" i="3"/>
  <c r="J915" i="3"/>
  <c r="K805" i="3"/>
  <c r="J805" i="3"/>
  <c r="L805" i="3"/>
  <c r="G805" i="3"/>
  <c r="H805" i="3" s="1"/>
  <c r="M985" i="3"/>
  <c r="K803" i="3"/>
  <c r="G803" i="3"/>
  <c r="H803" i="3" s="1"/>
  <c r="J803" i="3"/>
  <c r="L803" i="3"/>
  <c r="G1066" i="3"/>
  <c r="H1066" i="3" s="1"/>
  <c r="J1066" i="3"/>
  <c r="K1066" i="3"/>
  <c r="L1066" i="3"/>
  <c r="J1062" i="3"/>
  <c r="L1062" i="3"/>
  <c r="G1062" i="3"/>
  <c r="H1062" i="3" s="1"/>
  <c r="K1062" i="3"/>
  <c r="K750" i="3"/>
  <c r="L750" i="3"/>
  <c r="G750" i="3"/>
  <c r="H750" i="3" s="1"/>
  <c r="J750" i="3"/>
  <c r="G818" i="3"/>
  <c r="H818" i="3" s="1"/>
  <c r="J818" i="3"/>
  <c r="K818" i="3"/>
  <c r="L818" i="3"/>
  <c r="G843" i="3"/>
  <c r="H843" i="3" s="1"/>
  <c r="K843" i="3"/>
  <c r="L843" i="3"/>
  <c r="J843" i="3"/>
  <c r="M843" i="3" s="1"/>
  <c r="G755" i="3"/>
  <c r="H755" i="3" s="1"/>
  <c r="J755" i="3"/>
  <c r="K755" i="3"/>
  <c r="L755" i="3"/>
  <c r="G912" i="3"/>
  <c r="H912" i="3" s="1"/>
  <c r="J912" i="3"/>
  <c r="K912" i="3"/>
  <c r="L912" i="3"/>
  <c r="G962" i="3"/>
  <c r="H962" i="3" s="1"/>
  <c r="J962" i="3"/>
  <c r="K962" i="3"/>
  <c r="L962" i="3"/>
  <c r="L761" i="3"/>
  <c r="K761" i="3"/>
  <c r="G761" i="3"/>
  <c r="H761" i="3" s="1"/>
  <c r="J761" i="3"/>
  <c r="M761" i="3" s="1"/>
  <c r="G954" i="3"/>
  <c r="H954" i="3" s="1"/>
  <c r="L954" i="3"/>
  <c r="K954" i="3"/>
  <c r="J954" i="3"/>
  <c r="M954" i="3" s="1"/>
  <c r="K730" i="3"/>
  <c r="J730" i="3"/>
  <c r="L730" i="3"/>
  <c r="G730" i="3"/>
  <c r="H730" i="3" s="1"/>
  <c r="G972" i="3"/>
  <c r="H972" i="3" s="1"/>
  <c r="J972" i="3"/>
  <c r="K972" i="3"/>
  <c r="L972" i="3"/>
  <c r="L748" i="3"/>
  <c r="G748" i="3"/>
  <c r="H748" i="3" s="1"/>
  <c r="J748" i="3"/>
  <c r="K748" i="3"/>
  <c r="L967" i="3"/>
  <c r="K967" i="3"/>
  <c r="G967" i="3"/>
  <c r="H967" i="3" s="1"/>
  <c r="J967" i="3"/>
  <c r="J849" i="3"/>
  <c r="G849" i="3"/>
  <c r="H849" i="3" s="1"/>
  <c r="K849" i="3"/>
  <c r="L849" i="3"/>
  <c r="K731" i="3"/>
  <c r="G731" i="3"/>
  <c r="H731" i="3" s="1"/>
  <c r="J731" i="3"/>
  <c r="L731" i="3"/>
  <c r="J822" i="3"/>
  <c r="L822" i="3"/>
  <c r="G822" i="3"/>
  <c r="H822" i="3" s="1"/>
  <c r="K822" i="3"/>
  <c r="G920" i="3"/>
  <c r="H920" i="3" s="1"/>
  <c r="J920" i="3"/>
  <c r="M920" i="3" s="1"/>
  <c r="K920" i="3"/>
  <c r="L920" i="3"/>
  <c r="G1030" i="3"/>
  <c r="H1030" i="3" s="1"/>
  <c r="J1030" i="3"/>
  <c r="K1030" i="3"/>
  <c r="L1030" i="3"/>
  <c r="G882" i="3"/>
  <c r="H882" i="3" s="1"/>
  <c r="J882" i="3"/>
  <c r="K882" i="3"/>
  <c r="L882" i="3"/>
  <c r="J841" i="3"/>
  <c r="K841" i="3"/>
  <c r="L841" i="3"/>
  <c r="G841" i="3"/>
  <c r="H841" i="3" s="1"/>
  <c r="G858" i="3"/>
  <c r="H858" i="3" s="1"/>
  <c r="J858" i="3"/>
  <c r="K858" i="3"/>
  <c r="L858" i="3"/>
  <c r="G1044" i="3"/>
  <c r="H1044" i="3" s="1"/>
  <c r="J1044" i="3"/>
  <c r="K1044" i="3"/>
  <c r="L1044" i="3"/>
  <c r="M1044" i="3"/>
  <c r="K951" i="3"/>
  <c r="L951" i="3"/>
  <c r="G951" i="3"/>
  <c r="H951" i="3" s="1"/>
  <c r="J951" i="3"/>
  <c r="G955" i="3"/>
  <c r="H955" i="3" s="1"/>
  <c r="J955" i="3"/>
  <c r="K955" i="3"/>
  <c r="L955" i="3"/>
  <c r="G774" i="3"/>
  <c r="H774" i="3" s="1"/>
  <c r="J774" i="3"/>
  <c r="K774" i="3"/>
  <c r="L774" i="3"/>
  <c r="G1041" i="3"/>
  <c r="H1041" i="3" s="1"/>
  <c r="J1041" i="3"/>
  <c r="M1041" i="3" s="1"/>
  <c r="K1041" i="3"/>
  <c r="L1041" i="3"/>
  <c r="K813" i="3"/>
  <c r="L813" i="3"/>
  <c r="G813" i="3"/>
  <c r="H813" i="3" s="1"/>
  <c r="J813" i="3"/>
  <c r="G852" i="3"/>
  <c r="H852" i="3" s="1"/>
  <c r="J852" i="3"/>
  <c r="L852" i="3"/>
  <c r="K852" i="3"/>
  <c r="J873" i="3"/>
  <c r="M873" i="3" s="1"/>
  <c r="L873" i="3"/>
  <c r="G873" i="3"/>
  <c r="H873" i="3" s="1"/>
  <c r="K873" i="3"/>
  <c r="G1022" i="3"/>
  <c r="H1022" i="3" s="1"/>
  <c r="J1022" i="3"/>
  <c r="L1022" i="3"/>
  <c r="K1022" i="3"/>
  <c r="G879" i="3"/>
  <c r="H879" i="3" s="1"/>
  <c r="K879" i="3"/>
  <c r="J879" i="3"/>
  <c r="L879" i="3"/>
  <c r="G948" i="3"/>
  <c r="H948" i="3" s="1"/>
  <c r="J948" i="3"/>
  <c r="K948" i="3"/>
  <c r="L948" i="3"/>
  <c r="L914" i="3"/>
  <c r="G914" i="3"/>
  <c r="H914" i="3" s="1"/>
  <c r="J914" i="3"/>
  <c r="K914" i="3"/>
  <c r="G999" i="3"/>
  <c r="H999" i="3" s="1"/>
  <c r="J999" i="3"/>
  <c r="M999" i="3" s="1"/>
  <c r="K999" i="3"/>
  <c r="L999" i="3"/>
  <c r="L846" i="3"/>
  <c r="G846" i="3"/>
  <c r="H846" i="3" s="1"/>
  <c r="J846" i="3"/>
  <c r="K846" i="3"/>
  <c r="L1063" i="3"/>
  <c r="G1063" i="3"/>
  <c r="H1063" i="3" s="1"/>
  <c r="J1063" i="3"/>
  <c r="M1063" i="3" s="1"/>
  <c r="K1063" i="3"/>
  <c r="G766" i="3"/>
  <c r="H766" i="3" s="1"/>
  <c r="L766" i="3"/>
  <c r="K766" i="3"/>
  <c r="J766" i="3"/>
  <c r="K995" i="3"/>
  <c r="G995" i="3"/>
  <c r="H995" i="3" s="1"/>
  <c r="J995" i="3"/>
  <c r="L995" i="3"/>
  <c r="G746" i="3"/>
  <c r="H746" i="3" s="1"/>
  <c r="J746" i="3"/>
  <c r="K746" i="3"/>
  <c r="L746" i="3"/>
  <c r="G1029" i="3"/>
  <c r="H1029" i="3" s="1"/>
  <c r="J1029" i="3"/>
  <c r="M1029" i="3" s="1"/>
  <c r="K1029" i="3"/>
  <c r="L1029" i="3"/>
  <c r="L1059" i="3"/>
  <c r="K1059" i="3"/>
  <c r="G1059" i="3"/>
  <c r="H1059" i="3" s="1"/>
  <c r="J1059" i="3"/>
  <c r="K979" i="3"/>
  <c r="G979" i="3"/>
  <c r="H979" i="3" s="1"/>
  <c r="L979" i="3"/>
  <c r="M979" i="3" s="1"/>
  <c r="J979" i="3"/>
  <c r="G1005" i="3"/>
  <c r="H1005" i="3" s="1"/>
  <c r="J1005" i="3"/>
  <c r="L1005" i="3"/>
  <c r="K1005" i="3"/>
  <c r="G950" i="3"/>
  <c r="H950" i="3" s="1"/>
  <c r="J950" i="3"/>
  <c r="L950" i="3"/>
  <c r="K950" i="3"/>
  <c r="L836" i="3"/>
  <c r="G836" i="3"/>
  <c r="H836" i="3" s="1"/>
  <c r="J836" i="3"/>
  <c r="M836" i="3" s="1"/>
  <c r="K836" i="3"/>
  <c r="K1065" i="3"/>
  <c r="G1065" i="3"/>
  <c r="H1065" i="3" s="1"/>
  <c r="J1065" i="3"/>
  <c r="L1065" i="3"/>
  <c r="J863" i="3"/>
  <c r="K863" i="3"/>
  <c r="L863" i="3"/>
  <c r="G863" i="3"/>
  <c r="H863" i="3" s="1"/>
  <c r="K781" i="3"/>
  <c r="L781" i="3"/>
  <c r="J781" i="3"/>
  <c r="G781" i="3"/>
  <c r="H781" i="3" s="1"/>
  <c r="G866" i="3"/>
  <c r="H866" i="3" s="1"/>
  <c r="L866" i="3"/>
  <c r="K866" i="3"/>
  <c r="J866" i="3"/>
  <c r="G779" i="3"/>
  <c r="H779" i="3" s="1"/>
  <c r="J779" i="3"/>
  <c r="K779" i="3"/>
  <c r="L779" i="3"/>
  <c r="K817" i="3"/>
  <c r="J817" i="3"/>
  <c r="G817" i="3"/>
  <c r="H817" i="3" s="1"/>
  <c r="L817" i="3"/>
  <c r="G1070" i="3"/>
  <c r="H1070" i="3" s="1"/>
  <c r="J1070" i="3"/>
  <c r="K1070" i="3"/>
  <c r="L1070" i="3"/>
  <c r="L725" i="3"/>
  <c r="K725" i="3"/>
  <c r="G725" i="3"/>
  <c r="H725" i="3" s="1"/>
  <c r="J725" i="3"/>
  <c r="M725" i="3" s="1"/>
  <c r="G754" i="3"/>
  <c r="H754" i="3" s="1"/>
  <c r="J754" i="3"/>
  <c r="K754" i="3"/>
  <c r="L754" i="3"/>
  <c r="G923" i="3"/>
  <c r="H923" i="3" s="1"/>
  <c r="J923" i="3"/>
  <c r="L923" i="3"/>
  <c r="K923" i="3"/>
  <c r="J894" i="3"/>
  <c r="K894" i="3"/>
  <c r="L894" i="3"/>
  <c r="G894" i="3"/>
  <c r="H894" i="3" s="1"/>
  <c r="G903" i="3"/>
  <c r="H903" i="3" s="1"/>
  <c r="J903" i="3"/>
  <c r="K903" i="3"/>
  <c r="L903" i="3"/>
  <c r="G788" i="3"/>
  <c r="H788" i="3" s="1"/>
  <c r="J788" i="3"/>
  <c r="M788" i="3" s="1"/>
  <c r="K788" i="3"/>
  <c r="L788" i="3"/>
  <c r="K815" i="3"/>
  <c r="L815" i="3"/>
  <c r="G815" i="3"/>
  <c r="H815" i="3" s="1"/>
  <c r="J815" i="3"/>
  <c r="M815" i="3"/>
  <c r="K1056" i="3"/>
  <c r="L1056" i="3"/>
  <c r="G1056" i="3"/>
  <c r="H1056" i="3" s="1"/>
  <c r="J1056" i="3"/>
  <c r="L791" i="3"/>
  <c r="J791" i="3"/>
  <c r="G791" i="3"/>
  <c r="H791" i="3" s="1"/>
  <c r="K791" i="3"/>
  <c r="K888" i="3"/>
  <c r="L888" i="3"/>
  <c r="G888" i="3"/>
  <c r="H888" i="3" s="1"/>
  <c r="J888" i="3"/>
  <c r="K794" i="3"/>
  <c r="L794" i="3"/>
  <c r="G794" i="3"/>
  <c r="H794" i="3" s="1"/>
  <c r="J794" i="3"/>
  <c r="G883" i="3"/>
  <c r="H883" i="3" s="1"/>
  <c r="J883" i="3"/>
  <c r="L883" i="3"/>
  <c r="K883" i="3"/>
  <c r="K850" i="3"/>
  <c r="L850" i="3"/>
  <c r="J850" i="3"/>
  <c r="M850" i="3" s="1"/>
  <c r="G850" i="3"/>
  <c r="H850" i="3" s="1"/>
  <c r="K769" i="3"/>
  <c r="J769" i="3"/>
  <c r="L769" i="3"/>
  <c r="G769" i="3"/>
  <c r="H769" i="3" s="1"/>
  <c r="K740" i="3"/>
  <c r="L740" i="3"/>
  <c r="G740" i="3"/>
  <c r="H740" i="3" s="1"/>
  <c r="J740" i="3"/>
  <c r="J1055" i="3"/>
  <c r="G1055" i="3"/>
  <c r="H1055" i="3" s="1"/>
  <c r="K1055" i="3"/>
  <c r="L1055" i="3"/>
  <c r="J830" i="3"/>
  <c r="K830" i="3"/>
  <c r="L830" i="3"/>
  <c r="G830" i="3"/>
  <c r="H830" i="3" s="1"/>
  <c r="L1004" i="3"/>
  <c r="G1004" i="3"/>
  <c r="H1004" i="3" s="1"/>
  <c r="J1004" i="3"/>
  <c r="K1004" i="3"/>
  <c r="G887" i="3"/>
  <c r="H887" i="3" s="1"/>
  <c r="J887" i="3"/>
  <c r="K887" i="3"/>
  <c r="L887" i="3"/>
  <c r="J981" i="3"/>
  <c r="G981" i="3"/>
  <c r="H981" i="3" s="1"/>
  <c r="K981" i="3"/>
  <c r="L981" i="3"/>
  <c r="G956" i="3"/>
  <c r="H956" i="3" s="1"/>
  <c r="J956" i="3"/>
  <c r="K956" i="3"/>
  <c r="L956" i="3"/>
  <c r="L901" i="3"/>
  <c r="G901" i="3"/>
  <c r="H901" i="3" s="1"/>
  <c r="J901" i="3"/>
  <c r="K901" i="3"/>
  <c r="G957" i="3"/>
  <c r="H957" i="3" s="1"/>
  <c r="J957" i="3"/>
  <c r="M957" i="3" s="1"/>
  <c r="K957" i="3"/>
  <c r="L957" i="3"/>
  <c r="G1014" i="3"/>
  <c r="H1014" i="3" s="1"/>
  <c r="J1014" i="3"/>
  <c r="L1014" i="3"/>
  <c r="K1014" i="3"/>
  <c r="G874" i="3"/>
  <c r="H874" i="3" s="1"/>
  <c r="K874" i="3"/>
  <c r="L874" i="3"/>
  <c r="J874" i="3"/>
  <c r="M874" i="3" s="1"/>
  <c r="K735" i="3"/>
  <c r="L735" i="3"/>
  <c r="G735" i="3"/>
  <c r="H735" i="3" s="1"/>
  <c r="J735" i="3"/>
  <c r="G930" i="3"/>
  <c r="H930" i="3" s="1"/>
  <c r="J930" i="3"/>
  <c r="K930" i="3"/>
  <c r="L930" i="3"/>
  <c r="G764" i="3"/>
  <c r="H764" i="3" s="1"/>
  <c r="J764" i="3"/>
  <c r="K764" i="3"/>
  <c r="L764" i="3"/>
  <c r="J737" i="3"/>
  <c r="G737" i="3"/>
  <c r="H737" i="3" s="1"/>
  <c r="L737" i="3"/>
  <c r="K737" i="3"/>
  <c r="L998" i="3"/>
  <c r="G998" i="3"/>
  <c r="H998" i="3" s="1"/>
  <c r="J998" i="3"/>
  <c r="K998" i="3"/>
  <c r="G724" i="3"/>
  <c r="H724" i="3" s="1"/>
  <c r="L724" i="3"/>
  <c r="K724" i="3"/>
  <c r="J724" i="3"/>
  <c r="G906" i="3"/>
  <c r="H906" i="3" s="1"/>
  <c r="J906" i="3"/>
  <c r="K906" i="3"/>
  <c r="L906" i="3"/>
  <c r="L910" i="3"/>
  <c r="K910" i="3"/>
  <c r="G910" i="3"/>
  <c r="H910" i="3" s="1"/>
  <c r="J910" i="3"/>
  <c r="J864" i="3"/>
  <c r="K864" i="3"/>
  <c r="L864" i="3"/>
  <c r="M864" i="3" s="1"/>
  <c r="G864" i="3"/>
  <c r="H864" i="3" s="1"/>
  <c r="K770" i="3"/>
  <c r="L770" i="3"/>
  <c r="G770" i="3"/>
  <c r="H770" i="3" s="1"/>
  <c r="J770" i="3"/>
  <c r="K773" i="3"/>
  <c r="J773" i="3"/>
  <c r="G773" i="3"/>
  <c r="H773" i="3" s="1"/>
  <c r="L773" i="3"/>
  <c r="K949" i="3"/>
  <c r="G949" i="3"/>
  <c r="H949" i="3" s="1"/>
  <c r="J949" i="3"/>
  <c r="L949" i="3"/>
  <c r="G942" i="3"/>
  <c r="H942" i="3" s="1"/>
  <c r="K942" i="3"/>
  <c r="L942" i="3"/>
  <c r="J942" i="3"/>
  <c r="G1031" i="3"/>
  <c r="H1031" i="3" s="1"/>
  <c r="J1031" i="3"/>
  <c r="K1031" i="3"/>
  <c r="L1031" i="3"/>
  <c r="M1001" i="3"/>
  <c r="M821" i="3"/>
  <c r="K1641" i="2"/>
  <c r="BE1641" i="2"/>
  <c r="BF1641" i="2"/>
  <c r="BH1641" i="2"/>
  <c r="G1641" i="2"/>
  <c r="H1641" i="2" s="1"/>
  <c r="CC1641" i="2"/>
  <c r="J1641" i="2"/>
  <c r="L1641" i="2"/>
  <c r="BG1641" i="2"/>
  <c r="CC1370" i="2"/>
  <c r="J1370" i="2"/>
  <c r="K1370" i="2"/>
  <c r="G1370" i="2"/>
  <c r="H1370" i="2" s="1"/>
  <c r="L1370" i="2"/>
  <c r="BH1370" i="2"/>
  <c r="BE1370" i="2"/>
  <c r="BF1370" i="2"/>
  <c r="BG1370" i="2"/>
  <c r="K1631" i="2"/>
  <c r="L1631" i="2"/>
  <c r="AD3" i="1"/>
  <c r="D809" i="2"/>
  <c r="BB2208" i="2"/>
  <c r="E1353" i="2"/>
  <c r="D2214" i="2"/>
  <c r="BC1353" i="2"/>
  <c r="BA126" i="2"/>
  <c r="D126" i="2"/>
  <c r="D1662" i="2"/>
  <c r="E1339" i="2"/>
  <c r="BB1339" i="2"/>
  <c r="C1339" i="2"/>
  <c r="M808" i="3"/>
  <c r="BH127" i="2"/>
  <c r="BG3101" i="2"/>
  <c r="BE430" i="2"/>
  <c r="BE429" i="2"/>
  <c r="BG127" i="2"/>
  <c r="BF539" i="2"/>
  <c r="BE427" i="2"/>
  <c r="G454" i="2"/>
  <c r="H454" i="2" s="1"/>
  <c r="BF3101" i="2"/>
  <c r="G1709" i="2"/>
  <c r="H1709" i="2" s="1"/>
  <c r="BA1651" i="2"/>
  <c r="BE2362" i="2"/>
  <c r="CC1599" i="2"/>
  <c r="E1662" i="2"/>
  <c r="BC1339" i="2"/>
  <c r="M880" i="3"/>
  <c r="M744" i="3"/>
  <c r="BE1655" i="2"/>
  <c r="J430" i="2"/>
  <c r="BF127" i="2"/>
  <c r="BE539" i="2"/>
  <c r="K427" i="2"/>
  <c r="BG454" i="2"/>
  <c r="BE3101" i="2"/>
  <c r="J1555" i="2"/>
  <c r="BD20" i="1"/>
  <c r="BD1557" i="2"/>
  <c r="D2390" i="2"/>
  <c r="E126" i="2"/>
  <c r="BA730" i="2"/>
  <c r="BB1646" i="2"/>
  <c r="BA1662" i="2"/>
  <c r="BA673" i="2"/>
  <c r="C786" i="2"/>
  <c r="BG786" i="2" s="1"/>
  <c r="C1646" i="2"/>
  <c r="BF430" i="2"/>
  <c r="G430" i="2"/>
  <c r="H430" i="2" s="1"/>
  <c r="BE127" i="2"/>
  <c r="K539" i="2"/>
  <c r="G427" i="2"/>
  <c r="H427" i="2" s="1"/>
  <c r="BF454" i="2"/>
  <c r="K3101" i="2"/>
  <c r="P20" i="1"/>
  <c r="D693" i="2"/>
  <c r="E1566" i="2"/>
  <c r="D1651" i="2"/>
  <c r="BD1641" i="2"/>
  <c r="BA2393" i="2"/>
  <c r="BA2214" i="2"/>
  <c r="D703" i="2"/>
  <c r="BA2137" i="2"/>
  <c r="BD1572" i="2"/>
  <c r="BB1662" i="2"/>
  <c r="E653" i="2"/>
  <c r="C2350" i="2"/>
  <c r="BG2350" i="2" s="1"/>
  <c r="C703" i="2"/>
  <c r="C2214" i="2"/>
  <c r="G2214" i="2" s="1"/>
  <c r="H2214" i="2" s="1"/>
  <c r="C1561" i="2"/>
  <c r="J1561" i="2" s="1"/>
  <c r="C1353" i="2"/>
  <c r="G1353" i="2" s="1"/>
  <c r="H1353" i="2" s="1"/>
  <c r="M1000" i="3"/>
  <c r="M904" i="3"/>
  <c r="M881" i="3"/>
  <c r="BF1134" i="2"/>
  <c r="CD1130" i="2"/>
  <c r="BF427" i="2"/>
  <c r="BF1594" i="2"/>
  <c r="G1130" i="2"/>
  <c r="H1130" i="2" s="1"/>
  <c r="BG1053" i="2"/>
  <c r="L127" i="2"/>
  <c r="J2769" i="2"/>
  <c r="J539" i="2"/>
  <c r="J427" i="2"/>
  <c r="BE454" i="2"/>
  <c r="J3101" i="2"/>
  <c r="CC2141" i="2"/>
  <c r="G136" i="3"/>
  <c r="H136" i="3" s="1"/>
  <c r="AJ15" i="1"/>
  <c r="BB1557" i="2"/>
  <c r="D786" i="2"/>
  <c r="BB693" i="2"/>
  <c r="E1641" i="2"/>
  <c r="D653" i="2"/>
  <c r="BA1646" i="2"/>
  <c r="BD1561" i="2"/>
  <c r="BB1561" i="2"/>
  <c r="D1364" i="2"/>
  <c r="J7" i="3"/>
  <c r="M7" i="3" s="1"/>
  <c r="E1557" i="2"/>
  <c r="L118" i="2"/>
  <c r="E809" i="2"/>
  <c r="BB696" i="2"/>
  <c r="BB653" i="2"/>
  <c r="E672" i="2"/>
  <c r="C1607" i="2"/>
  <c r="BE1607" i="2" s="1"/>
  <c r="C2725" i="2"/>
  <c r="C1572" i="2"/>
  <c r="BG539" i="2"/>
  <c r="BH454" i="2"/>
  <c r="CC2400" i="2"/>
  <c r="BE1594" i="2"/>
  <c r="BH1130" i="2"/>
  <c r="L539" i="2"/>
  <c r="L427" i="2"/>
  <c r="K454" i="2"/>
  <c r="G3101" i="2"/>
  <c r="H3101" i="2" s="1"/>
  <c r="E2214" i="2"/>
  <c r="D2137" i="2"/>
  <c r="BB1607" i="2"/>
  <c r="D1296" i="2"/>
  <c r="BB2137" i="2"/>
  <c r="BB730" i="2"/>
  <c r="D730" i="2"/>
  <c r="BA1572" i="2"/>
  <c r="BA2725" i="2"/>
  <c r="E673" i="2"/>
  <c r="BA696" i="2"/>
  <c r="C2379" i="2"/>
  <c r="C1651" i="2"/>
  <c r="C1662" i="2"/>
  <c r="BF1662" i="2" s="1"/>
  <c r="C1364" i="2"/>
  <c r="K1364" i="2" s="1"/>
  <c r="M757" i="3"/>
  <c r="BF973" i="2"/>
  <c r="J1658" i="2"/>
  <c r="BH2184" i="2"/>
  <c r="G1594" i="2"/>
  <c r="H1594" i="2" s="1"/>
  <c r="BG1130" i="2"/>
  <c r="CC539" i="2"/>
  <c r="CC427" i="2"/>
  <c r="J454" i="2"/>
  <c r="BH3101" i="2"/>
  <c r="D1607" i="2"/>
  <c r="D1561" i="2"/>
  <c r="BA2776" i="2"/>
  <c r="BB1364" i="2"/>
  <c r="D2670" i="2"/>
  <c r="E1561" i="2"/>
  <c r="E2379" i="2"/>
  <c r="E2393" i="2"/>
  <c r="E1572" i="2"/>
  <c r="D2725" i="2"/>
  <c r="C673" i="2"/>
  <c r="C2670" i="2"/>
  <c r="C2393" i="2"/>
  <c r="CC1594" i="2"/>
  <c r="BB2670" i="2"/>
  <c r="BD1646" i="2"/>
  <c r="E1646" i="2"/>
  <c r="BB1651" i="2"/>
  <c r="BB673" i="2"/>
  <c r="C2356" i="2"/>
  <c r="J2356" i="2" s="1"/>
  <c r="C2635" i="2"/>
  <c r="CD2635" i="2" s="1"/>
  <c r="C2208" i="2"/>
  <c r="L2208" i="2" s="1"/>
  <c r="BH430" i="2"/>
  <c r="L1594" i="2"/>
  <c r="J1130" i="2"/>
  <c r="G20" i="3"/>
  <c r="H20" i="3" s="1"/>
  <c r="D2393" i="2"/>
  <c r="N13" i="1"/>
  <c r="BB2635" i="2"/>
  <c r="BA2635" i="2"/>
  <c r="C693" i="2"/>
  <c r="C2137" i="2"/>
  <c r="G2137" i="2" s="1"/>
  <c r="H2137" i="2" s="1"/>
  <c r="C713" i="2"/>
  <c r="M1024" i="3"/>
  <c r="L2608" i="2"/>
  <c r="G137" i="3"/>
  <c r="H137" i="3" s="1"/>
  <c r="E2137" i="2"/>
  <c r="E786" i="2"/>
  <c r="D2350" i="2"/>
  <c r="BA2390" i="2"/>
  <c r="D1339" i="2"/>
  <c r="C2346" i="2"/>
  <c r="G2346" i="2" s="1"/>
  <c r="H2346" i="2" s="1"/>
  <c r="C809" i="2"/>
  <c r="C2390" i="2"/>
  <c r="L2390" i="2" s="1"/>
  <c r="M856" i="3"/>
  <c r="BE1849" i="2"/>
  <c r="BH1849" i="2"/>
  <c r="CC1636" i="2"/>
  <c r="L1636" i="2"/>
  <c r="K1636" i="2"/>
  <c r="J1636" i="2"/>
  <c r="BE1636" i="2"/>
  <c r="BF1636" i="2"/>
  <c r="BG1636" i="2"/>
  <c r="BH1636" i="2"/>
  <c r="G1636" i="2"/>
  <c r="H1636" i="2" s="1"/>
  <c r="BD1849" i="2"/>
  <c r="C1635" i="2"/>
  <c r="BA2629" i="2"/>
  <c r="C1586" i="2"/>
  <c r="BF1586" i="2" s="1"/>
  <c r="BH26" i="1"/>
  <c r="M1049" i="3"/>
  <c r="M727" i="3"/>
  <c r="M1073" i="3"/>
  <c r="M796" i="3"/>
  <c r="M964" i="3"/>
  <c r="M844" i="3"/>
  <c r="M1036" i="3"/>
  <c r="M1060" i="3"/>
  <c r="M976" i="3"/>
  <c r="M832" i="3"/>
  <c r="M1061" i="3"/>
  <c r="M732" i="3"/>
  <c r="M1072" i="3"/>
  <c r="M771" i="3"/>
  <c r="M1124" i="3"/>
  <c r="M1193" i="3"/>
  <c r="M1169" i="3"/>
  <c r="M1490" i="2"/>
  <c r="D2206" i="2"/>
  <c r="C2382" i="2"/>
  <c r="BH2382" i="2" s="1"/>
  <c r="T25" i="1"/>
  <c r="R41" i="1"/>
  <c r="C2175" i="2"/>
  <c r="C627" i="2"/>
  <c r="BZ38" i="1"/>
  <c r="BR47" i="1"/>
  <c r="R38" i="1"/>
  <c r="L35" i="1"/>
  <c r="AD35" i="1"/>
  <c r="BD35" i="1"/>
  <c r="C2373" i="2"/>
  <c r="L2373" i="2" s="1"/>
  <c r="CH6" i="1"/>
  <c r="CH54" i="1" s="1"/>
  <c r="R47" i="1"/>
  <c r="BH47" i="1"/>
  <c r="T38" i="1"/>
  <c r="N47" i="1"/>
  <c r="C2399" i="2"/>
  <c r="C2210" i="2"/>
  <c r="BE2210" i="2" s="1"/>
  <c r="N38" i="1"/>
  <c r="Z26" i="1"/>
  <c r="C611" i="2"/>
  <c r="BE611" i="2" s="1"/>
  <c r="T27" i="1"/>
  <c r="AJ21" i="1"/>
  <c r="AJ27" i="1"/>
  <c r="BB591" i="2"/>
  <c r="BB627" i="2"/>
  <c r="Z27" i="1"/>
  <c r="Z39" i="1"/>
  <c r="M1545" i="2"/>
  <c r="R12" i="1"/>
  <c r="M1110" i="3"/>
  <c r="M1316" i="3"/>
  <c r="K112" i="2"/>
  <c r="BE112" i="2"/>
  <c r="BF112" i="2"/>
  <c r="BG112" i="2"/>
  <c r="L112" i="2"/>
  <c r="BH112" i="2"/>
  <c r="G112" i="2"/>
  <c r="H112" i="2" s="1"/>
  <c r="J112" i="2"/>
  <c r="E659" i="2"/>
  <c r="C589" i="2"/>
  <c r="K589" i="2" s="1"/>
  <c r="F2374" i="2"/>
  <c r="BB2374" i="2"/>
  <c r="BE2574" i="2"/>
  <c r="M1475" i="2"/>
  <c r="BB1868" i="2"/>
  <c r="BD1868" i="2"/>
  <c r="BA740" i="2"/>
  <c r="BB740" i="2"/>
  <c r="M1541" i="2"/>
  <c r="M1503" i="2"/>
  <c r="BA809" i="2"/>
  <c r="AD7" i="1"/>
  <c r="BE700" i="2"/>
  <c r="J700" i="2"/>
  <c r="BE1095" i="2"/>
  <c r="L209" i="2"/>
  <c r="K468" i="2"/>
  <c r="G310" i="2"/>
  <c r="H310" i="2" s="1"/>
  <c r="BG2689" i="2"/>
  <c r="D1351" i="2"/>
  <c r="BB1351" i="2"/>
  <c r="C706" i="2"/>
  <c r="L773" i="2"/>
  <c r="G1095" i="2"/>
  <c r="H1095" i="2" s="1"/>
  <c r="K209" i="2"/>
  <c r="J468" i="2"/>
  <c r="BH486" i="2"/>
  <c r="BF2689" i="2"/>
  <c r="D2638" i="2"/>
  <c r="BE2655" i="2"/>
  <c r="L3063" i="2"/>
  <c r="C1639" i="2"/>
  <c r="J773" i="2"/>
  <c r="K1095" i="2"/>
  <c r="L468" i="2"/>
  <c r="G486" i="2"/>
  <c r="H486" i="2" s="1"/>
  <c r="BE2689" i="2"/>
  <c r="E2638" i="2"/>
  <c r="BB1639" i="2"/>
  <c r="E1351" i="2"/>
  <c r="C2638" i="2"/>
  <c r="CD2638" i="2" s="1"/>
  <c r="C1351" i="2"/>
  <c r="K1351" i="2" s="1"/>
  <c r="J1095" i="2"/>
  <c r="CC468" i="2"/>
  <c r="BG486" i="2"/>
  <c r="BH2536" i="2"/>
  <c r="BE1605" i="2"/>
  <c r="L1095" i="2"/>
  <c r="BH310" i="2"/>
  <c r="K1159" i="2"/>
  <c r="L600" i="2"/>
  <c r="BG2536" i="2"/>
  <c r="CC209" i="2"/>
  <c r="BG310" i="2"/>
  <c r="BF280" i="2"/>
  <c r="BE486" i="2"/>
  <c r="BC1351" i="2"/>
  <c r="BB706" i="2"/>
  <c r="AD5" i="1"/>
  <c r="CD600" i="2"/>
  <c r="BF2536" i="2"/>
  <c r="BH2183" i="2"/>
  <c r="G209" i="2"/>
  <c r="H209" i="2" s="1"/>
  <c r="BG1849" i="2"/>
  <c r="BF310" i="2"/>
  <c r="K486" i="2"/>
  <c r="BA1351" i="2"/>
  <c r="L2654" i="2"/>
  <c r="BA700" i="2"/>
  <c r="E706" i="2"/>
  <c r="M1499" i="2"/>
  <c r="BH2671" i="2"/>
  <c r="BE2536" i="2"/>
  <c r="BG2183" i="2"/>
  <c r="BE209" i="2"/>
  <c r="BF1099" i="2"/>
  <c r="BF1849" i="2"/>
  <c r="BH2669" i="2"/>
  <c r="K310" i="2"/>
  <c r="J486" i="2"/>
  <c r="E700" i="2"/>
  <c r="C2732" i="2"/>
  <c r="BG2671" i="2"/>
  <c r="G2536" i="2"/>
  <c r="H2536" i="2" s="1"/>
  <c r="BF2183" i="2"/>
  <c r="BG518" i="2"/>
  <c r="BH209" i="2"/>
  <c r="BE468" i="2"/>
  <c r="BE3108" i="2"/>
  <c r="BE310" i="2"/>
  <c r="BA706" i="2"/>
  <c r="K2536" i="2"/>
  <c r="L2183" i="2"/>
  <c r="BG1095" i="2"/>
  <c r="BF209" i="2"/>
  <c r="BG468" i="2"/>
  <c r="K3108" i="2"/>
  <c r="L310" i="2"/>
  <c r="D700" i="2"/>
  <c r="BB700" i="2"/>
  <c r="D803" i="2"/>
  <c r="E803" i="2"/>
  <c r="BA803" i="2"/>
  <c r="BB803" i="2"/>
  <c r="BE2654" i="2"/>
  <c r="BF1095" i="2"/>
  <c r="BF468" i="2"/>
  <c r="BF1563" i="2"/>
  <c r="BG1563" i="2"/>
  <c r="BH1563" i="2"/>
  <c r="G1563" i="2"/>
  <c r="H1563" i="2" s="1"/>
  <c r="BE1563" i="2"/>
  <c r="CC1563" i="2"/>
  <c r="L1563" i="2"/>
  <c r="K1563" i="2"/>
  <c r="J1563" i="2"/>
  <c r="C232" i="2"/>
  <c r="C1246" i="2"/>
  <c r="BD9" i="1"/>
  <c r="BB667" i="2"/>
  <c r="K378" i="2"/>
  <c r="J68" i="3"/>
  <c r="BD337" i="2"/>
  <c r="M1229" i="3"/>
  <c r="G68" i="3"/>
  <c r="H68" i="3" s="1"/>
  <c r="J54" i="3"/>
  <c r="G54" i="3"/>
  <c r="H54" i="3" s="1"/>
  <c r="M1134" i="3"/>
  <c r="L1558" i="3"/>
  <c r="L99" i="3"/>
  <c r="J1558" i="3"/>
  <c r="J99" i="3"/>
  <c r="L112" i="3"/>
  <c r="M1158" i="3"/>
  <c r="M1082" i="3"/>
  <c r="M1306" i="3"/>
  <c r="M1206" i="3"/>
  <c r="M1148" i="3"/>
  <c r="M1268" i="3"/>
  <c r="K125" i="3"/>
  <c r="J125" i="3"/>
  <c r="G112" i="3"/>
  <c r="H112" i="3" s="1"/>
  <c r="K112" i="3"/>
  <c r="BB747" i="2"/>
  <c r="BH2400" i="2"/>
  <c r="BE679" i="2"/>
  <c r="BE973" i="2"/>
  <c r="G1655" i="2"/>
  <c r="H1655" i="2" s="1"/>
  <c r="BE1114" i="2"/>
  <c r="K2170" i="2"/>
  <c r="L1551" i="2"/>
  <c r="BH116" i="2"/>
  <c r="BF2158" i="2"/>
  <c r="BG528" i="2"/>
  <c r="J2695" i="2"/>
  <c r="BH1709" i="2"/>
  <c r="BH1076" i="2"/>
  <c r="BE280" i="2"/>
  <c r="BA2732" i="2"/>
  <c r="BB2747" i="2"/>
  <c r="E1623" i="2"/>
  <c r="J275" i="2"/>
  <c r="E675" i="2"/>
  <c r="C652" i="2"/>
  <c r="G652" i="2" s="1"/>
  <c r="H652" i="2" s="1"/>
  <c r="C2747" i="2"/>
  <c r="CD2747" i="2" s="1"/>
  <c r="BG2400" i="2"/>
  <c r="J1924" i="2"/>
  <c r="K1952" i="2"/>
  <c r="CC2345" i="2"/>
  <c r="BH1655" i="2"/>
  <c r="BF1051" i="2"/>
  <c r="J2170" i="2"/>
  <c r="CC1551" i="2"/>
  <c r="BG116" i="2"/>
  <c r="G528" i="2"/>
  <c r="H528" i="2" s="1"/>
  <c r="G2695" i="2"/>
  <c r="H2695" i="2" s="1"/>
  <c r="BG1709" i="2"/>
  <c r="BA1657" i="2"/>
  <c r="K275" i="2"/>
  <c r="D1300" i="2"/>
  <c r="C1300" i="2"/>
  <c r="BH1300" i="2" s="1"/>
  <c r="C1623" i="2"/>
  <c r="CC1623" i="2" s="1"/>
  <c r="BF2400" i="2"/>
  <c r="BH1924" i="2"/>
  <c r="BG1952" i="2"/>
  <c r="BG1655" i="2"/>
  <c r="BF2647" i="2"/>
  <c r="G2170" i="2"/>
  <c r="H2170" i="2" s="1"/>
  <c r="J116" i="2"/>
  <c r="BH1556" i="2"/>
  <c r="BH528" i="2"/>
  <c r="BF1709" i="2"/>
  <c r="D672" i="2"/>
  <c r="E2210" i="2"/>
  <c r="BG275" i="2"/>
  <c r="BA1626" i="2"/>
  <c r="CD275" i="2"/>
  <c r="L2400" i="2"/>
  <c r="BG1924" i="2"/>
  <c r="L1952" i="2"/>
  <c r="BG2543" i="2"/>
  <c r="K1655" i="2"/>
  <c r="CC2170" i="2"/>
  <c r="BF116" i="2"/>
  <c r="BG1556" i="2"/>
  <c r="BF528" i="2"/>
  <c r="G526" i="2"/>
  <c r="H526" i="2" s="1"/>
  <c r="BE1709" i="2"/>
  <c r="BA2747" i="2"/>
  <c r="BA2210" i="2"/>
  <c r="BA1569" i="2"/>
  <c r="J2709" i="2"/>
  <c r="BH275" i="2"/>
  <c r="BA672" i="2"/>
  <c r="C1657" i="2"/>
  <c r="L1924" i="2"/>
  <c r="BF1952" i="2"/>
  <c r="BF2533" i="2"/>
  <c r="J1655" i="2"/>
  <c r="K116" i="2"/>
  <c r="BF1556" i="2"/>
  <c r="BE528" i="2"/>
  <c r="BH526" i="2"/>
  <c r="BF324" i="2"/>
  <c r="J1709" i="2"/>
  <c r="BB2210" i="2"/>
  <c r="BF275" i="2"/>
  <c r="K1946" i="2"/>
  <c r="BF1924" i="2"/>
  <c r="BE1952" i="2"/>
  <c r="L1655" i="2"/>
  <c r="BG282" i="2"/>
  <c r="G1551" i="2"/>
  <c r="H1551" i="2" s="1"/>
  <c r="L116" i="2"/>
  <c r="BE1556" i="2"/>
  <c r="K528" i="2"/>
  <c r="BG526" i="2"/>
  <c r="BG2532" i="2"/>
  <c r="BE324" i="2"/>
  <c r="K1709" i="2"/>
  <c r="BH1587" i="2"/>
  <c r="E1569" i="2"/>
  <c r="D675" i="2"/>
  <c r="BB675" i="2"/>
  <c r="C672" i="2"/>
  <c r="BE1924" i="2"/>
  <c r="J1952" i="2"/>
  <c r="BE739" i="2"/>
  <c r="BH1551" i="2"/>
  <c r="K270" i="2"/>
  <c r="G116" i="2"/>
  <c r="H116" i="2" s="1"/>
  <c r="J528" i="2"/>
  <c r="BF526" i="2"/>
  <c r="BF2532" i="2"/>
  <c r="K324" i="2"/>
  <c r="E2696" i="2"/>
  <c r="D2210" i="2"/>
  <c r="D2696" i="2"/>
  <c r="D2732" i="2"/>
  <c r="BB1300" i="2"/>
  <c r="BC1300" i="2"/>
  <c r="C2696" i="2"/>
  <c r="J2696" i="2" s="1"/>
  <c r="BE2400" i="2"/>
  <c r="K1924" i="2"/>
  <c r="BH1952" i="2"/>
  <c r="BH2170" i="2"/>
  <c r="BG1551" i="2"/>
  <c r="BE482" i="2"/>
  <c r="L528" i="2"/>
  <c r="BE526" i="2"/>
  <c r="BE372" i="2"/>
  <c r="BH324" i="2"/>
  <c r="L275" i="2"/>
  <c r="BB1623" i="2"/>
  <c r="E1300" i="2"/>
  <c r="BA1300" i="2"/>
  <c r="K2400" i="2"/>
  <c r="CC679" i="2"/>
  <c r="G1568" i="2"/>
  <c r="H1568" i="2" s="1"/>
  <c r="BG2170" i="2"/>
  <c r="BF1551" i="2"/>
  <c r="BE2135" i="2"/>
  <c r="K526" i="2"/>
  <c r="J372" i="2"/>
  <c r="M372" i="2" s="1"/>
  <c r="J324" i="2"/>
  <c r="BH280" i="2"/>
  <c r="D1569" i="2"/>
  <c r="E1626" i="2"/>
  <c r="E2732" i="2"/>
  <c r="D652" i="2"/>
  <c r="BD1657" i="2"/>
  <c r="BA1623" i="2"/>
  <c r="BE275" i="2"/>
  <c r="J2400" i="2"/>
  <c r="BH679" i="2"/>
  <c r="BG973" i="2"/>
  <c r="BH2155" i="2"/>
  <c r="G1114" i="2"/>
  <c r="H1114" i="2" s="1"/>
  <c r="J2148" i="2"/>
  <c r="BF2170" i="2"/>
  <c r="BE1551" i="2"/>
  <c r="L526" i="2"/>
  <c r="BF372" i="2"/>
  <c r="BG324" i="2"/>
  <c r="BG280" i="2"/>
  <c r="BA2696" i="2"/>
  <c r="E2747" i="2"/>
  <c r="E1657" i="2"/>
  <c r="C1569" i="2"/>
  <c r="BH1569" i="2" s="1"/>
  <c r="BF1655" i="2"/>
  <c r="BH1114" i="2"/>
  <c r="BA675" i="2"/>
  <c r="G822" i="2"/>
  <c r="H822" i="2" s="1"/>
  <c r="BH822" i="2"/>
  <c r="BG822" i="2"/>
  <c r="BG2881" i="2"/>
  <c r="BF2881" i="2"/>
  <c r="K2175" i="2"/>
  <c r="G2175" i="2"/>
  <c r="H2175" i="2" s="1"/>
  <c r="BF410" i="2"/>
  <c r="E2373" i="2"/>
  <c r="BA635" i="2"/>
  <c r="BB2750" i="2"/>
  <c r="D822" i="2"/>
  <c r="C1653" i="2"/>
  <c r="BB822" i="2"/>
  <c r="BA822" i="2"/>
  <c r="E2206" i="2"/>
  <c r="BH3087" i="2"/>
  <c r="E2750" i="2"/>
  <c r="BD1593" i="2"/>
  <c r="BA2750" i="2"/>
  <c r="E822" i="2"/>
  <c r="D1593" i="2"/>
  <c r="C2206" i="2"/>
  <c r="J2206" i="2" s="1"/>
  <c r="E2175" i="2"/>
  <c r="BB1653" i="2"/>
  <c r="BA2175" i="2"/>
  <c r="E635" i="2"/>
  <c r="BA2881" i="2"/>
  <c r="D2175" i="2"/>
  <c r="BD1653" i="2"/>
  <c r="C2652" i="2"/>
  <c r="L2652" i="2" s="1"/>
  <c r="BB643" i="2"/>
  <c r="D1653" i="2"/>
  <c r="D2750" i="2"/>
  <c r="BB2206" i="2"/>
  <c r="E2652" i="2"/>
  <c r="D2399" i="2"/>
  <c r="BA2373" i="2"/>
  <c r="BB635" i="2"/>
  <c r="BA1593" i="2"/>
  <c r="E2881" i="2"/>
  <c r="BD1586" i="2"/>
  <c r="E1653" i="2"/>
  <c r="BA1586" i="2"/>
  <c r="C635" i="2"/>
  <c r="BE635" i="2" s="1"/>
  <c r="AD17" i="1"/>
  <c r="BB2175" i="2"/>
  <c r="D1586" i="2"/>
  <c r="AD28" i="1"/>
  <c r="BA652" i="2"/>
  <c r="E2399" i="2"/>
  <c r="BA2206" i="2"/>
  <c r="BB1593" i="2"/>
  <c r="C1856" i="2"/>
  <c r="AD46" i="1"/>
  <c r="E652" i="2"/>
  <c r="BA2399" i="2"/>
  <c r="BA643" i="2"/>
  <c r="BG3093" i="2"/>
  <c r="G560" i="2"/>
  <c r="H560" i="2" s="1"/>
  <c r="J1573" i="2"/>
  <c r="L138" i="3"/>
  <c r="L3098" i="2"/>
  <c r="L1502" i="2"/>
  <c r="BE3143" i="2"/>
  <c r="K138" i="3"/>
  <c r="G1930" i="2"/>
  <c r="H1930" i="2" s="1"/>
  <c r="K1533" i="2"/>
  <c r="J138" i="3"/>
  <c r="BE2390" i="2"/>
  <c r="BH1100" i="2"/>
  <c r="K164" i="3"/>
  <c r="L1046" i="2"/>
  <c r="G531" i="2"/>
  <c r="H531" i="2" s="1"/>
  <c r="BF3157" i="2"/>
  <c r="G1515" i="2"/>
  <c r="H1515" i="2" s="1"/>
  <c r="BF1149" i="2"/>
  <c r="K768" i="2"/>
  <c r="BE2708" i="2"/>
  <c r="G100" i="3"/>
  <c r="H100" i="3" s="1"/>
  <c r="J1713" i="2"/>
  <c r="BH3149" i="2"/>
  <c r="K3093" i="2"/>
  <c r="L3087" i="2"/>
  <c r="G773" i="2"/>
  <c r="H773" i="2" s="1"/>
  <c r="BH3157" i="2"/>
  <c r="BF3098" i="2"/>
  <c r="G530" i="2"/>
  <c r="H530" i="2" s="1"/>
  <c r="J1149" i="2"/>
  <c r="L3093" i="2"/>
  <c r="K600" i="2"/>
  <c r="BG1311" i="2"/>
  <c r="BG1580" i="2"/>
  <c r="BH1052" i="2"/>
  <c r="L2693" i="2"/>
  <c r="BG2727" i="2"/>
  <c r="K2708" i="2"/>
  <c r="BF3149" i="2"/>
  <c r="L1566" i="2"/>
  <c r="BE2547" i="2"/>
  <c r="J1134" i="2"/>
  <c r="L765" i="2"/>
  <c r="BF1592" i="2"/>
  <c r="BG1515" i="2"/>
  <c r="G478" i="2"/>
  <c r="H478" i="2" s="1"/>
  <c r="CC1549" i="2"/>
  <c r="G3151" i="2"/>
  <c r="H3151" i="2" s="1"/>
  <c r="BE1552" i="2"/>
  <c r="J1100" i="2"/>
  <c r="G1705" i="2"/>
  <c r="H1705" i="2" s="1"/>
  <c r="CC489" i="2"/>
  <c r="J3143" i="2"/>
  <c r="BF1118" i="2"/>
  <c r="K1046" i="2"/>
  <c r="BH1647" i="2"/>
  <c r="BF494" i="2"/>
  <c r="BH410" i="2"/>
  <c r="BG1691" i="2"/>
  <c r="BE214" i="2"/>
  <c r="G1088" i="2"/>
  <c r="H1088" i="2" s="1"/>
  <c r="G477" i="2"/>
  <c r="H477" i="2" s="1"/>
  <c r="BG1522" i="2"/>
  <c r="K2744" i="2"/>
  <c r="BH955" i="2"/>
  <c r="BG1707" i="2"/>
  <c r="BF2683" i="2"/>
  <c r="J560" i="2"/>
  <c r="CD3156" i="2"/>
  <c r="BE1650" i="2"/>
  <c r="L1573" i="2"/>
  <c r="J531" i="2"/>
  <c r="K2390" i="2"/>
  <c r="BG1954" i="2"/>
  <c r="BG3098" i="2"/>
  <c r="BG1966" i="2"/>
  <c r="J3087" i="2"/>
  <c r="CC773" i="2"/>
  <c r="BG3157" i="2"/>
  <c r="BE3098" i="2"/>
  <c r="K530" i="2"/>
  <c r="K1149" i="2"/>
  <c r="J3093" i="2"/>
  <c r="J600" i="2"/>
  <c r="BF1311" i="2"/>
  <c r="BF1580" i="2"/>
  <c r="CC2204" i="2"/>
  <c r="G2603" i="2"/>
  <c r="H2603" i="2" s="1"/>
  <c r="BF2727" i="2"/>
  <c r="J2708" i="2"/>
  <c r="BE3149" i="2"/>
  <c r="G2547" i="2"/>
  <c r="H2547" i="2" s="1"/>
  <c r="K1134" i="2"/>
  <c r="K765" i="2"/>
  <c r="BE1592" i="2"/>
  <c r="K1515" i="2"/>
  <c r="BF3120" i="2"/>
  <c r="L1100" i="2"/>
  <c r="BH1705" i="2"/>
  <c r="L752" i="2"/>
  <c r="BE1010" i="2"/>
  <c r="G3143" i="2"/>
  <c r="H3143" i="2" s="1"/>
  <c r="BE1118" i="2"/>
  <c r="BG1647" i="2"/>
  <c r="BE494" i="2"/>
  <c r="G410" i="2"/>
  <c r="H410" i="2" s="1"/>
  <c r="J1691" i="2"/>
  <c r="BF529" i="2"/>
  <c r="BF1110" i="2"/>
  <c r="BG477" i="2"/>
  <c r="BF1522" i="2"/>
  <c r="K383" i="2"/>
  <c r="BH428" i="2"/>
  <c r="J2744" i="2"/>
  <c r="G1698" i="2"/>
  <c r="H1698" i="2" s="1"/>
  <c r="BF1707" i="2"/>
  <c r="G2683" i="2"/>
  <c r="H2683" i="2" s="1"/>
  <c r="L560" i="2"/>
  <c r="BH3156" i="2"/>
  <c r="G1650" i="2"/>
  <c r="H1650" i="2" s="1"/>
  <c r="CC1573" i="2"/>
  <c r="L531" i="2"/>
  <c r="BG2390" i="2"/>
  <c r="CC1311" i="2"/>
  <c r="K3143" i="2"/>
  <c r="L410" i="2"/>
  <c r="BF1966" i="2"/>
  <c r="G3087" i="2"/>
  <c r="H3087" i="2" s="1"/>
  <c r="BE639" i="2"/>
  <c r="L3157" i="2"/>
  <c r="BF631" i="2"/>
  <c r="CC3098" i="2"/>
  <c r="J530" i="2"/>
  <c r="L1149" i="2"/>
  <c r="G3093" i="2"/>
  <c r="H3093" i="2" s="1"/>
  <c r="G600" i="2"/>
  <c r="H600" i="2" s="1"/>
  <c r="L1311" i="2"/>
  <c r="BE1580" i="2"/>
  <c r="BH2204" i="2"/>
  <c r="BH1502" i="2"/>
  <c r="BH2603" i="2"/>
  <c r="BE2727" i="2"/>
  <c r="CD2708" i="2"/>
  <c r="L3149" i="2"/>
  <c r="BH2547" i="2"/>
  <c r="CD1134" i="2"/>
  <c r="J765" i="2"/>
  <c r="G1592" i="2"/>
  <c r="H1592" i="2" s="1"/>
  <c r="J1515" i="2"/>
  <c r="BH241" i="2"/>
  <c r="BF305" i="2"/>
  <c r="BE3120" i="2"/>
  <c r="CD1100" i="2"/>
  <c r="BG1705" i="2"/>
  <c r="L3143" i="2"/>
  <c r="G1118" i="2"/>
  <c r="H1118" i="2" s="1"/>
  <c r="BF1647" i="2"/>
  <c r="J494" i="2"/>
  <c r="BG410" i="2"/>
  <c r="K1691" i="2"/>
  <c r="BF477" i="2"/>
  <c r="BE1522" i="2"/>
  <c r="G383" i="2"/>
  <c r="H383" i="2" s="1"/>
  <c r="BG428" i="2"/>
  <c r="G2744" i="2"/>
  <c r="H2744" i="2" s="1"/>
  <c r="BH1698" i="2"/>
  <c r="BE1707" i="2"/>
  <c r="CC560" i="2"/>
  <c r="BG3156" i="2"/>
  <c r="J1650" i="2"/>
  <c r="CC531" i="2"/>
  <c r="G2390" i="2"/>
  <c r="H2390" i="2" s="1"/>
  <c r="BF1144" i="2"/>
  <c r="CC2371" i="2"/>
  <c r="L1930" i="2"/>
  <c r="BE1966" i="2"/>
  <c r="K1968" i="2"/>
  <c r="K3087" i="2"/>
  <c r="K3157" i="2"/>
  <c r="BE631" i="2"/>
  <c r="K3098" i="2"/>
  <c r="L530" i="2"/>
  <c r="BH3093" i="2"/>
  <c r="G1121" i="2"/>
  <c r="H1121" i="2" s="1"/>
  <c r="J1311" i="2"/>
  <c r="G1580" i="2"/>
  <c r="H1580" i="2" s="1"/>
  <c r="BG2204" i="2"/>
  <c r="BG1502" i="2"/>
  <c r="BG2603" i="2"/>
  <c r="CD2727" i="2"/>
  <c r="G2708" i="2"/>
  <c r="H2708" i="2" s="1"/>
  <c r="K3149" i="2"/>
  <c r="BG2547" i="2"/>
  <c r="L1134" i="2"/>
  <c r="G765" i="2"/>
  <c r="H765" i="2" s="1"/>
  <c r="BF768" i="2"/>
  <c r="J1592" i="2"/>
  <c r="L1515" i="2"/>
  <c r="BH3120" i="2"/>
  <c r="BF1705" i="2"/>
  <c r="G1635" i="2"/>
  <c r="H1635" i="2" s="1"/>
  <c r="BH1118" i="2"/>
  <c r="BE1647" i="2"/>
  <c r="L494" i="2"/>
  <c r="BE410" i="2"/>
  <c r="L1691" i="2"/>
  <c r="BF2703" i="2"/>
  <c r="BH457" i="2"/>
  <c r="BH549" i="2"/>
  <c r="BE477" i="2"/>
  <c r="K1522" i="2"/>
  <c r="BE383" i="2"/>
  <c r="BF428" i="2"/>
  <c r="CD2744" i="2"/>
  <c r="BG1698" i="2"/>
  <c r="G1707" i="2"/>
  <c r="H1707" i="2" s="1"/>
  <c r="BF3156" i="2"/>
  <c r="K1650" i="2"/>
  <c r="BG674" i="2"/>
  <c r="CC2390" i="2"/>
  <c r="L1911" i="2"/>
  <c r="BH1580" i="2"/>
  <c r="BG3149" i="2"/>
  <c r="K1573" i="2"/>
  <c r="BF2390" i="2"/>
  <c r="BG1930" i="2"/>
  <c r="J1966" i="2"/>
  <c r="BG1968" i="2"/>
  <c r="BG3087" i="2"/>
  <c r="J3157" i="2"/>
  <c r="BH631" i="2"/>
  <c r="J3098" i="2"/>
  <c r="CC530" i="2"/>
  <c r="G2606" i="2"/>
  <c r="H2606" i="2" s="1"/>
  <c r="BH1121" i="2"/>
  <c r="BH1713" i="2"/>
  <c r="J1580" i="2"/>
  <c r="BF2204" i="2"/>
  <c r="BF1502" i="2"/>
  <c r="BF2603" i="2"/>
  <c r="K2727" i="2"/>
  <c r="L2636" i="2"/>
  <c r="J3149" i="2"/>
  <c r="K2547" i="2"/>
  <c r="CC765" i="2"/>
  <c r="BH768" i="2"/>
  <c r="J223" i="2"/>
  <c r="K1592" i="2"/>
  <c r="BE1549" i="2"/>
  <c r="BG3120" i="2"/>
  <c r="G1533" i="2"/>
  <c r="H1533" i="2" s="1"/>
  <c r="BE1705" i="2"/>
  <c r="BG489" i="2"/>
  <c r="BH1635" i="2"/>
  <c r="BG1118" i="2"/>
  <c r="J1647" i="2"/>
  <c r="K494" i="2"/>
  <c r="J410" i="2"/>
  <c r="BE2703" i="2"/>
  <c r="BH710" i="2"/>
  <c r="K1618" i="2"/>
  <c r="G457" i="2"/>
  <c r="H457" i="2" s="1"/>
  <c r="BG549" i="2"/>
  <c r="J477" i="2"/>
  <c r="J1522" i="2"/>
  <c r="BG383" i="2"/>
  <c r="BE428" i="2"/>
  <c r="BF1698" i="2"/>
  <c r="L1707" i="2"/>
  <c r="BE3156" i="2"/>
  <c r="L1650" i="2"/>
  <c r="BH674" i="2"/>
  <c r="J2390" i="2"/>
  <c r="BG2359" i="2"/>
  <c r="BE1149" i="2"/>
  <c r="L1713" i="2"/>
  <c r="K1100" i="2"/>
  <c r="BG416" i="2"/>
  <c r="BF1930" i="2"/>
  <c r="K1966" i="2"/>
  <c r="BF1968" i="2"/>
  <c r="BH773" i="2"/>
  <c r="G3157" i="2"/>
  <c r="H3157" i="2" s="1"/>
  <c r="BG631" i="2"/>
  <c r="G3098" i="2"/>
  <c r="H3098" i="2" s="1"/>
  <c r="BG1121" i="2"/>
  <c r="BG1713" i="2"/>
  <c r="K1580" i="2"/>
  <c r="BE2204" i="2"/>
  <c r="BE1502" i="2"/>
  <c r="K2740" i="2"/>
  <c r="BE2603" i="2"/>
  <c r="CD2636" i="2"/>
  <c r="G3149" i="2"/>
  <c r="H3149" i="2" s="1"/>
  <c r="J2547" i="2"/>
  <c r="BG768" i="2"/>
  <c r="L223" i="2"/>
  <c r="L1592" i="2"/>
  <c r="G1549" i="2"/>
  <c r="H1549" i="2" s="1"/>
  <c r="L3120" i="2"/>
  <c r="BH1533" i="2"/>
  <c r="J1705" i="2"/>
  <c r="G489" i="2"/>
  <c r="H489" i="2" s="1"/>
  <c r="J511" i="2"/>
  <c r="BG1635" i="2"/>
  <c r="J1118" i="2"/>
  <c r="L1647" i="2"/>
  <c r="CC494" i="2"/>
  <c r="K410" i="2"/>
  <c r="BH2703" i="2"/>
  <c r="BF549" i="2"/>
  <c r="K477" i="2"/>
  <c r="L1522" i="2"/>
  <c r="BF383" i="2"/>
  <c r="K428" i="2"/>
  <c r="BH387" i="2"/>
  <c r="BE1698" i="2"/>
  <c r="J1707" i="2"/>
  <c r="BF2546" i="2"/>
  <c r="BG269" i="2"/>
  <c r="L3156" i="2"/>
  <c r="BH1573" i="2"/>
  <c r="BF674" i="2"/>
  <c r="BE1930" i="2"/>
  <c r="BH1966" i="2"/>
  <c r="BE1968" i="2"/>
  <c r="BG773" i="2"/>
  <c r="L631" i="2"/>
  <c r="BF1121" i="2"/>
  <c r="BE600" i="2"/>
  <c r="BF1713" i="2"/>
  <c r="L1580" i="2"/>
  <c r="L2204" i="2"/>
  <c r="BH2668" i="2"/>
  <c r="K2603" i="2"/>
  <c r="BF1645" i="2"/>
  <c r="G613" i="2"/>
  <c r="H613" i="2" s="1"/>
  <c r="BE768" i="2"/>
  <c r="BH1549" i="2"/>
  <c r="BG1533" i="2"/>
  <c r="BG1100" i="2"/>
  <c r="K1705" i="2"/>
  <c r="BH489" i="2"/>
  <c r="BF1635" i="2"/>
  <c r="K1118" i="2"/>
  <c r="K1647" i="2"/>
  <c r="BG2684" i="2"/>
  <c r="G1640" i="2"/>
  <c r="H1640" i="2" s="1"/>
  <c r="BE549" i="2"/>
  <c r="L477" i="2"/>
  <c r="L383" i="2"/>
  <c r="L1319" i="2"/>
  <c r="G428" i="2"/>
  <c r="H428" i="2" s="1"/>
  <c r="G221" i="2"/>
  <c r="H221" i="2" s="1"/>
  <c r="BG387" i="2"/>
  <c r="BE2546" i="2"/>
  <c r="BH560" i="2"/>
  <c r="K3156" i="2"/>
  <c r="BG1573" i="2"/>
  <c r="BF531" i="2"/>
  <c r="L2371" i="2"/>
  <c r="CC768" i="2"/>
  <c r="BH1515" i="2"/>
  <c r="CD1046" i="2"/>
  <c r="J1930" i="2"/>
  <c r="L1966" i="2"/>
  <c r="G1968" i="2"/>
  <c r="H1968" i="2" s="1"/>
  <c r="BF773" i="2"/>
  <c r="CD631" i="2"/>
  <c r="G1149" i="2"/>
  <c r="H1149" i="2" s="1"/>
  <c r="CC3093" i="2"/>
  <c r="BE1121" i="2"/>
  <c r="BH600" i="2"/>
  <c r="BE1713" i="2"/>
  <c r="K2204" i="2"/>
  <c r="G1502" i="2"/>
  <c r="H1502" i="2" s="1"/>
  <c r="BG2668" i="2"/>
  <c r="J2603" i="2"/>
  <c r="BH2708" i="2"/>
  <c r="BE1134" i="2"/>
  <c r="K613" i="2"/>
  <c r="L768" i="2"/>
  <c r="BF1515" i="2"/>
  <c r="BG1549" i="2"/>
  <c r="BF1533" i="2"/>
  <c r="BE2769" i="2"/>
  <c r="BF1100" i="2"/>
  <c r="BF489" i="2"/>
  <c r="BH3143" i="2"/>
  <c r="BE1635" i="2"/>
  <c r="CD1118" i="2"/>
  <c r="J2684" i="2"/>
  <c r="BH1640" i="2"/>
  <c r="G549" i="2"/>
  <c r="H549" i="2" s="1"/>
  <c r="CC477" i="2"/>
  <c r="J428" i="2"/>
  <c r="BH2744" i="2"/>
  <c r="BE387" i="2"/>
  <c r="BG1620" i="2"/>
  <c r="BG560" i="2"/>
  <c r="J3156" i="2"/>
  <c r="BF1573" i="2"/>
  <c r="BH531" i="2"/>
  <c r="L1121" i="2"/>
  <c r="K560" i="2"/>
  <c r="K531" i="2"/>
  <c r="BH1930" i="2"/>
  <c r="CC3087" i="2"/>
  <c r="BE773" i="2"/>
  <c r="BE2752" i="2"/>
  <c r="BF2615" i="2"/>
  <c r="J631" i="2"/>
  <c r="BF530" i="2"/>
  <c r="BH1149" i="2"/>
  <c r="BF3093" i="2"/>
  <c r="J1121" i="2"/>
  <c r="M1121" i="2" s="1"/>
  <c r="BG600" i="2"/>
  <c r="G1713" i="2"/>
  <c r="H1713" i="2" s="1"/>
  <c r="BE1559" i="2"/>
  <c r="J2204" i="2"/>
  <c r="K1502" i="2"/>
  <c r="L2668" i="2"/>
  <c r="G446" i="2"/>
  <c r="H446" i="2" s="1"/>
  <c r="BH739" i="2"/>
  <c r="BG2708" i="2"/>
  <c r="BG246" i="2"/>
  <c r="BG1134" i="2"/>
  <c r="BH765" i="2"/>
  <c r="J768" i="2"/>
  <c r="BE1515" i="2"/>
  <c r="BF1549" i="2"/>
  <c r="BE1533" i="2"/>
  <c r="BE935" i="2"/>
  <c r="BH2769" i="2"/>
  <c r="BE1100" i="2"/>
  <c r="BE489" i="2"/>
  <c r="BG3143" i="2"/>
  <c r="J1635" i="2"/>
  <c r="BF1691" i="2"/>
  <c r="BG1640" i="2"/>
  <c r="J549" i="2"/>
  <c r="L428" i="2"/>
  <c r="BG2744" i="2"/>
  <c r="BF560" i="2"/>
  <c r="BE1573" i="2"/>
  <c r="BG531" i="2"/>
  <c r="G2371" i="2"/>
  <c r="H2371" i="2" s="1"/>
  <c r="CC1635" i="2"/>
  <c r="BE2371" i="2"/>
  <c r="BG2371" i="2"/>
  <c r="BE3087" i="2"/>
  <c r="L2708" i="2"/>
  <c r="K631" i="2"/>
  <c r="BG1149" i="2"/>
  <c r="CD1121" i="2"/>
  <c r="L961" i="2"/>
  <c r="J2629" i="2"/>
  <c r="L1147" i="2"/>
  <c r="BH1650" i="2"/>
  <c r="BE260" i="2"/>
  <c r="BE1051" i="2"/>
  <c r="L536" i="2"/>
  <c r="BH1568" i="2"/>
  <c r="K591" i="2"/>
  <c r="BF282" i="2"/>
  <c r="BH2686" i="2"/>
  <c r="G2148" i="2"/>
  <c r="H2148" i="2" s="1"/>
  <c r="J270" i="2"/>
  <c r="BE2158" i="2"/>
  <c r="J1488" i="2"/>
  <c r="BH1600" i="2"/>
  <c r="BH471" i="2"/>
  <c r="BE1626" i="2"/>
  <c r="BF3119" i="2"/>
  <c r="BE1061" i="2"/>
  <c r="BF417" i="2"/>
  <c r="L617" i="2"/>
  <c r="J2381" i="2"/>
  <c r="G2200" i="2"/>
  <c r="H2200" i="2" s="1"/>
  <c r="K260" i="2"/>
  <c r="G1051" i="2"/>
  <c r="H1051" i="2" s="1"/>
  <c r="CC536" i="2"/>
  <c r="BG1568" i="2"/>
  <c r="BE282" i="2"/>
  <c r="BG2686" i="2"/>
  <c r="BH270" i="2"/>
  <c r="BH2158" i="2"/>
  <c r="L1488" i="2"/>
  <c r="BG1600" i="2"/>
  <c r="CC471" i="2"/>
  <c r="G1626" i="2"/>
  <c r="H1626" i="2" s="1"/>
  <c r="BE3119" i="2"/>
  <c r="BE2697" i="2"/>
  <c r="K1061" i="2"/>
  <c r="K617" i="2"/>
  <c r="BH946" i="2"/>
  <c r="BE545" i="2"/>
  <c r="J260" i="2"/>
  <c r="K1051" i="2"/>
  <c r="BF1568" i="2"/>
  <c r="K282" i="2"/>
  <c r="BF2686" i="2"/>
  <c r="L2158" i="2"/>
  <c r="BG471" i="2"/>
  <c r="BH1626" i="2"/>
  <c r="L3119" i="2"/>
  <c r="BE514" i="2"/>
  <c r="J617" i="2"/>
  <c r="G1122" i="2"/>
  <c r="H1122" i="2" s="1"/>
  <c r="CD1098" i="2"/>
  <c r="J2892" i="2"/>
  <c r="J1051" i="2"/>
  <c r="BH1109" i="2"/>
  <c r="BE1568" i="2"/>
  <c r="L282" i="2"/>
  <c r="K2158" i="2"/>
  <c r="BF471" i="2"/>
  <c r="J1626" i="2"/>
  <c r="K3119" i="2"/>
  <c r="K514" i="2"/>
  <c r="G617" i="2"/>
  <c r="H617" i="2" s="1"/>
  <c r="J1929" i="2"/>
  <c r="BH2608" i="2"/>
  <c r="L1051" i="2"/>
  <c r="J1568" i="2"/>
  <c r="K1056" i="2"/>
  <c r="CC2148" i="2"/>
  <c r="G2158" i="2"/>
  <c r="H2158" i="2" s="1"/>
  <c r="BE471" i="2"/>
  <c r="K1626" i="2"/>
  <c r="J3119" i="2"/>
  <c r="J514" i="2"/>
  <c r="BH3166" i="2"/>
  <c r="BG2608" i="2"/>
  <c r="CD1051" i="2"/>
  <c r="G536" i="2"/>
  <c r="H536" i="2" s="1"/>
  <c r="K1568" i="2"/>
  <c r="BE2148" i="2"/>
  <c r="J2158" i="2"/>
  <c r="L1626" i="2"/>
  <c r="G3119" i="2"/>
  <c r="H3119" i="2" s="1"/>
  <c r="L514" i="2"/>
  <c r="BG3166" i="2"/>
  <c r="BF2608" i="2"/>
  <c r="BH536" i="2"/>
  <c r="L1568" i="2"/>
  <c r="BH2148" i="2"/>
  <c r="L1115" i="2"/>
  <c r="G2560" i="2"/>
  <c r="H2560" i="2" s="1"/>
  <c r="CC1626" i="2"/>
  <c r="CD3119" i="2"/>
  <c r="CD1092" i="2"/>
  <c r="K2592" i="2"/>
  <c r="BF2174" i="2"/>
  <c r="BF3166" i="2"/>
  <c r="J1115" i="2"/>
  <c r="CC260" i="2"/>
  <c r="BE2608" i="2"/>
  <c r="BG536" i="2"/>
  <c r="BG2148" i="2"/>
  <c r="BG115" i="2"/>
  <c r="BG401" i="2"/>
  <c r="BH1098" i="2"/>
  <c r="J2592" i="2"/>
  <c r="L2174" i="2"/>
  <c r="BE3166" i="2"/>
  <c r="L260" i="2"/>
  <c r="G2608" i="2"/>
  <c r="H2608" i="2" s="1"/>
  <c r="BF536" i="2"/>
  <c r="BF2148" i="2"/>
  <c r="BG270" i="2"/>
  <c r="BH401" i="2"/>
  <c r="BG1488" i="2"/>
  <c r="BG1098" i="2"/>
  <c r="G1061" i="2"/>
  <c r="H1061" i="2" s="1"/>
  <c r="BF617" i="2"/>
  <c r="K3166" i="2"/>
  <c r="BH260" i="2"/>
  <c r="J2608" i="2"/>
  <c r="M2608" i="2" s="1"/>
  <c r="BH1051" i="2"/>
  <c r="BE536" i="2"/>
  <c r="BH282" i="2"/>
  <c r="L2148" i="2"/>
  <c r="BF270" i="2"/>
  <c r="CC2158" i="2"/>
  <c r="BE401" i="2"/>
  <c r="BF1488" i="2"/>
  <c r="BF1098" i="2"/>
  <c r="BH1061" i="2"/>
  <c r="BH617" i="2"/>
  <c r="L3166" i="2"/>
  <c r="BG260" i="2"/>
  <c r="BG1061" i="2"/>
  <c r="M1175" i="3"/>
  <c r="M1150" i="3"/>
  <c r="M1277" i="3"/>
  <c r="M1121" i="3"/>
  <c r="M1254" i="3"/>
  <c r="M1270" i="3"/>
  <c r="J164" i="3"/>
  <c r="G164" i="3"/>
  <c r="H164" i="3" s="1"/>
  <c r="L30" i="3"/>
  <c r="L100" i="3"/>
  <c r="K30" i="3"/>
  <c r="K100" i="3"/>
  <c r="J30" i="3"/>
  <c r="L123" i="3"/>
  <c r="L102" i="3"/>
  <c r="K102" i="3"/>
  <c r="J102" i="3"/>
  <c r="M1162" i="3"/>
  <c r="M1184" i="3"/>
  <c r="M1182" i="3"/>
  <c r="L136" i="3"/>
  <c r="L20" i="3"/>
  <c r="L137" i="3"/>
  <c r="K136" i="3"/>
  <c r="K20" i="3"/>
  <c r="K137" i="3"/>
  <c r="M1122" i="3"/>
  <c r="M1109" i="3"/>
  <c r="M1265" i="3"/>
  <c r="CC525" i="2"/>
  <c r="G2725" i="2"/>
  <c r="H2725" i="2" s="1"/>
  <c r="BG1157" i="2"/>
  <c r="L1159" i="2"/>
  <c r="BH2678" i="2"/>
  <c r="BG1145" i="2"/>
  <c r="K1555" i="2"/>
  <c r="M1555" i="2" s="1"/>
  <c r="K1542" i="2"/>
  <c r="BE1941" i="2"/>
  <c r="BH1064" i="2"/>
  <c r="BF2783" i="2"/>
  <c r="CD294" i="2"/>
  <c r="G479" i="2"/>
  <c r="H479" i="2" s="1"/>
  <c r="BG590" i="2"/>
  <c r="G524" i="2"/>
  <c r="H524" i="2" s="1"/>
  <c r="G1157" i="2"/>
  <c r="H1157" i="2" s="1"/>
  <c r="CD1159" i="2"/>
  <c r="BG1564" i="2"/>
  <c r="BG2678" i="2"/>
  <c r="J1145" i="2"/>
  <c r="CC1555" i="2"/>
  <c r="L1542" i="2"/>
  <c r="K1941" i="2"/>
  <c r="BE1948" i="2"/>
  <c r="BG1064" i="2"/>
  <c r="BE2783" i="2"/>
  <c r="BG479" i="2"/>
  <c r="BF621" i="2"/>
  <c r="BF590" i="2"/>
  <c r="BH524" i="2"/>
  <c r="BH1157" i="2"/>
  <c r="BF1564" i="2"/>
  <c r="BF2678" i="2"/>
  <c r="K1145" i="2"/>
  <c r="J1941" i="2"/>
  <c r="BF1064" i="2"/>
  <c r="K2783" i="2"/>
  <c r="CD1124" i="2"/>
  <c r="J479" i="2"/>
  <c r="BE621" i="2"/>
  <c r="J590" i="2"/>
  <c r="BG524" i="2"/>
  <c r="BF1157" i="2"/>
  <c r="G1677" i="2"/>
  <c r="H1677" i="2" s="1"/>
  <c r="L1564" i="2"/>
  <c r="BE2678" i="2"/>
  <c r="L1145" i="2"/>
  <c r="BE479" i="2"/>
  <c r="G1941" i="2"/>
  <c r="H1941" i="2" s="1"/>
  <c r="BE1064" i="2"/>
  <c r="J525" i="2"/>
  <c r="L2783" i="2"/>
  <c r="BH2580" i="2"/>
  <c r="G1124" i="2"/>
  <c r="H1124" i="2" s="1"/>
  <c r="L479" i="2"/>
  <c r="BH621" i="2"/>
  <c r="G1125" i="2"/>
  <c r="H1125" i="2" s="1"/>
  <c r="K590" i="2"/>
  <c r="BF524" i="2"/>
  <c r="BH2725" i="2"/>
  <c r="BE1157" i="2"/>
  <c r="BH1677" i="2"/>
  <c r="J1564" i="2"/>
  <c r="L2678" i="2"/>
  <c r="BH590" i="2"/>
  <c r="K1064" i="2"/>
  <c r="G525" i="2"/>
  <c r="H525" i="2" s="1"/>
  <c r="J2783" i="2"/>
  <c r="BG2580" i="2"/>
  <c r="BH1124" i="2"/>
  <c r="BF1654" i="2"/>
  <c r="K479" i="2"/>
  <c r="BH1125" i="2"/>
  <c r="BE524" i="2"/>
  <c r="BG2725" i="2"/>
  <c r="L1157" i="2"/>
  <c r="BG1677" i="2"/>
  <c r="BF1159" i="2"/>
  <c r="K1564" i="2"/>
  <c r="K2678" i="2"/>
  <c r="BH1555" i="2"/>
  <c r="G1064" i="2"/>
  <c r="H1064" i="2" s="1"/>
  <c r="L1654" i="2"/>
  <c r="J1064" i="2"/>
  <c r="BH525" i="2"/>
  <c r="G2783" i="2"/>
  <c r="H2783" i="2" s="1"/>
  <c r="BF2580" i="2"/>
  <c r="BG1124" i="2"/>
  <c r="BE1654" i="2"/>
  <c r="BE294" i="2"/>
  <c r="BG1125" i="2"/>
  <c r="BF2725" i="2"/>
  <c r="J1157" i="2"/>
  <c r="BF1677" i="2"/>
  <c r="G1159" i="2"/>
  <c r="H1159" i="2" s="1"/>
  <c r="CC1564" i="2"/>
  <c r="J2678" i="2"/>
  <c r="BG1555" i="2"/>
  <c r="G1542" i="2"/>
  <c r="H1542" i="2" s="1"/>
  <c r="BH1941" i="2"/>
  <c r="L294" i="2"/>
  <c r="J1916" i="2"/>
  <c r="L1064" i="2"/>
  <c r="BG525" i="2"/>
  <c r="CD2783" i="2"/>
  <c r="BE2580" i="2"/>
  <c r="BF1124" i="2"/>
  <c r="G1654" i="2"/>
  <c r="H1654" i="2" s="1"/>
  <c r="K294" i="2"/>
  <c r="BF1125" i="2"/>
  <c r="BE2725" i="2"/>
  <c r="K1157" i="2"/>
  <c r="BE1677" i="2"/>
  <c r="BH1159" i="2"/>
  <c r="G2678" i="2"/>
  <c r="H2678" i="2" s="1"/>
  <c r="BF1555" i="2"/>
  <c r="BH1542" i="2"/>
  <c r="BH1564" i="2"/>
  <c r="BF525" i="2"/>
  <c r="G2580" i="2"/>
  <c r="H2580" i="2" s="1"/>
  <c r="BE1124" i="2"/>
  <c r="BH1654" i="2"/>
  <c r="J294" i="2"/>
  <c r="BE1125" i="2"/>
  <c r="K2725" i="2"/>
  <c r="J1677" i="2"/>
  <c r="BG1159" i="2"/>
  <c r="BF1145" i="2"/>
  <c r="BE1555" i="2"/>
  <c r="BG1542" i="2"/>
  <c r="BG1941" i="2"/>
  <c r="BE525" i="2"/>
  <c r="K2580" i="2"/>
  <c r="J1124" i="2"/>
  <c r="BG1654" i="2"/>
  <c r="BH294" i="2"/>
  <c r="BH479" i="2"/>
  <c r="L1125" i="2"/>
  <c r="L2725" i="2"/>
  <c r="K1677" i="2"/>
  <c r="BE1159" i="2"/>
  <c r="BE1145" i="2"/>
  <c r="G1555" i="2"/>
  <c r="H1555" i="2" s="1"/>
  <c r="BF1542" i="2"/>
  <c r="BH2395" i="2"/>
  <c r="J2580" i="2"/>
  <c r="K1654" i="2"/>
  <c r="BG294" i="2"/>
  <c r="J1125" i="2"/>
  <c r="G1145" i="2"/>
  <c r="H1145" i="2" s="1"/>
  <c r="K1957" i="2"/>
  <c r="K1912" i="2"/>
  <c r="K1158" i="2"/>
  <c r="BE2533" i="2"/>
  <c r="BH3144" i="2"/>
  <c r="G328" i="2"/>
  <c r="H328" i="2" s="1"/>
  <c r="CC463" i="2"/>
  <c r="BE1701" i="2"/>
  <c r="BE1067" i="2"/>
  <c r="BE451" i="2"/>
  <c r="L117" i="2"/>
  <c r="BE937" i="2"/>
  <c r="G438" i="2"/>
  <c r="H438" i="2" s="1"/>
  <c r="BH3083" i="2"/>
  <c r="J820" i="2"/>
  <c r="BG1076" i="2"/>
  <c r="CC3069" i="2"/>
  <c r="BH1588" i="2"/>
  <c r="J1957" i="2"/>
  <c r="BG1912" i="2"/>
  <c r="CD1158" i="2"/>
  <c r="G2533" i="2"/>
  <c r="H2533" i="2" s="1"/>
  <c r="BG3144" i="2"/>
  <c r="G463" i="2"/>
  <c r="H463" i="2" s="1"/>
  <c r="K492" i="2"/>
  <c r="G1638" i="2"/>
  <c r="H1638" i="2" s="1"/>
  <c r="J1701" i="2"/>
  <c r="K1067" i="2"/>
  <c r="CD3150" i="2"/>
  <c r="J451" i="2"/>
  <c r="BH2730" i="2"/>
  <c r="BH395" i="2"/>
  <c r="L937" i="2"/>
  <c r="J438" i="2"/>
  <c r="L3083" i="2"/>
  <c r="BE1644" i="2"/>
  <c r="BF1076" i="2"/>
  <c r="BG3069" i="2"/>
  <c r="BG1588" i="2"/>
  <c r="CD1140" i="2"/>
  <c r="BF812" i="2"/>
  <c r="G1957" i="2"/>
  <c r="H1957" i="2" s="1"/>
  <c r="L1912" i="2"/>
  <c r="BH2609" i="2"/>
  <c r="L1158" i="2"/>
  <c r="BH2533" i="2"/>
  <c r="BH1530" i="2"/>
  <c r="BE766" i="2"/>
  <c r="BF3144" i="2"/>
  <c r="BG463" i="2"/>
  <c r="J1067" i="2"/>
  <c r="K451" i="2"/>
  <c r="BG2730" i="2"/>
  <c r="J2535" i="2"/>
  <c r="L395" i="2"/>
  <c r="BF2762" i="2"/>
  <c r="G937" i="2"/>
  <c r="H937" i="2" s="1"/>
  <c r="K438" i="2"/>
  <c r="BG2610" i="2"/>
  <c r="G1644" i="2"/>
  <c r="H1644" i="2" s="1"/>
  <c r="BE1076" i="2"/>
  <c r="BF3069" i="2"/>
  <c r="J297" i="2"/>
  <c r="BF1588" i="2"/>
  <c r="BG2609" i="2"/>
  <c r="BG2533" i="2"/>
  <c r="BH766" i="2"/>
  <c r="G476" i="2"/>
  <c r="H476" i="2" s="1"/>
  <c r="BE3144" i="2"/>
  <c r="BF463" i="2"/>
  <c r="L1067" i="2"/>
  <c r="CC2891" i="2"/>
  <c r="L451" i="2"/>
  <c r="BF2730" i="2"/>
  <c r="CD3146" i="2"/>
  <c r="BE2762" i="2"/>
  <c r="CC937" i="2"/>
  <c r="L438" i="2"/>
  <c r="BF2610" i="2"/>
  <c r="J1076" i="2"/>
  <c r="BE3069" i="2"/>
  <c r="BH297" i="2"/>
  <c r="BE1588" i="2"/>
  <c r="BG1921" i="2"/>
  <c r="BE1928" i="2"/>
  <c r="BG1936" i="2"/>
  <c r="BF2609" i="2"/>
  <c r="K2533" i="2"/>
  <c r="CC797" i="2"/>
  <c r="BG766" i="2"/>
  <c r="BG476" i="2"/>
  <c r="L3144" i="2"/>
  <c r="K328" i="2"/>
  <c r="BE463" i="2"/>
  <c r="CD1067" i="2"/>
  <c r="J2891" i="2"/>
  <c r="CC451" i="2"/>
  <c r="BE2730" i="2"/>
  <c r="BH3146" i="2"/>
  <c r="BH1500" i="2"/>
  <c r="BH2762" i="2"/>
  <c r="CC438" i="2"/>
  <c r="BG2572" i="2"/>
  <c r="BE2610" i="2"/>
  <c r="BH3069" i="2"/>
  <c r="BG297" i="2"/>
  <c r="BG2763" i="2"/>
  <c r="G1588" i="2"/>
  <c r="H1588" i="2" s="1"/>
  <c r="L1928" i="2"/>
  <c r="BF1936" i="2"/>
  <c r="BE2609" i="2"/>
  <c r="J2533" i="2"/>
  <c r="M2533" i="2" s="1"/>
  <c r="BG2710" i="2"/>
  <c r="BH3150" i="2"/>
  <c r="BF766" i="2"/>
  <c r="BF476" i="2"/>
  <c r="K3144" i="2"/>
  <c r="BH328" i="2"/>
  <c r="J463" i="2"/>
  <c r="K379" i="2"/>
  <c r="BH2891" i="2"/>
  <c r="BH451" i="2"/>
  <c r="G981" i="2"/>
  <c r="H981" i="2" s="1"/>
  <c r="L2730" i="2"/>
  <c r="BG3146" i="2"/>
  <c r="BG1500" i="2"/>
  <c r="BG2762" i="2"/>
  <c r="BF2756" i="2"/>
  <c r="G2610" i="2"/>
  <c r="H2610" i="2" s="1"/>
  <c r="BF443" i="2"/>
  <c r="J3069" i="2"/>
  <c r="BF297" i="2"/>
  <c r="J1588" i="2"/>
  <c r="L2891" i="2"/>
  <c r="J1928" i="2"/>
  <c r="BE1936" i="2"/>
  <c r="G2609" i="2"/>
  <c r="H2609" i="2" s="1"/>
  <c r="BF1158" i="2"/>
  <c r="L2638" i="2"/>
  <c r="BG3150" i="2"/>
  <c r="BE476" i="2"/>
  <c r="J3144" i="2"/>
  <c r="J328" i="2"/>
  <c r="L463" i="2"/>
  <c r="BG2891" i="2"/>
  <c r="K2730" i="2"/>
  <c r="BF3146" i="2"/>
  <c r="BF1500" i="2"/>
  <c r="BG117" i="2"/>
  <c r="L2762" i="2"/>
  <c r="BG3083" i="2"/>
  <c r="BH2610" i="2"/>
  <c r="K3069" i="2"/>
  <c r="BE297" i="2"/>
  <c r="K1588" i="2"/>
  <c r="G3150" i="2"/>
  <c r="H3150" i="2" s="1"/>
  <c r="BF1266" i="2"/>
  <c r="CC1588" i="2"/>
  <c r="BE1957" i="2"/>
  <c r="BG1928" i="2"/>
  <c r="G1158" i="2"/>
  <c r="H1158" i="2" s="1"/>
  <c r="BF3150" i="2"/>
  <c r="J476" i="2"/>
  <c r="G3144" i="2"/>
  <c r="H3144" i="2" s="1"/>
  <c r="BG328" i="2"/>
  <c r="BE2891" i="2"/>
  <c r="CD2730" i="2"/>
  <c r="BE3146" i="2"/>
  <c r="BE1500" i="2"/>
  <c r="BF117" i="2"/>
  <c r="CD2762" i="2"/>
  <c r="BF997" i="2"/>
  <c r="BG2651" i="2"/>
  <c r="BF3083" i="2"/>
  <c r="J2610" i="2"/>
  <c r="G3069" i="2"/>
  <c r="H3069" i="2" s="1"/>
  <c r="K297" i="2"/>
  <c r="J1023" i="2"/>
  <c r="BE1266" i="2"/>
  <c r="G1912" i="2"/>
  <c r="H1912" i="2" s="1"/>
  <c r="BF1957" i="2"/>
  <c r="BF1912" i="2"/>
  <c r="BF1928" i="2"/>
  <c r="BH1158" i="2"/>
  <c r="BE3150" i="2"/>
  <c r="K476" i="2"/>
  <c r="BE2648" i="2"/>
  <c r="BF328" i="2"/>
  <c r="BG619" i="2"/>
  <c r="G1067" i="2"/>
  <c r="H1067" i="2" s="1"/>
  <c r="BF2891" i="2"/>
  <c r="J2730" i="2"/>
  <c r="L3146" i="2"/>
  <c r="G1500" i="2"/>
  <c r="H1500" i="2" s="1"/>
  <c r="BE117" i="2"/>
  <c r="K2762" i="2"/>
  <c r="BE997" i="2"/>
  <c r="BH438" i="2"/>
  <c r="BF2651" i="2"/>
  <c r="BE3083" i="2"/>
  <c r="K2610" i="2"/>
  <c r="L297" i="2"/>
  <c r="BF1921" i="2"/>
  <c r="BH1957" i="2"/>
  <c r="BE1912" i="2"/>
  <c r="K1928" i="2"/>
  <c r="BG1158" i="2"/>
  <c r="L476" i="2"/>
  <c r="BH2648" i="2"/>
  <c r="BE328" i="2"/>
  <c r="G619" i="2"/>
  <c r="H619" i="2" s="1"/>
  <c r="CC490" i="2"/>
  <c r="BH1067" i="2"/>
  <c r="K2891" i="2"/>
  <c r="BG451" i="2"/>
  <c r="K3146" i="2"/>
  <c r="L1500" i="2"/>
  <c r="M1500" i="2" s="1"/>
  <c r="J117" i="2"/>
  <c r="J2762" i="2"/>
  <c r="BH937" i="2"/>
  <c r="BG438" i="2"/>
  <c r="K3083" i="2"/>
  <c r="G1921" i="2"/>
  <c r="H1921" i="2" s="1"/>
  <c r="CC117" i="2"/>
  <c r="G2586" i="2"/>
  <c r="H2586" i="2" s="1"/>
  <c r="CC476" i="2"/>
  <c r="K2648" i="2"/>
  <c r="J3083" i="2"/>
  <c r="G1076" i="2"/>
  <c r="H1076" i="2" s="1"/>
  <c r="BF2766" i="2"/>
  <c r="J2766" i="2"/>
  <c r="BH2766" i="2"/>
  <c r="G2732" i="2"/>
  <c r="H2732" i="2" s="1"/>
  <c r="BE2732" i="2"/>
  <c r="BF2732" i="2"/>
  <c r="BG2732" i="2"/>
  <c r="BH2732" i="2"/>
  <c r="J2776" i="2"/>
  <c r="BE2776" i="2"/>
  <c r="BF2776" i="2"/>
  <c r="BG2776" i="2"/>
  <c r="BH2776" i="2"/>
  <c r="CD2776" i="2"/>
  <c r="CI53" i="1"/>
  <c r="C2409" i="2"/>
  <c r="C814" i="2"/>
  <c r="C1847" i="2"/>
  <c r="C2625" i="2"/>
  <c r="BH2625" i="2" s="1"/>
  <c r="BE2881" i="2"/>
  <c r="J2881" i="2"/>
  <c r="K2881" i="2"/>
  <c r="L2881" i="2"/>
  <c r="G2881" i="2"/>
  <c r="H2881" i="2" s="1"/>
  <c r="CC2881" i="2"/>
  <c r="CC2895" i="2"/>
  <c r="BH2881" i="2"/>
  <c r="D2401" i="2"/>
  <c r="BA775" i="2"/>
  <c r="BB775" i="2"/>
  <c r="E775" i="2"/>
  <c r="BB581" i="2"/>
  <c r="BD1866" i="2"/>
  <c r="L2683" i="2"/>
  <c r="BA1866" i="2"/>
  <c r="BB1721" i="2"/>
  <c r="BH2683" i="2"/>
  <c r="AJ42" i="1"/>
  <c r="M53" i="3"/>
  <c r="K39" i="3"/>
  <c r="E2349" i="2"/>
  <c r="AF42" i="1"/>
  <c r="BG279" i="2"/>
  <c r="D1546" i="2"/>
  <c r="C2918" i="2"/>
  <c r="K2918" i="2" s="1"/>
  <c r="C1360" i="3"/>
  <c r="C172" i="3"/>
  <c r="C341" i="2"/>
  <c r="J341" i="2" s="1"/>
  <c r="C1608" i="3"/>
  <c r="C2916" i="2"/>
  <c r="BC1853" i="2"/>
  <c r="BF2363" i="2"/>
  <c r="BH2347" i="2"/>
  <c r="C1363" i="2"/>
  <c r="BD1363" i="2"/>
  <c r="BB1363" i="2"/>
  <c r="E2343" i="2"/>
  <c r="BH1263" i="2"/>
  <c r="CC2363" i="2"/>
  <c r="BA1853" i="2"/>
  <c r="BA1301" i="2"/>
  <c r="BG1263" i="2"/>
  <c r="BA2379" i="2"/>
  <c r="BD1369" i="2"/>
  <c r="BB1369" i="2"/>
  <c r="BC1161" i="2"/>
  <c r="E1856" i="2"/>
  <c r="BF1263" i="2"/>
  <c r="E1303" i="2"/>
  <c r="J2363" i="2"/>
  <c r="BH2363" i="2"/>
  <c r="D1369" i="2"/>
  <c r="BC1363" i="2"/>
  <c r="K2398" i="2"/>
  <c r="BA1363" i="2"/>
  <c r="BE1263" i="2"/>
  <c r="BC1362" i="2"/>
  <c r="BC1369" i="2"/>
  <c r="C1369" i="2"/>
  <c r="BH1369" i="2" s="1"/>
  <c r="BA1856" i="2"/>
  <c r="G1263" i="2"/>
  <c r="H1263" i="2" s="1"/>
  <c r="BB1853" i="2"/>
  <c r="BA1369" i="2"/>
  <c r="BC1856" i="2"/>
  <c r="E1362" i="2"/>
  <c r="D1856" i="2"/>
  <c r="D1853" i="2"/>
  <c r="BB1303" i="2"/>
  <c r="BD1853" i="2"/>
  <c r="G2363" i="2"/>
  <c r="H2363" i="2" s="1"/>
  <c r="E1853" i="2"/>
  <c r="BE2363" i="2"/>
  <c r="K2363" i="2"/>
  <c r="BA2343" i="2"/>
  <c r="L2363" i="2"/>
  <c r="L3066" i="2"/>
  <c r="BG1925" i="2"/>
  <c r="J2680" i="2"/>
  <c r="J1617" i="2"/>
  <c r="J1575" i="2"/>
  <c r="BG329" i="2"/>
  <c r="J2175" i="2"/>
  <c r="BH2759" i="2"/>
  <c r="G3070" i="2"/>
  <c r="H3070" i="2" s="1"/>
  <c r="BG1052" i="2"/>
  <c r="L630" i="2"/>
  <c r="BG2155" i="2"/>
  <c r="BG501" i="2"/>
  <c r="BH2630" i="2"/>
  <c r="K241" i="2"/>
  <c r="BE305" i="2"/>
  <c r="J128" i="2"/>
  <c r="L240" i="2"/>
  <c r="K1484" i="2"/>
  <c r="J2145" i="2"/>
  <c r="BG1143" i="2"/>
  <c r="BF483" i="2"/>
  <c r="BH2575" i="2"/>
  <c r="L214" i="2"/>
  <c r="BF330" i="2"/>
  <c r="J1684" i="2"/>
  <c r="CC465" i="2"/>
  <c r="BA1367" i="2"/>
  <c r="J727" i="2"/>
  <c r="BH1925" i="2"/>
  <c r="G2680" i="2"/>
  <c r="H2680" i="2" s="1"/>
  <c r="K1575" i="2"/>
  <c r="BF329" i="2"/>
  <c r="BG2759" i="2"/>
  <c r="BF1052" i="2"/>
  <c r="BG2139" i="2"/>
  <c r="K630" i="2"/>
  <c r="BF2155" i="2"/>
  <c r="BF501" i="2"/>
  <c r="BG2630" i="2"/>
  <c r="K305" i="2"/>
  <c r="BH128" i="2"/>
  <c r="K240" i="2"/>
  <c r="CD3137" i="2"/>
  <c r="J1484" i="2"/>
  <c r="BE2616" i="2"/>
  <c r="J1143" i="2"/>
  <c r="BE483" i="2"/>
  <c r="BG2575" i="2"/>
  <c r="J214" i="2"/>
  <c r="BE330" i="2"/>
  <c r="G499" i="2"/>
  <c r="H499" i="2" s="1"/>
  <c r="BE1606" i="2"/>
  <c r="L629" i="2"/>
  <c r="L1593" i="2"/>
  <c r="CD2680" i="2"/>
  <c r="L1575" i="2"/>
  <c r="BE329" i="2"/>
  <c r="BF2759" i="2"/>
  <c r="BE1052" i="2"/>
  <c r="J630" i="2"/>
  <c r="BE2155" i="2"/>
  <c r="BE501" i="2"/>
  <c r="BF2630" i="2"/>
  <c r="BH2190" i="2"/>
  <c r="J305" i="2"/>
  <c r="CC128" i="2"/>
  <c r="J240" i="2"/>
  <c r="BH3137" i="2"/>
  <c r="L1484" i="2"/>
  <c r="J2616" i="2"/>
  <c r="K1143" i="2"/>
  <c r="G483" i="2"/>
  <c r="H483" i="2" s="1"/>
  <c r="BF2575" i="2"/>
  <c r="K214" i="2"/>
  <c r="J330" i="2"/>
  <c r="BH499" i="2"/>
  <c r="J3223" i="2"/>
  <c r="BG1947" i="2"/>
  <c r="K418" i="2"/>
  <c r="BH2202" i="2"/>
  <c r="BE1965" i="2"/>
  <c r="CC1575" i="2"/>
  <c r="K329" i="2"/>
  <c r="BE2759" i="2"/>
  <c r="G1052" i="2"/>
  <c r="H1052" i="2" s="1"/>
  <c r="G630" i="2"/>
  <c r="H630" i="2" s="1"/>
  <c r="L2155" i="2"/>
  <c r="L2675" i="2"/>
  <c r="K501" i="2"/>
  <c r="BE2630" i="2"/>
  <c r="BH305" i="2"/>
  <c r="BG1155" i="2"/>
  <c r="BG128" i="2"/>
  <c r="G240" i="2"/>
  <c r="H240" i="2" s="1"/>
  <c r="BG3137" i="2"/>
  <c r="BF2616" i="2"/>
  <c r="L1143" i="2"/>
  <c r="K483" i="2"/>
  <c r="BE2575" i="2"/>
  <c r="G214" i="2"/>
  <c r="H214" i="2" s="1"/>
  <c r="BG3223" i="2"/>
  <c r="BF1947" i="2"/>
  <c r="BE783" i="2"/>
  <c r="BG744" i="2"/>
  <c r="BG3066" i="2"/>
  <c r="G1965" i="2"/>
  <c r="H1965" i="2" s="1"/>
  <c r="H329" i="2"/>
  <c r="CC2175" i="2"/>
  <c r="L2759" i="2"/>
  <c r="K1052" i="2"/>
  <c r="J2155" i="2"/>
  <c r="J501" i="2"/>
  <c r="CD2630" i="2"/>
  <c r="BE3126" i="2"/>
  <c r="L305" i="2"/>
  <c r="BF128" i="2"/>
  <c r="CC240" i="2"/>
  <c r="BF3137" i="2"/>
  <c r="K2616" i="2"/>
  <c r="CD1143" i="2"/>
  <c r="J483" i="2"/>
  <c r="G2575" i="2"/>
  <c r="H2575" i="2" s="1"/>
  <c r="CC214" i="2"/>
  <c r="J296" i="2"/>
  <c r="BH465" i="2"/>
  <c r="BE1947" i="2"/>
  <c r="BA1859" i="2"/>
  <c r="J241" i="2"/>
  <c r="D1367" i="2"/>
  <c r="BH1521" i="2"/>
  <c r="BG272" i="2"/>
  <c r="BF3066" i="2"/>
  <c r="BH2145" i="2"/>
  <c r="J329" i="2"/>
  <c r="BH2175" i="2"/>
  <c r="CD2759" i="2"/>
  <c r="J1052" i="2"/>
  <c r="G2155" i="2"/>
  <c r="H2155" i="2" s="1"/>
  <c r="L501" i="2"/>
  <c r="L2630" i="2"/>
  <c r="BF964" i="2"/>
  <c r="G305" i="2"/>
  <c r="H305" i="2" s="1"/>
  <c r="BE128" i="2"/>
  <c r="BE3137" i="2"/>
  <c r="L2616" i="2"/>
  <c r="L483" i="2"/>
  <c r="BG2209" i="2"/>
  <c r="K2575" i="2"/>
  <c r="BF296" i="2"/>
  <c r="G465" i="2"/>
  <c r="H465" i="2" s="1"/>
  <c r="BG1343" i="2"/>
  <c r="L1947" i="2"/>
  <c r="J3209" i="2"/>
  <c r="CC3089" i="2"/>
  <c r="BE1538" i="2"/>
  <c r="G1960" i="2"/>
  <c r="H1960" i="2" s="1"/>
  <c r="BE3066" i="2"/>
  <c r="BG1918" i="2"/>
  <c r="BH2680" i="2"/>
  <c r="BG2145" i="2"/>
  <c r="BH329" i="2"/>
  <c r="BG2175" i="2"/>
  <c r="K2759" i="2"/>
  <c r="L1052" i="2"/>
  <c r="CC501" i="2"/>
  <c r="K2630" i="2"/>
  <c r="L1617" i="2"/>
  <c r="L128" i="2"/>
  <c r="BG1554" i="2"/>
  <c r="L3137" i="2"/>
  <c r="BH2616" i="2"/>
  <c r="CC483" i="2"/>
  <c r="K2209" i="2"/>
  <c r="J2575" i="2"/>
  <c r="BE2711" i="2"/>
  <c r="BE296" i="2"/>
  <c r="BG465" i="2"/>
  <c r="BF1343" i="2"/>
  <c r="BG3089" i="2"/>
  <c r="CC1617" i="2"/>
  <c r="D1859" i="2"/>
  <c r="K3066" i="2"/>
  <c r="BF1918" i="2"/>
  <c r="BG2680" i="2"/>
  <c r="BF2145" i="2"/>
  <c r="BF1617" i="2"/>
  <c r="G1575" i="2"/>
  <c r="H1575" i="2" s="1"/>
  <c r="L329" i="2"/>
  <c r="BF2175" i="2"/>
  <c r="J2759" i="2"/>
  <c r="CC241" i="2"/>
  <c r="J2630" i="2"/>
  <c r="K128" i="2"/>
  <c r="BF449" i="2"/>
  <c r="K3137" i="2"/>
  <c r="BF1484" i="2"/>
  <c r="BG2616" i="2"/>
  <c r="L2209" i="2"/>
  <c r="K296" i="2"/>
  <c r="BF465" i="2"/>
  <c r="BE2160" i="2"/>
  <c r="BF3089" i="2"/>
  <c r="K1689" i="2"/>
  <c r="CC3066" i="2"/>
  <c r="K1918" i="2"/>
  <c r="BF2680" i="2"/>
  <c r="BE2145" i="2"/>
  <c r="BE1617" i="2"/>
  <c r="BE1575" i="2"/>
  <c r="BE2175" i="2"/>
  <c r="BH630" i="2"/>
  <c r="BE449" i="2"/>
  <c r="BF240" i="2"/>
  <c r="J3137" i="2"/>
  <c r="G1484" i="2"/>
  <c r="H1484" i="2" s="1"/>
  <c r="BF1143" i="2"/>
  <c r="BE622" i="2"/>
  <c r="J2209" i="2"/>
  <c r="BH214" i="2"/>
  <c r="BE465" i="2"/>
  <c r="BH3117" i="2"/>
  <c r="BE3089" i="2"/>
  <c r="L3089" i="2"/>
  <c r="J3066" i="2"/>
  <c r="J1918" i="2"/>
  <c r="BH1590" i="2"/>
  <c r="BE2680" i="2"/>
  <c r="G1617" i="2"/>
  <c r="H1617" i="2" s="1"/>
  <c r="BH1575" i="2"/>
  <c r="L2175" i="2"/>
  <c r="BG630" i="2"/>
  <c r="CD305" i="2"/>
  <c r="J1689" i="2"/>
  <c r="BE240" i="2"/>
  <c r="BH1484" i="2"/>
  <c r="BE1143" i="2"/>
  <c r="BG214" i="2"/>
  <c r="K330" i="2"/>
  <c r="J465" i="2"/>
  <c r="M465" i="2" s="1"/>
  <c r="J3089" i="2"/>
  <c r="BB1367" i="2"/>
  <c r="BC1859" i="2"/>
  <c r="BH1617" i="2"/>
  <c r="BA2349" i="2"/>
  <c r="E1367" i="2"/>
  <c r="BA1546" i="2"/>
  <c r="K291" i="2"/>
  <c r="BE2651" i="2"/>
  <c r="BH571" i="2"/>
  <c r="BA2382" i="2"/>
  <c r="BB1318" i="2"/>
  <c r="BC1318" i="2"/>
  <c r="G1266" i="2"/>
  <c r="H1266" i="2" s="1"/>
  <c r="BG2574" i="2"/>
  <c r="CD2651" i="2"/>
  <c r="BG571" i="2"/>
  <c r="J412" i="2"/>
  <c r="BG1342" i="2"/>
  <c r="K1266" i="2"/>
  <c r="L2574" i="2"/>
  <c r="J2651" i="2"/>
  <c r="BF571" i="2"/>
  <c r="G412" i="2"/>
  <c r="H412" i="2" s="1"/>
  <c r="BH1342" i="2"/>
  <c r="J1266" i="2"/>
  <c r="C1332" i="2"/>
  <c r="BD1721" i="2"/>
  <c r="G2651" i="2"/>
  <c r="H2651" i="2" s="1"/>
  <c r="BE571" i="2"/>
  <c r="BE412" i="2"/>
  <c r="BF1342" i="2"/>
  <c r="K487" i="2"/>
  <c r="L1266" i="2"/>
  <c r="L1069" i="2"/>
  <c r="L2651" i="2"/>
  <c r="K571" i="2"/>
  <c r="K412" i="2"/>
  <c r="BE1342" i="2"/>
  <c r="J487" i="2"/>
  <c r="J1069" i="2"/>
  <c r="K2651" i="2"/>
  <c r="J571" i="2"/>
  <c r="BG412" i="2"/>
  <c r="K1342" i="2"/>
  <c r="L487" i="2"/>
  <c r="D1318" i="2"/>
  <c r="L571" i="2"/>
  <c r="BF412" i="2"/>
  <c r="L1342" i="2"/>
  <c r="CC487" i="2"/>
  <c r="BA1318" i="2"/>
  <c r="L412" i="2"/>
  <c r="J1342" i="2"/>
  <c r="BH412" i="2"/>
  <c r="G1342" i="2"/>
  <c r="H1342" i="2" s="1"/>
  <c r="BH1266" i="2"/>
  <c r="BH2399" i="2"/>
  <c r="K2399" i="2"/>
  <c r="BG2399" i="2"/>
  <c r="L2399" i="2"/>
  <c r="BF2399" i="2"/>
  <c r="J2399" i="2"/>
  <c r="CC2399" i="2"/>
  <c r="BE2399" i="2"/>
  <c r="G2399" i="2"/>
  <c r="H2399" i="2" s="1"/>
  <c r="BA1852" i="2"/>
  <c r="K1911" i="2"/>
  <c r="E1859" i="2"/>
  <c r="BD1859" i="2"/>
  <c r="BG1562" i="2"/>
  <c r="G1911" i="2"/>
  <c r="H1911" i="2" s="1"/>
  <c r="BH1911" i="2"/>
  <c r="CD2766" i="2"/>
  <c r="CC1562" i="2"/>
  <c r="E2385" i="2"/>
  <c r="CC2341" i="2"/>
  <c r="BG1911" i="2"/>
  <c r="J1562" i="2"/>
  <c r="J1911" i="2"/>
  <c r="G2766" i="2"/>
  <c r="H2766" i="2" s="1"/>
  <c r="BH1562" i="2"/>
  <c r="L2766" i="2"/>
  <c r="F581" i="2"/>
  <c r="BA2385" i="2"/>
  <c r="BE2766" i="2"/>
  <c r="G1562" i="2"/>
  <c r="H1562" i="2" s="1"/>
  <c r="K2766" i="2"/>
  <c r="BC1969" i="2"/>
  <c r="D1326" i="2"/>
  <c r="E1854" i="2"/>
  <c r="BD1326" i="2"/>
  <c r="C1326" i="2"/>
  <c r="K1326" i="2" s="1"/>
  <c r="E1326" i="2"/>
  <c r="BC1326" i="2"/>
  <c r="BA1326" i="2"/>
  <c r="BC1864" i="2"/>
  <c r="C1367" i="2"/>
  <c r="BG1367" i="2" s="1"/>
  <c r="C11" i="1"/>
  <c r="N41" i="1"/>
  <c r="BG3065" i="2"/>
  <c r="C35" i="1"/>
  <c r="CC3065" i="2"/>
  <c r="BD1367" i="2"/>
  <c r="D2382" i="2"/>
  <c r="BB1856" i="2"/>
  <c r="J1938" i="2"/>
  <c r="BH1953" i="2"/>
  <c r="L306" i="2"/>
  <c r="BG2133" i="2"/>
  <c r="BH2902" i="2"/>
  <c r="CC125" i="2"/>
  <c r="K1658" i="2"/>
  <c r="BH563" i="2"/>
  <c r="BH1000" i="2"/>
  <c r="BG2184" i="2"/>
  <c r="BE553" i="2"/>
  <c r="BF1053" i="2"/>
  <c r="BF1554" i="2"/>
  <c r="BE1099" i="2"/>
  <c r="CC512" i="2"/>
  <c r="G1601" i="2"/>
  <c r="H1601" i="2" s="1"/>
  <c r="BG955" i="2"/>
  <c r="J1593" i="2"/>
  <c r="CC2397" i="2"/>
  <c r="BE1945" i="2"/>
  <c r="L3209" i="2"/>
  <c r="L2186" i="2"/>
  <c r="K2359" i="2"/>
  <c r="CD1075" i="2"/>
  <c r="BH1934" i="2"/>
  <c r="BE1934" i="2"/>
  <c r="BH1938" i="2"/>
  <c r="G1953" i="2"/>
  <c r="H1953" i="2" s="1"/>
  <c r="CD306" i="2"/>
  <c r="BE547" i="2"/>
  <c r="BF2133" i="2"/>
  <c r="BG2902" i="2"/>
  <c r="K125" i="2"/>
  <c r="L1658" i="2"/>
  <c r="BG563" i="2"/>
  <c r="CC2203" i="2"/>
  <c r="BG1000" i="2"/>
  <c r="BF2184" i="2"/>
  <c r="G553" i="2"/>
  <c r="H553" i="2" s="1"/>
  <c r="BE1053" i="2"/>
  <c r="BE1554" i="2"/>
  <c r="G1099" i="2"/>
  <c r="H1099" i="2" s="1"/>
  <c r="J1601" i="2"/>
  <c r="BF955" i="2"/>
  <c r="CC1593" i="2"/>
  <c r="J2397" i="2"/>
  <c r="BG2392" i="2"/>
  <c r="K3209" i="2"/>
  <c r="BF429" i="2"/>
  <c r="CD3132" i="2"/>
  <c r="K2397" i="2"/>
  <c r="K1934" i="2"/>
  <c r="K1938" i="2"/>
  <c r="BH547" i="2"/>
  <c r="BE2133" i="2"/>
  <c r="BF2902" i="2"/>
  <c r="BH125" i="2"/>
  <c r="CC1658" i="2"/>
  <c r="L563" i="2"/>
  <c r="BH2203" i="2"/>
  <c r="BF1000" i="2"/>
  <c r="BE2184" i="2"/>
  <c r="BE3132" i="2"/>
  <c r="BH553" i="2"/>
  <c r="BE1565" i="2"/>
  <c r="G2619" i="2"/>
  <c r="H2619" i="2" s="1"/>
  <c r="BH1296" i="2"/>
  <c r="G1053" i="2"/>
  <c r="H1053" i="2" s="1"/>
  <c r="CC1554" i="2"/>
  <c r="K1099" i="2"/>
  <c r="BH2750" i="2"/>
  <c r="K1601" i="2"/>
  <c r="G1075" i="2"/>
  <c r="H1075" i="2" s="1"/>
  <c r="BE955" i="2"/>
  <c r="BF2761" i="2"/>
  <c r="BF1516" i="2"/>
  <c r="CC2366" i="2"/>
  <c r="BH2392" i="2"/>
  <c r="CC377" i="2"/>
  <c r="G3209" i="2"/>
  <c r="H3209" i="2" s="1"/>
  <c r="BE2341" i="2"/>
  <c r="BE2902" i="2"/>
  <c r="BG125" i="2"/>
  <c r="BF563" i="2"/>
  <c r="BG2203" i="2"/>
  <c r="BE1000" i="2"/>
  <c r="BH3132" i="2"/>
  <c r="K553" i="2"/>
  <c r="G1565" i="2"/>
  <c r="H1565" i="2" s="1"/>
  <c r="BH2619" i="2"/>
  <c r="BE1296" i="2"/>
  <c r="BH1053" i="2"/>
  <c r="J1099" i="2"/>
  <c r="CC966" i="2"/>
  <c r="BG2750" i="2"/>
  <c r="L1601" i="2"/>
  <c r="BH1075" i="2"/>
  <c r="L955" i="2"/>
  <c r="BH2761" i="2"/>
  <c r="BE1516" i="2"/>
  <c r="BG2397" i="2"/>
  <c r="BG2366" i="2"/>
  <c r="BF2392" i="2"/>
  <c r="K2392" i="2"/>
  <c r="BG2662" i="2"/>
  <c r="CC691" i="2"/>
  <c r="K2341" i="2"/>
  <c r="CC439" i="2"/>
  <c r="BG1934" i="2"/>
  <c r="BF547" i="2"/>
  <c r="K2133" i="2"/>
  <c r="J2902" i="2"/>
  <c r="BF125" i="2"/>
  <c r="BE563" i="2"/>
  <c r="BF2203" i="2"/>
  <c r="G1000" i="2"/>
  <c r="H1000" i="2" s="1"/>
  <c r="BG3132" i="2"/>
  <c r="BH1623" i="2"/>
  <c r="J553" i="2"/>
  <c r="BH1565" i="2"/>
  <c r="BG2619" i="2"/>
  <c r="BG1296" i="2"/>
  <c r="K1053" i="2"/>
  <c r="L1099" i="2"/>
  <c r="G512" i="2"/>
  <c r="H512" i="2" s="1"/>
  <c r="BF2750" i="2"/>
  <c r="CC1601" i="2"/>
  <c r="BG1075" i="2"/>
  <c r="G955" i="2"/>
  <c r="H955" i="2" s="1"/>
  <c r="G1516" i="2"/>
  <c r="H1516" i="2" s="1"/>
  <c r="G2397" i="2"/>
  <c r="H2397" i="2" s="1"/>
  <c r="BF2397" i="2"/>
  <c r="BB1854" i="2"/>
  <c r="J2341" i="2"/>
  <c r="J2562" i="2"/>
  <c r="G1938" i="2"/>
  <c r="H1938" i="2" s="1"/>
  <c r="L2133" i="2"/>
  <c r="BF1934" i="2"/>
  <c r="BH306" i="2"/>
  <c r="G547" i="2"/>
  <c r="H547" i="2" s="1"/>
  <c r="J2133" i="2"/>
  <c r="L2902" i="2"/>
  <c r="BE125" i="2"/>
  <c r="G563" i="2"/>
  <c r="H563" i="2" s="1"/>
  <c r="BE2203" i="2"/>
  <c r="K1000" i="2"/>
  <c r="G1566" i="2"/>
  <c r="H1566" i="2" s="1"/>
  <c r="BG1565" i="2"/>
  <c r="BF2619" i="2"/>
  <c r="BF1296" i="2"/>
  <c r="J1053" i="2"/>
  <c r="BE480" i="2"/>
  <c r="CD1099" i="2"/>
  <c r="BH512" i="2"/>
  <c r="BE2750" i="2"/>
  <c r="BF2662" i="2"/>
  <c r="BF1075" i="2"/>
  <c r="BG1593" i="2"/>
  <c r="BH1516" i="2"/>
  <c r="BE2397" i="2"/>
  <c r="L2341" i="2"/>
  <c r="D1850" i="2"/>
  <c r="BB1850" i="2"/>
  <c r="BC1850" i="2"/>
  <c r="J1934" i="2"/>
  <c r="L1934" i="2"/>
  <c r="BG306" i="2"/>
  <c r="K547" i="2"/>
  <c r="G2133" i="2"/>
  <c r="H2133" i="2" s="1"/>
  <c r="J125" i="2"/>
  <c r="G1658" i="2"/>
  <c r="H1658" i="2" s="1"/>
  <c r="J563" i="2"/>
  <c r="L2203" i="2"/>
  <c r="L1000" i="2"/>
  <c r="BH1566" i="2"/>
  <c r="BF1565" i="2"/>
  <c r="BE2619" i="2"/>
  <c r="L1296" i="2"/>
  <c r="J1022" i="2"/>
  <c r="BE2562" i="2"/>
  <c r="L1053" i="2"/>
  <c r="L2130" i="2"/>
  <c r="L2173" i="2"/>
  <c r="BG512" i="2"/>
  <c r="J2750" i="2"/>
  <c r="BE2662" i="2"/>
  <c r="BE1075" i="2"/>
  <c r="BG3064" i="2"/>
  <c r="BF1593" i="2"/>
  <c r="BG1516" i="2"/>
  <c r="BH2366" i="2"/>
  <c r="BG1945" i="2"/>
  <c r="G2392" i="2"/>
  <c r="H2392" i="2" s="1"/>
  <c r="G2341" i="2"/>
  <c r="H2341" i="2" s="1"/>
  <c r="BF2341" i="2"/>
  <c r="K1720" i="2"/>
  <c r="E1850" i="2"/>
  <c r="BG547" i="2"/>
  <c r="BF306" i="2"/>
  <c r="J547" i="2"/>
  <c r="L125" i="2"/>
  <c r="BH1658" i="2"/>
  <c r="K563" i="2"/>
  <c r="K2203" i="2"/>
  <c r="J1000" i="2"/>
  <c r="BG1566" i="2"/>
  <c r="L1565" i="2"/>
  <c r="K2619" i="2"/>
  <c r="K1296" i="2"/>
  <c r="K2562" i="2"/>
  <c r="BF512" i="2"/>
  <c r="BH1088" i="2"/>
  <c r="K1075" i="2"/>
  <c r="G3064" i="2"/>
  <c r="H3064" i="2" s="1"/>
  <c r="BE1593" i="2"/>
  <c r="K1516" i="2"/>
  <c r="G2366" i="2"/>
  <c r="H2366" i="2" s="1"/>
  <c r="J1945" i="2"/>
  <c r="BE2392" i="2"/>
  <c r="BH3209" i="2"/>
  <c r="L2366" i="2"/>
  <c r="G1136" i="2"/>
  <c r="H1136" i="2" s="1"/>
  <c r="BF1938" i="2"/>
  <c r="BE306" i="2"/>
  <c r="L547" i="2"/>
  <c r="BG1658" i="2"/>
  <c r="J2203" i="2"/>
  <c r="BF1566" i="2"/>
  <c r="J1565" i="2"/>
  <c r="J2619" i="2"/>
  <c r="BH429" i="2"/>
  <c r="J1296" i="2"/>
  <c r="BE512" i="2"/>
  <c r="BG1088" i="2"/>
  <c r="BH1601" i="2"/>
  <c r="J1075" i="2"/>
  <c r="L3064" i="2"/>
  <c r="G1593" i="2"/>
  <c r="H1593" i="2" s="1"/>
  <c r="J1516" i="2"/>
  <c r="J2366" i="2"/>
  <c r="L2397" i="2"/>
  <c r="G1945" i="2"/>
  <c r="H1945" i="2" s="1"/>
  <c r="CC2392" i="2"/>
  <c r="BC1854" i="2"/>
  <c r="BG3209" i="2"/>
  <c r="BF1945" i="2"/>
  <c r="K1088" i="2"/>
  <c r="BG1938" i="2"/>
  <c r="K306" i="2"/>
  <c r="BF1658" i="2"/>
  <c r="BE1566" i="2"/>
  <c r="K1565" i="2"/>
  <c r="BG429" i="2"/>
  <c r="G1554" i="2"/>
  <c r="H1554" i="2" s="1"/>
  <c r="BH1099" i="2"/>
  <c r="K512" i="2"/>
  <c r="M512" i="2" s="1"/>
  <c r="BF1088" i="2"/>
  <c r="BG1601" i="2"/>
  <c r="BF279" i="2"/>
  <c r="BH1593" i="2"/>
  <c r="BF1953" i="2"/>
  <c r="K1945" i="2"/>
  <c r="J2392" i="2"/>
  <c r="BA1854" i="2"/>
  <c r="BF3209" i="2"/>
  <c r="F2216" i="2"/>
  <c r="G279" i="2"/>
  <c r="H279" i="2" s="1"/>
  <c r="BE1953" i="2"/>
  <c r="BB1332" i="2"/>
  <c r="C1850" i="2"/>
  <c r="BE1850" i="2" s="1"/>
  <c r="BD1546" i="2"/>
  <c r="BA1867" i="2"/>
  <c r="J1948" i="2"/>
  <c r="BF1937" i="2"/>
  <c r="G1012" i="2"/>
  <c r="H1012" i="2" s="1"/>
  <c r="L374" i="2"/>
  <c r="J1652" i="2"/>
  <c r="L300" i="2"/>
  <c r="L680" i="2"/>
  <c r="BH1359" i="2"/>
  <c r="K1714" i="2"/>
  <c r="BF1487" i="2"/>
  <c r="G2568" i="2"/>
  <c r="H2568" i="2" s="1"/>
  <c r="G1111" i="2"/>
  <c r="H1111" i="2" s="1"/>
  <c r="CD1056" i="2"/>
  <c r="CC1631" i="2"/>
  <c r="BE1116" i="2"/>
  <c r="BH2544" i="2"/>
  <c r="J1131" i="2"/>
  <c r="BG2694" i="2"/>
  <c r="BE3078" i="2"/>
  <c r="BE1119" i="2"/>
  <c r="BF365" i="2"/>
  <c r="L1948" i="2"/>
  <c r="CC1012" i="2"/>
  <c r="BH374" i="2"/>
  <c r="K1652" i="2"/>
  <c r="CD300" i="2"/>
  <c r="K680" i="2"/>
  <c r="BF1359" i="2"/>
  <c r="J1714" i="2"/>
  <c r="BE1487" i="2"/>
  <c r="BH2568" i="2"/>
  <c r="BH1111" i="2"/>
  <c r="BH1589" i="2"/>
  <c r="J1116" i="2"/>
  <c r="BG2544" i="2"/>
  <c r="BG1586" i="2"/>
  <c r="K1131" i="2"/>
  <c r="BF2694" i="2"/>
  <c r="BG3078" i="2"/>
  <c r="CD1108" i="2"/>
  <c r="BG1948" i="2"/>
  <c r="BH397" i="2"/>
  <c r="J374" i="2"/>
  <c r="L1652" i="2"/>
  <c r="G300" i="2"/>
  <c r="H300" i="2" s="1"/>
  <c r="BE1359" i="2"/>
  <c r="L1714" i="2"/>
  <c r="K1487" i="2"/>
  <c r="BG2568" i="2"/>
  <c r="BG1111" i="2"/>
  <c r="BF2544" i="2"/>
  <c r="BE2694" i="2"/>
  <c r="BF3078" i="2"/>
  <c r="BF1948" i="2"/>
  <c r="CC374" i="2"/>
  <c r="CC1652" i="2"/>
  <c r="L1359" i="2"/>
  <c r="BF1108" i="2"/>
  <c r="J1487" i="2"/>
  <c r="BF2568" i="2"/>
  <c r="BF1111" i="2"/>
  <c r="J373" i="2"/>
  <c r="BE1128" i="2"/>
  <c r="BE2544" i="2"/>
  <c r="L2188" i="2"/>
  <c r="BE2706" i="2"/>
  <c r="K2694" i="2"/>
  <c r="K3078" i="2"/>
  <c r="CC1359" i="2"/>
  <c r="CD1111" i="2"/>
  <c r="K1948" i="2"/>
  <c r="K1359" i="2"/>
  <c r="BE1108" i="2"/>
  <c r="L1487" i="2"/>
  <c r="K2568" i="2"/>
  <c r="K1111" i="2"/>
  <c r="BH1056" i="2"/>
  <c r="BE1631" i="2"/>
  <c r="G2544" i="2"/>
  <c r="H2544" i="2" s="1"/>
  <c r="CD2694" i="2"/>
  <c r="CC1579" i="2"/>
  <c r="L3078" i="2"/>
  <c r="G1948" i="2"/>
  <c r="H1948" i="2" s="1"/>
  <c r="BG1012" i="2"/>
  <c r="J1359" i="2"/>
  <c r="G1108" i="2"/>
  <c r="H1108" i="2" s="1"/>
  <c r="J2568" i="2"/>
  <c r="M2568" i="2" s="1"/>
  <c r="J1111" i="2"/>
  <c r="M1111" i="2" s="1"/>
  <c r="BG1056" i="2"/>
  <c r="G1631" i="2"/>
  <c r="H1631" i="2" s="1"/>
  <c r="K2544" i="2"/>
  <c r="BF374" i="2"/>
  <c r="BF1012" i="2"/>
  <c r="BE300" i="2"/>
  <c r="BF2611" i="2"/>
  <c r="BH1108" i="2"/>
  <c r="BF1056" i="2"/>
  <c r="BH1631" i="2"/>
  <c r="J2544" i="2"/>
  <c r="BE1012" i="2"/>
  <c r="G374" i="2"/>
  <c r="H374" i="2" s="1"/>
  <c r="BG1652" i="2"/>
  <c r="J300" i="2"/>
  <c r="BE2611" i="2"/>
  <c r="G1714" i="2"/>
  <c r="H1714" i="2" s="1"/>
  <c r="BG1108" i="2"/>
  <c r="BE1056" i="2"/>
  <c r="BG1631" i="2"/>
  <c r="J293" i="2"/>
  <c r="BG1043" i="2"/>
  <c r="BH1012" i="2"/>
  <c r="BG374" i="2"/>
  <c r="BF1652" i="2"/>
  <c r="K300" i="2"/>
  <c r="G2611" i="2"/>
  <c r="H2611" i="2" s="1"/>
  <c r="BH1714" i="2"/>
  <c r="L1108" i="2"/>
  <c r="G1056" i="2"/>
  <c r="H1056" i="2" s="1"/>
  <c r="BF1631" i="2"/>
  <c r="G1116" i="2"/>
  <c r="H1116" i="2" s="1"/>
  <c r="BF293" i="2"/>
  <c r="K1012" i="2"/>
  <c r="M1012" i="2" s="1"/>
  <c r="BE374" i="2"/>
  <c r="BE1652" i="2"/>
  <c r="BH300" i="2"/>
  <c r="BH2611" i="2"/>
  <c r="BG1714" i="2"/>
  <c r="K1108" i="2"/>
  <c r="G1487" i="2"/>
  <c r="H1487" i="2" s="1"/>
  <c r="J1056" i="2"/>
  <c r="J1631" i="2"/>
  <c r="M1631" i="2" s="1"/>
  <c r="BH1116" i="2"/>
  <c r="C1462" i="2"/>
  <c r="E2382" i="2"/>
  <c r="C1867" i="2"/>
  <c r="CC1867" i="2" s="1"/>
  <c r="BC2910" i="2"/>
  <c r="E1864" i="2"/>
  <c r="BD1864" i="2"/>
  <c r="D1864" i="2"/>
  <c r="C3233" i="2"/>
  <c r="BF3233" i="2" s="1"/>
  <c r="C1852" i="2"/>
  <c r="BF1852" i="2" s="1"/>
  <c r="BB1864" i="2"/>
  <c r="BA1864" i="2"/>
  <c r="CC1864" i="2"/>
  <c r="BF1864" i="2"/>
  <c r="J2382" i="2"/>
  <c r="L50" i="1"/>
  <c r="C3102" i="2"/>
  <c r="CC3102" i="2" s="1"/>
  <c r="C831" i="2"/>
  <c r="G831" i="2" s="1"/>
  <c r="H831" i="2" s="1"/>
  <c r="C1865" i="2"/>
  <c r="BF1865" i="2" s="1"/>
  <c r="L41" i="1"/>
  <c r="C70" i="2"/>
  <c r="L20" i="1"/>
  <c r="C1161" i="2"/>
  <c r="G1161" i="2" s="1"/>
  <c r="H1161" i="2" s="1"/>
  <c r="C2126" i="2"/>
  <c r="L13" i="1"/>
  <c r="C581" i="2"/>
  <c r="BF581" i="2" s="1"/>
  <c r="L47" i="1"/>
  <c r="C1721" i="2"/>
  <c r="L1721" i="2" s="1"/>
  <c r="C1816" i="2"/>
  <c r="C3061" i="2"/>
  <c r="C1835" i="2"/>
  <c r="L46" i="1"/>
  <c r="K2396" i="2"/>
  <c r="L51" i="1"/>
  <c r="C3159" i="2"/>
  <c r="K3159" i="2" s="1"/>
  <c r="L16" i="1"/>
  <c r="C737" i="2"/>
  <c r="J737" i="2" s="1"/>
  <c r="C587" i="2"/>
  <c r="C1546" i="2"/>
  <c r="L1546" i="2" s="1"/>
  <c r="L33" i="1"/>
  <c r="C207" i="2"/>
  <c r="C932" i="2"/>
  <c r="C1227" i="2"/>
  <c r="C2071" i="2"/>
  <c r="L38" i="1"/>
  <c r="C2458" i="2"/>
  <c r="C1869" i="2"/>
  <c r="BF1869" i="2" s="1"/>
  <c r="L45" i="1"/>
  <c r="C2623" i="2"/>
  <c r="BE2623" i="2" s="1"/>
  <c r="C2295" i="2"/>
  <c r="C1969" i="2"/>
  <c r="C1862" i="2"/>
  <c r="BE1862" i="2" s="1"/>
  <c r="C1851" i="2"/>
  <c r="L1851" i="2" s="1"/>
  <c r="C2401" i="2"/>
  <c r="G2401" i="2" s="1"/>
  <c r="H2401" i="2" s="1"/>
  <c r="C113" i="2"/>
  <c r="L23" i="1"/>
  <c r="C1272" i="2"/>
  <c r="BF1272" i="2" s="1"/>
  <c r="C2333" i="2"/>
  <c r="L8" i="1"/>
  <c r="C333" i="2"/>
  <c r="BF333" i="2" s="1"/>
  <c r="C1905" i="2"/>
  <c r="BA2401" i="2"/>
  <c r="C1860" i="2"/>
  <c r="BF1860" i="2" s="1"/>
  <c r="L15" i="1"/>
  <c r="C633" i="2"/>
  <c r="K633" i="2" s="1"/>
  <c r="C420" i="2"/>
  <c r="J420" i="2" s="1"/>
  <c r="C1663" i="2"/>
  <c r="G1663" i="2" s="1"/>
  <c r="H1663" i="2" s="1"/>
  <c r="C351" i="2"/>
  <c r="C348" i="2"/>
  <c r="C1868" i="2"/>
  <c r="BD581" i="2"/>
  <c r="C1373" i="2"/>
  <c r="J1373" i="2" s="1"/>
  <c r="C267" i="2"/>
  <c r="J267" i="2" s="1"/>
  <c r="C1039" i="2"/>
  <c r="K1039" i="2" s="1"/>
  <c r="L5" i="1"/>
  <c r="C130" i="2"/>
  <c r="J130" i="2" s="1"/>
  <c r="C2526" i="2"/>
  <c r="BB1867" i="2"/>
  <c r="C1857" i="2"/>
  <c r="M159" i="3"/>
  <c r="M1126" i="3"/>
  <c r="M1138" i="3"/>
  <c r="C2917" i="2"/>
  <c r="BF2917" i="2" s="1"/>
  <c r="C338" i="2"/>
  <c r="L338" i="2" s="1"/>
  <c r="C1288" i="2"/>
  <c r="C340" i="2"/>
  <c r="K340" i="2" s="1"/>
  <c r="C2924" i="2"/>
  <c r="K2924" i="2" s="1"/>
  <c r="C335" i="2"/>
  <c r="G335" i="2" s="1"/>
  <c r="H335" i="2" s="1"/>
  <c r="F2913" i="2"/>
  <c r="C2913" i="2"/>
  <c r="C2914" i="2"/>
  <c r="BH2914" i="2" s="1"/>
  <c r="C2405" i="2"/>
  <c r="BG2405" i="2" s="1"/>
  <c r="C2404" i="2"/>
  <c r="BF2404" i="2" s="1"/>
  <c r="C2920" i="2"/>
  <c r="BE2920" i="2" s="1"/>
  <c r="C336" i="2"/>
  <c r="J336" i="2" s="1"/>
  <c r="C2408" i="2"/>
  <c r="BG2408" i="2" s="1"/>
  <c r="M1186" i="3"/>
  <c r="AX42" i="1"/>
  <c r="M1187" i="3"/>
  <c r="C342" i="2"/>
  <c r="C2406" i="2"/>
  <c r="BE2406" i="2" s="1"/>
  <c r="C2925" i="2"/>
  <c r="K2925" i="2" s="1"/>
  <c r="C2921" i="2"/>
  <c r="C339" i="2"/>
  <c r="J339" i="2" s="1"/>
  <c r="C2923" i="2"/>
  <c r="BE2923" i="2" s="1"/>
  <c r="C2915" i="2"/>
  <c r="J2915" i="2" s="1"/>
  <c r="C2912" i="2"/>
  <c r="BG2912" i="2" s="1"/>
  <c r="C2919" i="2"/>
  <c r="BH2919" i="2" s="1"/>
  <c r="C2407" i="2"/>
  <c r="BH2407" i="2" s="1"/>
  <c r="C2922" i="2"/>
  <c r="BE2922" i="2" s="1"/>
  <c r="F250" i="4"/>
  <c r="M1102" i="3"/>
  <c r="C337" i="2"/>
  <c r="BE337" i="2" s="1"/>
  <c r="M1210" i="3"/>
  <c r="BG1917" i="2"/>
  <c r="G458" i="2"/>
  <c r="H458" i="2" s="1"/>
  <c r="BH2586" i="2"/>
  <c r="BE2743" i="2"/>
  <c r="BH2606" i="2"/>
  <c r="J1559" i="2"/>
  <c r="BF2139" i="2"/>
  <c r="BF119" i="2"/>
  <c r="BH1638" i="2"/>
  <c r="BH2737" i="2"/>
  <c r="BE1582" i="2"/>
  <c r="BH2589" i="2"/>
  <c r="J1579" i="2"/>
  <c r="J1535" i="2"/>
  <c r="J622" i="2"/>
  <c r="G2188" i="2"/>
  <c r="H2188" i="2" s="1"/>
  <c r="CC2137" i="2"/>
  <c r="BE1665" i="2"/>
  <c r="J1059" i="2"/>
  <c r="BH2141" i="2"/>
  <c r="BH2160" i="2"/>
  <c r="G828" i="2"/>
  <c r="H828" i="2" s="1"/>
  <c r="BC1852" i="2"/>
  <c r="BF3072" i="2"/>
  <c r="BE2139" i="2"/>
  <c r="BE119" i="2"/>
  <c r="BF3145" i="2"/>
  <c r="BG1638" i="2"/>
  <c r="K2737" i="2"/>
  <c r="BH2628" i="2"/>
  <c r="G1582" i="2"/>
  <c r="H1582" i="2" s="1"/>
  <c r="K1028" i="2"/>
  <c r="BH541" i="2"/>
  <c r="K2589" i="2"/>
  <c r="L1579" i="2"/>
  <c r="K1535" i="2"/>
  <c r="G622" i="2"/>
  <c r="H622" i="2" s="1"/>
  <c r="BH2137" i="2"/>
  <c r="G1665" i="2"/>
  <c r="H1665" i="2" s="1"/>
  <c r="K1059" i="2"/>
  <c r="BG2141" i="2"/>
  <c r="BG2160" i="2"/>
  <c r="K828" i="2"/>
  <c r="M828" i="2" s="1"/>
  <c r="BF558" i="2"/>
  <c r="BG458" i="2"/>
  <c r="BF2586" i="2"/>
  <c r="BF2606" i="2"/>
  <c r="L1559" i="2"/>
  <c r="BH2139" i="2"/>
  <c r="BG602" i="2"/>
  <c r="BF1638" i="2"/>
  <c r="BH1582" i="2"/>
  <c r="J1028" i="2"/>
  <c r="J2589" i="2"/>
  <c r="K1579" i="2"/>
  <c r="L1535" i="2"/>
  <c r="K622" i="2"/>
  <c r="BF555" i="2"/>
  <c r="BG2137" i="2"/>
  <c r="L1665" i="2"/>
  <c r="L1059" i="2"/>
  <c r="BF2141" i="2"/>
  <c r="L2160" i="2"/>
  <c r="CC828" i="2"/>
  <c r="BH558" i="2"/>
  <c r="K1559" i="2"/>
  <c r="F244" i="4"/>
  <c r="E2913" i="2"/>
  <c r="D2913" i="2"/>
  <c r="A244" i="4" s="1"/>
  <c r="BE1917" i="2"/>
  <c r="BF458" i="2"/>
  <c r="BE2586" i="2"/>
  <c r="BE2606" i="2"/>
  <c r="L2139" i="2"/>
  <c r="BE1638" i="2"/>
  <c r="J1582" i="2"/>
  <c r="BE807" i="2"/>
  <c r="L2589" i="2"/>
  <c r="CD622" i="2"/>
  <c r="BE555" i="2"/>
  <c r="K2156" i="2"/>
  <c r="BF2137" i="2"/>
  <c r="J1665" i="2"/>
  <c r="K425" i="2"/>
  <c r="BE2141" i="2"/>
  <c r="J2160" i="2"/>
  <c r="BH2770" i="2"/>
  <c r="K2192" i="2"/>
  <c r="BG558" i="2"/>
  <c r="D1852" i="2"/>
  <c r="BF2633" i="2"/>
  <c r="P42" i="1"/>
  <c r="BE3072" i="2"/>
  <c r="L2157" i="2"/>
  <c r="BA2913" i="2"/>
  <c r="BH1917" i="2"/>
  <c r="G244" i="4"/>
  <c r="K1917" i="2"/>
  <c r="BH1347" i="2"/>
  <c r="K458" i="2"/>
  <c r="J2586" i="2"/>
  <c r="K2606" i="2"/>
  <c r="J2139" i="2"/>
  <c r="J1638" i="2"/>
  <c r="K1582" i="2"/>
  <c r="L807" i="2"/>
  <c r="CD3148" i="2"/>
  <c r="L622" i="2"/>
  <c r="G555" i="2"/>
  <c r="H555" i="2" s="1"/>
  <c r="BE2137" i="2"/>
  <c r="K1665" i="2"/>
  <c r="L2141" i="2"/>
  <c r="G2160" i="2"/>
  <c r="H2160" i="2" s="1"/>
  <c r="BG2770" i="2"/>
  <c r="BE558" i="2"/>
  <c r="J1917" i="2"/>
  <c r="BG1347" i="2"/>
  <c r="K2586" i="2"/>
  <c r="J2606" i="2"/>
  <c r="BG548" i="2"/>
  <c r="G2139" i="2"/>
  <c r="H2139" i="2" s="1"/>
  <c r="K1638" i="2"/>
  <c r="L1582" i="2"/>
  <c r="K807" i="2"/>
  <c r="BH555" i="2"/>
  <c r="K2137" i="2"/>
  <c r="K2141" i="2"/>
  <c r="K2160" i="2"/>
  <c r="BF2770" i="2"/>
  <c r="G558" i="2"/>
  <c r="H558" i="2" s="1"/>
  <c r="E1852" i="2"/>
  <c r="BF1917" i="2"/>
  <c r="BG2586" i="2"/>
  <c r="G250" i="4"/>
  <c r="BF1347" i="2"/>
  <c r="L2606" i="2"/>
  <c r="K2139" i="2"/>
  <c r="L1638" i="2"/>
  <c r="BG555" i="2"/>
  <c r="BH2188" i="2"/>
  <c r="L2137" i="2"/>
  <c r="J2141" i="2"/>
  <c r="G1147" i="2"/>
  <c r="H1147" i="2" s="1"/>
  <c r="BE2770" i="2"/>
  <c r="BH828" i="2"/>
  <c r="K558" i="2"/>
  <c r="BB1852" i="2"/>
  <c r="BG1559" i="2"/>
  <c r="K1561" i="2"/>
  <c r="L1668" i="2"/>
  <c r="BH1579" i="2"/>
  <c r="G1535" i="2"/>
  <c r="H1535" i="2" s="1"/>
  <c r="L555" i="2"/>
  <c r="BH1538" i="2"/>
  <c r="BG2188" i="2"/>
  <c r="J2137" i="2"/>
  <c r="BH1719" i="2"/>
  <c r="G1059" i="2"/>
  <c r="H1059" i="2" s="1"/>
  <c r="BH1147" i="2"/>
  <c r="K2765" i="2"/>
  <c r="CD2770" i="2"/>
  <c r="BG828" i="2"/>
  <c r="J558" i="2"/>
  <c r="BA1850" i="2"/>
  <c r="BC2913" i="2"/>
  <c r="G1559" i="2"/>
  <c r="H1559" i="2" s="1"/>
  <c r="CC119" i="2"/>
  <c r="BG2589" i="2"/>
  <c r="BG1579" i="2"/>
  <c r="BH1535" i="2"/>
  <c r="BH622" i="2"/>
  <c r="K555" i="2"/>
  <c r="BG1538" i="2"/>
  <c r="BF2188" i="2"/>
  <c r="BH1059" i="2"/>
  <c r="BG1147" i="2"/>
  <c r="BF828" i="2"/>
  <c r="L558" i="2"/>
  <c r="L3072" i="2"/>
  <c r="BE458" i="2"/>
  <c r="BB2913" i="2"/>
  <c r="BH1559" i="2"/>
  <c r="J119" i="2"/>
  <c r="BG2737" i="2"/>
  <c r="BE1718" i="2"/>
  <c r="BF2589" i="2"/>
  <c r="BF1579" i="2"/>
  <c r="BG1535" i="2"/>
  <c r="BG622" i="2"/>
  <c r="J555" i="2"/>
  <c r="BF1538" i="2"/>
  <c r="BE2188" i="2"/>
  <c r="BH1665" i="2"/>
  <c r="BG1059" i="2"/>
  <c r="BF1147" i="2"/>
  <c r="CC2160" i="2"/>
  <c r="BE828" i="2"/>
  <c r="BD2913" i="2"/>
  <c r="BF1559" i="2"/>
  <c r="BH119" i="2"/>
  <c r="BE373" i="2"/>
  <c r="BG1582" i="2"/>
  <c r="BE1579" i="2"/>
  <c r="BF1059" i="2"/>
  <c r="J1469" i="2"/>
  <c r="M1246" i="3"/>
  <c r="M1163" i="3"/>
  <c r="M1276" i="3"/>
  <c r="CE53" i="1"/>
  <c r="BG1530" i="2"/>
  <c r="BH1708" i="2"/>
  <c r="L2135" i="2"/>
  <c r="BH2697" i="2"/>
  <c r="BH1089" i="2"/>
  <c r="J269" i="2"/>
  <c r="L302" i="2"/>
  <c r="M302" i="2" s="1"/>
  <c r="E1860" i="2"/>
  <c r="BF1530" i="2"/>
  <c r="K311" i="2"/>
  <c r="BH667" i="2"/>
  <c r="BH385" i="2"/>
  <c r="BG1708" i="2"/>
  <c r="J2135" i="2"/>
  <c r="CC2163" i="2"/>
  <c r="BG2697" i="2"/>
  <c r="BG1089" i="2"/>
  <c r="BF269" i="2"/>
  <c r="CD314" i="2"/>
  <c r="L1335" i="2"/>
  <c r="BF1708" i="2"/>
  <c r="BF2697" i="2"/>
  <c r="BF1089" i="2"/>
  <c r="L269" i="2"/>
  <c r="BH314" i="2"/>
  <c r="BE1708" i="2"/>
  <c r="J2697" i="2"/>
  <c r="BE1089" i="2"/>
  <c r="G269" i="2"/>
  <c r="H269" i="2" s="1"/>
  <c r="BF667" i="2"/>
  <c r="G491" i="2"/>
  <c r="H491" i="2" s="1"/>
  <c r="G1958" i="2"/>
  <c r="H1958" i="2" s="1"/>
  <c r="K1530" i="2"/>
  <c r="BF311" i="2"/>
  <c r="BE667" i="2"/>
  <c r="BH491" i="2"/>
  <c r="J314" i="2"/>
  <c r="L1708" i="2"/>
  <c r="BH750" i="2"/>
  <c r="L2697" i="2"/>
  <c r="K1089" i="2"/>
  <c r="BG3072" i="2"/>
  <c r="BH42" i="1"/>
  <c r="BF42" i="1"/>
  <c r="AH48" i="1"/>
  <c r="BE1530" i="2"/>
  <c r="L1530" i="2"/>
  <c r="BE311" i="2"/>
  <c r="L667" i="2"/>
  <c r="BF491" i="2"/>
  <c r="BG314" i="2"/>
  <c r="J1708" i="2"/>
  <c r="K2697" i="2"/>
  <c r="G1089" i="2"/>
  <c r="H1089" i="2" s="1"/>
  <c r="CC3072" i="2"/>
  <c r="BG1297" i="2"/>
  <c r="AT48" i="1"/>
  <c r="J311" i="2"/>
  <c r="J667" i="2"/>
  <c r="BE491" i="2"/>
  <c r="BF314" i="2"/>
  <c r="G2697" i="2"/>
  <c r="H2697" i="2" s="1"/>
  <c r="J1089" i="2"/>
  <c r="CD42" i="1"/>
  <c r="BH1297" i="2"/>
  <c r="BG667" i="2"/>
  <c r="L311" i="2"/>
  <c r="J491" i="2"/>
  <c r="BE314" i="2"/>
  <c r="J1712" i="2"/>
  <c r="BE2214" i="2"/>
  <c r="L1089" i="2"/>
  <c r="J2352" i="2"/>
  <c r="J1088" i="2"/>
  <c r="BH311" i="2"/>
  <c r="BH1958" i="2"/>
  <c r="L1958" i="2"/>
  <c r="BF1958" i="2"/>
  <c r="J1346" i="2"/>
  <c r="BE1006" i="2"/>
  <c r="CD311" i="2"/>
  <c r="K667" i="2"/>
  <c r="K491" i="2"/>
  <c r="L314" i="2"/>
  <c r="BH2135" i="2"/>
  <c r="BH1696" i="2"/>
  <c r="K2214" i="2"/>
  <c r="BG2147" i="2"/>
  <c r="BE269" i="2"/>
  <c r="BC1860" i="2"/>
  <c r="BD1860" i="2"/>
  <c r="D1860" i="2"/>
  <c r="BG491" i="2"/>
  <c r="BG311" i="2"/>
  <c r="BG1958" i="2"/>
  <c r="BE1958" i="2"/>
  <c r="BF1054" i="2"/>
  <c r="L491" i="2"/>
  <c r="K314" i="2"/>
  <c r="BG2135" i="2"/>
  <c r="BG1696" i="2"/>
  <c r="BF2147" i="2"/>
  <c r="K269" i="2"/>
  <c r="BF756" i="2"/>
  <c r="J1530" i="2"/>
  <c r="K1958" i="2"/>
  <c r="BE1058" i="2"/>
  <c r="G984" i="2"/>
  <c r="H984" i="2" s="1"/>
  <c r="CC984" i="2"/>
  <c r="BG984" i="2"/>
  <c r="BF984" i="2"/>
  <c r="BE984" i="2"/>
  <c r="L939" i="2"/>
  <c r="BE1032" i="2"/>
  <c r="BH984" i="2"/>
  <c r="K1032" i="2"/>
  <c r="L984" i="2"/>
  <c r="L1032" i="2"/>
  <c r="K984" i="2"/>
  <c r="J1032" i="2"/>
  <c r="BE1321" i="2"/>
  <c r="L1321" i="2"/>
  <c r="BH1352" i="2"/>
  <c r="J1321" i="2"/>
  <c r="BE1328" i="2"/>
  <c r="BE1352" i="2"/>
  <c r="G1321" i="2"/>
  <c r="H1321" i="2" s="1"/>
  <c r="K1328" i="2"/>
  <c r="BG1352" i="2"/>
  <c r="BH1294" i="2"/>
  <c r="J1328" i="2"/>
  <c r="BF1352" i="2"/>
  <c r="CC1310" i="2"/>
  <c r="K1352" i="2"/>
  <c r="J1316" i="2"/>
  <c r="L1352" i="2"/>
  <c r="J1352" i="2"/>
  <c r="G1352" i="2"/>
  <c r="H1352" i="2" s="1"/>
  <c r="BE641" i="2"/>
  <c r="BE1929" i="2"/>
  <c r="BH1136" i="2"/>
  <c r="G375" i="2"/>
  <c r="H375" i="2" s="1"/>
  <c r="J1135" i="2"/>
  <c r="J1006" i="2"/>
  <c r="BG502" i="2"/>
  <c r="BF1485" i="2"/>
  <c r="CC418" i="2"/>
  <c r="K545" i="2"/>
  <c r="L2892" i="2"/>
  <c r="BG1109" i="2"/>
  <c r="J961" i="2"/>
  <c r="L1517" i="2"/>
  <c r="CC981" i="2"/>
  <c r="G480" i="2"/>
  <c r="H480" i="2" s="1"/>
  <c r="BF452" i="2"/>
  <c r="BF2663" i="2"/>
  <c r="BE1330" i="2"/>
  <c r="BF115" i="2"/>
  <c r="BG2773" i="2"/>
  <c r="L1013" i="2"/>
  <c r="BF292" i="2"/>
  <c r="CD2709" i="2"/>
  <c r="J2138" i="2"/>
  <c r="K1684" i="2"/>
  <c r="L537" i="2"/>
  <c r="G1060" i="2"/>
  <c r="H1060" i="2" s="1"/>
  <c r="G371" i="2"/>
  <c r="H371" i="2" s="1"/>
  <c r="BG559" i="2"/>
  <c r="BG750" i="2"/>
  <c r="BF3110" i="2"/>
  <c r="BG1136" i="2"/>
  <c r="K1135" i="2"/>
  <c r="G1006" i="2"/>
  <c r="H1006" i="2" s="1"/>
  <c r="BF502" i="2"/>
  <c r="K1485" i="2"/>
  <c r="BE418" i="2"/>
  <c r="J545" i="2"/>
  <c r="BF1109" i="2"/>
  <c r="G961" i="2"/>
  <c r="H961" i="2" s="1"/>
  <c r="K1517" i="2"/>
  <c r="BG480" i="2"/>
  <c r="BE452" i="2"/>
  <c r="BE2663" i="2"/>
  <c r="BG1330" i="2"/>
  <c r="BE115" i="2"/>
  <c r="J1013" i="2"/>
  <c r="BE292" i="2"/>
  <c r="BF554" i="2"/>
  <c r="G2138" i="2"/>
  <c r="H2138" i="2" s="1"/>
  <c r="L1684" i="2"/>
  <c r="BH1060" i="2"/>
  <c r="BF371" i="2"/>
  <c r="BF559" i="2"/>
  <c r="BF750" i="2"/>
  <c r="BE3110" i="2"/>
  <c r="BH3080" i="2"/>
  <c r="J3192" i="2"/>
  <c r="L1136" i="2"/>
  <c r="L1135" i="2"/>
  <c r="BH3105" i="2"/>
  <c r="K1006" i="2"/>
  <c r="BE502" i="2"/>
  <c r="J1485" i="2"/>
  <c r="BF418" i="2"/>
  <c r="L545" i="2"/>
  <c r="L1109" i="2"/>
  <c r="J317" i="2"/>
  <c r="J1517" i="2"/>
  <c r="J480" i="2"/>
  <c r="BH396" i="2"/>
  <c r="J452" i="2"/>
  <c r="K1083" i="2"/>
  <c r="BH2663" i="2"/>
  <c r="BF1330" i="2"/>
  <c r="L115" i="2"/>
  <c r="BH308" i="2"/>
  <c r="G1013" i="2"/>
  <c r="H1013" i="2" s="1"/>
  <c r="J292" i="2"/>
  <c r="BE554" i="2"/>
  <c r="BE1679" i="2"/>
  <c r="L2194" i="2"/>
  <c r="BG1060" i="2"/>
  <c r="L371" i="2"/>
  <c r="G559" i="2"/>
  <c r="H559" i="2" s="1"/>
  <c r="BE750" i="2"/>
  <c r="J3110" i="2"/>
  <c r="L3080" i="2"/>
  <c r="BE346" i="2"/>
  <c r="BG2714" i="2"/>
  <c r="K1136" i="2"/>
  <c r="BH2152" i="2"/>
  <c r="CC1006" i="2"/>
  <c r="K502" i="2"/>
  <c r="L2667" i="2"/>
  <c r="L1485" i="2"/>
  <c r="L418" i="2"/>
  <c r="CC545" i="2"/>
  <c r="BE1151" i="2"/>
  <c r="G490" i="2"/>
  <c r="H490" i="2" s="1"/>
  <c r="K1109" i="2"/>
  <c r="BH317" i="2"/>
  <c r="G1112" i="2"/>
  <c r="H1112" i="2" s="1"/>
  <c r="K480" i="2"/>
  <c r="BF396" i="2"/>
  <c r="K452" i="2"/>
  <c r="BH2735" i="2"/>
  <c r="BE467" i="2"/>
  <c r="BG308" i="2"/>
  <c r="CC1013" i="2"/>
  <c r="L292" i="2"/>
  <c r="G554" i="2"/>
  <c r="H554" i="2" s="1"/>
  <c r="G1679" i="2"/>
  <c r="H1679" i="2" s="1"/>
  <c r="BF1060" i="2"/>
  <c r="K371" i="2"/>
  <c r="K559" i="2"/>
  <c r="L750" i="2"/>
  <c r="L3110" i="2"/>
  <c r="CC3080" i="2"/>
  <c r="CC2383" i="2"/>
  <c r="K346" i="2"/>
  <c r="L2152" i="2"/>
  <c r="BF2757" i="2"/>
  <c r="J502" i="2"/>
  <c r="G418" i="2"/>
  <c r="H418" i="2" s="1"/>
  <c r="BH1354" i="2"/>
  <c r="G1151" i="2"/>
  <c r="H1151" i="2" s="1"/>
  <c r="BG490" i="2"/>
  <c r="J1109" i="2"/>
  <c r="BG317" i="2"/>
  <c r="BH1112" i="2"/>
  <c r="BG981" i="2"/>
  <c r="L480" i="2"/>
  <c r="L396" i="2"/>
  <c r="L452" i="2"/>
  <c r="BH1009" i="2"/>
  <c r="BG2735" i="2"/>
  <c r="K467" i="2"/>
  <c r="BF308" i="2"/>
  <c r="BH554" i="2"/>
  <c r="BE2709" i="2"/>
  <c r="BH1679" i="2"/>
  <c r="BE1060" i="2"/>
  <c r="CC371" i="2"/>
  <c r="J559" i="2"/>
  <c r="G750" i="2"/>
  <c r="H750" i="2" s="1"/>
  <c r="G3110" i="2"/>
  <c r="H3110" i="2" s="1"/>
  <c r="BE3080" i="2"/>
  <c r="BE2757" i="2"/>
  <c r="CC502" i="2"/>
  <c r="BH418" i="2"/>
  <c r="BE1354" i="2"/>
  <c r="BH1151" i="2"/>
  <c r="BH490" i="2"/>
  <c r="CD1109" i="2"/>
  <c r="BF317" i="2"/>
  <c r="BG1112" i="2"/>
  <c r="BH981" i="2"/>
  <c r="CC480" i="2"/>
  <c r="G396" i="2"/>
  <c r="H396" i="2" s="1"/>
  <c r="CC452" i="2"/>
  <c r="BG1009" i="2"/>
  <c r="BF2735" i="2"/>
  <c r="K1050" i="2"/>
  <c r="BG1712" i="2"/>
  <c r="K308" i="2"/>
  <c r="BG554" i="2"/>
  <c r="BH2709" i="2"/>
  <c r="BG1679" i="2"/>
  <c r="G537" i="2"/>
  <c r="H537" i="2" s="1"/>
  <c r="K1060" i="2"/>
  <c r="L559" i="2"/>
  <c r="K750" i="2"/>
  <c r="K3110" i="2"/>
  <c r="BG1929" i="2"/>
  <c r="BH2757" i="2"/>
  <c r="BG2534" i="2"/>
  <c r="J418" i="2"/>
  <c r="BG1354" i="2"/>
  <c r="BG1151" i="2"/>
  <c r="G2892" i="2"/>
  <c r="H2892" i="2" s="1"/>
  <c r="BF490" i="2"/>
  <c r="BG961" i="2"/>
  <c r="K317" i="2"/>
  <c r="BF1112" i="2"/>
  <c r="BF981" i="2"/>
  <c r="BG396" i="2"/>
  <c r="BH452" i="2"/>
  <c r="BF1009" i="2"/>
  <c r="BE2735" i="2"/>
  <c r="J1050" i="2"/>
  <c r="BF1712" i="2"/>
  <c r="BE308" i="2"/>
  <c r="BH956" i="2"/>
  <c r="K554" i="2"/>
  <c r="BG2709" i="2"/>
  <c r="BF1679" i="2"/>
  <c r="BF1684" i="2"/>
  <c r="BH537" i="2"/>
  <c r="J1060" i="2"/>
  <c r="CC559" i="2"/>
  <c r="J750" i="2"/>
  <c r="CD3110" i="2"/>
  <c r="G3080" i="2"/>
  <c r="H3080" i="2" s="1"/>
  <c r="BF1135" i="2"/>
  <c r="BH1006" i="2"/>
  <c r="BG2757" i="2"/>
  <c r="BF2534" i="2"/>
  <c r="BE1485" i="2"/>
  <c r="BF1354" i="2"/>
  <c r="G545" i="2"/>
  <c r="H545" i="2" s="1"/>
  <c r="BF1151" i="2"/>
  <c r="BH2892" i="2"/>
  <c r="BE490" i="2"/>
  <c r="BH961" i="2"/>
  <c r="BE317" i="2"/>
  <c r="BF1517" i="2"/>
  <c r="BE1112" i="2"/>
  <c r="BE981" i="2"/>
  <c r="J396" i="2"/>
  <c r="L2735" i="2"/>
  <c r="BE1712" i="2"/>
  <c r="BE3099" i="2"/>
  <c r="BE321" i="2"/>
  <c r="BH291" i="2"/>
  <c r="G2757" i="2"/>
  <c r="H2757" i="2" s="1"/>
  <c r="J308" i="2"/>
  <c r="BE1013" i="2"/>
  <c r="J554" i="2"/>
  <c r="BF2709" i="2"/>
  <c r="J1679" i="2"/>
  <c r="BE1684" i="2"/>
  <c r="BG537" i="2"/>
  <c r="L1060" i="2"/>
  <c r="BG3080" i="2"/>
  <c r="L1929" i="2"/>
  <c r="BF1136" i="2"/>
  <c r="BE1135" i="2"/>
  <c r="L1006" i="2"/>
  <c r="K2757" i="2"/>
  <c r="J2534" i="2"/>
  <c r="L1354" i="2"/>
  <c r="BF545" i="2"/>
  <c r="BG2892" i="2"/>
  <c r="J490" i="2"/>
  <c r="CC2889" i="2"/>
  <c r="BF961" i="2"/>
  <c r="BE1517" i="2"/>
  <c r="K1112" i="2"/>
  <c r="L981" i="2"/>
  <c r="K396" i="2"/>
  <c r="J2735" i="2"/>
  <c r="G1712" i="2"/>
  <c r="H1712" i="2" s="1"/>
  <c r="L3099" i="2"/>
  <c r="K1372" i="2"/>
  <c r="J291" i="2"/>
  <c r="BH1013" i="2"/>
  <c r="L554" i="2"/>
  <c r="L2709" i="2"/>
  <c r="K1679" i="2"/>
  <c r="G1684" i="2"/>
  <c r="H1684" i="2" s="1"/>
  <c r="BF537" i="2"/>
  <c r="BH371" i="2"/>
  <c r="J3080" i="2"/>
  <c r="BC1869" i="2"/>
  <c r="BE1136" i="2"/>
  <c r="G1135" i="2"/>
  <c r="H1135" i="2" s="1"/>
  <c r="BG1006" i="2"/>
  <c r="L502" i="2"/>
  <c r="G1485" i="2"/>
  <c r="H1485" i="2" s="1"/>
  <c r="K1354" i="2"/>
  <c r="BH545" i="2"/>
  <c r="BF2892" i="2"/>
  <c r="K490" i="2"/>
  <c r="BE1109" i="2"/>
  <c r="BE961" i="2"/>
  <c r="G1517" i="2"/>
  <c r="H1517" i="2" s="1"/>
  <c r="BF2894" i="2"/>
  <c r="J1112" i="2"/>
  <c r="K981" i="2"/>
  <c r="BE396" i="2"/>
  <c r="G2735" i="2"/>
  <c r="H2735" i="2" s="1"/>
  <c r="BH1712" i="2"/>
  <c r="L1372" i="2"/>
  <c r="G291" i="2"/>
  <c r="H291" i="2" s="1"/>
  <c r="CC115" i="2"/>
  <c r="BG1013" i="2"/>
  <c r="BH292" i="2"/>
  <c r="K2709" i="2"/>
  <c r="BG2767" i="2"/>
  <c r="BH1684" i="2"/>
  <c r="BF770" i="2"/>
  <c r="BE537" i="2"/>
  <c r="BG371" i="2"/>
  <c r="K3080" i="2"/>
  <c r="G1929" i="2"/>
  <c r="H1929" i="2" s="1"/>
  <c r="BH1929" i="2"/>
  <c r="J1136" i="2"/>
  <c r="BH1135" i="2"/>
  <c r="J1354" i="2"/>
  <c r="BE2892" i="2"/>
  <c r="K961" i="2"/>
  <c r="BH1517" i="2"/>
  <c r="BF480" i="2"/>
  <c r="K1712" i="2"/>
  <c r="BG757" i="2"/>
  <c r="G1372" i="2"/>
  <c r="H1372" i="2" s="1"/>
  <c r="BF291" i="2"/>
  <c r="BH115" i="2"/>
  <c r="BG292" i="2"/>
  <c r="BF2767" i="2"/>
  <c r="K770" i="2"/>
  <c r="J537" i="2"/>
  <c r="BG691" i="2"/>
  <c r="BG1536" i="2"/>
  <c r="BE2901" i="2"/>
  <c r="K2638" i="2"/>
  <c r="BH365" i="2"/>
  <c r="L2740" i="2"/>
  <c r="BH1492" i="2"/>
  <c r="G1718" i="2"/>
  <c r="H1718" i="2" s="1"/>
  <c r="BG1589" i="2"/>
  <c r="K1572" i="2"/>
  <c r="J2173" i="2"/>
  <c r="BG1122" i="2"/>
  <c r="G1010" i="2"/>
  <c r="H1010" i="2" s="1"/>
  <c r="G540" i="2"/>
  <c r="H540" i="2" s="1"/>
  <c r="BG1599" i="2"/>
  <c r="BF1072" i="2"/>
  <c r="CC763" i="2"/>
  <c r="J2205" i="2"/>
  <c r="L354" i="2"/>
  <c r="K939" i="2"/>
  <c r="BG278" i="2"/>
  <c r="G1606" i="2"/>
  <c r="H1606" i="2" s="1"/>
  <c r="G2583" i="2"/>
  <c r="H2583" i="2" s="1"/>
  <c r="BF1620" i="2"/>
  <c r="K1553" i="2"/>
  <c r="M1553" i="2" s="1"/>
  <c r="J3175" i="2"/>
  <c r="D1861" i="2"/>
  <c r="BF1910" i="2"/>
  <c r="G691" i="2"/>
  <c r="H691" i="2" s="1"/>
  <c r="BF1536" i="2"/>
  <c r="J2901" i="2"/>
  <c r="BF1608" i="2"/>
  <c r="J2638" i="2"/>
  <c r="K365" i="2"/>
  <c r="BE1492" i="2"/>
  <c r="K1718" i="2"/>
  <c r="BF1589" i="2"/>
  <c r="L1572" i="2"/>
  <c r="BH552" i="2"/>
  <c r="BG2582" i="2"/>
  <c r="G2173" i="2"/>
  <c r="H2173" i="2" s="1"/>
  <c r="BH540" i="2"/>
  <c r="BF1599" i="2"/>
  <c r="K2205" i="2"/>
  <c r="K354" i="2"/>
  <c r="J939" i="2"/>
  <c r="K278" i="2"/>
  <c r="BH1606" i="2"/>
  <c r="BH2583" i="2"/>
  <c r="BE1620" i="2"/>
  <c r="CC1553" i="2"/>
  <c r="BA1861" i="2"/>
  <c r="BC1861" i="2"/>
  <c r="BD1861" i="2"/>
  <c r="BH3175" i="2"/>
  <c r="L2344" i="2"/>
  <c r="BH2714" i="2"/>
  <c r="BC831" i="2"/>
  <c r="BE1910" i="2"/>
  <c r="BF691" i="2"/>
  <c r="BH1943" i="2"/>
  <c r="BH2365" i="2"/>
  <c r="BE1536" i="2"/>
  <c r="L2901" i="2"/>
  <c r="BE1608" i="2"/>
  <c r="G2638" i="2"/>
  <c r="H2638" i="2" s="1"/>
  <c r="G365" i="2"/>
  <c r="H365" i="2" s="1"/>
  <c r="G1492" i="2"/>
  <c r="H1492" i="2" s="1"/>
  <c r="J1718" i="2"/>
  <c r="BE1589" i="2"/>
  <c r="BF789" i="2"/>
  <c r="J552" i="2"/>
  <c r="BF2582" i="2"/>
  <c r="BG540" i="2"/>
  <c r="BE1599" i="2"/>
  <c r="L2205" i="2"/>
  <c r="G354" i="2"/>
  <c r="H354" i="2" s="1"/>
  <c r="G939" i="2"/>
  <c r="H939" i="2" s="1"/>
  <c r="BF278" i="2"/>
  <c r="BG1606" i="2"/>
  <c r="BG2583" i="2"/>
  <c r="J1620" i="2"/>
  <c r="E1861" i="2"/>
  <c r="BD831" i="2"/>
  <c r="BG1910" i="2"/>
  <c r="BE691" i="2"/>
  <c r="K1943" i="2"/>
  <c r="G1608" i="2"/>
  <c r="H1608" i="2" s="1"/>
  <c r="BE365" i="2"/>
  <c r="BG1492" i="2"/>
  <c r="L1718" i="2"/>
  <c r="BH789" i="2"/>
  <c r="BG552" i="2"/>
  <c r="BE2582" i="2"/>
  <c r="BG1084" i="2"/>
  <c r="BF540" i="2"/>
  <c r="G1599" i="2"/>
  <c r="H1599" i="2" s="1"/>
  <c r="G2205" i="2"/>
  <c r="H2205" i="2" s="1"/>
  <c r="BG354" i="2"/>
  <c r="CC939" i="2"/>
  <c r="L278" i="2"/>
  <c r="J1606" i="2"/>
  <c r="L2583" i="2"/>
  <c r="K1620" i="2"/>
  <c r="BF1092" i="2"/>
  <c r="G2344" i="2"/>
  <c r="H2344" i="2" s="1"/>
  <c r="BH1910" i="2"/>
  <c r="L691" i="2"/>
  <c r="G1943" i="2"/>
  <c r="H1943" i="2" s="1"/>
  <c r="J1536" i="2"/>
  <c r="BH1608" i="2"/>
  <c r="BG365" i="2"/>
  <c r="G362" i="2"/>
  <c r="H362" i="2" s="1"/>
  <c r="BF1492" i="2"/>
  <c r="BG789" i="2"/>
  <c r="BF552" i="2"/>
  <c r="G2582" i="2"/>
  <c r="H2582" i="2" s="1"/>
  <c r="BF1084" i="2"/>
  <c r="BE540" i="2"/>
  <c r="L1599" i="2"/>
  <c r="CC354" i="2"/>
  <c r="G278" i="2"/>
  <c r="H278" i="2" s="1"/>
  <c r="K1606" i="2"/>
  <c r="K2583" i="2"/>
  <c r="L1620" i="2"/>
  <c r="BE1092" i="2"/>
  <c r="J1910" i="2"/>
  <c r="K691" i="2"/>
  <c r="L1943" i="2"/>
  <c r="K1536" i="2"/>
  <c r="BG1608" i="2"/>
  <c r="BF2907" i="2"/>
  <c r="L365" i="2"/>
  <c r="BH2740" i="2"/>
  <c r="BE947" i="2"/>
  <c r="J1492" i="2"/>
  <c r="BE789" i="2"/>
  <c r="CC1572" i="2"/>
  <c r="BE552" i="2"/>
  <c r="BH2582" i="2"/>
  <c r="BE1477" i="2"/>
  <c r="BE1084" i="2"/>
  <c r="L540" i="2"/>
  <c r="J1599" i="2"/>
  <c r="L1606" i="2"/>
  <c r="J2583" i="2"/>
  <c r="G1092" i="2"/>
  <c r="H1092" i="2" s="1"/>
  <c r="G1553" i="2"/>
  <c r="H1553" i="2" s="1"/>
  <c r="BG459" i="2"/>
  <c r="BG2344" i="2"/>
  <c r="K1910" i="2"/>
  <c r="BE1943" i="2"/>
  <c r="L1536" i="2"/>
  <c r="K1608" i="2"/>
  <c r="CC365" i="2"/>
  <c r="BG2740" i="2"/>
  <c r="L789" i="2"/>
  <c r="BH1572" i="2"/>
  <c r="G552" i="2"/>
  <c r="H552" i="2" s="1"/>
  <c r="L2582" i="2"/>
  <c r="BH2173" i="2"/>
  <c r="K1477" i="2"/>
  <c r="G1084" i="2"/>
  <c r="H1084" i="2" s="1"/>
  <c r="K540" i="2"/>
  <c r="K1599" i="2"/>
  <c r="BH1071" i="2"/>
  <c r="BF763" i="2"/>
  <c r="CC1606" i="2"/>
  <c r="BH1092" i="2"/>
  <c r="BH1553" i="2"/>
  <c r="J122" i="2"/>
  <c r="K459" i="2"/>
  <c r="G1910" i="2"/>
  <c r="H1910" i="2" s="1"/>
  <c r="L1608" i="2"/>
  <c r="BH2638" i="2"/>
  <c r="BE755" i="2"/>
  <c r="J2740" i="2"/>
  <c r="K789" i="2"/>
  <c r="BF1572" i="2"/>
  <c r="K552" i="2"/>
  <c r="K2582" i="2"/>
  <c r="BG2173" i="2"/>
  <c r="BH1084" i="2"/>
  <c r="J540" i="2"/>
  <c r="BE763" i="2"/>
  <c r="CC2205" i="2"/>
  <c r="BH939" i="2"/>
  <c r="BG1092" i="2"/>
  <c r="BG1553" i="2"/>
  <c r="BH122" i="2"/>
  <c r="J459" i="2"/>
  <c r="BF2778" i="2"/>
  <c r="K2344" i="2"/>
  <c r="E1546" i="2"/>
  <c r="J1608" i="2"/>
  <c r="BG2638" i="2"/>
  <c r="BF2740" i="2"/>
  <c r="BH1718" i="2"/>
  <c r="BE1572" i="2"/>
  <c r="L552" i="2"/>
  <c r="BF2173" i="2"/>
  <c r="J1084" i="2"/>
  <c r="BH763" i="2"/>
  <c r="BE2205" i="2"/>
  <c r="BH354" i="2"/>
  <c r="BG939" i="2"/>
  <c r="CD278" i="2"/>
  <c r="L1092" i="2"/>
  <c r="BF1553" i="2"/>
  <c r="L459" i="2"/>
  <c r="G2778" i="2"/>
  <c r="H2778" i="2" s="1"/>
  <c r="BF2344" i="2"/>
  <c r="BD1969" i="2"/>
  <c r="BF2638" i="2"/>
  <c r="G2740" i="2"/>
  <c r="H2740" i="2" s="1"/>
  <c r="BG1718" i="2"/>
  <c r="BE2165" i="2"/>
  <c r="G1572" i="2"/>
  <c r="H1572" i="2" s="1"/>
  <c r="BE2173" i="2"/>
  <c r="L1084" i="2"/>
  <c r="BG763" i="2"/>
  <c r="BH2205" i="2"/>
  <c r="BE354" i="2"/>
  <c r="BF939" i="2"/>
  <c r="BE278" i="2"/>
  <c r="G1620" i="2"/>
  <c r="H1620" i="2" s="1"/>
  <c r="K1092" i="2"/>
  <c r="BE1553" i="2"/>
  <c r="BH2344" i="2"/>
  <c r="L2778" i="2"/>
  <c r="BH691" i="2"/>
  <c r="BE2638" i="2"/>
  <c r="BE2740" i="2"/>
  <c r="K2173" i="2"/>
  <c r="CD1084" i="2"/>
  <c r="BH1620" i="2"/>
  <c r="L317" i="2"/>
  <c r="J752" i="2"/>
  <c r="BF2710" i="2"/>
  <c r="BG649" i="2"/>
  <c r="BE754" i="2"/>
  <c r="K752" i="2"/>
  <c r="L119" i="2"/>
  <c r="BE2710" i="2"/>
  <c r="BE400" i="2"/>
  <c r="BF649" i="2"/>
  <c r="L754" i="2"/>
  <c r="BG798" i="2"/>
  <c r="G2710" i="2"/>
  <c r="H2710" i="2" s="1"/>
  <c r="G1467" i="2"/>
  <c r="H1467" i="2" s="1"/>
  <c r="L2743" i="2"/>
  <c r="BG1685" i="2"/>
  <c r="BG2531" i="2"/>
  <c r="G2673" i="2"/>
  <c r="H2673" i="2" s="1"/>
  <c r="K373" i="2"/>
  <c r="J807" i="2"/>
  <c r="BE469" i="2"/>
  <c r="CC752" i="2"/>
  <c r="L400" i="2"/>
  <c r="J649" i="2"/>
  <c r="J754" i="2"/>
  <c r="BF1685" i="2"/>
  <c r="BE2531" i="2"/>
  <c r="BH2673" i="2"/>
  <c r="BF373" i="2"/>
  <c r="G807" i="2"/>
  <c r="H807" i="2" s="1"/>
  <c r="G469" i="2"/>
  <c r="H469" i="2" s="1"/>
  <c r="BF1537" i="2"/>
  <c r="BH2163" i="2"/>
  <c r="BG400" i="2"/>
  <c r="BE649" i="2"/>
  <c r="G754" i="2"/>
  <c r="H754" i="2" s="1"/>
  <c r="BF791" i="2"/>
  <c r="BE1685" i="2"/>
  <c r="BG2673" i="2"/>
  <c r="L373" i="2"/>
  <c r="CC807" i="2"/>
  <c r="BG469" i="2"/>
  <c r="BH2649" i="2"/>
  <c r="BG2163" i="2"/>
  <c r="J1968" i="2"/>
  <c r="BF754" i="2"/>
  <c r="J1467" i="2"/>
  <c r="BH400" i="2"/>
  <c r="G649" i="2"/>
  <c r="H649" i="2" s="1"/>
  <c r="K754" i="2"/>
  <c r="BE792" i="2"/>
  <c r="G1685" i="2"/>
  <c r="H1685" i="2" s="1"/>
  <c r="BE1508" i="2"/>
  <c r="BF2673" i="2"/>
  <c r="CC373" i="2"/>
  <c r="K469" i="2"/>
  <c r="BF2163" i="2"/>
  <c r="L1968" i="2"/>
  <c r="BH1685" i="2"/>
  <c r="J400" i="2"/>
  <c r="J1685" i="2"/>
  <c r="BE2673" i="2"/>
  <c r="BE1062" i="2"/>
  <c r="BH373" i="2"/>
  <c r="J469" i="2"/>
  <c r="BH752" i="2"/>
  <c r="BE2163" i="2"/>
  <c r="BF2654" i="2"/>
  <c r="L1467" i="2"/>
  <c r="BH1467" i="2"/>
  <c r="K1685" i="2"/>
  <c r="G994" i="2"/>
  <c r="H994" i="2" s="1"/>
  <c r="L2673" i="2"/>
  <c r="G373" i="2"/>
  <c r="H373" i="2" s="1"/>
  <c r="BH1671" i="2"/>
  <c r="BG752" i="2"/>
  <c r="L2163" i="2"/>
  <c r="J524" i="2"/>
  <c r="K524" i="2"/>
  <c r="BC1721" i="2"/>
  <c r="BH798" i="2"/>
  <c r="BG1467" i="2"/>
  <c r="BE274" i="2"/>
  <c r="K2673" i="2"/>
  <c r="BH807" i="2"/>
  <c r="BF752" i="2"/>
  <c r="J1044" i="2"/>
  <c r="J2163" i="2"/>
  <c r="L524" i="2"/>
  <c r="M1304" i="2"/>
  <c r="CD2710" i="2"/>
  <c r="BF1467" i="2"/>
  <c r="CD2673" i="2"/>
  <c r="BF273" i="2"/>
  <c r="BG807" i="2"/>
  <c r="BE752" i="2"/>
  <c r="G805" i="2"/>
  <c r="H805" i="2" s="1"/>
  <c r="G2163" i="2"/>
  <c r="H2163" i="2" s="1"/>
  <c r="F267" i="2"/>
  <c r="BH754" i="2"/>
  <c r="BH2710" i="2"/>
  <c r="BE1467" i="2"/>
  <c r="L1028" i="2"/>
  <c r="K805" i="2"/>
  <c r="K2750" i="2"/>
  <c r="K223" i="2"/>
  <c r="BE1656" i="2"/>
  <c r="CD1106" i="2"/>
  <c r="CC655" i="2"/>
  <c r="BE3065" i="2"/>
  <c r="J2398" i="2"/>
  <c r="BH2398" i="2"/>
  <c r="K798" i="2"/>
  <c r="L798" i="2"/>
  <c r="BG388" i="2"/>
  <c r="G1656" i="2"/>
  <c r="H1656" i="2" s="1"/>
  <c r="BH1106" i="2"/>
  <c r="BH1024" i="2"/>
  <c r="BE655" i="2"/>
  <c r="K3065" i="2"/>
  <c r="J1603" i="2"/>
  <c r="BH1954" i="2"/>
  <c r="BF1154" i="2"/>
  <c r="J798" i="2"/>
  <c r="J388" i="2"/>
  <c r="BF977" i="2"/>
  <c r="L2144" i="2"/>
  <c r="BH1656" i="2"/>
  <c r="BG1106" i="2"/>
  <c r="BF3065" i="2"/>
  <c r="L279" i="2"/>
  <c r="G1954" i="2"/>
  <c r="H1954" i="2" s="1"/>
  <c r="BE1154" i="2"/>
  <c r="G798" i="2"/>
  <c r="H798" i="2" s="1"/>
  <c r="G388" i="2"/>
  <c r="H388" i="2" s="1"/>
  <c r="BG1656" i="2"/>
  <c r="BF1106" i="2"/>
  <c r="BH3065" i="2"/>
  <c r="G2398" i="2"/>
  <c r="H2398" i="2" s="1"/>
  <c r="L1954" i="2"/>
  <c r="J1954" i="2"/>
  <c r="G1154" i="2"/>
  <c r="H1154" i="2" s="1"/>
  <c r="BH388" i="2"/>
  <c r="G223" i="2"/>
  <c r="H223" i="2" s="1"/>
  <c r="BF1656" i="2"/>
  <c r="BE1106" i="2"/>
  <c r="BF1491" i="2"/>
  <c r="CC3101" i="2"/>
  <c r="G3065" i="2"/>
  <c r="H3065" i="2" s="1"/>
  <c r="BG2398" i="2"/>
  <c r="K1954" i="2"/>
  <c r="BH1154" i="2"/>
  <c r="CC388" i="2"/>
  <c r="CC223" i="2"/>
  <c r="L1656" i="2"/>
  <c r="G1106" i="2"/>
  <c r="H1106" i="2" s="1"/>
  <c r="L1254" i="2"/>
  <c r="BE2398" i="2"/>
  <c r="L3065" i="2"/>
  <c r="BH223" i="2"/>
  <c r="J1656" i="2"/>
  <c r="K1106" i="2"/>
  <c r="BH2701" i="2"/>
  <c r="BE279" i="2"/>
  <c r="J279" i="2"/>
  <c r="BG1154" i="2"/>
  <c r="BG223" i="2"/>
  <c r="K1656" i="2"/>
  <c r="BE1537" i="2"/>
  <c r="J1106" i="2"/>
  <c r="BG2701" i="2"/>
  <c r="BD3159" i="2"/>
  <c r="BE1954" i="2"/>
  <c r="L1082" i="2"/>
  <c r="BF798" i="2"/>
  <c r="BF223" i="2"/>
  <c r="BH1050" i="2"/>
  <c r="BF2701" i="2"/>
  <c r="J115" i="2"/>
  <c r="BE798" i="2"/>
  <c r="L2398" i="2"/>
  <c r="K2345" i="2"/>
  <c r="BE2356" i="2"/>
  <c r="J2361" i="2"/>
  <c r="CC2356" i="2"/>
  <c r="BH2345" i="2"/>
  <c r="BF2356" i="2"/>
  <c r="BG2361" i="2"/>
  <c r="BF2361" i="2"/>
  <c r="BD2402" i="2"/>
  <c r="J2345" i="2"/>
  <c r="BG2345" i="2"/>
  <c r="G2345" i="2"/>
  <c r="H2345" i="2" s="1"/>
  <c r="L2356" i="2"/>
  <c r="BF2345" i="2"/>
  <c r="BG2356" i="2"/>
  <c r="G2356" i="2"/>
  <c r="H2356" i="2" s="1"/>
  <c r="BE2345" i="2"/>
  <c r="K2356" i="2"/>
  <c r="E1851" i="2"/>
  <c r="BD1869" i="2"/>
  <c r="BC1851" i="2"/>
  <c r="BA1869" i="2"/>
  <c r="BH2341" i="2"/>
  <c r="E1869" i="2"/>
  <c r="BB1869" i="2"/>
  <c r="K274" i="2"/>
  <c r="BE379" i="2"/>
  <c r="BF1004" i="2"/>
  <c r="BF749" i="2"/>
  <c r="CD2633" i="2"/>
  <c r="BH1857" i="2"/>
  <c r="K2739" i="2"/>
  <c r="CD274" i="2"/>
  <c r="BE749" i="2"/>
  <c r="BH2380" i="2"/>
  <c r="BE2633" i="2"/>
  <c r="J2909" i="2"/>
  <c r="BH3089" i="2"/>
  <c r="G2633" i="2"/>
  <c r="H2633" i="2" s="1"/>
  <c r="J2380" i="2"/>
  <c r="L2633" i="2"/>
  <c r="BE2380" i="2"/>
  <c r="G2909" i="2"/>
  <c r="H2909" i="2" s="1"/>
  <c r="BE1001" i="2"/>
  <c r="BH1254" i="2"/>
  <c r="BH2633" i="2"/>
  <c r="BF786" i="2"/>
  <c r="BG1254" i="2"/>
  <c r="K2380" i="2"/>
  <c r="BF1254" i="2"/>
  <c r="BG2633" i="2"/>
  <c r="BB1865" i="2"/>
  <c r="BH274" i="2"/>
  <c r="BE1254" i="2"/>
  <c r="BC1865" i="2"/>
  <c r="BD1865" i="2"/>
  <c r="D1865" i="2"/>
  <c r="J274" i="2"/>
  <c r="BE1645" i="2"/>
  <c r="BF1305" i="2"/>
  <c r="G1254" i="2"/>
  <c r="H1254" i="2" s="1"/>
  <c r="E1865" i="2"/>
  <c r="BG274" i="2"/>
  <c r="G1645" i="2"/>
  <c r="H1645" i="2" s="1"/>
  <c r="K1254" i="2"/>
  <c r="G115" i="2"/>
  <c r="H115" i="2" s="1"/>
  <c r="BC3159" i="2"/>
  <c r="J379" i="2"/>
  <c r="J2633" i="2"/>
  <c r="J3166" i="2"/>
  <c r="BC1867" i="2"/>
  <c r="D1851" i="2"/>
  <c r="BD1851" i="2"/>
  <c r="BB1851" i="2"/>
  <c r="E1867" i="2"/>
  <c r="D1867" i="2"/>
  <c r="D2405" i="2"/>
  <c r="A230" i="4" s="1"/>
  <c r="R42" i="1"/>
  <c r="F230" i="4"/>
  <c r="BC2405" i="2"/>
  <c r="G230" i="4"/>
  <c r="E2405" i="2"/>
  <c r="X19" i="1"/>
  <c r="BC1039" i="2"/>
  <c r="BG1029" i="2"/>
  <c r="G1029" i="2"/>
  <c r="H1029" i="2" s="1"/>
  <c r="BF2531" i="2"/>
  <c r="J2531" i="2"/>
  <c r="K2531" i="2"/>
  <c r="L2531" i="2"/>
  <c r="BH2531" i="2"/>
  <c r="K2743" i="2"/>
  <c r="BG2743" i="2"/>
  <c r="BH2743" i="2"/>
  <c r="G2743" i="2"/>
  <c r="H2743" i="2" s="1"/>
  <c r="J2743" i="2"/>
  <c r="L1633" i="2"/>
  <c r="K1633" i="2"/>
  <c r="G541" i="2"/>
  <c r="H541" i="2" s="1"/>
  <c r="CC541" i="2"/>
  <c r="J541" i="2"/>
  <c r="K541" i="2"/>
  <c r="L541" i="2"/>
  <c r="BE541" i="2"/>
  <c r="BF541" i="2"/>
  <c r="K1062" i="2"/>
  <c r="CD1062" i="2"/>
  <c r="G1062" i="2"/>
  <c r="H1062" i="2" s="1"/>
  <c r="BF1062" i="2"/>
  <c r="BG1062" i="2"/>
  <c r="BH1645" i="2"/>
  <c r="CC1645" i="2"/>
  <c r="L1645" i="2"/>
  <c r="K1645" i="2"/>
  <c r="J1645" i="2"/>
  <c r="BG1651" i="2"/>
  <c r="BH1651" i="2"/>
  <c r="G1651" i="2"/>
  <c r="H1651" i="2" s="1"/>
  <c r="BE1651" i="2"/>
  <c r="BF1651" i="2"/>
  <c r="BE1520" i="2"/>
  <c r="L1520" i="2"/>
  <c r="J1520" i="2"/>
  <c r="L1328" i="2"/>
  <c r="BF1328" i="2"/>
  <c r="BG1328" i="2"/>
  <c r="BH1328" i="2"/>
  <c r="CC1328" i="2"/>
  <c r="BG449" i="2"/>
  <c r="G449" i="2"/>
  <c r="H449" i="2" s="1"/>
  <c r="BH449" i="2"/>
  <c r="CC449" i="2"/>
  <c r="K449" i="2"/>
  <c r="L449" i="2"/>
  <c r="BF2597" i="2"/>
  <c r="BE2597" i="2"/>
  <c r="BH286" i="2"/>
  <c r="BG286" i="2"/>
  <c r="CC1613" i="2"/>
  <c r="L1613" i="2"/>
  <c r="L473" i="2"/>
  <c r="J473" i="2"/>
  <c r="BG1072" i="2"/>
  <c r="BH1072" i="2"/>
  <c r="L1072" i="2"/>
  <c r="K1072" i="2"/>
  <c r="CD1072" i="2"/>
  <c r="J1072" i="2"/>
  <c r="G802" i="2"/>
  <c r="H802" i="2" s="1"/>
  <c r="K1048" i="2"/>
  <c r="L1048" i="2"/>
  <c r="CC1037" i="2"/>
  <c r="BH1037" i="2"/>
  <c r="BE1504" i="2"/>
  <c r="K1504" i="2"/>
  <c r="CC443" i="2"/>
  <c r="L443" i="2"/>
  <c r="J443" i="2"/>
  <c r="K443" i="2"/>
  <c r="BG443" i="2"/>
  <c r="BH443" i="2"/>
  <c r="G443" i="2"/>
  <c r="H443" i="2" s="1"/>
  <c r="BE591" i="2"/>
  <c r="BF591" i="2"/>
  <c r="BH591" i="2"/>
  <c r="G591" i="2"/>
  <c r="H591" i="2" s="1"/>
  <c r="J591" i="2"/>
  <c r="CC2190" i="2"/>
  <c r="G2190" i="2"/>
  <c r="H2190" i="2" s="1"/>
  <c r="J2190" i="2"/>
  <c r="L2190" i="2"/>
  <c r="K2190" i="2"/>
  <c r="BE2190" i="2"/>
  <c r="BF2190" i="2"/>
  <c r="CD2704" i="2"/>
  <c r="G2704" i="2"/>
  <c r="H2704" i="2" s="1"/>
  <c r="K2704" i="2"/>
  <c r="L2704" i="2"/>
  <c r="BE2704" i="2"/>
  <c r="BF2704" i="2"/>
  <c r="BG2704" i="2"/>
  <c r="BH2704" i="2"/>
  <c r="G2375" i="2"/>
  <c r="H2375" i="2" s="1"/>
  <c r="K2375" i="2"/>
  <c r="L2375" i="2"/>
  <c r="BG2375" i="2"/>
  <c r="J2375" i="2"/>
  <c r="BH2375" i="2"/>
  <c r="BF2375" i="2"/>
  <c r="BE2375" i="2"/>
  <c r="CC2375" i="2"/>
  <c r="G2153" i="2"/>
  <c r="H2153" i="2" s="1"/>
  <c r="L2153" i="2"/>
  <c r="L2596" i="2"/>
  <c r="J2596" i="2"/>
  <c r="BH2596" i="2"/>
  <c r="G2596" i="2"/>
  <c r="H2596" i="2" s="1"/>
  <c r="BE2596" i="2"/>
  <c r="BF2596" i="2"/>
  <c r="BG2596" i="2"/>
  <c r="G1468" i="2"/>
  <c r="H1468" i="2" s="1"/>
  <c r="L1468" i="2"/>
  <c r="BF1468" i="2"/>
  <c r="L2549" i="2"/>
  <c r="K2549" i="2"/>
  <c r="BG2549" i="2"/>
  <c r="J739" i="2"/>
  <c r="BG739" i="2"/>
  <c r="K739" i="2"/>
  <c r="BC1866" i="2"/>
  <c r="D1866" i="2"/>
  <c r="E1866" i="2"/>
  <c r="D1857" i="2"/>
  <c r="BA1857" i="2"/>
  <c r="BB1857" i="2"/>
  <c r="E1857" i="2"/>
  <c r="BD1857" i="2"/>
  <c r="F2923" i="2"/>
  <c r="G254" i="4"/>
  <c r="BB2923" i="2"/>
  <c r="BF507" i="2"/>
  <c r="BG507" i="2"/>
  <c r="CC507" i="2"/>
  <c r="L507" i="2"/>
  <c r="K507" i="2"/>
  <c r="J641" i="2"/>
  <c r="BF641" i="2"/>
  <c r="L641" i="2"/>
  <c r="BG641" i="2"/>
  <c r="BH641" i="2"/>
  <c r="K641" i="2"/>
  <c r="G641" i="2"/>
  <c r="H641" i="2" s="1"/>
  <c r="G2340" i="2"/>
  <c r="H2340" i="2" s="1"/>
  <c r="BH2340" i="2"/>
  <c r="K2534" i="2"/>
  <c r="BH2534" i="2"/>
  <c r="G2534" i="2"/>
  <c r="H2534" i="2" s="1"/>
  <c r="BE2534" i="2"/>
  <c r="BG2728" i="2"/>
  <c r="BH2728" i="2"/>
  <c r="Z42" i="1"/>
  <c r="K15" i="3"/>
  <c r="G15" i="3"/>
  <c r="H15" i="3" s="1"/>
  <c r="G2742" i="2"/>
  <c r="H2742" i="2" s="1"/>
  <c r="BE2742" i="2"/>
  <c r="BF2742" i="2"/>
  <c r="BG2742" i="2"/>
  <c r="BH2742" i="2"/>
  <c r="L1257" i="2"/>
  <c r="J1257" i="2"/>
  <c r="K1257" i="2"/>
  <c r="BE1257" i="2"/>
  <c r="BF1257" i="2"/>
  <c r="BG1257" i="2"/>
  <c r="BH1257" i="2"/>
  <c r="G1257" i="2"/>
  <c r="H1257" i="2" s="1"/>
  <c r="J3158" i="2"/>
  <c r="M3158" i="2" s="1"/>
  <c r="BE3158" i="2"/>
  <c r="BH3158" i="2"/>
  <c r="G3158" i="2"/>
  <c r="H3158" i="2" s="1"/>
  <c r="CD3158" i="2"/>
  <c r="BG3187" i="2"/>
  <c r="BH3187" i="2"/>
  <c r="X27" i="1"/>
  <c r="BC1546" i="2"/>
  <c r="BH507" i="2"/>
  <c r="BG790" i="2"/>
  <c r="G809" i="2"/>
  <c r="H809" i="2" s="1"/>
  <c r="CC809" i="2"/>
  <c r="L1544" i="2"/>
  <c r="K1544" i="2"/>
  <c r="CC397" i="2"/>
  <c r="L397" i="2"/>
  <c r="BE397" i="2"/>
  <c r="BG397" i="2"/>
  <c r="K397" i="2"/>
  <c r="J397" i="2"/>
  <c r="G397" i="2"/>
  <c r="H397" i="2" s="1"/>
  <c r="BG946" i="2"/>
  <c r="CC946" i="2"/>
  <c r="G946" i="2"/>
  <c r="H946" i="2" s="1"/>
  <c r="L946" i="2"/>
  <c r="BE946" i="2"/>
  <c r="AV42" i="1"/>
  <c r="G147" i="3"/>
  <c r="H147" i="3" s="1"/>
  <c r="J147" i="3"/>
  <c r="K40" i="3"/>
  <c r="G40" i="3"/>
  <c r="H40" i="3" s="1"/>
  <c r="J40" i="3"/>
  <c r="J2636" i="2"/>
  <c r="K2636" i="2"/>
  <c r="BE2636" i="2"/>
  <c r="BF2636" i="2"/>
  <c r="BG2636" i="2"/>
  <c r="BH2636" i="2"/>
  <c r="CC1586" i="2"/>
  <c r="BH1586" i="2"/>
  <c r="G1586" i="2"/>
  <c r="H1586" i="2" s="1"/>
  <c r="L1586" i="2"/>
  <c r="K1586" i="2"/>
  <c r="J1586" i="2"/>
  <c r="BE1586" i="2"/>
  <c r="K1701" i="2"/>
  <c r="BF1701" i="2"/>
  <c r="BG1701" i="2"/>
  <c r="BH1701" i="2"/>
  <c r="G1701" i="2"/>
  <c r="H1701" i="2" s="1"/>
  <c r="G2373" i="2"/>
  <c r="H2373" i="2" s="1"/>
  <c r="BH2373" i="2"/>
  <c r="BF2373" i="2"/>
  <c r="BE2373" i="2"/>
  <c r="K2373" i="2"/>
  <c r="J2373" i="2"/>
  <c r="J1864" i="2"/>
  <c r="BG1864" i="2"/>
  <c r="BE1864" i="2"/>
  <c r="L1864" i="2"/>
  <c r="K1864" i="2"/>
  <c r="G1864" i="2"/>
  <c r="H1864" i="2" s="1"/>
  <c r="BH548" i="2"/>
  <c r="L548" i="2"/>
  <c r="J548" i="2"/>
  <c r="G548" i="2"/>
  <c r="H548" i="2" s="1"/>
  <c r="BH474" i="2"/>
  <c r="J474" i="2"/>
  <c r="K474" i="2"/>
  <c r="BE474" i="2"/>
  <c r="BG474" i="2"/>
  <c r="BE1514" i="2"/>
  <c r="BF1514" i="2"/>
  <c r="BG1514" i="2"/>
  <c r="BE2720" i="2"/>
  <c r="BF2720" i="2"/>
  <c r="BG2720" i="2"/>
  <c r="CD2720" i="2"/>
  <c r="BA2405" i="2"/>
  <c r="F254" i="4"/>
  <c r="BE507" i="2"/>
  <c r="CC385" i="2"/>
  <c r="K385" i="2"/>
  <c r="J385" i="2"/>
  <c r="BG385" i="2"/>
  <c r="L385" i="2"/>
  <c r="BF385" i="2"/>
  <c r="G385" i="2"/>
  <c r="H385" i="2" s="1"/>
  <c r="J139" i="3"/>
  <c r="G139" i="3"/>
  <c r="H139" i="3" s="1"/>
  <c r="L386" i="2"/>
  <c r="J386" i="2"/>
  <c r="J507" i="2"/>
  <c r="CC355" i="2"/>
  <c r="G355" i="2"/>
  <c r="H355" i="2" s="1"/>
  <c r="G640" i="2"/>
  <c r="H640" i="2" s="1"/>
  <c r="BE640" i="2"/>
  <c r="BG779" i="2"/>
  <c r="CC779" i="2"/>
  <c r="G779" i="2"/>
  <c r="H779" i="2" s="1"/>
  <c r="J779" i="2"/>
  <c r="L779" i="2"/>
  <c r="K779" i="2"/>
  <c r="L819" i="2"/>
  <c r="M819" i="2" s="1"/>
  <c r="BF819" i="2"/>
  <c r="BG819" i="2"/>
  <c r="BH819" i="2"/>
  <c r="CC819" i="2"/>
  <c r="CC1033" i="2"/>
  <c r="BG1033" i="2"/>
  <c r="K466" i="2"/>
  <c r="L466" i="2"/>
  <c r="BH602" i="2"/>
  <c r="K602" i="2"/>
  <c r="G602" i="2"/>
  <c r="H602" i="2" s="1"/>
  <c r="J602" i="2"/>
  <c r="L602" i="2"/>
  <c r="BE602" i="2"/>
  <c r="CC572" i="2"/>
  <c r="L572" i="2"/>
  <c r="J572" i="2"/>
  <c r="K572" i="2"/>
  <c r="BE572" i="2"/>
  <c r="BF572" i="2"/>
  <c r="BG572" i="2"/>
  <c r="CD1068" i="2"/>
  <c r="J1068" i="2"/>
  <c r="K1068" i="2"/>
  <c r="BE1068" i="2"/>
  <c r="BF1068" i="2"/>
  <c r="BG1068" i="2"/>
  <c r="BH1068" i="2"/>
  <c r="G1068" i="2"/>
  <c r="H1068" i="2" s="1"/>
  <c r="G137" i="4"/>
  <c r="F137" i="4"/>
  <c r="F335" i="2"/>
  <c r="E2409" i="2"/>
  <c r="A233" i="4" s="1"/>
  <c r="F233" i="4"/>
  <c r="G233" i="4"/>
  <c r="BG994" i="2"/>
  <c r="J2605" i="2"/>
  <c r="K2605" i="2"/>
  <c r="L2605" i="2"/>
  <c r="BE2605" i="2"/>
  <c r="BF2605" i="2"/>
  <c r="BG2605" i="2"/>
  <c r="BG359" i="2"/>
  <c r="BE359" i="2"/>
  <c r="L741" i="2"/>
  <c r="BE741" i="2"/>
  <c r="BF741" i="2"/>
  <c r="BG741" i="2"/>
  <c r="BH741" i="2"/>
  <c r="BH1307" i="2"/>
  <c r="L1307" i="2"/>
  <c r="BG1625" i="2"/>
  <c r="BF1625" i="2"/>
  <c r="CD1083" i="2"/>
  <c r="J1083" i="2"/>
  <c r="G1083" i="2"/>
  <c r="H1083" i="2" s="1"/>
  <c r="BE1083" i="2"/>
  <c r="BF1083" i="2"/>
  <c r="BG1083" i="2"/>
  <c r="BH1083" i="2"/>
  <c r="CC2180" i="2"/>
  <c r="G2180" i="2"/>
  <c r="H2180" i="2" s="1"/>
  <c r="K2180" i="2"/>
  <c r="L2180" i="2"/>
  <c r="BE2180" i="2"/>
  <c r="BF2180" i="2"/>
  <c r="BG2180" i="2"/>
  <c r="BH2180" i="2"/>
  <c r="G507" i="2"/>
  <c r="H507" i="2" s="1"/>
  <c r="BH794" i="2"/>
  <c r="BH941" i="2"/>
  <c r="BG941" i="2"/>
  <c r="BH461" i="2"/>
  <c r="CC461" i="2"/>
  <c r="CC432" i="2"/>
  <c r="K432" i="2"/>
  <c r="G432" i="2"/>
  <c r="H432" i="2" s="1"/>
  <c r="BE432" i="2"/>
  <c r="BF432" i="2"/>
  <c r="BG432" i="2"/>
  <c r="L1070" i="2"/>
  <c r="CD1070" i="2"/>
  <c r="BF1334" i="2"/>
  <c r="BE1334" i="2"/>
  <c r="L1518" i="2"/>
  <c r="J2213" i="2"/>
  <c r="K2213" i="2"/>
  <c r="BH2213" i="2"/>
  <c r="CC1585" i="2"/>
  <c r="G1585" i="2"/>
  <c r="H1585" i="2" s="1"/>
  <c r="BE790" i="2"/>
  <c r="BF790" i="2"/>
  <c r="BE2724" i="2"/>
  <c r="BG2724" i="2"/>
  <c r="L767" i="2"/>
  <c r="BH767" i="2"/>
  <c r="K1512" i="2"/>
  <c r="BH1512" i="2"/>
  <c r="G1512" i="2"/>
  <c r="H1512" i="2" s="1"/>
  <c r="BE1512" i="2"/>
  <c r="BE422" i="2"/>
  <c r="J422" i="2"/>
  <c r="BG997" i="2"/>
  <c r="BH997" i="2"/>
  <c r="CC997" i="2"/>
  <c r="G997" i="2"/>
  <c r="H997" i="2" s="1"/>
  <c r="K997" i="2"/>
  <c r="J997" i="2"/>
  <c r="K482" i="2"/>
  <c r="G482" i="2"/>
  <c r="H482" i="2" s="1"/>
  <c r="BF482" i="2"/>
  <c r="BG482" i="2"/>
  <c r="K2721" i="2"/>
  <c r="BE2721" i="2"/>
  <c r="BG2721" i="2"/>
  <c r="BH2721" i="2"/>
  <c r="CD2721" i="2"/>
  <c r="BH2543" i="2"/>
  <c r="L2543" i="2"/>
  <c r="J2543" i="2"/>
  <c r="K2543" i="2"/>
  <c r="G2543" i="2"/>
  <c r="H2543" i="2" s="1"/>
  <c r="BE2543" i="2"/>
  <c r="J470" i="2"/>
  <c r="G470" i="2"/>
  <c r="H470" i="2" s="1"/>
  <c r="L1623" i="2"/>
  <c r="J1623" i="2"/>
  <c r="K1623" i="2"/>
  <c r="G1623" i="2"/>
  <c r="H1623" i="2" s="1"/>
  <c r="BE1623" i="2"/>
  <c r="BF1623" i="2"/>
  <c r="BG1623" i="2"/>
  <c r="BH994" i="2"/>
  <c r="BF994" i="2"/>
  <c r="CC564" i="2"/>
  <c r="BH564" i="2"/>
  <c r="BG2764" i="2"/>
  <c r="BF2764" i="2"/>
  <c r="CC398" i="2"/>
  <c r="J398" i="2"/>
  <c r="J2715" i="2"/>
  <c r="BE2715" i="2"/>
  <c r="BF2715" i="2"/>
  <c r="J369" i="2"/>
  <c r="G369" i="2"/>
  <c r="H369" i="2" s="1"/>
  <c r="CC2214" i="2"/>
  <c r="L2214" i="2"/>
  <c r="J2214" i="2"/>
  <c r="BF2214" i="2"/>
  <c r="BG2214" i="2"/>
  <c r="BH2214" i="2"/>
  <c r="J2193" i="2"/>
  <c r="L2193" i="2"/>
  <c r="BG2193" i="2"/>
  <c r="BH2193" i="2"/>
  <c r="BE2193" i="2"/>
  <c r="BF2193" i="2"/>
  <c r="BE1295" i="2"/>
  <c r="BH1295" i="2"/>
  <c r="J2134" i="2"/>
  <c r="BF2134" i="2"/>
  <c r="BG1498" i="2"/>
  <c r="L1498" i="2"/>
  <c r="J1498" i="2"/>
  <c r="K1498" i="2"/>
  <c r="K1692" i="2"/>
  <c r="J1692" i="2"/>
  <c r="L1692" i="2"/>
  <c r="G1692" i="2"/>
  <c r="H1692" i="2" s="1"/>
  <c r="BE1692" i="2"/>
  <c r="BF1692" i="2"/>
  <c r="BG1692" i="2"/>
  <c r="BH2756" i="2"/>
  <c r="L2756" i="2"/>
  <c r="BE2756" i="2"/>
  <c r="AP42" i="1"/>
  <c r="G2648" i="2"/>
  <c r="H2648" i="2" s="1"/>
  <c r="L1114" i="2"/>
  <c r="G429" i="2"/>
  <c r="H429" i="2" s="1"/>
  <c r="L1360" i="2"/>
  <c r="BE2622" i="2"/>
  <c r="CC1321" i="2"/>
  <c r="BE2767" i="2"/>
  <c r="BE2532" i="2"/>
  <c r="BG498" i="2"/>
  <c r="BG1603" i="2"/>
  <c r="BG1294" i="2"/>
  <c r="L1953" i="2"/>
  <c r="BB1862" i="2"/>
  <c r="BA1862" i="2"/>
  <c r="L346" i="2"/>
  <c r="K519" i="2"/>
  <c r="BN42" i="1"/>
  <c r="L2648" i="2"/>
  <c r="M2648" i="2" s="1"/>
  <c r="K1114" i="2"/>
  <c r="BH613" i="2"/>
  <c r="J429" i="2"/>
  <c r="K1360" i="2"/>
  <c r="G1689" i="2"/>
  <c r="H1689" i="2" s="1"/>
  <c r="L2622" i="2"/>
  <c r="CD1115" i="2"/>
  <c r="BH2695" i="2"/>
  <c r="G2532" i="2"/>
  <c r="H2532" i="2" s="1"/>
  <c r="BF498" i="2"/>
  <c r="BF1603" i="2"/>
  <c r="BF1294" i="2"/>
  <c r="J1953" i="2"/>
  <c r="K1927" i="2"/>
  <c r="J519" i="2"/>
  <c r="K1297" i="2"/>
  <c r="J1114" i="2"/>
  <c r="BG613" i="2"/>
  <c r="L429" i="2"/>
  <c r="J1360" i="2"/>
  <c r="BH1689" i="2"/>
  <c r="G1115" i="2"/>
  <c r="H1115" i="2" s="1"/>
  <c r="BG2695" i="2"/>
  <c r="BH2532" i="2"/>
  <c r="BH2768" i="2"/>
  <c r="BE1603" i="2"/>
  <c r="BE1294" i="2"/>
  <c r="G2565" i="2"/>
  <c r="H2565" i="2" s="1"/>
  <c r="E1862" i="2"/>
  <c r="G1927" i="2"/>
  <c r="H1927" i="2" s="1"/>
  <c r="BR42" i="1"/>
  <c r="BE1927" i="2"/>
  <c r="BF1297" i="2"/>
  <c r="G117" i="2"/>
  <c r="H117" i="2" s="1"/>
  <c r="CD1114" i="2"/>
  <c r="BF613" i="2"/>
  <c r="CC429" i="2"/>
  <c r="G1360" i="2"/>
  <c r="H1360" i="2" s="1"/>
  <c r="G2562" i="2"/>
  <c r="H2562" i="2" s="1"/>
  <c r="BG1689" i="2"/>
  <c r="G467" i="2"/>
  <c r="H467" i="2" s="1"/>
  <c r="BF1372" i="2"/>
  <c r="BH1115" i="2"/>
  <c r="BF2695" i="2"/>
  <c r="L2532" i="2"/>
  <c r="BG2768" i="2"/>
  <c r="G1603" i="2"/>
  <c r="H1603" i="2" s="1"/>
  <c r="BH2565" i="2"/>
  <c r="BH3072" i="2"/>
  <c r="G1297" i="2"/>
  <c r="H1297" i="2" s="1"/>
  <c r="J1297" i="2"/>
  <c r="BE613" i="2"/>
  <c r="BH2562" i="2"/>
  <c r="BF1689" i="2"/>
  <c r="J467" i="2"/>
  <c r="BH1372" i="2"/>
  <c r="BG1321" i="2"/>
  <c r="BG1115" i="2"/>
  <c r="BE2695" i="2"/>
  <c r="K2532" i="2"/>
  <c r="BH1603" i="2"/>
  <c r="BG2565" i="2"/>
  <c r="CC1353" i="2"/>
  <c r="G3072" i="2"/>
  <c r="H3072" i="2" s="1"/>
  <c r="K3072" i="2"/>
  <c r="CC1297" i="2"/>
  <c r="L613" i="2"/>
  <c r="M613" i="2" s="1"/>
  <c r="BG2562" i="2"/>
  <c r="BE1689" i="2"/>
  <c r="BG467" i="2"/>
  <c r="BG1372" i="2"/>
  <c r="BH1321" i="2"/>
  <c r="BF1115" i="2"/>
  <c r="L2695" i="2"/>
  <c r="CC1603" i="2"/>
  <c r="BF2565" i="2"/>
  <c r="R48" i="1"/>
  <c r="D1862" i="2"/>
  <c r="G346" i="2"/>
  <c r="H346" i="2" s="1"/>
  <c r="L1088" i="2"/>
  <c r="D2404" i="2"/>
  <c r="A229" i="4" s="1"/>
  <c r="L48" i="1"/>
  <c r="BB2917" i="2"/>
  <c r="F141" i="4"/>
  <c r="AJ48" i="1"/>
  <c r="F2920" i="2"/>
  <c r="Z48" i="1"/>
  <c r="BC2922" i="2"/>
  <c r="BF2648" i="2"/>
  <c r="CD613" i="2"/>
  <c r="BF2562" i="2"/>
  <c r="BF467" i="2"/>
  <c r="BE1372" i="2"/>
  <c r="BF1321" i="2"/>
  <c r="BE1115" i="2"/>
  <c r="K2695" i="2"/>
  <c r="BE2565" i="2"/>
  <c r="J1927" i="2"/>
  <c r="BH346" i="2"/>
  <c r="BH1927" i="2"/>
  <c r="AH42" i="1"/>
  <c r="CC2398" i="2"/>
  <c r="CD1088" i="2"/>
  <c r="AL48" i="1"/>
  <c r="BH1353" i="2"/>
  <c r="BG346" i="2"/>
  <c r="K279" i="2"/>
  <c r="CD279" i="2"/>
  <c r="J1478" i="2"/>
  <c r="CC519" i="2"/>
  <c r="F2921" i="2"/>
  <c r="L1927" i="2"/>
  <c r="BF1927" i="2"/>
  <c r="BF346" i="2"/>
  <c r="BV42" i="1"/>
  <c r="K1478" i="2"/>
  <c r="BG2648" i="2"/>
  <c r="L467" i="2"/>
  <c r="BH2767" i="2"/>
  <c r="K1953" i="2"/>
  <c r="F2912" i="2"/>
  <c r="F245" i="4"/>
  <c r="F248" i="4"/>
  <c r="BB2922" i="2"/>
  <c r="BT42" i="1"/>
  <c r="L147" i="3"/>
  <c r="L40" i="3"/>
  <c r="M40" i="3" s="1"/>
  <c r="J126" i="3"/>
  <c r="M126" i="3" s="1"/>
  <c r="L66" i="3"/>
  <c r="AZ42" i="1"/>
  <c r="J123" i="3"/>
  <c r="K147" i="3"/>
  <c r="K66" i="3"/>
  <c r="F252" i="4"/>
  <c r="J66" i="3"/>
  <c r="L127" i="3"/>
  <c r="K123" i="3"/>
  <c r="G252" i="4"/>
  <c r="K127" i="3"/>
  <c r="J12" i="3"/>
  <c r="G229" i="4"/>
  <c r="BD2912" i="2"/>
  <c r="M1558" i="3"/>
  <c r="G78" i="3"/>
  <c r="H78" i="3" s="1"/>
  <c r="J127" i="3"/>
  <c r="G12" i="3"/>
  <c r="H12" i="3" s="1"/>
  <c r="BB335" i="2"/>
  <c r="AL42" i="1"/>
  <c r="AR48" i="1"/>
  <c r="F2407" i="2"/>
  <c r="BB2925" i="2"/>
  <c r="L78" i="3"/>
  <c r="L12" i="3"/>
  <c r="F232" i="4"/>
  <c r="K78" i="3"/>
  <c r="BA2921" i="2"/>
  <c r="L139" i="3"/>
  <c r="L15" i="3"/>
  <c r="M15" i="3" s="1"/>
  <c r="M20" i="3"/>
  <c r="K139" i="3"/>
  <c r="AV48" i="1"/>
  <c r="BC2924" i="2"/>
  <c r="L39" i="3"/>
  <c r="J39" i="3"/>
  <c r="BC2919" i="2"/>
  <c r="BC2923" i="2"/>
  <c r="D2914" i="2"/>
  <c r="AN48" i="1"/>
  <c r="AP48" i="1"/>
  <c r="E2920" i="2"/>
  <c r="M1091" i="3"/>
  <c r="M1127" i="3"/>
  <c r="M1282" i="3"/>
  <c r="M1203" i="3"/>
  <c r="M1247" i="3"/>
  <c r="M1234" i="3"/>
  <c r="M1259" i="3"/>
  <c r="M1250" i="3"/>
  <c r="M1294" i="3"/>
  <c r="CC1859" i="2"/>
  <c r="J1859" i="2"/>
  <c r="BE1318" i="2"/>
  <c r="J2149" i="2"/>
  <c r="M2149" i="2" s="1"/>
  <c r="BH969" i="2"/>
  <c r="L757" i="2"/>
  <c r="K321" i="2"/>
  <c r="BE2718" i="2"/>
  <c r="L1618" i="2"/>
  <c r="L783" i="2"/>
  <c r="G1523" i="2"/>
  <c r="H1523" i="2" s="1"/>
  <c r="CC1316" i="2"/>
  <c r="J2194" i="2"/>
  <c r="BH1001" i="2"/>
  <c r="BF1610" i="2"/>
  <c r="CC442" i="2"/>
  <c r="G1497" i="2"/>
  <c r="H1497" i="2" s="1"/>
  <c r="L1469" i="2"/>
  <c r="M1469" i="2" s="1"/>
  <c r="BF2355" i="2"/>
  <c r="L1334" i="2"/>
  <c r="BH392" i="2"/>
  <c r="K786" i="2"/>
  <c r="K1268" i="2"/>
  <c r="BF3112" i="2"/>
  <c r="BH791" i="2"/>
  <c r="BE1120" i="2"/>
  <c r="G2615" i="2"/>
  <c r="H2615" i="2" s="1"/>
  <c r="BF3105" i="2"/>
  <c r="K1077" i="2"/>
  <c r="CD2739" i="2"/>
  <c r="K1334" i="2"/>
  <c r="G363" i="2"/>
  <c r="H363" i="2" s="1"/>
  <c r="BE272" i="2"/>
  <c r="BE742" i="2"/>
  <c r="J1518" i="2"/>
  <c r="CC492" i="2"/>
  <c r="CC1561" i="2"/>
  <c r="G2144" i="2"/>
  <c r="H2144" i="2" s="1"/>
  <c r="BH1139" i="2"/>
  <c r="BH353" i="2"/>
  <c r="BF1671" i="2"/>
  <c r="G2149" i="2"/>
  <c r="H2149" i="2" s="1"/>
  <c r="BG969" i="2"/>
  <c r="K757" i="2"/>
  <c r="J321" i="2"/>
  <c r="CD2718" i="2"/>
  <c r="CC1618" i="2"/>
  <c r="G783" i="2"/>
  <c r="H783" i="2" s="1"/>
  <c r="BH1523" i="2"/>
  <c r="G1316" i="2"/>
  <c r="H1316" i="2" s="1"/>
  <c r="K2194" i="2"/>
  <c r="BG1001" i="2"/>
  <c r="BE409" i="2"/>
  <c r="BE1610" i="2"/>
  <c r="BH1497" i="2"/>
  <c r="J264" i="2"/>
  <c r="G1469" i="2"/>
  <c r="H1469" i="2" s="1"/>
  <c r="J2355" i="2"/>
  <c r="G1139" i="2"/>
  <c r="H1139" i="2" s="1"/>
  <c r="CC392" i="2"/>
  <c r="J639" i="2"/>
  <c r="L786" i="2"/>
  <c r="BG1268" i="2"/>
  <c r="K3112" i="2"/>
  <c r="L791" i="2"/>
  <c r="G1120" i="2"/>
  <c r="H1120" i="2" s="1"/>
  <c r="BH599" i="2"/>
  <c r="J2615" i="2"/>
  <c r="BE3105" i="2"/>
  <c r="BE1595" i="2"/>
  <c r="BH1695" i="2"/>
  <c r="J1077" i="2"/>
  <c r="J1334" i="2"/>
  <c r="BH363" i="2"/>
  <c r="J272" i="2"/>
  <c r="J742" i="2"/>
  <c r="BH2594" i="2"/>
  <c r="J2144" i="2"/>
  <c r="BG1139" i="2"/>
  <c r="BG353" i="2"/>
  <c r="BE1671" i="2"/>
  <c r="G1690" i="2"/>
  <c r="H1690" i="2" s="1"/>
  <c r="BF969" i="2"/>
  <c r="J757" i="2"/>
  <c r="L321" i="2"/>
  <c r="L2718" i="2"/>
  <c r="K783" i="2"/>
  <c r="BH3136" i="2"/>
  <c r="K3109" i="2"/>
  <c r="BF1309" i="2"/>
  <c r="CC758" i="2"/>
  <c r="BG1523" i="2"/>
  <c r="G2194" i="2"/>
  <c r="H2194" i="2" s="1"/>
  <c r="BF1001" i="2"/>
  <c r="G1610" i="2"/>
  <c r="H1610" i="2" s="1"/>
  <c r="BF2751" i="2"/>
  <c r="BG1497" i="2"/>
  <c r="G264" i="2"/>
  <c r="H264" i="2" s="1"/>
  <c r="BH2355" i="2"/>
  <c r="G119" i="2"/>
  <c r="H119" i="2" s="1"/>
  <c r="BB1161" i="2"/>
  <c r="G392" i="2"/>
  <c r="H392" i="2" s="1"/>
  <c r="J786" i="2"/>
  <c r="BH1669" i="2"/>
  <c r="J791" i="2"/>
  <c r="BH1120" i="2"/>
  <c r="BG599" i="2"/>
  <c r="K2615" i="2"/>
  <c r="L3105" i="2"/>
  <c r="G1595" i="2"/>
  <c r="H1595" i="2" s="1"/>
  <c r="BG1695" i="2"/>
  <c r="L1077" i="2"/>
  <c r="G1334" i="2"/>
  <c r="H1334" i="2" s="1"/>
  <c r="J363" i="2"/>
  <c r="BH272" i="2"/>
  <c r="K742" i="2"/>
  <c r="G2559" i="2"/>
  <c r="H2559" i="2" s="1"/>
  <c r="BF1070" i="2"/>
  <c r="BG2594" i="2"/>
  <c r="BE1673" i="2"/>
  <c r="BF1139" i="2"/>
  <c r="BE353" i="2"/>
  <c r="G1496" i="2"/>
  <c r="H1496" i="2" s="1"/>
  <c r="BH1480" i="2"/>
  <c r="BH1690" i="2"/>
  <c r="BE969" i="2"/>
  <c r="G757" i="2"/>
  <c r="H757" i="2" s="1"/>
  <c r="K2718" i="2"/>
  <c r="CC783" i="2"/>
  <c r="BG3136" i="2"/>
  <c r="BF1523" i="2"/>
  <c r="K1001" i="2"/>
  <c r="G1704" i="2"/>
  <c r="H1704" i="2" s="1"/>
  <c r="BH1132" i="2"/>
  <c r="K1610" i="2"/>
  <c r="BE2751" i="2"/>
  <c r="BF1497" i="2"/>
  <c r="BH264" i="2"/>
  <c r="BG3178" i="2"/>
  <c r="L1561" i="2"/>
  <c r="K2144" i="2"/>
  <c r="BF392" i="2"/>
  <c r="BF1908" i="2"/>
  <c r="L3068" i="2"/>
  <c r="K639" i="2"/>
  <c r="G786" i="2"/>
  <c r="H786" i="2" s="1"/>
  <c r="BG1669" i="2"/>
  <c r="K791" i="2"/>
  <c r="BG1120" i="2"/>
  <c r="BF599" i="2"/>
  <c r="L2615" i="2"/>
  <c r="BH1082" i="2"/>
  <c r="K3105" i="2"/>
  <c r="BH1595" i="2"/>
  <c r="BF1695" i="2"/>
  <c r="CD1077" i="2"/>
  <c r="CC1334" i="2"/>
  <c r="BG363" i="2"/>
  <c r="L272" i="2"/>
  <c r="G742" i="2"/>
  <c r="H742" i="2" s="1"/>
  <c r="BE1070" i="2"/>
  <c r="BF2594" i="2"/>
  <c r="G1673" i="2"/>
  <c r="H1673" i="2" s="1"/>
  <c r="BE1139" i="2"/>
  <c r="G353" i="2"/>
  <c r="H353" i="2" s="1"/>
  <c r="BH1668" i="2"/>
  <c r="BH1496" i="2"/>
  <c r="BG1690" i="2"/>
  <c r="L969" i="2"/>
  <c r="CC757" i="2"/>
  <c r="J2718" i="2"/>
  <c r="BF3136" i="2"/>
  <c r="BE1523" i="2"/>
  <c r="L1001" i="2"/>
  <c r="BH1704" i="2"/>
  <c r="L1610" i="2"/>
  <c r="BF442" i="2"/>
  <c r="BH2751" i="2"/>
  <c r="BE1497" i="2"/>
  <c r="BG264" i="2"/>
  <c r="BF3178" i="2"/>
  <c r="BB1859" i="2"/>
  <c r="CD1082" i="2"/>
  <c r="L1662" i="2"/>
  <c r="BE392" i="2"/>
  <c r="L1908" i="2"/>
  <c r="CC639" i="2"/>
  <c r="CC786" i="2"/>
  <c r="BF1669" i="2"/>
  <c r="G791" i="2"/>
  <c r="H791" i="2" s="1"/>
  <c r="BF1120" i="2"/>
  <c r="BE599" i="2"/>
  <c r="BG1082" i="2"/>
  <c r="J3105" i="2"/>
  <c r="BG1595" i="2"/>
  <c r="BE1695" i="2"/>
  <c r="BF2739" i="2"/>
  <c r="K363" i="2"/>
  <c r="CD272" i="2"/>
  <c r="CC742" i="2"/>
  <c r="G1070" i="2"/>
  <c r="H1070" i="2" s="1"/>
  <c r="BG492" i="2"/>
  <c r="BE2594" i="2"/>
  <c r="BF1561" i="2"/>
  <c r="BH1673" i="2"/>
  <c r="J1139" i="2"/>
  <c r="BF353" i="2"/>
  <c r="BG1668" i="2"/>
  <c r="G407" i="2"/>
  <c r="H407" i="2" s="1"/>
  <c r="BG1496" i="2"/>
  <c r="BH2643" i="2"/>
  <c r="CC2149" i="2"/>
  <c r="BF1690" i="2"/>
  <c r="K969" i="2"/>
  <c r="G2718" i="2"/>
  <c r="H2718" i="2" s="1"/>
  <c r="BG1493" i="2"/>
  <c r="BE1618" i="2"/>
  <c r="BE3136" i="2"/>
  <c r="BH810" i="2"/>
  <c r="J1001" i="2"/>
  <c r="BG1704" i="2"/>
  <c r="J1610" i="2"/>
  <c r="BE442" i="2"/>
  <c r="BG2215" i="2"/>
  <c r="BG2751" i="2"/>
  <c r="J1497" i="2"/>
  <c r="BF264" i="2"/>
  <c r="BE3178" i="2"/>
  <c r="BG3112" i="2"/>
  <c r="BE2615" i="2"/>
  <c r="K272" i="2"/>
  <c r="K1518" i="2"/>
  <c r="L492" i="2"/>
  <c r="BG1671" i="2"/>
  <c r="L392" i="2"/>
  <c r="BE1908" i="2"/>
  <c r="BH639" i="2"/>
  <c r="BE1669" i="2"/>
  <c r="CC791" i="2"/>
  <c r="J1120" i="2"/>
  <c r="BF1082" i="2"/>
  <c r="G3105" i="2"/>
  <c r="H3105" i="2" s="1"/>
  <c r="BF1595" i="2"/>
  <c r="G1695" i="2"/>
  <c r="H1695" i="2" s="1"/>
  <c r="BE2739" i="2"/>
  <c r="BE363" i="2"/>
  <c r="G272" i="2"/>
  <c r="H272" i="2" s="1"/>
  <c r="L742" i="2"/>
  <c r="BH1070" i="2"/>
  <c r="BF1518" i="2"/>
  <c r="G251" i="2"/>
  <c r="H251" i="2" s="1"/>
  <c r="G492" i="2"/>
  <c r="H492" i="2" s="1"/>
  <c r="G2594" i="2"/>
  <c r="H2594" i="2" s="1"/>
  <c r="G1561" i="2"/>
  <c r="H1561" i="2" s="1"/>
  <c r="BG1673" i="2"/>
  <c r="L1139" i="2"/>
  <c r="L353" i="2"/>
  <c r="BF1668" i="2"/>
  <c r="BF407" i="2"/>
  <c r="BF1496" i="2"/>
  <c r="BG2643" i="2"/>
  <c r="BH2149" i="2"/>
  <c r="BE1690" i="2"/>
  <c r="J969" i="2"/>
  <c r="G1618" i="2"/>
  <c r="H1618" i="2" s="1"/>
  <c r="L3136" i="2"/>
  <c r="K1523" i="2"/>
  <c r="CC2194" i="2"/>
  <c r="G1001" i="2"/>
  <c r="H1001" i="2" s="1"/>
  <c r="BF1704" i="2"/>
  <c r="BH1688" i="2"/>
  <c r="CC1610" i="2"/>
  <c r="G442" i="2"/>
  <c r="H442" i="2" s="1"/>
  <c r="J2751" i="2"/>
  <c r="K1497" i="2"/>
  <c r="CC264" i="2"/>
  <c r="BH1469" i="2"/>
  <c r="G2685" i="2"/>
  <c r="H2685" i="2" s="1"/>
  <c r="CC2355" i="2"/>
  <c r="J3178" i="2"/>
  <c r="G2335" i="2"/>
  <c r="H2335" i="2" s="1"/>
  <c r="BG392" i="2"/>
  <c r="BG1908" i="2"/>
  <c r="BG639" i="2"/>
  <c r="G1669" i="2"/>
  <c r="H1669" i="2" s="1"/>
  <c r="K1120" i="2"/>
  <c r="BE1082" i="2"/>
  <c r="J1695" i="2"/>
  <c r="BH2739" i="2"/>
  <c r="BF363" i="2"/>
  <c r="BG742" i="2"/>
  <c r="BG1577" i="2"/>
  <c r="BG1070" i="2"/>
  <c r="BE1518" i="2"/>
  <c r="CC251" i="2"/>
  <c r="BH492" i="2"/>
  <c r="K2594" i="2"/>
  <c r="BH1561" i="2"/>
  <c r="BH2675" i="2"/>
  <c r="BH2144" i="2"/>
  <c r="BF1673" i="2"/>
  <c r="K1139" i="2"/>
  <c r="J353" i="2"/>
  <c r="BE1668" i="2"/>
  <c r="L407" i="2"/>
  <c r="BF2643" i="2"/>
  <c r="BG2149" i="2"/>
  <c r="K1690" i="2"/>
  <c r="G969" i="2"/>
  <c r="H969" i="2" s="1"/>
  <c r="BH1618" i="2"/>
  <c r="BF783" i="2"/>
  <c r="K3136" i="2"/>
  <c r="J1523" i="2"/>
  <c r="BH2194" i="2"/>
  <c r="BE1704" i="2"/>
  <c r="BG1688" i="2"/>
  <c r="BH442" i="2"/>
  <c r="K2751" i="2"/>
  <c r="L1497" i="2"/>
  <c r="BE264" i="2"/>
  <c r="BG1469" i="2"/>
  <c r="BE1077" i="2"/>
  <c r="J392" i="2"/>
  <c r="J1908" i="2"/>
  <c r="L639" i="2"/>
  <c r="K1669" i="2"/>
  <c r="BH2752" i="2"/>
  <c r="L1120" i="2"/>
  <c r="G1082" i="2"/>
  <c r="H1082" i="2" s="1"/>
  <c r="K1695" i="2"/>
  <c r="G1077" i="2"/>
  <c r="H1077" i="2" s="1"/>
  <c r="BG2739" i="2"/>
  <c r="BH1334" i="2"/>
  <c r="L363" i="2"/>
  <c r="BF742" i="2"/>
  <c r="G1577" i="2"/>
  <c r="H1577" i="2" s="1"/>
  <c r="K1070" i="2"/>
  <c r="G1518" i="2"/>
  <c r="H1518" i="2" s="1"/>
  <c r="BF492" i="2"/>
  <c r="J2594" i="2"/>
  <c r="BG1561" i="2"/>
  <c r="BG2675" i="2"/>
  <c r="BG2144" i="2"/>
  <c r="K1673" i="2"/>
  <c r="K353" i="2"/>
  <c r="G1668" i="2"/>
  <c r="H1668" i="2" s="1"/>
  <c r="BE407" i="2"/>
  <c r="BE2643" i="2"/>
  <c r="BF2149" i="2"/>
  <c r="J1690" i="2"/>
  <c r="BF757" i="2"/>
  <c r="BH321" i="2"/>
  <c r="BG1618" i="2"/>
  <c r="BH783" i="2"/>
  <c r="J3136" i="2"/>
  <c r="BF985" i="2"/>
  <c r="K243" i="2"/>
  <c r="BG2194" i="2"/>
  <c r="BF1688" i="2"/>
  <c r="BG442" i="2"/>
  <c r="G2751" i="2"/>
  <c r="H2751" i="2" s="1"/>
  <c r="L264" i="2"/>
  <c r="BF1469" i="2"/>
  <c r="K1098" i="2"/>
  <c r="BE786" i="2"/>
  <c r="BE791" i="2"/>
  <c r="L2739" i="2"/>
  <c r="BH1908" i="2"/>
  <c r="BF639" i="2"/>
  <c r="BH786" i="2"/>
  <c r="G1364" i="2"/>
  <c r="H1364" i="2" s="1"/>
  <c r="J1669" i="2"/>
  <c r="BG2752" i="2"/>
  <c r="BH2615" i="2"/>
  <c r="K1082" i="2"/>
  <c r="BH1077" i="2"/>
  <c r="J2739" i="2"/>
  <c r="BG1334" i="2"/>
  <c r="BF1577" i="2"/>
  <c r="J1070" i="2"/>
  <c r="BH1518" i="2"/>
  <c r="BE492" i="2"/>
  <c r="BE1561" i="2"/>
  <c r="BF2675" i="2"/>
  <c r="BF2144" i="2"/>
  <c r="J1673" i="2"/>
  <c r="J1668" i="2"/>
  <c r="BG407" i="2"/>
  <c r="BE2149" i="2"/>
  <c r="G1044" i="2"/>
  <c r="H1044" i="2" s="1"/>
  <c r="L566" i="2"/>
  <c r="BE757" i="2"/>
  <c r="BG321" i="2"/>
  <c r="BH2718" i="2"/>
  <c r="BF1618" i="2"/>
  <c r="BG783" i="2"/>
  <c r="G3136" i="2"/>
  <c r="H3136" i="2" s="1"/>
  <c r="BH985" i="2"/>
  <c r="J243" i="2"/>
  <c r="BF2194" i="2"/>
  <c r="BE1688" i="2"/>
  <c r="K442" i="2"/>
  <c r="M442" i="2" s="1"/>
  <c r="L2751" i="2"/>
  <c r="BE1469" i="2"/>
  <c r="L1098" i="2"/>
  <c r="CD2675" i="2"/>
  <c r="BG1518" i="2"/>
  <c r="BE2144" i="2"/>
  <c r="BG2774" i="2"/>
  <c r="J1098" i="2"/>
  <c r="D581" i="2"/>
  <c r="BE1962" i="2"/>
  <c r="K3068" i="2"/>
  <c r="K727" i="2"/>
  <c r="L503" i="2"/>
  <c r="BG1590" i="2"/>
  <c r="J1048" i="2"/>
  <c r="J1504" i="2"/>
  <c r="G2597" i="2"/>
  <c r="H2597" i="2" s="1"/>
  <c r="BE3145" i="2"/>
  <c r="BH1585" i="2"/>
  <c r="BG2613" i="2"/>
  <c r="G1605" i="2"/>
  <c r="H1605" i="2" s="1"/>
  <c r="BG564" i="2"/>
  <c r="BH2747" i="2"/>
  <c r="BH1318" i="2"/>
  <c r="CD332" i="2"/>
  <c r="BG1037" i="2"/>
  <c r="BG316" i="2"/>
  <c r="BE506" i="2"/>
  <c r="BE2647" i="2"/>
  <c r="G3090" i="2"/>
  <c r="H3090" i="2" s="1"/>
  <c r="BF1155" i="2"/>
  <c r="J1552" i="2"/>
  <c r="L2570" i="2"/>
  <c r="BF1521" i="2"/>
  <c r="BG823" i="2"/>
  <c r="BF2572" i="2"/>
  <c r="CC2153" i="2"/>
  <c r="BF2890" i="2"/>
  <c r="BG1719" i="2"/>
  <c r="CC2192" i="2"/>
  <c r="BF286" i="2"/>
  <c r="K2384" i="2"/>
  <c r="L1962" i="2"/>
  <c r="BG3068" i="2"/>
  <c r="BF1590" i="2"/>
  <c r="CD1048" i="2"/>
  <c r="CC250" i="2"/>
  <c r="CC686" i="2"/>
  <c r="L1504" i="2"/>
  <c r="BH2597" i="2"/>
  <c r="BH3145" i="2"/>
  <c r="BG1585" i="2"/>
  <c r="BF2613" i="2"/>
  <c r="BH1605" i="2"/>
  <c r="G1065" i="2"/>
  <c r="H1065" i="2" s="1"/>
  <c r="BF564" i="2"/>
  <c r="BG2747" i="2"/>
  <c r="BG1318" i="2"/>
  <c r="K332" i="2"/>
  <c r="BF1037" i="2"/>
  <c r="BF316" i="2"/>
  <c r="J506" i="2"/>
  <c r="L2647" i="2"/>
  <c r="CC3090" i="2"/>
  <c r="J1155" i="2"/>
  <c r="K1552" i="2"/>
  <c r="BE1521" i="2"/>
  <c r="BE510" i="2"/>
  <c r="K823" i="2"/>
  <c r="J2572" i="2"/>
  <c r="BF1719" i="2"/>
  <c r="BH2199" i="2"/>
  <c r="J358" i="2"/>
  <c r="BE286" i="2"/>
  <c r="J2384" i="2"/>
  <c r="G2337" i="2"/>
  <c r="H2337" i="2" s="1"/>
  <c r="BF1962" i="2"/>
  <c r="J3068" i="2"/>
  <c r="BE1590" i="2"/>
  <c r="G250" i="2"/>
  <c r="H250" i="2" s="1"/>
  <c r="BG2597" i="2"/>
  <c r="L3145" i="2"/>
  <c r="BF1585" i="2"/>
  <c r="J2613" i="2"/>
  <c r="BG390" i="2"/>
  <c r="J1605" i="2"/>
  <c r="BH1065" i="2"/>
  <c r="BE564" i="2"/>
  <c r="BF2747" i="2"/>
  <c r="L1318" i="2"/>
  <c r="BH332" i="2"/>
  <c r="BE1037" i="2"/>
  <c r="BE316" i="2"/>
  <c r="K506" i="2"/>
  <c r="L3090" i="2"/>
  <c r="K1155" i="2"/>
  <c r="J303" i="2"/>
  <c r="L1552" i="2"/>
  <c r="BF1085" i="2"/>
  <c r="K1521" i="2"/>
  <c r="G510" i="2"/>
  <c r="H510" i="2" s="1"/>
  <c r="J823" i="2"/>
  <c r="L2572" i="2"/>
  <c r="BE1719" i="2"/>
  <c r="BH3122" i="2"/>
  <c r="G2555" i="2"/>
  <c r="H2555" i="2" s="1"/>
  <c r="BE612" i="2"/>
  <c r="BG2199" i="2"/>
  <c r="BG505" i="2"/>
  <c r="BB1858" i="2"/>
  <c r="BC1858" i="2"/>
  <c r="G2384" i="2"/>
  <c r="H2384" i="2" s="1"/>
  <c r="CC2337" i="2"/>
  <c r="BE1951" i="2"/>
  <c r="BA581" i="2"/>
  <c r="BG1962" i="2"/>
  <c r="M727" i="2"/>
  <c r="BG1920" i="2"/>
  <c r="BF3068" i="2"/>
  <c r="G1590" i="2"/>
  <c r="H1590" i="2" s="1"/>
  <c r="L250" i="2"/>
  <c r="K2597" i="2"/>
  <c r="J3145" i="2"/>
  <c r="BE1585" i="2"/>
  <c r="K2613" i="2"/>
  <c r="BE390" i="2"/>
  <c r="K1605" i="2"/>
  <c r="BG1065" i="2"/>
  <c r="G564" i="2"/>
  <c r="H564" i="2" s="1"/>
  <c r="BH1327" i="2"/>
  <c r="BE2747" i="2"/>
  <c r="K1318" i="2"/>
  <c r="BG332" i="2"/>
  <c r="L1037" i="2"/>
  <c r="K316" i="2"/>
  <c r="L506" i="2"/>
  <c r="BH257" i="2"/>
  <c r="BF3090" i="2"/>
  <c r="L1155" i="2"/>
  <c r="K303" i="2"/>
  <c r="CC1552" i="2"/>
  <c r="BH595" i="2"/>
  <c r="BE1085" i="2"/>
  <c r="J1521" i="2"/>
  <c r="J510" i="2"/>
  <c r="K2572" i="2"/>
  <c r="J1719" i="2"/>
  <c r="BG3122" i="2"/>
  <c r="BH2555" i="2"/>
  <c r="BH612" i="2"/>
  <c r="BF2199" i="2"/>
  <c r="G505" i="2"/>
  <c r="H505" i="2" s="1"/>
  <c r="D1858" i="2"/>
  <c r="BA1858" i="2"/>
  <c r="K2335" i="2"/>
  <c r="J1962" i="2"/>
  <c r="BF1920" i="2"/>
  <c r="G3068" i="2"/>
  <c r="H3068" i="2" s="1"/>
  <c r="J1590" i="2"/>
  <c r="BG250" i="2"/>
  <c r="BG1859" i="2"/>
  <c r="J2597" i="2"/>
  <c r="CD3145" i="2"/>
  <c r="J1585" i="2"/>
  <c r="L2613" i="2"/>
  <c r="BG785" i="2"/>
  <c r="G390" i="2"/>
  <c r="H390" i="2" s="1"/>
  <c r="L1605" i="2"/>
  <c r="BF1065" i="2"/>
  <c r="J564" i="2"/>
  <c r="L2747" i="2"/>
  <c r="BE1720" i="2"/>
  <c r="CC1318" i="2"/>
  <c r="BF332" i="2"/>
  <c r="K1037" i="2"/>
  <c r="L316" i="2"/>
  <c r="CC506" i="2"/>
  <c r="BG257" i="2"/>
  <c r="BE817" i="2"/>
  <c r="BG3090" i="2"/>
  <c r="CD1155" i="2"/>
  <c r="BH303" i="2"/>
  <c r="BG595" i="2"/>
  <c r="G1085" i="2"/>
  <c r="H1085" i="2" s="1"/>
  <c r="L1521" i="2"/>
  <c r="BH510" i="2"/>
  <c r="BH2153" i="2"/>
  <c r="L1719" i="2"/>
  <c r="BF3122" i="2"/>
  <c r="BH2192" i="2"/>
  <c r="BG612" i="2"/>
  <c r="BE2199" i="2"/>
  <c r="BH505" i="2"/>
  <c r="J2335" i="2"/>
  <c r="BF2335" i="2"/>
  <c r="BE3068" i="2"/>
  <c r="K1590" i="2"/>
  <c r="BH1048" i="2"/>
  <c r="K250" i="2"/>
  <c r="BF1859" i="2"/>
  <c r="L2597" i="2"/>
  <c r="K1585" i="2"/>
  <c r="G2771" i="2"/>
  <c r="H2771" i="2" s="1"/>
  <c r="BF390" i="2"/>
  <c r="CC1605" i="2"/>
  <c r="BE1065" i="2"/>
  <c r="K564" i="2"/>
  <c r="K2747" i="2"/>
  <c r="G1720" i="2"/>
  <c r="H1720" i="2" s="1"/>
  <c r="J1318" i="2"/>
  <c r="BE332" i="2"/>
  <c r="J1037" i="2"/>
  <c r="CD316" i="2"/>
  <c r="BF257" i="2"/>
  <c r="BH817" i="2"/>
  <c r="BE3090" i="2"/>
  <c r="BG303" i="2"/>
  <c r="BF595" i="2"/>
  <c r="BE2570" i="2"/>
  <c r="BH1085" i="2"/>
  <c r="BG510" i="2"/>
  <c r="BG2153" i="2"/>
  <c r="BE3122" i="2"/>
  <c r="G2621" i="2"/>
  <c r="H2621" i="2" s="1"/>
  <c r="BG2192" i="2"/>
  <c r="BF612" i="2"/>
  <c r="K2199" i="2"/>
  <c r="BF505" i="2"/>
  <c r="E1858" i="2"/>
  <c r="K1962" i="2"/>
  <c r="CC3068" i="2"/>
  <c r="BE727" i="2"/>
  <c r="L1590" i="2"/>
  <c r="BG1048" i="2"/>
  <c r="BE250" i="2"/>
  <c r="BE1859" i="2"/>
  <c r="G1504" i="2"/>
  <c r="H1504" i="2" s="1"/>
  <c r="L1585" i="2"/>
  <c r="L2131" i="2"/>
  <c r="L390" i="2"/>
  <c r="L1065" i="2"/>
  <c r="L564" i="2"/>
  <c r="J2747" i="2"/>
  <c r="BH1720" i="2"/>
  <c r="G1318" i="2"/>
  <c r="H1318" i="2" s="1"/>
  <c r="J332" i="2"/>
  <c r="G1037" i="2"/>
  <c r="H1037" i="2" s="1"/>
  <c r="G316" i="2"/>
  <c r="H316" i="2" s="1"/>
  <c r="L817" i="2"/>
  <c r="BH3090" i="2"/>
  <c r="BF303" i="2"/>
  <c r="J2579" i="2"/>
  <c r="G2570" i="2"/>
  <c r="H2570" i="2" s="1"/>
  <c r="BG1085" i="2"/>
  <c r="BF510" i="2"/>
  <c r="BF2153" i="2"/>
  <c r="L3122" i="2"/>
  <c r="BH2621" i="2"/>
  <c r="BF2192" i="2"/>
  <c r="L2199" i="2"/>
  <c r="BE505" i="2"/>
  <c r="BF1048" i="2"/>
  <c r="J250" i="2"/>
  <c r="BH1859" i="2"/>
  <c r="BH1504" i="2"/>
  <c r="BH1486" i="2"/>
  <c r="J390" i="2"/>
  <c r="K1065" i="2"/>
  <c r="G2747" i="2"/>
  <c r="H2747" i="2" s="1"/>
  <c r="BG1720" i="2"/>
  <c r="L332" i="2"/>
  <c r="K3090" i="2"/>
  <c r="L303" i="2"/>
  <c r="G1552" i="2"/>
  <c r="H1552" i="2" s="1"/>
  <c r="BE1494" i="2"/>
  <c r="BH2570" i="2"/>
  <c r="K1085" i="2"/>
  <c r="K510" i="2"/>
  <c r="BE2153" i="2"/>
  <c r="J3122" i="2"/>
  <c r="BG2621" i="2"/>
  <c r="BE2192" i="2"/>
  <c r="J2199" i="2"/>
  <c r="J505" i="2"/>
  <c r="J2386" i="2"/>
  <c r="BD1858" i="2"/>
  <c r="E581" i="2"/>
  <c r="BH1962" i="2"/>
  <c r="BF727" i="2"/>
  <c r="CC727" i="2"/>
  <c r="L727" i="2"/>
  <c r="BE1048" i="2"/>
  <c r="BF250" i="2"/>
  <c r="L1859" i="2"/>
  <c r="BG1504" i="2"/>
  <c r="K821" i="2"/>
  <c r="K390" i="2"/>
  <c r="J1065" i="2"/>
  <c r="BF1720" i="2"/>
  <c r="BG506" i="2"/>
  <c r="BH1155" i="2"/>
  <c r="BE303" i="2"/>
  <c r="BH1552" i="2"/>
  <c r="BG2570" i="2"/>
  <c r="J1085" i="2"/>
  <c r="L510" i="2"/>
  <c r="BE2572" i="2"/>
  <c r="K2153" i="2"/>
  <c r="K3122" i="2"/>
  <c r="BF2621" i="2"/>
  <c r="L2192" i="2"/>
  <c r="G2199" i="2"/>
  <c r="H2199" i="2" s="1"/>
  <c r="K505" i="2"/>
  <c r="BG2642" i="2"/>
  <c r="BG2337" i="2"/>
  <c r="G1048" i="2"/>
  <c r="H1048" i="2" s="1"/>
  <c r="G1859" i="2"/>
  <c r="H1859" i="2" s="1"/>
  <c r="BF1504" i="2"/>
  <c r="BE2613" i="2"/>
  <c r="BH390" i="2"/>
  <c r="BG1605" i="2"/>
  <c r="J1720" i="2"/>
  <c r="G506" i="2"/>
  <c r="H506" i="2" s="1"/>
  <c r="BH2647" i="2"/>
  <c r="BE1155" i="2"/>
  <c r="CD303" i="2"/>
  <c r="BG1552" i="2"/>
  <c r="BF2570" i="2"/>
  <c r="L1085" i="2"/>
  <c r="G1521" i="2"/>
  <c r="H1521" i="2" s="1"/>
  <c r="G2572" i="2"/>
  <c r="H2572" i="2" s="1"/>
  <c r="J2153" i="2"/>
  <c r="BH2890" i="2"/>
  <c r="BH259" i="2"/>
  <c r="BE2621" i="2"/>
  <c r="J2192" i="2"/>
  <c r="L505" i="2"/>
  <c r="BE2642" i="2"/>
  <c r="L2384" i="2"/>
  <c r="BH727" i="2"/>
  <c r="G727" i="2"/>
  <c r="H727" i="2" s="1"/>
  <c r="CC2181" i="2"/>
  <c r="K1859" i="2"/>
  <c r="BE2890" i="2"/>
  <c r="G1719" i="2"/>
  <c r="H1719" i="2" s="1"/>
  <c r="BG1300" i="2"/>
  <c r="G248" i="4"/>
  <c r="D2923" i="2"/>
  <c r="J1574" i="3"/>
  <c r="M1574" i="3" s="1"/>
  <c r="BA338" i="2"/>
  <c r="L149" i="3"/>
  <c r="G243" i="4"/>
  <c r="BA2912" i="2"/>
  <c r="BB2912" i="2"/>
  <c r="BA2919" i="2"/>
  <c r="BC2925" i="2"/>
  <c r="G1574" i="3"/>
  <c r="H1574" i="3" s="1"/>
  <c r="G80" i="3"/>
  <c r="H80" i="3" s="1"/>
  <c r="G149" i="3"/>
  <c r="H149" i="3" s="1"/>
  <c r="D2912" i="2"/>
  <c r="BA2920" i="2"/>
  <c r="E335" i="2"/>
  <c r="F243" i="4"/>
  <c r="BD2922" i="2"/>
  <c r="E2914" i="2"/>
  <c r="E2923" i="2"/>
  <c r="L80" i="3"/>
  <c r="BC2408" i="2"/>
  <c r="K149" i="3"/>
  <c r="BD42" i="1"/>
  <c r="BD2923" i="2"/>
  <c r="D335" i="2"/>
  <c r="E2912" i="2"/>
  <c r="K80" i="3"/>
  <c r="M80" i="3" s="1"/>
  <c r="BA2922" i="2"/>
  <c r="BC2920" i="2"/>
  <c r="L124" i="3"/>
  <c r="BA2923" i="2"/>
  <c r="F2922" i="2"/>
  <c r="BD2920" i="2"/>
  <c r="F2919" i="2"/>
  <c r="BB2920" i="2"/>
  <c r="K124" i="3"/>
  <c r="BC2407" i="2"/>
  <c r="BC2912" i="2"/>
  <c r="BB2919" i="2"/>
  <c r="G141" i="4"/>
  <c r="BD339" i="2"/>
  <c r="J124" i="3"/>
  <c r="L42" i="3"/>
  <c r="BX42" i="1"/>
  <c r="BB42" i="1"/>
  <c r="BC335" i="2"/>
  <c r="D2919" i="2"/>
  <c r="A250" i="4" s="1"/>
  <c r="BA335" i="2"/>
  <c r="X48" i="1"/>
  <c r="BD2919" i="2"/>
  <c r="BA2404" i="2"/>
  <c r="BD2407" i="2"/>
  <c r="F253" i="4"/>
  <c r="G115" i="3"/>
  <c r="H115" i="3" s="1"/>
  <c r="K42" i="3"/>
  <c r="BC2404" i="2"/>
  <c r="E2919" i="2"/>
  <c r="G253" i="4"/>
  <c r="L115" i="3"/>
  <c r="J42" i="3"/>
  <c r="E2404" i="2"/>
  <c r="G232" i="4"/>
  <c r="D2920" i="2"/>
  <c r="F229" i="4"/>
  <c r="D2922" i="2"/>
  <c r="A253" i="4" s="1"/>
  <c r="K115" i="3"/>
  <c r="G251" i="4"/>
  <c r="E2922" i="2"/>
  <c r="CF42" i="1"/>
  <c r="AR42" i="1"/>
  <c r="D341" i="2"/>
  <c r="AT42" i="1"/>
  <c r="K1598" i="3"/>
  <c r="J1598" i="3"/>
  <c r="AZ9" i="1"/>
  <c r="G1598" i="3"/>
  <c r="H1598" i="3" s="1"/>
  <c r="E2918" i="2"/>
  <c r="L29" i="3"/>
  <c r="G245" i="4"/>
  <c r="L90" i="3"/>
  <c r="K29" i="3"/>
  <c r="AJ9" i="1"/>
  <c r="BV48" i="1"/>
  <c r="F2914" i="2"/>
  <c r="BA2914" i="2"/>
  <c r="BC2914" i="2"/>
  <c r="K90" i="3"/>
  <c r="J29" i="3"/>
  <c r="J90" i="3"/>
  <c r="L151" i="3"/>
  <c r="BB2914" i="2"/>
  <c r="K151" i="3"/>
  <c r="BD2914" i="2"/>
  <c r="AB48" i="1"/>
  <c r="J151" i="3"/>
  <c r="M74" i="3"/>
  <c r="M91" i="3"/>
  <c r="L85" i="3"/>
  <c r="E336" i="2"/>
  <c r="F338" i="2"/>
  <c r="F140" i="4"/>
  <c r="BB338" i="2"/>
  <c r="M103" i="3"/>
  <c r="M150" i="3"/>
  <c r="BC338" i="2"/>
  <c r="G140" i="4"/>
  <c r="M164" i="3"/>
  <c r="BX9" i="1"/>
  <c r="D338" i="2"/>
  <c r="M92" i="3"/>
  <c r="AV9" i="1"/>
  <c r="BB9" i="1"/>
  <c r="L162" i="3"/>
  <c r="L113" i="3"/>
  <c r="BL9" i="1"/>
  <c r="K162" i="3"/>
  <c r="K113" i="3"/>
  <c r="E338" i="2"/>
  <c r="J162" i="3"/>
  <c r="J113" i="3"/>
  <c r="G85" i="3"/>
  <c r="H85" i="3" s="1"/>
  <c r="M43" i="3"/>
  <c r="K85" i="3"/>
  <c r="CB9" i="1"/>
  <c r="BE416" i="2"/>
  <c r="J663" i="2"/>
  <c r="M663" i="2" s="1"/>
  <c r="K2667" i="2"/>
  <c r="J744" i="2"/>
  <c r="K1023" i="2"/>
  <c r="BH954" i="2"/>
  <c r="J404" i="2"/>
  <c r="L820" i="2"/>
  <c r="K2560" i="2"/>
  <c r="BG1024" i="2"/>
  <c r="BH764" i="2"/>
  <c r="L291" i="2"/>
  <c r="L416" i="2"/>
  <c r="BE663" i="2"/>
  <c r="J2667" i="2"/>
  <c r="G744" i="2"/>
  <c r="H744" i="2" s="1"/>
  <c r="BF1142" i="2"/>
  <c r="L1023" i="2"/>
  <c r="BG954" i="2"/>
  <c r="BH404" i="2"/>
  <c r="G820" i="2"/>
  <c r="H820" i="2" s="1"/>
  <c r="J2560" i="2"/>
  <c r="BF1024" i="2"/>
  <c r="BG764" i="2"/>
  <c r="BF2346" i="2"/>
  <c r="G416" i="2"/>
  <c r="H416" i="2" s="1"/>
  <c r="G663" i="2"/>
  <c r="H663" i="2" s="1"/>
  <c r="G2667" i="2"/>
  <c r="H2667" i="2" s="1"/>
  <c r="J1529" i="2"/>
  <c r="K744" i="2"/>
  <c r="BG1560" i="2"/>
  <c r="BE1142" i="2"/>
  <c r="CC1023" i="2"/>
  <c r="CC2908" i="2"/>
  <c r="BE954" i="2"/>
  <c r="BF1302" i="2"/>
  <c r="K404" i="2"/>
  <c r="BG3131" i="2"/>
  <c r="CC820" i="2"/>
  <c r="L2560" i="2"/>
  <c r="BE1024" i="2"/>
  <c r="BF764" i="2"/>
  <c r="K416" i="2"/>
  <c r="BH663" i="2"/>
  <c r="CC744" i="2"/>
  <c r="G1560" i="2"/>
  <c r="H1560" i="2" s="1"/>
  <c r="G1142" i="2"/>
  <c r="H1142" i="2" s="1"/>
  <c r="J954" i="2"/>
  <c r="BH3141" i="2"/>
  <c r="BH2723" i="2"/>
  <c r="K1678" i="2"/>
  <c r="BH456" i="2"/>
  <c r="K1024" i="2"/>
  <c r="BE764" i="2"/>
  <c r="BG2346" i="2"/>
  <c r="CD291" i="2"/>
  <c r="J416" i="2"/>
  <c r="BG663" i="2"/>
  <c r="BH1560" i="2"/>
  <c r="BH1142" i="2"/>
  <c r="K236" i="2"/>
  <c r="J2758" i="2"/>
  <c r="G954" i="2"/>
  <c r="H954" i="2" s="1"/>
  <c r="BG3141" i="2"/>
  <c r="G456" i="2"/>
  <c r="H456" i="2" s="1"/>
  <c r="BH2629" i="2"/>
  <c r="L1024" i="2"/>
  <c r="L764" i="2"/>
  <c r="BH360" i="2"/>
  <c r="CC663" i="2"/>
  <c r="BF1560" i="2"/>
  <c r="BG1142" i="2"/>
  <c r="BH2758" i="2"/>
  <c r="K954" i="2"/>
  <c r="BF3141" i="2"/>
  <c r="BG456" i="2"/>
  <c r="BG2629" i="2"/>
  <c r="J1024" i="2"/>
  <c r="K764" i="2"/>
  <c r="BF1643" i="2"/>
  <c r="BF663" i="2"/>
  <c r="BE1501" i="2"/>
  <c r="BE1560" i="2"/>
  <c r="J1142" i="2"/>
  <c r="BG2758" i="2"/>
  <c r="BE1023" i="2"/>
  <c r="L954" i="2"/>
  <c r="BE3141" i="2"/>
  <c r="BF456" i="2"/>
  <c r="BH820" i="2"/>
  <c r="BF2629" i="2"/>
  <c r="G1024" i="2"/>
  <c r="H1024" i="2" s="1"/>
  <c r="J764" i="2"/>
  <c r="CD2679" i="2"/>
  <c r="K1643" i="2"/>
  <c r="BH2667" i="2"/>
  <c r="BF744" i="2"/>
  <c r="J1560" i="2"/>
  <c r="K1142" i="2"/>
  <c r="BF2758" i="2"/>
  <c r="BH1023" i="2"/>
  <c r="L3141" i="2"/>
  <c r="G404" i="2"/>
  <c r="H404" i="2" s="1"/>
  <c r="BE456" i="2"/>
  <c r="BG820" i="2"/>
  <c r="BE2629" i="2"/>
  <c r="BH2560" i="2"/>
  <c r="G764" i="2"/>
  <c r="H764" i="2" s="1"/>
  <c r="BH416" i="2"/>
  <c r="BG2667" i="2"/>
  <c r="BE744" i="2"/>
  <c r="K1560" i="2"/>
  <c r="L1142" i="2"/>
  <c r="BE2758" i="2"/>
  <c r="BG1023" i="2"/>
  <c r="K3141" i="2"/>
  <c r="BE404" i="2"/>
  <c r="K456" i="2"/>
  <c r="BF820" i="2"/>
  <c r="G2629" i="2"/>
  <c r="H2629" i="2" s="1"/>
  <c r="BF2639" i="2"/>
  <c r="L221" i="2"/>
  <c r="BG3113" i="2"/>
  <c r="BG2560" i="2"/>
  <c r="BE2346" i="2"/>
  <c r="BG291" i="2"/>
  <c r="CC2184" i="2"/>
  <c r="BF416" i="2"/>
  <c r="BF2667" i="2"/>
  <c r="BH744" i="2"/>
  <c r="L1560" i="2"/>
  <c r="L2758" i="2"/>
  <c r="BF1023" i="2"/>
  <c r="J3141" i="2"/>
  <c r="BG404" i="2"/>
  <c r="BE820" i="2"/>
  <c r="L2629" i="2"/>
  <c r="BH221" i="2"/>
  <c r="BF3113" i="2"/>
  <c r="BF2560" i="2"/>
  <c r="K2184" i="2"/>
  <c r="K408" i="2"/>
  <c r="BG1079" i="2"/>
  <c r="K2758" i="2"/>
  <c r="M522" i="2"/>
  <c r="CC404" i="2"/>
  <c r="G3141" i="2"/>
  <c r="H3141" i="2" s="1"/>
  <c r="K2629" i="2"/>
  <c r="D1868" i="2"/>
  <c r="BH355" i="2"/>
  <c r="BH3131" i="2"/>
  <c r="BE2639" i="2"/>
  <c r="BF941" i="2"/>
  <c r="BE433" i="2"/>
  <c r="BA1868" i="2"/>
  <c r="G1501" i="2"/>
  <c r="H1501" i="2" s="1"/>
  <c r="BF360" i="2"/>
  <c r="BG408" i="2"/>
  <c r="L1961" i="2"/>
  <c r="BF2705" i="2"/>
  <c r="J2749" i="2"/>
  <c r="K1079" i="2"/>
  <c r="BH979" i="2"/>
  <c r="K1501" i="2"/>
  <c r="BE976" i="2"/>
  <c r="BG593" i="2"/>
  <c r="K1058" i="2"/>
  <c r="L964" i="2"/>
  <c r="L1302" i="2"/>
  <c r="BH777" i="2"/>
  <c r="J3131" i="2"/>
  <c r="BH1094" i="2"/>
  <c r="BE941" i="2"/>
  <c r="J433" i="2"/>
  <c r="BC1868" i="2"/>
  <c r="G2668" i="2"/>
  <c r="H2668" i="2" s="1"/>
  <c r="BF2168" i="2"/>
  <c r="L360" i="2"/>
  <c r="CC408" i="2"/>
  <c r="G2620" i="2"/>
  <c r="H2620" i="2" s="1"/>
  <c r="G1080" i="2"/>
  <c r="H1080" i="2" s="1"/>
  <c r="J1079" i="2"/>
  <c r="BG979" i="2"/>
  <c r="J1501" i="2"/>
  <c r="K976" i="2"/>
  <c r="BF593" i="2"/>
  <c r="L1058" i="2"/>
  <c r="J964" i="2"/>
  <c r="K1302" i="2"/>
  <c r="L777" i="2"/>
  <c r="G1570" i="2"/>
  <c r="H1570" i="2" s="1"/>
  <c r="BF3131" i="2"/>
  <c r="BG1094" i="2"/>
  <c r="L941" i="2"/>
  <c r="G433" i="2"/>
  <c r="H433" i="2" s="1"/>
  <c r="E1868" i="2"/>
  <c r="BF2668" i="2"/>
  <c r="CC3064" i="2"/>
  <c r="BE1302" i="2"/>
  <c r="K360" i="2"/>
  <c r="BH2620" i="2"/>
  <c r="CC2200" i="2"/>
  <c r="BH1080" i="2"/>
  <c r="CC976" i="2"/>
  <c r="L1079" i="2"/>
  <c r="BF979" i="2"/>
  <c r="L1501" i="2"/>
  <c r="L976" i="2"/>
  <c r="BE593" i="2"/>
  <c r="CC964" i="2"/>
  <c r="J1302" i="2"/>
  <c r="BG777" i="2"/>
  <c r="BH1570" i="2"/>
  <c r="L3131" i="2"/>
  <c r="BH762" i="2"/>
  <c r="BF1094" i="2"/>
  <c r="BG809" i="2"/>
  <c r="CC731" i="2"/>
  <c r="J941" i="2"/>
  <c r="CC433" i="2"/>
  <c r="J360" i="2"/>
  <c r="BG2620" i="2"/>
  <c r="BH2200" i="2"/>
  <c r="BG1080" i="2"/>
  <c r="BH215" i="2"/>
  <c r="BE979" i="2"/>
  <c r="J976" i="2"/>
  <c r="L593" i="2"/>
  <c r="G1302" i="2"/>
  <c r="H1302" i="2" s="1"/>
  <c r="BF777" i="2"/>
  <c r="BG1570" i="2"/>
  <c r="BE355" i="2"/>
  <c r="L816" i="2"/>
  <c r="K3131" i="2"/>
  <c r="BG762" i="2"/>
  <c r="BE1094" i="2"/>
  <c r="BH809" i="2"/>
  <c r="BF731" i="2"/>
  <c r="G941" i="2"/>
  <c r="H941" i="2" s="1"/>
  <c r="BG1020" i="2"/>
  <c r="G408" i="2"/>
  <c r="H408" i="2" s="1"/>
  <c r="CC360" i="2"/>
  <c r="BF2620" i="2"/>
  <c r="BG2200" i="2"/>
  <c r="BF1080" i="2"/>
  <c r="G1529" i="2"/>
  <c r="H1529" i="2" s="1"/>
  <c r="L979" i="2"/>
  <c r="G976" i="2"/>
  <c r="H976" i="2" s="1"/>
  <c r="BE2569" i="2"/>
  <c r="BE777" i="2"/>
  <c r="BF1570" i="2"/>
  <c r="BG355" i="2"/>
  <c r="J816" i="2"/>
  <c r="G1678" i="2"/>
  <c r="H1678" i="2" s="1"/>
  <c r="G3131" i="2"/>
  <c r="H3131" i="2" s="1"/>
  <c r="BF762" i="2"/>
  <c r="G1094" i="2"/>
  <c r="H1094" i="2" s="1"/>
  <c r="BF809" i="2"/>
  <c r="K941" i="2"/>
  <c r="BF1020" i="2"/>
  <c r="G360" i="2"/>
  <c r="H360" i="2" s="1"/>
  <c r="BH408" i="2"/>
  <c r="BE2620" i="2"/>
  <c r="BF2200" i="2"/>
  <c r="BE1080" i="2"/>
  <c r="BH1529" i="2"/>
  <c r="K979" i="2"/>
  <c r="BE800" i="2"/>
  <c r="G2569" i="2"/>
  <c r="H2569" i="2" s="1"/>
  <c r="K777" i="2"/>
  <c r="BE1570" i="2"/>
  <c r="J355" i="2"/>
  <c r="G816" i="2"/>
  <c r="H816" i="2" s="1"/>
  <c r="BH1678" i="2"/>
  <c r="BE762" i="2"/>
  <c r="BH3140" i="2"/>
  <c r="BH1476" i="2"/>
  <c r="K1094" i="2"/>
  <c r="BE809" i="2"/>
  <c r="CC941" i="2"/>
  <c r="BE1020" i="2"/>
  <c r="BH1066" i="2"/>
  <c r="BD1039" i="2"/>
  <c r="BF1079" i="2"/>
  <c r="BF976" i="2"/>
  <c r="BB1546" i="2"/>
  <c r="J408" i="2"/>
  <c r="J2620" i="2"/>
  <c r="BE2200" i="2"/>
  <c r="K1080" i="2"/>
  <c r="BG1529" i="2"/>
  <c r="J979" i="2"/>
  <c r="BH800" i="2"/>
  <c r="G1058" i="2"/>
  <c r="H1058" i="2" s="1"/>
  <c r="BH2569" i="2"/>
  <c r="J777" i="2"/>
  <c r="L1570" i="2"/>
  <c r="BF355" i="2"/>
  <c r="BG1678" i="2"/>
  <c r="L762" i="2"/>
  <c r="BG3140" i="2"/>
  <c r="BG1476" i="2"/>
  <c r="J1094" i="2"/>
  <c r="L809" i="2"/>
  <c r="J1066" i="2"/>
  <c r="K433" i="2"/>
  <c r="CD2668" i="2"/>
  <c r="L2385" i="2"/>
  <c r="K1529" i="2"/>
  <c r="M1529" i="2" s="1"/>
  <c r="J1058" i="2"/>
  <c r="BE964" i="2"/>
  <c r="BF408" i="2"/>
  <c r="K2620" i="2"/>
  <c r="K2200" i="2"/>
  <c r="J1080" i="2"/>
  <c r="BF1529" i="2"/>
  <c r="BE1079" i="2"/>
  <c r="G979" i="2"/>
  <c r="H979" i="2" s="1"/>
  <c r="BH1501" i="2"/>
  <c r="BG800" i="2"/>
  <c r="BH1058" i="2"/>
  <c r="G777" i="2"/>
  <c r="H777" i="2" s="1"/>
  <c r="J1570" i="2"/>
  <c r="L355" i="2"/>
  <c r="BF1678" i="2"/>
  <c r="K762" i="2"/>
  <c r="BF3140" i="2"/>
  <c r="BF1476" i="2"/>
  <c r="L1094" i="2"/>
  <c r="K809" i="2"/>
  <c r="BH433" i="2"/>
  <c r="J2602" i="2"/>
  <c r="L2184" i="2"/>
  <c r="BG360" i="2"/>
  <c r="BE408" i="2"/>
  <c r="L2200" i="2"/>
  <c r="L1080" i="2"/>
  <c r="BE1529" i="2"/>
  <c r="G1079" i="2"/>
  <c r="H1079" i="2" s="1"/>
  <c r="BG1501" i="2"/>
  <c r="BF800" i="2"/>
  <c r="BG1058" i="2"/>
  <c r="BH964" i="2"/>
  <c r="BH1302" i="2"/>
  <c r="K1570" i="2"/>
  <c r="L2707" i="2"/>
  <c r="K355" i="2"/>
  <c r="BE1678" i="2"/>
  <c r="J762" i="2"/>
  <c r="BH2639" i="2"/>
  <c r="BE3140" i="2"/>
  <c r="BE1476" i="2"/>
  <c r="J809" i="2"/>
  <c r="BG433" i="2"/>
  <c r="J2184" i="2"/>
  <c r="F2623" i="2"/>
  <c r="L1678" i="2"/>
  <c r="BH1079" i="2"/>
  <c r="BF1501" i="2"/>
  <c r="BF1058" i="2"/>
  <c r="BG1302" i="2"/>
  <c r="G762" i="2"/>
  <c r="H762" i="2" s="1"/>
  <c r="BG2385" i="2"/>
  <c r="BG520" i="2"/>
  <c r="BG1937" i="2"/>
  <c r="BH792" i="2"/>
  <c r="BE576" i="2"/>
  <c r="L2682" i="2"/>
  <c r="BE2907" i="2"/>
  <c r="L802" i="2"/>
  <c r="K1140" i="2"/>
  <c r="L362" i="2"/>
  <c r="CD2655" i="2"/>
  <c r="BH1340" i="2"/>
  <c r="G287" i="2"/>
  <c r="H287" i="2" s="1"/>
  <c r="K935" i="2"/>
  <c r="L2706" i="2"/>
  <c r="G386" i="2"/>
  <c r="H386" i="2" s="1"/>
  <c r="BF520" i="2"/>
  <c r="G1937" i="2"/>
  <c r="H1937" i="2" s="1"/>
  <c r="BG792" i="2"/>
  <c r="BH576" i="2"/>
  <c r="J2682" i="2"/>
  <c r="BH2907" i="2"/>
  <c r="BH2593" i="2"/>
  <c r="K802" i="2"/>
  <c r="J1140" i="2"/>
  <c r="BF362" i="2"/>
  <c r="K2655" i="2"/>
  <c r="BG1340" i="2"/>
  <c r="G578" i="2"/>
  <c r="H578" i="2" s="1"/>
  <c r="J935" i="2"/>
  <c r="K2706" i="2"/>
  <c r="CC386" i="2"/>
  <c r="K318" i="2"/>
  <c r="BE520" i="2"/>
  <c r="BH210" i="2"/>
  <c r="BF792" i="2"/>
  <c r="BG576" i="2"/>
  <c r="G2682" i="2"/>
  <c r="H2682" i="2" s="1"/>
  <c r="L253" i="2"/>
  <c r="BE813" i="2"/>
  <c r="BG2907" i="2"/>
  <c r="BG2593" i="2"/>
  <c r="BE362" i="2"/>
  <c r="J2655" i="2"/>
  <c r="BF1340" i="2"/>
  <c r="BH578" i="2"/>
  <c r="BH2661" i="2"/>
  <c r="G1534" i="2"/>
  <c r="H1534" i="2" s="1"/>
  <c r="J2706" i="2"/>
  <c r="L318" i="2"/>
  <c r="G520" i="2"/>
  <c r="H520" i="2" s="1"/>
  <c r="BH1937" i="2"/>
  <c r="BG210" i="2"/>
  <c r="L792" i="2"/>
  <c r="BF1574" i="2"/>
  <c r="BF576" i="2"/>
  <c r="CD2682" i="2"/>
  <c r="BH813" i="2"/>
  <c r="L2907" i="2"/>
  <c r="BF2593" i="2"/>
  <c r="BH362" i="2"/>
  <c r="G2655" i="2"/>
  <c r="H2655" i="2" s="1"/>
  <c r="BE1340" i="2"/>
  <c r="BH1320" i="2"/>
  <c r="BG578" i="2"/>
  <c r="BG2661" i="2"/>
  <c r="BH1534" i="2"/>
  <c r="K285" i="2"/>
  <c r="CD2706" i="2"/>
  <c r="CC661" i="2"/>
  <c r="BF557" i="2"/>
  <c r="J520" i="2"/>
  <c r="BF210" i="2"/>
  <c r="G792" i="2"/>
  <c r="H792" i="2" s="1"/>
  <c r="BE1574" i="2"/>
  <c r="K576" i="2"/>
  <c r="K2682" i="2"/>
  <c r="BG813" i="2"/>
  <c r="K2907" i="2"/>
  <c r="BE2593" i="2"/>
  <c r="BG362" i="2"/>
  <c r="L1340" i="2"/>
  <c r="BG1320" i="2"/>
  <c r="BH287" i="2"/>
  <c r="BF578" i="2"/>
  <c r="BF2661" i="2"/>
  <c r="BG1534" i="2"/>
  <c r="G2706" i="2"/>
  <c r="H2706" i="2" s="1"/>
  <c r="BG211" i="2"/>
  <c r="BH661" i="2"/>
  <c r="AD33" i="1"/>
  <c r="K520" i="2"/>
  <c r="BE210" i="2"/>
  <c r="K792" i="2"/>
  <c r="G1574" i="2"/>
  <c r="H1574" i="2" s="1"/>
  <c r="BG285" i="2"/>
  <c r="J576" i="2"/>
  <c r="BF813" i="2"/>
  <c r="J2907" i="2"/>
  <c r="G2593" i="2"/>
  <c r="H2593" i="2" s="1"/>
  <c r="BG802" i="2"/>
  <c r="J1317" i="2"/>
  <c r="BG616" i="2"/>
  <c r="J362" i="2"/>
  <c r="J1340" i="2"/>
  <c r="BF1320" i="2"/>
  <c r="K287" i="2"/>
  <c r="BE578" i="2"/>
  <c r="BE2661" i="2"/>
  <c r="CC729" i="2"/>
  <c r="BF1534" i="2"/>
  <c r="BF211" i="2"/>
  <c r="BH386" i="2"/>
  <c r="G2637" i="2"/>
  <c r="H2637" i="2" s="1"/>
  <c r="L520" i="2"/>
  <c r="J210" i="2"/>
  <c r="J792" i="2"/>
  <c r="BH1574" i="2"/>
  <c r="J285" i="2"/>
  <c r="L576" i="2"/>
  <c r="L813" i="2"/>
  <c r="G2907" i="2"/>
  <c r="H2907" i="2" s="1"/>
  <c r="BH2208" i="2"/>
  <c r="K2593" i="2"/>
  <c r="BH802" i="2"/>
  <c r="G1140" i="2"/>
  <c r="H1140" i="2" s="1"/>
  <c r="BE1317" i="2"/>
  <c r="K362" i="2"/>
  <c r="K1340" i="2"/>
  <c r="BE1320" i="2"/>
  <c r="BG287" i="2"/>
  <c r="J578" i="2"/>
  <c r="L2661" i="2"/>
  <c r="BF729" i="2"/>
  <c r="BE1534" i="2"/>
  <c r="J212" i="2"/>
  <c r="BG661" i="2"/>
  <c r="BG386" i="2"/>
  <c r="L210" i="2"/>
  <c r="BG1574" i="2"/>
  <c r="BF285" i="2"/>
  <c r="K813" i="2"/>
  <c r="BF2564" i="2"/>
  <c r="BG2208" i="2"/>
  <c r="J2593" i="2"/>
  <c r="BF802" i="2"/>
  <c r="BH1140" i="2"/>
  <c r="BH1317" i="2"/>
  <c r="BH1035" i="2"/>
  <c r="BH2655" i="2"/>
  <c r="G1340" i="2"/>
  <c r="H1340" i="2" s="1"/>
  <c r="L1320" i="2"/>
  <c r="BF287" i="2"/>
  <c r="K578" i="2"/>
  <c r="K2661" i="2"/>
  <c r="J1534" i="2"/>
  <c r="BF661" i="2"/>
  <c r="BF386" i="2"/>
  <c r="CD1061" i="2"/>
  <c r="BE285" i="2"/>
  <c r="BH2682" i="2"/>
  <c r="J813" i="2"/>
  <c r="BE2564" i="2"/>
  <c r="BF2208" i="2"/>
  <c r="BE802" i="2"/>
  <c r="BG1140" i="2"/>
  <c r="BG1317" i="2"/>
  <c r="BG1035" i="2"/>
  <c r="BG2655" i="2"/>
  <c r="K1320" i="2"/>
  <c r="BE287" i="2"/>
  <c r="L578" i="2"/>
  <c r="CD2661" i="2"/>
  <c r="BH935" i="2"/>
  <c r="K1534" i="2"/>
  <c r="BH2706" i="2"/>
  <c r="BE661" i="2"/>
  <c r="BE386" i="2"/>
  <c r="BG1250" i="2"/>
  <c r="BF376" i="2"/>
  <c r="BE1937" i="2"/>
  <c r="H285" i="2"/>
  <c r="BG2682" i="2"/>
  <c r="G813" i="2"/>
  <c r="H813" i="2" s="1"/>
  <c r="BE2208" i="2"/>
  <c r="CC802" i="2"/>
  <c r="BF1140" i="2"/>
  <c r="BF1317" i="2"/>
  <c r="BF1035" i="2"/>
  <c r="BF2655" i="2"/>
  <c r="J1320" i="2"/>
  <c r="J287" i="2"/>
  <c r="J2661" i="2"/>
  <c r="BG935" i="2"/>
  <c r="L1534" i="2"/>
  <c r="BG2706" i="2"/>
  <c r="K386" i="2"/>
  <c r="BH285" i="2"/>
  <c r="BE1140" i="2"/>
  <c r="G1320" i="2"/>
  <c r="H1320" i="2" s="1"/>
  <c r="L285" i="2"/>
  <c r="K1854" i="2"/>
  <c r="L1854" i="2"/>
  <c r="J1854" i="2"/>
  <c r="BE1854" i="2"/>
  <c r="BF1854" i="2"/>
  <c r="BG1854" i="2"/>
  <c r="CC1854" i="2"/>
  <c r="G1854" i="2"/>
  <c r="H1854" i="2" s="1"/>
  <c r="BH1854" i="2"/>
  <c r="G1858" i="2"/>
  <c r="H1858" i="2" s="1"/>
  <c r="BE1858" i="2"/>
  <c r="L1866" i="2"/>
  <c r="BH1866" i="2"/>
  <c r="BE1866" i="2"/>
  <c r="BF1866" i="2"/>
  <c r="BG1866" i="2"/>
  <c r="BH1355" i="2"/>
  <c r="J1920" i="2"/>
  <c r="BF375" i="2"/>
  <c r="BF402" i="2"/>
  <c r="BF778" i="2"/>
  <c r="J2764" i="2"/>
  <c r="G370" i="2"/>
  <c r="H370" i="2" s="1"/>
  <c r="BE1004" i="2"/>
  <c r="BE3113" i="2"/>
  <c r="BH242" i="2"/>
  <c r="L749" i="2"/>
  <c r="J1965" i="2"/>
  <c r="L1951" i="2"/>
  <c r="CC1296" i="2"/>
  <c r="BG375" i="2"/>
  <c r="BH991" i="2"/>
  <c r="BG1355" i="2"/>
  <c r="K812" i="2"/>
  <c r="BG605" i="2"/>
  <c r="BF2559" i="2"/>
  <c r="BG991" i="2"/>
  <c r="L273" i="2"/>
  <c r="BF379" i="2"/>
  <c r="K806" i="2"/>
  <c r="BG1512" i="2"/>
  <c r="BF1649" i="2"/>
  <c r="CD1128" i="2"/>
  <c r="BG963" i="2"/>
  <c r="G1305" i="2"/>
  <c r="H1305" i="2" s="1"/>
  <c r="G1028" i="2"/>
  <c r="H1028" i="2" s="1"/>
  <c r="BH1026" i="2"/>
  <c r="BF1355" i="2"/>
  <c r="BE249" i="2"/>
  <c r="BE398" i="2"/>
  <c r="BE778" i="2"/>
  <c r="BE2764" i="2"/>
  <c r="BF370" i="2"/>
  <c r="CC651" i="2"/>
  <c r="BG3127" i="2"/>
  <c r="BH1004" i="2"/>
  <c r="L3113" i="2"/>
  <c r="BG242" i="2"/>
  <c r="K749" i="2"/>
  <c r="K1951" i="2"/>
  <c r="BE2348" i="2"/>
  <c r="CC2352" i="2"/>
  <c r="L2346" i="2"/>
  <c r="BG2352" i="2"/>
  <c r="G1508" i="2"/>
  <c r="H1508" i="2" s="1"/>
  <c r="BE273" i="2"/>
  <c r="K2764" i="2"/>
  <c r="BE370" i="2"/>
  <c r="F3159" i="2"/>
  <c r="BH797" i="2"/>
  <c r="L1128" i="2"/>
  <c r="BE220" i="2"/>
  <c r="BE1355" i="2"/>
  <c r="BH249" i="2"/>
  <c r="BH778" i="2"/>
  <c r="G2764" i="2"/>
  <c r="H2764" i="2" s="1"/>
  <c r="L370" i="2"/>
  <c r="BH651" i="2"/>
  <c r="BF3127" i="2"/>
  <c r="K3113" i="2"/>
  <c r="BF242" i="2"/>
  <c r="J749" i="2"/>
  <c r="K2348" i="2"/>
  <c r="BH2383" i="2"/>
  <c r="J2346" i="2"/>
  <c r="K3132" i="2"/>
  <c r="K2352" i="2"/>
  <c r="J1061" i="2"/>
  <c r="M1061" i="2" s="1"/>
  <c r="G398" i="2"/>
  <c r="H398" i="2" s="1"/>
  <c r="BH375" i="2"/>
  <c r="BF1512" i="2"/>
  <c r="BH2581" i="2"/>
  <c r="BH963" i="2"/>
  <c r="CC1028" i="2"/>
  <c r="CC368" i="2"/>
  <c r="BE375" i="2"/>
  <c r="BF605" i="2"/>
  <c r="K2559" i="2"/>
  <c r="BE991" i="2"/>
  <c r="G273" i="2"/>
  <c r="H273" i="2" s="1"/>
  <c r="CC806" i="2"/>
  <c r="J1512" i="2"/>
  <c r="BG2581" i="2"/>
  <c r="G1649" i="2"/>
  <c r="H1649" i="2" s="1"/>
  <c r="BF963" i="2"/>
  <c r="J1305" i="2"/>
  <c r="BF1026" i="2"/>
  <c r="J1355" i="2"/>
  <c r="L249" i="2"/>
  <c r="BF398" i="2"/>
  <c r="BG778" i="2"/>
  <c r="J370" i="2"/>
  <c r="BG651" i="2"/>
  <c r="L3127" i="2"/>
  <c r="J3113" i="2"/>
  <c r="BE242" i="2"/>
  <c r="G749" i="2"/>
  <c r="H749" i="2" s="1"/>
  <c r="K3178" i="2"/>
  <c r="BH1951" i="2"/>
  <c r="BE2339" i="2"/>
  <c r="L1258" i="2"/>
  <c r="K1920" i="2"/>
  <c r="G2385" i="2"/>
  <c r="H2385" i="2" s="1"/>
  <c r="J2385" i="2"/>
  <c r="BH2559" i="2"/>
  <c r="BH1649" i="2"/>
  <c r="BE959" i="2"/>
  <c r="BG1649" i="2"/>
  <c r="BF249" i="2"/>
  <c r="BF991" i="2"/>
  <c r="G391" i="2"/>
  <c r="H391" i="2" s="1"/>
  <c r="BF368" i="2"/>
  <c r="K2179" i="2"/>
  <c r="BF391" i="2"/>
  <c r="BF797" i="2"/>
  <c r="BE605" i="2"/>
  <c r="J2559" i="2"/>
  <c r="L991" i="2"/>
  <c r="BG806" i="2"/>
  <c r="L1512" i="2"/>
  <c r="BF2581" i="2"/>
  <c r="J1649" i="2"/>
  <c r="BF2685" i="2"/>
  <c r="BE963" i="2"/>
  <c r="CC1305" i="2"/>
  <c r="BE1026" i="2"/>
  <c r="G951" i="2"/>
  <c r="H951" i="2" s="1"/>
  <c r="BH805" i="2"/>
  <c r="L1355" i="2"/>
  <c r="J247" i="2"/>
  <c r="K249" i="2"/>
  <c r="BH1710" i="2"/>
  <c r="L398" i="2"/>
  <c r="K778" i="2"/>
  <c r="K370" i="2"/>
  <c r="BF651" i="2"/>
  <c r="J3127" i="2"/>
  <c r="G3113" i="2"/>
  <c r="H3113" i="2" s="1"/>
  <c r="CC2161" i="2"/>
  <c r="L242" i="2"/>
  <c r="CC749" i="2"/>
  <c r="BF1951" i="2"/>
  <c r="L3178" i="2"/>
  <c r="BG1951" i="2"/>
  <c r="G2339" i="2"/>
  <c r="H2339" i="2" s="1"/>
  <c r="BG3175" i="2"/>
  <c r="K1258" i="2"/>
  <c r="K3135" i="2"/>
  <c r="G317" i="2"/>
  <c r="H317" i="2" s="1"/>
  <c r="BF1911" i="2"/>
  <c r="CD2778" i="2"/>
  <c r="BH1557" i="2"/>
  <c r="D1854" i="2"/>
  <c r="CC2380" i="2"/>
  <c r="G2380" i="2"/>
  <c r="H2380" i="2" s="1"/>
  <c r="G1951" i="2"/>
  <c r="H1951" i="2" s="1"/>
  <c r="J2714" i="2"/>
  <c r="BH2356" i="2"/>
  <c r="L215" i="2"/>
  <c r="J1128" i="2"/>
  <c r="G812" i="2"/>
  <c r="H812" i="2" s="1"/>
  <c r="BG2559" i="2"/>
  <c r="K1128" i="2"/>
  <c r="L1305" i="2"/>
  <c r="BE2559" i="2"/>
  <c r="BG398" i="2"/>
  <c r="K368" i="2"/>
  <c r="BF1939" i="2"/>
  <c r="L391" i="2"/>
  <c r="BE797" i="2"/>
  <c r="K605" i="2"/>
  <c r="BH806" i="2"/>
  <c r="BE2581" i="2"/>
  <c r="L1649" i="2"/>
  <c r="K963" i="2"/>
  <c r="K1026" i="2"/>
  <c r="BG1323" i="2"/>
  <c r="BH759" i="2"/>
  <c r="BG805" i="2"/>
  <c r="K1355" i="2"/>
  <c r="G247" i="2"/>
  <c r="H247" i="2" s="1"/>
  <c r="BH398" i="2"/>
  <c r="L778" i="2"/>
  <c r="CC370" i="2"/>
  <c r="BE651" i="2"/>
  <c r="K242" i="2"/>
  <c r="BG2778" i="2"/>
  <c r="G3178" i="2"/>
  <c r="H3178" i="2" s="1"/>
  <c r="BE2352" i="2"/>
  <c r="BF3175" i="2"/>
  <c r="J3135" i="2"/>
  <c r="J2778" i="2"/>
  <c r="L1920" i="2"/>
  <c r="BH1920" i="2"/>
  <c r="BE1557" i="2"/>
  <c r="BB1866" i="2"/>
  <c r="BE1920" i="2"/>
  <c r="L2352" i="2"/>
  <c r="K1076" i="2"/>
  <c r="M1076" i="2" s="1"/>
  <c r="L812" i="2"/>
  <c r="BE1305" i="2"/>
  <c r="J1651" i="2"/>
  <c r="BG1026" i="2"/>
  <c r="CC400" i="2"/>
  <c r="BH1520" i="2"/>
  <c r="BH391" i="2"/>
  <c r="L797" i="2"/>
  <c r="BE2685" i="2"/>
  <c r="BH2736" i="2"/>
  <c r="L605" i="2"/>
  <c r="BH533" i="2"/>
  <c r="BF806" i="2"/>
  <c r="G2581" i="2"/>
  <c r="H2581" i="2" s="1"/>
  <c r="K1649" i="2"/>
  <c r="G1128" i="2"/>
  <c r="H1128" i="2" s="1"/>
  <c r="J963" i="2"/>
  <c r="BF1028" i="2"/>
  <c r="J1026" i="2"/>
  <c r="BG759" i="2"/>
  <c r="BF805" i="2"/>
  <c r="G1355" i="2"/>
  <c r="H1355" i="2" s="1"/>
  <c r="J778" i="2"/>
  <c r="CD2764" i="2"/>
  <c r="L651" i="2"/>
  <c r="J242" i="2"/>
  <c r="BG2685" i="2"/>
  <c r="K1947" i="2"/>
  <c r="G2352" i="2"/>
  <c r="H2352" i="2" s="1"/>
  <c r="BE3175" i="2"/>
  <c r="L2750" i="2"/>
  <c r="L2396" i="2"/>
  <c r="M2396" i="2" s="1"/>
  <c r="J1557" i="2"/>
  <c r="CC2361" i="2"/>
  <c r="BH304" i="2"/>
  <c r="BF2714" i="2"/>
  <c r="BF2380" i="2"/>
  <c r="BE2344" i="2"/>
  <c r="BE120" i="2"/>
  <c r="BG391" i="2"/>
  <c r="J812" i="2"/>
  <c r="BH605" i="2"/>
  <c r="L379" i="2"/>
  <c r="BE1649" i="2"/>
  <c r="BG797" i="2"/>
  <c r="CC812" i="2"/>
  <c r="BD3102" i="2"/>
  <c r="K400" i="2"/>
  <c r="BG1520" i="2"/>
  <c r="J797" i="2"/>
  <c r="BH812" i="2"/>
  <c r="CC379" i="2"/>
  <c r="CD605" i="2"/>
  <c r="BH1508" i="2"/>
  <c r="K273" i="2"/>
  <c r="BG533" i="2"/>
  <c r="G379" i="2"/>
  <c r="H379" i="2" s="1"/>
  <c r="BE806" i="2"/>
  <c r="K2581" i="2"/>
  <c r="BH1128" i="2"/>
  <c r="G963" i="2"/>
  <c r="H963" i="2" s="1"/>
  <c r="BE1028" i="2"/>
  <c r="G1026" i="2"/>
  <c r="H1026" i="2" s="1"/>
  <c r="BF759" i="2"/>
  <c r="BE805" i="2"/>
  <c r="G2561" i="2"/>
  <c r="H2561" i="2" s="1"/>
  <c r="BH1027" i="2"/>
  <c r="G778" i="2"/>
  <c r="H778" i="2" s="1"/>
  <c r="BH2764" i="2"/>
  <c r="J651" i="2"/>
  <c r="G1525" i="2"/>
  <c r="H1525" i="2" s="1"/>
  <c r="CC242" i="2"/>
  <c r="BE2702" i="2"/>
  <c r="G3078" i="2"/>
  <c r="H3078" i="2" s="1"/>
  <c r="CD2738" i="2"/>
  <c r="BF2396" i="2"/>
  <c r="G1557" i="2"/>
  <c r="H1557" i="2" s="1"/>
  <c r="BE2361" i="2"/>
  <c r="K2361" i="2"/>
  <c r="G2714" i="2"/>
  <c r="H2714" i="2" s="1"/>
  <c r="K2385" i="2"/>
  <c r="CC2344" i="2"/>
  <c r="CD2714" i="2"/>
  <c r="L2380" i="2"/>
  <c r="K2892" i="2"/>
  <c r="G292" i="2"/>
  <c r="H292" i="2" s="1"/>
  <c r="J273" i="2"/>
  <c r="K1305" i="2"/>
  <c r="K1651" i="2"/>
  <c r="BF400" i="2"/>
  <c r="BF1520" i="2"/>
  <c r="G797" i="2"/>
  <c r="H797" i="2" s="1"/>
  <c r="BG812" i="2"/>
  <c r="G227" i="2"/>
  <c r="H227" i="2" s="1"/>
  <c r="J605" i="2"/>
  <c r="BG1508" i="2"/>
  <c r="BH273" i="2"/>
  <c r="BH379" i="2"/>
  <c r="J806" i="2"/>
  <c r="J2581" i="2"/>
  <c r="BG1128" i="2"/>
  <c r="L963" i="2"/>
  <c r="BH1305" i="2"/>
  <c r="BH1028" i="2"/>
  <c r="L1026" i="2"/>
  <c r="BE759" i="2"/>
  <c r="BF422" i="2"/>
  <c r="L805" i="2"/>
  <c r="L2561" i="2"/>
  <c r="L2764" i="2"/>
  <c r="G651" i="2"/>
  <c r="H651" i="2" s="1"/>
  <c r="BH425" i="2"/>
  <c r="BH749" i="2"/>
  <c r="J3132" i="2"/>
  <c r="BH3078" i="2"/>
  <c r="BG2738" i="2"/>
  <c r="BB1861" i="2"/>
  <c r="BE2396" i="2"/>
  <c r="BH2346" i="2"/>
  <c r="CC2346" i="2"/>
  <c r="G3132" i="2"/>
  <c r="H3132" i="2" s="1"/>
  <c r="BE2714" i="2"/>
  <c r="BF2352" i="2"/>
  <c r="BE2385" i="2"/>
  <c r="L2714" i="2"/>
  <c r="L1603" i="2"/>
  <c r="CD273" i="2"/>
  <c r="G806" i="2"/>
  <c r="H806" i="2" s="1"/>
  <c r="BB2402" i="2"/>
  <c r="BC1663" i="2"/>
  <c r="J805" i="2"/>
  <c r="BH3113" i="2"/>
  <c r="BH3178" i="2"/>
  <c r="L3132" i="2"/>
  <c r="BH2738" i="2"/>
  <c r="BH1864" i="2"/>
  <c r="G2750" i="2"/>
  <c r="H2750" i="2" s="1"/>
  <c r="K2346" i="2"/>
  <c r="CC2373" i="2"/>
  <c r="BF2385" i="2"/>
  <c r="CC522" i="2"/>
  <c r="G3230" i="2"/>
  <c r="H3230" i="2" s="1"/>
  <c r="K3230" i="2"/>
  <c r="J3230" i="2"/>
  <c r="BE3230" i="2"/>
  <c r="BF3230" i="2"/>
  <c r="BG3230" i="2"/>
  <c r="K2368" i="2"/>
  <c r="BE2368" i="2"/>
  <c r="CC2368" i="2"/>
  <c r="J2368" i="2"/>
  <c r="BF2368" i="2"/>
  <c r="G2368" i="2"/>
  <c r="H2368" i="2" s="1"/>
  <c r="L2368" i="2"/>
  <c r="L1345" i="2"/>
  <c r="BH1345" i="2"/>
  <c r="G1345" i="2"/>
  <c r="H1345" i="2" s="1"/>
  <c r="CC1345" i="2"/>
  <c r="J2720" i="2"/>
  <c r="K2720" i="2"/>
  <c r="G2720" i="2"/>
  <c r="H2720" i="2" s="1"/>
  <c r="BF548" i="2"/>
  <c r="BF474" i="2"/>
  <c r="K2909" i="2"/>
  <c r="K533" i="2"/>
  <c r="L774" i="2"/>
  <c r="G2529" i="2"/>
  <c r="H2529" i="2" s="1"/>
  <c r="BG817" i="2"/>
  <c r="BH1029" i="2"/>
  <c r="L3230" i="2"/>
  <c r="CC972" i="2"/>
  <c r="G972" i="2"/>
  <c r="H972" i="2" s="1"/>
  <c r="J972" i="2"/>
  <c r="L972" i="2"/>
  <c r="K972" i="2"/>
  <c r="BE972" i="2"/>
  <c r="BF972" i="2"/>
  <c r="BG972" i="2"/>
  <c r="BE3114" i="2"/>
  <c r="BF3114" i="2"/>
  <c r="BG3114" i="2"/>
  <c r="BH3114" i="2"/>
  <c r="L2720" i="2"/>
  <c r="CC2151" i="2"/>
  <c r="K2151" i="2"/>
  <c r="BF2622" i="2"/>
  <c r="BG2622" i="2"/>
  <c r="BH2622" i="2"/>
  <c r="K2622" i="2"/>
  <c r="CC498" i="2"/>
  <c r="BH498" i="2"/>
  <c r="G498" i="2"/>
  <c r="H498" i="2" s="1"/>
  <c r="L498" i="2"/>
  <c r="K498" i="2"/>
  <c r="L1627" i="2"/>
  <c r="CC1627" i="2"/>
  <c r="BG1627" i="2"/>
  <c r="K1627" i="2"/>
  <c r="G1627" i="2"/>
  <c r="H1627" i="2" s="1"/>
  <c r="BE1627" i="2"/>
  <c r="BF1627" i="2"/>
  <c r="L1526" i="2"/>
  <c r="J1526" i="2"/>
  <c r="K1526" i="2"/>
  <c r="BE1526" i="2"/>
  <c r="BF1526" i="2"/>
  <c r="BG1526" i="2"/>
  <c r="BH1526" i="2"/>
  <c r="J2768" i="2"/>
  <c r="G2768" i="2"/>
  <c r="H2768" i="2" s="1"/>
  <c r="K2768" i="2"/>
  <c r="CD2768" i="2"/>
  <c r="BE2768" i="2"/>
  <c r="BF2768" i="2"/>
  <c r="BH1577" i="2"/>
  <c r="G533" i="2"/>
  <c r="H533" i="2" s="1"/>
  <c r="BF817" i="2"/>
  <c r="BH3230" i="2"/>
  <c r="L414" i="2"/>
  <c r="BH414" i="2"/>
  <c r="BG745" i="2"/>
  <c r="BH745" i="2"/>
  <c r="CC1644" i="2"/>
  <c r="L1644" i="2"/>
  <c r="K1644" i="2"/>
  <c r="J1644" i="2"/>
  <c r="BF1644" i="2"/>
  <c r="BG1644" i="2"/>
  <c r="K298" i="2"/>
  <c r="BH298" i="2"/>
  <c r="J298" i="2"/>
  <c r="CD1050" i="2"/>
  <c r="BE1050" i="2"/>
  <c r="BF1050" i="2"/>
  <c r="BG1050" i="2"/>
  <c r="L1050" i="2"/>
  <c r="BH2368" i="2"/>
  <c r="BG2546" i="2"/>
  <c r="L2546" i="2"/>
  <c r="J2546" i="2"/>
  <c r="K2546" i="2"/>
  <c r="BH2546" i="2"/>
  <c r="J498" i="2"/>
  <c r="K2140" i="2"/>
  <c r="L2140" i="2"/>
  <c r="BE2140" i="2"/>
  <c r="BF2140" i="2"/>
  <c r="BG2140" i="2"/>
  <c r="BH2140" i="2"/>
  <c r="CC2140" i="2"/>
  <c r="BG315" i="2"/>
  <c r="G975" i="2"/>
  <c r="H975" i="2" s="1"/>
  <c r="J975" i="2"/>
  <c r="L975" i="2"/>
  <c r="BE975" i="2"/>
  <c r="BG975" i="2"/>
  <c r="BH975" i="2"/>
  <c r="BF975" i="2"/>
  <c r="CC1029" i="2"/>
  <c r="J1029" i="2"/>
  <c r="K1029" i="2"/>
  <c r="L1029" i="2"/>
  <c r="BE1029" i="2"/>
  <c r="BF1029" i="2"/>
  <c r="BF795" i="2"/>
  <c r="BE795" i="2"/>
  <c r="K361" i="2"/>
  <c r="G361" i="2"/>
  <c r="H361" i="2" s="1"/>
  <c r="BE361" i="2"/>
  <c r="BF361" i="2"/>
  <c r="BG361" i="2"/>
  <c r="BH361" i="2"/>
  <c r="L361" i="2"/>
  <c r="G2650" i="2"/>
  <c r="H2650" i="2" s="1"/>
  <c r="L2650" i="2"/>
  <c r="BH1479" i="2"/>
  <c r="BG1479" i="2"/>
  <c r="BF2558" i="2"/>
  <c r="BG2558" i="2"/>
  <c r="BH2558" i="2"/>
  <c r="G2558" i="2"/>
  <c r="H2558" i="2" s="1"/>
  <c r="BE2672" i="2"/>
  <c r="BF2672" i="2"/>
  <c r="K769" i="2"/>
  <c r="J769" i="2"/>
  <c r="BE769" i="2"/>
  <c r="BF769" i="2"/>
  <c r="BG769" i="2"/>
  <c r="BH769" i="2"/>
  <c r="BE958" i="2"/>
  <c r="BF958" i="2"/>
  <c r="BG958" i="2"/>
  <c r="BH958" i="2"/>
  <c r="BE219" i="2"/>
  <c r="G219" i="2"/>
  <c r="H219" i="2" s="1"/>
  <c r="G366" i="2"/>
  <c r="H366" i="2" s="1"/>
  <c r="J366" i="2"/>
  <c r="L366" i="2"/>
  <c r="BE366" i="2"/>
  <c r="BF366" i="2"/>
  <c r="BG366" i="2"/>
  <c r="BH366" i="2"/>
  <c r="CC389" i="2"/>
  <c r="BG389" i="2"/>
  <c r="G389" i="2"/>
  <c r="H389" i="2" s="1"/>
  <c r="BH389" i="2"/>
  <c r="L389" i="2"/>
  <c r="BF2631" i="2"/>
  <c r="BG2631" i="2"/>
  <c r="BH2631" i="2"/>
  <c r="BE497" i="2"/>
  <c r="BF497" i="2"/>
  <c r="BG497" i="2"/>
  <c r="G497" i="2"/>
  <c r="H497" i="2" s="1"/>
  <c r="CC497" i="2"/>
  <c r="K1528" i="2"/>
  <c r="J1528" i="2"/>
  <c r="BE1528" i="2"/>
  <c r="BF1528" i="2"/>
  <c r="BG1528" i="2"/>
  <c r="BH1528" i="2"/>
  <c r="L2528" i="2"/>
  <c r="J2528" i="2"/>
  <c r="K2528" i="2"/>
  <c r="BE2528" i="2"/>
  <c r="BF2528" i="2"/>
  <c r="BH1365" i="2"/>
  <c r="BG1365" i="2"/>
  <c r="BH3147" i="2"/>
  <c r="G3147" i="2"/>
  <c r="H3147" i="2" s="1"/>
  <c r="K3147" i="2"/>
  <c r="L3147" i="2"/>
  <c r="J3147" i="2"/>
  <c r="CD1131" i="2"/>
  <c r="BE1131" i="2"/>
  <c r="BF1131" i="2"/>
  <c r="BG1131" i="2"/>
  <c r="G1131" i="2"/>
  <c r="H1131" i="2" s="1"/>
  <c r="K315" i="2"/>
  <c r="L823" i="2"/>
  <c r="BE823" i="2"/>
  <c r="BF823" i="2"/>
  <c r="BH823" i="2"/>
  <c r="G823" i="2"/>
  <c r="H823" i="2" s="1"/>
  <c r="L323" i="2"/>
  <c r="G323" i="2"/>
  <c r="H323" i="2" s="1"/>
  <c r="BG323" i="2"/>
  <c r="BE2169" i="2"/>
  <c r="BF2169" i="2"/>
  <c r="BG2169" i="2"/>
  <c r="BH2169" i="2"/>
  <c r="CC2169" i="2"/>
  <c r="CC940" i="2"/>
  <c r="K940" i="2"/>
  <c r="L940" i="2"/>
  <c r="J940" i="2"/>
  <c r="BF940" i="2"/>
  <c r="BG940" i="2"/>
  <c r="BH940" i="2"/>
  <c r="J2711" i="2"/>
  <c r="K2711" i="2"/>
  <c r="L2711" i="2"/>
  <c r="BF2711" i="2"/>
  <c r="BG2711" i="2"/>
  <c r="BH2711" i="2"/>
  <c r="CD2711" i="2"/>
  <c r="G3125" i="2"/>
  <c r="H3125" i="2" s="1"/>
  <c r="J3125" i="2"/>
  <c r="K3125" i="2"/>
  <c r="BF3125" i="2"/>
  <c r="BG3125" i="2"/>
  <c r="BH3125" i="2"/>
  <c r="G1696" i="2"/>
  <c r="H1696" i="2" s="1"/>
  <c r="L1696" i="2"/>
  <c r="K1696" i="2"/>
  <c r="J1696" i="2"/>
  <c r="BE1696" i="2"/>
  <c r="BE2641" i="2"/>
  <c r="BF2641" i="2"/>
  <c r="BG2641" i="2"/>
  <c r="BH2641" i="2"/>
  <c r="CC548" i="2"/>
  <c r="CC474" i="2"/>
  <c r="BE1577" i="2"/>
  <c r="L785" i="2"/>
  <c r="BH315" i="2"/>
  <c r="BE533" i="2"/>
  <c r="BE793" i="2"/>
  <c r="BF1630" i="2"/>
  <c r="BG1630" i="2"/>
  <c r="BH1630" i="2"/>
  <c r="G1630" i="2"/>
  <c r="H1630" i="2" s="1"/>
  <c r="BE1630" i="2"/>
  <c r="BH790" i="2"/>
  <c r="G790" i="2"/>
  <c r="H790" i="2" s="1"/>
  <c r="J790" i="2"/>
  <c r="K790" i="2"/>
  <c r="L790" i="2"/>
  <c r="BF1477" i="2"/>
  <c r="BG1477" i="2"/>
  <c r="BH1477" i="2"/>
  <c r="G1477" i="2"/>
  <c r="H1477" i="2" s="1"/>
  <c r="J1477" i="2"/>
  <c r="M1477" i="2" s="1"/>
  <c r="J2195" i="2"/>
  <c r="K2195" i="2"/>
  <c r="G2195" i="2"/>
  <c r="H2195" i="2" s="1"/>
  <c r="BE2195" i="2"/>
  <c r="BF2195" i="2"/>
  <c r="BG2195" i="2"/>
  <c r="CD1122" i="2"/>
  <c r="L1122" i="2"/>
  <c r="J1122" i="2"/>
  <c r="K1122" i="2"/>
  <c r="BE1122" i="2"/>
  <c r="BF1122" i="2"/>
  <c r="BE594" i="2"/>
  <c r="BF594" i="2"/>
  <c r="BG594" i="2"/>
  <c r="J1010" i="2"/>
  <c r="L1010" i="2"/>
  <c r="K1010" i="2"/>
  <c r="BF1010" i="2"/>
  <c r="BG1010" i="2"/>
  <c r="BH1010" i="2"/>
  <c r="CD1138" i="2"/>
  <c r="L1138" i="2"/>
  <c r="K1138" i="2"/>
  <c r="J1138" i="2"/>
  <c r="BE1138" i="2"/>
  <c r="BF1138" i="2"/>
  <c r="BG1138" i="2"/>
  <c r="BH1138" i="2"/>
  <c r="BG1569" i="2"/>
  <c r="L357" i="2"/>
  <c r="BF357" i="2"/>
  <c r="K357" i="2"/>
  <c r="G357" i="2"/>
  <c r="H357" i="2" s="1"/>
  <c r="BG357" i="2"/>
  <c r="BE357" i="2"/>
  <c r="G589" i="2"/>
  <c r="H589" i="2" s="1"/>
  <c r="J589" i="2"/>
  <c r="L589" i="2"/>
  <c r="BE589" i="2"/>
  <c r="BF589" i="2"/>
  <c r="BG589" i="2"/>
  <c r="BH589" i="2"/>
  <c r="L1133" i="2"/>
  <c r="K1133" i="2"/>
  <c r="BH2720" i="2"/>
  <c r="J785" i="2"/>
  <c r="BF315" i="2"/>
  <c r="J533" i="2"/>
  <c r="CC1659" i="2"/>
  <c r="J1659" i="2"/>
  <c r="M1659" i="2" s="1"/>
  <c r="BE1659" i="2"/>
  <c r="BF1659" i="2"/>
  <c r="BG1659" i="2"/>
  <c r="L485" i="2"/>
  <c r="BE485" i="2"/>
  <c r="BF485" i="2"/>
  <c r="BG485" i="2"/>
  <c r="G485" i="2"/>
  <c r="H485" i="2" s="1"/>
  <c r="BH485" i="2"/>
  <c r="BH2147" i="2"/>
  <c r="K2147" i="2"/>
  <c r="J445" i="2"/>
  <c r="BG445" i="2"/>
  <c r="G445" i="2"/>
  <c r="H445" i="2" s="1"/>
  <c r="BE445" i="2"/>
  <c r="BF445" i="2"/>
  <c r="J1697" i="2"/>
  <c r="K1697" i="2"/>
  <c r="BE1697" i="2"/>
  <c r="BF1697" i="2"/>
  <c r="BG1697" i="2"/>
  <c r="BH1697" i="2"/>
  <c r="G1697" i="2"/>
  <c r="H1697" i="2" s="1"/>
  <c r="J2563" i="2"/>
  <c r="K2563" i="2"/>
  <c r="BE2213" i="2"/>
  <c r="BF2213" i="2"/>
  <c r="BG2213" i="2"/>
  <c r="CC2213" i="2"/>
  <c r="G2213" i="2"/>
  <c r="H2213" i="2" s="1"/>
  <c r="G2769" i="2"/>
  <c r="H2769" i="2" s="1"/>
  <c r="K2769" i="2"/>
  <c r="M2769" i="2" s="1"/>
  <c r="CD2769" i="2"/>
  <c r="BF2769" i="2"/>
  <c r="BG2769" i="2"/>
  <c r="J2376" i="2"/>
  <c r="BH2376" i="2"/>
  <c r="G2376" i="2"/>
  <c r="H2376" i="2" s="1"/>
  <c r="BG2376" i="2"/>
  <c r="CC2376" i="2"/>
  <c r="BF2376" i="2"/>
  <c r="J1466" i="2"/>
  <c r="BE1466" i="2"/>
  <c r="BF1466" i="2"/>
  <c r="BG1466" i="2"/>
  <c r="BH1466" i="2"/>
  <c r="CC636" i="2"/>
  <c r="BF533" i="2"/>
  <c r="BH636" i="2"/>
  <c r="K1963" i="2"/>
  <c r="G1514" i="2"/>
  <c r="H1514" i="2" s="1"/>
  <c r="J1577" i="2"/>
  <c r="BH1963" i="2"/>
  <c r="J1514" i="2"/>
  <c r="K1577" i="2"/>
  <c r="G785" i="2"/>
  <c r="H785" i="2" s="1"/>
  <c r="CD315" i="2"/>
  <c r="L533" i="2"/>
  <c r="L257" i="2"/>
  <c r="BH211" i="2"/>
  <c r="G211" i="2"/>
  <c r="H211" i="2" s="1"/>
  <c r="CC211" i="2"/>
  <c r="J211" i="2"/>
  <c r="K211" i="2"/>
  <c r="BE211" i="2"/>
  <c r="G2595" i="2"/>
  <c r="H2595" i="2" s="1"/>
  <c r="BE2595" i="2"/>
  <c r="BF2887" i="2"/>
  <c r="BG2887" i="2"/>
  <c r="BG293" i="2"/>
  <c r="BH293" i="2"/>
  <c r="K293" i="2"/>
  <c r="G293" i="2"/>
  <c r="H293" i="2" s="1"/>
  <c r="CD293" i="2"/>
  <c r="L293" i="2"/>
  <c r="CC499" i="2"/>
  <c r="J499" i="2"/>
  <c r="K499" i="2"/>
  <c r="BE499" i="2"/>
  <c r="BF499" i="2"/>
  <c r="BG499" i="2"/>
  <c r="BF1298" i="2"/>
  <c r="BG1298" i="2"/>
  <c r="BE1298" i="2"/>
  <c r="BH1298" i="2"/>
  <c r="BG2174" i="2"/>
  <c r="BH2174" i="2"/>
  <c r="BE2174" i="2"/>
  <c r="CC2174" i="2"/>
  <c r="G2174" i="2"/>
  <c r="H2174" i="2" s="1"/>
  <c r="K2174" i="2"/>
  <c r="M2174" i="2" s="1"/>
  <c r="CC822" i="2"/>
  <c r="K822" i="2"/>
  <c r="J822" i="2"/>
  <c r="L822" i="2"/>
  <c r="BE822" i="2"/>
  <c r="BF822" i="2"/>
  <c r="K3216" i="2"/>
  <c r="G3216" i="2"/>
  <c r="H3216" i="2" s="1"/>
  <c r="L3216" i="2"/>
  <c r="BE3216" i="2"/>
  <c r="BF3216" i="2"/>
  <c r="BG3216" i="2"/>
  <c r="BH3216" i="2"/>
  <c r="K2138" i="2"/>
  <c r="BE2138" i="2"/>
  <c r="BF2138" i="2"/>
  <c r="BH2138" i="2"/>
  <c r="CC2138" i="2"/>
  <c r="CC1858" i="2"/>
  <c r="K1858" i="2"/>
  <c r="J1858" i="2"/>
  <c r="L1858" i="2"/>
  <c r="BF1858" i="2"/>
  <c r="BG1858" i="2"/>
  <c r="BH1858" i="2"/>
  <c r="K3081" i="2"/>
  <c r="L3081" i="2"/>
  <c r="J3081" i="2"/>
  <c r="BE3081" i="2"/>
  <c r="G3081" i="2"/>
  <c r="H3081" i="2" s="1"/>
  <c r="BF3081" i="2"/>
  <c r="BH1514" i="2"/>
  <c r="BH1003" i="2"/>
  <c r="L1577" i="2"/>
  <c r="K785" i="2"/>
  <c r="J315" i="2"/>
  <c r="CC257" i="2"/>
  <c r="K366" i="2"/>
  <c r="J958" i="2"/>
  <c r="CC1343" i="2"/>
  <c r="BH1343" i="2"/>
  <c r="L1343" i="2"/>
  <c r="K1343" i="2"/>
  <c r="G1343" i="2"/>
  <c r="H1343" i="2" s="1"/>
  <c r="J1343" i="2"/>
  <c r="K1681" i="2"/>
  <c r="G1681" i="2"/>
  <c r="H1681" i="2" s="1"/>
  <c r="BE1681" i="2"/>
  <c r="BF1681" i="2"/>
  <c r="BG1681" i="2"/>
  <c r="BE470" i="2"/>
  <c r="BF470" i="2"/>
  <c r="BG470" i="2"/>
  <c r="BH470" i="2"/>
  <c r="CC470" i="2"/>
  <c r="L470" i="2"/>
  <c r="L1482" i="2"/>
  <c r="K1482" i="2"/>
  <c r="G1482" i="2"/>
  <c r="H1482" i="2" s="1"/>
  <c r="BF1482" i="2"/>
  <c r="BG1482" i="2"/>
  <c r="BH1482" i="2"/>
  <c r="L1640" i="2"/>
  <c r="J1640" i="2"/>
  <c r="K1640" i="2"/>
  <c r="BE1640" i="2"/>
  <c r="BF1640" i="2"/>
  <c r="CD3108" i="2"/>
  <c r="BF3108" i="2"/>
  <c r="BG3108" i="2"/>
  <c r="BH3108" i="2"/>
  <c r="G3108" i="2"/>
  <c r="H3108" i="2" s="1"/>
  <c r="CC1361" i="2"/>
  <c r="G1361" i="2"/>
  <c r="H1361" i="2" s="1"/>
  <c r="K1361" i="2"/>
  <c r="J1361" i="2"/>
  <c r="L1361" i="2"/>
  <c r="BE1361" i="2"/>
  <c r="BF1361" i="2"/>
  <c r="BG1361" i="2"/>
  <c r="BH1361" i="2"/>
  <c r="K1316" i="2"/>
  <c r="L1316" i="2"/>
  <c r="BE1316" i="2"/>
  <c r="BG1316" i="2"/>
  <c r="BH1316" i="2"/>
  <c r="L122" i="2"/>
  <c r="K122" i="2"/>
  <c r="BE122" i="2"/>
  <c r="BF122" i="2"/>
  <c r="BE1493" i="2"/>
  <c r="BF1493" i="2"/>
  <c r="BH1493" i="2"/>
  <c r="G1493" i="2"/>
  <c r="H1493" i="2" s="1"/>
  <c r="BF1480" i="2"/>
  <c r="BG1480" i="2"/>
  <c r="G1480" i="2"/>
  <c r="H1480" i="2" s="1"/>
  <c r="BE1480" i="2"/>
  <c r="K1353" i="2"/>
  <c r="L1353" i="2"/>
  <c r="BF1353" i="2"/>
  <c r="BG1353" i="2"/>
  <c r="J1353" i="2"/>
  <c r="BE1353" i="2"/>
  <c r="G2156" i="2"/>
  <c r="H2156" i="2" s="1"/>
  <c r="J2156" i="2"/>
  <c r="CC2156" i="2"/>
  <c r="L2156" i="2"/>
  <c r="BE2156" i="2"/>
  <c r="BF2156" i="2"/>
  <c r="BG2156" i="2"/>
  <c r="J1468" i="2"/>
  <c r="K1468" i="2"/>
  <c r="BE1468" i="2"/>
  <c r="BG1468" i="2"/>
  <c r="BH1468" i="2"/>
  <c r="G2549" i="2"/>
  <c r="H2549" i="2" s="1"/>
  <c r="BE2549" i="2"/>
  <c r="BF2549" i="2"/>
  <c r="BH2549" i="2"/>
  <c r="G3197" i="2"/>
  <c r="H3197" i="2" s="1"/>
  <c r="J3197" i="2"/>
  <c r="K3197" i="2"/>
  <c r="L3197" i="2"/>
  <c r="BF3197" i="2"/>
  <c r="BG3197" i="2"/>
  <c r="BH3197" i="2"/>
  <c r="G2362" i="2"/>
  <c r="H2362" i="2" s="1"/>
  <c r="J2362" i="2"/>
  <c r="CC2362" i="2"/>
  <c r="K2362" i="2"/>
  <c r="BF2362" i="2"/>
  <c r="BH2362" i="2"/>
  <c r="BG2362" i="2"/>
  <c r="J1936" i="2"/>
  <c r="BH1936" i="2"/>
  <c r="BH2386" i="2"/>
  <c r="BG2386" i="2"/>
  <c r="K2386" i="2"/>
  <c r="BF2386" i="2"/>
  <c r="BE2386" i="2"/>
  <c r="G2386" i="2"/>
  <c r="H2386" i="2" s="1"/>
  <c r="CC2386" i="2"/>
  <c r="K1514" i="2"/>
  <c r="BE548" i="2"/>
  <c r="L315" i="2"/>
  <c r="CC366" i="2"/>
  <c r="BE389" i="2"/>
  <c r="L1855" i="2"/>
  <c r="BE1855" i="2"/>
  <c r="BG1855" i="2"/>
  <c r="BH1855" i="2"/>
  <c r="BG2154" i="2"/>
  <c r="BH2154" i="2"/>
  <c r="BE2154" i="2"/>
  <c r="BE1250" i="2"/>
  <c r="L1250" i="2"/>
  <c r="BH1250" i="2"/>
  <c r="G1250" i="2"/>
  <c r="H1250" i="2" s="1"/>
  <c r="J1250" i="2"/>
  <c r="K1250" i="2"/>
  <c r="CC500" i="2"/>
  <c r="J500" i="2"/>
  <c r="K500" i="2"/>
  <c r="BE500" i="2"/>
  <c r="BF500" i="2"/>
  <c r="BG500" i="2"/>
  <c r="BF1087" i="2"/>
  <c r="BG1087" i="2"/>
  <c r="BH1087" i="2"/>
  <c r="L1514" i="2"/>
  <c r="G474" i="2"/>
  <c r="H474" i="2" s="1"/>
  <c r="L2909" i="2"/>
  <c r="K830" i="2"/>
  <c r="G315" i="2"/>
  <c r="H315" i="2" s="1"/>
  <c r="K975" i="2"/>
  <c r="BH781" i="2"/>
  <c r="BF389" i="2"/>
  <c r="K2557" i="2"/>
  <c r="L2557" i="2"/>
  <c r="J2557" i="2"/>
  <c r="BH417" i="2"/>
  <c r="BG417" i="2"/>
  <c r="CC417" i="2"/>
  <c r="J417" i="2"/>
  <c r="G417" i="2"/>
  <c r="H417" i="2" s="1"/>
  <c r="L417" i="2"/>
  <c r="L2618" i="2"/>
  <c r="K2618" i="2"/>
  <c r="J2618" i="2"/>
  <c r="BE2618" i="2"/>
  <c r="BF2618" i="2"/>
  <c r="BG2618" i="2"/>
  <c r="BH2618" i="2"/>
  <c r="G2618" i="2"/>
  <c r="H2618" i="2" s="1"/>
  <c r="BE1262" i="2"/>
  <c r="BF1262" i="2"/>
  <c r="G1262" i="2"/>
  <c r="H1262" i="2" s="1"/>
  <c r="K1262" i="2"/>
  <c r="BG1262" i="2"/>
  <c r="BH1262" i="2"/>
  <c r="K3187" i="2"/>
  <c r="BE3187" i="2"/>
  <c r="L3187" i="2"/>
  <c r="BF3187" i="2"/>
  <c r="BE345" i="2"/>
  <c r="K345" i="2"/>
  <c r="BF345" i="2"/>
  <c r="L345" i="2"/>
  <c r="BH345" i="2"/>
  <c r="BG345" i="2"/>
  <c r="J345" i="2"/>
  <c r="G345" i="2"/>
  <c r="H345" i="2" s="1"/>
  <c r="CC2384" i="2"/>
  <c r="L2335" i="2"/>
  <c r="CD1076" i="2"/>
  <c r="G739" i="2"/>
  <c r="H739" i="2" s="1"/>
  <c r="BF2337" i="2"/>
  <c r="J2337" i="2"/>
  <c r="M1069" i="2"/>
  <c r="CC2335" i="2"/>
  <c r="BE2384" i="2"/>
  <c r="BH2337" i="2"/>
  <c r="BE2335" i="2"/>
  <c r="L739" i="2"/>
  <c r="K2374" i="2"/>
  <c r="CC739" i="2"/>
  <c r="J2770" i="2"/>
  <c r="BH3190" i="2"/>
  <c r="L2374" i="2"/>
  <c r="BG3190" i="2"/>
  <c r="K2337" i="2"/>
  <c r="L2337" i="2"/>
  <c r="BF2384" i="2"/>
  <c r="BF3190" i="2"/>
  <c r="BG2335" i="2"/>
  <c r="BG2384" i="2"/>
  <c r="G1022" i="2"/>
  <c r="H1022" i="2" s="1"/>
  <c r="CC1022" i="2"/>
  <c r="BH1008" i="2"/>
  <c r="BG1008" i="2"/>
  <c r="BF1008" i="2"/>
  <c r="BE1008" i="2"/>
  <c r="BE996" i="2"/>
  <c r="BG1022" i="2"/>
  <c r="L1008" i="2"/>
  <c r="BF1022" i="2"/>
  <c r="K1008" i="2"/>
  <c r="BE1022" i="2"/>
  <c r="J1008" i="2"/>
  <c r="BH1022" i="2"/>
  <c r="G1008" i="2"/>
  <c r="H1008" i="2" s="1"/>
  <c r="K1022" i="2"/>
  <c r="CC2349" i="2"/>
  <c r="K2349" i="2"/>
  <c r="BE2349" i="2"/>
  <c r="BG2349" i="2"/>
  <c r="BH2349" i="2"/>
  <c r="BF2349" i="2"/>
  <c r="J2349" i="2"/>
  <c r="BH2338" i="2"/>
  <c r="L2338" i="2"/>
  <c r="G2338" i="2"/>
  <c r="H2338" i="2" s="1"/>
  <c r="BG2338" i="2"/>
  <c r="K2338" i="2"/>
  <c r="BF2338" i="2"/>
  <c r="CC2338" i="2"/>
  <c r="CC450" i="2"/>
  <c r="BH450" i="2"/>
  <c r="G450" i="2"/>
  <c r="H450" i="2" s="1"/>
  <c r="L450" i="2"/>
  <c r="K450" i="2"/>
  <c r="J450" i="2"/>
  <c r="BE450" i="2"/>
  <c r="BF450" i="2"/>
  <c r="J327" i="2"/>
  <c r="CD327" i="2"/>
  <c r="BG327" i="2"/>
  <c r="G327" i="2"/>
  <c r="H327" i="2" s="1"/>
  <c r="BE327" i="2"/>
  <c r="L327" i="2"/>
  <c r="BF327" i="2"/>
  <c r="K327" i="2"/>
  <c r="BF546" i="2"/>
  <c r="BG546" i="2"/>
  <c r="BH546" i="2"/>
  <c r="BE546" i="2"/>
  <c r="CC546" i="2"/>
  <c r="L546" i="2"/>
  <c r="J546" i="2"/>
  <c r="K546" i="2"/>
  <c r="BH3094" i="2"/>
  <c r="G3094" i="2"/>
  <c r="H3094" i="2" s="1"/>
  <c r="J3094" i="2"/>
  <c r="BE3094" i="2"/>
  <c r="K3094" i="2"/>
  <c r="BF3094" i="2"/>
  <c r="L3094" i="2"/>
  <c r="BG3094" i="2"/>
  <c r="CC3094" i="2"/>
  <c r="BH1576" i="2"/>
  <c r="CC1576" i="2"/>
  <c r="L1576" i="2"/>
  <c r="K1576" i="2"/>
  <c r="J1576" i="2"/>
  <c r="BF1576" i="2"/>
  <c r="BG1576" i="2"/>
  <c r="G1576" i="2"/>
  <c r="H1576" i="2" s="1"/>
  <c r="J2588" i="2"/>
  <c r="K2588" i="2"/>
  <c r="L2588" i="2"/>
  <c r="K444" i="2"/>
  <c r="BG444" i="2"/>
  <c r="BH444" i="2"/>
  <c r="G444" i="2"/>
  <c r="H444" i="2" s="1"/>
  <c r="CC419" i="2"/>
  <c r="BG419" i="2"/>
  <c r="K419" i="2"/>
  <c r="J419" i="2"/>
  <c r="BH419" i="2"/>
  <c r="L419" i="2"/>
  <c r="BF419" i="2"/>
  <c r="BE419" i="2"/>
  <c r="G419" i="2"/>
  <c r="H419" i="2" s="1"/>
  <c r="CC1036" i="2"/>
  <c r="G1036" i="2"/>
  <c r="H1036" i="2" s="1"/>
  <c r="L1036" i="2"/>
  <c r="BE1036" i="2"/>
  <c r="CD1042" i="2"/>
  <c r="J1042" i="2"/>
  <c r="BE1042" i="2"/>
  <c r="BF1042" i="2"/>
  <c r="BG1042" i="2"/>
  <c r="BH1042" i="2"/>
  <c r="G1042" i="2"/>
  <c r="H1042" i="2" s="1"/>
  <c r="L1042" i="2"/>
  <c r="L1527" i="2"/>
  <c r="J1527" i="2"/>
  <c r="G1527" i="2"/>
  <c r="H1527" i="2" s="1"/>
  <c r="K1527" i="2"/>
  <c r="BE1527" i="2"/>
  <c r="BF1527" i="2"/>
  <c r="BG1527" i="2"/>
  <c r="BF1460" i="2"/>
  <c r="BG1460" i="2"/>
  <c r="BH1460" i="2"/>
  <c r="L1460" i="2"/>
  <c r="K1460" i="2"/>
  <c r="J1460" i="2"/>
  <c r="G1460" i="2"/>
  <c r="H1460" i="2" s="1"/>
  <c r="CC740" i="2"/>
  <c r="G740" i="2"/>
  <c r="H740" i="2" s="1"/>
  <c r="J740" i="2"/>
  <c r="L740" i="2"/>
  <c r="K740" i="2"/>
  <c r="BE740" i="2"/>
  <c r="BF740" i="2"/>
  <c r="BH740" i="2"/>
  <c r="K1693" i="2"/>
  <c r="J1693" i="2"/>
  <c r="L1693" i="2"/>
  <c r="G1693" i="2"/>
  <c r="H1693" i="2" s="1"/>
  <c r="BE1693" i="2"/>
  <c r="BF1693" i="2"/>
  <c r="BG1693" i="2"/>
  <c r="L245" i="2"/>
  <c r="BE245" i="2"/>
  <c r="BF245" i="2"/>
  <c r="BG245" i="2"/>
  <c r="BH245" i="2"/>
  <c r="G245" i="2"/>
  <c r="H245" i="2" s="1"/>
  <c r="CC245" i="2"/>
  <c r="K245" i="2"/>
  <c r="CC978" i="2"/>
  <c r="BF978" i="2"/>
  <c r="K1470" i="2"/>
  <c r="J1470" i="2"/>
  <c r="BE1025" i="2"/>
  <c r="BF1025" i="2"/>
  <c r="BG1025" i="2"/>
  <c r="H1532" i="2"/>
  <c r="L1532" i="2"/>
  <c r="K1532" i="2"/>
  <c r="J1532" i="2"/>
  <c r="BE1532" i="2"/>
  <c r="BF1532" i="2"/>
  <c r="BG1532" i="2"/>
  <c r="BH1532" i="2"/>
  <c r="G1967" i="2"/>
  <c r="H1967" i="2" s="1"/>
  <c r="BE1967" i="2"/>
  <c r="K1967" i="2"/>
  <c r="J1967" i="2"/>
  <c r="L1967" i="2"/>
  <c r="BG1967" i="2"/>
  <c r="BH1967" i="2"/>
  <c r="CC787" i="2"/>
  <c r="G787" i="2"/>
  <c r="H787" i="2" s="1"/>
  <c r="J787" i="2"/>
  <c r="K787" i="2"/>
  <c r="L787" i="2"/>
  <c r="BF787" i="2"/>
  <c r="BG787" i="2"/>
  <c r="BH787" i="2"/>
  <c r="BE787" i="2"/>
  <c r="K776" i="2"/>
  <c r="CC776" i="2"/>
  <c r="J776" i="2"/>
  <c r="BH776" i="2"/>
  <c r="BG2168" i="2"/>
  <c r="BH2168" i="2"/>
  <c r="CC2168" i="2"/>
  <c r="K2168" i="2"/>
  <c r="L2168" i="2"/>
  <c r="J2168" i="2"/>
  <c r="BE2168" i="2"/>
  <c r="BG1646" i="2"/>
  <c r="BH1646" i="2"/>
  <c r="G1646" i="2"/>
  <c r="H1646" i="2" s="1"/>
  <c r="J780" i="2"/>
  <c r="BF780" i="2"/>
  <c r="G2349" i="2"/>
  <c r="H2349" i="2" s="1"/>
  <c r="L2367" i="2"/>
  <c r="K2367" i="2"/>
  <c r="BG2367" i="2"/>
  <c r="G2367" i="2"/>
  <c r="H2367" i="2" s="1"/>
  <c r="BE2367" i="2"/>
  <c r="BF2367" i="2"/>
  <c r="BH2367" i="2"/>
  <c r="J2367" i="2"/>
  <c r="J1716" i="2"/>
  <c r="K1716" i="2"/>
  <c r="L1716" i="2"/>
  <c r="BF1716" i="2"/>
  <c r="J1932" i="2"/>
  <c r="L1932" i="2"/>
  <c r="L1123" i="2"/>
  <c r="BE1123" i="2"/>
  <c r="BF1123" i="2"/>
  <c r="BG1123" i="2"/>
  <c r="BH1123" i="2"/>
  <c r="G1123" i="2"/>
  <c r="H1123" i="2" s="1"/>
  <c r="CD1123" i="2"/>
  <c r="K1123" i="2"/>
  <c r="BH3202" i="2"/>
  <c r="G3202" i="2"/>
  <c r="H3202" i="2" s="1"/>
  <c r="J3202" i="2"/>
  <c r="K3202" i="2"/>
  <c r="L3202" i="2"/>
  <c r="BE3202" i="2"/>
  <c r="BF3202" i="2"/>
  <c r="L1703" i="2"/>
  <c r="K1703" i="2"/>
  <c r="J1703" i="2"/>
  <c r="G1703" i="2"/>
  <c r="H1703" i="2" s="1"/>
  <c r="BE1703" i="2"/>
  <c r="BF1703" i="2"/>
  <c r="BG1703" i="2"/>
  <c r="CC2904" i="2"/>
  <c r="BE2904" i="2"/>
  <c r="BF2904" i="2"/>
  <c r="BG2904" i="2"/>
  <c r="CC2358" i="2"/>
  <c r="BF2358" i="2"/>
  <c r="L2358" i="2"/>
  <c r="J2358" i="2"/>
  <c r="BH2358" i="2"/>
  <c r="BG2358" i="2"/>
  <c r="K2358" i="2"/>
  <c r="G2358" i="2"/>
  <c r="H2358" i="2" s="1"/>
  <c r="BE2358" i="2"/>
  <c r="G1366" i="2"/>
  <c r="H1366" i="2" s="1"/>
  <c r="J1366" i="2"/>
  <c r="L1366" i="2"/>
  <c r="K1366" i="2"/>
  <c r="BF1366" i="2"/>
  <c r="BG1366" i="2"/>
  <c r="BH1366" i="2"/>
  <c r="BE1366" i="2"/>
  <c r="J2604" i="2"/>
  <c r="K2604" i="2"/>
  <c r="L2604" i="2"/>
  <c r="BE2604" i="2"/>
  <c r="BF2604" i="2"/>
  <c r="BG2604" i="2"/>
  <c r="BH2604" i="2"/>
  <c r="G2604" i="2"/>
  <c r="H2604" i="2" s="1"/>
  <c r="BF1312" i="2"/>
  <c r="L1312" i="2"/>
  <c r="J1312" i="2"/>
  <c r="BG2394" i="2"/>
  <c r="BH2394" i="2"/>
  <c r="J2394" i="2"/>
  <c r="K2394" i="2"/>
  <c r="BF2394" i="2"/>
  <c r="L2394" i="2"/>
  <c r="CC2394" i="2"/>
  <c r="G2394" i="2"/>
  <c r="H2394" i="2" s="1"/>
  <c r="BE2394" i="2"/>
  <c r="BH2676" i="2"/>
  <c r="BH601" i="2"/>
  <c r="J601" i="2"/>
  <c r="G601" i="2"/>
  <c r="H601" i="2" s="1"/>
  <c r="K601" i="2"/>
  <c r="CD601" i="2"/>
  <c r="L601" i="2"/>
  <c r="BE601" i="2"/>
  <c r="BF601" i="2"/>
  <c r="CD2726" i="2"/>
  <c r="G2726" i="2"/>
  <c r="H2726" i="2" s="1"/>
  <c r="L2726" i="2"/>
  <c r="K2726" i="2"/>
  <c r="J2726" i="2"/>
  <c r="BF2726" i="2"/>
  <c r="BG2726" i="2"/>
  <c r="BH2726" i="2"/>
  <c r="L1604" i="2"/>
  <c r="BG1604" i="2"/>
  <c r="J1604" i="2"/>
  <c r="BH1604" i="2"/>
  <c r="G1604" i="2"/>
  <c r="H1604" i="2" s="1"/>
  <c r="BE1604" i="2"/>
  <c r="BA2408" i="2"/>
  <c r="D2407" i="2"/>
  <c r="A232" i="4" s="1"/>
  <c r="BA2407" i="2"/>
  <c r="E2407" i="2"/>
  <c r="AN42" i="1"/>
  <c r="BC340" i="2"/>
  <c r="E340" i="2"/>
  <c r="BA340" i="2"/>
  <c r="BB340" i="2"/>
  <c r="G142" i="4"/>
  <c r="D340" i="2"/>
  <c r="A142" i="4" s="1"/>
  <c r="F142" i="4"/>
  <c r="BH1091" i="2"/>
  <c r="G1091" i="2"/>
  <c r="H1091" i="2" s="1"/>
  <c r="BE1091" i="2"/>
  <c r="BF1091" i="2"/>
  <c r="BG1091" i="2"/>
  <c r="J1660" i="2"/>
  <c r="BE1660" i="2"/>
  <c r="BF1660" i="2"/>
  <c r="BG1660" i="2"/>
  <c r="BH1660" i="2"/>
  <c r="G1660" i="2"/>
  <c r="H1660" i="2" s="1"/>
  <c r="CC1660" i="2"/>
  <c r="L1660" i="2"/>
  <c r="K1102" i="2"/>
  <c r="BG1102" i="2"/>
  <c r="BH1102" i="2"/>
  <c r="G1102" i="2"/>
  <c r="H1102" i="2" s="1"/>
  <c r="BE1102" i="2"/>
  <c r="BF1102" i="2"/>
  <c r="CD1102" i="2"/>
  <c r="L1102" i="2"/>
  <c r="BF1717" i="2"/>
  <c r="BG1717" i="2"/>
  <c r="BH1717" i="2"/>
  <c r="J1717" i="2"/>
  <c r="K1717" i="2"/>
  <c r="L1717" i="2"/>
  <c r="G1717" i="2"/>
  <c r="H1717" i="2" s="1"/>
  <c r="K3185" i="2"/>
  <c r="L3185" i="2"/>
  <c r="J3185" i="2"/>
  <c r="L3100" i="2"/>
  <c r="BF3100" i="2"/>
  <c r="BG3100" i="2"/>
  <c r="CC3100" i="2"/>
  <c r="G3100" i="2"/>
  <c r="H3100" i="2" s="1"/>
  <c r="J3100" i="2"/>
  <c r="K3100" i="2"/>
  <c r="BF1909" i="2"/>
  <c r="J1909" i="2"/>
  <c r="L1909" i="2"/>
  <c r="BG1909" i="2"/>
  <c r="BE1909" i="2"/>
  <c r="K1909" i="2"/>
  <c r="G1909" i="2"/>
  <c r="H1909" i="2" s="1"/>
  <c r="BH1909" i="2"/>
  <c r="CC516" i="2"/>
  <c r="L516" i="2"/>
  <c r="J516" i="2"/>
  <c r="K516" i="2"/>
  <c r="BE516" i="2"/>
  <c r="BF516" i="2"/>
  <c r="BG516" i="2"/>
  <c r="BH516" i="2"/>
  <c r="G516" i="2"/>
  <c r="H516" i="2" s="1"/>
  <c r="CC2143" i="2"/>
  <c r="G2143" i="2"/>
  <c r="H2143" i="2" s="1"/>
  <c r="K2143" i="2"/>
  <c r="J2143" i="2"/>
  <c r="L2143" i="2"/>
  <c r="BE2143" i="2"/>
  <c r="BF2143" i="2"/>
  <c r="BG2143" i="2"/>
  <c r="BH2143" i="2"/>
  <c r="BE2550" i="2"/>
  <c r="BF2550" i="2"/>
  <c r="BG2550" i="2"/>
  <c r="BH2550" i="2"/>
  <c r="L2550" i="2"/>
  <c r="J2550" i="2"/>
  <c r="K2550" i="2"/>
  <c r="BG513" i="2"/>
  <c r="BH513" i="2"/>
  <c r="G513" i="2"/>
  <c r="H513" i="2" s="1"/>
  <c r="CC513" i="2"/>
  <c r="L513" i="2"/>
  <c r="J513" i="2"/>
  <c r="K513" i="2"/>
  <c r="BE513" i="2"/>
  <c r="BF1959" i="2"/>
  <c r="BE1959" i="2"/>
  <c r="L1959" i="2"/>
  <c r="BH1959" i="2"/>
  <c r="J1959" i="2"/>
  <c r="K1959" i="2"/>
  <c r="BG1959" i="2"/>
  <c r="G1959" i="2"/>
  <c r="H1959" i="2" s="1"/>
  <c r="L2349" i="2"/>
  <c r="BG3091" i="2"/>
  <c r="G3091" i="2"/>
  <c r="H3091" i="2" s="1"/>
  <c r="J3091" i="2"/>
  <c r="K3091" i="2"/>
  <c r="BE3091" i="2"/>
  <c r="K3153" i="2"/>
  <c r="BE3153" i="2"/>
  <c r="BF3153" i="2"/>
  <c r="BG3153" i="2"/>
  <c r="BH3153" i="2"/>
  <c r="CD3153" i="2"/>
  <c r="L1349" i="2"/>
  <c r="BF1349" i="2"/>
  <c r="BG1349" i="2"/>
  <c r="BH1349" i="2"/>
  <c r="BE1349" i="2"/>
  <c r="CC1315" i="2"/>
  <c r="BH1315" i="2"/>
  <c r="BE1315" i="2"/>
  <c r="BF1315" i="2"/>
  <c r="BG1315" i="2"/>
  <c r="BG281" i="2"/>
  <c r="G281" i="2"/>
  <c r="H281" i="2" s="1"/>
  <c r="CD281" i="2"/>
  <c r="BH281" i="2"/>
  <c r="K281" i="2"/>
  <c r="J281" i="2"/>
  <c r="BE281" i="2"/>
  <c r="BF281" i="2"/>
  <c r="BF1041" i="2"/>
  <c r="BG1041" i="2"/>
  <c r="BH1041" i="2"/>
  <c r="G1041" i="2"/>
  <c r="H1041" i="2" s="1"/>
  <c r="CD1041" i="2"/>
  <c r="L1041" i="2"/>
  <c r="K1041" i="2"/>
  <c r="J1041" i="2"/>
  <c r="G1628" i="2"/>
  <c r="H1628" i="2" s="1"/>
  <c r="BE1628" i="2"/>
  <c r="BF1628" i="2"/>
  <c r="BG1628" i="2"/>
  <c r="K1465" i="2"/>
  <c r="BE1465" i="2"/>
  <c r="J1465" i="2"/>
  <c r="L1465" i="2"/>
  <c r="G1465" i="2"/>
  <c r="H1465" i="2" s="1"/>
  <c r="BF1465" i="2"/>
  <c r="BG1465" i="2"/>
  <c r="CC2171" i="2"/>
  <c r="G2171" i="2"/>
  <c r="H2171" i="2" s="1"/>
  <c r="J2171" i="2"/>
  <c r="L2171" i="2"/>
  <c r="K2171" i="2"/>
  <c r="BE2171" i="2"/>
  <c r="BF2171" i="2"/>
  <c r="BG2171" i="2"/>
  <c r="BH2171" i="2"/>
  <c r="BC2406" i="2"/>
  <c r="CD2660" i="2"/>
  <c r="K2660" i="2"/>
  <c r="G2660" i="2"/>
  <c r="H2660" i="2" s="1"/>
  <c r="J2660" i="2"/>
  <c r="L2660" i="2"/>
  <c r="BE2660" i="2"/>
  <c r="BF2660" i="2"/>
  <c r="BG2660" i="2"/>
  <c r="BH2660" i="2"/>
  <c r="BH327" i="2"/>
  <c r="G546" i="2"/>
  <c r="H546" i="2" s="1"/>
  <c r="L2775" i="2"/>
  <c r="BH2775" i="2"/>
  <c r="BE2775" i="2"/>
  <c r="BF2775" i="2"/>
  <c r="BG2775" i="2"/>
  <c r="G2775" i="2"/>
  <c r="H2775" i="2" s="1"/>
  <c r="J2775" i="2"/>
  <c r="CD2775" i="2"/>
  <c r="BN9" i="1"/>
  <c r="BD2406" i="2"/>
  <c r="BA2406" i="2"/>
  <c r="D2406" i="2"/>
  <c r="E2406" i="2"/>
  <c r="F231" i="4"/>
  <c r="G231" i="4"/>
  <c r="BB336" i="2"/>
  <c r="BC336" i="2"/>
  <c r="D336" i="2"/>
  <c r="A138" i="4" s="1"/>
  <c r="F138" i="4"/>
  <c r="G138" i="4"/>
  <c r="BA336" i="2"/>
  <c r="BE2338" i="2"/>
  <c r="CC1350" i="2"/>
  <c r="L1350" i="2"/>
  <c r="BH1350" i="2"/>
  <c r="K1350" i="2"/>
  <c r="G1350" i="2"/>
  <c r="H1350" i="2" s="1"/>
  <c r="J1350" i="2"/>
  <c r="BF1350" i="2"/>
  <c r="BE1350" i="2"/>
  <c r="BG1350" i="2"/>
  <c r="CC814" i="2"/>
  <c r="G814" i="2"/>
  <c r="H814" i="2" s="1"/>
  <c r="J814" i="2"/>
  <c r="K814" i="2"/>
  <c r="L814" i="2"/>
  <c r="BE814" i="2"/>
  <c r="BF814" i="2"/>
  <c r="BG814" i="2"/>
  <c r="BH814" i="2"/>
  <c r="G3116" i="2"/>
  <c r="H3116" i="2" s="1"/>
  <c r="BE3116" i="2"/>
  <c r="BF3116" i="2"/>
  <c r="BG3116" i="2"/>
  <c r="BH3116" i="2"/>
  <c r="L1505" i="2"/>
  <c r="J1505" i="2"/>
  <c r="K1505" i="2"/>
  <c r="BH1505" i="2"/>
  <c r="BE1505" i="2"/>
  <c r="BF1505" i="2"/>
  <c r="BG1505" i="2"/>
  <c r="G1505" i="2"/>
  <c r="H1505" i="2" s="1"/>
  <c r="BE2591" i="2"/>
  <c r="BF2591" i="2"/>
  <c r="BG2591" i="2"/>
  <c r="BH2591" i="2"/>
  <c r="L2591" i="2"/>
  <c r="J2591" i="2"/>
  <c r="K2591" i="2"/>
  <c r="J123" i="2"/>
  <c r="BE123" i="2"/>
  <c r="K123" i="2"/>
  <c r="BF123" i="2"/>
  <c r="BG123" i="2"/>
  <c r="BH123" i="2"/>
  <c r="CC123" i="2"/>
  <c r="CC986" i="2"/>
  <c r="G986" i="2"/>
  <c r="H986" i="2" s="1"/>
  <c r="J986" i="2"/>
  <c r="K986" i="2"/>
  <c r="L986" i="2"/>
  <c r="BE986" i="2"/>
  <c r="BF986" i="2"/>
  <c r="BG986" i="2"/>
  <c r="BH986" i="2"/>
  <c r="G934" i="2"/>
  <c r="H934" i="2" s="1"/>
  <c r="BE934" i="2"/>
  <c r="BF2893" i="2"/>
  <c r="BG2893" i="2"/>
  <c r="BH2893" i="2"/>
  <c r="CC2893" i="2"/>
  <c r="BE381" i="2"/>
  <c r="BH381" i="2"/>
  <c r="CC775" i="2"/>
  <c r="BE775" i="2"/>
  <c r="BF775" i="2"/>
  <c r="CC948" i="2"/>
  <c r="G948" i="2"/>
  <c r="H948" i="2" s="1"/>
  <c r="J948" i="2"/>
  <c r="K948" i="2"/>
  <c r="L948" i="2"/>
  <c r="BF948" i="2"/>
  <c r="BG948" i="2"/>
  <c r="BH948" i="2"/>
  <c r="L2599" i="2"/>
  <c r="J2599" i="2"/>
  <c r="K2599" i="2"/>
  <c r="BE2599" i="2"/>
  <c r="BF2599" i="2"/>
  <c r="BG2599" i="2"/>
  <c r="BH2599" i="2"/>
  <c r="G2599" i="2"/>
  <c r="H2599" i="2" s="1"/>
  <c r="L1539" i="2"/>
  <c r="G1539" i="2"/>
  <c r="H1539" i="2" s="1"/>
  <c r="J1539" i="2"/>
  <c r="BE1539" i="2"/>
  <c r="BF1539" i="2"/>
  <c r="BG1539" i="2"/>
  <c r="K1539" i="2"/>
  <c r="BH1539" i="2"/>
  <c r="CC3073" i="2"/>
  <c r="L3073" i="2"/>
  <c r="BH3073" i="2"/>
  <c r="G3073" i="2"/>
  <c r="H3073" i="2" s="1"/>
  <c r="J3073" i="2"/>
  <c r="K3073" i="2"/>
  <c r="BE3073" i="2"/>
  <c r="BF3073" i="2"/>
  <c r="BG3073" i="2"/>
  <c r="CC431" i="2"/>
  <c r="G431" i="2"/>
  <c r="H431" i="2" s="1"/>
  <c r="J431" i="2"/>
  <c r="BE431" i="2"/>
  <c r="BF431" i="2"/>
  <c r="L431" i="2"/>
  <c r="BG431" i="2"/>
  <c r="K431" i="2"/>
  <c r="CC2166" i="2"/>
  <c r="L2166" i="2"/>
  <c r="G2166" i="2"/>
  <c r="H2166" i="2" s="1"/>
  <c r="J2166" i="2"/>
  <c r="K2166" i="2"/>
  <c r="BG2166" i="2"/>
  <c r="BH2166" i="2"/>
  <c r="BE2166" i="2"/>
  <c r="BF2166" i="2"/>
  <c r="BG1509" i="2"/>
  <c r="BH1509" i="2"/>
  <c r="G1509" i="2"/>
  <c r="H1509" i="2" s="1"/>
  <c r="BE1509" i="2"/>
  <c r="BF1063" i="2"/>
  <c r="BG1063" i="2"/>
  <c r="BH1063" i="2"/>
  <c r="G1063" i="2"/>
  <c r="H1063" i="2" s="1"/>
  <c r="BE1063" i="2"/>
  <c r="CD1063" i="2"/>
  <c r="L1063" i="2"/>
  <c r="J1063" i="2"/>
  <c r="N42" i="1"/>
  <c r="E2408" i="2"/>
  <c r="V48" i="1"/>
  <c r="BD2925" i="2"/>
  <c r="CD1152" i="2"/>
  <c r="K1152" i="2"/>
  <c r="BH1152" i="2"/>
  <c r="G1152" i="2"/>
  <c r="H1152" i="2" s="1"/>
  <c r="BE1152" i="2"/>
  <c r="J1931" i="2"/>
  <c r="BE1931" i="2"/>
  <c r="BF1931" i="2"/>
  <c r="BG1931" i="2"/>
  <c r="BH818" i="2"/>
  <c r="BF818" i="2"/>
  <c r="BG818" i="2"/>
  <c r="CC1018" i="2"/>
  <c r="K1018" i="2"/>
  <c r="BG1018" i="2"/>
  <c r="BE2664" i="2"/>
  <c r="CD2664" i="2"/>
  <c r="BE1619" i="2"/>
  <c r="K1619" i="2"/>
  <c r="J1619" i="2"/>
  <c r="J225" i="2"/>
  <c r="G225" i="2"/>
  <c r="H225" i="2" s="1"/>
  <c r="BE225" i="2"/>
  <c r="CC225" i="2"/>
  <c r="BF225" i="2"/>
  <c r="K225" i="2"/>
  <c r="L225" i="2"/>
  <c r="BG225" i="2"/>
  <c r="D337" i="2"/>
  <c r="B139" i="4" s="1"/>
  <c r="F139" i="4"/>
  <c r="G139" i="4"/>
  <c r="BA337" i="2"/>
  <c r="E337" i="2"/>
  <c r="BB337" i="2"/>
  <c r="F2925" i="2"/>
  <c r="D2925" i="2"/>
  <c r="A256" i="4" s="1"/>
  <c r="F256" i="4"/>
  <c r="G256" i="4"/>
  <c r="BA2925" i="2"/>
  <c r="E2925" i="2"/>
  <c r="AX9" i="1"/>
  <c r="BF319" i="2"/>
  <c r="K319" i="2"/>
  <c r="BG319" i="2"/>
  <c r="BH319" i="2"/>
  <c r="J319" i="2"/>
  <c r="G319" i="2"/>
  <c r="H319" i="2" s="1"/>
  <c r="CD319" i="2"/>
  <c r="L319" i="2"/>
  <c r="J3084" i="2"/>
  <c r="BH3084" i="2"/>
  <c r="K3084" i="2"/>
  <c r="G3084" i="2"/>
  <c r="H3084" i="2" s="1"/>
  <c r="CC1614" i="2"/>
  <c r="K1614" i="2"/>
  <c r="J1614" i="2"/>
  <c r="L1614" i="2"/>
  <c r="BH1614" i="2"/>
  <c r="G1614" i="2"/>
  <c r="H1614" i="2" s="1"/>
  <c r="BE1614" i="2"/>
  <c r="BF1614" i="2"/>
  <c r="BG1614" i="2"/>
  <c r="E342" i="2"/>
  <c r="N9" i="1"/>
  <c r="G249" i="4"/>
  <c r="F249" i="4"/>
  <c r="BD2918" i="2"/>
  <c r="CC1005" i="2"/>
  <c r="BG1005" i="2"/>
  <c r="BH1005" i="2"/>
  <c r="BE1005" i="2"/>
  <c r="BE796" i="2"/>
  <c r="L796" i="2"/>
  <c r="BH672" i="2"/>
  <c r="J672" i="2"/>
  <c r="BE672" i="2"/>
  <c r="BF672" i="2"/>
  <c r="BE1576" i="2"/>
  <c r="J2338" i="2"/>
  <c r="G627" i="2"/>
  <c r="H627" i="2" s="1"/>
  <c r="J627" i="2"/>
  <c r="BE382" i="2"/>
  <c r="CC382" i="2"/>
  <c r="G3124" i="2"/>
  <c r="H3124" i="2" s="1"/>
  <c r="J3124" i="2"/>
  <c r="K3124" i="2"/>
  <c r="L3124" i="2"/>
  <c r="AN28" i="1"/>
  <c r="D1663" i="2"/>
  <c r="BG1700" i="2"/>
  <c r="BH1700" i="2"/>
  <c r="G1700" i="2"/>
  <c r="H1700" i="2" s="1"/>
  <c r="P23" i="1"/>
  <c r="F1272" i="2"/>
  <c r="L1706" i="2"/>
  <c r="K1706" i="2"/>
  <c r="J1706" i="2"/>
  <c r="BG1706" i="2"/>
  <c r="BH1706" i="2"/>
  <c r="G1706" i="2"/>
  <c r="H1706" i="2" s="1"/>
  <c r="BE1706" i="2"/>
  <c r="BF1706" i="2"/>
  <c r="CD2670" i="2"/>
  <c r="K2670" i="2"/>
  <c r="BG2537" i="2"/>
  <c r="BH2537" i="2"/>
  <c r="L2537" i="2"/>
  <c r="G2537" i="2"/>
  <c r="H2537" i="2" s="1"/>
  <c r="BE2537" i="2"/>
  <c r="CD1074" i="2"/>
  <c r="K1074" i="2"/>
  <c r="L1074" i="2"/>
  <c r="J1074" i="2"/>
  <c r="BE1074" i="2"/>
  <c r="BF1074" i="2"/>
  <c r="BG1074" i="2"/>
  <c r="BH1074" i="2"/>
  <c r="G1074" i="2"/>
  <c r="H1074" i="2" s="1"/>
  <c r="J753" i="2"/>
  <c r="BF753" i="2"/>
  <c r="BG753" i="2"/>
  <c r="BH753" i="2"/>
  <c r="BE753" i="2"/>
  <c r="CD1107" i="2"/>
  <c r="L1107" i="2"/>
  <c r="K1107" i="2"/>
  <c r="J1107" i="2"/>
  <c r="BH1107" i="2"/>
  <c r="G1107" i="2"/>
  <c r="H1107" i="2" s="1"/>
  <c r="BE1107" i="2"/>
  <c r="BF1107" i="2"/>
  <c r="BG1107" i="2"/>
  <c r="L3088" i="2"/>
  <c r="BH3088" i="2"/>
  <c r="CC3088" i="2"/>
  <c r="BE3088" i="2"/>
  <c r="K3088" i="2"/>
  <c r="BF3088" i="2"/>
  <c r="BG3088" i="2"/>
  <c r="G3088" i="2"/>
  <c r="H3088" i="2" s="1"/>
  <c r="J1146" i="2"/>
  <c r="BF1146" i="2"/>
  <c r="BG1146" i="2"/>
  <c r="BH1146" i="2"/>
  <c r="G1146" i="2"/>
  <c r="H1146" i="2" s="1"/>
  <c r="BE1146" i="2"/>
  <c r="CD1146" i="2"/>
  <c r="L1146" i="2"/>
  <c r="G284" i="2"/>
  <c r="H284" i="2" s="1"/>
  <c r="J284" i="2"/>
  <c r="BF1607" i="2"/>
  <c r="CC1607" i="2"/>
  <c r="L1607" i="2"/>
  <c r="K1607" i="2"/>
  <c r="J1607" i="2"/>
  <c r="BG1607" i="2"/>
  <c r="BH1607" i="2"/>
  <c r="G1607" i="2"/>
  <c r="H1607" i="2" s="1"/>
  <c r="G3217" i="2"/>
  <c r="H3217" i="2" s="1"/>
  <c r="BE3217" i="2"/>
  <c r="J3217" i="2"/>
  <c r="K3217" i="2"/>
  <c r="L3217" i="2"/>
  <c r="BF3217" i="2"/>
  <c r="BG3217" i="2"/>
  <c r="BH3217" i="2"/>
  <c r="BH455" i="2"/>
  <c r="CC455" i="2"/>
  <c r="J455" i="2"/>
  <c r="L455" i="2"/>
  <c r="K455" i="2"/>
  <c r="BE455" i="2"/>
  <c r="BF455" i="2"/>
  <c r="BG455" i="2"/>
  <c r="G455" i="2"/>
  <c r="H455" i="2" s="1"/>
  <c r="BF1314" i="2"/>
  <c r="BH1314" i="2"/>
  <c r="BG1314" i="2"/>
  <c r="CC1314" i="2"/>
  <c r="K1314" i="2"/>
  <c r="G1314" i="2"/>
  <c r="H1314" i="2" s="1"/>
  <c r="L1314" i="2"/>
  <c r="J1314" i="2"/>
  <c r="G1956" i="2"/>
  <c r="H1956" i="2" s="1"/>
  <c r="K1956" i="2"/>
  <c r="BH1956" i="2"/>
  <c r="J1956" i="2"/>
  <c r="BG1956" i="2"/>
  <c r="BF1956" i="2"/>
  <c r="BE1956" i="2"/>
  <c r="BH2644" i="2"/>
  <c r="CD2644" i="2"/>
  <c r="G2644" i="2"/>
  <c r="H2644" i="2" s="1"/>
  <c r="J2644" i="2"/>
  <c r="K2644" i="2"/>
  <c r="L2644" i="2"/>
  <c r="BE2644" i="2"/>
  <c r="BF2644" i="2"/>
  <c r="CC1306" i="2"/>
  <c r="G1306" i="2"/>
  <c r="H1306" i="2" s="1"/>
  <c r="J1306" i="2"/>
  <c r="L1306" i="2"/>
  <c r="K1306" i="2"/>
  <c r="BE1306" i="2"/>
  <c r="BF1306" i="2"/>
  <c r="BG1306" i="2"/>
  <c r="BH1306" i="2"/>
  <c r="G2656" i="2"/>
  <c r="H2656" i="2" s="1"/>
  <c r="CD2656" i="2"/>
  <c r="BE2656" i="2"/>
  <c r="BF2656" i="2"/>
  <c r="BG2656" i="2"/>
  <c r="BH2656" i="2"/>
  <c r="AH9" i="1"/>
  <c r="M2576" i="2"/>
  <c r="AF9" i="1"/>
  <c r="BJ42" i="1"/>
  <c r="BD48" i="1"/>
  <c r="CB42" i="1"/>
  <c r="N17" i="1"/>
  <c r="CC127" i="2"/>
  <c r="G127" i="2"/>
  <c r="H127" i="2" s="1"/>
  <c r="BV9" i="1"/>
  <c r="M304" i="2"/>
  <c r="AB42" i="1"/>
  <c r="Z9" i="1"/>
  <c r="AR9" i="1"/>
  <c r="CG53" i="1"/>
  <c r="AL9" i="1"/>
  <c r="CB48" i="1"/>
  <c r="BN48" i="1"/>
  <c r="CC2385" i="2"/>
  <c r="M3098" i="2"/>
  <c r="BJ48" i="1"/>
  <c r="BP42" i="1"/>
  <c r="G3187" i="2"/>
  <c r="H3187" i="2" s="1"/>
  <c r="BF1269" i="2"/>
  <c r="BE1269" i="2"/>
  <c r="L1256" i="2"/>
  <c r="K1269" i="2"/>
  <c r="G1256" i="2"/>
  <c r="H1256" i="2" s="1"/>
  <c r="J1269" i="2"/>
  <c r="BH1256" i="2"/>
  <c r="L1269" i="2"/>
  <c r="BG1256" i="2"/>
  <c r="BF1256" i="2"/>
  <c r="J1256" i="2"/>
  <c r="K1256" i="2"/>
  <c r="G1269" i="2"/>
  <c r="H1269" i="2" s="1"/>
  <c r="BH1269" i="2"/>
  <c r="BD1272" i="2"/>
  <c r="BH1333" i="2"/>
  <c r="BE1345" i="2"/>
  <c r="J1345" i="2"/>
  <c r="BG1295" i="2"/>
  <c r="BF1301" i="2"/>
  <c r="BE1347" i="2"/>
  <c r="L1295" i="2"/>
  <c r="BF1371" i="2"/>
  <c r="BE1325" i="2"/>
  <c r="K1341" i="2"/>
  <c r="G1319" i="2"/>
  <c r="H1319" i="2" s="1"/>
  <c r="BE1301" i="2"/>
  <c r="G1301" i="2"/>
  <c r="H1301" i="2" s="1"/>
  <c r="J1301" i="2"/>
  <c r="K1333" i="2"/>
  <c r="BH1337" i="2"/>
  <c r="L1310" i="2"/>
  <c r="BE1371" i="2"/>
  <c r="BH1325" i="2"/>
  <c r="L1341" i="2"/>
  <c r="BH1290" i="2"/>
  <c r="CC1319" i="2"/>
  <c r="BG1357" i="2"/>
  <c r="CC1301" i="2"/>
  <c r="BF1295" i="2"/>
  <c r="J1337" i="2"/>
  <c r="BG1310" i="2"/>
  <c r="K1371" i="2"/>
  <c r="BG1325" i="2"/>
  <c r="G1341" i="2"/>
  <c r="H1341" i="2" s="1"/>
  <c r="BG1290" i="2"/>
  <c r="BF1357" i="2"/>
  <c r="J1310" i="2"/>
  <c r="L1371" i="2"/>
  <c r="K1325" i="2"/>
  <c r="J1341" i="2"/>
  <c r="BF1290" i="2"/>
  <c r="BE1357" i="2"/>
  <c r="BH1371" i="2"/>
  <c r="K1319" i="2"/>
  <c r="BG1371" i="2"/>
  <c r="J1319" i="2"/>
  <c r="BG1329" i="2"/>
  <c r="BE1310" i="2"/>
  <c r="J1371" i="2"/>
  <c r="L1325" i="2"/>
  <c r="BE1290" i="2"/>
  <c r="BH1357" i="2"/>
  <c r="L1301" i="2"/>
  <c r="BE1329" i="2"/>
  <c r="G1310" i="2"/>
  <c r="H1310" i="2" s="1"/>
  <c r="J1325" i="2"/>
  <c r="G1290" i="2"/>
  <c r="H1290" i="2" s="1"/>
  <c r="BH1319" i="2"/>
  <c r="BH1301" i="2"/>
  <c r="BF1325" i="2"/>
  <c r="K1310" i="2"/>
  <c r="CC1325" i="2"/>
  <c r="K1290" i="2"/>
  <c r="BG1319" i="2"/>
  <c r="L1292" i="2"/>
  <c r="BG1301" i="2"/>
  <c r="BG1345" i="2"/>
  <c r="BH1310" i="2"/>
  <c r="BE1333" i="2"/>
  <c r="L1290" i="2"/>
  <c r="BF1319" i="2"/>
  <c r="BF1345" i="2"/>
  <c r="BH1341" i="2"/>
  <c r="J1290" i="2"/>
  <c r="CC1335" i="2"/>
  <c r="K1331" i="2"/>
  <c r="CC1331" i="2"/>
  <c r="BH1331" i="2"/>
  <c r="J1331" i="2"/>
  <c r="BF1356" i="2"/>
  <c r="BG1331" i="2"/>
  <c r="K1356" i="2"/>
  <c r="BF1331" i="2"/>
  <c r="BE1331" i="2"/>
  <c r="BH1335" i="2"/>
  <c r="L1331" i="2"/>
  <c r="BG1335" i="2"/>
  <c r="L1297" i="2"/>
  <c r="K1345" i="2"/>
  <c r="BF1335" i="2"/>
  <c r="BE1629" i="2"/>
  <c r="BH1591" i="2"/>
  <c r="BD1663" i="2"/>
  <c r="BG1591" i="2"/>
  <c r="G1629" i="2"/>
  <c r="H1629" i="2" s="1"/>
  <c r="BF1591" i="2"/>
  <c r="G1637" i="2"/>
  <c r="H1637" i="2" s="1"/>
  <c r="BH1629" i="2"/>
  <c r="BG1558" i="2"/>
  <c r="BE1591" i="2"/>
  <c r="BH1637" i="2"/>
  <c r="BG1629" i="2"/>
  <c r="G1558" i="2"/>
  <c r="H1558" i="2" s="1"/>
  <c r="G1591" i="2"/>
  <c r="H1591" i="2" s="1"/>
  <c r="BG1637" i="2"/>
  <c r="J1629" i="2"/>
  <c r="BH1558" i="2"/>
  <c r="J1591" i="2"/>
  <c r="BF1637" i="2"/>
  <c r="K1629" i="2"/>
  <c r="BF1558" i="2"/>
  <c r="K1591" i="2"/>
  <c r="BE1637" i="2"/>
  <c r="L1629" i="2"/>
  <c r="BE1558" i="2"/>
  <c r="L1591" i="2"/>
  <c r="J1637" i="2"/>
  <c r="J1558" i="2"/>
  <c r="E1663" i="2"/>
  <c r="K1637" i="2"/>
  <c r="K1558" i="2"/>
  <c r="BB1663" i="2"/>
  <c r="L1637" i="2"/>
  <c r="L1558" i="2"/>
  <c r="BA1663" i="2"/>
  <c r="BF1629" i="2"/>
  <c r="BE1863" i="2"/>
  <c r="BH1863" i="2"/>
  <c r="BG1863" i="2"/>
  <c r="BF1863" i="2"/>
  <c r="K1863" i="2"/>
  <c r="L1863" i="2"/>
  <c r="J1863" i="2"/>
  <c r="G1863" i="2"/>
  <c r="H1863" i="2" s="1"/>
  <c r="CC2884" i="2"/>
  <c r="BG2884" i="2"/>
  <c r="BE3064" i="2"/>
  <c r="BF3064" i="2"/>
  <c r="K3064" i="2"/>
  <c r="K3092" i="2"/>
  <c r="L3095" i="2"/>
  <c r="M3095" i="2" s="1"/>
  <c r="J3064" i="2"/>
  <c r="CC3078" i="2"/>
  <c r="J3092" i="2"/>
  <c r="G2890" i="2"/>
  <c r="H2890" i="2" s="1"/>
  <c r="BG2890" i="2"/>
  <c r="CC2890" i="2"/>
  <c r="J2890" i="2"/>
  <c r="M2890" i="2" s="1"/>
  <c r="L2904" i="2"/>
  <c r="G2179" i="2"/>
  <c r="H2179" i="2" s="1"/>
  <c r="BE2201" i="2"/>
  <c r="K2157" i="2"/>
  <c r="M2157" i="2" s="1"/>
  <c r="K2131" i="2"/>
  <c r="BF2202" i="2"/>
  <c r="L2151" i="2"/>
  <c r="J2186" i="2"/>
  <c r="L2215" i="2"/>
  <c r="L2179" i="2"/>
  <c r="BH2201" i="2"/>
  <c r="G2157" i="2"/>
  <c r="H2157" i="2" s="1"/>
  <c r="BH2212" i="2"/>
  <c r="J2131" i="2"/>
  <c r="BE2202" i="2"/>
  <c r="J2151" i="2"/>
  <c r="G2186" i="2"/>
  <c r="H2186" i="2" s="1"/>
  <c r="K2215" i="2"/>
  <c r="L2202" i="2"/>
  <c r="BG2179" i="2"/>
  <c r="BG2201" i="2"/>
  <c r="BG2212" i="2"/>
  <c r="G2131" i="2"/>
  <c r="H2131" i="2" s="1"/>
  <c r="G2151" i="2"/>
  <c r="H2151" i="2" s="1"/>
  <c r="CC2187" i="2"/>
  <c r="CC2215" i="2"/>
  <c r="J2202" i="2"/>
  <c r="BF2201" i="2"/>
  <c r="BH2181" i="2"/>
  <c r="BF2212" i="2"/>
  <c r="CC2131" i="2"/>
  <c r="BH2187" i="2"/>
  <c r="BH2161" i="2"/>
  <c r="J2215" i="2"/>
  <c r="BG2181" i="2"/>
  <c r="BE2212" i="2"/>
  <c r="BG2187" i="2"/>
  <c r="BH2207" i="2"/>
  <c r="BG2161" i="2"/>
  <c r="G2215" i="2"/>
  <c r="H2215" i="2" s="1"/>
  <c r="K2176" i="2"/>
  <c r="BF2187" i="2"/>
  <c r="BG2207" i="2"/>
  <c r="CC2186" i="2"/>
  <c r="BF2161" i="2"/>
  <c r="CC2157" i="2"/>
  <c r="L2212" i="2"/>
  <c r="CC2179" i="2"/>
  <c r="BE2181" i="2"/>
  <c r="BH2157" i="2"/>
  <c r="J2176" i="2"/>
  <c r="BE2187" i="2"/>
  <c r="BH2186" i="2"/>
  <c r="BE2161" i="2"/>
  <c r="BH2179" i="2"/>
  <c r="J2181" i="2"/>
  <c r="BG2157" i="2"/>
  <c r="BH2131" i="2"/>
  <c r="BH2151" i="2"/>
  <c r="G2176" i="2"/>
  <c r="H2176" i="2" s="1"/>
  <c r="L2187" i="2"/>
  <c r="BG2186" i="2"/>
  <c r="L2161" i="2"/>
  <c r="BF2179" i="2"/>
  <c r="K2181" i="2"/>
  <c r="BF2157" i="2"/>
  <c r="BG2131" i="2"/>
  <c r="BG2151" i="2"/>
  <c r="K2187" i="2"/>
  <c r="BF2186" i="2"/>
  <c r="K2161" i="2"/>
  <c r="BF2215" i="2"/>
  <c r="BF2181" i="2"/>
  <c r="BE2179" i="2"/>
  <c r="G2181" i="2"/>
  <c r="H2181" i="2" s="1"/>
  <c r="BE2157" i="2"/>
  <c r="BF2131" i="2"/>
  <c r="BF2151" i="2"/>
  <c r="J2187" i="2"/>
  <c r="BE2186" i="2"/>
  <c r="J2161" i="2"/>
  <c r="BE2215" i="2"/>
  <c r="BE2151" i="2"/>
  <c r="K1961" i="2"/>
  <c r="BH1961" i="2"/>
  <c r="G1961" i="2"/>
  <c r="H1961" i="2" s="1"/>
  <c r="D1969" i="2"/>
  <c r="BG1961" i="2"/>
  <c r="BF1961" i="2"/>
  <c r="BE1961" i="2"/>
  <c r="G1946" i="2"/>
  <c r="H1946" i="2" s="1"/>
  <c r="BF1916" i="2"/>
  <c r="G1922" i="2"/>
  <c r="H1922" i="2" s="1"/>
  <c r="L1916" i="2"/>
  <c r="BH1916" i="2"/>
  <c r="L1913" i="2"/>
  <c r="G1916" i="2"/>
  <c r="H1916" i="2" s="1"/>
  <c r="L1950" i="2"/>
  <c r="BF1913" i="2"/>
  <c r="K1922" i="2"/>
  <c r="BH1922" i="2"/>
  <c r="BE1916" i="2"/>
  <c r="BG1950" i="2"/>
  <c r="BG1946" i="2"/>
  <c r="K1916" i="2"/>
  <c r="BE1950" i="2"/>
  <c r="K1913" i="2"/>
  <c r="BF1946" i="2"/>
  <c r="J1950" i="2"/>
  <c r="BG1913" i="2"/>
  <c r="L1946" i="2"/>
  <c r="K1950" i="2"/>
  <c r="BH1950" i="2"/>
  <c r="BE1922" i="2"/>
  <c r="BE1946" i="2"/>
  <c r="G1950" i="2"/>
  <c r="H1950" i="2" s="1"/>
  <c r="BF1922" i="2"/>
  <c r="BH1913" i="2"/>
  <c r="BE1913" i="2"/>
  <c r="J1946" i="2"/>
  <c r="L1922" i="2"/>
  <c r="G1913" i="2"/>
  <c r="H1913" i="2" s="1"/>
  <c r="BH1947" i="2"/>
  <c r="BG1922" i="2"/>
  <c r="CC2885" i="2"/>
  <c r="BH2885" i="2"/>
  <c r="BG2885" i="2"/>
  <c r="BF2885" i="2"/>
  <c r="BE2885" i="2"/>
  <c r="BH2903" i="2"/>
  <c r="L2903" i="2"/>
  <c r="K2903" i="2"/>
  <c r="J2903" i="2"/>
  <c r="CC2897" i="2"/>
  <c r="G2903" i="2"/>
  <c r="H2903" i="2" s="1"/>
  <c r="BH2897" i="2"/>
  <c r="BG2903" i="2"/>
  <c r="BF2903" i="2"/>
  <c r="BE2903" i="2"/>
  <c r="L3076" i="2"/>
  <c r="BF3075" i="2"/>
  <c r="BF3076" i="2"/>
  <c r="K3076" i="2"/>
  <c r="BF3074" i="2"/>
  <c r="BE3075" i="2"/>
  <c r="BE3076" i="2"/>
  <c r="BE3074" i="2"/>
  <c r="BF3084" i="2"/>
  <c r="L3084" i="2"/>
  <c r="BE3084" i="2"/>
  <c r="J3076" i="2"/>
  <c r="CC3084" i="2"/>
  <c r="BG3084" i="2"/>
  <c r="BG3076" i="2"/>
  <c r="CC3096" i="2"/>
  <c r="BH3096" i="2"/>
  <c r="K3096" i="2"/>
  <c r="BG3096" i="2"/>
  <c r="J3096" i="2"/>
  <c r="BF3096" i="2"/>
  <c r="BG3070" i="2"/>
  <c r="G3096" i="2"/>
  <c r="H3096" i="2" s="1"/>
  <c r="BF3070" i="2"/>
  <c r="BE3070" i="2"/>
  <c r="CC3070" i="2"/>
  <c r="K3070" i="2"/>
  <c r="BG3092" i="2"/>
  <c r="BH735" i="2"/>
  <c r="CC735" i="2"/>
  <c r="BF712" i="2"/>
  <c r="J707" i="2"/>
  <c r="BE665" i="2"/>
  <c r="BH666" i="2"/>
  <c r="BG735" i="2"/>
  <c r="G707" i="2"/>
  <c r="H707" i="2" s="1"/>
  <c r="CC665" i="2"/>
  <c r="BG666" i="2"/>
  <c r="K715" i="2"/>
  <c r="BE712" i="2"/>
  <c r="K735" i="2"/>
  <c r="L707" i="2"/>
  <c r="BF665" i="2"/>
  <c r="CC715" i="2"/>
  <c r="BF666" i="2"/>
  <c r="BH712" i="2"/>
  <c r="BF735" i="2"/>
  <c r="K707" i="2"/>
  <c r="BG665" i="2"/>
  <c r="BH715" i="2"/>
  <c r="BE666" i="2"/>
  <c r="J712" i="2"/>
  <c r="BE735" i="2"/>
  <c r="CC707" i="2"/>
  <c r="BG715" i="2"/>
  <c r="G658" i="2"/>
  <c r="H658" i="2" s="1"/>
  <c r="J735" i="2"/>
  <c r="BF707" i="2"/>
  <c r="BF715" i="2"/>
  <c r="G735" i="2"/>
  <c r="H735" i="2" s="1"/>
  <c r="BE707" i="2"/>
  <c r="BE715" i="2"/>
  <c r="K665" i="2"/>
  <c r="L665" i="2"/>
  <c r="BH707" i="2"/>
  <c r="BH665" i="2"/>
  <c r="G665" i="2"/>
  <c r="H665" i="2" s="1"/>
  <c r="CD628" i="2"/>
  <c r="K606" i="2"/>
  <c r="L606" i="2"/>
  <c r="CD606" i="2"/>
  <c r="BH625" i="2"/>
  <c r="J606" i="2"/>
  <c r="BG625" i="2"/>
  <c r="G606" i="2"/>
  <c r="H606" i="2" s="1"/>
  <c r="J628" i="2"/>
  <c r="BF625" i="2"/>
  <c r="BH628" i="2"/>
  <c r="BE625" i="2"/>
  <c r="BG628" i="2"/>
  <c r="BH624" i="2"/>
  <c r="BF628" i="2"/>
  <c r="BH606" i="2"/>
  <c r="BE628" i="2"/>
  <c r="BG606" i="2"/>
  <c r="K628" i="2"/>
  <c r="BF606" i="2"/>
  <c r="L628" i="2"/>
  <c r="BF616" i="2"/>
  <c r="BG624" i="2"/>
  <c r="BE603" i="2"/>
  <c r="BE616" i="2"/>
  <c r="BF624" i="2"/>
  <c r="J624" i="2"/>
  <c r="BH603" i="2"/>
  <c r="BH616" i="2"/>
  <c r="BE624" i="2"/>
  <c r="K624" i="2"/>
  <c r="BG603" i="2"/>
  <c r="G616" i="2"/>
  <c r="H616" i="2" s="1"/>
  <c r="BE604" i="2"/>
  <c r="BF603" i="2"/>
  <c r="L616" i="2"/>
  <c r="L624" i="2"/>
  <c r="CD603" i="2"/>
  <c r="J616" i="2"/>
  <c r="CD624" i="2"/>
  <c r="L603" i="2"/>
  <c r="K603" i="2"/>
  <c r="J603" i="2"/>
  <c r="BF607" i="2"/>
  <c r="BE607" i="2"/>
  <c r="BH607" i="2"/>
  <c r="BG607" i="2"/>
  <c r="CD607" i="2"/>
  <c r="G607" i="2"/>
  <c r="H607" i="2" s="1"/>
  <c r="K607" i="2"/>
  <c r="G612" i="2"/>
  <c r="H612" i="2" s="1"/>
  <c r="L607" i="2"/>
  <c r="K612" i="2"/>
  <c r="BG618" i="2"/>
  <c r="CD629" i="2"/>
  <c r="BF618" i="2"/>
  <c r="BE618" i="2"/>
  <c r="L618" i="2"/>
  <c r="CD618" i="2"/>
  <c r="BH611" i="2"/>
  <c r="G618" i="2"/>
  <c r="H618" i="2" s="1"/>
  <c r="BG611" i="2"/>
  <c r="J612" i="2"/>
  <c r="K618" i="2"/>
  <c r="BG629" i="2"/>
  <c r="BF611" i="2"/>
  <c r="L612" i="2"/>
  <c r="J618" i="2"/>
  <c r="BH629" i="2"/>
  <c r="J609" i="2"/>
  <c r="M609" i="2" s="1"/>
  <c r="BF629" i="2"/>
  <c r="K629" i="2"/>
  <c r="BH951" i="2"/>
  <c r="D737" i="2"/>
  <c r="BG951" i="2"/>
  <c r="J3187" i="2"/>
  <c r="L2361" i="2"/>
  <c r="BF951" i="2"/>
  <c r="BG2373" i="2"/>
  <c r="G2361" i="2"/>
  <c r="H2361" i="2" s="1"/>
  <c r="J120" i="2"/>
  <c r="BE951" i="2"/>
  <c r="BH120" i="2"/>
  <c r="K120" i="2"/>
  <c r="BG2368" i="2"/>
  <c r="K951" i="2"/>
  <c r="BE307" i="2"/>
  <c r="BG120" i="2"/>
  <c r="L951" i="2"/>
  <c r="K307" i="2"/>
  <c r="J2668" i="2"/>
  <c r="M2668" i="2" s="1"/>
  <c r="CC120" i="2"/>
  <c r="J951" i="2"/>
  <c r="BF120" i="2"/>
  <c r="G120" i="2"/>
  <c r="H120" i="2" s="1"/>
  <c r="J1627" i="2"/>
  <c r="L1653" i="2"/>
  <c r="K1653" i="2"/>
  <c r="J1653" i="2"/>
  <c r="BH1653" i="2"/>
  <c r="G1653" i="2"/>
  <c r="H1653" i="2" s="1"/>
  <c r="BG767" i="2"/>
  <c r="BE2545" i="2"/>
  <c r="BF2545" i="2"/>
  <c r="BG2545" i="2"/>
  <c r="BH2545" i="2"/>
  <c r="L3121" i="2"/>
  <c r="K3121" i="2"/>
  <c r="BE3121" i="2"/>
  <c r="BF3121" i="2"/>
  <c r="BG3121" i="2"/>
  <c r="BG3109" i="2"/>
  <c r="BH3109" i="2"/>
  <c r="G3109" i="2"/>
  <c r="H3109" i="2" s="1"/>
  <c r="J3109" i="2"/>
  <c r="L243" i="2"/>
  <c r="BH243" i="2"/>
  <c r="CC243" i="2"/>
  <c r="BE243" i="2"/>
  <c r="CC1612" i="2"/>
  <c r="L1612" i="2"/>
  <c r="K1612" i="2"/>
  <c r="J1612" i="2"/>
  <c r="G1612" i="2"/>
  <c r="H1612" i="2" s="1"/>
  <c r="BE1612" i="2"/>
  <c r="G1613" i="2"/>
  <c r="H1613" i="2" s="1"/>
  <c r="BE1613" i="2"/>
  <c r="BF1613" i="2"/>
  <c r="BG1613" i="2"/>
  <c r="BH1613" i="2"/>
  <c r="BG609" i="2"/>
  <c r="BH609" i="2"/>
  <c r="BE609" i="2"/>
  <c r="BF609" i="2"/>
  <c r="G609" i="2"/>
  <c r="H609" i="2" s="1"/>
  <c r="CC542" i="2"/>
  <c r="K542" i="2"/>
  <c r="BE542" i="2"/>
  <c r="BF542" i="2"/>
  <c r="BG542" i="2"/>
  <c r="BH542" i="2"/>
  <c r="G542" i="2"/>
  <c r="H542" i="2" s="1"/>
  <c r="BH2209" i="2"/>
  <c r="BE2209" i="2"/>
  <c r="BF2209" i="2"/>
  <c r="CC2209" i="2"/>
  <c r="BF514" i="2"/>
  <c r="BG514" i="2"/>
  <c r="BH514" i="2"/>
  <c r="G514" i="2"/>
  <c r="H514" i="2" s="1"/>
  <c r="L1533" i="2"/>
  <c r="M1533" i="2" s="1"/>
  <c r="J1955" i="2"/>
  <c r="G1955" i="2"/>
  <c r="H1955" i="2" s="1"/>
  <c r="BG1955" i="2"/>
  <c r="K1955" i="2"/>
  <c r="BH1955" i="2"/>
  <c r="BG1716" i="2"/>
  <c r="BH1716" i="2"/>
  <c r="G1716" i="2"/>
  <c r="H1716" i="2" s="1"/>
  <c r="BE1716" i="2"/>
  <c r="G1932" i="2"/>
  <c r="H1932" i="2" s="1"/>
  <c r="BF1932" i="2"/>
  <c r="K1932" i="2"/>
  <c r="BG1932" i="2"/>
  <c r="BH1932" i="2"/>
  <c r="CD1087" i="2"/>
  <c r="L1087" i="2"/>
  <c r="J1087" i="2"/>
  <c r="K1087" i="2"/>
  <c r="G3120" i="2"/>
  <c r="H3120" i="2" s="1"/>
  <c r="J3120" i="2"/>
  <c r="K2395" i="2"/>
  <c r="L2395" i="2"/>
  <c r="BG2395" i="2"/>
  <c r="CC2395" i="2"/>
  <c r="G2395" i="2"/>
  <c r="H2395" i="2" s="1"/>
  <c r="BE2395" i="2"/>
  <c r="L1939" i="2"/>
  <c r="BG2541" i="2"/>
  <c r="L251" i="2"/>
  <c r="G830" i="2"/>
  <c r="H830" i="2" s="1"/>
  <c r="K3079" i="2"/>
  <c r="BE1496" i="2"/>
  <c r="BE1653" i="2"/>
  <c r="CD3121" i="2"/>
  <c r="BH1612" i="2"/>
  <c r="BH2691" i="2"/>
  <c r="BF243" i="2"/>
  <c r="G770" i="2"/>
  <c r="H770" i="2" s="1"/>
  <c r="BF767" i="2"/>
  <c r="BH219" i="2"/>
  <c r="BE745" i="2"/>
  <c r="BF745" i="2"/>
  <c r="J1544" i="2"/>
  <c r="M1544" i="2" s="1"/>
  <c r="BE1544" i="2"/>
  <c r="BF1544" i="2"/>
  <c r="BH1544" i="2"/>
  <c r="G1544" i="2"/>
  <c r="H1544" i="2" s="1"/>
  <c r="BG1544" i="2"/>
  <c r="CC746" i="2"/>
  <c r="J746" i="2"/>
  <c r="L746" i="2"/>
  <c r="BE746" i="2"/>
  <c r="BF746" i="2"/>
  <c r="BG746" i="2"/>
  <c r="BH746" i="2"/>
  <c r="CC1646" i="2"/>
  <c r="L1646" i="2"/>
  <c r="K1646" i="2"/>
  <c r="J1646" i="2"/>
  <c r="BE1646" i="2"/>
  <c r="BF1646" i="2"/>
  <c r="L627" i="2"/>
  <c r="CD627" i="2"/>
  <c r="K627" i="2"/>
  <c r="BE627" i="2"/>
  <c r="BF627" i="2"/>
  <c r="BG627" i="2"/>
  <c r="BH627" i="2"/>
  <c r="BG382" i="2"/>
  <c r="G382" i="2"/>
  <c r="H382" i="2" s="1"/>
  <c r="K382" i="2"/>
  <c r="BF382" i="2"/>
  <c r="BH382" i="2"/>
  <c r="J382" i="2"/>
  <c r="BE3124" i="2"/>
  <c r="BF3124" i="2"/>
  <c r="BG3124" i="2"/>
  <c r="L1700" i="2"/>
  <c r="K1700" i="2"/>
  <c r="J1700" i="2"/>
  <c r="BE1700" i="2"/>
  <c r="BE2557" i="2"/>
  <c r="BF2557" i="2"/>
  <c r="BG2557" i="2"/>
  <c r="BH2557" i="2"/>
  <c r="G2557" i="2"/>
  <c r="H2557" i="2" s="1"/>
  <c r="J710" i="2"/>
  <c r="BD2216" i="2"/>
  <c r="F333" i="2"/>
  <c r="BA1969" i="2"/>
  <c r="F1969" i="2"/>
  <c r="G376" i="2"/>
  <c r="H376" i="2" s="1"/>
  <c r="BG1939" i="2"/>
  <c r="BH1960" i="2"/>
  <c r="BH402" i="2"/>
  <c r="BF1003" i="2"/>
  <c r="J1329" i="2"/>
  <c r="K1005" i="2"/>
  <c r="K2541" i="2"/>
  <c r="CC785" i="2"/>
  <c r="BH251" i="2"/>
  <c r="CC830" i="2"/>
  <c r="J3079" i="2"/>
  <c r="J1496" i="2"/>
  <c r="J257" i="2"/>
  <c r="BH1581" i="2"/>
  <c r="CC1653" i="2"/>
  <c r="J3121" i="2"/>
  <c r="BG1612" i="2"/>
  <c r="K1686" i="2"/>
  <c r="G1472" i="2"/>
  <c r="H1472" i="2" s="1"/>
  <c r="G243" i="2"/>
  <c r="H243" i="2" s="1"/>
  <c r="BE767" i="2"/>
  <c r="BE403" i="2"/>
  <c r="BG219" i="2"/>
  <c r="L1003" i="2"/>
  <c r="J2401" i="2"/>
  <c r="L2401" i="2"/>
  <c r="BE247" i="2"/>
  <c r="BF247" i="2"/>
  <c r="K247" i="2"/>
  <c r="BG247" i="2"/>
  <c r="L247" i="2"/>
  <c r="CC247" i="2"/>
  <c r="J1633" i="2"/>
  <c r="G1633" i="2"/>
  <c r="H1633" i="2" s="1"/>
  <c r="BE1633" i="2"/>
  <c r="BF1633" i="2"/>
  <c r="BG1633" i="2"/>
  <c r="BH1633" i="2"/>
  <c r="CC1587" i="2"/>
  <c r="L1587" i="2"/>
  <c r="K1587" i="2"/>
  <c r="J1587" i="2"/>
  <c r="G1587" i="2"/>
  <c r="H1587" i="2" s="1"/>
  <c r="BE1587" i="2"/>
  <c r="BF1587" i="2"/>
  <c r="L1362" i="2"/>
  <c r="BH1362" i="2"/>
  <c r="BE1932" i="2"/>
  <c r="L1955" i="2"/>
  <c r="BG296" i="2"/>
  <c r="BH296" i="2"/>
  <c r="G296" i="2"/>
  <c r="H296" i="2" s="1"/>
  <c r="L296" i="2"/>
  <c r="BC333" i="2"/>
  <c r="BD1161" i="2"/>
  <c r="CC376" i="2"/>
  <c r="BE1939" i="2"/>
  <c r="BF1963" i="2"/>
  <c r="J1960" i="2"/>
  <c r="J402" i="2"/>
  <c r="BE1003" i="2"/>
  <c r="G1329" i="2"/>
  <c r="H1329" i="2" s="1"/>
  <c r="L1005" i="2"/>
  <c r="J2541" i="2"/>
  <c r="BG251" i="2"/>
  <c r="G3079" i="2"/>
  <c r="H3079" i="2" s="1"/>
  <c r="K1496" i="2"/>
  <c r="BG1581" i="2"/>
  <c r="G3121" i="2"/>
  <c r="H3121" i="2" s="1"/>
  <c r="BF1612" i="2"/>
  <c r="BE2657" i="2"/>
  <c r="BF219" i="2"/>
  <c r="G2631" i="2"/>
  <c r="H2631" i="2" s="1"/>
  <c r="BE2631" i="2"/>
  <c r="BH3127" i="2"/>
  <c r="BE3127" i="2"/>
  <c r="CD3127" i="2"/>
  <c r="K3127" i="2"/>
  <c r="BF265" i="2"/>
  <c r="BG265" i="2"/>
  <c r="BH265" i="2"/>
  <c r="BE265" i="2"/>
  <c r="G265" i="2"/>
  <c r="H265" i="2" s="1"/>
  <c r="BE569" i="2"/>
  <c r="BF569" i="2"/>
  <c r="BG569" i="2"/>
  <c r="BH569" i="2"/>
  <c r="G2588" i="2"/>
  <c r="H2588" i="2" s="1"/>
  <c r="BE2588" i="2"/>
  <c r="BF2588" i="2"/>
  <c r="BG2588" i="2"/>
  <c r="BH2588" i="2"/>
  <c r="BG2784" i="2"/>
  <c r="BH2784" i="2"/>
  <c r="BE2784" i="2"/>
  <c r="BF2784" i="2"/>
  <c r="BF444" i="2"/>
  <c r="CC444" i="2"/>
  <c r="L444" i="2"/>
  <c r="J444" i="2"/>
  <c r="G286" i="2"/>
  <c r="H286" i="2" s="1"/>
  <c r="CD286" i="2"/>
  <c r="L286" i="2"/>
  <c r="J286" i="2"/>
  <c r="K286" i="2"/>
  <c r="BH1488" i="2"/>
  <c r="G1488" i="2"/>
  <c r="H1488" i="2" s="1"/>
  <c r="J1047" i="2"/>
  <c r="G1047" i="2"/>
  <c r="H1047" i="2" s="1"/>
  <c r="BE1047" i="2"/>
  <c r="BF1047" i="2"/>
  <c r="L1047" i="2"/>
  <c r="BG1047" i="2"/>
  <c r="K1047" i="2"/>
  <c r="BH1047" i="2"/>
  <c r="CD1047" i="2"/>
  <c r="BG1653" i="2"/>
  <c r="CC767" i="2"/>
  <c r="J767" i="2"/>
  <c r="K767" i="2"/>
  <c r="G767" i="2"/>
  <c r="H767" i="2" s="1"/>
  <c r="G3226" i="2"/>
  <c r="H3226" i="2" s="1"/>
  <c r="J3226" i="2"/>
  <c r="K3226" i="2"/>
  <c r="L3226" i="2"/>
  <c r="BE3226" i="2"/>
  <c r="BF3226" i="2"/>
  <c r="BG3226" i="2"/>
  <c r="CC440" i="2"/>
  <c r="K440" i="2"/>
  <c r="BH440" i="2"/>
  <c r="BB1969" i="2"/>
  <c r="BH376" i="2"/>
  <c r="CC989" i="2"/>
  <c r="BA333" i="2"/>
  <c r="K1939" i="2"/>
  <c r="L1963" i="2"/>
  <c r="BH1686" i="2"/>
  <c r="K402" i="2"/>
  <c r="CC1329" i="2"/>
  <c r="J1005" i="2"/>
  <c r="CC2909" i="2"/>
  <c r="L2541" i="2"/>
  <c r="BF251" i="2"/>
  <c r="BH3079" i="2"/>
  <c r="G461" i="2"/>
  <c r="H461" i="2" s="1"/>
  <c r="J803" i="2"/>
  <c r="K257" i="2"/>
  <c r="BF1581" i="2"/>
  <c r="M320" i="2"/>
  <c r="G985" i="2"/>
  <c r="H985" i="2" s="1"/>
  <c r="J985" i="2"/>
  <c r="K985" i="2"/>
  <c r="L985" i="2"/>
  <c r="BE985" i="2"/>
  <c r="BG985" i="2"/>
  <c r="CC2195" i="2"/>
  <c r="BH2195" i="2"/>
  <c r="G1291" i="2"/>
  <c r="H1291" i="2" s="1"/>
  <c r="L1291" i="2"/>
  <c r="BE1291" i="2"/>
  <c r="BF1291" i="2"/>
  <c r="BH1291" i="2"/>
  <c r="BG1291" i="2"/>
  <c r="BE2646" i="2"/>
  <c r="BF2646" i="2"/>
  <c r="BG2646" i="2"/>
  <c r="J2395" i="2"/>
  <c r="BE2355" i="2"/>
  <c r="G2355" i="2"/>
  <c r="H2355" i="2" s="1"/>
  <c r="BG2355" i="2"/>
  <c r="K2355" i="2"/>
  <c r="L2782" i="2"/>
  <c r="BE2782" i="2"/>
  <c r="BF2782" i="2"/>
  <c r="BG2782" i="2"/>
  <c r="J2558" i="2"/>
  <c r="K2558" i="2"/>
  <c r="L2558" i="2"/>
  <c r="BE2558" i="2"/>
  <c r="K2672" i="2"/>
  <c r="BG2672" i="2"/>
  <c r="BH2672" i="2"/>
  <c r="CD2672" i="2"/>
  <c r="CC944" i="2"/>
  <c r="J944" i="2"/>
  <c r="K944" i="2"/>
  <c r="L944" i="2"/>
  <c r="BE944" i="2"/>
  <c r="BF944" i="2"/>
  <c r="BH944" i="2"/>
  <c r="BG944" i="2"/>
  <c r="BA2216" i="2"/>
  <c r="J1939" i="2"/>
  <c r="CC3079" i="2"/>
  <c r="BF1005" i="2"/>
  <c r="D333" i="2"/>
  <c r="BH1939" i="2"/>
  <c r="BE1963" i="2"/>
  <c r="BG1686" i="2"/>
  <c r="CC402" i="2"/>
  <c r="G1005" i="2"/>
  <c r="H1005" i="2" s="1"/>
  <c r="BE2909" i="2"/>
  <c r="BE251" i="2"/>
  <c r="L3079" i="2"/>
  <c r="BG461" i="2"/>
  <c r="M765" i="2"/>
  <c r="BF378" i="2"/>
  <c r="G257" i="2"/>
  <c r="H257" i="2" s="1"/>
  <c r="BE1581" i="2"/>
  <c r="L244" i="2"/>
  <c r="CC1032" i="2"/>
  <c r="BF1032" i="2"/>
  <c r="BG1032" i="2"/>
  <c r="BH1032" i="2"/>
  <c r="BE517" i="2"/>
  <c r="BF517" i="2"/>
  <c r="BG517" i="2"/>
  <c r="K517" i="2"/>
  <c r="M517" i="2" s="1"/>
  <c r="BH517" i="2"/>
  <c r="G517" i="2"/>
  <c r="H517" i="2" s="1"/>
  <c r="BE2563" i="2"/>
  <c r="BF2563" i="2"/>
  <c r="BG2563" i="2"/>
  <c r="BH2563" i="2"/>
  <c r="G2563" i="2"/>
  <c r="H2563" i="2" s="1"/>
  <c r="J2774" i="2"/>
  <c r="K2774" i="2"/>
  <c r="G2774" i="2"/>
  <c r="H2774" i="2" s="1"/>
  <c r="BE2774" i="2"/>
  <c r="CC1344" i="2"/>
  <c r="K1344" i="2"/>
  <c r="G1344" i="2"/>
  <c r="H1344" i="2" s="1"/>
  <c r="L1344" i="2"/>
  <c r="BE1344" i="2"/>
  <c r="CD1133" i="2"/>
  <c r="BE1133" i="2"/>
  <c r="BF1133" i="2"/>
  <c r="BG1133" i="2"/>
  <c r="BH1133" i="2"/>
  <c r="G1133" i="2"/>
  <c r="H1133" i="2" s="1"/>
  <c r="CC2372" i="2"/>
  <c r="K2372" i="2"/>
  <c r="L2372" i="2"/>
  <c r="BG2372" i="2"/>
  <c r="G2372" i="2"/>
  <c r="H2372" i="2" s="1"/>
  <c r="BF2372" i="2"/>
  <c r="BH2372" i="2"/>
  <c r="BE2372" i="2"/>
  <c r="BB3159" i="2"/>
  <c r="L1960" i="2"/>
  <c r="L402" i="2"/>
  <c r="BH2541" i="2"/>
  <c r="BF1653" i="2"/>
  <c r="K1329" i="2"/>
  <c r="L256" i="2"/>
  <c r="J1963" i="2"/>
  <c r="BG1960" i="2"/>
  <c r="BF1686" i="2"/>
  <c r="BH2909" i="2"/>
  <c r="BF785" i="2"/>
  <c r="K251" i="2"/>
  <c r="BE830" i="2"/>
  <c r="BF461" i="2"/>
  <c r="L378" i="2"/>
  <c r="J244" i="2"/>
  <c r="BF3109" i="2"/>
  <c r="BH793" i="2"/>
  <c r="G610" i="2"/>
  <c r="H610" i="2" s="1"/>
  <c r="G409" i="2"/>
  <c r="H409" i="2" s="1"/>
  <c r="L542" i="2"/>
  <c r="BE2129" i="2"/>
  <c r="L457" i="2"/>
  <c r="J457" i="2"/>
  <c r="K457" i="2"/>
  <c r="BE457" i="2"/>
  <c r="BF457" i="2"/>
  <c r="BG457" i="2"/>
  <c r="BG372" i="2"/>
  <c r="CC372" i="2"/>
  <c r="BH372" i="2"/>
  <c r="G372" i="2"/>
  <c r="H372" i="2" s="1"/>
  <c r="L950" i="2"/>
  <c r="BF950" i="2"/>
  <c r="BG950" i="2"/>
  <c r="BH950" i="2"/>
  <c r="BE950" i="2"/>
  <c r="CC249" i="2"/>
  <c r="BG249" i="2"/>
  <c r="G249" i="2"/>
  <c r="H249" i="2" s="1"/>
  <c r="K816" i="2"/>
  <c r="BE816" i="2"/>
  <c r="BF816" i="2"/>
  <c r="BG816" i="2"/>
  <c r="BH816" i="2"/>
  <c r="J2372" i="2"/>
  <c r="J440" i="2"/>
  <c r="E737" i="2"/>
  <c r="E1969" i="2"/>
  <c r="G1963" i="2"/>
  <c r="H1963" i="2" s="1"/>
  <c r="BF1960" i="2"/>
  <c r="BH990" i="2"/>
  <c r="BE1686" i="2"/>
  <c r="BG815" i="2"/>
  <c r="BG2909" i="2"/>
  <c r="BE785" i="2"/>
  <c r="BH830" i="2"/>
  <c r="BE461" i="2"/>
  <c r="G378" i="2"/>
  <c r="H378" i="2" s="1"/>
  <c r="L1055" i="2"/>
  <c r="CC244" i="2"/>
  <c r="J1613" i="2"/>
  <c r="BG440" i="2"/>
  <c r="BE3109" i="2"/>
  <c r="BG793" i="2"/>
  <c r="BH409" i="2"/>
  <c r="BH1344" i="2"/>
  <c r="BH2129" i="2"/>
  <c r="CC2154" i="2"/>
  <c r="G2154" i="2"/>
  <c r="H2154" i="2" s="1"/>
  <c r="J2154" i="2"/>
  <c r="L2154" i="2"/>
  <c r="K2154" i="2"/>
  <c r="BF2154" i="2"/>
  <c r="CC561" i="2"/>
  <c r="L561" i="2"/>
  <c r="J561" i="2"/>
  <c r="G2592" i="2"/>
  <c r="H2592" i="2" s="1"/>
  <c r="BE2592" i="2"/>
  <c r="BF2592" i="2"/>
  <c r="BG2592" i="2"/>
  <c r="BH2592" i="2"/>
  <c r="BG2401" i="2"/>
  <c r="K2401" i="2"/>
  <c r="BE2401" i="2"/>
  <c r="J610" i="2"/>
  <c r="CD610" i="2"/>
  <c r="K610" i="2"/>
  <c r="L610" i="2"/>
  <c r="J376" i="2"/>
  <c r="L1329" i="2"/>
  <c r="J830" i="2"/>
  <c r="G402" i="2"/>
  <c r="H402" i="2" s="1"/>
  <c r="BE1960" i="2"/>
  <c r="BG990" i="2"/>
  <c r="BH1329" i="2"/>
  <c r="BG830" i="2"/>
  <c r="K461" i="2"/>
  <c r="BE378" i="2"/>
  <c r="K1613" i="2"/>
  <c r="BF440" i="2"/>
  <c r="L3109" i="2"/>
  <c r="BH610" i="2"/>
  <c r="M1336" i="2"/>
  <c r="BG1344" i="2"/>
  <c r="BG2129" i="2"/>
  <c r="CC2401" i="2"/>
  <c r="L2569" i="2"/>
  <c r="J2569" i="2"/>
  <c r="K2569" i="2"/>
  <c r="BF2569" i="2"/>
  <c r="BF990" i="2"/>
  <c r="BG402" i="2"/>
  <c r="BF2541" i="2"/>
  <c r="BF830" i="2"/>
  <c r="BG3079" i="2"/>
  <c r="J461" i="2"/>
  <c r="BG378" i="2"/>
  <c r="BE440" i="2"/>
  <c r="BG610" i="2"/>
  <c r="BF1344" i="2"/>
  <c r="CC409" i="2"/>
  <c r="K409" i="2"/>
  <c r="L409" i="2"/>
  <c r="BF409" i="2"/>
  <c r="CC770" i="2"/>
  <c r="BG770" i="2"/>
  <c r="BH770" i="2"/>
  <c r="BE770" i="2"/>
  <c r="BE244" i="2"/>
  <c r="BF244" i="2"/>
  <c r="BG244" i="2"/>
  <c r="BH244" i="2"/>
  <c r="G244" i="2"/>
  <c r="H244" i="2" s="1"/>
  <c r="CC793" i="2"/>
  <c r="G793" i="2"/>
  <c r="H793" i="2" s="1"/>
  <c r="J793" i="2"/>
  <c r="K793" i="2"/>
  <c r="L793" i="2"/>
  <c r="CC219" i="2"/>
  <c r="J219" i="2"/>
  <c r="K219" i="2"/>
  <c r="L219" i="2"/>
  <c r="K1003" i="2"/>
  <c r="CC1003" i="2"/>
  <c r="BG829" i="2"/>
  <c r="BH829" i="2"/>
  <c r="BE829" i="2"/>
  <c r="BF829" i="2"/>
  <c r="CC387" i="2"/>
  <c r="K387" i="2"/>
  <c r="J387" i="2"/>
  <c r="L387" i="2"/>
  <c r="BF387" i="2"/>
  <c r="G401" i="2"/>
  <c r="H401" i="2" s="1"/>
  <c r="L401" i="2"/>
  <c r="BE748" i="2"/>
  <c r="BF748" i="2"/>
  <c r="BH748" i="2"/>
  <c r="BG748" i="2"/>
  <c r="G968" i="2"/>
  <c r="H968" i="2" s="1"/>
  <c r="L968" i="2"/>
  <c r="CC968" i="2"/>
  <c r="K968" i="2"/>
  <c r="J968" i="2"/>
  <c r="BF968" i="2"/>
  <c r="BG968" i="2"/>
  <c r="BH968" i="2"/>
  <c r="CC422" i="2"/>
  <c r="L422" i="2"/>
  <c r="BG422" i="2"/>
  <c r="BH422" i="2"/>
  <c r="K422" i="2"/>
  <c r="G422" i="2"/>
  <c r="H422" i="2" s="1"/>
  <c r="BH3226" i="2"/>
  <c r="BB1039" i="2"/>
  <c r="L461" i="2"/>
  <c r="L440" i="2"/>
  <c r="BF610" i="2"/>
  <c r="L770" i="2"/>
  <c r="J409" i="2"/>
  <c r="J1133" i="2"/>
  <c r="M598" i="2"/>
  <c r="BF761" i="2"/>
  <c r="BE761" i="2"/>
  <c r="BE1860" i="2"/>
  <c r="L2176" i="2"/>
  <c r="BE2176" i="2"/>
  <c r="BF2176" i="2"/>
  <c r="BG2176" i="2"/>
  <c r="BH2176" i="2"/>
  <c r="L1476" i="2"/>
  <c r="G1476" i="2"/>
  <c r="H1476" i="2" s="1"/>
  <c r="K1476" i="2"/>
  <c r="G1357" i="2"/>
  <c r="H1357" i="2" s="1"/>
  <c r="L1357" i="2"/>
  <c r="CD280" i="2"/>
  <c r="J280" i="2"/>
  <c r="G3214" i="2"/>
  <c r="H3214" i="2" s="1"/>
  <c r="L3214" i="2"/>
  <c r="K1466" i="2"/>
  <c r="G1466" i="2"/>
  <c r="H1466" i="2" s="1"/>
  <c r="J1258" i="2"/>
  <c r="BH2339" i="2"/>
  <c r="BH2905" i="2"/>
  <c r="J2905" i="2"/>
  <c r="G2905" i="2"/>
  <c r="H2905" i="2" s="1"/>
  <c r="BF2905" i="2"/>
  <c r="BE2905" i="2"/>
  <c r="K2905" i="2"/>
  <c r="BG2905" i="2"/>
  <c r="CC2905" i="2"/>
  <c r="L2905" i="2"/>
  <c r="CD2756" i="2"/>
  <c r="K2756" i="2"/>
  <c r="G2756" i="2"/>
  <c r="H2756" i="2" s="1"/>
  <c r="J2756" i="2"/>
  <c r="BH3204" i="2"/>
  <c r="L3192" i="2"/>
  <c r="BH3214" i="2"/>
  <c r="BG1258" i="2"/>
  <c r="CC2342" i="2"/>
  <c r="K1311" i="2"/>
  <c r="G2370" i="2"/>
  <c r="H2370" i="2" s="1"/>
  <c r="CC2370" i="2"/>
  <c r="L2370" i="2"/>
  <c r="BG2370" i="2"/>
  <c r="BH2370" i="2"/>
  <c r="BG3204" i="2"/>
  <c r="K3192" i="2"/>
  <c r="BH3205" i="2"/>
  <c r="BG3214" i="2"/>
  <c r="BE3190" i="2"/>
  <c r="BH1356" i="2"/>
  <c r="BE1258" i="2"/>
  <c r="CD2637" i="2"/>
  <c r="BF2370" i="2"/>
  <c r="CC3092" i="2"/>
  <c r="BH3092" i="2"/>
  <c r="CD1147" i="2"/>
  <c r="J1147" i="2"/>
  <c r="K1147" i="2"/>
  <c r="BF3204" i="2"/>
  <c r="G3192" i="2"/>
  <c r="H3192" i="2" s="1"/>
  <c r="BG3205" i="2"/>
  <c r="BF3214" i="2"/>
  <c r="K3190" i="2"/>
  <c r="BH1258" i="2"/>
  <c r="J2374" i="2"/>
  <c r="J1356" i="2"/>
  <c r="G1356" i="2"/>
  <c r="H1356" i="2" s="1"/>
  <c r="K2370" i="2"/>
  <c r="BH1965" i="2"/>
  <c r="K1965" i="2"/>
  <c r="L1965" i="2"/>
  <c r="BF1965" i="2"/>
  <c r="J1566" i="2"/>
  <c r="K1566" i="2"/>
  <c r="CC1312" i="2"/>
  <c r="BG1312" i="2"/>
  <c r="BE1312" i="2"/>
  <c r="G1312" i="2"/>
  <c r="H1312" i="2" s="1"/>
  <c r="BH1312" i="2"/>
  <c r="K1312" i="2"/>
  <c r="CD2722" i="2"/>
  <c r="J3097" i="2"/>
  <c r="M3097" i="2" s="1"/>
  <c r="BE3204" i="2"/>
  <c r="BF3205" i="2"/>
  <c r="BE3214" i="2"/>
  <c r="J3190" i="2"/>
  <c r="BF2637" i="2"/>
  <c r="K2342" i="2"/>
  <c r="BF3092" i="2"/>
  <c r="G3092" i="2"/>
  <c r="H3092" i="2" s="1"/>
  <c r="BH487" i="2"/>
  <c r="BH3097" i="2"/>
  <c r="BE3097" i="2"/>
  <c r="BE3205" i="2"/>
  <c r="H3190" i="2"/>
  <c r="K2339" i="2"/>
  <c r="BE2637" i="2"/>
  <c r="BG2342" i="2"/>
  <c r="L280" i="2"/>
  <c r="L3092" i="2"/>
  <c r="CC1356" i="2"/>
  <c r="J2904" i="2"/>
  <c r="K2904" i="2"/>
  <c r="G2904" i="2"/>
  <c r="H2904" i="2" s="1"/>
  <c r="K1936" i="2"/>
  <c r="L1936" i="2"/>
  <c r="K2172" i="2"/>
  <c r="L2172" i="2"/>
  <c r="CC2172" i="2"/>
  <c r="BH2172" i="2"/>
  <c r="BG2172" i="2"/>
  <c r="G2172" i="2"/>
  <c r="H2172" i="2" s="1"/>
  <c r="BF2172" i="2"/>
  <c r="BE2172" i="2"/>
  <c r="J2172" i="2"/>
  <c r="G487" i="2"/>
  <c r="H487" i="2" s="1"/>
  <c r="BF459" i="2"/>
  <c r="L3204" i="2"/>
  <c r="BH3192" i="2"/>
  <c r="J3214" i="2"/>
  <c r="L3190" i="2"/>
  <c r="CC2350" i="2"/>
  <c r="BE2374" i="2"/>
  <c r="L2376" i="2"/>
  <c r="BG2389" i="2"/>
  <c r="J2637" i="2"/>
  <c r="BF2342" i="2"/>
  <c r="K2389" i="2"/>
  <c r="G2342" i="2"/>
  <c r="H2342" i="2" s="1"/>
  <c r="BE2389" i="2"/>
  <c r="BE2370" i="2"/>
  <c r="G280" i="2"/>
  <c r="H280" i="2" s="1"/>
  <c r="L1356" i="2"/>
  <c r="BE2668" i="2"/>
  <c r="G282" i="2"/>
  <c r="H282" i="2" s="1"/>
  <c r="CD282" i="2"/>
  <c r="BG487" i="2"/>
  <c r="BE459" i="2"/>
  <c r="J3204" i="2"/>
  <c r="BG3192" i="2"/>
  <c r="H3205" i="2"/>
  <c r="K3214" i="2"/>
  <c r="BF2350" i="2"/>
  <c r="G2374" i="2"/>
  <c r="H2374" i="2" s="1"/>
  <c r="CD3135" i="2"/>
  <c r="BE2376" i="2"/>
  <c r="L2389" i="2"/>
  <c r="BH2389" i="2"/>
  <c r="J1643" i="2"/>
  <c r="L2637" i="2"/>
  <c r="BH2342" i="2"/>
  <c r="BG2339" i="2"/>
  <c r="J1357" i="2"/>
  <c r="G1330" i="2"/>
  <c r="H1330" i="2" s="1"/>
  <c r="J1330" i="2"/>
  <c r="L1330" i="2"/>
  <c r="CC1330" i="2"/>
  <c r="BF2383" i="2"/>
  <c r="BG2383" i="2"/>
  <c r="BE2383" i="2"/>
  <c r="J2383" i="2"/>
  <c r="G2383" i="2"/>
  <c r="H2383" i="2" s="1"/>
  <c r="L2383" i="2"/>
  <c r="BF487" i="2"/>
  <c r="K3204" i="2"/>
  <c r="BF3192" i="2"/>
  <c r="K3205" i="2"/>
  <c r="M3205" i="2" s="1"/>
  <c r="K2376" i="2"/>
  <c r="L3135" i="2"/>
  <c r="CC2389" i="2"/>
  <c r="L2339" i="2"/>
  <c r="L2342" i="2"/>
  <c r="J2348" i="2"/>
  <c r="BE2342" i="2"/>
  <c r="K1357" i="2"/>
  <c r="BE1356" i="2"/>
  <c r="L270" i="2"/>
  <c r="G270" i="2"/>
  <c r="H270" i="2" s="1"/>
  <c r="CD270" i="2"/>
  <c r="G2359" i="2"/>
  <c r="H2359" i="2" s="1"/>
  <c r="BH2359" i="2"/>
  <c r="BF2359" i="2"/>
  <c r="L2359" i="2"/>
  <c r="J2359" i="2"/>
  <c r="BE2359" i="2"/>
  <c r="J1538" i="2"/>
  <c r="L1538" i="2"/>
  <c r="K1538" i="2"/>
  <c r="CC2902" i="2"/>
  <c r="G2902" i="2"/>
  <c r="H2902" i="2" s="1"/>
  <c r="BH2396" i="2"/>
  <c r="BG2396" i="2"/>
  <c r="G330" i="2"/>
  <c r="H330" i="2" s="1"/>
  <c r="CD330" i="2"/>
  <c r="L330" i="2"/>
  <c r="M118" i="2"/>
  <c r="BE1643" i="2"/>
  <c r="BH2390" i="2"/>
  <c r="G1643" i="2"/>
  <c r="H1643" i="2" s="1"/>
  <c r="G1258" i="2"/>
  <c r="H1258" i="2" s="1"/>
  <c r="L1643" i="2"/>
  <c r="CC1371" i="2"/>
  <c r="L755" i="2"/>
  <c r="K796" i="2"/>
  <c r="K755" i="2"/>
  <c r="J796" i="2"/>
  <c r="CC755" i="2"/>
  <c r="BH771" i="2"/>
  <c r="G796" i="2"/>
  <c r="H796" i="2" s="1"/>
  <c r="BH826" i="2"/>
  <c r="BH821" i="2"/>
  <c r="BG771" i="2"/>
  <c r="CC796" i="2"/>
  <c r="BG826" i="2"/>
  <c r="BG821" i="2"/>
  <c r="BF771" i="2"/>
  <c r="BF826" i="2"/>
  <c r="BF821" i="2"/>
  <c r="BE771" i="2"/>
  <c r="BE821" i="2"/>
  <c r="L771" i="2"/>
  <c r="L821" i="2"/>
  <c r="K771" i="2"/>
  <c r="BF796" i="2"/>
  <c r="CC821" i="2"/>
  <c r="BF755" i="2"/>
  <c r="BH796" i="2"/>
  <c r="BH795" i="2"/>
  <c r="J821" i="2"/>
  <c r="BH755" i="2"/>
  <c r="BG796" i="2"/>
  <c r="BG795" i="2"/>
  <c r="L1262" i="2"/>
  <c r="G3185" i="2"/>
  <c r="H3185" i="2" s="1"/>
  <c r="CC1604" i="2"/>
  <c r="BH3185" i="2"/>
  <c r="K1604" i="2"/>
  <c r="BG3185" i="2"/>
  <c r="BF3185" i="2"/>
  <c r="BH3100" i="2"/>
  <c r="BE3185" i="2"/>
  <c r="K2366" i="2"/>
  <c r="M434" i="2"/>
  <c r="J2164" i="2"/>
  <c r="J1268" i="2"/>
  <c r="J1947" i="2"/>
  <c r="CC2164" i="2"/>
  <c r="BH301" i="2"/>
  <c r="J301" i="2"/>
  <c r="K301" i="2"/>
  <c r="BE301" i="2"/>
  <c r="L301" i="2"/>
  <c r="CD301" i="2"/>
  <c r="L313" i="2"/>
  <c r="G313" i="2"/>
  <c r="H313" i="2" s="1"/>
  <c r="CD313" i="2"/>
  <c r="J313" i="2"/>
  <c r="K313" i="2"/>
  <c r="BH313" i="2"/>
  <c r="BG313" i="2"/>
  <c r="BF313" i="2"/>
  <c r="BE313" i="2"/>
  <c r="L2672" i="2"/>
  <c r="G2672" i="2"/>
  <c r="H2672" i="2" s="1"/>
  <c r="J2672" i="2"/>
  <c r="M1096" i="2"/>
  <c r="M234" i="2"/>
  <c r="G301" i="2"/>
  <c r="H301" i="2" s="1"/>
  <c r="M1090" i="2"/>
  <c r="BG301" i="2"/>
  <c r="L471" i="2"/>
  <c r="K471" i="2"/>
  <c r="J471" i="2"/>
  <c r="CD1113" i="2"/>
  <c r="J1113" i="2"/>
  <c r="K1113" i="2"/>
  <c r="L1113" i="2"/>
  <c r="BE543" i="2"/>
  <c r="BG543" i="2"/>
  <c r="L543" i="2"/>
  <c r="BH543" i="2"/>
  <c r="CC543" i="2"/>
  <c r="J543" i="2"/>
  <c r="K543" i="2"/>
  <c r="BF543" i="2"/>
  <c r="G543" i="2"/>
  <c r="H543" i="2" s="1"/>
  <c r="BG2780" i="2"/>
  <c r="BE2780" i="2"/>
  <c r="J2780" i="2"/>
  <c r="BH2780" i="2"/>
  <c r="CD2780" i="2"/>
  <c r="K2780" i="2"/>
  <c r="G2780" i="2"/>
  <c r="H2780" i="2" s="1"/>
  <c r="BF2780" i="2"/>
  <c r="L2780" i="2"/>
  <c r="K2770" i="2"/>
  <c r="L2770" i="2"/>
  <c r="K2738" i="2"/>
  <c r="J1263" i="2"/>
  <c r="K1263" i="2"/>
  <c r="G318" i="2"/>
  <c r="H318" i="2" s="1"/>
  <c r="CD318" i="2"/>
  <c r="J318" i="2"/>
  <c r="BH318" i="2"/>
  <c r="BG318" i="2"/>
  <c r="BF318" i="2"/>
  <c r="L2538" i="2"/>
  <c r="BE2538" i="2"/>
  <c r="K2538" i="2"/>
  <c r="BF2538" i="2"/>
  <c r="J2538" i="2"/>
  <c r="K2574" i="2"/>
  <c r="G2574" i="2"/>
  <c r="H2574" i="2" s="1"/>
  <c r="BF2574" i="2"/>
  <c r="J2574" i="2"/>
  <c r="BF1268" i="2"/>
  <c r="G1268" i="2"/>
  <c r="H1268" i="2" s="1"/>
  <c r="L1268" i="2"/>
  <c r="BE1268" i="2"/>
  <c r="G1333" i="2"/>
  <c r="H1333" i="2" s="1"/>
  <c r="BF1333" i="2"/>
  <c r="J1333" i="2"/>
  <c r="BG1333" i="2"/>
  <c r="L1333" i="2"/>
  <c r="G307" i="2"/>
  <c r="H307" i="2" s="1"/>
  <c r="BG307" i="2"/>
  <c r="CD307" i="2"/>
  <c r="BF307" i="2"/>
  <c r="J307" i="2"/>
  <c r="L307" i="2"/>
  <c r="K290" i="2"/>
  <c r="J290" i="2"/>
  <c r="BH290" i="2"/>
  <c r="L290" i="2"/>
  <c r="CD290" i="2"/>
  <c r="BG290" i="2"/>
  <c r="G290" i="2"/>
  <c r="H290" i="2" s="1"/>
  <c r="BE290" i="2"/>
  <c r="BF290" i="2"/>
  <c r="CD1148" i="2"/>
  <c r="L1148" i="2"/>
  <c r="J1148" i="2"/>
  <c r="BE1148" i="2"/>
  <c r="BF1148" i="2"/>
  <c r="BG1148" i="2"/>
  <c r="BH1148" i="2"/>
  <c r="J2690" i="2"/>
  <c r="CD2690" i="2"/>
  <c r="K2690" i="2"/>
  <c r="L2690" i="2"/>
  <c r="BE2690" i="2"/>
  <c r="BG2690" i="2"/>
  <c r="BH2690" i="2"/>
  <c r="BG368" i="2"/>
  <c r="K1931" i="2"/>
  <c r="BG1944" i="2"/>
  <c r="G672" i="2"/>
  <c r="H672" i="2" s="1"/>
  <c r="CC649" i="2"/>
  <c r="BG1152" i="2"/>
  <c r="BG215" i="2"/>
  <c r="BG636" i="2"/>
  <c r="L994" i="2"/>
  <c r="CD619" i="2"/>
  <c r="K794" i="2"/>
  <c r="BG966" i="2"/>
  <c r="K781" i="2"/>
  <c r="BG782" i="2"/>
  <c r="BG377" i="2"/>
  <c r="BF2165" i="2"/>
  <c r="BG2165" i="2"/>
  <c r="BH2165" i="2"/>
  <c r="BF2159" i="2"/>
  <c r="G2159" i="2"/>
  <c r="H2159" i="2" s="1"/>
  <c r="BF395" i="2"/>
  <c r="K395" i="2"/>
  <c r="J395" i="2"/>
  <c r="BE395" i="2"/>
  <c r="BG395" i="2"/>
  <c r="G395" i="2"/>
  <c r="H395" i="2" s="1"/>
  <c r="CD1119" i="2"/>
  <c r="L1119" i="2"/>
  <c r="J1119" i="2"/>
  <c r="BG1119" i="2"/>
  <c r="BH1119" i="2"/>
  <c r="G1119" i="2"/>
  <c r="H1119" i="2" s="1"/>
  <c r="BH2378" i="2"/>
  <c r="K2378" i="2"/>
  <c r="CC2378" i="2"/>
  <c r="BE2378" i="2"/>
  <c r="J2378" i="2"/>
  <c r="G2378" i="2"/>
  <c r="H2378" i="2" s="1"/>
  <c r="BF2378" i="2"/>
  <c r="BG2378" i="2"/>
  <c r="L2378" i="2"/>
  <c r="K478" i="2"/>
  <c r="L478" i="2"/>
  <c r="J478" i="2"/>
  <c r="BF478" i="2"/>
  <c r="BG478" i="2"/>
  <c r="BE478" i="2"/>
  <c r="BH478" i="2"/>
  <c r="G1348" i="2"/>
  <c r="H1348" i="2" s="1"/>
  <c r="J1348" i="2"/>
  <c r="L1348" i="2"/>
  <c r="BG1348" i="2"/>
  <c r="BH1348" i="2"/>
  <c r="CC1348" i="2"/>
  <c r="K1348" i="2"/>
  <c r="L1511" i="2"/>
  <c r="J1511" i="2"/>
  <c r="K1511" i="2"/>
  <c r="BG1511" i="2"/>
  <c r="BH1511" i="2"/>
  <c r="G1511" i="2"/>
  <c r="H1511" i="2" s="1"/>
  <c r="BG295" i="2"/>
  <c r="K295" i="2"/>
  <c r="BH295" i="2"/>
  <c r="G295" i="2"/>
  <c r="H295" i="2" s="1"/>
  <c r="L295" i="2"/>
  <c r="J295" i="2"/>
  <c r="CD295" i="2"/>
  <c r="G2152" i="2"/>
  <c r="H2152" i="2" s="1"/>
  <c r="K2152" i="2"/>
  <c r="J2152" i="2"/>
  <c r="CC2152" i="2"/>
  <c r="BE368" i="2"/>
  <c r="BH1931" i="2"/>
  <c r="L1944" i="2"/>
  <c r="M1944" i="2" s="1"/>
  <c r="K672" i="2"/>
  <c r="BF2152" i="2"/>
  <c r="BF1152" i="2"/>
  <c r="BF215" i="2"/>
  <c r="BF636" i="2"/>
  <c r="K994" i="2"/>
  <c r="K619" i="2"/>
  <c r="CC218" i="2"/>
  <c r="BE1511" i="2"/>
  <c r="L1017" i="2"/>
  <c r="L1474" i="2"/>
  <c r="G1474" i="2"/>
  <c r="H1474" i="2" s="1"/>
  <c r="J1474" i="2"/>
  <c r="K1474" i="2"/>
  <c r="BE1474" i="2"/>
  <c r="BG1474" i="2"/>
  <c r="BH1474" i="2"/>
  <c r="J2728" i="2"/>
  <c r="BE2728" i="2"/>
  <c r="BF2728" i="2"/>
  <c r="CC527" i="2"/>
  <c r="J527" i="2"/>
  <c r="L527" i="2"/>
  <c r="BE527" i="2"/>
  <c r="BF527" i="2"/>
  <c r="BG527" i="2"/>
  <c r="G527" i="2"/>
  <c r="H527" i="2" s="1"/>
  <c r="CD2632" i="2"/>
  <c r="G2632" i="2"/>
  <c r="H2632" i="2" s="1"/>
  <c r="J2632" i="2"/>
  <c r="BG2632" i="2"/>
  <c r="BH2632" i="2"/>
  <c r="BE2632" i="2"/>
  <c r="K1642" i="2"/>
  <c r="J1642" i="2"/>
  <c r="L1642" i="2"/>
  <c r="BE1642" i="2"/>
  <c r="BF1642" i="2"/>
  <c r="BH1642" i="2"/>
  <c r="G1642" i="2"/>
  <c r="H1642" i="2" s="1"/>
  <c r="BA633" i="2"/>
  <c r="F1721" i="2"/>
  <c r="J368" i="2"/>
  <c r="G1931" i="2"/>
  <c r="H1931" i="2" s="1"/>
  <c r="BF1944" i="2"/>
  <c r="CC672" i="2"/>
  <c r="BE2152" i="2"/>
  <c r="J1152" i="2"/>
  <c r="BE215" i="2"/>
  <c r="J994" i="2"/>
  <c r="BG1642" i="2"/>
  <c r="BF1624" i="2"/>
  <c r="G218" i="2"/>
  <c r="H218" i="2" s="1"/>
  <c r="K527" i="2"/>
  <c r="BF1511" i="2"/>
  <c r="G239" i="2"/>
  <c r="H239" i="2" s="1"/>
  <c r="K239" i="2"/>
  <c r="J239" i="2"/>
  <c r="BE239" i="2"/>
  <c r="BF239" i="2"/>
  <c r="BG239" i="2"/>
  <c r="L239" i="2"/>
  <c r="CC239" i="2"/>
  <c r="CC987" i="2"/>
  <c r="G987" i="2"/>
  <c r="H987" i="2" s="1"/>
  <c r="J987" i="2"/>
  <c r="K987" i="2"/>
  <c r="L987" i="2"/>
  <c r="BH987" i="2"/>
  <c r="BF987" i="2"/>
  <c r="BG987" i="2"/>
  <c r="BE942" i="2"/>
  <c r="BF942" i="2"/>
  <c r="BH942" i="2"/>
  <c r="BG942" i="2"/>
  <c r="G966" i="2"/>
  <c r="H966" i="2" s="1"/>
  <c r="L966" i="2"/>
  <c r="K966" i="2"/>
  <c r="BE966" i="2"/>
  <c r="BF966" i="2"/>
  <c r="BH966" i="2"/>
  <c r="L377" i="2"/>
  <c r="BF377" i="2"/>
  <c r="G377" i="2"/>
  <c r="H377" i="2" s="1"/>
  <c r="K377" i="2"/>
  <c r="J377" i="2"/>
  <c r="BH377" i="2"/>
  <c r="BG399" i="2"/>
  <c r="L399" i="2"/>
  <c r="G399" i="2"/>
  <c r="H399" i="2" s="1"/>
  <c r="BE399" i="2"/>
  <c r="BH399" i="2"/>
  <c r="CC413" i="2"/>
  <c r="BG413" i="2"/>
  <c r="L413" i="2"/>
  <c r="BF413" i="2"/>
  <c r="G413" i="2"/>
  <c r="H413" i="2" s="1"/>
  <c r="K413" i="2"/>
  <c r="J413" i="2"/>
  <c r="BH413" i="2"/>
  <c r="BE2393" i="2"/>
  <c r="BG2393" i="2"/>
  <c r="BG756" i="2"/>
  <c r="BH756" i="2"/>
  <c r="BF2381" i="2"/>
  <c r="CC2381" i="2"/>
  <c r="K2381" i="2"/>
  <c r="BE1624" i="2"/>
  <c r="G781" i="2"/>
  <c r="H781" i="2" s="1"/>
  <c r="L781" i="2"/>
  <c r="BE781" i="2"/>
  <c r="BF781" i="2"/>
  <c r="BG781" i="2"/>
  <c r="CC781" i="2"/>
  <c r="L794" i="2"/>
  <c r="G794" i="2"/>
  <c r="H794" i="2" s="1"/>
  <c r="J794" i="2"/>
  <c r="BF794" i="2"/>
  <c r="BG794" i="2"/>
  <c r="BE794" i="2"/>
  <c r="BH368" i="2"/>
  <c r="BG672" i="2"/>
  <c r="K649" i="2"/>
  <c r="L1152" i="2"/>
  <c r="J215" i="2"/>
  <c r="BE388" i="2"/>
  <c r="BG1337" i="2"/>
  <c r="CC994" i="2"/>
  <c r="CC709" i="2"/>
  <c r="BF2632" i="2"/>
  <c r="BG2577" i="2"/>
  <c r="K1148" i="2"/>
  <c r="BF295" i="2"/>
  <c r="BF3128" i="2"/>
  <c r="BH1110" i="2"/>
  <c r="G1110" i="2"/>
  <c r="H1110" i="2" s="1"/>
  <c r="BE1110" i="2"/>
  <c r="L1110" i="2"/>
  <c r="CD1110" i="2"/>
  <c r="J1110" i="2"/>
  <c r="K1110" i="2"/>
  <c r="CC254" i="2"/>
  <c r="G254" i="2"/>
  <c r="H254" i="2" s="1"/>
  <c r="K254" i="2"/>
  <c r="L254" i="2"/>
  <c r="BE254" i="2"/>
  <c r="BF254" i="2"/>
  <c r="BG254" i="2"/>
  <c r="BE1017" i="2"/>
  <c r="BF1017" i="2"/>
  <c r="BH1017" i="2"/>
  <c r="BG1017" i="2"/>
  <c r="CC1017" i="2"/>
  <c r="K1017" i="2"/>
  <c r="G1017" i="2"/>
  <c r="H1017" i="2" s="1"/>
  <c r="BB333" i="2"/>
  <c r="BA3159" i="2"/>
  <c r="BA737" i="2"/>
  <c r="G368" i="2"/>
  <c r="H368" i="2" s="1"/>
  <c r="L672" i="2"/>
  <c r="L649" i="2"/>
  <c r="K215" i="2"/>
  <c r="BF388" i="2"/>
  <c r="BF1337" i="2"/>
  <c r="J619" i="2"/>
  <c r="M550" i="2"/>
  <c r="BH254" i="2"/>
  <c r="L2632" i="2"/>
  <c r="BE295" i="2"/>
  <c r="BE3128" i="2"/>
  <c r="BH1616" i="2"/>
  <c r="G1616" i="2"/>
  <c r="H1616" i="2" s="1"/>
  <c r="BE1616" i="2"/>
  <c r="BF1616" i="2"/>
  <c r="BG2360" i="2"/>
  <c r="CC2360" i="2"/>
  <c r="CC1600" i="2"/>
  <c r="K1600" i="2"/>
  <c r="L1600" i="2"/>
  <c r="G1600" i="2"/>
  <c r="H1600" i="2" s="1"/>
  <c r="BE1600" i="2"/>
  <c r="BF1600" i="2"/>
  <c r="BE626" i="2"/>
  <c r="BF626" i="2"/>
  <c r="BH626" i="2"/>
  <c r="BG626" i="2"/>
  <c r="K626" i="2"/>
  <c r="BE2351" i="2"/>
  <c r="BF2351" i="2"/>
  <c r="J2351" i="2"/>
  <c r="K2351" i="2"/>
  <c r="L2351" i="2"/>
  <c r="BG2351" i="2"/>
  <c r="G2351" i="2"/>
  <c r="H2351" i="2" s="1"/>
  <c r="BF3111" i="2"/>
  <c r="BG3111" i="2"/>
  <c r="BH3111" i="2"/>
  <c r="CD3111" i="2"/>
  <c r="G3111" i="2"/>
  <c r="H3111" i="2" s="1"/>
  <c r="J3111" i="2"/>
  <c r="K3111" i="2"/>
  <c r="G3223" i="2"/>
  <c r="H3223" i="2" s="1"/>
  <c r="BH3223" i="2"/>
  <c r="K3223" i="2"/>
  <c r="L3223" i="2"/>
  <c r="BE3223" i="2"/>
  <c r="K2684" i="2"/>
  <c r="CD2684" i="2"/>
  <c r="L2684" i="2"/>
  <c r="BE2684" i="2"/>
  <c r="BF2684" i="2"/>
  <c r="BH2684" i="2"/>
  <c r="BE1086" i="2"/>
  <c r="L1086" i="2"/>
  <c r="CD1086" i="2"/>
  <c r="J1086" i="2"/>
  <c r="K1086" i="2"/>
  <c r="BG1086" i="2"/>
  <c r="G1148" i="2"/>
  <c r="H1148" i="2" s="1"/>
  <c r="E333" i="2"/>
  <c r="D3159" i="2"/>
  <c r="F1039" i="2"/>
  <c r="BD737" i="2"/>
  <c r="G215" i="2"/>
  <c r="H215" i="2" s="1"/>
  <c r="L388" i="2"/>
  <c r="BE1337" i="2"/>
  <c r="BF619" i="2"/>
  <c r="M2198" i="2"/>
  <c r="BF1348" i="2"/>
  <c r="J254" i="2"/>
  <c r="K2632" i="2"/>
  <c r="BB2623" i="2"/>
  <c r="L1931" i="2"/>
  <c r="BE818" i="2"/>
  <c r="BE619" i="2"/>
  <c r="BE1348" i="2"/>
  <c r="L1666" i="2"/>
  <c r="M1666" i="2" s="1"/>
  <c r="G1666" i="2"/>
  <c r="H1666" i="2" s="1"/>
  <c r="BE1666" i="2"/>
  <c r="BF1666" i="2"/>
  <c r="BG1666" i="2"/>
  <c r="BH1666" i="2"/>
  <c r="BE1682" i="2"/>
  <c r="BF1682" i="2"/>
  <c r="BG1682" i="2"/>
  <c r="BH1682" i="2"/>
  <c r="G1682" i="2"/>
  <c r="H1682" i="2" s="1"/>
  <c r="L1682" i="2"/>
  <c r="M1682" i="2" s="1"/>
  <c r="BG3128" i="2"/>
  <c r="BH3128" i="2"/>
  <c r="J3128" i="2"/>
  <c r="K3128" i="2"/>
  <c r="L3128" i="2"/>
  <c r="CD3128" i="2"/>
  <c r="CC1014" i="2"/>
  <c r="L1014" i="2"/>
  <c r="K1014" i="2"/>
  <c r="G1014" i="2"/>
  <c r="H1014" i="2" s="1"/>
  <c r="BE1014" i="2"/>
  <c r="BF1014" i="2"/>
  <c r="BG1014" i="2"/>
  <c r="K2627" i="2"/>
  <c r="L2627" i="2"/>
  <c r="BE2627" i="2"/>
  <c r="BG2627" i="2"/>
  <c r="BH2627" i="2"/>
  <c r="BH1043" i="2"/>
  <c r="G1043" i="2"/>
  <c r="H1043" i="2" s="1"/>
  <c r="K1043" i="2"/>
  <c r="J1043" i="2"/>
  <c r="BE1043" i="2"/>
  <c r="CC369" i="2"/>
  <c r="K369" i="2"/>
  <c r="BH369" i="2"/>
  <c r="L369" i="2"/>
  <c r="BF369" i="2"/>
  <c r="BG369" i="2"/>
  <c r="BE369" i="2"/>
  <c r="L212" i="2"/>
  <c r="G212" i="2"/>
  <c r="H212" i="2" s="1"/>
  <c r="BE212" i="2"/>
  <c r="BF212" i="2"/>
  <c r="CC212" i="2"/>
  <c r="BG212" i="2"/>
  <c r="BH212" i="2"/>
  <c r="G2185" i="2"/>
  <c r="H2185" i="2" s="1"/>
  <c r="J2185" i="2"/>
  <c r="L2185" i="2"/>
  <c r="K2185" i="2"/>
  <c r="BG2185" i="2"/>
  <c r="BH2185" i="2"/>
  <c r="BE2185" i="2"/>
  <c r="CC2185" i="2"/>
  <c r="CC381" i="2"/>
  <c r="BG381" i="2"/>
  <c r="K381" i="2"/>
  <c r="J381" i="2"/>
  <c r="G381" i="2"/>
  <c r="H381" i="2" s="1"/>
  <c r="L381" i="2"/>
  <c r="BF381" i="2"/>
  <c r="BG775" i="2"/>
  <c r="BH775" i="2"/>
  <c r="G775" i="2"/>
  <c r="H775" i="2" s="1"/>
  <c r="K775" i="2"/>
  <c r="J775" i="2"/>
  <c r="L775" i="2"/>
  <c r="J3151" i="2"/>
  <c r="BH3151" i="2"/>
  <c r="BE3151" i="2"/>
  <c r="BF3151" i="2"/>
  <c r="BG3151" i="2"/>
  <c r="K3151" i="2"/>
  <c r="CD3151" i="2"/>
  <c r="BE988" i="2"/>
  <c r="BF988" i="2"/>
  <c r="K1066" i="2"/>
  <c r="L1066" i="2"/>
  <c r="BE1066" i="2"/>
  <c r="BF1066" i="2"/>
  <c r="BG1066" i="2"/>
  <c r="G1066" i="2"/>
  <c r="H1066" i="2" s="1"/>
  <c r="CC2883" i="2"/>
  <c r="BG2883" i="2"/>
  <c r="CD2763" i="2"/>
  <c r="J2763" i="2"/>
  <c r="L2763" i="2"/>
  <c r="K2763" i="2"/>
  <c r="BE2763" i="2"/>
  <c r="BF2763" i="2"/>
  <c r="BH2763" i="2"/>
  <c r="J2573" i="2"/>
  <c r="K2573" i="2"/>
  <c r="L2573" i="2"/>
  <c r="BE2573" i="2"/>
  <c r="BF2573" i="2"/>
  <c r="BH2573" i="2"/>
  <c r="G2573" i="2"/>
  <c r="H2573" i="2" s="1"/>
  <c r="E3159" i="2"/>
  <c r="BB737" i="2"/>
  <c r="L1337" i="2"/>
  <c r="BD333" i="2"/>
  <c r="F737" i="2"/>
  <c r="BB420" i="2"/>
  <c r="K1337" i="2"/>
  <c r="M1578" i="2"/>
  <c r="BH619" i="2"/>
  <c r="CC1309" i="2"/>
  <c r="G1309" i="2"/>
  <c r="H1309" i="2" s="1"/>
  <c r="J1309" i="2"/>
  <c r="K1309" i="2"/>
  <c r="BE1309" i="2"/>
  <c r="BG1309" i="2"/>
  <c r="BH1309" i="2"/>
  <c r="CD1044" i="2"/>
  <c r="L1044" i="2"/>
  <c r="K1044" i="2"/>
  <c r="BE1044" i="2"/>
  <c r="BF1044" i="2"/>
  <c r="BG1044" i="2"/>
  <c r="CC2207" i="2"/>
  <c r="G2207" i="2"/>
  <c r="H2207" i="2" s="1"/>
  <c r="L2207" i="2"/>
  <c r="K2207" i="2"/>
  <c r="BE2207" i="2"/>
  <c r="BF2207" i="2"/>
  <c r="CC529" i="2"/>
  <c r="L529" i="2"/>
  <c r="J529" i="2"/>
  <c r="BE529" i="2"/>
  <c r="BG529" i="2"/>
  <c r="BH529" i="2"/>
  <c r="G529" i="2"/>
  <c r="H529" i="2" s="1"/>
  <c r="CC2145" i="2"/>
  <c r="K2145" i="2"/>
  <c r="G2145" i="2"/>
  <c r="H2145" i="2" s="1"/>
  <c r="BF289" i="2"/>
  <c r="BG289" i="2"/>
  <c r="BH289" i="2"/>
  <c r="G289" i="2"/>
  <c r="H289" i="2" s="1"/>
  <c r="CD289" i="2"/>
  <c r="L289" i="2"/>
  <c r="J289" i="2"/>
  <c r="G2551" i="2"/>
  <c r="H2551" i="2" s="1"/>
  <c r="J2551" i="2"/>
  <c r="BH2551" i="2"/>
  <c r="BF3126" i="2"/>
  <c r="BG3126" i="2"/>
  <c r="BH3126" i="2"/>
  <c r="BF261" i="2"/>
  <c r="BG261" i="2"/>
  <c r="BH261" i="2"/>
  <c r="BE261" i="2"/>
  <c r="G261" i="2"/>
  <c r="H261" i="2" s="1"/>
  <c r="CC261" i="2"/>
  <c r="J261" i="2"/>
  <c r="M261" i="2" s="1"/>
  <c r="CC949" i="2"/>
  <c r="G949" i="2"/>
  <c r="H949" i="2" s="1"/>
  <c r="J949" i="2"/>
  <c r="L949" i="2"/>
  <c r="BE949" i="2"/>
  <c r="BF949" i="2"/>
  <c r="BG949" i="2"/>
  <c r="BH949" i="2"/>
  <c r="K3139" i="2"/>
  <c r="BE3139" i="2"/>
  <c r="BF3139" i="2"/>
  <c r="BH3139" i="2"/>
  <c r="CD1071" i="2"/>
  <c r="G1071" i="2"/>
  <c r="H1071" i="2" s="1"/>
  <c r="BE1071" i="2"/>
  <c r="K1071" i="2"/>
  <c r="L1071" i="2"/>
  <c r="J1071" i="2"/>
  <c r="BF1071" i="2"/>
  <c r="CD2628" i="2"/>
  <c r="BE2628" i="2"/>
  <c r="BF2628" i="2"/>
  <c r="L2723" i="2"/>
  <c r="K2723" i="2"/>
  <c r="G2723" i="2"/>
  <c r="H2723" i="2" s="1"/>
  <c r="BF2723" i="2"/>
  <c r="BG2723" i="2"/>
  <c r="BE2723" i="2"/>
  <c r="BF2679" i="2"/>
  <c r="BG2679" i="2"/>
  <c r="BH2679" i="2"/>
  <c r="J218" i="2"/>
  <c r="K218" i="2"/>
  <c r="BE218" i="2"/>
  <c r="BF218" i="2"/>
  <c r="BG218" i="2"/>
  <c r="BH218" i="2"/>
  <c r="CC1038" i="2"/>
  <c r="G1038" i="2"/>
  <c r="H1038" i="2" s="1"/>
  <c r="J1038" i="2"/>
  <c r="K1038" i="2"/>
  <c r="BE1038" i="2"/>
  <c r="BF1038" i="2"/>
  <c r="BG1038" i="2"/>
  <c r="BH1038" i="2"/>
  <c r="BH1016" i="2"/>
  <c r="CC1016" i="2"/>
  <c r="J1016" i="2"/>
  <c r="L1016" i="2"/>
  <c r="K1016" i="2"/>
  <c r="BE1016" i="2"/>
  <c r="BG1624" i="2"/>
  <c r="BH1624" i="2"/>
  <c r="L1624" i="2"/>
  <c r="J1624" i="2"/>
  <c r="K1624" i="2"/>
  <c r="G1624" i="2"/>
  <c r="H1624" i="2" s="1"/>
  <c r="CC1015" i="2"/>
  <c r="G1015" i="2"/>
  <c r="H1015" i="2" s="1"/>
  <c r="J1015" i="2"/>
  <c r="L1015" i="2"/>
  <c r="K1015" i="2"/>
  <c r="BG1015" i="2"/>
  <c r="BH1015" i="2"/>
  <c r="BE1015" i="2"/>
  <c r="CC999" i="2"/>
  <c r="G999" i="2"/>
  <c r="H999" i="2" s="1"/>
  <c r="J999" i="2"/>
  <c r="L999" i="2"/>
  <c r="K999" i="2"/>
  <c r="BG999" i="2"/>
  <c r="BH999" i="2"/>
  <c r="BF999" i="2"/>
  <c r="CC808" i="2"/>
  <c r="L808" i="2"/>
  <c r="BE808" i="2"/>
  <c r="BF808" i="2"/>
  <c r="BH808" i="2"/>
  <c r="CC2210" i="2"/>
  <c r="G2210" i="2"/>
  <c r="H2210" i="2" s="1"/>
  <c r="J2210" i="2"/>
  <c r="K2210" i="2"/>
  <c r="L2210" i="2"/>
  <c r="BF2210" i="2"/>
  <c r="BG2210" i="2"/>
  <c r="BH2210" i="2"/>
  <c r="BE414" i="2"/>
  <c r="K414" i="2"/>
  <c r="BF414" i="2"/>
  <c r="BG414" i="2"/>
  <c r="CC414" i="2"/>
  <c r="G414" i="2"/>
  <c r="H414" i="2" s="1"/>
  <c r="J414" i="2"/>
  <c r="J2895" i="2"/>
  <c r="L2895" i="2"/>
  <c r="K2895" i="2"/>
  <c r="BG2895" i="2"/>
  <c r="BH2895" i="2"/>
  <c r="BE2895" i="2"/>
  <c r="BF2895" i="2"/>
  <c r="J2755" i="2"/>
  <c r="L2755" i="2"/>
  <c r="K2755" i="2"/>
  <c r="BE2755" i="2"/>
  <c r="BF2755" i="2"/>
  <c r="BH2755" i="2"/>
  <c r="BF996" i="2"/>
  <c r="BG996" i="2"/>
  <c r="BH996" i="2"/>
  <c r="CC425" i="2"/>
  <c r="G425" i="2"/>
  <c r="H425" i="2" s="1"/>
  <c r="BE425" i="2"/>
  <c r="L425" i="2"/>
  <c r="BF425" i="2"/>
  <c r="BG425" i="2"/>
  <c r="L597" i="2"/>
  <c r="BE597" i="2"/>
  <c r="BF597" i="2"/>
  <c r="BG597" i="2"/>
  <c r="BH597" i="2"/>
  <c r="CD2734" i="2"/>
  <c r="J2734" i="2"/>
  <c r="BH2734" i="2"/>
  <c r="BF2734" i="2"/>
  <c r="BG2734" i="2"/>
  <c r="L2555" i="2"/>
  <c r="K2555" i="2"/>
  <c r="BE2555" i="2"/>
  <c r="BF2555" i="2"/>
  <c r="BG2555" i="2"/>
  <c r="J259" i="2"/>
  <c r="L259" i="2"/>
  <c r="BE259" i="2"/>
  <c r="BF259" i="2"/>
  <c r="BG259" i="2"/>
  <c r="CC259" i="2"/>
  <c r="G259" i="2"/>
  <c r="H259" i="2" s="1"/>
  <c r="G1337" i="2"/>
  <c r="H1337" i="2" s="1"/>
  <c r="G2690" i="2"/>
  <c r="H2690" i="2" s="1"/>
  <c r="CD2723" i="2"/>
  <c r="BG1016" i="2"/>
  <c r="L2577" i="2"/>
  <c r="J2577" i="2"/>
  <c r="BH2577" i="2"/>
  <c r="G2577" i="2"/>
  <c r="H2577" i="2" s="1"/>
  <c r="BE2577" i="2"/>
  <c r="BF2577" i="2"/>
  <c r="G782" i="2"/>
  <c r="H782" i="2" s="1"/>
  <c r="J782" i="2"/>
  <c r="L782" i="2"/>
  <c r="BH782" i="2"/>
  <c r="BE782" i="2"/>
  <c r="BF782" i="2"/>
  <c r="CC782" i="2"/>
  <c r="CC827" i="2"/>
  <c r="G827" i="2"/>
  <c r="H827" i="2" s="1"/>
  <c r="J827" i="2"/>
  <c r="K827" i="2"/>
  <c r="L827" i="2"/>
  <c r="BG827" i="2"/>
  <c r="BH827" i="2"/>
  <c r="BF827" i="2"/>
  <c r="CC743" i="2"/>
  <c r="G743" i="2"/>
  <c r="H743" i="2" s="1"/>
  <c r="J743" i="2"/>
  <c r="K743" i="2"/>
  <c r="BE743" i="2"/>
  <c r="BF743" i="2"/>
  <c r="BG743" i="2"/>
  <c r="BH743" i="2"/>
  <c r="K1506" i="2"/>
  <c r="M1506" i="2" s="1"/>
  <c r="BG1506" i="2"/>
  <c r="BH1506" i="2"/>
  <c r="G1506" i="2"/>
  <c r="H1506" i="2" s="1"/>
  <c r="BF1506" i="2"/>
  <c r="CC1030" i="2"/>
  <c r="BE1030" i="2"/>
  <c r="BF604" i="2"/>
  <c r="BG604" i="2"/>
  <c r="BH604" i="2"/>
  <c r="L604" i="2"/>
  <c r="BF2595" i="2"/>
  <c r="BG2595" i="2"/>
  <c r="L2595" i="2"/>
  <c r="J2595" i="2"/>
  <c r="K2595" i="2"/>
  <c r="BH2595" i="2"/>
  <c r="CC2887" i="2"/>
  <c r="K2887" i="2"/>
  <c r="BH2887" i="2"/>
  <c r="BE2887" i="2"/>
  <c r="BG3085" i="2"/>
  <c r="L3085" i="2"/>
  <c r="BE3085" i="2"/>
  <c r="CC3085" i="2"/>
  <c r="BF3085" i="2"/>
  <c r="BH3085" i="2"/>
  <c r="K3085" i="2"/>
  <c r="G3085" i="2"/>
  <c r="H3085" i="2" s="1"/>
  <c r="CC967" i="2"/>
  <c r="G967" i="2"/>
  <c r="H967" i="2" s="1"/>
  <c r="J967" i="2"/>
  <c r="L967" i="2"/>
  <c r="K967" i="2"/>
  <c r="BE967" i="2"/>
  <c r="BF967" i="2"/>
  <c r="BG967" i="2"/>
  <c r="BG1101" i="2"/>
  <c r="BH1101" i="2"/>
  <c r="G1101" i="2"/>
  <c r="H1101" i="2" s="1"/>
  <c r="BE1101" i="2"/>
  <c r="BF1940" i="2"/>
  <c r="BG1940" i="2"/>
  <c r="K2656" i="2"/>
  <c r="J2656" i="2"/>
  <c r="L2656" i="2"/>
  <c r="BH2702" i="2"/>
  <c r="K2702" i="2"/>
  <c r="J2702" i="2"/>
  <c r="BG241" i="2"/>
  <c r="M3152" i="2"/>
  <c r="G1537" i="2"/>
  <c r="H1537" i="2" s="1"/>
  <c r="L2662" i="2"/>
  <c r="BG810" i="2"/>
  <c r="L1619" i="2"/>
  <c r="BF2389" i="2"/>
  <c r="G2389" i="2"/>
  <c r="H2389" i="2" s="1"/>
  <c r="CC430" i="2"/>
  <c r="L430" i="2"/>
  <c r="M430" i="2" s="1"/>
  <c r="J2738" i="2"/>
  <c r="G2738" i="2"/>
  <c r="H2738" i="2" s="1"/>
  <c r="L2738" i="2"/>
  <c r="BE2738" i="2"/>
  <c r="BF241" i="2"/>
  <c r="M2612" i="2"/>
  <c r="J1537" i="2"/>
  <c r="K2662" i="2"/>
  <c r="BF810" i="2"/>
  <c r="CC1619" i="2"/>
  <c r="BE2778" i="2"/>
  <c r="K2778" i="2"/>
  <c r="J2188" i="2"/>
  <c r="M2188" i="2" s="1"/>
  <c r="CC2188" i="2"/>
  <c r="M2189" i="2"/>
  <c r="BE241" i="2"/>
  <c r="L521" i="2"/>
  <c r="K1537" i="2"/>
  <c r="J2662" i="2"/>
  <c r="BH1643" i="2"/>
  <c r="G2702" i="2"/>
  <c r="H2702" i="2" s="1"/>
  <c r="L241" i="2"/>
  <c r="BF776" i="2"/>
  <c r="L1537" i="2"/>
  <c r="G2662" i="2"/>
  <c r="H2662" i="2" s="1"/>
  <c r="M2692" i="2"/>
  <c r="CC2202" i="2"/>
  <c r="G2202" i="2"/>
  <c r="H2202" i="2" s="1"/>
  <c r="K2202" i="2"/>
  <c r="G3076" i="2"/>
  <c r="H3076" i="2" s="1"/>
  <c r="CC3076" i="2"/>
  <c r="L625" i="2"/>
  <c r="K625" i="2"/>
  <c r="G625" i="2"/>
  <c r="H625" i="2" s="1"/>
  <c r="J625" i="2"/>
  <c r="J1704" i="2"/>
  <c r="K1704" i="2"/>
  <c r="BH2350" i="2"/>
  <c r="L2350" i="2"/>
  <c r="J2350" i="2"/>
  <c r="G2350" i="2"/>
  <c r="H2350" i="2" s="1"/>
  <c r="K2350" i="2"/>
  <c r="BE2350" i="2"/>
  <c r="BG776" i="2"/>
  <c r="BE1002" i="2"/>
  <c r="M2598" i="2"/>
  <c r="G1619" i="2"/>
  <c r="H1619" i="2" s="1"/>
  <c r="K2767" i="2"/>
  <c r="BG271" i="2"/>
  <c r="CD271" i="2"/>
  <c r="K271" i="2"/>
  <c r="M271" i="2" s="1"/>
  <c r="BF271" i="2"/>
  <c r="BE271" i="2"/>
  <c r="G271" i="2"/>
  <c r="H271" i="2" s="1"/>
  <c r="BH271" i="2"/>
  <c r="CC1866" i="2"/>
  <c r="G1866" i="2"/>
  <c r="H1866" i="2" s="1"/>
  <c r="J1866" i="2"/>
  <c r="K1866" i="2"/>
  <c r="BF2374" i="2"/>
  <c r="CC2374" i="2"/>
  <c r="BH2374" i="2"/>
  <c r="BE776" i="2"/>
  <c r="G1002" i="2"/>
  <c r="H1002" i="2" s="1"/>
  <c r="BH1619" i="2"/>
  <c r="J11" i="1"/>
  <c r="BG1643" i="2"/>
  <c r="CD2767" i="2"/>
  <c r="BH467" i="2"/>
  <c r="CD621" i="2"/>
  <c r="K621" i="2"/>
  <c r="L621" i="2"/>
  <c r="J621" i="2"/>
  <c r="G621" i="2"/>
  <c r="H621" i="2" s="1"/>
  <c r="K331" i="2"/>
  <c r="L331" i="2"/>
  <c r="BE331" i="2"/>
  <c r="J331" i="2"/>
  <c r="BG331" i="2"/>
  <c r="BF331" i="2"/>
  <c r="G331" i="2"/>
  <c r="H331" i="2" s="1"/>
  <c r="L776" i="2"/>
  <c r="BG1619" i="2"/>
  <c r="J2767" i="2"/>
  <c r="BH277" i="2"/>
  <c r="G277" i="2"/>
  <c r="H277" i="2" s="1"/>
  <c r="K277" i="2"/>
  <c r="BG277" i="2"/>
  <c r="CD277" i="2"/>
  <c r="BF277" i="2"/>
  <c r="L277" i="2"/>
  <c r="BE277" i="2"/>
  <c r="J277" i="2"/>
  <c r="BH283" i="2"/>
  <c r="G283" i="2"/>
  <c r="H283" i="2" s="1"/>
  <c r="BE283" i="2"/>
  <c r="K283" i="2"/>
  <c r="BG283" i="2"/>
  <c r="BF283" i="2"/>
  <c r="L283" i="2"/>
  <c r="J283" i="2"/>
  <c r="CD283" i="2"/>
  <c r="G1918" i="2"/>
  <c r="H1918" i="2" s="1"/>
  <c r="L1918" i="2"/>
  <c r="BH1918" i="2"/>
  <c r="M423" i="2"/>
  <c r="G776" i="2"/>
  <c r="H776" i="2" s="1"/>
  <c r="BH1537" i="2"/>
  <c r="BH2662" i="2"/>
  <c r="BF1619" i="2"/>
  <c r="L2767" i="2"/>
  <c r="K1347" i="2"/>
  <c r="J1347" i="2"/>
  <c r="L1347" i="2"/>
  <c r="G1347" i="2"/>
  <c r="H1347" i="2" s="1"/>
  <c r="G2782" i="2"/>
  <c r="H2782" i="2" s="1"/>
  <c r="J2782" i="2"/>
  <c r="CD2782" i="2"/>
  <c r="K2782" i="2"/>
  <c r="K325" i="2"/>
  <c r="J325" i="2"/>
  <c r="BG325" i="2"/>
  <c r="BH325" i="2"/>
  <c r="G325" i="2"/>
  <c r="H325" i="2" s="1"/>
  <c r="L325" i="2"/>
  <c r="BE325" i="2"/>
  <c r="CD325" i="2"/>
  <c r="BF325" i="2"/>
  <c r="K2642" i="2"/>
  <c r="L2642" i="2"/>
  <c r="J2642" i="2"/>
  <c r="CD2642" i="2"/>
  <c r="BH2642" i="2"/>
  <c r="BF2642" i="2"/>
  <c r="M1370" i="2"/>
  <c r="M2592" i="2"/>
  <c r="CD595" i="2"/>
  <c r="G595" i="2"/>
  <c r="H595" i="2" s="1"/>
  <c r="K595" i="2"/>
  <c r="J595" i="2"/>
  <c r="L595" i="2"/>
  <c r="K2654" i="2"/>
  <c r="BH2654" i="2"/>
  <c r="G2654" i="2"/>
  <c r="H2654" i="2" s="1"/>
  <c r="J2654" i="2"/>
  <c r="CD2654" i="2"/>
  <c r="M1124" i="2"/>
  <c r="M2601" i="2"/>
  <c r="M255" i="2"/>
  <c r="BD420" i="2"/>
  <c r="E267" i="2"/>
  <c r="CC1616" i="2"/>
  <c r="J1616" i="2"/>
  <c r="L1616" i="2"/>
  <c r="K1616" i="2"/>
  <c r="K2360" i="2"/>
  <c r="BH2360" i="2"/>
  <c r="G2360" i="2"/>
  <c r="H2360" i="2" s="1"/>
  <c r="J2360" i="2"/>
  <c r="BE2360" i="2"/>
  <c r="L2360" i="2"/>
  <c r="BF2360" i="2"/>
  <c r="CD626" i="2"/>
  <c r="L626" i="2"/>
  <c r="J626" i="2"/>
  <c r="BH2351" i="2"/>
  <c r="CC2351" i="2"/>
  <c r="BF1086" i="2"/>
  <c r="G1086" i="2"/>
  <c r="H1086" i="2" s="1"/>
  <c r="M1670" i="2"/>
  <c r="BH2146" i="2"/>
  <c r="BE2146" i="2"/>
  <c r="CC2146" i="2"/>
  <c r="K2146" i="2"/>
  <c r="J2146" i="2"/>
  <c r="BG2146" i="2"/>
  <c r="L2146" i="2"/>
  <c r="BF2146" i="2"/>
  <c r="G2146" i="2"/>
  <c r="H2146" i="2" s="1"/>
  <c r="J124" i="2"/>
  <c r="CC124" i="2"/>
  <c r="K124" i="2"/>
  <c r="BH1251" i="2"/>
  <c r="L1251" i="2"/>
  <c r="J1251" i="2"/>
  <c r="BE1251" i="2"/>
  <c r="BF1251" i="2"/>
  <c r="BG1251" i="2"/>
  <c r="K1251" i="2"/>
  <c r="G1251" i="2"/>
  <c r="H1251" i="2" s="1"/>
  <c r="L1648" i="2"/>
  <c r="BE1648" i="2"/>
  <c r="BF1648" i="2"/>
  <c r="K1648" i="2"/>
  <c r="BG1648" i="2"/>
  <c r="BH1648" i="2"/>
  <c r="CC1648" i="2"/>
  <c r="J1648" i="2"/>
  <c r="G1648" i="2"/>
  <c r="H1648" i="2" s="1"/>
  <c r="BF1557" i="2"/>
  <c r="L1557" i="2"/>
  <c r="BG1557" i="2"/>
  <c r="K1557" i="2"/>
  <c r="K3175" i="2"/>
  <c r="G3175" i="2"/>
  <c r="H3175" i="2" s="1"/>
  <c r="BF1925" i="2"/>
  <c r="BE1925" i="2"/>
  <c r="K1925" i="2"/>
  <c r="J1925" i="2"/>
  <c r="J1091" i="2"/>
  <c r="CD1091" i="2"/>
  <c r="K1091" i="2"/>
  <c r="L1091" i="2"/>
  <c r="BH2637" i="2"/>
  <c r="K2637" i="2"/>
  <c r="L1562" i="2"/>
  <c r="K1562" i="2"/>
  <c r="BE1562" i="2"/>
  <c r="M2536" i="2"/>
  <c r="M523" i="2"/>
  <c r="BH3130" i="2"/>
  <c r="CD3130" i="2"/>
  <c r="BG3130" i="2"/>
  <c r="BF3130" i="2"/>
  <c r="G3130" i="2"/>
  <c r="H3130" i="2" s="1"/>
  <c r="BE3130" i="2"/>
  <c r="K3130" i="2"/>
  <c r="J3130" i="2"/>
  <c r="L3130" i="2"/>
  <c r="G2602" i="2"/>
  <c r="H2602" i="2" s="1"/>
  <c r="K2602" i="2"/>
  <c r="BE2602" i="2"/>
  <c r="BG2602" i="2"/>
  <c r="BF2602" i="2"/>
  <c r="BH2602" i="2"/>
  <c r="G1294" i="2"/>
  <c r="H1294" i="2" s="1"/>
  <c r="L1294" i="2"/>
  <c r="J1294" i="2"/>
  <c r="K1294" i="2"/>
  <c r="J1674" i="2"/>
  <c r="BG1674" i="2"/>
  <c r="BE1674" i="2"/>
  <c r="G1674" i="2"/>
  <c r="H1674" i="2" s="1"/>
  <c r="K1674" i="2"/>
  <c r="L1674" i="2"/>
  <c r="BF1674" i="2"/>
  <c r="BG1069" i="2"/>
  <c r="BH1069" i="2"/>
  <c r="G1069" i="2"/>
  <c r="H1069" i="2" s="1"/>
  <c r="CD1069" i="2"/>
  <c r="BE1069" i="2"/>
  <c r="BF1069" i="2"/>
  <c r="BE1921" i="2"/>
  <c r="K1921" i="2"/>
  <c r="L1921" i="2"/>
  <c r="BH1921" i="2"/>
  <c r="K3142" i="2"/>
  <c r="CD3142" i="2"/>
  <c r="G3142" i="2"/>
  <c r="H3142" i="2" s="1"/>
  <c r="J3142" i="2"/>
  <c r="BF3142" i="2"/>
  <c r="L3142" i="2"/>
  <c r="BG3142" i="2"/>
  <c r="BH3142" i="2"/>
  <c r="J1698" i="2"/>
  <c r="K1698" i="2"/>
  <c r="M560" i="2"/>
  <c r="CD2663" i="2"/>
  <c r="L2663" i="2"/>
  <c r="K2663" i="2"/>
  <c r="G2663" i="2"/>
  <c r="H2663" i="2" s="1"/>
  <c r="J2663" i="2"/>
  <c r="L1368" i="2"/>
  <c r="CC1368" i="2"/>
  <c r="K1368" i="2"/>
  <c r="G1368" i="2"/>
  <c r="H1368" i="2" s="1"/>
  <c r="BG1368" i="2"/>
  <c r="BE1368" i="2"/>
  <c r="J1368" i="2"/>
  <c r="BF1368" i="2"/>
  <c r="BH1368" i="2"/>
  <c r="BE2683" i="2"/>
  <c r="CD2683" i="2"/>
  <c r="K2683" i="2"/>
  <c r="J1493" i="2"/>
  <c r="L1493" i="2"/>
  <c r="K2675" i="2"/>
  <c r="G2675" i="2"/>
  <c r="H2675" i="2" s="1"/>
  <c r="J2675" i="2"/>
  <c r="K1480" i="2"/>
  <c r="J1480" i="2"/>
  <c r="L2742" i="2"/>
  <c r="K2742" i="2"/>
  <c r="CD2742" i="2"/>
  <c r="M504" i="2"/>
  <c r="M565" i="2"/>
  <c r="M3123" i="2"/>
  <c r="M1299" i="2"/>
  <c r="CD1103" i="2"/>
  <c r="L1103" i="2"/>
  <c r="M1103" i="2" s="1"/>
  <c r="K2732" i="2"/>
  <c r="J2732" i="2"/>
  <c r="CD2732" i="2"/>
  <c r="L2732" i="2"/>
  <c r="L308" i="2"/>
  <c r="G308" i="2"/>
  <c r="H308" i="2" s="1"/>
  <c r="M441" i="2"/>
  <c r="M534" i="2"/>
  <c r="M468" i="2"/>
  <c r="M1150" i="2"/>
  <c r="K1554" i="2"/>
  <c r="L1554" i="2"/>
  <c r="J1554" i="2"/>
  <c r="CC1556" i="2"/>
  <c r="L1556" i="2"/>
  <c r="J1556" i="2"/>
  <c r="K1556" i="2"/>
  <c r="CD2626" i="2"/>
  <c r="BE2626" i="2"/>
  <c r="K2626" i="2"/>
  <c r="BF2626" i="2"/>
  <c r="BG2626" i="2"/>
  <c r="J2626" i="2"/>
  <c r="BH2626" i="2"/>
  <c r="G2626" i="2"/>
  <c r="H2626" i="2" s="1"/>
  <c r="L2626" i="2"/>
  <c r="CD2686" i="2"/>
  <c r="G2686" i="2"/>
  <c r="H2686" i="2" s="1"/>
  <c r="K2686" i="2"/>
  <c r="J2686" i="2"/>
  <c r="L2686" i="2"/>
  <c r="BE1955" i="2"/>
  <c r="BF1955" i="2"/>
  <c r="J1688" i="2"/>
  <c r="L1688" i="2"/>
  <c r="K1688" i="2"/>
  <c r="K2621" i="2"/>
  <c r="L2621" i="2"/>
  <c r="M551" i="2"/>
  <c r="CC459" i="2"/>
  <c r="BH459" i="2"/>
  <c r="L2348" i="2"/>
  <c r="BH2348" i="2"/>
  <c r="G2348" i="2"/>
  <c r="H2348" i="2" s="1"/>
  <c r="BG2348" i="2"/>
  <c r="CC2348" i="2"/>
  <c r="L590" i="2"/>
  <c r="BE590" i="2"/>
  <c r="J2339" i="2"/>
  <c r="CC2339" i="2"/>
  <c r="M51" i="3"/>
  <c r="K104" i="3"/>
  <c r="G104" i="3"/>
  <c r="H104" i="3" s="1"/>
  <c r="J104" i="3"/>
  <c r="AN9" i="1"/>
  <c r="E172" i="3"/>
  <c r="BD1847" i="2"/>
  <c r="V32" i="1"/>
  <c r="BX48" i="1"/>
  <c r="M160" i="3"/>
  <c r="K3" i="3"/>
  <c r="G3" i="3"/>
  <c r="H3" i="3" s="1"/>
  <c r="J3" i="3"/>
  <c r="L3" i="3"/>
  <c r="K111" i="3"/>
  <c r="G111" i="3"/>
  <c r="H111" i="3" s="1"/>
  <c r="J111" i="3"/>
  <c r="L111" i="3"/>
  <c r="BP9" i="1"/>
  <c r="M1222" i="3"/>
  <c r="CD48" i="1"/>
  <c r="CF9" i="1"/>
  <c r="BZ48" i="1"/>
  <c r="CF48" i="1"/>
  <c r="J135" i="3"/>
  <c r="K135" i="3"/>
  <c r="L135" i="3"/>
  <c r="G135" i="3"/>
  <c r="H135" i="3" s="1"/>
  <c r="BR48" i="1"/>
  <c r="BZ9" i="1"/>
  <c r="M143" i="3"/>
  <c r="AZ48" i="1"/>
  <c r="BZ42" i="1"/>
  <c r="BB48" i="1"/>
  <c r="BP48" i="1"/>
  <c r="BH9" i="1"/>
  <c r="F2916" i="2"/>
  <c r="AP9" i="1"/>
  <c r="BH48" i="1"/>
  <c r="X42" i="1"/>
  <c r="CD9" i="1"/>
  <c r="BT48" i="1"/>
  <c r="BL48" i="1"/>
  <c r="BT9" i="1"/>
  <c r="L63" i="3"/>
  <c r="K63" i="3"/>
  <c r="G63" i="3"/>
  <c r="H63" i="3" s="1"/>
  <c r="J63" i="3"/>
  <c r="BF48" i="1"/>
  <c r="M100" i="3"/>
  <c r="D2917" i="2"/>
  <c r="A248" i="4" s="1"/>
  <c r="D339" i="2"/>
  <c r="A141" i="4" s="1"/>
  <c r="BB2924" i="2"/>
  <c r="P9" i="1"/>
  <c r="D2918" i="2"/>
  <c r="A249" i="4" s="1"/>
  <c r="M4" i="3"/>
  <c r="G1531" i="3"/>
  <c r="H1531" i="3" s="1"/>
  <c r="K1531" i="3"/>
  <c r="J1531" i="3"/>
  <c r="L1531" i="3"/>
  <c r="BF9" i="1"/>
  <c r="K87" i="3"/>
  <c r="G87" i="3"/>
  <c r="H87" i="3" s="1"/>
  <c r="J87" i="3"/>
  <c r="L87" i="3"/>
  <c r="CC473" i="2"/>
  <c r="BF518" i="2"/>
  <c r="CC521" i="2"/>
  <c r="BF439" i="2"/>
  <c r="CC566" i="2"/>
  <c r="BE518" i="2"/>
  <c r="BE439" i="2"/>
  <c r="G515" i="2"/>
  <c r="H515" i="2" s="1"/>
  <c r="J518" i="2"/>
  <c r="G439" i="2"/>
  <c r="H439" i="2" s="1"/>
  <c r="BH515" i="2"/>
  <c r="BH473" i="2"/>
  <c r="K518" i="2"/>
  <c r="BH439" i="2"/>
  <c r="BG515" i="2"/>
  <c r="BG473" i="2"/>
  <c r="L518" i="2"/>
  <c r="BE521" i="2"/>
  <c r="J439" i="2"/>
  <c r="BG566" i="2"/>
  <c r="BF515" i="2"/>
  <c r="CC518" i="2"/>
  <c r="G521" i="2"/>
  <c r="H521" i="2" s="1"/>
  <c r="K439" i="2"/>
  <c r="BF566" i="2"/>
  <c r="G466" i="2"/>
  <c r="H466" i="2" s="1"/>
  <c r="BE515" i="2"/>
  <c r="G473" i="2"/>
  <c r="H473" i="2" s="1"/>
  <c r="BH521" i="2"/>
  <c r="L439" i="2"/>
  <c r="BE566" i="2"/>
  <c r="BG466" i="2"/>
  <c r="K515" i="2"/>
  <c r="BF473" i="2"/>
  <c r="BG521" i="2"/>
  <c r="G566" i="2"/>
  <c r="H566" i="2" s="1"/>
  <c r="BF466" i="2"/>
  <c r="J515" i="2"/>
  <c r="BE473" i="2"/>
  <c r="BF521" i="2"/>
  <c r="BH566" i="2"/>
  <c r="BE466" i="2"/>
  <c r="L515" i="2"/>
  <c r="K473" i="2"/>
  <c r="M473" i="2" s="1"/>
  <c r="G518" i="2"/>
  <c r="H518" i="2" s="1"/>
  <c r="J521" i="2"/>
  <c r="K566" i="2"/>
  <c r="M566" i="2" s="1"/>
  <c r="J466" i="2"/>
  <c r="M579" i="2"/>
  <c r="E351" i="2"/>
  <c r="CC538" i="2"/>
  <c r="K538" i="2"/>
  <c r="G2326" i="2"/>
  <c r="H2326" i="2" s="1"/>
  <c r="BX2326" i="2"/>
  <c r="L2326" i="2"/>
  <c r="K2326" i="2"/>
  <c r="J2326" i="2"/>
  <c r="BE2326" i="2"/>
  <c r="BF2326" i="2"/>
  <c r="BG2326" i="2"/>
  <c r="BH2326" i="2"/>
  <c r="J835" i="2"/>
  <c r="L835" i="2"/>
  <c r="K835" i="2"/>
  <c r="BE835" i="2"/>
  <c r="BF835" i="2"/>
  <c r="BG835" i="2"/>
  <c r="BH835" i="2"/>
  <c r="G835" i="2"/>
  <c r="H835" i="2" s="1"/>
  <c r="L206" i="2"/>
  <c r="BF206" i="2"/>
  <c r="K206" i="2"/>
  <c r="BG206" i="2"/>
  <c r="BH206" i="2"/>
  <c r="J206" i="2"/>
  <c r="G206" i="2"/>
  <c r="H206" i="2" s="1"/>
  <c r="BE206" i="2"/>
  <c r="J2017" i="2"/>
  <c r="L2017" i="2"/>
  <c r="K2017" i="2"/>
  <c r="BE2017" i="2"/>
  <c r="BF2017" i="2"/>
  <c r="BG2017" i="2"/>
  <c r="BH2017" i="2"/>
  <c r="G2017" i="2"/>
  <c r="H2017" i="2" s="1"/>
  <c r="G1740" i="2"/>
  <c r="H1740" i="2" s="1"/>
  <c r="J1740" i="2"/>
  <c r="K1740" i="2"/>
  <c r="L1740" i="2"/>
  <c r="BE1740" i="2"/>
  <c r="BF1740" i="2"/>
  <c r="BG1740" i="2"/>
  <c r="BH1740" i="2"/>
  <c r="BE1212" i="2"/>
  <c r="BF1212" i="2"/>
  <c r="BG1212" i="2"/>
  <c r="BH1212" i="2"/>
  <c r="G1212" i="2"/>
  <c r="H1212" i="2" s="1"/>
  <c r="L1212" i="2"/>
  <c r="J1212" i="2"/>
  <c r="K1212" i="2"/>
  <c r="BE29" i="2"/>
  <c r="BF29" i="2"/>
  <c r="BG29" i="2"/>
  <c r="BH29" i="2"/>
  <c r="L29" i="2"/>
  <c r="G29" i="2"/>
  <c r="H29" i="2" s="1"/>
  <c r="K29" i="2"/>
  <c r="J29" i="2"/>
  <c r="CC721" i="2"/>
  <c r="BE721" i="2"/>
  <c r="J721" i="2"/>
  <c r="BF721" i="2"/>
  <c r="K721" i="2"/>
  <c r="G721" i="2"/>
  <c r="H721" i="2" s="1"/>
  <c r="BG721" i="2"/>
  <c r="L721" i="2"/>
  <c r="BH721" i="2"/>
  <c r="BE586" i="2"/>
  <c r="BF586" i="2"/>
  <c r="BG586" i="2"/>
  <c r="BH586" i="2"/>
  <c r="L586" i="2"/>
  <c r="K586" i="2"/>
  <c r="J586" i="2"/>
  <c r="G586" i="2"/>
  <c r="H586" i="2" s="1"/>
  <c r="G676" i="2"/>
  <c r="H676" i="2" s="1"/>
  <c r="CC676" i="2"/>
  <c r="BG676" i="2"/>
  <c r="BH676" i="2"/>
  <c r="BE676" i="2"/>
  <c r="K676" i="2"/>
  <c r="BF676" i="2"/>
  <c r="L676" i="2"/>
  <c r="J676" i="2"/>
  <c r="K1167" i="2"/>
  <c r="BH1167" i="2"/>
  <c r="G1167" i="2"/>
  <c r="H1167" i="2" s="1"/>
  <c r="BE1167" i="2"/>
  <c r="BF1167" i="2"/>
  <c r="BG1167" i="2"/>
  <c r="L1167" i="2"/>
  <c r="J1167" i="2"/>
  <c r="CC509" i="2"/>
  <c r="L509" i="2"/>
  <c r="K788" i="2"/>
  <c r="CC788" i="2"/>
  <c r="G788" i="2"/>
  <c r="H788" i="2" s="1"/>
  <c r="J788" i="2"/>
  <c r="CD2713" i="2"/>
  <c r="G2713" i="2"/>
  <c r="H2713" i="2" s="1"/>
  <c r="L1216" i="2"/>
  <c r="J1216" i="2"/>
  <c r="K1216" i="2"/>
  <c r="BE1216" i="2"/>
  <c r="BF1216" i="2"/>
  <c r="BG1216" i="2"/>
  <c r="BH1216" i="2"/>
  <c r="G1216" i="2"/>
  <c r="H1216" i="2" s="1"/>
  <c r="BE1438" i="2"/>
  <c r="J1438" i="2"/>
  <c r="BG1438" i="2"/>
  <c r="L1438" i="2"/>
  <c r="BF1438" i="2"/>
  <c r="BH1438" i="2"/>
  <c r="G1438" i="2"/>
  <c r="H1438" i="2" s="1"/>
  <c r="K1438" i="2"/>
  <c r="BC1816" i="2"/>
  <c r="X30" i="1"/>
  <c r="BH2733" i="2"/>
  <c r="CD2733" i="2"/>
  <c r="BE2733" i="2"/>
  <c r="K2733" i="2"/>
  <c r="G2733" i="2"/>
  <c r="H2733" i="2" s="1"/>
  <c r="J2733" i="2"/>
  <c r="L2733" i="2"/>
  <c r="BF2733" i="2"/>
  <c r="BG1117" i="2"/>
  <c r="BH1117" i="2"/>
  <c r="J1117" i="2"/>
  <c r="BE1117" i="2"/>
  <c r="G1117" i="2"/>
  <c r="H1117" i="2" s="1"/>
  <c r="K1117" i="2"/>
  <c r="BF1117" i="2"/>
  <c r="L1117" i="2"/>
  <c r="CD1117" i="2"/>
  <c r="N36" i="1"/>
  <c r="E2071" i="2"/>
  <c r="J1675" i="2"/>
  <c r="K1675" i="2"/>
  <c r="BG1675" i="2"/>
  <c r="BH1675" i="2"/>
  <c r="G1675" i="2"/>
  <c r="H1675" i="2" s="1"/>
  <c r="BF1675" i="2"/>
  <c r="L1675" i="2"/>
  <c r="BE1675" i="2"/>
  <c r="BG1473" i="2"/>
  <c r="BH1473" i="2"/>
  <c r="L1473" i="2"/>
  <c r="J1473" i="2"/>
  <c r="G1473" i="2"/>
  <c r="H1473" i="2" s="1"/>
  <c r="K1473" i="2"/>
  <c r="BE1473" i="2"/>
  <c r="BF1473" i="2"/>
  <c r="CC503" i="2"/>
  <c r="M1715" i="2"/>
  <c r="BE538" i="2"/>
  <c r="BG3063" i="2"/>
  <c r="L761" i="2"/>
  <c r="BG1362" i="2"/>
  <c r="BE1550" i="2"/>
  <c r="BG804" i="2"/>
  <c r="BG1132" i="2"/>
  <c r="L1470" i="2"/>
  <c r="BF1303" i="2"/>
  <c r="BE780" i="2"/>
  <c r="BE358" i="2"/>
  <c r="BH557" i="2"/>
  <c r="G577" i="2"/>
  <c r="H577" i="2" s="1"/>
  <c r="BH1969" i="2"/>
  <c r="CC2354" i="2"/>
  <c r="K2691" i="2"/>
  <c r="L2691" i="2"/>
  <c r="G2691" i="2"/>
  <c r="H2691" i="2" s="1"/>
  <c r="BE1420" i="2"/>
  <c r="BF1420" i="2"/>
  <c r="BG1420" i="2"/>
  <c r="BH1420" i="2"/>
  <c r="L1420" i="2"/>
  <c r="J1420" i="2"/>
  <c r="K1420" i="2"/>
  <c r="G1420" i="2"/>
  <c r="H1420" i="2" s="1"/>
  <c r="J2027" i="2"/>
  <c r="L2027" i="2"/>
  <c r="K2027" i="2"/>
  <c r="BE2027" i="2"/>
  <c r="BF2027" i="2"/>
  <c r="BG2027" i="2"/>
  <c r="BH2027" i="2"/>
  <c r="G2027" i="2"/>
  <c r="H2027" i="2" s="1"/>
  <c r="G2431" i="2"/>
  <c r="H2431" i="2" s="1"/>
  <c r="BE2431" i="2"/>
  <c r="BF2431" i="2"/>
  <c r="BG2431" i="2"/>
  <c r="BH2431" i="2"/>
  <c r="L2431" i="2"/>
  <c r="J2431" i="2"/>
  <c r="K2431" i="2"/>
  <c r="L872" i="2"/>
  <c r="K872" i="2"/>
  <c r="J872" i="2"/>
  <c r="BG872" i="2"/>
  <c r="BH872" i="2"/>
  <c r="G872" i="2"/>
  <c r="H872" i="2" s="1"/>
  <c r="BE872" i="2"/>
  <c r="BF872" i="2"/>
  <c r="L25" i="1"/>
  <c r="BE1412" i="2"/>
  <c r="BF1412" i="2"/>
  <c r="BG1412" i="2"/>
  <c r="BH1412" i="2"/>
  <c r="L1412" i="2"/>
  <c r="G1412" i="2"/>
  <c r="H1412" i="2" s="1"/>
  <c r="J1412" i="2"/>
  <c r="K1412" i="2"/>
  <c r="K51" i="2"/>
  <c r="BE51" i="2"/>
  <c r="BF51" i="2"/>
  <c r="BG51" i="2"/>
  <c r="BH51" i="2"/>
  <c r="G51" i="2"/>
  <c r="H51" i="2" s="1"/>
  <c r="L51" i="2"/>
  <c r="J51" i="2"/>
  <c r="L2060" i="2"/>
  <c r="K2060" i="2"/>
  <c r="J2060" i="2"/>
  <c r="G2060" i="2"/>
  <c r="H2060" i="2" s="1"/>
  <c r="BE2060" i="2"/>
  <c r="BF2060" i="2"/>
  <c r="BG2060" i="2"/>
  <c r="BH2060" i="2"/>
  <c r="G648" i="2"/>
  <c r="H648" i="2" s="1"/>
  <c r="J648" i="2"/>
  <c r="CC648" i="2"/>
  <c r="L648" i="2"/>
  <c r="BE648" i="2"/>
  <c r="BF648" i="2"/>
  <c r="BH648" i="2"/>
  <c r="K648" i="2"/>
  <c r="BG648" i="2"/>
  <c r="L1434" i="2"/>
  <c r="J1434" i="2"/>
  <c r="BE1434" i="2"/>
  <c r="BF1434" i="2"/>
  <c r="G1434" i="2"/>
  <c r="H1434" i="2" s="1"/>
  <c r="BG1434" i="2"/>
  <c r="K1434" i="2"/>
  <c r="BH1434" i="2"/>
  <c r="K3058" i="2"/>
  <c r="J3058" i="2"/>
  <c r="L3058" i="2"/>
  <c r="G3058" i="2"/>
  <c r="H3058" i="2" s="1"/>
  <c r="BE3058" i="2"/>
  <c r="BF3058" i="2"/>
  <c r="BG3058" i="2"/>
  <c r="BH3058" i="2"/>
  <c r="G1383" i="2"/>
  <c r="H1383" i="2" s="1"/>
  <c r="J1383" i="2"/>
  <c r="L1383" i="2"/>
  <c r="K1383" i="2"/>
  <c r="BE1383" i="2"/>
  <c r="BF1383" i="2"/>
  <c r="BG1383" i="2"/>
  <c r="BH1383" i="2"/>
  <c r="J2712" i="2"/>
  <c r="CD2712" i="2"/>
  <c r="BG2712" i="2"/>
  <c r="BE2712" i="2"/>
  <c r="G2712" i="2"/>
  <c r="H2712" i="2" s="1"/>
  <c r="BH2712" i="2"/>
  <c r="K2712" i="2"/>
  <c r="L2712" i="2"/>
  <c r="BF2712" i="2"/>
  <c r="L231" i="2"/>
  <c r="CC231" i="2"/>
  <c r="G231" i="2"/>
  <c r="H231" i="2" s="1"/>
  <c r="BE231" i="2"/>
  <c r="K231" i="2"/>
  <c r="J231" i="2"/>
  <c r="BF231" i="2"/>
  <c r="BH231" i="2"/>
  <c r="BG231" i="2"/>
  <c r="F420" i="2"/>
  <c r="P12" i="1"/>
  <c r="I12" i="1" s="1"/>
  <c r="L7" i="1"/>
  <c r="P26" i="1"/>
  <c r="F1462" i="2"/>
  <c r="L2010" i="2"/>
  <c r="K2010" i="2"/>
  <c r="J2010" i="2"/>
  <c r="BF2010" i="2"/>
  <c r="BG2010" i="2"/>
  <c r="BH2010" i="2"/>
  <c r="G2010" i="2"/>
  <c r="H2010" i="2" s="1"/>
  <c r="BE2010" i="2"/>
  <c r="J3006" i="2"/>
  <c r="K3006" i="2"/>
  <c r="L3006" i="2"/>
  <c r="G3006" i="2"/>
  <c r="H3006" i="2" s="1"/>
  <c r="BE3006" i="2"/>
  <c r="BF3006" i="2"/>
  <c r="BG3006" i="2"/>
  <c r="BH3006" i="2"/>
  <c r="L2088" i="2"/>
  <c r="K2088" i="2"/>
  <c r="J2088" i="2"/>
  <c r="G2088" i="2"/>
  <c r="H2088" i="2" s="1"/>
  <c r="BE2088" i="2"/>
  <c r="BF2088" i="2"/>
  <c r="BG2088" i="2"/>
  <c r="BH2088" i="2"/>
  <c r="L2932" i="2"/>
  <c r="J2932" i="2"/>
  <c r="K2932" i="2"/>
  <c r="BE2932" i="2"/>
  <c r="BF2932" i="2"/>
  <c r="BG2932" i="2"/>
  <c r="BH2932" i="2"/>
  <c r="G2932" i="2"/>
  <c r="H2932" i="2" s="1"/>
  <c r="L1531" i="2"/>
  <c r="BE1531" i="2"/>
  <c r="J1531" i="2"/>
  <c r="G1531" i="2"/>
  <c r="H1531" i="2" s="1"/>
  <c r="BF1531" i="2"/>
  <c r="K1531" i="2"/>
  <c r="BG1531" i="2"/>
  <c r="BH1531" i="2"/>
  <c r="K1828" i="2"/>
  <c r="J1828" i="2"/>
  <c r="L1828" i="2"/>
  <c r="BF1828" i="2"/>
  <c r="BG1828" i="2"/>
  <c r="BH1828" i="2"/>
  <c r="G1828" i="2"/>
  <c r="H1828" i="2" s="1"/>
  <c r="BE1828" i="2"/>
  <c r="BD113" i="2"/>
  <c r="V4" i="1"/>
  <c r="BH1428" i="2"/>
  <c r="BE1428" i="2"/>
  <c r="BF1428" i="2"/>
  <c r="BG1428" i="2"/>
  <c r="L1428" i="2"/>
  <c r="G1428" i="2"/>
  <c r="H1428" i="2" s="1"/>
  <c r="J1428" i="2"/>
  <c r="K1428" i="2"/>
  <c r="L2058" i="2"/>
  <c r="K2058" i="2"/>
  <c r="J2058" i="2"/>
  <c r="BE2058" i="2"/>
  <c r="BF2058" i="2"/>
  <c r="BG2058" i="2"/>
  <c r="BH2058" i="2"/>
  <c r="G2058" i="2"/>
  <c r="H2058" i="2" s="1"/>
  <c r="G179" i="2"/>
  <c r="H179" i="2" s="1"/>
  <c r="K179" i="2"/>
  <c r="J179" i="2"/>
  <c r="BE179" i="2"/>
  <c r="L179" i="2"/>
  <c r="BF179" i="2"/>
  <c r="BG179" i="2"/>
  <c r="BH179" i="2"/>
  <c r="BE168" i="2"/>
  <c r="BF168" i="2"/>
  <c r="BG168" i="2"/>
  <c r="BH168" i="2"/>
  <c r="G168" i="2"/>
  <c r="H168" i="2" s="1"/>
  <c r="J168" i="2"/>
  <c r="K168" i="2"/>
  <c r="L168" i="2"/>
  <c r="L1407" i="2"/>
  <c r="K1407" i="2"/>
  <c r="G1407" i="2"/>
  <c r="H1407" i="2" s="1"/>
  <c r="J1407" i="2"/>
  <c r="BE1407" i="2"/>
  <c r="BF1407" i="2"/>
  <c r="BG1407" i="2"/>
  <c r="BH1407" i="2"/>
  <c r="K2971" i="2"/>
  <c r="J2971" i="2"/>
  <c r="L2971" i="2"/>
  <c r="BE2971" i="2"/>
  <c r="BF2971" i="2"/>
  <c r="BG2971" i="2"/>
  <c r="BH2971" i="2"/>
  <c r="G2971" i="2"/>
  <c r="H2971" i="2" s="1"/>
  <c r="K3194" i="2"/>
  <c r="BE3194" i="2"/>
  <c r="BF3194" i="2"/>
  <c r="BG3194" i="2"/>
  <c r="BH3194" i="2"/>
  <c r="L3194" i="2"/>
  <c r="G3194" i="2"/>
  <c r="H3194" i="2" s="1"/>
  <c r="J3194" i="2"/>
  <c r="J378" i="2"/>
  <c r="CC378" i="2"/>
  <c r="K710" i="2"/>
  <c r="G710" i="2"/>
  <c r="H710" i="2" s="1"/>
  <c r="BE710" i="2"/>
  <c r="L710" i="2"/>
  <c r="M710" i="2" s="1"/>
  <c r="BF710" i="2"/>
  <c r="BG710" i="2"/>
  <c r="J2063" i="2"/>
  <c r="L2063" i="2"/>
  <c r="K2063" i="2"/>
  <c r="G2063" i="2"/>
  <c r="H2063" i="2" s="1"/>
  <c r="BE2063" i="2"/>
  <c r="BF2063" i="2"/>
  <c r="BG2063" i="2"/>
  <c r="BH2063" i="2"/>
  <c r="K160" i="2"/>
  <c r="BE160" i="2"/>
  <c r="BF160" i="2"/>
  <c r="J160" i="2"/>
  <c r="BG160" i="2"/>
  <c r="BH160" i="2"/>
  <c r="L160" i="2"/>
  <c r="G160" i="2"/>
  <c r="H160" i="2" s="1"/>
  <c r="G1724" i="2"/>
  <c r="H1724" i="2" s="1"/>
  <c r="J1724" i="2"/>
  <c r="K1724" i="2"/>
  <c r="L1724" i="2"/>
  <c r="BE1724" i="2"/>
  <c r="BF1724" i="2"/>
  <c r="BG1724" i="2"/>
  <c r="BH1724" i="2"/>
  <c r="J989" i="2"/>
  <c r="G989" i="2"/>
  <c r="H989" i="2" s="1"/>
  <c r="BG989" i="2"/>
  <c r="BE989" i="2"/>
  <c r="L989" i="2"/>
  <c r="BF989" i="2"/>
  <c r="BH989" i="2"/>
  <c r="L2024" i="2"/>
  <c r="K2024" i="2"/>
  <c r="J2024" i="2"/>
  <c r="BE2024" i="2"/>
  <c r="BF2024" i="2"/>
  <c r="BG2024" i="2"/>
  <c r="BH2024" i="2"/>
  <c r="G2024" i="2"/>
  <c r="H2024" i="2" s="1"/>
  <c r="L3030" i="2"/>
  <c r="K3030" i="2"/>
  <c r="J3030" i="2"/>
  <c r="BE3030" i="2"/>
  <c r="BF3030" i="2"/>
  <c r="BG3030" i="2"/>
  <c r="BH3030" i="2"/>
  <c r="G3030" i="2"/>
  <c r="H3030" i="2" s="1"/>
  <c r="K2112" i="2"/>
  <c r="L2112" i="2"/>
  <c r="J2112" i="2"/>
  <c r="BE2112" i="2"/>
  <c r="BF2112" i="2"/>
  <c r="BG2112" i="2"/>
  <c r="BH2112" i="2"/>
  <c r="G2112" i="2"/>
  <c r="H2112" i="2" s="1"/>
  <c r="BE3196" i="2"/>
  <c r="BG3196" i="2"/>
  <c r="J3196" i="2"/>
  <c r="BF3196" i="2"/>
  <c r="L3196" i="2"/>
  <c r="BH3196" i="2"/>
  <c r="G3196" i="2"/>
  <c r="H3196" i="2" s="1"/>
  <c r="K3196" i="2"/>
  <c r="BF673" i="2"/>
  <c r="L673" i="2"/>
  <c r="K673" i="2"/>
  <c r="BH673" i="2"/>
  <c r="G673" i="2"/>
  <c r="H673" i="2" s="1"/>
  <c r="CC673" i="2"/>
  <c r="BE673" i="2"/>
  <c r="J673" i="2"/>
  <c r="BG673" i="2"/>
  <c r="G1764" i="2"/>
  <c r="H1764" i="2" s="1"/>
  <c r="J1764" i="2"/>
  <c r="L1764" i="2"/>
  <c r="K1764" i="2"/>
  <c r="BE1764" i="2"/>
  <c r="BF1764" i="2"/>
  <c r="BG1764" i="2"/>
  <c r="BH1764" i="2"/>
  <c r="J2003" i="2"/>
  <c r="L2003" i="2"/>
  <c r="K2003" i="2"/>
  <c r="G2003" i="2"/>
  <c r="H2003" i="2" s="1"/>
  <c r="BE2003" i="2"/>
  <c r="BF2003" i="2"/>
  <c r="BG2003" i="2"/>
  <c r="BH2003" i="2"/>
  <c r="L2517" i="2"/>
  <c r="BF2517" i="2"/>
  <c r="BH2517" i="2"/>
  <c r="K2517" i="2"/>
  <c r="BG2517" i="2"/>
  <c r="G2517" i="2"/>
  <c r="H2517" i="2" s="1"/>
  <c r="BE2517" i="2"/>
  <c r="J2517" i="2"/>
  <c r="K177" i="2"/>
  <c r="J177" i="2"/>
  <c r="L177" i="2"/>
  <c r="BE177" i="2"/>
  <c r="BF177" i="2"/>
  <c r="BG177" i="2"/>
  <c r="BH177" i="2"/>
  <c r="G177" i="2"/>
  <c r="H177" i="2" s="1"/>
  <c r="BE671" i="2"/>
  <c r="CC671" i="2"/>
  <c r="L671" i="2"/>
  <c r="G671" i="2"/>
  <c r="H671" i="2" s="1"/>
  <c r="BH671" i="2"/>
  <c r="J671" i="2"/>
  <c r="K671" i="2"/>
  <c r="BG671" i="2"/>
  <c r="BF671" i="2"/>
  <c r="BE3184" i="2"/>
  <c r="G3184" i="2"/>
  <c r="H3184" i="2" s="1"/>
  <c r="J3184" i="2"/>
  <c r="BH3184" i="2"/>
  <c r="K3184" i="2"/>
  <c r="L3184" i="2"/>
  <c r="BF3184" i="2"/>
  <c r="BG3184" i="2"/>
  <c r="J990" i="2"/>
  <c r="K990" i="2"/>
  <c r="L990" i="2"/>
  <c r="CC990" i="2"/>
  <c r="G990" i="2"/>
  <c r="H990" i="2" s="1"/>
  <c r="L2271" i="2"/>
  <c r="K2271" i="2"/>
  <c r="J2271" i="2"/>
  <c r="BE2271" i="2"/>
  <c r="BF2271" i="2"/>
  <c r="BG2271" i="2"/>
  <c r="BH2271" i="2"/>
  <c r="G2271" i="2"/>
  <c r="H2271" i="2" s="1"/>
  <c r="L1163" i="2"/>
  <c r="G1163" i="2"/>
  <c r="H1163" i="2" s="1"/>
  <c r="BE1163" i="2"/>
  <c r="BF1163" i="2"/>
  <c r="BG1163" i="2"/>
  <c r="BH1163" i="2"/>
  <c r="K1163" i="2"/>
  <c r="J1163" i="2"/>
  <c r="CC652" i="2"/>
  <c r="BF652" i="2"/>
  <c r="BH652" i="2"/>
  <c r="J652" i="2"/>
  <c r="K652" i="2"/>
  <c r="BE652" i="2"/>
  <c r="L652" i="2"/>
  <c r="BG652" i="2"/>
  <c r="G5" i="2"/>
  <c r="H5" i="2" s="1"/>
  <c r="BE5" i="2"/>
  <c r="BF5" i="2"/>
  <c r="BG5" i="2"/>
  <c r="BH5" i="2"/>
  <c r="J5" i="2"/>
  <c r="K5" i="2"/>
  <c r="L5" i="2"/>
  <c r="K2234" i="2"/>
  <c r="L2234" i="2"/>
  <c r="J2234" i="2"/>
  <c r="G2234" i="2"/>
  <c r="H2234" i="2" s="1"/>
  <c r="BE2234" i="2"/>
  <c r="BF2234" i="2"/>
  <c r="BG2234" i="2"/>
  <c r="BH2234" i="2"/>
  <c r="BE18" i="2"/>
  <c r="J18" i="2"/>
  <c r="BF18" i="2"/>
  <c r="BG18" i="2"/>
  <c r="BH18" i="2"/>
  <c r="K18" i="2"/>
  <c r="L18" i="2"/>
  <c r="G18" i="2"/>
  <c r="H18" i="2" s="1"/>
  <c r="L3207" i="2"/>
  <c r="J3207" i="2"/>
  <c r="K3207" i="2"/>
  <c r="BF3207" i="2"/>
  <c r="BG3207" i="2"/>
  <c r="BH3207" i="2"/>
  <c r="BE3207" i="2"/>
  <c r="G3207" i="2"/>
  <c r="H3207" i="2" s="1"/>
  <c r="L189" i="2"/>
  <c r="J189" i="2"/>
  <c r="G189" i="2"/>
  <c r="H189" i="2" s="1"/>
  <c r="BE189" i="2"/>
  <c r="BF189" i="2"/>
  <c r="BG189" i="2"/>
  <c r="K189" i="2"/>
  <c r="BH189" i="2"/>
  <c r="G184" i="2"/>
  <c r="H184" i="2" s="1"/>
  <c r="K184" i="2"/>
  <c r="BE184" i="2"/>
  <c r="BF184" i="2"/>
  <c r="L184" i="2"/>
  <c r="BG184" i="2"/>
  <c r="J184" i="2"/>
  <c r="BH184" i="2"/>
  <c r="K2631" i="2"/>
  <c r="CD2631" i="2"/>
  <c r="L2631" i="2"/>
  <c r="J2631" i="2"/>
  <c r="CD1141" i="2"/>
  <c r="K1141" i="2"/>
  <c r="BE1141" i="2"/>
  <c r="J1141" i="2"/>
  <c r="L1141" i="2"/>
  <c r="BF1141" i="2"/>
  <c r="BG1141" i="2"/>
  <c r="BH1141" i="2"/>
  <c r="BH1378" i="2"/>
  <c r="J1378" i="2"/>
  <c r="K1378" i="2"/>
  <c r="G1378" i="2"/>
  <c r="H1378" i="2" s="1"/>
  <c r="BE1378" i="2"/>
  <c r="BF1378" i="2"/>
  <c r="BG1378" i="2"/>
  <c r="L1378" i="2"/>
  <c r="L1589" i="2"/>
  <c r="CC1589" i="2"/>
  <c r="J1589" i="2"/>
  <c r="K1589" i="2"/>
  <c r="J2083" i="2"/>
  <c r="BE2083" i="2"/>
  <c r="BF2083" i="2"/>
  <c r="BG2083" i="2"/>
  <c r="BH2083" i="2"/>
  <c r="G2083" i="2"/>
  <c r="H2083" i="2" s="1"/>
  <c r="L2083" i="2"/>
  <c r="K2083" i="2"/>
  <c r="G2208" i="2"/>
  <c r="H2208" i="2" s="1"/>
  <c r="J2208" i="2"/>
  <c r="K2208" i="2"/>
  <c r="CC2208" i="2"/>
  <c r="K2564" i="2"/>
  <c r="G2564" i="2"/>
  <c r="H2564" i="2" s="1"/>
  <c r="BG2564" i="2"/>
  <c r="L2564" i="2"/>
  <c r="BH2564" i="2"/>
  <c r="J3054" i="2"/>
  <c r="L3054" i="2"/>
  <c r="K3054" i="2"/>
  <c r="BE3054" i="2"/>
  <c r="BF3054" i="2"/>
  <c r="BG3054" i="2"/>
  <c r="BH3054" i="2"/>
  <c r="G3054" i="2"/>
  <c r="H3054" i="2" s="1"/>
  <c r="K2700" i="2"/>
  <c r="BE2700" i="2"/>
  <c r="G2700" i="2"/>
  <c r="H2700" i="2" s="1"/>
  <c r="BF2700" i="2"/>
  <c r="J2700" i="2"/>
  <c r="BH2700" i="2"/>
  <c r="L2700" i="2"/>
  <c r="CD2700" i="2"/>
  <c r="BG2700" i="2"/>
  <c r="J1153" i="2"/>
  <c r="BF1153" i="2"/>
  <c r="K1153" i="2"/>
  <c r="L1153" i="2"/>
  <c r="G1153" i="2"/>
  <c r="H1153" i="2" s="1"/>
  <c r="BH1153" i="2"/>
  <c r="CD1153" i="2"/>
  <c r="BG1153" i="2"/>
  <c r="BE1153" i="2"/>
  <c r="BH1062" i="2"/>
  <c r="J1062" i="2"/>
  <c r="BE166" i="2"/>
  <c r="BF166" i="2"/>
  <c r="K166" i="2"/>
  <c r="BG166" i="2"/>
  <c r="BH166" i="2"/>
  <c r="J166" i="2"/>
  <c r="G166" i="2"/>
  <c r="H166" i="2" s="1"/>
  <c r="L166" i="2"/>
  <c r="L1178" i="2"/>
  <c r="K1178" i="2"/>
  <c r="J1178" i="2"/>
  <c r="BE1178" i="2"/>
  <c r="BF1178" i="2"/>
  <c r="BG1178" i="2"/>
  <c r="BH1178" i="2"/>
  <c r="G1178" i="2"/>
  <c r="H1178" i="2" s="1"/>
  <c r="J3059" i="2"/>
  <c r="K3059" i="2"/>
  <c r="G3059" i="2"/>
  <c r="H3059" i="2" s="1"/>
  <c r="L3059" i="2"/>
  <c r="BG3059" i="2"/>
  <c r="BE3059" i="2"/>
  <c r="BH3059" i="2"/>
  <c r="BF3059" i="2"/>
  <c r="BE47" i="2"/>
  <c r="BF47" i="2"/>
  <c r="BG47" i="2"/>
  <c r="L47" i="2"/>
  <c r="BH47" i="2"/>
  <c r="K47" i="2"/>
  <c r="G47" i="2"/>
  <c r="H47" i="2" s="1"/>
  <c r="J47" i="2"/>
  <c r="J2130" i="2"/>
  <c r="BF2130" i="2"/>
  <c r="K2130" i="2"/>
  <c r="BH2130" i="2"/>
  <c r="CC2130" i="2"/>
  <c r="G2130" i="2"/>
  <c r="H2130" i="2" s="1"/>
  <c r="BE2130" i="2"/>
  <c r="L3222" i="2"/>
  <c r="BE3222" i="2"/>
  <c r="BF3222" i="2"/>
  <c r="BG3222" i="2"/>
  <c r="BH3222" i="2"/>
  <c r="K3222" i="2"/>
  <c r="G3222" i="2"/>
  <c r="H3222" i="2" s="1"/>
  <c r="J3222" i="2"/>
  <c r="J789" i="2"/>
  <c r="G789" i="2"/>
  <c r="H789" i="2" s="1"/>
  <c r="K76" i="2"/>
  <c r="G76" i="2"/>
  <c r="H76" i="2" s="1"/>
  <c r="L76" i="2"/>
  <c r="J76" i="2"/>
  <c r="BE76" i="2"/>
  <c r="BF76" i="2"/>
  <c r="BG76" i="2"/>
  <c r="BH76" i="2"/>
  <c r="BC2126" i="2"/>
  <c r="X37" i="1"/>
  <c r="J2439" i="2"/>
  <c r="BE2439" i="2"/>
  <c r="BF2439" i="2"/>
  <c r="BG2439" i="2"/>
  <c r="BH2439" i="2"/>
  <c r="G2439" i="2"/>
  <c r="H2439" i="2" s="1"/>
  <c r="L2439" i="2"/>
  <c r="K2439" i="2"/>
  <c r="L17" i="1"/>
  <c r="K1425" i="2"/>
  <c r="G1425" i="2"/>
  <c r="H1425" i="2" s="1"/>
  <c r="J1425" i="2"/>
  <c r="L1425" i="2"/>
  <c r="BE1425" i="2"/>
  <c r="BF1425" i="2"/>
  <c r="BG1425" i="2"/>
  <c r="BH1425" i="2"/>
  <c r="L2241" i="2"/>
  <c r="J2241" i="2"/>
  <c r="K2241" i="2"/>
  <c r="G2241" i="2"/>
  <c r="H2241" i="2" s="1"/>
  <c r="BE2241" i="2"/>
  <c r="BF2241" i="2"/>
  <c r="BG2241" i="2"/>
  <c r="BH2241" i="2"/>
  <c r="BF1758" i="2"/>
  <c r="J1758" i="2"/>
  <c r="BH1758" i="2"/>
  <c r="BG1758" i="2"/>
  <c r="K1758" i="2"/>
  <c r="BE1758" i="2"/>
  <c r="G1758" i="2"/>
  <c r="H1758" i="2" s="1"/>
  <c r="L1758" i="2"/>
  <c r="K1735" i="2"/>
  <c r="L1735" i="2"/>
  <c r="BE1735" i="2"/>
  <c r="BF1735" i="2"/>
  <c r="BG1735" i="2"/>
  <c r="BH1735" i="2"/>
  <c r="G1735" i="2"/>
  <c r="H1735" i="2" s="1"/>
  <c r="J1735" i="2"/>
  <c r="G1773" i="2"/>
  <c r="H1773" i="2" s="1"/>
  <c r="J1773" i="2"/>
  <c r="K1773" i="2"/>
  <c r="L1773" i="2"/>
  <c r="BE1773" i="2"/>
  <c r="BF1773" i="2"/>
  <c r="BG1773" i="2"/>
  <c r="BH1773" i="2"/>
  <c r="BH2561" i="2"/>
  <c r="BF2561" i="2"/>
  <c r="BG2561" i="2"/>
  <c r="K2561" i="2"/>
  <c r="J2561" i="2"/>
  <c r="BG1489" i="2"/>
  <c r="J1489" i="2"/>
  <c r="K1489" i="2"/>
  <c r="BF1489" i="2"/>
  <c r="L1489" i="2"/>
  <c r="BE1489" i="2"/>
  <c r="G1489" i="2"/>
  <c r="H1489" i="2" s="1"/>
  <c r="BH1489" i="2"/>
  <c r="G3169" i="2"/>
  <c r="H3169" i="2" s="1"/>
  <c r="K3169" i="2"/>
  <c r="J3169" i="2"/>
  <c r="L3169" i="2"/>
  <c r="BE3169" i="2"/>
  <c r="BF3169" i="2"/>
  <c r="BG3169" i="2"/>
  <c r="BH3169" i="2"/>
  <c r="K2938" i="2"/>
  <c r="G2938" i="2"/>
  <c r="H2938" i="2" s="1"/>
  <c r="BE2938" i="2"/>
  <c r="BF2938" i="2"/>
  <c r="BG2938" i="2"/>
  <c r="BH2938" i="2"/>
  <c r="L2938" i="2"/>
  <c r="J2938" i="2"/>
  <c r="N31" i="1"/>
  <c r="E1835" i="2"/>
  <c r="J2886" i="2"/>
  <c r="BF2886" i="2"/>
  <c r="G2886" i="2"/>
  <c r="H2886" i="2" s="1"/>
  <c r="BE2886" i="2"/>
  <c r="L2886" i="2"/>
  <c r="BG2886" i="2"/>
  <c r="K2886" i="2"/>
  <c r="BH2886" i="2"/>
  <c r="CC2886" i="2"/>
  <c r="J2055" i="2"/>
  <c r="L2055" i="2"/>
  <c r="K2055" i="2"/>
  <c r="BE2055" i="2"/>
  <c r="BF2055" i="2"/>
  <c r="BG2055" i="2"/>
  <c r="BH2055" i="2"/>
  <c r="G2055" i="2"/>
  <c r="H2055" i="2" s="1"/>
  <c r="G2169" i="2"/>
  <c r="H2169" i="2" s="1"/>
  <c r="K2169" i="2"/>
  <c r="J2169" i="2"/>
  <c r="BH728" i="2"/>
  <c r="BG728" i="2"/>
  <c r="G728" i="2"/>
  <c r="H728" i="2" s="1"/>
  <c r="J728" i="2"/>
  <c r="K728" i="2"/>
  <c r="BE728" i="2"/>
  <c r="L1783" i="2"/>
  <c r="BE1783" i="2"/>
  <c r="BF1783" i="2"/>
  <c r="BG1783" i="2"/>
  <c r="BH1783" i="2"/>
  <c r="J1783" i="2"/>
  <c r="K1783" i="2"/>
  <c r="G1783" i="2"/>
  <c r="H1783" i="2" s="1"/>
  <c r="J1785" i="2"/>
  <c r="G1785" i="2"/>
  <c r="H1785" i="2" s="1"/>
  <c r="L1785" i="2"/>
  <c r="K1785" i="2"/>
  <c r="BH1785" i="2"/>
  <c r="BE1785" i="2"/>
  <c r="BG1785" i="2"/>
  <c r="BF1785" i="2"/>
  <c r="G123" i="2"/>
  <c r="H123" i="2" s="1"/>
  <c r="L123" i="2"/>
  <c r="L1191" i="2"/>
  <c r="J1191" i="2"/>
  <c r="G1191" i="2"/>
  <c r="H1191" i="2" s="1"/>
  <c r="BE1191" i="2"/>
  <c r="BF1191" i="2"/>
  <c r="BG1191" i="2"/>
  <c r="BH1191" i="2"/>
  <c r="K1191" i="2"/>
  <c r="L2117" i="2"/>
  <c r="J2117" i="2"/>
  <c r="K2117" i="2"/>
  <c r="BE2117" i="2"/>
  <c r="BF2117" i="2"/>
  <c r="BG2117" i="2"/>
  <c r="BH2117" i="2"/>
  <c r="G2117" i="2"/>
  <c r="H2117" i="2" s="1"/>
  <c r="J2473" i="2"/>
  <c r="K2473" i="2"/>
  <c r="L2473" i="2"/>
  <c r="BE2473" i="2"/>
  <c r="BF2473" i="2"/>
  <c r="BG2473" i="2"/>
  <c r="BH2473" i="2"/>
  <c r="G2473" i="2"/>
  <c r="H2473" i="2" s="1"/>
  <c r="K2953" i="2"/>
  <c r="L2953" i="2"/>
  <c r="J2953" i="2"/>
  <c r="BG2953" i="2"/>
  <c r="BH2953" i="2"/>
  <c r="G2953" i="2"/>
  <c r="H2953" i="2" s="1"/>
  <c r="BE2953" i="2"/>
  <c r="BF2953" i="2"/>
  <c r="L934" i="2"/>
  <c r="BF934" i="2"/>
  <c r="CC934" i="2"/>
  <c r="K934" i="2"/>
  <c r="BG934" i="2"/>
  <c r="J934" i="2"/>
  <c r="BH934" i="2"/>
  <c r="K2893" i="2"/>
  <c r="J2893" i="2"/>
  <c r="G2893" i="2"/>
  <c r="H2893" i="2" s="1"/>
  <c r="L2893" i="2"/>
  <c r="BE1215" i="2"/>
  <c r="BF1215" i="2"/>
  <c r="BG1215" i="2"/>
  <c r="BH1215" i="2"/>
  <c r="G1215" i="2"/>
  <c r="H1215" i="2" s="1"/>
  <c r="L1215" i="2"/>
  <c r="K1215" i="2"/>
  <c r="J1215" i="2"/>
  <c r="J187" i="2"/>
  <c r="G187" i="2"/>
  <c r="H187" i="2" s="1"/>
  <c r="BE187" i="2"/>
  <c r="K187" i="2"/>
  <c r="BF187" i="2"/>
  <c r="BG187" i="2"/>
  <c r="L187" i="2"/>
  <c r="BH187" i="2"/>
  <c r="J1997" i="2"/>
  <c r="L1997" i="2"/>
  <c r="K1997" i="2"/>
  <c r="G1997" i="2"/>
  <c r="H1997" i="2" s="1"/>
  <c r="BE1997" i="2"/>
  <c r="BF1997" i="2"/>
  <c r="BG1997" i="2"/>
  <c r="BH1997" i="2"/>
  <c r="K2193" i="2"/>
  <c r="G2193" i="2"/>
  <c r="H2193" i="2" s="1"/>
  <c r="CC2193" i="2"/>
  <c r="P36" i="1"/>
  <c r="I36" i="1" s="1"/>
  <c r="F2071" i="2"/>
  <c r="J2485" i="2"/>
  <c r="L2485" i="2"/>
  <c r="BF2485" i="2"/>
  <c r="BE2485" i="2"/>
  <c r="BH2485" i="2"/>
  <c r="K2485" i="2"/>
  <c r="BG2485" i="2"/>
  <c r="G2485" i="2"/>
  <c r="H2485" i="2" s="1"/>
  <c r="BX2305" i="2"/>
  <c r="L2305" i="2"/>
  <c r="K2305" i="2"/>
  <c r="J2305" i="2"/>
  <c r="BH2305" i="2"/>
  <c r="G2305" i="2"/>
  <c r="H2305" i="2" s="1"/>
  <c r="BE2305" i="2"/>
  <c r="BF2305" i="2"/>
  <c r="BG2305" i="2"/>
  <c r="T10" i="1"/>
  <c r="BB348" i="2"/>
  <c r="L2104" i="2"/>
  <c r="J2104" i="2"/>
  <c r="K2104" i="2"/>
  <c r="BE2104" i="2"/>
  <c r="BF2104" i="2"/>
  <c r="BG2104" i="2"/>
  <c r="BH2104" i="2"/>
  <c r="G2104" i="2"/>
  <c r="H2104" i="2" s="1"/>
  <c r="K2460" i="2"/>
  <c r="BF2460" i="2"/>
  <c r="G2460" i="2"/>
  <c r="H2460" i="2" s="1"/>
  <c r="J2460" i="2"/>
  <c r="BH2460" i="2"/>
  <c r="BE2460" i="2"/>
  <c r="BG2460" i="2"/>
  <c r="L2460" i="2"/>
  <c r="N30" i="1"/>
  <c r="E1816" i="2"/>
  <c r="L2475" i="2"/>
  <c r="J2475" i="2"/>
  <c r="K2475" i="2"/>
  <c r="BE2475" i="2"/>
  <c r="BF2475" i="2"/>
  <c r="BG2475" i="2"/>
  <c r="BH2475" i="2"/>
  <c r="G2475" i="2"/>
  <c r="H2475" i="2" s="1"/>
  <c r="K2955" i="2"/>
  <c r="L2955" i="2"/>
  <c r="BG2955" i="2"/>
  <c r="BH2955" i="2"/>
  <c r="G2955" i="2"/>
  <c r="H2955" i="2" s="1"/>
  <c r="BE2955" i="2"/>
  <c r="BF2955" i="2"/>
  <c r="J2955" i="2"/>
  <c r="K992" i="2"/>
  <c r="G992" i="2"/>
  <c r="H992" i="2" s="1"/>
  <c r="L992" i="2"/>
  <c r="BH992" i="2"/>
  <c r="BG992" i="2"/>
  <c r="CC992" i="2"/>
  <c r="J992" i="2"/>
  <c r="BE992" i="2"/>
  <c r="BF992" i="2"/>
  <c r="G2077" i="2"/>
  <c r="H2077" i="2" s="1"/>
  <c r="J2077" i="2"/>
  <c r="K2077" i="2"/>
  <c r="BG2077" i="2"/>
  <c r="BE2077" i="2"/>
  <c r="BF2077" i="2"/>
  <c r="BH2077" i="2"/>
  <c r="L2077" i="2"/>
  <c r="K3191" i="2"/>
  <c r="L3191" i="2"/>
  <c r="J3191" i="2"/>
  <c r="BF3191" i="2"/>
  <c r="BG3191" i="2"/>
  <c r="BH3191" i="2"/>
  <c r="BE3191" i="2"/>
  <c r="G3191" i="2"/>
  <c r="H3191" i="2" s="1"/>
  <c r="L2497" i="2"/>
  <c r="J2497" i="2"/>
  <c r="K2497" i="2"/>
  <c r="BH2497" i="2"/>
  <c r="G2497" i="2"/>
  <c r="H2497" i="2" s="1"/>
  <c r="BE2497" i="2"/>
  <c r="BF2497" i="2"/>
  <c r="BG2497" i="2"/>
  <c r="BE1364" i="2"/>
  <c r="BF1364" i="2"/>
  <c r="BH1364" i="2"/>
  <c r="L1364" i="2"/>
  <c r="J1364" i="2"/>
  <c r="BG1364" i="2"/>
  <c r="CC1364" i="2"/>
  <c r="J3053" i="2"/>
  <c r="L3053" i="2"/>
  <c r="K3053" i="2"/>
  <c r="BE3053" i="2"/>
  <c r="BF3053" i="2"/>
  <c r="BG3053" i="2"/>
  <c r="BH3053" i="2"/>
  <c r="G3053" i="2"/>
  <c r="H3053" i="2" s="1"/>
  <c r="CD3114" i="2"/>
  <c r="K3114" i="2"/>
  <c r="G3114" i="2"/>
  <c r="H3114" i="2" s="1"/>
  <c r="L3114" i="2"/>
  <c r="J3114" i="2"/>
  <c r="J1387" i="2"/>
  <c r="L1387" i="2"/>
  <c r="G1387" i="2"/>
  <c r="H1387" i="2" s="1"/>
  <c r="K1387" i="2"/>
  <c r="BH1387" i="2"/>
  <c r="BE1387" i="2"/>
  <c r="BF1387" i="2"/>
  <c r="BG1387" i="2"/>
  <c r="L85" i="2"/>
  <c r="BH85" i="2"/>
  <c r="G85" i="2"/>
  <c r="H85" i="2" s="1"/>
  <c r="J85" i="2"/>
  <c r="K85" i="2"/>
  <c r="BE85" i="2"/>
  <c r="BF85" i="2"/>
  <c r="BG85" i="2"/>
  <c r="L701" i="2"/>
  <c r="BE701" i="2"/>
  <c r="K701" i="2"/>
  <c r="BH701" i="2"/>
  <c r="BF701" i="2"/>
  <c r="G701" i="2"/>
  <c r="H701" i="2" s="1"/>
  <c r="J701" i="2"/>
  <c r="CC701" i="2"/>
  <c r="BG701" i="2"/>
  <c r="G1510" i="2"/>
  <c r="H1510" i="2" s="1"/>
  <c r="J1510" i="2"/>
  <c r="BE1510" i="2"/>
  <c r="BF1510" i="2"/>
  <c r="K1510" i="2"/>
  <c r="BG1510" i="2"/>
  <c r="L1510" i="2"/>
  <c r="BH3074" i="2"/>
  <c r="CC3074" i="2"/>
  <c r="BG3074" i="2"/>
  <c r="J3074" i="2"/>
  <c r="G3074" i="2"/>
  <c r="H3074" i="2" s="1"/>
  <c r="K3074" i="2"/>
  <c r="CC2165" i="2"/>
  <c r="K2165" i="2"/>
  <c r="G2165" i="2"/>
  <c r="H2165" i="2" s="1"/>
  <c r="J2165" i="2"/>
  <c r="G2951" i="2"/>
  <c r="H2951" i="2" s="1"/>
  <c r="BH2951" i="2"/>
  <c r="J2951" i="2"/>
  <c r="BG2951" i="2"/>
  <c r="BE2951" i="2"/>
  <c r="L2951" i="2"/>
  <c r="K2951" i="2"/>
  <c r="BF2951" i="2"/>
  <c r="CC1313" i="2"/>
  <c r="J1313" i="2"/>
  <c r="M1313" i="2" s="1"/>
  <c r="BE2159" i="2"/>
  <c r="L2159" i="2"/>
  <c r="BH2159" i="2"/>
  <c r="CC2159" i="2"/>
  <c r="BG2159" i="2"/>
  <c r="K2159" i="2"/>
  <c r="J2159" i="2"/>
  <c r="G3067" i="2"/>
  <c r="H3067" i="2" s="1"/>
  <c r="BF3067" i="2"/>
  <c r="BE3067" i="2"/>
  <c r="K3067" i="2"/>
  <c r="BG3067" i="2"/>
  <c r="L3067" i="2"/>
  <c r="CC3067" i="2"/>
  <c r="BH3067" i="2"/>
  <c r="J3067" i="2"/>
  <c r="L1681" i="2"/>
  <c r="J1681" i="2"/>
  <c r="G1757" i="2"/>
  <c r="H1757" i="2" s="1"/>
  <c r="BH1757" i="2"/>
  <c r="BE1757" i="2"/>
  <c r="BG1757" i="2"/>
  <c r="BF1757" i="2"/>
  <c r="L1757" i="2"/>
  <c r="J1757" i="2"/>
  <c r="K1757" i="2"/>
  <c r="K2365" i="2"/>
  <c r="G2365" i="2"/>
  <c r="H2365" i="2" s="1"/>
  <c r="J2365" i="2"/>
  <c r="CC2365" i="2"/>
  <c r="BE2365" i="2"/>
  <c r="L2365" i="2"/>
  <c r="BG2365" i="2"/>
  <c r="L2777" i="2"/>
  <c r="J2777" i="2"/>
  <c r="CD2777" i="2"/>
  <c r="BF2777" i="2"/>
  <c r="BE2777" i="2"/>
  <c r="K2777" i="2"/>
  <c r="BH2777" i="2"/>
  <c r="BG2777" i="2"/>
  <c r="G2777" i="2"/>
  <c r="H2777" i="2" s="1"/>
  <c r="K88" i="2"/>
  <c r="BH88" i="2"/>
  <c r="L88" i="2"/>
  <c r="G88" i="2"/>
  <c r="H88" i="2" s="1"/>
  <c r="J88" i="2"/>
  <c r="BE88" i="2"/>
  <c r="BF88" i="2"/>
  <c r="BG88" i="2"/>
  <c r="BA351" i="2"/>
  <c r="J3189" i="2"/>
  <c r="L3189" i="2"/>
  <c r="BE3189" i="2"/>
  <c r="BF3189" i="2"/>
  <c r="BG3189" i="2"/>
  <c r="BH3189" i="2"/>
  <c r="G3189" i="2"/>
  <c r="H3189" i="2" s="1"/>
  <c r="K3189" i="2"/>
  <c r="BX2301" i="2"/>
  <c r="L2301" i="2"/>
  <c r="K2301" i="2"/>
  <c r="J2301" i="2"/>
  <c r="G2301" i="2"/>
  <c r="H2301" i="2" s="1"/>
  <c r="BE2301" i="2"/>
  <c r="BF2301" i="2"/>
  <c r="BG2301" i="2"/>
  <c r="BH2301" i="2"/>
  <c r="BE19" i="2"/>
  <c r="BF19" i="2"/>
  <c r="BG19" i="2"/>
  <c r="J19" i="2"/>
  <c r="BH19" i="2"/>
  <c r="K19" i="2"/>
  <c r="G19" i="2"/>
  <c r="H19" i="2" s="1"/>
  <c r="L19" i="2"/>
  <c r="BH1322" i="2"/>
  <c r="BE1322" i="2"/>
  <c r="K1322" i="2"/>
  <c r="BG1322" i="2"/>
  <c r="G1322" i="2"/>
  <c r="H1322" i="2" s="1"/>
  <c r="J1322" i="2"/>
  <c r="L1322" i="2"/>
  <c r="CC1322" i="2"/>
  <c r="BF1322" i="2"/>
  <c r="BH1494" i="2"/>
  <c r="K1494" i="2"/>
  <c r="G1494" i="2"/>
  <c r="H1494" i="2" s="1"/>
  <c r="J1494" i="2"/>
  <c r="BG1494" i="2"/>
  <c r="L1494" i="2"/>
  <c r="L2413" i="2"/>
  <c r="K2413" i="2"/>
  <c r="J2413" i="2"/>
  <c r="G2413" i="2"/>
  <c r="H2413" i="2" s="1"/>
  <c r="BE2413" i="2"/>
  <c r="BF2413" i="2"/>
  <c r="BG2413" i="2"/>
  <c r="BH2413" i="2"/>
  <c r="L3200" i="2"/>
  <c r="BH3200" i="2"/>
  <c r="BE3200" i="2"/>
  <c r="BF3200" i="2"/>
  <c r="BG3200" i="2"/>
  <c r="G3200" i="2"/>
  <c r="H3200" i="2" s="1"/>
  <c r="K3200" i="2"/>
  <c r="J3200" i="2"/>
  <c r="L1875" i="2"/>
  <c r="BH1875" i="2"/>
  <c r="BE1875" i="2"/>
  <c r="BG1875" i="2"/>
  <c r="K1875" i="2"/>
  <c r="G1875" i="2"/>
  <c r="H1875" i="2" s="1"/>
  <c r="BF1875" i="2"/>
  <c r="J1875" i="2"/>
  <c r="K2415" i="2"/>
  <c r="J2415" i="2"/>
  <c r="G2415" i="2"/>
  <c r="H2415" i="2" s="1"/>
  <c r="BE2415" i="2"/>
  <c r="BF2415" i="2"/>
  <c r="BG2415" i="2"/>
  <c r="BH2415" i="2"/>
  <c r="L2415" i="2"/>
  <c r="BF703" i="2"/>
  <c r="L703" i="2"/>
  <c r="BG703" i="2"/>
  <c r="K703" i="2"/>
  <c r="CC703" i="2"/>
  <c r="BH703" i="2"/>
  <c r="G703" i="2"/>
  <c r="H703" i="2" s="1"/>
  <c r="J703" i="2"/>
  <c r="BE703" i="2"/>
  <c r="BE1634" i="2"/>
  <c r="BF1634" i="2"/>
  <c r="BH1634" i="2"/>
  <c r="J1634" i="2"/>
  <c r="G1634" i="2"/>
  <c r="H1634" i="2" s="1"/>
  <c r="L1634" i="2"/>
  <c r="K1634" i="2"/>
  <c r="BG1634" i="2"/>
  <c r="CC1634" i="2"/>
  <c r="G122" i="2"/>
  <c r="H122" i="2" s="1"/>
  <c r="CC122" i="2"/>
  <c r="J2976" i="2"/>
  <c r="G2976" i="2"/>
  <c r="H2976" i="2" s="1"/>
  <c r="BH2976" i="2"/>
  <c r="K2976" i="2"/>
  <c r="BF2976" i="2"/>
  <c r="L2976" i="2"/>
  <c r="BE2976" i="2"/>
  <c r="BG2976" i="2"/>
  <c r="J693" i="2"/>
  <c r="BH693" i="2"/>
  <c r="G693" i="2"/>
  <c r="H693" i="2" s="1"/>
  <c r="BF693" i="2"/>
  <c r="BE693" i="2"/>
  <c r="CC693" i="2"/>
  <c r="L693" i="2"/>
  <c r="K693" i="2"/>
  <c r="BG693" i="2"/>
  <c r="N14" i="1"/>
  <c r="E587" i="2"/>
  <c r="BC2402" i="2"/>
  <c r="X41" i="1"/>
  <c r="K732" i="2"/>
  <c r="BE732" i="2"/>
  <c r="CC732" i="2"/>
  <c r="BF732" i="2"/>
  <c r="L732" i="2"/>
  <c r="BG732" i="2"/>
  <c r="BH732" i="2"/>
  <c r="G732" i="2"/>
  <c r="H732" i="2" s="1"/>
  <c r="J732" i="2"/>
  <c r="L1410" i="2"/>
  <c r="BG1410" i="2"/>
  <c r="BE1410" i="2"/>
  <c r="K1410" i="2"/>
  <c r="BF1410" i="2"/>
  <c r="BH1410" i="2"/>
  <c r="G1410" i="2"/>
  <c r="H1410" i="2" s="1"/>
  <c r="J1410" i="2"/>
  <c r="G182" i="2"/>
  <c r="H182" i="2" s="1"/>
  <c r="K182" i="2"/>
  <c r="BE182" i="2"/>
  <c r="BF182" i="2"/>
  <c r="L182" i="2"/>
  <c r="J182" i="2"/>
  <c r="BG182" i="2"/>
  <c r="BH182" i="2"/>
  <c r="BE2688" i="2"/>
  <c r="BG2688" i="2"/>
  <c r="G2688" i="2"/>
  <c r="H2688" i="2" s="1"/>
  <c r="BH2688" i="2"/>
  <c r="BF2688" i="2"/>
  <c r="CD2688" i="2"/>
  <c r="J2688" i="2"/>
  <c r="L2688" i="2"/>
  <c r="K2688" i="2"/>
  <c r="K851" i="2"/>
  <c r="J851" i="2"/>
  <c r="G851" i="2"/>
  <c r="H851" i="2" s="1"/>
  <c r="BE851" i="2"/>
  <c r="BF851" i="2"/>
  <c r="BG851" i="2"/>
  <c r="BH851" i="2"/>
  <c r="L851" i="2"/>
  <c r="J1821" i="2"/>
  <c r="K1821" i="2"/>
  <c r="L1821" i="2"/>
  <c r="BE1821" i="2"/>
  <c r="BF1821" i="2"/>
  <c r="BG1821" i="2"/>
  <c r="BH1821" i="2"/>
  <c r="G1821" i="2"/>
  <c r="H1821" i="2" s="1"/>
  <c r="J1823" i="2"/>
  <c r="K1823" i="2"/>
  <c r="BE1823" i="2"/>
  <c r="BF1823" i="2"/>
  <c r="BG1823" i="2"/>
  <c r="BH1823" i="2"/>
  <c r="G1823" i="2"/>
  <c r="H1823" i="2" s="1"/>
  <c r="L1823" i="2"/>
  <c r="L926" i="2"/>
  <c r="K926" i="2"/>
  <c r="J926" i="2"/>
  <c r="G926" i="2"/>
  <c r="H926" i="2" s="1"/>
  <c r="BE926" i="2"/>
  <c r="BF926" i="2"/>
  <c r="BG926" i="2"/>
  <c r="BH926" i="2"/>
  <c r="E2526" i="2"/>
  <c r="N44" i="1"/>
  <c r="BE174" i="2"/>
  <c r="BF174" i="2"/>
  <c r="BG174" i="2"/>
  <c r="BH174" i="2"/>
  <c r="G174" i="2"/>
  <c r="H174" i="2" s="1"/>
  <c r="J174" i="2"/>
  <c r="L174" i="2"/>
  <c r="K174" i="2"/>
  <c r="BG151" i="2"/>
  <c r="BH151" i="2"/>
  <c r="K151" i="2"/>
  <c r="G151" i="2"/>
  <c r="H151" i="2" s="1"/>
  <c r="J151" i="2"/>
  <c r="BE151" i="2"/>
  <c r="L151" i="2"/>
  <c r="BF151" i="2"/>
  <c r="J2364" i="2"/>
  <c r="BH2364" i="2"/>
  <c r="CC496" i="2"/>
  <c r="BF496" i="2"/>
  <c r="BG496" i="2"/>
  <c r="L496" i="2"/>
  <c r="J496" i="2"/>
  <c r="BE496" i="2"/>
  <c r="G496" i="2"/>
  <c r="H496" i="2" s="1"/>
  <c r="K496" i="2"/>
  <c r="BH496" i="2"/>
  <c r="J2906" i="2"/>
  <c r="K2906" i="2"/>
  <c r="BH2906" i="2"/>
  <c r="G2906" i="2"/>
  <c r="H2906" i="2" s="1"/>
  <c r="BF2906" i="2"/>
  <c r="L2906" i="2"/>
  <c r="BE2906" i="2"/>
  <c r="E2623" i="2"/>
  <c r="M1049" i="2"/>
  <c r="CC253" i="2"/>
  <c r="L815" i="2"/>
  <c r="M2580" i="2"/>
  <c r="BE1033" i="2"/>
  <c r="K959" i="2"/>
  <c r="BH2687" i="2"/>
  <c r="M447" i="2"/>
  <c r="M1655" i="2"/>
  <c r="BF1486" i="2"/>
  <c r="L252" i="2"/>
  <c r="K1662" i="2"/>
  <c r="BE1596" i="2"/>
  <c r="K446" i="2"/>
  <c r="M1095" i="2"/>
  <c r="BG801" i="2"/>
  <c r="BG3104" i="2"/>
  <c r="G2585" i="2"/>
  <c r="H2585" i="2" s="1"/>
  <c r="CC256" i="2"/>
  <c r="BG1867" i="2"/>
  <c r="BH238" i="2"/>
  <c r="BF774" i="2"/>
  <c r="K3155" i="2"/>
  <c r="BG2529" i="2"/>
  <c r="G1625" i="2"/>
  <c r="H1625" i="2" s="1"/>
  <c r="BH1611" i="2"/>
  <c r="J394" i="2"/>
  <c r="L788" i="2"/>
  <c r="M539" i="2"/>
  <c r="BH2584" i="2"/>
  <c r="CD2707" i="2"/>
  <c r="L538" i="2"/>
  <c r="BF2713" i="2"/>
  <c r="BH1144" i="2"/>
  <c r="M427" i="2"/>
  <c r="J1491" i="2"/>
  <c r="BG2691" i="2"/>
  <c r="BF3063" i="2"/>
  <c r="M570" i="2"/>
  <c r="M3101" i="2"/>
  <c r="J761" i="2"/>
  <c r="M1563" i="2"/>
  <c r="BE1362" i="2"/>
  <c r="G1550" i="2"/>
  <c r="H1550" i="2" s="1"/>
  <c r="BH804" i="2"/>
  <c r="BF1132" i="2"/>
  <c r="G1470" i="2"/>
  <c r="H1470" i="2" s="1"/>
  <c r="G403" i="2"/>
  <c r="H403" i="2" s="1"/>
  <c r="BH1303" i="2"/>
  <c r="L780" i="2"/>
  <c r="K358" i="2"/>
  <c r="BG557" i="2"/>
  <c r="K222" i="2"/>
  <c r="G1672" i="2"/>
  <c r="H1672" i="2" s="1"/>
  <c r="K577" i="2"/>
  <c r="BG2354" i="2"/>
  <c r="BE2354" i="2"/>
  <c r="K865" i="2"/>
  <c r="J865" i="2"/>
  <c r="L865" i="2"/>
  <c r="G865" i="2"/>
  <c r="H865" i="2" s="1"/>
  <c r="BE865" i="2"/>
  <c r="BF865" i="2"/>
  <c r="BG865" i="2"/>
  <c r="BH865" i="2"/>
  <c r="L1219" i="2"/>
  <c r="J1219" i="2"/>
  <c r="K1219" i="2"/>
  <c r="BE1219" i="2"/>
  <c r="BF1219" i="2"/>
  <c r="BG1219" i="2"/>
  <c r="BH1219" i="2"/>
  <c r="G1219" i="2"/>
  <c r="H1219" i="2" s="1"/>
  <c r="K2545" i="2"/>
  <c r="J2545" i="2"/>
  <c r="BB207" i="2"/>
  <c r="T6" i="1"/>
  <c r="V40" i="1"/>
  <c r="BD2333" i="2"/>
  <c r="K2983" i="2"/>
  <c r="J2983" i="2"/>
  <c r="L2983" i="2"/>
  <c r="BE2983" i="2"/>
  <c r="BF2983" i="2"/>
  <c r="BG2983" i="2"/>
  <c r="BH2983" i="2"/>
  <c r="G2983" i="2"/>
  <c r="H2983" i="2" s="1"/>
  <c r="K205" i="2"/>
  <c r="BG205" i="2"/>
  <c r="BH205" i="2"/>
  <c r="J205" i="2"/>
  <c r="G205" i="2"/>
  <c r="H205" i="2" s="1"/>
  <c r="BE205" i="2"/>
  <c r="BF205" i="2"/>
  <c r="L205" i="2"/>
  <c r="L2226" i="2"/>
  <c r="J2226" i="2"/>
  <c r="K2226" i="2"/>
  <c r="BE2226" i="2"/>
  <c r="BF2226" i="2"/>
  <c r="BG2226" i="2"/>
  <c r="BH2226" i="2"/>
  <c r="G2226" i="2"/>
  <c r="H2226" i="2" s="1"/>
  <c r="P4" i="1"/>
  <c r="F113" i="2"/>
  <c r="G1796" i="2"/>
  <c r="H1796" i="2" s="1"/>
  <c r="L1796" i="2"/>
  <c r="K1796" i="2"/>
  <c r="J1796" i="2"/>
  <c r="BF1796" i="2"/>
  <c r="BG1796" i="2"/>
  <c r="BH1796" i="2"/>
  <c r="BE1796" i="2"/>
  <c r="L855" i="2"/>
  <c r="K855" i="2"/>
  <c r="J855" i="2"/>
  <c r="G855" i="2"/>
  <c r="H855" i="2" s="1"/>
  <c r="BE855" i="2"/>
  <c r="BF855" i="2"/>
  <c r="BG855" i="2"/>
  <c r="BH855" i="2"/>
  <c r="J2994" i="2"/>
  <c r="K2994" i="2"/>
  <c r="L2994" i="2"/>
  <c r="G2994" i="2"/>
  <c r="H2994" i="2" s="1"/>
  <c r="BE2994" i="2"/>
  <c r="BF2994" i="2"/>
  <c r="BG2994" i="2"/>
  <c r="BH2994" i="2"/>
  <c r="G1977" i="2"/>
  <c r="H1977" i="2" s="1"/>
  <c r="L1977" i="2"/>
  <c r="K1977" i="2"/>
  <c r="J1977" i="2"/>
  <c r="BF1977" i="2"/>
  <c r="BG1977" i="2"/>
  <c r="BH1977" i="2"/>
  <c r="BE1977" i="2"/>
  <c r="K1878" i="2"/>
  <c r="L1878" i="2"/>
  <c r="J1878" i="2"/>
  <c r="BE1878" i="2"/>
  <c r="BF1878" i="2"/>
  <c r="BG1878" i="2"/>
  <c r="BH1878" i="2"/>
  <c r="G1878" i="2"/>
  <c r="H1878" i="2" s="1"/>
  <c r="BE2322" i="2"/>
  <c r="BF2322" i="2"/>
  <c r="BG2322" i="2"/>
  <c r="BH2322" i="2"/>
  <c r="L2322" i="2"/>
  <c r="K2322" i="2"/>
  <c r="G2322" i="2"/>
  <c r="H2322" i="2" s="1"/>
  <c r="BX2322" i="2"/>
  <c r="J2322" i="2"/>
  <c r="K2968" i="2"/>
  <c r="J2968" i="2"/>
  <c r="L2968" i="2"/>
  <c r="BE2968" i="2"/>
  <c r="BF2968" i="2"/>
  <c r="BG2968" i="2"/>
  <c r="BH2968" i="2"/>
  <c r="G2968" i="2"/>
  <c r="H2968" i="2" s="1"/>
  <c r="BC737" i="2"/>
  <c r="X16" i="1"/>
  <c r="J1775" i="2"/>
  <c r="K1775" i="2"/>
  <c r="L1775" i="2"/>
  <c r="BE1775" i="2"/>
  <c r="BF1775" i="2"/>
  <c r="BG1775" i="2"/>
  <c r="BH1775" i="2"/>
  <c r="G1775" i="2"/>
  <c r="H1775" i="2" s="1"/>
  <c r="G771" i="2"/>
  <c r="H771" i="2" s="1"/>
  <c r="J771" i="2"/>
  <c r="L2272" i="2"/>
  <c r="K2272" i="2"/>
  <c r="J2272" i="2"/>
  <c r="BE2272" i="2"/>
  <c r="BF2272" i="2"/>
  <c r="BG2272" i="2"/>
  <c r="BH2272" i="2"/>
  <c r="G2272" i="2"/>
  <c r="H2272" i="2" s="1"/>
  <c r="R3" i="1"/>
  <c r="BA70" i="2"/>
  <c r="J1686" i="2"/>
  <c r="L1686" i="2"/>
  <c r="BG638" i="2"/>
  <c r="L638" i="2"/>
  <c r="BF638" i="2"/>
  <c r="BE638" i="2"/>
  <c r="G638" i="2"/>
  <c r="H638" i="2" s="1"/>
  <c r="J638" i="2"/>
  <c r="BH638" i="2"/>
  <c r="CC638" i="2"/>
  <c r="K638" i="2"/>
  <c r="L918" i="2"/>
  <c r="K918" i="2"/>
  <c r="J918" i="2"/>
  <c r="BE918" i="2"/>
  <c r="BF918" i="2"/>
  <c r="BG918" i="2"/>
  <c r="BH918" i="2"/>
  <c r="G918" i="2"/>
  <c r="H918" i="2" s="1"/>
  <c r="L2070" i="2"/>
  <c r="K2070" i="2"/>
  <c r="J2070" i="2"/>
  <c r="BF2070" i="2"/>
  <c r="BG2070" i="2"/>
  <c r="BH2070" i="2"/>
  <c r="G2070" i="2"/>
  <c r="H2070" i="2" s="1"/>
  <c r="BE2070" i="2"/>
  <c r="BE167" i="2"/>
  <c r="BF167" i="2"/>
  <c r="BG167" i="2"/>
  <c r="K167" i="2"/>
  <c r="BH167" i="2"/>
  <c r="J167" i="2"/>
  <c r="G167" i="2"/>
  <c r="H167" i="2" s="1"/>
  <c r="L167" i="2"/>
  <c r="L2308" i="2"/>
  <c r="K2308" i="2"/>
  <c r="BG2308" i="2"/>
  <c r="BH2308" i="2"/>
  <c r="G2308" i="2"/>
  <c r="H2308" i="2" s="1"/>
  <c r="BE2308" i="2"/>
  <c r="BF2308" i="2"/>
  <c r="J2308" i="2"/>
  <c r="BX2308" i="2"/>
  <c r="L29" i="1"/>
  <c r="J1595" i="2"/>
  <c r="K1595" i="2"/>
  <c r="CC1595" i="2"/>
  <c r="K1827" i="2"/>
  <c r="J1827" i="2"/>
  <c r="L1827" i="2"/>
  <c r="BF1827" i="2"/>
  <c r="BG1827" i="2"/>
  <c r="BH1827" i="2"/>
  <c r="G1827" i="2"/>
  <c r="H1827" i="2" s="1"/>
  <c r="BE1827" i="2"/>
  <c r="J2029" i="2"/>
  <c r="L2029" i="2"/>
  <c r="K2029" i="2"/>
  <c r="BE2029" i="2"/>
  <c r="BF2029" i="2"/>
  <c r="BG2029" i="2"/>
  <c r="BH2029" i="2"/>
  <c r="G2029" i="2"/>
  <c r="H2029" i="2" s="1"/>
  <c r="J755" i="2"/>
  <c r="G755" i="2"/>
  <c r="H755" i="2" s="1"/>
  <c r="K879" i="2"/>
  <c r="J879" i="2"/>
  <c r="L879" i="2"/>
  <c r="BE879" i="2"/>
  <c r="BF879" i="2"/>
  <c r="BG879" i="2"/>
  <c r="BH879" i="2"/>
  <c r="G879" i="2"/>
  <c r="H879" i="2" s="1"/>
  <c r="BA207" i="2"/>
  <c r="R6" i="1"/>
  <c r="K2100" i="2"/>
  <c r="L2100" i="2"/>
  <c r="J2100" i="2"/>
  <c r="G2100" i="2"/>
  <c r="H2100" i="2" s="1"/>
  <c r="BE2100" i="2"/>
  <c r="BF2100" i="2"/>
  <c r="BG2100" i="2"/>
  <c r="BH2100" i="2"/>
  <c r="K3206" i="2"/>
  <c r="BE3206" i="2"/>
  <c r="BF3206" i="2"/>
  <c r="BG3206" i="2"/>
  <c r="BH3206" i="2"/>
  <c r="J3206" i="2"/>
  <c r="G3206" i="2"/>
  <c r="H3206" i="2" s="1"/>
  <c r="L3206" i="2"/>
  <c r="L859" i="2"/>
  <c r="K859" i="2"/>
  <c r="J859" i="2"/>
  <c r="G859" i="2"/>
  <c r="H859" i="2" s="1"/>
  <c r="BE859" i="2"/>
  <c r="BF859" i="2"/>
  <c r="BG859" i="2"/>
  <c r="BH859" i="2"/>
  <c r="L380" i="2"/>
  <c r="J380" i="2"/>
  <c r="BH380" i="2"/>
  <c r="BF380" i="2"/>
  <c r="G380" i="2"/>
  <c r="H380" i="2" s="1"/>
  <c r="BG380" i="2"/>
  <c r="BE380" i="2"/>
  <c r="CC380" i="2"/>
  <c r="K380" i="2"/>
  <c r="L2287" i="2"/>
  <c r="K2287" i="2"/>
  <c r="J2287" i="2"/>
  <c r="BH2287" i="2"/>
  <c r="G2287" i="2"/>
  <c r="H2287" i="2" s="1"/>
  <c r="BE2287" i="2"/>
  <c r="BF2287" i="2"/>
  <c r="BG2287" i="2"/>
  <c r="BF1810" i="2"/>
  <c r="BH1810" i="2"/>
  <c r="K1810" i="2"/>
  <c r="L1810" i="2"/>
  <c r="G1810" i="2"/>
  <c r="H1810" i="2" s="1"/>
  <c r="J1810" i="2"/>
  <c r="BG1810" i="2"/>
  <c r="BE1810" i="2"/>
  <c r="K893" i="2"/>
  <c r="J893" i="2"/>
  <c r="L893" i="2"/>
  <c r="G893" i="2"/>
  <c r="H893" i="2" s="1"/>
  <c r="BE893" i="2"/>
  <c r="BF893" i="2"/>
  <c r="BG893" i="2"/>
  <c r="BH893" i="2"/>
  <c r="J1902" i="2"/>
  <c r="K1902" i="2"/>
  <c r="L1902" i="2"/>
  <c r="BE1902" i="2"/>
  <c r="BF1902" i="2"/>
  <c r="BG1902" i="2"/>
  <c r="BH1902" i="2"/>
  <c r="G1902" i="2"/>
  <c r="H1902" i="2" s="1"/>
  <c r="CC675" i="2"/>
  <c r="L675" i="2"/>
  <c r="BH675" i="2"/>
  <c r="BF675" i="2"/>
  <c r="G675" i="2"/>
  <c r="H675" i="2" s="1"/>
  <c r="J675" i="2"/>
  <c r="BE675" i="2"/>
  <c r="K675" i="2"/>
  <c r="BG675" i="2"/>
  <c r="BH647" i="2"/>
  <c r="CC647" i="2"/>
  <c r="J647" i="2"/>
  <c r="K647" i="2"/>
  <c r="BG647" i="2"/>
  <c r="BF647" i="2"/>
  <c r="G647" i="2"/>
  <c r="H647" i="2" s="1"/>
  <c r="L647" i="2"/>
  <c r="BE647" i="2"/>
  <c r="L2416" i="2"/>
  <c r="K2416" i="2"/>
  <c r="J2416" i="2"/>
  <c r="G2416" i="2"/>
  <c r="H2416" i="2" s="1"/>
  <c r="BE2416" i="2"/>
  <c r="BF2416" i="2"/>
  <c r="BG2416" i="2"/>
  <c r="BH2416" i="2"/>
  <c r="CC795" i="2"/>
  <c r="L795" i="2"/>
  <c r="K795" i="2"/>
  <c r="G795" i="2"/>
  <c r="H795" i="2" s="1"/>
  <c r="J795" i="2"/>
  <c r="K929" i="2"/>
  <c r="J929" i="2"/>
  <c r="L929" i="2"/>
  <c r="G929" i="2"/>
  <c r="H929" i="2" s="1"/>
  <c r="BE929" i="2"/>
  <c r="BF929" i="2"/>
  <c r="BG929" i="2"/>
  <c r="BH929" i="2"/>
  <c r="J2480" i="2"/>
  <c r="BE2480" i="2"/>
  <c r="BF2480" i="2"/>
  <c r="BG2480" i="2"/>
  <c r="BH2480" i="2"/>
  <c r="G2480" i="2"/>
  <c r="H2480" i="2" s="1"/>
  <c r="L2480" i="2"/>
  <c r="K2480" i="2"/>
  <c r="J686" i="2"/>
  <c r="BF686" i="2"/>
  <c r="K686" i="2"/>
  <c r="L686" i="2"/>
  <c r="BE686" i="2"/>
  <c r="G686" i="2"/>
  <c r="H686" i="2" s="1"/>
  <c r="BH686" i="2"/>
  <c r="J2961" i="2"/>
  <c r="L2961" i="2"/>
  <c r="K2961" i="2"/>
  <c r="BE2961" i="2"/>
  <c r="BF2961" i="2"/>
  <c r="BG2961" i="2"/>
  <c r="BH2961" i="2"/>
  <c r="G2961" i="2"/>
  <c r="H2961" i="2" s="1"/>
  <c r="L1165" i="2"/>
  <c r="K1165" i="2"/>
  <c r="J1165" i="2"/>
  <c r="BH1165" i="2"/>
  <c r="G1165" i="2"/>
  <c r="H1165" i="2" s="1"/>
  <c r="BE1165" i="2"/>
  <c r="BF1165" i="2"/>
  <c r="BG1165" i="2"/>
  <c r="L2232" i="2"/>
  <c r="J2232" i="2"/>
  <c r="K2232" i="2"/>
  <c r="G2232" i="2"/>
  <c r="H2232" i="2" s="1"/>
  <c r="BE2232" i="2"/>
  <c r="BF2232" i="2"/>
  <c r="BG2232" i="2"/>
  <c r="BH2232" i="2"/>
  <c r="L1197" i="2"/>
  <c r="K1197" i="2"/>
  <c r="J1197" i="2"/>
  <c r="BH1197" i="2"/>
  <c r="G1197" i="2"/>
  <c r="H1197" i="2" s="1"/>
  <c r="BE1197" i="2"/>
  <c r="BF1197" i="2"/>
  <c r="BG1197" i="2"/>
  <c r="L3019" i="2"/>
  <c r="K3019" i="2"/>
  <c r="J3019" i="2"/>
  <c r="BE3019" i="2"/>
  <c r="BF3019" i="2"/>
  <c r="BG3019" i="2"/>
  <c r="BH3019" i="2"/>
  <c r="G3019" i="2"/>
  <c r="H3019" i="2" s="1"/>
  <c r="BE956" i="2"/>
  <c r="BG956" i="2"/>
  <c r="G956" i="2"/>
  <c r="H956" i="2" s="1"/>
  <c r="J956" i="2"/>
  <c r="K956" i="2"/>
  <c r="L956" i="2"/>
  <c r="BF956" i="2"/>
  <c r="J1981" i="2"/>
  <c r="L1981" i="2"/>
  <c r="K1981" i="2"/>
  <c r="G1981" i="2"/>
  <c r="H1981" i="2" s="1"/>
  <c r="BE1981" i="2"/>
  <c r="BF1981" i="2"/>
  <c r="BG1981" i="2"/>
  <c r="BH1981" i="2"/>
  <c r="J1736" i="2"/>
  <c r="G1736" i="2"/>
  <c r="H1736" i="2" s="1"/>
  <c r="K1736" i="2"/>
  <c r="L1736" i="2"/>
  <c r="BE1736" i="2"/>
  <c r="BF1736" i="2"/>
  <c r="BG1736" i="2"/>
  <c r="BH1736" i="2"/>
  <c r="G1442" i="2"/>
  <c r="H1442" i="2" s="1"/>
  <c r="J1442" i="2"/>
  <c r="K1442" i="2"/>
  <c r="L1442" i="2"/>
  <c r="BE1442" i="2"/>
  <c r="BF1442" i="2"/>
  <c r="BG1442" i="2"/>
  <c r="BH1442" i="2"/>
  <c r="L2036" i="2"/>
  <c r="K2036" i="2"/>
  <c r="J2036" i="2"/>
  <c r="G2036" i="2"/>
  <c r="H2036" i="2" s="1"/>
  <c r="BE2036" i="2"/>
  <c r="BF2036" i="2"/>
  <c r="BG2036" i="2"/>
  <c r="BH2036" i="2"/>
  <c r="L2429" i="2"/>
  <c r="K2429" i="2"/>
  <c r="J2429" i="2"/>
  <c r="G2429" i="2"/>
  <c r="H2429" i="2" s="1"/>
  <c r="BE2429" i="2"/>
  <c r="BF2429" i="2"/>
  <c r="BG2429" i="2"/>
  <c r="BH2429" i="2"/>
  <c r="BH43" i="2"/>
  <c r="L43" i="2"/>
  <c r="G43" i="2"/>
  <c r="H43" i="2" s="1"/>
  <c r="K43" i="2"/>
  <c r="J43" i="2"/>
  <c r="BE43" i="2"/>
  <c r="BF43" i="2"/>
  <c r="BG43" i="2"/>
  <c r="L2124" i="2"/>
  <c r="J2124" i="2"/>
  <c r="K2124" i="2"/>
  <c r="BE2124" i="2"/>
  <c r="BF2124" i="2"/>
  <c r="BG2124" i="2"/>
  <c r="BH2124" i="2"/>
  <c r="G2124" i="2"/>
  <c r="H2124" i="2" s="1"/>
  <c r="BG9" i="2"/>
  <c r="L9" i="2"/>
  <c r="BH9" i="2"/>
  <c r="G9" i="2"/>
  <c r="H9" i="2" s="1"/>
  <c r="J9" i="2"/>
  <c r="K9" i="2"/>
  <c r="BE9" i="2"/>
  <c r="BF9" i="2"/>
  <c r="J84" i="2"/>
  <c r="G84" i="2"/>
  <c r="H84" i="2" s="1"/>
  <c r="K84" i="2"/>
  <c r="BE84" i="2"/>
  <c r="BF84" i="2"/>
  <c r="BG84" i="2"/>
  <c r="L84" i="2"/>
  <c r="BH84" i="2"/>
  <c r="J1779" i="2"/>
  <c r="L1779" i="2"/>
  <c r="K1779" i="2"/>
  <c r="G1779" i="2"/>
  <c r="H1779" i="2" s="1"/>
  <c r="BE1779" i="2"/>
  <c r="BF1779" i="2"/>
  <c r="BG1779" i="2"/>
  <c r="BH1779" i="2"/>
  <c r="BA587" i="2"/>
  <c r="R14" i="1"/>
  <c r="J2015" i="2"/>
  <c r="L2015" i="2"/>
  <c r="K2015" i="2"/>
  <c r="BF2015" i="2"/>
  <c r="BG2015" i="2"/>
  <c r="BH2015" i="2"/>
  <c r="G2015" i="2"/>
  <c r="H2015" i="2" s="1"/>
  <c r="BE2015" i="2"/>
  <c r="L657" i="2"/>
  <c r="G657" i="2"/>
  <c r="H657" i="2" s="1"/>
  <c r="BF657" i="2"/>
  <c r="BH657" i="2"/>
  <c r="K657" i="2"/>
  <c r="J657" i="2"/>
  <c r="CC657" i="2"/>
  <c r="BE657" i="2"/>
  <c r="BG657" i="2"/>
  <c r="L712" i="2"/>
  <c r="G712" i="2"/>
  <c r="H712" i="2" s="1"/>
  <c r="K712" i="2"/>
  <c r="CC712" i="2"/>
  <c r="BC1462" i="2"/>
  <c r="X26" i="1"/>
  <c r="R52" i="1"/>
  <c r="BA3233" i="2"/>
  <c r="J2066" i="2"/>
  <c r="L2066" i="2"/>
  <c r="K2066" i="2"/>
  <c r="BG2066" i="2"/>
  <c r="BH2066" i="2"/>
  <c r="G2066" i="2"/>
  <c r="H2066" i="2" s="1"/>
  <c r="BE2066" i="2"/>
  <c r="BF2066" i="2"/>
  <c r="L1621" i="2"/>
  <c r="CC1621" i="2"/>
  <c r="BE1621" i="2"/>
  <c r="G1621" i="2"/>
  <c r="H1621" i="2" s="1"/>
  <c r="J1621" i="2"/>
  <c r="BH1621" i="2"/>
  <c r="K1621" i="2"/>
  <c r="BF1621" i="2"/>
  <c r="BG1621" i="2"/>
  <c r="J715" i="2"/>
  <c r="L715" i="2"/>
  <c r="X13" i="1"/>
  <c r="BC581" i="2"/>
  <c r="L265" i="2"/>
  <c r="CC265" i="2"/>
  <c r="J265" i="2"/>
  <c r="CC569" i="2"/>
  <c r="K569" i="2"/>
  <c r="J569" i="2"/>
  <c r="L569" i="2"/>
  <c r="L843" i="2"/>
  <c r="K843" i="2"/>
  <c r="J843" i="2"/>
  <c r="BE843" i="2"/>
  <c r="BF843" i="2"/>
  <c r="BG843" i="2"/>
  <c r="BH843" i="2"/>
  <c r="G843" i="2"/>
  <c r="H843" i="2" s="1"/>
  <c r="J1824" i="2"/>
  <c r="G1824" i="2"/>
  <c r="H1824" i="2" s="1"/>
  <c r="BG1824" i="2"/>
  <c r="K1824" i="2"/>
  <c r="BE1824" i="2"/>
  <c r="BH1824" i="2"/>
  <c r="L1824" i="2"/>
  <c r="BF1824" i="2"/>
  <c r="CD2698" i="2"/>
  <c r="L2698" i="2"/>
  <c r="BF2698" i="2"/>
  <c r="G2698" i="2"/>
  <c r="H2698" i="2" s="1"/>
  <c r="BH2698" i="2"/>
  <c r="J2698" i="2"/>
  <c r="K2698" i="2"/>
  <c r="BG2698" i="2"/>
  <c r="BE2698" i="2"/>
  <c r="K2784" i="2"/>
  <c r="J2784" i="2"/>
  <c r="L2784" i="2"/>
  <c r="CD2784" i="2"/>
  <c r="J861" i="2"/>
  <c r="L861" i="2"/>
  <c r="K861" i="2"/>
  <c r="G861" i="2"/>
  <c r="H861" i="2" s="1"/>
  <c r="BE861" i="2"/>
  <c r="BF861" i="2"/>
  <c r="BG861" i="2"/>
  <c r="BH861" i="2"/>
  <c r="BE1327" i="2"/>
  <c r="L1327" i="2"/>
  <c r="BG1327" i="2"/>
  <c r="CC1327" i="2"/>
  <c r="J1327" i="2"/>
  <c r="BF1327" i="2"/>
  <c r="K1327" i="2"/>
  <c r="L2229" i="2"/>
  <c r="J2229" i="2"/>
  <c r="K2229" i="2"/>
  <c r="BE2229" i="2"/>
  <c r="BF2229" i="2"/>
  <c r="BG2229" i="2"/>
  <c r="BH2229" i="2"/>
  <c r="G2229" i="2"/>
  <c r="H2229" i="2" s="1"/>
  <c r="P39" i="1"/>
  <c r="F2295" i="2"/>
  <c r="L1723" i="2"/>
  <c r="BE1723" i="2"/>
  <c r="BF1723" i="2"/>
  <c r="BG1723" i="2"/>
  <c r="BH1723" i="2"/>
  <c r="J1723" i="2"/>
  <c r="K1723" i="2"/>
  <c r="G1723" i="2"/>
  <c r="H1723" i="2" s="1"/>
  <c r="J2033" i="2"/>
  <c r="L2033" i="2"/>
  <c r="K2033" i="2"/>
  <c r="G2033" i="2"/>
  <c r="H2033" i="2" s="1"/>
  <c r="BE2033" i="2"/>
  <c r="BF2033" i="2"/>
  <c r="BG2033" i="2"/>
  <c r="BH2033" i="2"/>
  <c r="J970" i="2"/>
  <c r="BH970" i="2"/>
  <c r="BE970" i="2"/>
  <c r="BF970" i="2"/>
  <c r="L970" i="2"/>
  <c r="CC970" i="2"/>
  <c r="G970" i="2"/>
  <c r="H970" i="2" s="1"/>
  <c r="BG970" i="2"/>
  <c r="K970" i="2"/>
  <c r="D351" i="2"/>
  <c r="BH692" i="2"/>
  <c r="BE692" i="2"/>
  <c r="G692" i="2"/>
  <c r="H692" i="2" s="1"/>
  <c r="BG692" i="2"/>
  <c r="BF692" i="2"/>
  <c r="J692" i="2"/>
  <c r="K692" i="2"/>
  <c r="L692" i="2"/>
  <c r="CC692" i="2"/>
  <c r="J1885" i="2"/>
  <c r="G1885" i="2"/>
  <c r="H1885" i="2" s="1"/>
  <c r="K1885" i="2"/>
  <c r="BE1885" i="2"/>
  <c r="L1885" i="2"/>
  <c r="BF1885" i="2"/>
  <c r="BG1885" i="2"/>
  <c r="BH1885" i="2"/>
  <c r="BD3233" i="2"/>
  <c r="V52" i="1"/>
  <c r="J2975" i="2"/>
  <c r="L2975" i="2"/>
  <c r="K2975" i="2"/>
  <c r="BE2975" i="2"/>
  <c r="BF2975" i="2"/>
  <c r="BG2975" i="2"/>
  <c r="BH2975" i="2"/>
  <c r="G2975" i="2"/>
  <c r="H2975" i="2" s="1"/>
  <c r="J2043" i="2"/>
  <c r="L2043" i="2"/>
  <c r="K2043" i="2"/>
  <c r="BF2043" i="2"/>
  <c r="BG2043" i="2"/>
  <c r="BH2043" i="2"/>
  <c r="G2043" i="2"/>
  <c r="H2043" i="2" s="1"/>
  <c r="BE2043" i="2"/>
  <c r="BE704" i="2"/>
  <c r="BH704" i="2"/>
  <c r="K704" i="2"/>
  <c r="BG704" i="2"/>
  <c r="G704" i="2"/>
  <c r="H704" i="2" s="1"/>
  <c r="J704" i="2"/>
  <c r="BF704" i="2"/>
  <c r="L704" i="2"/>
  <c r="K950" i="2"/>
  <c r="CC950" i="2"/>
  <c r="G950" i="2"/>
  <c r="H950" i="2" s="1"/>
  <c r="J950" i="2"/>
  <c r="J2437" i="2"/>
  <c r="L2437" i="2"/>
  <c r="K2437" i="2"/>
  <c r="BE2437" i="2"/>
  <c r="BF2437" i="2"/>
  <c r="BG2437" i="2"/>
  <c r="BH2437" i="2"/>
  <c r="G2437" i="2"/>
  <c r="H2437" i="2" s="1"/>
  <c r="L2461" i="2"/>
  <c r="BH2461" i="2"/>
  <c r="G2461" i="2"/>
  <c r="H2461" i="2" s="1"/>
  <c r="BE2461" i="2"/>
  <c r="J2461" i="2"/>
  <c r="K2461" i="2"/>
  <c r="BG2461" i="2"/>
  <c r="BF2461" i="2"/>
  <c r="J2929" i="2"/>
  <c r="K2929" i="2"/>
  <c r="L2929" i="2"/>
  <c r="BE2929" i="2"/>
  <c r="BF2929" i="2"/>
  <c r="BG2929" i="2"/>
  <c r="BH2929" i="2"/>
  <c r="G2929" i="2"/>
  <c r="H2929" i="2" s="1"/>
  <c r="J2705" i="2"/>
  <c r="BG2705" i="2"/>
  <c r="K2705" i="2"/>
  <c r="CD2705" i="2"/>
  <c r="BE2705" i="2"/>
  <c r="G2705" i="2"/>
  <c r="H2705" i="2" s="1"/>
  <c r="BH2705" i="2"/>
  <c r="G864" i="2"/>
  <c r="H864" i="2" s="1"/>
  <c r="BE864" i="2"/>
  <c r="BF864" i="2"/>
  <c r="BG864" i="2"/>
  <c r="BH864" i="2"/>
  <c r="L864" i="2"/>
  <c r="K864" i="2"/>
  <c r="J864" i="2"/>
  <c r="L2243" i="2"/>
  <c r="J2243" i="2"/>
  <c r="K2243" i="2"/>
  <c r="G2243" i="2"/>
  <c r="H2243" i="2" s="1"/>
  <c r="BE2243" i="2"/>
  <c r="BF2243" i="2"/>
  <c r="BG2243" i="2"/>
  <c r="BH2243" i="2"/>
  <c r="BF436" i="2"/>
  <c r="BG436" i="2"/>
  <c r="G436" i="2"/>
  <c r="H436" i="2" s="1"/>
  <c r="CC436" i="2"/>
  <c r="L436" i="2"/>
  <c r="BE436" i="2"/>
  <c r="K436" i="2"/>
  <c r="J436" i="2"/>
  <c r="BH436" i="2"/>
  <c r="BD348" i="2"/>
  <c r="V10" i="1"/>
  <c r="L2474" i="2"/>
  <c r="J2474" i="2"/>
  <c r="K2474" i="2"/>
  <c r="BE2474" i="2"/>
  <c r="BF2474" i="2"/>
  <c r="BG2474" i="2"/>
  <c r="BH2474" i="2"/>
  <c r="G2474" i="2"/>
  <c r="H2474" i="2" s="1"/>
  <c r="J2057" i="2"/>
  <c r="L2057" i="2"/>
  <c r="K2057" i="2"/>
  <c r="BE2057" i="2"/>
  <c r="BF2057" i="2"/>
  <c r="BG2057" i="2"/>
  <c r="BH2057" i="2"/>
  <c r="G2057" i="2"/>
  <c r="H2057" i="2" s="1"/>
  <c r="K2283" i="2"/>
  <c r="L2283" i="2"/>
  <c r="J2283" i="2"/>
  <c r="G2283" i="2"/>
  <c r="H2283" i="2" s="1"/>
  <c r="BE2283" i="2"/>
  <c r="BF2283" i="2"/>
  <c r="BG2283" i="2"/>
  <c r="BH2283" i="2"/>
  <c r="BE1422" i="2"/>
  <c r="BG1422" i="2"/>
  <c r="BF1422" i="2"/>
  <c r="L1422" i="2"/>
  <c r="K1422" i="2"/>
  <c r="J1422" i="2"/>
  <c r="BH1422" i="2"/>
  <c r="G1422" i="2"/>
  <c r="H1422" i="2" s="1"/>
  <c r="K2974" i="2"/>
  <c r="G2974" i="2"/>
  <c r="H2974" i="2" s="1"/>
  <c r="BE2974" i="2"/>
  <c r="BF2974" i="2"/>
  <c r="BG2974" i="2"/>
  <c r="BH2974" i="2"/>
  <c r="L2974" i="2"/>
  <c r="J2974" i="2"/>
  <c r="BG2939" i="2"/>
  <c r="BE2939" i="2"/>
  <c r="BF2939" i="2"/>
  <c r="BH2939" i="2"/>
  <c r="J2939" i="2"/>
  <c r="L2939" i="2"/>
  <c r="K2939" i="2"/>
  <c r="G2939" i="2"/>
  <c r="H2939" i="2" s="1"/>
  <c r="L1424" i="2"/>
  <c r="BF1424" i="2"/>
  <c r="BG1424" i="2"/>
  <c r="BH1424" i="2"/>
  <c r="BE1424" i="2"/>
  <c r="J1424" i="2"/>
  <c r="K1424" i="2"/>
  <c r="G1424" i="2"/>
  <c r="H1424" i="2" s="1"/>
  <c r="J2030" i="2"/>
  <c r="L2030" i="2"/>
  <c r="K2030" i="2"/>
  <c r="BE2030" i="2"/>
  <c r="BF2030" i="2"/>
  <c r="BG2030" i="2"/>
  <c r="BH2030" i="2"/>
  <c r="G2030" i="2"/>
  <c r="H2030" i="2" s="1"/>
  <c r="BH86" i="2"/>
  <c r="L86" i="2"/>
  <c r="G86" i="2"/>
  <c r="H86" i="2" s="1"/>
  <c r="J86" i="2"/>
  <c r="BE86" i="2"/>
  <c r="K86" i="2"/>
  <c r="BF86" i="2"/>
  <c r="BG86" i="2"/>
  <c r="BE1781" i="2"/>
  <c r="BF1781" i="2"/>
  <c r="BG1781" i="2"/>
  <c r="BH1781" i="2"/>
  <c r="K1781" i="2"/>
  <c r="J1781" i="2"/>
  <c r="L1781" i="2"/>
  <c r="G1781" i="2"/>
  <c r="H1781" i="2" s="1"/>
  <c r="G973" i="2"/>
  <c r="H973" i="2" s="1"/>
  <c r="CC973" i="2"/>
  <c r="K973" i="2"/>
  <c r="L973" i="2"/>
  <c r="J973" i="2"/>
  <c r="BE1007" i="2"/>
  <c r="L1007" i="2"/>
  <c r="J1007" i="2"/>
  <c r="G1007" i="2"/>
  <c r="H1007" i="2" s="1"/>
  <c r="K1007" i="2"/>
  <c r="BF1007" i="2"/>
  <c r="CC1007" i="2"/>
  <c r="BH1007" i="2"/>
  <c r="BG1007" i="2"/>
  <c r="J2092" i="2"/>
  <c r="L2092" i="2"/>
  <c r="K2092" i="2"/>
  <c r="BE2092" i="2"/>
  <c r="BF2092" i="2"/>
  <c r="BG2092" i="2"/>
  <c r="BH2092" i="2"/>
  <c r="G2092" i="2"/>
  <c r="H2092" i="2" s="1"/>
  <c r="J3024" i="2"/>
  <c r="L3024" i="2"/>
  <c r="K3024" i="2"/>
  <c r="BE3024" i="2"/>
  <c r="BF3024" i="2"/>
  <c r="BG3024" i="2"/>
  <c r="BH3024" i="2"/>
  <c r="G3024" i="2"/>
  <c r="H3024" i="2" s="1"/>
  <c r="K898" i="2"/>
  <c r="J898" i="2"/>
  <c r="BH898" i="2"/>
  <c r="G898" i="2"/>
  <c r="H898" i="2" s="1"/>
  <c r="BE898" i="2"/>
  <c r="BF898" i="2"/>
  <c r="BG898" i="2"/>
  <c r="L898" i="2"/>
  <c r="CD324" i="2"/>
  <c r="G324" i="2"/>
  <c r="H324" i="2" s="1"/>
  <c r="BE680" i="2"/>
  <c r="J680" i="2"/>
  <c r="BG680" i="2"/>
  <c r="BH680" i="2"/>
  <c r="CC680" i="2"/>
  <c r="V30" i="1"/>
  <c r="BD1816" i="2"/>
  <c r="G1797" i="2"/>
  <c r="H1797" i="2" s="1"/>
  <c r="J1797" i="2"/>
  <c r="L1797" i="2"/>
  <c r="K1797" i="2"/>
  <c r="BE1797" i="2"/>
  <c r="BF1797" i="2"/>
  <c r="BG1797" i="2"/>
  <c r="BH1797" i="2"/>
  <c r="K2457" i="2"/>
  <c r="L2457" i="2"/>
  <c r="J2457" i="2"/>
  <c r="BE2457" i="2"/>
  <c r="BF2457" i="2"/>
  <c r="BG2457" i="2"/>
  <c r="BH2457" i="2"/>
  <c r="G2457" i="2"/>
  <c r="H2457" i="2" s="1"/>
  <c r="K2897" i="2"/>
  <c r="J2897" i="2"/>
  <c r="BG2897" i="2"/>
  <c r="L2897" i="2"/>
  <c r="BE2897" i="2"/>
  <c r="G2897" i="2"/>
  <c r="H2897" i="2" s="1"/>
  <c r="CD1105" i="2"/>
  <c r="G1105" i="2"/>
  <c r="H1105" i="2" s="1"/>
  <c r="K1105" i="2"/>
  <c r="BG1105" i="2"/>
  <c r="BF1105" i="2"/>
  <c r="L1105" i="2"/>
  <c r="J1105" i="2"/>
  <c r="BH1105" i="2"/>
  <c r="BE1105" i="2"/>
  <c r="G2240" i="2"/>
  <c r="H2240" i="2" s="1"/>
  <c r="BE2240" i="2"/>
  <c r="BF2240" i="2"/>
  <c r="BG2240" i="2"/>
  <c r="BH2240" i="2"/>
  <c r="K2240" i="2"/>
  <c r="J2240" i="2"/>
  <c r="L2240" i="2"/>
  <c r="K2964" i="2"/>
  <c r="J2964" i="2"/>
  <c r="L2964" i="2"/>
  <c r="BG2964" i="2"/>
  <c r="BH2964" i="2"/>
  <c r="G2964" i="2"/>
  <c r="H2964" i="2" s="1"/>
  <c r="BE2964" i="2"/>
  <c r="BF2964" i="2"/>
  <c r="G2191" i="2"/>
  <c r="H2191" i="2" s="1"/>
  <c r="K2191" i="2"/>
  <c r="L2191" i="2"/>
  <c r="CC2191" i="2"/>
  <c r="L1453" i="2"/>
  <c r="J1453" i="2"/>
  <c r="BE1453" i="2"/>
  <c r="BF1453" i="2"/>
  <c r="BG1453" i="2"/>
  <c r="BH1453" i="2"/>
  <c r="G1453" i="2"/>
  <c r="H1453" i="2" s="1"/>
  <c r="K1453" i="2"/>
  <c r="L2257" i="2"/>
  <c r="J2257" i="2"/>
  <c r="K2257" i="2"/>
  <c r="BE2257" i="2"/>
  <c r="BF2257" i="2"/>
  <c r="BG2257" i="2"/>
  <c r="BH2257" i="2"/>
  <c r="G2257" i="2"/>
  <c r="H2257" i="2" s="1"/>
  <c r="G321" i="2"/>
  <c r="H321" i="2" s="1"/>
  <c r="CD321" i="2"/>
  <c r="D1835" i="2"/>
  <c r="L31" i="1"/>
  <c r="J874" i="2"/>
  <c r="L874" i="2"/>
  <c r="K874" i="2"/>
  <c r="BE874" i="2"/>
  <c r="BF874" i="2"/>
  <c r="BG874" i="2"/>
  <c r="BH874" i="2"/>
  <c r="G874" i="2"/>
  <c r="H874" i="2" s="1"/>
  <c r="L1188" i="2"/>
  <c r="BE1188" i="2"/>
  <c r="BF1188" i="2"/>
  <c r="BG1188" i="2"/>
  <c r="BH1188" i="2"/>
  <c r="G1188" i="2"/>
  <c r="H1188" i="2" s="1"/>
  <c r="K1188" i="2"/>
  <c r="J1188" i="2"/>
  <c r="J2054" i="2"/>
  <c r="L2054" i="2"/>
  <c r="K2054" i="2"/>
  <c r="BE2054" i="2"/>
  <c r="BF2054" i="2"/>
  <c r="BG2054" i="2"/>
  <c r="BH2054" i="2"/>
  <c r="G2054" i="2"/>
  <c r="H2054" i="2" s="1"/>
  <c r="L2776" i="2"/>
  <c r="G2776" i="2"/>
  <c r="H2776" i="2" s="1"/>
  <c r="K2776" i="2"/>
  <c r="G3174" i="2"/>
  <c r="H3174" i="2" s="1"/>
  <c r="L3174" i="2"/>
  <c r="J3174" i="2"/>
  <c r="K3174" i="2"/>
  <c r="BE3174" i="2"/>
  <c r="BF3174" i="2"/>
  <c r="BG3174" i="2"/>
  <c r="BH3174" i="2"/>
  <c r="L1180" i="2"/>
  <c r="K1180" i="2"/>
  <c r="J1180" i="2"/>
  <c r="BE1180" i="2"/>
  <c r="BF1180" i="2"/>
  <c r="BG1180" i="2"/>
  <c r="BH1180" i="2"/>
  <c r="G1180" i="2"/>
  <c r="H1180" i="2" s="1"/>
  <c r="K163" i="2"/>
  <c r="BE163" i="2"/>
  <c r="BF163" i="2"/>
  <c r="BG163" i="2"/>
  <c r="J163" i="2"/>
  <c r="BH163" i="2"/>
  <c r="L163" i="2"/>
  <c r="G163" i="2"/>
  <c r="H163" i="2" s="1"/>
  <c r="J2094" i="2"/>
  <c r="L2094" i="2"/>
  <c r="K2094" i="2"/>
  <c r="BE2094" i="2"/>
  <c r="BF2094" i="2"/>
  <c r="BG2094" i="2"/>
  <c r="BH2094" i="2"/>
  <c r="G2094" i="2"/>
  <c r="H2094" i="2" s="1"/>
  <c r="L2343" i="2"/>
  <c r="K2343" i="2"/>
  <c r="BG2343" i="2"/>
  <c r="CC2343" i="2"/>
  <c r="G2343" i="2"/>
  <c r="H2343" i="2" s="1"/>
  <c r="BF2343" i="2"/>
  <c r="BE2343" i="2"/>
  <c r="BH2343" i="2"/>
  <c r="J2343" i="2"/>
  <c r="CD309" i="2"/>
  <c r="BF309" i="2"/>
  <c r="BH309" i="2"/>
  <c r="G309" i="2"/>
  <c r="H309" i="2" s="1"/>
  <c r="BG309" i="2"/>
  <c r="J309" i="2"/>
  <c r="BE309" i="2"/>
  <c r="K309" i="2"/>
  <c r="L309" i="2"/>
  <c r="K1315" i="2"/>
  <c r="L1315" i="2"/>
  <c r="G1315" i="2"/>
  <c r="H1315" i="2" s="1"/>
  <c r="J1315" i="2"/>
  <c r="J2019" i="2"/>
  <c r="L2019" i="2"/>
  <c r="K2019" i="2"/>
  <c r="BE2019" i="2"/>
  <c r="BF2019" i="2"/>
  <c r="BG2019" i="2"/>
  <c r="BH2019" i="2"/>
  <c r="G2019" i="2"/>
  <c r="H2019" i="2" s="1"/>
  <c r="K3075" i="2"/>
  <c r="CC3075" i="2"/>
  <c r="BH3075" i="2"/>
  <c r="G3075" i="2"/>
  <c r="H3075" i="2" s="1"/>
  <c r="BG3075" i="2"/>
  <c r="J3075" i="2"/>
  <c r="G599" i="2"/>
  <c r="H599" i="2" s="1"/>
  <c r="CD599" i="2"/>
  <c r="L599" i="2"/>
  <c r="J599" i="2"/>
  <c r="K881" i="2"/>
  <c r="J881" i="2"/>
  <c r="L881" i="2"/>
  <c r="BE881" i="2"/>
  <c r="BF881" i="2"/>
  <c r="BG881" i="2"/>
  <c r="BH881" i="2"/>
  <c r="G881" i="2"/>
  <c r="H881" i="2" s="1"/>
  <c r="BA1227" i="2"/>
  <c r="R21" i="1"/>
  <c r="G1800" i="2"/>
  <c r="H1800" i="2" s="1"/>
  <c r="J1800" i="2"/>
  <c r="L1800" i="2"/>
  <c r="K1800" i="2"/>
  <c r="BE1800" i="2"/>
  <c r="BF1800" i="2"/>
  <c r="BG1800" i="2"/>
  <c r="BH1800" i="2"/>
  <c r="J458" i="2"/>
  <c r="CC458" i="2"/>
  <c r="BH458" i="2"/>
  <c r="L3176" i="2"/>
  <c r="G3176" i="2"/>
  <c r="H3176" i="2" s="1"/>
  <c r="K3176" i="2"/>
  <c r="J3176" i="2"/>
  <c r="BE3176" i="2"/>
  <c r="BF3176" i="2"/>
  <c r="BG3176" i="2"/>
  <c r="BH3176" i="2"/>
  <c r="BG202" i="2"/>
  <c r="J202" i="2"/>
  <c r="BH202" i="2"/>
  <c r="G202" i="2"/>
  <c r="H202" i="2" s="1"/>
  <c r="K202" i="2"/>
  <c r="L202" i="2"/>
  <c r="BE202" i="2"/>
  <c r="BF202" i="2"/>
  <c r="G472" i="2"/>
  <c r="H472" i="2" s="1"/>
  <c r="BH472" i="2"/>
  <c r="J472" i="2"/>
  <c r="L472" i="2"/>
  <c r="BG472" i="2"/>
  <c r="BF472" i="2"/>
  <c r="BE472" i="2"/>
  <c r="CC472" i="2"/>
  <c r="K472" i="2"/>
  <c r="CC756" i="2"/>
  <c r="K756" i="2"/>
  <c r="G756" i="2"/>
  <c r="H756" i="2" s="1"/>
  <c r="J756" i="2"/>
  <c r="L756" i="2"/>
  <c r="L2381" i="2"/>
  <c r="BE2381" i="2"/>
  <c r="BG2381" i="2"/>
  <c r="BH2381" i="2"/>
  <c r="K1450" i="2"/>
  <c r="BE1450" i="2"/>
  <c r="BG1450" i="2"/>
  <c r="BH1450" i="2"/>
  <c r="BF1450" i="2"/>
  <c r="L1450" i="2"/>
  <c r="G1450" i="2"/>
  <c r="H1450" i="2" s="1"/>
  <c r="J1450" i="2"/>
  <c r="J3008" i="2"/>
  <c r="K3008" i="2"/>
  <c r="L3008" i="2"/>
  <c r="BH3008" i="2"/>
  <c r="G3008" i="2"/>
  <c r="H3008" i="2" s="1"/>
  <c r="BE3008" i="2"/>
  <c r="BF3008" i="2"/>
  <c r="BG3008" i="2"/>
  <c r="K1221" i="2"/>
  <c r="L1221" i="2"/>
  <c r="J1221" i="2"/>
  <c r="BE1221" i="2"/>
  <c r="BF1221" i="2"/>
  <c r="BG1221" i="2"/>
  <c r="BH1221" i="2"/>
  <c r="G1221" i="2"/>
  <c r="H1221" i="2" s="1"/>
  <c r="K2470" i="2"/>
  <c r="L2470" i="2"/>
  <c r="J2470" i="2"/>
  <c r="G2470" i="2"/>
  <c r="H2470" i="2" s="1"/>
  <c r="BE2470" i="2"/>
  <c r="BF2470" i="2"/>
  <c r="BG2470" i="2"/>
  <c r="BH2470" i="2"/>
  <c r="L2074" i="2"/>
  <c r="K2074" i="2"/>
  <c r="J2074" i="2"/>
  <c r="BE2074" i="2"/>
  <c r="BF2074" i="2"/>
  <c r="BG2074" i="2"/>
  <c r="BH2074" i="2"/>
  <c r="G2074" i="2"/>
  <c r="H2074" i="2" s="1"/>
  <c r="J1881" i="2"/>
  <c r="BH1881" i="2"/>
  <c r="BE1881" i="2"/>
  <c r="BF1881" i="2"/>
  <c r="BG1881" i="2"/>
  <c r="L1881" i="2"/>
  <c r="K1881" i="2"/>
  <c r="G1881" i="2"/>
  <c r="H1881" i="2" s="1"/>
  <c r="L1430" i="2"/>
  <c r="K1430" i="2"/>
  <c r="G1430" i="2"/>
  <c r="H1430" i="2" s="1"/>
  <c r="J1430" i="2"/>
  <c r="BE1430" i="2"/>
  <c r="BF1430" i="2"/>
  <c r="BG1430" i="2"/>
  <c r="BH1430" i="2"/>
  <c r="L2073" i="2"/>
  <c r="K2073" i="2"/>
  <c r="J2073" i="2"/>
  <c r="BE2073" i="2"/>
  <c r="BF2073" i="2"/>
  <c r="BG2073" i="2"/>
  <c r="BH2073" i="2"/>
  <c r="G2073" i="2"/>
  <c r="H2073" i="2" s="1"/>
  <c r="K2674" i="2"/>
  <c r="BF2674" i="2"/>
  <c r="BH2674" i="2"/>
  <c r="L2674" i="2"/>
  <c r="J2674" i="2"/>
  <c r="BE2674" i="2"/>
  <c r="CD2674" i="2"/>
  <c r="BG2674" i="2"/>
  <c r="G2674" i="2"/>
  <c r="H2674" i="2" s="1"/>
  <c r="D1816" i="2"/>
  <c r="L30" i="1"/>
  <c r="L2263" i="2"/>
  <c r="BE2263" i="2"/>
  <c r="BF2263" i="2"/>
  <c r="BG2263" i="2"/>
  <c r="BH2263" i="2"/>
  <c r="G2263" i="2"/>
  <c r="H2263" i="2" s="1"/>
  <c r="J2263" i="2"/>
  <c r="K2263" i="2"/>
  <c r="J2434" i="2"/>
  <c r="G2434" i="2"/>
  <c r="H2434" i="2" s="1"/>
  <c r="BH2434" i="2"/>
  <c r="BF2434" i="2"/>
  <c r="BE2434" i="2"/>
  <c r="L2434" i="2"/>
  <c r="BG2434" i="2"/>
  <c r="K2434" i="2"/>
  <c r="BF237" i="2"/>
  <c r="K237" i="2"/>
  <c r="BG237" i="2"/>
  <c r="CC237" i="2"/>
  <c r="J237" i="2"/>
  <c r="BG288" i="2"/>
  <c r="BE288" i="2"/>
  <c r="K288" i="2"/>
  <c r="L288" i="2"/>
  <c r="G288" i="2"/>
  <c r="H288" i="2" s="1"/>
  <c r="J288" i="2"/>
  <c r="BF288" i="2"/>
  <c r="BH288" i="2"/>
  <c r="CD288" i="2"/>
  <c r="J3057" i="2"/>
  <c r="G3057" i="2"/>
  <c r="H3057" i="2" s="1"/>
  <c r="BE3057" i="2"/>
  <c r="BF3057" i="2"/>
  <c r="BG3057" i="2"/>
  <c r="BH3057" i="2"/>
  <c r="L3057" i="2"/>
  <c r="K3057" i="2"/>
  <c r="K3003" i="2"/>
  <c r="L3003" i="2"/>
  <c r="G3003" i="2"/>
  <c r="H3003" i="2" s="1"/>
  <c r="BE3003" i="2"/>
  <c r="BF3003" i="2"/>
  <c r="BG3003" i="2"/>
  <c r="BH3003" i="2"/>
  <c r="J3003" i="2"/>
  <c r="CD2716" i="2"/>
  <c r="G2716" i="2"/>
  <c r="H2716" i="2" s="1"/>
  <c r="K2716" i="2"/>
  <c r="L2716" i="2"/>
  <c r="J2716" i="2"/>
  <c r="K253" i="2"/>
  <c r="BG1486" i="2"/>
  <c r="BE788" i="2"/>
  <c r="D420" i="2"/>
  <c r="BB2918" i="2"/>
  <c r="BC420" i="2"/>
  <c r="BB1272" i="2"/>
  <c r="BG2182" i="2"/>
  <c r="BF615" i="2"/>
  <c r="G2553" i="2"/>
  <c r="H2553" i="2" s="1"/>
  <c r="J253" i="2"/>
  <c r="BF751" i="2"/>
  <c r="J959" i="2"/>
  <c r="BG2687" i="2"/>
  <c r="BH977" i="2"/>
  <c r="BE1486" i="2"/>
  <c r="CC1662" i="2"/>
  <c r="BG405" i="2"/>
  <c r="G1596" i="2"/>
  <c r="H1596" i="2" s="1"/>
  <c r="J446" i="2"/>
  <c r="M1137" i="2"/>
  <c r="BF801" i="2"/>
  <c r="BF3104" i="2"/>
  <c r="BH2585" i="2"/>
  <c r="J256" i="2"/>
  <c r="BG238" i="2"/>
  <c r="BH774" i="2"/>
  <c r="CD3155" i="2"/>
  <c r="BF2529" i="2"/>
  <c r="BG2733" i="2"/>
  <c r="L978" i="2"/>
  <c r="K1625" i="2"/>
  <c r="M1097" i="2"/>
  <c r="BG1611" i="2"/>
  <c r="K394" i="2"/>
  <c r="BG2584" i="2"/>
  <c r="BE2713" i="2"/>
  <c r="BG1144" i="2"/>
  <c r="L1491" i="2"/>
  <c r="J2691" i="2"/>
  <c r="BE3063" i="2"/>
  <c r="G761" i="2"/>
  <c r="H761" i="2" s="1"/>
  <c r="BH1550" i="2"/>
  <c r="BF804" i="2"/>
  <c r="BE1132" i="2"/>
  <c r="BF403" i="2"/>
  <c r="BG1303" i="2"/>
  <c r="CC358" i="2"/>
  <c r="CC263" i="2"/>
  <c r="BE557" i="2"/>
  <c r="BH825" i="2"/>
  <c r="BH222" i="2"/>
  <c r="BH1672" i="2"/>
  <c r="BH577" i="2"/>
  <c r="K2364" i="2"/>
  <c r="L2934" i="2"/>
  <c r="J2934" i="2"/>
  <c r="K2934" i="2"/>
  <c r="BE2934" i="2"/>
  <c r="BF2934" i="2"/>
  <c r="BG2934" i="2"/>
  <c r="BH2934" i="2"/>
  <c r="G2934" i="2"/>
  <c r="H2934" i="2" s="1"/>
  <c r="J2014" i="2"/>
  <c r="L2014" i="2"/>
  <c r="K2014" i="2"/>
  <c r="BF2014" i="2"/>
  <c r="BG2014" i="2"/>
  <c r="BH2014" i="2"/>
  <c r="G2014" i="2"/>
  <c r="H2014" i="2" s="1"/>
  <c r="BE2014" i="2"/>
  <c r="G45" i="2"/>
  <c r="H45" i="2" s="1"/>
  <c r="L45" i="2"/>
  <c r="BE45" i="2"/>
  <c r="BF45" i="2"/>
  <c r="K45" i="2"/>
  <c r="BG45" i="2"/>
  <c r="BH45" i="2"/>
  <c r="J45" i="2"/>
  <c r="J2018" i="2"/>
  <c r="L2018" i="2"/>
  <c r="K2018" i="2"/>
  <c r="BE2018" i="2"/>
  <c r="BF2018" i="2"/>
  <c r="BG2018" i="2"/>
  <c r="BH2018" i="2"/>
  <c r="G2018" i="2"/>
  <c r="H2018" i="2" s="1"/>
  <c r="G2446" i="2"/>
  <c r="H2446" i="2" s="1"/>
  <c r="L2446" i="2"/>
  <c r="BH2446" i="2"/>
  <c r="BG2446" i="2"/>
  <c r="BF2446" i="2"/>
  <c r="K2446" i="2"/>
  <c r="BE2446" i="2"/>
  <c r="J2446" i="2"/>
  <c r="BE1404" i="2"/>
  <c r="BF1404" i="2"/>
  <c r="BG1404" i="2"/>
  <c r="BH1404" i="2"/>
  <c r="L1404" i="2"/>
  <c r="J1404" i="2"/>
  <c r="G1404" i="2"/>
  <c r="H1404" i="2" s="1"/>
  <c r="K1404" i="2"/>
  <c r="J2679" i="2"/>
  <c r="G2679" i="2"/>
  <c r="H2679" i="2" s="1"/>
  <c r="L2679" i="2"/>
  <c r="K2679" i="2"/>
  <c r="BF1446" i="2"/>
  <c r="BE1446" i="2"/>
  <c r="J1446" i="2"/>
  <c r="G1446" i="2"/>
  <c r="H1446" i="2" s="1"/>
  <c r="K1446" i="2"/>
  <c r="L1446" i="2"/>
  <c r="BH1446" i="2"/>
  <c r="BG1446" i="2"/>
  <c r="K1892" i="2"/>
  <c r="L1892" i="2"/>
  <c r="J1892" i="2"/>
  <c r="BE1892" i="2"/>
  <c r="BF1892" i="2"/>
  <c r="BG1892" i="2"/>
  <c r="BH1892" i="2"/>
  <c r="G1892" i="2"/>
  <c r="H1892" i="2" s="1"/>
  <c r="G1750" i="2"/>
  <c r="H1750" i="2" s="1"/>
  <c r="BF1750" i="2"/>
  <c r="BE1750" i="2"/>
  <c r="J1750" i="2"/>
  <c r="BH1750" i="2"/>
  <c r="BG1750" i="2"/>
  <c r="K1750" i="2"/>
  <c r="L1750" i="2"/>
  <c r="L2122" i="2"/>
  <c r="J2122" i="2"/>
  <c r="K2122" i="2"/>
  <c r="BE2122" i="2"/>
  <c r="BF2122" i="2"/>
  <c r="BG2122" i="2"/>
  <c r="BH2122" i="2"/>
  <c r="G2122" i="2"/>
  <c r="H2122" i="2" s="1"/>
  <c r="BG55" i="2"/>
  <c r="L55" i="2"/>
  <c r="BH55" i="2"/>
  <c r="J55" i="2"/>
  <c r="K55" i="2"/>
  <c r="G55" i="2"/>
  <c r="H55" i="2" s="1"/>
  <c r="BE55" i="2"/>
  <c r="BF55" i="2"/>
  <c r="BH95" i="2"/>
  <c r="J95" i="2"/>
  <c r="G95" i="2"/>
  <c r="H95" i="2" s="1"/>
  <c r="L95" i="2"/>
  <c r="BE95" i="2"/>
  <c r="BF95" i="2"/>
  <c r="BG95" i="2"/>
  <c r="K95" i="2"/>
  <c r="G2238" i="2"/>
  <c r="H2238" i="2" s="1"/>
  <c r="BE2238" i="2"/>
  <c r="BF2238" i="2"/>
  <c r="BG2238" i="2"/>
  <c r="BH2238" i="2"/>
  <c r="J2238" i="2"/>
  <c r="L2238" i="2"/>
  <c r="K2238" i="2"/>
  <c r="J172" i="2"/>
  <c r="L172" i="2"/>
  <c r="BE172" i="2"/>
  <c r="BF172" i="2"/>
  <c r="BG172" i="2"/>
  <c r="BH172" i="2"/>
  <c r="K172" i="2"/>
  <c r="G172" i="2"/>
  <c r="H172" i="2" s="1"/>
  <c r="CC982" i="2"/>
  <c r="L982" i="2"/>
  <c r="BH982" i="2"/>
  <c r="BG982" i="2"/>
  <c r="J982" i="2"/>
  <c r="K982" i="2"/>
  <c r="G982" i="2"/>
  <c r="H982" i="2" s="1"/>
  <c r="BE982" i="2"/>
  <c r="BF982" i="2"/>
  <c r="L3052" i="2"/>
  <c r="K3052" i="2"/>
  <c r="J3052" i="2"/>
  <c r="BE3052" i="2"/>
  <c r="BF3052" i="2"/>
  <c r="BG3052" i="2"/>
  <c r="BH3052" i="2"/>
  <c r="G3052" i="2"/>
  <c r="H3052" i="2" s="1"/>
  <c r="J928" i="2"/>
  <c r="L928" i="2"/>
  <c r="K928" i="2"/>
  <c r="G928" i="2"/>
  <c r="H928" i="2" s="1"/>
  <c r="BE928" i="2"/>
  <c r="BF928" i="2"/>
  <c r="BG928" i="2"/>
  <c r="BH928" i="2"/>
  <c r="K2467" i="2"/>
  <c r="L2467" i="2"/>
  <c r="J2467" i="2"/>
  <c r="BE2467" i="2"/>
  <c r="BF2467" i="2"/>
  <c r="BG2467" i="2"/>
  <c r="BH2467" i="2"/>
  <c r="G2467" i="2"/>
  <c r="H2467" i="2" s="1"/>
  <c r="D932" i="2"/>
  <c r="L18" i="1"/>
  <c r="K2101" i="2"/>
  <c r="BG2101" i="2"/>
  <c r="G2101" i="2"/>
  <c r="H2101" i="2" s="1"/>
  <c r="L2101" i="2"/>
  <c r="BE2101" i="2"/>
  <c r="BH2101" i="2"/>
  <c r="BF2101" i="2"/>
  <c r="J2101" i="2"/>
  <c r="J1458" i="2"/>
  <c r="G1458" i="2"/>
  <c r="H1458" i="2" s="1"/>
  <c r="BG1458" i="2"/>
  <c r="K1458" i="2"/>
  <c r="BF1458" i="2"/>
  <c r="L1458" i="2"/>
  <c r="BH1458" i="2"/>
  <c r="BE1458" i="2"/>
  <c r="L1190" i="2"/>
  <c r="K1190" i="2"/>
  <c r="J1190" i="2"/>
  <c r="G1190" i="2"/>
  <c r="H1190" i="2" s="1"/>
  <c r="BE1190" i="2"/>
  <c r="BF1190" i="2"/>
  <c r="BG1190" i="2"/>
  <c r="BH1190" i="2"/>
  <c r="G2318" i="2"/>
  <c r="H2318" i="2" s="1"/>
  <c r="BX2318" i="2"/>
  <c r="L2318" i="2"/>
  <c r="K2318" i="2"/>
  <c r="J2318" i="2"/>
  <c r="BH2318" i="2"/>
  <c r="BE2318" i="2"/>
  <c r="BF2318" i="2"/>
  <c r="BG2318" i="2"/>
  <c r="K2980" i="2"/>
  <c r="J2980" i="2"/>
  <c r="L2980" i="2"/>
  <c r="BE2980" i="2"/>
  <c r="BF2980" i="2"/>
  <c r="BG2980" i="2"/>
  <c r="BH2980" i="2"/>
  <c r="G2980" i="2"/>
  <c r="H2980" i="2" s="1"/>
  <c r="CC818" i="2"/>
  <c r="G818" i="2"/>
  <c r="H818" i="2" s="1"/>
  <c r="L818" i="2"/>
  <c r="K818" i="2"/>
  <c r="J818" i="2"/>
  <c r="G1395" i="2"/>
  <c r="H1395" i="2" s="1"/>
  <c r="J1395" i="2"/>
  <c r="L1395" i="2"/>
  <c r="BE1395" i="2"/>
  <c r="BF1395" i="2"/>
  <c r="BG1395" i="2"/>
  <c r="BH1395" i="2"/>
  <c r="K1395" i="2"/>
  <c r="L2948" i="2"/>
  <c r="J2948" i="2"/>
  <c r="K2948" i="2"/>
  <c r="BF2948" i="2"/>
  <c r="BG2948" i="2"/>
  <c r="BH2948" i="2"/>
  <c r="G2948" i="2"/>
  <c r="H2948" i="2" s="1"/>
  <c r="BE2948" i="2"/>
  <c r="J808" i="2"/>
  <c r="K808" i="2"/>
  <c r="G808" i="2"/>
  <c r="H808" i="2" s="1"/>
  <c r="G1815" i="2"/>
  <c r="H1815" i="2" s="1"/>
  <c r="J1815" i="2"/>
  <c r="L1815" i="2"/>
  <c r="K1815" i="2"/>
  <c r="BH1815" i="2"/>
  <c r="BE1815" i="2"/>
  <c r="BF1815" i="2"/>
  <c r="BG1815" i="2"/>
  <c r="L1195" i="2"/>
  <c r="K1195" i="2"/>
  <c r="J1195" i="2"/>
  <c r="G1195" i="2"/>
  <c r="H1195" i="2" s="1"/>
  <c r="BE1195" i="2"/>
  <c r="BF1195" i="2"/>
  <c r="BG1195" i="2"/>
  <c r="BH1195" i="2"/>
  <c r="G1440" i="2"/>
  <c r="H1440" i="2" s="1"/>
  <c r="J1440" i="2"/>
  <c r="L1440" i="2"/>
  <c r="K1440" i="2"/>
  <c r="BE1440" i="2"/>
  <c r="BF1440" i="2"/>
  <c r="BG1440" i="2"/>
  <c r="BH1440" i="2"/>
  <c r="L2001" i="2"/>
  <c r="K2001" i="2"/>
  <c r="J2001" i="2"/>
  <c r="G2001" i="2"/>
  <c r="H2001" i="2" s="1"/>
  <c r="BE2001" i="2"/>
  <c r="BF2001" i="2"/>
  <c r="BG2001" i="2"/>
  <c r="BH2001" i="2"/>
  <c r="K930" i="2"/>
  <c r="J930" i="2"/>
  <c r="L930" i="2"/>
  <c r="G930" i="2"/>
  <c r="H930" i="2" s="1"/>
  <c r="BE930" i="2"/>
  <c r="BF930" i="2"/>
  <c r="BG930" i="2"/>
  <c r="BH930" i="2"/>
  <c r="J3021" i="2"/>
  <c r="L3021" i="2"/>
  <c r="K3021" i="2"/>
  <c r="BE3021" i="2"/>
  <c r="BF3021" i="2"/>
  <c r="BG3021" i="2"/>
  <c r="BH3021" i="2"/>
  <c r="G3021" i="2"/>
  <c r="H3021" i="2" s="1"/>
  <c r="J2041" i="2"/>
  <c r="L2041" i="2"/>
  <c r="K2041" i="2"/>
  <c r="BG2041" i="2"/>
  <c r="BH2041" i="2"/>
  <c r="G2041" i="2"/>
  <c r="H2041" i="2" s="1"/>
  <c r="BE2041" i="2"/>
  <c r="BF2041" i="2"/>
  <c r="BE1763" i="2"/>
  <c r="BF1763" i="2"/>
  <c r="BG1763" i="2"/>
  <c r="BH1763" i="2"/>
  <c r="J1763" i="2"/>
  <c r="L1763" i="2"/>
  <c r="G1763" i="2"/>
  <c r="H1763" i="2" s="1"/>
  <c r="K1763" i="2"/>
  <c r="J836" i="2"/>
  <c r="L836" i="2"/>
  <c r="K836" i="2"/>
  <c r="BE836" i="2"/>
  <c r="BF836" i="2"/>
  <c r="BG836" i="2"/>
  <c r="BH836" i="2"/>
  <c r="G836" i="2"/>
  <c r="H836" i="2" s="1"/>
  <c r="L2259" i="2"/>
  <c r="K2259" i="2"/>
  <c r="J2259" i="2"/>
  <c r="BE2259" i="2"/>
  <c r="BF2259" i="2"/>
  <c r="BG2259" i="2"/>
  <c r="BH2259" i="2"/>
  <c r="G2259" i="2"/>
  <c r="H2259" i="2" s="1"/>
  <c r="L2417" i="2"/>
  <c r="K2417" i="2"/>
  <c r="J2417" i="2"/>
  <c r="G2417" i="2"/>
  <c r="H2417" i="2" s="1"/>
  <c r="BE2417" i="2"/>
  <c r="BF2417" i="2"/>
  <c r="BG2417" i="2"/>
  <c r="BH2417" i="2"/>
  <c r="L1495" i="2"/>
  <c r="J1495" i="2"/>
  <c r="BF1495" i="2"/>
  <c r="K1495" i="2"/>
  <c r="BG1495" i="2"/>
  <c r="BH1495" i="2"/>
  <c r="G1495" i="2"/>
  <c r="H1495" i="2" s="1"/>
  <c r="BE1495" i="2"/>
  <c r="G1776" i="2"/>
  <c r="H1776" i="2" s="1"/>
  <c r="J1776" i="2"/>
  <c r="K1776" i="2"/>
  <c r="L1776" i="2"/>
  <c r="BG1776" i="2"/>
  <c r="BH1776" i="2"/>
  <c r="BF1776" i="2"/>
  <c r="BE1776" i="2"/>
  <c r="L913" i="2"/>
  <c r="K913" i="2"/>
  <c r="J913" i="2"/>
  <c r="BE913" i="2"/>
  <c r="BF913" i="2"/>
  <c r="BG913" i="2"/>
  <c r="BH913" i="2"/>
  <c r="G913" i="2"/>
  <c r="H913" i="2" s="1"/>
  <c r="K191" i="2"/>
  <c r="L191" i="2"/>
  <c r="G191" i="2"/>
  <c r="H191" i="2" s="1"/>
  <c r="J191" i="2"/>
  <c r="BE191" i="2"/>
  <c r="BF191" i="2"/>
  <c r="BG191" i="2"/>
  <c r="BH191" i="2"/>
  <c r="L2332" i="2"/>
  <c r="K2332" i="2"/>
  <c r="J2332" i="2"/>
  <c r="BE2332" i="2"/>
  <c r="BF2332" i="2"/>
  <c r="BG2332" i="2"/>
  <c r="BH2332" i="2"/>
  <c r="G2332" i="2"/>
  <c r="H2332" i="2" s="1"/>
  <c r="BX2332" i="2"/>
  <c r="G180" i="2"/>
  <c r="H180" i="2" s="1"/>
  <c r="BE180" i="2"/>
  <c r="BF180" i="2"/>
  <c r="BG180" i="2"/>
  <c r="BH180" i="2"/>
  <c r="L180" i="2"/>
  <c r="J180" i="2"/>
  <c r="K180" i="2"/>
  <c r="J1419" i="2"/>
  <c r="L1419" i="2"/>
  <c r="BF1419" i="2"/>
  <c r="BG1419" i="2"/>
  <c r="BH1419" i="2"/>
  <c r="BE1419" i="2"/>
  <c r="K1419" i="2"/>
  <c r="G1419" i="2"/>
  <c r="H1419" i="2" s="1"/>
  <c r="L709" i="2"/>
  <c r="BG709" i="2"/>
  <c r="J709" i="2"/>
  <c r="K709" i="2"/>
  <c r="BE709" i="2"/>
  <c r="BF709" i="2"/>
  <c r="G709" i="2"/>
  <c r="H709" i="2" s="1"/>
  <c r="BB1227" i="2"/>
  <c r="T21" i="1"/>
  <c r="BF1396" i="2"/>
  <c r="BG1396" i="2"/>
  <c r="BH1396" i="2"/>
  <c r="BE1396" i="2"/>
  <c r="L1396" i="2"/>
  <c r="G1396" i="2"/>
  <c r="H1396" i="2" s="1"/>
  <c r="J1396" i="2"/>
  <c r="K1396" i="2"/>
  <c r="K32" i="2"/>
  <c r="BE32" i="2"/>
  <c r="BH32" i="2"/>
  <c r="BG32" i="2"/>
  <c r="L32" i="2"/>
  <c r="J32" i="2"/>
  <c r="BF32" i="2"/>
  <c r="G32" i="2"/>
  <c r="H32" i="2" s="1"/>
  <c r="G1385" i="2"/>
  <c r="H1385" i="2" s="1"/>
  <c r="J1385" i="2"/>
  <c r="L1385" i="2"/>
  <c r="K1385" i="2"/>
  <c r="BH1385" i="2"/>
  <c r="BE1385" i="2"/>
  <c r="BF1385" i="2"/>
  <c r="BG1385" i="2"/>
  <c r="CC640" i="2"/>
  <c r="BH640" i="2"/>
  <c r="J640" i="2"/>
  <c r="BG640" i="2"/>
  <c r="BF640" i="2"/>
  <c r="L640" i="2"/>
  <c r="K640" i="2"/>
  <c r="L920" i="2"/>
  <c r="K920" i="2"/>
  <c r="J920" i="2"/>
  <c r="BE920" i="2"/>
  <c r="BF920" i="2"/>
  <c r="BG920" i="2"/>
  <c r="BH920" i="2"/>
  <c r="G920" i="2"/>
  <c r="H920" i="2" s="1"/>
  <c r="L2251" i="2"/>
  <c r="J2251" i="2"/>
  <c r="K2251" i="2"/>
  <c r="BH2251" i="2"/>
  <c r="G2251" i="2"/>
  <c r="H2251" i="2" s="1"/>
  <c r="BE2251" i="2"/>
  <c r="BF2251" i="2"/>
  <c r="BG2251" i="2"/>
  <c r="P40" i="1"/>
  <c r="I40" i="1" s="1"/>
  <c r="F2333" i="2"/>
  <c r="L883" i="2"/>
  <c r="K883" i="2"/>
  <c r="J883" i="2"/>
  <c r="BE883" i="2"/>
  <c r="BF883" i="2"/>
  <c r="BG883" i="2"/>
  <c r="BH883" i="2"/>
  <c r="G883" i="2"/>
  <c r="H883" i="2" s="1"/>
  <c r="L1177" i="2"/>
  <c r="K1177" i="2"/>
  <c r="J1177" i="2"/>
  <c r="BE1177" i="2"/>
  <c r="BF1177" i="2"/>
  <c r="BG1177" i="2"/>
  <c r="BH1177" i="2"/>
  <c r="G1177" i="2"/>
  <c r="H1177" i="2" s="1"/>
  <c r="J1431" i="2"/>
  <c r="L1431" i="2"/>
  <c r="K1431" i="2"/>
  <c r="G1431" i="2"/>
  <c r="H1431" i="2" s="1"/>
  <c r="BH1431" i="2"/>
  <c r="BE1431" i="2"/>
  <c r="BF1431" i="2"/>
  <c r="BG1431" i="2"/>
  <c r="L2223" i="2"/>
  <c r="J2223" i="2"/>
  <c r="K2223" i="2"/>
  <c r="BE2223" i="2"/>
  <c r="BF2223" i="2"/>
  <c r="BG2223" i="2"/>
  <c r="BH2223" i="2"/>
  <c r="G2223" i="2"/>
  <c r="H2223" i="2" s="1"/>
  <c r="J1408" i="2"/>
  <c r="K1408" i="2"/>
  <c r="BE1408" i="2"/>
  <c r="BF1408" i="2"/>
  <c r="BG1408" i="2"/>
  <c r="BH1408" i="2"/>
  <c r="L1408" i="2"/>
  <c r="G1408" i="2"/>
  <c r="H1408" i="2" s="1"/>
  <c r="J201" i="2"/>
  <c r="BG201" i="2"/>
  <c r="BH201" i="2"/>
  <c r="G201" i="2"/>
  <c r="H201" i="2" s="1"/>
  <c r="K201" i="2"/>
  <c r="L201" i="2"/>
  <c r="BE201" i="2"/>
  <c r="BF201" i="2"/>
  <c r="K3167" i="2"/>
  <c r="L3167" i="2"/>
  <c r="J3167" i="2"/>
  <c r="BF3167" i="2"/>
  <c r="BG3167" i="2"/>
  <c r="BH3167" i="2"/>
  <c r="BE3167" i="2"/>
  <c r="G3167" i="2"/>
  <c r="H3167" i="2" s="1"/>
  <c r="L3048" i="2"/>
  <c r="K3048" i="2"/>
  <c r="J3048" i="2"/>
  <c r="BE3048" i="2"/>
  <c r="BF3048" i="2"/>
  <c r="BG3048" i="2"/>
  <c r="BH3048" i="2"/>
  <c r="G3048" i="2"/>
  <c r="H3048" i="2" s="1"/>
  <c r="J996" i="2"/>
  <c r="CC996" i="2"/>
  <c r="G996" i="2"/>
  <c r="H996" i="2" s="1"/>
  <c r="L996" i="2"/>
  <c r="L1771" i="2"/>
  <c r="K1771" i="2"/>
  <c r="BE1771" i="2"/>
  <c r="BF1771" i="2"/>
  <c r="BG1771" i="2"/>
  <c r="BH1771" i="2"/>
  <c r="G1771" i="2"/>
  <c r="H1771" i="2" s="1"/>
  <c r="J1771" i="2"/>
  <c r="J2281" i="2"/>
  <c r="G2281" i="2"/>
  <c r="H2281" i="2" s="1"/>
  <c r="BE2281" i="2"/>
  <c r="BF2281" i="2"/>
  <c r="BG2281" i="2"/>
  <c r="BH2281" i="2"/>
  <c r="K2281" i="2"/>
  <c r="L2281" i="2"/>
  <c r="L2710" i="2"/>
  <c r="K2710" i="2"/>
  <c r="K2448" i="2"/>
  <c r="L2448" i="2"/>
  <c r="J2448" i="2"/>
  <c r="BE2448" i="2"/>
  <c r="BF2448" i="2"/>
  <c r="BG2448" i="2"/>
  <c r="BH2448" i="2"/>
  <c r="G2448" i="2"/>
  <c r="H2448" i="2" s="1"/>
  <c r="K2942" i="2"/>
  <c r="L2942" i="2"/>
  <c r="J2942" i="2"/>
  <c r="BE2942" i="2"/>
  <c r="BF2942" i="2"/>
  <c r="BG2942" i="2"/>
  <c r="BH2942" i="2"/>
  <c r="G2942" i="2"/>
  <c r="H2942" i="2" s="1"/>
  <c r="L1208" i="2"/>
  <c r="J1208" i="2"/>
  <c r="K1208" i="2"/>
  <c r="BE1208" i="2"/>
  <c r="BF1208" i="2"/>
  <c r="BG1208" i="2"/>
  <c r="BH1208" i="2"/>
  <c r="G1208" i="2"/>
  <c r="H1208" i="2" s="1"/>
  <c r="BG1661" i="2"/>
  <c r="CC1661" i="2"/>
  <c r="BE1661" i="2"/>
  <c r="G1661" i="2"/>
  <c r="H1661" i="2" s="1"/>
  <c r="K1661" i="2"/>
  <c r="J1661" i="2"/>
  <c r="BH1661" i="2"/>
  <c r="L1661" i="2"/>
  <c r="K736" i="2"/>
  <c r="BE736" i="2"/>
  <c r="L736" i="2"/>
  <c r="BF736" i="2"/>
  <c r="CC736" i="2"/>
  <c r="BG736" i="2"/>
  <c r="BH736" i="2"/>
  <c r="J736" i="2"/>
  <c r="G736" i="2"/>
  <c r="H736" i="2" s="1"/>
  <c r="L73" i="2"/>
  <c r="G73" i="2"/>
  <c r="H73" i="2" s="1"/>
  <c r="J73" i="2"/>
  <c r="BE73" i="2"/>
  <c r="BF73" i="2"/>
  <c r="BG73" i="2"/>
  <c r="K73" i="2"/>
  <c r="BH73" i="2"/>
  <c r="X31" i="1"/>
  <c r="BC1835" i="2"/>
  <c r="BC2526" i="2"/>
  <c r="X44" i="1"/>
  <c r="K1317" i="2"/>
  <c r="CC1317" i="2"/>
  <c r="G1317" i="2"/>
  <c r="H1317" i="2" s="1"/>
  <c r="J1339" i="2"/>
  <c r="K1339" i="2"/>
  <c r="CC1339" i="2"/>
  <c r="BG1339" i="2"/>
  <c r="G1339" i="2"/>
  <c r="H1339" i="2" s="1"/>
  <c r="L1339" i="2"/>
  <c r="BF1339" i="2"/>
  <c r="BE1339" i="2"/>
  <c r="BH1339" i="2"/>
  <c r="L1574" i="2"/>
  <c r="CC1574" i="2"/>
  <c r="K1574" i="2"/>
  <c r="L2118" i="2"/>
  <c r="J2118" i="2"/>
  <c r="K2118" i="2"/>
  <c r="BE2118" i="2"/>
  <c r="BF2118" i="2"/>
  <c r="BG2118" i="2"/>
  <c r="BH2118" i="2"/>
  <c r="G2118" i="2"/>
  <c r="H2118" i="2" s="1"/>
  <c r="BE164" i="2"/>
  <c r="K164" i="2"/>
  <c r="BF164" i="2"/>
  <c r="BG164" i="2"/>
  <c r="BH164" i="2"/>
  <c r="J164" i="2"/>
  <c r="L164" i="2"/>
  <c r="G164" i="2"/>
  <c r="H164" i="2" s="1"/>
  <c r="BE912" i="2"/>
  <c r="BF912" i="2"/>
  <c r="BG912" i="2"/>
  <c r="BH912" i="2"/>
  <c r="G912" i="2"/>
  <c r="H912" i="2" s="1"/>
  <c r="L912" i="2"/>
  <c r="K912" i="2"/>
  <c r="J912" i="2"/>
  <c r="BE28" i="2"/>
  <c r="BF28" i="2"/>
  <c r="BG28" i="2"/>
  <c r="L28" i="2"/>
  <c r="K28" i="2"/>
  <c r="BH28" i="2"/>
  <c r="G28" i="2"/>
  <c r="H28" i="2" s="1"/>
  <c r="J28" i="2"/>
  <c r="P37" i="1"/>
  <c r="I37" i="1" s="1"/>
  <c r="F2126" i="2"/>
  <c r="J173" i="2"/>
  <c r="L173" i="2"/>
  <c r="BE173" i="2"/>
  <c r="BF173" i="2"/>
  <c r="BG173" i="2"/>
  <c r="BH173" i="2"/>
  <c r="K173" i="2"/>
  <c r="G173" i="2"/>
  <c r="H173" i="2" s="1"/>
  <c r="BE1045" i="2"/>
  <c r="BF1045" i="2"/>
  <c r="K1045" i="2"/>
  <c r="CD1045" i="2"/>
  <c r="J1045" i="2"/>
  <c r="L1045" i="2"/>
  <c r="BH1045" i="2"/>
  <c r="BG1045" i="2"/>
  <c r="G1045" i="2"/>
  <c r="H1045" i="2" s="1"/>
  <c r="K838" i="2"/>
  <c r="J838" i="2"/>
  <c r="BE838" i="2"/>
  <c r="BF838" i="2"/>
  <c r="BG838" i="2"/>
  <c r="BH838" i="2"/>
  <c r="G838" i="2"/>
  <c r="H838" i="2" s="1"/>
  <c r="L838" i="2"/>
  <c r="L99" i="2"/>
  <c r="BH99" i="2"/>
  <c r="G99" i="2"/>
  <c r="H99" i="2" s="1"/>
  <c r="J99" i="2"/>
  <c r="K99" i="2"/>
  <c r="BE99" i="2"/>
  <c r="BF99" i="2"/>
  <c r="BG99" i="2"/>
  <c r="K863" i="2"/>
  <c r="J863" i="2"/>
  <c r="G863" i="2"/>
  <c r="H863" i="2" s="1"/>
  <c r="BE863" i="2"/>
  <c r="BF863" i="2"/>
  <c r="BG863" i="2"/>
  <c r="BH863" i="2"/>
  <c r="L863" i="2"/>
  <c r="P27" i="1"/>
  <c r="F1546" i="2"/>
  <c r="K2462" i="2"/>
  <c r="L2462" i="2"/>
  <c r="J2462" i="2"/>
  <c r="BE2462" i="2"/>
  <c r="BF2462" i="2"/>
  <c r="BG2462" i="2"/>
  <c r="BH2462" i="2"/>
  <c r="G2462" i="2"/>
  <c r="H2462" i="2" s="1"/>
  <c r="G1379" i="2"/>
  <c r="H1379" i="2" s="1"/>
  <c r="BH1379" i="2"/>
  <c r="BE1379" i="2"/>
  <c r="BF1379" i="2"/>
  <c r="L1379" i="2"/>
  <c r="J1379" i="2"/>
  <c r="K1379" i="2"/>
  <c r="BG1379" i="2"/>
  <c r="T52" i="1"/>
  <c r="BB3233" i="2"/>
  <c r="J13" i="2"/>
  <c r="G13" i="2"/>
  <c r="H13" i="2" s="1"/>
  <c r="K13" i="2"/>
  <c r="L13" i="2"/>
  <c r="BE13" i="2"/>
  <c r="BF13" i="2"/>
  <c r="BG13" i="2"/>
  <c r="BH13" i="2"/>
  <c r="BG1402" i="2"/>
  <c r="K1402" i="2"/>
  <c r="BH1402" i="2"/>
  <c r="BE1402" i="2"/>
  <c r="BF1402" i="2"/>
  <c r="J1402" i="2"/>
  <c r="L1402" i="2"/>
  <c r="G1402" i="2"/>
  <c r="H1402" i="2" s="1"/>
  <c r="BH384" i="2"/>
  <c r="CC384" i="2"/>
  <c r="G384" i="2"/>
  <c r="H384" i="2" s="1"/>
  <c r="BG384" i="2"/>
  <c r="BF384" i="2"/>
  <c r="BE384" i="2"/>
  <c r="K384" i="2"/>
  <c r="L384" i="2"/>
  <c r="J384" i="2"/>
  <c r="L2047" i="2"/>
  <c r="K2047" i="2"/>
  <c r="J2047" i="2"/>
  <c r="BF2047" i="2"/>
  <c r="BG2047" i="2"/>
  <c r="BH2047" i="2"/>
  <c r="G2047" i="2"/>
  <c r="H2047" i="2" s="1"/>
  <c r="BE2047" i="2"/>
  <c r="J2451" i="2"/>
  <c r="BE2451" i="2"/>
  <c r="BF2451" i="2"/>
  <c r="BG2451" i="2"/>
  <c r="BH2451" i="2"/>
  <c r="G2451" i="2"/>
  <c r="H2451" i="2" s="1"/>
  <c r="K2451" i="2"/>
  <c r="L2451" i="2"/>
  <c r="BH2685" i="2"/>
  <c r="CD2685" i="2"/>
  <c r="K2685" i="2"/>
  <c r="L2685" i="2"/>
  <c r="G3145" i="2"/>
  <c r="H3145" i="2" s="1"/>
  <c r="K3145" i="2"/>
  <c r="G2324" i="2"/>
  <c r="H2324" i="2" s="1"/>
  <c r="BX2324" i="2"/>
  <c r="L2324" i="2"/>
  <c r="K2324" i="2"/>
  <c r="J2324" i="2"/>
  <c r="BE2324" i="2"/>
  <c r="BF2324" i="2"/>
  <c r="BG2324" i="2"/>
  <c r="BH2324" i="2"/>
  <c r="K1894" i="2"/>
  <c r="L1894" i="2"/>
  <c r="J1894" i="2"/>
  <c r="BF1894" i="2"/>
  <c r="BG1894" i="2"/>
  <c r="BH1894" i="2"/>
  <c r="G1894" i="2"/>
  <c r="H1894" i="2" s="1"/>
  <c r="BE1894" i="2"/>
  <c r="K2276" i="2"/>
  <c r="L2276" i="2"/>
  <c r="J2276" i="2"/>
  <c r="BE2276" i="2"/>
  <c r="BF2276" i="2"/>
  <c r="BG2276" i="2"/>
  <c r="BH2276" i="2"/>
  <c r="G2276" i="2"/>
  <c r="H2276" i="2" s="1"/>
  <c r="K2508" i="2"/>
  <c r="L2508" i="2"/>
  <c r="BG2508" i="2"/>
  <c r="J2508" i="2"/>
  <c r="BH2508" i="2"/>
  <c r="BE2508" i="2"/>
  <c r="BF2508" i="2"/>
  <c r="G2508" i="2"/>
  <c r="H2508" i="2" s="1"/>
  <c r="K445" i="2"/>
  <c r="CC445" i="2"/>
  <c r="L445" i="2"/>
  <c r="V39" i="1"/>
  <c r="BD2295" i="2"/>
  <c r="BF64" i="2"/>
  <c r="BG64" i="2"/>
  <c r="BH64" i="2"/>
  <c r="G64" i="2"/>
  <c r="H64" i="2" s="1"/>
  <c r="BE64" i="2"/>
  <c r="J64" i="2"/>
  <c r="K64" i="2"/>
  <c r="L64" i="2"/>
  <c r="E207" i="2"/>
  <c r="N6" i="1"/>
  <c r="K904" i="2"/>
  <c r="L904" i="2"/>
  <c r="J904" i="2"/>
  <c r="BF904" i="2"/>
  <c r="BG904" i="2"/>
  <c r="BH904" i="2"/>
  <c r="G904" i="2"/>
  <c r="H904" i="2" s="1"/>
  <c r="BE904" i="2"/>
  <c r="BH1481" i="2"/>
  <c r="K1481" i="2"/>
  <c r="BE1481" i="2"/>
  <c r="L1481" i="2"/>
  <c r="BG1481" i="2"/>
  <c r="BF1481" i="2"/>
  <c r="J1481" i="2"/>
  <c r="K1260" i="2"/>
  <c r="BE1260" i="2"/>
  <c r="G1260" i="2"/>
  <c r="H1260" i="2" s="1"/>
  <c r="J1260" i="2"/>
  <c r="L1260" i="2"/>
  <c r="BF1260" i="2"/>
  <c r="BG1260" i="2"/>
  <c r="BH1260" i="2"/>
  <c r="CC995" i="2"/>
  <c r="BF995" i="2"/>
  <c r="BE995" i="2"/>
  <c r="K995" i="2"/>
  <c r="G995" i="2"/>
  <c r="H995" i="2" s="1"/>
  <c r="J995" i="2"/>
  <c r="BG995" i="2"/>
  <c r="L995" i="2"/>
  <c r="BH995" i="2"/>
  <c r="BF668" i="2"/>
  <c r="K668" i="2"/>
  <c r="CC668" i="2"/>
  <c r="M668" i="2"/>
  <c r="J668" i="2"/>
  <c r="G668" i="2"/>
  <c r="H668" i="2" s="1"/>
  <c r="BH668" i="2"/>
  <c r="L668" i="2"/>
  <c r="BE668" i="2"/>
  <c r="BG668" i="2"/>
  <c r="BE59" i="2"/>
  <c r="L59" i="2"/>
  <c r="BF59" i="2"/>
  <c r="BG59" i="2"/>
  <c r="BH59" i="2"/>
  <c r="J59" i="2"/>
  <c r="K59" i="2"/>
  <c r="G59" i="2"/>
  <c r="H59" i="2" s="1"/>
  <c r="P10" i="1"/>
  <c r="F348" i="2"/>
  <c r="J1995" i="2"/>
  <c r="L1995" i="2"/>
  <c r="K1995" i="2"/>
  <c r="G1995" i="2"/>
  <c r="H1995" i="2" s="1"/>
  <c r="BE1995" i="2"/>
  <c r="BF1995" i="2"/>
  <c r="BG1995" i="2"/>
  <c r="BH1995" i="2"/>
  <c r="N52" i="1"/>
  <c r="E3233" i="2"/>
  <c r="K2521" i="2"/>
  <c r="L2521" i="2"/>
  <c r="J2521" i="2"/>
  <c r="BE2521" i="2"/>
  <c r="BF2521" i="2"/>
  <c r="BG2521" i="2"/>
  <c r="BH2521" i="2"/>
  <c r="G2521" i="2"/>
  <c r="H2521" i="2" s="1"/>
  <c r="K190" i="2"/>
  <c r="L190" i="2"/>
  <c r="J190" i="2"/>
  <c r="G190" i="2"/>
  <c r="H190" i="2" s="1"/>
  <c r="BE190" i="2"/>
  <c r="BF190" i="2"/>
  <c r="BG190" i="2"/>
  <c r="BH190" i="2"/>
  <c r="L730" i="2"/>
  <c r="BH730" i="2"/>
  <c r="BE730" i="2"/>
  <c r="G730" i="2"/>
  <c r="H730" i="2" s="1"/>
  <c r="J730" i="2"/>
  <c r="CC730" i="2"/>
  <c r="K730" i="2"/>
  <c r="BF730" i="2"/>
  <c r="BG730" i="2"/>
  <c r="K2981" i="2"/>
  <c r="J2981" i="2"/>
  <c r="L2981" i="2"/>
  <c r="BE2981" i="2"/>
  <c r="BF2981" i="2"/>
  <c r="BG2981" i="2"/>
  <c r="BH2981" i="2"/>
  <c r="G2981" i="2"/>
  <c r="H2981" i="2" s="1"/>
  <c r="L1818" i="2"/>
  <c r="J1818" i="2"/>
  <c r="K1818" i="2"/>
  <c r="BE1818" i="2"/>
  <c r="BF1818" i="2"/>
  <c r="BG1818" i="2"/>
  <c r="BH1818" i="2"/>
  <c r="G1818" i="2"/>
  <c r="H1818" i="2" s="1"/>
  <c r="BA3061" i="2"/>
  <c r="R49" i="1"/>
  <c r="G199" i="2"/>
  <c r="H199" i="2" s="1"/>
  <c r="K199" i="2"/>
  <c r="L199" i="2"/>
  <c r="BE199" i="2"/>
  <c r="BF199" i="2"/>
  <c r="J199" i="2"/>
  <c r="BG199" i="2"/>
  <c r="BH199" i="2"/>
  <c r="CC1009" i="2"/>
  <c r="G1009" i="2"/>
  <c r="H1009" i="2" s="1"/>
  <c r="K1009" i="2"/>
  <c r="L1009" i="2"/>
  <c r="J1009" i="2"/>
  <c r="BC2458" i="2"/>
  <c r="X43" i="1"/>
  <c r="K3212" i="2"/>
  <c r="J3212" i="2"/>
  <c r="L3212" i="2"/>
  <c r="BE3212" i="2"/>
  <c r="BF3212" i="2"/>
  <c r="BG3212" i="2"/>
  <c r="BH3212" i="2"/>
  <c r="G3212" i="2"/>
  <c r="H3212" i="2" s="1"/>
  <c r="BE1415" i="2"/>
  <c r="J1415" i="2"/>
  <c r="BG1415" i="2"/>
  <c r="K1415" i="2"/>
  <c r="G1415" i="2"/>
  <c r="H1415" i="2" s="1"/>
  <c r="BF1415" i="2"/>
  <c r="L1415" i="2"/>
  <c r="BH1415" i="2"/>
  <c r="L2511" i="2"/>
  <c r="J2511" i="2"/>
  <c r="K2511" i="2"/>
  <c r="BH2511" i="2"/>
  <c r="G2511" i="2"/>
  <c r="H2511" i="2" s="1"/>
  <c r="BE2511" i="2"/>
  <c r="BF2511" i="2"/>
  <c r="BG2511" i="2"/>
  <c r="G1809" i="2"/>
  <c r="H1809" i="2" s="1"/>
  <c r="J1809" i="2"/>
  <c r="K1809" i="2"/>
  <c r="L1809" i="2"/>
  <c r="BE1809" i="2"/>
  <c r="BF1809" i="2"/>
  <c r="BG1809" i="2"/>
  <c r="BH1809" i="2"/>
  <c r="J2323" i="2"/>
  <c r="L2323" i="2"/>
  <c r="BE2323" i="2"/>
  <c r="BF2323" i="2"/>
  <c r="BG2323" i="2"/>
  <c r="BH2323" i="2"/>
  <c r="G2323" i="2"/>
  <c r="H2323" i="2" s="1"/>
  <c r="K2323" i="2"/>
  <c r="BX2323" i="2"/>
  <c r="L3049" i="2"/>
  <c r="K3049" i="2"/>
  <c r="J3049" i="2"/>
  <c r="BE3049" i="2"/>
  <c r="BF3049" i="2"/>
  <c r="BG3049" i="2"/>
  <c r="BH3049" i="2"/>
  <c r="G3049" i="2"/>
  <c r="H3049" i="2" s="1"/>
  <c r="P43" i="1"/>
  <c r="I43" i="1" s="1"/>
  <c r="F2458" i="2"/>
  <c r="L3051" i="2"/>
  <c r="K3051" i="2"/>
  <c r="J3051" i="2"/>
  <c r="BE3051" i="2"/>
  <c r="BF3051" i="2"/>
  <c r="BG3051" i="2"/>
  <c r="BH3051" i="2"/>
  <c r="G3051" i="2"/>
  <c r="H3051" i="2" s="1"/>
  <c r="CC2391" i="2"/>
  <c r="J2391" i="2"/>
  <c r="BF2391" i="2"/>
  <c r="BH2391" i="2"/>
  <c r="BG2391" i="2"/>
  <c r="K2391" i="2"/>
  <c r="G2391" i="2"/>
  <c r="H2391" i="2" s="1"/>
  <c r="BE2391" i="2"/>
  <c r="L2391" i="2"/>
  <c r="L1248" i="2"/>
  <c r="J1248" i="2"/>
  <c r="K1248" i="2"/>
  <c r="BE1248" i="2"/>
  <c r="BF1248" i="2"/>
  <c r="BG1248" i="2"/>
  <c r="BH1248" i="2"/>
  <c r="G1248" i="2"/>
  <c r="H1248" i="2" s="1"/>
  <c r="J2116" i="2"/>
  <c r="K2116" i="2"/>
  <c r="L2116" i="2"/>
  <c r="BE2116" i="2"/>
  <c r="BF2116" i="2"/>
  <c r="BG2116" i="2"/>
  <c r="BH2116" i="2"/>
  <c r="G2116" i="2"/>
  <c r="H2116" i="2" s="1"/>
  <c r="L2752" i="2"/>
  <c r="G2752" i="2"/>
  <c r="H2752" i="2" s="1"/>
  <c r="J2752" i="2"/>
  <c r="K2752" i="2"/>
  <c r="CD2752" i="2"/>
  <c r="L3112" i="2"/>
  <c r="G3112" i="2"/>
  <c r="H3112" i="2" s="1"/>
  <c r="J3112" i="2"/>
  <c r="CD3112" i="2"/>
  <c r="L3153" i="2"/>
  <c r="G3153" i="2"/>
  <c r="H3153" i="2" s="1"/>
  <c r="J3153" i="2"/>
  <c r="G604" i="2"/>
  <c r="H604" i="2" s="1"/>
  <c r="J604" i="2"/>
  <c r="G2377" i="2"/>
  <c r="H2377" i="2" s="1"/>
  <c r="BF2377" i="2"/>
  <c r="L2377" i="2"/>
  <c r="CC2377" i="2"/>
  <c r="J2377" i="2"/>
  <c r="BE2377" i="2"/>
  <c r="BG2377" i="2"/>
  <c r="K2377" i="2"/>
  <c r="BH2377" i="2"/>
  <c r="G2887" i="2"/>
  <c r="H2887" i="2" s="1"/>
  <c r="J2887" i="2"/>
  <c r="L2887" i="2"/>
  <c r="CC568" i="2"/>
  <c r="G568" i="2"/>
  <c r="H568" i="2" s="1"/>
  <c r="BF568" i="2"/>
  <c r="BG568" i="2"/>
  <c r="BE568" i="2"/>
  <c r="BH568" i="2"/>
  <c r="K568" i="2"/>
  <c r="J568" i="2"/>
  <c r="L568" i="2"/>
  <c r="K866" i="2"/>
  <c r="J866" i="2"/>
  <c r="L866" i="2"/>
  <c r="G866" i="2"/>
  <c r="H866" i="2" s="1"/>
  <c r="BE866" i="2"/>
  <c r="BF866" i="2"/>
  <c r="BG866" i="2"/>
  <c r="BH866" i="2"/>
  <c r="G2963" i="2"/>
  <c r="H2963" i="2" s="1"/>
  <c r="BG2963" i="2"/>
  <c r="J2963" i="2"/>
  <c r="BF2963" i="2"/>
  <c r="K2963" i="2"/>
  <c r="BH2963" i="2"/>
  <c r="L2963" i="2"/>
  <c r="BE2963" i="2"/>
  <c r="BX2310" i="2"/>
  <c r="L2310" i="2"/>
  <c r="K2310" i="2"/>
  <c r="J2310" i="2"/>
  <c r="BE2310" i="2"/>
  <c r="BF2310" i="2"/>
  <c r="BG2310" i="2"/>
  <c r="BH2310" i="2"/>
  <c r="G2310" i="2"/>
  <c r="H2310" i="2" s="1"/>
  <c r="BG2614" i="2"/>
  <c r="J2614" i="2"/>
  <c r="BE2614" i="2"/>
  <c r="BH2614" i="2"/>
  <c r="BF2614" i="2"/>
  <c r="G2614" i="2"/>
  <c r="H2614" i="2" s="1"/>
  <c r="K2614" i="2"/>
  <c r="L2614" i="2"/>
  <c r="BH3070" i="2"/>
  <c r="L3070" i="2"/>
  <c r="BH140" i="2"/>
  <c r="L140" i="2"/>
  <c r="G140" i="2"/>
  <c r="H140" i="2" s="1"/>
  <c r="K140" i="2"/>
  <c r="BE140" i="2"/>
  <c r="BF140" i="2"/>
  <c r="J140" i="2"/>
  <c r="BG140" i="2"/>
  <c r="F351" i="2"/>
  <c r="J2021" i="2"/>
  <c r="L2021" i="2"/>
  <c r="K2021" i="2"/>
  <c r="BE2021" i="2"/>
  <c r="BF2021" i="2"/>
  <c r="BG2021" i="2"/>
  <c r="BH2021" i="2"/>
  <c r="G2021" i="2"/>
  <c r="H2021" i="2" s="1"/>
  <c r="K2487" i="2"/>
  <c r="L2487" i="2"/>
  <c r="G2487" i="2"/>
  <c r="H2487" i="2" s="1"/>
  <c r="BE2487" i="2"/>
  <c r="BF2487" i="2"/>
  <c r="BG2487" i="2"/>
  <c r="BH2487" i="2"/>
  <c r="J2487" i="2"/>
  <c r="K2647" i="2"/>
  <c r="CD2647" i="2"/>
  <c r="G2647" i="2"/>
  <c r="H2647" i="2" s="1"/>
  <c r="J2647" i="2"/>
  <c r="BH1856" i="2"/>
  <c r="L1856" i="2"/>
  <c r="K1856" i="2"/>
  <c r="BG1856" i="2"/>
  <c r="BF1856" i="2"/>
  <c r="J1856" i="2"/>
  <c r="BE1856" i="2"/>
  <c r="G1856" i="2"/>
  <c r="H1856" i="2" s="1"/>
  <c r="CC1856" i="2"/>
  <c r="L753" i="2"/>
  <c r="CC753" i="2"/>
  <c r="K753" i="2"/>
  <c r="G753" i="2"/>
  <c r="H753" i="2" s="1"/>
  <c r="L2111" i="2"/>
  <c r="J2111" i="2"/>
  <c r="K2111" i="2"/>
  <c r="BE2111" i="2"/>
  <c r="BF2111" i="2"/>
  <c r="BG2111" i="2"/>
  <c r="BH2111" i="2"/>
  <c r="G2111" i="2"/>
  <c r="H2111" i="2" s="1"/>
  <c r="BE17" i="2"/>
  <c r="BF17" i="2"/>
  <c r="BG17" i="2"/>
  <c r="BH17" i="2"/>
  <c r="G17" i="2"/>
  <c r="H17" i="2" s="1"/>
  <c r="L17" i="2"/>
  <c r="K17" i="2"/>
  <c r="J17" i="2"/>
  <c r="BH3220" i="2"/>
  <c r="G3220" i="2"/>
  <c r="H3220" i="2" s="1"/>
  <c r="K3220" i="2"/>
  <c r="BF3220" i="2"/>
  <c r="J3220" i="2"/>
  <c r="L3220" i="2"/>
  <c r="BG3220" i="2"/>
  <c r="BE3220" i="2"/>
  <c r="J2992" i="2"/>
  <c r="K2992" i="2"/>
  <c r="L2992" i="2"/>
  <c r="BE2992" i="2"/>
  <c r="BF2992" i="2"/>
  <c r="BG2992" i="2"/>
  <c r="BH2992" i="2"/>
  <c r="G2992" i="2"/>
  <c r="H2992" i="2" s="1"/>
  <c r="G1392" i="2"/>
  <c r="H1392" i="2" s="1"/>
  <c r="J1392" i="2"/>
  <c r="L1392" i="2"/>
  <c r="K1392" i="2"/>
  <c r="BE1392" i="2"/>
  <c r="BF1392" i="2"/>
  <c r="BG1392" i="2"/>
  <c r="BH1392" i="2"/>
  <c r="CC780" i="2"/>
  <c r="K780" i="2"/>
  <c r="G780" i="2"/>
  <c r="H780" i="2" s="1"/>
  <c r="K235" i="2"/>
  <c r="BH235" i="2"/>
  <c r="BG235" i="2"/>
  <c r="L235" i="2"/>
  <c r="J235" i="2"/>
  <c r="G235" i="2"/>
  <c r="H235" i="2" s="1"/>
  <c r="CC235" i="2"/>
  <c r="BC3061" i="2"/>
  <c r="X49" i="1"/>
  <c r="K1819" i="2"/>
  <c r="J1819" i="2"/>
  <c r="BE1819" i="2"/>
  <c r="BF1819" i="2"/>
  <c r="BG1819" i="2"/>
  <c r="BH1819" i="2"/>
  <c r="G1819" i="2"/>
  <c r="H1819" i="2" s="1"/>
  <c r="L1819" i="2"/>
  <c r="K2899" i="2"/>
  <c r="L2899" i="2"/>
  <c r="BG2899" i="2"/>
  <c r="J2899" i="2"/>
  <c r="G2899" i="2"/>
  <c r="H2899" i="2" s="1"/>
  <c r="BE2899" i="2"/>
  <c r="BF2899" i="2"/>
  <c r="BE36" i="2"/>
  <c r="J36" i="2"/>
  <c r="BF36" i="2"/>
  <c r="BG36" i="2"/>
  <c r="BH36" i="2"/>
  <c r="G36" i="2"/>
  <c r="H36" i="2" s="1"/>
  <c r="L36" i="2"/>
  <c r="K36" i="2"/>
  <c r="T31" i="1"/>
  <c r="BB1835" i="2"/>
  <c r="J2009" i="2"/>
  <c r="L2009" i="2"/>
  <c r="K2009" i="2"/>
  <c r="BG2009" i="2"/>
  <c r="BH2009" i="2"/>
  <c r="G2009" i="2"/>
  <c r="H2009" i="2" s="1"/>
  <c r="BE2009" i="2"/>
  <c r="BF2009" i="2"/>
  <c r="E633" i="2"/>
  <c r="M528" i="2"/>
  <c r="BA2623" i="2"/>
  <c r="E2921" i="2"/>
  <c r="E1161" i="2"/>
  <c r="E339" i="2"/>
  <c r="F144" i="4"/>
  <c r="L376" i="2"/>
  <c r="E3102" i="2"/>
  <c r="BF2182" i="2"/>
  <c r="BE615" i="2"/>
  <c r="BH1598" i="2"/>
  <c r="L2553" i="2"/>
  <c r="G253" i="2"/>
  <c r="H253" i="2" s="1"/>
  <c r="BH751" i="2"/>
  <c r="BH1033" i="2"/>
  <c r="G959" i="2"/>
  <c r="H959" i="2" s="1"/>
  <c r="BF2687" i="2"/>
  <c r="BG977" i="2"/>
  <c r="K1486" i="2"/>
  <c r="BF405" i="2"/>
  <c r="BH1596" i="2"/>
  <c r="L446" i="2"/>
  <c r="M464" i="2"/>
  <c r="M228" i="2"/>
  <c r="BE801" i="2"/>
  <c r="BG2585" i="2"/>
  <c r="BH256" i="2"/>
  <c r="J238" i="2"/>
  <c r="BE774" i="2"/>
  <c r="J3155" i="2"/>
  <c r="BE2529" i="2"/>
  <c r="BE2142" i="2"/>
  <c r="K978" i="2"/>
  <c r="J1625" i="2"/>
  <c r="BF1611" i="2"/>
  <c r="CC394" i="2"/>
  <c r="M1127" i="2"/>
  <c r="BF2584" i="2"/>
  <c r="M489" i="2"/>
  <c r="L2713" i="2"/>
  <c r="J1144" i="2"/>
  <c r="M2567" i="2"/>
  <c r="M1622" i="2"/>
  <c r="BF1472" i="2"/>
  <c r="M1567" i="2"/>
  <c r="BE758" i="2"/>
  <c r="G237" i="2"/>
  <c r="H237" i="2" s="1"/>
  <c r="K3063" i="2"/>
  <c r="K761" i="2"/>
  <c r="BG1550" i="2"/>
  <c r="BE804" i="2"/>
  <c r="G2545" i="2"/>
  <c r="H2545" i="2" s="1"/>
  <c r="J1132" i="2"/>
  <c r="L403" i="2"/>
  <c r="BE1303" i="2"/>
  <c r="G263" i="2"/>
  <c r="H263" i="2" s="1"/>
  <c r="G557" i="2"/>
  <c r="H557" i="2" s="1"/>
  <c r="BG825" i="2"/>
  <c r="BG222" i="2"/>
  <c r="BG1672" i="2"/>
  <c r="BG577" i="2"/>
  <c r="K2956" i="2"/>
  <c r="J2956" i="2"/>
  <c r="L2956" i="2"/>
  <c r="BF2956" i="2"/>
  <c r="BG2956" i="2"/>
  <c r="BH2956" i="2"/>
  <c r="G2956" i="2"/>
  <c r="H2956" i="2" s="1"/>
  <c r="BE2956" i="2"/>
  <c r="BG1738" i="2"/>
  <c r="BH1738" i="2"/>
  <c r="BE1738" i="2"/>
  <c r="G1738" i="2"/>
  <c r="H1738" i="2" s="1"/>
  <c r="J1738" i="2"/>
  <c r="L1738" i="2"/>
  <c r="K1738" i="2"/>
  <c r="BF1738" i="2"/>
  <c r="L2110" i="2"/>
  <c r="J2110" i="2"/>
  <c r="K2110" i="2"/>
  <c r="BE2110" i="2"/>
  <c r="BF2110" i="2"/>
  <c r="BG2110" i="2"/>
  <c r="BH2110" i="2"/>
  <c r="G2110" i="2"/>
  <c r="H2110" i="2" s="1"/>
  <c r="E2333" i="2"/>
  <c r="N40" i="1"/>
  <c r="L2418" i="2"/>
  <c r="K2418" i="2"/>
  <c r="J2418" i="2"/>
  <c r="G2418" i="2"/>
  <c r="H2418" i="2" s="1"/>
  <c r="BE2418" i="2"/>
  <c r="BF2418" i="2"/>
  <c r="BG2418" i="2"/>
  <c r="BH2418" i="2"/>
  <c r="G1765" i="2"/>
  <c r="H1765" i="2" s="1"/>
  <c r="L1765" i="2"/>
  <c r="J1765" i="2"/>
  <c r="K1765" i="2"/>
  <c r="BG1765" i="2"/>
  <c r="BH1765" i="2"/>
  <c r="BE1765" i="2"/>
  <c r="BF1765" i="2"/>
  <c r="J2028" i="2"/>
  <c r="L2028" i="2"/>
  <c r="K2028" i="2"/>
  <c r="BE2028" i="2"/>
  <c r="BF2028" i="2"/>
  <c r="BG2028" i="2"/>
  <c r="BH2028" i="2"/>
  <c r="G2028" i="2"/>
  <c r="H2028" i="2" s="1"/>
  <c r="J1791" i="2"/>
  <c r="K1791" i="2"/>
  <c r="G1791" i="2"/>
  <c r="H1791" i="2" s="1"/>
  <c r="L1791" i="2"/>
  <c r="BE1791" i="2"/>
  <c r="BF1791" i="2"/>
  <c r="BG1791" i="2"/>
  <c r="BH1791" i="2"/>
  <c r="J1804" i="2"/>
  <c r="L1804" i="2"/>
  <c r="G1804" i="2"/>
  <c r="H1804" i="2" s="1"/>
  <c r="K1804" i="2"/>
  <c r="BE1804" i="2"/>
  <c r="BF1804" i="2"/>
  <c r="BG1804" i="2"/>
  <c r="BH1804" i="2"/>
  <c r="BH101" i="2"/>
  <c r="G101" i="2"/>
  <c r="H101" i="2" s="1"/>
  <c r="BE101" i="2"/>
  <c r="BF101" i="2"/>
  <c r="BG101" i="2"/>
  <c r="K101" i="2"/>
  <c r="L101" i="2"/>
  <c r="J101" i="2"/>
  <c r="K3171" i="2"/>
  <c r="G3171" i="2"/>
  <c r="H3171" i="2" s="1"/>
  <c r="J3171" i="2"/>
  <c r="L3171" i="2"/>
  <c r="BG3171" i="2"/>
  <c r="BH3171" i="2"/>
  <c r="BE3171" i="2"/>
  <c r="BF3171" i="2"/>
  <c r="K907" i="2"/>
  <c r="L907" i="2"/>
  <c r="J907" i="2"/>
  <c r="BE907" i="2"/>
  <c r="BF907" i="2"/>
  <c r="BG907" i="2"/>
  <c r="BH907" i="2"/>
  <c r="G907" i="2"/>
  <c r="H907" i="2" s="1"/>
  <c r="G196" i="2"/>
  <c r="H196" i="2" s="1"/>
  <c r="K196" i="2"/>
  <c r="L196" i="2"/>
  <c r="J196" i="2"/>
  <c r="BE196" i="2"/>
  <c r="BF196" i="2"/>
  <c r="BG196" i="2"/>
  <c r="BH196" i="2"/>
  <c r="BB932" i="2"/>
  <c r="T18" i="1"/>
  <c r="J2026" i="2"/>
  <c r="L2026" i="2"/>
  <c r="K2026" i="2"/>
  <c r="BE2026" i="2"/>
  <c r="BF2026" i="2"/>
  <c r="BG2026" i="2"/>
  <c r="BH2026" i="2"/>
  <c r="G2026" i="2"/>
  <c r="H2026" i="2" s="1"/>
  <c r="V26" i="1"/>
  <c r="BD1462" i="2"/>
  <c r="G1803" i="2"/>
  <c r="H1803" i="2" s="1"/>
  <c r="J1803" i="2"/>
  <c r="L1803" i="2"/>
  <c r="K1803" i="2"/>
  <c r="BE1803" i="2"/>
  <c r="BF1803" i="2"/>
  <c r="BG1803" i="2"/>
  <c r="BH1803" i="2"/>
  <c r="BE27" i="2"/>
  <c r="L27" i="2"/>
  <c r="K27" i="2"/>
  <c r="BF27" i="2"/>
  <c r="BG27" i="2"/>
  <c r="BH27" i="2"/>
  <c r="J27" i="2"/>
  <c r="G27" i="2"/>
  <c r="H27" i="2" s="1"/>
  <c r="L901" i="2"/>
  <c r="J901" i="2"/>
  <c r="K901" i="2"/>
  <c r="BG901" i="2"/>
  <c r="BH901" i="2"/>
  <c r="G901" i="2"/>
  <c r="H901" i="2" s="1"/>
  <c r="BE901" i="2"/>
  <c r="BF901" i="2"/>
  <c r="L1183" i="2"/>
  <c r="K1183" i="2"/>
  <c r="J1183" i="2"/>
  <c r="BE1183" i="2"/>
  <c r="BF1183" i="2"/>
  <c r="BG1183" i="2"/>
  <c r="BH1183" i="2"/>
  <c r="G1183" i="2"/>
  <c r="H1183" i="2" s="1"/>
  <c r="L833" i="2"/>
  <c r="K833" i="2"/>
  <c r="J833" i="2"/>
  <c r="BF833" i="2"/>
  <c r="BG833" i="2"/>
  <c r="BH833" i="2"/>
  <c r="G833" i="2"/>
  <c r="H833" i="2" s="1"/>
  <c r="BE833" i="2"/>
  <c r="BE1444" i="2"/>
  <c r="BF1444" i="2"/>
  <c r="BG1444" i="2"/>
  <c r="BH1444" i="2"/>
  <c r="L1444" i="2"/>
  <c r="G1444" i="2"/>
  <c r="H1444" i="2" s="1"/>
  <c r="J1444" i="2"/>
  <c r="K1444" i="2"/>
  <c r="L2949" i="2"/>
  <c r="J2949" i="2"/>
  <c r="K2949" i="2"/>
  <c r="BE2949" i="2"/>
  <c r="BF2949" i="2"/>
  <c r="BG2949" i="2"/>
  <c r="BH2949" i="2"/>
  <c r="G2949" i="2"/>
  <c r="H2949" i="2" s="1"/>
  <c r="L919" i="2"/>
  <c r="K919" i="2"/>
  <c r="J919" i="2"/>
  <c r="BE919" i="2"/>
  <c r="BF919" i="2"/>
  <c r="BG919" i="2"/>
  <c r="BH919" i="2"/>
  <c r="G919" i="2"/>
  <c r="H919" i="2" s="1"/>
  <c r="L2433" i="2"/>
  <c r="K2433" i="2"/>
  <c r="J2433" i="2"/>
  <c r="G2433" i="2"/>
  <c r="H2433" i="2" s="1"/>
  <c r="BE2433" i="2"/>
  <c r="BF2433" i="2"/>
  <c r="BG2433" i="2"/>
  <c r="BH2433" i="2"/>
  <c r="BH1874" i="2"/>
  <c r="J1874" i="2"/>
  <c r="BG1874" i="2"/>
  <c r="BF1874" i="2"/>
  <c r="G1874" i="2"/>
  <c r="H1874" i="2" s="1"/>
  <c r="BE1874" i="2"/>
  <c r="L1874" i="2"/>
  <c r="K1874" i="2"/>
  <c r="J2084" i="2"/>
  <c r="L2084" i="2"/>
  <c r="K2084" i="2"/>
  <c r="BE2084" i="2"/>
  <c r="BF2084" i="2"/>
  <c r="BG2084" i="2"/>
  <c r="BH2084" i="2"/>
  <c r="G2084" i="2"/>
  <c r="H2084" i="2" s="1"/>
  <c r="X6" i="1"/>
  <c r="BC207" i="2"/>
  <c r="J2123" i="2"/>
  <c r="K2123" i="2"/>
  <c r="BE2123" i="2"/>
  <c r="BF2123" i="2"/>
  <c r="BG2123" i="2"/>
  <c r="BH2123" i="2"/>
  <c r="G2123" i="2"/>
  <c r="H2123" i="2" s="1"/>
  <c r="L2123" i="2"/>
  <c r="J31" i="2"/>
  <c r="BF31" i="2"/>
  <c r="BG31" i="2"/>
  <c r="BH31" i="2"/>
  <c r="G31" i="2"/>
  <c r="H31" i="2" s="1"/>
  <c r="K31" i="2"/>
  <c r="L31" i="2"/>
  <c r="BE31" i="2"/>
  <c r="L1213" i="2"/>
  <c r="J1213" i="2"/>
  <c r="K1213" i="2"/>
  <c r="BE1213" i="2"/>
  <c r="BF1213" i="2"/>
  <c r="BG1213" i="2"/>
  <c r="BH1213" i="2"/>
  <c r="G1213" i="2"/>
  <c r="H1213" i="2" s="1"/>
  <c r="J1904" i="2"/>
  <c r="L1904" i="2"/>
  <c r="K1904" i="2"/>
  <c r="BE1904" i="2"/>
  <c r="BF1904" i="2"/>
  <c r="BG1904" i="2"/>
  <c r="BH1904" i="2"/>
  <c r="G1904" i="2"/>
  <c r="H1904" i="2" s="1"/>
  <c r="J2250" i="2"/>
  <c r="K2250" i="2"/>
  <c r="L2250" i="2"/>
  <c r="BH2250" i="2"/>
  <c r="G2250" i="2"/>
  <c r="H2250" i="2" s="1"/>
  <c r="BE2250" i="2"/>
  <c r="BF2250" i="2"/>
  <c r="BG2250" i="2"/>
  <c r="D70" i="2"/>
  <c r="L3" i="1"/>
  <c r="G2488" i="2"/>
  <c r="H2488" i="2" s="1"/>
  <c r="BE2488" i="2"/>
  <c r="BF2488" i="2"/>
  <c r="BG2488" i="2"/>
  <c r="BH2488" i="2"/>
  <c r="L2488" i="2"/>
  <c r="J2488" i="2"/>
  <c r="K2488" i="2"/>
  <c r="L2012" i="2"/>
  <c r="K2012" i="2"/>
  <c r="J2012" i="2"/>
  <c r="BF2012" i="2"/>
  <c r="BG2012" i="2"/>
  <c r="BH2012" i="2"/>
  <c r="G2012" i="2"/>
  <c r="H2012" i="2" s="1"/>
  <c r="BE2012" i="2"/>
  <c r="L3018" i="2"/>
  <c r="K3018" i="2"/>
  <c r="J3018" i="2"/>
  <c r="BE3018" i="2"/>
  <c r="BF3018" i="2"/>
  <c r="BG3018" i="2"/>
  <c r="BH3018" i="2"/>
  <c r="G3018" i="2"/>
  <c r="H3018" i="2" s="1"/>
  <c r="K868" i="2"/>
  <c r="J868" i="2"/>
  <c r="L868" i="2"/>
  <c r="G868" i="2"/>
  <c r="H868" i="2" s="1"/>
  <c r="BE868" i="2"/>
  <c r="BF868" i="2"/>
  <c r="BG868" i="2"/>
  <c r="BH868" i="2"/>
  <c r="BH637" i="2"/>
  <c r="CC637" i="2"/>
  <c r="G637" i="2"/>
  <c r="H637" i="2" s="1"/>
  <c r="J637" i="2"/>
  <c r="BE637" i="2"/>
  <c r="L637" i="2"/>
  <c r="BG637" i="2"/>
  <c r="BF637" i="2"/>
  <c r="K637" i="2"/>
  <c r="J698" i="2"/>
  <c r="BG698" i="2"/>
  <c r="BH698" i="2"/>
  <c r="G698" i="2"/>
  <c r="H698" i="2" s="1"/>
  <c r="K698" i="2"/>
  <c r="BE698" i="2"/>
  <c r="M698" i="2"/>
  <c r="CC698" i="2"/>
  <c r="L698" i="2"/>
  <c r="J2249" i="2"/>
  <c r="K2249" i="2"/>
  <c r="L2249" i="2"/>
  <c r="G2249" i="2"/>
  <c r="H2249" i="2" s="1"/>
  <c r="BE2249" i="2"/>
  <c r="BF2249" i="2"/>
  <c r="BG2249" i="2"/>
  <c r="BH2249" i="2"/>
  <c r="G1778" i="2"/>
  <c r="H1778" i="2" s="1"/>
  <c r="J1778" i="2"/>
  <c r="K1778" i="2"/>
  <c r="L1778" i="2"/>
  <c r="BE1778" i="2"/>
  <c r="BF1778" i="2"/>
  <c r="BG1778" i="2"/>
  <c r="BH1778" i="2"/>
  <c r="G1767" i="2"/>
  <c r="H1767" i="2" s="1"/>
  <c r="J1767" i="2"/>
  <c r="L1767" i="2"/>
  <c r="K1767" i="2"/>
  <c r="BE1767" i="2"/>
  <c r="BF1767" i="2"/>
  <c r="BG1767" i="2"/>
  <c r="BH1767" i="2"/>
  <c r="J66" i="2"/>
  <c r="BH66" i="2"/>
  <c r="K66" i="2"/>
  <c r="G66" i="2"/>
  <c r="H66" i="2" s="1"/>
  <c r="BE66" i="2"/>
  <c r="L66" i="2"/>
  <c r="BF66" i="2"/>
  <c r="BG66" i="2"/>
  <c r="J3007" i="2"/>
  <c r="K3007" i="2"/>
  <c r="L3007" i="2"/>
  <c r="G3007" i="2"/>
  <c r="H3007" i="2" s="1"/>
  <c r="BE3007" i="2"/>
  <c r="BF3007" i="2"/>
  <c r="BG3007" i="2"/>
  <c r="BH3007" i="2"/>
  <c r="J157" i="2"/>
  <c r="BE157" i="2"/>
  <c r="BF157" i="2"/>
  <c r="BG157" i="2"/>
  <c r="BH157" i="2"/>
  <c r="G157" i="2"/>
  <c r="H157" i="2" s="1"/>
  <c r="K157" i="2"/>
  <c r="L157" i="2"/>
  <c r="G1978" i="2"/>
  <c r="H1978" i="2" s="1"/>
  <c r="J1978" i="2"/>
  <c r="L1978" i="2"/>
  <c r="K1978" i="2"/>
  <c r="BF1978" i="2"/>
  <c r="BG1978" i="2"/>
  <c r="BH1978" i="2"/>
  <c r="BE1978" i="2"/>
  <c r="BH56" i="2"/>
  <c r="L56" i="2"/>
  <c r="J56" i="2"/>
  <c r="G56" i="2"/>
  <c r="H56" i="2" s="1"/>
  <c r="K56" i="2"/>
  <c r="BE56" i="2"/>
  <c r="BF56" i="2"/>
  <c r="BG56" i="2"/>
  <c r="G1729" i="2"/>
  <c r="H1729" i="2" s="1"/>
  <c r="J1729" i="2"/>
  <c r="K1729" i="2"/>
  <c r="L1729" i="2"/>
  <c r="BE1729" i="2"/>
  <c r="BF1729" i="2"/>
  <c r="BG1729" i="2"/>
  <c r="BH1729" i="2"/>
  <c r="J2064" i="2"/>
  <c r="L2064" i="2"/>
  <c r="K2064" i="2"/>
  <c r="G2064" i="2"/>
  <c r="H2064" i="2" s="1"/>
  <c r="BE2064" i="2"/>
  <c r="BF2064" i="2"/>
  <c r="BG2064" i="2"/>
  <c r="BH2064" i="2"/>
  <c r="G1030" i="2"/>
  <c r="H1030" i="2" s="1"/>
  <c r="J1030" i="2"/>
  <c r="BF1030" i="2"/>
  <c r="K1030" i="2"/>
  <c r="BH1030" i="2"/>
  <c r="BG1030" i="2"/>
  <c r="BF3208" i="2"/>
  <c r="J3208" i="2"/>
  <c r="BG3208" i="2"/>
  <c r="BE3208" i="2"/>
  <c r="BH3208" i="2"/>
  <c r="K3208" i="2"/>
  <c r="L3208" i="2"/>
  <c r="G3208" i="2"/>
  <c r="H3208" i="2" s="1"/>
  <c r="K880" i="2"/>
  <c r="J880" i="2"/>
  <c r="L880" i="2"/>
  <c r="BE880" i="2"/>
  <c r="BF880" i="2"/>
  <c r="BG880" i="2"/>
  <c r="BH880" i="2"/>
  <c r="G880" i="2"/>
  <c r="H880" i="2" s="1"/>
  <c r="J82" i="2"/>
  <c r="G82" i="2"/>
  <c r="H82" i="2" s="1"/>
  <c r="K82" i="2"/>
  <c r="BE82" i="2"/>
  <c r="L82" i="2"/>
  <c r="BF82" i="2"/>
  <c r="BG82" i="2"/>
  <c r="BH82" i="2"/>
  <c r="J722" i="2"/>
  <c r="K722" i="2"/>
  <c r="G722" i="2"/>
  <c r="H722" i="2" s="1"/>
  <c r="CC722" i="2"/>
  <c r="BF722" i="2"/>
  <c r="L722" i="2"/>
  <c r="BG722" i="2"/>
  <c r="BH722" i="2"/>
  <c r="BE722" i="2"/>
  <c r="G1445" i="2"/>
  <c r="H1445" i="2" s="1"/>
  <c r="J1445" i="2"/>
  <c r="K1445" i="2"/>
  <c r="L1445" i="2"/>
  <c r="BE1445" i="2"/>
  <c r="BF1445" i="2"/>
  <c r="BG1445" i="2"/>
  <c r="BH1445" i="2"/>
  <c r="BX2299" i="2"/>
  <c r="L2299" i="2"/>
  <c r="K2299" i="2"/>
  <c r="J2299" i="2"/>
  <c r="BE2299" i="2"/>
  <c r="BF2299" i="2"/>
  <c r="BG2299" i="2"/>
  <c r="BH2299" i="2"/>
  <c r="G2299" i="2"/>
  <c r="H2299" i="2" s="1"/>
  <c r="K2985" i="2"/>
  <c r="J2985" i="2"/>
  <c r="L2985" i="2"/>
  <c r="G2985" i="2"/>
  <c r="H2985" i="2" s="1"/>
  <c r="BE2985" i="2"/>
  <c r="BF2985" i="2"/>
  <c r="BG2985" i="2"/>
  <c r="BH2985" i="2"/>
  <c r="L2103" i="2"/>
  <c r="J2103" i="2"/>
  <c r="K2103" i="2"/>
  <c r="BE2103" i="2"/>
  <c r="BF2103" i="2"/>
  <c r="BG2103" i="2"/>
  <c r="BH2103" i="2"/>
  <c r="G2103" i="2"/>
  <c r="H2103" i="2" s="1"/>
  <c r="J1822" i="2"/>
  <c r="K1822" i="2"/>
  <c r="L1822" i="2"/>
  <c r="BE1822" i="2"/>
  <c r="BF1822" i="2"/>
  <c r="BG1822" i="2"/>
  <c r="BH1822" i="2"/>
  <c r="G1822" i="2"/>
  <c r="H1822" i="2" s="1"/>
  <c r="V14" i="1"/>
  <c r="BD587" i="2"/>
  <c r="G3231" i="2"/>
  <c r="H3231" i="2" s="1"/>
  <c r="K3231" i="2"/>
  <c r="L3231" i="2"/>
  <c r="J3231" i="2"/>
  <c r="BE3231" i="2"/>
  <c r="BF3231" i="2"/>
  <c r="BG3231" i="2"/>
  <c r="BH3231" i="2"/>
  <c r="L2312" i="2"/>
  <c r="K2312" i="2"/>
  <c r="J2312" i="2"/>
  <c r="BE2312" i="2"/>
  <c r="BF2312" i="2"/>
  <c r="BG2312" i="2"/>
  <c r="BH2312" i="2"/>
  <c r="G2312" i="2"/>
  <c r="H2312" i="2" s="1"/>
  <c r="BX2312" i="2"/>
  <c r="L2502" i="2"/>
  <c r="J2502" i="2"/>
  <c r="K2502" i="2"/>
  <c r="G2502" i="2"/>
  <c r="H2502" i="2" s="1"/>
  <c r="BE2502" i="2"/>
  <c r="BF2502" i="2"/>
  <c r="BG2502" i="2"/>
  <c r="BH2502" i="2"/>
  <c r="L2420" i="2"/>
  <c r="K2420" i="2"/>
  <c r="J2420" i="2"/>
  <c r="G2420" i="2"/>
  <c r="H2420" i="2" s="1"/>
  <c r="BE2420" i="2"/>
  <c r="BF2420" i="2"/>
  <c r="BG2420" i="2"/>
  <c r="BH2420" i="2"/>
  <c r="BH356" i="2"/>
  <c r="BG356" i="2"/>
  <c r="BF356" i="2"/>
  <c r="G356" i="2"/>
  <c r="H356" i="2" s="1"/>
  <c r="CC356" i="2"/>
  <c r="J356" i="2"/>
  <c r="L356" i="2"/>
  <c r="K356" i="2"/>
  <c r="BE356" i="2"/>
  <c r="J810" i="2"/>
  <c r="CC810" i="2"/>
  <c r="G810" i="2"/>
  <c r="H810" i="2" s="1"/>
  <c r="L810" i="2"/>
  <c r="K810" i="2"/>
  <c r="K1829" i="2"/>
  <c r="J1829" i="2"/>
  <c r="L1829" i="2"/>
  <c r="BE1829" i="2"/>
  <c r="BF1829" i="2"/>
  <c r="BG1829" i="2"/>
  <c r="BH1829" i="2"/>
  <c r="G1829" i="2"/>
  <c r="H1829" i="2" s="1"/>
  <c r="K853" i="2"/>
  <c r="J853" i="2"/>
  <c r="L853" i="2"/>
  <c r="G853" i="2"/>
  <c r="H853" i="2" s="1"/>
  <c r="BE853" i="2"/>
  <c r="BF853" i="2"/>
  <c r="BG853" i="2"/>
  <c r="BH853" i="2"/>
  <c r="L2244" i="2"/>
  <c r="J2244" i="2"/>
  <c r="K2244" i="2"/>
  <c r="G2244" i="2"/>
  <c r="H2244" i="2" s="1"/>
  <c r="BE2244" i="2"/>
  <c r="BF2244" i="2"/>
  <c r="BG2244" i="2"/>
  <c r="BH2244" i="2"/>
  <c r="L1209" i="2"/>
  <c r="J1209" i="2"/>
  <c r="K1209" i="2"/>
  <c r="BE1209" i="2"/>
  <c r="BF1209" i="2"/>
  <c r="BG1209" i="2"/>
  <c r="BH1209" i="2"/>
  <c r="G1209" i="2"/>
  <c r="H1209" i="2" s="1"/>
  <c r="BH92" i="2"/>
  <c r="G92" i="2"/>
  <c r="H92" i="2" s="1"/>
  <c r="BE92" i="2"/>
  <c r="J92" i="2"/>
  <c r="BF92" i="2"/>
  <c r="BG92" i="2"/>
  <c r="L92" i="2"/>
  <c r="K92" i="2"/>
  <c r="L1002" i="2"/>
  <c r="J1002" i="2"/>
  <c r="K1002" i="2"/>
  <c r="BF1002" i="2"/>
  <c r="BG1002" i="2"/>
  <c r="BH1002" i="2"/>
  <c r="J2002" i="2"/>
  <c r="L2002" i="2"/>
  <c r="K2002" i="2"/>
  <c r="G2002" i="2"/>
  <c r="H2002" i="2" s="1"/>
  <c r="BE2002" i="2"/>
  <c r="BF2002" i="2"/>
  <c r="BG2002" i="2"/>
  <c r="BH2002" i="2"/>
  <c r="J2493" i="2"/>
  <c r="L2493" i="2"/>
  <c r="BH2493" i="2"/>
  <c r="BF2493" i="2"/>
  <c r="BE2493" i="2"/>
  <c r="K2493" i="2"/>
  <c r="BG2493" i="2"/>
  <c r="G2493" i="2"/>
  <c r="H2493" i="2" s="1"/>
  <c r="L1671" i="2"/>
  <c r="K1671" i="2"/>
  <c r="J1671" i="2"/>
  <c r="K2609" i="2"/>
  <c r="J2609" i="2"/>
  <c r="L1832" i="2"/>
  <c r="J1832" i="2"/>
  <c r="K1832" i="2"/>
  <c r="BE1832" i="2"/>
  <c r="BF1832" i="2"/>
  <c r="BG1832" i="2"/>
  <c r="BH1832" i="2"/>
  <c r="G1832" i="2"/>
  <c r="H1832" i="2" s="1"/>
  <c r="L2035" i="2"/>
  <c r="K2035" i="2"/>
  <c r="J2035" i="2"/>
  <c r="G2035" i="2"/>
  <c r="H2035" i="2" s="1"/>
  <c r="BE2035" i="2"/>
  <c r="BF2035" i="2"/>
  <c r="BG2035" i="2"/>
  <c r="BH2035" i="2"/>
  <c r="K65" i="2"/>
  <c r="BG65" i="2"/>
  <c r="BH65" i="2"/>
  <c r="G65" i="2"/>
  <c r="H65" i="2" s="1"/>
  <c r="L65" i="2"/>
  <c r="BE65" i="2"/>
  <c r="BF65" i="2"/>
  <c r="J65" i="2"/>
  <c r="J597" i="2"/>
  <c r="G597" i="2"/>
  <c r="H597" i="2" s="1"/>
  <c r="L2294" i="2"/>
  <c r="K2294" i="2"/>
  <c r="J2294" i="2"/>
  <c r="BF2294" i="2"/>
  <c r="BG2294" i="2"/>
  <c r="BH2294" i="2"/>
  <c r="G2294" i="2"/>
  <c r="H2294" i="2" s="1"/>
  <c r="BE2294" i="2"/>
  <c r="BF2600" i="2"/>
  <c r="L2600" i="2"/>
  <c r="BE2600" i="2"/>
  <c r="G2600" i="2"/>
  <c r="H2600" i="2" s="1"/>
  <c r="BH2600" i="2"/>
  <c r="J2600" i="2"/>
  <c r="K2600" i="2"/>
  <c r="BG2600" i="2"/>
  <c r="L2734" i="2"/>
  <c r="K2734" i="2"/>
  <c r="G2734" i="2"/>
  <c r="H2734" i="2" s="1"/>
  <c r="BF3106" i="2"/>
  <c r="BE3106" i="2"/>
  <c r="J3106" i="2"/>
  <c r="BH3106" i="2"/>
  <c r="L3106" i="2"/>
  <c r="BG3106" i="2"/>
  <c r="CD3106" i="2"/>
  <c r="K3106" i="2"/>
  <c r="G3106" i="2"/>
  <c r="H3106" i="2" s="1"/>
  <c r="K24" i="2"/>
  <c r="G24" i="2"/>
  <c r="H24" i="2" s="1"/>
  <c r="L24" i="2"/>
  <c r="BE24" i="2"/>
  <c r="BF24" i="2"/>
  <c r="J24" i="2"/>
  <c r="BG24" i="2"/>
  <c r="BH24" i="2"/>
  <c r="L643" i="2"/>
  <c r="G643" i="2"/>
  <c r="H643" i="2" s="1"/>
  <c r="BH643" i="2"/>
  <c r="CC643" i="2"/>
  <c r="BF643" i="2"/>
  <c r="J643" i="2"/>
  <c r="K643" i="2"/>
  <c r="BE643" i="2"/>
  <c r="BG643" i="2"/>
  <c r="G766" i="2"/>
  <c r="H766" i="2" s="1"/>
  <c r="J766" i="2"/>
  <c r="CC766" i="2"/>
  <c r="K766" i="2"/>
  <c r="K1206" i="2"/>
  <c r="L1206" i="2"/>
  <c r="J1206" i="2"/>
  <c r="BG1206" i="2"/>
  <c r="BH1206" i="2"/>
  <c r="G1206" i="2"/>
  <c r="H1206" i="2" s="1"/>
  <c r="BE1206" i="2"/>
  <c r="BF1206" i="2"/>
  <c r="K1899" i="2"/>
  <c r="BE1899" i="2"/>
  <c r="L1899" i="2"/>
  <c r="BH1899" i="2"/>
  <c r="G1899" i="2"/>
  <c r="H1899" i="2" s="1"/>
  <c r="BF1899" i="2"/>
  <c r="J1899" i="2"/>
  <c r="BG1899" i="2"/>
  <c r="BE1513" i="2"/>
  <c r="G1513" i="2"/>
  <c r="H1513" i="2" s="1"/>
  <c r="BG1513" i="2"/>
  <c r="BF1513" i="2"/>
  <c r="J1513" i="2"/>
  <c r="BH1513" i="2"/>
  <c r="L1513" i="2"/>
  <c r="K1513" i="2"/>
  <c r="J914" i="2"/>
  <c r="L914" i="2"/>
  <c r="K914" i="2"/>
  <c r="BE914" i="2"/>
  <c r="BF914" i="2"/>
  <c r="BG914" i="2"/>
  <c r="BH914" i="2"/>
  <c r="G914" i="2"/>
  <c r="H914" i="2" s="1"/>
  <c r="J3195" i="2"/>
  <c r="K3195" i="2"/>
  <c r="L3195" i="2"/>
  <c r="BG3195" i="2"/>
  <c r="BH3195" i="2"/>
  <c r="BE3195" i="2"/>
  <c r="BF3195" i="2"/>
  <c r="G3195" i="2"/>
  <c r="H3195" i="2" s="1"/>
  <c r="G1744" i="2"/>
  <c r="H1744" i="2" s="1"/>
  <c r="J1744" i="2"/>
  <c r="L1744" i="2"/>
  <c r="BE1744" i="2"/>
  <c r="BF1744" i="2"/>
  <c r="BG1744" i="2"/>
  <c r="BH1744" i="2"/>
  <c r="K1744" i="2"/>
  <c r="G1794" i="2"/>
  <c r="H1794" i="2" s="1"/>
  <c r="J1794" i="2"/>
  <c r="K1794" i="2"/>
  <c r="L1794" i="2"/>
  <c r="BE1794" i="2"/>
  <c r="BF1794" i="2"/>
  <c r="BG1794" i="2"/>
  <c r="BH1794" i="2"/>
  <c r="J1996" i="2"/>
  <c r="L1996" i="2"/>
  <c r="K1996" i="2"/>
  <c r="G1996" i="2"/>
  <c r="H1996" i="2" s="1"/>
  <c r="BE1996" i="2"/>
  <c r="BF1996" i="2"/>
  <c r="BG1996" i="2"/>
  <c r="BH1996" i="2"/>
  <c r="BF2551" i="2"/>
  <c r="BG2551" i="2"/>
  <c r="BE2551" i="2"/>
  <c r="L2551" i="2"/>
  <c r="K2551" i="2"/>
  <c r="G1253" i="2"/>
  <c r="H1253" i="2" s="1"/>
  <c r="BH1253" i="2"/>
  <c r="J1253" i="2"/>
  <c r="BG1253" i="2"/>
  <c r="L1253" i="2"/>
  <c r="BE1253" i="2"/>
  <c r="BF1253" i="2"/>
  <c r="K1253" i="2"/>
  <c r="G3126" i="2"/>
  <c r="H3126" i="2" s="1"/>
  <c r="J3126" i="2"/>
  <c r="L3126" i="2"/>
  <c r="K2965" i="2"/>
  <c r="J2965" i="2"/>
  <c r="L2965" i="2"/>
  <c r="BF2965" i="2"/>
  <c r="BG2965" i="2"/>
  <c r="BH2965" i="2"/>
  <c r="G2965" i="2"/>
  <c r="H2965" i="2" s="1"/>
  <c r="BE2965" i="2"/>
  <c r="K2978" i="2"/>
  <c r="J2978" i="2"/>
  <c r="L2978" i="2"/>
  <c r="BE2978" i="2"/>
  <c r="BF2978" i="2"/>
  <c r="BG2978" i="2"/>
  <c r="BH2978" i="2"/>
  <c r="G2978" i="2"/>
  <c r="H2978" i="2" s="1"/>
  <c r="BF644" i="2"/>
  <c r="BH644" i="2"/>
  <c r="K644" i="2"/>
  <c r="BG644" i="2"/>
  <c r="L644" i="2"/>
  <c r="BE644" i="2"/>
  <c r="CC644" i="2"/>
  <c r="G644" i="2"/>
  <c r="H644" i="2" s="1"/>
  <c r="J644" i="2"/>
  <c r="G3139" i="2"/>
  <c r="H3139" i="2" s="1"/>
  <c r="CD3139" i="2"/>
  <c r="J3139" i="2"/>
  <c r="L3139" i="2"/>
  <c r="G4" i="2"/>
  <c r="H4" i="2" s="1"/>
  <c r="L4" i="2"/>
  <c r="J4" i="2"/>
  <c r="K4" i="2"/>
  <c r="BE4" i="2"/>
  <c r="BF4" i="2"/>
  <c r="BG4" i="2"/>
  <c r="BH4" i="2"/>
  <c r="BG508" i="2"/>
  <c r="BH508" i="2"/>
  <c r="CC508" i="2"/>
  <c r="G508" i="2"/>
  <c r="H508" i="2" s="1"/>
  <c r="K508" i="2"/>
  <c r="J508" i="2"/>
  <c r="L508" i="2"/>
  <c r="BE508" i="2"/>
  <c r="BF508" i="2"/>
  <c r="J1265" i="2"/>
  <c r="G1265" i="2"/>
  <c r="H1265" i="2" s="1"/>
  <c r="BF1265" i="2"/>
  <c r="L1265" i="2"/>
  <c r="BH1265" i="2"/>
  <c r="K1265" i="2"/>
  <c r="BG1265" i="2"/>
  <c r="BE1265" i="2"/>
  <c r="L69" i="2"/>
  <c r="G69" i="2"/>
  <c r="H69" i="2" s="1"/>
  <c r="J69" i="2"/>
  <c r="K69" i="2"/>
  <c r="BE69" i="2"/>
  <c r="BF69" i="2"/>
  <c r="BG69" i="2"/>
  <c r="BH69" i="2"/>
  <c r="J2016" i="2"/>
  <c r="L2016" i="2"/>
  <c r="K2016" i="2"/>
  <c r="BE2016" i="2"/>
  <c r="BF2016" i="2"/>
  <c r="BG2016" i="2"/>
  <c r="BH2016" i="2"/>
  <c r="G2016" i="2"/>
  <c r="H2016" i="2" s="1"/>
  <c r="K1293" i="2"/>
  <c r="G1293" i="2"/>
  <c r="H1293" i="2" s="1"/>
  <c r="L1293" i="2"/>
  <c r="BE1293" i="2"/>
  <c r="BH1293" i="2"/>
  <c r="CC1293" i="2"/>
  <c r="J1293" i="2"/>
  <c r="BF1293" i="2"/>
  <c r="BG1293" i="2"/>
  <c r="CD3116" i="2"/>
  <c r="K3116" i="2"/>
  <c r="J3116" i="2"/>
  <c r="L3116" i="2"/>
  <c r="BG3181" i="2"/>
  <c r="BH3181" i="2"/>
  <c r="BE3181" i="2"/>
  <c r="BF3181" i="2"/>
  <c r="J3181" i="2"/>
  <c r="G3181" i="2"/>
  <c r="H3181" i="2" s="1"/>
  <c r="K3181" i="2"/>
  <c r="L3181" i="2"/>
  <c r="J2274" i="2"/>
  <c r="L2274" i="2"/>
  <c r="K2274" i="2"/>
  <c r="BE2274" i="2"/>
  <c r="BF2274" i="2"/>
  <c r="BG2274" i="2"/>
  <c r="BH2274" i="2"/>
  <c r="G2274" i="2"/>
  <c r="H2274" i="2" s="1"/>
  <c r="L2509" i="2"/>
  <c r="J2509" i="2"/>
  <c r="BF2509" i="2"/>
  <c r="K2509" i="2"/>
  <c r="BH2509" i="2"/>
  <c r="BE2509" i="2"/>
  <c r="G2509" i="2"/>
  <c r="H2509" i="2" s="1"/>
  <c r="BG2509" i="2"/>
  <c r="BH2898" i="2"/>
  <c r="BE2898" i="2"/>
  <c r="BF2898" i="2"/>
  <c r="J2898" i="2"/>
  <c r="CC2898" i="2"/>
  <c r="K2898" i="2"/>
  <c r="G2898" i="2"/>
  <c r="H2898" i="2" s="1"/>
  <c r="L2898" i="2"/>
  <c r="BG2898" i="2"/>
  <c r="J1377" i="2"/>
  <c r="G1377" i="2"/>
  <c r="H1377" i="2" s="1"/>
  <c r="K1377" i="2"/>
  <c r="L1377" i="2"/>
  <c r="BE1377" i="2"/>
  <c r="BF1377" i="2"/>
  <c r="BG1377" i="2"/>
  <c r="BH1377" i="2"/>
  <c r="J1733" i="2"/>
  <c r="G1733" i="2"/>
  <c r="H1733" i="2" s="1"/>
  <c r="K1733" i="2"/>
  <c r="BE1733" i="2"/>
  <c r="BF1733" i="2"/>
  <c r="BG1733" i="2"/>
  <c r="BH1733" i="2"/>
  <c r="L1733" i="2"/>
  <c r="D2458" i="2"/>
  <c r="L43" i="1"/>
  <c r="G1403" i="2"/>
  <c r="H1403" i="2" s="1"/>
  <c r="K1403" i="2"/>
  <c r="BF1403" i="2"/>
  <c r="BG1403" i="2"/>
  <c r="L1403" i="2"/>
  <c r="BH1403" i="2"/>
  <c r="J1403" i="2"/>
  <c r="BE1403" i="2"/>
  <c r="BG2901" i="2"/>
  <c r="BF2901" i="2"/>
  <c r="K2901" i="2"/>
  <c r="BH2901" i="2"/>
  <c r="BF40" i="2"/>
  <c r="BG40" i="2"/>
  <c r="L40" i="2"/>
  <c r="BH40" i="2"/>
  <c r="K40" i="2"/>
  <c r="J40" i="2"/>
  <c r="G40" i="2"/>
  <c r="H40" i="2" s="1"/>
  <c r="BE40" i="2"/>
  <c r="L1172" i="2"/>
  <c r="K1172" i="2"/>
  <c r="J1172" i="2"/>
  <c r="BE1172" i="2"/>
  <c r="BF1172" i="2"/>
  <c r="BG1172" i="2"/>
  <c r="BH1172" i="2"/>
  <c r="G1172" i="2"/>
  <c r="H1172" i="2" s="1"/>
  <c r="K3004" i="2"/>
  <c r="L3004" i="2"/>
  <c r="J3004" i="2"/>
  <c r="G3004" i="2"/>
  <c r="H3004" i="2" s="1"/>
  <c r="BE3004" i="2"/>
  <c r="BF3004" i="2"/>
  <c r="BG3004" i="2"/>
  <c r="BH3004" i="2"/>
  <c r="K3215" i="2"/>
  <c r="L3215" i="2"/>
  <c r="J3215" i="2"/>
  <c r="BE3215" i="2"/>
  <c r="BF3215" i="2"/>
  <c r="BG3215" i="2"/>
  <c r="BH3215" i="2"/>
  <c r="G3215" i="2"/>
  <c r="H3215" i="2" s="1"/>
  <c r="E348" i="2"/>
  <c r="N10" i="1"/>
  <c r="K12" i="2"/>
  <c r="G12" i="2"/>
  <c r="H12" i="2" s="1"/>
  <c r="L12" i="2"/>
  <c r="BE12" i="2"/>
  <c r="BF12" i="2"/>
  <c r="BG12" i="2"/>
  <c r="BH12" i="2"/>
  <c r="J12" i="2"/>
  <c r="L3037" i="2"/>
  <c r="K3037" i="2"/>
  <c r="J3037" i="2"/>
  <c r="BE3037" i="2"/>
  <c r="BF3037" i="2"/>
  <c r="BG3037" i="2"/>
  <c r="BH3037" i="2"/>
  <c r="G3037" i="2"/>
  <c r="H3037" i="2" s="1"/>
  <c r="BH139" i="2"/>
  <c r="L139" i="2"/>
  <c r="G139" i="2"/>
  <c r="H139" i="2" s="1"/>
  <c r="K139" i="2"/>
  <c r="BE139" i="2"/>
  <c r="J139" i="2"/>
  <c r="BF139" i="2"/>
  <c r="BG139" i="2"/>
  <c r="J35" i="2"/>
  <c r="BE35" i="2"/>
  <c r="BF35" i="2"/>
  <c r="BG35" i="2"/>
  <c r="BH35" i="2"/>
  <c r="L35" i="2"/>
  <c r="K35" i="2"/>
  <c r="G35" i="2"/>
  <c r="H35" i="2" s="1"/>
  <c r="J2645" i="2"/>
  <c r="L2645" i="2"/>
  <c r="BG2645" i="2"/>
  <c r="K2645" i="2"/>
  <c r="BH2645" i="2"/>
  <c r="G2645" i="2"/>
  <c r="H2645" i="2" s="1"/>
  <c r="BE2645" i="2"/>
  <c r="BF2645" i="2"/>
  <c r="CD2645" i="2"/>
  <c r="L1184" i="2"/>
  <c r="K1184" i="2"/>
  <c r="J1184" i="2"/>
  <c r="BE1184" i="2"/>
  <c r="BF1184" i="2"/>
  <c r="BG1184" i="2"/>
  <c r="BH1184" i="2"/>
  <c r="G1184" i="2"/>
  <c r="H1184" i="2" s="1"/>
  <c r="J68" i="2"/>
  <c r="K68" i="2"/>
  <c r="G68" i="2"/>
  <c r="H68" i="2" s="1"/>
  <c r="BE68" i="2"/>
  <c r="BF68" i="2"/>
  <c r="BG68" i="2"/>
  <c r="BH68" i="2"/>
  <c r="L68" i="2"/>
  <c r="BH2773" i="2"/>
  <c r="CD2773" i="2"/>
  <c r="BF2773" i="2"/>
  <c r="L2773" i="2"/>
  <c r="K2773" i="2"/>
  <c r="G2773" i="2"/>
  <c r="H2773" i="2" s="1"/>
  <c r="J2773" i="2"/>
  <c r="K74" i="2"/>
  <c r="L74" i="2"/>
  <c r="G74" i="2"/>
  <c r="H74" i="2" s="1"/>
  <c r="J74" i="2"/>
  <c r="BE74" i="2"/>
  <c r="BF74" i="2"/>
  <c r="BG74" i="2"/>
  <c r="BH74" i="2"/>
  <c r="CC1021" i="2"/>
  <c r="J1021" i="2"/>
  <c r="BH1021" i="2"/>
  <c r="BF1021" i="2"/>
  <c r="K1021" i="2"/>
  <c r="G1021" i="2"/>
  <c r="H1021" i="2" s="1"/>
  <c r="L1021" i="2"/>
  <c r="BE1021" i="2"/>
  <c r="BG1021" i="2"/>
  <c r="J1820" i="2"/>
  <c r="K1820" i="2"/>
  <c r="L1820" i="2"/>
  <c r="BE1820" i="2"/>
  <c r="BF1820" i="2"/>
  <c r="BG1820" i="2"/>
  <c r="BH1820" i="2"/>
  <c r="G1820" i="2"/>
  <c r="H1820" i="2" s="1"/>
  <c r="G1264" i="2"/>
  <c r="H1264" i="2" s="1"/>
  <c r="K1264" i="2"/>
  <c r="BG1264" i="2"/>
  <c r="BF1264" i="2"/>
  <c r="BE1264" i="2"/>
  <c r="J1264" i="2"/>
  <c r="L1264" i="2"/>
  <c r="BH1264" i="2"/>
  <c r="J1855" i="2"/>
  <c r="K1855" i="2"/>
  <c r="CC1855" i="2"/>
  <c r="G1855" i="2"/>
  <c r="H1855" i="2" s="1"/>
  <c r="L2465" i="2"/>
  <c r="J2465" i="2"/>
  <c r="BE2465" i="2"/>
  <c r="BF2465" i="2"/>
  <c r="BG2465" i="2"/>
  <c r="BH2465" i="2"/>
  <c r="G2465" i="2"/>
  <c r="H2465" i="2" s="1"/>
  <c r="K2465" i="2"/>
  <c r="BH900" i="2"/>
  <c r="G900" i="2"/>
  <c r="H900" i="2" s="1"/>
  <c r="BE900" i="2"/>
  <c r="BF900" i="2"/>
  <c r="BG900" i="2"/>
  <c r="J900" i="2"/>
  <c r="K900" i="2"/>
  <c r="L900" i="2"/>
  <c r="BF2587" i="2"/>
  <c r="BG2587" i="2"/>
  <c r="K2587" i="2"/>
  <c r="L2587" i="2"/>
  <c r="G2587" i="2"/>
  <c r="H2587" i="2" s="1"/>
  <c r="BE2587" i="2"/>
  <c r="J2587" i="2"/>
  <c r="L611" i="2"/>
  <c r="K611" i="2"/>
  <c r="G611" i="2"/>
  <c r="H611" i="2" s="1"/>
  <c r="J611" i="2"/>
  <c r="CD611" i="2"/>
  <c r="BF1346" i="2"/>
  <c r="L1346" i="2"/>
  <c r="K1346" i="2"/>
  <c r="BE1346" i="2"/>
  <c r="BG1346" i="2"/>
  <c r="BH1346" i="2"/>
  <c r="G1346" i="2"/>
  <c r="H1346" i="2" s="1"/>
  <c r="BH2336" i="2"/>
  <c r="CC2336" i="2"/>
  <c r="L2336" i="2"/>
  <c r="BE2336" i="2"/>
  <c r="J2336" i="2"/>
  <c r="BF2336" i="2"/>
  <c r="BG2336" i="2"/>
  <c r="G2336" i="2"/>
  <c r="H2336" i="2" s="1"/>
  <c r="K2336" i="2"/>
  <c r="L1194" i="2"/>
  <c r="K1194" i="2"/>
  <c r="J1194" i="2"/>
  <c r="G1194" i="2"/>
  <c r="H1194" i="2" s="1"/>
  <c r="BE1194" i="2"/>
  <c r="BF1194" i="2"/>
  <c r="BG1194" i="2"/>
  <c r="BH1194" i="2"/>
  <c r="CC2387" i="2"/>
  <c r="BF2387" i="2"/>
  <c r="G2387" i="2"/>
  <c r="H2387" i="2" s="1"/>
  <c r="L2387" i="2"/>
  <c r="BE2387" i="2"/>
  <c r="BH2387" i="2"/>
  <c r="BG2387" i="2"/>
  <c r="K2387" i="2"/>
  <c r="J2387" i="2"/>
  <c r="K2537" i="2"/>
  <c r="J2537" i="2"/>
  <c r="J2489" i="2"/>
  <c r="G2489" i="2"/>
  <c r="H2489" i="2" s="1"/>
  <c r="BE2489" i="2"/>
  <c r="BF2489" i="2"/>
  <c r="BG2489" i="2"/>
  <c r="BH2489" i="2"/>
  <c r="K2489" i="2"/>
  <c r="L2489" i="2"/>
  <c r="BE2745" i="2"/>
  <c r="CD2745" i="2"/>
  <c r="L2745" i="2"/>
  <c r="J2745" i="2"/>
  <c r="BH2745" i="2"/>
  <c r="BF2745" i="2"/>
  <c r="K2745" i="2"/>
  <c r="BG2745" i="2"/>
  <c r="G2745" i="2"/>
  <c r="H2745" i="2" s="1"/>
  <c r="BE3117" i="2"/>
  <c r="BG3117" i="2"/>
  <c r="K3117" i="2"/>
  <c r="BF3117" i="2"/>
  <c r="CD3117" i="2"/>
  <c r="G3117" i="2"/>
  <c r="H3117" i="2" s="1"/>
  <c r="J3117" i="2"/>
  <c r="J2221" i="2"/>
  <c r="K2221" i="2"/>
  <c r="L2221" i="2"/>
  <c r="BE2221" i="2"/>
  <c r="BF2221" i="2"/>
  <c r="BG2221" i="2"/>
  <c r="BH2221" i="2"/>
  <c r="G2221" i="2"/>
  <c r="H2221" i="2" s="1"/>
  <c r="BE2634" i="2"/>
  <c r="G2634" i="2"/>
  <c r="H2634" i="2" s="1"/>
  <c r="K2634" i="2"/>
  <c r="BG2634" i="2"/>
  <c r="L2634" i="2"/>
  <c r="J2634" i="2"/>
  <c r="CD2634" i="2"/>
  <c r="BF2634" i="2"/>
  <c r="BH2634" i="2"/>
  <c r="BE154" i="2"/>
  <c r="BF154" i="2"/>
  <c r="L154" i="2"/>
  <c r="BG154" i="2"/>
  <c r="BH154" i="2"/>
  <c r="G154" i="2"/>
  <c r="H154" i="2" s="1"/>
  <c r="K154" i="2"/>
  <c r="J154" i="2"/>
  <c r="CC466" i="2"/>
  <c r="BH466" i="2"/>
  <c r="L860" i="2"/>
  <c r="K860" i="2"/>
  <c r="J860" i="2"/>
  <c r="G860" i="2"/>
  <c r="H860" i="2" s="1"/>
  <c r="BE860" i="2"/>
  <c r="BF860" i="2"/>
  <c r="BG860" i="2"/>
  <c r="BH860" i="2"/>
  <c r="L760" i="2"/>
  <c r="BH760" i="2"/>
  <c r="G760" i="2"/>
  <c r="H760" i="2" s="1"/>
  <c r="BF760" i="2"/>
  <c r="CC760" i="2"/>
  <c r="K760" i="2"/>
  <c r="J760" i="2"/>
  <c r="BE760" i="2"/>
  <c r="BG760" i="2"/>
  <c r="G258" i="2"/>
  <c r="H258" i="2" s="1"/>
  <c r="J258" i="2"/>
  <c r="J1207" i="2"/>
  <c r="K1207" i="2"/>
  <c r="L1207" i="2"/>
  <c r="BF1207" i="2"/>
  <c r="BG1207" i="2"/>
  <c r="BH1207" i="2"/>
  <c r="G1207" i="2"/>
  <c r="H1207" i="2" s="1"/>
  <c r="BE1207" i="2"/>
  <c r="G1789" i="2"/>
  <c r="H1789" i="2" s="1"/>
  <c r="J1789" i="2"/>
  <c r="L1789" i="2"/>
  <c r="K1789" i="2"/>
  <c r="BE1789" i="2"/>
  <c r="BF1789" i="2"/>
  <c r="BG1789" i="2"/>
  <c r="BH1789" i="2"/>
  <c r="L12" i="1"/>
  <c r="K2262" i="2"/>
  <c r="J2262" i="2"/>
  <c r="L2262" i="2"/>
  <c r="BE2262" i="2"/>
  <c r="BF2262" i="2"/>
  <c r="BG2262" i="2"/>
  <c r="BH2262" i="2"/>
  <c r="G2262" i="2"/>
  <c r="H2262" i="2" s="1"/>
  <c r="K1192" i="2"/>
  <c r="L1192" i="2"/>
  <c r="J1192" i="2"/>
  <c r="G1192" i="2"/>
  <c r="H1192" i="2" s="1"/>
  <c r="BE1192" i="2"/>
  <c r="BF1192" i="2"/>
  <c r="BG1192" i="2"/>
  <c r="BH1192" i="2"/>
  <c r="BF799" i="2"/>
  <c r="L799" i="2"/>
  <c r="BE799" i="2"/>
  <c r="BG799" i="2"/>
  <c r="J799" i="2"/>
  <c r="G799" i="2"/>
  <c r="H799" i="2" s="1"/>
  <c r="BH799" i="2"/>
  <c r="K799" i="2"/>
  <c r="CC799" i="2"/>
  <c r="G1792" i="2"/>
  <c r="H1792" i="2" s="1"/>
  <c r="J1792" i="2"/>
  <c r="K1792" i="2"/>
  <c r="L1792" i="2"/>
  <c r="BE1792" i="2"/>
  <c r="BF1792" i="2"/>
  <c r="BG1792" i="2"/>
  <c r="BH1792" i="2"/>
  <c r="K3104" i="2"/>
  <c r="CD3104" i="2"/>
  <c r="G3104" i="2"/>
  <c r="H3104" i="2" s="1"/>
  <c r="BH97" i="2"/>
  <c r="J97" i="2"/>
  <c r="G97" i="2"/>
  <c r="H97" i="2" s="1"/>
  <c r="K97" i="2"/>
  <c r="BE97" i="2"/>
  <c r="L97" i="2"/>
  <c r="BF97" i="2"/>
  <c r="BG97" i="2"/>
  <c r="K690" i="2"/>
  <c r="M1549" i="2"/>
  <c r="K2707" i="2"/>
  <c r="K1491" i="2"/>
  <c r="BB633" i="2"/>
  <c r="BG615" i="2"/>
  <c r="D2623" i="2"/>
  <c r="F2918" i="2"/>
  <c r="G143" i="4"/>
  <c r="BC2623" i="2"/>
  <c r="BD2924" i="2"/>
  <c r="BA1039" i="2"/>
  <c r="G144" i="4"/>
  <c r="BB341" i="2"/>
  <c r="E1272" i="2"/>
  <c r="K376" i="2"/>
  <c r="M2388" i="2"/>
  <c r="BE2182" i="2"/>
  <c r="L615" i="2"/>
  <c r="G503" i="2"/>
  <c r="H503" i="2" s="1"/>
  <c r="BG1598" i="2"/>
  <c r="M614" i="2"/>
  <c r="BG751" i="2"/>
  <c r="K1033" i="2"/>
  <c r="CC959" i="2"/>
  <c r="J1486" i="2"/>
  <c r="L405" i="2"/>
  <c r="BG1596" i="2"/>
  <c r="BH2771" i="2"/>
  <c r="CC446" i="2"/>
  <c r="M562" i="2"/>
  <c r="L801" i="2"/>
  <c r="BH3104" i="2"/>
  <c r="M1568" i="2"/>
  <c r="BH258" i="2"/>
  <c r="BF2585" i="2"/>
  <c r="G256" i="2"/>
  <c r="H256" i="2" s="1"/>
  <c r="BF238" i="2"/>
  <c r="J774" i="2"/>
  <c r="G3155" i="2"/>
  <c r="H3155" i="2" s="1"/>
  <c r="L2529" i="2"/>
  <c r="BH2142" i="2"/>
  <c r="J978" i="2"/>
  <c r="L1625" i="2"/>
  <c r="BE1611" i="2"/>
  <c r="G1055" i="2"/>
  <c r="H1055" i="2" s="1"/>
  <c r="M233" i="2"/>
  <c r="K2584" i="2"/>
  <c r="K2713" i="2"/>
  <c r="BE509" i="2"/>
  <c r="K1144" i="2"/>
  <c r="BE1472" i="2"/>
  <c r="BH758" i="2"/>
  <c r="M1073" i="2"/>
  <c r="BH237" i="2"/>
  <c r="CC761" i="2"/>
  <c r="BF1550" i="2"/>
  <c r="L804" i="2"/>
  <c r="L2545" i="2"/>
  <c r="K1132" i="2"/>
  <c r="BH403" i="2"/>
  <c r="L1303" i="2"/>
  <c r="BE263" i="2"/>
  <c r="L557" i="2"/>
  <c r="BF825" i="2"/>
  <c r="L222" i="2"/>
  <c r="BF1672" i="2"/>
  <c r="BF577" i="2"/>
  <c r="BG2364" i="2"/>
  <c r="K3043" i="2"/>
  <c r="J3043" i="2"/>
  <c r="L3043" i="2"/>
  <c r="BE3043" i="2"/>
  <c r="BF3043" i="2"/>
  <c r="BG3043" i="2"/>
  <c r="BH3043" i="2"/>
  <c r="G3043" i="2"/>
  <c r="H3043" i="2" s="1"/>
  <c r="K2505" i="2"/>
  <c r="L2505" i="2"/>
  <c r="J2505" i="2"/>
  <c r="G2505" i="2"/>
  <c r="H2505" i="2" s="1"/>
  <c r="BE2505" i="2"/>
  <c r="BF2505" i="2"/>
  <c r="BG2505" i="2"/>
  <c r="BH2505" i="2"/>
  <c r="G1399" i="2"/>
  <c r="H1399" i="2" s="1"/>
  <c r="J1399" i="2"/>
  <c r="K1399" i="2"/>
  <c r="L1399" i="2"/>
  <c r="BE1399" i="2"/>
  <c r="BF1399" i="2"/>
  <c r="BG1399" i="2"/>
  <c r="BH1399" i="2"/>
  <c r="BG41" i="2"/>
  <c r="BH41" i="2"/>
  <c r="G41" i="2"/>
  <c r="H41" i="2" s="1"/>
  <c r="BE41" i="2"/>
  <c r="BF41" i="2"/>
  <c r="L41" i="2"/>
  <c r="K41" i="2"/>
  <c r="J41" i="2"/>
  <c r="G230" i="2"/>
  <c r="H230" i="2" s="1"/>
  <c r="J230" i="2"/>
  <c r="L230" i="2"/>
  <c r="BE230" i="2"/>
  <c r="K230" i="2"/>
  <c r="BH230" i="2"/>
  <c r="BG230" i="2"/>
  <c r="CC230" i="2"/>
  <c r="BF230" i="2"/>
  <c r="J2724" i="2"/>
  <c r="L2724" i="2"/>
  <c r="BF2724" i="2"/>
  <c r="K2724" i="2"/>
  <c r="BH2724" i="2"/>
  <c r="G2724" i="2"/>
  <c r="H2724" i="2" s="1"/>
  <c r="CD2724" i="2"/>
  <c r="L1201" i="2"/>
  <c r="K1201" i="2"/>
  <c r="J1201" i="2"/>
  <c r="BH1201" i="2"/>
  <c r="G1201" i="2"/>
  <c r="H1201" i="2" s="1"/>
  <c r="BE1201" i="2"/>
  <c r="BF1201" i="2"/>
  <c r="BG1201" i="2"/>
  <c r="G79" i="2"/>
  <c r="H79" i="2" s="1"/>
  <c r="K79" i="2"/>
  <c r="L79" i="2"/>
  <c r="BE79" i="2"/>
  <c r="BF79" i="2"/>
  <c r="J79" i="2"/>
  <c r="BG79" i="2"/>
  <c r="BH79" i="2"/>
  <c r="G80" i="2"/>
  <c r="H80" i="2" s="1"/>
  <c r="K80" i="2"/>
  <c r="BE80" i="2"/>
  <c r="BF80" i="2"/>
  <c r="BG80" i="2"/>
  <c r="J80" i="2"/>
  <c r="BH80" i="2"/>
  <c r="L80" i="2"/>
  <c r="G660" i="2"/>
  <c r="H660" i="2" s="1"/>
  <c r="J660" i="2"/>
  <c r="K660" i="2"/>
  <c r="BH660" i="2"/>
  <c r="CC660" i="2"/>
  <c r="BE660" i="2"/>
  <c r="BF660" i="2"/>
  <c r="L660" i="2"/>
  <c r="BG660" i="2"/>
  <c r="G1728" i="2"/>
  <c r="H1728" i="2" s="1"/>
  <c r="J1728" i="2"/>
  <c r="K1728" i="2"/>
  <c r="L1728" i="2"/>
  <c r="BG1728" i="2"/>
  <c r="BH1728" i="2"/>
  <c r="BE1728" i="2"/>
  <c r="BF1728" i="2"/>
  <c r="L2430" i="2"/>
  <c r="J2430" i="2"/>
  <c r="G2430" i="2"/>
  <c r="H2430" i="2" s="1"/>
  <c r="BE2430" i="2"/>
  <c r="BF2430" i="2"/>
  <c r="BG2430" i="2"/>
  <c r="BH2430" i="2"/>
  <c r="K2430" i="2"/>
  <c r="K894" i="2"/>
  <c r="J894" i="2"/>
  <c r="L894" i="2"/>
  <c r="G894" i="2"/>
  <c r="H894" i="2" s="1"/>
  <c r="BE894" i="2"/>
  <c r="BF894" i="2"/>
  <c r="BG894" i="2"/>
  <c r="BH894" i="2"/>
  <c r="J2040" i="2"/>
  <c r="L2040" i="2"/>
  <c r="K2040" i="2"/>
  <c r="BH2040" i="2"/>
  <c r="G2040" i="2"/>
  <c r="H2040" i="2" s="1"/>
  <c r="BE2040" i="2"/>
  <c r="BF2040" i="2"/>
  <c r="BG2040" i="2"/>
  <c r="BE46" i="2"/>
  <c r="BF46" i="2"/>
  <c r="L46" i="2"/>
  <c r="BG46" i="2"/>
  <c r="BH46" i="2"/>
  <c r="K46" i="2"/>
  <c r="J46" i="2"/>
  <c r="G46" i="2"/>
  <c r="H46" i="2" s="1"/>
  <c r="G1989" i="2"/>
  <c r="H1989" i="2" s="1"/>
  <c r="L1989" i="2"/>
  <c r="K1989" i="2"/>
  <c r="J1989" i="2"/>
  <c r="BE1989" i="2"/>
  <c r="BF1989" i="2"/>
  <c r="BG1989" i="2"/>
  <c r="BH1989" i="2"/>
  <c r="BH1199" i="2"/>
  <c r="G1199" i="2"/>
  <c r="H1199" i="2" s="1"/>
  <c r="BE1199" i="2"/>
  <c r="BF1199" i="2"/>
  <c r="BG1199" i="2"/>
  <c r="J1199" i="2"/>
  <c r="K1199" i="2"/>
  <c r="L1199" i="2"/>
  <c r="L1890" i="2"/>
  <c r="J1890" i="2"/>
  <c r="K1890" i="2"/>
  <c r="BE1890" i="2"/>
  <c r="BF1890" i="2"/>
  <c r="BG1890" i="2"/>
  <c r="BH1890" i="2"/>
  <c r="G1890" i="2"/>
  <c r="H1890" i="2" s="1"/>
  <c r="L2224" i="2"/>
  <c r="J2224" i="2"/>
  <c r="K2224" i="2"/>
  <c r="BE2224" i="2"/>
  <c r="BF2224" i="2"/>
  <c r="BG2224" i="2"/>
  <c r="BH2224" i="2"/>
  <c r="G2224" i="2"/>
  <c r="H2224" i="2" s="1"/>
  <c r="K20" i="2"/>
  <c r="BF20" i="2"/>
  <c r="BG20" i="2"/>
  <c r="L20" i="2"/>
  <c r="J20" i="2"/>
  <c r="BH20" i="2"/>
  <c r="BE20" i="2"/>
  <c r="G20" i="2"/>
  <c r="H20" i="2" s="1"/>
  <c r="J415" i="2"/>
  <c r="G415" i="2"/>
  <c r="H415" i="2" s="1"/>
  <c r="BH415" i="2"/>
  <c r="BF415" i="2"/>
  <c r="L415" i="2"/>
  <c r="BE415" i="2"/>
  <c r="BG415" i="2"/>
  <c r="CC415" i="2"/>
  <c r="K415" i="2"/>
  <c r="K2284" i="2"/>
  <c r="L2284" i="2"/>
  <c r="J2284" i="2"/>
  <c r="G2284" i="2"/>
  <c r="H2284" i="2" s="1"/>
  <c r="BE2284" i="2"/>
  <c r="BF2284" i="2"/>
  <c r="BG2284" i="2"/>
  <c r="BH2284" i="2"/>
  <c r="K2455" i="2"/>
  <c r="BE2455" i="2"/>
  <c r="BF2455" i="2"/>
  <c r="BG2455" i="2"/>
  <c r="BH2455" i="2"/>
  <c r="G2455" i="2"/>
  <c r="H2455" i="2" s="1"/>
  <c r="L2455" i="2"/>
  <c r="J2455" i="2"/>
  <c r="K895" i="2"/>
  <c r="J895" i="2"/>
  <c r="L895" i="2"/>
  <c r="G895" i="2"/>
  <c r="H895" i="2" s="1"/>
  <c r="BE895" i="2"/>
  <c r="BF895" i="2"/>
  <c r="BG895" i="2"/>
  <c r="BH895" i="2"/>
  <c r="L3" i="2"/>
  <c r="G3" i="2"/>
  <c r="H3" i="2" s="1"/>
  <c r="K3" i="2"/>
  <c r="BE3" i="2"/>
  <c r="BF3" i="2"/>
  <c r="BG3" i="2"/>
  <c r="BH3" i="2"/>
  <c r="J3" i="2"/>
  <c r="L2478" i="2"/>
  <c r="J2478" i="2"/>
  <c r="K2478" i="2"/>
  <c r="BE2478" i="2"/>
  <c r="BF2478" i="2"/>
  <c r="BG2478" i="2"/>
  <c r="BH2478" i="2"/>
  <c r="G2478" i="2"/>
  <c r="H2478" i="2" s="1"/>
  <c r="K2676" i="2"/>
  <c r="G2676" i="2"/>
  <c r="H2676" i="2" s="1"/>
  <c r="J2676" i="2"/>
  <c r="L2676" i="2"/>
  <c r="CD2676" i="2"/>
  <c r="BG2676" i="2"/>
  <c r="BE2676" i="2"/>
  <c r="BD1227" i="2"/>
  <c r="V21" i="1"/>
  <c r="K3010" i="2"/>
  <c r="BH3010" i="2"/>
  <c r="G3010" i="2"/>
  <c r="H3010" i="2" s="1"/>
  <c r="BE3010" i="2"/>
  <c r="BF3010" i="2"/>
  <c r="BG3010" i="2"/>
  <c r="L3010" i="2"/>
  <c r="J3010" i="2"/>
  <c r="N26" i="1"/>
  <c r="E1462" i="2"/>
  <c r="K2220" i="2"/>
  <c r="L2220" i="2"/>
  <c r="J2220" i="2"/>
  <c r="BE2220" i="2"/>
  <c r="BF2220" i="2"/>
  <c r="BG2220" i="2"/>
  <c r="BH2220" i="2"/>
  <c r="G2220" i="2"/>
  <c r="H2220" i="2" s="1"/>
  <c r="BF53" i="2"/>
  <c r="BG53" i="2"/>
  <c r="BH53" i="2"/>
  <c r="G53" i="2"/>
  <c r="H53" i="2" s="1"/>
  <c r="BE53" i="2"/>
  <c r="L53" i="2"/>
  <c r="K53" i="2"/>
  <c r="J53" i="2"/>
  <c r="G1418" i="2"/>
  <c r="H1418" i="2" s="1"/>
  <c r="J1418" i="2"/>
  <c r="L1418" i="2"/>
  <c r="K1418" i="2"/>
  <c r="BE1418" i="2"/>
  <c r="BF1418" i="2"/>
  <c r="BG1418" i="2"/>
  <c r="BH1418" i="2"/>
  <c r="K1174" i="2"/>
  <c r="J1174" i="2"/>
  <c r="L1174" i="2"/>
  <c r="BE1174" i="2"/>
  <c r="BF1174" i="2"/>
  <c r="BG1174" i="2"/>
  <c r="BH1174" i="2"/>
  <c r="G1174" i="2"/>
  <c r="H1174" i="2" s="1"/>
  <c r="J2454" i="2"/>
  <c r="L2454" i="2"/>
  <c r="BE2454" i="2"/>
  <c r="BF2454" i="2"/>
  <c r="BG2454" i="2"/>
  <c r="BH2454" i="2"/>
  <c r="G2454" i="2"/>
  <c r="H2454" i="2" s="1"/>
  <c r="K2454" i="2"/>
  <c r="J221" i="2"/>
  <c r="BE221" i="2"/>
  <c r="CC221" i="2"/>
  <c r="BF221" i="2"/>
  <c r="K221" i="2"/>
  <c r="G210" i="2"/>
  <c r="H210" i="2" s="1"/>
  <c r="CC210" i="2"/>
  <c r="K2280" i="2"/>
  <c r="L2280" i="2"/>
  <c r="J2280" i="2"/>
  <c r="G2280" i="2"/>
  <c r="H2280" i="2" s="1"/>
  <c r="BE2280" i="2"/>
  <c r="BF2280" i="2"/>
  <c r="BG2280" i="2"/>
  <c r="BH2280" i="2"/>
  <c r="G67" i="2"/>
  <c r="H67" i="2" s="1"/>
  <c r="BE67" i="2"/>
  <c r="BF67" i="2"/>
  <c r="BG67" i="2"/>
  <c r="BH67" i="2"/>
  <c r="K67" i="2"/>
  <c r="J67" i="2"/>
  <c r="L67" i="2"/>
  <c r="BG42" i="2"/>
  <c r="BH42" i="2"/>
  <c r="L42" i="2"/>
  <c r="K42" i="2"/>
  <c r="G42" i="2"/>
  <c r="H42" i="2" s="1"/>
  <c r="J42" i="2"/>
  <c r="BE42" i="2"/>
  <c r="BF42" i="2"/>
  <c r="L1811" i="2"/>
  <c r="BE1811" i="2"/>
  <c r="BF1811" i="2"/>
  <c r="BG1811" i="2"/>
  <c r="BH1811" i="2"/>
  <c r="J1811" i="2"/>
  <c r="K1811" i="2"/>
  <c r="G1811" i="2"/>
  <c r="H1811" i="2" s="1"/>
  <c r="L2321" i="2"/>
  <c r="K2321" i="2"/>
  <c r="J2321" i="2"/>
  <c r="BE2321" i="2"/>
  <c r="BF2321" i="2"/>
  <c r="BG2321" i="2"/>
  <c r="BH2321" i="2"/>
  <c r="BX2321" i="2"/>
  <c r="G2321" i="2"/>
  <c r="H2321" i="2" s="1"/>
  <c r="BH2884" i="2"/>
  <c r="K2884" i="2"/>
  <c r="G2884" i="2"/>
  <c r="H2884" i="2" s="1"/>
  <c r="J2884" i="2"/>
  <c r="L2884" i="2"/>
  <c r="BF2884" i="2"/>
  <c r="J389" i="2"/>
  <c r="K389" i="2"/>
  <c r="J2004" i="2"/>
  <c r="L2004" i="2"/>
  <c r="K2004" i="2"/>
  <c r="G2004" i="2"/>
  <c r="H2004" i="2" s="1"/>
  <c r="BE2004" i="2"/>
  <c r="BF2004" i="2"/>
  <c r="BG2004" i="2"/>
  <c r="BH2004" i="2"/>
  <c r="G1375" i="2"/>
  <c r="H1375" i="2" s="1"/>
  <c r="L1375" i="2"/>
  <c r="BF1375" i="2"/>
  <c r="BG1375" i="2"/>
  <c r="BH1375" i="2"/>
  <c r="BE1375" i="2"/>
  <c r="J1375" i="2"/>
  <c r="K1375" i="2"/>
  <c r="L1893" i="2"/>
  <c r="BE1893" i="2"/>
  <c r="BG1893" i="2"/>
  <c r="BF1893" i="2"/>
  <c r="J1893" i="2"/>
  <c r="G1893" i="2"/>
  <c r="H1893" i="2" s="1"/>
  <c r="BH1893" i="2"/>
  <c r="K1893" i="2"/>
  <c r="BF1380" i="2"/>
  <c r="BG1380" i="2"/>
  <c r="K1380" i="2"/>
  <c r="G1380" i="2"/>
  <c r="H1380" i="2" s="1"/>
  <c r="BH1380" i="2"/>
  <c r="J1380" i="2"/>
  <c r="L1380" i="2"/>
  <c r="BE1380" i="2"/>
  <c r="G1772" i="2"/>
  <c r="H1772" i="2" s="1"/>
  <c r="J1772" i="2"/>
  <c r="L1772" i="2"/>
  <c r="K1772" i="2"/>
  <c r="BE1772" i="2"/>
  <c r="BF1772" i="2"/>
  <c r="BG1772" i="2"/>
  <c r="BH1772" i="2"/>
  <c r="T14" i="1"/>
  <c r="BB587" i="2"/>
  <c r="BH91" i="2"/>
  <c r="K91" i="2"/>
  <c r="G91" i="2"/>
  <c r="H91" i="2" s="1"/>
  <c r="L91" i="2"/>
  <c r="J91" i="2"/>
  <c r="BE91" i="2"/>
  <c r="BF91" i="2"/>
  <c r="BG91" i="2"/>
  <c r="K1877" i="2"/>
  <c r="L1877" i="2"/>
  <c r="J1877" i="2"/>
  <c r="BE1877" i="2"/>
  <c r="BF1877" i="2"/>
  <c r="BG1877" i="2"/>
  <c r="BH1877" i="2"/>
  <c r="G1877" i="2"/>
  <c r="H1877" i="2" s="1"/>
  <c r="BF980" i="2"/>
  <c r="L980" i="2"/>
  <c r="BE980" i="2"/>
  <c r="CC980" i="2"/>
  <c r="G980" i="2"/>
  <c r="H980" i="2" s="1"/>
  <c r="BG980" i="2"/>
  <c r="K980" i="2"/>
  <c r="J980" i="2"/>
  <c r="BH980" i="2"/>
  <c r="J1748" i="2"/>
  <c r="G1748" i="2"/>
  <c r="H1748" i="2" s="1"/>
  <c r="L1748" i="2"/>
  <c r="K1748" i="2"/>
  <c r="BG1748" i="2"/>
  <c r="BH1748" i="2"/>
  <c r="BF1748" i="2"/>
  <c r="BE1748" i="2"/>
  <c r="K2483" i="2"/>
  <c r="L2483" i="2"/>
  <c r="J2483" i="2"/>
  <c r="BE2483" i="2"/>
  <c r="BF2483" i="2"/>
  <c r="BG2483" i="2"/>
  <c r="BH2483" i="2"/>
  <c r="G2483" i="2"/>
  <c r="H2483" i="2" s="1"/>
  <c r="G2422" i="2"/>
  <c r="H2422" i="2" s="1"/>
  <c r="BF2422" i="2"/>
  <c r="L2422" i="2"/>
  <c r="BE2422" i="2"/>
  <c r="J2422" i="2"/>
  <c r="K2422" i="2"/>
  <c r="BH2422" i="2"/>
  <c r="BG2422" i="2"/>
  <c r="K2277" i="2"/>
  <c r="L2277" i="2"/>
  <c r="J2277" i="2"/>
  <c r="BE2277" i="2"/>
  <c r="BF2277" i="2"/>
  <c r="BG2277" i="2"/>
  <c r="BH2277" i="2"/>
  <c r="G2277" i="2"/>
  <c r="H2277" i="2" s="1"/>
  <c r="L188" i="2"/>
  <c r="J188" i="2"/>
  <c r="G188" i="2"/>
  <c r="H188" i="2" s="1"/>
  <c r="BE188" i="2"/>
  <c r="BF188" i="2"/>
  <c r="K188" i="2"/>
  <c r="BG188" i="2"/>
  <c r="BH188" i="2"/>
  <c r="K2219" i="2"/>
  <c r="L2219" i="2"/>
  <c r="J2219" i="2"/>
  <c r="BE2219" i="2"/>
  <c r="BF2219" i="2"/>
  <c r="BG2219" i="2"/>
  <c r="BH2219" i="2"/>
  <c r="G2219" i="2"/>
  <c r="H2219" i="2" s="1"/>
  <c r="CC460" i="2"/>
  <c r="BF460" i="2"/>
  <c r="G460" i="2"/>
  <c r="H460" i="2" s="1"/>
  <c r="L460" i="2"/>
  <c r="BE460" i="2"/>
  <c r="BG460" i="2"/>
  <c r="K460" i="2"/>
  <c r="J460" i="2"/>
  <c r="BH460" i="2"/>
  <c r="L902" i="2"/>
  <c r="J902" i="2"/>
  <c r="K902" i="2"/>
  <c r="BG902" i="2"/>
  <c r="BH902" i="2"/>
  <c r="G902" i="2"/>
  <c r="H902" i="2" s="1"/>
  <c r="BE902" i="2"/>
  <c r="BF902" i="2"/>
  <c r="L3017" i="2"/>
  <c r="K3017" i="2"/>
  <c r="J3017" i="2"/>
  <c r="BF3017" i="2"/>
  <c r="BG3017" i="2"/>
  <c r="BH3017" i="2"/>
  <c r="G3017" i="2"/>
  <c r="H3017" i="2" s="1"/>
  <c r="BE3017" i="2"/>
  <c r="J915" i="2"/>
  <c r="L915" i="2"/>
  <c r="K915" i="2"/>
  <c r="BE915" i="2"/>
  <c r="BF915" i="2"/>
  <c r="BG915" i="2"/>
  <c r="BH915" i="2"/>
  <c r="G915" i="2"/>
  <c r="H915" i="2" s="1"/>
  <c r="K1454" i="2"/>
  <c r="L1454" i="2"/>
  <c r="G1454" i="2"/>
  <c r="H1454" i="2" s="1"/>
  <c r="J1454" i="2"/>
  <c r="BH1454" i="2"/>
  <c r="BE1454" i="2"/>
  <c r="BF1454" i="2"/>
  <c r="BG1454" i="2"/>
  <c r="J1900" i="2"/>
  <c r="K1900" i="2"/>
  <c r="L1900" i="2"/>
  <c r="BE1900" i="2"/>
  <c r="BF1900" i="2"/>
  <c r="BG1900" i="2"/>
  <c r="BH1900" i="2"/>
  <c r="G1900" i="2"/>
  <c r="H1900" i="2" s="1"/>
  <c r="K725" i="2"/>
  <c r="BE725" i="2"/>
  <c r="BH725" i="2"/>
  <c r="BF725" i="2"/>
  <c r="BG725" i="2"/>
  <c r="G725" i="2"/>
  <c r="H725" i="2" s="1"/>
  <c r="CC725" i="2"/>
  <c r="J725" i="2"/>
  <c r="L725" i="2"/>
  <c r="BE1769" i="2"/>
  <c r="BF1769" i="2"/>
  <c r="BG1769" i="2"/>
  <c r="BH1769" i="2"/>
  <c r="J1769" i="2"/>
  <c r="K1769" i="2"/>
  <c r="L1769" i="2"/>
  <c r="G1769" i="2"/>
  <c r="H1769" i="2" s="1"/>
  <c r="G1984" i="2"/>
  <c r="H1984" i="2" s="1"/>
  <c r="J1984" i="2"/>
  <c r="L1984" i="2"/>
  <c r="K1984" i="2"/>
  <c r="BE1984" i="2"/>
  <c r="BF1984" i="2"/>
  <c r="BG1984" i="2"/>
  <c r="BH1984" i="2"/>
  <c r="K2954" i="2"/>
  <c r="L2954" i="2"/>
  <c r="J2954" i="2"/>
  <c r="BG2954" i="2"/>
  <c r="BH2954" i="2"/>
  <c r="G2954" i="2"/>
  <c r="H2954" i="2" s="1"/>
  <c r="BE2954" i="2"/>
  <c r="BF2954" i="2"/>
  <c r="L2197" i="2"/>
  <c r="BE2197" i="2"/>
  <c r="G2197" i="2"/>
  <c r="H2197" i="2" s="1"/>
  <c r="BH2197" i="2"/>
  <c r="BF2197" i="2"/>
  <c r="J2197" i="2"/>
  <c r="K2197" i="2"/>
  <c r="CC2197" i="2"/>
  <c r="BG2197" i="2"/>
  <c r="L1214" i="2"/>
  <c r="J1214" i="2"/>
  <c r="K1214" i="2"/>
  <c r="BE1214" i="2"/>
  <c r="BF1214" i="2"/>
  <c r="BG1214" i="2"/>
  <c r="BH1214" i="2"/>
  <c r="G1214" i="2"/>
  <c r="H1214" i="2" s="1"/>
  <c r="L2421" i="2"/>
  <c r="K2421" i="2"/>
  <c r="J2421" i="2"/>
  <c r="BH2421" i="2"/>
  <c r="G2421" i="2"/>
  <c r="H2421" i="2" s="1"/>
  <c r="BE2421" i="2"/>
  <c r="BF2421" i="2"/>
  <c r="BG2421" i="2"/>
  <c r="K677" i="2"/>
  <c r="BH677" i="2"/>
  <c r="BE677" i="2"/>
  <c r="CC677" i="2"/>
  <c r="BF677" i="2"/>
  <c r="L677" i="2"/>
  <c r="G677" i="2"/>
  <c r="H677" i="2" s="1"/>
  <c r="BG677" i="2"/>
  <c r="J677" i="2"/>
  <c r="L947" i="2"/>
  <c r="BH947" i="2"/>
  <c r="BG947" i="2"/>
  <c r="K947" i="2"/>
  <c r="G947" i="2"/>
  <c r="H947" i="2" s="1"/>
  <c r="J947" i="2"/>
  <c r="BF947" i="2"/>
  <c r="P31" i="1"/>
  <c r="I31" i="1" s="1"/>
  <c r="F1835" i="2"/>
  <c r="P44" i="1"/>
  <c r="I44" i="1" s="1"/>
  <c r="F2526" i="2"/>
  <c r="T36" i="1"/>
  <c r="BB2071" i="2"/>
  <c r="L2289" i="2"/>
  <c r="K2289" i="2"/>
  <c r="J2289" i="2"/>
  <c r="BH2289" i="2"/>
  <c r="G2289" i="2"/>
  <c r="H2289" i="2" s="1"/>
  <c r="BE2289" i="2"/>
  <c r="BF2289" i="2"/>
  <c r="BG2289" i="2"/>
  <c r="K2966" i="2"/>
  <c r="J2966" i="2"/>
  <c r="L2966" i="2"/>
  <c r="BE2966" i="2"/>
  <c r="BF2966" i="2"/>
  <c r="BG2966" i="2"/>
  <c r="BH2966" i="2"/>
  <c r="G2966" i="2"/>
  <c r="H2966" i="2" s="1"/>
  <c r="J350" i="2"/>
  <c r="BE350" i="2"/>
  <c r="BF350" i="2"/>
  <c r="L350" i="2"/>
  <c r="BG350" i="2"/>
  <c r="BH350" i="2"/>
  <c r="K350" i="2"/>
  <c r="G350" i="2"/>
  <c r="H350" i="2" s="1"/>
  <c r="J2085" i="2"/>
  <c r="L2085" i="2"/>
  <c r="K2085" i="2"/>
  <c r="BE2085" i="2"/>
  <c r="BF2085" i="2"/>
  <c r="BG2085" i="2"/>
  <c r="BH2085" i="2"/>
  <c r="G2085" i="2"/>
  <c r="H2085" i="2" s="1"/>
  <c r="J1630" i="2"/>
  <c r="CC1630" i="2"/>
  <c r="L1630" i="2"/>
  <c r="K1217" i="2"/>
  <c r="BE1217" i="2"/>
  <c r="BF1217" i="2"/>
  <c r="BG1217" i="2"/>
  <c r="BH1217" i="2"/>
  <c r="G1217" i="2"/>
  <c r="H1217" i="2" s="1"/>
  <c r="J1217" i="2"/>
  <c r="L1217" i="2"/>
  <c r="L3050" i="2"/>
  <c r="K3050" i="2"/>
  <c r="BE3050" i="2"/>
  <c r="BF3050" i="2"/>
  <c r="BG3050" i="2"/>
  <c r="BH3050" i="2"/>
  <c r="G3050" i="2"/>
  <c r="H3050" i="2" s="1"/>
  <c r="J3050" i="2"/>
  <c r="L1437" i="2"/>
  <c r="K1437" i="2"/>
  <c r="BE1437" i="2"/>
  <c r="BF1437" i="2"/>
  <c r="BG1437" i="2"/>
  <c r="BH1437" i="2"/>
  <c r="J1437" i="2"/>
  <c r="G1437" i="2"/>
  <c r="H1437" i="2" s="1"/>
  <c r="N39" i="1"/>
  <c r="E2295" i="2"/>
  <c r="R36" i="1"/>
  <c r="BA2071" i="2"/>
  <c r="J3025" i="2"/>
  <c r="L3025" i="2"/>
  <c r="K3025" i="2"/>
  <c r="BE3025" i="2"/>
  <c r="BF3025" i="2"/>
  <c r="BG3025" i="2"/>
  <c r="BH3025" i="2"/>
  <c r="G3025" i="2"/>
  <c r="H3025" i="2" s="1"/>
  <c r="J875" i="2"/>
  <c r="K875" i="2"/>
  <c r="BE875" i="2"/>
  <c r="BF875" i="2"/>
  <c r="BG875" i="2"/>
  <c r="BH875" i="2"/>
  <c r="G875" i="2"/>
  <c r="H875" i="2" s="1"/>
  <c r="L875" i="2"/>
  <c r="G1770" i="2"/>
  <c r="H1770" i="2" s="1"/>
  <c r="J1770" i="2"/>
  <c r="L1770" i="2"/>
  <c r="K1770" i="2"/>
  <c r="BE1770" i="2"/>
  <c r="BF1770" i="2"/>
  <c r="BG1770" i="2"/>
  <c r="BH1770" i="2"/>
  <c r="J2008" i="2"/>
  <c r="L2008" i="2"/>
  <c r="K2008" i="2"/>
  <c r="BH2008" i="2"/>
  <c r="G2008" i="2"/>
  <c r="H2008" i="2" s="1"/>
  <c r="BE2008" i="2"/>
  <c r="BF2008" i="2"/>
  <c r="BG2008" i="2"/>
  <c r="J367" i="2"/>
  <c r="L367" i="2"/>
  <c r="BH367" i="2"/>
  <c r="K367" i="2"/>
  <c r="BE367" i="2"/>
  <c r="BG367" i="2"/>
  <c r="BF367" i="2"/>
  <c r="G367" i="2"/>
  <c r="H367" i="2" s="1"/>
  <c r="CC367" i="2"/>
  <c r="J993" i="2"/>
  <c r="CC993" i="2"/>
  <c r="BG993" i="2"/>
  <c r="L993" i="2"/>
  <c r="K993" i="2"/>
  <c r="BE993" i="2"/>
  <c r="BH993" i="2"/>
  <c r="G993" i="2"/>
  <c r="H993" i="2" s="1"/>
  <c r="BF993" i="2"/>
  <c r="BG3011" i="2"/>
  <c r="BE3011" i="2"/>
  <c r="BF3011" i="2"/>
  <c r="G3011" i="2"/>
  <c r="H3011" i="2" s="1"/>
  <c r="BH3011" i="2"/>
  <c r="L3011" i="2"/>
  <c r="J3011" i="2"/>
  <c r="K3011" i="2"/>
  <c r="K1882" i="2"/>
  <c r="L1882" i="2"/>
  <c r="J1882" i="2"/>
  <c r="BF1882" i="2"/>
  <c r="BG1882" i="2"/>
  <c r="BH1882" i="2"/>
  <c r="G1882" i="2"/>
  <c r="H1882" i="2" s="1"/>
  <c r="BE1882" i="2"/>
  <c r="J3012" i="2"/>
  <c r="L3012" i="2"/>
  <c r="K3012" i="2"/>
  <c r="G3012" i="2"/>
  <c r="H3012" i="2" s="1"/>
  <c r="BE3012" i="2"/>
  <c r="BF3012" i="2"/>
  <c r="BG3012" i="2"/>
  <c r="BH3012" i="2"/>
  <c r="BE654" i="2"/>
  <c r="L654" i="2"/>
  <c r="BF654" i="2"/>
  <c r="BG654" i="2"/>
  <c r="K654" i="2"/>
  <c r="BH654" i="2"/>
  <c r="CC654" i="2"/>
  <c r="G654" i="2"/>
  <c r="H654" i="2" s="1"/>
  <c r="J654" i="2"/>
  <c r="BA1905" i="2"/>
  <c r="T34" i="1"/>
  <c r="BB1905" i="2"/>
  <c r="BA2458" i="2"/>
  <c r="R43" i="1"/>
  <c r="K666" i="2"/>
  <c r="G666" i="2"/>
  <c r="H666" i="2" s="1"/>
  <c r="L666" i="2"/>
  <c r="J666" i="2"/>
  <c r="BX2315" i="2"/>
  <c r="G2315" i="2"/>
  <c r="H2315" i="2" s="1"/>
  <c r="J2315" i="2"/>
  <c r="L2315" i="2"/>
  <c r="K2315" i="2"/>
  <c r="BG2315" i="2"/>
  <c r="BH2315" i="2"/>
  <c r="BE2315" i="2"/>
  <c r="BF2315" i="2"/>
  <c r="L3177" i="2"/>
  <c r="BF3177" i="2"/>
  <c r="BG3177" i="2"/>
  <c r="BH3177" i="2"/>
  <c r="BE3177" i="2"/>
  <c r="G3177" i="2"/>
  <c r="H3177" i="2" s="1"/>
  <c r="K3177" i="2"/>
  <c r="J3177" i="2"/>
  <c r="L2412" i="2"/>
  <c r="K2412" i="2"/>
  <c r="J2412" i="2"/>
  <c r="G2412" i="2"/>
  <c r="H2412" i="2" s="1"/>
  <c r="BE2412" i="2"/>
  <c r="BF2412" i="2"/>
  <c r="BG2412" i="2"/>
  <c r="BH2412" i="2"/>
  <c r="BE62" i="2"/>
  <c r="BF62" i="2"/>
  <c r="BG62" i="2"/>
  <c r="BH62" i="2"/>
  <c r="L62" i="2"/>
  <c r="G62" i="2"/>
  <c r="H62" i="2" s="1"/>
  <c r="J62" i="2"/>
  <c r="K62" i="2"/>
  <c r="G1451" i="2"/>
  <c r="H1451" i="2" s="1"/>
  <c r="K1451" i="2"/>
  <c r="L1451" i="2"/>
  <c r="BE1451" i="2"/>
  <c r="BF1451" i="2"/>
  <c r="J1451" i="2"/>
  <c r="BH1451" i="2"/>
  <c r="BG1451" i="2"/>
  <c r="L1759" i="2"/>
  <c r="BG1759" i="2"/>
  <c r="BH1759" i="2"/>
  <c r="BE1759" i="2"/>
  <c r="BF1759" i="2"/>
  <c r="J1759" i="2"/>
  <c r="K1759" i="2"/>
  <c r="G1759" i="2"/>
  <c r="H1759" i="2" s="1"/>
  <c r="CD2774" i="2"/>
  <c r="L2774" i="2"/>
  <c r="J3186" i="2"/>
  <c r="L3186" i="2"/>
  <c r="K3186" i="2"/>
  <c r="BE3186" i="2"/>
  <c r="BF3186" i="2"/>
  <c r="BG3186" i="2"/>
  <c r="BH3186" i="2"/>
  <c r="G3186" i="2"/>
  <c r="H3186" i="2" s="1"/>
  <c r="L1168" i="2"/>
  <c r="K1168" i="2"/>
  <c r="J1168" i="2"/>
  <c r="BG1168" i="2"/>
  <c r="BH1168" i="2"/>
  <c r="G1168" i="2"/>
  <c r="H1168" i="2" s="1"/>
  <c r="BE1168" i="2"/>
  <c r="BF1168" i="2"/>
  <c r="K2450" i="2"/>
  <c r="L2450" i="2"/>
  <c r="J2450" i="2"/>
  <c r="BE2450" i="2"/>
  <c r="BF2450" i="2"/>
  <c r="BG2450" i="2"/>
  <c r="BH2450" i="2"/>
  <c r="G2450" i="2"/>
  <c r="H2450" i="2" s="1"/>
  <c r="J2032" i="2"/>
  <c r="L2032" i="2"/>
  <c r="K2032" i="2"/>
  <c r="G2032" i="2"/>
  <c r="H2032" i="2" s="1"/>
  <c r="BE2032" i="2"/>
  <c r="BF2032" i="2"/>
  <c r="BG2032" i="2"/>
  <c r="BH2032" i="2"/>
  <c r="BB351" i="2"/>
  <c r="BE1054" i="2"/>
  <c r="J1054" i="2"/>
  <c r="K1054" i="2"/>
  <c r="BG1054" i="2"/>
  <c r="L1054" i="2"/>
  <c r="BH1054" i="2"/>
  <c r="K1335" i="2"/>
  <c r="J1335" i="2"/>
  <c r="G1335" i="2"/>
  <c r="H1335" i="2" s="1"/>
  <c r="K1830" i="2"/>
  <c r="J1830" i="2"/>
  <c r="L1830" i="2"/>
  <c r="BE1830" i="2"/>
  <c r="BF1830" i="2"/>
  <c r="BG1830" i="2"/>
  <c r="BH1830" i="2"/>
  <c r="G1830" i="2"/>
  <c r="H1830" i="2" s="1"/>
  <c r="J1291" i="2"/>
  <c r="K1291" i="2"/>
  <c r="CC1291" i="2"/>
  <c r="CD2646" i="2"/>
  <c r="J2646" i="2"/>
  <c r="L2646" i="2"/>
  <c r="G2646" i="2"/>
  <c r="H2646" i="2" s="1"/>
  <c r="K2646" i="2"/>
  <c r="J2889" i="2"/>
  <c r="BG2889" i="2"/>
  <c r="L2889" i="2"/>
  <c r="BF2889" i="2"/>
  <c r="BE2889" i="2"/>
  <c r="BH2889" i="2"/>
  <c r="K2889" i="2"/>
  <c r="J2765" i="2"/>
  <c r="BG2765" i="2"/>
  <c r="BH2765" i="2"/>
  <c r="L2765" i="2"/>
  <c r="CD2765" i="2"/>
  <c r="G2765" i="2"/>
  <c r="H2765" i="2" s="1"/>
  <c r="BF2765" i="2"/>
  <c r="L3148" i="2"/>
  <c r="BF3148" i="2"/>
  <c r="BH3148" i="2"/>
  <c r="G3148" i="2"/>
  <c r="H3148" i="2" s="1"/>
  <c r="BG3148" i="2"/>
  <c r="BE3148" i="2"/>
  <c r="K3148" i="2"/>
  <c r="G1401" i="2"/>
  <c r="H1401" i="2" s="1"/>
  <c r="J1401" i="2"/>
  <c r="K1401" i="2"/>
  <c r="L1401" i="2"/>
  <c r="BG1401" i="2"/>
  <c r="BH1401" i="2"/>
  <c r="BE1401" i="2"/>
  <c r="BF1401" i="2"/>
  <c r="BE1609" i="2"/>
  <c r="BF1609" i="2"/>
  <c r="BH1609" i="2"/>
  <c r="K1609" i="2"/>
  <c r="CC1609" i="2"/>
  <c r="J1609" i="2"/>
  <c r="G1609" i="2"/>
  <c r="H1609" i="2" s="1"/>
  <c r="L1609" i="2"/>
  <c r="BG1609" i="2"/>
  <c r="L2657" i="2"/>
  <c r="BG2657" i="2"/>
  <c r="G2657" i="2"/>
  <c r="H2657" i="2" s="1"/>
  <c r="J2657" i="2"/>
  <c r="CD2657" i="2"/>
  <c r="BH2657" i="2"/>
  <c r="K2657" i="2"/>
  <c r="L3163" i="2"/>
  <c r="BF3163" i="2"/>
  <c r="BG3163" i="2"/>
  <c r="BH3163" i="2"/>
  <c r="BE3163" i="2"/>
  <c r="J3163" i="2"/>
  <c r="K3163" i="2"/>
  <c r="G3163" i="2"/>
  <c r="H3163" i="2" s="1"/>
  <c r="K176" i="2"/>
  <c r="J176" i="2"/>
  <c r="L176" i="2"/>
  <c r="BE176" i="2"/>
  <c r="BF176" i="2"/>
  <c r="BG176" i="2"/>
  <c r="BH176" i="2"/>
  <c r="G176" i="2"/>
  <c r="H176" i="2" s="1"/>
  <c r="L2931" i="2"/>
  <c r="K2931" i="2"/>
  <c r="BE2931" i="2"/>
  <c r="BF2931" i="2"/>
  <c r="BG2931" i="2"/>
  <c r="BH2931" i="2"/>
  <c r="G2931" i="2"/>
  <c r="H2931" i="2" s="1"/>
  <c r="J2931" i="2"/>
  <c r="L1220" i="2"/>
  <c r="J1220" i="2"/>
  <c r="K1220" i="2"/>
  <c r="BE1220" i="2"/>
  <c r="BF1220" i="2"/>
  <c r="BG1220" i="2"/>
  <c r="BH1220" i="2"/>
  <c r="G1220" i="2"/>
  <c r="H1220" i="2" s="1"/>
  <c r="K1101" i="2"/>
  <c r="J1101" i="2"/>
  <c r="CD1101" i="2"/>
  <c r="L1101" i="2"/>
  <c r="L1175" i="2"/>
  <c r="BE1175" i="2"/>
  <c r="BF1175" i="2"/>
  <c r="BG1175" i="2"/>
  <c r="BH1175" i="2"/>
  <c r="G1175" i="2"/>
  <c r="H1175" i="2" s="1"/>
  <c r="K1175" i="2"/>
  <c r="J1175" i="2"/>
  <c r="L1940" i="2"/>
  <c r="J1940" i="2"/>
  <c r="BE1940" i="2"/>
  <c r="G1940" i="2"/>
  <c r="H1940" i="2" s="1"/>
  <c r="K1940" i="2"/>
  <c r="BH1940" i="2"/>
  <c r="K2628" i="2"/>
  <c r="G2628" i="2"/>
  <c r="H2628" i="2" s="1"/>
  <c r="J2628" i="2"/>
  <c r="L2628" i="2"/>
  <c r="K2523" i="2"/>
  <c r="L2523" i="2"/>
  <c r="J2523" i="2"/>
  <c r="BE2523" i="2"/>
  <c r="BF2523" i="2"/>
  <c r="BG2523" i="2"/>
  <c r="BH2523" i="2"/>
  <c r="G2523" i="2"/>
  <c r="H2523" i="2" s="1"/>
  <c r="CD2671" i="2"/>
  <c r="G2671" i="2"/>
  <c r="H2671" i="2" s="1"/>
  <c r="L2671" i="2"/>
  <c r="K2671" i="2"/>
  <c r="J2671" i="2"/>
  <c r="BF544" i="2"/>
  <c r="K544" i="2"/>
  <c r="J544" i="2"/>
  <c r="CC544" i="2"/>
  <c r="BE544" i="2"/>
  <c r="BG544" i="2"/>
  <c r="L544" i="2"/>
  <c r="BH544" i="2"/>
  <c r="G544" i="2"/>
  <c r="H544" i="2" s="1"/>
  <c r="BF322" i="2"/>
  <c r="CD322" i="2"/>
  <c r="G322" i="2"/>
  <c r="H322" i="2" s="1"/>
  <c r="BE322" i="2"/>
  <c r="L322" i="2"/>
  <c r="J322" i="2"/>
  <c r="K322" i="2"/>
  <c r="BG322" i="2"/>
  <c r="BH322" i="2"/>
  <c r="CD284" i="2"/>
  <c r="L284" i="2"/>
  <c r="BF284" i="2"/>
  <c r="BG284" i="2"/>
  <c r="BE284" i="2"/>
  <c r="K284" i="2"/>
  <c r="BH284" i="2"/>
  <c r="BH3133" i="2"/>
  <c r="BG3133" i="2"/>
  <c r="BE3133" i="2"/>
  <c r="G3133" i="2"/>
  <c r="H3133" i="2" s="1"/>
  <c r="J3133" i="2"/>
  <c r="K3133" i="2"/>
  <c r="BF3133" i="2"/>
  <c r="CD3133" i="2"/>
  <c r="L3133" i="2"/>
  <c r="L2260" i="2"/>
  <c r="K2260" i="2"/>
  <c r="J2260" i="2"/>
  <c r="BE2260" i="2"/>
  <c r="BF2260" i="2"/>
  <c r="BG2260" i="2"/>
  <c r="BH2260" i="2"/>
  <c r="G2260" i="2"/>
  <c r="H2260" i="2" s="1"/>
  <c r="L2046" i="2"/>
  <c r="K2046" i="2"/>
  <c r="J2046" i="2"/>
  <c r="BF2046" i="2"/>
  <c r="BG2046" i="2"/>
  <c r="BH2046" i="2"/>
  <c r="G2046" i="2"/>
  <c r="H2046" i="2" s="1"/>
  <c r="BE2046" i="2"/>
  <c r="BE585" i="2"/>
  <c r="BF585" i="2"/>
  <c r="BG585" i="2"/>
  <c r="L585" i="2"/>
  <c r="BH585" i="2"/>
  <c r="K585" i="2"/>
  <c r="J585" i="2"/>
  <c r="G585" i="2"/>
  <c r="H585" i="2" s="1"/>
  <c r="G183" i="2"/>
  <c r="H183" i="2" s="1"/>
  <c r="BE183" i="2"/>
  <c r="BF183" i="2"/>
  <c r="BG183" i="2"/>
  <c r="J183" i="2"/>
  <c r="BH183" i="2"/>
  <c r="L183" i="2"/>
  <c r="K183" i="2"/>
  <c r="J33" i="2"/>
  <c r="G33" i="2"/>
  <c r="H33" i="2" s="1"/>
  <c r="BE33" i="2"/>
  <c r="BF33" i="2"/>
  <c r="L33" i="2"/>
  <c r="K33" i="2"/>
  <c r="BG33" i="2"/>
  <c r="BH33" i="2"/>
  <c r="J2222" i="2"/>
  <c r="L2222" i="2"/>
  <c r="BE2222" i="2"/>
  <c r="BF2222" i="2"/>
  <c r="BG2222" i="2"/>
  <c r="BH2222" i="2"/>
  <c r="G2222" i="2"/>
  <c r="H2222" i="2" s="1"/>
  <c r="K2222" i="2"/>
  <c r="G733" i="2"/>
  <c r="H733" i="2" s="1"/>
  <c r="BG733" i="2"/>
  <c r="BE733" i="2"/>
  <c r="K733" i="2"/>
  <c r="CC733" i="2"/>
  <c r="BF733" i="2"/>
  <c r="BH733" i="2"/>
  <c r="L733" i="2"/>
  <c r="J733" i="2"/>
  <c r="BE61" i="2"/>
  <c r="BF61" i="2"/>
  <c r="BG61" i="2"/>
  <c r="BH61" i="2"/>
  <c r="L61" i="2"/>
  <c r="G61" i="2"/>
  <c r="H61" i="2" s="1"/>
  <c r="J61" i="2"/>
  <c r="K61" i="2"/>
  <c r="L2607" i="2"/>
  <c r="K2607" i="2"/>
  <c r="BE1400" i="2"/>
  <c r="BF1400" i="2"/>
  <c r="BG1400" i="2"/>
  <c r="BH1400" i="2"/>
  <c r="G1400" i="2"/>
  <c r="H1400" i="2" s="1"/>
  <c r="K1400" i="2"/>
  <c r="J1400" i="2"/>
  <c r="L1400" i="2"/>
  <c r="BC2879" i="2"/>
  <c r="X46" i="1"/>
  <c r="BG2658" i="2"/>
  <c r="K2658" i="2"/>
  <c r="BE2658" i="2"/>
  <c r="BF2658" i="2"/>
  <c r="BH2658" i="2"/>
  <c r="G2658" i="2"/>
  <c r="H2658" i="2" s="1"/>
  <c r="L2658" i="2"/>
  <c r="J2658" i="2"/>
  <c r="CD2658" i="2"/>
  <c r="J3041" i="2"/>
  <c r="L3041" i="2"/>
  <c r="K3041" i="2"/>
  <c r="BE3041" i="2"/>
  <c r="BF3041" i="2"/>
  <c r="BG3041" i="2"/>
  <c r="BH3041" i="2"/>
  <c r="G3041" i="2"/>
  <c r="H3041" i="2" s="1"/>
  <c r="G312" i="2"/>
  <c r="H312" i="2" s="1"/>
  <c r="L312" i="2"/>
  <c r="CD312" i="2"/>
  <c r="K161" i="2"/>
  <c r="BE161" i="2"/>
  <c r="BF161" i="2"/>
  <c r="J161" i="2"/>
  <c r="BG161" i="2"/>
  <c r="BH161" i="2"/>
  <c r="L161" i="2"/>
  <c r="G161" i="2"/>
  <c r="H161" i="2" s="1"/>
  <c r="BH615" i="2"/>
  <c r="M574" i="2"/>
  <c r="K256" i="2"/>
  <c r="BE978" i="2"/>
  <c r="D1161" i="2"/>
  <c r="D1039" i="2"/>
  <c r="E130" i="2"/>
  <c r="D3102" i="2"/>
  <c r="F342" i="2"/>
  <c r="D1272" i="2"/>
  <c r="J615" i="2"/>
  <c r="BH503" i="2"/>
  <c r="BF1598" i="2"/>
  <c r="BE751" i="2"/>
  <c r="L1033" i="2"/>
  <c r="L1486" i="2"/>
  <c r="CC252" i="2"/>
  <c r="BE1662" i="2"/>
  <c r="J405" i="2"/>
  <c r="BF1596" i="2"/>
  <c r="BG2771" i="2"/>
  <c r="BH784" i="2"/>
  <c r="BF658" i="2"/>
  <c r="J801" i="2"/>
  <c r="L3104" i="2"/>
  <c r="BG258" i="2"/>
  <c r="K2585" i="2"/>
  <c r="BE256" i="2"/>
  <c r="BE238" i="2"/>
  <c r="K774" i="2"/>
  <c r="BG2142" i="2"/>
  <c r="G978" i="2"/>
  <c r="H978" i="2" s="1"/>
  <c r="CC1625" i="2"/>
  <c r="G1611" i="2"/>
  <c r="H1611" i="2" s="1"/>
  <c r="BH1055" i="2"/>
  <c r="J2584" i="2"/>
  <c r="G511" i="2"/>
  <c r="H511" i="2" s="1"/>
  <c r="BH2579" i="2"/>
  <c r="BH2707" i="2"/>
  <c r="J2713" i="2"/>
  <c r="G509" i="2"/>
  <c r="H509" i="2" s="1"/>
  <c r="L1144" i="2"/>
  <c r="BG758" i="2"/>
  <c r="L237" i="2"/>
  <c r="J1550" i="2"/>
  <c r="J804" i="2"/>
  <c r="L1132" i="2"/>
  <c r="J403" i="2"/>
  <c r="G1303" i="2"/>
  <c r="H1303" i="2" s="1"/>
  <c r="BH263" i="2"/>
  <c r="K557" i="2"/>
  <c r="BE825" i="2"/>
  <c r="BF222" i="2"/>
  <c r="BE577" i="2"/>
  <c r="J2354" i="2"/>
  <c r="BH2354" i="2"/>
  <c r="AX48" i="1"/>
  <c r="CC1651" i="2"/>
  <c r="L1651" i="2"/>
  <c r="K1727" i="2"/>
  <c r="L1727" i="2"/>
  <c r="BE1727" i="2"/>
  <c r="BF1727" i="2"/>
  <c r="BG1727" i="2"/>
  <c r="BH1727" i="2"/>
  <c r="J1727" i="2"/>
  <c r="G1727" i="2"/>
  <c r="H1727" i="2" s="1"/>
  <c r="K2099" i="2"/>
  <c r="J2099" i="2"/>
  <c r="G2099" i="2"/>
  <c r="H2099" i="2" s="1"/>
  <c r="BE2099" i="2"/>
  <c r="BF2099" i="2"/>
  <c r="BG2099" i="2"/>
  <c r="BH2099" i="2"/>
  <c r="L2099" i="2"/>
  <c r="BG747" i="2"/>
  <c r="BH747" i="2"/>
  <c r="BE747" i="2"/>
  <c r="L747" i="2"/>
  <c r="BF747" i="2"/>
  <c r="J747" i="2"/>
  <c r="G747" i="2"/>
  <c r="H747" i="2" s="1"/>
  <c r="CC747" i="2"/>
  <c r="K747" i="2"/>
  <c r="J1323" i="2"/>
  <c r="BF1323" i="2"/>
  <c r="BH1323" i="2"/>
  <c r="G1323" i="2"/>
  <c r="H1323" i="2" s="1"/>
  <c r="CC1323" i="2"/>
  <c r="K1323" i="2"/>
  <c r="L1323" i="2"/>
  <c r="K194" i="2"/>
  <c r="G194" i="2"/>
  <c r="H194" i="2" s="1"/>
  <c r="L194" i="2"/>
  <c r="J194" i="2"/>
  <c r="BE194" i="2"/>
  <c r="BF194" i="2"/>
  <c r="BG194" i="2"/>
  <c r="BH194" i="2"/>
  <c r="L1409" i="2"/>
  <c r="G1409" i="2"/>
  <c r="H1409" i="2" s="1"/>
  <c r="J1409" i="2"/>
  <c r="K1409" i="2"/>
  <c r="BE1409" i="2"/>
  <c r="BF1409" i="2"/>
  <c r="BG1409" i="2"/>
  <c r="BH1409" i="2"/>
  <c r="P52" i="1"/>
  <c r="I52" i="1" s="1"/>
  <c r="F3233" i="2"/>
  <c r="BC348" i="2"/>
  <c r="X10" i="1"/>
  <c r="BE153" i="2"/>
  <c r="L153" i="2"/>
  <c r="BF153" i="2"/>
  <c r="BG153" i="2"/>
  <c r="BH153" i="2"/>
  <c r="G153" i="2"/>
  <c r="H153" i="2" s="1"/>
  <c r="K153" i="2"/>
  <c r="J153" i="2"/>
  <c r="L1998" i="2"/>
  <c r="K1998" i="2"/>
  <c r="J1998" i="2"/>
  <c r="G1998" i="2"/>
  <c r="H1998" i="2" s="1"/>
  <c r="BE1998" i="2"/>
  <c r="BF1998" i="2"/>
  <c r="BG1998" i="2"/>
  <c r="BH1998" i="2"/>
  <c r="BE2464" i="2"/>
  <c r="BF2464" i="2"/>
  <c r="BG2464" i="2"/>
  <c r="BH2464" i="2"/>
  <c r="G2464" i="2"/>
  <c r="H2464" i="2" s="1"/>
  <c r="J2464" i="2"/>
  <c r="K2464" i="2"/>
  <c r="L2464" i="2"/>
  <c r="J927" i="2"/>
  <c r="L927" i="2"/>
  <c r="K927" i="2"/>
  <c r="G927" i="2"/>
  <c r="H927" i="2" s="1"/>
  <c r="BE927" i="2"/>
  <c r="BF927" i="2"/>
  <c r="BG927" i="2"/>
  <c r="BH927" i="2"/>
  <c r="K1508" i="2"/>
  <c r="L1508" i="2"/>
  <c r="J1508" i="2"/>
  <c r="L844" i="2"/>
  <c r="K844" i="2"/>
  <c r="J844" i="2"/>
  <c r="BE844" i="2"/>
  <c r="BF844" i="2"/>
  <c r="BG844" i="2"/>
  <c r="BH844" i="2"/>
  <c r="G844" i="2"/>
  <c r="H844" i="2" s="1"/>
  <c r="L2578" i="2"/>
  <c r="K2578" i="2"/>
  <c r="BG2578" i="2"/>
  <c r="G2578" i="2"/>
  <c r="H2578" i="2" s="1"/>
  <c r="BH2578" i="2"/>
  <c r="BE2578" i="2"/>
  <c r="BF2578" i="2"/>
  <c r="J991" i="2"/>
  <c r="K991" i="2"/>
  <c r="G991" i="2"/>
  <c r="H991" i="2" s="1"/>
  <c r="L834" i="2"/>
  <c r="K834" i="2"/>
  <c r="J834" i="2"/>
  <c r="BE834" i="2"/>
  <c r="BF834" i="2"/>
  <c r="BG834" i="2"/>
  <c r="BH834" i="2"/>
  <c r="G834" i="2"/>
  <c r="H834" i="2" s="1"/>
  <c r="K2089" i="2"/>
  <c r="BF2089" i="2"/>
  <c r="G2089" i="2"/>
  <c r="H2089" i="2" s="1"/>
  <c r="BH2089" i="2"/>
  <c r="L2089" i="2"/>
  <c r="BG2089" i="2"/>
  <c r="BE2089" i="2"/>
  <c r="J2089" i="2"/>
  <c r="D113" i="2"/>
  <c r="L4" i="1"/>
  <c r="J3040" i="2"/>
  <c r="L3040" i="2"/>
  <c r="K3040" i="2"/>
  <c r="BE3040" i="2"/>
  <c r="BF3040" i="2"/>
  <c r="BG3040" i="2"/>
  <c r="BH3040" i="2"/>
  <c r="G3040" i="2"/>
  <c r="H3040" i="2" s="1"/>
  <c r="G1382" i="2"/>
  <c r="H1382" i="2" s="1"/>
  <c r="J1382" i="2"/>
  <c r="L1382" i="2"/>
  <c r="BE1382" i="2"/>
  <c r="BF1382" i="2"/>
  <c r="BG1382" i="2"/>
  <c r="BH1382" i="2"/>
  <c r="K1382" i="2"/>
  <c r="BG1786" i="2"/>
  <c r="BE1786" i="2"/>
  <c r="G1786" i="2"/>
  <c r="H1786" i="2" s="1"/>
  <c r="K1786" i="2"/>
  <c r="L1786" i="2"/>
  <c r="BH1786" i="2"/>
  <c r="BF1786" i="2"/>
  <c r="J1786" i="2"/>
  <c r="BH93" i="2"/>
  <c r="K93" i="2"/>
  <c r="G93" i="2"/>
  <c r="H93" i="2" s="1"/>
  <c r="L93" i="2"/>
  <c r="BE93" i="2"/>
  <c r="BF93" i="2"/>
  <c r="J93" i="2"/>
  <c r="BG93" i="2"/>
  <c r="L884" i="2"/>
  <c r="K884" i="2"/>
  <c r="J884" i="2"/>
  <c r="BE884" i="2"/>
  <c r="BF884" i="2"/>
  <c r="BG884" i="2"/>
  <c r="BH884" i="2"/>
  <c r="G884" i="2"/>
  <c r="H884" i="2" s="1"/>
  <c r="L2000" i="2"/>
  <c r="K2000" i="2"/>
  <c r="J2000" i="2"/>
  <c r="G2000" i="2"/>
  <c r="H2000" i="2" s="1"/>
  <c r="BE2000" i="2"/>
  <c r="BF2000" i="2"/>
  <c r="BG2000" i="2"/>
  <c r="BH2000" i="2"/>
  <c r="BB2333" i="2"/>
  <c r="T40" i="1"/>
  <c r="J1225" i="2"/>
  <c r="K1225" i="2"/>
  <c r="L1225" i="2"/>
  <c r="G1225" i="2"/>
  <c r="H1225" i="2" s="1"/>
  <c r="BE1225" i="2"/>
  <c r="BF1225" i="2"/>
  <c r="BG1225" i="2"/>
  <c r="BH1225" i="2"/>
  <c r="K2102" i="2"/>
  <c r="L2102" i="2"/>
  <c r="J2102" i="2"/>
  <c r="BE2102" i="2"/>
  <c r="BF2102" i="2"/>
  <c r="BG2102" i="2"/>
  <c r="BH2102" i="2"/>
  <c r="G2102" i="2"/>
  <c r="H2102" i="2" s="1"/>
  <c r="BC113" i="2"/>
  <c r="X4" i="1"/>
  <c r="J2096" i="2"/>
  <c r="L2096" i="2"/>
  <c r="K2096" i="2"/>
  <c r="BE2096" i="2"/>
  <c r="BF2096" i="2"/>
  <c r="BG2096" i="2"/>
  <c r="BH2096" i="2"/>
  <c r="G2096" i="2"/>
  <c r="H2096" i="2" s="1"/>
  <c r="L953" i="2"/>
  <c r="J953" i="2"/>
  <c r="BH953" i="2"/>
  <c r="BE953" i="2"/>
  <c r="BF953" i="2"/>
  <c r="BG953" i="2"/>
  <c r="CC953" i="2"/>
  <c r="K953" i="2"/>
  <c r="G953" i="2"/>
  <c r="H953" i="2" s="1"/>
  <c r="L1406" i="2"/>
  <c r="G1406" i="2"/>
  <c r="H1406" i="2" s="1"/>
  <c r="K1406" i="2"/>
  <c r="J1406" i="2"/>
  <c r="BE1406" i="2"/>
  <c r="BF1406" i="2"/>
  <c r="BG1406" i="2"/>
  <c r="BH1406" i="2"/>
  <c r="J1751" i="2"/>
  <c r="BE1751" i="2"/>
  <c r="BF1751" i="2"/>
  <c r="BG1751" i="2"/>
  <c r="BH1751" i="2"/>
  <c r="G1751" i="2"/>
  <c r="H1751" i="2" s="1"/>
  <c r="K1751" i="2"/>
  <c r="L1751" i="2"/>
  <c r="L170" i="2"/>
  <c r="BE170" i="2"/>
  <c r="BF170" i="2"/>
  <c r="BG170" i="2"/>
  <c r="BH170" i="2"/>
  <c r="K170" i="2"/>
  <c r="J170" i="2"/>
  <c r="G170" i="2"/>
  <c r="H170" i="2" s="1"/>
  <c r="CD1151" i="2"/>
  <c r="L1151" i="2"/>
  <c r="J1151" i="2"/>
  <c r="L1423" i="2"/>
  <c r="BE1423" i="2"/>
  <c r="BF1423" i="2"/>
  <c r="BG1423" i="2"/>
  <c r="BH1423" i="2"/>
  <c r="K1423" i="2"/>
  <c r="G1423" i="2"/>
  <c r="H1423" i="2" s="1"/>
  <c r="J1423" i="2"/>
  <c r="L2268" i="2"/>
  <c r="K2268" i="2"/>
  <c r="J2268" i="2"/>
  <c r="BE2268" i="2"/>
  <c r="BF2268" i="2"/>
  <c r="BG2268" i="2"/>
  <c r="BH2268" i="2"/>
  <c r="G2268" i="2"/>
  <c r="H2268" i="2" s="1"/>
  <c r="K1222" i="2"/>
  <c r="L1222" i="2"/>
  <c r="J1222" i="2"/>
  <c r="G1222" i="2"/>
  <c r="H1222" i="2" s="1"/>
  <c r="BE1222" i="2"/>
  <c r="BF1222" i="2"/>
  <c r="BG1222" i="2"/>
  <c r="BH1222" i="2"/>
  <c r="BF1519" i="2"/>
  <c r="K1519" i="2"/>
  <c r="G1519" i="2"/>
  <c r="H1519" i="2" s="1"/>
  <c r="J1519" i="2"/>
  <c r="BG1519" i="2"/>
  <c r="BE1519" i="2"/>
  <c r="L1519" i="2"/>
  <c r="BH1519" i="2"/>
  <c r="L917" i="2"/>
  <c r="K917" i="2"/>
  <c r="J917" i="2"/>
  <c r="BE917" i="2"/>
  <c r="BF917" i="2"/>
  <c r="BG917" i="2"/>
  <c r="BH917" i="2"/>
  <c r="G917" i="2"/>
  <c r="H917" i="2" s="1"/>
  <c r="J2236" i="2"/>
  <c r="K2236" i="2"/>
  <c r="L2236" i="2"/>
  <c r="G2236" i="2"/>
  <c r="H2236" i="2" s="1"/>
  <c r="BE2236" i="2"/>
  <c r="BF2236" i="2"/>
  <c r="BG2236" i="2"/>
  <c r="BH2236" i="2"/>
  <c r="L931" i="2"/>
  <c r="K931" i="2"/>
  <c r="J931" i="2"/>
  <c r="G931" i="2"/>
  <c r="H931" i="2" s="1"/>
  <c r="BE931" i="2"/>
  <c r="BF931" i="2"/>
  <c r="BG931" i="2"/>
  <c r="BH931" i="2"/>
  <c r="J2091" i="2"/>
  <c r="L2091" i="2"/>
  <c r="K2091" i="2"/>
  <c r="BE2091" i="2"/>
  <c r="BF2091" i="2"/>
  <c r="BG2091" i="2"/>
  <c r="BH2091" i="2"/>
  <c r="G2091" i="2"/>
  <c r="H2091" i="2" s="1"/>
  <c r="BG1886" i="2"/>
  <c r="J1886" i="2"/>
  <c r="BH1886" i="2"/>
  <c r="BF1886" i="2"/>
  <c r="L1886" i="2"/>
  <c r="K1886" i="2"/>
  <c r="BE1886" i="2"/>
  <c r="G1886" i="2"/>
  <c r="H1886" i="2" s="1"/>
  <c r="L1185" i="2"/>
  <c r="K1185" i="2"/>
  <c r="J1185" i="2"/>
  <c r="BE1185" i="2"/>
  <c r="BF1185" i="2"/>
  <c r="BG1185" i="2"/>
  <c r="BH1185" i="2"/>
  <c r="G1185" i="2"/>
  <c r="H1185" i="2" s="1"/>
  <c r="K1876" i="2"/>
  <c r="L1876" i="2"/>
  <c r="J1876" i="2"/>
  <c r="BE1876" i="2"/>
  <c r="BF1876" i="2"/>
  <c r="BG1876" i="2"/>
  <c r="BH1876" i="2"/>
  <c r="G1876" i="2"/>
  <c r="H1876" i="2" s="1"/>
  <c r="L2320" i="2"/>
  <c r="K2320" i="2"/>
  <c r="BE2320" i="2"/>
  <c r="BF2320" i="2"/>
  <c r="BG2320" i="2"/>
  <c r="BH2320" i="2"/>
  <c r="J2320" i="2"/>
  <c r="BX2320" i="2"/>
  <c r="G2320" i="2"/>
  <c r="H2320" i="2" s="1"/>
  <c r="J1799" i="2"/>
  <c r="BE1799" i="2"/>
  <c r="BF1799" i="2"/>
  <c r="BG1799" i="2"/>
  <c r="BH1799" i="2"/>
  <c r="K1799" i="2"/>
  <c r="G1799" i="2"/>
  <c r="H1799" i="2" s="1"/>
  <c r="L1799" i="2"/>
  <c r="BA2333" i="2"/>
  <c r="R40" i="1"/>
  <c r="K83" i="2"/>
  <c r="J83" i="2"/>
  <c r="G83" i="2"/>
  <c r="H83" i="2" s="1"/>
  <c r="BE83" i="2"/>
  <c r="BF83" i="2"/>
  <c r="L83" i="2"/>
  <c r="BG83" i="2"/>
  <c r="BH83" i="2"/>
  <c r="BH711" i="2"/>
  <c r="BG711" i="2"/>
  <c r="BF711" i="2"/>
  <c r="CC711" i="2"/>
  <c r="G711" i="2"/>
  <c r="H711" i="2" s="1"/>
  <c r="L711" i="2"/>
  <c r="BE711" i="2"/>
  <c r="J711" i="2"/>
  <c r="K711" i="2"/>
  <c r="L1730" i="2"/>
  <c r="BE1730" i="2"/>
  <c r="BF1730" i="2"/>
  <c r="BG1730" i="2"/>
  <c r="BH1730" i="2"/>
  <c r="K1730" i="2"/>
  <c r="J1730" i="2"/>
  <c r="G1730" i="2"/>
  <c r="H1730" i="2" s="1"/>
  <c r="G1035" i="2"/>
  <c r="H1035" i="2" s="1"/>
  <c r="J1035" i="2"/>
  <c r="CC1035" i="2"/>
  <c r="K1035" i="2"/>
  <c r="L1035" i="2"/>
  <c r="K2248" i="2"/>
  <c r="L2248" i="2"/>
  <c r="J2248" i="2"/>
  <c r="G2248" i="2"/>
  <c r="H2248" i="2" s="1"/>
  <c r="BE2248" i="2"/>
  <c r="BF2248" i="2"/>
  <c r="BG2248" i="2"/>
  <c r="BH2248" i="2"/>
  <c r="K2086" i="2"/>
  <c r="J2086" i="2"/>
  <c r="L2086" i="2"/>
  <c r="BE2086" i="2"/>
  <c r="BF2086" i="2"/>
  <c r="BG2086" i="2"/>
  <c r="BH2086" i="2"/>
  <c r="G2086" i="2"/>
  <c r="H2086" i="2" s="1"/>
  <c r="J1483" i="2"/>
  <c r="BG1483" i="2"/>
  <c r="L1483" i="2"/>
  <c r="BF1483" i="2"/>
  <c r="K1483" i="2"/>
  <c r="G1483" i="2"/>
  <c r="H1483" i="2" s="1"/>
  <c r="BE1483" i="2"/>
  <c r="BH1483" i="2"/>
  <c r="G1990" i="2"/>
  <c r="H1990" i="2" s="1"/>
  <c r="J1990" i="2"/>
  <c r="L1990" i="2"/>
  <c r="K1990" i="2"/>
  <c r="BE1990" i="2"/>
  <c r="BF1990" i="2"/>
  <c r="BG1990" i="2"/>
  <c r="BH1990" i="2"/>
  <c r="G1741" i="2"/>
  <c r="H1741" i="2" s="1"/>
  <c r="J1741" i="2"/>
  <c r="K1741" i="2"/>
  <c r="L1741" i="2"/>
  <c r="BE1741" i="2"/>
  <c r="BF1741" i="2"/>
  <c r="BG1741" i="2"/>
  <c r="BH1741" i="2"/>
  <c r="BE171" i="2"/>
  <c r="BF171" i="2"/>
  <c r="BG171" i="2"/>
  <c r="BH171" i="2"/>
  <c r="K171" i="2"/>
  <c r="G171" i="2"/>
  <c r="H171" i="2" s="1"/>
  <c r="L171" i="2"/>
  <c r="J171" i="2"/>
  <c r="D1462" i="2"/>
  <c r="L26" i="1"/>
  <c r="L2025" i="2"/>
  <c r="K2025" i="2"/>
  <c r="J2025" i="2"/>
  <c r="BE2025" i="2"/>
  <c r="BF2025" i="2"/>
  <c r="BG2025" i="2"/>
  <c r="BH2025" i="2"/>
  <c r="G2025" i="2"/>
  <c r="H2025" i="2" s="1"/>
  <c r="K2503" i="2"/>
  <c r="L2503" i="2"/>
  <c r="J2503" i="2"/>
  <c r="G2503" i="2"/>
  <c r="H2503" i="2" s="1"/>
  <c r="BE2503" i="2"/>
  <c r="BF2503" i="2"/>
  <c r="BG2503" i="2"/>
  <c r="BH2503" i="2"/>
  <c r="G1788" i="2"/>
  <c r="H1788" i="2" s="1"/>
  <c r="J1788" i="2"/>
  <c r="L1788" i="2"/>
  <c r="K1788" i="2"/>
  <c r="BE1788" i="2"/>
  <c r="BF1788" i="2"/>
  <c r="BG1788" i="2"/>
  <c r="BH1788" i="2"/>
  <c r="BX2298" i="2"/>
  <c r="L2298" i="2"/>
  <c r="K2298" i="2"/>
  <c r="J2298" i="2"/>
  <c r="BE2298" i="2"/>
  <c r="BF2298" i="2"/>
  <c r="BG2298" i="2"/>
  <c r="BH2298" i="2"/>
  <c r="G2298" i="2"/>
  <c r="H2298" i="2" s="1"/>
  <c r="K882" i="2"/>
  <c r="J882" i="2"/>
  <c r="L882" i="2"/>
  <c r="BE882" i="2"/>
  <c r="BF882" i="2"/>
  <c r="BG882" i="2"/>
  <c r="BH882" i="2"/>
  <c r="G882" i="2"/>
  <c r="H882" i="2" s="1"/>
  <c r="G1801" i="2"/>
  <c r="H1801" i="2" s="1"/>
  <c r="J1801" i="2"/>
  <c r="L1801" i="2"/>
  <c r="K1801" i="2"/>
  <c r="BE1801" i="2"/>
  <c r="BF1801" i="2"/>
  <c r="BG1801" i="2"/>
  <c r="BH1801" i="2"/>
  <c r="G1802" i="2"/>
  <c r="H1802" i="2" s="1"/>
  <c r="J1802" i="2"/>
  <c r="L1802" i="2"/>
  <c r="K1802" i="2"/>
  <c r="BE1802" i="2"/>
  <c r="BF1802" i="2"/>
  <c r="BG1802" i="2"/>
  <c r="BH1802" i="2"/>
  <c r="K1834" i="2"/>
  <c r="L1834" i="2"/>
  <c r="J1834" i="2"/>
  <c r="BE1834" i="2"/>
  <c r="BF1834" i="2"/>
  <c r="BG1834" i="2"/>
  <c r="BH1834" i="2"/>
  <c r="G1834" i="2"/>
  <c r="H1834" i="2" s="1"/>
  <c r="J3028" i="2"/>
  <c r="L3028" i="2"/>
  <c r="K3028" i="2"/>
  <c r="BE3028" i="2"/>
  <c r="BF3028" i="2"/>
  <c r="BG3028" i="2"/>
  <c r="BH3028" i="2"/>
  <c r="G3028" i="2"/>
  <c r="H3028" i="2" s="1"/>
  <c r="K3056" i="2"/>
  <c r="J3056" i="2"/>
  <c r="L3056" i="2"/>
  <c r="G3056" i="2"/>
  <c r="H3056" i="2" s="1"/>
  <c r="BE3056" i="2"/>
  <c r="BF3056" i="2"/>
  <c r="BG3056" i="2"/>
  <c r="BH3056" i="2"/>
  <c r="K2212" i="2"/>
  <c r="G2212" i="2"/>
  <c r="H2212" i="2" s="1"/>
  <c r="CC2212" i="2"/>
  <c r="CC456" i="2"/>
  <c r="L456" i="2"/>
  <c r="M456" i="2" s="1"/>
  <c r="L3162" i="2"/>
  <c r="J3162" i="2"/>
  <c r="BE3162" i="2"/>
  <c r="BF3162" i="2"/>
  <c r="BG3162" i="2"/>
  <c r="BH3162" i="2"/>
  <c r="G3162" i="2"/>
  <c r="H3162" i="2" s="1"/>
  <c r="K3162" i="2"/>
  <c r="K407" i="2"/>
  <c r="J407" i="2"/>
  <c r="CC407" i="2"/>
  <c r="BC1905" i="2"/>
  <c r="X34" i="1"/>
  <c r="L2106" i="2"/>
  <c r="J2106" i="2"/>
  <c r="K2106" i="2"/>
  <c r="BE2106" i="2"/>
  <c r="BF2106" i="2"/>
  <c r="BG2106" i="2"/>
  <c r="BH2106" i="2"/>
  <c r="G2106" i="2"/>
  <c r="H2106" i="2" s="1"/>
  <c r="BD2458" i="2"/>
  <c r="V43" i="1"/>
  <c r="BF1887" i="2"/>
  <c r="BG1887" i="2"/>
  <c r="BH1887" i="2"/>
  <c r="G1887" i="2"/>
  <c r="H1887" i="2" s="1"/>
  <c r="K1887" i="2"/>
  <c r="J1887" i="2"/>
  <c r="BE1887" i="2"/>
  <c r="L1887" i="2"/>
  <c r="BH217" i="2"/>
  <c r="CC217" i="2"/>
  <c r="K217" i="2"/>
  <c r="BG217" i="2"/>
  <c r="BF217" i="2"/>
  <c r="G217" i="2"/>
  <c r="H217" i="2" s="1"/>
  <c r="J217" i="2"/>
  <c r="BE217" i="2"/>
  <c r="L217" i="2"/>
  <c r="K1492" i="2"/>
  <c r="M1492" i="2" s="1"/>
  <c r="J2440" i="2"/>
  <c r="L2440" i="2"/>
  <c r="K2440" i="2"/>
  <c r="BE2440" i="2"/>
  <c r="BF2440" i="2"/>
  <c r="BG2440" i="2"/>
  <c r="BH2440" i="2"/>
  <c r="G2440" i="2"/>
  <c r="H2440" i="2" s="1"/>
  <c r="BG2746" i="2"/>
  <c r="G2746" i="2"/>
  <c r="H2746" i="2" s="1"/>
  <c r="L2746" i="2"/>
  <c r="K2746" i="2"/>
  <c r="BH2746" i="2"/>
  <c r="J2746" i="2"/>
  <c r="CD2746" i="2"/>
  <c r="BE2746" i="2"/>
  <c r="BF2746" i="2"/>
  <c r="J3118" i="2"/>
  <c r="BF3118" i="2"/>
  <c r="BE3118" i="2"/>
  <c r="G3118" i="2"/>
  <c r="H3118" i="2" s="1"/>
  <c r="BH3118" i="2"/>
  <c r="BG3118" i="2"/>
  <c r="L3118" i="2"/>
  <c r="K3118" i="2"/>
  <c r="CD3118" i="2"/>
  <c r="CD1116" i="2"/>
  <c r="L1116" i="2"/>
  <c r="K1116" i="2"/>
  <c r="K897" i="2"/>
  <c r="J897" i="2"/>
  <c r="L897" i="2"/>
  <c r="BH897" i="2"/>
  <c r="G897" i="2"/>
  <c r="H897" i="2" s="1"/>
  <c r="BE897" i="2"/>
  <c r="BF897" i="2"/>
  <c r="BG897" i="2"/>
  <c r="G1732" i="2"/>
  <c r="H1732" i="2" s="1"/>
  <c r="J1732" i="2"/>
  <c r="L1732" i="2"/>
  <c r="K1732" i="2"/>
  <c r="BE1732" i="2"/>
  <c r="BF1732" i="2"/>
  <c r="BG1732" i="2"/>
  <c r="BH1732" i="2"/>
  <c r="BH98" i="2"/>
  <c r="J98" i="2"/>
  <c r="G98" i="2"/>
  <c r="H98" i="2" s="1"/>
  <c r="K98" i="2"/>
  <c r="BE98" i="2"/>
  <c r="BF98" i="2"/>
  <c r="L98" i="2"/>
  <c r="BG98" i="2"/>
  <c r="K923" i="2"/>
  <c r="J923" i="2"/>
  <c r="BE923" i="2"/>
  <c r="BF923" i="2"/>
  <c r="BG923" i="2"/>
  <c r="BH923" i="2"/>
  <c r="G923" i="2"/>
  <c r="H923" i="2" s="1"/>
  <c r="L923" i="2"/>
  <c r="L152" i="2"/>
  <c r="BF152" i="2"/>
  <c r="BG152" i="2"/>
  <c r="BH152" i="2"/>
  <c r="G152" i="2"/>
  <c r="H152" i="2" s="1"/>
  <c r="K152" i="2"/>
  <c r="J152" i="2"/>
  <c r="BE152" i="2"/>
  <c r="G1725" i="2"/>
  <c r="H1725" i="2" s="1"/>
  <c r="J1725" i="2"/>
  <c r="K1725" i="2"/>
  <c r="L1725" i="2"/>
  <c r="BE1725" i="2"/>
  <c r="BF1725" i="2"/>
  <c r="BG1725" i="2"/>
  <c r="BH1725" i="2"/>
  <c r="BE2150" i="2"/>
  <c r="CC2150" i="2"/>
  <c r="G2150" i="2"/>
  <c r="H2150" i="2" s="1"/>
  <c r="K2150" i="2"/>
  <c r="L2150" i="2"/>
  <c r="BG2150" i="2"/>
  <c r="J2150" i="2"/>
  <c r="BF2150" i="2"/>
  <c r="BH2150" i="2"/>
  <c r="L1020" i="2"/>
  <c r="K1020" i="2"/>
  <c r="G1020" i="2"/>
  <c r="H1020" i="2" s="1"/>
  <c r="CC1020" i="2"/>
  <c r="J1020" i="2"/>
  <c r="L37" i="2"/>
  <c r="K37" i="2"/>
  <c r="BE37" i="2"/>
  <c r="BF37" i="2"/>
  <c r="BG37" i="2"/>
  <c r="J37" i="2"/>
  <c r="BH37" i="2"/>
  <c r="G37" i="2"/>
  <c r="H37" i="2" s="1"/>
  <c r="BE1390" i="2"/>
  <c r="BF1390" i="2"/>
  <c r="L1390" i="2"/>
  <c r="K1390" i="2"/>
  <c r="G1390" i="2"/>
  <c r="H1390" i="2" s="1"/>
  <c r="BG1390" i="2"/>
  <c r="J1390" i="2"/>
  <c r="BH1390" i="2"/>
  <c r="L2510" i="2"/>
  <c r="J2510" i="2"/>
  <c r="K2510" i="2"/>
  <c r="BG2510" i="2"/>
  <c r="BH2510" i="2"/>
  <c r="G2510" i="2"/>
  <c r="H2510" i="2" s="1"/>
  <c r="BE2510" i="2"/>
  <c r="BF2510" i="2"/>
  <c r="BH200" i="2"/>
  <c r="G200" i="2"/>
  <c r="H200" i="2" s="1"/>
  <c r="K200" i="2"/>
  <c r="L200" i="2"/>
  <c r="BE200" i="2"/>
  <c r="BF200" i="2"/>
  <c r="J200" i="2"/>
  <c r="BG200" i="2"/>
  <c r="BH938" i="2"/>
  <c r="BE938" i="2"/>
  <c r="CC938" i="2"/>
  <c r="BF938" i="2"/>
  <c r="BG938" i="2"/>
  <c r="K938" i="2"/>
  <c r="L938" i="2"/>
  <c r="J938" i="2"/>
  <c r="G938" i="2"/>
  <c r="H938" i="2" s="1"/>
  <c r="L2689" i="2"/>
  <c r="K2689" i="2"/>
  <c r="J2689" i="2"/>
  <c r="G2689" i="2"/>
  <c r="H2689" i="2" s="1"/>
  <c r="CD2689" i="2"/>
  <c r="BH138" i="2"/>
  <c r="G138" i="2"/>
  <c r="H138" i="2" s="1"/>
  <c r="BE138" i="2"/>
  <c r="BF138" i="2"/>
  <c r="BG138" i="2"/>
  <c r="K138" i="2"/>
  <c r="L138" i="2"/>
  <c r="J138" i="2"/>
  <c r="J1249" i="2"/>
  <c r="L1249" i="2"/>
  <c r="BE1249" i="2"/>
  <c r="G1249" i="2"/>
  <c r="H1249" i="2" s="1"/>
  <c r="K1249" i="2"/>
  <c r="BF1249" i="2"/>
  <c r="BG1249" i="2"/>
  <c r="BH1249" i="2"/>
  <c r="K899" i="2"/>
  <c r="J899" i="2"/>
  <c r="BH899" i="2"/>
  <c r="G899" i="2"/>
  <c r="H899" i="2" s="1"/>
  <c r="BE899" i="2"/>
  <c r="BG899" i="2"/>
  <c r="BF899" i="2"/>
  <c r="L899" i="2"/>
  <c r="BD1905" i="2"/>
  <c r="V34" i="1"/>
  <c r="K2522" i="2"/>
  <c r="L2522" i="2"/>
  <c r="J2522" i="2"/>
  <c r="BE2522" i="2"/>
  <c r="BF2522" i="2"/>
  <c r="BG2522" i="2"/>
  <c r="BH2522" i="2"/>
  <c r="G2522" i="2"/>
  <c r="H2522" i="2" s="1"/>
  <c r="L2109" i="2"/>
  <c r="J2109" i="2"/>
  <c r="K2109" i="2"/>
  <c r="BE2109" i="2"/>
  <c r="BF2109" i="2"/>
  <c r="BG2109" i="2"/>
  <c r="BH2109" i="2"/>
  <c r="G2109" i="2"/>
  <c r="H2109" i="2" s="1"/>
  <c r="K2969" i="2"/>
  <c r="J2969" i="2"/>
  <c r="L2969" i="2"/>
  <c r="BE2969" i="2"/>
  <c r="BF2969" i="2"/>
  <c r="BG2969" i="2"/>
  <c r="BH2969" i="2"/>
  <c r="G2969" i="2"/>
  <c r="H2969" i="2" s="1"/>
  <c r="BE60" i="2"/>
  <c r="BF60" i="2"/>
  <c r="BG60" i="2"/>
  <c r="L60" i="2"/>
  <c r="BH60" i="2"/>
  <c r="J60" i="2"/>
  <c r="K60" i="2"/>
  <c r="G60" i="2"/>
  <c r="H60" i="2" s="1"/>
  <c r="L679" i="2"/>
  <c r="G679" i="2"/>
  <c r="H679" i="2" s="1"/>
  <c r="J679" i="2"/>
  <c r="K679" i="2"/>
  <c r="K2990" i="2"/>
  <c r="J2990" i="2"/>
  <c r="L2990" i="2"/>
  <c r="BE2990" i="2"/>
  <c r="BF2990" i="2"/>
  <c r="BG2990" i="2"/>
  <c r="BH2990" i="2"/>
  <c r="G2990" i="2"/>
  <c r="H2990" i="2" s="1"/>
  <c r="K26" i="2"/>
  <c r="BE26" i="2"/>
  <c r="BF26" i="2"/>
  <c r="BG26" i="2"/>
  <c r="BH26" i="2"/>
  <c r="G26" i="2"/>
  <c r="H26" i="2" s="1"/>
  <c r="J26" i="2"/>
  <c r="L26" i="2"/>
  <c r="G716" i="2"/>
  <c r="H716" i="2" s="1"/>
  <c r="BH716" i="2"/>
  <c r="L716" i="2"/>
  <c r="BG716" i="2"/>
  <c r="J716" i="2"/>
  <c r="CC716" i="2"/>
  <c r="BF716" i="2"/>
  <c r="K716" i="2"/>
  <c r="BE716" i="2"/>
  <c r="L2107" i="2"/>
  <c r="J2107" i="2"/>
  <c r="BE2107" i="2"/>
  <c r="BF2107" i="2"/>
  <c r="BG2107" i="2"/>
  <c r="BH2107" i="2"/>
  <c r="G2107" i="2"/>
  <c r="H2107" i="2" s="1"/>
  <c r="K2107" i="2"/>
  <c r="V49" i="1"/>
  <c r="BD3061" i="2"/>
  <c r="K175" i="2"/>
  <c r="J175" i="2"/>
  <c r="L175" i="2"/>
  <c r="BE175" i="2"/>
  <c r="BF175" i="2"/>
  <c r="BG175" i="2"/>
  <c r="BH175" i="2"/>
  <c r="G175" i="2"/>
  <c r="H175" i="2" s="1"/>
  <c r="CD2627" i="2"/>
  <c r="G2627" i="2"/>
  <c r="H2627" i="2" s="1"/>
  <c r="J2627" i="2"/>
  <c r="L3193" i="2"/>
  <c r="J3193" i="2"/>
  <c r="BE3193" i="2"/>
  <c r="BF3193" i="2"/>
  <c r="BG3193" i="2"/>
  <c r="BH3193" i="2"/>
  <c r="G3193" i="2"/>
  <c r="H3193" i="2" s="1"/>
  <c r="K3193" i="2"/>
  <c r="G3229" i="2"/>
  <c r="H3229" i="2" s="1"/>
  <c r="K3229" i="2"/>
  <c r="L3229" i="2"/>
  <c r="J3229" i="2"/>
  <c r="BF3229" i="2"/>
  <c r="BG3229" i="2"/>
  <c r="BH3229" i="2"/>
  <c r="BE3229" i="2"/>
  <c r="CD1043" i="2"/>
  <c r="L1043" i="2"/>
  <c r="BF1814" i="2"/>
  <c r="BE1814" i="2"/>
  <c r="BH1814" i="2"/>
  <c r="BG1814" i="2"/>
  <c r="J1814" i="2"/>
  <c r="K1814" i="2"/>
  <c r="L1814" i="2"/>
  <c r="G1814" i="2"/>
  <c r="H1814" i="2" s="1"/>
  <c r="L2432" i="2"/>
  <c r="K2432" i="2"/>
  <c r="J2432" i="2"/>
  <c r="G2432" i="2"/>
  <c r="H2432" i="2" s="1"/>
  <c r="BE2432" i="2"/>
  <c r="BF2432" i="2"/>
  <c r="BG2432" i="2"/>
  <c r="BH2432" i="2"/>
  <c r="L3046" i="2"/>
  <c r="K3046" i="2"/>
  <c r="J3046" i="2"/>
  <c r="G3046" i="2"/>
  <c r="H3046" i="2" s="1"/>
  <c r="BE3046" i="2"/>
  <c r="BF3046" i="2"/>
  <c r="BG3046" i="2"/>
  <c r="BH3046" i="2"/>
  <c r="J2178" i="2"/>
  <c r="M2178" i="2" s="1"/>
  <c r="G2178" i="2"/>
  <c r="H2178" i="2" s="1"/>
  <c r="J2136" i="2"/>
  <c r="CC2136" i="2"/>
  <c r="BE2136" i="2"/>
  <c r="G2136" i="2"/>
  <c r="H2136" i="2" s="1"/>
  <c r="K2136" i="2"/>
  <c r="L2136" i="2"/>
  <c r="BH2136" i="2"/>
  <c r="BG2136" i="2"/>
  <c r="BF2136" i="2"/>
  <c r="BG2715" i="2"/>
  <c r="K2715" i="2"/>
  <c r="L2715" i="2"/>
  <c r="CD2715" i="2"/>
  <c r="G2715" i="2"/>
  <c r="H2715" i="2" s="1"/>
  <c r="BH2715" i="2"/>
  <c r="L1093" i="2"/>
  <c r="BG1093" i="2"/>
  <c r="CD1093" i="2"/>
  <c r="K1093" i="2"/>
  <c r="BE1093" i="2"/>
  <c r="BH1093" i="2"/>
  <c r="G1093" i="2"/>
  <c r="H1093" i="2" s="1"/>
  <c r="BF1093" i="2"/>
  <c r="J1093" i="2"/>
  <c r="BE1632" i="2"/>
  <c r="BF1632" i="2"/>
  <c r="BH1632" i="2"/>
  <c r="J1632" i="2"/>
  <c r="CC1632" i="2"/>
  <c r="BG1632" i="2"/>
  <c r="G1632" i="2"/>
  <c r="H1632" i="2" s="1"/>
  <c r="K1632" i="2"/>
  <c r="L1632" i="2"/>
  <c r="BH936" i="2"/>
  <c r="CC936" i="2"/>
  <c r="BF936" i="2"/>
  <c r="L936" i="2"/>
  <c r="J936" i="2"/>
  <c r="BG936" i="2"/>
  <c r="K936" i="2"/>
  <c r="BE936" i="2"/>
  <c r="G936" i="2"/>
  <c r="H936" i="2" s="1"/>
  <c r="T39" i="1"/>
  <c r="BB2295" i="2"/>
  <c r="J2045" i="2"/>
  <c r="L2045" i="2"/>
  <c r="K2045" i="2"/>
  <c r="BF2045" i="2"/>
  <c r="BG2045" i="2"/>
  <c r="BH2045" i="2"/>
  <c r="G2045" i="2"/>
  <c r="H2045" i="2" s="1"/>
  <c r="BE2045" i="2"/>
  <c r="K678" i="2"/>
  <c r="L678" i="2"/>
  <c r="J678" i="2"/>
  <c r="BE678" i="2"/>
  <c r="G678" i="2"/>
  <c r="H678" i="2" s="1"/>
  <c r="BF678" i="2"/>
  <c r="BH678" i="2"/>
  <c r="CC678" i="2"/>
  <c r="BG678" i="2"/>
  <c r="D2295" i="2"/>
  <c r="L39" i="1"/>
  <c r="L3002" i="2"/>
  <c r="J3002" i="2"/>
  <c r="K3002" i="2"/>
  <c r="G3002" i="2"/>
  <c r="H3002" i="2" s="1"/>
  <c r="BE3002" i="2"/>
  <c r="BF3002" i="2"/>
  <c r="BG3002" i="2"/>
  <c r="BH3002" i="2"/>
  <c r="J484" i="2"/>
  <c r="BE484" i="2"/>
  <c r="BG484" i="2"/>
  <c r="K484" i="2"/>
  <c r="CC484" i="2"/>
  <c r="G484" i="2"/>
  <c r="H484" i="2" s="1"/>
  <c r="L484" i="2"/>
  <c r="BF484" i="2"/>
  <c r="BH484" i="2"/>
  <c r="L2011" i="2"/>
  <c r="K2011" i="2"/>
  <c r="J2011" i="2"/>
  <c r="BF2011" i="2"/>
  <c r="BG2011" i="2"/>
  <c r="BH2011" i="2"/>
  <c r="G2011" i="2"/>
  <c r="H2011" i="2" s="1"/>
  <c r="BE2011" i="2"/>
  <c r="BG109" i="2"/>
  <c r="BH109" i="2"/>
  <c r="J109" i="2"/>
  <c r="K109" i="2"/>
  <c r="G109" i="2"/>
  <c r="H109" i="2" s="1"/>
  <c r="L109" i="2"/>
  <c r="BE109" i="2"/>
  <c r="BF109" i="2"/>
  <c r="P17" i="1"/>
  <c r="I17" i="1" s="1"/>
  <c r="F831" i="2"/>
  <c r="K25" i="2"/>
  <c r="L25" i="2"/>
  <c r="BE25" i="2"/>
  <c r="BF25" i="2"/>
  <c r="BG25" i="2"/>
  <c r="BH25" i="2"/>
  <c r="J25" i="2"/>
  <c r="G25" i="2"/>
  <c r="H25" i="2" s="1"/>
  <c r="K2424" i="2"/>
  <c r="J2424" i="2"/>
  <c r="L2424" i="2"/>
  <c r="BE2424" i="2"/>
  <c r="BF2424" i="2"/>
  <c r="BG2424" i="2"/>
  <c r="BH2424" i="2"/>
  <c r="G2424" i="2"/>
  <c r="H2424" i="2" s="1"/>
  <c r="BE888" i="2"/>
  <c r="BF888" i="2"/>
  <c r="BG888" i="2"/>
  <c r="BH888" i="2"/>
  <c r="G888" i="2"/>
  <c r="H888" i="2" s="1"/>
  <c r="K888" i="2"/>
  <c r="J888" i="2"/>
  <c r="L888" i="2"/>
  <c r="L1807" i="2"/>
  <c r="BG1807" i="2"/>
  <c r="BH1807" i="2"/>
  <c r="BE1807" i="2"/>
  <c r="BF1807" i="2"/>
  <c r="G1807" i="2"/>
  <c r="H1807" i="2" s="1"/>
  <c r="K1807" i="2"/>
  <c r="J1807" i="2"/>
  <c r="G988" i="2"/>
  <c r="H988" i="2" s="1"/>
  <c r="J988" i="2"/>
  <c r="CC988" i="2"/>
  <c r="K988" i="2"/>
  <c r="L988" i="2"/>
  <c r="BE2883" i="2"/>
  <c r="G2883" i="2"/>
  <c r="H2883" i="2" s="1"/>
  <c r="BH2883" i="2"/>
  <c r="J2883" i="2"/>
  <c r="BF2883" i="2"/>
  <c r="L2883" i="2"/>
  <c r="J2471" i="2"/>
  <c r="K2471" i="2"/>
  <c r="L2471" i="2"/>
  <c r="G2471" i="2"/>
  <c r="H2471" i="2" s="1"/>
  <c r="BE2471" i="2"/>
  <c r="BF2471" i="2"/>
  <c r="BG2471" i="2"/>
  <c r="BH2471" i="2"/>
  <c r="L10" i="1"/>
  <c r="D348" i="2"/>
  <c r="BG110" i="2"/>
  <c r="BH110" i="2"/>
  <c r="J110" i="2"/>
  <c r="K110" i="2"/>
  <c r="G110" i="2"/>
  <c r="H110" i="2" s="1"/>
  <c r="L110" i="2"/>
  <c r="BE110" i="2"/>
  <c r="BF110" i="2"/>
  <c r="R39" i="1"/>
  <c r="BA2295" i="2"/>
  <c r="G3213" i="2"/>
  <c r="H3213" i="2" s="1"/>
  <c r="K3213" i="2"/>
  <c r="J3213" i="2"/>
  <c r="L3213" i="2"/>
  <c r="BF3213" i="2"/>
  <c r="BG3213" i="2"/>
  <c r="BH3213" i="2"/>
  <c r="BE3213" i="2"/>
  <c r="J575" i="2"/>
  <c r="BF575" i="2"/>
  <c r="BH575" i="2"/>
  <c r="G575" i="2"/>
  <c r="H575" i="2" s="1"/>
  <c r="L575" i="2"/>
  <c r="K575" i="2"/>
  <c r="BG575" i="2"/>
  <c r="BE575" i="2"/>
  <c r="CC575" i="2"/>
  <c r="J849" i="2"/>
  <c r="L849" i="2"/>
  <c r="K849" i="2"/>
  <c r="BE849" i="2"/>
  <c r="BF849" i="2"/>
  <c r="BG849" i="2"/>
  <c r="BH849" i="2"/>
  <c r="G849" i="2"/>
  <c r="H849" i="2" s="1"/>
  <c r="R44" i="1"/>
  <c r="BA2526" i="2"/>
  <c r="J2993" i="2"/>
  <c r="K2993" i="2"/>
  <c r="L2993" i="2"/>
  <c r="G2993" i="2"/>
  <c r="H2993" i="2" s="1"/>
  <c r="BE2993" i="2"/>
  <c r="BF2993" i="2"/>
  <c r="BG2993" i="2"/>
  <c r="BH2993" i="2"/>
  <c r="L2317" i="2"/>
  <c r="K2317" i="2"/>
  <c r="J2317" i="2"/>
  <c r="G2317" i="2"/>
  <c r="H2317" i="2" s="1"/>
  <c r="BH2317" i="2"/>
  <c r="BE2317" i="2"/>
  <c r="BF2317" i="2"/>
  <c r="BG2317" i="2"/>
  <c r="BX2317" i="2"/>
  <c r="G178" i="2"/>
  <c r="H178" i="2" s="1"/>
  <c r="K178" i="2"/>
  <c r="J178" i="2"/>
  <c r="L178" i="2"/>
  <c r="BE178" i="2"/>
  <c r="BF178" i="2"/>
  <c r="BG178" i="2"/>
  <c r="BH178" i="2"/>
  <c r="BF608" i="2"/>
  <c r="G608" i="2"/>
  <c r="H608" i="2" s="1"/>
  <c r="BG608" i="2"/>
  <c r="K608" i="2"/>
  <c r="BE608" i="2"/>
  <c r="BH608" i="2"/>
  <c r="CD608" i="2"/>
  <c r="L608" i="2"/>
  <c r="J608" i="2"/>
  <c r="G623" i="2"/>
  <c r="H623" i="2" s="1"/>
  <c r="J623" i="2"/>
  <c r="K623" i="2"/>
  <c r="BE1358" i="2"/>
  <c r="J1358" i="2"/>
  <c r="K1358" i="2"/>
  <c r="G1358" i="2"/>
  <c r="H1358" i="2" s="1"/>
  <c r="BG1358" i="2"/>
  <c r="L1358" i="2"/>
  <c r="BF1358" i="2"/>
  <c r="J3221" i="2"/>
  <c r="G3221" i="2"/>
  <c r="H3221" i="2" s="1"/>
  <c r="K3221" i="2"/>
  <c r="L3221" i="2"/>
  <c r="BE3221" i="2"/>
  <c r="BF3221" i="2"/>
  <c r="BG3221" i="2"/>
  <c r="BH3221" i="2"/>
  <c r="BA2126" i="2"/>
  <c r="R37" i="1"/>
  <c r="K2201" i="2"/>
  <c r="L2201" i="2"/>
  <c r="CC2201" i="2"/>
  <c r="G2201" i="2"/>
  <c r="H2201" i="2" s="1"/>
  <c r="G1405" i="2"/>
  <c r="H1405" i="2" s="1"/>
  <c r="K1405" i="2"/>
  <c r="L1405" i="2"/>
  <c r="BE1405" i="2"/>
  <c r="BF1405" i="2"/>
  <c r="BG1405" i="2"/>
  <c r="BH1405" i="2"/>
  <c r="J1405" i="2"/>
  <c r="BX2331" i="2"/>
  <c r="G2331" i="2"/>
  <c r="H2331" i="2" s="1"/>
  <c r="L2331" i="2"/>
  <c r="K2331" i="2"/>
  <c r="J2331" i="2"/>
  <c r="BE2331" i="2"/>
  <c r="BF2331" i="2"/>
  <c r="BG2331" i="2"/>
  <c r="BH2331" i="2"/>
  <c r="BG1597" i="2"/>
  <c r="J1597" i="2"/>
  <c r="BE1597" i="2"/>
  <c r="BH1597" i="2"/>
  <c r="L1597" i="2"/>
  <c r="G1597" i="2"/>
  <c r="H1597" i="2" s="1"/>
  <c r="K1597" i="2"/>
  <c r="CC1597" i="2"/>
  <c r="BF1597" i="2"/>
  <c r="K839" i="2"/>
  <c r="J839" i="2"/>
  <c r="BE839" i="2"/>
  <c r="BF839" i="2"/>
  <c r="BG839" i="2"/>
  <c r="BH839" i="2"/>
  <c r="G839" i="2"/>
  <c r="H839" i="2" s="1"/>
  <c r="L839" i="2"/>
  <c r="K867" i="2"/>
  <c r="J867" i="2"/>
  <c r="L867" i="2"/>
  <c r="G867" i="2"/>
  <c r="H867" i="2" s="1"/>
  <c r="BE867" i="2"/>
  <c r="BF867" i="2"/>
  <c r="BG867" i="2"/>
  <c r="BH867" i="2"/>
  <c r="L1798" i="2"/>
  <c r="BH1798" i="2"/>
  <c r="BG1798" i="2"/>
  <c r="J1798" i="2"/>
  <c r="BE1798" i="2"/>
  <c r="K1798" i="2"/>
  <c r="BF1798" i="2"/>
  <c r="G1798" i="2"/>
  <c r="H1798" i="2" s="1"/>
  <c r="L845" i="2"/>
  <c r="K845" i="2"/>
  <c r="J845" i="2"/>
  <c r="BE845" i="2"/>
  <c r="BF845" i="2"/>
  <c r="BG845" i="2"/>
  <c r="BH845" i="2"/>
  <c r="G845" i="2"/>
  <c r="H845" i="2" s="1"/>
  <c r="BH96" i="2"/>
  <c r="J96" i="2"/>
  <c r="G96" i="2"/>
  <c r="H96" i="2" s="1"/>
  <c r="K96" i="2"/>
  <c r="L96" i="2"/>
  <c r="BE96" i="2"/>
  <c r="BF96" i="2"/>
  <c r="BG96" i="2"/>
  <c r="BX2300" i="2"/>
  <c r="L2300" i="2"/>
  <c r="K2300" i="2"/>
  <c r="J2300" i="2"/>
  <c r="G2300" i="2"/>
  <c r="H2300" i="2" s="1"/>
  <c r="BE2300" i="2"/>
  <c r="BF2300" i="2"/>
  <c r="BG2300" i="2"/>
  <c r="BH2300" i="2"/>
  <c r="L2034" i="2"/>
  <c r="K2034" i="2"/>
  <c r="J2034" i="2"/>
  <c r="G2034" i="2"/>
  <c r="H2034" i="2" s="1"/>
  <c r="BE2034" i="2"/>
  <c r="BF2034" i="2"/>
  <c r="BG2034" i="2"/>
  <c r="BH2034" i="2"/>
  <c r="L2428" i="2"/>
  <c r="K2428" i="2"/>
  <c r="J2428" i="2"/>
  <c r="G2428" i="2"/>
  <c r="H2428" i="2" s="1"/>
  <c r="BE2428" i="2"/>
  <c r="BF2428" i="2"/>
  <c r="BG2428" i="2"/>
  <c r="BH2428" i="2"/>
  <c r="G192" i="2"/>
  <c r="H192" i="2" s="1"/>
  <c r="BE192" i="2"/>
  <c r="BF192" i="2"/>
  <c r="BG192" i="2"/>
  <c r="BH192" i="2"/>
  <c r="K192" i="2"/>
  <c r="J192" i="2"/>
  <c r="L192" i="2"/>
  <c r="L2552" i="2"/>
  <c r="K2552" i="2"/>
  <c r="J2552" i="2"/>
  <c r="J2078" i="2"/>
  <c r="L2078" i="2"/>
  <c r="K2078" i="2"/>
  <c r="BE2078" i="2"/>
  <c r="BF2078" i="2"/>
  <c r="BG2078" i="2"/>
  <c r="BH2078" i="2"/>
  <c r="G2078" i="2"/>
  <c r="H2078" i="2" s="1"/>
  <c r="G2316" i="2"/>
  <c r="H2316" i="2" s="1"/>
  <c r="BX2316" i="2"/>
  <c r="K2316" i="2"/>
  <c r="J2316" i="2"/>
  <c r="L2316" i="2"/>
  <c r="BH2316" i="2"/>
  <c r="BE2316" i="2"/>
  <c r="BF2316" i="2"/>
  <c r="BG2316" i="2"/>
  <c r="J3001" i="2"/>
  <c r="K3001" i="2"/>
  <c r="L3001" i="2"/>
  <c r="BE3001" i="2"/>
  <c r="BF3001" i="2"/>
  <c r="BG3001" i="2"/>
  <c r="BH3001" i="2"/>
  <c r="G3001" i="2"/>
  <c r="H3001" i="2" s="1"/>
  <c r="G3203" i="2"/>
  <c r="H3203" i="2" s="1"/>
  <c r="J3203" i="2"/>
  <c r="K3203" i="2"/>
  <c r="L3203" i="2"/>
  <c r="BF3203" i="2"/>
  <c r="BG3203" i="2"/>
  <c r="BH3203" i="2"/>
  <c r="BE3203" i="2"/>
  <c r="K3005" i="2"/>
  <c r="L3005" i="2"/>
  <c r="J3005" i="2"/>
  <c r="G3005" i="2"/>
  <c r="H3005" i="2" s="1"/>
  <c r="BE3005" i="2"/>
  <c r="BF3005" i="2"/>
  <c r="BG3005" i="2"/>
  <c r="BH3005" i="2"/>
  <c r="BE815" i="2"/>
  <c r="D2408" i="2"/>
  <c r="BE2553" i="2"/>
  <c r="F1161" i="2"/>
  <c r="BA1161" i="2"/>
  <c r="D342" i="2"/>
  <c r="B144" i="4" s="1"/>
  <c r="BB3102" i="2"/>
  <c r="E1039" i="2"/>
  <c r="BB342" i="2"/>
  <c r="D267" i="2"/>
  <c r="BA2917" i="2"/>
  <c r="BC1272" i="2"/>
  <c r="G615" i="2"/>
  <c r="H615" i="2" s="1"/>
  <c r="BG503" i="2"/>
  <c r="BE1598" i="2"/>
  <c r="L751" i="2"/>
  <c r="J1033" i="2"/>
  <c r="M493" i="2"/>
  <c r="M1034" i="2"/>
  <c r="G252" i="2"/>
  <c r="H252" i="2" s="1"/>
  <c r="G1662" i="2"/>
  <c r="H1662" i="2" s="1"/>
  <c r="K405" i="2"/>
  <c r="J1596" i="2"/>
  <c r="BF2771" i="2"/>
  <c r="BE658" i="2"/>
  <c r="M536" i="2"/>
  <c r="G801" i="2"/>
  <c r="H801" i="2" s="1"/>
  <c r="J3104" i="2"/>
  <c r="BE258" i="2"/>
  <c r="J2585" i="2"/>
  <c r="J1867" i="2"/>
  <c r="L238" i="2"/>
  <c r="M1548" i="2"/>
  <c r="BF2142" i="2"/>
  <c r="J1611" i="2"/>
  <c r="BG1055" i="2"/>
  <c r="L2584" i="2"/>
  <c r="BG2579" i="2"/>
  <c r="M592" i="2"/>
  <c r="BG2707" i="2"/>
  <c r="BH509" i="2"/>
  <c r="CD1144" i="2"/>
  <c r="BH1472" i="2"/>
  <c r="BF1307" i="2"/>
  <c r="BF758" i="2"/>
  <c r="BE237" i="2"/>
  <c r="K1550" i="2"/>
  <c r="K804" i="2"/>
  <c r="M2565" i="2"/>
  <c r="BH1470" i="2"/>
  <c r="K403" i="2"/>
  <c r="K1303" i="2"/>
  <c r="G358" i="2"/>
  <c r="H358" i="2" s="1"/>
  <c r="BG263" i="2"/>
  <c r="J557" i="2"/>
  <c r="J825" i="2"/>
  <c r="K312" i="2"/>
  <c r="BE222" i="2"/>
  <c r="J577" i="2"/>
  <c r="L2364" i="2"/>
  <c r="CC2364" i="2"/>
  <c r="L2354" i="2"/>
  <c r="CC227" i="2"/>
  <c r="K227" i="2"/>
  <c r="BG227" i="2"/>
  <c r="L227" i="2"/>
  <c r="BH227" i="2"/>
  <c r="J227" i="2"/>
  <c r="BE227" i="2"/>
  <c r="L2120" i="2"/>
  <c r="J2120" i="2"/>
  <c r="K2120" i="2"/>
  <c r="BE2120" i="2"/>
  <c r="BF2120" i="2"/>
  <c r="BG2120" i="2"/>
  <c r="BH2120" i="2"/>
  <c r="G2120" i="2"/>
  <c r="H2120" i="2" s="1"/>
  <c r="BF1774" i="2"/>
  <c r="BH1774" i="2"/>
  <c r="J1774" i="2"/>
  <c r="BG1774" i="2"/>
  <c r="K1774" i="2"/>
  <c r="BE1774" i="2"/>
  <c r="L1774" i="2"/>
  <c r="G1774" i="2"/>
  <c r="H1774" i="2" s="1"/>
  <c r="BG204" i="2"/>
  <c r="BH204" i="2"/>
  <c r="G204" i="2"/>
  <c r="H204" i="2" s="1"/>
  <c r="BE204" i="2"/>
  <c r="K204" i="2"/>
  <c r="BF204" i="2"/>
  <c r="J204" i="2"/>
  <c r="L204" i="2"/>
  <c r="BE3183" i="2"/>
  <c r="BF3183" i="2"/>
  <c r="BG3183" i="2"/>
  <c r="BH3183" i="2"/>
  <c r="J3183" i="2"/>
  <c r="K3183" i="2"/>
  <c r="L3183" i="2"/>
  <c r="G3183" i="2"/>
  <c r="H3183" i="2" s="1"/>
  <c r="G220" i="2"/>
  <c r="H220" i="2" s="1"/>
  <c r="J220" i="2"/>
  <c r="L220" i="2"/>
  <c r="BH220" i="2"/>
  <c r="CC220" i="2"/>
  <c r="BG220" i="2"/>
  <c r="BF220" i="2"/>
  <c r="CC1004" i="2"/>
  <c r="G1004" i="2"/>
  <c r="H1004" i="2" s="1"/>
  <c r="L1004" i="2"/>
  <c r="K1004" i="2"/>
  <c r="J1004" i="2"/>
  <c r="L2273" i="2"/>
  <c r="K2273" i="2"/>
  <c r="J2273" i="2"/>
  <c r="BE2273" i="2"/>
  <c r="BF2273" i="2"/>
  <c r="BG2273" i="2"/>
  <c r="BH2273" i="2"/>
  <c r="G2273" i="2"/>
  <c r="H2273" i="2" s="1"/>
  <c r="G135" i="2"/>
  <c r="H135" i="2" s="1"/>
  <c r="BE135" i="2"/>
  <c r="BF135" i="2"/>
  <c r="BG135" i="2"/>
  <c r="BH135" i="2"/>
  <c r="K135" i="2"/>
  <c r="L135" i="2"/>
  <c r="J135" i="2"/>
  <c r="J1270" i="2"/>
  <c r="BF1270" i="2"/>
  <c r="K1270" i="2"/>
  <c r="G1270" i="2"/>
  <c r="H1270" i="2" s="1"/>
  <c r="BH1270" i="2"/>
  <c r="BE1270" i="2"/>
  <c r="BG1270" i="2"/>
  <c r="L1270" i="2"/>
  <c r="L1179" i="2"/>
  <c r="J1179" i="2"/>
  <c r="BE1179" i="2"/>
  <c r="BF1179" i="2"/>
  <c r="BG1179" i="2"/>
  <c r="BH1179" i="2"/>
  <c r="G1179" i="2"/>
  <c r="H1179" i="2" s="1"/>
  <c r="K1179" i="2"/>
  <c r="BG681" i="2"/>
  <c r="J681" i="2"/>
  <c r="K681" i="2"/>
  <c r="BH681" i="2"/>
  <c r="L681" i="2"/>
  <c r="CC681" i="2"/>
  <c r="BE681" i="2"/>
  <c r="BF681" i="2"/>
  <c r="G681" i="2"/>
  <c r="H681" i="2" s="1"/>
  <c r="L2049" i="2"/>
  <c r="K2049" i="2"/>
  <c r="J2049" i="2"/>
  <c r="BE2049" i="2"/>
  <c r="BF2049" i="2"/>
  <c r="BG2049" i="2"/>
  <c r="BH2049" i="2"/>
  <c r="G2049" i="2"/>
  <c r="H2049" i="2" s="1"/>
  <c r="J2453" i="2"/>
  <c r="K2453" i="2"/>
  <c r="L2453" i="2"/>
  <c r="BE2453" i="2"/>
  <c r="BF2453" i="2"/>
  <c r="BG2453" i="2"/>
  <c r="BH2453" i="2"/>
  <c r="G2453" i="2"/>
  <c r="H2453" i="2" s="1"/>
  <c r="BH1571" i="2"/>
  <c r="CC1571" i="2"/>
  <c r="L1571" i="2"/>
  <c r="K1571" i="2"/>
  <c r="J1571" i="2"/>
  <c r="G1571" i="2"/>
  <c r="H1571" i="2" s="1"/>
  <c r="BG1571" i="2"/>
  <c r="BF1571" i="2"/>
  <c r="BE1571" i="2"/>
  <c r="K2937" i="2"/>
  <c r="L2937" i="2"/>
  <c r="J2937" i="2"/>
  <c r="BE2937" i="2"/>
  <c r="BF2937" i="2"/>
  <c r="BG2937" i="2"/>
  <c r="BH2937" i="2"/>
  <c r="G2937" i="2"/>
  <c r="H2937" i="2" s="1"/>
  <c r="BG147" i="2"/>
  <c r="BH147" i="2"/>
  <c r="G147" i="2"/>
  <c r="H147" i="2" s="1"/>
  <c r="L147" i="2"/>
  <c r="BE147" i="2"/>
  <c r="BF147" i="2"/>
  <c r="K147" i="2"/>
  <c r="J147" i="2"/>
  <c r="L72" i="2"/>
  <c r="G72" i="2"/>
  <c r="H72" i="2" s="1"/>
  <c r="J72" i="2"/>
  <c r="BE72" i="2"/>
  <c r="BF72" i="2"/>
  <c r="K72" i="2"/>
  <c r="BG72" i="2"/>
  <c r="BH72" i="2"/>
  <c r="K877" i="2"/>
  <c r="J877" i="2"/>
  <c r="L877" i="2"/>
  <c r="BE877" i="2"/>
  <c r="BF877" i="2"/>
  <c r="BG877" i="2"/>
  <c r="BH877" i="2"/>
  <c r="G877" i="2"/>
  <c r="H877" i="2" s="1"/>
  <c r="L1210" i="2"/>
  <c r="J1210" i="2"/>
  <c r="K1210" i="2"/>
  <c r="BE1210" i="2"/>
  <c r="BF1210" i="2"/>
  <c r="BG1210" i="2"/>
  <c r="BH1210" i="2"/>
  <c r="G1210" i="2"/>
  <c r="H1210" i="2" s="1"/>
  <c r="L2247" i="2"/>
  <c r="J2247" i="2"/>
  <c r="K2247" i="2"/>
  <c r="G2247" i="2"/>
  <c r="H2247" i="2" s="1"/>
  <c r="BE2247" i="2"/>
  <c r="BF2247" i="2"/>
  <c r="BG2247" i="2"/>
  <c r="BH2247" i="2"/>
  <c r="K1421" i="2"/>
  <c r="BE1421" i="2"/>
  <c r="BF1421" i="2"/>
  <c r="BG1421" i="2"/>
  <c r="BH1421" i="2"/>
  <c r="J1421" i="2"/>
  <c r="L1421" i="2"/>
  <c r="G1421" i="2"/>
  <c r="H1421" i="2" s="1"/>
  <c r="J1891" i="2"/>
  <c r="BE1891" i="2"/>
  <c r="BF1891" i="2"/>
  <c r="BG1891" i="2"/>
  <c r="BH1891" i="2"/>
  <c r="G1891" i="2"/>
  <c r="H1891" i="2" s="1"/>
  <c r="K1891" i="2"/>
  <c r="L1891" i="2"/>
  <c r="K2285" i="2"/>
  <c r="L2285" i="2"/>
  <c r="J2285" i="2"/>
  <c r="G2285" i="2"/>
  <c r="H2285" i="2" s="1"/>
  <c r="BE2285" i="2"/>
  <c r="BF2285" i="2"/>
  <c r="BG2285" i="2"/>
  <c r="BH2285" i="2"/>
  <c r="J3009" i="2"/>
  <c r="K3009" i="2"/>
  <c r="L3009" i="2"/>
  <c r="BH3009" i="2"/>
  <c r="G3009" i="2"/>
  <c r="H3009" i="2" s="1"/>
  <c r="BE3009" i="2"/>
  <c r="BF3009" i="2"/>
  <c r="BG3009" i="2"/>
  <c r="E113" i="2"/>
  <c r="N4" i="1"/>
  <c r="G1411" i="2"/>
  <c r="H1411" i="2" s="1"/>
  <c r="J1411" i="2"/>
  <c r="L1411" i="2"/>
  <c r="K1411" i="2"/>
  <c r="BE1411" i="2"/>
  <c r="BF1411" i="2"/>
  <c r="BG1411" i="2"/>
  <c r="BH1411" i="2"/>
  <c r="BE165" i="2"/>
  <c r="BF165" i="2"/>
  <c r="K165" i="2"/>
  <c r="BG165" i="2"/>
  <c r="BH165" i="2"/>
  <c r="J165" i="2"/>
  <c r="L165" i="2"/>
  <c r="G165" i="2"/>
  <c r="H165" i="2" s="1"/>
  <c r="G1808" i="2"/>
  <c r="H1808" i="2" s="1"/>
  <c r="J1808" i="2"/>
  <c r="L1808" i="2"/>
  <c r="K1808" i="2"/>
  <c r="BE1808" i="2"/>
  <c r="BF1808" i="2"/>
  <c r="BG1808" i="2"/>
  <c r="BH1808" i="2"/>
  <c r="K2466" i="2"/>
  <c r="L2466" i="2"/>
  <c r="J2466" i="2"/>
  <c r="BE2466" i="2"/>
  <c r="BF2466" i="2"/>
  <c r="BG2466" i="2"/>
  <c r="BH2466" i="2"/>
  <c r="G2466" i="2"/>
  <c r="H2466" i="2" s="1"/>
  <c r="BF30" i="2"/>
  <c r="BG30" i="2"/>
  <c r="BH30" i="2"/>
  <c r="K30" i="2"/>
  <c r="L30" i="2"/>
  <c r="G30" i="2"/>
  <c r="H30" i="2" s="1"/>
  <c r="J30" i="2"/>
  <c r="BE30" i="2"/>
  <c r="L2456" i="2"/>
  <c r="J2456" i="2"/>
  <c r="K2456" i="2"/>
  <c r="BE2456" i="2"/>
  <c r="BF2456" i="2"/>
  <c r="BG2456" i="2"/>
  <c r="BH2456" i="2"/>
  <c r="G2456" i="2"/>
  <c r="H2456" i="2" s="1"/>
  <c r="J2079" i="2"/>
  <c r="L2079" i="2"/>
  <c r="K2079" i="2"/>
  <c r="BE2079" i="2"/>
  <c r="BF2079" i="2"/>
  <c r="BG2079" i="2"/>
  <c r="BH2079" i="2"/>
  <c r="G2079" i="2"/>
  <c r="H2079" i="2" s="1"/>
  <c r="N3" i="1"/>
  <c r="E70" i="2"/>
  <c r="BE1898" i="2"/>
  <c r="G1898" i="2"/>
  <c r="H1898" i="2" s="1"/>
  <c r="BH1898" i="2"/>
  <c r="BG1898" i="2"/>
  <c r="BF1898" i="2"/>
  <c r="J1898" i="2"/>
  <c r="L1898" i="2"/>
  <c r="K1898" i="2"/>
  <c r="BE156" i="2"/>
  <c r="BF156" i="2"/>
  <c r="BG156" i="2"/>
  <c r="BH156" i="2"/>
  <c r="G156" i="2"/>
  <c r="H156" i="2" s="1"/>
  <c r="K156" i="2"/>
  <c r="J156" i="2"/>
  <c r="L156" i="2"/>
  <c r="G1443" i="2"/>
  <c r="H1443" i="2" s="1"/>
  <c r="J1443" i="2"/>
  <c r="K1443" i="2"/>
  <c r="L1443" i="2"/>
  <c r="BH1443" i="2"/>
  <c r="BE1443" i="2"/>
  <c r="BF1443" i="2"/>
  <c r="BG1443" i="2"/>
  <c r="K1027" i="2"/>
  <c r="BE1027" i="2"/>
  <c r="J1027" i="2"/>
  <c r="G1027" i="2"/>
  <c r="H1027" i="2" s="1"/>
  <c r="L1027" i="2"/>
  <c r="BG1027" i="2"/>
  <c r="BF1027" i="2"/>
  <c r="L2442" i="2"/>
  <c r="K2442" i="2"/>
  <c r="J2442" i="2"/>
  <c r="G2442" i="2"/>
  <c r="H2442" i="2" s="1"/>
  <c r="BE2442" i="2"/>
  <c r="BF2442" i="2"/>
  <c r="BG2442" i="2"/>
  <c r="BH2442" i="2"/>
  <c r="L3020" i="2"/>
  <c r="K3020" i="2"/>
  <c r="J3020" i="2"/>
  <c r="BE3020" i="2"/>
  <c r="BF3020" i="2"/>
  <c r="BG3020" i="2"/>
  <c r="BH3020" i="2"/>
  <c r="G3020" i="2"/>
  <c r="H3020" i="2" s="1"/>
  <c r="L1433" i="2"/>
  <c r="J1433" i="2"/>
  <c r="BE1433" i="2"/>
  <c r="BF1433" i="2"/>
  <c r="BG1433" i="2"/>
  <c r="BH1433" i="2"/>
  <c r="K1433" i="2"/>
  <c r="G1433" i="2"/>
  <c r="H1433" i="2" s="1"/>
  <c r="G1979" i="2"/>
  <c r="H1979" i="2" s="1"/>
  <c r="J1979" i="2"/>
  <c r="L1979" i="2"/>
  <c r="K1979" i="2"/>
  <c r="BG1979" i="2"/>
  <c r="BH1979" i="2"/>
  <c r="BE1979" i="2"/>
  <c r="BF1979" i="2"/>
  <c r="G1980" i="2"/>
  <c r="H1980" i="2" s="1"/>
  <c r="J1980" i="2"/>
  <c r="L1980" i="2"/>
  <c r="K1980" i="2"/>
  <c r="BH1980" i="2"/>
  <c r="BE1980" i="2"/>
  <c r="BF1980" i="2"/>
  <c r="BG1980" i="2"/>
  <c r="BE2524" i="2"/>
  <c r="BF2524" i="2"/>
  <c r="BG2524" i="2"/>
  <c r="BH2524" i="2"/>
  <c r="G2524" i="2"/>
  <c r="H2524" i="2" s="1"/>
  <c r="L2524" i="2"/>
  <c r="J2524" i="2"/>
  <c r="K2524" i="2"/>
  <c r="L965" i="2"/>
  <c r="CC965" i="2"/>
  <c r="BH965" i="2"/>
  <c r="BE965" i="2"/>
  <c r="BF965" i="2"/>
  <c r="K965" i="2"/>
  <c r="G965" i="2"/>
  <c r="H965" i="2" s="1"/>
  <c r="BG965" i="2"/>
  <c r="J965" i="2"/>
  <c r="N21" i="1"/>
  <c r="E1227" i="2"/>
  <c r="L1018" i="2"/>
  <c r="BE1018" i="2"/>
  <c r="BH1018" i="2"/>
  <c r="BF1018" i="2"/>
  <c r="G1018" i="2"/>
  <c r="H1018" i="2" s="1"/>
  <c r="J1018" i="2"/>
  <c r="BE63" i="2"/>
  <c r="BF63" i="2"/>
  <c r="BG63" i="2"/>
  <c r="BH63" i="2"/>
  <c r="G63" i="2"/>
  <c r="H63" i="2" s="1"/>
  <c r="L63" i="2"/>
  <c r="J63" i="2"/>
  <c r="K63" i="2"/>
  <c r="BG103" i="2"/>
  <c r="BH103" i="2"/>
  <c r="L103" i="2"/>
  <c r="G103" i="2"/>
  <c r="H103" i="2" s="1"/>
  <c r="J103" i="2"/>
  <c r="BE103" i="2"/>
  <c r="K103" i="2"/>
  <c r="BF103" i="2"/>
  <c r="K104" i="2"/>
  <c r="BG104" i="2"/>
  <c r="BH104" i="2"/>
  <c r="G104" i="2"/>
  <c r="H104" i="2" s="1"/>
  <c r="J104" i="2"/>
  <c r="BE104" i="2"/>
  <c r="BF104" i="2"/>
  <c r="L104" i="2"/>
  <c r="BH2664" i="2"/>
  <c r="G2664" i="2"/>
  <c r="H2664" i="2" s="1"/>
  <c r="BG2664" i="2"/>
  <c r="J2664" i="2"/>
  <c r="K2664" i="2"/>
  <c r="BF2664" i="2"/>
  <c r="L2664" i="2"/>
  <c r="J2960" i="2"/>
  <c r="L2960" i="2"/>
  <c r="K2960" i="2"/>
  <c r="BE2960" i="2"/>
  <c r="BF2960" i="2"/>
  <c r="BG2960" i="2"/>
  <c r="BH2960" i="2"/>
  <c r="G2960" i="2"/>
  <c r="H2960" i="2" s="1"/>
  <c r="T26" i="1"/>
  <c r="BB1462" i="2"/>
  <c r="BE1452" i="2"/>
  <c r="BF1452" i="2"/>
  <c r="BG1452" i="2"/>
  <c r="BH1452" i="2"/>
  <c r="L1452" i="2"/>
  <c r="K1452" i="2"/>
  <c r="J1452" i="2"/>
  <c r="G1452" i="2"/>
  <c r="H1452" i="2" s="1"/>
  <c r="L2426" i="2"/>
  <c r="K2426" i="2"/>
  <c r="J2426" i="2"/>
  <c r="G2426" i="2"/>
  <c r="H2426" i="2" s="1"/>
  <c r="BE2426" i="2"/>
  <c r="BF2426" i="2"/>
  <c r="BG2426" i="2"/>
  <c r="BH2426" i="2"/>
  <c r="D587" i="2"/>
  <c r="L14" i="1"/>
  <c r="J2490" i="2"/>
  <c r="K2490" i="2"/>
  <c r="L2490" i="2"/>
  <c r="G2490" i="2"/>
  <c r="H2490" i="2" s="1"/>
  <c r="BE2490" i="2"/>
  <c r="BF2490" i="2"/>
  <c r="BG2490" i="2"/>
  <c r="BH2490" i="2"/>
  <c r="L2958" i="2"/>
  <c r="K2958" i="2"/>
  <c r="J2958" i="2"/>
  <c r="BE2958" i="2"/>
  <c r="BF2958" i="2"/>
  <c r="BG2958" i="2"/>
  <c r="BH2958" i="2"/>
  <c r="G2958" i="2"/>
  <c r="H2958" i="2" s="1"/>
  <c r="G661" i="2"/>
  <c r="H661" i="2" s="1"/>
  <c r="J661" i="2"/>
  <c r="K661" i="2"/>
  <c r="L3033" i="2"/>
  <c r="K3033" i="2"/>
  <c r="J3033" i="2"/>
  <c r="BE3033" i="2"/>
  <c r="BF3033" i="2"/>
  <c r="BG3033" i="2"/>
  <c r="BH3033" i="2"/>
  <c r="G3033" i="2"/>
  <c r="H3033" i="2" s="1"/>
  <c r="L871" i="2"/>
  <c r="K871" i="2"/>
  <c r="J871" i="2"/>
  <c r="BH871" i="2"/>
  <c r="G871" i="2"/>
  <c r="H871" i="2" s="1"/>
  <c r="BE871" i="2"/>
  <c r="BF871" i="2"/>
  <c r="BG871" i="2"/>
  <c r="BF1790" i="2"/>
  <c r="BH1790" i="2"/>
  <c r="BG1790" i="2"/>
  <c r="BE1790" i="2"/>
  <c r="J1790" i="2"/>
  <c r="G1790" i="2"/>
  <c r="H1790" i="2" s="1"/>
  <c r="K1790" i="2"/>
  <c r="L1790" i="2"/>
  <c r="L2518" i="2"/>
  <c r="J2518" i="2"/>
  <c r="K2518" i="2"/>
  <c r="G2518" i="2"/>
  <c r="H2518" i="2" s="1"/>
  <c r="BE2518" i="2"/>
  <c r="BF2518" i="2"/>
  <c r="BG2518" i="2"/>
  <c r="BH2518" i="2"/>
  <c r="BE1211" i="2"/>
  <c r="BF1211" i="2"/>
  <c r="BG1211" i="2"/>
  <c r="BH1211" i="2"/>
  <c r="G1211" i="2"/>
  <c r="H1211" i="2" s="1"/>
  <c r="J1211" i="2"/>
  <c r="K1211" i="2"/>
  <c r="L1211" i="2"/>
  <c r="BF1742" i="2"/>
  <c r="BE1742" i="2"/>
  <c r="J1742" i="2"/>
  <c r="BH1742" i="2"/>
  <c r="BG1742" i="2"/>
  <c r="K1742" i="2"/>
  <c r="G1742" i="2"/>
  <c r="H1742" i="2" s="1"/>
  <c r="L1742" i="2"/>
  <c r="J2053" i="2"/>
  <c r="L2053" i="2"/>
  <c r="K2053" i="2"/>
  <c r="BE2053" i="2"/>
  <c r="BF2053" i="2"/>
  <c r="BG2053" i="2"/>
  <c r="BH2053" i="2"/>
  <c r="G2053" i="2"/>
  <c r="H2053" i="2" s="1"/>
  <c r="BG106" i="2"/>
  <c r="BH106" i="2"/>
  <c r="K106" i="2"/>
  <c r="L106" i="2"/>
  <c r="G106" i="2"/>
  <c r="H106" i="2" s="1"/>
  <c r="BE106" i="2"/>
  <c r="J106" i="2"/>
  <c r="BF106" i="2"/>
  <c r="BX2311" i="2"/>
  <c r="L2311" i="2"/>
  <c r="K2311" i="2"/>
  <c r="J2311" i="2"/>
  <c r="BE2311" i="2"/>
  <c r="BF2311" i="2"/>
  <c r="BG2311" i="2"/>
  <c r="BH2311" i="2"/>
  <c r="G2311" i="2"/>
  <c r="H2311" i="2" s="1"/>
  <c r="L925" i="2"/>
  <c r="K925" i="2"/>
  <c r="J925" i="2"/>
  <c r="BE925" i="2"/>
  <c r="BF925" i="2"/>
  <c r="BG925" i="2"/>
  <c r="BH925" i="2"/>
  <c r="G925" i="2"/>
  <c r="H925" i="2" s="1"/>
  <c r="L2947" i="2"/>
  <c r="J2947" i="2"/>
  <c r="K2947" i="2"/>
  <c r="G2947" i="2"/>
  <c r="H2947" i="2" s="1"/>
  <c r="BG2947" i="2"/>
  <c r="BH2947" i="2"/>
  <c r="BE2947" i="2"/>
  <c r="BF2947" i="2"/>
  <c r="J2516" i="2"/>
  <c r="BG2516" i="2"/>
  <c r="BH2516" i="2"/>
  <c r="G2516" i="2"/>
  <c r="H2516" i="2" s="1"/>
  <c r="BE2516" i="2"/>
  <c r="BF2516" i="2"/>
  <c r="K2516" i="2"/>
  <c r="L2516" i="2"/>
  <c r="BF1397" i="2"/>
  <c r="BG1397" i="2"/>
  <c r="K1397" i="2"/>
  <c r="L1397" i="2"/>
  <c r="BH1397" i="2"/>
  <c r="G1397" i="2"/>
  <c r="H1397" i="2" s="1"/>
  <c r="J1397" i="2"/>
  <c r="BE1397" i="2"/>
  <c r="G1784" i="2"/>
  <c r="H1784" i="2" s="1"/>
  <c r="J1784" i="2"/>
  <c r="L1784" i="2"/>
  <c r="K1784" i="2"/>
  <c r="BE1784" i="2"/>
  <c r="BF1784" i="2"/>
  <c r="BG1784" i="2"/>
  <c r="BH1784" i="2"/>
  <c r="L1166" i="2"/>
  <c r="K1166" i="2"/>
  <c r="J1166" i="2"/>
  <c r="BH1166" i="2"/>
  <c r="G1166" i="2"/>
  <c r="H1166" i="2" s="1"/>
  <c r="BE1166" i="2"/>
  <c r="BF1166" i="2"/>
  <c r="BG1166" i="2"/>
  <c r="J1943" i="2"/>
  <c r="BG1943" i="2"/>
  <c r="BE653" i="2"/>
  <c r="G653" i="2"/>
  <c r="H653" i="2" s="1"/>
  <c r="CC653" i="2"/>
  <c r="BH653" i="2"/>
  <c r="J653" i="2"/>
  <c r="K653" i="2"/>
  <c r="BG653" i="2"/>
  <c r="L653" i="2"/>
  <c r="BF653" i="2"/>
  <c r="BE52" i="2"/>
  <c r="BF52" i="2"/>
  <c r="J52" i="2"/>
  <c r="K52" i="2"/>
  <c r="BG52" i="2"/>
  <c r="BH52" i="2"/>
  <c r="G52" i="2"/>
  <c r="H52" i="2" s="1"/>
  <c r="L52" i="2"/>
  <c r="G1976" i="2"/>
  <c r="H1976" i="2" s="1"/>
  <c r="L1976" i="2"/>
  <c r="K1976" i="2"/>
  <c r="J1976" i="2"/>
  <c r="BF1976" i="2"/>
  <c r="BG1976" i="2"/>
  <c r="BH1976" i="2"/>
  <c r="BE1976" i="2"/>
  <c r="J3154" i="2"/>
  <c r="L3154" i="2"/>
  <c r="K3154" i="2"/>
  <c r="G3154" i="2"/>
  <c r="H3154" i="2" s="1"/>
  <c r="BE3154" i="2"/>
  <c r="BF3154" i="2"/>
  <c r="BG3154" i="2"/>
  <c r="BH3154" i="2"/>
  <c r="L2694" i="2"/>
  <c r="J2694" i="2"/>
  <c r="G1746" i="2"/>
  <c r="H1746" i="2" s="1"/>
  <c r="J1746" i="2"/>
  <c r="L1746" i="2"/>
  <c r="K1746" i="2"/>
  <c r="BE1746" i="2"/>
  <c r="BF1746" i="2"/>
  <c r="BG1746" i="2"/>
  <c r="BH1746" i="2"/>
  <c r="BH1896" i="2"/>
  <c r="J1896" i="2"/>
  <c r="BF1896" i="2"/>
  <c r="BG1896" i="2"/>
  <c r="BE1896" i="2"/>
  <c r="K1896" i="2"/>
  <c r="G1896" i="2"/>
  <c r="H1896" i="2" s="1"/>
  <c r="L1896" i="2"/>
  <c r="K2279" i="2"/>
  <c r="L2279" i="2"/>
  <c r="J2279" i="2"/>
  <c r="G2279" i="2"/>
  <c r="H2279" i="2" s="1"/>
  <c r="BE2279" i="2"/>
  <c r="BF2279" i="2"/>
  <c r="BG2279" i="2"/>
  <c r="BH2279" i="2"/>
  <c r="J2162" i="2"/>
  <c r="G2162" i="2"/>
  <c r="H2162" i="2" s="1"/>
  <c r="K2162" i="2"/>
  <c r="L2162" i="2"/>
  <c r="CC2162" i="2"/>
  <c r="BF2162" i="2"/>
  <c r="BE2162" i="2"/>
  <c r="BG2162" i="2"/>
  <c r="BH2162" i="2"/>
  <c r="X52" i="1"/>
  <c r="BC3233" i="2"/>
  <c r="J2095" i="2"/>
  <c r="L2095" i="2"/>
  <c r="BE2095" i="2"/>
  <c r="BF2095" i="2"/>
  <c r="BG2095" i="2"/>
  <c r="BH2095" i="2"/>
  <c r="G2095" i="2"/>
  <c r="H2095" i="2" s="1"/>
  <c r="K2095" i="2"/>
  <c r="K632" i="2"/>
  <c r="BF632" i="2"/>
  <c r="CD632" i="2"/>
  <c r="L632" i="2"/>
  <c r="BG632" i="2"/>
  <c r="G632" i="2"/>
  <c r="H632" i="2" s="1"/>
  <c r="J632" i="2"/>
  <c r="BH632" i="2"/>
  <c r="BE632" i="2"/>
  <c r="G1975" i="2"/>
  <c r="H1975" i="2" s="1"/>
  <c r="L1975" i="2"/>
  <c r="K1975" i="2"/>
  <c r="J1975" i="2"/>
  <c r="BF1975" i="2"/>
  <c r="BG1975" i="2"/>
  <c r="BH1975" i="2"/>
  <c r="BE1975" i="2"/>
  <c r="K2701" i="2"/>
  <c r="CD2701" i="2"/>
  <c r="J2701" i="2"/>
  <c r="L2701" i="2"/>
  <c r="G2701" i="2"/>
  <c r="H2701" i="2" s="1"/>
  <c r="CC667" i="2"/>
  <c r="G1261" i="2"/>
  <c r="H1261" i="2" s="1"/>
  <c r="J1261" i="2"/>
  <c r="BG1261" i="2"/>
  <c r="BE1261" i="2"/>
  <c r="K1261" i="2"/>
  <c r="L1261" i="2"/>
  <c r="BH1261" i="2"/>
  <c r="BF1261" i="2"/>
  <c r="L3027" i="2"/>
  <c r="K3027" i="2"/>
  <c r="BE3027" i="2"/>
  <c r="BF3027" i="2"/>
  <c r="BG3027" i="2"/>
  <c r="BH3027" i="2"/>
  <c r="G3027" i="2"/>
  <c r="H3027" i="2" s="1"/>
  <c r="J3027" i="2"/>
  <c r="CC2147" i="2"/>
  <c r="L2147" i="2"/>
  <c r="G2147" i="2"/>
  <c r="H2147" i="2" s="1"/>
  <c r="J2147" i="2"/>
  <c r="G3180" i="2"/>
  <c r="H3180" i="2" s="1"/>
  <c r="J3180" i="2"/>
  <c r="L3180" i="2"/>
  <c r="K3180" i="2"/>
  <c r="BE3180" i="2"/>
  <c r="BF3180" i="2"/>
  <c r="BG3180" i="2"/>
  <c r="BH3180" i="2"/>
  <c r="BE323" i="2"/>
  <c r="CD323" i="2"/>
  <c r="J323" i="2"/>
  <c r="K323" i="2"/>
  <c r="BH323" i="2"/>
  <c r="BF323" i="2"/>
  <c r="BE924" i="2"/>
  <c r="BF924" i="2"/>
  <c r="BG924" i="2"/>
  <c r="BH924" i="2"/>
  <c r="G924" i="2"/>
  <c r="H924" i="2" s="1"/>
  <c r="K924" i="2"/>
  <c r="J924" i="2"/>
  <c r="L924" i="2"/>
  <c r="K78" i="2"/>
  <c r="G78" i="2"/>
  <c r="H78" i="2" s="1"/>
  <c r="L78" i="2"/>
  <c r="BE78" i="2"/>
  <c r="J78" i="2"/>
  <c r="BF78" i="2"/>
  <c r="BG78" i="2"/>
  <c r="BH78" i="2"/>
  <c r="BE580" i="2"/>
  <c r="BF580" i="2"/>
  <c r="L580" i="2"/>
  <c r="CC580" i="2"/>
  <c r="G580" i="2"/>
  <c r="H580" i="2" s="1"/>
  <c r="K580" i="2"/>
  <c r="BH580" i="2"/>
  <c r="J580" i="2"/>
  <c r="BG580" i="2"/>
  <c r="J107" i="2"/>
  <c r="BG107" i="2"/>
  <c r="BH107" i="2"/>
  <c r="G107" i="2"/>
  <c r="H107" i="2" s="1"/>
  <c r="L107" i="2"/>
  <c r="BE107" i="2"/>
  <c r="BF107" i="2"/>
  <c r="K107" i="2"/>
  <c r="L2128" i="2"/>
  <c r="BH2128" i="2"/>
  <c r="K2128" i="2"/>
  <c r="BF2128" i="2"/>
  <c r="BG2128" i="2"/>
  <c r="J2128" i="2"/>
  <c r="G2128" i="2"/>
  <c r="H2128" i="2" s="1"/>
  <c r="BE2128" i="2"/>
  <c r="CC2128" i="2"/>
  <c r="L885" i="2"/>
  <c r="K885" i="2"/>
  <c r="J885" i="2"/>
  <c r="BE885" i="2"/>
  <c r="BF885" i="2"/>
  <c r="BG885" i="2"/>
  <c r="BH885" i="2"/>
  <c r="G885" i="2"/>
  <c r="H885" i="2" s="1"/>
  <c r="J1756" i="2"/>
  <c r="G1756" i="2"/>
  <c r="H1756" i="2" s="1"/>
  <c r="K1756" i="2"/>
  <c r="L1756" i="2"/>
  <c r="BE1756" i="2"/>
  <c r="BF1756" i="2"/>
  <c r="BG1756" i="2"/>
  <c r="BH1756" i="2"/>
  <c r="BG642" i="2"/>
  <c r="G642" i="2"/>
  <c r="H642" i="2" s="1"/>
  <c r="K642" i="2"/>
  <c r="L642" i="2"/>
  <c r="BE642" i="2"/>
  <c r="J642" i="2"/>
  <c r="BF642" i="2"/>
  <c r="BH642" i="2"/>
  <c r="K922" i="2"/>
  <c r="J922" i="2"/>
  <c r="BE922" i="2"/>
  <c r="BF922" i="2"/>
  <c r="BG922" i="2"/>
  <c r="BH922" i="2"/>
  <c r="G922" i="2"/>
  <c r="H922" i="2" s="1"/>
  <c r="L922" i="2"/>
  <c r="J593" i="2"/>
  <c r="CD593" i="2"/>
  <c r="G593" i="2"/>
  <c r="H593" i="2" s="1"/>
  <c r="K593" i="2"/>
  <c r="BE876" i="2"/>
  <c r="BF876" i="2"/>
  <c r="BG876" i="2"/>
  <c r="BH876" i="2"/>
  <c r="G876" i="2"/>
  <c r="H876" i="2" s="1"/>
  <c r="K876" i="2"/>
  <c r="J876" i="2"/>
  <c r="L876" i="2"/>
  <c r="BF694" i="2"/>
  <c r="L694" i="2"/>
  <c r="K694" i="2"/>
  <c r="BG694" i="2"/>
  <c r="G694" i="2"/>
  <c r="H694" i="2" s="1"/>
  <c r="CC694" i="2"/>
  <c r="J694" i="2"/>
  <c r="BH694" i="2"/>
  <c r="BE694" i="2"/>
  <c r="G3140" i="2"/>
  <c r="H3140" i="2" s="1"/>
  <c r="J3140" i="2"/>
  <c r="CD3140" i="2"/>
  <c r="L3140" i="2"/>
  <c r="L2037" i="2"/>
  <c r="K2037" i="2"/>
  <c r="J2037" i="2"/>
  <c r="BH2037" i="2"/>
  <c r="G2037" i="2"/>
  <c r="H2037" i="2" s="1"/>
  <c r="BE2037" i="2"/>
  <c r="BF2037" i="2"/>
  <c r="BG2037" i="2"/>
  <c r="L1081" i="2"/>
  <c r="BE1081" i="2"/>
  <c r="BG1081" i="2"/>
  <c r="J1081" i="2"/>
  <c r="G1081" i="2"/>
  <c r="H1081" i="2" s="1"/>
  <c r="CD1081" i="2"/>
  <c r="BH1081" i="2"/>
  <c r="K1081" i="2"/>
  <c r="BF1081" i="2"/>
  <c r="K1181" i="2"/>
  <c r="BE1181" i="2"/>
  <c r="BF1181" i="2"/>
  <c r="BG1181" i="2"/>
  <c r="BH1181" i="2"/>
  <c r="G1181" i="2"/>
  <c r="H1181" i="2" s="1"/>
  <c r="J1181" i="2"/>
  <c r="L1181" i="2"/>
  <c r="D1905" i="2"/>
  <c r="L34" i="1"/>
  <c r="BH100" i="2"/>
  <c r="L100" i="2"/>
  <c r="G100" i="2"/>
  <c r="H100" i="2" s="1"/>
  <c r="J100" i="2"/>
  <c r="K100" i="2"/>
  <c r="BE100" i="2"/>
  <c r="BF100" i="2"/>
  <c r="BG100" i="2"/>
  <c r="G826" i="2"/>
  <c r="H826" i="2" s="1"/>
  <c r="K826" i="2"/>
  <c r="J826" i="2"/>
  <c r="L826" i="2"/>
  <c r="CC826" i="2"/>
  <c r="L824" i="2"/>
  <c r="G824" i="2"/>
  <c r="H824" i="2" s="1"/>
  <c r="BE824" i="2"/>
  <c r="K824" i="2"/>
  <c r="J824" i="2"/>
  <c r="CC824" i="2"/>
  <c r="BG824" i="2"/>
  <c r="BF824" i="2"/>
  <c r="BH824" i="2"/>
  <c r="J2067" i="2"/>
  <c r="L2067" i="2"/>
  <c r="K2067" i="2"/>
  <c r="BF2067" i="2"/>
  <c r="BG2067" i="2"/>
  <c r="BH2067" i="2"/>
  <c r="G2067" i="2"/>
  <c r="H2067" i="2" s="1"/>
  <c r="BE2067" i="2"/>
  <c r="J49" i="2"/>
  <c r="BE49" i="2"/>
  <c r="BF49" i="2"/>
  <c r="BG49" i="2"/>
  <c r="BH49" i="2"/>
  <c r="L49" i="2"/>
  <c r="G49" i="2"/>
  <c r="H49" i="2" s="1"/>
  <c r="K49" i="2"/>
  <c r="J2020" i="2"/>
  <c r="L2020" i="2"/>
  <c r="K2020" i="2"/>
  <c r="BE2020" i="2"/>
  <c r="BF2020" i="2"/>
  <c r="BG2020" i="2"/>
  <c r="BH2020" i="2"/>
  <c r="G2020" i="2"/>
  <c r="H2020" i="2" s="1"/>
  <c r="L2463" i="2"/>
  <c r="BE2463" i="2"/>
  <c r="BF2463" i="2"/>
  <c r="BG2463" i="2"/>
  <c r="BH2463" i="2"/>
  <c r="G2463" i="2"/>
  <c r="H2463" i="2" s="1"/>
  <c r="K2463" i="2"/>
  <c r="J2463" i="2"/>
  <c r="BH102" i="2"/>
  <c r="L102" i="2"/>
  <c r="G102" i="2"/>
  <c r="H102" i="2" s="1"/>
  <c r="J102" i="2"/>
  <c r="BE102" i="2"/>
  <c r="K102" i="2"/>
  <c r="BF102" i="2"/>
  <c r="BG102" i="2"/>
  <c r="BF1687" i="2"/>
  <c r="K1687" i="2"/>
  <c r="BH1687" i="2"/>
  <c r="L1687" i="2"/>
  <c r="BE1687" i="2"/>
  <c r="G1687" i="2"/>
  <c r="H1687" i="2" s="1"/>
  <c r="J1687" i="2"/>
  <c r="BG1687" i="2"/>
  <c r="L3107" i="2"/>
  <c r="BG3107" i="2"/>
  <c r="G3107" i="2"/>
  <c r="H3107" i="2" s="1"/>
  <c r="J3107" i="2"/>
  <c r="K3107" i="2"/>
  <c r="BE3107" i="2"/>
  <c r="BF3107" i="2"/>
  <c r="BH3107" i="2"/>
  <c r="J2042" i="2"/>
  <c r="L2042" i="2"/>
  <c r="K2042" i="2"/>
  <c r="BF2042" i="2"/>
  <c r="BG2042" i="2"/>
  <c r="BH2042" i="2"/>
  <c r="G2042" i="2"/>
  <c r="H2042" i="2" s="1"/>
  <c r="BE2042" i="2"/>
  <c r="J629" i="2"/>
  <c r="G629" i="2"/>
  <c r="H629" i="2" s="1"/>
  <c r="L1414" i="2"/>
  <c r="BF1414" i="2"/>
  <c r="J1414" i="2"/>
  <c r="BG1414" i="2"/>
  <c r="G1414" i="2"/>
  <c r="H1414" i="2" s="1"/>
  <c r="K1414" i="2"/>
  <c r="BH1414" i="2"/>
  <c r="BE1414" i="2"/>
  <c r="J1884" i="2"/>
  <c r="BE1884" i="2"/>
  <c r="BF1884" i="2"/>
  <c r="BG1884" i="2"/>
  <c r="BH1884" i="2"/>
  <c r="G1884" i="2"/>
  <c r="H1884" i="2" s="1"/>
  <c r="L1884" i="2"/>
  <c r="K1884" i="2"/>
  <c r="L2218" i="2"/>
  <c r="J2218" i="2"/>
  <c r="K2218" i="2"/>
  <c r="BE2218" i="2"/>
  <c r="BF2218" i="2"/>
  <c r="BG2218" i="2"/>
  <c r="BH2218" i="2"/>
  <c r="G2218" i="2"/>
  <c r="H2218" i="2" s="1"/>
  <c r="BH482" i="2"/>
  <c r="L482" i="2"/>
  <c r="CC482" i="2"/>
  <c r="G2721" i="2"/>
  <c r="H2721" i="2" s="1"/>
  <c r="L2721" i="2"/>
  <c r="J2721" i="2"/>
  <c r="BG2908" i="2"/>
  <c r="BH2908" i="2"/>
  <c r="J2908" i="2"/>
  <c r="L2908" i="2"/>
  <c r="K2908" i="2"/>
  <c r="BF2908" i="2"/>
  <c r="BE2908" i="2"/>
  <c r="K909" i="2"/>
  <c r="L909" i="2"/>
  <c r="J909" i="2"/>
  <c r="BE909" i="2"/>
  <c r="BF909" i="2"/>
  <c r="BG909" i="2"/>
  <c r="BH909" i="2"/>
  <c r="G909" i="2"/>
  <c r="H909" i="2" s="1"/>
  <c r="K2977" i="2"/>
  <c r="J2977" i="2"/>
  <c r="L2977" i="2"/>
  <c r="BE2977" i="2"/>
  <c r="BF2977" i="2"/>
  <c r="BG2977" i="2"/>
  <c r="BH2977" i="2"/>
  <c r="G2977" i="2"/>
  <c r="H2977" i="2" s="1"/>
  <c r="L27" i="1"/>
  <c r="CC2888" i="2"/>
  <c r="BF2888" i="2"/>
  <c r="G2888" i="2"/>
  <c r="H2888" i="2" s="1"/>
  <c r="BE2888" i="2"/>
  <c r="J2888" i="2"/>
  <c r="L2888" i="2"/>
  <c r="BG2888" i="2"/>
  <c r="K2888" i="2"/>
  <c r="BH2888" i="2"/>
  <c r="K38" i="2"/>
  <c r="BE38" i="2"/>
  <c r="BF38" i="2"/>
  <c r="BG38" i="2"/>
  <c r="BH38" i="2"/>
  <c r="G38" i="2"/>
  <c r="H38" i="2" s="1"/>
  <c r="J38" i="2"/>
  <c r="L38" i="2"/>
  <c r="L1182" i="2"/>
  <c r="K1182" i="2"/>
  <c r="J1182" i="2"/>
  <c r="BE1182" i="2"/>
  <c r="BF1182" i="2"/>
  <c r="BG1182" i="2"/>
  <c r="BH1182" i="2"/>
  <c r="G1182" i="2"/>
  <c r="H1182" i="2" s="1"/>
  <c r="L1849" i="2"/>
  <c r="CC1849" i="2"/>
  <c r="K1849" i="2"/>
  <c r="G1849" i="2"/>
  <c r="H1849" i="2" s="1"/>
  <c r="J1849" i="2"/>
  <c r="K2957" i="2"/>
  <c r="J2957" i="2"/>
  <c r="L2957" i="2"/>
  <c r="BE2957" i="2"/>
  <c r="BF2957" i="2"/>
  <c r="BG2957" i="2"/>
  <c r="BH2957" i="2"/>
  <c r="G2957" i="2"/>
  <c r="H2957" i="2" s="1"/>
  <c r="G1078" i="2"/>
  <c r="H1078" i="2" s="1"/>
  <c r="BG1078" i="2"/>
  <c r="BE1078" i="2"/>
  <c r="L1078" i="2"/>
  <c r="K1078" i="2"/>
  <c r="J1078" i="2"/>
  <c r="CD1078" i="2"/>
  <c r="BH1078" i="2"/>
  <c r="BF1078" i="2"/>
  <c r="J1543" i="2"/>
  <c r="G1543" i="2"/>
  <c r="H1543" i="2" s="1"/>
  <c r="BG1543" i="2"/>
  <c r="BF1543" i="2"/>
  <c r="K1543" i="2"/>
  <c r="L1543" i="2"/>
  <c r="BE1543" i="2"/>
  <c r="BH1543" i="2"/>
  <c r="G1813" i="2"/>
  <c r="H1813" i="2" s="1"/>
  <c r="L1813" i="2"/>
  <c r="K1813" i="2"/>
  <c r="J1813" i="2"/>
  <c r="BE1813" i="2"/>
  <c r="BF1813" i="2"/>
  <c r="BH1813" i="2"/>
  <c r="BG1813" i="2"/>
  <c r="BH1805" i="2"/>
  <c r="BE1805" i="2"/>
  <c r="BF1805" i="2"/>
  <c r="BG1805" i="2"/>
  <c r="L1805" i="2"/>
  <c r="K1805" i="2"/>
  <c r="J1805" i="2"/>
  <c r="G1805" i="2"/>
  <c r="H1805" i="2" s="1"/>
  <c r="BD2126" i="2"/>
  <c r="V37" i="1"/>
  <c r="BE2669" i="2"/>
  <c r="BF2669" i="2"/>
  <c r="J2669" i="2"/>
  <c r="CD2669" i="2"/>
  <c r="BG2669" i="2"/>
  <c r="L2669" i="2"/>
  <c r="K3199" i="2"/>
  <c r="M3199" i="2" s="1"/>
  <c r="G3199" i="2"/>
  <c r="H3199" i="2" s="1"/>
  <c r="K2943" i="2"/>
  <c r="L2943" i="2"/>
  <c r="BE2943" i="2"/>
  <c r="BF2943" i="2"/>
  <c r="BG2943" i="2"/>
  <c r="BH2943" i="2"/>
  <c r="G2943" i="2"/>
  <c r="H2943" i="2" s="1"/>
  <c r="J2943" i="2"/>
  <c r="G1381" i="2"/>
  <c r="H1381" i="2" s="1"/>
  <c r="K1381" i="2"/>
  <c r="L1381" i="2"/>
  <c r="BF1381" i="2"/>
  <c r="BG1381" i="2"/>
  <c r="BH1381" i="2"/>
  <c r="BE1381" i="2"/>
  <c r="J1381" i="2"/>
  <c r="L1999" i="2"/>
  <c r="K1999" i="2"/>
  <c r="J1999" i="2"/>
  <c r="G1999" i="2"/>
  <c r="H1999" i="2" s="1"/>
  <c r="BE1999" i="2"/>
  <c r="BF1999" i="2"/>
  <c r="BG1999" i="2"/>
  <c r="BH1999" i="2"/>
  <c r="L1255" i="2"/>
  <c r="J1255" i="2"/>
  <c r="K1255" i="2"/>
  <c r="BH1255" i="2"/>
  <c r="G1255" i="2"/>
  <c r="H1255" i="2" s="1"/>
  <c r="BE1255" i="2"/>
  <c r="BF1255" i="2"/>
  <c r="BG1255" i="2"/>
  <c r="K2748" i="2"/>
  <c r="BF2748" i="2"/>
  <c r="L2748" i="2"/>
  <c r="BE2748" i="2"/>
  <c r="J2748" i="2"/>
  <c r="BG2748" i="2"/>
  <c r="CD2748" i="2"/>
  <c r="G2748" i="2"/>
  <c r="H2748" i="2" s="1"/>
  <c r="BH2748" i="2"/>
  <c r="G1427" i="2"/>
  <c r="H1427" i="2" s="1"/>
  <c r="BE1427" i="2"/>
  <c r="BH1427" i="2"/>
  <c r="BF1427" i="2"/>
  <c r="L1427" i="2"/>
  <c r="J1427" i="2"/>
  <c r="K1427" i="2"/>
  <c r="BG1427" i="2"/>
  <c r="BF2779" i="2"/>
  <c r="CD2779" i="2"/>
  <c r="BH2779" i="2"/>
  <c r="J2779" i="2"/>
  <c r="BG2779" i="2"/>
  <c r="K2779" i="2"/>
  <c r="L2779" i="2"/>
  <c r="G2779" i="2"/>
  <c r="H2779" i="2" s="1"/>
  <c r="J2539" i="2"/>
  <c r="L2539" i="2"/>
  <c r="K2539" i="2"/>
  <c r="BF2900" i="2"/>
  <c r="BG2900" i="2"/>
  <c r="G2900" i="2"/>
  <c r="H2900" i="2" s="1"/>
  <c r="J2900" i="2"/>
  <c r="L2900" i="2"/>
  <c r="BH2900" i="2"/>
  <c r="BE2900" i="2"/>
  <c r="K2900" i="2"/>
  <c r="CC2900" i="2"/>
  <c r="BH2525" i="2"/>
  <c r="J2525" i="2"/>
  <c r="BF2525" i="2"/>
  <c r="K2525" i="2"/>
  <c r="BG2525" i="2"/>
  <c r="L2525" i="2"/>
  <c r="G2525" i="2"/>
  <c r="H2525" i="2" s="1"/>
  <c r="BE2525" i="2"/>
  <c r="CC2369" i="2"/>
  <c r="K2369" i="2"/>
  <c r="BE2369" i="2"/>
  <c r="BF2369" i="2"/>
  <c r="L2369" i="2"/>
  <c r="G2369" i="2"/>
  <c r="H2369" i="2" s="1"/>
  <c r="BH2369" i="2"/>
  <c r="J2369" i="2"/>
  <c r="BG2369" i="2"/>
  <c r="G1972" i="2"/>
  <c r="H1972" i="2" s="1"/>
  <c r="J1972" i="2"/>
  <c r="L1972" i="2"/>
  <c r="K1972" i="2"/>
  <c r="BE1972" i="2"/>
  <c r="BF1972" i="2"/>
  <c r="BG1972" i="2"/>
  <c r="BH1972" i="2"/>
  <c r="J2757" i="2"/>
  <c r="CD2757" i="2"/>
  <c r="K896" i="2"/>
  <c r="J896" i="2"/>
  <c r="L896" i="2"/>
  <c r="G896" i="2"/>
  <c r="H896" i="2" s="1"/>
  <c r="BE896" i="2"/>
  <c r="BF896" i="2"/>
  <c r="BG896" i="2"/>
  <c r="BH896" i="2"/>
  <c r="J2452" i="2"/>
  <c r="K2452" i="2"/>
  <c r="L2452" i="2"/>
  <c r="BE2452" i="2"/>
  <c r="BF2452" i="2"/>
  <c r="BG2452" i="2"/>
  <c r="BH2452" i="2"/>
  <c r="G2452" i="2"/>
  <c r="H2452" i="2" s="1"/>
  <c r="BG146" i="2"/>
  <c r="BH146" i="2"/>
  <c r="K146" i="2"/>
  <c r="J146" i="2"/>
  <c r="G146" i="2"/>
  <c r="H146" i="2" s="1"/>
  <c r="L146" i="2"/>
  <c r="BE146" i="2"/>
  <c r="BF146" i="2"/>
  <c r="P21" i="1"/>
  <c r="F1227" i="2"/>
  <c r="CC784" i="2"/>
  <c r="G784" i="2"/>
  <c r="H784" i="2" s="1"/>
  <c r="K784" i="2"/>
  <c r="K3022" i="2"/>
  <c r="BE3022" i="2"/>
  <c r="BF3022" i="2"/>
  <c r="BG3022" i="2"/>
  <c r="BH3022" i="2"/>
  <c r="G3022" i="2"/>
  <c r="H3022" i="2" s="1"/>
  <c r="J3022" i="2"/>
  <c r="L3022" i="2"/>
  <c r="BE943" i="2"/>
  <c r="CC943" i="2"/>
  <c r="L943" i="2"/>
  <c r="K943" i="2"/>
  <c r="BH943" i="2"/>
  <c r="BF943" i="2"/>
  <c r="J943" i="2"/>
  <c r="K2419" i="2"/>
  <c r="G2419" i="2"/>
  <c r="H2419" i="2" s="1"/>
  <c r="BE2419" i="2"/>
  <c r="BF2419" i="2"/>
  <c r="BG2419" i="2"/>
  <c r="BH2419" i="2"/>
  <c r="L2419" i="2"/>
  <c r="J2419" i="2"/>
  <c r="K1897" i="2"/>
  <c r="L1897" i="2"/>
  <c r="J1897" i="2"/>
  <c r="BF1897" i="2"/>
  <c r="BG1897" i="2"/>
  <c r="BH1897" i="2"/>
  <c r="G1897" i="2"/>
  <c r="H1897" i="2" s="1"/>
  <c r="BE1897" i="2"/>
  <c r="BH2741" i="2"/>
  <c r="G2741" i="2"/>
  <c r="H2741" i="2" s="1"/>
  <c r="BE2741" i="2"/>
  <c r="K2741" i="2"/>
  <c r="J2741" i="2"/>
  <c r="CD2741" i="2"/>
  <c r="BF2741" i="2"/>
  <c r="BG2741" i="2"/>
  <c r="L2741" i="2"/>
  <c r="J1768" i="2"/>
  <c r="L1768" i="2"/>
  <c r="G1768" i="2"/>
  <c r="H1768" i="2" s="1"/>
  <c r="K1768" i="2"/>
  <c r="BE1768" i="2"/>
  <c r="BF1768" i="2"/>
  <c r="BG1768" i="2"/>
  <c r="BH1768" i="2"/>
  <c r="BX2328" i="2"/>
  <c r="G2328" i="2"/>
  <c r="H2328" i="2" s="1"/>
  <c r="L2328" i="2"/>
  <c r="K2328" i="2"/>
  <c r="J2328" i="2"/>
  <c r="BE2328" i="2"/>
  <c r="BF2328" i="2"/>
  <c r="BG2328" i="2"/>
  <c r="BH2328" i="2"/>
  <c r="K2719" i="2"/>
  <c r="J2719" i="2"/>
  <c r="L2719" i="2"/>
  <c r="G2719" i="2"/>
  <c r="H2719" i="2" s="1"/>
  <c r="CD2719" i="2"/>
  <c r="BG682" i="2"/>
  <c r="CC682" i="2"/>
  <c r="G682" i="2"/>
  <c r="H682" i="2" s="1"/>
  <c r="L682" i="2"/>
  <c r="K682" i="2"/>
  <c r="BE682" i="2"/>
  <c r="J682" i="2"/>
  <c r="BF682" i="2"/>
  <c r="BH682" i="2"/>
  <c r="BF1033" i="2"/>
  <c r="J1662" i="2"/>
  <c r="BG446" i="2"/>
  <c r="M1702" i="2"/>
  <c r="BE1625" i="2"/>
  <c r="G2584" i="2"/>
  <c r="H2584" i="2" s="1"/>
  <c r="BG2713" i="2"/>
  <c r="F143" i="4"/>
  <c r="BA342" i="2"/>
  <c r="E341" i="2"/>
  <c r="BA831" i="2"/>
  <c r="BB2921" i="2"/>
  <c r="BB267" i="2"/>
  <c r="D2924" i="2"/>
  <c r="A255" i="4" s="1"/>
  <c r="BA339" i="2"/>
  <c r="BD2921" i="2"/>
  <c r="BD633" i="2"/>
  <c r="BA1272" i="2"/>
  <c r="E1721" i="2"/>
  <c r="M224" i="2"/>
  <c r="K503" i="2"/>
  <c r="M503" i="2" s="1"/>
  <c r="G1598" i="2"/>
  <c r="H1598" i="2" s="1"/>
  <c r="BG253" i="2"/>
  <c r="J751" i="2"/>
  <c r="G1033" i="2"/>
  <c r="H1033" i="2" s="1"/>
  <c r="BH252" i="2"/>
  <c r="BH2899" i="2"/>
  <c r="F1662" i="2"/>
  <c r="BH405" i="2"/>
  <c r="K1596" i="2"/>
  <c r="BE2771" i="2"/>
  <c r="BF784" i="2"/>
  <c r="BH658" i="2"/>
  <c r="K801" i="2"/>
  <c r="G2552" i="2"/>
  <c r="H2552" i="2" s="1"/>
  <c r="L258" i="2"/>
  <c r="M481" i="2"/>
  <c r="L2585" i="2"/>
  <c r="G1867" i="2"/>
  <c r="H1867" i="2" s="1"/>
  <c r="K238" i="2"/>
  <c r="L2142" i="2"/>
  <c r="BG2719" i="2"/>
  <c r="K1611" i="2"/>
  <c r="BE394" i="2"/>
  <c r="M127" i="2"/>
  <c r="BF1055" i="2"/>
  <c r="M1100" i="2"/>
  <c r="BH2607" i="2"/>
  <c r="BF2579" i="2"/>
  <c r="BF2707" i="2"/>
  <c r="J538" i="2"/>
  <c r="BG509" i="2"/>
  <c r="M549" i="2"/>
  <c r="BG1472" i="2"/>
  <c r="M1104" i="2"/>
  <c r="BH1491" i="2"/>
  <c r="J758" i="2"/>
  <c r="CC3063" i="2"/>
  <c r="M497" i="2"/>
  <c r="M2167" i="2"/>
  <c r="L1550" i="2"/>
  <c r="G804" i="2"/>
  <c r="H804" i="2" s="1"/>
  <c r="BG1470" i="2"/>
  <c r="BG403" i="2"/>
  <c r="J1303" i="2"/>
  <c r="BG358" i="2"/>
  <c r="BF263" i="2"/>
  <c r="G825" i="2"/>
  <c r="H825" i="2" s="1"/>
  <c r="BH312" i="2"/>
  <c r="J222" i="2"/>
  <c r="L577" i="2"/>
  <c r="BE2364" i="2"/>
  <c r="BG129" i="2"/>
  <c r="BE129" i="2"/>
  <c r="J129" i="2"/>
  <c r="CC129" i="2"/>
  <c r="L129" i="2"/>
  <c r="G129" i="2"/>
  <c r="H129" i="2" s="1"/>
  <c r="K129" i="2"/>
  <c r="BH129" i="2"/>
  <c r="CC769" i="2"/>
  <c r="G769" i="2"/>
  <c r="H769" i="2" s="1"/>
  <c r="L769" i="2"/>
  <c r="L2246" i="2"/>
  <c r="J2246" i="2"/>
  <c r="K2246" i="2"/>
  <c r="G2246" i="2"/>
  <c r="H2246" i="2" s="1"/>
  <c r="BE2246" i="2"/>
  <c r="BF2246" i="2"/>
  <c r="BG2246" i="2"/>
  <c r="BH2246" i="2"/>
  <c r="BE2736" i="2"/>
  <c r="K2736" i="2"/>
  <c r="G2736" i="2"/>
  <c r="H2736" i="2" s="1"/>
  <c r="J2736" i="2"/>
  <c r="L2736" i="2"/>
  <c r="CD2736" i="2"/>
  <c r="BG2736" i="2"/>
  <c r="G181" i="2"/>
  <c r="H181" i="2" s="1"/>
  <c r="K181" i="2"/>
  <c r="BE181" i="2"/>
  <c r="J181" i="2"/>
  <c r="BF181" i="2"/>
  <c r="BG181" i="2"/>
  <c r="BH181" i="2"/>
  <c r="L181" i="2"/>
  <c r="G2492" i="2"/>
  <c r="H2492" i="2" s="1"/>
  <c r="BE2492" i="2"/>
  <c r="BF2492" i="2"/>
  <c r="BG2492" i="2"/>
  <c r="BH2492" i="2"/>
  <c r="K2492" i="2"/>
  <c r="J2492" i="2"/>
  <c r="L2492" i="2"/>
  <c r="J1879" i="2"/>
  <c r="BE1879" i="2"/>
  <c r="BF1879" i="2"/>
  <c r="BG1879" i="2"/>
  <c r="BH1879" i="2"/>
  <c r="G1879" i="2"/>
  <c r="H1879" i="2" s="1"/>
  <c r="L1879" i="2"/>
  <c r="K1879" i="2"/>
  <c r="K724" i="2"/>
  <c r="BG724" i="2"/>
  <c r="L724" i="2"/>
  <c r="BE724" i="2"/>
  <c r="BF724" i="2"/>
  <c r="CC724" i="2"/>
  <c r="G724" i="2"/>
  <c r="H724" i="2" s="1"/>
  <c r="BH724" i="2"/>
  <c r="J724" i="2"/>
  <c r="BE155" i="2"/>
  <c r="BF155" i="2"/>
  <c r="BG155" i="2"/>
  <c r="L155" i="2"/>
  <c r="BH155" i="2"/>
  <c r="G155" i="2"/>
  <c r="H155" i="2" s="1"/>
  <c r="K155" i="2"/>
  <c r="J155" i="2"/>
  <c r="L54" i="2"/>
  <c r="BG54" i="2"/>
  <c r="BH54" i="2"/>
  <c r="K54" i="2"/>
  <c r="G54" i="2"/>
  <c r="H54" i="2" s="1"/>
  <c r="BE54" i="2"/>
  <c r="BF54" i="2"/>
  <c r="J54" i="2"/>
  <c r="K1825" i="2"/>
  <c r="J1825" i="2"/>
  <c r="L1825" i="2"/>
  <c r="BH1825" i="2"/>
  <c r="G1825" i="2"/>
  <c r="H1825" i="2" s="1"/>
  <c r="BE1825" i="2"/>
  <c r="BF1825" i="2"/>
  <c r="BG1825" i="2"/>
  <c r="CC1324" i="2"/>
  <c r="BE1324" i="2"/>
  <c r="G1324" i="2"/>
  <c r="H1324" i="2" s="1"/>
  <c r="BF1324" i="2"/>
  <c r="J1324" i="2"/>
  <c r="L1324" i="2"/>
  <c r="BH1324" i="2"/>
  <c r="BG1324" i="2"/>
  <c r="K1324" i="2"/>
  <c r="G759" i="2"/>
  <c r="H759" i="2" s="1"/>
  <c r="CC759" i="2"/>
  <c r="J759" i="2"/>
  <c r="K759" i="2"/>
  <c r="J2076" i="2"/>
  <c r="L2076" i="2"/>
  <c r="K2076" i="2"/>
  <c r="BE2076" i="2"/>
  <c r="BF2076" i="2"/>
  <c r="BG2076" i="2"/>
  <c r="BH2076" i="2"/>
  <c r="G2076" i="2"/>
  <c r="H2076" i="2" s="1"/>
  <c r="BG1710" i="2"/>
  <c r="L1710" i="2"/>
  <c r="G1710" i="2"/>
  <c r="H1710" i="2" s="1"/>
  <c r="BE1710" i="2"/>
  <c r="J1710" i="2"/>
  <c r="BF1710" i="2"/>
  <c r="J391" i="2"/>
  <c r="CC391" i="2"/>
  <c r="K391" i="2"/>
  <c r="K2286" i="2"/>
  <c r="G2286" i="2"/>
  <c r="H2286" i="2" s="1"/>
  <c r="BE2286" i="2"/>
  <c r="BF2286" i="2"/>
  <c r="BG2286" i="2"/>
  <c r="BH2286" i="2"/>
  <c r="J2286" i="2"/>
  <c r="L2286" i="2"/>
  <c r="BX2306" i="2"/>
  <c r="L2306" i="2"/>
  <c r="K2306" i="2"/>
  <c r="J2306" i="2"/>
  <c r="BH2306" i="2"/>
  <c r="G2306" i="2"/>
  <c r="H2306" i="2" s="1"/>
  <c r="BE2306" i="2"/>
  <c r="BF2306" i="2"/>
  <c r="BG2306" i="2"/>
  <c r="BH695" i="2"/>
  <c r="BE695" i="2"/>
  <c r="L695" i="2"/>
  <c r="G695" i="2"/>
  <c r="H695" i="2" s="1"/>
  <c r="BF695" i="2"/>
  <c r="J695" i="2"/>
  <c r="K695" i="2"/>
  <c r="BG695" i="2"/>
  <c r="CC695" i="2"/>
  <c r="L1432" i="2"/>
  <c r="G1432" i="2"/>
  <c r="H1432" i="2" s="1"/>
  <c r="J1432" i="2"/>
  <c r="K1432" i="2"/>
  <c r="BE1432" i="2"/>
  <c r="BF1432" i="2"/>
  <c r="BG1432" i="2"/>
  <c r="BH1432" i="2"/>
  <c r="L2936" i="2"/>
  <c r="J2936" i="2"/>
  <c r="K2936" i="2"/>
  <c r="BE2936" i="2"/>
  <c r="BF2936" i="2"/>
  <c r="BG2936" i="2"/>
  <c r="BH2936" i="2"/>
  <c r="G2936" i="2"/>
  <c r="H2936" i="2" s="1"/>
  <c r="BE1919" i="2"/>
  <c r="J1919" i="2"/>
  <c r="K1919" i="2"/>
  <c r="BF1919" i="2"/>
  <c r="G1919" i="2"/>
  <c r="H1919" i="2" s="1"/>
  <c r="BG1919" i="2"/>
  <c r="BH1919" i="2"/>
  <c r="L1919" i="2"/>
  <c r="L2325" i="2"/>
  <c r="K2325" i="2"/>
  <c r="J2325" i="2"/>
  <c r="BE2325" i="2"/>
  <c r="BF2325" i="2"/>
  <c r="BG2325" i="2"/>
  <c r="BH2325" i="2"/>
  <c r="G2325" i="2"/>
  <c r="H2325" i="2" s="1"/>
  <c r="BX2325" i="2"/>
  <c r="L1416" i="2"/>
  <c r="G1416" i="2"/>
  <c r="H1416" i="2" s="1"/>
  <c r="J1416" i="2"/>
  <c r="K1416" i="2"/>
  <c r="BF1416" i="2"/>
  <c r="BG1416" i="2"/>
  <c r="BH1416" i="2"/>
  <c r="BE1416" i="2"/>
  <c r="J94" i="2"/>
  <c r="BH94" i="2"/>
  <c r="K94" i="2"/>
  <c r="G94" i="2"/>
  <c r="H94" i="2" s="1"/>
  <c r="L94" i="2"/>
  <c r="BE94" i="2"/>
  <c r="BF94" i="2"/>
  <c r="BG94" i="2"/>
  <c r="L846" i="2"/>
  <c r="K846" i="2"/>
  <c r="J846" i="2"/>
  <c r="BE846" i="2"/>
  <c r="BF846" i="2"/>
  <c r="BG846" i="2"/>
  <c r="BH846" i="2"/>
  <c r="G846" i="2"/>
  <c r="H846" i="2" s="1"/>
  <c r="BG148" i="2"/>
  <c r="BH148" i="2"/>
  <c r="K148" i="2"/>
  <c r="J148" i="2"/>
  <c r="G148" i="2"/>
  <c r="H148" i="2" s="1"/>
  <c r="L148" i="2"/>
  <c r="BE148" i="2"/>
  <c r="BF148" i="2"/>
  <c r="J2507" i="2"/>
  <c r="K2507" i="2"/>
  <c r="L2507" i="2"/>
  <c r="G2507" i="2"/>
  <c r="H2507" i="2" s="1"/>
  <c r="BE2507" i="2"/>
  <c r="BF2507" i="2"/>
  <c r="BG2507" i="2"/>
  <c r="BH2507" i="2"/>
  <c r="J719" i="2"/>
  <c r="BG719" i="2"/>
  <c r="K719" i="2"/>
  <c r="CC719" i="2"/>
  <c r="BH719" i="2"/>
  <c r="BE719" i="2"/>
  <c r="L719" i="2"/>
  <c r="BF719" i="2"/>
  <c r="G719" i="2"/>
  <c r="H719" i="2" s="1"/>
  <c r="K2481" i="2"/>
  <c r="L2481" i="2"/>
  <c r="J2481" i="2"/>
  <c r="BE2481" i="2"/>
  <c r="BF2481" i="2"/>
  <c r="BG2481" i="2"/>
  <c r="BH2481" i="2"/>
  <c r="G2481" i="2"/>
  <c r="H2481" i="2" s="1"/>
  <c r="BE2227" i="2"/>
  <c r="BF2227" i="2"/>
  <c r="BG2227" i="2"/>
  <c r="BH2227" i="2"/>
  <c r="G2227" i="2"/>
  <c r="H2227" i="2" s="1"/>
  <c r="J2227" i="2"/>
  <c r="L2227" i="2"/>
  <c r="K2227" i="2"/>
  <c r="CC1011" i="2"/>
  <c r="BG1011" i="2"/>
  <c r="BF1011" i="2"/>
  <c r="J1011" i="2"/>
  <c r="K1011" i="2"/>
  <c r="BH1011" i="2"/>
  <c r="G1011" i="2"/>
  <c r="H1011" i="2" s="1"/>
  <c r="BE1011" i="2"/>
  <c r="L1011" i="2"/>
  <c r="BE731" i="2"/>
  <c r="BG731" i="2"/>
  <c r="J731" i="2"/>
  <c r="K731" i="2"/>
  <c r="BH731" i="2"/>
  <c r="L731" i="2"/>
  <c r="J2514" i="2"/>
  <c r="BG2514" i="2"/>
  <c r="BH2514" i="2"/>
  <c r="G2514" i="2"/>
  <c r="H2514" i="2" s="1"/>
  <c r="BE2514" i="2"/>
  <c r="BF2514" i="2"/>
  <c r="L2514" i="2"/>
  <c r="K2514" i="2"/>
  <c r="BH3232" i="2"/>
  <c r="G3232" i="2"/>
  <c r="H3232" i="2" s="1"/>
  <c r="BG3232" i="2"/>
  <c r="K3232" i="2"/>
  <c r="J3232" i="2"/>
  <c r="BF3232" i="2"/>
  <c r="L3232" i="2"/>
  <c r="BE3232" i="2"/>
  <c r="CC708" i="2"/>
  <c r="BH708" i="2"/>
  <c r="J708" i="2"/>
  <c r="BG708" i="2"/>
  <c r="L708" i="2"/>
  <c r="BF708" i="2"/>
  <c r="G708" i="2"/>
  <c r="H708" i="2" s="1"/>
  <c r="K708" i="2"/>
  <c r="BE708" i="2"/>
  <c r="L2479" i="2"/>
  <c r="J2479" i="2"/>
  <c r="K2479" i="2"/>
  <c r="BE2479" i="2"/>
  <c r="BF2479" i="2"/>
  <c r="BG2479" i="2"/>
  <c r="BH2479" i="2"/>
  <c r="G2479" i="2"/>
  <c r="H2479" i="2" s="1"/>
  <c r="BA932" i="2"/>
  <c r="R18" i="1"/>
  <c r="J158" i="2"/>
  <c r="BE158" i="2"/>
  <c r="BF158" i="2"/>
  <c r="BG158" i="2"/>
  <c r="L158" i="2"/>
  <c r="BH158" i="2"/>
  <c r="G158" i="2"/>
  <c r="H158" i="2" s="1"/>
  <c r="K158" i="2"/>
  <c r="G57" i="2"/>
  <c r="H57" i="2" s="1"/>
  <c r="J57" i="2"/>
  <c r="BH57" i="2"/>
  <c r="BE57" i="2"/>
  <c r="L57" i="2"/>
  <c r="K57" i="2"/>
  <c r="BF57" i="2"/>
  <c r="BG57" i="2"/>
  <c r="G1386" i="2"/>
  <c r="H1386" i="2" s="1"/>
  <c r="BH1386" i="2"/>
  <c r="BF1386" i="2"/>
  <c r="BG1386" i="2"/>
  <c r="K1386" i="2"/>
  <c r="J1386" i="2"/>
  <c r="BE1386" i="2"/>
  <c r="L1386" i="2"/>
  <c r="L2445" i="2"/>
  <c r="K2445" i="2"/>
  <c r="J2445" i="2"/>
  <c r="G2445" i="2"/>
  <c r="H2445" i="2" s="1"/>
  <c r="BE2445" i="2"/>
  <c r="BF2445" i="2"/>
  <c r="BG2445" i="2"/>
  <c r="BH2445" i="2"/>
  <c r="L2944" i="2"/>
  <c r="J2944" i="2"/>
  <c r="K2944" i="2"/>
  <c r="BE2944" i="2"/>
  <c r="BF2944" i="2"/>
  <c r="BG2944" i="2"/>
  <c r="BH2944" i="2"/>
  <c r="G2944" i="2"/>
  <c r="H2944" i="2" s="1"/>
  <c r="BF2211" i="2"/>
  <c r="K2211" i="2"/>
  <c r="BG2211" i="2"/>
  <c r="G2211" i="2"/>
  <c r="H2211" i="2" s="1"/>
  <c r="BE2211" i="2"/>
  <c r="BH2211" i="2"/>
  <c r="CC2211" i="2"/>
  <c r="L2211" i="2"/>
  <c r="J2211" i="2"/>
  <c r="J2050" i="2"/>
  <c r="L2050" i="2"/>
  <c r="K2050" i="2"/>
  <c r="BE2050" i="2"/>
  <c r="BF2050" i="2"/>
  <c r="BG2050" i="2"/>
  <c r="BH2050" i="2"/>
  <c r="G2050" i="2"/>
  <c r="H2050" i="2" s="1"/>
  <c r="G1991" i="2"/>
  <c r="H1991" i="2" s="1"/>
  <c r="J1991" i="2"/>
  <c r="L1991" i="2"/>
  <c r="K1991" i="2"/>
  <c r="BE1991" i="2"/>
  <c r="BF1991" i="2"/>
  <c r="BG1991" i="2"/>
  <c r="BH1991" i="2"/>
  <c r="L2239" i="2"/>
  <c r="J2239" i="2"/>
  <c r="K2239" i="2"/>
  <c r="G2239" i="2"/>
  <c r="H2239" i="2" s="1"/>
  <c r="BE2239" i="2"/>
  <c r="BF2239" i="2"/>
  <c r="BG2239" i="2"/>
  <c r="BH2239" i="2"/>
  <c r="BE583" i="2"/>
  <c r="BF583" i="2"/>
  <c r="L583" i="2"/>
  <c r="BG583" i="2"/>
  <c r="K583" i="2"/>
  <c r="BH583" i="2"/>
  <c r="J583" i="2"/>
  <c r="G583" i="2"/>
  <c r="H583" i="2" s="1"/>
  <c r="K891" i="2"/>
  <c r="J891" i="2"/>
  <c r="L891" i="2"/>
  <c r="G891" i="2"/>
  <c r="H891" i="2" s="1"/>
  <c r="BE891" i="2"/>
  <c r="BF891" i="2"/>
  <c r="BG891" i="2"/>
  <c r="BH891" i="2"/>
  <c r="J2491" i="2"/>
  <c r="K2491" i="2"/>
  <c r="L2491" i="2"/>
  <c r="G2491" i="2"/>
  <c r="H2491" i="2" s="1"/>
  <c r="BE2491" i="2"/>
  <c r="BF2491" i="2"/>
  <c r="BG2491" i="2"/>
  <c r="BH2491" i="2"/>
  <c r="L857" i="2"/>
  <c r="K857" i="2"/>
  <c r="J857" i="2"/>
  <c r="G857" i="2"/>
  <c r="H857" i="2" s="1"/>
  <c r="BE857" i="2"/>
  <c r="BF857" i="2"/>
  <c r="BG857" i="2"/>
  <c r="BH857" i="2"/>
  <c r="K2984" i="2"/>
  <c r="J2984" i="2"/>
  <c r="L2984" i="2"/>
  <c r="G2984" i="2"/>
  <c r="H2984" i="2" s="1"/>
  <c r="BE2984" i="2"/>
  <c r="BF2984" i="2"/>
  <c r="BG2984" i="2"/>
  <c r="BH2984" i="2"/>
  <c r="K2950" i="2"/>
  <c r="BE2950" i="2"/>
  <c r="BF2950" i="2"/>
  <c r="BG2950" i="2"/>
  <c r="BH2950" i="2"/>
  <c r="G2950" i="2"/>
  <c r="H2950" i="2" s="1"/>
  <c r="J2950" i="2"/>
  <c r="L2950" i="2"/>
  <c r="BE1447" i="2"/>
  <c r="BH1447" i="2"/>
  <c r="BF1447" i="2"/>
  <c r="J1447" i="2"/>
  <c r="L1447" i="2"/>
  <c r="G1447" i="2"/>
  <c r="H1447" i="2" s="1"/>
  <c r="BG1447" i="2"/>
  <c r="K1447" i="2"/>
  <c r="L729" i="2"/>
  <c r="J729" i="2"/>
  <c r="BE729" i="2"/>
  <c r="BH729" i="2"/>
  <c r="G729" i="2"/>
  <c r="H729" i="2" s="1"/>
  <c r="BG729" i="2"/>
  <c r="K2468" i="2"/>
  <c r="J2468" i="2"/>
  <c r="BE2468" i="2"/>
  <c r="BF2468" i="2"/>
  <c r="BG2468" i="2"/>
  <c r="BH2468" i="2"/>
  <c r="G2468" i="2"/>
  <c r="H2468" i="2" s="1"/>
  <c r="L2468" i="2"/>
  <c r="L2292" i="2"/>
  <c r="K2292" i="2"/>
  <c r="J2292" i="2"/>
  <c r="BG2292" i="2"/>
  <c r="BH2292" i="2"/>
  <c r="G2292" i="2"/>
  <c r="H2292" i="2" s="1"/>
  <c r="BE2292" i="2"/>
  <c r="BF2292" i="2"/>
  <c r="K892" i="2"/>
  <c r="J892" i="2"/>
  <c r="L892" i="2"/>
  <c r="G892" i="2"/>
  <c r="H892" i="2" s="1"/>
  <c r="BE892" i="2"/>
  <c r="BF892" i="2"/>
  <c r="BG892" i="2"/>
  <c r="BH892" i="2"/>
  <c r="J2959" i="2"/>
  <c r="L2959" i="2"/>
  <c r="K2959" i="2"/>
  <c r="BE2959" i="2"/>
  <c r="BF2959" i="2"/>
  <c r="BG2959" i="2"/>
  <c r="BH2959" i="2"/>
  <c r="G2959" i="2"/>
  <c r="H2959" i="2" s="1"/>
  <c r="K1398" i="2"/>
  <c r="BG1398" i="2"/>
  <c r="J1398" i="2"/>
  <c r="L1398" i="2"/>
  <c r="BF1398" i="2"/>
  <c r="BE1398" i="2"/>
  <c r="G1398" i="2"/>
  <c r="H1398" i="2" s="1"/>
  <c r="BH1398" i="2"/>
  <c r="K2962" i="2"/>
  <c r="BE2962" i="2"/>
  <c r="BF2962" i="2"/>
  <c r="BG2962" i="2"/>
  <c r="BH2962" i="2"/>
  <c r="G2962" i="2"/>
  <c r="H2962" i="2" s="1"/>
  <c r="L2962" i="2"/>
  <c r="J2962" i="2"/>
  <c r="G645" i="2"/>
  <c r="H645" i="2" s="1"/>
  <c r="CC645" i="2"/>
  <c r="BF645" i="2"/>
  <c r="BE645" i="2"/>
  <c r="BG645" i="2"/>
  <c r="J645" i="2"/>
  <c r="BH645" i="2"/>
  <c r="K645" i="2"/>
  <c r="L645" i="2"/>
  <c r="G683" i="2"/>
  <c r="H683" i="2" s="1"/>
  <c r="BE683" i="2"/>
  <c r="CC683" i="2"/>
  <c r="L683" i="2"/>
  <c r="BG683" i="2"/>
  <c r="BH683" i="2"/>
  <c r="K683" i="2"/>
  <c r="J683" i="2"/>
  <c r="BF683" i="2"/>
  <c r="CC1025" i="2"/>
  <c r="G1025" i="2"/>
  <c r="H1025" i="2" s="1"/>
  <c r="J1025" i="2"/>
  <c r="K1025" i="2"/>
  <c r="L1025" i="2"/>
  <c r="L1198" i="2"/>
  <c r="K1198" i="2"/>
  <c r="J1198" i="2"/>
  <c r="BH1198" i="2"/>
  <c r="G1198" i="2"/>
  <c r="H1198" i="2" s="1"/>
  <c r="BE1198" i="2"/>
  <c r="BF1198" i="2"/>
  <c r="BG1198" i="2"/>
  <c r="BC2333" i="2"/>
  <c r="X40" i="1"/>
  <c r="J1223" i="2"/>
  <c r="G1223" i="2"/>
  <c r="H1223" i="2" s="1"/>
  <c r="BE1223" i="2"/>
  <c r="BF1223" i="2"/>
  <c r="BG1223" i="2"/>
  <c r="BH1223" i="2"/>
  <c r="L1223" i="2"/>
  <c r="K1223" i="2"/>
  <c r="G1753" i="2"/>
  <c r="H1753" i="2" s="1"/>
  <c r="J1753" i="2"/>
  <c r="L1753" i="2"/>
  <c r="K1753" i="2"/>
  <c r="BE1753" i="2"/>
  <c r="BF1753" i="2"/>
  <c r="BG1753" i="2"/>
  <c r="BH1753" i="2"/>
  <c r="K2261" i="2"/>
  <c r="J2261" i="2"/>
  <c r="L2261" i="2"/>
  <c r="BE2261" i="2"/>
  <c r="BF2261" i="2"/>
  <c r="BG2261" i="2"/>
  <c r="BH2261" i="2"/>
  <c r="G2261" i="2"/>
  <c r="H2261" i="2" s="1"/>
  <c r="L2519" i="2"/>
  <c r="J2519" i="2"/>
  <c r="G2519" i="2"/>
  <c r="H2519" i="2" s="1"/>
  <c r="BE2519" i="2"/>
  <c r="BF2519" i="2"/>
  <c r="BG2519" i="2"/>
  <c r="BH2519" i="2"/>
  <c r="K2519" i="2"/>
  <c r="G3047" i="2"/>
  <c r="H3047" i="2" s="1"/>
  <c r="K3047" i="2"/>
  <c r="BG3047" i="2"/>
  <c r="BH3047" i="2"/>
  <c r="L3047" i="2"/>
  <c r="J3047" i="2"/>
  <c r="BE3047" i="2"/>
  <c r="BF3047" i="2"/>
  <c r="G274" i="2"/>
  <c r="H274" i="2" s="1"/>
  <c r="L274" i="2"/>
  <c r="F1905" i="2"/>
  <c r="P34" i="1"/>
  <c r="I34" i="1" s="1"/>
  <c r="K1873" i="2"/>
  <c r="J1873" i="2"/>
  <c r="BE1873" i="2"/>
  <c r="BH1873" i="2"/>
  <c r="BG1873" i="2"/>
  <c r="L1873" i="2"/>
  <c r="BF1873" i="2"/>
  <c r="G1873" i="2"/>
  <c r="H1873" i="2" s="1"/>
  <c r="J532" i="2"/>
  <c r="BF532" i="2"/>
  <c r="BE532" i="2"/>
  <c r="BG532" i="2"/>
  <c r="CC532" i="2"/>
  <c r="BH532" i="2"/>
  <c r="G532" i="2"/>
  <c r="H532" i="2" s="1"/>
  <c r="L532" i="2"/>
  <c r="K532" i="2"/>
  <c r="J2427" i="2"/>
  <c r="G2427" i="2"/>
  <c r="H2427" i="2" s="1"/>
  <c r="BE2427" i="2"/>
  <c r="BF2427" i="2"/>
  <c r="BG2427" i="2"/>
  <c r="BH2427" i="2"/>
  <c r="K2427" i="2"/>
  <c r="L2427" i="2"/>
  <c r="BH2650" i="2"/>
  <c r="CD2650" i="2"/>
  <c r="BE2650" i="2"/>
  <c r="J2650" i="2"/>
  <c r="K2650" i="2"/>
  <c r="BF2650" i="2"/>
  <c r="BG2650" i="2"/>
  <c r="K2643" i="2"/>
  <c r="J2643" i="2"/>
  <c r="CD2643" i="2"/>
  <c r="G2643" i="2"/>
  <c r="H2643" i="2" s="1"/>
  <c r="G2484" i="2"/>
  <c r="H2484" i="2" s="1"/>
  <c r="K2484" i="2"/>
  <c r="BF2484" i="2"/>
  <c r="BE2484" i="2"/>
  <c r="L2484" i="2"/>
  <c r="BG2484" i="2"/>
  <c r="J2484" i="2"/>
  <c r="BH2484" i="2"/>
  <c r="L1413" i="2"/>
  <c r="K1413" i="2"/>
  <c r="G1413" i="2"/>
  <c r="H1413" i="2" s="1"/>
  <c r="J1413" i="2"/>
  <c r="BG1413" i="2"/>
  <c r="BH1413" i="2"/>
  <c r="BE1413" i="2"/>
  <c r="BF1413" i="2"/>
  <c r="BF2548" i="2"/>
  <c r="BH2548" i="2"/>
  <c r="L2548" i="2"/>
  <c r="G2548" i="2"/>
  <c r="H2548" i="2" s="1"/>
  <c r="BE2548" i="2"/>
  <c r="BG2548" i="2"/>
  <c r="J2548" i="2"/>
  <c r="J3038" i="2"/>
  <c r="L3038" i="2"/>
  <c r="K3038" i="2"/>
  <c r="BE3038" i="2"/>
  <c r="BF3038" i="2"/>
  <c r="BG3038" i="2"/>
  <c r="BH3038" i="2"/>
  <c r="G3038" i="2"/>
  <c r="H3038" i="2" s="1"/>
  <c r="L2233" i="2"/>
  <c r="J2233" i="2"/>
  <c r="K2233" i="2"/>
  <c r="G2233" i="2"/>
  <c r="H2233" i="2" s="1"/>
  <c r="BE2233" i="2"/>
  <c r="BF2233" i="2"/>
  <c r="BG2233" i="2"/>
  <c r="BH2233" i="2"/>
  <c r="BG2530" i="2"/>
  <c r="BF2530" i="2"/>
  <c r="BH2530" i="2"/>
  <c r="BE2530" i="2"/>
  <c r="J2530" i="2"/>
  <c r="K2530" i="2"/>
  <c r="G2530" i="2"/>
  <c r="H2530" i="2" s="1"/>
  <c r="L2530" i="2"/>
  <c r="G1743" i="2"/>
  <c r="H1743" i="2" s="1"/>
  <c r="J1743" i="2"/>
  <c r="K1743" i="2"/>
  <c r="L1743" i="2"/>
  <c r="BE1743" i="2"/>
  <c r="BF1743" i="2"/>
  <c r="BG1743" i="2"/>
  <c r="BH1743" i="2"/>
  <c r="K3150" i="2"/>
  <c r="J3150" i="2"/>
  <c r="K2447" i="2"/>
  <c r="L2447" i="2"/>
  <c r="J2447" i="2"/>
  <c r="BE2447" i="2"/>
  <c r="BF2447" i="2"/>
  <c r="BG2447" i="2"/>
  <c r="BH2447" i="2"/>
  <c r="G2447" i="2"/>
  <c r="H2447" i="2" s="1"/>
  <c r="K655" i="2"/>
  <c r="L655" i="2"/>
  <c r="G655" i="2"/>
  <c r="H655" i="2" s="1"/>
  <c r="BG655" i="2"/>
  <c r="BH655" i="2"/>
  <c r="BF655" i="2"/>
  <c r="X39" i="1"/>
  <c r="BC2295" i="2"/>
  <c r="CD2729" i="2"/>
  <c r="J2729" i="2"/>
  <c r="K2729" i="2"/>
  <c r="L2729" i="2"/>
  <c r="BH2729" i="2"/>
  <c r="BE2729" i="2"/>
  <c r="BG2729" i="2"/>
  <c r="BF2729" i="2"/>
  <c r="G2729" i="2"/>
  <c r="H2729" i="2" s="1"/>
  <c r="L1429" i="2"/>
  <c r="J1429" i="2"/>
  <c r="K1429" i="2"/>
  <c r="BE1429" i="2"/>
  <c r="BF1429" i="2"/>
  <c r="BG1429" i="2"/>
  <c r="BH1429" i="2"/>
  <c r="G1429" i="2"/>
  <c r="H1429" i="2" s="1"/>
  <c r="K3029" i="2"/>
  <c r="J3029" i="2"/>
  <c r="L3029" i="2"/>
  <c r="BE3029" i="2"/>
  <c r="BF3029" i="2"/>
  <c r="BG3029" i="2"/>
  <c r="BH3029" i="2"/>
  <c r="G3029" i="2"/>
  <c r="H3029" i="2" s="1"/>
  <c r="L873" i="2"/>
  <c r="K873" i="2"/>
  <c r="J873" i="2"/>
  <c r="BF873" i="2"/>
  <c r="BG873" i="2"/>
  <c r="BH873" i="2"/>
  <c r="G873" i="2"/>
  <c r="H873" i="2" s="1"/>
  <c r="BE873" i="2"/>
  <c r="L36" i="1"/>
  <c r="D2071" i="2"/>
  <c r="E1905" i="2"/>
  <c r="N34" i="1"/>
  <c r="J2068" i="2"/>
  <c r="L2068" i="2"/>
  <c r="K2068" i="2"/>
  <c r="BF2068" i="2"/>
  <c r="BG2068" i="2"/>
  <c r="BH2068" i="2"/>
  <c r="G2068" i="2"/>
  <c r="H2068" i="2" s="1"/>
  <c r="BE2068" i="2"/>
  <c r="K276" i="2"/>
  <c r="L276" i="2"/>
  <c r="J276" i="2"/>
  <c r="BH276" i="2"/>
  <c r="BF276" i="2"/>
  <c r="BE276" i="2"/>
  <c r="BG276" i="2"/>
  <c r="K1169" i="2"/>
  <c r="BG1169" i="2"/>
  <c r="BH1169" i="2"/>
  <c r="G1169" i="2"/>
  <c r="H1169" i="2" s="1"/>
  <c r="BE1169" i="2"/>
  <c r="BF1169" i="2"/>
  <c r="L1169" i="2"/>
  <c r="J1169" i="2"/>
  <c r="CD326" i="2"/>
  <c r="G326" i="2"/>
  <c r="H326" i="2" s="1"/>
  <c r="L854" i="2"/>
  <c r="K854" i="2"/>
  <c r="J854" i="2"/>
  <c r="G854" i="2"/>
  <c r="H854" i="2" s="1"/>
  <c r="BE854" i="2"/>
  <c r="BF854" i="2"/>
  <c r="BG854" i="2"/>
  <c r="BH854" i="2"/>
  <c r="J2097" i="2"/>
  <c r="L2097" i="2"/>
  <c r="K2097" i="2"/>
  <c r="BE2097" i="2"/>
  <c r="BF2097" i="2"/>
  <c r="BG2097" i="2"/>
  <c r="BH2097" i="2"/>
  <c r="G2097" i="2"/>
  <c r="H2097" i="2" s="1"/>
  <c r="BH2640" i="2"/>
  <c r="K2640" i="2"/>
  <c r="BG2640" i="2"/>
  <c r="J2640" i="2"/>
  <c r="L2640" i="2"/>
  <c r="BF2640" i="2"/>
  <c r="G2640" i="2"/>
  <c r="H2640" i="2" s="1"/>
  <c r="BE2640" i="2"/>
  <c r="CD2640" i="2"/>
  <c r="G185" i="2"/>
  <c r="H185" i="2" s="1"/>
  <c r="K185" i="2"/>
  <c r="BE185" i="2"/>
  <c r="BF185" i="2"/>
  <c r="L185" i="2"/>
  <c r="BG185" i="2"/>
  <c r="J185" i="2"/>
  <c r="BH185" i="2"/>
  <c r="J1983" i="2"/>
  <c r="L1983" i="2"/>
  <c r="K1983" i="2"/>
  <c r="BE1983" i="2"/>
  <c r="BF1983" i="2"/>
  <c r="BG1983" i="2"/>
  <c r="BH1983" i="2"/>
  <c r="G1983" i="2"/>
  <c r="H1983" i="2" s="1"/>
  <c r="BF1806" i="2"/>
  <c r="BG1806" i="2"/>
  <c r="J1806" i="2"/>
  <c r="BE1806" i="2"/>
  <c r="K1806" i="2"/>
  <c r="BH1806" i="2"/>
  <c r="G1806" i="2"/>
  <c r="H1806" i="2" s="1"/>
  <c r="L1806" i="2"/>
  <c r="G2639" i="2"/>
  <c r="H2639" i="2" s="1"/>
  <c r="CD2639" i="2"/>
  <c r="J2639" i="2"/>
  <c r="K2639" i="2"/>
  <c r="L2639" i="2"/>
  <c r="CC2132" i="2"/>
  <c r="K2132" i="2"/>
  <c r="BH2132" i="2"/>
  <c r="BF2132" i="2"/>
  <c r="G2132" i="2"/>
  <c r="H2132" i="2" s="1"/>
  <c r="J2132" i="2"/>
  <c r="BG2132" i="2"/>
  <c r="BE2132" i="2"/>
  <c r="L2132" i="2"/>
  <c r="K2506" i="2"/>
  <c r="L2506" i="2"/>
  <c r="J2506" i="2"/>
  <c r="G2506" i="2"/>
  <c r="H2506" i="2" s="1"/>
  <c r="BE2506" i="2"/>
  <c r="BF2506" i="2"/>
  <c r="BG2506" i="2"/>
  <c r="BH2506" i="2"/>
  <c r="G3198" i="2"/>
  <c r="H3198" i="2" s="1"/>
  <c r="K3198" i="2"/>
  <c r="L3198" i="2"/>
  <c r="J3198" i="2"/>
  <c r="BE3198" i="2"/>
  <c r="BF3198" i="2"/>
  <c r="BG3198" i="2"/>
  <c r="BH3198" i="2"/>
  <c r="J1872" i="2"/>
  <c r="G1872" i="2"/>
  <c r="H1872" i="2" s="1"/>
  <c r="BE1872" i="2"/>
  <c r="BF1872" i="2"/>
  <c r="BG1872" i="2"/>
  <c r="BH1872" i="2"/>
  <c r="L1872" i="2"/>
  <c r="K1872" i="2"/>
  <c r="L2119" i="2"/>
  <c r="J2119" i="2"/>
  <c r="BE2119" i="2"/>
  <c r="BF2119" i="2"/>
  <c r="BG2119" i="2"/>
  <c r="BH2119" i="2"/>
  <c r="G2119" i="2"/>
  <c r="H2119" i="2" s="1"/>
  <c r="K2119" i="2"/>
  <c r="X25" i="1"/>
  <c r="P49" i="1"/>
  <c r="I49" i="1" s="1"/>
  <c r="F3061" i="2"/>
  <c r="L1170" i="2"/>
  <c r="K1170" i="2"/>
  <c r="J1170" i="2"/>
  <c r="BG1170" i="2"/>
  <c r="BH1170" i="2"/>
  <c r="G1170" i="2"/>
  <c r="H1170" i="2" s="1"/>
  <c r="BE1170" i="2"/>
  <c r="BF1170" i="2"/>
  <c r="J1795" i="2"/>
  <c r="L1795" i="2"/>
  <c r="BE1795" i="2"/>
  <c r="BF1795" i="2"/>
  <c r="BG1795" i="2"/>
  <c r="BH1795" i="2"/>
  <c r="K1795" i="2"/>
  <c r="G1795" i="2"/>
  <c r="H1795" i="2" s="1"/>
  <c r="K1203" i="2"/>
  <c r="J1203" i="2"/>
  <c r="BH1203" i="2"/>
  <c r="G1203" i="2"/>
  <c r="H1203" i="2" s="1"/>
  <c r="BE1203" i="2"/>
  <c r="BF1203" i="2"/>
  <c r="BG1203" i="2"/>
  <c r="L1203" i="2"/>
  <c r="T44" i="1"/>
  <c r="BB2526" i="2"/>
  <c r="CC556" i="2"/>
  <c r="L556" i="2"/>
  <c r="BH556" i="2"/>
  <c r="BE556" i="2"/>
  <c r="J556" i="2"/>
  <c r="BF556" i="2"/>
  <c r="BG556" i="2"/>
  <c r="G556" i="2"/>
  <c r="H556" i="2" s="1"/>
  <c r="K556" i="2"/>
  <c r="G2477" i="2"/>
  <c r="H2477" i="2" s="1"/>
  <c r="L2477" i="2"/>
  <c r="J2477" i="2"/>
  <c r="BF2477" i="2"/>
  <c r="BG2477" i="2"/>
  <c r="BH2477" i="2"/>
  <c r="BE2477" i="2"/>
  <c r="K2477" i="2"/>
  <c r="G1295" i="2"/>
  <c r="H1295" i="2" s="1"/>
  <c r="J1295" i="2"/>
  <c r="K1295" i="2"/>
  <c r="CC1295" i="2"/>
  <c r="G1986" i="2"/>
  <c r="H1986" i="2" s="1"/>
  <c r="L1986" i="2"/>
  <c r="K1986" i="2"/>
  <c r="J1986" i="2"/>
  <c r="BE1986" i="2"/>
  <c r="BF1986" i="2"/>
  <c r="BG1986" i="2"/>
  <c r="BH1986" i="2"/>
  <c r="K2885" i="2"/>
  <c r="G2885" i="2"/>
  <c r="H2885" i="2" s="1"/>
  <c r="J2885" i="2"/>
  <c r="BH137" i="2"/>
  <c r="L137" i="2"/>
  <c r="G137" i="2"/>
  <c r="H137" i="2" s="1"/>
  <c r="K137" i="2"/>
  <c r="J137" i="2"/>
  <c r="BE137" i="2"/>
  <c r="BF137" i="2"/>
  <c r="BG137" i="2"/>
  <c r="G960" i="2"/>
  <c r="H960" i="2" s="1"/>
  <c r="BH960" i="2"/>
  <c r="BF960" i="2"/>
  <c r="L960" i="2"/>
  <c r="BG960" i="2"/>
  <c r="J960" i="2"/>
  <c r="K960" i="2"/>
  <c r="BE960" i="2"/>
  <c r="CC960" i="2"/>
  <c r="J2007" i="2"/>
  <c r="L2007" i="2"/>
  <c r="K2007" i="2"/>
  <c r="BH2007" i="2"/>
  <c r="G2007" i="2"/>
  <c r="H2007" i="2" s="1"/>
  <c r="BE2007" i="2"/>
  <c r="BF2007" i="2"/>
  <c r="BG2007" i="2"/>
  <c r="L2255" i="2"/>
  <c r="J2255" i="2"/>
  <c r="K2255" i="2"/>
  <c r="BF2255" i="2"/>
  <c r="BG2255" i="2"/>
  <c r="BH2255" i="2"/>
  <c r="G2255" i="2"/>
  <c r="H2255" i="2" s="1"/>
  <c r="BE2255" i="2"/>
  <c r="J772" i="2"/>
  <c r="G772" i="2"/>
  <c r="H772" i="2" s="1"/>
  <c r="K772" i="2"/>
  <c r="K2115" i="2"/>
  <c r="L2115" i="2"/>
  <c r="J2115" i="2"/>
  <c r="BE2115" i="2"/>
  <c r="BF2115" i="2"/>
  <c r="BG2115" i="2"/>
  <c r="BH2115" i="2"/>
  <c r="G2115" i="2"/>
  <c r="H2115" i="2" s="1"/>
  <c r="J2987" i="2"/>
  <c r="L2987" i="2"/>
  <c r="K2987" i="2"/>
  <c r="BE2987" i="2"/>
  <c r="BH2987" i="2"/>
  <c r="BF2987" i="2"/>
  <c r="G2987" i="2"/>
  <c r="H2987" i="2" s="1"/>
  <c r="BG2987" i="2"/>
  <c r="L2252" i="2"/>
  <c r="J2252" i="2"/>
  <c r="K2252" i="2"/>
  <c r="BH2252" i="2"/>
  <c r="G2252" i="2"/>
  <c r="H2252" i="2" s="1"/>
  <c r="BE2252" i="2"/>
  <c r="BF2252" i="2"/>
  <c r="BG2252" i="2"/>
  <c r="L2265" i="2"/>
  <c r="K2265" i="2"/>
  <c r="J2265" i="2"/>
  <c r="BE2265" i="2"/>
  <c r="BF2265" i="2"/>
  <c r="BG2265" i="2"/>
  <c r="BH2265" i="2"/>
  <c r="G2265" i="2"/>
  <c r="H2265" i="2" s="1"/>
  <c r="J359" i="2"/>
  <c r="K359" i="2"/>
  <c r="CC359" i="2"/>
  <c r="CC741" i="2"/>
  <c r="G741" i="2"/>
  <c r="H741" i="2" s="1"/>
  <c r="J741" i="2"/>
  <c r="K741" i="2"/>
  <c r="G448" i="2"/>
  <c r="H448" i="2" s="1"/>
  <c r="K448" i="2"/>
  <c r="BF448" i="2"/>
  <c r="BE448" i="2"/>
  <c r="BH448" i="2"/>
  <c r="BG448" i="2"/>
  <c r="CC448" i="2"/>
  <c r="J448" i="2"/>
  <c r="L448" i="2"/>
  <c r="L3173" i="2"/>
  <c r="BF3173" i="2"/>
  <c r="BG3173" i="2"/>
  <c r="BH3173" i="2"/>
  <c r="BE3173" i="2"/>
  <c r="K3173" i="2"/>
  <c r="G3173" i="2"/>
  <c r="H3173" i="2" s="1"/>
  <c r="J3173" i="2"/>
  <c r="BF1694" i="2"/>
  <c r="BH1694" i="2"/>
  <c r="L1694" i="2"/>
  <c r="J1694" i="2"/>
  <c r="BG1694" i="2"/>
  <c r="G1694" i="2"/>
  <c r="H1694" i="2" s="1"/>
  <c r="BE1694" i="2"/>
  <c r="BG2472" i="2"/>
  <c r="BF2472" i="2"/>
  <c r="K2472" i="2"/>
  <c r="J2472" i="2"/>
  <c r="BH2472" i="2"/>
  <c r="BE2472" i="2"/>
  <c r="L2472" i="2"/>
  <c r="G2472" i="2"/>
  <c r="H2472" i="2" s="1"/>
  <c r="J1509" i="2"/>
  <c r="K1509" i="2"/>
  <c r="L1509" i="2"/>
  <c r="G2617" i="2"/>
  <c r="H2617" i="2" s="1"/>
  <c r="J2617" i="2"/>
  <c r="L2617" i="2"/>
  <c r="K2617" i="2"/>
  <c r="BH2617" i="2"/>
  <c r="BH3091" i="2"/>
  <c r="CC3091" i="2"/>
  <c r="L3091" i="2"/>
  <c r="J48" i="2"/>
  <c r="BE48" i="2"/>
  <c r="BF48" i="2"/>
  <c r="BG48" i="2"/>
  <c r="BH48" i="2"/>
  <c r="L48" i="2"/>
  <c r="K48" i="2"/>
  <c r="G48" i="2"/>
  <c r="H48" i="2" s="1"/>
  <c r="K886" i="2"/>
  <c r="J886" i="2"/>
  <c r="BE886" i="2"/>
  <c r="BF886" i="2"/>
  <c r="BG886" i="2"/>
  <c r="BH886" i="2"/>
  <c r="G886" i="2"/>
  <c r="H886" i="2" s="1"/>
  <c r="L886" i="2"/>
  <c r="G2535" i="2"/>
  <c r="H2535" i="2" s="1"/>
  <c r="BF2535" i="2"/>
  <c r="BH2535" i="2"/>
  <c r="K2535" i="2"/>
  <c r="L2535" i="2"/>
  <c r="BG2535" i="2"/>
  <c r="AD26" i="1"/>
  <c r="L1267" i="2"/>
  <c r="J1267" i="2"/>
  <c r="K1267" i="2"/>
  <c r="G1267" i="2"/>
  <c r="H1267" i="2" s="1"/>
  <c r="BE1267" i="2"/>
  <c r="BF1267" i="2"/>
  <c r="BG1267" i="2"/>
  <c r="BH1267" i="2"/>
  <c r="K3182" i="2"/>
  <c r="BE3182" i="2"/>
  <c r="BF3182" i="2"/>
  <c r="BG3182" i="2"/>
  <c r="BH3182" i="2"/>
  <c r="G3182" i="2"/>
  <c r="H3182" i="2" s="1"/>
  <c r="L3182" i="2"/>
  <c r="J3182" i="2"/>
  <c r="L2267" i="2"/>
  <c r="K2267" i="2"/>
  <c r="J2267" i="2"/>
  <c r="BE2267" i="2"/>
  <c r="BF2267" i="2"/>
  <c r="BG2267" i="2"/>
  <c r="BH2267" i="2"/>
  <c r="G2267" i="2"/>
  <c r="H2267" i="2" s="1"/>
  <c r="L596" i="2"/>
  <c r="G596" i="2"/>
  <c r="H596" i="2" s="1"/>
  <c r="BF596" i="2"/>
  <c r="K596" i="2"/>
  <c r="CD596" i="2"/>
  <c r="J596" i="2"/>
  <c r="BG596" i="2"/>
  <c r="BH596" i="2"/>
  <c r="BE596" i="2"/>
  <c r="K75" i="2"/>
  <c r="G75" i="2"/>
  <c r="H75" i="2" s="1"/>
  <c r="L75" i="2"/>
  <c r="J75" i="2"/>
  <c r="BE75" i="2"/>
  <c r="BF75" i="2"/>
  <c r="BG75" i="2"/>
  <c r="BH75" i="2"/>
  <c r="CC553" i="2"/>
  <c r="L553" i="2"/>
  <c r="K1524" i="2"/>
  <c r="L1524" i="2"/>
  <c r="G620" i="2"/>
  <c r="H620" i="2" s="1"/>
  <c r="BG620" i="2"/>
  <c r="L620" i="2"/>
  <c r="BF620" i="2"/>
  <c r="BE620" i="2"/>
  <c r="CD620" i="2"/>
  <c r="BH620" i="2"/>
  <c r="K620" i="2"/>
  <c r="J620" i="2"/>
  <c r="BH664" i="2"/>
  <c r="BE664" i="2"/>
  <c r="CC664" i="2"/>
  <c r="G664" i="2"/>
  <c r="H664" i="2" s="1"/>
  <c r="J664" i="2"/>
  <c r="L664" i="2"/>
  <c r="BF664" i="2"/>
  <c r="BG664" i="2"/>
  <c r="K664" i="2"/>
  <c r="M664" i="2"/>
  <c r="K1739" i="2"/>
  <c r="L1739" i="2"/>
  <c r="BG1739" i="2"/>
  <c r="BH1739" i="2"/>
  <c r="BF1739" i="2"/>
  <c r="BE1739" i="2"/>
  <c r="G1739" i="2"/>
  <c r="H1739" i="2" s="1"/>
  <c r="J1739" i="2"/>
  <c r="G21" i="2"/>
  <c r="H21" i="2" s="1"/>
  <c r="J21" i="2"/>
  <c r="BE21" i="2"/>
  <c r="K21" i="2"/>
  <c r="BF21" i="2"/>
  <c r="L21" i="2"/>
  <c r="BG21" i="2"/>
  <c r="BH21" i="2"/>
  <c r="BF2542" i="2"/>
  <c r="BH2542" i="2"/>
  <c r="G2542" i="2"/>
  <c r="H2542" i="2" s="1"/>
  <c r="BE2542" i="2"/>
  <c r="K2542" i="2"/>
  <c r="L2542" i="2"/>
  <c r="BG2542" i="2"/>
  <c r="K2114" i="2"/>
  <c r="L2114" i="2"/>
  <c r="J2114" i="2"/>
  <c r="BE2114" i="2"/>
  <c r="BF2114" i="2"/>
  <c r="BG2114" i="2"/>
  <c r="BH2114" i="2"/>
  <c r="G2114" i="2"/>
  <c r="H2114" i="2" s="1"/>
  <c r="G977" i="2"/>
  <c r="H977" i="2" s="1"/>
  <c r="J977" i="2"/>
  <c r="CC977" i="2"/>
  <c r="K977" i="2"/>
  <c r="L1384" i="2"/>
  <c r="BE1384" i="2"/>
  <c r="BF1384" i="2"/>
  <c r="BG1384" i="2"/>
  <c r="BH1384" i="2"/>
  <c r="G1384" i="2"/>
  <c r="H1384" i="2" s="1"/>
  <c r="K1384" i="2"/>
  <c r="J1384" i="2"/>
  <c r="L957" i="2"/>
  <c r="CC957" i="2"/>
  <c r="G957" i="2"/>
  <c r="H957" i="2" s="1"/>
  <c r="BE957" i="2"/>
  <c r="K957" i="2"/>
  <c r="BH957" i="2"/>
  <c r="J957" i="2"/>
  <c r="BF957" i="2"/>
  <c r="BG957" i="2"/>
  <c r="L2108" i="2"/>
  <c r="J2108" i="2"/>
  <c r="K2108" i="2"/>
  <c r="BE2108" i="2"/>
  <c r="BF2108" i="2"/>
  <c r="BG2108" i="2"/>
  <c r="BH2108" i="2"/>
  <c r="G2108" i="2"/>
  <c r="H2108" i="2" s="1"/>
  <c r="G1780" i="2"/>
  <c r="H1780" i="2" s="1"/>
  <c r="J1780" i="2"/>
  <c r="L1780" i="2"/>
  <c r="K1780" i="2"/>
  <c r="BE1780" i="2"/>
  <c r="BF1780" i="2"/>
  <c r="BG1780" i="2"/>
  <c r="BH1780" i="2"/>
  <c r="CC1308" i="2"/>
  <c r="G1308" i="2"/>
  <c r="H1308" i="2" s="1"/>
  <c r="BE1308" i="2"/>
  <c r="J1308" i="2"/>
  <c r="L1308" i="2"/>
  <c r="BF1308" i="2"/>
  <c r="K1308" i="2"/>
  <c r="BG1308" i="2"/>
  <c r="BH1308" i="2"/>
  <c r="L2499" i="2"/>
  <c r="J2499" i="2"/>
  <c r="K2499" i="2"/>
  <c r="BG2499" i="2"/>
  <c r="BH2499" i="2"/>
  <c r="G2499" i="2"/>
  <c r="H2499" i="2" s="1"/>
  <c r="BE2499" i="2"/>
  <c r="BF2499" i="2"/>
  <c r="L1204" i="2"/>
  <c r="K1204" i="2"/>
  <c r="J1204" i="2"/>
  <c r="BG1204" i="2"/>
  <c r="BH1204" i="2"/>
  <c r="G1204" i="2"/>
  <c r="H1204" i="2" s="1"/>
  <c r="BE1204" i="2"/>
  <c r="BF1204" i="2"/>
  <c r="L2231" i="2"/>
  <c r="J2231" i="2"/>
  <c r="K2231" i="2"/>
  <c r="G2231" i="2"/>
  <c r="H2231" i="2" s="1"/>
  <c r="BE2231" i="2"/>
  <c r="BF2231" i="2"/>
  <c r="BG2231" i="2"/>
  <c r="BH2231" i="2"/>
  <c r="BX2304" i="2"/>
  <c r="L2304" i="2"/>
  <c r="K2304" i="2"/>
  <c r="J2304" i="2"/>
  <c r="BH2304" i="2"/>
  <c r="G2304" i="2"/>
  <c r="H2304" i="2" s="1"/>
  <c r="BE2304" i="2"/>
  <c r="BF2304" i="2"/>
  <c r="BG2304" i="2"/>
  <c r="K2553" i="2"/>
  <c r="J2553" i="2"/>
  <c r="BH998" i="2"/>
  <c r="L998" i="2"/>
  <c r="J998" i="2"/>
  <c r="BE998" i="2"/>
  <c r="K998" i="2"/>
  <c r="BF998" i="2"/>
  <c r="BG998" i="2"/>
  <c r="CC998" i="2"/>
  <c r="G998" i="2"/>
  <c r="H998" i="2" s="1"/>
  <c r="K837" i="2"/>
  <c r="J837" i="2"/>
  <c r="L837" i="2"/>
  <c r="BE837" i="2"/>
  <c r="BF837" i="2"/>
  <c r="BG837" i="2"/>
  <c r="BH837" i="2"/>
  <c r="G837" i="2"/>
  <c r="H837" i="2" s="1"/>
  <c r="L2121" i="2"/>
  <c r="J2121" i="2"/>
  <c r="K2121" i="2"/>
  <c r="BE2121" i="2"/>
  <c r="BF2121" i="2"/>
  <c r="BG2121" i="2"/>
  <c r="BH2121" i="2"/>
  <c r="G2121" i="2"/>
  <c r="H2121" i="2" s="1"/>
  <c r="K511" i="2"/>
  <c r="L511" i="2"/>
  <c r="CC511" i="2"/>
  <c r="BA420" i="2"/>
  <c r="J252" i="2"/>
  <c r="BH1867" i="2"/>
  <c r="G2607" i="2"/>
  <c r="H2607" i="2" s="1"/>
  <c r="L2579" i="2"/>
  <c r="G1144" i="2"/>
  <c r="H1144" i="2" s="1"/>
  <c r="F2924" i="2"/>
  <c r="E2924" i="2"/>
  <c r="F2917" i="2"/>
  <c r="BB831" i="2"/>
  <c r="F255" i="4"/>
  <c r="BC2921" i="2"/>
  <c r="F633" i="2"/>
  <c r="D1721" i="2"/>
  <c r="BF503" i="2"/>
  <c r="J1598" i="2"/>
  <c r="BF253" i="2"/>
  <c r="G751" i="2"/>
  <c r="H751" i="2" s="1"/>
  <c r="BG959" i="2"/>
  <c r="BG252" i="2"/>
  <c r="M535" i="2"/>
  <c r="BH1662" i="2"/>
  <c r="G405" i="2"/>
  <c r="H405" i="2" s="1"/>
  <c r="CC1596" i="2"/>
  <c r="L2771" i="2"/>
  <c r="BH446" i="2"/>
  <c r="BE784" i="2"/>
  <c r="BG658" i="2"/>
  <c r="BF2659" i="2"/>
  <c r="M462" i="2"/>
  <c r="CC801" i="2"/>
  <c r="BH2552" i="2"/>
  <c r="BF258" i="2"/>
  <c r="BH3155" i="2"/>
  <c r="K2142" i="2"/>
  <c r="BF2719" i="2"/>
  <c r="L1611" i="2"/>
  <c r="G394" i="2"/>
  <c r="H394" i="2" s="1"/>
  <c r="BE1055" i="2"/>
  <c r="M3137" i="2"/>
  <c r="M411" i="2"/>
  <c r="BG2607" i="2"/>
  <c r="BH2716" i="2"/>
  <c r="BG511" i="2"/>
  <c r="BE2579" i="2"/>
  <c r="BE2707" i="2"/>
  <c r="G538" i="2"/>
  <c r="H538" i="2" s="1"/>
  <c r="BF509" i="2"/>
  <c r="K1472" i="2"/>
  <c r="BE1491" i="2"/>
  <c r="M526" i="2"/>
  <c r="G758" i="2"/>
  <c r="H758" i="2" s="1"/>
  <c r="J3063" i="2"/>
  <c r="BG761" i="2"/>
  <c r="CD1132" i="2"/>
  <c r="BF1470" i="2"/>
  <c r="BF358" i="2"/>
  <c r="L263" i="2"/>
  <c r="L825" i="2"/>
  <c r="J312" i="2"/>
  <c r="K2354" i="2"/>
  <c r="BG669" i="2"/>
  <c r="BH669" i="2"/>
  <c r="J669" i="2"/>
  <c r="M669" i="2"/>
  <c r="BE669" i="2"/>
  <c r="CC669" i="2"/>
  <c r="BF669" i="2"/>
  <c r="K669" i="2"/>
  <c r="G669" i="2"/>
  <c r="H669" i="2" s="1"/>
  <c r="L669" i="2"/>
  <c r="L636" i="2"/>
  <c r="J636" i="2"/>
  <c r="M636" i="2"/>
  <c r="G636" i="2"/>
  <c r="H636" i="2" s="1"/>
  <c r="K636" i="2"/>
  <c r="G1455" i="2"/>
  <c r="H1455" i="2" s="1"/>
  <c r="K1455" i="2"/>
  <c r="J1455" i="2"/>
  <c r="L1455" i="2"/>
  <c r="BE1455" i="2"/>
  <c r="BF1455" i="2"/>
  <c r="BG1455" i="2"/>
  <c r="BH1455" i="2"/>
  <c r="BF2590" i="2"/>
  <c r="BH2590" i="2"/>
  <c r="BE2590" i="2"/>
  <c r="G2590" i="2"/>
  <c r="H2590" i="2" s="1"/>
  <c r="J2590" i="2"/>
  <c r="L2590" i="2"/>
  <c r="K2590" i="2"/>
  <c r="BG2590" i="2"/>
  <c r="L232" i="2"/>
  <c r="J232" i="2"/>
  <c r="K232" i="2"/>
  <c r="BE232" i="2"/>
  <c r="G232" i="2"/>
  <c r="H232" i="2" s="1"/>
  <c r="CC232" i="2"/>
  <c r="BH232" i="2"/>
  <c r="BF232" i="2"/>
  <c r="BG232" i="2"/>
  <c r="L1226" i="2"/>
  <c r="J1226" i="2"/>
  <c r="K1226" i="2"/>
  <c r="G1226" i="2"/>
  <c r="H1226" i="2" s="1"/>
  <c r="BE1226" i="2"/>
  <c r="BF1226" i="2"/>
  <c r="BG1226" i="2"/>
  <c r="BH1226" i="2"/>
  <c r="L2313" i="2"/>
  <c r="K2313" i="2"/>
  <c r="J2313" i="2"/>
  <c r="BF2313" i="2"/>
  <c r="BG2313" i="2"/>
  <c r="BH2313" i="2"/>
  <c r="BE2313" i="2"/>
  <c r="BX2313" i="2"/>
  <c r="G2313" i="2"/>
  <c r="H2313" i="2" s="1"/>
  <c r="L23" i="2"/>
  <c r="G23" i="2"/>
  <c r="H23" i="2" s="1"/>
  <c r="J23" i="2"/>
  <c r="BE23" i="2"/>
  <c r="BF23" i="2"/>
  <c r="BG23" i="2"/>
  <c r="BH23" i="2"/>
  <c r="K23" i="2"/>
  <c r="G1988" i="2"/>
  <c r="H1988" i="2" s="1"/>
  <c r="L1988" i="2"/>
  <c r="K1988" i="2"/>
  <c r="J1988" i="2"/>
  <c r="BE1988" i="2"/>
  <c r="BF1988" i="2"/>
  <c r="BG1988" i="2"/>
  <c r="BH1988" i="2"/>
  <c r="BH1200" i="2"/>
  <c r="G1200" i="2"/>
  <c r="H1200" i="2" s="1"/>
  <c r="BE1200" i="2"/>
  <c r="BF1200" i="2"/>
  <c r="BG1200" i="2"/>
  <c r="K1200" i="2"/>
  <c r="J1200" i="2"/>
  <c r="L1200" i="2"/>
  <c r="BE2225" i="2"/>
  <c r="BF2225" i="2"/>
  <c r="BG2225" i="2"/>
  <c r="BH2225" i="2"/>
  <c r="G2225" i="2"/>
  <c r="H2225" i="2" s="1"/>
  <c r="K2225" i="2"/>
  <c r="L2225" i="2"/>
  <c r="J2225" i="2"/>
  <c r="BG108" i="2"/>
  <c r="J108" i="2"/>
  <c r="BH108" i="2"/>
  <c r="K108" i="2"/>
  <c r="G108" i="2"/>
  <c r="H108" i="2" s="1"/>
  <c r="L108" i="2"/>
  <c r="BE108" i="2"/>
  <c r="BF108" i="2"/>
  <c r="J1394" i="2"/>
  <c r="K1394" i="2"/>
  <c r="G1394" i="2"/>
  <c r="H1394" i="2" s="1"/>
  <c r="L1394" i="2"/>
  <c r="BE1394" i="2"/>
  <c r="BF1394" i="2"/>
  <c r="BG1394" i="2"/>
  <c r="BH1394" i="2"/>
  <c r="D207" i="2"/>
  <c r="L6" i="1"/>
  <c r="K2504" i="2"/>
  <c r="J2504" i="2"/>
  <c r="G2504" i="2"/>
  <c r="H2504" i="2" s="1"/>
  <c r="BE2504" i="2"/>
  <c r="BF2504" i="2"/>
  <c r="BG2504" i="2"/>
  <c r="BH2504" i="2"/>
  <c r="L2504" i="2"/>
  <c r="J2476" i="2"/>
  <c r="BE2476" i="2"/>
  <c r="BF2476" i="2"/>
  <c r="BG2476" i="2"/>
  <c r="BH2476" i="2"/>
  <c r="G2476" i="2"/>
  <c r="H2476" i="2" s="1"/>
  <c r="K2476" i="2"/>
  <c r="L2476" i="2"/>
  <c r="L2237" i="2"/>
  <c r="J2237" i="2"/>
  <c r="K2237" i="2"/>
  <c r="G2237" i="2"/>
  <c r="H2237" i="2" s="1"/>
  <c r="BE2237" i="2"/>
  <c r="BF2237" i="2"/>
  <c r="BG2237" i="2"/>
  <c r="BH2237" i="2"/>
  <c r="G1755" i="2"/>
  <c r="H1755" i="2" s="1"/>
  <c r="J1755" i="2"/>
  <c r="K1755" i="2"/>
  <c r="L1755" i="2"/>
  <c r="BE1755" i="2"/>
  <c r="BF1755" i="2"/>
  <c r="BG1755" i="2"/>
  <c r="BH1755" i="2"/>
  <c r="J1762" i="2"/>
  <c r="BF1762" i="2"/>
  <c r="BE1762" i="2"/>
  <c r="BG1762" i="2"/>
  <c r="BH1762" i="2"/>
  <c r="K1762" i="2"/>
  <c r="L1762" i="2"/>
  <c r="G1762" i="2"/>
  <c r="H1762" i="2" s="1"/>
  <c r="BH684" i="2"/>
  <c r="L684" i="2"/>
  <c r="G684" i="2"/>
  <c r="H684" i="2" s="1"/>
  <c r="CC684" i="2"/>
  <c r="J684" i="2"/>
  <c r="K684" i="2"/>
  <c r="BE684" i="2"/>
  <c r="BF684" i="2"/>
  <c r="BG684" i="2"/>
  <c r="K1787" i="2"/>
  <c r="BH1787" i="2"/>
  <c r="BE1787" i="2"/>
  <c r="BF1787" i="2"/>
  <c r="BG1787" i="2"/>
  <c r="G1787" i="2"/>
  <c r="H1787" i="2" s="1"/>
  <c r="L1787" i="2"/>
  <c r="J1787" i="2"/>
  <c r="G133" i="2"/>
  <c r="H133" i="2" s="1"/>
  <c r="K133" i="2"/>
  <c r="J133" i="2"/>
  <c r="BE133" i="2"/>
  <c r="BF133" i="2"/>
  <c r="BG133" i="2"/>
  <c r="BH133" i="2"/>
  <c r="L133" i="2"/>
  <c r="J2038" i="2"/>
  <c r="L2038" i="2"/>
  <c r="K2038" i="2"/>
  <c r="BH2038" i="2"/>
  <c r="G2038" i="2"/>
  <c r="H2038" i="2" s="1"/>
  <c r="BE2038" i="2"/>
  <c r="BF2038" i="2"/>
  <c r="BG2038" i="2"/>
  <c r="L2022" i="2"/>
  <c r="K2022" i="2"/>
  <c r="J2022" i="2"/>
  <c r="BE2022" i="2"/>
  <c r="BF2022" i="2"/>
  <c r="BG2022" i="2"/>
  <c r="BH2022" i="2"/>
  <c r="G2022" i="2"/>
  <c r="H2022" i="2" s="1"/>
  <c r="CC942" i="2"/>
  <c r="J942" i="2"/>
  <c r="G942" i="2"/>
  <c r="H942" i="2" s="1"/>
  <c r="L942" i="2"/>
  <c r="J81" i="2"/>
  <c r="G81" i="2"/>
  <c r="H81" i="2" s="1"/>
  <c r="K81" i="2"/>
  <c r="L81" i="2"/>
  <c r="BE81" i="2"/>
  <c r="BF81" i="2"/>
  <c r="BG81" i="2"/>
  <c r="BH81" i="2"/>
  <c r="L699" i="2"/>
  <c r="BH699" i="2"/>
  <c r="J699" i="2"/>
  <c r="BE699" i="2"/>
  <c r="BF699" i="2"/>
  <c r="BG699" i="2"/>
  <c r="CC699" i="2"/>
  <c r="G699" i="2"/>
  <c r="H699" i="2" s="1"/>
  <c r="K699" i="2"/>
  <c r="K2330" i="2"/>
  <c r="J2330" i="2"/>
  <c r="L2330" i="2"/>
  <c r="BE2330" i="2"/>
  <c r="BF2330" i="2"/>
  <c r="BG2330" i="2"/>
  <c r="BH2330" i="2"/>
  <c r="BX2330" i="2"/>
  <c r="G2330" i="2"/>
  <c r="H2330" i="2" s="1"/>
  <c r="BF1507" i="2"/>
  <c r="K1507" i="2"/>
  <c r="G1507" i="2"/>
  <c r="H1507" i="2" s="1"/>
  <c r="J1507" i="2"/>
  <c r="L1507" i="2"/>
  <c r="BE1507" i="2"/>
  <c r="BG1507" i="2"/>
  <c r="BH1507" i="2"/>
  <c r="J1752" i="2"/>
  <c r="G1752" i="2"/>
  <c r="H1752" i="2" s="1"/>
  <c r="L1752" i="2"/>
  <c r="K1752" i="2"/>
  <c r="BE1752" i="2"/>
  <c r="BF1752" i="2"/>
  <c r="BG1752" i="2"/>
  <c r="BH1752" i="2"/>
  <c r="K908" i="2"/>
  <c r="L908" i="2"/>
  <c r="J908" i="2"/>
  <c r="BE908" i="2"/>
  <c r="BF908" i="2"/>
  <c r="BG908" i="2"/>
  <c r="BH908" i="2"/>
  <c r="G908" i="2"/>
  <c r="H908" i="2" s="1"/>
  <c r="L2013" i="2"/>
  <c r="K2013" i="2"/>
  <c r="J2013" i="2"/>
  <c r="BF2013" i="2"/>
  <c r="BG2013" i="2"/>
  <c r="BH2013" i="2"/>
  <c r="G2013" i="2"/>
  <c r="H2013" i="2" s="1"/>
  <c r="BE2013" i="2"/>
  <c r="K697" i="2"/>
  <c r="L697" i="2"/>
  <c r="BH697" i="2"/>
  <c r="BG697" i="2"/>
  <c r="BE697" i="2"/>
  <c r="G697" i="2"/>
  <c r="H697" i="2" s="1"/>
  <c r="J697" i="2"/>
  <c r="G1164" i="2"/>
  <c r="H1164" i="2" s="1"/>
  <c r="BE1164" i="2"/>
  <c r="BF1164" i="2"/>
  <c r="BG1164" i="2"/>
  <c r="BH1164" i="2"/>
  <c r="L1164" i="2"/>
  <c r="K1164" i="2"/>
  <c r="J1164" i="2"/>
  <c r="J687" i="2"/>
  <c r="K687" i="2"/>
  <c r="CC687" i="2"/>
  <c r="G687" i="2"/>
  <c r="H687" i="2" s="1"/>
  <c r="BH687" i="2"/>
  <c r="BG687" i="2"/>
  <c r="BE687" i="2"/>
  <c r="BF687" i="2"/>
  <c r="L687" i="2"/>
  <c r="BE945" i="2"/>
  <c r="BF945" i="2"/>
  <c r="G945" i="2"/>
  <c r="H945" i="2" s="1"/>
  <c r="BH945" i="2"/>
  <c r="BG945" i="2"/>
  <c r="K945" i="2"/>
  <c r="CC945" i="2"/>
  <c r="L945" i="2"/>
  <c r="J945" i="2"/>
  <c r="L58" i="2"/>
  <c r="BE58" i="2"/>
  <c r="BF58" i="2"/>
  <c r="J58" i="2"/>
  <c r="K58" i="2"/>
  <c r="BG58" i="2"/>
  <c r="BH58" i="2"/>
  <c r="G58" i="2"/>
  <c r="H58" i="2" s="1"/>
  <c r="BE39" i="2"/>
  <c r="L39" i="2"/>
  <c r="BF39" i="2"/>
  <c r="K39" i="2"/>
  <c r="BG39" i="2"/>
  <c r="BH39" i="2"/>
  <c r="G39" i="2"/>
  <c r="H39" i="2" s="1"/>
  <c r="J39" i="2"/>
  <c r="BD207" i="2"/>
  <c r="V6" i="1"/>
  <c r="L1186" i="2"/>
  <c r="K1186" i="2"/>
  <c r="J1186" i="2"/>
  <c r="BE1186" i="2"/>
  <c r="BF1186" i="2"/>
  <c r="BG1186" i="2"/>
  <c r="BH1186" i="2"/>
  <c r="G1186" i="2"/>
  <c r="H1186" i="2" s="1"/>
  <c r="K2075" i="2"/>
  <c r="J2075" i="2"/>
  <c r="BE2075" i="2"/>
  <c r="BF2075" i="2"/>
  <c r="BG2075" i="2"/>
  <c r="BH2075" i="2"/>
  <c r="G2075" i="2"/>
  <c r="H2075" i="2" s="1"/>
  <c r="L2075" i="2"/>
  <c r="BC932" i="2"/>
  <c r="X18" i="1"/>
  <c r="CC734" i="2"/>
  <c r="G734" i="2"/>
  <c r="H734" i="2" s="1"/>
  <c r="BG734" i="2"/>
  <c r="K734" i="2"/>
  <c r="BF734" i="2"/>
  <c r="J734" i="2"/>
  <c r="BH734" i="2"/>
  <c r="BE734" i="2"/>
  <c r="L734" i="2"/>
  <c r="G195" i="2"/>
  <c r="H195" i="2" s="1"/>
  <c r="J195" i="2"/>
  <c r="BE195" i="2"/>
  <c r="BF195" i="2"/>
  <c r="BG195" i="2"/>
  <c r="BH195" i="2"/>
  <c r="L195" i="2"/>
  <c r="K195" i="2"/>
  <c r="J848" i="2"/>
  <c r="L848" i="2"/>
  <c r="K848" i="2"/>
  <c r="BE848" i="2"/>
  <c r="BF848" i="2"/>
  <c r="BG848" i="2"/>
  <c r="BH848" i="2"/>
  <c r="G848" i="2"/>
  <c r="H848" i="2" s="1"/>
  <c r="G1974" i="2"/>
  <c r="H1974" i="2" s="1"/>
  <c r="L1974" i="2"/>
  <c r="K1974" i="2"/>
  <c r="J1974" i="2"/>
  <c r="BE1974" i="2"/>
  <c r="BF1974" i="2"/>
  <c r="BG1974" i="2"/>
  <c r="BH1974" i="2"/>
  <c r="CC399" i="2"/>
  <c r="J399" i="2"/>
  <c r="K399" i="2"/>
  <c r="L169" i="2"/>
  <c r="BE169" i="2"/>
  <c r="BF169" i="2"/>
  <c r="BG169" i="2"/>
  <c r="K169" i="2"/>
  <c r="BH169" i="2"/>
  <c r="J169" i="2"/>
  <c r="G169" i="2"/>
  <c r="H169" i="2" s="1"/>
  <c r="L685" i="2"/>
  <c r="M685" i="2" s="1"/>
  <c r="BE685" i="2"/>
  <c r="BG685" i="2"/>
  <c r="G685" i="2"/>
  <c r="H685" i="2" s="1"/>
  <c r="CC685" i="2"/>
  <c r="BF685" i="2"/>
  <c r="K685" i="2"/>
  <c r="J685" i="2"/>
  <c r="BH685" i="2"/>
  <c r="L869" i="2"/>
  <c r="K869" i="2"/>
  <c r="J869" i="2"/>
  <c r="BH869" i="2"/>
  <c r="G869" i="2"/>
  <c r="H869" i="2" s="1"/>
  <c r="BE869" i="2"/>
  <c r="BF869" i="2"/>
  <c r="BG869" i="2"/>
  <c r="G1457" i="2"/>
  <c r="H1457" i="2" s="1"/>
  <c r="J1457" i="2"/>
  <c r="K1457" i="2"/>
  <c r="L1457" i="2"/>
  <c r="BH1457" i="2"/>
  <c r="BE1457" i="2"/>
  <c r="BF1457" i="2"/>
  <c r="BG1457" i="2"/>
  <c r="J3045" i="2"/>
  <c r="G3045" i="2"/>
  <c r="H3045" i="2" s="1"/>
  <c r="BE3045" i="2"/>
  <c r="BF3045" i="2"/>
  <c r="BG3045" i="2"/>
  <c r="BH3045" i="2"/>
  <c r="L3045" i="2"/>
  <c r="K3045" i="2"/>
  <c r="L2494" i="2"/>
  <c r="J2494" i="2"/>
  <c r="K2494" i="2"/>
  <c r="BE2494" i="2"/>
  <c r="BF2494" i="2"/>
  <c r="BG2494" i="2"/>
  <c r="BH2494" i="2"/>
  <c r="G2494" i="2"/>
  <c r="H2494" i="2" s="1"/>
  <c r="BF1726" i="2"/>
  <c r="K1726" i="2"/>
  <c r="BE1726" i="2"/>
  <c r="J1726" i="2"/>
  <c r="BH1726" i="2"/>
  <c r="BG1726" i="2"/>
  <c r="G1726" i="2"/>
  <c r="H1726" i="2" s="1"/>
  <c r="L1726" i="2"/>
  <c r="J2098" i="2"/>
  <c r="L2098" i="2"/>
  <c r="K2098" i="2"/>
  <c r="BE2098" i="2"/>
  <c r="BF2098" i="2"/>
  <c r="BG2098" i="2"/>
  <c r="BH2098" i="2"/>
  <c r="G2098" i="2"/>
  <c r="H2098" i="2" s="1"/>
  <c r="BH8" i="2"/>
  <c r="K8" i="2"/>
  <c r="G8" i="2"/>
  <c r="H8" i="2" s="1"/>
  <c r="J8" i="2"/>
  <c r="L8" i="2"/>
  <c r="BG8" i="2"/>
  <c r="BF8" i="2"/>
  <c r="BE8" i="2"/>
  <c r="J141" i="2"/>
  <c r="BH141" i="2"/>
  <c r="L141" i="2"/>
  <c r="G141" i="2"/>
  <c r="H141" i="2" s="1"/>
  <c r="BE141" i="2"/>
  <c r="K141" i="2"/>
  <c r="BF141" i="2"/>
  <c r="BG141" i="2"/>
  <c r="BH10" i="2"/>
  <c r="L10" i="2"/>
  <c r="G10" i="2"/>
  <c r="H10" i="2" s="1"/>
  <c r="J10" i="2"/>
  <c r="BE10" i="2"/>
  <c r="BF10" i="2"/>
  <c r="K10" i="2"/>
  <c r="BG10" i="2"/>
  <c r="G1259" i="2"/>
  <c r="H1259" i="2" s="1"/>
  <c r="BG1259" i="2"/>
  <c r="BH1259" i="2"/>
  <c r="BF1259" i="2"/>
  <c r="BE1259" i="2"/>
  <c r="J1259" i="2"/>
  <c r="K1259" i="2"/>
  <c r="L1259" i="2"/>
  <c r="BE1388" i="2"/>
  <c r="BH1388" i="2"/>
  <c r="J1388" i="2"/>
  <c r="BG1388" i="2"/>
  <c r="K1388" i="2"/>
  <c r="L1388" i="2"/>
  <c r="G1388" i="2"/>
  <c r="H1388" i="2" s="1"/>
  <c r="BF1388" i="2"/>
  <c r="N49" i="1"/>
  <c r="E3061" i="2"/>
  <c r="BX2329" i="2"/>
  <c r="G2329" i="2"/>
  <c r="H2329" i="2" s="1"/>
  <c r="L2329" i="2"/>
  <c r="K2329" i="2"/>
  <c r="J2329" i="2"/>
  <c r="BE2329" i="2"/>
  <c r="BF2329" i="2"/>
  <c r="BG2329" i="2"/>
  <c r="BH2329" i="2"/>
  <c r="BH90" i="2"/>
  <c r="K90" i="2"/>
  <c r="L90" i="2"/>
  <c r="G90" i="2"/>
  <c r="H90" i="2" s="1"/>
  <c r="J90" i="2"/>
  <c r="BE90" i="2"/>
  <c r="BF90" i="2"/>
  <c r="BG90" i="2"/>
  <c r="L1417" i="2"/>
  <c r="J1417" i="2"/>
  <c r="BE1417" i="2"/>
  <c r="BF1417" i="2"/>
  <c r="BG1417" i="2"/>
  <c r="BH1417" i="2"/>
  <c r="K1417" i="2"/>
  <c r="G1417" i="2"/>
  <c r="H1417" i="2" s="1"/>
  <c r="K1937" i="2"/>
  <c r="L1937" i="2"/>
  <c r="J3168" i="2"/>
  <c r="K3168" i="2"/>
  <c r="L3168" i="2"/>
  <c r="BE3168" i="2"/>
  <c r="BF3168" i="2"/>
  <c r="BG3168" i="2"/>
  <c r="BH3168" i="2"/>
  <c r="G3168" i="2"/>
  <c r="H3168" i="2" s="1"/>
  <c r="G3228" i="2"/>
  <c r="H3228" i="2" s="1"/>
  <c r="K3228" i="2"/>
  <c r="J3228" i="2"/>
  <c r="L3228" i="2"/>
  <c r="BE3228" i="2"/>
  <c r="BF3228" i="2"/>
  <c r="BG3228" i="2"/>
  <c r="BH3228" i="2"/>
  <c r="G935" i="2"/>
  <c r="H935" i="2" s="1"/>
  <c r="L935" i="2"/>
  <c r="CC935" i="2"/>
  <c r="L28" i="1"/>
  <c r="J2031" i="2"/>
  <c r="L2031" i="2"/>
  <c r="K2031" i="2"/>
  <c r="BE2031" i="2"/>
  <c r="BF2031" i="2"/>
  <c r="BG2031" i="2"/>
  <c r="BH2031" i="2"/>
  <c r="G2031" i="2"/>
  <c r="H2031" i="2" s="1"/>
  <c r="J3013" i="2"/>
  <c r="L3013" i="2"/>
  <c r="K3013" i="2"/>
  <c r="G3013" i="2"/>
  <c r="H3013" i="2" s="1"/>
  <c r="BE3013" i="2"/>
  <c r="BF3013" i="2"/>
  <c r="BG3013" i="2"/>
  <c r="BH3013" i="2"/>
  <c r="BF1525" i="2"/>
  <c r="BH1525" i="2"/>
  <c r="K1525" i="2"/>
  <c r="L1525" i="2"/>
  <c r="BG1525" i="2"/>
  <c r="J1525" i="2"/>
  <c r="CD2677" i="2"/>
  <c r="J2677" i="2"/>
  <c r="M2677" i="2" s="1"/>
  <c r="G2677" i="2"/>
  <c r="H2677" i="2" s="1"/>
  <c r="BE2999" i="2"/>
  <c r="BF2999" i="2"/>
  <c r="G2999" i="2"/>
  <c r="H2999" i="2" s="1"/>
  <c r="J2999" i="2"/>
  <c r="K2999" i="2"/>
  <c r="L2999" i="2"/>
  <c r="BH2999" i="2"/>
  <c r="BG2999" i="2"/>
  <c r="G2314" i="2"/>
  <c r="H2314" i="2" s="1"/>
  <c r="BX2314" i="2"/>
  <c r="L2314" i="2"/>
  <c r="K2314" i="2"/>
  <c r="J2314" i="2"/>
  <c r="BG2314" i="2"/>
  <c r="BH2314" i="2"/>
  <c r="BE2314" i="2"/>
  <c r="BF2314" i="2"/>
  <c r="L3060" i="2"/>
  <c r="K3060" i="2"/>
  <c r="J3060" i="2"/>
  <c r="BE3060" i="2"/>
  <c r="BF3060" i="2"/>
  <c r="BG3060" i="2"/>
  <c r="BH3060" i="2"/>
  <c r="G3060" i="2"/>
  <c r="H3060" i="2" s="1"/>
  <c r="CD298" i="2"/>
  <c r="G298" i="2"/>
  <c r="H298" i="2" s="1"/>
  <c r="L298" i="2"/>
  <c r="BG299" i="2"/>
  <c r="BF299" i="2"/>
  <c r="K299" i="2"/>
  <c r="BE299" i="2"/>
  <c r="BH299" i="2"/>
  <c r="G299" i="2"/>
  <c r="H299" i="2" s="1"/>
  <c r="CD299" i="2"/>
  <c r="L299" i="2"/>
  <c r="J299" i="2"/>
  <c r="G2496" i="2"/>
  <c r="H2496" i="2" s="1"/>
  <c r="L2496" i="2"/>
  <c r="BH2496" i="2"/>
  <c r="BE2496" i="2"/>
  <c r="BF2496" i="2"/>
  <c r="J2496" i="2"/>
  <c r="K2496" i="2"/>
  <c r="BG2496" i="2"/>
  <c r="K347" i="2"/>
  <c r="BE347" i="2"/>
  <c r="BF347" i="2"/>
  <c r="BG347" i="2"/>
  <c r="BH347" i="2"/>
  <c r="G347" i="2"/>
  <c r="H347" i="2" s="1"/>
  <c r="J347" i="2"/>
  <c r="L347" i="2"/>
  <c r="K702" i="2"/>
  <c r="L702" i="2"/>
  <c r="BF702" i="2"/>
  <c r="CC702" i="2"/>
  <c r="BG702" i="2"/>
  <c r="BH702" i="2"/>
  <c r="G702" i="2"/>
  <c r="H702" i="2" s="1"/>
  <c r="J702" i="2"/>
  <c r="BE702" i="2"/>
  <c r="G1971" i="2"/>
  <c r="H1971" i="2" s="1"/>
  <c r="J1971" i="2"/>
  <c r="L1971" i="2"/>
  <c r="K1971" i="2"/>
  <c r="BE1971" i="2"/>
  <c r="BF1971" i="2"/>
  <c r="BG1971" i="2"/>
  <c r="BH1971" i="2"/>
  <c r="G3225" i="2"/>
  <c r="H3225" i="2" s="1"/>
  <c r="L3225" i="2"/>
  <c r="J3225" i="2"/>
  <c r="K3225" i="2"/>
  <c r="BE3225" i="2"/>
  <c r="BF3225" i="2"/>
  <c r="BG3225" i="2"/>
  <c r="BH3225" i="2"/>
  <c r="K937" i="2"/>
  <c r="J937" i="2"/>
  <c r="J1973" i="2"/>
  <c r="L1973" i="2"/>
  <c r="K1973" i="2"/>
  <c r="BE1973" i="2"/>
  <c r="BF1973" i="2"/>
  <c r="BG1973" i="2"/>
  <c r="BH1973" i="2"/>
  <c r="G1973" i="2"/>
  <c r="H1973" i="2" s="1"/>
  <c r="L2291" i="2"/>
  <c r="K2291" i="2"/>
  <c r="J2291" i="2"/>
  <c r="BG2291" i="2"/>
  <c r="BH2291" i="2"/>
  <c r="G2291" i="2"/>
  <c r="H2291" i="2" s="1"/>
  <c r="BE2291" i="2"/>
  <c r="BF2291" i="2"/>
  <c r="G1737" i="2"/>
  <c r="H1737" i="2" s="1"/>
  <c r="L1737" i="2"/>
  <c r="BE1737" i="2"/>
  <c r="BF1737" i="2"/>
  <c r="BG1737" i="2"/>
  <c r="BH1737" i="2"/>
  <c r="J1737" i="2"/>
  <c r="K1737" i="2"/>
  <c r="K3129" i="2"/>
  <c r="G3129" i="2"/>
  <c r="H3129" i="2" s="1"/>
  <c r="L3129" i="2"/>
  <c r="J3129" i="2"/>
  <c r="L3210" i="2"/>
  <c r="J3210" i="2"/>
  <c r="BE3210" i="2"/>
  <c r="BF3210" i="2"/>
  <c r="BG3210" i="2"/>
  <c r="BH3210" i="2"/>
  <c r="K3210" i="2"/>
  <c r="G3210" i="2"/>
  <c r="H3210" i="2" s="1"/>
  <c r="L2105" i="2"/>
  <c r="J2105" i="2"/>
  <c r="K2105" i="2"/>
  <c r="BE2105" i="2"/>
  <c r="BF2105" i="2"/>
  <c r="BG2105" i="2"/>
  <c r="BH2105" i="2"/>
  <c r="G2105" i="2"/>
  <c r="H2105" i="2" s="1"/>
  <c r="L213" i="2"/>
  <c r="K213" i="2"/>
  <c r="BE213" i="2"/>
  <c r="BH213" i="2"/>
  <c r="J213" i="2"/>
  <c r="BG213" i="2"/>
  <c r="G213" i="2"/>
  <c r="H213" i="2" s="1"/>
  <c r="BF213" i="2"/>
  <c r="CC213" i="2"/>
  <c r="L2254" i="2"/>
  <c r="J2254" i="2"/>
  <c r="K2254" i="2"/>
  <c r="BF2254" i="2"/>
  <c r="BG2254" i="2"/>
  <c r="BH2254" i="2"/>
  <c r="G2254" i="2"/>
  <c r="H2254" i="2" s="1"/>
  <c r="BE2254" i="2"/>
  <c r="K1833" i="2"/>
  <c r="L1833" i="2"/>
  <c r="J1833" i="2"/>
  <c r="BE1833" i="2"/>
  <c r="BF1833" i="2"/>
  <c r="BG1833" i="2"/>
  <c r="BH1833" i="2"/>
  <c r="G1833" i="2"/>
  <c r="H1833" i="2" s="1"/>
  <c r="BE726" i="2"/>
  <c r="BF726" i="2"/>
  <c r="BG726" i="2"/>
  <c r="L726" i="2"/>
  <c r="CC726" i="2"/>
  <c r="K726" i="2"/>
  <c r="J726" i="2"/>
  <c r="BH726" i="2"/>
  <c r="G726" i="2"/>
  <c r="H726" i="2" s="1"/>
  <c r="L2253" i="2"/>
  <c r="J2253" i="2"/>
  <c r="K2253" i="2"/>
  <c r="BG2253" i="2"/>
  <c r="BH2253" i="2"/>
  <c r="G2253" i="2"/>
  <c r="H2253" i="2" s="1"/>
  <c r="BE2253" i="2"/>
  <c r="BF2253" i="2"/>
  <c r="BF656" i="2"/>
  <c r="CC656" i="2"/>
  <c r="J656" i="2"/>
  <c r="BG656" i="2"/>
  <c r="BH656" i="2"/>
  <c r="G656" i="2"/>
  <c r="H656" i="2" s="1"/>
  <c r="K656" i="2"/>
  <c r="BE656" i="2"/>
  <c r="L656" i="2"/>
  <c r="J1985" i="2"/>
  <c r="L1985" i="2"/>
  <c r="K1985" i="2"/>
  <c r="BE1985" i="2"/>
  <c r="BF1985" i="2"/>
  <c r="BG1985" i="2"/>
  <c r="BH1985" i="2"/>
  <c r="G1985" i="2"/>
  <c r="H1985" i="2" s="1"/>
  <c r="K2449" i="2"/>
  <c r="L2449" i="2"/>
  <c r="J2449" i="2"/>
  <c r="BE2449" i="2"/>
  <c r="BF2449" i="2"/>
  <c r="BG2449" i="2"/>
  <c r="BH2449" i="2"/>
  <c r="G2449" i="2"/>
  <c r="H2449" i="2" s="1"/>
  <c r="G1749" i="2"/>
  <c r="H1749" i="2" s="1"/>
  <c r="J1749" i="2"/>
  <c r="L1749" i="2"/>
  <c r="K1749" i="2"/>
  <c r="BE1749" i="2"/>
  <c r="BF1749" i="2"/>
  <c r="BG1749" i="2"/>
  <c r="BH1749" i="2"/>
  <c r="K1880" i="2"/>
  <c r="L1880" i="2"/>
  <c r="J1880" i="2"/>
  <c r="BE1880" i="2"/>
  <c r="BF1880" i="2"/>
  <c r="BG1880" i="2"/>
  <c r="BH1880" i="2"/>
  <c r="G1880" i="2"/>
  <c r="H1880" i="2" s="1"/>
  <c r="R10" i="1"/>
  <c r="BA348" i="2"/>
  <c r="BX2303" i="2"/>
  <c r="J2303" i="2"/>
  <c r="L2303" i="2"/>
  <c r="K2303" i="2"/>
  <c r="BH2303" i="2"/>
  <c r="G2303" i="2"/>
  <c r="H2303" i="2" s="1"/>
  <c r="BE2303" i="2"/>
  <c r="BF2303" i="2"/>
  <c r="BG2303" i="2"/>
  <c r="L1218" i="2"/>
  <c r="J1218" i="2"/>
  <c r="K1218" i="2"/>
  <c r="BE1218" i="2"/>
  <c r="BF1218" i="2"/>
  <c r="BG1218" i="2"/>
  <c r="BH1218" i="2"/>
  <c r="G1218" i="2"/>
  <c r="H1218" i="2" s="1"/>
  <c r="BG2772" i="2"/>
  <c r="K2772" i="2"/>
  <c r="L2772" i="2"/>
  <c r="BH2772" i="2"/>
  <c r="CD2772" i="2"/>
  <c r="G2772" i="2"/>
  <c r="H2772" i="2" s="1"/>
  <c r="J2772" i="2"/>
  <c r="BE2772" i="2"/>
  <c r="BF2772" i="2"/>
  <c r="G197" i="2"/>
  <c r="H197" i="2" s="1"/>
  <c r="K197" i="2"/>
  <c r="L197" i="2"/>
  <c r="BE197" i="2"/>
  <c r="J197" i="2"/>
  <c r="BF197" i="2"/>
  <c r="BG197" i="2"/>
  <c r="BH197" i="2"/>
  <c r="J763" i="2"/>
  <c r="M763" i="2" s="1"/>
  <c r="G763" i="2"/>
  <c r="H763" i="2" s="1"/>
  <c r="BH87" i="2"/>
  <c r="L87" i="2"/>
  <c r="G87" i="2"/>
  <c r="H87" i="2" s="1"/>
  <c r="J87" i="2"/>
  <c r="BE87" i="2"/>
  <c r="BF87" i="2"/>
  <c r="K87" i="2"/>
  <c r="BG87" i="2"/>
  <c r="BG262" i="2"/>
  <c r="CC262" i="2"/>
  <c r="BF262" i="2"/>
  <c r="BE262" i="2"/>
  <c r="G262" i="2"/>
  <c r="H262" i="2" s="1"/>
  <c r="BH262" i="2"/>
  <c r="J262" i="2"/>
  <c r="K262" i="2"/>
  <c r="L262" i="2"/>
  <c r="J2069" i="2"/>
  <c r="L2069" i="2"/>
  <c r="K2069" i="2"/>
  <c r="BF2069" i="2"/>
  <c r="BG2069" i="2"/>
  <c r="BH2069" i="2"/>
  <c r="G2069" i="2"/>
  <c r="H2069" i="2" s="1"/>
  <c r="BE2069" i="2"/>
  <c r="K646" i="2"/>
  <c r="L646" i="2"/>
  <c r="CC646" i="2"/>
  <c r="BF646" i="2"/>
  <c r="G646" i="2"/>
  <c r="H646" i="2" s="1"/>
  <c r="J646" i="2"/>
  <c r="BG646" i="2"/>
  <c r="BH646" i="2"/>
  <c r="BE646" i="2"/>
  <c r="K964" i="2"/>
  <c r="G964" i="2"/>
  <c r="H964" i="2" s="1"/>
  <c r="BE2749" i="2"/>
  <c r="L2749" i="2"/>
  <c r="CD2749" i="2"/>
  <c r="BG2749" i="2"/>
  <c r="BF2749" i="2"/>
  <c r="K2749" i="2"/>
  <c r="G3023" i="2"/>
  <c r="H3023" i="2" s="1"/>
  <c r="BG3023" i="2"/>
  <c r="BH3023" i="2"/>
  <c r="J3023" i="2"/>
  <c r="K3023" i="2"/>
  <c r="BE3023" i="2"/>
  <c r="L3023" i="2"/>
  <c r="BF3023" i="2"/>
  <c r="J1793" i="2"/>
  <c r="K1793" i="2"/>
  <c r="L1793" i="2"/>
  <c r="BG1793" i="2"/>
  <c r="BH1793" i="2"/>
  <c r="BE1793" i="2"/>
  <c r="BF1793" i="2"/>
  <c r="G1793" i="2"/>
  <c r="H1793" i="2" s="1"/>
  <c r="G2327" i="2"/>
  <c r="H2327" i="2" s="1"/>
  <c r="BX2327" i="2"/>
  <c r="L2327" i="2"/>
  <c r="K2327" i="2"/>
  <c r="J2327" i="2"/>
  <c r="BE2327" i="2"/>
  <c r="BF2327" i="2"/>
  <c r="BG2327" i="2"/>
  <c r="BH2327" i="2"/>
  <c r="BH226" i="2"/>
  <c r="L226" i="2"/>
  <c r="G226" i="2"/>
  <c r="H226" i="2" s="1"/>
  <c r="CC226" i="2"/>
  <c r="BG226" i="2"/>
  <c r="J226" i="2"/>
  <c r="BE226" i="2"/>
  <c r="K226" i="2"/>
  <c r="BF226" i="2"/>
  <c r="BG1699" i="2"/>
  <c r="G1699" i="2"/>
  <c r="H1699" i="2" s="1"/>
  <c r="BF1699" i="2"/>
  <c r="BE1699" i="2"/>
  <c r="BH1699" i="2"/>
  <c r="K1699" i="2"/>
  <c r="J1699" i="2"/>
  <c r="L1699" i="2"/>
  <c r="BG1031" i="2"/>
  <c r="BH1031" i="2"/>
  <c r="G1031" i="2"/>
  <c r="H1031" i="2" s="1"/>
  <c r="BF1031" i="2"/>
  <c r="CC1031" i="2"/>
  <c r="L1031" i="2"/>
  <c r="K1031" i="2"/>
  <c r="J1031" i="2"/>
  <c r="BE1031" i="2"/>
  <c r="BG1436" i="2"/>
  <c r="BH1436" i="2"/>
  <c r="BE1436" i="2"/>
  <c r="BF1436" i="2"/>
  <c r="L1436" i="2"/>
  <c r="G1436" i="2"/>
  <c r="H1436" i="2" s="1"/>
  <c r="J1436" i="2"/>
  <c r="K1436" i="2"/>
  <c r="G1389" i="2"/>
  <c r="H1389" i="2" s="1"/>
  <c r="J1389" i="2"/>
  <c r="L1389" i="2"/>
  <c r="K1389" i="2"/>
  <c r="BE1389" i="2"/>
  <c r="BF1389" i="2"/>
  <c r="BG1389" i="2"/>
  <c r="BH1389" i="2"/>
  <c r="BH1745" i="2"/>
  <c r="BE1745" i="2"/>
  <c r="BF1745" i="2"/>
  <c r="BG1745" i="2"/>
  <c r="K1745" i="2"/>
  <c r="J1745" i="2"/>
  <c r="L1745" i="2"/>
  <c r="G1745" i="2"/>
  <c r="H1745" i="2" s="1"/>
  <c r="BG1292" i="2"/>
  <c r="K1292" i="2"/>
  <c r="J1292" i="2"/>
  <c r="BH1292" i="2"/>
  <c r="BF1292" i="2"/>
  <c r="G1292" i="2"/>
  <c r="H1292" i="2" s="1"/>
  <c r="BE1292" i="2"/>
  <c r="L2498" i="2"/>
  <c r="J2498" i="2"/>
  <c r="K2498" i="2"/>
  <c r="BG2498" i="2"/>
  <c r="BH2498" i="2"/>
  <c r="G2498" i="2"/>
  <c r="H2498" i="2" s="1"/>
  <c r="BE2498" i="2"/>
  <c r="BF2498" i="2"/>
  <c r="J16" i="2"/>
  <c r="BE16" i="2"/>
  <c r="BF16" i="2"/>
  <c r="K16" i="2"/>
  <c r="BG16" i="2"/>
  <c r="BH16" i="2"/>
  <c r="L16" i="2"/>
  <c r="G16" i="2"/>
  <c r="H16" i="2" s="1"/>
  <c r="BH1711" i="2"/>
  <c r="BG1711" i="2"/>
  <c r="K1711" i="2"/>
  <c r="BF1711" i="2"/>
  <c r="J1711" i="2"/>
  <c r="L1711" i="2"/>
  <c r="G1711" i="2"/>
  <c r="H1711" i="2" s="1"/>
  <c r="BE1711" i="2"/>
  <c r="K1853" i="2"/>
  <c r="J1853" i="2"/>
  <c r="G1853" i="2"/>
  <c r="H1853" i="2" s="1"/>
  <c r="BE1853" i="2"/>
  <c r="BF1853" i="2"/>
  <c r="BH1853" i="2"/>
  <c r="L1853" i="2"/>
  <c r="CC1853" i="2"/>
  <c r="BG1853" i="2"/>
  <c r="BG149" i="2"/>
  <c r="BH149" i="2"/>
  <c r="K149" i="2"/>
  <c r="G149" i="2"/>
  <c r="H149" i="2" s="1"/>
  <c r="J149" i="2"/>
  <c r="L149" i="2"/>
  <c r="BE149" i="2"/>
  <c r="BF149" i="2"/>
  <c r="G689" i="2"/>
  <c r="H689" i="2" s="1"/>
  <c r="CC689" i="2"/>
  <c r="BF689" i="2"/>
  <c r="K689" i="2"/>
  <c r="L689" i="2"/>
  <c r="BE689" i="2"/>
  <c r="BG689" i="2"/>
  <c r="BH689" i="2"/>
  <c r="J689" i="2"/>
  <c r="G1982" i="2"/>
  <c r="H1982" i="2" s="1"/>
  <c r="J1982" i="2"/>
  <c r="L1982" i="2"/>
  <c r="K1982" i="2"/>
  <c r="BE1982" i="2"/>
  <c r="BF1982" i="2"/>
  <c r="BG1982" i="2"/>
  <c r="BH1982" i="2"/>
  <c r="K2940" i="2"/>
  <c r="L2940" i="2"/>
  <c r="J2940" i="2"/>
  <c r="BE2940" i="2"/>
  <c r="BF2940" i="2"/>
  <c r="BG2940" i="2"/>
  <c r="BH2940" i="2"/>
  <c r="G2940" i="2"/>
  <c r="H2940" i="2" s="1"/>
  <c r="L3161" i="2"/>
  <c r="G3161" i="2"/>
  <c r="H3161" i="2" s="1"/>
  <c r="J3161" i="2"/>
  <c r="K3161" i="2"/>
  <c r="BE3161" i="2"/>
  <c r="BF3161" i="2"/>
  <c r="BG3161" i="2"/>
  <c r="BH3161" i="2"/>
  <c r="L921" i="2"/>
  <c r="K921" i="2"/>
  <c r="J921" i="2"/>
  <c r="BE921" i="2"/>
  <c r="BF921" i="2"/>
  <c r="BG921" i="2"/>
  <c r="BH921" i="2"/>
  <c r="G921" i="2"/>
  <c r="H921" i="2" s="1"/>
  <c r="E2126" i="2"/>
  <c r="N37" i="1"/>
  <c r="G2681" i="2"/>
  <c r="H2681" i="2" s="1"/>
  <c r="J2681" i="2"/>
  <c r="BF2681" i="2"/>
  <c r="K2681" i="2"/>
  <c r="BH2681" i="2"/>
  <c r="BE2681" i="2"/>
  <c r="BG2681" i="2"/>
  <c r="L2681" i="2"/>
  <c r="L2989" i="2"/>
  <c r="K2989" i="2"/>
  <c r="J2989" i="2"/>
  <c r="BE2989" i="2"/>
  <c r="BF2989" i="2"/>
  <c r="BG2989" i="2"/>
  <c r="BH2989" i="2"/>
  <c r="G2989" i="2"/>
  <c r="H2989" i="2" s="1"/>
  <c r="L3211" i="2"/>
  <c r="BE3211" i="2"/>
  <c r="BF3211" i="2"/>
  <c r="BG3211" i="2"/>
  <c r="BH3211" i="2"/>
  <c r="K3211" i="2"/>
  <c r="J3211" i="2"/>
  <c r="G3211" i="2"/>
  <c r="H3211" i="2" s="1"/>
  <c r="L3015" i="2"/>
  <c r="K3015" i="2"/>
  <c r="BH3015" i="2"/>
  <c r="G3015" i="2"/>
  <c r="H3015" i="2" s="1"/>
  <c r="BE3015" i="2"/>
  <c r="BF3015" i="2"/>
  <c r="BG3015" i="2"/>
  <c r="J3015" i="2"/>
  <c r="L424" i="2"/>
  <c r="K424" i="2"/>
  <c r="BE424" i="2"/>
  <c r="G424" i="2"/>
  <c r="H424" i="2" s="1"/>
  <c r="J424" i="2"/>
  <c r="CC424" i="2"/>
  <c r="BF424" i="2"/>
  <c r="BG424" i="2"/>
  <c r="BH424" i="2"/>
  <c r="CC2183" i="2"/>
  <c r="K2183" i="2"/>
  <c r="M2183" i="2" s="1"/>
  <c r="G2183" i="2"/>
  <c r="H2183" i="2" s="1"/>
  <c r="BD932" i="2"/>
  <c r="V18" i="1"/>
  <c r="L1628" i="2"/>
  <c r="J1628" i="2"/>
  <c r="K1628" i="2"/>
  <c r="CC1628" i="2"/>
  <c r="K2760" i="2"/>
  <c r="CD2760" i="2"/>
  <c r="BE2760" i="2"/>
  <c r="J2760" i="2"/>
  <c r="L2760" i="2"/>
  <c r="BH2760" i="2"/>
  <c r="BF2760" i="2"/>
  <c r="G2760" i="2"/>
  <c r="H2760" i="2" s="1"/>
  <c r="BG2760" i="2"/>
  <c r="BA1462" i="2"/>
  <c r="R26" i="1"/>
  <c r="L2269" i="2"/>
  <c r="K2269" i="2"/>
  <c r="J2269" i="2"/>
  <c r="BE2269" i="2"/>
  <c r="BF2269" i="2"/>
  <c r="BG2269" i="2"/>
  <c r="BH2269" i="2"/>
  <c r="G2269" i="2"/>
  <c r="H2269" i="2" s="1"/>
  <c r="K2611" i="2"/>
  <c r="L2611" i="2"/>
  <c r="L2290" i="2"/>
  <c r="K2290" i="2"/>
  <c r="J2290" i="2"/>
  <c r="BG2290" i="2"/>
  <c r="BH2290" i="2"/>
  <c r="G2290" i="2"/>
  <c r="H2290" i="2" s="1"/>
  <c r="BE2290" i="2"/>
  <c r="BF2290" i="2"/>
  <c r="L2930" i="2"/>
  <c r="J2930" i="2"/>
  <c r="K2930" i="2"/>
  <c r="BE2930" i="2"/>
  <c r="BF2930" i="2"/>
  <c r="BG2930" i="2"/>
  <c r="BH2930" i="2"/>
  <c r="G2930" i="2"/>
  <c r="H2930" i="2" s="1"/>
  <c r="L1196" i="2"/>
  <c r="K1196" i="2"/>
  <c r="J1196" i="2"/>
  <c r="G1196" i="2"/>
  <c r="H1196" i="2" s="1"/>
  <c r="BE1196" i="2"/>
  <c r="BF1196" i="2"/>
  <c r="BG1196" i="2"/>
  <c r="BH1196" i="2"/>
  <c r="K3227" i="2"/>
  <c r="J3227" i="2"/>
  <c r="L3227" i="2"/>
  <c r="BE3227" i="2"/>
  <c r="BF3227" i="2"/>
  <c r="BG3227" i="2"/>
  <c r="BH3227" i="2"/>
  <c r="G3227" i="2"/>
  <c r="H3227" i="2" s="1"/>
  <c r="BF538" i="2"/>
  <c r="J2005" i="2"/>
  <c r="L2005" i="2"/>
  <c r="K2005" i="2"/>
  <c r="G2005" i="2"/>
  <c r="H2005" i="2" s="1"/>
  <c r="BE2005" i="2"/>
  <c r="BF2005" i="2"/>
  <c r="BG2005" i="2"/>
  <c r="BH2005" i="2"/>
  <c r="G2687" i="2"/>
  <c r="H2687" i="2" s="1"/>
  <c r="CD2687" i="2"/>
  <c r="K2687" i="2"/>
  <c r="J2687" i="2"/>
  <c r="L2687" i="2"/>
  <c r="J1992" i="2"/>
  <c r="L1992" i="2"/>
  <c r="K1992" i="2"/>
  <c r="BE1992" i="2"/>
  <c r="BF1992" i="2"/>
  <c r="BG1992" i="2"/>
  <c r="BH1992" i="2"/>
  <c r="G1992" i="2"/>
  <c r="H1992" i="2" s="1"/>
  <c r="G723" i="2"/>
  <c r="H723" i="2" s="1"/>
  <c r="L723" i="2"/>
  <c r="J723" i="2"/>
  <c r="BH723" i="2"/>
  <c r="BE723" i="2"/>
  <c r="K723" i="2"/>
  <c r="CC723" i="2"/>
  <c r="BF723" i="2"/>
  <c r="BG723" i="2"/>
  <c r="X7" i="1"/>
  <c r="BC267" i="2"/>
  <c r="L2242" i="2"/>
  <c r="J2242" i="2"/>
  <c r="K2242" i="2"/>
  <c r="G2242" i="2"/>
  <c r="H2242" i="2" s="1"/>
  <c r="BE2242" i="2"/>
  <c r="BF2242" i="2"/>
  <c r="BG2242" i="2"/>
  <c r="BH2242" i="2"/>
  <c r="L842" i="2"/>
  <c r="K842" i="2"/>
  <c r="J842" i="2"/>
  <c r="BE842" i="2"/>
  <c r="BF842" i="2"/>
  <c r="BG842" i="2"/>
  <c r="BH842" i="2"/>
  <c r="G842" i="2"/>
  <c r="H842" i="2" s="1"/>
  <c r="G2182" i="2"/>
  <c r="H2182" i="2" s="1"/>
  <c r="K2182" i="2"/>
  <c r="J2182" i="2"/>
  <c r="L2182" i="2"/>
  <c r="K2278" i="2"/>
  <c r="L2278" i="2"/>
  <c r="J2278" i="2"/>
  <c r="G2278" i="2"/>
  <c r="H2278" i="2" s="1"/>
  <c r="BE2278" i="2"/>
  <c r="BF2278" i="2"/>
  <c r="BG2278" i="2"/>
  <c r="BH2278" i="2"/>
  <c r="R31" i="1"/>
  <c r="BA1835" i="2"/>
  <c r="J1307" i="2"/>
  <c r="G1307" i="2"/>
  <c r="H1307" i="2" s="1"/>
  <c r="CC1307" i="2"/>
  <c r="K1307" i="2"/>
  <c r="J3026" i="2"/>
  <c r="L3026" i="2"/>
  <c r="K3026" i="2"/>
  <c r="BE3026" i="2"/>
  <c r="BF3026" i="2"/>
  <c r="BG3026" i="2"/>
  <c r="BH3026" i="2"/>
  <c r="G3026" i="2"/>
  <c r="H3026" i="2" s="1"/>
  <c r="L959" i="2"/>
  <c r="BE977" i="2"/>
  <c r="G2659" i="2"/>
  <c r="H2659" i="2" s="1"/>
  <c r="G238" i="2"/>
  <c r="H238" i="2" s="1"/>
  <c r="L3155" i="2"/>
  <c r="M216" i="2"/>
  <c r="CC2182" i="2"/>
  <c r="D2921" i="2"/>
  <c r="BA130" i="2"/>
  <c r="BB339" i="2"/>
  <c r="BA267" i="2"/>
  <c r="G255" i="4"/>
  <c r="D633" i="2"/>
  <c r="BA341" i="2"/>
  <c r="BE376" i="2"/>
  <c r="BE503" i="2"/>
  <c r="M525" i="2"/>
  <c r="K1598" i="2"/>
  <c r="M2754" i="2"/>
  <c r="BE253" i="2"/>
  <c r="K751" i="2"/>
  <c r="BH959" i="2"/>
  <c r="BF252" i="2"/>
  <c r="CC2899" i="2"/>
  <c r="BG1662" i="2"/>
  <c r="BE405" i="2"/>
  <c r="K2771" i="2"/>
  <c r="BF446" i="2"/>
  <c r="L784" i="2"/>
  <c r="L658" i="2"/>
  <c r="M658" i="2" s="1"/>
  <c r="BG2552" i="2"/>
  <c r="K258" i="2"/>
  <c r="BG256" i="2"/>
  <c r="M2547" i="2"/>
  <c r="G774" i="2"/>
  <c r="H774" i="2" s="1"/>
  <c r="BG3155" i="2"/>
  <c r="J2142" i="2"/>
  <c r="BH978" i="2"/>
  <c r="BE2719" i="2"/>
  <c r="BH1625" i="2"/>
  <c r="BF394" i="2"/>
  <c r="BH788" i="2"/>
  <c r="K1055" i="2"/>
  <c r="BF2607" i="2"/>
  <c r="BG2716" i="2"/>
  <c r="BF511" i="2"/>
  <c r="G2579" i="2"/>
  <c r="H2579" i="2" s="1"/>
  <c r="J2707" i="2"/>
  <c r="BH538" i="2"/>
  <c r="M3134" i="2"/>
  <c r="J509" i="2"/>
  <c r="M2704" i="2"/>
  <c r="J1472" i="2"/>
  <c r="BG1307" i="2"/>
  <c r="BG2906" i="2"/>
  <c r="G1491" i="2"/>
  <c r="H1491" i="2" s="1"/>
  <c r="L758" i="2"/>
  <c r="BF2691" i="2"/>
  <c r="BH3063" i="2"/>
  <c r="BH761" i="2"/>
  <c r="BE1470" i="2"/>
  <c r="BG780" i="2"/>
  <c r="M1650" i="2"/>
  <c r="L358" i="2"/>
  <c r="K263" i="2"/>
  <c r="K825" i="2"/>
  <c r="BG312" i="2"/>
  <c r="G222" i="2"/>
  <c r="H222" i="2" s="1"/>
  <c r="G2364" i="2"/>
  <c r="H2364" i="2" s="1"/>
  <c r="G77" i="2"/>
  <c r="H77" i="2" s="1"/>
  <c r="BE77" i="2"/>
  <c r="BF77" i="2"/>
  <c r="BG77" i="2"/>
  <c r="BH77" i="2"/>
  <c r="L77" i="2"/>
  <c r="J77" i="2"/>
  <c r="K77" i="2"/>
  <c r="L1862" i="2"/>
  <c r="K193" i="2"/>
  <c r="G193" i="2"/>
  <c r="H193" i="2" s="1"/>
  <c r="J193" i="2"/>
  <c r="BE193" i="2"/>
  <c r="BF193" i="2"/>
  <c r="BG193" i="2"/>
  <c r="BH193" i="2"/>
  <c r="L193" i="2"/>
  <c r="J2996" i="2"/>
  <c r="K2996" i="2"/>
  <c r="L2996" i="2"/>
  <c r="G2996" i="2"/>
  <c r="H2996" i="2" s="1"/>
  <c r="BE2996" i="2"/>
  <c r="BF2996" i="2"/>
  <c r="BG2996" i="2"/>
  <c r="BH2996" i="2"/>
  <c r="G134" i="2"/>
  <c r="H134" i="2" s="1"/>
  <c r="K134" i="2"/>
  <c r="J134" i="2"/>
  <c r="BE134" i="2"/>
  <c r="BF134" i="2"/>
  <c r="BG134" i="2"/>
  <c r="BH134" i="2"/>
  <c r="L134" i="2"/>
  <c r="BF1766" i="2"/>
  <c r="J1766" i="2"/>
  <c r="BH1766" i="2"/>
  <c r="BG1766" i="2"/>
  <c r="BE1766" i="2"/>
  <c r="G1766" i="2"/>
  <c r="H1766" i="2" s="1"/>
  <c r="L1766" i="2"/>
  <c r="K1766" i="2"/>
  <c r="G958" i="2"/>
  <c r="H958" i="2" s="1"/>
  <c r="CC958" i="2"/>
  <c r="K958" i="2"/>
  <c r="L958" i="2"/>
  <c r="L1171" i="2"/>
  <c r="K1171" i="2"/>
  <c r="J1171" i="2"/>
  <c r="BF1171" i="2"/>
  <c r="BG1171" i="2"/>
  <c r="BH1171" i="2"/>
  <c r="G1171" i="2"/>
  <c r="H1171" i="2" s="1"/>
  <c r="BE1171" i="2"/>
  <c r="BE1187" i="2"/>
  <c r="BF1187" i="2"/>
  <c r="BG1187" i="2"/>
  <c r="BH1187" i="2"/>
  <c r="G1187" i="2"/>
  <c r="H1187" i="2" s="1"/>
  <c r="L1187" i="2"/>
  <c r="J1187" i="2"/>
  <c r="K1187" i="2"/>
  <c r="G44" i="2"/>
  <c r="H44" i="2" s="1"/>
  <c r="K44" i="2"/>
  <c r="BF44" i="2"/>
  <c r="BG44" i="2"/>
  <c r="BE44" i="2"/>
  <c r="BH44" i="2"/>
  <c r="J44" i="2"/>
  <c r="L44" i="2"/>
  <c r="L2973" i="2"/>
  <c r="K2973" i="2"/>
  <c r="J2973" i="2"/>
  <c r="BE2973" i="2"/>
  <c r="BF2973" i="2"/>
  <c r="BG2973" i="2"/>
  <c r="BH2973" i="2"/>
  <c r="G2973" i="2"/>
  <c r="H2973" i="2" s="1"/>
  <c r="K2986" i="2"/>
  <c r="G2986" i="2"/>
  <c r="H2986" i="2" s="1"/>
  <c r="BE2986" i="2"/>
  <c r="BF2986" i="2"/>
  <c r="BG2986" i="2"/>
  <c r="BH2986" i="2"/>
  <c r="L2986" i="2"/>
  <c r="J2986" i="2"/>
  <c r="G132" i="2"/>
  <c r="H132" i="2" s="1"/>
  <c r="BE132" i="2"/>
  <c r="BF132" i="2"/>
  <c r="BG132" i="2"/>
  <c r="BH132" i="2"/>
  <c r="L132" i="2"/>
  <c r="K132" i="2"/>
  <c r="J132" i="2"/>
  <c r="BC1227" i="2"/>
  <c r="X21" i="1"/>
  <c r="G2443" i="2"/>
  <c r="H2443" i="2" s="1"/>
  <c r="BE2443" i="2"/>
  <c r="BF2443" i="2"/>
  <c r="BG2443" i="2"/>
  <c r="BH2443" i="2"/>
  <c r="K2443" i="2"/>
  <c r="J2443" i="2"/>
  <c r="L2443" i="2"/>
  <c r="X38" i="1"/>
  <c r="BC2216" i="2"/>
  <c r="K1459" i="2"/>
  <c r="L1459" i="2"/>
  <c r="G1459" i="2"/>
  <c r="H1459" i="2" s="1"/>
  <c r="J1459" i="2"/>
  <c r="BF1459" i="2"/>
  <c r="BG1459" i="2"/>
  <c r="BH1459" i="2"/>
  <c r="BE1459" i="2"/>
  <c r="L2256" i="2"/>
  <c r="J2256" i="2"/>
  <c r="K2256" i="2"/>
  <c r="BF2256" i="2"/>
  <c r="BG2256" i="2"/>
  <c r="BH2256" i="2"/>
  <c r="G2256" i="2"/>
  <c r="H2256" i="2" s="1"/>
  <c r="BE2256" i="2"/>
  <c r="L856" i="2"/>
  <c r="K856" i="2"/>
  <c r="J856" i="2"/>
  <c r="G856" i="2"/>
  <c r="H856" i="2" s="1"/>
  <c r="BE856" i="2"/>
  <c r="BF856" i="2"/>
  <c r="BG856" i="2"/>
  <c r="BH856" i="2"/>
  <c r="L2061" i="2"/>
  <c r="K2061" i="2"/>
  <c r="J2061" i="2"/>
  <c r="G2061" i="2"/>
  <c r="H2061" i="2" s="1"/>
  <c r="BE2061" i="2"/>
  <c r="BF2061" i="2"/>
  <c r="BG2061" i="2"/>
  <c r="BH2061" i="2"/>
  <c r="L847" i="2"/>
  <c r="K847" i="2"/>
  <c r="J847" i="2"/>
  <c r="BE847" i="2"/>
  <c r="BF847" i="2"/>
  <c r="BG847" i="2"/>
  <c r="BH847" i="2"/>
  <c r="G847" i="2"/>
  <c r="H847" i="2" s="1"/>
  <c r="L2275" i="2"/>
  <c r="BE2275" i="2"/>
  <c r="BF2275" i="2"/>
  <c r="BG2275" i="2"/>
  <c r="BH2275" i="2"/>
  <c r="G2275" i="2"/>
  <c r="H2275" i="2" s="1"/>
  <c r="K2275" i="2"/>
  <c r="J2275" i="2"/>
  <c r="BH89" i="2"/>
  <c r="G89" i="2"/>
  <c r="H89" i="2" s="1"/>
  <c r="BE89" i="2"/>
  <c r="BF89" i="2"/>
  <c r="BG89" i="2"/>
  <c r="L89" i="2"/>
  <c r="K89" i="2"/>
  <c r="J89" i="2"/>
  <c r="J889" i="2"/>
  <c r="L889" i="2"/>
  <c r="K889" i="2"/>
  <c r="BE889" i="2"/>
  <c r="BF889" i="2"/>
  <c r="BG889" i="2"/>
  <c r="BH889" i="2"/>
  <c r="G889" i="2"/>
  <c r="H889" i="2" s="1"/>
  <c r="K817" i="2"/>
  <c r="G817" i="2"/>
  <c r="H817" i="2" s="1"/>
  <c r="J817" i="2"/>
  <c r="L1173" i="2"/>
  <c r="K1173" i="2"/>
  <c r="J1173" i="2"/>
  <c r="BE1173" i="2"/>
  <c r="BF1173" i="2"/>
  <c r="BG1173" i="2"/>
  <c r="BH1173" i="2"/>
  <c r="G1173" i="2"/>
  <c r="H1173" i="2" s="1"/>
  <c r="D2333" i="2"/>
  <c r="L40" i="1"/>
  <c r="J2995" i="2"/>
  <c r="K2995" i="2"/>
  <c r="L2995" i="2"/>
  <c r="G2995" i="2"/>
  <c r="H2995" i="2" s="1"/>
  <c r="BE2995" i="2"/>
  <c r="BF2995" i="2"/>
  <c r="BG2995" i="2"/>
  <c r="BH2995" i="2"/>
  <c r="K3218" i="2"/>
  <c r="BE3218" i="2"/>
  <c r="BF3218" i="2"/>
  <c r="BG3218" i="2"/>
  <c r="BH3218" i="2"/>
  <c r="G3218" i="2"/>
  <c r="H3218" i="2" s="1"/>
  <c r="J3218" i="2"/>
  <c r="L3218" i="2"/>
  <c r="L650" i="2"/>
  <c r="BH650" i="2"/>
  <c r="J650" i="2"/>
  <c r="CC650" i="2"/>
  <c r="BF650" i="2"/>
  <c r="K650" i="2"/>
  <c r="BG650" i="2"/>
  <c r="G650" i="2"/>
  <c r="H650" i="2" s="1"/>
  <c r="J2052" i="2"/>
  <c r="L2052" i="2"/>
  <c r="K2052" i="2"/>
  <c r="BE2052" i="2"/>
  <c r="BF2052" i="2"/>
  <c r="BG2052" i="2"/>
  <c r="BH2052" i="2"/>
  <c r="G2052" i="2"/>
  <c r="H2052" i="2" s="1"/>
  <c r="L2414" i="2"/>
  <c r="J2414" i="2"/>
  <c r="G2414" i="2"/>
  <c r="H2414" i="2" s="1"/>
  <c r="BE2414" i="2"/>
  <c r="BF2414" i="2"/>
  <c r="BG2414" i="2"/>
  <c r="BH2414" i="2"/>
  <c r="K2414" i="2"/>
  <c r="BE6" i="2"/>
  <c r="BF6" i="2"/>
  <c r="J6" i="2"/>
  <c r="BG6" i="2"/>
  <c r="K6" i="2"/>
  <c r="BH6" i="2"/>
  <c r="L6" i="2"/>
  <c r="G6" i="2"/>
  <c r="H6" i="2" s="1"/>
  <c r="K1456" i="2"/>
  <c r="L1456" i="2"/>
  <c r="G1456" i="2"/>
  <c r="H1456" i="2" s="1"/>
  <c r="J1456" i="2"/>
  <c r="BE1456" i="2"/>
  <c r="BF1456" i="2"/>
  <c r="BG1456" i="2"/>
  <c r="BH1456" i="2"/>
  <c r="L858" i="2"/>
  <c r="K858" i="2"/>
  <c r="J858" i="2"/>
  <c r="G858" i="2"/>
  <c r="H858" i="2" s="1"/>
  <c r="BE858" i="2"/>
  <c r="BF858" i="2"/>
  <c r="BG858" i="2"/>
  <c r="BH858" i="2"/>
  <c r="G1777" i="2"/>
  <c r="H1777" i="2" s="1"/>
  <c r="J1777" i="2"/>
  <c r="K1777" i="2"/>
  <c r="L1777" i="2"/>
  <c r="BE1777" i="2"/>
  <c r="BF1777" i="2"/>
  <c r="BG1777" i="2"/>
  <c r="BH1777" i="2"/>
  <c r="K2113" i="2"/>
  <c r="BF2113" i="2"/>
  <c r="BE2113" i="2"/>
  <c r="BH2113" i="2"/>
  <c r="G2113" i="2"/>
  <c r="H2113" i="2" s="1"/>
  <c r="L2113" i="2"/>
  <c r="J2113" i="2"/>
  <c r="BG2113" i="2"/>
  <c r="BA113" i="2"/>
  <c r="R4" i="1"/>
  <c r="L3016" i="2"/>
  <c r="K3016" i="2"/>
  <c r="J3016" i="2"/>
  <c r="BG3016" i="2"/>
  <c r="BH3016" i="2"/>
  <c r="G3016" i="2"/>
  <c r="H3016" i="2" s="1"/>
  <c r="BE3016" i="2"/>
  <c r="BF3016" i="2"/>
  <c r="K143" i="2"/>
  <c r="BG143" i="2"/>
  <c r="BH143" i="2"/>
  <c r="J143" i="2"/>
  <c r="G143" i="2"/>
  <c r="H143" i="2" s="1"/>
  <c r="L143" i="2"/>
  <c r="BE143" i="2"/>
  <c r="BF143" i="2"/>
  <c r="J1901" i="2"/>
  <c r="K1901" i="2"/>
  <c r="L1901" i="2"/>
  <c r="BE1901" i="2"/>
  <c r="BF1901" i="2"/>
  <c r="BG1901" i="2"/>
  <c r="BH1901" i="2"/>
  <c r="G1901" i="2"/>
  <c r="H1901" i="2" s="1"/>
  <c r="L2309" i="2"/>
  <c r="K2309" i="2"/>
  <c r="J2309" i="2"/>
  <c r="BF2309" i="2"/>
  <c r="BG2309" i="2"/>
  <c r="BH2309" i="2"/>
  <c r="G2309" i="2"/>
  <c r="H2309" i="2" s="1"/>
  <c r="BE2309" i="2"/>
  <c r="BX2309" i="2"/>
  <c r="L3032" i="2"/>
  <c r="K3032" i="2"/>
  <c r="J3032" i="2"/>
  <c r="BE3032" i="2"/>
  <c r="BF3032" i="2"/>
  <c r="BG3032" i="2"/>
  <c r="BH3032" i="2"/>
  <c r="G3032" i="2"/>
  <c r="H3032" i="2" s="1"/>
  <c r="J674" i="2"/>
  <c r="K674" i="2"/>
  <c r="M674" i="2"/>
  <c r="L674" i="2"/>
  <c r="CC674" i="2"/>
  <c r="G674" i="2"/>
  <c r="H674" i="2" s="1"/>
  <c r="L2469" i="2"/>
  <c r="G2469" i="2"/>
  <c r="H2469" i="2" s="1"/>
  <c r="BE2469" i="2"/>
  <c r="BG2469" i="2"/>
  <c r="J2469" i="2"/>
  <c r="BH2469" i="2"/>
  <c r="BF2469" i="2"/>
  <c r="K2469" i="2"/>
  <c r="BE159" i="2"/>
  <c r="J159" i="2"/>
  <c r="BF159" i="2"/>
  <c r="BG159" i="2"/>
  <c r="BH159" i="2"/>
  <c r="G159" i="2"/>
  <c r="H159" i="2" s="1"/>
  <c r="K159" i="2"/>
  <c r="L159" i="2"/>
  <c r="CC246" i="2"/>
  <c r="BE246" i="2"/>
  <c r="BF246" i="2"/>
  <c r="BH246" i="2"/>
  <c r="L246" i="2"/>
  <c r="G246" i="2"/>
  <c r="H246" i="2" s="1"/>
  <c r="K246" i="2"/>
  <c r="L19" i="1"/>
  <c r="BE717" i="2"/>
  <c r="K717" i="2"/>
  <c r="M717" i="2"/>
  <c r="BH717" i="2"/>
  <c r="G717" i="2"/>
  <c r="H717" i="2" s="1"/>
  <c r="CC717" i="2"/>
  <c r="L717" i="2"/>
  <c r="J717" i="2"/>
  <c r="BF717" i="2"/>
  <c r="BG717" i="2"/>
  <c r="L2270" i="2"/>
  <c r="J2270" i="2"/>
  <c r="BE2270" i="2"/>
  <c r="BF2270" i="2"/>
  <c r="BG2270" i="2"/>
  <c r="BH2270" i="2"/>
  <c r="G2270" i="2"/>
  <c r="H2270" i="2" s="1"/>
  <c r="K2270" i="2"/>
  <c r="K2970" i="2"/>
  <c r="J2970" i="2"/>
  <c r="L2970" i="2"/>
  <c r="BE2970" i="2"/>
  <c r="BF2970" i="2"/>
  <c r="BG2970" i="2"/>
  <c r="BH2970" i="2"/>
  <c r="G2970" i="2"/>
  <c r="H2970" i="2" s="1"/>
  <c r="L870" i="2"/>
  <c r="K870" i="2"/>
  <c r="J870" i="2"/>
  <c r="BH870" i="2"/>
  <c r="G870" i="2"/>
  <c r="H870" i="2" s="1"/>
  <c r="BE870" i="2"/>
  <c r="BG870" i="2"/>
  <c r="BF870" i="2"/>
  <c r="L841" i="2"/>
  <c r="K841" i="2"/>
  <c r="J841" i="2"/>
  <c r="BE841" i="2"/>
  <c r="BF841" i="2"/>
  <c r="BG841" i="2"/>
  <c r="BH841" i="2"/>
  <c r="G841" i="2"/>
  <c r="H841" i="2" s="1"/>
  <c r="J659" i="2"/>
  <c r="BH659" i="2"/>
  <c r="G659" i="2"/>
  <c r="H659" i="2" s="1"/>
  <c r="BF659" i="2"/>
  <c r="BG659" i="2"/>
  <c r="K659" i="2"/>
  <c r="L659" i="2"/>
  <c r="CC659" i="2"/>
  <c r="BE659" i="2"/>
  <c r="BG105" i="2"/>
  <c r="K105" i="2"/>
  <c r="BH105" i="2"/>
  <c r="L105" i="2"/>
  <c r="G105" i="2"/>
  <c r="H105" i="2" s="1"/>
  <c r="J105" i="2"/>
  <c r="BE105" i="2"/>
  <c r="BF105" i="2"/>
  <c r="L3044" i="2"/>
  <c r="K3044" i="2"/>
  <c r="J3044" i="2"/>
  <c r="BE3044" i="2"/>
  <c r="BF3044" i="2"/>
  <c r="BG3044" i="2"/>
  <c r="BH3044" i="2"/>
  <c r="G3044" i="2"/>
  <c r="H3044" i="2" s="1"/>
  <c r="J2438" i="2"/>
  <c r="L2438" i="2"/>
  <c r="BE2438" i="2"/>
  <c r="BF2438" i="2"/>
  <c r="BG2438" i="2"/>
  <c r="BH2438" i="2"/>
  <c r="G2438" i="2"/>
  <c r="H2438" i="2" s="1"/>
  <c r="K2438" i="2"/>
  <c r="K903" i="2"/>
  <c r="L903" i="2"/>
  <c r="J903" i="2"/>
  <c r="BG903" i="2"/>
  <c r="BH903" i="2"/>
  <c r="G903" i="2"/>
  <c r="H903" i="2" s="1"/>
  <c r="BE903" i="2"/>
  <c r="BF903" i="2"/>
  <c r="K2282" i="2"/>
  <c r="L2282" i="2"/>
  <c r="J2282" i="2"/>
  <c r="G2282" i="2"/>
  <c r="H2282" i="2" s="1"/>
  <c r="BE2282" i="2"/>
  <c r="BF2282" i="2"/>
  <c r="BG2282" i="2"/>
  <c r="BH2282" i="2"/>
  <c r="K3042" i="2"/>
  <c r="J3042" i="2"/>
  <c r="L3042" i="2"/>
  <c r="BE3042" i="2"/>
  <c r="BF3042" i="2"/>
  <c r="BG3042" i="2"/>
  <c r="BH3042" i="2"/>
  <c r="G3042" i="2"/>
  <c r="H3042" i="2" s="1"/>
  <c r="G3219" i="2"/>
  <c r="H3219" i="2" s="1"/>
  <c r="K3219" i="2"/>
  <c r="J3219" i="2"/>
  <c r="L3219" i="2"/>
  <c r="BE3219" i="2"/>
  <c r="BF3219" i="2"/>
  <c r="BG3219" i="2"/>
  <c r="BH3219" i="2"/>
  <c r="L1176" i="2"/>
  <c r="BE1176" i="2"/>
  <c r="BF1176" i="2"/>
  <c r="BG1176" i="2"/>
  <c r="BH1176" i="2"/>
  <c r="G1176" i="2"/>
  <c r="H1176" i="2" s="1"/>
  <c r="J1176" i="2"/>
  <c r="K1176" i="2"/>
  <c r="J3172" i="2"/>
  <c r="BF3172" i="2"/>
  <c r="BG3172" i="2"/>
  <c r="BH3172" i="2"/>
  <c r="L3172" i="2"/>
  <c r="G3172" i="2"/>
  <c r="H3172" i="2" s="1"/>
  <c r="K3172" i="2"/>
  <c r="BE3172" i="2"/>
  <c r="K2087" i="2"/>
  <c r="J2087" i="2"/>
  <c r="G2087" i="2"/>
  <c r="H2087" i="2" s="1"/>
  <c r="BE2087" i="2"/>
  <c r="BF2087" i="2"/>
  <c r="BG2087" i="2"/>
  <c r="BH2087" i="2"/>
  <c r="L2087" i="2"/>
  <c r="J955" i="2"/>
  <c r="K955" i="2"/>
  <c r="G2554" i="2"/>
  <c r="H2554" i="2" s="1"/>
  <c r="BE2554" i="2"/>
  <c r="L2554" i="2"/>
  <c r="BF2554" i="2"/>
  <c r="BG2554" i="2"/>
  <c r="BH2554" i="2"/>
  <c r="K2554" i="2"/>
  <c r="J1994" i="2"/>
  <c r="L1994" i="2"/>
  <c r="K1994" i="2"/>
  <c r="BE1994" i="2"/>
  <c r="BF1994" i="2"/>
  <c r="BG1994" i="2"/>
  <c r="BH1994" i="2"/>
  <c r="G1994" i="2"/>
  <c r="H1994" i="2" s="1"/>
  <c r="BX2302" i="2"/>
  <c r="J2302" i="2"/>
  <c r="L2302" i="2"/>
  <c r="K2302" i="2"/>
  <c r="G2302" i="2"/>
  <c r="H2302" i="2" s="1"/>
  <c r="BE2302" i="2"/>
  <c r="BF2302" i="2"/>
  <c r="BG2302" i="2"/>
  <c r="BH2302" i="2"/>
  <c r="BG150" i="2"/>
  <c r="BH150" i="2"/>
  <c r="G150" i="2"/>
  <c r="H150" i="2" s="1"/>
  <c r="BE150" i="2"/>
  <c r="BF150" i="2"/>
  <c r="J150" i="2"/>
  <c r="K150" i="2"/>
  <c r="L150" i="2"/>
  <c r="J2081" i="2"/>
  <c r="L2081" i="2"/>
  <c r="K2081" i="2"/>
  <c r="BE2081" i="2"/>
  <c r="BF2081" i="2"/>
  <c r="BG2081" i="2"/>
  <c r="BH2081" i="2"/>
  <c r="G2081" i="2"/>
  <c r="H2081" i="2" s="1"/>
  <c r="L2048" i="2"/>
  <c r="K2048" i="2"/>
  <c r="J2048" i="2"/>
  <c r="BE2048" i="2"/>
  <c r="BF2048" i="2"/>
  <c r="BG2048" i="2"/>
  <c r="BH2048" i="2"/>
  <c r="G2048" i="2"/>
  <c r="H2048" i="2" s="1"/>
  <c r="K2982" i="2"/>
  <c r="J2982" i="2"/>
  <c r="L2982" i="2"/>
  <c r="BE2982" i="2"/>
  <c r="BF2982" i="2"/>
  <c r="BG2982" i="2"/>
  <c r="BH2982" i="2"/>
  <c r="G2982" i="2"/>
  <c r="H2982" i="2" s="1"/>
  <c r="BG2520" i="2"/>
  <c r="G2520" i="2"/>
  <c r="H2520" i="2" s="1"/>
  <c r="L2520" i="2"/>
  <c r="J2520" i="2"/>
  <c r="BH2520" i="2"/>
  <c r="BF2520" i="2"/>
  <c r="K2520" i="2"/>
  <c r="BE2520" i="2"/>
  <c r="J1883" i="2"/>
  <c r="K1883" i="2"/>
  <c r="L1883" i="2"/>
  <c r="BE1883" i="2"/>
  <c r="BF1883" i="2"/>
  <c r="BG1883" i="2"/>
  <c r="BH1883" i="2"/>
  <c r="G1883" i="2"/>
  <c r="H1883" i="2" s="1"/>
  <c r="BF1782" i="2"/>
  <c r="J1782" i="2"/>
  <c r="BH1782" i="2"/>
  <c r="BG1782" i="2"/>
  <c r="K1782" i="2"/>
  <c r="BE1782" i="2"/>
  <c r="G1782" i="2"/>
  <c r="H1782" i="2" s="1"/>
  <c r="L1782" i="2"/>
  <c r="J2056" i="2"/>
  <c r="L2056" i="2"/>
  <c r="K2056" i="2"/>
  <c r="BE2056" i="2"/>
  <c r="BF2056" i="2"/>
  <c r="BG2056" i="2"/>
  <c r="BH2056" i="2"/>
  <c r="G2056" i="2"/>
  <c r="H2056" i="2" s="1"/>
  <c r="L2425" i="2"/>
  <c r="K2425" i="2"/>
  <c r="J2425" i="2"/>
  <c r="BE2425" i="2"/>
  <c r="BF2425" i="2"/>
  <c r="BG2425" i="2"/>
  <c r="BH2425" i="2"/>
  <c r="G2425" i="2"/>
  <c r="H2425" i="2" s="1"/>
  <c r="L2495" i="2"/>
  <c r="BE2495" i="2"/>
  <c r="BF2495" i="2"/>
  <c r="BG2495" i="2"/>
  <c r="BH2495" i="2"/>
  <c r="G2495" i="2"/>
  <c r="H2495" i="2" s="1"/>
  <c r="J2495" i="2"/>
  <c r="K2495" i="2"/>
  <c r="L1479" i="2"/>
  <c r="BF1479" i="2"/>
  <c r="BE1479" i="2"/>
  <c r="K1479" i="2"/>
  <c r="G1479" i="2"/>
  <c r="H1479" i="2" s="1"/>
  <c r="J1479" i="2"/>
  <c r="K811" i="2"/>
  <c r="BF811" i="2"/>
  <c r="BE811" i="2"/>
  <c r="CC811" i="2"/>
  <c r="BH811" i="2"/>
  <c r="L811" i="2"/>
  <c r="G811" i="2"/>
  <c r="H811" i="2" s="1"/>
  <c r="BG811" i="2"/>
  <c r="J811" i="2"/>
  <c r="J2006" i="2"/>
  <c r="L2006" i="2"/>
  <c r="K2006" i="2"/>
  <c r="G2006" i="2"/>
  <c r="H2006" i="2" s="1"/>
  <c r="BE2006" i="2"/>
  <c r="BF2006" i="2"/>
  <c r="BG2006" i="2"/>
  <c r="BH2006" i="2"/>
  <c r="J2093" i="2"/>
  <c r="L2093" i="2"/>
  <c r="K2093" i="2"/>
  <c r="BE2093" i="2"/>
  <c r="BF2093" i="2"/>
  <c r="BG2093" i="2"/>
  <c r="BH2093" i="2"/>
  <c r="G2093" i="2"/>
  <c r="H2093" i="2" s="1"/>
  <c r="X50" i="1"/>
  <c r="BC3102" i="2"/>
  <c r="L840" i="2"/>
  <c r="BE840" i="2"/>
  <c r="BF840" i="2"/>
  <c r="BG840" i="2"/>
  <c r="BH840" i="2"/>
  <c r="G840" i="2"/>
  <c r="H840" i="2" s="1"/>
  <c r="J840" i="2"/>
  <c r="K840" i="2"/>
  <c r="K2967" i="2"/>
  <c r="L2967" i="2"/>
  <c r="BE2967" i="2"/>
  <c r="BF2967" i="2"/>
  <c r="BG2967" i="2"/>
  <c r="BH2967" i="2"/>
  <c r="G2967" i="2"/>
  <c r="H2967" i="2" s="1"/>
  <c r="J2967" i="2"/>
  <c r="CC1584" i="2"/>
  <c r="K1584" i="2"/>
  <c r="J1584" i="2"/>
  <c r="BE1584" i="2"/>
  <c r="BH1584" i="2"/>
  <c r="G1584" i="2"/>
  <c r="H1584" i="2" s="1"/>
  <c r="L1584" i="2"/>
  <c r="BF1584" i="2"/>
  <c r="BG1584" i="2"/>
  <c r="K910" i="2"/>
  <c r="J910" i="2"/>
  <c r="BE910" i="2"/>
  <c r="BF910" i="2"/>
  <c r="BG910" i="2"/>
  <c r="BH910" i="2"/>
  <c r="G910" i="2"/>
  <c r="H910" i="2" s="1"/>
  <c r="L910" i="2"/>
  <c r="J2670" i="2"/>
  <c r="BH2670" i="2"/>
  <c r="BF2670" i="2"/>
  <c r="BG2670" i="2"/>
  <c r="L2670" i="2"/>
  <c r="G2670" i="2"/>
  <c r="H2670" i="2" s="1"/>
  <c r="BE2670" i="2"/>
  <c r="L852" i="2"/>
  <c r="G852" i="2"/>
  <c r="H852" i="2" s="1"/>
  <c r="BE852" i="2"/>
  <c r="BF852" i="2"/>
  <c r="BG852" i="2"/>
  <c r="BH852" i="2"/>
  <c r="K852" i="2"/>
  <c r="J852" i="2"/>
  <c r="BA1816" i="2"/>
  <c r="R30" i="1"/>
  <c r="J714" i="2"/>
  <c r="K714" i="2"/>
  <c r="BE714" i="2"/>
  <c r="BF714" i="2"/>
  <c r="G714" i="2"/>
  <c r="H714" i="2" s="1"/>
  <c r="CC714" i="2"/>
  <c r="BG714" i="2"/>
  <c r="L714" i="2"/>
  <c r="M714" i="2"/>
  <c r="BH714" i="2"/>
  <c r="L962" i="2"/>
  <c r="BE962" i="2"/>
  <c r="CC962" i="2"/>
  <c r="J962" i="2"/>
  <c r="BF962" i="2"/>
  <c r="G962" i="2"/>
  <c r="H962" i="2" s="1"/>
  <c r="K962" i="2"/>
  <c r="BG962" i="2"/>
  <c r="BH962" i="2"/>
  <c r="G1987" i="2"/>
  <c r="H1987" i="2" s="1"/>
  <c r="L1987" i="2"/>
  <c r="K1987" i="2"/>
  <c r="J1987" i="2"/>
  <c r="BE1987" i="2"/>
  <c r="BF1987" i="2"/>
  <c r="BG1987" i="2"/>
  <c r="BH1987" i="2"/>
  <c r="L2945" i="2"/>
  <c r="J2945" i="2"/>
  <c r="K2945" i="2"/>
  <c r="BE2945" i="2"/>
  <c r="BF2945" i="2"/>
  <c r="BG2945" i="2"/>
  <c r="BH2945" i="2"/>
  <c r="G2945" i="2"/>
  <c r="H2945" i="2" s="1"/>
  <c r="J1754" i="2"/>
  <c r="K1754" i="2"/>
  <c r="G1754" i="2"/>
  <c r="H1754" i="2" s="1"/>
  <c r="L1754" i="2"/>
  <c r="BE1754" i="2"/>
  <c r="BF1754" i="2"/>
  <c r="BG1754" i="2"/>
  <c r="BH1754" i="2"/>
  <c r="J2080" i="2"/>
  <c r="L2080" i="2"/>
  <c r="K2080" i="2"/>
  <c r="BE2080" i="2"/>
  <c r="BF2080" i="2"/>
  <c r="BG2080" i="2"/>
  <c r="BH2080" i="2"/>
  <c r="G2080" i="2"/>
  <c r="H2080" i="2" s="1"/>
  <c r="V44" i="1"/>
  <c r="BD2526" i="2"/>
  <c r="L2988" i="2"/>
  <c r="K2988" i="2"/>
  <c r="J2988" i="2"/>
  <c r="BE2988" i="2"/>
  <c r="BF2988" i="2"/>
  <c r="BG2988" i="2"/>
  <c r="BH2988" i="2"/>
  <c r="G2988" i="2"/>
  <c r="H2988" i="2" s="1"/>
  <c r="BE162" i="2"/>
  <c r="BF162" i="2"/>
  <c r="BG162" i="2"/>
  <c r="BH162" i="2"/>
  <c r="G162" i="2"/>
  <c r="H162" i="2" s="1"/>
  <c r="L162" i="2"/>
  <c r="J162" i="2"/>
  <c r="K162" i="2"/>
  <c r="BE974" i="2"/>
  <c r="BH974" i="2"/>
  <c r="BF974" i="2"/>
  <c r="L974" i="2"/>
  <c r="K974" i="2"/>
  <c r="BG974" i="2"/>
  <c r="CC974" i="2"/>
  <c r="G974" i="2"/>
  <c r="H974" i="2" s="1"/>
  <c r="J974" i="2"/>
  <c r="L1391" i="2"/>
  <c r="BF1391" i="2"/>
  <c r="BG1391" i="2"/>
  <c r="G1391" i="2"/>
  <c r="H1391" i="2" s="1"/>
  <c r="BH1391" i="2"/>
  <c r="K1391" i="2"/>
  <c r="J1391" i="2"/>
  <c r="BE1391" i="2"/>
  <c r="L2441" i="2"/>
  <c r="K2441" i="2"/>
  <c r="J2441" i="2"/>
  <c r="BE2441" i="2"/>
  <c r="BF2441" i="2"/>
  <c r="BG2441" i="2"/>
  <c r="BH2441" i="2"/>
  <c r="G2441" i="2"/>
  <c r="H2441" i="2" s="1"/>
  <c r="L1189" i="2"/>
  <c r="K1189" i="2"/>
  <c r="J1189" i="2"/>
  <c r="BE1189" i="2"/>
  <c r="BF1189" i="2"/>
  <c r="BG1189" i="2"/>
  <c r="BH1189" i="2"/>
  <c r="G1189" i="2"/>
  <c r="H1189" i="2" s="1"/>
  <c r="BF2896" i="2"/>
  <c r="BH2896" i="2"/>
  <c r="K2896" i="2"/>
  <c r="BE2896" i="2"/>
  <c r="CC2896" i="2"/>
  <c r="L2896" i="2"/>
  <c r="J2896" i="2"/>
  <c r="G2896" i="2"/>
  <c r="H2896" i="2" s="1"/>
  <c r="BG2896" i="2"/>
  <c r="L2228" i="2"/>
  <c r="J2228" i="2"/>
  <c r="K2228" i="2"/>
  <c r="BE2228" i="2"/>
  <c r="BF2228" i="2"/>
  <c r="BG2228" i="2"/>
  <c r="BH2228" i="2"/>
  <c r="G2228" i="2"/>
  <c r="H2228" i="2" s="1"/>
  <c r="BB3061" i="2"/>
  <c r="T49" i="1"/>
  <c r="BH236" i="2"/>
  <c r="L236" i="2"/>
  <c r="BE236" i="2"/>
  <c r="J236" i="2"/>
  <c r="G236" i="2"/>
  <c r="H236" i="2" s="1"/>
  <c r="BF236" i="2"/>
  <c r="BG236" i="2"/>
  <c r="J862" i="2"/>
  <c r="K862" i="2"/>
  <c r="G862" i="2"/>
  <c r="H862" i="2" s="1"/>
  <c r="BE862" i="2"/>
  <c r="BF862" i="2"/>
  <c r="BG862" i="2"/>
  <c r="BH862" i="2"/>
  <c r="L862" i="2"/>
  <c r="J887" i="2"/>
  <c r="K887" i="2"/>
  <c r="BE887" i="2"/>
  <c r="BF887" i="2"/>
  <c r="BG887" i="2"/>
  <c r="BH887" i="2"/>
  <c r="G887" i="2"/>
  <c r="H887" i="2" s="1"/>
  <c r="L887" i="2"/>
  <c r="BE1271" i="2"/>
  <c r="L1271" i="2"/>
  <c r="BH1271" i="2"/>
  <c r="BF1271" i="2"/>
  <c r="BG1271" i="2"/>
  <c r="J1271" i="2"/>
  <c r="K1271" i="2"/>
  <c r="G1271" i="2"/>
  <c r="H1271" i="2" s="1"/>
  <c r="L2266" i="2"/>
  <c r="K2266" i="2"/>
  <c r="J2266" i="2"/>
  <c r="BE2266" i="2"/>
  <c r="BF2266" i="2"/>
  <c r="BG2266" i="2"/>
  <c r="BH2266" i="2"/>
  <c r="G2266" i="2"/>
  <c r="H2266" i="2" s="1"/>
  <c r="K2486" i="2"/>
  <c r="L2486" i="2"/>
  <c r="J2486" i="2"/>
  <c r="BE2486" i="2"/>
  <c r="BF2486" i="2"/>
  <c r="BG2486" i="2"/>
  <c r="BH2486" i="2"/>
  <c r="G2486" i="2"/>
  <c r="H2486" i="2" s="1"/>
  <c r="L2307" i="2"/>
  <c r="K2307" i="2"/>
  <c r="J2307" i="2"/>
  <c r="BG2307" i="2"/>
  <c r="BH2307" i="2"/>
  <c r="G2307" i="2"/>
  <c r="H2307" i="2" s="1"/>
  <c r="BE2307" i="2"/>
  <c r="BF2307" i="2"/>
  <c r="BX2307" i="2"/>
  <c r="BG1019" i="2"/>
  <c r="CC1019" i="2"/>
  <c r="K1019" i="2"/>
  <c r="BE1019" i="2"/>
  <c r="L1019" i="2"/>
  <c r="J1019" i="2"/>
  <c r="G1019" i="2"/>
  <c r="H1019" i="2" s="1"/>
  <c r="BH1019" i="2"/>
  <c r="BF1019" i="2"/>
  <c r="D3061" i="2"/>
  <c r="L49" i="1"/>
  <c r="G1426" i="2"/>
  <c r="H1426" i="2" s="1"/>
  <c r="BG1426" i="2"/>
  <c r="BE1426" i="2"/>
  <c r="BF1426" i="2"/>
  <c r="L1426" i="2"/>
  <c r="K1426" i="2"/>
  <c r="BH1426" i="2"/>
  <c r="J1426" i="2"/>
  <c r="G3224" i="2"/>
  <c r="H3224" i="2" s="1"/>
  <c r="L3224" i="2"/>
  <c r="J3224" i="2"/>
  <c r="K3224" i="2"/>
  <c r="BE3224" i="2"/>
  <c r="BF3224" i="2"/>
  <c r="BG3224" i="2"/>
  <c r="BH3224" i="2"/>
  <c r="K878" i="2"/>
  <c r="J878" i="2"/>
  <c r="L878" i="2"/>
  <c r="BE878" i="2"/>
  <c r="BF878" i="2"/>
  <c r="BG878" i="2"/>
  <c r="BH878" i="2"/>
  <c r="G878" i="2"/>
  <c r="H878" i="2" s="1"/>
  <c r="L1393" i="2"/>
  <c r="BF1393" i="2"/>
  <c r="BG1393" i="2"/>
  <c r="BH1393" i="2"/>
  <c r="BE1393" i="2"/>
  <c r="J1393" i="2"/>
  <c r="G1393" i="2"/>
  <c r="H1393" i="2" s="1"/>
  <c r="K1393" i="2"/>
  <c r="L2134" i="2"/>
  <c r="CC2134" i="2"/>
  <c r="G2134" i="2"/>
  <c r="H2134" i="2" s="1"/>
  <c r="BH2134" i="2"/>
  <c r="K2134" i="2"/>
  <c r="BG2134" i="2"/>
  <c r="BE2134" i="2"/>
  <c r="G2641" i="2"/>
  <c r="H2641" i="2" s="1"/>
  <c r="J2641" i="2"/>
  <c r="CD2641" i="2"/>
  <c r="L2641" i="2"/>
  <c r="L52" i="1"/>
  <c r="D3233" i="2"/>
  <c r="J3000" i="2"/>
  <c r="K3000" i="2"/>
  <c r="L3000" i="2"/>
  <c r="BE3000" i="2"/>
  <c r="BF3000" i="2"/>
  <c r="BG3000" i="2"/>
  <c r="BH3000" i="2"/>
  <c r="G3000" i="2"/>
  <c r="H3000" i="2" s="1"/>
  <c r="BG1046" i="2"/>
  <c r="BH1046" i="2"/>
  <c r="G1046" i="2"/>
  <c r="H1046" i="2" s="1"/>
  <c r="BE1046" i="2"/>
  <c r="J1046" i="2"/>
  <c r="M1046" i="2" s="1"/>
  <c r="G2319" i="2"/>
  <c r="H2319" i="2" s="1"/>
  <c r="BX2319" i="2"/>
  <c r="L2319" i="2"/>
  <c r="K2319" i="2"/>
  <c r="J2319" i="2"/>
  <c r="BH2319" i="2"/>
  <c r="BE2319" i="2"/>
  <c r="BF2319" i="2"/>
  <c r="BG2319" i="2"/>
  <c r="L3035" i="2"/>
  <c r="K3035" i="2"/>
  <c r="J3035" i="2"/>
  <c r="BG3035" i="2"/>
  <c r="BH3035" i="2"/>
  <c r="G3035" i="2"/>
  <c r="H3035" i="2" s="1"/>
  <c r="BF3035" i="2"/>
  <c r="BE3035" i="2"/>
  <c r="G1461" i="2"/>
  <c r="H1461" i="2" s="1"/>
  <c r="J1461" i="2"/>
  <c r="BF1461" i="2"/>
  <c r="BG1461" i="2"/>
  <c r="BH1461" i="2"/>
  <c r="BE1461" i="2"/>
  <c r="L1461" i="2"/>
  <c r="K1461" i="2"/>
  <c r="CC383" i="2"/>
  <c r="J383" i="2"/>
  <c r="M383" i="2" s="1"/>
  <c r="L2230" i="2"/>
  <c r="J2230" i="2"/>
  <c r="K2230" i="2"/>
  <c r="BE2230" i="2"/>
  <c r="BF2230" i="2"/>
  <c r="BG2230" i="2"/>
  <c r="BH2230" i="2"/>
  <c r="G2230" i="2"/>
  <c r="H2230" i="2" s="1"/>
  <c r="K2991" i="2"/>
  <c r="L2991" i="2"/>
  <c r="BE2991" i="2"/>
  <c r="BF2991" i="2"/>
  <c r="BG2991" i="2"/>
  <c r="BH2991" i="2"/>
  <c r="G2991" i="2"/>
  <c r="H2991" i="2" s="1"/>
  <c r="J2991" i="2"/>
  <c r="G2393" i="2"/>
  <c r="H2393" i="2" s="1"/>
  <c r="J2393" i="2"/>
  <c r="BF2393" i="2"/>
  <c r="CC2393" i="2"/>
  <c r="BH2393" i="2"/>
  <c r="K2393" i="2"/>
  <c r="L2393" i="2"/>
  <c r="G1464" i="2"/>
  <c r="H1464" i="2" s="1"/>
  <c r="BE1464" i="2"/>
  <c r="J1464" i="2"/>
  <c r="K1464" i="2"/>
  <c r="BG1464" i="2"/>
  <c r="L1464" i="2"/>
  <c r="BH1464" i="2"/>
  <c r="BF1464" i="2"/>
  <c r="G186" i="2"/>
  <c r="H186" i="2" s="1"/>
  <c r="BE186" i="2"/>
  <c r="BF186" i="2"/>
  <c r="BG186" i="2"/>
  <c r="BH186" i="2"/>
  <c r="K186" i="2"/>
  <c r="L186" i="2"/>
  <c r="J186" i="2"/>
  <c r="V36" i="1"/>
  <c r="BD2071" i="2"/>
  <c r="CC1298" i="2"/>
  <c r="G1298" i="2"/>
  <c r="H1298" i="2" s="1"/>
  <c r="L1298" i="2"/>
  <c r="K1298" i="2"/>
  <c r="J1298" i="2"/>
  <c r="G1439" i="2"/>
  <c r="H1439" i="2" s="1"/>
  <c r="BH1439" i="2"/>
  <c r="BF1439" i="2"/>
  <c r="K1439" i="2"/>
  <c r="L1439" i="2"/>
  <c r="J1439" i="2"/>
  <c r="BE1439" i="2"/>
  <c r="BG1439" i="2"/>
  <c r="K890" i="2"/>
  <c r="J890" i="2"/>
  <c r="L890" i="2"/>
  <c r="G890" i="2"/>
  <c r="H890" i="2" s="1"/>
  <c r="BE890" i="2"/>
  <c r="BF890" i="2"/>
  <c r="BG890" i="2"/>
  <c r="BH890" i="2"/>
  <c r="BG1861" i="2"/>
  <c r="G1861" i="2"/>
  <c r="H1861" i="2" s="1"/>
  <c r="CC1861" i="2"/>
  <c r="K1861" i="2"/>
  <c r="J1861" i="2"/>
  <c r="L1861" i="2"/>
  <c r="BE1861" i="2"/>
  <c r="BF1861" i="2"/>
  <c r="BH1861" i="2"/>
  <c r="L2933" i="2"/>
  <c r="J2933" i="2"/>
  <c r="K2933" i="2"/>
  <c r="BE2933" i="2"/>
  <c r="BF2933" i="2"/>
  <c r="BG2933" i="2"/>
  <c r="BH2933" i="2"/>
  <c r="G2933" i="2"/>
  <c r="H2933" i="2" s="1"/>
  <c r="G111" i="2"/>
  <c r="H111" i="2" s="1"/>
  <c r="J111" i="2"/>
  <c r="BG111" i="2"/>
  <c r="BH111" i="2"/>
  <c r="K111" i="2"/>
  <c r="BE111" i="2"/>
  <c r="L111" i="2"/>
  <c r="BF111" i="2"/>
  <c r="K911" i="2"/>
  <c r="J911" i="2"/>
  <c r="BE911" i="2"/>
  <c r="BF911" i="2"/>
  <c r="BG911" i="2"/>
  <c r="BH911" i="2"/>
  <c r="G911" i="2"/>
  <c r="H911" i="2" s="1"/>
  <c r="L911" i="2"/>
  <c r="G1734" i="2"/>
  <c r="H1734" i="2" s="1"/>
  <c r="BF1734" i="2"/>
  <c r="K1734" i="2"/>
  <c r="BE1734" i="2"/>
  <c r="J1734" i="2"/>
  <c r="BH1734" i="2"/>
  <c r="BG1734" i="2"/>
  <c r="L1734" i="2"/>
  <c r="J2044" i="2"/>
  <c r="L2044" i="2"/>
  <c r="K2044" i="2"/>
  <c r="BF2044" i="2"/>
  <c r="BG2044" i="2"/>
  <c r="BH2044" i="2"/>
  <c r="G2044" i="2"/>
  <c r="H2044" i="2" s="1"/>
  <c r="BE2044" i="2"/>
  <c r="L1252" i="2"/>
  <c r="G1252" i="2"/>
  <c r="H1252" i="2" s="1"/>
  <c r="BG1252" i="2"/>
  <c r="J1252" i="2"/>
  <c r="K1252" i="2"/>
  <c r="BH1252" i="2"/>
  <c r="BE1252" i="2"/>
  <c r="BF1252" i="2"/>
  <c r="G815" i="2"/>
  <c r="H815" i="2" s="1"/>
  <c r="J815" i="2"/>
  <c r="CC815" i="2"/>
  <c r="K815" i="2"/>
  <c r="J2997" i="2"/>
  <c r="K2997" i="2"/>
  <c r="L2997" i="2"/>
  <c r="G2997" i="2"/>
  <c r="H2997" i="2" s="1"/>
  <c r="BE2997" i="2"/>
  <c r="BF2997" i="2"/>
  <c r="BG2997" i="2"/>
  <c r="BH2997" i="2"/>
  <c r="BG144" i="2"/>
  <c r="BH144" i="2"/>
  <c r="G144" i="2"/>
  <c r="H144" i="2" s="1"/>
  <c r="BE144" i="2"/>
  <c r="BF144" i="2"/>
  <c r="K144" i="2"/>
  <c r="J144" i="2"/>
  <c r="L144" i="2"/>
  <c r="L2512" i="2"/>
  <c r="J2512" i="2"/>
  <c r="K2512" i="2"/>
  <c r="BG2512" i="2"/>
  <c r="BH2512" i="2"/>
  <c r="G2512" i="2"/>
  <c r="H2512" i="2" s="1"/>
  <c r="BE2512" i="2"/>
  <c r="BF2512" i="2"/>
  <c r="K2529" i="2"/>
  <c r="J2529" i="2"/>
  <c r="L1202" i="2"/>
  <c r="K1202" i="2"/>
  <c r="J1202" i="2"/>
  <c r="BH1202" i="2"/>
  <c r="G1202" i="2"/>
  <c r="H1202" i="2" s="1"/>
  <c r="BE1202" i="2"/>
  <c r="BF1202" i="2"/>
  <c r="BG1202" i="2"/>
  <c r="BG2500" i="2"/>
  <c r="BH2500" i="2"/>
  <c r="G2500" i="2"/>
  <c r="H2500" i="2" s="1"/>
  <c r="BE2500" i="2"/>
  <c r="BF2500" i="2"/>
  <c r="K2500" i="2"/>
  <c r="L2500" i="2"/>
  <c r="J2500" i="2"/>
  <c r="L21" i="1"/>
  <c r="D1227" i="2"/>
  <c r="T30" i="1"/>
  <c r="BB1816" i="2"/>
  <c r="E2458" i="2"/>
  <c r="N43" i="1"/>
  <c r="L688" i="2"/>
  <c r="CC688" i="2"/>
  <c r="BG688" i="2"/>
  <c r="BH688" i="2"/>
  <c r="BF688" i="2"/>
  <c r="BE688" i="2"/>
  <c r="K688" i="2"/>
  <c r="G688" i="2"/>
  <c r="H688" i="2" s="1"/>
  <c r="J688" i="2"/>
  <c r="G690" i="2"/>
  <c r="H690" i="2" s="1"/>
  <c r="BE690" i="2"/>
  <c r="L690" i="2"/>
  <c r="BG690" i="2"/>
  <c r="BF690" i="2"/>
  <c r="BH690" i="2"/>
  <c r="J690" i="2"/>
  <c r="L2059" i="2"/>
  <c r="K2059" i="2"/>
  <c r="J2059" i="2"/>
  <c r="G2059" i="2"/>
  <c r="H2059" i="2" s="1"/>
  <c r="BE2059" i="2"/>
  <c r="BF2059" i="2"/>
  <c r="BG2059" i="2"/>
  <c r="BH2059" i="2"/>
  <c r="L1672" i="2"/>
  <c r="J1672" i="2"/>
  <c r="K1672" i="2"/>
  <c r="G3201" i="2"/>
  <c r="H3201" i="2" s="1"/>
  <c r="J3201" i="2"/>
  <c r="K3201" i="2"/>
  <c r="L3201" i="2"/>
  <c r="BE3201" i="2"/>
  <c r="BF3201" i="2"/>
  <c r="BG3201" i="2"/>
  <c r="BH3201" i="2"/>
  <c r="BE2699" i="2"/>
  <c r="G2699" i="2"/>
  <c r="H2699" i="2" s="1"/>
  <c r="K2699" i="2"/>
  <c r="BG2699" i="2"/>
  <c r="BF2699" i="2"/>
  <c r="L2699" i="2"/>
  <c r="J2699" i="2"/>
  <c r="BH2699" i="2"/>
  <c r="BF718" i="2"/>
  <c r="J718" i="2"/>
  <c r="CC718" i="2"/>
  <c r="BE718" i="2"/>
  <c r="G718" i="2"/>
  <c r="H718" i="2" s="1"/>
  <c r="K718" i="2"/>
  <c r="BH718" i="2"/>
  <c r="BG718" i="2"/>
  <c r="L718" i="2"/>
  <c r="D2526" i="2"/>
  <c r="L44" i="1"/>
  <c r="CC1362" i="2"/>
  <c r="K1362" i="2"/>
  <c r="G1362" i="2"/>
  <c r="H1362" i="2" s="1"/>
  <c r="J1362" i="2"/>
  <c r="J2065" i="2"/>
  <c r="L2065" i="2"/>
  <c r="K2065" i="2"/>
  <c r="BH2065" i="2"/>
  <c r="G2065" i="2"/>
  <c r="H2065" i="2" s="1"/>
  <c r="BE2065" i="2"/>
  <c r="BF2065" i="2"/>
  <c r="BG2065" i="2"/>
  <c r="L1441" i="2"/>
  <c r="BE1441" i="2"/>
  <c r="BF1441" i="2"/>
  <c r="BG1441" i="2"/>
  <c r="BH1441" i="2"/>
  <c r="G1441" i="2"/>
  <c r="H1441" i="2" s="1"/>
  <c r="K1441" i="2"/>
  <c r="J1441" i="2"/>
  <c r="L126" i="2"/>
  <c r="J126" i="2"/>
  <c r="BH126" i="2"/>
  <c r="BF126" i="2"/>
  <c r="K126" i="2"/>
  <c r="G126" i="2"/>
  <c r="H126" i="2" s="1"/>
  <c r="BE126" i="2"/>
  <c r="BG126" i="2"/>
  <c r="CC126" i="2"/>
  <c r="K2659" i="2"/>
  <c r="L2659" i="2"/>
  <c r="CD2659" i="2"/>
  <c r="J2659" i="2"/>
  <c r="K658" i="2"/>
  <c r="BG774" i="2"/>
  <c r="BH394" i="2"/>
  <c r="BA2924" i="2"/>
  <c r="E2917" i="2"/>
  <c r="BA2918" i="2"/>
  <c r="BD2917" i="2"/>
  <c r="BC2917" i="2"/>
  <c r="E831" i="2"/>
  <c r="BD2623" i="2"/>
  <c r="BC339" i="2"/>
  <c r="D831" i="2"/>
  <c r="D130" i="2"/>
  <c r="E420" i="2"/>
  <c r="BC633" i="2"/>
  <c r="BA1721" i="2"/>
  <c r="L1598" i="2"/>
  <c r="J2542" i="2"/>
  <c r="BH2553" i="2"/>
  <c r="G943" i="2"/>
  <c r="H943" i="2" s="1"/>
  <c r="BH815" i="2"/>
  <c r="BF235" i="2"/>
  <c r="J2771" i="2"/>
  <c r="J784" i="2"/>
  <c r="J658" i="2"/>
  <c r="BH2659" i="2"/>
  <c r="BF2552" i="2"/>
  <c r="M573" i="2"/>
  <c r="M1130" i="2"/>
  <c r="G2142" i="2"/>
  <c r="H2142" i="2" s="1"/>
  <c r="BG978" i="2"/>
  <c r="BG788" i="2"/>
  <c r="J1055" i="2"/>
  <c r="BE2607" i="2"/>
  <c r="BF2716" i="2"/>
  <c r="BE511" i="2"/>
  <c r="BG538" i="2"/>
  <c r="K509" i="2"/>
  <c r="M2678" i="2"/>
  <c r="BE1307" i="2"/>
  <c r="CC2906" i="2"/>
  <c r="BG1491" i="2"/>
  <c r="BE2691" i="2"/>
  <c r="BF1362" i="2"/>
  <c r="BH780" i="2"/>
  <c r="BF312" i="2"/>
  <c r="BF2354" i="2"/>
  <c r="G803" i="2"/>
  <c r="H803" i="2" s="1"/>
  <c r="K803" i="2"/>
  <c r="BE803" i="2"/>
  <c r="BH803" i="2"/>
  <c r="BG803" i="2"/>
  <c r="L803" i="2"/>
  <c r="BF803" i="2"/>
  <c r="J1889" i="2"/>
  <c r="K1889" i="2"/>
  <c r="L1889" i="2"/>
  <c r="BE1889" i="2"/>
  <c r="BF1889" i="2"/>
  <c r="BG1889" i="2"/>
  <c r="BH1889" i="2"/>
  <c r="G1889" i="2"/>
  <c r="H1889" i="2" s="1"/>
  <c r="J2235" i="2"/>
  <c r="K2235" i="2"/>
  <c r="L2235" i="2"/>
  <c r="G2235" i="2"/>
  <c r="H2235" i="2" s="1"/>
  <c r="BE2235" i="2"/>
  <c r="BF2235" i="2"/>
  <c r="BG2235" i="2"/>
  <c r="BH2235" i="2"/>
  <c r="BF1057" i="2"/>
  <c r="CD1057" i="2"/>
  <c r="J1057" i="2"/>
  <c r="K1057" i="2"/>
  <c r="BH1057" i="2"/>
  <c r="L1057" i="2"/>
  <c r="BG1057" i="2"/>
  <c r="G1057" i="2"/>
  <c r="H1057" i="2" s="1"/>
  <c r="BE1057" i="2"/>
  <c r="K1581" i="2"/>
  <c r="CC1581" i="2"/>
  <c r="L1581" i="2"/>
  <c r="J1581" i="2"/>
  <c r="CC2129" i="2"/>
  <c r="G2129" i="2"/>
  <c r="H2129" i="2" s="1"/>
  <c r="K2129" i="2"/>
  <c r="J2129" i="2"/>
  <c r="L2129" i="2"/>
  <c r="L971" i="2"/>
  <c r="BH971" i="2"/>
  <c r="BE971" i="2"/>
  <c r="K971" i="2"/>
  <c r="CC971" i="2"/>
  <c r="BF971" i="2"/>
  <c r="G971" i="2"/>
  <c r="H971" i="2" s="1"/>
  <c r="BG971" i="2"/>
  <c r="J971" i="2"/>
  <c r="G1760" i="2"/>
  <c r="H1760" i="2" s="1"/>
  <c r="J1760" i="2"/>
  <c r="K1760" i="2"/>
  <c r="L1760" i="2"/>
  <c r="BE1760" i="2"/>
  <c r="BF1760" i="2"/>
  <c r="BG1760" i="2"/>
  <c r="BH1760" i="2"/>
  <c r="BE266" i="2"/>
  <c r="BF266" i="2"/>
  <c r="J266" i="2"/>
  <c r="CC266" i="2"/>
  <c r="K266" i="2"/>
  <c r="G266" i="2"/>
  <c r="H266" i="2" s="1"/>
  <c r="BG266" i="2"/>
  <c r="L266" i="2"/>
  <c r="BH266" i="2"/>
  <c r="L916" i="2"/>
  <c r="K916" i="2"/>
  <c r="J916" i="2"/>
  <c r="BE916" i="2"/>
  <c r="BF916" i="2"/>
  <c r="BG916" i="2"/>
  <c r="BH916" i="2"/>
  <c r="G916" i="2"/>
  <c r="H916" i="2" s="1"/>
  <c r="G1812" i="2"/>
  <c r="H1812" i="2" s="1"/>
  <c r="J1812" i="2"/>
  <c r="K1812" i="2"/>
  <c r="L1812" i="2"/>
  <c r="BF1812" i="2"/>
  <c r="BG1812" i="2"/>
  <c r="BH1812" i="2"/>
  <c r="BE1812" i="2"/>
  <c r="K906" i="2"/>
  <c r="L906" i="2"/>
  <c r="J906" i="2"/>
  <c r="BE906" i="2"/>
  <c r="BF906" i="2"/>
  <c r="BG906" i="2"/>
  <c r="BH906" i="2"/>
  <c r="G906" i="2"/>
  <c r="H906" i="2" s="1"/>
  <c r="J2090" i="2"/>
  <c r="L2090" i="2"/>
  <c r="K2090" i="2"/>
  <c r="BE2090" i="2"/>
  <c r="BF2090" i="2"/>
  <c r="BG2090" i="2"/>
  <c r="BH2090" i="2"/>
  <c r="G2090" i="2"/>
  <c r="H2090" i="2" s="1"/>
  <c r="L2444" i="2"/>
  <c r="K2444" i="2"/>
  <c r="J2444" i="2"/>
  <c r="G2444" i="2"/>
  <c r="H2444" i="2" s="1"/>
  <c r="BE2444" i="2"/>
  <c r="BF2444" i="2"/>
  <c r="BG2444" i="2"/>
  <c r="BH2444" i="2"/>
  <c r="L136" i="2"/>
  <c r="G136" i="2"/>
  <c r="H136" i="2" s="1"/>
  <c r="K136" i="2"/>
  <c r="J136" i="2"/>
  <c r="BE136" i="2"/>
  <c r="BF136" i="2"/>
  <c r="BG136" i="2"/>
  <c r="BH136" i="2"/>
  <c r="J3055" i="2"/>
  <c r="L3055" i="2"/>
  <c r="K3055" i="2"/>
  <c r="BE3055" i="2"/>
  <c r="BF3055" i="2"/>
  <c r="BG3055" i="2"/>
  <c r="BH3055" i="2"/>
  <c r="G3055" i="2"/>
  <c r="H3055" i="2" s="1"/>
  <c r="J1003" i="2"/>
  <c r="G1003" i="2"/>
  <c r="H1003" i="2" s="1"/>
  <c r="J2039" i="2"/>
  <c r="L2039" i="2"/>
  <c r="K2039" i="2"/>
  <c r="BH2039" i="2"/>
  <c r="G2039" i="2"/>
  <c r="H2039" i="2" s="1"/>
  <c r="BE2039" i="2"/>
  <c r="BF2039" i="2"/>
  <c r="BG2039" i="2"/>
  <c r="BE584" i="2"/>
  <c r="BF584" i="2"/>
  <c r="L584" i="2"/>
  <c r="BG584" i="2"/>
  <c r="K584" i="2"/>
  <c r="BH584" i="2"/>
  <c r="J584" i="2"/>
  <c r="G584" i="2"/>
  <c r="H584" i="2" s="1"/>
  <c r="K905" i="2"/>
  <c r="L905" i="2"/>
  <c r="J905" i="2"/>
  <c r="BF905" i="2"/>
  <c r="BG905" i="2"/>
  <c r="BH905" i="2"/>
  <c r="G905" i="2"/>
  <c r="H905" i="2" s="1"/>
  <c r="BE905" i="2"/>
  <c r="K2482" i="2"/>
  <c r="L2482" i="2"/>
  <c r="J2482" i="2"/>
  <c r="BE2482" i="2"/>
  <c r="BF2482" i="2"/>
  <c r="BG2482" i="2"/>
  <c r="BH2482" i="2"/>
  <c r="G2482" i="2"/>
  <c r="H2482" i="2" s="1"/>
  <c r="K2998" i="2"/>
  <c r="G2998" i="2"/>
  <c r="H2998" i="2" s="1"/>
  <c r="BE2998" i="2"/>
  <c r="BF2998" i="2"/>
  <c r="BG2998" i="2"/>
  <c r="BH2998" i="2"/>
  <c r="J2998" i="2"/>
  <c r="L2998" i="2"/>
  <c r="G696" i="2"/>
  <c r="H696" i="2" s="1"/>
  <c r="L696" i="2"/>
  <c r="BG696" i="2"/>
  <c r="BH696" i="2"/>
  <c r="K696" i="2"/>
  <c r="BE696" i="2"/>
  <c r="CC696" i="2"/>
  <c r="J696" i="2"/>
  <c r="BF696" i="2"/>
  <c r="L2297" i="2"/>
  <c r="K2297" i="2"/>
  <c r="J2297" i="2"/>
  <c r="BX2297" i="2"/>
  <c r="BE2297" i="2"/>
  <c r="BF2297" i="2"/>
  <c r="BG2297" i="2"/>
  <c r="BH2297" i="2"/>
  <c r="G2297" i="2"/>
  <c r="H2297" i="2" s="1"/>
  <c r="J2051" i="2"/>
  <c r="L2051" i="2"/>
  <c r="K2051" i="2"/>
  <c r="BE2051" i="2"/>
  <c r="BF2051" i="2"/>
  <c r="BG2051" i="2"/>
  <c r="BH2051" i="2"/>
  <c r="G2051" i="2"/>
  <c r="H2051" i="2" s="1"/>
  <c r="G22" i="2"/>
  <c r="H22" i="2" s="1"/>
  <c r="J22" i="2"/>
  <c r="BE22" i="2"/>
  <c r="BF22" i="2"/>
  <c r="BG22" i="2"/>
  <c r="K22" i="2"/>
  <c r="BH22" i="2"/>
  <c r="L22" i="2"/>
  <c r="P14" i="1"/>
  <c r="F587" i="2"/>
  <c r="J829" i="2"/>
  <c r="CC829" i="2"/>
  <c r="G829" i="2"/>
  <c r="H829" i="2" s="1"/>
  <c r="L829" i="2"/>
  <c r="K829" i="2"/>
  <c r="L2258" i="2"/>
  <c r="J2258" i="2"/>
  <c r="BE2258" i="2"/>
  <c r="BF2258" i="2"/>
  <c r="BG2258" i="2"/>
  <c r="BH2258" i="2"/>
  <c r="G2258" i="2"/>
  <c r="H2258" i="2" s="1"/>
  <c r="K2258" i="2"/>
  <c r="L2946" i="2"/>
  <c r="J2946" i="2"/>
  <c r="K2946" i="2"/>
  <c r="G2946" i="2"/>
  <c r="H2946" i="2" s="1"/>
  <c r="BE2946" i="2"/>
  <c r="BF2946" i="2"/>
  <c r="BG2946" i="2"/>
  <c r="BH2946" i="2"/>
  <c r="L2515" i="2"/>
  <c r="J2515" i="2"/>
  <c r="K2515" i="2"/>
  <c r="BG2515" i="2"/>
  <c r="BH2515" i="2"/>
  <c r="G2515" i="2"/>
  <c r="H2515" i="2" s="1"/>
  <c r="BE2515" i="2"/>
  <c r="BF2515" i="2"/>
  <c r="BG145" i="2"/>
  <c r="K145" i="2"/>
  <c r="BH145" i="2"/>
  <c r="J145" i="2"/>
  <c r="G145" i="2"/>
  <c r="H145" i="2" s="1"/>
  <c r="BE145" i="2"/>
  <c r="BF145" i="2"/>
  <c r="L145" i="2"/>
  <c r="L2972" i="2"/>
  <c r="K2972" i="2"/>
  <c r="J2972" i="2"/>
  <c r="BE2972" i="2"/>
  <c r="BF2972" i="2"/>
  <c r="BG2972" i="2"/>
  <c r="BH2972" i="2"/>
  <c r="G2972" i="2"/>
  <c r="H2972" i="2" s="1"/>
  <c r="K705" i="2"/>
  <c r="BG705" i="2"/>
  <c r="G705" i="2"/>
  <c r="H705" i="2" s="1"/>
  <c r="J705" i="2"/>
  <c r="BE705" i="2"/>
  <c r="CC705" i="2"/>
  <c r="BF705" i="2"/>
  <c r="L705" i="2"/>
  <c r="BH705" i="2"/>
  <c r="F207" i="2"/>
  <c r="P6" i="1"/>
  <c r="L720" i="2"/>
  <c r="BH720" i="2"/>
  <c r="G720" i="2"/>
  <c r="H720" i="2" s="1"/>
  <c r="J720" i="2"/>
  <c r="K720" i="2"/>
  <c r="BF720" i="2"/>
  <c r="BG720" i="2"/>
  <c r="BE720" i="2"/>
  <c r="CC720" i="2"/>
  <c r="L7" i="2"/>
  <c r="BE7" i="2"/>
  <c r="BF7" i="2"/>
  <c r="BG7" i="2"/>
  <c r="BH7" i="2"/>
  <c r="J7" i="2"/>
  <c r="K7" i="2"/>
  <c r="G7" i="2"/>
  <c r="H7" i="2" s="1"/>
  <c r="K1826" i="2"/>
  <c r="J1826" i="2"/>
  <c r="L1826" i="2"/>
  <c r="BG1826" i="2"/>
  <c r="BH1826" i="2"/>
  <c r="G1826" i="2"/>
  <c r="H1826" i="2" s="1"/>
  <c r="BE1826" i="2"/>
  <c r="BF1826" i="2"/>
  <c r="G1435" i="2"/>
  <c r="H1435" i="2" s="1"/>
  <c r="J1435" i="2"/>
  <c r="L1435" i="2"/>
  <c r="K1435" i="2"/>
  <c r="BE1435" i="2"/>
  <c r="BF1435" i="2"/>
  <c r="BG1435" i="2"/>
  <c r="BH1435" i="2"/>
  <c r="J375" i="2"/>
  <c r="K375" i="2"/>
  <c r="CC375" i="2"/>
  <c r="BH2125" i="2"/>
  <c r="K2125" i="2"/>
  <c r="L2125" i="2"/>
  <c r="J2125" i="2"/>
  <c r="BF2125" i="2"/>
  <c r="BG2125" i="2"/>
  <c r="BE2125" i="2"/>
  <c r="G2125" i="2"/>
  <c r="H2125" i="2" s="1"/>
  <c r="J1888" i="2"/>
  <c r="K1888" i="2"/>
  <c r="L1888" i="2"/>
  <c r="BE1888" i="2"/>
  <c r="BF1888" i="2"/>
  <c r="BG1888" i="2"/>
  <c r="BH1888" i="2"/>
  <c r="G1888" i="2"/>
  <c r="H1888" i="2" s="1"/>
  <c r="L2935" i="2"/>
  <c r="J2935" i="2"/>
  <c r="K2935" i="2"/>
  <c r="BE2935" i="2"/>
  <c r="BF2935" i="2"/>
  <c r="BG2935" i="2"/>
  <c r="BH2935" i="2"/>
  <c r="G2935" i="2"/>
  <c r="H2935" i="2" s="1"/>
  <c r="P18" i="1"/>
  <c r="F932" i="2"/>
  <c r="J2062" i="2"/>
  <c r="L2062" i="2"/>
  <c r="K2062" i="2"/>
  <c r="G2062" i="2"/>
  <c r="H2062" i="2" s="1"/>
  <c r="BE2062" i="2"/>
  <c r="BF2062" i="2"/>
  <c r="BG2062" i="2"/>
  <c r="BH2062" i="2"/>
  <c r="K3170" i="2"/>
  <c r="BE3170" i="2"/>
  <c r="BF3170" i="2"/>
  <c r="BG3170" i="2"/>
  <c r="BH3170" i="2"/>
  <c r="G3170" i="2"/>
  <c r="H3170" i="2" s="1"/>
  <c r="J3170" i="2"/>
  <c r="L3170" i="2"/>
  <c r="G1224" i="2"/>
  <c r="H1224" i="2" s="1"/>
  <c r="BE1224" i="2"/>
  <c r="BF1224" i="2"/>
  <c r="BG1224" i="2"/>
  <c r="BH1224" i="2"/>
  <c r="J1224" i="2"/>
  <c r="K1224" i="2"/>
  <c r="L1224" i="2"/>
  <c r="G2882" i="2"/>
  <c r="H2882" i="2" s="1"/>
  <c r="L2882" i="2"/>
  <c r="K2882" i="2"/>
  <c r="CC2882" i="2"/>
  <c r="BG2882" i="2"/>
  <c r="BF2882" i="2"/>
  <c r="J2882" i="2"/>
  <c r="BE2882" i="2"/>
  <c r="G1471" i="2"/>
  <c r="H1471" i="2" s="1"/>
  <c r="J1471" i="2"/>
  <c r="BF1471" i="2"/>
  <c r="L1471" i="2"/>
  <c r="K1471" i="2"/>
  <c r="BH1471" i="2"/>
  <c r="BG1471" i="2"/>
  <c r="BE1471" i="2"/>
  <c r="CC401" i="2"/>
  <c r="K401" i="2"/>
  <c r="J401" i="2"/>
  <c r="K3034" i="2"/>
  <c r="BE3034" i="2"/>
  <c r="BF3034" i="2"/>
  <c r="BG3034" i="2"/>
  <c r="BH3034" i="2"/>
  <c r="G3034" i="2"/>
  <c r="H3034" i="2" s="1"/>
  <c r="L3034" i="2"/>
  <c r="J3034" i="2"/>
  <c r="G34" i="2"/>
  <c r="H34" i="2" s="1"/>
  <c r="J34" i="2"/>
  <c r="BE34" i="2"/>
  <c r="BF34" i="2"/>
  <c r="BG34" i="2"/>
  <c r="BH34" i="2"/>
  <c r="L34" i="2"/>
  <c r="K34" i="2"/>
  <c r="K15" i="2"/>
  <c r="BE15" i="2"/>
  <c r="BF15" i="2"/>
  <c r="L15" i="2"/>
  <c r="BG15" i="2"/>
  <c r="BH15" i="2"/>
  <c r="G15" i="2"/>
  <c r="H15" i="2" s="1"/>
  <c r="J15" i="2"/>
  <c r="BG203" i="2"/>
  <c r="BH203" i="2"/>
  <c r="J203" i="2"/>
  <c r="G203" i="2"/>
  <c r="H203" i="2" s="1"/>
  <c r="K203" i="2"/>
  <c r="BE203" i="2"/>
  <c r="L203" i="2"/>
  <c r="BF203" i="2"/>
  <c r="G745" i="2"/>
  <c r="H745" i="2" s="1"/>
  <c r="J745" i="2"/>
  <c r="L745" i="2"/>
  <c r="CC745" i="2"/>
  <c r="K745" i="2"/>
  <c r="G746" i="2"/>
  <c r="H746" i="2" s="1"/>
  <c r="K746" i="2"/>
  <c r="L3031" i="2"/>
  <c r="K3031" i="2"/>
  <c r="J3031" i="2"/>
  <c r="BE3031" i="2"/>
  <c r="BF3031" i="2"/>
  <c r="BG3031" i="2"/>
  <c r="BH3031" i="2"/>
  <c r="G3031" i="2"/>
  <c r="H3031" i="2" s="1"/>
  <c r="J1903" i="2"/>
  <c r="K1903" i="2"/>
  <c r="BE1903" i="2"/>
  <c r="BF1903" i="2"/>
  <c r="BG1903" i="2"/>
  <c r="BH1903" i="2"/>
  <c r="G1903" i="2"/>
  <c r="H1903" i="2" s="1"/>
  <c r="L1903" i="2"/>
  <c r="BF2566" i="2"/>
  <c r="L2566" i="2"/>
  <c r="K2566" i="2"/>
  <c r="G2566" i="2"/>
  <c r="H2566" i="2" s="1"/>
  <c r="BG2566" i="2"/>
  <c r="BE2566" i="2"/>
  <c r="J2566" i="2"/>
  <c r="BH2566" i="2"/>
  <c r="K946" i="2"/>
  <c r="J946" i="2"/>
  <c r="J1731" i="2"/>
  <c r="L1731" i="2"/>
  <c r="G1731" i="2"/>
  <c r="H1731" i="2" s="1"/>
  <c r="K1731" i="2"/>
  <c r="BG1731" i="2"/>
  <c r="BH1731" i="2"/>
  <c r="BE1731" i="2"/>
  <c r="BF1731" i="2"/>
  <c r="BF713" i="2"/>
  <c r="BG713" i="2"/>
  <c r="J713" i="2"/>
  <c r="L713" i="2"/>
  <c r="BE713" i="2"/>
  <c r="K713" i="2"/>
  <c r="CC713" i="2"/>
  <c r="G713" i="2"/>
  <c r="H713" i="2" s="1"/>
  <c r="BH713" i="2"/>
  <c r="L2435" i="2"/>
  <c r="K2435" i="2"/>
  <c r="J2435" i="2"/>
  <c r="BE2435" i="2"/>
  <c r="BF2435" i="2"/>
  <c r="BG2435" i="2"/>
  <c r="BH2435" i="2"/>
  <c r="G2435" i="2"/>
  <c r="H2435" i="2" s="1"/>
  <c r="BH2753" i="2"/>
  <c r="K2753" i="2"/>
  <c r="BE2753" i="2"/>
  <c r="BG2753" i="2"/>
  <c r="L2753" i="2"/>
  <c r="G2753" i="2"/>
  <c r="H2753" i="2" s="1"/>
  <c r="CD2753" i="2"/>
  <c r="BF2753" i="2"/>
  <c r="J2753" i="2"/>
  <c r="D2126" i="2"/>
  <c r="L37" i="1"/>
  <c r="L2501" i="2"/>
  <c r="J2501" i="2"/>
  <c r="BF2501" i="2"/>
  <c r="BH2501" i="2"/>
  <c r="K2501" i="2"/>
  <c r="G2501" i="2"/>
  <c r="H2501" i="2" s="1"/>
  <c r="BE2501" i="2"/>
  <c r="BG2501" i="2"/>
  <c r="J1540" i="2"/>
  <c r="BG1540" i="2"/>
  <c r="K1540" i="2"/>
  <c r="BF1540" i="2"/>
  <c r="BH1540" i="2"/>
  <c r="L1540" i="2"/>
  <c r="BE1540" i="2"/>
  <c r="K2196" i="2"/>
  <c r="BG2196" i="2"/>
  <c r="BE2196" i="2"/>
  <c r="BF2196" i="2"/>
  <c r="BH2196" i="2"/>
  <c r="CC2196" i="2"/>
  <c r="G2196" i="2"/>
  <c r="H2196" i="2" s="1"/>
  <c r="J2196" i="2"/>
  <c r="K1154" i="2"/>
  <c r="L1154" i="2"/>
  <c r="CD1154" i="2"/>
  <c r="G198" i="2"/>
  <c r="H198" i="2" s="1"/>
  <c r="BE198" i="2"/>
  <c r="BF198" i="2"/>
  <c r="BG198" i="2"/>
  <c r="BH198" i="2"/>
  <c r="L198" i="2"/>
  <c r="J198" i="2"/>
  <c r="K198" i="2"/>
  <c r="L469" i="2"/>
  <c r="BH469" i="2"/>
  <c r="CC469" i="2"/>
  <c r="G3164" i="2"/>
  <c r="H3164" i="2" s="1"/>
  <c r="J3164" i="2"/>
  <c r="L3164" i="2"/>
  <c r="K3164" i="2"/>
  <c r="BE3164" i="2"/>
  <c r="BF3164" i="2"/>
  <c r="BG3164" i="2"/>
  <c r="BH3164" i="2"/>
  <c r="BG1036" i="2"/>
  <c r="BH1036" i="2"/>
  <c r="K1036" i="2"/>
  <c r="J1036" i="2"/>
  <c r="BF1036" i="2"/>
  <c r="G1365" i="2"/>
  <c r="H1365" i="2" s="1"/>
  <c r="L1365" i="2"/>
  <c r="K1365" i="2"/>
  <c r="J1365" i="2"/>
  <c r="BE1365" i="2"/>
  <c r="BF1365" i="2"/>
  <c r="CC1365" i="2"/>
  <c r="J432" i="2"/>
  <c r="L432" i="2"/>
  <c r="BG2731" i="2"/>
  <c r="J2731" i="2"/>
  <c r="CD2731" i="2"/>
  <c r="K2731" i="2"/>
  <c r="BE2731" i="2"/>
  <c r="G2731" i="2"/>
  <c r="H2731" i="2" s="1"/>
  <c r="BF2731" i="2"/>
  <c r="BH2731" i="2"/>
  <c r="L2731" i="2"/>
  <c r="K50" i="2"/>
  <c r="BE50" i="2"/>
  <c r="BF50" i="2"/>
  <c r="BG50" i="2"/>
  <c r="BH50" i="2"/>
  <c r="G50" i="2"/>
  <c r="H50" i="2" s="1"/>
  <c r="J50" i="2"/>
  <c r="L50" i="2"/>
  <c r="J2293" i="2"/>
  <c r="BG2293" i="2"/>
  <c r="BH2293" i="2"/>
  <c r="G2293" i="2"/>
  <c r="H2293" i="2" s="1"/>
  <c r="BE2293" i="2"/>
  <c r="BF2293" i="2"/>
  <c r="K2293" i="2"/>
  <c r="L2293" i="2"/>
  <c r="BF2649" i="2"/>
  <c r="CD2649" i="2"/>
  <c r="G2649" i="2"/>
  <c r="H2649" i="2" s="1"/>
  <c r="L2649" i="2"/>
  <c r="K2649" i="2"/>
  <c r="J2649" i="2"/>
  <c r="BE2649" i="2"/>
  <c r="CC485" i="2"/>
  <c r="K485" i="2"/>
  <c r="J485" i="2"/>
  <c r="L2264" i="2"/>
  <c r="K2264" i="2"/>
  <c r="J2264" i="2"/>
  <c r="BE2264" i="2"/>
  <c r="BF2264" i="2"/>
  <c r="BG2264" i="2"/>
  <c r="BH2264" i="2"/>
  <c r="G2264" i="2"/>
  <c r="H2264" i="2" s="1"/>
  <c r="L800" i="2"/>
  <c r="G800" i="2"/>
  <c r="H800" i="2" s="1"/>
  <c r="K800" i="2"/>
  <c r="CC800" i="2"/>
  <c r="BB2458" i="2"/>
  <c r="T43" i="1"/>
  <c r="K2717" i="2"/>
  <c r="CD2717" i="2"/>
  <c r="BG2717" i="2"/>
  <c r="BE2717" i="2"/>
  <c r="BF2717" i="2"/>
  <c r="G2717" i="2"/>
  <c r="H2717" i="2" s="1"/>
  <c r="J2717" i="2"/>
  <c r="BH2717" i="2"/>
  <c r="L2717" i="2"/>
  <c r="L2245" i="2"/>
  <c r="J2245" i="2"/>
  <c r="K2245" i="2"/>
  <c r="G2245" i="2"/>
  <c r="H2245" i="2" s="1"/>
  <c r="BE2245" i="2"/>
  <c r="BF2245" i="2"/>
  <c r="BG2245" i="2"/>
  <c r="BH2245" i="2"/>
  <c r="K2979" i="2"/>
  <c r="L2979" i="2"/>
  <c r="BE2979" i="2"/>
  <c r="BF2979" i="2"/>
  <c r="BG2979" i="2"/>
  <c r="BH2979" i="2"/>
  <c r="G2979" i="2"/>
  <c r="H2979" i="2" s="1"/>
  <c r="J2979" i="2"/>
  <c r="BH983" i="2"/>
  <c r="K983" i="2"/>
  <c r="G983" i="2"/>
  <c r="H983" i="2" s="1"/>
  <c r="L983" i="2"/>
  <c r="CC983" i="2"/>
  <c r="BE983" i="2"/>
  <c r="J983" i="2"/>
  <c r="BF983" i="2"/>
  <c r="BG983" i="2"/>
  <c r="V31" i="1"/>
  <c r="BD1835" i="2"/>
  <c r="K850" i="2"/>
  <c r="J850" i="2"/>
  <c r="G850" i="2"/>
  <c r="H850" i="2" s="1"/>
  <c r="BE850" i="2"/>
  <c r="BF850" i="2"/>
  <c r="BG850" i="2"/>
  <c r="BH850" i="2"/>
  <c r="L850" i="2"/>
  <c r="K1831" i="2"/>
  <c r="J1831" i="2"/>
  <c r="BE1831" i="2"/>
  <c r="BF1831" i="2"/>
  <c r="BG1831" i="2"/>
  <c r="BH1831" i="2"/>
  <c r="G1831" i="2"/>
  <c r="H1831" i="2" s="1"/>
  <c r="L1831" i="2"/>
  <c r="L1747" i="2"/>
  <c r="BE1747" i="2"/>
  <c r="BF1747" i="2"/>
  <c r="BG1747" i="2"/>
  <c r="BH1747" i="2"/>
  <c r="G1747" i="2"/>
  <c r="H1747" i="2" s="1"/>
  <c r="J1747" i="2"/>
  <c r="K1747" i="2"/>
  <c r="L3039" i="2"/>
  <c r="K3039" i="2"/>
  <c r="BE3039" i="2"/>
  <c r="BF3039" i="2"/>
  <c r="BG3039" i="2"/>
  <c r="BH3039" i="2"/>
  <c r="G3039" i="2"/>
  <c r="H3039" i="2" s="1"/>
  <c r="J3039" i="2"/>
  <c r="CD2703" i="2"/>
  <c r="K2703" i="2"/>
  <c r="J2703" i="2"/>
  <c r="L2703" i="2"/>
  <c r="G2703" i="2"/>
  <c r="H2703" i="2" s="1"/>
  <c r="V7" i="1"/>
  <c r="BD267" i="2"/>
  <c r="K2941" i="2"/>
  <c r="L2941" i="2"/>
  <c r="J2941" i="2"/>
  <c r="BE2941" i="2"/>
  <c r="BF2941" i="2"/>
  <c r="BG2941" i="2"/>
  <c r="BH2941" i="2"/>
  <c r="G2941" i="2"/>
  <c r="H2941" i="2" s="1"/>
  <c r="J1895" i="2"/>
  <c r="BF1895" i="2"/>
  <c r="BG1895" i="2"/>
  <c r="BH1895" i="2"/>
  <c r="G1895" i="2"/>
  <c r="H1895" i="2" s="1"/>
  <c r="BE1895" i="2"/>
  <c r="L1895" i="2"/>
  <c r="K1895" i="2"/>
  <c r="P30" i="1"/>
  <c r="I30" i="1" s="1"/>
  <c r="F1816" i="2"/>
  <c r="G2737" i="2"/>
  <c r="H2737" i="2" s="1"/>
  <c r="J2737" i="2"/>
  <c r="CD2737" i="2"/>
  <c r="L2737" i="2"/>
  <c r="J2288" i="2"/>
  <c r="L2288" i="2"/>
  <c r="K2288" i="2"/>
  <c r="BH2288" i="2"/>
  <c r="G2288" i="2"/>
  <c r="H2288" i="2" s="1"/>
  <c r="BE2288" i="2"/>
  <c r="BF2288" i="2"/>
  <c r="BG2288" i="2"/>
  <c r="L248" i="2"/>
  <c r="BE248" i="2"/>
  <c r="J248" i="2"/>
  <c r="BF248" i="2"/>
  <c r="BG248" i="2"/>
  <c r="G248" i="2"/>
  <c r="H248" i="2" s="1"/>
  <c r="CC248" i="2"/>
  <c r="BH248" i="2"/>
  <c r="K248" i="2"/>
  <c r="BF3115" i="2"/>
  <c r="BE3115" i="2"/>
  <c r="J3115" i="2"/>
  <c r="BG3115" i="2"/>
  <c r="L3115" i="2"/>
  <c r="CD3115" i="2"/>
  <c r="BH3115" i="2"/>
  <c r="G1761" i="2"/>
  <c r="H1761" i="2" s="1"/>
  <c r="J1761" i="2"/>
  <c r="K1761" i="2"/>
  <c r="L1761" i="2"/>
  <c r="BE1761" i="2"/>
  <c r="BF1761" i="2"/>
  <c r="BG1761" i="2"/>
  <c r="BH1761" i="2"/>
  <c r="G2727" i="2"/>
  <c r="H2727" i="2" s="1"/>
  <c r="L2727" i="2"/>
  <c r="M2727" i="2" s="1"/>
  <c r="BE1448" i="2"/>
  <c r="BF1448" i="2"/>
  <c r="BG1448" i="2"/>
  <c r="BH1448" i="2"/>
  <c r="K1448" i="2"/>
  <c r="L1448" i="2"/>
  <c r="J1448" i="2"/>
  <c r="G1448" i="2"/>
  <c r="H1448" i="2" s="1"/>
  <c r="J2928" i="2"/>
  <c r="K2928" i="2"/>
  <c r="L2928" i="2"/>
  <c r="BE2928" i="2"/>
  <c r="BF2928" i="2"/>
  <c r="BG2928" i="2"/>
  <c r="BH2928" i="2"/>
  <c r="G2928" i="2"/>
  <c r="H2928" i="2" s="1"/>
  <c r="K1449" i="2"/>
  <c r="L1449" i="2"/>
  <c r="G1449" i="2"/>
  <c r="H1449" i="2" s="1"/>
  <c r="J1449" i="2"/>
  <c r="BE1449" i="2"/>
  <c r="BF1449" i="2"/>
  <c r="BG1449" i="2"/>
  <c r="BH1449" i="2"/>
  <c r="X36" i="1"/>
  <c r="BC2071" i="2"/>
  <c r="G3165" i="2"/>
  <c r="H3165" i="2" s="1"/>
  <c r="L3165" i="2"/>
  <c r="J3165" i="2"/>
  <c r="K3165" i="2"/>
  <c r="BE3165" i="2"/>
  <c r="BF3165" i="2"/>
  <c r="BG3165" i="2"/>
  <c r="BH3165" i="2"/>
  <c r="K1193" i="2"/>
  <c r="G1193" i="2"/>
  <c r="H1193" i="2" s="1"/>
  <c r="BE1193" i="2"/>
  <c r="BF1193" i="2"/>
  <c r="BG1193" i="2"/>
  <c r="BH1193" i="2"/>
  <c r="J1193" i="2"/>
  <c r="L1193" i="2"/>
  <c r="J2082" i="2"/>
  <c r="L2082" i="2"/>
  <c r="K2082" i="2"/>
  <c r="BE2082" i="2"/>
  <c r="BF2082" i="2"/>
  <c r="BG2082" i="2"/>
  <c r="BH2082" i="2"/>
  <c r="G2082" i="2"/>
  <c r="H2082" i="2" s="1"/>
  <c r="G594" i="2"/>
  <c r="H594" i="2" s="1"/>
  <c r="K594" i="2"/>
  <c r="L594" i="2"/>
  <c r="J594" i="2"/>
  <c r="BB2126" i="2"/>
  <c r="T37" i="1"/>
  <c r="K2513" i="2"/>
  <c r="BG2513" i="2"/>
  <c r="BH2513" i="2"/>
  <c r="G2513" i="2"/>
  <c r="H2513" i="2" s="1"/>
  <c r="BE2513" i="2"/>
  <c r="BF2513" i="2"/>
  <c r="J2513" i="2"/>
  <c r="L2513" i="2"/>
  <c r="G2761" i="2"/>
  <c r="H2761" i="2" s="1"/>
  <c r="CD2761" i="2"/>
  <c r="L2761" i="2"/>
  <c r="J2761" i="2"/>
  <c r="K2761" i="2"/>
  <c r="BE2761" i="2"/>
  <c r="J3014" i="2"/>
  <c r="L3014" i="2"/>
  <c r="K3014" i="2"/>
  <c r="BH3014" i="2"/>
  <c r="G3014" i="2"/>
  <c r="H3014" i="2" s="1"/>
  <c r="BE3014" i="2"/>
  <c r="BF3014" i="2"/>
  <c r="BG3014" i="2"/>
  <c r="BG142" i="2"/>
  <c r="J142" i="2"/>
  <c r="BH142" i="2"/>
  <c r="G142" i="2"/>
  <c r="H142" i="2" s="1"/>
  <c r="L142" i="2"/>
  <c r="BE142" i="2"/>
  <c r="K142" i="2"/>
  <c r="BF142" i="2"/>
  <c r="CC2177" i="2"/>
  <c r="K2177" i="2"/>
  <c r="J2177" i="2"/>
  <c r="BH2177" i="2"/>
  <c r="BG2177" i="2"/>
  <c r="BE2177" i="2"/>
  <c r="BF2177" i="2"/>
  <c r="L2177" i="2"/>
  <c r="G2177" i="2"/>
  <c r="H2177" i="2" s="1"/>
  <c r="G1376" i="2"/>
  <c r="H1376" i="2" s="1"/>
  <c r="BE1376" i="2"/>
  <c r="BF1376" i="2"/>
  <c r="BG1376" i="2"/>
  <c r="BH1376" i="2"/>
  <c r="J1376" i="2"/>
  <c r="K1376" i="2"/>
  <c r="L1376" i="2"/>
  <c r="L3036" i="2"/>
  <c r="K3036" i="2"/>
  <c r="J3036" i="2"/>
  <c r="BE3036" i="2"/>
  <c r="BF3036" i="2"/>
  <c r="BG3036" i="2"/>
  <c r="BH3036" i="2"/>
  <c r="G3036" i="2"/>
  <c r="H3036" i="2" s="1"/>
  <c r="K2423" i="2"/>
  <c r="J2423" i="2"/>
  <c r="L2423" i="2"/>
  <c r="BE2423" i="2"/>
  <c r="BF2423" i="2"/>
  <c r="BG2423" i="2"/>
  <c r="BH2423" i="2"/>
  <c r="G2423" i="2"/>
  <c r="H2423" i="2" s="1"/>
  <c r="K1205" i="2"/>
  <c r="BG1205" i="2"/>
  <c r="BH1205" i="2"/>
  <c r="G1205" i="2"/>
  <c r="H1205" i="2" s="1"/>
  <c r="BE1205" i="2"/>
  <c r="BF1205" i="2"/>
  <c r="J1205" i="2"/>
  <c r="L1205" i="2"/>
  <c r="BF2379" i="2"/>
  <c r="CC2379" i="2"/>
  <c r="L2379" i="2"/>
  <c r="BH2379" i="2"/>
  <c r="BE2379" i="2"/>
  <c r="J2379" i="2"/>
  <c r="G2379" i="2"/>
  <c r="H2379" i="2" s="1"/>
  <c r="BG2379" i="2"/>
  <c r="K2379" i="2"/>
  <c r="K11" i="2"/>
  <c r="L11" i="2"/>
  <c r="G11" i="2"/>
  <c r="H11" i="2" s="1"/>
  <c r="BE11" i="2"/>
  <c r="BF11" i="2"/>
  <c r="J11" i="2"/>
  <c r="BG11" i="2"/>
  <c r="BH11" i="2"/>
  <c r="BE1129" i="2"/>
  <c r="BF1129" i="2"/>
  <c r="G1129" i="2"/>
  <c r="H1129" i="2" s="1"/>
  <c r="BG1129" i="2"/>
  <c r="CD1129" i="2"/>
  <c r="L1129" i="2"/>
  <c r="J1129" i="2"/>
  <c r="BH1129" i="2"/>
  <c r="K1129" i="2"/>
  <c r="BF2340" i="2"/>
  <c r="L2340" i="2"/>
  <c r="J2340" i="2"/>
  <c r="K2340" i="2"/>
  <c r="BG2340" i="2"/>
  <c r="CC2340" i="2"/>
  <c r="BE2340" i="2"/>
  <c r="CD2728" i="2"/>
  <c r="K2728" i="2"/>
  <c r="L2728" i="2"/>
  <c r="G2728" i="2"/>
  <c r="H2728" i="2" s="1"/>
  <c r="K2952" i="2"/>
  <c r="L2952" i="2"/>
  <c r="J2952" i="2"/>
  <c r="BH2952" i="2"/>
  <c r="G2952" i="2"/>
  <c r="H2952" i="2" s="1"/>
  <c r="BE2952" i="2"/>
  <c r="BF2952" i="2"/>
  <c r="BG2952" i="2"/>
  <c r="G2635" i="2"/>
  <c r="H2635" i="2" s="1"/>
  <c r="BG2635" i="2"/>
  <c r="K2635" i="2"/>
  <c r="BE2635" i="2"/>
  <c r="L2635" i="2"/>
  <c r="BF2635" i="2"/>
  <c r="BH2635" i="2"/>
  <c r="J2635" i="2"/>
  <c r="G2135" i="2"/>
  <c r="H2135" i="2" s="1"/>
  <c r="K2135" i="2"/>
  <c r="CC2135" i="2"/>
  <c r="J1349" i="2"/>
  <c r="G1349" i="2"/>
  <c r="H1349" i="2" s="1"/>
  <c r="CC1349" i="2"/>
  <c r="BE2353" i="2"/>
  <c r="L2353" i="2"/>
  <c r="BF2353" i="2"/>
  <c r="CC2353" i="2"/>
  <c r="BH2353" i="2"/>
  <c r="BG2353" i="2"/>
  <c r="J2353" i="2"/>
  <c r="K2353" i="2"/>
  <c r="G2353" i="2"/>
  <c r="H2353" i="2" s="1"/>
  <c r="J2693" i="2"/>
  <c r="BG2693" i="2"/>
  <c r="G2693" i="2"/>
  <c r="H2693" i="2" s="1"/>
  <c r="CD2693" i="2"/>
  <c r="BE2693" i="2"/>
  <c r="BH2693" i="2"/>
  <c r="BF2693" i="2"/>
  <c r="BE706" i="2"/>
  <c r="J706" i="2"/>
  <c r="K706" i="2"/>
  <c r="BH706" i="2"/>
  <c r="L706" i="2"/>
  <c r="BG706" i="2"/>
  <c r="BF706" i="2"/>
  <c r="CC706" i="2"/>
  <c r="G706" i="2"/>
  <c r="H706" i="2" s="1"/>
  <c r="J1993" i="2"/>
  <c r="L1993" i="2"/>
  <c r="K1993" i="2"/>
  <c r="BE1993" i="2"/>
  <c r="BF1993" i="2"/>
  <c r="BG1993" i="2"/>
  <c r="BH1993" i="2"/>
  <c r="G1993" i="2"/>
  <c r="H1993" i="2" s="1"/>
  <c r="N18" i="1"/>
  <c r="E932" i="2"/>
  <c r="K2894" i="2"/>
  <c r="BE2894" i="2"/>
  <c r="BG2894" i="2"/>
  <c r="L2894" i="2"/>
  <c r="CC2894" i="2"/>
  <c r="BH2894" i="2"/>
  <c r="G2894" i="2"/>
  <c r="H2894" i="2" s="1"/>
  <c r="G14" i="2"/>
  <c r="H14" i="2" s="1"/>
  <c r="K14" i="2"/>
  <c r="BE14" i="2"/>
  <c r="BF14" i="2"/>
  <c r="BG14" i="2"/>
  <c r="BH14" i="2"/>
  <c r="J14" i="2"/>
  <c r="L14" i="2"/>
  <c r="BH1935" i="2"/>
  <c r="BE1935" i="2"/>
  <c r="G1935" i="2"/>
  <c r="H1935" i="2" s="1"/>
  <c r="J1935" i="2"/>
  <c r="L1935" i="2"/>
  <c r="BG1935" i="2"/>
  <c r="BF1935" i="2"/>
  <c r="K1935" i="2"/>
  <c r="G3179" i="2"/>
  <c r="H3179" i="2" s="1"/>
  <c r="J3179" i="2"/>
  <c r="L3179" i="2"/>
  <c r="K3179" i="2"/>
  <c r="BE3179" i="2"/>
  <c r="BF3179" i="2"/>
  <c r="BG3179" i="2"/>
  <c r="BH3179" i="2"/>
  <c r="K3099" i="2"/>
  <c r="J3099" i="2"/>
  <c r="G3099" i="2"/>
  <c r="H3099" i="2" s="1"/>
  <c r="BF3099" i="2"/>
  <c r="CC3099" i="2"/>
  <c r="BG3099" i="2"/>
  <c r="G3188" i="2"/>
  <c r="H3188" i="2" s="1"/>
  <c r="J3188" i="2"/>
  <c r="K3188" i="2"/>
  <c r="L3188" i="2"/>
  <c r="BE3188" i="2"/>
  <c r="BF3188" i="2"/>
  <c r="BG3188" i="2"/>
  <c r="BH3188" i="2"/>
  <c r="CC2357" i="2"/>
  <c r="G2357" i="2"/>
  <c r="H2357" i="2" s="1"/>
  <c r="BF2357" i="2"/>
  <c r="J2357" i="2"/>
  <c r="K2357" i="2"/>
  <c r="BE2357" i="2"/>
  <c r="BH2357" i="2"/>
  <c r="BG2357" i="2"/>
  <c r="L2357" i="2"/>
  <c r="L2023" i="2"/>
  <c r="K2023" i="2"/>
  <c r="J2023" i="2"/>
  <c r="BE2023" i="2"/>
  <c r="BF2023" i="2"/>
  <c r="BG2023" i="2"/>
  <c r="BH2023" i="2"/>
  <c r="G2023" i="2"/>
  <c r="H2023" i="2" s="1"/>
  <c r="L2436" i="2"/>
  <c r="K2436" i="2"/>
  <c r="J2436" i="2"/>
  <c r="BE2436" i="2"/>
  <c r="BF2436" i="2"/>
  <c r="BG2436" i="2"/>
  <c r="BH2436" i="2"/>
  <c r="G2436" i="2"/>
  <c r="H2436" i="2" s="1"/>
  <c r="BG700" i="2"/>
  <c r="BF700" i="2"/>
  <c r="K700" i="2"/>
  <c r="L700" i="2"/>
  <c r="CC700" i="2"/>
  <c r="BH700" i="2"/>
  <c r="G700" i="2"/>
  <c r="H700" i="2" s="1"/>
  <c r="G1608" i="3"/>
  <c r="H1608" i="3" s="1"/>
  <c r="J1608" i="3"/>
  <c r="K1608" i="3"/>
  <c r="L1608" i="3"/>
  <c r="G1536" i="3"/>
  <c r="H1536" i="3" s="1"/>
  <c r="J1536" i="3"/>
  <c r="K1536" i="3"/>
  <c r="L1536" i="3"/>
  <c r="K1572" i="3"/>
  <c r="L1572" i="3"/>
  <c r="J1572" i="3"/>
  <c r="G1572" i="3"/>
  <c r="H1572" i="3" s="1"/>
  <c r="J1454" i="3"/>
  <c r="K1454" i="3"/>
  <c r="L1454" i="3"/>
  <c r="G1454" i="3"/>
  <c r="H1454" i="3" s="1"/>
  <c r="L1580" i="3"/>
  <c r="G1580" i="3"/>
  <c r="H1580" i="3" s="1"/>
  <c r="J1580" i="3"/>
  <c r="K1580" i="3"/>
  <c r="D172" i="3"/>
  <c r="E1608" i="3"/>
  <c r="G1339" i="3"/>
  <c r="H1339" i="3" s="1"/>
  <c r="J1339" i="3"/>
  <c r="K1339" i="3"/>
  <c r="L1339" i="3"/>
  <c r="J19" i="3"/>
  <c r="K19" i="3"/>
  <c r="G19" i="3"/>
  <c r="H19" i="3" s="1"/>
  <c r="L19" i="3"/>
  <c r="G1329" i="3"/>
  <c r="H1329" i="3" s="1"/>
  <c r="K1329" i="3"/>
  <c r="J1329" i="3"/>
  <c r="L1329" i="3"/>
  <c r="G1511" i="3"/>
  <c r="H1511" i="3" s="1"/>
  <c r="J1511" i="3"/>
  <c r="K1511" i="3"/>
  <c r="L1511" i="3"/>
  <c r="G1359" i="3"/>
  <c r="H1359" i="3" s="1"/>
  <c r="J1359" i="3"/>
  <c r="K1359" i="3"/>
  <c r="L1359" i="3"/>
  <c r="M1359" i="3"/>
  <c r="G1417" i="3"/>
  <c r="H1417" i="3" s="1"/>
  <c r="J1417" i="3"/>
  <c r="K1417" i="3"/>
  <c r="L1417" i="3"/>
  <c r="G31" i="3"/>
  <c r="H31" i="3" s="1"/>
  <c r="J31" i="3"/>
  <c r="K31" i="3"/>
  <c r="L31" i="3"/>
  <c r="G1506" i="3"/>
  <c r="H1506" i="3" s="1"/>
  <c r="J1506" i="3"/>
  <c r="K1506" i="3"/>
  <c r="L1506" i="3"/>
  <c r="G1448" i="3"/>
  <c r="H1448" i="3" s="1"/>
  <c r="J1448" i="3"/>
  <c r="K1448" i="3"/>
  <c r="L1448" i="3"/>
  <c r="K1464" i="3"/>
  <c r="L1464" i="3"/>
  <c r="G1464" i="3"/>
  <c r="H1464" i="3" s="1"/>
  <c r="J1464" i="3"/>
  <c r="G1406" i="3"/>
  <c r="H1406" i="3" s="1"/>
  <c r="J1406" i="3"/>
  <c r="K1406" i="3"/>
  <c r="L1406" i="3"/>
  <c r="G1593" i="3"/>
  <c r="H1593" i="3" s="1"/>
  <c r="J1593" i="3"/>
  <c r="K1593" i="3"/>
  <c r="L1593" i="3"/>
  <c r="G1544" i="3"/>
  <c r="H1544" i="3" s="1"/>
  <c r="J1544" i="3"/>
  <c r="K1544" i="3"/>
  <c r="L1544" i="3"/>
  <c r="G1321" i="3"/>
  <c r="H1321" i="3" s="1"/>
  <c r="J1321" i="3"/>
  <c r="K1321" i="3"/>
  <c r="L1321" i="3"/>
  <c r="L1475" i="3"/>
  <c r="G1475" i="3"/>
  <c r="H1475" i="3" s="1"/>
  <c r="J1475" i="3"/>
  <c r="K1475" i="3"/>
  <c r="G1404" i="3"/>
  <c r="H1404" i="3" s="1"/>
  <c r="J1404" i="3"/>
  <c r="K1404" i="3"/>
  <c r="L1404" i="3"/>
  <c r="G1599" i="3"/>
  <c r="H1599" i="3" s="1"/>
  <c r="J1599" i="3"/>
  <c r="K1599" i="3"/>
  <c r="L1599" i="3"/>
  <c r="G1389" i="3"/>
  <c r="H1389" i="3" s="1"/>
  <c r="J1389" i="3"/>
  <c r="K1389" i="3"/>
  <c r="L1389" i="3"/>
  <c r="G1332" i="3"/>
  <c r="H1332" i="3" s="1"/>
  <c r="J1332" i="3"/>
  <c r="K1332" i="3"/>
  <c r="L1332" i="3"/>
  <c r="L1469" i="3"/>
  <c r="K1469" i="3"/>
  <c r="G1469" i="3"/>
  <c r="H1469" i="3" s="1"/>
  <c r="J1469" i="3"/>
  <c r="G1435" i="3"/>
  <c r="H1435" i="3" s="1"/>
  <c r="K1435" i="3"/>
  <c r="J1435" i="3"/>
  <c r="L1435" i="3"/>
  <c r="G1546" i="3"/>
  <c r="H1546" i="3" s="1"/>
  <c r="J1546" i="3"/>
  <c r="K1546" i="3"/>
  <c r="L1546" i="3"/>
  <c r="J1397" i="3"/>
  <c r="L1397" i="3"/>
  <c r="G1397" i="3"/>
  <c r="H1397" i="3" s="1"/>
  <c r="K1397" i="3"/>
  <c r="K1509" i="3"/>
  <c r="G1509" i="3"/>
  <c r="H1509" i="3" s="1"/>
  <c r="J1509" i="3"/>
  <c r="L1509" i="3"/>
  <c r="J1342" i="3"/>
  <c r="K1342" i="3"/>
  <c r="L1342" i="3"/>
  <c r="G1342" i="3"/>
  <c r="H1342" i="3" s="1"/>
  <c r="G86" i="3"/>
  <c r="H86" i="3" s="1"/>
  <c r="J86" i="3"/>
  <c r="K86" i="3"/>
  <c r="L86" i="3"/>
  <c r="G69" i="3"/>
  <c r="H69" i="3" s="1"/>
  <c r="K69" i="3"/>
  <c r="L69" i="3"/>
  <c r="J69" i="3"/>
  <c r="K156" i="3"/>
  <c r="L156" i="3"/>
  <c r="G156" i="3"/>
  <c r="H156" i="3" s="1"/>
  <c r="J156" i="3"/>
  <c r="G71" i="3"/>
  <c r="H71" i="3" s="1"/>
  <c r="J71" i="3"/>
  <c r="K71" i="3"/>
  <c r="L71" i="3"/>
  <c r="G34" i="3"/>
  <c r="H34" i="3" s="1"/>
  <c r="L34" i="3"/>
  <c r="K34" i="3"/>
  <c r="J34" i="3"/>
  <c r="G142" i="3"/>
  <c r="H142" i="3" s="1"/>
  <c r="L142" i="3"/>
  <c r="J142" i="3"/>
  <c r="K142" i="3"/>
  <c r="G57" i="3"/>
  <c r="H57" i="3" s="1"/>
  <c r="J57" i="3"/>
  <c r="K57" i="3"/>
  <c r="L57" i="3"/>
  <c r="G1600" i="3"/>
  <c r="H1600" i="3" s="1"/>
  <c r="J1600" i="3"/>
  <c r="K1600" i="3"/>
  <c r="L1600" i="3"/>
  <c r="L14" i="3"/>
  <c r="G14" i="3"/>
  <c r="H14" i="3" s="1"/>
  <c r="J14" i="3"/>
  <c r="K14" i="3"/>
  <c r="G1551" i="3"/>
  <c r="H1551" i="3" s="1"/>
  <c r="J1551" i="3"/>
  <c r="K1551" i="3"/>
  <c r="L1551" i="3"/>
  <c r="G1420" i="3"/>
  <c r="H1420" i="3" s="1"/>
  <c r="J1420" i="3"/>
  <c r="K1420" i="3"/>
  <c r="L1420" i="3"/>
  <c r="G1444" i="3"/>
  <c r="H1444" i="3" s="1"/>
  <c r="J1444" i="3"/>
  <c r="K1444" i="3"/>
  <c r="L1444" i="3"/>
  <c r="G1373" i="3"/>
  <c r="H1373" i="3" s="1"/>
  <c r="J1373" i="3"/>
  <c r="L1373" i="3"/>
  <c r="K1373" i="3"/>
  <c r="K1565" i="3"/>
  <c r="J1565" i="3"/>
  <c r="G1565" i="3"/>
  <c r="H1565" i="3" s="1"/>
  <c r="L1565" i="3"/>
  <c r="G1341" i="3"/>
  <c r="H1341" i="3" s="1"/>
  <c r="J1341" i="3"/>
  <c r="L1341" i="3"/>
  <c r="K1341" i="3"/>
  <c r="J1561" i="3"/>
  <c r="L1561" i="3"/>
  <c r="K1561" i="3"/>
  <c r="G1561" i="3"/>
  <c r="H1561" i="3" s="1"/>
  <c r="G1443" i="3"/>
  <c r="H1443" i="3" s="1"/>
  <c r="J1443" i="3"/>
  <c r="K1443" i="3"/>
  <c r="L1443" i="3"/>
  <c r="K33" i="3"/>
  <c r="J33" i="3"/>
  <c r="L33" i="3"/>
  <c r="G33" i="3"/>
  <c r="H33" i="3" s="1"/>
  <c r="E2915" i="2"/>
  <c r="P48" i="1"/>
  <c r="F2915" i="2"/>
  <c r="N48" i="1"/>
  <c r="F172" i="3"/>
  <c r="BD2916" i="2"/>
  <c r="F1608" i="3"/>
  <c r="J1458" i="3"/>
  <c r="K1458" i="3"/>
  <c r="L1458" i="3"/>
  <c r="G1458" i="3"/>
  <c r="H1458" i="3" s="1"/>
  <c r="J1405" i="3"/>
  <c r="L1405" i="3"/>
  <c r="G1405" i="3"/>
  <c r="H1405" i="3" s="1"/>
  <c r="K1405" i="3"/>
  <c r="G1384" i="3"/>
  <c r="H1384" i="3" s="1"/>
  <c r="J1384" i="3"/>
  <c r="K1384" i="3"/>
  <c r="L1384" i="3"/>
  <c r="G1450" i="3"/>
  <c r="H1450" i="3" s="1"/>
  <c r="J1450" i="3"/>
  <c r="K1450" i="3"/>
  <c r="L1450" i="3"/>
  <c r="K1486" i="3"/>
  <c r="G1486" i="3"/>
  <c r="H1486" i="3" s="1"/>
  <c r="L1486" i="3"/>
  <c r="J1486" i="3"/>
  <c r="D1360" i="3"/>
  <c r="K1422" i="3"/>
  <c r="J1422" i="3"/>
  <c r="L1422" i="3"/>
  <c r="G1422" i="3"/>
  <c r="H1422" i="3" s="1"/>
  <c r="L1545" i="3"/>
  <c r="K1545" i="3"/>
  <c r="G1545" i="3"/>
  <c r="H1545" i="3" s="1"/>
  <c r="J1545" i="3"/>
  <c r="G1575" i="3"/>
  <c r="H1575" i="3" s="1"/>
  <c r="J1575" i="3"/>
  <c r="K1575" i="3"/>
  <c r="L1575" i="3"/>
  <c r="J1532" i="3"/>
  <c r="G1532" i="3"/>
  <c r="H1532" i="3" s="1"/>
  <c r="K1532" i="3"/>
  <c r="L1532" i="3"/>
  <c r="G1513" i="3"/>
  <c r="H1513" i="3" s="1"/>
  <c r="J1513" i="3"/>
  <c r="K1513" i="3"/>
  <c r="L1513" i="3"/>
  <c r="G1328" i="3"/>
  <c r="H1328" i="3" s="1"/>
  <c r="J1328" i="3"/>
  <c r="K1328" i="3"/>
  <c r="L1328" i="3"/>
  <c r="K1605" i="3"/>
  <c r="J1605" i="3"/>
  <c r="L1605" i="3"/>
  <c r="G1605" i="3"/>
  <c r="H1605" i="3" s="1"/>
  <c r="G128" i="3"/>
  <c r="H128" i="3" s="1"/>
  <c r="J128" i="3"/>
  <c r="K128" i="3"/>
  <c r="L128" i="3"/>
  <c r="G1438" i="3"/>
  <c r="H1438" i="3" s="1"/>
  <c r="K1438" i="3"/>
  <c r="L1438" i="3"/>
  <c r="J1438" i="3"/>
  <c r="G1583" i="3"/>
  <c r="H1583" i="3" s="1"/>
  <c r="J1583" i="3"/>
  <c r="K1583" i="3"/>
  <c r="L1583" i="3"/>
  <c r="J116" i="3"/>
  <c r="G116" i="3"/>
  <c r="H116" i="3" s="1"/>
  <c r="K116" i="3"/>
  <c r="L116" i="3"/>
  <c r="G1423" i="3"/>
  <c r="H1423" i="3" s="1"/>
  <c r="L1423" i="3"/>
  <c r="J1423" i="3"/>
  <c r="K1423" i="3"/>
  <c r="L89" i="3"/>
  <c r="G89" i="3"/>
  <c r="H89" i="3" s="1"/>
  <c r="J89" i="3"/>
  <c r="K89" i="3"/>
  <c r="G1428" i="3"/>
  <c r="H1428" i="3" s="1"/>
  <c r="J1428" i="3"/>
  <c r="K1428" i="3"/>
  <c r="L1428" i="3"/>
  <c r="L1507" i="3"/>
  <c r="J1507" i="3"/>
  <c r="K1507" i="3"/>
  <c r="G1507" i="3"/>
  <c r="H1507" i="3" s="1"/>
  <c r="G1578" i="3"/>
  <c r="H1578" i="3" s="1"/>
  <c r="K1578" i="3"/>
  <c r="J1578" i="3"/>
  <c r="L1578" i="3"/>
  <c r="M124" i="3"/>
  <c r="G1381" i="3"/>
  <c r="H1381" i="3" s="1"/>
  <c r="J1381" i="3"/>
  <c r="K1381" i="3"/>
  <c r="L1381" i="3"/>
  <c r="L1409" i="3"/>
  <c r="G1409" i="3"/>
  <c r="H1409" i="3" s="1"/>
  <c r="J1409" i="3"/>
  <c r="K1409" i="3"/>
  <c r="G26" i="3"/>
  <c r="H26" i="3" s="1"/>
  <c r="J26" i="3"/>
  <c r="K26" i="3"/>
  <c r="L26" i="3"/>
  <c r="J169" i="3"/>
  <c r="K169" i="3"/>
  <c r="L169" i="3"/>
  <c r="G169" i="3"/>
  <c r="H169" i="3" s="1"/>
  <c r="J1455" i="3"/>
  <c r="G1455" i="3"/>
  <c r="H1455" i="3" s="1"/>
  <c r="K1455" i="3"/>
  <c r="L1455" i="3"/>
  <c r="G72" i="3"/>
  <c r="H72" i="3" s="1"/>
  <c r="J72" i="3"/>
  <c r="K72" i="3"/>
  <c r="L72" i="3"/>
  <c r="G168" i="3"/>
  <c r="H168" i="3" s="1"/>
  <c r="J168" i="3"/>
  <c r="K168" i="3"/>
  <c r="L168" i="3"/>
  <c r="J83" i="3"/>
  <c r="G83" i="3"/>
  <c r="H83" i="3" s="1"/>
  <c r="K83" i="3"/>
  <c r="L83" i="3"/>
  <c r="J108" i="3"/>
  <c r="K108" i="3"/>
  <c r="L108" i="3"/>
  <c r="G108" i="3"/>
  <c r="H108" i="3" s="1"/>
  <c r="G81" i="3"/>
  <c r="H81" i="3" s="1"/>
  <c r="J81" i="3"/>
  <c r="K81" i="3"/>
  <c r="L81" i="3"/>
  <c r="G1386" i="3"/>
  <c r="H1386" i="3" s="1"/>
  <c r="J1386" i="3"/>
  <c r="K1386" i="3"/>
  <c r="L1386" i="3"/>
  <c r="G1499" i="3"/>
  <c r="H1499" i="3" s="1"/>
  <c r="J1499" i="3"/>
  <c r="K1499" i="3"/>
  <c r="L1499" i="3"/>
  <c r="L1350" i="3"/>
  <c r="G1350" i="3"/>
  <c r="H1350" i="3" s="1"/>
  <c r="J1350" i="3"/>
  <c r="K1350" i="3"/>
  <c r="BB2916" i="2"/>
  <c r="D1608" i="3"/>
  <c r="G154" i="3"/>
  <c r="H154" i="3" s="1"/>
  <c r="L154" i="3"/>
  <c r="J154" i="3"/>
  <c r="K154" i="3"/>
  <c r="G1462" i="3"/>
  <c r="H1462" i="3" s="1"/>
  <c r="K1462" i="3"/>
  <c r="L1462" i="3"/>
  <c r="J1462" i="3"/>
  <c r="G1346" i="3"/>
  <c r="H1346" i="3" s="1"/>
  <c r="J1346" i="3"/>
  <c r="K1346" i="3"/>
  <c r="L1346" i="3"/>
  <c r="G1353" i="3"/>
  <c r="H1353" i="3" s="1"/>
  <c r="K1353" i="3"/>
  <c r="L1353" i="3"/>
  <c r="J1353" i="3"/>
  <c r="K1465" i="3"/>
  <c r="G1465" i="3"/>
  <c r="H1465" i="3" s="1"/>
  <c r="J1465" i="3"/>
  <c r="L1465" i="3"/>
  <c r="G1471" i="3"/>
  <c r="H1471" i="3" s="1"/>
  <c r="J1471" i="3"/>
  <c r="L1471" i="3"/>
  <c r="K1471" i="3"/>
  <c r="M123" i="3"/>
  <c r="J1518" i="3"/>
  <c r="G1518" i="3"/>
  <c r="H1518" i="3" s="1"/>
  <c r="K1518" i="3"/>
  <c r="L1518" i="3"/>
  <c r="K1508" i="3"/>
  <c r="L1508" i="3"/>
  <c r="G1508" i="3"/>
  <c r="H1508" i="3" s="1"/>
  <c r="J1508" i="3"/>
  <c r="G1320" i="3"/>
  <c r="H1320" i="3" s="1"/>
  <c r="L1320" i="3"/>
  <c r="K1320" i="3"/>
  <c r="J1320" i="3"/>
  <c r="J1535" i="3"/>
  <c r="K1535" i="3"/>
  <c r="L1535" i="3"/>
  <c r="G1535" i="3"/>
  <c r="H1535" i="3" s="1"/>
  <c r="G1323" i="3"/>
  <c r="H1323" i="3" s="1"/>
  <c r="J1323" i="3"/>
  <c r="K1323" i="3"/>
  <c r="L1323" i="3"/>
  <c r="G1478" i="3"/>
  <c r="H1478" i="3" s="1"/>
  <c r="L1478" i="3"/>
  <c r="K1478" i="3"/>
  <c r="J1478" i="3"/>
  <c r="G1563" i="3"/>
  <c r="H1563" i="3" s="1"/>
  <c r="J1563" i="3"/>
  <c r="K1563" i="3"/>
  <c r="L1563" i="3"/>
  <c r="G1504" i="3"/>
  <c r="H1504" i="3" s="1"/>
  <c r="J1504" i="3"/>
  <c r="L1504" i="3"/>
  <c r="K1504" i="3"/>
  <c r="L1358" i="3"/>
  <c r="G1358" i="3"/>
  <c r="H1358" i="3" s="1"/>
  <c r="J1358" i="3"/>
  <c r="K1358" i="3"/>
  <c r="G1529" i="3"/>
  <c r="H1529" i="3" s="1"/>
  <c r="J1529" i="3"/>
  <c r="K1529" i="3"/>
  <c r="L1529" i="3"/>
  <c r="G152" i="3"/>
  <c r="H152" i="3" s="1"/>
  <c r="J152" i="3"/>
  <c r="K152" i="3"/>
  <c r="L152" i="3"/>
  <c r="J1322" i="3"/>
  <c r="K1322" i="3"/>
  <c r="L1322" i="3"/>
  <c r="G1322" i="3"/>
  <c r="H1322" i="3" s="1"/>
  <c r="L1503" i="3"/>
  <c r="G1503" i="3"/>
  <c r="H1503" i="3" s="1"/>
  <c r="J1503" i="3"/>
  <c r="K1503" i="3"/>
  <c r="G129" i="3"/>
  <c r="H129" i="3" s="1"/>
  <c r="J129" i="3"/>
  <c r="K129" i="3"/>
  <c r="L129" i="3"/>
  <c r="G140" i="3"/>
  <c r="H140" i="3" s="1"/>
  <c r="J140" i="3"/>
  <c r="K140" i="3"/>
  <c r="L140" i="3"/>
  <c r="G1487" i="3"/>
  <c r="H1487" i="3" s="1"/>
  <c r="J1487" i="3"/>
  <c r="K1487" i="3"/>
  <c r="L1487" i="3"/>
  <c r="G1514" i="3"/>
  <c r="H1514" i="3" s="1"/>
  <c r="J1514" i="3"/>
  <c r="K1514" i="3"/>
  <c r="L1514" i="3"/>
  <c r="G1411" i="3"/>
  <c r="H1411" i="3" s="1"/>
  <c r="J1411" i="3"/>
  <c r="K1411" i="3"/>
  <c r="L1411" i="3"/>
  <c r="J1485" i="3"/>
  <c r="K1485" i="3"/>
  <c r="L1485" i="3"/>
  <c r="G1485" i="3"/>
  <c r="H1485" i="3" s="1"/>
  <c r="L1550" i="3"/>
  <c r="G1550" i="3"/>
  <c r="H1550" i="3" s="1"/>
  <c r="J1550" i="3"/>
  <c r="K1550" i="3"/>
  <c r="L1601" i="3"/>
  <c r="K1601" i="3"/>
  <c r="J1601" i="3"/>
  <c r="G1601" i="3"/>
  <c r="H1601" i="3" s="1"/>
  <c r="G1481" i="3"/>
  <c r="H1481" i="3" s="1"/>
  <c r="J1481" i="3"/>
  <c r="K1481" i="3"/>
  <c r="L1481" i="3"/>
  <c r="J1345" i="3"/>
  <c r="K1345" i="3"/>
  <c r="L1345" i="3"/>
  <c r="G1345" i="3"/>
  <c r="H1345" i="3" s="1"/>
  <c r="J1607" i="3"/>
  <c r="K1607" i="3"/>
  <c r="L1607" i="3"/>
  <c r="G1607" i="3"/>
  <c r="H1607" i="3" s="1"/>
  <c r="G1440" i="3"/>
  <c r="H1440" i="3" s="1"/>
  <c r="J1440" i="3"/>
  <c r="K1440" i="3"/>
  <c r="L1440" i="3"/>
  <c r="G1597" i="3"/>
  <c r="H1597" i="3" s="1"/>
  <c r="J1597" i="3"/>
  <c r="K1597" i="3"/>
  <c r="L1597" i="3"/>
  <c r="J1493" i="3"/>
  <c r="G1493" i="3"/>
  <c r="H1493" i="3" s="1"/>
  <c r="K1493" i="3"/>
  <c r="L1493" i="3"/>
  <c r="G1592" i="3"/>
  <c r="H1592" i="3" s="1"/>
  <c r="J1592" i="3"/>
  <c r="K1592" i="3"/>
  <c r="L1592" i="3"/>
  <c r="M171" i="3"/>
  <c r="J1400" i="3"/>
  <c r="G1400" i="3"/>
  <c r="H1400" i="3" s="1"/>
  <c r="K1400" i="3"/>
  <c r="L1400" i="3"/>
  <c r="G1437" i="3"/>
  <c r="H1437" i="3" s="1"/>
  <c r="J1437" i="3"/>
  <c r="K1437" i="3"/>
  <c r="L1437" i="3"/>
  <c r="L98" i="3"/>
  <c r="G98" i="3"/>
  <c r="H98" i="3" s="1"/>
  <c r="J98" i="3"/>
  <c r="K98" i="3"/>
  <c r="K157" i="3"/>
  <c r="G157" i="3"/>
  <c r="H157" i="3" s="1"/>
  <c r="L157" i="3"/>
  <c r="J157" i="3"/>
  <c r="G95" i="3"/>
  <c r="H95" i="3" s="1"/>
  <c r="J95" i="3"/>
  <c r="K95" i="3"/>
  <c r="L95" i="3"/>
  <c r="L93" i="3"/>
  <c r="J93" i="3"/>
  <c r="K93" i="3"/>
  <c r="G93" i="3"/>
  <c r="H93" i="3" s="1"/>
  <c r="G1494" i="3"/>
  <c r="H1494" i="3" s="1"/>
  <c r="K1494" i="3"/>
  <c r="L1494" i="3"/>
  <c r="J1494" i="3"/>
  <c r="G246" i="4"/>
  <c r="BC2916" i="2"/>
  <c r="BC2915" i="2"/>
  <c r="G6" i="3"/>
  <c r="H6" i="3" s="1"/>
  <c r="L6" i="3"/>
  <c r="K6" i="3"/>
  <c r="J6" i="3"/>
  <c r="G1421" i="3"/>
  <c r="H1421" i="3" s="1"/>
  <c r="J1421" i="3"/>
  <c r="K1421" i="3"/>
  <c r="L1421" i="3"/>
  <c r="L1496" i="3"/>
  <c r="G1496" i="3"/>
  <c r="H1496" i="3" s="1"/>
  <c r="J1496" i="3"/>
  <c r="K1496" i="3"/>
  <c r="G1333" i="3"/>
  <c r="H1333" i="3" s="1"/>
  <c r="J1333" i="3"/>
  <c r="K1333" i="3"/>
  <c r="L1333" i="3"/>
  <c r="G1453" i="3"/>
  <c r="H1453" i="3" s="1"/>
  <c r="J1453" i="3"/>
  <c r="L1453" i="3"/>
  <c r="K1453" i="3"/>
  <c r="G44" i="3"/>
  <c r="H44" i="3" s="1"/>
  <c r="J44" i="3"/>
  <c r="K44" i="3"/>
  <c r="L44" i="3"/>
  <c r="L1521" i="3"/>
  <c r="G1521" i="3"/>
  <c r="H1521" i="3" s="1"/>
  <c r="J1521" i="3"/>
  <c r="K1521" i="3"/>
  <c r="G1334" i="3"/>
  <c r="H1334" i="3" s="1"/>
  <c r="J1334" i="3"/>
  <c r="K1334" i="3"/>
  <c r="L1334" i="3"/>
  <c r="G1567" i="3"/>
  <c r="H1567" i="3" s="1"/>
  <c r="K1567" i="3"/>
  <c r="L1567" i="3"/>
  <c r="J1567" i="3"/>
  <c r="L18" i="3"/>
  <c r="J18" i="3"/>
  <c r="G18" i="3"/>
  <c r="H18" i="3" s="1"/>
  <c r="K18" i="3"/>
  <c r="G1356" i="3"/>
  <c r="H1356" i="3" s="1"/>
  <c r="J1356" i="3"/>
  <c r="L1356" i="3"/>
  <c r="K1356" i="3"/>
  <c r="L1338" i="3"/>
  <c r="G1338" i="3"/>
  <c r="H1338" i="3" s="1"/>
  <c r="J1338" i="3"/>
  <c r="K1338" i="3"/>
  <c r="K52" i="3"/>
  <c r="L52" i="3"/>
  <c r="G52" i="3"/>
  <c r="H52" i="3" s="1"/>
  <c r="J52" i="3"/>
  <c r="L1584" i="3"/>
  <c r="K1584" i="3"/>
  <c r="G1584" i="3"/>
  <c r="H1584" i="3" s="1"/>
  <c r="J1584" i="3"/>
  <c r="G1343" i="3"/>
  <c r="H1343" i="3" s="1"/>
  <c r="J1343" i="3"/>
  <c r="K1343" i="3"/>
  <c r="L1343" i="3"/>
  <c r="G1357" i="3"/>
  <c r="H1357" i="3" s="1"/>
  <c r="J1357" i="3"/>
  <c r="L1357" i="3"/>
  <c r="K1357" i="3"/>
  <c r="G1522" i="3"/>
  <c r="H1522" i="3" s="1"/>
  <c r="J1522" i="3"/>
  <c r="K1522" i="3"/>
  <c r="L1522" i="3"/>
  <c r="G1416" i="3"/>
  <c r="H1416" i="3" s="1"/>
  <c r="J1416" i="3"/>
  <c r="K1416" i="3"/>
  <c r="L1416" i="3"/>
  <c r="G1573" i="3"/>
  <c r="H1573" i="3" s="1"/>
  <c r="J1573" i="3"/>
  <c r="K1573" i="3"/>
  <c r="L1573" i="3"/>
  <c r="G1528" i="3"/>
  <c r="H1528" i="3" s="1"/>
  <c r="J1528" i="3"/>
  <c r="K1528" i="3"/>
  <c r="L1528" i="3"/>
  <c r="J1401" i="3"/>
  <c r="G1401" i="3"/>
  <c r="H1401" i="3" s="1"/>
  <c r="K1401" i="3"/>
  <c r="L1401" i="3"/>
  <c r="G148" i="3"/>
  <c r="H148" i="3" s="1"/>
  <c r="J148" i="3"/>
  <c r="K148" i="3"/>
  <c r="L148" i="3"/>
  <c r="G121" i="3"/>
  <c r="H121" i="3" s="1"/>
  <c r="J121" i="3"/>
  <c r="K121" i="3"/>
  <c r="L121" i="3"/>
  <c r="G1330" i="3"/>
  <c r="H1330" i="3" s="1"/>
  <c r="J1330" i="3"/>
  <c r="K1330" i="3"/>
  <c r="L1330" i="3"/>
  <c r="G1413" i="3"/>
  <c r="H1413" i="3" s="1"/>
  <c r="J1413" i="3"/>
  <c r="K1413" i="3"/>
  <c r="L1413" i="3"/>
  <c r="L109" i="3"/>
  <c r="J109" i="3"/>
  <c r="K109" i="3"/>
  <c r="G109" i="3"/>
  <c r="H109" i="3" s="1"/>
  <c r="J1505" i="3"/>
  <c r="G1505" i="3"/>
  <c r="H1505" i="3" s="1"/>
  <c r="L1505" i="3"/>
  <c r="K1505" i="3"/>
  <c r="G131" i="3"/>
  <c r="H131" i="3" s="1"/>
  <c r="J131" i="3"/>
  <c r="L131" i="3"/>
  <c r="K131" i="3"/>
  <c r="K38" i="3"/>
  <c r="L38" i="3"/>
  <c r="G38" i="3"/>
  <c r="H38" i="3" s="1"/>
  <c r="J38" i="3"/>
  <c r="G117" i="3"/>
  <c r="H117" i="3" s="1"/>
  <c r="L117" i="3"/>
  <c r="J117" i="3"/>
  <c r="K117" i="3"/>
  <c r="L1515" i="3"/>
  <c r="K1515" i="3"/>
  <c r="G1515" i="3"/>
  <c r="H1515" i="3" s="1"/>
  <c r="J1515" i="3"/>
  <c r="G84" i="3"/>
  <c r="H84" i="3" s="1"/>
  <c r="J84" i="3"/>
  <c r="K84" i="3"/>
  <c r="L84" i="3"/>
  <c r="K1393" i="3"/>
  <c r="G1393" i="3"/>
  <c r="H1393" i="3" s="1"/>
  <c r="J1393" i="3"/>
  <c r="L1393" i="3"/>
  <c r="J107" i="3"/>
  <c r="G107" i="3"/>
  <c r="H107" i="3" s="1"/>
  <c r="L107" i="3"/>
  <c r="K107" i="3"/>
  <c r="G105" i="3"/>
  <c r="H105" i="3" s="1"/>
  <c r="J105" i="3"/>
  <c r="K105" i="3"/>
  <c r="L105" i="3"/>
  <c r="BB2915" i="2"/>
  <c r="D2916" i="2"/>
  <c r="B247" i="4" s="1"/>
  <c r="BD2915" i="2"/>
  <c r="D2915" i="2"/>
  <c r="A246" i="4" s="1"/>
  <c r="G1372" i="3"/>
  <c r="H1372" i="3" s="1"/>
  <c r="J1372" i="3"/>
  <c r="K1372" i="3"/>
  <c r="L1372" i="3"/>
  <c r="K32" i="3"/>
  <c r="L32" i="3"/>
  <c r="G32" i="3"/>
  <c r="H32" i="3" s="1"/>
  <c r="J32" i="3"/>
  <c r="J1602" i="3"/>
  <c r="G1602" i="3"/>
  <c r="H1602" i="3" s="1"/>
  <c r="K1602" i="3"/>
  <c r="L1602" i="3"/>
  <c r="J1586" i="3"/>
  <c r="K1586" i="3"/>
  <c r="L1586" i="3"/>
  <c r="G1586" i="3"/>
  <c r="H1586" i="3" s="1"/>
  <c r="G1468" i="3"/>
  <c r="H1468" i="3" s="1"/>
  <c r="J1468" i="3"/>
  <c r="K1468" i="3"/>
  <c r="L1468" i="3"/>
  <c r="L1594" i="3"/>
  <c r="G1594" i="3"/>
  <c r="H1594" i="3" s="1"/>
  <c r="J1594" i="3"/>
  <c r="K1594" i="3"/>
  <c r="K1477" i="3"/>
  <c r="L1477" i="3"/>
  <c r="G1477" i="3"/>
  <c r="H1477" i="3" s="1"/>
  <c r="J1477" i="3"/>
  <c r="G1445" i="3"/>
  <c r="H1445" i="3" s="1"/>
  <c r="J1445" i="3"/>
  <c r="K1445" i="3"/>
  <c r="L1445" i="3"/>
  <c r="G55" i="3"/>
  <c r="H55" i="3" s="1"/>
  <c r="J55" i="3"/>
  <c r="K55" i="3"/>
  <c r="L55" i="3"/>
  <c r="J1557" i="3"/>
  <c r="L1557" i="3"/>
  <c r="G1557" i="3"/>
  <c r="H1557" i="3" s="1"/>
  <c r="K1557" i="3"/>
  <c r="G1560" i="3"/>
  <c r="H1560" i="3" s="1"/>
  <c r="J1560" i="3"/>
  <c r="K1560" i="3"/>
  <c r="L1560" i="3"/>
  <c r="G1466" i="3"/>
  <c r="H1466" i="3" s="1"/>
  <c r="J1466" i="3"/>
  <c r="K1466" i="3"/>
  <c r="L1466" i="3"/>
  <c r="K1541" i="3"/>
  <c r="L1541" i="3"/>
  <c r="J1541" i="3"/>
  <c r="G1541" i="3"/>
  <c r="H1541" i="3" s="1"/>
  <c r="K25" i="3"/>
  <c r="L25" i="3"/>
  <c r="G25" i="3"/>
  <c r="H25" i="3" s="1"/>
  <c r="J25" i="3"/>
  <c r="G1502" i="3"/>
  <c r="H1502" i="3" s="1"/>
  <c r="K1502" i="3"/>
  <c r="L1502" i="3"/>
  <c r="J1502" i="3"/>
  <c r="G141" i="3"/>
  <c r="H141" i="3" s="1"/>
  <c r="J141" i="3"/>
  <c r="K141" i="3"/>
  <c r="L141" i="3"/>
  <c r="J1387" i="3"/>
  <c r="K1387" i="3"/>
  <c r="L1387" i="3"/>
  <c r="G1387" i="3"/>
  <c r="H1387" i="3" s="1"/>
  <c r="G1392" i="3"/>
  <c r="H1392" i="3" s="1"/>
  <c r="J1392" i="3"/>
  <c r="K1392" i="3"/>
  <c r="L1392" i="3"/>
  <c r="G1418" i="3"/>
  <c r="H1418" i="3" s="1"/>
  <c r="J1418" i="3"/>
  <c r="K1418" i="3"/>
  <c r="L1418" i="3"/>
  <c r="G1488" i="3"/>
  <c r="H1488" i="3" s="1"/>
  <c r="J1488" i="3"/>
  <c r="K1488" i="3"/>
  <c r="L1488" i="3"/>
  <c r="J1526" i="3"/>
  <c r="K1526" i="3"/>
  <c r="L1526" i="3"/>
  <c r="G1526" i="3"/>
  <c r="H1526" i="3" s="1"/>
  <c r="G1324" i="3"/>
  <c r="H1324" i="3" s="1"/>
  <c r="J1324" i="3"/>
  <c r="K1324" i="3"/>
  <c r="L1324" i="3"/>
  <c r="L17" i="3"/>
  <c r="G17" i="3"/>
  <c r="H17" i="3" s="1"/>
  <c r="J17" i="3"/>
  <c r="K17" i="3"/>
  <c r="L1347" i="3"/>
  <c r="G1347" i="3"/>
  <c r="H1347" i="3" s="1"/>
  <c r="J1347" i="3"/>
  <c r="K1347" i="3"/>
  <c r="J1447" i="3"/>
  <c r="L1447" i="3"/>
  <c r="G1447" i="3"/>
  <c r="H1447" i="3" s="1"/>
  <c r="K1447" i="3"/>
  <c r="G1340" i="3"/>
  <c r="H1340" i="3" s="1"/>
  <c r="L1340" i="3"/>
  <c r="K1340" i="3"/>
  <c r="J1340" i="3"/>
  <c r="G1484" i="3"/>
  <c r="H1484" i="3" s="1"/>
  <c r="J1484" i="3"/>
  <c r="K1484" i="3"/>
  <c r="L1484" i="3"/>
  <c r="J110" i="3"/>
  <c r="K110" i="3"/>
  <c r="L110" i="3"/>
  <c r="G110" i="3"/>
  <c r="H110" i="3" s="1"/>
  <c r="J1431" i="3"/>
  <c r="K1431" i="3"/>
  <c r="L1431" i="3"/>
  <c r="G1431" i="3"/>
  <c r="H1431" i="3" s="1"/>
  <c r="L165" i="3"/>
  <c r="J165" i="3"/>
  <c r="K165" i="3"/>
  <c r="G165" i="3"/>
  <c r="H165" i="3" s="1"/>
  <c r="L1570" i="3"/>
  <c r="G1570" i="3"/>
  <c r="H1570" i="3" s="1"/>
  <c r="J1570" i="3"/>
  <c r="K1570" i="3"/>
  <c r="G24" i="3"/>
  <c r="H24" i="3" s="1"/>
  <c r="J24" i="3"/>
  <c r="K24" i="3"/>
  <c r="L24" i="3"/>
  <c r="G119" i="3"/>
  <c r="H119" i="3" s="1"/>
  <c r="J119" i="3"/>
  <c r="K119" i="3"/>
  <c r="L119" i="3"/>
  <c r="G1524" i="3"/>
  <c r="H1524" i="3" s="1"/>
  <c r="J1524" i="3"/>
  <c r="K1524" i="3"/>
  <c r="L1524" i="3"/>
  <c r="G46" i="3"/>
  <c r="H46" i="3" s="1"/>
  <c r="L46" i="3"/>
  <c r="K46" i="3"/>
  <c r="J46" i="3"/>
  <c r="G96" i="3"/>
  <c r="H96" i="3" s="1"/>
  <c r="J96" i="3"/>
  <c r="K96" i="3"/>
  <c r="L96" i="3"/>
  <c r="G1482" i="3"/>
  <c r="H1482" i="3" s="1"/>
  <c r="J1482" i="3"/>
  <c r="K1482" i="3"/>
  <c r="L1482" i="3"/>
  <c r="J1327" i="3"/>
  <c r="G1327" i="3"/>
  <c r="H1327" i="3" s="1"/>
  <c r="L1327" i="3"/>
  <c r="K1327" i="3"/>
  <c r="J1547" i="3"/>
  <c r="L1547" i="3"/>
  <c r="K1547" i="3"/>
  <c r="G1547" i="3"/>
  <c r="H1547" i="3" s="1"/>
  <c r="G1430" i="3"/>
  <c r="H1430" i="3" s="1"/>
  <c r="K1430" i="3"/>
  <c r="L1430" i="3"/>
  <c r="J1430" i="3"/>
  <c r="G1554" i="3"/>
  <c r="H1554" i="3" s="1"/>
  <c r="J1554" i="3"/>
  <c r="K1554" i="3"/>
  <c r="L1554" i="3"/>
  <c r="L1335" i="3"/>
  <c r="G1335" i="3"/>
  <c r="H1335" i="3" s="1"/>
  <c r="K1335" i="3"/>
  <c r="J1335" i="3"/>
  <c r="F247" i="4"/>
  <c r="F246" i="4"/>
  <c r="BA2915" i="2"/>
  <c r="K56" i="3"/>
  <c r="L56" i="3"/>
  <c r="G56" i="3"/>
  <c r="H56" i="3" s="1"/>
  <c r="J56" i="3"/>
  <c r="M147" i="3"/>
  <c r="G1501" i="3"/>
  <c r="H1501" i="3" s="1"/>
  <c r="J1501" i="3"/>
  <c r="K1501" i="3"/>
  <c r="L1501" i="3"/>
  <c r="G1459" i="3"/>
  <c r="H1459" i="3" s="1"/>
  <c r="K1459" i="3"/>
  <c r="L1459" i="3"/>
  <c r="J1459" i="3"/>
  <c r="K1396" i="3"/>
  <c r="J1396" i="3"/>
  <c r="G1396" i="3"/>
  <c r="H1396" i="3" s="1"/>
  <c r="L1396" i="3"/>
  <c r="G5" i="3"/>
  <c r="H5" i="3" s="1"/>
  <c r="J5" i="3"/>
  <c r="K5" i="3"/>
  <c r="L5" i="3"/>
  <c r="G1408" i="3"/>
  <c r="H1408" i="3" s="1"/>
  <c r="J1408" i="3"/>
  <c r="K1408" i="3"/>
  <c r="L1408" i="3"/>
  <c r="G1390" i="3"/>
  <c r="H1390" i="3" s="1"/>
  <c r="J1390" i="3"/>
  <c r="K1390" i="3"/>
  <c r="L1390" i="3"/>
  <c r="J1517" i="3"/>
  <c r="L1517" i="3"/>
  <c r="K1517" i="3"/>
  <c r="G1517" i="3"/>
  <c r="H1517" i="3" s="1"/>
  <c r="J1375" i="3"/>
  <c r="G1375" i="3"/>
  <c r="H1375" i="3" s="1"/>
  <c r="K1375" i="3"/>
  <c r="L1375" i="3"/>
  <c r="G1365" i="3"/>
  <c r="H1365" i="3" s="1"/>
  <c r="K1365" i="3"/>
  <c r="J1365" i="3"/>
  <c r="L1365" i="3"/>
  <c r="G1587" i="3"/>
  <c r="H1587" i="3" s="1"/>
  <c r="J1587" i="3"/>
  <c r="K1587" i="3"/>
  <c r="L1587" i="3"/>
  <c r="G1399" i="3"/>
  <c r="H1399" i="3" s="1"/>
  <c r="J1399" i="3"/>
  <c r="K1399" i="3"/>
  <c r="L1399" i="3"/>
  <c r="G1581" i="3"/>
  <c r="H1581" i="3" s="1"/>
  <c r="J1581" i="3"/>
  <c r="K1581" i="3"/>
  <c r="L1581" i="3"/>
  <c r="G1395" i="3"/>
  <c r="H1395" i="3" s="1"/>
  <c r="J1395" i="3"/>
  <c r="K1395" i="3"/>
  <c r="L1395" i="3"/>
  <c r="G1364" i="3"/>
  <c r="H1364" i="3" s="1"/>
  <c r="J1364" i="3"/>
  <c r="K1364" i="3"/>
  <c r="L1364" i="3"/>
  <c r="G1538" i="3"/>
  <c r="H1538" i="3" s="1"/>
  <c r="J1538" i="3"/>
  <c r="K1538" i="3"/>
  <c r="L1538" i="3"/>
  <c r="K1540" i="3"/>
  <c r="L1540" i="3"/>
  <c r="G1540" i="3"/>
  <c r="H1540" i="3" s="1"/>
  <c r="J1540" i="3"/>
  <c r="G1577" i="3"/>
  <c r="H1577" i="3" s="1"/>
  <c r="J1577" i="3"/>
  <c r="K1577" i="3"/>
  <c r="L1577" i="3"/>
  <c r="G1376" i="3"/>
  <c r="H1376" i="3" s="1"/>
  <c r="J1376" i="3"/>
  <c r="K1376" i="3"/>
  <c r="L1376" i="3"/>
  <c r="G1461" i="3"/>
  <c r="H1461" i="3" s="1"/>
  <c r="J1461" i="3"/>
  <c r="K1461" i="3"/>
  <c r="L1461" i="3"/>
  <c r="G1519" i="3"/>
  <c r="H1519" i="3" s="1"/>
  <c r="L1519" i="3"/>
  <c r="J1519" i="3"/>
  <c r="K1519" i="3"/>
  <c r="G1331" i="3"/>
  <c r="H1331" i="3" s="1"/>
  <c r="J1331" i="3"/>
  <c r="K1331" i="3"/>
  <c r="L1331" i="3"/>
  <c r="G65" i="3"/>
  <c r="H65" i="3" s="1"/>
  <c r="J65" i="3"/>
  <c r="K65" i="3"/>
  <c r="L65" i="3"/>
  <c r="L1564" i="3"/>
  <c r="G1564" i="3"/>
  <c r="H1564" i="3" s="1"/>
  <c r="J1564" i="3"/>
  <c r="K1564" i="3"/>
  <c r="J120" i="3"/>
  <c r="K120" i="3"/>
  <c r="L120" i="3"/>
  <c r="G120" i="3"/>
  <c r="H120" i="3" s="1"/>
  <c r="K155" i="3"/>
  <c r="G155" i="3"/>
  <c r="H155" i="3" s="1"/>
  <c r="J155" i="3"/>
  <c r="L155" i="3"/>
  <c r="G170" i="3"/>
  <c r="H170" i="3" s="1"/>
  <c r="J170" i="3"/>
  <c r="K170" i="3"/>
  <c r="L170" i="3"/>
  <c r="G166" i="3"/>
  <c r="H166" i="3" s="1"/>
  <c r="K166" i="3"/>
  <c r="L166" i="3"/>
  <c r="J166" i="3"/>
  <c r="M125" i="3"/>
  <c r="G58" i="3"/>
  <c r="H58" i="3" s="1"/>
  <c r="L58" i="3"/>
  <c r="K58" i="3"/>
  <c r="J58" i="3"/>
  <c r="G1412" i="3"/>
  <c r="H1412" i="3" s="1"/>
  <c r="J1412" i="3"/>
  <c r="K1412" i="3"/>
  <c r="L1412" i="3"/>
  <c r="E2916" i="2"/>
  <c r="G247" i="4"/>
  <c r="G1483" i="3"/>
  <c r="H1483" i="3" s="1"/>
  <c r="J1483" i="3"/>
  <c r="K1483" i="3"/>
  <c r="L1483" i="3"/>
  <c r="G1606" i="3"/>
  <c r="H1606" i="3" s="1"/>
  <c r="K1606" i="3"/>
  <c r="J1606" i="3"/>
  <c r="L1606" i="3"/>
  <c r="L1452" i="3"/>
  <c r="G1452" i="3"/>
  <c r="H1452" i="3" s="1"/>
  <c r="J1452" i="3"/>
  <c r="K1452" i="3"/>
  <c r="L1382" i="3"/>
  <c r="K1382" i="3"/>
  <c r="J1382" i="3"/>
  <c r="G1382" i="3"/>
  <c r="H1382" i="3" s="1"/>
  <c r="G1436" i="3"/>
  <c r="H1436" i="3" s="1"/>
  <c r="J1436" i="3"/>
  <c r="K1436" i="3"/>
  <c r="L1436" i="3"/>
  <c r="M76" i="3"/>
  <c r="J1363" i="3"/>
  <c r="K1363" i="3"/>
  <c r="L1363" i="3"/>
  <c r="G1363" i="3"/>
  <c r="H1363" i="3" s="1"/>
  <c r="G1368" i="3"/>
  <c r="H1368" i="3" s="1"/>
  <c r="K1368" i="3"/>
  <c r="L1368" i="3"/>
  <c r="J1368" i="3"/>
  <c r="J1441" i="3"/>
  <c r="K1441" i="3"/>
  <c r="L1441" i="3"/>
  <c r="G1441" i="3"/>
  <c r="H1441" i="3" s="1"/>
  <c r="J1325" i="3"/>
  <c r="K1325" i="3"/>
  <c r="L1325" i="3"/>
  <c r="G1325" i="3"/>
  <c r="H1325" i="3" s="1"/>
  <c r="G1451" i="3"/>
  <c r="H1451" i="3" s="1"/>
  <c r="J1451" i="3"/>
  <c r="K1451" i="3"/>
  <c r="L1451" i="3"/>
  <c r="G1603" i="3"/>
  <c r="H1603" i="3" s="1"/>
  <c r="J1603" i="3"/>
  <c r="K1603" i="3"/>
  <c r="L1603" i="3"/>
  <c r="K1414" i="3"/>
  <c r="G1414" i="3"/>
  <c r="H1414" i="3" s="1"/>
  <c r="J1414" i="3"/>
  <c r="L1414" i="3"/>
  <c r="G1426" i="3"/>
  <c r="H1426" i="3" s="1"/>
  <c r="J1426" i="3"/>
  <c r="K1426" i="3"/>
  <c r="L1426" i="3"/>
  <c r="M27" i="3"/>
  <c r="G1571" i="3"/>
  <c r="H1571" i="3" s="1"/>
  <c r="J1571" i="3"/>
  <c r="K1571" i="3"/>
  <c r="L1571" i="3"/>
  <c r="L1589" i="3"/>
  <c r="G1589" i="3"/>
  <c r="H1589" i="3" s="1"/>
  <c r="J1589" i="3"/>
  <c r="K1589" i="3"/>
  <c r="G1500" i="3"/>
  <c r="H1500" i="3" s="1"/>
  <c r="J1500" i="3"/>
  <c r="K1500" i="3"/>
  <c r="L1500" i="3"/>
  <c r="G133" i="3"/>
  <c r="H133" i="3" s="1"/>
  <c r="J133" i="3"/>
  <c r="K133" i="3"/>
  <c r="L133" i="3"/>
  <c r="J1351" i="3"/>
  <c r="K1351" i="3"/>
  <c r="L1351" i="3"/>
  <c r="G1351" i="3"/>
  <c r="H1351" i="3" s="1"/>
  <c r="L1497" i="3"/>
  <c r="G1497" i="3"/>
  <c r="H1497" i="3" s="1"/>
  <c r="J1497" i="3"/>
  <c r="K1497" i="3"/>
  <c r="G1403" i="3"/>
  <c r="H1403" i="3" s="1"/>
  <c r="J1403" i="3"/>
  <c r="K1403" i="3"/>
  <c r="L1403" i="3"/>
  <c r="G1604" i="3"/>
  <c r="H1604" i="3" s="1"/>
  <c r="J1604" i="3"/>
  <c r="K1604" i="3"/>
  <c r="L1604" i="3"/>
  <c r="G50" i="3"/>
  <c r="H50" i="3" s="1"/>
  <c r="J50" i="3"/>
  <c r="K50" i="3"/>
  <c r="L50" i="3"/>
  <c r="G122" i="3"/>
  <c r="H122" i="3" s="1"/>
  <c r="J122" i="3"/>
  <c r="K122" i="3"/>
  <c r="L122" i="3"/>
  <c r="G9" i="3"/>
  <c r="H9" i="3" s="1"/>
  <c r="J9" i="3"/>
  <c r="K9" i="3"/>
  <c r="L9" i="3"/>
  <c r="M68" i="3"/>
  <c r="K158" i="3"/>
  <c r="L158" i="3"/>
  <c r="G158" i="3"/>
  <c r="H158" i="3" s="1"/>
  <c r="J158" i="3"/>
  <c r="J70" i="3"/>
  <c r="L70" i="3"/>
  <c r="G70" i="3"/>
  <c r="H70" i="3" s="1"/>
  <c r="K70" i="3"/>
  <c r="G1543" i="3"/>
  <c r="H1543" i="3" s="1"/>
  <c r="L1543" i="3"/>
  <c r="J1543" i="3"/>
  <c r="K1543" i="3"/>
  <c r="G11" i="3"/>
  <c r="H11" i="3" s="1"/>
  <c r="J11" i="3"/>
  <c r="K11" i="3"/>
  <c r="L11" i="3"/>
  <c r="G1336" i="3"/>
  <c r="H1336" i="3" s="1"/>
  <c r="J1336" i="3"/>
  <c r="K1336" i="3"/>
  <c r="L1336" i="3"/>
  <c r="J1527" i="3"/>
  <c r="G1527" i="3"/>
  <c r="H1527" i="3" s="1"/>
  <c r="K1527" i="3"/>
  <c r="L1527" i="3"/>
  <c r="J1588" i="3"/>
  <c r="G1588" i="3"/>
  <c r="H1588" i="3" s="1"/>
  <c r="K1588" i="3"/>
  <c r="L1588" i="3"/>
  <c r="G1555" i="3"/>
  <c r="H1555" i="3" s="1"/>
  <c r="J1555" i="3"/>
  <c r="K1555" i="3"/>
  <c r="L1555" i="3"/>
  <c r="G28" i="3"/>
  <c r="H28" i="3" s="1"/>
  <c r="J28" i="3"/>
  <c r="K28" i="3"/>
  <c r="L28" i="3"/>
  <c r="G88" i="3"/>
  <c r="H88" i="3" s="1"/>
  <c r="J88" i="3"/>
  <c r="K88" i="3"/>
  <c r="L88" i="3"/>
  <c r="G1378" i="3"/>
  <c r="H1378" i="3" s="1"/>
  <c r="J1378" i="3"/>
  <c r="K1378" i="3"/>
  <c r="L1378" i="3"/>
  <c r="K1429" i="3"/>
  <c r="L1429" i="3"/>
  <c r="G1429" i="3"/>
  <c r="H1429" i="3" s="1"/>
  <c r="J1429" i="3"/>
  <c r="L1490" i="3"/>
  <c r="G1490" i="3"/>
  <c r="H1490" i="3" s="1"/>
  <c r="J1490" i="3"/>
  <c r="K1490" i="3"/>
  <c r="G1352" i="3"/>
  <c r="H1352" i="3" s="1"/>
  <c r="J1352" i="3"/>
  <c r="L1352" i="3"/>
  <c r="K1352" i="3"/>
  <c r="G1449" i="3"/>
  <c r="H1449" i="3" s="1"/>
  <c r="J1449" i="3"/>
  <c r="K1449" i="3"/>
  <c r="L1449" i="3"/>
  <c r="G153" i="3"/>
  <c r="H153" i="3" s="1"/>
  <c r="J153" i="3"/>
  <c r="K153" i="3"/>
  <c r="L153" i="3"/>
  <c r="G1591" i="3"/>
  <c r="H1591" i="3" s="1"/>
  <c r="L1591" i="3"/>
  <c r="J1591" i="3"/>
  <c r="K1591" i="3"/>
  <c r="J1348" i="3"/>
  <c r="K1348" i="3"/>
  <c r="L1348" i="3"/>
  <c r="G1348" i="3"/>
  <c r="H1348" i="3" s="1"/>
  <c r="J1479" i="3"/>
  <c r="K1479" i="3"/>
  <c r="L1479" i="3"/>
  <c r="G1479" i="3"/>
  <c r="H1479" i="3" s="1"/>
  <c r="G1463" i="3"/>
  <c r="H1463" i="3" s="1"/>
  <c r="J1463" i="3"/>
  <c r="K1463" i="3"/>
  <c r="L1463" i="3"/>
  <c r="G1476" i="3"/>
  <c r="H1476" i="3" s="1"/>
  <c r="J1476" i="3"/>
  <c r="K1476" i="3"/>
  <c r="L1476" i="3"/>
  <c r="L1457" i="3"/>
  <c r="K1457" i="3"/>
  <c r="G1457" i="3"/>
  <c r="H1457" i="3" s="1"/>
  <c r="J1457" i="3"/>
  <c r="L1446" i="3"/>
  <c r="G1446" i="3"/>
  <c r="H1446" i="3" s="1"/>
  <c r="K1446" i="3"/>
  <c r="J1446" i="3"/>
  <c r="L1377" i="3"/>
  <c r="G1377" i="3"/>
  <c r="H1377" i="3" s="1"/>
  <c r="J1377" i="3"/>
  <c r="K1377" i="3"/>
  <c r="G8" i="3"/>
  <c r="H8" i="3" s="1"/>
  <c r="J8" i="3"/>
  <c r="K8" i="3"/>
  <c r="L8" i="3"/>
  <c r="G1516" i="3"/>
  <c r="H1516" i="3" s="1"/>
  <c r="J1516" i="3"/>
  <c r="K1516" i="3"/>
  <c r="L1516" i="3"/>
  <c r="G1556" i="3"/>
  <c r="H1556" i="3" s="1"/>
  <c r="J1556" i="3"/>
  <c r="K1556" i="3"/>
  <c r="L1556" i="3"/>
  <c r="L1367" i="3"/>
  <c r="G1367" i="3"/>
  <c r="H1367" i="3" s="1"/>
  <c r="J1367" i="3"/>
  <c r="K1367" i="3"/>
  <c r="J1369" i="3"/>
  <c r="K1369" i="3"/>
  <c r="L1369" i="3"/>
  <c r="G1369" i="3"/>
  <c r="H1369" i="3" s="1"/>
  <c r="K1552" i="3"/>
  <c r="L1552" i="3"/>
  <c r="J1552" i="3"/>
  <c r="G1552" i="3"/>
  <c r="H1552" i="3" s="1"/>
  <c r="G1388" i="3"/>
  <c r="H1388" i="3" s="1"/>
  <c r="J1388" i="3"/>
  <c r="L1388" i="3"/>
  <c r="K1388" i="3"/>
  <c r="G1512" i="3"/>
  <c r="H1512" i="3" s="1"/>
  <c r="J1512" i="3"/>
  <c r="K1512" i="3"/>
  <c r="L1512" i="3"/>
  <c r="G13" i="3"/>
  <c r="H13" i="3" s="1"/>
  <c r="J13" i="3"/>
  <c r="K13" i="3"/>
  <c r="L13" i="3"/>
  <c r="G132" i="3"/>
  <c r="H132" i="3" s="1"/>
  <c r="J132" i="3"/>
  <c r="K132" i="3"/>
  <c r="L132" i="3"/>
  <c r="G167" i="3"/>
  <c r="H167" i="3" s="1"/>
  <c r="J167" i="3"/>
  <c r="K167" i="3"/>
  <c r="L167" i="3"/>
  <c r="M54" i="3"/>
  <c r="J82" i="3"/>
  <c r="L82" i="3"/>
  <c r="K82" i="3"/>
  <c r="G82" i="3"/>
  <c r="H82" i="3" s="1"/>
  <c r="G1427" i="3"/>
  <c r="H1427" i="3" s="1"/>
  <c r="J1427" i="3"/>
  <c r="K1427" i="3"/>
  <c r="L1427" i="3"/>
  <c r="BA2916" i="2"/>
  <c r="G1456" i="3"/>
  <c r="H1456" i="3" s="1"/>
  <c r="J1456" i="3"/>
  <c r="K1456" i="3"/>
  <c r="L1456" i="3"/>
  <c r="G1470" i="3"/>
  <c r="H1470" i="3" s="1"/>
  <c r="K1470" i="3"/>
  <c r="L1470" i="3"/>
  <c r="J1470" i="3"/>
  <c r="J67" i="3"/>
  <c r="K67" i="3"/>
  <c r="L67" i="3"/>
  <c r="G67" i="3"/>
  <c r="H67" i="3" s="1"/>
  <c r="G1548" i="3"/>
  <c r="H1548" i="3" s="1"/>
  <c r="J1548" i="3"/>
  <c r="K1548" i="3"/>
  <c r="L1548" i="3"/>
  <c r="G1480" i="3"/>
  <c r="H1480" i="3" s="1"/>
  <c r="J1480" i="3"/>
  <c r="K1480" i="3"/>
  <c r="L1480" i="3"/>
  <c r="K49" i="3"/>
  <c r="L49" i="3"/>
  <c r="G49" i="3"/>
  <c r="H49" i="3" s="1"/>
  <c r="J49" i="3"/>
  <c r="G1410" i="3"/>
  <c r="H1410" i="3" s="1"/>
  <c r="J1410" i="3"/>
  <c r="L1410" i="3"/>
  <c r="K1410" i="3"/>
  <c r="G1525" i="3"/>
  <c r="H1525" i="3" s="1"/>
  <c r="J1525" i="3"/>
  <c r="K1525" i="3"/>
  <c r="L1525" i="3"/>
  <c r="G1337" i="3"/>
  <c r="H1337" i="3" s="1"/>
  <c r="J1337" i="3"/>
  <c r="K1337" i="3"/>
  <c r="L1337" i="3"/>
  <c r="G1380" i="3"/>
  <c r="H1380" i="3" s="1"/>
  <c r="J1380" i="3"/>
  <c r="K1380" i="3"/>
  <c r="L1380" i="3"/>
  <c r="J1432" i="3"/>
  <c r="G1432" i="3"/>
  <c r="H1432" i="3" s="1"/>
  <c r="K1432" i="3"/>
  <c r="L1432" i="3"/>
  <c r="K163" i="3"/>
  <c r="L163" i="3"/>
  <c r="G163" i="3"/>
  <c r="H163" i="3" s="1"/>
  <c r="J163" i="3"/>
  <c r="G1354" i="3"/>
  <c r="H1354" i="3" s="1"/>
  <c r="J1354" i="3"/>
  <c r="K1354" i="3"/>
  <c r="L1354" i="3"/>
  <c r="G1595" i="3"/>
  <c r="H1595" i="3" s="1"/>
  <c r="L1595" i="3"/>
  <c r="K1595" i="3"/>
  <c r="J1595" i="3"/>
  <c r="G1407" i="3"/>
  <c r="H1407" i="3" s="1"/>
  <c r="J1407" i="3"/>
  <c r="K1407" i="3"/>
  <c r="L1407" i="3"/>
  <c r="G1460" i="3"/>
  <c r="H1460" i="3" s="1"/>
  <c r="J1460" i="3"/>
  <c r="K1460" i="3"/>
  <c r="L1460" i="3"/>
  <c r="G1349" i="3"/>
  <c r="H1349" i="3" s="1"/>
  <c r="J1349" i="3"/>
  <c r="K1349" i="3"/>
  <c r="L1349" i="3"/>
  <c r="G1425" i="3"/>
  <c r="H1425" i="3" s="1"/>
  <c r="J1425" i="3"/>
  <c r="K1425" i="3"/>
  <c r="L1425" i="3"/>
  <c r="G1585" i="3"/>
  <c r="H1585" i="3" s="1"/>
  <c r="J1585" i="3"/>
  <c r="L1585" i="3"/>
  <c r="K1585" i="3"/>
  <c r="G1362" i="3"/>
  <c r="H1362" i="3" s="1"/>
  <c r="J1362" i="3"/>
  <c r="K1362" i="3"/>
  <c r="L1362" i="3"/>
  <c r="J62" i="3"/>
  <c r="K62" i="3"/>
  <c r="L62" i="3"/>
  <c r="G62" i="3"/>
  <c r="H62" i="3" s="1"/>
  <c r="G134" i="3"/>
  <c r="H134" i="3" s="1"/>
  <c r="J134" i="3"/>
  <c r="K134" i="3"/>
  <c r="L134" i="3"/>
  <c r="G48" i="3"/>
  <c r="H48" i="3" s="1"/>
  <c r="J48" i="3"/>
  <c r="K48" i="3"/>
  <c r="L48" i="3"/>
  <c r="G23" i="3"/>
  <c r="H23" i="3" s="1"/>
  <c r="J23" i="3"/>
  <c r="K23" i="3"/>
  <c r="L23" i="3"/>
  <c r="L21" i="3"/>
  <c r="K21" i="3"/>
  <c r="J21" i="3"/>
  <c r="G21" i="3"/>
  <c r="H21" i="3" s="1"/>
  <c r="G10" i="3"/>
  <c r="H10" i="3" s="1"/>
  <c r="J10" i="3"/>
  <c r="K10" i="3"/>
  <c r="L10" i="3"/>
  <c r="L94" i="3"/>
  <c r="J94" i="3"/>
  <c r="G94" i="3"/>
  <c r="H94" i="3" s="1"/>
  <c r="K94" i="3"/>
  <c r="J1370" i="3"/>
  <c r="G1370" i="3"/>
  <c r="H1370" i="3" s="1"/>
  <c r="K1370" i="3"/>
  <c r="L1370" i="3"/>
  <c r="J60" i="3"/>
  <c r="K60" i="3"/>
  <c r="L60" i="3"/>
  <c r="G60" i="3"/>
  <c r="H60" i="3" s="1"/>
  <c r="J130" i="3"/>
  <c r="K130" i="3"/>
  <c r="G130" i="3"/>
  <c r="H130" i="3" s="1"/>
  <c r="L130" i="3"/>
  <c r="K1374" i="3"/>
  <c r="L1374" i="3"/>
  <c r="G1374" i="3"/>
  <c r="H1374" i="3" s="1"/>
  <c r="J1374" i="3"/>
  <c r="G79" i="3"/>
  <c r="H79" i="3" s="1"/>
  <c r="J79" i="3"/>
  <c r="K79" i="3"/>
  <c r="L79" i="3"/>
  <c r="J73" i="3"/>
  <c r="K73" i="3"/>
  <c r="L73" i="3"/>
  <c r="G73" i="3"/>
  <c r="H73" i="3" s="1"/>
  <c r="L1439" i="3"/>
  <c r="G1439" i="3"/>
  <c r="H1439" i="3" s="1"/>
  <c r="J1439" i="3"/>
  <c r="K1439" i="3"/>
  <c r="G1398" i="3"/>
  <c r="H1398" i="3" s="1"/>
  <c r="J1398" i="3"/>
  <c r="K1398" i="3"/>
  <c r="L1398" i="3"/>
  <c r="L1344" i="3"/>
  <c r="G1344" i="3"/>
  <c r="H1344" i="3" s="1"/>
  <c r="J1344" i="3"/>
  <c r="K1344" i="3"/>
  <c r="J1523" i="3"/>
  <c r="L1523" i="3"/>
  <c r="K1523" i="3"/>
  <c r="G1523" i="3"/>
  <c r="H1523" i="3" s="1"/>
  <c r="J1492" i="3"/>
  <c r="K1492" i="3"/>
  <c r="G1492" i="3"/>
  <c r="H1492" i="3" s="1"/>
  <c r="L1492" i="3"/>
  <c r="G1495" i="3"/>
  <c r="H1495" i="3" s="1"/>
  <c r="K1495" i="3"/>
  <c r="L1495" i="3"/>
  <c r="J1495" i="3"/>
  <c r="J1533" i="3"/>
  <c r="G1533" i="3"/>
  <c r="H1533" i="3" s="1"/>
  <c r="K1533" i="3"/>
  <c r="L1533" i="3"/>
  <c r="J1498" i="3"/>
  <c r="K1498" i="3"/>
  <c r="L1498" i="3"/>
  <c r="G1498" i="3"/>
  <c r="H1498" i="3" s="1"/>
  <c r="G37" i="3"/>
  <c r="H37" i="3" s="1"/>
  <c r="J37" i="3"/>
  <c r="K37" i="3"/>
  <c r="L37" i="3"/>
  <c r="G1520" i="3"/>
  <c r="H1520" i="3" s="1"/>
  <c r="J1520" i="3"/>
  <c r="K1520" i="3"/>
  <c r="L1520" i="3"/>
  <c r="G1491" i="3"/>
  <c r="H1491" i="3" s="1"/>
  <c r="J1491" i="3"/>
  <c r="K1491" i="3"/>
  <c r="L1491" i="3"/>
  <c r="G1434" i="3"/>
  <c r="H1434" i="3" s="1"/>
  <c r="J1434" i="3"/>
  <c r="L1434" i="3"/>
  <c r="K1434" i="3"/>
  <c r="G16" i="3"/>
  <c r="H16" i="3" s="1"/>
  <c r="J16" i="3"/>
  <c r="K16" i="3"/>
  <c r="L16" i="3"/>
  <c r="K1530" i="3"/>
  <c r="L1530" i="3"/>
  <c r="G1530" i="3"/>
  <c r="H1530" i="3" s="1"/>
  <c r="J1530" i="3"/>
  <c r="M75" i="3"/>
  <c r="J1537" i="3"/>
  <c r="G1537" i="3"/>
  <c r="H1537" i="3" s="1"/>
  <c r="K1537" i="3"/>
  <c r="L1537" i="3"/>
  <c r="L1383" i="3"/>
  <c r="G1383" i="3"/>
  <c r="H1383" i="3" s="1"/>
  <c r="J1383" i="3"/>
  <c r="K1383" i="3"/>
  <c r="J1379" i="3"/>
  <c r="K1379" i="3"/>
  <c r="G1379" i="3"/>
  <c r="H1379" i="3" s="1"/>
  <c r="L1379" i="3"/>
  <c r="J1442" i="3"/>
  <c r="G1442" i="3"/>
  <c r="H1442" i="3" s="1"/>
  <c r="K1442" i="3"/>
  <c r="L1442" i="3"/>
  <c r="K1568" i="3"/>
  <c r="L1568" i="3"/>
  <c r="G1568" i="3"/>
  <c r="H1568" i="3" s="1"/>
  <c r="J1568" i="3"/>
  <c r="K1385" i="3"/>
  <c r="J1385" i="3"/>
  <c r="G1385" i="3"/>
  <c r="H1385" i="3" s="1"/>
  <c r="L1385" i="3"/>
  <c r="G1391" i="3"/>
  <c r="H1391" i="3" s="1"/>
  <c r="J1391" i="3"/>
  <c r="K1391" i="3"/>
  <c r="L1391" i="3"/>
  <c r="K1419" i="3"/>
  <c r="L1419" i="3"/>
  <c r="G1419" i="3"/>
  <c r="H1419" i="3" s="1"/>
  <c r="J1419" i="3"/>
  <c r="J1562" i="3"/>
  <c r="G1562" i="3"/>
  <c r="H1562" i="3" s="1"/>
  <c r="K1562" i="3"/>
  <c r="L1562" i="3"/>
  <c r="G1467" i="3"/>
  <c r="H1467" i="3" s="1"/>
  <c r="J1467" i="3"/>
  <c r="K1467" i="3"/>
  <c r="L1467" i="3"/>
  <c r="J45" i="3"/>
  <c r="K45" i="3"/>
  <c r="L45" i="3"/>
  <c r="G45" i="3"/>
  <c r="H45" i="3" s="1"/>
  <c r="G61" i="3"/>
  <c r="H61" i="3" s="1"/>
  <c r="K61" i="3"/>
  <c r="L61" i="3"/>
  <c r="J61" i="3"/>
  <c r="E1360" i="3"/>
  <c r="G35" i="3"/>
  <c r="H35" i="3" s="1"/>
  <c r="J35" i="3"/>
  <c r="K35" i="3"/>
  <c r="L35" i="3"/>
  <c r="K36" i="3"/>
  <c r="L36" i="3"/>
  <c r="G36" i="3"/>
  <c r="H36" i="3" s="1"/>
  <c r="J36" i="3"/>
  <c r="M114" i="3"/>
  <c r="G106" i="3"/>
  <c r="H106" i="3" s="1"/>
  <c r="J106" i="3"/>
  <c r="L106" i="3"/>
  <c r="K106" i="3"/>
  <c r="G1539" i="3"/>
  <c r="H1539" i="3" s="1"/>
  <c r="J1539" i="3"/>
  <c r="K1539" i="3"/>
  <c r="L1539" i="3"/>
  <c r="G1474" i="3"/>
  <c r="H1474" i="3" s="1"/>
  <c r="J1474" i="3"/>
  <c r="K1474" i="3"/>
  <c r="L1474" i="3"/>
  <c r="G1394" i="3"/>
  <c r="H1394" i="3" s="1"/>
  <c r="J1394" i="3"/>
  <c r="K1394" i="3"/>
  <c r="L1394" i="3"/>
  <c r="G1402" i="3"/>
  <c r="H1402" i="3" s="1"/>
  <c r="J1402" i="3"/>
  <c r="K1402" i="3"/>
  <c r="L1402" i="3"/>
  <c r="L1559" i="3"/>
  <c r="K1559" i="3"/>
  <c r="G1559" i="3"/>
  <c r="H1559" i="3" s="1"/>
  <c r="J1559" i="3"/>
  <c r="K1542" i="3"/>
  <c r="L1542" i="3"/>
  <c r="G1542" i="3"/>
  <c r="H1542" i="3" s="1"/>
  <c r="J1542" i="3"/>
  <c r="J1472" i="3"/>
  <c r="K1472" i="3"/>
  <c r="L1472" i="3"/>
  <c r="G1472" i="3"/>
  <c r="H1472" i="3" s="1"/>
  <c r="J59" i="3"/>
  <c r="G59" i="3"/>
  <c r="H59" i="3" s="1"/>
  <c r="L59" i="3"/>
  <c r="K59" i="3"/>
  <c r="K1576" i="3"/>
  <c r="J1576" i="3"/>
  <c r="L1576" i="3"/>
  <c r="G1576" i="3"/>
  <c r="H1576" i="3" s="1"/>
  <c r="G41" i="3"/>
  <c r="H41" i="3" s="1"/>
  <c r="J41" i="3"/>
  <c r="K41" i="3"/>
  <c r="L41" i="3"/>
  <c r="J1433" i="3"/>
  <c r="K1433" i="3"/>
  <c r="G1433" i="3"/>
  <c r="H1433" i="3" s="1"/>
  <c r="L1433" i="3"/>
  <c r="J1424" i="3"/>
  <c r="K1424" i="3"/>
  <c r="L1424" i="3"/>
  <c r="G1424" i="3"/>
  <c r="H1424" i="3" s="1"/>
  <c r="G1366" i="3"/>
  <c r="H1366" i="3" s="1"/>
  <c r="J1366" i="3"/>
  <c r="K1366" i="3"/>
  <c r="L1366" i="3"/>
  <c r="G161" i="3"/>
  <c r="H161" i="3" s="1"/>
  <c r="J161" i="3"/>
  <c r="K161" i="3"/>
  <c r="L161" i="3"/>
  <c r="G1579" i="3"/>
  <c r="H1579" i="3" s="1"/>
  <c r="J1579" i="3"/>
  <c r="K1579" i="3"/>
  <c r="L1579" i="3"/>
  <c r="J64" i="3"/>
  <c r="K64" i="3"/>
  <c r="L64" i="3"/>
  <c r="G64" i="3"/>
  <c r="H64" i="3" s="1"/>
  <c r="G1569" i="3"/>
  <c r="H1569" i="3" s="1"/>
  <c r="L1569" i="3"/>
  <c r="K1569" i="3"/>
  <c r="J1569" i="3"/>
  <c r="J1510" i="3"/>
  <c r="K1510" i="3"/>
  <c r="L1510" i="3"/>
  <c r="G1510" i="3"/>
  <c r="H1510" i="3" s="1"/>
  <c r="G1596" i="3"/>
  <c r="H1596" i="3" s="1"/>
  <c r="J1596" i="3"/>
  <c r="K1596" i="3"/>
  <c r="L1596" i="3"/>
  <c r="J1371" i="3"/>
  <c r="K1371" i="3"/>
  <c r="L1371" i="3"/>
  <c r="G1371" i="3"/>
  <c r="H1371" i="3" s="1"/>
  <c r="L1553" i="3"/>
  <c r="J1553" i="3"/>
  <c r="G1553" i="3"/>
  <c r="H1553" i="3" s="1"/>
  <c r="K1553" i="3"/>
  <c r="G1534" i="3"/>
  <c r="H1534" i="3" s="1"/>
  <c r="J1534" i="3"/>
  <c r="K1534" i="3"/>
  <c r="L1534" i="3"/>
  <c r="G145" i="3"/>
  <c r="H145" i="3" s="1"/>
  <c r="J145" i="3"/>
  <c r="K145" i="3"/>
  <c r="L145" i="3"/>
  <c r="J1355" i="3"/>
  <c r="G1355" i="3"/>
  <c r="H1355" i="3" s="1"/>
  <c r="K1355" i="3"/>
  <c r="L1355" i="3"/>
  <c r="L101" i="3"/>
  <c r="J101" i="3"/>
  <c r="K101" i="3"/>
  <c r="G101" i="3"/>
  <c r="H101" i="3" s="1"/>
  <c r="J1549" i="3"/>
  <c r="G1549" i="3"/>
  <c r="H1549" i="3" s="1"/>
  <c r="K1549" i="3"/>
  <c r="L1549" i="3"/>
  <c r="G1326" i="3"/>
  <c r="H1326" i="3" s="1"/>
  <c r="J1326" i="3"/>
  <c r="K1326" i="3"/>
  <c r="L1326" i="3"/>
  <c r="G77" i="3"/>
  <c r="H77" i="3" s="1"/>
  <c r="L77" i="3"/>
  <c r="J77" i="3"/>
  <c r="K77" i="3"/>
  <c r="G1473" i="3"/>
  <c r="H1473" i="3" s="1"/>
  <c r="J1473" i="3"/>
  <c r="K1473" i="3"/>
  <c r="L1473" i="3"/>
  <c r="K1582" i="3"/>
  <c r="J1582" i="3"/>
  <c r="L1582" i="3"/>
  <c r="G1582" i="3"/>
  <c r="H1582" i="3" s="1"/>
  <c r="G97" i="3"/>
  <c r="H97" i="3" s="1"/>
  <c r="J97" i="3"/>
  <c r="K97" i="3"/>
  <c r="L97" i="3"/>
  <c r="G146" i="3"/>
  <c r="H146" i="3" s="1"/>
  <c r="J146" i="3"/>
  <c r="K146" i="3"/>
  <c r="L146" i="3"/>
  <c r="G144" i="3"/>
  <c r="H144" i="3" s="1"/>
  <c r="J144" i="3"/>
  <c r="K144" i="3"/>
  <c r="L144" i="3"/>
  <c r="G1489" i="3"/>
  <c r="H1489" i="3" s="1"/>
  <c r="J1489" i="3"/>
  <c r="K1489" i="3"/>
  <c r="L1489" i="3"/>
  <c r="G47" i="3"/>
  <c r="H47" i="3" s="1"/>
  <c r="J47" i="3"/>
  <c r="K47" i="3"/>
  <c r="L47" i="3"/>
  <c r="G22" i="3"/>
  <c r="H22" i="3" s="1"/>
  <c r="J22" i="3"/>
  <c r="K22" i="3"/>
  <c r="L22" i="3"/>
  <c r="G1415" i="3"/>
  <c r="H1415" i="3" s="1"/>
  <c r="J1415" i="3"/>
  <c r="K1415" i="3"/>
  <c r="L1415" i="3"/>
  <c r="J118" i="3"/>
  <c r="K118" i="3"/>
  <c r="G118" i="3"/>
  <c r="H118" i="3" s="1"/>
  <c r="L118" i="3"/>
  <c r="M1590" i="3"/>
  <c r="M1566" i="3"/>
  <c r="M3138" i="2"/>
  <c r="M3108" i="2"/>
  <c r="BA3102" i="2"/>
  <c r="M3077" i="2"/>
  <c r="M3090" i="2"/>
  <c r="M2680" i="2"/>
  <c r="M2781" i="2"/>
  <c r="M2722" i="2"/>
  <c r="M2666" i="2"/>
  <c r="M2653" i="2"/>
  <c r="M2783" i="2"/>
  <c r="BB2786" i="2"/>
  <c r="BC2786" i="2"/>
  <c r="BD2786" i="2"/>
  <c r="D2786" i="2"/>
  <c r="E2786" i="2"/>
  <c r="BA2786" i="2"/>
  <c r="BF2785" i="2"/>
  <c r="G2785" i="2"/>
  <c r="H2785" i="2" s="1"/>
  <c r="CD2785" i="2"/>
  <c r="J2785" i="2"/>
  <c r="BH2785" i="2"/>
  <c r="L2785" i="2"/>
  <c r="K2785" i="2"/>
  <c r="BG2785" i="2"/>
  <c r="BE2785" i="2"/>
  <c r="M2665" i="2"/>
  <c r="M2556" i="2"/>
  <c r="M2570" i="2"/>
  <c r="M2571" i="2"/>
  <c r="M2540" i="2"/>
  <c r="M2371" i="2"/>
  <c r="M2347" i="2"/>
  <c r="M2148" i="2"/>
  <c r="M1929" i="2"/>
  <c r="M1942" i="2"/>
  <c r="M1952" i="2"/>
  <c r="M1676" i="2"/>
  <c r="M1680" i="2"/>
  <c r="M1667" i="2"/>
  <c r="M1683" i="2"/>
  <c r="M1705" i="2"/>
  <c r="M1709" i="2"/>
  <c r="M1594" i="2"/>
  <c r="M1626" i="2"/>
  <c r="M1583" i="2"/>
  <c r="M1551" i="2"/>
  <c r="M1602" i="2"/>
  <c r="M1564" i="2"/>
  <c r="M1641" i="2"/>
  <c r="M1636" i="2"/>
  <c r="M1615" i="2"/>
  <c r="M1338" i="2"/>
  <c r="M1159" i="2"/>
  <c r="M1158" i="2"/>
  <c r="M1160" i="2"/>
  <c r="M1156" i="2"/>
  <c r="M1126" i="2"/>
  <c r="M952" i="2"/>
  <c r="M804" i="2"/>
  <c r="M796" i="2"/>
  <c r="M748" i="2"/>
  <c r="M773" i="2"/>
  <c r="M740" i="2"/>
  <c r="M454" i="2"/>
  <c r="M488" i="2"/>
  <c r="M475" i="2"/>
  <c r="M567" i="2"/>
  <c r="M548" i="2"/>
  <c r="M486" i="2"/>
  <c r="M453" i="2"/>
  <c r="M426" i="2"/>
  <c r="M435" i="2"/>
  <c r="M437" i="2"/>
  <c r="M495" i="2"/>
  <c r="M364" i="2"/>
  <c r="M393" i="2"/>
  <c r="M406" i="2"/>
  <c r="M310" i="2"/>
  <c r="M326" i="2"/>
  <c r="M229" i="2"/>
  <c r="M121" i="2"/>
  <c r="M3258" i="2"/>
  <c r="BL42" i="1"/>
  <c r="AD32" i="1"/>
  <c r="BJ9" i="1"/>
  <c r="AL24" i="1"/>
  <c r="AB9" i="1"/>
  <c r="AD22" i="1"/>
  <c r="BR9" i="1"/>
  <c r="AD24" i="1"/>
  <c r="AT22" i="1"/>
  <c r="AD42" i="1"/>
  <c r="AT9" i="1"/>
  <c r="F3102" i="2"/>
  <c r="AD9" i="1"/>
  <c r="AT24" i="1"/>
  <c r="AD50" i="1"/>
  <c r="AD16" i="1"/>
  <c r="E67" i="8"/>
  <c r="F67" i="8"/>
  <c r="E64" i="8"/>
  <c r="F64" i="8"/>
  <c r="A67" i="8"/>
  <c r="B67" i="8"/>
  <c r="A64" i="8"/>
  <c r="B64" i="8"/>
  <c r="U53" i="1"/>
  <c r="AS53" i="1"/>
  <c r="BQ53" i="1"/>
  <c r="W53" i="1"/>
  <c r="AU53" i="1"/>
  <c r="BS53" i="1"/>
  <c r="Y53" i="1"/>
  <c r="AW53" i="1"/>
  <c r="BU53" i="1"/>
  <c r="M53" i="1"/>
  <c r="AC53" i="1"/>
  <c r="BA53" i="1"/>
  <c r="BY53" i="1"/>
  <c r="AE53" i="1"/>
  <c r="BC53" i="1"/>
  <c r="CA53" i="1"/>
  <c r="O53" i="1"/>
  <c r="AG53" i="1"/>
  <c r="BE53" i="1"/>
  <c r="Q53" i="1"/>
  <c r="AI53" i="1"/>
  <c r="BG53" i="1"/>
  <c r="AK53" i="1"/>
  <c r="BI53" i="1"/>
  <c r="AM53" i="1"/>
  <c r="BK53" i="1"/>
  <c r="BM53" i="1"/>
  <c r="BO53" i="1"/>
  <c r="BW53" i="1"/>
  <c r="S53" i="1"/>
  <c r="AA53" i="1"/>
  <c r="AO53" i="1"/>
  <c r="AQ53" i="1"/>
  <c r="AY53" i="1"/>
  <c r="K53" i="1"/>
  <c r="K670" i="2"/>
  <c r="L670" i="2"/>
  <c r="BE670" i="2"/>
  <c r="G670" i="2"/>
  <c r="H670" i="2" s="1"/>
  <c r="BF670" i="2"/>
  <c r="J670" i="2"/>
  <c r="BG670" i="2"/>
  <c r="M670" i="2"/>
  <c r="BH670" i="2"/>
  <c r="CC670" i="2"/>
  <c r="BE662" i="2"/>
  <c r="G662" i="2"/>
  <c r="H662" i="2" s="1"/>
  <c r="BF662" i="2"/>
  <c r="J662" i="2"/>
  <c r="L662" i="2"/>
  <c r="BG662" i="2"/>
  <c r="K662" i="2"/>
  <c r="BH662" i="2"/>
  <c r="CC662" i="2"/>
  <c r="M1933" i="2"/>
  <c r="M1910" i="2"/>
  <c r="M1926" i="2"/>
  <c r="M721" i="3"/>
  <c r="M1915" i="2"/>
  <c r="M1914" i="2"/>
  <c r="M1941" i="2"/>
  <c r="M1949" i="2"/>
  <c r="M1923" i="2"/>
  <c r="M1907" i="2"/>
  <c r="M1964" i="2"/>
  <c r="G1721" i="2"/>
  <c r="H1721" i="2" s="1"/>
  <c r="G1318" i="3"/>
  <c r="H1318" i="3" s="1"/>
  <c r="J1318" i="3"/>
  <c r="K1318" i="3"/>
  <c r="L1318" i="3"/>
  <c r="M673" i="3"/>
  <c r="M180" i="3"/>
  <c r="I29" i="1"/>
  <c r="J35" i="1"/>
  <c r="M640" i="3"/>
  <c r="M722" i="3"/>
  <c r="K341" i="2"/>
  <c r="A188" i="4"/>
  <c r="C188" i="4"/>
  <c r="B188" i="4"/>
  <c r="J1240" i="2"/>
  <c r="BE1240" i="2"/>
  <c r="BF1240" i="2"/>
  <c r="BG1240" i="2"/>
  <c r="BH1240" i="2"/>
  <c r="L1240" i="2"/>
  <c r="I162" i="4"/>
  <c r="G1240" i="2"/>
  <c r="H1240" i="2" s="1"/>
  <c r="K1240" i="2"/>
  <c r="C189" i="4"/>
  <c r="A189" i="4"/>
  <c r="B189" i="4"/>
  <c r="CC3082" i="2"/>
  <c r="BE3082" i="2"/>
  <c r="K3082" i="2"/>
  <c r="BG3082" i="2"/>
  <c r="BF3082" i="2"/>
  <c r="L3082" i="2"/>
  <c r="BH3082" i="2"/>
  <c r="J3082" i="2"/>
  <c r="G3082" i="2"/>
  <c r="H3082" i="2" s="1"/>
  <c r="A152" i="4"/>
  <c r="C152" i="4"/>
  <c r="B152" i="4"/>
  <c r="C209" i="4"/>
  <c r="A209" i="4"/>
  <c r="B209" i="4"/>
  <c r="A185" i="4"/>
  <c r="C185" i="4"/>
  <c r="B185" i="4"/>
  <c r="J1838" i="2"/>
  <c r="K1838" i="2"/>
  <c r="G1838" i="2"/>
  <c r="H1838" i="2" s="1"/>
  <c r="BF1838" i="2"/>
  <c r="BG1838" i="2"/>
  <c r="L1838" i="2"/>
  <c r="I204" i="4"/>
  <c r="BE1838" i="2"/>
  <c r="BH1838" i="2"/>
  <c r="V22" i="1"/>
  <c r="BD1246" i="2"/>
  <c r="T48" i="1"/>
  <c r="A190" i="4"/>
  <c r="B190" i="4"/>
  <c r="C190" i="4"/>
  <c r="L1239" i="2"/>
  <c r="BE1239" i="2"/>
  <c r="BG1239" i="2"/>
  <c r="J1239" i="2"/>
  <c r="BF1239" i="2"/>
  <c r="BH1239" i="2"/>
  <c r="I161" i="4"/>
  <c r="K1239" i="2"/>
  <c r="G1239" i="2"/>
  <c r="H1239" i="2" s="1"/>
  <c r="L1281" i="2"/>
  <c r="BF1281" i="2"/>
  <c r="BG1281" i="2"/>
  <c r="K1281" i="2"/>
  <c r="BH1281" i="2"/>
  <c r="J1281" i="2"/>
  <c r="I184" i="4"/>
  <c r="BE1281" i="2"/>
  <c r="G1281" i="2"/>
  <c r="H1281" i="2" s="1"/>
  <c r="T22" i="1"/>
  <c r="BB1246" i="2"/>
  <c r="R32" i="1"/>
  <c r="BA1847" i="2"/>
  <c r="V9" i="1"/>
  <c r="BD343" i="2"/>
  <c r="A254" i="4"/>
  <c r="L1230" i="2"/>
  <c r="I152" i="4"/>
  <c r="K1230" i="2"/>
  <c r="G1230" i="2"/>
  <c r="H1230" i="2" s="1"/>
  <c r="J1230" i="2"/>
  <c r="BE1230" i="2"/>
  <c r="BF1230" i="2"/>
  <c r="BG1230" i="2"/>
  <c r="BH1230" i="2"/>
  <c r="A163" i="4"/>
  <c r="B163" i="4"/>
  <c r="C163" i="4"/>
  <c r="L2916" i="2"/>
  <c r="G2916" i="2"/>
  <c r="H2916" i="2" s="1"/>
  <c r="BF2916" i="2"/>
  <c r="K2916" i="2"/>
  <c r="J2916" i="2"/>
  <c r="BE2916" i="2"/>
  <c r="BG2916" i="2"/>
  <c r="BH2916" i="2"/>
  <c r="G1843" i="2"/>
  <c r="H1843" i="2" s="1"/>
  <c r="K1843" i="2"/>
  <c r="J1843" i="2"/>
  <c r="I209" i="4"/>
  <c r="BH1843" i="2"/>
  <c r="L1843" i="2"/>
  <c r="BE1843" i="2"/>
  <c r="BF1843" i="2"/>
  <c r="BG1843" i="2"/>
  <c r="V42" i="1"/>
  <c r="BD2410" i="2"/>
  <c r="BE1282" i="2"/>
  <c r="G1282" i="2"/>
  <c r="H1282" i="2" s="1"/>
  <c r="BF1282" i="2"/>
  <c r="L1282" i="2"/>
  <c r="BG1282" i="2"/>
  <c r="K1282" i="2"/>
  <c r="BH1282" i="2"/>
  <c r="J1282" i="2"/>
  <c r="I185" i="4"/>
  <c r="BG2925" i="2"/>
  <c r="B159" i="4"/>
  <c r="C159" i="4"/>
  <c r="A159" i="4"/>
  <c r="A211" i="4"/>
  <c r="C211" i="4"/>
  <c r="B211" i="4"/>
  <c r="J1275" i="2"/>
  <c r="I178" i="4"/>
  <c r="BE1275" i="2"/>
  <c r="BF1275" i="2"/>
  <c r="K1275" i="2"/>
  <c r="L1275" i="2"/>
  <c r="G1275" i="2"/>
  <c r="H1275" i="2" s="1"/>
  <c r="BG1275" i="2"/>
  <c r="BH1275" i="2"/>
  <c r="C208" i="4"/>
  <c r="A208" i="4"/>
  <c r="B208" i="4"/>
  <c r="R24" i="1"/>
  <c r="BA1288" i="2"/>
  <c r="BF1287" i="2"/>
  <c r="K1287" i="2"/>
  <c r="BG1287" i="2"/>
  <c r="J1287" i="2"/>
  <c r="I190" i="4"/>
  <c r="BE1287" i="2"/>
  <c r="BH1287" i="2"/>
  <c r="L1287" i="2"/>
  <c r="G1287" i="2"/>
  <c r="H1287" i="2" s="1"/>
  <c r="T42" i="1"/>
  <c r="BB2410" i="2"/>
  <c r="BF1242" i="2"/>
  <c r="J1242" i="2"/>
  <c r="I164" i="4"/>
  <c r="G1242" i="2"/>
  <c r="H1242" i="2" s="1"/>
  <c r="L1242" i="2"/>
  <c r="BG1242" i="2"/>
  <c r="BH1242" i="2"/>
  <c r="K1242" i="2"/>
  <c r="BE1242" i="2"/>
  <c r="A154" i="4"/>
  <c r="B154" i="4"/>
  <c r="C154" i="4"/>
  <c r="R22" i="1"/>
  <c r="BA1246" i="2"/>
  <c r="P22" i="1"/>
  <c r="F1246" i="2"/>
  <c r="G1286" i="2"/>
  <c r="H1286" i="2" s="1"/>
  <c r="BF1286" i="2"/>
  <c r="J1286" i="2"/>
  <c r="BH1286" i="2"/>
  <c r="BE1286" i="2"/>
  <c r="BG1286" i="2"/>
  <c r="I189" i="4"/>
  <c r="L1286" i="2"/>
  <c r="K1286" i="2"/>
  <c r="A182" i="4"/>
  <c r="B182" i="4"/>
  <c r="C182" i="4"/>
  <c r="J1241" i="2"/>
  <c r="I163" i="4"/>
  <c r="L1241" i="2"/>
  <c r="BH1241" i="2"/>
  <c r="G1241" i="2"/>
  <c r="H1241" i="2" s="1"/>
  <c r="BF1241" i="2"/>
  <c r="K1241" i="2"/>
  <c r="BE1241" i="2"/>
  <c r="BG1241" i="2"/>
  <c r="L42" i="1"/>
  <c r="N22" i="1"/>
  <c r="E1246" i="2"/>
  <c r="C203" i="4"/>
  <c r="A203" i="4"/>
  <c r="B203" i="4"/>
  <c r="L24" i="1"/>
  <c r="D1288" i="2"/>
  <c r="J1237" i="2"/>
  <c r="I159" i="4"/>
  <c r="K1237" i="2"/>
  <c r="L1237" i="2"/>
  <c r="BE1237" i="2"/>
  <c r="BF1237" i="2"/>
  <c r="G1237" i="2"/>
  <c r="H1237" i="2" s="1"/>
  <c r="BG1237" i="2"/>
  <c r="BH1237" i="2"/>
  <c r="L22" i="1"/>
  <c r="D1246" i="2"/>
  <c r="A205" i="4"/>
  <c r="C205" i="4"/>
  <c r="B205" i="4"/>
  <c r="C157" i="4"/>
  <c r="B157" i="4"/>
  <c r="A157" i="4"/>
  <c r="B206" i="4"/>
  <c r="C206" i="4"/>
  <c r="A206" i="4"/>
  <c r="G1244" i="2"/>
  <c r="H1244" i="2" s="1"/>
  <c r="K1244" i="2"/>
  <c r="BE1244" i="2"/>
  <c r="J1244" i="2"/>
  <c r="L1244" i="2"/>
  <c r="BG1244" i="2"/>
  <c r="BF1244" i="2"/>
  <c r="BH1244" i="2"/>
  <c r="B164" i="4"/>
  <c r="C164" i="4"/>
  <c r="A164" i="4"/>
  <c r="C186" i="4"/>
  <c r="B186" i="4"/>
  <c r="A186" i="4"/>
  <c r="G1232" i="2"/>
  <c r="H1232" i="2" s="1"/>
  <c r="BG1232" i="2"/>
  <c r="J1232" i="2"/>
  <c r="I154" i="4"/>
  <c r="L1232" i="2"/>
  <c r="BE1232" i="2"/>
  <c r="K1232" i="2"/>
  <c r="BF1232" i="2"/>
  <c r="BH1232" i="2"/>
  <c r="T24" i="1"/>
  <c r="BB1288" i="2"/>
  <c r="C210" i="4"/>
  <c r="A210" i="4"/>
  <c r="B210" i="4"/>
  <c r="BH3086" i="2"/>
  <c r="BG3086" i="2"/>
  <c r="BF3086" i="2"/>
  <c r="J3086" i="2"/>
  <c r="L3086" i="2"/>
  <c r="K3086" i="2"/>
  <c r="BE3086" i="2"/>
  <c r="CC3086" i="2"/>
  <c r="G3086" i="2"/>
  <c r="H3086" i="2" s="1"/>
  <c r="L1837" i="2"/>
  <c r="BF1837" i="2"/>
  <c r="I203" i="4"/>
  <c r="G1837" i="2"/>
  <c r="H1837" i="2" s="1"/>
  <c r="BG1837" i="2"/>
  <c r="J1837" i="2"/>
  <c r="BH1837" i="2"/>
  <c r="K1837" i="2"/>
  <c r="BE1837" i="2"/>
  <c r="A245" i="4"/>
  <c r="C179" i="4"/>
  <c r="A179" i="4"/>
  <c r="B179" i="4"/>
  <c r="T32" i="1"/>
  <c r="BB1847" i="2"/>
  <c r="AF48" i="1"/>
  <c r="P32" i="1"/>
  <c r="F1847" i="2"/>
  <c r="B207" i="4"/>
  <c r="C207" i="4"/>
  <c r="A207" i="4"/>
  <c r="BH335" i="2"/>
  <c r="K1839" i="2"/>
  <c r="BH1839" i="2"/>
  <c r="BE1839" i="2"/>
  <c r="L1839" i="2"/>
  <c r="G1839" i="2"/>
  <c r="H1839" i="2" s="1"/>
  <c r="BF1839" i="2"/>
  <c r="BG1839" i="2"/>
  <c r="J1839" i="2"/>
  <c r="I205" i="4"/>
  <c r="G1235" i="2"/>
  <c r="H1235" i="2" s="1"/>
  <c r="BF1235" i="2"/>
  <c r="L1235" i="2"/>
  <c r="BH1235" i="2"/>
  <c r="K1235" i="2"/>
  <c r="J1235" i="2"/>
  <c r="BG1235" i="2"/>
  <c r="BE1235" i="2"/>
  <c r="I157" i="4"/>
  <c r="A140" i="4"/>
  <c r="J1840" i="2"/>
  <c r="G1840" i="2"/>
  <c r="H1840" i="2" s="1"/>
  <c r="K1840" i="2"/>
  <c r="BF1840" i="2"/>
  <c r="BG1840" i="2"/>
  <c r="BH1840" i="2"/>
  <c r="BE1840" i="2"/>
  <c r="L1840" i="2"/>
  <c r="I206" i="4"/>
  <c r="BE342" i="2"/>
  <c r="BF342" i="2"/>
  <c r="J342" i="2"/>
  <c r="BG342" i="2"/>
  <c r="L342" i="2"/>
  <c r="BH342" i="2"/>
  <c r="G342" i="2"/>
  <c r="H342" i="2" s="1"/>
  <c r="K342" i="2"/>
  <c r="A158" i="4"/>
  <c r="B158" i="4"/>
  <c r="C158" i="4"/>
  <c r="C165" i="4"/>
  <c r="A165" i="4"/>
  <c r="B165" i="4"/>
  <c r="B184" i="4"/>
  <c r="A184" i="4"/>
  <c r="C184" i="4"/>
  <c r="BG1283" i="2"/>
  <c r="L1283" i="2"/>
  <c r="BH1283" i="2"/>
  <c r="BE1283" i="2"/>
  <c r="K1283" i="2"/>
  <c r="J1283" i="2"/>
  <c r="G1283" i="2"/>
  <c r="H1283" i="2" s="1"/>
  <c r="BF1283" i="2"/>
  <c r="I186" i="4"/>
  <c r="C162" i="4"/>
  <c r="B162" i="4"/>
  <c r="A162" i="4"/>
  <c r="K1844" i="2"/>
  <c r="BE1844" i="2"/>
  <c r="G1844" i="2"/>
  <c r="H1844" i="2" s="1"/>
  <c r="J1844" i="2"/>
  <c r="BF1844" i="2"/>
  <c r="BG1844" i="2"/>
  <c r="L1844" i="2"/>
  <c r="I210" i="4"/>
  <c r="BH1844" i="2"/>
  <c r="BG1276" i="2"/>
  <c r="BH1276" i="2"/>
  <c r="G1276" i="2"/>
  <c r="H1276" i="2" s="1"/>
  <c r="L1276" i="2"/>
  <c r="BF1276" i="2"/>
  <c r="BE1276" i="2"/>
  <c r="I179" i="4"/>
  <c r="K1276" i="2"/>
  <c r="J1276" i="2"/>
  <c r="C160" i="4"/>
  <c r="B160" i="4"/>
  <c r="A160" i="4"/>
  <c r="B166" i="4"/>
  <c r="A166" i="4"/>
  <c r="C166" i="4"/>
  <c r="BE2409" i="2"/>
  <c r="G2409" i="2"/>
  <c r="H2409" i="2" s="1"/>
  <c r="J2409" i="2"/>
  <c r="BF2409" i="2"/>
  <c r="K2409" i="2"/>
  <c r="L2409" i="2"/>
  <c r="BG2409" i="2"/>
  <c r="BH2409" i="2"/>
  <c r="K1841" i="2"/>
  <c r="J1841" i="2"/>
  <c r="BF1841" i="2"/>
  <c r="L1841" i="2"/>
  <c r="I207" i="4"/>
  <c r="BG1841" i="2"/>
  <c r="BH1841" i="2"/>
  <c r="BE1841" i="2"/>
  <c r="G1841" i="2"/>
  <c r="H1841" i="2" s="1"/>
  <c r="B178" i="4"/>
  <c r="A178" i="4"/>
  <c r="C178" i="4"/>
  <c r="A153" i="4"/>
  <c r="B153" i="4"/>
  <c r="C153" i="4"/>
  <c r="J1236" i="2"/>
  <c r="BF1236" i="2"/>
  <c r="G1236" i="2"/>
  <c r="H1236" i="2" s="1"/>
  <c r="L1236" i="2"/>
  <c r="I158" i="4"/>
  <c r="K1236" i="2"/>
  <c r="BE1236" i="2"/>
  <c r="BG1236" i="2"/>
  <c r="BH1236" i="2"/>
  <c r="K1243" i="2"/>
  <c r="BF1243" i="2"/>
  <c r="J1243" i="2"/>
  <c r="BG1243" i="2"/>
  <c r="BH1243" i="2"/>
  <c r="BE1243" i="2"/>
  <c r="I165" i="4"/>
  <c r="L1243" i="2"/>
  <c r="G1243" i="2"/>
  <c r="H1243" i="2" s="1"/>
  <c r="N24" i="1"/>
  <c r="E1288" i="2"/>
  <c r="CU24" i="1"/>
  <c r="CU54" i="1" s="1"/>
  <c r="BG2922" i="2"/>
  <c r="A180" i="4"/>
  <c r="B180" i="4"/>
  <c r="C180" i="4"/>
  <c r="C177" i="4"/>
  <c r="A177" i="4"/>
  <c r="B177" i="4"/>
  <c r="R9" i="1"/>
  <c r="BF1238" i="2"/>
  <c r="BH1238" i="2"/>
  <c r="I160" i="4"/>
  <c r="J1238" i="2"/>
  <c r="L1238" i="2"/>
  <c r="K1238" i="2"/>
  <c r="G1238" i="2"/>
  <c r="H1238" i="2" s="1"/>
  <c r="BE1238" i="2"/>
  <c r="BG1238" i="2"/>
  <c r="BH1245" i="2"/>
  <c r="L1245" i="2"/>
  <c r="BE1245" i="2"/>
  <c r="BF1245" i="2"/>
  <c r="BG1245" i="2"/>
  <c r="I166" i="4"/>
  <c r="G1245" i="2"/>
  <c r="H1245" i="2" s="1"/>
  <c r="J1245" i="2"/>
  <c r="K1245" i="2"/>
  <c r="A151" i="4"/>
  <c r="B151" i="4"/>
  <c r="C151" i="4"/>
  <c r="P24" i="1"/>
  <c r="F1288" i="2"/>
  <c r="G1231" i="2"/>
  <c r="H1231" i="2" s="1"/>
  <c r="L1231" i="2"/>
  <c r="K1231" i="2"/>
  <c r="BE1231" i="2"/>
  <c r="BF1231" i="2"/>
  <c r="J1231" i="2"/>
  <c r="BG1231" i="2"/>
  <c r="BH1231" i="2"/>
  <c r="I153" i="4"/>
  <c r="BH3071" i="2"/>
  <c r="BG3071" i="2"/>
  <c r="BF3071" i="2"/>
  <c r="K3071" i="2"/>
  <c r="CC3071" i="2"/>
  <c r="G3071" i="2"/>
  <c r="H3071" i="2" s="1"/>
  <c r="J3071" i="2"/>
  <c r="BE3071" i="2"/>
  <c r="L3071" i="2"/>
  <c r="C183" i="4"/>
  <c r="A183" i="4"/>
  <c r="B183" i="4"/>
  <c r="T9" i="1"/>
  <c r="G1234" i="2"/>
  <c r="H1234" i="2" s="1"/>
  <c r="BG1234" i="2"/>
  <c r="L1234" i="2"/>
  <c r="BH1234" i="2"/>
  <c r="BE1234" i="2"/>
  <c r="K1234" i="2"/>
  <c r="BF1234" i="2"/>
  <c r="I156" i="4"/>
  <c r="J1234" i="2"/>
  <c r="J2913" i="2"/>
  <c r="K2913" i="2"/>
  <c r="L2913" i="2"/>
  <c r="BE2913" i="2"/>
  <c r="G2913" i="2"/>
  <c r="H2913" i="2" s="1"/>
  <c r="BF2913" i="2"/>
  <c r="BG2913" i="2"/>
  <c r="BH2913" i="2"/>
  <c r="C181" i="4"/>
  <c r="B181" i="4"/>
  <c r="A181" i="4"/>
  <c r="BE1277" i="2"/>
  <c r="G1277" i="2"/>
  <c r="H1277" i="2" s="1"/>
  <c r="L1277" i="2"/>
  <c r="J1277" i="2"/>
  <c r="BF1277" i="2"/>
  <c r="K1277" i="2"/>
  <c r="BH1277" i="2"/>
  <c r="I180" i="4"/>
  <c r="BG1277" i="2"/>
  <c r="J1285" i="2"/>
  <c r="BH1285" i="2"/>
  <c r="BG1285" i="2"/>
  <c r="I188" i="4"/>
  <c r="K1285" i="2"/>
  <c r="BE1285" i="2"/>
  <c r="L1285" i="2"/>
  <c r="G1285" i="2"/>
  <c r="H1285" i="2" s="1"/>
  <c r="BF1285" i="2"/>
  <c r="A155" i="4"/>
  <c r="B155" i="4"/>
  <c r="C155" i="4"/>
  <c r="X9" i="1"/>
  <c r="L32" i="1"/>
  <c r="D1847" i="2"/>
  <c r="A187" i="4"/>
  <c r="C187" i="4"/>
  <c r="B187" i="4"/>
  <c r="K1274" i="2"/>
  <c r="J1274" i="2"/>
  <c r="I177" i="4"/>
  <c r="G1274" i="2"/>
  <c r="H1274" i="2" s="1"/>
  <c r="BF1274" i="2"/>
  <c r="BG1274" i="2"/>
  <c r="BH1274" i="2"/>
  <c r="L1274" i="2"/>
  <c r="BE1274" i="2"/>
  <c r="K1229" i="2"/>
  <c r="BH1229" i="2"/>
  <c r="I151" i="4"/>
  <c r="J1229" i="2"/>
  <c r="G1229" i="2"/>
  <c r="H1229" i="2" s="1"/>
  <c r="BE1229" i="2"/>
  <c r="BF1229" i="2"/>
  <c r="L1229" i="2"/>
  <c r="BG1229" i="2"/>
  <c r="A212" i="4"/>
  <c r="C212" i="4"/>
  <c r="B212" i="4"/>
  <c r="N32" i="1"/>
  <c r="E1847" i="2"/>
  <c r="B156" i="4"/>
  <c r="C156" i="4"/>
  <c r="A156" i="4"/>
  <c r="X32" i="1"/>
  <c r="BC1847" i="2"/>
  <c r="BH2405" i="2"/>
  <c r="I230" i="4"/>
  <c r="L1279" i="2"/>
  <c r="G1279" i="2"/>
  <c r="H1279" i="2" s="1"/>
  <c r="BF1279" i="2"/>
  <c r="K1279" i="2"/>
  <c r="J1279" i="2"/>
  <c r="BE1279" i="2"/>
  <c r="BG1279" i="2"/>
  <c r="BH1279" i="2"/>
  <c r="I182" i="4"/>
  <c r="L1233" i="2"/>
  <c r="BH1233" i="2"/>
  <c r="BE1233" i="2"/>
  <c r="K1233" i="2"/>
  <c r="BF1233" i="2"/>
  <c r="BG1233" i="2"/>
  <c r="J1233" i="2"/>
  <c r="I155" i="4"/>
  <c r="G1233" i="2"/>
  <c r="H1233" i="2" s="1"/>
  <c r="L1284" i="2"/>
  <c r="G1284" i="2"/>
  <c r="H1284" i="2" s="1"/>
  <c r="BG1284" i="2"/>
  <c r="BH1284" i="2"/>
  <c r="BE1284" i="2"/>
  <c r="K1284" i="2"/>
  <c r="BF1284" i="2"/>
  <c r="J1284" i="2"/>
  <c r="I187" i="4"/>
  <c r="A204" i="4"/>
  <c r="B204" i="4"/>
  <c r="C204" i="4"/>
  <c r="J1845" i="2"/>
  <c r="L1845" i="2"/>
  <c r="I211" i="4"/>
  <c r="G1845" i="2"/>
  <c r="H1845" i="2" s="1"/>
  <c r="K1845" i="2"/>
  <c r="BG1845" i="2"/>
  <c r="BH1845" i="2"/>
  <c r="BE1845" i="2"/>
  <c r="BF1845" i="2"/>
  <c r="G1846" i="2"/>
  <c r="H1846" i="2" s="1"/>
  <c r="BF1846" i="2"/>
  <c r="L1846" i="2"/>
  <c r="BH1846" i="2"/>
  <c r="J1846" i="2"/>
  <c r="BE1846" i="2"/>
  <c r="BG1846" i="2"/>
  <c r="I212" i="4"/>
  <c r="K1846" i="2"/>
  <c r="G1842" i="2"/>
  <c r="H1842" i="2" s="1"/>
  <c r="BH1842" i="2"/>
  <c r="I208" i="4"/>
  <c r="J1842" i="2"/>
  <c r="K1842" i="2"/>
  <c r="L1842" i="2"/>
  <c r="BE1842" i="2"/>
  <c r="BF1842" i="2"/>
  <c r="BG1842" i="2"/>
  <c r="BH1280" i="2"/>
  <c r="BE1280" i="2"/>
  <c r="G1280" i="2"/>
  <c r="H1280" i="2" s="1"/>
  <c r="L1280" i="2"/>
  <c r="K1280" i="2"/>
  <c r="BF1280" i="2"/>
  <c r="BG1280" i="2"/>
  <c r="J1280" i="2"/>
  <c r="I183" i="4"/>
  <c r="B161" i="4"/>
  <c r="A161" i="4"/>
  <c r="C161" i="4"/>
  <c r="A231" i="4"/>
  <c r="J1278" i="2"/>
  <c r="BH1278" i="2"/>
  <c r="BG1278" i="2"/>
  <c r="I181" i="4"/>
  <c r="L1278" i="2"/>
  <c r="K1278" i="2"/>
  <c r="BE1278" i="2"/>
  <c r="G1278" i="2"/>
  <c r="H1278" i="2" s="1"/>
  <c r="BF1278" i="2"/>
  <c r="M1070" i="3" l="1"/>
  <c r="M965" i="3"/>
  <c r="M938" i="3"/>
  <c r="M1023" i="3"/>
  <c r="M794" i="3"/>
  <c r="M1065" i="3"/>
  <c r="M774" i="3"/>
  <c r="M900" i="3"/>
  <c r="M973" i="3"/>
  <c r="M1015" i="3"/>
  <c r="M919" i="3"/>
  <c r="M1022" i="3"/>
  <c r="M882" i="3"/>
  <c r="M991" i="3"/>
  <c r="M959" i="3"/>
  <c r="M934" i="3"/>
  <c r="M878" i="3"/>
  <c r="M958" i="3"/>
  <c r="M895" i="3"/>
  <c r="M217" i="3"/>
  <c r="M737" i="3"/>
  <c r="M1056" i="3"/>
  <c r="M903" i="3"/>
  <c r="M754" i="3"/>
  <c r="M967" i="3"/>
  <c r="M730" i="3"/>
  <c r="M786" i="3"/>
  <c r="M806" i="3"/>
  <c r="M775" i="3"/>
  <c r="M1074" i="3"/>
  <c r="M826" i="3"/>
  <c r="M955" i="3"/>
  <c r="M858" i="3"/>
  <c r="M936" i="3"/>
  <c r="M926" i="3"/>
  <c r="M887" i="3"/>
  <c r="M805" i="3"/>
  <c r="M823" i="3"/>
  <c r="M1032" i="3"/>
  <c r="M950" i="3"/>
  <c r="M948" i="3"/>
  <c r="M854" i="3"/>
  <c r="M835" i="3"/>
  <c r="M728" i="3"/>
  <c r="M907" i="3"/>
  <c r="M1054" i="3"/>
  <c r="M1064" i="3"/>
  <c r="M408" i="3"/>
  <c r="M910" i="3"/>
  <c r="M1014" i="3"/>
  <c r="M1004" i="3"/>
  <c r="M740" i="3"/>
  <c r="M863" i="3"/>
  <c r="M842" i="3"/>
  <c r="M1040" i="3"/>
  <c r="M742" i="3"/>
  <c r="M968" i="3"/>
  <c r="M1031" i="3"/>
  <c r="M773" i="3"/>
  <c r="M866" i="3"/>
  <c r="M951" i="3"/>
  <c r="M816" i="3"/>
  <c r="M869" i="3"/>
  <c r="M780" i="3"/>
  <c r="M747" i="3"/>
  <c r="M865" i="3"/>
  <c r="BE2382" i="2"/>
  <c r="BG2382" i="2"/>
  <c r="BF2382" i="2"/>
  <c r="J1351" i="2"/>
  <c r="L2382" i="2"/>
  <c r="G2382" i="2"/>
  <c r="H2382" i="2" s="1"/>
  <c r="K2382" i="2"/>
  <c r="CC2382" i="2"/>
  <c r="BE1564" i="2"/>
  <c r="G1564" i="2"/>
  <c r="H1564" i="2" s="1"/>
  <c r="K1330" i="2"/>
  <c r="BH1330" i="2"/>
  <c r="K2164" i="2"/>
  <c r="G2164" i="2"/>
  <c r="H2164" i="2" s="1"/>
  <c r="L2164" i="2"/>
  <c r="BE2164" i="2"/>
  <c r="BF2164" i="2"/>
  <c r="BG2164" i="2"/>
  <c r="BH2164" i="2"/>
  <c r="M1489" i="2"/>
  <c r="M441" i="3"/>
  <c r="M662" i="3"/>
  <c r="M596" i="3"/>
  <c r="M186" i="3"/>
  <c r="M306" i="3"/>
  <c r="M485" i="3"/>
  <c r="M416" i="3"/>
  <c r="M300" i="3"/>
  <c r="M294" i="3"/>
  <c r="M219" i="3"/>
  <c r="M590" i="3"/>
  <c r="M481" i="3"/>
  <c r="M567" i="3"/>
  <c r="M250" i="3"/>
  <c r="M496" i="3"/>
  <c r="M644" i="3"/>
  <c r="M174" i="3"/>
  <c r="M572" i="3"/>
  <c r="M454" i="3"/>
  <c r="M218" i="3"/>
  <c r="M472" i="3"/>
  <c r="M710" i="3"/>
  <c r="M320" i="3"/>
  <c r="M211" i="3"/>
  <c r="M706" i="3"/>
  <c r="M265" i="3"/>
  <c r="M628" i="3"/>
  <c r="M243" i="3"/>
  <c r="M542" i="3"/>
  <c r="M192" i="3"/>
  <c r="M511" i="3"/>
  <c r="M616" i="3"/>
  <c r="M450" i="3"/>
  <c r="M388" i="3"/>
  <c r="M372" i="3"/>
  <c r="M203" i="3"/>
  <c r="M615" i="3"/>
  <c r="M655" i="3"/>
  <c r="M512" i="3"/>
  <c r="M378" i="3"/>
  <c r="M208" i="3"/>
  <c r="M292" i="3"/>
  <c r="M521" i="3"/>
  <c r="M688" i="3"/>
  <c r="M402" i="3"/>
  <c r="M329" i="3"/>
  <c r="M179" i="3"/>
  <c r="M451" i="3"/>
  <c r="M568" i="3"/>
  <c r="M478" i="3"/>
  <c r="M238" i="3"/>
  <c r="M302" i="3"/>
  <c r="M631" i="3"/>
  <c r="M519" i="3"/>
  <c r="M282" i="3"/>
  <c r="M493" i="3"/>
  <c r="M500" i="3"/>
  <c r="M255" i="3"/>
  <c r="M682" i="3"/>
  <c r="M678" i="3"/>
  <c r="M488" i="3"/>
  <c r="M267" i="3"/>
  <c r="M553" i="3"/>
  <c r="M462" i="3"/>
  <c r="M364" i="3"/>
  <c r="M601" i="3"/>
  <c r="M380" i="3"/>
  <c r="M271" i="3"/>
  <c r="M680" i="3"/>
  <c r="M657" i="3"/>
  <c r="M429" i="3"/>
  <c r="M464" i="3"/>
  <c r="M434" i="3"/>
  <c r="M510" i="3"/>
  <c r="M259" i="3"/>
  <c r="M607" i="3"/>
  <c r="M642" i="3"/>
  <c r="M425" i="3"/>
  <c r="M693" i="3"/>
  <c r="M220" i="3"/>
  <c r="M307" i="3"/>
  <c r="M400" i="3"/>
  <c r="M254" i="3"/>
  <c r="M683" i="3"/>
  <c r="M543" i="3"/>
  <c r="M494" i="3"/>
  <c r="M291" i="3"/>
  <c r="M532" i="3"/>
  <c r="M537" i="3"/>
  <c r="M459" i="3"/>
  <c r="M374" i="3"/>
  <c r="M258" i="3"/>
  <c r="M529" i="3"/>
  <c r="M229" i="3"/>
  <c r="M525" i="3"/>
  <c r="M618" i="3"/>
  <c r="M299" i="3"/>
  <c r="M207" i="3"/>
  <c r="M417" i="3"/>
  <c r="M274" i="3"/>
  <c r="M189" i="3"/>
  <c r="M541" i="3"/>
  <c r="M348" i="3"/>
  <c r="M469" i="3"/>
  <c r="M226" i="3"/>
  <c r="M508" i="3"/>
  <c r="M376" i="3"/>
  <c r="M637" i="3"/>
  <c r="M361" i="3"/>
  <c r="M340" i="3"/>
  <c r="M676" i="3"/>
  <c r="M241" i="3"/>
  <c r="M677" i="3"/>
  <c r="M268" i="3"/>
  <c r="M629" i="3"/>
  <c r="M223" i="3"/>
  <c r="M654" i="3"/>
  <c r="M471" i="3"/>
  <c r="M625" i="3"/>
  <c r="M410" i="3"/>
  <c r="M430" i="3"/>
  <c r="M347" i="3"/>
  <c r="M233" i="3"/>
  <c r="M332" i="3"/>
  <c r="M520" i="3"/>
  <c r="M384" i="3"/>
  <c r="M442" i="3"/>
  <c r="M679" i="3"/>
  <c r="M559" i="3"/>
  <c r="M357" i="3"/>
  <c r="M447" i="3"/>
  <c r="M645" i="3"/>
  <c r="M197" i="3"/>
  <c r="M461" i="3"/>
  <c r="M444" i="3"/>
  <c r="M362" i="3"/>
  <c r="M283" i="3"/>
  <c r="M506" i="3"/>
  <c r="M350" i="3"/>
  <c r="M547" i="3"/>
  <c r="M252" i="3"/>
  <c r="M242" i="3"/>
  <c r="M411" i="3"/>
  <c r="M227" i="3"/>
  <c r="M656" i="3"/>
  <c r="M210" i="3"/>
  <c r="M206" i="3"/>
  <c r="M620" i="3"/>
  <c r="M199" i="3"/>
  <c r="M562" i="3"/>
  <c r="M505" i="3"/>
  <c r="M198" i="3"/>
  <c r="M264" i="3"/>
  <c r="M293" i="3"/>
  <c r="M360" i="3"/>
  <c r="M190" i="3"/>
  <c r="M405" i="3"/>
  <c r="M687" i="3"/>
  <c r="M423" i="3"/>
  <c r="M463" i="3"/>
  <c r="M449" i="3"/>
  <c r="M666" i="3"/>
  <c r="M356" i="3"/>
  <c r="M194" i="3"/>
  <c r="M352" i="3"/>
  <c r="M289" i="3"/>
  <c r="M251" i="3"/>
  <c r="M514" i="3"/>
  <c r="M396" i="3"/>
  <c r="M583" i="3"/>
  <c r="M234" i="3"/>
  <c r="M290" i="3"/>
  <c r="M295" i="3"/>
  <c r="M579" i="3"/>
  <c r="M713" i="3"/>
  <c r="M589" i="3"/>
  <c r="M319" i="3"/>
  <c r="M279" i="3"/>
  <c r="M622" i="3"/>
  <c r="M275" i="3"/>
  <c r="M653" i="3"/>
  <c r="M497" i="3"/>
  <c r="M303" i="3"/>
  <c r="M359" i="3"/>
  <c r="M495" i="3"/>
  <c r="M244" i="3"/>
  <c r="M266" i="3"/>
  <c r="M415" i="3"/>
  <c r="M355" i="3"/>
  <c r="M538" i="3"/>
  <c r="M663" i="3"/>
  <c r="M546" i="3"/>
  <c r="M316" i="3"/>
  <c r="M305" i="3"/>
  <c r="M365" i="3"/>
  <c r="M595" i="3"/>
  <c r="M603" i="3"/>
  <c r="M191" i="3"/>
  <c r="M343" i="3"/>
  <c r="M269" i="3"/>
  <c r="M351" i="3"/>
  <c r="M558" i="3"/>
  <c r="M336" i="3"/>
  <c r="M530" i="3"/>
  <c r="M393" i="3"/>
  <c r="M580" i="3"/>
  <c r="M440" i="3"/>
  <c r="M586" i="3"/>
  <c r="M342" i="3"/>
  <c r="M325" i="3"/>
  <c r="M437" i="3"/>
  <c r="M610" i="3"/>
  <c r="M695" i="3"/>
  <c r="M195" i="3"/>
  <c r="M225" i="3"/>
  <c r="M453" i="3"/>
  <c r="M632" i="3"/>
  <c r="M304" i="3"/>
  <c r="M513" i="3"/>
  <c r="M286" i="3"/>
  <c r="M335" i="3"/>
  <c r="M571" i="3"/>
  <c r="M578" i="3"/>
  <c r="M487" i="3"/>
  <c r="M216" i="3"/>
  <c r="M574" i="3"/>
  <c r="M204" i="3"/>
  <c r="M692" i="3"/>
  <c r="M466" i="3"/>
  <c r="M222" i="3"/>
  <c r="M465" i="3"/>
  <c r="M231" i="3"/>
  <c r="M256" i="3"/>
  <c r="M193" i="3"/>
  <c r="M565" i="3"/>
  <c r="M473" i="3"/>
  <c r="M438" i="3"/>
  <c r="M483" i="3"/>
  <c r="M560" i="3"/>
  <c r="M619" i="3"/>
  <c r="M457" i="3"/>
  <c r="M636" i="3"/>
  <c r="M544" i="3"/>
  <c r="M214" i="3"/>
  <c r="M209" i="3"/>
  <c r="M650" i="3"/>
  <c r="M573" i="3"/>
  <c r="M548" i="3"/>
  <c r="M196" i="3"/>
  <c r="M353" i="3"/>
  <c r="M626" i="3"/>
  <c r="M280" i="3"/>
  <c r="M647" i="3"/>
  <c r="M643" i="3"/>
  <c r="M703" i="3"/>
  <c r="M281" i="3"/>
  <c r="M341" i="3"/>
  <c r="M566" i="3"/>
  <c r="M535" i="3"/>
  <c r="M605" i="3"/>
  <c r="M584" i="3"/>
  <c r="M474" i="3"/>
  <c r="M522" i="3"/>
  <c r="M314" i="3"/>
  <c r="M381" i="3"/>
  <c r="M597" i="3"/>
  <c r="M298" i="3"/>
  <c r="M585" i="3"/>
  <c r="M669" i="3"/>
  <c r="M658" i="3"/>
  <c r="M422" i="3"/>
  <c r="M446" i="3"/>
  <c r="M711" i="3"/>
  <c r="M270" i="3"/>
  <c r="M185" i="3"/>
  <c r="M670" i="3"/>
  <c r="M705" i="3"/>
  <c r="M570" i="3"/>
  <c r="M608" i="3"/>
  <c r="M424" i="3"/>
  <c r="M313" i="3"/>
  <c r="M262" i="3"/>
  <c r="M498" i="3"/>
  <c r="M245" i="3"/>
  <c r="M205" i="3"/>
  <c r="M707" i="3"/>
  <c r="M582" i="3"/>
  <c r="M470" i="3"/>
  <c r="M445" i="3"/>
  <c r="M668" i="3"/>
  <c r="M476" i="3"/>
  <c r="M534" i="3"/>
  <c r="M263" i="3"/>
  <c r="M239" i="3"/>
  <c r="M276" i="3"/>
  <c r="M556" i="3"/>
  <c r="M664" i="3"/>
  <c r="M482" i="3"/>
  <c r="M181" i="3"/>
  <c r="M409" i="3"/>
  <c r="M686" i="3"/>
  <c r="M509" i="3"/>
  <c r="M368" i="3"/>
  <c r="M428" i="3"/>
  <c r="M577" i="3"/>
  <c r="M550" i="3"/>
  <c r="M391" i="3"/>
  <c r="M363" i="3"/>
  <c r="M689" i="3"/>
  <c r="M232" i="3"/>
  <c r="M433" i="3"/>
  <c r="M557" i="3"/>
  <c r="M460" i="3"/>
  <c r="M339" i="3"/>
  <c r="M458" i="3"/>
  <c r="M221" i="3"/>
  <c r="M652" i="3"/>
  <c r="M604" i="3"/>
  <c r="M392" i="3"/>
  <c r="M184" i="3"/>
  <c r="M366" i="3"/>
  <c r="M536" i="3"/>
  <c r="M593" i="3"/>
  <c r="M702" i="3"/>
  <c r="M385" i="3"/>
  <c r="M390" i="3"/>
  <c r="M403" i="3"/>
  <c r="M675" i="3"/>
  <c r="M507" i="3"/>
  <c r="M337" i="3"/>
  <c r="M427" i="3"/>
  <c r="M401" i="3"/>
  <c r="M533" i="3"/>
  <c r="M420" i="3"/>
  <c r="M354" i="3"/>
  <c r="M1230" i="2"/>
  <c r="M413" i="3"/>
  <c r="M712" i="3"/>
  <c r="M330" i="3"/>
  <c r="M253" i="3"/>
  <c r="M215" i="3"/>
  <c r="M301" i="3"/>
  <c r="M412" i="3"/>
  <c r="M646" i="3"/>
  <c r="M627" i="3"/>
  <c r="M247" i="3"/>
  <c r="M397" i="3"/>
  <c r="M486" i="3"/>
  <c r="M426" i="3"/>
  <c r="M323" i="3"/>
  <c r="M701" i="3"/>
  <c r="M183" i="3"/>
  <c r="M667" i="3"/>
  <c r="M606" i="3"/>
  <c r="M602" i="3"/>
  <c r="M524" i="3"/>
  <c r="M484" i="3"/>
  <c r="M499" i="3"/>
  <c r="M581" i="3"/>
  <c r="M230" i="3"/>
  <c r="M681" i="3"/>
  <c r="M704" i="3"/>
  <c r="M327" i="3"/>
  <c r="M691" i="3"/>
  <c r="M389" i="3"/>
  <c r="M659" i="3"/>
  <c r="M569" i="3"/>
  <c r="M699" i="3"/>
  <c r="M489" i="3"/>
  <c r="M349" i="3"/>
  <c r="M240" i="3"/>
  <c r="M315" i="3"/>
  <c r="M592" i="3"/>
  <c r="M312" i="3"/>
  <c r="M555" i="3"/>
  <c r="M386" i="3"/>
  <c r="M475" i="3"/>
  <c r="M177" i="3"/>
  <c r="M373" i="3"/>
  <c r="M404" i="3"/>
  <c r="M700" i="3"/>
  <c r="M665" i="3"/>
  <c r="M202" i="3"/>
  <c r="M328" i="3"/>
  <c r="M561" i="3"/>
  <c r="M379" i="3"/>
  <c r="M331" i="3"/>
  <c r="M517" i="3"/>
  <c r="M246" i="3"/>
  <c r="M490" i="3"/>
  <c r="M369" i="3"/>
  <c r="M651" i="3"/>
  <c r="M502" i="3"/>
  <c r="M694" i="3"/>
  <c r="M178" i="3"/>
  <c r="M545" i="3"/>
  <c r="M531" i="3"/>
  <c r="M448" i="3"/>
  <c r="M439" i="3"/>
  <c r="M526" i="3"/>
  <c r="M182" i="3"/>
  <c r="M591" i="3"/>
  <c r="M962" i="3"/>
  <c r="M825" i="3"/>
  <c r="M872" i="3"/>
  <c r="M921" i="3"/>
  <c r="M1068" i="3"/>
  <c r="M777" i="3"/>
  <c r="M935" i="3"/>
  <c r="M862" i="3"/>
  <c r="M288" i="3"/>
  <c r="M769" i="3"/>
  <c r="M870" i="3"/>
  <c r="M759" i="3"/>
  <c r="M756" i="3"/>
  <c r="M932" i="3"/>
  <c r="M766" i="3"/>
  <c r="M879" i="3"/>
  <c r="M748" i="3"/>
  <c r="M1062" i="3"/>
  <c r="M827" i="3"/>
  <c r="M1052" i="3"/>
  <c r="M984" i="3"/>
  <c r="M800" i="3"/>
  <c r="M783" i="3"/>
  <c r="M776" i="3"/>
  <c r="M947" i="3"/>
  <c r="M719" i="3"/>
  <c r="M841" i="3"/>
  <c r="M912" i="3"/>
  <c r="M1066" i="3"/>
  <c r="M915" i="3"/>
  <c r="M726" i="3"/>
  <c r="M889" i="3"/>
  <c r="M942" i="3"/>
  <c r="M956" i="3"/>
  <c r="M1055" i="3"/>
  <c r="M888" i="3"/>
  <c r="M818" i="3"/>
  <c r="M885" i="3"/>
  <c r="M893" i="3"/>
  <c r="M1046" i="3"/>
  <c r="M1017" i="3"/>
  <c r="M377" i="3"/>
  <c r="M998" i="3"/>
  <c r="M930" i="3"/>
  <c r="M914" i="3"/>
  <c r="M972" i="3"/>
  <c r="M943" i="3"/>
  <c r="M1051" i="3"/>
  <c r="M1071" i="3"/>
  <c r="M860" i="3"/>
  <c r="M1028" i="3"/>
  <c r="M1008" i="3"/>
  <c r="M875" i="3"/>
  <c r="M387" i="3"/>
  <c r="M609" i="3"/>
  <c r="M750" i="3"/>
  <c r="M945" i="3"/>
  <c r="M1020" i="3"/>
  <c r="M960" i="3"/>
  <c r="M1035" i="3"/>
  <c r="M828" i="3"/>
  <c r="M807" i="3"/>
  <c r="M1033" i="3"/>
  <c r="M734" i="3"/>
  <c r="M990" i="3"/>
  <c r="M802" i="3"/>
  <c r="M554" i="3"/>
  <c r="M518" i="3"/>
  <c r="M822" i="3"/>
  <c r="M1053" i="3"/>
  <c r="M1011" i="3"/>
  <c r="M741" i="3"/>
  <c r="M983" i="3"/>
  <c r="M736" i="3"/>
  <c r="M501" i="3"/>
  <c r="M906" i="3"/>
  <c r="M779" i="3"/>
  <c r="M1059" i="3"/>
  <c r="M755" i="3"/>
  <c r="M1003" i="3"/>
  <c r="M812" i="3"/>
  <c r="M831" i="3"/>
  <c r="M908" i="3"/>
  <c r="M765" i="3"/>
  <c r="M718" i="3"/>
  <c r="M791" i="3"/>
  <c r="M995" i="3"/>
  <c r="M846" i="3"/>
  <c r="M824" i="3"/>
  <c r="M799" i="3"/>
  <c r="M922" i="3"/>
  <c r="M970" i="3"/>
  <c r="M927" i="3"/>
  <c r="M1058" i="3"/>
  <c r="M1027" i="3"/>
  <c r="M790" i="3"/>
  <c r="M733" i="3"/>
  <c r="M614" i="3"/>
  <c r="M1242" i="2"/>
  <c r="M949" i="3"/>
  <c r="M974" i="3"/>
  <c r="M819" i="3"/>
  <c r="M923" i="3"/>
  <c r="M997" i="3"/>
  <c r="M978" i="3"/>
  <c r="M1050" i="3"/>
  <c r="M749" i="3"/>
  <c r="G1075" i="3"/>
  <c r="H1075" i="3" s="1"/>
  <c r="J1075" i="3"/>
  <c r="K1075" i="3"/>
  <c r="L1075" i="3"/>
  <c r="M913" i="3"/>
  <c r="M735" i="3"/>
  <c r="M746" i="3"/>
  <c r="M758" i="3"/>
  <c r="M768" i="3"/>
  <c r="M801" i="3"/>
  <c r="M793" i="3"/>
  <c r="M838" i="3"/>
  <c r="M987" i="3"/>
  <c r="M724" i="3"/>
  <c r="M762" i="3"/>
  <c r="M1021" i="3"/>
  <c r="M855" i="3"/>
  <c r="M851" i="3"/>
  <c r="M1002" i="3"/>
  <c r="M1030" i="3"/>
  <c r="M837" i="3"/>
  <c r="M861" i="3"/>
  <c r="M969" i="3"/>
  <c r="M933" i="3"/>
  <c r="M789" i="3"/>
  <c r="M867" i="3"/>
  <c r="M883" i="3"/>
  <c r="M731" i="3"/>
  <c r="M902" i="3"/>
  <c r="M764" i="3"/>
  <c r="M981" i="3"/>
  <c r="M830" i="3"/>
  <c r="M852" i="3"/>
  <c r="M899" i="3"/>
  <c r="M993" i="3"/>
  <c r="M877" i="3"/>
  <c r="M1019" i="3"/>
  <c r="M1006" i="3"/>
  <c r="M891" i="3"/>
  <c r="M795" i="3"/>
  <c r="M787" i="3"/>
  <c r="M770" i="3"/>
  <c r="M901" i="3"/>
  <c r="M817" i="3"/>
  <c r="M813" i="3"/>
  <c r="M849" i="3"/>
  <c r="M803" i="3"/>
  <c r="M939" i="3"/>
  <c r="M752" i="3"/>
  <c r="M729" i="3"/>
  <c r="M829" i="3"/>
  <c r="M937" i="3"/>
  <c r="M982" i="3"/>
  <c r="M909" i="3"/>
  <c r="M782" i="3"/>
  <c r="M763" i="3"/>
  <c r="M980" i="3"/>
  <c r="M894" i="3"/>
  <c r="M781" i="3"/>
  <c r="M1005" i="3"/>
  <c r="M743" i="3"/>
  <c r="M739" i="3"/>
  <c r="M897" i="3"/>
  <c r="M992" i="3"/>
  <c r="M918" i="3"/>
  <c r="M797" i="3"/>
  <c r="M961" i="3"/>
  <c r="M886" i="3"/>
  <c r="M751" i="3"/>
  <c r="M966" i="3"/>
  <c r="BG1572" i="2"/>
  <c r="J1572" i="2"/>
  <c r="M1472" i="2"/>
  <c r="CD2725" i="2"/>
  <c r="J2725" i="2"/>
  <c r="M1493" i="2"/>
  <c r="M1516" i="2"/>
  <c r="K1635" i="2"/>
  <c r="L1635" i="2"/>
  <c r="AD25" i="1"/>
  <c r="C25" i="1" s="1"/>
  <c r="AD47" i="1"/>
  <c r="M112" i="2"/>
  <c r="AD38" i="1"/>
  <c r="BG1351" i="2"/>
  <c r="BE1351" i="2"/>
  <c r="L1351" i="2"/>
  <c r="M1351" i="2" s="1"/>
  <c r="BF1351" i="2"/>
  <c r="CC1351" i="2"/>
  <c r="M1603" i="2"/>
  <c r="J15" i="1"/>
  <c r="BH1351" i="2"/>
  <c r="G1351" i="2"/>
  <c r="H1351" i="2" s="1"/>
  <c r="AD15" i="1"/>
  <c r="C15" i="1" s="1"/>
  <c r="M537" i="2"/>
  <c r="M1505" i="2"/>
  <c r="M1511" i="2"/>
  <c r="M1485" i="2"/>
  <c r="M1535" i="2"/>
  <c r="M1538" i="2"/>
  <c r="M1471" i="2"/>
  <c r="M1527" i="2"/>
  <c r="M1498" i="2"/>
  <c r="M1502" i="2"/>
  <c r="M1479" i="2"/>
  <c r="M1542" i="2"/>
  <c r="M1537" i="2"/>
  <c r="M1495" i="2"/>
  <c r="M1523" i="2"/>
  <c r="M1486" i="2"/>
  <c r="BB130" i="2"/>
  <c r="M1534" i="2"/>
  <c r="M1464" i="2"/>
  <c r="M659" i="2"/>
  <c r="M1539" i="2"/>
  <c r="M1540" i="2"/>
  <c r="M1508" i="2"/>
  <c r="M1510" i="2"/>
  <c r="M1466" i="2"/>
  <c r="M1491" i="2"/>
  <c r="M1504" i="2"/>
  <c r="AD41" i="1"/>
  <c r="C41" i="1" s="1"/>
  <c r="F2402" i="2"/>
  <c r="M1530" i="2"/>
  <c r="M99" i="3"/>
  <c r="M1536" i="2"/>
  <c r="M1476" i="2"/>
  <c r="M1482" i="2"/>
  <c r="M209" i="2"/>
  <c r="BE1300" i="2"/>
  <c r="M1519" i="2"/>
  <c r="M1473" i="2"/>
  <c r="BH635" i="2"/>
  <c r="M2213" i="2"/>
  <c r="M643" i="2"/>
  <c r="J635" i="2"/>
  <c r="L635" i="2"/>
  <c r="K635" i="2"/>
  <c r="CC1300" i="2"/>
  <c r="G1300" i="2"/>
  <c r="H1300" i="2" s="1"/>
  <c r="M1515" i="2"/>
  <c r="M811" i="2"/>
  <c r="L1300" i="2"/>
  <c r="BF635" i="2"/>
  <c r="M1496" i="2"/>
  <c r="K1300" i="2"/>
  <c r="BF1300" i="2"/>
  <c r="BG635" i="2"/>
  <c r="M1481" i="2"/>
  <c r="G635" i="2"/>
  <c r="H635" i="2" s="1"/>
  <c r="CC635" i="2"/>
  <c r="M1531" i="2"/>
  <c r="M2683" i="2"/>
  <c r="J1300" i="2"/>
  <c r="M1507" i="2"/>
  <c r="M2575" i="2"/>
  <c r="M1677" i="2"/>
  <c r="M1598" i="3"/>
  <c r="M1484" i="2"/>
  <c r="M1525" i="2"/>
  <c r="M1514" i="2"/>
  <c r="M1509" i="2"/>
  <c r="M799" i="2"/>
  <c r="M1474" i="2"/>
  <c r="M1497" i="2"/>
  <c r="M1930" i="2"/>
  <c r="M112" i="3"/>
  <c r="M2356" i="2"/>
  <c r="M137" i="3"/>
  <c r="M1465" i="2"/>
  <c r="M1526" i="2"/>
  <c r="M1468" i="2"/>
  <c r="M1478" i="2"/>
  <c r="M1136" i="2"/>
  <c r="M803" i="2"/>
  <c r="M1467" i="2"/>
  <c r="M1522" i="2"/>
  <c r="M1517" i="2"/>
  <c r="M1483" i="2"/>
  <c r="M1494" i="2"/>
  <c r="M1532" i="2"/>
  <c r="M476" i="2"/>
  <c r="M102" i="3"/>
  <c r="M1512" i="2"/>
  <c r="M798" i="2"/>
  <c r="BF1639" i="2"/>
  <c r="BG1639" i="2"/>
  <c r="CC1639" i="2"/>
  <c r="G1639" i="2"/>
  <c r="H1639" i="2" s="1"/>
  <c r="BH1639" i="2"/>
  <c r="L1639" i="2"/>
  <c r="K1639" i="2"/>
  <c r="J1639" i="2"/>
  <c r="BE1639" i="2"/>
  <c r="M1125" i="2"/>
  <c r="M1528" i="2"/>
  <c r="M1521" i="2"/>
  <c r="M1470" i="2"/>
  <c r="M282" i="2"/>
  <c r="M1713" i="2"/>
  <c r="M787" i="2"/>
  <c r="M1654" i="2"/>
  <c r="M2158" i="2"/>
  <c r="M2603" i="2"/>
  <c r="M477" i="2"/>
  <c r="M3149" i="2"/>
  <c r="M600" i="2"/>
  <c r="M2400" i="2"/>
  <c r="M2170" i="2"/>
  <c r="M547" i="2"/>
  <c r="J8" i="1"/>
  <c r="J51" i="1"/>
  <c r="M822" i="2"/>
  <c r="L341" i="2"/>
  <c r="M2693" i="2"/>
  <c r="B229" i="4"/>
  <c r="C137" i="4"/>
  <c r="J46" i="1"/>
  <c r="J45" i="1"/>
  <c r="BH341" i="2"/>
  <c r="M1131" i="2"/>
  <c r="M1067" i="2"/>
  <c r="K338" i="2"/>
  <c r="BG341" i="2"/>
  <c r="M306" i="2"/>
  <c r="M2186" i="2"/>
  <c r="M3066" i="2"/>
  <c r="M2610" i="2"/>
  <c r="M3144" i="2"/>
  <c r="M438" i="2"/>
  <c r="M514" i="2"/>
  <c r="M617" i="2"/>
  <c r="M631" i="2"/>
  <c r="M494" i="2"/>
  <c r="M1592" i="2"/>
  <c r="M3087" i="2"/>
  <c r="M275" i="2"/>
  <c r="G341" i="2"/>
  <c r="H341" i="2" s="1"/>
  <c r="AZ54" i="1"/>
  <c r="M354" i="2"/>
  <c r="M3119" i="2"/>
  <c r="BF341" i="2"/>
  <c r="M1056" i="2"/>
  <c r="M116" i="2"/>
  <c r="J16" i="1"/>
  <c r="BE341" i="2"/>
  <c r="M3120" i="2"/>
  <c r="M1593" i="2"/>
  <c r="M501" i="2"/>
  <c r="M374" i="2"/>
  <c r="BH337" i="2"/>
  <c r="M136" i="3"/>
  <c r="M138" i="3"/>
  <c r="M260" i="2"/>
  <c r="J47" i="1"/>
  <c r="B252" i="4"/>
  <c r="AJ54" i="1"/>
  <c r="M30" i="3"/>
  <c r="M1311" i="2"/>
  <c r="M1480" i="2"/>
  <c r="M1938" i="2"/>
  <c r="M297" i="2"/>
  <c r="M328" i="2"/>
  <c r="M3069" i="2"/>
  <c r="M463" i="2"/>
  <c r="M117" i="2"/>
  <c r="M1064" i="2"/>
  <c r="M479" i="2"/>
  <c r="M1707" i="2"/>
  <c r="M1118" i="2"/>
  <c r="M2744" i="2"/>
  <c r="M1149" i="2"/>
  <c r="M324" i="2"/>
  <c r="M1924" i="2"/>
  <c r="L2625" i="2"/>
  <c r="BE1569" i="2"/>
  <c r="L1657" i="2"/>
  <c r="BF1657" i="2"/>
  <c r="BG1657" i="2"/>
  <c r="CC1657" i="2"/>
  <c r="BH1657" i="2"/>
  <c r="G1657" i="2"/>
  <c r="H1657" i="2" s="1"/>
  <c r="BE1657" i="2"/>
  <c r="K1657" i="2"/>
  <c r="J1657" i="2"/>
  <c r="M1918" i="2"/>
  <c r="G2625" i="2"/>
  <c r="H2625" i="2" s="1"/>
  <c r="L1569" i="2"/>
  <c r="BF1569" i="2"/>
  <c r="J2652" i="2"/>
  <c r="M270" i="2"/>
  <c r="BG2625" i="2"/>
  <c r="J1569" i="2"/>
  <c r="M379" i="2"/>
  <c r="K1569" i="2"/>
  <c r="G2652" i="2"/>
  <c r="H2652" i="2" s="1"/>
  <c r="D2216" i="2"/>
  <c r="BE2625" i="2"/>
  <c r="CC1569" i="2"/>
  <c r="BG2652" i="2"/>
  <c r="BF2625" i="2"/>
  <c r="K2652" i="2"/>
  <c r="M747" i="2"/>
  <c r="E2216" i="2"/>
  <c r="J2625" i="2"/>
  <c r="M316" i="2"/>
  <c r="BH2652" i="2"/>
  <c r="K2625" i="2"/>
  <c r="K2696" i="2"/>
  <c r="BF2652" i="2"/>
  <c r="CD2625" i="2"/>
  <c r="M1501" i="2"/>
  <c r="C2216" i="2"/>
  <c r="J2216" i="2" s="1"/>
  <c r="L2696" i="2"/>
  <c r="BE2696" i="2"/>
  <c r="BF2696" i="2"/>
  <c r="BG2696" i="2"/>
  <c r="CD2652" i="2"/>
  <c r="G2696" i="2"/>
  <c r="H2696" i="2" s="1"/>
  <c r="M2892" i="2"/>
  <c r="M2891" i="2"/>
  <c r="M1912" i="2"/>
  <c r="M1145" i="2"/>
  <c r="M1115" i="2"/>
  <c r="M1051" i="2"/>
  <c r="M1488" i="2"/>
  <c r="M2708" i="2"/>
  <c r="M2204" i="2"/>
  <c r="M3156" i="2"/>
  <c r="M410" i="2"/>
  <c r="M2390" i="2"/>
  <c r="M1618" i="2"/>
  <c r="M1580" i="2"/>
  <c r="M1134" i="2"/>
  <c r="M530" i="2"/>
  <c r="BE2652" i="2"/>
  <c r="G1569" i="2"/>
  <c r="H1569" i="2" s="1"/>
  <c r="BH2696" i="2"/>
  <c r="M305" i="2"/>
  <c r="M1957" i="2"/>
  <c r="BB2216" i="2"/>
  <c r="CD2696" i="2"/>
  <c r="BA2910" i="2"/>
  <c r="BD2910" i="2"/>
  <c r="D2910" i="2"/>
  <c r="K2206" i="2"/>
  <c r="AR54" i="1"/>
  <c r="C231" i="4"/>
  <c r="CC2206" i="2"/>
  <c r="BG336" i="2"/>
  <c r="E2910" i="2"/>
  <c r="BB2910" i="2"/>
  <c r="BE2206" i="2"/>
  <c r="BF2206" i="2"/>
  <c r="M2579" i="2"/>
  <c r="C2910" i="2"/>
  <c r="J2910" i="2" s="1"/>
  <c r="BG2206" i="2"/>
  <c r="M1082" i="2"/>
  <c r="M667" i="2"/>
  <c r="M1342" i="2"/>
  <c r="M1689" i="2"/>
  <c r="G2206" i="2"/>
  <c r="H2206" i="2" s="1"/>
  <c r="L2206" i="2"/>
  <c r="BH2206" i="2"/>
  <c r="M2762" i="2"/>
  <c r="M428" i="2"/>
  <c r="M531" i="2"/>
  <c r="M768" i="2"/>
  <c r="M1647" i="2"/>
  <c r="M1966" i="2"/>
  <c r="M3157" i="2"/>
  <c r="M3143" i="2"/>
  <c r="M1691" i="2"/>
  <c r="M3093" i="2"/>
  <c r="M1573" i="2"/>
  <c r="F2910" i="2"/>
  <c r="M981" i="2"/>
  <c r="M1157" i="2"/>
  <c r="J2407" i="2"/>
  <c r="M1572" i="3"/>
  <c r="K2407" i="2"/>
  <c r="L2407" i="2"/>
  <c r="C229" i="4"/>
  <c r="B137" i="4"/>
  <c r="M752" i="2"/>
  <c r="M723" i="2"/>
  <c r="BG2407" i="2"/>
  <c r="M652" i="2"/>
  <c r="BF2407" i="2"/>
  <c r="G2407" i="2"/>
  <c r="H2407" i="2" s="1"/>
  <c r="BE2407" i="2"/>
  <c r="J1850" i="2"/>
  <c r="BH1850" i="2"/>
  <c r="K1850" i="2"/>
  <c r="G1850" i="2"/>
  <c r="H1850" i="2" s="1"/>
  <c r="M591" i="2"/>
  <c r="M2619" i="2"/>
  <c r="M2725" i="2"/>
  <c r="L1850" i="2"/>
  <c r="M2593" i="2"/>
  <c r="M1678" i="2"/>
  <c r="CC1850" i="2"/>
  <c r="M214" i="2"/>
  <c r="BF1850" i="2"/>
  <c r="M223" i="2"/>
  <c r="M294" i="2"/>
  <c r="M1668" i="2"/>
  <c r="BG1850" i="2"/>
  <c r="M820" i="2"/>
  <c r="M1701" i="2"/>
  <c r="BH1367" i="2"/>
  <c r="M3166" i="2"/>
  <c r="C233" i="4"/>
  <c r="M458" i="2"/>
  <c r="B233" i="4"/>
  <c r="M3083" i="2"/>
  <c r="M3146" i="2"/>
  <c r="M2730" i="2"/>
  <c r="M1588" i="2"/>
  <c r="M1928" i="2"/>
  <c r="M451" i="2"/>
  <c r="BG2920" i="2"/>
  <c r="M680" i="2"/>
  <c r="M807" i="2"/>
  <c r="M241" i="2"/>
  <c r="M329" i="2"/>
  <c r="M128" i="2"/>
  <c r="M630" i="2"/>
  <c r="M590" i="2"/>
  <c r="M1720" i="2"/>
  <c r="M2194" i="2"/>
  <c r="M1652" i="2"/>
  <c r="M1371" i="3"/>
  <c r="BH336" i="2"/>
  <c r="K336" i="2"/>
  <c r="J1869" i="2"/>
  <c r="BE336" i="2"/>
  <c r="BE1869" i="2"/>
  <c r="CF54" i="1"/>
  <c r="BF2912" i="2"/>
  <c r="G336" i="2"/>
  <c r="H336" i="2" s="1"/>
  <c r="L1869" i="2"/>
  <c r="G2912" i="2"/>
  <c r="H2912" i="2" s="1"/>
  <c r="BF336" i="2"/>
  <c r="CC1869" i="2"/>
  <c r="L2918" i="2"/>
  <c r="J2912" i="2"/>
  <c r="L336" i="2"/>
  <c r="BG1869" i="2"/>
  <c r="L2912" i="2"/>
  <c r="BH1869" i="2"/>
  <c r="M492" i="2"/>
  <c r="BE2912" i="2"/>
  <c r="G1869" i="2"/>
  <c r="H1869" i="2" s="1"/>
  <c r="M2366" i="2"/>
  <c r="BH2912" i="2"/>
  <c r="K1869" i="2"/>
  <c r="K2912" i="2"/>
  <c r="B232" i="4"/>
  <c r="I233" i="4"/>
  <c r="M1321" i="2"/>
  <c r="B244" i="4"/>
  <c r="M1075" i="2"/>
  <c r="M2209" i="2"/>
  <c r="C253" i="4"/>
  <c r="BH54" i="1"/>
  <c r="B231" i="4"/>
  <c r="B140" i="4"/>
  <c r="M1606" i="2"/>
  <c r="M269" i="2"/>
  <c r="BG338" i="2"/>
  <c r="CC1326" i="2"/>
  <c r="M1266" i="2"/>
  <c r="BE338" i="2"/>
  <c r="M2661" i="2"/>
  <c r="BF338" i="2"/>
  <c r="BH2408" i="2"/>
  <c r="G338" i="2"/>
  <c r="H338" i="2" s="1"/>
  <c r="G2408" i="2"/>
  <c r="H2408" i="2" s="1"/>
  <c r="M311" i="2"/>
  <c r="M2397" i="2"/>
  <c r="J338" i="2"/>
  <c r="M1608" i="2"/>
  <c r="M2544" i="2"/>
  <c r="G1326" i="2"/>
  <c r="H1326" i="2" s="1"/>
  <c r="M2697" i="2"/>
  <c r="M1673" i="2"/>
  <c r="M2881" i="2"/>
  <c r="BH338" i="2"/>
  <c r="M1917" i="2"/>
  <c r="M1948" i="2"/>
  <c r="M1714" i="2"/>
  <c r="M125" i="2"/>
  <c r="M2175" i="2"/>
  <c r="M809" i="2"/>
  <c r="I140" i="4"/>
  <c r="M1623" i="2"/>
  <c r="C254" i="4"/>
  <c r="M2596" i="2"/>
  <c r="M443" i="2"/>
  <c r="M1520" i="2"/>
  <c r="M2163" i="2"/>
  <c r="M1712" i="2"/>
  <c r="L2922" i="2"/>
  <c r="C141" i="4"/>
  <c r="M1006" i="2"/>
  <c r="J2922" i="2"/>
  <c r="F2410" i="2"/>
  <c r="I253" i="4"/>
  <c r="BH340" i="2"/>
  <c r="BH2922" i="2"/>
  <c r="C24" i="1"/>
  <c r="J1369" i="2"/>
  <c r="B253" i="4"/>
  <c r="BF340" i="2"/>
  <c r="BF2922" i="2"/>
  <c r="C22" i="1"/>
  <c r="K1369" i="2"/>
  <c r="AX54" i="1"/>
  <c r="L340" i="2"/>
  <c r="K2922" i="2"/>
  <c r="CC1369" i="2"/>
  <c r="M2180" i="2"/>
  <c r="G340" i="2"/>
  <c r="H340" i="2" s="1"/>
  <c r="G2922" i="2"/>
  <c r="H2922" i="2" s="1"/>
  <c r="M490" i="2"/>
  <c r="BG340" i="2"/>
  <c r="BF1369" i="2"/>
  <c r="B243" i="4"/>
  <c r="M1143" i="2"/>
  <c r="BE340" i="2"/>
  <c r="M2135" i="2"/>
  <c r="BE1369" i="2"/>
  <c r="M545" i="2"/>
  <c r="M555" i="2"/>
  <c r="M2141" i="2"/>
  <c r="C244" i="4"/>
  <c r="M373" i="2"/>
  <c r="M563" i="2"/>
  <c r="M3089" i="2"/>
  <c r="M2616" i="2"/>
  <c r="L1369" i="2"/>
  <c r="M2586" i="2"/>
  <c r="M1945" i="2"/>
  <c r="M1052" i="2"/>
  <c r="J340" i="2"/>
  <c r="M1524" i="2"/>
  <c r="G1369" i="2"/>
  <c r="H1369" i="2" s="1"/>
  <c r="BG1369" i="2"/>
  <c r="C250" i="4"/>
  <c r="M250" i="2"/>
  <c r="M2630" i="2"/>
  <c r="M2902" i="2"/>
  <c r="M2667" i="2"/>
  <c r="M2651" i="2"/>
  <c r="M2718" i="2"/>
  <c r="M2757" i="2"/>
  <c r="M2363" i="2"/>
  <c r="M2345" i="2"/>
  <c r="M783" i="2"/>
  <c r="M744" i="2"/>
  <c r="M784" i="2"/>
  <c r="M749" i="2"/>
  <c r="M1579" i="2"/>
  <c r="BF1867" i="2"/>
  <c r="M830" i="2"/>
  <c r="M1543" i="2"/>
  <c r="K1867" i="2"/>
  <c r="M291" i="2"/>
  <c r="M2344" i="2"/>
  <c r="BE1867" i="2"/>
  <c r="M502" i="2"/>
  <c r="M2137" i="2"/>
  <c r="M1000" i="2"/>
  <c r="L1867" i="2"/>
  <c r="M1518" i="2"/>
  <c r="M482" i="2"/>
  <c r="M1513" i="2"/>
  <c r="M414" i="2"/>
  <c r="M296" i="2"/>
  <c r="BH2401" i="2"/>
  <c r="BF2401" i="2"/>
  <c r="M2759" i="2"/>
  <c r="M1617" i="2"/>
  <c r="M483" i="2"/>
  <c r="M2155" i="2"/>
  <c r="M240" i="2"/>
  <c r="M1575" i="2"/>
  <c r="BG337" i="2"/>
  <c r="BH1851" i="2"/>
  <c r="B250" i="4"/>
  <c r="J337" i="2"/>
  <c r="M1487" i="2"/>
  <c r="BF337" i="2"/>
  <c r="K337" i="2"/>
  <c r="G337" i="2"/>
  <c r="H337" i="2" s="1"/>
  <c r="M742" i="2"/>
  <c r="M317" i="2"/>
  <c r="M2589" i="2"/>
  <c r="M1559" i="2"/>
  <c r="M1658" i="2"/>
  <c r="L337" i="2"/>
  <c r="BH2406" i="2"/>
  <c r="M151" i="3"/>
  <c r="M2382" i="2"/>
  <c r="M300" i="2"/>
  <c r="C139" i="4"/>
  <c r="J1865" i="2"/>
  <c r="A139" i="4"/>
  <c r="AV54" i="1"/>
  <c r="I244" i="4"/>
  <c r="M1326" i="3"/>
  <c r="BF2405" i="2"/>
  <c r="A243" i="4"/>
  <c r="M1487" i="3"/>
  <c r="G2405" i="2"/>
  <c r="H2405" i="2" s="1"/>
  <c r="K2914" i="2"/>
  <c r="C243" i="4"/>
  <c r="BH339" i="2"/>
  <c r="M1353" i="3"/>
  <c r="I144" i="4"/>
  <c r="BE2405" i="2"/>
  <c r="I138" i="4"/>
  <c r="J2405" i="2"/>
  <c r="AP54" i="1"/>
  <c r="K2405" i="2"/>
  <c r="M139" i="3"/>
  <c r="M127" i="3"/>
  <c r="L2405" i="2"/>
  <c r="C42" i="1"/>
  <c r="M1357" i="3"/>
  <c r="A137" i="4"/>
  <c r="M78" i="3"/>
  <c r="C32" i="1"/>
  <c r="D1373" i="2"/>
  <c r="BB1373" i="2"/>
  <c r="M3068" i="2"/>
  <c r="M2743" i="2"/>
  <c r="BC1373" i="2"/>
  <c r="BD1373" i="2"/>
  <c r="E1373" i="2"/>
  <c r="BA1373" i="2"/>
  <c r="BH1363" i="2"/>
  <c r="K1363" i="2"/>
  <c r="BE1363" i="2"/>
  <c r="BF1363" i="2"/>
  <c r="BG1363" i="2"/>
  <c r="CC1363" i="2"/>
  <c r="G1363" i="2"/>
  <c r="H1363" i="2" s="1"/>
  <c r="J1363" i="2"/>
  <c r="L1363" i="2"/>
  <c r="M2145" i="2"/>
  <c r="M459" i="2"/>
  <c r="M780" i="2"/>
  <c r="M330" i="2"/>
  <c r="M1954" i="2"/>
  <c r="M1352" i="2"/>
  <c r="M2203" i="2"/>
  <c r="M1585" i="2"/>
  <c r="M1296" i="2"/>
  <c r="M2341" i="2"/>
  <c r="M487" i="2"/>
  <c r="M767" i="2"/>
  <c r="M1956" i="2"/>
  <c r="M2655" i="2"/>
  <c r="M1962" i="2"/>
  <c r="M2615" i="2"/>
  <c r="M2605" i="2"/>
  <c r="M385" i="2"/>
  <c r="M691" i="2"/>
  <c r="M1620" i="2"/>
  <c r="M365" i="2"/>
  <c r="M1572" i="2"/>
  <c r="M1354" i="2"/>
  <c r="M3080" i="2"/>
  <c r="M2735" i="2"/>
  <c r="M2534" i="2"/>
  <c r="M418" i="2"/>
  <c r="M1582" i="2"/>
  <c r="M1565" i="2"/>
  <c r="M2562" i="2"/>
  <c r="M1053" i="2"/>
  <c r="M2133" i="2"/>
  <c r="M1934" i="2"/>
  <c r="M2766" i="2"/>
  <c r="M2399" i="2"/>
  <c r="M997" i="2"/>
  <c r="BE1272" i="2"/>
  <c r="M2629" i="2"/>
  <c r="M264" i="2"/>
  <c r="M346" i="2"/>
  <c r="J1272" i="2"/>
  <c r="M770" i="2"/>
  <c r="M455" i="2"/>
  <c r="M2205" i="2"/>
  <c r="M750" i="2"/>
  <c r="M558" i="2"/>
  <c r="M1601" i="2"/>
  <c r="M480" i="2"/>
  <c r="M412" i="2"/>
  <c r="M571" i="2"/>
  <c r="M2638" i="2"/>
  <c r="M2160" i="2"/>
  <c r="M1083" i="2"/>
  <c r="M1684" i="2"/>
  <c r="M1023" i="2"/>
  <c r="BE1851" i="2"/>
  <c r="BF1332" i="2"/>
  <c r="BG1332" i="2"/>
  <c r="BE1332" i="2"/>
  <c r="BH1332" i="2"/>
  <c r="K1332" i="2"/>
  <c r="CC1332" i="2"/>
  <c r="G1332" i="2"/>
  <c r="H1332" i="2" s="1"/>
  <c r="J1332" i="2"/>
  <c r="L1332" i="2"/>
  <c r="BF1851" i="2"/>
  <c r="M1359" i="2"/>
  <c r="M553" i="2"/>
  <c r="BG1851" i="2"/>
  <c r="M2386" i="2"/>
  <c r="M1708" i="2"/>
  <c r="M1028" i="2"/>
  <c r="M378" i="2"/>
  <c r="CC1851" i="2"/>
  <c r="BE1865" i="2"/>
  <c r="M559" i="2"/>
  <c r="M366" i="2"/>
  <c r="L1865" i="2"/>
  <c r="M1610" i="2"/>
  <c r="G1865" i="2"/>
  <c r="H1865" i="2" s="1"/>
  <c r="K1865" i="2"/>
  <c r="M469" i="2"/>
  <c r="G1851" i="2"/>
  <c r="H1851" i="2" s="1"/>
  <c r="M1022" i="2"/>
  <c r="M2192" i="2"/>
  <c r="J1851" i="2"/>
  <c r="M1911" i="2"/>
  <c r="K1851" i="2"/>
  <c r="CC1865" i="2"/>
  <c r="BH1865" i="2"/>
  <c r="M1050" i="2"/>
  <c r="BG1865" i="2"/>
  <c r="J1367" i="2"/>
  <c r="M388" i="2"/>
  <c r="M2543" i="2"/>
  <c r="BF1367" i="2"/>
  <c r="M1108" i="2"/>
  <c r="BE1367" i="2"/>
  <c r="M1099" i="2"/>
  <c r="L1367" i="2"/>
  <c r="CC1367" i="2"/>
  <c r="M789" i="2"/>
  <c r="G1367" i="2"/>
  <c r="H1367" i="2" s="1"/>
  <c r="M274" i="2"/>
  <c r="M298" i="2"/>
  <c r="K1367" i="2"/>
  <c r="M2578" i="2"/>
  <c r="M1320" i="2"/>
  <c r="M1552" i="2"/>
  <c r="M1908" i="2"/>
  <c r="M1001" i="2"/>
  <c r="M2606" i="2"/>
  <c r="M3078" i="2"/>
  <c r="J1326" i="2"/>
  <c r="L1326" i="2"/>
  <c r="BE1326" i="2"/>
  <c r="BF1326" i="2"/>
  <c r="BG1326" i="2"/>
  <c r="BH1326" i="2"/>
  <c r="C45" i="1"/>
  <c r="C40" i="1"/>
  <c r="M935" i="2"/>
  <c r="C27" i="1"/>
  <c r="C34" i="1"/>
  <c r="C18" i="1"/>
  <c r="C30" i="1"/>
  <c r="C17" i="1"/>
  <c r="C8" i="1"/>
  <c r="C16" i="1"/>
  <c r="J13" i="1"/>
  <c r="C13" i="1"/>
  <c r="C19" i="1"/>
  <c r="C31" i="1"/>
  <c r="C51" i="1"/>
  <c r="J23" i="1"/>
  <c r="C23" i="1"/>
  <c r="J38" i="1"/>
  <c r="C38" i="1"/>
  <c r="J20" i="1"/>
  <c r="C20" i="1"/>
  <c r="AS20" i="1" s="1"/>
  <c r="CI35" i="1"/>
  <c r="C3" i="1"/>
  <c r="C36" i="1"/>
  <c r="C10" i="1"/>
  <c r="C21" i="1"/>
  <c r="C43" i="1"/>
  <c r="C44" i="1"/>
  <c r="C49" i="1"/>
  <c r="C12" i="1"/>
  <c r="C37" i="1"/>
  <c r="C52" i="1"/>
  <c r="C14" i="1"/>
  <c r="C39" i="1"/>
  <c r="C26" i="1"/>
  <c r="C7" i="1"/>
  <c r="J41" i="1"/>
  <c r="J5" i="1"/>
  <c r="C5" i="1"/>
  <c r="J33" i="1"/>
  <c r="C33" i="1"/>
  <c r="BY33" i="1" s="1"/>
  <c r="M2392" i="2"/>
  <c r="M3209" i="2"/>
  <c r="CI11" i="1"/>
  <c r="C4" i="1"/>
  <c r="C29" i="1"/>
  <c r="M2747" i="2"/>
  <c r="J50" i="1"/>
  <c r="C50" i="1"/>
  <c r="C28" i="1"/>
  <c r="C6" i="1"/>
  <c r="C47" i="1"/>
  <c r="M1088" i="2"/>
  <c r="M1692" i="2"/>
  <c r="M2153" i="2"/>
  <c r="M398" i="2"/>
  <c r="M1718" i="2"/>
  <c r="M371" i="2"/>
  <c r="M2138" i="2"/>
  <c r="M1638" i="2"/>
  <c r="M1633" i="2"/>
  <c r="M1109" i="2"/>
  <c r="M2214" i="2"/>
  <c r="M449" i="2"/>
  <c r="M2582" i="2"/>
  <c r="M2532" i="2"/>
  <c r="M561" i="2"/>
  <c r="M2594" i="2"/>
  <c r="M510" i="2"/>
  <c r="M2139" i="2"/>
  <c r="M1059" i="2"/>
  <c r="M2398" i="2"/>
  <c r="M396" i="2"/>
  <c r="M314" i="2"/>
  <c r="M572" i="2"/>
  <c r="M2768" i="2"/>
  <c r="M1048" i="2"/>
  <c r="M281" i="2"/>
  <c r="M1961" i="2"/>
  <c r="M2385" i="2"/>
  <c r="M1328" i="2"/>
  <c r="M2633" i="2"/>
  <c r="M1112" i="2"/>
  <c r="M939" i="2"/>
  <c r="M3072" i="2"/>
  <c r="M1084" i="2"/>
  <c r="M1092" i="2"/>
  <c r="M2583" i="2"/>
  <c r="M1679" i="2"/>
  <c r="M1135" i="2"/>
  <c r="M1013" i="2"/>
  <c r="M622" i="2"/>
  <c r="M2144" i="2"/>
  <c r="M791" i="2"/>
  <c r="M2695" i="2"/>
  <c r="M1062" i="2"/>
  <c r="M1561" i="2"/>
  <c r="M1106" i="2"/>
  <c r="L1860" i="2"/>
  <c r="K1860" i="2"/>
  <c r="M119" i="2"/>
  <c r="M115" i="2"/>
  <c r="M3175" i="2"/>
  <c r="BG1860" i="2"/>
  <c r="M540" i="2"/>
  <c r="M524" i="2"/>
  <c r="C2402" i="2"/>
  <c r="J2402" i="2" s="1"/>
  <c r="CC1860" i="2"/>
  <c r="BH1860" i="2"/>
  <c r="G1860" i="2"/>
  <c r="H1860" i="2" s="1"/>
  <c r="J1860" i="2"/>
  <c r="C1870" i="2"/>
  <c r="J1870" i="2" s="1"/>
  <c r="M1089" i="2"/>
  <c r="M1665" i="2"/>
  <c r="M3185" i="2"/>
  <c r="M785" i="2"/>
  <c r="M2711" i="2"/>
  <c r="M2352" i="2"/>
  <c r="M1079" i="2"/>
  <c r="M308" i="2"/>
  <c r="M976" i="2"/>
  <c r="M452" i="2"/>
  <c r="M2901" i="2"/>
  <c r="M2750" i="2"/>
  <c r="I252" i="4"/>
  <c r="M2673" i="2"/>
  <c r="M1254" i="2"/>
  <c r="M39" i="3"/>
  <c r="M154" i="3"/>
  <c r="M1588" i="3"/>
  <c r="K2920" i="2"/>
  <c r="M1536" i="3"/>
  <c r="AH54" i="1"/>
  <c r="I254" i="4"/>
  <c r="BH2920" i="2"/>
  <c r="M1369" i="3"/>
  <c r="M1321" i="3"/>
  <c r="M1406" i="3"/>
  <c r="M1506" i="3"/>
  <c r="C2410" i="2"/>
  <c r="K2410" i="2" s="1"/>
  <c r="J2923" i="2"/>
  <c r="G2920" i="2"/>
  <c r="H2920" i="2" s="1"/>
  <c r="M1510" i="3"/>
  <c r="BH2923" i="2"/>
  <c r="I251" i="4"/>
  <c r="M1571" i="3"/>
  <c r="M19" i="3"/>
  <c r="K2923" i="2"/>
  <c r="J2920" i="2"/>
  <c r="M1333" i="3"/>
  <c r="BH2915" i="2"/>
  <c r="M12" i="3"/>
  <c r="M66" i="3"/>
  <c r="C2926" i="2"/>
  <c r="BG2926" i="2" s="1"/>
  <c r="K2404" i="2"/>
  <c r="C140" i="4"/>
  <c r="BG2923" i="2"/>
  <c r="L2920" i="2"/>
  <c r="L2923" i="2"/>
  <c r="BF2920" i="2"/>
  <c r="L9" i="1"/>
  <c r="C343" i="2"/>
  <c r="BF343" i="2" s="1"/>
  <c r="BF2923" i="2"/>
  <c r="M1475" i="3"/>
  <c r="G2923" i="2"/>
  <c r="H2923" i="2" s="1"/>
  <c r="M97" i="3"/>
  <c r="M1426" i="3"/>
  <c r="M1451" i="3"/>
  <c r="M1587" i="3"/>
  <c r="M1386" i="3"/>
  <c r="M1329" i="3"/>
  <c r="M1389" i="3"/>
  <c r="M813" i="2"/>
  <c r="M362" i="2"/>
  <c r="M2156" i="2"/>
  <c r="M444" i="2"/>
  <c r="M554" i="2"/>
  <c r="M1060" i="2"/>
  <c r="M292" i="2"/>
  <c r="M661" i="2"/>
  <c r="M793" i="2"/>
  <c r="M1257" i="2"/>
  <c r="M2559" i="2"/>
  <c r="BH2921" i="2"/>
  <c r="L2921" i="2"/>
  <c r="BF2925" i="2"/>
  <c r="J2921" i="2"/>
  <c r="G2925" i="2"/>
  <c r="H2925" i="2" s="1"/>
  <c r="BE1852" i="2"/>
  <c r="BG2921" i="2"/>
  <c r="L2925" i="2"/>
  <c r="K1852" i="2"/>
  <c r="M2709" i="2"/>
  <c r="M3110" i="2"/>
  <c r="M1032" i="2"/>
  <c r="M1958" i="2"/>
  <c r="M491" i="2"/>
  <c r="BE2925" i="2"/>
  <c r="M425" i="2"/>
  <c r="M2200" i="2"/>
  <c r="M762" i="2"/>
  <c r="M2620" i="2"/>
  <c r="I232" i="4"/>
  <c r="I243" i="4"/>
  <c r="M272" i="2"/>
  <c r="J1852" i="2"/>
  <c r="M1645" i="2"/>
  <c r="M541" i="2"/>
  <c r="M1685" i="2"/>
  <c r="I256" i="4"/>
  <c r="BE333" i="2"/>
  <c r="M285" i="2"/>
  <c r="L1852" i="2"/>
  <c r="BE2921" i="2"/>
  <c r="J2925" i="2"/>
  <c r="G1852" i="2"/>
  <c r="H1852" i="2" s="1"/>
  <c r="BG1852" i="2"/>
  <c r="K2921" i="2"/>
  <c r="BF2921" i="2"/>
  <c r="G2921" i="2"/>
  <c r="H2921" i="2" s="1"/>
  <c r="BH2925" i="2"/>
  <c r="BH1852" i="2"/>
  <c r="CC1852" i="2"/>
  <c r="BT54" i="1"/>
  <c r="C232" i="4"/>
  <c r="BE2914" i="2"/>
  <c r="BG2918" i="2"/>
  <c r="G2917" i="2"/>
  <c r="H2917" i="2" s="1"/>
  <c r="BA2402" i="2"/>
  <c r="BG2914" i="2"/>
  <c r="BE2917" i="2"/>
  <c r="C230" i="4"/>
  <c r="I245" i="4"/>
  <c r="I248" i="4"/>
  <c r="BZ54" i="1"/>
  <c r="M210" i="2"/>
  <c r="B230" i="4"/>
  <c r="L2914" i="2"/>
  <c r="J2917" i="2"/>
  <c r="BH1862" i="2"/>
  <c r="M2210" i="2"/>
  <c r="J2914" i="2"/>
  <c r="BH2917" i="2"/>
  <c r="G1862" i="2"/>
  <c r="H1862" i="2" s="1"/>
  <c r="K2917" i="2"/>
  <c r="BF1862" i="2"/>
  <c r="M505" i="2"/>
  <c r="BG2917" i="2"/>
  <c r="J1862" i="2"/>
  <c r="L2917" i="2"/>
  <c r="K1862" i="2"/>
  <c r="BF2914" i="2"/>
  <c r="CC1862" i="2"/>
  <c r="G2914" i="2"/>
  <c r="H2914" i="2" s="1"/>
  <c r="BG1862" i="2"/>
  <c r="M802" i="2"/>
  <c r="M1360" i="2"/>
  <c r="M1372" i="2"/>
  <c r="J2919" i="2"/>
  <c r="BE2918" i="2"/>
  <c r="BD54" i="1"/>
  <c r="M2622" i="2"/>
  <c r="C251" i="4"/>
  <c r="M961" i="2"/>
  <c r="M984" i="2"/>
  <c r="BF1039" i="2"/>
  <c r="L1039" i="2"/>
  <c r="M827" i="2"/>
  <c r="M3065" i="2"/>
  <c r="M400" i="2"/>
  <c r="M552" i="2"/>
  <c r="M2740" i="2"/>
  <c r="M1599" i="2"/>
  <c r="M278" i="2"/>
  <c r="M2173" i="2"/>
  <c r="M2176" i="2"/>
  <c r="M419" i="2"/>
  <c r="M1316" i="2"/>
  <c r="M797" i="2"/>
  <c r="M792" i="2"/>
  <c r="M355" i="2"/>
  <c r="M1142" i="2"/>
  <c r="M2613" i="2"/>
  <c r="M353" i="2"/>
  <c r="M969" i="2"/>
  <c r="M639" i="2"/>
  <c r="M1859" i="2"/>
  <c r="M602" i="2"/>
  <c r="M507" i="2"/>
  <c r="M2636" i="2"/>
  <c r="M1072" i="2"/>
  <c r="M1968" i="2"/>
  <c r="M417" i="2"/>
  <c r="M2373" i="2"/>
  <c r="M318" i="2"/>
  <c r="M3096" i="2"/>
  <c r="M470" i="2"/>
  <c r="M2751" i="2"/>
  <c r="M392" i="2"/>
  <c r="M3105" i="2"/>
  <c r="M2355" i="2"/>
  <c r="M786" i="2"/>
  <c r="M1953" i="2"/>
  <c r="M1114" i="2"/>
  <c r="M2549" i="2"/>
  <c r="M212" i="2"/>
  <c r="M1120" i="2"/>
  <c r="M821" i="2"/>
  <c r="M1371" i="2"/>
  <c r="M1098" i="2"/>
  <c r="M1943" i="2"/>
  <c r="M2193" i="2"/>
  <c r="M700" i="2"/>
  <c r="M3226" i="2"/>
  <c r="M2375" i="2"/>
  <c r="M1656" i="2"/>
  <c r="M754" i="2"/>
  <c r="G1272" i="2"/>
  <c r="H1272" i="2" s="1"/>
  <c r="M647" i="2"/>
  <c r="M466" i="2"/>
  <c r="M3180" i="2"/>
  <c r="BH1272" i="2"/>
  <c r="M718" i="2"/>
  <c r="M716" i="2"/>
  <c r="D2402" i="2"/>
  <c r="M3230" i="2"/>
  <c r="M651" i="2"/>
  <c r="M321" i="2"/>
  <c r="M1033" i="2"/>
  <c r="L1272" i="2"/>
  <c r="M2335" i="2"/>
  <c r="BG1857" i="2"/>
  <c r="BG1272" i="2"/>
  <c r="BF1857" i="2"/>
  <c r="E2402" i="2"/>
  <c r="K1272" i="2"/>
  <c r="J1857" i="2"/>
  <c r="M696" i="2"/>
  <c r="M964" i="2"/>
  <c r="M3171" i="2"/>
  <c r="G1857" i="2"/>
  <c r="H1857" i="2" s="1"/>
  <c r="G1373" i="2"/>
  <c r="H1373" i="2" s="1"/>
  <c r="M243" i="2"/>
  <c r="CC1857" i="2"/>
  <c r="M3179" i="2"/>
  <c r="M368" i="2"/>
  <c r="K1663" i="2"/>
  <c r="M1651" i="2"/>
  <c r="M3167" i="2"/>
  <c r="M676" i="2"/>
  <c r="M529" i="2"/>
  <c r="M694" i="2"/>
  <c r="M818" i="2"/>
  <c r="AE8" i="1"/>
  <c r="M655" i="2"/>
  <c r="M3177" i="2"/>
  <c r="M3191" i="2"/>
  <c r="M1017" i="2"/>
  <c r="M3210" i="2"/>
  <c r="M702" i="2"/>
  <c r="M3232" i="2"/>
  <c r="M3169" i="2"/>
  <c r="M1959" i="2"/>
  <c r="M1660" i="2"/>
  <c r="M1649" i="2"/>
  <c r="M2764" i="2"/>
  <c r="M520" i="2"/>
  <c r="M1570" i="2"/>
  <c r="M779" i="2"/>
  <c r="M397" i="2"/>
  <c r="M3215" i="2"/>
  <c r="M225" i="2"/>
  <c r="M2581" i="2"/>
  <c r="M3113" i="2"/>
  <c r="M2682" i="2"/>
  <c r="M1302" i="2"/>
  <c r="M3141" i="2"/>
  <c r="M823" i="2"/>
  <c r="M649" i="2"/>
  <c r="M1946" i="2"/>
  <c r="M3173" i="2"/>
  <c r="M719" i="2"/>
  <c r="M672" i="2"/>
  <c r="M279" i="2"/>
  <c r="M3176" i="2"/>
  <c r="M3189" i="2"/>
  <c r="M3212" i="2"/>
  <c r="M3207" i="2"/>
  <c r="M1036" i="2"/>
  <c r="M3170" i="2"/>
  <c r="M3203" i="2"/>
  <c r="M3231" i="2"/>
  <c r="M2637" i="2"/>
  <c r="M733" i="2"/>
  <c r="M2909" i="2"/>
  <c r="M735" i="2"/>
  <c r="M3161" i="2"/>
  <c r="M1574" i="2"/>
  <c r="M1366" i="2"/>
  <c r="M1305" i="2"/>
  <c r="M360" i="2"/>
  <c r="M408" i="2"/>
  <c r="M1085" i="2"/>
  <c r="M1318" i="2"/>
  <c r="M1037" i="2"/>
  <c r="M303" i="2"/>
  <c r="M506" i="2"/>
  <c r="M332" i="2"/>
  <c r="M3136" i="2"/>
  <c r="M429" i="2"/>
  <c r="M1068" i="2"/>
  <c r="M474" i="2"/>
  <c r="M1586" i="2"/>
  <c r="M1346" i="2"/>
  <c r="M644" i="2"/>
  <c r="M3220" i="2"/>
  <c r="M3216" i="2"/>
  <c r="M2528" i="2"/>
  <c r="M1695" i="2"/>
  <c r="M3131" i="2"/>
  <c r="M3164" i="2"/>
  <c r="M3206" i="2"/>
  <c r="M3202" i="2"/>
  <c r="M467" i="2"/>
  <c r="BE1546" i="2"/>
  <c r="M1297" i="2"/>
  <c r="M2739" i="2"/>
  <c r="BH1546" i="2"/>
  <c r="M3181" i="2"/>
  <c r="M386" i="2"/>
  <c r="BG1546" i="2"/>
  <c r="M1300" i="2"/>
  <c r="K1546" i="2"/>
  <c r="M3208" i="2"/>
  <c r="M673" i="2"/>
  <c r="G1546" i="2"/>
  <c r="H1546" i="2" s="1"/>
  <c r="M3193" i="2"/>
  <c r="M2551" i="2"/>
  <c r="M812" i="2"/>
  <c r="M1139" i="2"/>
  <c r="J1546" i="2"/>
  <c r="M2380" i="2"/>
  <c r="BF1546" i="2"/>
  <c r="M653" i="2"/>
  <c r="M805" i="2"/>
  <c r="M1292" i="2"/>
  <c r="M3145" i="2"/>
  <c r="M1010" i="2"/>
  <c r="M3219" i="2"/>
  <c r="M2684" i="2"/>
  <c r="BE1857" i="2"/>
  <c r="M2165" i="2"/>
  <c r="M3190" i="2"/>
  <c r="L1857" i="2"/>
  <c r="M3200" i="2"/>
  <c r="M500" i="2"/>
  <c r="K1857" i="2"/>
  <c r="M3188" i="2"/>
  <c r="M3211" i="2"/>
  <c r="M3229" i="2"/>
  <c r="M3214" i="2"/>
  <c r="M635" i="2"/>
  <c r="M3178" i="2"/>
  <c r="M699" i="2"/>
  <c r="M731" i="2"/>
  <c r="M3183" i="2"/>
  <c r="M363" i="2"/>
  <c r="M1334" i="2"/>
  <c r="M1066" i="2"/>
  <c r="M1669" i="2"/>
  <c r="M1070" i="2"/>
  <c r="M3201" i="2"/>
  <c r="M3172" i="2"/>
  <c r="M2342" i="2"/>
  <c r="M1314" i="2"/>
  <c r="M2362" i="2"/>
  <c r="M790" i="2"/>
  <c r="M1644" i="2"/>
  <c r="M3224" i="2"/>
  <c r="M684" i="2"/>
  <c r="M3222" i="2"/>
  <c r="M3194" i="2"/>
  <c r="M3204" i="2"/>
  <c r="M954" i="2"/>
  <c r="M2190" i="2"/>
  <c r="M2531" i="2"/>
  <c r="M3213" i="2"/>
  <c r="M3165" i="2"/>
  <c r="M708" i="2"/>
  <c r="M3218" i="2"/>
  <c r="M3174" i="2"/>
  <c r="M1347" i="2"/>
  <c r="M2577" i="2"/>
  <c r="M3223" i="2"/>
  <c r="M707" i="2"/>
  <c r="M2140" i="2"/>
  <c r="M1864" i="2"/>
  <c r="M705" i="2"/>
  <c r="M3225" i="2"/>
  <c r="M3168" i="2"/>
  <c r="M3182" i="2"/>
  <c r="M3221" i="2"/>
  <c r="M182" i="2"/>
  <c r="M1690" i="2"/>
  <c r="M757" i="2"/>
  <c r="M3198" i="2"/>
  <c r="M3195" i="2"/>
  <c r="M722" i="2"/>
  <c r="M1339" i="2"/>
  <c r="M3122" i="2"/>
  <c r="M1590" i="2"/>
  <c r="M2597" i="2"/>
  <c r="M706" i="2"/>
  <c r="M3227" i="2"/>
  <c r="M3228" i="2"/>
  <c r="M766" i="2"/>
  <c r="M1327" i="2"/>
  <c r="M265" i="2"/>
  <c r="M3196" i="2"/>
  <c r="M1330" i="2"/>
  <c r="M3197" i="2"/>
  <c r="M3162" i="2"/>
  <c r="M3163" i="2"/>
  <c r="M3186" i="2"/>
  <c r="M3184" i="2"/>
  <c r="M433" i="2"/>
  <c r="M1024" i="2"/>
  <c r="BF2924" i="2"/>
  <c r="M1561" i="3"/>
  <c r="M675" i="2"/>
  <c r="G2924" i="2"/>
  <c r="H2924" i="2" s="1"/>
  <c r="I255" i="4"/>
  <c r="M772" i="2"/>
  <c r="M2758" i="2"/>
  <c r="M29" i="3"/>
  <c r="M739" i="2"/>
  <c r="L2924" i="2"/>
  <c r="G737" i="2"/>
  <c r="H737" i="2" s="1"/>
  <c r="M2690" i="2"/>
  <c r="M2361" i="2"/>
  <c r="M85" i="3"/>
  <c r="M3187" i="2"/>
  <c r="BG737" i="2"/>
  <c r="BH2924" i="2"/>
  <c r="BE737" i="2"/>
  <c r="M1402" i="3"/>
  <c r="M1492" i="3"/>
  <c r="J2924" i="2"/>
  <c r="K737" i="2"/>
  <c r="M736" i="2"/>
  <c r="CC737" i="2"/>
  <c r="BG2924" i="2"/>
  <c r="M41" i="3"/>
  <c r="M5" i="3"/>
  <c r="M3217" i="2"/>
  <c r="M986" i="2"/>
  <c r="M2591" i="2"/>
  <c r="M533" i="2"/>
  <c r="M370" i="2"/>
  <c r="M777" i="2"/>
  <c r="M764" i="2"/>
  <c r="M416" i="2"/>
  <c r="M1065" i="2"/>
  <c r="M1155" i="2"/>
  <c r="M1605" i="2"/>
  <c r="M2572" i="2"/>
  <c r="M1077" i="2"/>
  <c r="BE2924" i="2"/>
  <c r="M1074" i="2"/>
  <c r="M149" i="3"/>
  <c r="M641" i="2"/>
  <c r="M1950" i="2"/>
  <c r="M1922" i="2"/>
  <c r="M1378" i="3"/>
  <c r="M1325" i="3"/>
  <c r="I247" i="4"/>
  <c r="M1469" i="3"/>
  <c r="M677" i="2"/>
  <c r="M422" i="2"/>
  <c r="M286" i="2"/>
  <c r="M287" i="2"/>
  <c r="M1927" i="2"/>
  <c r="M86" i="3"/>
  <c r="M259" i="2"/>
  <c r="M2723" i="2"/>
  <c r="M369" i="2"/>
  <c r="M3192" i="2"/>
  <c r="M816" i="2"/>
  <c r="M3125" i="2"/>
  <c r="M1719" i="2"/>
  <c r="M519" i="2"/>
  <c r="M1491" i="3"/>
  <c r="M1381" i="3"/>
  <c r="M1419" i="3"/>
  <c r="M1568" i="3"/>
  <c r="M1556" i="3"/>
  <c r="M1377" i="3"/>
  <c r="M1476" i="3"/>
  <c r="M1429" i="3"/>
  <c r="BV54" i="1"/>
  <c r="B254" i="4"/>
  <c r="M1529" i="3"/>
  <c r="M1563" i="3"/>
  <c r="M1535" i="3"/>
  <c r="B143" i="4"/>
  <c r="C245" i="4"/>
  <c r="M1374" i="3"/>
  <c r="M65" i="3"/>
  <c r="M1594" i="3"/>
  <c r="M1404" i="3"/>
  <c r="CB54" i="1"/>
  <c r="BB54" i="1"/>
  <c r="I142" i="4"/>
  <c r="M1416" i="3"/>
  <c r="M1343" i="3"/>
  <c r="M1458" i="3"/>
  <c r="M1393" i="3"/>
  <c r="M1505" i="3"/>
  <c r="M1401" i="3"/>
  <c r="M1494" i="3"/>
  <c r="BP54" i="1"/>
  <c r="M115" i="3"/>
  <c r="M1334" i="3"/>
  <c r="M1471" i="3"/>
  <c r="M23" i="3"/>
  <c r="M1407" i="3"/>
  <c r="M1337" i="3"/>
  <c r="C255" i="4"/>
  <c r="M42" i="3"/>
  <c r="M597" i="2"/>
  <c r="M1080" i="2"/>
  <c r="M390" i="2"/>
  <c r="M564" i="2"/>
  <c r="M2384" i="2"/>
  <c r="M967" i="2"/>
  <c r="M2199" i="2"/>
  <c r="M404" i="2"/>
  <c r="M457" i="2"/>
  <c r="M759" i="2"/>
  <c r="M1333" i="2"/>
  <c r="M1932" i="2"/>
  <c r="M1146" i="2"/>
  <c r="M1355" i="2"/>
  <c r="M1058" i="2"/>
  <c r="M1560" i="2"/>
  <c r="M3091" i="2"/>
  <c r="M806" i="2"/>
  <c r="M2907" i="2"/>
  <c r="M2560" i="2"/>
  <c r="M245" i="2"/>
  <c r="M1269" i="2"/>
  <c r="M242" i="2"/>
  <c r="M2143" i="2"/>
  <c r="M327" i="2"/>
  <c r="M2618" i="2"/>
  <c r="M122" i="2"/>
  <c r="M2563" i="2"/>
  <c r="M1122" i="2"/>
  <c r="M1029" i="2"/>
  <c r="M2778" i="2"/>
  <c r="M1614" i="2"/>
  <c r="M1350" i="2"/>
  <c r="M1345" i="2"/>
  <c r="M1595" i="2"/>
  <c r="M2181" i="2"/>
  <c r="BE1373" i="2"/>
  <c r="M2131" i="2"/>
  <c r="M1132" i="2"/>
  <c r="M1038" i="2"/>
  <c r="M1931" i="2"/>
  <c r="M756" i="2"/>
  <c r="M1854" i="2"/>
  <c r="M1140" i="2"/>
  <c r="M2154" i="2"/>
  <c r="M3088" i="2"/>
  <c r="M601" i="2"/>
  <c r="M1353" i="2"/>
  <c r="BH2623" i="2"/>
  <c r="BF1373" i="2"/>
  <c r="BH1373" i="2"/>
  <c r="BG1373" i="2"/>
  <c r="K1373" i="2"/>
  <c r="L1373" i="2"/>
  <c r="CC1373" i="2"/>
  <c r="M516" i="2"/>
  <c r="M3100" i="2"/>
  <c r="M2367" i="2"/>
  <c r="M1967" i="2"/>
  <c r="M963" i="2"/>
  <c r="B249" i="4"/>
  <c r="F343" i="2"/>
  <c r="L2408" i="2"/>
  <c r="M1498" i="3"/>
  <c r="BJ54" i="1"/>
  <c r="M1472" i="3"/>
  <c r="M1459" i="3"/>
  <c r="M1430" i="3"/>
  <c r="M1453" i="3"/>
  <c r="M1421" i="3"/>
  <c r="M1550" i="3"/>
  <c r="M152" i="3"/>
  <c r="M1504" i="3"/>
  <c r="M1417" i="3"/>
  <c r="C143" i="4"/>
  <c r="BE2404" i="2"/>
  <c r="M1605" i="3"/>
  <c r="A251" i="4"/>
  <c r="B245" i="4"/>
  <c r="J2408" i="2"/>
  <c r="I141" i="4"/>
  <c r="M1582" i="3"/>
  <c r="M1355" i="3"/>
  <c r="M48" i="3"/>
  <c r="M1349" i="3"/>
  <c r="M1577" i="3"/>
  <c r="M1465" i="3"/>
  <c r="M1350" i="3"/>
  <c r="M1448" i="3"/>
  <c r="M1427" i="3"/>
  <c r="M1454" i="3"/>
  <c r="BH2404" i="2"/>
  <c r="B251" i="4"/>
  <c r="B141" i="4"/>
  <c r="A143" i="4"/>
  <c r="K335" i="2"/>
  <c r="BF339" i="2"/>
  <c r="M1432" i="3"/>
  <c r="M141" i="3"/>
  <c r="M1508" i="3"/>
  <c r="M90" i="3"/>
  <c r="G2404" i="2"/>
  <c r="H2404" i="2" s="1"/>
  <c r="I137" i="4"/>
  <c r="BE339" i="2"/>
  <c r="M1440" i="3"/>
  <c r="M1551" i="3"/>
  <c r="BF54" i="1"/>
  <c r="BN54" i="1"/>
  <c r="M162" i="3"/>
  <c r="BX54" i="1"/>
  <c r="C138" i="4"/>
  <c r="L2404" i="2"/>
  <c r="BE335" i="2"/>
  <c r="L339" i="2"/>
  <c r="BH2918" i="2"/>
  <c r="M1533" i="3"/>
  <c r="M1456" i="3"/>
  <c r="M1540" i="3"/>
  <c r="B256" i="4"/>
  <c r="BG339" i="2"/>
  <c r="G2918" i="2"/>
  <c r="H2918" i="2" s="1"/>
  <c r="I229" i="4"/>
  <c r="C142" i="4"/>
  <c r="BG335" i="2"/>
  <c r="K339" i="2"/>
  <c r="J2918" i="2"/>
  <c r="M1354" i="3"/>
  <c r="M1335" i="3"/>
  <c r="M1531" i="3"/>
  <c r="BF335" i="2"/>
  <c r="BG2404" i="2"/>
  <c r="B142" i="4"/>
  <c r="L335" i="2"/>
  <c r="BE2408" i="2"/>
  <c r="G339" i="2"/>
  <c r="H339" i="2" s="1"/>
  <c r="BF2918" i="2"/>
  <c r="M1473" i="3"/>
  <c r="M1442" i="3"/>
  <c r="M1344" i="3"/>
  <c r="M1518" i="3"/>
  <c r="K2408" i="2"/>
  <c r="J2404" i="2"/>
  <c r="J335" i="2"/>
  <c r="BF2408" i="2"/>
  <c r="I249" i="4"/>
  <c r="M1496" i="3"/>
  <c r="M1437" i="3"/>
  <c r="M1320" i="3"/>
  <c r="M1332" i="3"/>
  <c r="M1608" i="3"/>
  <c r="C249" i="4"/>
  <c r="M1415" i="3"/>
  <c r="M1601" i="3"/>
  <c r="BG2919" i="2"/>
  <c r="B255" i="4"/>
  <c r="M1559" i="3"/>
  <c r="M1474" i="3"/>
  <c r="M37" i="3"/>
  <c r="M1376" i="3"/>
  <c r="M1365" i="3"/>
  <c r="M56" i="3"/>
  <c r="M1554" i="3"/>
  <c r="M1509" i="3"/>
  <c r="M111" i="3"/>
  <c r="K2919" i="2"/>
  <c r="M59" i="3"/>
  <c r="M1425" i="3"/>
  <c r="M120" i="3"/>
  <c r="M1538" i="3"/>
  <c r="M1340" i="3"/>
  <c r="M25" i="3"/>
  <c r="M1602" i="3"/>
  <c r="M1328" i="3"/>
  <c r="M1575" i="3"/>
  <c r="M1486" i="3"/>
  <c r="M1339" i="3"/>
  <c r="L2919" i="2"/>
  <c r="M144" i="3"/>
  <c r="M1379" i="3"/>
  <c r="M73" i="3"/>
  <c r="M57" i="3"/>
  <c r="C247" i="4"/>
  <c r="BF2919" i="2"/>
  <c r="M1410" i="3"/>
  <c r="M1548" i="3"/>
  <c r="M13" i="3"/>
  <c r="M1493" i="3"/>
  <c r="M1428" i="3"/>
  <c r="M1513" i="3"/>
  <c r="BB2926" i="2"/>
  <c r="M135" i="3"/>
  <c r="B138" i="4"/>
  <c r="AF54" i="1"/>
  <c r="G2919" i="2"/>
  <c r="H2919" i="2" s="1"/>
  <c r="M1539" i="3"/>
  <c r="M1497" i="3"/>
  <c r="M1500" i="3"/>
  <c r="M1606" i="3"/>
  <c r="M1399" i="3"/>
  <c r="M1408" i="3"/>
  <c r="M1570" i="3"/>
  <c r="M1584" i="3"/>
  <c r="M49" i="3"/>
  <c r="M1348" i="3"/>
  <c r="M1527" i="3"/>
  <c r="M1543" i="3"/>
  <c r="M1436" i="3"/>
  <c r="M1324" i="3"/>
  <c r="M1418" i="3"/>
  <c r="M105" i="3"/>
  <c r="M1528" i="3"/>
  <c r="M1607" i="3"/>
  <c r="M108" i="3"/>
  <c r="M116" i="3"/>
  <c r="M1450" i="3"/>
  <c r="M104" i="3"/>
  <c r="M1542" i="3"/>
  <c r="M1467" i="3"/>
  <c r="M1368" i="3"/>
  <c r="M1541" i="3"/>
  <c r="M1341" i="3"/>
  <c r="M1444" i="3"/>
  <c r="M1397" i="3"/>
  <c r="M1424" i="3"/>
  <c r="M1576" i="3"/>
  <c r="M1345" i="3"/>
  <c r="M33" i="3"/>
  <c r="M1546" i="3"/>
  <c r="I250" i="4"/>
  <c r="M9" i="3"/>
  <c r="M1382" i="3"/>
  <c r="M1461" i="3"/>
  <c r="M96" i="3"/>
  <c r="M119" i="3"/>
  <c r="M1557" i="3"/>
  <c r="M1586" i="3"/>
  <c r="M1413" i="3"/>
  <c r="M1514" i="3"/>
  <c r="M1580" i="3"/>
  <c r="BE2919" i="2"/>
  <c r="M1434" i="3"/>
  <c r="M1470" i="3"/>
  <c r="M1388" i="3"/>
  <c r="M70" i="3"/>
  <c r="M1547" i="3"/>
  <c r="M1347" i="3"/>
  <c r="M1526" i="3"/>
  <c r="M1544" i="3"/>
  <c r="M1460" i="3"/>
  <c r="M1331" i="3"/>
  <c r="M1517" i="3"/>
  <c r="M1484" i="3"/>
  <c r="M1502" i="3"/>
  <c r="M148" i="3"/>
  <c r="M93" i="3"/>
  <c r="M1481" i="3"/>
  <c r="M1323" i="3"/>
  <c r="M1455" i="3"/>
  <c r="M34" i="3"/>
  <c r="M1342" i="3"/>
  <c r="M113" i="3"/>
  <c r="Z54" i="1"/>
  <c r="M79" i="3"/>
  <c r="M163" i="3"/>
  <c r="M117" i="3"/>
  <c r="M45" i="3"/>
  <c r="M62" i="3"/>
  <c r="M32" i="3"/>
  <c r="M50" i="3"/>
  <c r="M170" i="3"/>
  <c r="M44" i="3"/>
  <c r="M69" i="3"/>
  <c r="M60" i="3"/>
  <c r="M167" i="3"/>
  <c r="M58" i="3"/>
  <c r="M31" i="3"/>
  <c r="C144" i="4"/>
  <c r="I139" i="4"/>
  <c r="M131" i="3"/>
  <c r="M26" i="3"/>
  <c r="M94" i="3"/>
  <c r="M6" i="3"/>
  <c r="M89" i="3"/>
  <c r="M82" i="3"/>
  <c r="M55" i="3"/>
  <c r="M14" i="3"/>
  <c r="BA1870" i="2"/>
  <c r="E1870" i="2"/>
  <c r="M384" i="2"/>
  <c r="M912" i="2"/>
  <c r="M913" i="2"/>
  <c r="BB1870" i="2"/>
  <c r="M257" i="2"/>
  <c r="M251" i="2"/>
  <c r="M222" i="2"/>
  <c r="M2202" i="2"/>
  <c r="M1317" i="2"/>
  <c r="BD1870" i="2"/>
  <c r="BC1870" i="2"/>
  <c r="M578" i="2"/>
  <c r="M2706" i="2"/>
  <c r="M1094" i="2"/>
  <c r="M979" i="2"/>
  <c r="M941" i="2"/>
  <c r="M1262" i="2"/>
  <c r="M440" i="2"/>
  <c r="M2903" i="2"/>
  <c r="M1637" i="2"/>
  <c r="M3084" i="2"/>
  <c r="M1343" i="2"/>
  <c r="M975" i="2"/>
  <c r="M2151" i="2"/>
  <c r="M249" i="2"/>
  <c r="M2346" i="2"/>
  <c r="M2602" i="2"/>
  <c r="M778" i="2"/>
  <c r="M605" i="2"/>
  <c r="M1309" i="2"/>
  <c r="M1558" i="2"/>
  <c r="M315" i="2"/>
  <c r="M1026" i="2"/>
  <c r="M885" i="2"/>
  <c r="D1870" i="2"/>
  <c r="M1042" i="2"/>
  <c r="M2763" i="2"/>
  <c r="M628" i="2"/>
  <c r="M2187" i="2"/>
  <c r="M2179" i="2"/>
  <c r="M1863" i="2"/>
  <c r="M1310" i="2"/>
  <c r="M1607" i="2"/>
  <c r="M753" i="2"/>
  <c r="M450" i="2"/>
  <c r="M2349" i="2"/>
  <c r="M2557" i="2"/>
  <c r="M211" i="2"/>
  <c r="M1138" i="2"/>
  <c r="M940" i="2"/>
  <c r="M774" i="2"/>
  <c r="M409" i="2"/>
  <c r="M1340" i="2"/>
  <c r="M888" i="2"/>
  <c r="M1016" i="2"/>
  <c r="M1119" i="2"/>
  <c r="M1361" i="2"/>
  <c r="M1640" i="2"/>
  <c r="M3081" i="2"/>
  <c r="M589" i="2"/>
  <c r="M1696" i="2"/>
  <c r="M3147" i="2"/>
  <c r="M2546" i="2"/>
  <c r="M576" i="2"/>
  <c r="M1349" i="2"/>
  <c r="M2644" i="2"/>
  <c r="M1123" i="2"/>
  <c r="M1596" i="2"/>
  <c r="M2294" i="2"/>
  <c r="M2374" i="2"/>
  <c r="M3127" i="2"/>
  <c r="M2184" i="2"/>
  <c r="BG1868" i="2"/>
  <c r="CC1868" i="2"/>
  <c r="J1868" i="2"/>
  <c r="K1868" i="2"/>
  <c r="G1868" i="2"/>
  <c r="H1868" i="2" s="1"/>
  <c r="L1868" i="2"/>
  <c r="BE1868" i="2"/>
  <c r="BF1868" i="2"/>
  <c r="BH1868" i="2"/>
  <c r="M2212" i="2"/>
  <c r="BH3159" i="2"/>
  <c r="M2447" i="2"/>
  <c r="BG831" i="2"/>
  <c r="M741" i="2"/>
  <c r="M1577" i="2"/>
  <c r="M357" i="2"/>
  <c r="M252" i="2"/>
  <c r="J3159" i="2"/>
  <c r="BH581" i="2"/>
  <c r="M289" i="2"/>
  <c r="M1128" i="2"/>
  <c r="BG3159" i="2"/>
  <c r="M293" i="2"/>
  <c r="M273" i="2"/>
  <c r="M2714" i="2"/>
  <c r="L3159" i="2"/>
  <c r="M776" i="2"/>
  <c r="M1576" i="2"/>
  <c r="G3159" i="2"/>
  <c r="H3159" i="2" s="1"/>
  <c r="M1612" i="2"/>
  <c r="M1653" i="2"/>
  <c r="M607" i="2"/>
  <c r="M606" i="2"/>
  <c r="M1319" i="2"/>
  <c r="M1107" i="2"/>
  <c r="M2166" i="2"/>
  <c r="M2599" i="2"/>
  <c r="M123" i="2"/>
  <c r="M2171" i="2"/>
  <c r="M2550" i="2"/>
  <c r="M1102" i="2"/>
  <c r="M2168" i="2"/>
  <c r="BE3159" i="2"/>
  <c r="M1258" i="2"/>
  <c r="M402" i="2"/>
  <c r="M2774" i="2"/>
  <c r="M2376" i="2"/>
  <c r="M387" i="2"/>
  <c r="M1627" i="2"/>
  <c r="CC581" i="2"/>
  <c r="M237" i="2"/>
  <c r="M361" i="2"/>
  <c r="M2368" i="2"/>
  <c r="M3148" i="2"/>
  <c r="M1356" i="2"/>
  <c r="BF3159" i="2"/>
  <c r="M280" i="2"/>
  <c r="M2588" i="2"/>
  <c r="M3094" i="2"/>
  <c r="M1008" i="2"/>
  <c r="M1306" i="2"/>
  <c r="M1706" i="2"/>
  <c r="L831" i="2"/>
  <c r="M751" i="2"/>
  <c r="BE831" i="2"/>
  <c r="M3092" i="2"/>
  <c r="M382" i="2"/>
  <c r="J831" i="2"/>
  <c r="M2422" i="2"/>
  <c r="M295" i="2"/>
  <c r="M3121" i="2"/>
  <c r="CC831" i="2"/>
  <c r="M3124" i="2"/>
  <c r="M814" i="2"/>
  <c r="M513" i="2"/>
  <c r="M972" i="2"/>
  <c r="M769" i="2"/>
  <c r="M1947" i="2"/>
  <c r="M1604" i="2"/>
  <c r="M319" i="2"/>
  <c r="M1063" i="2"/>
  <c r="M2775" i="2"/>
  <c r="M1717" i="2"/>
  <c r="M2726" i="2"/>
  <c r="M2358" i="2"/>
  <c r="M1703" i="2"/>
  <c r="M1716" i="2"/>
  <c r="M2338" i="2"/>
  <c r="M1250" i="2"/>
  <c r="M1858" i="2"/>
  <c r="M499" i="2"/>
  <c r="M1133" i="2"/>
  <c r="M2195" i="2"/>
  <c r="M946" i="2"/>
  <c r="M2161" i="2"/>
  <c r="M1341" i="2"/>
  <c r="BH831" i="2"/>
  <c r="M2585" i="2"/>
  <c r="M2672" i="2"/>
  <c r="M1700" i="2"/>
  <c r="BF831" i="2"/>
  <c r="M3135" i="2"/>
  <c r="M3076" i="2"/>
  <c r="M2720" i="2"/>
  <c r="M3132" i="2"/>
  <c r="K831" i="2"/>
  <c r="M951" i="2"/>
  <c r="M1920" i="2"/>
  <c r="M2694" i="2"/>
  <c r="M1151" i="2"/>
  <c r="M478" i="2"/>
  <c r="M2394" i="2"/>
  <c r="M1951" i="2"/>
  <c r="M1256" i="2"/>
  <c r="M948" i="2"/>
  <c r="M1697" i="2"/>
  <c r="M1662" i="2"/>
  <c r="M2073" i="2"/>
  <c r="M771" i="2"/>
  <c r="BE1161" i="2"/>
  <c r="M849" i="2"/>
  <c r="M2765" i="2"/>
  <c r="BG1161" i="2"/>
  <c r="M1694" i="2"/>
  <c r="M2643" i="2"/>
  <c r="M1071" i="2"/>
  <c r="M775" i="2"/>
  <c r="M794" i="2"/>
  <c r="BF1161" i="2"/>
  <c r="M1014" i="2"/>
  <c r="M2359" i="2"/>
  <c r="M1312" i="2"/>
  <c r="J1161" i="2"/>
  <c r="M2414" i="2"/>
  <c r="M857" i="2"/>
  <c r="M2497" i="2"/>
  <c r="M498" i="2"/>
  <c r="L1161" i="2"/>
  <c r="M2627" i="2"/>
  <c r="BH1161" i="2"/>
  <c r="M2745" i="2"/>
  <c r="M989" i="2"/>
  <c r="K1161" i="2"/>
  <c r="M1223" i="2"/>
  <c r="M2604" i="2"/>
  <c r="M1693" i="2"/>
  <c r="M1460" i="2"/>
  <c r="M546" i="2"/>
  <c r="CA35" i="1"/>
  <c r="M142" i="2"/>
  <c r="M2689" i="2"/>
  <c r="M431" i="2"/>
  <c r="M3073" i="2"/>
  <c r="M2660" i="2"/>
  <c r="M1041" i="2"/>
  <c r="M1909" i="2"/>
  <c r="AN54" i="1"/>
  <c r="M599" i="2"/>
  <c r="M1643" i="2"/>
  <c r="M1963" i="2"/>
  <c r="M1960" i="2"/>
  <c r="M1646" i="2"/>
  <c r="M2395" i="2"/>
  <c r="M665" i="2"/>
  <c r="M715" i="2"/>
  <c r="M1916" i="2"/>
  <c r="M2215" i="2"/>
  <c r="M1331" i="2"/>
  <c r="M2337" i="2"/>
  <c r="M345" i="2"/>
  <c r="M944" i="2"/>
  <c r="D2410" i="2"/>
  <c r="BG2406" i="2"/>
  <c r="K333" i="2"/>
  <c r="M1812" i="2"/>
  <c r="M3126" i="2"/>
  <c r="M1600" i="2"/>
  <c r="M1566" i="2"/>
  <c r="M2370" i="2"/>
  <c r="M2372" i="2"/>
  <c r="BD2926" i="2"/>
  <c r="BF2406" i="2"/>
  <c r="L333" i="2"/>
  <c r="M1619" i="2"/>
  <c r="M395" i="2"/>
  <c r="M968" i="2"/>
  <c r="E2410" i="2"/>
  <c r="G2406" i="2"/>
  <c r="H2406" i="2" s="1"/>
  <c r="AD48" i="1"/>
  <c r="C48" i="1" s="1"/>
  <c r="M2069" i="2"/>
  <c r="D2926" i="2"/>
  <c r="D343" i="2"/>
  <c r="J2406" i="2"/>
  <c r="BF1969" i="2"/>
  <c r="M110" i="2"/>
  <c r="M2733" i="2"/>
  <c r="M3064" i="2"/>
  <c r="BC343" i="2"/>
  <c r="K2406" i="2"/>
  <c r="BE1969" i="2"/>
  <c r="BB343" i="2"/>
  <c r="BA2410" i="2"/>
  <c r="A144" i="4"/>
  <c r="F2926" i="2"/>
  <c r="L2406" i="2"/>
  <c r="L1969" i="2"/>
  <c r="M1993" i="2"/>
  <c r="M2966" i="2"/>
  <c r="M1900" i="2"/>
  <c r="BA343" i="2"/>
  <c r="BA2926" i="2"/>
  <c r="J333" i="2"/>
  <c r="G1969" i="2"/>
  <c r="H1969" i="2" s="1"/>
  <c r="M1743" i="2"/>
  <c r="M3051" i="2"/>
  <c r="M1681" i="2"/>
  <c r="CD54" i="1"/>
  <c r="M743" i="2"/>
  <c r="M1263" i="2"/>
  <c r="E2926" i="2"/>
  <c r="C256" i="4"/>
  <c r="E343" i="2"/>
  <c r="BC2926" i="2"/>
  <c r="BH333" i="2"/>
  <c r="K1969" i="2"/>
  <c r="AL54" i="1"/>
  <c r="M1629" i="2"/>
  <c r="G333" i="2"/>
  <c r="H333" i="2" s="1"/>
  <c r="J1969" i="2"/>
  <c r="M3045" i="2"/>
  <c r="M2654" i="2"/>
  <c r="M2895" i="2"/>
  <c r="M1147" i="2"/>
  <c r="M542" i="2"/>
  <c r="BC2410" i="2"/>
  <c r="I231" i="4"/>
  <c r="BG333" i="2"/>
  <c r="BG1969" i="2"/>
  <c r="M1897" i="2"/>
  <c r="M2669" i="2"/>
  <c r="M3140" i="2"/>
  <c r="M2423" i="2"/>
  <c r="M3022" i="2"/>
  <c r="M1364" i="2"/>
  <c r="M1913" i="2"/>
  <c r="M1290" i="2"/>
  <c r="M1325" i="2"/>
  <c r="M1301" i="2"/>
  <c r="M1337" i="2"/>
  <c r="M1344" i="2"/>
  <c r="M1557" i="2"/>
  <c r="M1642" i="2"/>
  <c r="M1591" i="2"/>
  <c r="M1613" i="2"/>
  <c r="M2904" i="2"/>
  <c r="M2169" i="2"/>
  <c r="M2185" i="2"/>
  <c r="M2152" i="2"/>
  <c r="A247" i="4"/>
  <c r="M2887" i="2"/>
  <c r="M2905" i="2"/>
  <c r="M2899" i="2"/>
  <c r="M3079" i="2"/>
  <c r="M3070" i="2"/>
  <c r="M616" i="2"/>
  <c r="M618" i="2"/>
  <c r="M603" i="2"/>
  <c r="M629" i="2"/>
  <c r="M624" i="2"/>
  <c r="M627" i="2"/>
  <c r="M612" i="2"/>
  <c r="M619" i="2"/>
  <c r="M615" i="2"/>
  <c r="M2933" i="2"/>
  <c r="M1255" i="2"/>
  <c r="M1210" i="2"/>
  <c r="M2990" i="2"/>
  <c r="M1741" i="2"/>
  <c r="M40" i="2"/>
  <c r="M1357" i="2"/>
  <c r="M2707" i="2"/>
  <c r="M2609" i="2"/>
  <c r="M3018" i="2"/>
  <c r="M3112" i="2"/>
  <c r="M1268" i="2"/>
  <c r="M1782" i="2"/>
  <c r="M2300" i="2"/>
  <c r="M389" i="2"/>
  <c r="M376" i="2"/>
  <c r="M728" i="2"/>
  <c r="M2339" i="2"/>
  <c r="M3109" i="2"/>
  <c r="M2264" i="2"/>
  <c r="M2435" i="2"/>
  <c r="M2320" i="2"/>
  <c r="M2662" i="2"/>
  <c r="M999" i="2"/>
  <c r="M381" i="2"/>
  <c r="M2381" i="2"/>
  <c r="M1587" i="2"/>
  <c r="M247" i="2"/>
  <c r="M1005" i="2"/>
  <c r="M1087" i="2"/>
  <c r="M991" i="2"/>
  <c r="M2354" i="2"/>
  <c r="M1410" i="2"/>
  <c r="M1434" i="2"/>
  <c r="M721" i="2"/>
  <c r="M1704" i="2"/>
  <c r="M2702" i="2"/>
  <c r="M2555" i="2"/>
  <c r="M2755" i="2"/>
  <c r="M3151" i="2"/>
  <c r="M1110" i="2"/>
  <c r="M377" i="2"/>
  <c r="M239" i="2"/>
  <c r="M994" i="2"/>
  <c r="M2378" i="2"/>
  <c r="K8" i="1"/>
  <c r="M2389" i="2"/>
  <c r="M2541" i="2"/>
  <c r="M1329" i="2"/>
  <c r="M746" i="2"/>
  <c r="M1939" i="2"/>
  <c r="M2937" i="2"/>
  <c r="M3002" i="2"/>
  <c r="M712" i="2"/>
  <c r="M1043" i="2"/>
  <c r="M781" i="2"/>
  <c r="M120" i="2"/>
  <c r="M1439" i="2"/>
  <c r="M2641" i="2"/>
  <c r="M30" i="2"/>
  <c r="M2049" i="2"/>
  <c r="M2136" i="2"/>
  <c r="M2102" i="2"/>
  <c r="M1377" i="2"/>
  <c r="M701" i="2"/>
  <c r="M992" i="2"/>
  <c r="M2305" i="2"/>
  <c r="M2558" i="2"/>
  <c r="M985" i="2"/>
  <c r="M2313" i="2"/>
  <c r="M3027" i="2"/>
  <c r="M2311" i="2"/>
  <c r="M2315" i="2"/>
  <c r="M2483" i="2"/>
  <c r="M124" i="2"/>
  <c r="M3085" i="2"/>
  <c r="M2207" i="2"/>
  <c r="M215" i="2"/>
  <c r="M1148" i="2"/>
  <c r="M2756" i="2"/>
  <c r="M2569" i="2"/>
  <c r="M461" i="2"/>
  <c r="M244" i="2"/>
  <c r="M2401" i="2"/>
  <c r="M2705" i="2"/>
  <c r="M755" i="2"/>
  <c r="M1965" i="2"/>
  <c r="M1955" i="2"/>
  <c r="M1624" i="2"/>
  <c r="M2959" i="2"/>
  <c r="M2445" i="2"/>
  <c r="M2884" i="2"/>
  <c r="M3139" i="2"/>
  <c r="M880" i="2"/>
  <c r="M521" i="2"/>
  <c r="M219" i="2"/>
  <c r="M1047" i="2"/>
  <c r="M2632" i="2"/>
  <c r="M413" i="2"/>
  <c r="M1003" i="2"/>
  <c r="M1186" i="2"/>
  <c r="M610" i="2"/>
  <c r="BG2623" i="2"/>
  <c r="AO8" i="1"/>
  <c r="M2132" i="2"/>
  <c r="J1039" i="2"/>
  <c r="L130" i="2"/>
  <c r="K2623" i="2"/>
  <c r="BF1663" i="2"/>
  <c r="L737" i="2"/>
  <c r="BI8" i="1"/>
  <c r="U8" i="1"/>
  <c r="Q8" i="1"/>
  <c r="M2972" i="2"/>
  <c r="M2946" i="2"/>
  <c r="M825" i="2"/>
  <c r="M1457" i="2"/>
  <c r="M2022" i="2"/>
  <c r="M46" i="2"/>
  <c r="M1253" i="2"/>
  <c r="M2656" i="2"/>
  <c r="M2383" i="2"/>
  <c r="M782" i="2"/>
  <c r="J2623" i="2"/>
  <c r="M1438" i="2"/>
  <c r="M290" i="2"/>
  <c r="G1039" i="2"/>
  <c r="H1039" i="2" s="1"/>
  <c r="BF2623" i="2"/>
  <c r="L1663" i="2"/>
  <c r="BH737" i="2"/>
  <c r="M8" i="1"/>
  <c r="AU8" i="1"/>
  <c r="M2717" i="2"/>
  <c r="M1899" i="2"/>
  <c r="M996" i="2"/>
  <c r="L3233" i="2"/>
  <c r="M2595" i="2"/>
  <c r="M2573" i="2"/>
  <c r="M1387" i="2"/>
  <c r="M2953" i="2"/>
  <c r="M2348" i="2"/>
  <c r="BG1663" i="2"/>
  <c r="BF737" i="2"/>
  <c r="BE1039" i="2"/>
  <c r="BE1663" i="2"/>
  <c r="M3115" i="2"/>
  <c r="M358" i="2"/>
  <c r="BH3233" i="2"/>
  <c r="M1936" i="2"/>
  <c r="G2623" i="2"/>
  <c r="H2623" i="2" s="1"/>
  <c r="M1794" i="2"/>
  <c r="L2623" i="2"/>
  <c r="BG1039" i="2"/>
  <c r="BH1663" i="2"/>
  <c r="BA8" i="1"/>
  <c r="AC8" i="1"/>
  <c r="M1435" i="2"/>
  <c r="M2297" i="2"/>
  <c r="M1055" i="2"/>
  <c r="M2067" i="2"/>
  <c r="M2965" i="2"/>
  <c r="BG3233" i="2"/>
  <c r="M2538" i="2"/>
  <c r="M1307" i="2"/>
  <c r="M3040" i="2"/>
  <c r="CC1039" i="2"/>
  <c r="J1663" i="2"/>
  <c r="M1413" i="2"/>
  <c r="M604" i="2"/>
  <c r="M966" i="2"/>
  <c r="M2172" i="2"/>
  <c r="M3074" i="2"/>
  <c r="M2017" i="2"/>
  <c r="M312" i="2"/>
  <c r="M2969" i="2"/>
  <c r="F1663" i="2"/>
  <c r="M2020" i="2"/>
  <c r="BH1039" i="2"/>
  <c r="M2659" i="2"/>
  <c r="M958" i="2"/>
  <c r="M2506" i="2"/>
  <c r="M3033" i="2"/>
  <c r="M2011" i="2"/>
  <c r="M1400" i="2"/>
  <c r="M2259" i="2"/>
  <c r="M2001" i="2"/>
  <c r="M1412" i="2"/>
  <c r="M837" i="2"/>
  <c r="M2316" i="2"/>
  <c r="M575" i="2"/>
  <c r="G420" i="2"/>
  <c r="H420" i="2" s="1"/>
  <c r="BM8" i="1"/>
  <c r="BU8" i="1"/>
  <c r="M2512" i="2"/>
  <c r="M842" i="2"/>
  <c r="M1973" i="2"/>
  <c r="M2031" i="2"/>
  <c r="M2298" i="2"/>
  <c r="M284" i="2"/>
  <c r="M415" i="2"/>
  <c r="M894" i="2"/>
  <c r="M1729" i="2"/>
  <c r="M2457" i="2"/>
  <c r="M2283" i="2"/>
  <c r="M2929" i="2"/>
  <c r="M2326" i="2"/>
  <c r="M218" i="2"/>
  <c r="M1044" i="2"/>
  <c r="M892" i="2"/>
  <c r="M226" i="2"/>
  <c r="M254" i="2"/>
  <c r="L267" i="2"/>
  <c r="BH633" i="2"/>
  <c r="M2023" i="2"/>
  <c r="M511" i="2"/>
  <c r="M175" i="2"/>
  <c r="M1820" i="2"/>
  <c r="M2249" i="2"/>
  <c r="M235" i="2"/>
  <c r="M1383" i="2"/>
  <c r="BF633" i="2"/>
  <c r="BY35" i="1"/>
  <c r="M817" i="2"/>
  <c r="M2993" i="2"/>
  <c r="M936" i="2"/>
  <c r="M938" i="2"/>
  <c r="M2713" i="2"/>
  <c r="M2574" i="2"/>
  <c r="L633" i="2"/>
  <c r="S35" i="1"/>
  <c r="M3150" i="2"/>
  <c r="M1182" i="2"/>
  <c r="M2096" i="2"/>
  <c r="M1827" i="2"/>
  <c r="M1878" i="2"/>
  <c r="M2983" i="2"/>
  <c r="M1219" i="2"/>
  <c r="M621" i="2"/>
  <c r="J633" i="2"/>
  <c r="M2941" i="2"/>
  <c r="M1224" i="2"/>
  <c r="M236" i="2"/>
  <c r="M2182" i="2"/>
  <c r="M2772" i="2"/>
  <c r="M1204" i="2"/>
  <c r="M1185" i="2"/>
  <c r="M1030" i="2"/>
  <c r="M1180" i="2"/>
  <c r="M518" i="2"/>
  <c r="M307" i="2"/>
  <c r="G633" i="2"/>
  <c r="H633" i="2" s="1"/>
  <c r="M2006" i="2"/>
  <c r="M2002" i="2"/>
  <c r="M2413" i="2"/>
  <c r="M2104" i="2"/>
  <c r="M3030" i="2"/>
  <c r="M1724" i="2"/>
  <c r="M2058" i="2"/>
  <c r="BG633" i="2"/>
  <c r="M2288" i="2"/>
  <c r="M854" i="2"/>
  <c r="M899" i="2"/>
  <c r="M18" i="2"/>
  <c r="BE633" i="2"/>
  <c r="M2353" i="2"/>
  <c r="M2472" i="2"/>
  <c r="M1405" i="2"/>
  <c r="M1744" i="2"/>
  <c r="M3024" i="2"/>
  <c r="M2243" i="2"/>
  <c r="M1397" i="2"/>
  <c r="M2883" i="2"/>
  <c r="M1730" i="2"/>
  <c r="M1876" i="2"/>
  <c r="M2280" i="2"/>
  <c r="M2084" i="2"/>
  <c r="M1420" i="2"/>
  <c r="M987" i="2"/>
  <c r="M543" i="2"/>
  <c r="M1113" i="2"/>
  <c r="M2293" i="2"/>
  <c r="M2142" i="2"/>
  <c r="M2079" i="2"/>
  <c r="M200" i="2"/>
  <c r="M2746" i="2"/>
  <c r="M2412" i="2"/>
  <c r="M1855" i="2"/>
  <c r="M68" i="2"/>
  <c r="M65" i="2"/>
  <c r="M168" i="2"/>
  <c r="M2782" i="2"/>
  <c r="M1866" i="2"/>
  <c r="M2113" i="2"/>
  <c r="M2995" i="2"/>
  <c r="M942" i="2"/>
  <c r="M60" i="2"/>
  <c r="M1154" i="2"/>
  <c r="M729" i="2"/>
  <c r="M2721" i="2"/>
  <c r="M1192" i="2"/>
  <c r="M901" i="2"/>
  <c r="M2287" i="2"/>
  <c r="M872" i="2"/>
  <c r="M2621" i="2"/>
  <c r="M1562" i="2"/>
  <c r="M626" i="2"/>
  <c r="K267" i="2"/>
  <c r="K420" i="2"/>
  <c r="M3000" i="2"/>
  <c r="M1994" i="2"/>
  <c r="M1752" i="2"/>
  <c r="M81" i="2"/>
  <c r="M2267" i="2"/>
  <c r="M2535" i="2"/>
  <c r="M359" i="2"/>
  <c r="M1416" i="2"/>
  <c r="M155" i="2"/>
  <c r="M824" i="2"/>
  <c r="M1798" i="2"/>
  <c r="M1807" i="2"/>
  <c r="M2086" i="2"/>
  <c r="M931" i="2"/>
  <c r="M1002" i="2"/>
  <c r="M1738" i="2"/>
  <c r="M2118" i="2"/>
  <c r="M2191" i="2"/>
  <c r="J7" i="1"/>
  <c r="M3058" i="2"/>
  <c r="BH420" i="2"/>
  <c r="M2998" i="2"/>
  <c r="M2529" i="2"/>
  <c r="M2989" i="2"/>
  <c r="M2940" i="2"/>
  <c r="M2231" i="2"/>
  <c r="M2050" i="2"/>
  <c r="M1035" i="2"/>
  <c r="M3037" i="2"/>
  <c r="M1172" i="2"/>
  <c r="M1904" i="2"/>
  <c r="M904" i="2"/>
  <c r="M1402" i="2"/>
  <c r="M2434" i="2"/>
  <c r="M2776" i="2"/>
  <c r="M2003" i="2"/>
  <c r="M2351" i="2"/>
  <c r="M2770" i="2"/>
  <c r="M2780" i="2"/>
  <c r="BF420" i="2"/>
  <c r="J43" i="1"/>
  <c r="M1734" i="2"/>
  <c r="M2393" i="2"/>
  <c r="J19" i="1"/>
  <c r="M908" i="2"/>
  <c r="M133" i="2"/>
  <c r="M2504" i="2"/>
  <c r="M2045" i="2"/>
  <c r="M83" i="2"/>
  <c r="M953" i="2"/>
  <c r="M2450" i="2"/>
  <c r="M2232" i="2"/>
  <c r="M3067" i="2"/>
  <c r="L420" i="2"/>
  <c r="M2098" i="2"/>
  <c r="M3107" i="2"/>
  <c r="M1166" i="2"/>
  <c r="M2000" i="2"/>
  <c r="M3048" i="2"/>
  <c r="M2018" i="2"/>
  <c r="M288" i="2"/>
  <c r="M2343" i="2"/>
  <c r="M1442" i="2"/>
  <c r="M1997" i="2"/>
  <c r="M2360" i="2"/>
  <c r="M325" i="2"/>
  <c r="M1152" i="2"/>
  <c r="G267" i="2"/>
  <c r="H267" i="2" s="1"/>
  <c r="M887" i="2"/>
  <c r="M2228" i="2"/>
  <c r="M1793" i="2"/>
  <c r="M213" i="2"/>
  <c r="M886" i="2"/>
  <c r="M678" i="2"/>
  <c r="M2025" i="2"/>
  <c r="M1406" i="2"/>
  <c r="M725" i="2"/>
  <c r="M1206" i="2"/>
  <c r="M2992" i="2"/>
  <c r="M1750" i="2"/>
  <c r="M1757" i="2"/>
  <c r="J17" i="1"/>
  <c r="M1091" i="2"/>
  <c r="BH267" i="2"/>
  <c r="M1176" i="2"/>
  <c r="M2061" i="2"/>
  <c r="M16" i="2"/>
  <c r="M697" i="2"/>
  <c r="M2330" i="2"/>
  <c r="M2944" i="2"/>
  <c r="J27" i="1"/>
  <c r="M2490" i="2"/>
  <c r="M1270" i="2"/>
  <c r="M2510" i="2"/>
  <c r="M1183" i="2"/>
  <c r="M863" i="2"/>
  <c r="M920" i="2"/>
  <c r="M1195" i="2"/>
  <c r="M808" i="2"/>
  <c r="M2470" i="2"/>
  <c r="M1800" i="2"/>
  <c r="M881" i="2"/>
  <c r="M893" i="2"/>
  <c r="J29" i="1"/>
  <c r="BG267" i="2"/>
  <c r="M2737" i="2"/>
  <c r="M3039" i="2"/>
  <c r="M850" i="2"/>
  <c r="M263" i="2"/>
  <c r="M998" i="2"/>
  <c r="M1018" i="2"/>
  <c r="M3046" i="2"/>
  <c r="M3117" i="2"/>
  <c r="M1778" i="2"/>
  <c r="M3049" i="2"/>
  <c r="M64" i="2"/>
  <c r="M2685" i="2"/>
  <c r="M2462" i="2"/>
  <c r="M253" i="2"/>
  <c r="M2561" i="2"/>
  <c r="M2431" i="2"/>
  <c r="M1212" i="2"/>
  <c r="M1740" i="2"/>
  <c r="M2742" i="2"/>
  <c r="M301" i="2"/>
  <c r="BF267" i="2"/>
  <c r="M248" i="2"/>
  <c r="M22" i="2"/>
  <c r="M937" i="2"/>
  <c r="M23" i="2"/>
  <c r="J3" i="1"/>
  <c r="M2273" i="2"/>
  <c r="M1834" i="2"/>
  <c r="M2985" i="2"/>
  <c r="M1260" i="2"/>
  <c r="M206" i="2"/>
  <c r="CC267" i="2"/>
  <c r="BG420" i="2"/>
  <c r="CG35" i="1"/>
  <c r="J18" i="1"/>
  <c r="M2520" i="2"/>
  <c r="J28" i="1"/>
  <c r="M1726" i="2"/>
  <c r="M1988" i="2"/>
  <c r="M1768" i="2"/>
  <c r="M1390" i="2"/>
  <c r="M1423" i="2"/>
  <c r="M2219" i="2"/>
  <c r="M2110" i="2"/>
  <c r="M36" i="2"/>
  <c r="M1771" i="2"/>
  <c r="M2461" i="2"/>
  <c r="M2437" i="2"/>
  <c r="M166" i="2"/>
  <c r="J25" i="1"/>
  <c r="BE3233" i="2"/>
  <c r="M1698" i="2"/>
  <c r="M331" i="2"/>
  <c r="BE267" i="2"/>
  <c r="BE420" i="2"/>
  <c r="M2436" i="2"/>
  <c r="M11" i="2"/>
  <c r="M1365" i="2"/>
  <c r="M2134" i="2"/>
  <c r="M1901" i="2"/>
  <c r="M2496" i="2"/>
  <c r="M1937" i="2"/>
  <c r="M2325" i="2"/>
  <c r="M1432" i="2"/>
  <c r="M2957" i="2"/>
  <c r="M1884" i="2"/>
  <c r="M1976" i="2"/>
  <c r="M1784" i="2"/>
  <c r="M681" i="2"/>
  <c r="M1788" i="2"/>
  <c r="M1222" i="2"/>
  <c r="M927" i="2"/>
  <c r="M80" i="2"/>
  <c r="M2054" i="2"/>
  <c r="M2474" i="2"/>
  <c r="M950" i="2"/>
  <c r="M3019" i="2"/>
  <c r="M1165" i="2"/>
  <c r="M1821" i="2"/>
  <c r="M2976" i="2"/>
  <c r="M2485" i="2"/>
  <c r="J3233" i="2"/>
  <c r="M471" i="2"/>
  <c r="M313" i="2"/>
  <c r="M2065" i="2"/>
  <c r="M1202" i="2"/>
  <c r="M1754" i="2"/>
  <c r="M2081" i="2"/>
  <c r="M2469" i="2"/>
  <c r="M1389" i="2"/>
  <c r="M2114" i="2"/>
  <c r="M2947" i="2"/>
  <c r="M1808" i="2"/>
  <c r="M2889" i="2"/>
  <c r="M1893" i="2"/>
  <c r="M42" i="2"/>
  <c r="M1728" i="2"/>
  <c r="M2505" i="2"/>
  <c r="J12" i="1"/>
  <c r="M2509" i="2"/>
  <c r="M810" i="2"/>
  <c r="M919" i="2"/>
  <c r="M1791" i="2"/>
  <c r="M2981" i="2"/>
  <c r="M2521" i="2"/>
  <c r="M2122" i="2"/>
  <c r="M2893" i="2"/>
  <c r="M1167" i="2"/>
  <c r="K3233" i="2"/>
  <c r="M2675" i="2"/>
  <c r="M2663" i="2"/>
  <c r="M3031" i="2"/>
  <c r="M720" i="2"/>
  <c r="M126" i="2"/>
  <c r="M688" i="2"/>
  <c r="M1271" i="2"/>
  <c r="M2988" i="2"/>
  <c r="M2554" i="2"/>
  <c r="M2242" i="2"/>
  <c r="M848" i="2"/>
  <c r="M734" i="2"/>
  <c r="M1200" i="2"/>
  <c r="M2115" i="2"/>
  <c r="M1872" i="2"/>
  <c r="M158" i="2"/>
  <c r="M94" i="2"/>
  <c r="M876" i="2"/>
  <c r="M2053" i="2"/>
  <c r="M2518" i="2"/>
  <c r="M1571" i="2"/>
  <c r="M2453" i="2"/>
  <c r="M220" i="2"/>
  <c r="M161" i="2"/>
  <c r="M1168" i="2"/>
  <c r="M1451" i="2"/>
  <c r="M1217" i="2"/>
  <c r="M2040" i="2"/>
  <c r="M2587" i="2"/>
  <c r="M3004" i="2"/>
  <c r="M1209" i="2"/>
  <c r="M1829" i="2"/>
  <c r="M2418" i="2"/>
  <c r="M1392" i="2"/>
  <c r="M930" i="2"/>
  <c r="M2033" i="2"/>
  <c r="M851" i="2"/>
  <c r="M177" i="2"/>
  <c r="K20" i="1"/>
  <c r="M1193" i="2"/>
  <c r="M1831" i="2"/>
  <c r="M2062" i="2"/>
  <c r="M2258" i="2"/>
  <c r="M186" i="2"/>
  <c r="M2441" i="2"/>
  <c r="M6" i="2"/>
  <c r="M134" i="2"/>
  <c r="M2930" i="2"/>
  <c r="M689" i="2"/>
  <c r="M2498" i="2"/>
  <c r="M1749" i="2"/>
  <c r="M1259" i="2"/>
  <c r="M1974" i="2"/>
  <c r="M108" i="2"/>
  <c r="M3038" i="2"/>
  <c r="M2211" i="2"/>
  <c r="M2960" i="2"/>
  <c r="M1774" i="2"/>
  <c r="M1998" i="2"/>
  <c r="M61" i="2"/>
  <c r="M1609" i="2"/>
  <c r="M1401" i="2"/>
  <c r="M3043" i="2"/>
  <c r="M2262" i="2"/>
  <c r="M760" i="2"/>
  <c r="M860" i="2"/>
  <c r="M2318" i="2"/>
  <c r="M918" i="2"/>
  <c r="M2473" i="2"/>
  <c r="M1648" i="2"/>
  <c r="M625" i="2"/>
  <c r="M1086" i="2"/>
  <c r="BC20" i="1"/>
  <c r="M1581" i="2"/>
  <c r="M1441" i="2"/>
  <c r="M143" i="2"/>
  <c r="M39" i="2"/>
  <c r="M58" i="2"/>
  <c r="M758" i="2"/>
  <c r="M1972" i="2"/>
  <c r="M1443" i="2"/>
  <c r="M923" i="2"/>
  <c r="M2321" i="2"/>
  <c r="M221" i="2"/>
  <c r="M4" i="2"/>
  <c r="M196" i="2"/>
  <c r="M2956" i="2"/>
  <c r="M2276" i="2"/>
  <c r="M2448" i="2"/>
  <c r="M1431" i="2"/>
  <c r="M1686" i="2"/>
  <c r="M1823" i="2"/>
  <c r="M3114" i="2"/>
  <c r="M2271" i="2"/>
  <c r="M1921" i="2"/>
  <c r="M1925" i="2"/>
  <c r="M1251" i="2"/>
  <c r="M2642" i="2"/>
  <c r="M283" i="2"/>
  <c r="M949" i="2"/>
  <c r="M2513" i="2"/>
  <c r="M2515" i="2"/>
  <c r="M246" i="2"/>
  <c r="M2278" i="2"/>
  <c r="M3015" i="2"/>
  <c r="M1755" i="2"/>
  <c r="M1011" i="2"/>
  <c r="M2507" i="2"/>
  <c r="M871" i="2"/>
  <c r="M1433" i="2"/>
  <c r="M3020" i="2"/>
  <c r="M1632" i="2"/>
  <c r="M2260" i="2"/>
  <c r="M367" i="2"/>
  <c r="M2773" i="2"/>
  <c r="M2009" i="2"/>
  <c r="M1425" i="2"/>
  <c r="M179" i="2"/>
  <c r="M3006" i="2"/>
  <c r="M2146" i="2"/>
  <c r="M2979" i="2"/>
  <c r="M401" i="2"/>
  <c r="M3055" i="2"/>
  <c r="M2500" i="2"/>
  <c r="M159" i="2"/>
  <c r="M1777" i="2"/>
  <c r="M1196" i="2"/>
  <c r="M1436" i="2"/>
  <c r="M197" i="2"/>
  <c r="M1833" i="2"/>
  <c r="M3129" i="2"/>
  <c r="M1226" i="2"/>
  <c r="M2121" i="2"/>
  <c r="M2885" i="2"/>
  <c r="M2261" i="2"/>
  <c r="M583" i="2"/>
  <c r="M49" i="2"/>
  <c r="M2331" i="2"/>
  <c r="M988" i="2"/>
  <c r="M2658" i="2"/>
  <c r="M1175" i="2"/>
  <c r="M654" i="2"/>
  <c r="M902" i="2"/>
  <c r="M895" i="2"/>
  <c r="M3007" i="2"/>
  <c r="M868" i="2"/>
  <c r="M2250" i="2"/>
  <c r="M1809" i="2"/>
  <c r="M1385" i="2"/>
  <c r="M709" i="2"/>
  <c r="M180" i="2"/>
  <c r="M3052" i="2"/>
  <c r="M2263" i="2"/>
  <c r="M879" i="2"/>
  <c r="M2971" i="2"/>
  <c r="M2626" i="2"/>
  <c r="M2732" i="2"/>
  <c r="M1015" i="2"/>
  <c r="M1198" i="2"/>
  <c r="M1710" i="2"/>
  <c r="M2426" i="2"/>
  <c r="M2317" i="2"/>
  <c r="M2106" i="2"/>
  <c r="M2091" i="2"/>
  <c r="M2268" i="2"/>
  <c r="M1418" i="2"/>
  <c r="M978" i="2"/>
  <c r="M35" i="2"/>
  <c r="M1832" i="2"/>
  <c r="M1819" i="2"/>
  <c r="M2251" i="2"/>
  <c r="M2332" i="2"/>
  <c r="M3021" i="2"/>
  <c r="M2074" i="2"/>
  <c r="M2036" i="2"/>
  <c r="M2070" i="2"/>
  <c r="M2906" i="2"/>
  <c r="M926" i="2"/>
  <c r="M2060" i="2"/>
  <c r="M595" i="2"/>
  <c r="M2245" i="2"/>
  <c r="M1298" i="2"/>
  <c r="M1391" i="2"/>
  <c r="M2056" i="2"/>
  <c r="M903" i="2"/>
  <c r="M8" i="2"/>
  <c r="M1394" i="2"/>
  <c r="M2007" i="2"/>
  <c r="M165" i="2"/>
  <c r="M1335" i="2"/>
  <c r="M154" i="2"/>
  <c r="M2415" i="2"/>
  <c r="M1828" i="2"/>
  <c r="M2350" i="2"/>
  <c r="M2738" i="2"/>
  <c r="L3102" i="2"/>
  <c r="M1731" i="2"/>
  <c r="M1888" i="2"/>
  <c r="M2670" i="2"/>
  <c r="M2973" i="2"/>
  <c r="M945" i="2"/>
  <c r="M977" i="2"/>
  <c r="M909" i="2"/>
  <c r="M2218" i="2"/>
  <c r="M2037" i="2"/>
  <c r="M2147" i="2"/>
  <c r="M3005" i="2"/>
  <c r="M152" i="2"/>
  <c r="M1801" i="2"/>
  <c r="M170" i="2"/>
  <c r="M1409" i="2"/>
  <c r="M585" i="2"/>
  <c r="M2046" i="2"/>
  <c r="M1291" i="2"/>
  <c r="M1214" i="2"/>
  <c r="M3017" i="2"/>
  <c r="M2949" i="2"/>
  <c r="M27" i="2"/>
  <c r="M1818" i="2"/>
  <c r="M3008" i="2"/>
  <c r="M2968" i="2"/>
  <c r="M1322" i="2"/>
  <c r="M1141" i="2"/>
  <c r="M2088" i="2"/>
  <c r="M2767" i="2"/>
  <c r="M3128" i="2"/>
  <c r="M3111" i="2"/>
  <c r="M2894" i="2"/>
  <c r="M3036" i="2"/>
  <c r="M800" i="2"/>
  <c r="M1252" i="2"/>
  <c r="M1987" i="2"/>
  <c r="M870" i="2"/>
  <c r="M132" i="2"/>
  <c r="M2329" i="2"/>
  <c r="M10" i="2"/>
  <c r="M556" i="2"/>
  <c r="M2097" i="2"/>
  <c r="M2650" i="2"/>
  <c r="M1398" i="2"/>
  <c r="M2042" i="2"/>
  <c r="M1687" i="2"/>
  <c r="M1020" i="2"/>
  <c r="M3028" i="2"/>
  <c r="M2931" i="2"/>
  <c r="M3012" i="2"/>
  <c r="M157" i="2"/>
  <c r="M2028" i="2"/>
  <c r="M2021" i="2"/>
  <c r="M1248" i="2"/>
  <c r="M32" i="2"/>
  <c r="M1419" i="2"/>
  <c r="M898" i="2"/>
  <c r="M1775" i="2"/>
  <c r="M2241" i="2"/>
  <c r="M2130" i="2"/>
  <c r="M51" i="2"/>
  <c r="M3142" i="2"/>
  <c r="M2935" i="2"/>
  <c r="M3035" i="2"/>
  <c r="M2996" i="2"/>
  <c r="M1982" i="2"/>
  <c r="M2253" i="2"/>
  <c r="M869" i="2"/>
  <c r="M137" i="2"/>
  <c r="M1806" i="2"/>
  <c r="M185" i="2"/>
  <c r="M1429" i="2"/>
  <c r="M2292" i="2"/>
  <c r="M2328" i="2"/>
  <c r="M642" i="2"/>
  <c r="M925" i="2"/>
  <c r="M897" i="2"/>
  <c r="M1802" i="2"/>
  <c r="M2421" i="2"/>
  <c r="M2220" i="2"/>
  <c r="M2420" i="2"/>
  <c r="M445" i="2"/>
  <c r="M1894" i="2"/>
  <c r="M1763" i="2"/>
  <c r="M3057" i="2"/>
  <c r="M1450" i="2"/>
  <c r="M2257" i="2"/>
  <c r="M2030" i="2"/>
  <c r="M2480" i="2"/>
  <c r="M47" i="2"/>
  <c r="M2700" i="2"/>
  <c r="M1348" i="2"/>
  <c r="M2082" i="2"/>
  <c r="M2928" i="2"/>
  <c r="M2196" i="2"/>
  <c r="M1826" i="2"/>
  <c r="M136" i="2"/>
  <c r="M906" i="2"/>
  <c r="M2129" i="2"/>
  <c r="M2495" i="2"/>
  <c r="M2425" i="2"/>
  <c r="M1883" i="2"/>
  <c r="M2282" i="2"/>
  <c r="M3044" i="2"/>
  <c r="M2309" i="2"/>
  <c r="M1173" i="2"/>
  <c r="M2449" i="2"/>
  <c r="M2254" i="2"/>
  <c r="M169" i="2"/>
  <c r="M1762" i="2"/>
  <c r="M1849" i="2"/>
  <c r="M2958" i="2"/>
  <c r="M2120" i="2"/>
  <c r="M2552" i="2"/>
  <c r="M2109" i="2"/>
  <c r="M1116" i="2"/>
  <c r="M1220" i="2"/>
  <c r="M91" i="2"/>
  <c r="M1772" i="2"/>
  <c r="M2004" i="2"/>
  <c r="M1174" i="2"/>
  <c r="M20" i="2"/>
  <c r="M1792" i="2"/>
  <c r="M12" i="2"/>
  <c r="M2734" i="2"/>
  <c r="M2299" i="2"/>
  <c r="M2310" i="2"/>
  <c r="M2391" i="2"/>
  <c r="M1177" i="2"/>
  <c r="M1190" i="2"/>
  <c r="M1892" i="2"/>
  <c r="M43" i="2"/>
  <c r="M277" i="2"/>
  <c r="M527" i="2"/>
  <c r="M594" i="2"/>
  <c r="M916" i="2"/>
  <c r="M856" i="2"/>
  <c r="M1992" i="2"/>
  <c r="M1699" i="2"/>
  <c r="M2303" i="2"/>
  <c r="M1985" i="2"/>
  <c r="M2105" i="2"/>
  <c r="M141" i="2"/>
  <c r="M1308" i="2"/>
  <c r="M620" i="2"/>
  <c r="M1203" i="2"/>
  <c r="M391" i="2"/>
  <c r="M54" i="2"/>
  <c r="M2719" i="2"/>
  <c r="M52" i="2"/>
  <c r="M1980" i="2"/>
  <c r="M2078" i="2"/>
  <c r="M153" i="2"/>
  <c r="M194" i="2"/>
  <c r="M62" i="2"/>
  <c r="M3011" i="2"/>
  <c r="M993" i="2"/>
  <c r="M2085" i="2"/>
  <c r="M2284" i="2"/>
  <c r="M2224" i="2"/>
  <c r="M2465" i="2"/>
  <c r="M1265" i="2"/>
  <c r="M914" i="2"/>
  <c r="M1445" i="2"/>
  <c r="M31" i="2"/>
  <c r="M3063" i="2"/>
  <c r="M2281" i="2"/>
  <c r="M2716" i="2"/>
  <c r="M874" i="2"/>
  <c r="M1797" i="2"/>
  <c r="M2066" i="2"/>
  <c r="M929" i="2"/>
  <c r="M2416" i="2"/>
  <c r="M2475" i="2"/>
  <c r="M3054" i="2"/>
  <c r="M2686" i="2"/>
  <c r="M1449" i="2"/>
  <c r="M2051" i="2"/>
  <c r="M2482" i="2"/>
  <c r="M584" i="2"/>
  <c r="M2486" i="2"/>
  <c r="M162" i="2"/>
  <c r="M852" i="2"/>
  <c r="M2970" i="2"/>
  <c r="M2005" i="2"/>
  <c r="M2290" i="2"/>
  <c r="M424" i="2"/>
  <c r="M596" i="2"/>
  <c r="M1873" i="2"/>
  <c r="M2888" i="2"/>
  <c r="M138" i="2"/>
  <c r="M1732" i="2"/>
  <c r="M1225" i="2"/>
  <c r="M3041" i="2"/>
  <c r="M2032" i="2"/>
  <c r="M1877" i="2"/>
  <c r="M1303" i="2"/>
  <c r="M2274" i="2"/>
  <c r="M1671" i="2"/>
  <c r="M356" i="2"/>
  <c r="M1767" i="2"/>
  <c r="M1765" i="2"/>
  <c r="M2111" i="2"/>
  <c r="M730" i="2"/>
  <c r="M1045" i="2"/>
  <c r="M2223" i="2"/>
  <c r="M836" i="2"/>
  <c r="M1221" i="2"/>
  <c r="M1981" i="2"/>
  <c r="M2027" i="2"/>
  <c r="M2059" i="2"/>
  <c r="M2080" i="2"/>
  <c r="M650" i="2"/>
  <c r="M1459" i="2"/>
  <c r="M2986" i="2"/>
  <c r="M2687" i="2"/>
  <c r="M2681" i="2"/>
  <c r="M2314" i="2"/>
  <c r="M2013" i="2"/>
  <c r="M2987" i="2"/>
  <c r="M3029" i="2"/>
  <c r="M1753" i="2"/>
  <c r="M846" i="2"/>
  <c r="M2076" i="2"/>
  <c r="M2246" i="2"/>
  <c r="M2900" i="2"/>
  <c r="M38" i="2"/>
  <c r="M2977" i="2"/>
  <c r="M1414" i="2"/>
  <c r="M1181" i="2"/>
  <c r="M593" i="2"/>
  <c r="M1756" i="2"/>
  <c r="M1027" i="2"/>
  <c r="M147" i="2"/>
  <c r="M1004" i="2"/>
  <c r="M2034" i="2"/>
  <c r="M2201" i="2"/>
  <c r="M407" i="2"/>
  <c r="J26" i="1"/>
  <c r="M2478" i="2"/>
  <c r="M2012" i="2"/>
  <c r="M173" i="2"/>
  <c r="M1776" i="2"/>
  <c r="M1440" i="2"/>
  <c r="M2364" i="2"/>
  <c r="M3075" i="2"/>
  <c r="M1902" i="2"/>
  <c r="M1796" i="2"/>
  <c r="M2226" i="2"/>
  <c r="M85" i="2"/>
  <c r="M3053" i="2"/>
  <c r="M1758" i="2"/>
  <c r="M2024" i="2"/>
  <c r="M648" i="2"/>
  <c r="M878" i="2"/>
  <c r="M2270" i="2"/>
  <c r="M1171" i="2"/>
  <c r="M1628" i="2"/>
  <c r="M1031" i="2"/>
  <c r="M1218" i="2"/>
  <c r="M2304" i="2"/>
  <c r="M21" i="2"/>
  <c r="M1295" i="2"/>
  <c r="M1795" i="2"/>
  <c r="M2481" i="2"/>
  <c r="M1611" i="2"/>
  <c r="M2908" i="2"/>
  <c r="M1261" i="2"/>
  <c r="M1597" i="2"/>
  <c r="M178" i="2"/>
  <c r="M2236" i="2"/>
  <c r="M93" i="2"/>
  <c r="M3104" i="2"/>
  <c r="M1207" i="2"/>
  <c r="M2978" i="2"/>
  <c r="M1822" i="2"/>
  <c r="M1213" i="2"/>
  <c r="M2511" i="2"/>
  <c r="M1208" i="2"/>
  <c r="M45" i="2"/>
  <c r="M2014" i="2"/>
  <c r="M2939" i="2"/>
  <c r="M2057" i="2"/>
  <c r="M436" i="2"/>
  <c r="M2975" i="2"/>
  <c r="M861" i="2"/>
  <c r="M788" i="2"/>
  <c r="M2301" i="2"/>
  <c r="M3130" i="2"/>
  <c r="M2649" i="2"/>
  <c r="M2125" i="2"/>
  <c r="M1889" i="2"/>
  <c r="M911" i="2"/>
  <c r="M2991" i="2"/>
  <c r="M1461" i="2"/>
  <c r="M974" i="2"/>
  <c r="M2438" i="2"/>
  <c r="M1745" i="2"/>
  <c r="M1164" i="2"/>
  <c r="M2548" i="2"/>
  <c r="M2519" i="2"/>
  <c r="M2984" i="2"/>
  <c r="M896" i="2"/>
  <c r="M1452" i="2"/>
  <c r="M2466" i="2"/>
  <c r="M1411" i="2"/>
  <c r="M877" i="2"/>
  <c r="M2440" i="2"/>
  <c r="M844" i="2"/>
  <c r="M801" i="2"/>
  <c r="M2523" i="2"/>
  <c r="M1984" i="2"/>
  <c r="M3" i="2"/>
  <c r="M1201" i="2"/>
  <c r="M2336" i="2"/>
  <c r="M2064" i="2"/>
  <c r="M1978" i="2"/>
  <c r="M66" i="2"/>
  <c r="M2026" i="2"/>
  <c r="M2647" i="2"/>
  <c r="M59" i="2"/>
  <c r="M1446" i="2"/>
  <c r="M1781" i="2"/>
  <c r="M1810" i="2"/>
  <c r="M380" i="2"/>
  <c r="M1977" i="2"/>
  <c r="M19" i="2"/>
  <c r="M2951" i="2"/>
  <c r="M1216" i="2"/>
  <c r="M2952" i="2"/>
  <c r="M1761" i="2"/>
  <c r="M50" i="2"/>
  <c r="M1019" i="2"/>
  <c r="M2307" i="2"/>
  <c r="M862" i="2"/>
  <c r="M1456" i="2"/>
  <c r="M2275" i="2"/>
  <c r="M347" i="2"/>
  <c r="M2038" i="2"/>
  <c r="M2499" i="2"/>
  <c r="M1739" i="2"/>
  <c r="M181" i="2"/>
  <c r="M1813" i="2"/>
  <c r="M2095" i="2"/>
  <c r="M1211" i="2"/>
  <c r="M845" i="2"/>
  <c r="M1725" i="2"/>
  <c r="M98" i="2"/>
  <c r="M1811" i="2"/>
  <c r="M611" i="2"/>
  <c r="M1803" i="2"/>
  <c r="M1379" i="2"/>
  <c r="M1408" i="2"/>
  <c r="M2041" i="2"/>
  <c r="M2094" i="2"/>
  <c r="M1424" i="2"/>
  <c r="M1736" i="2"/>
  <c r="M956" i="2"/>
  <c r="M2272" i="2"/>
  <c r="M2564" i="2"/>
  <c r="M1294" i="2"/>
  <c r="M2235" i="2"/>
  <c r="M1362" i="2"/>
  <c r="M1672" i="2"/>
  <c r="M2044" i="2"/>
  <c r="M2230" i="2"/>
  <c r="M2319" i="2"/>
  <c r="M2945" i="2"/>
  <c r="M889" i="2"/>
  <c r="M149" i="2"/>
  <c r="M3013" i="2"/>
  <c r="M75" i="2"/>
  <c r="M2252" i="2"/>
  <c r="M873" i="2"/>
  <c r="M2530" i="2"/>
  <c r="M2233" i="2"/>
  <c r="M1805" i="2"/>
  <c r="M192" i="2"/>
  <c r="M839" i="2"/>
  <c r="M2715" i="2"/>
  <c r="M2522" i="2"/>
  <c r="M2671" i="2"/>
  <c r="M1789" i="2"/>
  <c r="M2645" i="2"/>
  <c r="M2016" i="2"/>
  <c r="M1007" i="2"/>
  <c r="M2784" i="2"/>
  <c r="M843" i="2"/>
  <c r="M865" i="2"/>
  <c r="M1875" i="2"/>
  <c r="M2439" i="2"/>
  <c r="M1764" i="2"/>
  <c r="M1368" i="2"/>
  <c r="M1616" i="2"/>
  <c r="BG3102" i="2"/>
  <c r="M3014" i="2"/>
  <c r="M15" i="2"/>
  <c r="M7" i="2"/>
  <c r="M145" i="2"/>
  <c r="M905" i="2"/>
  <c r="M1760" i="2"/>
  <c r="M890" i="2"/>
  <c r="M2048" i="2"/>
  <c r="M150" i="2"/>
  <c r="M44" i="2"/>
  <c r="M2749" i="2"/>
  <c r="M2291" i="2"/>
  <c r="M3060" i="2"/>
  <c r="M687" i="2"/>
  <c r="M2068" i="2"/>
  <c r="M1742" i="2"/>
  <c r="M2442" i="2"/>
  <c r="M1550" i="2"/>
  <c r="M3001" i="2"/>
  <c r="M2428" i="2"/>
  <c r="M37" i="2"/>
  <c r="M884" i="2"/>
  <c r="M3133" i="2"/>
  <c r="M2954" i="2"/>
  <c r="M67" i="2"/>
  <c r="M1184" i="2"/>
  <c r="M56" i="2"/>
  <c r="M833" i="2"/>
  <c r="M2948" i="2"/>
  <c r="M55" i="2"/>
  <c r="M202" i="2"/>
  <c r="M309" i="2"/>
  <c r="M2055" i="2"/>
  <c r="M2938" i="2"/>
  <c r="M1589" i="2"/>
  <c r="M1556" i="2"/>
  <c r="K3102" i="2"/>
  <c r="M2703" i="2"/>
  <c r="M1747" i="2"/>
  <c r="M144" i="2"/>
  <c r="M2896" i="2"/>
  <c r="M1189" i="2"/>
  <c r="M2302" i="2"/>
  <c r="M3016" i="2"/>
  <c r="M2052" i="2"/>
  <c r="M847" i="2"/>
  <c r="M2256" i="2"/>
  <c r="M2760" i="2"/>
  <c r="M90" i="2"/>
  <c r="M1983" i="2"/>
  <c r="M2539" i="2"/>
  <c r="M107" i="2"/>
  <c r="M323" i="2"/>
  <c r="M1790" i="2"/>
  <c r="M1979" i="2"/>
  <c r="M24" i="2"/>
  <c r="M3106" i="2"/>
  <c r="M3155" i="2"/>
  <c r="M28" i="2"/>
  <c r="M2417" i="2"/>
  <c r="M928" i="2"/>
  <c r="M1723" i="2"/>
  <c r="M855" i="2"/>
  <c r="M205" i="2"/>
  <c r="M151" i="2"/>
  <c r="M2208" i="2"/>
  <c r="M184" i="2"/>
  <c r="M2517" i="2"/>
  <c r="M231" i="2"/>
  <c r="G3233" i="2"/>
  <c r="H3233" i="2" s="1"/>
  <c r="M515" i="2"/>
  <c r="M1688" i="2"/>
  <c r="G3102" i="2"/>
  <c r="H3102" i="2" s="1"/>
  <c r="M1129" i="2"/>
  <c r="M745" i="2"/>
  <c r="M971" i="2"/>
  <c r="M2266" i="2"/>
  <c r="M2982" i="2"/>
  <c r="M2269" i="2"/>
  <c r="M2327" i="2"/>
  <c r="M2494" i="2"/>
  <c r="M1780" i="2"/>
  <c r="M1267" i="2"/>
  <c r="M1986" i="2"/>
  <c r="M1170" i="2"/>
  <c r="M1169" i="2"/>
  <c r="M276" i="2"/>
  <c r="M2729" i="2"/>
  <c r="M2936" i="2"/>
  <c r="M1825" i="2"/>
  <c r="M2452" i="2"/>
  <c r="M1078" i="2"/>
  <c r="M924" i="2"/>
  <c r="M2701" i="2"/>
  <c r="M2162" i="2"/>
  <c r="M3154" i="2"/>
  <c r="M2285" i="2"/>
  <c r="M2503" i="2"/>
  <c r="M2089" i="2"/>
  <c r="M2464" i="2"/>
  <c r="M2008" i="2"/>
  <c r="M3025" i="2"/>
  <c r="M1194" i="2"/>
  <c r="M1021" i="2"/>
  <c r="M3153" i="2"/>
  <c r="M199" i="2"/>
  <c r="M201" i="2"/>
  <c r="M982" i="2"/>
  <c r="M2446" i="2"/>
  <c r="M2674" i="2"/>
  <c r="M973" i="2"/>
  <c r="M704" i="2"/>
  <c r="M970" i="2"/>
  <c r="M2229" i="2"/>
  <c r="M2688" i="2"/>
  <c r="M1634" i="2"/>
  <c r="M189" i="2"/>
  <c r="M2112" i="2"/>
  <c r="M1407" i="2"/>
  <c r="M586" i="2"/>
  <c r="J3102" i="2"/>
  <c r="M3099" i="2"/>
  <c r="M2728" i="2"/>
  <c r="M2761" i="2"/>
  <c r="M485" i="2"/>
  <c r="M432" i="2"/>
  <c r="M375" i="2"/>
  <c r="M2090" i="2"/>
  <c r="M2997" i="2"/>
  <c r="M2093" i="2"/>
  <c r="M3032" i="2"/>
  <c r="M858" i="2"/>
  <c r="M262" i="2"/>
  <c r="M1971" i="2"/>
  <c r="M2590" i="2"/>
  <c r="M1455" i="2"/>
  <c r="M48" i="2"/>
  <c r="M2265" i="2"/>
  <c r="M2468" i="2"/>
  <c r="M2491" i="2"/>
  <c r="M2306" i="2"/>
  <c r="M2492" i="2"/>
  <c r="M146" i="2"/>
  <c r="M1746" i="2"/>
  <c r="M63" i="2"/>
  <c r="M2456" i="2"/>
  <c r="M135" i="2"/>
  <c r="M1990" i="2"/>
  <c r="M834" i="2"/>
  <c r="M1323" i="2"/>
  <c r="M2607" i="2"/>
  <c r="M183" i="2"/>
  <c r="M1882" i="2"/>
  <c r="M3050" i="2"/>
  <c r="M2277" i="2"/>
  <c r="M1989" i="2"/>
  <c r="M1625" i="2"/>
  <c r="M1996" i="2"/>
  <c r="M2035" i="2"/>
  <c r="M2244" i="2"/>
  <c r="M2103" i="2"/>
  <c r="M101" i="2"/>
  <c r="M1804" i="2"/>
  <c r="M17" i="2"/>
  <c r="M2324" i="2"/>
  <c r="M99" i="2"/>
  <c r="M2942" i="2"/>
  <c r="M191" i="2"/>
  <c r="M2467" i="2"/>
  <c r="M2934" i="2"/>
  <c r="M2691" i="2"/>
  <c r="M2698" i="2"/>
  <c r="M1779" i="2"/>
  <c r="M2124" i="2"/>
  <c r="M1197" i="2"/>
  <c r="M2961" i="2"/>
  <c r="M2029" i="2"/>
  <c r="M693" i="2"/>
  <c r="M2955" i="2"/>
  <c r="M934" i="2"/>
  <c r="M2117" i="2"/>
  <c r="M1773" i="2"/>
  <c r="M1178" i="2"/>
  <c r="M2083" i="2"/>
  <c r="M2010" i="2"/>
  <c r="M2712" i="2"/>
  <c r="M1554" i="2"/>
  <c r="M1674" i="2"/>
  <c r="C248" i="4"/>
  <c r="M1366" i="3"/>
  <c r="M1537" i="3"/>
  <c r="M1439" i="3"/>
  <c r="M8" i="3"/>
  <c r="M1479" i="3"/>
  <c r="M1336" i="3"/>
  <c r="M1589" i="3"/>
  <c r="M17" i="3"/>
  <c r="M1466" i="3"/>
  <c r="M84" i="3"/>
  <c r="M121" i="3"/>
  <c r="M1567" i="3"/>
  <c r="M98" i="3"/>
  <c r="M1411" i="3"/>
  <c r="M1346" i="3"/>
  <c r="M83" i="3"/>
  <c r="M1578" i="3"/>
  <c r="B248" i="4"/>
  <c r="M118" i="3"/>
  <c r="M146" i="3"/>
  <c r="M64" i="3"/>
  <c r="M1562" i="3"/>
  <c r="M1495" i="3"/>
  <c r="M1523" i="3"/>
  <c r="M1595" i="3"/>
  <c r="M1490" i="3"/>
  <c r="M1351" i="3"/>
  <c r="M1581" i="3"/>
  <c r="M1482" i="3"/>
  <c r="M1524" i="3"/>
  <c r="M1488" i="3"/>
  <c r="M1387" i="3"/>
  <c r="M1338" i="3"/>
  <c r="M1597" i="3"/>
  <c r="M140" i="3"/>
  <c r="M128" i="3"/>
  <c r="M1599" i="3"/>
  <c r="C252" i="4"/>
  <c r="M1362" i="3"/>
  <c r="M88" i="3"/>
  <c r="M1462" i="3"/>
  <c r="M81" i="3"/>
  <c r="M1409" i="3"/>
  <c r="M1420" i="3"/>
  <c r="M63" i="3"/>
  <c r="A252" i="4"/>
  <c r="M1385" i="3"/>
  <c r="M1552" i="3"/>
  <c r="M11" i="3"/>
  <c r="M1403" i="3"/>
  <c r="M1564" i="3"/>
  <c r="M1364" i="3"/>
  <c r="M1501" i="3"/>
  <c r="M110" i="3"/>
  <c r="M1560" i="3"/>
  <c r="M1583" i="3"/>
  <c r="M1600" i="3"/>
  <c r="M1489" i="3"/>
  <c r="M36" i="3"/>
  <c r="M1449" i="3"/>
  <c r="M133" i="3"/>
  <c r="M155" i="3"/>
  <c r="M107" i="3"/>
  <c r="M1522" i="3"/>
  <c r="M1592" i="3"/>
  <c r="M1322" i="3"/>
  <c r="M1358" i="3"/>
  <c r="M1545" i="3"/>
  <c r="M134" i="3"/>
  <c r="M1585" i="3"/>
  <c r="M1603" i="3"/>
  <c r="M1390" i="3"/>
  <c r="M1447" i="3"/>
  <c r="M1515" i="3"/>
  <c r="M1478" i="3"/>
  <c r="M1507" i="3"/>
  <c r="M1373" i="3"/>
  <c r="I143" i="4"/>
  <c r="M1569" i="3"/>
  <c r="M161" i="3"/>
  <c r="M35" i="3"/>
  <c r="M67" i="3"/>
  <c r="M1512" i="3"/>
  <c r="M1516" i="3"/>
  <c r="M1446" i="3"/>
  <c r="M28" i="3"/>
  <c r="M158" i="3"/>
  <c r="M1363" i="3"/>
  <c r="M1452" i="3"/>
  <c r="M1396" i="3"/>
  <c r="M165" i="3"/>
  <c r="M1445" i="3"/>
  <c r="M168" i="3"/>
  <c r="M169" i="3"/>
  <c r="M1549" i="3"/>
  <c r="M145" i="3"/>
  <c r="M1394" i="3"/>
  <c r="M1530" i="3"/>
  <c r="M1525" i="3"/>
  <c r="M46" i="3"/>
  <c r="M1468" i="3"/>
  <c r="M1573" i="3"/>
  <c r="M129" i="3"/>
  <c r="M1423" i="3"/>
  <c r="M1422" i="3"/>
  <c r="M71" i="3"/>
  <c r="M1435" i="3"/>
  <c r="M106" i="3"/>
  <c r="M1383" i="3"/>
  <c r="M130" i="3"/>
  <c r="M1480" i="3"/>
  <c r="M1463" i="3"/>
  <c r="M1352" i="3"/>
  <c r="M1477" i="3"/>
  <c r="M1330" i="3"/>
  <c r="M52" i="3"/>
  <c r="M18" i="3"/>
  <c r="M1499" i="3"/>
  <c r="M1532" i="3"/>
  <c r="M1464" i="3"/>
  <c r="M3" i="3"/>
  <c r="M16" i="3"/>
  <c r="M1520" i="3"/>
  <c r="M1398" i="3"/>
  <c r="M1367" i="3"/>
  <c r="M1395" i="3"/>
  <c r="M1375" i="3"/>
  <c r="M1521" i="3"/>
  <c r="M1400" i="3"/>
  <c r="M1503" i="3"/>
  <c r="M142" i="3"/>
  <c r="M156" i="3"/>
  <c r="M1511" i="3"/>
  <c r="M87" i="3"/>
  <c r="M1596" i="3"/>
  <c r="M61" i="3"/>
  <c r="M1391" i="3"/>
  <c r="M1380" i="3"/>
  <c r="M1457" i="3"/>
  <c r="M153" i="3"/>
  <c r="M1555" i="3"/>
  <c r="M1604" i="3"/>
  <c r="M1441" i="3"/>
  <c r="M1412" i="3"/>
  <c r="M1327" i="3"/>
  <c r="M1431" i="3"/>
  <c r="M1392" i="3"/>
  <c r="M38" i="3"/>
  <c r="M1485" i="3"/>
  <c r="M72" i="3"/>
  <c r="M1443" i="3"/>
  <c r="M1593" i="3"/>
  <c r="L581" i="2"/>
  <c r="M557" i="2"/>
  <c r="M568" i="2"/>
  <c r="BE581" i="2"/>
  <c r="K581" i="2"/>
  <c r="M484" i="2"/>
  <c r="M439" i="2"/>
  <c r="G581" i="2"/>
  <c r="H581" i="2" s="1"/>
  <c r="BG581" i="2"/>
  <c r="J581" i="2"/>
  <c r="M460" i="2"/>
  <c r="M446" i="2"/>
  <c r="M577" i="2"/>
  <c r="M82" i="2"/>
  <c r="M105" i="2"/>
  <c r="M79" i="2"/>
  <c r="M97" i="2"/>
  <c r="M102" i="2"/>
  <c r="M72" i="2"/>
  <c r="M74" i="2"/>
  <c r="M100" i="2"/>
  <c r="M111" i="2"/>
  <c r="M86" i="2"/>
  <c r="M89" i="2"/>
  <c r="M87" i="2"/>
  <c r="M73" i="2"/>
  <c r="M95" i="2"/>
  <c r="M78" i="2"/>
  <c r="M106" i="2"/>
  <c r="M103" i="2"/>
  <c r="M76" i="2"/>
  <c r="M129" i="2"/>
  <c r="BL54" i="1"/>
  <c r="BG2915" i="2"/>
  <c r="BF2915" i="2"/>
  <c r="BE2915" i="2"/>
  <c r="I246" i="4"/>
  <c r="G2915" i="2"/>
  <c r="H2915" i="2" s="1"/>
  <c r="L2915" i="2"/>
  <c r="K2915" i="2"/>
  <c r="BI38" i="1"/>
  <c r="AW38" i="1"/>
  <c r="O38" i="1"/>
  <c r="W38" i="1"/>
  <c r="CA38" i="1"/>
  <c r="M38" i="1"/>
  <c r="M2424" i="2"/>
  <c r="M835" i="2"/>
  <c r="K130" i="2"/>
  <c r="AT54" i="1"/>
  <c r="M1205" i="2"/>
  <c r="G2216" i="2"/>
  <c r="H2216" i="2" s="1"/>
  <c r="BE130" i="2"/>
  <c r="M1935" i="2"/>
  <c r="M198" i="2"/>
  <c r="M1903" i="2"/>
  <c r="M3034" i="2"/>
  <c r="M2699" i="2"/>
  <c r="M1861" i="2"/>
  <c r="M1393" i="2"/>
  <c r="M77" i="2"/>
  <c r="M2771" i="2"/>
  <c r="M399" i="2"/>
  <c r="M2476" i="2"/>
  <c r="BH1462" i="2"/>
  <c r="BE1462" i="2"/>
  <c r="BF1462" i="2"/>
  <c r="BG1462" i="2"/>
  <c r="L1462" i="2"/>
  <c r="J1462" i="2"/>
  <c r="G1462" i="2"/>
  <c r="H1462" i="2" s="1"/>
  <c r="K1462" i="2"/>
  <c r="M2639" i="2"/>
  <c r="M2427" i="2"/>
  <c r="M1025" i="2"/>
  <c r="M148" i="2"/>
  <c r="M1324" i="2"/>
  <c r="L1905" i="2"/>
  <c r="K1905" i="2"/>
  <c r="J1905" i="2"/>
  <c r="G1905" i="2"/>
  <c r="H1905" i="2" s="1"/>
  <c r="BF1905" i="2"/>
  <c r="BG1905" i="2"/>
  <c r="BH1905" i="2"/>
  <c r="BE1905" i="2"/>
  <c r="J21" i="1"/>
  <c r="M3009" i="2"/>
  <c r="M2471" i="2"/>
  <c r="M3056" i="2"/>
  <c r="M176" i="2"/>
  <c r="M1054" i="2"/>
  <c r="M666" i="2"/>
  <c r="M3010" i="2"/>
  <c r="M2634" i="2"/>
  <c r="L2458" i="2"/>
  <c r="K2458" i="2"/>
  <c r="J2458" i="2"/>
  <c r="BH2458" i="2"/>
  <c r="G2458" i="2"/>
  <c r="H2458" i="2" s="1"/>
  <c r="BE2458" i="2"/>
  <c r="BF2458" i="2"/>
  <c r="BG2458" i="2"/>
  <c r="M2898" i="2"/>
  <c r="M1293" i="2"/>
  <c r="M508" i="2"/>
  <c r="M2433" i="2"/>
  <c r="M140" i="2"/>
  <c r="M2377" i="2"/>
  <c r="M1995" i="2"/>
  <c r="M640" i="2"/>
  <c r="M2980" i="2"/>
  <c r="M172" i="2"/>
  <c r="BE1835" i="2"/>
  <c r="BF1835" i="2"/>
  <c r="J1835" i="2"/>
  <c r="BG1835" i="2"/>
  <c r="G1835" i="2"/>
  <c r="H1835" i="2" s="1"/>
  <c r="BH1835" i="2"/>
  <c r="K1835" i="2"/>
  <c r="L1835" i="2"/>
  <c r="M2240" i="2"/>
  <c r="M2092" i="2"/>
  <c r="G351" i="2"/>
  <c r="H351" i="2" s="1"/>
  <c r="BE351" i="2"/>
  <c r="BF351" i="2"/>
  <c r="BG351" i="2"/>
  <c r="BH351" i="2"/>
  <c r="M167" i="2"/>
  <c r="M174" i="2"/>
  <c r="M1783" i="2"/>
  <c r="M3059" i="2"/>
  <c r="J36" i="1"/>
  <c r="BE2295" i="2"/>
  <c r="L2295" i="2"/>
  <c r="BF2295" i="2"/>
  <c r="J2295" i="2"/>
  <c r="BG2295" i="2"/>
  <c r="G2295" i="2"/>
  <c r="H2295" i="2" s="1"/>
  <c r="BH2295" i="2"/>
  <c r="K2295" i="2"/>
  <c r="BH2216" i="2"/>
  <c r="BH130" i="2"/>
  <c r="M1376" i="2"/>
  <c r="M2444" i="2"/>
  <c r="M1426" i="2"/>
  <c r="M2443" i="2"/>
  <c r="J37" i="1"/>
  <c r="M2225" i="2"/>
  <c r="M2108" i="2"/>
  <c r="M1384" i="2"/>
  <c r="M645" i="2"/>
  <c r="M2239" i="2"/>
  <c r="M695" i="2"/>
  <c r="M2741" i="2"/>
  <c r="M943" i="2"/>
  <c r="M2943" i="2"/>
  <c r="M1975" i="2"/>
  <c r="BH587" i="2"/>
  <c r="G587" i="2"/>
  <c r="H587" i="2" s="1"/>
  <c r="J587" i="2"/>
  <c r="BE587" i="2"/>
  <c r="K587" i="2"/>
  <c r="BF587" i="2"/>
  <c r="L587" i="2"/>
  <c r="BG587" i="2"/>
  <c r="M96" i="2"/>
  <c r="M3118" i="2"/>
  <c r="M403" i="2"/>
  <c r="M947" i="2"/>
  <c r="M2197" i="2"/>
  <c r="M980" i="2"/>
  <c r="M1199" i="2"/>
  <c r="M2221" i="2"/>
  <c r="G70" i="2"/>
  <c r="H70" i="2" s="1"/>
  <c r="BG70" i="2"/>
  <c r="BH70" i="2"/>
  <c r="L70" i="2"/>
  <c r="K70" i="2"/>
  <c r="J70" i="2"/>
  <c r="BE70" i="2"/>
  <c r="BF70" i="2"/>
  <c r="M1415" i="2"/>
  <c r="M995" i="2"/>
  <c r="M256" i="2"/>
  <c r="J31" i="1"/>
  <c r="M1422" i="2"/>
  <c r="M815" i="2"/>
  <c r="M88" i="2"/>
  <c r="M2777" i="2"/>
  <c r="J49" i="1"/>
  <c r="M1891" i="2"/>
  <c r="BE2216" i="2"/>
  <c r="BG130" i="2"/>
  <c r="M2357" i="2"/>
  <c r="M2635" i="2"/>
  <c r="M2340" i="2"/>
  <c r="M2177" i="2"/>
  <c r="M2753" i="2"/>
  <c r="M713" i="2"/>
  <c r="M2882" i="2"/>
  <c r="M829" i="2"/>
  <c r="M1057" i="2"/>
  <c r="M3042" i="2"/>
  <c r="M2119" i="2"/>
  <c r="M1386" i="2"/>
  <c r="M57" i="2"/>
  <c r="M2419" i="2"/>
  <c r="M2463" i="2"/>
  <c r="M1081" i="2"/>
  <c r="M2279" i="2"/>
  <c r="M171" i="2"/>
  <c r="M2628" i="2"/>
  <c r="M2646" i="2"/>
  <c r="M1830" i="2"/>
  <c r="M188" i="2"/>
  <c r="M2676" i="2"/>
  <c r="M230" i="2"/>
  <c r="BM11" i="1"/>
  <c r="BG11" i="1"/>
  <c r="AM11" i="1"/>
  <c r="AO11" i="1"/>
  <c r="AC11" i="1"/>
  <c r="AQ11" i="1"/>
  <c r="BE11" i="1"/>
  <c r="CG11" i="1"/>
  <c r="AS11" i="1"/>
  <c r="U11" i="1"/>
  <c r="S11" i="1"/>
  <c r="BC11" i="1"/>
  <c r="CE11" i="1"/>
  <c r="AW11" i="1"/>
  <c r="AU11" i="1"/>
  <c r="BO11" i="1"/>
  <c r="CC11" i="1"/>
  <c r="BI11" i="1"/>
  <c r="BY11" i="1"/>
  <c r="BW11" i="1"/>
  <c r="M11" i="1"/>
  <c r="AE11" i="1"/>
  <c r="BQ11" i="1"/>
  <c r="AY11" i="1"/>
  <c r="Y11" i="1"/>
  <c r="W11" i="1"/>
  <c r="K11" i="1"/>
  <c r="BK11" i="1"/>
  <c r="O11" i="1"/>
  <c r="AK11" i="1"/>
  <c r="AI11" i="1"/>
  <c r="Q11" i="1"/>
  <c r="BU11" i="1"/>
  <c r="BA11" i="1"/>
  <c r="CA11" i="1"/>
  <c r="AA11" i="1"/>
  <c r="AG11" i="1"/>
  <c r="BS11" i="1"/>
  <c r="M2493" i="2"/>
  <c r="M238" i="2"/>
  <c r="M2323" i="2"/>
  <c r="M164" i="2"/>
  <c r="BE932" i="2"/>
  <c r="BF932" i="2"/>
  <c r="G932" i="2"/>
  <c r="H932" i="2" s="1"/>
  <c r="BG932" i="2"/>
  <c r="BH932" i="2"/>
  <c r="K932" i="2"/>
  <c r="L932" i="2"/>
  <c r="J932" i="2"/>
  <c r="M3003" i="2"/>
  <c r="BH1816" i="2"/>
  <c r="BG1816" i="2"/>
  <c r="BF1816" i="2"/>
  <c r="G1816" i="2"/>
  <c r="H1816" i="2" s="1"/>
  <c r="BE1816" i="2"/>
  <c r="J1816" i="2"/>
  <c r="L1816" i="2"/>
  <c r="K1816" i="2"/>
  <c r="M1453" i="2"/>
  <c r="M1885" i="2"/>
  <c r="M84" i="2"/>
  <c r="M2308" i="2"/>
  <c r="M187" i="2"/>
  <c r="BG2216" i="2"/>
  <c r="G130" i="2"/>
  <c r="H130" i="2" s="1"/>
  <c r="M910" i="2"/>
  <c r="M509" i="2"/>
  <c r="M3026" i="2"/>
  <c r="M646" i="2"/>
  <c r="M1787" i="2"/>
  <c r="M232" i="2"/>
  <c r="M448" i="2"/>
  <c r="M2255" i="2"/>
  <c r="G2071" i="2"/>
  <c r="H2071" i="2" s="1"/>
  <c r="L2071" i="2"/>
  <c r="BH2071" i="2"/>
  <c r="BG2071" i="2"/>
  <c r="K2071" i="2"/>
  <c r="J2071" i="2"/>
  <c r="BE2071" i="2"/>
  <c r="BF2071" i="2"/>
  <c r="M532" i="2"/>
  <c r="M2950" i="2"/>
  <c r="M2286" i="2"/>
  <c r="M682" i="2"/>
  <c r="M2779" i="2"/>
  <c r="M1999" i="2"/>
  <c r="M104" i="2"/>
  <c r="J4" i="1"/>
  <c r="M867" i="2"/>
  <c r="M1358" i="2"/>
  <c r="M1814" i="2"/>
  <c r="M2657" i="2"/>
  <c r="M2454" i="2"/>
  <c r="M2545" i="2"/>
  <c r="M2537" i="2"/>
  <c r="M1264" i="2"/>
  <c r="M1733" i="2"/>
  <c r="M853" i="2"/>
  <c r="M2123" i="2"/>
  <c r="M1874" i="2"/>
  <c r="M907" i="2"/>
  <c r="M2614" i="2"/>
  <c r="M2116" i="2"/>
  <c r="M1009" i="2"/>
  <c r="M190" i="2"/>
  <c r="M838" i="2"/>
  <c r="M2710" i="2"/>
  <c r="M1815" i="2"/>
  <c r="M2238" i="2"/>
  <c r="M472" i="2"/>
  <c r="M2974" i="2"/>
  <c r="M859" i="2"/>
  <c r="M638" i="2"/>
  <c r="J30" i="1"/>
  <c r="M1215" i="2"/>
  <c r="M1191" i="2"/>
  <c r="BG2333" i="2"/>
  <c r="BF2333" i="2"/>
  <c r="BH2333" i="2"/>
  <c r="BE2333" i="2"/>
  <c r="G2333" i="2"/>
  <c r="H2333" i="2" s="1"/>
  <c r="L2333" i="2"/>
  <c r="K2333" i="2"/>
  <c r="J2333" i="2"/>
  <c r="BH113" i="2"/>
  <c r="K113" i="2"/>
  <c r="J113" i="2"/>
  <c r="L113" i="2"/>
  <c r="G113" i="2"/>
  <c r="H113" i="2" s="1"/>
  <c r="BE113" i="2"/>
  <c r="BF113" i="2"/>
  <c r="BG113" i="2"/>
  <c r="BF130" i="2"/>
  <c r="BH1721" i="2"/>
  <c r="M2379" i="2"/>
  <c r="M1895" i="2"/>
  <c r="M2652" i="2"/>
  <c r="M34" i="2"/>
  <c r="M1598" i="2"/>
  <c r="M1853" i="2"/>
  <c r="M1388" i="2"/>
  <c r="M2075" i="2"/>
  <c r="BG207" i="2"/>
  <c r="BH207" i="2"/>
  <c r="K207" i="2"/>
  <c r="J207" i="2"/>
  <c r="L207" i="2"/>
  <c r="BF207" i="2"/>
  <c r="G207" i="2"/>
  <c r="H207" i="2" s="1"/>
  <c r="BE207" i="2"/>
  <c r="M683" i="2"/>
  <c r="M1879" i="2"/>
  <c r="M965" i="2"/>
  <c r="M1898" i="2"/>
  <c r="M204" i="2"/>
  <c r="M109" i="2"/>
  <c r="M26" i="2"/>
  <c r="M1887" i="2"/>
  <c r="J39" i="1"/>
  <c r="M2289" i="2"/>
  <c r="M1769" i="2"/>
  <c r="M41" i="2"/>
  <c r="M1399" i="2"/>
  <c r="M690" i="2"/>
  <c r="M2312" i="2"/>
  <c r="J52" i="1"/>
  <c r="M1458" i="2"/>
  <c r="M569" i="2"/>
  <c r="M703" i="2"/>
  <c r="M2365" i="2"/>
  <c r="M2886" i="2"/>
  <c r="M2631" i="2"/>
  <c r="M2234" i="2"/>
  <c r="BF1721" i="2"/>
  <c r="M14" i="2"/>
  <c r="M2566" i="2"/>
  <c r="M203" i="2"/>
  <c r="M1584" i="2"/>
  <c r="M840" i="2"/>
  <c r="M1766" i="2"/>
  <c r="M258" i="2"/>
  <c r="M957" i="2"/>
  <c r="M960" i="2"/>
  <c r="M2477" i="2"/>
  <c r="M2484" i="2"/>
  <c r="M1919" i="2"/>
  <c r="M1381" i="2"/>
  <c r="M922" i="2"/>
  <c r="M1896" i="2"/>
  <c r="M2516" i="2"/>
  <c r="L348" i="2"/>
  <c r="G348" i="2"/>
  <c r="H348" i="2" s="1"/>
  <c r="BE348" i="2"/>
  <c r="BH348" i="2"/>
  <c r="BF348" i="2"/>
  <c r="K348" i="2"/>
  <c r="BG348" i="2"/>
  <c r="J348" i="2"/>
  <c r="M1093" i="2"/>
  <c r="M1249" i="2"/>
  <c r="M2248" i="2"/>
  <c r="M1382" i="2"/>
  <c r="M1727" i="2"/>
  <c r="M2584" i="2"/>
  <c r="M405" i="2"/>
  <c r="M33" i="2"/>
  <c r="M1380" i="2"/>
  <c r="M53" i="2"/>
  <c r="M1403" i="2"/>
  <c r="M2488" i="2"/>
  <c r="M2553" i="2"/>
  <c r="M2487" i="2"/>
  <c r="M866" i="2"/>
  <c r="M2752" i="2"/>
  <c r="M2508" i="2"/>
  <c r="M1395" i="2"/>
  <c r="M2101" i="2"/>
  <c r="M2679" i="2"/>
  <c r="M1430" i="2"/>
  <c r="M1824" i="2"/>
  <c r="M9" i="2"/>
  <c r="M1735" i="2"/>
  <c r="M1378" i="2"/>
  <c r="G2526" i="2"/>
  <c r="H2526" i="2" s="1"/>
  <c r="J2526" i="2"/>
  <c r="L2526" i="2"/>
  <c r="K2526" i="2"/>
  <c r="BE2526" i="2"/>
  <c r="BF2526" i="2"/>
  <c r="BG2526" i="2"/>
  <c r="BH2526" i="2"/>
  <c r="M2432" i="2"/>
  <c r="BE1721" i="2"/>
  <c r="M2731" i="2"/>
  <c r="M841" i="2"/>
  <c r="M193" i="2"/>
  <c r="M656" i="2"/>
  <c r="M2617" i="2"/>
  <c r="M2128" i="2"/>
  <c r="M632" i="2"/>
  <c r="M623" i="2"/>
  <c r="M1799" i="2"/>
  <c r="M1940" i="2"/>
  <c r="M1770" i="2"/>
  <c r="M1437" i="2"/>
  <c r="M350" i="2"/>
  <c r="M915" i="2"/>
  <c r="M2724" i="2"/>
  <c r="M2387" i="2"/>
  <c r="M2600" i="2"/>
  <c r="M1856" i="2"/>
  <c r="M864" i="2"/>
  <c r="M692" i="2"/>
  <c r="M1621" i="2"/>
  <c r="M795" i="2"/>
  <c r="M2994" i="2"/>
  <c r="J44" i="1"/>
  <c r="M1785" i="2"/>
  <c r="M1153" i="2"/>
  <c r="M990" i="2"/>
  <c r="M2932" i="2"/>
  <c r="M2039" i="2"/>
  <c r="M2640" i="2"/>
  <c r="M1447" i="2"/>
  <c r="K2216" i="2"/>
  <c r="J1721" i="2"/>
  <c r="M983" i="2"/>
  <c r="M962" i="2"/>
  <c r="M955" i="2"/>
  <c r="M1737" i="2"/>
  <c r="M2999" i="2"/>
  <c r="M1417" i="2"/>
  <c r="M2514" i="2"/>
  <c r="M724" i="2"/>
  <c r="M2369" i="2"/>
  <c r="M156" i="2"/>
  <c r="M1179" i="2"/>
  <c r="M217" i="2"/>
  <c r="M2222" i="2"/>
  <c r="M322" i="2"/>
  <c r="M1759" i="2"/>
  <c r="M1630" i="2"/>
  <c r="M900" i="2"/>
  <c r="M3116" i="2"/>
  <c r="M92" i="2"/>
  <c r="M1881" i="2"/>
  <c r="M2019" i="2"/>
  <c r="M163" i="2"/>
  <c r="M1188" i="2"/>
  <c r="M2897" i="2"/>
  <c r="M2043" i="2"/>
  <c r="M657" i="2"/>
  <c r="M394" i="2"/>
  <c r="M496" i="2"/>
  <c r="M2077" i="2"/>
  <c r="M5" i="2"/>
  <c r="M2063" i="2"/>
  <c r="M1117" i="2"/>
  <c r="M826" i="2"/>
  <c r="L2216" i="2"/>
  <c r="CC130" i="2"/>
  <c r="K1721" i="2"/>
  <c r="M1448" i="2"/>
  <c r="M266" i="2"/>
  <c r="M2967" i="2"/>
  <c r="M2087" i="2"/>
  <c r="M2611" i="2"/>
  <c r="M3023" i="2"/>
  <c r="M726" i="2"/>
  <c r="M299" i="2"/>
  <c r="M195" i="2"/>
  <c r="M3047" i="2"/>
  <c r="M891" i="2"/>
  <c r="M2227" i="2"/>
  <c r="M2736" i="2"/>
  <c r="M2664" i="2"/>
  <c r="M1421" i="2"/>
  <c r="M2247" i="2"/>
  <c r="M608" i="2"/>
  <c r="M25" i="2"/>
  <c r="M917" i="2"/>
  <c r="M2099" i="2"/>
  <c r="M875" i="2"/>
  <c r="M1748" i="2"/>
  <c r="M2455" i="2"/>
  <c r="M2430" i="2"/>
  <c r="M660" i="2"/>
  <c r="M2489" i="2"/>
  <c r="M69" i="2"/>
  <c r="M1444" i="2"/>
  <c r="J40" i="1"/>
  <c r="M2963" i="2"/>
  <c r="M2451" i="2"/>
  <c r="M1661" i="2"/>
  <c r="M1404" i="2"/>
  <c r="M959" i="2"/>
  <c r="M1315" i="2"/>
  <c r="M2964" i="2"/>
  <c r="M1105" i="2"/>
  <c r="M2015" i="2"/>
  <c r="M686" i="2"/>
  <c r="M2322" i="2"/>
  <c r="M761" i="2"/>
  <c r="M732" i="2"/>
  <c r="J14" i="1"/>
  <c r="M2159" i="2"/>
  <c r="M2460" i="2"/>
  <c r="M671" i="2"/>
  <c r="M160" i="2"/>
  <c r="B246" i="4"/>
  <c r="BG1721" i="2"/>
  <c r="BF2126" i="2"/>
  <c r="BE2126" i="2"/>
  <c r="BG2126" i="2"/>
  <c r="G2126" i="2"/>
  <c r="H2126" i="2" s="1"/>
  <c r="BH2126" i="2"/>
  <c r="K2126" i="2"/>
  <c r="J2126" i="2"/>
  <c r="L2126" i="2"/>
  <c r="BG1227" i="2"/>
  <c r="BF1227" i="2"/>
  <c r="G1227" i="2"/>
  <c r="H1227" i="2" s="1"/>
  <c r="J1227" i="2"/>
  <c r="BE1227" i="2"/>
  <c r="K1227" i="2"/>
  <c r="L1227" i="2"/>
  <c r="BH1227" i="2"/>
  <c r="J34" i="1"/>
  <c r="M2524" i="2"/>
  <c r="M2501" i="2"/>
  <c r="M2542" i="2"/>
  <c r="BF3061" i="2"/>
  <c r="BH3061" i="2"/>
  <c r="G3061" i="2"/>
  <c r="H3061" i="2" s="1"/>
  <c r="BE3061" i="2"/>
  <c r="BG3061" i="2"/>
  <c r="J3061" i="2"/>
  <c r="L3061" i="2"/>
  <c r="K3061" i="2"/>
  <c r="M1187" i="2"/>
  <c r="M921" i="2"/>
  <c r="M1711" i="2"/>
  <c r="M1880" i="2"/>
  <c r="M2237" i="2"/>
  <c r="M2962" i="2"/>
  <c r="M1991" i="2"/>
  <c r="M2479" i="2"/>
  <c r="M538" i="2"/>
  <c r="M2525" i="2"/>
  <c r="M1427" i="2"/>
  <c r="M2748" i="2"/>
  <c r="M580" i="2"/>
  <c r="M227" i="2"/>
  <c r="M2107" i="2"/>
  <c r="M679" i="2"/>
  <c r="M2150" i="2"/>
  <c r="M882" i="2"/>
  <c r="M1886" i="2"/>
  <c r="M1751" i="2"/>
  <c r="M1786" i="2"/>
  <c r="M544" i="2"/>
  <c r="M1101" i="2"/>
  <c r="M1454" i="2"/>
  <c r="M1375" i="2"/>
  <c r="M1890" i="2"/>
  <c r="M139" i="2"/>
  <c r="J10" i="1"/>
  <c r="M2502" i="2"/>
  <c r="M637" i="2"/>
  <c r="M1144" i="2"/>
  <c r="J6" i="1"/>
  <c r="M2047" i="2"/>
  <c r="M13" i="2"/>
  <c r="M883" i="2"/>
  <c r="M1396" i="2"/>
  <c r="M2429" i="2"/>
  <c r="M2100" i="2"/>
  <c r="M1163" i="2"/>
  <c r="M1428" i="2"/>
  <c r="M1675" i="2"/>
  <c r="M29" i="2"/>
  <c r="M22" i="3"/>
  <c r="M77" i="3"/>
  <c r="M1519" i="3"/>
  <c r="M95" i="3"/>
  <c r="C246" i="4"/>
  <c r="M1579" i="3"/>
  <c r="M1591" i="3"/>
  <c r="M166" i="3"/>
  <c r="M132" i="3"/>
  <c r="M1414" i="3"/>
  <c r="M24" i="3"/>
  <c r="M109" i="3"/>
  <c r="M157" i="3"/>
  <c r="M47" i="3"/>
  <c r="M101" i="3"/>
  <c r="M10" i="3"/>
  <c r="M1356" i="3"/>
  <c r="M1384" i="3"/>
  <c r="M1534" i="3"/>
  <c r="L1360" i="3"/>
  <c r="K1360" i="3"/>
  <c r="J1360" i="3"/>
  <c r="G1360" i="3"/>
  <c r="H1360" i="3" s="1"/>
  <c r="M1370" i="3"/>
  <c r="M122" i="3"/>
  <c r="M1372" i="3"/>
  <c r="M1405" i="3"/>
  <c r="M1553" i="3"/>
  <c r="M1433" i="3"/>
  <c r="M21" i="3"/>
  <c r="J172" i="3"/>
  <c r="K172" i="3"/>
  <c r="L172" i="3"/>
  <c r="G172" i="3"/>
  <c r="H172" i="3" s="1"/>
  <c r="M1438" i="3"/>
  <c r="M1483" i="3"/>
  <c r="M1565" i="3"/>
  <c r="AB54" i="1"/>
  <c r="BF3102" i="2"/>
  <c r="BH3102" i="2"/>
  <c r="BE3102" i="2"/>
  <c r="M2785" i="2"/>
  <c r="BG2786" i="2"/>
  <c r="BH2786" i="2"/>
  <c r="G2786" i="2"/>
  <c r="H2786" i="2" s="1"/>
  <c r="BE2786" i="2"/>
  <c r="CD2786" i="2"/>
  <c r="J2786" i="2"/>
  <c r="K2786" i="2"/>
  <c r="L2786" i="2"/>
  <c r="BF2786" i="2"/>
  <c r="V46" i="1"/>
  <c r="V54" i="1" s="1"/>
  <c r="D2787" i="2"/>
  <c r="E2787" i="2"/>
  <c r="BA2787" i="2"/>
  <c r="BB2787" i="2"/>
  <c r="BD2787" i="2"/>
  <c r="BC2787" i="2"/>
  <c r="O35" i="1"/>
  <c r="AQ35" i="1"/>
  <c r="AS35" i="1"/>
  <c r="Y35" i="1"/>
  <c r="AK35" i="1"/>
  <c r="U35" i="1"/>
  <c r="BO35" i="1"/>
  <c r="BW35" i="1"/>
  <c r="BC35" i="1"/>
  <c r="AY35" i="1"/>
  <c r="AU35" i="1"/>
  <c r="AC35" i="1"/>
  <c r="W35" i="1"/>
  <c r="BS35" i="1"/>
  <c r="AI35" i="1"/>
  <c r="M35" i="1"/>
  <c r="BK35" i="1"/>
  <c r="BU35" i="1"/>
  <c r="BE35" i="1"/>
  <c r="AM35" i="1"/>
  <c r="BM35" i="1"/>
  <c r="AA35" i="1"/>
  <c r="AE35" i="1"/>
  <c r="BI35" i="1"/>
  <c r="BA35" i="1"/>
  <c r="CE35" i="1"/>
  <c r="BG35" i="1"/>
  <c r="AG35" i="1"/>
  <c r="AW35" i="1"/>
  <c r="K35" i="1"/>
  <c r="BQ35" i="1"/>
  <c r="AO35" i="1"/>
  <c r="Q35" i="1"/>
  <c r="M662" i="2"/>
  <c r="BR54" i="1"/>
  <c r="CC35" i="1"/>
  <c r="I53" i="1"/>
  <c r="M1318" i="3"/>
  <c r="BA28" i="1"/>
  <c r="BG28" i="1"/>
  <c r="U28" i="1"/>
  <c r="G52" i="4"/>
  <c r="CN53" i="1"/>
  <c r="CO53" i="1"/>
  <c r="CQ53" i="1"/>
  <c r="F52" i="4"/>
  <c r="G53" i="1"/>
  <c r="H53" i="1"/>
  <c r="CP53" i="1"/>
  <c r="M1841" i="2"/>
  <c r="M2916" i="2"/>
  <c r="M341" i="2"/>
  <c r="M1233" i="2"/>
  <c r="M1845" i="2"/>
  <c r="M1846" i="2"/>
  <c r="M1232" i="2"/>
  <c r="M1241" i="2"/>
  <c r="M1287" i="2"/>
  <c r="M1275" i="2"/>
  <c r="M1279" i="2"/>
  <c r="M1245" i="2"/>
  <c r="M1237" i="2"/>
  <c r="M1286" i="2"/>
  <c r="M1284" i="2"/>
  <c r="M2407" i="2"/>
  <c r="M1243" i="2"/>
  <c r="M1283" i="2"/>
  <c r="M3086" i="2"/>
  <c r="M1239" i="2"/>
  <c r="M1244" i="2"/>
  <c r="M1277" i="2"/>
  <c r="M1231" i="2"/>
  <c r="M1236" i="2"/>
  <c r="M1276" i="2"/>
  <c r="M1844" i="2"/>
  <c r="M2925" i="2"/>
  <c r="M1282" i="2"/>
  <c r="M1838" i="2"/>
  <c r="M3082" i="2"/>
  <c r="M1280" i="2"/>
  <c r="M1285" i="2"/>
  <c r="M336" i="2"/>
  <c r="M1240" i="2"/>
  <c r="M1843" i="2"/>
  <c r="M2913" i="2"/>
  <c r="M1235" i="2"/>
  <c r="M1278" i="2"/>
  <c r="M1842" i="2"/>
  <c r="M342" i="2"/>
  <c r="M1234" i="2"/>
  <c r="M1238" i="2"/>
  <c r="M2409" i="2"/>
  <c r="M1839" i="2"/>
  <c r="M1281" i="2"/>
  <c r="M1837" i="2"/>
  <c r="I45" i="1"/>
  <c r="BF1246" i="2"/>
  <c r="BG1246" i="2"/>
  <c r="J1246" i="2"/>
  <c r="BH1246" i="2"/>
  <c r="L1246" i="2"/>
  <c r="BE1246" i="2"/>
  <c r="K1246" i="2"/>
  <c r="G1246" i="2"/>
  <c r="H1246" i="2" s="1"/>
  <c r="I25" i="1"/>
  <c r="M1840" i="2"/>
  <c r="I51" i="1"/>
  <c r="J32" i="1"/>
  <c r="X54" i="1"/>
  <c r="J48" i="1"/>
  <c r="BG1288" i="2"/>
  <c r="G1288" i="2"/>
  <c r="H1288" i="2" s="1"/>
  <c r="J1288" i="2"/>
  <c r="BE1288" i="2"/>
  <c r="K1288" i="2"/>
  <c r="L1288" i="2"/>
  <c r="BF1288" i="2"/>
  <c r="BH1288" i="2"/>
  <c r="J22" i="1"/>
  <c r="M1229" i="2"/>
  <c r="M3071" i="2"/>
  <c r="N54" i="1"/>
  <c r="I16" i="1"/>
  <c r="P54" i="1"/>
  <c r="M1274" i="2"/>
  <c r="R54" i="1"/>
  <c r="I28" i="1"/>
  <c r="I38" i="1"/>
  <c r="I13" i="1"/>
  <c r="J42" i="1"/>
  <c r="I19" i="1"/>
  <c r="K1847" i="2"/>
  <c r="BF1847" i="2"/>
  <c r="J1847" i="2"/>
  <c r="BE1847" i="2"/>
  <c r="L1847" i="2"/>
  <c r="BG1847" i="2"/>
  <c r="G1847" i="2"/>
  <c r="H1847" i="2" s="1"/>
  <c r="BH1847" i="2"/>
  <c r="J24" i="1"/>
  <c r="I46" i="1"/>
  <c r="BE25" i="1" l="1"/>
  <c r="Q25" i="1"/>
  <c r="M2164" i="2"/>
  <c r="M2696" i="2"/>
  <c r="M1075" i="3"/>
  <c r="M1635" i="2"/>
  <c r="BM15" i="1"/>
  <c r="AE15" i="1"/>
  <c r="CC15" i="1"/>
  <c r="BU15" i="1"/>
  <c r="Y15" i="1"/>
  <c r="AK15" i="1"/>
  <c r="Q15" i="1"/>
  <c r="BW15" i="1"/>
  <c r="M1869" i="2"/>
  <c r="CA5" i="1"/>
  <c r="AG20" i="1"/>
  <c r="M1639" i="2"/>
  <c r="BI15" i="1"/>
  <c r="AM8" i="1"/>
  <c r="AG47" i="1"/>
  <c r="M338" i="2"/>
  <c r="S20" i="1"/>
  <c r="W20" i="1"/>
  <c r="BA20" i="1"/>
  <c r="BS20" i="1"/>
  <c r="BU20" i="1"/>
  <c r="Y20" i="1"/>
  <c r="AQ20" i="1"/>
  <c r="Q20" i="1"/>
  <c r="Y8" i="1"/>
  <c r="M15" i="1"/>
  <c r="CG8" i="1"/>
  <c r="BQ15" i="1"/>
  <c r="AY15" i="1"/>
  <c r="AK20" i="1"/>
  <c r="CE20" i="1"/>
  <c r="BW20" i="1"/>
  <c r="O20" i="1"/>
  <c r="AG15" i="1"/>
  <c r="CC8" i="1"/>
  <c r="CC2216" i="2"/>
  <c r="AE20" i="1"/>
  <c r="AI20" i="1"/>
  <c r="AU15" i="1"/>
  <c r="AK8" i="1"/>
  <c r="S8" i="1"/>
  <c r="AI15" i="1"/>
  <c r="AQ8" i="1"/>
  <c r="BK15" i="1"/>
  <c r="AA15" i="1"/>
  <c r="BE20" i="1"/>
  <c r="BG20" i="1"/>
  <c r="K15" i="1"/>
  <c r="BO8" i="1"/>
  <c r="BQ8" i="1"/>
  <c r="AO15" i="1"/>
  <c r="AM15" i="1"/>
  <c r="BF2216" i="2"/>
  <c r="AO20" i="1"/>
  <c r="AM20" i="1"/>
  <c r="BC15" i="1"/>
  <c r="AW15" i="1"/>
  <c r="BE8" i="1"/>
  <c r="S15" i="1"/>
  <c r="AS15" i="1"/>
  <c r="M2625" i="2"/>
  <c r="CG20" i="1"/>
  <c r="U20" i="1"/>
  <c r="BG15" i="1"/>
  <c r="BM20" i="1"/>
  <c r="BY20" i="1"/>
  <c r="BS8" i="1"/>
  <c r="BY8" i="1"/>
  <c r="W15" i="1"/>
  <c r="BA15" i="1"/>
  <c r="BI20" i="1"/>
  <c r="CA20" i="1"/>
  <c r="CC20" i="1"/>
  <c r="BG8" i="1"/>
  <c r="BS15" i="1"/>
  <c r="AC15" i="1"/>
  <c r="CE8" i="1"/>
  <c r="U15" i="1"/>
  <c r="CG15" i="1"/>
  <c r="BE15" i="1"/>
  <c r="M20" i="1"/>
  <c r="F19" i="4" s="1"/>
  <c r="BO20" i="1"/>
  <c r="AC20" i="1"/>
  <c r="AW8" i="1"/>
  <c r="BY15" i="1"/>
  <c r="CE15" i="1"/>
  <c r="BG2910" i="2"/>
  <c r="K2910" i="2"/>
  <c r="CC2910" i="2"/>
  <c r="M1569" i="2"/>
  <c r="BF2910" i="2"/>
  <c r="BH2910" i="2"/>
  <c r="G2910" i="2"/>
  <c r="H2910" i="2" s="1"/>
  <c r="M1546" i="2"/>
  <c r="L2910" i="2"/>
  <c r="BE2910" i="2"/>
  <c r="BI47" i="1"/>
  <c r="BG23" i="1"/>
  <c r="BS28" i="1"/>
  <c r="W34" i="1"/>
  <c r="CG25" i="1"/>
  <c r="AI27" i="1"/>
  <c r="CI41" i="1"/>
  <c r="CG51" i="1"/>
  <c r="AI47" i="1"/>
  <c r="M45" i="1"/>
  <c r="BO47" i="1"/>
  <c r="BS13" i="1"/>
  <c r="BK20" i="1"/>
  <c r="CA15" i="1"/>
  <c r="AY8" i="1"/>
  <c r="CG33" i="1"/>
  <c r="M2912" i="2"/>
  <c r="L54" i="1"/>
  <c r="AG5" i="1"/>
  <c r="BU5" i="1"/>
  <c r="S5" i="1"/>
  <c r="BK5" i="1"/>
  <c r="M5" i="1"/>
  <c r="BC47" i="1"/>
  <c r="CE5" i="1"/>
  <c r="M2918" i="2"/>
  <c r="BQ20" i="1"/>
  <c r="M1657" i="2"/>
  <c r="Y28" i="1"/>
  <c r="AK28" i="1"/>
  <c r="W28" i="1"/>
  <c r="BW28" i="1"/>
  <c r="BU28" i="1"/>
  <c r="AG28" i="1"/>
  <c r="BQ28" i="1"/>
  <c r="S28" i="1"/>
  <c r="AC28" i="1"/>
  <c r="M2206" i="2"/>
  <c r="CC28" i="1"/>
  <c r="Q28" i="1"/>
  <c r="AO28" i="1"/>
  <c r="CE28" i="1"/>
  <c r="BM28" i="1"/>
  <c r="AG8" i="1"/>
  <c r="AQ28" i="1"/>
  <c r="BY28" i="1"/>
  <c r="AW28" i="1"/>
  <c r="AI28" i="1"/>
  <c r="AU28" i="1"/>
  <c r="AS8" i="1"/>
  <c r="BC28" i="1"/>
  <c r="BO28" i="1"/>
  <c r="AY28" i="1"/>
  <c r="AA8" i="1"/>
  <c r="O13" i="1"/>
  <c r="BO13" i="1"/>
  <c r="BI13" i="1"/>
  <c r="M1850" i="2"/>
  <c r="M2922" i="2"/>
  <c r="L2926" i="2"/>
  <c r="BW8" i="1"/>
  <c r="K38" i="1"/>
  <c r="CA8" i="1"/>
  <c r="W8" i="1"/>
  <c r="M25" i="1"/>
  <c r="CC25" i="1"/>
  <c r="Y25" i="1"/>
  <c r="K25" i="1"/>
  <c r="BI25" i="1"/>
  <c r="W25" i="1"/>
  <c r="AC25" i="1"/>
  <c r="BA25" i="1"/>
  <c r="BW25" i="1"/>
  <c r="AQ25" i="1"/>
  <c r="U25" i="1"/>
  <c r="BK25" i="1"/>
  <c r="AU25" i="1"/>
  <c r="CA25" i="1"/>
  <c r="S25" i="1"/>
  <c r="BU25" i="1"/>
  <c r="AM25" i="1"/>
  <c r="AW25" i="1"/>
  <c r="AA25" i="1"/>
  <c r="BG25" i="1"/>
  <c r="AI25" i="1"/>
  <c r="BO25" i="1"/>
  <c r="BY25" i="1"/>
  <c r="AY25" i="1"/>
  <c r="AE25" i="1"/>
  <c r="CE25" i="1"/>
  <c r="BM25" i="1"/>
  <c r="O25" i="1"/>
  <c r="BS25" i="1"/>
  <c r="AG25" i="1"/>
  <c r="AS25" i="1"/>
  <c r="AK25" i="1"/>
  <c r="BC25" i="1"/>
  <c r="BQ25" i="1"/>
  <c r="AA20" i="1"/>
  <c r="BO15" i="1"/>
  <c r="O15" i="1"/>
  <c r="AQ15" i="1"/>
  <c r="M1865" i="2"/>
  <c r="AC13" i="1"/>
  <c r="U13" i="1"/>
  <c r="CC13" i="1"/>
  <c r="Y38" i="1"/>
  <c r="BC38" i="1"/>
  <c r="AI38" i="1"/>
  <c r="M337" i="2"/>
  <c r="BU13" i="1"/>
  <c r="BW13" i="1"/>
  <c r="BQ13" i="1"/>
  <c r="AO13" i="1"/>
  <c r="BA38" i="1"/>
  <c r="AQ38" i="1"/>
  <c r="Q38" i="1"/>
  <c r="J9" i="1"/>
  <c r="CA13" i="1"/>
  <c r="BA13" i="1"/>
  <c r="Y13" i="1"/>
  <c r="AE13" i="1"/>
  <c r="S38" i="1"/>
  <c r="CG38" i="1"/>
  <c r="BG38" i="1"/>
  <c r="BG13" i="1"/>
  <c r="BY13" i="1"/>
  <c r="S13" i="1"/>
  <c r="AK13" i="1"/>
  <c r="M13" i="1"/>
  <c r="BS38" i="1"/>
  <c r="BQ38" i="1"/>
  <c r="BE38" i="1"/>
  <c r="BO34" i="1"/>
  <c r="AQ13" i="1"/>
  <c r="AU13" i="1"/>
  <c r="W13" i="1"/>
  <c r="BO38" i="1"/>
  <c r="AK38" i="1"/>
  <c r="AY38" i="1"/>
  <c r="AE38" i="1"/>
  <c r="M339" i="2"/>
  <c r="M1369" i="2"/>
  <c r="BM33" i="1"/>
  <c r="CE13" i="1"/>
  <c r="AA13" i="1"/>
  <c r="BC13" i="1"/>
  <c r="U38" i="1"/>
  <c r="AA38" i="1"/>
  <c r="BM38" i="1"/>
  <c r="CE38" i="1"/>
  <c r="BM13" i="1"/>
  <c r="BE13" i="1"/>
  <c r="Q13" i="1"/>
  <c r="CC38" i="1"/>
  <c r="BU38" i="1"/>
  <c r="AM38" i="1"/>
  <c r="CG13" i="1"/>
  <c r="AY13" i="1"/>
  <c r="AM13" i="1"/>
  <c r="BY38" i="1"/>
  <c r="AS38" i="1"/>
  <c r="BW38" i="1"/>
  <c r="AG13" i="1"/>
  <c r="AS13" i="1"/>
  <c r="BK13" i="1"/>
  <c r="AO38" i="1"/>
  <c r="BK38" i="1"/>
  <c r="AG38" i="1"/>
  <c r="AW13" i="1"/>
  <c r="AI13" i="1"/>
  <c r="K13" i="1"/>
  <c r="AC38" i="1"/>
  <c r="AU38" i="1"/>
  <c r="CA33" i="1"/>
  <c r="Q33" i="1"/>
  <c r="CC33" i="1"/>
  <c r="O33" i="1"/>
  <c r="AK33" i="1"/>
  <c r="AO33" i="1"/>
  <c r="AM33" i="1"/>
  <c r="BO33" i="1"/>
  <c r="BE33" i="1"/>
  <c r="Y33" i="1"/>
  <c r="U33" i="1"/>
  <c r="BC33" i="1"/>
  <c r="BG33" i="1"/>
  <c r="AQ33" i="1"/>
  <c r="BS33" i="1"/>
  <c r="S33" i="1"/>
  <c r="K33" i="1"/>
  <c r="BU33" i="1"/>
  <c r="AY33" i="1"/>
  <c r="M1867" i="2"/>
  <c r="M340" i="2"/>
  <c r="AS33" i="1"/>
  <c r="AG33" i="1"/>
  <c r="BA33" i="1"/>
  <c r="BK33" i="1"/>
  <c r="BQ33" i="1"/>
  <c r="AW33" i="1"/>
  <c r="BW33" i="1"/>
  <c r="AE33" i="1"/>
  <c r="CE33" i="1"/>
  <c r="BI33" i="1"/>
  <c r="BC8" i="1"/>
  <c r="CI22" i="1"/>
  <c r="M2404" i="2"/>
  <c r="CI24" i="1"/>
  <c r="AM23" i="1"/>
  <c r="AE23" i="1"/>
  <c r="M2917" i="2"/>
  <c r="M2920" i="2"/>
  <c r="AQ23" i="1"/>
  <c r="M2405" i="2"/>
  <c r="AY20" i="1"/>
  <c r="BK8" i="1"/>
  <c r="CI48" i="1"/>
  <c r="C9" i="1"/>
  <c r="M2914" i="2"/>
  <c r="CI42" i="1"/>
  <c r="CI32" i="1"/>
  <c r="M1851" i="2"/>
  <c r="M1367" i="2"/>
  <c r="M1363" i="2"/>
  <c r="CA23" i="1"/>
  <c r="AK23" i="1"/>
  <c r="AU23" i="1"/>
  <c r="O23" i="1"/>
  <c r="BW23" i="1"/>
  <c r="BA23" i="1"/>
  <c r="AC23" i="1"/>
  <c r="BC45" i="1"/>
  <c r="U23" i="1"/>
  <c r="BY23" i="1"/>
  <c r="AS23" i="1"/>
  <c r="M1332" i="2"/>
  <c r="BI23" i="1"/>
  <c r="CG23" i="1"/>
  <c r="AW23" i="1"/>
  <c r="S23" i="1"/>
  <c r="BU27" i="1"/>
  <c r="CE23" i="1"/>
  <c r="CC23" i="1"/>
  <c r="Q23" i="1"/>
  <c r="BC23" i="1"/>
  <c r="BK23" i="1"/>
  <c r="AC33" i="1"/>
  <c r="O8" i="1"/>
  <c r="F7" i="4" s="1"/>
  <c r="CC45" i="1"/>
  <c r="AE45" i="1"/>
  <c r="AI23" i="1"/>
  <c r="AG23" i="1"/>
  <c r="M23" i="1"/>
  <c r="BO23" i="1"/>
  <c r="BQ23" i="1"/>
  <c r="M33" i="1"/>
  <c r="AO23" i="1"/>
  <c r="AY23" i="1"/>
  <c r="BU23" i="1"/>
  <c r="AA23" i="1"/>
  <c r="BS23" i="1"/>
  <c r="Y23" i="1"/>
  <c r="AI33" i="1"/>
  <c r="BE23" i="1"/>
  <c r="W23" i="1"/>
  <c r="AK27" i="1"/>
  <c r="BI45" i="1"/>
  <c r="BO45" i="1"/>
  <c r="K27" i="1"/>
  <c r="AS45" i="1"/>
  <c r="AA45" i="1"/>
  <c r="K23" i="1"/>
  <c r="BM47" i="1"/>
  <c r="BS47" i="1"/>
  <c r="BY5" i="1"/>
  <c r="Q5" i="1"/>
  <c r="BC5" i="1"/>
  <c r="CC47" i="1"/>
  <c r="BA47" i="1"/>
  <c r="AO5" i="1"/>
  <c r="AW5" i="1"/>
  <c r="I5" i="1" s="1"/>
  <c r="AY5" i="1"/>
  <c r="AQ51" i="1"/>
  <c r="BE47" i="1"/>
  <c r="BQ47" i="1"/>
  <c r="CG47" i="1"/>
  <c r="AY47" i="1"/>
  <c r="BG5" i="1"/>
  <c r="AU5" i="1"/>
  <c r="AE5" i="1"/>
  <c r="W5" i="1"/>
  <c r="AK47" i="1"/>
  <c r="CG5" i="1"/>
  <c r="M1161" i="2"/>
  <c r="AS47" i="1"/>
  <c r="AQ5" i="1"/>
  <c r="Y5" i="1"/>
  <c r="O5" i="1"/>
  <c r="AM47" i="1"/>
  <c r="AW47" i="1"/>
  <c r="CE47" i="1"/>
  <c r="U5" i="1"/>
  <c r="BQ5" i="1"/>
  <c r="AI5" i="1"/>
  <c r="BI5" i="1"/>
  <c r="CC5" i="1"/>
  <c r="U47" i="1"/>
  <c r="K47" i="1"/>
  <c r="BY47" i="1"/>
  <c r="AM5" i="1"/>
  <c r="BW5" i="1"/>
  <c r="AI41" i="1"/>
  <c r="AS5" i="1"/>
  <c r="K5" i="1"/>
  <c r="BM5" i="1"/>
  <c r="BU47" i="1"/>
  <c r="BK47" i="1"/>
  <c r="Q47" i="1"/>
  <c r="BG47" i="1"/>
  <c r="AA47" i="1"/>
  <c r="CA47" i="1"/>
  <c r="BO5" i="1"/>
  <c r="AA5" i="1"/>
  <c r="AC5" i="1"/>
  <c r="BE5" i="1"/>
  <c r="AO25" i="1"/>
  <c r="AQ47" i="1"/>
  <c r="O47" i="1"/>
  <c r="AO47" i="1"/>
  <c r="W47" i="1"/>
  <c r="BW47" i="1"/>
  <c r="M1862" i="2"/>
  <c r="Y47" i="1"/>
  <c r="M47" i="1"/>
  <c r="AK5" i="1"/>
  <c r="BS5" i="1"/>
  <c r="BA5" i="1"/>
  <c r="AC47" i="1"/>
  <c r="AE47" i="1"/>
  <c r="S47" i="1"/>
  <c r="AU47" i="1"/>
  <c r="M1326" i="2"/>
  <c r="M1860" i="2"/>
  <c r="M3102" i="2"/>
  <c r="AU33" i="1"/>
  <c r="AA33" i="1"/>
  <c r="BY27" i="1"/>
  <c r="AW27" i="1"/>
  <c r="AG45" i="1"/>
  <c r="BE45" i="1"/>
  <c r="CA45" i="1"/>
  <c r="CI4" i="1"/>
  <c r="CI49" i="1"/>
  <c r="CI20" i="1"/>
  <c r="AU20" i="1"/>
  <c r="CI31" i="1"/>
  <c r="CI8" i="1"/>
  <c r="AI8" i="1"/>
  <c r="CI16" i="1"/>
  <c r="S45" i="1"/>
  <c r="AU45" i="1"/>
  <c r="AC45" i="1"/>
  <c r="CI26" i="1"/>
  <c r="CI40" i="1"/>
  <c r="AI51" i="1"/>
  <c r="CI3" i="1"/>
  <c r="AA27" i="1"/>
  <c r="BW51" i="1"/>
  <c r="AS27" i="1"/>
  <c r="BQ27" i="1"/>
  <c r="BI27" i="1"/>
  <c r="BC51" i="1"/>
  <c r="AE27" i="1"/>
  <c r="AQ45" i="1"/>
  <c r="BY45" i="1"/>
  <c r="AW45" i="1"/>
  <c r="BU45" i="1"/>
  <c r="CI47" i="1"/>
  <c r="CI44" i="1"/>
  <c r="CI19" i="1"/>
  <c r="CI17" i="1"/>
  <c r="CI51" i="1"/>
  <c r="O51" i="1"/>
  <c r="Y27" i="1"/>
  <c r="BG51" i="1"/>
  <c r="BI51" i="1"/>
  <c r="AC51" i="1"/>
  <c r="U45" i="1"/>
  <c r="CI39" i="1"/>
  <c r="CI38" i="1"/>
  <c r="M51" i="1"/>
  <c r="BS51" i="1"/>
  <c r="BQ45" i="1"/>
  <c r="AI45" i="1"/>
  <c r="CI6" i="1"/>
  <c r="CI33" i="1"/>
  <c r="CI43" i="1"/>
  <c r="CI30" i="1"/>
  <c r="CI7" i="1"/>
  <c r="BK51" i="1"/>
  <c r="BG27" i="1"/>
  <c r="BO51" i="1"/>
  <c r="CE27" i="1"/>
  <c r="U51" i="1"/>
  <c r="W51" i="1"/>
  <c r="AS51" i="1"/>
  <c r="BU51" i="1"/>
  <c r="CE45" i="1"/>
  <c r="AY45" i="1"/>
  <c r="CG45" i="1"/>
  <c r="CI14" i="1"/>
  <c r="CI12" i="1"/>
  <c r="Q27" i="1"/>
  <c r="AQ27" i="1"/>
  <c r="BC27" i="1"/>
  <c r="Q51" i="1"/>
  <c r="CC27" i="1"/>
  <c r="BE51" i="1"/>
  <c r="CA27" i="1"/>
  <c r="K51" i="1"/>
  <c r="AK51" i="1"/>
  <c r="AM51" i="1"/>
  <c r="CA51" i="1"/>
  <c r="AU27" i="1"/>
  <c r="AK45" i="1"/>
  <c r="BS45" i="1"/>
  <c r="O45" i="1"/>
  <c r="AU51" i="1"/>
  <c r="AO27" i="1"/>
  <c r="CI28" i="1"/>
  <c r="CI50" i="1"/>
  <c r="CI21" i="1"/>
  <c r="CI23" i="1"/>
  <c r="BM23" i="1"/>
  <c r="CI18" i="1"/>
  <c r="CI29" i="1"/>
  <c r="BY51" i="1"/>
  <c r="AA51" i="1"/>
  <c r="AG51" i="1"/>
  <c r="W27" i="1"/>
  <c r="BA51" i="1"/>
  <c r="AY51" i="1"/>
  <c r="BM51" i="1"/>
  <c r="AM27" i="1"/>
  <c r="BA27" i="1"/>
  <c r="BM12" i="1"/>
  <c r="W45" i="1"/>
  <c r="BA45" i="1"/>
  <c r="BM45" i="1"/>
  <c r="BK27" i="1"/>
  <c r="AW20" i="1"/>
  <c r="CI5" i="1"/>
  <c r="CI52" i="1"/>
  <c r="CI10" i="1"/>
  <c r="CI13" i="1"/>
  <c r="CE51" i="1"/>
  <c r="BQ51" i="1"/>
  <c r="AO51" i="1"/>
  <c r="BW27" i="1"/>
  <c r="AG27" i="1"/>
  <c r="AW51" i="1"/>
  <c r="CC51" i="1"/>
  <c r="CA12" i="1"/>
  <c r="BW45" i="1"/>
  <c r="Q45" i="1"/>
  <c r="AM45" i="1"/>
  <c r="CI15" i="1"/>
  <c r="CI34" i="1"/>
  <c r="CI27" i="1"/>
  <c r="BE27" i="1"/>
  <c r="CI45" i="1"/>
  <c r="BO27" i="1"/>
  <c r="AY27" i="1"/>
  <c r="S51" i="1"/>
  <c r="AE51" i="1"/>
  <c r="BM27" i="1"/>
  <c r="M27" i="1"/>
  <c r="S27" i="1"/>
  <c r="Y51" i="1"/>
  <c r="BG45" i="1"/>
  <c r="AO45" i="1"/>
  <c r="BK45" i="1"/>
  <c r="K45" i="1"/>
  <c r="Y45" i="1"/>
  <c r="CI37" i="1"/>
  <c r="CI36" i="1"/>
  <c r="CI25" i="1"/>
  <c r="AW41" i="1"/>
  <c r="AC41" i="1"/>
  <c r="BC41" i="1"/>
  <c r="M3159" i="2"/>
  <c r="M1852" i="2"/>
  <c r="BE2402" i="2"/>
  <c r="AS41" i="1"/>
  <c r="O41" i="1"/>
  <c r="CG41" i="1"/>
  <c r="G2402" i="2"/>
  <c r="H2402" i="2" s="1"/>
  <c r="BH2402" i="2"/>
  <c r="Y41" i="1"/>
  <c r="AO41" i="1"/>
  <c r="U41" i="1"/>
  <c r="AK41" i="1"/>
  <c r="BA41" i="1"/>
  <c r="CE41" i="1"/>
  <c r="L2402" i="2"/>
  <c r="BS41" i="1"/>
  <c r="S41" i="1"/>
  <c r="CC41" i="1"/>
  <c r="CC2402" i="2"/>
  <c r="BG2402" i="2"/>
  <c r="AA41" i="1"/>
  <c r="BW41" i="1"/>
  <c r="AQ41" i="1"/>
  <c r="AU41" i="1"/>
  <c r="BI41" i="1"/>
  <c r="AM41" i="1"/>
  <c r="BU41" i="1"/>
  <c r="BE41" i="1"/>
  <c r="AE41" i="1"/>
  <c r="AY41" i="1"/>
  <c r="W41" i="1"/>
  <c r="Q41" i="1"/>
  <c r="BM41" i="1"/>
  <c r="AG41" i="1"/>
  <c r="K41" i="1"/>
  <c r="BO41" i="1"/>
  <c r="BY41" i="1"/>
  <c r="BK41" i="1"/>
  <c r="BQ41" i="1"/>
  <c r="W33" i="1"/>
  <c r="CA41" i="1"/>
  <c r="M41" i="1"/>
  <c r="BG41" i="1"/>
  <c r="AI34" i="1"/>
  <c r="BY34" i="1"/>
  <c r="M2923" i="2"/>
  <c r="G2926" i="2"/>
  <c r="H2926" i="2" s="1"/>
  <c r="BH2926" i="2"/>
  <c r="J2926" i="2"/>
  <c r="BF2926" i="2"/>
  <c r="BE2926" i="2"/>
  <c r="M2921" i="2"/>
  <c r="K2926" i="2"/>
  <c r="G2410" i="2"/>
  <c r="H2410" i="2" s="1"/>
  <c r="M1039" i="2"/>
  <c r="M2406" i="2"/>
  <c r="M1373" i="2"/>
  <c r="M2924" i="2"/>
  <c r="BF2402" i="2"/>
  <c r="BG1870" i="2"/>
  <c r="M2408" i="2"/>
  <c r="M1272" i="2"/>
  <c r="AD54" i="1"/>
  <c r="K2402" i="2"/>
  <c r="BY7" i="1"/>
  <c r="AM7" i="1"/>
  <c r="BU7" i="1"/>
  <c r="AI7" i="1"/>
  <c r="AQ7" i="1"/>
  <c r="AA7" i="1"/>
  <c r="AK7" i="1"/>
  <c r="BQ7" i="1"/>
  <c r="O27" i="1"/>
  <c r="M1857" i="2"/>
  <c r="BE34" i="1"/>
  <c r="AW21" i="1"/>
  <c r="AO12" i="1"/>
  <c r="AA28" i="1"/>
  <c r="AC27" i="1"/>
  <c r="AQ52" i="1"/>
  <c r="BF1870" i="2"/>
  <c r="G7" i="4"/>
  <c r="M737" i="2"/>
  <c r="G1870" i="2"/>
  <c r="H1870" i="2" s="1"/>
  <c r="BH1870" i="2"/>
  <c r="L1870" i="2"/>
  <c r="AE28" i="1"/>
  <c r="BK28" i="1"/>
  <c r="CG28" i="1"/>
  <c r="M130" i="2"/>
  <c r="M3233" i="2"/>
  <c r="M1360" i="3"/>
  <c r="M2915" i="2"/>
  <c r="M335" i="2"/>
  <c r="AU21" i="1"/>
  <c r="CC1870" i="2"/>
  <c r="K1870" i="2"/>
  <c r="BE1870" i="2"/>
  <c r="L2410" i="2"/>
  <c r="BH2410" i="2"/>
  <c r="M2919" i="2"/>
  <c r="BG2410" i="2"/>
  <c r="BF2410" i="2"/>
  <c r="BE2410" i="2"/>
  <c r="J2410" i="2"/>
  <c r="BH343" i="2"/>
  <c r="BG343" i="2"/>
  <c r="L343" i="2"/>
  <c r="K343" i="2"/>
  <c r="BE343" i="2"/>
  <c r="G343" i="2"/>
  <c r="H343" i="2" s="1"/>
  <c r="F37" i="4"/>
  <c r="K28" i="1"/>
  <c r="BS27" i="1"/>
  <c r="CA28" i="1"/>
  <c r="O28" i="1"/>
  <c r="M28" i="1"/>
  <c r="U27" i="1"/>
  <c r="CG27" i="1"/>
  <c r="M420" i="2"/>
  <c r="M831" i="2"/>
  <c r="BE28" i="1"/>
  <c r="AM28" i="1"/>
  <c r="AS28" i="1"/>
  <c r="BI28" i="1"/>
  <c r="BM34" i="1"/>
  <c r="Q34" i="1"/>
  <c r="CC34" i="1"/>
  <c r="M1868" i="2"/>
  <c r="AA34" i="1"/>
  <c r="BW34" i="1"/>
  <c r="CE34" i="1"/>
  <c r="BK34" i="1"/>
  <c r="K34" i="1"/>
  <c r="M34" i="1"/>
  <c r="AK34" i="1"/>
  <c r="CA34" i="1"/>
  <c r="M1663" i="2"/>
  <c r="M2623" i="2"/>
  <c r="CG34" i="1"/>
  <c r="Y34" i="1"/>
  <c r="G19" i="4"/>
  <c r="AK12" i="1"/>
  <c r="BA12" i="1"/>
  <c r="AY21" i="1"/>
  <c r="AI12" i="1"/>
  <c r="BW12" i="1"/>
  <c r="Q12" i="1"/>
  <c r="U12" i="1"/>
  <c r="K12" i="1"/>
  <c r="Y12" i="1"/>
  <c r="BC12" i="1"/>
  <c r="CG12" i="1"/>
  <c r="CC12" i="1"/>
  <c r="CE12" i="1"/>
  <c r="AM12" i="1"/>
  <c r="AA12" i="1"/>
  <c r="AQ12" i="1"/>
  <c r="AY12" i="1"/>
  <c r="M12" i="1"/>
  <c r="BQ12" i="1"/>
  <c r="AG12" i="1"/>
  <c r="BU12" i="1"/>
  <c r="AE12" i="1"/>
  <c r="BS12" i="1"/>
  <c r="BO12" i="1"/>
  <c r="BI12" i="1"/>
  <c r="AC12" i="1"/>
  <c r="AU12" i="1"/>
  <c r="BK12" i="1"/>
  <c r="BE12" i="1"/>
  <c r="AW12" i="1"/>
  <c r="BG12" i="1"/>
  <c r="W12" i="1"/>
  <c r="O12" i="1"/>
  <c r="M1969" i="2"/>
  <c r="M333" i="2"/>
  <c r="AS7" i="1"/>
  <c r="AS34" i="1"/>
  <c r="AA52" i="1"/>
  <c r="S12" i="1"/>
  <c r="BY12" i="1"/>
  <c r="G37" i="4"/>
  <c r="BA34" i="1"/>
  <c r="AS12" i="1"/>
  <c r="CG24" i="1"/>
  <c r="CG42" i="1"/>
  <c r="O52" i="1"/>
  <c r="CG32" i="1"/>
  <c r="CA52" i="1"/>
  <c r="J343" i="2"/>
  <c r="AQ34" i="1"/>
  <c r="AM34" i="1"/>
  <c r="BG34" i="1"/>
  <c r="AU34" i="1"/>
  <c r="BC34" i="1"/>
  <c r="AC34" i="1"/>
  <c r="AG34" i="1"/>
  <c r="BQ34" i="1"/>
  <c r="S34" i="1"/>
  <c r="BU34" i="1"/>
  <c r="U34" i="1"/>
  <c r="BS34" i="1"/>
  <c r="O34" i="1"/>
  <c r="AY34" i="1"/>
  <c r="AE34" i="1"/>
  <c r="AO34" i="1"/>
  <c r="AW34" i="1"/>
  <c r="CG48" i="1"/>
  <c r="M633" i="2"/>
  <c r="Q21" i="1"/>
  <c r="AO21" i="1"/>
  <c r="AS21" i="1"/>
  <c r="AC21" i="1"/>
  <c r="AK21" i="1"/>
  <c r="BS21" i="1"/>
  <c r="AE21" i="1"/>
  <c r="AM21" i="1"/>
  <c r="BG21" i="1"/>
  <c r="AG21" i="1"/>
  <c r="AA21" i="1"/>
  <c r="W21" i="1"/>
  <c r="U21" i="1"/>
  <c r="CA21" i="1"/>
  <c r="BU21" i="1"/>
  <c r="BE21" i="1"/>
  <c r="BO21" i="1"/>
  <c r="BM21" i="1"/>
  <c r="BQ21" i="1"/>
  <c r="BI21" i="1"/>
  <c r="AI21" i="1"/>
  <c r="AQ21" i="1"/>
  <c r="CG21" i="1"/>
  <c r="M21" i="1"/>
  <c r="BA21" i="1"/>
  <c r="BW21" i="1"/>
  <c r="M267" i="2"/>
  <c r="BS7" i="1"/>
  <c r="BM7" i="1"/>
  <c r="BC7" i="1"/>
  <c r="Q39" i="1"/>
  <c r="CC7" i="1"/>
  <c r="W7" i="1"/>
  <c r="K7" i="1"/>
  <c r="Y39" i="1"/>
  <c r="Y7" i="1"/>
  <c r="BG7" i="1"/>
  <c r="AE7" i="1"/>
  <c r="BE39" i="1"/>
  <c r="BI7" i="1"/>
  <c r="BW7" i="1"/>
  <c r="M581" i="2"/>
  <c r="BO7" i="1"/>
  <c r="BK7" i="1"/>
  <c r="AY7" i="1"/>
  <c r="CG7" i="1"/>
  <c r="S7" i="1"/>
  <c r="AG7" i="1"/>
  <c r="O7" i="1"/>
  <c r="CE7" i="1"/>
  <c r="AC7" i="1"/>
  <c r="M7" i="1"/>
  <c r="CA7" i="1"/>
  <c r="BE7" i="1"/>
  <c r="AW7" i="1"/>
  <c r="BA7" i="1"/>
  <c r="AU7" i="1"/>
  <c r="AO7" i="1"/>
  <c r="Q7" i="1"/>
  <c r="U7" i="1"/>
  <c r="AO39" i="1"/>
  <c r="AE39" i="1"/>
  <c r="BM39" i="1"/>
  <c r="BA39" i="1"/>
  <c r="AS39" i="1"/>
  <c r="AY39" i="1"/>
  <c r="AU39" i="1"/>
  <c r="BG39" i="1"/>
  <c r="AQ39" i="1"/>
  <c r="BI39" i="1"/>
  <c r="CC39" i="1"/>
  <c r="AG39" i="1"/>
  <c r="M1835" i="2"/>
  <c r="W39" i="1"/>
  <c r="AC39" i="1"/>
  <c r="BU39" i="1"/>
  <c r="AK39" i="1"/>
  <c r="U39" i="1"/>
  <c r="CE39" i="1"/>
  <c r="K39" i="1"/>
  <c r="M2295" i="2"/>
  <c r="AW39" i="1"/>
  <c r="AI39" i="1"/>
  <c r="BK39" i="1"/>
  <c r="O39" i="1"/>
  <c r="CA39" i="1"/>
  <c r="AA39" i="1"/>
  <c r="M1721" i="2"/>
  <c r="AM39" i="1"/>
  <c r="BY39" i="1"/>
  <c r="S39" i="1"/>
  <c r="BQ39" i="1"/>
  <c r="BW39" i="1"/>
  <c r="CG39" i="1"/>
  <c r="BC39" i="1"/>
  <c r="BS39" i="1"/>
  <c r="M39" i="1"/>
  <c r="F38" i="4" s="1"/>
  <c r="BO39" i="1"/>
  <c r="S21" i="1"/>
  <c r="O21" i="1"/>
  <c r="BY21" i="1"/>
  <c r="K21" i="1"/>
  <c r="K3" i="1"/>
  <c r="BA52" i="1"/>
  <c r="M2526" i="2"/>
  <c r="CE50" i="1"/>
  <c r="AG4" i="1"/>
  <c r="BQ4" i="1"/>
  <c r="CC16" i="1"/>
  <c r="BI34" i="1"/>
  <c r="BC21" i="1"/>
  <c r="BK21" i="1"/>
  <c r="Y21" i="1"/>
  <c r="S4" i="1"/>
  <c r="CG52" i="1"/>
  <c r="CC52" i="1"/>
  <c r="AU52" i="1"/>
  <c r="BG4" i="1"/>
  <c r="BG52" i="1"/>
  <c r="Q52" i="1"/>
  <c r="CN35" i="1"/>
  <c r="AS4" i="1"/>
  <c r="BE52" i="1"/>
  <c r="AO52" i="1"/>
  <c r="BC4" i="1"/>
  <c r="BO4" i="1"/>
  <c r="AC52" i="1"/>
  <c r="AI52" i="1"/>
  <c r="BQ52" i="1"/>
  <c r="AY4" i="1"/>
  <c r="M4" i="1"/>
  <c r="AC4" i="1"/>
  <c r="BA4" i="1"/>
  <c r="AM52" i="1"/>
  <c r="K52" i="1"/>
  <c r="AK52" i="1"/>
  <c r="AA4" i="1"/>
  <c r="BM4" i="1"/>
  <c r="Y4" i="1"/>
  <c r="CE4" i="1"/>
  <c r="W4" i="1"/>
  <c r="AG52" i="1"/>
  <c r="AS52" i="1"/>
  <c r="U52" i="1"/>
  <c r="AI4" i="1"/>
  <c r="BW4" i="1"/>
  <c r="CA4" i="1"/>
  <c r="M2216" i="2"/>
  <c r="BU4" i="1"/>
  <c r="M2071" i="2"/>
  <c r="AW52" i="1"/>
  <c r="BK52" i="1"/>
  <c r="AE52" i="1"/>
  <c r="BY4" i="1"/>
  <c r="U4" i="1"/>
  <c r="BI52" i="1"/>
  <c r="BW52" i="1"/>
  <c r="M52" i="1"/>
  <c r="AU4" i="1"/>
  <c r="K4" i="1"/>
  <c r="Q4" i="1"/>
  <c r="AY52" i="1"/>
  <c r="S52" i="1"/>
  <c r="BY52" i="1"/>
  <c r="AM4" i="1"/>
  <c r="BU52" i="1"/>
  <c r="BC52" i="1"/>
  <c r="CE52" i="1"/>
  <c r="AE4" i="1"/>
  <c r="AO4" i="1"/>
  <c r="AQ4" i="1"/>
  <c r="BI4" i="1"/>
  <c r="M2126" i="2"/>
  <c r="CC4" i="1"/>
  <c r="CG4" i="1"/>
  <c r="CE21" i="1"/>
  <c r="CC21" i="1"/>
  <c r="M113" i="2"/>
  <c r="AW4" i="1"/>
  <c r="O4" i="1"/>
  <c r="BK4" i="1"/>
  <c r="F34" i="4"/>
  <c r="BS4" i="1"/>
  <c r="BM52" i="1"/>
  <c r="W52" i="1"/>
  <c r="BS52" i="1"/>
  <c r="M932" i="2"/>
  <c r="M1462" i="2"/>
  <c r="AK4" i="1"/>
  <c r="BE4" i="1"/>
  <c r="Y52" i="1"/>
  <c r="BO52" i="1"/>
  <c r="G34" i="4"/>
  <c r="CP35" i="1"/>
  <c r="M1816" i="2"/>
  <c r="CN11" i="1"/>
  <c r="CQ11" i="1"/>
  <c r="I11" i="1"/>
  <c r="H11" i="1"/>
  <c r="CP11" i="1"/>
  <c r="CO11" i="1"/>
  <c r="F10" i="4"/>
  <c r="G11" i="1"/>
  <c r="G10" i="4"/>
  <c r="AE36" i="1"/>
  <c r="BC36" i="1"/>
  <c r="CG36" i="1"/>
  <c r="CA36" i="1"/>
  <c r="CE36" i="1"/>
  <c r="AG36" i="1"/>
  <c r="AC36" i="1"/>
  <c r="BI36" i="1"/>
  <c r="S36" i="1"/>
  <c r="BG36" i="1"/>
  <c r="AU36" i="1"/>
  <c r="AA36" i="1"/>
  <c r="AS36" i="1"/>
  <c r="AM36" i="1"/>
  <c r="BE36" i="1"/>
  <c r="BA36" i="1"/>
  <c r="BS36" i="1"/>
  <c r="AQ36" i="1"/>
  <c r="M36" i="1"/>
  <c r="BK36" i="1"/>
  <c r="AY36" i="1"/>
  <c r="BQ36" i="1"/>
  <c r="AI36" i="1"/>
  <c r="BU36" i="1"/>
  <c r="Y36" i="1"/>
  <c r="O36" i="1"/>
  <c r="BY36" i="1"/>
  <c r="AO36" i="1"/>
  <c r="BO36" i="1"/>
  <c r="AK36" i="1"/>
  <c r="U36" i="1"/>
  <c r="AW36" i="1"/>
  <c r="BW36" i="1"/>
  <c r="W36" i="1"/>
  <c r="Q36" i="1"/>
  <c r="K36" i="1"/>
  <c r="BM36" i="1"/>
  <c r="CC36" i="1"/>
  <c r="M70" i="2"/>
  <c r="CG3" i="1"/>
  <c r="AO3" i="1"/>
  <c r="AY3" i="1"/>
  <c r="Q3" i="1"/>
  <c r="O3" i="1"/>
  <c r="BK3" i="1"/>
  <c r="BM3" i="1"/>
  <c r="BW3" i="1"/>
  <c r="U3" i="1"/>
  <c r="BE3" i="1"/>
  <c r="CE3" i="1"/>
  <c r="S3" i="1"/>
  <c r="AC3" i="1"/>
  <c r="AI3" i="1"/>
  <c r="BU3" i="1"/>
  <c r="AA3" i="1"/>
  <c r="CC3" i="1"/>
  <c r="AQ3" i="1"/>
  <c r="BA3" i="1"/>
  <c r="AK3" i="1"/>
  <c r="AG3" i="1"/>
  <c r="BO3" i="1"/>
  <c r="BY3" i="1"/>
  <c r="AS3" i="1"/>
  <c r="W3" i="1"/>
  <c r="M3" i="1"/>
  <c r="BG3" i="1"/>
  <c r="AW3" i="1"/>
  <c r="AU3" i="1"/>
  <c r="AE3" i="1"/>
  <c r="BI3" i="1"/>
  <c r="BS3" i="1"/>
  <c r="BC3" i="1"/>
  <c r="BQ3" i="1"/>
  <c r="Y3" i="1"/>
  <c r="CA3" i="1"/>
  <c r="AM3" i="1"/>
  <c r="AG10" i="1"/>
  <c r="AQ10" i="1"/>
  <c r="AC10" i="1"/>
  <c r="Q10" i="1"/>
  <c r="BM10" i="1"/>
  <c r="AU10" i="1"/>
  <c r="U10" i="1"/>
  <c r="BI10" i="1"/>
  <c r="M10" i="1"/>
  <c r="AK10" i="1"/>
  <c r="BA10" i="1"/>
  <c r="Y10" i="1"/>
  <c r="BU10" i="1"/>
  <c r="BC10" i="1"/>
  <c r="AY10" i="1"/>
  <c r="O10" i="1"/>
  <c r="BY10" i="1"/>
  <c r="BG10" i="1"/>
  <c r="AO10" i="1"/>
  <c r="BE10" i="1"/>
  <c r="BQ10" i="1"/>
  <c r="BK10" i="1"/>
  <c r="AI10" i="1"/>
  <c r="AS10" i="1"/>
  <c r="K10" i="1"/>
  <c r="AW10" i="1"/>
  <c r="AE10" i="1"/>
  <c r="BO10" i="1"/>
  <c r="W10" i="1"/>
  <c r="BS10" i="1"/>
  <c r="CG10" i="1"/>
  <c r="S10" i="1"/>
  <c r="AA10" i="1"/>
  <c r="BW10" i="1"/>
  <c r="CA10" i="1"/>
  <c r="AM10" i="1"/>
  <c r="CC10" i="1"/>
  <c r="CE10" i="1"/>
  <c r="CG6" i="1"/>
  <c r="BK6" i="1"/>
  <c r="BS6" i="1"/>
  <c r="CC6" i="1"/>
  <c r="BW6" i="1"/>
  <c r="AC6" i="1"/>
  <c r="AO6" i="1"/>
  <c r="O6" i="1"/>
  <c r="BA6" i="1"/>
  <c r="BM6" i="1"/>
  <c r="Q6" i="1"/>
  <c r="BY6" i="1"/>
  <c r="S6" i="1"/>
  <c r="Y6" i="1"/>
  <c r="AE6" i="1"/>
  <c r="AQ6" i="1"/>
  <c r="AA6" i="1"/>
  <c r="K6" i="1"/>
  <c r="BC6" i="1"/>
  <c r="BO6" i="1"/>
  <c r="AI6" i="1"/>
  <c r="AU6" i="1"/>
  <c r="CA6" i="1"/>
  <c r="U6" i="1"/>
  <c r="AW6" i="1"/>
  <c r="CE6" i="1"/>
  <c r="AG6" i="1"/>
  <c r="AS6" i="1"/>
  <c r="AY6" i="1"/>
  <c r="W6" i="1"/>
  <c r="BE6" i="1"/>
  <c r="BQ6" i="1"/>
  <c r="BG6" i="1"/>
  <c r="AK6" i="1"/>
  <c r="M6" i="1"/>
  <c r="BU6" i="1"/>
  <c r="BI6" i="1"/>
  <c r="AM6" i="1"/>
  <c r="CG44" i="1"/>
  <c r="BI44" i="1"/>
  <c r="BW44" i="1"/>
  <c r="AI44" i="1"/>
  <c r="BC44" i="1"/>
  <c r="BE44" i="1"/>
  <c r="W44" i="1"/>
  <c r="AO44" i="1"/>
  <c r="AG44" i="1"/>
  <c r="BM44" i="1"/>
  <c r="CA44" i="1"/>
  <c r="AA44" i="1"/>
  <c r="BO44" i="1"/>
  <c r="M44" i="1"/>
  <c r="BK44" i="1"/>
  <c r="AC44" i="1"/>
  <c r="BQ44" i="1"/>
  <c r="AM44" i="1"/>
  <c r="O44" i="1"/>
  <c r="AQ44" i="1"/>
  <c r="BU44" i="1"/>
  <c r="CE44" i="1"/>
  <c r="BA44" i="1"/>
  <c r="BG44" i="1"/>
  <c r="AU44" i="1"/>
  <c r="U44" i="1"/>
  <c r="AK44" i="1"/>
  <c r="CC44" i="1"/>
  <c r="BS44" i="1"/>
  <c r="BY44" i="1"/>
  <c r="AW44" i="1"/>
  <c r="Q44" i="1"/>
  <c r="Y44" i="1"/>
  <c r="AY44" i="1"/>
  <c r="K44" i="1"/>
  <c r="AS44" i="1"/>
  <c r="AE44" i="1"/>
  <c r="S44" i="1"/>
  <c r="BK31" i="1"/>
  <c r="AY31" i="1"/>
  <c r="AU31" i="1"/>
  <c r="AW31" i="1"/>
  <c r="BO31" i="1"/>
  <c r="BS31" i="1"/>
  <c r="BG31" i="1"/>
  <c r="AM31" i="1"/>
  <c r="Y31" i="1"/>
  <c r="M31" i="1"/>
  <c r="AC31" i="1"/>
  <c r="O31" i="1"/>
  <c r="BQ31" i="1"/>
  <c r="W31" i="1"/>
  <c r="BY31" i="1"/>
  <c r="AE31" i="1"/>
  <c r="Q31" i="1"/>
  <c r="BU31" i="1"/>
  <c r="CG31" i="1"/>
  <c r="AO31" i="1"/>
  <c r="AG31" i="1"/>
  <c r="S31" i="1"/>
  <c r="AS31" i="1"/>
  <c r="K31" i="1"/>
  <c r="CC31" i="1"/>
  <c r="CE31" i="1"/>
  <c r="U31" i="1"/>
  <c r="AI31" i="1"/>
  <c r="BA31" i="1"/>
  <c r="BI31" i="1"/>
  <c r="BM31" i="1"/>
  <c r="AA31" i="1"/>
  <c r="AQ31" i="1"/>
  <c r="AK31" i="1"/>
  <c r="BE31" i="1"/>
  <c r="BW31" i="1"/>
  <c r="BC31" i="1"/>
  <c r="CA31" i="1"/>
  <c r="M1905" i="2"/>
  <c r="W29" i="1"/>
  <c r="O29" i="1"/>
  <c r="U29" i="1"/>
  <c r="Q29" i="1"/>
  <c r="BM29" i="1"/>
  <c r="M29" i="1"/>
  <c r="BO29" i="1"/>
  <c r="AE29" i="1"/>
  <c r="BY29" i="1"/>
  <c r="AS29" i="1"/>
  <c r="AM29" i="1"/>
  <c r="CG29" i="1"/>
  <c r="BC29" i="1"/>
  <c r="AY29" i="1"/>
  <c r="K29" i="1"/>
  <c r="AA29" i="1"/>
  <c r="BE29" i="1"/>
  <c r="AI29" i="1"/>
  <c r="AO29" i="1"/>
  <c r="BU29" i="1"/>
  <c r="CE29" i="1"/>
  <c r="CA29" i="1"/>
  <c r="AG29" i="1"/>
  <c r="CC29" i="1"/>
  <c r="AU29" i="1"/>
  <c r="S29" i="1"/>
  <c r="BA29" i="1"/>
  <c r="BW29" i="1"/>
  <c r="AQ29" i="1"/>
  <c r="BI29" i="1"/>
  <c r="BS29" i="1"/>
  <c r="Y29" i="1"/>
  <c r="AW29" i="1"/>
  <c r="BK29" i="1"/>
  <c r="BG29" i="1"/>
  <c r="AC29" i="1"/>
  <c r="AK29" i="1"/>
  <c r="BQ29" i="1"/>
  <c r="M2333" i="2"/>
  <c r="CG37" i="1"/>
  <c r="Q37" i="1"/>
  <c r="BE37" i="1"/>
  <c r="W37" i="1"/>
  <c r="BS37" i="1"/>
  <c r="O37" i="1"/>
  <c r="AI37" i="1"/>
  <c r="CA37" i="1"/>
  <c r="Y37" i="1"/>
  <c r="S37" i="1"/>
  <c r="AA37" i="1"/>
  <c r="BG37" i="1"/>
  <c r="K37" i="1"/>
  <c r="AQ37" i="1"/>
  <c r="AY37" i="1"/>
  <c r="AK37" i="1"/>
  <c r="BO37" i="1"/>
  <c r="BW37" i="1"/>
  <c r="BI37" i="1"/>
  <c r="M37" i="1"/>
  <c r="AC37" i="1"/>
  <c r="AM37" i="1"/>
  <c r="U37" i="1"/>
  <c r="BA37" i="1"/>
  <c r="AO37" i="1"/>
  <c r="BU37" i="1"/>
  <c r="AS37" i="1"/>
  <c r="BY37" i="1"/>
  <c r="AW37" i="1"/>
  <c r="CE37" i="1"/>
  <c r="BC37" i="1"/>
  <c r="BQ37" i="1"/>
  <c r="AE37" i="1"/>
  <c r="BK37" i="1"/>
  <c r="AU37" i="1"/>
  <c r="BM37" i="1"/>
  <c r="AG37" i="1"/>
  <c r="CC37" i="1"/>
  <c r="CG14" i="1"/>
  <c r="Q14" i="1"/>
  <c r="AG14" i="1"/>
  <c r="AS14" i="1"/>
  <c r="AE14" i="1"/>
  <c r="O14" i="1"/>
  <c r="K14" i="1"/>
  <c r="BE14" i="1"/>
  <c r="BQ14" i="1"/>
  <c r="AM14" i="1"/>
  <c r="AQ14" i="1"/>
  <c r="CE14" i="1"/>
  <c r="U14" i="1"/>
  <c r="M14" i="1"/>
  <c r="AI14" i="1"/>
  <c r="W14" i="1"/>
  <c r="BA14" i="1"/>
  <c r="CC14" i="1"/>
  <c r="BO14" i="1"/>
  <c r="AC14" i="1"/>
  <c r="BG14" i="1"/>
  <c r="AU14" i="1"/>
  <c r="BC14" i="1"/>
  <c r="AY14" i="1"/>
  <c r="AK14" i="1"/>
  <c r="BS14" i="1"/>
  <c r="BK14" i="1"/>
  <c r="BW14" i="1"/>
  <c r="BI14" i="1"/>
  <c r="Y14" i="1"/>
  <c r="BY14" i="1"/>
  <c r="AO14" i="1"/>
  <c r="AW14" i="1"/>
  <c r="CA14" i="1"/>
  <c r="BM14" i="1"/>
  <c r="BU14" i="1"/>
  <c r="S14" i="1"/>
  <c r="AA14" i="1"/>
  <c r="Q30" i="1"/>
  <c r="BI30" i="1"/>
  <c r="BK30" i="1"/>
  <c r="BU30" i="1"/>
  <c r="CG30" i="1"/>
  <c r="BS30" i="1"/>
  <c r="BM30" i="1"/>
  <c r="BO30" i="1"/>
  <c r="BG30" i="1"/>
  <c r="BA30" i="1"/>
  <c r="BC30" i="1"/>
  <c r="AC30" i="1"/>
  <c r="AO30" i="1"/>
  <c r="AQ30" i="1"/>
  <c r="AA30" i="1"/>
  <c r="AG30" i="1"/>
  <c r="BY30" i="1"/>
  <c r="W30" i="1"/>
  <c r="U30" i="1"/>
  <c r="S30" i="1"/>
  <c r="AW30" i="1"/>
  <c r="AK30" i="1"/>
  <c r="AU30" i="1"/>
  <c r="O30" i="1"/>
  <c r="BQ30" i="1"/>
  <c r="AY30" i="1"/>
  <c r="BW30" i="1"/>
  <c r="BE30" i="1"/>
  <c r="AI30" i="1"/>
  <c r="AM30" i="1"/>
  <c r="AS30" i="1"/>
  <c r="AE30" i="1"/>
  <c r="CA30" i="1"/>
  <c r="Y30" i="1"/>
  <c r="M30" i="1"/>
  <c r="CE30" i="1"/>
  <c r="CC30" i="1"/>
  <c r="K30" i="1"/>
  <c r="BG26" i="1"/>
  <c r="AQ26" i="1"/>
  <c r="AE26" i="1"/>
  <c r="U26" i="1"/>
  <c r="AM26" i="1"/>
  <c r="AY26" i="1"/>
  <c r="M26" i="1"/>
  <c r="S26" i="1"/>
  <c r="O26" i="1"/>
  <c r="BE26" i="1"/>
  <c r="AA26" i="1"/>
  <c r="K26" i="1"/>
  <c r="BK26" i="1"/>
  <c r="CA26" i="1"/>
  <c r="BU26" i="1"/>
  <c r="AS26" i="1"/>
  <c r="BY26" i="1"/>
  <c r="AW26" i="1"/>
  <c r="BC26" i="1"/>
  <c r="Y26" i="1"/>
  <c r="AC26" i="1"/>
  <c r="BW26" i="1"/>
  <c r="BI26" i="1"/>
  <c r="CG26" i="1"/>
  <c r="BM26" i="1"/>
  <c r="AO26" i="1"/>
  <c r="W26" i="1"/>
  <c r="BS26" i="1"/>
  <c r="AI26" i="1"/>
  <c r="BA26" i="1"/>
  <c r="AK26" i="1"/>
  <c r="BO26" i="1"/>
  <c r="BQ26" i="1"/>
  <c r="Q26" i="1"/>
  <c r="AU26" i="1"/>
  <c r="AG26" i="1"/>
  <c r="CE26" i="1"/>
  <c r="CC26" i="1"/>
  <c r="Q40" i="1"/>
  <c r="AW40" i="1"/>
  <c r="CA40" i="1"/>
  <c r="O40" i="1"/>
  <c r="BU40" i="1"/>
  <c r="BK40" i="1"/>
  <c r="S40" i="1"/>
  <c r="AA40" i="1"/>
  <c r="BM40" i="1"/>
  <c r="AG40" i="1"/>
  <c r="AQ40" i="1"/>
  <c r="AY40" i="1"/>
  <c r="BE40" i="1"/>
  <c r="BO40" i="1"/>
  <c r="BW40" i="1"/>
  <c r="AI40" i="1"/>
  <c r="U40" i="1"/>
  <c r="AC40" i="1"/>
  <c r="BS40" i="1"/>
  <c r="BY40" i="1"/>
  <c r="CC40" i="1"/>
  <c r="BG40" i="1"/>
  <c r="AS40" i="1"/>
  <c r="AE40" i="1"/>
  <c r="AU40" i="1"/>
  <c r="CE40" i="1"/>
  <c r="AK40" i="1"/>
  <c r="BQ40" i="1"/>
  <c r="AM40" i="1"/>
  <c r="BC40" i="1"/>
  <c r="BI40" i="1"/>
  <c r="W40" i="1"/>
  <c r="BA40" i="1"/>
  <c r="M40" i="1"/>
  <c r="AO40" i="1"/>
  <c r="Y40" i="1"/>
  <c r="K40" i="1"/>
  <c r="CG40" i="1"/>
  <c r="U43" i="1"/>
  <c r="AA43" i="1"/>
  <c r="AG43" i="1"/>
  <c r="BU43" i="1"/>
  <c r="AK43" i="1"/>
  <c r="AQ43" i="1"/>
  <c r="AW43" i="1"/>
  <c r="Q43" i="1"/>
  <c r="BA43" i="1"/>
  <c r="BG43" i="1"/>
  <c r="BM43" i="1"/>
  <c r="BQ43" i="1"/>
  <c r="BW43" i="1"/>
  <c r="AI43" i="1"/>
  <c r="AU43" i="1"/>
  <c r="BE43" i="1"/>
  <c r="W43" i="1"/>
  <c r="AC43" i="1"/>
  <c r="AY43" i="1"/>
  <c r="BK43" i="1"/>
  <c r="CA43" i="1"/>
  <c r="AM43" i="1"/>
  <c r="AS43" i="1"/>
  <c r="BO43" i="1"/>
  <c r="BC43" i="1"/>
  <c r="BI43" i="1"/>
  <c r="S43" i="1"/>
  <c r="AO43" i="1"/>
  <c r="BS43" i="1"/>
  <c r="BY43" i="1"/>
  <c r="M43" i="1"/>
  <c r="CG43" i="1"/>
  <c r="Y43" i="1"/>
  <c r="AE43" i="1"/>
  <c r="O43" i="1"/>
  <c r="CC43" i="1"/>
  <c r="CE43" i="1"/>
  <c r="K43" i="1"/>
  <c r="CG18" i="1"/>
  <c r="CC18" i="1"/>
  <c r="CE18" i="1"/>
  <c r="BU18" i="1"/>
  <c r="BI18" i="1"/>
  <c r="AQ18" i="1"/>
  <c r="U18" i="1"/>
  <c r="AA18" i="1"/>
  <c r="AM18" i="1"/>
  <c r="AS18" i="1"/>
  <c r="AY18" i="1"/>
  <c r="BK18" i="1"/>
  <c r="O18" i="1"/>
  <c r="BW18" i="1"/>
  <c r="AO18" i="1"/>
  <c r="M18" i="1"/>
  <c r="Y18" i="1"/>
  <c r="AE18" i="1"/>
  <c r="BM18" i="1"/>
  <c r="Q18" i="1"/>
  <c r="K18" i="1"/>
  <c r="BC18" i="1"/>
  <c r="BA18" i="1"/>
  <c r="AC18" i="1"/>
  <c r="CA18" i="1"/>
  <c r="BO18" i="1"/>
  <c r="W18" i="1"/>
  <c r="AG18" i="1"/>
  <c r="BQ18" i="1"/>
  <c r="AU18" i="1"/>
  <c r="BE18" i="1"/>
  <c r="BY18" i="1"/>
  <c r="BS18" i="1"/>
  <c r="AI18" i="1"/>
  <c r="S18" i="1"/>
  <c r="AW18" i="1"/>
  <c r="BG18" i="1"/>
  <c r="AK18" i="1"/>
  <c r="CG49" i="1"/>
  <c r="AE49" i="1"/>
  <c r="BQ49" i="1"/>
  <c r="AG49" i="1"/>
  <c r="CE49" i="1"/>
  <c r="BS49" i="1"/>
  <c r="BI49" i="1"/>
  <c r="AS49" i="1"/>
  <c r="BU49" i="1"/>
  <c r="BE49" i="1"/>
  <c r="BA49" i="1"/>
  <c r="AQ49" i="1"/>
  <c r="AY49" i="1"/>
  <c r="BC49" i="1"/>
  <c r="BO49" i="1"/>
  <c r="O49" i="1"/>
  <c r="Y49" i="1"/>
  <c r="CA49" i="1"/>
  <c r="BM49" i="1"/>
  <c r="K49" i="1"/>
  <c r="S49" i="1"/>
  <c r="U49" i="1"/>
  <c r="AK49" i="1"/>
  <c r="AA49" i="1"/>
  <c r="AO49" i="1"/>
  <c r="BW49" i="1"/>
  <c r="BY49" i="1"/>
  <c r="AC49" i="1"/>
  <c r="W49" i="1"/>
  <c r="CC49" i="1"/>
  <c r="AM49" i="1"/>
  <c r="AI49" i="1"/>
  <c r="BK49" i="1"/>
  <c r="AU49" i="1"/>
  <c r="AW49" i="1"/>
  <c r="M49" i="1"/>
  <c r="BG49" i="1"/>
  <c r="Q49" i="1"/>
  <c r="O17" i="1"/>
  <c r="BK17" i="1"/>
  <c r="Y17" i="1"/>
  <c r="BE17" i="1"/>
  <c r="AW17" i="1"/>
  <c r="BC17" i="1"/>
  <c r="CA17" i="1"/>
  <c r="BW17" i="1"/>
  <c r="AA17" i="1"/>
  <c r="BG17" i="1"/>
  <c r="AM17" i="1"/>
  <c r="BO17" i="1"/>
  <c r="S17" i="1"/>
  <c r="U17" i="1"/>
  <c r="AC17" i="1"/>
  <c r="CE17" i="1"/>
  <c r="BA17" i="1"/>
  <c r="AQ17" i="1"/>
  <c r="BM17" i="1"/>
  <c r="CC17" i="1"/>
  <c r="BQ17" i="1"/>
  <c r="AK17" i="1"/>
  <c r="W17" i="1"/>
  <c r="M17" i="1"/>
  <c r="Q17" i="1"/>
  <c r="BS17" i="1"/>
  <c r="CG17" i="1"/>
  <c r="AE17" i="1"/>
  <c r="AS17" i="1"/>
  <c r="BI17" i="1"/>
  <c r="K17" i="1"/>
  <c r="AY17" i="1"/>
  <c r="AG17" i="1"/>
  <c r="AU17" i="1"/>
  <c r="BY17" i="1"/>
  <c r="AO17" i="1"/>
  <c r="BU17" i="1"/>
  <c r="AI17" i="1"/>
  <c r="M1227" i="2"/>
  <c r="BC19" i="1"/>
  <c r="Y19" i="1"/>
  <c r="BE19" i="1"/>
  <c r="U19" i="1"/>
  <c r="AE19" i="1"/>
  <c r="CA19" i="1"/>
  <c r="AQ19" i="1"/>
  <c r="Q19" i="1"/>
  <c r="O19" i="1"/>
  <c r="S19" i="1"/>
  <c r="AY19" i="1"/>
  <c r="AK19" i="1"/>
  <c r="BU19" i="1"/>
  <c r="BW19" i="1"/>
  <c r="BM19" i="1"/>
  <c r="AS19" i="1"/>
  <c r="BY19" i="1"/>
  <c r="AO19" i="1"/>
  <c r="AC19" i="1"/>
  <c r="W19" i="1"/>
  <c r="M19" i="1"/>
  <c r="AM19" i="1"/>
  <c r="CC19" i="1"/>
  <c r="BK19" i="1"/>
  <c r="AG19" i="1"/>
  <c r="AW19" i="1"/>
  <c r="CE19" i="1"/>
  <c r="BG19" i="1"/>
  <c r="BO19" i="1"/>
  <c r="AA19" i="1"/>
  <c r="CG19" i="1"/>
  <c r="AI19" i="1"/>
  <c r="AU19" i="1"/>
  <c r="K19" i="1"/>
  <c r="BI19" i="1"/>
  <c r="BA19" i="1"/>
  <c r="BS19" i="1"/>
  <c r="BQ19" i="1"/>
  <c r="M587" i="2"/>
  <c r="M3061" i="2"/>
  <c r="M348" i="2"/>
  <c r="M207" i="2"/>
  <c r="M2458" i="2"/>
  <c r="M172" i="3"/>
  <c r="BM50" i="1"/>
  <c r="Q50" i="1"/>
  <c r="BY50" i="1"/>
  <c r="BI50" i="1"/>
  <c r="BU50" i="1"/>
  <c r="AK50" i="1"/>
  <c r="AC50" i="1"/>
  <c r="AM50" i="1"/>
  <c r="M2786" i="2"/>
  <c r="CD2787" i="2"/>
  <c r="K2787" i="2"/>
  <c r="G2787" i="2"/>
  <c r="H2787" i="2" s="1"/>
  <c r="L2787" i="2"/>
  <c r="BE2787" i="2"/>
  <c r="BF2787" i="2"/>
  <c r="BG2787" i="2"/>
  <c r="J2787" i="2"/>
  <c r="BH2787" i="2"/>
  <c r="D2788" i="2"/>
  <c r="E2788" i="2"/>
  <c r="BA2788" i="2"/>
  <c r="BB2788" i="2"/>
  <c r="BD2788" i="2"/>
  <c r="BC2788" i="2"/>
  <c r="G35" i="1"/>
  <c r="A34" i="4" s="1"/>
  <c r="H35" i="1"/>
  <c r="CQ35" i="1"/>
  <c r="CO35" i="1"/>
  <c r="I35" i="1"/>
  <c r="CE16" i="1"/>
  <c r="AS50" i="1"/>
  <c r="BE50" i="1"/>
  <c r="CA50" i="1"/>
  <c r="M50" i="1"/>
  <c r="BO50" i="1"/>
  <c r="AA50" i="1"/>
  <c r="AI16" i="1"/>
  <c r="AU16" i="1"/>
  <c r="K16" i="1"/>
  <c r="BO16" i="1"/>
  <c r="BM16" i="1"/>
  <c r="AM16" i="1"/>
  <c r="AW16" i="1"/>
  <c r="BS16" i="1"/>
  <c r="M16" i="1"/>
  <c r="AC16" i="1"/>
  <c r="AS16" i="1"/>
  <c r="AA16" i="1"/>
  <c r="AK16" i="1"/>
  <c r="BC16" i="1"/>
  <c r="Y16" i="1"/>
  <c r="U16" i="1"/>
  <c r="BK16" i="1"/>
  <c r="BG16" i="1"/>
  <c r="BY16" i="1"/>
  <c r="Q16" i="1"/>
  <c r="AY16" i="1"/>
  <c r="BW16" i="1"/>
  <c r="AQ16" i="1"/>
  <c r="BA16" i="1"/>
  <c r="AO16" i="1"/>
  <c r="AG16" i="1"/>
  <c r="O16" i="1"/>
  <c r="AE16" i="1"/>
  <c r="W16" i="1"/>
  <c r="BE16" i="1"/>
  <c r="S16" i="1"/>
  <c r="BI16" i="1"/>
  <c r="BU16" i="1"/>
  <c r="BQ16" i="1"/>
  <c r="CA16" i="1"/>
  <c r="CG16" i="1"/>
  <c r="AW50" i="1"/>
  <c r="AY50" i="1"/>
  <c r="BS50" i="1"/>
  <c r="Y50" i="1"/>
  <c r="BW50" i="1"/>
  <c r="AI50" i="1"/>
  <c r="CC50" i="1"/>
  <c r="W50" i="1"/>
  <c r="U50" i="1"/>
  <c r="BA50" i="1"/>
  <c r="AU50" i="1"/>
  <c r="K50" i="1"/>
  <c r="BK50" i="1"/>
  <c r="AG50" i="1"/>
  <c r="S50" i="1"/>
  <c r="AE50" i="1"/>
  <c r="CG50" i="1"/>
  <c r="AQ50" i="1"/>
  <c r="BG50" i="1"/>
  <c r="AO50" i="1"/>
  <c r="BQ50" i="1"/>
  <c r="O50" i="1"/>
  <c r="BC50" i="1"/>
  <c r="CE22" i="1"/>
  <c r="CG22" i="1"/>
  <c r="CC22" i="1"/>
  <c r="CE32" i="1"/>
  <c r="CC32" i="1"/>
  <c r="CC42" i="1"/>
  <c r="CE42" i="1"/>
  <c r="CC48" i="1"/>
  <c r="CE48" i="1"/>
  <c r="CE24" i="1"/>
  <c r="CC24" i="1"/>
  <c r="I52" i="4"/>
  <c r="B52" i="4"/>
  <c r="D52" i="4"/>
  <c r="A52" i="4"/>
  <c r="C52" i="4"/>
  <c r="M1847" i="2"/>
  <c r="M1288" i="2"/>
  <c r="M1246" i="2"/>
  <c r="O32" i="1"/>
  <c r="AA32" i="1"/>
  <c r="AE32" i="1"/>
  <c r="AI32" i="1"/>
  <c r="Y32" i="1"/>
  <c r="AC32" i="1"/>
  <c r="U32" i="1"/>
  <c r="BA32" i="1"/>
  <c r="Q32" i="1"/>
  <c r="BG32" i="1"/>
  <c r="BO32" i="1"/>
  <c r="K32" i="1"/>
  <c r="M32" i="1"/>
  <c r="AM32" i="1"/>
  <c r="BW32" i="1"/>
  <c r="AG32" i="1"/>
  <c r="BC32" i="1"/>
  <c r="AS32" i="1"/>
  <c r="BQ32" i="1"/>
  <c r="BS32" i="1"/>
  <c r="BI32" i="1"/>
  <c r="AK32" i="1"/>
  <c r="BU32" i="1"/>
  <c r="BK32" i="1"/>
  <c r="BM32" i="1"/>
  <c r="S32" i="1"/>
  <c r="AO32" i="1"/>
  <c r="BY32" i="1"/>
  <c r="AW32" i="1"/>
  <c r="BE32" i="1"/>
  <c r="AU32" i="1"/>
  <c r="AY32" i="1"/>
  <c r="W32" i="1"/>
  <c r="AQ32" i="1"/>
  <c r="CA32" i="1"/>
  <c r="N53" i="6"/>
  <c r="J54" i="1"/>
  <c r="AS42" i="1"/>
  <c r="AW42" i="1"/>
  <c r="BA42" i="1"/>
  <c r="AM42" i="1"/>
  <c r="W42" i="1"/>
  <c r="AU42" i="1"/>
  <c r="BO42" i="1"/>
  <c r="Y42" i="1"/>
  <c r="BC42" i="1"/>
  <c r="BM42" i="1"/>
  <c r="BG42" i="1"/>
  <c r="Q42" i="1"/>
  <c r="AC42" i="1"/>
  <c r="AI42" i="1"/>
  <c r="BS42" i="1"/>
  <c r="M42" i="1"/>
  <c r="BI42" i="1"/>
  <c r="AY42" i="1"/>
  <c r="AA42" i="1"/>
  <c r="AQ42" i="1"/>
  <c r="BY42" i="1"/>
  <c r="BU42" i="1"/>
  <c r="AE42" i="1"/>
  <c r="BW42" i="1"/>
  <c r="U42" i="1"/>
  <c r="CA42" i="1"/>
  <c r="S42" i="1"/>
  <c r="O42" i="1"/>
  <c r="BK42" i="1"/>
  <c r="AK42" i="1"/>
  <c r="AO42" i="1"/>
  <c r="BQ42" i="1"/>
  <c r="AG42" i="1"/>
  <c r="BE42" i="1"/>
  <c r="K42" i="1"/>
  <c r="V53" i="6"/>
  <c r="M24" i="1"/>
  <c r="Y24" i="1"/>
  <c r="AC24" i="1"/>
  <c r="U24" i="1"/>
  <c r="AK24" i="1"/>
  <c r="Q24" i="1"/>
  <c r="S24" i="1"/>
  <c r="AA24" i="1"/>
  <c r="AE24" i="1"/>
  <c r="BO24" i="1"/>
  <c r="BM24" i="1"/>
  <c r="BC24" i="1"/>
  <c r="AS24" i="1"/>
  <c r="K24" i="1"/>
  <c r="BS24" i="1"/>
  <c r="BI24" i="1"/>
  <c r="AG24" i="1"/>
  <c r="AO24" i="1"/>
  <c r="BY24" i="1"/>
  <c r="BQ24" i="1"/>
  <c r="BE24" i="1"/>
  <c r="AU24" i="1"/>
  <c r="AI24" i="1"/>
  <c r="O24" i="1"/>
  <c r="BU24" i="1"/>
  <c r="BK24" i="1"/>
  <c r="AW24" i="1"/>
  <c r="AQ24" i="1"/>
  <c r="CA24" i="1"/>
  <c r="AY24" i="1"/>
  <c r="W24" i="1"/>
  <c r="BG24" i="1"/>
  <c r="BA24" i="1"/>
  <c r="AM24" i="1"/>
  <c r="BW24" i="1"/>
  <c r="BS22" i="1"/>
  <c r="BW22" i="1"/>
  <c r="CA22" i="1"/>
  <c r="BO22" i="1"/>
  <c r="BU22" i="1"/>
  <c r="BY22" i="1"/>
  <c r="AK22" i="1"/>
  <c r="M22" i="1"/>
  <c r="AO22" i="1"/>
  <c r="AE22" i="1"/>
  <c r="U22" i="1"/>
  <c r="BE22" i="1"/>
  <c r="AU22" i="1"/>
  <c r="AG22" i="1"/>
  <c r="AA22" i="1"/>
  <c r="BK22" i="1"/>
  <c r="BQ22" i="1"/>
  <c r="S22" i="1"/>
  <c r="AQ22" i="1"/>
  <c r="AW22" i="1"/>
  <c r="AI22" i="1"/>
  <c r="BC22" i="1"/>
  <c r="O22" i="1"/>
  <c r="BG22" i="1"/>
  <c r="AY22" i="1"/>
  <c r="K22" i="1"/>
  <c r="W22" i="1"/>
  <c r="AM22" i="1"/>
  <c r="AC22" i="1"/>
  <c r="BA22" i="1"/>
  <c r="AS22" i="1"/>
  <c r="Q22" i="1"/>
  <c r="Y22" i="1"/>
  <c r="BI22" i="1"/>
  <c r="BM22" i="1"/>
  <c r="BG48" i="1"/>
  <c r="BK48" i="1"/>
  <c r="BO48" i="1"/>
  <c r="AK48" i="1"/>
  <c r="M48" i="1"/>
  <c r="BI48" i="1"/>
  <c r="BM48" i="1"/>
  <c r="W48" i="1"/>
  <c r="BA48" i="1"/>
  <c r="AC48" i="1"/>
  <c r="S48" i="1"/>
  <c r="BS48" i="1"/>
  <c r="AS48" i="1"/>
  <c r="AI48" i="1"/>
  <c r="BU48" i="1"/>
  <c r="BY48" i="1"/>
  <c r="AY48" i="1"/>
  <c r="AM48" i="1"/>
  <c r="AQ48" i="1"/>
  <c r="BQ48" i="1"/>
  <c r="O48" i="1"/>
  <c r="AE48" i="1"/>
  <c r="BC48" i="1"/>
  <c r="AO48" i="1"/>
  <c r="Q48" i="1"/>
  <c r="AU48" i="1"/>
  <c r="U48" i="1"/>
  <c r="AA48" i="1"/>
  <c r="CA48" i="1"/>
  <c r="BE48" i="1"/>
  <c r="K48" i="1"/>
  <c r="AG48" i="1"/>
  <c r="BW48" i="1"/>
  <c r="AW48" i="1"/>
  <c r="Y48" i="1"/>
  <c r="I50" i="1"/>
  <c r="F53" i="6"/>
  <c r="G24" i="4" l="1"/>
  <c r="I10" i="1"/>
  <c r="BU9" i="1"/>
  <c r="I41" i="1"/>
  <c r="M2910" i="2"/>
  <c r="G44" i="4"/>
  <c r="G14" i="4"/>
  <c r="F24" i="4"/>
  <c r="G12" i="4"/>
  <c r="BM9" i="1"/>
  <c r="I7" i="1"/>
  <c r="F40" i="4"/>
  <c r="AQ9" i="1"/>
  <c r="AC9" i="1"/>
  <c r="G32" i="4"/>
  <c r="CN15" i="1"/>
  <c r="I23" i="1"/>
  <c r="M1870" i="2"/>
  <c r="CQ25" i="1"/>
  <c r="H14" i="4"/>
  <c r="CO15" i="1"/>
  <c r="F14" i="4"/>
  <c r="G15" i="1"/>
  <c r="B14" i="4" s="1"/>
  <c r="CQ15" i="1"/>
  <c r="CP15" i="1"/>
  <c r="F12" i="4"/>
  <c r="CQ13" i="1"/>
  <c r="CO38" i="1"/>
  <c r="F32" i="4"/>
  <c r="CP13" i="1"/>
  <c r="CP38" i="1"/>
  <c r="H38" i="1"/>
  <c r="CN13" i="1"/>
  <c r="CO13" i="1"/>
  <c r="G13" i="1"/>
  <c r="AY9" i="1"/>
  <c r="BA9" i="1"/>
  <c r="BK9" i="1"/>
  <c r="O9" i="1"/>
  <c r="AS9" i="1"/>
  <c r="AI9" i="1"/>
  <c r="K9" i="1"/>
  <c r="Q9" i="1"/>
  <c r="BI9" i="1"/>
  <c r="CC9" i="1"/>
  <c r="CN38" i="1"/>
  <c r="AG9" i="1"/>
  <c r="Y9" i="1"/>
  <c r="BY9" i="1"/>
  <c r="U9" i="1"/>
  <c r="CG9" i="1"/>
  <c r="CQ38" i="1"/>
  <c r="BS9" i="1"/>
  <c r="AE9" i="1"/>
  <c r="AM9" i="1"/>
  <c r="AU9" i="1"/>
  <c r="CE9" i="1"/>
  <c r="CA9" i="1"/>
  <c r="AA9" i="1"/>
  <c r="AK9" i="1"/>
  <c r="BW9" i="1"/>
  <c r="BE9" i="1"/>
  <c r="BC9" i="1"/>
  <c r="BG9" i="1"/>
  <c r="AO9" i="1"/>
  <c r="W9" i="1"/>
  <c r="S9" i="1"/>
  <c r="BQ9" i="1"/>
  <c r="BO9" i="1"/>
  <c r="AW9" i="1"/>
  <c r="M9" i="1"/>
  <c r="CP25" i="1"/>
  <c r="M2926" i="2"/>
  <c r="CQ8" i="1"/>
  <c r="CO25" i="1"/>
  <c r="CN8" i="1"/>
  <c r="CP8" i="1"/>
  <c r="I27" i="1"/>
  <c r="CI9" i="1"/>
  <c r="H25" i="1"/>
  <c r="F46" i="4"/>
  <c r="M2402" i="2"/>
  <c r="CO33" i="1"/>
  <c r="H46" i="4"/>
  <c r="CO8" i="1"/>
  <c r="CP23" i="1"/>
  <c r="CQ23" i="1"/>
  <c r="CO23" i="1"/>
  <c r="CN23" i="1"/>
  <c r="G22" i="4"/>
  <c r="G46" i="4"/>
  <c r="F22" i="4"/>
  <c r="H23" i="1"/>
  <c r="G38" i="1"/>
  <c r="B37" i="4" s="1"/>
  <c r="I7" i="4"/>
  <c r="CP47" i="1"/>
  <c r="CN25" i="1"/>
  <c r="CQ47" i="1"/>
  <c r="G50" i="4"/>
  <c r="I47" i="1"/>
  <c r="G5" i="1"/>
  <c r="H8" i="1"/>
  <c r="CP33" i="1"/>
  <c r="CN47" i="1"/>
  <c r="CQ5" i="1"/>
  <c r="G47" i="1"/>
  <c r="B46" i="4" s="1"/>
  <c r="CP5" i="1"/>
  <c r="H47" i="1"/>
  <c r="I8" i="1"/>
  <c r="G4" i="4"/>
  <c r="G8" i="1"/>
  <c r="A7" i="4" s="1"/>
  <c r="CO5" i="1"/>
  <c r="H5" i="1"/>
  <c r="H15" i="1"/>
  <c r="CN5" i="1"/>
  <c r="CO47" i="1"/>
  <c r="F4" i="4"/>
  <c r="CN20" i="1"/>
  <c r="F50" i="4"/>
  <c r="G51" i="1"/>
  <c r="B50" i="4" s="1"/>
  <c r="F44" i="4"/>
  <c r="I44" i="4" s="1"/>
  <c r="H33" i="1"/>
  <c r="H45" i="1"/>
  <c r="G25" i="1"/>
  <c r="CP45" i="1"/>
  <c r="G23" i="1"/>
  <c r="A22" i="4" s="1"/>
  <c r="I15" i="1"/>
  <c r="G26" i="4"/>
  <c r="G45" i="1"/>
  <c r="B44" i="4" s="1"/>
  <c r="CQ45" i="1"/>
  <c r="H20" i="1"/>
  <c r="G20" i="1"/>
  <c r="B19" i="4" s="1"/>
  <c r="H13" i="1"/>
  <c r="I20" i="1"/>
  <c r="F26" i="4"/>
  <c r="CP20" i="1"/>
  <c r="CQ51" i="1"/>
  <c r="CN51" i="1"/>
  <c r="CN45" i="1"/>
  <c r="CO45" i="1"/>
  <c r="CP51" i="1"/>
  <c r="CQ20" i="1"/>
  <c r="CO20" i="1"/>
  <c r="H51" i="1"/>
  <c r="CO51" i="1"/>
  <c r="G40" i="4"/>
  <c r="G33" i="1"/>
  <c r="A32" i="4" s="1"/>
  <c r="CN33" i="1"/>
  <c r="CQ33" i="1"/>
  <c r="H41" i="1"/>
  <c r="CQ41" i="1"/>
  <c r="CO41" i="1"/>
  <c r="CP41" i="1"/>
  <c r="CN41" i="1"/>
  <c r="G41" i="1"/>
  <c r="I19" i="4"/>
  <c r="M2410" i="2"/>
  <c r="CQ27" i="1"/>
  <c r="CP27" i="1"/>
  <c r="CO27" i="1"/>
  <c r="G27" i="4"/>
  <c r="G11" i="4"/>
  <c r="M343" i="2"/>
  <c r="F27" i="4"/>
  <c r="CN28" i="1"/>
  <c r="CQ28" i="1"/>
  <c r="CP28" i="1"/>
  <c r="CO28" i="1"/>
  <c r="I37" i="4"/>
  <c r="H27" i="1"/>
  <c r="G27" i="1"/>
  <c r="H28" i="1"/>
  <c r="G28" i="1"/>
  <c r="B27" i="4" s="1"/>
  <c r="CN27" i="1"/>
  <c r="F33" i="4"/>
  <c r="F20" i="4"/>
  <c r="H12" i="1"/>
  <c r="CN12" i="1"/>
  <c r="CO12" i="1"/>
  <c r="CQ12" i="1"/>
  <c r="G12" i="1"/>
  <c r="CP12" i="1"/>
  <c r="F11" i="4"/>
  <c r="CP7" i="1"/>
  <c r="F51" i="4"/>
  <c r="CP34" i="1"/>
  <c r="CQ34" i="1"/>
  <c r="G34" i="1"/>
  <c r="A33" i="4" s="1"/>
  <c r="CO34" i="1"/>
  <c r="CN34" i="1"/>
  <c r="G33" i="4"/>
  <c r="CQ39" i="1"/>
  <c r="H34" i="1"/>
  <c r="G6" i="4"/>
  <c r="CN39" i="1"/>
  <c r="I34" i="4"/>
  <c r="CO39" i="1"/>
  <c r="F6" i="4"/>
  <c r="H39" i="1"/>
  <c r="G39" i="1"/>
  <c r="B38" i="4" s="1"/>
  <c r="I39" i="1"/>
  <c r="CP21" i="1"/>
  <c r="CP39" i="1"/>
  <c r="CN21" i="1"/>
  <c r="G7" i="1"/>
  <c r="A6" i="4" s="1"/>
  <c r="F25" i="4"/>
  <c r="CQ21" i="1"/>
  <c r="G38" i="4"/>
  <c r="I38" i="4" s="1"/>
  <c r="CN7" i="1"/>
  <c r="H7" i="1"/>
  <c r="CQ7" i="1"/>
  <c r="CO7" i="1"/>
  <c r="CQ4" i="1"/>
  <c r="CO4" i="1"/>
  <c r="CO21" i="1"/>
  <c r="G20" i="4"/>
  <c r="I24" i="4"/>
  <c r="G4" i="1"/>
  <c r="B3" i="4" s="1"/>
  <c r="C34" i="4"/>
  <c r="G13" i="4"/>
  <c r="H21" i="1"/>
  <c r="H4" i="1"/>
  <c r="CN4" i="1"/>
  <c r="G52" i="1"/>
  <c r="A51" i="4" s="1"/>
  <c r="G51" i="4"/>
  <c r="CP52" i="1"/>
  <c r="M2787" i="2"/>
  <c r="G3" i="4"/>
  <c r="I4" i="1"/>
  <c r="CQ52" i="1"/>
  <c r="CO52" i="1"/>
  <c r="CN52" i="1"/>
  <c r="G21" i="1"/>
  <c r="H52" i="1"/>
  <c r="I21" i="1"/>
  <c r="CP4" i="1"/>
  <c r="I10" i="4"/>
  <c r="F3" i="4"/>
  <c r="CN19" i="1"/>
  <c r="CO19" i="1"/>
  <c r="G18" i="4"/>
  <c r="H19" i="1"/>
  <c r="G19" i="1"/>
  <c r="F18" i="4"/>
  <c r="CQ19" i="1"/>
  <c r="CP19" i="1"/>
  <c r="CO37" i="1"/>
  <c r="CP37" i="1"/>
  <c r="F36" i="4"/>
  <c r="G36" i="4"/>
  <c r="CQ37" i="1"/>
  <c r="H37" i="1"/>
  <c r="G37" i="1"/>
  <c r="CN37" i="1"/>
  <c r="H49" i="1"/>
  <c r="G30" i="1"/>
  <c r="G43" i="4"/>
  <c r="F43" i="4"/>
  <c r="CP44" i="1"/>
  <c r="H44" i="1"/>
  <c r="CO44" i="1"/>
  <c r="G44" i="1"/>
  <c r="CQ44" i="1"/>
  <c r="CN44" i="1"/>
  <c r="H6" i="1"/>
  <c r="G6" i="1"/>
  <c r="I6" i="1"/>
  <c r="CN6" i="1"/>
  <c r="CO6" i="1"/>
  <c r="CQ6" i="1"/>
  <c r="F5" i="4"/>
  <c r="G5" i="4"/>
  <c r="CP6" i="1"/>
  <c r="G36" i="1"/>
  <c r="H36" i="1"/>
  <c r="CQ36" i="1"/>
  <c r="CO36" i="1"/>
  <c r="F35" i="4"/>
  <c r="CP36" i="1"/>
  <c r="G35" i="4"/>
  <c r="CN36" i="1"/>
  <c r="H10" i="1"/>
  <c r="F29" i="4"/>
  <c r="G29" i="4"/>
  <c r="CN30" i="1"/>
  <c r="H30" i="1"/>
  <c r="CP30" i="1"/>
  <c r="CQ30" i="1"/>
  <c r="CO30" i="1"/>
  <c r="I14" i="1"/>
  <c r="H14" i="1"/>
  <c r="G14" i="1"/>
  <c r="CQ14" i="1"/>
  <c r="CP14" i="1"/>
  <c r="CN14" i="1"/>
  <c r="CO14" i="1"/>
  <c r="F13" i="4"/>
  <c r="H31" i="1"/>
  <c r="G31" i="1"/>
  <c r="CQ31" i="1"/>
  <c r="CN31" i="1"/>
  <c r="CO31" i="1"/>
  <c r="F30" i="4"/>
  <c r="G30" i="4"/>
  <c r="CP31" i="1"/>
  <c r="G2" i="4"/>
  <c r="CN3" i="1"/>
  <c r="CO3" i="1"/>
  <c r="CP3" i="1"/>
  <c r="CQ3" i="1"/>
  <c r="G3" i="1"/>
  <c r="F2" i="4"/>
  <c r="H3" i="1"/>
  <c r="CN17" i="1"/>
  <c r="CO17" i="1"/>
  <c r="G16" i="4"/>
  <c r="G17" i="1"/>
  <c r="CP17" i="1"/>
  <c r="F16" i="4"/>
  <c r="H17" i="1"/>
  <c r="CQ17" i="1"/>
  <c r="CO49" i="1"/>
  <c r="G25" i="4"/>
  <c r="CN26" i="1"/>
  <c r="CP26" i="1"/>
  <c r="CQ26" i="1"/>
  <c r="CO26" i="1"/>
  <c r="I26" i="1"/>
  <c r="H26" i="1"/>
  <c r="G26" i="1"/>
  <c r="H29" i="1"/>
  <c r="F28" i="4"/>
  <c r="G29" i="1"/>
  <c r="G28" i="4"/>
  <c r="CQ29" i="1"/>
  <c r="CP29" i="1"/>
  <c r="CN29" i="1"/>
  <c r="CO29" i="1"/>
  <c r="CN10" i="1"/>
  <c r="G9" i="4"/>
  <c r="CP10" i="1"/>
  <c r="F9" i="4"/>
  <c r="G10" i="1"/>
  <c r="CO10" i="1"/>
  <c r="CQ10" i="1"/>
  <c r="G48" i="4"/>
  <c r="G49" i="1"/>
  <c r="CN49" i="1"/>
  <c r="CQ49" i="1"/>
  <c r="CP49" i="1"/>
  <c r="F48" i="4"/>
  <c r="D34" i="4"/>
  <c r="B34" i="4"/>
  <c r="F49" i="4"/>
  <c r="CO18" i="1"/>
  <c r="I18" i="1"/>
  <c r="CP18" i="1"/>
  <c r="F17" i="4"/>
  <c r="G17" i="4"/>
  <c r="CN18" i="1"/>
  <c r="G18" i="1"/>
  <c r="H18" i="1"/>
  <c r="CQ18" i="1"/>
  <c r="F42" i="4"/>
  <c r="CN43" i="1"/>
  <c r="G42" i="4"/>
  <c r="CP43" i="1"/>
  <c r="CO43" i="1"/>
  <c r="G43" i="1"/>
  <c r="H43" i="1"/>
  <c r="CQ43" i="1"/>
  <c r="F39" i="4"/>
  <c r="H40" i="1"/>
  <c r="G40" i="1"/>
  <c r="G39" i="4"/>
  <c r="CQ40" i="1"/>
  <c r="CN40" i="1"/>
  <c r="CO40" i="1"/>
  <c r="CP40" i="1"/>
  <c r="A10" i="4"/>
  <c r="B10" i="4"/>
  <c r="G50" i="1"/>
  <c r="A49" i="4" s="1"/>
  <c r="G49" i="4"/>
  <c r="CO50" i="1"/>
  <c r="BB2789" i="2"/>
  <c r="BD2789" i="2"/>
  <c r="D2789" i="2"/>
  <c r="E2789" i="2"/>
  <c r="BA2789" i="2"/>
  <c r="BC2789" i="2"/>
  <c r="BF2788" i="2"/>
  <c r="BG2788" i="2"/>
  <c r="BH2788" i="2"/>
  <c r="K2788" i="2"/>
  <c r="L2788" i="2"/>
  <c r="CD2788" i="2"/>
  <c r="G2788" i="2"/>
  <c r="H2788" i="2" s="1"/>
  <c r="BE2788" i="2"/>
  <c r="J2788" i="2"/>
  <c r="CP50" i="1"/>
  <c r="H50" i="1"/>
  <c r="CN16" i="1"/>
  <c r="H16" i="1"/>
  <c r="CQ16" i="1"/>
  <c r="CP16" i="1"/>
  <c r="CO16" i="1"/>
  <c r="F15" i="4"/>
  <c r="G15" i="4"/>
  <c r="G16" i="1"/>
  <c r="CN50" i="1"/>
  <c r="CQ50" i="1"/>
  <c r="CN22" i="1"/>
  <c r="F21" i="4"/>
  <c r="CP22" i="1"/>
  <c r="H22" i="1"/>
  <c r="G22" i="1"/>
  <c r="CO22" i="1"/>
  <c r="G21" i="4"/>
  <c r="I22" i="1"/>
  <c r="CQ22" i="1"/>
  <c r="CQ42" i="1"/>
  <c r="F41" i="4"/>
  <c r="G41" i="4"/>
  <c r="I42" i="1"/>
  <c r="G42" i="1"/>
  <c r="H42" i="1"/>
  <c r="CP42" i="1"/>
  <c r="CN42" i="1"/>
  <c r="CO42" i="1"/>
  <c r="CN32" i="1"/>
  <c r="G31" i="4"/>
  <c r="CP32" i="1"/>
  <c r="G32" i="1"/>
  <c r="I32" i="1"/>
  <c r="F31" i="4"/>
  <c r="H32" i="1"/>
  <c r="CQ32" i="1"/>
  <c r="CO32" i="1"/>
  <c r="K58" i="8"/>
  <c r="G58" i="8"/>
  <c r="S57" i="8"/>
  <c r="CO48" i="1"/>
  <c r="H48" i="1"/>
  <c r="CP48" i="1"/>
  <c r="I48" i="1"/>
  <c r="G48" i="1"/>
  <c r="CN48" i="1"/>
  <c r="F47" i="4"/>
  <c r="G47" i="4"/>
  <c r="CQ48" i="1"/>
  <c r="I9" i="1"/>
  <c r="CP24" i="1"/>
  <c r="F23" i="4"/>
  <c r="CO24" i="1"/>
  <c r="I24" i="1"/>
  <c r="G24" i="1"/>
  <c r="CN24" i="1"/>
  <c r="G23" i="4"/>
  <c r="CQ24" i="1"/>
  <c r="H24" i="1"/>
  <c r="I40" i="4" l="1"/>
  <c r="I12" i="4"/>
  <c r="I14" i="4"/>
  <c r="I32" i="4"/>
  <c r="G8" i="4"/>
  <c r="B40" i="4"/>
  <c r="B12" i="4"/>
  <c r="F8" i="4"/>
  <c r="I8" i="4" s="1"/>
  <c r="CP9" i="1"/>
  <c r="D4" i="4"/>
  <c r="CN9" i="1"/>
  <c r="G9" i="1"/>
  <c r="A8" i="4" s="1"/>
  <c r="CO9" i="1"/>
  <c r="H9" i="1"/>
  <c r="CQ9" i="1"/>
  <c r="A12" i="4"/>
  <c r="I50" i="4"/>
  <c r="I22" i="4"/>
  <c r="B4" i="4"/>
  <c r="I4" i="4"/>
  <c r="C4" i="4"/>
  <c r="B24" i="4"/>
  <c r="A26" i="4"/>
  <c r="B22" i="4"/>
  <c r="A4" i="4"/>
  <c r="C50" i="4"/>
  <c r="C7" i="4"/>
  <c r="C46" i="4"/>
  <c r="I46" i="4"/>
  <c r="C22" i="4"/>
  <c r="A37" i="4"/>
  <c r="C37" i="4"/>
  <c r="C14" i="4"/>
  <c r="B7" i="4"/>
  <c r="D24" i="4"/>
  <c r="A46" i="4"/>
  <c r="D22" i="4"/>
  <c r="D37" i="4"/>
  <c r="D46" i="4"/>
  <c r="D50" i="4"/>
  <c r="A50" i="4"/>
  <c r="A24" i="4"/>
  <c r="C24" i="4"/>
  <c r="I26" i="4"/>
  <c r="D7" i="4"/>
  <c r="A14" i="4"/>
  <c r="C12" i="4"/>
  <c r="D14" i="4"/>
  <c r="D40" i="4"/>
  <c r="A40" i="4"/>
  <c r="D44" i="4"/>
  <c r="D12" i="4"/>
  <c r="A19" i="4"/>
  <c r="A44" i="4"/>
  <c r="C19" i="4"/>
  <c r="C44" i="4"/>
  <c r="B32" i="4"/>
  <c r="D32" i="4"/>
  <c r="C32" i="4"/>
  <c r="C40" i="4"/>
  <c r="I27" i="4"/>
  <c r="I11" i="4"/>
  <c r="A27" i="4"/>
  <c r="D26" i="4"/>
  <c r="B26" i="4"/>
  <c r="A38" i="4"/>
  <c r="D27" i="4"/>
  <c r="C27" i="4"/>
  <c r="C26" i="4"/>
  <c r="I20" i="4"/>
  <c r="I51" i="4"/>
  <c r="I33" i="4"/>
  <c r="D11" i="4"/>
  <c r="A11" i="4"/>
  <c r="C11" i="4"/>
  <c r="B11" i="4"/>
  <c r="D6" i="4"/>
  <c r="D33" i="4"/>
  <c r="B33" i="4"/>
  <c r="C33" i="4"/>
  <c r="B49" i="4"/>
  <c r="C3" i="4"/>
  <c r="I49" i="4"/>
  <c r="C6" i="4"/>
  <c r="B6" i="4"/>
  <c r="I6" i="4"/>
  <c r="I25" i="4"/>
  <c r="C38" i="4"/>
  <c r="I3" i="4"/>
  <c r="D38" i="4"/>
  <c r="I9" i="4"/>
  <c r="A3" i="4"/>
  <c r="I43" i="4"/>
  <c r="C20" i="4"/>
  <c r="I13" i="4"/>
  <c r="I42" i="4"/>
  <c r="I35" i="4"/>
  <c r="D51" i="4"/>
  <c r="I39" i="4"/>
  <c r="I29" i="4"/>
  <c r="A20" i="4"/>
  <c r="D20" i="4"/>
  <c r="B51" i="4"/>
  <c r="B20" i="4"/>
  <c r="C51" i="4"/>
  <c r="D3" i="4"/>
  <c r="I36" i="4"/>
  <c r="C25" i="4"/>
  <c r="A25" i="4"/>
  <c r="A35" i="4"/>
  <c r="B35" i="4"/>
  <c r="D35" i="4"/>
  <c r="C35" i="4"/>
  <c r="I17" i="4"/>
  <c r="D43" i="4"/>
  <c r="C43" i="4"/>
  <c r="A43" i="4"/>
  <c r="B43" i="4"/>
  <c r="I30" i="4"/>
  <c r="I2" i="4"/>
  <c r="C29" i="4"/>
  <c r="B29" i="4"/>
  <c r="A29" i="4"/>
  <c r="D29" i="4"/>
  <c r="I18" i="4"/>
  <c r="B25" i="4"/>
  <c r="C42" i="4"/>
  <c r="A42" i="4"/>
  <c r="B42" i="4"/>
  <c r="I5" i="4"/>
  <c r="I48" i="4"/>
  <c r="D9" i="4"/>
  <c r="C9" i="4"/>
  <c r="B9" i="4"/>
  <c r="A9" i="4"/>
  <c r="B2" i="4"/>
  <c r="D2" i="4"/>
  <c r="A2" i="4"/>
  <c r="C2" i="4"/>
  <c r="A30" i="4"/>
  <c r="C30" i="4"/>
  <c r="D30" i="4"/>
  <c r="B30" i="4"/>
  <c r="D18" i="4"/>
  <c r="A18" i="4"/>
  <c r="C18" i="4"/>
  <c r="B18" i="4"/>
  <c r="B5" i="4"/>
  <c r="C5" i="4"/>
  <c r="A5" i="4"/>
  <c r="A28" i="4"/>
  <c r="B28" i="4"/>
  <c r="D28" i="4"/>
  <c r="C28" i="4"/>
  <c r="B36" i="4"/>
  <c r="A36" i="4"/>
  <c r="D36" i="4"/>
  <c r="C36" i="4"/>
  <c r="D16" i="4"/>
  <c r="A16" i="4"/>
  <c r="C16" i="4"/>
  <c r="B16" i="4"/>
  <c r="A13" i="4"/>
  <c r="D13" i="4"/>
  <c r="B13" i="4"/>
  <c r="C13" i="4"/>
  <c r="C39" i="4"/>
  <c r="D39" i="4"/>
  <c r="B39" i="4"/>
  <c r="A39" i="4"/>
  <c r="I28" i="4"/>
  <c r="A17" i="4"/>
  <c r="B17" i="4"/>
  <c r="C17" i="4"/>
  <c r="D17" i="4"/>
  <c r="C48" i="4"/>
  <c r="A48" i="4"/>
  <c r="B48" i="4"/>
  <c r="I16" i="4"/>
  <c r="C49" i="4"/>
  <c r="D49" i="4"/>
  <c r="K2789" i="2"/>
  <c r="CD2789" i="2"/>
  <c r="J2789" i="2"/>
  <c r="BH2789" i="2"/>
  <c r="BE2789" i="2"/>
  <c r="BF2789" i="2"/>
  <c r="BG2789" i="2"/>
  <c r="G2789" i="2"/>
  <c r="H2789" i="2" s="1"/>
  <c r="L2789" i="2"/>
  <c r="BA2790" i="2"/>
  <c r="BB2790" i="2"/>
  <c r="BD2790" i="2"/>
  <c r="D2790" i="2"/>
  <c r="E2790" i="2"/>
  <c r="BC2790" i="2"/>
  <c r="M2788" i="2"/>
  <c r="I15" i="4"/>
  <c r="B15" i="4"/>
  <c r="D15" i="4"/>
  <c r="A15" i="4"/>
  <c r="C15" i="4"/>
  <c r="O61" i="8"/>
  <c r="C61" i="8"/>
  <c r="A61" i="8" s="1"/>
  <c r="W59" i="8"/>
  <c r="U59" i="8" s="1"/>
  <c r="D78" i="8"/>
  <c r="W60" i="8"/>
  <c r="U60" i="8" s="1"/>
  <c r="G86" i="4"/>
  <c r="C58" i="8"/>
  <c r="A58" i="8" s="1"/>
  <c r="S61" i="8"/>
  <c r="Q61" i="8" s="1"/>
  <c r="C60" i="8"/>
  <c r="B60" i="8" s="1"/>
  <c r="S60" i="8"/>
  <c r="R60" i="8" s="1"/>
  <c r="D70" i="8"/>
  <c r="F101" i="4" s="1"/>
  <c r="W58" i="8"/>
  <c r="U58" i="8" s="1"/>
  <c r="I31" i="4"/>
  <c r="R57" i="8"/>
  <c r="Q57" i="8"/>
  <c r="F58" i="8"/>
  <c r="E58" i="8"/>
  <c r="C59" i="8"/>
  <c r="G60" i="8"/>
  <c r="K61" i="8"/>
  <c r="I47" i="4"/>
  <c r="O58" i="8"/>
  <c r="A41" i="4"/>
  <c r="B41" i="4"/>
  <c r="C41" i="4"/>
  <c r="D41" i="4"/>
  <c r="K59" i="8"/>
  <c r="G59" i="8"/>
  <c r="I23" i="4"/>
  <c r="C57" i="8"/>
  <c r="O59" i="8"/>
  <c r="G61" i="8"/>
  <c r="C21" i="4"/>
  <c r="D21" i="4"/>
  <c r="A21" i="4"/>
  <c r="B21" i="4"/>
  <c r="S58" i="8"/>
  <c r="O57" i="8"/>
  <c r="B47" i="4"/>
  <c r="C47" i="4"/>
  <c r="D47" i="4"/>
  <c r="A47" i="4"/>
  <c r="S59" i="8"/>
  <c r="I58" i="8"/>
  <c r="J58" i="8"/>
  <c r="D72" i="8"/>
  <c r="I41" i="4"/>
  <c r="B31" i="4"/>
  <c r="D31" i="4"/>
  <c r="A31" i="4"/>
  <c r="C31" i="4"/>
  <c r="D71" i="8"/>
  <c r="K60" i="8"/>
  <c r="I21" i="4"/>
  <c r="W57" i="8"/>
  <c r="M61" i="8"/>
  <c r="N61" i="8"/>
  <c r="W61" i="8"/>
  <c r="K57" i="8"/>
  <c r="G57" i="8"/>
  <c r="A23" i="4"/>
  <c r="B23" i="4"/>
  <c r="C23" i="4"/>
  <c r="D23" i="4"/>
  <c r="O60" i="8"/>
  <c r="D8" i="4" l="1"/>
  <c r="B8" i="4"/>
  <c r="C8" i="4"/>
  <c r="M2789" i="2"/>
  <c r="BG2790" i="2"/>
  <c r="BF2790" i="2"/>
  <c r="L2790" i="2"/>
  <c r="G2790" i="2"/>
  <c r="H2790" i="2" s="1"/>
  <c r="K2790" i="2"/>
  <c r="J2790" i="2"/>
  <c r="BH2790" i="2"/>
  <c r="CD2790" i="2"/>
  <c r="BE2790" i="2"/>
  <c r="D2791" i="2"/>
  <c r="E2791" i="2"/>
  <c r="BA2791" i="2"/>
  <c r="BB2791" i="2"/>
  <c r="BD2791" i="2"/>
  <c r="BC2791" i="2"/>
  <c r="B61" i="8"/>
  <c r="V60" i="8"/>
  <c r="V59" i="8"/>
  <c r="R61" i="8"/>
  <c r="Q60" i="8"/>
  <c r="F112" i="4"/>
  <c r="V58" i="8"/>
  <c r="A60" i="8"/>
  <c r="B58" i="8"/>
  <c r="F113" i="4"/>
  <c r="D75" i="8"/>
  <c r="F125" i="4" s="1"/>
  <c r="D76" i="8"/>
  <c r="Q59" i="8"/>
  <c r="R59" i="8"/>
  <c r="E59" i="8"/>
  <c r="F59" i="8"/>
  <c r="I61" i="8"/>
  <c r="J61" i="8"/>
  <c r="D77" i="8"/>
  <c r="N57" i="8"/>
  <c r="M57" i="8"/>
  <c r="M58" i="8"/>
  <c r="N58" i="8"/>
  <c r="F111" i="4"/>
  <c r="M59" i="8"/>
  <c r="N59" i="8"/>
  <c r="B57" i="8"/>
  <c r="A57" i="8"/>
  <c r="E60" i="8"/>
  <c r="F60" i="8"/>
  <c r="A59" i="8"/>
  <c r="B59" i="8"/>
  <c r="V61" i="8"/>
  <c r="U61" i="8"/>
  <c r="M60" i="8"/>
  <c r="N60" i="8"/>
  <c r="J59" i="8"/>
  <c r="I59" i="8"/>
  <c r="E61" i="8"/>
  <c r="F61" i="8"/>
  <c r="I60" i="8"/>
  <c r="J60" i="8"/>
  <c r="F57" i="8"/>
  <c r="E57" i="8"/>
  <c r="J57" i="8"/>
  <c r="I57" i="8"/>
  <c r="U57" i="8"/>
  <c r="V57" i="8"/>
  <c r="R58" i="8"/>
  <c r="Q58" i="8"/>
  <c r="M2790" i="2" l="1"/>
  <c r="BB2792" i="2"/>
  <c r="BD2792" i="2"/>
  <c r="D2792" i="2"/>
  <c r="E2792" i="2"/>
  <c r="BA2792" i="2"/>
  <c r="BC2792" i="2"/>
  <c r="BH2791" i="2"/>
  <c r="BE2791" i="2"/>
  <c r="CD2791" i="2"/>
  <c r="G2791" i="2"/>
  <c r="H2791" i="2" s="1"/>
  <c r="J2791" i="2"/>
  <c r="BG2791" i="2"/>
  <c r="K2791" i="2"/>
  <c r="L2791" i="2"/>
  <c r="BF2791" i="2"/>
  <c r="G113" i="4"/>
  <c r="G112" i="4"/>
  <c r="G111" i="4"/>
  <c r="G114" i="4"/>
  <c r="M2791" i="2" l="1"/>
  <c r="CD2792" i="2"/>
  <c r="BE2792" i="2"/>
  <c r="K2792" i="2"/>
  <c r="G2792" i="2"/>
  <c r="H2792" i="2" s="1"/>
  <c r="J2792" i="2"/>
  <c r="BH2792" i="2"/>
  <c r="BG2792" i="2"/>
  <c r="L2792" i="2"/>
  <c r="BF2792" i="2"/>
  <c r="BA2793" i="2"/>
  <c r="BB2793" i="2"/>
  <c r="D2793" i="2"/>
  <c r="BD2793" i="2"/>
  <c r="E2793" i="2"/>
  <c r="BC2793" i="2"/>
  <c r="M2792" i="2" l="1"/>
  <c r="J2793" i="2"/>
  <c r="K2793" i="2"/>
  <c r="L2793" i="2"/>
  <c r="CD2793" i="2"/>
  <c r="G2793" i="2"/>
  <c r="H2793" i="2" s="1"/>
  <c r="BE2793" i="2"/>
  <c r="BF2793" i="2"/>
  <c r="BG2793" i="2"/>
  <c r="BH2793" i="2"/>
  <c r="BA2794" i="2"/>
  <c r="BB2794" i="2"/>
  <c r="D2794" i="2"/>
  <c r="E2794" i="2"/>
  <c r="BD2794" i="2"/>
  <c r="BC2794" i="2"/>
  <c r="M2793" i="2" l="1"/>
  <c r="BF2794" i="2"/>
  <c r="K2794" i="2"/>
  <c r="J2794" i="2"/>
  <c r="BE2794" i="2"/>
  <c r="BH2794" i="2"/>
  <c r="G2794" i="2"/>
  <c r="H2794" i="2" s="1"/>
  <c r="BG2794" i="2"/>
  <c r="L2794" i="2"/>
  <c r="CD2794" i="2"/>
  <c r="D2795" i="2"/>
  <c r="BB2795" i="2"/>
  <c r="E2795" i="2"/>
  <c r="BD2795" i="2"/>
  <c r="BA2795" i="2"/>
  <c r="BC2795" i="2"/>
  <c r="M2794" i="2" l="1"/>
  <c r="K2795" i="2"/>
  <c r="G2795" i="2"/>
  <c r="H2795" i="2" s="1"/>
  <c r="BG2795" i="2"/>
  <c r="BE2795" i="2"/>
  <c r="BH2795" i="2"/>
  <c r="BF2795" i="2"/>
  <c r="L2795" i="2"/>
  <c r="CD2795" i="2"/>
  <c r="J2795" i="2"/>
  <c r="D2796" i="2"/>
  <c r="BA2796" i="2"/>
  <c r="E2796" i="2"/>
  <c r="BB2796" i="2"/>
  <c r="BD2796" i="2"/>
  <c r="BC2796" i="2"/>
  <c r="M2795" i="2" l="1"/>
  <c r="D2797" i="2"/>
  <c r="E2797" i="2"/>
  <c r="BA2797" i="2"/>
  <c r="BB2797" i="2"/>
  <c r="BD2797" i="2"/>
  <c r="BC2797" i="2"/>
  <c r="G2796" i="2"/>
  <c r="H2796" i="2" s="1"/>
  <c r="K2796" i="2"/>
  <c r="BF2796" i="2"/>
  <c r="BG2796" i="2"/>
  <c r="CD2796" i="2"/>
  <c r="BH2796" i="2"/>
  <c r="BE2796" i="2"/>
  <c r="J2796" i="2"/>
  <c r="L2796" i="2"/>
  <c r="J2797" i="2" l="1"/>
  <c r="K2797" i="2"/>
  <c r="BE2797" i="2"/>
  <c r="BF2797" i="2"/>
  <c r="L2797" i="2"/>
  <c r="BG2797" i="2"/>
  <c r="BH2797" i="2"/>
  <c r="G2797" i="2"/>
  <c r="H2797" i="2" s="1"/>
  <c r="CD2797" i="2"/>
  <c r="M2796" i="2"/>
  <c r="BB2798" i="2"/>
  <c r="BD2798" i="2"/>
  <c r="D2798" i="2"/>
  <c r="E2798" i="2"/>
  <c r="BA2798" i="2"/>
  <c r="BC2798" i="2"/>
  <c r="M2797" i="2" l="1"/>
  <c r="J2798" i="2"/>
  <c r="L2798" i="2"/>
  <c r="BH2798" i="2"/>
  <c r="BF2798" i="2"/>
  <c r="BE2798" i="2"/>
  <c r="BG2798" i="2"/>
  <c r="CD2798" i="2"/>
  <c r="K2798" i="2"/>
  <c r="G2798" i="2"/>
  <c r="H2798" i="2" s="1"/>
  <c r="D2799" i="2"/>
  <c r="E2799" i="2"/>
  <c r="BA2799" i="2"/>
  <c r="BB2799" i="2"/>
  <c r="BD2799" i="2"/>
  <c r="BC2799" i="2"/>
  <c r="M2798" i="2" l="1"/>
  <c r="D2800" i="2"/>
  <c r="E2800" i="2"/>
  <c r="BA2800" i="2"/>
  <c r="BB2800" i="2"/>
  <c r="BD2800" i="2"/>
  <c r="BC2800" i="2"/>
  <c r="K2799" i="2"/>
  <c r="G2799" i="2"/>
  <c r="H2799" i="2" s="1"/>
  <c r="CD2799" i="2"/>
  <c r="J2799" i="2"/>
  <c r="L2799" i="2"/>
  <c r="BF2799" i="2"/>
  <c r="BG2799" i="2"/>
  <c r="BH2799" i="2"/>
  <c r="BE2799" i="2"/>
  <c r="M2799" i="2" l="1"/>
  <c r="BH2800" i="2"/>
  <c r="BG2800" i="2"/>
  <c r="CD2800" i="2"/>
  <c r="G2800" i="2"/>
  <c r="H2800" i="2" s="1"/>
  <c r="J2800" i="2"/>
  <c r="K2800" i="2"/>
  <c r="L2800" i="2"/>
  <c r="BE2800" i="2"/>
  <c r="BF2800" i="2"/>
  <c r="BB2801" i="2"/>
  <c r="BD2801" i="2"/>
  <c r="D2801" i="2"/>
  <c r="E2801" i="2"/>
  <c r="BA2801" i="2"/>
  <c r="BC2801" i="2"/>
  <c r="M2800" i="2" l="1"/>
  <c r="BH2801" i="2"/>
  <c r="BG2801" i="2"/>
  <c r="CD2801" i="2"/>
  <c r="G2801" i="2"/>
  <c r="H2801" i="2" s="1"/>
  <c r="J2801" i="2"/>
  <c r="K2801" i="2"/>
  <c r="L2801" i="2"/>
  <c r="BE2801" i="2"/>
  <c r="BF2801" i="2"/>
  <c r="BA2802" i="2"/>
  <c r="BB2802" i="2"/>
  <c r="BD2802" i="2"/>
  <c r="D2802" i="2"/>
  <c r="E2802" i="2"/>
  <c r="BC2802" i="2"/>
  <c r="M2801" i="2" l="1"/>
  <c r="D2803" i="2"/>
  <c r="E2803" i="2"/>
  <c r="BA2803" i="2"/>
  <c r="BB2803" i="2"/>
  <c r="BD2803" i="2"/>
  <c r="BC2803" i="2"/>
  <c r="CD2802" i="2"/>
  <c r="L2802" i="2"/>
  <c r="K2802" i="2"/>
  <c r="G2802" i="2"/>
  <c r="H2802" i="2" s="1"/>
  <c r="J2802" i="2"/>
  <c r="BE2802" i="2"/>
  <c r="BF2802" i="2"/>
  <c r="BG2802" i="2"/>
  <c r="BH2802" i="2"/>
  <c r="M2802" i="2" l="1"/>
  <c r="K2803" i="2"/>
  <c r="J2803" i="2"/>
  <c r="G2803" i="2"/>
  <c r="H2803" i="2" s="1"/>
  <c r="L2803" i="2"/>
  <c r="CD2803" i="2"/>
  <c r="BH2803" i="2"/>
  <c r="BG2803" i="2"/>
  <c r="BF2803" i="2"/>
  <c r="BE2803" i="2"/>
  <c r="BB2804" i="2"/>
  <c r="BD2804" i="2"/>
  <c r="D2804" i="2"/>
  <c r="E2804" i="2"/>
  <c r="BA2804" i="2"/>
  <c r="BC2804" i="2"/>
  <c r="M2803" i="2" l="1"/>
  <c r="CD2804" i="2"/>
  <c r="J2804" i="2"/>
  <c r="G2804" i="2"/>
  <c r="H2804" i="2" s="1"/>
  <c r="K2804" i="2"/>
  <c r="BE2804" i="2"/>
  <c r="BF2804" i="2"/>
  <c r="BG2804" i="2"/>
  <c r="BH2804" i="2"/>
  <c r="L2804" i="2"/>
  <c r="BA2805" i="2"/>
  <c r="BB2805" i="2"/>
  <c r="D2805" i="2"/>
  <c r="BD2805" i="2"/>
  <c r="E2805" i="2"/>
  <c r="BC2805" i="2"/>
  <c r="BA2806" i="2" l="1"/>
  <c r="BB2806" i="2"/>
  <c r="D2806" i="2"/>
  <c r="E2806" i="2"/>
  <c r="BD2806" i="2"/>
  <c r="BC2806" i="2"/>
  <c r="M2804" i="2"/>
  <c r="BE2805" i="2"/>
  <c r="CD2805" i="2"/>
  <c r="BF2805" i="2"/>
  <c r="K2805" i="2"/>
  <c r="L2805" i="2"/>
  <c r="BG2805" i="2"/>
  <c r="J2805" i="2"/>
  <c r="G2805" i="2"/>
  <c r="H2805" i="2" s="1"/>
  <c r="BH2805" i="2"/>
  <c r="M2805" i="2" l="1"/>
  <c r="L2806" i="2"/>
  <c r="BE2806" i="2"/>
  <c r="BF2806" i="2"/>
  <c r="K2806" i="2"/>
  <c r="BG2806" i="2"/>
  <c r="BH2806" i="2"/>
  <c r="J2806" i="2"/>
  <c r="G2806" i="2"/>
  <c r="H2806" i="2" s="1"/>
  <c r="CD2806" i="2"/>
  <c r="D2807" i="2"/>
  <c r="BB2807" i="2"/>
  <c r="E2807" i="2"/>
  <c r="BD2807" i="2"/>
  <c r="BA2807" i="2"/>
  <c r="BC2807" i="2"/>
  <c r="M2806" i="2" l="1"/>
  <c r="BE2807" i="2"/>
  <c r="G2807" i="2"/>
  <c r="H2807" i="2" s="1"/>
  <c r="J2807" i="2"/>
  <c r="CD2807" i="2"/>
  <c r="K2807" i="2"/>
  <c r="L2807" i="2"/>
  <c r="BF2807" i="2"/>
  <c r="BG2807" i="2"/>
  <c r="BH2807" i="2"/>
  <c r="D2808" i="2"/>
  <c r="BA2808" i="2"/>
  <c r="E2808" i="2"/>
  <c r="BB2808" i="2"/>
  <c r="BD2808" i="2"/>
  <c r="BC2808" i="2"/>
  <c r="M2807" i="2" l="1"/>
  <c r="D2809" i="2"/>
  <c r="E2809" i="2"/>
  <c r="BA2809" i="2"/>
  <c r="BB2809" i="2"/>
  <c r="BD2809" i="2"/>
  <c r="BC2809" i="2"/>
  <c r="G2808" i="2"/>
  <c r="H2808" i="2" s="1"/>
  <c r="J2808" i="2"/>
  <c r="BH2808" i="2"/>
  <c r="BF2808" i="2"/>
  <c r="L2808" i="2"/>
  <c r="BG2808" i="2"/>
  <c r="CD2808" i="2"/>
  <c r="BE2808" i="2"/>
  <c r="K2808" i="2"/>
  <c r="M2808" i="2" l="1"/>
  <c r="J2809" i="2"/>
  <c r="K2809" i="2"/>
  <c r="L2809" i="2"/>
  <c r="CD2809" i="2"/>
  <c r="G2809" i="2"/>
  <c r="H2809" i="2" s="1"/>
  <c r="BE2809" i="2"/>
  <c r="BF2809" i="2"/>
  <c r="BG2809" i="2"/>
  <c r="BH2809" i="2"/>
  <c r="BB2810" i="2"/>
  <c r="BD2810" i="2"/>
  <c r="D2810" i="2"/>
  <c r="E2810" i="2"/>
  <c r="BA2810" i="2"/>
  <c r="BC2810" i="2"/>
  <c r="M2809" i="2" l="1"/>
  <c r="D2811" i="2"/>
  <c r="E2811" i="2"/>
  <c r="BA2811" i="2"/>
  <c r="BB2811" i="2"/>
  <c r="BD2811" i="2"/>
  <c r="BC2811" i="2"/>
  <c r="K2810" i="2"/>
  <c r="CD2810" i="2"/>
  <c r="BE2810" i="2"/>
  <c r="G2810" i="2"/>
  <c r="H2810" i="2" s="1"/>
  <c r="J2810" i="2"/>
  <c r="L2810" i="2"/>
  <c r="BG2810" i="2"/>
  <c r="BF2810" i="2"/>
  <c r="BH2810" i="2"/>
  <c r="M2810" i="2" l="1"/>
  <c r="K2811" i="2"/>
  <c r="G2811" i="2"/>
  <c r="H2811" i="2" s="1"/>
  <c r="J2811" i="2"/>
  <c r="BE2811" i="2"/>
  <c r="CD2811" i="2"/>
  <c r="BF2811" i="2"/>
  <c r="BH2811" i="2"/>
  <c r="L2811" i="2"/>
  <c r="BG2811" i="2"/>
  <c r="D2812" i="2"/>
  <c r="E2812" i="2"/>
  <c r="BA2812" i="2"/>
  <c r="BB2812" i="2"/>
  <c r="BD2812" i="2"/>
  <c r="BC2812" i="2"/>
  <c r="M2811" i="2" l="1"/>
  <c r="BB2813" i="2"/>
  <c r="BD2813" i="2"/>
  <c r="D2813" i="2"/>
  <c r="E2813" i="2"/>
  <c r="BA2813" i="2"/>
  <c r="BC2813" i="2"/>
  <c r="K2812" i="2"/>
  <c r="J2812" i="2"/>
  <c r="CD2812" i="2"/>
  <c r="G2812" i="2"/>
  <c r="H2812" i="2" s="1"/>
  <c r="L2812" i="2"/>
  <c r="BE2812" i="2"/>
  <c r="BF2812" i="2"/>
  <c r="BG2812" i="2"/>
  <c r="BH2812" i="2"/>
  <c r="M2812" i="2" l="1"/>
  <c r="K2813" i="2"/>
  <c r="BE2813" i="2"/>
  <c r="L2813" i="2"/>
  <c r="BF2813" i="2"/>
  <c r="CD2813" i="2"/>
  <c r="G2813" i="2"/>
  <c r="H2813" i="2" s="1"/>
  <c r="BG2813" i="2"/>
  <c r="J2813" i="2"/>
  <c r="BH2813" i="2"/>
  <c r="BA2814" i="2"/>
  <c r="BB2814" i="2"/>
  <c r="BD2814" i="2"/>
  <c r="D2814" i="2"/>
  <c r="E2814" i="2"/>
  <c r="BC2814" i="2"/>
  <c r="M2813" i="2" l="1"/>
  <c r="CD2814" i="2"/>
  <c r="G2814" i="2"/>
  <c r="H2814" i="2" s="1"/>
  <c r="J2814" i="2"/>
  <c r="K2814" i="2"/>
  <c r="L2814" i="2"/>
  <c r="BH2814" i="2"/>
  <c r="BE2814" i="2"/>
  <c r="BF2814" i="2"/>
  <c r="BG2814" i="2"/>
  <c r="D2815" i="2"/>
  <c r="E2815" i="2"/>
  <c r="BA2815" i="2"/>
  <c r="BB2815" i="2"/>
  <c r="BD2815" i="2"/>
  <c r="BC2815" i="2"/>
  <c r="M2814" i="2" l="1"/>
  <c r="K2815" i="2"/>
  <c r="BH2815" i="2"/>
  <c r="BG2815" i="2"/>
  <c r="BF2815" i="2"/>
  <c r="BE2815" i="2"/>
  <c r="G2815" i="2"/>
  <c r="H2815" i="2" s="1"/>
  <c r="L2815" i="2"/>
  <c r="CD2815" i="2"/>
  <c r="J2815" i="2"/>
  <c r="BB2816" i="2"/>
  <c r="BD2816" i="2"/>
  <c r="D2816" i="2"/>
  <c r="E2816" i="2"/>
  <c r="BA2816" i="2"/>
  <c r="BC2816" i="2"/>
  <c r="M2815" i="2" l="1"/>
  <c r="BA2817" i="2"/>
  <c r="BB2817" i="2"/>
  <c r="D2817" i="2"/>
  <c r="BD2817" i="2"/>
  <c r="E2817" i="2"/>
  <c r="BC2817" i="2"/>
  <c r="BF2816" i="2"/>
  <c r="BE2816" i="2"/>
  <c r="J2816" i="2"/>
  <c r="L2816" i="2"/>
  <c r="CD2816" i="2"/>
  <c r="G2816" i="2"/>
  <c r="H2816" i="2" s="1"/>
  <c r="K2816" i="2"/>
  <c r="BG2816" i="2"/>
  <c r="BH2816" i="2"/>
  <c r="M2816" i="2" l="1"/>
  <c r="BA2818" i="2"/>
  <c r="BB2818" i="2"/>
  <c r="D2818" i="2"/>
  <c r="E2818" i="2"/>
  <c r="BD2818" i="2"/>
  <c r="BC2818" i="2"/>
  <c r="G2817" i="2"/>
  <c r="H2817" i="2" s="1"/>
  <c r="J2817" i="2"/>
  <c r="CD2817" i="2"/>
  <c r="L2817" i="2"/>
  <c r="K2817" i="2"/>
  <c r="BE2817" i="2"/>
  <c r="BF2817" i="2"/>
  <c r="BG2817" i="2"/>
  <c r="BH2817" i="2"/>
  <c r="M2817" i="2" l="1"/>
  <c r="G2818" i="2"/>
  <c r="H2818" i="2" s="1"/>
  <c r="J2818" i="2"/>
  <c r="BE2818" i="2"/>
  <c r="BF2818" i="2"/>
  <c r="BG2818" i="2"/>
  <c r="BH2818" i="2"/>
  <c r="L2818" i="2"/>
  <c r="CD2818" i="2"/>
  <c r="K2818" i="2"/>
  <c r="D2819" i="2"/>
  <c r="BB2819" i="2"/>
  <c r="E2819" i="2"/>
  <c r="BD2819" i="2"/>
  <c r="BA2819" i="2"/>
  <c r="BC2819" i="2"/>
  <c r="M2818" i="2" l="1"/>
  <c r="G2819" i="2"/>
  <c r="H2819" i="2" s="1"/>
  <c r="K2819" i="2"/>
  <c r="L2819" i="2"/>
  <c r="CD2819" i="2"/>
  <c r="J2819" i="2"/>
  <c r="BE2819" i="2"/>
  <c r="BF2819" i="2"/>
  <c r="BG2819" i="2"/>
  <c r="BH2819" i="2"/>
  <c r="D2820" i="2"/>
  <c r="BA2820" i="2"/>
  <c r="E2820" i="2"/>
  <c r="BB2820" i="2"/>
  <c r="BD2820" i="2"/>
  <c r="BC2820" i="2"/>
  <c r="M2819" i="2" l="1"/>
  <c r="K2820" i="2"/>
  <c r="L2820" i="2"/>
  <c r="BH2820" i="2"/>
  <c r="BE2820" i="2"/>
  <c r="BF2820" i="2"/>
  <c r="BG2820" i="2"/>
  <c r="J2820" i="2"/>
  <c r="CD2820" i="2"/>
  <c r="G2820" i="2"/>
  <c r="H2820" i="2" s="1"/>
  <c r="D2821" i="2"/>
  <c r="E2821" i="2"/>
  <c r="BA2821" i="2"/>
  <c r="BB2821" i="2"/>
  <c r="BD2821" i="2"/>
  <c r="BC2821" i="2"/>
  <c r="M2820" i="2" l="1"/>
  <c r="BE2821" i="2"/>
  <c r="K2821" i="2"/>
  <c r="BF2821" i="2"/>
  <c r="BG2821" i="2"/>
  <c r="G2821" i="2"/>
  <c r="H2821" i="2" s="1"/>
  <c r="L2821" i="2"/>
  <c r="BH2821" i="2"/>
  <c r="J2821" i="2"/>
  <c r="CD2821" i="2"/>
  <c r="BB2822" i="2"/>
  <c r="BD2822" i="2"/>
  <c r="D2822" i="2"/>
  <c r="E2822" i="2"/>
  <c r="BA2822" i="2"/>
  <c r="BC2822" i="2"/>
  <c r="M2821" i="2" l="1"/>
  <c r="D2823" i="2"/>
  <c r="E2823" i="2"/>
  <c r="BA2823" i="2"/>
  <c r="BB2823" i="2"/>
  <c r="BD2823" i="2"/>
  <c r="BC2823" i="2"/>
  <c r="G2822" i="2"/>
  <c r="H2822" i="2" s="1"/>
  <c r="J2822" i="2"/>
  <c r="K2822" i="2"/>
  <c r="L2822" i="2"/>
  <c r="BE2822" i="2"/>
  <c r="BG2822" i="2"/>
  <c r="CD2822" i="2"/>
  <c r="BF2822" i="2"/>
  <c r="BH2822" i="2"/>
  <c r="M2822" i="2" l="1"/>
  <c r="BE2823" i="2"/>
  <c r="BF2823" i="2"/>
  <c r="BG2823" i="2"/>
  <c r="BH2823" i="2"/>
  <c r="CD2823" i="2"/>
  <c r="G2823" i="2"/>
  <c r="H2823" i="2" s="1"/>
  <c r="L2823" i="2"/>
  <c r="J2823" i="2"/>
  <c r="K2823" i="2"/>
  <c r="D2824" i="2"/>
  <c r="E2824" i="2"/>
  <c r="BA2824" i="2"/>
  <c r="BB2824" i="2"/>
  <c r="BD2824" i="2"/>
  <c r="BC2824" i="2"/>
  <c r="M2823" i="2" l="1"/>
  <c r="BB2825" i="2"/>
  <c r="BD2825" i="2"/>
  <c r="D2825" i="2"/>
  <c r="E2825" i="2"/>
  <c r="BA2825" i="2"/>
  <c r="BC2825" i="2"/>
  <c r="G2824" i="2"/>
  <c r="H2824" i="2" s="1"/>
  <c r="J2824" i="2"/>
  <c r="BE2824" i="2"/>
  <c r="BF2824" i="2"/>
  <c r="BG2824" i="2"/>
  <c r="BH2824" i="2"/>
  <c r="L2824" i="2"/>
  <c r="CD2824" i="2"/>
  <c r="K2824" i="2"/>
  <c r="M2824" i="2" l="1"/>
  <c r="BG2825" i="2"/>
  <c r="BH2825" i="2"/>
  <c r="J2825" i="2"/>
  <c r="BF2825" i="2"/>
  <c r="K2825" i="2"/>
  <c r="L2825" i="2"/>
  <c r="BE2825" i="2"/>
  <c r="G2825" i="2"/>
  <c r="H2825" i="2" s="1"/>
  <c r="CD2825" i="2"/>
  <c r="BA2826" i="2"/>
  <c r="BB2826" i="2"/>
  <c r="BD2826" i="2"/>
  <c r="D2826" i="2"/>
  <c r="E2826" i="2"/>
  <c r="BC2826" i="2"/>
  <c r="M2825" i="2" l="1"/>
  <c r="D2827" i="2"/>
  <c r="E2827" i="2"/>
  <c r="BA2827" i="2"/>
  <c r="BB2827" i="2"/>
  <c r="BD2827" i="2"/>
  <c r="BC2827" i="2"/>
  <c r="CD2826" i="2"/>
  <c r="G2826" i="2"/>
  <c r="H2826" i="2" s="1"/>
  <c r="J2826" i="2"/>
  <c r="K2826" i="2"/>
  <c r="L2826" i="2"/>
  <c r="BE2826" i="2"/>
  <c r="BF2826" i="2"/>
  <c r="BG2826" i="2"/>
  <c r="BH2826" i="2"/>
  <c r="M2826" i="2" l="1"/>
  <c r="BB2828" i="2"/>
  <c r="BD2828" i="2"/>
  <c r="D2828" i="2"/>
  <c r="E2828" i="2"/>
  <c r="BA2828" i="2"/>
  <c r="BC2828" i="2"/>
  <c r="CD2827" i="2"/>
  <c r="BG2827" i="2"/>
  <c r="G2827" i="2"/>
  <c r="H2827" i="2" s="1"/>
  <c r="K2827" i="2"/>
  <c r="M2827" i="2" s="1"/>
  <c r="BE2827" i="2"/>
  <c r="J2827" i="2"/>
  <c r="L2827" i="2"/>
  <c r="BH2827" i="2"/>
  <c r="BF2827" i="2"/>
  <c r="J2828" i="2" l="1"/>
  <c r="CD2828" i="2"/>
  <c r="K2828" i="2"/>
  <c r="L2828" i="2"/>
  <c r="G2828" i="2"/>
  <c r="H2828" i="2" s="1"/>
  <c r="BE2828" i="2"/>
  <c r="BF2828" i="2"/>
  <c r="BG2828" i="2"/>
  <c r="BH2828" i="2"/>
  <c r="BA2829" i="2"/>
  <c r="BB2829" i="2"/>
  <c r="D2829" i="2"/>
  <c r="BD2829" i="2"/>
  <c r="E2829" i="2"/>
  <c r="BC2829" i="2"/>
  <c r="M2828" i="2" l="1"/>
  <c r="CD2829" i="2"/>
  <c r="G2829" i="2"/>
  <c r="H2829" i="2" s="1"/>
  <c r="J2829" i="2"/>
  <c r="K2829" i="2"/>
  <c r="L2829" i="2"/>
  <c r="BE2829" i="2"/>
  <c r="BH2829" i="2"/>
  <c r="BF2829" i="2"/>
  <c r="BG2829" i="2"/>
  <c r="BA2830" i="2"/>
  <c r="BB2830" i="2"/>
  <c r="D2830" i="2"/>
  <c r="E2830" i="2"/>
  <c r="BD2830" i="2"/>
  <c r="BC2830" i="2"/>
  <c r="M2829" i="2" l="1"/>
  <c r="D2831" i="2"/>
  <c r="BB2831" i="2"/>
  <c r="E2831" i="2"/>
  <c r="BD2831" i="2"/>
  <c r="BA2831" i="2"/>
  <c r="BC2831" i="2"/>
  <c r="L2830" i="2"/>
  <c r="K2830" i="2"/>
  <c r="BH2830" i="2"/>
  <c r="BE2830" i="2"/>
  <c r="BF2830" i="2"/>
  <c r="BG2830" i="2"/>
  <c r="CD2830" i="2"/>
  <c r="G2830" i="2"/>
  <c r="H2830" i="2" s="1"/>
  <c r="J2830" i="2"/>
  <c r="M2830" i="2" l="1"/>
  <c r="G2831" i="2"/>
  <c r="H2831" i="2" s="1"/>
  <c r="J2831" i="2"/>
  <c r="K2831" i="2"/>
  <c r="L2831" i="2"/>
  <c r="BE2831" i="2"/>
  <c r="BF2831" i="2"/>
  <c r="BG2831" i="2"/>
  <c r="CD2831" i="2"/>
  <c r="BH2831" i="2"/>
  <c r="D2832" i="2"/>
  <c r="BA2832" i="2"/>
  <c r="E2832" i="2"/>
  <c r="BB2832" i="2"/>
  <c r="BD2832" i="2"/>
  <c r="BC2832" i="2"/>
  <c r="M2831" i="2" l="1"/>
  <c r="K2832" i="2"/>
  <c r="G2832" i="2"/>
  <c r="H2832" i="2" s="1"/>
  <c r="J2832" i="2"/>
  <c r="BE2832" i="2"/>
  <c r="L2832" i="2"/>
  <c r="BF2832" i="2"/>
  <c r="BG2832" i="2"/>
  <c r="BH2832" i="2"/>
  <c r="CD2832" i="2"/>
  <c r="D2833" i="2"/>
  <c r="E2833" i="2"/>
  <c r="BA2833" i="2"/>
  <c r="BB2833" i="2"/>
  <c r="BD2833" i="2"/>
  <c r="BC2833" i="2"/>
  <c r="M2832" i="2" l="1"/>
  <c r="BE2833" i="2"/>
  <c r="BF2833" i="2"/>
  <c r="BG2833" i="2"/>
  <c r="BH2833" i="2"/>
  <c r="G2833" i="2"/>
  <c r="H2833" i="2" s="1"/>
  <c r="K2833" i="2"/>
  <c r="CD2833" i="2"/>
  <c r="J2833" i="2"/>
  <c r="L2833" i="2"/>
  <c r="BB2834" i="2"/>
  <c r="BD2834" i="2"/>
  <c r="D2834" i="2"/>
  <c r="E2834" i="2"/>
  <c r="BA2834" i="2"/>
  <c r="BC2834" i="2"/>
  <c r="M2833" i="2" l="1"/>
  <c r="D2835" i="2"/>
  <c r="E2835" i="2"/>
  <c r="BA2835" i="2"/>
  <c r="BB2835" i="2"/>
  <c r="BD2835" i="2"/>
  <c r="BC2835" i="2"/>
  <c r="BF2834" i="2"/>
  <c r="BG2834" i="2"/>
  <c r="BE2834" i="2"/>
  <c r="G2834" i="2"/>
  <c r="H2834" i="2" s="1"/>
  <c r="J2834" i="2"/>
  <c r="K2834" i="2"/>
  <c r="CD2834" i="2"/>
  <c r="BH2834" i="2"/>
  <c r="L2834" i="2"/>
  <c r="M2834" i="2" l="1"/>
  <c r="CD2835" i="2"/>
  <c r="G2835" i="2"/>
  <c r="H2835" i="2" s="1"/>
  <c r="J2835" i="2"/>
  <c r="L2835" i="2"/>
  <c r="K2835" i="2"/>
  <c r="BE2835" i="2"/>
  <c r="BF2835" i="2"/>
  <c r="BG2835" i="2"/>
  <c r="BH2835" i="2"/>
  <c r="D2836" i="2"/>
  <c r="E2836" i="2"/>
  <c r="BA2836" i="2"/>
  <c r="BB2836" i="2"/>
  <c r="BD2836" i="2"/>
  <c r="BC2836" i="2"/>
  <c r="M2835" i="2" l="1"/>
  <c r="BE2836" i="2"/>
  <c r="CD2836" i="2"/>
  <c r="G2836" i="2"/>
  <c r="H2836" i="2" s="1"/>
  <c r="J2836" i="2"/>
  <c r="L2836" i="2"/>
  <c r="K2836" i="2"/>
  <c r="BF2836" i="2"/>
  <c r="BG2836" i="2"/>
  <c r="BH2836" i="2"/>
  <c r="BB2837" i="2"/>
  <c r="BD2837" i="2"/>
  <c r="D2837" i="2"/>
  <c r="E2837" i="2"/>
  <c r="BA2837" i="2"/>
  <c r="BC2837" i="2"/>
  <c r="M2836" i="2" l="1"/>
  <c r="G2837" i="2"/>
  <c r="H2837" i="2" s="1"/>
  <c r="J2837" i="2"/>
  <c r="CD2837" i="2"/>
  <c r="BE2837" i="2"/>
  <c r="BF2837" i="2"/>
  <c r="BG2837" i="2"/>
  <c r="BH2837" i="2"/>
  <c r="L2837" i="2"/>
  <c r="K2837" i="2"/>
  <c r="BA2838" i="2"/>
  <c r="BB2838" i="2"/>
  <c r="BD2838" i="2"/>
  <c r="D2838" i="2"/>
  <c r="E2838" i="2"/>
  <c r="BC2838" i="2"/>
  <c r="M2837" i="2" l="1"/>
  <c r="CD2838" i="2"/>
  <c r="G2838" i="2"/>
  <c r="H2838" i="2" s="1"/>
  <c r="J2838" i="2"/>
  <c r="BG2838" i="2"/>
  <c r="L2838" i="2"/>
  <c r="BH2838" i="2"/>
  <c r="BF2838" i="2"/>
  <c r="K2838" i="2"/>
  <c r="BE2838" i="2"/>
  <c r="D2839" i="2"/>
  <c r="E2839" i="2"/>
  <c r="BA2839" i="2"/>
  <c r="BB2839" i="2"/>
  <c r="BD2839" i="2"/>
  <c r="BC2839" i="2"/>
  <c r="M2838" i="2" l="1"/>
  <c r="BE2839" i="2"/>
  <c r="L2839" i="2"/>
  <c r="J2839" i="2"/>
  <c r="K2839" i="2"/>
  <c r="CD2839" i="2"/>
  <c r="BH2839" i="2"/>
  <c r="BG2839" i="2"/>
  <c r="G2839" i="2"/>
  <c r="H2839" i="2" s="1"/>
  <c r="BF2839" i="2"/>
  <c r="BB2840" i="2"/>
  <c r="BD2840" i="2"/>
  <c r="D2840" i="2"/>
  <c r="E2840" i="2"/>
  <c r="BA2840" i="2"/>
  <c r="BC2840" i="2"/>
  <c r="M2839" i="2" l="1"/>
  <c r="L2840" i="2"/>
  <c r="CD2840" i="2"/>
  <c r="G2840" i="2"/>
  <c r="H2840" i="2" s="1"/>
  <c r="J2840" i="2"/>
  <c r="K2840" i="2"/>
  <c r="BH2840" i="2"/>
  <c r="BE2840" i="2"/>
  <c r="BF2840" i="2"/>
  <c r="BG2840" i="2"/>
  <c r="BA2841" i="2"/>
  <c r="BB2841" i="2"/>
  <c r="D2841" i="2"/>
  <c r="BD2841" i="2"/>
  <c r="E2841" i="2"/>
  <c r="BC2841" i="2"/>
  <c r="M2840" i="2" l="1"/>
  <c r="BA2842" i="2"/>
  <c r="BB2842" i="2"/>
  <c r="D2842" i="2"/>
  <c r="E2842" i="2"/>
  <c r="BD2842" i="2"/>
  <c r="BC2842" i="2"/>
  <c r="L2841" i="2"/>
  <c r="BE2841" i="2"/>
  <c r="BF2841" i="2"/>
  <c r="BG2841" i="2"/>
  <c r="BH2841" i="2"/>
  <c r="G2841" i="2"/>
  <c r="H2841" i="2" s="1"/>
  <c r="CD2841" i="2"/>
  <c r="K2841" i="2"/>
  <c r="J2841" i="2"/>
  <c r="M2841" i="2" l="1"/>
  <c r="CD2842" i="2"/>
  <c r="K2842" i="2"/>
  <c r="L2842" i="2"/>
  <c r="BE2842" i="2"/>
  <c r="BF2842" i="2"/>
  <c r="J2842" i="2"/>
  <c r="BG2842" i="2"/>
  <c r="BH2842" i="2"/>
  <c r="G2842" i="2"/>
  <c r="H2842" i="2" s="1"/>
  <c r="D2843" i="2"/>
  <c r="BB2843" i="2"/>
  <c r="E2843" i="2"/>
  <c r="BD2843" i="2"/>
  <c r="BA2843" i="2"/>
  <c r="BC2843" i="2"/>
  <c r="M2842" i="2" l="1"/>
  <c r="BG2843" i="2"/>
  <c r="BH2843" i="2"/>
  <c r="BF2843" i="2"/>
  <c r="J2843" i="2"/>
  <c r="CD2843" i="2"/>
  <c r="K2843" i="2"/>
  <c r="L2843" i="2"/>
  <c r="G2843" i="2"/>
  <c r="H2843" i="2" s="1"/>
  <c r="BE2843" i="2"/>
  <c r="D2844" i="2"/>
  <c r="BA2844" i="2"/>
  <c r="E2844" i="2"/>
  <c r="BB2844" i="2"/>
  <c r="BD2844" i="2"/>
  <c r="BC2844" i="2"/>
  <c r="M2843" i="2" l="1"/>
  <c r="CD2844" i="2"/>
  <c r="K2844" i="2"/>
  <c r="G2844" i="2"/>
  <c r="H2844" i="2" s="1"/>
  <c r="J2844" i="2"/>
  <c r="L2844" i="2"/>
  <c r="BE2844" i="2"/>
  <c r="BF2844" i="2"/>
  <c r="BG2844" i="2"/>
  <c r="BH2844" i="2"/>
  <c r="D2845" i="2"/>
  <c r="E2845" i="2"/>
  <c r="BA2845" i="2"/>
  <c r="BB2845" i="2"/>
  <c r="BD2845" i="2"/>
  <c r="BC2845" i="2"/>
  <c r="M2844" i="2" l="1"/>
  <c r="BB2846" i="2"/>
  <c r="BD2846" i="2"/>
  <c r="D2846" i="2"/>
  <c r="E2846" i="2"/>
  <c r="BA2846" i="2"/>
  <c r="BC2846" i="2"/>
  <c r="CD2845" i="2"/>
  <c r="K2845" i="2"/>
  <c r="G2845" i="2"/>
  <c r="H2845" i="2" s="1"/>
  <c r="J2845" i="2"/>
  <c r="L2845" i="2"/>
  <c r="BF2845" i="2"/>
  <c r="BG2845" i="2"/>
  <c r="BH2845" i="2"/>
  <c r="BE2845" i="2"/>
  <c r="M2845" i="2" l="1"/>
  <c r="D2847" i="2"/>
  <c r="E2847" i="2"/>
  <c r="BA2847" i="2"/>
  <c r="BB2847" i="2"/>
  <c r="BD2847" i="2"/>
  <c r="BC2847" i="2"/>
  <c r="BG2846" i="2"/>
  <c r="CD2846" i="2"/>
  <c r="BE2846" i="2"/>
  <c r="K2846" i="2"/>
  <c r="M2846" i="2" s="1"/>
  <c r="BH2846" i="2"/>
  <c r="G2846" i="2"/>
  <c r="H2846" i="2" s="1"/>
  <c r="BF2846" i="2"/>
  <c r="J2846" i="2"/>
  <c r="L2846" i="2"/>
  <c r="BF2847" i="2" l="1"/>
  <c r="BG2847" i="2"/>
  <c r="BH2847" i="2"/>
  <c r="BE2847" i="2"/>
  <c r="G2847" i="2"/>
  <c r="H2847" i="2" s="1"/>
  <c r="J2847" i="2"/>
  <c r="K2847" i="2"/>
  <c r="L2847" i="2"/>
  <c r="CD2847" i="2"/>
  <c r="D2848" i="2"/>
  <c r="E2848" i="2"/>
  <c r="BA2848" i="2"/>
  <c r="BB2848" i="2"/>
  <c r="BD2848" i="2"/>
  <c r="BC2848" i="2"/>
  <c r="M2847" i="2" l="1"/>
  <c r="G2848" i="2"/>
  <c r="H2848" i="2" s="1"/>
  <c r="K2848" i="2"/>
  <c r="J2848" i="2"/>
  <c r="L2848" i="2"/>
  <c r="CD2848" i="2"/>
  <c r="BH2848" i="2"/>
  <c r="BE2848" i="2"/>
  <c r="BF2848" i="2"/>
  <c r="BG2848" i="2"/>
  <c r="BB2849" i="2"/>
  <c r="BD2849" i="2"/>
  <c r="D2849" i="2"/>
  <c r="E2849" i="2"/>
  <c r="BA2849" i="2"/>
  <c r="BC2849" i="2"/>
  <c r="M2848" i="2" l="1"/>
  <c r="J2849" i="2"/>
  <c r="K2849" i="2"/>
  <c r="BG2849" i="2"/>
  <c r="BH2849" i="2"/>
  <c r="G2849" i="2"/>
  <c r="H2849" i="2" s="1"/>
  <c r="BF2849" i="2"/>
  <c r="L2849" i="2"/>
  <c r="M2849" i="2" s="1"/>
  <c r="CD2849" i="2"/>
  <c r="BE2849" i="2"/>
  <c r="BA2850" i="2"/>
  <c r="BB2850" i="2"/>
  <c r="BD2850" i="2"/>
  <c r="D2850" i="2"/>
  <c r="E2850" i="2"/>
  <c r="BC2850" i="2"/>
  <c r="CD2850" i="2" l="1"/>
  <c r="BG2850" i="2"/>
  <c r="BH2850" i="2"/>
  <c r="G2850" i="2"/>
  <c r="H2850" i="2" s="1"/>
  <c r="BF2850" i="2"/>
  <c r="J2850" i="2"/>
  <c r="K2850" i="2"/>
  <c r="L2850" i="2"/>
  <c r="BE2850" i="2"/>
  <c r="D2851" i="2"/>
  <c r="E2851" i="2"/>
  <c r="BA2851" i="2"/>
  <c r="BB2851" i="2"/>
  <c r="BD2851" i="2"/>
  <c r="BC2851" i="2"/>
  <c r="M2850" i="2" l="1"/>
  <c r="BH2851" i="2"/>
  <c r="BE2851" i="2"/>
  <c r="BG2851" i="2"/>
  <c r="BF2851" i="2"/>
  <c r="L2851" i="2"/>
  <c r="K2851" i="2"/>
  <c r="CD2851" i="2"/>
  <c r="G2851" i="2"/>
  <c r="H2851" i="2" s="1"/>
  <c r="J2851" i="2"/>
  <c r="BB2852" i="2"/>
  <c r="BD2852" i="2"/>
  <c r="D2852" i="2"/>
  <c r="E2852" i="2"/>
  <c r="BA2852" i="2"/>
  <c r="BC2852" i="2"/>
  <c r="M2851" i="2" l="1"/>
  <c r="K2852" i="2"/>
  <c r="L2852" i="2"/>
  <c r="J2852" i="2"/>
  <c r="BE2852" i="2"/>
  <c r="BF2852" i="2"/>
  <c r="BG2852" i="2"/>
  <c r="BH2852" i="2"/>
  <c r="CD2852" i="2"/>
  <c r="G2852" i="2"/>
  <c r="H2852" i="2" s="1"/>
  <c r="BA2853" i="2"/>
  <c r="BB2853" i="2"/>
  <c r="D2853" i="2"/>
  <c r="BD2853" i="2"/>
  <c r="E2853" i="2"/>
  <c r="BC2853" i="2"/>
  <c r="M2852" i="2" l="1"/>
  <c r="BA2854" i="2"/>
  <c r="BB2854" i="2"/>
  <c r="D2854" i="2"/>
  <c r="E2854" i="2"/>
  <c r="BD2854" i="2"/>
  <c r="BC2854" i="2"/>
  <c r="G2853" i="2"/>
  <c r="H2853" i="2" s="1"/>
  <c r="J2853" i="2"/>
  <c r="K2853" i="2"/>
  <c r="CD2853" i="2"/>
  <c r="L2853" i="2"/>
  <c r="BE2853" i="2"/>
  <c r="BF2853" i="2"/>
  <c r="BG2853" i="2"/>
  <c r="BH2853" i="2"/>
  <c r="M2853" i="2" l="1"/>
  <c r="CD2854" i="2"/>
  <c r="G2854" i="2"/>
  <c r="H2854" i="2" s="1"/>
  <c r="J2854" i="2"/>
  <c r="K2854" i="2"/>
  <c r="L2854" i="2"/>
  <c r="BH2854" i="2"/>
  <c r="BE2854" i="2"/>
  <c r="BF2854" i="2"/>
  <c r="BG2854" i="2"/>
  <c r="D2855" i="2"/>
  <c r="BB2855" i="2"/>
  <c r="E2855" i="2"/>
  <c r="BD2855" i="2"/>
  <c r="BA2855" i="2"/>
  <c r="BC2855" i="2"/>
  <c r="M2854" i="2" l="1"/>
  <c r="K2855" i="2"/>
  <c r="BE2855" i="2"/>
  <c r="BF2855" i="2"/>
  <c r="BG2855" i="2"/>
  <c r="BH2855" i="2"/>
  <c r="G2855" i="2"/>
  <c r="H2855" i="2" s="1"/>
  <c r="J2855" i="2"/>
  <c r="CD2855" i="2"/>
  <c r="L2855" i="2"/>
  <c r="D2856" i="2"/>
  <c r="BA2856" i="2"/>
  <c r="E2856" i="2"/>
  <c r="BB2856" i="2"/>
  <c r="BD2856" i="2"/>
  <c r="BC2856" i="2"/>
  <c r="M2855" i="2" l="1"/>
  <c r="CD2856" i="2"/>
  <c r="K2856" i="2"/>
  <c r="G2856" i="2"/>
  <c r="H2856" i="2" s="1"/>
  <c r="J2856" i="2"/>
  <c r="L2856" i="2"/>
  <c r="BE2856" i="2"/>
  <c r="BF2856" i="2"/>
  <c r="BG2856" i="2"/>
  <c r="BH2856" i="2"/>
  <c r="D2857" i="2"/>
  <c r="E2857" i="2"/>
  <c r="BA2857" i="2"/>
  <c r="BB2857" i="2"/>
  <c r="BD2857" i="2"/>
  <c r="BC2857" i="2"/>
  <c r="M2856" i="2" l="1"/>
  <c r="BB2858" i="2"/>
  <c r="BD2858" i="2"/>
  <c r="D2858" i="2"/>
  <c r="E2858" i="2"/>
  <c r="BA2858" i="2"/>
  <c r="BC2858" i="2"/>
  <c r="BG2857" i="2"/>
  <c r="BH2857" i="2"/>
  <c r="CD2857" i="2"/>
  <c r="G2857" i="2"/>
  <c r="H2857" i="2" s="1"/>
  <c r="J2857" i="2"/>
  <c r="BF2857" i="2"/>
  <c r="L2857" i="2"/>
  <c r="K2857" i="2"/>
  <c r="BE2857" i="2"/>
  <c r="M2857" i="2" l="1"/>
  <c r="BE2858" i="2"/>
  <c r="G2858" i="2"/>
  <c r="H2858" i="2" s="1"/>
  <c r="J2858" i="2"/>
  <c r="K2858" i="2"/>
  <c r="L2858" i="2"/>
  <c r="CD2858" i="2"/>
  <c r="BF2858" i="2"/>
  <c r="BG2858" i="2"/>
  <c r="BH2858" i="2"/>
  <c r="D2859" i="2"/>
  <c r="E2859" i="2"/>
  <c r="BA2859" i="2"/>
  <c r="BB2859" i="2"/>
  <c r="BD2859" i="2"/>
  <c r="BC2859" i="2"/>
  <c r="M2858" i="2" l="1"/>
  <c r="L2859" i="2"/>
  <c r="BE2859" i="2"/>
  <c r="BF2859" i="2"/>
  <c r="BG2859" i="2"/>
  <c r="BH2859" i="2"/>
  <c r="K2859" i="2"/>
  <c r="G2859" i="2"/>
  <c r="H2859" i="2" s="1"/>
  <c r="J2859" i="2"/>
  <c r="CD2859" i="2"/>
  <c r="D2860" i="2"/>
  <c r="E2860" i="2"/>
  <c r="BA2860" i="2"/>
  <c r="BB2860" i="2"/>
  <c r="BD2860" i="2"/>
  <c r="BC2860" i="2"/>
  <c r="M2859" i="2" l="1"/>
  <c r="J2860" i="2"/>
  <c r="L2860" i="2"/>
  <c r="BG2860" i="2"/>
  <c r="K2860" i="2"/>
  <c r="BH2860" i="2"/>
  <c r="BE2860" i="2"/>
  <c r="BF2860" i="2"/>
  <c r="CD2860" i="2"/>
  <c r="G2860" i="2"/>
  <c r="H2860" i="2" s="1"/>
  <c r="BB2861" i="2"/>
  <c r="BD2861" i="2"/>
  <c r="D2861" i="2"/>
  <c r="E2861" i="2"/>
  <c r="BA2861" i="2"/>
  <c r="BC2861" i="2"/>
  <c r="M2860" i="2" l="1"/>
  <c r="BA2862" i="2"/>
  <c r="BB2862" i="2"/>
  <c r="BD2862" i="2"/>
  <c r="D2862" i="2"/>
  <c r="E2862" i="2"/>
  <c r="BC2862" i="2"/>
  <c r="J2861" i="2"/>
  <c r="L2861" i="2"/>
  <c r="G2861" i="2"/>
  <c r="H2861" i="2" s="1"/>
  <c r="CD2861" i="2"/>
  <c r="K2861" i="2"/>
  <c r="BE2861" i="2"/>
  <c r="BF2861" i="2"/>
  <c r="BG2861" i="2"/>
  <c r="BH2861" i="2"/>
  <c r="M2861" i="2" l="1"/>
  <c r="BH2862" i="2"/>
  <c r="CD2862" i="2"/>
  <c r="G2862" i="2"/>
  <c r="H2862" i="2" s="1"/>
  <c r="J2862" i="2"/>
  <c r="BG2862" i="2"/>
  <c r="K2862" i="2"/>
  <c r="L2862" i="2"/>
  <c r="BE2862" i="2"/>
  <c r="BF2862" i="2"/>
  <c r="D2863" i="2"/>
  <c r="E2863" i="2"/>
  <c r="BA2863" i="2"/>
  <c r="BB2863" i="2"/>
  <c r="BD2863" i="2"/>
  <c r="BC2863" i="2"/>
  <c r="M2862" i="2" l="1"/>
  <c r="J2863" i="2"/>
  <c r="CD2863" i="2"/>
  <c r="BH2863" i="2"/>
  <c r="G2863" i="2"/>
  <c r="H2863" i="2" s="1"/>
  <c r="BG2863" i="2"/>
  <c r="L2863" i="2"/>
  <c r="BF2863" i="2"/>
  <c r="BE2863" i="2"/>
  <c r="K2863" i="2"/>
  <c r="BB2864" i="2"/>
  <c r="BD2864" i="2"/>
  <c r="D2864" i="2"/>
  <c r="E2864" i="2"/>
  <c r="BA2864" i="2"/>
  <c r="BC2864" i="2"/>
  <c r="M2863" i="2" l="1"/>
  <c r="BA2865" i="2"/>
  <c r="BB2865" i="2"/>
  <c r="D2865" i="2"/>
  <c r="BD2865" i="2"/>
  <c r="E2865" i="2"/>
  <c r="BC2865" i="2"/>
  <c r="BH2864" i="2"/>
  <c r="K2864" i="2"/>
  <c r="CD2864" i="2"/>
  <c r="G2864" i="2"/>
  <c r="H2864" i="2" s="1"/>
  <c r="J2864" i="2"/>
  <c r="L2864" i="2"/>
  <c r="BG2864" i="2"/>
  <c r="BE2864" i="2"/>
  <c r="BF2864" i="2"/>
  <c r="M2864" i="2" l="1"/>
  <c r="J2865" i="2"/>
  <c r="K2865" i="2"/>
  <c r="L2865" i="2"/>
  <c r="BF2865" i="2"/>
  <c r="BG2865" i="2"/>
  <c r="G2865" i="2"/>
  <c r="H2865" i="2" s="1"/>
  <c r="BH2865" i="2"/>
  <c r="M2865" i="2"/>
  <c r="CD2865" i="2"/>
  <c r="BE2865" i="2"/>
  <c r="BA2866" i="2"/>
  <c r="BB2866" i="2"/>
  <c r="D2866" i="2"/>
  <c r="E2866" i="2"/>
  <c r="BD2866" i="2"/>
  <c r="BC2866" i="2"/>
  <c r="D2867" i="2" l="1"/>
  <c r="BB2867" i="2"/>
  <c r="E2867" i="2"/>
  <c r="BD2867" i="2"/>
  <c r="BA2867" i="2"/>
  <c r="BC2867" i="2"/>
  <c r="J2866" i="2"/>
  <c r="CD2866" i="2"/>
  <c r="K2866" i="2"/>
  <c r="G2866" i="2"/>
  <c r="H2866" i="2" s="1"/>
  <c r="BH2866" i="2"/>
  <c r="L2866" i="2"/>
  <c r="BE2866" i="2"/>
  <c r="BF2866" i="2"/>
  <c r="BG2866" i="2"/>
  <c r="M2866" i="2" l="1"/>
  <c r="BE2867" i="2"/>
  <c r="BF2867" i="2"/>
  <c r="BG2867" i="2"/>
  <c r="BH2867" i="2"/>
  <c r="CD2867" i="2"/>
  <c r="K2867" i="2"/>
  <c r="G2867" i="2"/>
  <c r="H2867" i="2" s="1"/>
  <c r="L2867" i="2"/>
  <c r="J2867" i="2"/>
  <c r="D2868" i="2"/>
  <c r="BA2868" i="2"/>
  <c r="E2868" i="2"/>
  <c r="BB2868" i="2"/>
  <c r="BD2868" i="2"/>
  <c r="BC2868" i="2"/>
  <c r="M2867" i="2" l="1"/>
  <c r="CD2868" i="2"/>
  <c r="J2868" i="2"/>
  <c r="K2868" i="2"/>
  <c r="G2868" i="2"/>
  <c r="H2868" i="2" s="1"/>
  <c r="L2868" i="2"/>
  <c r="BE2868" i="2"/>
  <c r="BF2868" i="2"/>
  <c r="BG2868" i="2"/>
  <c r="BH2868" i="2"/>
  <c r="D2869" i="2"/>
  <c r="E2869" i="2"/>
  <c r="BA2869" i="2"/>
  <c r="BB2869" i="2"/>
  <c r="BD2869" i="2"/>
  <c r="BC2869" i="2"/>
  <c r="M2868" i="2" l="1"/>
  <c r="BF2869" i="2"/>
  <c r="BG2869" i="2"/>
  <c r="CD2869" i="2"/>
  <c r="BE2869" i="2"/>
  <c r="G2869" i="2"/>
  <c r="H2869" i="2" s="1"/>
  <c r="J2869" i="2"/>
  <c r="K2869" i="2"/>
  <c r="L2869" i="2"/>
  <c r="BH2869" i="2"/>
  <c r="BB2870" i="2"/>
  <c r="BD2870" i="2"/>
  <c r="D2870" i="2"/>
  <c r="E2870" i="2"/>
  <c r="BA2870" i="2"/>
  <c r="BC2870" i="2"/>
  <c r="M2869" i="2" l="1"/>
  <c r="D2871" i="2"/>
  <c r="E2871" i="2"/>
  <c r="BA2871" i="2"/>
  <c r="BB2871" i="2"/>
  <c r="BD2871" i="2"/>
  <c r="BC2871" i="2"/>
  <c r="K2870" i="2"/>
  <c r="L2870" i="2"/>
  <c r="G2870" i="2"/>
  <c r="H2870" i="2" s="1"/>
  <c r="BH2870" i="2"/>
  <c r="J2870" i="2"/>
  <c r="CD2870" i="2"/>
  <c r="BE2870" i="2"/>
  <c r="BF2870" i="2"/>
  <c r="BG2870" i="2"/>
  <c r="M2870" i="2" l="1"/>
  <c r="D2872" i="2"/>
  <c r="E2872" i="2"/>
  <c r="BA2872" i="2"/>
  <c r="BB2872" i="2"/>
  <c r="BD2872" i="2"/>
  <c r="BC2872" i="2"/>
  <c r="J2871" i="2"/>
  <c r="K2871" i="2"/>
  <c r="CD2871" i="2"/>
  <c r="L2871" i="2"/>
  <c r="BG2871" i="2"/>
  <c r="BH2871" i="2"/>
  <c r="BE2871" i="2"/>
  <c r="BF2871" i="2"/>
  <c r="G2871" i="2"/>
  <c r="H2871" i="2" s="1"/>
  <c r="M2871" i="2" l="1"/>
  <c r="BB2873" i="2"/>
  <c r="BD2873" i="2"/>
  <c r="D2873" i="2"/>
  <c r="E2873" i="2"/>
  <c r="BA2873" i="2"/>
  <c r="BC2873" i="2"/>
  <c r="CD2872" i="2"/>
  <c r="G2872" i="2"/>
  <c r="H2872" i="2" s="1"/>
  <c r="J2872" i="2"/>
  <c r="K2872" i="2"/>
  <c r="L2872" i="2"/>
  <c r="BE2872" i="2"/>
  <c r="BF2872" i="2"/>
  <c r="BG2872" i="2"/>
  <c r="BH2872" i="2"/>
  <c r="M2872" i="2" l="1"/>
  <c r="BA2874" i="2"/>
  <c r="BB2874" i="2"/>
  <c r="D2874" i="2"/>
  <c r="E2874" i="2"/>
  <c r="BD2874" i="2"/>
  <c r="BC2874" i="2"/>
  <c r="J2873" i="2"/>
  <c r="L2873" i="2"/>
  <c r="G2873" i="2"/>
  <c r="H2873" i="2" s="1"/>
  <c r="K2873" i="2"/>
  <c r="BE2873" i="2"/>
  <c r="BF2873" i="2"/>
  <c r="BG2873" i="2"/>
  <c r="BH2873" i="2"/>
  <c r="CD2873" i="2"/>
  <c r="M2873" i="2" l="1"/>
  <c r="D2875" i="2"/>
  <c r="E2875" i="2"/>
  <c r="BA2875" i="2"/>
  <c r="BB2875" i="2"/>
  <c r="BD2875" i="2"/>
  <c r="BC2875" i="2"/>
  <c r="J2874" i="2"/>
  <c r="G2874" i="2"/>
  <c r="H2874" i="2" s="1"/>
  <c r="BF2874" i="2"/>
  <c r="BG2874" i="2"/>
  <c r="BH2874" i="2"/>
  <c r="CD2874" i="2"/>
  <c r="BE2874" i="2"/>
  <c r="L2874" i="2"/>
  <c r="K2874" i="2"/>
  <c r="M2874" i="2" l="1"/>
  <c r="K2875" i="2"/>
  <c r="BG2875" i="2"/>
  <c r="J2875" i="2"/>
  <c r="BH2875" i="2"/>
  <c r="BF2875" i="2"/>
  <c r="L2875" i="2"/>
  <c r="M2875" i="2" s="1"/>
  <c r="BE2875" i="2"/>
  <c r="G2875" i="2"/>
  <c r="H2875" i="2" s="1"/>
  <c r="CD2875" i="2"/>
  <c r="BB2876" i="2"/>
  <c r="D2876" i="2"/>
  <c r="E2876" i="2"/>
  <c r="BA2876" i="2"/>
  <c r="BD2876" i="2"/>
  <c r="BC2876" i="2"/>
  <c r="BB2877" i="2" l="1"/>
  <c r="BA2877" i="2"/>
  <c r="D2877" i="2"/>
  <c r="E2877" i="2"/>
  <c r="BD2877" i="2"/>
  <c r="BC2877" i="2"/>
  <c r="CD2876" i="2"/>
  <c r="L2876" i="2"/>
  <c r="K2876" i="2"/>
  <c r="BH2876" i="2"/>
  <c r="BG2876" i="2"/>
  <c r="G2876" i="2"/>
  <c r="H2876" i="2" s="1"/>
  <c r="J2876" i="2"/>
  <c r="BE2876" i="2"/>
  <c r="BF2876" i="2"/>
  <c r="M2876" i="2" l="1"/>
  <c r="BB2878" i="2"/>
  <c r="E2878" i="2"/>
  <c r="D2878" i="2"/>
  <c r="BA2878" i="2"/>
  <c r="BD2878" i="2"/>
  <c r="C2879" i="2"/>
  <c r="BC2878" i="2"/>
  <c r="M2877" i="2"/>
  <c r="BE2877" i="2"/>
  <c r="BF2877" i="2"/>
  <c r="BG2877" i="2"/>
  <c r="BH2877" i="2"/>
  <c r="G2877" i="2"/>
  <c r="H2877" i="2" s="1"/>
  <c r="J2877" i="2"/>
  <c r="K2877" i="2"/>
  <c r="L2877" i="2"/>
  <c r="CD2877" i="2"/>
  <c r="T46" i="1" l="1"/>
  <c r="C46" i="1" s="1"/>
  <c r="D2879" i="2"/>
  <c r="BB2879" i="2"/>
  <c r="BA2879" i="2"/>
  <c r="E2879" i="2"/>
  <c r="BD2879" i="2"/>
  <c r="CD2878" i="2"/>
  <c r="CD2879" i="2" s="1"/>
  <c r="L2878" i="2"/>
  <c r="K2878" i="2"/>
  <c r="J2878" i="2"/>
  <c r="G2878" i="2"/>
  <c r="H2878" i="2" s="1"/>
  <c r="BE2878" i="2"/>
  <c r="BF2878" i="2"/>
  <c r="BH2878" i="2"/>
  <c r="BG2878" i="2"/>
  <c r="CI46" i="1" l="1"/>
  <c r="M2878" i="2"/>
  <c r="BF2879" i="2"/>
  <c r="G2879" i="2"/>
  <c r="H2879" i="2" s="1"/>
  <c r="J2879" i="2"/>
  <c r="BH2879" i="2"/>
  <c r="K2879" i="2"/>
  <c r="BG2879" i="2"/>
  <c r="L2879" i="2"/>
  <c r="BE2879" i="2"/>
  <c r="T54" i="1"/>
  <c r="C54" i="1" s="1"/>
  <c r="CI54" i="1" l="1"/>
  <c r="M2879" i="2"/>
  <c r="C53" i="8"/>
  <c r="C47" i="8"/>
  <c r="C44" i="8"/>
  <c r="C50" i="8"/>
  <c r="C43" i="8"/>
  <c r="C52" i="8"/>
  <c r="C51" i="8"/>
  <c r="C45" i="8"/>
  <c r="C54" i="8"/>
  <c r="C46" i="8"/>
  <c r="S46" i="8"/>
  <c r="S44" i="8"/>
  <c r="S47" i="8"/>
  <c r="S43" i="8"/>
  <c r="S45" i="8"/>
  <c r="O43" i="8"/>
  <c r="O47" i="8"/>
  <c r="O45" i="8"/>
  <c r="O44" i="8"/>
  <c r="O46" i="8"/>
  <c r="K43" i="8"/>
  <c r="K47" i="8"/>
  <c r="K46" i="8"/>
  <c r="K44" i="8"/>
  <c r="K45" i="8"/>
  <c r="G50" i="8"/>
  <c r="G47" i="8"/>
  <c r="G54" i="8"/>
  <c r="G52" i="8"/>
  <c r="G43" i="8"/>
  <c r="G44" i="8"/>
  <c r="G51" i="8"/>
  <c r="G46" i="8"/>
  <c r="G53" i="8"/>
  <c r="G45" i="8"/>
  <c r="CG46" i="1"/>
  <c r="BY46" i="1"/>
  <c r="AQ46" i="1"/>
  <c r="Y46" i="1"/>
  <c r="AW46" i="1"/>
  <c r="CA46" i="1"/>
  <c r="O46" i="1"/>
  <c r="BG46" i="1"/>
  <c r="K46" i="1"/>
  <c r="AY46" i="1"/>
  <c r="AK46" i="1"/>
  <c r="BC46" i="1"/>
  <c r="BW46" i="1"/>
  <c r="AG46" i="1"/>
  <c r="AA46" i="1"/>
  <c r="AE46" i="1"/>
  <c r="BQ46" i="1"/>
  <c r="BA46" i="1"/>
  <c r="AI46" i="1"/>
  <c r="M46" i="1"/>
  <c r="AC46" i="1"/>
  <c r="BE46" i="1"/>
  <c r="AO46" i="1"/>
  <c r="BM46" i="1"/>
  <c r="AU46" i="1"/>
  <c r="U46" i="1"/>
  <c r="AS46" i="1"/>
  <c r="Q46" i="1"/>
  <c r="BU46" i="1"/>
  <c r="BS46" i="1"/>
  <c r="W46" i="1"/>
  <c r="BK46" i="1"/>
  <c r="BI46" i="1"/>
  <c r="AM46" i="1"/>
  <c r="BO46" i="1"/>
  <c r="S46" i="1"/>
  <c r="CC46" i="1"/>
  <c r="CE46" i="1"/>
  <c r="W46" i="8"/>
  <c r="W43" i="8"/>
  <c r="W47" i="8"/>
  <c r="W45" i="8"/>
  <c r="W44" i="8"/>
  <c r="O29" i="8" l="1"/>
  <c r="M29" i="8" s="1"/>
  <c r="O37" i="8"/>
  <c r="M37" i="8" s="1"/>
  <c r="O39" i="8"/>
  <c r="M39" i="8" s="1"/>
  <c r="O36" i="8"/>
  <c r="M36" i="8" s="1"/>
  <c r="O30" i="8"/>
  <c r="M30" i="8" s="1"/>
  <c r="O32" i="8"/>
  <c r="M32" i="8" s="1"/>
  <c r="O31" i="8"/>
  <c r="M31" i="8" s="1"/>
  <c r="O40" i="8"/>
  <c r="M40" i="8" s="1"/>
  <c r="O33" i="8"/>
  <c r="M33" i="8" s="1"/>
  <c r="O38" i="8"/>
  <c r="M38" i="8" s="1"/>
  <c r="F44" i="8"/>
  <c r="E44" i="8"/>
  <c r="N45" i="8"/>
  <c r="M45" i="8"/>
  <c r="N47" i="8"/>
  <c r="M47" i="8"/>
  <c r="A46" i="8"/>
  <c r="B46" i="8"/>
  <c r="F43" i="8"/>
  <c r="E43" i="8"/>
  <c r="M43" i="8"/>
  <c r="N43" i="8"/>
  <c r="A54" i="8"/>
  <c r="B54" i="8"/>
  <c r="D19" i="8"/>
  <c r="A19" i="8" s="1"/>
  <c r="D12" i="8"/>
  <c r="A12" i="8" s="1"/>
  <c r="D24" i="8"/>
  <c r="A24" i="8" s="1"/>
  <c r="D4" i="8"/>
  <c r="A4" i="8" s="1"/>
  <c r="D8" i="8"/>
  <c r="A8" i="8" s="1"/>
  <c r="D20" i="8"/>
  <c r="A20" i="8" s="1"/>
  <c r="D9" i="8"/>
  <c r="A9" i="8" s="1"/>
  <c r="D23" i="8"/>
  <c r="A23" i="8" s="1"/>
  <c r="D3" i="8"/>
  <c r="A3" i="8" s="1"/>
  <c r="D11" i="8"/>
  <c r="A11" i="8" s="1"/>
  <c r="D21" i="8"/>
  <c r="A21" i="8" s="1"/>
  <c r="D5" i="8"/>
  <c r="A5" i="8" s="1"/>
  <c r="D10" i="8"/>
  <c r="A10" i="8" s="1"/>
  <c r="D25" i="8"/>
  <c r="A25" i="8" s="1"/>
  <c r="D18" i="8"/>
  <c r="A18" i="8" s="1"/>
  <c r="D7" i="8"/>
  <c r="A7" i="8" s="1"/>
  <c r="D17" i="8"/>
  <c r="A17" i="8" s="1"/>
  <c r="D22" i="8"/>
  <c r="A22" i="8" s="1"/>
  <c r="D16" i="8"/>
  <c r="A16" i="8" s="1"/>
  <c r="D6" i="8"/>
  <c r="A6" i="8" s="1"/>
  <c r="F52" i="8"/>
  <c r="E52" i="8"/>
  <c r="R45" i="8"/>
  <c r="Q45" i="8"/>
  <c r="B45" i="8"/>
  <c r="A45" i="8"/>
  <c r="M44" i="8"/>
  <c r="N44" i="8"/>
  <c r="U44" i="8"/>
  <c r="V44" i="8"/>
  <c r="H46" i="1"/>
  <c r="CQ46" i="1"/>
  <c r="G45" i="4"/>
  <c r="F45" i="4"/>
  <c r="G46" i="1"/>
  <c r="CN46" i="1"/>
  <c r="CP46" i="1"/>
  <c r="C38" i="8"/>
  <c r="A38" i="8" s="1"/>
  <c r="G8" i="6"/>
  <c r="B8" i="6" s="1"/>
  <c r="G5" i="6"/>
  <c r="B5" i="6" s="1"/>
  <c r="G52" i="6"/>
  <c r="B52" i="6" s="1"/>
  <c r="G18" i="6"/>
  <c r="B18" i="6" s="1"/>
  <c r="G51" i="6"/>
  <c r="B51" i="6" s="1"/>
  <c r="G19" i="6"/>
  <c r="B19" i="6" s="1"/>
  <c r="G24" i="6"/>
  <c r="B24" i="6" s="1"/>
  <c r="G17" i="6"/>
  <c r="B17" i="6" s="1"/>
  <c r="G20" i="6"/>
  <c r="B20" i="6" s="1"/>
  <c r="C32" i="8"/>
  <c r="A32" i="8" s="1"/>
  <c r="G42" i="6"/>
  <c r="B42" i="6" s="1"/>
  <c r="G22" i="6"/>
  <c r="B22" i="6" s="1"/>
  <c r="G34" i="6"/>
  <c r="B34" i="6" s="1"/>
  <c r="C37" i="8"/>
  <c r="A37" i="8" s="1"/>
  <c r="G3" i="6"/>
  <c r="B3" i="6" s="1"/>
  <c r="G26" i="6"/>
  <c r="B26" i="6" s="1"/>
  <c r="G10" i="6"/>
  <c r="B10" i="6" s="1"/>
  <c r="C36" i="8"/>
  <c r="A36" i="8" s="1"/>
  <c r="G25" i="6"/>
  <c r="B25" i="6" s="1"/>
  <c r="G49" i="6"/>
  <c r="B49" i="6" s="1"/>
  <c r="C40" i="8"/>
  <c r="A40" i="8" s="1"/>
  <c r="G12" i="6"/>
  <c r="B12" i="6" s="1"/>
  <c r="C31" i="8"/>
  <c r="A31" i="8" s="1"/>
  <c r="G31" i="6"/>
  <c r="B31" i="6" s="1"/>
  <c r="G47" i="6"/>
  <c r="B47" i="6" s="1"/>
  <c r="C29" i="8"/>
  <c r="A29" i="8" s="1"/>
  <c r="G39" i="6"/>
  <c r="B39" i="6" s="1"/>
  <c r="G23" i="6"/>
  <c r="B23" i="6" s="1"/>
  <c r="G14" i="6"/>
  <c r="B14" i="6" s="1"/>
  <c r="G28" i="6"/>
  <c r="B28" i="6" s="1"/>
  <c r="G40" i="6"/>
  <c r="B40" i="6" s="1"/>
  <c r="G9" i="6"/>
  <c r="B9" i="6" s="1"/>
  <c r="G48" i="6"/>
  <c r="B48" i="6" s="1"/>
  <c r="C30" i="8"/>
  <c r="A30" i="8" s="1"/>
  <c r="C33" i="8"/>
  <c r="A33" i="8" s="1"/>
  <c r="G37" i="6"/>
  <c r="B37" i="6" s="1"/>
  <c r="G36" i="6"/>
  <c r="B36" i="6" s="1"/>
  <c r="G44" i="6"/>
  <c r="B44" i="6" s="1"/>
  <c r="B81" i="8"/>
  <c r="G38" i="6"/>
  <c r="B38" i="6" s="1"/>
  <c r="G30" i="6"/>
  <c r="B30" i="6" s="1"/>
  <c r="G35" i="6"/>
  <c r="B35" i="6" s="1"/>
  <c r="G33" i="6"/>
  <c r="B33" i="6" s="1"/>
  <c r="C39" i="8"/>
  <c r="A39" i="8" s="1"/>
  <c r="G41" i="6"/>
  <c r="B41" i="6" s="1"/>
  <c r="G4" i="6"/>
  <c r="B4" i="6" s="1"/>
  <c r="G15" i="6"/>
  <c r="B15" i="6" s="1"/>
  <c r="G43" i="6"/>
  <c r="B43" i="6" s="1"/>
  <c r="G7" i="6"/>
  <c r="B7" i="6" s="1"/>
  <c r="G27" i="6"/>
  <c r="B27" i="6" s="1"/>
  <c r="G2" i="6"/>
  <c r="B2" i="6" s="1"/>
  <c r="G32" i="6"/>
  <c r="B32" i="6" s="1"/>
  <c r="G13" i="6"/>
  <c r="B13" i="6" s="1"/>
  <c r="G16" i="6"/>
  <c r="B16" i="6" s="1"/>
  <c r="G11" i="6"/>
  <c r="B11" i="6" s="1"/>
  <c r="G46" i="6"/>
  <c r="B46" i="6" s="1"/>
  <c r="G6" i="6"/>
  <c r="B6" i="6" s="1"/>
  <c r="G29" i="6"/>
  <c r="B29" i="6" s="1"/>
  <c r="G45" i="6"/>
  <c r="B45" i="6" s="1"/>
  <c r="G21" i="6"/>
  <c r="B21" i="6" s="1"/>
  <c r="G50" i="6"/>
  <c r="B50" i="6" s="1"/>
  <c r="CO46" i="1"/>
  <c r="E54" i="8"/>
  <c r="F54" i="8"/>
  <c r="I45" i="8"/>
  <c r="J45" i="8"/>
  <c r="Q43" i="8"/>
  <c r="R43" i="8"/>
  <c r="A51" i="8"/>
  <c r="B51" i="8"/>
  <c r="U45" i="8"/>
  <c r="V45" i="8"/>
  <c r="W29" i="8"/>
  <c r="U29" i="8" s="1"/>
  <c r="W30" i="8"/>
  <c r="U30" i="8" s="1"/>
  <c r="W32" i="8"/>
  <c r="U32" i="8" s="1"/>
  <c r="W31" i="8"/>
  <c r="U31" i="8" s="1"/>
  <c r="W33" i="8"/>
  <c r="U33" i="8" s="1"/>
  <c r="O17" i="6"/>
  <c r="J17" i="6" s="1"/>
  <c r="O52" i="6"/>
  <c r="J52" i="6" s="1"/>
  <c r="O46" i="6"/>
  <c r="J46" i="6" s="1"/>
  <c r="O3" i="6"/>
  <c r="J3" i="6" s="1"/>
  <c r="O36" i="6"/>
  <c r="J36" i="6" s="1"/>
  <c r="O26" i="6"/>
  <c r="J26" i="6" s="1"/>
  <c r="G30" i="8"/>
  <c r="E30" i="8" s="1"/>
  <c r="O44" i="6"/>
  <c r="J44" i="6" s="1"/>
  <c r="O28" i="6"/>
  <c r="J28" i="6" s="1"/>
  <c r="O35" i="6"/>
  <c r="J35" i="6" s="1"/>
  <c r="O5" i="6"/>
  <c r="J5" i="6" s="1"/>
  <c r="O18" i="6"/>
  <c r="J18" i="6" s="1"/>
  <c r="G29" i="8"/>
  <c r="E29" i="8" s="1"/>
  <c r="O8" i="6"/>
  <c r="J8" i="6" s="1"/>
  <c r="O16" i="6"/>
  <c r="J16" i="6" s="1"/>
  <c r="O29" i="6"/>
  <c r="J29" i="6" s="1"/>
  <c r="O13" i="6"/>
  <c r="J13" i="6" s="1"/>
  <c r="O30" i="6"/>
  <c r="J30" i="6" s="1"/>
  <c r="O48" i="6"/>
  <c r="J48" i="6" s="1"/>
  <c r="O2" i="6"/>
  <c r="J2" i="6" s="1"/>
  <c r="O47" i="6"/>
  <c r="J47" i="6" s="1"/>
  <c r="O7" i="6"/>
  <c r="J7" i="6" s="1"/>
  <c r="G31" i="8"/>
  <c r="E31" i="8" s="1"/>
  <c r="O32" i="6"/>
  <c r="J32" i="6" s="1"/>
  <c r="O27" i="6"/>
  <c r="J27" i="6" s="1"/>
  <c r="O33" i="6"/>
  <c r="J33" i="6" s="1"/>
  <c r="O45" i="6"/>
  <c r="J45" i="6" s="1"/>
  <c r="O31" i="6"/>
  <c r="J31" i="6" s="1"/>
  <c r="O21" i="6"/>
  <c r="J21" i="6" s="1"/>
  <c r="O39" i="6"/>
  <c r="J39" i="6" s="1"/>
  <c r="O34" i="6"/>
  <c r="J34" i="6" s="1"/>
  <c r="O19" i="6"/>
  <c r="J19" i="6" s="1"/>
  <c r="O15" i="6"/>
  <c r="J15" i="6" s="1"/>
  <c r="G32" i="8"/>
  <c r="E32" i="8" s="1"/>
  <c r="O40" i="6"/>
  <c r="J40" i="6" s="1"/>
  <c r="O9" i="6"/>
  <c r="J9" i="6" s="1"/>
  <c r="O23" i="6"/>
  <c r="J23" i="6" s="1"/>
  <c r="O14" i="6"/>
  <c r="J14" i="6" s="1"/>
  <c r="C81" i="8"/>
  <c r="O11" i="6"/>
  <c r="J11" i="6" s="1"/>
  <c r="O24" i="6"/>
  <c r="J24" i="6" s="1"/>
  <c r="O51" i="6"/>
  <c r="J51" i="6" s="1"/>
  <c r="O22" i="6"/>
  <c r="J22" i="6" s="1"/>
  <c r="O38" i="6"/>
  <c r="J38" i="6" s="1"/>
  <c r="O49" i="6"/>
  <c r="J49" i="6" s="1"/>
  <c r="O43" i="6"/>
  <c r="J43" i="6" s="1"/>
  <c r="O42" i="6"/>
  <c r="J42" i="6" s="1"/>
  <c r="O20" i="6"/>
  <c r="J20" i="6" s="1"/>
  <c r="G36" i="8"/>
  <c r="E36" i="8" s="1"/>
  <c r="G33" i="8"/>
  <c r="E33" i="8" s="1"/>
  <c r="O12" i="6"/>
  <c r="J12" i="6" s="1"/>
  <c r="O10" i="6"/>
  <c r="J10" i="6" s="1"/>
  <c r="G37" i="8"/>
  <c r="E37" i="8" s="1"/>
  <c r="O37" i="6"/>
  <c r="J37" i="6" s="1"/>
  <c r="O50" i="6"/>
  <c r="J50" i="6" s="1"/>
  <c r="O6" i="6"/>
  <c r="J6" i="6" s="1"/>
  <c r="O25" i="6"/>
  <c r="J25" i="6" s="1"/>
  <c r="G39" i="8"/>
  <c r="E39" i="8" s="1"/>
  <c r="O4" i="6"/>
  <c r="J4" i="6" s="1"/>
  <c r="G38" i="8"/>
  <c r="E38" i="8" s="1"/>
  <c r="O41" i="6"/>
  <c r="J41" i="6" s="1"/>
  <c r="G40" i="8"/>
  <c r="E40" i="8" s="1"/>
  <c r="C82" i="8"/>
  <c r="I44" i="8"/>
  <c r="J44" i="8"/>
  <c r="R47" i="8"/>
  <c r="Q47" i="8"/>
  <c r="B52" i="8"/>
  <c r="A52" i="8"/>
  <c r="S30" i="8"/>
  <c r="Q30" i="8" s="1"/>
  <c r="S36" i="8"/>
  <c r="Q36" i="8" s="1"/>
  <c r="S33" i="8"/>
  <c r="Q33" i="8" s="1"/>
  <c r="S39" i="8"/>
  <c r="Q39" i="8" s="1"/>
  <c r="S37" i="8"/>
  <c r="Q37" i="8" s="1"/>
  <c r="S38" i="8"/>
  <c r="Q38" i="8" s="1"/>
  <c r="S40" i="8"/>
  <c r="Q40" i="8" s="1"/>
  <c r="S32" i="8"/>
  <c r="Q32" i="8" s="1"/>
  <c r="S31" i="8"/>
  <c r="Q31" i="8" s="1"/>
  <c r="S29" i="8"/>
  <c r="Q29" i="8" s="1"/>
  <c r="E47" i="8"/>
  <c r="F47" i="8"/>
  <c r="E50" i="8"/>
  <c r="F50" i="8"/>
  <c r="R44" i="8"/>
  <c r="Q44" i="8"/>
  <c r="A43" i="8"/>
  <c r="B43" i="8"/>
  <c r="E46" i="8"/>
  <c r="F46" i="8"/>
  <c r="V47" i="8"/>
  <c r="U47" i="8"/>
  <c r="U43" i="8"/>
  <c r="V43" i="8"/>
  <c r="I46" i="8"/>
  <c r="J46" i="8"/>
  <c r="R46" i="8"/>
  <c r="Q46" i="8"/>
  <c r="B50" i="8"/>
  <c r="A50" i="8"/>
  <c r="F45" i="8"/>
  <c r="E45" i="8"/>
  <c r="CG54" i="1"/>
  <c r="S54" i="1"/>
  <c r="AQ54" i="1"/>
  <c r="AE54" i="1"/>
  <c r="BW54" i="1"/>
  <c r="BI54" i="1"/>
  <c r="O54" i="1"/>
  <c r="O53" i="6" s="1"/>
  <c r="AC54" i="1"/>
  <c r="AS54" i="1"/>
  <c r="AI54" i="1"/>
  <c r="AO54" i="1"/>
  <c r="K54" i="1"/>
  <c r="BQ54" i="1"/>
  <c r="AU54" i="1"/>
  <c r="W54" i="1"/>
  <c r="T53" i="6"/>
  <c r="CC54" i="1"/>
  <c r="BC54" i="1"/>
  <c r="CA54" i="1"/>
  <c r="AG54" i="1"/>
  <c r="AY54" i="1"/>
  <c r="CE54" i="1"/>
  <c r="Y54" i="1"/>
  <c r="AK54" i="1"/>
  <c r="AM54" i="1"/>
  <c r="U54" i="1"/>
  <c r="BU54" i="1"/>
  <c r="BG54" i="1"/>
  <c r="BM54" i="1"/>
  <c r="BS54" i="1"/>
  <c r="AA54" i="1"/>
  <c r="D53" i="6"/>
  <c r="BO54" i="1"/>
  <c r="Q54" i="1"/>
  <c r="W53" i="6" s="1"/>
  <c r="AW54" i="1"/>
  <c r="BE54" i="1"/>
  <c r="L53" i="6"/>
  <c r="P56" i="1"/>
  <c r="P57" i="1" s="1"/>
  <c r="BY54" i="1"/>
  <c r="BK54" i="1"/>
  <c r="M54" i="1"/>
  <c r="BA54" i="1"/>
  <c r="J47" i="8"/>
  <c r="I47" i="8"/>
  <c r="B44" i="8"/>
  <c r="A44" i="8"/>
  <c r="F51" i="8"/>
  <c r="E51" i="8"/>
  <c r="V46" i="8"/>
  <c r="U46" i="8"/>
  <c r="W36" i="6"/>
  <c r="R36" i="6" s="1"/>
  <c r="W8" i="6"/>
  <c r="R8" i="6" s="1"/>
  <c r="K38" i="8"/>
  <c r="I38" i="8" s="1"/>
  <c r="W35" i="6"/>
  <c r="R35" i="6" s="1"/>
  <c r="W43" i="6"/>
  <c r="R43" i="6" s="1"/>
  <c r="W40" i="6"/>
  <c r="R40" i="6" s="1"/>
  <c r="W45" i="6"/>
  <c r="R45" i="6" s="1"/>
  <c r="W49" i="6"/>
  <c r="R49" i="6" s="1"/>
  <c r="W28" i="6"/>
  <c r="R28" i="6" s="1"/>
  <c r="W52" i="6"/>
  <c r="R52" i="6" s="1"/>
  <c r="W23" i="6"/>
  <c r="R23" i="6" s="1"/>
  <c r="K31" i="8"/>
  <c r="I31" i="8" s="1"/>
  <c r="W16" i="6"/>
  <c r="R16" i="6" s="1"/>
  <c r="W22" i="6"/>
  <c r="R22" i="6" s="1"/>
  <c r="W34" i="6"/>
  <c r="R34" i="6" s="1"/>
  <c r="W31" i="6"/>
  <c r="R31" i="6" s="1"/>
  <c r="W2" i="6"/>
  <c r="R2" i="6" s="1"/>
  <c r="W29" i="6"/>
  <c r="R29" i="6" s="1"/>
  <c r="W30" i="6"/>
  <c r="R30" i="6" s="1"/>
  <c r="W4" i="6"/>
  <c r="R4" i="6" s="1"/>
  <c r="W20" i="6"/>
  <c r="R20" i="6" s="1"/>
  <c r="W10" i="6"/>
  <c r="R10" i="6" s="1"/>
  <c r="W25" i="6"/>
  <c r="R25" i="6" s="1"/>
  <c r="W48" i="6"/>
  <c r="R48" i="6" s="1"/>
  <c r="W41" i="6"/>
  <c r="R41" i="6" s="1"/>
  <c r="W37" i="6"/>
  <c r="R37" i="6" s="1"/>
  <c r="W46" i="6"/>
  <c r="R46" i="6" s="1"/>
  <c r="W5" i="6"/>
  <c r="R5" i="6" s="1"/>
  <c r="W15" i="6"/>
  <c r="R15" i="6" s="1"/>
  <c r="W21" i="6"/>
  <c r="R21" i="6" s="1"/>
  <c r="W9" i="6"/>
  <c r="R9" i="6" s="1"/>
  <c r="W13" i="6"/>
  <c r="R13" i="6" s="1"/>
  <c r="W17" i="6"/>
  <c r="R17" i="6" s="1"/>
  <c r="W14" i="6"/>
  <c r="R14" i="6" s="1"/>
  <c r="D81" i="8"/>
  <c r="W33" i="6"/>
  <c r="R33" i="6" s="1"/>
  <c r="W3" i="6"/>
  <c r="R3" i="6" s="1"/>
  <c r="K40" i="8"/>
  <c r="I40" i="8" s="1"/>
  <c r="K29" i="8"/>
  <c r="I29" i="8" s="1"/>
  <c r="W19" i="6"/>
  <c r="R19" i="6" s="1"/>
  <c r="W50" i="6"/>
  <c r="R50" i="6" s="1"/>
  <c r="W44" i="6"/>
  <c r="R44" i="6" s="1"/>
  <c r="W47" i="6"/>
  <c r="R47" i="6" s="1"/>
  <c r="W32" i="6"/>
  <c r="R32" i="6" s="1"/>
  <c r="W26" i="6"/>
  <c r="R26" i="6" s="1"/>
  <c r="W38" i="6"/>
  <c r="R38" i="6" s="1"/>
  <c r="W27" i="6"/>
  <c r="R27" i="6" s="1"/>
  <c r="W24" i="6"/>
  <c r="R24" i="6" s="1"/>
  <c r="K37" i="8"/>
  <c r="I37" i="8" s="1"/>
  <c r="W6" i="6"/>
  <c r="R6" i="6" s="1"/>
  <c r="W12" i="6"/>
  <c r="R12" i="6" s="1"/>
  <c r="K36" i="8"/>
  <c r="I36" i="8" s="1"/>
  <c r="W42" i="6"/>
  <c r="R42" i="6" s="1"/>
  <c r="W7" i="6"/>
  <c r="R7" i="6" s="1"/>
  <c r="W11" i="6"/>
  <c r="R11" i="6" s="1"/>
  <c r="W18" i="6"/>
  <c r="R18" i="6" s="1"/>
  <c r="K39" i="8"/>
  <c r="I39" i="8" s="1"/>
  <c r="K32" i="8"/>
  <c r="I32" i="8" s="1"/>
  <c r="W39" i="6"/>
  <c r="R39" i="6" s="1"/>
  <c r="K30" i="8"/>
  <c r="I30" i="8" s="1"/>
  <c r="K33" i="8"/>
  <c r="I33" i="8" s="1"/>
  <c r="W51" i="6"/>
  <c r="R51" i="6" s="1"/>
  <c r="E53" i="8"/>
  <c r="F53" i="8"/>
  <c r="I43" i="8"/>
  <c r="J43" i="8"/>
  <c r="A47" i="8"/>
  <c r="B47" i="8"/>
  <c r="M46" i="8"/>
  <c r="N46" i="8"/>
  <c r="A53" i="8"/>
  <c r="B53" i="8"/>
  <c r="I45" i="4" l="1"/>
  <c r="C83" i="8"/>
  <c r="N41" i="6"/>
  <c r="L41" i="6"/>
  <c r="K41" i="6"/>
  <c r="M41" i="6"/>
  <c r="K23" i="6"/>
  <c r="N23" i="6"/>
  <c r="L23" i="6"/>
  <c r="M23" i="6"/>
  <c r="N27" i="6"/>
  <c r="M27" i="6"/>
  <c r="K27" i="6"/>
  <c r="L27" i="6"/>
  <c r="N17" i="6"/>
  <c r="M17" i="6"/>
  <c r="L17" i="6"/>
  <c r="K17" i="6"/>
  <c r="D29" i="6"/>
  <c r="E29" i="6"/>
  <c r="F29" i="6"/>
  <c r="C29" i="6"/>
  <c r="F4" i="6"/>
  <c r="D4" i="6"/>
  <c r="C4" i="6"/>
  <c r="E4" i="6"/>
  <c r="E12" i="6"/>
  <c r="D12" i="6"/>
  <c r="F12" i="6"/>
  <c r="C12" i="6"/>
  <c r="E71" i="8"/>
  <c r="E76" i="8" s="1"/>
  <c r="E70" i="8"/>
  <c r="E75" i="8" s="1"/>
  <c r="E72" i="8"/>
  <c r="E77" i="8" s="1"/>
  <c r="E78" i="8"/>
  <c r="E5" i="8"/>
  <c r="G5" i="8"/>
  <c r="I5" i="8"/>
  <c r="B5" i="8"/>
  <c r="F5" i="8"/>
  <c r="H5" i="8"/>
  <c r="M20" i="6"/>
  <c r="K20" i="6"/>
  <c r="L20" i="6"/>
  <c r="N20" i="6"/>
  <c r="N9" i="6"/>
  <c r="M9" i="6"/>
  <c r="L9" i="6"/>
  <c r="K9" i="6"/>
  <c r="L32" i="6"/>
  <c r="M32" i="6"/>
  <c r="K32" i="6"/>
  <c r="N32" i="6"/>
  <c r="M18" i="6"/>
  <c r="K18" i="6"/>
  <c r="N18" i="6"/>
  <c r="L18" i="6"/>
  <c r="D6" i="6"/>
  <c r="E6" i="6"/>
  <c r="C6" i="6"/>
  <c r="F6" i="6"/>
  <c r="C41" i="6"/>
  <c r="D41" i="6"/>
  <c r="E41" i="6"/>
  <c r="F41" i="6"/>
  <c r="C48" i="6"/>
  <c r="F48" i="6"/>
  <c r="D48" i="6"/>
  <c r="E48" i="6"/>
  <c r="C20" i="6"/>
  <c r="F20" i="6"/>
  <c r="D20" i="6"/>
  <c r="E20" i="6"/>
  <c r="D45" i="4"/>
  <c r="B45" i="4"/>
  <c r="C45" i="4"/>
  <c r="A45" i="4"/>
  <c r="B72" i="8"/>
  <c r="B77" i="8" s="1"/>
  <c r="B71" i="8"/>
  <c r="B76" i="8" s="1"/>
  <c r="B70" i="8"/>
  <c r="B78" i="8"/>
  <c r="B21" i="8"/>
  <c r="F21" i="8"/>
  <c r="H21" i="8"/>
  <c r="I21" i="8"/>
  <c r="E21" i="8"/>
  <c r="G21" i="8"/>
  <c r="S11" i="6"/>
  <c r="U11" i="6"/>
  <c r="T11" i="6"/>
  <c r="V11" i="6"/>
  <c r="T47" i="6"/>
  <c r="V47" i="6"/>
  <c r="U47" i="6"/>
  <c r="S47" i="6"/>
  <c r="U9" i="6"/>
  <c r="T9" i="6"/>
  <c r="V9" i="6"/>
  <c r="S9" i="6"/>
  <c r="U30" i="6"/>
  <c r="V30" i="6"/>
  <c r="T30" i="6"/>
  <c r="S30" i="6"/>
  <c r="V45" i="6"/>
  <c r="T45" i="6"/>
  <c r="S45" i="6"/>
  <c r="U45" i="6"/>
  <c r="L4" i="6"/>
  <c r="M4" i="6"/>
  <c r="K4" i="6"/>
  <c r="N4" i="6"/>
  <c r="M42" i="6"/>
  <c r="L42" i="6"/>
  <c r="K42" i="6"/>
  <c r="N42" i="6"/>
  <c r="K40" i="6"/>
  <c r="N40" i="6"/>
  <c r="M40" i="6"/>
  <c r="L40" i="6"/>
  <c r="L5" i="6"/>
  <c r="K5" i="6"/>
  <c r="M5" i="6"/>
  <c r="N5" i="6"/>
  <c r="F46" i="6"/>
  <c r="E46" i="6"/>
  <c r="D46" i="6"/>
  <c r="C46" i="6"/>
  <c r="F9" i="6"/>
  <c r="E9" i="6"/>
  <c r="C9" i="6"/>
  <c r="D9" i="6"/>
  <c r="E49" i="6"/>
  <c r="D49" i="6"/>
  <c r="F49" i="6"/>
  <c r="C49" i="6"/>
  <c r="F17" i="6"/>
  <c r="E17" i="6"/>
  <c r="D17" i="6"/>
  <c r="C17" i="6"/>
  <c r="G11" i="8"/>
  <c r="H11" i="8"/>
  <c r="E11" i="8"/>
  <c r="B11" i="8"/>
  <c r="F11" i="8"/>
  <c r="I11" i="8"/>
  <c r="S26" i="6"/>
  <c r="V26" i="6"/>
  <c r="U26" i="6"/>
  <c r="T26" i="6"/>
  <c r="S20" i="6"/>
  <c r="V20" i="6"/>
  <c r="T20" i="6"/>
  <c r="U20" i="6"/>
  <c r="N43" i="6"/>
  <c r="M43" i="6"/>
  <c r="K43" i="6"/>
  <c r="L43" i="6"/>
  <c r="M7" i="6"/>
  <c r="K7" i="6"/>
  <c r="N7" i="6"/>
  <c r="L7" i="6"/>
  <c r="K35" i="6"/>
  <c r="N35" i="6"/>
  <c r="M35" i="6"/>
  <c r="L35" i="6"/>
  <c r="F11" i="6"/>
  <c r="E11" i="6"/>
  <c r="D11" i="6"/>
  <c r="C11" i="6"/>
  <c r="E33" i="6"/>
  <c r="D33" i="6"/>
  <c r="C33" i="6"/>
  <c r="F33" i="6"/>
  <c r="E40" i="6"/>
  <c r="D40" i="6"/>
  <c r="C40" i="6"/>
  <c r="F40" i="6"/>
  <c r="E25" i="6"/>
  <c r="C25" i="6"/>
  <c r="F25" i="6"/>
  <c r="D25" i="6"/>
  <c r="D24" i="6"/>
  <c r="E24" i="6"/>
  <c r="F24" i="6"/>
  <c r="C24" i="6"/>
  <c r="E3" i="8"/>
  <c r="H3" i="8"/>
  <c r="I3" i="8"/>
  <c r="F3" i="8"/>
  <c r="G3" i="8"/>
  <c r="B3" i="8"/>
  <c r="T17" i="6"/>
  <c r="S17" i="6"/>
  <c r="U17" i="6"/>
  <c r="V17" i="6"/>
  <c r="V28" i="6"/>
  <c r="S28" i="6"/>
  <c r="U28" i="6"/>
  <c r="T28" i="6"/>
  <c r="U32" i="6"/>
  <c r="T32" i="6"/>
  <c r="S32" i="6"/>
  <c r="V32" i="6"/>
  <c r="U49" i="6"/>
  <c r="V49" i="6"/>
  <c r="T49" i="6"/>
  <c r="S49" i="6"/>
  <c r="K25" i="6"/>
  <c r="L25" i="6"/>
  <c r="M25" i="6"/>
  <c r="N25" i="6"/>
  <c r="M49" i="6"/>
  <c r="K49" i="6"/>
  <c r="N49" i="6"/>
  <c r="L49" i="6"/>
  <c r="M15" i="6"/>
  <c r="K15" i="6"/>
  <c r="L15" i="6"/>
  <c r="N15" i="6"/>
  <c r="L47" i="6"/>
  <c r="N47" i="6"/>
  <c r="M47" i="6"/>
  <c r="K47" i="6"/>
  <c r="N28" i="6"/>
  <c r="K28" i="6"/>
  <c r="M28" i="6"/>
  <c r="L28" i="6"/>
  <c r="F70" i="8"/>
  <c r="F75" i="8" s="1"/>
  <c r="F71" i="8"/>
  <c r="F76" i="8" s="1"/>
  <c r="F72" i="8"/>
  <c r="F77" i="8" s="1"/>
  <c r="F78" i="8"/>
  <c r="E16" i="6"/>
  <c r="C16" i="6"/>
  <c r="D16" i="6"/>
  <c r="F16" i="6"/>
  <c r="E35" i="6"/>
  <c r="C35" i="6"/>
  <c r="D35" i="6"/>
  <c r="F35" i="6"/>
  <c r="C28" i="6"/>
  <c r="F28" i="6"/>
  <c r="D28" i="6"/>
  <c r="E28" i="6"/>
  <c r="E19" i="6"/>
  <c r="D19" i="6"/>
  <c r="F19" i="6"/>
  <c r="C19" i="6"/>
  <c r="H72" i="8"/>
  <c r="H77" i="8" s="1"/>
  <c r="H71" i="8"/>
  <c r="H76" i="8" s="1"/>
  <c r="H70" i="8"/>
  <c r="H75" i="8" s="1"/>
  <c r="H78" i="8"/>
  <c r="E6" i="8"/>
  <c r="H6" i="8"/>
  <c r="I6" i="8"/>
  <c r="F6" i="8"/>
  <c r="G6" i="8"/>
  <c r="B6" i="8"/>
  <c r="F23" i="8"/>
  <c r="E23" i="8"/>
  <c r="B23" i="8"/>
  <c r="G23" i="8"/>
  <c r="I23" i="8"/>
  <c r="H23" i="8"/>
  <c r="V13" i="6"/>
  <c r="U13" i="6"/>
  <c r="S13" i="6"/>
  <c r="T13" i="6"/>
  <c r="U19" i="6"/>
  <c r="V19" i="6"/>
  <c r="T19" i="6"/>
  <c r="S19" i="6"/>
  <c r="S5" i="6"/>
  <c r="V5" i="6"/>
  <c r="T5" i="6"/>
  <c r="U5" i="6"/>
  <c r="T31" i="6"/>
  <c r="V31" i="6"/>
  <c r="S31" i="6"/>
  <c r="U31" i="6"/>
  <c r="T35" i="6"/>
  <c r="V35" i="6"/>
  <c r="U35" i="6"/>
  <c r="S35" i="6"/>
  <c r="L6" i="6"/>
  <c r="N6" i="6"/>
  <c r="M6" i="6"/>
  <c r="K6" i="6"/>
  <c r="L38" i="6"/>
  <c r="K38" i="6"/>
  <c r="N38" i="6"/>
  <c r="M38" i="6"/>
  <c r="N19" i="6"/>
  <c r="K19" i="6"/>
  <c r="L19" i="6"/>
  <c r="M19" i="6"/>
  <c r="M2" i="6"/>
  <c r="L2" i="6"/>
  <c r="N2" i="6"/>
  <c r="K2" i="6"/>
  <c r="L44" i="6"/>
  <c r="M44" i="6"/>
  <c r="K44" i="6"/>
  <c r="N44" i="6"/>
  <c r="C13" i="6"/>
  <c r="F13" i="6"/>
  <c r="E13" i="6"/>
  <c r="D13" i="6"/>
  <c r="E30" i="6"/>
  <c r="C30" i="6"/>
  <c r="D30" i="6"/>
  <c r="F30" i="6"/>
  <c r="D14" i="6"/>
  <c r="C14" i="6"/>
  <c r="F14" i="6"/>
  <c r="E14" i="6"/>
  <c r="D10" i="6"/>
  <c r="F10" i="6"/>
  <c r="C10" i="6"/>
  <c r="E10" i="6"/>
  <c r="C51" i="6"/>
  <c r="F51" i="6"/>
  <c r="E51" i="6"/>
  <c r="D51" i="6"/>
  <c r="C71" i="8"/>
  <c r="C76" i="8" s="1"/>
  <c r="C70" i="8"/>
  <c r="C72" i="8"/>
  <c r="C77" i="8" s="1"/>
  <c r="C78" i="8"/>
  <c r="G16" i="8"/>
  <c r="E16" i="8"/>
  <c r="I16" i="8"/>
  <c r="B16" i="8"/>
  <c r="H16" i="8"/>
  <c r="F16" i="8"/>
  <c r="H9" i="8"/>
  <c r="F9" i="8"/>
  <c r="G9" i="8"/>
  <c r="B9" i="8"/>
  <c r="E9" i="8"/>
  <c r="I9" i="8"/>
  <c r="S7" i="6"/>
  <c r="T7" i="6"/>
  <c r="V7" i="6"/>
  <c r="U7" i="6"/>
  <c r="U44" i="6"/>
  <c r="T44" i="6"/>
  <c r="S44" i="6"/>
  <c r="V44" i="6"/>
  <c r="V21" i="6"/>
  <c r="T21" i="6"/>
  <c r="S21" i="6"/>
  <c r="U21" i="6"/>
  <c r="V29" i="6"/>
  <c r="S29" i="6"/>
  <c r="T29" i="6"/>
  <c r="U29" i="6"/>
  <c r="U40" i="6"/>
  <c r="T40" i="6"/>
  <c r="S40" i="6"/>
  <c r="V40" i="6"/>
  <c r="V50" i="6"/>
  <c r="S50" i="6"/>
  <c r="T50" i="6"/>
  <c r="U50" i="6"/>
  <c r="V15" i="6"/>
  <c r="T15" i="6"/>
  <c r="U15" i="6"/>
  <c r="S15" i="6"/>
  <c r="S43" i="6"/>
  <c r="U43" i="6"/>
  <c r="V43" i="6"/>
  <c r="T43" i="6"/>
  <c r="S12" i="6"/>
  <c r="V12" i="6"/>
  <c r="U12" i="6"/>
  <c r="T12" i="6"/>
  <c r="S46" i="6"/>
  <c r="V46" i="6"/>
  <c r="U46" i="6"/>
  <c r="T46" i="6"/>
  <c r="S34" i="6"/>
  <c r="V34" i="6"/>
  <c r="U34" i="6"/>
  <c r="T34" i="6"/>
  <c r="K50" i="6"/>
  <c r="L50" i="6"/>
  <c r="M50" i="6"/>
  <c r="N50" i="6"/>
  <c r="L22" i="6"/>
  <c r="M22" i="6"/>
  <c r="N22" i="6"/>
  <c r="K22" i="6"/>
  <c r="K34" i="6"/>
  <c r="N34" i="6"/>
  <c r="M34" i="6"/>
  <c r="L34" i="6"/>
  <c r="K48" i="6"/>
  <c r="N48" i="6"/>
  <c r="L48" i="6"/>
  <c r="M48" i="6"/>
  <c r="F32" i="6"/>
  <c r="D32" i="6"/>
  <c r="E32" i="6"/>
  <c r="C32" i="6"/>
  <c r="D38" i="6"/>
  <c r="F38" i="6"/>
  <c r="E38" i="6"/>
  <c r="C38" i="6"/>
  <c r="C23" i="6"/>
  <c r="F23" i="6"/>
  <c r="E23" i="6"/>
  <c r="D23" i="6"/>
  <c r="C26" i="6"/>
  <c r="D26" i="6"/>
  <c r="E26" i="6"/>
  <c r="F26" i="6"/>
  <c r="F18" i="6"/>
  <c r="C18" i="6"/>
  <c r="E18" i="6"/>
  <c r="D18" i="6"/>
  <c r="B22" i="8"/>
  <c r="E22" i="8"/>
  <c r="G22" i="8"/>
  <c r="I22" i="8"/>
  <c r="H22" i="8"/>
  <c r="F22" i="8"/>
  <c r="F20" i="8"/>
  <c r="I20" i="8"/>
  <c r="B20" i="8"/>
  <c r="G20" i="8"/>
  <c r="H20" i="8"/>
  <c r="E20" i="8"/>
  <c r="V51" i="6"/>
  <c r="T51" i="6"/>
  <c r="S51" i="6"/>
  <c r="U51" i="6"/>
  <c r="U6" i="6"/>
  <c r="S6" i="6"/>
  <c r="V6" i="6"/>
  <c r="T6" i="6"/>
  <c r="S37" i="6"/>
  <c r="U37" i="6"/>
  <c r="V37" i="6"/>
  <c r="T37" i="6"/>
  <c r="S22" i="6"/>
  <c r="U22" i="6"/>
  <c r="V22" i="6"/>
  <c r="T22" i="6"/>
  <c r="V8" i="6"/>
  <c r="U8" i="6"/>
  <c r="T8" i="6"/>
  <c r="S8" i="6"/>
  <c r="CQ54" i="1"/>
  <c r="CN54" i="1"/>
  <c r="G53" i="4"/>
  <c r="G54" i="1"/>
  <c r="I54" i="1"/>
  <c r="U53" i="6" s="1"/>
  <c r="G53" i="6"/>
  <c r="CP54" i="1"/>
  <c r="H54" i="1"/>
  <c r="M53" i="6" s="1"/>
  <c r="F53" i="4"/>
  <c r="CO54" i="1"/>
  <c r="K37" i="6"/>
  <c r="N37" i="6"/>
  <c r="L37" i="6"/>
  <c r="M37" i="6"/>
  <c r="N51" i="6"/>
  <c r="L51" i="6"/>
  <c r="M51" i="6"/>
  <c r="K51" i="6"/>
  <c r="K39" i="6"/>
  <c r="M39" i="6"/>
  <c r="N39" i="6"/>
  <c r="L39" i="6"/>
  <c r="K30" i="6"/>
  <c r="L30" i="6"/>
  <c r="N30" i="6"/>
  <c r="M30" i="6"/>
  <c r="K26" i="6"/>
  <c r="L26" i="6"/>
  <c r="N26" i="6"/>
  <c r="M26" i="6"/>
  <c r="F2" i="6"/>
  <c r="C2" i="6"/>
  <c r="D2" i="6"/>
  <c r="E2" i="6"/>
  <c r="B93" i="8"/>
  <c r="D39" i="6"/>
  <c r="C39" i="6"/>
  <c r="F39" i="6"/>
  <c r="E39" i="6"/>
  <c r="D3" i="6"/>
  <c r="C3" i="6"/>
  <c r="E3" i="6"/>
  <c r="F3" i="6"/>
  <c r="C52" i="6"/>
  <c r="D52" i="6"/>
  <c r="F52" i="6"/>
  <c r="E52" i="6"/>
  <c r="G17" i="8"/>
  <c r="H17" i="8"/>
  <c r="E17" i="8"/>
  <c r="I17" i="8"/>
  <c r="B17" i="8"/>
  <c r="F17" i="8"/>
  <c r="G8" i="8"/>
  <c r="B8" i="8"/>
  <c r="E8" i="8"/>
  <c r="F8" i="8"/>
  <c r="I8" i="8"/>
  <c r="H8" i="8"/>
  <c r="V3" i="6"/>
  <c r="S3" i="6"/>
  <c r="U3" i="6"/>
  <c r="T3" i="6"/>
  <c r="S41" i="6"/>
  <c r="U41" i="6"/>
  <c r="V41" i="6"/>
  <c r="T41" i="6"/>
  <c r="T16" i="6"/>
  <c r="V16" i="6"/>
  <c r="S16" i="6"/>
  <c r="U16" i="6"/>
  <c r="U36" i="6"/>
  <c r="T36" i="6"/>
  <c r="S36" i="6"/>
  <c r="V36" i="6"/>
  <c r="C84" i="8"/>
  <c r="K24" i="6"/>
  <c r="L24" i="6"/>
  <c r="N24" i="6"/>
  <c r="M24" i="6"/>
  <c r="N21" i="6"/>
  <c r="L21" i="6"/>
  <c r="K21" i="6"/>
  <c r="M21" i="6"/>
  <c r="K13" i="6"/>
  <c r="M13" i="6"/>
  <c r="N13" i="6"/>
  <c r="L13" i="6"/>
  <c r="L36" i="6"/>
  <c r="M36" i="6"/>
  <c r="N36" i="6"/>
  <c r="K36" i="6"/>
  <c r="B82" i="8"/>
  <c r="D27" i="6"/>
  <c r="C27" i="6"/>
  <c r="F27" i="6"/>
  <c r="E27" i="6"/>
  <c r="C44" i="6"/>
  <c r="D44" i="6"/>
  <c r="E44" i="6"/>
  <c r="F44" i="6"/>
  <c r="E5" i="6"/>
  <c r="C5" i="6"/>
  <c r="D5" i="6"/>
  <c r="F5" i="6"/>
  <c r="G7" i="8"/>
  <c r="I7" i="8"/>
  <c r="E7" i="8"/>
  <c r="H7" i="8"/>
  <c r="B7" i="8"/>
  <c r="F7" i="8"/>
  <c r="F4" i="8"/>
  <c r="B4" i="8"/>
  <c r="H4" i="8"/>
  <c r="E4" i="8"/>
  <c r="G4" i="8"/>
  <c r="I4" i="8"/>
  <c r="U24" i="6"/>
  <c r="T24" i="6"/>
  <c r="V24" i="6"/>
  <c r="S24" i="6"/>
  <c r="V33" i="6"/>
  <c r="S33" i="6"/>
  <c r="U33" i="6"/>
  <c r="T33" i="6"/>
  <c r="V48" i="6"/>
  <c r="U48" i="6"/>
  <c r="S48" i="6"/>
  <c r="T48" i="6"/>
  <c r="N10" i="6"/>
  <c r="K10" i="6"/>
  <c r="M10" i="6"/>
  <c r="L10" i="6"/>
  <c r="N11" i="6"/>
  <c r="M11" i="6"/>
  <c r="K11" i="6"/>
  <c r="L11" i="6"/>
  <c r="L31" i="6"/>
  <c r="N31" i="6"/>
  <c r="M31" i="6"/>
  <c r="K31" i="6"/>
  <c r="L29" i="6"/>
  <c r="K29" i="6"/>
  <c r="N29" i="6"/>
  <c r="M29" i="6"/>
  <c r="N3" i="6"/>
  <c r="M3" i="6"/>
  <c r="L3" i="6"/>
  <c r="K3" i="6"/>
  <c r="C50" i="6"/>
  <c r="D50" i="6"/>
  <c r="F50" i="6"/>
  <c r="E50" i="6"/>
  <c r="F7" i="6"/>
  <c r="C7" i="6"/>
  <c r="E7" i="6"/>
  <c r="D7" i="6"/>
  <c r="C36" i="6"/>
  <c r="D36" i="6"/>
  <c r="F36" i="6"/>
  <c r="E36" i="6"/>
  <c r="C47" i="6"/>
  <c r="D47" i="6"/>
  <c r="F47" i="6"/>
  <c r="E47" i="6"/>
  <c r="C34" i="6"/>
  <c r="F34" i="6"/>
  <c r="E34" i="6"/>
  <c r="D34" i="6"/>
  <c r="F8" i="6"/>
  <c r="C8" i="6"/>
  <c r="E8" i="6"/>
  <c r="D8" i="6"/>
  <c r="E18" i="8"/>
  <c r="G18" i="8"/>
  <c r="F18" i="8"/>
  <c r="H18" i="8"/>
  <c r="I18" i="8"/>
  <c r="B18" i="8"/>
  <c r="G24" i="8"/>
  <c r="F24" i="8"/>
  <c r="H24" i="8"/>
  <c r="E24" i="8"/>
  <c r="I24" i="8"/>
  <c r="B24" i="8"/>
  <c r="T42" i="6"/>
  <c r="U42" i="6"/>
  <c r="V42" i="6"/>
  <c r="S42" i="6"/>
  <c r="T2" i="6"/>
  <c r="U2" i="6"/>
  <c r="V2" i="6"/>
  <c r="S2" i="6"/>
  <c r="U39" i="6"/>
  <c r="S39" i="6"/>
  <c r="V39" i="6"/>
  <c r="T39" i="6"/>
  <c r="T27" i="6"/>
  <c r="S27" i="6"/>
  <c r="V27" i="6"/>
  <c r="U27" i="6"/>
  <c r="D82" i="8"/>
  <c r="D93" i="8"/>
  <c r="D94" i="8" s="1"/>
  <c r="T25" i="6"/>
  <c r="V25" i="6"/>
  <c r="S25" i="6"/>
  <c r="U25" i="6"/>
  <c r="U23" i="6"/>
  <c r="T23" i="6"/>
  <c r="V23" i="6"/>
  <c r="S23" i="6"/>
  <c r="N12" i="6"/>
  <c r="L12" i="6"/>
  <c r="M12" i="6"/>
  <c r="K12" i="6"/>
  <c r="C93" i="8"/>
  <c r="C94" i="8" s="1"/>
  <c r="C95" i="8" s="1"/>
  <c r="C96" i="8" s="1"/>
  <c r="L45" i="6"/>
  <c r="K45" i="6"/>
  <c r="N45" i="6"/>
  <c r="M45" i="6"/>
  <c r="M16" i="6"/>
  <c r="N16" i="6"/>
  <c r="L16" i="6"/>
  <c r="K16" i="6"/>
  <c r="K46" i="6"/>
  <c r="N46" i="6"/>
  <c r="M46" i="6"/>
  <c r="L46" i="6"/>
  <c r="F21" i="6"/>
  <c r="E21" i="6"/>
  <c r="D21" i="6"/>
  <c r="C21" i="6"/>
  <c r="E43" i="6"/>
  <c r="C43" i="6"/>
  <c r="D43" i="6"/>
  <c r="F43" i="6"/>
  <c r="F37" i="6"/>
  <c r="E37" i="6"/>
  <c r="D37" i="6"/>
  <c r="C37" i="6"/>
  <c r="E31" i="6"/>
  <c r="C31" i="6"/>
  <c r="D31" i="6"/>
  <c r="F31" i="6"/>
  <c r="F22" i="6"/>
  <c r="C22" i="6"/>
  <c r="E22" i="6"/>
  <c r="D22" i="6"/>
  <c r="I25" i="8"/>
  <c r="G25" i="8"/>
  <c r="B25" i="8"/>
  <c r="F25" i="8"/>
  <c r="H25" i="8"/>
  <c r="E25" i="8"/>
  <c r="F12" i="8"/>
  <c r="G12" i="8"/>
  <c r="B12" i="8"/>
  <c r="H12" i="8"/>
  <c r="E12" i="8"/>
  <c r="I12" i="8"/>
  <c r="U18" i="6"/>
  <c r="S18" i="6"/>
  <c r="T18" i="6"/>
  <c r="V18" i="6"/>
  <c r="T4" i="6"/>
  <c r="U4" i="6"/>
  <c r="V4" i="6"/>
  <c r="S4" i="6"/>
  <c r="S38" i="6"/>
  <c r="T38" i="6"/>
  <c r="V38" i="6"/>
  <c r="U38" i="6"/>
  <c r="U14" i="6"/>
  <c r="T14" i="6"/>
  <c r="V14" i="6"/>
  <c r="S14" i="6"/>
  <c r="V10" i="6"/>
  <c r="T10" i="6"/>
  <c r="S10" i="6"/>
  <c r="U10" i="6"/>
  <c r="V52" i="6"/>
  <c r="T52" i="6"/>
  <c r="U52" i="6"/>
  <c r="S52" i="6"/>
  <c r="K14" i="6"/>
  <c r="M14" i="6"/>
  <c r="L14" i="6"/>
  <c r="N14" i="6"/>
  <c r="M33" i="6"/>
  <c r="N33" i="6"/>
  <c r="K33" i="6"/>
  <c r="L33" i="6"/>
  <c r="N8" i="6"/>
  <c r="L8" i="6"/>
  <c r="M8" i="6"/>
  <c r="K8" i="6"/>
  <c r="L52" i="6"/>
  <c r="K52" i="6"/>
  <c r="N52" i="6"/>
  <c r="M52" i="6"/>
  <c r="E45" i="6"/>
  <c r="D45" i="6"/>
  <c r="C45" i="6"/>
  <c r="F45" i="6"/>
  <c r="E15" i="6"/>
  <c r="D15" i="6"/>
  <c r="F15" i="6"/>
  <c r="C15" i="6"/>
  <c r="E42" i="6"/>
  <c r="F42" i="6"/>
  <c r="C42" i="6"/>
  <c r="D42" i="6"/>
  <c r="G72" i="8"/>
  <c r="G77" i="8" s="1"/>
  <c r="G70" i="8"/>
  <c r="G75" i="8" s="1"/>
  <c r="G71" i="8"/>
  <c r="G76" i="8" s="1"/>
  <c r="G78" i="8"/>
  <c r="B10" i="8"/>
  <c r="I10" i="8"/>
  <c r="G10" i="8"/>
  <c r="E10" i="8"/>
  <c r="H10" i="8"/>
  <c r="F10" i="8"/>
  <c r="H19" i="8"/>
  <c r="I19" i="8"/>
  <c r="E19" i="8"/>
  <c r="B19" i="8"/>
  <c r="G19" i="8"/>
  <c r="F19" i="8"/>
  <c r="B94" i="8" l="1"/>
  <c r="B95" i="8" s="1"/>
  <c r="I53" i="4"/>
  <c r="D83" i="8"/>
  <c r="C7" i="8"/>
  <c r="J7" i="8"/>
  <c r="J10" i="8"/>
  <c r="C10" i="8"/>
  <c r="B83" i="8"/>
  <c r="C20" i="8"/>
  <c r="J20" i="8"/>
  <c r="C4" i="8"/>
  <c r="J4" i="8"/>
  <c r="J23" i="8"/>
  <c r="C23" i="8"/>
  <c r="J3" i="8"/>
  <c r="C3" i="8"/>
  <c r="C18" i="8"/>
  <c r="J18" i="8"/>
  <c r="C8" i="8"/>
  <c r="J8" i="8"/>
  <c r="C85" i="8"/>
  <c r="C86" i="8" s="1"/>
  <c r="C11" i="8"/>
  <c r="J11" i="8"/>
  <c r="F100" i="4"/>
  <c r="B75" i="8"/>
  <c r="F124" i="4" s="1"/>
  <c r="G124" i="4" s="1"/>
  <c r="C19" i="8"/>
  <c r="J19" i="8"/>
  <c r="C12" i="8"/>
  <c r="J12" i="8"/>
  <c r="C16" i="8"/>
  <c r="J16" i="8"/>
  <c r="C6" i="8"/>
  <c r="J6" i="8"/>
  <c r="C22" i="8"/>
  <c r="J22" i="8"/>
  <c r="J25" i="8"/>
  <c r="C25" i="8"/>
  <c r="D95" i="8"/>
  <c r="F99" i="4"/>
  <c r="C75" i="8"/>
  <c r="F123" i="4" s="1"/>
  <c r="J21" i="8"/>
  <c r="C21" i="8"/>
  <c r="J24" i="8"/>
  <c r="C24" i="8"/>
  <c r="J17" i="8"/>
  <c r="C17" i="8"/>
  <c r="J9" i="8"/>
  <c r="C9" i="8"/>
  <c r="A53" i="4"/>
  <c r="A54" i="4" s="1"/>
  <c r="E53" i="6"/>
  <c r="B53" i="4"/>
  <c r="B54" i="4" s="1"/>
  <c r="D53" i="4"/>
  <c r="D54" i="4" s="1"/>
  <c r="C53" i="4"/>
  <c r="C54" i="4" s="1"/>
  <c r="J5" i="8"/>
  <c r="C5" i="8"/>
  <c r="G100" i="4" l="1"/>
  <c r="G101" i="4"/>
  <c r="G99" i="4"/>
  <c r="G102" i="4"/>
  <c r="C87" i="8"/>
  <c r="C88" i="8" s="1"/>
  <c r="C97" i="8"/>
  <c r="C98" i="8" s="1"/>
  <c r="C99" i="8" s="1"/>
  <c r="G123" i="4"/>
  <c r="G126" i="4"/>
  <c r="G125" i="4"/>
  <c r="D96" i="8"/>
  <c r="B84" i="8"/>
  <c r="B85" i="8" s="1"/>
  <c r="D84" i="8"/>
  <c r="C89" i="8" l="1"/>
  <c r="C90" i="8" s="1"/>
  <c r="B86" i="8"/>
  <c r="B87" i="8" s="1"/>
  <c r="B88" i="8" s="1"/>
  <c r="B89" i="8" s="1"/>
  <c r="B90" i="8" s="1"/>
  <c r="C100" i="8"/>
  <c r="C101" i="8" s="1"/>
  <c r="D97" i="8"/>
  <c r="D85" i="8"/>
  <c r="D86" i="8" s="1"/>
  <c r="B96" i="8"/>
  <c r="B97" i="8" s="1"/>
  <c r="B98" i="8" s="1"/>
  <c r="D98" i="8" l="1"/>
  <c r="B99" i="8"/>
  <c r="B100" i="8" s="1"/>
  <c r="B101" i="8" s="1"/>
  <c r="B102" i="8" s="1"/>
  <c r="D87" i="8"/>
  <c r="D88" i="8" s="1"/>
  <c r="C102" i="8"/>
  <c r="D99" i="8" l="1"/>
  <c r="D100" i="8" s="1"/>
  <c r="D89" i="8"/>
  <c r="D101" i="8" l="1"/>
  <c r="D102" i="8" s="1"/>
  <c r="D90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tc={B1EFBFE3-1D86-954F-94F4-BC2935953454}</author>
    <author>tc={F66DD96C-21F0-C944-BE10-569845414F8D}</author>
    <author>tc={38809625-3388-FD46-9659-3820B23682B8}</author>
    <author>tc={EA888D90-0058-F84D-A19F-B2470AE6BC2B}</author>
    <author>tc={10B058D2-5311-7E40-9337-32B00CADDCD2}</author>
    <author>tc={005083BB-5A30-D94D-B107-1DDF3BECB501}</author>
    <author>tc={2DFECA54-218F-B24F-9083-C4123EC01C34}</author>
    <author>tc={B2F5F570-B84B-E44D-99F0-22EA10FE1067}</author>
    <author>tc={41A92099-2E49-FC4D-9EA9-10238330A5CC}</author>
    <author>tc={B6DA0B87-8B8F-ED42-98A1-056E4328DF24}</author>
    <author>Dave Leip</author>
    <author>tc={B8F1D034-11F4-5F40-92A1-BE1E1482BCA9}</author>
    <author>tc={2811FDAE-8FB1-2F41-8B9C-82932F4E12D1}</author>
    <author>tc={DB8E8F8F-41AB-6749-B88D-329E72D96E36}</author>
    <author>tc={316BD24B-72CC-464E-AAAF-2F5EC862F49B}</author>
    <author>tc={E7A49428-D67B-1547-99CD-56353AF62CFA}</author>
    <author>tc={7483DCD9-A0DA-214A-ABB8-BB244A9FD5B6}</author>
    <author>tc={8F9BE994-E59D-7A4B-8FBF-A71AF19CCE24}</author>
    <author>tc={5DE1BDE7-3E0B-EB4A-8D84-C4F4F4A1BA6E}</author>
    <author>tc={9AD03A2C-D90F-DA46-BADC-23E91B80ACEA}</author>
    <author>tc={0A68CF09-9443-1D4A-A734-62841394744D}</author>
    <author>tc={A1571CFF-D0C0-B64E-B9B9-CDC34AFDC8EF}</author>
    <author>tc={78052FF0-B233-8646-A405-D9B4420EFDA2}</author>
    <author>tc={2F68C0E0-CF5E-1D43-90B7-2D9703073467}</author>
    <author>tc={F7D08372-77DD-5D4B-BDA9-84DA026AFE51}</author>
    <author>tc={EA91F15A-3B11-FD4C-B0E7-D79A1193C5C2}</author>
    <author>tc={9DE36007-F801-914F-8FFA-30B78DD44440}</author>
    <author>tc={45BB9457-7E4B-4F45-A565-7CADC98F0369}</author>
    <author>tc={31B39C97-2B32-294B-B785-5CFAD2FBD6D9}</author>
    <author>tc={6D955927-28FE-0942-B148-68C860556F8E}</author>
    <author>tc={AD0DD7C4-204A-8446-B6AE-28BF51C53161}</author>
    <author>tc={86DA5937-2449-B14D-B58E-B8B7BEB50107}</author>
  </authors>
  <commentList>
    <comment ref="BP1" authorId="0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CI738" authorId="1" shapeId="0" xr:uid="{F66DD96C-21F0-C944-BE10-569845414F8D}">
      <text>
        <t>[Threaded comment]
Your version of Excel allows you to read this threaded comment; however, any edits to it will get removed if the file is opened in a newer version of Excel. Learn more: https://go.microsoft.com/fwlink/?linkid=870924
Comment:
    Shawn Howard</t>
      </text>
    </comment>
    <comment ref="CJ738" authorId="2" shapeId="0" xr:uid="{38809625-3388-FD46-9659-3820B23682B8}">
      <text>
        <t>[Threaded comment]
Your version of Excel allows you to read this threaded comment; however, any edits to it will get removed if the file is opened in a newer version of Excel. Learn more: https://go.microsoft.com/fwlink/?linkid=870924
Comment:
    James L Johnson Jr.</t>
      </text>
    </comment>
    <comment ref="CK738" authorId="3" shapeId="0" xr:uid="{EA888D90-0058-F84D-A19F-B2470AE6BC2B}">
      <text>
        <t>[Threaded comment]
Your version of Excel allows you to read this threaded comment; however, any edits to it will get removed if the file is opened in a newer version of Excel. Learn more: https://go.microsoft.com/fwlink/?linkid=870924
Comment:
    Abram Loeb</t>
      </text>
    </comment>
    <comment ref="CL738" authorId="4" shapeId="0" xr:uid="{10B058D2-5311-7E40-9337-32B00CADDCD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Valerie McCray</t>
      </text>
    </comment>
    <comment ref="CM738" authorId="5" shapeId="0" xr:uid="{005083BB-5A30-D94D-B107-1DDF3BECB50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Deborah Rouse &amp; Sheila Marie Cannon </t>
      </text>
    </comment>
    <comment ref="CN738" authorId="6" shapeId="0" xr:uid="{2DFECA54-218F-B24F-9083-C4123EC01C34}">
      <text>
        <t>[Threaded comment]
Your version of Excel allows you to read this threaded comment; however, any edits to it will get removed if the file is opened in a newer version of Excel. Learn more: https://go.microsoft.com/fwlink/?linkid=870924
Comment:
    Joe Schriner</t>
      </text>
    </comment>
    <comment ref="CO738" authorId="7" shapeId="0" xr:uid="{B2F5F570-B84B-E44D-99F0-22EA10FE1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Christopher Stried</t>
      </text>
    </comment>
    <comment ref="CP738" authorId="8" shapeId="0" xr:uid="{41A92099-2E49-FC4D-9EA9-10238330A5CC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</t>
      </text>
    </comment>
    <comment ref="CQ738" authorId="9" shapeId="0" xr:uid="{B6DA0B87-8B8F-ED42-98A1-056E4328DF24}">
      <text>
        <t>[Threaded comment]
Your version of Excel allows you to read this threaded comment; however, any edits to it will get removed if the file is opened in a newer version of Excel. Learn more: https://go.microsoft.com/fwlink/?linkid=870924
Comment:
    Mitchell Williams</t>
      </text>
    </comment>
    <comment ref="CR1096" authorId="10" shapeId="0" xr:uid="{00000000-0006-0000-0100-00002C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0 in official results.  1 vote in Official Report from Jefferson County.</t>
        </r>
      </text>
    </comment>
    <comment ref="A1245" authorId="10" shapeId="0" xr:uid="{00000000-0006-0000-0100-00002E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CH1247" authorId="11" shapeId="0" xr:uid="{B8F1D034-11F4-5F40-92A1-BE1E1482BCA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Barbara Bellar </t>
      </text>
    </comment>
    <comment ref="CI1247" authorId="12" shapeId="0" xr:uid="{2811FDAE-8FB1-2F41-8B9C-82932F4E12D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Dennis Andrew Ball </t>
      </text>
    </comment>
    <comment ref="CJ1247" authorId="13" shapeId="0" xr:uid="{DB8E8F8F-41AB-6749-B88D-329E72D96E3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Ryan Ehrenreich and Veronica Ehrenreich </t>
      </text>
    </comment>
    <comment ref="CK1247" authorId="14" shapeId="0" xr:uid="{316BD24B-72CC-464E-AAAF-2F5EC862F49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Randall Foltyniewkz </t>
      </text>
    </comment>
    <comment ref="CL1247" authorId="15" shapeId="0" xr:uid="{E7A49428-D67B-1547-99CD-56353AF62C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Shawn Howard </t>
      </text>
    </comment>
    <comment ref="CM1247" authorId="16" shapeId="0" xr:uid="{7483DCD9-A0DA-214A-ABB8-BB244A9FD5B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Johnson Lee </t>
      </text>
    </comment>
    <comment ref="CN1247" authorId="17" shapeId="0" xr:uid="{8F9BE994-E59D-7A4B-8FBF-A71AF19CCE24}">
      <text>
        <t>[Threaded comment]
Your version of Excel allows you to read this threaded comment; however, any edits to it will get removed if the file is opened in a newer version of Excel. Learn more: https://go.microsoft.com/fwlink/?linkid=870924
Comment:
    Susan B. Lochocki</t>
      </text>
    </comment>
    <comment ref="CO1247" authorId="18" shapeId="0" xr:uid="{5DE1BDE7-3E0B-EB4A-8D84-C4F4F4A1BA6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Albert Raley </t>
      </text>
    </comment>
    <comment ref="CP1247" authorId="19" shapeId="0" xr:uid="{9AD03A2C-D90F-DA46-BADC-23E91B80ACE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Deborah Rouse and Sheila Cannon </t>
      </text>
    </comment>
    <comment ref="CQ1247" authorId="20" shapeId="0" xr:uid="{0A68CF09-9443-1D4A-A734-62841394744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Benjamin Schwalb </t>
      </text>
    </comment>
    <comment ref="CR1247" authorId="21" shapeId="0" xr:uid="{A1571CFF-D0C0-B64E-B9B9-CDC34AFDC8EF}">
      <text>
        <t>[Threaded comment]
Your version of Excel allows you to read this threaded comment; however, any edits to it will get removed if the file is opened in a newer version of Excel. Learn more: https://go.microsoft.com/fwlink/?linkid=870924
Comment:
    Peter W. Sherrill</t>
      </text>
    </comment>
    <comment ref="CS1247" authorId="22" shapeId="0" xr:uid="{78052FF0-B233-8646-A405-D9B4420EFDA2}">
      <text>
        <t>[Threaded comment]
Your version of Excel allows you to read this threaded comment; however, any edits to it will get removed if the file is opened in a newer version of Excel. Learn more: https://go.microsoft.com/fwlink/?linkid=870924
Comment:
    Edward Shlikas</t>
      </text>
    </comment>
    <comment ref="CT1247" authorId="23" shapeId="0" xr:uid="{2F68C0E0-CF5E-1D43-90B7-2D9703073467}">
      <text>
        <t>[Threaded comment]
Your version of Excel allows you to read this threaded comment; however, any edits to it will get removed if the file is opened in a newer version of Excel. Learn more: https://go.microsoft.com/fwlink/?linkid=870924
Comment:
    Mary Ruth Caro Simmons and Sherrie Dow</t>
      </text>
    </comment>
    <comment ref="CU1247" authorId="24" shapeId="0" xr:uid="{F7D08372-77DD-5D4B-BDA9-84DA026AFE51}">
      <text>
        <t>[Threaded comment]
Your version of Excel allows you to read this threaded comment; however, any edits to it will get removed if the file is opened in a newer version of Excel. Learn more: https://go.microsoft.com/fwlink/?linkid=870924
Comment:
    Sharon Wallace and Karen M. Short</t>
      </text>
    </comment>
    <comment ref="CV1247" authorId="25" shapeId="0" xr:uid="{EA91F15A-3B11-FD4C-B0E7-D79A1193C5C2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</t>
      </text>
    </comment>
    <comment ref="CH1547" authorId="26" shapeId="0" xr:uid="{9DE36007-F801-914F-8FFA-30B78DD44440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Wells/Rachel Wells</t>
      </text>
    </comment>
    <comment ref="A1595" authorId="10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CH2624" authorId="27" shapeId="0" xr:uid="{45BB9457-7E4B-4F45-A565-7CADC98F0369}">
      <text>
        <t>[Threaded comment]
Your version of Excel allows you to read this threaded comment; however, any edits to it will get removed if the file is opened in a newer version of Excel. Learn more: https://go.microsoft.com/fwlink/?linkid=870924
Comment:
    Todd Cella/Tim Cella</t>
      </text>
    </comment>
    <comment ref="CI2624" authorId="28" shapeId="0" xr:uid="{31B39C97-2B32-294B-B785-5CFAD2FBD6D9}">
      <text>
        <t>[Threaded comment]
Your version of Excel allows you to read this threaded comment; however, any edits to it will get removed if the file is opened in a newer version of Excel. Learn more: https://go.microsoft.com/fwlink/?linkid=870924
Comment:
    Jesse Cuellar/Jimmy Monreal</t>
      </text>
    </comment>
    <comment ref="CJ2624" authorId="29" shapeId="0" xr:uid="{6D955927-28FE-0942-B148-68C860556F8E}">
      <text>
        <t>[Threaded comment]
Your version of Excel allows you to read this threaded comment; however, any edits to it will get removed if the file is opened in a newer version of Excel. Learn more: https://go.microsoft.com/fwlink/?linkid=870924
Comment:
    Abram Loeb/Jennifer Jairala</t>
      </text>
    </comment>
    <comment ref="CK2624" authorId="30" shapeId="0" xr:uid="{AD0DD7C4-204A-8446-B6AE-28BF51C53161}">
      <text>
        <t>[Threaded comment]
Your version of Excel allows you to read this threaded comment; however, any edits to it will get removed if the file is opened in a newer version of Excel. Learn more: https://go.microsoft.com/fwlink/?linkid=870924
Comment:
    Robert Morrow/Anne Beckett</t>
      </text>
    </comment>
    <comment ref="CL2624" authorId="31" shapeId="0" xr:uid="{86DA5937-2449-B14D-B58E-B8B7BEB50107}">
      <text>
        <t>[Threaded comment]
Your version of Excel allows you to read this threaded comment; however, any edits to it will get removed if the file is opened in a newer version of Excel. Learn more: https://go.microsoft.com/fwlink/?linkid=870924
Comment:
    Kasey Wells/Rachel Wells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A721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00000000-0006-0000-0F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<sst xmlns="http://schemas.openxmlformats.org/spreadsheetml/2006/main" count="26790" uniqueCount="4200">
  <si>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</si>
  <si>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</si>
  <si>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</si>
  <si>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</si>
  <si>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</si>
  <si>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</si>
  <si>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</si>
  <si>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</si>
  <si>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</si>
  <si>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</si>
  <si>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</si>
  <si>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</si>
  <si>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</si>
  <si>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</si>
  <si>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</si>
  <si>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</si>
  <si>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</si>
  <si>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</si>
  <si>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</si>
  <si>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</si>
  <si>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</si>
  <si>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</si>
  <si>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</si>
  <si>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</si>
  <si>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</si>
  <si>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</si>
  <si>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</si>
  <si>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</si>
  <si>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</si>
  <si>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</si>
  <si>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</si>
  <si>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</si>
  <si>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</si>
  <si>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</si>
  <si>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</si>
  <si>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</si>
  <si>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</si>
  <si>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</si>
  <si>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</si>
  <si>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</si>
  <si>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</si>
  <si>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</si>
  <si>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</si>
  <si>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</si>
  <si>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</si>
  <si>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</si>
  <si>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</si>
  <si>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</si>
  <si>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</si>
  <si>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</si>
  <si>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</si>
  <si>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</si>
  <si>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</si>
  <si>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</si>
  <si>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</si>
  <si>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</si>
  <si>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</si>
  <si>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</si>
  <si>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</si>
  <si>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</si>
  <si>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</si>
  <si>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</si>
  <si>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</si>
  <si>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</si>
  <si>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</si>
  <si>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</si>
  <si>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</si>
  <si>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</si>
  <si>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</si>
  <si>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</si>
  <si>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</si>
  <si>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</si>
  <si>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</si>
  <si>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</si>
  <si>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</si>
  <si>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</si>
  <si>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</si>
  <si>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</si>
  <si>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</si>
  <si>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</si>
  <si>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</si>
  <si>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</si>
  <si>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</si>
  <si>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</si>
  <si>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</si>
  <si>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</si>
  <si>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</si>
  <si>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</si>
  <si>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</si>
  <si>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</si>
  <si>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</si>
  <si>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</si>
  <si>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</si>
  <si>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</si>
  <si>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</si>
  <si>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</si>
  <si>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</si>
  <si>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</si>
  <si>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</si>
  <si>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</si>
  <si>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</si>
  <si>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</si>
  <si>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</si>
  <si>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</si>
  <si>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</si>
  <si>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</si>
  <si>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</si>
  <si>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</si>
  <si>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</si>
  <si>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</si>
  <si>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</si>
  <si>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</si>
  <si>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</si>
  <si>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</si>
  <si>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</si>
  <si>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</si>
  <si>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</si>
  <si>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</si>
  <si>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</si>
  <si>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</si>
  <si>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</si>
  <si>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</si>
  <si>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</si>
  <si>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</si>
  <si>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</si>
  <si>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</si>
  <si>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</si>
  <si>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</si>
  <si>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</si>
  <si>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</si>
  <si>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</si>
  <si>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</si>
  <si>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</si>
  <si>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</si>
  <si>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</si>
  <si>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</si>
  <si>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</si>
  <si>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</si>
  <si>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</si>
  <si>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</si>
  <si>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</si>
  <si>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</si>
  <si>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</si>
  <si>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</si>
  <si>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</si>
  <si>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</si>
  <si>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</si>
  <si>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</si>
  <si>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</si>
  <si>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</si>
  <si>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</si>
  <si>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</si>
  <si>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</si>
  <si>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</si>
  <si>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</si>
  <si>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</si>
  <si>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</si>
  <si>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</si>
  <si>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</si>
  <si>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</si>
  <si>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</si>
  <si>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</si>
  <si>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</si>
  <si>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</si>
  <si>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</si>
  <si>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</si>
  <si>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</si>
  <si>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</si>
  <si>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</si>
  <si>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</si>
  <si>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</si>
  <si>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</si>
  <si>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</si>
  <si>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</si>
  <si>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</si>
  <si>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</si>
  <si>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</si>
  <si>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</si>
  <si>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</si>
  <si>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</si>
  <si>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</si>
  <si>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</si>
  <si>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</si>
  <si>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</si>
  <si>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</si>
  <si>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</si>
  <si>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</si>
  <si>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</si>
  <si>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</si>
  <si>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</si>
  <si>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</si>
  <si>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</si>
  <si>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</si>
  <si>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</si>
  <si>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</si>
  <si>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</si>
  <si>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</si>
  <si>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</si>
  <si>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</si>
  <si>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</si>
  <si>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</si>
  <si>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</si>
  <si>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</si>
  <si>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</si>
  <si>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</si>
  <si>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</si>
  <si>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</si>
  <si>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</si>
  <si>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</si>
  <si>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</si>
  <si>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</si>
  <si>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</si>
  <si>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</si>
  <si>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</si>
  <si>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</si>
  <si>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</si>
  <si>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</si>
  <si>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</si>
  <si>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</si>
  <si>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</si>
  <si>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</si>
  <si>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</si>
  <si>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</si>
  <si>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</si>
  <si>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</si>
  <si>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</si>
  <si>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</si>
  <si>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</si>
  <si>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</si>
  <si>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</si>
  <si>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</si>
  <si>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</si>
  <si>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</si>
  <si>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</si>
  <si>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</si>
  <si>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</si>
  <si>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</si>
  <si>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</si>
  <si>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</si>
  <si>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</si>
  <si>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</si>
  <si>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</si>
  <si>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</si>
  <si>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</si>
  <si>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</si>
  <si>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</si>
  <si>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</si>
  <si>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</si>
  <si>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</si>
  <si>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</si>
  <si>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</si>
  <si>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</si>
  <si>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</si>
  <si>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</si>
  <si>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</si>
  <si>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</si>
  <si>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</si>
  <si>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</si>
  <si>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</si>
  <si>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</si>
  <si>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</si>
  <si>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</si>
  <si>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</si>
  <si>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</si>
  <si>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</si>
  <si>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</si>
  <si>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</si>
  <si>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</si>
  <si>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</si>
  <si>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</si>
  <si>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</si>
  <si>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</si>
  <si>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</si>
  <si>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</si>
  <si>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</si>
  <si>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</si>
  <si>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</si>
  <si>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</si>
  <si>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</si>
  <si>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</si>
  <si>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</si>
  <si>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</si>
  <si>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</si>
  <si>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</si>
  <si>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</si>
  <si>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</si>
  <si>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</si>
  <si>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</si>
  <si>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</si>
  <si>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</si>
  <si>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</si>
  <si>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</si>
  <si>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</si>
  <si>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</si>
  <si>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</si>
  <si>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</si>
  <si>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</si>
  <si>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</si>
  <si>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</si>
  <si>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</si>
  <si>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</si>
  <si>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</si>
  <si>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</si>
  <si>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</si>
  <si>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</si>
  <si>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</si>
  <si>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</si>
  <si>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</si>
  <si>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</si>
  <si>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</si>
  <si>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</si>
  <si>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</si>
  <si>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</si>
  <si>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</si>
  <si>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</si>
  <si>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</si>
  <si>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</si>
  <si>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</si>
  <si>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</si>
  <si>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</si>
  <si>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</si>
  <si>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</si>
  <si>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</si>
  <si>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</si>
  <si>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</si>
  <si>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</si>
  <si>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</si>
  <si>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</si>
  <si>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</si>
  <si>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</si>
  <si>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</si>
  <si>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</si>
  <si>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</si>
  <si>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</si>
  <si>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</si>
  <si>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</si>
  <si>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</si>
  <si>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</si>
  <si>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</si>
  <si>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</si>
  <si>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</si>
  <si>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</si>
  <si>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</si>
  <si>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</si>
  <si>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</si>
  <si>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</si>
  <si>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</si>
  <si>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</si>
  <si>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</si>
  <si>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</si>
  <si>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</si>
  <si>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</si>
  <si>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</si>
  <si>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</si>
  <si>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</si>
  <si>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</si>
  <si>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</si>
  <si>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</si>
  <si>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</si>
  <si>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</si>
  <si>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</si>
  <si>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</si>
  <si>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</si>
  <si>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</si>
  <si>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</si>
  <si>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</si>
  <si>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</si>
  <si>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</si>
  <si>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</si>
  <si>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</si>
  <si>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</si>
  <si>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</si>
  <si>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</si>
  <si>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</si>
  <si>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</si>
  <si>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</si>
  <si>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</si>
  <si>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</si>
  <si>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</si>
  <si>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</si>
  <si>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</si>
  <si>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</si>
  <si>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</si>
  <si>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</si>
  <si>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</si>
  <si>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</si>
  <si>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</si>
  <si>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</si>
  <si>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</si>
  <si>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</si>
  <si>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</si>
  <si>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</si>
  <si>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</si>
  <si>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</si>
  <si>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</si>
  <si>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</si>
  <si>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</si>
  <si>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</si>
  <si>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</si>
  <si>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</si>
  <si>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</si>
  <si>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</si>
  <si>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</si>
  <si>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</si>
  <si>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</si>
  <si>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</si>
  <si>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</si>
  <si>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</si>
  <si>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</si>
  <si>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</si>
  <si>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</si>
  <si>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</si>
  <si>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</si>
  <si>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</si>
  <si>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</si>
  <si>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</si>
  <si>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</si>
  <si>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</si>
  <si>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</si>
  <si>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</si>
  <si>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</si>
  <si>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</si>
  <si>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</si>
  <si>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</si>
  <si>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</si>
  <si>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</si>
  <si>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</si>
  <si>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</si>
  <si>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</si>
  <si>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</si>
  <si>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</si>
  <si>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</si>
  <si>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</si>
  <si>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</si>
  <si>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</si>
  <si>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</si>
  <si>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</si>
  <si>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</si>
  <si>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</si>
  <si>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</si>
  <si>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</si>
  <si>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</si>
  <si>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</si>
  <si>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</si>
  <si>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</si>
  <si>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</si>
  <si>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</si>
  <si>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</si>
  <si>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</si>
  <si>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</si>
  <si>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</si>
  <si>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</si>
  <si>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</si>
  <si>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</si>
  <si>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</si>
  <si>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</si>
  <si>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</si>
  <si>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</si>
  <si>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</si>
  <si>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</si>
  <si>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</si>
  <si>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</si>
  <si>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</si>
  <si>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</si>
  <si>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</si>
  <si>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</si>
  <si>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</si>
  <si>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</si>
  <si>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</si>
  <si>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</si>
  <si>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</si>
  <si>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</si>
  <si>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</si>
  <si>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</si>
  <si>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</si>
  <si>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</si>
  <si>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</si>
  <si>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</si>
  <si>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</si>
  <si>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</si>
  <si>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</si>
  <si>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</si>
  <si>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</si>
  <si>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</si>
  <si>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</si>
  <si>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</si>
  <si>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</si>
  <si>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</si>
  <si>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</si>
  <si>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</si>
  <si>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</si>
  <si>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</si>
  <si>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</si>
  <si>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</si>
  <si>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</si>
  <si>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</si>
  <si>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</si>
  <si>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</si>
  <si>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</si>
  <si>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</si>
  <si>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</si>
  <si>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</si>
  <si>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</si>
  <si>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</si>
  <si>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</si>
  <si>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</si>
  <si>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</si>
  <si>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</si>
  <si>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</si>
  <si>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</si>
  <si>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</si>
  <si>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</si>
  <si>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</si>
  <si>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</si>
  <si>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</si>
  <si>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</si>
  <si>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</si>
  <si>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</si>
  <si>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</si>
  <si>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</si>
  <si>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</si>
  <si>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</si>
  <si>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</si>
  <si>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</si>
  <si>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</si>
  <si>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</si>
  <si>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</si>
  <si>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</si>
  <si>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</si>
  <si>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</si>
  <si>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</si>
  <si>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</si>
  <si>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</si>
  <si>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</si>
  <si>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</si>
  <si>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</si>
  <si>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</si>
  <si>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</si>
  <si>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</si>
  <si>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</si>
  <si>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</si>
  <si>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</si>
  <si>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</si>
  <si>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</si>
  <si>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</si>
  <si>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</si>
  <si>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</si>
  <si>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</si>
  <si>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</si>
  <si>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</si>
  <si>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</si>
  <si>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</si>
  <si>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</si>
  <si>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</si>
  <si>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</si>
  <si>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</si>
  <si>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</si>
  <si>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</si>
  <si>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</si>
  <si>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</si>
  <si>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</si>
  <si>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</si>
  <si>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</si>
  <si>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</si>
  <si>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</si>
  <si>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</si>
  <si>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</si>
  <si>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</si>
  <si>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</si>
  <si>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</si>
  <si>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</si>
  <si>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</si>
  <si>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</si>
  <si>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</si>
  <si>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</si>
  <si>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</si>
  <si>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</si>
  <si>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</si>
  <si>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</si>
  <si>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</si>
  <si>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</si>
  <si>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</si>
  <si>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</si>
  <si>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</si>
  <si>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</si>
  <si>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</si>
  <si>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</si>
  <si>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</si>
  <si>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</si>
  <si>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</si>
  <si>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</si>
  <si>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</si>
  <si>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</si>
  <si>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</si>
  <si>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</si>
  <si>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</si>
  <si>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</si>
  <si>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</si>
  <si>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</si>
  <si>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</si>
  <si>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Duncan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</si>
  <si>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</si>
  <si>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</si>
  <si>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</si>
  <si>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</si>
  <si>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</si>
  <si>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</si>
  <si>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</si>
  <si>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</si>
  <si>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</si>
  <si>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</si>
  <si>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</si>
  <si>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</si>
  <si>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</si>
  <si>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</si>
  <si>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</si>
  <si>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</si>
  <si>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</si>
  <si>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</si>
  <si>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</si>
  <si>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</si>
  <si>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</si>
  <si>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</si>
  <si>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</si>
  <si>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</si>
  <si>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</si>
  <si>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</si>
  <si>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</si>
  <si>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</si>
  <si>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</si>
  <si>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</si>
  <si>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</si>
  <si>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</si>
  <si>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</si>
  <si>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</si>
  <si>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</si>
  <si>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</si>
  <si>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</si>
  <si>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</si>
  <si>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</si>
  <si>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</si>
  <si>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</si>
  <si>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</si>
  <si>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</si>
  <si>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</si>
  <si>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</si>
  <si>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</si>
  <si>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</si>
  <si>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</si>
  <si>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</si>
  <si>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</si>
  <si>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</si>
  <si>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</si>
  <si>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</si>
  <si>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</si>
  <si>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</si>
  <si>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</si>
  <si>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</si>
  <si>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</si>
  <si>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</si>
  <si>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</si>
  <si>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</si>
  <si>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</si>
  <si>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</si>
  <si>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</si>
  <si>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</si>
  <si>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</si>
  <si>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</si>
  <si>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</si>
  <si>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</si>
  <si>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</si>
  <si>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</si>
  <si>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</si>
  <si>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</si>
  <si>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</si>
  <si>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</si>
  <si>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</si>
  <si>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</si>
  <si>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</si>
  <si>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</si>
  <si>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</si>
  <si>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</si>
  <si>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</si>
  <si>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</si>
  <si>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</si>
  <si>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</si>
  <si>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</si>
  <si>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</si>
  <si>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</si>
  <si>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</si>
  <si>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</si>
  <si>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</si>
  <si>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</si>
  <si>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</si>
  <si>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</si>
  <si>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</si>
  <si>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</si>
  <si>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</si>
  <si>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</si>
  <si>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</si>
  <si>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</si>
  <si>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</si>
  <si>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</si>
  <si>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</si>
  <si>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</si>
  <si>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</si>
  <si>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</si>
  <si>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</si>
  <si>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</si>
  <si>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</si>
  <si>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</si>
  <si>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</si>
  <si>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</si>
  <si>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</si>
  <si>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</si>
  <si>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</si>
  <si>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</si>
  <si>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</si>
  <si>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</si>
  <si>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</si>
  <si>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</si>
  <si>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</si>
  <si>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</si>
  <si>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</si>
  <si>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</si>
  <si>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</si>
  <si>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</si>
  <si>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</si>
  <si>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</si>
  <si>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</si>
  <si>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</si>
  <si>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</si>
  <si>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</si>
  <si>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</si>
  <si>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</si>
  <si>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</si>
  <si>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</si>
  <si>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</si>
  <si>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</si>
  <si>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</si>
  <si>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</si>
  <si>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</si>
  <si>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</si>
  <si>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</si>
  <si>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</si>
  <si>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</si>
  <si>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</si>
  <si>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</si>
  <si>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</si>
  <si>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</si>
  <si>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</si>
  <si>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</si>
  <si>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</si>
  <si>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</si>
  <si>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</si>
  <si>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</si>
  <si>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</si>
  <si>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</si>
  <si>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</si>
  <si>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</si>
  <si>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</si>
  <si>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</si>
  <si>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</si>
  <si>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</si>
  <si>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</si>
  <si>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</si>
  <si>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</si>
  <si>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</si>
  <si>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</si>
  <si>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</si>
  <si>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</si>
  <si>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</si>
  <si>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</si>
  <si>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</si>
  <si>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</si>
  <si>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</si>
  <si>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</si>
  <si>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</si>
  <si>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</si>
  <si>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</si>
  <si>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</si>
  <si>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</si>
  <si>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</si>
  <si>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</si>
  <si>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</si>
  <si>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</si>
  <si>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</si>
  <si>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</si>
  <si>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</si>
  <si>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</si>
  <si>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</si>
  <si>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</si>
  <si>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</si>
  <si>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</si>
  <si>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</si>
  <si>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</si>
  <si>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</si>
  <si>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</si>
  <si>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</si>
  <si>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</si>
  <si>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</si>
  <si>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</si>
  <si>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</si>
  <si>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</si>
  <si>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</si>
  <si>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</si>
  <si>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</si>
  <si>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</si>
  <si>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</si>
  <si>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</si>
  <si>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</si>
  <si>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</si>
  <si>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</si>
  <si>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</si>
  <si>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</si>
  <si>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</si>
  <si>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</si>
  <si>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</si>
  <si>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</si>
  <si>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</si>
  <si>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</si>
  <si>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</si>
  <si>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</si>
  <si>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</si>
  <si>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</si>
  <si>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</si>
  <si>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</si>
  <si>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</si>
  <si>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</si>
  <si>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</si>
  <si>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</si>
  <si>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</si>
  <si>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</si>
  <si>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</si>
  <si>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</si>
  <si>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</si>
  <si>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</si>
  <si>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</si>
  <si>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</si>
  <si>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</si>
  <si>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</si>
  <si>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</si>
  <si>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</si>
  <si>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</si>
  <si>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</si>
  <si>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</si>
  <si>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</si>
  <si>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</si>
  <si>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</si>
  <si>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</si>
  <si>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</si>
  <si>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</si>
  <si>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</si>
  <si>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</si>
  <si>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</si>
  <si>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</si>
  <si>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</si>
  <si>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</si>
  <si>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</si>
  <si>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</si>
  <si>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</si>
  <si>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</si>
  <si>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</si>
  <si>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</si>
  <si>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</si>
  <si>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</si>
  <si>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</si>
  <si>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</si>
  <si>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</si>
  <si>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</si>
  <si>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</si>
  <si>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</si>
  <si>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</si>
  <si>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</si>
  <si>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</si>
  <si>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</si>
  <si>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</si>
  <si>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</si>
  <si>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</si>
  <si>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</si>
  <si>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</si>
  <si>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</si>
  <si>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</si>
  <si>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</si>
  <si>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</si>
  <si>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</si>
  <si>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</si>
  <si>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</si>
  <si>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</si>
  <si>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</si>
  <si>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</si>
  <si>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</si>
  <si>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</si>
  <si>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</si>
  <si>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</si>
  <si>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</si>
  <si>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</si>
  <si>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</si>
  <si>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</si>
  <si>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</si>
  <si>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</si>
  <si>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</si>
  <si>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</si>
  <si>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</si>
  <si>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</si>
  <si>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</si>
  <si>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</si>
  <si>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</si>
  <si>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</si>
  <si>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</si>
  <si>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</si>
  <si>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</si>
  <si>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</si>
  <si>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</si>
  <si>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</si>
  <si>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</si>
  <si>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</si>
  <si>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</si>
  <si>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</si>
  <si>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</si>
  <si>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</si>
  <si>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</si>
  <si>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</si>
  <si>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</si>
  <si>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</si>
  <si>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</si>
  <si>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</si>
  <si>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</si>
  <si>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</si>
  <si>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</si>
  <si>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</si>
  <si>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</si>
  <si>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</si>
  <si>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</si>
  <si>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</si>
  <si>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</si>
  <si>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</si>
  <si>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</si>
  <si>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</si>
  <si>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</si>
  <si>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</si>
  <si>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</si>
  <si>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</si>
  <si>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</si>
  <si>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</si>
  <si>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</si>
  <si>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</si>
  <si>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</si>
  <si>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</si>
  <si>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</si>
  <si>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</si>
  <si>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</si>
  <si>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</si>
  <si>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</si>
  <si>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</si>
  <si>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</si>
  <si>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</si>
  <si>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</si>
  <si>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</si>
  <si>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</si>
  <si>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</si>
  <si>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</si>
  <si>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</si>
  <si>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</si>
  <si>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</si>
  <si>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</si>
  <si>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</si>
  <si>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</si>
  <si>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</si>
  <si>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</si>
  <si>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</si>
  <si>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</si>
  <si>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</si>
  <si>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</si>
  <si>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</si>
  <si>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</si>
  <si>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</si>
  <si>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</si>
  <si>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</si>
  <si>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</si>
  <si>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</si>
  <si>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</si>
  <si>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</si>
  <si>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</si>
  <si>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</si>
  <si>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</si>
  <si>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</si>
  <si>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</si>
  <si>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</si>
  <si>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</si>
  <si>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</si>
  <si>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</si>
  <si>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</si>
  <si>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</si>
  <si>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</si>
  <si>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</si>
  <si>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</si>
  <si>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</si>
  <si>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</si>
  <si>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</si>
  <si>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</si>
  <si>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</si>
  <si>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</si>
  <si>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</si>
  <si>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</si>
  <si>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</si>
  <si>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</si>
  <si>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</si>
  <si>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</si>
  <si>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</si>
  <si>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</si>
  <si>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</si>
  <si>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</si>
  <si>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</si>
  <si>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</si>
  <si>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</si>
  <si>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</si>
  <si>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</si>
  <si>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</si>
  <si>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</si>
  <si>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</si>
  <si>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</si>
  <si>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</si>
  <si>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</si>
  <si>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</si>
  <si>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</si>
  <si>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</si>
  <si>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</si>
  <si>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</si>
  <si>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</si>
  <si>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</si>
  <si>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</si>
  <si>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</si>
  <si>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</si>
  <si>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</si>
  <si>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</si>
  <si>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</si>
  <si>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</si>
  <si>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</si>
  <si>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</si>
  <si>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</si>
  <si>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</si>
  <si>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</si>
  <si>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</si>
  <si>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</si>
  <si>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</si>
  <si>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</si>
  <si>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</si>
  <si>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</si>
  <si>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</si>
  <si>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</si>
  <si>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</si>
  <si>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</si>
  <si>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</si>
  <si>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</si>
  <si>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</si>
  <si>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</si>
  <si>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</si>
  <si>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</si>
  <si>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</si>
  <si>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</si>
  <si>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</si>
  <si>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</si>
  <si>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</si>
  <si>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</si>
  <si>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</si>
  <si>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</si>
  <si>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</si>
  <si>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</si>
  <si>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</si>
  <si>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</si>
  <si>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</si>
  <si>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</si>
  <si>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</si>
  <si>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</si>
  <si>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</si>
  <si>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</si>
  <si>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</si>
  <si>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</si>
  <si>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</si>
  <si>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</si>
  <si>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</si>
  <si>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</si>
  <si>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</si>
  <si>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</si>
  <si>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</si>
  <si>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</si>
  <si>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</si>
  <si>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</si>
  <si>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</si>
  <si>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</si>
  <si>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</si>
  <si>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</si>
  <si>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</si>
  <si>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</si>
  <si>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</si>
  <si>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</si>
  <si>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</si>
  <si>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</si>
  <si>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</si>
  <si>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</si>
  <si>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</si>
  <si>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</si>
  <si>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</si>
  <si>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</si>
  <si>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</si>
  <si>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</si>
  <si>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</si>
  <si>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</si>
  <si>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</si>
  <si>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</si>
  <si>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</si>
  <si>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</si>
  <si>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</si>
  <si>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</si>
  <si>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</si>
  <si>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</si>
  <si>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</si>
  <si>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</si>
  <si>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</si>
  <si>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</si>
  <si>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</si>
  <si>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</si>
  <si>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</si>
  <si>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</si>
  <si>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</si>
  <si>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</si>
  <si>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</si>
  <si>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</si>
  <si>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</si>
  <si>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</si>
  <si>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</si>
  <si>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</si>
  <si>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</si>
  <si>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</si>
  <si>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</si>
  <si>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</si>
  <si>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</si>
  <si>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</si>
  <si>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</si>
  <si>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</si>
  <si>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</si>
  <si>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</si>
  <si>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</si>
  <si>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</si>
  <si>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</si>
  <si>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</si>
  <si>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</si>
  <si>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</si>
  <si>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</si>
  <si>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</si>
  <si>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</si>
  <si>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</si>
  <si>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</si>
  <si>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</si>
  <si>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</si>
  <si>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</si>
  <si>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</si>
  <si>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</si>
  <si>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</si>
  <si>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</si>
  <si>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</si>
  <si>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</si>
  <si>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</si>
  <si>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</si>
  <si>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</si>
  <si>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</si>
  <si>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</si>
  <si>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</si>
  <si>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</si>
  <si>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</si>
  <si>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</si>
  <si>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</si>
  <si>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</si>
  <si>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</si>
  <si>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</si>
  <si>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</si>
  <si>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</si>
  <si>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</si>
  <si>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</si>
  <si>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</si>
  <si>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</si>
  <si>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</si>
  <si>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</si>
  <si>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</si>
  <si>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</si>
  <si>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</si>
  <si>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</si>
  <si>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</si>
  <si>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</si>
  <si>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</si>
  <si>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</si>
  <si>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</si>
  <si>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</si>
  <si>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</si>
  <si>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</si>
  <si>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</si>
  <si>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</si>
  <si>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</si>
  <si>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</si>
  <si>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</si>
  <si>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</si>
  <si>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</si>
  <si>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</si>
  <si>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</si>
  <si>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</si>
  <si>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</si>
  <si>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</si>
  <si>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</si>
  <si>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</si>
  <si>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</si>
  <si>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</si>
  <si>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</si>
  <si>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</si>
  <si>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</si>
  <si>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</si>
  <si>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</si>
  <si>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</si>
  <si>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</si>
  <si>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</si>
  <si>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</si>
  <si>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</si>
  <si>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</si>
  <si>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</si>
  <si>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</si>
  <si>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</si>
  <si>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</si>
  <si>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</si>
  <si>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</si>
  <si>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</si>
  <si>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</si>
  <si>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</si>
  <si>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</si>
  <si>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</si>
  <si>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</si>
  <si>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</si>
  <si>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</si>
  <si>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</si>
  <si>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</si>
  <si>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</si>
  <si>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</si>
  <si>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</si>
  <si>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</si>
  <si>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</si>
  <si>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</si>
  <si>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</si>
  <si>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</si>
  <si>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</si>
  <si>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</si>
  <si>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</si>
  <si>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</si>
  <si>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</si>
  <si>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</si>
  <si>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</si>
  <si>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</si>
  <si>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</si>
  <si>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</si>
  <si>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</si>
  <si>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</si>
  <si>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</si>
  <si>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</si>
  <si>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</si>
  <si>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</si>
  <si>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</si>
  <si>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</si>
  <si>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</si>
  <si>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</si>
  <si>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</si>
  <si>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</si>
  <si>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</si>
  <si>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</si>
  <si>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</si>
  <si>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</si>
  <si>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</si>
  <si>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</si>
  <si>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</si>
  <si>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</si>
  <si>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</si>
  <si>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</si>
  <si>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</si>
  <si>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</si>
  <si>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</si>
  <si>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</si>
  <si>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</si>
  <si>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</si>
  <si>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</si>
  <si>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</si>
  <si>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</si>
  <si>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</si>
  <si>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</si>
  <si>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</si>
  <si>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</si>
  <si>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</si>
  <si>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</si>
  <si>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</si>
  <si>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</si>
  <si>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</si>
  <si>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</si>
  <si>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</si>
  <si>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</si>
  <si>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</si>
  <si>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</si>
  <si>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</si>
  <si>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</si>
  <si>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</si>
  <si>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</si>
  <si>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</si>
  <si>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</si>
  <si>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</si>
  <si>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</si>
  <si>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</si>
  <si>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</si>
  <si>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</si>
  <si>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</si>
  <si>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</si>
  <si>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</si>
  <si>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</si>
  <si>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</si>
  <si>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</si>
  <si>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</si>
  <si>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</si>
  <si>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</si>
  <si>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</si>
  <si>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</si>
  <si>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</si>
  <si>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</si>
  <si>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</si>
  <si>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</si>
  <si>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</si>
  <si>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</si>
  <si>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</si>
  <si>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</si>
  <si>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</si>
  <si>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</si>
  <si>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</si>
  <si>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</si>
  <si>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</si>
  <si>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</si>
  <si>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</si>
  <si>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</si>
  <si>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</si>
  <si>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</si>
  <si>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</si>
  <si>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</si>
  <si>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</si>
  <si>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</si>
  <si>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</si>
  <si>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</si>
  <si>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</si>
  <si>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</si>
  <si>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</si>
  <si>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</si>
  <si>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</si>
  <si>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</si>
  <si>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</si>
  <si>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</si>
  <si>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</si>
  <si>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</si>
  <si>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</si>
  <si>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</si>
  <si>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</si>
  <si>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</si>
  <si>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</si>
  <si>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</si>
  <si>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</si>
  <si>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</si>
  <si>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</si>
  <si>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</si>
  <si>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</si>
  <si>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</si>
  <si>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</si>
  <si>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</si>
  <si>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</si>
  <si>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</si>
  <si>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</si>
  <si>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</si>
  <si>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</si>
  <si>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</si>
  <si>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</si>
  <si>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</si>
  <si>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</si>
  <si>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</si>
  <si>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</si>
  <si>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</si>
  <si>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</si>
  <si>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</si>
  <si>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</si>
  <si>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</si>
  <si>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</si>
  <si>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</si>
  <si>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</si>
  <si>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</si>
  <si>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</si>
  <si>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</si>
  <si>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</si>
  <si>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</si>
  <si>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</si>
  <si>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</si>
  <si>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</si>
  <si>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</si>
  <si>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</si>
  <si>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</si>
  <si>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</si>
  <si>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</si>
  <si>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</si>
  <si>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</si>
  <si>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</si>
  <si>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</si>
  <si>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</si>
  <si>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</si>
  <si>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</si>
  <si>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</si>
  <si>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</si>
  <si>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</si>
  <si>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</si>
  <si>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</si>
  <si>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</si>
  <si>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</si>
  <si>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</si>
  <si>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</si>
  <si>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</si>
  <si>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</si>
  <si>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</si>
  <si>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</si>
  <si>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</si>
  <si>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</si>
  <si>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</si>
  <si>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</si>
  <si>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</si>
  <si>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</si>
  <si>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</si>
  <si>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</si>
  <si>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</si>
  <si>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</si>
  <si>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</si>
  <si>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</si>
  <si>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</si>
  <si>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</si>
  <si>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</si>
  <si>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</si>
  <si>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</si>
  <si>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</si>
  <si>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</si>
  <si>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</si>
  <si>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</si>
  <si>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</si>
  <si>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</si>
  <si>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</si>
  <si>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</si>
  <si>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</si>
  <si>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</si>
  <si>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</si>
  <si>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</si>
  <si>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</si>
  <si>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</si>
  <si>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</si>
  <si>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</si>
  <si>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</si>
  <si>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</si>
  <si>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</si>
  <si>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</si>
  <si>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</si>
  <si>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</si>
  <si>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</si>
  <si>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</si>
  <si>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</si>
  <si>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</si>
  <si>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</si>
  <si>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</si>
  <si>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</si>
  <si>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</si>
  <si>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</si>
  <si>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</si>
  <si>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</si>
  <si>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</si>
  <si>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</si>
  <si>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</si>
  <si>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</si>
  <si>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</si>
  <si>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</si>
  <si>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</si>
  <si>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</si>
  <si>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</si>
  <si>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</si>
  <si>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</si>
  <si>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</si>
  <si>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</si>
  <si>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</si>
  <si>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</si>
  <si>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</si>
  <si>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</si>
  <si>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</si>
  <si>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</si>
  <si>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</si>
  <si>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</si>
  <si>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</si>
  <si>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</si>
  <si>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</si>
  <si>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</si>
  <si>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</si>
  <si>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</si>
  <si>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</si>
  <si>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</si>
  <si>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</si>
  <si>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</si>
  <si>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</si>
  <si>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</si>
  <si>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</si>
  <si>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</si>
  <si>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</si>
  <si>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</si>
  <si>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</si>
  <si>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</si>
  <si>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</si>
  <si>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</si>
  <si>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</si>
  <si>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</si>
  <si>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</si>
  <si>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</si>
  <si>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</si>
  <si>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</si>
  <si>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</si>
  <si>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</si>
  <si>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</si>
  <si>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</si>
  <si>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</si>
  <si>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</si>
  <si>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</si>
  <si>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</si>
  <si>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</si>
  <si>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</si>
  <si>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</si>
  <si>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</si>
  <si>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</si>
  <si>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</si>
  <si>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</si>
  <si>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</si>
  <si>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</si>
  <si>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</si>
  <si>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</si>
  <si>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</si>
  <si>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</si>
  <si>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</si>
  <si>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</si>
  <si>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</si>
  <si>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</si>
  <si>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</si>
  <si>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</si>
  <si>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</si>
  <si>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</si>
  <si>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</si>
  <si>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</si>
  <si>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</si>
  <si>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</si>
  <si>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</si>
  <si>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</si>
  <si>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</si>
  <si>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</si>
  <si>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</si>
  <si>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</si>
  <si>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</si>
  <si>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</si>
  <si>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</si>
  <si>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</si>
  <si>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</si>
  <si>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</si>
  <si>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</si>
  <si>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</si>
  <si>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</si>
  <si>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</si>
  <si>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</si>
  <si>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</si>
  <si>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</si>
  <si>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</si>
  <si>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</si>
  <si>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</si>
  <si>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</si>
  <si>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</si>
  <si>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</si>
  <si>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</si>
  <si>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</si>
  <si>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</si>
  <si>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</si>
  <si>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</si>
  <si>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</si>
  <si>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</si>
  <si>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</si>
  <si>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</si>
  <si>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</si>
  <si>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</si>
  <si>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</si>
  <si>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</si>
  <si>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</si>
  <si>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</si>
  <si>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</si>
  <si>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</si>
  <si>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</si>
  <si>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</si>
  <si>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</si>
  <si>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</si>
  <si>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</si>
  <si>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</si>
  <si>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</si>
  <si>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</si>
  <si>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</si>
  <si>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</si>
  <si>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</si>
  <si>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</si>
  <si>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</si>
  <si>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</si>
  <si>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</si>
  <si>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</si>
  <si>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</si>
  <si>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</si>
  <si>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</si>
  <si>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</si>
  <si>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</si>
  <si>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</si>
  <si>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</si>
  <si>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</si>
  <si>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</si>
  <si>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</si>
  <si>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</si>
  <si>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</si>
  <si>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</si>
  <si>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</si>
  <si>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</si>
  <si>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</si>
  <si>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</si>
  <si>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</si>
  <si>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</si>
  <si>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</si>
  <si>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</si>
  <si>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</si>
  <si>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</si>
  <si>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</si>
  <si>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</si>
  <si>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</si>
  <si>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</si>
  <si>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</si>
  <si>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</si>
  <si>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</si>
  <si>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</si>
  <si>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</si>
  <si>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</si>
  <si>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</si>
  <si>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</si>
  <si>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</si>
  <si>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</si>
  <si>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</si>
  <si>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</si>
  <si>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</si>
  <si>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</si>
  <si>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</si>
  <si>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</si>
  <si>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</si>
  <si>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</si>
  <si>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</si>
  <si>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</si>
  <si>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</si>
  <si>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</si>
  <si>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</si>
  <si>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</si>
  <si>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</si>
  <si>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</si>
  <si>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</si>
  <si>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</si>
  <si>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</si>
  <si>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</si>
  <si>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</si>
  <si>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</si>
  <si>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</si>
  <si>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</si>
  <si>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</si>
  <si>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</si>
  <si>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</si>
  <si>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</si>
  <si>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</si>
  <si>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</si>
  <si>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</si>
  <si>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</si>
  <si>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</si>
  <si>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</si>
  <si>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</si>
  <si>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</si>
  <si>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</si>
  <si>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</si>
  <si>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</si>
  <si>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</si>
  <si>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</si>
  <si>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</si>
  <si>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</si>
  <si>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</si>
  <si>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</si>
  <si>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</si>
  <si>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</si>
  <si>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</si>
  <si>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</si>
  <si>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</si>
  <si>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</si>
  <si>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</si>
  <si>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</si>
  <si>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</si>
  <si>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</si>
  <si>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</si>
  <si>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</si>
  <si>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</si>
  <si>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</si>
  <si>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</si>
  <si>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</si>
  <si>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</si>
  <si>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</si>
  <si>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</si>
  <si>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</si>
  <si>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</si>
  <si>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</si>
  <si>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</si>
  <si>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</si>
  <si>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</si>
  <si>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</si>
  <si>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</si>
  <si>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</si>
  <si>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</si>
  <si>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</si>
  <si>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</si>
  <si>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</si>
  <si>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</si>
  <si>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</si>
  <si>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</si>
  <si>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</si>
  <si>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</si>
  <si>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</si>
  <si>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</si>
  <si>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</si>
  <si>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</si>
  <si>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</si>
  <si>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</si>
  <si>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</si>
  <si>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</si>
  <si>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</si>
  <si>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</si>
  <si>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</si>
  <si>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</si>
  <si>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</si>
  <si>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</si>
  <si>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</si>
  <si>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</si>
  <si>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</si>
  <si>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</si>
  <si>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</si>
  <si>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</si>
  <si>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</si>
  <si>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</si>
  <si>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</si>
  <si>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</si>
  <si>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</si>
  <si>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</si>
  <si>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</si>
  <si>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</si>
  <si>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</si>
  <si>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</si>
  <si>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</si>
  <si>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</si>
  <si>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</si>
  <si>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</si>
  <si>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</si>
  <si>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</si>
  <si>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</si>
  <si>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</si>
  <si>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</si>
  <si>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</si>
  <si>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</si>
  <si>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</si>
  <si>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</si>
  <si>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</si>
  <si>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</si>
  <si>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</si>
  <si>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</si>
  <si>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</si>
  <si>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</si>
  <si>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</si>
  <si>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</si>
  <si>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</si>
  <si>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</si>
  <si>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</si>
  <si>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</si>
  <si>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</si>
  <si>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</si>
  <si>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</si>
  <si>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</si>
  <si>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</si>
  <si>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</si>
  <si>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</si>
  <si>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</si>
  <si>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</si>
  <si>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</si>
  <si>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</si>
  <si>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</si>
  <si>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</si>
  <si>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</si>
  <si>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</si>
  <si>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</si>
  <si>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</si>
  <si>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</si>
  <si>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</si>
  <si>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</si>
  <si>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</si>
  <si>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</si>
  <si>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</si>
  <si>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</si>
  <si>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</si>
  <si>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</si>
  <si>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</si>
  <si>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</si>
  <si>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</si>
  <si>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</si>
  <si>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</si>
  <si>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</si>
  <si>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</si>
  <si>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</si>
  <si>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</si>
  <si>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</si>
  <si>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</si>
  <si>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</si>
  <si>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</si>
  <si>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</si>
  <si>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</si>
  <si>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</si>
  <si>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</si>
  <si>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</si>
  <si>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</si>
  <si>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</si>
  <si>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</si>
  <si>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</si>
  <si>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</si>
  <si>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</si>
  <si>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</si>
  <si>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</si>
  <si>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</si>
  <si>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</si>
  <si>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</si>
  <si>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</si>
  <si>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</si>
  <si>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</si>
  <si>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</si>
  <si>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</si>
  <si>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</si>
  <si>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</si>
  <si>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</si>
  <si>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</si>
  <si>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</si>
  <si>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</si>
  <si>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</si>
  <si>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</si>
  <si>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</si>
  <si>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</si>
  <si>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</si>
  <si>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</si>
  <si>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</si>
  <si>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</si>
  <si>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</si>
  <si>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</si>
  <si>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</si>
  <si>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</si>
  <si>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</si>
  <si>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</si>
  <si>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</si>
  <si>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</si>
  <si>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</si>
  <si>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</si>
  <si>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</si>
  <si>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</si>
  <si>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</si>
  <si>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</si>
  <si>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</si>
  <si>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</si>
  <si>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</si>
  <si>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</si>
  <si>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</si>
  <si>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</si>
  <si>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</si>
  <si>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</si>
  <si>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</si>
  <si>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</si>
  <si>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</si>
  <si>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</si>
  <si>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</si>
  <si>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</si>
  <si>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</si>
  <si>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</si>
  <si>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</si>
  <si>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</si>
  <si>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</si>
  <si>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</si>
  <si>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</si>
  <si>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</si>
  <si>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</si>
  <si>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</si>
  <si>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</si>
  <si>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</si>
  <si>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</si>
  <si>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</si>
  <si>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</si>
  <si>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</si>
  <si>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</si>
  <si>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</si>
  <si>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</si>
  <si>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</si>
  <si>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</si>
  <si>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</si>
  <si>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</si>
  <si>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</si>
  <si>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</si>
  <si>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</si>
  <si>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</si>
  <si>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</si>
  <si>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</si>
  <si>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</si>
  <si>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</si>
  <si>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</si>
  <si>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</si>
  <si>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</si>
  <si>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</si>
  <si>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</si>
  <si>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</si>
  <si>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</si>
  <si>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</si>
  <si>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</si>
  <si>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</si>
  <si>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</si>
  <si>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</si>
  <si>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</si>
  <si>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</si>
  <si>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</si>
  <si>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</si>
  <si>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</si>
  <si>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</si>
  <si>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</si>
  <si>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</si>
  <si>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</si>
  <si>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</si>
  <si>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</si>
  <si>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</si>
  <si>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</si>
  <si>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</si>
  <si>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</si>
  <si>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</si>
  <si>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</si>
  <si>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</si>
  <si>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</si>
  <si>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</si>
  <si>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</si>
  <si>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</si>
  <si>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</si>
  <si>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</si>
  <si>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</si>
  <si>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</si>
  <si>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</si>
  <si>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</si>
  <si>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</si>
  <si>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</si>
  <si>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</si>
  <si>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</si>
  <si>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</si>
  <si>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</si>
  <si>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</si>
  <si>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</si>
  <si>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</si>
  <si>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</si>
  <si>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</si>
  <si>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</si>
  <si>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</si>
  <si>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</si>
  <si>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</si>
  <si>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</si>
  <si>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</si>
  <si>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</si>
  <si>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</si>
  <si>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</si>
  <si>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</si>
  <si>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</si>
  <si>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</si>
  <si>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</si>
  <si>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</si>
  <si>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</si>
  <si>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</si>
  <si>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</si>
  <si>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</si>
  <si>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</si>
  <si>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</si>
  <si>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</si>
  <si>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</si>
  <si>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</si>
  <si>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</si>
  <si>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</si>
  <si>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</si>
  <si>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</si>
  <si>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</si>
  <si>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</si>
  <si>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</si>
  <si>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</si>
  <si>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</si>
  <si>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</si>
  <si>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</si>
  <si>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</si>
  <si>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</si>
  <si>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</si>
  <si>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</si>
  <si>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</si>
  <si>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</si>
  <si>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</si>
  <si>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</si>
  <si>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</si>
  <si>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</si>
  <si>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</si>
  <si>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</si>
  <si>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</si>
  <si>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</si>
  <si>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</si>
  <si>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</si>
  <si>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</si>
  <si>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</si>
  <si>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</si>
  <si>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</si>
  <si>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</si>
  <si>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</si>
  <si>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</si>
  <si>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</si>
  <si>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</si>
  <si>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</si>
  <si>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</si>
  <si>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</si>
  <si>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</si>
  <si>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</si>
  <si>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</si>
  <si>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</si>
  <si>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</si>
  <si>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</si>
  <si>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</si>
  <si>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</si>
  <si>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</si>
  <si>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</si>
  <si>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</si>
  <si>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</si>
  <si>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</si>
  <si>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</si>
  <si>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</si>
  <si>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</si>
  <si>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</si>
  <si>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</si>
  <si>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</si>
  <si>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</si>
  <si>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</si>
  <si>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</si>
  <si>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</si>
  <si>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</si>
  <si>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</si>
  <si>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</si>
  <si>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</si>
  <si>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</si>
  <si>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</si>
  <si>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</si>
  <si>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</si>
  <si>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</si>
  <si>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</si>
  <si>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</si>
  <si>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</si>
  <si>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</si>
  <si>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</si>
  <si>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</si>
  <si>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</si>
  <si>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</si>
  <si>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</si>
  <si>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</si>
  <si>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</si>
  <si>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</si>
  <si>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</si>
  <si>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</si>
  <si>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</si>
  <si>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</si>
  <si>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</si>
  <si>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</si>
  <si>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</si>
  <si>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</si>
  <si>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</si>
  <si>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</si>
  <si>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</si>
  <si>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</si>
  <si>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</si>
  <si>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</si>
  <si>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</si>
  <si>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</si>
  <si>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</si>
  <si>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</si>
  <si>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</si>
  <si>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</si>
  <si>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</si>
  <si>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</si>
  <si>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</si>
  <si>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</si>
  <si>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</si>
  <si>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</si>
  <si>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</si>
  <si>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</si>
  <si>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</si>
  <si>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</si>
  <si>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</si>
  <si>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</si>
  <si>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</si>
  <si>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</si>
  <si>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</si>
  <si>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</si>
  <si>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</si>
  <si>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</si>
  <si>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</si>
  <si>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</si>
  <si>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</si>
  <si>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</si>
  <si>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</si>
  <si>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</si>
  <si>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</si>
  <si>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</si>
  <si>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</si>
  <si>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</si>
  <si>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</si>
  <si>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</si>
  <si>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</si>
  <si>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</si>
  <si>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</si>
  <si>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</si>
  <si>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</si>
  <si>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</si>
  <si>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</si>
  <si>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</si>
  <si>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</si>
  <si>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</si>
  <si>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</si>
  <si>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</si>
  <si>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</si>
  <si>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</si>
  <si>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</si>
  <si>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</si>
  <si>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</si>
  <si>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</si>
  <si>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</si>
  <si>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</si>
  <si>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</si>
  <si>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</si>
  <si>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</si>
  <si>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</si>
  <si>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</si>
  <si>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</si>
  <si>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</si>
  <si>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</si>
  <si>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</si>
  <si>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</si>
  <si>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</si>
  <si>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</si>
  <si>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</si>
  <si>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</si>
  <si>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</si>
  <si>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</si>
  <si>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</si>
  <si>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</si>
  <si>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</si>
  <si>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</si>
  <si>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</si>
  <si>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</si>
  <si>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</si>
  <si>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</si>
  <si>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</si>
  <si>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</si>
  <si>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</si>
  <si>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</si>
  <si>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</si>
  <si>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</si>
  <si>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</si>
  <si>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</si>
  <si>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</si>
  <si>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</si>
  <si>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</si>
  <si>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</si>
  <si>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</si>
  <si>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</si>
  <si>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</si>
  <si>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</si>
  <si>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</si>
  <si>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</si>
  <si>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</si>
  <si>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</si>
  <si>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</si>
  <si>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</si>
  <si>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</si>
  <si>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</si>
  <si>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</si>
  <si>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</si>
  <si>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</si>
  <si>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</si>
  <si>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</si>
  <si>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</si>
  <si>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</si>
  <si>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</si>
  <si>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</si>
  <si>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</si>
  <si>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</si>
  <si>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</si>
  <si>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</si>
  <si>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</si>
  <si>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</si>
  <si>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</si>
  <si>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</si>
  <si>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</si>
  <si>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</si>
  <si>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</si>
  <si>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</si>
  <si>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</si>
  <si>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</si>
  <si>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</si>
  <si>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</si>
  <si>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</si>
  <si>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</si>
  <si>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</si>
  <si>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</si>
  <si>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</si>
  <si>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</si>
  <si>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</si>
  <si>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</si>
  <si>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</si>
  <si>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</si>
  <si>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</si>
  <si>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</si>
  <si>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</si>
  <si>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</si>
  <si>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</si>
  <si>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</si>
  <si>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</si>
  <si>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</si>
  <si>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</si>
  <si>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</si>
  <si>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</si>
  <si>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</si>
  <si>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</si>
  <si>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</si>
  <si>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</si>
  <si>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</si>
  <si>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</si>
  <si>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</si>
  <si>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</si>
  <si>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</si>
  <si>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</si>
  <si>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</si>
  <si>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</si>
  <si>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</si>
  <si>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</si>
  <si>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</si>
  <si>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</si>
  <si>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</si>
  <si>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</si>
  <si>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</si>
  <si>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</si>
  <si>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</si>
  <si>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</si>
  <si>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</si>
  <si>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</si>
  <si>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</si>
  <si>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</si>
  <si>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</si>
  <si>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</si>
  <si>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</si>
  <si>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</si>
  <si>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</si>
  <si>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</si>
  <si>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</si>
  <si>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</si>
  <si>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</si>
  <si>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</si>
  <si>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</si>
  <si>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</si>
  <si>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</si>
  <si>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</si>
  <si>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</si>
  <si>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</si>
  <si>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</si>
  <si>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</si>
  <si>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</si>
  <si>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</si>
  <si>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</si>
  <si>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</si>
  <si>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</si>
  <si>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</si>
  <si>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</si>
  <si>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</si>
  <si>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</si>
  <si>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</si>
  <si>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</si>
  <si>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</si>
  <si>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</si>
  <si>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</si>
  <si>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</si>
  <si>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</si>
  <si>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</si>
  <si>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</si>
  <si>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</si>
  <si>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</si>
  <si>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</si>
  <si>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</si>
  <si>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</si>
  <si>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</si>
  <si>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</si>
  <si>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</si>
  <si>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</si>
  <si>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</si>
  <si>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</si>
  <si>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</si>
  <si>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</si>
  <si>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</si>
  <si>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</si>
  <si>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</si>
  <si>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</si>
  <si>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</si>
  <si>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</si>
  <si>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</si>
  <si>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</si>
  <si>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</si>
  <si>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</si>
  <si>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</si>
  <si>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</si>
  <si>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</si>
  <si>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</si>
  <si>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</si>
  <si>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</si>
  <si>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</si>
  <si>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</si>
  <si>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</si>
  <si>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</si>
  <si>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</si>
  <si>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</si>
  <si>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</si>
  <si>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</si>
  <si>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</si>
  <si>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</si>
  <si>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</si>
  <si>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</si>
  <si>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</si>
  <si>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</si>
  <si>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</si>
  <si>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</si>
  <si>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</si>
  <si>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</si>
  <si>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</si>
  <si>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</si>
  <si>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</si>
  <si>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</si>
  <si>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</si>
  <si>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</si>
  <si>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</si>
  <si>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</si>
  <si>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</si>
  <si>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</si>
  <si>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</si>
  <si>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</si>
  <si>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</si>
  <si>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</si>
  <si>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</si>
  <si>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</si>
  <si>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</si>
  <si>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</si>
  <si>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</si>
  <si>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</si>
  <si>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</si>
  <si>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</si>
  <si>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</si>
  <si>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</si>
  <si>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</si>
  <si>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</si>
  <si>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</si>
  <si>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</si>
  <si>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</si>
  <si>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</si>
  <si>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</si>
  <si>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</si>
  <si>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</si>
  <si>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</si>
  <si>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</si>
  <si>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</si>
  <si>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</si>
  <si>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</si>
  <si>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</si>
  <si>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</si>
  <si>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</si>
  <si>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</si>
  <si>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</si>
  <si>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</si>
  <si>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</si>
  <si>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</si>
  <si>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</si>
  <si>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</si>
  <si>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</si>
  <si>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</si>
  <si>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</si>
  <si>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</si>
  <si>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</si>
  <si>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</si>
  <si>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</si>
  <si>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</si>
  <si>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</si>
  <si>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</si>
  <si>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</si>
  <si>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</si>
  <si>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</si>
  <si>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</si>
  <si>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</si>
  <si>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</si>
  <si>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</si>
  <si>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</si>
  <si>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</si>
  <si>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</si>
  <si>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</si>
  <si>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</si>
  <si>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</si>
  <si>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</si>
  <si>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</si>
  <si>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</si>
  <si>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</si>
  <si>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</si>
  <si>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</si>
  <si>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</si>
  <si>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</si>
  <si>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</si>
  <si>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</si>
  <si>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</si>
  <si>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</si>
  <si>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</si>
  <si>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</si>
  <si>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</si>
  <si>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</si>
  <si>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</si>
  <si>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</si>
  <si>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</si>
  <si>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</si>
  <si>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</si>
  <si>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</si>
  <si>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</si>
  <si>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</si>
  <si>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</si>
  <si>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</si>
  <si>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</si>
  <si>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</si>
  <si>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</si>
  <si>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</si>
  <si>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</si>
  <si>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</si>
  <si>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</si>
  <si>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</si>
  <si>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</si>
  <si>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</si>
  <si>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</si>
  <si>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</si>
  <si>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</si>
  <si>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</si>
  <si>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</si>
  <si>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</si>
  <si>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</si>
  <si>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</si>
  <si>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</si>
  <si>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</si>
  <si>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</si>
  <si>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</si>
  <si>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</si>
  <si>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</si>
  <si>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</si>
  <si>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</si>
  <si>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</si>
  <si>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</si>
  <si>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</si>
  <si>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</si>
  <si>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</si>
  <si>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</si>
  <si>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</si>
  <si>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</si>
  <si>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</si>
  <si>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</si>
  <si>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</si>
  <si>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</si>
  <si>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</si>
  <si>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</si>
  <si>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</si>
  <si>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</si>
  <si>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</si>
  <si>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</si>
  <si>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</si>
  <si>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</si>
  <si>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</si>
  <si>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</si>
  <si>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</si>
  <si>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</si>
  <si>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</si>
  <si>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</si>
  <si>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</si>
  <si>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</si>
  <si>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</si>
  <si>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</si>
  <si>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</si>
  <si>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</si>
  <si>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</si>
  <si>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</si>
  <si>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</si>
  <si>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</si>
  <si>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</si>
  <si>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</si>
  <si>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</si>
  <si>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</si>
  <si>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</si>
  <si>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</si>
  <si>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</si>
  <si>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</si>
  <si>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</si>
  <si>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</si>
  <si>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</si>
  <si>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</si>
  <si>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</si>
  <si>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</si>
  <si>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</si>
  <si>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</si>
  <si>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</si>
  <si>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</si>
  <si>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</si>
  <si>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</si>
  <si>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</si>
  <si>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</si>
  <si>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</si>
  <si>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</si>
  <si>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</si>
  <si>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</si>
  <si>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</si>
  <si>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</si>
  <si>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</si>
  <si>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</si>
  <si>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</si>
  <si>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</si>
  <si>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</si>
  <si>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</si>
  <si>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</si>
  <si>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</si>
  <si>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</si>
  <si>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</si>
  <si>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</si>
  <si>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</si>
  <si>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</si>
  <si>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</si>
  <si>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</si>
  <si>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</si>
  <si>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</si>
  <si>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</si>
  <si>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</si>
  <si>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</si>
  <si>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</si>
  <si>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</si>
  <si>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</si>
  <si>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</si>
  <si>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</si>
  <si>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</si>
  <si>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</si>
  <si>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</si>
  <si>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</si>
  <si>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</si>
  <si>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</si>
  <si>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</si>
  <si>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</si>
  <si>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</si>
  <si>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</si>
  <si>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</si>
  <si>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</si>
  <si>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</si>
  <si>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</si>
  <si>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</si>
  <si>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</si>
  <si>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</si>
  <si>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</si>
  <si>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</si>
  <si>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</si>
  <si>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</si>
  <si>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</si>
  <si>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</si>
  <si>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</si>
  <si>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</si>
  <si>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</si>
  <si>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</si>
  <si>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</si>
  <si>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</si>
  <si>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</si>
  <si>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</si>
  <si>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</si>
  <si>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</si>
  <si>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</si>
  <si>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</si>
  <si>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</si>
  <si>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</si>
  <si>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</si>
  <si>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</si>
  <si>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</si>
  <si>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</si>
  <si>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</si>
  <si>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</si>
  <si>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</si>
  <si>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</si>
  <si>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</si>
  <si>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</si>
  <si>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</si>
  <si>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</si>
  <si>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</si>
  <si>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</si>
  <si>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</si>
  <si>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</si>
  <si>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</si>
  <si>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</si>
  <si>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</si>
  <si>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</si>
  <si>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</si>
  <si>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</si>
  <si>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</si>
  <si>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</si>
  <si>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</si>
  <si>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</si>
  <si>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</si>
  <si>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</si>
  <si>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</si>
  <si>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</si>
  <si>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</si>
  <si>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</si>
  <si>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</si>
  <si>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</si>
  <si>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</si>
  <si>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</si>
  <si>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</si>
  <si>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</si>
  <si>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</si>
  <si>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</si>
  <si>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</si>
  <si>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</si>
  <si>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</si>
  <si>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</si>
  <si>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</si>
  <si>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</si>
  <si>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</si>
  <si>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</si>
  <si>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</si>
  <si>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</si>
  <si>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</si>
  <si>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</si>
  <si>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</si>
  <si>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</si>
  <si>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</si>
  <si>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</si>
  <si>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</si>
  <si>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</si>
  <si>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</si>
  <si>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</si>
  <si>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</si>
  <si>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</si>
  <si>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</si>
  <si>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</si>
  <si>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</si>
  <si>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</si>
  <si>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</si>
  <si>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</si>
  <si>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</si>
  <si>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</si>
  <si>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</si>
  <si>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</si>
  <si>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</si>
  <si>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</si>
  <si>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</si>
  <si>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</si>
  <si>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</si>
  <si>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</si>
  <si>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</si>
  <si>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</si>
  <si>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</si>
  <si>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</si>
  <si>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</si>
  <si>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</si>
  <si>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</si>
  <si>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</si>
  <si>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</si>
  <si>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</si>
  <si>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</si>
  <si>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</si>
  <si>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</si>
  <si>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</si>
  <si>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</si>
  <si>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</si>
  <si>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</si>
  <si>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</si>
  <si>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</si>
  <si>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</si>
  <si>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</si>
  <si>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</si>
  <si>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</si>
  <si>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</si>
  <si>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</si>
  <si>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</si>
  <si>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</si>
  <si>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</si>
  <si>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</si>
  <si>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</si>
  <si>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</si>
  <si>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</si>
  <si>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</si>
  <si>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</si>
  <si>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</si>
  <si>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</si>
  <si>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</si>
  <si>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</si>
  <si>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</si>
  <si>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</si>
  <si>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</si>
  <si>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</si>
  <si>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</si>
  <si>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</si>
  <si>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</si>
  <si>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</si>
  <si>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</si>
  <si>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</si>
  <si>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</si>
  <si>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</si>
  <si>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</si>
  <si>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</si>
  <si>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</si>
  <si>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Congressional Districts with Highest Percent of Vote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</si>
  <si>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</si>
  <si>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</si>
  <si>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</si>
  <si>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</si>
  <si>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</si>
  <si>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</si>
  <si>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</si>
  <si>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</si>
  <si>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</si>
  <si>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</si>
  <si>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</si>
  <si>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</si>
  <si>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</si>
  <si>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</si>
  <si>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</si>
  <si>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</si>
  <si>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</si>
  <si>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</si>
  <si>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</si>
  <si>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</si>
  <si>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</si>
  <si>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</si>
  <si>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</si>
  <si>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</si>
  <si>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</si>
  <si>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</si>
  <si>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</si>
  <si>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</si>
  <si>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</si>
  <si>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</si>
  <si>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</si>
  <si>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</si>
  <si>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</si>
  <si>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</si>
  <si>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</si>
  <si>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</si>
  <si>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</si>
  <si>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</si>
  <si>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</si>
  <si>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</si>
  <si>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</si>
  <si>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</si>
  <si>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</si>
  <si>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</si>
  <si>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</si>
  <si>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</si>
  <si>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</si>
  <si>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</si>
  <si>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</si>
  <si>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</si>
  <si>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</si>
  <si>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</si>
  <si>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</si>
  <si>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</si>
  <si>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</si>
  <si>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</si>
  <si>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</si>
  <si>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</si>
  <si>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</si>
  <si>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</si>
  <si>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</si>
  <si>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</si>
  <si>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</si>
  <si>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</si>
  <si>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</si>
  <si>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</si>
  <si>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</si>
  <si>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</si>
  <si>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</si>
  <si>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</si>
  <si>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</si>
  <si>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</si>
  <si>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</si>
  <si>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</si>
  <si>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</si>
  <si>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</si>
  <si>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</si>
  <si>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</si>
  <si>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</si>
  <si>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</si>
  <si>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</si>
  <si>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</si>
  <si>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</si>
  <si>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</si>
  <si>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</si>
  <si>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</si>
  <si>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</si>
  <si>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</si>
  <si>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</si>
  <si>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</si>
  <si>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</si>
  <si>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</si>
  <si>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</si>
  <si>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</si>
  <si>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</si>
  <si>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</si>
  <si>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</si>
  <si>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</si>
  <si>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</si>
  <si>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</si>
  <si>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</si>
  <si>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</si>
  <si>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</si>
  <si>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</si>
  <si>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</si>
  <si>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</si>
  <si>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</si>
  <si>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</si>
  <si>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</si>
  <si>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</si>
  <si>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</si>
  <si>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</si>
  <si>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</si>
  <si>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</si>
  <si>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</si>
  <si>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</si>
  <si>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</si>
  <si>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</si>
  <si>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</si>
  <si>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</si>
  <si>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</si>
  <si>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</si>
  <si>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</si>
  <si>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</si>
  <si>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</si>
  <si>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</si>
  <si>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</si>
  <si>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</si>
  <si>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</si>
  <si>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</si>
  <si>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</si>
  <si>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</si>
  <si>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</si>
  <si>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</si>
  <si>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</si>
  <si>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</si>
  <si>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</si>
  <si>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</si>
  <si>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</si>
  <si>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</si>
  <si>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</si>
  <si>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</si>
  <si>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</si>
  <si>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</si>
  <si>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</si>
  <si>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</si>
  <si>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</si>
  <si>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</si>
  <si>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</si>
  <si>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</si>
  <si>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</si>
  <si>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</si>
  <si>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</si>
  <si>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</si>
  <si>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</si>
  <si>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</si>
  <si>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</si>
  <si>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</si>
  <si>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</si>
  <si>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</si>
  <si>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</si>
  <si>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</si>
  <si>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</si>
  <si>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</si>
  <si>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</si>
  <si>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</si>
  <si>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</si>
  <si>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</si>
  <si>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</si>
  <si>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</si>
  <si>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</si>
  <si>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</si>
  <si>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</si>
  <si>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</si>
  <si>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</si>
  <si>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</si>
  <si>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</si>
  <si>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</si>
  <si>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</si>
  <si>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</si>
  <si>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</si>
  <si>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</si>
  <si>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</si>
  <si>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</si>
  <si>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</si>
  <si>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</si>
  <si>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</si>
  <si>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</si>
  <si>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</si>
  <si>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</si>
  <si>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</si>
  <si>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</si>
  <si>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</si>
  <si>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</si>
  <si>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</si>
  <si>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</si>
  <si>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</si>
  <si>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</si>
  <si>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</si>
  <si>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</si>
  <si>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</si>
  <si>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</si>
  <si>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</si>
  <si>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</si>
  <si>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</si>
  <si>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</si>
  <si>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</si>
  <si>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</si>
  <si>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</si>
  <si>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</si>
  <si>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</si>
  <si>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</si>
  <si>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</si>
  <si>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</si>
  <si>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</si>
  <si>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</si>
  <si>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</si>
  <si>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</si>
  <si>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</si>
  <si>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</si>
  <si>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</si>
  <si>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</si>
  <si>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</si>
  <si>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</si>
  <si>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</si>
  <si>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</si>
  <si>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</si>
  <si>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</si>
  <si>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</si>
  <si>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</si>
  <si>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</si>
  <si>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</si>
  <si>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</si>
  <si>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</si>
  <si>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</si>
  <si>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</si>
  <si>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</si>
  <si>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</si>
  <si>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</si>
  <si>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</si>
  <si>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</si>
  <si>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</si>
  <si>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</si>
  <si>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</si>
  <si>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</si>
  <si>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</si>
  <si>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</si>
  <si>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</si>
  <si>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</si>
  <si>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</si>
  <si>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</si>
  <si>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</si>
  <si>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</si>
  <si>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</si>
  <si>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</si>
  <si>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</si>
  <si>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</si>
  <si>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</si>
  <si>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</si>
  <si>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</si>
  <si>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</si>
  <si>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</si>
  <si>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</si>
  <si>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</si>
  <si>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</si>
  <si>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</si>
  <si>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</si>
  <si>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</si>
  <si>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</si>
  <si>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</si>
  <si>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</si>
  <si>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</si>
  <si>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</si>
  <si>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</si>
  <si>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</si>
  <si>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</si>
  <si>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</si>
  <si>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</si>
  <si>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</si>
  <si>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</si>
  <si>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</si>
  <si>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</si>
  <si>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</si>
  <si>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</si>
  <si>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</si>
  <si>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</si>
  <si>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</si>
  <si>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</si>
  <si>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</si>
  <si>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</si>
  <si>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</si>
  <si>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</si>
  <si>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</si>
  <si>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</si>
  <si>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</si>
  <si>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</si>
  <si>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</si>
  <si>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</si>
  <si>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</si>
  <si>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</si>
  <si>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</si>
  <si>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</si>
  <si>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</si>
  <si>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</si>
  <si>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</si>
  <si>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</si>
  <si>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</si>
  <si>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</si>
  <si>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</si>
  <si>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</si>
  <si>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</si>
  <si>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</si>
  <si>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</si>
  <si>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</si>
  <si>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</si>
  <si>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</si>
  <si>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</si>
  <si>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</si>
  <si>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</si>
  <si>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</si>
  <si>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</si>
  <si>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</si>
  <si>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</si>
  <si>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</si>
  <si>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</si>
  <si>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</si>
  <si>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</si>
  <si>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</si>
  <si>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</si>
  <si>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</si>
  <si>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</si>
  <si>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</si>
  <si>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</si>
  <si>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</si>
  <si>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</si>
  <si>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</si>
  <si>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</si>
  <si>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</si>
  <si>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</si>
  <si>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</si>
  <si>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</si>
  <si>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</si>
  <si>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</si>
  <si>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</si>
  <si>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</si>
  <si>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</si>
  <si>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</si>
  <si>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</si>
  <si>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</si>
  <si>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</si>
  <si>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</si>
  <si>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</si>
  <si>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</si>
  <si>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</si>
  <si>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</si>
  <si>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</si>
  <si>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</si>
  <si>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</si>
  <si>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</si>
  <si>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</si>
  <si>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</si>
  <si>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</si>
  <si>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</si>
  <si>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</si>
  <si>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</si>
  <si>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</si>
  <si>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</si>
  <si>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</si>
  <si>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</si>
  <si>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</si>
  <si>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</si>
  <si>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</si>
  <si>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</si>
  <si>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</si>
  <si>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</si>
  <si>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</si>
  <si>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</si>
  <si>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</si>
  <si>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</si>
  <si>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</si>
  <si>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</si>
  <si>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</si>
  <si>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</si>
  <si>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</si>
  <si>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</si>
  <si>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</si>
  <si>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</si>
  <si>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</si>
  <si>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</si>
  <si>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</si>
  <si>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</si>
  <si>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</si>
  <si>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</si>
  <si>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</si>
  <si>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</si>
  <si>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</si>
  <si>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</si>
  <si>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</si>
  <si>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</si>
  <si>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</si>
  <si>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</si>
  <si>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</si>
  <si>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</si>
  <si>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</si>
  <si>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</si>
  <si>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</si>
  <si>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</si>
  <si>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</si>
  <si>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</si>
  <si>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</si>
  <si>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</si>
  <si>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</si>
  <si>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</si>
  <si>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</si>
  <si>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</si>
  <si>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</si>
  <si>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</si>
  <si>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</si>
  <si>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</si>
  <si>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</si>
  <si>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</si>
  <si>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</si>
  <si>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</si>
  <si>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</si>
  <si>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</si>
  <si>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</si>
  <si>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</si>
  <si>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</si>
  <si>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</si>
  <si>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</si>
  <si>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</si>
  <si>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</si>
  <si>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</si>
  <si>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</si>
  <si>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</si>
  <si>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</si>
  <si>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</si>
  <si>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</si>
  <si>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</si>
  <si>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</si>
  <si>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</si>
  <si>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</si>
  <si>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</si>
  <si>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</si>
  <si>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</si>
  <si>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</si>
  <si>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</si>
  <si>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</si>
  <si>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</si>
  <si>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</si>
  <si>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</si>
  <si>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</si>
  <si>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</si>
  <si>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</si>
  <si>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</si>
  <si>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</si>
  <si>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</si>
  <si>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</si>
  <si>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</si>
  <si>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</si>
  <si>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</si>
  <si>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</si>
  <si>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</si>
  <si>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</si>
  <si>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</si>
  <si>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</si>
  <si>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</si>
  <si>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</si>
  <si>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</si>
  <si>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</si>
  <si>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</si>
  <si>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</si>
  <si>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</si>
  <si>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</si>
  <si>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</si>
  <si>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</si>
  <si>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</si>
  <si>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</si>
  <si>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</si>
  <si>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Hoefling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</si>
  <si>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</si>
  <si>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</si>
  <si>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</si>
  <si>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</si>
  <si>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</si>
  <si>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</si>
  <si>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</si>
  <si>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</si>
  <si>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</si>
  <si>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</si>
  <si>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</si>
  <si>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</si>
  <si>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</si>
  <si>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Wisconsin Government Accountability Board</t>
  </si>
  <si>
    <t>E</t>
  </si>
  <si>
    <t>Elliottsville</t>
  </si>
  <si>
    <t>Was T8 SD</t>
  </si>
  <si>
    <t>Fletcher's Landing</t>
  </si>
  <si>
    <t>Lang</t>
  </si>
  <si>
    <t>Mattamiscontis</t>
  </si>
  <si>
    <t xml:space="preserve"> Millinocket Twps</t>
  </si>
  <si>
    <t>Orneville</t>
  </si>
  <si>
    <t>Spring Lake</t>
  </si>
  <si>
    <t>T7 SD</t>
  </si>
  <si>
    <t>T10 SD</t>
  </si>
  <si>
    <t>Absentee</t>
  </si>
  <si>
    <t>em</t>
  </si>
  <si>
    <t>http://www.internetdatasystems.com/election-results.aspx</t>
  </si>
  <si>
    <t>GB</t>
  </si>
  <si>
    <t>http://www.gbsvote.com/page.asp?p=0&amp;i=25</t>
  </si>
  <si>
    <t>GB1</t>
  </si>
  <si>
    <t>Total WI</t>
  </si>
  <si>
    <t>Qualified Write-ins</t>
  </si>
  <si>
    <t>T1 R9 WELS</t>
  </si>
  <si>
    <t>T11 R4 WELS</t>
  </si>
  <si>
    <t>T15 R6 WELS</t>
  </si>
  <si>
    <t>T15 R9 WELS</t>
  </si>
  <si>
    <t>TD R2 WELS</t>
  </si>
  <si>
    <t>Needs Kane</t>
  </si>
  <si>
    <t>Scattering</t>
  </si>
  <si>
    <t>Donald J. Trump</t>
  </si>
  <si>
    <t>Trump</t>
  </si>
  <si>
    <t>Kennedy</t>
  </si>
  <si>
    <t>LaRiva</t>
  </si>
  <si>
    <t>Rocky de la Fuente</t>
  </si>
  <si>
    <t>Jacob-Fambro</t>
  </si>
  <si>
    <t>Frank Atwood</t>
  </si>
  <si>
    <t>Approval Voting</t>
  </si>
  <si>
    <t>Blake Huber</t>
  </si>
  <si>
    <t>Kopitke</t>
  </si>
  <si>
    <t>Michael R. Pence</t>
  </si>
  <si>
    <t>American Solidarity</t>
  </si>
  <si>
    <t>Republican, American Ind.</t>
  </si>
  <si>
    <t>Democratic-F.L.</t>
  </si>
  <si>
    <t>Howie Hawkins</t>
  </si>
  <si>
    <t>Democratic-NPL</t>
  </si>
  <si>
    <t>Mountain</t>
  </si>
  <si>
    <t>Oglala Lakota</t>
  </si>
  <si>
    <t>Trump ( R)</t>
  </si>
  <si>
    <t>Trump ( C)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</si>
  <si>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</si>
  <si>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</si>
  <si>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</si>
  <si>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</si>
  <si>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</si>
  <si>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</si>
  <si>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</si>
  <si>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</si>
  <si>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</si>
  <si>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</si>
  <si>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</si>
  <si>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</si>
  <si>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</si>
  <si>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</si>
  <si>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</si>
  <si>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</si>
  <si>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</si>
  <si>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Sheila 'Samm' Tittle</t>
  </si>
  <si>
    <t>Iowa Secretary of State</t>
  </si>
  <si>
    <t>Molunkus</t>
  </si>
  <si>
    <t>Grand Falls</t>
  </si>
  <si>
    <t>Cross Lake (T17 R5)</t>
  </si>
  <si>
    <t>Cathance</t>
  </si>
  <si>
    <t>Herseytown</t>
  </si>
  <si>
    <t>T4 R3</t>
  </si>
  <si>
    <t>T10 R15 WELS</t>
  </si>
  <si>
    <t>T22 MD</t>
  </si>
  <si>
    <t>T17 R3 Van Buren Cove</t>
  </si>
  <si>
    <t>T26 ED BPP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</si>
  <si>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</si>
  <si>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</si>
  <si>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</si>
  <si>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</si>
  <si>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</si>
  <si>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</si>
  <si>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</si>
  <si>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Cherunda L. Fox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</si>
  <si>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</si>
  <si>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</si>
  <si>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</si>
  <si>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</si>
  <si>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</si>
  <si>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</si>
  <si>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</si>
  <si>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</si>
  <si>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</si>
  <si>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</si>
  <si>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</si>
  <si>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</si>
  <si>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</si>
  <si>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</si>
  <si>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</si>
  <si>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</si>
  <si>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</si>
  <si>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</si>
  <si>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</si>
  <si>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</si>
  <si>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</si>
  <si>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</si>
  <si>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</si>
  <si>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</si>
  <si>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</si>
  <si>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</si>
  <si>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</si>
  <si>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</si>
  <si>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</si>
  <si>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</si>
  <si>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</si>
  <si>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</si>
  <si>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</si>
  <si>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</si>
  <si>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</si>
  <si>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</si>
  <si>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</si>
  <si>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</si>
  <si>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</si>
  <si>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</si>
  <si>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</si>
  <si>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</si>
  <si>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</si>
  <si>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</si>
  <si>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</si>
  <si>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</si>
  <si>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</si>
  <si>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</si>
  <si>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</si>
  <si>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</si>
  <si>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</si>
  <si>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</si>
  <si>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</si>
  <si>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</si>
  <si>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</si>
  <si>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</si>
  <si>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</si>
  <si>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</si>
  <si>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</si>
  <si>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</si>
  <si>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</si>
  <si>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</si>
  <si>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</si>
  <si>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</si>
  <si>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</si>
  <si>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</si>
  <si>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</si>
  <si>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</si>
  <si>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</si>
  <si>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</si>
  <si>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</si>
  <si>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</si>
  <si>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</si>
  <si>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</si>
  <si>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</si>
  <si>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</si>
  <si>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</si>
  <si>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</si>
  <si>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</si>
  <si>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</si>
  <si>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</si>
  <si>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</si>
  <si>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</si>
  <si>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</si>
  <si>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</si>
  <si>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</si>
  <si>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</si>
  <si>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</si>
  <si>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</si>
  <si>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</si>
  <si>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</si>
  <si>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</si>
  <si>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</si>
  <si>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</si>
  <si>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</si>
  <si>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</si>
  <si>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</si>
  <si>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</si>
  <si>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</si>
  <si>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</si>
  <si>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</si>
  <si>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 xml:space="preserve">CONCORD TOWNSHIP                                                                                                                                      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</si>
  <si>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</si>
  <si>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</si>
  <si>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</si>
  <si>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</si>
  <si>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</si>
  <si>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</si>
  <si>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</si>
  <si>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</si>
  <si>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</si>
  <si>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</si>
  <si>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</si>
  <si>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</si>
  <si>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</si>
  <si>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</si>
  <si>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</si>
  <si>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</si>
  <si>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</si>
  <si>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</si>
  <si>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</si>
  <si>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</si>
  <si>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</si>
  <si>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</si>
  <si>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</si>
  <si>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</si>
  <si>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</si>
  <si>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</si>
  <si>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</si>
  <si>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</si>
  <si>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</si>
  <si>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</si>
  <si>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</si>
  <si>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</si>
  <si>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</si>
  <si>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</si>
  <si>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</si>
  <si>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</si>
  <si>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</si>
  <si>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</si>
  <si>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</si>
  <si>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</si>
  <si>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</si>
  <si>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</si>
  <si>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</si>
  <si>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</si>
  <si>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</si>
  <si>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</si>
  <si>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</si>
  <si>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</si>
  <si>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</si>
  <si>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</si>
  <si>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</si>
  <si>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</si>
  <si>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</si>
  <si>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</si>
  <si>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</si>
  <si>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</si>
  <si>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</si>
  <si>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</si>
  <si>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</si>
  <si>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</si>
  <si>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</si>
  <si>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</si>
  <si>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</si>
  <si>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</si>
  <si>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</si>
  <si>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</si>
  <si>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</si>
  <si>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</si>
  <si>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</si>
  <si>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</si>
  <si>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</si>
  <si>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</si>
  <si>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</si>
  <si>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</si>
  <si>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</si>
  <si>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</si>
  <si>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</si>
  <si>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</si>
  <si>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</si>
  <si>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</si>
  <si>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</si>
  <si>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</si>
  <si>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</si>
  <si>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</si>
  <si>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</si>
  <si>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</si>
  <si>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</si>
  <si>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</si>
  <si>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</si>
  <si>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</si>
  <si>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</si>
  <si>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</si>
  <si>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</si>
  <si>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</si>
  <si>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</si>
  <si>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</si>
  <si>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</si>
  <si>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</si>
  <si>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</si>
  <si>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</si>
  <si>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</si>
  <si>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</si>
  <si>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</si>
  <si>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</si>
  <si>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</si>
  <si>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</si>
  <si>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</si>
  <si>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</si>
  <si>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</si>
  <si>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</si>
  <si>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</si>
  <si>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</si>
  <si>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</si>
  <si>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</si>
  <si>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</si>
  <si>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</si>
  <si>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</si>
  <si>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</si>
  <si>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</si>
  <si>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</si>
  <si>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</si>
  <si>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</si>
  <si>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</si>
  <si>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</si>
  <si>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</si>
  <si>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</si>
  <si>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</si>
  <si>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</si>
  <si>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</si>
  <si>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</si>
  <si>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</si>
  <si>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</si>
  <si>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</si>
  <si>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</si>
  <si>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</si>
  <si>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</si>
  <si>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</si>
  <si>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</si>
  <si>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</si>
  <si>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</si>
  <si>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</si>
  <si>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</si>
  <si>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</si>
  <si>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</si>
  <si>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</si>
  <si>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</si>
  <si>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</si>
  <si>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</si>
  <si>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</si>
  <si>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</si>
  <si>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</si>
  <si>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</si>
  <si>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</si>
  <si>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</si>
  <si>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</si>
  <si>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</si>
  <si>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</si>
  <si>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</si>
  <si>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</si>
  <si>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</si>
  <si>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</si>
  <si>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</si>
  <si>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</si>
  <si>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</si>
  <si>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</si>
  <si>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</si>
  <si>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</si>
  <si>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</si>
  <si>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</si>
  <si>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</si>
  <si>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</si>
  <si>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</si>
  <si>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</si>
  <si>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</si>
  <si>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</si>
  <si>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</si>
  <si>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</si>
  <si>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</si>
  <si>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</si>
  <si>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</si>
  <si>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</si>
  <si>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</si>
  <si>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</si>
  <si>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</si>
  <si>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</si>
  <si>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</si>
  <si>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</si>
  <si>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</si>
  <si>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</si>
  <si>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</si>
  <si>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</si>
  <si>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</si>
  <si>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</si>
  <si>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</si>
  <si>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</si>
  <si>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</si>
  <si>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</si>
  <si>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</si>
  <si>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</si>
  <si>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</si>
  <si>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</si>
  <si>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</si>
  <si>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</si>
  <si>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</si>
  <si>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</si>
  <si>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</si>
  <si>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</si>
  <si>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</si>
  <si>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</si>
  <si>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</si>
  <si>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</si>
  <si>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</si>
  <si>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</si>
  <si>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</si>
  <si>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</si>
  <si>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</si>
  <si>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</si>
  <si>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</si>
  <si>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</si>
  <si>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</si>
  <si>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</si>
  <si>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</si>
  <si>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</si>
  <si>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</si>
  <si>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</si>
  <si>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</si>
  <si>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</si>
  <si>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</si>
  <si>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</si>
  <si>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</si>
  <si>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</si>
  <si>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</si>
  <si>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</si>
  <si>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</si>
  <si>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</si>
  <si>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</si>
  <si>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</si>
  <si>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</si>
  <si>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</si>
  <si>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</si>
  <si>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</si>
  <si>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</si>
  <si>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</si>
  <si>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</si>
  <si>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</si>
  <si>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</si>
  <si>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</si>
  <si>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</si>
  <si>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</si>
  <si>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</si>
  <si>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</si>
  <si>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</si>
  <si>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</si>
  <si>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</si>
  <si>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</si>
  <si>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</si>
  <si>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</si>
  <si>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</si>
  <si>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</si>
  <si>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</si>
  <si>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</si>
  <si>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</si>
  <si>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</si>
  <si>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</si>
  <si>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</si>
  <si>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</si>
  <si>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</si>
  <si>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</si>
  <si>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</si>
  <si>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</si>
  <si>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</si>
  <si>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</si>
  <si>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</si>
  <si>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</si>
  <si>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</si>
  <si>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</si>
  <si>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</si>
  <si>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</si>
  <si>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</si>
  <si>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</si>
  <si>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</si>
  <si>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</si>
  <si>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</si>
  <si>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</si>
  <si>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</si>
  <si>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</si>
  <si>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</si>
  <si>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</si>
  <si>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</si>
  <si>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</si>
  <si>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</si>
  <si>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</si>
  <si>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</si>
  <si>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</si>
  <si>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</si>
  <si>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</si>
  <si>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</si>
  <si>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</si>
  <si>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</si>
  <si>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</si>
  <si>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</si>
  <si>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</si>
  <si>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</si>
  <si>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</si>
  <si>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</si>
  <si>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</si>
  <si>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</si>
  <si>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</si>
  <si>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</si>
  <si>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</si>
  <si>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</si>
  <si>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</si>
  <si>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</si>
  <si>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</si>
  <si>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</si>
  <si>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</si>
  <si>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</si>
  <si>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</si>
  <si>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</si>
  <si>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</si>
  <si>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</si>
  <si>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</si>
  <si>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</si>
  <si>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</si>
  <si>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</si>
  <si>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</si>
  <si>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</si>
  <si>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</si>
  <si>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</si>
  <si>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</si>
  <si>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</si>
  <si>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</si>
  <si>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</si>
  <si>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</si>
  <si>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</si>
  <si>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</si>
  <si>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</si>
  <si>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</si>
  <si>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</si>
  <si>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</si>
  <si>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</si>
  <si>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</si>
  <si>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</si>
  <si>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</si>
  <si>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</si>
  <si>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</si>
  <si>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</si>
  <si>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</si>
  <si>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</si>
  <si>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</si>
  <si>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</si>
  <si>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</si>
  <si>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</si>
  <si>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</si>
  <si>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</si>
  <si>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</si>
  <si>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</si>
  <si>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</si>
  <si>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</si>
  <si>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</si>
  <si>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</si>
  <si>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</si>
  <si>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</si>
  <si>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</si>
  <si>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</si>
  <si>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</si>
  <si>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</si>
  <si>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</si>
  <si>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</si>
  <si>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</si>
  <si>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</si>
  <si>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</si>
  <si>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</si>
  <si>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</si>
  <si>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</si>
  <si>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</si>
  <si>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</si>
  <si>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</si>
  <si>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</si>
  <si>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</si>
  <si>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</si>
  <si>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</si>
  <si>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 xml:space="preserve">WASHINGTON TWP                                                                                                                                        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</si>
  <si>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</si>
  <si>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</si>
  <si>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</si>
  <si>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</si>
  <si>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</si>
  <si>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</si>
  <si>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</si>
  <si>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</si>
  <si>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</si>
  <si>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</si>
  <si>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</si>
  <si>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</si>
  <si>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</si>
  <si>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</si>
  <si>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</si>
  <si>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</si>
  <si>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>WESTMANLAND</t>
  </si>
  <si>
    <t>WESTON</t>
  </si>
  <si>
    <t>WESTPORT ISLAND</t>
  </si>
  <si>
    <t>WHITEFIELD</t>
  </si>
  <si>
    <t>WHITING</t>
  </si>
  <si>
    <t>WHITNEYVILLE</t>
  </si>
  <si>
    <t>WILLIMANTIC</t>
  </si>
  <si>
    <t>WILTON</t>
  </si>
  <si>
    <t>WINDHAM</t>
  </si>
  <si>
    <t>WINDSOR</t>
  </si>
  <si>
    <t>WINN</t>
  </si>
  <si>
    <t>WINSLOW</t>
  </si>
  <si>
    <t>WINTER HARBOR</t>
  </si>
  <si>
    <t>WINTERPORT</t>
  </si>
  <si>
    <t>WINTERVILLE PLT</t>
  </si>
  <si>
    <t>WINTHROP</t>
  </si>
  <si>
    <t>WISCASSET</t>
  </si>
  <si>
    <t>WOODLAND</t>
  </si>
  <si>
    <t>WOODSTOCK</t>
  </si>
  <si>
    <t>WOODVILLE</t>
  </si>
  <si>
    <t>WOOLWICH</t>
  </si>
  <si>
    <t xml:space="preserve">WYMAN TWP                                                                                                                                             </t>
  </si>
  <si>
    <t>YARMOUTH</t>
  </si>
  <si>
    <t>YORK</t>
  </si>
  <si>
    <t xml:space="preserve">BARNARD TWP/EBEEMEE TWP/T4 R9 NWP/WILLIAMSBURG TWP                                                                                                    </t>
  </si>
  <si>
    <t xml:space="preserve">BERRY TWP/CATHANCE TWP/MARION TWP                                                                                                                     </t>
  </si>
  <si>
    <t xml:space="preserve">BIG TWENTY TWP/T15 R15 WELS                                                                                                                           </t>
  </si>
  <si>
    <t xml:space="preserve">GRINDSTONE/HERSEYTOWN/SOLDIERTOWN TWP                                                                                                                 </t>
  </si>
  <si>
    <t xml:space="preserve">LEXINGTON TWP/SPRING LAKE TWP                                                                                                                         </t>
  </si>
  <si>
    <t xml:space="preserve">T5 R7 TWP/T5 R8 TWP/T6 R8 TWPS                                                                                                                        </t>
  </si>
  <si>
    <t xml:space="preserve">T12/R13 WELS/T9 R8 WELS                                                                                                                               </t>
  </si>
  <si>
    <t>Feegbeh/ O'Brien</t>
  </si>
  <si>
    <t>All Others</t>
  </si>
  <si>
    <t>http://www.co.alameda.ca.us/rov/current_election/230/index.htm</t>
  </si>
  <si>
    <t>http://www.alpinecountyca.gov/DocumentCenter/View/1647</t>
  </si>
  <si>
    <t>http://www.co.amador.ca.us/home/showdocument?id=25608</t>
  </si>
  <si>
    <t>https://clerk-recorder.buttecounty.net/elections/archives/eln35/35_official_results.html</t>
  </si>
  <si>
    <t>http://elections.calaverasgov.us/Portals/clerk/Docs/Elections/Results/ElectionResults.aspx</t>
  </si>
  <si>
    <t>http://countyofcolusa.org/DocumentCenter/View/8524</t>
  </si>
  <si>
    <t>http://results.enr.clarityelections.com/CA/Contra_Costa/64177/Web02/#/</t>
  </si>
  <si>
    <t>http://www.edcgov.us/elections/election/2461/2461.pdf</t>
  </si>
  <si>
    <t>http://www2.co.fresno.ca.us/2850/Results/Results20161108.htm</t>
  </si>
  <si>
    <t>http://www.humboldtgov.org/DocumentCenter/View/57024</t>
  </si>
  <si>
    <t>https://drive.google.com/file/d/0B0KXsavvrMjIWXhqZmVKZEt0QXc/view</t>
  </si>
  <si>
    <t>http://countyofkings.com/departments/general-services/assessor-clerk-recorder-elections/elections/election-information/election-results</t>
  </si>
  <si>
    <t>http://publicapps.lakecountyca.gov/elections/results/result30.htm#c1100</t>
  </si>
  <si>
    <t>http://lassencounty.org/ElectionResults/</t>
  </si>
  <si>
    <t>http://votemadera.com/wp-content/uploads/2016/11/Official-Election-Summary-November-8-2016.pdf</t>
  </si>
  <si>
    <t>http://www.marincounty.org/depts/rv/election-info/results</t>
  </si>
  <si>
    <t>http://www.co.mendocino.ca.us/acr/current.htm</t>
  </si>
  <si>
    <t>http://docs.google.com/viewer?a=v&amp;pid=sites&amp;srcid=Y28ubW9kb2MuY2EudXN8Y291bnR5LW9mLW1vZG9jfGd4OjRhYWYxMTkwMTQ4YTc0M2I</t>
  </si>
  <si>
    <t>http://www.monocounty.ca.gov/sites/default/files/fileattachments/elections/page/5455/summary_report_final.pdf</t>
  </si>
  <si>
    <t>http://placerelections.com/election-night-results.aspx</t>
  </si>
  <si>
    <t>http://www.countyofplumas.com/DocumentCenter/View/16100</t>
  </si>
  <si>
    <t>http://sacresults.e-cers.com/resultsSW.aspx?type=PRE&amp;map=MPRC</t>
  </si>
  <si>
    <t>http://sbcvote.us/registrar-of-voters/election-results/</t>
  </si>
  <si>
    <t>http://www.sfelections.org/results/20161108/</t>
  </si>
  <si>
    <t>http://www.sjcrov.org/uploads/results-1.htm?156</t>
  </si>
  <si>
    <t>http://www.slocounty.ca.gov/Assets/CR/Elections/November+8$!2c+2016+Presidential+General+Election/Nov+8+2016+Presidential+General+Final+Official+Election+Results.pdf</t>
  </si>
  <si>
    <t>http://www.sbcvote.com/Elect/resources/results11_2016/results-1-certified.htm</t>
  </si>
  <si>
    <t>http://sccounty01.co.santa-cruz.ca.us/ElectionSites/ElectionResults/Index?latest_results</t>
  </si>
  <si>
    <t>http://results.enr.clarityelections.com/CA/Shasta/64166/184224/Web01/en/summary.html</t>
  </si>
  <si>
    <t>http://www.sierracounty.ca.gov/DocumentCenter/View/2447</t>
  </si>
  <si>
    <t>http://www.solanocounty.com/civicax/filebank/blobdload.aspx?blobid=25731</t>
  </si>
  <si>
    <t>http://vote.sonoma-county.org/content.aspx?sid=1009&amp;id=3346</t>
  </si>
  <si>
    <t>http://www.stanvote.com/past-results/results.htm</t>
  </si>
  <si>
    <t>https://www.co.sutter.ca.us/contents/elections/result32.htm</t>
  </si>
  <si>
    <t>http://www.co.tehama.ca.us/images/images/Elections/Final_Official_results.pdf</t>
  </si>
  <si>
    <t>http://www.trinitycounty.org/modules/showdocument.aspx?documentid=3931</t>
  </si>
  <si>
    <t>http://tularecoelections.org/elections/index.cfm/registrar-of-voters/current-election-information/november-8-2016-presidential-general-election/post-election-results/</t>
  </si>
  <si>
    <t>http://www.tuolumnecounty.ca.gov/DocumentCenter/View/7699</t>
  </si>
  <si>
    <t>http://results.enr.clarityelections.com/CA/Ventura/63616/184326/en/summary.html</t>
  </si>
  <si>
    <t>Total Vote (county report)</t>
  </si>
  <si>
    <t>Schriner</t>
  </si>
  <si>
    <t>Note: state-level report often omit write-in votes.  Set figure above to "1" to include official write-in figures from county reports.</t>
  </si>
  <si>
    <t>Figures in Magenta from FL Over/Under Report</t>
  </si>
  <si>
    <t>Wentworth's Location</t>
  </si>
  <si>
    <t>Joseph R. Biden, Jr.</t>
  </si>
  <si>
    <t>Biden</t>
  </si>
  <si>
    <t>Donald L. Blankenship</t>
  </si>
  <si>
    <t>William Mohr</t>
  </si>
  <si>
    <t>Blankenship</t>
  </si>
  <si>
    <t>Dr. Jo Jorgensen</t>
  </si>
  <si>
    <t>Alliance</t>
  </si>
  <si>
    <t>Sunil Freeman</t>
  </si>
  <si>
    <t>Phil Collins</t>
  </si>
  <si>
    <t>Billy Joe Parker</t>
  </si>
  <si>
    <t>Life &amp; Liberty</t>
  </si>
  <si>
    <t>Jorgensen</t>
  </si>
  <si>
    <t>de la Fuente</t>
  </si>
  <si>
    <t>Myers</t>
  </si>
  <si>
    <t>Collins</t>
  </si>
  <si>
    <t>Brian Carroll</t>
  </si>
  <si>
    <t>Amar Patel</t>
  </si>
  <si>
    <t>Brock Pierce</t>
  </si>
  <si>
    <t>Karla Ballard</t>
  </si>
  <si>
    <t>Michelle Tidball</t>
  </si>
  <si>
    <t>West</t>
  </si>
  <si>
    <t>Bread and Roses</t>
  </si>
  <si>
    <t>Green AK</t>
  </si>
  <si>
    <t>Independent American</t>
  </si>
  <si>
    <t>Jerry Segal</t>
  </si>
  <si>
    <t>James Janos</t>
  </si>
  <si>
    <t>Dario Hunter</t>
  </si>
  <si>
    <t>John de Graaf</t>
  </si>
  <si>
    <t>Cynthia McKinney</t>
  </si>
  <si>
    <t>Dawn Neptune Adams</t>
  </si>
  <si>
    <t>Joseph Kishore</t>
  </si>
  <si>
    <t>Norissa Santa Cruz</t>
  </si>
  <si>
    <t>Bill Hammons</t>
  </si>
  <si>
    <t>Eric Bodenstab</t>
  </si>
  <si>
    <t>Eric Boddie</t>
  </si>
  <si>
    <t>Mark Charles</t>
  </si>
  <si>
    <t>Adrian Wallace</t>
  </si>
  <si>
    <t>Mitch Bupp</t>
  </si>
  <si>
    <t>Tom Hoefling</t>
  </si>
  <si>
    <t>Andy Prior</t>
  </si>
  <si>
    <t>Princess Khadijah Jacob-Fambro</t>
  </si>
  <si>
    <t>Khadijah Maryam Jacob Sr.</t>
  </si>
  <si>
    <t>Christopher LaFontaine</t>
  </si>
  <si>
    <t>Michael Speed</t>
  </si>
  <si>
    <t>Keith McCormic</t>
  </si>
  <si>
    <t>Sam Blasiak</t>
  </si>
  <si>
    <t>Joe McHugh</t>
  </si>
  <si>
    <t>H. Brooke Paige</t>
  </si>
  <si>
    <t>Matthew Lyda</t>
  </si>
  <si>
    <t>Jordan Scott</t>
  </si>
  <si>
    <t>Jennifer Tepool</t>
  </si>
  <si>
    <t>Jade Simmons</t>
  </si>
  <si>
    <t>Gary Swing</t>
  </si>
  <si>
    <t>Dave Olszta</t>
  </si>
  <si>
    <t>John Wagner</t>
  </si>
  <si>
    <t>Huber</t>
  </si>
  <si>
    <t>Segal</t>
  </si>
  <si>
    <t>Janos</t>
  </si>
  <si>
    <t>Hunter</t>
  </si>
  <si>
    <t>Kishore</t>
  </si>
  <si>
    <t>Hammons</t>
  </si>
  <si>
    <t>Boddie</t>
  </si>
  <si>
    <t>LaFontaine</t>
  </si>
  <si>
    <t>McCormic</t>
  </si>
  <si>
    <t>McHugh</t>
  </si>
  <si>
    <t>Paige</t>
  </si>
  <si>
    <t>Scalf</t>
  </si>
  <si>
    <t>Simmons</t>
  </si>
  <si>
    <t>Swing</t>
  </si>
  <si>
    <t>Tittle</t>
  </si>
  <si>
    <t>Jeremy 'Spike' Cohen</t>
  </si>
  <si>
    <t>Kanye West</t>
  </si>
  <si>
    <t>Claudeliah J. Roze</t>
  </si>
  <si>
    <t>Kamala D. Harris</t>
  </si>
  <si>
    <t>Malcolm M. Jarrett</t>
  </si>
  <si>
    <t>Independence-Alliance</t>
  </si>
  <si>
    <t>Leonard Peltier</t>
  </si>
  <si>
    <t>Darcy G. Richardson</t>
  </si>
  <si>
    <t>Petition</t>
  </si>
  <si>
    <t>Life and Liberty</t>
  </si>
  <si>
    <t>Tiara Suzanne Lusk</t>
  </si>
  <si>
    <t>John Richard Myers</t>
  </si>
  <si>
    <t>Kyle Kenley Kopitke</t>
  </si>
  <si>
    <t>Unaffiliated</t>
  </si>
  <si>
    <t>American Constitution</t>
  </si>
  <si>
    <t>Unity of Colorado</t>
  </si>
  <si>
    <t>Angela Nicole Walker</t>
  </si>
  <si>
    <t>Nathan Re Vo Sorenson</t>
  </si>
  <si>
    <t>Elizabeth Storm</t>
  </si>
  <si>
    <t>Claudeliah J. Rose</t>
  </si>
  <si>
    <t>Unity Party America</t>
  </si>
  <si>
    <t>No Party</t>
  </si>
  <si>
    <t>Dayna R. Chandler</t>
  </si>
  <si>
    <t>Genealogy Know Your Family History</t>
  </si>
  <si>
    <t>Ricki Sue King</t>
  </si>
  <si>
    <t>Green-Rainbow</t>
  </si>
  <si>
    <t>US Taxpayers</t>
  </si>
  <si>
    <t>Natural Law</t>
  </si>
  <si>
    <t>Becoming One Nation</t>
  </si>
  <si>
    <t>C.U.P.</t>
  </si>
  <si>
    <t>Freedom and Prosperity</t>
  </si>
  <si>
    <t>Life, Liberty, Constitution</t>
  </si>
  <si>
    <t>The Birthday Party</t>
  </si>
  <si>
    <t>PSL</t>
  </si>
  <si>
    <t>CON</t>
  </si>
  <si>
    <t>Carl Sandige</t>
  </si>
  <si>
    <t>Pacific Green</t>
  </si>
  <si>
    <t>American Shopping</t>
  </si>
  <si>
    <t>Statehood Green</t>
  </si>
  <si>
    <t>Constitution FL</t>
  </si>
  <si>
    <t>Libertarian FL</t>
  </si>
  <si>
    <t>American Independent</t>
  </si>
  <si>
    <t>Peace and Freedom</t>
  </si>
  <si>
    <t>Kanye Omari West</t>
  </si>
  <si>
    <t>Eric C. Stoneham</t>
  </si>
  <si>
    <t>Khadijah Maryam Jacob, Sr.</t>
  </si>
  <si>
    <t>Taja Yvonne Iwanow</t>
  </si>
  <si>
    <t>Liberty Union</t>
  </si>
  <si>
    <t>Bull Moose</t>
  </si>
  <si>
    <t>Grumpy Old Patriots</t>
  </si>
  <si>
    <t>Thomas James Witman</t>
  </si>
  <si>
    <t>Zachary Scalf</t>
  </si>
  <si>
    <t>Boiling Frog</t>
  </si>
  <si>
    <t>David Olszta</t>
  </si>
  <si>
    <t>https://results.sos.nd.gov/ResultsSW.aspx?text=All&amp;type=SW&amp;map=CTY</t>
  </si>
  <si>
    <t>https://enr.indianavoters.in.gov/site/index.html</t>
  </si>
  <si>
    <t>Indiana Election Results November 3, 2020 - Presidential Electors for US President &amp; VP</t>
  </si>
  <si>
    <t>https://voterportal.sos.la.gov/Graphical</t>
  </si>
  <si>
    <t>11/03/2020 -- Presidential Election Unofficial Results - Presidential Electors For</t>
  </si>
  <si>
    <t>None of These Candidates</t>
  </si>
  <si>
    <t>None</t>
  </si>
  <si>
    <t>FIPS2010</t>
  </si>
  <si>
    <t>© David Leip 2020 All Rights Reserved</t>
  </si>
  <si>
    <t>This spreadsheet is for personal use and may not be redistributed in whole or in part.</t>
  </si>
  <si>
    <t>Version:</t>
  </si>
  <si>
    <t>Include official write-in totals from county reports not reported on statewide reports (may be incomplete).  Set to "1" to include, "0" to exclude.</t>
  </si>
  <si>
    <t>Note that the write-in figures is not 100% complete.</t>
  </si>
  <si>
    <t>2020 Detailed General Election Data for President</t>
  </si>
  <si>
    <t>Note</t>
  </si>
  <si>
    <t>Eric Stoneham</t>
  </si>
  <si>
    <t>Claudeliah J. Roze Becoming</t>
  </si>
  <si>
    <t>Cummings</t>
  </si>
  <si>
    <t>Gloria La Riva</t>
  </si>
  <si>
    <t>Bellar</t>
  </si>
  <si>
    <t>Ehrenreich</t>
  </si>
  <si>
    <t>Foltyniewkz</t>
  </si>
  <si>
    <t>Lochocki</t>
  </si>
  <si>
    <t>Rouse</t>
  </si>
  <si>
    <t>Sherrill</t>
  </si>
  <si>
    <t>Raley</t>
  </si>
  <si>
    <t>Schwalb</t>
  </si>
  <si>
    <t>Shlikas</t>
  </si>
  <si>
    <t xml:space="preserve">Claudeligh J. Roze </t>
  </si>
  <si>
    <t>Cella</t>
  </si>
  <si>
    <t>Cuellar</t>
  </si>
  <si>
    <t>Loeb</t>
  </si>
  <si>
    <t>Randall F</t>
  </si>
  <si>
    <t>McCray</t>
  </si>
  <si>
    <t>Stried</t>
  </si>
  <si>
    <t>https://www2.alabamavotes.gov/electionnight/statewideResultsByContest.aspx?ecode=1001030</t>
  </si>
  <si>
    <t>https://results.arizona.vote/#/federal/18/0</t>
  </si>
  <si>
    <t>2020 General Election Tuesday, November 3, 2020 Unofficial Results President of the United States</t>
  </si>
  <si>
    <t>https://results.enr.clarityelections.com/KY/106379/</t>
  </si>
  <si>
    <t>https://results.enr.clarityelections.com/GA/105369/</t>
  </si>
  <si>
    <t>https://results.enr.clarityelections.com/CO/105975/</t>
  </si>
  <si>
    <t>November 3, 2020 General Election Unofficial Results Presidential Electors</t>
  </si>
  <si>
    <t>https://ctemspublic.pcctg.net/#/races</t>
  </si>
  <si>
    <t>Klojzy</t>
  </si>
  <si>
    <t>Weinstein</t>
  </si>
  <si>
    <t>Klojzy and LeMay</t>
  </si>
  <si>
    <t>Howard and Howard</t>
  </si>
  <si>
    <t>Wells and Wells</t>
  </si>
  <si>
    <t>Weinstein and Weinstein</t>
  </si>
  <si>
    <t>Simmons and Dow</t>
  </si>
  <si>
    <t>General Election November 3, 2020 Reports</t>
  </si>
  <si>
    <t>https://elections.hawaii.gov/wp-content/uploads/media.txt</t>
  </si>
  <si>
    <t>https://www.livevoterturnout.com/Idaho/LiveResults/1/en/Index_113.html</t>
  </si>
  <si>
    <t>2020 General Election Unofficial Election Results United States President</t>
  </si>
  <si>
    <t>Unofficial 2020 Election results for President and Vice President of the United States</t>
  </si>
  <si>
    <t>https://elections.maryland.gov/elections/2020/results/general/gen_detail_results_2020_4_BOT001-.html</t>
  </si>
  <si>
    <t>https://mielections.us/election/results/2020GEN_CENR.html#01000000</t>
  </si>
  <si>
    <t>https://electionresults.sos.state.mn.us/Results/Index?ersElectionId=136&amp;scenario=President&amp;electionDate=11%2F3%2F2020%2012%3A00%3A00%20AM</t>
  </si>
  <si>
    <t>https://silverstateelection.nv.gov/USPresidential/#race1</t>
  </si>
  <si>
    <t>https://electionresults.sos.state.nm.us/resultsSW.aspx?type=FED&amp;map=CTY</t>
  </si>
  <si>
    <t>https://er.ncsbe.gov/contest_details.html?election_dt=11/03/2020&amp;county_id=0&amp;contest_id=1373</t>
  </si>
  <si>
    <t>11/03/2020 Unofficial Local Election Results - Statewide US President</t>
  </si>
  <si>
    <t>https://electionreturns.pa.gov/General/CountyBreakDownResults?officeId=1&amp;districtId=1&amp;ElectionID=undefined&amp;ElectionType=undefined&amp;IsActive=undefined</t>
  </si>
  <si>
    <t>2020 Presidential Election Tuesday, November 3, 2020 President of the United States - Statewide</t>
  </si>
  <si>
    <t>2020 General Election Presidential Electors For</t>
  </si>
  <si>
    <t>https://www.ri.gov/election/results/2020/general_election/</t>
  </si>
  <si>
    <t>https://www.enr-scvotes.org/SC/106502/</t>
  </si>
  <si>
    <t>https://www.elections.tn.gov/county-results.php?OfficeByCounty=United%20States%20President</t>
  </si>
  <si>
    <t>November 3, 2020 Unofficial Election Results United States President</t>
  </si>
  <si>
    <t>https://results.texas-election.com/contestdetails?officeID=1001&amp;officeName=PRESIDENT%2FVICE-PRESIDENT&amp;officeType=FEDERAL%20OFFICES&amp;from=race</t>
  </si>
  <si>
    <t>Texas Election Results Unofficial Results Election: 2020 November 3rd General Election President/Vice President</t>
  </si>
  <si>
    <t>https://electionresults.utah.gov/elections/countyCount/399789495</t>
  </si>
  <si>
    <t>https://results.elections.virginia.gov/vaelections/2020%20November%20General/Site/President_and_Vice_President.html</t>
  </si>
  <si>
    <t>https://results.vote.wa.gov/results/20201103/president-vice-president_bycounty.html</t>
  </si>
  <si>
    <t>Results President/Vice President - County Results</t>
  </si>
  <si>
    <t>https://results.enr.clarityelections.com/WV/106210/web.262169/#/summary</t>
  </si>
  <si>
    <t>November 3, 2020 General Election Unofficial Results President</t>
  </si>
  <si>
    <t>New York State Unofficial Election Night Results U.S. President &gt; All Counties</t>
  </si>
  <si>
    <t>https://nyenr.elections.ny.gov/home.aspx</t>
  </si>
  <si>
    <t>https://elections.delaware.gov/results/html/index.shtml?electionId=GE2020#electionReport4</t>
  </si>
  <si>
    <t>http://electionresults.sd.gov/resultsSW.aspx?type=SWR&amp;map=CTY</t>
  </si>
  <si>
    <t>https://results.oregonvotes.gov/resultsSW.aspx?type=FED&amp;map=CTY</t>
  </si>
  <si>
    <t>Unofficial General Election November 3, 2020 President and Vice President</t>
  </si>
  <si>
    <t>https://enr.sos.mo.gov/PickaRace.aspx</t>
  </si>
  <si>
    <t>State of Missouri - State of Missouri - General Election, November 03, 2020 Unofficial Results US President and Vice President</t>
  </si>
  <si>
    <t>https://liveresults.ohiosos.gov</t>
  </si>
  <si>
    <t>General Election November 3, 2020 Statewide Summary</t>
  </si>
  <si>
    <t>https://www.elections.alaska.gov/results/20GENR/index.php</t>
  </si>
  <si>
    <t>https://ent.sos.ks.gov/national.html</t>
  </si>
  <si>
    <t>2020 Kansas General Election Unofficial Results President/Vice President</t>
  </si>
  <si>
    <t>https://results.enr.clarityelections.com/AR/106124</t>
  </si>
  <si>
    <t>https://electionresults.iowa.gov/IA/106279</t>
  </si>
  <si>
    <t>2020 General Election November 3, 2020 Unofficial Results President and Vice President</t>
  </si>
  <si>
    <t>Unofficial Results: General Election - November 3, 2020 For President and Vice President of the United States</t>
  </si>
  <si>
    <t>https://electionresults.nebraska.gov/resultsCTY.aspx?type=PRS&amp;rid=11232&amp;osn=90&amp;map=CTY</t>
  </si>
  <si>
    <t>https://electionresults.mt.gov/resultsSW.aspx?type=FED&amp;map=CTY</t>
  </si>
  <si>
    <t>2020 General Election - November 3, 2020 President</t>
  </si>
  <si>
    <t>California General Election Tuesday, November 3, 2020 President Unofficial Election Results</t>
  </si>
  <si>
    <t>https://electionresults.sos.ca.gov/returns/president</t>
  </si>
  <si>
    <t>General Election 2020 - Election Night Unofficial Results Electors of President and Vice President of the United States</t>
  </si>
  <si>
    <t>https://electionresults.dcboe.org/election_results/2020-General-Election</t>
  </si>
  <si>
    <t>All</t>
  </si>
  <si>
    <t>Initial Release - Absent much data</t>
  </si>
  <si>
    <t>2020 General Election President and Vice-President of the United States</t>
  </si>
  <si>
    <t>https://sos.nh.gov/elections/elections/election-results/2020/general-election/</t>
  </si>
  <si>
    <t>Excel File</t>
  </si>
  <si>
    <t>C. L. Gammon</t>
  </si>
  <si>
    <t>Gammon</t>
  </si>
  <si>
    <t>Ver</t>
  </si>
  <si>
    <t>General Update</t>
  </si>
  <si>
    <t>Created new column for AR candidate C. L. Gammon - moved data from column 10 to 38</t>
  </si>
  <si>
    <t>Data are unofficial and incomplete</t>
  </si>
  <si>
    <t>Updated to Official</t>
  </si>
  <si>
    <t>pdf Document</t>
  </si>
  <si>
    <t>Statewide Candidates Official Summary Wyoming General Election - November 3, 2020 United States President</t>
  </si>
  <si>
    <t>p. 1</t>
  </si>
  <si>
    <t>https://sos.wyo.gov/Elections/Docs/2020/Results/General/2020_General_Statewide_Candidates_Summary.pdf</t>
  </si>
  <si>
    <t>Added official results for most counties</t>
  </si>
  <si>
    <t>Official Report of the Canvassing Committee United States and Vermont Statewide Offices For US President and Vice President</t>
  </si>
  <si>
    <t>https://sos.vermont.gov/media/heqnbco5/generalofficialresults.pdf</t>
  </si>
  <si>
    <t>https://electionresults.vermont.gov/Index.html#/federal</t>
  </si>
  <si>
    <t>November 03 2020 Official Results For United States Senator</t>
  </si>
  <si>
    <t>https://results.okelections.us/OKER/?elecDate=20201103</t>
  </si>
  <si>
    <t>2020 General Election Report November 3rd 2020 Official Results President and Vice President</t>
  </si>
  <si>
    <t>http://elections.delaware.gov/results/data/stwoff_kns.txt</t>
  </si>
  <si>
    <t>2020 Statewide General Election Election Night Reporting Official Results President and Vice President</t>
  </si>
  <si>
    <t>Multi</t>
  </si>
  <si>
    <t>Added data for remaining counties</t>
  </si>
  <si>
    <t>Added unofficial data for Effingham County</t>
  </si>
  <si>
    <t>Added official write-in votes.</t>
  </si>
  <si>
    <t>2020 General Election November 3, 2020 Official Results President of the United States</t>
  </si>
  <si>
    <t>https://results.elections.myflorida.com/Index.asp?ElectionDate=11/3/2020&amp;DATAMODE=</t>
  </si>
  <si>
    <t>November 3, 2020 General Election Official Results President of the United States</t>
  </si>
  <si>
    <t>Official Results Election Tues Nov 3 2020 Presidential</t>
  </si>
  <si>
    <t>Official 2020 General Election Results November 3, 2020 - President &amp; Vice-President of the United States</t>
  </si>
  <si>
    <t>2020 November General Official Results President and Vice President</t>
  </si>
  <si>
    <t>Changed alphabetical order for King and Queen County</t>
  </si>
  <si>
    <t>Added state-wide write-in candidates</t>
  </si>
  <si>
    <t>November 3, 2020 2020 General Election and Nonpartisan Judicial Runoff Official Results U.S. President, Vice President</t>
  </si>
  <si>
    <t xml:space="preserve">PD43+ Massachusetts Election Statistics 2020 President General Election </t>
  </si>
  <si>
    <t>https://electionstats.state.ma.us/elections/view/140751/</t>
  </si>
  <si>
    <t>2020 Michigan Election Results Official President of the United States</t>
  </si>
  <si>
    <t>State of Minnesota Canvassing Report Report of Votes Cast Minnesota State General Election Tuesday, November 3, 2020 U.S. President &amp; Vice President</t>
  </si>
  <si>
    <t>pp. 4-12</t>
  </si>
  <si>
    <t>https://www.sos.state.mn.us/media/4361/mn-2020-state-general-canvassing-report-2pm.pdf</t>
  </si>
  <si>
    <t>Michael G. Adams</t>
  </si>
  <si>
    <t>Secretary of State</t>
  </si>
  <si>
    <t>November 3, 2020 Official 2020 General Election Results For the office of President and Vice President of the United States</t>
  </si>
  <si>
    <t>https://elect.ky.gov/results/2020-2029/Documents/2020%20General%20Election%20Results.pdf</t>
  </si>
  <si>
    <t>Sean D. Reyes</t>
  </si>
  <si>
    <t>Attorney General</t>
  </si>
  <si>
    <t>State Board of Canvassers Official Number of Votes Cast in the 2020 General Election U.S. President</t>
  </si>
  <si>
    <t>https://voteinfo.utah.gov/wp-content/uploads/sites/42/2020/11/2020-General-Election-Canvass.pdf</t>
  </si>
  <si>
    <t>November 3, 2020 General Election Official Canvass President and Vice President</t>
  </si>
  <si>
    <t>https://www.ohiosos.gov/elections/election-results-and-data/2020/</t>
  </si>
  <si>
    <t>John Merrill</t>
  </si>
  <si>
    <t>Kay Ivy</t>
  </si>
  <si>
    <t>Governor</t>
  </si>
  <si>
    <t>State of Alabama Canvass of Results General Election November 3, 2020 President and Vice President of the United States</t>
  </si>
  <si>
    <t>pp. 1-2</t>
  </si>
  <si>
    <t>https://www.sos.alabama.gov/sites/default/files/election-2020/Final%20Canvass%20of%20Results-Merged.pdf</t>
  </si>
  <si>
    <t>Official Results General Election - November 3, 2020 - President and Vice President of the United States</t>
  </si>
  <si>
    <t>2020 Official Statewide General Election Results November 3, 2020 President and Vice President of the United States</t>
  </si>
  <si>
    <t>https://www.nvsos.gov/SOSelectionPages/results/2020StateWideGeneral/ElectionSummary.aspx</t>
  </si>
  <si>
    <t>Steve Barnett</t>
  </si>
  <si>
    <t>State of South Dakota Certificate Presidential Electors</t>
  </si>
  <si>
    <t>https://sdsos.gov/elections-voting/assets/2020GeneralStateCanvassFinal&amp;Certificate.pdf</t>
  </si>
  <si>
    <t>Added Official Data</t>
  </si>
  <si>
    <t>Howard / Howard </t>
  </si>
  <si>
    <t>Laboch / Pope </t>
  </si>
  <si>
    <t>Simmons / Nixon </t>
  </si>
  <si>
    <t>Walls-Windhauser / Tolbert </t>
  </si>
  <si>
    <t>Wells / Wells </t>
  </si>
  <si>
    <t>Todd Cella</t>
  </si>
  <si>
    <t>Chris Franklin</t>
  </si>
  <si>
    <t>Shawn Howard</t>
  </si>
  <si>
    <t>Shawn HOWARD</t>
  </si>
  <si>
    <t>Kasey WELLS</t>
  </si>
  <si>
    <t>Timothy Allen STEVENS</t>
  </si>
  <si>
    <t>Mary Ruth Caro SIMMONS</t>
  </si>
  <si>
    <t>Kasey Wells</t>
  </si>
  <si>
    <t>Tara Renee Hunter</t>
  </si>
  <si>
    <t>Jason Stanek and Taylor Motari</t>
  </si>
  <si>
    <t>Frederick Michael Carl Frederickson and Todd William Larson</t>
  </si>
  <si>
    <t>Michael Laboch and Raechelle Pope</t>
  </si>
  <si>
    <t>Ryan J. Gilmer and Brent S. Duncan</t>
  </si>
  <si>
    <t>Shawn Howard and Alyssa Howard </t>
  </si>
  <si>
    <t>Kasey Wells and Rachel Wells</t>
  </si>
  <si>
    <t>Katherine Forbes</t>
  </si>
  <si>
    <t>Biden (Dem)</t>
  </si>
  <si>
    <t>Biden (WF)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</si>
</sst>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00%"/>
    <numFmt numFmtId="168" formatCode="0.000000%"/>
    <numFmt numFmtId="169" formatCode="00"/>
    <numFmt numFmtId="170" formatCode="000"/>
    <numFmt numFmtId="171" formatCode="00000"/>
    <numFmt numFmtId="172" formatCode="d\ mmm\ yyyy"/>
    <numFmt numFmtId="173" formatCode="000000"/>
  </numFmts>
  <fonts count="27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u/>
      <sz val="10"/>
      <name val="Genev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2"/>
      <color rgb="FF9C6500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color rgb="FFFFC000"/>
      <name val="Geneva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6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186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3" fontId="14" fillId="0" borderId="0" xfId="0" applyNumberFormat="1" applyFont="1"/>
    <xf numFmtId="0" fontId="5" fillId="0" borderId="0" xfId="0" applyFont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173" fontId="0" fillId="0" borderId="0" xfId="0" applyNumberFormat="1"/>
    <xf numFmtId="14" fontId="0" fillId="0" borderId="0" xfId="0" applyNumberFormat="1"/>
    <xf numFmtId="3" fontId="16" fillId="0" borderId="0" xfId="1" applyNumberFormat="1" applyFont="1" applyAlignment="1" applyProtection="1"/>
    <xf numFmtId="3" fontId="17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3" fontId="0" fillId="0" borderId="0" xfId="0" applyNumberFormat="1" applyFont="1"/>
    <xf numFmtId="3" fontId="19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1" fontId="20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9" fontId="2" fillId="0" borderId="0" xfId="0" applyNumberFormat="1" applyFont="1"/>
    <xf numFmtId="3" fontId="21" fillId="0" borderId="0" xfId="0" applyNumberFormat="1" applyFont="1"/>
    <xf numFmtId="10" fontId="2" fillId="0" borderId="0" xfId="0" applyNumberFormat="1" applyFont="1" applyAlignment="1">
      <alignment horizontal="center"/>
    </xf>
    <xf numFmtId="14" fontId="1" fillId="0" borderId="1" xfId="0" applyNumberFormat="1" applyFont="1" applyBorder="1"/>
    <xf numFmtId="0" fontId="1" fillId="0" borderId="1" xfId="0" applyFont="1" applyBorder="1" applyAlignment="1"/>
    <xf numFmtId="172" fontId="0" fillId="0" borderId="0" xfId="0" applyNumberFormat="1"/>
    <xf numFmtId="15" fontId="0" fillId="0" borderId="0" xfId="0" applyNumberFormat="1"/>
    <xf numFmtId="3" fontId="0" fillId="0" borderId="0" xfId="0" applyNumberFormat="1" applyBorder="1"/>
    <xf numFmtId="3" fontId="0" fillId="0" borderId="2" xfId="0" applyNumberFormat="1" applyBorder="1"/>
    <xf numFmtId="3" fontId="23" fillId="0" borderId="0" xfId="4462" applyNumberFormat="1" applyFont="1" applyFill="1"/>
    <xf numFmtId="0" fontId="0" fillId="0" borderId="0" xfId="0" applyAlignment="1">
      <alignment horizontal="left" vertical="top"/>
    </xf>
    <xf numFmtId="3" fontId="20" fillId="0" borderId="0" xfId="0" applyNumberFormat="1" applyFont="1"/>
    <xf numFmtId="0" fontId="2" fillId="0" borderId="0" xfId="0" applyFont="1" applyAlignment="1">
      <alignment wrapText="1"/>
    </xf>
    <xf numFmtId="171" fontId="2" fillId="0" borderId="0" xfId="0" applyNumberFormat="1" applyFont="1" applyAlignment="1">
      <alignment horizontal="left"/>
    </xf>
    <xf numFmtId="0" fontId="9" fillId="0" borderId="0" xfId="1" applyFont="1" applyAlignment="1" applyProtection="1"/>
    <xf numFmtId="0" fontId="1" fillId="0" borderId="1" xfId="0" applyNumberFormat="1" applyFont="1" applyBorder="1"/>
    <xf numFmtId="0" fontId="9" fillId="0" borderId="0" xfId="1" applyAlignment="1" applyProtection="1">
      <alignment wrapText="1"/>
    </xf>
    <xf numFmtId="3" fontId="26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5856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Followed Hyperlink" xfId="5855" builtinId="9" hidden="1"/>
    <cellStyle name="Hyperlink" xfId="1" builtinId="8"/>
    <cellStyle name="Neutral" xfId="4462" builtinId="28"/>
    <cellStyle name="Normal" xfId="0" builtinId="0"/>
    <cellStyle name="Percent" xfId="2" builtinId="5"/>
  </cellStyles>
  <dxfs count="48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D21-3C42-83D5-5EE662A26BF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D21-3C42-83D5-5EE662A26BF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21-3C42-83D5-5EE662A26BF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21-3C42-83D5-5EE662A26BF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1441170</c:v>
                </c:pt>
                <c:pt idx="1">
                  <c:v>849624</c:v>
                </c:pt>
                <c:pt idx="3">
                  <c:v>32488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21-3C42-83D5-5EE662A26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884-194E-8104-B015FE5344B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884-194E-8104-B015FE5344B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884-194E-8104-B015FE5344B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884-194E-8104-B015FE5344B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189543</c:v>
                </c:pt>
                <c:pt idx="1">
                  <c:v>153502</c:v>
                </c:pt>
                <c:pt idx="3">
                  <c:v>13800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84-194E-8104-B015FE534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9AC-9B4E-A2BF-5409F2C01C1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9AC-9B4E-A2BF-5409F2C01C1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AC-9B4E-A2BF-5409F2C01C1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AC-9B4E-A2BF-5409F2C01C1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1672143</c:v>
                </c:pt>
                <c:pt idx="1">
                  <c:v>1661686</c:v>
                </c:pt>
                <c:pt idx="3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AC-9B4E-A2BF-5409F2C0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E69-FD4C-AA8A-659375F0CA4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E69-FD4C-AA8A-659375F0CA4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69-FD4C-AA8A-659375F0CA4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69-FD4C-AA8A-659375F0CA4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760647</c:v>
                </c:pt>
                <c:pt idx="1">
                  <c:v>423932</c:v>
                </c:pt>
                <c:pt idx="3">
                  <c:v>34490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69-FD4C-AA8A-659375F0C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7F8-3147-9965-3E59629381D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7F8-3147-9965-3E59629381D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7F8-3147-9965-3E59629381D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7F8-3147-9965-3E59629381D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11082386</c:v>
                </c:pt>
                <c:pt idx="1">
                  <c:v>5982232</c:v>
                </c:pt>
                <c:pt idx="3">
                  <c:v>379935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F8-3147-9965-3E596293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F28-DC4B-882A-0199EA788B8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28-DC4B-882A-0199EA788B8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28-DC4B-882A-0199EA788B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28-DC4B-882A-0199EA788B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1804196</c:v>
                </c:pt>
                <c:pt idx="1">
                  <c:v>1364471</c:v>
                </c:pt>
                <c:pt idx="3">
                  <c:v>87982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28-DC4B-882A-0199EA788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F07-2546-B39F-3889C985CB7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F07-2546-B39F-3889C985CB7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F07-2546-B39F-3889C985CB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F07-2546-B39F-3889C985CB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1080680</c:v>
                </c:pt>
                <c:pt idx="1">
                  <c:v>715291</c:v>
                </c:pt>
                <c:pt idx="3">
                  <c:v>28281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07-2546-B39F-3889C985C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625-E34C-A3F1-269C7087288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625-E34C-A3F1-269C7087288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25-E34C-A3F1-269C7087288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25-E34C-A3F1-269C7087288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296268</c:v>
                </c:pt>
                <c:pt idx="1">
                  <c:v>200603</c:v>
                </c:pt>
                <c:pt idx="3">
                  <c:v>7454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25-E34C-A3F1-269C70872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1E-F549-958B-B5ACC52EF99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1E-F549-958B-B5ACC52EF99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1E-F549-958B-B5ACC52EF99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1E-F549-958B-B5ACC52EF99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317323</c:v>
                </c:pt>
                <c:pt idx="1">
                  <c:v>18586</c:v>
                </c:pt>
                <c:pt idx="3">
                  <c:v>8447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1E-F549-958B-B5ACC52EF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A08-FA4F-B059-997623632A2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A08-FA4F-B059-997623632A2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08-FA4F-B059-997623632A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08-FA4F-B059-997623632A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5668731</c:v>
                </c:pt>
                <c:pt idx="1">
                  <c:v>5297045</c:v>
                </c:pt>
                <c:pt idx="3">
                  <c:v>125982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08-FA4F-B059-997623632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744-A948-BD50-65F1BEEB147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744-A948-BD50-65F1BEEB147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44-A948-BD50-65F1BEEB147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44-A948-BD50-65F1BEEB147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2474507</c:v>
                </c:pt>
                <c:pt idx="1">
                  <c:v>2461837</c:v>
                </c:pt>
                <c:pt idx="3">
                  <c:v>62138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44-A948-BD50-65F1BEEB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A90-B743-8607-639AE539BE3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A90-B743-8607-639AE539BE3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A90-B743-8607-639AE539BE3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A90-B743-8607-639AE539BE3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366130</c:v>
                </c:pt>
                <c:pt idx="1">
                  <c:v>196864</c:v>
                </c:pt>
                <c:pt idx="3">
                  <c:v>11475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A90-B743-8607-639AE539B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B2A-1C47-88ED-79602C8FE36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B2A-1C47-88ED-79602C8FE36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B2A-1C47-88ED-79602C8FE36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B2A-1C47-88ED-79602C8FE36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554119</c:v>
                </c:pt>
                <c:pt idx="1">
                  <c:v>287021</c:v>
                </c:pt>
                <c:pt idx="2">
                  <c:v>2808</c:v>
                </c:pt>
                <c:pt idx="3">
                  <c:v>24389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2A-1C47-88ED-79602C8FE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579-2847-A497-6C9184EB68C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579-2847-A497-6C9184EB68C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579-2847-A497-6C9184EB68C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579-2847-A497-6C9184EB68C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3442242</c:v>
                </c:pt>
                <c:pt idx="1">
                  <c:v>2389089</c:v>
                </c:pt>
                <c:pt idx="3">
                  <c:v>120803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79-2847-A497-6C9184EB6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A55-254E-9E12-AE6A649CA88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A55-254E-9E12-AE6A649CA88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A55-254E-9E12-AE6A649CA88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A55-254E-9E12-AE6A649CA88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1729510</c:v>
                </c:pt>
                <c:pt idx="1">
                  <c:v>1242405</c:v>
                </c:pt>
                <c:pt idx="3">
                  <c:v>61468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55-254E-9E12-AE6A649CA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0C6-E54A-AAD4-1C448EA7836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0C6-E54A-AAD4-1C448EA7836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0C6-E54A-AAD4-1C448EA7836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0C6-E54A-AAD4-1C448EA7836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897672</c:v>
                </c:pt>
                <c:pt idx="1">
                  <c:v>759061</c:v>
                </c:pt>
                <c:pt idx="3">
                  <c:v>34138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C6-E54A-AAD4-1C448EA78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2A0-D14D-82E3-12D15EA3D76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2A0-D14D-82E3-12D15EA3D76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2A0-D14D-82E3-12D15EA3D76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2A0-D14D-82E3-12D15EA3D76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752903</c:v>
                </c:pt>
                <c:pt idx="1">
                  <c:v>551144</c:v>
                </c:pt>
                <c:pt idx="3">
                  <c:v>29466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A0-D14D-82E3-12D15EA3D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8B9-DA45-951C-D0D6D8461FD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8B9-DA45-951C-D0D6D8461FD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B9-DA45-951C-D0D6D8461FD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B9-DA45-951C-D0D6D8461FD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1326646</c:v>
                </c:pt>
                <c:pt idx="1">
                  <c:v>772474</c:v>
                </c:pt>
                <c:pt idx="3">
                  <c:v>37648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B9-DA45-951C-D0D6D8461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FD5-914D-A7BB-6DC92CACBFE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FD5-914D-A7BB-6DC92CACBFE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D5-914D-A7BB-6DC92CACBFE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D5-914D-A7BB-6DC92CACBFE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1255776</c:v>
                </c:pt>
                <c:pt idx="1">
                  <c:v>856034</c:v>
                </c:pt>
                <c:pt idx="3">
                  <c:v>36252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D5-914D-A7BB-6DC92CACB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D71-6F45-A599-18778363C94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D71-6F45-A599-18778363C94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71-6F45-A599-18778363C94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71-6F45-A599-18778363C94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435015</c:v>
                </c:pt>
                <c:pt idx="1">
                  <c:v>360651</c:v>
                </c:pt>
                <c:pt idx="3">
                  <c:v>22468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71-6F45-A599-18778363C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587-FA42-A915-E7ADC4CA685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587-FA42-A915-E7ADC4CA685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587-FA42-A915-E7ADC4CA685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587-FA42-A915-E7ADC4CA685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1985023</c:v>
                </c:pt>
                <c:pt idx="1">
                  <c:v>976414</c:v>
                </c:pt>
                <c:pt idx="3">
                  <c:v>56438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87-FA42-A915-E7ADC4CA6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D56-E44C-9821-A2C6703F7C7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D56-E44C-9821-A2C6703F7C7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D56-E44C-9821-A2C6703F7C7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D56-E44C-9821-A2C6703F7C7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2382202</c:v>
                </c:pt>
                <c:pt idx="1">
                  <c:v>1167202</c:v>
                </c:pt>
                <c:pt idx="3">
                  <c:v>81998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56-E44C-9821-A2C6703F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C82-A346-A556-71E00C4ED54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C82-A346-A556-71E00C4ED54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C82-A346-A556-71E00C4ED54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C82-A346-A556-71E00C4ED54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2804040</c:v>
                </c:pt>
                <c:pt idx="1">
                  <c:v>2649852</c:v>
                </c:pt>
                <c:pt idx="3">
                  <c:v>93161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82-A346-A556-71E00C4E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B42-DE46-A119-EF5D90AA681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B42-DE46-A119-EF5D90AA681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B42-DE46-A119-EF5D90AA681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B42-DE46-A119-EF5D90AA681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1717049</c:v>
                </c:pt>
                <c:pt idx="1">
                  <c:v>1484048</c:v>
                </c:pt>
                <c:pt idx="3">
                  <c:v>76098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42-DE46-A119-EF5D90AA6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94A-7E48-AEAB-50FB2C86A9A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94A-7E48-AEAB-50FB2C86A9A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94A-7E48-AEAB-50FB2C86A9A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94A-7E48-AEAB-50FB2C86A9A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756731</c:v>
                </c:pt>
                <c:pt idx="1">
                  <c:v>539494</c:v>
                </c:pt>
                <c:pt idx="3">
                  <c:v>18369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4A-7E48-AEAB-50FB2C86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3DE-454F-844F-5322D1D293F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3DE-454F-844F-5322D1D293F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DE-454F-844F-5322D1D293F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DE-454F-844F-5322D1D293F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1711848</c:v>
                </c:pt>
                <c:pt idx="1">
                  <c:v>1242851</c:v>
                </c:pt>
                <c:pt idx="3">
                  <c:v>57737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E-454F-844F-5322D1D29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C0E-7A43-AF2E-5CABB40426A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C0E-7A43-AF2E-5CABB40426A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C0E-7A43-AF2E-5CABB40426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C0E-7A43-AF2E-5CABB40426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343602</c:v>
                </c:pt>
                <c:pt idx="1">
                  <c:v>244786</c:v>
                </c:pt>
                <c:pt idx="3">
                  <c:v>15252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0E-7A43-AF2E-5CABB4042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135-4541-9AEA-6B6DFB8261B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135-4541-9AEA-6B6DFB8261B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135-4541-9AEA-6B6DFB8261B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135-4541-9AEA-6B6DFB8261B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556846</c:v>
                </c:pt>
                <c:pt idx="1">
                  <c:v>374583</c:v>
                </c:pt>
                <c:pt idx="3">
                  <c:v>20283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35-4541-9AEA-6B6DFB82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D62-0346-B747-EB4160B9BEA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D62-0346-B747-EB4160B9BEA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D62-0346-B747-EB4160B9BEA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D62-0346-B747-EB4160B9BEA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703486</c:v>
                </c:pt>
                <c:pt idx="1">
                  <c:v>669890</c:v>
                </c:pt>
                <c:pt idx="3">
                  <c:v>32000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D62-0346-B747-EB4160B9B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66-1545-896F-61797443A5D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66-1545-896F-61797443A5D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66-1545-896F-61797443A5D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66-1545-896F-61797443A5D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424921</c:v>
                </c:pt>
                <c:pt idx="1">
                  <c:v>365654</c:v>
                </c:pt>
                <c:pt idx="3">
                  <c:v>13235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66-1545-896F-61797443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9C0-0946-80E0-B806B0B38AE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9C0-0946-80E0-B806B0B38AE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C0-0946-80E0-B806B0B38AE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C0-0946-80E0-B806B0B38AE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80074453</c:v>
                </c:pt>
                <c:pt idx="1">
                  <c:v>73861899</c:v>
                </c:pt>
                <c:pt idx="3">
                  <c:v>2968953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C0-0946-80E0-B806B0B3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152-1041-8350-AF9F9F39FFC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52-1041-8350-AF9F9F39FFC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52-1041-8350-AF9F9F39FFC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52-1041-8350-AF9F9F39FFC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306</c:v>
                </c:pt>
                <c:pt idx="1">
                  <c:v>232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52-1041-8350-AF9F9F39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B67-544A-958C-DAF7D6B9AA8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B67-544A-958C-DAF7D6B9AA8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B67-544A-958C-DAF7D6B9AA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B67-544A-958C-DAF7D6B9AA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2607828</c:v>
                </c:pt>
                <c:pt idx="1">
                  <c:v>1883059</c:v>
                </c:pt>
                <c:pt idx="3">
                  <c:v>70590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B67-544A-958C-DAF7D6B9A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7DE-1344-A365-35F99450BD9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7DE-1344-A365-35F99450BD9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7DE-1344-A365-35F99450BD9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7DE-1344-A365-35F99450BD9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501614</c:v>
                </c:pt>
                <c:pt idx="1">
                  <c:v>401894</c:v>
                </c:pt>
                <c:pt idx="3">
                  <c:v>20457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DE-1344-A365-35F99450B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51B-D943-B3B0-B3CD491D85C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51B-D943-B3B0-B3CD491D85C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51B-D943-B3B0-B3CD491D85C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51B-D943-B3B0-B3CD491D85C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4126976</c:v>
                </c:pt>
                <c:pt idx="1">
                  <c:v>3000454</c:v>
                </c:pt>
                <c:pt idx="3">
                  <c:v>118089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1B-D943-B3B0-B3CD491D8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AC0-BF4F-BAAD-55B8CBC114E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AC0-BF4F-BAAD-55B8CBC114E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C0-BF4F-BAAD-55B8CBC114E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C0-BF4F-BAAD-55B8CBC114E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2758773</c:v>
                </c:pt>
                <c:pt idx="1">
                  <c:v>2684292</c:v>
                </c:pt>
                <c:pt idx="3">
                  <c:v>81618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C0-BF4F-BAAD-55B8CBC1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F2C-4146-B793-DBA78C9BBD8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F2C-4146-B793-DBA78C9BBD8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2C-4146-B793-DBA78C9BBD8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2C-4146-B793-DBA78C9BBD8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235595</c:v>
                </c:pt>
                <c:pt idx="1">
                  <c:v>114902</c:v>
                </c:pt>
                <c:pt idx="3">
                  <c:v>11322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2C-4146-B793-DBA78C9BB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BC8-4649-A535-C562C3010BB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BC8-4649-A535-C562C3010BB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C8-4649-A535-C562C3010BB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C8-4649-A535-C562C3010BB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3154834</c:v>
                </c:pt>
                <c:pt idx="1">
                  <c:v>2679165</c:v>
                </c:pt>
                <c:pt idx="3">
                  <c:v>98399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C8-4649-A535-C562C3010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049-CC4F-A8F7-1CB93B188F0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049-CC4F-A8F7-1CB93B188F0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049-CC4F-A8F7-1CB93B188F0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049-CC4F-A8F7-1CB93B188F0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1020280</c:v>
                </c:pt>
                <c:pt idx="1">
                  <c:v>503890</c:v>
                </c:pt>
                <c:pt idx="3">
                  <c:v>36529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49-CC4F-A8F7-1CB93B188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1F5-E443-A01A-078D352F0AD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1F5-E443-A01A-078D352F0AD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F5-E443-A01A-078D352F0A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F5-E443-A01A-078D352F0AD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1340383</c:v>
                </c:pt>
                <c:pt idx="1">
                  <c:v>958448</c:v>
                </c:pt>
                <c:pt idx="3">
                  <c:v>75313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F5-E443-A01A-078D352F0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3F1-3547-90B7-E907714169A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3F1-3547-90B7-E907714169A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3F1-3547-90B7-E907714169A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3F1-3547-90B7-E907714169A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3461053</c:v>
                </c:pt>
                <c:pt idx="1">
                  <c:v>3378906</c:v>
                </c:pt>
                <c:pt idx="3">
                  <c:v>98160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F1-3547-90B7-E90771416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4C-CF4D-8162-9A32D5A8C93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4C-CF4D-8162-9A32D5A8C93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4C-CF4D-8162-9A32D5A8C93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4C-CF4D-8162-9A32D5A8C93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306210</c:v>
                </c:pt>
                <c:pt idx="1">
                  <c:v>199837</c:v>
                </c:pt>
                <c:pt idx="3">
                  <c:v>10336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4C-CF4D-8162-9A32D5A8C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952-8546-92FA-7E3A4062BA1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952-8546-92FA-7E3A4062BA1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952-8546-92FA-7E3A4062BA1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952-8546-92FA-7E3A4062BA1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1385103</c:v>
                </c:pt>
                <c:pt idx="1">
                  <c:v>1091541</c:v>
                </c:pt>
                <c:pt idx="3">
                  <c:v>36685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52-8546-92FA-7E3A4062B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9C2-974F-9D0A-9CB823F59E9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9C2-974F-9D0A-9CB823F59E9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9C2-974F-9D0A-9CB823F59E9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9C2-974F-9D0A-9CB823F59E9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261043</c:v>
                </c:pt>
                <c:pt idx="1">
                  <c:v>150471</c:v>
                </c:pt>
                <c:pt idx="3">
                  <c:v>11095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C2-974F-9D0A-9CB823F5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003-BD49-B3E3-05F64CD05B4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003-BD49-B3E3-05F64CD05B4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03-BD49-B3E3-05F64CD05B4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03-BD49-B3E3-05F64CD05B4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1849467</c:v>
                </c:pt>
                <c:pt idx="1">
                  <c:v>1139289</c:v>
                </c:pt>
                <c:pt idx="3">
                  <c:v>56645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03-BD49-B3E3-05F64CD05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F2-7741-ADFE-3B90BD1D994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6F2-7741-ADFE-3B90BD1D994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6F2-7741-ADFE-3B90BD1D994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6F2-7741-ADFE-3B90BD1D994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5890347</c:v>
                </c:pt>
                <c:pt idx="1">
                  <c:v>5259126</c:v>
                </c:pt>
                <c:pt idx="3">
                  <c:v>165583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F2-7741-ADFE-3B90BD1D9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BC4-3D4C-A7C1-4AFBF118195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BC4-3D4C-A7C1-4AFBF118195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C4-3D4C-A7C1-4AFBF118195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C4-3D4C-A7C1-4AFBF118195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865140</c:v>
                </c:pt>
                <c:pt idx="1">
                  <c:v>560282</c:v>
                </c:pt>
                <c:pt idx="2">
                  <c:v>2623</c:v>
                </c:pt>
                <c:pt idx="3">
                  <c:v>77783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C4-3D4C-A7C1-4AFBF1181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8DC-724C-A9AC-5D89189B050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8DC-724C-A9AC-5D89189B050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DC-724C-A9AC-5D89189B050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DC-724C-A9AC-5D89189B050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242820</c:v>
                </c:pt>
                <c:pt idx="1">
                  <c:v>112704</c:v>
                </c:pt>
                <c:pt idx="3">
                  <c:v>11904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DC-724C-A9AC-5D89189B0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E42-1A46-B03C-C5760707AD4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E42-1A46-B03C-C5760707AD48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E42-1A46-B03C-C5760707AD4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E42-1A46-B03C-C5760707AD4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2413568</c:v>
                </c:pt>
                <c:pt idx="1">
                  <c:v>1962430</c:v>
                </c:pt>
                <c:pt idx="3">
                  <c:v>84526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42-1A46-B03C-C5760707A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BAB-9448-B231-D69104645F4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BAB-9448-B231-D69104645F4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BAB-9448-B231-D69104645F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BAB-9448-B231-D69104645F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2369612</c:v>
                </c:pt>
                <c:pt idx="1">
                  <c:v>1584651</c:v>
                </c:pt>
                <c:pt idx="3">
                  <c:v>133368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AB-9448-B231-D69104645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3EB-844B-AD9E-92C23772ECC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3EB-844B-AD9E-92C23772ECC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EB-844B-AD9E-92C23772EC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EB-844B-AD9E-92C23772EC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545382</c:v>
                </c:pt>
                <c:pt idx="1">
                  <c:v>235984</c:v>
                </c:pt>
                <c:pt idx="3">
                  <c:v>13286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EB-844B-AD9E-92C23772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7FB-2849-A616-B76DA2BE9BF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7FB-2849-A616-B76DA2BE9BF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7FB-2849-A616-B76DA2BE9BF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7FB-2849-A616-B76DA2BE9BF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1630389</c:v>
                </c:pt>
                <c:pt idx="1">
                  <c:v>1609879</c:v>
                </c:pt>
                <c:pt idx="3">
                  <c:v>56846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7FB-2849-A616-B76DA2BE9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B1C-EB4A-8B60-3CECA240E85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B1C-EB4A-8B60-3CECA240E85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1C-EB4A-8B60-3CECA240E85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1C-EB4A-8B60-3CECA240E85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193559</c:v>
                </c:pt>
                <c:pt idx="1">
                  <c:v>73491</c:v>
                </c:pt>
                <c:pt idx="3">
                  <c:v>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1C-EB4A-8B60-3CECA240E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5.6410432975363599E-2"/>
          <c:w val="0.865168776654883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78-FB4B-B1CA-6F40EE915FD8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7778-FB4B-B1CA-6F40EE915FD8}"/>
              </c:ext>
            </c:extLst>
          </c:dPt>
          <c:cat>
            <c:strRef>
              <c:f>Graphs!$F$56:$G$56</c:f>
              <c:strCache>
                <c:ptCount val="2"/>
                <c:pt idx="0">
                  <c:v>Trump</c:v>
                </c:pt>
                <c:pt idx="1">
                  <c:v>Biden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306</c:v>
                </c:pt>
                <c:pt idx="1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78-FB4B-B1CA-6F40EE915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35482040"/>
        <c:axId val="-2035478664"/>
        <c:axId val="0"/>
      </c:bar3DChart>
      <c:catAx>
        <c:axId val="-20354820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78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5478664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8204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80-1F42-9039-837739B52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5415032"/>
        <c:axId val="-2035411800"/>
      </c:barChart>
      <c:catAx>
        <c:axId val="-2035415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1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5411800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5415032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599"/>
          <c:y val="0.44961606543368099"/>
          <c:w val="0.12230215827338101"/>
          <c:h val="6.976805224928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5D7-5246-8B3E-EEB8C5BDE5E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5D7-5246-8B3E-EEB8C5BDE5E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5D7-5246-8B3E-EEB8C5BDE5E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5D7-5246-8B3E-EEB8C5BDE5E9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25</c:v>
                </c:pt>
                <c:pt idx="1">
                  <c:v>26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D7-5246-8B3E-EEB8C5BDE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CE9-CD44-B81C-478A28079F7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CE9-CD44-B81C-478A28079F7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CE9-CD44-B81C-478A28079F7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CE9-CD44-B81C-478A28079F7A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E9-CD44-B81C-478A28079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12C-3244-AEC1-D87711C4CF3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12C-3244-AEC1-D87711C4CF3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12C-3244-AEC1-D87711C4CF3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12C-3244-AEC1-D87711C4CF38}"/>
              </c:ext>
            </c:extLst>
          </c:dPt>
          <c:cat>
            <c:strRef>
              <c:f>Graphs!$E$99:$E$102</c:f>
              <c:strCache>
                <c:ptCount val="4"/>
                <c:pt idx="0">
                  <c:v>Trump</c:v>
                </c:pt>
                <c:pt idx="1">
                  <c:v>Biden</c:v>
                </c:pt>
                <c:pt idx="2">
                  <c:v>Pierce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2582</c:v>
                </c:pt>
                <c:pt idx="1">
                  <c:v>558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2C-3244-AEC1-D87711C4C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DEE-624E-A373-44C9F3D713B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DEE-624E-A373-44C9F3D713B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DEE-624E-A373-44C9F3D713B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DEE-624E-A373-44C9F3D713B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91994</c:v>
                </c:pt>
                <c:pt idx="1">
                  <c:v>55311</c:v>
                </c:pt>
                <c:pt idx="3">
                  <c:v>3020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EE-624E-A373-44C9F3D71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DF7-0B43-B23F-5466BBF85BD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DF7-0B43-B23F-5466BBF85BD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DF7-0B43-B23F-5466BBF85BD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DF7-0B43-B23F-5466BBF85BD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51705</c:v>
                </c:pt>
                <c:pt idx="1">
                  <c:v>18064</c:v>
                </c:pt>
                <c:pt idx="3">
                  <c:v>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F7-0B43-B23F-5466BBF8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AF0-514E-A5F4-1612AF8867D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F0-514E-A5F4-1612AF8867D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F0-514E-A5F4-1612AF8867D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F0-514E-A5F4-1612AF8867D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153377</c:v>
                </c:pt>
                <c:pt idx="1">
                  <c:v>119872</c:v>
                </c:pt>
                <c:pt idx="3">
                  <c:v>6030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F0-514E-A5F4-1612AF886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D28-F549-B8C6-020ABB31C21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D28-F549-B8C6-020ABB31C21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D28-F549-B8C6-020ABB31C21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D28-F549-B8C6-020ABB31C21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9914</c:v>
                </c:pt>
                <c:pt idx="1">
                  <c:v>2631</c:v>
                </c:pt>
                <c:pt idx="3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28-F549-B8C6-020ABB31C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E1-C340-8072-52B37F90D0F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E1-C340-8072-52B37F90D0F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E1-C340-8072-52B37F90D0F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E1-C340-8072-52B37F90D0F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267198</c:v>
                </c:pt>
                <c:pt idx="1">
                  <c:v>144837</c:v>
                </c:pt>
                <c:pt idx="3">
                  <c:v>9175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E1-C340-8072-52B37F90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20B-5B4A-8F4A-6A01223412F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20B-5B4A-8F4A-6A01223412F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20B-5B4A-8F4A-6A01223412F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20B-5B4A-8F4A-6A01223412F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30030</c:v>
                </c:pt>
                <c:pt idx="1">
                  <c:v>11201</c:v>
                </c:pt>
                <c:pt idx="3">
                  <c:v>1227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0B-5B4A-8F4A-6A0122341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6BF-A74E-8578-948F9E02CB3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6BF-A74E-8578-948F9E02CB3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6BF-A74E-8578-948F9E02CB3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6BF-A74E-8578-948F9E02CB3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125948</c:v>
                </c:pt>
                <c:pt idx="1">
                  <c:v>87318</c:v>
                </c:pt>
                <c:pt idx="3">
                  <c:v>4911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BF-A74E-8578-948F9E02C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232-4641-8B7E-C4FD69063A9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232-4641-8B7E-C4FD69063A9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232-4641-8B7E-C4FD69063A9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232-4641-8B7E-C4FD69063A9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63362</c:v>
                </c:pt>
                <c:pt idx="1">
                  <c:v>22281</c:v>
                </c:pt>
                <c:pt idx="3">
                  <c:v>2211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32-4641-8B7E-C4FD69063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84-BD45-80C2-57A2012D81C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84-BD45-80C2-57A2012D81C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84-BD45-80C2-57A2012D81C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84-BD45-80C2-57A2012D81C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617196</c:v>
                </c:pt>
                <c:pt idx="1">
                  <c:v>226956</c:v>
                </c:pt>
                <c:pt idx="3">
                  <c:v>19425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84-BD45-80C2-57A2012D8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4AF-C748-8360-B4F1463EC72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4AF-C748-8360-B4F1463EC72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4AF-C748-8360-B4F1463EC72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4AF-C748-8360-B4F1463EC72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5241</c:v>
                </c:pt>
                <c:pt idx="1">
                  <c:v>1914</c:v>
                </c:pt>
                <c:pt idx="3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AF-C748-8360-B4F1463EC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7C9-5447-94AB-C53854DDED0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7C9-5447-94AB-C53854DDED0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7C9-5447-94AB-C53854DDED0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7C9-5447-94AB-C53854DDED0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273312</c:v>
                </c:pt>
                <c:pt idx="1">
                  <c:v>125294</c:v>
                </c:pt>
                <c:pt idx="3">
                  <c:v>9145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C9-5447-94AB-C53854DDE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FA6-2F46-9E41-A98F3E24FC8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A6-2F46-9E41-A98F3E24FC8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A6-2F46-9E41-A98F3E24FC8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A6-2F46-9E41-A98F3E24FC8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173630</c:v>
                </c:pt>
                <c:pt idx="1">
                  <c:v>121227</c:v>
                </c:pt>
                <c:pt idx="3">
                  <c:v>6959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A6-2F46-9E41-A98F3E24F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C18-5844-A48D-9DF5BC059B5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C18-5844-A48D-9DF5BC059B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C18-5844-A48D-9DF5BC059B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C18-5844-A48D-9DF5BC059B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270522</c:v>
                </c:pt>
                <c:pt idx="1">
                  <c:v>58613</c:v>
                </c:pt>
                <c:pt idx="3">
                  <c:v>6327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18-5844-A48D-9DF5BC059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F8D-9847-A23F-1C6B9E4EF15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F8D-9847-A23F-1C6B9E4EF15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F8D-9847-A23F-1C6B9E4EF15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F8D-9847-A23F-1C6B9E4EF15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248773</c:v>
                </c:pt>
                <c:pt idx="1">
                  <c:v>171683</c:v>
                </c:pt>
                <c:pt idx="3">
                  <c:v>11558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8D-9847-A23F-1C6B9E4EF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7DF-3648-B64D-5EC937FE887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7DF-3648-B64D-5EC937FE887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DF-3648-B64D-5EC937FE887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DF-3648-B64D-5EC937FE887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20899</c:v>
                </c:pt>
                <c:pt idx="1">
                  <c:v>16894</c:v>
                </c:pt>
                <c:pt idx="3">
                  <c:v>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DF-3648-B64D-5EC937FE8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1E0-ED47-B40C-B9E4F27155B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1E0-ED47-B40C-B9E4F27155B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1E0-ED47-B40C-B9E4F27155B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1E0-ED47-B40C-B9E4F27155B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16649</c:v>
                </c:pt>
                <c:pt idx="1">
                  <c:v>16150</c:v>
                </c:pt>
                <c:pt idx="3">
                  <c:v>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E0-ED47-B40C-B9E4F2715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51-B942-8428-A3A5D475E5B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B51-B942-8428-A3A5D475E5B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B51-B942-8428-A3A5D475E5B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B51-B942-8428-A3A5D475E5B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25506</c:v>
                </c:pt>
                <c:pt idx="1">
                  <c:v>17892</c:v>
                </c:pt>
                <c:pt idx="3">
                  <c:v>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51-B942-8428-A3A5D475E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829-1442-8530-6C95071879A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829-1442-8530-6C95071879A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29-1442-8530-6C95071879A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29-1442-8530-6C95071879A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8617</c:v>
                </c:pt>
                <c:pt idx="1">
                  <c:v>7640</c:v>
                </c:pt>
                <c:pt idx="3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29-1442-8530-6C9507187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B81-6141-A191-93A5807E7EA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81-6141-A191-93A5807E7EA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81-6141-A191-93A5807E7EA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81-6141-A191-93A5807E7E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33180</c:v>
                </c:pt>
                <c:pt idx="1">
                  <c:v>19905</c:v>
                </c:pt>
                <c:pt idx="3">
                  <c:v>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81-6141-A191-93A5807E7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EBA-5A42-86F4-02067CFEADF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EBA-5A42-86F4-02067CFEADF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EBA-5A42-86F4-02067CFEADF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EBA-5A42-86F4-02067CFEADF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122344</c:v>
                </c:pt>
                <c:pt idx="1">
                  <c:v>104625</c:v>
                </c:pt>
                <c:pt idx="3">
                  <c:v>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BA-5A42-86F4-02067CFEA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FC2-6D48-86CE-10EC86A0B3D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FC2-6D48-86CE-10EC86A0B3D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C2-6D48-86CE-10EC86A0B3D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C2-6D48-86CE-10EC86A0B3D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48533</c:v>
                </c:pt>
                <c:pt idx="1">
                  <c:v>39711</c:v>
                </c:pt>
                <c:pt idx="3">
                  <c:v>1561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C2-6D48-86CE-10EC86A0B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4C3-DA47-BD2B-DCC790B1207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4C3-DA47-BD2B-DCC790B1207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4C3-DA47-BD2B-DCC790B1207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4C3-DA47-BD2B-DCC790B1207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100064</c:v>
                </c:pt>
                <c:pt idx="1">
                  <c:v>95858</c:v>
                </c:pt>
                <c:pt idx="3">
                  <c:v>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C3-DA47-BD2B-DCC790B12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6E1-584B-BA9F-B3EA6D6426E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6E1-584B-BA9F-B3EA6D6426E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E1-584B-BA9F-B3EA6D6426E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6E1-584B-BA9F-B3EA6D6426E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41721</c:v>
                </c:pt>
                <c:pt idx="1">
                  <c:v>30489</c:v>
                </c:pt>
                <c:pt idx="3">
                  <c:v>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E1-584B-BA9F-B3EA6D642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09-4244-B74B-24C7A2900F5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09-4244-B74B-24C7A2900F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09-4244-B74B-24C7A2900F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09-4244-B74B-24C7A2900F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12390</c:v>
                </c:pt>
                <c:pt idx="1">
                  <c:v>11508</c:v>
                </c:pt>
                <c:pt idx="3">
                  <c:v>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9-4244-B74B-24C7A2900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A12-2943-A022-80A0D36846E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A12-2943-A022-80A0D36846E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12-2943-A022-80A0D36846E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12-2943-A022-80A0D36846E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29268</c:v>
                </c:pt>
                <c:pt idx="1">
                  <c:v>27617</c:v>
                </c:pt>
                <c:pt idx="3">
                  <c:v>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12-2943-A022-80A0D3684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1A4-5C40-86B6-4F026306529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1A4-5C40-86B6-4F026306529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A4-5C40-86B6-4F026306529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A4-5C40-86B6-4F026306529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21080</c:v>
                </c:pt>
                <c:pt idx="1">
                  <c:v>13956</c:v>
                </c:pt>
                <c:pt idx="3">
                  <c:v>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A4-5C40-86B6-4F0263065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FFE-B243-A3B4-C4F05F93EE1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FFE-B243-A3B4-C4F05F93EE1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FFE-B243-A3B4-C4F05F93EE1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FFE-B243-A3B4-C4F05F93EE1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128759</c:v>
                </c:pt>
                <c:pt idx="1">
                  <c:v>59584</c:v>
                </c:pt>
                <c:pt idx="3">
                  <c:v>5135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FE-B243-A3B4-C4F05F93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7CD-DB4B-9A73-C12D3C2C003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7CD-DB4B-9A73-C12D3C2C003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7CD-DB4B-9A73-C12D3C2C003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7CD-DB4B-9A73-C12D3C2C003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9208</c:v>
                </c:pt>
                <c:pt idx="1">
                  <c:v>8427</c:v>
                </c:pt>
                <c:pt idx="3">
                  <c:v>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CD-DB4B-9A73-C12D3C2C0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11-CB47-B5CA-248D48B990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11-CB47-B5CA-248D48B990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11-CB47-B5CA-248D48B990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11-CB47-B5CA-248D48B990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19369</c:v>
                </c:pt>
                <c:pt idx="1">
                  <c:v>14982</c:v>
                </c:pt>
                <c:pt idx="3">
                  <c:v>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11-CB47-B5CA-248D48B99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D1D-FF47-82CB-EB82E965E0E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D1D-FF47-82CB-EB82E965E0E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D1D-FF47-82CB-EB82E965E0E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D1D-FF47-82CB-EB82E965E0E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34902</c:v>
                </c:pt>
                <c:pt idx="1">
                  <c:v>34721</c:v>
                </c:pt>
                <c:pt idx="3">
                  <c:v>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1D-FF47-82CB-EB82E965E0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5A0-1841-A019-4CBD84A07C1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5A0-1841-A019-4CBD84A07C1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5A0-1841-A019-4CBD84A07C1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5A0-1841-A019-4CBD84A07C1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14695</c:v>
                </c:pt>
                <c:pt idx="1">
                  <c:v>9442</c:v>
                </c:pt>
                <c:pt idx="3">
                  <c:v>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A0-1841-A019-4CBD84A07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8DD-A247-9B70-E52CACB9306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8DD-A247-9B70-E52CACB9306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DD-A247-9B70-E52CACB9306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8DD-A247-9B70-E52CACB9306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17698</c:v>
                </c:pt>
                <c:pt idx="1">
                  <c:v>14755</c:v>
                </c:pt>
                <c:pt idx="3">
                  <c:v>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DD-A247-9B70-E52CACB93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52D-3A4B-B521-97E9B6FC805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52D-3A4B-B521-97E9B6FC805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52D-3A4B-B521-97E9B6FC805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52D-3A4B-B521-97E9B6FC805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44825</c:v>
                </c:pt>
                <c:pt idx="1">
                  <c:v>37713</c:v>
                </c:pt>
                <c:pt idx="3">
                  <c:v>2606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2D-3A4B-B521-97E9B6FC8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F0A-644E-AAE9-4B1D47E96B0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F0A-644E-AAE9-4B1D47E96B0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F0A-644E-AAE9-4B1D47E96B0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F0A-644E-AAE9-4B1D47E96B0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6143</c:v>
                </c:pt>
                <c:pt idx="1">
                  <c:v>3517</c:v>
                </c:pt>
                <c:pt idx="3">
                  <c:v>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0A-644E-AAE9-4B1D47E96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B0-D74C-A671-79B5DB06CC9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B0-D74C-A671-79B5DB06CC9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B0-D74C-A671-79B5DB06CC9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B0-D74C-A671-79B5DB06CC9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13528</c:v>
                </c:pt>
                <c:pt idx="1">
                  <c:v>9755</c:v>
                </c:pt>
                <c:pt idx="3">
                  <c:v>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B0-D74C-A671-79B5DB06C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0D8-384E-AA99-4D321A32A4A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D8-384E-AA99-4D321A32A4A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D8-384E-AA99-4D321A32A4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D8-384E-AA99-4D321A32A4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16644</c:v>
                </c:pt>
                <c:pt idx="1">
                  <c:v>10199</c:v>
                </c:pt>
                <c:pt idx="3">
                  <c:v>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D8-384E-AA99-4D321A32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0CC-7441-B719-7CE07C3B762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0CC-7441-B719-7CE07C3B762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0CC-7441-B719-7CE07C3B762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0CC-7441-B719-7CE07C3B762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12345</c:v>
                </c:pt>
                <c:pt idx="1">
                  <c:v>11196</c:v>
                </c:pt>
                <c:pt idx="3">
                  <c:v>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CC-7441-B719-7CE07C3B7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74E-8241-97B4-527472D6B04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74E-8241-97B4-527472D6B04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74E-8241-97B4-527472D6B04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74E-8241-97B4-527472D6B04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10194</c:v>
                </c:pt>
                <c:pt idx="1">
                  <c:v>6761</c:v>
                </c:pt>
                <c:pt idx="3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4E-8241-97B4-527472D6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709-3245-A896-243E8B1608B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709-3245-A896-243E8B1608B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09-3245-A896-243E8B1608B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09-3245-A896-243E8B1608B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4599</c:v>
                </c:pt>
                <c:pt idx="1">
                  <c:v>838</c:v>
                </c:pt>
                <c:pt idx="3">
                  <c:v>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09-3245-A896-243E8B16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FA9-2042-98A7-E3A7E4408AB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FA9-2042-98A7-E3A7E4408AB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FA9-2042-98A7-E3A7E4408AB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FA9-2042-98A7-E3A7E4408AB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12684</c:v>
                </c:pt>
                <c:pt idx="1">
                  <c:v>10256</c:v>
                </c:pt>
                <c:pt idx="3">
                  <c:v>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A9-2042-98A7-E3A7E4408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B77-6E41-93DA-56FD580848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B77-6E41-93DA-56FD580848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77-6E41-93DA-56FD580848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77-6E41-93DA-56FD580848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18050</c:v>
                </c:pt>
                <c:pt idx="1">
                  <c:v>9745</c:v>
                </c:pt>
                <c:pt idx="3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77-6E41-93DA-56FD58084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469-9E4A-A6BD-D08BEE20F90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469-9E4A-A6BD-D08BEE20F90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469-9E4A-A6BD-D08BEE20F90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469-9E4A-A6BD-D08BEE20F90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49113</c:v>
                </c:pt>
                <c:pt idx="1">
                  <c:v>42001</c:v>
                </c:pt>
                <c:pt idx="3">
                  <c:v>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469-9E4A-A6BD-D08BEE20F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6BF-7345-AC53-8BB69E97266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6BF-7345-AC53-8BB69E97266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6BF-7345-AC53-8BB69E97266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6BF-7345-AC53-8BB69E97266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29486</c:v>
                </c:pt>
                <c:pt idx="1">
                  <c:v>15722</c:v>
                </c:pt>
                <c:pt idx="3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6BF-7345-AC53-8BB69E972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3DF-D64A-946F-54979BFC68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3DF-D64A-946F-54979BFC689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3DF-D64A-946F-54979BFC68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3DF-D64A-946F-54979BFC68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165012</c:v>
                </c:pt>
                <c:pt idx="1">
                  <c:v>102551</c:v>
                </c:pt>
                <c:pt idx="3">
                  <c:v>5104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DF-D64A-946F-54979BFC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07F-D04B-A658-C6081C09C5A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07F-D04B-A658-C6081C09C5A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07F-D04B-A658-C6081C09C5A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07F-D04B-A658-C6081C09C5A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7F-D04B-A658-C6081C09C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115-B24B-A7A3-586C38CB514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115-B24B-A7A3-586C38CB514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115-B24B-A7A3-586C38CB51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115-B24B-A7A3-586C38CB51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14967</c:v>
                </c:pt>
                <c:pt idx="1">
                  <c:v>6292</c:v>
                </c:pt>
                <c:pt idx="3">
                  <c:v>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15-B24B-A7A3-586C38CB5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B7-5246-87D4-B71C2694A1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B7-5246-87D4-B71C2694A1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B7-5246-87D4-B71C2694A1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B7-5246-87D4-B71C2694A1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12705</c:v>
                </c:pt>
                <c:pt idx="1">
                  <c:v>7114</c:v>
                </c:pt>
                <c:pt idx="3">
                  <c:v>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B7-5246-87D4-B71C2694A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3E6-4C4C-8829-49373D2BE05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3E6-4C4C-8829-49373D2BE05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3E6-4C4C-8829-49373D2BE05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3E6-4C4C-8829-49373D2BE05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9011</c:v>
                </c:pt>
                <c:pt idx="1">
                  <c:v>6551</c:v>
                </c:pt>
                <c:pt idx="3">
                  <c:v>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6-4C4C-8829-49373D2BE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5E1-0444-B272-7DDA9500DDB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5E1-0444-B272-7DDA9500DDB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5E1-0444-B272-7DDA9500DDB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5E1-0444-B272-7DDA9500DDB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74961</c:v>
                </c:pt>
                <c:pt idx="1">
                  <c:v>21017</c:v>
                </c:pt>
                <c:pt idx="3">
                  <c:v>2937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E1-0444-B272-7DDA9500D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38B-7D4A-97E0-B5F3E0973D3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38B-7D4A-97E0-B5F3E0973D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38B-7D4A-97E0-B5F3E0973D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38B-7D4A-97E0-B5F3E0973D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1773</c:v>
                </c:pt>
                <c:pt idx="1">
                  <c:v>1405</c:v>
                </c:pt>
                <c:pt idx="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8B-7D4A-97E0-B5F3E0973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64C-8E4D-ACEE-CBD659ECF63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64C-8E4D-ACEE-CBD659ECF6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64C-8E4D-ACEE-CBD659ECF6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64C-8E4D-ACEE-CBD659ECF6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13611</c:v>
                </c:pt>
                <c:pt idx="1">
                  <c:v>11274</c:v>
                </c:pt>
                <c:pt idx="3">
                  <c:v>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4C-8E4D-ACEE-CBD659ECF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266-4A47-987A-88B797B1ADA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266-4A47-987A-88B797B1ADA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66-4A47-987A-88B797B1ADA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66-4A47-987A-88B797B1ADA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2905</c:v>
                </c:pt>
                <c:pt idx="1">
                  <c:v>1810</c:v>
                </c:pt>
                <c:pt idx="3">
                  <c:v>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66-4A47-987A-88B797B1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E9-4D4B-9CA3-BC778265995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E9-4D4B-9CA3-BC778265995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E9-4D4B-9CA3-BC778265995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E9-4D4B-9CA3-BC778265995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10240</c:v>
                </c:pt>
                <c:pt idx="1">
                  <c:v>4163</c:v>
                </c:pt>
                <c:pt idx="3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E9-4D4B-9CA3-BC7782659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B82-6A4D-BCBB-38B64D9CC0C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B82-6A4D-BCBB-38B64D9CC0C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B82-6A4D-BCBB-38B64D9CC0C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B82-6A4D-BCBB-38B64D9CC0C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10304</c:v>
                </c:pt>
                <c:pt idx="1">
                  <c:v>6187</c:v>
                </c:pt>
                <c:pt idx="3">
                  <c:v>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82-6A4D-BCBB-38B64D9C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AA4-4446-99E8-CEC27E6149E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A4-4446-99E8-CEC27E6149E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A4-4446-99E8-CEC27E6149E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A4-4446-99E8-CEC27E6149E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7147</c:v>
                </c:pt>
                <c:pt idx="1">
                  <c:v>6512</c:v>
                </c:pt>
                <c:pt idx="3">
                  <c:v>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A4-4446-99E8-CEC27E614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451-D94E-9509-1051C56B632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51-D94E-9509-1051C56B632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51-D94E-9509-1051C56B63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451-D94E-9509-1051C56B63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18230</c:v>
                </c:pt>
                <c:pt idx="1">
                  <c:v>14672</c:v>
                </c:pt>
                <c:pt idx="3">
                  <c:v>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51-D94E-9509-1051C56B6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36A-F546-8DDE-1FDD17E17DC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36A-F546-8DDE-1FDD17E17DC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6A-F546-8DDE-1FDD17E17DC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6A-F546-8DDE-1FDD17E17DC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25191</c:v>
                </c:pt>
                <c:pt idx="1">
                  <c:v>8928</c:v>
                </c:pt>
                <c:pt idx="3">
                  <c:v>1188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6A-F546-8DDE-1FDD17E17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0A3-1546-BDE6-BA57E453A7A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0A3-1546-BDE6-BA57E453A7A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0A3-1546-BDE6-BA57E453A7A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0A3-1546-BDE6-BA57E453A7A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18767</c:v>
                </c:pt>
                <c:pt idx="1">
                  <c:v>6440</c:v>
                </c:pt>
                <c:pt idx="3">
                  <c:v>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A3-1546-BDE6-BA57E453A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408-884F-91DC-29700D4DE08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408-884F-91DC-29700D4DE08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08-884F-91DC-29700D4DE08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08-884F-91DC-29700D4DE08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23376</c:v>
                </c:pt>
                <c:pt idx="1">
                  <c:v>9971</c:v>
                </c:pt>
                <c:pt idx="3">
                  <c:v>1099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08-884F-91DC-29700D4DE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B8C-594B-ABD6-5CE93D613CF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B8C-594B-ABD6-5CE93D613CF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8C-594B-ABD6-5CE93D613CF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8C-594B-ABD6-5CE93D613CF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297505</c:v>
                </c:pt>
                <c:pt idx="1">
                  <c:v>169039</c:v>
                </c:pt>
                <c:pt idx="3">
                  <c:v>6434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8C-594B-ABD6-5CE93D613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410-144D-A7E7-38D61C53192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10-144D-A7E7-38D61C53192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10-144D-A7E7-38D61C53192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410-144D-A7E7-38D61C53192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283368</c:v>
                </c:pt>
                <c:pt idx="1">
                  <c:v>159024</c:v>
                </c:pt>
                <c:pt idx="3">
                  <c:v>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10-144D-A7E7-38D61C531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4D0-1344-803A-6C4D22CD715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4D0-1344-803A-6C4D22CD71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D0-1344-803A-6C4D22CD71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D0-1344-803A-6C4D22CD71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55601</c:v>
                </c:pt>
                <c:pt idx="1">
                  <c:v>50164</c:v>
                </c:pt>
                <c:pt idx="3">
                  <c:v>1779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D0-1344-803A-6C4D22CD7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082-4644-9286-05CD3908AEC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082-4644-9286-05CD3908AEC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082-4644-9286-05CD3908AEC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082-4644-9286-05CD3908AEC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56848</c:v>
                </c:pt>
                <c:pt idx="1">
                  <c:v>40665</c:v>
                </c:pt>
                <c:pt idx="3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082-4644-9286-05CD3908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79-7F4A-9580-54B6EEBDD4F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A79-7F4A-9580-54B6EEBDD4F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79-7F4A-9580-54B6EEBDD4F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79-7F4A-9580-54B6EEBDD4F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242629</c:v>
                </c:pt>
                <c:pt idx="1">
                  <c:v>169892</c:v>
                </c:pt>
                <c:pt idx="3">
                  <c:v>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9-7F4A-9580-54B6EEBDD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131-7A43-9722-3546EB58ED2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131-7A43-9722-3546EB58ED2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131-7A43-9722-3546EB58ED2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131-7A43-9722-3546EB58ED2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79459</c:v>
                </c:pt>
                <c:pt idx="1">
                  <c:v>57110</c:v>
                </c:pt>
                <c:pt idx="3">
                  <c:v>3034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31-7A43-9722-3546EB58E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021-0047-9704-5DE9B1D3277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021-0047-9704-5DE9B1D3277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021-0047-9704-5DE9B1D3277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021-0047-9704-5DE9B1D3277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44006</c:v>
                </c:pt>
                <c:pt idx="1">
                  <c:v>34819</c:v>
                </c:pt>
                <c:pt idx="3">
                  <c:v>1721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21-0047-9704-5DE9B1D3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E08-314F-AA8F-B6B55017E9A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E08-314F-AA8F-B6B55017E9A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08-314F-AA8F-B6B55017E9A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E08-314F-AA8F-B6B55017E9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29141</c:v>
                </c:pt>
                <c:pt idx="1">
                  <c:v>26701</c:v>
                </c:pt>
                <c:pt idx="3">
                  <c:v>1235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08-314F-AA8F-B6B55017E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Obama</a:t>
            </a:r>
          </a:p>
        </c:rich>
      </c:tx>
      <c:layout>
        <c:manualLayout>
          <c:xMode val="edge"/>
          <c:yMode val="edge"/>
          <c:x val="0.44827610890331498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699"/>
          <c:y val="0.16129032258064499"/>
          <c:w val="0.78996895433152703"/>
          <c:h val="0.73020527859237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Statistics!$B$93:$B$102</c:f>
              <c:numCache>
                <c:formatCode>#,##0</c:formatCode>
                <c:ptCount val="10"/>
                <c:pt idx="0">
                  <c:v>56</c:v>
                </c:pt>
                <c:pt idx="1">
                  <c:v>618</c:v>
                </c:pt>
                <c:pt idx="2">
                  <c:v>891</c:v>
                </c:pt>
                <c:pt idx="3">
                  <c:v>643</c:v>
                </c:pt>
                <c:pt idx="4">
                  <c:v>414</c:v>
                </c:pt>
                <c:pt idx="5">
                  <c:v>272</c:v>
                </c:pt>
                <c:pt idx="6">
                  <c:v>161</c:v>
                </c:pt>
                <c:pt idx="7">
                  <c:v>55</c:v>
                </c:pt>
                <c:pt idx="8">
                  <c:v>29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6-C442-8D22-7BABC588E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430824"/>
        <c:axId val="-2032424728"/>
      </c:barChart>
      <c:catAx>
        <c:axId val="-2032430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4996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424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424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752351097178702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430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Romney</a:t>
            </a:r>
          </a:p>
        </c:rich>
      </c:tx>
      <c:layout>
        <c:manualLayout>
          <c:xMode val="edge"/>
          <c:yMode val="edge"/>
          <c:x val="0.454545719663830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01"/>
          <c:w val="0.77441141099422905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Statistics!$C$93:$C$102</c:f>
              <c:numCache>
                <c:formatCode>#,##0</c:formatCode>
                <c:ptCount val="10"/>
                <c:pt idx="0">
                  <c:v>2</c:v>
                </c:pt>
                <c:pt idx="1">
                  <c:v>31</c:v>
                </c:pt>
                <c:pt idx="2">
                  <c:v>77</c:v>
                </c:pt>
                <c:pt idx="3">
                  <c:v>173</c:v>
                </c:pt>
                <c:pt idx="4">
                  <c:v>302</c:v>
                </c:pt>
                <c:pt idx="5">
                  <c:v>455</c:v>
                </c:pt>
                <c:pt idx="6">
                  <c:v>692</c:v>
                </c:pt>
                <c:pt idx="7">
                  <c:v>875</c:v>
                </c:pt>
                <c:pt idx="8">
                  <c:v>501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2-824E-ADEC-A75CA083B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86792"/>
        <c:axId val="-2032380728"/>
      </c:barChart>
      <c:catAx>
        <c:axId val="-2032386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5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80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80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43771043801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86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01"/>
          <c:y val="0.15835777126099701"/>
          <c:w val="0.77516905537085701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Statistics!$D$93:$D$102</c:f>
              <c:numCache>
                <c:formatCode>#,##0</c:formatCode>
                <c:ptCount val="10"/>
                <c:pt idx="0">
                  <c:v>3139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F-E147-81A0-2282707F1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345128"/>
        <c:axId val="-2032339000"/>
      </c:barChart>
      <c:catAx>
        <c:axId val="-2032345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01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3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33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161073825503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345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03"/>
          <c:y val="3.21637426900584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299"/>
          <c:y val="0.160818828252659"/>
          <c:w val="0.84085681355244202"/>
          <c:h val="0.730994673875721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Statistics!$B$93:$B$102</c:f>
              <c:numCache>
                <c:formatCode>#,##0</c:formatCode>
                <c:ptCount val="10"/>
                <c:pt idx="0">
                  <c:v>56</c:v>
                </c:pt>
                <c:pt idx="1">
                  <c:v>618</c:v>
                </c:pt>
                <c:pt idx="2">
                  <c:v>891</c:v>
                </c:pt>
                <c:pt idx="3">
                  <c:v>643</c:v>
                </c:pt>
                <c:pt idx="4">
                  <c:v>414</c:v>
                </c:pt>
                <c:pt idx="5">
                  <c:v>272</c:v>
                </c:pt>
                <c:pt idx="6">
                  <c:v>161</c:v>
                </c:pt>
                <c:pt idx="7">
                  <c:v>55</c:v>
                </c:pt>
                <c:pt idx="8">
                  <c:v>29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C-8445-94BB-F40241837C3A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Statistics!$A$93:$A$102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Statistics!$C$93:$C$102</c:f>
              <c:numCache>
                <c:formatCode>#,##0</c:formatCode>
                <c:ptCount val="10"/>
                <c:pt idx="0">
                  <c:v>2</c:v>
                </c:pt>
                <c:pt idx="1">
                  <c:v>31</c:v>
                </c:pt>
                <c:pt idx="2">
                  <c:v>77</c:v>
                </c:pt>
                <c:pt idx="3">
                  <c:v>173</c:v>
                </c:pt>
                <c:pt idx="4">
                  <c:v>302</c:v>
                </c:pt>
                <c:pt idx="5">
                  <c:v>455</c:v>
                </c:pt>
                <c:pt idx="6">
                  <c:v>692</c:v>
                </c:pt>
                <c:pt idx="7">
                  <c:v>875</c:v>
                </c:pt>
                <c:pt idx="8">
                  <c:v>501</c:v>
                </c:pt>
                <c:pt idx="9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C-8445-94BB-F40241837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32296984"/>
        <c:axId val="-2032291000"/>
      </c:barChart>
      <c:catAx>
        <c:axId val="-20322969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01"/>
              <c:y val="0.91520536906570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291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32291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0878859857482201E-2"/>
              <c:y val="0.4093569553805769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322969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116" Type="http://schemas.openxmlformats.org/officeDocument/2006/relationships/chart" Target="../charts/chart116.xml"/><Relationship Id="rId124" Type="http://schemas.openxmlformats.org/officeDocument/2006/relationships/chart" Target="../charts/chart124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11" Type="http://schemas.openxmlformats.org/officeDocument/2006/relationships/chart" Target="../charts/chart11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125" Type="http://schemas.openxmlformats.org/officeDocument/2006/relationships/chart" Target="../charts/chart125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2" Type="http://schemas.openxmlformats.org/officeDocument/2006/relationships/chart" Target="../charts/chart127.xml"/><Relationship Id="rId1" Type="http://schemas.openxmlformats.org/officeDocument/2006/relationships/chart" Target="../charts/chart126.xml"/><Relationship Id="rId4" Type="http://schemas.openxmlformats.org/officeDocument/2006/relationships/chart" Target="../charts/chart1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3637</xdr:row>
      <xdr:rowOff>76200</xdr:rowOff>
    </xdr:from>
    <xdr:to>
      <xdr:col>28</xdr:col>
      <xdr:colOff>215900</xdr:colOff>
      <xdr:row>3639</xdr:row>
      <xdr:rowOff>88900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xmlns="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>
          <a:extLst>
            <a:ext uri="{FF2B5EF4-FFF2-40B4-BE49-F238E27FC236}">
              <a16:creationId xmlns:a16="http://schemas.microsoft.com/office/drawing/2014/main" id="{00000000-0008-0000-0300-0000C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>
          <a:extLst>
            <a:ext uri="{FF2B5EF4-FFF2-40B4-BE49-F238E27FC236}">
              <a16:creationId xmlns:a16="http://schemas.microsoft.com/office/drawing/2014/main" id="{00000000-0008-0000-0300-0000C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>
          <a:extLst>
            <a:ext uri="{FF2B5EF4-FFF2-40B4-BE49-F238E27FC236}">
              <a16:creationId xmlns:a16="http://schemas.microsoft.com/office/drawing/2014/main" id="{00000000-0008-0000-0300-0000C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>
          <a:extLst>
            <a:ext uri="{FF2B5EF4-FFF2-40B4-BE49-F238E27FC236}">
              <a16:creationId xmlns:a16="http://schemas.microsoft.com/office/drawing/2014/main" id="{00000000-0008-0000-0300-0000C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>
          <a:extLst>
            <a:ext uri="{FF2B5EF4-FFF2-40B4-BE49-F238E27FC236}">
              <a16:creationId xmlns:a16="http://schemas.microsoft.com/office/drawing/2014/main" id="{00000000-0008-0000-0300-0000C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>
          <a:extLst>
            <a:ext uri="{FF2B5EF4-FFF2-40B4-BE49-F238E27FC236}">
              <a16:creationId xmlns:a16="http://schemas.microsoft.com/office/drawing/2014/main" id="{00000000-0008-0000-0300-0000C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>
          <a:extLst>
            <a:ext uri="{FF2B5EF4-FFF2-40B4-BE49-F238E27FC236}">
              <a16:creationId xmlns:a16="http://schemas.microsoft.com/office/drawing/2014/main" id="{00000000-0008-0000-0300-0000D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>
          <a:extLst>
            <a:ext uri="{FF2B5EF4-FFF2-40B4-BE49-F238E27FC236}">
              <a16:creationId xmlns:a16="http://schemas.microsoft.com/office/drawing/2014/main" id="{00000000-0008-0000-0300-0000D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>
          <a:extLst>
            <a:ext uri="{FF2B5EF4-FFF2-40B4-BE49-F238E27FC236}">
              <a16:creationId xmlns:a16="http://schemas.microsoft.com/office/drawing/2014/main" id="{00000000-0008-0000-0300-0000D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>
          <a:extLst>
            <a:ext uri="{FF2B5EF4-FFF2-40B4-BE49-F238E27FC236}">
              <a16:creationId xmlns:a16="http://schemas.microsoft.com/office/drawing/2014/main" id="{00000000-0008-0000-0300-0000D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>
          <a:extLst>
            <a:ext uri="{FF2B5EF4-FFF2-40B4-BE49-F238E27FC236}">
              <a16:creationId xmlns:a16="http://schemas.microsoft.com/office/drawing/2014/main" id="{00000000-0008-0000-0300-0000D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>
          <a:extLst>
            <a:ext uri="{FF2B5EF4-FFF2-40B4-BE49-F238E27FC236}">
              <a16:creationId xmlns:a16="http://schemas.microsoft.com/office/drawing/2014/main" id="{00000000-0008-0000-0300-0000D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>
          <a:extLst>
            <a:ext uri="{FF2B5EF4-FFF2-40B4-BE49-F238E27FC236}">
              <a16:creationId xmlns:a16="http://schemas.microsoft.com/office/drawing/2014/main" id="{00000000-0008-0000-0300-0000D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>
          <a:extLst>
            <a:ext uri="{FF2B5EF4-FFF2-40B4-BE49-F238E27FC236}">
              <a16:creationId xmlns:a16="http://schemas.microsoft.com/office/drawing/2014/main" id="{00000000-0008-0000-0300-0000D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>
          <a:extLst>
            <a:ext uri="{FF2B5EF4-FFF2-40B4-BE49-F238E27FC236}">
              <a16:creationId xmlns:a16="http://schemas.microsoft.com/office/drawing/2014/main" id="{00000000-0008-0000-0300-0000D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>
          <a:extLst>
            <a:ext uri="{FF2B5EF4-FFF2-40B4-BE49-F238E27FC236}">
              <a16:creationId xmlns:a16="http://schemas.microsoft.com/office/drawing/2014/main" id="{00000000-0008-0000-0300-0000D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>
          <a:extLst>
            <a:ext uri="{FF2B5EF4-FFF2-40B4-BE49-F238E27FC236}">
              <a16:creationId xmlns:a16="http://schemas.microsoft.com/office/drawing/2014/main" id="{00000000-0008-0000-0300-0000D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>
          <a:extLst>
            <a:ext uri="{FF2B5EF4-FFF2-40B4-BE49-F238E27FC236}">
              <a16:creationId xmlns:a16="http://schemas.microsoft.com/office/drawing/2014/main" id="{00000000-0008-0000-0300-0000D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11</xdr:col>
      <xdr:colOff>0</xdr:colOff>
      <xdr:row>47</xdr:row>
      <xdr:rowOff>127000</xdr:rowOff>
    </xdr:to>
    <xdr:graphicFrame macro="">
      <xdr:nvGraphicFramePr>
        <xdr:cNvPr id="3548" name="Chart 77">
          <a:extLst>
            <a:ext uri="{FF2B5EF4-FFF2-40B4-BE49-F238E27FC236}">
              <a16:creationId xmlns:a16="http://schemas.microsoft.com/office/drawing/2014/main" id="{00000000-0008-0000-0300-0000D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>
          <a:extLst>
            <a:ext uri="{FF2B5EF4-FFF2-40B4-BE49-F238E27FC236}">
              <a16:creationId xmlns:a16="http://schemas.microsoft.com/office/drawing/2014/main" id="{00000000-0008-0000-0300-0000D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>
          <a:extLst>
            <a:ext uri="{FF2B5EF4-FFF2-40B4-BE49-F238E27FC236}">
              <a16:creationId xmlns:a16="http://schemas.microsoft.com/office/drawing/2014/main" id="{00000000-0008-0000-0300-0000D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>
          <a:extLst>
            <a:ext uri="{FF2B5EF4-FFF2-40B4-BE49-F238E27FC236}">
              <a16:creationId xmlns:a16="http://schemas.microsoft.com/office/drawing/2014/main" id="{00000000-0008-0000-0300-0000D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>
          <a:extLst>
            <a:ext uri="{FF2B5EF4-FFF2-40B4-BE49-F238E27FC236}">
              <a16:creationId xmlns:a16="http://schemas.microsoft.com/office/drawing/2014/main" id="{00000000-0008-0000-0300-0000E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>
          <a:extLst>
            <a:ext uri="{FF2B5EF4-FFF2-40B4-BE49-F238E27FC236}">
              <a16:creationId xmlns:a16="http://schemas.microsoft.com/office/drawing/2014/main" id="{00000000-0008-0000-0300-0000E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>
          <a:extLst>
            <a:ext uri="{FF2B5EF4-FFF2-40B4-BE49-F238E27FC236}">
              <a16:creationId xmlns:a16="http://schemas.microsoft.com/office/drawing/2014/main" id="{00000000-0008-0000-0300-0000E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>
          <a:extLst>
            <a:ext uri="{FF2B5EF4-FFF2-40B4-BE49-F238E27FC236}">
              <a16:creationId xmlns:a16="http://schemas.microsoft.com/office/drawing/2014/main" id="{00000000-0008-0000-0300-0000E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>
          <a:extLst>
            <a:ext uri="{FF2B5EF4-FFF2-40B4-BE49-F238E27FC236}">
              <a16:creationId xmlns:a16="http://schemas.microsoft.com/office/drawing/2014/main" id="{00000000-0008-0000-0300-0000E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>
          <a:extLst>
            <a:ext uri="{FF2B5EF4-FFF2-40B4-BE49-F238E27FC236}">
              <a16:creationId xmlns:a16="http://schemas.microsoft.com/office/drawing/2014/main" id="{00000000-0008-0000-0300-0000E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>
          <a:extLst>
            <a:ext uri="{FF2B5EF4-FFF2-40B4-BE49-F238E27FC236}">
              <a16:creationId xmlns:a16="http://schemas.microsoft.com/office/drawing/2014/main" id="{00000000-0008-0000-0300-0000E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>
          <a:extLst>
            <a:ext uri="{FF2B5EF4-FFF2-40B4-BE49-F238E27FC236}">
              <a16:creationId xmlns:a16="http://schemas.microsoft.com/office/drawing/2014/main" id="{00000000-0008-0000-0300-0000E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>
          <a:extLst>
            <a:ext uri="{FF2B5EF4-FFF2-40B4-BE49-F238E27FC236}">
              <a16:creationId xmlns:a16="http://schemas.microsoft.com/office/drawing/2014/main" id="{00000000-0008-0000-0300-0000E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>
          <a:extLst>
            <a:ext uri="{FF2B5EF4-FFF2-40B4-BE49-F238E27FC236}">
              <a16:creationId xmlns:a16="http://schemas.microsoft.com/office/drawing/2014/main" id="{00000000-0008-0000-0300-0000E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>
          <a:extLst>
            <a:ext uri="{FF2B5EF4-FFF2-40B4-BE49-F238E27FC236}">
              <a16:creationId xmlns:a16="http://schemas.microsoft.com/office/drawing/2014/main" id="{00000000-0008-0000-0300-0000E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>
          <a:extLst>
            <a:ext uri="{FF2B5EF4-FFF2-40B4-BE49-F238E27FC236}">
              <a16:creationId xmlns:a16="http://schemas.microsoft.com/office/drawing/2014/main" id="{00000000-0008-0000-0300-0000E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>
          <a:extLst>
            <a:ext uri="{FF2B5EF4-FFF2-40B4-BE49-F238E27FC236}">
              <a16:creationId xmlns:a16="http://schemas.microsoft.com/office/drawing/2014/main" id="{00000000-0008-0000-0300-0000E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>
          <a:extLst>
            <a:ext uri="{FF2B5EF4-FFF2-40B4-BE49-F238E27FC236}">
              <a16:creationId xmlns:a16="http://schemas.microsoft.com/office/drawing/2014/main" id="{00000000-0008-0000-0300-0000E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>
          <a:extLst>
            <a:ext uri="{FF2B5EF4-FFF2-40B4-BE49-F238E27FC236}">
              <a16:creationId xmlns:a16="http://schemas.microsoft.com/office/drawing/2014/main" id="{00000000-0008-0000-0300-0000E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>
          <a:extLst>
            <a:ext uri="{FF2B5EF4-FFF2-40B4-BE49-F238E27FC236}">
              <a16:creationId xmlns:a16="http://schemas.microsoft.com/office/drawing/2014/main" id="{00000000-0008-0000-0300-0000E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>
          <a:extLst>
            <a:ext uri="{FF2B5EF4-FFF2-40B4-BE49-F238E27FC236}">
              <a16:creationId xmlns:a16="http://schemas.microsoft.com/office/drawing/2014/main" id="{00000000-0008-0000-0300-0000F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>
          <a:extLst>
            <a:ext uri="{FF2B5EF4-FFF2-40B4-BE49-F238E27FC236}">
              <a16:creationId xmlns:a16="http://schemas.microsoft.com/office/drawing/2014/main" id="{00000000-0008-0000-0300-0000F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>
          <a:extLst>
            <a:ext uri="{FF2B5EF4-FFF2-40B4-BE49-F238E27FC236}">
              <a16:creationId xmlns:a16="http://schemas.microsoft.com/office/drawing/2014/main" id="{00000000-0008-0000-0300-0000F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>
          <a:extLst>
            <a:ext uri="{FF2B5EF4-FFF2-40B4-BE49-F238E27FC236}">
              <a16:creationId xmlns:a16="http://schemas.microsoft.com/office/drawing/2014/main" id="{00000000-0008-0000-0300-0000F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>
          <a:extLst>
            <a:ext uri="{FF2B5EF4-FFF2-40B4-BE49-F238E27FC236}">
              <a16:creationId xmlns:a16="http://schemas.microsoft.com/office/drawing/2014/main" id="{00000000-0008-0000-0300-0000F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>
          <a:extLst>
            <a:ext uri="{FF2B5EF4-FFF2-40B4-BE49-F238E27FC236}">
              <a16:creationId xmlns:a16="http://schemas.microsoft.com/office/drawing/2014/main" id="{00000000-0008-0000-0300-0000F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>
          <a:extLst>
            <a:ext uri="{FF2B5EF4-FFF2-40B4-BE49-F238E27FC236}">
              <a16:creationId xmlns:a16="http://schemas.microsoft.com/office/drawing/2014/main" id="{00000000-0008-0000-0300-0000F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>
          <a:extLst>
            <a:ext uri="{FF2B5EF4-FFF2-40B4-BE49-F238E27FC236}">
              <a16:creationId xmlns:a16="http://schemas.microsoft.com/office/drawing/2014/main" id="{00000000-0008-0000-0300-0000F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>
          <a:extLst>
            <a:ext uri="{FF2B5EF4-FFF2-40B4-BE49-F238E27FC236}">
              <a16:creationId xmlns:a16="http://schemas.microsoft.com/office/drawing/2014/main" id="{00000000-0008-0000-0300-0000F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>
          <a:extLst>
            <a:ext uri="{FF2B5EF4-FFF2-40B4-BE49-F238E27FC236}">
              <a16:creationId xmlns:a16="http://schemas.microsoft.com/office/drawing/2014/main" id="{00000000-0008-0000-0300-0000F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>
          <a:extLst>
            <a:ext uri="{FF2B5EF4-FFF2-40B4-BE49-F238E27FC236}">
              <a16:creationId xmlns:a16="http://schemas.microsoft.com/office/drawing/2014/main" id="{00000000-0008-0000-0300-0000F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>
          <a:extLst>
            <a:ext uri="{FF2B5EF4-FFF2-40B4-BE49-F238E27FC236}">
              <a16:creationId xmlns:a16="http://schemas.microsoft.com/office/drawing/2014/main" id="{00000000-0008-0000-0300-0000F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>
          <a:extLst>
            <a:ext uri="{FF2B5EF4-FFF2-40B4-BE49-F238E27FC236}">
              <a16:creationId xmlns:a16="http://schemas.microsoft.com/office/drawing/2014/main" id="{00000000-0008-0000-0300-0000F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>
          <a:extLst>
            <a:ext uri="{FF2B5EF4-FFF2-40B4-BE49-F238E27FC236}">
              <a16:creationId xmlns:a16="http://schemas.microsoft.com/office/drawing/2014/main" id="{00000000-0008-0000-0300-0000F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>
          <a:extLst>
            <a:ext uri="{FF2B5EF4-FFF2-40B4-BE49-F238E27FC236}">
              <a16:creationId xmlns:a16="http://schemas.microsoft.com/office/drawing/2014/main" id="{00000000-0008-0000-0300-0000F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>
          <a:extLst>
            <a:ext uri="{FF2B5EF4-FFF2-40B4-BE49-F238E27FC236}">
              <a16:creationId xmlns:a16="http://schemas.microsoft.com/office/drawing/2014/main" id="{00000000-0008-0000-0300-0000F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>
          <a:extLst>
            <a:ext uri="{FF2B5EF4-FFF2-40B4-BE49-F238E27FC236}">
              <a16:creationId xmlns:a16="http://schemas.microsoft.com/office/drawing/2014/main" id="{00000000-0008-0000-0300-00000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>
          <a:extLst>
            <a:ext uri="{FF2B5EF4-FFF2-40B4-BE49-F238E27FC236}">
              <a16:creationId xmlns:a16="http://schemas.microsoft.com/office/drawing/2014/main" id="{00000000-0008-0000-0300-00000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>
          <a:extLst>
            <a:ext uri="{FF2B5EF4-FFF2-40B4-BE49-F238E27FC236}">
              <a16:creationId xmlns:a16="http://schemas.microsoft.com/office/drawing/2014/main" id="{00000000-0008-0000-0300-00000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>
          <a:extLst>
            <a:ext uri="{FF2B5EF4-FFF2-40B4-BE49-F238E27FC236}">
              <a16:creationId xmlns:a16="http://schemas.microsoft.com/office/drawing/2014/main" id="{00000000-0008-0000-0300-00000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>
          <a:extLst>
            <a:ext uri="{FF2B5EF4-FFF2-40B4-BE49-F238E27FC236}">
              <a16:creationId xmlns:a16="http://schemas.microsoft.com/office/drawing/2014/main" id="{00000000-0008-0000-0300-00000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>
          <a:extLst>
            <a:ext uri="{FF2B5EF4-FFF2-40B4-BE49-F238E27FC236}">
              <a16:creationId xmlns:a16="http://schemas.microsoft.com/office/drawing/2014/main" id="{00000000-0008-0000-0300-00000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>
          <a:extLst>
            <a:ext uri="{FF2B5EF4-FFF2-40B4-BE49-F238E27FC236}">
              <a16:creationId xmlns:a16="http://schemas.microsoft.com/office/drawing/2014/main" id="{00000000-0008-0000-0300-00000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>
          <a:extLst>
            <a:ext uri="{FF2B5EF4-FFF2-40B4-BE49-F238E27FC236}">
              <a16:creationId xmlns:a16="http://schemas.microsoft.com/office/drawing/2014/main" id="{00000000-0008-0000-0300-00000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>
          <a:extLst>
            <a:ext uri="{FF2B5EF4-FFF2-40B4-BE49-F238E27FC236}">
              <a16:creationId xmlns:a16="http://schemas.microsoft.com/office/drawing/2014/main" id="{00000000-0008-0000-0300-00000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>
          <a:extLst>
            <a:ext uri="{FF2B5EF4-FFF2-40B4-BE49-F238E27FC236}">
              <a16:creationId xmlns:a16="http://schemas.microsoft.com/office/drawing/2014/main" id="{00000000-0008-0000-0300-00000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>
          <a:extLst>
            <a:ext uri="{FF2B5EF4-FFF2-40B4-BE49-F238E27FC236}">
              <a16:creationId xmlns:a16="http://schemas.microsoft.com/office/drawing/2014/main" id="{00000000-0008-0000-0300-00000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>
          <a:extLst>
            <a:ext uri="{FF2B5EF4-FFF2-40B4-BE49-F238E27FC236}">
              <a16:creationId xmlns:a16="http://schemas.microsoft.com/office/drawing/2014/main" id="{00000000-0008-0000-0300-00000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>
          <a:extLst>
            <a:ext uri="{FF2B5EF4-FFF2-40B4-BE49-F238E27FC236}">
              <a16:creationId xmlns:a16="http://schemas.microsoft.com/office/drawing/2014/main" id="{00000000-0008-0000-0300-00000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>
          <a:extLst>
            <a:ext uri="{FF2B5EF4-FFF2-40B4-BE49-F238E27FC236}">
              <a16:creationId xmlns:a16="http://schemas.microsoft.com/office/drawing/2014/main" id="{00000000-0008-0000-0300-00000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>
          <a:extLst>
            <a:ext uri="{FF2B5EF4-FFF2-40B4-BE49-F238E27FC236}">
              <a16:creationId xmlns:a16="http://schemas.microsoft.com/office/drawing/2014/main" id="{00000000-0008-0000-0300-00000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>
          <a:extLst>
            <a:ext uri="{FF2B5EF4-FFF2-40B4-BE49-F238E27FC236}">
              <a16:creationId xmlns:a16="http://schemas.microsoft.com/office/drawing/2014/main" id="{00000000-0008-0000-0300-00000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>
          <a:extLst>
            <a:ext uri="{FF2B5EF4-FFF2-40B4-BE49-F238E27FC236}">
              <a16:creationId xmlns:a16="http://schemas.microsoft.com/office/drawing/2014/main" id="{00000000-0008-0000-0300-00001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>
          <a:extLst>
            <a:ext uri="{FF2B5EF4-FFF2-40B4-BE49-F238E27FC236}">
              <a16:creationId xmlns:a16="http://schemas.microsoft.com/office/drawing/2014/main" id="{00000000-0008-0000-0300-00001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>
          <a:extLst>
            <a:ext uri="{FF2B5EF4-FFF2-40B4-BE49-F238E27FC236}">
              <a16:creationId xmlns:a16="http://schemas.microsoft.com/office/drawing/2014/main" id="{00000000-0008-0000-0300-00001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>
          <a:extLst>
            <a:ext uri="{FF2B5EF4-FFF2-40B4-BE49-F238E27FC236}">
              <a16:creationId xmlns:a16="http://schemas.microsoft.com/office/drawing/2014/main" id="{00000000-0008-0000-0300-00001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>
          <a:extLst>
            <a:ext uri="{FF2B5EF4-FFF2-40B4-BE49-F238E27FC236}">
              <a16:creationId xmlns:a16="http://schemas.microsoft.com/office/drawing/2014/main" id="{00000000-0008-0000-0300-00001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>
          <a:extLst>
            <a:ext uri="{FF2B5EF4-FFF2-40B4-BE49-F238E27FC236}">
              <a16:creationId xmlns:a16="http://schemas.microsoft.com/office/drawing/2014/main" id="{00000000-0008-0000-0300-00001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>
          <a:extLst>
            <a:ext uri="{FF2B5EF4-FFF2-40B4-BE49-F238E27FC236}">
              <a16:creationId xmlns:a16="http://schemas.microsoft.com/office/drawing/2014/main" id="{00000000-0008-0000-0300-00001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>
          <a:extLst>
            <a:ext uri="{FF2B5EF4-FFF2-40B4-BE49-F238E27FC236}">
              <a16:creationId xmlns:a16="http://schemas.microsoft.com/office/drawing/2014/main" id="{00000000-0008-0000-0300-00001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>
          <a:extLst>
            <a:ext uri="{FF2B5EF4-FFF2-40B4-BE49-F238E27FC236}">
              <a16:creationId xmlns:a16="http://schemas.microsoft.com/office/drawing/2014/main" id="{00000000-0008-0000-0300-00001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>
          <a:extLst>
            <a:ext uri="{FF2B5EF4-FFF2-40B4-BE49-F238E27FC236}">
              <a16:creationId xmlns:a16="http://schemas.microsoft.com/office/drawing/2014/main" id="{00000000-0008-0000-0300-00001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>
          <a:extLst>
            <a:ext uri="{FF2B5EF4-FFF2-40B4-BE49-F238E27FC236}">
              <a16:creationId xmlns:a16="http://schemas.microsoft.com/office/drawing/2014/main" id="{00000000-0008-0000-0300-00001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>
          <a:extLst>
            <a:ext uri="{FF2B5EF4-FFF2-40B4-BE49-F238E27FC236}">
              <a16:creationId xmlns:a16="http://schemas.microsoft.com/office/drawing/2014/main" id="{00000000-0008-0000-0300-00001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>
          <a:extLst>
            <a:ext uri="{FF2B5EF4-FFF2-40B4-BE49-F238E27FC236}">
              <a16:creationId xmlns:a16="http://schemas.microsoft.com/office/drawing/2014/main" id="{00000000-0008-0000-0300-00001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>
          <a:extLst>
            <a:ext uri="{FF2B5EF4-FFF2-40B4-BE49-F238E27FC236}">
              <a16:creationId xmlns:a16="http://schemas.microsoft.com/office/drawing/2014/main" id="{00000000-0008-0000-0300-00001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>
          <a:extLst>
            <a:ext uri="{FF2B5EF4-FFF2-40B4-BE49-F238E27FC236}">
              <a16:creationId xmlns:a16="http://schemas.microsoft.com/office/drawing/2014/main" id="{00000000-0008-0000-0300-00001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>
          <a:extLst>
            <a:ext uri="{FF2B5EF4-FFF2-40B4-BE49-F238E27FC236}">
              <a16:creationId xmlns:a16="http://schemas.microsoft.com/office/drawing/2014/main" id="{00000000-0008-0000-0300-00001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>
          <a:extLst>
            <a:ext uri="{FF2B5EF4-FFF2-40B4-BE49-F238E27FC236}">
              <a16:creationId xmlns:a16="http://schemas.microsoft.com/office/drawing/2014/main" id="{00000000-0008-0000-0300-00002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>
          <a:extLst>
            <a:ext uri="{FF2B5EF4-FFF2-40B4-BE49-F238E27FC236}">
              <a16:creationId xmlns:a16="http://schemas.microsoft.com/office/drawing/2014/main" id="{00000000-0008-0000-0300-00002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>
          <a:extLst>
            <a:ext uri="{FF2B5EF4-FFF2-40B4-BE49-F238E27FC236}">
              <a16:creationId xmlns:a16="http://schemas.microsoft.com/office/drawing/2014/main" id="{00000000-0008-0000-0300-00002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>
          <a:extLst>
            <a:ext uri="{FF2B5EF4-FFF2-40B4-BE49-F238E27FC236}">
              <a16:creationId xmlns:a16="http://schemas.microsoft.com/office/drawing/2014/main" id="{00000000-0008-0000-0300-00002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>
          <a:extLst>
            <a:ext uri="{FF2B5EF4-FFF2-40B4-BE49-F238E27FC236}">
              <a16:creationId xmlns:a16="http://schemas.microsoft.com/office/drawing/2014/main" id="{00000000-0008-0000-0300-00002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>
          <a:extLst>
            <a:ext uri="{FF2B5EF4-FFF2-40B4-BE49-F238E27FC236}">
              <a16:creationId xmlns:a16="http://schemas.microsoft.com/office/drawing/2014/main" id="{00000000-0008-0000-0300-00002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>
          <a:extLst>
            <a:ext uri="{FF2B5EF4-FFF2-40B4-BE49-F238E27FC236}">
              <a16:creationId xmlns:a16="http://schemas.microsoft.com/office/drawing/2014/main" id="{00000000-0008-0000-0300-00002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>
          <a:extLst>
            <a:ext uri="{FF2B5EF4-FFF2-40B4-BE49-F238E27FC236}">
              <a16:creationId xmlns:a16="http://schemas.microsoft.com/office/drawing/2014/main" id="{00000000-0008-0000-0300-00002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>
          <a:extLst>
            <a:ext uri="{FF2B5EF4-FFF2-40B4-BE49-F238E27FC236}">
              <a16:creationId xmlns:a16="http://schemas.microsoft.com/office/drawing/2014/main" id="{00000000-0008-0000-0300-00002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>
          <a:extLst>
            <a:ext uri="{FF2B5EF4-FFF2-40B4-BE49-F238E27FC236}">
              <a16:creationId xmlns:a16="http://schemas.microsoft.com/office/drawing/2014/main" id="{00000000-0008-0000-0300-00002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>
          <a:extLst>
            <a:ext uri="{FF2B5EF4-FFF2-40B4-BE49-F238E27FC236}">
              <a16:creationId xmlns:a16="http://schemas.microsoft.com/office/drawing/2014/main" id="{00000000-0008-0000-0300-00002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>
          <a:extLst>
            <a:ext uri="{FF2B5EF4-FFF2-40B4-BE49-F238E27FC236}">
              <a16:creationId xmlns:a16="http://schemas.microsoft.com/office/drawing/2014/main" id="{00000000-0008-0000-0300-00002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>
          <a:extLst>
            <a:ext uri="{FF2B5EF4-FFF2-40B4-BE49-F238E27FC236}">
              <a16:creationId xmlns:a16="http://schemas.microsoft.com/office/drawing/2014/main" id="{00000000-0008-0000-0300-00002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>
          <a:extLst>
            <a:ext uri="{FF2B5EF4-FFF2-40B4-BE49-F238E27FC236}">
              <a16:creationId xmlns:a16="http://schemas.microsoft.com/office/drawing/2014/main" id="{00000000-0008-0000-0300-00002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>
          <a:extLst>
            <a:ext uri="{FF2B5EF4-FFF2-40B4-BE49-F238E27FC236}">
              <a16:creationId xmlns:a16="http://schemas.microsoft.com/office/drawing/2014/main" id="{00000000-0008-0000-0300-00002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>
          <a:extLst>
            <a:ext uri="{FF2B5EF4-FFF2-40B4-BE49-F238E27FC236}">
              <a16:creationId xmlns:a16="http://schemas.microsoft.com/office/drawing/2014/main" id="{00000000-0008-0000-03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>
          <a:extLst>
            <a:ext uri="{FF2B5EF4-FFF2-40B4-BE49-F238E27FC236}">
              <a16:creationId xmlns:a16="http://schemas.microsoft.com/office/drawing/2014/main" id="{00000000-0008-0000-0300-00003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>
          <a:extLst>
            <a:ext uri="{FF2B5EF4-FFF2-40B4-BE49-F238E27FC236}">
              <a16:creationId xmlns:a16="http://schemas.microsoft.com/office/drawing/2014/main" id="{00000000-0008-0000-0300-00003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>
          <a:extLst>
            <a:ext uri="{FF2B5EF4-FFF2-40B4-BE49-F238E27FC236}">
              <a16:creationId xmlns:a16="http://schemas.microsoft.com/office/drawing/2014/main" id="{00000000-0008-0000-0300-00003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>
          <a:extLst>
            <a:ext uri="{FF2B5EF4-FFF2-40B4-BE49-F238E27FC236}">
              <a16:creationId xmlns:a16="http://schemas.microsoft.com/office/drawing/2014/main" id="{00000000-0008-0000-0300-00003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>
          <a:extLst>
            <a:ext uri="{FF2B5EF4-FFF2-40B4-BE49-F238E27FC236}">
              <a16:creationId xmlns:a16="http://schemas.microsoft.com/office/drawing/2014/main" id="{00000000-0008-0000-0300-00003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>
          <a:extLst>
            <a:ext uri="{FF2B5EF4-FFF2-40B4-BE49-F238E27FC236}">
              <a16:creationId xmlns:a16="http://schemas.microsoft.com/office/drawing/2014/main" id="{00000000-0008-0000-0300-00003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>
          <a:extLst>
            <a:ext uri="{FF2B5EF4-FFF2-40B4-BE49-F238E27FC236}">
              <a16:creationId xmlns:a16="http://schemas.microsoft.com/office/drawing/2014/main" id="{00000000-0008-0000-0300-00003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>
          <a:extLst>
            <a:ext uri="{FF2B5EF4-FFF2-40B4-BE49-F238E27FC236}">
              <a16:creationId xmlns:a16="http://schemas.microsoft.com/office/drawing/2014/main" id="{00000000-0008-0000-0300-000037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>
          <a:extLst>
            <a:ext uri="{FF2B5EF4-FFF2-40B4-BE49-F238E27FC236}">
              <a16:creationId xmlns:a16="http://schemas.microsoft.com/office/drawing/2014/main" id="{00000000-0008-0000-0300-000038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>
          <a:extLst>
            <a:ext uri="{FF2B5EF4-FFF2-40B4-BE49-F238E27FC236}">
              <a16:creationId xmlns:a16="http://schemas.microsoft.com/office/drawing/2014/main" id="{00000000-0008-0000-0300-000039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>
          <a:extLst>
            <a:ext uri="{FF2B5EF4-FFF2-40B4-BE49-F238E27FC236}">
              <a16:creationId xmlns:a16="http://schemas.microsoft.com/office/drawing/2014/main" id="{00000000-0008-0000-0300-00003A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>
          <a:extLst>
            <a:ext uri="{FF2B5EF4-FFF2-40B4-BE49-F238E27FC236}">
              <a16:creationId xmlns:a16="http://schemas.microsoft.com/office/drawing/2014/main" id="{00000000-0008-0000-0300-00003B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>
          <a:extLst>
            <a:ext uri="{FF2B5EF4-FFF2-40B4-BE49-F238E27FC236}">
              <a16:creationId xmlns:a16="http://schemas.microsoft.com/office/drawing/2014/main" id="{00000000-0008-0000-0300-00003C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>
          <a:extLst>
            <a:ext uri="{FF2B5EF4-FFF2-40B4-BE49-F238E27FC236}">
              <a16:creationId xmlns:a16="http://schemas.microsoft.com/office/drawing/2014/main" id="{00000000-0008-0000-0300-00003D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>
          <a:extLst>
            <a:ext uri="{FF2B5EF4-FFF2-40B4-BE49-F238E27FC236}">
              <a16:creationId xmlns:a16="http://schemas.microsoft.com/office/drawing/2014/main" id="{00000000-0008-0000-0300-00003E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>
          <a:extLst>
            <a:ext uri="{FF2B5EF4-FFF2-40B4-BE49-F238E27FC236}">
              <a16:creationId xmlns:a16="http://schemas.microsoft.com/office/drawing/2014/main" id="{00000000-0008-0000-0300-00003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>
          <a:extLst>
            <a:ext uri="{FF2B5EF4-FFF2-40B4-BE49-F238E27FC236}">
              <a16:creationId xmlns:a16="http://schemas.microsoft.com/office/drawing/2014/main" id="{00000000-0008-0000-0300-000040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>
          <a:extLst>
            <a:ext uri="{FF2B5EF4-FFF2-40B4-BE49-F238E27FC236}">
              <a16:creationId xmlns:a16="http://schemas.microsoft.com/office/drawing/2014/main" id="{00000000-0008-0000-0300-000041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>
          <a:extLst>
            <a:ext uri="{FF2B5EF4-FFF2-40B4-BE49-F238E27FC236}">
              <a16:creationId xmlns:a16="http://schemas.microsoft.com/office/drawing/2014/main" id="{00000000-0008-0000-0300-000042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>
          <a:extLst>
            <a:ext uri="{FF2B5EF4-FFF2-40B4-BE49-F238E27FC236}">
              <a16:creationId xmlns:a16="http://schemas.microsoft.com/office/drawing/2014/main" id="{00000000-0008-0000-0300-000043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>
          <a:extLst>
            <a:ext uri="{FF2B5EF4-FFF2-40B4-BE49-F238E27FC236}">
              <a16:creationId xmlns:a16="http://schemas.microsoft.com/office/drawing/2014/main" id="{00000000-0008-0000-0300-000044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>
          <a:extLst>
            <a:ext uri="{FF2B5EF4-FFF2-40B4-BE49-F238E27FC236}">
              <a16:creationId xmlns:a16="http://schemas.microsoft.com/office/drawing/2014/main" id="{00000000-0008-0000-0300-000045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>
          <a:extLst>
            <a:ext uri="{FF2B5EF4-FFF2-40B4-BE49-F238E27FC236}">
              <a16:creationId xmlns:a16="http://schemas.microsoft.com/office/drawing/2014/main" id="{00000000-0008-0000-0300-000046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106</xdr:row>
      <xdr:rowOff>63500</xdr:rowOff>
    </xdr:from>
    <xdr:to>
      <xdr:col>4</xdr:col>
      <xdr:colOff>177800</xdr:colOff>
      <xdr:row>132</xdr:row>
      <xdr:rowOff>101600</xdr:rowOff>
    </xdr:to>
    <xdr:graphicFrame macro="">
      <xdr:nvGraphicFramePr>
        <xdr:cNvPr id="1048" name="Chart 12">
          <a:extLst>
            <a:ext uri="{FF2B5EF4-FFF2-40B4-BE49-F238E27FC236}">
              <a16:creationId xmlns:a16="http://schemas.microsoft.com/office/drawing/2014/main" id="{00000000-0008-0000-0700-000018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106</xdr:row>
      <xdr:rowOff>63500</xdr:rowOff>
    </xdr:from>
    <xdr:to>
      <xdr:col>8</xdr:col>
      <xdr:colOff>139700</xdr:colOff>
      <xdr:row>132</xdr:row>
      <xdr:rowOff>101600</xdr:rowOff>
    </xdr:to>
    <xdr:graphicFrame macro="">
      <xdr:nvGraphicFramePr>
        <xdr:cNvPr id="1049" name="Chart 13">
          <a:extLst>
            <a:ext uri="{FF2B5EF4-FFF2-40B4-BE49-F238E27FC236}">
              <a16:creationId xmlns:a16="http://schemas.microsoft.com/office/drawing/2014/main" id="{00000000-0008-0000-0700-000019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106</xdr:row>
      <xdr:rowOff>63500</xdr:rowOff>
    </xdr:from>
    <xdr:to>
      <xdr:col>12</xdr:col>
      <xdr:colOff>114300</xdr:colOff>
      <xdr:row>132</xdr:row>
      <xdr:rowOff>101600</xdr:rowOff>
    </xdr:to>
    <xdr:graphicFrame macro="">
      <xdr:nvGraphicFramePr>
        <xdr:cNvPr id="1050" name="Chart 14">
          <a:extLst>
            <a:ext uri="{FF2B5EF4-FFF2-40B4-BE49-F238E27FC236}">
              <a16:creationId xmlns:a16="http://schemas.microsoft.com/office/drawing/2014/main" id="{00000000-0008-0000-0700-00001A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80</xdr:row>
      <xdr:rowOff>0</xdr:rowOff>
    </xdr:from>
    <xdr:to>
      <xdr:col>10</xdr:col>
      <xdr:colOff>584200</xdr:colOff>
      <xdr:row>106</xdr:row>
      <xdr:rowOff>50800</xdr:rowOff>
    </xdr:to>
    <xdr:graphicFrame macro="">
      <xdr:nvGraphicFramePr>
        <xdr:cNvPr id="1051" name="Chart 15">
          <a:extLst>
            <a:ext uri="{FF2B5EF4-FFF2-40B4-BE49-F238E27FC236}">
              <a16:creationId xmlns:a16="http://schemas.microsoft.com/office/drawing/2014/main" id="{00000000-0008-0000-0700-00001B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P1" dT="2020-10-25T21:19:10.81" personId="{5DE40C4F-4D62-9246-B5C1-45C802787FB3}" id="{B1EFBFE3-1D86-954F-94F4-BC2935953454}">
    <text>Current Election FIPS.</text>
  </threadedComment>
  <threadedComment ref="CI738" dT="2020-10-31T18:36:52.71" personId="{5DE40C4F-4D62-9246-B5C1-45C802787FB3}" id="{F66DD96C-21F0-C944-BE10-569845414F8D}">
    <text>Shawn Howard</text>
  </threadedComment>
  <threadedComment ref="CJ738" dT="2020-10-31T18:37:05.78" personId="{5DE40C4F-4D62-9246-B5C1-45C802787FB3}" id="{38809625-3388-FD46-9659-3820B23682B8}">
    <text>James L Johnson Jr.</text>
  </threadedComment>
  <threadedComment ref="CK738" dT="2020-10-31T18:37:16.37" personId="{5DE40C4F-4D62-9246-B5C1-45C802787FB3}" id="{EA888D90-0058-F84D-A19F-B2470AE6BC2B}">
    <text>Abram Loeb</text>
  </threadedComment>
  <threadedComment ref="CL738" dT="2020-10-31T18:37:29.17" personId="{5DE40C4F-4D62-9246-B5C1-45C802787FB3}" id="{10B058D2-5311-7E40-9337-32B00CADDCD2}">
    <text>Valerie McCray</text>
  </threadedComment>
  <threadedComment ref="CM738" dT="2020-10-31T18:37:39.64" personId="{5DE40C4F-4D62-9246-B5C1-45C802787FB3}" id="{005083BB-5A30-D94D-B107-1DDF3BECB501}">
    <text xml:space="preserve">Deborah Rouse &amp; Sheila Marie Cannon </text>
  </threadedComment>
  <threadedComment ref="CN738" dT="2020-10-31T18:37:51.93" personId="{5DE40C4F-4D62-9246-B5C1-45C802787FB3}" id="{2DFECA54-218F-B24F-9083-C4123EC01C34}">
    <text>Joe Schriner</text>
  </threadedComment>
  <threadedComment ref="CO738" dT="2020-10-31T18:38:05.42" personId="{5DE40C4F-4D62-9246-B5C1-45C802787FB3}" id="{B2F5F570-B84B-E44D-99F0-22EA10FE1067}">
    <text>Christopher Stried</text>
  </threadedComment>
  <threadedComment ref="CP738" dT="2020-10-31T18:38:16.75" personId="{5DE40C4F-4D62-9246-B5C1-45C802787FB3}" id="{41A92099-2E49-FC4D-9EA9-10238330A5CC}">
    <text>Kasey Wells</text>
  </threadedComment>
  <threadedComment ref="CQ738" dT="2020-10-31T18:38:32.17" personId="{5DE40C4F-4D62-9246-B5C1-45C802787FB3}" id="{B6DA0B87-8B8F-ED42-98A1-056E4328DF24}">
    <text>Mitchell Williams</text>
  </threadedComment>
  <threadedComment ref="CH1247" dT="2020-10-29T23:51:49.93" personId="{5DE40C4F-4D62-9246-B5C1-45C802787FB3}" id="{B8F1D034-11F4-5F40-92A1-BE1E1482BCA9}">
    <text xml:space="preserve">Barbara Bellar </text>
  </threadedComment>
  <threadedComment ref="CI1247" dT="2020-10-29T23:52:04.02" personId="{5DE40C4F-4D62-9246-B5C1-45C802787FB3}" id="{2811FDAE-8FB1-2F41-8B9C-82932F4E12D1}">
    <text xml:space="preserve">Dennis Andrew Ball </text>
  </threadedComment>
  <threadedComment ref="CJ1247" dT="2020-10-29T23:52:16.56" personId="{5DE40C4F-4D62-9246-B5C1-45C802787FB3}" id="{DB8E8F8F-41AB-6749-B88D-329E72D96E36}">
    <text xml:space="preserve">Ryan Ehrenreich and Veronica Ehrenreich </text>
  </threadedComment>
  <threadedComment ref="CK1247" dT="2020-10-29T23:52:38.67" personId="{5DE40C4F-4D62-9246-B5C1-45C802787FB3}" id="{316BD24B-72CC-464E-AAAF-2F5EC862F49B}">
    <text xml:space="preserve">Randall Foltyniewkz </text>
  </threadedComment>
  <threadedComment ref="CL1247" dT="2020-10-29T23:52:52.35" personId="{5DE40C4F-4D62-9246-B5C1-45C802787FB3}" id="{E7A49428-D67B-1547-99CD-56353AF62CFA}">
    <text xml:space="preserve">Shawn Howard </text>
  </threadedComment>
  <threadedComment ref="CM1247" dT="2020-10-29T23:53:02.93" personId="{5DE40C4F-4D62-9246-B5C1-45C802787FB3}" id="{7483DCD9-A0DA-214A-ABB8-BB244A9FD5B6}">
    <text xml:space="preserve">Johnson Lee </text>
  </threadedComment>
  <threadedComment ref="CN1247" dT="2020-10-29T23:53:16.40" personId="{5DE40C4F-4D62-9246-B5C1-45C802787FB3}" id="{8F9BE994-E59D-7A4B-8FBF-A71AF19CCE24}">
    <text>Susan B. Lochocki</text>
  </threadedComment>
  <threadedComment ref="CO1247" dT="2020-10-29T23:53:50.91" personId="{5DE40C4F-4D62-9246-B5C1-45C802787FB3}" id="{5DE1BDE7-3E0B-EB4A-8D84-C4F4F4A1BA6E}">
    <text xml:space="preserve">Albert Raley </text>
  </threadedComment>
  <threadedComment ref="CP1247" dT="2020-10-29T23:54:00.39" personId="{5DE40C4F-4D62-9246-B5C1-45C802787FB3}" id="{9AD03A2C-D90F-DA46-BADC-23E91B80ACEA}">
    <text xml:space="preserve">Deborah Rouse and Sheila Cannon </text>
  </threadedComment>
  <threadedComment ref="CQ1247" dT="2020-10-29T23:54:14.85" personId="{5DE40C4F-4D62-9246-B5C1-45C802787FB3}" id="{0A68CF09-9443-1D4A-A734-62841394744D}">
    <text xml:space="preserve">Benjamin Schwalb </text>
  </threadedComment>
  <threadedComment ref="CR1247" dT="2020-10-29T23:54:35.48" personId="{5DE40C4F-4D62-9246-B5C1-45C802787FB3}" id="{A1571CFF-D0C0-B64E-B9B9-CDC34AFDC8EF}">
    <text>Peter W. Sherrill</text>
  </threadedComment>
  <threadedComment ref="CS1247" dT="2020-10-29T23:54:52.12" personId="{5DE40C4F-4D62-9246-B5C1-45C802787FB3}" id="{78052FF0-B233-8646-A405-D9B4420EFDA2}">
    <text>Edward Shlikas</text>
  </threadedComment>
  <threadedComment ref="CT1247" dT="2020-10-29T23:55:05.94" personId="{5DE40C4F-4D62-9246-B5C1-45C802787FB3}" id="{2F68C0E0-CF5E-1D43-90B7-2D9703073467}">
    <text>Mary Ruth Caro Simmons and Sherrie Dow</text>
  </threadedComment>
  <threadedComment ref="CU1247" dT="2020-10-29T23:55:22.01" personId="{5DE40C4F-4D62-9246-B5C1-45C802787FB3}" id="{F7D08372-77DD-5D4B-BDA9-84DA026AFE51}">
    <text>Sharon Wallace and Karen M. Short</text>
  </threadedComment>
  <threadedComment ref="CV1247" dT="2020-10-29T23:55:38.25" personId="{5DE40C4F-4D62-9246-B5C1-45C802787FB3}" id="{EA91F15A-3B11-FD4C-B0E7-D79A1193C5C2}">
    <text>Kasey Wells</text>
  </threadedComment>
  <threadedComment ref="CH1547" dT="2020-10-30T18:41:21.79" personId="{5DE40C4F-4D62-9246-B5C1-45C802787FB3}" id="{9DE36007-F801-914F-8FFA-30B78DD44440}">
    <text>Kasey Wells/Rachel Wells</text>
  </threadedComment>
  <threadedComment ref="CH2624" dT="2020-10-30T18:39:35.92" personId="{5DE40C4F-4D62-9246-B5C1-45C802787FB3}" id="{45BB9457-7E4B-4F45-A565-7CADC98F0369}">
    <text>Todd Cella/Tim Cella</text>
  </threadedComment>
  <threadedComment ref="CI2624" dT="2020-10-30T18:39:57.43" personId="{5DE40C4F-4D62-9246-B5C1-45C802787FB3}" id="{31B39C97-2B32-294B-B785-5CFAD2FBD6D9}">
    <text>Jesse Cuellar/Jimmy Monreal</text>
  </threadedComment>
  <threadedComment ref="CJ2624" dT="2020-10-30T18:40:37.75" personId="{5DE40C4F-4D62-9246-B5C1-45C802787FB3}" id="{6D955927-28FE-0942-B148-68C860556F8E}">
    <text>Abram Loeb/Jennifer Jairala</text>
  </threadedComment>
  <threadedComment ref="CK2624" dT="2020-10-30T18:41:02.70" personId="{5DE40C4F-4D62-9246-B5C1-45C802787FB3}" id="{AD0DD7C4-204A-8446-B6AE-28BF51C53161}">
    <text>Robert Morrow/Anne Beckett</text>
  </threadedComment>
  <threadedComment ref="CL2624" dT="2020-10-30T18:41:21.79" personId="{5DE40C4F-4D62-9246-B5C1-45C802787FB3}" id="{86DA5937-2449-B14D-B58E-B8B7BEB50107}">
    <text>Kasey Wells/Rachel Wells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results.vote.wa.gov/results/20201103/president-vice-president_bycounty.html" TargetMode="External"/><Relationship Id="rId18" Type="http://schemas.openxmlformats.org/officeDocument/2006/relationships/hyperlink" Target="https://www.elections.alaska.gov/results/20GENR/index.php" TargetMode="External"/><Relationship Id="rId26" Type="http://schemas.openxmlformats.org/officeDocument/2006/relationships/hyperlink" Target="https://sos.vermont.gov/media/heqnbco5/generalofficialresults.pdf" TargetMode="External"/><Relationship Id="rId39" Type="http://schemas.openxmlformats.org/officeDocument/2006/relationships/hyperlink" Target="https://mielections.us/election/results/2020GEN_CENR.html" TargetMode="External"/><Relationship Id="rId21" Type="http://schemas.openxmlformats.org/officeDocument/2006/relationships/hyperlink" Target="https://electionresults.nebraska.gov/resultsCTY.aspx?type=PRS&amp;rid=11232&amp;osn=90&amp;map=CTY" TargetMode="External"/><Relationship Id="rId34" Type="http://schemas.openxmlformats.org/officeDocument/2006/relationships/hyperlink" Target="https://results.elections.myflorida.com/Index.asp?ElectionDate=11/3/2020&amp;DATAMODE=" TargetMode="External"/><Relationship Id="rId42" Type="http://schemas.openxmlformats.org/officeDocument/2006/relationships/hyperlink" Target="https://www.sos.state.mn.us/media/4361/mn-2020-state-general-canvassing-report-2pm.pdf" TargetMode="External"/><Relationship Id="rId47" Type="http://schemas.openxmlformats.org/officeDocument/2006/relationships/hyperlink" Target="https://liveresults.ohiosos.gov/" TargetMode="External"/><Relationship Id="rId50" Type="http://schemas.openxmlformats.org/officeDocument/2006/relationships/hyperlink" Target="https://www.sos.alabama.gov/sites/default/files/election-2020/Final%20Canvass%20of%20Results-Merged.pdf" TargetMode="External"/><Relationship Id="rId55" Type="http://schemas.openxmlformats.org/officeDocument/2006/relationships/hyperlink" Target="https://sdsos.gov/elections-voting/assets/2020GeneralStateCanvassFinal&amp;Certificate.pdf" TargetMode="External"/><Relationship Id="rId7" Type="http://schemas.openxmlformats.org/officeDocument/2006/relationships/hyperlink" Target="https://er.ncsbe.gov/contest_details.html?election_dt=11/03/2020&amp;county_id=0&amp;contest_id=1373" TargetMode="External"/><Relationship Id="rId12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17" Type="http://schemas.openxmlformats.org/officeDocument/2006/relationships/hyperlink" Target="https://enr.sos.mo.gov/PickaRace.aspx" TargetMode="External"/><Relationship Id="rId25" Type="http://schemas.openxmlformats.org/officeDocument/2006/relationships/hyperlink" Target="https://sos.nh.gov/elections/elections/election-results/2020/general-election/" TargetMode="External"/><Relationship Id="rId33" Type="http://schemas.openxmlformats.org/officeDocument/2006/relationships/hyperlink" Target="https://results.enr.clarityelections.com/GA/105369/" TargetMode="External"/><Relationship Id="rId38" Type="http://schemas.openxmlformats.org/officeDocument/2006/relationships/hyperlink" Target="https://results.enr.clarityelections.com/AR/106124" TargetMode="External"/><Relationship Id="rId46" Type="http://schemas.openxmlformats.org/officeDocument/2006/relationships/hyperlink" Target="https://voteinfo.utah.gov/wp-content/uploads/sites/42/2020/11/2020-General-Election-Canvass.pdf" TargetMode="External"/><Relationship Id="rId2" Type="http://schemas.openxmlformats.org/officeDocument/2006/relationships/hyperlink" Target="https://results.enr.clarityelections.com/CO/105975/" TargetMode="External"/><Relationship Id="rId16" Type="http://schemas.openxmlformats.org/officeDocument/2006/relationships/hyperlink" Target="https://results.oregonvotes.gov/resultsSW.aspx?type=FED&amp;map=CTY" TargetMode="External"/><Relationship Id="rId20" Type="http://schemas.openxmlformats.org/officeDocument/2006/relationships/hyperlink" Target="https://electionresults.iowa.gov/IA/106279" TargetMode="External"/><Relationship Id="rId29" Type="http://schemas.openxmlformats.org/officeDocument/2006/relationships/hyperlink" Target="https://results.okelections.us/OKER/?elecDate=20201103" TargetMode="External"/><Relationship Id="rId41" Type="http://schemas.openxmlformats.org/officeDocument/2006/relationships/hyperlink" Target="https://electionstats.state.ma.us/elections/view/140751/" TargetMode="External"/><Relationship Id="rId54" Type="http://schemas.openxmlformats.org/officeDocument/2006/relationships/hyperlink" Target="http://electionresults.sd.gov/resultsSW.aspx?type=SWR&amp;map=CTY" TargetMode="External"/><Relationship Id="rId1" Type="http://schemas.openxmlformats.org/officeDocument/2006/relationships/hyperlink" Target="https://results.arizona.vote/" TargetMode="External"/><Relationship Id="rId6" Type="http://schemas.openxmlformats.org/officeDocument/2006/relationships/hyperlink" Target="https://elections.maryland.gov/elections/2020/results/general/gen_detail_results_2020_4_BOT001-.html" TargetMode="External"/><Relationship Id="rId11" Type="http://schemas.openxmlformats.org/officeDocument/2006/relationships/hyperlink" Target="https://www.elections.tn.gov/county-results.php?OfficeByCounty=United%20States%20President" TargetMode="External"/><Relationship Id="rId24" Type="http://schemas.openxmlformats.org/officeDocument/2006/relationships/hyperlink" Target="https://electionresults.dcboe.org/election_results/2020-General-Election" TargetMode="External"/><Relationship Id="rId32" Type="http://schemas.openxmlformats.org/officeDocument/2006/relationships/hyperlink" Target="https://www.enr-scvotes.org/SC/106502/" TargetMode="External"/><Relationship Id="rId37" Type="http://schemas.openxmlformats.org/officeDocument/2006/relationships/hyperlink" Target="https://results.elections.virginia.gov/vaelections/2020%20November%20General/Site/President_and_Vice_President.html" TargetMode="External"/><Relationship Id="rId40" Type="http://schemas.openxmlformats.org/officeDocument/2006/relationships/hyperlink" Target="https://electionresults.sos.state.mn.us/Results/Index?ersElectionId=136&amp;scenario=President&amp;electionDate=11%2F3%2F2020%2012%3A00%3A00%20AM" TargetMode="External"/><Relationship Id="rId45" Type="http://schemas.openxmlformats.org/officeDocument/2006/relationships/hyperlink" Target="https://electionresults.utah.gov/elections/countyCount/399789495" TargetMode="External"/><Relationship Id="rId53" Type="http://schemas.openxmlformats.org/officeDocument/2006/relationships/hyperlink" Target="https://www.nvsos.gov/SOSelectionPages/results/2020StateWideGeneral/ElectionSummary.aspx" TargetMode="External"/><Relationship Id="rId5" Type="http://schemas.openxmlformats.org/officeDocument/2006/relationships/hyperlink" Target="https://www.livevoterturnout.com/Idaho/LiveResults/1/en/Index_113.html" TargetMode="External"/><Relationship Id="rId15" Type="http://schemas.openxmlformats.org/officeDocument/2006/relationships/hyperlink" Target="https://nyenr.elections.ny.gov/home.aspx" TargetMode="External"/><Relationship Id="rId23" Type="http://schemas.openxmlformats.org/officeDocument/2006/relationships/hyperlink" Target="https://electionresults.sos.ca.gov/returns/president" TargetMode="External"/><Relationship Id="rId28" Type="http://schemas.openxmlformats.org/officeDocument/2006/relationships/hyperlink" Target="https://sos.wyo.gov/Elections/Docs/2020/Results/General/2020_General_Statewide_Candidates_Summary.pdf" TargetMode="External"/><Relationship Id="rId36" Type="http://schemas.openxmlformats.org/officeDocument/2006/relationships/hyperlink" Target="https://results.sos.nd.gov/ResultsSW.aspx?text=All&amp;type=SW&amp;map=CTY" TargetMode="External"/><Relationship Id="rId49" Type="http://schemas.openxmlformats.org/officeDocument/2006/relationships/hyperlink" Target="https://www2.alabamavotes.gov/electionnight/statewideResultsByContest.aspx?ecode=1001030" TargetMode="External"/><Relationship Id="rId57" Type="http://schemas.openxmlformats.org/officeDocument/2006/relationships/comments" Target="../comments4.xml"/><Relationship Id="rId10" Type="http://schemas.openxmlformats.org/officeDocument/2006/relationships/hyperlink" Target="https://www.ri.gov/election/results/2020/general_election/" TargetMode="External"/><Relationship Id="rId19" Type="http://schemas.openxmlformats.org/officeDocument/2006/relationships/hyperlink" Target="https://ent.sos.ks.gov/national.html" TargetMode="External"/><Relationship Id="rId31" Type="http://schemas.openxmlformats.org/officeDocument/2006/relationships/hyperlink" Target="https://elections.delaware.gov/results/html/index.shtml?electionId=GE2020" TargetMode="External"/><Relationship Id="rId44" Type="http://schemas.openxmlformats.org/officeDocument/2006/relationships/hyperlink" Target="https://elect.ky.gov/results/2020-2029/Documents/2020%20General%20Election%20Results.pdf" TargetMode="External"/><Relationship Id="rId52" Type="http://schemas.openxmlformats.org/officeDocument/2006/relationships/hyperlink" Target="https://silverstateelection.nv.gov/USPresidential/" TargetMode="External"/><Relationship Id="rId4" Type="http://schemas.openxmlformats.org/officeDocument/2006/relationships/hyperlink" Target="https://elections.hawaii.gov/wp-content/uploads/media.txt" TargetMode="External"/><Relationship Id="rId9" Type="http://schemas.openxmlformats.org/officeDocument/2006/relationships/hyperlink" Target="https://electionreturns.pa.gov/General/CountyBreakDownResults?officeId=1&amp;districtId=1&amp;ElectionID=undefined&amp;ElectionType=undefined&amp;IsActive=undefined" TargetMode="External"/><Relationship Id="rId14" Type="http://schemas.openxmlformats.org/officeDocument/2006/relationships/hyperlink" Target="https://results.enr.clarityelections.com/WV/106210/web.262169/" TargetMode="External"/><Relationship Id="rId22" Type="http://schemas.openxmlformats.org/officeDocument/2006/relationships/hyperlink" Target="https://electionresults.mt.gov/resultsSW.aspx?type=FED&amp;map=CTY" TargetMode="External"/><Relationship Id="rId27" Type="http://schemas.openxmlformats.org/officeDocument/2006/relationships/hyperlink" Target="https://electionresults.vermont.gov/Index.html" TargetMode="External"/><Relationship Id="rId30" Type="http://schemas.openxmlformats.org/officeDocument/2006/relationships/hyperlink" Target="http://elections.delaware.gov/results/data/stwoff_kns.txt" TargetMode="External"/><Relationship Id="rId35" Type="http://schemas.openxmlformats.org/officeDocument/2006/relationships/hyperlink" Target="https://voterportal.sos.la.gov/Graphical" TargetMode="External"/><Relationship Id="rId43" Type="http://schemas.openxmlformats.org/officeDocument/2006/relationships/hyperlink" Target="https://results.enr.clarityelections.com/KY/106379/" TargetMode="External"/><Relationship Id="rId48" Type="http://schemas.openxmlformats.org/officeDocument/2006/relationships/hyperlink" Target="https://www.ohiosos.gov/elections/election-results-and-data/2020/" TargetMode="External"/><Relationship Id="rId56" Type="http://schemas.openxmlformats.org/officeDocument/2006/relationships/vmlDrawing" Target="../drawings/vmlDrawing4.vml"/><Relationship Id="rId8" Type="http://schemas.openxmlformats.org/officeDocument/2006/relationships/hyperlink" Target="https://enr.indianavoters.in.gov/site/index.html" TargetMode="External"/><Relationship Id="rId51" Type="http://schemas.openxmlformats.org/officeDocument/2006/relationships/hyperlink" Target="https://electionresults.sos.state.nm.us/resultsSW.aspx?type=FED&amp;map=CTY" TargetMode="External"/><Relationship Id="rId3" Type="http://schemas.openxmlformats.org/officeDocument/2006/relationships/hyperlink" Target="https://ctemspublic.pcctg.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ECBC-361F-B24B-A640-671358829660}">
  <dimension ref="A1:C16"/>
  <sheetViews>
    <sheetView workbookViewId="0">
      <selection activeCell="A16" sqref="A16"/>
    </sheetView>
  </sheetViews>
  <sheetFormatPr defaultColWidth="11.5546875" defaultRowHeight="13.2"/>
  <sheetData>
    <row r="1" spans="1:3">
      <c r="A1" s="8" t="s">
        <v>4022</v>
      </c>
    </row>
    <row r="2" spans="1:3">
      <c r="A2" s="8" t="s">
        <v>4017</v>
      </c>
    </row>
    <row r="3" spans="1:3">
      <c r="A3" t="s">
        <v>4018</v>
      </c>
    </row>
    <row r="5" spans="1:3">
      <c r="A5" t="s">
        <v>4019</v>
      </c>
      <c r="B5" s="107">
        <v>0.6</v>
      </c>
    </row>
    <row r="6" spans="1:3">
      <c r="A6" t="s">
        <v>2126</v>
      </c>
      <c r="B6" s="123">
        <v>42701</v>
      </c>
    </row>
    <row r="10" spans="1:3">
      <c r="A10" s="62" t="s">
        <v>3222</v>
      </c>
      <c r="B10" s="8"/>
      <c r="C10" s="8"/>
    </row>
    <row r="11" spans="1:3">
      <c r="B11" s="102">
        <v>1</v>
      </c>
      <c r="C11" t="s">
        <v>4020</v>
      </c>
    </row>
    <row r="12" spans="1:3">
      <c r="C12" t="s">
        <v>3882</v>
      </c>
    </row>
    <row r="13" spans="1:3">
      <c r="C13" t="s">
        <v>4021</v>
      </c>
    </row>
    <row r="16" spans="1:3">
      <c r="A16" s="62" t="s">
        <v>4120</v>
      </c>
    </row>
  </sheetData>
  <dataValidations count="1">
    <dataValidation type="list" allowBlank="1" showInputMessage="1" showErrorMessage="1" sqref="B11" xr:uid="{E9DA34E2-EB83-4C43-AC68-E140EC7601D0}">
      <formula1>AS12:AS13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C54" sqref="C54"/>
    </sheetView>
  </sheetViews>
  <sheetFormatPr defaultColWidth="11.5546875" defaultRowHeight="13.2"/>
  <cols>
    <col min="1" max="1" width="14.88671875" customWidth="1"/>
    <col min="2" max="2" width="6.6640625" customWidth="1"/>
    <col min="3" max="3" width="11.6640625" customWidth="1"/>
    <col min="4" max="6" width="3.6640625" customWidth="1"/>
    <col min="7" max="9" width="2.109375" style="70" customWidth="1"/>
    <col min="10" max="11" width="9.6640625" customWidth="1"/>
    <col min="13" max="13" width="10.6640625" style="2"/>
    <col min="18" max="25" width="8.6640625" customWidth="1"/>
    <col min="26" max="29" width="7.6640625" customWidth="1"/>
    <col min="30" max="30" width="8.6640625" customWidth="1"/>
    <col min="31" max="88" width="7.6640625" customWidth="1"/>
    <col min="90" max="90" width="3.88671875" customWidth="1"/>
    <col min="91" max="91" width="4.6640625" customWidth="1"/>
    <col min="92" max="95" width="1.6640625" customWidth="1"/>
    <col min="96" max="96" width="2.6640625" customWidth="1"/>
    <col min="101" max="101" width="4" customWidth="1"/>
    <col min="102" max="102" width="4.33203125" customWidth="1"/>
  </cols>
  <sheetData>
    <row r="1" spans="1:102">
      <c r="A1" t="s">
        <v>710</v>
      </c>
      <c r="B1" s="70" t="s">
        <v>325</v>
      </c>
      <c r="C1" s="27" t="s">
        <v>325</v>
      </c>
      <c r="D1" s="164" t="s">
        <v>851</v>
      </c>
      <c r="E1" s="164"/>
      <c r="F1" s="164"/>
      <c r="G1" s="166" t="s">
        <v>453</v>
      </c>
      <c r="H1" s="166"/>
      <c r="I1" s="166"/>
      <c r="J1" s="161" t="s">
        <v>1913</v>
      </c>
      <c r="K1" s="165"/>
      <c r="L1" s="167" t="str">
        <f>Candidates!H2</f>
        <v>Biden</v>
      </c>
      <c r="M1" s="167"/>
      <c r="N1" s="168" t="str">
        <f>Candidates!H3</f>
        <v>Trump</v>
      </c>
      <c r="O1" s="165"/>
      <c r="P1" s="169" t="str">
        <f>Candidates!H4</f>
        <v>Pierce</v>
      </c>
      <c r="Q1" s="170"/>
      <c r="R1" s="161" t="str">
        <f>Candidates!H5</f>
        <v>Jorgensen</v>
      </c>
      <c r="S1" s="165"/>
      <c r="T1" s="161" t="str">
        <f>Candidates!H6</f>
        <v>Hawkins</v>
      </c>
      <c r="U1" s="165"/>
      <c r="V1" s="161" t="str">
        <f>Candidates!H7</f>
        <v>Blankenship</v>
      </c>
      <c r="W1" s="165"/>
      <c r="X1" s="161" t="str">
        <f>Candidates!H8</f>
        <v>de la Fuente</v>
      </c>
      <c r="Y1" s="165"/>
      <c r="Z1" s="161" t="str">
        <f>Candidates!H9</f>
        <v>West</v>
      </c>
      <c r="AA1" s="161"/>
      <c r="AB1" s="161" t="str">
        <f>Candidates!H10</f>
        <v>LaRiva</v>
      </c>
      <c r="AC1" s="165"/>
      <c r="AD1" s="161" t="str">
        <f>Candidates!H11</f>
        <v>Write-ins</v>
      </c>
      <c r="AE1" s="165"/>
      <c r="AF1" s="161" t="str">
        <f>Candidates!H12</f>
        <v>Kennedy</v>
      </c>
      <c r="AG1" s="161"/>
      <c r="AH1" s="161" t="str">
        <f>Candidates!H13</f>
        <v>Myers</v>
      </c>
      <c r="AI1" s="161"/>
      <c r="AJ1" s="161" t="str">
        <f>Candidates!H14</f>
        <v>Carroll</v>
      </c>
      <c r="AK1" s="161"/>
      <c r="AL1" s="161" t="str">
        <f>Candidates!H15</f>
        <v>Collins</v>
      </c>
      <c r="AM1" s="165"/>
      <c r="AN1" s="161" t="str">
        <f>Candidates!H16</f>
        <v>Huber</v>
      </c>
      <c r="AO1" s="161"/>
      <c r="AP1" s="161" t="str">
        <f>Candidates!H17</f>
        <v>Segal</v>
      </c>
      <c r="AQ1" s="165"/>
      <c r="AR1" s="161" t="str">
        <f>Candidates!H18</f>
        <v>Janos</v>
      </c>
      <c r="AS1" s="165"/>
      <c r="AT1" s="161" t="str">
        <f>Candidates!H19</f>
        <v>Kopitke</v>
      </c>
      <c r="AU1" s="165"/>
      <c r="AV1" s="161" t="str">
        <f>Candidates!H20</f>
        <v>Hunter</v>
      </c>
      <c r="AW1" s="161"/>
      <c r="AX1" s="161" t="str">
        <f>Candidates!H21</f>
        <v>Kishore</v>
      </c>
      <c r="AY1" s="161"/>
      <c r="AZ1" s="161" t="str">
        <f>Candidates!H22</f>
        <v>Hammons</v>
      </c>
      <c r="BA1" s="161"/>
      <c r="BB1" s="161" t="str">
        <f>Candidates!H23</f>
        <v>Boddie</v>
      </c>
      <c r="BC1" s="161"/>
      <c r="BD1" s="161" t="str">
        <f>Candidates!H24</f>
        <v>Charles</v>
      </c>
      <c r="BE1" s="161"/>
      <c r="BF1" s="161" t="str">
        <f>Candidates!H25</f>
        <v>Duncan</v>
      </c>
      <c r="BG1" s="161"/>
      <c r="BH1" s="161" t="str">
        <f>Candidates!H26</f>
        <v>Hoefling</v>
      </c>
      <c r="BI1" s="161"/>
      <c r="BJ1" s="161" t="str">
        <f>Candidates!H27</f>
        <v>Jacob-Fambro</v>
      </c>
      <c r="BK1" s="161"/>
      <c r="BL1" s="161" t="str">
        <f>Candidates!H28</f>
        <v>King</v>
      </c>
      <c r="BM1" s="161"/>
      <c r="BN1" s="161" t="str">
        <f>Candidates!H29</f>
        <v>LaFontaine</v>
      </c>
      <c r="BO1" s="161"/>
      <c r="BP1" s="161" t="str">
        <f>Candidates!H30</f>
        <v>McCormic</v>
      </c>
      <c r="BQ1" s="161"/>
      <c r="BR1" s="161" t="str">
        <f>Candidates!H31</f>
        <v>McHugh</v>
      </c>
      <c r="BS1" s="161"/>
      <c r="BT1" s="161" t="str">
        <f>Candidates!H32</f>
        <v>Paige</v>
      </c>
      <c r="BU1" s="161"/>
      <c r="BV1" s="161" t="str">
        <f>Candidates!H33</f>
        <v>Scalf</v>
      </c>
      <c r="BW1" s="161"/>
      <c r="BX1" s="161" t="str">
        <f>Candidates!H34</f>
        <v>Scott</v>
      </c>
      <c r="BY1" s="161"/>
      <c r="BZ1" s="161" t="str">
        <f>Candidates!H35</f>
        <v>Simmons</v>
      </c>
      <c r="CA1" s="161"/>
      <c r="CB1" s="161" t="str">
        <f>Candidates!H36</f>
        <v>Swing</v>
      </c>
      <c r="CC1" s="161"/>
      <c r="CD1" s="161" t="str">
        <f>Candidates!H37</f>
        <v>Tittle</v>
      </c>
      <c r="CE1" s="161"/>
      <c r="CF1" s="161" t="str">
        <f>Candidates!H38</f>
        <v>None</v>
      </c>
      <c r="CG1" s="161"/>
      <c r="CH1" s="161" t="str">
        <f>Candidates!H39</f>
        <v>Gammon</v>
      </c>
      <c r="CI1" s="161"/>
      <c r="CJ1" s="1"/>
      <c r="CK1" s="1"/>
      <c r="CN1" s="15" t="str">
        <f>LEFT(R1,1)</f>
        <v>J</v>
      </c>
      <c r="CO1" s="15" t="str">
        <f>LEFT(T1,1)</f>
        <v>H</v>
      </c>
      <c r="CP1" s="15" t="str">
        <f>LEFT(X1,1)</f>
        <v>d</v>
      </c>
      <c r="CQ1" s="15" t="str">
        <f>LEFT(V1,1)</f>
        <v>B</v>
      </c>
    </row>
    <row r="2" spans="1:102" s="29" customFormat="1">
      <c r="B2" s="53" t="s">
        <v>851</v>
      </c>
      <c r="C2" s="31" t="s">
        <v>2007</v>
      </c>
      <c r="D2" s="30" t="s">
        <v>611</v>
      </c>
      <c r="E2" s="30" t="s">
        <v>3142</v>
      </c>
      <c r="F2" s="30" t="s">
        <v>2250</v>
      </c>
      <c r="G2" s="140" t="str">
        <f>LEFT(L2,1)</f>
        <v>D</v>
      </c>
      <c r="H2" s="141" t="str">
        <f>LEFT(N2,1)</f>
        <v>R</v>
      </c>
      <c r="I2" s="142" t="str">
        <f>LEFT(P2,1)</f>
        <v>I</v>
      </c>
      <c r="J2" s="31" t="s">
        <v>74</v>
      </c>
      <c r="K2" s="31" t="s">
        <v>2986</v>
      </c>
      <c r="L2" s="171" t="str">
        <f>Candidates!D2</f>
        <v>Democratic</v>
      </c>
      <c r="M2" s="171"/>
      <c r="N2" s="172" t="str">
        <f>Candidates!D3</f>
        <v>Republican</v>
      </c>
      <c r="O2" s="163"/>
      <c r="P2" s="173" t="str">
        <f>Candidates!D4</f>
        <v>Independent</v>
      </c>
      <c r="Q2" s="163"/>
      <c r="R2" s="162" t="str">
        <f>Candidates!D5</f>
        <v>Libertarian</v>
      </c>
      <c r="S2" s="163"/>
      <c r="T2" s="162" t="str">
        <f>Candidates!D6</f>
        <v>Green</v>
      </c>
      <c r="U2" s="163"/>
      <c r="V2" s="162" t="str">
        <f>Candidates!D7</f>
        <v>Constitution</v>
      </c>
      <c r="W2" s="163"/>
      <c r="X2" s="162" t="str">
        <f>Candidates!D8</f>
        <v>Alliance</v>
      </c>
      <c r="Y2" s="163"/>
      <c r="Z2" s="162" t="str">
        <f>Candidates!D9</f>
        <v>Independent</v>
      </c>
      <c r="AA2" s="163"/>
      <c r="AB2" s="162" t="str">
        <f>Candidates!D10</f>
        <v>Socialism and Liberation</v>
      </c>
      <c r="AC2" s="163"/>
      <c r="AD2" s="162" t="str">
        <f>Candidates!D11</f>
        <v>-</v>
      </c>
      <c r="AE2" s="163"/>
      <c r="AF2" s="162" t="str">
        <f>Candidates!D12</f>
        <v>Socialist Workers</v>
      </c>
      <c r="AG2" s="163"/>
      <c r="AH2" s="162" t="str">
        <f>Candidates!D13</f>
        <v>Life &amp; Liberty</v>
      </c>
      <c r="AI2" s="163"/>
      <c r="AJ2" s="162" t="str">
        <f>Candidates!D14</f>
        <v>American Solidarity</v>
      </c>
      <c r="AK2" s="163"/>
      <c r="AL2" s="162" t="str">
        <f>Candidates!D15</f>
        <v>Prohibition</v>
      </c>
      <c r="AM2" s="163"/>
      <c r="AN2" s="162" t="str">
        <f>Candidates!D16</f>
        <v>Approval Voting</v>
      </c>
      <c r="AO2" s="163"/>
      <c r="AP2" s="162" t="str">
        <f>Candidates!D17</f>
        <v>Bread and Roses</v>
      </c>
      <c r="AQ2" s="163"/>
      <c r="AR2" s="162" t="str">
        <f>Candidates!D18</f>
        <v>Green AK</v>
      </c>
      <c r="AS2" s="163"/>
      <c r="AT2" s="162" t="str">
        <f>Candidates!D19</f>
        <v>Independent American</v>
      </c>
      <c r="AU2" s="163"/>
      <c r="AV2" s="162" t="str">
        <f>Candidates!D20</f>
        <v>Progressive</v>
      </c>
      <c r="AW2" s="163"/>
      <c r="AX2" s="162" t="str">
        <f>Candidates!D21</f>
        <v>Socialist Equality</v>
      </c>
      <c r="AY2" s="163"/>
      <c r="AZ2" s="162" t="str">
        <f>Candidates!D22</f>
        <v>Unity</v>
      </c>
      <c r="BA2" s="163"/>
      <c r="BB2" s="162" t="str">
        <f>Candidates!D23</f>
        <v>Independent</v>
      </c>
      <c r="BC2" s="163"/>
      <c r="BD2" s="162" t="str">
        <f>Candidates!D24</f>
        <v>Independent</v>
      </c>
      <c r="BE2" s="163"/>
      <c r="BF2" s="162" t="str">
        <f>Candidates!D25</f>
        <v>Independent</v>
      </c>
      <c r="BG2" s="163"/>
      <c r="BH2" s="162" t="str">
        <f>Candidates!D26</f>
        <v>Independent</v>
      </c>
      <c r="BI2" s="163"/>
      <c r="BJ2" s="162" t="str">
        <f>Candidates!D27</f>
        <v>Independent</v>
      </c>
      <c r="BK2" s="163"/>
      <c r="BL2" s="162" t="str">
        <f>Candidates!D28</f>
        <v>Independent</v>
      </c>
      <c r="BM2" s="163"/>
      <c r="BN2" s="162" t="str">
        <f>Candidates!D29</f>
        <v>Independent</v>
      </c>
      <c r="BO2" s="163"/>
      <c r="BP2" s="162" t="str">
        <f>Candidates!D30</f>
        <v>Bull Moose</v>
      </c>
      <c r="BQ2" s="163"/>
      <c r="BR2" s="162" t="str">
        <f>Candidates!D31</f>
        <v>Independent</v>
      </c>
      <c r="BS2" s="163"/>
      <c r="BT2" s="162" t="str">
        <f>Candidates!D32</f>
        <v>Grumpy Old Patriots</v>
      </c>
      <c r="BU2" s="163"/>
      <c r="BV2" s="162" t="str">
        <f>Candidates!D33</f>
        <v>Independent</v>
      </c>
      <c r="BW2" s="163"/>
      <c r="BX2" s="162" t="str">
        <f>Candidates!D34</f>
        <v>Independent</v>
      </c>
      <c r="BY2" s="163"/>
      <c r="BZ2" s="162" t="str">
        <f>Candidates!D35</f>
        <v>Independent</v>
      </c>
      <c r="CA2" s="163"/>
      <c r="CB2" s="162" t="str">
        <f>Candidates!D36</f>
        <v>Boiling Frog</v>
      </c>
      <c r="CC2" s="163"/>
      <c r="CD2" s="162" t="str">
        <f>Candidates!D37</f>
        <v>Independent</v>
      </c>
      <c r="CE2" s="163"/>
      <c r="CF2" s="162" t="str">
        <f>Candidates!D38</f>
        <v>-</v>
      </c>
      <c r="CG2" s="163"/>
      <c r="CH2" s="162" t="str">
        <f>Candidates!D39</f>
        <v>Independent</v>
      </c>
      <c r="CI2" s="163"/>
      <c r="CJ2" s="32"/>
      <c r="CK2" s="32" t="s">
        <v>710</v>
      </c>
      <c r="CM2" s="29" t="s">
        <v>504</v>
      </c>
      <c r="CN2" s="33"/>
      <c r="CO2" s="33"/>
      <c r="CP2" s="33"/>
      <c r="CQ2" s="33"/>
      <c r="CS2" s="29" t="s">
        <v>395</v>
      </c>
      <c r="CU2" s="29" t="s">
        <v>2709</v>
      </c>
      <c r="CW2" s="29" t="s">
        <v>504</v>
      </c>
      <c r="CX2" s="29" t="s">
        <v>3081</v>
      </c>
    </row>
    <row r="3" spans="1:102">
      <c r="A3" t="s">
        <v>1485</v>
      </c>
      <c r="B3">
        <v>9</v>
      </c>
      <c r="C3" s="1">
        <f>L3+N3+P3+R3+T3+X3+V3+AD3+AJ3+AB3+AF3+Z3+AH3+AR3+AT3+AL3+AP3+AN3+AV3+AX3+BB3+BD3+BF3+BH3+AZ3+BJ3+BL3+BN3+BP3+BR3+BT3+BV3+BX3+BZ3+CB3+CD3+CF3+CH3</f>
        <v>2323282</v>
      </c>
      <c r="D3" s="21"/>
      <c r="E3" s="21">
        <v>9</v>
      </c>
      <c r="F3" s="21"/>
      <c r="G3" s="80">
        <f t="shared" ref="G3:G34" si="0">RANK(L3,L3:CJ3)</f>
        <v>2</v>
      </c>
      <c r="H3" s="80">
        <f t="shared" ref="H3:H34" si="1">RANK(N3,L3:CJ3)</f>
        <v>1</v>
      </c>
      <c r="I3" s="80" t="str">
        <f t="shared" ref="I3:I34" si="2">IF(P3&gt;0,RANK(P3,L3:CJ3),"-")</f>
        <v>-</v>
      </c>
      <c r="J3" s="1">
        <f>ABS(N3-L3)</f>
        <v>591546</v>
      </c>
      <c r="K3" s="2">
        <f>IF(C3&gt;0, J3/C3,0)</f>
        <v>0.2546165295474247</v>
      </c>
      <c r="L3" s="1">
        <f>County!N70</f>
        <v>849624</v>
      </c>
      <c r="M3" s="2">
        <f>IF($C3&gt;0,L3/$C3,0)</f>
        <v>0.36569990212122333</v>
      </c>
      <c r="N3" s="63">
        <f>County!O70</f>
        <v>1441170</v>
      </c>
      <c r="O3" s="68">
        <f t="shared" ref="O3:O54" si="3">IF($C3&gt;0,N3/$C3,0)</f>
        <v>0.62031643166864803</v>
      </c>
      <c r="P3" s="63">
        <f>County!P70</f>
        <v>0</v>
      </c>
      <c r="Q3" s="68">
        <f t="shared" ref="Q3:Q54" si="4">IF($C3&gt;0,P3/$C3,0)</f>
        <v>0</v>
      </c>
      <c r="R3" s="63">
        <f>County!Q70</f>
        <v>25176</v>
      </c>
      <c r="S3" s="68">
        <f t="shared" ref="S3:S54" si="5">IF($C3&gt;0,R3/$C3,0)</f>
        <v>1.0836394376575896E-2</v>
      </c>
      <c r="T3" s="63">
        <f>County!R70</f>
        <v>0</v>
      </c>
      <c r="U3" s="68">
        <f t="shared" ref="U3:U54" si="6">IF($C3&gt;0,T3/$C3,0)</f>
        <v>0</v>
      </c>
      <c r="V3" s="63">
        <f>County!S70</f>
        <v>0</v>
      </c>
      <c r="W3" s="68">
        <f t="shared" ref="W3:W54" si="7">IF($C3&gt;0,V3/$C3,0)</f>
        <v>0</v>
      </c>
      <c r="X3" s="63">
        <f>County!T70</f>
        <v>0</v>
      </c>
      <c r="Y3" s="68">
        <f t="shared" ref="Y3:Y54" si="8">IF($C3&gt;0,X3/$C3,0)</f>
        <v>0</v>
      </c>
      <c r="Z3" s="63">
        <f>County!U70</f>
        <v>0</v>
      </c>
      <c r="AA3" s="68">
        <f t="shared" ref="AA3:AA54" si="9">IF($C3&gt;0,Z3/$C3,0)</f>
        <v>0</v>
      </c>
      <c r="AB3" s="63">
        <f>County!V70</f>
        <v>0</v>
      </c>
      <c r="AC3" s="68">
        <f t="shared" ref="AC3:AC54" si="10">IF($C3&gt;0,AB3/$C3,0)</f>
        <v>0</v>
      </c>
      <c r="AD3" s="63">
        <f>County!W70</f>
        <v>7312</v>
      </c>
      <c r="AE3" s="68">
        <f t="shared" ref="AE3:AE54" si="11">IF($C3&gt;0,AD3/$C3,0)</f>
        <v>3.147271833552707E-3</v>
      </c>
      <c r="AF3" s="63">
        <f>County!X70</f>
        <v>0</v>
      </c>
      <c r="AG3" s="68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1">
        <f>County!AV70</f>
        <v>0</v>
      </c>
      <c r="CC3" s="2">
        <f t="shared" ref="CC3:CC54" si="34">IF($C3&gt;0,CB3/$C3,0)</f>
        <v>0</v>
      </c>
      <c r="CD3" s="1">
        <f>County!AW70</f>
        <v>0</v>
      </c>
      <c r="CE3" s="2">
        <f t="shared" ref="CE3:CE54" si="35">IF($C3&gt;0,CD3/$C3,0)</f>
        <v>0</v>
      </c>
      <c r="CF3" s="1">
        <f>County!AX70</f>
        <v>0</v>
      </c>
      <c r="CG3" s="2">
        <f t="shared" ref="CG3:CG54" si="36">IF($C3&gt;0,CF3/$C3,0)</f>
        <v>0</v>
      </c>
      <c r="CH3" s="1">
        <f>County!AY70</f>
        <v>0</v>
      </c>
      <c r="CI3" s="2">
        <f t="shared" ref="CI3:CI54" si="37">IF($C3&gt;0,CH3/$C3,0)</f>
        <v>0</v>
      </c>
      <c r="CJ3" s="28"/>
      <c r="CK3" t="str">
        <f t="shared" ref="CK3:CK34" si="38">A3</f>
        <v>Alabama</v>
      </c>
      <c r="CL3" t="s">
        <v>2496</v>
      </c>
      <c r="CM3">
        <f t="shared" ref="CM3:CM34" si="39">SUM(D3:F3)</f>
        <v>9</v>
      </c>
      <c r="CN3" s="7">
        <f>RANK(R3,(L3:Q3,R3:Y3,AD3:AW3))</f>
        <v>3</v>
      </c>
      <c r="CO3" s="7">
        <f>RANK(T3,(L3:Q3,R3:Y3,AD3:AW3))</f>
        <v>9</v>
      </c>
      <c r="CP3" s="7">
        <f>RANK(X3,(L3:Q3,R3:Y3,AD3:AW3))</f>
        <v>9</v>
      </c>
      <c r="CQ3" s="7">
        <f>RANK(V3,(L3:Q3,R3:Y3,AD3:AW3))</f>
        <v>9</v>
      </c>
      <c r="CS3">
        <v>1</v>
      </c>
      <c r="CU3" s="1">
        <f>County!BS70</f>
        <v>0</v>
      </c>
      <c r="CW3">
        <f t="shared" ref="CW3:CW34" si="40">B3</f>
        <v>9</v>
      </c>
      <c r="CX3">
        <v>0</v>
      </c>
    </row>
    <row r="4" spans="1:102" s="47" customFormat="1">
      <c r="A4" s="47" t="s">
        <v>1993</v>
      </c>
      <c r="B4" s="47">
        <v>3</v>
      </c>
      <c r="C4" s="50">
        <f t="shared" ref="C4:C53" si="41">L4+N4+P4+R4+T4+X4+V4+AD4+AJ4+AB4+AF4+Z4+AH4+AR4+AT4+AL4+AP4+AN4+AV4+AX4+BB4+BD4+BF4+BH4+AZ4+BJ4+BL4+BN4+BP4+BR4+BT4+BV4+BX4+BZ4+CB4+CD4+CF4+CH4</f>
        <v>356845</v>
      </c>
      <c r="D4" s="49"/>
      <c r="E4" s="49">
        <v>3</v>
      </c>
      <c r="F4" s="49"/>
      <c r="G4" s="81">
        <f t="shared" si="0"/>
        <v>2</v>
      </c>
      <c r="H4" s="81">
        <f t="shared" si="1"/>
        <v>1</v>
      </c>
      <c r="I4" s="81">
        <f t="shared" si="2"/>
        <v>6</v>
      </c>
      <c r="J4" s="50">
        <f t="shared" ref="J4:J53" si="42">ABS(N4-L4)</f>
        <v>36041</v>
      </c>
      <c r="K4" s="51">
        <f t="shared" ref="K4:K54" si="43">IF(C4&gt;0, J4/C4,0)</f>
        <v>0.10099903319368353</v>
      </c>
      <c r="L4" s="50">
        <f>County!N113</f>
        <v>153502</v>
      </c>
      <c r="M4" s="51">
        <f t="shared" ref="M4:M54" si="44">IF($C4&gt;0,L4/$C4,0)</f>
        <v>0.43016435707379957</v>
      </c>
      <c r="N4" s="72">
        <f>County!O113</f>
        <v>189543</v>
      </c>
      <c r="O4" s="103">
        <f t="shared" si="3"/>
        <v>0.53116339026748305</v>
      </c>
      <c r="P4" s="72">
        <f>County!P113</f>
        <v>822</v>
      </c>
      <c r="Q4" s="103">
        <f t="shared" si="4"/>
        <v>2.3035211366279479E-3</v>
      </c>
      <c r="R4" s="72">
        <f>County!Q113</f>
        <v>8877</v>
      </c>
      <c r="S4" s="103">
        <f t="shared" si="5"/>
        <v>2.4876346873292324E-2</v>
      </c>
      <c r="T4" s="72">
        <f>County!R113</f>
        <v>0</v>
      </c>
      <c r="U4" s="103">
        <f t="shared" si="6"/>
        <v>0</v>
      </c>
      <c r="V4" s="72">
        <f>County!S113</f>
        <v>1120</v>
      </c>
      <c r="W4" s="103">
        <f t="shared" si="7"/>
        <v>3.1386176070843084E-3</v>
      </c>
      <c r="X4" s="72">
        <f>County!T113</f>
        <v>317</v>
      </c>
      <c r="Y4" s="103">
        <f t="shared" si="8"/>
        <v>8.8834087629082652E-4</v>
      </c>
      <c r="Z4" s="72">
        <f>County!U113</f>
        <v>0</v>
      </c>
      <c r="AA4" s="103">
        <f t="shared" si="9"/>
        <v>0</v>
      </c>
      <c r="AB4" s="72">
        <f>County!V113</f>
        <v>0</v>
      </c>
      <c r="AC4" s="103">
        <f t="shared" si="10"/>
        <v>0</v>
      </c>
      <c r="AD4" s="72">
        <f>County!W113</f>
        <v>0</v>
      </c>
      <c r="AE4" s="103">
        <f t="shared" si="11"/>
        <v>0</v>
      </c>
      <c r="AF4" s="72">
        <f>County!X113</f>
        <v>0</v>
      </c>
      <c r="AG4" s="103">
        <f t="shared" si="12"/>
        <v>0</v>
      </c>
      <c r="AH4" s="50">
        <f>County!Y113</f>
        <v>0</v>
      </c>
      <c r="AI4" s="51">
        <f t="shared" si="13"/>
        <v>0</v>
      </c>
      <c r="AJ4" s="50">
        <f>County!Z113</f>
        <v>0</v>
      </c>
      <c r="AK4" s="51">
        <f t="shared" si="14"/>
        <v>0</v>
      </c>
      <c r="AL4" s="50">
        <f>County!AA113</f>
        <v>0</v>
      </c>
      <c r="AM4" s="51">
        <f t="shared" si="15"/>
        <v>0</v>
      </c>
      <c r="AN4" s="50">
        <f>County!AB113</f>
        <v>0</v>
      </c>
      <c r="AO4" s="51">
        <f t="shared" si="16"/>
        <v>0</v>
      </c>
      <c r="AP4" s="50">
        <f>County!AC113</f>
        <v>0</v>
      </c>
      <c r="AQ4" s="51">
        <f t="shared" si="17"/>
        <v>0</v>
      </c>
      <c r="AR4" s="50">
        <f>County!AD113</f>
        <v>2664</v>
      </c>
      <c r="AS4" s="51">
        <f t="shared" si="18"/>
        <v>7.4654261654219616E-3</v>
      </c>
      <c r="AT4" s="50">
        <f>County!AE113</f>
        <v>0</v>
      </c>
      <c r="AU4" s="51">
        <f t="shared" si="19"/>
        <v>0</v>
      </c>
      <c r="AV4" s="50">
        <f>County!AF113</f>
        <v>0</v>
      </c>
      <c r="AW4" s="51">
        <f t="shared" si="20"/>
        <v>0</v>
      </c>
      <c r="AX4" s="50">
        <f>County!AG113</f>
        <v>0</v>
      </c>
      <c r="AY4" s="51">
        <f t="shared" si="20"/>
        <v>0</v>
      </c>
      <c r="AZ4" s="50">
        <f>County!AH113</f>
        <v>0</v>
      </c>
      <c r="BA4" s="51">
        <f t="shared" si="21"/>
        <v>0</v>
      </c>
      <c r="BB4" s="50">
        <f>County!AI113</f>
        <v>0</v>
      </c>
      <c r="BC4" s="51">
        <f t="shared" si="22"/>
        <v>0</v>
      </c>
      <c r="BD4" s="50">
        <f>County!AJ113</f>
        <v>0</v>
      </c>
      <c r="BE4" s="51">
        <f t="shared" si="22"/>
        <v>0</v>
      </c>
      <c r="BF4" s="50">
        <f>County!AK113</f>
        <v>0</v>
      </c>
      <c r="BG4" s="51">
        <f t="shared" si="23"/>
        <v>0</v>
      </c>
      <c r="BH4" s="50">
        <f>County!AL113</f>
        <v>0</v>
      </c>
      <c r="BI4" s="51">
        <f t="shared" si="24"/>
        <v>0</v>
      </c>
      <c r="BJ4" s="50">
        <f>County!AM113</f>
        <v>0</v>
      </c>
      <c r="BK4" s="51">
        <f t="shared" si="25"/>
        <v>0</v>
      </c>
      <c r="BL4" s="50">
        <f>County!AN113</f>
        <v>0</v>
      </c>
      <c r="BM4" s="51">
        <f t="shared" si="26"/>
        <v>0</v>
      </c>
      <c r="BN4" s="50">
        <f>County!AO113</f>
        <v>0</v>
      </c>
      <c r="BO4" s="51">
        <f t="shared" si="27"/>
        <v>0</v>
      </c>
      <c r="BP4" s="50">
        <f>County!AP113</f>
        <v>0</v>
      </c>
      <c r="BQ4" s="51">
        <f t="shared" si="28"/>
        <v>0</v>
      </c>
      <c r="BR4" s="50">
        <f>County!AQ113</f>
        <v>0</v>
      </c>
      <c r="BS4" s="51">
        <f t="shared" si="29"/>
        <v>0</v>
      </c>
      <c r="BT4" s="50">
        <f>County!AR113</f>
        <v>0</v>
      </c>
      <c r="BU4" s="51">
        <f t="shared" si="30"/>
        <v>0</v>
      </c>
      <c r="BV4" s="50">
        <f>County!AS113</f>
        <v>0</v>
      </c>
      <c r="BW4" s="51">
        <f t="shared" si="31"/>
        <v>0</v>
      </c>
      <c r="BX4" s="50">
        <f>County!AT113</f>
        <v>0</v>
      </c>
      <c r="BY4" s="51">
        <f t="shared" si="32"/>
        <v>0</v>
      </c>
      <c r="BZ4" s="50">
        <f>County!AU113</f>
        <v>0</v>
      </c>
      <c r="CA4" s="51">
        <f t="shared" si="33"/>
        <v>0</v>
      </c>
      <c r="CB4" s="50">
        <f>County!AV113</f>
        <v>0</v>
      </c>
      <c r="CC4" s="51">
        <f t="shared" si="34"/>
        <v>0</v>
      </c>
      <c r="CD4" s="50">
        <f>County!AW113</f>
        <v>0</v>
      </c>
      <c r="CE4" s="51">
        <f t="shared" si="35"/>
        <v>0</v>
      </c>
      <c r="CF4" s="50">
        <f>County!AX113</f>
        <v>0</v>
      </c>
      <c r="CG4" s="51">
        <f t="shared" si="36"/>
        <v>0</v>
      </c>
      <c r="CH4" s="50">
        <f>County!AY113</f>
        <v>0</v>
      </c>
      <c r="CI4" s="51">
        <f t="shared" si="37"/>
        <v>0</v>
      </c>
      <c r="CJ4" s="58"/>
      <c r="CK4" s="47" t="str">
        <f t="shared" si="38"/>
        <v>Alaska</v>
      </c>
      <c r="CL4" s="47" t="s">
        <v>1325</v>
      </c>
      <c r="CM4" s="47">
        <f t="shared" si="39"/>
        <v>3</v>
      </c>
      <c r="CN4" s="48">
        <f>RANK(R4,(L4:Q4,R4:Y4,AD4:AW4))</f>
        <v>3</v>
      </c>
      <c r="CO4" s="48">
        <f>RANK(T4,(L4:Q4,R4:Y4,AD4:AW4))</f>
        <v>15</v>
      </c>
      <c r="CP4" s="48">
        <f>RANK(X4,(L4:Q4,R4:Y4,AD4:AW4))</f>
        <v>7</v>
      </c>
      <c r="CQ4" s="48">
        <f>RANK(V4,(L4:Q4,R4:Y4,AD4:AW4))</f>
        <v>5</v>
      </c>
      <c r="CS4" s="47">
        <v>2</v>
      </c>
      <c r="CU4" s="50">
        <f>County!BS113</f>
        <v>0</v>
      </c>
      <c r="CW4" s="47">
        <f t="shared" si="40"/>
        <v>3</v>
      </c>
      <c r="CX4" s="47">
        <v>0</v>
      </c>
    </row>
    <row r="5" spans="1:102" s="34" customFormat="1">
      <c r="A5" s="34" t="s">
        <v>444</v>
      </c>
      <c r="B5" s="34">
        <v>11</v>
      </c>
      <c r="C5" s="37">
        <f t="shared" si="41"/>
        <v>3395427</v>
      </c>
      <c r="D5" s="36">
        <v>11</v>
      </c>
      <c r="E5" s="36"/>
      <c r="F5" s="36"/>
      <c r="G5" s="82">
        <f t="shared" si="0"/>
        <v>1</v>
      </c>
      <c r="H5" s="82">
        <f t="shared" si="1"/>
        <v>2</v>
      </c>
      <c r="I5" s="82" t="str">
        <f t="shared" si="2"/>
        <v>-</v>
      </c>
      <c r="J5" s="1">
        <f t="shared" si="42"/>
        <v>10457</v>
      </c>
      <c r="K5" s="38">
        <f t="shared" si="43"/>
        <v>3.0797304727800067E-3</v>
      </c>
      <c r="L5" s="37">
        <f>County!N130</f>
        <v>1672143</v>
      </c>
      <c r="M5" s="38">
        <f t="shared" si="44"/>
        <v>0.49246913569338996</v>
      </c>
      <c r="N5" s="73">
        <f>County!O130</f>
        <v>1661686</v>
      </c>
      <c r="O5" s="74">
        <f t="shared" si="3"/>
        <v>0.48938940522060997</v>
      </c>
      <c r="P5" s="73">
        <f>County!P130</f>
        <v>0</v>
      </c>
      <c r="Q5" s="74">
        <f t="shared" si="4"/>
        <v>0</v>
      </c>
      <c r="R5" s="73">
        <f>County!Q130</f>
        <v>51465</v>
      </c>
      <c r="S5" s="74">
        <f t="shared" si="5"/>
        <v>1.5157151074076987E-2</v>
      </c>
      <c r="T5" s="73">
        <f>County!R130</f>
        <v>1011</v>
      </c>
      <c r="U5" s="74">
        <f t="shared" si="6"/>
        <v>2.9775341952573272E-4</v>
      </c>
      <c r="V5" s="73">
        <f>County!S130</f>
        <v>0</v>
      </c>
      <c r="W5" s="74">
        <f t="shared" si="7"/>
        <v>0</v>
      </c>
      <c r="X5" s="73">
        <f>County!T130</f>
        <v>0</v>
      </c>
      <c r="Y5" s="74">
        <f t="shared" si="8"/>
        <v>0</v>
      </c>
      <c r="Z5" s="73">
        <f>County!U130</f>
        <v>0</v>
      </c>
      <c r="AA5" s="74">
        <f t="shared" si="9"/>
        <v>0</v>
      </c>
      <c r="AB5" s="73">
        <f>County!V130</f>
        <v>138</v>
      </c>
      <c r="AC5" s="74">
        <f t="shared" si="10"/>
        <v>4.0642899994610401E-5</v>
      </c>
      <c r="AD5" s="73">
        <f>County!W130</f>
        <v>8826</v>
      </c>
      <c r="AE5" s="74">
        <f t="shared" si="11"/>
        <v>2.5993785170466042E-3</v>
      </c>
      <c r="AF5" s="73">
        <f>County!X130</f>
        <v>0</v>
      </c>
      <c r="AG5" s="74">
        <f t="shared" si="12"/>
        <v>0</v>
      </c>
      <c r="AH5" s="37">
        <f>County!Y130</f>
        <v>0</v>
      </c>
      <c r="AI5" s="38">
        <f t="shared" si="13"/>
        <v>0</v>
      </c>
      <c r="AJ5" s="37">
        <f>County!Z130</f>
        <v>0</v>
      </c>
      <c r="AK5" s="38">
        <f t="shared" si="14"/>
        <v>0</v>
      </c>
      <c r="AL5" s="37">
        <f>County!AA130</f>
        <v>0</v>
      </c>
      <c r="AM5" s="38">
        <f t="shared" si="15"/>
        <v>0</v>
      </c>
      <c r="AN5" s="37">
        <f>County!AB130</f>
        <v>0</v>
      </c>
      <c r="AO5" s="38">
        <f t="shared" si="16"/>
        <v>0</v>
      </c>
      <c r="AP5" s="37">
        <f>County!AC130</f>
        <v>0</v>
      </c>
      <c r="AQ5" s="38">
        <f t="shared" si="17"/>
        <v>0</v>
      </c>
      <c r="AR5" s="37">
        <f>County!AD130</f>
        <v>0</v>
      </c>
      <c r="AS5" s="38">
        <f t="shared" si="18"/>
        <v>0</v>
      </c>
      <c r="AT5" s="37">
        <f>County!AE130</f>
        <v>0</v>
      </c>
      <c r="AU5" s="38">
        <f t="shared" si="19"/>
        <v>0</v>
      </c>
      <c r="AV5" s="37">
        <f>County!AF130</f>
        <v>0</v>
      </c>
      <c r="AW5" s="38">
        <f t="shared" si="20"/>
        <v>0</v>
      </c>
      <c r="AX5" s="37">
        <f>County!AG130</f>
        <v>0</v>
      </c>
      <c r="AY5" s="38">
        <f t="shared" si="20"/>
        <v>0</v>
      </c>
      <c r="AZ5" s="37">
        <f>County!AH130</f>
        <v>0</v>
      </c>
      <c r="BA5" s="38">
        <f t="shared" si="21"/>
        <v>0</v>
      </c>
      <c r="BB5" s="37">
        <f>County!AI130</f>
        <v>10</v>
      </c>
      <c r="BC5" s="38">
        <f t="shared" si="22"/>
        <v>2.9451376807688695E-6</v>
      </c>
      <c r="BD5" s="37">
        <f>County!AJ130</f>
        <v>0</v>
      </c>
      <c r="BE5" s="38">
        <f t="shared" si="22"/>
        <v>0</v>
      </c>
      <c r="BF5" s="37">
        <f>County!AK130</f>
        <v>0</v>
      </c>
      <c r="BG5" s="38">
        <f t="shared" si="23"/>
        <v>0</v>
      </c>
      <c r="BH5" s="37">
        <f>County!AL130</f>
        <v>0</v>
      </c>
      <c r="BI5" s="38">
        <f t="shared" si="24"/>
        <v>0</v>
      </c>
      <c r="BJ5" s="37">
        <f>County!AM130</f>
        <v>0</v>
      </c>
      <c r="BK5" s="38">
        <f t="shared" si="25"/>
        <v>0</v>
      </c>
      <c r="BL5" s="37">
        <f>County!AN130</f>
        <v>0</v>
      </c>
      <c r="BM5" s="38">
        <f t="shared" si="26"/>
        <v>0</v>
      </c>
      <c r="BN5" s="37">
        <f>County!AO130</f>
        <v>0</v>
      </c>
      <c r="BO5" s="38">
        <f t="shared" si="27"/>
        <v>0</v>
      </c>
      <c r="BP5" s="37">
        <f>County!AP130</f>
        <v>0</v>
      </c>
      <c r="BQ5" s="38">
        <f t="shared" si="28"/>
        <v>0</v>
      </c>
      <c r="BR5" s="37">
        <f>County!AQ130</f>
        <v>0</v>
      </c>
      <c r="BS5" s="38">
        <f t="shared" si="29"/>
        <v>0</v>
      </c>
      <c r="BT5" s="37">
        <f>County!AR130</f>
        <v>0</v>
      </c>
      <c r="BU5" s="38">
        <f t="shared" si="30"/>
        <v>0</v>
      </c>
      <c r="BV5" s="37">
        <f>County!AS130</f>
        <v>0</v>
      </c>
      <c r="BW5" s="38">
        <f t="shared" si="31"/>
        <v>0</v>
      </c>
      <c r="BX5" s="37">
        <f>County!AT130</f>
        <v>0</v>
      </c>
      <c r="BY5" s="38">
        <f t="shared" si="32"/>
        <v>0</v>
      </c>
      <c r="BZ5" s="37">
        <f>County!AU130</f>
        <v>148</v>
      </c>
      <c r="CA5" s="38">
        <f t="shared" si="33"/>
        <v>4.3588037675379265E-5</v>
      </c>
      <c r="CB5" s="37">
        <f>County!AV130</f>
        <v>0</v>
      </c>
      <c r="CC5" s="38">
        <f t="shared" si="34"/>
        <v>0</v>
      </c>
      <c r="CD5" s="37">
        <f>County!AW130</f>
        <v>0</v>
      </c>
      <c r="CE5" s="38">
        <f t="shared" si="35"/>
        <v>0</v>
      </c>
      <c r="CF5" s="37">
        <f>County!AX130</f>
        <v>0</v>
      </c>
      <c r="CG5" s="38">
        <f t="shared" si="36"/>
        <v>0</v>
      </c>
      <c r="CH5" s="37">
        <f>County!AY130</f>
        <v>0</v>
      </c>
      <c r="CI5" s="38">
        <f t="shared" si="37"/>
        <v>0</v>
      </c>
      <c r="CJ5" s="59"/>
      <c r="CK5" s="34" t="str">
        <f t="shared" si="38"/>
        <v>Arizona</v>
      </c>
      <c r="CL5" s="34" t="s">
        <v>384</v>
      </c>
      <c r="CM5" s="34">
        <f t="shared" si="39"/>
        <v>11</v>
      </c>
      <c r="CN5" s="35">
        <f>RANK(R5,(L5:Q5,R5:Y5,AD5:AW5))</f>
        <v>3</v>
      </c>
      <c r="CO5" s="35">
        <f>RANK(T5,(L5:Q5,R5:Y5,AD5:AW5))</f>
        <v>5</v>
      </c>
      <c r="CP5" s="35">
        <f>RANK(X5,(L5:Q5,R5:Y5,AD5:AW5))</f>
        <v>11</v>
      </c>
      <c r="CQ5" s="35">
        <f>RANK(V5,(L5:Q5,R5:Y5,AD5:AW5))</f>
        <v>11</v>
      </c>
      <c r="CS5" s="34">
        <v>4</v>
      </c>
      <c r="CU5" s="37">
        <f>County!BS130</f>
        <v>0</v>
      </c>
      <c r="CW5" s="34">
        <f t="shared" si="40"/>
        <v>11</v>
      </c>
      <c r="CX5" s="34">
        <v>0</v>
      </c>
    </row>
    <row r="6" spans="1:102" s="47" customFormat="1">
      <c r="A6" s="52" t="s">
        <v>200</v>
      </c>
      <c r="B6" s="52">
        <v>6</v>
      </c>
      <c r="C6" s="50">
        <f t="shared" si="41"/>
        <v>1219069</v>
      </c>
      <c r="D6" s="49"/>
      <c r="E6" s="49">
        <v>6</v>
      </c>
      <c r="F6" s="49"/>
      <c r="G6" s="81">
        <f t="shared" si="0"/>
        <v>2</v>
      </c>
      <c r="H6" s="81">
        <f t="shared" si="1"/>
        <v>1</v>
      </c>
      <c r="I6" s="81">
        <f t="shared" si="2"/>
        <v>7</v>
      </c>
      <c r="J6" s="50">
        <f t="shared" si="42"/>
        <v>336715</v>
      </c>
      <c r="K6" s="51">
        <f t="shared" si="43"/>
        <v>0.27620667903129353</v>
      </c>
      <c r="L6" s="50">
        <f>County!N207</f>
        <v>423932</v>
      </c>
      <c r="M6" s="51">
        <f t="shared" si="44"/>
        <v>0.34775061953014963</v>
      </c>
      <c r="N6" s="72">
        <f>County!O207</f>
        <v>760647</v>
      </c>
      <c r="O6" s="103">
        <f t="shared" si="3"/>
        <v>0.62395729856144322</v>
      </c>
      <c r="P6" s="72">
        <f>County!P207</f>
        <v>2141</v>
      </c>
      <c r="Q6" s="103">
        <f t="shared" si="4"/>
        <v>1.7562582593766227E-3</v>
      </c>
      <c r="R6" s="72">
        <f>County!Q207</f>
        <v>13133</v>
      </c>
      <c r="S6" s="103">
        <f t="shared" si="5"/>
        <v>1.0772975114616154E-2</v>
      </c>
      <c r="T6" s="72">
        <f>County!R207</f>
        <v>2980</v>
      </c>
      <c r="U6" s="103">
        <f t="shared" si="6"/>
        <v>2.4444883759655936E-3</v>
      </c>
      <c r="V6" s="72">
        <f>County!S207</f>
        <v>2108</v>
      </c>
      <c r="W6" s="103">
        <f t="shared" si="7"/>
        <v>1.7291884216561982E-3</v>
      </c>
      <c r="X6" s="72">
        <f>County!T207</f>
        <v>1321</v>
      </c>
      <c r="Y6" s="103">
        <f t="shared" si="8"/>
        <v>1.0836138069297144E-3</v>
      </c>
      <c r="Z6" s="72">
        <f>County!U207</f>
        <v>4099</v>
      </c>
      <c r="AA6" s="103">
        <f t="shared" si="9"/>
        <v>3.3624019641218012E-3</v>
      </c>
      <c r="AB6" s="72">
        <f>County!V207</f>
        <v>1336</v>
      </c>
      <c r="AC6" s="103">
        <f t="shared" si="10"/>
        <v>1.0959182786208163E-3</v>
      </c>
      <c r="AD6" s="72">
        <f>County!W207</f>
        <v>0</v>
      </c>
      <c r="AE6" s="103">
        <f t="shared" si="11"/>
        <v>0</v>
      </c>
      <c r="AF6" s="72">
        <f>County!X207</f>
        <v>0</v>
      </c>
      <c r="AG6" s="103">
        <f t="shared" si="12"/>
        <v>0</v>
      </c>
      <c r="AH6" s="50">
        <f>County!Y207</f>
        <v>1372</v>
      </c>
      <c r="AI6" s="51">
        <f t="shared" si="13"/>
        <v>1.1254490106794612E-3</v>
      </c>
      <c r="AJ6" s="50">
        <f>County!Z207</f>
        <v>1713</v>
      </c>
      <c r="AK6" s="51">
        <f t="shared" si="14"/>
        <v>1.4051706671238463E-3</v>
      </c>
      <c r="AL6" s="50">
        <f>County!AA207</f>
        <v>2812</v>
      </c>
      <c r="AM6" s="51">
        <f t="shared" si="15"/>
        <v>2.3066782930252511E-3</v>
      </c>
      <c r="AN6" s="50">
        <f>County!AB207</f>
        <v>0</v>
      </c>
      <c r="AO6" s="51">
        <f t="shared" si="16"/>
        <v>0</v>
      </c>
      <c r="AP6" s="50">
        <f>County!AC207</f>
        <v>0</v>
      </c>
      <c r="AQ6" s="51">
        <f t="shared" si="17"/>
        <v>0</v>
      </c>
      <c r="AR6" s="50">
        <f>County!AD207</f>
        <v>0</v>
      </c>
      <c r="AS6" s="51">
        <f t="shared" si="18"/>
        <v>0</v>
      </c>
      <c r="AT6" s="50">
        <f>County!AE207</f>
        <v>0</v>
      </c>
      <c r="AU6" s="51">
        <f t="shared" si="19"/>
        <v>0</v>
      </c>
      <c r="AV6" s="50">
        <f>County!AF207</f>
        <v>0</v>
      </c>
      <c r="AW6" s="51">
        <f t="shared" si="20"/>
        <v>0</v>
      </c>
      <c r="AX6" s="50">
        <f>County!AG207</f>
        <v>0</v>
      </c>
      <c r="AY6" s="51">
        <f t="shared" si="20"/>
        <v>0</v>
      </c>
      <c r="AZ6" s="50">
        <f>County!AH207</f>
        <v>0</v>
      </c>
      <c r="BA6" s="51">
        <f t="shared" si="21"/>
        <v>0</v>
      </c>
      <c r="BB6" s="50">
        <f>County!AI207</f>
        <v>0</v>
      </c>
      <c r="BC6" s="51">
        <f t="shared" si="22"/>
        <v>0</v>
      </c>
      <c r="BD6" s="50">
        <f>County!AJ207</f>
        <v>0</v>
      </c>
      <c r="BE6" s="51">
        <f t="shared" si="22"/>
        <v>0</v>
      </c>
      <c r="BF6" s="50">
        <f>County!AK207</f>
        <v>0</v>
      </c>
      <c r="BG6" s="51">
        <f t="shared" si="23"/>
        <v>0</v>
      </c>
      <c r="BH6" s="50">
        <f>County!AL207</f>
        <v>0</v>
      </c>
      <c r="BI6" s="51">
        <f t="shared" si="24"/>
        <v>0</v>
      </c>
      <c r="BJ6" s="50">
        <f>County!AM207</f>
        <v>0</v>
      </c>
      <c r="BK6" s="51">
        <f t="shared" si="25"/>
        <v>0</v>
      </c>
      <c r="BL6" s="50">
        <f>County!AN207</f>
        <v>0</v>
      </c>
      <c r="BM6" s="51">
        <f t="shared" si="26"/>
        <v>0</v>
      </c>
      <c r="BN6" s="50">
        <f>County!AO207</f>
        <v>0</v>
      </c>
      <c r="BO6" s="51">
        <f t="shared" si="27"/>
        <v>0</v>
      </c>
      <c r="BP6" s="50">
        <f>County!AP207</f>
        <v>0</v>
      </c>
      <c r="BQ6" s="51">
        <f t="shared" si="28"/>
        <v>0</v>
      </c>
      <c r="BR6" s="50">
        <f>County!AQ207</f>
        <v>0</v>
      </c>
      <c r="BS6" s="51">
        <f t="shared" si="29"/>
        <v>0</v>
      </c>
      <c r="BT6" s="50">
        <f>County!AR207</f>
        <v>0</v>
      </c>
      <c r="BU6" s="51">
        <f t="shared" si="30"/>
        <v>0</v>
      </c>
      <c r="BV6" s="50">
        <f>County!AS207</f>
        <v>0</v>
      </c>
      <c r="BW6" s="51">
        <f t="shared" si="31"/>
        <v>0</v>
      </c>
      <c r="BX6" s="50">
        <f>County!AT207</f>
        <v>0</v>
      </c>
      <c r="BY6" s="51">
        <f t="shared" si="32"/>
        <v>0</v>
      </c>
      <c r="BZ6" s="50">
        <f>County!AU207</f>
        <v>0</v>
      </c>
      <c r="CA6" s="51">
        <f t="shared" si="33"/>
        <v>0</v>
      </c>
      <c r="CB6" s="50">
        <f>County!AV207</f>
        <v>0</v>
      </c>
      <c r="CC6" s="51">
        <f t="shared" si="34"/>
        <v>0</v>
      </c>
      <c r="CD6" s="50">
        <f>County!AW207</f>
        <v>0</v>
      </c>
      <c r="CE6" s="51">
        <f t="shared" si="35"/>
        <v>0</v>
      </c>
      <c r="CF6" s="50">
        <f>County!AX207</f>
        <v>0</v>
      </c>
      <c r="CG6" s="51">
        <f t="shared" si="36"/>
        <v>0</v>
      </c>
      <c r="CH6" s="50">
        <f>County!AY207</f>
        <v>1475</v>
      </c>
      <c r="CI6" s="51">
        <f t="shared" si="37"/>
        <v>1.2099397162916947E-3</v>
      </c>
      <c r="CJ6" s="58"/>
      <c r="CK6" s="47" t="str">
        <f t="shared" si="38"/>
        <v>Arkansas</v>
      </c>
      <c r="CL6" s="47" t="s">
        <v>760</v>
      </c>
      <c r="CM6" s="47">
        <f t="shared" si="39"/>
        <v>6</v>
      </c>
      <c r="CN6" s="48">
        <f>RANK(R6,(L6:Q6,R6:Y6,AD6:AW6))</f>
        <v>3</v>
      </c>
      <c r="CO6" s="48">
        <f>RANK(T6,(L6:Q6,R6:Y6,AD6:AW6))</f>
        <v>4</v>
      </c>
      <c r="CP6" s="48">
        <f>RANK(X6,(L6:Q6,R6:Y6,AD6:AW6))</f>
        <v>10</v>
      </c>
      <c r="CQ6" s="48">
        <f>RANK(V6,(L6:Q6,R6:Y6,AD6:AW6))</f>
        <v>7</v>
      </c>
      <c r="CS6" s="47">
        <v>5</v>
      </c>
      <c r="CU6" s="50">
        <f>County!BS207</f>
        <v>0</v>
      </c>
      <c r="CW6" s="47">
        <f t="shared" si="40"/>
        <v>6</v>
      </c>
      <c r="CX6" s="47">
        <v>0</v>
      </c>
    </row>
    <row r="7" spans="1:102" s="34" customFormat="1">
      <c r="A7" s="39" t="s">
        <v>2627</v>
      </c>
      <c r="B7" s="39">
        <v>55</v>
      </c>
      <c r="C7" s="37">
        <f t="shared" si="41"/>
        <v>17444553</v>
      </c>
      <c r="D7" s="36">
        <v>55</v>
      </c>
      <c r="E7" s="36"/>
      <c r="F7" s="36"/>
      <c r="G7" s="82">
        <f t="shared" si="0"/>
        <v>1</v>
      </c>
      <c r="H7" s="82">
        <f t="shared" si="1"/>
        <v>2</v>
      </c>
      <c r="I7" s="82">
        <f t="shared" si="2"/>
        <v>11</v>
      </c>
      <c r="J7" s="1">
        <f t="shared" si="42"/>
        <v>5100154</v>
      </c>
      <c r="K7" s="38">
        <f t="shared" si="43"/>
        <v>0.29236369656476724</v>
      </c>
      <c r="L7" s="37">
        <f>County!N267</f>
        <v>11082386</v>
      </c>
      <c r="M7" s="38">
        <f t="shared" si="44"/>
        <v>0.63529205936087896</v>
      </c>
      <c r="N7" s="73">
        <f>County!O267</f>
        <v>5982232</v>
      </c>
      <c r="O7" s="74">
        <f t="shared" si="3"/>
        <v>0.34292836279611177</v>
      </c>
      <c r="P7" s="73">
        <f>County!P267</f>
        <v>37</v>
      </c>
      <c r="Q7" s="74">
        <f t="shared" si="4"/>
        <v>2.1210059094090858E-6</v>
      </c>
      <c r="R7" s="73">
        <f>County!Q267</f>
        <v>187154</v>
      </c>
      <c r="S7" s="74">
        <f t="shared" si="5"/>
        <v>1.0728506485663461E-2</v>
      </c>
      <c r="T7" s="73">
        <f>County!R267</f>
        <v>80729</v>
      </c>
      <c r="U7" s="74">
        <f t="shared" si="6"/>
        <v>4.6277482719104352E-3</v>
      </c>
      <c r="V7" s="73">
        <f>County!S267</f>
        <v>0</v>
      </c>
      <c r="W7" s="74">
        <f t="shared" si="7"/>
        <v>0</v>
      </c>
      <c r="X7" s="73">
        <f>County!T267</f>
        <v>59846</v>
      </c>
      <c r="Y7" s="74">
        <f t="shared" si="8"/>
        <v>3.4306410717431395E-3</v>
      </c>
      <c r="Z7" s="73">
        <f>County!U267</f>
        <v>0</v>
      </c>
      <c r="AA7" s="74">
        <f t="shared" si="9"/>
        <v>0</v>
      </c>
      <c r="AB7" s="73">
        <f>County!V267</f>
        <v>50825</v>
      </c>
      <c r="AC7" s="74">
        <f t="shared" si="10"/>
        <v>2.9135169012355893E-3</v>
      </c>
      <c r="AD7" s="73">
        <f>County!W267</f>
        <v>453</v>
      </c>
      <c r="AE7" s="74">
        <f t="shared" si="11"/>
        <v>2.5967991269251782E-5</v>
      </c>
      <c r="AF7" s="73">
        <f>County!X267</f>
        <v>0</v>
      </c>
      <c r="AG7" s="74">
        <f t="shared" si="12"/>
        <v>0</v>
      </c>
      <c r="AH7" s="37">
        <f>County!Y267</f>
        <v>0</v>
      </c>
      <c r="AI7" s="38">
        <f t="shared" si="13"/>
        <v>0</v>
      </c>
      <c r="AJ7" s="37">
        <f>County!Z267</f>
        <v>604</v>
      </c>
      <c r="AK7" s="38">
        <f t="shared" si="14"/>
        <v>3.4623988359002378E-5</v>
      </c>
      <c r="AL7" s="37">
        <f>County!AA267</f>
        <v>0</v>
      </c>
      <c r="AM7" s="38">
        <f t="shared" si="15"/>
        <v>0</v>
      </c>
      <c r="AN7" s="37">
        <f>County!AB267</f>
        <v>0</v>
      </c>
      <c r="AO7" s="38">
        <f t="shared" si="16"/>
        <v>0</v>
      </c>
      <c r="AP7" s="37">
        <f>County!AC267</f>
        <v>0</v>
      </c>
      <c r="AQ7" s="38">
        <f t="shared" si="17"/>
        <v>0</v>
      </c>
      <c r="AR7" s="37">
        <f>County!AD267</f>
        <v>129</v>
      </c>
      <c r="AS7" s="38">
        <f t="shared" si="18"/>
        <v>7.3948584409127595E-6</v>
      </c>
      <c r="AT7" s="37">
        <f>County!AE267</f>
        <v>0</v>
      </c>
      <c r="AU7" s="38">
        <f t="shared" si="19"/>
        <v>0</v>
      </c>
      <c r="AV7" s="37">
        <f>County!AF267</f>
        <v>0</v>
      </c>
      <c r="AW7" s="38">
        <f t="shared" si="20"/>
        <v>0</v>
      </c>
      <c r="AX7" s="37">
        <f>County!AG267</f>
        <v>36</v>
      </c>
      <c r="AY7" s="38">
        <f t="shared" si="20"/>
        <v>2.0636814253710026E-6</v>
      </c>
      <c r="AZ7" s="37">
        <f>County!AH267</f>
        <v>0</v>
      </c>
      <c r="BA7" s="38">
        <f t="shared" si="21"/>
        <v>0</v>
      </c>
      <c r="BB7" s="37">
        <f>County!AI267</f>
        <v>0</v>
      </c>
      <c r="BC7" s="38">
        <f t="shared" si="22"/>
        <v>0</v>
      </c>
      <c r="BD7" s="37">
        <f>County!AJ267</f>
        <v>122</v>
      </c>
      <c r="BE7" s="38">
        <f t="shared" si="22"/>
        <v>6.9935870526461755E-6</v>
      </c>
      <c r="BF7" s="37">
        <f>County!AK267</f>
        <v>0</v>
      </c>
      <c r="BG7" s="38">
        <f t="shared" si="23"/>
        <v>0</v>
      </c>
      <c r="BH7" s="37">
        <f>County!AL267</f>
        <v>0</v>
      </c>
      <c r="BI7" s="38">
        <f t="shared" si="24"/>
        <v>0</v>
      </c>
      <c r="BJ7" s="37">
        <f>County!AM267</f>
        <v>0</v>
      </c>
      <c r="BK7" s="38">
        <f t="shared" si="25"/>
        <v>0</v>
      </c>
      <c r="BL7" s="37">
        <f>County!AN267</f>
        <v>0</v>
      </c>
      <c r="BM7" s="38">
        <f t="shared" si="26"/>
        <v>0</v>
      </c>
      <c r="BN7" s="37">
        <f>County!AO267</f>
        <v>0</v>
      </c>
      <c r="BO7" s="38">
        <f t="shared" si="27"/>
        <v>0</v>
      </c>
      <c r="BP7" s="37">
        <f>County!AP267</f>
        <v>0</v>
      </c>
      <c r="BQ7" s="38">
        <f t="shared" si="28"/>
        <v>0</v>
      </c>
      <c r="BR7" s="37">
        <f>County!AQ267</f>
        <v>0</v>
      </c>
      <c r="BS7" s="38">
        <f t="shared" si="29"/>
        <v>0</v>
      </c>
      <c r="BT7" s="37">
        <f>County!AR267</f>
        <v>0</v>
      </c>
      <c r="BU7" s="38">
        <f t="shared" si="30"/>
        <v>0</v>
      </c>
      <c r="BV7" s="37">
        <f>County!AS267</f>
        <v>0</v>
      </c>
      <c r="BW7" s="38">
        <f t="shared" si="31"/>
        <v>0</v>
      </c>
      <c r="BX7" s="37">
        <f>County!AT267</f>
        <v>0</v>
      </c>
      <c r="BY7" s="38">
        <f t="shared" si="32"/>
        <v>0</v>
      </c>
      <c r="BZ7" s="37">
        <f>County!AU267</f>
        <v>0</v>
      </c>
      <c r="CA7" s="38">
        <f t="shared" si="33"/>
        <v>0</v>
      </c>
      <c r="CB7" s="37">
        <f>County!AV267</f>
        <v>0</v>
      </c>
      <c r="CC7" s="38">
        <f t="shared" si="34"/>
        <v>0</v>
      </c>
      <c r="CD7" s="37">
        <f>County!AW267</f>
        <v>0</v>
      </c>
      <c r="CE7" s="38">
        <f t="shared" si="35"/>
        <v>0</v>
      </c>
      <c r="CF7" s="37">
        <f>County!AX267</f>
        <v>0</v>
      </c>
      <c r="CG7" s="38">
        <f t="shared" si="36"/>
        <v>0</v>
      </c>
      <c r="CH7" s="37">
        <f>County!AY267</f>
        <v>0</v>
      </c>
      <c r="CI7" s="38">
        <f t="shared" si="37"/>
        <v>0</v>
      </c>
      <c r="CJ7" s="59"/>
      <c r="CK7" s="34" t="str">
        <f t="shared" si="38"/>
        <v>California</v>
      </c>
      <c r="CL7" s="34" t="s">
        <v>906</v>
      </c>
      <c r="CM7" s="34">
        <f t="shared" si="39"/>
        <v>55</v>
      </c>
      <c r="CN7" s="35">
        <f>RANK(R7,(L7:Q7,R7:Y7,AD7:AW7))</f>
        <v>3</v>
      </c>
      <c r="CO7" s="35">
        <f>RANK(T7,(L7:Q7,R7:Y7,AD7:AW7))</f>
        <v>4</v>
      </c>
      <c r="CP7" s="35">
        <f>RANK(X7,(L7:Q7,R7:Y7,AD7:AW7))</f>
        <v>5</v>
      </c>
      <c r="CQ7" s="35">
        <f>RANK(V7,(L7:Q7,R7:Y7,AD7:AW7))</f>
        <v>19</v>
      </c>
      <c r="CS7" s="34">
        <v>6</v>
      </c>
      <c r="CU7" s="37">
        <f>County!BS267</f>
        <v>0</v>
      </c>
      <c r="CW7" s="34">
        <f t="shared" si="40"/>
        <v>55</v>
      </c>
      <c r="CX7" s="34">
        <v>0</v>
      </c>
    </row>
    <row r="8" spans="1:102" s="47" customFormat="1">
      <c r="A8" s="47" t="s">
        <v>1864</v>
      </c>
      <c r="B8" s="47">
        <v>9</v>
      </c>
      <c r="C8" s="50">
        <f t="shared" si="41"/>
        <v>3256649</v>
      </c>
      <c r="D8" s="49">
        <v>9</v>
      </c>
      <c r="E8" s="49"/>
      <c r="F8" s="49"/>
      <c r="G8" s="81">
        <f t="shared" si="0"/>
        <v>1</v>
      </c>
      <c r="H8" s="81">
        <f t="shared" si="1"/>
        <v>2</v>
      </c>
      <c r="I8" s="81">
        <f t="shared" si="2"/>
        <v>14</v>
      </c>
      <c r="J8" s="50">
        <f t="shared" si="42"/>
        <v>439725</v>
      </c>
      <c r="K8" s="51">
        <f t="shared" si="43"/>
        <v>0.13502376215551629</v>
      </c>
      <c r="L8" s="50">
        <f>County!N333</f>
        <v>1804196</v>
      </c>
      <c r="M8" s="51">
        <f t="shared" si="44"/>
        <v>0.55400382417632354</v>
      </c>
      <c r="N8" s="72">
        <f>County!O333</f>
        <v>1364471</v>
      </c>
      <c r="O8" s="103">
        <f t="shared" si="3"/>
        <v>0.41898006202080729</v>
      </c>
      <c r="P8" s="72">
        <f>County!P333</f>
        <v>572</v>
      </c>
      <c r="Q8" s="103">
        <f t="shared" si="4"/>
        <v>1.756406662185578E-4</v>
      </c>
      <c r="R8" s="72">
        <f>County!Q333</f>
        <v>52454</v>
      </c>
      <c r="S8" s="103">
        <f t="shared" si="5"/>
        <v>1.6106740394804597E-2</v>
      </c>
      <c r="T8" s="72">
        <f>County!R333</f>
        <v>8984</v>
      </c>
      <c r="U8" s="103">
        <f t="shared" si="6"/>
        <v>2.7586638903977678E-3</v>
      </c>
      <c r="V8" s="72">
        <f>County!S333</f>
        <v>5061</v>
      </c>
      <c r="W8" s="103">
        <f t="shared" si="7"/>
        <v>1.5540514191120995E-3</v>
      </c>
      <c r="X8" s="72">
        <f>County!T333</f>
        <v>636</v>
      </c>
      <c r="Y8" s="103">
        <f t="shared" si="8"/>
        <v>1.9529276873252229E-4</v>
      </c>
      <c r="Z8" s="72">
        <f>County!U333</f>
        <v>8086</v>
      </c>
      <c r="AA8" s="103">
        <f t="shared" si="9"/>
        <v>2.4829203269987033E-3</v>
      </c>
      <c r="AB8" s="72">
        <f>County!V333</f>
        <v>1035</v>
      </c>
      <c r="AC8" s="103">
        <f t="shared" si="10"/>
        <v>3.1781134534301979E-4</v>
      </c>
      <c r="AD8" s="72">
        <f>County!W333</f>
        <v>0</v>
      </c>
      <c r="AE8" s="103">
        <f t="shared" si="11"/>
        <v>0</v>
      </c>
      <c r="AF8" s="72">
        <f>County!X333</f>
        <v>354</v>
      </c>
      <c r="AG8" s="103">
        <f t="shared" si="12"/>
        <v>1.0870069203036618E-4</v>
      </c>
      <c r="AH8" s="50">
        <f>County!Y333</f>
        <v>0</v>
      </c>
      <c r="AI8" s="51">
        <f t="shared" si="13"/>
        <v>0</v>
      </c>
      <c r="AJ8" s="50">
        <f>County!Z333</f>
        <v>2515</v>
      </c>
      <c r="AK8" s="51">
        <f t="shared" si="14"/>
        <v>7.7226621597844896E-4</v>
      </c>
      <c r="AL8" s="50">
        <f>County!AA333</f>
        <v>568</v>
      </c>
      <c r="AM8" s="51">
        <f t="shared" si="15"/>
        <v>1.7441240981143501E-4</v>
      </c>
      <c r="AN8" s="50">
        <f>County!AB333</f>
        <v>355</v>
      </c>
      <c r="AO8" s="51">
        <f t="shared" si="16"/>
        <v>1.0900775613214688E-4</v>
      </c>
      <c r="AP8" s="50">
        <f>County!AC333</f>
        <v>0</v>
      </c>
      <c r="AQ8" s="51">
        <f t="shared" si="17"/>
        <v>0</v>
      </c>
      <c r="AR8" s="50">
        <f>County!AD333</f>
        <v>0</v>
      </c>
      <c r="AS8" s="51">
        <f t="shared" si="18"/>
        <v>0</v>
      </c>
      <c r="AT8" s="50">
        <f>County!AE333</f>
        <v>762</v>
      </c>
      <c r="AU8" s="51">
        <f t="shared" si="19"/>
        <v>2.3398284555688992E-4</v>
      </c>
      <c r="AV8" s="50">
        <f>County!AF333</f>
        <v>379</v>
      </c>
      <c r="AW8" s="51">
        <f t="shared" si="20"/>
        <v>1.1637729457488357E-4</v>
      </c>
      <c r="AX8" s="50">
        <f>County!AG333</f>
        <v>196</v>
      </c>
      <c r="AY8" s="51">
        <f t="shared" si="20"/>
        <v>6.0184563949016302E-5</v>
      </c>
      <c r="AZ8" s="50">
        <f>County!AH333</f>
        <v>2730</v>
      </c>
      <c r="BA8" s="51">
        <f t="shared" si="21"/>
        <v>8.3828499786129849E-4</v>
      </c>
      <c r="BB8" s="50">
        <f>County!AI333</f>
        <v>0</v>
      </c>
      <c r="BC8" s="51">
        <f t="shared" si="22"/>
        <v>0</v>
      </c>
      <c r="BD8" s="50">
        <f>County!AJ333</f>
        <v>2011</v>
      </c>
      <c r="BE8" s="51">
        <f t="shared" si="22"/>
        <v>6.1750590868097852E-4</v>
      </c>
      <c r="BF8" s="50">
        <f>County!AK333</f>
        <v>0</v>
      </c>
      <c r="BG8" s="51">
        <f t="shared" si="23"/>
        <v>0</v>
      </c>
      <c r="BH8" s="50">
        <f>County!AL333</f>
        <v>0</v>
      </c>
      <c r="BI8" s="51">
        <f t="shared" si="24"/>
        <v>0</v>
      </c>
      <c r="BJ8" s="50">
        <f>County!AM333</f>
        <v>495</v>
      </c>
      <c r="BK8" s="51">
        <f t="shared" si="25"/>
        <v>1.5199673038144424E-4</v>
      </c>
      <c r="BL8" s="50">
        <f>County!AN333</f>
        <v>0</v>
      </c>
      <c r="BM8" s="51">
        <f t="shared" si="26"/>
        <v>0</v>
      </c>
      <c r="BN8" s="50">
        <f>County!AO333</f>
        <v>0</v>
      </c>
      <c r="BO8" s="51">
        <f t="shared" si="27"/>
        <v>0</v>
      </c>
      <c r="BP8" s="50">
        <f>County!AP333</f>
        <v>0</v>
      </c>
      <c r="BQ8" s="51">
        <f t="shared" si="28"/>
        <v>0</v>
      </c>
      <c r="BR8" s="50">
        <f>County!AQ333</f>
        <v>614</v>
      </c>
      <c r="BS8" s="51">
        <f t="shared" si="29"/>
        <v>1.88537358493347E-4</v>
      </c>
      <c r="BT8" s="50">
        <f>County!AR333</f>
        <v>0</v>
      </c>
      <c r="BU8" s="51">
        <f t="shared" si="30"/>
        <v>0</v>
      </c>
      <c r="BV8" s="50">
        <f>County!AS333</f>
        <v>0</v>
      </c>
      <c r="BW8" s="51">
        <f t="shared" si="31"/>
        <v>0</v>
      </c>
      <c r="BX8" s="50">
        <f>County!AT333</f>
        <v>175</v>
      </c>
      <c r="BY8" s="51">
        <f t="shared" si="32"/>
        <v>5.37362178116217E-5</v>
      </c>
      <c r="BZ8" s="50">
        <f>County!AU333</f>
        <v>0</v>
      </c>
      <c r="CA8" s="51">
        <f t="shared" si="33"/>
        <v>0</v>
      </c>
      <c r="CB8" s="50">
        <f>County!AV333</f>
        <v>0</v>
      </c>
      <c r="CC8" s="51">
        <f t="shared" si="34"/>
        <v>0</v>
      </c>
      <c r="CD8" s="50">
        <f>County!AW333</f>
        <v>0</v>
      </c>
      <c r="CE8" s="51">
        <f t="shared" si="35"/>
        <v>0</v>
      </c>
      <c r="CF8" s="50">
        <f>County!AX333</f>
        <v>0</v>
      </c>
      <c r="CG8" s="51">
        <f t="shared" si="36"/>
        <v>0</v>
      </c>
      <c r="CH8" s="50">
        <f>County!AY333</f>
        <v>0</v>
      </c>
      <c r="CI8" s="51">
        <f t="shared" si="37"/>
        <v>0</v>
      </c>
      <c r="CJ8" s="58"/>
      <c r="CK8" s="47" t="str">
        <f t="shared" si="38"/>
        <v>Colorado</v>
      </c>
      <c r="CL8" s="47" t="s">
        <v>2720</v>
      </c>
      <c r="CM8" s="47">
        <f t="shared" si="39"/>
        <v>9</v>
      </c>
      <c r="CN8" s="48">
        <f>RANK(R8,(L8:Q8,R8:Y8,AD8:AW8))</f>
        <v>3</v>
      </c>
      <c r="CO8" s="48">
        <f>RANK(T8,(L8:Q8,R8:Y8,AD8:AW8))</f>
        <v>4</v>
      </c>
      <c r="CP8" s="48">
        <f>RANK(X8,(L8:Q8,R8:Y8,AD8:AW8))</f>
        <v>8</v>
      </c>
      <c r="CQ8" s="48">
        <f>RANK(V8,(L8:Q8,R8:Y8,AD8:AW8))</f>
        <v>5</v>
      </c>
      <c r="CS8" s="47">
        <v>8</v>
      </c>
      <c r="CU8" s="50">
        <f>County!BS333</f>
        <v>0</v>
      </c>
      <c r="CW8" s="47">
        <f t="shared" si="40"/>
        <v>9</v>
      </c>
      <c r="CX8" s="47">
        <v>0</v>
      </c>
    </row>
    <row r="9" spans="1:102" s="34" customFormat="1">
      <c r="A9" s="34" t="s">
        <v>1032</v>
      </c>
      <c r="B9" s="34">
        <v>7</v>
      </c>
      <c r="C9" s="37">
        <f t="shared" si="41"/>
        <v>1824252</v>
      </c>
      <c r="D9" s="36">
        <v>7</v>
      </c>
      <c r="E9" s="36"/>
      <c r="F9" s="36"/>
      <c r="G9" s="82">
        <f t="shared" si="0"/>
        <v>1</v>
      </c>
      <c r="H9" s="82">
        <f t="shared" si="1"/>
        <v>2</v>
      </c>
      <c r="I9" s="82" t="str">
        <f t="shared" si="2"/>
        <v>-</v>
      </c>
      <c r="J9" s="1">
        <f t="shared" si="42"/>
        <v>365389</v>
      </c>
      <c r="K9" s="38">
        <f t="shared" si="43"/>
        <v>0.20029524429738874</v>
      </c>
      <c r="L9" s="37">
        <f>County!N343</f>
        <v>1080680</v>
      </c>
      <c r="M9" s="38">
        <f t="shared" si="44"/>
        <v>0.59239622596000996</v>
      </c>
      <c r="N9" s="73">
        <f>County!O343</f>
        <v>715291</v>
      </c>
      <c r="O9" s="74">
        <f t="shared" si="3"/>
        <v>0.3921009816626212</v>
      </c>
      <c r="P9" s="73">
        <f>County!P343</f>
        <v>0</v>
      </c>
      <c r="Q9" s="74">
        <f t="shared" si="4"/>
        <v>0</v>
      </c>
      <c r="R9" s="73">
        <f>County!Q343</f>
        <v>20227</v>
      </c>
      <c r="S9" s="74">
        <f t="shared" si="5"/>
        <v>1.108783216353881E-2</v>
      </c>
      <c r="T9" s="73">
        <f>County!R343</f>
        <v>7538</v>
      </c>
      <c r="U9" s="74">
        <f t="shared" si="6"/>
        <v>4.1321045557302389E-3</v>
      </c>
      <c r="V9" s="73">
        <f>County!S343</f>
        <v>0</v>
      </c>
      <c r="W9" s="74">
        <f t="shared" si="7"/>
        <v>0</v>
      </c>
      <c r="X9" s="73">
        <f>County!T343</f>
        <v>13</v>
      </c>
      <c r="Y9" s="74">
        <f t="shared" si="8"/>
        <v>7.1262084405005446E-6</v>
      </c>
      <c r="Z9" s="73">
        <f>County!U343</f>
        <v>253</v>
      </c>
      <c r="AA9" s="74">
        <f t="shared" si="9"/>
        <v>1.3868697964974138E-4</v>
      </c>
      <c r="AB9" s="73">
        <f>County!V343</f>
        <v>0</v>
      </c>
      <c r="AC9" s="74">
        <f t="shared" si="10"/>
        <v>0</v>
      </c>
      <c r="AD9" s="73">
        <f>County!W343</f>
        <v>0</v>
      </c>
      <c r="AE9" s="74">
        <f t="shared" si="11"/>
        <v>0</v>
      </c>
      <c r="AF9" s="73">
        <f>County!X343</f>
        <v>0</v>
      </c>
      <c r="AG9" s="74">
        <f t="shared" si="12"/>
        <v>0</v>
      </c>
      <c r="AH9" s="37">
        <f>County!Y343</f>
        <v>0</v>
      </c>
      <c r="AI9" s="38">
        <f t="shared" si="13"/>
        <v>0</v>
      </c>
      <c r="AJ9" s="37">
        <f>County!Z343</f>
        <v>217</v>
      </c>
      <c r="AK9" s="38">
        <f t="shared" si="14"/>
        <v>1.1895286396835525E-4</v>
      </c>
      <c r="AL9" s="37">
        <f>County!AA343</f>
        <v>0</v>
      </c>
      <c r="AM9" s="38">
        <f t="shared" si="15"/>
        <v>0</v>
      </c>
      <c r="AN9" s="37">
        <f>County!AB343</f>
        <v>0</v>
      </c>
      <c r="AO9" s="38">
        <f t="shared" si="16"/>
        <v>0</v>
      </c>
      <c r="AP9" s="37">
        <f>County!AC343</f>
        <v>0</v>
      </c>
      <c r="AQ9" s="38">
        <f t="shared" si="17"/>
        <v>0</v>
      </c>
      <c r="AR9" s="37">
        <f>County!AD343</f>
        <v>0</v>
      </c>
      <c r="AS9" s="38">
        <f t="shared" si="18"/>
        <v>0</v>
      </c>
      <c r="AT9" s="37">
        <f>County!AE343</f>
        <v>0</v>
      </c>
      <c r="AU9" s="38">
        <f t="shared" si="19"/>
        <v>0</v>
      </c>
      <c r="AV9" s="37">
        <f>County!AF343</f>
        <v>0</v>
      </c>
      <c r="AW9" s="38">
        <f t="shared" si="20"/>
        <v>0</v>
      </c>
      <c r="AX9" s="37">
        <f>County!AG343</f>
        <v>0</v>
      </c>
      <c r="AY9" s="38">
        <f t="shared" si="20"/>
        <v>0</v>
      </c>
      <c r="AZ9" s="37">
        <f>County!AH343</f>
        <v>0</v>
      </c>
      <c r="BA9" s="38">
        <f t="shared" si="21"/>
        <v>0</v>
      </c>
      <c r="BB9" s="37">
        <f>County!AI343</f>
        <v>0</v>
      </c>
      <c r="BC9" s="38">
        <f t="shared" si="22"/>
        <v>0</v>
      </c>
      <c r="BD9" s="37">
        <f>County!AJ343</f>
        <v>11</v>
      </c>
      <c r="BE9" s="38">
        <f t="shared" si="22"/>
        <v>6.029868680423538E-6</v>
      </c>
      <c r="BF9" s="37">
        <f>County!AK343</f>
        <v>0</v>
      </c>
      <c r="BG9" s="38">
        <f t="shared" si="23"/>
        <v>0</v>
      </c>
      <c r="BH9" s="37">
        <f>County!AL343</f>
        <v>0</v>
      </c>
      <c r="BI9" s="38">
        <f t="shared" si="24"/>
        <v>0</v>
      </c>
      <c r="BJ9" s="37">
        <f>County!AM343</f>
        <v>0</v>
      </c>
      <c r="BK9" s="38">
        <f t="shared" si="25"/>
        <v>0</v>
      </c>
      <c r="BL9" s="37">
        <f>County!AN343</f>
        <v>0</v>
      </c>
      <c r="BM9" s="38">
        <f t="shared" si="26"/>
        <v>0</v>
      </c>
      <c r="BN9" s="37">
        <f>County!AO343</f>
        <v>0</v>
      </c>
      <c r="BO9" s="38">
        <f t="shared" si="27"/>
        <v>0</v>
      </c>
      <c r="BP9" s="37">
        <f>County!AP343</f>
        <v>0</v>
      </c>
      <c r="BQ9" s="38">
        <f t="shared" si="28"/>
        <v>0</v>
      </c>
      <c r="BR9" s="37">
        <f>County!AQ343</f>
        <v>0</v>
      </c>
      <c r="BS9" s="38">
        <f t="shared" si="29"/>
        <v>0</v>
      </c>
      <c r="BT9" s="37">
        <f>County!AR343</f>
        <v>0</v>
      </c>
      <c r="BU9" s="38">
        <f t="shared" si="30"/>
        <v>0</v>
      </c>
      <c r="BV9" s="37">
        <f>County!AS343</f>
        <v>0</v>
      </c>
      <c r="BW9" s="38">
        <f t="shared" si="31"/>
        <v>0</v>
      </c>
      <c r="BX9" s="37">
        <f>County!AT343</f>
        <v>0</v>
      </c>
      <c r="BY9" s="38">
        <f t="shared" si="32"/>
        <v>0</v>
      </c>
      <c r="BZ9" s="37">
        <f>County!AU343</f>
        <v>22</v>
      </c>
      <c r="CA9" s="38">
        <f t="shared" si="33"/>
        <v>1.2059737360847076E-5</v>
      </c>
      <c r="CB9" s="37">
        <f>County!AV343</f>
        <v>0</v>
      </c>
      <c r="CC9" s="38">
        <f t="shared" si="34"/>
        <v>0</v>
      </c>
      <c r="CD9" s="37">
        <f>County!AW343</f>
        <v>0</v>
      </c>
      <c r="CE9" s="38">
        <f t="shared" si="35"/>
        <v>0</v>
      </c>
      <c r="CF9" s="37">
        <f>County!AX343</f>
        <v>0</v>
      </c>
      <c r="CG9" s="38">
        <f t="shared" si="36"/>
        <v>0</v>
      </c>
      <c r="CH9" s="37">
        <f>County!AY343</f>
        <v>0</v>
      </c>
      <c r="CI9" s="38">
        <f t="shared" si="37"/>
        <v>0</v>
      </c>
      <c r="CJ9" s="59"/>
      <c r="CK9" s="34" t="str">
        <f t="shared" si="38"/>
        <v>Connecticut</v>
      </c>
      <c r="CL9" s="34" t="s">
        <v>1484</v>
      </c>
      <c r="CM9" s="34">
        <f t="shared" si="39"/>
        <v>7</v>
      </c>
      <c r="CN9" s="35">
        <f>RANK(R9,(L9:Q9,R9:Y9,AD9:AW9))</f>
        <v>3</v>
      </c>
      <c r="CO9" s="35">
        <f>RANK(T9,(L9:Q9,R9:Y9,AD9:AW9))</f>
        <v>4</v>
      </c>
      <c r="CP9" s="35">
        <f>RANK(X9,(L9:Q9,R9:Y9,AD9:AW9))</f>
        <v>6</v>
      </c>
      <c r="CQ9" s="35">
        <f>RANK(V9,(L9:Q9,R9:Y9,AD9:AW9))</f>
        <v>13</v>
      </c>
      <c r="CS9" s="34">
        <v>9</v>
      </c>
      <c r="CU9" s="37">
        <f>County!BS343</f>
        <v>0</v>
      </c>
      <c r="CW9" s="34">
        <f t="shared" si="40"/>
        <v>7</v>
      </c>
      <c r="CX9" s="34">
        <v>0</v>
      </c>
    </row>
    <row r="10" spans="1:102" s="47" customFormat="1">
      <c r="A10" s="47" t="s">
        <v>1707</v>
      </c>
      <c r="B10" s="47">
        <v>3</v>
      </c>
      <c r="C10" s="50">
        <f t="shared" si="41"/>
        <v>504325</v>
      </c>
      <c r="D10" s="49">
        <v>3</v>
      </c>
      <c r="E10" s="49"/>
      <c r="F10" s="49"/>
      <c r="G10" s="81">
        <f t="shared" si="0"/>
        <v>1</v>
      </c>
      <c r="H10" s="81">
        <f t="shared" si="1"/>
        <v>2</v>
      </c>
      <c r="I10" s="81">
        <f t="shared" si="2"/>
        <v>10</v>
      </c>
      <c r="J10" s="50">
        <f t="shared" si="42"/>
        <v>95665</v>
      </c>
      <c r="K10" s="51">
        <f t="shared" si="43"/>
        <v>0.18968918851930799</v>
      </c>
      <c r="L10" s="50">
        <f>County!N348</f>
        <v>296268</v>
      </c>
      <c r="M10" s="51">
        <f t="shared" si="44"/>
        <v>0.58745451841570417</v>
      </c>
      <c r="N10" s="72">
        <f>County!O348</f>
        <v>200603</v>
      </c>
      <c r="O10" s="103">
        <f t="shared" si="3"/>
        <v>0.39776532989639618</v>
      </c>
      <c r="P10" s="72">
        <f>County!P348</f>
        <v>5</v>
      </c>
      <c r="Q10" s="103">
        <f t="shared" si="4"/>
        <v>9.9142418083577053E-6</v>
      </c>
      <c r="R10" s="72">
        <f>County!Q348</f>
        <v>5000</v>
      </c>
      <c r="S10" s="103">
        <f t="shared" si="5"/>
        <v>9.9142418083577061E-3</v>
      </c>
      <c r="T10" s="72">
        <f>County!R348</f>
        <v>2139</v>
      </c>
      <c r="U10" s="103">
        <f t="shared" si="6"/>
        <v>4.2413126456154263E-3</v>
      </c>
      <c r="V10" s="72">
        <f>County!S348</f>
        <v>0</v>
      </c>
      <c r="W10" s="103">
        <f t="shared" si="7"/>
        <v>0</v>
      </c>
      <c r="X10" s="72">
        <f>County!T348</f>
        <v>0</v>
      </c>
      <c r="Y10" s="103">
        <f t="shared" si="8"/>
        <v>0</v>
      </c>
      <c r="Z10" s="72">
        <f>County!U348</f>
        <v>169</v>
      </c>
      <c r="AA10" s="103">
        <f t="shared" si="9"/>
        <v>3.3510137312249045E-4</v>
      </c>
      <c r="AB10" s="72">
        <f>County!V348</f>
        <v>14</v>
      </c>
      <c r="AC10" s="103">
        <f t="shared" si="10"/>
        <v>2.7759877063401577E-5</v>
      </c>
      <c r="AD10" s="72">
        <f>County!W348</f>
        <v>0</v>
      </c>
      <c r="AE10" s="103">
        <f t="shared" si="11"/>
        <v>0</v>
      </c>
      <c r="AF10" s="72">
        <f>County!X348</f>
        <v>0</v>
      </c>
      <c r="AG10" s="103">
        <f t="shared" si="12"/>
        <v>0</v>
      </c>
      <c r="AH10" s="50">
        <f>County!Y348</f>
        <v>0</v>
      </c>
      <c r="AI10" s="51">
        <f t="shared" si="13"/>
        <v>0</v>
      </c>
      <c r="AJ10" s="50">
        <f>County!Z348</f>
        <v>87</v>
      </c>
      <c r="AK10" s="51">
        <f t="shared" si="14"/>
        <v>1.7250780746542408E-4</v>
      </c>
      <c r="AL10" s="50">
        <f>County!AA348</f>
        <v>0</v>
      </c>
      <c r="AM10" s="51">
        <f t="shared" si="15"/>
        <v>0</v>
      </c>
      <c r="AN10" s="50">
        <f>County!AB348</f>
        <v>0</v>
      </c>
      <c r="AO10" s="51">
        <f t="shared" si="16"/>
        <v>0</v>
      </c>
      <c r="AP10" s="50">
        <f>County!AC348</f>
        <v>0</v>
      </c>
      <c r="AQ10" s="51">
        <f t="shared" si="17"/>
        <v>0</v>
      </c>
      <c r="AR10" s="50">
        <f>County!AD348</f>
        <v>0</v>
      </c>
      <c r="AS10" s="51">
        <f t="shared" si="18"/>
        <v>0</v>
      </c>
      <c r="AT10" s="50">
        <f>County!AE348</f>
        <v>0</v>
      </c>
      <c r="AU10" s="51">
        <f t="shared" si="19"/>
        <v>0</v>
      </c>
      <c r="AV10" s="50">
        <f>County!AF348</f>
        <v>0</v>
      </c>
      <c r="AW10" s="51">
        <f t="shared" si="20"/>
        <v>0</v>
      </c>
      <c r="AX10" s="50">
        <f>County!AG348</f>
        <v>0</v>
      </c>
      <c r="AY10" s="51">
        <f t="shared" si="20"/>
        <v>0</v>
      </c>
      <c r="AZ10" s="50">
        <f>County!AH348</f>
        <v>0</v>
      </c>
      <c r="BA10" s="51">
        <f t="shared" si="21"/>
        <v>0</v>
      </c>
      <c r="BB10" s="50">
        <f>County!AI348</f>
        <v>1</v>
      </c>
      <c r="BC10" s="51">
        <f t="shared" si="22"/>
        <v>1.9828483616715411E-6</v>
      </c>
      <c r="BD10" s="50">
        <f>County!AJ348</f>
        <v>8</v>
      </c>
      <c r="BE10" s="51">
        <f t="shared" si="22"/>
        <v>1.5862786893372329E-5</v>
      </c>
      <c r="BF10" s="50">
        <f>County!AK348</f>
        <v>0</v>
      </c>
      <c r="BG10" s="51">
        <f t="shared" si="23"/>
        <v>0</v>
      </c>
      <c r="BH10" s="50">
        <f>County!AL348</f>
        <v>1</v>
      </c>
      <c r="BI10" s="51">
        <f t="shared" si="24"/>
        <v>1.9828483616715411E-6</v>
      </c>
      <c r="BJ10" s="50">
        <f>County!AM348</f>
        <v>2</v>
      </c>
      <c r="BK10" s="51">
        <f t="shared" si="25"/>
        <v>3.9656967233430823E-6</v>
      </c>
      <c r="BL10" s="50">
        <f>County!AN348</f>
        <v>0</v>
      </c>
      <c r="BM10" s="51">
        <f t="shared" si="26"/>
        <v>0</v>
      </c>
      <c r="BN10" s="50">
        <f>County!AO348</f>
        <v>0</v>
      </c>
      <c r="BO10" s="51">
        <f t="shared" si="27"/>
        <v>0</v>
      </c>
      <c r="BP10" s="50">
        <f>County!AP348</f>
        <v>0</v>
      </c>
      <c r="BQ10" s="51">
        <f t="shared" si="28"/>
        <v>0</v>
      </c>
      <c r="BR10" s="50">
        <f>County!AQ348</f>
        <v>0</v>
      </c>
      <c r="BS10" s="51">
        <f t="shared" si="29"/>
        <v>0</v>
      </c>
      <c r="BT10" s="50">
        <f>County!AR348</f>
        <v>0</v>
      </c>
      <c r="BU10" s="51">
        <f t="shared" si="30"/>
        <v>0</v>
      </c>
      <c r="BV10" s="50">
        <f>County!AS348</f>
        <v>0</v>
      </c>
      <c r="BW10" s="51">
        <f t="shared" si="31"/>
        <v>0</v>
      </c>
      <c r="BX10" s="50">
        <f>County!AT348</f>
        <v>0</v>
      </c>
      <c r="BY10" s="51">
        <f t="shared" si="32"/>
        <v>0</v>
      </c>
      <c r="BZ10" s="50">
        <f>County!AU348</f>
        <v>28</v>
      </c>
      <c r="CA10" s="51">
        <f t="shared" si="33"/>
        <v>5.5519754126803154E-5</v>
      </c>
      <c r="CB10" s="50">
        <f>County!AV348</f>
        <v>0</v>
      </c>
      <c r="CC10" s="51">
        <f t="shared" si="34"/>
        <v>0</v>
      </c>
      <c r="CD10" s="50">
        <f>County!AW348</f>
        <v>0</v>
      </c>
      <c r="CE10" s="51">
        <f t="shared" si="35"/>
        <v>0</v>
      </c>
      <c r="CF10" s="50">
        <f>County!AX348</f>
        <v>0</v>
      </c>
      <c r="CG10" s="51">
        <f t="shared" si="36"/>
        <v>0</v>
      </c>
      <c r="CH10" s="50">
        <f>County!AY348</f>
        <v>0</v>
      </c>
      <c r="CI10" s="51">
        <f t="shared" si="37"/>
        <v>0</v>
      </c>
      <c r="CJ10" s="58"/>
      <c r="CK10" s="47" t="str">
        <f t="shared" si="38"/>
        <v>Delaware</v>
      </c>
      <c r="CL10" s="47" t="s">
        <v>2023</v>
      </c>
      <c r="CM10" s="47">
        <f t="shared" si="39"/>
        <v>3</v>
      </c>
      <c r="CN10" s="48">
        <f>RANK(R10,(L10:Q10,R10:Y10,AD10:AW10))</f>
        <v>3</v>
      </c>
      <c r="CO10" s="48">
        <f>RANK(T10,(L10:Q10,R10:Y10,AD10:AW10))</f>
        <v>4</v>
      </c>
      <c r="CP10" s="48">
        <f>RANK(X10,(L10:Q10,R10:Y10,AD10:AW10))</f>
        <v>13</v>
      </c>
      <c r="CQ10" s="48">
        <f>RANK(V10,(L10:Q10,R10:Y10,AD10:AW10))</f>
        <v>13</v>
      </c>
      <c r="CS10" s="47">
        <v>10</v>
      </c>
      <c r="CU10" s="50">
        <f>County!BS348</f>
        <v>0</v>
      </c>
      <c r="CW10" s="47">
        <f t="shared" si="40"/>
        <v>3</v>
      </c>
      <c r="CX10" s="47">
        <v>0</v>
      </c>
    </row>
    <row r="11" spans="1:102" s="34" customFormat="1">
      <c r="A11" s="40" t="s">
        <v>2533</v>
      </c>
      <c r="B11" s="40">
        <v>3</v>
      </c>
      <c r="C11" s="37">
        <f t="shared" si="41"/>
        <v>344356</v>
      </c>
      <c r="D11" s="36">
        <v>3</v>
      </c>
      <c r="E11" s="36"/>
      <c r="F11" s="36"/>
      <c r="G11" s="82">
        <f t="shared" si="0"/>
        <v>1</v>
      </c>
      <c r="H11" s="82">
        <f t="shared" si="1"/>
        <v>2</v>
      </c>
      <c r="I11" s="82">
        <f t="shared" si="2"/>
        <v>7</v>
      </c>
      <c r="J11" s="1">
        <f t="shared" si="42"/>
        <v>298737</v>
      </c>
      <c r="K11" s="38">
        <f t="shared" si="43"/>
        <v>0.86752372544692125</v>
      </c>
      <c r="L11" s="37">
        <f>County!N350</f>
        <v>317323</v>
      </c>
      <c r="M11" s="38">
        <f t="shared" si="44"/>
        <v>0.92149693921406917</v>
      </c>
      <c r="N11" s="73">
        <f>County!O350</f>
        <v>18586</v>
      </c>
      <c r="O11" s="74">
        <f t="shared" si="3"/>
        <v>5.3973213767147948E-2</v>
      </c>
      <c r="P11" s="73">
        <f>County!P350</f>
        <v>693</v>
      </c>
      <c r="Q11" s="74">
        <f t="shared" si="4"/>
        <v>2.0124522296692958E-3</v>
      </c>
      <c r="R11" s="73">
        <f>County!Q350</f>
        <v>2036</v>
      </c>
      <c r="S11" s="74">
        <f t="shared" si="5"/>
        <v>5.9124859157383639E-3</v>
      </c>
      <c r="T11" s="73">
        <f>County!R350</f>
        <v>1726</v>
      </c>
      <c r="U11" s="74">
        <f t="shared" si="6"/>
        <v>5.0122547596092417E-3</v>
      </c>
      <c r="V11" s="73">
        <f>County!S350</f>
        <v>0</v>
      </c>
      <c r="W11" s="74">
        <f t="shared" si="7"/>
        <v>0</v>
      </c>
      <c r="X11" s="73">
        <f>County!T350</f>
        <v>0</v>
      </c>
      <c r="Y11" s="74">
        <f t="shared" si="8"/>
        <v>0</v>
      </c>
      <c r="Z11" s="73">
        <f>County!U350</f>
        <v>0</v>
      </c>
      <c r="AA11" s="74">
        <f t="shared" si="9"/>
        <v>0</v>
      </c>
      <c r="AB11" s="73">
        <f>County!V350</f>
        <v>855</v>
      </c>
      <c r="AC11" s="74">
        <f t="shared" si="10"/>
        <v>2.4828956080335468E-3</v>
      </c>
      <c r="AD11" s="73">
        <f>County!W350</f>
        <v>3137</v>
      </c>
      <c r="AE11" s="74">
        <f t="shared" si="11"/>
        <v>9.1097585057324394E-3</v>
      </c>
      <c r="AF11" s="73">
        <f>County!X350</f>
        <v>0</v>
      </c>
      <c r="AG11" s="74">
        <f t="shared" si="12"/>
        <v>0</v>
      </c>
      <c r="AH11" s="37">
        <f>County!Y350</f>
        <v>0</v>
      </c>
      <c r="AI11" s="38">
        <f t="shared" si="13"/>
        <v>0</v>
      </c>
      <c r="AJ11" s="37">
        <f>County!Z350</f>
        <v>0</v>
      </c>
      <c r="AK11" s="38">
        <f t="shared" si="14"/>
        <v>0</v>
      </c>
      <c r="AL11" s="37">
        <f>County!AA350</f>
        <v>0</v>
      </c>
      <c r="AM11" s="38">
        <f t="shared" si="15"/>
        <v>0</v>
      </c>
      <c r="AN11" s="37">
        <f>County!AB350</f>
        <v>0</v>
      </c>
      <c r="AO11" s="38">
        <f t="shared" si="16"/>
        <v>0</v>
      </c>
      <c r="AP11" s="37">
        <f>County!AC350</f>
        <v>0</v>
      </c>
      <c r="AQ11" s="38">
        <f t="shared" si="17"/>
        <v>0</v>
      </c>
      <c r="AR11" s="37">
        <f>County!AD350</f>
        <v>0</v>
      </c>
      <c r="AS11" s="38">
        <f t="shared" si="18"/>
        <v>0</v>
      </c>
      <c r="AT11" s="37">
        <f>County!AE350</f>
        <v>0</v>
      </c>
      <c r="AU11" s="38">
        <f t="shared" si="19"/>
        <v>0</v>
      </c>
      <c r="AV11" s="37">
        <f>County!AF350</f>
        <v>0</v>
      </c>
      <c r="AW11" s="38">
        <f t="shared" si="20"/>
        <v>0</v>
      </c>
      <c r="AX11" s="37">
        <f>County!AG350</f>
        <v>0</v>
      </c>
      <c r="AY11" s="38">
        <f t="shared" si="20"/>
        <v>0</v>
      </c>
      <c r="AZ11" s="37">
        <f>County!AH350</f>
        <v>0</v>
      </c>
      <c r="BA11" s="38">
        <f t="shared" si="21"/>
        <v>0</v>
      </c>
      <c r="BB11" s="37">
        <f>County!AI350</f>
        <v>0</v>
      </c>
      <c r="BC11" s="38">
        <f t="shared" si="22"/>
        <v>0</v>
      </c>
      <c r="BD11" s="37">
        <f>County!AJ350</f>
        <v>0</v>
      </c>
      <c r="BE11" s="38">
        <f t="shared" si="22"/>
        <v>0</v>
      </c>
      <c r="BF11" s="37">
        <f>County!AK350</f>
        <v>0</v>
      </c>
      <c r="BG11" s="38">
        <f t="shared" si="23"/>
        <v>0</v>
      </c>
      <c r="BH11" s="37">
        <f>County!AL350</f>
        <v>0</v>
      </c>
      <c r="BI11" s="38">
        <f t="shared" si="24"/>
        <v>0</v>
      </c>
      <c r="BJ11" s="37">
        <f>County!AM350</f>
        <v>0</v>
      </c>
      <c r="BK11" s="38">
        <f t="shared" si="25"/>
        <v>0</v>
      </c>
      <c r="BL11" s="37">
        <f>County!AN350</f>
        <v>0</v>
      </c>
      <c r="BM11" s="38">
        <f t="shared" si="26"/>
        <v>0</v>
      </c>
      <c r="BN11" s="37">
        <f>County!AO350</f>
        <v>0</v>
      </c>
      <c r="BO11" s="38">
        <f t="shared" si="27"/>
        <v>0</v>
      </c>
      <c r="BP11" s="37">
        <f>County!AP350</f>
        <v>0</v>
      </c>
      <c r="BQ11" s="38">
        <f t="shared" si="28"/>
        <v>0</v>
      </c>
      <c r="BR11" s="37">
        <f>County!AQ350</f>
        <v>0</v>
      </c>
      <c r="BS11" s="38">
        <f t="shared" si="29"/>
        <v>0</v>
      </c>
      <c r="BT11" s="37">
        <f>County!AR350</f>
        <v>0</v>
      </c>
      <c r="BU11" s="38">
        <f t="shared" si="30"/>
        <v>0</v>
      </c>
      <c r="BV11" s="37">
        <f>County!AS350</f>
        <v>0</v>
      </c>
      <c r="BW11" s="38">
        <f t="shared" si="31"/>
        <v>0</v>
      </c>
      <c r="BX11" s="37">
        <f>County!AT350</f>
        <v>0</v>
      </c>
      <c r="BY11" s="38">
        <f t="shared" si="32"/>
        <v>0</v>
      </c>
      <c r="BZ11" s="37">
        <f>County!AU350</f>
        <v>0</v>
      </c>
      <c r="CA11" s="38">
        <f t="shared" si="33"/>
        <v>0</v>
      </c>
      <c r="CB11" s="37">
        <f>County!AV350</f>
        <v>0</v>
      </c>
      <c r="CC11" s="38">
        <f t="shared" si="34"/>
        <v>0</v>
      </c>
      <c r="CD11" s="37">
        <f>County!AW350</f>
        <v>0</v>
      </c>
      <c r="CE11" s="38">
        <f t="shared" si="35"/>
        <v>0</v>
      </c>
      <c r="CF11" s="37">
        <f>County!AX350</f>
        <v>0</v>
      </c>
      <c r="CG11" s="38">
        <f t="shared" si="36"/>
        <v>0</v>
      </c>
      <c r="CH11" s="37">
        <f>County!AY350</f>
        <v>0</v>
      </c>
      <c r="CI11" s="38">
        <f t="shared" si="37"/>
        <v>0</v>
      </c>
      <c r="CJ11" s="59"/>
      <c r="CK11" s="34" t="str">
        <f t="shared" si="38"/>
        <v>District of Columbia</v>
      </c>
      <c r="CL11" s="34" t="s">
        <v>1000</v>
      </c>
      <c r="CM11" s="34">
        <f t="shared" si="39"/>
        <v>3</v>
      </c>
      <c r="CN11" s="35">
        <f>RANK(R11,(L11:Q11,R11:Y11,AD11:AW11))</f>
        <v>4</v>
      </c>
      <c r="CO11" s="35">
        <f>RANK(T11,(L11:Q11,R11:Y11,AD11:AW11))</f>
        <v>5</v>
      </c>
      <c r="CP11" s="35">
        <f>RANK(X11,(L11:Q11,R11:Y11,AD11:AW11))</f>
        <v>13</v>
      </c>
      <c r="CQ11" s="35">
        <f>RANK(V11,(L11:Q11,R11:Y11,AD11:AW11))</f>
        <v>13</v>
      </c>
      <c r="CS11" s="34">
        <v>11</v>
      </c>
      <c r="CU11" s="37">
        <f>County!BS350</f>
        <v>0</v>
      </c>
      <c r="CW11" s="34">
        <f t="shared" si="40"/>
        <v>3</v>
      </c>
      <c r="CX11" s="34">
        <v>0</v>
      </c>
    </row>
    <row r="12" spans="1:102" s="47" customFormat="1">
      <c r="A12" s="47" t="s">
        <v>1532</v>
      </c>
      <c r="B12" s="47">
        <v>29</v>
      </c>
      <c r="C12" s="50">
        <f t="shared" si="41"/>
        <v>11091758</v>
      </c>
      <c r="D12" s="49"/>
      <c r="E12" s="49">
        <v>29</v>
      </c>
      <c r="F12" s="49"/>
      <c r="G12" s="81">
        <f t="shared" si="0"/>
        <v>2</v>
      </c>
      <c r="H12" s="81">
        <f t="shared" si="1"/>
        <v>1</v>
      </c>
      <c r="I12" s="81" t="str">
        <f t="shared" si="2"/>
        <v>-</v>
      </c>
      <c r="J12" s="50">
        <f t="shared" si="42"/>
        <v>371686</v>
      </c>
      <c r="K12" s="51">
        <f t="shared" si="43"/>
        <v>3.3510107234579048E-2</v>
      </c>
      <c r="L12" s="50">
        <f>County!N420</f>
        <v>5297045</v>
      </c>
      <c r="M12" s="51">
        <f t="shared" si="44"/>
        <v>0.47756586467176798</v>
      </c>
      <c r="N12" s="72">
        <f>County!O420</f>
        <v>5668731</v>
      </c>
      <c r="O12" s="103">
        <f t="shared" si="3"/>
        <v>0.51107597190634702</v>
      </c>
      <c r="P12" s="72">
        <f>County!P420</f>
        <v>0</v>
      </c>
      <c r="Q12" s="103">
        <f t="shared" si="4"/>
        <v>0</v>
      </c>
      <c r="R12" s="72">
        <f>County!Q420</f>
        <v>70324</v>
      </c>
      <c r="S12" s="103">
        <f t="shared" si="5"/>
        <v>6.3402032391979704E-3</v>
      </c>
      <c r="T12" s="72">
        <f>County!R420</f>
        <v>14721</v>
      </c>
      <c r="U12" s="103">
        <f t="shared" si="6"/>
        <v>1.3272016933654701E-3</v>
      </c>
      <c r="V12" s="72">
        <f>County!S420</f>
        <v>3902</v>
      </c>
      <c r="W12" s="103">
        <f t="shared" si="7"/>
        <v>3.517927455683761E-4</v>
      </c>
      <c r="X12" s="72">
        <f>County!T420</f>
        <v>5966</v>
      </c>
      <c r="Y12" s="103">
        <f t="shared" si="8"/>
        <v>5.3787686316271953E-4</v>
      </c>
      <c r="Z12" s="72">
        <f>County!U420</f>
        <v>0</v>
      </c>
      <c r="AA12" s="103">
        <f t="shared" si="9"/>
        <v>0</v>
      </c>
      <c r="AB12" s="72">
        <f>County!V420</f>
        <v>5712</v>
      </c>
      <c r="AC12" s="103">
        <f t="shared" si="10"/>
        <v>5.1497697659829941E-4</v>
      </c>
      <c r="AD12" s="72">
        <f>County!W420</f>
        <v>24503</v>
      </c>
      <c r="AE12" s="103">
        <f t="shared" si="11"/>
        <v>2.2091177971968017E-3</v>
      </c>
      <c r="AF12" s="72">
        <f>County!X420</f>
        <v>0</v>
      </c>
      <c r="AG12" s="103">
        <f t="shared" si="12"/>
        <v>0</v>
      </c>
      <c r="AH12" s="50">
        <f>County!Y420</f>
        <v>0</v>
      </c>
      <c r="AI12" s="51">
        <f t="shared" si="13"/>
        <v>0</v>
      </c>
      <c r="AJ12" s="50">
        <f>County!Z420</f>
        <v>854</v>
      </c>
      <c r="AK12" s="51">
        <f t="shared" si="14"/>
        <v>7.6994106795333971E-5</v>
      </c>
      <c r="AL12" s="50">
        <f>County!AA420</f>
        <v>0</v>
      </c>
      <c r="AM12" s="51">
        <f t="shared" si="15"/>
        <v>0</v>
      </c>
      <c r="AN12" s="50">
        <f>County!AB420</f>
        <v>0</v>
      </c>
      <c r="AO12" s="51">
        <f t="shared" si="16"/>
        <v>0</v>
      </c>
      <c r="AP12" s="50">
        <f>County!AC420</f>
        <v>0</v>
      </c>
      <c r="AQ12" s="51">
        <f t="shared" si="17"/>
        <v>0</v>
      </c>
      <c r="AR12" s="50">
        <f>County!AD420</f>
        <v>0</v>
      </c>
      <c r="AS12" s="51">
        <f t="shared" si="18"/>
        <v>0</v>
      </c>
      <c r="AT12" s="50">
        <f>County!AE420</f>
        <v>0</v>
      </c>
      <c r="AU12" s="51">
        <f t="shared" si="19"/>
        <v>0</v>
      </c>
      <c r="AV12" s="50">
        <f>County!AF420</f>
        <v>0</v>
      </c>
      <c r="AW12" s="51">
        <f t="shared" si="20"/>
        <v>0</v>
      </c>
      <c r="AX12" s="50">
        <f>County!AG420</f>
        <v>0</v>
      </c>
      <c r="AY12" s="51">
        <f t="shared" si="20"/>
        <v>0</v>
      </c>
      <c r="AZ12" s="50">
        <f>County!AH420</f>
        <v>0</v>
      </c>
      <c r="BA12" s="51">
        <f t="shared" si="21"/>
        <v>0</v>
      </c>
      <c r="BB12" s="50">
        <f>County!AI420</f>
        <v>0</v>
      </c>
      <c r="BC12" s="51">
        <f t="shared" si="22"/>
        <v>0</v>
      </c>
      <c r="BD12" s="50">
        <f>County!AJ420</f>
        <v>0</v>
      </c>
      <c r="BE12" s="51">
        <f t="shared" si="22"/>
        <v>0</v>
      </c>
      <c r="BF12" s="50">
        <f>County!AK420</f>
        <v>0</v>
      </c>
      <c r="BG12" s="51">
        <f t="shared" si="23"/>
        <v>0</v>
      </c>
      <c r="BH12" s="50">
        <f>County!AL420</f>
        <v>0</v>
      </c>
      <c r="BI12" s="51">
        <f t="shared" si="24"/>
        <v>0</v>
      </c>
      <c r="BJ12" s="50">
        <f>County!AM420</f>
        <v>0</v>
      </c>
      <c r="BK12" s="51">
        <f t="shared" si="25"/>
        <v>0</v>
      </c>
      <c r="BL12" s="50">
        <f>County!AN420</f>
        <v>0</v>
      </c>
      <c r="BM12" s="51">
        <f t="shared" si="26"/>
        <v>0</v>
      </c>
      <c r="BN12" s="50">
        <f>County!AO420</f>
        <v>0</v>
      </c>
      <c r="BO12" s="51">
        <f t="shared" si="27"/>
        <v>0</v>
      </c>
      <c r="BP12" s="50">
        <f>County!AP420</f>
        <v>0</v>
      </c>
      <c r="BQ12" s="51">
        <f t="shared" si="28"/>
        <v>0</v>
      </c>
      <c r="BR12" s="50">
        <f>County!AQ420</f>
        <v>0</v>
      </c>
      <c r="BS12" s="51">
        <f t="shared" si="29"/>
        <v>0</v>
      </c>
      <c r="BT12" s="50">
        <f>County!AR420</f>
        <v>0</v>
      </c>
      <c r="BU12" s="51">
        <f t="shared" si="30"/>
        <v>0</v>
      </c>
      <c r="BV12" s="50">
        <f>County!AS420</f>
        <v>0</v>
      </c>
      <c r="BW12" s="51">
        <f t="shared" si="31"/>
        <v>0</v>
      </c>
      <c r="BX12" s="50">
        <f>County!AT420</f>
        <v>0</v>
      </c>
      <c r="BY12" s="51">
        <f t="shared" si="32"/>
        <v>0</v>
      </c>
      <c r="BZ12" s="50">
        <f>County!AU420</f>
        <v>0</v>
      </c>
      <c r="CA12" s="51">
        <f t="shared" si="33"/>
        <v>0</v>
      </c>
      <c r="CB12" s="50">
        <f>County!AV420</f>
        <v>0</v>
      </c>
      <c r="CC12" s="51">
        <f t="shared" si="34"/>
        <v>0</v>
      </c>
      <c r="CD12" s="50">
        <f>County!AW420</f>
        <v>0</v>
      </c>
      <c r="CE12" s="51">
        <f t="shared" si="35"/>
        <v>0</v>
      </c>
      <c r="CF12" s="50">
        <f>County!AX420</f>
        <v>0</v>
      </c>
      <c r="CG12" s="51">
        <f t="shared" si="36"/>
        <v>0</v>
      </c>
      <c r="CH12" s="50">
        <f>County!AY420</f>
        <v>0</v>
      </c>
      <c r="CI12" s="51">
        <f t="shared" si="37"/>
        <v>0</v>
      </c>
      <c r="CJ12" s="58"/>
      <c r="CK12" s="47" t="str">
        <f t="shared" si="38"/>
        <v>Florida</v>
      </c>
      <c r="CL12" s="47" t="s">
        <v>2895</v>
      </c>
      <c r="CM12" s="47">
        <f t="shared" si="39"/>
        <v>29</v>
      </c>
      <c r="CN12" s="48">
        <f>RANK(R12,(L12:Q12,R12:Y12,AD12:AW12))</f>
        <v>3</v>
      </c>
      <c r="CO12" s="48">
        <f>RANK(T12,(L12:Q12,R12:Y12,AD12:AW12))</f>
        <v>5</v>
      </c>
      <c r="CP12" s="48">
        <f>RANK(X12,(L12:Q12,R12:Y12,AD12:AW12))</f>
        <v>6</v>
      </c>
      <c r="CQ12" s="48">
        <f>RANK(V12,(L12:Q12,R12:Y12,AD12:AW12))</f>
        <v>7</v>
      </c>
      <c r="CS12" s="47">
        <v>12</v>
      </c>
      <c r="CU12" s="50">
        <f>County!BS420</f>
        <v>0</v>
      </c>
      <c r="CW12" s="47">
        <f t="shared" si="40"/>
        <v>29</v>
      </c>
      <c r="CX12" s="47">
        <v>0</v>
      </c>
    </row>
    <row r="13" spans="1:102" s="34" customFormat="1">
      <c r="A13" s="34" t="s">
        <v>1154</v>
      </c>
      <c r="B13" s="34">
        <v>16</v>
      </c>
      <c r="C13" s="37">
        <f t="shared" si="41"/>
        <v>4998482</v>
      </c>
      <c r="D13" s="36">
        <v>16</v>
      </c>
      <c r="E13" s="36"/>
      <c r="F13" s="36"/>
      <c r="G13" s="82">
        <f t="shared" si="0"/>
        <v>1</v>
      </c>
      <c r="H13" s="82">
        <f t="shared" si="1"/>
        <v>2</v>
      </c>
      <c r="I13" s="82" t="str">
        <f t="shared" si="2"/>
        <v>-</v>
      </c>
      <c r="J13" s="1">
        <f t="shared" si="42"/>
        <v>12670</v>
      </c>
      <c r="K13" s="38">
        <f t="shared" si="43"/>
        <v>2.5347695560372129E-3</v>
      </c>
      <c r="L13" s="37">
        <f>County!N581</f>
        <v>2474507</v>
      </c>
      <c r="M13" s="38">
        <f t="shared" si="44"/>
        <v>0.49505169769542035</v>
      </c>
      <c r="N13" s="73">
        <f>County!O581</f>
        <v>2461837</v>
      </c>
      <c r="O13" s="74">
        <f t="shared" si="3"/>
        <v>0.49251692813938314</v>
      </c>
      <c r="P13" s="73">
        <f>County!P581</f>
        <v>0</v>
      </c>
      <c r="Q13" s="74">
        <f t="shared" si="4"/>
        <v>0</v>
      </c>
      <c r="R13" s="73">
        <f>County!Q581</f>
        <v>62138</v>
      </c>
      <c r="S13" s="74">
        <f t="shared" si="5"/>
        <v>1.2431374165196553E-2</v>
      </c>
      <c r="T13" s="73">
        <f>County!R581</f>
        <v>0</v>
      </c>
      <c r="U13" s="74">
        <f t="shared" si="6"/>
        <v>0</v>
      </c>
      <c r="V13" s="73">
        <f>County!S581</f>
        <v>0</v>
      </c>
      <c r="W13" s="74">
        <f t="shared" si="7"/>
        <v>0</v>
      </c>
      <c r="X13" s="73">
        <f>County!T581</f>
        <v>0</v>
      </c>
      <c r="Y13" s="74">
        <f t="shared" si="8"/>
        <v>0</v>
      </c>
      <c r="Z13" s="73">
        <f>County!U581</f>
        <v>0</v>
      </c>
      <c r="AA13" s="74">
        <f t="shared" si="9"/>
        <v>0</v>
      </c>
      <c r="AB13" s="73">
        <f>County!V581</f>
        <v>0</v>
      </c>
      <c r="AC13" s="74">
        <f t="shared" si="10"/>
        <v>0</v>
      </c>
      <c r="AD13" s="73">
        <f>County!W581</f>
        <v>0</v>
      </c>
      <c r="AE13" s="74">
        <f t="shared" si="11"/>
        <v>0</v>
      </c>
      <c r="AF13" s="73">
        <f>County!X581</f>
        <v>0</v>
      </c>
      <c r="AG13" s="74">
        <f t="shared" si="12"/>
        <v>0</v>
      </c>
      <c r="AH13" s="37">
        <f>County!Y581</f>
        <v>0</v>
      </c>
      <c r="AI13" s="38">
        <f t="shared" si="13"/>
        <v>0</v>
      </c>
      <c r="AJ13" s="37">
        <f>County!Z581</f>
        <v>0</v>
      </c>
      <c r="AK13" s="38">
        <f t="shared" si="14"/>
        <v>0</v>
      </c>
      <c r="AL13" s="37">
        <f>County!AA581</f>
        <v>0</v>
      </c>
      <c r="AM13" s="38">
        <f t="shared" si="15"/>
        <v>0</v>
      </c>
      <c r="AN13" s="37">
        <f>County!AB581</f>
        <v>0</v>
      </c>
      <c r="AO13" s="38">
        <f t="shared" si="16"/>
        <v>0</v>
      </c>
      <c r="AP13" s="37">
        <f>County!AC581</f>
        <v>0</v>
      </c>
      <c r="AQ13" s="38">
        <f t="shared" si="17"/>
        <v>0</v>
      </c>
      <c r="AR13" s="37">
        <f>County!AD581</f>
        <v>0</v>
      </c>
      <c r="AS13" s="38">
        <f t="shared" si="18"/>
        <v>0</v>
      </c>
      <c r="AT13" s="37">
        <f>County!AE581</f>
        <v>0</v>
      </c>
      <c r="AU13" s="38">
        <f t="shared" si="19"/>
        <v>0</v>
      </c>
      <c r="AV13" s="37">
        <f>County!AF581</f>
        <v>0</v>
      </c>
      <c r="AW13" s="38">
        <f t="shared" si="20"/>
        <v>0</v>
      </c>
      <c r="AX13" s="37">
        <f>County!AG581</f>
        <v>0</v>
      </c>
      <c r="AY13" s="38">
        <f t="shared" si="20"/>
        <v>0</v>
      </c>
      <c r="AZ13" s="37">
        <f>County!AH581</f>
        <v>0</v>
      </c>
      <c r="BA13" s="38">
        <f t="shared" si="21"/>
        <v>0</v>
      </c>
      <c r="BB13" s="37">
        <f>County!AI581</f>
        <v>0</v>
      </c>
      <c r="BC13" s="38">
        <f t="shared" si="22"/>
        <v>0</v>
      </c>
      <c r="BD13" s="37">
        <f>County!AJ581</f>
        <v>0</v>
      </c>
      <c r="BE13" s="38">
        <f t="shared" si="22"/>
        <v>0</v>
      </c>
      <c r="BF13" s="37">
        <f>County!AK581</f>
        <v>0</v>
      </c>
      <c r="BG13" s="38">
        <f t="shared" si="23"/>
        <v>0</v>
      </c>
      <c r="BH13" s="37">
        <f>County!AL581</f>
        <v>0</v>
      </c>
      <c r="BI13" s="38">
        <f t="shared" si="24"/>
        <v>0</v>
      </c>
      <c r="BJ13" s="37">
        <f>County!AM581</f>
        <v>0</v>
      </c>
      <c r="BK13" s="38">
        <f t="shared" si="25"/>
        <v>0</v>
      </c>
      <c r="BL13" s="37">
        <f>County!AN581</f>
        <v>0</v>
      </c>
      <c r="BM13" s="38">
        <f t="shared" si="26"/>
        <v>0</v>
      </c>
      <c r="BN13" s="37">
        <f>County!AO581</f>
        <v>0</v>
      </c>
      <c r="BO13" s="38">
        <f t="shared" si="27"/>
        <v>0</v>
      </c>
      <c r="BP13" s="37">
        <f>County!AP581</f>
        <v>0</v>
      </c>
      <c r="BQ13" s="38">
        <f t="shared" si="28"/>
        <v>0</v>
      </c>
      <c r="BR13" s="37">
        <f>County!AQ581</f>
        <v>0</v>
      </c>
      <c r="BS13" s="38">
        <f t="shared" si="29"/>
        <v>0</v>
      </c>
      <c r="BT13" s="37">
        <f>County!AR581</f>
        <v>0</v>
      </c>
      <c r="BU13" s="38">
        <f t="shared" si="30"/>
        <v>0</v>
      </c>
      <c r="BV13" s="37">
        <f>County!AS581</f>
        <v>0</v>
      </c>
      <c r="BW13" s="38">
        <f t="shared" si="31"/>
        <v>0</v>
      </c>
      <c r="BX13" s="37">
        <f>County!AT581</f>
        <v>0</v>
      </c>
      <c r="BY13" s="38">
        <f t="shared" si="32"/>
        <v>0</v>
      </c>
      <c r="BZ13" s="37">
        <f>County!AU581</f>
        <v>0</v>
      </c>
      <c r="CA13" s="38">
        <f t="shared" si="33"/>
        <v>0</v>
      </c>
      <c r="CB13" s="37">
        <f>County!AV581</f>
        <v>0</v>
      </c>
      <c r="CC13" s="38">
        <f t="shared" si="34"/>
        <v>0</v>
      </c>
      <c r="CD13" s="37">
        <f>County!AW581</f>
        <v>0</v>
      </c>
      <c r="CE13" s="38">
        <f t="shared" si="35"/>
        <v>0</v>
      </c>
      <c r="CF13" s="37">
        <f>County!AX581</f>
        <v>0</v>
      </c>
      <c r="CG13" s="38">
        <f t="shared" si="36"/>
        <v>0</v>
      </c>
      <c r="CH13" s="37">
        <f>County!AY581</f>
        <v>0</v>
      </c>
      <c r="CI13" s="38">
        <f t="shared" si="37"/>
        <v>0</v>
      </c>
      <c r="CJ13" s="59"/>
      <c r="CK13" s="34" t="str">
        <f t="shared" si="38"/>
        <v>Georgia</v>
      </c>
      <c r="CL13" s="34" t="s">
        <v>1155</v>
      </c>
      <c r="CM13" s="34">
        <f t="shared" si="39"/>
        <v>16</v>
      </c>
      <c r="CN13" s="35">
        <f>RANK(R13,(L13:Q13,R13:Y13,AD13:AW13))</f>
        <v>3</v>
      </c>
      <c r="CO13" s="35">
        <f>RANK(T13,(L13:Q13,R13:Y13,AD13:AW13))</f>
        <v>7</v>
      </c>
      <c r="CP13" s="35">
        <f>RANK(X13,(L13:Q13,R13:Y13,AD13:AW13))</f>
        <v>7</v>
      </c>
      <c r="CQ13" s="35">
        <f>RANK(V13,(L13:Q13,R13:Y13,AD13:AW13))</f>
        <v>7</v>
      </c>
      <c r="CS13" s="34">
        <v>13</v>
      </c>
      <c r="CU13" s="37">
        <f>County!BS581</f>
        <v>0</v>
      </c>
      <c r="CW13" s="34">
        <f t="shared" si="40"/>
        <v>16</v>
      </c>
      <c r="CX13" s="34">
        <v>0</v>
      </c>
    </row>
    <row r="14" spans="1:102" s="47" customFormat="1">
      <c r="A14" s="47" t="s">
        <v>653</v>
      </c>
      <c r="B14" s="47">
        <v>4</v>
      </c>
      <c r="C14" s="50">
        <f t="shared" si="41"/>
        <v>574469</v>
      </c>
      <c r="D14" s="49">
        <v>4</v>
      </c>
      <c r="E14" s="49"/>
      <c r="F14" s="49"/>
      <c r="G14" s="81">
        <f t="shared" si="0"/>
        <v>1</v>
      </c>
      <c r="H14" s="81">
        <f t="shared" si="1"/>
        <v>2</v>
      </c>
      <c r="I14" s="81">
        <f t="shared" si="2"/>
        <v>5</v>
      </c>
      <c r="J14" s="50">
        <f t="shared" si="42"/>
        <v>169266</v>
      </c>
      <c r="K14" s="51">
        <f t="shared" si="43"/>
        <v>0.29464775296839341</v>
      </c>
      <c r="L14" s="50">
        <f>County!N587</f>
        <v>366130</v>
      </c>
      <c r="M14" s="51">
        <f t="shared" si="44"/>
        <v>0.63733639239018991</v>
      </c>
      <c r="N14" s="72">
        <f>County!O587</f>
        <v>196864</v>
      </c>
      <c r="O14" s="103">
        <f t="shared" si="3"/>
        <v>0.3426886394217965</v>
      </c>
      <c r="P14" s="72">
        <f>County!P587</f>
        <v>1183</v>
      </c>
      <c r="Q14" s="103">
        <f t="shared" si="4"/>
        <v>2.0592930166814919E-3</v>
      </c>
      <c r="R14" s="72">
        <f>County!Q587</f>
        <v>5539</v>
      </c>
      <c r="S14" s="103">
        <f t="shared" si="5"/>
        <v>9.6419476072686257E-3</v>
      </c>
      <c r="T14" s="72">
        <f>County!R587</f>
        <v>3822</v>
      </c>
      <c r="U14" s="103">
        <f t="shared" si="6"/>
        <v>6.6531005154325121E-3</v>
      </c>
      <c r="V14" s="72">
        <f>County!S587</f>
        <v>931</v>
      </c>
      <c r="W14" s="103">
        <f t="shared" si="7"/>
        <v>1.6206270486309967E-3</v>
      </c>
      <c r="X14" s="72">
        <f>County!T587</f>
        <v>0</v>
      </c>
      <c r="Y14" s="103">
        <f t="shared" si="8"/>
        <v>0</v>
      </c>
      <c r="Z14" s="72">
        <f>County!U587</f>
        <v>0</v>
      </c>
      <c r="AA14" s="103">
        <f t="shared" si="9"/>
        <v>0</v>
      </c>
      <c r="AB14" s="72">
        <f>County!V587</f>
        <v>0</v>
      </c>
      <c r="AC14" s="103">
        <f t="shared" si="10"/>
        <v>0</v>
      </c>
      <c r="AD14" s="72">
        <f>County!W587</f>
        <v>0</v>
      </c>
      <c r="AE14" s="103">
        <f t="shared" si="11"/>
        <v>0</v>
      </c>
      <c r="AF14" s="72">
        <f>County!X587</f>
        <v>0</v>
      </c>
      <c r="AG14" s="103">
        <f t="shared" si="12"/>
        <v>0</v>
      </c>
      <c r="AH14" s="50">
        <f>County!Y587</f>
        <v>0</v>
      </c>
      <c r="AI14" s="51">
        <f t="shared" si="13"/>
        <v>0</v>
      </c>
      <c r="AJ14" s="50">
        <f>County!Z587</f>
        <v>0</v>
      </c>
      <c r="AK14" s="51">
        <f t="shared" si="14"/>
        <v>0</v>
      </c>
      <c r="AL14" s="50">
        <f>County!AA587</f>
        <v>0</v>
      </c>
      <c r="AM14" s="51">
        <f t="shared" si="15"/>
        <v>0</v>
      </c>
      <c r="AN14" s="50">
        <f>County!AB587</f>
        <v>0</v>
      </c>
      <c r="AO14" s="51">
        <f t="shared" si="16"/>
        <v>0</v>
      </c>
      <c r="AP14" s="50">
        <f>County!AC587</f>
        <v>0</v>
      </c>
      <c r="AQ14" s="51">
        <f t="shared" si="17"/>
        <v>0</v>
      </c>
      <c r="AR14" s="50">
        <f>County!AD587</f>
        <v>0</v>
      </c>
      <c r="AS14" s="51">
        <f t="shared" si="18"/>
        <v>0</v>
      </c>
      <c r="AT14" s="50">
        <f>County!AE587</f>
        <v>0</v>
      </c>
      <c r="AU14" s="51">
        <f t="shared" si="19"/>
        <v>0</v>
      </c>
      <c r="AV14" s="50">
        <f>County!AF587</f>
        <v>0</v>
      </c>
      <c r="AW14" s="51">
        <f t="shared" si="20"/>
        <v>0</v>
      </c>
      <c r="AX14" s="50">
        <f>County!AG587</f>
        <v>0</v>
      </c>
      <c r="AY14" s="51">
        <f t="shared" si="20"/>
        <v>0</v>
      </c>
      <c r="AZ14" s="50">
        <f>County!AH587</f>
        <v>0</v>
      </c>
      <c r="BA14" s="51">
        <f t="shared" si="21"/>
        <v>0</v>
      </c>
      <c r="BB14" s="50">
        <f>County!AI587</f>
        <v>0</v>
      </c>
      <c r="BC14" s="51">
        <f t="shared" si="22"/>
        <v>0</v>
      </c>
      <c r="BD14" s="50">
        <f>County!AJ587</f>
        <v>0</v>
      </c>
      <c r="BE14" s="51">
        <f t="shared" si="22"/>
        <v>0</v>
      </c>
      <c r="BF14" s="50">
        <f>County!AK587</f>
        <v>0</v>
      </c>
      <c r="BG14" s="51">
        <f t="shared" si="23"/>
        <v>0</v>
      </c>
      <c r="BH14" s="50">
        <f>County!AL587</f>
        <v>0</v>
      </c>
      <c r="BI14" s="51">
        <f t="shared" si="24"/>
        <v>0</v>
      </c>
      <c r="BJ14" s="50">
        <f>County!AM587</f>
        <v>0</v>
      </c>
      <c r="BK14" s="51">
        <f t="shared" si="25"/>
        <v>0</v>
      </c>
      <c r="BL14" s="50">
        <f>County!AN587</f>
        <v>0</v>
      </c>
      <c r="BM14" s="51">
        <f t="shared" si="26"/>
        <v>0</v>
      </c>
      <c r="BN14" s="50">
        <f>County!AO587</f>
        <v>0</v>
      </c>
      <c r="BO14" s="51">
        <f t="shared" si="27"/>
        <v>0</v>
      </c>
      <c r="BP14" s="50">
        <f>County!AP587</f>
        <v>0</v>
      </c>
      <c r="BQ14" s="51">
        <f t="shared" si="28"/>
        <v>0</v>
      </c>
      <c r="BR14" s="50">
        <f>County!AQ587</f>
        <v>0</v>
      </c>
      <c r="BS14" s="51">
        <f t="shared" si="29"/>
        <v>0</v>
      </c>
      <c r="BT14" s="50">
        <f>County!AR587</f>
        <v>0</v>
      </c>
      <c r="BU14" s="51">
        <f t="shared" si="30"/>
        <v>0</v>
      </c>
      <c r="BV14" s="50">
        <f>County!AS587</f>
        <v>0</v>
      </c>
      <c r="BW14" s="51">
        <f t="shared" si="31"/>
        <v>0</v>
      </c>
      <c r="BX14" s="50">
        <f>County!AT587</f>
        <v>0</v>
      </c>
      <c r="BY14" s="51">
        <f t="shared" si="32"/>
        <v>0</v>
      </c>
      <c r="BZ14" s="50">
        <f>County!AU587</f>
        <v>0</v>
      </c>
      <c r="CA14" s="51">
        <f t="shared" si="33"/>
        <v>0</v>
      </c>
      <c r="CB14" s="50">
        <f>County!AV587</f>
        <v>0</v>
      </c>
      <c r="CC14" s="51">
        <f t="shared" si="34"/>
        <v>0</v>
      </c>
      <c r="CD14" s="50">
        <f>County!AW587</f>
        <v>0</v>
      </c>
      <c r="CE14" s="51">
        <f t="shared" si="35"/>
        <v>0</v>
      </c>
      <c r="CF14" s="50">
        <f>County!AX587</f>
        <v>0</v>
      </c>
      <c r="CG14" s="51">
        <f t="shared" si="36"/>
        <v>0</v>
      </c>
      <c r="CH14" s="50">
        <f>County!AY587</f>
        <v>0</v>
      </c>
      <c r="CI14" s="51">
        <f t="shared" si="37"/>
        <v>0</v>
      </c>
      <c r="CJ14" s="58"/>
      <c r="CK14" s="47" t="str">
        <f t="shared" si="38"/>
        <v>Hawaii</v>
      </c>
      <c r="CL14" s="47" t="s">
        <v>962</v>
      </c>
      <c r="CM14" s="47">
        <f t="shared" si="39"/>
        <v>4</v>
      </c>
      <c r="CN14" s="48">
        <f>RANK(R14,(L14:Q14,R14:Y14,AD14:AW14))</f>
        <v>3</v>
      </c>
      <c r="CO14" s="48">
        <f>RANK(T14,(L14:Q14,R14:Y14,AD14:AW14))</f>
        <v>4</v>
      </c>
      <c r="CP14" s="48">
        <f>RANK(X14,(L14:Q14,R14:Y14,AD14:AW14))</f>
        <v>13</v>
      </c>
      <c r="CQ14" s="48">
        <f>RANK(V14,(L14:Q14,R14:Y14,AD14:AW14))</f>
        <v>6</v>
      </c>
      <c r="CS14" s="47">
        <v>15</v>
      </c>
      <c r="CU14" s="50">
        <f>County!BS587</f>
        <v>0</v>
      </c>
      <c r="CW14" s="47">
        <f t="shared" si="40"/>
        <v>4</v>
      </c>
      <c r="CX14" s="47">
        <v>0</v>
      </c>
    </row>
    <row r="15" spans="1:102" s="34" customFormat="1">
      <c r="A15" s="34" t="s">
        <v>2091</v>
      </c>
      <c r="B15" s="34">
        <v>4</v>
      </c>
      <c r="C15" s="37">
        <f t="shared" si="41"/>
        <v>868337</v>
      </c>
      <c r="D15" s="36"/>
      <c r="E15" s="36">
        <v>4</v>
      </c>
      <c r="F15" s="36"/>
      <c r="G15" s="82">
        <f t="shared" si="0"/>
        <v>2</v>
      </c>
      <c r="H15" s="82">
        <f t="shared" si="1"/>
        <v>1</v>
      </c>
      <c r="I15" s="82">
        <f t="shared" si="2"/>
        <v>5</v>
      </c>
      <c r="J15" s="1">
        <f t="shared" si="42"/>
        <v>267098</v>
      </c>
      <c r="K15" s="38">
        <f t="shared" si="43"/>
        <v>0.30759716561657513</v>
      </c>
      <c r="L15" s="37">
        <f>County!N633</f>
        <v>287021</v>
      </c>
      <c r="M15" s="38">
        <f t="shared" si="44"/>
        <v>0.33054102266746666</v>
      </c>
      <c r="N15" s="73">
        <f>County!O633</f>
        <v>554119</v>
      </c>
      <c r="O15" s="74">
        <f t="shared" si="3"/>
        <v>0.63813818828404179</v>
      </c>
      <c r="P15" s="73">
        <f>County!P633</f>
        <v>2808</v>
      </c>
      <c r="Q15" s="74">
        <f t="shared" si="4"/>
        <v>3.233767534954747E-3</v>
      </c>
      <c r="R15" s="73">
        <f>County!Q633</f>
        <v>16404</v>
      </c>
      <c r="S15" s="74">
        <f t="shared" si="5"/>
        <v>1.8891282992662985E-2</v>
      </c>
      <c r="T15" s="73">
        <f>County!R633</f>
        <v>407</v>
      </c>
      <c r="U15" s="74">
        <f t="shared" si="6"/>
        <v>4.687120323100363E-4</v>
      </c>
      <c r="V15" s="73">
        <f>County!S633</f>
        <v>1884</v>
      </c>
      <c r="W15" s="74">
        <f t="shared" si="7"/>
        <v>2.1696645426833132E-3</v>
      </c>
      <c r="X15" s="73">
        <f>County!T633</f>
        <v>1491</v>
      </c>
      <c r="Y15" s="74">
        <f t="shared" si="8"/>
        <v>1.71707528298345E-3</v>
      </c>
      <c r="Z15" s="73">
        <f>County!U633</f>
        <v>3632</v>
      </c>
      <c r="AA15" s="74">
        <f t="shared" si="9"/>
        <v>4.182707865724943E-3</v>
      </c>
      <c r="AB15" s="73">
        <f>County!V633</f>
        <v>49</v>
      </c>
      <c r="AC15" s="74">
        <f t="shared" si="10"/>
        <v>5.642970413560634E-5</v>
      </c>
      <c r="AD15" s="73">
        <f>County!W633</f>
        <v>331</v>
      </c>
      <c r="AE15" s="74">
        <f t="shared" si="11"/>
        <v>3.8118840956909589E-4</v>
      </c>
      <c r="AF15" s="73">
        <f>County!X633</f>
        <v>0</v>
      </c>
      <c r="AG15" s="74">
        <f t="shared" si="12"/>
        <v>0</v>
      </c>
      <c r="AH15" s="37">
        <f>County!Y633</f>
        <v>0</v>
      </c>
      <c r="AI15" s="38">
        <f t="shared" si="13"/>
        <v>0</v>
      </c>
      <c r="AJ15" s="37">
        <f>County!Z633</f>
        <v>163</v>
      </c>
      <c r="AK15" s="38">
        <f t="shared" si="14"/>
        <v>1.87715138247017E-4</v>
      </c>
      <c r="AL15" s="37">
        <f>County!AA633</f>
        <v>0</v>
      </c>
      <c r="AM15" s="38">
        <f t="shared" si="15"/>
        <v>0</v>
      </c>
      <c r="AN15" s="37">
        <f>County!AB633</f>
        <v>0</v>
      </c>
      <c r="AO15" s="38">
        <f t="shared" si="16"/>
        <v>0</v>
      </c>
      <c r="AP15" s="37">
        <f>County!AC633</f>
        <v>0</v>
      </c>
      <c r="AQ15" s="38">
        <f t="shared" si="17"/>
        <v>0</v>
      </c>
      <c r="AR15" s="37">
        <f>County!AD633</f>
        <v>0</v>
      </c>
      <c r="AS15" s="38">
        <f t="shared" si="18"/>
        <v>0</v>
      </c>
      <c r="AT15" s="37">
        <f>County!AE633</f>
        <v>0</v>
      </c>
      <c r="AU15" s="38">
        <f t="shared" si="19"/>
        <v>0</v>
      </c>
      <c r="AV15" s="37">
        <f>County!AF633</f>
        <v>0</v>
      </c>
      <c r="AW15" s="38">
        <f t="shared" si="20"/>
        <v>0</v>
      </c>
      <c r="AX15" s="37">
        <f>County!AG633</f>
        <v>0</v>
      </c>
      <c r="AY15" s="38">
        <f t="shared" si="20"/>
        <v>0</v>
      </c>
      <c r="AZ15" s="37">
        <f>County!AH633</f>
        <v>0</v>
      </c>
      <c r="BA15" s="38">
        <f t="shared" si="21"/>
        <v>0</v>
      </c>
      <c r="BB15" s="37">
        <f>County!AI633</f>
        <v>0</v>
      </c>
      <c r="BC15" s="38">
        <f t="shared" si="22"/>
        <v>0</v>
      </c>
      <c r="BD15" s="37">
        <f>County!AJ633</f>
        <v>0</v>
      </c>
      <c r="BE15" s="38">
        <f t="shared" si="22"/>
        <v>0</v>
      </c>
      <c r="BF15" s="37">
        <f>County!AK633</f>
        <v>0</v>
      </c>
      <c r="BG15" s="38">
        <f t="shared" si="23"/>
        <v>0</v>
      </c>
      <c r="BH15" s="37">
        <f>County!AL633</f>
        <v>7</v>
      </c>
      <c r="BI15" s="38">
        <f t="shared" si="24"/>
        <v>8.0613863050866195E-6</v>
      </c>
      <c r="BJ15" s="37">
        <f>County!AM633</f>
        <v>0</v>
      </c>
      <c r="BK15" s="38">
        <f t="shared" si="25"/>
        <v>0</v>
      </c>
      <c r="BL15" s="37">
        <f>County!AN633</f>
        <v>0</v>
      </c>
      <c r="BM15" s="38">
        <f t="shared" si="26"/>
        <v>0</v>
      </c>
      <c r="BN15" s="37">
        <f>County!AO633</f>
        <v>0</v>
      </c>
      <c r="BO15" s="38">
        <f t="shared" si="27"/>
        <v>0</v>
      </c>
      <c r="BP15" s="37">
        <f>County!AP633</f>
        <v>0</v>
      </c>
      <c r="BQ15" s="38">
        <f t="shared" si="28"/>
        <v>0</v>
      </c>
      <c r="BR15" s="37">
        <f>County!AQ633</f>
        <v>0</v>
      </c>
      <c r="BS15" s="38">
        <f t="shared" si="29"/>
        <v>0</v>
      </c>
      <c r="BT15" s="37">
        <f>County!AR633</f>
        <v>0</v>
      </c>
      <c r="BU15" s="38">
        <f t="shared" si="30"/>
        <v>0</v>
      </c>
      <c r="BV15" s="37">
        <f>County!AS633</f>
        <v>0</v>
      </c>
      <c r="BW15" s="38">
        <f t="shared" si="31"/>
        <v>0</v>
      </c>
      <c r="BX15" s="37">
        <f>County!AT633</f>
        <v>0</v>
      </c>
      <c r="BY15" s="38">
        <f t="shared" si="32"/>
        <v>0</v>
      </c>
      <c r="BZ15" s="37">
        <f>County!AU633</f>
        <v>21</v>
      </c>
      <c r="CA15" s="38">
        <f t="shared" si="33"/>
        <v>2.4184158915259858E-5</v>
      </c>
      <c r="CB15" s="37">
        <f>County!AV633</f>
        <v>0</v>
      </c>
      <c r="CC15" s="38">
        <f t="shared" si="34"/>
        <v>0</v>
      </c>
      <c r="CD15" s="37">
        <f>County!AW633</f>
        <v>0</v>
      </c>
      <c r="CE15" s="38">
        <f t="shared" si="35"/>
        <v>0</v>
      </c>
      <c r="CF15" s="37">
        <f>County!AX633</f>
        <v>0</v>
      </c>
      <c r="CG15" s="38">
        <f t="shared" si="36"/>
        <v>0</v>
      </c>
      <c r="CH15" s="37">
        <f>County!AY633</f>
        <v>0</v>
      </c>
      <c r="CI15" s="38">
        <f t="shared" si="37"/>
        <v>0</v>
      </c>
      <c r="CJ15" s="59"/>
      <c r="CK15" s="34" t="str">
        <f t="shared" si="38"/>
        <v>Idaho</v>
      </c>
      <c r="CL15" s="34" t="s">
        <v>404</v>
      </c>
      <c r="CM15" s="34">
        <f t="shared" si="39"/>
        <v>4</v>
      </c>
      <c r="CN15" s="35">
        <f>RANK(R15,(L15:Q15,R15:Y15,AD15:AW15))</f>
        <v>3</v>
      </c>
      <c r="CO15" s="35">
        <f>RANK(T15,(L15:Q15,R15:Y15,AD15:AW15))</f>
        <v>7</v>
      </c>
      <c r="CP15" s="35">
        <f>RANK(X15,(L15:Q15,R15:Y15,AD15:AW15))</f>
        <v>6</v>
      </c>
      <c r="CQ15" s="35">
        <f>RANK(V15,(L15:Q15,R15:Y15,AD15:AW15))</f>
        <v>5</v>
      </c>
      <c r="CS15" s="34">
        <v>16</v>
      </c>
      <c r="CU15" s="37">
        <f>County!BS633</f>
        <v>0</v>
      </c>
      <c r="CW15" s="34">
        <f t="shared" si="40"/>
        <v>4</v>
      </c>
      <c r="CX15" s="34">
        <v>0</v>
      </c>
    </row>
    <row r="16" spans="1:102" s="47" customFormat="1">
      <c r="A16" s="47" t="s">
        <v>660</v>
      </c>
      <c r="B16" s="47">
        <v>20</v>
      </c>
      <c r="C16" s="50">
        <f t="shared" si="41"/>
        <v>5952134</v>
      </c>
      <c r="D16" s="49">
        <v>20</v>
      </c>
      <c r="E16" s="49"/>
      <c r="F16" s="49"/>
      <c r="G16" s="81">
        <f t="shared" si="0"/>
        <v>1</v>
      </c>
      <c r="H16" s="81">
        <f t="shared" si="1"/>
        <v>2</v>
      </c>
      <c r="I16" s="81" t="str">
        <f t="shared" si="2"/>
        <v>-</v>
      </c>
      <c r="J16" s="50">
        <f t="shared" si="42"/>
        <v>1053153</v>
      </c>
      <c r="K16" s="51">
        <f t="shared" si="43"/>
        <v>0.17693704476411318</v>
      </c>
      <c r="L16" s="50">
        <f>County!N737</f>
        <v>3442242</v>
      </c>
      <c r="M16" s="51">
        <f t="shared" si="44"/>
        <v>0.57832064936710093</v>
      </c>
      <c r="N16" s="72">
        <f>County!O737</f>
        <v>2389089</v>
      </c>
      <c r="O16" s="103">
        <f t="shared" si="3"/>
        <v>0.40138360460298778</v>
      </c>
      <c r="P16" s="72">
        <f>County!P737</f>
        <v>0</v>
      </c>
      <c r="Q16" s="103">
        <f t="shared" si="4"/>
        <v>0</v>
      </c>
      <c r="R16" s="72">
        <f>County!Q737</f>
        <v>65615</v>
      </c>
      <c r="S16" s="103">
        <f t="shared" si="5"/>
        <v>1.1023777354474882E-2</v>
      </c>
      <c r="T16" s="72">
        <f>County!R737</f>
        <v>30142</v>
      </c>
      <c r="U16" s="103">
        <f t="shared" si="6"/>
        <v>5.0640660979742727E-3</v>
      </c>
      <c r="V16" s="72">
        <f>County!S737</f>
        <v>0</v>
      </c>
      <c r="W16" s="103">
        <f t="shared" si="7"/>
        <v>0</v>
      </c>
      <c r="X16" s="72">
        <f>County!T737</f>
        <v>0</v>
      </c>
      <c r="Y16" s="103">
        <f t="shared" si="8"/>
        <v>0</v>
      </c>
      <c r="Z16" s="72">
        <f>County!U737</f>
        <v>0</v>
      </c>
      <c r="AA16" s="103">
        <f t="shared" si="9"/>
        <v>0</v>
      </c>
      <c r="AB16" s="72">
        <f>County!V737</f>
        <v>7932</v>
      </c>
      <c r="AC16" s="103">
        <f t="shared" si="10"/>
        <v>1.3326312882068851E-3</v>
      </c>
      <c r="AD16" s="72">
        <f>County!W737</f>
        <v>7632</v>
      </c>
      <c r="AE16" s="103">
        <f t="shared" si="11"/>
        <v>1.2822291971249303E-3</v>
      </c>
      <c r="AF16" s="72">
        <f>County!X737</f>
        <v>0</v>
      </c>
      <c r="AG16" s="103">
        <f t="shared" si="12"/>
        <v>0</v>
      </c>
      <c r="AH16" s="50">
        <f>County!Y737</f>
        <v>0</v>
      </c>
      <c r="AI16" s="51">
        <f t="shared" si="13"/>
        <v>0</v>
      </c>
      <c r="AJ16" s="50">
        <f>County!Z737</f>
        <v>9482</v>
      </c>
      <c r="AK16" s="51">
        <f t="shared" si="14"/>
        <v>1.5930420921303184E-3</v>
      </c>
      <c r="AL16" s="50">
        <f>County!AA737</f>
        <v>0</v>
      </c>
      <c r="AM16" s="51">
        <f t="shared" si="15"/>
        <v>0</v>
      </c>
      <c r="AN16" s="50">
        <f>County!AB737</f>
        <v>0</v>
      </c>
      <c r="AO16" s="51">
        <f t="shared" si="16"/>
        <v>0</v>
      </c>
      <c r="AP16" s="50">
        <f>County!AC737</f>
        <v>0</v>
      </c>
      <c r="AQ16" s="51">
        <f t="shared" si="17"/>
        <v>0</v>
      </c>
      <c r="AR16" s="50">
        <f>County!AD737</f>
        <v>0</v>
      </c>
      <c r="AS16" s="51">
        <f t="shared" si="18"/>
        <v>0</v>
      </c>
      <c r="AT16" s="50">
        <f>County!AE737</f>
        <v>0</v>
      </c>
      <c r="AU16" s="51">
        <f t="shared" si="19"/>
        <v>0</v>
      </c>
      <c r="AV16" s="50">
        <f>County!AF737</f>
        <v>0</v>
      </c>
      <c r="AW16" s="51">
        <f t="shared" si="20"/>
        <v>0</v>
      </c>
      <c r="AX16" s="50">
        <f>County!AG737</f>
        <v>0</v>
      </c>
      <c r="AY16" s="51">
        <f t="shared" si="20"/>
        <v>0</v>
      </c>
      <c r="AZ16" s="50">
        <f>County!AH737</f>
        <v>0</v>
      </c>
      <c r="BA16" s="51">
        <f t="shared" si="21"/>
        <v>0</v>
      </c>
      <c r="BB16" s="50">
        <f>County!AI737</f>
        <v>0</v>
      </c>
      <c r="BC16" s="51">
        <f t="shared" si="22"/>
        <v>0</v>
      </c>
      <c r="BD16" s="50">
        <f>County!AJ737</f>
        <v>0</v>
      </c>
      <c r="BE16" s="51">
        <f t="shared" si="22"/>
        <v>0</v>
      </c>
      <c r="BF16" s="50">
        <f>County!AK737</f>
        <v>0</v>
      </c>
      <c r="BG16" s="51">
        <f t="shared" si="23"/>
        <v>0</v>
      </c>
      <c r="BH16" s="50">
        <f>County!AL737</f>
        <v>0</v>
      </c>
      <c r="BI16" s="51">
        <f t="shared" si="24"/>
        <v>0</v>
      </c>
      <c r="BJ16" s="50">
        <f>County!AM737</f>
        <v>0</v>
      </c>
      <c r="BK16" s="51">
        <f t="shared" si="25"/>
        <v>0</v>
      </c>
      <c r="BL16" s="50">
        <f>County!AN737</f>
        <v>0</v>
      </c>
      <c r="BM16" s="51">
        <f t="shared" si="26"/>
        <v>0</v>
      </c>
      <c r="BN16" s="50">
        <f>County!AO737</f>
        <v>0</v>
      </c>
      <c r="BO16" s="51">
        <f t="shared" si="27"/>
        <v>0</v>
      </c>
      <c r="BP16" s="50">
        <f>County!AP737</f>
        <v>0</v>
      </c>
      <c r="BQ16" s="51">
        <f t="shared" si="28"/>
        <v>0</v>
      </c>
      <c r="BR16" s="50">
        <f>County!AQ737</f>
        <v>0</v>
      </c>
      <c r="BS16" s="51">
        <f t="shared" si="29"/>
        <v>0</v>
      </c>
      <c r="BT16" s="50">
        <f>County!AR737</f>
        <v>0</v>
      </c>
      <c r="BU16" s="51">
        <f t="shared" si="30"/>
        <v>0</v>
      </c>
      <c r="BV16" s="50">
        <f>County!AS737</f>
        <v>0</v>
      </c>
      <c r="BW16" s="51">
        <f t="shared" si="31"/>
        <v>0</v>
      </c>
      <c r="BX16" s="50">
        <f>County!AT737</f>
        <v>0</v>
      </c>
      <c r="BY16" s="51">
        <f t="shared" si="32"/>
        <v>0</v>
      </c>
      <c r="BZ16" s="50">
        <f>County!AU737</f>
        <v>0</v>
      </c>
      <c r="CA16" s="51">
        <f t="shared" si="33"/>
        <v>0</v>
      </c>
      <c r="CB16" s="50">
        <f>County!AV737</f>
        <v>0</v>
      </c>
      <c r="CC16" s="51">
        <f t="shared" si="34"/>
        <v>0</v>
      </c>
      <c r="CD16" s="50">
        <f>County!AW737</f>
        <v>0</v>
      </c>
      <c r="CE16" s="51">
        <f t="shared" si="35"/>
        <v>0</v>
      </c>
      <c r="CF16" s="50">
        <f>County!AX737</f>
        <v>0</v>
      </c>
      <c r="CG16" s="51">
        <f t="shared" si="36"/>
        <v>0</v>
      </c>
      <c r="CH16" s="50">
        <f>County!AY737</f>
        <v>0</v>
      </c>
      <c r="CI16" s="51">
        <f t="shared" si="37"/>
        <v>0</v>
      </c>
      <c r="CJ16" s="58"/>
      <c r="CK16" s="47" t="str">
        <f t="shared" si="38"/>
        <v>Illinois</v>
      </c>
      <c r="CL16" s="47" t="s">
        <v>1367</v>
      </c>
      <c r="CM16" s="47">
        <f t="shared" si="39"/>
        <v>20</v>
      </c>
      <c r="CN16" s="48">
        <f>RANK(R16,(L16:Q16,R16:Y16,AD16:AW16))</f>
        <v>3</v>
      </c>
      <c r="CO16" s="48">
        <f>RANK(T16,(L16:Q16,R16:Y16,AD16:AW16))</f>
        <v>4</v>
      </c>
      <c r="CP16" s="48">
        <f>RANK(X16,(L16:Q16,R16:Y16,AD16:AW16))</f>
        <v>13</v>
      </c>
      <c r="CQ16" s="48">
        <f>RANK(V16,(L16:Q16,R16:Y16,AD16:AW16))</f>
        <v>13</v>
      </c>
      <c r="CS16" s="47">
        <v>17</v>
      </c>
      <c r="CU16" s="50">
        <f>County!BS737</f>
        <v>0</v>
      </c>
      <c r="CW16" s="47">
        <f t="shared" si="40"/>
        <v>20</v>
      </c>
      <c r="CX16" s="47">
        <v>0</v>
      </c>
    </row>
    <row r="17" spans="1:102" s="34" customFormat="1">
      <c r="A17" s="34" t="s">
        <v>150</v>
      </c>
      <c r="B17" s="34">
        <v>11</v>
      </c>
      <c r="C17" s="37">
        <f t="shared" si="41"/>
        <v>3033383</v>
      </c>
      <c r="D17" s="36"/>
      <c r="E17" s="36">
        <v>11</v>
      </c>
      <c r="F17" s="36"/>
      <c r="G17" s="82">
        <f t="shared" si="0"/>
        <v>2</v>
      </c>
      <c r="H17" s="82">
        <f t="shared" si="1"/>
        <v>1</v>
      </c>
      <c r="I17" s="82" t="str">
        <f t="shared" si="2"/>
        <v>-</v>
      </c>
      <c r="J17" s="1">
        <f t="shared" si="42"/>
        <v>487105</v>
      </c>
      <c r="K17" s="38">
        <f t="shared" si="43"/>
        <v>0.16058143663361996</v>
      </c>
      <c r="L17" s="37">
        <f>County!N831</f>
        <v>1242405</v>
      </c>
      <c r="M17" s="38">
        <f t="shared" si="44"/>
        <v>0.40957735966740766</v>
      </c>
      <c r="N17" s="73">
        <f>County!O831</f>
        <v>1729510</v>
      </c>
      <c r="O17" s="74">
        <f t="shared" si="3"/>
        <v>0.57015879630102761</v>
      </c>
      <c r="P17" s="73">
        <f>County!P831</f>
        <v>0</v>
      </c>
      <c r="Q17" s="74">
        <f t="shared" si="4"/>
        <v>0</v>
      </c>
      <c r="R17" s="73">
        <f>County!Q831</f>
        <v>59232</v>
      </c>
      <c r="S17" s="74">
        <f t="shared" si="5"/>
        <v>1.9526713243926005E-2</v>
      </c>
      <c r="T17" s="73">
        <f>County!R831</f>
        <v>988</v>
      </c>
      <c r="U17" s="74">
        <f t="shared" si="6"/>
        <v>3.2570895267758804E-4</v>
      </c>
      <c r="V17" s="73">
        <f>County!S831</f>
        <v>0</v>
      </c>
      <c r="W17" s="74">
        <f t="shared" si="7"/>
        <v>0</v>
      </c>
      <c r="X17" s="73">
        <f>County!T831</f>
        <v>0</v>
      </c>
      <c r="Y17" s="74">
        <f t="shared" si="8"/>
        <v>0</v>
      </c>
      <c r="Z17" s="73">
        <f>County!U831</f>
        <v>0</v>
      </c>
      <c r="AA17" s="74">
        <f t="shared" si="9"/>
        <v>0</v>
      </c>
      <c r="AB17" s="73">
        <f>County!V831</f>
        <v>0</v>
      </c>
      <c r="AC17" s="74">
        <f t="shared" si="10"/>
        <v>0</v>
      </c>
      <c r="AD17" s="73">
        <f>County!W831</f>
        <v>355</v>
      </c>
      <c r="AE17" s="74">
        <f t="shared" si="11"/>
        <v>1.1703105081026695E-4</v>
      </c>
      <c r="AF17" s="73">
        <f>County!X831</f>
        <v>0</v>
      </c>
      <c r="AG17" s="74">
        <f t="shared" si="12"/>
        <v>0</v>
      </c>
      <c r="AH17" s="37">
        <f>County!Y831</f>
        <v>0</v>
      </c>
      <c r="AI17" s="38">
        <f t="shared" si="13"/>
        <v>0</v>
      </c>
      <c r="AJ17" s="37">
        <f>County!Z831</f>
        <v>893</v>
      </c>
      <c r="AK17" s="38">
        <f t="shared" si="14"/>
        <v>2.9439078415089689E-4</v>
      </c>
      <c r="AL17" s="37">
        <f>County!AA831</f>
        <v>0</v>
      </c>
      <c r="AM17" s="38">
        <f t="shared" si="15"/>
        <v>0</v>
      </c>
      <c r="AN17" s="37">
        <f>County!AB831</f>
        <v>0</v>
      </c>
      <c r="AO17" s="38">
        <f t="shared" si="16"/>
        <v>0</v>
      </c>
      <c r="AP17" s="37">
        <f>County!AC831</f>
        <v>0</v>
      </c>
      <c r="AQ17" s="38">
        <f t="shared" si="17"/>
        <v>0</v>
      </c>
      <c r="AR17" s="37">
        <f>County!AD831</f>
        <v>0</v>
      </c>
      <c r="AS17" s="38">
        <f t="shared" si="18"/>
        <v>0</v>
      </c>
      <c r="AT17" s="37">
        <f>County!AE831</f>
        <v>0</v>
      </c>
      <c r="AU17" s="38">
        <f t="shared" si="19"/>
        <v>0</v>
      </c>
      <c r="AV17" s="37">
        <f>County!AF831</f>
        <v>0</v>
      </c>
      <c r="AW17" s="38">
        <f t="shared" si="20"/>
        <v>0</v>
      </c>
      <c r="AX17" s="37">
        <f>County!AG831</f>
        <v>0</v>
      </c>
      <c r="AY17" s="38">
        <f t="shared" si="20"/>
        <v>0</v>
      </c>
      <c r="AZ17" s="37">
        <f>County!AH831</f>
        <v>0</v>
      </c>
      <c r="BA17" s="38">
        <f t="shared" si="21"/>
        <v>0</v>
      </c>
      <c r="BB17" s="37">
        <f>County!AI831</f>
        <v>0</v>
      </c>
      <c r="BC17" s="38">
        <f t="shared" si="22"/>
        <v>0</v>
      </c>
      <c r="BD17" s="37">
        <f>County!AJ831</f>
        <v>0</v>
      </c>
      <c r="BE17" s="38">
        <f t="shared" si="22"/>
        <v>0</v>
      </c>
      <c r="BF17" s="37">
        <f>County!AK831</f>
        <v>0</v>
      </c>
      <c r="BG17" s="38">
        <f t="shared" si="23"/>
        <v>0</v>
      </c>
      <c r="BH17" s="37">
        <f>County!AL831</f>
        <v>0</v>
      </c>
      <c r="BI17" s="38">
        <f t="shared" si="24"/>
        <v>0</v>
      </c>
      <c r="BJ17" s="37">
        <f>County!AM831</f>
        <v>0</v>
      </c>
      <c r="BK17" s="38">
        <f t="shared" si="25"/>
        <v>0</v>
      </c>
      <c r="BL17" s="37">
        <f>County!AN831</f>
        <v>0</v>
      </c>
      <c r="BM17" s="38">
        <f t="shared" si="26"/>
        <v>0</v>
      </c>
      <c r="BN17" s="37">
        <f>County!AO831</f>
        <v>0</v>
      </c>
      <c r="BO17" s="38">
        <f t="shared" si="27"/>
        <v>0</v>
      </c>
      <c r="BP17" s="37">
        <f>County!AP831</f>
        <v>0</v>
      </c>
      <c r="BQ17" s="38">
        <f t="shared" si="28"/>
        <v>0</v>
      </c>
      <c r="BR17" s="37">
        <f>County!AQ831</f>
        <v>0</v>
      </c>
      <c r="BS17" s="38">
        <f t="shared" si="29"/>
        <v>0</v>
      </c>
      <c r="BT17" s="37">
        <f>County!AR831</f>
        <v>0</v>
      </c>
      <c r="BU17" s="38">
        <f t="shared" si="30"/>
        <v>0</v>
      </c>
      <c r="BV17" s="37">
        <f>County!AS831</f>
        <v>0</v>
      </c>
      <c r="BW17" s="38">
        <f t="shared" si="31"/>
        <v>0</v>
      </c>
      <c r="BX17" s="37">
        <f>County!AT831</f>
        <v>0</v>
      </c>
      <c r="BY17" s="38">
        <f t="shared" si="32"/>
        <v>0</v>
      </c>
      <c r="BZ17" s="37">
        <f>County!AU831</f>
        <v>0</v>
      </c>
      <c r="CA17" s="38">
        <f t="shared" si="33"/>
        <v>0</v>
      </c>
      <c r="CB17" s="37">
        <f>County!AV831</f>
        <v>0</v>
      </c>
      <c r="CC17" s="38">
        <f t="shared" si="34"/>
        <v>0</v>
      </c>
      <c r="CD17" s="37">
        <f>County!AW831</f>
        <v>0</v>
      </c>
      <c r="CE17" s="38">
        <f t="shared" si="35"/>
        <v>0</v>
      </c>
      <c r="CF17" s="37">
        <f>County!AX831</f>
        <v>0</v>
      </c>
      <c r="CG17" s="38">
        <f t="shared" si="36"/>
        <v>0</v>
      </c>
      <c r="CH17" s="37">
        <f>County!AY831</f>
        <v>0</v>
      </c>
      <c r="CI17" s="38">
        <f t="shared" si="37"/>
        <v>0</v>
      </c>
      <c r="CJ17" s="59"/>
      <c r="CK17" s="34" t="str">
        <f t="shared" si="38"/>
        <v>Indiana</v>
      </c>
      <c r="CL17" s="34" t="s">
        <v>148</v>
      </c>
      <c r="CM17" s="34">
        <f t="shared" si="39"/>
        <v>11</v>
      </c>
      <c r="CN17" s="35">
        <f>RANK(R17,(L17:Q17,R17:Y17,AD17:AW17))</f>
        <v>3</v>
      </c>
      <c r="CO17" s="35">
        <f>RANK(T17,(L17:Q17,R17:Y17,AD17:AW17))</f>
        <v>4</v>
      </c>
      <c r="CP17" s="35">
        <f>RANK(X17,(L17:Q17,R17:Y17,AD17:AW17))</f>
        <v>13</v>
      </c>
      <c r="CQ17" s="35">
        <f>RANK(V17,(L17:Q17,R17:Y17,AD17:AW17))</f>
        <v>13</v>
      </c>
      <c r="CS17" s="34">
        <v>18</v>
      </c>
      <c r="CU17" s="37">
        <f>County!BS831</f>
        <v>0</v>
      </c>
      <c r="CW17" s="34">
        <f t="shared" si="40"/>
        <v>11</v>
      </c>
      <c r="CX17" s="34">
        <v>0</v>
      </c>
    </row>
    <row r="18" spans="1:102" s="47" customFormat="1">
      <c r="A18" s="47" t="s">
        <v>1620</v>
      </c>
      <c r="B18" s="47">
        <v>6</v>
      </c>
      <c r="C18" s="50">
        <f t="shared" si="41"/>
        <v>1690871</v>
      </c>
      <c r="D18" s="49"/>
      <c r="E18" s="49">
        <v>6</v>
      </c>
      <c r="F18" s="49"/>
      <c r="G18" s="81">
        <f t="shared" si="0"/>
        <v>2</v>
      </c>
      <c r="H18" s="81">
        <f t="shared" si="1"/>
        <v>1</v>
      </c>
      <c r="I18" s="81">
        <f t="shared" si="2"/>
        <v>10</v>
      </c>
      <c r="J18" s="50">
        <f t="shared" si="42"/>
        <v>138611</v>
      </c>
      <c r="K18" s="51">
        <f t="shared" si="43"/>
        <v>8.1976093977600889E-2</v>
      </c>
      <c r="L18" s="50">
        <f>County!N932</f>
        <v>759061</v>
      </c>
      <c r="M18" s="51">
        <f t="shared" si="44"/>
        <v>0.44891715571442176</v>
      </c>
      <c r="N18" s="72">
        <f>County!O932</f>
        <v>897672</v>
      </c>
      <c r="O18" s="103">
        <f t="shared" si="3"/>
        <v>0.53089324969202267</v>
      </c>
      <c r="P18" s="72">
        <f>County!P932</f>
        <v>544</v>
      </c>
      <c r="Q18" s="103">
        <f t="shared" si="4"/>
        <v>3.2172767762886703E-4</v>
      </c>
      <c r="R18" s="72">
        <f>County!Q932</f>
        <v>19637</v>
      </c>
      <c r="S18" s="103">
        <f t="shared" si="5"/>
        <v>1.1613541186761143E-2</v>
      </c>
      <c r="T18" s="72">
        <f>County!R932</f>
        <v>3075</v>
      </c>
      <c r="U18" s="103">
        <f t="shared" si="6"/>
        <v>1.8185893542440553E-3</v>
      </c>
      <c r="V18" s="72">
        <f>County!S932</f>
        <v>1707</v>
      </c>
      <c r="W18" s="103">
        <f t="shared" si="7"/>
        <v>1.0095388707949927E-3</v>
      </c>
      <c r="X18" s="72">
        <f>County!T932</f>
        <v>1082</v>
      </c>
      <c r="Y18" s="103">
        <f t="shared" si="8"/>
        <v>6.3990688822506271E-4</v>
      </c>
      <c r="Z18" s="72">
        <f>County!U932</f>
        <v>3210</v>
      </c>
      <c r="AA18" s="103">
        <f t="shared" si="9"/>
        <v>1.8984298624791602E-3</v>
      </c>
      <c r="AB18" s="72">
        <f>County!V932</f>
        <v>0</v>
      </c>
      <c r="AC18" s="103">
        <f t="shared" si="10"/>
        <v>0</v>
      </c>
      <c r="AD18" s="72">
        <f>County!W932</f>
        <v>4337</v>
      </c>
      <c r="AE18" s="103">
        <f t="shared" si="11"/>
        <v>2.564950253449258E-3</v>
      </c>
      <c r="AF18" s="72">
        <f>County!X932</f>
        <v>0</v>
      </c>
      <c r="AG18" s="103">
        <f t="shared" si="12"/>
        <v>0</v>
      </c>
      <c r="AH18" s="50">
        <f>County!Y932</f>
        <v>0</v>
      </c>
      <c r="AI18" s="51">
        <f t="shared" si="13"/>
        <v>0</v>
      </c>
      <c r="AJ18" s="50">
        <f>County!Z932</f>
        <v>0</v>
      </c>
      <c r="AK18" s="51">
        <f t="shared" si="14"/>
        <v>0</v>
      </c>
      <c r="AL18" s="50">
        <f>County!AA932</f>
        <v>0</v>
      </c>
      <c r="AM18" s="51">
        <f t="shared" si="15"/>
        <v>0</v>
      </c>
      <c r="AN18" s="50">
        <f>County!AB932</f>
        <v>0</v>
      </c>
      <c r="AO18" s="51">
        <f t="shared" si="16"/>
        <v>0</v>
      </c>
      <c r="AP18" s="50">
        <f>County!AC932</f>
        <v>0</v>
      </c>
      <c r="AQ18" s="51">
        <f t="shared" si="17"/>
        <v>0</v>
      </c>
      <c r="AR18" s="50">
        <f>County!AD932</f>
        <v>0</v>
      </c>
      <c r="AS18" s="51">
        <f t="shared" si="18"/>
        <v>0</v>
      </c>
      <c r="AT18" s="50">
        <f>County!AE932</f>
        <v>0</v>
      </c>
      <c r="AU18" s="51">
        <f t="shared" si="19"/>
        <v>0</v>
      </c>
      <c r="AV18" s="50">
        <f>County!AF932</f>
        <v>0</v>
      </c>
      <c r="AW18" s="51">
        <f t="shared" si="20"/>
        <v>0</v>
      </c>
      <c r="AX18" s="50">
        <f>County!AG932</f>
        <v>0</v>
      </c>
      <c r="AY18" s="51">
        <f t="shared" si="20"/>
        <v>0</v>
      </c>
      <c r="AZ18" s="50">
        <f>County!AH932</f>
        <v>0</v>
      </c>
      <c r="BA18" s="51">
        <f t="shared" si="21"/>
        <v>0</v>
      </c>
      <c r="BB18" s="50">
        <f>County!AI932</f>
        <v>0</v>
      </c>
      <c r="BC18" s="51">
        <f t="shared" si="22"/>
        <v>0</v>
      </c>
      <c r="BD18" s="50">
        <f>County!AJ932</f>
        <v>0</v>
      </c>
      <c r="BE18" s="51">
        <f t="shared" si="22"/>
        <v>0</v>
      </c>
      <c r="BF18" s="50">
        <f>County!AK932</f>
        <v>0</v>
      </c>
      <c r="BG18" s="51">
        <f t="shared" si="23"/>
        <v>0</v>
      </c>
      <c r="BH18" s="50">
        <f>County!AL932</f>
        <v>0</v>
      </c>
      <c r="BI18" s="51">
        <f t="shared" si="24"/>
        <v>0</v>
      </c>
      <c r="BJ18" s="50">
        <f>County!AM932</f>
        <v>0</v>
      </c>
      <c r="BK18" s="51">
        <f t="shared" si="25"/>
        <v>0</v>
      </c>
      <c r="BL18" s="50">
        <f>County!AN932</f>
        <v>546</v>
      </c>
      <c r="BM18" s="51">
        <f t="shared" si="26"/>
        <v>3.229104999730908E-4</v>
      </c>
      <c r="BN18" s="50">
        <f>County!AO932</f>
        <v>0</v>
      </c>
      <c r="BO18" s="51">
        <f t="shared" si="27"/>
        <v>0</v>
      </c>
      <c r="BP18" s="50">
        <f>County!AP932</f>
        <v>0</v>
      </c>
      <c r="BQ18" s="51">
        <f t="shared" si="28"/>
        <v>0</v>
      </c>
      <c r="BR18" s="50">
        <f>County!AQ932</f>
        <v>0</v>
      </c>
      <c r="BS18" s="51">
        <f t="shared" si="29"/>
        <v>0</v>
      </c>
      <c r="BT18" s="50">
        <f>County!AR932</f>
        <v>0</v>
      </c>
      <c r="BU18" s="51">
        <f t="shared" si="30"/>
        <v>0</v>
      </c>
      <c r="BV18" s="50">
        <f>County!AS932</f>
        <v>0</v>
      </c>
      <c r="BW18" s="51">
        <f t="shared" si="31"/>
        <v>0</v>
      </c>
      <c r="BX18" s="50">
        <f>County!AT932</f>
        <v>0</v>
      </c>
      <c r="BY18" s="51">
        <f t="shared" si="32"/>
        <v>0</v>
      </c>
      <c r="BZ18" s="50">
        <f>County!AU932</f>
        <v>0</v>
      </c>
      <c r="CA18" s="51">
        <f t="shared" si="33"/>
        <v>0</v>
      </c>
      <c r="CB18" s="50">
        <f>County!AV932</f>
        <v>0</v>
      </c>
      <c r="CC18" s="51">
        <f t="shared" si="34"/>
        <v>0</v>
      </c>
      <c r="CD18" s="50">
        <f>County!AW932</f>
        <v>0</v>
      </c>
      <c r="CE18" s="51">
        <f t="shared" si="35"/>
        <v>0</v>
      </c>
      <c r="CF18" s="50">
        <f>County!AX932</f>
        <v>0</v>
      </c>
      <c r="CG18" s="51">
        <f t="shared" si="36"/>
        <v>0</v>
      </c>
      <c r="CH18" s="50">
        <f>County!AY932</f>
        <v>0</v>
      </c>
      <c r="CI18" s="51">
        <f t="shared" si="37"/>
        <v>0</v>
      </c>
      <c r="CJ18" s="58"/>
      <c r="CK18" s="47" t="str">
        <f t="shared" si="38"/>
        <v>Iowa</v>
      </c>
      <c r="CL18" s="47" t="s">
        <v>1621</v>
      </c>
      <c r="CM18" s="47">
        <f t="shared" si="39"/>
        <v>6</v>
      </c>
      <c r="CN18" s="48">
        <f>RANK(R18,(L18:Q18,R18:Y18,AD18:AW18))</f>
        <v>3</v>
      </c>
      <c r="CO18" s="48">
        <f>RANK(T18,(L18:Q18,R18:Y18,AD18:AW18))</f>
        <v>5</v>
      </c>
      <c r="CP18" s="48">
        <f>RANK(X18,(L18:Q18,R18:Y18,AD18:AW18))</f>
        <v>7</v>
      </c>
      <c r="CQ18" s="48">
        <f>RANK(V18,(L18:Q18,R18:Y18,AD18:AW18))</f>
        <v>6</v>
      </c>
      <c r="CS18" s="47">
        <v>19</v>
      </c>
      <c r="CU18" s="50">
        <f>County!BS932</f>
        <v>0</v>
      </c>
      <c r="CW18" s="47">
        <f t="shared" si="40"/>
        <v>6</v>
      </c>
      <c r="CX18" s="47">
        <v>0</v>
      </c>
    </row>
    <row r="19" spans="1:102" s="34" customFormat="1">
      <c r="A19" s="34" t="s">
        <v>90</v>
      </c>
      <c r="B19" s="34">
        <v>6</v>
      </c>
      <c r="C19" s="37">
        <f t="shared" si="41"/>
        <v>1333513</v>
      </c>
      <c r="D19" s="36"/>
      <c r="E19" s="36">
        <v>6</v>
      </c>
      <c r="F19" s="36"/>
      <c r="G19" s="82">
        <f t="shared" si="0"/>
        <v>2</v>
      </c>
      <c r="H19" s="82">
        <f t="shared" si="1"/>
        <v>1</v>
      </c>
      <c r="I19" s="82" t="str">
        <f t="shared" si="2"/>
        <v>-</v>
      </c>
      <c r="J19" s="1">
        <f t="shared" si="42"/>
        <v>201759</v>
      </c>
      <c r="K19" s="38">
        <f t="shared" si="43"/>
        <v>0.15129886247828106</v>
      </c>
      <c r="L19" s="37">
        <f>County!N1039</f>
        <v>551144</v>
      </c>
      <c r="M19" s="38">
        <f t="shared" si="44"/>
        <v>0.41330230751406249</v>
      </c>
      <c r="N19" s="73">
        <f>County!O1039</f>
        <v>752903</v>
      </c>
      <c r="O19" s="74">
        <f t="shared" si="3"/>
        <v>0.56460116999234355</v>
      </c>
      <c r="P19" s="73">
        <f>County!P1039</f>
        <v>0</v>
      </c>
      <c r="Q19" s="74">
        <f t="shared" si="4"/>
        <v>0</v>
      </c>
      <c r="R19" s="73">
        <f>County!Q1039</f>
        <v>29466</v>
      </c>
      <c r="S19" s="74">
        <f t="shared" si="5"/>
        <v>2.2096522493593989E-2</v>
      </c>
      <c r="T19" s="73">
        <f>County!R1039</f>
        <v>0</v>
      </c>
      <c r="U19" s="74">
        <f t="shared" si="6"/>
        <v>0</v>
      </c>
      <c r="V19" s="73">
        <f>County!S1039</f>
        <v>0</v>
      </c>
      <c r="W19" s="74">
        <f t="shared" si="7"/>
        <v>0</v>
      </c>
      <c r="X19" s="73">
        <f>County!T1039</f>
        <v>0</v>
      </c>
      <c r="Y19" s="74">
        <f t="shared" si="8"/>
        <v>0</v>
      </c>
      <c r="Z19" s="73">
        <f>County!U1039</f>
        <v>0</v>
      </c>
      <c r="AA19" s="74">
        <f t="shared" si="9"/>
        <v>0</v>
      </c>
      <c r="AB19" s="73">
        <f>County!V1039</f>
        <v>0</v>
      </c>
      <c r="AC19" s="74">
        <f t="shared" si="10"/>
        <v>0</v>
      </c>
      <c r="AD19" s="73">
        <f>County!W1039</f>
        <v>0</v>
      </c>
      <c r="AE19" s="74">
        <f t="shared" si="11"/>
        <v>0</v>
      </c>
      <c r="AF19" s="73">
        <f>County!X1039</f>
        <v>0</v>
      </c>
      <c r="AG19" s="74">
        <f t="shared" si="12"/>
        <v>0</v>
      </c>
      <c r="AH19" s="37">
        <f>County!Y1039</f>
        <v>0</v>
      </c>
      <c r="AI19" s="38">
        <f t="shared" si="13"/>
        <v>0</v>
      </c>
      <c r="AJ19" s="37">
        <f>County!Z1039</f>
        <v>0</v>
      </c>
      <c r="AK19" s="38">
        <f t="shared" si="14"/>
        <v>0</v>
      </c>
      <c r="AL19" s="37">
        <f>County!AA1039</f>
        <v>0</v>
      </c>
      <c r="AM19" s="38">
        <f t="shared" si="15"/>
        <v>0</v>
      </c>
      <c r="AN19" s="37">
        <f>County!AB1039</f>
        <v>0</v>
      </c>
      <c r="AO19" s="38">
        <f t="shared" si="16"/>
        <v>0</v>
      </c>
      <c r="AP19" s="37">
        <f>County!AC1039</f>
        <v>0</v>
      </c>
      <c r="AQ19" s="38">
        <f t="shared" si="17"/>
        <v>0</v>
      </c>
      <c r="AR19" s="37">
        <f>County!AD1039</f>
        <v>0</v>
      </c>
      <c r="AS19" s="38">
        <f t="shared" si="18"/>
        <v>0</v>
      </c>
      <c r="AT19" s="37">
        <f>County!AE1039</f>
        <v>0</v>
      </c>
      <c r="AU19" s="38">
        <f t="shared" si="19"/>
        <v>0</v>
      </c>
      <c r="AV19" s="37">
        <f>County!AF1039</f>
        <v>0</v>
      </c>
      <c r="AW19" s="38">
        <f t="shared" si="20"/>
        <v>0</v>
      </c>
      <c r="AX19" s="37">
        <f>County!AG1039</f>
        <v>0</v>
      </c>
      <c r="AY19" s="38">
        <f t="shared" si="20"/>
        <v>0</v>
      </c>
      <c r="AZ19" s="37">
        <f>County!AH1039</f>
        <v>0</v>
      </c>
      <c r="BA19" s="38">
        <f t="shared" si="21"/>
        <v>0</v>
      </c>
      <c r="BB19" s="37">
        <f>County!AI1039</f>
        <v>0</v>
      </c>
      <c r="BC19" s="38">
        <f t="shared" si="22"/>
        <v>0</v>
      </c>
      <c r="BD19" s="37">
        <f>County!AJ1039</f>
        <v>0</v>
      </c>
      <c r="BE19" s="38">
        <f t="shared" si="22"/>
        <v>0</v>
      </c>
      <c r="BF19" s="37">
        <f>County!AK1039</f>
        <v>0</v>
      </c>
      <c r="BG19" s="38">
        <f t="shared" si="23"/>
        <v>0</v>
      </c>
      <c r="BH19" s="37">
        <f>County!AL1039</f>
        <v>0</v>
      </c>
      <c r="BI19" s="38">
        <f t="shared" si="24"/>
        <v>0</v>
      </c>
      <c r="BJ19" s="37">
        <f>County!AM1039</f>
        <v>0</v>
      </c>
      <c r="BK19" s="38">
        <f t="shared" si="25"/>
        <v>0</v>
      </c>
      <c r="BL19" s="37">
        <f>County!AN1039</f>
        <v>0</v>
      </c>
      <c r="BM19" s="38">
        <f t="shared" si="26"/>
        <v>0</v>
      </c>
      <c r="BN19" s="37">
        <f>County!AO1039</f>
        <v>0</v>
      </c>
      <c r="BO19" s="38">
        <f t="shared" si="27"/>
        <v>0</v>
      </c>
      <c r="BP19" s="37">
        <f>County!AP1039</f>
        <v>0</v>
      </c>
      <c r="BQ19" s="38">
        <f t="shared" si="28"/>
        <v>0</v>
      </c>
      <c r="BR19" s="37">
        <f>County!AQ1039</f>
        <v>0</v>
      </c>
      <c r="BS19" s="38">
        <f t="shared" si="29"/>
        <v>0</v>
      </c>
      <c r="BT19" s="37">
        <f>County!AR1039</f>
        <v>0</v>
      </c>
      <c r="BU19" s="38">
        <f t="shared" si="30"/>
        <v>0</v>
      </c>
      <c r="BV19" s="37">
        <f>County!AS1039</f>
        <v>0</v>
      </c>
      <c r="BW19" s="38">
        <f t="shared" si="31"/>
        <v>0</v>
      </c>
      <c r="BX19" s="37">
        <f>County!AT1039</f>
        <v>0</v>
      </c>
      <c r="BY19" s="38">
        <f t="shared" si="32"/>
        <v>0</v>
      </c>
      <c r="BZ19" s="37">
        <f>County!AU1039</f>
        <v>0</v>
      </c>
      <c r="CA19" s="38">
        <f t="shared" si="33"/>
        <v>0</v>
      </c>
      <c r="CB19" s="37">
        <f>County!AV1039</f>
        <v>0</v>
      </c>
      <c r="CC19" s="38">
        <f t="shared" si="34"/>
        <v>0</v>
      </c>
      <c r="CD19" s="37">
        <f>County!AW1039</f>
        <v>0</v>
      </c>
      <c r="CE19" s="38">
        <f t="shared" si="35"/>
        <v>0</v>
      </c>
      <c r="CF19" s="37">
        <f>County!AX1039</f>
        <v>0</v>
      </c>
      <c r="CG19" s="38">
        <f t="shared" si="36"/>
        <v>0</v>
      </c>
      <c r="CH19" s="37">
        <f>County!AY1039</f>
        <v>0</v>
      </c>
      <c r="CI19" s="38">
        <f t="shared" si="37"/>
        <v>0</v>
      </c>
      <c r="CJ19" s="59"/>
      <c r="CK19" s="34" t="str">
        <f t="shared" si="38"/>
        <v>Kansas</v>
      </c>
      <c r="CL19" s="34" t="s">
        <v>457</v>
      </c>
      <c r="CM19" s="34">
        <f t="shared" si="39"/>
        <v>6</v>
      </c>
      <c r="CN19" s="35">
        <f>RANK(R19,(L19:Q19,R19:Y19,AD19:AW19))</f>
        <v>3</v>
      </c>
      <c r="CO19" s="35">
        <f>RANK(T19,(L19:Q19,R19:Y19,AD19:AW19))</f>
        <v>7</v>
      </c>
      <c r="CP19" s="35">
        <f>RANK(X19,(L19:Q19,R19:Y19,AD19:AW19))</f>
        <v>7</v>
      </c>
      <c r="CQ19" s="35">
        <f>RANK(V19,(L19:Q19,R19:Y19,AD19:AW19))</f>
        <v>7</v>
      </c>
      <c r="CS19" s="34">
        <v>20</v>
      </c>
      <c r="CU19" s="37">
        <f>County!BS1039</f>
        <v>0</v>
      </c>
      <c r="CW19" s="34">
        <f t="shared" si="40"/>
        <v>6</v>
      </c>
      <c r="CX19" s="34">
        <v>0</v>
      </c>
    </row>
    <row r="20" spans="1:102" s="47" customFormat="1">
      <c r="A20" s="47" t="s">
        <v>2597</v>
      </c>
      <c r="B20" s="47">
        <v>8</v>
      </c>
      <c r="C20" s="50">
        <f t="shared" si="41"/>
        <v>2136768</v>
      </c>
      <c r="D20" s="49"/>
      <c r="E20" s="49">
        <v>8</v>
      </c>
      <c r="F20" s="49"/>
      <c r="G20" s="81">
        <f t="shared" si="0"/>
        <v>2</v>
      </c>
      <c r="H20" s="81">
        <f t="shared" si="1"/>
        <v>1</v>
      </c>
      <c r="I20" s="81">
        <f t="shared" si="2"/>
        <v>5</v>
      </c>
      <c r="J20" s="50">
        <f t="shared" si="42"/>
        <v>554172</v>
      </c>
      <c r="K20" s="51">
        <f t="shared" si="43"/>
        <v>0.25935057058136401</v>
      </c>
      <c r="L20" s="50">
        <f>County!N1161</f>
        <v>772474</v>
      </c>
      <c r="M20" s="51">
        <f t="shared" si="44"/>
        <v>0.3615151481115404</v>
      </c>
      <c r="N20" s="72">
        <f>County!O1161</f>
        <v>1326646</v>
      </c>
      <c r="O20" s="103">
        <f t="shared" si="3"/>
        <v>0.62086571869290441</v>
      </c>
      <c r="P20" s="72">
        <f>County!P1161</f>
        <v>3599</v>
      </c>
      <c r="Q20" s="103">
        <f t="shared" si="4"/>
        <v>1.6843194956120645E-3</v>
      </c>
      <c r="R20" s="72">
        <f>County!Q1161</f>
        <v>26234</v>
      </c>
      <c r="S20" s="103">
        <f t="shared" si="5"/>
        <v>1.2277420852427591E-2</v>
      </c>
      <c r="T20" s="72">
        <f>County!R1161</f>
        <v>716</v>
      </c>
      <c r="U20" s="103">
        <f t="shared" si="6"/>
        <v>3.3508551232515652E-4</v>
      </c>
      <c r="V20" s="72">
        <f>County!S1161</f>
        <v>0</v>
      </c>
      <c r="W20" s="103">
        <f t="shared" si="7"/>
        <v>0</v>
      </c>
      <c r="X20" s="72">
        <f>County!T1161</f>
        <v>0</v>
      </c>
      <c r="Y20" s="103">
        <f t="shared" si="8"/>
        <v>0</v>
      </c>
      <c r="Z20" s="72">
        <f>County!U1161</f>
        <v>6483</v>
      </c>
      <c r="AA20" s="103">
        <f t="shared" si="9"/>
        <v>3.0340214754245665E-3</v>
      </c>
      <c r="AB20" s="72">
        <f>County!V1161</f>
        <v>98</v>
      </c>
      <c r="AC20" s="103">
        <f t="shared" si="10"/>
        <v>4.586365950819181E-5</v>
      </c>
      <c r="AD20" s="72">
        <f>County!W1161</f>
        <v>11</v>
      </c>
      <c r="AE20" s="103">
        <f t="shared" si="11"/>
        <v>5.1479617815317341E-6</v>
      </c>
      <c r="AF20" s="72">
        <f>County!X1161</f>
        <v>0</v>
      </c>
      <c r="AG20" s="103">
        <f t="shared" si="12"/>
        <v>0</v>
      </c>
      <c r="AH20" s="50">
        <f>County!Y1161</f>
        <v>0</v>
      </c>
      <c r="AI20" s="51">
        <f t="shared" si="13"/>
        <v>0</v>
      </c>
      <c r="AJ20" s="50">
        <f>County!Z1161</f>
        <v>408</v>
      </c>
      <c r="AK20" s="51">
        <f t="shared" si="14"/>
        <v>1.9094258244226796E-4</v>
      </c>
      <c r="AL20" s="50">
        <f>County!AA1161</f>
        <v>0</v>
      </c>
      <c r="AM20" s="51">
        <f t="shared" si="15"/>
        <v>0</v>
      </c>
      <c r="AN20" s="50">
        <f>County!AB1161</f>
        <v>0</v>
      </c>
      <c r="AO20" s="51">
        <f t="shared" si="16"/>
        <v>0</v>
      </c>
      <c r="AP20" s="50">
        <f>County!AC1161</f>
        <v>0</v>
      </c>
      <c r="AQ20" s="51">
        <f t="shared" si="17"/>
        <v>0</v>
      </c>
      <c r="AR20" s="50">
        <f>County!AD1161</f>
        <v>0</v>
      </c>
      <c r="AS20" s="51">
        <f t="shared" si="18"/>
        <v>0</v>
      </c>
      <c r="AT20" s="50">
        <f>County!AE1161</f>
        <v>0</v>
      </c>
      <c r="AU20" s="51">
        <f t="shared" si="19"/>
        <v>0</v>
      </c>
      <c r="AV20" s="50">
        <f>County!AF1161</f>
        <v>0</v>
      </c>
      <c r="AW20" s="51">
        <f t="shared" si="20"/>
        <v>0</v>
      </c>
      <c r="AX20" s="50">
        <f>County!AG1161</f>
        <v>0</v>
      </c>
      <c r="AY20" s="51">
        <f t="shared" si="20"/>
        <v>0</v>
      </c>
      <c r="AZ20" s="50">
        <f>County!AH1161</f>
        <v>0</v>
      </c>
      <c r="BA20" s="51">
        <f t="shared" si="21"/>
        <v>0</v>
      </c>
      <c r="BB20" s="50">
        <f>County!AI1161</f>
        <v>7</v>
      </c>
      <c r="BC20" s="51">
        <f t="shared" si="22"/>
        <v>3.275975679156558E-6</v>
      </c>
      <c r="BD20" s="50">
        <f>County!AJ1161</f>
        <v>43</v>
      </c>
      <c r="BE20" s="51">
        <f t="shared" si="22"/>
        <v>2.0123850600533141E-5</v>
      </c>
      <c r="BF20" s="50">
        <f>County!AK1161</f>
        <v>0</v>
      </c>
      <c r="BG20" s="51">
        <f t="shared" si="23"/>
        <v>0</v>
      </c>
      <c r="BH20" s="50">
        <f>County!AL1161</f>
        <v>20</v>
      </c>
      <c r="BI20" s="51">
        <f t="shared" si="24"/>
        <v>9.3599305118758797E-6</v>
      </c>
      <c r="BJ20" s="50">
        <f>County!AM1161</f>
        <v>0</v>
      </c>
      <c r="BK20" s="51">
        <f t="shared" si="25"/>
        <v>0</v>
      </c>
      <c r="BL20" s="50">
        <f>County!AN1161</f>
        <v>0</v>
      </c>
      <c r="BM20" s="51">
        <f t="shared" si="26"/>
        <v>0</v>
      </c>
      <c r="BN20" s="50">
        <f>County!AO1161</f>
        <v>0</v>
      </c>
      <c r="BO20" s="51">
        <f t="shared" si="27"/>
        <v>0</v>
      </c>
      <c r="BP20" s="50">
        <f>County!AP1161</f>
        <v>0</v>
      </c>
      <c r="BQ20" s="51">
        <f t="shared" si="28"/>
        <v>0</v>
      </c>
      <c r="BR20" s="50">
        <f>County!AQ1161</f>
        <v>0</v>
      </c>
      <c r="BS20" s="51">
        <f t="shared" si="29"/>
        <v>0</v>
      </c>
      <c r="BT20" s="50">
        <f>County!AR1161</f>
        <v>0</v>
      </c>
      <c r="BU20" s="51">
        <f t="shared" si="30"/>
        <v>0</v>
      </c>
      <c r="BV20" s="50">
        <f>County!AS1161</f>
        <v>0</v>
      </c>
      <c r="BW20" s="51">
        <f t="shared" si="31"/>
        <v>0</v>
      </c>
      <c r="BX20" s="50">
        <f>County!AT1161</f>
        <v>0</v>
      </c>
      <c r="BY20" s="51">
        <f t="shared" si="32"/>
        <v>0</v>
      </c>
      <c r="BZ20" s="50">
        <f>County!AU1161</f>
        <v>29</v>
      </c>
      <c r="CA20" s="51">
        <f t="shared" si="33"/>
        <v>1.3571899242220025E-5</v>
      </c>
      <c r="CB20" s="50">
        <f>County!AV1161</f>
        <v>0</v>
      </c>
      <c r="CC20" s="51">
        <f t="shared" si="34"/>
        <v>0</v>
      </c>
      <c r="CD20" s="50">
        <f>County!AW1161</f>
        <v>0</v>
      </c>
      <c r="CE20" s="51">
        <f t="shared" si="35"/>
        <v>0</v>
      </c>
      <c r="CF20" s="50">
        <f>County!AX1161</f>
        <v>0</v>
      </c>
      <c r="CG20" s="51">
        <f t="shared" si="36"/>
        <v>0</v>
      </c>
      <c r="CH20" s="50">
        <f>County!AY1161</f>
        <v>0</v>
      </c>
      <c r="CI20" s="51">
        <f t="shared" si="37"/>
        <v>0</v>
      </c>
      <c r="CJ20" s="58"/>
      <c r="CK20" s="47" t="str">
        <f t="shared" si="38"/>
        <v>Kentucky</v>
      </c>
      <c r="CL20" s="47" t="s">
        <v>1008</v>
      </c>
      <c r="CM20" s="47">
        <f t="shared" si="39"/>
        <v>8</v>
      </c>
      <c r="CN20" s="48">
        <f>RANK(R20,(L20:Q20,R20:Y20,AD20:AW20))</f>
        <v>3</v>
      </c>
      <c r="CO20" s="48">
        <f>RANK(T20,(L20:Q20,R20:Y20,AD20:AW20))</f>
        <v>5</v>
      </c>
      <c r="CP20" s="48">
        <f>RANK(X20,(L20:Q20,R20:Y20,AD20:AW20))</f>
        <v>15</v>
      </c>
      <c r="CQ20" s="48">
        <f>RANK(V20,(L20:Q20,R20:Y20,AD20:AW20))</f>
        <v>15</v>
      </c>
      <c r="CS20" s="47">
        <v>21</v>
      </c>
      <c r="CU20" s="50">
        <f>County!BS1161</f>
        <v>0</v>
      </c>
      <c r="CW20" s="47">
        <f t="shared" si="40"/>
        <v>8</v>
      </c>
      <c r="CX20" s="47">
        <v>0</v>
      </c>
    </row>
    <row r="21" spans="1:102" s="34" customFormat="1">
      <c r="A21" s="34" t="s">
        <v>2449</v>
      </c>
      <c r="B21" s="34">
        <v>8</v>
      </c>
      <c r="C21" s="37">
        <f t="shared" si="41"/>
        <v>2148062</v>
      </c>
      <c r="D21" s="36"/>
      <c r="E21" s="36">
        <v>8</v>
      </c>
      <c r="F21" s="36"/>
      <c r="G21" s="82">
        <f t="shared" si="0"/>
        <v>2</v>
      </c>
      <c r="H21" s="82">
        <f t="shared" si="1"/>
        <v>1</v>
      </c>
      <c r="I21" s="82">
        <f t="shared" si="2"/>
        <v>10</v>
      </c>
      <c r="J21" s="1">
        <f t="shared" si="42"/>
        <v>399742</v>
      </c>
      <c r="K21" s="38">
        <f t="shared" si="43"/>
        <v>0.18609425612482322</v>
      </c>
      <c r="L21" s="37">
        <f>County!N1227</f>
        <v>856034</v>
      </c>
      <c r="M21" s="38">
        <f t="shared" si="44"/>
        <v>0.39851456801526214</v>
      </c>
      <c r="N21" s="73">
        <f>County!O1227</f>
        <v>1255776</v>
      </c>
      <c r="O21" s="74">
        <f t="shared" si="3"/>
        <v>0.5846088241400853</v>
      </c>
      <c r="P21" s="73">
        <f>County!P1227</f>
        <v>749</v>
      </c>
      <c r="Q21" s="74">
        <f t="shared" si="4"/>
        <v>3.4868639732000287E-4</v>
      </c>
      <c r="R21" s="73">
        <f>County!Q1227</f>
        <v>21645</v>
      </c>
      <c r="S21" s="74">
        <f t="shared" si="5"/>
        <v>1.0076524793046011E-2</v>
      </c>
      <c r="T21" s="73">
        <f>County!R1227</f>
        <v>0</v>
      </c>
      <c r="U21" s="74">
        <f t="shared" si="6"/>
        <v>0</v>
      </c>
      <c r="V21" s="73">
        <f>County!S1227</f>
        <v>860</v>
      </c>
      <c r="W21" s="74">
        <f t="shared" si="7"/>
        <v>4.0036088343818756E-4</v>
      </c>
      <c r="X21" s="73">
        <f>County!T1227</f>
        <v>0</v>
      </c>
      <c r="Y21" s="74">
        <f t="shared" si="8"/>
        <v>0</v>
      </c>
      <c r="Z21" s="73">
        <f>County!U1227</f>
        <v>4897</v>
      </c>
      <c r="AA21" s="74">
        <f t="shared" si="9"/>
        <v>2.2797293560427958E-3</v>
      </c>
      <c r="AB21" s="73">
        <f>County!V1227</f>
        <v>987</v>
      </c>
      <c r="AC21" s="74">
        <f t="shared" si="10"/>
        <v>4.5948394413196641E-4</v>
      </c>
      <c r="AD21" s="73">
        <f>County!W1227</f>
        <v>0</v>
      </c>
      <c r="AE21" s="74">
        <f t="shared" si="11"/>
        <v>0</v>
      </c>
      <c r="AF21" s="73">
        <f>County!X1227</f>
        <v>536</v>
      </c>
      <c r="AG21" s="74">
        <f t="shared" si="12"/>
        <v>2.4952724828240525E-4</v>
      </c>
      <c r="AH21" s="37">
        <f>County!Y1227</f>
        <v>0</v>
      </c>
      <c r="AI21" s="38">
        <f t="shared" si="13"/>
        <v>0</v>
      </c>
      <c r="AJ21" s="37">
        <f>County!Z1227</f>
        <v>2497</v>
      </c>
      <c r="AK21" s="38">
        <f t="shared" si="14"/>
        <v>1.1624431697036678E-3</v>
      </c>
      <c r="AL21" s="37">
        <f>County!AA1227</f>
        <v>0</v>
      </c>
      <c r="AM21" s="38">
        <f t="shared" si="15"/>
        <v>0</v>
      </c>
      <c r="AN21" s="37">
        <f>County!AB1227</f>
        <v>0</v>
      </c>
      <c r="AO21" s="38">
        <f t="shared" si="16"/>
        <v>0</v>
      </c>
      <c r="AP21" s="37">
        <f>County!AC1227</f>
        <v>0</v>
      </c>
      <c r="AQ21" s="38">
        <f t="shared" si="17"/>
        <v>0</v>
      </c>
      <c r="AR21" s="37">
        <f>County!AD1227</f>
        <v>0</v>
      </c>
      <c r="AS21" s="38">
        <f t="shared" si="18"/>
        <v>0</v>
      </c>
      <c r="AT21" s="37">
        <f>County!AE1227</f>
        <v>0</v>
      </c>
      <c r="AU21" s="38">
        <f t="shared" si="19"/>
        <v>0</v>
      </c>
      <c r="AV21" s="37">
        <f>County!AF1227</f>
        <v>0</v>
      </c>
      <c r="AW21" s="38">
        <f t="shared" si="20"/>
        <v>0</v>
      </c>
      <c r="AX21" s="37">
        <f>County!AG1227</f>
        <v>0</v>
      </c>
      <c r="AY21" s="38">
        <f t="shared" si="20"/>
        <v>0</v>
      </c>
      <c r="AZ21" s="37">
        <f>County!AH1227</f>
        <v>662</v>
      </c>
      <c r="BA21" s="38">
        <f t="shared" si="21"/>
        <v>3.0818477306520948E-4</v>
      </c>
      <c r="BB21" s="37">
        <f>County!AI1227</f>
        <v>1125</v>
      </c>
      <c r="BC21" s="38">
        <f t="shared" si="22"/>
        <v>5.2372789984646631E-4</v>
      </c>
      <c r="BD21" s="37">
        <f>County!AJ1227</f>
        <v>0</v>
      </c>
      <c r="BE21" s="38">
        <f t="shared" si="22"/>
        <v>0</v>
      </c>
      <c r="BF21" s="37">
        <f>County!AK1227</f>
        <v>0</v>
      </c>
      <c r="BG21" s="38">
        <f t="shared" si="23"/>
        <v>0</v>
      </c>
      <c r="BH21" s="37">
        <f>County!AL1227</f>
        <v>668</v>
      </c>
      <c r="BI21" s="38">
        <f t="shared" si="24"/>
        <v>3.1097798853105729E-4</v>
      </c>
      <c r="BJ21" s="37">
        <f>County!AM1227</f>
        <v>0</v>
      </c>
      <c r="BK21" s="38">
        <f t="shared" si="25"/>
        <v>0</v>
      </c>
      <c r="BL21" s="37">
        <f>County!AN1227</f>
        <v>0</v>
      </c>
      <c r="BM21" s="38">
        <f t="shared" si="26"/>
        <v>0</v>
      </c>
      <c r="BN21" s="37">
        <f>County!AO1227</f>
        <v>0</v>
      </c>
      <c r="BO21" s="38">
        <f t="shared" si="27"/>
        <v>0</v>
      </c>
      <c r="BP21" s="37">
        <f>County!AP1227</f>
        <v>0</v>
      </c>
      <c r="BQ21" s="38">
        <f t="shared" si="28"/>
        <v>0</v>
      </c>
      <c r="BR21" s="37">
        <f>County!AQ1227</f>
        <v>0</v>
      </c>
      <c r="BS21" s="38">
        <f t="shared" si="29"/>
        <v>0</v>
      </c>
      <c r="BT21" s="37">
        <f>County!AR1227</f>
        <v>0</v>
      </c>
      <c r="BU21" s="38">
        <f t="shared" si="30"/>
        <v>0</v>
      </c>
      <c r="BV21" s="37">
        <f>County!AS1227</f>
        <v>0</v>
      </c>
      <c r="BW21" s="38">
        <f t="shared" si="31"/>
        <v>0</v>
      </c>
      <c r="BX21" s="37">
        <f>County!AT1227</f>
        <v>0</v>
      </c>
      <c r="BY21" s="38">
        <f t="shared" si="32"/>
        <v>0</v>
      </c>
      <c r="BZ21" s="37">
        <f>County!AU1227</f>
        <v>1626</v>
      </c>
      <c r="CA21" s="38">
        <f t="shared" si="33"/>
        <v>7.5696139124475925E-4</v>
      </c>
      <c r="CB21" s="37">
        <f>County!AV1227</f>
        <v>0</v>
      </c>
      <c r="CC21" s="38">
        <f t="shared" si="34"/>
        <v>0</v>
      </c>
      <c r="CD21" s="37">
        <f>County!AW1227</f>
        <v>0</v>
      </c>
      <c r="CE21" s="38">
        <f t="shared" si="35"/>
        <v>0</v>
      </c>
      <c r="CF21" s="37">
        <f>County!AX1227</f>
        <v>0</v>
      </c>
      <c r="CG21" s="38">
        <f t="shared" si="36"/>
        <v>0</v>
      </c>
      <c r="CH21" s="37">
        <f>County!AY1227</f>
        <v>0</v>
      </c>
      <c r="CI21" s="38">
        <f t="shared" si="37"/>
        <v>0</v>
      </c>
      <c r="CJ21" s="59"/>
      <c r="CK21" s="34" t="str">
        <f t="shared" si="38"/>
        <v>Louisiana</v>
      </c>
      <c r="CL21" s="34" t="s">
        <v>320</v>
      </c>
      <c r="CM21" s="34">
        <f t="shared" si="39"/>
        <v>8</v>
      </c>
      <c r="CN21" s="35">
        <f>RANK(R21,(L21:Q21,R21:Y21,AD21:AW21))</f>
        <v>3</v>
      </c>
      <c r="CO21" s="35">
        <f>RANK(T21,(L21:Q21,R21:Y21,AD21:AW21))</f>
        <v>15</v>
      </c>
      <c r="CP21" s="35">
        <f>RANK(X21,(L21:Q21,R21:Y21,AD21:AW21))</f>
        <v>15</v>
      </c>
      <c r="CQ21" s="35">
        <f>RANK(V21,(L21:Q21,R21:Y21,AD21:AW21))</f>
        <v>5</v>
      </c>
      <c r="CS21" s="34">
        <v>22</v>
      </c>
      <c r="CU21" s="37">
        <f>County!BS1227</f>
        <v>0</v>
      </c>
      <c r="CW21" s="34">
        <f t="shared" si="40"/>
        <v>8</v>
      </c>
      <c r="CX21" s="34">
        <v>0</v>
      </c>
    </row>
    <row r="22" spans="1:102" s="47" customFormat="1">
      <c r="A22" s="47" t="s">
        <v>3169</v>
      </c>
      <c r="B22" s="47">
        <v>4</v>
      </c>
      <c r="C22" s="50">
        <f t="shared" si="41"/>
        <v>818134</v>
      </c>
      <c r="D22" s="49">
        <v>3</v>
      </c>
      <c r="E22" s="49">
        <v>1</v>
      </c>
      <c r="F22" s="49"/>
      <c r="G22" s="81">
        <f t="shared" si="0"/>
        <v>1</v>
      </c>
      <c r="H22" s="81">
        <f t="shared" si="1"/>
        <v>2</v>
      </c>
      <c r="I22" s="81" t="str">
        <f t="shared" si="2"/>
        <v>-</v>
      </c>
      <c r="J22" s="50">
        <f t="shared" si="42"/>
        <v>74364</v>
      </c>
      <c r="K22" s="51">
        <f t="shared" si="43"/>
        <v>9.0894645620399589E-2</v>
      </c>
      <c r="L22" s="50">
        <f>County!N1246</f>
        <v>435015</v>
      </c>
      <c r="M22" s="51">
        <f t="shared" si="44"/>
        <v>0.53171607585065528</v>
      </c>
      <c r="N22" s="72">
        <f>County!O1246</f>
        <v>360651</v>
      </c>
      <c r="O22" s="103">
        <f t="shared" si="3"/>
        <v>0.44082143023025566</v>
      </c>
      <c r="P22" s="72">
        <f>County!P1246</f>
        <v>0</v>
      </c>
      <c r="Q22" s="103">
        <f t="shared" si="4"/>
        <v>0</v>
      </c>
      <c r="R22" s="72">
        <f>County!Q1246</f>
        <v>14151</v>
      </c>
      <c r="S22" s="103">
        <f t="shared" si="5"/>
        <v>1.7296677561377476E-2</v>
      </c>
      <c r="T22" s="72">
        <f>County!R1246</f>
        <v>8230</v>
      </c>
      <c r="U22" s="103">
        <f t="shared" si="6"/>
        <v>1.0059476809422417E-2</v>
      </c>
      <c r="V22" s="72">
        <f>County!S1246</f>
        <v>0</v>
      </c>
      <c r="W22" s="103">
        <f t="shared" si="7"/>
        <v>0</v>
      </c>
      <c r="X22" s="72">
        <f>County!T1246</f>
        <v>0</v>
      </c>
      <c r="Y22" s="103">
        <f t="shared" si="8"/>
        <v>0</v>
      </c>
      <c r="Z22" s="72">
        <f>County!U1246</f>
        <v>0</v>
      </c>
      <c r="AA22" s="103">
        <f t="shared" si="9"/>
        <v>0</v>
      </c>
      <c r="AB22" s="72">
        <f>County!V1246</f>
        <v>0</v>
      </c>
      <c r="AC22" s="103">
        <f t="shared" si="10"/>
        <v>0</v>
      </c>
      <c r="AD22" s="72">
        <f>County!W1246</f>
        <v>87</v>
      </c>
      <c r="AE22" s="103">
        <f t="shared" si="11"/>
        <v>1.0633954828915557E-4</v>
      </c>
      <c r="AF22" s="72">
        <f>County!X1246</f>
        <v>0</v>
      </c>
      <c r="AG22" s="103">
        <f t="shared" si="12"/>
        <v>0</v>
      </c>
      <c r="AH22" s="50">
        <f>County!Y1246</f>
        <v>0</v>
      </c>
      <c r="AI22" s="51">
        <f t="shared" si="13"/>
        <v>0</v>
      </c>
      <c r="AJ22" s="50">
        <f>County!Z1246</f>
        <v>0</v>
      </c>
      <c r="AK22" s="51">
        <f t="shared" si="14"/>
        <v>0</v>
      </c>
      <c r="AL22" s="50">
        <f>County!AA1246</f>
        <v>0</v>
      </c>
      <c r="AM22" s="51">
        <f t="shared" si="15"/>
        <v>0</v>
      </c>
      <c r="AN22" s="50">
        <f>County!AB1246</f>
        <v>0</v>
      </c>
      <c r="AO22" s="51">
        <f t="shared" si="16"/>
        <v>0</v>
      </c>
      <c r="AP22" s="50">
        <f>County!AC1246</f>
        <v>0</v>
      </c>
      <c r="AQ22" s="51">
        <f t="shared" si="17"/>
        <v>0</v>
      </c>
      <c r="AR22" s="50">
        <f>County!AD1246</f>
        <v>0</v>
      </c>
      <c r="AS22" s="51">
        <f t="shared" si="18"/>
        <v>0</v>
      </c>
      <c r="AT22" s="50">
        <f>County!AE1246</f>
        <v>0</v>
      </c>
      <c r="AU22" s="51">
        <f t="shared" si="19"/>
        <v>0</v>
      </c>
      <c r="AV22" s="50">
        <f>County!AF1246</f>
        <v>0</v>
      </c>
      <c r="AW22" s="51">
        <f t="shared" si="20"/>
        <v>0</v>
      </c>
      <c r="AX22" s="50">
        <f>County!AG1246</f>
        <v>0</v>
      </c>
      <c r="AY22" s="51">
        <f t="shared" si="20"/>
        <v>0</v>
      </c>
      <c r="AZ22" s="50">
        <f>County!AH1246</f>
        <v>0</v>
      </c>
      <c r="BA22" s="51">
        <f t="shared" si="21"/>
        <v>0</v>
      </c>
      <c r="BB22" s="50">
        <f>County!AI1246</f>
        <v>0</v>
      </c>
      <c r="BC22" s="51">
        <f t="shared" si="22"/>
        <v>0</v>
      </c>
      <c r="BD22" s="50">
        <f>County!AJ1246</f>
        <v>0</v>
      </c>
      <c r="BE22" s="51">
        <f t="shared" si="22"/>
        <v>0</v>
      </c>
      <c r="BF22" s="50">
        <f>County!AK1246</f>
        <v>0</v>
      </c>
      <c r="BG22" s="51">
        <f t="shared" si="23"/>
        <v>0</v>
      </c>
      <c r="BH22" s="50">
        <f>County!AL1246</f>
        <v>0</v>
      </c>
      <c r="BI22" s="51">
        <f t="shared" si="24"/>
        <v>0</v>
      </c>
      <c r="BJ22" s="50">
        <f>County!AM1246</f>
        <v>0</v>
      </c>
      <c r="BK22" s="51">
        <f t="shared" si="25"/>
        <v>0</v>
      </c>
      <c r="BL22" s="50">
        <f>County!AN1246</f>
        <v>0</v>
      </c>
      <c r="BM22" s="51">
        <f t="shared" si="26"/>
        <v>0</v>
      </c>
      <c r="BN22" s="50">
        <f>County!AO1246</f>
        <v>0</v>
      </c>
      <c r="BO22" s="51">
        <f t="shared" si="27"/>
        <v>0</v>
      </c>
      <c r="BP22" s="50">
        <f>County!AP1246</f>
        <v>0</v>
      </c>
      <c r="BQ22" s="51">
        <f t="shared" si="28"/>
        <v>0</v>
      </c>
      <c r="BR22" s="50">
        <f>County!AQ1246</f>
        <v>0</v>
      </c>
      <c r="BS22" s="51">
        <f t="shared" si="29"/>
        <v>0</v>
      </c>
      <c r="BT22" s="50">
        <f>County!AR1246</f>
        <v>0</v>
      </c>
      <c r="BU22" s="51">
        <f t="shared" si="30"/>
        <v>0</v>
      </c>
      <c r="BV22" s="50">
        <f>County!AS1246</f>
        <v>0</v>
      </c>
      <c r="BW22" s="51">
        <f t="shared" si="31"/>
        <v>0</v>
      </c>
      <c r="BX22" s="50">
        <f>County!AT1246</f>
        <v>0</v>
      </c>
      <c r="BY22" s="51">
        <f t="shared" si="32"/>
        <v>0</v>
      </c>
      <c r="BZ22" s="50">
        <f>County!AU1246</f>
        <v>0</v>
      </c>
      <c r="CA22" s="51">
        <f t="shared" si="33"/>
        <v>0</v>
      </c>
      <c r="CB22" s="50">
        <f>County!AV1246</f>
        <v>0</v>
      </c>
      <c r="CC22" s="51">
        <f t="shared" si="34"/>
        <v>0</v>
      </c>
      <c r="CD22" s="50">
        <f>County!AW1246</f>
        <v>0</v>
      </c>
      <c r="CE22" s="51">
        <f t="shared" si="35"/>
        <v>0</v>
      </c>
      <c r="CF22" s="50">
        <f>County!AX1246</f>
        <v>0</v>
      </c>
      <c r="CG22" s="51">
        <f t="shared" si="36"/>
        <v>0</v>
      </c>
      <c r="CH22" s="50">
        <f>County!AY1246</f>
        <v>0</v>
      </c>
      <c r="CI22" s="51">
        <f t="shared" si="37"/>
        <v>0</v>
      </c>
      <c r="CJ22" s="58"/>
      <c r="CK22" s="47" t="str">
        <f t="shared" si="38"/>
        <v>Maine</v>
      </c>
      <c r="CL22" s="47" t="s">
        <v>1696</v>
      </c>
      <c r="CM22" s="47">
        <f t="shared" si="39"/>
        <v>4</v>
      </c>
      <c r="CN22" s="48">
        <f>RANK(R22,(L22:Q22,R22:Y22,AD22:AW22))</f>
        <v>3</v>
      </c>
      <c r="CO22" s="48">
        <f>RANK(T22,(L22:Q22,R22:Y22,AD22:AW22))</f>
        <v>4</v>
      </c>
      <c r="CP22" s="48">
        <f>RANK(X22,(L22:Q22,R22:Y22,AD22:AW22))</f>
        <v>11</v>
      </c>
      <c r="CQ22" s="48">
        <f>RANK(V22,(L22:Q22,R22:Y22,AD22:AW22))</f>
        <v>11</v>
      </c>
      <c r="CS22" s="47">
        <v>23</v>
      </c>
      <c r="CU22" s="50">
        <f>County!BS1246</f>
        <v>0</v>
      </c>
      <c r="CW22" s="47">
        <f t="shared" si="40"/>
        <v>4</v>
      </c>
      <c r="CX22" s="47">
        <v>7</v>
      </c>
    </row>
    <row r="23" spans="1:102" s="34" customFormat="1">
      <c r="A23" s="34" t="s">
        <v>2538</v>
      </c>
      <c r="B23" s="34">
        <v>10</v>
      </c>
      <c r="C23" s="37">
        <f t="shared" si="41"/>
        <v>3017875</v>
      </c>
      <c r="D23" s="36">
        <v>10</v>
      </c>
      <c r="E23" s="36"/>
      <c r="F23" s="36"/>
      <c r="G23" s="82">
        <f t="shared" si="0"/>
        <v>1</v>
      </c>
      <c r="H23" s="82">
        <f t="shared" si="1"/>
        <v>2</v>
      </c>
      <c r="I23" s="82">
        <f t="shared" si="2"/>
        <v>15</v>
      </c>
      <c r="J23" s="1">
        <f t="shared" si="42"/>
        <v>1008609</v>
      </c>
      <c r="K23" s="38">
        <f t="shared" si="43"/>
        <v>0.33421165555233401</v>
      </c>
      <c r="L23" s="37">
        <f>County!N1272</f>
        <v>1985023</v>
      </c>
      <c r="M23" s="38">
        <f t="shared" si="44"/>
        <v>0.65775520854906189</v>
      </c>
      <c r="N23" s="73">
        <f>County!O1272</f>
        <v>976414</v>
      </c>
      <c r="O23" s="74">
        <f t="shared" si="3"/>
        <v>0.32354355299672782</v>
      </c>
      <c r="P23" s="73">
        <f>County!P1272</f>
        <v>1</v>
      </c>
      <c r="Q23" s="74">
        <f t="shared" si="4"/>
        <v>3.3135898604150271E-7</v>
      </c>
      <c r="R23" s="73">
        <f>County!Q1272</f>
        <v>33488</v>
      </c>
      <c r="S23" s="74">
        <f t="shared" si="5"/>
        <v>1.1096549724557843E-2</v>
      </c>
      <c r="T23" s="73">
        <f>County!R1272</f>
        <v>15799</v>
      </c>
      <c r="U23" s="74">
        <f t="shared" si="6"/>
        <v>5.2351406204697018E-3</v>
      </c>
      <c r="V23" s="73">
        <f>County!S1272</f>
        <v>0</v>
      </c>
      <c r="W23" s="74">
        <f t="shared" si="7"/>
        <v>0</v>
      </c>
      <c r="X23" s="73">
        <f>County!T1272</f>
        <v>8</v>
      </c>
      <c r="Y23" s="74">
        <f t="shared" si="8"/>
        <v>2.6508718883320217E-6</v>
      </c>
      <c r="Z23" s="73">
        <f>County!U1272</f>
        <v>2</v>
      </c>
      <c r="AA23" s="74">
        <f t="shared" si="9"/>
        <v>6.6271797208300541E-7</v>
      </c>
      <c r="AB23" s="73">
        <f>County!V1272</f>
        <v>545</v>
      </c>
      <c r="AC23" s="74">
        <f t="shared" si="10"/>
        <v>1.8059064739261898E-4</v>
      </c>
      <c r="AD23" s="73">
        <f>County!W1272</f>
        <v>246</v>
      </c>
      <c r="AE23" s="74">
        <f t="shared" si="11"/>
        <v>8.1514310566209664E-5</v>
      </c>
      <c r="AF23" s="73">
        <f>County!X1272</f>
        <v>0</v>
      </c>
      <c r="AG23" s="74">
        <f t="shared" si="12"/>
        <v>0</v>
      </c>
      <c r="AH23" s="37">
        <f>County!Y1272</f>
        <v>0</v>
      </c>
      <c r="AI23" s="38">
        <f t="shared" si="13"/>
        <v>0</v>
      </c>
      <c r="AJ23" s="37">
        <f>County!Z1272</f>
        <v>418</v>
      </c>
      <c r="AK23" s="38">
        <f t="shared" si="14"/>
        <v>1.3850805616534814E-4</v>
      </c>
      <c r="AL23" s="37">
        <f>County!AA1272</f>
        <v>30</v>
      </c>
      <c r="AM23" s="38">
        <f t="shared" si="15"/>
        <v>9.9407695812450808E-6</v>
      </c>
      <c r="AN23" s="37">
        <f>County!AB1272</f>
        <v>0</v>
      </c>
      <c r="AO23" s="38">
        <f t="shared" si="16"/>
        <v>0</v>
      </c>
      <c r="AP23" s="37">
        <f>County!AC1272</f>
        <v>5884</v>
      </c>
      <c r="AQ23" s="38">
        <f t="shared" si="17"/>
        <v>1.949716273868202E-3</v>
      </c>
      <c r="AR23" s="37">
        <f>County!AD1272</f>
        <v>0</v>
      </c>
      <c r="AS23" s="38">
        <f t="shared" si="18"/>
        <v>0</v>
      </c>
      <c r="AT23" s="37">
        <f>County!AE1272</f>
        <v>0</v>
      </c>
      <c r="AU23" s="38">
        <f t="shared" si="19"/>
        <v>0</v>
      </c>
      <c r="AV23" s="37">
        <f>County!AF1272</f>
        <v>0</v>
      </c>
      <c r="AW23" s="38">
        <f t="shared" si="20"/>
        <v>0</v>
      </c>
      <c r="AX23" s="37">
        <f>County!AG1272</f>
        <v>0</v>
      </c>
      <c r="AY23" s="38">
        <f t="shared" si="20"/>
        <v>0</v>
      </c>
      <c r="AZ23" s="37">
        <f>County!AH1272</f>
        <v>0</v>
      </c>
      <c r="BA23" s="38">
        <f t="shared" si="21"/>
        <v>0</v>
      </c>
      <c r="BB23" s="37">
        <f>County!AI1272</f>
        <v>2</v>
      </c>
      <c r="BC23" s="38">
        <f t="shared" si="22"/>
        <v>6.6271797208300541E-7</v>
      </c>
      <c r="BD23" s="37">
        <f>County!AJ1272</f>
        <v>10</v>
      </c>
      <c r="BE23" s="38">
        <f t="shared" si="22"/>
        <v>3.3135898604150271E-6</v>
      </c>
      <c r="BF23" s="37">
        <f>County!AK1272</f>
        <v>0</v>
      </c>
      <c r="BG23" s="38">
        <f t="shared" si="23"/>
        <v>0</v>
      </c>
      <c r="BH23" s="37">
        <f>County!AL1272</f>
        <v>0</v>
      </c>
      <c r="BI23" s="38">
        <f t="shared" si="24"/>
        <v>0</v>
      </c>
      <c r="BJ23" s="37">
        <f>County!AM1272</f>
        <v>0</v>
      </c>
      <c r="BK23" s="38">
        <f t="shared" si="25"/>
        <v>0</v>
      </c>
      <c r="BL23" s="37">
        <f>County!AN1272</f>
        <v>0</v>
      </c>
      <c r="BM23" s="38">
        <f t="shared" si="26"/>
        <v>0</v>
      </c>
      <c r="BN23" s="37">
        <f>County!AO1272</f>
        <v>0</v>
      </c>
      <c r="BO23" s="38">
        <f t="shared" si="27"/>
        <v>0</v>
      </c>
      <c r="BP23" s="37">
        <f>County!AP1272</f>
        <v>0</v>
      </c>
      <c r="BQ23" s="38">
        <f t="shared" si="28"/>
        <v>0</v>
      </c>
      <c r="BR23" s="37">
        <f>County!AQ1272</f>
        <v>0</v>
      </c>
      <c r="BS23" s="38">
        <f t="shared" si="29"/>
        <v>0</v>
      </c>
      <c r="BT23" s="37">
        <f>County!AR1272</f>
        <v>0</v>
      </c>
      <c r="BU23" s="38">
        <f t="shared" si="30"/>
        <v>0</v>
      </c>
      <c r="BV23" s="37">
        <f>County!AS1272</f>
        <v>0</v>
      </c>
      <c r="BW23" s="38">
        <f t="shared" si="31"/>
        <v>0</v>
      </c>
      <c r="BX23" s="37">
        <f>County!AT1272</f>
        <v>0</v>
      </c>
      <c r="BY23" s="38">
        <f t="shared" si="32"/>
        <v>0</v>
      </c>
      <c r="BZ23" s="37">
        <f>County!AU1272</f>
        <v>5</v>
      </c>
      <c r="CA23" s="38">
        <f t="shared" si="33"/>
        <v>1.6567949302075135E-6</v>
      </c>
      <c r="CB23" s="37">
        <f>County!AV1272</f>
        <v>0</v>
      </c>
      <c r="CC23" s="38">
        <f t="shared" si="34"/>
        <v>0</v>
      </c>
      <c r="CD23" s="37">
        <f>County!AW1272</f>
        <v>0</v>
      </c>
      <c r="CE23" s="38">
        <f t="shared" si="35"/>
        <v>0</v>
      </c>
      <c r="CF23" s="37">
        <f>County!AX1272</f>
        <v>0</v>
      </c>
      <c r="CG23" s="38">
        <f t="shared" si="36"/>
        <v>0</v>
      </c>
      <c r="CH23" s="37">
        <f>County!AY1272</f>
        <v>0</v>
      </c>
      <c r="CI23" s="38">
        <f t="shared" si="37"/>
        <v>0</v>
      </c>
      <c r="CJ23" s="59"/>
      <c r="CK23" s="34" t="str">
        <f t="shared" si="38"/>
        <v>Maryland</v>
      </c>
      <c r="CL23" s="34" t="s">
        <v>3105</v>
      </c>
      <c r="CM23" s="34">
        <f t="shared" si="39"/>
        <v>10</v>
      </c>
      <c r="CN23" s="35">
        <f>RANK(R23,(L23:Q23,R23:Y23,AD23:AW23))</f>
        <v>3</v>
      </c>
      <c r="CO23" s="35">
        <f>RANK(T23,(L23:Q23,R23:Y23,AD23:AW23))</f>
        <v>4</v>
      </c>
      <c r="CP23" s="35">
        <f>RANK(X23,(L23:Q23,R23:Y23,AD23:AW23))</f>
        <v>9</v>
      </c>
      <c r="CQ23" s="35">
        <f>RANK(V23,(L23:Q23,R23:Y23,AD23:AW23))</f>
        <v>21</v>
      </c>
      <c r="CS23" s="34">
        <v>24</v>
      </c>
      <c r="CU23" s="37">
        <f>County!BS1272</f>
        <v>0</v>
      </c>
      <c r="CW23" s="34">
        <f t="shared" si="40"/>
        <v>10</v>
      </c>
      <c r="CX23" s="34">
        <v>0</v>
      </c>
    </row>
    <row r="24" spans="1:102" s="47" customFormat="1">
      <c r="A24" s="47" t="s">
        <v>2476</v>
      </c>
      <c r="B24" s="47">
        <v>11</v>
      </c>
      <c r="C24" s="50">
        <f t="shared" si="41"/>
        <v>3631402</v>
      </c>
      <c r="D24" s="49">
        <v>11</v>
      </c>
      <c r="E24" s="49"/>
      <c r="F24" s="49"/>
      <c r="G24" s="81">
        <f t="shared" si="0"/>
        <v>1</v>
      </c>
      <c r="H24" s="81">
        <f t="shared" si="1"/>
        <v>2</v>
      </c>
      <c r="I24" s="81" t="str">
        <f t="shared" si="2"/>
        <v>-</v>
      </c>
      <c r="J24" s="50">
        <f t="shared" si="42"/>
        <v>1215000</v>
      </c>
      <c r="K24" s="51">
        <f t="shared" si="43"/>
        <v>0.33458151975462919</v>
      </c>
      <c r="L24" s="50">
        <f>County!N1288</f>
        <v>2382202</v>
      </c>
      <c r="M24" s="51">
        <f t="shared" si="44"/>
        <v>0.6560006300596849</v>
      </c>
      <c r="N24" s="72">
        <f>County!O1288</f>
        <v>1167202</v>
      </c>
      <c r="O24" s="103">
        <f t="shared" si="3"/>
        <v>0.32141911030505571</v>
      </c>
      <c r="P24" s="72">
        <f>County!P1288</f>
        <v>0</v>
      </c>
      <c r="Q24" s="103">
        <f t="shared" si="4"/>
        <v>0</v>
      </c>
      <c r="R24" s="72">
        <f>County!Q1288</f>
        <v>47013</v>
      </c>
      <c r="S24" s="103">
        <f t="shared" si="5"/>
        <v>1.2946239496480973E-2</v>
      </c>
      <c r="T24" s="72">
        <f>County!R1288</f>
        <v>18658</v>
      </c>
      <c r="U24" s="103">
        <f t="shared" si="6"/>
        <v>5.1379604901908406E-3</v>
      </c>
      <c r="V24" s="72">
        <f>County!S1288</f>
        <v>0</v>
      </c>
      <c r="W24" s="103">
        <f t="shared" si="7"/>
        <v>0</v>
      </c>
      <c r="X24" s="72">
        <f>County!T1288</f>
        <v>0</v>
      </c>
      <c r="Y24" s="103">
        <f t="shared" si="8"/>
        <v>0</v>
      </c>
      <c r="Z24" s="72">
        <f>County!U1288</f>
        <v>0</v>
      </c>
      <c r="AA24" s="103">
        <f t="shared" si="9"/>
        <v>0</v>
      </c>
      <c r="AB24" s="72">
        <f>County!V1288</f>
        <v>0</v>
      </c>
      <c r="AC24" s="103">
        <f t="shared" si="10"/>
        <v>0</v>
      </c>
      <c r="AD24" s="72">
        <f>County!W1288</f>
        <v>16327</v>
      </c>
      <c r="AE24" s="103">
        <f t="shared" si="11"/>
        <v>4.4960596485875155E-3</v>
      </c>
      <c r="AF24" s="72">
        <f>County!X1288</f>
        <v>0</v>
      </c>
      <c r="AG24" s="103">
        <f t="shared" si="12"/>
        <v>0</v>
      </c>
      <c r="AH24" s="50">
        <f>County!Y1288</f>
        <v>0</v>
      </c>
      <c r="AI24" s="51">
        <f t="shared" si="13"/>
        <v>0</v>
      </c>
      <c r="AJ24" s="50">
        <f>County!Z1288</f>
        <v>0</v>
      </c>
      <c r="AK24" s="51">
        <f t="shared" si="14"/>
        <v>0</v>
      </c>
      <c r="AL24" s="50">
        <f>County!AA1288</f>
        <v>0</v>
      </c>
      <c r="AM24" s="51">
        <f t="shared" si="15"/>
        <v>0</v>
      </c>
      <c r="AN24" s="50">
        <f>County!AB1288</f>
        <v>0</v>
      </c>
      <c r="AO24" s="51">
        <f t="shared" si="16"/>
        <v>0</v>
      </c>
      <c r="AP24" s="50">
        <f>County!AC1288</f>
        <v>0</v>
      </c>
      <c r="AQ24" s="51">
        <f t="shared" si="17"/>
        <v>0</v>
      </c>
      <c r="AR24" s="50">
        <f>County!AD1288</f>
        <v>0</v>
      </c>
      <c r="AS24" s="51">
        <f t="shared" si="18"/>
        <v>0</v>
      </c>
      <c r="AT24" s="50">
        <f>County!AE1288</f>
        <v>0</v>
      </c>
      <c r="AU24" s="51">
        <f t="shared" si="19"/>
        <v>0</v>
      </c>
      <c r="AV24" s="50">
        <f>County!AF1288</f>
        <v>0</v>
      </c>
      <c r="AW24" s="51">
        <f t="shared" si="20"/>
        <v>0</v>
      </c>
      <c r="AX24" s="50">
        <f>County!AG1288</f>
        <v>0</v>
      </c>
      <c r="AY24" s="51">
        <f t="shared" si="20"/>
        <v>0</v>
      </c>
      <c r="AZ24" s="50">
        <f>County!AH1288</f>
        <v>0</v>
      </c>
      <c r="BA24" s="51">
        <f t="shared" si="21"/>
        <v>0</v>
      </c>
      <c r="BB24" s="50">
        <f>County!AI1288</f>
        <v>0</v>
      </c>
      <c r="BC24" s="51">
        <f t="shared" si="22"/>
        <v>0</v>
      </c>
      <c r="BD24" s="50">
        <f>County!AJ1288</f>
        <v>0</v>
      </c>
      <c r="BE24" s="51">
        <f t="shared" si="22"/>
        <v>0</v>
      </c>
      <c r="BF24" s="50">
        <f>County!AK1288</f>
        <v>0</v>
      </c>
      <c r="BG24" s="51">
        <f t="shared" si="23"/>
        <v>0</v>
      </c>
      <c r="BH24" s="50">
        <f>County!AL1288</f>
        <v>0</v>
      </c>
      <c r="BI24" s="51">
        <f t="shared" si="24"/>
        <v>0</v>
      </c>
      <c r="BJ24" s="50">
        <f>County!AM1288</f>
        <v>0</v>
      </c>
      <c r="BK24" s="51">
        <f t="shared" si="25"/>
        <v>0</v>
      </c>
      <c r="BL24" s="50">
        <f>County!AN1288</f>
        <v>0</v>
      </c>
      <c r="BM24" s="51">
        <f t="shared" si="26"/>
        <v>0</v>
      </c>
      <c r="BN24" s="50">
        <f>County!AO1288</f>
        <v>0</v>
      </c>
      <c r="BO24" s="51">
        <f t="shared" si="27"/>
        <v>0</v>
      </c>
      <c r="BP24" s="50">
        <f>County!AP1288</f>
        <v>0</v>
      </c>
      <c r="BQ24" s="51">
        <f t="shared" si="28"/>
        <v>0</v>
      </c>
      <c r="BR24" s="50">
        <f>County!AQ1288</f>
        <v>0</v>
      </c>
      <c r="BS24" s="51">
        <f t="shared" si="29"/>
        <v>0</v>
      </c>
      <c r="BT24" s="50">
        <f>County!AR1288</f>
        <v>0</v>
      </c>
      <c r="BU24" s="51">
        <f t="shared" si="30"/>
        <v>0</v>
      </c>
      <c r="BV24" s="50">
        <f>County!AS1288</f>
        <v>0</v>
      </c>
      <c r="BW24" s="51">
        <f t="shared" si="31"/>
        <v>0</v>
      </c>
      <c r="BX24" s="50">
        <f>County!AT1288</f>
        <v>0</v>
      </c>
      <c r="BY24" s="51">
        <f t="shared" si="32"/>
        <v>0</v>
      </c>
      <c r="BZ24" s="50">
        <f>County!AU1288</f>
        <v>0</v>
      </c>
      <c r="CA24" s="51">
        <f t="shared" si="33"/>
        <v>0</v>
      </c>
      <c r="CB24" s="50">
        <f>County!AV1288</f>
        <v>0</v>
      </c>
      <c r="CC24" s="51">
        <f t="shared" si="34"/>
        <v>0</v>
      </c>
      <c r="CD24" s="50">
        <f>County!AW1288</f>
        <v>0</v>
      </c>
      <c r="CE24" s="51">
        <f t="shared" si="35"/>
        <v>0</v>
      </c>
      <c r="CF24" s="50">
        <f>County!AX1288</f>
        <v>0</v>
      </c>
      <c r="CG24" s="51">
        <f t="shared" si="36"/>
        <v>0</v>
      </c>
      <c r="CH24" s="50">
        <f>County!AY1288</f>
        <v>0</v>
      </c>
      <c r="CI24" s="51">
        <f t="shared" si="37"/>
        <v>0</v>
      </c>
      <c r="CJ24" s="58"/>
      <c r="CK24" s="47" t="str">
        <f t="shared" si="38"/>
        <v>Massachusetts</v>
      </c>
      <c r="CL24" s="47" t="s">
        <v>1319</v>
      </c>
      <c r="CM24" s="47">
        <f t="shared" si="39"/>
        <v>11</v>
      </c>
      <c r="CN24" s="48">
        <f>RANK(R24,(L24:Q24,R24:Y24,AD24:AW24))</f>
        <v>3</v>
      </c>
      <c r="CO24" s="48">
        <f>RANK(T24,(L24:Q24,R24:Y24,AD24:AW24))</f>
        <v>4</v>
      </c>
      <c r="CP24" s="48">
        <f>RANK(X24,(L24:Q24,R24:Y24,AD24:AW24))</f>
        <v>11</v>
      </c>
      <c r="CQ24" s="48">
        <f>RANK(V24,(L24:Q24,R24:Y24,AD24:AW24))</f>
        <v>11</v>
      </c>
      <c r="CS24" s="47">
        <v>25</v>
      </c>
      <c r="CU24" s="50">
        <f>County!BS1288</f>
        <v>0</v>
      </c>
      <c r="CW24" s="47">
        <f t="shared" si="40"/>
        <v>11</v>
      </c>
      <c r="CX24" s="47">
        <v>0</v>
      </c>
    </row>
    <row r="25" spans="1:102" s="34" customFormat="1">
      <c r="A25" s="34" t="s">
        <v>1099</v>
      </c>
      <c r="B25" s="34">
        <v>16</v>
      </c>
      <c r="C25" s="37">
        <f t="shared" si="41"/>
        <v>5547053</v>
      </c>
      <c r="D25" s="36">
        <v>16</v>
      </c>
      <c r="E25" s="36"/>
      <c r="F25" s="36"/>
      <c r="G25" s="82">
        <f t="shared" si="0"/>
        <v>1</v>
      </c>
      <c r="H25" s="82">
        <f t="shared" si="1"/>
        <v>2</v>
      </c>
      <c r="I25" s="82" t="str">
        <f t="shared" si="2"/>
        <v>-</v>
      </c>
      <c r="J25" s="1">
        <f t="shared" si="42"/>
        <v>154188</v>
      </c>
      <c r="K25" s="38">
        <f t="shared" si="43"/>
        <v>2.7796381249647336E-2</v>
      </c>
      <c r="L25" s="37">
        <f>County!N1373</f>
        <v>2804040</v>
      </c>
      <c r="M25" s="38">
        <f t="shared" si="44"/>
        <v>0.50550084882909896</v>
      </c>
      <c r="N25" s="73">
        <f>County!O1373</f>
        <v>2649852</v>
      </c>
      <c r="O25" s="74">
        <f t="shared" si="3"/>
        <v>0.47770446757945167</v>
      </c>
      <c r="P25" s="73">
        <f>County!P1373</f>
        <v>0</v>
      </c>
      <c r="Q25" s="74">
        <f t="shared" si="4"/>
        <v>0</v>
      </c>
      <c r="R25" s="73">
        <f>County!Q1373</f>
        <v>60381</v>
      </c>
      <c r="S25" s="74">
        <f t="shared" si="5"/>
        <v>1.0885239423528132E-2</v>
      </c>
      <c r="T25" s="73">
        <f>County!R1373</f>
        <v>13718</v>
      </c>
      <c r="U25" s="74">
        <f t="shared" si="6"/>
        <v>2.4730248656358611E-3</v>
      </c>
      <c r="V25" s="73">
        <f>County!S1373</f>
        <v>7235</v>
      </c>
      <c r="W25" s="74">
        <f t="shared" si="7"/>
        <v>1.304296173121115E-3</v>
      </c>
      <c r="X25" s="73">
        <f>County!T1373</f>
        <v>2986</v>
      </c>
      <c r="Y25" s="74">
        <f t="shared" si="8"/>
        <v>5.3830385251411872E-4</v>
      </c>
      <c r="Z25" s="73">
        <f>County!U1373</f>
        <v>0</v>
      </c>
      <c r="AA25" s="74">
        <f t="shared" si="9"/>
        <v>0</v>
      </c>
      <c r="AB25" s="73">
        <f>County!V1373</f>
        <v>0</v>
      </c>
      <c r="AC25" s="74">
        <f t="shared" si="10"/>
        <v>0</v>
      </c>
      <c r="AD25" s="73">
        <f>County!W1373</f>
        <v>7757</v>
      </c>
      <c r="AE25" s="74">
        <f t="shared" si="11"/>
        <v>1.3984001955633018E-3</v>
      </c>
      <c r="AF25" s="73">
        <f>County!X1373</f>
        <v>0</v>
      </c>
      <c r="AG25" s="74">
        <f t="shared" si="12"/>
        <v>0</v>
      </c>
      <c r="AH25" s="37">
        <f>County!Y1373</f>
        <v>0</v>
      </c>
      <c r="AI25" s="38">
        <f t="shared" si="13"/>
        <v>0</v>
      </c>
      <c r="AJ25" s="37">
        <f>County!Z1373</f>
        <v>963</v>
      </c>
      <c r="AK25" s="38">
        <f t="shared" si="14"/>
        <v>1.7360569657437922E-4</v>
      </c>
      <c r="AL25" s="37">
        <f>County!AA1373</f>
        <v>0</v>
      </c>
      <c r="AM25" s="38">
        <f t="shared" si="15"/>
        <v>0</v>
      </c>
      <c r="AN25" s="37">
        <f>County!AB1373</f>
        <v>0</v>
      </c>
      <c r="AO25" s="38">
        <f t="shared" si="16"/>
        <v>0</v>
      </c>
      <c r="AP25" s="37">
        <f>County!AC1373</f>
        <v>0</v>
      </c>
      <c r="AQ25" s="38">
        <f t="shared" si="17"/>
        <v>0</v>
      </c>
      <c r="AR25" s="37">
        <f>County!AD1373</f>
        <v>0</v>
      </c>
      <c r="AS25" s="38">
        <f t="shared" si="18"/>
        <v>0</v>
      </c>
      <c r="AT25" s="37">
        <f>County!AE1373</f>
        <v>0</v>
      </c>
      <c r="AU25" s="38">
        <f t="shared" si="19"/>
        <v>0</v>
      </c>
      <c r="AV25" s="37">
        <f>County!AF1373</f>
        <v>0</v>
      </c>
      <c r="AW25" s="38">
        <f t="shared" si="20"/>
        <v>0</v>
      </c>
      <c r="AX25" s="37">
        <f>County!AG1373</f>
        <v>0</v>
      </c>
      <c r="AY25" s="38">
        <f t="shared" si="20"/>
        <v>0</v>
      </c>
      <c r="AZ25" s="37">
        <f>County!AH1373</f>
        <v>0</v>
      </c>
      <c r="BA25" s="38">
        <f t="shared" si="21"/>
        <v>0</v>
      </c>
      <c r="BB25" s="37">
        <f>County!AI1373</f>
        <v>0</v>
      </c>
      <c r="BC25" s="38">
        <f t="shared" si="22"/>
        <v>0</v>
      </c>
      <c r="BD25" s="37">
        <f>County!AJ1373</f>
        <v>0</v>
      </c>
      <c r="BE25" s="38">
        <f t="shared" si="22"/>
        <v>0</v>
      </c>
      <c r="BF25" s="37">
        <f>County!AK1373</f>
        <v>0</v>
      </c>
      <c r="BG25" s="38">
        <f t="shared" si="23"/>
        <v>0</v>
      </c>
      <c r="BH25" s="37">
        <f>County!AL1373</f>
        <v>32</v>
      </c>
      <c r="BI25" s="38">
        <f t="shared" si="24"/>
        <v>5.7688289619731418E-6</v>
      </c>
      <c r="BJ25" s="37">
        <f>County!AM1373</f>
        <v>0</v>
      </c>
      <c r="BK25" s="38">
        <f t="shared" si="25"/>
        <v>0</v>
      </c>
      <c r="BL25" s="37">
        <f>County!AN1373</f>
        <v>0</v>
      </c>
      <c r="BM25" s="38">
        <f t="shared" si="26"/>
        <v>0</v>
      </c>
      <c r="BN25" s="37">
        <f>County!AO1373</f>
        <v>0</v>
      </c>
      <c r="BO25" s="38">
        <f t="shared" si="27"/>
        <v>0</v>
      </c>
      <c r="BP25" s="37">
        <f>County!AP1373</f>
        <v>0</v>
      </c>
      <c r="BQ25" s="38">
        <f t="shared" si="28"/>
        <v>0</v>
      </c>
      <c r="BR25" s="37">
        <f>County!AQ1373</f>
        <v>0</v>
      </c>
      <c r="BS25" s="38">
        <f t="shared" si="29"/>
        <v>0</v>
      </c>
      <c r="BT25" s="37">
        <f>County!AR1373</f>
        <v>0</v>
      </c>
      <c r="BU25" s="38">
        <f t="shared" si="30"/>
        <v>0</v>
      </c>
      <c r="BV25" s="37">
        <f>County!AS1373</f>
        <v>0</v>
      </c>
      <c r="BW25" s="38">
        <f t="shared" si="31"/>
        <v>0</v>
      </c>
      <c r="BX25" s="37">
        <f>County!AT1373</f>
        <v>0</v>
      </c>
      <c r="BY25" s="38">
        <f t="shared" si="32"/>
        <v>0</v>
      </c>
      <c r="BZ25" s="37">
        <f>County!AU1373</f>
        <v>89</v>
      </c>
      <c r="CA25" s="38">
        <f t="shared" si="33"/>
        <v>1.6044555550487799E-5</v>
      </c>
      <c r="CB25" s="37">
        <f>County!AV1373</f>
        <v>0</v>
      </c>
      <c r="CC25" s="38">
        <f t="shared" si="34"/>
        <v>0</v>
      </c>
      <c r="CD25" s="37">
        <f>County!AW1373</f>
        <v>0</v>
      </c>
      <c r="CE25" s="38">
        <f t="shared" si="35"/>
        <v>0</v>
      </c>
      <c r="CF25" s="37">
        <f>County!AX1373</f>
        <v>0</v>
      </c>
      <c r="CG25" s="38">
        <f t="shared" si="36"/>
        <v>0</v>
      </c>
      <c r="CH25" s="37">
        <f>County!AY1373</f>
        <v>0</v>
      </c>
      <c r="CI25" s="38">
        <f t="shared" si="37"/>
        <v>0</v>
      </c>
      <c r="CJ25" s="59"/>
      <c r="CK25" s="34" t="str">
        <f t="shared" si="38"/>
        <v>Michigan</v>
      </c>
      <c r="CL25" s="34" t="s">
        <v>3112</v>
      </c>
      <c r="CM25" s="34">
        <f t="shared" si="39"/>
        <v>16</v>
      </c>
      <c r="CN25" s="35">
        <f>RANK(R25,(L25:Q25,R25:Y25,AD25:AW25))</f>
        <v>3</v>
      </c>
      <c r="CO25" s="35">
        <f>RANK(T25,(L25:Q25,R25:Y25,AD25:AW25))</f>
        <v>4</v>
      </c>
      <c r="CP25" s="35">
        <f>RANK(X25,(L25:Q25,R25:Y25,AD25:AW25))</f>
        <v>7</v>
      </c>
      <c r="CQ25" s="35">
        <f>RANK(V25,(L25:Q25,R25:Y25,AD25:AW25))</f>
        <v>6</v>
      </c>
      <c r="CS25" s="34">
        <v>26</v>
      </c>
      <c r="CU25" s="37">
        <f>County!BS1373</f>
        <v>0</v>
      </c>
      <c r="CW25" s="34">
        <f t="shared" si="40"/>
        <v>16</v>
      </c>
      <c r="CX25" s="34">
        <v>0</v>
      </c>
    </row>
    <row r="26" spans="1:102" s="47" customFormat="1">
      <c r="A26" s="47" t="s">
        <v>2722</v>
      </c>
      <c r="B26" s="47">
        <v>10</v>
      </c>
      <c r="C26" s="50">
        <f t="shared" si="41"/>
        <v>3277195</v>
      </c>
      <c r="D26" s="49">
        <v>10</v>
      </c>
      <c r="E26" s="49"/>
      <c r="F26" s="49"/>
      <c r="G26" s="81">
        <f t="shared" si="0"/>
        <v>1</v>
      </c>
      <c r="H26" s="81">
        <f t="shared" si="1"/>
        <v>2</v>
      </c>
      <c r="I26" s="81">
        <f t="shared" si="2"/>
        <v>7</v>
      </c>
      <c r="J26" s="50">
        <f t="shared" si="42"/>
        <v>233001</v>
      </c>
      <c r="K26" s="51">
        <f t="shared" si="43"/>
        <v>7.1097691776046287E-2</v>
      </c>
      <c r="L26" s="50">
        <f>County!N1462</f>
        <v>1717049</v>
      </c>
      <c r="M26" s="51">
        <f t="shared" si="44"/>
        <v>0.52393861213629334</v>
      </c>
      <c r="N26" s="72">
        <f>County!O1462</f>
        <v>1484048</v>
      </c>
      <c r="O26" s="103">
        <f t="shared" si="3"/>
        <v>0.45284092036024709</v>
      </c>
      <c r="P26" s="72">
        <f>County!P1462</f>
        <v>5651</v>
      </c>
      <c r="Q26" s="103">
        <f t="shared" si="4"/>
        <v>1.7243404801972418E-3</v>
      </c>
      <c r="R26" s="72">
        <f>County!Q1462</f>
        <v>34976</v>
      </c>
      <c r="S26" s="103">
        <f t="shared" si="5"/>
        <v>1.0672541609516676E-2</v>
      </c>
      <c r="T26" s="72">
        <f>County!R1462</f>
        <v>10034</v>
      </c>
      <c r="U26" s="103">
        <f t="shared" si="6"/>
        <v>3.0617647103696913E-3</v>
      </c>
      <c r="V26" s="72">
        <f>County!S1462</f>
        <v>75</v>
      </c>
      <c r="W26" s="103">
        <f t="shared" si="7"/>
        <v>2.2885424883169906E-5</v>
      </c>
      <c r="X26" s="72">
        <f>County!T1462</f>
        <v>5611</v>
      </c>
      <c r="Y26" s="103">
        <f t="shared" si="8"/>
        <v>1.7121349202595512E-3</v>
      </c>
      <c r="Z26" s="72">
        <f>County!U1462</f>
        <v>7939</v>
      </c>
      <c r="AA26" s="103">
        <f t="shared" si="9"/>
        <v>2.4224985086331451E-3</v>
      </c>
      <c r="AB26" s="72">
        <f>County!V1462</f>
        <v>1210</v>
      </c>
      <c r="AC26" s="103">
        <f t="shared" si="10"/>
        <v>3.6921818811514113E-4</v>
      </c>
      <c r="AD26" s="72">
        <f>County!W1462</f>
        <v>8797</v>
      </c>
      <c r="AE26" s="103">
        <f t="shared" si="11"/>
        <v>2.684307769296609E-3</v>
      </c>
      <c r="AF26" s="72">
        <f>County!X1462</f>
        <v>643</v>
      </c>
      <c r="AG26" s="103">
        <f t="shared" si="12"/>
        <v>1.9620437599837667E-4</v>
      </c>
      <c r="AH26" s="50">
        <f>County!Y1462</f>
        <v>0</v>
      </c>
      <c r="AI26" s="51">
        <f t="shared" si="13"/>
        <v>0</v>
      </c>
      <c r="AJ26" s="50">
        <f>County!Z1462</f>
        <v>1037</v>
      </c>
      <c r="AK26" s="51">
        <f t="shared" si="14"/>
        <v>3.1642914138462923E-4</v>
      </c>
      <c r="AL26" s="50">
        <f>County!AA1462</f>
        <v>0</v>
      </c>
      <c r="AM26" s="51">
        <f t="shared" si="15"/>
        <v>0</v>
      </c>
      <c r="AN26" s="50">
        <f>County!AB1462</f>
        <v>0</v>
      </c>
      <c r="AO26" s="51">
        <f t="shared" si="16"/>
        <v>0</v>
      </c>
      <c r="AP26" s="50">
        <f>County!AC1462</f>
        <v>0</v>
      </c>
      <c r="AQ26" s="51">
        <f t="shared" si="17"/>
        <v>0</v>
      </c>
      <c r="AR26" s="50">
        <f>County!AD1462</f>
        <v>0</v>
      </c>
      <c r="AS26" s="51">
        <f t="shared" si="18"/>
        <v>0</v>
      </c>
      <c r="AT26" s="50">
        <f>County!AE1462</f>
        <v>0</v>
      </c>
      <c r="AU26" s="51">
        <f t="shared" si="19"/>
        <v>0</v>
      </c>
      <c r="AV26" s="50">
        <f>County!AF1462</f>
        <v>1</v>
      </c>
      <c r="AW26" s="51">
        <f t="shared" si="20"/>
        <v>3.051389984422654E-7</v>
      </c>
      <c r="AX26" s="50">
        <f>County!AG1462</f>
        <v>0</v>
      </c>
      <c r="AY26" s="51">
        <f t="shared" si="20"/>
        <v>0</v>
      </c>
      <c r="AZ26" s="50">
        <f>County!AH1462</f>
        <v>0</v>
      </c>
      <c r="BA26" s="51">
        <f t="shared" si="21"/>
        <v>0</v>
      </c>
      <c r="BB26" s="50">
        <f>County!AI1462</f>
        <v>0</v>
      </c>
      <c r="BC26" s="51">
        <f t="shared" si="22"/>
        <v>0</v>
      </c>
      <c r="BD26" s="50">
        <f>County!AJ1462</f>
        <v>112</v>
      </c>
      <c r="BE26" s="51">
        <f t="shared" si="22"/>
        <v>3.4175567825533728E-5</v>
      </c>
      <c r="BF26" s="50">
        <f>County!AK1462</f>
        <v>0</v>
      </c>
      <c r="BG26" s="51">
        <f t="shared" si="23"/>
        <v>0</v>
      </c>
      <c r="BH26" s="50">
        <f>County!AL1462</f>
        <v>12</v>
      </c>
      <c r="BI26" s="51">
        <f t="shared" si="24"/>
        <v>3.6616679813071848E-6</v>
      </c>
      <c r="BJ26" s="50">
        <f>County!AM1462</f>
        <v>0</v>
      </c>
      <c r="BK26" s="51">
        <f t="shared" si="25"/>
        <v>0</v>
      </c>
      <c r="BL26" s="50">
        <f>County!AN1462</f>
        <v>0</v>
      </c>
      <c r="BM26" s="51">
        <f t="shared" si="26"/>
        <v>0</v>
      </c>
      <c r="BN26" s="50">
        <f>County!AO1462</f>
        <v>0</v>
      </c>
      <c r="BO26" s="51">
        <f t="shared" si="27"/>
        <v>0</v>
      </c>
      <c r="BP26" s="50">
        <f>County!AP1462</f>
        <v>0</v>
      </c>
      <c r="BQ26" s="51">
        <f t="shared" si="28"/>
        <v>0</v>
      </c>
      <c r="BR26" s="50">
        <f>County!AQ1462</f>
        <v>0</v>
      </c>
      <c r="BS26" s="51">
        <f t="shared" si="29"/>
        <v>0</v>
      </c>
      <c r="BT26" s="50">
        <f>County!AR1462</f>
        <v>0</v>
      </c>
      <c r="BU26" s="51">
        <f t="shared" si="30"/>
        <v>0</v>
      </c>
      <c r="BV26" s="50">
        <f>County!AS1462</f>
        <v>0</v>
      </c>
      <c r="BW26" s="51">
        <f t="shared" si="31"/>
        <v>0</v>
      </c>
      <c r="BX26" s="50">
        <f>County!AT1462</f>
        <v>0</v>
      </c>
      <c r="BY26" s="51">
        <f t="shared" si="32"/>
        <v>0</v>
      </c>
      <c r="BZ26" s="50">
        <f>County!AU1462</f>
        <v>0</v>
      </c>
      <c r="CA26" s="51">
        <f t="shared" si="33"/>
        <v>0</v>
      </c>
      <c r="CB26" s="50">
        <f>County!AV1462</f>
        <v>0</v>
      </c>
      <c r="CC26" s="51">
        <f t="shared" si="34"/>
        <v>0</v>
      </c>
      <c r="CD26" s="50">
        <f>County!AW1462</f>
        <v>0</v>
      </c>
      <c r="CE26" s="51">
        <f t="shared" si="35"/>
        <v>0</v>
      </c>
      <c r="CF26" s="50">
        <f>County!AX1462</f>
        <v>0</v>
      </c>
      <c r="CG26" s="51">
        <f t="shared" si="36"/>
        <v>0</v>
      </c>
      <c r="CH26" s="50">
        <f>County!AY1462</f>
        <v>0</v>
      </c>
      <c r="CI26" s="51">
        <f t="shared" si="37"/>
        <v>0</v>
      </c>
      <c r="CJ26" s="58"/>
      <c r="CK26" s="47" t="str">
        <f t="shared" si="38"/>
        <v>Minnesota</v>
      </c>
      <c r="CL26" s="47" t="s">
        <v>2723</v>
      </c>
      <c r="CM26" s="47">
        <f t="shared" si="39"/>
        <v>10</v>
      </c>
      <c r="CN26" s="48">
        <f>RANK(R26,(L26:Q26,R26:Y26,AD26:AW26))</f>
        <v>3</v>
      </c>
      <c r="CO26" s="48">
        <f>RANK(T26,(L26:Q26,R26:Y26,AD26:AW26))</f>
        <v>4</v>
      </c>
      <c r="CP26" s="48">
        <f>RANK(X26,(L26:Q26,R26:Y26,AD26:AW26))</f>
        <v>7</v>
      </c>
      <c r="CQ26" s="48">
        <f>RANK(V26,(L26:Q26,R26:Y26,AD26:AW26))</f>
        <v>10</v>
      </c>
      <c r="CS26" s="47">
        <v>27</v>
      </c>
      <c r="CU26" s="50">
        <f>County!BS1462</f>
        <v>0</v>
      </c>
      <c r="CW26" s="47">
        <f t="shared" si="40"/>
        <v>10</v>
      </c>
      <c r="CX26" s="47">
        <v>0</v>
      </c>
    </row>
    <row r="27" spans="1:102" s="34" customFormat="1">
      <c r="A27" s="34" t="s">
        <v>526</v>
      </c>
      <c r="B27" s="34">
        <v>6</v>
      </c>
      <c r="C27" s="37">
        <f t="shared" si="41"/>
        <v>1314594</v>
      </c>
      <c r="D27" s="36"/>
      <c r="E27" s="36">
        <v>6</v>
      </c>
      <c r="F27" s="36"/>
      <c r="G27" s="82">
        <f t="shared" si="0"/>
        <v>2</v>
      </c>
      <c r="H27" s="82">
        <f t="shared" si="1"/>
        <v>1</v>
      </c>
      <c r="I27" s="82">
        <f t="shared" si="2"/>
        <v>10</v>
      </c>
      <c r="J27" s="1">
        <f t="shared" si="42"/>
        <v>217237</v>
      </c>
      <c r="K27" s="38">
        <f t="shared" si="43"/>
        <v>0.16525025977602209</v>
      </c>
      <c r="L27" s="37">
        <f>County!N1546</f>
        <v>539494</v>
      </c>
      <c r="M27" s="38">
        <f t="shared" si="44"/>
        <v>0.41038830239602492</v>
      </c>
      <c r="N27" s="73">
        <f>County!O1546</f>
        <v>756731</v>
      </c>
      <c r="O27" s="74">
        <f t="shared" si="3"/>
        <v>0.57563856217204701</v>
      </c>
      <c r="P27" s="73">
        <f>County!P1546</f>
        <v>659</v>
      </c>
      <c r="Q27" s="74">
        <f t="shared" si="4"/>
        <v>5.0129545700041225E-4</v>
      </c>
      <c r="R27" s="73">
        <f>County!Q1546</f>
        <v>8025</v>
      </c>
      <c r="S27" s="74">
        <f t="shared" si="5"/>
        <v>6.1045463466286934E-3</v>
      </c>
      <c r="T27" s="73">
        <f>County!R1546</f>
        <v>1498</v>
      </c>
      <c r="U27" s="74">
        <f t="shared" si="6"/>
        <v>1.139515318037356E-3</v>
      </c>
      <c r="V27" s="73">
        <f>County!S1546</f>
        <v>1279</v>
      </c>
      <c r="W27" s="74">
        <f t="shared" si="7"/>
        <v>9.7292395979290942E-4</v>
      </c>
      <c r="X27" s="73">
        <f>County!T1546</f>
        <v>0</v>
      </c>
      <c r="Y27" s="74">
        <f t="shared" si="8"/>
        <v>0</v>
      </c>
      <c r="Z27" s="73">
        <f>County!U1546</f>
        <v>3657</v>
      </c>
      <c r="AA27" s="74">
        <f t="shared" si="9"/>
        <v>2.7818474753421971E-3</v>
      </c>
      <c r="AB27" s="73">
        <f>County!V1546</f>
        <v>0</v>
      </c>
      <c r="AC27" s="74">
        <f t="shared" si="10"/>
        <v>0</v>
      </c>
      <c r="AD27" s="73">
        <f>County!W1546</f>
        <v>773</v>
      </c>
      <c r="AE27" s="74">
        <f t="shared" si="11"/>
        <v>5.8801424622354891E-4</v>
      </c>
      <c r="AF27" s="73">
        <f>County!X1546</f>
        <v>0</v>
      </c>
      <c r="AG27" s="74">
        <f t="shared" si="12"/>
        <v>0</v>
      </c>
      <c r="AH27" s="37">
        <f>County!Y1546</f>
        <v>0</v>
      </c>
      <c r="AI27" s="38">
        <f t="shared" si="13"/>
        <v>0</v>
      </c>
      <c r="AJ27" s="37">
        <f>County!Z1546</f>
        <v>1161</v>
      </c>
      <c r="AK27" s="38">
        <f t="shared" si="14"/>
        <v>8.831624060356277E-4</v>
      </c>
      <c r="AL27" s="37">
        <f>County!AA1546</f>
        <v>1317</v>
      </c>
      <c r="AM27" s="38">
        <f t="shared" si="15"/>
        <v>1.0018302228672882E-3</v>
      </c>
      <c r="AN27" s="37">
        <f>County!AB1546</f>
        <v>0</v>
      </c>
      <c r="AO27" s="38">
        <f t="shared" si="16"/>
        <v>0</v>
      </c>
      <c r="AP27" s="37">
        <f>County!AC1546</f>
        <v>0</v>
      </c>
      <c r="AQ27" s="38">
        <f t="shared" si="17"/>
        <v>0</v>
      </c>
      <c r="AR27" s="37">
        <f>County!AD1546</f>
        <v>0</v>
      </c>
      <c r="AS27" s="38">
        <f t="shared" si="18"/>
        <v>0</v>
      </c>
      <c r="AT27" s="37">
        <f>County!AE1546</f>
        <v>0</v>
      </c>
      <c r="AU27" s="38">
        <f t="shared" si="19"/>
        <v>0</v>
      </c>
      <c r="AV27" s="37">
        <f>County!AF1546</f>
        <v>0</v>
      </c>
      <c r="AW27" s="38">
        <f t="shared" si="20"/>
        <v>0</v>
      </c>
      <c r="AX27" s="37">
        <f>County!AG1546</f>
        <v>0</v>
      </c>
      <c r="AY27" s="38">
        <f t="shared" si="20"/>
        <v>0</v>
      </c>
      <c r="AZ27" s="37">
        <f>County!AH1546</f>
        <v>0</v>
      </c>
      <c r="BA27" s="38">
        <f t="shared" si="21"/>
        <v>0</v>
      </c>
      <c r="BB27" s="37">
        <f>County!AI1546</f>
        <v>0</v>
      </c>
      <c r="BC27" s="38">
        <f t="shared" si="22"/>
        <v>0</v>
      </c>
      <c r="BD27" s="37">
        <f>County!AJ1546</f>
        <v>0</v>
      </c>
      <c r="BE27" s="38">
        <f t="shared" si="22"/>
        <v>0</v>
      </c>
      <c r="BF27" s="37">
        <f>County!AK1546</f>
        <v>0</v>
      </c>
      <c r="BG27" s="38">
        <f t="shared" si="23"/>
        <v>0</v>
      </c>
      <c r="BH27" s="37">
        <f>County!AL1546</f>
        <v>0</v>
      </c>
      <c r="BI27" s="38">
        <f t="shared" si="24"/>
        <v>0</v>
      </c>
      <c r="BJ27" s="37">
        <f>County!AM1546</f>
        <v>0</v>
      </c>
      <c r="BK27" s="38">
        <f t="shared" si="25"/>
        <v>0</v>
      </c>
      <c r="BL27" s="37">
        <f>County!AN1546</f>
        <v>0</v>
      </c>
      <c r="BM27" s="38">
        <f t="shared" si="26"/>
        <v>0</v>
      </c>
      <c r="BN27" s="37">
        <f>County!AO1546</f>
        <v>0</v>
      </c>
      <c r="BO27" s="38">
        <f t="shared" si="27"/>
        <v>0</v>
      </c>
      <c r="BP27" s="37">
        <f>County!AP1546</f>
        <v>0</v>
      </c>
      <c r="BQ27" s="38">
        <f t="shared" si="28"/>
        <v>0</v>
      </c>
      <c r="BR27" s="37">
        <f>County!AQ1546</f>
        <v>0</v>
      </c>
      <c r="BS27" s="38">
        <f t="shared" si="29"/>
        <v>0</v>
      </c>
      <c r="BT27" s="37">
        <f>County!AR1546</f>
        <v>0</v>
      </c>
      <c r="BU27" s="38">
        <f t="shared" si="30"/>
        <v>0</v>
      </c>
      <c r="BV27" s="37">
        <f>County!AS1546</f>
        <v>0</v>
      </c>
      <c r="BW27" s="38">
        <f t="shared" si="31"/>
        <v>0</v>
      </c>
      <c r="BX27" s="37">
        <f>County!AT1546</f>
        <v>0</v>
      </c>
      <c r="BY27" s="38">
        <f t="shared" si="32"/>
        <v>0</v>
      </c>
      <c r="BZ27" s="37">
        <f>County!AU1546</f>
        <v>0</v>
      </c>
      <c r="CA27" s="38">
        <f t="shared" si="33"/>
        <v>0</v>
      </c>
      <c r="CB27" s="37">
        <f>County!AV1546</f>
        <v>0</v>
      </c>
      <c r="CC27" s="38">
        <f t="shared" si="34"/>
        <v>0</v>
      </c>
      <c r="CD27" s="37">
        <f>County!AW1546</f>
        <v>0</v>
      </c>
      <c r="CE27" s="38">
        <f t="shared" si="35"/>
        <v>0</v>
      </c>
      <c r="CF27" s="37">
        <f>County!AX1546</f>
        <v>0</v>
      </c>
      <c r="CG27" s="38">
        <f t="shared" si="36"/>
        <v>0</v>
      </c>
      <c r="CH27" s="37">
        <f>County!AY1546</f>
        <v>0</v>
      </c>
      <c r="CI27" s="38">
        <f t="shared" si="37"/>
        <v>0</v>
      </c>
      <c r="CJ27" s="59"/>
      <c r="CK27" s="34" t="str">
        <f t="shared" si="38"/>
        <v>Mississippi</v>
      </c>
      <c r="CL27" s="34" t="s">
        <v>1112</v>
      </c>
      <c r="CM27" s="34">
        <f t="shared" si="39"/>
        <v>6</v>
      </c>
      <c r="CN27" s="35">
        <f>RANK(R27,(L27:Q27,R27:Y27,AD27:AW27))</f>
        <v>3</v>
      </c>
      <c r="CO27" s="35">
        <f>RANK(T27,(L27:Q27,R27:Y27,AD27:AW27))</f>
        <v>4</v>
      </c>
      <c r="CP27" s="35">
        <f>RANK(X27,(L27:Q27,R27:Y27,AD27:AW27))</f>
        <v>19</v>
      </c>
      <c r="CQ27" s="35">
        <f>RANK(V27,(L27:Q27,R27:Y27,AD27:AW27))</f>
        <v>6</v>
      </c>
      <c r="CS27" s="34">
        <v>28</v>
      </c>
      <c r="CU27" s="37">
        <f>County!BS1546</f>
        <v>0</v>
      </c>
      <c r="CW27" s="34">
        <f t="shared" si="40"/>
        <v>6</v>
      </c>
      <c r="CX27" s="34">
        <v>0</v>
      </c>
    </row>
    <row r="28" spans="1:102" s="47" customFormat="1">
      <c r="A28" s="47" t="s">
        <v>2708</v>
      </c>
      <c r="B28" s="47">
        <v>10</v>
      </c>
      <c r="C28" s="50">
        <f t="shared" si="41"/>
        <v>3012436</v>
      </c>
      <c r="D28" s="49"/>
      <c r="E28" s="49">
        <v>10</v>
      </c>
      <c r="F28" s="49"/>
      <c r="G28" s="81">
        <f t="shared" si="0"/>
        <v>2</v>
      </c>
      <c r="H28" s="81">
        <f t="shared" si="1"/>
        <v>1</v>
      </c>
      <c r="I28" s="81" t="str">
        <f t="shared" si="2"/>
        <v>-</v>
      </c>
      <c r="J28" s="50">
        <f t="shared" si="42"/>
        <v>468997</v>
      </c>
      <c r="K28" s="51">
        <f t="shared" si="43"/>
        <v>0.15568695899265578</v>
      </c>
      <c r="L28" s="50">
        <f>County!N1663</f>
        <v>1242851</v>
      </c>
      <c r="M28" s="51">
        <f t="shared" si="44"/>
        <v>0.41257341234801337</v>
      </c>
      <c r="N28" s="72">
        <f>County!O1663</f>
        <v>1711848</v>
      </c>
      <c r="O28" s="103">
        <f t="shared" si="3"/>
        <v>0.5682603713406692</v>
      </c>
      <c r="P28" s="72">
        <f>County!P1663</f>
        <v>0</v>
      </c>
      <c r="Q28" s="103">
        <f t="shared" si="4"/>
        <v>0</v>
      </c>
      <c r="R28" s="72">
        <f>County!Q1663</f>
        <v>40932</v>
      </c>
      <c r="S28" s="103">
        <f t="shared" si="5"/>
        <v>1.3587674559725087E-2</v>
      </c>
      <c r="T28" s="72">
        <f>County!R1663</f>
        <v>8219</v>
      </c>
      <c r="U28" s="103">
        <f t="shared" si="6"/>
        <v>2.7283567186157649E-3</v>
      </c>
      <c r="V28" s="72">
        <f>County!S1663</f>
        <v>3894</v>
      </c>
      <c r="W28" s="103">
        <f t="shared" si="7"/>
        <v>1.2926415698126035E-3</v>
      </c>
      <c r="X28" s="72">
        <f>County!T1663</f>
        <v>0</v>
      </c>
      <c r="Y28" s="103">
        <f t="shared" si="8"/>
        <v>0</v>
      </c>
      <c r="Z28" s="72">
        <f>County!U1663</f>
        <v>0</v>
      </c>
      <c r="AA28" s="103">
        <f t="shared" si="9"/>
        <v>0</v>
      </c>
      <c r="AB28" s="72">
        <f>County!V1663</f>
        <v>0</v>
      </c>
      <c r="AC28" s="103">
        <f t="shared" si="10"/>
        <v>0</v>
      </c>
      <c r="AD28" s="72">
        <f>County!W1663</f>
        <v>4692</v>
      </c>
      <c r="AE28" s="103">
        <f t="shared" si="11"/>
        <v>1.5575434631640308E-3</v>
      </c>
      <c r="AF28" s="72">
        <f>County!X1663</f>
        <v>0</v>
      </c>
      <c r="AG28" s="103">
        <f t="shared" si="12"/>
        <v>0</v>
      </c>
      <c r="AH28" s="50">
        <f>County!Y1663</f>
        <v>0</v>
      </c>
      <c r="AI28" s="51">
        <f t="shared" si="13"/>
        <v>0</v>
      </c>
      <c r="AJ28" s="50">
        <f>County!Z1663</f>
        <v>0</v>
      </c>
      <c r="AK28" s="51">
        <f t="shared" si="14"/>
        <v>0</v>
      </c>
      <c r="AL28" s="50">
        <f>County!AA1663</f>
        <v>0</v>
      </c>
      <c r="AM28" s="51">
        <f t="shared" si="15"/>
        <v>0</v>
      </c>
      <c r="AN28" s="50">
        <f>County!AB1663</f>
        <v>0</v>
      </c>
      <c r="AO28" s="51">
        <f t="shared" si="16"/>
        <v>0</v>
      </c>
      <c r="AP28" s="50">
        <f>County!AC1663</f>
        <v>0</v>
      </c>
      <c r="AQ28" s="51">
        <f t="shared" si="17"/>
        <v>0</v>
      </c>
      <c r="AR28" s="50">
        <f>County!AD1663</f>
        <v>0</v>
      </c>
      <c r="AS28" s="51">
        <f t="shared" si="18"/>
        <v>0</v>
      </c>
      <c r="AT28" s="50">
        <f>County!AE1663</f>
        <v>0</v>
      </c>
      <c r="AU28" s="51">
        <f t="shared" si="19"/>
        <v>0</v>
      </c>
      <c r="AV28" s="50">
        <f>County!AF1663</f>
        <v>0</v>
      </c>
      <c r="AW28" s="51">
        <f t="shared" si="20"/>
        <v>0</v>
      </c>
      <c r="AX28" s="50">
        <f>County!AG1663</f>
        <v>0</v>
      </c>
      <c r="AY28" s="51">
        <f t="shared" si="20"/>
        <v>0</v>
      </c>
      <c r="AZ28" s="50">
        <f>County!AH1663</f>
        <v>0</v>
      </c>
      <c r="BA28" s="51">
        <f t="shared" si="21"/>
        <v>0</v>
      </c>
      <c r="BB28" s="50">
        <f>County!AI1663</f>
        <v>0</v>
      </c>
      <c r="BC28" s="51">
        <f t="shared" si="22"/>
        <v>0</v>
      </c>
      <c r="BD28" s="50">
        <f>County!AJ1663</f>
        <v>0</v>
      </c>
      <c r="BE28" s="51">
        <f t="shared" si="22"/>
        <v>0</v>
      </c>
      <c r="BF28" s="50">
        <f>County!AK1663</f>
        <v>0</v>
      </c>
      <c r="BG28" s="51">
        <f t="shared" si="23"/>
        <v>0</v>
      </c>
      <c r="BH28" s="50">
        <f>County!AL1663</f>
        <v>0</v>
      </c>
      <c r="BI28" s="51">
        <f t="shared" si="24"/>
        <v>0</v>
      </c>
      <c r="BJ28" s="50">
        <f>County!AM1663</f>
        <v>0</v>
      </c>
      <c r="BK28" s="51">
        <f t="shared" si="25"/>
        <v>0</v>
      </c>
      <c r="BL28" s="50">
        <f>County!AN1663</f>
        <v>0</v>
      </c>
      <c r="BM28" s="51">
        <f t="shared" si="26"/>
        <v>0</v>
      </c>
      <c r="BN28" s="50">
        <f>County!AO1663</f>
        <v>0</v>
      </c>
      <c r="BO28" s="51">
        <f t="shared" si="27"/>
        <v>0</v>
      </c>
      <c r="BP28" s="50">
        <f>County!AP1663</f>
        <v>0</v>
      </c>
      <c r="BQ28" s="51">
        <f t="shared" si="28"/>
        <v>0</v>
      </c>
      <c r="BR28" s="50">
        <f>County!AQ1663</f>
        <v>0</v>
      </c>
      <c r="BS28" s="51">
        <f t="shared" si="29"/>
        <v>0</v>
      </c>
      <c r="BT28" s="50">
        <f>County!AR1663</f>
        <v>0</v>
      </c>
      <c r="BU28" s="51">
        <f t="shared" si="30"/>
        <v>0</v>
      </c>
      <c r="BV28" s="50">
        <f>County!AS1663</f>
        <v>0</v>
      </c>
      <c r="BW28" s="51">
        <f t="shared" si="31"/>
        <v>0</v>
      </c>
      <c r="BX28" s="50">
        <f>County!AT1663</f>
        <v>0</v>
      </c>
      <c r="BY28" s="51">
        <f t="shared" si="32"/>
        <v>0</v>
      </c>
      <c r="BZ28" s="50">
        <f>County!AU1663</f>
        <v>0</v>
      </c>
      <c r="CA28" s="51">
        <f t="shared" si="33"/>
        <v>0</v>
      </c>
      <c r="CB28" s="50">
        <f>County!AV1663</f>
        <v>0</v>
      </c>
      <c r="CC28" s="51">
        <f t="shared" si="34"/>
        <v>0</v>
      </c>
      <c r="CD28" s="50">
        <f>County!AW1663</f>
        <v>0</v>
      </c>
      <c r="CE28" s="51">
        <f t="shared" si="35"/>
        <v>0</v>
      </c>
      <c r="CF28" s="50">
        <f>County!AX1663</f>
        <v>0</v>
      </c>
      <c r="CG28" s="51">
        <f t="shared" si="36"/>
        <v>0</v>
      </c>
      <c r="CH28" s="50">
        <f>County!AY1663</f>
        <v>0</v>
      </c>
      <c r="CI28" s="51">
        <f t="shared" si="37"/>
        <v>0</v>
      </c>
      <c r="CJ28" s="58"/>
      <c r="CK28" s="47" t="str">
        <f t="shared" si="38"/>
        <v>Missouri</v>
      </c>
      <c r="CL28" s="47" t="s">
        <v>1212</v>
      </c>
      <c r="CM28" s="47">
        <f t="shared" si="39"/>
        <v>10</v>
      </c>
      <c r="CN28" s="48">
        <f>RANK(R28,(L28:Q28,R28:Y28,AD28:AW28))</f>
        <v>3</v>
      </c>
      <c r="CO28" s="48">
        <f>RANK(T28,(L28:Q28,R28:Y28,AD28:AW28))</f>
        <v>4</v>
      </c>
      <c r="CP28" s="48">
        <f>RANK(X28,(L28:Q28,R28:Y28,AD28:AW28))</f>
        <v>13</v>
      </c>
      <c r="CQ28" s="48">
        <f>RANK(V28,(L28:Q28,R28:Y28,AD28:AW28))</f>
        <v>6</v>
      </c>
      <c r="CS28" s="47">
        <v>29</v>
      </c>
      <c r="CU28" s="50">
        <f>County!BS1663</f>
        <v>0</v>
      </c>
      <c r="CW28" s="47">
        <f t="shared" si="40"/>
        <v>10</v>
      </c>
      <c r="CX28" s="47">
        <v>0</v>
      </c>
    </row>
    <row r="29" spans="1:102" s="34" customFormat="1">
      <c r="A29" s="34" t="s">
        <v>1050</v>
      </c>
      <c r="B29" s="34">
        <v>3</v>
      </c>
      <c r="C29" s="37">
        <f t="shared" si="41"/>
        <v>603640</v>
      </c>
      <c r="D29" s="36"/>
      <c r="E29" s="36">
        <v>3</v>
      </c>
      <c r="F29" s="36"/>
      <c r="G29" s="82">
        <f t="shared" si="0"/>
        <v>2</v>
      </c>
      <c r="H29" s="82">
        <f t="shared" si="1"/>
        <v>1</v>
      </c>
      <c r="I29" s="82" t="str">
        <f t="shared" si="2"/>
        <v>-</v>
      </c>
      <c r="J29" s="1">
        <f t="shared" si="42"/>
        <v>98816</v>
      </c>
      <c r="K29" s="38">
        <f t="shared" si="43"/>
        <v>0.1637002186733815</v>
      </c>
      <c r="L29" s="37">
        <f>County!N1721</f>
        <v>244786</v>
      </c>
      <c r="M29" s="38">
        <f t="shared" si="44"/>
        <v>0.40551653303293356</v>
      </c>
      <c r="N29" s="73">
        <f>County!O1721</f>
        <v>343602</v>
      </c>
      <c r="O29" s="74">
        <f t="shared" si="3"/>
        <v>0.56921675170631503</v>
      </c>
      <c r="P29" s="73">
        <f>County!P1721</f>
        <v>0</v>
      </c>
      <c r="Q29" s="74">
        <f t="shared" si="4"/>
        <v>0</v>
      </c>
      <c r="R29" s="73">
        <f>County!Q1721</f>
        <v>15252</v>
      </c>
      <c r="S29" s="74">
        <f t="shared" si="5"/>
        <v>2.526671526075144E-2</v>
      </c>
      <c r="T29" s="73">
        <f>County!R1721</f>
        <v>0</v>
      </c>
      <c r="U29" s="74">
        <f t="shared" si="6"/>
        <v>0</v>
      </c>
      <c r="V29" s="73">
        <f>County!S1721</f>
        <v>0</v>
      </c>
      <c r="W29" s="74">
        <f t="shared" si="7"/>
        <v>0</v>
      </c>
      <c r="X29" s="73">
        <f>County!T1721</f>
        <v>0</v>
      </c>
      <c r="Y29" s="74">
        <f t="shared" si="8"/>
        <v>0</v>
      </c>
      <c r="Z29" s="73">
        <f>County!U1721</f>
        <v>0</v>
      </c>
      <c r="AA29" s="74">
        <f t="shared" si="9"/>
        <v>0</v>
      </c>
      <c r="AB29" s="73">
        <f>County!V1721</f>
        <v>0</v>
      </c>
      <c r="AC29" s="74">
        <f t="shared" si="10"/>
        <v>0</v>
      </c>
      <c r="AD29" s="73">
        <f>County!W1721</f>
        <v>0</v>
      </c>
      <c r="AE29" s="74">
        <f t="shared" si="11"/>
        <v>0</v>
      </c>
      <c r="AF29" s="73">
        <f>County!X1721</f>
        <v>0</v>
      </c>
      <c r="AG29" s="74">
        <f t="shared" si="12"/>
        <v>0</v>
      </c>
      <c r="AH29" s="37">
        <f>County!Y1721</f>
        <v>0</v>
      </c>
      <c r="AI29" s="38">
        <f t="shared" si="13"/>
        <v>0</v>
      </c>
      <c r="AJ29" s="37">
        <f>County!Z1721</f>
        <v>0</v>
      </c>
      <c r="AK29" s="38">
        <f t="shared" si="14"/>
        <v>0</v>
      </c>
      <c r="AL29" s="37">
        <f>County!AA1721</f>
        <v>0</v>
      </c>
      <c r="AM29" s="38">
        <f t="shared" si="15"/>
        <v>0</v>
      </c>
      <c r="AN29" s="37">
        <f>County!AB1721</f>
        <v>0</v>
      </c>
      <c r="AO29" s="38">
        <f t="shared" si="16"/>
        <v>0</v>
      </c>
      <c r="AP29" s="37">
        <f>County!AC1721</f>
        <v>0</v>
      </c>
      <c r="AQ29" s="38">
        <f t="shared" si="17"/>
        <v>0</v>
      </c>
      <c r="AR29" s="37">
        <f>County!AD1721</f>
        <v>0</v>
      </c>
      <c r="AS29" s="38">
        <f t="shared" si="18"/>
        <v>0</v>
      </c>
      <c r="AT29" s="37">
        <f>County!AE1721</f>
        <v>0</v>
      </c>
      <c r="AU29" s="38">
        <f t="shared" si="19"/>
        <v>0</v>
      </c>
      <c r="AV29" s="37">
        <f>County!AF1721</f>
        <v>0</v>
      </c>
      <c r="AW29" s="38">
        <f t="shared" si="20"/>
        <v>0</v>
      </c>
      <c r="AX29" s="37">
        <f>County!AG1721</f>
        <v>0</v>
      </c>
      <c r="AY29" s="38">
        <f t="shared" si="20"/>
        <v>0</v>
      </c>
      <c r="AZ29" s="37">
        <f>County!AH1721</f>
        <v>0</v>
      </c>
      <c r="BA29" s="38">
        <f t="shared" si="21"/>
        <v>0</v>
      </c>
      <c r="BB29" s="37">
        <f>County!AI1721</f>
        <v>0</v>
      </c>
      <c r="BC29" s="38">
        <f t="shared" si="22"/>
        <v>0</v>
      </c>
      <c r="BD29" s="37">
        <f>County!AJ1721</f>
        <v>0</v>
      </c>
      <c r="BE29" s="38">
        <f t="shared" si="22"/>
        <v>0</v>
      </c>
      <c r="BF29" s="37">
        <f>County!AK1721</f>
        <v>0</v>
      </c>
      <c r="BG29" s="38">
        <f t="shared" si="23"/>
        <v>0</v>
      </c>
      <c r="BH29" s="37">
        <f>County!AL1721</f>
        <v>0</v>
      </c>
      <c r="BI29" s="38">
        <f t="shared" si="24"/>
        <v>0</v>
      </c>
      <c r="BJ29" s="37">
        <f>County!AM1721</f>
        <v>0</v>
      </c>
      <c r="BK29" s="38">
        <f t="shared" si="25"/>
        <v>0</v>
      </c>
      <c r="BL29" s="37">
        <f>County!AN1721</f>
        <v>0</v>
      </c>
      <c r="BM29" s="38">
        <f t="shared" si="26"/>
        <v>0</v>
      </c>
      <c r="BN29" s="37">
        <f>County!AO1721</f>
        <v>0</v>
      </c>
      <c r="BO29" s="38">
        <f t="shared" si="27"/>
        <v>0</v>
      </c>
      <c r="BP29" s="37">
        <f>County!AP1721</f>
        <v>0</v>
      </c>
      <c r="BQ29" s="38">
        <f t="shared" si="28"/>
        <v>0</v>
      </c>
      <c r="BR29" s="37">
        <f>County!AQ1721</f>
        <v>0</v>
      </c>
      <c r="BS29" s="38">
        <f t="shared" si="29"/>
        <v>0</v>
      </c>
      <c r="BT29" s="37">
        <f>County!AR1721</f>
        <v>0</v>
      </c>
      <c r="BU29" s="38">
        <f t="shared" si="30"/>
        <v>0</v>
      </c>
      <c r="BV29" s="37">
        <f>County!AS1721</f>
        <v>0</v>
      </c>
      <c r="BW29" s="38">
        <f t="shared" si="31"/>
        <v>0</v>
      </c>
      <c r="BX29" s="37">
        <f>County!AT1721</f>
        <v>0</v>
      </c>
      <c r="BY29" s="38">
        <f t="shared" si="32"/>
        <v>0</v>
      </c>
      <c r="BZ29" s="37">
        <f>County!AU1721</f>
        <v>0</v>
      </c>
      <c r="CA29" s="38">
        <f t="shared" si="33"/>
        <v>0</v>
      </c>
      <c r="CB29" s="37">
        <f>County!AV1721</f>
        <v>0</v>
      </c>
      <c r="CC29" s="38">
        <f t="shared" si="34"/>
        <v>0</v>
      </c>
      <c r="CD29" s="37">
        <f>County!AW1721</f>
        <v>0</v>
      </c>
      <c r="CE29" s="38">
        <f t="shared" si="35"/>
        <v>0</v>
      </c>
      <c r="CF29" s="37">
        <f>County!AX1721</f>
        <v>0</v>
      </c>
      <c r="CG29" s="38">
        <f t="shared" si="36"/>
        <v>0</v>
      </c>
      <c r="CH29" s="37">
        <f>County!AY1721</f>
        <v>0</v>
      </c>
      <c r="CI29" s="38">
        <f t="shared" si="37"/>
        <v>0</v>
      </c>
      <c r="CJ29" s="59"/>
      <c r="CK29" s="34" t="str">
        <f t="shared" si="38"/>
        <v>Montana</v>
      </c>
      <c r="CL29" s="34" t="s">
        <v>1090</v>
      </c>
      <c r="CM29" s="34">
        <f t="shared" si="39"/>
        <v>3</v>
      </c>
      <c r="CN29" s="35">
        <f>RANK(R29,(L29:Q29,R29:Y29,AD29:AW29))</f>
        <v>3</v>
      </c>
      <c r="CO29" s="35">
        <f>RANK(T29,(L29:Q29,R29:Y29,AD29:AW29))</f>
        <v>7</v>
      </c>
      <c r="CP29" s="35">
        <f>RANK(X29,(L29:Q29,R29:Y29,AD29:AW29))</f>
        <v>7</v>
      </c>
      <c r="CQ29" s="35">
        <f>RANK(V29,(L29:Q29,R29:Y29,AD29:AW29))</f>
        <v>7</v>
      </c>
      <c r="CS29" s="34">
        <v>30</v>
      </c>
      <c r="CU29" s="37">
        <f>County!BS1721</f>
        <v>0</v>
      </c>
      <c r="CW29" s="34">
        <f t="shared" si="40"/>
        <v>3</v>
      </c>
      <c r="CX29" s="34">
        <v>0</v>
      </c>
    </row>
    <row r="30" spans="1:102" s="47" customFormat="1">
      <c r="A30" s="47" t="s">
        <v>429</v>
      </c>
      <c r="B30" s="47">
        <v>5</v>
      </c>
      <c r="C30" s="50">
        <f t="shared" si="41"/>
        <v>951712</v>
      </c>
      <c r="D30" s="49">
        <v>1</v>
      </c>
      <c r="E30" s="49">
        <v>4</v>
      </c>
      <c r="F30" s="49"/>
      <c r="G30" s="81">
        <f t="shared" si="0"/>
        <v>2</v>
      </c>
      <c r="H30" s="81">
        <f t="shared" si="1"/>
        <v>1</v>
      </c>
      <c r="I30" s="81" t="str">
        <f t="shared" si="2"/>
        <v>-</v>
      </c>
      <c r="J30" s="50">
        <f t="shared" si="42"/>
        <v>182263</v>
      </c>
      <c r="K30" s="51">
        <f t="shared" si="43"/>
        <v>0.19151066709256581</v>
      </c>
      <c r="L30" s="50">
        <f>County!N1816</f>
        <v>374583</v>
      </c>
      <c r="M30" s="51">
        <f t="shared" si="44"/>
        <v>0.39358860663730205</v>
      </c>
      <c r="N30" s="72">
        <f>County!O1816</f>
        <v>556846</v>
      </c>
      <c r="O30" s="103">
        <f t="shared" si="3"/>
        <v>0.58509927372986781</v>
      </c>
      <c r="P30" s="72">
        <f>County!P1816</f>
        <v>0</v>
      </c>
      <c r="Q30" s="103">
        <f t="shared" si="4"/>
        <v>0</v>
      </c>
      <c r="R30" s="72">
        <f>County!Q1816</f>
        <v>20283</v>
      </c>
      <c r="S30" s="103">
        <f t="shared" si="5"/>
        <v>2.1312119632830098E-2</v>
      </c>
      <c r="T30" s="72">
        <f>County!R1816</f>
        <v>0</v>
      </c>
      <c r="U30" s="103">
        <f t="shared" si="6"/>
        <v>0</v>
      </c>
      <c r="V30" s="72">
        <f>County!S1816</f>
        <v>0</v>
      </c>
      <c r="W30" s="103">
        <f t="shared" si="7"/>
        <v>0</v>
      </c>
      <c r="X30" s="72">
        <f>County!T1816</f>
        <v>0</v>
      </c>
      <c r="Y30" s="103">
        <f t="shared" si="8"/>
        <v>0</v>
      </c>
      <c r="Z30" s="72">
        <f>County!U1816</f>
        <v>0</v>
      </c>
      <c r="AA30" s="103">
        <f t="shared" si="9"/>
        <v>0</v>
      </c>
      <c r="AB30" s="72">
        <f>County!V1816</f>
        <v>0</v>
      </c>
      <c r="AC30" s="103">
        <f t="shared" si="10"/>
        <v>0</v>
      </c>
      <c r="AD30" s="72">
        <f>County!W1816</f>
        <v>0</v>
      </c>
      <c r="AE30" s="103">
        <f t="shared" si="11"/>
        <v>0</v>
      </c>
      <c r="AF30" s="72">
        <f>County!X1816</f>
        <v>0</v>
      </c>
      <c r="AG30" s="103">
        <f t="shared" si="12"/>
        <v>0</v>
      </c>
      <c r="AH30" s="50">
        <f>County!Y1816</f>
        <v>0</v>
      </c>
      <c r="AI30" s="51">
        <f t="shared" si="13"/>
        <v>0</v>
      </c>
      <c r="AJ30" s="50">
        <f>County!Z1816</f>
        <v>0</v>
      </c>
      <c r="AK30" s="51">
        <f t="shared" si="14"/>
        <v>0</v>
      </c>
      <c r="AL30" s="50">
        <f>County!AA1816</f>
        <v>0</v>
      </c>
      <c r="AM30" s="51">
        <f t="shared" si="15"/>
        <v>0</v>
      </c>
      <c r="AN30" s="50">
        <f>County!AB1816</f>
        <v>0</v>
      </c>
      <c r="AO30" s="51">
        <f t="shared" si="16"/>
        <v>0</v>
      </c>
      <c r="AP30" s="50">
        <f>County!AC1816</f>
        <v>0</v>
      </c>
      <c r="AQ30" s="51">
        <f t="shared" si="17"/>
        <v>0</v>
      </c>
      <c r="AR30" s="50">
        <f>County!AD1816</f>
        <v>0</v>
      </c>
      <c r="AS30" s="51">
        <f t="shared" si="18"/>
        <v>0</v>
      </c>
      <c r="AT30" s="50">
        <f>County!AE1816</f>
        <v>0</v>
      </c>
      <c r="AU30" s="51">
        <f t="shared" si="19"/>
        <v>0</v>
      </c>
      <c r="AV30" s="50">
        <f>County!AF1816</f>
        <v>0</v>
      </c>
      <c r="AW30" s="51">
        <f t="shared" si="20"/>
        <v>0</v>
      </c>
      <c r="AX30" s="50">
        <f>County!AG1816</f>
        <v>0</v>
      </c>
      <c r="AY30" s="51">
        <f t="shared" si="20"/>
        <v>0</v>
      </c>
      <c r="AZ30" s="50">
        <f>County!AH1816</f>
        <v>0</v>
      </c>
      <c r="BA30" s="51">
        <f t="shared" si="21"/>
        <v>0</v>
      </c>
      <c r="BB30" s="50">
        <f>County!AI1816</f>
        <v>0</v>
      </c>
      <c r="BC30" s="51">
        <f t="shared" si="22"/>
        <v>0</v>
      </c>
      <c r="BD30" s="50">
        <f>County!AJ1816</f>
        <v>0</v>
      </c>
      <c r="BE30" s="51">
        <f t="shared" si="22"/>
        <v>0</v>
      </c>
      <c r="BF30" s="50">
        <f>County!AK1816</f>
        <v>0</v>
      </c>
      <c r="BG30" s="51">
        <f t="shared" si="23"/>
        <v>0</v>
      </c>
      <c r="BH30" s="50">
        <f>County!AL1816</f>
        <v>0</v>
      </c>
      <c r="BI30" s="51">
        <f t="shared" si="24"/>
        <v>0</v>
      </c>
      <c r="BJ30" s="50">
        <f>County!AM1816</f>
        <v>0</v>
      </c>
      <c r="BK30" s="51">
        <f t="shared" si="25"/>
        <v>0</v>
      </c>
      <c r="BL30" s="50">
        <f>County!AN1816</f>
        <v>0</v>
      </c>
      <c r="BM30" s="51">
        <f t="shared" si="26"/>
        <v>0</v>
      </c>
      <c r="BN30" s="50">
        <f>County!AO1816</f>
        <v>0</v>
      </c>
      <c r="BO30" s="51">
        <f t="shared" si="27"/>
        <v>0</v>
      </c>
      <c r="BP30" s="50">
        <f>County!AP1816</f>
        <v>0</v>
      </c>
      <c r="BQ30" s="51">
        <f t="shared" si="28"/>
        <v>0</v>
      </c>
      <c r="BR30" s="50">
        <f>County!AQ1816</f>
        <v>0</v>
      </c>
      <c r="BS30" s="51">
        <f t="shared" si="29"/>
        <v>0</v>
      </c>
      <c r="BT30" s="50">
        <f>County!AR1816</f>
        <v>0</v>
      </c>
      <c r="BU30" s="51">
        <f t="shared" si="30"/>
        <v>0</v>
      </c>
      <c r="BV30" s="50">
        <f>County!AS1816</f>
        <v>0</v>
      </c>
      <c r="BW30" s="51">
        <f t="shared" si="31"/>
        <v>0</v>
      </c>
      <c r="BX30" s="50">
        <f>County!AT1816</f>
        <v>0</v>
      </c>
      <c r="BY30" s="51">
        <f t="shared" si="32"/>
        <v>0</v>
      </c>
      <c r="BZ30" s="50">
        <f>County!AU1816</f>
        <v>0</v>
      </c>
      <c r="CA30" s="51">
        <f t="shared" si="33"/>
        <v>0</v>
      </c>
      <c r="CB30" s="50">
        <f>County!AV1816</f>
        <v>0</v>
      </c>
      <c r="CC30" s="51">
        <f t="shared" si="34"/>
        <v>0</v>
      </c>
      <c r="CD30" s="50">
        <f>County!AW1816</f>
        <v>0</v>
      </c>
      <c r="CE30" s="51">
        <f t="shared" si="35"/>
        <v>0</v>
      </c>
      <c r="CF30" s="50">
        <f>County!AX1816</f>
        <v>0</v>
      </c>
      <c r="CG30" s="51">
        <f t="shared" si="36"/>
        <v>0</v>
      </c>
      <c r="CH30" s="50">
        <f>County!AY1816</f>
        <v>0</v>
      </c>
      <c r="CI30" s="51">
        <f t="shared" si="37"/>
        <v>0</v>
      </c>
      <c r="CJ30" s="58"/>
      <c r="CK30" s="47" t="str">
        <f t="shared" si="38"/>
        <v>Nebraska</v>
      </c>
      <c r="CL30" s="47" t="s">
        <v>290</v>
      </c>
      <c r="CM30" s="47">
        <f t="shared" si="39"/>
        <v>5</v>
      </c>
      <c r="CN30" s="48">
        <f>RANK(R30,(L30:Q30,R30:Y30,AD30:AW30))</f>
        <v>3</v>
      </c>
      <c r="CO30" s="48">
        <f>RANK(T30,(L30:Q30,R30:Y30,AD30:AW30))</f>
        <v>7</v>
      </c>
      <c r="CP30" s="48">
        <f>RANK(X30,(L30:Q30,R30:Y30,AD30:AW30))</f>
        <v>7</v>
      </c>
      <c r="CQ30" s="48">
        <f>RANK(V30,(L30:Q30,R30:Y30,AD30:AW30))</f>
        <v>7</v>
      </c>
      <c r="CS30" s="47">
        <v>31</v>
      </c>
      <c r="CU30" s="50">
        <f>County!BS1816</f>
        <v>0</v>
      </c>
      <c r="CW30" s="47">
        <f t="shared" si="40"/>
        <v>5</v>
      </c>
      <c r="CX30" s="47">
        <v>7</v>
      </c>
    </row>
    <row r="31" spans="1:102" s="34" customFormat="1">
      <c r="A31" s="34" t="s">
        <v>2352</v>
      </c>
      <c r="B31" s="34">
        <v>6</v>
      </c>
      <c r="C31" s="37">
        <f t="shared" si="41"/>
        <v>1405376</v>
      </c>
      <c r="D31" s="36">
        <v>6</v>
      </c>
      <c r="E31" s="36"/>
      <c r="F31" s="36"/>
      <c r="G31" s="82">
        <f t="shared" si="0"/>
        <v>1</v>
      </c>
      <c r="H31" s="82">
        <f t="shared" si="1"/>
        <v>2</v>
      </c>
      <c r="I31" s="82" t="str">
        <f t="shared" si="2"/>
        <v>-</v>
      </c>
      <c r="J31" s="1">
        <f t="shared" si="42"/>
        <v>33596</v>
      </c>
      <c r="K31" s="38">
        <f t="shared" si="43"/>
        <v>2.3905346327246231E-2</v>
      </c>
      <c r="L31" s="37">
        <f>County!N1835</f>
        <v>703486</v>
      </c>
      <c r="M31" s="38">
        <f t="shared" si="44"/>
        <v>0.50056781957284024</v>
      </c>
      <c r="N31" s="73">
        <f>County!O1835</f>
        <v>669890</v>
      </c>
      <c r="O31" s="74">
        <f t="shared" si="3"/>
        <v>0.47666247324559408</v>
      </c>
      <c r="P31" s="73">
        <f>County!P1835</f>
        <v>0</v>
      </c>
      <c r="Q31" s="74">
        <f t="shared" si="4"/>
        <v>0</v>
      </c>
      <c r="R31" s="73">
        <f>County!Q1835</f>
        <v>14783</v>
      </c>
      <c r="S31" s="74">
        <f t="shared" si="5"/>
        <v>1.0518893164533904E-2</v>
      </c>
      <c r="T31" s="73">
        <f>County!R1835</f>
        <v>0</v>
      </c>
      <c r="U31" s="74">
        <f t="shared" si="6"/>
        <v>0</v>
      </c>
      <c r="V31" s="73">
        <f>County!S1835</f>
        <v>3138</v>
      </c>
      <c r="W31" s="74">
        <f t="shared" si="7"/>
        <v>2.2328544104922811E-3</v>
      </c>
      <c r="X31" s="73">
        <f>County!T1835</f>
        <v>0</v>
      </c>
      <c r="Y31" s="74">
        <f t="shared" si="8"/>
        <v>0</v>
      </c>
      <c r="Z31" s="73">
        <f>County!U1835</f>
        <v>0</v>
      </c>
      <c r="AA31" s="74">
        <f t="shared" si="9"/>
        <v>0</v>
      </c>
      <c r="AB31" s="73">
        <f>County!V1835</f>
        <v>0</v>
      </c>
      <c r="AC31" s="74">
        <f t="shared" si="10"/>
        <v>0</v>
      </c>
      <c r="AD31" s="73">
        <f>County!W1835</f>
        <v>0</v>
      </c>
      <c r="AE31" s="74">
        <f t="shared" si="11"/>
        <v>0</v>
      </c>
      <c r="AF31" s="73">
        <f>County!X1835</f>
        <v>0</v>
      </c>
      <c r="AG31" s="74">
        <f t="shared" si="12"/>
        <v>0</v>
      </c>
      <c r="AH31" s="37">
        <f>County!Y1835</f>
        <v>0</v>
      </c>
      <c r="AI31" s="38">
        <f t="shared" si="13"/>
        <v>0</v>
      </c>
      <c r="AJ31" s="37">
        <f>County!Z1835</f>
        <v>0</v>
      </c>
      <c r="AK31" s="38">
        <f t="shared" si="14"/>
        <v>0</v>
      </c>
      <c r="AL31" s="37">
        <f>County!AA1835</f>
        <v>0</v>
      </c>
      <c r="AM31" s="38">
        <f t="shared" si="15"/>
        <v>0</v>
      </c>
      <c r="AN31" s="37">
        <f>County!AB1835</f>
        <v>0</v>
      </c>
      <c r="AO31" s="38">
        <f t="shared" si="16"/>
        <v>0</v>
      </c>
      <c r="AP31" s="37">
        <f>County!AC1835</f>
        <v>0</v>
      </c>
      <c r="AQ31" s="38">
        <f t="shared" si="17"/>
        <v>0</v>
      </c>
      <c r="AR31" s="37">
        <f>County!AD1835</f>
        <v>0</v>
      </c>
      <c r="AS31" s="38">
        <f t="shared" si="18"/>
        <v>0</v>
      </c>
      <c r="AT31" s="37">
        <f>County!AE1835</f>
        <v>0</v>
      </c>
      <c r="AU31" s="38">
        <f t="shared" si="19"/>
        <v>0</v>
      </c>
      <c r="AV31" s="37">
        <f>County!AF1835</f>
        <v>0</v>
      </c>
      <c r="AW31" s="38">
        <f t="shared" si="20"/>
        <v>0</v>
      </c>
      <c r="AX31" s="37">
        <f>County!AG1835</f>
        <v>0</v>
      </c>
      <c r="AY31" s="38">
        <f t="shared" si="20"/>
        <v>0</v>
      </c>
      <c r="AZ31" s="37">
        <f>County!AH1835</f>
        <v>0</v>
      </c>
      <c r="BA31" s="38">
        <f t="shared" si="21"/>
        <v>0</v>
      </c>
      <c r="BB31" s="37">
        <f>County!AI1835</f>
        <v>0</v>
      </c>
      <c r="BC31" s="38">
        <f t="shared" si="22"/>
        <v>0</v>
      </c>
      <c r="BD31" s="37">
        <f>County!AJ1835</f>
        <v>0</v>
      </c>
      <c r="BE31" s="38">
        <f t="shared" si="22"/>
        <v>0</v>
      </c>
      <c r="BF31" s="37">
        <f>County!AK1835</f>
        <v>0</v>
      </c>
      <c r="BG31" s="38">
        <f t="shared" si="23"/>
        <v>0</v>
      </c>
      <c r="BH31" s="37">
        <f>County!AL1835</f>
        <v>0</v>
      </c>
      <c r="BI31" s="38">
        <f t="shared" si="24"/>
        <v>0</v>
      </c>
      <c r="BJ31" s="37">
        <f>County!AM1835</f>
        <v>0</v>
      </c>
      <c r="BK31" s="38">
        <f t="shared" si="25"/>
        <v>0</v>
      </c>
      <c r="BL31" s="37">
        <f>County!AN1835</f>
        <v>0</v>
      </c>
      <c r="BM31" s="38">
        <f t="shared" si="26"/>
        <v>0</v>
      </c>
      <c r="BN31" s="37">
        <f>County!AO1835</f>
        <v>0</v>
      </c>
      <c r="BO31" s="38">
        <f t="shared" si="27"/>
        <v>0</v>
      </c>
      <c r="BP31" s="37">
        <f>County!AP1835</f>
        <v>0</v>
      </c>
      <c r="BQ31" s="38">
        <f t="shared" si="28"/>
        <v>0</v>
      </c>
      <c r="BR31" s="37">
        <f>County!AQ1835</f>
        <v>0</v>
      </c>
      <c r="BS31" s="38">
        <f t="shared" si="29"/>
        <v>0</v>
      </c>
      <c r="BT31" s="37">
        <f>County!AR1835</f>
        <v>0</v>
      </c>
      <c r="BU31" s="38">
        <f t="shared" si="30"/>
        <v>0</v>
      </c>
      <c r="BV31" s="37">
        <f>County!AS1835</f>
        <v>0</v>
      </c>
      <c r="BW31" s="38">
        <f t="shared" si="31"/>
        <v>0</v>
      </c>
      <c r="BX31" s="37">
        <f>County!AT1835</f>
        <v>0</v>
      </c>
      <c r="BY31" s="38">
        <f t="shared" si="32"/>
        <v>0</v>
      </c>
      <c r="BZ31" s="37">
        <f>County!AU1835</f>
        <v>0</v>
      </c>
      <c r="CA31" s="38">
        <f t="shared" si="33"/>
        <v>0</v>
      </c>
      <c r="CB31" s="37">
        <f>County!AV1835</f>
        <v>0</v>
      </c>
      <c r="CC31" s="38">
        <f t="shared" si="34"/>
        <v>0</v>
      </c>
      <c r="CD31" s="37">
        <f>County!AW1835</f>
        <v>0</v>
      </c>
      <c r="CE31" s="38">
        <f t="shared" si="35"/>
        <v>0</v>
      </c>
      <c r="CF31" s="37">
        <f>County!AX1835</f>
        <v>14079</v>
      </c>
      <c r="CG31" s="38">
        <f t="shared" si="36"/>
        <v>1.0017959606539459E-2</v>
      </c>
      <c r="CH31" s="37">
        <f>County!AY1835</f>
        <v>0</v>
      </c>
      <c r="CI31" s="38">
        <f t="shared" si="37"/>
        <v>0</v>
      </c>
      <c r="CJ31" s="59"/>
      <c r="CK31" s="34" t="str">
        <f t="shared" si="38"/>
        <v>Nevada</v>
      </c>
      <c r="CL31" s="34" t="s">
        <v>270</v>
      </c>
      <c r="CM31" s="34">
        <f t="shared" si="39"/>
        <v>6</v>
      </c>
      <c r="CN31" s="35">
        <f>RANK(R31,(L31:Q31,R31:Y31,AD31:AW31))</f>
        <v>3</v>
      </c>
      <c r="CO31" s="35">
        <f>RANK(T31,(L31:Q31,R31:Y31,AD31:AW31))</f>
        <v>9</v>
      </c>
      <c r="CP31" s="35">
        <f>RANK(X31,(L31:Q31,R31:Y31,AD31:AW31))</f>
        <v>9</v>
      </c>
      <c r="CQ31" s="35">
        <f>RANK(V31,(L31:Q31,R31:Y31,AD31:AW31))</f>
        <v>4</v>
      </c>
      <c r="CS31" s="34">
        <v>32</v>
      </c>
      <c r="CU31" s="37">
        <f>County!BS1835</f>
        <v>0</v>
      </c>
      <c r="CW31" s="34">
        <f t="shared" si="40"/>
        <v>6</v>
      </c>
      <c r="CX31" s="34">
        <v>0</v>
      </c>
    </row>
    <row r="32" spans="1:102" s="47" customFormat="1">
      <c r="A32" s="47" t="s">
        <v>1199</v>
      </c>
      <c r="B32" s="47">
        <v>4</v>
      </c>
      <c r="C32" s="50">
        <f t="shared" si="41"/>
        <v>803810</v>
      </c>
      <c r="D32" s="49">
        <v>4</v>
      </c>
      <c r="E32" s="49"/>
      <c r="F32" s="49"/>
      <c r="G32" s="81">
        <f t="shared" si="0"/>
        <v>1</v>
      </c>
      <c r="H32" s="81">
        <f t="shared" si="1"/>
        <v>2</v>
      </c>
      <c r="I32" s="81" t="str">
        <f t="shared" si="2"/>
        <v>-</v>
      </c>
      <c r="J32" s="50">
        <f t="shared" si="42"/>
        <v>59267</v>
      </c>
      <c r="K32" s="51">
        <f t="shared" si="43"/>
        <v>7.3732598499645433E-2</v>
      </c>
      <c r="L32" s="50">
        <f>County!N1847</f>
        <v>424921</v>
      </c>
      <c r="M32" s="51">
        <f t="shared" si="44"/>
        <v>0.52863363232604721</v>
      </c>
      <c r="N32" s="72">
        <f>County!O1847</f>
        <v>365654</v>
      </c>
      <c r="O32" s="103">
        <f t="shared" si="3"/>
        <v>0.45490103382640174</v>
      </c>
      <c r="P32" s="72">
        <f>County!P1847</f>
        <v>0</v>
      </c>
      <c r="Q32" s="103">
        <f t="shared" si="4"/>
        <v>0</v>
      </c>
      <c r="R32" s="72">
        <f>County!Q1847</f>
        <v>13235</v>
      </c>
      <c r="S32" s="103">
        <f t="shared" si="5"/>
        <v>1.6465333847551038E-2</v>
      </c>
      <c r="T32" s="72">
        <f>County!R1847</f>
        <v>0</v>
      </c>
      <c r="U32" s="103">
        <f t="shared" si="6"/>
        <v>0</v>
      </c>
      <c r="V32" s="72">
        <f>County!S1847</f>
        <v>0</v>
      </c>
      <c r="W32" s="103">
        <f t="shared" si="7"/>
        <v>0</v>
      </c>
      <c r="X32" s="72">
        <f>County!T1847</f>
        <v>0</v>
      </c>
      <c r="Y32" s="103">
        <f t="shared" si="8"/>
        <v>0</v>
      </c>
      <c r="Z32" s="72">
        <f>County!U1847</f>
        <v>0</v>
      </c>
      <c r="AA32" s="103">
        <f t="shared" si="9"/>
        <v>0</v>
      </c>
      <c r="AB32" s="72">
        <f>County!V1847</f>
        <v>0</v>
      </c>
      <c r="AC32" s="103">
        <f t="shared" si="10"/>
        <v>0</v>
      </c>
      <c r="AD32" s="72">
        <f>County!W1847</f>
        <v>0</v>
      </c>
      <c r="AE32" s="103">
        <f t="shared" si="11"/>
        <v>0</v>
      </c>
      <c r="AF32" s="72">
        <f>County!X1847</f>
        <v>0</v>
      </c>
      <c r="AG32" s="103">
        <f t="shared" si="12"/>
        <v>0</v>
      </c>
      <c r="AH32" s="50">
        <f>County!Y1847</f>
        <v>0</v>
      </c>
      <c r="AI32" s="51">
        <f t="shared" si="13"/>
        <v>0</v>
      </c>
      <c r="AJ32" s="50">
        <f>County!Z1847</f>
        <v>0</v>
      </c>
      <c r="AK32" s="51">
        <f t="shared" si="14"/>
        <v>0</v>
      </c>
      <c r="AL32" s="50">
        <f>County!AA1847</f>
        <v>0</v>
      </c>
      <c r="AM32" s="51">
        <f t="shared" si="15"/>
        <v>0</v>
      </c>
      <c r="AN32" s="50">
        <f>County!AB1847</f>
        <v>0</v>
      </c>
      <c r="AO32" s="51">
        <f t="shared" si="16"/>
        <v>0</v>
      </c>
      <c r="AP32" s="50">
        <f>County!AC1847</f>
        <v>0</v>
      </c>
      <c r="AQ32" s="51">
        <f t="shared" si="17"/>
        <v>0</v>
      </c>
      <c r="AR32" s="50">
        <f>County!AD1847</f>
        <v>0</v>
      </c>
      <c r="AS32" s="51">
        <f t="shared" si="18"/>
        <v>0</v>
      </c>
      <c r="AT32" s="50">
        <f>County!AE1847</f>
        <v>0</v>
      </c>
      <c r="AU32" s="51">
        <f t="shared" si="19"/>
        <v>0</v>
      </c>
      <c r="AV32" s="50">
        <f>County!AF1847</f>
        <v>0</v>
      </c>
      <c r="AW32" s="51">
        <f t="shared" si="20"/>
        <v>0</v>
      </c>
      <c r="AX32" s="50">
        <f>County!AG1847</f>
        <v>0</v>
      </c>
      <c r="AY32" s="51">
        <f t="shared" si="20"/>
        <v>0</v>
      </c>
      <c r="AZ32" s="50">
        <f>County!AH1847</f>
        <v>0</v>
      </c>
      <c r="BA32" s="51">
        <f t="shared" si="21"/>
        <v>0</v>
      </c>
      <c r="BB32" s="50">
        <f>County!AI1847</f>
        <v>0</v>
      </c>
      <c r="BC32" s="51">
        <f t="shared" si="22"/>
        <v>0</v>
      </c>
      <c r="BD32" s="50">
        <f>County!AJ1847</f>
        <v>0</v>
      </c>
      <c r="BE32" s="51">
        <f t="shared" si="22"/>
        <v>0</v>
      </c>
      <c r="BF32" s="50">
        <f>County!AK1847</f>
        <v>0</v>
      </c>
      <c r="BG32" s="51">
        <f t="shared" si="23"/>
        <v>0</v>
      </c>
      <c r="BH32" s="50">
        <f>County!AL1847</f>
        <v>0</v>
      </c>
      <c r="BI32" s="51">
        <f t="shared" si="24"/>
        <v>0</v>
      </c>
      <c r="BJ32" s="50">
        <f>County!AM1847</f>
        <v>0</v>
      </c>
      <c r="BK32" s="51">
        <f t="shared" si="25"/>
        <v>0</v>
      </c>
      <c r="BL32" s="50">
        <f>County!AN1847</f>
        <v>0</v>
      </c>
      <c r="BM32" s="51">
        <f t="shared" si="26"/>
        <v>0</v>
      </c>
      <c r="BN32" s="50">
        <f>County!AO1847</f>
        <v>0</v>
      </c>
      <c r="BO32" s="51">
        <f t="shared" si="27"/>
        <v>0</v>
      </c>
      <c r="BP32" s="50">
        <f>County!AP1847</f>
        <v>0</v>
      </c>
      <c r="BQ32" s="51">
        <f t="shared" si="28"/>
        <v>0</v>
      </c>
      <c r="BR32" s="50">
        <f>County!AQ1847</f>
        <v>0</v>
      </c>
      <c r="BS32" s="51">
        <f t="shared" si="29"/>
        <v>0</v>
      </c>
      <c r="BT32" s="50">
        <f>County!AR1847</f>
        <v>0</v>
      </c>
      <c r="BU32" s="51">
        <f t="shared" si="30"/>
        <v>0</v>
      </c>
      <c r="BV32" s="50">
        <f>County!AS1847</f>
        <v>0</v>
      </c>
      <c r="BW32" s="51">
        <f t="shared" si="31"/>
        <v>0</v>
      </c>
      <c r="BX32" s="50">
        <f>County!AT1847</f>
        <v>0</v>
      </c>
      <c r="BY32" s="51">
        <f t="shared" si="32"/>
        <v>0</v>
      </c>
      <c r="BZ32" s="50">
        <f>County!AU1847</f>
        <v>0</v>
      </c>
      <c r="CA32" s="51">
        <f t="shared" si="33"/>
        <v>0</v>
      </c>
      <c r="CB32" s="50">
        <f>County!AV1847</f>
        <v>0</v>
      </c>
      <c r="CC32" s="51">
        <f t="shared" si="34"/>
        <v>0</v>
      </c>
      <c r="CD32" s="50">
        <f>County!AW1847</f>
        <v>0</v>
      </c>
      <c r="CE32" s="51">
        <f t="shared" si="35"/>
        <v>0</v>
      </c>
      <c r="CF32" s="50">
        <f>County!AX1847</f>
        <v>0</v>
      </c>
      <c r="CG32" s="51">
        <f t="shared" si="36"/>
        <v>0</v>
      </c>
      <c r="CH32" s="50">
        <f>County!AY1847</f>
        <v>0</v>
      </c>
      <c r="CI32" s="51">
        <f t="shared" si="37"/>
        <v>0</v>
      </c>
      <c r="CJ32" s="58"/>
      <c r="CK32" s="47" t="str">
        <f t="shared" si="38"/>
        <v>New Hampshire</v>
      </c>
      <c r="CL32" s="47" t="s">
        <v>1798</v>
      </c>
      <c r="CM32" s="47">
        <f t="shared" si="39"/>
        <v>4</v>
      </c>
      <c r="CN32" s="48">
        <f>RANK(R32,(L32:Q32,R32:Y32,AD32:AW32))</f>
        <v>3</v>
      </c>
      <c r="CO32" s="48">
        <f>RANK(T32,(L32:Q32,R32:Y32,AD32:AW32))</f>
        <v>7</v>
      </c>
      <c r="CP32" s="48">
        <f>RANK(X32,(L32:Q32,R32:Y32,AD32:AW32))</f>
        <v>7</v>
      </c>
      <c r="CQ32" s="48">
        <f>RANK(V32,(L32:Q32,R32:Y32,AD32:AW32))</f>
        <v>7</v>
      </c>
      <c r="CS32" s="47">
        <v>33</v>
      </c>
      <c r="CU32" s="50">
        <f>County!BS1847</f>
        <v>0</v>
      </c>
      <c r="CW32" s="47">
        <f t="shared" si="40"/>
        <v>4</v>
      </c>
      <c r="CX32" s="47">
        <v>0</v>
      </c>
    </row>
    <row r="33" spans="1:102" s="34" customFormat="1">
      <c r="A33" s="34" t="s">
        <v>2403</v>
      </c>
      <c r="B33" s="34">
        <v>14</v>
      </c>
      <c r="C33" s="37">
        <f t="shared" si="41"/>
        <v>4561477</v>
      </c>
      <c r="D33" s="36">
        <v>14</v>
      </c>
      <c r="E33" s="36"/>
      <c r="F33" s="36"/>
      <c r="G33" s="82">
        <f t="shared" si="0"/>
        <v>1</v>
      </c>
      <c r="H33" s="82">
        <f t="shared" si="1"/>
        <v>2</v>
      </c>
      <c r="I33" s="82" t="str">
        <f t="shared" si="2"/>
        <v>-</v>
      </c>
      <c r="J33" s="1">
        <f t="shared" si="42"/>
        <v>724769</v>
      </c>
      <c r="K33" s="38">
        <f t="shared" si="43"/>
        <v>0.15888910543668203</v>
      </c>
      <c r="L33" s="37">
        <f>County!N1870</f>
        <v>2607828</v>
      </c>
      <c r="M33" s="38">
        <f t="shared" si="44"/>
        <v>0.57170692738338924</v>
      </c>
      <c r="N33" s="73">
        <f>County!O1870</f>
        <v>1883059</v>
      </c>
      <c r="O33" s="74">
        <f t="shared" si="3"/>
        <v>0.41281782194670719</v>
      </c>
      <c r="P33" s="73">
        <f>County!P1870</f>
        <v>0</v>
      </c>
      <c r="Q33" s="74">
        <f t="shared" si="4"/>
        <v>0</v>
      </c>
      <c r="R33" s="73">
        <f>County!Q1870</f>
        <v>31669</v>
      </c>
      <c r="S33" s="74">
        <f t="shared" si="5"/>
        <v>6.9427073730723623E-3</v>
      </c>
      <c r="T33" s="73">
        <f>County!R1870</f>
        <v>14201</v>
      </c>
      <c r="U33" s="74">
        <f t="shared" si="6"/>
        <v>3.1132459946635704E-3</v>
      </c>
      <c r="V33" s="73">
        <f>County!S1870</f>
        <v>2955</v>
      </c>
      <c r="W33" s="74">
        <f t="shared" si="7"/>
        <v>6.4781648575669675E-4</v>
      </c>
      <c r="X33" s="73">
        <f>County!T1870</f>
        <v>2726</v>
      </c>
      <c r="Y33" s="74">
        <f t="shared" si="8"/>
        <v>5.9761344845101708E-4</v>
      </c>
      <c r="Z33" s="73">
        <f>County!U1870</f>
        <v>0</v>
      </c>
      <c r="AA33" s="74">
        <f t="shared" si="9"/>
        <v>0</v>
      </c>
      <c r="AB33" s="73">
        <f>County!V1870</f>
        <v>2929</v>
      </c>
      <c r="AC33" s="74">
        <f t="shared" si="10"/>
        <v>6.4211657759098641E-4</v>
      </c>
      <c r="AD33" s="73">
        <f>County!W1870</f>
        <v>12856</v>
      </c>
      <c r="AE33" s="74">
        <f t="shared" si="11"/>
        <v>2.8183853607066309E-3</v>
      </c>
      <c r="AF33" s="73">
        <f>County!X1870</f>
        <v>0</v>
      </c>
      <c r="AG33" s="74">
        <f t="shared" si="12"/>
        <v>0</v>
      </c>
      <c r="AH33" s="37">
        <f>County!Y1870</f>
        <v>0</v>
      </c>
      <c r="AI33" s="38">
        <f t="shared" si="13"/>
        <v>0</v>
      </c>
      <c r="AJ33" s="37">
        <f>County!Z1870</f>
        <v>0</v>
      </c>
      <c r="AK33" s="38">
        <f t="shared" si="14"/>
        <v>0</v>
      </c>
      <c r="AL33" s="37">
        <f>County!AA1870</f>
        <v>0</v>
      </c>
      <c r="AM33" s="38">
        <f t="shared" si="15"/>
        <v>0</v>
      </c>
      <c r="AN33" s="37">
        <f>County!AB1870</f>
        <v>0</v>
      </c>
      <c r="AO33" s="38">
        <f t="shared" si="16"/>
        <v>0</v>
      </c>
      <c r="AP33" s="37">
        <f>County!AC1870</f>
        <v>0</v>
      </c>
      <c r="AQ33" s="38">
        <f t="shared" si="17"/>
        <v>0</v>
      </c>
      <c r="AR33" s="37">
        <f>County!AD1870</f>
        <v>0</v>
      </c>
      <c r="AS33" s="38">
        <f t="shared" si="18"/>
        <v>0</v>
      </c>
      <c r="AT33" s="37">
        <f>County!AE1870</f>
        <v>0</v>
      </c>
      <c r="AU33" s="38">
        <f t="shared" si="19"/>
        <v>0</v>
      </c>
      <c r="AV33" s="37">
        <f>County!AF1870</f>
        <v>0</v>
      </c>
      <c r="AW33" s="38">
        <f t="shared" si="20"/>
        <v>0</v>
      </c>
      <c r="AX33" s="37">
        <f>County!AG1870</f>
        <v>0</v>
      </c>
      <c r="AY33" s="38">
        <f t="shared" si="20"/>
        <v>0</v>
      </c>
      <c r="AZ33" s="37">
        <f>County!AH1870</f>
        <v>3254</v>
      </c>
      <c r="BA33" s="38">
        <f t="shared" si="21"/>
        <v>7.1336542966236589E-4</v>
      </c>
      <c r="BB33" s="37">
        <f>County!AI1870</f>
        <v>0</v>
      </c>
      <c r="BC33" s="38">
        <f t="shared" si="22"/>
        <v>0</v>
      </c>
      <c r="BD33" s="37">
        <f>County!AJ1870</f>
        <v>0</v>
      </c>
      <c r="BE33" s="38">
        <f t="shared" si="22"/>
        <v>0</v>
      </c>
      <c r="BF33" s="37">
        <f>County!AK1870</f>
        <v>0</v>
      </c>
      <c r="BG33" s="38">
        <f t="shared" si="23"/>
        <v>0</v>
      </c>
      <c r="BH33" s="37">
        <f>County!AL1870</f>
        <v>0</v>
      </c>
      <c r="BI33" s="38">
        <f t="shared" si="24"/>
        <v>0</v>
      </c>
      <c r="BJ33" s="37">
        <f>County!AM1870</f>
        <v>0</v>
      </c>
      <c r="BK33" s="38">
        <f t="shared" si="25"/>
        <v>0</v>
      </c>
      <c r="BL33" s="37">
        <f>County!AN1870</f>
        <v>0</v>
      </c>
      <c r="BM33" s="38">
        <f t="shared" si="26"/>
        <v>0</v>
      </c>
      <c r="BN33" s="37">
        <f>County!AO1870</f>
        <v>0</v>
      </c>
      <c r="BO33" s="38">
        <f t="shared" si="27"/>
        <v>0</v>
      </c>
      <c r="BP33" s="37">
        <f>County!AP1870</f>
        <v>0</v>
      </c>
      <c r="BQ33" s="38">
        <f t="shared" si="28"/>
        <v>0</v>
      </c>
      <c r="BR33" s="37">
        <f>County!AQ1870</f>
        <v>0</v>
      </c>
      <c r="BS33" s="38">
        <f t="shared" si="29"/>
        <v>0</v>
      </c>
      <c r="BT33" s="37">
        <f>County!AR1870</f>
        <v>0</v>
      </c>
      <c r="BU33" s="38">
        <f t="shared" si="30"/>
        <v>0</v>
      </c>
      <c r="BV33" s="37">
        <f>County!AS1870</f>
        <v>0</v>
      </c>
      <c r="BW33" s="38">
        <f t="shared" si="31"/>
        <v>0</v>
      </c>
      <c r="BX33" s="37">
        <f>County!AT1870</f>
        <v>0</v>
      </c>
      <c r="BY33" s="38">
        <f t="shared" si="32"/>
        <v>0</v>
      </c>
      <c r="BZ33" s="37">
        <f>County!AU1870</f>
        <v>0</v>
      </c>
      <c r="CA33" s="38">
        <f t="shared" si="33"/>
        <v>0</v>
      </c>
      <c r="CB33" s="37">
        <f>County!AV1870</f>
        <v>0</v>
      </c>
      <c r="CC33" s="38">
        <f t="shared" si="34"/>
        <v>0</v>
      </c>
      <c r="CD33" s="37">
        <f>County!AW1870</f>
        <v>0</v>
      </c>
      <c r="CE33" s="38">
        <f t="shared" si="35"/>
        <v>0</v>
      </c>
      <c r="CF33" s="37">
        <f>County!AX1870</f>
        <v>0</v>
      </c>
      <c r="CG33" s="38">
        <f t="shared" si="36"/>
        <v>0</v>
      </c>
      <c r="CH33" s="37">
        <f>County!AY1870</f>
        <v>0</v>
      </c>
      <c r="CI33" s="38">
        <f t="shared" si="37"/>
        <v>0</v>
      </c>
      <c r="CJ33" s="59"/>
      <c r="CK33" s="34" t="str">
        <f t="shared" si="38"/>
        <v>New Jersey</v>
      </c>
      <c r="CL33" s="34" t="s">
        <v>2146</v>
      </c>
      <c r="CM33" s="34">
        <f t="shared" si="39"/>
        <v>14</v>
      </c>
      <c r="CN33" s="35">
        <f>RANK(R33,(L33:Q33,R33:Y33,AD33:AW33))</f>
        <v>3</v>
      </c>
      <c r="CO33" s="35">
        <f>RANK(T33,(L33:Q33,R33:Y33,AD33:AW33))</f>
        <v>4</v>
      </c>
      <c r="CP33" s="35">
        <f>RANK(X33,(L33:Q33,R33:Y33,AD33:AW33))</f>
        <v>7</v>
      </c>
      <c r="CQ33" s="35">
        <f>RANK(V33,(L33:Q33,R33:Y33,AD33:AW33))</f>
        <v>6</v>
      </c>
      <c r="CS33" s="34">
        <v>34</v>
      </c>
      <c r="CU33" s="37">
        <f>County!BS1870</f>
        <v>0</v>
      </c>
      <c r="CW33" s="34">
        <f t="shared" si="40"/>
        <v>14</v>
      </c>
      <c r="CX33" s="34">
        <v>0</v>
      </c>
    </row>
    <row r="34" spans="1:102" s="47" customFormat="1">
      <c r="A34" s="47" t="s">
        <v>2755</v>
      </c>
      <c r="B34" s="47">
        <v>5</v>
      </c>
      <c r="C34" s="50">
        <f t="shared" si="41"/>
        <v>923965</v>
      </c>
      <c r="D34" s="49">
        <v>5</v>
      </c>
      <c r="E34" s="49"/>
      <c r="F34" s="49"/>
      <c r="G34" s="81">
        <f t="shared" si="0"/>
        <v>1</v>
      </c>
      <c r="H34" s="81">
        <f t="shared" si="1"/>
        <v>2</v>
      </c>
      <c r="I34" s="81" t="str">
        <f t="shared" si="2"/>
        <v>-</v>
      </c>
      <c r="J34" s="50">
        <f t="shared" si="42"/>
        <v>99720</v>
      </c>
      <c r="K34" s="51">
        <f t="shared" si="43"/>
        <v>0.10792616603442771</v>
      </c>
      <c r="L34" s="50">
        <f>County!N1905</f>
        <v>501614</v>
      </c>
      <c r="M34" s="51">
        <f t="shared" si="44"/>
        <v>0.54289285849572222</v>
      </c>
      <c r="N34" s="72">
        <f>County!O1905</f>
        <v>401894</v>
      </c>
      <c r="O34" s="103">
        <f t="shared" si="3"/>
        <v>0.43496669246129455</v>
      </c>
      <c r="P34" s="72">
        <f>County!P1905</f>
        <v>0</v>
      </c>
      <c r="Q34" s="103">
        <f t="shared" si="4"/>
        <v>0</v>
      </c>
      <c r="R34" s="72">
        <f>County!Q1905</f>
        <v>12585</v>
      </c>
      <c r="S34" s="103">
        <f t="shared" si="5"/>
        <v>1.3620645803683039E-2</v>
      </c>
      <c r="T34" s="72">
        <f>County!R1905</f>
        <v>4426</v>
      </c>
      <c r="U34" s="103">
        <f t="shared" si="6"/>
        <v>4.790224737950031E-3</v>
      </c>
      <c r="V34" s="72">
        <f>County!S1905</f>
        <v>0</v>
      </c>
      <c r="W34" s="103">
        <f t="shared" si="7"/>
        <v>0</v>
      </c>
      <c r="X34" s="72">
        <f>County!T1905</f>
        <v>0</v>
      </c>
      <c r="Y34" s="103">
        <f t="shared" si="8"/>
        <v>0</v>
      </c>
      <c r="Z34" s="72">
        <f>County!U1905</f>
        <v>0</v>
      </c>
      <c r="AA34" s="103">
        <f t="shared" si="9"/>
        <v>0</v>
      </c>
      <c r="AB34" s="72">
        <f>County!V1905</f>
        <v>1640</v>
      </c>
      <c r="AC34" s="103">
        <f t="shared" si="10"/>
        <v>1.7749590081875396E-3</v>
      </c>
      <c r="AD34" s="72">
        <f>County!W1905</f>
        <v>0</v>
      </c>
      <c r="AE34" s="103">
        <f t="shared" si="11"/>
        <v>0</v>
      </c>
      <c r="AF34" s="72">
        <f>County!X1905</f>
        <v>0</v>
      </c>
      <c r="AG34" s="103">
        <f t="shared" si="12"/>
        <v>0</v>
      </c>
      <c r="AH34" s="50">
        <f>County!Y1905</f>
        <v>0</v>
      </c>
      <c r="AI34" s="51">
        <f t="shared" si="13"/>
        <v>0</v>
      </c>
      <c r="AJ34" s="50">
        <f>County!Z1905</f>
        <v>0</v>
      </c>
      <c r="AK34" s="51">
        <f t="shared" si="14"/>
        <v>0</v>
      </c>
      <c r="AL34" s="50">
        <f>County!AA1905</f>
        <v>0</v>
      </c>
      <c r="AM34" s="51">
        <f t="shared" si="15"/>
        <v>0</v>
      </c>
      <c r="AN34" s="50">
        <f>County!AB1905</f>
        <v>0</v>
      </c>
      <c r="AO34" s="51">
        <f t="shared" si="16"/>
        <v>0</v>
      </c>
      <c r="AP34" s="50">
        <f>County!AC1905</f>
        <v>0</v>
      </c>
      <c r="AQ34" s="51">
        <f t="shared" si="17"/>
        <v>0</v>
      </c>
      <c r="AR34" s="50">
        <f>County!AD1905</f>
        <v>0</v>
      </c>
      <c r="AS34" s="51">
        <f t="shared" si="18"/>
        <v>0</v>
      </c>
      <c r="AT34" s="50">
        <f>County!AE1905</f>
        <v>0</v>
      </c>
      <c r="AU34" s="51">
        <f t="shared" si="19"/>
        <v>0</v>
      </c>
      <c r="AV34" s="50">
        <f>County!AF1905</f>
        <v>0</v>
      </c>
      <c r="AW34" s="51">
        <f t="shared" si="20"/>
        <v>0</v>
      </c>
      <c r="AX34" s="50">
        <f>County!AG1905</f>
        <v>0</v>
      </c>
      <c r="AY34" s="51">
        <f t="shared" si="20"/>
        <v>0</v>
      </c>
      <c r="AZ34" s="50">
        <f>County!AH1905</f>
        <v>0</v>
      </c>
      <c r="BA34" s="51">
        <f t="shared" si="21"/>
        <v>0</v>
      </c>
      <c r="BB34" s="50">
        <f>County!AI1905</f>
        <v>0</v>
      </c>
      <c r="BC34" s="51">
        <f t="shared" si="22"/>
        <v>0</v>
      </c>
      <c r="BD34" s="50">
        <f>County!AJ1905</f>
        <v>0</v>
      </c>
      <c r="BE34" s="51">
        <f t="shared" si="22"/>
        <v>0</v>
      </c>
      <c r="BF34" s="50">
        <f>County!AK1905</f>
        <v>0</v>
      </c>
      <c r="BG34" s="51">
        <f t="shared" si="23"/>
        <v>0</v>
      </c>
      <c r="BH34" s="50">
        <f>County!AL1905</f>
        <v>0</v>
      </c>
      <c r="BI34" s="51">
        <f t="shared" si="24"/>
        <v>0</v>
      </c>
      <c r="BJ34" s="50">
        <f>County!AM1905</f>
        <v>0</v>
      </c>
      <c r="BK34" s="51">
        <f t="shared" si="25"/>
        <v>0</v>
      </c>
      <c r="BL34" s="50">
        <f>County!AN1905</f>
        <v>0</v>
      </c>
      <c r="BM34" s="51">
        <f t="shared" si="26"/>
        <v>0</v>
      </c>
      <c r="BN34" s="50">
        <f>County!AO1905</f>
        <v>0</v>
      </c>
      <c r="BO34" s="51">
        <f t="shared" si="27"/>
        <v>0</v>
      </c>
      <c r="BP34" s="50">
        <f>County!AP1905</f>
        <v>0</v>
      </c>
      <c r="BQ34" s="51">
        <f t="shared" si="28"/>
        <v>0</v>
      </c>
      <c r="BR34" s="50">
        <f>County!AQ1905</f>
        <v>0</v>
      </c>
      <c r="BS34" s="51">
        <f t="shared" si="29"/>
        <v>0</v>
      </c>
      <c r="BT34" s="50">
        <f>County!AR1905</f>
        <v>0</v>
      </c>
      <c r="BU34" s="51">
        <f t="shared" si="30"/>
        <v>0</v>
      </c>
      <c r="BV34" s="50">
        <f>County!AS1905</f>
        <v>0</v>
      </c>
      <c r="BW34" s="51">
        <f t="shared" si="31"/>
        <v>0</v>
      </c>
      <c r="BX34" s="50">
        <f>County!AT1905</f>
        <v>0</v>
      </c>
      <c r="BY34" s="51">
        <f t="shared" si="32"/>
        <v>0</v>
      </c>
      <c r="BZ34" s="50">
        <f>County!AU1905</f>
        <v>0</v>
      </c>
      <c r="CA34" s="51">
        <f t="shared" si="33"/>
        <v>0</v>
      </c>
      <c r="CB34" s="50">
        <f>County!AV1905</f>
        <v>0</v>
      </c>
      <c r="CC34" s="51">
        <f t="shared" si="34"/>
        <v>0</v>
      </c>
      <c r="CD34" s="50">
        <f>County!AW1905</f>
        <v>1806</v>
      </c>
      <c r="CE34" s="51">
        <f t="shared" si="35"/>
        <v>1.95461949316262E-3</v>
      </c>
      <c r="CF34" s="50">
        <f>County!AX1905</f>
        <v>0</v>
      </c>
      <c r="CG34" s="51">
        <f t="shared" si="36"/>
        <v>0</v>
      </c>
      <c r="CH34" s="50">
        <f>County!AY1905</f>
        <v>0</v>
      </c>
      <c r="CI34" s="51">
        <f t="shared" si="37"/>
        <v>0</v>
      </c>
      <c r="CJ34" s="58"/>
      <c r="CK34" s="47" t="str">
        <f t="shared" si="38"/>
        <v>New Mexico</v>
      </c>
      <c r="CL34" s="47" t="s">
        <v>2456</v>
      </c>
      <c r="CM34" s="47">
        <f t="shared" si="39"/>
        <v>5</v>
      </c>
      <c r="CN34" s="48">
        <f>RANK(R34,(L34:Q34,R34:Y34,AD34:AW34))</f>
        <v>3</v>
      </c>
      <c r="CO34" s="48">
        <f>RANK(T34,(L34:Q34,R34:Y34,AD34:AW34))</f>
        <v>4</v>
      </c>
      <c r="CP34" s="48">
        <f>RANK(X34,(L34:Q34,R34:Y34,AD34:AW34))</f>
        <v>9</v>
      </c>
      <c r="CQ34" s="48">
        <f>RANK(V34,(L34:Q34,R34:Y34,AD34:AW34))</f>
        <v>9</v>
      </c>
      <c r="CS34" s="47">
        <v>35</v>
      </c>
      <c r="CU34" s="50">
        <f>County!BS1905</f>
        <v>0</v>
      </c>
      <c r="CW34" s="47">
        <f t="shared" si="40"/>
        <v>5</v>
      </c>
      <c r="CX34" s="47">
        <v>0</v>
      </c>
    </row>
    <row r="35" spans="1:102" s="34" customFormat="1">
      <c r="A35" s="34" t="s">
        <v>192</v>
      </c>
      <c r="B35" s="34">
        <v>29</v>
      </c>
      <c r="C35" s="37">
        <f t="shared" si="41"/>
        <v>7245519</v>
      </c>
      <c r="D35" s="36">
        <v>29</v>
      </c>
      <c r="E35" s="36"/>
      <c r="F35" s="36"/>
      <c r="G35" s="82">
        <f t="shared" ref="G35:G54" si="45">RANK(L35,L35:CJ35)</f>
        <v>1</v>
      </c>
      <c r="H35" s="82">
        <f t="shared" ref="H35:H54" si="46">RANK(N35,L35:CJ35)</f>
        <v>2</v>
      </c>
      <c r="I35" s="82">
        <f t="shared" ref="I35:I54" si="47">IF(P35&gt;0,RANK(P35,L35:CJ35),"-")</f>
        <v>5</v>
      </c>
      <c r="J35" s="1">
        <f t="shared" si="42"/>
        <v>1126522</v>
      </c>
      <c r="K35" s="38">
        <f t="shared" si="43"/>
        <v>0.15547844122691556</v>
      </c>
      <c r="L35" s="37">
        <f>County!N1969</f>
        <v>4126976</v>
      </c>
      <c r="M35" s="38">
        <f t="shared" si="44"/>
        <v>0.56959011493862621</v>
      </c>
      <c r="N35" s="73">
        <f>County!O1969</f>
        <v>3000454</v>
      </c>
      <c r="O35" s="74">
        <f t="shared" si="3"/>
        <v>0.41411167371171065</v>
      </c>
      <c r="P35" s="73">
        <f>County!P1969</f>
        <v>20003</v>
      </c>
      <c r="Q35" s="74">
        <f t="shared" si="4"/>
        <v>2.7607408109757217E-3</v>
      </c>
      <c r="R35" s="73">
        <f>County!Q1969</f>
        <v>52944</v>
      </c>
      <c r="S35" s="74">
        <f t="shared" si="5"/>
        <v>7.3071370042642912E-3</v>
      </c>
      <c r="T35" s="73">
        <f>County!R1969</f>
        <v>26331</v>
      </c>
      <c r="U35" s="74">
        <f t="shared" si="6"/>
        <v>3.6341081984603172E-3</v>
      </c>
      <c r="V35" s="73">
        <f>County!S1969</f>
        <v>16</v>
      </c>
      <c r="W35" s="74">
        <f t="shared" si="7"/>
        <v>2.208261409569142E-6</v>
      </c>
      <c r="X35" s="73">
        <f>County!T1969</f>
        <v>4</v>
      </c>
      <c r="Y35" s="74">
        <f t="shared" si="8"/>
        <v>5.5206535239228549E-7</v>
      </c>
      <c r="Z35" s="73">
        <f>County!U1969</f>
        <v>257</v>
      </c>
      <c r="AA35" s="74">
        <f t="shared" si="9"/>
        <v>3.5470198891204346E-5</v>
      </c>
      <c r="AB35" s="73">
        <f>County!V1969</f>
        <v>41</v>
      </c>
      <c r="AC35" s="74">
        <f t="shared" si="10"/>
        <v>5.6586698620209267E-6</v>
      </c>
      <c r="AD35" s="73">
        <f>County!W1969</f>
        <v>18192</v>
      </c>
      <c r="AE35" s="74">
        <f t="shared" si="11"/>
        <v>2.5107932226801142E-3</v>
      </c>
      <c r="AF35" s="73">
        <f>County!X1969</f>
        <v>0</v>
      </c>
      <c r="AG35" s="74">
        <f t="shared" si="12"/>
        <v>0</v>
      </c>
      <c r="AH35" s="37">
        <f>County!Y1969</f>
        <v>0</v>
      </c>
      <c r="AI35" s="38">
        <f t="shared" si="13"/>
        <v>0</v>
      </c>
      <c r="AJ35" s="37">
        <f>County!Z1969</f>
        <v>239</v>
      </c>
      <c r="AK35" s="38">
        <f t="shared" si="14"/>
        <v>3.2985904805439059E-5</v>
      </c>
      <c r="AL35" s="37">
        <f>County!AA1969</f>
        <v>4</v>
      </c>
      <c r="AM35" s="38">
        <f t="shared" si="15"/>
        <v>5.5206535239228549E-7</v>
      </c>
      <c r="AN35" s="37">
        <f>County!AB1969</f>
        <v>0</v>
      </c>
      <c r="AO35" s="38">
        <f t="shared" si="16"/>
        <v>0</v>
      </c>
      <c r="AP35" s="37">
        <f>County!AC1969</f>
        <v>0</v>
      </c>
      <c r="AQ35" s="38">
        <f t="shared" si="17"/>
        <v>0</v>
      </c>
      <c r="AR35" s="37">
        <f>County!AD1969</f>
        <v>0</v>
      </c>
      <c r="AS35" s="38">
        <f t="shared" si="18"/>
        <v>0</v>
      </c>
      <c r="AT35" s="37">
        <f>County!AE1969</f>
        <v>0</v>
      </c>
      <c r="AU35" s="38">
        <f t="shared" si="19"/>
        <v>0</v>
      </c>
      <c r="AV35" s="37">
        <f>County!AF1969</f>
        <v>2</v>
      </c>
      <c r="AW35" s="38">
        <f t="shared" si="20"/>
        <v>2.7603267619614274E-7</v>
      </c>
      <c r="AX35" s="37">
        <f>County!AG1969</f>
        <v>3</v>
      </c>
      <c r="AY35" s="38">
        <f t="shared" si="20"/>
        <v>4.1404901429421414E-7</v>
      </c>
      <c r="AZ35" s="37">
        <f>County!AH1969</f>
        <v>0</v>
      </c>
      <c r="BA35" s="38">
        <f t="shared" ref="BA35:BA54" si="48">IF($C35&gt;0,AZ35/$C35,0)</f>
        <v>0</v>
      </c>
      <c r="BB35" s="37">
        <f>County!AI1969</f>
        <v>0</v>
      </c>
      <c r="BC35" s="38">
        <f t="shared" ref="BC35:BE54" si="49">IF($C35&gt;0,BB35/$C35,0)</f>
        <v>0</v>
      </c>
      <c r="BD35" s="37">
        <f>County!AJ1969</f>
        <v>20</v>
      </c>
      <c r="BE35" s="38">
        <f t="shared" si="49"/>
        <v>2.7603267619614273E-6</v>
      </c>
      <c r="BF35" s="37">
        <f>County!AK1969</f>
        <v>0</v>
      </c>
      <c r="BG35" s="38">
        <f t="shared" ref="BG35:BG54" si="50">IF($C35&gt;0,BF35/$C35,0)</f>
        <v>0</v>
      </c>
      <c r="BH35" s="37">
        <f>County!AL1969</f>
        <v>0</v>
      </c>
      <c r="BI35" s="38">
        <f t="shared" ref="BI35:BI54" si="51">IF($C35&gt;0,BH35/$C35,0)</f>
        <v>0</v>
      </c>
      <c r="BJ35" s="37">
        <f>County!AM1969</f>
        <v>0</v>
      </c>
      <c r="BK35" s="38">
        <f t="shared" si="25"/>
        <v>0</v>
      </c>
      <c r="BL35" s="37">
        <f>County!AN1969</f>
        <v>0</v>
      </c>
      <c r="BM35" s="38">
        <f t="shared" si="26"/>
        <v>0</v>
      </c>
      <c r="BN35" s="37">
        <f>County!AO1969</f>
        <v>0</v>
      </c>
      <c r="BO35" s="38">
        <f t="shared" si="27"/>
        <v>0</v>
      </c>
      <c r="BP35" s="37">
        <f>County!AP1969</f>
        <v>0</v>
      </c>
      <c r="BQ35" s="38">
        <f t="shared" si="28"/>
        <v>0</v>
      </c>
      <c r="BR35" s="37">
        <f>County!AQ1969</f>
        <v>0</v>
      </c>
      <c r="BS35" s="38">
        <f t="shared" si="29"/>
        <v>0</v>
      </c>
      <c r="BT35" s="37">
        <f>County!AR1969</f>
        <v>0</v>
      </c>
      <c r="BU35" s="38">
        <f t="shared" si="30"/>
        <v>0</v>
      </c>
      <c r="BV35" s="37">
        <f>County!AS1969</f>
        <v>0</v>
      </c>
      <c r="BW35" s="38">
        <f t="shared" si="31"/>
        <v>0</v>
      </c>
      <c r="BX35" s="37">
        <f>County!AT1969</f>
        <v>0</v>
      </c>
      <c r="BY35" s="38">
        <f t="shared" si="32"/>
        <v>0</v>
      </c>
      <c r="BZ35" s="37">
        <f>County!AU1969</f>
        <v>33</v>
      </c>
      <c r="CA35" s="38">
        <f t="shared" si="33"/>
        <v>4.554539157236355E-6</v>
      </c>
      <c r="CB35" s="37">
        <f>County!AV1969</f>
        <v>0</v>
      </c>
      <c r="CC35" s="38">
        <f t="shared" si="34"/>
        <v>0</v>
      </c>
      <c r="CD35" s="37">
        <f>County!AW1969</f>
        <v>0</v>
      </c>
      <c r="CE35" s="38">
        <f t="shared" si="35"/>
        <v>0</v>
      </c>
      <c r="CF35" s="37">
        <f>County!AX1969</f>
        <v>0</v>
      </c>
      <c r="CG35" s="38">
        <f t="shared" si="36"/>
        <v>0</v>
      </c>
      <c r="CH35" s="37">
        <f>County!AY1969</f>
        <v>0</v>
      </c>
      <c r="CI35" s="38">
        <f t="shared" si="37"/>
        <v>0</v>
      </c>
      <c r="CJ35" s="59"/>
      <c r="CK35" s="34" t="str">
        <f t="shared" ref="CK35:CK54" si="52">A35</f>
        <v>New York</v>
      </c>
      <c r="CL35" s="34" t="s">
        <v>193</v>
      </c>
      <c r="CM35" s="34">
        <f t="shared" ref="CM35:CM54" si="53">SUM(D35:F35)</f>
        <v>29</v>
      </c>
      <c r="CN35" s="35">
        <f>RANK(R35,(L35:Q35,R35:Y35,AD35:AW35))</f>
        <v>3</v>
      </c>
      <c r="CO35" s="35">
        <f>RANK(T35,(L35:Q35,R35:Y35,AD35:AW35))</f>
        <v>4</v>
      </c>
      <c r="CP35" s="35">
        <f>RANK(X35,(L35:Q35,R35:Y35,AD35:AW35))</f>
        <v>9</v>
      </c>
      <c r="CQ35" s="35">
        <f>RANK(V35,(L35:Q35,R35:Y35,AD35:AW35))</f>
        <v>8</v>
      </c>
      <c r="CS35" s="34">
        <v>36</v>
      </c>
      <c r="CU35" s="37">
        <f>County!BS1969</f>
        <v>0</v>
      </c>
      <c r="CW35" s="34">
        <f t="shared" ref="CW35:CW53" si="54">B35</f>
        <v>29</v>
      </c>
      <c r="CX35" s="34">
        <v>0</v>
      </c>
    </row>
    <row r="36" spans="1:102" s="47" customFormat="1">
      <c r="A36" s="47" t="s">
        <v>1106</v>
      </c>
      <c r="B36" s="47">
        <v>15</v>
      </c>
      <c r="C36" s="50">
        <f t="shared" si="41"/>
        <v>5524683</v>
      </c>
      <c r="D36" s="49"/>
      <c r="E36" s="49">
        <v>15</v>
      </c>
      <c r="F36" s="49"/>
      <c r="G36" s="81">
        <f t="shared" si="45"/>
        <v>2</v>
      </c>
      <c r="H36" s="81">
        <f t="shared" si="46"/>
        <v>1</v>
      </c>
      <c r="I36" s="81" t="str">
        <f t="shared" si="47"/>
        <v>-</v>
      </c>
      <c r="J36" s="50">
        <f t="shared" si="42"/>
        <v>74481</v>
      </c>
      <c r="K36" s="51">
        <f t="shared" si="43"/>
        <v>1.3481497490444248E-2</v>
      </c>
      <c r="L36" s="50">
        <f>County!N2071</f>
        <v>2684292</v>
      </c>
      <c r="M36" s="51">
        <f t="shared" si="44"/>
        <v>0.4858725830966229</v>
      </c>
      <c r="N36" s="72">
        <f>County!O2071</f>
        <v>2758773</v>
      </c>
      <c r="O36" s="103">
        <f t="shared" si="3"/>
        <v>0.49935408058706715</v>
      </c>
      <c r="P36" s="72">
        <f>County!P2071</f>
        <v>0</v>
      </c>
      <c r="Q36" s="103">
        <f t="shared" si="4"/>
        <v>0</v>
      </c>
      <c r="R36" s="72">
        <f>County!Q2071</f>
        <v>48678</v>
      </c>
      <c r="S36" s="103">
        <f t="shared" si="5"/>
        <v>8.8110032738529971E-3</v>
      </c>
      <c r="T36" s="72">
        <f>County!R2071</f>
        <v>12195</v>
      </c>
      <c r="U36" s="103">
        <f t="shared" si="6"/>
        <v>2.2073664679041313E-3</v>
      </c>
      <c r="V36" s="72">
        <f>County!S2071</f>
        <v>7549</v>
      </c>
      <c r="W36" s="103">
        <f t="shared" si="7"/>
        <v>1.3664132403614832E-3</v>
      </c>
      <c r="X36" s="72">
        <f>County!T2071</f>
        <v>0</v>
      </c>
      <c r="Y36" s="103">
        <f t="shared" si="8"/>
        <v>0</v>
      </c>
      <c r="Z36" s="72">
        <f>County!U2071</f>
        <v>0</v>
      </c>
      <c r="AA36" s="103">
        <f t="shared" si="9"/>
        <v>0</v>
      </c>
      <c r="AB36" s="72">
        <f>County!V2071</f>
        <v>0</v>
      </c>
      <c r="AC36" s="103">
        <f t="shared" si="10"/>
        <v>0</v>
      </c>
      <c r="AD36" s="72">
        <f>County!W2071</f>
        <v>13196</v>
      </c>
      <c r="AE36" s="103">
        <f t="shared" si="11"/>
        <v>2.3885533341913012E-3</v>
      </c>
      <c r="AF36" s="72">
        <f>County!X2071</f>
        <v>0</v>
      </c>
      <c r="AG36" s="103">
        <f t="shared" si="12"/>
        <v>0</v>
      </c>
      <c r="AH36" s="50">
        <f>County!Y2071</f>
        <v>0</v>
      </c>
      <c r="AI36" s="51">
        <f t="shared" si="13"/>
        <v>0</v>
      </c>
      <c r="AJ36" s="50">
        <f>County!Z2071</f>
        <v>0</v>
      </c>
      <c r="AK36" s="51">
        <f t="shared" si="14"/>
        <v>0</v>
      </c>
      <c r="AL36" s="50">
        <f>County!AA2071</f>
        <v>0</v>
      </c>
      <c r="AM36" s="51">
        <f t="shared" si="15"/>
        <v>0</v>
      </c>
      <c r="AN36" s="50">
        <f>County!AB2071</f>
        <v>0</v>
      </c>
      <c r="AO36" s="51">
        <f t="shared" si="16"/>
        <v>0</v>
      </c>
      <c r="AP36" s="50">
        <f>County!AC2071</f>
        <v>0</v>
      </c>
      <c r="AQ36" s="51">
        <f t="shared" si="17"/>
        <v>0</v>
      </c>
      <c r="AR36" s="50">
        <f>County!AD2071</f>
        <v>0</v>
      </c>
      <c r="AS36" s="51">
        <f t="shared" si="18"/>
        <v>0</v>
      </c>
      <c r="AT36" s="50">
        <f>County!AE2071</f>
        <v>0</v>
      </c>
      <c r="AU36" s="51">
        <f t="shared" si="19"/>
        <v>0</v>
      </c>
      <c r="AV36" s="50">
        <f>County!AF2071</f>
        <v>0</v>
      </c>
      <c r="AW36" s="51">
        <f t="shared" si="20"/>
        <v>0</v>
      </c>
      <c r="AX36" s="50">
        <f>County!AG2071</f>
        <v>0</v>
      </c>
      <c r="AY36" s="51">
        <f t="shared" si="20"/>
        <v>0</v>
      </c>
      <c r="AZ36" s="50">
        <f>County!AH2071</f>
        <v>0</v>
      </c>
      <c r="BA36" s="51">
        <f t="shared" si="48"/>
        <v>0</v>
      </c>
      <c r="BB36" s="50">
        <f>County!AI2071</f>
        <v>0</v>
      </c>
      <c r="BC36" s="51">
        <f t="shared" si="49"/>
        <v>0</v>
      </c>
      <c r="BD36" s="50">
        <f>County!AJ2071</f>
        <v>0</v>
      </c>
      <c r="BE36" s="51">
        <f t="shared" si="49"/>
        <v>0</v>
      </c>
      <c r="BF36" s="50">
        <f>County!AK2071</f>
        <v>0</v>
      </c>
      <c r="BG36" s="51">
        <f t="shared" si="50"/>
        <v>0</v>
      </c>
      <c r="BH36" s="50">
        <f>County!AL2071</f>
        <v>0</v>
      </c>
      <c r="BI36" s="51">
        <f t="shared" si="51"/>
        <v>0</v>
      </c>
      <c r="BJ36" s="50">
        <f>County!AM2071</f>
        <v>0</v>
      </c>
      <c r="BK36" s="51">
        <f t="shared" si="25"/>
        <v>0</v>
      </c>
      <c r="BL36" s="50">
        <f>County!AN2071</f>
        <v>0</v>
      </c>
      <c r="BM36" s="51">
        <f t="shared" si="26"/>
        <v>0</v>
      </c>
      <c r="BN36" s="50">
        <f>County!AO2071</f>
        <v>0</v>
      </c>
      <c r="BO36" s="51">
        <f t="shared" si="27"/>
        <v>0</v>
      </c>
      <c r="BP36" s="50">
        <f>County!AP2071</f>
        <v>0</v>
      </c>
      <c r="BQ36" s="51">
        <f t="shared" si="28"/>
        <v>0</v>
      </c>
      <c r="BR36" s="50">
        <f>County!AQ2071</f>
        <v>0</v>
      </c>
      <c r="BS36" s="51">
        <f t="shared" si="29"/>
        <v>0</v>
      </c>
      <c r="BT36" s="50">
        <f>County!AR2071</f>
        <v>0</v>
      </c>
      <c r="BU36" s="51">
        <f t="shared" si="30"/>
        <v>0</v>
      </c>
      <c r="BV36" s="50">
        <f>County!AS2071</f>
        <v>0</v>
      </c>
      <c r="BW36" s="51">
        <f t="shared" si="31"/>
        <v>0</v>
      </c>
      <c r="BX36" s="50">
        <f>County!AT2071</f>
        <v>0</v>
      </c>
      <c r="BY36" s="51">
        <f t="shared" si="32"/>
        <v>0</v>
      </c>
      <c r="BZ36" s="50">
        <f>County!AU2071</f>
        <v>0</v>
      </c>
      <c r="CA36" s="51">
        <f t="shared" si="33"/>
        <v>0</v>
      </c>
      <c r="CB36" s="50">
        <f>County!AV2071</f>
        <v>0</v>
      </c>
      <c r="CC36" s="51">
        <f t="shared" si="34"/>
        <v>0</v>
      </c>
      <c r="CD36" s="50">
        <f>County!AW2071</f>
        <v>0</v>
      </c>
      <c r="CE36" s="51">
        <f t="shared" si="35"/>
        <v>0</v>
      </c>
      <c r="CF36" s="50">
        <f>County!AX2071</f>
        <v>0</v>
      </c>
      <c r="CG36" s="51">
        <f t="shared" si="36"/>
        <v>0</v>
      </c>
      <c r="CH36" s="50">
        <f>County!AY2071</f>
        <v>0</v>
      </c>
      <c r="CI36" s="51">
        <f t="shared" si="37"/>
        <v>0</v>
      </c>
      <c r="CJ36" s="58"/>
      <c r="CK36" s="47" t="str">
        <f t="shared" si="52"/>
        <v>North Carolina</v>
      </c>
      <c r="CL36" s="47" t="s">
        <v>2650</v>
      </c>
      <c r="CM36" s="47">
        <f t="shared" si="53"/>
        <v>15</v>
      </c>
      <c r="CN36" s="48">
        <f>RANK(R36,(L36:Q36,R36:Y36,AD36:AW36))</f>
        <v>3</v>
      </c>
      <c r="CO36" s="48">
        <f>RANK(T36,(L36:Q36,R36:Y36,AD36:AW36))</f>
        <v>5</v>
      </c>
      <c r="CP36" s="48">
        <f>RANK(X36,(L36:Q36,R36:Y36,AD36:AW36))</f>
        <v>13</v>
      </c>
      <c r="CQ36" s="48">
        <f>RANK(V36,(L36:Q36,R36:Y36,AD36:AW36))</f>
        <v>6</v>
      </c>
      <c r="CS36" s="47">
        <v>37</v>
      </c>
      <c r="CU36" s="50">
        <f>County!BS2071</f>
        <v>0</v>
      </c>
      <c r="CW36" s="47">
        <f t="shared" si="54"/>
        <v>15</v>
      </c>
      <c r="CX36" s="47">
        <v>0</v>
      </c>
    </row>
    <row r="37" spans="1:102" s="34" customFormat="1">
      <c r="A37" s="34" t="s">
        <v>2360</v>
      </c>
      <c r="B37" s="34">
        <v>3</v>
      </c>
      <c r="C37" s="37">
        <f t="shared" si="41"/>
        <v>361819</v>
      </c>
      <c r="D37" s="36"/>
      <c r="E37" s="36">
        <v>3</v>
      </c>
      <c r="F37" s="36"/>
      <c r="G37" s="82">
        <f t="shared" si="45"/>
        <v>2</v>
      </c>
      <c r="H37" s="82">
        <f t="shared" si="46"/>
        <v>1</v>
      </c>
      <c r="I37" s="82" t="str">
        <f t="shared" si="47"/>
        <v>-</v>
      </c>
      <c r="J37" s="1">
        <f t="shared" si="42"/>
        <v>120693</v>
      </c>
      <c r="K37" s="38">
        <f t="shared" si="43"/>
        <v>0.33357286377995626</v>
      </c>
      <c r="L37" s="37">
        <f>County!N2126</f>
        <v>114902</v>
      </c>
      <c r="M37" s="38">
        <f t="shared" si="44"/>
        <v>0.31756762359080093</v>
      </c>
      <c r="N37" s="73">
        <f>County!O2126</f>
        <v>235595</v>
      </c>
      <c r="O37" s="74">
        <f t="shared" si="3"/>
        <v>0.65114048737075725</v>
      </c>
      <c r="P37" s="73">
        <f>County!P2126</f>
        <v>0</v>
      </c>
      <c r="Q37" s="74">
        <f t="shared" si="4"/>
        <v>0</v>
      </c>
      <c r="R37" s="73">
        <f>County!Q2126</f>
        <v>9393</v>
      </c>
      <c r="S37" s="74">
        <f t="shared" si="5"/>
        <v>2.5960494059184287E-2</v>
      </c>
      <c r="T37" s="73">
        <f>County!R2126</f>
        <v>0</v>
      </c>
      <c r="U37" s="74">
        <f t="shared" si="6"/>
        <v>0</v>
      </c>
      <c r="V37" s="73">
        <f>County!S2126</f>
        <v>0</v>
      </c>
      <c r="W37" s="74">
        <f t="shared" si="7"/>
        <v>0</v>
      </c>
      <c r="X37" s="73">
        <f>County!T2126</f>
        <v>0</v>
      </c>
      <c r="Y37" s="74">
        <f t="shared" si="8"/>
        <v>0</v>
      </c>
      <c r="Z37" s="73">
        <f>County!U2126</f>
        <v>0</v>
      </c>
      <c r="AA37" s="74">
        <f t="shared" si="9"/>
        <v>0</v>
      </c>
      <c r="AB37" s="73">
        <f>County!V2126</f>
        <v>0</v>
      </c>
      <c r="AC37" s="74">
        <f t="shared" si="10"/>
        <v>0</v>
      </c>
      <c r="AD37" s="73">
        <f>County!W2126</f>
        <v>1929</v>
      </c>
      <c r="AE37" s="74">
        <f t="shared" si="11"/>
        <v>5.3313949792575845E-3</v>
      </c>
      <c r="AF37" s="73">
        <f>County!X2126</f>
        <v>0</v>
      </c>
      <c r="AG37" s="74">
        <f t="shared" si="12"/>
        <v>0</v>
      </c>
      <c r="AH37" s="37">
        <f>County!Y2126</f>
        <v>0</v>
      </c>
      <c r="AI37" s="38">
        <f t="shared" si="13"/>
        <v>0</v>
      </c>
      <c r="AJ37" s="37">
        <f>County!Z2126</f>
        <v>0</v>
      </c>
      <c r="AK37" s="38">
        <f t="shared" si="14"/>
        <v>0</v>
      </c>
      <c r="AL37" s="37">
        <f>County!AA2126</f>
        <v>0</v>
      </c>
      <c r="AM37" s="38">
        <f t="shared" si="15"/>
        <v>0</v>
      </c>
      <c r="AN37" s="37">
        <f>County!AB2126</f>
        <v>0</v>
      </c>
      <c r="AO37" s="38">
        <f t="shared" si="16"/>
        <v>0</v>
      </c>
      <c r="AP37" s="37">
        <f>County!AC2126</f>
        <v>0</v>
      </c>
      <c r="AQ37" s="38">
        <f t="shared" si="17"/>
        <v>0</v>
      </c>
      <c r="AR37" s="37">
        <f>County!AD2126</f>
        <v>0</v>
      </c>
      <c r="AS37" s="38">
        <f t="shared" si="18"/>
        <v>0</v>
      </c>
      <c r="AT37" s="37">
        <f>County!AE2126</f>
        <v>0</v>
      </c>
      <c r="AU37" s="38">
        <f t="shared" si="19"/>
        <v>0</v>
      </c>
      <c r="AV37" s="37">
        <f>County!AF2126</f>
        <v>0</v>
      </c>
      <c r="AW37" s="38">
        <f t="shared" si="20"/>
        <v>0</v>
      </c>
      <c r="AX37" s="37">
        <f>County!AG2126</f>
        <v>0</v>
      </c>
      <c r="AY37" s="38">
        <f t="shared" si="20"/>
        <v>0</v>
      </c>
      <c r="AZ37" s="37">
        <f>County!AH2126</f>
        <v>0</v>
      </c>
      <c r="BA37" s="38">
        <f t="shared" si="48"/>
        <v>0</v>
      </c>
      <c r="BB37" s="37">
        <f>County!AI2126</f>
        <v>0</v>
      </c>
      <c r="BC37" s="38">
        <f t="shared" si="49"/>
        <v>0</v>
      </c>
      <c r="BD37" s="37">
        <f>County!AJ2126</f>
        <v>0</v>
      </c>
      <c r="BE37" s="38">
        <f t="shared" si="49"/>
        <v>0</v>
      </c>
      <c r="BF37" s="37">
        <f>County!AK2126</f>
        <v>0</v>
      </c>
      <c r="BG37" s="38">
        <f t="shared" si="50"/>
        <v>0</v>
      </c>
      <c r="BH37" s="37">
        <f>County!AL2126</f>
        <v>0</v>
      </c>
      <c r="BI37" s="38">
        <f t="shared" si="51"/>
        <v>0</v>
      </c>
      <c r="BJ37" s="37">
        <f>County!AM2126</f>
        <v>0</v>
      </c>
      <c r="BK37" s="38">
        <f t="shared" si="25"/>
        <v>0</v>
      </c>
      <c r="BL37" s="37">
        <f>County!AN2126</f>
        <v>0</v>
      </c>
      <c r="BM37" s="38">
        <f t="shared" si="26"/>
        <v>0</v>
      </c>
      <c r="BN37" s="37">
        <f>County!AO2126</f>
        <v>0</v>
      </c>
      <c r="BO37" s="38">
        <f t="shared" si="27"/>
        <v>0</v>
      </c>
      <c r="BP37" s="37">
        <f>County!AP2126</f>
        <v>0</v>
      </c>
      <c r="BQ37" s="38">
        <f t="shared" si="28"/>
        <v>0</v>
      </c>
      <c r="BR37" s="37">
        <f>County!AQ2126</f>
        <v>0</v>
      </c>
      <c r="BS37" s="38">
        <f t="shared" si="29"/>
        <v>0</v>
      </c>
      <c r="BT37" s="37">
        <f>County!AR2126</f>
        <v>0</v>
      </c>
      <c r="BU37" s="38">
        <f t="shared" si="30"/>
        <v>0</v>
      </c>
      <c r="BV37" s="37">
        <f>County!AS2126</f>
        <v>0</v>
      </c>
      <c r="BW37" s="38">
        <f t="shared" si="31"/>
        <v>0</v>
      </c>
      <c r="BX37" s="37">
        <f>County!AT2126</f>
        <v>0</v>
      </c>
      <c r="BY37" s="38">
        <f t="shared" si="32"/>
        <v>0</v>
      </c>
      <c r="BZ37" s="37">
        <f>County!AU2126</f>
        <v>0</v>
      </c>
      <c r="CA37" s="38">
        <f t="shared" si="33"/>
        <v>0</v>
      </c>
      <c r="CB37" s="37">
        <f>County!AV2126</f>
        <v>0</v>
      </c>
      <c r="CC37" s="38">
        <f t="shared" si="34"/>
        <v>0</v>
      </c>
      <c r="CD37" s="37">
        <f>County!AW2126</f>
        <v>0</v>
      </c>
      <c r="CE37" s="38">
        <f t="shared" si="35"/>
        <v>0</v>
      </c>
      <c r="CF37" s="37">
        <f>County!AX2126</f>
        <v>0</v>
      </c>
      <c r="CG37" s="38">
        <f t="shared" si="36"/>
        <v>0</v>
      </c>
      <c r="CH37" s="37">
        <f>County!AY2126</f>
        <v>0</v>
      </c>
      <c r="CI37" s="38">
        <f t="shared" si="37"/>
        <v>0</v>
      </c>
      <c r="CJ37" s="59"/>
      <c r="CK37" s="34" t="str">
        <f t="shared" si="52"/>
        <v>North Dakota</v>
      </c>
      <c r="CL37" s="34" t="s">
        <v>1614</v>
      </c>
      <c r="CM37" s="34">
        <f t="shared" si="53"/>
        <v>3</v>
      </c>
      <c r="CN37" s="35">
        <f>RANK(R37,(L37:Q37,R37:Y37,AD37:AW37))</f>
        <v>3</v>
      </c>
      <c r="CO37" s="35">
        <f>RANK(T37,(L37:Q37,R37:Y37,AD37:AW37))</f>
        <v>9</v>
      </c>
      <c r="CP37" s="35">
        <f>RANK(X37,(L37:Q37,R37:Y37,AD37:AW37))</f>
        <v>9</v>
      </c>
      <c r="CQ37" s="35">
        <f>RANK(V37,(L37:Q37,R37:Y37,AD37:AW37))</f>
        <v>9</v>
      </c>
      <c r="CS37" s="34">
        <v>38</v>
      </c>
      <c r="CU37" s="37">
        <f>County!BS2126</f>
        <v>0</v>
      </c>
      <c r="CW37" s="34">
        <f t="shared" si="54"/>
        <v>3</v>
      </c>
      <c r="CX37" s="34">
        <v>0</v>
      </c>
    </row>
    <row r="38" spans="1:102" s="47" customFormat="1">
      <c r="A38" s="47" t="s">
        <v>735</v>
      </c>
      <c r="B38" s="47">
        <v>18</v>
      </c>
      <c r="C38" s="50">
        <f t="shared" si="41"/>
        <v>5932398</v>
      </c>
      <c r="D38" s="49"/>
      <c r="E38" s="49">
        <v>18</v>
      </c>
      <c r="F38" s="49"/>
      <c r="G38" s="81">
        <f t="shared" si="45"/>
        <v>2</v>
      </c>
      <c r="H38" s="81">
        <f t="shared" si="46"/>
        <v>1</v>
      </c>
      <c r="I38" s="81" t="str">
        <f t="shared" si="47"/>
        <v>-</v>
      </c>
      <c r="J38" s="50">
        <f t="shared" si="42"/>
        <v>475669</v>
      </c>
      <c r="K38" s="51">
        <f t="shared" si="43"/>
        <v>8.0181572443386306E-2</v>
      </c>
      <c r="L38" s="50">
        <f>County!N2216</f>
        <v>2679165</v>
      </c>
      <c r="M38" s="51">
        <f t="shared" si="44"/>
        <v>0.45161585584783759</v>
      </c>
      <c r="N38" s="72">
        <f>County!O2216</f>
        <v>3154834</v>
      </c>
      <c r="O38" s="103">
        <f t="shared" si="3"/>
        <v>0.53179742829122389</v>
      </c>
      <c r="P38" s="72">
        <f>County!P2216</f>
        <v>0</v>
      </c>
      <c r="Q38" s="103">
        <f t="shared" si="4"/>
        <v>0</v>
      </c>
      <c r="R38" s="72">
        <f>County!Q2216</f>
        <v>67569</v>
      </c>
      <c r="S38" s="103">
        <f t="shared" si="5"/>
        <v>1.1389829205660174E-2</v>
      </c>
      <c r="T38" s="72">
        <f>County!R2216</f>
        <v>18812</v>
      </c>
      <c r="U38" s="103">
        <f t="shared" si="6"/>
        <v>3.1710616853420828E-3</v>
      </c>
      <c r="V38" s="72">
        <f>County!S2216</f>
        <v>0</v>
      </c>
      <c r="W38" s="103">
        <f t="shared" si="7"/>
        <v>0</v>
      </c>
      <c r="X38" s="72">
        <f>County!T2216</f>
        <v>0</v>
      </c>
      <c r="Y38" s="103">
        <f t="shared" si="8"/>
        <v>0</v>
      </c>
      <c r="Z38" s="72">
        <f>County!U2216</f>
        <v>0</v>
      </c>
      <c r="AA38" s="103">
        <f t="shared" si="9"/>
        <v>0</v>
      </c>
      <c r="AB38" s="72">
        <f>County!V2216</f>
        <v>0</v>
      </c>
      <c r="AC38" s="103">
        <f t="shared" si="10"/>
        <v>0</v>
      </c>
      <c r="AD38" s="72">
        <f>County!W2216</f>
        <v>10212</v>
      </c>
      <c r="AE38" s="103">
        <f t="shared" si="11"/>
        <v>1.7213949569802971E-3</v>
      </c>
      <c r="AF38" s="72">
        <f>County!X2216</f>
        <v>0</v>
      </c>
      <c r="AG38" s="103">
        <f t="shared" si="12"/>
        <v>0</v>
      </c>
      <c r="AH38" s="50">
        <f>County!Y2216</f>
        <v>0</v>
      </c>
      <c r="AI38" s="51">
        <f t="shared" si="13"/>
        <v>0</v>
      </c>
      <c r="AJ38" s="50">
        <f>County!Z2216</f>
        <v>1450</v>
      </c>
      <c r="AK38" s="51">
        <f t="shared" si="14"/>
        <v>2.444205530377429E-4</v>
      </c>
      <c r="AL38" s="50">
        <f>County!AA2216</f>
        <v>0</v>
      </c>
      <c r="AM38" s="51">
        <f t="shared" si="15"/>
        <v>0</v>
      </c>
      <c r="AN38" s="50">
        <f>County!AB2216</f>
        <v>0</v>
      </c>
      <c r="AO38" s="51">
        <f t="shared" si="16"/>
        <v>0</v>
      </c>
      <c r="AP38" s="50">
        <f>County!AC2216</f>
        <v>0</v>
      </c>
      <c r="AQ38" s="51">
        <f t="shared" si="17"/>
        <v>0</v>
      </c>
      <c r="AR38" s="50">
        <f>County!AD2216</f>
        <v>0</v>
      </c>
      <c r="AS38" s="51">
        <f t="shared" si="18"/>
        <v>0</v>
      </c>
      <c r="AT38" s="50">
        <f>County!AE2216</f>
        <v>0</v>
      </c>
      <c r="AU38" s="51">
        <f t="shared" si="19"/>
        <v>0</v>
      </c>
      <c r="AV38" s="50">
        <f>County!AF2216</f>
        <v>27</v>
      </c>
      <c r="AW38" s="51">
        <f t="shared" si="20"/>
        <v>4.5512792634614201E-6</v>
      </c>
      <c r="AX38" s="50">
        <f>County!AG2216</f>
        <v>0</v>
      </c>
      <c r="AY38" s="51">
        <f t="shared" si="20"/>
        <v>0</v>
      </c>
      <c r="AZ38" s="50">
        <f>County!AH2216</f>
        <v>0</v>
      </c>
      <c r="BA38" s="51">
        <f t="shared" si="48"/>
        <v>0</v>
      </c>
      <c r="BB38" s="50">
        <f>County!AI2216</f>
        <v>3</v>
      </c>
      <c r="BC38" s="51">
        <f t="shared" si="49"/>
        <v>5.0569769594015775E-7</v>
      </c>
      <c r="BD38" s="50">
        <f>County!AJ2216</f>
        <v>0</v>
      </c>
      <c r="BE38" s="51">
        <f t="shared" si="49"/>
        <v>0</v>
      </c>
      <c r="BF38" s="50">
        <f>County!AK2216</f>
        <v>0</v>
      </c>
      <c r="BG38" s="51">
        <f t="shared" si="50"/>
        <v>0</v>
      </c>
      <c r="BH38" s="50">
        <f>County!AL2216</f>
        <v>114</v>
      </c>
      <c r="BI38" s="51">
        <f t="shared" si="51"/>
        <v>1.9216512445725994E-5</v>
      </c>
      <c r="BJ38" s="50">
        <f>County!AM2216</f>
        <v>0</v>
      </c>
      <c r="BK38" s="51">
        <f t="shared" si="25"/>
        <v>0</v>
      </c>
      <c r="BL38" s="50">
        <f>County!AN2216</f>
        <v>0</v>
      </c>
      <c r="BM38" s="51">
        <f t="shared" si="26"/>
        <v>0</v>
      </c>
      <c r="BN38" s="50">
        <f>County!AO2216</f>
        <v>0</v>
      </c>
      <c r="BO38" s="51">
        <f t="shared" si="27"/>
        <v>0</v>
      </c>
      <c r="BP38" s="50">
        <f>County!AP2216</f>
        <v>0</v>
      </c>
      <c r="BQ38" s="51">
        <f t="shared" si="28"/>
        <v>0</v>
      </c>
      <c r="BR38" s="50">
        <f>County!AQ2216</f>
        <v>0</v>
      </c>
      <c r="BS38" s="51">
        <f t="shared" si="29"/>
        <v>0</v>
      </c>
      <c r="BT38" s="50">
        <f>County!AR2216</f>
        <v>0</v>
      </c>
      <c r="BU38" s="51">
        <f t="shared" si="30"/>
        <v>0</v>
      </c>
      <c r="BV38" s="50">
        <f>County!AS2216</f>
        <v>0</v>
      </c>
      <c r="BW38" s="51">
        <f t="shared" si="31"/>
        <v>0</v>
      </c>
      <c r="BX38" s="50">
        <f>County!AT2216</f>
        <v>0</v>
      </c>
      <c r="BY38" s="51">
        <f t="shared" si="32"/>
        <v>0</v>
      </c>
      <c r="BZ38" s="50">
        <f>County!AU2216</f>
        <v>212</v>
      </c>
      <c r="CA38" s="51">
        <f t="shared" si="33"/>
        <v>3.5735970513104481E-5</v>
      </c>
      <c r="CB38" s="50">
        <f>County!AV2216</f>
        <v>0</v>
      </c>
      <c r="CC38" s="51">
        <f t="shared" si="34"/>
        <v>0</v>
      </c>
      <c r="CD38" s="50">
        <f>County!AW2216</f>
        <v>0</v>
      </c>
      <c r="CE38" s="51">
        <f t="shared" si="35"/>
        <v>0</v>
      </c>
      <c r="CF38" s="50">
        <f>County!AX2216</f>
        <v>0</v>
      </c>
      <c r="CG38" s="51">
        <f t="shared" si="36"/>
        <v>0</v>
      </c>
      <c r="CH38" s="50">
        <f>County!AY2216</f>
        <v>0</v>
      </c>
      <c r="CI38" s="51">
        <f t="shared" si="37"/>
        <v>0</v>
      </c>
      <c r="CJ38" s="58"/>
      <c r="CK38" s="47" t="str">
        <f t="shared" si="52"/>
        <v>Ohio</v>
      </c>
      <c r="CL38" s="47" t="s">
        <v>994</v>
      </c>
      <c r="CM38" s="47">
        <f t="shared" si="53"/>
        <v>18</v>
      </c>
      <c r="CN38" s="48">
        <f>RANK(R38,(L38:Q38,R38:Y38,AD38:AW38))</f>
        <v>3</v>
      </c>
      <c r="CO38" s="48">
        <f>RANK(T38,(L38:Q38,R38:Y38,AD38:AW38))</f>
        <v>4</v>
      </c>
      <c r="CP38" s="48">
        <f>RANK(X38,(L38:Q38,R38:Y38,AD38:AW38))</f>
        <v>15</v>
      </c>
      <c r="CQ38" s="48">
        <f>RANK(V38,(L38:Q38,R38:Y38,AD38:AW38))</f>
        <v>15</v>
      </c>
      <c r="CS38" s="47">
        <v>39</v>
      </c>
      <c r="CU38" s="50">
        <f>County!BS2216</f>
        <v>0</v>
      </c>
      <c r="CW38" s="47">
        <f t="shared" si="54"/>
        <v>18</v>
      </c>
      <c r="CX38" s="47">
        <v>0</v>
      </c>
    </row>
    <row r="39" spans="1:102" s="34" customFormat="1">
      <c r="A39" s="34" t="s">
        <v>1271</v>
      </c>
      <c r="B39" s="34">
        <v>7</v>
      </c>
      <c r="C39" s="37">
        <f t="shared" si="41"/>
        <v>1560699</v>
      </c>
      <c r="D39" s="36"/>
      <c r="E39" s="36">
        <v>7</v>
      </c>
      <c r="F39" s="36"/>
      <c r="G39" s="82">
        <f t="shared" si="45"/>
        <v>2</v>
      </c>
      <c r="H39" s="82">
        <f t="shared" si="46"/>
        <v>1</v>
      </c>
      <c r="I39" s="82">
        <f t="shared" si="47"/>
        <v>6</v>
      </c>
      <c r="J39" s="1">
        <f t="shared" si="42"/>
        <v>516390</v>
      </c>
      <c r="K39" s="38">
        <f t="shared" si="43"/>
        <v>0.33087097512076319</v>
      </c>
      <c r="L39" s="37">
        <f>County!N2295</f>
        <v>503890</v>
      </c>
      <c r="M39" s="38">
        <f t="shared" si="44"/>
        <v>0.32286174335986634</v>
      </c>
      <c r="N39" s="73">
        <f>County!O2295</f>
        <v>1020280</v>
      </c>
      <c r="O39" s="74">
        <f t="shared" si="3"/>
        <v>0.65373271848062953</v>
      </c>
      <c r="P39" s="73">
        <f>County!P2295</f>
        <v>2547</v>
      </c>
      <c r="Q39" s="74">
        <f t="shared" si="4"/>
        <v>1.6319610636003482E-3</v>
      </c>
      <c r="R39" s="73">
        <f>County!Q2295</f>
        <v>24731</v>
      </c>
      <c r="S39" s="74">
        <f t="shared" si="5"/>
        <v>1.584610485429926E-2</v>
      </c>
      <c r="T39" s="73">
        <f>County!R2295</f>
        <v>0</v>
      </c>
      <c r="U39" s="74">
        <f t="shared" si="6"/>
        <v>0</v>
      </c>
      <c r="V39" s="73">
        <f>County!S2295</f>
        <v>0</v>
      </c>
      <c r="W39" s="74">
        <f t="shared" si="7"/>
        <v>0</v>
      </c>
      <c r="X39" s="73">
        <f>County!T2295</f>
        <v>0</v>
      </c>
      <c r="Y39" s="74">
        <f t="shared" si="8"/>
        <v>0</v>
      </c>
      <c r="Z39" s="73">
        <f>County!U2295</f>
        <v>5597</v>
      </c>
      <c r="AA39" s="74">
        <f t="shared" si="9"/>
        <v>3.5862136132591869E-3</v>
      </c>
      <c r="AB39" s="73">
        <f>County!V2295</f>
        <v>0</v>
      </c>
      <c r="AC39" s="74">
        <f t="shared" si="10"/>
        <v>0</v>
      </c>
      <c r="AD39" s="73">
        <f>County!W2295</f>
        <v>0</v>
      </c>
      <c r="AE39" s="74">
        <f t="shared" si="11"/>
        <v>0</v>
      </c>
      <c r="AF39" s="73">
        <f>County!X2295</f>
        <v>0</v>
      </c>
      <c r="AG39" s="74">
        <f t="shared" si="12"/>
        <v>0</v>
      </c>
      <c r="AH39" s="37">
        <f>County!Y2295</f>
        <v>0</v>
      </c>
      <c r="AI39" s="38">
        <f t="shared" si="13"/>
        <v>0</v>
      </c>
      <c r="AJ39" s="37">
        <f>County!Z2295</f>
        <v>0</v>
      </c>
      <c r="AK39" s="38">
        <f t="shared" si="14"/>
        <v>0</v>
      </c>
      <c r="AL39" s="37">
        <f>County!AA2295</f>
        <v>0</v>
      </c>
      <c r="AM39" s="38">
        <f t="shared" si="15"/>
        <v>0</v>
      </c>
      <c r="AN39" s="37">
        <f>County!AB2295</f>
        <v>0</v>
      </c>
      <c r="AO39" s="38">
        <f t="shared" si="16"/>
        <v>0</v>
      </c>
      <c r="AP39" s="37">
        <f>County!AC2295</f>
        <v>0</v>
      </c>
      <c r="AQ39" s="38">
        <f t="shared" si="17"/>
        <v>0</v>
      </c>
      <c r="AR39" s="37">
        <f>County!AD2295</f>
        <v>0</v>
      </c>
      <c r="AS39" s="38">
        <f t="shared" si="18"/>
        <v>0</v>
      </c>
      <c r="AT39" s="37">
        <f>County!AE2295</f>
        <v>0</v>
      </c>
      <c r="AU39" s="38">
        <f t="shared" si="19"/>
        <v>0</v>
      </c>
      <c r="AV39" s="37">
        <f>County!AF2295</f>
        <v>0</v>
      </c>
      <c r="AW39" s="38">
        <f t="shared" si="20"/>
        <v>0</v>
      </c>
      <c r="AX39" s="37">
        <f>County!AG2295</f>
        <v>0</v>
      </c>
      <c r="AY39" s="38">
        <f t="shared" si="20"/>
        <v>0</v>
      </c>
      <c r="AZ39" s="37">
        <f>County!AH2295</f>
        <v>0</v>
      </c>
      <c r="BA39" s="38">
        <f t="shared" si="48"/>
        <v>0</v>
      </c>
      <c r="BB39" s="37">
        <f>County!AI2295</f>
        <v>0</v>
      </c>
      <c r="BC39" s="38">
        <f t="shared" si="49"/>
        <v>0</v>
      </c>
      <c r="BD39" s="37">
        <f>County!AJ2295</f>
        <v>0</v>
      </c>
      <c r="BE39" s="38">
        <f t="shared" si="49"/>
        <v>0</v>
      </c>
      <c r="BF39" s="37">
        <f>County!AK2295</f>
        <v>0</v>
      </c>
      <c r="BG39" s="38">
        <f t="shared" si="50"/>
        <v>0</v>
      </c>
      <c r="BH39" s="37">
        <f>County!AL2295</f>
        <v>0</v>
      </c>
      <c r="BI39" s="38">
        <f t="shared" si="51"/>
        <v>0</v>
      </c>
      <c r="BJ39" s="37">
        <f>County!AM2295</f>
        <v>0</v>
      </c>
      <c r="BK39" s="38">
        <f t="shared" si="25"/>
        <v>0</v>
      </c>
      <c r="BL39" s="37">
        <f>County!AN2295</f>
        <v>0</v>
      </c>
      <c r="BM39" s="38">
        <f t="shared" si="26"/>
        <v>0</v>
      </c>
      <c r="BN39" s="37">
        <f>County!AO2295</f>
        <v>0</v>
      </c>
      <c r="BO39" s="38">
        <f t="shared" si="27"/>
        <v>0</v>
      </c>
      <c r="BP39" s="37">
        <f>County!AP2295</f>
        <v>0</v>
      </c>
      <c r="BQ39" s="38">
        <f t="shared" si="28"/>
        <v>0</v>
      </c>
      <c r="BR39" s="37">
        <f>County!AQ2295</f>
        <v>0</v>
      </c>
      <c r="BS39" s="38">
        <f t="shared" si="29"/>
        <v>0</v>
      </c>
      <c r="BT39" s="37">
        <f>County!AR2295</f>
        <v>0</v>
      </c>
      <c r="BU39" s="38">
        <f t="shared" si="30"/>
        <v>0</v>
      </c>
      <c r="BV39" s="37">
        <f>County!AS2295</f>
        <v>0</v>
      </c>
      <c r="BW39" s="38">
        <f t="shared" si="31"/>
        <v>0</v>
      </c>
      <c r="BX39" s="37">
        <f>County!AT2295</f>
        <v>0</v>
      </c>
      <c r="BY39" s="38">
        <f t="shared" si="32"/>
        <v>0</v>
      </c>
      <c r="BZ39" s="37">
        <f>County!AU2295</f>
        <v>3654</v>
      </c>
      <c r="CA39" s="38">
        <f t="shared" si="33"/>
        <v>2.3412586283453759E-3</v>
      </c>
      <c r="CB39" s="37">
        <f>County!AV2295</f>
        <v>0</v>
      </c>
      <c r="CC39" s="38">
        <f t="shared" si="34"/>
        <v>0</v>
      </c>
      <c r="CD39" s="37">
        <f>County!AW2295</f>
        <v>0</v>
      </c>
      <c r="CE39" s="38">
        <f t="shared" si="35"/>
        <v>0</v>
      </c>
      <c r="CF39" s="37">
        <f>County!AX2295</f>
        <v>0</v>
      </c>
      <c r="CG39" s="38">
        <f t="shared" si="36"/>
        <v>0</v>
      </c>
      <c r="CH39" s="37">
        <f>County!AY2295</f>
        <v>0</v>
      </c>
      <c r="CI39" s="38">
        <f t="shared" si="37"/>
        <v>0</v>
      </c>
      <c r="CJ39" s="59"/>
      <c r="CK39" s="34" t="str">
        <f t="shared" si="52"/>
        <v>Oklahoma</v>
      </c>
      <c r="CL39" s="34" t="s">
        <v>2269</v>
      </c>
      <c r="CM39" s="34">
        <f t="shared" si="53"/>
        <v>7</v>
      </c>
      <c r="CN39" s="35">
        <f>RANK(R39,(L39:Q39,R39:Y39,AD39:AW39))</f>
        <v>3</v>
      </c>
      <c r="CO39" s="35">
        <f>RANK(T39,(L39:Q39,R39:Y39,AD39:AW39))</f>
        <v>9</v>
      </c>
      <c r="CP39" s="35">
        <f>RANK(X39,(L39:Q39,R39:Y39,AD39:AW39))</f>
        <v>9</v>
      </c>
      <c r="CQ39" s="35">
        <f>RANK(V39,(L39:Q39,R39:Y39,AD39:AW39))</f>
        <v>9</v>
      </c>
      <c r="CS39" s="34">
        <v>40</v>
      </c>
      <c r="CU39" s="37">
        <f>County!BS2295</f>
        <v>0</v>
      </c>
      <c r="CW39" s="34">
        <f t="shared" si="54"/>
        <v>7</v>
      </c>
      <c r="CX39" s="34">
        <v>0</v>
      </c>
    </row>
    <row r="40" spans="1:102" s="47" customFormat="1">
      <c r="A40" s="47" t="s">
        <v>554</v>
      </c>
      <c r="B40" s="47">
        <v>7</v>
      </c>
      <c r="C40" s="50">
        <f t="shared" si="41"/>
        <v>2374144</v>
      </c>
      <c r="D40" s="49">
        <v>7</v>
      </c>
      <c r="E40" s="49"/>
      <c r="F40" s="49"/>
      <c r="G40" s="81">
        <f t="shared" si="45"/>
        <v>1</v>
      </c>
      <c r="H40" s="81">
        <f t="shared" si="46"/>
        <v>2</v>
      </c>
      <c r="I40" s="81" t="str">
        <f t="shared" si="47"/>
        <v>-</v>
      </c>
      <c r="J40" s="50">
        <f t="shared" si="42"/>
        <v>381935</v>
      </c>
      <c r="K40" s="51">
        <f t="shared" si="43"/>
        <v>0.16087271875673928</v>
      </c>
      <c r="L40" s="50">
        <f>County!N2333</f>
        <v>1340383</v>
      </c>
      <c r="M40" s="51">
        <f t="shared" si="44"/>
        <v>0.56457527428833298</v>
      </c>
      <c r="N40" s="72">
        <f>County!O2333</f>
        <v>958448</v>
      </c>
      <c r="O40" s="103">
        <f t="shared" si="3"/>
        <v>0.40370255553159368</v>
      </c>
      <c r="P40" s="72">
        <f>County!P2333</f>
        <v>0</v>
      </c>
      <c r="Q40" s="103">
        <f t="shared" si="4"/>
        <v>0</v>
      </c>
      <c r="R40" s="72">
        <f>County!Q2333</f>
        <v>41582</v>
      </c>
      <c r="S40" s="103">
        <f t="shared" si="5"/>
        <v>1.7514523129178349E-2</v>
      </c>
      <c r="T40" s="72">
        <f>County!R2333</f>
        <v>11832</v>
      </c>
      <c r="U40" s="103">
        <f t="shared" si="6"/>
        <v>4.983690963985335E-3</v>
      </c>
      <c r="V40" s="72">
        <f>County!S2333</f>
        <v>0</v>
      </c>
      <c r="W40" s="103">
        <f t="shared" si="7"/>
        <v>0</v>
      </c>
      <c r="X40" s="72">
        <f>County!T2333</f>
        <v>0</v>
      </c>
      <c r="Y40" s="103">
        <f t="shared" si="8"/>
        <v>0</v>
      </c>
      <c r="Z40" s="72">
        <f>County!U2333</f>
        <v>0</v>
      </c>
      <c r="AA40" s="103">
        <f t="shared" si="9"/>
        <v>0</v>
      </c>
      <c r="AB40" s="72">
        <f>County!V2333</f>
        <v>0</v>
      </c>
      <c r="AC40" s="103">
        <f t="shared" si="10"/>
        <v>0</v>
      </c>
      <c r="AD40" s="72">
        <f>County!W2333</f>
        <v>16912</v>
      </c>
      <c r="AE40" s="103">
        <f t="shared" si="11"/>
        <v>7.1234095320250159E-3</v>
      </c>
      <c r="AF40" s="72">
        <f>County!X2333</f>
        <v>0</v>
      </c>
      <c r="AG40" s="103">
        <f t="shared" si="12"/>
        <v>0</v>
      </c>
      <c r="AH40" s="50">
        <f>County!Y2333</f>
        <v>0</v>
      </c>
      <c r="AI40" s="51">
        <f t="shared" si="13"/>
        <v>0</v>
      </c>
      <c r="AJ40" s="50">
        <f>County!Z2333</f>
        <v>0</v>
      </c>
      <c r="AK40" s="51">
        <f t="shared" si="14"/>
        <v>0</v>
      </c>
      <c r="AL40" s="50">
        <f>County!AA2333</f>
        <v>0</v>
      </c>
      <c r="AM40" s="51">
        <f t="shared" si="15"/>
        <v>0</v>
      </c>
      <c r="AN40" s="50">
        <f>County!AB2333</f>
        <v>0</v>
      </c>
      <c r="AO40" s="51">
        <f t="shared" si="16"/>
        <v>0</v>
      </c>
      <c r="AP40" s="50">
        <f>County!AC2333</f>
        <v>0</v>
      </c>
      <c r="AQ40" s="51">
        <f t="shared" si="17"/>
        <v>0</v>
      </c>
      <c r="AR40" s="50">
        <f>County!AD2333</f>
        <v>0</v>
      </c>
      <c r="AS40" s="51">
        <f t="shared" si="18"/>
        <v>0</v>
      </c>
      <c r="AT40" s="50">
        <f>County!AE2333</f>
        <v>0</v>
      </c>
      <c r="AU40" s="51">
        <f t="shared" si="19"/>
        <v>0</v>
      </c>
      <c r="AV40" s="50">
        <f>County!AF2333</f>
        <v>4987</v>
      </c>
      <c r="AW40" s="51">
        <f t="shared" si="20"/>
        <v>2.1005465548846235E-3</v>
      </c>
      <c r="AX40" s="50">
        <f>County!AG2333</f>
        <v>0</v>
      </c>
      <c r="AY40" s="51">
        <f t="shared" si="20"/>
        <v>0</v>
      </c>
      <c r="AZ40" s="50">
        <f>County!AH2333</f>
        <v>0</v>
      </c>
      <c r="BA40" s="51">
        <f t="shared" si="48"/>
        <v>0</v>
      </c>
      <c r="BB40" s="50">
        <f>County!AI2333</f>
        <v>0</v>
      </c>
      <c r="BC40" s="51">
        <f t="shared" si="49"/>
        <v>0</v>
      </c>
      <c r="BD40" s="50">
        <f>County!AJ2333</f>
        <v>0</v>
      </c>
      <c r="BE40" s="51">
        <f t="shared" si="49"/>
        <v>0</v>
      </c>
      <c r="BF40" s="50">
        <f>County!AK2333</f>
        <v>0</v>
      </c>
      <c r="BG40" s="51">
        <f t="shared" si="50"/>
        <v>0</v>
      </c>
      <c r="BH40" s="50">
        <f>County!AL2333</f>
        <v>0</v>
      </c>
      <c r="BI40" s="51">
        <f t="shared" si="51"/>
        <v>0</v>
      </c>
      <c r="BJ40" s="50">
        <f>County!AM2333</f>
        <v>0</v>
      </c>
      <c r="BK40" s="51">
        <f t="shared" si="25"/>
        <v>0</v>
      </c>
      <c r="BL40" s="50">
        <f>County!AN2333</f>
        <v>0</v>
      </c>
      <c r="BM40" s="51">
        <f t="shared" si="26"/>
        <v>0</v>
      </c>
      <c r="BN40" s="50">
        <f>County!AO2333</f>
        <v>0</v>
      </c>
      <c r="BO40" s="51">
        <f t="shared" si="27"/>
        <v>0</v>
      </c>
      <c r="BP40" s="50">
        <f>County!AP2333</f>
        <v>0</v>
      </c>
      <c r="BQ40" s="51">
        <f t="shared" si="28"/>
        <v>0</v>
      </c>
      <c r="BR40" s="50">
        <f>County!AQ2333</f>
        <v>0</v>
      </c>
      <c r="BS40" s="51">
        <f t="shared" si="29"/>
        <v>0</v>
      </c>
      <c r="BT40" s="50">
        <f>County!AR2333</f>
        <v>0</v>
      </c>
      <c r="BU40" s="51">
        <f t="shared" si="30"/>
        <v>0</v>
      </c>
      <c r="BV40" s="50">
        <f>County!AS2333</f>
        <v>0</v>
      </c>
      <c r="BW40" s="51">
        <f t="shared" si="31"/>
        <v>0</v>
      </c>
      <c r="BX40" s="50">
        <f>County!AT2333</f>
        <v>0</v>
      </c>
      <c r="BY40" s="51">
        <f t="shared" si="32"/>
        <v>0</v>
      </c>
      <c r="BZ40" s="50">
        <f>County!AU2333</f>
        <v>0</v>
      </c>
      <c r="CA40" s="51">
        <f t="shared" si="33"/>
        <v>0</v>
      </c>
      <c r="CB40" s="50">
        <f>County!AV2333</f>
        <v>0</v>
      </c>
      <c r="CC40" s="51">
        <f t="shared" si="34"/>
        <v>0</v>
      </c>
      <c r="CD40" s="50">
        <f>County!AW2333</f>
        <v>0</v>
      </c>
      <c r="CE40" s="51">
        <f t="shared" si="35"/>
        <v>0</v>
      </c>
      <c r="CF40" s="50">
        <f>County!AX2333</f>
        <v>0</v>
      </c>
      <c r="CG40" s="51">
        <f t="shared" si="36"/>
        <v>0</v>
      </c>
      <c r="CH40" s="50">
        <f>County!AY2333</f>
        <v>0</v>
      </c>
      <c r="CI40" s="51">
        <f t="shared" si="37"/>
        <v>0</v>
      </c>
      <c r="CJ40" s="58"/>
      <c r="CK40" s="47" t="str">
        <f t="shared" si="52"/>
        <v>Oregon</v>
      </c>
      <c r="CL40" s="47" t="s">
        <v>2270</v>
      </c>
      <c r="CM40" s="47">
        <f t="shared" si="53"/>
        <v>7</v>
      </c>
      <c r="CN40" s="48">
        <f>RANK(R40,(L40:Q40,R40:Y40,AD40:AW40))</f>
        <v>3</v>
      </c>
      <c r="CO40" s="48">
        <f>RANK(T40,(L40:Q40,R40:Y40,AD40:AW40))</f>
        <v>5</v>
      </c>
      <c r="CP40" s="48">
        <f>RANK(X40,(L40:Q40,R40:Y40,AD40:AW40))</f>
        <v>13</v>
      </c>
      <c r="CQ40" s="48">
        <f>RANK(V40,(L40:Q40,R40:Y40,AD40:AW40))</f>
        <v>13</v>
      </c>
      <c r="CS40" s="47">
        <v>41</v>
      </c>
      <c r="CU40" s="50">
        <f>County!BS2333</f>
        <v>0</v>
      </c>
      <c r="CW40" s="47">
        <f t="shared" si="54"/>
        <v>7</v>
      </c>
      <c r="CX40" s="47">
        <v>0</v>
      </c>
    </row>
    <row r="41" spans="1:102" s="34" customFormat="1">
      <c r="A41" s="34" t="s">
        <v>1018</v>
      </c>
      <c r="B41" s="34">
        <v>20</v>
      </c>
      <c r="C41" s="37">
        <f t="shared" si="41"/>
        <v>6938119</v>
      </c>
      <c r="D41" s="36">
        <v>20</v>
      </c>
      <c r="E41" s="36"/>
      <c r="F41" s="36"/>
      <c r="G41" s="82">
        <f t="shared" si="45"/>
        <v>1</v>
      </c>
      <c r="H41" s="82">
        <f t="shared" si="46"/>
        <v>2</v>
      </c>
      <c r="I41" s="82">
        <f t="shared" si="47"/>
        <v>8</v>
      </c>
      <c r="J41" s="1">
        <f t="shared" si="42"/>
        <v>82147</v>
      </c>
      <c r="K41" s="38">
        <f t="shared" si="43"/>
        <v>1.1839952586572815E-2</v>
      </c>
      <c r="L41" s="37">
        <f>County!N2402</f>
        <v>3461053</v>
      </c>
      <c r="M41" s="38">
        <f t="shared" si="44"/>
        <v>0.49884601287467106</v>
      </c>
      <c r="N41" s="73">
        <f>County!O2402</f>
        <v>3378906</v>
      </c>
      <c r="O41" s="74">
        <f t="shared" si="3"/>
        <v>0.48700606028809829</v>
      </c>
      <c r="P41" s="73">
        <f>County!P2402</f>
        <v>1</v>
      </c>
      <c r="Q41" s="74">
        <f t="shared" si="4"/>
        <v>1.4413128399786744E-7</v>
      </c>
      <c r="R41" s="73">
        <f>County!Q2402</f>
        <v>79437</v>
      </c>
      <c r="S41" s="74">
        <f t="shared" si="5"/>
        <v>1.1449356806938595E-2</v>
      </c>
      <c r="T41" s="73">
        <f>County!R2402</f>
        <v>61</v>
      </c>
      <c r="U41" s="74">
        <f t="shared" si="6"/>
        <v>8.7920083238699135E-6</v>
      </c>
      <c r="V41" s="73">
        <f>County!S2402</f>
        <v>0</v>
      </c>
      <c r="W41" s="74">
        <f t="shared" si="7"/>
        <v>0</v>
      </c>
      <c r="X41" s="73">
        <f>County!T2402</f>
        <v>0</v>
      </c>
      <c r="Y41" s="74">
        <f t="shared" si="8"/>
        <v>0</v>
      </c>
      <c r="Z41" s="73">
        <f>County!U2402</f>
        <v>0</v>
      </c>
      <c r="AA41" s="74">
        <f t="shared" si="9"/>
        <v>0</v>
      </c>
      <c r="AB41" s="73">
        <f>County!V2402</f>
        <v>0</v>
      </c>
      <c r="AC41" s="74">
        <f t="shared" si="10"/>
        <v>0</v>
      </c>
      <c r="AD41" s="73">
        <f>County!W2402</f>
        <v>18645</v>
      </c>
      <c r="AE41" s="74">
        <f t="shared" si="11"/>
        <v>2.6873277901402382E-3</v>
      </c>
      <c r="AF41" s="73">
        <f>County!X2402</f>
        <v>0</v>
      </c>
      <c r="AG41" s="74">
        <f t="shared" si="12"/>
        <v>0</v>
      </c>
      <c r="AH41" s="37">
        <f>County!Y2402</f>
        <v>0</v>
      </c>
      <c r="AI41" s="38">
        <f t="shared" si="13"/>
        <v>0</v>
      </c>
      <c r="AJ41" s="37">
        <f>County!Z2402</f>
        <v>14</v>
      </c>
      <c r="AK41" s="38">
        <f t="shared" si="14"/>
        <v>2.0178379759701439E-6</v>
      </c>
      <c r="AL41" s="37">
        <f>County!AA2402</f>
        <v>0</v>
      </c>
      <c r="AM41" s="38">
        <f t="shared" si="15"/>
        <v>0</v>
      </c>
      <c r="AN41" s="37">
        <f>County!AB2402</f>
        <v>0</v>
      </c>
      <c r="AO41" s="38">
        <f t="shared" si="16"/>
        <v>0</v>
      </c>
      <c r="AP41" s="37">
        <f>County!AC2402</f>
        <v>0</v>
      </c>
      <c r="AQ41" s="38">
        <f t="shared" si="17"/>
        <v>0</v>
      </c>
      <c r="AR41" s="37">
        <f>County!AD2402</f>
        <v>0</v>
      </c>
      <c r="AS41" s="38">
        <f t="shared" si="18"/>
        <v>0</v>
      </c>
      <c r="AT41" s="37">
        <f>County!AE2402</f>
        <v>0</v>
      </c>
      <c r="AU41" s="38">
        <f t="shared" si="19"/>
        <v>0</v>
      </c>
      <c r="AV41" s="37">
        <f>County!AF2402</f>
        <v>0</v>
      </c>
      <c r="AW41" s="38">
        <f t="shared" si="20"/>
        <v>0</v>
      </c>
      <c r="AX41" s="37">
        <f>County!AG2402</f>
        <v>0</v>
      </c>
      <c r="AY41" s="38">
        <f t="shared" si="20"/>
        <v>0</v>
      </c>
      <c r="AZ41" s="37">
        <f>County!AH2402</f>
        <v>0</v>
      </c>
      <c r="BA41" s="38">
        <f t="shared" si="48"/>
        <v>0</v>
      </c>
      <c r="BB41" s="37">
        <f>County!AI2402</f>
        <v>0</v>
      </c>
      <c r="BC41" s="38">
        <f t="shared" si="49"/>
        <v>0</v>
      </c>
      <c r="BD41" s="37">
        <f>County!AJ2402</f>
        <v>0</v>
      </c>
      <c r="BE41" s="38">
        <f t="shared" si="49"/>
        <v>0</v>
      </c>
      <c r="BF41" s="37">
        <f>County!AK2402</f>
        <v>0</v>
      </c>
      <c r="BG41" s="38">
        <f t="shared" si="50"/>
        <v>0</v>
      </c>
      <c r="BH41" s="37">
        <f>County!AL2402</f>
        <v>0</v>
      </c>
      <c r="BI41" s="38">
        <f t="shared" si="51"/>
        <v>0</v>
      </c>
      <c r="BJ41" s="37">
        <f>County!AM2402</f>
        <v>0</v>
      </c>
      <c r="BK41" s="38">
        <f t="shared" si="25"/>
        <v>0</v>
      </c>
      <c r="BL41" s="37">
        <f>County!AN2402</f>
        <v>0</v>
      </c>
      <c r="BM41" s="38">
        <f t="shared" si="26"/>
        <v>0</v>
      </c>
      <c r="BN41" s="37">
        <f>County!AO2402</f>
        <v>0</v>
      </c>
      <c r="BO41" s="38">
        <f t="shared" si="27"/>
        <v>0</v>
      </c>
      <c r="BP41" s="37">
        <f>County!AP2402</f>
        <v>0</v>
      </c>
      <c r="BQ41" s="38">
        <f t="shared" si="28"/>
        <v>0</v>
      </c>
      <c r="BR41" s="37">
        <f>County!AQ2402</f>
        <v>0</v>
      </c>
      <c r="BS41" s="38">
        <f t="shared" si="29"/>
        <v>0</v>
      </c>
      <c r="BT41" s="37">
        <f>County!AR2402</f>
        <v>0</v>
      </c>
      <c r="BU41" s="38">
        <f t="shared" si="30"/>
        <v>0</v>
      </c>
      <c r="BV41" s="37">
        <f>County!AS2402</f>
        <v>0</v>
      </c>
      <c r="BW41" s="38">
        <f t="shared" si="31"/>
        <v>0</v>
      </c>
      <c r="BX41" s="37">
        <f>County!AT2402</f>
        <v>0</v>
      </c>
      <c r="BY41" s="38">
        <f t="shared" si="32"/>
        <v>0</v>
      </c>
      <c r="BZ41" s="37">
        <f>County!AU2402</f>
        <v>2</v>
      </c>
      <c r="CA41" s="38">
        <f t="shared" si="33"/>
        <v>2.8826256799573488E-7</v>
      </c>
      <c r="CB41" s="37">
        <f>County!AV2402</f>
        <v>0</v>
      </c>
      <c r="CC41" s="38">
        <f t="shared" si="34"/>
        <v>0</v>
      </c>
      <c r="CD41" s="37">
        <f>County!AW2402</f>
        <v>0</v>
      </c>
      <c r="CE41" s="38">
        <f t="shared" si="35"/>
        <v>0</v>
      </c>
      <c r="CF41" s="37">
        <f>County!AX2402</f>
        <v>0</v>
      </c>
      <c r="CG41" s="38">
        <f t="shared" si="36"/>
        <v>0</v>
      </c>
      <c r="CH41" s="37">
        <f>County!AY2402</f>
        <v>0</v>
      </c>
      <c r="CI41" s="38">
        <f t="shared" si="37"/>
        <v>0</v>
      </c>
      <c r="CJ41" s="59"/>
      <c r="CK41" s="34" t="str">
        <f t="shared" si="52"/>
        <v>Pennsylvania</v>
      </c>
      <c r="CL41" s="34" t="s">
        <v>1019</v>
      </c>
      <c r="CM41" s="34">
        <f t="shared" si="53"/>
        <v>20</v>
      </c>
      <c r="CN41" s="35">
        <f>RANK(R41,(L41:Q41,R41:Y41,AD41:AW41))</f>
        <v>3</v>
      </c>
      <c r="CO41" s="35">
        <f>RANK(T41,(L41:Q41,R41:Y41,AD41:AW41))</f>
        <v>5</v>
      </c>
      <c r="CP41" s="35">
        <f>RANK(X41,(L41:Q41,R41:Y41,AD41:AW41))</f>
        <v>15</v>
      </c>
      <c r="CQ41" s="35">
        <f>RANK(V41,(L41:Q41,R41:Y41,AD41:AW41))</f>
        <v>15</v>
      </c>
      <c r="CS41" s="34">
        <v>42</v>
      </c>
      <c r="CU41" s="37">
        <f>County!BS2402</f>
        <v>0</v>
      </c>
      <c r="CW41" s="34">
        <f t="shared" si="54"/>
        <v>20</v>
      </c>
      <c r="CX41" s="34">
        <v>0</v>
      </c>
    </row>
    <row r="42" spans="1:102" s="47" customFormat="1">
      <c r="A42" s="47" t="s">
        <v>1113</v>
      </c>
      <c r="B42" s="47">
        <v>4</v>
      </c>
      <c r="C42" s="50">
        <f t="shared" si="41"/>
        <v>516383</v>
      </c>
      <c r="D42" s="49">
        <v>4</v>
      </c>
      <c r="E42" s="49"/>
      <c r="F42" s="49"/>
      <c r="G42" s="81">
        <f t="shared" si="45"/>
        <v>1</v>
      </c>
      <c r="H42" s="81">
        <f t="shared" si="46"/>
        <v>2</v>
      </c>
      <c r="I42" s="81" t="str">
        <f t="shared" si="47"/>
        <v>-</v>
      </c>
      <c r="J42" s="50">
        <f t="shared" si="42"/>
        <v>106373</v>
      </c>
      <c r="K42" s="51">
        <f t="shared" si="43"/>
        <v>0.20599632443360838</v>
      </c>
      <c r="L42" s="50">
        <f>County!N2410</f>
        <v>306210</v>
      </c>
      <c r="M42" s="51">
        <f t="shared" si="44"/>
        <v>0.59299008681540644</v>
      </c>
      <c r="N42" s="72">
        <f>County!O2410</f>
        <v>199837</v>
      </c>
      <c r="O42" s="103">
        <f t="shared" si="3"/>
        <v>0.386993762381798</v>
      </c>
      <c r="P42" s="72">
        <f>County!P2410</f>
        <v>0</v>
      </c>
      <c r="Q42" s="103">
        <f t="shared" si="4"/>
        <v>0</v>
      </c>
      <c r="R42" s="72">
        <f>County!Q2410</f>
        <v>5047</v>
      </c>
      <c r="S42" s="103">
        <f t="shared" si="5"/>
        <v>9.7737532025647632E-3</v>
      </c>
      <c r="T42" s="72">
        <f>County!R2410</f>
        <v>0</v>
      </c>
      <c r="U42" s="103">
        <f t="shared" si="6"/>
        <v>0</v>
      </c>
      <c r="V42" s="72">
        <f>County!S2410</f>
        <v>0</v>
      </c>
      <c r="W42" s="103">
        <f t="shared" si="7"/>
        <v>0</v>
      </c>
      <c r="X42" s="72">
        <f>County!T2410</f>
        <v>923</v>
      </c>
      <c r="Y42" s="103">
        <f t="shared" si="8"/>
        <v>1.7874329712635776E-3</v>
      </c>
      <c r="Z42" s="72">
        <f>County!U2410</f>
        <v>0</v>
      </c>
      <c r="AA42" s="103">
        <f t="shared" si="9"/>
        <v>0</v>
      </c>
      <c r="AB42" s="72">
        <f>County!V2410</f>
        <v>843</v>
      </c>
      <c r="AC42" s="103">
        <f t="shared" si="10"/>
        <v>1.6325092034400824E-3</v>
      </c>
      <c r="AD42" s="72">
        <f>County!W2410</f>
        <v>2756</v>
      </c>
      <c r="AE42" s="103">
        <f t="shared" si="11"/>
        <v>5.3371238015194151E-3</v>
      </c>
      <c r="AF42" s="72">
        <f>County!X2410</f>
        <v>0</v>
      </c>
      <c r="AG42" s="103">
        <f t="shared" si="12"/>
        <v>0</v>
      </c>
      <c r="AH42" s="50">
        <f>County!Y2410</f>
        <v>0</v>
      </c>
      <c r="AI42" s="51">
        <f t="shared" si="13"/>
        <v>0</v>
      </c>
      <c r="AJ42" s="50">
        <f>County!Z2410</f>
        <v>767</v>
      </c>
      <c r="AK42" s="51">
        <f t="shared" si="14"/>
        <v>1.4853316240077616E-3</v>
      </c>
      <c r="AL42" s="50">
        <f>County!AA2410</f>
        <v>0</v>
      </c>
      <c r="AM42" s="51">
        <f t="shared" si="15"/>
        <v>0</v>
      </c>
      <c r="AN42" s="50">
        <f>County!AB2410</f>
        <v>0</v>
      </c>
      <c r="AO42" s="51">
        <f t="shared" si="16"/>
        <v>0</v>
      </c>
      <c r="AP42" s="50">
        <f>County!AC2410</f>
        <v>0</v>
      </c>
      <c r="AQ42" s="51">
        <f t="shared" si="17"/>
        <v>0</v>
      </c>
      <c r="AR42" s="50">
        <f>County!AD2410</f>
        <v>0</v>
      </c>
      <c r="AS42" s="51">
        <f t="shared" si="18"/>
        <v>0</v>
      </c>
      <c r="AT42" s="50">
        <f>County!AE2410</f>
        <v>0</v>
      </c>
      <c r="AU42" s="51">
        <f t="shared" si="19"/>
        <v>0</v>
      </c>
      <c r="AV42" s="50">
        <f>County!AF2410</f>
        <v>0</v>
      </c>
      <c r="AW42" s="51">
        <f t="shared" si="20"/>
        <v>0</v>
      </c>
      <c r="AX42" s="50">
        <f>County!AG2410</f>
        <v>0</v>
      </c>
      <c r="AY42" s="51">
        <f t="shared" si="20"/>
        <v>0</v>
      </c>
      <c r="AZ42" s="50">
        <f>County!AH2410</f>
        <v>0</v>
      </c>
      <c r="BA42" s="51">
        <f t="shared" si="48"/>
        <v>0</v>
      </c>
      <c r="BB42" s="50">
        <f>County!AI2410</f>
        <v>0</v>
      </c>
      <c r="BC42" s="51">
        <f t="shared" si="49"/>
        <v>0</v>
      </c>
      <c r="BD42" s="50">
        <f>County!AJ2410</f>
        <v>0</v>
      </c>
      <c r="BE42" s="51">
        <f t="shared" si="49"/>
        <v>0</v>
      </c>
      <c r="BF42" s="50">
        <f>County!AK2410</f>
        <v>0</v>
      </c>
      <c r="BG42" s="51">
        <f t="shared" si="50"/>
        <v>0</v>
      </c>
      <c r="BH42" s="50">
        <f>County!AL2410</f>
        <v>0</v>
      </c>
      <c r="BI42" s="51">
        <f t="shared" si="51"/>
        <v>0</v>
      </c>
      <c r="BJ42" s="50">
        <f>County!AM2410</f>
        <v>0</v>
      </c>
      <c r="BK42" s="51">
        <f t="shared" si="25"/>
        <v>0</v>
      </c>
      <c r="BL42" s="50">
        <f>County!AN2410</f>
        <v>0</v>
      </c>
      <c r="BM42" s="51">
        <f t="shared" si="26"/>
        <v>0</v>
      </c>
      <c r="BN42" s="50">
        <f>County!AO2410</f>
        <v>0</v>
      </c>
      <c r="BO42" s="51">
        <f t="shared" si="27"/>
        <v>0</v>
      </c>
      <c r="BP42" s="50">
        <f>County!AP2410</f>
        <v>0</v>
      </c>
      <c r="BQ42" s="51">
        <f t="shared" si="28"/>
        <v>0</v>
      </c>
      <c r="BR42" s="50">
        <f>County!AQ2410</f>
        <v>0</v>
      </c>
      <c r="BS42" s="51">
        <f t="shared" si="29"/>
        <v>0</v>
      </c>
      <c r="BT42" s="50">
        <f>County!AR2410</f>
        <v>0</v>
      </c>
      <c r="BU42" s="51">
        <f t="shared" si="30"/>
        <v>0</v>
      </c>
      <c r="BV42" s="50">
        <f>County!AS2410</f>
        <v>0</v>
      </c>
      <c r="BW42" s="51">
        <f t="shared" si="31"/>
        <v>0</v>
      </c>
      <c r="BX42" s="50">
        <f>County!AT2410</f>
        <v>0</v>
      </c>
      <c r="BY42" s="51">
        <f t="shared" si="32"/>
        <v>0</v>
      </c>
      <c r="BZ42" s="50">
        <f>County!AU2410</f>
        <v>0</v>
      </c>
      <c r="CA42" s="51">
        <f t="shared" si="33"/>
        <v>0</v>
      </c>
      <c r="CB42" s="50">
        <f>County!AV2410</f>
        <v>0</v>
      </c>
      <c r="CC42" s="51">
        <f t="shared" si="34"/>
        <v>0</v>
      </c>
      <c r="CD42" s="50">
        <f>County!AW2410</f>
        <v>0</v>
      </c>
      <c r="CE42" s="51">
        <f t="shared" si="35"/>
        <v>0</v>
      </c>
      <c r="CF42" s="50">
        <f>County!AX2410</f>
        <v>0</v>
      </c>
      <c r="CG42" s="51">
        <f t="shared" si="36"/>
        <v>0</v>
      </c>
      <c r="CH42" s="50">
        <f>County!AY2410</f>
        <v>0</v>
      </c>
      <c r="CI42" s="51">
        <f t="shared" si="37"/>
        <v>0</v>
      </c>
      <c r="CJ42" s="58"/>
      <c r="CK42" s="47" t="str">
        <f t="shared" si="52"/>
        <v>Rhode Island</v>
      </c>
      <c r="CL42" s="47" t="s">
        <v>1646</v>
      </c>
      <c r="CM42" s="47">
        <f t="shared" si="53"/>
        <v>4</v>
      </c>
      <c r="CN42" s="48">
        <f>RANK(R42,(L42:Q42,R42:Y42,AD42:AW42))</f>
        <v>3</v>
      </c>
      <c r="CO42" s="48">
        <f>RANK(T42,(L42:Q42,R42:Y42,AD42:AW42))</f>
        <v>13</v>
      </c>
      <c r="CP42" s="48">
        <f>RANK(X42,(L42:Q42,R42:Y42,AD42:AW42))</f>
        <v>5</v>
      </c>
      <c r="CQ42" s="48">
        <f>RANK(V42,(L42:Q42,R42:Y42,AD42:AW42))</f>
        <v>13</v>
      </c>
      <c r="CS42" s="47">
        <v>44</v>
      </c>
      <c r="CU42" s="50">
        <f>County!BS2410</f>
        <v>0</v>
      </c>
      <c r="CW42" s="47">
        <f t="shared" si="54"/>
        <v>4</v>
      </c>
      <c r="CX42" s="47">
        <v>0</v>
      </c>
    </row>
    <row r="43" spans="1:102" s="34" customFormat="1">
      <c r="A43" s="34" t="s">
        <v>2144</v>
      </c>
      <c r="B43" s="34">
        <v>9</v>
      </c>
      <c r="C43" s="37">
        <f t="shared" si="41"/>
        <v>2513329</v>
      </c>
      <c r="D43" s="36"/>
      <c r="E43" s="36">
        <v>9</v>
      </c>
      <c r="F43" s="36"/>
      <c r="G43" s="82">
        <f t="shared" si="45"/>
        <v>2</v>
      </c>
      <c r="H43" s="82">
        <f t="shared" si="46"/>
        <v>1</v>
      </c>
      <c r="I43" s="82" t="str">
        <f t="shared" si="47"/>
        <v>-</v>
      </c>
      <c r="J43" s="1">
        <f t="shared" si="42"/>
        <v>293562</v>
      </c>
      <c r="K43" s="38">
        <f t="shared" si="43"/>
        <v>0.1168020581467846</v>
      </c>
      <c r="L43" s="73">
        <f>County!N2458</f>
        <v>1091541</v>
      </c>
      <c r="M43" s="74">
        <f t="shared" si="44"/>
        <v>0.43430088142061785</v>
      </c>
      <c r="N43" s="73">
        <f>County!O2458</f>
        <v>1385103</v>
      </c>
      <c r="O43" s="74">
        <f t="shared" si="3"/>
        <v>0.55110293956740242</v>
      </c>
      <c r="P43" s="73">
        <f>County!P2458</f>
        <v>0</v>
      </c>
      <c r="Q43" s="74">
        <f t="shared" si="4"/>
        <v>0</v>
      </c>
      <c r="R43" s="73">
        <f>County!Q2458</f>
        <v>27916</v>
      </c>
      <c r="S43" s="74">
        <f t="shared" si="5"/>
        <v>1.1107180954025518E-2</v>
      </c>
      <c r="T43" s="73">
        <f>County!R2458</f>
        <v>6907</v>
      </c>
      <c r="U43" s="74">
        <f t="shared" si="6"/>
        <v>2.748147974260433E-3</v>
      </c>
      <c r="V43" s="73">
        <f>County!S2458</f>
        <v>0</v>
      </c>
      <c r="W43" s="74">
        <f t="shared" si="7"/>
        <v>0</v>
      </c>
      <c r="X43" s="73">
        <f>County!T2458</f>
        <v>1862</v>
      </c>
      <c r="Y43" s="74">
        <f t="shared" si="8"/>
        <v>7.4085008369377829E-4</v>
      </c>
      <c r="Z43" s="73">
        <f>County!U2458</f>
        <v>0</v>
      </c>
      <c r="AA43" s="74">
        <f t="shared" si="9"/>
        <v>0</v>
      </c>
      <c r="AB43" s="73">
        <f>County!V2458</f>
        <v>0</v>
      </c>
      <c r="AC43" s="74">
        <f t="shared" si="10"/>
        <v>0</v>
      </c>
      <c r="AD43" s="73">
        <f>County!W2458</f>
        <v>0</v>
      </c>
      <c r="AE43" s="74">
        <f t="shared" si="11"/>
        <v>0</v>
      </c>
      <c r="AF43" s="73">
        <f>County!X2458</f>
        <v>0</v>
      </c>
      <c r="AG43" s="74">
        <f t="shared" si="12"/>
        <v>0</v>
      </c>
      <c r="AH43" s="37">
        <f>County!Y2458</f>
        <v>0</v>
      </c>
      <c r="AI43" s="74">
        <f t="shared" si="13"/>
        <v>0</v>
      </c>
      <c r="AJ43" s="37">
        <f>County!Z2458</f>
        <v>0</v>
      </c>
      <c r="AK43" s="74">
        <f t="shared" si="14"/>
        <v>0</v>
      </c>
      <c r="AL43" s="37">
        <f>County!AA2458</f>
        <v>0</v>
      </c>
      <c r="AM43" s="74">
        <f t="shared" si="15"/>
        <v>0</v>
      </c>
      <c r="AN43" s="37">
        <f>County!AB2458</f>
        <v>0</v>
      </c>
      <c r="AO43" s="74">
        <f t="shared" si="16"/>
        <v>0</v>
      </c>
      <c r="AP43" s="37">
        <f>County!AC2458</f>
        <v>0</v>
      </c>
      <c r="AQ43" s="74">
        <f t="shared" si="17"/>
        <v>0</v>
      </c>
      <c r="AR43" s="37">
        <f>County!AD2458</f>
        <v>0</v>
      </c>
      <c r="AS43" s="74">
        <f t="shared" si="18"/>
        <v>0</v>
      </c>
      <c r="AT43" s="37">
        <f>County!AE2458</f>
        <v>0</v>
      </c>
      <c r="AU43" s="74">
        <f t="shared" si="19"/>
        <v>0</v>
      </c>
      <c r="AV43" s="37">
        <f>County!AF2458</f>
        <v>0</v>
      </c>
      <c r="AW43" s="74">
        <f t="shared" si="20"/>
        <v>0</v>
      </c>
      <c r="AX43" s="37">
        <f>County!AG2458</f>
        <v>0</v>
      </c>
      <c r="AY43" s="74">
        <f t="shared" si="20"/>
        <v>0</v>
      </c>
      <c r="AZ43" s="37">
        <f>County!AH2458</f>
        <v>0</v>
      </c>
      <c r="BA43" s="74">
        <f t="shared" si="48"/>
        <v>0</v>
      </c>
      <c r="BB43" s="37">
        <f>County!AI2458</f>
        <v>0</v>
      </c>
      <c r="BC43" s="74">
        <f t="shared" si="49"/>
        <v>0</v>
      </c>
      <c r="BD43" s="37">
        <f>County!AJ2458</f>
        <v>0</v>
      </c>
      <c r="BE43" s="74">
        <f t="shared" si="49"/>
        <v>0</v>
      </c>
      <c r="BF43" s="37">
        <f>County!AK2458</f>
        <v>0</v>
      </c>
      <c r="BG43" s="74">
        <f t="shared" si="50"/>
        <v>0</v>
      </c>
      <c r="BH43" s="37">
        <f>County!AL2458</f>
        <v>0</v>
      </c>
      <c r="BI43" s="74">
        <f t="shared" si="51"/>
        <v>0</v>
      </c>
      <c r="BJ43" s="37">
        <f>County!AM2458</f>
        <v>0</v>
      </c>
      <c r="BK43" s="74">
        <f t="shared" si="25"/>
        <v>0</v>
      </c>
      <c r="BL43" s="37">
        <f>County!AN2458</f>
        <v>0</v>
      </c>
      <c r="BM43" s="74">
        <f t="shared" si="26"/>
        <v>0</v>
      </c>
      <c r="BN43" s="37">
        <f>County!AO2458</f>
        <v>0</v>
      </c>
      <c r="BO43" s="74">
        <f t="shared" si="27"/>
        <v>0</v>
      </c>
      <c r="BP43" s="37">
        <f>County!AP2458</f>
        <v>0</v>
      </c>
      <c r="BQ43" s="74">
        <f t="shared" si="28"/>
        <v>0</v>
      </c>
      <c r="BR43" s="37">
        <f>County!AQ2458</f>
        <v>0</v>
      </c>
      <c r="BS43" s="74">
        <f t="shared" si="29"/>
        <v>0</v>
      </c>
      <c r="BT43" s="37">
        <f>County!AR2458</f>
        <v>0</v>
      </c>
      <c r="BU43" s="74">
        <f t="shared" si="30"/>
        <v>0</v>
      </c>
      <c r="BV43" s="37">
        <f>County!AS2458</f>
        <v>0</v>
      </c>
      <c r="BW43" s="74">
        <f t="shared" si="31"/>
        <v>0</v>
      </c>
      <c r="BX43" s="37">
        <f>County!AT2458</f>
        <v>0</v>
      </c>
      <c r="BY43" s="74">
        <f t="shared" si="32"/>
        <v>0</v>
      </c>
      <c r="BZ43" s="37">
        <f>County!AU2458</f>
        <v>0</v>
      </c>
      <c r="CA43" s="74">
        <f t="shared" si="33"/>
        <v>0</v>
      </c>
      <c r="CB43" s="37">
        <f>County!AV2458</f>
        <v>0</v>
      </c>
      <c r="CC43" s="74">
        <f t="shared" si="34"/>
        <v>0</v>
      </c>
      <c r="CD43" s="37">
        <f>County!AW2458</f>
        <v>0</v>
      </c>
      <c r="CE43" s="74">
        <f t="shared" si="35"/>
        <v>0</v>
      </c>
      <c r="CF43" s="37">
        <f>County!AX2458</f>
        <v>0</v>
      </c>
      <c r="CG43" s="74">
        <f t="shared" si="36"/>
        <v>0</v>
      </c>
      <c r="CH43" s="37">
        <f>County!AY2458</f>
        <v>0</v>
      </c>
      <c r="CI43" s="74">
        <f t="shared" si="37"/>
        <v>0</v>
      </c>
      <c r="CJ43" s="59"/>
      <c r="CK43" s="34" t="str">
        <f t="shared" si="52"/>
        <v>South Carolina</v>
      </c>
      <c r="CL43" s="34" t="s">
        <v>1963</v>
      </c>
      <c r="CM43" s="34">
        <f t="shared" si="53"/>
        <v>9</v>
      </c>
      <c r="CN43" s="35">
        <f>RANK(R43,(L43:Q43,R43:Y43,AD43:AW43))</f>
        <v>3</v>
      </c>
      <c r="CO43" s="35">
        <f>RANK(T43,(L43:Q43,R43:Y43,AD43:AW43))</f>
        <v>4</v>
      </c>
      <c r="CP43" s="35">
        <f>RANK(X43,(L43:Q43,R43:Y43,AD43:AW43))</f>
        <v>5</v>
      </c>
      <c r="CQ43" s="35">
        <f>RANK(V43,(L43:Q43,R43:Y43,AD43:AW43))</f>
        <v>11</v>
      </c>
      <c r="CS43" s="34">
        <v>45</v>
      </c>
      <c r="CU43" s="37">
        <f>County!BS2458</f>
        <v>0</v>
      </c>
      <c r="CW43" s="34">
        <f t="shared" si="54"/>
        <v>9</v>
      </c>
      <c r="CX43" s="34">
        <v>0</v>
      </c>
    </row>
    <row r="44" spans="1:102" s="47" customFormat="1">
      <c r="A44" s="47" t="s">
        <v>2025</v>
      </c>
      <c r="B44" s="47">
        <v>3</v>
      </c>
      <c r="C44" s="50">
        <f t="shared" si="41"/>
        <v>422609</v>
      </c>
      <c r="D44" s="49"/>
      <c r="E44" s="49">
        <v>3</v>
      </c>
      <c r="F44" s="49"/>
      <c r="G44" s="81">
        <f t="shared" si="45"/>
        <v>2</v>
      </c>
      <c r="H44" s="81">
        <f t="shared" si="46"/>
        <v>1</v>
      </c>
      <c r="I44" s="81" t="str">
        <f t="shared" si="47"/>
        <v>-</v>
      </c>
      <c r="J44" s="50">
        <f t="shared" si="42"/>
        <v>110572</v>
      </c>
      <c r="K44" s="51">
        <f t="shared" si="43"/>
        <v>0.26164137536114945</v>
      </c>
      <c r="L44" s="50">
        <f>County!N2526</f>
        <v>150471</v>
      </c>
      <c r="M44" s="51">
        <f t="shared" si="44"/>
        <v>0.3560525213613529</v>
      </c>
      <c r="N44" s="72">
        <f>County!O2526</f>
        <v>261043</v>
      </c>
      <c r="O44" s="103">
        <f t="shared" si="3"/>
        <v>0.61769389672250241</v>
      </c>
      <c r="P44" s="72">
        <f>County!P2526</f>
        <v>0</v>
      </c>
      <c r="Q44" s="103">
        <f t="shared" si="4"/>
        <v>0</v>
      </c>
      <c r="R44" s="72">
        <f>County!Q2526</f>
        <v>11095</v>
      </c>
      <c r="S44" s="103">
        <f t="shared" si="5"/>
        <v>2.625358191614471E-2</v>
      </c>
      <c r="T44" s="72">
        <f>County!R2526</f>
        <v>0</v>
      </c>
      <c r="U44" s="103">
        <f t="shared" si="6"/>
        <v>0</v>
      </c>
      <c r="V44" s="72">
        <f>County!S2526</f>
        <v>0</v>
      </c>
      <c r="W44" s="103">
        <f t="shared" si="7"/>
        <v>0</v>
      </c>
      <c r="X44" s="72">
        <f>County!T2526</f>
        <v>0</v>
      </c>
      <c r="Y44" s="103">
        <f t="shared" si="8"/>
        <v>0</v>
      </c>
      <c r="Z44" s="72">
        <f>County!U2526</f>
        <v>0</v>
      </c>
      <c r="AA44" s="103">
        <f t="shared" si="9"/>
        <v>0</v>
      </c>
      <c r="AB44" s="72">
        <f>County!V2526</f>
        <v>0</v>
      </c>
      <c r="AC44" s="103">
        <f t="shared" si="10"/>
        <v>0</v>
      </c>
      <c r="AD44" s="72">
        <f>County!W2526</f>
        <v>0</v>
      </c>
      <c r="AE44" s="103">
        <f t="shared" si="11"/>
        <v>0</v>
      </c>
      <c r="AF44" s="72">
        <f>County!X2526</f>
        <v>0</v>
      </c>
      <c r="AG44" s="103">
        <f t="shared" si="12"/>
        <v>0</v>
      </c>
      <c r="AH44" s="50">
        <f>County!Y2526</f>
        <v>0</v>
      </c>
      <c r="AI44" s="51">
        <f t="shared" si="13"/>
        <v>0</v>
      </c>
      <c r="AJ44" s="50">
        <f>County!Z2526</f>
        <v>0</v>
      </c>
      <c r="AK44" s="51">
        <f t="shared" si="14"/>
        <v>0</v>
      </c>
      <c r="AL44" s="50">
        <f>County!AA2526</f>
        <v>0</v>
      </c>
      <c r="AM44" s="51">
        <f t="shared" si="15"/>
        <v>0</v>
      </c>
      <c r="AN44" s="50">
        <f>County!AB2526</f>
        <v>0</v>
      </c>
      <c r="AO44" s="51">
        <f t="shared" si="16"/>
        <v>0</v>
      </c>
      <c r="AP44" s="50">
        <f>County!AC2526</f>
        <v>0</v>
      </c>
      <c r="AQ44" s="51">
        <f t="shared" si="17"/>
        <v>0</v>
      </c>
      <c r="AR44" s="50">
        <f>County!AD2526</f>
        <v>0</v>
      </c>
      <c r="AS44" s="51">
        <f t="shared" si="18"/>
        <v>0</v>
      </c>
      <c r="AT44" s="50">
        <f>County!AE2526</f>
        <v>0</v>
      </c>
      <c r="AU44" s="51">
        <f t="shared" si="19"/>
        <v>0</v>
      </c>
      <c r="AV44" s="50">
        <f>County!AF2526</f>
        <v>0</v>
      </c>
      <c r="AW44" s="51">
        <f t="shared" si="20"/>
        <v>0</v>
      </c>
      <c r="AX44" s="50">
        <f>County!AG2526</f>
        <v>0</v>
      </c>
      <c r="AY44" s="51">
        <f t="shared" si="20"/>
        <v>0</v>
      </c>
      <c r="AZ44" s="50">
        <f>County!AH2526</f>
        <v>0</v>
      </c>
      <c r="BA44" s="51">
        <f t="shared" si="48"/>
        <v>0</v>
      </c>
      <c r="BB44" s="50">
        <f>County!AI2526</f>
        <v>0</v>
      </c>
      <c r="BC44" s="51">
        <f t="shared" si="49"/>
        <v>0</v>
      </c>
      <c r="BD44" s="50">
        <f>County!AJ2526</f>
        <v>0</v>
      </c>
      <c r="BE44" s="51">
        <f t="shared" si="49"/>
        <v>0</v>
      </c>
      <c r="BF44" s="50">
        <f>County!AK2526</f>
        <v>0</v>
      </c>
      <c r="BG44" s="51">
        <f t="shared" si="50"/>
        <v>0</v>
      </c>
      <c r="BH44" s="50">
        <f>County!AL2526</f>
        <v>0</v>
      </c>
      <c r="BI44" s="51">
        <f t="shared" si="51"/>
        <v>0</v>
      </c>
      <c r="BJ44" s="50">
        <f>County!AM2526</f>
        <v>0</v>
      </c>
      <c r="BK44" s="51">
        <f t="shared" si="25"/>
        <v>0</v>
      </c>
      <c r="BL44" s="50">
        <f>County!AN2526</f>
        <v>0</v>
      </c>
      <c r="BM44" s="51">
        <f t="shared" si="26"/>
        <v>0</v>
      </c>
      <c r="BN44" s="50">
        <f>County!AO2526</f>
        <v>0</v>
      </c>
      <c r="BO44" s="51">
        <f t="shared" si="27"/>
        <v>0</v>
      </c>
      <c r="BP44" s="50">
        <f>County!AP2526</f>
        <v>0</v>
      </c>
      <c r="BQ44" s="51">
        <f t="shared" si="28"/>
        <v>0</v>
      </c>
      <c r="BR44" s="50">
        <f>County!AQ2526</f>
        <v>0</v>
      </c>
      <c r="BS44" s="51">
        <f t="shared" si="29"/>
        <v>0</v>
      </c>
      <c r="BT44" s="50">
        <f>County!AR2526</f>
        <v>0</v>
      </c>
      <c r="BU44" s="51">
        <f t="shared" si="30"/>
        <v>0</v>
      </c>
      <c r="BV44" s="50">
        <f>County!AS2526</f>
        <v>0</v>
      </c>
      <c r="BW44" s="51">
        <f t="shared" si="31"/>
        <v>0</v>
      </c>
      <c r="BX44" s="50">
        <f>County!AT2526</f>
        <v>0</v>
      </c>
      <c r="BY44" s="51">
        <f t="shared" si="32"/>
        <v>0</v>
      </c>
      <c r="BZ44" s="50">
        <f>County!AU2526</f>
        <v>0</v>
      </c>
      <c r="CA44" s="51">
        <f t="shared" si="33"/>
        <v>0</v>
      </c>
      <c r="CB44" s="50">
        <f>County!AV2526</f>
        <v>0</v>
      </c>
      <c r="CC44" s="51">
        <f t="shared" si="34"/>
        <v>0</v>
      </c>
      <c r="CD44" s="50">
        <f>County!AW2526</f>
        <v>0</v>
      </c>
      <c r="CE44" s="51">
        <f t="shared" si="35"/>
        <v>0</v>
      </c>
      <c r="CF44" s="50">
        <f>County!AX2526</f>
        <v>0</v>
      </c>
      <c r="CG44" s="51">
        <f t="shared" si="36"/>
        <v>0</v>
      </c>
      <c r="CH44" s="50">
        <f>County!AY2526</f>
        <v>0</v>
      </c>
      <c r="CI44" s="51">
        <f t="shared" si="37"/>
        <v>0</v>
      </c>
      <c r="CJ44" s="58"/>
      <c r="CK44" s="47" t="str">
        <f t="shared" si="52"/>
        <v>South Dakota</v>
      </c>
      <c r="CL44" s="47" t="s">
        <v>1182</v>
      </c>
      <c r="CM44" s="47">
        <f t="shared" si="53"/>
        <v>3</v>
      </c>
      <c r="CN44" s="48">
        <f>RANK(R44,(L44:Q44,R44:Y44,AD44:AW44))</f>
        <v>3</v>
      </c>
      <c r="CO44" s="48">
        <f>RANK(T44,(L44:Q44,R44:Y44,AD44:AW44))</f>
        <v>7</v>
      </c>
      <c r="CP44" s="48">
        <f>RANK(X44,(L44:Q44,R44:Y44,AD44:AW44))</f>
        <v>7</v>
      </c>
      <c r="CQ44" s="48">
        <f>RANK(V44,(L44:Q44,R44:Y44,AD44:AW44))</f>
        <v>7</v>
      </c>
      <c r="CS44" s="47">
        <v>46</v>
      </c>
      <c r="CU44" s="50">
        <f>County!BS2526</f>
        <v>0</v>
      </c>
      <c r="CW44" s="47">
        <f t="shared" si="54"/>
        <v>3</v>
      </c>
      <c r="CX44" s="47">
        <v>0</v>
      </c>
    </row>
    <row r="45" spans="1:102" s="34" customFormat="1">
      <c r="A45" s="34" t="s">
        <v>2521</v>
      </c>
      <c r="B45" s="34">
        <v>11</v>
      </c>
      <c r="C45" s="37">
        <f t="shared" si="41"/>
        <v>3045401</v>
      </c>
      <c r="D45" s="36"/>
      <c r="E45" s="36">
        <v>11</v>
      </c>
      <c r="F45" s="36"/>
      <c r="G45" s="82">
        <f t="shared" si="45"/>
        <v>2</v>
      </c>
      <c r="H45" s="82">
        <f t="shared" si="46"/>
        <v>1</v>
      </c>
      <c r="I45" s="82" t="str">
        <f t="shared" si="47"/>
        <v>-</v>
      </c>
      <c r="J45" s="1">
        <f t="shared" si="42"/>
        <v>710178</v>
      </c>
      <c r="K45" s="38">
        <f t="shared" si="43"/>
        <v>0.23319687620776378</v>
      </c>
      <c r="L45" s="37">
        <f>County!N2623</f>
        <v>1139289</v>
      </c>
      <c r="M45" s="38">
        <f t="shared" si="44"/>
        <v>0.37410147300798813</v>
      </c>
      <c r="N45" s="73">
        <f>County!O2623</f>
        <v>1849467</v>
      </c>
      <c r="O45" s="74">
        <f t="shared" si="3"/>
        <v>0.60729834921575188</v>
      </c>
      <c r="P45" s="73">
        <f>County!P2623</f>
        <v>0</v>
      </c>
      <c r="Q45" s="74">
        <f t="shared" si="4"/>
        <v>0</v>
      </c>
      <c r="R45" s="73">
        <f>County!Q2623</f>
        <v>29806</v>
      </c>
      <c r="S45" s="74">
        <f t="shared" si="5"/>
        <v>9.787216855842629E-3</v>
      </c>
      <c r="T45" s="73">
        <f>County!R2623</f>
        <v>4532</v>
      </c>
      <c r="U45" s="74">
        <f t="shared" si="6"/>
        <v>1.4881455676937125E-3</v>
      </c>
      <c r="V45" s="73">
        <f>County!S2623</f>
        <v>5350</v>
      </c>
      <c r="W45" s="74">
        <f t="shared" si="7"/>
        <v>1.7567473051988884E-3</v>
      </c>
      <c r="X45" s="73">
        <f>County!T2623</f>
        <v>1836</v>
      </c>
      <c r="Y45" s="74">
        <f t="shared" si="8"/>
        <v>6.0287627146638487E-4</v>
      </c>
      <c r="Z45" s="73">
        <f>County!U2623</f>
        <v>10256</v>
      </c>
      <c r="AA45" s="74">
        <f t="shared" si="9"/>
        <v>3.367701002265383E-3</v>
      </c>
      <c r="AB45" s="73">
        <f>County!V2623</f>
        <v>2294</v>
      </c>
      <c r="AC45" s="74">
        <f t="shared" si="10"/>
        <v>7.5326697535070097E-4</v>
      </c>
      <c r="AD45" s="73">
        <f>County!W2623</f>
        <v>0</v>
      </c>
      <c r="AE45" s="74">
        <f t="shared" si="11"/>
        <v>0</v>
      </c>
      <c r="AF45" s="73">
        <f>County!X2623</f>
        <v>2571</v>
      </c>
      <c r="AG45" s="74">
        <f t="shared" si="12"/>
        <v>8.4422379844230691E-4</v>
      </c>
      <c r="AH45" s="37">
        <f>County!Y2623</f>
        <v>0</v>
      </c>
      <c r="AI45" s="38">
        <f t="shared" si="13"/>
        <v>0</v>
      </c>
      <c r="AJ45" s="37">
        <f>County!Z2623</f>
        <v>0</v>
      </c>
      <c r="AK45" s="38">
        <f t="shared" si="14"/>
        <v>0</v>
      </c>
      <c r="AL45" s="37">
        <f>County!AA2623</f>
        <v>0</v>
      </c>
      <c r="AM45" s="38">
        <f t="shared" si="15"/>
        <v>0</v>
      </c>
      <c r="AN45" s="37">
        <f>County!AB2623</f>
        <v>0</v>
      </c>
      <c r="AO45" s="38">
        <f t="shared" si="16"/>
        <v>0</v>
      </c>
      <c r="AP45" s="37">
        <f>County!AC2623</f>
        <v>0</v>
      </c>
      <c r="AQ45" s="38">
        <f t="shared" si="17"/>
        <v>0</v>
      </c>
      <c r="AR45" s="37">
        <f>County!AD2623</f>
        <v>0</v>
      </c>
      <c r="AS45" s="38">
        <f t="shared" si="18"/>
        <v>0</v>
      </c>
      <c r="AT45" s="37">
        <f>County!AE2623</f>
        <v>0</v>
      </c>
      <c r="AU45" s="38">
        <f t="shared" si="19"/>
        <v>0</v>
      </c>
      <c r="AV45" s="37">
        <f>County!AF2623</f>
        <v>0</v>
      </c>
      <c r="AW45" s="38">
        <f t="shared" si="20"/>
        <v>0</v>
      </c>
      <c r="AX45" s="37">
        <f>County!AG2623</f>
        <v>0</v>
      </c>
      <c r="AY45" s="38">
        <f t="shared" si="20"/>
        <v>0</v>
      </c>
      <c r="AZ45" s="37">
        <f>County!AH2623</f>
        <v>0</v>
      </c>
      <c r="BA45" s="38">
        <f t="shared" si="48"/>
        <v>0</v>
      </c>
      <c r="BB45" s="37">
        <f>County!AI2623</f>
        <v>0</v>
      </c>
      <c r="BC45" s="38">
        <f t="shared" si="49"/>
        <v>0</v>
      </c>
      <c r="BD45" s="37">
        <f>County!AJ2623</f>
        <v>0</v>
      </c>
      <c r="BE45" s="38">
        <f t="shared" si="49"/>
        <v>0</v>
      </c>
      <c r="BF45" s="37">
        <f>County!AK2623</f>
        <v>0</v>
      </c>
      <c r="BG45" s="38">
        <f t="shared" si="50"/>
        <v>0</v>
      </c>
      <c r="BH45" s="37">
        <f>County!AL2623</f>
        <v>0</v>
      </c>
      <c r="BI45" s="38">
        <f t="shared" si="51"/>
        <v>0</v>
      </c>
      <c r="BJ45" s="37">
        <f>County!AM2623</f>
        <v>0</v>
      </c>
      <c r="BK45" s="38">
        <f t="shared" si="25"/>
        <v>0</v>
      </c>
      <c r="BL45" s="37">
        <f>County!AN2623</f>
        <v>0</v>
      </c>
      <c r="BM45" s="38">
        <f t="shared" si="26"/>
        <v>0</v>
      </c>
      <c r="BN45" s="37">
        <f>County!AO2623</f>
        <v>0</v>
      </c>
      <c r="BO45" s="38">
        <f t="shared" si="27"/>
        <v>0</v>
      </c>
      <c r="BP45" s="37">
        <f>County!AP2623</f>
        <v>0</v>
      </c>
      <c r="BQ45" s="38">
        <f t="shared" si="28"/>
        <v>0</v>
      </c>
      <c r="BR45" s="37">
        <f>County!AQ2623</f>
        <v>0</v>
      </c>
      <c r="BS45" s="38">
        <f t="shared" si="29"/>
        <v>0</v>
      </c>
      <c r="BT45" s="37">
        <f>County!AR2623</f>
        <v>0</v>
      </c>
      <c r="BU45" s="38">
        <f t="shared" si="30"/>
        <v>0</v>
      </c>
      <c r="BV45" s="37">
        <f>County!AS2623</f>
        <v>0</v>
      </c>
      <c r="BW45" s="38">
        <f t="shared" si="31"/>
        <v>0</v>
      </c>
      <c r="BX45" s="37">
        <f>County!AT2623</f>
        <v>0</v>
      </c>
      <c r="BY45" s="38">
        <f t="shared" si="32"/>
        <v>0</v>
      </c>
      <c r="BZ45" s="37">
        <f>County!AU2623</f>
        <v>0</v>
      </c>
      <c r="CA45" s="38">
        <f t="shared" si="33"/>
        <v>0</v>
      </c>
      <c r="CB45" s="37">
        <f>County!AV2623</f>
        <v>0</v>
      </c>
      <c r="CC45" s="38">
        <f t="shared" si="34"/>
        <v>0</v>
      </c>
      <c r="CD45" s="37">
        <f>County!AW2623</f>
        <v>0</v>
      </c>
      <c r="CE45" s="38">
        <f t="shared" si="35"/>
        <v>0</v>
      </c>
      <c r="CF45" s="37">
        <f>County!AX2623</f>
        <v>0</v>
      </c>
      <c r="CG45" s="38">
        <f t="shared" si="36"/>
        <v>0</v>
      </c>
      <c r="CH45" s="37">
        <f>County!AY2623</f>
        <v>0</v>
      </c>
      <c r="CI45" s="38">
        <f t="shared" si="37"/>
        <v>0</v>
      </c>
      <c r="CJ45" s="59"/>
      <c r="CK45" s="34" t="str">
        <f t="shared" si="52"/>
        <v>Tennessee</v>
      </c>
      <c r="CL45" s="34" t="s">
        <v>18</v>
      </c>
      <c r="CM45" s="34">
        <f t="shared" si="53"/>
        <v>11</v>
      </c>
      <c r="CN45" s="35">
        <f>RANK(R45,(L45:Q45,R45:Y45,AD45:AW45))</f>
        <v>3</v>
      </c>
      <c r="CO45" s="35">
        <f>RANK(T45,(L45:Q45,R45:Y45,AD45:AW45))</f>
        <v>5</v>
      </c>
      <c r="CP45" s="35">
        <f>RANK(X45,(L45:Q45,R45:Y45,AD45:AW45))</f>
        <v>7</v>
      </c>
      <c r="CQ45" s="35">
        <f>RANK(V45,(L45:Q45,R45:Y45,AD45:AW45))</f>
        <v>4</v>
      </c>
      <c r="CS45" s="34">
        <v>47</v>
      </c>
      <c r="CU45" s="37">
        <f>County!BS2623</f>
        <v>0</v>
      </c>
      <c r="CW45" s="34">
        <f t="shared" si="54"/>
        <v>11</v>
      </c>
      <c r="CX45" s="34">
        <v>0</v>
      </c>
    </row>
    <row r="46" spans="1:102" s="47" customFormat="1">
      <c r="A46" s="47" t="s">
        <v>492</v>
      </c>
      <c r="B46" s="47">
        <v>38</v>
      </c>
      <c r="C46" s="50">
        <f t="shared" si="41"/>
        <v>11315056</v>
      </c>
      <c r="D46" s="49"/>
      <c r="E46" s="49">
        <v>38</v>
      </c>
      <c r="F46" s="49"/>
      <c r="G46" s="81">
        <f t="shared" si="45"/>
        <v>2</v>
      </c>
      <c r="H46" s="81">
        <f t="shared" si="46"/>
        <v>1</v>
      </c>
      <c r="I46" s="81" t="str">
        <f t="shared" si="47"/>
        <v>-</v>
      </c>
      <c r="J46" s="50">
        <f t="shared" si="42"/>
        <v>631221</v>
      </c>
      <c r="K46" s="51">
        <f t="shared" si="43"/>
        <v>5.5785936896821368E-2</v>
      </c>
      <c r="L46" s="50">
        <f>County!N2879</f>
        <v>5259126</v>
      </c>
      <c r="M46" s="51">
        <f t="shared" si="44"/>
        <v>0.46479009913870512</v>
      </c>
      <c r="N46" s="72">
        <f>County!O2879</f>
        <v>5890347</v>
      </c>
      <c r="O46" s="103">
        <f t="shared" si="3"/>
        <v>0.52057603603552649</v>
      </c>
      <c r="P46" s="72">
        <f>County!P2879</f>
        <v>0</v>
      </c>
      <c r="Q46" s="103">
        <f t="shared" si="4"/>
        <v>0</v>
      </c>
      <c r="R46" s="72">
        <f>County!Q2879</f>
        <v>126243</v>
      </c>
      <c r="S46" s="103">
        <f t="shared" si="5"/>
        <v>1.1157081325978414E-2</v>
      </c>
      <c r="T46" s="72">
        <f>County!R2879</f>
        <v>33396</v>
      </c>
      <c r="U46" s="103">
        <f t="shared" si="6"/>
        <v>2.9514657284948481E-3</v>
      </c>
      <c r="V46" s="72">
        <f>County!S2879</f>
        <v>0</v>
      </c>
      <c r="W46" s="103">
        <f t="shared" si="7"/>
        <v>0</v>
      </c>
      <c r="X46" s="72">
        <f>County!T2879</f>
        <v>0</v>
      </c>
      <c r="Y46" s="103">
        <f t="shared" si="8"/>
        <v>0</v>
      </c>
      <c r="Z46" s="72">
        <f>County!U2879</f>
        <v>0</v>
      </c>
      <c r="AA46" s="103">
        <f t="shared" si="9"/>
        <v>0</v>
      </c>
      <c r="AB46" s="72">
        <f>County!V2879</f>
        <v>350</v>
      </c>
      <c r="AC46" s="103">
        <f t="shared" si="10"/>
        <v>3.0932237542615787E-5</v>
      </c>
      <c r="AD46" s="72">
        <f>County!W2879</f>
        <v>460</v>
      </c>
      <c r="AE46" s="103">
        <f t="shared" si="11"/>
        <v>4.0653797913152175E-5</v>
      </c>
      <c r="AF46" s="72">
        <f>County!X2879</f>
        <v>0</v>
      </c>
      <c r="AG46" s="103">
        <f t="shared" si="12"/>
        <v>0</v>
      </c>
      <c r="AH46" s="50">
        <f>County!Y2879</f>
        <v>0</v>
      </c>
      <c r="AI46" s="51">
        <f t="shared" si="13"/>
        <v>0</v>
      </c>
      <c r="AJ46" s="50">
        <f>County!Z2879</f>
        <v>2785</v>
      </c>
      <c r="AK46" s="51">
        <f t="shared" si="14"/>
        <v>2.4613223301767133E-4</v>
      </c>
      <c r="AL46" s="50">
        <f>County!AA2879</f>
        <v>0</v>
      </c>
      <c r="AM46" s="51">
        <f t="shared" si="15"/>
        <v>0</v>
      </c>
      <c r="AN46" s="50">
        <f>County!AB2879</f>
        <v>0</v>
      </c>
      <c r="AO46" s="51">
        <f t="shared" si="16"/>
        <v>0</v>
      </c>
      <c r="AP46" s="50">
        <f>County!AC2879</f>
        <v>0</v>
      </c>
      <c r="AQ46" s="51">
        <f t="shared" si="17"/>
        <v>0</v>
      </c>
      <c r="AR46" s="50">
        <f>County!AD2879</f>
        <v>0</v>
      </c>
      <c r="AS46" s="51">
        <f t="shared" si="18"/>
        <v>0</v>
      </c>
      <c r="AT46" s="50">
        <f>County!AE2879</f>
        <v>0</v>
      </c>
      <c r="AU46" s="51">
        <f t="shared" si="19"/>
        <v>0</v>
      </c>
      <c r="AV46" s="50">
        <f>County!AF2879</f>
        <v>0</v>
      </c>
      <c r="AW46" s="51">
        <f t="shared" si="20"/>
        <v>0</v>
      </c>
      <c r="AX46" s="50">
        <f>County!AG2879</f>
        <v>0</v>
      </c>
      <c r="AY46" s="51">
        <f t="shared" si="20"/>
        <v>0</v>
      </c>
      <c r="AZ46" s="50">
        <f>County!AH2879</f>
        <v>0</v>
      </c>
      <c r="BA46" s="51">
        <f t="shared" si="48"/>
        <v>0</v>
      </c>
      <c r="BB46" s="50">
        <f>County!AI2879</f>
        <v>2012</v>
      </c>
      <c r="BC46" s="51">
        <f t="shared" si="49"/>
        <v>1.7781617695926559E-4</v>
      </c>
      <c r="BD46" s="50">
        <f>County!AJ2879</f>
        <v>0</v>
      </c>
      <c r="BE46" s="51">
        <f t="shared" si="49"/>
        <v>0</v>
      </c>
      <c r="BF46" s="50">
        <f>County!AK2879</f>
        <v>0</v>
      </c>
      <c r="BG46" s="51">
        <f t="shared" si="50"/>
        <v>0</v>
      </c>
      <c r="BH46" s="50">
        <f>County!AL2879</f>
        <v>337</v>
      </c>
      <c r="BI46" s="51">
        <f t="shared" si="51"/>
        <v>2.9783325862461485E-5</v>
      </c>
      <c r="BJ46" s="50">
        <f>County!AM2879</f>
        <v>0</v>
      </c>
      <c r="BK46" s="51">
        <f t="shared" si="25"/>
        <v>0</v>
      </c>
      <c r="BL46" s="50">
        <f>County!AN2879</f>
        <v>0</v>
      </c>
      <c r="BM46" s="51">
        <f t="shared" si="26"/>
        <v>0</v>
      </c>
      <c r="BN46" s="50">
        <f>County!AO2879</f>
        <v>0</v>
      </c>
      <c r="BO46" s="51">
        <f t="shared" si="27"/>
        <v>0</v>
      </c>
      <c r="BP46" s="50">
        <f>County!AP2879</f>
        <v>0</v>
      </c>
      <c r="BQ46" s="51">
        <f t="shared" si="28"/>
        <v>0</v>
      </c>
      <c r="BR46" s="50">
        <f>County!AQ2879</f>
        <v>0</v>
      </c>
      <c r="BS46" s="51">
        <f t="shared" si="29"/>
        <v>0</v>
      </c>
      <c r="BT46" s="50">
        <f>County!AR2879</f>
        <v>0</v>
      </c>
      <c r="BU46" s="51">
        <f t="shared" si="30"/>
        <v>0</v>
      </c>
      <c r="BV46" s="50">
        <f>County!AS2879</f>
        <v>0</v>
      </c>
      <c r="BW46" s="51">
        <f t="shared" si="31"/>
        <v>0</v>
      </c>
      <c r="BX46" s="50">
        <f>County!AT2879</f>
        <v>0</v>
      </c>
      <c r="BY46" s="51">
        <f t="shared" si="32"/>
        <v>0</v>
      </c>
      <c r="BZ46" s="50">
        <f>County!AU2879</f>
        <v>0</v>
      </c>
      <c r="CA46" s="51">
        <f t="shared" si="33"/>
        <v>0</v>
      </c>
      <c r="CB46" s="50">
        <f>County!AV2879</f>
        <v>0</v>
      </c>
      <c r="CC46" s="51">
        <f t="shared" si="34"/>
        <v>0</v>
      </c>
      <c r="CD46" s="50">
        <f>County!AW2879</f>
        <v>0</v>
      </c>
      <c r="CE46" s="51">
        <f t="shared" si="35"/>
        <v>0</v>
      </c>
      <c r="CF46" s="50">
        <f>County!AX2879</f>
        <v>0</v>
      </c>
      <c r="CG46" s="51">
        <f t="shared" si="36"/>
        <v>0</v>
      </c>
      <c r="CH46" s="50">
        <f>County!AY2879</f>
        <v>0</v>
      </c>
      <c r="CI46" s="51">
        <f t="shared" si="37"/>
        <v>0</v>
      </c>
      <c r="CJ46" s="58"/>
      <c r="CK46" s="47" t="str">
        <f t="shared" si="52"/>
        <v>Texas</v>
      </c>
      <c r="CL46" s="47" t="s">
        <v>53</v>
      </c>
      <c r="CM46" s="47">
        <f t="shared" si="53"/>
        <v>38</v>
      </c>
      <c r="CN46" s="48">
        <f>RANK(R46,(L46:Q46,R46:Y46,AD46:AW46))</f>
        <v>3</v>
      </c>
      <c r="CO46" s="48">
        <f>RANK(T46,(L46:Q46,R46:Y46,AD46:AW46))</f>
        <v>4</v>
      </c>
      <c r="CP46" s="48">
        <f>RANK(X46,(L46:Q46,R46:Y46,AD46:AW46))</f>
        <v>13</v>
      </c>
      <c r="CQ46" s="48">
        <f>RANK(V46,(L46:Q46,R46:Y46,AD46:AW46))</f>
        <v>13</v>
      </c>
      <c r="CS46" s="47">
        <v>48</v>
      </c>
      <c r="CU46" s="50">
        <f>County!BS2879</f>
        <v>0</v>
      </c>
      <c r="CW46" s="47">
        <f t="shared" si="54"/>
        <v>38</v>
      </c>
      <c r="CX46" s="47">
        <v>0</v>
      </c>
    </row>
    <row r="47" spans="1:102" s="34" customFormat="1">
      <c r="A47" s="34" t="s">
        <v>277</v>
      </c>
      <c r="B47" s="34">
        <v>6</v>
      </c>
      <c r="C47" s="37">
        <f t="shared" si="41"/>
        <v>1505828</v>
      </c>
      <c r="D47" s="36"/>
      <c r="E47" s="36">
        <v>6</v>
      </c>
      <c r="F47" s="36"/>
      <c r="G47" s="82">
        <f t="shared" si="45"/>
        <v>2</v>
      </c>
      <c r="H47" s="82">
        <f t="shared" si="46"/>
        <v>1</v>
      </c>
      <c r="I47" s="82">
        <f t="shared" si="47"/>
        <v>8</v>
      </c>
      <c r="J47" s="1">
        <f t="shared" si="42"/>
        <v>304858</v>
      </c>
      <c r="K47" s="38">
        <f t="shared" si="43"/>
        <v>0.20245207287950551</v>
      </c>
      <c r="L47" s="37">
        <f>County!N2910</f>
        <v>560282</v>
      </c>
      <c r="M47" s="38">
        <f t="shared" si="44"/>
        <v>0.3720756952321248</v>
      </c>
      <c r="N47" s="73">
        <f>County!O2910</f>
        <v>865140</v>
      </c>
      <c r="O47" s="74">
        <f t="shared" si="3"/>
        <v>0.57452776811163031</v>
      </c>
      <c r="P47" s="73">
        <f>County!P2910</f>
        <v>2623</v>
      </c>
      <c r="Q47" s="74">
        <f t="shared" si="4"/>
        <v>1.7418988091601432E-3</v>
      </c>
      <c r="R47" s="73">
        <f>County!Q2910</f>
        <v>38447</v>
      </c>
      <c r="S47" s="74">
        <f t="shared" si="5"/>
        <v>2.5532132487906985E-2</v>
      </c>
      <c r="T47" s="73">
        <f>County!R2910</f>
        <v>5053</v>
      </c>
      <c r="U47" s="74">
        <f t="shared" si="6"/>
        <v>3.3556289297316825E-3</v>
      </c>
      <c r="V47" s="73">
        <f>County!S2910</f>
        <v>5551</v>
      </c>
      <c r="W47" s="74">
        <f t="shared" si="7"/>
        <v>3.6863439914784422E-3</v>
      </c>
      <c r="X47" s="73">
        <f>County!T2910</f>
        <v>0</v>
      </c>
      <c r="Y47" s="74">
        <f t="shared" si="8"/>
        <v>0</v>
      </c>
      <c r="Z47" s="73">
        <f>County!U2910</f>
        <v>7213</v>
      </c>
      <c r="AA47" s="74">
        <f t="shared" si="9"/>
        <v>4.790055703573051E-3</v>
      </c>
      <c r="AB47" s="73">
        <f>County!V2910</f>
        <v>1139</v>
      </c>
      <c r="AC47" s="74">
        <f t="shared" si="10"/>
        <v>7.563944886135734E-4</v>
      </c>
      <c r="AD47" s="73">
        <f>County!W2910</f>
        <v>17540</v>
      </c>
      <c r="AE47" s="74">
        <f t="shared" si="11"/>
        <v>1.1648076672767408E-2</v>
      </c>
      <c r="AF47" s="73">
        <f>County!X2910</f>
        <v>0</v>
      </c>
      <c r="AG47" s="74">
        <f t="shared" si="12"/>
        <v>0</v>
      </c>
      <c r="AH47" s="37">
        <f>County!Y2910</f>
        <v>0</v>
      </c>
      <c r="AI47" s="38">
        <f t="shared" si="13"/>
        <v>0</v>
      </c>
      <c r="AJ47" s="37">
        <f>County!Z2910</f>
        <v>368</v>
      </c>
      <c r="AK47" s="38">
        <f t="shared" si="14"/>
        <v>2.4438382072852944E-4</v>
      </c>
      <c r="AL47" s="37">
        <f>County!AA2910</f>
        <v>0</v>
      </c>
      <c r="AM47" s="38">
        <f t="shared" si="15"/>
        <v>0</v>
      </c>
      <c r="AN47" s="37">
        <f>County!AB2910</f>
        <v>0</v>
      </c>
      <c r="AO47" s="38">
        <f t="shared" si="16"/>
        <v>0</v>
      </c>
      <c r="AP47" s="37">
        <f>County!AC2910</f>
        <v>0</v>
      </c>
      <c r="AQ47" s="38">
        <f t="shared" si="17"/>
        <v>0</v>
      </c>
      <c r="AR47" s="37">
        <f>County!AD2910</f>
        <v>0</v>
      </c>
      <c r="AS47" s="38">
        <f t="shared" si="18"/>
        <v>0</v>
      </c>
      <c r="AT47" s="37">
        <f>County!AE2910</f>
        <v>0</v>
      </c>
      <c r="AU47" s="38">
        <f t="shared" si="19"/>
        <v>0</v>
      </c>
      <c r="AV47" s="37">
        <f>County!AF2910</f>
        <v>0</v>
      </c>
      <c r="AW47" s="38">
        <f t="shared" si="20"/>
        <v>0</v>
      </c>
      <c r="AX47" s="37">
        <f>County!AG2910</f>
        <v>0</v>
      </c>
      <c r="AY47" s="38">
        <f t="shared" si="20"/>
        <v>0</v>
      </c>
      <c r="AZ47" s="37">
        <f>County!AH2910</f>
        <v>0</v>
      </c>
      <c r="BA47" s="38">
        <f t="shared" si="48"/>
        <v>0</v>
      </c>
      <c r="BB47" s="37">
        <f>County!AI2910</f>
        <v>6</v>
      </c>
      <c r="BC47" s="38">
        <f t="shared" si="49"/>
        <v>3.9845188162260233E-6</v>
      </c>
      <c r="BD47" s="37">
        <f>County!AJ2910</f>
        <v>0</v>
      </c>
      <c r="BE47" s="38">
        <f t="shared" si="49"/>
        <v>0</v>
      </c>
      <c r="BF47" s="37">
        <f>County!AK2910</f>
        <v>0</v>
      </c>
      <c r="BG47" s="38">
        <f t="shared" si="50"/>
        <v>0</v>
      </c>
      <c r="BH47" s="37">
        <f>County!AL2910</f>
        <v>51</v>
      </c>
      <c r="BI47" s="38">
        <f t="shared" si="51"/>
        <v>3.3868409937921196E-5</v>
      </c>
      <c r="BJ47" s="37">
        <f>County!AM2910</f>
        <v>0</v>
      </c>
      <c r="BK47" s="38">
        <f t="shared" si="25"/>
        <v>0</v>
      </c>
      <c r="BL47" s="37">
        <f>County!AN2910</f>
        <v>0</v>
      </c>
      <c r="BM47" s="38">
        <f t="shared" si="26"/>
        <v>0</v>
      </c>
      <c r="BN47" s="37">
        <f>County!AO2910</f>
        <v>0</v>
      </c>
      <c r="BO47" s="38">
        <f t="shared" si="27"/>
        <v>0</v>
      </c>
      <c r="BP47" s="37">
        <f>County!AP2910</f>
        <v>0</v>
      </c>
      <c r="BQ47" s="38">
        <f t="shared" si="28"/>
        <v>0</v>
      </c>
      <c r="BR47" s="37">
        <f>County!AQ2910</f>
        <v>2229</v>
      </c>
      <c r="BS47" s="38">
        <f t="shared" si="29"/>
        <v>1.4802487402279677E-3</v>
      </c>
      <c r="BT47" s="37">
        <f>County!AR2910</f>
        <v>0</v>
      </c>
      <c r="BU47" s="38">
        <f t="shared" si="30"/>
        <v>0</v>
      </c>
      <c r="BV47" s="37">
        <f>County!AS2910</f>
        <v>0</v>
      </c>
      <c r="BW47" s="38">
        <f t="shared" si="31"/>
        <v>0</v>
      </c>
      <c r="BX47" s="37">
        <f>County!AT2910</f>
        <v>0</v>
      </c>
      <c r="BY47" s="38">
        <f t="shared" si="32"/>
        <v>0</v>
      </c>
      <c r="BZ47" s="37">
        <f>County!AU2910</f>
        <v>186</v>
      </c>
      <c r="CA47" s="38">
        <f t="shared" si="33"/>
        <v>1.2352008330300673E-4</v>
      </c>
      <c r="CB47" s="37">
        <f>County!AV2910</f>
        <v>0</v>
      </c>
      <c r="CC47" s="38">
        <f t="shared" si="34"/>
        <v>0</v>
      </c>
      <c r="CD47" s="37">
        <f>County!AW2910</f>
        <v>0</v>
      </c>
      <c r="CE47" s="38">
        <f t="shared" si="35"/>
        <v>0</v>
      </c>
      <c r="CF47" s="37">
        <f>County!AX2910</f>
        <v>0</v>
      </c>
      <c r="CG47" s="38">
        <f t="shared" si="36"/>
        <v>0</v>
      </c>
      <c r="CH47" s="37">
        <f>County!AY2910</f>
        <v>0</v>
      </c>
      <c r="CI47" s="38">
        <f t="shared" si="37"/>
        <v>0</v>
      </c>
      <c r="CJ47" s="59"/>
      <c r="CK47" s="34" t="str">
        <f t="shared" si="52"/>
        <v>Utah</v>
      </c>
      <c r="CL47" s="34" t="s">
        <v>956</v>
      </c>
      <c r="CM47" s="34">
        <f t="shared" si="53"/>
        <v>6</v>
      </c>
      <c r="CN47" s="35">
        <f>RANK(R47,(L47:Q47,R47:Y47,AD47:AW47))</f>
        <v>3</v>
      </c>
      <c r="CO47" s="35">
        <f>RANK(T47,(L47:Q47,R47:Y47,AD47:AW47))</f>
        <v>6</v>
      </c>
      <c r="CP47" s="35">
        <f>RANK(X47,(L47:Q47,R47:Y47,AD47:AW47))</f>
        <v>17</v>
      </c>
      <c r="CQ47" s="35">
        <f>RANK(V47,(L47:Q47,R47:Y47,AD47:AW47))</f>
        <v>5</v>
      </c>
      <c r="CS47" s="34">
        <v>49</v>
      </c>
      <c r="CU47" s="37">
        <f>County!BS2910</f>
        <v>0</v>
      </c>
      <c r="CW47" s="34">
        <f t="shared" si="54"/>
        <v>6</v>
      </c>
      <c r="CX47" s="34">
        <v>0</v>
      </c>
    </row>
    <row r="48" spans="1:102" s="47" customFormat="1">
      <c r="A48" s="47" t="s">
        <v>725</v>
      </c>
      <c r="B48" s="47">
        <v>3</v>
      </c>
      <c r="C48" s="50">
        <f t="shared" si="41"/>
        <v>367428</v>
      </c>
      <c r="D48" s="49">
        <v>3</v>
      </c>
      <c r="E48" s="49"/>
      <c r="F48" s="49"/>
      <c r="G48" s="81">
        <f t="shared" si="45"/>
        <v>1</v>
      </c>
      <c r="H48" s="81">
        <f t="shared" si="46"/>
        <v>2</v>
      </c>
      <c r="I48" s="81">
        <f t="shared" si="47"/>
        <v>17</v>
      </c>
      <c r="J48" s="50">
        <f t="shared" si="42"/>
        <v>130116</v>
      </c>
      <c r="K48" s="51">
        <f t="shared" si="43"/>
        <v>0.35412652274731377</v>
      </c>
      <c r="L48" s="50">
        <f>County!N2926</f>
        <v>242820</v>
      </c>
      <c r="M48" s="51">
        <f t="shared" si="44"/>
        <v>0.66086416930663971</v>
      </c>
      <c r="N48" s="72">
        <f>County!O2926</f>
        <v>112704</v>
      </c>
      <c r="O48" s="103">
        <f t="shared" si="3"/>
        <v>0.30673764655932589</v>
      </c>
      <c r="P48" s="72">
        <f>County!P2926</f>
        <v>100</v>
      </c>
      <c r="Q48" s="103">
        <f t="shared" si="4"/>
        <v>2.7216216510445582E-4</v>
      </c>
      <c r="R48" s="72">
        <f>County!Q2926</f>
        <v>3608</v>
      </c>
      <c r="S48" s="103">
        <f t="shared" si="5"/>
        <v>9.819610916968766E-3</v>
      </c>
      <c r="T48" s="72">
        <f>County!R2926</f>
        <v>1310</v>
      </c>
      <c r="U48" s="103">
        <f t="shared" si="6"/>
        <v>3.5653243628683716E-3</v>
      </c>
      <c r="V48" s="72">
        <f>County!S2926</f>
        <v>208</v>
      </c>
      <c r="W48" s="103">
        <f t="shared" si="7"/>
        <v>5.660973034172682E-4</v>
      </c>
      <c r="X48" s="72">
        <f>County!T2926</f>
        <v>48</v>
      </c>
      <c r="Y48" s="103">
        <f t="shared" si="8"/>
        <v>1.306378392501388E-4</v>
      </c>
      <c r="Z48" s="72">
        <f>County!U2926</f>
        <v>1269</v>
      </c>
      <c r="AA48" s="103">
        <f t="shared" si="9"/>
        <v>3.4537378751755446E-3</v>
      </c>
      <c r="AB48" s="72">
        <f>County!V2926</f>
        <v>166</v>
      </c>
      <c r="AC48" s="103">
        <f t="shared" si="10"/>
        <v>4.517891940733967E-4</v>
      </c>
      <c r="AD48" s="72">
        <f>County!W2926</f>
        <v>1942</v>
      </c>
      <c r="AE48" s="103">
        <f t="shared" si="11"/>
        <v>5.2853892463285328E-3</v>
      </c>
      <c r="AF48" s="72">
        <f>County!X2926</f>
        <v>195</v>
      </c>
      <c r="AG48" s="103">
        <f t="shared" si="12"/>
        <v>5.3071622195368891E-4</v>
      </c>
      <c r="AH48" s="50">
        <f>County!Y2926</f>
        <v>0</v>
      </c>
      <c r="AI48" s="51">
        <f t="shared" si="13"/>
        <v>0</v>
      </c>
      <c r="AJ48" s="50">
        <f>County!Z2926</f>
        <v>209</v>
      </c>
      <c r="AK48" s="51">
        <f t="shared" si="14"/>
        <v>5.6881892506831266E-4</v>
      </c>
      <c r="AL48" s="50">
        <f>County!AA2926</f>
        <v>137</v>
      </c>
      <c r="AM48" s="51">
        <f t="shared" si="15"/>
        <v>3.7286216619310448E-4</v>
      </c>
      <c r="AN48" s="50">
        <f>County!AB2926</f>
        <v>54</v>
      </c>
      <c r="AO48" s="51">
        <f t="shared" si="16"/>
        <v>1.4696756915640616E-4</v>
      </c>
      <c r="AP48" s="50">
        <f>County!AC2926</f>
        <v>65</v>
      </c>
      <c r="AQ48" s="51">
        <f t="shared" si="17"/>
        <v>1.769054073178963E-4</v>
      </c>
      <c r="AR48" s="50">
        <f>County!AD2926</f>
        <v>0</v>
      </c>
      <c r="AS48" s="51">
        <f t="shared" si="18"/>
        <v>0</v>
      </c>
      <c r="AT48" s="50">
        <f>County!AE2926</f>
        <v>53</v>
      </c>
      <c r="AU48" s="51">
        <f t="shared" si="19"/>
        <v>1.4424594750536159E-4</v>
      </c>
      <c r="AV48" s="50">
        <f>County!AF2926</f>
        <v>0</v>
      </c>
      <c r="AW48" s="51">
        <f t="shared" si="20"/>
        <v>0</v>
      </c>
      <c r="AX48" s="50">
        <f>County!AG2926</f>
        <v>0</v>
      </c>
      <c r="AY48" s="51">
        <f t="shared" si="20"/>
        <v>0</v>
      </c>
      <c r="AZ48" s="50">
        <f>County!AH2926</f>
        <v>0</v>
      </c>
      <c r="BA48" s="51">
        <f t="shared" si="48"/>
        <v>0</v>
      </c>
      <c r="BB48" s="50">
        <f>County!AI2926</f>
        <v>0</v>
      </c>
      <c r="BC48" s="51">
        <f t="shared" si="49"/>
        <v>0</v>
      </c>
      <c r="BD48" s="50">
        <f>County!AJ2926</f>
        <v>0</v>
      </c>
      <c r="BE48" s="51">
        <f t="shared" si="49"/>
        <v>0</v>
      </c>
      <c r="BF48" s="50">
        <f>County!AK2926</f>
        <v>213</v>
      </c>
      <c r="BG48" s="51">
        <f t="shared" si="50"/>
        <v>5.7970541167249093E-4</v>
      </c>
      <c r="BH48" s="50">
        <f>County!AL2926</f>
        <v>0</v>
      </c>
      <c r="BI48" s="51">
        <f t="shared" si="51"/>
        <v>0</v>
      </c>
      <c r="BJ48" s="50">
        <f>County!AM2926</f>
        <v>0</v>
      </c>
      <c r="BK48" s="51">
        <f t="shared" si="25"/>
        <v>0</v>
      </c>
      <c r="BL48" s="50">
        <f>County!AN2926</f>
        <v>0</v>
      </c>
      <c r="BM48" s="51">
        <f t="shared" si="26"/>
        <v>0</v>
      </c>
      <c r="BN48" s="50">
        <f>County!AO2926</f>
        <v>856</v>
      </c>
      <c r="BO48" s="51">
        <f t="shared" si="27"/>
        <v>2.329708133294142E-3</v>
      </c>
      <c r="BP48" s="50">
        <f>County!AP2926</f>
        <v>126</v>
      </c>
      <c r="BQ48" s="51">
        <f t="shared" si="28"/>
        <v>3.4292432803161433E-4</v>
      </c>
      <c r="BR48" s="50">
        <f>County!AQ2926</f>
        <v>0</v>
      </c>
      <c r="BS48" s="51">
        <f t="shared" si="29"/>
        <v>0</v>
      </c>
      <c r="BT48" s="50">
        <f>County!AR2926</f>
        <v>1175</v>
      </c>
      <c r="BU48" s="51">
        <f t="shared" si="30"/>
        <v>3.1979054399773562E-3</v>
      </c>
      <c r="BV48" s="50">
        <f>County!AS2926</f>
        <v>29</v>
      </c>
      <c r="BW48" s="51">
        <f t="shared" si="31"/>
        <v>7.8927027880292189E-5</v>
      </c>
      <c r="BX48" s="50">
        <f>County!AT2926</f>
        <v>0</v>
      </c>
      <c r="BY48" s="51">
        <f t="shared" si="32"/>
        <v>0</v>
      </c>
      <c r="BZ48" s="50">
        <f>County!AU2926</f>
        <v>0</v>
      </c>
      <c r="CA48" s="51">
        <f t="shared" si="33"/>
        <v>0</v>
      </c>
      <c r="CB48" s="50">
        <f>County!AV2926</f>
        <v>141</v>
      </c>
      <c r="CC48" s="51">
        <f t="shared" si="34"/>
        <v>3.8374865279728275E-4</v>
      </c>
      <c r="CD48" s="50">
        <f>County!AW2926</f>
        <v>0</v>
      </c>
      <c r="CE48" s="51">
        <f t="shared" si="35"/>
        <v>0</v>
      </c>
      <c r="CF48" s="50">
        <f>County!AX2926</f>
        <v>0</v>
      </c>
      <c r="CG48" s="51">
        <f t="shared" si="36"/>
        <v>0</v>
      </c>
      <c r="CH48" s="50">
        <f>County!AY2926</f>
        <v>0</v>
      </c>
      <c r="CI48" s="51">
        <f t="shared" si="37"/>
        <v>0</v>
      </c>
      <c r="CJ48" s="58"/>
      <c r="CK48" s="47" t="str">
        <f t="shared" si="52"/>
        <v>Vermont</v>
      </c>
      <c r="CL48" s="47" t="s">
        <v>2015</v>
      </c>
      <c r="CM48" s="47">
        <f t="shared" si="53"/>
        <v>3</v>
      </c>
      <c r="CN48" s="48">
        <f>RANK(R48,(L48:Q48,R48:Y48,AD48:AW48))</f>
        <v>3</v>
      </c>
      <c r="CO48" s="48">
        <f>RANK(T48,(L48:Q48,R48:Y48,AD48:AW48))</f>
        <v>5</v>
      </c>
      <c r="CP48" s="48">
        <f>RANK(X48,(L48:Q48,R48:Y48,AD48:AW48))</f>
        <v>14</v>
      </c>
      <c r="CQ48" s="48">
        <f>RANK(V48,(L48:Q48,R48:Y48,AD48:AW48))</f>
        <v>7</v>
      </c>
      <c r="CS48" s="47">
        <v>50</v>
      </c>
      <c r="CU48" s="50">
        <f>County!BS2926</f>
        <v>0</v>
      </c>
      <c r="CW48" s="47">
        <f t="shared" si="54"/>
        <v>3</v>
      </c>
      <c r="CX48" s="47">
        <v>0</v>
      </c>
    </row>
    <row r="49" spans="1:102" s="34" customFormat="1">
      <c r="A49" s="34" t="s">
        <v>1007</v>
      </c>
      <c r="B49" s="34">
        <v>13</v>
      </c>
      <c r="C49" s="37">
        <f t="shared" si="41"/>
        <v>4460524</v>
      </c>
      <c r="D49" s="36">
        <v>13</v>
      </c>
      <c r="E49" s="36"/>
      <c r="F49" s="36"/>
      <c r="G49" s="82">
        <f t="shared" si="45"/>
        <v>1</v>
      </c>
      <c r="H49" s="82">
        <f t="shared" si="46"/>
        <v>2</v>
      </c>
      <c r="I49" s="82" t="str">
        <f t="shared" si="47"/>
        <v>-</v>
      </c>
      <c r="J49" s="1">
        <f t="shared" si="42"/>
        <v>451138</v>
      </c>
      <c r="K49" s="38">
        <f t="shared" si="43"/>
        <v>0.10114013510520288</v>
      </c>
      <c r="L49" s="37">
        <f>County!N3061</f>
        <v>2413568</v>
      </c>
      <c r="M49" s="38">
        <f t="shared" si="44"/>
        <v>0.54109517177802424</v>
      </c>
      <c r="N49" s="73">
        <f>County!O3061</f>
        <v>1962430</v>
      </c>
      <c r="O49" s="74">
        <f t="shared" si="3"/>
        <v>0.43995503667282138</v>
      </c>
      <c r="P49" s="73">
        <f>County!P3061</f>
        <v>0</v>
      </c>
      <c r="Q49" s="74">
        <f t="shared" si="4"/>
        <v>0</v>
      </c>
      <c r="R49" s="73">
        <f>County!Q3061</f>
        <v>64761</v>
      </c>
      <c r="S49" s="74">
        <f t="shared" si="5"/>
        <v>1.4518697803217739E-2</v>
      </c>
      <c r="T49" s="73">
        <f>County!R3061</f>
        <v>0</v>
      </c>
      <c r="U49" s="74">
        <f t="shared" si="6"/>
        <v>0</v>
      </c>
      <c r="V49" s="73">
        <f>County!S3061</f>
        <v>0</v>
      </c>
      <c r="W49" s="74">
        <f t="shared" si="7"/>
        <v>0</v>
      </c>
      <c r="X49" s="73">
        <f>County!T3061</f>
        <v>0</v>
      </c>
      <c r="Y49" s="74">
        <f t="shared" si="8"/>
        <v>0</v>
      </c>
      <c r="Z49" s="73">
        <f>County!U3061</f>
        <v>0</v>
      </c>
      <c r="AA49" s="74">
        <f t="shared" si="9"/>
        <v>0</v>
      </c>
      <c r="AB49" s="73">
        <f>County!V3061</f>
        <v>0</v>
      </c>
      <c r="AC49" s="74">
        <f t="shared" si="10"/>
        <v>0</v>
      </c>
      <c r="AD49" s="73">
        <f>County!W3061</f>
        <v>19765</v>
      </c>
      <c r="AE49" s="74">
        <f t="shared" si="11"/>
        <v>4.4310937459365761E-3</v>
      </c>
      <c r="AF49" s="73">
        <f>County!X3061</f>
        <v>0</v>
      </c>
      <c r="AG49" s="74">
        <f t="shared" si="12"/>
        <v>0</v>
      </c>
      <c r="AH49" s="37">
        <f>County!Y3061</f>
        <v>0</v>
      </c>
      <c r="AI49" s="38">
        <f t="shared" si="13"/>
        <v>0</v>
      </c>
      <c r="AJ49" s="37">
        <f>County!Z3061</f>
        <v>0</v>
      </c>
      <c r="AK49" s="38">
        <f t="shared" si="14"/>
        <v>0</v>
      </c>
      <c r="AL49" s="37">
        <f>County!AA3061</f>
        <v>0</v>
      </c>
      <c r="AM49" s="38">
        <f t="shared" si="15"/>
        <v>0</v>
      </c>
      <c r="AN49" s="37">
        <f>County!AB3061</f>
        <v>0</v>
      </c>
      <c r="AO49" s="38">
        <f t="shared" si="16"/>
        <v>0</v>
      </c>
      <c r="AP49" s="37">
        <f>County!AC3061</f>
        <v>0</v>
      </c>
      <c r="AQ49" s="38">
        <f t="shared" si="17"/>
        <v>0</v>
      </c>
      <c r="AR49" s="37">
        <f>County!AD3061</f>
        <v>0</v>
      </c>
      <c r="AS49" s="38">
        <f t="shared" si="18"/>
        <v>0</v>
      </c>
      <c r="AT49" s="37">
        <f>County!AE3061</f>
        <v>0</v>
      </c>
      <c r="AU49" s="38">
        <f t="shared" si="19"/>
        <v>0</v>
      </c>
      <c r="AV49" s="37">
        <f>County!AF3061</f>
        <v>0</v>
      </c>
      <c r="AW49" s="38">
        <f t="shared" si="20"/>
        <v>0</v>
      </c>
      <c r="AX49" s="37">
        <f>County!AG3061</f>
        <v>0</v>
      </c>
      <c r="AY49" s="38">
        <f t="shared" si="20"/>
        <v>0</v>
      </c>
      <c r="AZ49" s="37">
        <f>County!AH3061</f>
        <v>0</v>
      </c>
      <c r="BA49" s="38">
        <f t="shared" si="48"/>
        <v>0</v>
      </c>
      <c r="BB49" s="37">
        <f>County!AI3061</f>
        <v>0</v>
      </c>
      <c r="BC49" s="38">
        <f t="shared" si="49"/>
        <v>0</v>
      </c>
      <c r="BD49" s="37">
        <f>County!AJ3061</f>
        <v>0</v>
      </c>
      <c r="BE49" s="38">
        <f t="shared" si="49"/>
        <v>0</v>
      </c>
      <c r="BF49" s="37">
        <f>County!AK3061</f>
        <v>0</v>
      </c>
      <c r="BG49" s="38">
        <f t="shared" si="50"/>
        <v>0</v>
      </c>
      <c r="BH49" s="37">
        <f>County!AL3061</f>
        <v>0</v>
      </c>
      <c r="BI49" s="38">
        <f t="shared" si="51"/>
        <v>0</v>
      </c>
      <c r="BJ49" s="37">
        <f>County!AM3061</f>
        <v>0</v>
      </c>
      <c r="BK49" s="38">
        <f t="shared" si="25"/>
        <v>0</v>
      </c>
      <c r="BL49" s="37">
        <f>County!AN3061</f>
        <v>0</v>
      </c>
      <c r="BM49" s="38">
        <f t="shared" si="26"/>
        <v>0</v>
      </c>
      <c r="BN49" s="37">
        <f>County!AO3061</f>
        <v>0</v>
      </c>
      <c r="BO49" s="38">
        <f t="shared" si="27"/>
        <v>0</v>
      </c>
      <c r="BP49" s="37">
        <f>County!AP3061</f>
        <v>0</v>
      </c>
      <c r="BQ49" s="38">
        <f t="shared" si="28"/>
        <v>0</v>
      </c>
      <c r="BR49" s="37">
        <f>County!AQ3061</f>
        <v>0</v>
      </c>
      <c r="BS49" s="38">
        <f t="shared" si="29"/>
        <v>0</v>
      </c>
      <c r="BT49" s="37">
        <f>County!AR3061</f>
        <v>0</v>
      </c>
      <c r="BU49" s="38">
        <f t="shared" si="30"/>
        <v>0</v>
      </c>
      <c r="BV49" s="37">
        <f>County!AS3061</f>
        <v>0</v>
      </c>
      <c r="BW49" s="38">
        <f t="shared" si="31"/>
        <v>0</v>
      </c>
      <c r="BX49" s="37">
        <f>County!AT3061</f>
        <v>0</v>
      </c>
      <c r="BY49" s="38">
        <f t="shared" si="32"/>
        <v>0</v>
      </c>
      <c r="BZ49" s="37">
        <f>County!AU3061</f>
        <v>0</v>
      </c>
      <c r="CA49" s="38">
        <f t="shared" si="33"/>
        <v>0</v>
      </c>
      <c r="CB49" s="37">
        <f>County!AV3061</f>
        <v>0</v>
      </c>
      <c r="CC49" s="38">
        <f t="shared" si="34"/>
        <v>0</v>
      </c>
      <c r="CD49" s="37">
        <f>County!AW3061</f>
        <v>0</v>
      </c>
      <c r="CE49" s="38">
        <f t="shared" si="35"/>
        <v>0</v>
      </c>
      <c r="CF49" s="37">
        <f>County!AX3061</f>
        <v>0</v>
      </c>
      <c r="CG49" s="38">
        <f t="shared" si="36"/>
        <v>0</v>
      </c>
      <c r="CH49" s="37">
        <f>County!AY3061</f>
        <v>0</v>
      </c>
      <c r="CI49" s="38">
        <f t="shared" si="37"/>
        <v>0</v>
      </c>
      <c r="CJ49" s="59"/>
      <c r="CK49" s="34" t="str">
        <f t="shared" si="52"/>
        <v>Virginia</v>
      </c>
      <c r="CL49" s="34" t="s">
        <v>1594</v>
      </c>
      <c r="CM49" s="34">
        <f t="shared" si="53"/>
        <v>13</v>
      </c>
      <c r="CN49" s="35">
        <f>RANK(R49,(L49:Q49,R49:Y49,AD49:AW49))</f>
        <v>3</v>
      </c>
      <c r="CO49" s="35">
        <f>RANK(T49,(L49:Q49,R49:Y49,AD49:AW49))</f>
        <v>9</v>
      </c>
      <c r="CP49" s="35">
        <f>RANK(X49,(L49:Q49,R49:Y49,AD49:AW49))</f>
        <v>9</v>
      </c>
      <c r="CQ49" s="35">
        <f>RANK(V49,(L49:Q49,R49:Y49,AD49:AW49))</f>
        <v>9</v>
      </c>
      <c r="CS49" s="34">
        <v>51</v>
      </c>
      <c r="CU49" s="37">
        <f>County!BS3061</f>
        <v>0</v>
      </c>
      <c r="CW49" s="34">
        <f t="shared" si="54"/>
        <v>13</v>
      </c>
      <c r="CX49" s="34">
        <v>0</v>
      </c>
    </row>
    <row r="50" spans="1:102" s="47" customFormat="1">
      <c r="A50" s="47" t="s">
        <v>691</v>
      </c>
      <c r="B50" s="47">
        <v>12</v>
      </c>
      <c r="C50" s="50">
        <f t="shared" si="41"/>
        <v>4087631</v>
      </c>
      <c r="D50" s="49">
        <v>12</v>
      </c>
      <c r="E50" s="49"/>
      <c r="F50" s="49"/>
      <c r="G50" s="81">
        <f t="shared" si="45"/>
        <v>1</v>
      </c>
      <c r="H50" s="81">
        <f t="shared" si="46"/>
        <v>2</v>
      </c>
      <c r="I50" s="81" t="str">
        <f t="shared" si="47"/>
        <v>-</v>
      </c>
      <c r="J50" s="50">
        <f t="shared" si="42"/>
        <v>784961</v>
      </c>
      <c r="K50" s="51">
        <f t="shared" si="43"/>
        <v>0.19203323391959792</v>
      </c>
      <c r="L50" s="50">
        <f>County!N3102</f>
        <v>2369612</v>
      </c>
      <c r="M50" s="51">
        <f t="shared" si="44"/>
        <v>0.5797030113530306</v>
      </c>
      <c r="N50" s="72">
        <f>County!O3102</f>
        <v>1584651</v>
      </c>
      <c r="O50" s="103">
        <f t="shared" si="3"/>
        <v>0.38766977743343273</v>
      </c>
      <c r="P50" s="72">
        <f>County!P3102</f>
        <v>0</v>
      </c>
      <c r="Q50" s="103">
        <f t="shared" si="4"/>
        <v>0</v>
      </c>
      <c r="R50" s="72">
        <f>County!Q3102</f>
        <v>80500</v>
      </c>
      <c r="S50" s="103">
        <f t="shared" si="5"/>
        <v>1.9693558444977055E-2</v>
      </c>
      <c r="T50" s="72">
        <f>County!R3102</f>
        <v>18289</v>
      </c>
      <c r="U50" s="103">
        <f t="shared" si="6"/>
        <v>4.4742296944122401E-3</v>
      </c>
      <c r="V50" s="72">
        <f>County!S3102</f>
        <v>0</v>
      </c>
      <c r="W50" s="103">
        <f t="shared" si="7"/>
        <v>0</v>
      </c>
      <c r="X50" s="72">
        <f>County!T3102</f>
        <v>0</v>
      </c>
      <c r="Y50" s="103">
        <f t="shared" si="8"/>
        <v>0</v>
      </c>
      <c r="Z50" s="72">
        <f>County!U3102</f>
        <v>0</v>
      </c>
      <c r="AA50" s="103">
        <f t="shared" si="9"/>
        <v>0</v>
      </c>
      <c r="AB50" s="72">
        <f>County!V3102</f>
        <v>4840</v>
      </c>
      <c r="AC50" s="103">
        <f t="shared" si="10"/>
        <v>1.1840599114743967E-3</v>
      </c>
      <c r="AD50" s="72">
        <f>County!W3102</f>
        <v>27252</v>
      </c>
      <c r="AE50" s="103">
        <f t="shared" si="11"/>
        <v>6.6669422949380708E-3</v>
      </c>
      <c r="AF50" s="72">
        <f>County!X3102</f>
        <v>2487</v>
      </c>
      <c r="AG50" s="103">
        <f t="shared" si="12"/>
        <v>6.0842086773488116E-4</v>
      </c>
      <c r="AH50" s="50">
        <f>County!Y3102</f>
        <v>0</v>
      </c>
      <c r="AI50" s="51">
        <f t="shared" si="13"/>
        <v>0</v>
      </c>
      <c r="AJ50" s="50">
        <f>County!Z3102</f>
        <v>0</v>
      </c>
      <c r="AK50" s="51">
        <f t="shared" si="14"/>
        <v>0</v>
      </c>
      <c r="AL50" s="50">
        <f>County!AA3102</f>
        <v>0</v>
      </c>
      <c r="AM50" s="51">
        <f t="shared" si="15"/>
        <v>0</v>
      </c>
      <c r="AN50" s="50">
        <f>County!AB3102</f>
        <v>0</v>
      </c>
      <c r="AO50" s="51">
        <f t="shared" si="16"/>
        <v>0</v>
      </c>
      <c r="AP50" s="50">
        <f>County!AC3102</f>
        <v>0</v>
      </c>
      <c r="AQ50" s="51">
        <f t="shared" si="17"/>
        <v>0</v>
      </c>
      <c r="AR50" s="50">
        <f>County!AD3102</f>
        <v>0</v>
      </c>
      <c r="AS50" s="51">
        <f t="shared" si="18"/>
        <v>0</v>
      </c>
      <c r="AT50" s="50">
        <f>County!AE3102</f>
        <v>0</v>
      </c>
      <c r="AU50" s="51">
        <f t="shared" si="19"/>
        <v>0</v>
      </c>
      <c r="AV50" s="50">
        <f>County!AF3102</f>
        <v>0</v>
      </c>
      <c r="AW50" s="51">
        <f t="shared" si="20"/>
        <v>0</v>
      </c>
      <c r="AX50" s="50">
        <f>County!AG3102</f>
        <v>0</v>
      </c>
      <c r="AY50" s="51">
        <f t="shared" si="20"/>
        <v>0</v>
      </c>
      <c r="AZ50" s="50">
        <f>County!AH3102</f>
        <v>0</v>
      </c>
      <c r="BA50" s="51">
        <f t="shared" si="48"/>
        <v>0</v>
      </c>
      <c r="BB50" s="50">
        <f>County!AI3102</f>
        <v>0</v>
      </c>
      <c r="BC50" s="51">
        <f t="shared" si="49"/>
        <v>0</v>
      </c>
      <c r="BD50" s="50">
        <f>County!AJ3102</f>
        <v>0</v>
      </c>
      <c r="BE50" s="51">
        <f t="shared" si="49"/>
        <v>0</v>
      </c>
      <c r="BF50" s="50">
        <f>County!AK3102</f>
        <v>0</v>
      </c>
      <c r="BG50" s="51">
        <f t="shared" si="50"/>
        <v>0</v>
      </c>
      <c r="BH50" s="50">
        <f>County!AL3102</f>
        <v>0</v>
      </c>
      <c r="BI50" s="51">
        <f t="shared" si="51"/>
        <v>0</v>
      </c>
      <c r="BJ50" s="50">
        <f>County!AM3102</f>
        <v>0</v>
      </c>
      <c r="BK50" s="51">
        <f t="shared" si="25"/>
        <v>0</v>
      </c>
      <c r="BL50" s="50">
        <f>County!AN3102</f>
        <v>0</v>
      </c>
      <c r="BM50" s="51">
        <f t="shared" si="26"/>
        <v>0</v>
      </c>
      <c r="BN50" s="50">
        <f>County!AO3102</f>
        <v>0</v>
      </c>
      <c r="BO50" s="51">
        <f t="shared" si="27"/>
        <v>0</v>
      </c>
      <c r="BP50" s="50">
        <f>County!AP3102</f>
        <v>0</v>
      </c>
      <c r="BQ50" s="51">
        <f t="shared" si="28"/>
        <v>0</v>
      </c>
      <c r="BR50" s="50">
        <f>County!AQ3102</f>
        <v>0</v>
      </c>
      <c r="BS50" s="51">
        <f t="shared" si="29"/>
        <v>0</v>
      </c>
      <c r="BT50" s="50">
        <f>County!AR3102</f>
        <v>0</v>
      </c>
      <c r="BU50" s="51">
        <f t="shared" si="30"/>
        <v>0</v>
      </c>
      <c r="BV50" s="50">
        <f>County!AS3102</f>
        <v>0</v>
      </c>
      <c r="BW50" s="51">
        <f t="shared" si="31"/>
        <v>0</v>
      </c>
      <c r="BX50" s="50">
        <f>County!AT3102</f>
        <v>0</v>
      </c>
      <c r="BY50" s="51">
        <f t="shared" si="32"/>
        <v>0</v>
      </c>
      <c r="BZ50" s="50">
        <f>County!AU3102</f>
        <v>0</v>
      </c>
      <c r="CA50" s="51">
        <f t="shared" si="33"/>
        <v>0</v>
      </c>
      <c r="CB50" s="50">
        <f>County!AV3102</f>
        <v>0</v>
      </c>
      <c r="CC50" s="51">
        <f t="shared" si="34"/>
        <v>0</v>
      </c>
      <c r="CD50" s="50">
        <f>County!AW3102</f>
        <v>0</v>
      </c>
      <c r="CE50" s="51">
        <f t="shared" si="35"/>
        <v>0</v>
      </c>
      <c r="CF50" s="50">
        <f>County!AX3102</f>
        <v>0</v>
      </c>
      <c r="CG50" s="51">
        <f t="shared" si="36"/>
        <v>0</v>
      </c>
      <c r="CH50" s="50">
        <f>County!AY3102</f>
        <v>0</v>
      </c>
      <c r="CI50" s="51">
        <f t="shared" si="37"/>
        <v>0</v>
      </c>
      <c r="CJ50" s="58"/>
      <c r="CK50" s="47" t="str">
        <f t="shared" si="52"/>
        <v>Washington</v>
      </c>
      <c r="CL50" s="47" t="s">
        <v>816</v>
      </c>
      <c r="CM50" s="47">
        <f t="shared" si="53"/>
        <v>12</v>
      </c>
      <c r="CN50" s="48">
        <f>RANK(R50,(L50:Q50,R50:Y50,AD50:AW50))</f>
        <v>3</v>
      </c>
      <c r="CO50" s="48">
        <f>RANK(T50,(L50:Q50,R50:Y50,AD50:AW50))</f>
        <v>5</v>
      </c>
      <c r="CP50" s="48">
        <f>RANK(X50,(L50:Q50,R50:Y50,AD50:AW50))</f>
        <v>13</v>
      </c>
      <c r="CQ50" s="48">
        <f>RANK(V50,(L50:Q50,R50:Y50,AD50:AW50))</f>
        <v>13</v>
      </c>
      <c r="CS50" s="47">
        <v>53</v>
      </c>
      <c r="CU50" s="50">
        <f>County!BS3102</f>
        <v>0</v>
      </c>
      <c r="CW50" s="47">
        <f t="shared" si="54"/>
        <v>12</v>
      </c>
      <c r="CX50" s="47">
        <v>0</v>
      </c>
    </row>
    <row r="51" spans="1:102" s="34" customFormat="1">
      <c r="A51" s="34" t="s">
        <v>2355</v>
      </c>
      <c r="B51" s="34">
        <v>5</v>
      </c>
      <c r="C51" s="37">
        <f t="shared" si="41"/>
        <v>794652</v>
      </c>
      <c r="D51" s="36"/>
      <c r="E51" s="36">
        <v>5</v>
      </c>
      <c r="F51" s="36"/>
      <c r="G51" s="82">
        <f t="shared" si="45"/>
        <v>2</v>
      </c>
      <c r="H51" s="82">
        <f t="shared" si="46"/>
        <v>1</v>
      </c>
      <c r="I51" s="82" t="str">
        <f t="shared" si="47"/>
        <v>-</v>
      </c>
      <c r="J51" s="1">
        <f t="shared" si="42"/>
        <v>309398</v>
      </c>
      <c r="K51" s="38">
        <f t="shared" si="43"/>
        <v>0.38935030680096444</v>
      </c>
      <c r="L51" s="37">
        <f>County!N3159</f>
        <v>235984</v>
      </c>
      <c r="M51" s="38">
        <f t="shared" si="44"/>
        <v>0.29696521244519614</v>
      </c>
      <c r="N51" s="73">
        <f>County!O3159</f>
        <v>545382</v>
      </c>
      <c r="O51" s="74">
        <f t="shared" si="3"/>
        <v>0.68631551924616063</v>
      </c>
      <c r="P51" s="73">
        <f>County!P3159</f>
        <v>0</v>
      </c>
      <c r="Q51" s="74">
        <f t="shared" si="4"/>
        <v>0</v>
      </c>
      <c r="R51" s="73">
        <f>County!Q3159</f>
        <v>10687</v>
      </c>
      <c r="S51" s="74">
        <f t="shared" si="5"/>
        <v>1.3448654253685891E-2</v>
      </c>
      <c r="T51" s="73">
        <f>County!R3159</f>
        <v>2599</v>
      </c>
      <c r="U51" s="74">
        <f t="shared" si="6"/>
        <v>3.27061405495739E-3</v>
      </c>
      <c r="V51" s="73">
        <f>County!S3159</f>
        <v>0</v>
      </c>
      <c r="W51" s="74">
        <f t="shared" si="7"/>
        <v>0</v>
      </c>
      <c r="X51" s="73">
        <f>County!T3159</f>
        <v>0</v>
      </c>
      <c r="Y51" s="74">
        <f t="shared" si="8"/>
        <v>0</v>
      </c>
      <c r="Z51" s="73">
        <f>County!U3159</f>
        <v>0</v>
      </c>
      <c r="AA51" s="74">
        <f t="shared" si="9"/>
        <v>0</v>
      </c>
      <c r="AB51" s="73">
        <f>County!V3159</f>
        <v>0</v>
      </c>
      <c r="AC51" s="74">
        <f t="shared" si="10"/>
        <v>0</v>
      </c>
      <c r="AD51" s="73">
        <f>County!W3159</f>
        <v>0</v>
      </c>
      <c r="AE51" s="74">
        <f t="shared" si="11"/>
        <v>0</v>
      </c>
      <c r="AF51" s="73">
        <f>County!X3159</f>
        <v>0</v>
      </c>
      <c r="AG51" s="74">
        <f t="shared" si="12"/>
        <v>0</v>
      </c>
      <c r="AH51" s="37">
        <f>County!Y3159</f>
        <v>0</v>
      </c>
      <c r="AI51" s="38">
        <f t="shared" si="13"/>
        <v>0</v>
      </c>
      <c r="AJ51" s="37">
        <f>County!Z3159</f>
        <v>0</v>
      </c>
      <c r="AK51" s="38">
        <f t="shared" si="14"/>
        <v>0</v>
      </c>
      <c r="AL51" s="37">
        <f>County!AA3159</f>
        <v>0</v>
      </c>
      <c r="AM51" s="38">
        <f t="shared" si="15"/>
        <v>0</v>
      </c>
      <c r="AN51" s="37">
        <f>County!AB3159</f>
        <v>0</v>
      </c>
      <c r="AO51" s="38">
        <f t="shared" si="16"/>
        <v>0</v>
      </c>
      <c r="AP51" s="37">
        <f>County!AC3159</f>
        <v>0</v>
      </c>
      <c r="AQ51" s="38">
        <f t="shared" si="17"/>
        <v>0</v>
      </c>
      <c r="AR51" s="37">
        <f>County!AD3159</f>
        <v>0</v>
      </c>
      <c r="AS51" s="38">
        <f t="shared" si="18"/>
        <v>0</v>
      </c>
      <c r="AT51" s="37">
        <f>County!AE3159</f>
        <v>0</v>
      </c>
      <c r="AU51" s="38">
        <f t="shared" si="19"/>
        <v>0</v>
      </c>
      <c r="AV51" s="37">
        <f>County!AF3159</f>
        <v>0</v>
      </c>
      <c r="AW51" s="38">
        <f t="shared" si="20"/>
        <v>0</v>
      </c>
      <c r="AX51" s="37">
        <f>County!AG3159</f>
        <v>0</v>
      </c>
      <c r="AY51" s="38">
        <f t="shared" si="20"/>
        <v>0</v>
      </c>
      <c r="AZ51" s="37">
        <f>County!AH3159</f>
        <v>0</v>
      </c>
      <c r="BA51" s="38">
        <f t="shared" si="48"/>
        <v>0</v>
      </c>
      <c r="BB51" s="37">
        <f>County!AI3159</f>
        <v>0</v>
      </c>
      <c r="BC51" s="38">
        <f t="shared" si="49"/>
        <v>0</v>
      </c>
      <c r="BD51" s="37">
        <f>County!AJ3159</f>
        <v>0</v>
      </c>
      <c r="BE51" s="38">
        <f t="shared" si="49"/>
        <v>0</v>
      </c>
      <c r="BF51" s="37">
        <f>County!AK3159</f>
        <v>0</v>
      </c>
      <c r="BG51" s="38">
        <f t="shared" si="50"/>
        <v>0</v>
      </c>
      <c r="BH51" s="37">
        <f>County!AL3159</f>
        <v>0</v>
      </c>
      <c r="BI51" s="38">
        <f t="shared" si="51"/>
        <v>0</v>
      </c>
      <c r="BJ51" s="37">
        <f>County!AM3159</f>
        <v>0</v>
      </c>
      <c r="BK51" s="38">
        <f t="shared" si="25"/>
        <v>0</v>
      </c>
      <c r="BL51" s="37">
        <f>County!AN3159</f>
        <v>0</v>
      </c>
      <c r="BM51" s="38">
        <f t="shared" si="26"/>
        <v>0</v>
      </c>
      <c r="BN51" s="37">
        <f>County!AO3159</f>
        <v>0</v>
      </c>
      <c r="BO51" s="38">
        <f t="shared" si="27"/>
        <v>0</v>
      </c>
      <c r="BP51" s="37">
        <f>County!AP3159</f>
        <v>0</v>
      </c>
      <c r="BQ51" s="38">
        <f t="shared" si="28"/>
        <v>0</v>
      </c>
      <c r="BR51" s="37">
        <f>County!AQ3159</f>
        <v>0</v>
      </c>
      <c r="BS51" s="38">
        <f t="shared" si="29"/>
        <v>0</v>
      </c>
      <c r="BT51" s="37">
        <f>County!AR3159</f>
        <v>0</v>
      </c>
      <c r="BU51" s="38">
        <f t="shared" si="30"/>
        <v>0</v>
      </c>
      <c r="BV51" s="37">
        <f>County!AS3159</f>
        <v>0</v>
      </c>
      <c r="BW51" s="38">
        <f t="shared" si="31"/>
        <v>0</v>
      </c>
      <c r="BX51" s="37">
        <f>County!AT3159</f>
        <v>0</v>
      </c>
      <c r="BY51" s="38">
        <f t="shared" si="32"/>
        <v>0</v>
      </c>
      <c r="BZ51" s="37">
        <f>County!AU3159</f>
        <v>0</v>
      </c>
      <c r="CA51" s="38">
        <f t="shared" si="33"/>
        <v>0</v>
      </c>
      <c r="CB51" s="37">
        <f>County!AV3159</f>
        <v>0</v>
      </c>
      <c r="CC51" s="38">
        <f t="shared" si="34"/>
        <v>0</v>
      </c>
      <c r="CD51" s="37">
        <f>County!AW3159</f>
        <v>0</v>
      </c>
      <c r="CE51" s="38">
        <f t="shared" si="35"/>
        <v>0</v>
      </c>
      <c r="CF51" s="37">
        <f>County!AX3159</f>
        <v>0</v>
      </c>
      <c r="CG51" s="38">
        <f t="shared" si="36"/>
        <v>0</v>
      </c>
      <c r="CH51" s="37">
        <f>County!AY3159</f>
        <v>0</v>
      </c>
      <c r="CI51" s="38">
        <f t="shared" si="37"/>
        <v>0</v>
      </c>
      <c r="CJ51" s="59"/>
      <c r="CK51" s="34" t="str">
        <f t="shared" si="52"/>
        <v>West Virginia</v>
      </c>
      <c r="CL51" s="34" t="s">
        <v>2356</v>
      </c>
      <c r="CM51" s="34">
        <f t="shared" si="53"/>
        <v>5</v>
      </c>
      <c r="CN51" s="35">
        <f>RANK(R51,(L51:Q51,R51:Y51,AD51:AW51))</f>
        <v>3</v>
      </c>
      <c r="CO51" s="35">
        <f>RANK(T51,(L51:Q51,R51:Y51,AD51:AW51))</f>
        <v>4</v>
      </c>
      <c r="CP51" s="35">
        <f>RANK(X51,(L51:Q51,R51:Y51,AD51:AW51))</f>
        <v>9</v>
      </c>
      <c r="CQ51" s="35">
        <f>RANK(V51,(L51:Q51,R51:Y51,AD51:AW51))</f>
        <v>9</v>
      </c>
      <c r="CS51" s="34">
        <v>54</v>
      </c>
      <c r="CU51" s="37">
        <f>County!BS3159</f>
        <v>0</v>
      </c>
      <c r="CW51" s="34">
        <f t="shared" si="54"/>
        <v>5</v>
      </c>
      <c r="CX51" s="34">
        <v>0</v>
      </c>
    </row>
    <row r="52" spans="1:102" s="47" customFormat="1">
      <c r="A52" s="47" t="s">
        <v>1121</v>
      </c>
      <c r="B52" s="47">
        <v>10</v>
      </c>
      <c r="C52" s="50">
        <f t="shared" si="41"/>
        <v>3297114</v>
      </c>
      <c r="D52" s="49">
        <v>10</v>
      </c>
      <c r="E52" s="49"/>
      <c r="F52" s="49"/>
      <c r="G52" s="81">
        <f t="shared" si="45"/>
        <v>1</v>
      </c>
      <c r="H52" s="81">
        <f t="shared" si="46"/>
        <v>2</v>
      </c>
      <c r="I52" s="81" t="str">
        <f t="shared" si="47"/>
        <v>-</v>
      </c>
      <c r="J52" s="135">
        <f t="shared" si="42"/>
        <v>20510</v>
      </c>
      <c r="K52" s="136">
        <f t="shared" si="43"/>
        <v>6.2205917053520139E-3</v>
      </c>
      <c r="L52" s="50">
        <f>County!N3233</f>
        <v>1630389</v>
      </c>
      <c r="M52" s="51">
        <f t="shared" si="44"/>
        <v>0.49448972646987638</v>
      </c>
      <c r="N52" s="72">
        <f>County!O3233</f>
        <v>1609879</v>
      </c>
      <c r="O52" s="103">
        <f t="shared" si="3"/>
        <v>0.48826913476452438</v>
      </c>
      <c r="P52" s="72">
        <f>County!P3233</f>
        <v>0</v>
      </c>
      <c r="Q52" s="103">
        <f t="shared" si="4"/>
        <v>0</v>
      </c>
      <c r="R52" s="72">
        <f>County!Q3233</f>
        <v>38189</v>
      </c>
      <c r="S52" s="103">
        <f t="shared" si="5"/>
        <v>1.158255371212521E-2</v>
      </c>
      <c r="T52" s="72">
        <f>County!R3233</f>
        <v>0</v>
      </c>
      <c r="U52" s="103">
        <f t="shared" si="6"/>
        <v>0</v>
      </c>
      <c r="V52" s="72">
        <f>County!S3233</f>
        <v>5438</v>
      </c>
      <c r="W52" s="103">
        <f t="shared" si="7"/>
        <v>1.6493211942322891E-3</v>
      </c>
      <c r="X52" s="72">
        <f>County!T3233</f>
        <v>0</v>
      </c>
      <c r="Y52" s="103">
        <f t="shared" si="8"/>
        <v>0</v>
      </c>
      <c r="Z52" s="72">
        <f>County!U3233</f>
        <v>0</v>
      </c>
      <c r="AA52" s="103">
        <f t="shared" si="9"/>
        <v>0</v>
      </c>
      <c r="AB52" s="72">
        <f>County!V3233</f>
        <v>0</v>
      </c>
      <c r="AC52" s="103">
        <f t="shared" si="10"/>
        <v>0</v>
      </c>
      <c r="AD52" s="72">
        <f>County!W3233</f>
        <v>7967</v>
      </c>
      <c r="AE52" s="103">
        <f t="shared" si="11"/>
        <v>2.4163556370813992E-3</v>
      </c>
      <c r="AF52" s="72">
        <f>County!X3233</f>
        <v>0</v>
      </c>
      <c r="AG52" s="103">
        <f t="shared" si="12"/>
        <v>0</v>
      </c>
      <c r="AH52" s="50">
        <f>County!Y3233</f>
        <v>0</v>
      </c>
      <c r="AI52" s="51">
        <f t="shared" si="13"/>
        <v>0</v>
      </c>
      <c r="AJ52" s="50">
        <f>County!Z3233</f>
        <v>5252</v>
      </c>
      <c r="AK52" s="51">
        <f t="shared" si="14"/>
        <v>1.5929082221603499E-3</v>
      </c>
      <c r="AL52" s="50">
        <f>County!AA3233</f>
        <v>0</v>
      </c>
      <c r="AM52" s="51">
        <f t="shared" si="15"/>
        <v>0</v>
      </c>
      <c r="AN52" s="50">
        <f>County!AB3233</f>
        <v>0</v>
      </c>
      <c r="AO52" s="51">
        <f t="shared" si="16"/>
        <v>0</v>
      </c>
      <c r="AP52" s="50">
        <f>County!AC3233</f>
        <v>0</v>
      </c>
      <c r="AQ52" s="51">
        <f t="shared" si="17"/>
        <v>0</v>
      </c>
      <c r="AR52" s="50">
        <f>County!AD3233</f>
        <v>0</v>
      </c>
      <c r="AS52" s="51">
        <f t="shared" si="18"/>
        <v>0</v>
      </c>
      <c r="AT52" s="50">
        <f>County!AE3233</f>
        <v>0</v>
      </c>
      <c r="AU52" s="51">
        <f t="shared" si="19"/>
        <v>0</v>
      </c>
      <c r="AV52" s="50">
        <f>County!AF3233</f>
        <v>0</v>
      </c>
      <c r="AW52" s="51">
        <f t="shared" si="20"/>
        <v>0</v>
      </c>
      <c r="AX52" s="50">
        <f>County!AG3233</f>
        <v>0</v>
      </c>
      <c r="AY52" s="51">
        <f t="shared" si="20"/>
        <v>0</v>
      </c>
      <c r="AZ52" s="50">
        <f>County!AH3233</f>
        <v>0</v>
      </c>
      <c r="BA52" s="51">
        <f t="shared" si="48"/>
        <v>0</v>
      </c>
      <c r="BB52" s="50">
        <f>County!AI3233</f>
        <v>0</v>
      </c>
      <c r="BC52" s="51">
        <f t="shared" si="49"/>
        <v>0</v>
      </c>
      <c r="BD52" s="50">
        <f>County!AJ3233</f>
        <v>0</v>
      </c>
      <c r="BE52" s="51">
        <f t="shared" si="49"/>
        <v>0</v>
      </c>
      <c r="BF52" s="50">
        <f>County!AK3233</f>
        <v>0</v>
      </c>
      <c r="BG52" s="51">
        <f t="shared" si="50"/>
        <v>0</v>
      </c>
      <c r="BH52" s="50">
        <f>County!AL3233</f>
        <v>0</v>
      </c>
      <c r="BI52" s="51">
        <f t="shared" si="51"/>
        <v>0</v>
      </c>
      <c r="BJ52" s="50">
        <f>County!AM3233</f>
        <v>0</v>
      </c>
      <c r="BK52" s="51">
        <f t="shared" si="25"/>
        <v>0</v>
      </c>
      <c r="BL52" s="50">
        <f>County!AN3233</f>
        <v>0</v>
      </c>
      <c r="BM52" s="51">
        <f t="shared" si="26"/>
        <v>0</v>
      </c>
      <c r="BN52" s="50">
        <f>County!AO3233</f>
        <v>0</v>
      </c>
      <c r="BO52" s="51">
        <f t="shared" si="27"/>
        <v>0</v>
      </c>
      <c r="BP52" s="50">
        <f>County!AP3233</f>
        <v>0</v>
      </c>
      <c r="BQ52" s="51">
        <f t="shared" si="28"/>
        <v>0</v>
      </c>
      <c r="BR52" s="50">
        <f>County!AQ3233</f>
        <v>0</v>
      </c>
      <c r="BS52" s="51">
        <f t="shared" si="29"/>
        <v>0</v>
      </c>
      <c r="BT52" s="50">
        <f>County!AR3233</f>
        <v>0</v>
      </c>
      <c r="BU52" s="51">
        <f t="shared" si="30"/>
        <v>0</v>
      </c>
      <c r="BV52" s="50">
        <f>County!AS3233</f>
        <v>0</v>
      </c>
      <c r="BW52" s="51">
        <f t="shared" si="31"/>
        <v>0</v>
      </c>
      <c r="BX52" s="50">
        <f>County!AT3233</f>
        <v>0</v>
      </c>
      <c r="BY52" s="51">
        <f t="shared" si="32"/>
        <v>0</v>
      </c>
      <c r="BZ52" s="50">
        <f>County!AU3233</f>
        <v>0</v>
      </c>
      <c r="CA52" s="51">
        <f t="shared" si="33"/>
        <v>0</v>
      </c>
      <c r="CB52" s="50">
        <f>County!AV3233</f>
        <v>0</v>
      </c>
      <c r="CC52" s="51">
        <f t="shared" si="34"/>
        <v>0</v>
      </c>
      <c r="CD52" s="50">
        <f>County!AW3233</f>
        <v>0</v>
      </c>
      <c r="CE52" s="51">
        <f t="shared" si="35"/>
        <v>0</v>
      </c>
      <c r="CF52" s="50">
        <f>County!AX3233</f>
        <v>0</v>
      </c>
      <c r="CG52" s="51">
        <f t="shared" si="36"/>
        <v>0</v>
      </c>
      <c r="CH52" s="50">
        <f>County!AY3233</f>
        <v>0</v>
      </c>
      <c r="CI52" s="51">
        <f t="shared" si="37"/>
        <v>0</v>
      </c>
      <c r="CJ52" s="58"/>
      <c r="CK52" s="47" t="str">
        <f t="shared" si="52"/>
        <v>Wisconsin</v>
      </c>
      <c r="CL52" s="47" t="s">
        <v>3000</v>
      </c>
      <c r="CM52" s="47">
        <f t="shared" si="53"/>
        <v>10</v>
      </c>
      <c r="CN52" s="48">
        <f>RANK(R52,(L52:Q52,R52:Y52,AD52:AW52))</f>
        <v>3</v>
      </c>
      <c r="CO52" s="48">
        <f>RANK(T52,(L52:Q52,R52:Y52,AD52:AW52))</f>
        <v>13</v>
      </c>
      <c r="CP52" s="48">
        <f>RANK(X52,(L52:Q52,R52:Y52,AD52:AW52))</f>
        <v>13</v>
      </c>
      <c r="CQ52" s="48">
        <f>RANK(V52,(L52:Q52,R52:Y52,AD52:AW52))</f>
        <v>5</v>
      </c>
      <c r="CS52" s="47">
        <v>55</v>
      </c>
      <c r="CU52" s="50">
        <f>County!BS3233</f>
        <v>0</v>
      </c>
      <c r="CW52" s="47">
        <f t="shared" si="54"/>
        <v>10</v>
      </c>
      <c r="CX52" s="47">
        <v>0</v>
      </c>
    </row>
    <row r="53" spans="1:102" s="41" customFormat="1">
      <c r="A53" s="41" t="s">
        <v>708</v>
      </c>
      <c r="B53" s="41">
        <v>3</v>
      </c>
      <c r="C53" s="45">
        <f t="shared" si="41"/>
        <v>276765</v>
      </c>
      <c r="D53" s="44"/>
      <c r="E53" s="44">
        <v>3</v>
      </c>
      <c r="F53" s="44"/>
      <c r="G53" s="83">
        <f t="shared" si="45"/>
        <v>2</v>
      </c>
      <c r="H53" s="83">
        <f t="shared" si="46"/>
        <v>1</v>
      </c>
      <c r="I53" s="83">
        <f t="shared" si="47"/>
        <v>4</v>
      </c>
      <c r="J53" s="32">
        <f t="shared" si="42"/>
        <v>120068</v>
      </c>
      <c r="K53" s="46">
        <f t="shared" si="43"/>
        <v>0.43382653153397288</v>
      </c>
      <c r="L53" s="45">
        <f>County!N3258</f>
        <v>73491</v>
      </c>
      <c r="M53" s="46">
        <f t="shared" si="44"/>
        <v>0.26553574332014523</v>
      </c>
      <c r="N53" s="104">
        <f>County!O3258</f>
        <v>193559</v>
      </c>
      <c r="O53" s="105">
        <f t="shared" si="3"/>
        <v>0.69936227485411806</v>
      </c>
      <c r="P53" s="104">
        <f>County!P3258</f>
        <v>2208</v>
      </c>
      <c r="Q53" s="105">
        <f t="shared" si="4"/>
        <v>7.9778873773779201E-3</v>
      </c>
      <c r="R53" s="104">
        <f>County!Q3258</f>
        <v>5768</v>
      </c>
      <c r="S53" s="105">
        <f t="shared" si="5"/>
        <v>2.0840785503947391E-2</v>
      </c>
      <c r="T53" s="104">
        <f>County!R3258</f>
        <v>0</v>
      </c>
      <c r="U53" s="105">
        <f t="shared" si="6"/>
        <v>0</v>
      </c>
      <c r="V53" s="104">
        <f>County!S3258</f>
        <v>0</v>
      </c>
      <c r="W53" s="105">
        <f t="shared" si="7"/>
        <v>0</v>
      </c>
      <c r="X53" s="104">
        <f>County!T3258</f>
        <v>0</v>
      </c>
      <c r="Y53" s="105">
        <f t="shared" si="8"/>
        <v>0</v>
      </c>
      <c r="Z53" s="104">
        <f>County!U3258</f>
        <v>0</v>
      </c>
      <c r="AA53" s="105">
        <f t="shared" si="9"/>
        <v>0</v>
      </c>
      <c r="AB53" s="104">
        <f>County!V3258</f>
        <v>0</v>
      </c>
      <c r="AC53" s="105">
        <f t="shared" si="10"/>
        <v>0</v>
      </c>
      <c r="AD53" s="104">
        <f>County!W3258</f>
        <v>1739</v>
      </c>
      <c r="AE53" s="105">
        <f t="shared" si="11"/>
        <v>6.2833089444113239E-3</v>
      </c>
      <c r="AF53" s="104">
        <f>County!X3258</f>
        <v>0</v>
      </c>
      <c r="AG53" s="105">
        <f t="shared" si="12"/>
        <v>0</v>
      </c>
      <c r="AH53" s="45">
        <f>County!Y3258</f>
        <v>0</v>
      </c>
      <c r="AI53" s="46">
        <f t="shared" si="13"/>
        <v>0</v>
      </c>
      <c r="AJ53" s="45">
        <f>County!Z3258</f>
        <v>0</v>
      </c>
      <c r="AK53" s="46">
        <f t="shared" si="14"/>
        <v>0</v>
      </c>
      <c r="AL53" s="45">
        <f>County!AA3258</f>
        <v>0</v>
      </c>
      <c r="AM53" s="46">
        <f t="shared" si="15"/>
        <v>0</v>
      </c>
      <c r="AN53" s="45">
        <f>County!AB3258</f>
        <v>0</v>
      </c>
      <c r="AO53" s="46">
        <f t="shared" si="16"/>
        <v>0</v>
      </c>
      <c r="AP53" s="45">
        <f>County!AC3258</f>
        <v>0</v>
      </c>
      <c r="AQ53" s="46">
        <f t="shared" si="17"/>
        <v>0</v>
      </c>
      <c r="AR53" s="45">
        <f>County!AD3258</f>
        <v>0</v>
      </c>
      <c r="AS53" s="46">
        <f t="shared" si="18"/>
        <v>0</v>
      </c>
      <c r="AT53" s="45">
        <f>County!AE3258</f>
        <v>0</v>
      </c>
      <c r="AU53" s="46">
        <f t="shared" si="19"/>
        <v>0</v>
      </c>
      <c r="AV53" s="45">
        <f>County!AF3258</f>
        <v>0</v>
      </c>
      <c r="AW53" s="46">
        <f t="shared" si="20"/>
        <v>0</v>
      </c>
      <c r="AX53" s="45">
        <f>County!AG3258</f>
        <v>0</v>
      </c>
      <c r="AY53" s="46">
        <f t="shared" si="20"/>
        <v>0</v>
      </c>
      <c r="AZ53" s="45">
        <f>County!AH3258</f>
        <v>0</v>
      </c>
      <c r="BA53" s="46">
        <f t="shared" si="48"/>
        <v>0</v>
      </c>
      <c r="BB53" s="45">
        <f>County!AI3258</f>
        <v>0</v>
      </c>
      <c r="BC53" s="46">
        <f t="shared" si="49"/>
        <v>0</v>
      </c>
      <c r="BD53" s="45">
        <f>County!AJ3258</f>
        <v>0</v>
      </c>
      <c r="BE53" s="46">
        <f t="shared" si="49"/>
        <v>0</v>
      </c>
      <c r="BF53" s="45">
        <f>County!AK3258</f>
        <v>0</v>
      </c>
      <c r="BG53" s="46">
        <f t="shared" si="50"/>
        <v>0</v>
      </c>
      <c r="BH53" s="45">
        <f>County!AL3258</f>
        <v>0</v>
      </c>
      <c r="BI53" s="46">
        <f t="shared" si="51"/>
        <v>0</v>
      </c>
      <c r="BJ53" s="45">
        <f>County!AM3258</f>
        <v>0</v>
      </c>
      <c r="BK53" s="46">
        <f t="shared" si="25"/>
        <v>0</v>
      </c>
      <c r="BL53" s="45">
        <f>County!AN3258</f>
        <v>0</v>
      </c>
      <c r="BM53" s="46">
        <f t="shared" si="26"/>
        <v>0</v>
      </c>
      <c r="BN53" s="45">
        <f>County!AO3258</f>
        <v>0</v>
      </c>
      <c r="BO53" s="46">
        <f t="shared" si="27"/>
        <v>0</v>
      </c>
      <c r="BP53" s="45">
        <f>County!AP3258</f>
        <v>0</v>
      </c>
      <c r="BQ53" s="46">
        <f t="shared" si="28"/>
        <v>0</v>
      </c>
      <c r="BR53" s="45">
        <f>County!AQ3258</f>
        <v>0</v>
      </c>
      <c r="BS53" s="46">
        <f t="shared" si="29"/>
        <v>0</v>
      </c>
      <c r="BT53" s="45">
        <f>County!AR3258</f>
        <v>0</v>
      </c>
      <c r="BU53" s="46">
        <f t="shared" si="30"/>
        <v>0</v>
      </c>
      <c r="BV53" s="45">
        <f>County!AS3258</f>
        <v>0</v>
      </c>
      <c r="BW53" s="46">
        <f t="shared" si="31"/>
        <v>0</v>
      </c>
      <c r="BX53" s="45">
        <f>County!AT3258</f>
        <v>0</v>
      </c>
      <c r="BY53" s="46">
        <f t="shared" si="32"/>
        <v>0</v>
      </c>
      <c r="BZ53" s="45">
        <f>County!AU3258</f>
        <v>0</v>
      </c>
      <c r="CA53" s="46">
        <f t="shared" si="33"/>
        <v>0</v>
      </c>
      <c r="CB53" s="45">
        <f>County!AV3258</f>
        <v>0</v>
      </c>
      <c r="CC53" s="46">
        <f t="shared" si="34"/>
        <v>0</v>
      </c>
      <c r="CD53" s="45">
        <f>County!AW3258</f>
        <v>0</v>
      </c>
      <c r="CE53" s="46">
        <f t="shared" si="35"/>
        <v>0</v>
      </c>
      <c r="CF53" s="45">
        <f>County!AX3258</f>
        <v>0</v>
      </c>
      <c r="CG53" s="46">
        <f t="shared" si="36"/>
        <v>0</v>
      </c>
      <c r="CH53" s="45">
        <f>County!AY3258</f>
        <v>0</v>
      </c>
      <c r="CI53" s="46">
        <f t="shared" si="37"/>
        <v>0</v>
      </c>
      <c r="CJ53" s="60"/>
      <c r="CK53" s="41" t="str">
        <f t="shared" si="52"/>
        <v>Wyoming</v>
      </c>
      <c r="CL53" s="41" t="s">
        <v>1093</v>
      </c>
      <c r="CM53" s="41">
        <f t="shared" si="53"/>
        <v>3</v>
      </c>
      <c r="CN53" s="42">
        <f>RANK(R53,(L53:Q53,R53:Y53,AD53:AW53))</f>
        <v>3</v>
      </c>
      <c r="CO53" s="42">
        <f>RANK(T53,(L53:Q53,R53:Y53,AD53:AW53))</f>
        <v>11</v>
      </c>
      <c r="CP53" s="42">
        <f>RANK(X53,(L53:Q53,R53:Y53,AD53:AW53))</f>
        <v>11</v>
      </c>
      <c r="CQ53" s="42">
        <f>RANK(V53,(L53:Q53,R53:Y53,AD53:AW53))</f>
        <v>11</v>
      </c>
      <c r="CS53" s="41">
        <v>56</v>
      </c>
      <c r="CU53" s="45">
        <f>County!BS3258</f>
        <v>0</v>
      </c>
      <c r="CW53" s="41">
        <f t="shared" si="54"/>
        <v>3</v>
      </c>
      <c r="CX53" s="41">
        <v>0</v>
      </c>
    </row>
    <row r="54" spans="1:102" s="47" customFormat="1">
      <c r="A54" s="43" t="s">
        <v>325</v>
      </c>
      <c r="B54" s="79">
        <f>SUM(B3:B53)</f>
        <v>538</v>
      </c>
      <c r="C54" s="50">
        <f>L54+N54+P54+R54+T54+X54+V54+AD54+AJ54+AB54+AF54+Z54+AH54+AR54+AT54+AL54+AP54+AN54+AV54+AX54+BB54+BD54+BF54+BH54+AZ54+BJ54+BL54+BN54+BP54+BR54+BT54+BV54+BX54+BZ54+CB54+CD54+CF54+CH54</f>
        <v>156905305</v>
      </c>
      <c r="D54" s="49">
        <f>SUM(D3:D53)</f>
        <v>306</v>
      </c>
      <c r="E54" s="49">
        <f>SUM(E3:E53)</f>
        <v>232</v>
      </c>
      <c r="F54" s="49">
        <f>SUM(F3:F53)</f>
        <v>0</v>
      </c>
      <c r="G54" s="81">
        <f t="shared" si="45"/>
        <v>1</v>
      </c>
      <c r="H54" s="81">
        <f t="shared" si="46"/>
        <v>2</v>
      </c>
      <c r="I54" s="81">
        <f t="shared" si="47"/>
        <v>10</v>
      </c>
      <c r="J54" s="137">
        <f>ABS(N54-L54)</f>
        <v>6212554</v>
      </c>
      <c r="K54" s="138">
        <f t="shared" si="43"/>
        <v>3.9594289052240779E-2</v>
      </c>
      <c r="L54" s="50">
        <f>SUM(L3:L53)</f>
        <v>80074453</v>
      </c>
      <c r="M54" s="51">
        <f t="shared" si="44"/>
        <v>0.51033617378328922</v>
      </c>
      <c r="N54" s="50">
        <f>SUM(N3:N53)</f>
        <v>73861899</v>
      </c>
      <c r="O54" s="51">
        <f t="shared" si="3"/>
        <v>0.47074188473104844</v>
      </c>
      <c r="P54" s="50">
        <f>SUM(P3:P53)</f>
        <v>46946</v>
      </c>
      <c r="Q54" s="51">
        <f t="shared" si="4"/>
        <v>2.9919957135929852E-4</v>
      </c>
      <c r="R54" s="50">
        <f>SUM(R3:R53)</f>
        <v>1854930</v>
      </c>
      <c r="S54" s="51">
        <f t="shared" si="5"/>
        <v>1.1821971220157278E-2</v>
      </c>
      <c r="T54" s="50">
        <f>SUM(T3:T53)</f>
        <v>395078</v>
      </c>
      <c r="U54" s="51">
        <f t="shared" si="6"/>
        <v>2.5179390843413484E-3</v>
      </c>
      <c r="V54" s="50">
        <f>SUM(V3:V53)</f>
        <v>60261</v>
      </c>
      <c r="W54" s="51">
        <f t="shared" si="7"/>
        <v>3.8405967216978421E-4</v>
      </c>
      <c r="X54" s="50">
        <f>SUM(X3:X53)</f>
        <v>86676</v>
      </c>
      <c r="Y54" s="51">
        <f t="shared" si="8"/>
        <v>5.5240962056700372E-4</v>
      </c>
      <c r="Z54" s="50">
        <f>SUM(Z3:Z53)</f>
        <v>67019</v>
      </c>
      <c r="AA54" s="51">
        <f t="shared" si="9"/>
        <v>4.2713023629124586E-4</v>
      </c>
      <c r="AB54" s="50">
        <f>SUM(AB3:AB53)</f>
        <v>84978</v>
      </c>
      <c r="AC54" s="51">
        <f t="shared" si="10"/>
        <v>5.4158780673476911E-4</v>
      </c>
      <c r="AD54" s="50">
        <f>SUM(AD3:AD53)</f>
        <v>266939</v>
      </c>
      <c r="AE54" s="51">
        <f t="shared" si="11"/>
        <v>1.7012745362561196E-3</v>
      </c>
      <c r="AF54" s="50">
        <f>SUM(AF3:AF53)</f>
        <v>6786</v>
      </c>
      <c r="AG54" s="51">
        <f t="shared" si="12"/>
        <v>4.3249015704089801E-5</v>
      </c>
      <c r="AH54" s="50">
        <f>SUM(AH3:AH53)</f>
        <v>1372</v>
      </c>
      <c r="AI54" s="51">
        <f t="shared" si="13"/>
        <v>8.7441275487785455E-6</v>
      </c>
      <c r="AJ54" s="50">
        <f>SUM(AJ3:AJ53)</f>
        <v>34096</v>
      </c>
      <c r="AK54" s="51">
        <f t="shared" si="14"/>
        <v>2.1730304147460152E-4</v>
      </c>
      <c r="AL54" s="50">
        <f>SUM(AL3:AL53)</f>
        <v>4868</v>
      </c>
      <c r="AM54" s="51">
        <f t="shared" si="15"/>
        <v>3.1025082294062652E-5</v>
      </c>
      <c r="AN54" s="50">
        <f>SUM(AN3:AN53)</f>
        <v>409</v>
      </c>
      <c r="AO54" s="51">
        <f t="shared" si="16"/>
        <v>2.6066677605323796E-6</v>
      </c>
      <c r="AP54" s="50">
        <f>SUM(AP3:AP53)</f>
        <v>5949</v>
      </c>
      <c r="AQ54" s="51">
        <f t="shared" si="17"/>
        <v>3.7914588037670237E-5</v>
      </c>
      <c r="AR54" s="50">
        <f>SUM(AR3:AR53)</f>
        <v>2793</v>
      </c>
      <c r="AS54" s="51">
        <f t="shared" si="18"/>
        <v>1.7800545367156324E-5</v>
      </c>
      <c r="AT54" s="50">
        <f>SUM(AT3:AT53)</f>
        <v>815</v>
      </c>
      <c r="AU54" s="51">
        <f t="shared" si="19"/>
        <v>5.1942157086403162E-6</v>
      </c>
      <c r="AV54" s="50">
        <f>SUM(AV3:AV53)</f>
        <v>5396</v>
      </c>
      <c r="AW54" s="51">
        <f t="shared" si="20"/>
        <v>3.4390169280764598E-5</v>
      </c>
      <c r="AX54" s="50">
        <f>SUM(AX3:AX53)</f>
        <v>235</v>
      </c>
      <c r="AY54" s="51">
        <f t="shared" si="20"/>
        <v>1.4977186399146925E-6</v>
      </c>
      <c r="AZ54" s="50">
        <f>SUM(AZ3:AZ53)</f>
        <v>6646</v>
      </c>
      <c r="BA54" s="51">
        <f t="shared" si="48"/>
        <v>4.235675779094913E-5</v>
      </c>
      <c r="BB54" s="50">
        <f>SUM(BB3:BB53)</f>
        <v>3166</v>
      </c>
      <c r="BC54" s="51">
        <f t="shared" si="49"/>
        <v>2.0177775378595389E-5</v>
      </c>
      <c r="BD54" s="50">
        <f>SUM(BD3:BD53)</f>
        <v>2337</v>
      </c>
      <c r="BE54" s="51">
        <f t="shared" si="49"/>
        <v>1.4894333878641006E-5</v>
      </c>
      <c r="BF54" s="50">
        <f>SUM(BF3:BF53)</f>
        <v>213</v>
      </c>
      <c r="BG54" s="51">
        <f t="shared" si="50"/>
        <v>1.3575066821354446E-6</v>
      </c>
      <c r="BH54" s="50">
        <f>SUM(BH3:BH53)</f>
        <v>1242</v>
      </c>
      <c r="BI54" s="51">
        <f t="shared" si="51"/>
        <v>7.9156023437193544E-6</v>
      </c>
      <c r="BJ54" s="50">
        <f>SUM(BJ3:BJ53)</f>
        <v>497</v>
      </c>
      <c r="BK54" s="51">
        <f t="shared" si="25"/>
        <v>3.1675155916493711E-6</v>
      </c>
      <c r="BL54" s="50">
        <f>SUM(BL3:BL53)</f>
        <v>546</v>
      </c>
      <c r="BM54" s="51">
        <f t="shared" si="26"/>
        <v>3.4798058612486047E-6</v>
      </c>
      <c r="BN54" s="50">
        <f>SUM(BN3:BN53)</f>
        <v>856</v>
      </c>
      <c r="BO54" s="51">
        <f t="shared" si="27"/>
        <v>5.455519811774369E-6</v>
      </c>
      <c r="BP54" s="50">
        <f>SUM(BP3:BP53)</f>
        <v>126</v>
      </c>
      <c r="BQ54" s="51">
        <f t="shared" si="28"/>
        <v>8.0303212182660106E-7</v>
      </c>
      <c r="BR54" s="50">
        <f>SUM(BR3:BR53)</f>
        <v>2843</v>
      </c>
      <c r="BS54" s="51">
        <f t="shared" si="29"/>
        <v>1.8119208907563707E-5</v>
      </c>
      <c r="BT54" s="50">
        <f>SUM(BT3:BT53)</f>
        <v>1175</v>
      </c>
      <c r="BU54" s="51">
        <f t="shared" si="30"/>
        <v>7.4885931995734627E-6</v>
      </c>
      <c r="BV54" s="50">
        <f>SUM(BV3:BV53)</f>
        <v>29</v>
      </c>
      <c r="BW54" s="51">
        <f t="shared" si="31"/>
        <v>1.8482485343628119E-7</v>
      </c>
      <c r="BX54" s="50">
        <f>SUM(BX3:BX53)</f>
        <v>175</v>
      </c>
      <c r="BY54" s="51">
        <f t="shared" si="32"/>
        <v>1.1153223914258348E-6</v>
      </c>
      <c r="BZ54" s="50">
        <f>SUM(BZ3:BZ53)</f>
        <v>6055</v>
      </c>
      <c r="CA54" s="51">
        <f t="shared" si="33"/>
        <v>3.8590154743333884E-5</v>
      </c>
      <c r="CB54" s="50">
        <f>SUM(CB3:CB53)</f>
        <v>141</v>
      </c>
      <c r="CC54" s="51">
        <f t="shared" si="34"/>
        <v>8.9863118394881549E-7</v>
      </c>
      <c r="CD54" s="50">
        <f>SUM(CD3:CD53)</f>
        <v>1806</v>
      </c>
      <c r="CE54" s="51">
        <f t="shared" si="35"/>
        <v>1.1510127079514616E-5</v>
      </c>
      <c r="CF54" s="50">
        <f>SUM(CF3:CF53)</f>
        <v>14079</v>
      </c>
      <c r="CG54" s="51">
        <f t="shared" si="36"/>
        <v>8.9729279707910446E-5</v>
      </c>
      <c r="CH54" s="50">
        <f>SUM(CH3:CH53)</f>
        <v>1475</v>
      </c>
      <c r="CI54" s="51">
        <f t="shared" si="37"/>
        <v>9.4005744420177501E-6</v>
      </c>
      <c r="CJ54" s="58"/>
      <c r="CK54" s="47" t="str">
        <f t="shared" si="52"/>
        <v>Total</v>
      </c>
      <c r="CM54" s="47">
        <f t="shared" si="53"/>
        <v>538</v>
      </c>
      <c r="CN54" s="48">
        <f>RANK(R54,(L54:Q54,R54:Y54,AD54:AW54))</f>
        <v>3</v>
      </c>
      <c r="CO54" s="48">
        <f>RANK(T54,(L54:Q54,R54:Y54,AD54:AW54))</f>
        <v>4</v>
      </c>
      <c r="CP54" s="48">
        <f>RANK(X54,(L54:Q54,R54:Y54,AD54:AW54))</f>
        <v>6</v>
      </c>
      <c r="CQ54" s="48">
        <f>RANK(V54,(L54:Q54,R54:Y54,AD54:AW54))</f>
        <v>7</v>
      </c>
      <c r="CU54" s="50">
        <f>SUM(CU3:CU53)</f>
        <v>0</v>
      </c>
      <c r="CW54" s="47">
        <v>538</v>
      </c>
    </row>
    <row r="55" spans="1:10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>
      <c r="A56" s="62" t="s">
        <v>2169</v>
      </c>
      <c r="C56" s="76">
        <v>42676</v>
      </c>
      <c r="O56" s="1"/>
      <c r="P56" s="1">
        <f>C54-L54-N54-P54-R54-T54</f>
        <v>671999</v>
      </c>
      <c r="Q56" s="1"/>
      <c r="R56" s="1"/>
      <c r="T56" s="1"/>
      <c r="V56" s="1"/>
      <c r="X56" s="1"/>
      <c r="Y56" s="1"/>
    </row>
    <row r="57" spans="1:102">
      <c r="L57" s="28"/>
      <c r="N57" s="1"/>
      <c r="P57" s="2">
        <f>P56/C54</f>
        <v>4.2828316098043979E-3</v>
      </c>
      <c r="V57" s="1"/>
      <c r="W57" s="1"/>
      <c r="X57" s="1"/>
      <c r="AC57" s="63"/>
    </row>
    <row r="58" spans="1:102">
      <c r="K58" s="21"/>
      <c r="N58" s="1"/>
      <c r="AC58" s="8"/>
    </row>
    <row r="59" spans="1:102">
      <c r="G59" s="77"/>
      <c r="P59" s="1"/>
    </row>
    <row r="60" spans="1:102">
      <c r="G60" s="77"/>
    </row>
    <row r="61" spans="1:102">
      <c r="C61" s="1"/>
      <c r="G61" s="77"/>
      <c r="N61" s="1"/>
    </row>
    <row r="62" spans="1:102">
      <c r="C62" s="1"/>
      <c r="G62" s="7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>
      <c r="C63" s="1"/>
      <c r="G63" s="77"/>
    </row>
    <row r="64" spans="1:102">
      <c r="C64" s="1"/>
      <c r="G64" s="77"/>
    </row>
    <row r="65" spans="3:7">
      <c r="C65" s="1"/>
    </row>
    <row r="66" spans="3:7">
      <c r="C66" s="1"/>
      <c r="G66" s="77"/>
    </row>
    <row r="67" spans="3:7">
      <c r="C67" s="1"/>
      <c r="G67" s="77"/>
    </row>
    <row r="68" spans="3:7">
      <c r="C68" s="1"/>
      <c r="G68" s="77"/>
    </row>
    <row r="69" spans="3:7">
      <c r="C69" s="1"/>
      <c r="G69" s="77"/>
    </row>
    <row r="70" spans="3:7">
      <c r="C70" s="1"/>
      <c r="G70" s="153"/>
    </row>
    <row r="71" spans="3:7">
      <c r="C71" s="1"/>
    </row>
    <row r="72" spans="3:7">
      <c r="C72" s="1"/>
    </row>
    <row r="73" spans="3:7">
      <c r="C73" s="1"/>
    </row>
    <row r="74" spans="3:7">
      <c r="C74" s="1"/>
    </row>
    <row r="75" spans="3:7">
      <c r="C75" s="1"/>
    </row>
    <row r="76" spans="3:7">
      <c r="C76" s="1"/>
    </row>
    <row r="77" spans="3:7">
      <c r="C77" s="1"/>
    </row>
    <row r="78" spans="3:7">
      <c r="C78" s="1"/>
    </row>
    <row r="79" spans="3:7">
      <c r="C79" s="1"/>
    </row>
    <row r="80" spans="3:7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79"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L2:M2"/>
    <mergeCell ref="N2:O2"/>
    <mergeCell ref="P2:Q2"/>
    <mergeCell ref="R2:S2"/>
    <mergeCell ref="AB2:AC2"/>
    <mergeCell ref="AF2:AG2"/>
    <mergeCell ref="AH2:AI2"/>
    <mergeCell ref="T2:U2"/>
    <mergeCell ref="X2:Y2"/>
    <mergeCell ref="V2:W2"/>
    <mergeCell ref="Z2:AA2"/>
    <mergeCell ref="AD2:AE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BL1:BM1"/>
    <mergeCell ref="BL2:BM2"/>
    <mergeCell ref="BN1:BO1"/>
    <mergeCell ref="BN2:BO2"/>
    <mergeCell ref="BP1:BQ1"/>
    <mergeCell ref="BP2:BQ2"/>
    <mergeCell ref="BR1:BS1"/>
    <mergeCell ref="BR2:BS2"/>
    <mergeCell ref="BT1:BU1"/>
    <mergeCell ref="BT2:BU2"/>
    <mergeCell ref="BV1:BW1"/>
    <mergeCell ref="BV2:BW2"/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</mergeCells>
  <phoneticPr fontId="15"/>
  <conditionalFormatting sqref="G3:G54">
    <cfRule type="cellIs" dxfId="480" priority="4" stopIfTrue="1" operator="equal">
      <formula>1</formula>
    </cfRule>
    <cfRule type="cellIs" dxfId="479" priority="5" stopIfTrue="1" operator="equal">
      <formula>3</formula>
    </cfRule>
  </conditionalFormatting>
  <conditionalFormatting sqref="H3:H54">
    <cfRule type="cellIs" dxfId="478" priority="6" stopIfTrue="1" operator="equal">
      <formula>1</formula>
    </cfRule>
    <cfRule type="cellIs" dxfId="477" priority="7" stopIfTrue="1" operator="equal">
      <formula>3</formula>
    </cfRule>
  </conditionalFormatting>
  <conditionalFormatting sqref="I3:I54">
    <cfRule type="cellIs" dxfId="476" priority="8" stopIfTrue="1" operator="equal">
      <formula>1</formula>
    </cfRule>
    <cfRule type="cellIs" dxfId="475" priority="9" stopIfTrue="1" operator="equal">
      <formula>3</formula>
    </cfRule>
  </conditionalFormatting>
  <conditionalFormatting sqref="K3:K54">
    <cfRule type="cellIs" dxfId="474" priority="1" stopIfTrue="1" operator="between">
      <formula>0.01</formula>
      <formula>-0.01</formula>
    </cfRule>
  </conditionalFormatting>
  <conditionalFormatting sqref="J3:J54">
    <cfRule type="expression" dxfId="473" priority="2" stopIfTrue="1">
      <formula>IF(G3=1,1,0)</formula>
    </cfRule>
    <cfRule type="expression" dxfId="47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X3457"/>
  <sheetViews>
    <sheetView workbookViewId="0">
      <pane xSplit="2" ySplit="1" topLeftCell="C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O1272" sqref="O1272"/>
    </sheetView>
  </sheetViews>
  <sheetFormatPr defaultColWidth="12.44140625" defaultRowHeight="15" customHeight="1" outlineLevelRow="1"/>
  <cols>
    <col min="2" max="2" width="2.6640625" customWidth="1"/>
    <col min="3" max="3" width="10.6640625" style="2" customWidth="1"/>
    <col min="4" max="4" width="1.6640625" style="5" customWidth="1"/>
    <col min="5" max="6" width="1.6640625" style="2" customWidth="1"/>
    <col min="7" max="7" width="9.6640625" style="1" customWidth="1"/>
    <col min="8" max="8" width="9.6640625" style="2" customWidth="1"/>
    <col min="9" max="9" width="1.6640625" style="1" customWidth="1"/>
    <col min="10" max="13" width="7.6640625" style="2" customWidth="1"/>
    <col min="14" max="16" width="9.6640625" style="125" customWidth="1"/>
    <col min="17" max="51" width="8.6640625" style="125" customWidth="1"/>
    <col min="52" max="52" width="8.6640625" style="1" customWidth="1"/>
    <col min="53" max="56" width="1.6640625" style="6" customWidth="1"/>
    <col min="57" max="61" width="6.6640625" style="2" customWidth="1"/>
    <col min="63" max="63" width="3.5546875" bestFit="1" customWidth="1"/>
    <col min="64" max="64" width="3" bestFit="1" customWidth="1"/>
    <col min="65" max="65" width="4" customWidth="1"/>
    <col min="66" max="66" width="3" style="111" bestFit="1" customWidth="1"/>
    <col min="67" max="67" width="4" style="113" bestFit="1" customWidth="1"/>
    <col min="68" max="69" width="6" style="115" bestFit="1" customWidth="1"/>
    <col min="70" max="70" width="13.44140625" style="5" customWidth="1"/>
    <col min="71" max="72" width="7.5546875" style="63" customWidth="1"/>
    <col min="73" max="73" width="7.33203125" style="63" bestFit="1" customWidth="1"/>
    <col min="74" max="75" width="12.44140625" style="8"/>
    <col min="76" max="77" width="11.44140625" style="8" customWidth="1"/>
    <col min="78" max="88" width="10.6640625" style="63" customWidth="1"/>
    <col min="89" max="97" width="10.6640625" style="8" customWidth="1"/>
    <col min="98" max="107" width="10.6640625" customWidth="1"/>
  </cols>
  <sheetData>
    <row r="1" spans="1:86" ht="15" customHeight="1">
      <c r="C1" s="133" t="s">
        <v>2368</v>
      </c>
      <c r="D1" s="20" t="str">
        <f>LEFT(N1)</f>
        <v>B</v>
      </c>
      <c r="E1" s="18" t="str">
        <f>LEFT(O1)</f>
        <v>T</v>
      </c>
      <c r="F1" s="19" t="str">
        <f>LEFT(P1)</f>
        <v>P</v>
      </c>
      <c r="G1" s="129" t="s">
        <v>1875</v>
      </c>
      <c r="H1" s="134" t="s">
        <v>308</v>
      </c>
      <c r="I1" s="23"/>
      <c r="J1" s="17" t="str">
        <f>N1</f>
        <v>Biden</v>
      </c>
      <c r="K1" s="18" t="str">
        <f>O1</f>
        <v>Trump</v>
      </c>
      <c r="L1" s="19" t="str">
        <f>P1</f>
        <v>Pierce</v>
      </c>
      <c r="M1" s="2" t="s">
        <v>1250</v>
      </c>
      <c r="N1" s="13" t="s">
        <v>3886</v>
      </c>
      <c r="O1" s="12" t="s">
        <v>3251</v>
      </c>
      <c r="P1" s="63" t="s">
        <v>1761</v>
      </c>
      <c r="Q1" s="63" t="s">
        <v>3896</v>
      </c>
      <c r="R1" s="63" t="s">
        <v>1832</v>
      </c>
      <c r="S1" s="63" t="s">
        <v>3889</v>
      </c>
      <c r="T1" s="63" t="s">
        <v>3897</v>
      </c>
      <c r="U1" s="63" t="s">
        <v>3905</v>
      </c>
      <c r="V1" s="63" t="s">
        <v>3253</v>
      </c>
      <c r="W1" s="63" t="s">
        <v>1574</v>
      </c>
      <c r="X1" s="63" t="s">
        <v>3252</v>
      </c>
      <c r="Y1" s="63" t="s">
        <v>3898</v>
      </c>
      <c r="Z1" s="63" t="s">
        <v>1674</v>
      </c>
      <c r="AA1" s="63" t="s">
        <v>3899</v>
      </c>
      <c r="AB1" s="63" t="s">
        <v>3940</v>
      </c>
      <c r="AC1" s="63" t="s">
        <v>3941</v>
      </c>
      <c r="AD1" s="63" t="s">
        <v>3942</v>
      </c>
      <c r="AE1" s="63" t="s">
        <v>3259</v>
      </c>
      <c r="AF1" s="63" t="s">
        <v>3943</v>
      </c>
      <c r="AG1" s="63" t="s">
        <v>3944</v>
      </c>
      <c r="AH1" s="63" t="s">
        <v>3945</v>
      </c>
      <c r="AI1" s="63" t="s">
        <v>3946</v>
      </c>
      <c r="AJ1" s="63" t="s">
        <v>1660</v>
      </c>
      <c r="AK1" s="63" t="s">
        <v>600</v>
      </c>
      <c r="AL1" s="63" t="s">
        <v>3209</v>
      </c>
      <c r="AM1" s="63" t="s">
        <v>3255</v>
      </c>
      <c r="AN1" s="63" t="s">
        <v>407</v>
      </c>
      <c r="AO1" s="63" t="s">
        <v>3947</v>
      </c>
      <c r="AP1" s="63" t="s">
        <v>3948</v>
      </c>
      <c r="AQ1" s="63" t="s">
        <v>3949</v>
      </c>
      <c r="AR1" s="63" t="s">
        <v>3950</v>
      </c>
      <c r="AS1" s="63" t="s">
        <v>3951</v>
      </c>
      <c r="AT1" s="63" t="s">
        <v>829</v>
      </c>
      <c r="AU1" s="63" t="s">
        <v>3952</v>
      </c>
      <c r="AV1" s="63" t="s">
        <v>3953</v>
      </c>
      <c r="AW1" s="63" t="s">
        <v>3954</v>
      </c>
      <c r="AX1" s="63" t="s">
        <v>4015</v>
      </c>
      <c r="AY1" s="63" t="s">
        <v>4116</v>
      </c>
      <c r="BA1" s="21" t="str">
        <f>LEFT(Q1,1)</f>
        <v>J</v>
      </c>
      <c r="BB1" s="21" t="str">
        <f>LEFT(R1,1)</f>
        <v>H</v>
      </c>
      <c r="BC1" s="21" t="str">
        <f>LEFT(T1,1)</f>
        <v>d</v>
      </c>
      <c r="BD1" s="21" t="str">
        <f>LEFT(S1,1)</f>
        <v>B</v>
      </c>
      <c r="BE1" s="2" t="str">
        <f>Q1</f>
        <v>Jorgensen</v>
      </c>
      <c r="BF1" s="2" t="str">
        <f>R1</f>
        <v>Hawkins</v>
      </c>
      <c r="BG1" s="2" t="str">
        <f>T1</f>
        <v>de la Fuente</v>
      </c>
      <c r="BH1" s="2" t="str">
        <f>S1</f>
        <v>Blankenship</v>
      </c>
      <c r="BL1" t="s">
        <v>377</v>
      </c>
      <c r="BN1" s="119" t="s">
        <v>3076</v>
      </c>
      <c r="BO1" s="120" t="s">
        <v>2826</v>
      </c>
      <c r="BP1" s="156" t="s">
        <v>620</v>
      </c>
      <c r="BQ1" s="156" t="s">
        <v>4016</v>
      </c>
      <c r="BR1" s="5" t="s">
        <v>987</v>
      </c>
      <c r="BS1" s="129" t="s">
        <v>3217</v>
      </c>
      <c r="BT1" s="129" t="s">
        <v>3218</v>
      </c>
      <c r="CD1" s="129" t="s">
        <v>3880</v>
      </c>
      <c r="CE1" s="129" t="s">
        <v>2888</v>
      </c>
      <c r="CF1" s="129" t="s">
        <v>1250</v>
      </c>
      <c r="CG1" s="129"/>
      <c r="CH1" s="129" t="s">
        <v>3242</v>
      </c>
    </row>
    <row r="2" spans="1:86" ht="15" customHeight="1">
      <c r="C2" s="133"/>
      <c r="D2" s="20"/>
      <c r="E2" s="18"/>
      <c r="F2" s="19"/>
      <c r="G2" s="129"/>
      <c r="H2" s="134"/>
      <c r="I2" s="145"/>
      <c r="J2" s="17"/>
      <c r="K2" s="18"/>
      <c r="L2" s="19"/>
      <c r="N2" s="8">
        <v>1</v>
      </c>
      <c r="O2" s="8">
        <v>2</v>
      </c>
      <c r="P2" s="8">
        <v>3</v>
      </c>
      <c r="Q2" s="8">
        <v>4</v>
      </c>
      <c r="R2" s="8">
        <v>5</v>
      </c>
      <c r="S2" s="8">
        <v>6</v>
      </c>
      <c r="T2" s="8">
        <v>7</v>
      </c>
      <c r="U2" s="8">
        <v>8</v>
      </c>
      <c r="V2" s="8">
        <v>9</v>
      </c>
      <c r="W2" s="8">
        <v>10</v>
      </c>
      <c r="X2" s="8">
        <v>11</v>
      </c>
      <c r="Y2" s="8">
        <v>12</v>
      </c>
      <c r="Z2" s="8">
        <v>13</v>
      </c>
      <c r="AA2" s="8">
        <v>14</v>
      </c>
      <c r="AB2" s="8">
        <v>15</v>
      </c>
      <c r="AC2" s="8">
        <v>16</v>
      </c>
      <c r="AD2" s="8">
        <v>17</v>
      </c>
      <c r="AE2" s="8">
        <v>18</v>
      </c>
      <c r="AF2" s="8">
        <v>19</v>
      </c>
      <c r="AG2" s="8">
        <v>20</v>
      </c>
      <c r="AH2" s="8">
        <v>21</v>
      </c>
      <c r="AI2" s="8">
        <v>22</v>
      </c>
      <c r="AJ2" s="8">
        <v>23</v>
      </c>
      <c r="AK2" s="8">
        <v>24</v>
      </c>
      <c r="AL2" s="8">
        <v>25</v>
      </c>
      <c r="AM2" s="8">
        <v>26</v>
      </c>
      <c r="AN2" s="8">
        <v>27</v>
      </c>
      <c r="AO2" s="8">
        <v>28</v>
      </c>
      <c r="AP2" s="8">
        <v>29</v>
      </c>
      <c r="AQ2" s="8">
        <v>30</v>
      </c>
      <c r="AR2" s="8">
        <v>31</v>
      </c>
      <c r="AS2" s="8">
        <v>32</v>
      </c>
      <c r="AT2" s="8">
        <v>33</v>
      </c>
      <c r="AU2" s="8">
        <v>34</v>
      </c>
      <c r="AV2" s="8">
        <v>35</v>
      </c>
      <c r="AW2" s="8">
        <v>36</v>
      </c>
      <c r="AX2" s="8">
        <v>37</v>
      </c>
      <c r="AY2" s="8">
        <v>38</v>
      </c>
      <c r="BA2" s="21"/>
      <c r="BB2" s="21"/>
      <c r="BC2" s="21"/>
      <c r="BD2" s="21"/>
      <c r="BN2" s="119"/>
      <c r="BO2" s="120"/>
      <c r="BP2" s="121"/>
      <c r="BQ2" s="121"/>
      <c r="BS2" s="129"/>
      <c r="BT2" s="129"/>
      <c r="CE2" s="129"/>
      <c r="CF2" s="129"/>
      <c r="CG2" s="129"/>
      <c r="CH2" s="129"/>
    </row>
    <row r="3" spans="1:86" ht="15" hidden="1" customHeight="1" outlineLevel="1">
      <c r="A3" t="s">
        <v>2738</v>
      </c>
      <c r="B3" t="s">
        <v>2496</v>
      </c>
      <c r="C3" s="1">
        <f t="shared" ref="C3:C34" si="0">SUM(N3:AY3)</f>
        <v>27770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29">
        <f>IF(C3&gt;0,MAX(N3:P3)-LARGE(N3:P3,2),0)</f>
        <v>12335</v>
      </c>
      <c r="H3" s="134">
        <f>IF(C3&gt;0,G3/C3,0)</f>
        <v>0.44418437162405472</v>
      </c>
      <c r="I3" s="2"/>
      <c r="J3" s="2">
        <f t="shared" ref="J3:J34" si="1">IF($C3=0,"-",N3/$C3)</f>
        <v>0.27018365142239825</v>
      </c>
      <c r="K3" s="2">
        <f t="shared" ref="K3:K34" si="2">IF($C3=0,"-",O3/$C3)</f>
        <v>0.71436802304645297</v>
      </c>
      <c r="L3" s="2">
        <f t="shared" ref="L3:L34" si="3">IF($C3=0,"-",P3/$C3)</f>
        <v>0</v>
      </c>
      <c r="M3" s="2">
        <f t="shared" ref="M3:M34" si="4">IF(C3=0,"-",(1-J3-K3-L3))</f>
        <v>1.5448325531148721E-2</v>
      </c>
      <c r="N3" s="63">
        <v>7503</v>
      </c>
      <c r="O3" s="63">
        <v>19838</v>
      </c>
      <c r="P3" s="63"/>
      <c r="Q3" s="63">
        <v>350</v>
      </c>
      <c r="R3" s="63"/>
      <c r="S3" s="63"/>
      <c r="T3" s="63"/>
      <c r="U3" s="63"/>
      <c r="V3" s="63"/>
      <c r="W3" s="63">
        <v>79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BA3" s="5">
        <f>IF(Q3&gt;0,RANK(Q3,(N3:P3,Q3:AE3)),0)</f>
        <v>3</v>
      </c>
      <c r="BB3" s="5">
        <f>IF(R3&gt;0,RANK(R3,(N3:P3,Q3:AE3)),0)</f>
        <v>0</v>
      </c>
      <c r="BC3" s="5">
        <f>IF(T3&gt;0,RANK(T3,(N3:P3,Q3:AE3)),0)</f>
        <v>0</v>
      </c>
      <c r="BD3" s="5">
        <f>IF(S3&gt;0,RANK(S3,(N3:P3,Q3:AE3)),0)</f>
        <v>0</v>
      </c>
      <c r="BE3" s="2">
        <f t="shared" ref="BE3:BE34" si="5">IF($C3=0,"-",Q3/$C3)</f>
        <v>1.2603528988116673E-2</v>
      </c>
      <c r="BF3" s="2">
        <f t="shared" ref="BF3:BF34" si="6">IF($C3=0,"-",R3/$C3)</f>
        <v>0</v>
      </c>
      <c r="BG3" s="2">
        <f t="shared" ref="BG3:BG34" si="7">IF($C3=0,"-",T3/$C3)</f>
        <v>0</v>
      </c>
      <c r="BH3" s="2">
        <f t="shared" ref="BH3:BH34" si="8">IF($C3=0,"-",S3/$C3)</f>
        <v>0</v>
      </c>
      <c r="BJ3" t="s">
        <v>2738</v>
      </c>
      <c r="BK3" t="s">
        <v>2496</v>
      </c>
      <c r="BL3">
        <v>2</v>
      </c>
      <c r="BN3" s="112">
        <v>1</v>
      </c>
      <c r="BO3" s="114">
        <v>1</v>
      </c>
      <c r="BP3" s="118">
        <f>1000*BN3+BO3</f>
        <v>1001</v>
      </c>
      <c r="BQ3" s="118">
        <f t="shared" ref="BQ3:BQ66" si="9">BP3</f>
        <v>1001</v>
      </c>
      <c r="BR3" s="5" t="s">
        <v>3151</v>
      </c>
    </row>
    <row r="4" spans="1:86" ht="15" hidden="1" customHeight="1" outlineLevel="1">
      <c r="A4" t="s">
        <v>2739</v>
      </c>
      <c r="B4" t="s">
        <v>2496</v>
      </c>
      <c r="C4" s="1">
        <f t="shared" si="0"/>
        <v>109679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29">
        <f t="shared" ref="G4:G67" si="10">IF(C4&gt;0,MAX(N4:P4)-LARGE(N4:P4,2),0)</f>
        <v>58966</v>
      </c>
      <c r="H4" s="134">
        <f t="shared" ref="H4:H67" si="11">IF(C4&gt;0,G4/C4,0)</f>
        <v>0.53762342836823818</v>
      </c>
      <c r="I4" s="2"/>
      <c r="J4" s="2">
        <f t="shared" si="1"/>
        <v>0.22409029987509005</v>
      </c>
      <c r="K4" s="2">
        <f t="shared" si="2"/>
        <v>0.76171372824332828</v>
      </c>
      <c r="L4" s="2">
        <f t="shared" si="3"/>
        <v>0</v>
      </c>
      <c r="M4" s="2">
        <f t="shared" si="4"/>
        <v>1.4195971881581726E-2</v>
      </c>
      <c r="N4" s="63">
        <v>24578</v>
      </c>
      <c r="O4" s="63">
        <v>83544</v>
      </c>
      <c r="P4" s="63"/>
      <c r="Q4" s="63">
        <v>1229</v>
      </c>
      <c r="R4" s="63"/>
      <c r="S4" s="63"/>
      <c r="T4" s="63"/>
      <c r="U4" s="63"/>
      <c r="V4" s="63"/>
      <c r="W4" s="63">
        <v>328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BA4" s="5">
        <f>IF(Q4&gt;0,RANK(Q4,(N4:P4,Q4:AE4)),0)</f>
        <v>3</v>
      </c>
      <c r="BB4" s="5">
        <f>IF(R4&gt;0,RANK(R4,(N4:P4,Q4:AE4)),0)</f>
        <v>0</v>
      </c>
      <c r="BC4" s="5">
        <f>IF(T4&gt;0,RANK(T4,(N4:P4,Q4:AE4)),0)</f>
        <v>0</v>
      </c>
      <c r="BD4" s="5">
        <f>IF(S4&gt;0,RANK(S4,(N4:P4,Q4:AE4)),0)</f>
        <v>0</v>
      </c>
      <c r="BE4" s="2">
        <f t="shared" si="5"/>
        <v>1.1205426745320435E-2</v>
      </c>
      <c r="BF4" s="2">
        <f t="shared" si="6"/>
        <v>0</v>
      </c>
      <c r="BG4" s="2">
        <f t="shared" si="7"/>
        <v>0</v>
      </c>
      <c r="BH4" s="2">
        <f t="shared" si="8"/>
        <v>0</v>
      </c>
      <c r="BJ4" t="s">
        <v>2739</v>
      </c>
      <c r="BK4" t="s">
        <v>2496</v>
      </c>
      <c r="BL4">
        <v>1</v>
      </c>
      <c r="BN4" s="112">
        <v>1</v>
      </c>
      <c r="BO4" s="114">
        <v>3</v>
      </c>
      <c r="BP4" s="118">
        <f t="shared" ref="BP4:BP67" si="12">1000*BN4+BO4</f>
        <v>1003</v>
      </c>
      <c r="BQ4" s="118">
        <f t="shared" si="9"/>
        <v>1003</v>
      </c>
      <c r="BR4" s="5" t="s">
        <v>3151</v>
      </c>
    </row>
    <row r="5" spans="1:86" ht="15" hidden="1" customHeight="1" outlineLevel="1">
      <c r="A5" t="s">
        <v>2951</v>
      </c>
      <c r="B5" t="s">
        <v>2496</v>
      </c>
      <c r="C5" s="1">
        <f t="shared" si="0"/>
        <v>10518</v>
      </c>
      <c r="D5" s="5">
        <f>IF(N5&gt;0, RANK(N5,(N5:P5,Q5:AE5)),0)</f>
        <v>2</v>
      </c>
      <c r="E5" s="5">
        <f>IF(O5&gt;0,RANK(O5,(N5:P5,Q5:AE5)),0)</f>
        <v>1</v>
      </c>
      <c r="F5" s="5">
        <f>IF(P5&gt;0,RANK(P5,(N5:P5,Q5:AE5)),0)</f>
        <v>0</v>
      </c>
      <c r="G5" s="129">
        <f t="shared" si="10"/>
        <v>806</v>
      </c>
      <c r="H5" s="134">
        <f t="shared" si="11"/>
        <v>7.6630538125118844E-2</v>
      </c>
      <c r="I5" s="2"/>
      <c r="J5" s="2">
        <f t="shared" si="1"/>
        <v>0.45788172656398557</v>
      </c>
      <c r="K5" s="2">
        <f t="shared" si="2"/>
        <v>0.5345122646891044</v>
      </c>
      <c r="L5" s="2">
        <f t="shared" si="3"/>
        <v>0</v>
      </c>
      <c r="M5" s="2">
        <f t="shared" si="4"/>
        <v>7.6060087469099757E-3</v>
      </c>
      <c r="N5" s="63">
        <v>4816</v>
      </c>
      <c r="O5" s="63">
        <v>5622</v>
      </c>
      <c r="P5" s="63"/>
      <c r="Q5" s="63">
        <v>68</v>
      </c>
      <c r="R5" s="63"/>
      <c r="S5" s="63"/>
      <c r="T5" s="63"/>
      <c r="U5" s="63"/>
      <c r="V5" s="63"/>
      <c r="W5" s="63">
        <v>12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BA5" s="5">
        <f>IF(Q5&gt;0,RANK(Q5,(N5:P5,Q5:AE5)),0)</f>
        <v>3</v>
      </c>
      <c r="BB5" s="5">
        <f>IF(R5&gt;0,RANK(R5,(N5:P5,Q5:AE5)),0)</f>
        <v>0</v>
      </c>
      <c r="BC5" s="5">
        <f>IF(T5&gt;0,RANK(T5,(N5:P5,Q5:AE5)),0)</f>
        <v>0</v>
      </c>
      <c r="BD5" s="5">
        <f>IF(S5&gt;0,RANK(S5,(N5:P5,Q5:AE5)),0)</f>
        <v>0</v>
      </c>
      <c r="BE5" s="2">
        <f t="shared" si="5"/>
        <v>6.4651074348735498E-3</v>
      </c>
      <c r="BF5" s="2">
        <f t="shared" si="6"/>
        <v>0</v>
      </c>
      <c r="BG5" s="2">
        <f t="shared" si="7"/>
        <v>0</v>
      </c>
      <c r="BH5" s="2">
        <f t="shared" si="8"/>
        <v>0</v>
      </c>
      <c r="BJ5" t="s">
        <v>2951</v>
      </c>
      <c r="BK5" t="s">
        <v>2496</v>
      </c>
      <c r="BL5">
        <v>2</v>
      </c>
      <c r="BN5" s="112">
        <v>1</v>
      </c>
      <c r="BO5" s="114">
        <v>5</v>
      </c>
      <c r="BP5" s="118">
        <f t="shared" si="12"/>
        <v>1005</v>
      </c>
      <c r="BQ5" s="118">
        <f t="shared" si="9"/>
        <v>1005</v>
      </c>
      <c r="BR5" s="5" t="s">
        <v>3151</v>
      </c>
    </row>
    <row r="6" spans="1:86" ht="15" hidden="1" customHeight="1" outlineLevel="1">
      <c r="A6" t="s">
        <v>1066</v>
      </c>
      <c r="B6" t="s">
        <v>2496</v>
      </c>
      <c r="C6" s="1">
        <f t="shared" si="0"/>
        <v>9595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29">
        <f t="shared" si="10"/>
        <v>5539</v>
      </c>
      <c r="H6" s="134">
        <f t="shared" si="11"/>
        <v>0.57727983324648258</v>
      </c>
      <c r="I6" s="2"/>
      <c r="J6" s="2">
        <f t="shared" si="1"/>
        <v>0.20698280354351226</v>
      </c>
      <c r="K6" s="2">
        <f t="shared" si="2"/>
        <v>0.78426263678999475</v>
      </c>
      <c r="L6" s="2">
        <f t="shared" si="3"/>
        <v>0</v>
      </c>
      <c r="M6" s="2">
        <f t="shared" si="4"/>
        <v>8.754559666492967E-3</v>
      </c>
      <c r="N6" s="63">
        <v>1986</v>
      </c>
      <c r="O6" s="63">
        <v>7525</v>
      </c>
      <c r="P6" s="63"/>
      <c r="Q6" s="63">
        <v>74</v>
      </c>
      <c r="R6" s="63"/>
      <c r="S6" s="63"/>
      <c r="T6" s="63"/>
      <c r="U6" s="63"/>
      <c r="V6" s="63"/>
      <c r="W6" s="63">
        <v>10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BA6" s="5">
        <f>IF(Q6&gt;0,RANK(Q6,(N6:P6,Q6:AE6)),0)</f>
        <v>3</v>
      </c>
      <c r="BB6" s="5">
        <f>IF(R6&gt;0,RANK(R6,(N6:P6,Q6:AE6)),0)</f>
        <v>0</v>
      </c>
      <c r="BC6" s="5">
        <f>IF(T6&gt;0,RANK(T6,(N6:P6,Q6:AE6)),0)</f>
        <v>0</v>
      </c>
      <c r="BD6" s="5">
        <f>IF(S6&gt;0,RANK(S6,(N6:P6,Q6:AE6)),0)</f>
        <v>0</v>
      </c>
      <c r="BE6" s="2">
        <f t="shared" si="5"/>
        <v>7.7123501823866594E-3</v>
      </c>
      <c r="BF6" s="2">
        <f t="shared" si="6"/>
        <v>0</v>
      </c>
      <c r="BG6" s="2">
        <f t="shared" si="7"/>
        <v>0</v>
      </c>
      <c r="BH6" s="2">
        <f t="shared" si="8"/>
        <v>0</v>
      </c>
      <c r="BJ6" t="s">
        <v>1066</v>
      </c>
      <c r="BK6" t="s">
        <v>2496</v>
      </c>
      <c r="BL6">
        <v>6</v>
      </c>
      <c r="BN6" s="112">
        <v>1</v>
      </c>
      <c r="BO6" s="114">
        <v>7</v>
      </c>
      <c r="BP6" s="118">
        <f t="shared" si="12"/>
        <v>1007</v>
      </c>
      <c r="BQ6" s="118">
        <f t="shared" si="9"/>
        <v>1007</v>
      </c>
      <c r="BR6" s="5" t="s">
        <v>3151</v>
      </c>
    </row>
    <row r="7" spans="1:86" ht="15" hidden="1" customHeight="1" outlineLevel="1">
      <c r="A7" t="s">
        <v>2577</v>
      </c>
      <c r="B7" t="s">
        <v>2496</v>
      </c>
      <c r="C7" s="1">
        <f t="shared" si="0"/>
        <v>27588</v>
      </c>
      <c r="D7" s="5">
        <f>IF(N7&gt;0, RANK(N7,(N7:P7,Q7:AE7)),0)</f>
        <v>2</v>
      </c>
      <c r="E7" s="5">
        <f>IF(O7&gt;0,RANK(O7,(N7:P7,Q7:AE7)),0)</f>
        <v>1</v>
      </c>
      <c r="F7" s="5">
        <f>IF(P7&gt;0,RANK(P7,(N7:P7,Q7:AE7)),0)</f>
        <v>0</v>
      </c>
      <c r="G7" s="129">
        <f t="shared" si="10"/>
        <v>22071</v>
      </c>
      <c r="H7" s="134">
        <f t="shared" si="11"/>
        <v>0.8000217485863419</v>
      </c>
      <c r="I7" s="2"/>
      <c r="J7" s="2">
        <f t="shared" si="1"/>
        <v>9.569377990430622E-2</v>
      </c>
      <c r="K7" s="2">
        <f t="shared" si="2"/>
        <v>0.89571552849064806</v>
      </c>
      <c r="L7" s="2">
        <f t="shared" si="3"/>
        <v>0</v>
      </c>
      <c r="M7" s="2">
        <f t="shared" si="4"/>
        <v>8.5906916050456639E-3</v>
      </c>
      <c r="N7" s="63">
        <v>2640</v>
      </c>
      <c r="O7" s="63">
        <v>24711</v>
      </c>
      <c r="P7" s="63"/>
      <c r="Q7" s="63">
        <v>209</v>
      </c>
      <c r="R7" s="63"/>
      <c r="S7" s="63"/>
      <c r="T7" s="63"/>
      <c r="U7" s="63"/>
      <c r="V7" s="63"/>
      <c r="W7" s="63">
        <v>28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BA7" s="5">
        <f>IF(Q7&gt;0,RANK(Q7,(N7:P7,Q7:AE7)),0)</f>
        <v>3</v>
      </c>
      <c r="BB7" s="5">
        <f>IF(R7&gt;0,RANK(R7,(N7:P7,Q7:AE7)),0)</f>
        <v>0</v>
      </c>
      <c r="BC7" s="5">
        <f>IF(T7&gt;0,RANK(T7,(N7:P7,Q7:AE7)),0)</f>
        <v>0</v>
      </c>
      <c r="BD7" s="5">
        <f>IF(S7&gt;0,RANK(S7,(N7:P7,Q7:AE7)),0)</f>
        <v>0</v>
      </c>
      <c r="BE7" s="2">
        <f t="shared" si="5"/>
        <v>7.575757575757576E-3</v>
      </c>
      <c r="BF7" s="2">
        <f t="shared" si="6"/>
        <v>0</v>
      </c>
      <c r="BG7" s="2">
        <f t="shared" si="7"/>
        <v>0</v>
      </c>
      <c r="BH7" s="2">
        <f t="shared" si="8"/>
        <v>0</v>
      </c>
      <c r="BJ7" t="s">
        <v>2577</v>
      </c>
      <c r="BK7" t="s">
        <v>2496</v>
      </c>
      <c r="BN7" s="112">
        <v>1</v>
      </c>
      <c r="BO7" s="114">
        <v>9</v>
      </c>
      <c r="BP7" s="118">
        <f t="shared" si="12"/>
        <v>1009</v>
      </c>
      <c r="BQ7" s="118">
        <f t="shared" si="9"/>
        <v>1009</v>
      </c>
      <c r="BR7" s="5" t="s">
        <v>3151</v>
      </c>
    </row>
    <row r="8" spans="1:86" ht="15" hidden="1" customHeight="1" outlineLevel="1">
      <c r="A8" t="s">
        <v>3069</v>
      </c>
      <c r="B8" t="s">
        <v>2496</v>
      </c>
      <c r="C8" s="1">
        <f t="shared" si="0"/>
        <v>4613</v>
      </c>
      <c r="D8" s="5">
        <f>IF(N8&gt;0, RANK(N8,(N8:P8,Q8:AE8)),0)</f>
        <v>1</v>
      </c>
      <c r="E8" s="5">
        <f>IF(O8&gt;0,RANK(O8,(N8:P8,Q8:AE8)),0)</f>
        <v>2</v>
      </c>
      <c r="F8" s="5">
        <f>IF(P8&gt;0,RANK(P8,(N8:P8,Q8:AE8)),0)</f>
        <v>0</v>
      </c>
      <c r="G8" s="129">
        <f t="shared" si="10"/>
        <v>2300</v>
      </c>
      <c r="H8" s="134">
        <f t="shared" si="11"/>
        <v>0.49859093865163667</v>
      </c>
      <c r="I8" s="2"/>
      <c r="J8" s="2">
        <f t="shared" si="1"/>
        <v>0.74701929330153916</v>
      </c>
      <c r="K8" s="2">
        <f t="shared" si="2"/>
        <v>0.24842835464990246</v>
      </c>
      <c r="L8" s="2">
        <f t="shared" si="3"/>
        <v>0</v>
      </c>
      <c r="M8" s="2">
        <f t="shared" si="4"/>
        <v>4.552352048558389E-3</v>
      </c>
      <c r="N8" s="63">
        <v>3446</v>
      </c>
      <c r="O8" s="63">
        <v>1146</v>
      </c>
      <c r="P8" s="63"/>
      <c r="Q8" s="63">
        <v>19</v>
      </c>
      <c r="R8" s="63"/>
      <c r="S8" s="63"/>
      <c r="T8" s="63"/>
      <c r="U8" s="63"/>
      <c r="V8" s="63"/>
      <c r="W8" s="63">
        <v>2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BA8" s="5">
        <f>IF(Q8&gt;0,RANK(Q8,(N8:P8,Q8:AE8)),0)</f>
        <v>3</v>
      </c>
      <c r="BB8" s="5">
        <f>IF(R8&gt;0,RANK(R8,(N8:P8,Q8:AE8)),0)</f>
        <v>0</v>
      </c>
      <c r="BC8" s="5">
        <f>IF(T8&gt;0,RANK(T8,(N8:P8,Q8:AE8)),0)</f>
        <v>0</v>
      </c>
      <c r="BD8" s="5">
        <f>IF(S8&gt;0,RANK(S8,(N8:P8,Q8:AE8)),0)</f>
        <v>0</v>
      </c>
      <c r="BE8" s="2">
        <f t="shared" si="5"/>
        <v>4.1187947106004772E-3</v>
      </c>
      <c r="BF8" s="2">
        <f t="shared" si="6"/>
        <v>0</v>
      </c>
      <c r="BG8" s="2">
        <f t="shared" si="7"/>
        <v>0</v>
      </c>
      <c r="BH8" s="2">
        <f t="shared" si="8"/>
        <v>0</v>
      </c>
      <c r="BJ8" t="s">
        <v>3069</v>
      </c>
      <c r="BK8" t="s">
        <v>2496</v>
      </c>
      <c r="BL8">
        <v>2</v>
      </c>
      <c r="BN8" s="112">
        <v>1</v>
      </c>
      <c r="BO8" s="114">
        <v>11</v>
      </c>
      <c r="BP8" s="118">
        <f t="shared" si="12"/>
        <v>1011</v>
      </c>
      <c r="BQ8" s="118">
        <f t="shared" si="9"/>
        <v>1011</v>
      </c>
      <c r="BR8" s="5" t="s">
        <v>3151</v>
      </c>
    </row>
    <row r="9" spans="1:86" ht="15" hidden="1" customHeight="1" outlineLevel="1">
      <c r="A9" t="s">
        <v>1805</v>
      </c>
      <c r="B9" t="s">
        <v>2496</v>
      </c>
      <c r="C9" s="1">
        <f t="shared" si="0"/>
        <v>9488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29">
        <f t="shared" si="10"/>
        <v>1493</v>
      </c>
      <c r="H9" s="134">
        <f t="shared" si="11"/>
        <v>0.1573566610455312</v>
      </c>
      <c r="I9" s="2"/>
      <c r="J9" s="2">
        <f t="shared" si="1"/>
        <v>0.4178962900505902</v>
      </c>
      <c r="K9" s="2">
        <f t="shared" si="2"/>
        <v>0.5752529510961214</v>
      </c>
      <c r="L9" s="2">
        <f t="shared" si="3"/>
        <v>0</v>
      </c>
      <c r="M9" s="2">
        <f t="shared" si="4"/>
        <v>6.8507588532883412E-3</v>
      </c>
      <c r="N9" s="63">
        <v>3965</v>
      </c>
      <c r="O9" s="63">
        <v>5458</v>
      </c>
      <c r="P9" s="63"/>
      <c r="Q9" s="63">
        <v>59</v>
      </c>
      <c r="R9" s="63"/>
      <c r="S9" s="63"/>
      <c r="T9" s="63"/>
      <c r="U9" s="63"/>
      <c r="V9" s="63"/>
      <c r="W9" s="63">
        <v>6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BA9" s="5">
        <f>IF(Q9&gt;0,RANK(Q9,(N9:P9,Q9:AE9)),0)</f>
        <v>3</v>
      </c>
      <c r="BB9" s="5">
        <f>IF(R9&gt;0,RANK(R9,(N9:P9,Q9:AE9)),0)</f>
        <v>0</v>
      </c>
      <c r="BC9" s="5">
        <f>IF(T9&gt;0,RANK(T9,(N9:P9,Q9:AE9)),0)</f>
        <v>0</v>
      </c>
      <c r="BD9" s="5">
        <f>IF(S9&gt;0,RANK(S9,(N9:P9,Q9:AE9)),0)</f>
        <v>0</v>
      </c>
      <c r="BE9" s="2">
        <f t="shared" si="5"/>
        <v>6.2183811129848231E-3</v>
      </c>
      <c r="BF9" s="2">
        <f t="shared" si="6"/>
        <v>0</v>
      </c>
      <c r="BG9" s="2">
        <f t="shared" si="7"/>
        <v>0</v>
      </c>
      <c r="BH9" s="2">
        <f t="shared" si="8"/>
        <v>0</v>
      </c>
      <c r="BJ9" t="s">
        <v>1805</v>
      </c>
      <c r="BK9" t="s">
        <v>2496</v>
      </c>
      <c r="BL9">
        <v>2</v>
      </c>
      <c r="BN9" s="112">
        <v>1</v>
      </c>
      <c r="BO9" s="114">
        <v>13</v>
      </c>
      <c r="BP9" s="118">
        <f t="shared" si="12"/>
        <v>1013</v>
      </c>
      <c r="BQ9" s="118">
        <f t="shared" si="9"/>
        <v>1013</v>
      </c>
      <c r="BR9" s="5" t="s">
        <v>3151</v>
      </c>
    </row>
    <row r="10" spans="1:86" ht="15" hidden="1" customHeight="1" outlineLevel="1">
      <c r="A10" t="s">
        <v>1196</v>
      </c>
      <c r="B10" t="s">
        <v>2496</v>
      </c>
      <c r="C10" s="1">
        <f t="shared" si="0"/>
        <v>50983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29">
        <f t="shared" si="10"/>
        <v>19885</v>
      </c>
      <c r="H10" s="134">
        <f t="shared" si="11"/>
        <v>0.3900319714414609</v>
      </c>
      <c r="I10" s="2"/>
      <c r="J10" s="2">
        <f t="shared" si="1"/>
        <v>0.29845242531824334</v>
      </c>
      <c r="K10" s="2">
        <f t="shared" si="2"/>
        <v>0.68848439675970419</v>
      </c>
      <c r="L10" s="2">
        <f t="shared" si="3"/>
        <v>0</v>
      </c>
      <c r="M10" s="2">
        <f t="shared" si="4"/>
        <v>1.3063177922052471E-2</v>
      </c>
      <c r="N10" s="63">
        <v>15216</v>
      </c>
      <c r="O10" s="63">
        <v>35101</v>
      </c>
      <c r="P10" s="63"/>
      <c r="Q10" s="63">
        <v>553</v>
      </c>
      <c r="R10" s="63"/>
      <c r="S10" s="63"/>
      <c r="T10" s="63"/>
      <c r="U10" s="63"/>
      <c r="V10" s="63"/>
      <c r="W10" s="63">
        <v>113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BA10" s="5">
        <f>IF(Q10&gt;0,RANK(Q10,(N10:P10,Q10:AE10)),0)</f>
        <v>3</v>
      </c>
      <c r="BB10" s="5">
        <f>IF(R10&gt;0,RANK(R10,(N10:P10,Q10:AE10)),0)</f>
        <v>0</v>
      </c>
      <c r="BC10" s="5">
        <f>IF(T10&gt;0,RANK(T10,(N10:P10,Q10:AE10)),0)</f>
        <v>0</v>
      </c>
      <c r="BD10" s="5">
        <f>IF(S10&gt;0,RANK(S10,(N10:P10,Q10:AE10)),0)</f>
        <v>0</v>
      </c>
      <c r="BE10" s="2">
        <f t="shared" si="5"/>
        <v>1.0846752839181689E-2</v>
      </c>
      <c r="BF10" s="2">
        <f t="shared" si="6"/>
        <v>0</v>
      </c>
      <c r="BG10" s="2">
        <f t="shared" si="7"/>
        <v>0</v>
      </c>
      <c r="BH10" s="2">
        <f t="shared" si="8"/>
        <v>0</v>
      </c>
      <c r="BJ10" t="s">
        <v>1196</v>
      </c>
      <c r="BK10" t="s">
        <v>2496</v>
      </c>
      <c r="BL10">
        <v>3</v>
      </c>
      <c r="BN10" s="112">
        <v>1</v>
      </c>
      <c r="BO10" s="114">
        <v>15</v>
      </c>
      <c r="BP10" s="118">
        <f t="shared" si="12"/>
        <v>1015</v>
      </c>
      <c r="BQ10" s="118">
        <f t="shared" si="9"/>
        <v>1015</v>
      </c>
      <c r="BR10" s="5" t="s">
        <v>3151</v>
      </c>
    </row>
    <row r="11" spans="1:86" ht="15" hidden="1" customHeight="1" outlineLevel="1">
      <c r="A11" t="s">
        <v>1064</v>
      </c>
      <c r="B11" t="s">
        <v>2496</v>
      </c>
      <c r="C11" s="1">
        <f t="shared" si="0"/>
        <v>15284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29">
        <f t="shared" si="10"/>
        <v>2388</v>
      </c>
      <c r="H11" s="134">
        <f t="shared" si="11"/>
        <v>0.156241821512693</v>
      </c>
      <c r="I11" s="2"/>
      <c r="J11" s="2">
        <f t="shared" si="1"/>
        <v>0.41644857367181365</v>
      </c>
      <c r="K11" s="2">
        <f t="shared" si="2"/>
        <v>0.57269039518450671</v>
      </c>
      <c r="L11" s="2">
        <f t="shared" si="3"/>
        <v>0</v>
      </c>
      <c r="M11" s="2">
        <f t="shared" si="4"/>
        <v>1.0861031143679645E-2</v>
      </c>
      <c r="N11" s="63">
        <v>6365</v>
      </c>
      <c r="O11" s="63">
        <v>8753</v>
      </c>
      <c r="P11" s="63"/>
      <c r="Q11" s="63">
        <v>141</v>
      </c>
      <c r="R11" s="63"/>
      <c r="S11" s="63"/>
      <c r="T11" s="63"/>
      <c r="U11" s="63"/>
      <c r="V11" s="63"/>
      <c r="W11" s="63">
        <v>25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BA11" s="5">
        <f>IF(Q11&gt;0,RANK(Q11,(N11:P11,Q11:AE11)),0)</f>
        <v>3</v>
      </c>
      <c r="BB11" s="5">
        <f>IF(R11&gt;0,RANK(R11,(N11:P11,Q11:AE11)),0)</f>
        <v>0</v>
      </c>
      <c r="BC11" s="5">
        <f>IF(T11&gt;0,RANK(T11,(N11:P11,Q11:AE11)),0)</f>
        <v>0</v>
      </c>
      <c r="BD11" s="5">
        <f>IF(S11&gt;0,RANK(S11,(N11:P11,Q11:AE11)),0)</f>
        <v>0</v>
      </c>
      <c r="BE11" s="2">
        <f t="shared" si="5"/>
        <v>9.2253336822821254E-3</v>
      </c>
      <c r="BF11" s="2">
        <f t="shared" si="6"/>
        <v>0</v>
      </c>
      <c r="BG11" s="2">
        <f t="shared" si="7"/>
        <v>0</v>
      </c>
      <c r="BH11" s="2">
        <f t="shared" si="8"/>
        <v>0</v>
      </c>
      <c r="BJ11" t="s">
        <v>1064</v>
      </c>
      <c r="BK11" t="s">
        <v>2496</v>
      </c>
      <c r="BL11">
        <v>3</v>
      </c>
      <c r="BN11" s="112">
        <v>1</v>
      </c>
      <c r="BO11" s="114">
        <v>17</v>
      </c>
      <c r="BP11" s="118">
        <f t="shared" si="12"/>
        <v>1017</v>
      </c>
      <c r="BQ11" s="118">
        <f t="shared" si="9"/>
        <v>1017</v>
      </c>
      <c r="BR11" s="5" t="s">
        <v>3151</v>
      </c>
    </row>
    <row r="12" spans="1:86" ht="15" hidden="1" customHeight="1" outlineLevel="1">
      <c r="A12" t="s">
        <v>1651</v>
      </c>
      <c r="B12" t="s">
        <v>2496</v>
      </c>
      <c r="C12" s="1">
        <f t="shared" si="0"/>
        <v>12301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29">
        <f t="shared" si="10"/>
        <v>8959</v>
      </c>
      <c r="H12" s="134">
        <f t="shared" si="11"/>
        <v>0.72831477115681653</v>
      </c>
      <c r="I12" s="2"/>
      <c r="J12" s="2">
        <f t="shared" si="1"/>
        <v>0.13202178684659785</v>
      </c>
      <c r="K12" s="2">
        <f t="shared" si="2"/>
        <v>0.86033655800341435</v>
      </c>
      <c r="L12" s="2">
        <f t="shared" si="3"/>
        <v>0</v>
      </c>
      <c r="M12" s="2">
        <f t="shared" si="4"/>
        <v>7.6416551499878249E-3</v>
      </c>
      <c r="N12" s="63">
        <v>1624</v>
      </c>
      <c r="O12" s="63">
        <v>10583</v>
      </c>
      <c r="P12" s="63"/>
      <c r="Q12" s="63">
        <v>82</v>
      </c>
      <c r="R12" s="63"/>
      <c r="S12" s="63"/>
      <c r="T12" s="63"/>
      <c r="U12" s="63"/>
      <c r="V12" s="63"/>
      <c r="W12" s="63">
        <v>12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R12" s="63"/>
      <c r="AS12" s="63"/>
      <c r="AT12" s="63"/>
      <c r="AU12" s="63"/>
      <c r="AV12" s="63"/>
      <c r="AW12" s="63"/>
      <c r="AX12" s="63"/>
      <c r="AY12" s="63"/>
      <c r="BA12" s="5">
        <f>IF(Q12&gt;0,RANK(Q12,(N12:P12,Q12:AE12)),0)</f>
        <v>3</v>
      </c>
      <c r="BB12" s="5">
        <f>IF(R12&gt;0,RANK(R12,(N12:P12,Q12:AE12)),0)</f>
        <v>0</v>
      </c>
      <c r="BC12" s="5">
        <f>IF(T12&gt;0,RANK(T12,(N12:P12,Q12:AE12)),0)</f>
        <v>0</v>
      </c>
      <c r="BD12" s="5">
        <f>IF(S12&gt;0,RANK(S12,(N12:P12,Q12:AE12)),0)</f>
        <v>0</v>
      </c>
      <c r="BE12" s="2">
        <f t="shared" si="5"/>
        <v>6.6661247053085111E-3</v>
      </c>
      <c r="BF12" s="2">
        <f t="shared" si="6"/>
        <v>0</v>
      </c>
      <c r="BG12" s="2">
        <f t="shared" si="7"/>
        <v>0</v>
      </c>
      <c r="BH12" s="2">
        <f t="shared" si="8"/>
        <v>0</v>
      </c>
      <c r="BJ12" t="s">
        <v>1651</v>
      </c>
      <c r="BK12" t="s">
        <v>2496</v>
      </c>
      <c r="BN12" s="112">
        <v>1</v>
      </c>
      <c r="BO12" s="114">
        <v>19</v>
      </c>
      <c r="BP12" s="118">
        <f t="shared" si="12"/>
        <v>1019</v>
      </c>
      <c r="BQ12" s="118">
        <f t="shared" si="9"/>
        <v>1019</v>
      </c>
      <c r="BR12" s="5" t="s">
        <v>3151</v>
      </c>
    </row>
    <row r="13" spans="1:86" ht="15" hidden="1" customHeight="1" outlineLevel="1">
      <c r="A13" t="s">
        <v>501</v>
      </c>
      <c r="B13" t="s">
        <v>2496</v>
      </c>
      <c r="C13" s="1">
        <f t="shared" si="0"/>
        <v>19310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29">
        <f t="shared" si="10"/>
        <v>13012</v>
      </c>
      <c r="H13" s="134">
        <f t="shared" si="11"/>
        <v>0.67384774728120145</v>
      </c>
      <c r="I13" s="2"/>
      <c r="J13" s="2">
        <f t="shared" si="1"/>
        <v>0.15914034179181771</v>
      </c>
      <c r="K13" s="2">
        <f t="shared" si="2"/>
        <v>0.83298808907301913</v>
      </c>
      <c r="L13" s="2">
        <f t="shared" si="3"/>
        <v>0</v>
      </c>
      <c r="M13" s="2">
        <f t="shared" si="4"/>
        <v>7.8715691351631811E-3</v>
      </c>
      <c r="N13" s="63">
        <v>3073</v>
      </c>
      <c r="O13" s="63">
        <v>16085</v>
      </c>
      <c r="P13" s="63"/>
      <c r="Q13" s="63">
        <v>123</v>
      </c>
      <c r="R13" s="63"/>
      <c r="S13" s="63"/>
      <c r="T13" s="63"/>
      <c r="U13" s="63"/>
      <c r="V13" s="63"/>
      <c r="W13" s="63">
        <v>29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R13" s="63"/>
      <c r="AS13" s="63"/>
      <c r="AT13" s="63"/>
      <c r="AU13" s="63"/>
      <c r="AV13" s="63"/>
      <c r="AW13" s="63"/>
      <c r="AX13" s="63"/>
      <c r="AY13" s="63"/>
      <c r="BA13" s="5">
        <f>IF(Q13&gt;0,RANK(Q13,(N13:P13,Q13:AE13)),0)</f>
        <v>3</v>
      </c>
      <c r="BB13" s="5">
        <f>IF(R13&gt;0,RANK(R13,(N13:P13,Q13:AE13)),0)</f>
        <v>0</v>
      </c>
      <c r="BC13" s="5">
        <f>IF(T13&gt;0,RANK(T13,(N13:P13,Q13:AE13)),0)</f>
        <v>0</v>
      </c>
      <c r="BD13" s="5">
        <f>IF(S13&gt;0,RANK(S13,(N13:P13,Q13:AE13)),0)</f>
        <v>0</v>
      </c>
      <c r="BE13" s="2">
        <f t="shared" si="5"/>
        <v>6.3697566027964784E-3</v>
      </c>
      <c r="BF13" s="2">
        <f t="shared" si="6"/>
        <v>0</v>
      </c>
      <c r="BG13" s="2">
        <f t="shared" si="7"/>
        <v>0</v>
      </c>
      <c r="BH13" s="2">
        <f t="shared" si="8"/>
        <v>0</v>
      </c>
      <c r="BJ13" t="s">
        <v>501</v>
      </c>
      <c r="BK13" t="s">
        <v>2496</v>
      </c>
      <c r="BL13">
        <v>6</v>
      </c>
      <c r="BN13" s="112">
        <v>1</v>
      </c>
      <c r="BO13" s="114">
        <v>21</v>
      </c>
      <c r="BP13" s="118">
        <f t="shared" si="12"/>
        <v>1021</v>
      </c>
      <c r="BQ13" s="118">
        <f t="shared" si="9"/>
        <v>1021</v>
      </c>
      <c r="BR13" s="5" t="s">
        <v>3151</v>
      </c>
    </row>
    <row r="14" spans="1:86" ht="15" hidden="1" customHeight="1" outlineLevel="1">
      <c r="A14" t="s">
        <v>3102</v>
      </c>
      <c r="B14" t="s">
        <v>2496</v>
      </c>
      <c r="C14" s="1">
        <f t="shared" si="0"/>
        <v>7464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29">
        <f t="shared" si="10"/>
        <v>1169</v>
      </c>
      <c r="H14" s="134">
        <f t="shared" si="11"/>
        <v>0.15661843515541266</v>
      </c>
      <c r="I14" s="2"/>
      <c r="J14" s="2">
        <f t="shared" si="1"/>
        <v>0.41894426580921756</v>
      </c>
      <c r="K14" s="2">
        <f t="shared" si="2"/>
        <v>0.57556270096463025</v>
      </c>
      <c r="L14" s="2">
        <f t="shared" si="3"/>
        <v>0</v>
      </c>
      <c r="M14" s="2">
        <f t="shared" si="4"/>
        <v>5.4930332261522441E-3</v>
      </c>
      <c r="N14" s="63">
        <v>3127</v>
      </c>
      <c r="O14" s="63">
        <v>4296</v>
      </c>
      <c r="P14" s="63"/>
      <c r="Q14" s="63">
        <v>38</v>
      </c>
      <c r="R14" s="63"/>
      <c r="S14" s="63"/>
      <c r="T14" s="63"/>
      <c r="U14" s="63"/>
      <c r="V14" s="63"/>
      <c r="W14" s="63">
        <v>3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R14" s="63"/>
      <c r="AS14" s="63"/>
      <c r="AT14" s="63"/>
      <c r="AU14" s="63"/>
      <c r="AV14" s="63"/>
      <c r="AW14" s="63"/>
      <c r="AX14" s="63"/>
      <c r="AY14" s="63"/>
      <c r="BA14" s="5">
        <f>IF(Q14&gt;0,RANK(Q14,(N14:P14,Q14:AE14)),0)</f>
        <v>3</v>
      </c>
      <c r="BB14" s="5">
        <f>IF(R14&gt;0,RANK(R14,(N14:P14,Q14:AE14)),0)</f>
        <v>0</v>
      </c>
      <c r="BC14" s="5">
        <f>IF(T14&gt;0,RANK(T14,(N14:P14,Q14:AE14)),0)</f>
        <v>0</v>
      </c>
      <c r="BD14" s="5">
        <f>IF(S14&gt;0,RANK(S14,(N14:P14,Q14:AE14)),0)</f>
        <v>0</v>
      </c>
      <c r="BE14" s="2">
        <f t="shared" si="5"/>
        <v>5.0911039657020362E-3</v>
      </c>
      <c r="BF14" s="2">
        <f t="shared" si="6"/>
        <v>0</v>
      </c>
      <c r="BG14" s="2">
        <f t="shared" si="7"/>
        <v>0</v>
      </c>
      <c r="BH14" s="2">
        <f t="shared" si="8"/>
        <v>0</v>
      </c>
      <c r="BJ14" t="s">
        <v>3102</v>
      </c>
      <c r="BK14" t="s">
        <v>2496</v>
      </c>
      <c r="BL14">
        <v>7</v>
      </c>
      <c r="BN14" s="112">
        <v>1</v>
      </c>
      <c r="BO14" s="114">
        <v>23</v>
      </c>
      <c r="BP14" s="118">
        <f t="shared" si="12"/>
        <v>1023</v>
      </c>
      <c r="BQ14" s="118">
        <f t="shared" si="9"/>
        <v>1023</v>
      </c>
      <c r="BR14" s="5" t="s">
        <v>3151</v>
      </c>
    </row>
    <row r="15" spans="1:86" ht="15" hidden="1" customHeight="1" outlineLevel="1">
      <c r="A15" t="s">
        <v>3090</v>
      </c>
      <c r="B15" t="s">
        <v>2496</v>
      </c>
      <c r="C15" s="1">
        <f t="shared" si="0"/>
        <v>13135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29">
        <f t="shared" si="10"/>
        <v>1569</v>
      </c>
      <c r="H15" s="134">
        <f t="shared" si="11"/>
        <v>0.11945184621240959</v>
      </c>
      <c r="I15" s="2"/>
      <c r="J15" s="2">
        <f t="shared" si="1"/>
        <v>0.4381423677198325</v>
      </c>
      <c r="K15" s="2">
        <f t="shared" si="2"/>
        <v>0.55759421393224207</v>
      </c>
      <c r="L15" s="2">
        <f t="shared" si="3"/>
        <v>0</v>
      </c>
      <c r="M15" s="2">
        <f t="shared" si="4"/>
        <v>4.2634183479254295E-3</v>
      </c>
      <c r="N15" s="63">
        <v>5755</v>
      </c>
      <c r="O15" s="63">
        <v>7324</v>
      </c>
      <c r="P15" s="63"/>
      <c r="Q15" s="63">
        <v>49</v>
      </c>
      <c r="R15" s="63"/>
      <c r="S15" s="63"/>
      <c r="T15" s="63"/>
      <c r="U15" s="63"/>
      <c r="V15" s="63"/>
      <c r="W15" s="63">
        <v>7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BA15" s="5">
        <f>IF(Q15&gt;0,RANK(Q15,(N15:P15,Q15:AE15)),0)</f>
        <v>3</v>
      </c>
      <c r="BB15" s="5">
        <f>IF(R15&gt;0,RANK(R15,(N15:P15,Q15:AE15)),0)</f>
        <v>0</v>
      </c>
      <c r="BC15" s="5">
        <f>IF(T15&gt;0,RANK(T15,(N15:P15,Q15:AE15)),0)</f>
        <v>0</v>
      </c>
      <c r="BD15" s="5">
        <f>IF(S15&gt;0,RANK(S15,(N15:P15,Q15:AE15)),0)</f>
        <v>0</v>
      </c>
      <c r="BE15" s="2">
        <f t="shared" si="5"/>
        <v>3.7304910544347166E-3</v>
      </c>
      <c r="BF15" s="2">
        <f t="shared" si="6"/>
        <v>0</v>
      </c>
      <c r="BG15" s="2">
        <f t="shared" si="7"/>
        <v>0</v>
      </c>
      <c r="BH15" s="2">
        <f t="shared" si="8"/>
        <v>0</v>
      </c>
      <c r="BJ15" t="s">
        <v>3090</v>
      </c>
      <c r="BK15" t="s">
        <v>2496</v>
      </c>
      <c r="BN15" s="112">
        <v>1</v>
      </c>
      <c r="BO15" s="114">
        <v>25</v>
      </c>
      <c r="BP15" s="118">
        <f t="shared" si="12"/>
        <v>1025</v>
      </c>
      <c r="BQ15" s="118">
        <f t="shared" si="9"/>
        <v>1025</v>
      </c>
      <c r="BR15" s="5" t="s">
        <v>3151</v>
      </c>
    </row>
    <row r="16" spans="1:86" ht="15" hidden="1" customHeight="1" outlineLevel="1">
      <c r="A16" t="s">
        <v>3091</v>
      </c>
      <c r="B16" t="s">
        <v>2496</v>
      </c>
      <c r="C16" s="1">
        <f t="shared" si="0"/>
        <v>6930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29">
        <f t="shared" si="10"/>
        <v>4334</v>
      </c>
      <c r="H16" s="134">
        <f t="shared" si="11"/>
        <v>0.6253968253968254</v>
      </c>
      <c r="I16" s="2"/>
      <c r="J16" s="2">
        <f t="shared" si="1"/>
        <v>0.18282828282828284</v>
      </c>
      <c r="K16" s="2">
        <f t="shared" si="2"/>
        <v>0.80822510822510818</v>
      </c>
      <c r="L16" s="2">
        <f t="shared" si="3"/>
        <v>0</v>
      </c>
      <c r="M16" s="2">
        <f t="shared" si="4"/>
        <v>8.9466089466090359E-3</v>
      </c>
      <c r="N16" s="63">
        <v>1267</v>
      </c>
      <c r="O16" s="63">
        <v>5601</v>
      </c>
      <c r="P16" s="63"/>
      <c r="Q16" s="63">
        <v>53</v>
      </c>
      <c r="R16" s="63"/>
      <c r="S16" s="63"/>
      <c r="T16" s="63"/>
      <c r="U16" s="63"/>
      <c r="V16" s="63"/>
      <c r="W16" s="63">
        <v>9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BA16" s="5">
        <f>IF(Q16&gt;0,RANK(Q16,(N16:P16,Q16:AE16)),0)</f>
        <v>3</v>
      </c>
      <c r="BB16" s="5">
        <f>IF(R16&gt;0,RANK(R16,(N16:P16,Q16:AE16)),0)</f>
        <v>0</v>
      </c>
      <c r="BC16" s="5">
        <f>IF(T16&gt;0,RANK(T16,(N16:P16,Q16:AE16)),0)</f>
        <v>0</v>
      </c>
      <c r="BD16" s="5">
        <f>IF(S16&gt;0,RANK(S16,(N16:P16,Q16:AE16)),0)</f>
        <v>0</v>
      </c>
      <c r="BE16" s="2">
        <f t="shared" si="5"/>
        <v>7.6479076479076483E-3</v>
      </c>
      <c r="BF16" s="2">
        <f t="shared" si="6"/>
        <v>0</v>
      </c>
      <c r="BG16" s="2">
        <f t="shared" si="7"/>
        <v>0</v>
      </c>
      <c r="BH16" s="2">
        <f t="shared" si="8"/>
        <v>0</v>
      </c>
      <c r="BJ16" t="s">
        <v>3091</v>
      </c>
      <c r="BK16" t="s">
        <v>2496</v>
      </c>
      <c r="BL16">
        <v>3</v>
      </c>
      <c r="BN16" s="112">
        <v>1</v>
      </c>
      <c r="BO16" s="114">
        <v>27</v>
      </c>
      <c r="BP16" s="118">
        <f t="shared" si="12"/>
        <v>1027</v>
      </c>
      <c r="BQ16" s="118">
        <f t="shared" si="9"/>
        <v>1027</v>
      </c>
      <c r="BR16" s="5" t="s">
        <v>3151</v>
      </c>
    </row>
    <row r="17" spans="1:70" ht="15" hidden="1" customHeight="1" outlineLevel="1">
      <c r="A17" t="s">
        <v>1016</v>
      </c>
      <c r="B17" t="s">
        <v>2496</v>
      </c>
      <c r="C17" s="1">
        <f t="shared" si="0"/>
        <v>7227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29">
        <f t="shared" si="10"/>
        <v>5809</v>
      </c>
      <c r="H17" s="134">
        <f t="shared" si="11"/>
        <v>0.80379133803791336</v>
      </c>
      <c r="I17" s="2"/>
      <c r="J17" s="2">
        <f t="shared" si="1"/>
        <v>9.3399750933997508E-2</v>
      </c>
      <c r="K17" s="2">
        <f t="shared" si="2"/>
        <v>0.89719108897191091</v>
      </c>
      <c r="L17" s="2">
        <f t="shared" si="3"/>
        <v>0</v>
      </c>
      <c r="M17" s="2">
        <f t="shared" si="4"/>
        <v>9.4091600940915399E-3</v>
      </c>
      <c r="N17" s="63">
        <v>675</v>
      </c>
      <c r="O17" s="63">
        <v>6484</v>
      </c>
      <c r="P17" s="63"/>
      <c r="Q17" s="63">
        <v>60</v>
      </c>
      <c r="R17" s="63"/>
      <c r="S17" s="63"/>
      <c r="T17" s="63"/>
      <c r="U17" s="63"/>
      <c r="V17" s="63"/>
      <c r="W17" s="63">
        <v>8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BA17" s="5">
        <f>IF(Q17&gt;0,RANK(Q17,(N17:P17,Q17:AE17)),0)</f>
        <v>3</v>
      </c>
      <c r="BB17" s="5">
        <f>IF(R17&gt;0,RANK(R17,(N17:P17,Q17:AE17)),0)</f>
        <v>0</v>
      </c>
      <c r="BC17" s="5">
        <f>IF(T17&gt;0,RANK(T17,(N17:P17,Q17:AE17)),0)</f>
        <v>0</v>
      </c>
      <c r="BD17" s="5">
        <f>IF(S17&gt;0,RANK(S17,(N17:P17,Q17:AE17)),0)</f>
        <v>0</v>
      </c>
      <c r="BE17" s="2">
        <f t="shared" si="5"/>
        <v>8.3022000830220016E-3</v>
      </c>
      <c r="BF17" s="2">
        <f t="shared" si="6"/>
        <v>0</v>
      </c>
      <c r="BG17" s="2">
        <f t="shared" si="7"/>
        <v>0</v>
      </c>
      <c r="BH17" s="2">
        <f t="shared" si="8"/>
        <v>0</v>
      </c>
      <c r="BJ17" t="s">
        <v>1016</v>
      </c>
      <c r="BK17" t="s">
        <v>2496</v>
      </c>
      <c r="BL17">
        <v>3</v>
      </c>
      <c r="BN17" s="112">
        <v>1</v>
      </c>
      <c r="BO17" s="114">
        <v>29</v>
      </c>
      <c r="BP17" s="118">
        <f t="shared" si="12"/>
        <v>1029</v>
      </c>
      <c r="BQ17" s="118">
        <f t="shared" si="9"/>
        <v>1029</v>
      </c>
      <c r="BR17" s="5" t="s">
        <v>3151</v>
      </c>
    </row>
    <row r="18" spans="1:70" ht="15" hidden="1" customHeight="1" outlineLevel="1">
      <c r="A18" t="s">
        <v>1094</v>
      </c>
      <c r="B18" t="s">
        <v>2496</v>
      </c>
      <c r="C18" s="1">
        <f t="shared" si="0"/>
        <v>22275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29">
        <f t="shared" si="10"/>
        <v>11823</v>
      </c>
      <c r="H18" s="134">
        <f t="shared" si="11"/>
        <v>0.53077441077441079</v>
      </c>
      <c r="I18" s="2"/>
      <c r="J18" s="2">
        <f t="shared" si="1"/>
        <v>0.22787878787878788</v>
      </c>
      <c r="K18" s="2">
        <f t="shared" si="2"/>
        <v>0.75865319865319869</v>
      </c>
      <c r="L18" s="2">
        <f t="shared" si="3"/>
        <v>0</v>
      </c>
      <c r="M18" s="2">
        <f t="shared" si="4"/>
        <v>1.3468013468013407E-2</v>
      </c>
      <c r="N18" s="63">
        <v>5076</v>
      </c>
      <c r="O18" s="63">
        <v>16899</v>
      </c>
      <c r="P18" s="63"/>
      <c r="Q18" s="63">
        <v>264</v>
      </c>
      <c r="R18" s="63"/>
      <c r="S18" s="63"/>
      <c r="T18" s="63"/>
      <c r="U18" s="63"/>
      <c r="V18" s="63"/>
      <c r="W18" s="63">
        <v>36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R18" s="63"/>
      <c r="AS18" s="63"/>
      <c r="AT18" s="63"/>
      <c r="AU18" s="63"/>
      <c r="AV18" s="63"/>
      <c r="AW18" s="63"/>
      <c r="AX18" s="63"/>
      <c r="AY18" s="63"/>
      <c r="BA18" s="5">
        <f>IF(Q18&gt;0,RANK(Q18,(N18:P18,Q18:AE18)),0)</f>
        <v>3</v>
      </c>
      <c r="BB18" s="5">
        <f>IF(R18&gt;0,RANK(R18,(N18:P18,Q18:AE18)),0)</f>
        <v>0</v>
      </c>
      <c r="BC18" s="5">
        <f>IF(T18&gt;0,RANK(T18,(N18:P18,Q18:AE18)),0)</f>
        <v>0</v>
      </c>
      <c r="BD18" s="5">
        <f>IF(S18&gt;0,RANK(S18,(N18:P18,Q18:AE18)),0)</f>
        <v>0</v>
      </c>
      <c r="BE18" s="2">
        <f t="shared" si="5"/>
        <v>1.1851851851851851E-2</v>
      </c>
      <c r="BF18" s="2">
        <f t="shared" si="6"/>
        <v>0</v>
      </c>
      <c r="BG18" s="2">
        <f t="shared" si="7"/>
        <v>0</v>
      </c>
      <c r="BH18" s="2">
        <f t="shared" si="8"/>
        <v>0</v>
      </c>
      <c r="BJ18" t="s">
        <v>1094</v>
      </c>
      <c r="BK18" t="s">
        <v>2496</v>
      </c>
      <c r="BL18">
        <v>2</v>
      </c>
      <c r="BN18" s="112">
        <v>1</v>
      </c>
      <c r="BO18" s="114">
        <v>31</v>
      </c>
      <c r="BP18" s="118">
        <f t="shared" si="12"/>
        <v>1031</v>
      </c>
      <c r="BQ18" s="118">
        <f t="shared" si="9"/>
        <v>1031</v>
      </c>
      <c r="BR18" s="5" t="s">
        <v>3151</v>
      </c>
    </row>
    <row r="19" spans="1:70" ht="15" hidden="1" customHeight="1" outlineLevel="1">
      <c r="A19" t="s">
        <v>2924</v>
      </c>
      <c r="B19" t="s">
        <v>2496</v>
      </c>
      <c r="C19" s="1">
        <f t="shared" si="0"/>
        <v>27886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29">
        <f t="shared" si="10"/>
        <v>10860</v>
      </c>
      <c r="H19" s="134">
        <f t="shared" si="11"/>
        <v>0.38944273111955818</v>
      </c>
      <c r="I19" s="2"/>
      <c r="J19" s="2">
        <f t="shared" si="1"/>
        <v>0.29918238542637882</v>
      </c>
      <c r="K19" s="2">
        <f t="shared" si="2"/>
        <v>0.68862511654593705</v>
      </c>
      <c r="L19" s="2">
        <f t="shared" si="3"/>
        <v>0</v>
      </c>
      <c r="M19" s="2">
        <f t="shared" si="4"/>
        <v>1.2192498027684073E-2</v>
      </c>
      <c r="N19" s="63">
        <v>8343</v>
      </c>
      <c r="O19" s="63">
        <v>19203</v>
      </c>
      <c r="P19" s="63"/>
      <c r="Q19" s="63">
        <v>272</v>
      </c>
      <c r="R19" s="63"/>
      <c r="S19" s="63"/>
      <c r="T19" s="63"/>
      <c r="U19" s="63"/>
      <c r="V19" s="63"/>
      <c r="W19" s="63">
        <v>68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R19" s="63"/>
      <c r="AS19" s="63"/>
      <c r="AT19" s="63"/>
      <c r="AU19" s="63"/>
      <c r="AV19" s="63"/>
      <c r="AW19" s="63"/>
      <c r="AX19" s="63"/>
      <c r="AY19" s="63"/>
      <c r="BA19" s="5">
        <f>IF(Q19&gt;0,RANK(Q19,(N19:P19,Q19:AE19)),0)</f>
        <v>3</v>
      </c>
      <c r="BB19" s="5">
        <f>IF(R19&gt;0,RANK(R19,(N19:P19,Q19:AE19)),0)</f>
        <v>0</v>
      </c>
      <c r="BC19" s="5">
        <f>IF(T19&gt;0,RANK(T19,(N19:P19,Q19:AE19)),0)</f>
        <v>0</v>
      </c>
      <c r="BD19" s="5">
        <f>IF(S19&gt;0,RANK(S19,(N19:P19,Q19:AE19)),0)</f>
        <v>0</v>
      </c>
      <c r="BE19" s="2">
        <f t="shared" si="5"/>
        <v>9.7539984221473135E-3</v>
      </c>
      <c r="BF19" s="2">
        <f t="shared" si="6"/>
        <v>0</v>
      </c>
      <c r="BG19" s="2">
        <f t="shared" si="7"/>
        <v>0</v>
      </c>
      <c r="BH19" s="2">
        <f t="shared" si="8"/>
        <v>0</v>
      </c>
      <c r="BJ19" t="s">
        <v>2924</v>
      </c>
      <c r="BK19" t="s">
        <v>2496</v>
      </c>
      <c r="BL19">
        <v>4</v>
      </c>
      <c r="BN19" s="112">
        <v>1</v>
      </c>
      <c r="BO19" s="114">
        <v>33</v>
      </c>
      <c r="BP19" s="118">
        <f t="shared" si="12"/>
        <v>1033</v>
      </c>
      <c r="BQ19" s="118">
        <f t="shared" si="9"/>
        <v>1033</v>
      </c>
      <c r="BR19" s="5" t="s">
        <v>3151</v>
      </c>
    </row>
    <row r="20" spans="1:70" ht="15" hidden="1" customHeight="1" outlineLevel="1">
      <c r="A20" t="s">
        <v>1926</v>
      </c>
      <c r="B20" t="s">
        <v>2496</v>
      </c>
      <c r="C20" s="1">
        <f t="shared" si="0"/>
        <v>6441</v>
      </c>
      <c r="D20" s="5">
        <f>IF(N20&gt;0, RANK(N20,(N20:P20,Q20:AE20)),0)</f>
        <v>2</v>
      </c>
      <c r="E20" s="5">
        <f>IF(O20&gt;0,RANK(O20,(N20:P20,Q20:AE20)),0)</f>
        <v>1</v>
      </c>
      <c r="F20" s="5">
        <f>IF(P20&gt;0,RANK(P20,(N20:P20,Q20:AE20)),0)</f>
        <v>0</v>
      </c>
      <c r="G20" s="129">
        <f t="shared" si="10"/>
        <v>476</v>
      </c>
      <c r="H20" s="134">
        <f t="shared" si="11"/>
        <v>7.3901568079490762E-2</v>
      </c>
      <c r="I20" s="2"/>
      <c r="J20" s="2">
        <f t="shared" si="1"/>
        <v>0.46048750194069243</v>
      </c>
      <c r="K20" s="2">
        <f t="shared" si="2"/>
        <v>0.53438907002018321</v>
      </c>
      <c r="L20" s="2">
        <f t="shared" si="3"/>
        <v>0</v>
      </c>
      <c r="M20" s="2">
        <f t="shared" si="4"/>
        <v>5.1234280391243558E-3</v>
      </c>
      <c r="N20" s="63">
        <v>2966</v>
      </c>
      <c r="O20" s="63">
        <v>3442</v>
      </c>
      <c r="P20" s="63"/>
      <c r="Q20" s="63">
        <v>32</v>
      </c>
      <c r="R20" s="63"/>
      <c r="S20" s="63"/>
      <c r="T20" s="63"/>
      <c r="U20" s="63"/>
      <c r="V20" s="63"/>
      <c r="W20" s="63">
        <v>1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R20" s="63"/>
      <c r="AS20" s="63"/>
      <c r="AT20" s="63"/>
      <c r="AU20" s="63"/>
      <c r="AV20" s="63"/>
      <c r="AW20" s="63"/>
      <c r="AX20" s="63"/>
      <c r="AY20" s="63"/>
      <c r="BA20" s="5">
        <f>IF(Q20&gt;0,RANK(Q20,(N20:P20,Q20:AE20)),0)</f>
        <v>3</v>
      </c>
      <c r="BB20" s="5">
        <f>IF(R20&gt;0,RANK(R20,(N20:P20,Q20:AE20)),0)</f>
        <v>0</v>
      </c>
      <c r="BC20" s="5">
        <f>IF(T20&gt;0,RANK(T20,(N20:P20,Q20:AE20)),0)</f>
        <v>0</v>
      </c>
      <c r="BD20" s="5">
        <f>IF(S20&gt;0,RANK(S20,(N20:P20,Q20:AE20)),0)</f>
        <v>0</v>
      </c>
      <c r="BE20" s="2">
        <f t="shared" si="5"/>
        <v>4.9681726439993789E-3</v>
      </c>
      <c r="BF20" s="2">
        <f t="shared" si="6"/>
        <v>0</v>
      </c>
      <c r="BG20" s="2">
        <f t="shared" si="7"/>
        <v>0</v>
      </c>
      <c r="BH20" s="2">
        <f t="shared" si="8"/>
        <v>0</v>
      </c>
      <c r="BJ20" t="s">
        <v>1926</v>
      </c>
      <c r="BK20" t="s">
        <v>2496</v>
      </c>
      <c r="BL20">
        <v>2</v>
      </c>
      <c r="BN20" s="112">
        <v>1</v>
      </c>
      <c r="BO20" s="114">
        <v>35</v>
      </c>
      <c r="BP20" s="118">
        <f t="shared" si="12"/>
        <v>1035</v>
      </c>
      <c r="BQ20" s="118">
        <f t="shared" si="9"/>
        <v>1035</v>
      </c>
      <c r="BR20" s="5" t="s">
        <v>3151</v>
      </c>
    </row>
    <row r="21" spans="1:70" ht="15" hidden="1" customHeight="1" outlineLevel="1">
      <c r="A21" t="s">
        <v>2090</v>
      </c>
      <c r="B21" t="s">
        <v>2496</v>
      </c>
      <c r="C21" s="1">
        <f t="shared" si="0"/>
        <v>5479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29">
        <f t="shared" si="10"/>
        <v>1835</v>
      </c>
      <c r="H21" s="134">
        <f t="shared" si="11"/>
        <v>0.3349151304982661</v>
      </c>
      <c r="I21" s="2"/>
      <c r="J21" s="2">
        <f t="shared" si="1"/>
        <v>0.32779704325606862</v>
      </c>
      <c r="K21" s="2">
        <f t="shared" si="2"/>
        <v>0.66271217375433478</v>
      </c>
      <c r="L21" s="2">
        <f t="shared" si="3"/>
        <v>0</v>
      </c>
      <c r="M21" s="2">
        <f t="shared" si="4"/>
        <v>9.4907829895966023E-3</v>
      </c>
      <c r="N21" s="63">
        <v>1796</v>
      </c>
      <c r="O21" s="63">
        <v>3631</v>
      </c>
      <c r="P21" s="63"/>
      <c r="Q21" s="63">
        <v>46</v>
      </c>
      <c r="R21" s="63"/>
      <c r="S21" s="63"/>
      <c r="T21" s="63"/>
      <c r="U21" s="63"/>
      <c r="V21" s="63"/>
      <c r="W21" s="63">
        <v>6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  <c r="AV21" s="63"/>
      <c r="AW21" s="63"/>
      <c r="AX21" s="63"/>
      <c r="AY21" s="63"/>
      <c r="BA21" s="5">
        <f>IF(Q21&gt;0,RANK(Q21,(N21:P21,Q21:AE21)),0)</f>
        <v>3</v>
      </c>
      <c r="BB21" s="5">
        <f>IF(R21&gt;0,RANK(R21,(N21:P21,Q21:AE21)),0)</f>
        <v>0</v>
      </c>
      <c r="BC21" s="5">
        <f>IF(T21&gt;0,RANK(T21,(N21:P21,Q21:AE21)),0)</f>
        <v>0</v>
      </c>
      <c r="BD21" s="5">
        <f>IF(S21&gt;0,RANK(S21,(N21:P21,Q21:AE21)),0)</f>
        <v>0</v>
      </c>
      <c r="BE21" s="2">
        <f t="shared" si="5"/>
        <v>8.3956926446431823E-3</v>
      </c>
      <c r="BF21" s="2">
        <f t="shared" si="6"/>
        <v>0</v>
      </c>
      <c r="BG21" s="2">
        <f t="shared" si="7"/>
        <v>0</v>
      </c>
      <c r="BH21" s="2">
        <f t="shared" si="8"/>
        <v>0</v>
      </c>
      <c r="BJ21" t="s">
        <v>2090</v>
      </c>
      <c r="BK21" t="s">
        <v>2496</v>
      </c>
      <c r="BL21">
        <v>6</v>
      </c>
      <c r="BN21" s="112">
        <v>1</v>
      </c>
      <c r="BO21" s="114">
        <v>37</v>
      </c>
      <c r="BP21" s="118">
        <f t="shared" si="12"/>
        <v>1037</v>
      </c>
      <c r="BQ21" s="118">
        <f t="shared" si="9"/>
        <v>1037</v>
      </c>
      <c r="BR21" s="5" t="s">
        <v>3151</v>
      </c>
    </row>
    <row r="22" spans="1:70" ht="15" hidden="1" customHeight="1" outlineLevel="1">
      <c r="A22" t="s">
        <v>1515</v>
      </c>
      <c r="B22" t="s">
        <v>2496</v>
      </c>
      <c r="C22" s="1">
        <f t="shared" si="0"/>
        <v>17430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29">
        <f t="shared" si="10"/>
        <v>11865</v>
      </c>
      <c r="H22" s="134">
        <f t="shared" si="11"/>
        <v>0.68072289156626509</v>
      </c>
      <c r="I22" s="2"/>
      <c r="J22" s="2">
        <f t="shared" si="1"/>
        <v>0.15611015490533564</v>
      </c>
      <c r="K22" s="2">
        <f t="shared" si="2"/>
        <v>0.83683304647160073</v>
      </c>
      <c r="L22" s="2">
        <f t="shared" si="3"/>
        <v>0</v>
      </c>
      <c r="M22" s="2">
        <f t="shared" si="4"/>
        <v>7.0567986230636315E-3</v>
      </c>
      <c r="N22" s="63">
        <v>2721</v>
      </c>
      <c r="O22" s="63">
        <v>14586</v>
      </c>
      <c r="P22" s="63"/>
      <c r="Q22" s="63">
        <v>97</v>
      </c>
      <c r="R22" s="63"/>
      <c r="S22" s="63"/>
      <c r="T22" s="63"/>
      <c r="U22" s="63"/>
      <c r="V22" s="63"/>
      <c r="W22" s="63">
        <v>26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/>
      <c r="AV22" s="63"/>
      <c r="AW22" s="63"/>
      <c r="AX22" s="63"/>
      <c r="AY22" s="63"/>
      <c r="BA22" s="5">
        <f>IF(Q22&gt;0,RANK(Q22,(N22:P22,Q22:AE22)),0)</f>
        <v>3</v>
      </c>
      <c r="BB22" s="5">
        <f>IF(R22&gt;0,RANK(R22,(N22:P22,Q22:AE22)),0)</f>
        <v>0</v>
      </c>
      <c r="BC22" s="5">
        <f>IF(T22&gt;0,RANK(T22,(N22:P22,Q22:AE22)),0)</f>
        <v>0</v>
      </c>
      <c r="BD22" s="5">
        <f>IF(S22&gt;0,RANK(S22,(N22:P22,Q22:AE22)),0)</f>
        <v>0</v>
      </c>
      <c r="BE22" s="2">
        <f t="shared" si="5"/>
        <v>5.5651176133103848E-3</v>
      </c>
      <c r="BF22" s="2">
        <f t="shared" si="6"/>
        <v>0</v>
      </c>
      <c r="BG22" s="2">
        <f t="shared" si="7"/>
        <v>0</v>
      </c>
      <c r="BH22" s="2">
        <f t="shared" si="8"/>
        <v>0</v>
      </c>
      <c r="BJ22" t="s">
        <v>1515</v>
      </c>
      <c r="BK22" t="s">
        <v>2496</v>
      </c>
      <c r="BL22">
        <v>2</v>
      </c>
      <c r="BN22" s="112">
        <v>1</v>
      </c>
      <c r="BO22" s="114">
        <v>39</v>
      </c>
      <c r="BP22" s="118">
        <f t="shared" si="12"/>
        <v>1039</v>
      </c>
      <c r="BQ22" s="118">
        <f t="shared" si="9"/>
        <v>1039</v>
      </c>
      <c r="BR22" s="5" t="s">
        <v>3151</v>
      </c>
    </row>
    <row r="23" spans="1:70" ht="15" hidden="1" customHeight="1" outlineLevel="1">
      <c r="A23" t="s">
        <v>942</v>
      </c>
      <c r="B23" t="s">
        <v>2496</v>
      </c>
      <c r="C23" s="1">
        <f t="shared" si="0"/>
        <v>6617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29">
        <f t="shared" si="10"/>
        <v>3164</v>
      </c>
      <c r="H23" s="134">
        <f t="shared" si="11"/>
        <v>0.47816230920356656</v>
      </c>
      <c r="I23" s="2"/>
      <c r="J23" s="2">
        <f t="shared" si="1"/>
        <v>0.25691400936980507</v>
      </c>
      <c r="K23" s="2">
        <f t="shared" si="2"/>
        <v>0.73507631857337163</v>
      </c>
      <c r="L23" s="2">
        <f t="shared" si="3"/>
        <v>0</v>
      </c>
      <c r="M23" s="2">
        <f t="shared" si="4"/>
        <v>8.009672056823347E-3</v>
      </c>
      <c r="N23" s="63">
        <v>1700</v>
      </c>
      <c r="O23" s="63">
        <v>4864</v>
      </c>
      <c r="P23" s="63"/>
      <c r="Q23" s="63">
        <v>44</v>
      </c>
      <c r="R23" s="63"/>
      <c r="S23" s="63"/>
      <c r="T23" s="63"/>
      <c r="U23" s="63"/>
      <c r="V23" s="63"/>
      <c r="W23" s="63">
        <v>9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3"/>
      <c r="AX23" s="63"/>
      <c r="AY23" s="63"/>
      <c r="BA23" s="5">
        <f>IF(Q23&gt;0,RANK(Q23,(N23:P23,Q23:AE23)),0)</f>
        <v>3</v>
      </c>
      <c r="BB23" s="5">
        <f>IF(R23&gt;0,RANK(R23,(N23:P23,Q23:AE23)),0)</f>
        <v>0</v>
      </c>
      <c r="BC23" s="5">
        <f>IF(T23&gt;0,RANK(T23,(N23:P23,Q23:AE23)),0)</f>
        <v>0</v>
      </c>
      <c r="BD23" s="5">
        <f>IF(S23&gt;0,RANK(S23,(N23:P23,Q23:AE23)),0)</f>
        <v>0</v>
      </c>
      <c r="BE23" s="2">
        <f t="shared" si="5"/>
        <v>6.6495390660420133E-3</v>
      </c>
      <c r="BF23" s="2">
        <f t="shared" si="6"/>
        <v>0</v>
      </c>
      <c r="BG23" s="2">
        <f t="shared" si="7"/>
        <v>0</v>
      </c>
      <c r="BH23" s="2">
        <f t="shared" si="8"/>
        <v>0</v>
      </c>
      <c r="BJ23" t="s">
        <v>942</v>
      </c>
      <c r="BK23" t="s">
        <v>2496</v>
      </c>
      <c r="BL23">
        <v>2</v>
      </c>
      <c r="BN23" s="112">
        <v>1</v>
      </c>
      <c r="BO23" s="114">
        <v>41</v>
      </c>
      <c r="BP23" s="118">
        <f t="shared" si="12"/>
        <v>1041</v>
      </c>
      <c r="BQ23" s="118">
        <f t="shared" si="9"/>
        <v>1041</v>
      </c>
      <c r="BR23" s="5" t="s">
        <v>3151</v>
      </c>
    </row>
    <row r="24" spans="1:70" ht="15" hidden="1" customHeight="1" outlineLevel="1">
      <c r="A24" t="s">
        <v>1478</v>
      </c>
      <c r="B24" t="s">
        <v>2496</v>
      </c>
      <c r="C24" s="1">
        <f t="shared" si="0"/>
        <v>41851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29">
        <f t="shared" si="10"/>
        <v>32402</v>
      </c>
      <c r="H24" s="134">
        <f t="shared" si="11"/>
        <v>0.77422283816396265</v>
      </c>
      <c r="I24" s="2"/>
      <c r="J24" s="2">
        <f t="shared" si="1"/>
        <v>0.10699863802537574</v>
      </c>
      <c r="K24" s="2">
        <f t="shared" si="2"/>
        <v>0.88122147618933833</v>
      </c>
      <c r="L24" s="2">
        <f t="shared" si="3"/>
        <v>0</v>
      </c>
      <c r="M24" s="2">
        <f t="shared" si="4"/>
        <v>1.1779885785285882E-2</v>
      </c>
      <c r="N24" s="63">
        <v>4478</v>
      </c>
      <c r="O24" s="63">
        <v>36880</v>
      </c>
      <c r="P24" s="63"/>
      <c r="Q24" s="63">
        <v>418</v>
      </c>
      <c r="R24" s="63"/>
      <c r="S24" s="63"/>
      <c r="T24" s="63"/>
      <c r="U24" s="63"/>
      <c r="V24" s="63"/>
      <c r="W24" s="63">
        <v>75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BA24" s="5">
        <f>IF(Q24&gt;0,RANK(Q24,(N24:P24,Q24:AE24)),0)</f>
        <v>3</v>
      </c>
      <c r="BB24" s="5">
        <f>IF(R24&gt;0,RANK(R24,(N24:P24,Q24:AE24)),0)</f>
        <v>0</v>
      </c>
      <c r="BC24" s="5">
        <f>IF(T24&gt;0,RANK(T24,(N24:P24,Q24:AE24)),0)</f>
        <v>0</v>
      </c>
      <c r="BD24" s="5">
        <f>IF(S24&gt;0,RANK(S24,(N24:P24,Q24:AE24)),0)</f>
        <v>0</v>
      </c>
      <c r="BE24" s="2">
        <f t="shared" si="5"/>
        <v>9.9878139112566013E-3</v>
      </c>
      <c r="BF24" s="2">
        <f t="shared" si="6"/>
        <v>0</v>
      </c>
      <c r="BG24" s="2">
        <f t="shared" si="7"/>
        <v>0</v>
      </c>
      <c r="BH24" s="2">
        <f t="shared" si="8"/>
        <v>0</v>
      </c>
      <c r="BJ24" t="s">
        <v>1478</v>
      </c>
      <c r="BK24" t="s">
        <v>2496</v>
      </c>
      <c r="BL24">
        <v>4</v>
      </c>
      <c r="BN24" s="112">
        <v>1</v>
      </c>
      <c r="BO24" s="114">
        <v>43</v>
      </c>
      <c r="BP24" s="118">
        <f t="shared" si="12"/>
        <v>1043</v>
      </c>
      <c r="BQ24" s="118">
        <f t="shared" si="9"/>
        <v>1043</v>
      </c>
      <c r="BR24" s="5" t="s">
        <v>3151</v>
      </c>
    </row>
    <row r="25" spans="1:70" ht="15" hidden="1" customHeight="1" outlineLevel="1">
      <c r="A25" t="s">
        <v>1628</v>
      </c>
      <c r="B25" t="s">
        <v>2496</v>
      </c>
      <c r="C25" s="1">
        <f t="shared" si="0"/>
        <v>19738</v>
      </c>
      <c r="D25" s="5">
        <f>IF(N25&gt;0, RANK(N25,(N25:P25,Q25:AE25)),0)</f>
        <v>2</v>
      </c>
      <c r="E25" s="5">
        <f>IF(O25&gt;0,RANK(O25,(N25:P25,Q25:AE25)),0)</f>
        <v>1</v>
      </c>
      <c r="F25" s="5">
        <f>IF(P25&gt;0,RANK(P25,(N25:P25,Q25:AE25)),0)</f>
        <v>0</v>
      </c>
      <c r="G25" s="129">
        <f t="shared" si="10"/>
        <v>9133</v>
      </c>
      <c r="H25" s="134">
        <f t="shared" si="11"/>
        <v>0.46271152092410578</v>
      </c>
      <c r="I25" s="2"/>
      <c r="J25" s="2">
        <f t="shared" si="1"/>
        <v>0.26193130003039822</v>
      </c>
      <c r="K25" s="2">
        <f t="shared" si="2"/>
        <v>0.72464282095450405</v>
      </c>
      <c r="L25" s="2">
        <f t="shared" si="3"/>
        <v>0</v>
      </c>
      <c r="M25" s="2">
        <f t="shared" si="4"/>
        <v>1.342587901509773E-2</v>
      </c>
      <c r="N25" s="63">
        <v>5170</v>
      </c>
      <c r="O25" s="63">
        <v>14303</v>
      </c>
      <c r="P25" s="63"/>
      <c r="Q25" s="63">
        <v>233</v>
      </c>
      <c r="R25" s="63"/>
      <c r="S25" s="63"/>
      <c r="T25" s="63"/>
      <c r="U25" s="63"/>
      <c r="V25" s="63"/>
      <c r="W25" s="63">
        <v>32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BA25" s="5">
        <f>IF(Q25&gt;0,RANK(Q25,(N25:P25,Q25:AE25)),0)</f>
        <v>3</v>
      </c>
      <c r="BB25" s="5">
        <f>IF(R25&gt;0,RANK(R25,(N25:P25,Q25:AE25)),0)</f>
        <v>0</v>
      </c>
      <c r="BC25" s="5">
        <f>IF(T25&gt;0,RANK(T25,(N25:P25,Q25:AE25)),0)</f>
        <v>0</v>
      </c>
      <c r="BD25" s="5">
        <f>IF(S25&gt;0,RANK(S25,(N25:P25,Q25:AE25)),0)</f>
        <v>0</v>
      </c>
      <c r="BE25" s="2">
        <f t="shared" si="5"/>
        <v>1.1804640794406728E-2</v>
      </c>
      <c r="BF25" s="2">
        <f t="shared" si="6"/>
        <v>0</v>
      </c>
      <c r="BG25" s="2">
        <f t="shared" si="7"/>
        <v>0</v>
      </c>
      <c r="BH25" s="2">
        <f t="shared" si="8"/>
        <v>0</v>
      </c>
      <c r="BJ25" t="s">
        <v>1628</v>
      </c>
      <c r="BK25" t="s">
        <v>2496</v>
      </c>
      <c r="BL25">
        <v>2</v>
      </c>
      <c r="BN25" s="112">
        <v>1</v>
      </c>
      <c r="BO25" s="114">
        <v>45</v>
      </c>
      <c r="BP25" s="118">
        <f t="shared" si="12"/>
        <v>1045</v>
      </c>
      <c r="BQ25" s="118">
        <f t="shared" si="9"/>
        <v>1045</v>
      </c>
      <c r="BR25" s="5" t="s">
        <v>3151</v>
      </c>
    </row>
    <row r="26" spans="1:70" ht="15" hidden="1" customHeight="1" outlineLevel="1">
      <c r="A26" t="s">
        <v>1085</v>
      </c>
      <c r="B26" t="s">
        <v>2496</v>
      </c>
      <c r="C26" s="1">
        <f t="shared" si="0"/>
        <v>17864</v>
      </c>
      <c r="D26" s="5">
        <f>IF(N26&gt;0, RANK(N26,(N26:P26,Q26:AE26)),0)</f>
        <v>1</v>
      </c>
      <c r="E26" s="5">
        <f>IF(O26&gt;0,RANK(O26,(N26:P26,Q26:AE26)),0)</f>
        <v>2</v>
      </c>
      <c r="F26" s="5">
        <f>IF(P26&gt;0,RANK(P26,(N26:P26,Q26:AE26)),0)</f>
        <v>0</v>
      </c>
      <c r="G26" s="129">
        <f t="shared" si="10"/>
        <v>6706</v>
      </c>
      <c r="H26" s="134">
        <f t="shared" si="11"/>
        <v>0.37539184952978055</v>
      </c>
      <c r="I26" s="2"/>
      <c r="J26" s="2">
        <f t="shared" si="1"/>
        <v>0.68461710703090017</v>
      </c>
      <c r="K26" s="2">
        <f t="shared" si="2"/>
        <v>0.30922525750111957</v>
      </c>
      <c r="L26" s="2">
        <f t="shared" si="3"/>
        <v>0</v>
      </c>
      <c r="M26" s="2">
        <f t="shared" si="4"/>
        <v>6.1576354679802603E-3</v>
      </c>
      <c r="N26" s="63">
        <v>12230</v>
      </c>
      <c r="O26" s="63">
        <v>5524</v>
      </c>
      <c r="P26" s="63"/>
      <c r="Q26" s="63">
        <v>90</v>
      </c>
      <c r="R26" s="63"/>
      <c r="S26" s="63"/>
      <c r="T26" s="63"/>
      <c r="U26" s="63"/>
      <c r="V26" s="63"/>
      <c r="W26" s="63">
        <v>20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BA26" s="5">
        <f>IF(Q26&gt;0,RANK(Q26,(N26:P26,Q26:AE26)),0)</f>
        <v>3</v>
      </c>
      <c r="BB26" s="5">
        <f>IF(R26&gt;0,RANK(R26,(N26:P26,Q26:AE26)),0)</f>
        <v>0</v>
      </c>
      <c r="BC26" s="5">
        <f>IF(T26&gt;0,RANK(T26,(N26:P26,Q26:AE26)),0)</f>
        <v>0</v>
      </c>
      <c r="BD26" s="5">
        <f>IF(S26&gt;0,RANK(S26,(N26:P26,Q26:AE26)),0)</f>
        <v>0</v>
      </c>
      <c r="BE26" s="2">
        <f t="shared" si="5"/>
        <v>5.0380653828929695E-3</v>
      </c>
      <c r="BF26" s="2">
        <f t="shared" si="6"/>
        <v>0</v>
      </c>
      <c r="BG26" s="2">
        <f t="shared" si="7"/>
        <v>0</v>
      </c>
      <c r="BH26" s="2">
        <f t="shared" si="8"/>
        <v>0</v>
      </c>
      <c r="BJ26" t="s">
        <v>1085</v>
      </c>
      <c r="BK26" t="s">
        <v>2496</v>
      </c>
      <c r="BL26">
        <v>7</v>
      </c>
      <c r="BN26" s="112">
        <v>1</v>
      </c>
      <c r="BO26" s="114">
        <v>47</v>
      </c>
      <c r="BP26" s="118">
        <f t="shared" si="12"/>
        <v>1047</v>
      </c>
      <c r="BQ26" s="118">
        <f t="shared" si="9"/>
        <v>1047</v>
      </c>
      <c r="BR26" s="5" t="s">
        <v>3151</v>
      </c>
    </row>
    <row r="27" spans="1:70" ht="15" hidden="1" customHeight="1" outlineLevel="1">
      <c r="A27" t="s">
        <v>1086</v>
      </c>
      <c r="B27" t="s">
        <v>2496</v>
      </c>
      <c r="C27" s="1">
        <f t="shared" si="0"/>
        <v>29356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29">
        <f t="shared" si="10"/>
        <v>20486</v>
      </c>
      <c r="H27" s="134">
        <f t="shared" si="11"/>
        <v>0.69784711813598588</v>
      </c>
      <c r="I27" s="2"/>
      <c r="J27" s="2">
        <f t="shared" si="1"/>
        <v>0.14583049461779535</v>
      </c>
      <c r="K27" s="2">
        <f t="shared" si="2"/>
        <v>0.84367761275378117</v>
      </c>
      <c r="L27" s="2">
        <f t="shared" si="3"/>
        <v>0</v>
      </c>
      <c r="M27" s="2">
        <f t="shared" si="4"/>
        <v>1.0491892628423538E-2</v>
      </c>
      <c r="N27" s="63">
        <v>4281</v>
      </c>
      <c r="O27" s="63">
        <v>24767</v>
      </c>
      <c r="P27" s="63"/>
      <c r="Q27" s="63">
        <v>250</v>
      </c>
      <c r="R27" s="63"/>
      <c r="S27" s="63"/>
      <c r="T27" s="63"/>
      <c r="U27" s="63"/>
      <c r="V27" s="63"/>
      <c r="W27" s="63">
        <v>58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BA27" s="5">
        <f>IF(Q27&gt;0,RANK(Q27,(N27:P27,Q27:AE27)),0)</f>
        <v>3</v>
      </c>
      <c r="BB27" s="5">
        <f>IF(R27&gt;0,RANK(R27,(N27:P27,Q27:AE27)),0)</f>
        <v>0</v>
      </c>
      <c r="BC27" s="5">
        <f>IF(T27&gt;0,RANK(T27,(N27:P27,Q27:AE27)),0)</f>
        <v>0</v>
      </c>
      <c r="BD27" s="5">
        <f>IF(S27&gt;0,RANK(S27,(N27:P27,Q27:AE27)),0)</f>
        <v>0</v>
      </c>
      <c r="BE27" s="2">
        <f t="shared" si="5"/>
        <v>8.5161466139801068E-3</v>
      </c>
      <c r="BF27" s="2">
        <f t="shared" si="6"/>
        <v>0</v>
      </c>
      <c r="BG27" s="2">
        <f t="shared" si="7"/>
        <v>0</v>
      </c>
      <c r="BH27" s="2">
        <f t="shared" si="8"/>
        <v>0</v>
      </c>
      <c r="BJ27" t="s">
        <v>1086</v>
      </c>
      <c r="BK27" t="s">
        <v>2496</v>
      </c>
      <c r="BL27">
        <v>4</v>
      </c>
      <c r="BN27" s="112">
        <v>1</v>
      </c>
      <c r="BO27" s="114">
        <v>49</v>
      </c>
      <c r="BP27" s="118">
        <f t="shared" si="12"/>
        <v>1049</v>
      </c>
      <c r="BQ27" s="118">
        <f t="shared" si="9"/>
        <v>1049</v>
      </c>
      <c r="BR27" s="5" t="s">
        <v>3151</v>
      </c>
    </row>
    <row r="28" spans="1:70" ht="15" hidden="1" customHeight="1" outlineLevel="1">
      <c r="A28" t="s">
        <v>742</v>
      </c>
      <c r="B28" t="s">
        <v>2496</v>
      </c>
      <c r="C28" s="1">
        <f t="shared" si="0"/>
        <v>41030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29">
        <f t="shared" si="10"/>
        <v>19797</v>
      </c>
      <c r="H28" s="134">
        <f t="shared" si="11"/>
        <v>0.48250060931026079</v>
      </c>
      <c r="I28" s="2"/>
      <c r="J28" s="2">
        <f t="shared" si="1"/>
        <v>0.25266877894223738</v>
      </c>
      <c r="K28" s="2">
        <f t="shared" si="2"/>
        <v>0.73516938825249822</v>
      </c>
      <c r="L28" s="2">
        <f t="shared" si="3"/>
        <v>0</v>
      </c>
      <c r="M28" s="2">
        <f t="shared" si="4"/>
        <v>1.2161832805264394E-2</v>
      </c>
      <c r="N28" s="63">
        <v>10367</v>
      </c>
      <c r="O28" s="63">
        <v>30164</v>
      </c>
      <c r="P28" s="63"/>
      <c r="Q28" s="63">
        <v>398</v>
      </c>
      <c r="R28" s="63"/>
      <c r="S28" s="63"/>
      <c r="T28" s="63"/>
      <c r="U28" s="63"/>
      <c r="V28" s="63"/>
      <c r="W28" s="63">
        <v>101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BA28" s="5">
        <f>IF(Q28&gt;0,RANK(Q28,(N28:P28,Q28:AE28)),0)</f>
        <v>3</v>
      </c>
      <c r="BB28" s="5">
        <f>IF(R28&gt;0,RANK(R28,(N28:P28,Q28:AE28)),0)</f>
        <v>0</v>
      </c>
      <c r="BC28" s="5">
        <f>IF(T28&gt;0,RANK(T28,(N28:P28,Q28:AE28)),0)</f>
        <v>0</v>
      </c>
      <c r="BD28" s="5">
        <f>IF(S28&gt;0,RANK(S28,(N28:P28,Q28:AE28)),0)</f>
        <v>0</v>
      </c>
      <c r="BE28" s="2">
        <f t="shared" si="5"/>
        <v>9.7002193516938819E-3</v>
      </c>
      <c r="BF28" s="2">
        <f t="shared" si="6"/>
        <v>0</v>
      </c>
      <c r="BG28" s="2">
        <f t="shared" si="7"/>
        <v>0</v>
      </c>
      <c r="BH28" s="2">
        <f t="shared" si="8"/>
        <v>0</v>
      </c>
      <c r="BJ28" t="s">
        <v>742</v>
      </c>
      <c r="BK28" t="s">
        <v>2496</v>
      </c>
      <c r="BL28">
        <v>2</v>
      </c>
      <c r="BN28" s="112">
        <v>1</v>
      </c>
      <c r="BO28" s="114">
        <v>51</v>
      </c>
      <c r="BP28" s="118">
        <f t="shared" si="12"/>
        <v>1051</v>
      </c>
      <c r="BQ28" s="118">
        <f t="shared" si="9"/>
        <v>1051</v>
      </c>
      <c r="BR28" s="5" t="s">
        <v>3151</v>
      </c>
    </row>
    <row r="29" spans="1:70" ht="15" hidden="1" customHeight="1" outlineLevel="1">
      <c r="A29" t="s">
        <v>750</v>
      </c>
      <c r="B29" t="s">
        <v>2496</v>
      </c>
      <c r="C29" s="1">
        <f t="shared" si="0"/>
        <v>15910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29">
        <f t="shared" si="10"/>
        <v>5951</v>
      </c>
      <c r="H29" s="134">
        <f t="shared" si="11"/>
        <v>0.37404148334380893</v>
      </c>
      <c r="I29" s="2"/>
      <c r="J29" s="2">
        <f t="shared" si="1"/>
        <v>0.30911376492771842</v>
      </c>
      <c r="K29" s="2">
        <f t="shared" si="2"/>
        <v>0.68315524827152729</v>
      </c>
      <c r="L29" s="2">
        <f t="shared" si="3"/>
        <v>0</v>
      </c>
      <c r="M29" s="2">
        <f t="shared" si="4"/>
        <v>7.7309868007542359E-3</v>
      </c>
      <c r="N29" s="63">
        <v>4918</v>
      </c>
      <c r="O29" s="63">
        <v>10869</v>
      </c>
      <c r="P29" s="63"/>
      <c r="Q29" s="63">
        <v>94</v>
      </c>
      <c r="R29" s="63"/>
      <c r="S29" s="63"/>
      <c r="T29" s="63"/>
      <c r="U29" s="63"/>
      <c r="V29" s="63"/>
      <c r="W29" s="63">
        <v>29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BA29" s="5">
        <f>IF(Q29&gt;0,RANK(Q29,(N29:P29,Q29:AE29)),0)</f>
        <v>3</v>
      </c>
      <c r="BB29" s="5">
        <f>IF(R29&gt;0,RANK(R29,(N29:P29,Q29:AE29)),0)</f>
        <v>0</v>
      </c>
      <c r="BC29" s="5">
        <f>IF(T29&gt;0,RANK(T29,(N29:P29,Q29:AE29)),0)</f>
        <v>0</v>
      </c>
      <c r="BD29" s="5">
        <f>IF(S29&gt;0,RANK(S29,(N29:P29,Q29:AE29)),0)</f>
        <v>0</v>
      </c>
      <c r="BE29" s="2">
        <f t="shared" si="5"/>
        <v>5.9082338152105594E-3</v>
      </c>
      <c r="BF29" s="2">
        <f t="shared" si="6"/>
        <v>0</v>
      </c>
      <c r="BG29" s="2">
        <f t="shared" si="7"/>
        <v>0</v>
      </c>
      <c r="BH29" s="2">
        <f t="shared" si="8"/>
        <v>0</v>
      </c>
      <c r="BJ29" t="s">
        <v>750</v>
      </c>
      <c r="BK29" t="s">
        <v>2496</v>
      </c>
      <c r="BL29">
        <v>1</v>
      </c>
      <c r="BN29" s="112">
        <v>1</v>
      </c>
      <c r="BO29" s="114">
        <v>53</v>
      </c>
      <c r="BP29" s="118">
        <f t="shared" si="12"/>
        <v>1053</v>
      </c>
      <c r="BQ29" s="118">
        <f t="shared" si="9"/>
        <v>1053</v>
      </c>
      <c r="BR29" s="5" t="s">
        <v>3151</v>
      </c>
    </row>
    <row r="30" spans="1:70" ht="15" hidden="1" customHeight="1" outlineLevel="1">
      <c r="A30" t="s">
        <v>346</v>
      </c>
      <c r="B30" t="s">
        <v>2496</v>
      </c>
      <c r="C30" s="1">
        <f t="shared" si="0"/>
        <v>47728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29">
        <f t="shared" si="10"/>
        <v>23961</v>
      </c>
      <c r="H30" s="134">
        <f t="shared" si="11"/>
        <v>0.50203234998323831</v>
      </c>
      <c r="I30" s="2"/>
      <c r="J30" s="2">
        <f t="shared" si="1"/>
        <v>0.2423524974857526</v>
      </c>
      <c r="K30" s="2">
        <f t="shared" si="2"/>
        <v>0.74438484746899092</v>
      </c>
      <c r="L30" s="2">
        <f t="shared" si="3"/>
        <v>0</v>
      </c>
      <c r="M30" s="2">
        <f t="shared" si="4"/>
        <v>1.3262655045256477E-2</v>
      </c>
      <c r="N30" s="63">
        <v>11567</v>
      </c>
      <c r="O30" s="63">
        <v>35528</v>
      </c>
      <c r="P30" s="63"/>
      <c r="Q30" s="63">
        <v>531</v>
      </c>
      <c r="R30" s="63"/>
      <c r="S30" s="63"/>
      <c r="T30" s="63"/>
      <c r="U30" s="63"/>
      <c r="V30" s="63"/>
      <c r="W30" s="63">
        <v>102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BA30" s="5">
        <f>IF(Q30&gt;0,RANK(Q30,(N30:P30,Q30:AE30)),0)</f>
        <v>3</v>
      </c>
      <c r="BB30" s="5">
        <f>IF(R30&gt;0,RANK(R30,(N30:P30,Q30:AE30)),0)</f>
        <v>0</v>
      </c>
      <c r="BC30" s="5">
        <f>IF(T30&gt;0,RANK(T30,(N30:P30,Q30:AE30)),0)</f>
        <v>0</v>
      </c>
      <c r="BD30" s="5">
        <f>IF(S30&gt;0,RANK(S30,(N30:P30,Q30:AE30)),0)</f>
        <v>0</v>
      </c>
      <c r="BE30" s="2">
        <f t="shared" si="5"/>
        <v>1.1125544753603755E-2</v>
      </c>
      <c r="BF30" s="2">
        <f t="shared" si="6"/>
        <v>0</v>
      </c>
      <c r="BG30" s="2">
        <f t="shared" si="7"/>
        <v>0</v>
      </c>
      <c r="BH30" s="2">
        <f t="shared" si="8"/>
        <v>0</v>
      </c>
      <c r="BJ30" t="s">
        <v>346</v>
      </c>
      <c r="BK30" t="s">
        <v>2496</v>
      </c>
      <c r="BL30">
        <v>4</v>
      </c>
      <c r="BN30" s="112">
        <v>1</v>
      </c>
      <c r="BO30" s="114">
        <v>55</v>
      </c>
      <c r="BP30" s="118">
        <f t="shared" si="12"/>
        <v>1055</v>
      </c>
      <c r="BQ30" s="118">
        <f t="shared" si="9"/>
        <v>1055</v>
      </c>
      <c r="BR30" s="5" t="s">
        <v>3151</v>
      </c>
    </row>
    <row r="31" spans="1:70" ht="15" hidden="1" customHeight="1" outlineLevel="1">
      <c r="A31" t="s">
        <v>1415</v>
      </c>
      <c r="B31" t="s">
        <v>2496</v>
      </c>
      <c r="C31" s="1">
        <f t="shared" si="0"/>
        <v>8766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29">
        <f t="shared" si="10"/>
        <v>5905</v>
      </c>
      <c r="H31" s="134">
        <f t="shared" si="11"/>
        <v>0.67362537075062745</v>
      </c>
      <c r="I31" s="2"/>
      <c r="J31" s="2">
        <f t="shared" si="1"/>
        <v>0.15913757700205339</v>
      </c>
      <c r="K31" s="2">
        <f t="shared" si="2"/>
        <v>0.83276294775268078</v>
      </c>
      <c r="L31" s="2">
        <f t="shared" si="3"/>
        <v>0</v>
      </c>
      <c r="M31" s="2">
        <f t="shared" si="4"/>
        <v>8.0994752452658858E-3</v>
      </c>
      <c r="N31" s="63">
        <v>1395</v>
      </c>
      <c r="O31" s="63">
        <v>7300</v>
      </c>
      <c r="P31" s="63"/>
      <c r="Q31" s="63">
        <v>56</v>
      </c>
      <c r="R31" s="63"/>
      <c r="S31" s="63"/>
      <c r="T31" s="63"/>
      <c r="U31" s="63"/>
      <c r="V31" s="63"/>
      <c r="W31" s="63">
        <v>15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BA31" s="5">
        <f>IF(Q31&gt;0,RANK(Q31,(N31:P31,Q31:AE31)),0)</f>
        <v>3</v>
      </c>
      <c r="BB31" s="5">
        <f>IF(R31&gt;0,RANK(R31,(N31:P31,Q31:AE31)),0)</f>
        <v>0</v>
      </c>
      <c r="BC31" s="5">
        <f>IF(T31&gt;0,RANK(T31,(N31:P31,Q31:AE31)),0)</f>
        <v>0</v>
      </c>
      <c r="BD31" s="5">
        <f>IF(S31&gt;0,RANK(S31,(N31:P31,Q31:AE31)),0)</f>
        <v>0</v>
      </c>
      <c r="BE31" s="2">
        <f t="shared" si="5"/>
        <v>6.3883185033082367E-3</v>
      </c>
      <c r="BF31" s="2">
        <f t="shared" si="6"/>
        <v>0</v>
      </c>
      <c r="BG31" s="2">
        <f t="shared" si="7"/>
        <v>0</v>
      </c>
      <c r="BH31" s="2">
        <f t="shared" si="8"/>
        <v>0</v>
      </c>
      <c r="BJ31" t="s">
        <v>1415</v>
      </c>
      <c r="BK31" t="s">
        <v>2496</v>
      </c>
      <c r="BL31">
        <v>4</v>
      </c>
      <c r="BN31" s="112">
        <v>1</v>
      </c>
      <c r="BO31" s="114">
        <v>57</v>
      </c>
      <c r="BP31" s="118">
        <f t="shared" si="12"/>
        <v>1057</v>
      </c>
      <c r="BQ31" s="118">
        <f t="shared" si="9"/>
        <v>1057</v>
      </c>
      <c r="BR31" s="5" t="s">
        <v>3151</v>
      </c>
    </row>
    <row r="32" spans="1:70" ht="15" hidden="1" customHeight="1" outlineLevel="1">
      <c r="A32" t="s">
        <v>1137</v>
      </c>
      <c r="B32" t="s">
        <v>2496</v>
      </c>
      <c r="C32" s="1">
        <f t="shared" si="0"/>
        <v>12578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29">
        <f t="shared" si="10"/>
        <v>8290</v>
      </c>
      <c r="H32" s="134">
        <f t="shared" si="11"/>
        <v>0.65908729527746857</v>
      </c>
      <c r="I32" s="2"/>
      <c r="J32" s="2">
        <f t="shared" si="1"/>
        <v>0.16584512641119414</v>
      </c>
      <c r="K32" s="2">
        <f t="shared" si="2"/>
        <v>0.82493242168866276</v>
      </c>
      <c r="L32" s="2">
        <f t="shared" si="3"/>
        <v>0</v>
      </c>
      <c r="M32" s="2">
        <f t="shared" si="4"/>
        <v>9.2224519001430361E-3</v>
      </c>
      <c r="N32" s="63">
        <v>2086</v>
      </c>
      <c r="O32" s="63">
        <v>10376</v>
      </c>
      <c r="P32" s="63"/>
      <c r="Q32" s="63">
        <v>106</v>
      </c>
      <c r="R32" s="63"/>
      <c r="S32" s="63"/>
      <c r="T32" s="63"/>
      <c r="U32" s="63"/>
      <c r="V32" s="63"/>
      <c r="W32" s="63">
        <v>10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BA32" s="5">
        <f>IF(Q32&gt;0,RANK(Q32,(N32:P32,Q32:AE32)),0)</f>
        <v>3</v>
      </c>
      <c r="BB32" s="5">
        <f>IF(R32&gt;0,RANK(R32,(N32:P32,Q32:AE32)),0)</f>
        <v>0</v>
      </c>
      <c r="BC32" s="5">
        <f>IF(T32&gt;0,RANK(T32,(N32:P32,Q32:AE32)),0)</f>
        <v>0</v>
      </c>
      <c r="BD32" s="5">
        <f>IF(S32&gt;0,RANK(S32,(N32:P32,Q32:AE32)),0)</f>
        <v>0</v>
      </c>
      <c r="BE32" s="2">
        <f t="shared" si="5"/>
        <v>8.4274129432342186E-3</v>
      </c>
      <c r="BF32" s="2">
        <f t="shared" si="6"/>
        <v>0</v>
      </c>
      <c r="BG32" s="2">
        <f t="shared" si="7"/>
        <v>0</v>
      </c>
      <c r="BH32" s="2">
        <f t="shared" si="8"/>
        <v>0</v>
      </c>
      <c r="BJ32" t="s">
        <v>1137</v>
      </c>
      <c r="BK32" t="s">
        <v>2496</v>
      </c>
      <c r="BL32">
        <v>4</v>
      </c>
      <c r="BN32" s="112">
        <v>1</v>
      </c>
      <c r="BO32" s="114">
        <v>59</v>
      </c>
      <c r="BP32" s="118">
        <f t="shared" si="12"/>
        <v>1059</v>
      </c>
      <c r="BQ32" s="118">
        <f t="shared" si="9"/>
        <v>1059</v>
      </c>
      <c r="BR32" s="5" t="s">
        <v>3151</v>
      </c>
    </row>
    <row r="33" spans="1:70" ht="15" hidden="1" customHeight="1" outlineLevel="1">
      <c r="A33" t="s">
        <v>1327</v>
      </c>
      <c r="B33" t="s">
        <v>2496</v>
      </c>
      <c r="C33" s="1">
        <f t="shared" si="0"/>
        <v>12545</v>
      </c>
      <c r="D33" s="5">
        <f>IF(N33&gt;0, RANK(N33,(N33:P33,Q33:AE33)),0)</f>
        <v>2</v>
      </c>
      <c r="E33" s="5">
        <f>IF(O33&gt;0,RANK(O33,(N33:P33,Q33:AE33)),0)</f>
        <v>1</v>
      </c>
      <c r="F33" s="5">
        <f>IF(P33&gt;0,RANK(P33,(N33:P33,Q33:AE33)),0)</f>
        <v>0</v>
      </c>
      <c r="G33" s="129">
        <f t="shared" si="10"/>
        <v>9253</v>
      </c>
      <c r="H33" s="134">
        <f t="shared" si="11"/>
        <v>0.73758469509764846</v>
      </c>
      <c r="I33" s="2"/>
      <c r="J33" s="2">
        <f t="shared" si="1"/>
        <v>0.12714228776404943</v>
      </c>
      <c r="K33" s="2">
        <f t="shared" si="2"/>
        <v>0.86472698286169791</v>
      </c>
      <c r="L33" s="2">
        <f t="shared" si="3"/>
        <v>0</v>
      </c>
      <c r="M33" s="2">
        <f t="shared" si="4"/>
        <v>8.1307293742526321E-3</v>
      </c>
      <c r="N33" s="63">
        <v>1595</v>
      </c>
      <c r="O33" s="63">
        <v>10848</v>
      </c>
      <c r="P33" s="63"/>
      <c r="Q33" s="63">
        <v>90</v>
      </c>
      <c r="R33" s="63"/>
      <c r="S33" s="63"/>
      <c r="T33" s="63"/>
      <c r="U33" s="63"/>
      <c r="V33" s="63"/>
      <c r="W33" s="63">
        <v>12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BA33" s="5">
        <f>IF(Q33&gt;0,RANK(Q33,(N33:P33,Q33:AE33)),0)</f>
        <v>3</v>
      </c>
      <c r="BB33" s="5">
        <f>IF(R33&gt;0,RANK(R33,(N33:P33,Q33:AE33)),0)</f>
        <v>0</v>
      </c>
      <c r="BC33" s="5">
        <f>IF(T33&gt;0,RANK(T33,(N33:P33,Q33:AE33)),0)</f>
        <v>0</v>
      </c>
      <c r="BD33" s="5">
        <f>IF(S33&gt;0,RANK(S33,(N33:P33,Q33:AE33)),0)</f>
        <v>0</v>
      </c>
      <c r="BE33" s="2">
        <f t="shared" si="5"/>
        <v>7.1741729772817854E-3</v>
      </c>
      <c r="BF33" s="2">
        <f t="shared" si="6"/>
        <v>0</v>
      </c>
      <c r="BG33" s="2">
        <f t="shared" si="7"/>
        <v>0</v>
      </c>
      <c r="BH33" s="2">
        <f t="shared" si="8"/>
        <v>0</v>
      </c>
      <c r="BJ33" t="s">
        <v>1327</v>
      </c>
      <c r="BK33" t="s">
        <v>2496</v>
      </c>
      <c r="BL33">
        <v>2</v>
      </c>
      <c r="BN33" s="112">
        <v>1</v>
      </c>
      <c r="BO33" s="114">
        <v>61</v>
      </c>
      <c r="BP33" s="118">
        <f t="shared" si="12"/>
        <v>1061</v>
      </c>
      <c r="BQ33" s="118">
        <f t="shared" si="9"/>
        <v>1061</v>
      </c>
      <c r="BR33" s="5" t="s">
        <v>3151</v>
      </c>
    </row>
    <row r="34" spans="1:70" ht="15" hidden="1" customHeight="1" outlineLevel="1">
      <c r="A34" t="s">
        <v>2187</v>
      </c>
      <c r="B34" t="s">
        <v>2496</v>
      </c>
      <c r="C34" s="1">
        <f t="shared" si="0"/>
        <v>4775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29">
        <f t="shared" si="10"/>
        <v>3009</v>
      </c>
      <c r="H34" s="134">
        <f t="shared" si="11"/>
        <v>0.63015706806282723</v>
      </c>
      <c r="I34" s="2"/>
      <c r="J34" s="2">
        <f t="shared" si="1"/>
        <v>0.81340314136125658</v>
      </c>
      <c r="K34" s="2">
        <f t="shared" si="2"/>
        <v>0.18324607329842932</v>
      </c>
      <c r="L34" s="2">
        <f t="shared" si="3"/>
        <v>0</v>
      </c>
      <c r="M34" s="2">
        <f t="shared" si="4"/>
        <v>3.3507853403141052E-3</v>
      </c>
      <c r="N34" s="63">
        <v>3884</v>
      </c>
      <c r="O34" s="63">
        <v>875</v>
      </c>
      <c r="P34" s="63"/>
      <c r="Q34" s="63">
        <v>8</v>
      </c>
      <c r="R34" s="63"/>
      <c r="S34" s="63"/>
      <c r="T34" s="63"/>
      <c r="U34" s="63"/>
      <c r="V34" s="63"/>
      <c r="W34" s="63">
        <v>8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3"/>
      <c r="AX34" s="63"/>
      <c r="AY34" s="63"/>
      <c r="BA34" s="5">
        <f>IF(Q34&gt;0,RANK(Q34,(N34:P34,Q34:AE34)),0)</f>
        <v>3</v>
      </c>
      <c r="BB34" s="5">
        <f>IF(R34&gt;0,RANK(R34,(N34:P34,Q34:AE34)),0)</f>
        <v>0</v>
      </c>
      <c r="BC34" s="5">
        <f>IF(T34&gt;0,RANK(T34,(N34:P34,Q34:AE34)),0)</f>
        <v>0</v>
      </c>
      <c r="BD34" s="5">
        <f>IF(S34&gt;0,RANK(S34,(N34:P34,Q34:AE34)),0)</f>
        <v>0</v>
      </c>
      <c r="BE34" s="2">
        <f t="shared" si="5"/>
        <v>1.675392670157068E-3</v>
      </c>
      <c r="BF34" s="2">
        <f t="shared" si="6"/>
        <v>0</v>
      </c>
      <c r="BG34" s="2">
        <f t="shared" si="7"/>
        <v>0</v>
      </c>
      <c r="BH34" s="2">
        <f t="shared" si="8"/>
        <v>0</v>
      </c>
      <c r="BJ34" t="s">
        <v>2187</v>
      </c>
      <c r="BK34" t="s">
        <v>2496</v>
      </c>
      <c r="BL34">
        <v>7</v>
      </c>
      <c r="BN34" s="112">
        <v>1</v>
      </c>
      <c r="BO34" s="114">
        <v>63</v>
      </c>
      <c r="BP34" s="118">
        <f t="shared" si="12"/>
        <v>1063</v>
      </c>
      <c r="BQ34" s="118">
        <f t="shared" si="9"/>
        <v>1063</v>
      </c>
      <c r="BR34" s="5" t="s">
        <v>3151</v>
      </c>
    </row>
    <row r="35" spans="1:70" ht="15" hidden="1" customHeight="1" outlineLevel="1">
      <c r="A35" t="s">
        <v>3082</v>
      </c>
      <c r="B35" t="s">
        <v>2496</v>
      </c>
      <c r="C35" s="1">
        <f t="shared" ref="C35:C70" si="13">SUM(N35:AY35)</f>
        <v>7900</v>
      </c>
      <c r="D35" s="5">
        <f>IF(N35&gt;0, RANK(N35,(N35:P35,Q35:AE35)),0)</f>
        <v>1</v>
      </c>
      <c r="E35" s="5">
        <f>IF(O35&gt;0,RANK(O35,(N35:P35,Q35:AE35)),0)</f>
        <v>2</v>
      </c>
      <c r="F35" s="5">
        <f>IF(P35&gt;0,RANK(P35,(N35:P35,Q35:AE35)),0)</f>
        <v>0</v>
      </c>
      <c r="G35" s="129">
        <f t="shared" si="10"/>
        <v>1471</v>
      </c>
      <c r="H35" s="134">
        <f t="shared" si="11"/>
        <v>0.18620253164556963</v>
      </c>
      <c r="I35" s="2"/>
      <c r="J35" s="2">
        <f t="shared" ref="J35:J70" si="14">IF($C35=0,"-",N35/$C35)</f>
        <v>0.59025316455696197</v>
      </c>
      <c r="K35" s="2">
        <f t="shared" ref="K35:K70" si="15">IF($C35=0,"-",O35/$C35)</f>
        <v>0.40405063291139243</v>
      </c>
      <c r="L35" s="2">
        <f t="shared" ref="L35:L70" si="16">IF($C35=0,"-",P35/$C35)</f>
        <v>0</v>
      </c>
      <c r="M35" s="2">
        <f t="shared" ref="M35:M66" si="17">IF(C35=0,"-",(1-J35-K35-L35))</f>
        <v>5.6962025316456E-3</v>
      </c>
      <c r="N35" s="63">
        <v>4663</v>
      </c>
      <c r="O35" s="63">
        <v>3192</v>
      </c>
      <c r="P35" s="63"/>
      <c r="Q35" s="63">
        <v>37</v>
      </c>
      <c r="R35" s="63"/>
      <c r="S35" s="63"/>
      <c r="T35" s="63"/>
      <c r="U35" s="63"/>
      <c r="V35" s="63"/>
      <c r="W35" s="63">
        <v>8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BA35" s="5">
        <f>IF(Q35&gt;0,RANK(Q35,(N35:P35,Q35:AE35)),0)</f>
        <v>3</v>
      </c>
      <c r="BB35" s="5">
        <f>IF(R35&gt;0,RANK(R35,(N35:P35,Q35:AE35)),0)</f>
        <v>0</v>
      </c>
      <c r="BC35" s="5">
        <f>IF(T35&gt;0,RANK(T35,(N35:P35,Q35:AE35)),0)</f>
        <v>0</v>
      </c>
      <c r="BD35" s="5">
        <f>IF(S35&gt;0,RANK(S35,(N35:P35,Q35:AE35)),0)</f>
        <v>0</v>
      </c>
      <c r="BE35" s="2">
        <f t="shared" ref="BE35:BE70" si="18">IF($C35=0,"-",Q35/$C35)</f>
        <v>4.6835443037974685E-3</v>
      </c>
      <c r="BF35" s="2">
        <f t="shared" ref="BF35:BF70" si="19">IF($C35=0,"-",R35/$C35)</f>
        <v>0</v>
      </c>
      <c r="BG35" s="2">
        <f t="shared" ref="BG35:BG70" si="20">IF($C35=0,"-",T35/$C35)</f>
        <v>0</v>
      </c>
      <c r="BH35" s="2">
        <f t="shared" ref="BH35:BH70" si="21">IF($C35=0,"-",S35/$C35)</f>
        <v>0</v>
      </c>
      <c r="BJ35" t="s">
        <v>3082</v>
      </c>
      <c r="BK35" t="s">
        <v>2496</v>
      </c>
      <c r="BL35">
        <v>7</v>
      </c>
      <c r="BN35" s="112">
        <v>1</v>
      </c>
      <c r="BO35" s="114">
        <v>65</v>
      </c>
      <c r="BP35" s="118">
        <f t="shared" si="12"/>
        <v>1065</v>
      </c>
      <c r="BQ35" s="118">
        <f t="shared" si="9"/>
        <v>1065</v>
      </c>
      <c r="BR35" s="5" t="s">
        <v>3151</v>
      </c>
    </row>
    <row r="36" spans="1:70" ht="15" hidden="1" customHeight="1" outlineLevel="1">
      <c r="A36" t="s">
        <v>3121</v>
      </c>
      <c r="B36" t="s">
        <v>2496</v>
      </c>
      <c r="C36" s="1">
        <f t="shared" si="13"/>
        <v>9298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29">
        <f t="shared" si="10"/>
        <v>4001</v>
      </c>
      <c r="H36" s="134">
        <f t="shared" si="11"/>
        <v>0.43030759303075933</v>
      </c>
      <c r="I36" s="2"/>
      <c r="J36" s="2">
        <f t="shared" si="14"/>
        <v>0.2802753280275328</v>
      </c>
      <c r="K36" s="2">
        <f t="shared" si="15"/>
        <v>0.71058292105829213</v>
      </c>
      <c r="L36" s="2">
        <f t="shared" si="16"/>
        <v>0</v>
      </c>
      <c r="M36" s="2">
        <f t="shared" si="17"/>
        <v>9.1417509141751285E-3</v>
      </c>
      <c r="N36" s="63">
        <v>2606</v>
      </c>
      <c r="O36" s="63">
        <v>6607</v>
      </c>
      <c r="P36" s="63"/>
      <c r="Q36" s="63">
        <v>69</v>
      </c>
      <c r="R36" s="63"/>
      <c r="S36" s="63"/>
      <c r="T36" s="63"/>
      <c r="U36" s="63"/>
      <c r="V36" s="63"/>
      <c r="W36" s="63">
        <v>16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BA36" s="5">
        <f>IF(Q36&gt;0,RANK(Q36,(N36:P36,Q36:AE36)),0)</f>
        <v>3</v>
      </c>
      <c r="BB36" s="5">
        <f>IF(R36&gt;0,RANK(R36,(N36:P36,Q36:AE36)),0)</f>
        <v>0</v>
      </c>
      <c r="BC36" s="5">
        <f>IF(T36&gt;0,RANK(T36,(N36:P36,Q36:AE36)),0)</f>
        <v>0</v>
      </c>
      <c r="BD36" s="5">
        <f>IF(S36&gt;0,RANK(S36,(N36:P36,Q36:AE36)),0)</f>
        <v>0</v>
      </c>
      <c r="BE36" s="2">
        <f t="shared" si="18"/>
        <v>7.4209507420950746E-3</v>
      </c>
      <c r="BF36" s="2">
        <f t="shared" si="19"/>
        <v>0</v>
      </c>
      <c r="BG36" s="2">
        <f t="shared" si="20"/>
        <v>0</v>
      </c>
      <c r="BH36" s="2">
        <f t="shared" si="21"/>
        <v>0</v>
      </c>
      <c r="BJ36" t="s">
        <v>3121</v>
      </c>
      <c r="BK36" t="s">
        <v>2496</v>
      </c>
      <c r="BL36">
        <v>2</v>
      </c>
      <c r="BN36" s="112">
        <v>1</v>
      </c>
      <c r="BO36" s="114">
        <v>67</v>
      </c>
      <c r="BP36" s="118">
        <f t="shared" si="12"/>
        <v>1067</v>
      </c>
      <c r="BQ36" s="118">
        <f t="shared" si="9"/>
        <v>1067</v>
      </c>
      <c r="BR36" s="5" t="s">
        <v>3151</v>
      </c>
    </row>
    <row r="37" spans="1:70" ht="15" hidden="1" customHeight="1" outlineLevel="1">
      <c r="A37" t="s">
        <v>1006</v>
      </c>
      <c r="B37" t="s">
        <v>2496</v>
      </c>
      <c r="C37" s="1">
        <f t="shared" si="13"/>
        <v>46173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29">
        <f t="shared" si="10"/>
        <v>19701</v>
      </c>
      <c r="H37" s="134">
        <f t="shared" si="11"/>
        <v>0.42667792865960624</v>
      </c>
      <c r="I37" s="2"/>
      <c r="J37" s="2">
        <f t="shared" si="14"/>
        <v>0.27975223615532885</v>
      </c>
      <c r="K37" s="2">
        <f t="shared" si="15"/>
        <v>0.70643016481493515</v>
      </c>
      <c r="L37" s="2">
        <f t="shared" si="16"/>
        <v>0</v>
      </c>
      <c r="M37" s="2">
        <f t="shared" si="17"/>
        <v>1.3817599029736005E-2</v>
      </c>
      <c r="N37" s="63">
        <v>12917</v>
      </c>
      <c r="O37" s="63">
        <v>32618</v>
      </c>
      <c r="P37" s="63"/>
      <c r="Q37" s="63">
        <v>533</v>
      </c>
      <c r="R37" s="63"/>
      <c r="S37" s="63"/>
      <c r="T37" s="63"/>
      <c r="U37" s="63"/>
      <c r="V37" s="63"/>
      <c r="W37" s="63">
        <v>105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BA37" s="5">
        <f>IF(Q37&gt;0,RANK(Q37,(N37:P37,Q37:AE37)),0)</f>
        <v>3</v>
      </c>
      <c r="BB37" s="5">
        <f>IF(R37&gt;0,RANK(R37,(N37:P37,Q37:AE37)),0)</f>
        <v>0</v>
      </c>
      <c r="BC37" s="5">
        <f>IF(T37&gt;0,RANK(T37,(N37:P37,Q37:AE37)),0)</f>
        <v>0</v>
      </c>
      <c r="BD37" s="5">
        <f>IF(S37&gt;0,RANK(S37,(N37:P37,Q37:AE37)),0)</f>
        <v>0</v>
      </c>
      <c r="BE37" s="2">
        <f t="shared" si="18"/>
        <v>1.1543542763086652E-2</v>
      </c>
      <c r="BF37" s="2">
        <f t="shared" si="19"/>
        <v>0</v>
      </c>
      <c r="BG37" s="2">
        <f t="shared" si="20"/>
        <v>0</v>
      </c>
      <c r="BH37" s="2">
        <f t="shared" si="21"/>
        <v>0</v>
      </c>
      <c r="BJ37" t="s">
        <v>1006</v>
      </c>
      <c r="BK37" t="s">
        <v>2496</v>
      </c>
      <c r="BL37">
        <v>2</v>
      </c>
      <c r="BN37" s="112">
        <v>1</v>
      </c>
      <c r="BO37" s="114">
        <v>69</v>
      </c>
      <c r="BP37" s="118">
        <f t="shared" si="12"/>
        <v>1069</v>
      </c>
      <c r="BQ37" s="118">
        <f t="shared" si="9"/>
        <v>1069</v>
      </c>
      <c r="BR37" s="5" t="s">
        <v>3151</v>
      </c>
    </row>
    <row r="38" spans="1:70" ht="15" hidden="1" customHeight="1" outlineLevel="1">
      <c r="A38" t="s">
        <v>2919</v>
      </c>
      <c r="B38" t="s">
        <v>2496</v>
      </c>
      <c r="C38" s="1">
        <f t="shared" si="13"/>
        <v>23636</v>
      </c>
      <c r="D38" s="5">
        <f>IF(N38&gt;0, RANK(N38,(N38:P38,Q38:AE38)),0)</f>
        <v>2</v>
      </c>
      <c r="E38" s="5">
        <f>IF(O38&gt;0,RANK(O38,(N38:P38,Q38:AE38)),0)</f>
        <v>1</v>
      </c>
      <c r="F38" s="5">
        <f>IF(P38&gt;0,RANK(P38,(N38:P38,Q38:AE38)),0)</f>
        <v>0</v>
      </c>
      <c r="G38" s="129">
        <f t="shared" si="10"/>
        <v>15953</v>
      </c>
      <c r="H38" s="134">
        <f t="shared" si="11"/>
        <v>0.6749449991538331</v>
      </c>
      <c r="I38" s="2"/>
      <c r="J38" s="2">
        <f t="shared" si="14"/>
        <v>0.15726011169402607</v>
      </c>
      <c r="K38" s="2">
        <f t="shared" si="15"/>
        <v>0.8322051108478592</v>
      </c>
      <c r="L38" s="2">
        <f t="shared" si="16"/>
        <v>0</v>
      </c>
      <c r="M38" s="2">
        <f t="shared" si="17"/>
        <v>1.0534777458114708E-2</v>
      </c>
      <c r="N38" s="63">
        <v>3717</v>
      </c>
      <c r="O38" s="63">
        <v>19670</v>
      </c>
      <c r="P38" s="63"/>
      <c r="Q38" s="63">
        <v>208</v>
      </c>
      <c r="R38" s="63"/>
      <c r="S38" s="63"/>
      <c r="T38" s="63"/>
      <c r="U38" s="63"/>
      <c r="V38" s="63"/>
      <c r="W38" s="63">
        <v>41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BA38" s="5">
        <f>IF(Q38&gt;0,RANK(Q38,(N38:P38,Q38:AE38)),0)</f>
        <v>3</v>
      </c>
      <c r="BB38" s="5">
        <f>IF(R38&gt;0,RANK(R38,(N38:P38,Q38:AE38)),0)</f>
        <v>0</v>
      </c>
      <c r="BC38" s="5">
        <f>IF(T38&gt;0,RANK(T38,(N38:P38,Q38:AE38)),0)</f>
        <v>0</v>
      </c>
      <c r="BD38" s="5">
        <f>IF(S38&gt;0,RANK(S38,(N38:P38,Q38:AE38)),0)</f>
        <v>0</v>
      </c>
      <c r="BE38" s="2">
        <f t="shared" si="18"/>
        <v>8.8001353866982573E-3</v>
      </c>
      <c r="BF38" s="2">
        <f t="shared" si="19"/>
        <v>0</v>
      </c>
      <c r="BG38" s="2">
        <f t="shared" si="20"/>
        <v>0</v>
      </c>
      <c r="BH38" s="2">
        <f t="shared" si="21"/>
        <v>0</v>
      </c>
      <c r="BJ38" t="s">
        <v>2919</v>
      </c>
      <c r="BK38" t="s">
        <v>2496</v>
      </c>
      <c r="BN38" s="112">
        <v>1</v>
      </c>
      <c r="BO38" s="114">
        <v>71</v>
      </c>
      <c r="BP38" s="118">
        <f t="shared" si="12"/>
        <v>1071</v>
      </c>
      <c r="BQ38" s="118">
        <f t="shared" si="9"/>
        <v>1071</v>
      </c>
      <c r="BR38" s="5" t="s">
        <v>3151</v>
      </c>
    </row>
    <row r="39" spans="1:70" ht="15" hidden="1" customHeight="1" outlineLevel="1">
      <c r="A39" t="s">
        <v>1091</v>
      </c>
      <c r="B39" t="s">
        <v>2496</v>
      </c>
      <c r="C39" s="1">
        <f t="shared" si="13"/>
        <v>325848</v>
      </c>
      <c r="D39" s="5">
        <f>IF(N39&gt;0, RANK(N39,(N39:P39,Q39:AE39)),0)</f>
        <v>1</v>
      </c>
      <c r="E39" s="5">
        <f>IF(O39&gt;0,RANK(O39,(N39:P39,Q39:AE39)),0)</f>
        <v>2</v>
      </c>
      <c r="F39" s="5">
        <f>IF(P39&gt;0,RANK(P39,(N39:P39,Q39:AE39)),0)</f>
        <v>0</v>
      </c>
      <c r="G39" s="129">
        <f t="shared" si="10"/>
        <v>42845</v>
      </c>
      <c r="H39" s="134">
        <f t="shared" si="11"/>
        <v>0.13148768751074119</v>
      </c>
      <c r="I39" s="2"/>
      <c r="J39" s="2">
        <f t="shared" si="14"/>
        <v>0.55758513171785618</v>
      </c>
      <c r="K39" s="2">
        <f t="shared" si="15"/>
        <v>0.42609744420711498</v>
      </c>
      <c r="L39" s="2">
        <f t="shared" si="16"/>
        <v>0</v>
      </c>
      <c r="M39" s="2">
        <f t="shared" si="17"/>
        <v>1.6317424075028841E-2</v>
      </c>
      <c r="N39" s="63">
        <v>181688</v>
      </c>
      <c r="O39" s="63">
        <v>138843</v>
      </c>
      <c r="P39" s="63"/>
      <c r="Q39" s="63">
        <v>3578</v>
      </c>
      <c r="R39" s="63"/>
      <c r="S39" s="63"/>
      <c r="T39" s="63"/>
      <c r="U39" s="63"/>
      <c r="V39" s="63"/>
      <c r="W39" s="63">
        <v>1739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BA39" s="5">
        <f>IF(Q39&gt;0,RANK(Q39,(N39:P39,Q39:AE39)),0)</f>
        <v>3</v>
      </c>
      <c r="BB39" s="5">
        <f>IF(R39&gt;0,RANK(R39,(N39:P39,Q39:AE39)),0)</f>
        <v>0</v>
      </c>
      <c r="BC39" s="5">
        <f>IF(T39&gt;0,RANK(T39,(N39:P39,Q39:AE39)),0)</f>
        <v>0</v>
      </c>
      <c r="BD39" s="5">
        <f>IF(S39&gt;0,RANK(S39,(N39:P39,Q39:AE39)),0)</f>
        <v>0</v>
      </c>
      <c r="BE39" s="2">
        <f t="shared" si="18"/>
        <v>1.0980579902285728E-2</v>
      </c>
      <c r="BF39" s="2">
        <f t="shared" si="19"/>
        <v>0</v>
      </c>
      <c r="BG39" s="2">
        <f t="shared" si="20"/>
        <v>0</v>
      </c>
      <c r="BH39" s="2">
        <f t="shared" si="21"/>
        <v>0</v>
      </c>
      <c r="BJ39" t="s">
        <v>1091</v>
      </c>
      <c r="BK39" t="s">
        <v>2496</v>
      </c>
      <c r="BN39" s="112">
        <v>1</v>
      </c>
      <c r="BO39" s="114">
        <v>73</v>
      </c>
      <c r="BP39" s="118">
        <f t="shared" si="12"/>
        <v>1073</v>
      </c>
      <c r="BQ39" s="118">
        <f t="shared" si="9"/>
        <v>1073</v>
      </c>
      <c r="BR39" s="5" t="s">
        <v>3151</v>
      </c>
    </row>
    <row r="40" spans="1:70" ht="15" hidden="1" customHeight="1" outlineLevel="1">
      <c r="A40" t="s">
        <v>310</v>
      </c>
      <c r="B40" t="s">
        <v>2496</v>
      </c>
      <c r="C40" s="1">
        <f t="shared" si="13"/>
        <v>7193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29">
        <f t="shared" si="10"/>
        <v>5196</v>
      </c>
      <c r="H40" s="134">
        <f t="shared" si="11"/>
        <v>0.72236896983178089</v>
      </c>
      <c r="I40" s="2"/>
      <c r="J40" s="2">
        <f t="shared" si="14"/>
        <v>0.13596552203531212</v>
      </c>
      <c r="K40" s="2">
        <f t="shared" si="15"/>
        <v>0.85833449186709299</v>
      </c>
      <c r="L40" s="2">
        <f t="shared" si="16"/>
        <v>0</v>
      </c>
      <c r="M40" s="2">
        <f t="shared" si="17"/>
        <v>5.6999860975949224E-3</v>
      </c>
      <c r="N40" s="63">
        <v>978</v>
      </c>
      <c r="O40" s="63">
        <v>6174</v>
      </c>
      <c r="P40" s="63"/>
      <c r="Q40" s="63">
        <v>33</v>
      </c>
      <c r="R40" s="63"/>
      <c r="S40" s="63"/>
      <c r="T40" s="63"/>
      <c r="U40" s="63"/>
      <c r="V40" s="63"/>
      <c r="W40" s="63">
        <v>8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BA40" s="5">
        <f>IF(Q40&gt;0,RANK(Q40,(N40:P40,Q40:AE40)),0)</f>
        <v>3</v>
      </c>
      <c r="BB40" s="5">
        <f>IF(R40&gt;0,RANK(R40,(N40:P40,Q40:AE40)),0)</f>
        <v>0</v>
      </c>
      <c r="BC40" s="5">
        <f>IF(T40&gt;0,RANK(T40,(N40:P40,Q40:AE40)),0)</f>
        <v>0</v>
      </c>
      <c r="BD40" s="5">
        <f>IF(S40&gt;0,RANK(S40,(N40:P40,Q40:AE40)),0)</f>
        <v>0</v>
      </c>
      <c r="BE40" s="2">
        <f t="shared" si="18"/>
        <v>4.5877936883080769E-3</v>
      </c>
      <c r="BF40" s="2">
        <f t="shared" si="19"/>
        <v>0</v>
      </c>
      <c r="BG40" s="2">
        <f t="shared" si="20"/>
        <v>0</v>
      </c>
      <c r="BH40" s="2">
        <f t="shared" si="21"/>
        <v>0</v>
      </c>
      <c r="BJ40" t="s">
        <v>310</v>
      </c>
      <c r="BK40" t="s">
        <v>2496</v>
      </c>
      <c r="BL40">
        <v>4</v>
      </c>
      <c r="BN40" s="112">
        <v>1</v>
      </c>
      <c r="BO40" s="114">
        <v>75</v>
      </c>
      <c r="BP40" s="118">
        <f t="shared" si="12"/>
        <v>1075</v>
      </c>
      <c r="BQ40" s="118">
        <f t="shared" si="9"/>
        <v>1075</v>
      </c>
      <c r="BR40" s="5" t="s">
        <v>3151</v>
      </c>
    </row>
    <row r="41" spans="1:70" ht="15" hidden="1" customHeight="1" outlineLevel="1">
      <c r="A41" t="s">
        <v>1456</v>
      </c>
      <c r="B41" t="s">
        <v>2496</v>
      </c>
      <c r="C41" s="1">
        <f t="shared" si="13"/>
        <v>44339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29">
        <f t="shared" si="10"/>
        <v>19806</v>
      </c>
      <c r="H41" s="134">
        <f t="shared" si="11"/>
        <v>0.44669478337355378</v>
      </c>
      <c r="I41" s="2"/>
      <c r="J41" s="2">
        <f t="shared" si="14"/>
        <v>0.26872505018155574</v>
      </c>
      <c r="K41" s="2">
        <f t="shared" si="15"/>
        <v>0.71541983355510952</v>
      </c>
      <c r="L41" s="2">
        <f t="shared" si="16"/>
        <v>0</v>
      </c>
      <c r="M41" s="2">
        <f t="shared" si="17"/>
        <v>1.5855116263334801E-2</v>
      </c>
      <c r="N41" s="63">
        <v>11915</v>
      </c>
      <c r="O41" s="63">
        <v>31721</v>
      </c>
      <c r="P41" s="63"/>
      <c r="Q41" s="63">
        <v>537</v>
      </c>
      <c r="R41" s="63"/>
      <c r="S41" s="63"/>
      <c r="T41" s="63"/>
      <c r="U41" s="63"/>
      <c r="V41" s="63"/>
      <c r="W41" s="63">
        <v>166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BA41" s="5">
        <f>IF(Q41&gt;0,RANK(Q41,(N41:P41,Q41:AE41)),0)</f>
        <v>3</v>
      </c>
      <c r="BB41" s="5">
        <f>IF(R41&gt;0,RANK(R41,(N41:P41,Q41:AE41)),0)</f>
        <v>0</v>
      </c>
      <c r="BC41" s="5">
        <f>IF(T41&gt;0,RANK(T41,(N41:P41,Q41:AE41)),0)</f>
        <v>0</v>
      </c>
      <c r="BD41" s="5">
        <f>IF(S41&gt;0,RANK(S41,(N41:P41,Q41:AE41)),0)</f>
        <v>0</v>
      </c>
      <c r="BE41" s="2">
        <f t="shared" si="18"/>
        <v>1.2111233902433523E-2</v>
      </c>
      <c r="BF41" s="2">
        <f t="shared" si="19"/>
        <v>0</v>
      </c>
      <c r="BG41" s="2">
        <f t="shared" si="20"/>
        <v>0</v>
      </c>
      <c r="BH41" s="2">
        <f t="shared" si="21"/>
        <v>0</v>
      </c>
      <c r="BJ41" t="s">
        <v>1456</v>
      </c>
      <c r="BK41" t="s">
        <v>2496</v>
      </c>
      <c r="BL41">
        <v>5</v>
      </c>
      <c r="BN41" s="112">
        <v>1</v>
      </c>
      <c r="BO41" s="114">
        <v>77</v>
      </c>
      <c r="BP41" s="118">
        <f t="shared" si="12"/>
        <v>1077</v>
      </c>
      <c r="BQ41" s="118">
        <f t="shared" si="9"/>
        <v>1077</v>
      </c>
      <c r="BR41" s="5" t="s">
        <v>3151</v>
      </c>
    </row>
    <row r="42" spans="1:70" ht="15" hidden="1" customHeight="1" outlineLevel="1">
      <c r="A42" t="s">
        <v>548</v>
      </c>
      <c r="B42" t="s">
        <v>2496</v>
      </c>
      <c r="C42" s="1">
        <f t="shared" si="13"/>
        <v>16031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29">
        <f t="shared" si="10"/>
        <v>8760</v>
      </c>
      <c r="H42" s="134">
        <f t="shared" si="11"/>
        <v>0.54644127003929888</v>
      </c>
      <c r="I42" s="2"/>
      <c r="J42" s="2">
        <f t="shared" si="14"/>
        <v>0.22219449815981535</v>
      </c>
      <c r="K42" s="2">
        <f t="shared" si="15"/>
        <v>0.76863576819911417</v>
      </c>
      <c r="L42" s="2">
        <f t="shared" si="16"/>
        <v>0</v>
      </c>
      <c r="M42" s="2">
        <f t="shared" si="17"/>
        <v>9.1697336410704322E-3</v>
      </c>
      <c r="N42" s="63">
        <v>3562</v>
      </c>
      <c r="O42" s="63">
        <v>12322</v>
      </c>
      <c r="P42" s="63"/>
      <c r="Q42" s="63">
        <v>126</v>
      </c>
      <c r="R42" s="63"/>
      <c r="S42" s="63"/>
      <c r="T42" s="63"/>
      <c r="U42" s="63"/>
      <c r="V42" s="63"/>
      <c r="W42" s="63">
        <v>21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BA42" s="5">
        <f>IF(Q42&gt;0,RANK(Q42,(N42:P42,Q42:AE42)),0)</f>
        <v>3</v>
      </c>
      <c r="BB42" s="5">
        <f>IF(R42&gt;0,RANK(R42,(N42:P42,Q42:AE42)),0)</f>
        <v>0</v>
      </c>
      <c r="BC42" s="5">
        <f>IF(T42&gt;0,RANK(T42,(N42:P42,Q42:AE42)),0)</f>
        <v>0</v>
      </c>
      <c r="BD42" s="5">
        <f>IF(S42&gt;0,RANK(S42,(N42:P42,Q42:AE42)),0)</f>
        <v>0</v>
      </c>
      <c r="BE42" s="2">
        <f t="shared" si="18"/>
        <v>7.8597716923460795E-3</v>
      </c>
      <c r="BF42" s="2">
        <f t="shared" si="19"/>
        <v>0</v>
      </c>
      <c r="BG42" s="2">
        <f t="shared" si="20"/>
        <v>0</v>
      </c>
      <c r="BH42" s="2">
        <f t="shared" si="21"/>
        <v>0</v>
      </c>
      <c r="BJ42" t="s">
        <v>548</v>
      </c>
      <c r="BK42" t="s">
        <v>2496</v>
      </c>
      <c r="BL42">
        <v>4</v>
      </c>
      <c r="BN42" s="112">
        <v>1</v>
      </c>
      <c r="BO42" s="114">
        <v>79</v>
      </c>
      <c r="BP42" s="118">
        <f t="shared" si="12"/>
        <v>1079</v>
      </c>
      <c r="BQ42" s="118">
        <f t="shared" si="9"/>
        <v>1079</v>
      </c>
      <c r="BR42" s="5" t="s">
        <v>3151</v>
      </c>
    </row>
    <row r="43" spans="1:70" ht="15" hidden="1" customHeight="1" outlineLevel="1">
      <c r="A43" t="s">
        <v>97</v>
      </c>
      <c r="B43" t="s">
        <v>2496</v>
      </c>
      <c r="C43" s="1">
        <f t="shared" si="13"/>
        <v>71449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29">
        <f t="shared" si="10"/>
        <v>14361</v>
      </c>
      <c r="H43" s="134">
        <f t="shared" si="11"/>
        <v>0.20099651499671095</v>
      </c>
      <c r="I43" s="2"/>
      <c r="J43" s="2">
        <f t="shared" si="14"/>
        <v>0.38992848045459</v>
      </c>
      <c r="K43" s="2">
        <f t="shared" si="15"/>
        <v>0.59092499545130095</v>
      </c>
      <c r="L43" s="2">
        <f t="shared" si="16"/>
        <v>0</v>
      </c>
      <c r="M43" s="2">
        <f t="shared" si="17"/>
        <v>1.9146524094109107E-2</v>
      </c>
      <c r="N43" s="63">
        <v>27860</v>
      </c>
      <c r="O43" s="63">
        <v>42221</v>
      </c>
      <c r="P43" s="63"/>
      <c r="Q43" s="63">
        <v>1019</v>
      </c>
      <c r="R43" s="63"/>
      <c r="S43" s="63"/>
      <c r="T43" s="63"/>
      <c r="U43" s="63"/>
      <c r="V43" s="63"/>
      <c r="W43" s="63">
        <v>349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BA43" s="5">
        <f>IF(Q43&gt;0,RANK(Q43,(N43:P43,Q43:AE43)),0)</f>
        <v>3</v>
      </c>
      <c r="BB43" s="5">
        <f>IF(R43&gt;0,RANK(R43,(N43:P43,Q43:AE43)),0)</f>
        <v>0</v>
      </c>
      <c r="BC43" s="5">
        <f>IF(T43&gt;0,RANK(T43,(N43:P43,Q43:AE43)),0)</f>
        <v>0</v>
      </c>
      <c r="BD43" s="5">
        <f>IF(S43&gt;0,RANK(S43,(N43:P43,Q43:AE43)),0)</f>
        <v>0</v>
      </c>
      <c r="BE43" s="2">
        <f t="shared" si="18"/>
        <v>1.4261921090568097E-2</v>
      </c>
      <c r="BF43" s="2">
        <f t="shared" si="19"/>
        <v>0</v>
      </c>
      <c r="BG43" s="2">
        <f t="shared" si="20"/>
        <v>0</v>
      </c>
      <c r="BH43" s="2">
        <f t="shared" si="21"/>
        <v>0</v>
      </c>
      <c r="BJ43" t="s">
        <v>97</v>
      </c>
      <c r="BK43" t="s">
        <v>2496</v>
      </c>
      <c r="BL43">
        <v>3</v>
      </c>
      <c r="BN43" s="112">
        <v>1</v>
      </c>
      <c r="BO43" s="114">
        <v>81</v>
      </c>
      <c r="BP43" s="118">
        <f t="shared" si="12"/>
        <v>1081</v>
      </c>
      <c r="BQ43" s="118">
        <f t="shared" si="9"/>
        <v>1081</v>
      </c>
      <c r="BR43" s="5" t="s">
        <v>3151</v>
      </c>
    </row>
    <row r="44" spans="1:70" ht="15" hidden="1" customHeight="1" outlineLevel="1">
      <c r="A44" t="s">
        <v>1334</v>
      </c>
      <c r="B44" t="s">
        <v>2496</v>
      </c>
      <c r="C44" s="1">
        <f t="shared" si="13"/>
        <v>49235</v>
      </c>
      <c r="D44" s="5">
        <f>IF(N44&gt;0, RANK(N44,(N44:P44,Q44:AE44)),0)</f>
        <v>2</v>
      </c>
      <c r="E44" s="5">
        <f>IF(O44&gt;0,RANK(O44,(N44:P44,Q44:AE44)),0)</f>
        <v>1</v>
      </c>
      <c r="F44" s="5">
        <f>IF(P44&gt;0,RANK(P44,(N44:P44,Q44:AE44)),0)</f>
        <v>0</v>
      </c>
      <c r="G44" s="129">
        <f t="shared" si="10"/>
        <v>20968</v>
      </c>
      <c r="H44" s="134">
        <f t="shared" si="11"/>
        <v>0.42587590128973291</v>
      </c>
      <c r="I44" s="2"/>
      <c r="J44" s="2">
        <f t="shared" si="14"/>
        <v>0.27768863613283234</v>
      </c>
      <c r="K44" s="2">
        <f t="shared" si="15"/>
        <v>0.70356453742256519</v>
      </c>
      <c r="L44" s="2">
        <f t="shared" si="16"/>
        <v>0</v>
      </c>
      <c r="M44" s="2">
        <f t="shared" si="17"/>
        <v>1.874682644460246E-2</v>
      </c>
      <c r="N44" s="63">
        <v>13672</v>
      </c>
      <c r="O44" s="63">
        <v>34640</v>
      </c>
      <c r="P44" s="63"/>
      <c r="Q44" s="63">
        <v>748</v>
      </c>
      <c r="R44" s="63"/>
      <c r="S44" s="63"/>
      <c r="T44" s="63"/>
      <c r="U44" s="63"/>
      <c r="V44" s="63"/>
      <c r="W44" s="63">
        <v>175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BA44" s="5">
        <f>IF(Q44&gt;0,RANK(Q44,(N44:P44,Q44:AE44)),0)</f>
        <v>3</v>
      </c>
      <c r="BB44" s="5">
        <f>IF(R44&gt;0,RANK(R44,(N44:P44,Q44:AE44)),0)</f>
        <v>0</v>
      </c>
      <c r="BC44" s="5">
        <f>IF(T44&gt;0,RANK(T44,(N44:P44,Q44:AE44)),0)</f>
        <v>0</v>
      </c>
      <c r="BD44" s="5">
        <f>IF(S44&gt;0,RANK(S44,(N44:P44,Q44:AE44)),0)</f>
        <v>0</v>
      </c>
      <c r="BE44" s="2">
        <f t="shared" si="18"/>
        <v>1.5192444399309434E-2</v>
      </c>
      <c r="BF44" s="2">
        <f t="shared" si="19"/>
        <v>0</v>
      </c>
      <c r="BG44" s="2">
        <f t="shared" si="20"/>
        <v>0</v>
      </c>
      <c r="BH44" s="2">
        <f t="shared" si="21"/>
        <v>0</v>
      </c>
      <c r="BJ44" t="s">
        <v>1334</v>
      </c>
      <c r="BK44" t="s">
        <v>2496</v>
      </c>
      <c r="BL44">
        <v>5</v>
      </c>
      <c r="BN44" s="112">
        <v>1</v>
      </c>
      <c r="BO44" s="114">
        <v>83</v>
      </c>
      <c r="BP44" s="118">
        <f t="shared" si="12"/>
        <v>1083</v>
      </c>
      <c r="BQ44" s="118">
        <f t="shared" si="9"/>
        <v>1083</v>
      </c>
      <c r="BR44" s="5" t="s">
        <v>3151</v>
      </c>
    </row>
    <row r="45" spans="1:70" ht="15" hidden="1" customHeight="1" outlineLevel="1">
      <c r="A45" t="s">
        <v>2401</v>
      </c>
      <c r="B45" t="s">
        <v>2496</v>
      </c>
      <c r="C45" s="1">
        <f t="shared" si="13"/>
        <v>6835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29">
        <f t="shared" si="10"/>
        <v>3136</v>
      </c>
      <c r="H45" s="134">
        <f t="shared" si="11"/>
        <v>0.45881492318946598</v>
      </c>
      <c r="I45" s="2"/>
      <c r="J45" s="2">
        <f t="shared" si="14"/>
        <v>0.72743233357717629</v>
      </c>
      <c r="K45" s="2">
        <f t="shared" si="15"/>
        <v>0.26861741038771031</v>
      </c>
      <c r="L45" s="2">
        <f t="shared" si="16"/>
        <v>0</v>
      </c>
      <c r="M45" s="2">
        <f t="shared" si="17"/>
        <v>3.9502560351133975E-3</v>
      </c>
      <c r="N45" s="63">
        <v>4972</v>
      </c>
      <c r="O45" s="63">
        <v>1836</v>
      </c>
      <c r="P45" s="63"/>
      <c r="Q45" s="63">
        <v>26</v>
      </c>
      <c r="R45" s="63"/>
      <c r="S45" s="63"/>
      <c r="T45" s="63"/>
      <c r="U45" s="63"/>
      <c r="V45" s="63"/>
      <c r="W45" s="63">
        <v>1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BA45" s="5">
        <f>IF(Q45&gt;0,RANK(Q45,(N45:P45,Q45:AE45)),0)</f>
        <v>3</v>
      </c>
      <c r="BB45" s="5">
        <f>IF(R45&gt;0,RANK(R45,(N45:P45,Q45:AE45)),0)</f>
        <v>0</v>
      </c>
      <c r="BC45" s="5">
        <f>IF(T45&gt;0,RANK(T45,(N45:P45,Q45:AE45)),0)</f>
        <v>0</v>
      </c>
      <c r="BD45" s="5">
        <f>IF(S45&gt;0,RANK(S45,(N45:P45,Q45:AE45)),0)</f>
        <v>0</v>
      </c>
      <c r="BE45" s="2">
        <f t="shared" si="18"/>
        <v>3.8039502560351132E-3</v>
      </c>
      <c r="BF45" s="2">
        <f t="shared" si="19"/>
        <v>0</v>
      </c>
      <c r="BG45" s="2">
        <f t="shared" si="20"/>
        <v>0</v>
      </c>
      <c r="BH45" s="2">
        <f t="shared" si="21"/>
        <v>0</v>
      </c>
      <c r="BJ45" t="s">
        <v>2401</v>
      </c>
      <c r="BK45" t="s">
        <v>2496</v>
      </c>
      <c r="BL45">
        <v>7</v>
      </c>
      <c r="BN45" s="112">
        <v>1</v>
      </c>
      <c r="BO45" s="114">
        <v>85</v>
      </c>
      <c r="BP45" s="118">
        <f t="shared" si="12"/>
        <v>1085</v>
      </c>
      <c r="BQ45" s="118">
        <f t="shared" si="9"/>
        <v>1085</v>
      </c>
      <c r="BR45" s="5" t="s">
        <v>3151</v>
      </c>
    </row>
    <row r="46" spans="1:70" ht="15" hidden="1" customHeight="1" outlineLevel="1">
      <c r="A46" t="s">
        <v>1648</v>
      </c>
      <c r="B46" t="s">
        <v>2496</v>
      </c>
      <c r="C46" s="1">
        <f t="shared" si="13"/>
        <v>8723</v>
      </c>
      <c r="D46" s="5">
        <f>IF(N46&gt;0, RANK(N46,(N46:P46,Q46:AE46)),0)</f>
        <v>1</v>
      </c>
      <c r="E46" s="5">
        <f>IF(O46&gt;0,RANK(O46,(N46:P46,Q46:AE46)),0)</f>
        <v>2</v>
      </c>
      <c r="F46" s="5">
        <f>IF(P46&gt;0,RANK(P46,(N46:P46,Q46:AE46)),0)</f>
        <v>0</v>
      </c>
      <c r="G46" s="129">
        <f t="shared" si="10"/>
        <v>5567</v>
      </c>
      <c r="H46" s="134">
        <f t="shared" si="11"/>
        <v>0.63819786770606446</v>
      </c>
      <c r="I46" s="2"/>
      <c r="J46" s="2">
        <f t="shared" si="14"/>
        <v>0.81485727387366735</v>
      </c>
      <c r="K46" s="2">
        <f t="shared" si="15"/>
        <v>0.17665940616760289</v>
      </c>
      <c r="L46" s="2">
        <f t="shared" si="16"/>
        <v>0</v>
      </c>
      <c r="M46" s="2">
        <f t="shared" si="17"/>
        <v>8.4833199587297514E-3</v>
      </c>
      <c r="N46" s="63">
        <v>7108</v>
      </c>
      <c r="O46" s="63">
        <v>1541</v>
      </c>
      <c r="P46" s="63"/>
      <c r="Q46" s="63">
        <v>52</v>
      </c>
      <c r="R46" s="63"/>
      <c r="S46" s="63"/>
      <c r="T46" s="63"/>
      <c r="U46" s="63"/>
      <c r="V46" s="63"/>
      <c r="W46" s="63">
        <v>22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BA46" s="5">
        <f>IF(Q46&gt;0,RANK(Q46,(N46:P46,Q46:AE46)),0)</f>
        <v>3</v>
      </c>
      <c r="BB46" s="5">
        <f>IF(R46&gt;0,RANK(R46,(N46:P46,Q46:AE46)),0)</f>
        <v>0</v>
      </c>
      <c r="BC46" s="5">
        <f>IF(T46&gt;0,RANK(T46,(N46:P46,Q46:AE46)),0)</f>
        <v>0</v>
      </c>
      <c r="BD46" s="5">
        <f>IF(S46&gt;0,RANK(S46,(N46:P46,Q46:AE46)),0)</f>
        <v>0</v>
      </c>
      <c r="BE46" s="2">
        <f t="shared" si="18"/>
        <v>5.9612518628912071E-3</v>
      </c>
      <c r="BF46" s="2">
        <f t="shared" si="19"/>
        <v>0</v>
      </c>
      <c r="BG46" s="2">
        <f t="shared" si="20"/>
        <v>0</v>
      </c>
      <c r="BH46" s="2">
        <f t="shared" si="21"/>
        <v>0</v>
      </c>
      <c r="BJ46" t="s">
        <v>1648</v>
      </c>
      <c r="BK46" t="s">
        <v>2496</v>
      </c>
      <c r="BL46">
        <v>3</v>
      </c>
      <c r="BN46" s="112">
        <v>1</v>
      </c>
      <c r="BO46" s="114">
        <v>87</v>
      </c>
      <c r="BP46" s="118">
        <f t="shared" si="12"/>
        <v>1087</v>
      </c>
      <c r="BQ46" s="118">
        <f t="shared" si="9"/>
        <v>1087</v>
      </c>
      <c r="BR46" s="5" t="s">
        <v>3151</v>
      </c>
    </row>
    <row r="47" spans="1:70" ht="15" hidden="1" customHeight="1" outlineLevel="1">
      <c r="A47" t="s">
        <v>1649</v>
      </c>
      <c r="B47" t="s">
        <v>2496</v>
      </c>
      <c r="C47" s="1">
        <f t="shared" si="13"/>
        <v>194767</v>
      </c>
      <c r="D47" s="5">
        <f>IF(N47&gt;0, RANK(N47,(N47:P47,Q47:AE47)),0)</f>
        <v>2</v>
      </c>
      <c r="E47" s="5">
        <f>IF(O47&gt;0,RANK(O47,(N47:P47,Q47:AE47)),0)</f>
        <v>1</v>
      </c>
      <c r="F47" s="5">
        <f>IF(P47&gt;0,RANK(P47,(N47:P47,Q47:AE47)),0)</f>
        <v>0</v>
      </c>
      <c r="G47" s="129">
        <f t="shared" si="10"/>
        <v>15494</v>
      </c>
      <c r="H47" s="134">
        <f t="shared" si="11"/>
        <v>7.9551464057052781E-2</v>
      </c>
      <c r="I47" s="2"/>
      <c r="J47" s="2">
        <f t="shared" si="14"/>
        <v>0.4481560017867503</v>
      </c>
      <c r="K47" s="2">
        <f t="shared" si="15"/>
        <v>0.52770746584380313</v>
      </c>
      <c r="L47" s="2">
        <f t="shared" si="16"/>
        <v>0</v>
      </c>
      <c r="M47" s="2">
        <f t="shared" si="17"/>
        <v>2.4136532369446573E-2</v>
      </c>
      <c r="N47" s="63">
        <v>87286</v>
      </c>
      <c r="O47" s="63">
        <v>102780</v>
      </c>
      <c r="P47" s="63"/>
      <c r="Q47" s="63">
        <v>3699</v>
      </c>
      <c r="R47" s="63"/>
      <c r="S47" s="63"/>
      <c r="T47" s="63"/>
      <c r="U47" s="63"/>
      <c r="V47" s="63"/>
      <c r="W47" s="63">
        <v>1002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BA47" s="5">
        <f>IF(Q47&gt;0,RANK(Q47,(N47:P47,Q47:AE47)),0)</f>
        <v>3</v>
      </c>
      <c r="BB47" s="5">
        <f>IF(R47&gt;0,RANK(R47,(N47:P47,Q47:AE47)),0)</f>
        <v>0</v>
      </c>
      <c r="BC47" s="5">
        <f>IF(T47&gt;0,RANK(T47,(N47:P47,Q47:AE47)),0)</f>
        <v>0</v>
      </c>
      <c r="BD47" s="5">
        <f>IF(S47&gt;0,RANK(S47,(N47:P47,Q47:AE47)),0)</f>
        <v>0</v>
      </c>
      <c r="BE47" s="2">
        <f t="shared" si="18"/>
        <v>1.8991923683170146E-2</v>
      </c>
      <c r="BF47" s="2">
        <f t="shared" si="19"/>
        <v>0</v>
      </c>
      <c r="BG47" s="2">
        <f t="shared" si="20"/>
        <v>0</v>
      </c>
      <c r="BH47" s="2">
        <f t="shared" si="21"/>
        <v>0</v>
      </c>
      <c r="BJ47" t="s">
        <v>1649</v>
      </c>
      <c r="BK47" t="s">
        <v>2496</v>
      </c>
      <c r="BL47">
        <v>5</v>
      </c>
      <c r="BN47" s="112">
        <v>1</v>
      </c>
      <c r="BO47" s="114">
        <v>89</v>
      </c>
      <c r="BP47" s="118">
        <f t="shared" si="12"/>
        <v>1089</v>
      </c>
      <c r="BQ47" s="118">
        <f t="shared" si="9"/>
        <v>1089</v>
      </c>
      <c r="BR47" s="5" t="s">
        <v>3151</v>
      </c>
    </row>
    <row r="48" spans="1:70" ht="15" hidden="1" customHeight="1" outlineLevel="1">
      <c r="A48" t="s">
        <v>1126</v>
      </c>
      <c r="B48" t="s">
        <v>2496</v>
      </c>
      <c r="C48" s="1">
        <f t="shared" si="13"/>
        <v>10900</v>
      </c>
      <c r="D48" s="5">
        <f>IF(N48&gt;0, RANK(N48,(N48:P48,Q48:AE48)),0)</f>
        <v>1</v>
      </c>
      <c r="E48" s="5">
        <f>IF(O48&gt;0,RANK(O48,(N48:P48,Q48:AE48)),0)</f>
        <v>2</v>
      </c>
      <c r="F48" s="5">
        <f>IF(P48&gt;0,RANK(P48,(N48:P48,Q48:AE48)),0)</f>
        <v>0</v>
      </c>
      <c r="G48" s="129">
        <f t="shared" si="10"/>
        <v>145</v>
      </c>
      <c r="H48" s="134">
        <f t="shared" si="11"/>
        <v>1.3302752293577982E-2</v>
      </c>
      <c r="I48" s="2"/>
      <c r="J48" s="2">
        <f t="shared" si="14"/>
        <v>0.50348623853211005</v>
      </c>
      <c r="K48" s="2">
        <f t="shared" si="15"/>
        <v>0.49018348623853208</v>
      </c>
      <c r="L48" s="2">
        <f t="shared" si="16"/>
        <v>0</v>
      </c>
      <c r="M48" s="2">
        <f t="shared" si="17"/>
        <v>6.3302752293578624E-3</v>
      </c>
      <c r="N48" s="63">
        <v>5488</v>
      </c>
      <c r="O48" s="63">
        <v>5343</v>
      </c>
      <c r="P48" s="63"/>
      <c r="Q48" s="63">
        <v>59</v>
      </c>
      <c r="R48" s="63"/>
      <c r="S48" s="63"/>
      <c r="T48" s="63"/>
      <c r="U48" s="63"/>
      <c r="V48" s="63"/>
      <c r="W48" s="63">
        <v>10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BA48" s="5">
        <f>IF(Q48&gt;0,RANK(Q48,(N48:P48,Q48:AE48)),0)</f>
        <v>3</v>
      </c>
      <c r="BB48" s="5">
        <f>IF(R48&gt;0,RANK(R48,(N48:P48,Q48:AE48)),0)</f>
        <v>0</v>
      </c>
      <c r="BC48" s="5">
        <f>IF(T48&gt;0,RANK(T48,(N48:P48,Q48:AE48)),0)</f>
        <v>0</v>
      </c>
      <c r="BD48" s="5">
        <f>IF(S48&gt;0,RANK(S48,(N48:P48,Q48:AE48)),0)</f>
        <v>0</v>
      </c>
      <c r="BE48" s="2">
        <f t="shared" si="18"/>
        <v>5.4128440366972477E-3</v>
      </c>
      <c r="BF48" s="2">
        <f t="shared" si="19"/>
        <v>0</v>
      </c>
      <c r="BG48" s="2">
        <f t="shared" si="20"/>
        <v>0</v>
      </c>
      <c r="BH48" s="2">
        <f t="shared" si="21"/>
        <v>0</v>
      </c>
      <c r="BJ48" t="s">
        <v>1126</v>
      </c>
      <c r="BK48" t="s">
        <v>2496</v>
      </c>
      <c r="BL48">
        <v>7</v>
      </c>
      <c r="BN48" s="112">
        <v>1</v>
      </c>
      <c r="BO48" s="114">
        <v>91</v>
      </c>
      <c r="BP48" s="118">
        <f t="shared" si="12"/>
        <v>1091</v>
      </c>
      <c r="BQ48" s="118">
        <f t="shared" si="9"/>
        <v>1091</v>
      </c>
      <c r="BR48" s="5" t="s">
        <v>3151</v>
      </c>
    </row>
    <row r="49" spans="1:74" ht="15" hidden="1" customHeight="1" outlineLevel="1">
      <c r="A49" t="s">
        <v>1825</v>
      </c>
      <c r="B49" t="s">
        <v>2496</v>
      </c>
      <c r="C49" s="1">
        <f t="shared" si="13"/>
        <v>13807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29">
        <f t="shared" si="10"/>
        <v>10742</v>
      </c>
      <c r="H49" s="134">
        <f t="shared" si="11"/>
        <v>0.77801115376258423</v>
      </c>
      <c r="I49" s="2"/>
      <c r="J49" s="2">
        <f t="shared" si="14"/>
        <v>0.10596074454986601</v>
      </c>
      <c r="K49" s="2">
        <f t="shared" si="15"/>
        <v>0.88397189831245016</v>
      </c>
      <c r="L49" s="2">
        <f t="shared" si="16"/>
        <v>0</v>
      </c>
      <c r="M49" s="2">
        <f t="shared" si="17"/>
        <v>1.0067357137683808E-2</v>
      </c>
      <c r="N49" s="63">
        <v>1463</v>
      </c>
      <c r="O49" s="63">
        <v>12205</v>
      </c>
      <c r="P49" s="63"/>
      <c r="Q49" s="63">
        <v>115</v>
      </c>
      <c r="R49" s="63"/>
      <c r="S49" s="63"/>
      <c r="T49" s="63"/>
      <c r="U49" s="63"/>
      <c r="V49" s="63"/>
      <c r="W49" s="63">
        <v>24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BA49" s="5">
        <f>IF(Q49&gt;0,RANK(Q49,(N49:P49,Q49:AE49)),0)</f>
        <v>3</v>
      </c>
      <c r="BB49" s="5">
        <f>IF(R49&gt;0,RANK(R49,(N49:P49,Q49:AE49)),0)</f>
        <v>0</v>
      </c>
      <c r="BC49" s="5">
        <f>IF(T49&gt;0,RANK(T49,(N49:P49,Q49:AE49)),0)</f>
        <v>0</v>
      </c>
      <c r="BD49" s="5">
        <f>IF(S49&gt;0,RANK(S49,(N49:P49,Q49:AE49)),0)</f>
        <v>0</v>
      </c>
      <c r="BE49" s="2">
        <f t="shared" si="18"/>
        <v>8.3291084232635614E-3</v>
      </c>
      <c r="BF49" s="2">
        <f t="shared" si="19"/>
        <v>0</v>
      </c>
      <c r="BG49" s="2">
        <f t="shared" si="20"/>
        <v>0</v>
      </c>
      <c r="BH49" s="2">
        <f t="shared" si="21"/>
        <v>0</v>
      </c>
      <c r="BJ49" t="s">
        <v>1825</v>
      </c>
      <c r="BK49" t="s">
        <v>2496</v>
      </c>
      <c r="BL49">
        <v>4</v>
      </c>
      <c r="BN49" s="112">
        <v>1</v>
      </c>
      <c r="BO49" s="114">
        <v>93</v>
      </c>
      <c r="BP49" s="118">
        <f t="shared" si="12"/>
        <v>1093</v>
      </c>
      <c r="BQ49" s="118">
        <f t="shared" si="9"/>
        <v>1093</v>
      </c>
      <c r="BR49" s="5" t="s">
        <v>3151</v>
      </c>
    </row>
    <row r="50" spans="1:74" ht="15" hidden="1" customHeight="1" outlineLevel="1">
      <c r="A50" t="s">
        <v>1846</v>
      </c>
      <c r="B50" t="s">
        <v>2496</v>
      </c>
      <c r="C50" s="1">
        <f t="shared" si="13"/>
        <v>39655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29">
        <f t="shared" si="10"/>
        <v>27248</v>
      </c>
      <c r="H50" s="134">
        <f t="shared" si="11"/>
        <v>0.68712646576724246</v>
      </c>
      <c r="I50" s="2"/>
      <c r="J50" s="2">
        <f t="shared" si="14"/>
        <v>0.1498676081200353</v>
      </c>
      <c r="K50" s="2">
        <f t="shared" si="15"/>
        <v>0.83699407388727776</v>
      </c>
      <c r="L50" s="2">
        <f t="shared" si="16"/>
        <v>0</v>
      </c>
      <c r="M50" s="2">
        <f t="shared" si="17"/>
        <v>1.3138317992686943E-2</v>
      </c>
      <c r="N50" s="63">
        <v>5943</v>
      </c>
      <c r="O50" s="63">
        <v>33191</v>
      </c>
      <c r="P50" s="63"/>
      <c r="Q50" s="63">
        <v>435</v>
      </c>
      <c r="R50" s="63"/>
      <c r="S50" s="63"/>
      <c r="T50" s="63"/>
      <c r="U50" s="63"/>
      <c r="V50" s="63"/>
      <c r="W50" s="63">
        <v>86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BA50" s="5">
        <f>IF(Q50&gt;0,RANK(Q50,(N50:P50,Q50:AE50)),0)</f>
        <v>3</v>
      </c>
      <c r="BB50" s="5">
        <f>IF(R50&gt;0,RANK(R50,(N50:P50,Q50:AE50)),0)</f>
        <v>0</v>
      </c>
      <c r="BC50" s="5">
        <f>IF(T50&gt;0,RANK(T50,(N50:P50,Q50:AE50)),0)</f>
        <v>0</v>
      </c>
      <c r="BD50" s="5">
        <f>IF(S50&gt;0,RANK(S50,(N50:P50,Q50:AE50)),0)</f>
        <v>0</v>
      </c>
      <c r="BE50" s="2">
        <f t="shared" si="18"/>
        <v>1.0969612911360484E-2</v>
      </c>
      <c r="BF50" s="2">
        <f t="shared" si="19"/>
        <v>0</v>
      </c>
      <c r="BG50" s="2">
        <f t="shared" si="20"/>
        <v>0</v>
      </c>
      <c r="BH50" s="2">
        <f t="shared" si="21"/>
        <v>0</v>
      </c>
      <c r="BJ50" t="s">
        <v>1846</v>
      </c>
      <c r="BK50" t="s">
        <v>2496</v>
      </c>
      <c r="BL50">
        <v>4</v>
      </c>
      <c r="BN50" s="112">
        <v>1</v>
      </c>
      <c r="BO50" s="114">
        <v>95</v>
      </c>
      <c r="BP50" s="118">
        <f t="shared" si="12"/>
        <v>1095</v>
      </c>
      <c r="BQ50" s="118">
        <f t="shared" si="9"/>
        <v>1095</v>
      </c>
      <c r="BR50" s="5" t="s">
        <v>3151</v>
      </c>
    </row>
    <row r="51" spans="1:74" ht="15" hidden="1" customHeight="1" outlineLevel="1">
      <c r="A51" t="s">
        <v>642</v>
      </c>
      <c r="B51" t="s">
        <v>2496</v>
      </c>
      <c r="C51" s="1">
        <f t="shared" si="13"/>
        <v>183164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29">
        <f t="shared" si="10"/>
        <v>21769</v>
      </c>
      <c r="H51" s="134">
        <f t="shared" si="11"/>
        <v>0.11884977397305148</v>
      </c>
      <c r="I51" s="2"/>
      <c r="J51" s="2">
        <f t="shared" si="14"/>
        <v>0.43389530693804457</v>
      </c>
      <c r="K51" s="2">
        <f t="shared" si="15"/>
        <v>0.55274508091109609</v>
      </c>
      <c r="L51" s="2">
        <f t="shared" si="16"/>
        <v>0</v>
      </c>
      <c r="M51" s="2">
        <f t="shared" si="17"/>
        <v>1.3359612150859346E-2</v>
      </c>
      <c r="N51" s="63">
        <v>79474</v>
      </c>
      <c r="O51" s="63">
        <v>101243</v>
      </c>
      <c r="P51" s="63"/>
      <c r="Q51" s="63">
        <v>1938</v>
      </c>
      <c r="R51" s="63"/>
      <c r="S51" s="63"/>
      <c r="T51" s="63"/>
      <c r="U51" s="63"/>
      <c r="V51" s="63"/>
      <c r="W51" s="63">
        <v>509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BA51" s="5">
        <f>IF(Q51&gt;0,RANK(Q51,(N51:P51,Q51:AE51)),0)</f>
        <v>3</v>
      </c>
      <c r="BB51" s="5">
        <f>IF(R51&gt;0,RANK(R51,(N51:P51,Q51:AE51)),0)</f>
        <v>0</v>
      </c>
      <c r="BC51" s="5">
        <f>IF(T51&gt;0,RANK(T51,(N51:P51,Q51:AE51)),0)</f>
        <v>0</v>
      </c>
      <c r="BD51" s="5">
        <f>IF(S51&gt;0,RANK(S51,(N51:P51,Q51:AE51)),0)</f>
        <v>0</v>
      </c>
      <c r="BE51" s="2">
        <f t="shared" si="18"/>
        <v>1.0580681793365508E-2</v>
      </c>
      <c r="BF51" s="2">
        <f t="shared" si="19"/>
        <v>0</v>
      </c>
      <c r="BG51" s="2">
        <f t="shared" si="20"/>
        <v>0</v>
      </c>
      <c r="BH51" s="2">
        <f t="shared" si="21"/>
        <v>0</v>
      </c>
      <c r="BJ51" t="s">
        <v>642</v>
      </c>
      <c r="BK51" t="s">
        <v>2496</v>
      </c>
      <c r="BL51">
        <v>1</v>
      </c>
      <c r="BN51" s="112">
        <v>1</v>
      </c>
      <c r="BO51" s="114">
        <v>97</v>
      </c>
      <c r="BP51" s="118">
        <f t="shared" si="12"/>
        <v>1097</v>
      </c>
      <c r="BQ51" s="118">
        <f t="shared" si="9"/>
        <v>1097</v>
      </c>
      <c r="BR51" s="5" t="s">
        <v>3151</v>
      </c>
    </row>
    <row r="52" spans="1:74" ht="15" hidden="1" customHeight="1" outlineLevel="1">
      <c r="A52" t="s">
        <v>643</v>
      </c>
      <c r="B52" t="s">
        <v>2496</v>
      </c>
      <c r="C52" s="1">
        <f t="shared" si="13"/>
        <v>10668</v>
      </c>
      <c r="D52" s="5">
        <f>IF(N52&gt;0, RANK(N52,(N52:P52,Q52:AE52)),0)</f>
        <v>2</v>
      </c>
      <c r="E52" s="5">
        <f>IF(O52&gt;0,RANK(O52,(N52:P52,Q52:AE52)),0)</f>
        <v>1</v>
      </c>
      <c r="F52" s="5">
        <f>IF(P52&gt;0,RANK(P52,(N52:P52,Q52:AE52)),0)</f>
        <v>0</v>
      </c>
      <c r="G52" s="129">
        <f t="shared" si="10"/>
        <v>1692</v>
      </c>
      <c r="H52" s="134">
        <f t="shared" si="11"/>
        <v>0.15860517435320584</v>
      </c>
      <c r="I52" s="2"/>
      <c r="J52" s="2">
        <f t="shared" si="14"/>
        <v>0.4176040494938133</v>
      </c>
      <c r="K52" s="2">
        <f t="shared" si="15"/>
        <v>0.57620922384701911</v>
      </c>
      <c r="L52" s="2">
        <f t="shared" si="16"/>
        <v>0</v>
      </c>
      <c r="M52" s="2">
        <f t="shared" si="17"/>
        <v>6.1867266591675296E-3</v>
      </c>
      <c r="N52" s="63">
        <v>4455</v>
      </c>
      <c r="O52" s="63">
        <v>6147</v>
      </c>
      <c r="P52" s="63"/>
      <c r="Q52" s="63">
        <v>53</v>
      </c>
      <c r="R52" s="63"/>
      <c r="S52" s="63"/>
      <c r="T52" s="63"/>
      <c r="U52" s="63"/>
      <c r="V52" s="63"/>
      <c r="W52" s="63">
        <v>13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BA52" s="5">
        <f>IF(Q52&gt;0,RANK(Q52,(N52:P52,Q52:AE52)),0)</f>
        <v>3</v>
      </c>
      <c r="BB52" s="5">
        <f>IF(R52&gt;0,RANK(R52,(N52:P52,Q52:AE52)),0)</f>
        <v>0</v>
      </c>
      <c r="BC52" s="5">
        <f>IF(T52&gt;0,RANK(T52,(N52:P52,Q52:AE52)),0)</f>
        <v>0</v>
      </c>
      <c r="BD52" s="5">
        <f>IF(S52&gt;0,RANK(S52,(N52:P52,Q52:AE52)),0)</f>
        <v>0</v>
      </c>
      <c r="BE52" s="2">
        <f t="shared" si="18"/>
        <v>4.9681289838770151E-3</v>
      </c>
      <c r="BF52" s="2">
        <f t="shared" si="19"/>
        <v>0</v>
      </c>
      <c r="BG52" s="2">
        <f t="shared" si="20"/>
        <v>0</v>
      </c>
      <c r="BH52" s="2">
        <f t="shared" si="21"/>
        <v>0</v>
      </c>
      <c r="BJ52" t="s">
        <v>643</v>
      </c>
      <c r="BK52" t="s">
        <v>2496</v>
      </c>
      <c r="BL52">
        <v>1</v>
      </c>
      <c r="BN52" s="112">
        <v>1</v>
      </c>
      <c r="BO52" s="114">
        <v>99</v>
      </c>
      <c r="BP52" s="118">
        <f t="shared" si="12"/>
        <v>1099</v>
      </c>
      <c r="BQ52" s="118">
        <f t="shared" si="9"/>
        <v>1099</v>
      </c>
      <c r="BR52" s="5" t="s">
        <v>3151</v>
      </c>
    </row>
    <row r="53" spans="1:74" ht="15" hidden="1" customHeight="1" outlineLevel="1">
      <c r="A53" t="s">
        <v>1405</v>
      </c>
      <c r="B53" t="s">
        <v>2496</v>
      </c>
      <c r="C53" s="1">
        <f t="shared" si="13"/>
        <v>99139</v>
      </c>
      <c r="D53" s="5">
        <f>IF(N53&gt;0, RANK(N53,(N53:P53,Q53:AE53)),0)</f>
        <v>1</v>
      </c>
      <c r="E53" s="5">
        <f>IF(O53&gt;0,RANK(O53,(N53:P53,Q53:AE53)),0)</f>
        <v>2</v>
      </c>
      <c r="F53" s="5">
        <f>IF(P53&gt;0,RANK(P53,(N53:P53,Q53:AE53)),0)</f>
        <v>0</v>
      </c>
      <c r="G53" s="129">
        <f t="shared" si="10"/>
        <v>31218</v>
      </c>
      <c r="H53" s="134">
        <f t="shared" si="11"/>
        <v>0.31489121334691694</v>
      </c>
      <c r="I53" s="2"/>
      <c r="J53" s="2">
        <f t="shared" si="14"/>
        <v>0.65089419905385371</v>
      </c>
      <c r="K53" s="2">
        <f t="shared" si="15"/>
        <v>0.33600298570693671</v>
      </c>
      <c r="L53" s="2">
        <f t="shared" si="16"/>
        <v>0</v>
      </c>
      <c r="M53" s="2">
        <f t="shared" si="17"/>
        <v>1.3102815239209586E-2</v>
      </c>
      <c r="N53" s="63">
        <v>64529</v>
      </c>
      <c r="O53" s="63">
        <v>33311</v>
      </c>
      <c r="P53" s="63"/>
      <c r="Q53" s="63">
        <v>923</v>
      </c>
      <c r="R53" s="63"/>
      <c r="S53" s="63"/>
      <c r="T53" s="63"/>
      <c r="U53" s="63"/>
      <c r="V53" s="63"/>
      <c r="W53" s="63">
        <v>376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BA53" s="5">
        <f>IF(Q53&gt;0,RANK(Q53,(N53:P53,Q53:AE53)),0)</f>
        <v>3</v>
      </c>
      <c r="BB53" s="5">
        <f>IF(R53&gt;0,RANK(R53,(N53:P53,Q53:AE53)),0)</f>
        <v>0</v>
      </c>
      <c r="BC53" s="5">
        <f>IF(T53&gt;0,RANK(T53,(N53:P53,Q53:AE53)),0)</f>
        <v>0</v>
      </c>
      <c r="BD53" s="5">
        <f>IF(S53&gt;0,RANK(S53,(N53:P53,Q53:AE53)),0)</f>
        <v>0</v>
      </c>
      <c r="BE53" s="2">
        <f t="shared" si="18"/>
        <v>9.3101604817478496E-3</v>
      </c>
      <c r="BF53" s="2">
        <f t="shared" si="19"/>
        <v>0</v>
      </c>
      <c r="BG53" s="2">
        <f t="shared" si="20"/>
        <v>0</v>
      </c>
      <c r="BH53" s="2">
        <f t="shared" si="21"/>
        <v>0</v>
      </c>
      <c r="BJ53" t="s">
        <v>1405</v>
      </c>
      <c r="BK53" t="s">
        <v>2496</v>
      </c>
      <c r="BN53" s="112">
        <v>1</v>
      </c>
      <c r="BO53" s="114">
        <v>101</v>
      </c>
      <c r="BP53" s="118">
        <f t="shared" si="12"/>
        <v>1101</v>
      </c>
      <c r="BQ53" s="118">
        <f t="shared" si="9"/>
        <v>1101</v>
      </c>
      <c r="BR53" s="5" t="s">
        <v>3151</v>
      </c>
    </row>
    <row r="54" spans="1:74" ht="15" hidden="1" customHeight="1" outlineLevel="1">
      <c r="A54" t="s">
        <v>1144</v>
      </c>
      <c r="B54" t="s">
        <v>2496</v>
      </c>
      <c r="C54" s="1">
        <f t="shared" si="13"/>
        <v>53722</v>
      </c>
      <c r="D54" s="5">
        <f>IF(N54&gt;0, RANK(N54,(N54:P54,Q54:AE54)),0)</f>
        <v>2</v>
      </c>
      <c r="E54" s="5">
        <f>IF(O54&gt;0,RANK(O54,(N54:P54,Q54:AE54)),0)</f>
        <v>1</v>
      </c>
      <c r="F54" s="5">
        <f>IF(P54&gt;0,RANK(P54,(N54:P54,Q54:AE54)),0)</f>
        <v>0</v>
      </c>
      <c r="G54" s="129">
        <f t="shared" si="10"/>
        <v>26430</v>
      </c>
      <c r="H54" s="134">
        <f t="shared" si="11"/>
        <v>0.49197721603812217</v>
      </c>
      <c r="I54" s="2"/>
      <c r="J54" s="2">
        <f t="shared" si="14"/>
        <v>0.24634228062990954</v>
      </c>
      <c r="K54" s="2">
        <f t="shared" si="15"/>
        <v>0.73831949666803176</v>
      </c>
      <c r="L54" s="2">
        <f t="shared" si="16"/>
        <v>0</v>
      </c>
      <c r="M54" s="2">
        <f t="shared" si="17"/>
        <v>1.5338222702058646E-2</v>
      </c>
      <c r="N54" s="63">
        <v>13234</v>
      </c>
      <c r="O54" s="63">
        <v>39664</v>
      </c>
      <c r="P54" s="63"/>
      <c r="Q54" s="63">
        <v>705</v>
      </c>
      <c r="R54" s="63"/>
      <c r="S54" s="63"/>
      <c r="T54" s="63"/>
      <c r="U54" s="63"/>
      <c r="V54" s="63"/>
      <c r="W54" s="63">
        <v>119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BA54" s="5">
        <f>IF(Q54&gt;0,RANK(Q54,(N54:P54,Q54:AE54)),0)</f>
        <v>3</v>
      </c>
      <c r="BB54" s="5">
        <f>IF(R54&gt;0,RANK(R54,(N54:P54,Q54:AE54)),0)</f>
        <v>0</v>
      </c>
      <c r="BC54" s="5">
        <f>IF(T54&gt;0,RANK(T54,(N54:P54,Q54:AE54)),0)</f>
        <v>0</v>
      </c>
      <c r="BD54" s="5">
        <f>IF(S54&gt;0,RANK(S54,(N54:P54,Q54:AE54)),0)</f>
        <v>0</v>
      </c>
      <c r="BE54" s="2">
        <f t="shared" si="18"/>
        <v>1.3123115297271136E-2</v>
      </c>
      <c r="BF54" s="2">
        <f t="shared" si="19"/>
        <v>0</v>
      </c>
      <c r="BG54" s="2">
        <f t="shared" si="20"/>
        <v>0</v>
      </c>
      <c r="BH54" s="2">
        <f t="shared" si="21"/>
        <v>0</v>
      </c>
      <c r="BJ54" t="s">
        <v>1144</v>
      </c>
      <c r="BK54" t="s">
        <v>2496</v>
      </c>
      <c r="BL54">
        <v>5</v>
      </c>
      <c r="BN54" s="112">
        <v>1</v>
      </c>
      <c r="BO54" s="114">
        <v>103</v>
      </c>
      <c r="BP54" s="118">
        <f t="shared" si="12"/>
        <v>1103</v>
      </c>
      <c r="BQ54" s="118">
        <f t="shared" si="9"/>
        <v>1103</v>
      </c>
      <c r="BR54" s="5" t="s">
        <v>3151</v>
      </c>
      <c r="BV54" s="63"/>
    </row>
    <row r="55" spans="1:74" ht="15" hidden="1" customHeight="1" outlineLevel="1">
      <c r="A55" t="s">
        <v>2117</v>
      </c>
      <c r="B55" t="s">
        <v>2496</v>
      </c>
      <c r="C55" s="1">
        <f t="shared" si="13"/>
        <v>5230</v>
      </c>
      <c r="D55" s="5">
        <f>IF(N55&gt;0, RANK(N55,(N55:P55,Q55:AE55)),0)</f>
        <v>1</v>
      </c>
      <c r="E55" s="5">
        <f>IF(O55&gt;0,RANK(O55,(N55:P55,Q55:AE55)),0)</f>
        <v>2</v>
      </c>
      <c r="F55" s="5">
        <f>IF(P55&gt;0,RANK(P55,(N55:P55,Q55:AE55)),0)</f>
        <v>0</v>
      </c>
      <c r="G55" s="129">
        <f t="shared" si="10"/>
        <v>2521</v>
      </c>
      <c r="H55" s="134">
        <f t="shared" si="11"/>
        <v>0.48202676864244742</v>
      </c>
      <c r="I55" s="2"/>
      <c r="J55" s="2">
        <f t="shared" si="14"/>
        <v>0.73804971319311663</v>
      </c>
      <c r="K55" s="2">
        <f t="shared" si="15"/>
        <v>0.25602294455066921</v>
      </c>
      <c r="L55" s="2">
        <f t="shared" si="16"/>
        <v>0</v>
      </c>
      <c r="M55" s="2">
        <f t="shared" si="17"/>
        <v>5.9273422562141631E-3</v>
      </c>
      <c r="N55" s="63">
        <v>3860</v>
      </c>
      <c r="O55" s="63">
        <v>1339</v>
      </c>
      <c r="P55" s="63"/>
      <c r="Q55" s="63">
        <v>24</v>
      </c>
      <c r="R55" s="63"/>
      <c r="S55" s="63"/>
      <c r="T55" s="63"/>
      <c r="U55" s="63"/>
      <c r="V55" s="63"/>
      <c r="W55" s="63">
        <v>7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BA55" s="5">
        <f>IF(Q55&gt;0,RANK(Q55,(N55:P55,Q55:AE55)),0)</f>
        <v>3</v>
      </c>
      <c r="BB55" s="5">
        <f>IF(R55&gt;0,RANK(R55,(N55:P55,Q55:AE55)),0)</f>
        <v>0</v>
      </c>
      <c r="BC55" s="5">
        <f>IF(T55&gt;0,RANK(T55,(N55:P55,Q55:AE55)),0)</f>
        <v>0</v>
      </c>
      <c r="BD55" s="5">
        <f>IF(S55&gt;0,RANK(S55,(N55:P55,Q55:AE55)),0)</f>
        <v>0</v>
      </c>
      <c r="BE55" s="2">
        <f t="shared" si="18"/>
        <v>4.5889101338432124E-3</v>
      </c>
      <c r="BF55" s="2">
        <f t="shared" si="19"/>
        <v>0</v>
      </c>
      <c r="BG55" s="2">
        <f t="shared" si="20"/>
        <v>0</v>
      </c>
      <c r="BH55" s="2">
        <f t="shared" si="21"/>
        <v>0</v>
      </c>
      <c r="BJ55" t="s">
        <v>2117</v>
      </c>
      <c r="BK55" t="s">
        <v>2496</v>
      </c>
      <c r="BL55">
        <v>7</v>
      </c>
      <c r="BN55" s="112">
        <v>1</v>
      </c>
      <c r="BO55" s="114">
        <v>105</v>
      </c>
      <c r="BP55" s="118">
        <f t="shared" si="12"/>
        <v>1105</v>
      </c>
      <c r="BQ55" s="118">
        <f t="shared" si="9"/>
        <v>1105</v>
      </c>
      <c r="BR55" s="5" t="s">
        <v>3151</v>
      </c>
    </row>
    <row r="56" spans="1:74" ht="15" hidden="1" customHeight="1" outlineLevel="1">
      <c r="A56" t="s">
        <v>1626</v>
      </c>
      <c r="B56" t="s">
        <v>2496</v>
      </c>
      <c r="C56" s="1">
        <f t="shared" si="13"/>
        <v>9668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29">
        <f t="shared" si="10"/>
        <v>1572</v>
      </c>
      <c r="H56" s="134">
        <f t="shared" si="11"/>
        <v>0.16259826230864707</v>
      </c>
      <c r="I56" s="2"/>
      <c r="J56" s="2">
        <f t="shared" si="14"/>
        <v>0.41601158460901944</v>
      </c>
      <c r="K56" s="2">
        <f t="shared" si="15"/>
        <v>0.57860984691766648</v>
      </c>
      <c r="L56" s="2">
        <f t="shared" si="16"/>
        <v>0</v>
      </c>
      <c r="M56" s="2">
        <f t="shared" si="17"/>
        <v>5.3785684733140826E-3</v>
      </c>
      <c r="N56" s="63">
        <v>4022</v>
      </c>
      <c r="O56" s="63">
        <v>5594</v>
      </c>
      <c r="P56" s="63"/>
      <c r="Q56" s="63">
        <v>40</v>
      </c>
      <c r="R56" s="63"/>
      <c r="S56" s="63"/>
      <c r="T56" s="63"/>
      <c r="U56" s="63"/>
      <c r="V56" s="63"/>
      <c r="W56" s="63">
        <v>12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BA56" s="5">
        <f>IF(Q56&gt;0,RANK(Q56,(N56:P56,Q56:AE56)),0)</f>
        <v>3</v>
      </c>
      <c r="BB56" s="5">
        <f>IF(R56&gt;0,RANK(R56,(N56:P56,Q56:AE56)),0)</f>
        <v>0</v>
      </c>
      <c r="BC56" s="5">
        <f>IF(T56&gt;0,RANK(T56,(N56:P56,Q56:AE56)),0)</f>
        <v>0</v>
      </c>
      <c r="BD56" s="5">
        <f>IF(S56&gt;0,RANK(S56,(N56:P56,Q56:AE56)),0)</f>
        <v>0</v>
      </c>
      <c r="BE56" s="2">
        <f t="shared" si="18"/>
        <v>4.1373603640877119E-3</v>
      </c>
      <c r="BF56" s="2">
        <f t="shared" si="19"/>
        <v>0</v>
      </c>
      <c r="BG56" s="2">
        <f t="shared" si="20"/>
        <v>0</v>
      </c>
      <c r="BH56" s="2">
        <f t="shared" si="21"/>
        <v>0</v>
      </c>
      <c r="BJ56" t="s">
        <v>1626</v>
      </c>
      <c r="BK56" t="s">
        <v>2496</v>
      </c>
      <c r="BL56">
        <v>7</v>
      </c>
      <c r="BN56" s="112">
        <v>1</v>
      </c>
      <c r="BO56" s="114">
        <v>107</v>
      </c>
      <c r="BP56" s="118">
        <f t="shared" si="12"/>
        <v>1107</v>
      </c>
      <c r="BQ56" s="118">
        <f t="shared" si="9"/>
        <v>1107</v>
      </c>
      <c r="BR56" s="5" t="s">
        <v>3151</v>
      </c>
    </row>
    <row r="57" spans="1:74" ht="15" hidden="1" customHeight="1" outlineLevel="1">
      <c r="A57" t="s">
        <v>2653</v>
      </c>
      <c r="B57" t="s">
        <v>2496</v>
      </c>
      <c r="C57" s="1">
        <f t="shared" si="13"/>
        <v>13841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29">
        <f t="shared" si="10"/>
        <v>2406</v>
      </c>
      <c r="H57" s="134">
        <f t="shared" si="11"/>
        <v>0.17383137056571057</v>
      </c>
      <c r="I57" s="2"/>
      <c r="J57" s="2">
        <f t="shared" si="14"/>
        <v>0.40719601184885484</v>
      </c>
      <c r="K57" s="2">
        <f t="shared" si="15"/>
        <v>0.58102738241456542</v>
      </c>
      <c r="L57" s="2">
        <f t="shared" si="16"/>
        <v>0</v>
      </c>
      <c r="M57" s="2">
        <f t="shared" si="17"/>
        <v>1.1776605736579682E-2</v>
      </c>
      <c r="N57" s="63">
        <v>5636</v>
      </c>
      <c r="O57" s="63">
        <v>8042</v>
      </c>
      <c r="P57" s="63"/>
      <c r="Q57" s="63">
        <v>134</v>
      </c>
      <c r="R57" s="63"/>
      <c r="S57" s="63"/>
      <c r="T57" s="63"/>
      <c r="U57" s="63"/>
      <c r="V57" s="63"/>
      <c r="W57" s="63">
        <v>29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BA57" s="5">
        <f>IF(Q57&gt;0,RANK(Q57,(N57:P57,Q57:AE57)),0)</f>
        <v>3</v>
      </c>
      <c r="BB57" s="5">
        <f>IF(R57&gt;0,RANK(R57,(N57:P57,Q57:AE57)),0)</f>
        <v>0</v>
      </c>
      <c r="BC57" s="5">
        <f>IF(T57&gt;0,RANK(T57,(N57:P57,Q57:AE57)),0)</f>
        <v>0</v>
      </c>
      <c r="BD57" s="5">
        <f>IF(S57&gt;0,RANK(S57,(N57:P57,Q57:AE57)),0)</f>
        <v>0</v>
      </c>
      <c r="BE57" s="2">
        <f t="shared" si="18"/>
        <v>9.6813814030778118E-3</v>
      </c>
      <c r="BF57" s="2">
        <f t="shared" si="19"/>
        <v>0</v>
      </c>
      <c r="BG57" s="2">
        <f t="shared" si="20"/>
        <v>0</v>
      </c>
      <c r="BH57" s="2">
        <f t="shared" si="21"/>
        <v>0</v>
      </c>
      <c r="BJ57" t="s">
        <v>2653</v>
      </c>
      <c r="BK57" t="s">
        <v>2496</v>
      </c>
      <c r="BL57">
        <v>2</v>
      </c>
      <c r="BN57" s="112">
        <v>1</v>
      </c>
      <c r="BO57" s="114">
        <v>109</v>
      </c>
      <c r="BP57" s="118">
        <f t="shared" si="12"/>
        <v>1109</v>
      </c>
      <c r="BQ57" s="118">
        <f t="shared" si="9"/>
        <v>1109</v>
      </c>
      <c r="BR57" s="5" t="s">
        <v>3151</v>
      </c>
    </row>
    <row r="58" spans="1:74" ht="15" hidden="1" customHeight="1" outlineLevel="1">
      <c r="A58" t="s">
        <v>1459</v>
      </c>
      <c r="B58" t="s">
        <v>2496</v>
      </c>
      <c r="C58" s="1">
        <f t="shared" si="13"/>
        <v>10837</v>
      </c>
      <c r="D58" s="5">
        <f>IF(N58&gt;0, RANK(N58,(N58:P58,Q58:AE58)),0)</f>
        <v>2</v>
      </c>
      <c r="E58" s="5">
        <f>IF(O58&gt;0,RANK(O58,(N58:P58,Q58:AE58)),0)</f>
        <v>1</v>
      </c>
      <c r="F58" s="5">
        <f>IF(P58&gt;0,RANK(P58,(N58:P58,Q58:AE58)),0)</f>
        <v>0</v>
      </c>
      <c r="G58" s="129">
        <f t="shared" si="10"/>
        <v>6356</v>
      </c>
      <c r="H58" s="134">
        <f t="shared" si="11"/>
        <v>0.58650918150779741</v>
      </c>
      <c r="I58" s="2"/>
      <c r="J58" s="2">
        <f t="shared" si="14"/>
        <v>0.20328504198578942</v>
      </c>
      <c r="K58" s="2">
        <f t="shared" si="15"/>
        <v>0.78979422349358674</v>
      </c>
      <c r="L58" s="2">
        <f t="shared" si="16"/>
        <v>0</v>
      </c>
      <c r="M58" s="2">
        <f t="shared" si="17"/>
        <v>6.9207345206238058E-3</v>
      </c>
      <c r="N58" s="63">
        <v>2203</v>
      </c>
      <c r="O58" s="63">
        <v>8559</v>
      </c>
      <c r="P58" s="63"/>
      <c r="Q58" s="63">
        <v>61</v>
      </c>
      <c r="R58" s="63"/>
      <c r="S58" s="63"/>
      <c r="T58" s="63"/>
      <c r="U58" s="63"/>
      <c r="V58" s="63"/>
      <c r="W58" s="63">
        <v>14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BA58" s="5">
        <f>IF(Q58&gt;0,RANK(Q58,(N58:P58,Q58:AE58)),0)</f>
        <v>3</v>
      </c>
      <c r="BB58" s="5">
        <f>IF(R58&gt;0,RANK(R58,(N58:P58,Q58:AE58)),0)</f>
        <v>0</v>
      </c>
      <c r="BC58" s="5">
        <f>IF(T58&gt;0,RANK(T58,(N58:P58,Q58:AE58)),0)</f>
        <v>0</v>
      </c>
      <c r="BD58" s="5">
        <f>IF(S58&gt;0,RANK(S58,(N58:P58,Q58:AE58)),0)</f>
        <v>0</v>
      </c>
      <c r="BE58" s="2">
        <f t="shared" si="18"/>
        <v>5.628864076774015E-3</v>
      </c>
      <c r="BF58" s="2">
        <f t="shared" si="19"/>
        <v>0</v>
      </c>
      <c r="BG58" s="2">
        <f t="shared" si="20"/>
        <v>0</v>
      </c>
      <c r="BH58" s="2">
        <f t="shared" si="21"/>
        <v>0</v>
      </c>
      <c r="BJ58" t="s">
        <v>1459</v>
      </c>
      <c r="BK58" t="s">
        <v>2496</v>
      </c>
      <c r="BL58">
        <v>3</v>
      </c>
      <c r="BN58" s="112">
        <v>1</v>
      </c>
      <c r="BO58" s="114">
        <v>111</v>
      </c>
      <c r="BP58" s="118">
        <f t="shared" si="12"/>
        <v>1111</v>
      </c>
      <c r="BQ58" s="118">
        <f t="shared" si="9"/>
        <v>1111</v>
      </c>
      <c r="BR58" s="5" t="s">
        <v>3151</v>
      </c>
    </row>
    <row r="59" spans="1:74" ht="15" hidden="1" customHeight="1" outlineLevel="1">
      <c r="A59" t="s">
        <v>1819</v>
      </c>
      <c r="B59" t="s">
        <v>2496</v>
      </c>
      <c r="C59" s="1">
        <f t="shared" si="13"/>
        <v>21329</v>
      </c>
      <c r="D59" s="5">
        <f>IF(N59&gt;0, RANK(N59,(N59:P59,Q59:AE59)),0)</f>
        <v>1</v>
      </c>
      <c r="E59" s="5">
        <f>IF(O59&gt;0,RANK(O59,(N59:P59,Q59:AE59)),0)</f>
        <v>2</v>
      </c>
      <c r="F59" s="5">
        <f>IF(P59&gt;0,RANK(P59,(N59:P59,Q59:AE59)),0)</f>
        <v>0</v>
      </c>
      <c r="G59" s="129">
        <f t="shared" si="10"/>
        <v>1364</v>
      </c>
      <c r="H59" s="134">
        <f t="shared" si="11"/>
        <v>6.3950489943269725E-2</v>
      </c>
      <c r="I59" s="2"/>
      <c r="J59" s="2">
        <f t="shared" si="14"/>
        <v>0.52641942894650473</v>
      </c>
      <c r="K59" s="2">
        <f t="shared" si="15"/>
        <v>0.46246893900323505</v>
      </c>
      <c r="L59" s="2">
        <f t="shared" si="16"/>
        <v>0</v>
      </c>
      <c r="M59" s="2">
        <f t="shared" si="17"/>
        <v>1.1111632050260223E-2</v>
      </c>
      <c r="N59" s="63">
        <v>11228</v>
      </c>
      <c r="O59" s="63">
        <v>9864</v>
      </c>
      <c r="P59" s="63"/>
      <c r="Q59" s="63">
        <v>198</v>
      </c>
      <c r="R59" s="63"/>
      <c r="S59" s="63"/>
      <c r="T59" s="63"/>
      <c r="U59" s="63"/>
      <c r="V59" s="63"/>
      <c r="W59" s="63">
        <v>39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BA59" s="5">
        <f>IF(Q59&gt;0,RANK(Q59,(N59:P59,Q59:AE59)),0)</f>
        <v>3</v>
      </c>
      <c r="BB59" s="5">
        <f>IF(R59&gt;0,RANK(R59,(N59:P59,Q59:AE59)),0)</f>
        <v>0</v>
      </c>
      <c r="BC59" s="5">
        <f>IF(T59&gt;0,RANK(T59,(N59:P59,Q59:AE59)),0)</f>
        <v>0</v>
      </c>
      <c r="BD59" s="5">
        <f>IF(S59&gt;0,RANK(S59,(N59:P59,Q59:AE59)),0)</f>
        <v>0</v>
      </c>
      <c r="BE59" s="2">
        <f t="shared" si="18"/>
        <v>9.283135636926251E-3</v>
      </c>
      <c r="BF59" s="2">
        <f t="shared" si="19"/>
        <v>0</v>
      </c>
      <c r="BG59" s="2">
        <f t="shared" si="20"/>
        <v>0</v>
      </c>
      <c r="BH59" s="2">
        <f t="shared" si="21"/>
        <v>0</v>
      </c>
      <c r="BJ59" t="s">
        <v>1819</v>
      </c>
      <c r="BK59" t="s">
        <v>2496</v>
      </c>
      <c r="BL59">
        <v>3</v>
      </c>
      <c r="BN59" s="112">
        <v>1</v>
      </c>
      <c r="BO59" s="114">
        <v>113</v>
      </c>
      <c r="BP59" s="118">
        <f t="shared" si="12"/>
        <v>1113</v>
      </c>
      <c r="BQ59" s="118">
        <f t="shared" si="9"/>
        <v>1113</v>
      </c>
      <c r="BR59" s="5" t="s">
        <v>3151</v>
      </c>
    </row>
    <row r="60" spans="1:74" ht="15" hidden="1" customHeight="1" outlineLevel="1">
      <c r="A60" t="s">
        <v>933</v>
      </c>
      <c r="B60" t="s">
        <v>2496</v>
      </c>
      <c r="C60" s="1">
        <f t="shared" si="13"/>
        <v>44441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29">
        <f>IF(C60&gt;0,MAX(N60:P60)-LARGE(N60:P60,2),0)</f>
        <v>28422</v>
      </c>
      <c r="H60" s="134">
        <f>IF(C60&gt;0,G60/C60,0)</f>
        <v>0.63954456470376453</v>
      </c>
      <c r="I60" s="2"/>
      <c r="J60" s="2">
        <f t="shared" ref="J60:L61" si="22">IF($C60=0,"-",N60/$C60)</f>
        <v>0.1742535046466101</v>
      </c>
      <c r="K60" s="2">
        <f t="shared" si="22"/>
        <v>0.81379806935037469</v>
      </c>
      <c r="L60" s="2">
        <f t="shared" si="22"/>
        <v>0</v>
      </c>
      <c r="M60" s="2">
        <f>IF(C60=0,"-",(1-J60-K60-L60))</f>
        <v>1.1948426003015267E-2</v>
      </c>
      <c r="N60" s="63">
        <v>7744</v>
      </c>
      <c r="O60" s="63">
        <v>36166</v>
      </c>
      <c r="P60" s="63"/>
      <c r="Q60" s="63">
        <v>446</v>
      </c>
      <c r="R60" s="63"/>
      <c r="S60" s="63"/>
      <c r="T60" s="63"/>
      <c r="U60" s="63"/>
      <c r="V60" s="63"/>
      <c r="W60" s="63">
        <v>85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BA60" s="5">
        <f>IF(Q60&gt;0,RANK(Q60,(N60:P60,Q60:AE60)),0)</f>
        <v>3</v>
      </c>
      <c r="BB60" s="5">
        <f>IF(R60&gt;0,RANK(R60,(N60:P60,Q60:AE60)),0)</f>
        <v>0</v>
      </c>
      <c r="BC60" s="5">
        <f>IF(T60&gt;0,RANK(T60,(N60:P60,Q60:AE60)),0)</f>
        <v>0</v>
      </c>
      <c r="BD60" s="5">
        <f>IF(S60&gt;0,RANK(S60,(N60:P60,Q60:AE60)),0)</f>
        <v>0</v>
      </c>
      <c r="BE60" s="2">
        <f>IF($C60=0,"-",Q60/$C60)</f>
        <v>1.003577777277739E-2</v>
      </c>
      <c r="BF60" s="2">
        <f>IF($C60=0,"-",R60/$C60)</f>
        <v>0</v>
      </c>
      <c r="BG60" s="2">
        <f>IF($C60=0,"-",T60/$C60)</f>
        <v>0</v>
      </c>
      <c r="BH60" s="2">
        <f>IF($C60=0,"-",S60/$C60)</f>
        <v>0</v>
      </c>
      <c r="BJ60" t="s">
        <v>933</v>
      </c>
      <c r="BK60" t="s">
        <v>2496</v>
      </c>
      <c r="BL60">
        <v>3</v>
      </c>
      <c r="BN60" s="112">
        <v>1</v>
      </c>
      <c r="BO60" s="114">
        <v>115</v>
      </c>
      <c r="BP60" s="118">
        <f>1000*BN60+BO60</f>
        <v>1115</v>
      </c>
      <c r="BQ60" s="118">
        <f t="shared" si="9"/>
        <v>1115</v>
      </c>
      <c r="BR60" s="5" t="s">
        <v>3151</v>
      </c>
      <c r="BV60" s="63"/>
    </row>
    <row r="61" spans="1:74" ht="15" hidden="1" customHeight="1" outlineLevel="1">
      <c r="A61" t="s">
        <v>23</v>
      </c>
      <c r="B61" t="s">
        <v>2496</v>
      </c>
      <c r="C61" s="1">
        <f t="shared" si="13"/>
        <v>114950</v>
      </c>
      <c r="D61" s="5">
        <f>IF(N61&gt;0, RANK(N61,(N61:P61,Q61:AE61)),0)</f>
        <v>2</v>
      </c>
      <c r="E61" s="5">
        <f>IF(O61&gt;0,RANK(O61,(N61:P61,Q61:AE61)),0)</f>
        <v>1</v>
      </c>
      <c r="F61" s="5">
        <f>IF(P61&gt;0,RANK(P61,(N61:P61,Q61:AE61)),0)</f>
        <v>0</v>
      </c>
      <c r="G61" s="129">
        <f>IF(C61&gt;0,MAX(N61:P61)-LARGE(N61:P61,2),0)</f>
        <v>46432</v>
      </c>
      <c r="H61" s="134">
        <f>IF(C61&gt;0,G61/C61,0)</f>
        <v>0.40393214441061331</v>
      </c>
      <c r="I61" s="2"/>
      <c r="J61" s="2">
        <f t="shared" si="22"/>
        <v>0.28941278816876903</v>
      </c>
      <c r="K61" s="2">
        <f t="shared" si="22"/>
        <v>0.69334493257938234</v>
      </c>
      <c r="L61" s="2">
        <f t="shared" si="22"/>
        <v>0</v>
      </c>
      <c r="M61" s="2">
        <f>IF(C61=0,"-",(1-J61-K61-L61))</f>
        <v>1.7242279251848625E-2</v>
      </c>
      <c r="N61" s="63">
        <v>33268</v>
      </c>
      <c r="O61" s="63">
        <v>79700</v>
      </c>
      <c r="P61" s="63"/>
      <c r="Q61" s="63">
        <v>1462</v>
      </c>
      <c r="R61" s="63"/>
      <c r="S61" s="63"/>
      <c r="T61" s="63"/>
      <c r="U61" s="63"/>
      <c r="V61" s="63"/>
      <c r="W61" s="63">
        <v>520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3"/>
      <c r="AX61" s="63"/>
      <c r="AY61" s="63"/>
      <c r="BA61" s="5">
        <f>IF(Q61&gt;0,RANK(Q61,(N61:P61,Q61:AE61)),0)</f>
        <v>3</v>
      </c>
      <c r="BB61" s="5">
        <f>IF(R61&gt;0,RANK(R61,(N61:P61,Q61:AE61)),0)</f>
        <v>0</v>
      </c>
      <c r="BC61" s="5">
        <f>IF(T61&gt;0,RANK(T61,(N61:P61,Q61:AE61)),0)</f>
        <v>0</v>
      </c>
      <c r="BD61" s="5">
        <f>IF(S61&gt;0,RANK(S61,(N61:P61,Q61:AE61)),0)</f>
        <v>0</v>
      </c>
      <c r="BE61" s="2">
        <f>IF($C61=0,"-",Q61/$C61)</f>
        <v>1.2718573292735973E-2</v>
      </c>
      <c r="BF61" s="2">
        <f>IF($C61=0,"-",R61/$C61)</f>
        <v>0</v>
      </c>
      <c r="BG61" s="2">
        <f>IF($C61=0,"-",T61/$C61)</f>
        <v>0</v>
      </c>
      <c r="BH61" s="2">
        <f>IF($C61=0,"-",S61/$C61)</f>
        <v>0</v>
      </c>
      <c r="BJ61" t="s">
        <v>23</v>
      </c>
      <c r="BK61" t="s">
        <v>2496</v>
      </c>
      <c r="BL61">
        <v>6</v>
      </c>
      <c r="BN61" s="112">
        <v>1</v>
      </c>
      <c r="BO61" s="114">
        <v>117</v>
      </c>
      <c r="BP61" s="118">
        <f>1000*BN61+BO61</f>
        <v>1117</v>
      </c>
      <c r="BQ61" s="118">
        <f t="shared" si="9"/>
        <v>1117</v>
      </c>
      <c r="BR61" s="5" t="s">
        <v>3151</v>
      </c>
    </row>
    <row r="62" spans="1:74" ht="15" hidden="1" customHeight="1" outlineLevel="1">
      <c r="A62" t="s">
        <v>3107</v>
      </c>
      <c r="B62" t="s">
        <v>2496</v>
      </c>
      <c r="C62" s="1">
        <f t="shared" si="13"/>
        <v>6291</v>
      </c>
      <c r="D62" s="5">
        <f>IF(N62&gt;0, RANK(N62,(N62:P62,Q62:AE62)),0)</f>
        <v>1</v>
      </c>
      <c r="E62" s="5">
        <f>IF(O62&gt;0,RANK(O62,(N62:P62,Q62:AE62)),0)</f>
        <v>2</v>
      </c>
      <c r="F62" s="5">
        <f>IF(P62&gt;0,RANK(P62,(N62:P62,Q62:AE62)),0)</f>
        <v>0</v>
      </c>
      <c r="G62" s="129">
        <f t="shared" si="10"/>
        <v>3050</v>
      </c>
      <c r="H62" s="134">
        <f t="shared" si="11"/>
        <v>0.48481958353202986</v>
      </c>
      <c r="I62" s="2"/>
      <c r="J62" s="2">
        <f t="shared" si="14"/>
        <v>0.7388332538547131</v>
      </c>
      <c r="K62" s="2">
        <f t="shared" si="15"/>
        <v>0.25401367032268318</v>
      </c>
      <c r="L62" s="2">
        <f t="shared" si="16"/>
        <v>0</v>
      </c>
      <c r="M62" s="2">
        <f t="shared" si="17"/>
        <v>7.1530758226037161E-3</v>
      </c>
      <c r="N62" s="63">
        <v>4648</v>
      </c>
      <c r="O62" s="63">
        <v>1598</v>
      </c>
      <c r="P62" s="63"/>
      <c r="Q62" s="63">
        <v>37</v>
      </c>
      <c r="R62" s="63"/>
      <c r="S62" s="63"/>
      <c r="T62" s="63"/>
      <c r="U62" s="63"/>
      <c r="V62" s="63"/>
      <c r="W62" s="63">
        <v>8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3"/>
      <c r="AX62" s="63"/>
      <c r="AY62" s="63"/>
      <c r="BA62" s="5">
        <f>IF(Q62&gt;0,RANK(Q62,(N62:P62,Q62:AE62)),0)</f>
        <v>3</v>
      </c>
      <c r="BB62" s="5">
        <f>IF(R62&gt;0,RANK(R62,(N62:P62,Q62:AE62)),0)</f>
        <v>0</v>
      </c>
      <c r="BC62" s="5">
        <f>IF(T62&gt;0,RANK(T62,(N62:P62,Q62:AE62)),0)</f>
        <v>0</v>
      </c>
      <c r="BD62" s="5">
        <f>IF(S62&gt;0,RANK(S62,(N62:P62,Q62:AE62)),0)</f>
        <v>0</v>
      </c>
      <c r="BE62" s="2">
        <f t="shared" si="18"/>
        <v>5.8814178985852807E-3</v>
      </c>
      <c r="BF62" s="2">
        <f t="shared" si="19"/>
        <v>0</v>
      </c>
      <c r="BG62" s="2">
        <f t="shared" si="20"/>
        <v>0</v>
      </c>
      <c r="BH62" s="2">
        <f t="shared" si="21"/>
        <v>0</v>
      </c>
      <c r="BJ62" t="s">
        <v>3107</v>
      </c>
      <c r="BK62" t="s">
        <v>2496</v>
      </c>
      <c r="BL62">
        <v>7</v>
      </c>
      <c r="BN62" s="112">
        <v>1</v>
      </c>
      <c r="BO62" s="114">
        <v>119</v>
      </c>
      <c r="BP62" s="118">
        <f t="shared" si="12"/>
        <v>1119</v>
      </c>
      <c r="BQ62" s="118">
        <f t="shared" si="9"/>
        <v>1119</v>
      </c>
      <c r="BR62" s="5" t="s">
        <v>3151</v>
      </c>
    </row>
    <row r="63" spans="1:74" ht="15" hidden="1" customHeight="1" outlineLevel="1">
      <c r="A63" t="s">
        <v>2466</v>
      </c>
      <c r="B63" t="s">
        <v>2496</v>
      </c>
      <c r="C63" s="1">
        <f t="shared" si="13"/>
        <v>35663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29">
        <f t="shared" si="10"/>
        <v>9097</v>
      </c>
      <c r="H63" s="134">
        <f t="shared" si="11"/>
        <v>0.25508229818018674</v>
      </c>
      <c r="I63" s="2"/>
      <c r="J63" s="2">
        <f t="shared" si="14"/>
        <v>0.36839301236575722</v>
      </c>
      <c r="K63" s="2">
        <f t="shared" si="15"/>
        <v>0.62347531054594396</v>
      </c>
      <c r="L63" s="2">
        <f t="shared" si="16"/>
        <v>0</v>
      </c>
      <c r="M63" s="2">
        <f t="shared" si="17"/>
        <v>8.131677088298761E-3</v>
      </c>
      <c r="N63" s="63">
        <v>13138</v>
      </c>
      <c r="O63" s="63">
        <v>22235</v>
      </c>
      <c r="P63" s="63"/>
      <c r="Q63" s="63">
        <v>247</v>
      </c>
      <c r="R63" s="63"/>
      <c r="S63" s="63"/>
      <c r="T63" s="63"/>
      <c r="U63" s="63"/>
      <c r="V63" s="63"/>
      <c r="W63" s="63">
        <v>43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/>
      <c r="AV63" s="63"/>
      <c r="AW63" s="63"/>
      <c r="AX63" s="63"/>
      <c r="AY63" s="63"/>
      <c r="BA63" s="5">
        <f>IF(Q63&gt;0,RANK(Q63,(N63:P63,Q63:AE63)),0)</f>
        <v>3</v>
      </c>
      <c r="BB63" s="5">
        <f>IF(R63&gt;0,RANK(R63,(N63:P63,Q63:AE63)),0)</f>
        <v>0</v>
      </c>
      <c r="BC63" s="5">
        <f>IF(T63&gt;0,RANK(T63,(N63:P63,Q63:AE63)),0)</f>
        <v>0</v>
      </c>
      <c r="BD63" s="5">
        <f>IF(S63&gt;0,RANK(S63,(N63:P63,Q63:AE63)),0)</f>
        <v>0</v>
      </c>
      <c r="BE63" s="2">
        <f t="shared" si="18"/>
        <v>6.9259456579648373E-3</v>
      </c>
      <c r="BF63" s="2">
        <f t="shared" si="19"/>
        <v>0</v>
      </c>
      <c r="BG63" s="2">
        <f t="shared" si="20"/>
        <v>0</v>
      </c>
      <c r="BH63" s="2">
        <f t="shared" si="21"/>
        <v>0</v>
      </c>
      <c r="BJ63" t="s">
        <v>2466</v>
      </c>
      <c r="BK63" t="s">
        <v>2496</v>
      </c>
      <c r="BL63">
        <v>3</v>
      </c>
      <c r="BN63" s="112">
        <v>1</v>
      </c>
      <c r="BO63" s="114">
        <v>121</v>
      </c>
      <c r="BP63" s="118">
        <f t="shared" si="12"/>
        <v>1121</v>
      </c>
      <c r="BQ63" s="118">
        <f t="shared" si="9"/>
        <v>1121</v>
      </c>
      <c r="BR63" s="5" t="s">
        <v>3151</v>
      </c>
    </row>
    <row r="64" spans="1:74" ht="15" hidden="1" customHeight="1" outlineLevel="1">
      <c r="A64" t="s">
        <v>2864</v>
      </c>
      <c r="B64" t="s">
        <v>2496</v>
      </c>
      <c r="C64" s="1">
        <f t="shared" si="13"/>
        <v>20991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29">
        <f t="shared" si="10"/>
        <v>9104</v>
      </c>
      <c r="H64" s="134">
        <f t="shared" si="11"/>
        <v>0.43370968510313945</v>
      </c>
      <c r="I64" s="2"/>
      <c r="J64" s="2">
        <f t="shared" si="14"/>
        <v>0.27911962269544088</v>
      </c>
      <c r="K64" s="2">
        <f t="shared" si="15"/>
        <v>0.71282930779858034</v>
      </c>
      <c r="L64" s="2">
        <f t="shared" si="16"/>
        <v>0</v>
      </c>
      <c r="M64" s="2">
        <f t="shared" si="17"/>
        <v>8.0510695059787807E-3</v>
      </c>
      <c r="N64" s="63">
        <v>5859</v>
      </c>
      <c r="O64" s="63">
        <v>14963</v>
      </c>
      <c r="P64" s="63"/>
      <c r="Q64" s="63">
        <v>130</v>
      </c>
      <c r="R64" s="63"/>
      <c r="S64" s="63"/>
      <c r="T64" s="63"/>
      <c r="U64" s="63"/>
      <c r="V64" s="63"/>
      <c r="W64" s="63">
        <v>39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BA64" s="5">
        <f>IF(Q64&gt;0,RANK(Q64,(N64:P64,Q64:AE64)),0)</f>
        <v>3</v>
      </c>
      <c r="BB64" s="5">
        <f>IF(R64&gt;0,RANK(R64,(N64:P64,Q64:AE64)),0)</f>
        <v>0</v>
      </c>
      <c r="BC64" s="5">
        <f>IF(T64&gt;0,RANK(T64,(N64:P64,Q64:AE64)),0)</f>
        <v>0</v>
      </c>
      <c r="BD64" s="5">
        <f>IF(S64&gt;0,RANK(S64,(N64:P64,Q64:AE64)),0)</f>
        <v>0</v>
      </c>
      <c r="BE64" s="2">
        <f t="shared" si="18"/>
        <v>6.1931303892144253E-3</v>
      </c>
      <c r="BF64" s="2">
        <f t="shared" si="19"/>
        <v>0</v>
      </c>
      <c r="BG64" s="2">
        <f t="shared" si="20"/>
        <v>0</v>
      </c>
      <c r="BH64" s="2">
        <f t="shared" si="21"/>
        <v>0</v>
      </c>
      <c r="BJ64" t="s">
        <v>2864</v>
      </c>
      <c r="BK64" t="s">
        <v>2496</v>
      </c>
      <c r="BL64">
        <v>3</v>
      </c>
      <c r="BN64" s="112">
        <v>1</v>
      </c>
      <c r="BO64" s="114">
        <v>123</v>
      </c>
      <c r="BP64" s="118">
        <f t="shared" si="12"/>
        <v>1123</v>
      </c>
      <c r="BQ64" s="118">
        <f t="shared" si="9"/>
        <v>1123</v>
      </c>
      <c r="BR64" s="5" t="s">
        <v>3151</v>
      </c>
    </row>
    <row r="65" spans="1:70" ht="15" hidden="1" customHeight="1" outlineLevel="1">
      <c r="A65" t="s">
        <v>3192</v>
      </c>
      <c r="B65" t="s">
        <v>2496</v>
      </c>
      <c r="C65" s="1">
        <f t="shared" si="13"/>
        <v>90172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29">
        <f t="shared" si="10"/>
        <v>13352</v>
      </c>
      <c r="H65" s="134">
        <f t="shared" si="11"/>
        <v>0.14807257241715832</v>
      </c>
      <c r="I65" s="2"/>
      <c r="J65" s="2">
        <f t="shared" si="14"/>
        <v>0.41881071729583463</v>
      </c>
      <c r="K65" s="2">
        <f t="shared" si="15"/>
        <v>0.56688328971299295</v>
      </c>
      <c r="L65" s="2">
        <f t="shared" si="16"/>
        <v>0</v>
      </c>
      <c r="M65" s="2">
        <f t="shared" si="17"/>
        <v>1.4305992991172412E-2</v>
      </c>
      <c r="N65" s="63">
        <v>37765</v>
      </c>
      <c r="O65" s="63">
        <v>51117</v>
      </c>
      <c r="P65" s="63"/>
      <c r="Q65" s="63">
        <v>927</v>
      </c>
      <c r="R65" s="63"/>
      <c r="S65" s="63"/>
      <c r="T65" s="63"/>
      <c r="U65" s="63"/>
      <c r="V65" s="63"/>
      <c r="W65" s="63">
        <v>363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/>
      <c r="AV65" s="63"/>
      <c r="AW65" s="63"/>
      <c r="AX65" s="63"/>
      <c r="AY65" s="63"/>
      <c r="BA65" s="5">
        <f>IF(Q65&gt;0,RANK(Q65,(N65:P65,Q65:AE65)),0)</f>
        <v>3</v>
      </c>
      <c r="BB65" s="5">
        <f>IF(R65&gt;0,RANK(R65,(N65:P65,Q65:AE65)),0)</f>
        <v>0</v>
      </c>
      <c r="BC65" s="5">
        <f>IF(T65&gt;0,RANK(T65,(N65:P65,Q65:AE65)),0)</f>
        <v>0</v>
      </c>
      <c r="BD65" s="5">
        <f>IF(S65&gt;0,RANK(S65,(N65:P65,Q65:AE65)),0)</f>
        <v>0</v>
      </c>
      <c r="BE65" s="2">
        <f t="shared" si="18"/>
        <v>1.028035310295879E-2</v>
      </c>
      <c r="BF65" s="2">
        <f t="shared" si="19"/>
        <v>0</v>
      </c>
      <c r="BG65" s="2">
        <f t="shared" si="20"/>
        <v>0</v>
      </c>
      <c r="BH65" s="2">
        <f t="shared" si="21"/>
        <v>0</v>
      </c>
      <c r="BJ65" t="s">
        <v>3192</v>
      </c>
      <c r="BK65" t="s">
        <v>2496</v>
      </c>
      <c r="BN65" s="112">
        <v>1</v>
      </c>
      <c r="BO65" s="114">
        <v>125</v>
      </c>
      <c r="BP65" s="118">
        <f t="shared" si="12"/>
        <v>1125</v>
      </c>
      <c r="BQ65" s="118">
        <f t="shared" si="9"/>
        <v>1125</v>
      </c>
      <c r="BR65" s="5" t="s">
        <v>3151</v>
      </c>
    </row>
    <row r="66" spans="1:70" ht="15" hidden="1" customHeight="1" outlineLevel="1">
      <c r="A66" t="s">
        <v>1375</v>
      </c>
      <c r="B66" t="s">
        <v>2496</v>
      </c>
      <c r="C66" s="1">
        <f t="shared" si="13"/>
        <v>31170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29">
        <f t="shared" si="10"/>
        <v>21168</v>
      </c>
      <c r="H66" s="134">
        <f t="shared" si="11"/>
        <v>0.67911453320500481</v>
      </c>
      <c r="I66" s="2"/>
      <c r="J66" s="2">
        <f t="shared" si="14"/>
        <v>0.15508501764517163</v>
      </c>
      <c r="K66" s="2">
        <f t="shared" si="15"/>
        <v>0.8341995508501765</v>
      </c>
      <c r="L66" s="2">
        <f t="shared" si="16"/>
        <v>0</v>
      </c>
      <c r="M66" s="2">
        <f t="shared" si="17"/>
        <v>1.0715431504651818E-2</v>
      </c>
      <c r="N66" s="63">
        <v>4834</v>
      </c>
      <c r="O66" s="63">
        <v>26002</v>
      </c>
      <c r="P66" s="63"/>
      <c r="Q66" s="63">
        <v>277</v>
      </c>
      <c r="R66" s="63"/>
      <c r="S66" s="63"/>
      <c r="T66" s="63"/>
      <c r="U66" s="63"/>
      <c r="V66" s="63"/>
      <c r="W66" s="63">
        <v>57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/>
      <c r="AV66" s="63"/>
      <c r="AW66" s="63"/>
      <c r="AX66" s="63"/>
      <c r="AY66" s="63"/>
      <c r="BA66" s="5">
        <f>IF(Q66&gt;0,RANK(Q66,(N66:P66,Q66:AE66)),0)</f>
        <v>3</v>
      </c>
      <c r="BB66" s="5">
        <f>IF(R66&gt;0,RANK(R66,(N66:P66,Q66:AE66)),0)</f>
        <v>0</v>
      </c>
      <c r="BC66" s="5">
        <f>IF(T66&gt;0,RANK(T66,(N66:P66,Q66:AE66)),0)</f>
        <v>0</v>
      </c>
      <c r="BD66" s="5">
        <f>IF(S66&gt;0,RANK(S66,(N66:P66,Q66:AE66)),0)</f>
        <v>0</v>
      </c>
      <c r="BE66" s="2">
        <f t="shared" si="18"/>
        <v>8.8867500802053256E-3</v>
      </c>
      <c r="BF66" s="2">
        <f t="shared" si="19"/>
        <v>0</v>
      </c>
      <c r="BG66" s="2">
        <f t="shared" si="20"/>
        <v>0</v>
      </c>
      <c r="BH66" s="2">
        <f t="shared" si="21"/>
        <v>0</v>
      </c>
      <c r="BJ66" t="s">
        <v>1375</v>
      </c>
      <c r="BK66" t="s">
        <v>2496</v>
      </c>
      <c r="BL66">
        <v>4</v>
      </c>
      <c r="BN66" s="112">
        <v>1</v>
      </c>
      <c r="BO66" s="114">
        <v>127</v>
      </c>
      <c r="BP66" s="118">
        <f t="shared" si="12"/>
        <v>1127</v>
      </c>
      <c r="BQ66" s="118">
        <f t="shared" si="9"/>
        <v>1127</v>
      </c>
      <c r="BR66" s="5" t="s">
        <v>3151</v>
      </c>
    </row>
    <row r="67" spans="1:70" ht="15" hidden="1" customHeight="1" outlineLevel="1">
      <c r="A67" t="s">
        <v>691</v>
      </c>
      <c r="B67" t="s">
        <v>2496</v>
      </c>
      <c r="C67" s="1">
        <f t="shared" si="13"/>
        <v>8876</v>
      </c>
      <c r="D67" s="5">
        <f>IF(N67&gt;0, RANK(N67,(N67:P67,Q67:AE67)),0)</f>
        <v>2</v>
      </c>
      <c r="E67" s="5">
        <f>IF(O67&gt;0,RANK(O67,(N67:P67,Q67:AE67)),0)</f>
        <v>1</v>
      </c>
      <c r="F67" s="5">
        <f>IF(P67&gt;0,RANK(P67,(N67:P67,Q67:AE67)),0)</f>
        <v>0</v>
      </c>
      <c r="G67" s="129">
        <f t="shared" si="10"/>
        <v>4306</v>
      </c>
      <c r="H67" s="134">
        <f t="shared" si="11"/>
        <v>0.48512843623253715</v>
      </c>
      <c r="I67" s="2"/>
      <c r="J67" s="2">
        <f t="shared" si="14"/>
        <v>0.25439387111311401</v>
      </c>
      <c r="K67" s="2">
        <f t="shared" si="15"/>
        <v>0.73952230734565116</v>
      </c>
      <c r="L67" s="2">
        <f t="shared" si="16"/>
        <v>0</v>
      </c>
      <c r="M67" s="2">
        <f>IF(C67=0,"-",(1-J67-K67-L67))</f>
        <v>6.0838215412348795E-3</v>
      </c>
      <c r="N67" s="63">
        <v>2258</v>
      </c>
      <c r="O67" s="63">
        <v>6564</v>
      </c>
      <c r="P67" s="63"/>
      <c r="Q67" s="63">
        <v>45</v>
      </c>
      <c r="R67" s="63"/>
      <c r="S67" s="63"/>
      <c r="T67" s="63"/>
      <c r="U67" s="63"/>
      <c r="V67" s="63"/>
      <c r="W67" s="63">
        <v>9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/>
      <c r="AV67" s="63"/>
      <c r="AW67" s="63"/>
      <c r="AX67" s="63"/>
      <c r="AY67" s="63"/>
      <c r="BA67" s="5">
        <f>IF(Q67&gt;0,RANK(Q67,(N67:P67,Q67:AE67)),0)</f>
        <v>3</v>
      </c>
      <c r="BB67" s="5">
        <f>IF(R67&gt;0,RANK(R67,(N67:P67,Q67:AE67)),0)</f>
        <v>0</v>
      </c>
      <c r="BC67" s="5">
        <f>IF(T67&gt;0,RANK(T67,(N67:P67,Q67:AE67)),0)</f>
        <v>0</v>
      </c>
      <c r="BD67" s="5">
        <f>IF(S67&gt;0,RANK(S67,(N67:P67,Q67:AE67)),0)</f>
        <v>0</v>
      </c>
      <c r="BE67" s="2">
        <f t="shared" si="18"/>
        <v>5.0698512843623256E-3</v>
      </c>
      <c r="BF67" s="2">
        <f t="shared" si="19"/>
        <v>0</v>
      </c>
      <c r="BG67" s="2">
        <f t="shared" si="20"/>
        <v>0</v>
      </c>
      <c r="BH67" s="2">
        <f t="shared" si="21"/>
        <v>0</v>
      </c>
      <c r="BJ67" t="s">
        <v>691</v>
      </c>
      <c r="BK67" t="s">
        <v>2496</v>
      </c>
      <c r="BL67">
        <v>1</v>
      </c>
      <c r="BN67" s="112">
        <v>1</v>
      </c>
      <c r="BO67" s="114">
        <v>129</v>
      </c>
      <c r="BP67" s="118">
        <f t="shared" si="12"/>
        <v>1129</v>
      </c>
      <c r="BQ67" s="118">
        <f t="shared" ref="BQ67:BQ130" si="23">BP67</f>
        <v>1129</v>
      </c>
      <c r="BR67" s="5" t="s">
        <v>3151</v>
      </c>
    </row>
    <row r="68" spans="1:70" ht="15" hidden="1" customHeight="1" outlineLevel="1">
      <c r="A68" t="s">
        <v>978</v>
      </c>
      <c r="B68" t="s">
        <v>2496</v>
      </c>
      <c r="C68" s="1">
        <f t="shared" si="13"/>
        <v>5903</v>
      </c>
      <c r="D68" s="5">
        <f>IF(N68&gt;0, RANK(N68,(N68:P68,Q68:AE68)),0)</f>
        <v>1</v>
      </c>
      <c r="E68" s="5">
        <f>IF(O68&gt;0,RANK(O68,(N68:P68,Q68:AE68)),0)</f>
        <v>2</v>
      </c>
      <c r="F68" s="5">
        <f>IF(P68&gt;0,RANK(P68,(N68:P68,Q68:AE68)),0)</f>
        <v>0</v>
      </c>
      <c r="G68" s="129">
        <f>IF(C68&gt;0,MAX(N68:P68)-LARGE(N68:P68,2),0)</f>
        <v>2215</v>
      </c>
      <c r="H68" s="134">
        <f>IF(C68&gt;0,G68/C68,0)</f>
        <v>0.37523293240725053</v>
      </c>
      <c r="I68" s="2"/>
      <c r="J68" s="2">
        <f t="shared" si="14"/>
        <v>0.68575300694562091</v>
      </c>
      <c r="K68" s="2">
        <f t="shared" si="15"/>
        <v>0.31052007453837033</v>
      </c>
      <c r="L68" s="2">
        <f t="shared" si="16"/>
        <v>0</v>
      </c>
      <c r="M68" s="2">
        <f>IF(C68=0,"-",(1-J68-K68-L68))</f>
        <v>3.7269185160087592E-3</v>
      </c>
      <c r="N68" s="63">
        <v>4048</v>
      </c>
      <c r="O68" s="63">
        <v>1833</v>
      </c>
      <c r="P68" s="63"/>
      <c r="Q68" s="63">
        <v>17</v>
      </c>
      <c r="R68" s="63"/>
      <c r="S68" s="63"/>
      <c r="T68" s="63"/>
      <c r="U68" s="63"/>
      <c r="V68" s="63"/>
      <c r="W68" s="63">
        <v>5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/>
      <c r="AV68" s="63"/>
      <c r="AW68" s="63"/>
      <c r="AX68" s="63"/>
      <c r="AY68" s="63"/>
      <c r="BA68" s="5">
        <f>IF(Q68&gt;0,RANK(Q68,(N68:P68,Q68:AE68)),0)</f>
        <v>3</v>
      </c>
      <c r="BB68" s="5">
        <f>IF(R68&gt;0,RANK(R68,(N68:P68,Q68:AE68)),0)</f>
        <v>0</v>
      </c>
      <c r="BC68" s="5">
        <f>IF(T68&gt;0,RANK(T68,(N68:P68,Q68:AE68)),0)</f>
        <v>0</v>
      </c>
      <c r="BD68" s="5">
        <f>IF(S68&gt;0,RANK(S68,(N68:P68,Q68:AE68)),0)</f>
        <v>0</v>
      </c>
      <c r="BE68" s="2">
        <f t="shared" si="18"/>
        <v>2.8798915805522615E-3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978</v>
      </c>
      <c r="BK68" t="s">
        <v>2496</v>
      </c>
      <c r="BL68">
        <v>7</v>
      </c>
      <c r="BN68" s="112">
        <v>1</v>
      </c>
      <c r="BO68" s="114">
        <v>131</v>
      </c>
      <c r="BP68" s="118">
        <f t="shared" ref="BP68:BP168" si="24">1000*BN68+BO68</f>
        <v>1131</v>
      </c>
      <c r="BQ68" s="118">
        <f t="shared" si="23"/>
        <v>1131</v>
      </c>
      <c r="BR68" s="5" t="s">
        <v>3151</v>
      </c>
    </row>
    <row r="69" spans="1:70" ht="15" hidden="1" customHeight="1" outlineLevel="1">
      <c r="A69" t="s">
        <v>543</v>
      </c>
      <c r="B69" t="s">
        <v>2496</v>
      </c>
      <c r="C69" s="1">
        <f t="shared" si="13"/>
        <v>11284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29">
        <f>IF(C69&gt;0,MAX(N69:P69)-LARGE(N69:P69,2),0)</f>
        <v>9221</v>
      </c>
      <c r="H69" s="134">
        <f>IF(C69&gt;0,G69/C69,0)</f>
        <v>0.81717476072314787</v>
      </c>
      <c r="I69" s="2"/>
      <c r="J69" s="2">
        <f t="shared" si="14"/>
        <v>8.6316908897554057E-2</v>
      </c>
      <c r="K69" s="2">
        <f t="shared" si="15"/>
        <v>0.90349166962070193</v>
      </c>
      <c r="L69" s="2">
        <f t="shared" si="16"/>
        <v>0</v>
      </c>
      <c r="M69" s="2">
        <f>IF(C69=0,"-",(1-J69-K69-L69))</f>
        <v>1.0191421481744012E-2</v>
      </c>
      <c r="N69" s="63">
        <v>974</v>
      </c>
      <c r="O69" s="63">
        <v>10195</v>
      </c>
      <c r="P69" s="63"/>
      <c r="Q69" s="63">
        <v>102</v>
      </c>
      <c r="R69" s="63"/>
      <c r="S69" s="63"/>
      <c r="T69" s="63"/>
      <c r="U69" s="63"/>
      <c r="V69" s="63"/>
      <c r="W69" s="63">
        <v>13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/>
      <c r="AV69" s="63"/>
      <c r="AW69" s="63"/>
      <c r="AX69" s="63"/>
      <c r="AY69" s="63"/>
      <c r="BA69" s="5">
        <f>IF(Q69&gt;0,RANK(Q69,(N69:P69,Q69:AE69)),0)</f>
        <v>3</v>
      </c>
      <c r="BB69" s="5">
        <f>IF(R69&gt;0,RANK(R69,(N69:P69,Q69:AE69)),0)</f>
        <v>0</v>
      </c>
      <c r="BC69" s="5">
        <f>IF(T69&gt;0,RANK(T69,(N69:P69,Q69:AE69)),0)</f>
        <v>0</v>
      </c>
      <c r="BD69" s="5">
        <f>IF(S69&gt;0,RANK(S69,(N69:P69,Q69:AE69)),0)</f>
        <v>0</v>
      </c>
      <c r="BE69" s="2">
        <f t="shared" si="18"/>
        <v>9.0393477490251679E-3</v>
      </c>
      <c r="BF69" s="2">
        <f t="shared" si="19"/>
        <v>0</v>
      </c>
      <c r="BG69" s="2">
        <f t="shared" si="20"/>
        <v>0</v>
      </c>
      <c r="BH69" s="2">
        <f t="shared" si="21"/>
        <v>0</v>
      </c>
      <c r="BJ69" t="s">
        <v>543</v>
      </c>
      <c r="BK69" t="s">
        <v>2496</v>
      </c>
      <c r="BL69">
        <v>4</v>
      </c>
      <c r="BN69" s="112">
        <v>1</v>
      </c>
      <c r="BO69" s="114">
        <v>133</v>
      </c>
      <c r="BP69" s="118">
        <f t="shared" si="24"/>
        <v>1133</v>
      </c>
      <c r="BQ69" s="118">
        <f t="shared" si="23"/>
        <v>1133</v>
      </c>
      <c r="BR69" s="5" t="s">
        <v>3151</v>
      </c>
    </row>
    <row r="70" spans="1:70" ht="15" customHeight="1" collapsed="1">
      <c r="A70" t="s">
        <v>1485</v>
      </c>
      <c r="B70" t="s">
        <v>544</v>
      </c>
      <c r="C70" s="1">
        <f t="shared" si="13"/>
        <v>2323282</v>
      </c>
      <c r="D70" s="5">
        <f>IF(N70&gt;0, RANK(N70,(N70:P70,Q70:AE70)),0)</f>
        <v>2</v>
      </c>
      <c r="E70" s="5">
        <f>IF(O70&gt;0,RANK(O70,(N70:P70,Q70:AE70)),0)</f>
        <v>1</v>
      </c>
      <c r="F70" s="5">
        <f>IF(P70&gt;0,RANK(P70,(N70:P70,Q70:AE70)),0)</f>
        <v>0</v>
      </c>
      <c r="G70" s="129">
        <f>IF(C70&gt;0,MAX(N70:P70)-LARGE(N70:P70,2),0)</f>
        <v>591546</v>
      </c>
      <c r="H70" s="134">
        <f>IF(C70&gt;0,G70/C70,0)</f>
        <v>0.2546165295474247</v>
      </c>
      <c r="I70" s="2"/>
      <c r="J70" s="2">
        <f t="shared" si="14"/>
        <v>0.36569990212122333</v>
      </c>
      <c r="K70" s="2">
        <f t="shared" si="15"/>
        <v>0.62031643166864803</v>
      </c>
      <c r="L70" s="2">
        <f t="shared" si="16"/>
        <v>0</v>
      </c>
      <c r="M70" s="2">
        <f>IF(C70=0,"-",(1-J70-K70-L70))</f>
        <v>1.3983666210128698E-2</v>
      </c>
      <c r="N70" s="63">
        <v>849624</v>
      </c>
      <c r="O70" s="63">
        <v>1441170</v>
      </c>
      <c r="P70" s="63"/>
      <c r="Q70" s="63">
        <v>25176</v>
      </c>
      <c r="R70" s="63">
        <v>0</v>
      </c>
      <c r="S70" s="63"/>
      <c r="T70" s="63"/>
      <c r="U70" s="63"/>
      <c r="V70" s="63"/>
      <c r="W70" s="63">
        <v>7312</v>
      </c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3"/>
      <c r="AX70" s="63"/>
      <c r="AY70" s="63"/>
      <c r="BA70" s="5">
        <f>IF(Q70&gt;0,RANK(Q70,(N70:P70,Q70:AE70)),0)</f>
        <v>3</v>
      </c>
      <c r="BB70" s="5">
        <f>IF(R70&gt;0,RANK(R70,(N70:P70,Q70:AE70)),0)</f>
        <v>0</v>
      </c>
      <c r="BC70" s="5">
        <f>IF(T70&gt;0,RANK(T70,(N70:P70,Q70:AE70)),0)</f>
        <v>0</v>
      </c>
      <c r="BD70" s="5">
        <f>IF(S70&gt;0,RANK(S70,(N70:P70,Q70:AE70)),0)</f>
        <v>0</v>
      </c>
      <c r="BE70" s="2">
        <f t="shared" si="18"/>
        <v>1.0836394376575896E-2</v>
      </c>
      <c r="BF70" s="2">
        <f t="shared" si="19"/>
        <v>0</v>
      </c>
      <c r="BG70" s="2">
        <f t="shared" si="20"/>
        <v>0</v>
      </c>
      <c r="BH70" s="2">
        <f t="shared" si="21"/>
        <v>0</v>
      </c>
      <c r="BJ70" t="s">
        <v>1485</v>
      </c>
      <c r="BK70" t="s">
        <v>544</v>
      </c>
      <c r="BN70" s="112">
        <v>1</v>
      </c>
      <c r="BO70" s="114"/>
      <c r="BP70" s="112">
        <v>1</v>
      </c>
      <c r="BQ70" s="112">
        <f t="shared" si="23"/>
        <v>1</v>
      </c>
      <c r="BR70" s="5" t="s">
        <v>710</v>
      </c>
    </row>
    <row r="71" spans="1:70" ht="15" customHeight="1">
      <c r="E71" s="5"/>
      <c r="G71" s="129"/>
      <c r="H71" s="134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/>
      <c r="AY71" s="63"/>
      <c r="BN71" s="112"/>
      <c r="BO71" s="114"/>
      <c r="BP71" s="118"/>
      <c r="BQ71" s="118"/>
    </row>
    <row r="72" spans="1:70" ht="15" hidden="1" customHeight="1" outlineLevel="1">
      <c r="A72" t="s">
        <v>853</v>
      </c>
      <c r="B72" t="s">
        <v>1325</v>
      </c>
      <c r="C72" s="1">
        <f t="shared" ref="C72:C113" si="25">SUM(N72:AY72)</f>
        <v>7311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6</v>
      </c>
      <c r="G72" s="129">
        <f>IF(C72&gt;0,MAX(N72:P72)-LARGE(N72:P72,2),0)</f>
        <v>33</v>
      </c>
      <c r="H72" s="134">
        <f>IF(C72&gt;0,G72/C72,0)</f>
        <v>4.5137464095199014E-3</v>
      </c>
      <c r="I72" s="2"/>
      <c r="J72" s="2">
        <f t="shared" ref="J72:L75" si="26">IF($C72=0,"-",N72/$C72)</f>
        <v>0.47544795513609628</v>
      </c>
      <c r="K72" s="2">
        <f t="shared" si="26"/>
        <v>0.47996170154561618</v>
      </c>
      <c r="L72" s="2">
        <f t="shared" si="26"/>
        <v>3.2827246614690192E-3</v>
      </c>
      <c r="M72" s="2">
        <f>IF(C72=0,"-",(1-J72-K72-L72))</f>
        <v>4.1307618656818521E-2</v>
      </c>
      <c r="N72" s="63">
        <v>3476</v>
      </c>
      <c r="O72" s="63">
        <v>3509</v>
      </c>
      <c r="P72" s="63">
        <v>24</v>
      </c>
      <c r="Q72" s="63">
        <v>216</v>
      </c>
      <c r="R72" s="63"/>
      <c r="S72" s="63">
        <v>34</v>
      </c>
      <c r="T72" s="63">
        <v>2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0</v>
      </c>
      <c r="AA72" s="63">
        <v>0</v>
      </c>
      <c r="AB72" s="63">
        <v>0</v>
      </c>
      <c r="AC72" s="63">
        <v>0</v>
      </c>
      <c r="AD72" s="63">
        <v>50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>
        <v>0</v>
      </c>
      <c r="BA72" s="5">
        <f>IF(Q72&gt;0,RANK(Q72,(N72:P72,Q72:AE72)),0)</f>
        <v>3</v>
      </c>
      <c r="BB72" s="5">
        <f>IF(R72&gt;0,RANK(R72,(N72:P72,Q72:AE72)),0)</f>
        <v>0</v>
      </c>
      <c r="BC72" s="5">
        <f>IF(T72&gt;0,RANK(T72,(N72:P72,Q72:AE72)),0)</f>
        <v>7</v>
      </c>
      <c r="BD72" s="5">
        <f>IF(S72&gt;0,RANK(S72,(N72:P72,Q72:AE72)),0)</f>
        <v>5</v>
      </c>
      <c r="BE72" s="2">
        <f t="shared" ref="BE72:BF75" si="27">IF($C72=0,"-",Q72/$C72)</f>
        <v>2.9544521953221173E-2</v>
      </c>
      <c r="BF72" s="2">
        <f t="shared" si="27"/>
        <v>0</v>
      </c>
      <c r="BG72" s="2">
        <f>IF($C72=0,"-",T72/$C72)</f>
        <v>2.7356038845575162E-4</v>
      </c>
      <c r="BH72" s="2">
        <f>IF($C72=0,"-",S72/$C72)</f>
        <v>4.6505266037477769E-3</v>
      </c>
      <c r="BJ72" t="s">
        <v>853</v>
      </c>
      <c r="BK72" t="s">
        <v>1325</v>
      </c>
      <c r="BL72">
        <v>1</v>
      </c>
      <c r="BN72" s="112">
        <v>2</v>
      </c>
      <c r="BO72" s="114">
        <v>701</v>
      </c>
      <c r="BP72" s="118">
        <f t="shared" si="24"/>
        <v>2701</v>
      </c>
      <c r="BQ72" s="118">
        <f t="shared" si="23"/>
        <v>2701</v>
      </c>
      <c r="BR72" s="5" t="s">
        <v>256</v>
      </c>
    </row>
    <row r="73" spans="1:70" ht="15" hidden="1" customHeight="1" outlineLevel="1">
      <c r="A73" t="s">
        <v>1239</v>
      </c>
      <c r="B73" t="s">
        <v>1325</v>
      </c>
      <c r="C73" s="1">
        <f t="shared" si="25"/>
        <v>6131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6</v>
      </c>
      <c r="G73" s="129">
        <f>IF(C73&gt;0,MAX(N73:P73)-LARGE(N73:P73,2),0)</f>
        <v>1569</v>
      </c>
      <c r="H73" s="134">
        <f>IF(C73&gt;0,G73/C73,0)</f>
        <v>0.2559125754363073</v>
      </c>
      <c r="I73" s="2"/>
      <c r="J73" s="2">
        <f t="shared" si="26"/>
        <v>0.34284782254118412</v>
      </c>
      <c r="K73" s="2">
        <f t="shared" si="26"/>
        <v>0.59876039797749148</v>
      </c>
      <c r="L73" s="2">
        <f t="shared" si="26"/>
        <v>2.2834774098841951E-3</v>
      </c>
      <c r="M73" s="2">
        <f>IF(C73=0,"-",(1-J73-K73-L73))</f>
        <v>5.6108302071440151E-2</v>
      </c>
      <c r="N73" s="63">
        <v>2102</v>
      </c>
      <c r="O73" s="63">
        <v>3671</v>
      </c>
      <c r="P73" s="63">
        <v>14</v>
      </c>
      <c r="Q73" s="63">
        <v>287</v>
      </c>
      <c r="R73" s="63"/>
      <c r="S73" s="63">
        <v>18</v>
      </c>
      <c r="T73" s="63">
        <v>9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30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>
        <v>0</v>
      </c>
      <c r="BA73" s="5">
        <f>IF(Q73&gt;0,RANK(Q73,(N73:P73,Q73:AE73)),0)</f>
        <v>3</v>
      </c>
      <c r="BB73" s="5">
        <f>IF(R73&gt;0,RANK(R73,(N73:P73,Q73:AE73)),0)</f>
        <v>0</v>
      </c>
      <c r="BC73" s="5">
        <f>IF(T73&gt;0,RANK(T73,(N73:P73,Q73:AE73)),0)</f>
        <v>7</v>
      </c>
      <c r="BD73" s="5">
        <f>IF(S73&gt;0,RANK(S73,(N73:P73,Q73:AE73)),0)</f>
        <v>5</v>
      </c>
      <c r="BE73" s="2">
        <f t="shared" si="27"/>
        <v>4.6811286902626002E-2</v>
      </c>
      <c r="BF73" s="2">
        <f t="shared" si="27"/>
        <v>0</v>
      </c>
      <c r="BG73" s="2">
        <f>IF($C73=0,"-",T73/$C73)</f>
        <v>1.4679497634969825E-3</v>
      </c>
      <c r="BH73" s="2">
        <f>IF($C73=0,"-",S73/$C73)</f>
        <v>2.935899526993965E-3</v>
      </c>
      <c r="BJ73" t="s">
        <v>1239</v>
      </c>
      <c r="BK73" t="s">
        <v>1325</v>
      </c>
      <c r="BL73">
        <v>1</v>
      </c>
      <c r="BN73" s="112">
        <v>2</v>
      </c>
      <c r="BO73" s="114">
        <v>702</v>
      </c>
      <c r="BP73" s="118">
        <f t="shared" si="24"/>
        <v>2702</v>
      </c>
      <c r="BQ73" s="118">
        <f t="shared" si="23"/>
        <v>2702</v>
      </c>
      <c r="BR73" s="5" t="s">
        <v>256</v>
      </c>
    </row>
    <row r="74" spans="1:70" ht="15" hidden="1" customHeight="1" outlineLevel="1">
      <c r="A74" t="s">
        <v>894</v>
      </c>
      <c r="B74" t="s">
        <v>1325</v>
      </c>
      <c r="C74" s="1">
        <f t="shared" si="25"/>
        <v>8375</v>
      </c>
      <c r="D74" s="5">
        <f>IF(N74&gt;0, RANK(N74,(N74:P74,Q74:AE74)),0)</f>
        <v>2</v>
      </c>
      <c r="E74" s="5">
        <f>IF(O74&gt;0,RANK(O74,(N74:P74,Q74:AE74)),0)</f>
        <v>1</v>
      </c>
      <c r="F74" s="5">
        <f>IF(P74&gt;0,RANK(P74,(N74:P74,Q74:AE74)),0)</f>
        <v>6</v>
      </c>
      <c r="G74" s="129">
        <f>IF(C74&gt;0,MAX(N74:P74)-LARGE(N74:P74,2),0)</f>
        <v>4168</v>
      </c>
      <c r="H74" s="134">
        <f>IF(C74&gt;0,G74/C74,0)</f>
        <v>0.49767164179104478</v>
      </c>
      <c r="I74" s="2"/>
      <c r="J74" s="2">
        <f t="shared" si="26"/>
        <v>0.2271044776119403</v>
      </c>
      <c r="K74" s="2">
        <f t="shared" si="26"/>
        <v>0.72477611940298503</v>
      </c>
      <c r="L74" s="2">
        <f t="shared" si="26"/>
        <v>1.5522388059701492E-3</v>
      </c>
      <c r="M74" s="2">
        <f>IF(C74=0,"-",(1-J74-K74-L74))</f>
        <v>4.6567164179104517E-2</v>
      </c>
      <c r="N74" s="63">
        <v>1902</v>
      </c>
      <c r="O74" s="63">
        <v>6070</v>
      </c>
      <c r="P74" s="63">
        <v>13</v>
      </c>
      <c r="Q74" s="63">
        <v>314</v>
      </c>
      <c r="R74" s="63"/>
      <c r="S74" s="63">
        <v>26</v>
      </c>
      <c r="T74" s="63">
        <v>8</v>
      </c>
      <c r="U74" s="63">
        <v>0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42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>
        <v>0</v>
      </c>
      <c r="BA74" s="5">
        <f>IF(Q74&gt;0,RANK(Q74,(N74:P74,Q74:AE74)),0)</f>
        <v>3</v>
      </c>
      <c r="BB74" s="5">
        <f>IF(R74&gt;0,RANK(R74,(N74:P74,Q74:AE74)),0)</f>
        <v>0</v>
      </c>
      <c r="BC74" s="5">
        <f>IF(T74&gt;0,RANK(T74,(N74:P74,Q74:AE74)),0)</f>
        <v>7</v>
      </c>
      <c r="BD74" s="5">
        <f>IF(S74&gt;0,RANK(S74,(N74:P74,Q74:AE74)),0)</f>
        <v>5</v>
      </c>
      <c r="BE74" s="2">
        <f t="shared" si="27"/>
        <v>3.7492537313432835E-2</v>
      </c>
      <c r="BF74" s="2">
        <f t="shared" si="27"/>
        <v>0</v>
      </c>
      <c r="BG74" s="2">
        <f>IF($C74=0,"-",T74/$C74)</f>
        <v>9.5522388059701496E-4</v>
      </c>
      <c r="BH74" s="2">
        <f>IF($C74=0,"-",S74/$C74)</f>
        <v>3.1044776119402984E-3</v>
      </c>
      <c r="BJ74" t="s">
        <v>894</v>
      </c>
      <c r="BK74" t="s">
        <v>1325</v>
      </c>
      <c r="BL74">
        <v>1</v>
      </c>
      <c r="BN74" s="112">
        <v>2</v>
      </c>
      <c r="BO74" s="114">
        <v>703</v>
      </c>
      <c r="BP74" s="118">
        <f t="shared" si="24"/>
        <v>2703</v>
      </c>
      <c r="BQ74" s="118">
        <f t="shared" si="23"/>
        <v>2703</v>
      </c>
      <c r="BR74" s="5" t="s">
        <v>256</v>
      </c>
    </row>
    <row r="75" spans="1:70" ht="15" hidden="1" customHeight="1" outlineLevel="1">
      <c r="A75" t="s">
        <v>203</v>
      </c>
      <c r="B75" t="s">
        <v>1325</v>
      </c>
      <c r="C75" s="1">
        <f t="shared" si="25"/>
        <v>10509</v>
      </c>
      <c r="D75" s="5">
        <f>IF(N75&gt;0, RANK(N75,(N75:P75,Q75:AE75)),0)</f>
        <v>1</v>
      </c>
      <c r="E75" s="5">
        <f>IF(O75&gt;0,RANK(O75,(N75:P75,Q75:AE75)),0)</f>
        <v>2</v>
      </c>
      <c r="F75" s="5">
        <f>IF(P75&gt;0,RANK(P75,(N75:P75,Q75:AE75)),0)</f>
        <v>5</v>
      </c>
      <c r="G75" s="129">
        <f>IF(C75&gt;0,MAX(N75:P75)-LARGE(N75:P75,2),0)</f>
        <v>660</v>
      </c>
      <c r="H75" s="134">
        <f>IF(C75&gt;0,G75/C75,0)</f>
        <v>6.2803311447330853E-2</v>
      </c>
      <c r="I75" s="2"/>
      <c r="J75" s="2">
        <f t="shared" si="26"/>
        <v>0.50880197925587589</v>
      </c>
      <c r="K75" s="2">
        <f t="shared" si="26"/>
        <v>0.44599866780854508</v>
      </c>
      <c r="L75" s="2">
        <f t="shared" si="26"/>
        <v>2.7595394423827195E-3</v>
      </c>
      <c r="M75" s="2">
        <f>IF(C75=0,"-",(1-J75-K75-L75))</f>
        <v>4.243981349319631E-2</v>
      </c>
      <c r="N75" s="63">
        <v>5347</v>
      </c>
      <c r="O75" s="63">
        <v>4687</v>
      </c>
      <c r="P75" s="63">
        <v>29</v>
      </c>
      <c r="Q75" s="63">
        <v>322</v>
      </c>
      <c r="R75" s="63"/>
      <c r="S75" s="63">
        <v>27</v>
      </c>
      <c r="T75" s="63">
        <v>4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93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>
        <v>0</v>
      </c>
      <c r="BA75" s="5">
        <f>IF(Q75&gt;0,RANK(Q75,(N75:P75,Q75:AE75)),0)</f>
        <v>3</v>
      </c>
      <c r="BB75" s="5">
        <f>IF(R75&gt;0,RANK(R75,(N75:P75,Q75:AE75)),0)</f>
        <v>0</v>
      </c>
      <c r="BC75" s="5">
        <f>IF(T75&gt;0,RANK(T75,(N75:P75,Q75:AE75)),0)</f>
        <v>7</v>
      </c>
      <c r="BD75" s="5">
        <f>IF(S75&gt;0,RANK(S75,(N75:P75,Q75:AE75)),0)</f>
        <v>6</v>
      </c>
      <c r="BE75" s="2">
        <f t="shared" si="27"/>
        <v>3.0640403463697782E-2</v>
      </c>
      <c r="BF75" s="2">
        <f t="shared" si="27"/>
        <v>0</v>
      </c>
      <c r="BG75" s="2">
        <f>IF($C75=0,"-",T75/$C75)</f>
        <v>3.8062612998382341E-4</v>
      </c>
      <c r="BH75" s="2">
        <f>IF($C75=0,"-",S75/$C75)</f>
        <v>2.5692263773908078E-3</v>
      </c>
      <c r="BJ75" t="s">
        <v>203</v>
      </c>
      <c r="BK75" t="s">
        <v>1325</v>
      </c>
      <c r="BL75">
        <v>1</v>
      </c>
      <c r="BN75" s="112">
        <v>2</v>
      </c>
      <c r="BO75" s="114">
        <v>704</v>
      </c>
      <c r="BP75" s="118">
        <f t="shared" si="24"/>
        <v>2704</v>
      </c>
      <c r="BQ75" s="118">
        <f t="shared" si="23"/>
        <v>2704</v>
      </c>
      <c r="BR75" s="5" t="s">
        <v>256</v>
      </c>
    </row>
    <row r="76" spans="1:70" ht="15" hidden="1" customHeight="1" outlineLevel="1">
      <c r="A76" t="s">
        <v>2172</v>
      </c>
      <c r="B76" t="s">
        <v>1325</v>
      </c>
      <c r="C76" s="1">
        <f t="shared" si="25"/>
        <v>8653</v>
      </c>
      <c r="D76" s="5">
        <f>IF(N76&gt;0, RANK(N76,(N76:P76,Q76:AE76)),0)</f>
        <v>1</v>
      </c>
      <c r="E76" s="5">
        <f>IF(O76&gt;0,RANK(O76,(N76:P76,Q76:AE76)),0)</f>
        <v>2</v>
      </c>
      <c r="F76" s="5">
        <f>IF(P76&gt;0,RANK(P76,(N76:P76,Q76:AE76)),0)</f>
        <v>6</v>
      </c>
      <c r="G76" s="129">
        <f t="shared" ref="G76:G110" si="28">IF(C76&gt;0,MAX(N76:P76)-LARGE(N76:P76,2),0)</f>
        <v>126</v>
      </c>
      <c r="H76" s="134">
        <f t="shared" ref="H76:H110" si="29">IF(C76&gt;0,G76/C76,0)</f>
        <v>1.4561423783658847E-2</v>
      </c>
      <c r="I76" s="2"/>
      <c r="J76" s="2">
        <f t="shared" ref="J76:J111" si="30">IF($C76=0,"-",N76/$C76)</f>
        <v>0.48572749335490584</v>
      </c>
      <c r="K76" s="2">
        <f t="shared" ref="K76:K111" si="31">IF($C76=0,"-",O76/$C76)</f>
        <v>0.47116606957124696</v>
      </c>
      <c r="L76" s="2">
        <f t="shared" ref="L76:L111" si="32">IF($C76=0,"-",P76/$C76)</f>
        <v>1.9646365422396855E-3</v>
      </c>
      <c r="M76" s="2">
        <f t="shared" ref="M76:M110" si="33">IF(C76=0,"-",(1-J76-K76-L76))</f>
        <v>4.1141800531607521E-2</v>
      </c>
      <c r="N76" s="63">
        <v>4203</v>
      </c>
      <c r="O76" s="63">
        <v>4077</v>
      </c>
      <c r="P76" s="63">
        <v>17</v>
      </c>
      <c r="Q76" s="63">
        <v>259</v>
      </c>
      <c r="R76" s="63"/>
      <c r="S76" s="63">
        <v>21</v>
      </c>
      <c r="T76" s="63">
        <v>8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68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0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>
        <v>0</v>
      </c>
      <c r="BA76" s="5">
        <f>IF(Q76&gt;0,RANK(Q76,(N76:P76,Q76:AE76)),0)</f>
        <v>3</v>
      </c>
      <c r="BB76" s="5">
        <f>IF(R76&gt;0,RANK(R76,(N76:P76,Q76:AE76)),0)</f>
        <v>0</v>
      </c>
      <c r="BC76" s="5">
        <f>IF(T76&gt;0,RANK(T76,(N76:P76,Q76:AE76)),0)</f>
        <v>7</v>
      </c>
      <c r="BD76" s="5">
        <f>IF(S76&gt;0,RANK(S76,(N76:P76,Q76:AE76)),0)</f>
        <v>5</v>
      </c>
      <c r="BE76" s="2">
        <f t="shared" ref="BE76:BE110" si="34">IF($C76=0,"-",Q76/$C76)</f>
        <v>2.9931815555298742E-2</v>
      </c>
      <c r="BF76" s="2">
        <f t="shared" ref="BF76:BF110" si="35">IF($C76=0,"-",R76/$C76)</f>
        <v>0</v>
      </c>
      <c r="BG76" s="2">
        <f t="shared" ref="BG76:BG110" si="36">IF($C76=0,"-",T76/$C76)</f>
        <v>9.245348434069109E-4</v>
      </c>
      <c r="BH76" s="2">
        <f t="shared" ref="BH76:BH110" si="37">IF($C76=0,"-",S76/$C76)</f>
        <v>2.4269039639431412E-3</v>
      </c>
      <c r="BJ76" t="s">
        <v>2172</v>
      </c>
      <c r="BK76" t="s">
        <v>1325</v>
      </c>
      <c r="BL76">
        <v>1</v>
      </c>
      <c r="BN76" s="112">
        <v>2</v>
      </c>
      <c r="BO76" s="114">
        <v>705</v>
      </c>
      <c r="BP76" s="118">
        <f t="shared" si="24"/>
        <v>2705</v>
      </c>
      <c r="BQ76" s="118">
        <f t="shared" si="23"/>
        <v>2705</v>
      </c>
      <c r="BR76" s="5" t="s">
        <v>256</v>
      </c>
    </row>
    <row r="77" spans="1:70" ht="15" hidden="1" customHeight="1" outlineLevel="1">
      <c r="A77" t="s">
        <v>2839</v>
      </c>
      <c r="B77" t="s">
        <v>1325</v>
      </c>
      <c r="C77" s="1">
        <f t="shared" si="25"/>
        <v>9430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6</v>
      </c>
      <c r="G77" s="129">
        <f t="shared" si="28"/>
        <v>2486</v>
      </c>
      <c r="H77" s="134">
        <f t="shared" si="29"/>
        <v>0.26362672322375397</v>
      </c>
      <c r="I77" s="2"/>
      <c r="J77" s="2">
        <f t="shared" si="30"/>
        <v>0.34612937433722163</v>
      </c>
      <c r="K77" s="2">
        <f t="shared" si="31"/>
        <v>0.6097560975609756</v>
      </c>
      <c r="L77" s="2">
        <f t="shared" si="32"/>
        <v>3.2873806998939556E-3</v>
      </c>
      <c r="M77" s="2">
        <f t="shared" si="33"/>
        <v>4.0827147401908875E-2</v>
      </c>
      <c r="N77" s="63">
        <v>3264</v>
      </c>
      <c r="O77" s="63">
        <v>5750</v>
      </c>
      <c r="P77" s="63">
        <v>31</v>
      </c>
      <c r="Q77" s="63">
        <v>264</v>
      </c>
      <c r="R77" s="63"/>
      <c r="S77" s="63">
        <v>33</v>
      </c>
      <c r="T77" s="63">
        <v>6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82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>
        <v>0</v>
      </c>
      <c r="BA77" s="5">
        <f>IF(Q77&gt;0,RANK(Q77,(N77:P77,Q77:AE77)),0)</f>
        <v>3</v>
      </c>
      <c r="BB77" s="5">
        <f>IF(R77&gt;0,RANK(R77,(N77:P77,Q77:AE77)),0)</f>
        <v>0</v>
      </c>
      <c r="BC77" s="5">
        <f>IF(T77&gt;0,RANK(T77,(N77:P77,Q77:AE77)),0)</f>
        <v>7</v>
      </c>
      <c r="BD77" s="5">
        <f>IF(S77&gt;0,RANK(S77,(N77:P77,Q77:AE77)),0)</f>
        <v>5</v>
      </c>
      <c r="BE77" s="2">
        <f t="shared" si="34"/>
        <v>2.7995758218451749E-2</v>
      </c>
      <c r="BF77" s="2">
        <f t="shared" si="35"/>
        <v>0</v>
      </c>
      <c r="BG77" s="2">
        <f t="shared" si="36"/>
        <v>6.3626723223753979E-4</v>
      </c>
      <c r="BH77" s="2">
        <f t="shared" si="37"/>
        <v>3.4994697773064686E-3</v>
      </c>
      <c r="BJ77" t="s">
        <v>2839</v>
      </c>
      <c r="BK77" t="s">
        <v>1325</v>
      </c>
      <c r="BL77">
        <v>1</v>
      </c>
      <c r="BN77" s="112">
        <v>2</v>
      </c>
      <c r="BO77" s="114">
        <v>706</v>
      </c>
      <c r="BP77" s="118">
        <f t="shared" si="24"/>
        <v>2706</v>
      </c>
      <c r="BQ77" s="118">
        <f t="shared" si="23"/>
        <v>2706</v>
      </c>
      <c r="BR77" s="5" t="s">
        <v>256</v>
      </c>
    </row>
    <row r="78" spans="1:70" ht="15" hidden="1" customHeight="1" outlineLevel="1">
      <c r="A78" t="s">
        <v>2310</v>
      </c>
      <c r="B78" t="s">
        <v>1325</v>
      </c>
      <c r="C78" s="1">
        <f t="shared" si="25"/>
        <v>9614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6</v>
      </c>
      <c r="G78" s="129">
        <f t="shared" si="28"/>
        <v>4811</v>
      </c>
      <c r="H78" s="134">
        <f t="shared" si="29"/>
        <v>0.50041605991262739</v>
      </c>
      <c r="I78" s="2"/>
      <c r="J78" s="2">
        <f t="shared" si="30"/>
        <v>0.23008113168296235</v>
      </c>
      <c r="K78" s="2">
        <f t="shared" si="31"/>
        <v>0.73049719159558979</v>
      </c>
      <c r="L78" s="2">
        <f t="shared" si="32"/>
        <v>1.3521947160391097E-3</v>
      </c>
      <c r="M78" s="2">
        <f t="shared" si="33"/>
        <v>3.8069482005408807E-2</v>
      </c>
      <c r="N78" s="63">
        <v>2212</v>
      </c>
      <c r="O78" s="63">
        <v>7023</v>
      </c>
      <c r="P78" s="63">
        <v>13</v>
      </c>
      <c r="Q78" s="63">
        <v>272</v>
      </c>
      <c r="R78" s="63"/>
      <c r="S78" s="63">
        <v>36</v>
      </c>
      <c r="T78" s="63">
        <v>5</v>
      </c>
      <c r="U78" s="63">
        <v>0</v>
      </c>
      <c r="V78" s="63">
        <v>0</v>
      </c>
      <c r="W78" s="63">
        <v>0</v>
      </c>
      <c r="X78" s="63">
        <v>0</v>
      </c>
      <c r="Y78" s="63">
        <v>0</v>
      </c>
      <c r="Z78" s="63">
        <v>0</v>
      </c>
      <c r="AA78" s="63">
        <v>0</v>
      </c>
      <c r="AB78" s="63">
        <v>0</v>
      </c>
      <c r="AC78" s="63">
        <v>0</v>
      </c>
      <c r="AD78" s="63">
        <v>53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>
        <v>0</v>
      </c>
      <c r="BA78" s="5">
        <f>IF(Q78&gt;0,RANK(Q78,(N78:P78,Q78:AE78)),0)</f>
        <v>3</v>
      </c>
      <c r="BB78" s="5">
        <f>IF(R78&gt;0,RANK(R78,(N78:P78,Q78:AE78)),0)</f>
        <v>0</v>
      </c>
      <c r="BC78" s="5">
        <f>IF(T78&gt;0,RANK(T78,(N78:P78,Q78:AE78)),0)</f>
        <v>7</v>
      </c>
      <c r="BD78" s="5">
        <f>IF(S78&gt;0,RANK(S78,(N78:P78,Q78:AE78)),0)</f>
        <v>5</v>
      </c>
      <c r="BE78" s="2">
        <f t="shared" si="34"/>
        <v>2.8292074058664449E-2</v>
      </c>
      <c r="BF78" s="2">
        <f t="shared" si="35"/>
        <v>0</v>
      </c>
      <c r="BG78" s="2">
        <f t="shared" si="36"/>
        <v>5.2007489078427299E-4</v>
      </c>
      <c r="BH78" s="2">
        <f t="shared" si="37"/>
        <v>3.7445392136467651E-3</v>
      </c>
      <c r="BJ78" t="s">
        <v>2310</v>
      </c>
      <c r="BK78" t="s">
        <v>1325</v>
      </c>
      <c r="BL78">
        <v>1</v>
      </c>
      <c r="BN78" s="112">
        <v>2</v>
      </c>
      <c r="BO78" s="114">
        <v>707</v>
      </c>
      <c r="BP78" s="118">
        <f t="shared" si="24"/>
        <v>2707</v>
      </c>
      <c r="BQ78" s="118">
        <f t="shared" si="23"/>
        <v>2707</v>
      </c>
      <c r="BR78" s="5" t="s">
        <v>256</v>
      </c>
    </row>
    <row r="79" spans="1:70" ht="15" hidden="1" customHeight="1" outlineLevel="1">
      <c r="A79" t="s">
        <v>2486</v>
      </c>
      <c r="B79" t="s">
        <v>1325</v>
      </c>
      <c r="C79" s="1">
        <f t="shared" si="25"/>
        <v>9883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6</v>
      </c>
      <c r="G79" s="129">
        <f t="shared" si="28"/>
        <v>5638</v>
      </c>
      <c r="H79" s="134">
        <f t="shared" si="29"/>
        <v>0.57047455226145904</v>
      </c>
      <c r="I79" s="2"/>
      <c r="J79" s="2">
        <f t="shared" si="30"/>
        <v>0.19751087726398867</v>
      </c>
      <c r="K79" s="2">
        <f t="shared" si="31"/>
        <v>0.76798542952544779</v>
      </c>
      <c r="L79" s="2">
        <f t="shared" si="32"/>
        <v>1.8213093190326823E-3</v>
      </c>
      <c r="M79" s="2">
        <f t="shared" si="33"/>
        <v>3.2682383891530886E-2</v>
      </c>
      <c r="N79" s="63">
        <v>1952</v>
      </c>
      <c r="O79" s="63">
        <v>7590</v>
      </c>
      <c r="P79" s="63">
        <v>18</v>
      </c>
      <c r="Q79" s="63">
        <v>241</v>
      </c>
      <c r="R79" s="63"/>
      <c r="S79" s="63">
        <v>28</v>
      </c>
      <c r="T79" s="63">
        <v>6</v>
      </c>
      <c r="U79" s="63">
        <v>0</v>
      </c>
      <c r="V79" s="63">
        <v>0</v>
      </c>
      <c r="W79" s="63">
        <v>0</v>
      </c>
      <c r="X79" s="63">
        <v>0</v>
      </c>
      <c r="Y79" s="63">
        <v>0</v>
      </c>
      <c r="Z79" s="63">
        <v>0</v>
      </c>
      <c r="AA79" s="63">
        <v>0</v>
      </c>
      <c r="AB79" s="63">
        <v>0</v>
      </c>
      <c r="AC79" s="63">
        <v>0</v>
      </c>
      <c r="AD79" s="63">
        <v>48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0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0</v>
      </c>
      <c r="AV79" s="63">
        <v>0</v>
      </c>
      <c r="AW79" s="63">
        <v>0</v>
      </c>
      <c r="AX79" s="63">
        <v>0</v>
      </c>
      <c r="AY79" s="63">
        <v>0</v>
      </c>
      <c r="BA79" s="5">
        <f>IF(Q79&gt;0,RANK(Q79,(N79:P79,Q79:AE79)),0)</f>
        <v>3</v>
      </c>
      <c r="BB79" s="5">
        <f>IF(R79&gt;0,RANK(R79,(N79:P79,Q79:AE79)),0)</f>
        <v>0</v>
      </c>
      <c r="BC79" s="5">
        <f>IF(T79&gt;0,RANK(T79,(N79:P79,Q79:AE79)),0)</f>
        <v>7</v>
      </c>
      <c r="BD79" s="5">
        <f>IF(S79&gt;0,RANK(S79,(N79:P79,Q79:AE79)),0)</f>
        <v>5</v>
      </c>
      <c r="BE79" s="2">
        <f t="shared" si="34"/>
        <v>2.4385308104826468E-2</v>
      </c>
      <c r="BF79" s="2">
        <f t="shared" si="35"/>
        <v>0</v>
      </c>
      <c r="BG79" s="2">
        <f t="shared" si="36"/>
        <v>6.0710310634422748E-4</v>
      </c>
      <c r="BH79" s="2">
        <f t="shared" si="37"/>
        <v>2.8331478296063947E-3</v>
      </c>
      <c r="BJ79" t="s">
        <v>2486</v>
      </c>
      <c r="BK79" t="s">
        <v>1325</v>
      </c>
      <c r="BL79">
        <v>1</v>
      </c>
      <c r="BN79" s="112">
        <v>2</v>
      </c>
      <c r="BO79" s="114">
        <v>708</v>
      </c>
      <c r="BP79" s="118">
        <f t="shared" si="24"/>
        <v>2708</v>
      </c>
      <c r="BQ79" s="118">
        <f t="shared" si="23"/>
        <v>2708</v>
      </c>
      <c r="BR79" s="5" t="s">
        <v>256</v>
      </c>
    </row>
    <row r="80" spans="1:70" ht="15" hidden="1" customHeight="1" outlineLevel="1">
      <c r="A80" t="s">
        <v>1943</v>
      </c>
      <c r="B80" t="s">
        <v>1325</v>
      </c>
      <c r="C80" s="1">
        <f t="shared" si="25"/>
        <v>10986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6</v>
      </c>
      <c r="G80" s="129">
        <f t="shared" si="28"/>
        <v>5013</v>
      </c>
      <c r="H80" s="134">
        <f t="shared" si="29"/>
        <v>0.45630802839978152</v>
      </c>
      <c r="I80" s="2"/>
      <c r="J80" s="2">
        <f t="shared" si="30"/>
        <v>0.25195703622792648</v>
      </c>
      <c r="K80" s="2">
        <f t="shared" si="31"/>
        <v>0.708265064627708</v>
      </c>
      <c r="L80" s="2">
        <f t="shared" si="32"/>
        <v>1.4563990533406153E-3</v>
      </c>
      <c r="M80" s="2">
        <f t="shared" si="33"/>
        <v>3.8321500091024967E-2</v>
      </c>
      <c r="N80" s="63">
        <v>2768</v>
      </c>
      <c r="O80" s="63">
        <v>7781</v>
      </c>
      <c r="P80" s="63">
        <v>16</v>
      </c>
      <c r="Q80" s="63">
        <v>301</v>
      </c>
      <c r="R80" s="63"/>
      <c r="S80" s="63">
        <v>39</v>
      </c>
      <c r="T80" s="63">
        <v>4</v>
      </c>
      <c r="U80" s="63">
        <v>0</v>
      </c>
      <c r="V80" s="63">
        <v>0</v>
      </c>
      <c r="W80" s="63">
        <v>0</v>
      </c>
      <c r="X80" s="63">
        <v>0</v>
      </c>
      <c r="Y80" s="63">
        <v>0</v>
      </c>
      <c r="Z80" s="63">
        <v>0</v>
      </c>
      <c r="AA80" s="63">
        <v>0</v>
      </c>
      <c r="AB80" s="63">
        <v>0</v>
      </c>
      <c r="AC80" s="63">
        <v>0</v>
      </c>
      <c r="AD80" s="63">
        <v>77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>
        <v>0</v>
      </c>
      <c r="BA80" s="5">
        <f>IF(Q80&gt;0,RANK(Q80,(N80:P80,Q80:AE80)),0)</f>
        <v>3</v>
      </c>
      <c r="BB80" s="5">
        <f>IF(R80&gt;0,RANK(R80,(N80:P80,Q80:AE80)),0)</f>
        <v>0</v>
      </c>
      <c r="BC80" s="5">
        <f>IF(T80&gt;0,RANK(T80,(N80:P80,Q80:AE80)),0)</f>
        <v>7</v>
      </c>
      <c r="BD80" s="5">
        <f>IF(S80&gt;0,RANK(S80,(N80:P80,Q80:AE80)),0)</f>
        <v>5</v>
      </c>
      <c r="BE80" s="2">
        <f t="shared" si="34"/>
        <v>2.7398507190970325E-2</v>
      </c>
      <c r="BF80" s="2">
        <f t="shared" si="35"/>
        <v>0</v>
      </c>
      <c r="BG80" s="2">
        <f t="shared" si="36"/>
        <v>3.6409976333515382E-4</v>
      </c>
      <c r="BH80" s="2">
        <f t="shared" si="37"/>
        <v>3.5499726925177499E-3</v>
      </c>
      <c r="BJ80" t="s">
        <v>1943</v>
      </c>
      <c r="BK80" t="s">
        <v>1325</v>
      </c>
      <c r="BL80">
        <v>1</v>
      </c>
      <c r="BN80" s="112">
        <v>2</v>
      </c>
      <c r="BO80" s="114">
        <v>709</v>
      </c>
      <c r="BP80" s="118">
        <f t="shared" si="24"/>
        <v>2709</v>
      </c>
      <c r="BQ80" s="118">
        <f t="shared" si="23"/>
        <v>2709</v>
      </c>
      <c r="BR80" s="5" t="s">
        <v>256</v>
      </c>
    </row>
    <row r="81" spans="1:70" ht="15" hidden="1" customHeight="1" outlineLevel="1">
      <c r="A81" t="s">
        <v>1184</v>
      </c>
      <c r="B81" t="s">
        <v>1325</v>
      </c>
      <c r="C81" s="1">
        <f t="shared" si="25"/>
        <v>11190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6</v>
      </c>
      <c r="G81" s="129">
        <f t="shared" si="28"/>
        <v>5345</v>
      </c>
      <c r="H81" s="134">
        <f t="shared" si="29"/>
        <v>0.47765862377122431</v>
      </c>
      <c r="I81" s="2"/>
      <c r="J81" s="2">
        <f t="shared" si="30"/>
        <v>0.24343163538873994</v>
      </c>
      <c r="K81" s="2">
        <f t="shared" si="31"/>
        <v>0.72109025915996428</v>
      </c>
      <c r="L81" s="2">
        <f t="shared" si="32"/>
        <v>1.6979445933869527E-3</v>
      </c>
      <c r="M81" s="2">
        <f t="shared" si="33"/>
        <v>3.3780160857908866E-2</v>
      </c>
      <c r="N81" s="63">
        <v>2724</v>
      </c>
      <c r="O81" s="63">
        <v>8069</v>
      </c>
      <c r="P81" s="63">
        <v>19</v>
      </c>
      <c r="Q81" s="63">
        <v>286</v>
      </c>
      <c r="R81" s="63"/>
      <c r="S81" s="63">
        <v>22</v>
      </c>
      <c r="T81" s="63">
        <v>6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0</v>
      </c>
      <c r="AA81" s="63">
        <v>0</v>
      </c>
      <c r="AB81" s="63">
        <v>0</v>
      </c>
      <c r="AC81" s="63">
        <v>0</v>
      </c>
      <c r="AD81" s="63">
        <v>64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>
        <v>0</v>
      </c>
      <c r="BA81" s="5">
        <f>IF(Q81&gt;0,RANK(Q81,(N81:P81,Q81:AE81)),0)</f>
        <v>3</v>
      </c>
      <c r="BB81" s="5">
        <f>IF(R81&gt;0,RANK(R81,(N81:P81,Q81:AE81)),0)</f>
        <v>0</v>
      </c>
      <c r="BC81" s="5">
        <f>IF(T81&gt;0,RANK(T81,(N81:P81,Q81:AE81)),0)</f>
        <v>7</v>
      </c>
      <c r="BD81" s="5">
        <f>IF(S81&gt;0,RANK(S81,(N81:P81,Q81:AE81)),0)</f>
        <v>5</v>
      </c>
      <c r="BE81" s="2">
        <f t="shared" si="34"/>
        <v>2.5558534405719393E-2</v>
      </c>
      <c r="BF81" s="2">
        <f t="shared" si="35"/>
        <v>0</v>
      </c>
      <c r="BG81" s="2">
        <f t="shared" si="36"/>
        <v>5.3619302949061668E-4</v>
      </c>
      <c r="BH81" s="2">
        <f t="shared" si="37"/>
        <v>1.9660411081322609E-3</v>
      </c>
      <c r="BJ81" t="s">
        <v>1184</v>
      </c>
      <c r="BK81" t="s">
        <v>1325</v>
      </c>
      <c r="BL81">
        <v>1</v>
      </c>
      <c r="BN81" s="112">
        <v>2</v>
      </c>
      <c r="BO81" s="114">
        <v>710</v>
      </c>
      <c r="BP81" s="118">
        <f t="shared" si="24"/>
        <v>2710</v>
      </c>
      <c r="BQ81" s="118">
        <f t="shared" si="23"/>
        <v>2710</v>
      </c>
      <c r="BR81" s="5" t="s">
        <v>256</v>
      </c>
    </row>
    <row r="82" spans="1:70" ht="15" hidden="1" customHeight="1" outlineLevel="1">
      <c r="A82" t="s">
        <v>568</v>
      </c>
      <c r="B82" t="s">
        <v>1325</v>
      </c>
      <c r="C82" s="1">
        <f t="shared" si="25"/>
        <v>10623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6</v>
      </c>
      <c r="G82" s="129">
        <f t="shared" si="28"/>
        <v>3963</v>
      </c>
      <c r="H82" s="134">
        <f t="shared" si="29"/>
        <v>0.37305845806269416</v>
      </c>
      <c r="I82" s="2"/>
      <c r="J82" s="2">
        <f t="shared" si="30"/>
        <v>0.29454956227054502</v>
      </c>
      <c r="K82" s="2">
        <f t="shared" si="31"/>
        <v>0.66760802033323918</v>
      </c>
      <c r="L82" s="2">
        <f t="shared" si="32"/>
        <v>1.6003012331733033E-3</v>
      </c>
      <c r="M82" s="2">
        <f t="shared" si="33"/>
        <v>3.624211616304255E-2</v>
      </c>
      <c r="N82" s="63">
        <v>3129</v>
      </c>
      <c r="O82" s="63">
        <v>7092</v>
      </c>
      <c r="P82" s="63">
        <v>17</v>
      </c>
      <c r="Q82" s="63">
        <v>269</v>
      </c>
      <c r="R82" s="63"/>
      <c r="S82" s="63">
        <v>22</v>
      </c>
      <c r="T82" s="63">
        <v>6</v>
      </c>
      <c r="U82" s="63">
        <v>0</v>
      </c>
      <c r="V82" s="63">
        <v>0</v>
      </c>
      <c r="W82" s="63">
        <v>0</v>
      </c>
      <c r="X82" s="63">
        <v>0</v>
      </c>
      <c r="Y82" s="63">
        <v>0</v>
      </c>
      <c r="Z82" s="63">
        <v>0</v>
      </c>
      <c r="AA82" s="63">
        <v>0</v>
      </c>
      <c r="AB82" s="63">
        <v>0</v>
      </c>
      <c r="AC82" s="63">
        <v>0</v>
      </c>
      <c r="AD82" s="63">
        <v>88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>
        <v>0</v>
      </c>
      <c r="BA82" s="5">
        <f>IF(Q82&gt;0,RANK(Q82,(N82:P82,Q82:AE82)),0)</f>
        <v>3</v>
      </c>
      <c r="BB82" s="5">
        <f>IF(R82&gt;0,RANK(R82,(N82:P82,Q82:AE82)),0)</f>
        <v>0</v>
      </c>
      <c r="BC82" s="5">
        <f>IF(T82&gt;0,RANK(T82,(N82:P82,Q82:AE82)),0)</f>
        <v>7</v>
      </c>
      <c r="BD82" s="5">
        <f>IF(S82&gt;0,RANK(S82,(N82:P82,Q82:AE82)),0)</f>
        <v>5</v>
      </c>
      <c r="BE82" s="2">
        <f t="shared" si="34"/>
        <v>2.532241363080109E-2</v>
      </c>
      <c r="BF82" s="2">
        <f t="shared" si="35"/>
        <v>0</v>
      </c>
      <c r="BG82" s="2">
        <f t="shared" si="36"/>
        <v>5.6481219994351881E-4</v>
      </c>
      <c r="BH82" s="2">
        <f t="shared" si="37"/>
        <v>2.070978066459569E-3</v>
      </c>
      <c r="BJ82" t="s">
        <v>568</v>
      </c>
      <c r="BK82" t="s">
        <v>1325</v>
      </c>
      <c r="BL82">
        <v>1</v>
      </c>
      <c r="BN82" s="112">
        <v>2</v>
      </c>
      <c r="BO82" s="114">
        <v>711</v>
      </c>
      <c r="BP82" s="118">
        <f t="shared" si="24"/>
        <v>2711</v>
      </c>
      <c r="BQ82" s="118">
        <f t="shared" si="23"/>
        <v>2711</v>
      </c>
      <c r="BR82" s="5" t="s">
        <v>256</v>
      </c>
    </row>
    <row r="83" spans="1:70" ht="15" hidden="1" customHeight="1" outlineLevel="1">
      <c r="A83" t="s">
        <v>2301</v>
      </c>
      <c r="B83" t="s">
        <v>1325</v>
      </c>
      <c r="C83" s="1">
        <f t="shared" si="25"/>
        <v>11213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6</v>
      </c>
      <c r="G83" s="129">
        <f t="shared" si="28"/>
        <v>4917</v>
      </c>
      <c r="H83" s="134">
        <f t="shared" si="29"/>
        <v>0.43850887362882368</v>
      </c>
      <c r="I83" s="2"/>
      <c r="J83" s="2">
        <f t="shared" si="30"/>
        <v>0.26344421653437972</v>
      </c>
      <c r="K83" s="2">
        <f t="shared" si="31"/>
        <v>0.7019530901632034</v>
      </c>
      <c r="L83" s="2">
        <f t="shared" si="32"/>
        <v>1.3377329884954963E-3</v>
      </c>
      <c r="M83" s="2">
        <f t="shared" si="33"/>
        <v>3.3264960313921337E-2</v>
      </c>
      <c r="N83" s="63">
        <v>2954</v>
      </c>
      <c r="O83" s="63">
        <v>7871</v>
      </c>
      <c r="P83" s="63">
        <v>15</v>
      </c>
      <c r="Q83" s="63">
        <v>288</v>
      </c>
      <c r="R83" s="63"/>
      <c r="S83" s="63">
        <v>28</v>
      </c>
      <c r="T83" s="63">
        <v>3</v>
      </c>
      <c r="U83" s="63">
        <v>0</v>
      </c>
      <c r="V83" s="63">
        <v>0</v>
      </c>
      <c r="W83" s="63">
        <v>0</v>
      </c>
      <c r="X83" s="63">
        <v>0</v>
      </c>
      <c r="Y83" s="63">
        <v>0</v>
      </c>
      <c r="Z83" s="63">
        <v>0</v>
      </c>
      <c r="AA83" s="63">
        <v>0</v>
      </c>
      <c r="AB83" s="63">
        <v>0</v>
      </c>
      <c r="AC83" s="63">
        <v>0</v>
      </c>
      <c r="AD83" s="63">
        <v>54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0</v>
      </c>
      <c r="AV83" s="63">
        <v>0</v>
      </c>
      <c r="AW83" s="63">
        <v>0</v>
      </c>
      <c r="AX83" s="63">
        <v>0</v>
      </c>
      <c r="AY83" s="63">
        <v>0</v>
      </c>
      <c r="BA83" s="5">
        <f>IF(Q83&gt;0,RANK(Q83,(N83:P83,Q83:AE83)),0)</f>
        <v>3</v>
      </c>
      <c r="BB83" s="5">
        <f>IF(R83&gt;0,RANK(R83,(N83:P83,Q83:AE83)),0)</f>
        <v>0</v>
      </c>
      <c r="BC83" s="5">
        <f>IF(T83&gt;0,RANK(T83,(N83:P83,Q83:AE83)),0)</f>
        <v>7</v>
      </c>
      <c r="BD83" s="5">
        <f>IF(S83&gt;0,RANK(S83,(N83:P83,Q83:AE83)),0)</f>
        <v>5</v>
      </c>
      <c r="BE83" s="2">
        <f t="shared" si="34"/>
        <v>2.5684473379113528E-2</v>
      </c>
      <c r="BF83" s="2">
        <f t="shared" si="35"/>
        <v>0</v>
      </c>
      <c r="BG83" s="2">
        <f t="shared" si="36"/>
        <v>2.6754659769909927E-4</v>
      </c>
      <c r="BH83" s="2">
        <f t="shared" si="37"/>
        <v>2.4971015785249266E-3</v>
      </c>
      <c r="BJ83" t="s">
        <v>2301</v>
      </c>
      <c r="BK83" t="s">
        <v>1325</v>
      </c>
      <c r="BL83">
        <v>1</v>
      </c>
      <c r="BN83" s="112">
        <v>2</v>
      </c>
      <c r="BO83" s="114">
        <v>712</v>
      </c>
      <c r="BP83" s="118">
        <f t="shared" si="24"/>
        <v>2712</v>
      </c>
      <c r="BQ83" s="118">
        <f t="shared" si="23"/>
        <v>2712</v>
      </c>
      <c r="BR83" s="5" t="s">
        <v>256</v>
      </c>
    </row>
    <row r="84" spans="1:70" ht="15" hidden="1" customHeight="1" outlineLevel="1">
      <c r="A84" t="s">
        <v>355</v>
      </c>
      <c r="B84" t="s">
        <v>1325</v>
      </c>
      <c r="C84" s="1">
        <f t="shared" si="25"/>
        <v>7707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5</v>
      </c>
      <c r="G84" s="129">
        <f t="shared" si="28"/>
        <v>1986</v>
      </c>
      <c r="H84" s="134">
        <f t="shared" si="29"/>
        <v>0.25768781627092252</v>
      </c>
      <c r="I84" s="2"/>
      <c r="J84" s="2">
        <f t="shared" si="30"/>
        <v>0.34553003762813028</v>
      </c>
      <c r="K84" s="2">
        <f t="shared" si="31"/>
        <v>0.6032178538990528</v>
      </c>
      <c r="L84" s="2">
        <f t="shared" si="32"/>
        <v>3.2438043337225898E-3</v>
      </c>
      <c r="M84" s="2">
        <f t="shared" si="33"/>
        <v>4.8008304139094328E-2</v>
      </c>
      <c r="N84" s="63">
        <v>2663</v>
      </c>
      <c r="O84" s="63">
        <v>4649</v>
      </c>
      <c r="P84" s="63">
        <v>25</v>
      </c>
      <c r="Q84" s="63">
        <v>308</v>
      </c>
      <c r="R84" s="63"/>
      <c r="S84" s="63">
        <v>16</v>
      </c>
      <c r="T84" s="63">
        <v>6</v>
      </c>
      <c r="U84" s="63">
        <v>0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40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>
        <v>0</v>
      </c>
      <c r="BA84" s="5">
        <f>IF(Q84&gt;0,RANK(Q84,(N84:P84,Q84:AE84)),0)</f>
        <v>3</v>
      </c>
      <c r="BB84" s="5">
        <f>IF(R84&gt;0,RANK(R84,(N84:P84,Q84:AE84)),0)</f>
        <v>0</v>
      </c>
      <c r="BC84" s="5">
        <f>IF(T84&gt;0,RANK(T84,(N84:P84,Q84:AE84)),0)</f>
        <v>7</v>
      </c>
      <c r="BD84" s="5">
        <f>IF(S84&gt;0,RANK(S84,(N84:P84,Q84:AE84)),0)</f>
        <v>6</v>
      </c>
      <c r="BE84" s="2">
        <f t="shared" si="34"/>
        <v>3.9963669391462307E-2</v>
      </c>
      <c r="BF84" s="2">
        <f t="shared" si="35"/>
        <v>0</v>
      </c>
      <c r="BG84" s="2">
        <f t="shared" si="36"/>
        <v>7.7851304009342152E-4</v>
      </c>
      <c r="BH84" s="2">
        <f t="shared" si="37"/>
        <v>2.0760347735824577E-3</v>
      </c>
      <c r="BJ84" t="s">
        <v>355</v>
      </c>
      <c r="BK84" t="s">
        <v>1325</v>
      </c>
      <c r="BL84">
        <v>1</v>
      </c>
      <c r="BN84" s="112">
        <v>2</v>
      </c>
      <c r="BO84" s="114">
        <v>713</v>
      </c>
      <c r="BP84" s="118">
        <f t="shared" si="24"/>
        <v>2713</v>
      </c>
      <c r="BQ84" s="118">
        <f t="shared" si="23"/>
        <v>2713</v>
      </c>
      <c r="BR84" s="5" t="s">
        <v>256</v>
      </c>
    </row>
    <row r="85" spans="1:70" ht="15" hidden="1" customHeight="1" outlineLevel="1">
      <c r="A85" t="s">
        <v>965</v>
      </c>
      <c r="B85" t="s">
        <v>1325</v>
      </c>
      <c r="C85" s="1">
        <f t="shared" si="25"/>
        <v>11437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6</v>
      </c>
      <c r="G85" s="129">
        <f t="shared" si="28"/>
        <v>2451</v>
      </c>
      <c r="H85" s="134">
        <f t="shared" si="29"/>
        <v>0.21430445046778002</v>
      </c>
      <c r="I85" s="2"/>
      <c r="J85" s="2">
        <f t="shared" si="30"/>
        <v>0.37247529946664337</v>
      </c>
      <c r="K85" s="2">
        <f t="shared" si="31"/>
        <v>0.58677974993442339</v>
      </c>
      <c r="L85" s="2">
        <f t="shared" si="32"/>
        <v>8.7435516306723794E-4</v>
      </c>
      <c r="M85" s="2">
        <f t="shared" si="33"/>
        <v>3.9870595435865998E-2</v>
      </c>
      <c r="N85" s="63">
        <v>4260</v>
      </c>
      <c r="O85" s="63">
        <v>6711</v>
      </c>
      <c r="P85" s="63">
        <v>10</v>
      </c>
      <c r="Q85" s="63">
        <v>356</v>
      </c>
      <c r="R85" s="63"/>
      <c r="S85" s="63">
        <v>45</v>
      </c>
      <c r="T85" s="63">
        <v>6</v>
      </c>
      <c r="U85" s="63">
        <v>0</v>
      </c>
      <c r="V85" s="63">
        <v>0</v>
      </c>
      <c r="W85" s="63">
        <v>0</v>
      </c>
      <c r="X85" s="63">
        <v>0</v>
      </c>
      <c r="Y85" s="63">
        <v>0</v>
      </c>
      <c r="Z85" s="63">
        <v>0</v>
      </c>
      <c r="AA85" s="63">
        <v>0</v>
      </c>
      <c r="AB85" s="63">
        <v>0</v>
      </c>
      <c r="AC85" s="63">
        <v>0</v>
      </c>
      <c r="AD85" s="63">
        <v>49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>
        <v>0</v>
      </c>
      <c r="BA85" s="5">
        <f>IF(Q85&gt;0,RANK(Q85,(N85:P85,Q85:AE85)),0)</f>
        <v>3</v>
      </c>
      <c r="BB85" s="5">
        <f>IF(R85&gt;0,RANK(R85,(N85:P85,Q85:AE85)),0)</f>
        <v>0</v>
      </c>
      <c r="BC85" s="5">
        <f>IF(T85&gt;0,RANK(T85,(N85:P85,Q85:AE85)),0)</f>
        <v>7</v>
      </c>
      <c r="BD85" s="5">
        <f>IF(S85&gt;0,RANK(S85,(N85:P85,Q85:AE85)),0)</f>
        <v>5</v>
      </c>
      <c r="BE85" s="2">
        <f t="shared" si="34"/>
        <v>3.1127043805193669E-2</v>
      </c>
      <c r="BF85" s="2">
        <f t="shared" si="35"/>
        <v>0</v>
      </c>
      <c r="BG85" s="2">
        <f t="shared" si="36"/>
        <v>5.2461309784034276E-4</v>
      </c>
      <c r="BH85" s="2">
        <f t="shared" si="37"/>
        <v>3.9345982338025703E-3</v>
      </c>
      <c r="BJ85" t="s">
        <v>965</v>
      </c>
      <c r="BK85" t="s">
        <v>1325</v>
      </c>
      <c r="BL85">
        <v>1</v>
      </c>
      <c r="BN85" s="112">
        <v>2</v>
      </c>
      <c r="BO85" s="114">
        <v>714</v>
      </c>
      <c r="BP85" s="118">
        <f t="shared" si="24"/>
        <v>2714</v>
      </c>
      <c r="BQ85" s="118">
        <f t="shared" si="23"/>
        <v>2714</v>
      </c>
      <c r="BR85" s="5" t="s">
        <v>256</v>
      </c>
    </row>
    <row r="86" spans="1:70" ht="15" hidden="1" customHeight="1" outlineLevel="1">
      <c r="A86" t="s">
        <v>430</v>
      </c>
      <c r="B86" t="s">
        <v>1325</v>
      </c>
      <c r="C86" s="1">
        <f t="shared" si="25"/>
        <v>5538</v>
      </c>
      <c r="D86" s="5">
        <f>IF(N86&gt;0, RANK(N86,(N86:P86,Q86:AE86)),0)</f>
        <v>2</v>
      </c>
      <c r="E86" s="5">
        <f>IF(O86&gt;0,RANK(O86,(N86:P86,Q86:AE86)),0)</f>
        <v>1</v>
      </c>
      <c r="F86" s="5">
        <f>IF(P86&gt;0,RANK(P86,(N86:P86,Q86:AE86)),0)</f>
        <v>5</v>
      </c>
      <c r="G86" s="129">
        <f t="shared" si="28"/>
        <v>44</v>
      </c>
      <c r="H86" s="134">
        <f t="shared" si="29"/>
        <v>7.945106536655833E-3</v>
      </c>
      <c r="I86" s="2"/>
      <c r="J86" s="2">
        <f t="shared" si="30"/>
        <v>0.47201155651859877</v>
      </c>
      <c r="K86" s="2">
        <f t="shared" si="31"/>
        <v>0.47995666305525458</v>
      </c>
      <c r="L86" s="2">
        <f t="shared" si="32"/>
        <v>2.3474178403755869E-3</v>
      </c>
      <c r="M86" s="2">
        <f t="shared" si="33"/>
        <v>4.5684362585771111E-2</v>
      </c>
      <c r="N86" s="63">
        <v>2614</v>
      </c>
      <c r="O86" s="63">
        <v>2658</v>
      </c>
      <c r="P86" s="63">
        <v>13</v>
      </c>
      <c r="Q86" s="63">
        <v>197</v>
      </c>
      <c r="R86" s="63"/>
      <c r="S86" s="63">
        <v>10</v>
      </c>
      <c r="T86" s="63">
        <v>10</v>
      </c>
      <c r="U86" s="63">
        <v>0</v>
      </c>
      <c r="V86" s="63">
        <v>0</v>
      </c>
      <c r="W86" s="63">
        <v>0</v>
      </c>
      <c r="X86" s="63">
        <v>0</v>
      </c>
      <c r="Y86" s="63">
        <v>0</v>
      </c>
      <c r="Z86" s="63">
        <v>0</v>
      </c>
      <c r="AA86" s="63">
        <v>0</v>
      </c>
      <c r="AB86" s="63">
        <v>0</v>
      </c>
      <c r="AC86" s="63">
        <v>0</v>
      </c>
      <c r="AD86" s="63">
        <v>36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0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>
        <v>0</v>
      </c>
      <c r="BA86" s="5">
        <f>IF(Q86&gt;0,RANK(Q86,(N86:P86,Q86:AE86)),0)</f>
        <v>3</v>
      </c>
      <c r="BB86" s="5">
        <f>IF(R86&gt;0,RANK(R86,(N86:P86,Q86:AE86)),0)</f>
        <v>0</v>
      </c>
      <c r="BC86" s="5">
        <f>IF(T86&gt;0,RANK(T86,(N86:P86,Q86:AE86)),0)</f>
        <v>6</v>
      </c>
      <c r="BD86" s="5">
        <f>IF(S86&gt;0,RANK(S86,(N86:P86,Q86:AE86)),0)</f>
        <v>6</v>
      </c>
      <c r="BE86" s="2">
        <f t="shared" si="34"/>
        <v>3.5572408811845431E-2</v>
      </c>
      <c r="BF86" s="2">
        <f t="shared" si="35"/>
        <v>0</v>
      </c>
      <c r="BG86" s="2">
        <f t="shared" si="36"/>
        <v>1.8057060310581437E-3</v>
      </c>
      <c r="BH86" s="2">
        <f t="shared" si="37"/>
        <v>1.8057060310581437E-3</v>
      </c>
      <c r="BJ86" t="s">
        <v>430</v>
      </c>
      <c r="BK86" t="s">
        <v>1325</v>
      </c>
      <c r="BL86">
        <v>1</v>
      </c>
      <c r="BN86" s="112">
        <v>2</v>
      </c>
      <c r="BO86" s="114">
        <v>715</v>
      </c>
      <c r="BP86" s="118">
        <f t="shared" si="24"/>
        <v>2715</v>
      </c>
      <c r="BQ86" s="118">
        <f t="shared" si="23"/>
        <v>2715</v>
      </c>
      <c r="BR86" s="5" t="s">
        <v>256</v>
      </c>
    </row>
    <row r="87" spans="1:70" ht="15" hidden="1" customHeight="1" outlineLevel="1">
      <c r="A87" t="s">
        <v>1562</v>
      </c>
      <c r="B87" t="s">
        <v>1325</v>
      </c>
      <c r="C87" s="1">
        <f t="shared" si="25"/>
        <v>8121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6</v>
      </c>
      <c r="G87" s="129">
        <f t="shared" si="28"/>
        <v>754</v>
      </c>
      <c r="H87" s="134">
        <f t="shared" si="29"/>
        <v>9.2845708656569381E-2</v>
      </c>
      <c r="I87" s="2"/>
      <c r="J87" s="2">
        <f t="shared" si="30"/>
        <v>0.52616672823543897</v>
      </c>
      <c r="K87" s="2">
        <f t="shared" si="31"/>
        <v>0.43332101957886959</v>
      </c>
      <c r="L87" s="2">
        <f t="shared" si="32"/>
        <v>1.8470631695603991E-3</v>
      </c>
      <c r="M87" s="2">
        <f t="shared" si="33"/>
        <v>3.8665189016131037E-2</v>
      </c>
      <c r="N87" s="63">
        <v>4273</v>
      </c>
      <c r="O87" s="63">
        <v>3519</v>
      </c>
      <c r="P87" s="63">
        <v>15</v>
      </c>
      <c r="Q87" s="63">
        <v>211</v>
      </c>
      <c r="R87" s="63"/>
      <c r="S87" s="63">
        <v>27</v>
      </c>
      <c r="T87" s="63">
        <v>12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64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>
        <v>0</v>
      </c>
      <c r="BA87" s="5">
        <f>IF(Q87&gt;0,RANK(Q87,(N87:P87,Q87:AE87)),0)</f>
        <v>3</v>
      </c>
      <c r="BB87" s="5">
        <f>IF(R87&gt;0,RANK(R87,(N87:P87,Q87:AE87)),0)</f>
        <v>0</v>
      </c>
      <c r="BC87" s="5">
        <f>IF(T87&gt;0,RANK(T87,(N87:P87,Q87:AE87)),0)</f>
        <v>7</v>
      </c>
      <c r="BD87" s="5">
        <f>IF(S87&gt;0,RANK(S87,(N87:P87,Q87:AE87)),0)</f>
        <v>5</v>
      </c>
      <c r="BE87" s="2">
        <f t="shared" si="34"/>
        <v>2.5982021918482947E-2</v>
      </c>
      <c r="BF87" s="2">
        <f t="shared" si="35"/>
        <v>0</v>
      </c>
      <c r="BG87" s="2">
        <f t="shared" si="36"/>
        <v>1.4776505356483192E-3</v>
      </c>
      <c r="BH87" s="2">
        <f t="shared" si="37"/>
        <v>3.3247137052087182E-3</v>
      </c>
      <c r="BJ87" t="s">
        <v>1562</v>
      </c>
      <c r="BK87" t="s">
        <v>1325</v>
      </c>
      <c r="BL87">
        <v>1</v>
      </c>
      <c r="BN87" s="112">
        <v>2</v>
      </c>
      <c r="BO87" s="114">
        <v>716</v>
      </c>
      <c r="BP87" s="118">
        <f t="shared" si="24"/>
        <v>2716</v>
      </c>
      <c r="BQ87" s="118">
        <f t="shared" si="23"/>
        <v>2716</v>
      </c>
      <c r="BR87" s="5" t="s">
        <v>256</v>
      </c>
    </row>
    <row r="88" spans="1:70" ht="15" hidden="1" customHeight="1" outlineLevel="1">
      <c r="A88" t="s">
        <v>1951</v>
      </c>
      <c r="B88" t="s">
        <v>1325</v>
      </c>
      <c r="C88" s="1">
        <f t="shared" si="25"/>
        <v>7159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6</v>
      </c>
      <c r="G88" s="129">
        <f t="shared" si="28"/>
        <v>1321</v>
      </c>
      <c r="H88" s="134">
        <f t="shared" si="29"/>
        <v>0.18452297806956278</v>
      </c>
      <c r="I88" s="2"/>
      <c r="J88" s="2">
        <f t="shared" si="30"/>
        <v>0.57200726358429943</v>
      </c>
      <c r="K88" s="2">
        <f t="shared" si="31"/>
        <v>0.38748428551473668</v>
      </c>
      <c r="L88" s="2">
        <f t="shared" si="32"/>
        <v>2.3746333286771898E-3</v>
      </c>
      <c r="M88" s="2">
        <f t="shared" si="33"/>
        <v>3.8133817572286698E-2</v>
      </c>
      <c r="N88" s="63">
        <v>4095</v>
      </c>
      <c r="O88" s="63">
        <v>2774</v>
      </c>
      <c r="P88" s="63">
        <v>17</v>
      </c>
      <c r="Q88" s="63">
        <v>182</v>
      </c>
      <c r="R88" s="63"/>
      <c r="S88" s="63">
        <v>18</v>
      </c>
      <c r="T88" s="63">
        <v>9</v>
      </c>
      <c r="U88" s="63">
        <v>0</v>
      </c>
      <c r="V88" s="63">
        <v>0</v>
      </c>
      <c r="W88" s="63">
        <v>0</v>
      </c>
      <c r="X88" s="63">
        <v>0</v>
      </c>
      <c r="Y88" s="63">
        <v>0</v>
      </c>
      <c r="Z88" s="63">
        <v>0</v>
      </c>
      <c r="AA88" s="63">
        <v>0</v>
      </c>
      <c r="AB88" s="63">
        <v>0</v>
      </c>
      <c r="AC88" s="63">
        <v>0</v>
      </c>
      <c r="AD88" s="63">
        <v>64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>
        <v>0</v>
      </c>
      <c r="BA88" s="5">
        <f>IF(Q88&gt;0,RANK(Q88,(N88:P88,Q88:AE88)),0)</f>
        <v>3</v>
      </c>
      <c r="BB88" s="5">
        <f>IF(R88&gt;0,RANK(R88,(N88:P88,Q88:AE88)),0)</f>
        <v>0</v>
      </c>
      <c r="BC88" s="5">
        <f>IF(T88&gt;0,RANK(T88,(N88:P88,Q88:AE88)),0)</f>
        <v>7</v>
      </c>
      <c r="BD88" s="5">
        <f>IF(S88&gt;0,RANK(S88,(N88:P88,Q88:AE88)),0)</f>
        <v>5</v>
      </c>
      <c r="BE88" s="2">
        <f t="shared" si="34"/>
        <v>2.5422545048191088E-2</v>
      </c>
      <c r="BF88" s="2">
        <f t="shared" si="35"/>
        <v>0</v>
      </c>
      <c r="BG88" s="2">
        <f t="shared" si="36"/>
        <v>1.2571588210643944E-3</v>
      </c>
      <c r="BH88" s="2">
        <f t="shared" si="37"/>
        <v>2.5143176421287888E-3</v>
      </c>
      <c r="BJ88" t="s">
        <v>1951</v>
      </c>
      <c r="BK88" t="s">
        <v>1325</v>
      </c>
      <c r="BL88">
        <v>1</v>
      </c>
      <c r="BN88" s="112">
        <v>2</v>
      </c>
      <c r="BO88" s="114">
        <v>717</v>
      </c>
      <c r="BP88" s="118">
        <f t="shared" si="24"/>
        <v>2717</v>
      </c>
      <c r="BQ88" s="118">
        <f t="shared" si="23"/>
        <v>2717</v>
      </c>
      <c r="BR88" s="5" t="s">
        <v>256</v>
      </c>
    </row>
    <row r="89" spans="1:70" ht="15" hidden="1" customHeight="1" outlineLevel="1">
      <c r="A89" t="s">
        <v>2246</v>
      </c>
      <c r="B89" t="s">
        <v>1325</v>
      </c>
      <c r="C89" s="1">
        <f t="shared" si="25"/>
        <v>7711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6</v>
      </c>
      <c r="G89" s="129">
        <f t="shared" si="28"/>
        <v>1925</v>
      </c>
      <c r="H89" s="134">
        <f t="shared" si="29"/>
        <v>0.24964336661911554</v>
      </c>
      <c r="I89" s="2"/>
      <c r="J89" s="2">
        <f t="shared" si="30"/>
        <v>0.60679548696667096</v>
      </c>
      <c r="K89" s="2">
        <f t="shared" si="31"/>
        <v>0.35715212034755545</v>
      </c>
      <c r="L89" s="2">
        <f t="shared" si="32"/>
        <v>1.9452729866424588E-3</v>
      </c>
      <c r="M89" s="2">
        <f t="shared" si="33"/>
        <v>3.4107119699131133E-2</v>
      </c>
      <c r="N89" s="63">
        <v>4679</v>
      </c>
      <c r="O89" s="63">
        <v>2754</v>
      </c>
      <c r="P89" s="63">
        <v>15</v>
      </c>
      <c r="Q89" s="63">
        <v>157</v>
      </c>
      <c r="R89" s="63"/>
      <c r="S89" s="63">
        <v>24</v>
      </c>
      <c r="T89" s="63">
        <v>4</v>
      </c>
      <c r="U89" s="63">
        <v>0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78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>
        <v>0</v>
      </c>
      <c r="BA89" s="5">
        <f>IF(Q89&gt;0,RANK(Q89,(N89:P89,Q89:AE89)),0)</f>
        <v>3</v>
      </c>
      <c r="BB89" s="5">
        <f>IF(R89&gt;0,RANK(R89,(N89:P89,Q89:AE89)),0)</f>
        <v>0</v>
      </c>
      <c r="BC89" s="5">
        <f>IF(T89&gt;0,RANK(T89,(N89:P89,Q89:AE89)),0)</f>
        <v>7</v>
      </c>
      <c r="BD89" s="5">
        <f>IF(S89&gt;0,RANK(S89,(N89:P89,Q89:AE89)),0)</f>
        <v>5</v>
      </c>
      <c r="BE89" s="2">
        <f t="shared" si="34"/>
        <v>2.0360523926857735E-2</v>
      </c>
      <c r="BF89" s="2">
        <f t="shared" si="35"/>
        <v>0</v>
      </c>
      <c r="BG89" s="2">
        <f t="shared" si="36"/>
        <v>5.1873946310465569E-4</v>
      </c>
      <c r="BH89" s="2">
        <f t="shared" si="37"/>
        <v>3.1124367786279339E-3</v>
      </c>
      <c r="BJ89" t="s">
        <v>2246</v>
      </c>
      <c r="BK89" t="s">
        <v>1325</v>
      </c>
      <c r="BL89">
        <v>1</v>
      </c>
      <c r="BN89" s="112">
        <v>2</v>
      </c>
      <c r="BO89" s="114">
        <v>718</v>
      </c>
      <c r="BP89" s="118">
        <f t="shared" si="24"/>
        <v>2718</v>
      </c>
      <c r="BQ89" s="118">
        <f t="shared" si="23"/>
        <v>2718</v>
      </c>
      <c r="BR89" s="5" t="s">
        <v>256</v>
      </c>
    </row>
    <row r="90" spans="1:70" ht="15" hidden="1" customHeight="1" outlineLevel="1">
      <c r="A90" t="s">
        <v>1055</v>
      </c>
      <c r="B90" t="s">
        <v>1325</v>
      </c>
      <c r="C90" s="1">
        <f t="shared" si="25"/>
        <v>5294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7</v>
      </c>
      <c r="G90" s="129">
        <f t="shared" si="28"/>
        <v>1144</v>
      </c>
      <c r="H90" s="134">
        <f t="shared" si="29"/>
        <v>0.21609369097091047</v>
      </c>
      <c r="I90" s="2"/>
      <c r="J90" s="2">
        <f t="shared" si="30"/>
        <v>0.58840196448809978</v>
      </c>
      <c r="K90" s="2">
        <f t="shared" si="31"/>
        <v>0.37230827351718926</v>
      </c>
      <c r="L90" s="2">
        <f t="shared" si="32"/>
        <v>2.0778239516433699E-3</v>
      </c>
      <c r="M90" s="2">
        <f t="shared" si="33"/>
        <v>3.7211938043067591E-2</v>
      </c>
      <c r="N90" s="63">
        <v>3115</v>
      </c>
      <c r="O90" s="63">
        <v>1971</v>
      </c>
      <c r="P90" s="63">
        <v>11</v>
      </c>
      <c r="Q90" s="63">
        <v>110</v>
      </c>
      <c r="R90" s="63"/>
      <c r="S90" s="63">
        <v>22</v>
      </c>
      <c r="T90" s="63">
        <v>13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0</v>
      </c>
      <c r="AA90" s="63">
        <v>0</v>
      </c>
      <c r="AB90" s="63">
        <v>0</v>
      </c>
      <c r="AC90" s="63">
        <v>0</v>
      </c>
      <c r="AD90" s="63">
        <v>52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>
        <v>0</v>
      </c>
      <c r="BA90" s="5">
        <f>IF(Q90&gt;0,RANK(Q90,(N90:P90,Q90:AE90)),0)</f>
        <v>3</v>
      </c>
      <c r="BB90" s="5">
        <f>IF(R90&gt;0,RANK(R90,(N90:P90,Q90:AE90)),0)</f>
        <v>0</v>
      </c>
      <c r="BC90" s="5">
        <f>IF(T90&gt;0,RANK(T90,(N90:P90,Q90:AE90)),0)</f>
        <v>6</v>
      </c>
      <c r="BD90" s="5">
        <f>IF(S90&gt;0,RANK(S90,(N90:P90,Q90:AE90)),0)</f>
        <v>5</v>
      </c>
      <c r="BE90" s="2">
        <f t="shared" si="34"/>
        <v>2.0778239516433698E-2</v>
      </c>
      <c r="BF90" s="2">
        <f t="shared" si="35"/>
        <v>0</v>
      </c>
      <c r="BG90" s="2">
        <f t="shared" si="36"/>
        <v>2.4556101246694371E-3</v>
      </c>
      <c r="BH90" s="2">
        <f t="shared" si="37"/>
        <v>4.1556479032867398E-3</v>
      </c>
      <c r="BJ90" t="s">
        <v>1055</v>
      </c>
      <c r="BK90" t="s">
        <v>1325</v>
      </c>
      <c r="BL90">
        <v>1</v>
      </c>
      <c r="BN90" s="112">
        <v>2</v>
      </c>
      <c r="BO90" s="114">
        <v>719</v>
      </c>
      <c r="BP90" s="118">
        <f t="shared" si="24"/>
        <v>2719</v>
      </c>
      <c r="BQ90" s="118">
        <f t="shared" si="23"/>
        <v>2719</v>
      </c>
      <c r="BR90" s="5" t="s">
        <v>256</v>
      </c>
    </row>
    <row r="91" spans="1:70" ht="15" hidden="1" customHeight="1" outlineLevel="1">
      <c r="A91" t="s">
        <v>3191</v>
      </c>
      <c r="B91" t="s">
        <v>1325</v>
      </c>
      <c r="C91" s="1">
        <f t="shared" si="25"/>
        <v>7410</v>
      </c>
      <c r="D91" s="5">
        <f>IF(N91&gt;0, RANK(N91,(N91:P91,Q91:AE91)),0)</f>
        <v>1</v>
      </c>
      <c r="E91" s="5">
        <f>IF(O91&gt;0,RANK(O91,(N91:P91,Q91:AE91)),0)</f>
        <v>2</v>
      </c>
      <c r="F91" s="5">
        <f>IF(P91&gt;0,RANK(P91,(N91:P91,Q91:AE91)),0)</f>
        <v>5</v>
      </c>
      <c r="G91" s="129">
        <f t="shared" si="28"/>
        <v>2484</v>
      </c>
      <c r="H91" s="134">
        <f t="shared" si="29"/>
        <v>0.33522267206477735</v>
      </c>
      <c r="I91" s="2"/>
      <c r="J91" s="2">
        <f t="shared" si="30"/>
        <v>0.65236167341430495</v>
      </c>
      <c r="K91" s="2">
        <f t="shared" si="31"/>
        <v>0.31713900134952766</v>
      </c>
      <c r="L91" s="2">
        <f t="shared" si="32"/>
        <v>2.0242914979757085E-3</v>
      </c>
      <c r="M91" s="2">
        <f t="shared" si="33"/>
        <v>2.8475033738191678E-2</v>
      </c>
      <c r="N91" s="63">
        <v>4834</v>
      </c>
      <c r="O91" s="63">
        <v>2350</v>
      </c>
      <c r="P91" s="63">
        <v>15</v>
      </c>
      <c r="Q91" s="63">
        <v>150</v>
      </c>
      <c r="R91" s="63"/>
      <c r="S91" s="63">
        <v>7</v>
      </c>
      <c r="T91" s="63">
        <v>3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51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>
        <v>0</v>
      </c>
      <c r="BA91" s="5">
        <f>IF(Q91&gt;0,RANK(Q91,(N91:P91,Q91:AE91)),0)</f>
        <v>3</v>
      </c>
      <c r="BB91" s="5">
        <f>IF(R91&gt;0,RANK(R91,(N91:P91,Q91:AE91)),0)</f>
        <v>0</v>
      </c>
      <c r="BC91" s="5">
        <f>IF(T91&gt;0,RANK(T91,(N91:P91,Q91:AE91)),0)</f>
        <v>7</v>
      </c>
      <c r="BD91" s="5">
        <f>IF(S91&gt;0,RANK(S91,(N91:P91,Q91:AE91)),0)</f>
        <v>6</v>
      </c>
      <c r="BE91" s="2">
        <f t="shared" si="34"/>
        <v>2.0242914979757085E-2</v>
      </c>
      <c r="BF91" s="2">
        <f t="shared" si="35"/>
        <v>0</v>
      </c>
      <c r="BG91" s="2">
        <f t="shared" si="36"/>
        <v>4.0485829959514168E-4</v>
      </c>
      <c r="BH91" s="2">
        <f t="shared" si="37"/>
        <v>9.4466936572199726E-4</v>
      </c>
      <c r="BJ91" t="s">
        <v>3191</v>
      </c>
      <c r="BK91" t="s">
        <v>1325</v>
      </c>
      <c r="BL91">
        <v>1</v>
      </c>
      <c r="BN91" s="112">
        <v>2</v>
      </c>
      <c r="BO91" s="114">
        <v>720</v>
      </c>
      <c r="BP91" s="118">
        <f t="shared" si="24"/>
        <v>2720</v>
      </c>
      <c r="BQ91" s="118">
        <f t="shared" si="23"/>
        <v>2720</v>
      </c>
      <c r="BR91" s="5" t="s">
        <v>256</v>
      </c>
    </row>
    <row r="92" spans="1:70" ht="15" hidden="1" customHeight="1" outlineLevel="1">
      <c r="A92" t="s">
        <v>297</v>
      </c>
      <c r="B92" t="s">
        <v>1325</v>
      </c>
      <c r="C92" s="1">
        <f t="shared" si="25"/>
        <v>9419</v>
      </c>
      <c r="D92" s="5">
        <f>IF(N92&gt;0, RANK(N92,(N92:P92,Q92:AE92)),0)</f>
        <v>1</v>
      </c>
      <c r="E92" s="5">
        <f>IF(O92&gt;0,RANK(O92,(N92:P92,Q92:AE92)),0)</f>
        <v>2</v>
      </c>
      <c r="F92" s="5">
        <f>IF(P92&gt;0,RANK(P92,(N92:P92,Q92:AE92)),0)</f>
        <v>6</v>
      </c>
      <c r="G92" s="129">
        <f t="shared" si="28"/>
        <v>1724</v>
      </c>
      <c r="H92" s="134">
        <f t="shared" si="29"/>
        <v>0.18303429238772692</v>
      </c>
      <c r="I92" s="2"/>
      <c r="J92" s="2">
        <f t="shared" si="30"/>
        <v>0.57426478394734048</v>
      </c>
      <c r="K92" s="2">
        <f t="shared" si="31"/>
        <v>0.39123049155961354</v>
      </c>
      <c r="L92" s="2">
        <f t="shared" si="32"/>
        <v>2.0171992780549952E-3</v>
      </c>
      <c r="M92" s="2">
        <f t="shared" si="33"/>
        <v>3.2487525214990987E-2</v>
      </c>
      <c r="N92" s="63">
        <v>5409</v>
      </c>
      <c r="O92" s="63">
        <v>3685</v>
      </c>
      <c r="P92" s="63">
        <v>19</v>
      </c>
      <c r="Q92" s="63">
        <v>203</v>
      </c>
      <c r="R92" s="63"/>
      <c r="S92" s="63">
        <v>29</v>
      </c>
      <c r="T92" s="63">
        <v>4</v>
      </c>
      <c r="U92" s="63">
        <v>0</v>
      </c>
      <c r="V92" s="63">
        <v>0</v>
      </c>
      <c r="W92" s="63">
        <v>0</v>
      </c>
      <c r="X92" s="63">
        <v>0</v>
      </c>
      <c r="Y92" s="63">
        <v>0</v>
      </c>
      <c r="Z92" s="63">
        <v>0</v>
      </c>
      <c r="AA92" s="63">
        <v>0</v>
      </c>
      <c r="AB92" s="63">
        <v>0</v>
      </c>
      <c r="AC92" s="63">
        <v>0</v>
      </c>
      <c r="AD92" s="63">
        <v>70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>
        <v>0</v>
      </c>
      <c r="BA92" s="5">
        <f>IF(Q92&gt;0,RANK(Q92,(N92:P92,Q92:AE92)),0)</f>
        <v>3</v>
      </c>
      <c r="BB92" s="5">
        <f>IF(R92&gt;0,RANK(R92,(N92:P92,Q92:AE92)),0)</f>
        <v>0</v>
      </c>
      <c r="BC92" s="5">
        <f>IF(T92&gt;0,RANK(T92,(N92:P92,Q92:AE92)),0)</f>
        <v>7</v>
      </c>
      <c r="BD92" s="5">
        <f>IF(S92&gt;0,RANK(S92,(N92:P92,Q92:AE92)),0)</f>
        <v>5</v>
      </c>
      <c r="BE92" s="2">
        <f t="shared" si="34"/>
        <v>2.155218176027179E-2</v>
      </c>
      <c r="BF92" s="2">
        <f t="shared" si="35"/>
        <v>0</v>
      </c>
      <c r="BG92" s="2">
        <f t="shared" si="36"/>
        <v>4.2467353222210426E-4</v>
      </c>
      <c r="BH92" s="2">
        <f t="shared" si="37"/>
        <v>3.0788831086102559E-3</v>
      </c>
      <c r="BJ92" t="s">
        <v>297</v>
      </c>
      <c r="BK92" t="s">
        <v>1325</v>
      </c>
      <c r="BL92">
        <v>1</v>
      </c>
      <c r="BN92" s="112">
        <v>2</v>
      </c>
      <c r="BO92" s="114">
        <v>721</v>
      </c>
      <c r="BP92" s="118">
        <f t="shared" si="24"/>
        <v>2721</v>
      </c>
      <c r="BQ92" s="118">
        <f t="shared" si="23"/>
        <v>2721</v>
      </c>
      <c r="BR92" s="5" t="s">
        <v>256</v>
      </c>
    </row>
    <row r="93" spans="1:70" ht="15" hidden="1" customHeight="1" outlineLevel="1">
      <c r="A93" t="s">
        <v>191</v>
      </c>
      <c r="B93" t="s">
        <v>1325</v>
      </c>
      <c r="C93" s="1">
        <f t="shared" si="25"/>
        <v>9484</v>
      </c>
      <c r="D93" s="5">
        <f>IF(N93&gt;0, RANK(N93,(N93:P93,Q93:AE93)),0)</f>
        <v>2</v>
      </c>
      <c r="E93" s="5">
        <f>IF(O93&gt;0,RANK(O93,(N93:P93,Q93:AE93)),0)</f>
        <v>1</v>
      </c>
      <c r="F93" s="5">
        <f>IF(P93&gt;0,RANK(P93,(N93:P93,Q93:AE93)),0)</f>
        <v>5</v>
      </c>
      <c r="G93" s="129">
        <f t="shared" si="28"/>
        <v>121</v>
      </c>
      <c r="H93" s="134">
        <f t="shared" si="29"/>
        <v>1.2758329818641924E-2</v>
      </c>
      <c r="I93" s="2"/>
      <c r="J93" s="2">
        <f t="shared" si="30"/>
        <v>0.47880641079713199</v>
      </c>
      <c r="K93" s="2">
        <f t="shared" si="31"/>
        <v>0.49156474061577393</v>
      </c>
      <c r="L93" s="2">
        <f t="shared" si="32"/>
        <v>1.8979333614508645E-3</v>
      </c>
      <c r="M93" s="2">
        <f t="shared" si="33"/>
        <v>2.7730915225643273E-2</v>
      </c>
      <c r="N93" s="63">
        <v>4541</v>
      </c>
      <c r="O93" s="63">
        <v>4662</v>
      </c>
      <c r="P93" s="63">
        <v>18</v>
      </c>
      <c r="Q93" s="63">
        <v>198</v>
      </c>
      <c r="R93" s="63"/>
      <c r="S93" s="63">
        <v>16</v>
      </c>
      <c r="T93" s="63">
        <v>3</v>
      </c>
      <c r="U93" s="63">
        <v>0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46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>
        <v>0</v>
      </c>
      <c r="BA93" s="5">
        <f>IF(Q93&gt;0,RANK(Q93,(N93:P93,Q93:AE93)),0)</f>
        <v>3</v>
      </c>
      <c r="BB93" s="5">
        <f>IF(R93&gt;0,RANK(R93,(N93:P93,Q93:AE93)),0)</f>
        <v>0</v>
      </c>
      <c r="BC93" s="5">
        <f>IF(T93&gt;0,RANK(T93,(N93:P93,Q93:AE93)),0)</f>
        <v>7</v>
      </c>
      <c r="BD93" s="5">
        <f>IF(S93&gt;0,RANK(S93,(N93:P93,Q93:AE93)),0)</f>
        <v>6</v>
      </c>
      <c r="BE93" s="2">
        <f t="shared" si="34"/>
        <v>2.087726697595951E-2</v>
      </c>
      <c r="BF93" s="2">
        <f t="shared" si="35"/>
        <v>0</v>
      </c>
      <c r="BG93" s="2">
        <f t="shared" si="36"/>
        <v>3.1632222690847742E-4</v>
      </c>
      <c r="BH93" s="2">
        <f t="shared" si="37"/>
        <v>1.6870518768452129E-3</v>
      </c>
      <c r="BJ93" t="s">
        <v>191</v>
      </c>
      <c r="BK93" t="s">
        <v>1325</v>
      </c>
      <c r="BL93">
        <v>1</v>
      </c>
      <c r="BN93" s="112">
        <v>2</v>
      </c>
      <c r="BO93" s="114">
        <v>722</v>
      </c>
      <c r="BP93" s="118">
        <f t="shared" si="24"/>
        <v>2722</v>
      </c>
      <c r="BQ93" s="118">
        <f t="shared" si="23"/>
        <v>2722</v>
      </c>
      <c r="BR93" s="5" t="s">
        <v>256</v>
      </c>
    </row>
    <row r="94" spans="1:70" ht="15" hidden="1" customHeight="1" outlineLevel="1">
      <c r="A94" t="s">
        <v>1854</v>
      </c>
      <c r="B94" t="s">
        <v>1325</v>
      </c>
      <c r="C94" s="1">
        <f t="shared" si="25"/>
        <v>7705</v>
      </c>
      <c r="D94" s="5">
        <f>IF(N94&gt;0, RANK(N94,(N94:P94,Q94:AE94)),0)</f>
        <v>1</v>
      </c>
      <c r="E94" s="5">
        <f>IF(O94&gt;0,RANK(O94,(N94:P94,Q94:AE94)),0)</f>
        <v>2</v>
      </c>
      <c r="F94" s="5">
        <f>IF(P94&gt;0,RANK(P94,(N94:P94,Q94:AE94)),0)</f>
        <v>6</v>
      </c>
      <c r="G94" s="129">
        <f t="shared" si="28"/>
        <v>160</v>
      </c>
      <c r="H94" s="134">
        <f t="shared" si="29"/>
        <v>2.0765736534717714E-2</v>
      </c>
      <c r="I94" s="2"/>
      <c r="J94" s="2">
        <f t="shared" si="30"/>
        <v>0.4926670992861778</v>
      </c>
      <c r="K94" s="2">
        <f t="shared" si="31"/>
        <v>0.47190136275146011</v>
      </c>
      <c r="L94" s="2">
        <f t="shared" si="32"/>
        <v>1.9467878001297859E-3</v>
      </c>
      <c r="M94" s="2">
        <f t="shared" si="33"/>
        <v>3.3484750162232305E-2</v>
      </c>
      <c r="N94" s="63">
        <v>3796</v>
      </c>
      <c r="O94" s="63">
        <v>3636</v>
      </c>
      <c r="P94" s="63">
        <v>15</v>
      </c>
      <c r="Q94" s="63">
        <v>170</v>
      </c>
      <c r="R94" s="63"/>
      <c r="S94" s="63">
        <v>22</v>
      </c>
      <c r="T94" s="63">
        <v>13</v>
      </c>
      <c r="U94" s="63">
        <v>0</v>
      </c>
      <c r="V94" s="63">
        <v>0</v>
      </c>
      <c r="W94" s="63">
        <v>0</v>
      </c>
      <c r="X94" s="63">
        <v>0</v>
      </c>
      <c r="Y94" s="63">
        <v>0</v>
      </c>
      <c r="Z94" s="63">
        <v>0</v>
      </c>
      <c r="AA94" s="63">
        <v>0</v>
      </c>
      <c r="AB94" s="63">
        <v>0</v>
      </c>
      <c r="AC94" s="63">
        <v>0</v>
      </c>
      <c r="AD94" s="63">
        <v>53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>
        <v>0</v>
      </c>
      <c r="BA94" s="5">
        <f>IF(Q94&gt;0,RANK(Q94,(N94:P94,Q94:AE94)),0)</f>
        <v>3</v>
      </c>
      <c r="BB94" s="5">
        <f>IF(R94&gt;0,RANK(R94,(N94:P94,Q94:AE94)),0)</f>
        <v>0</v>
      </c>
      <c r="BC94" s="5">
        <f>IF(T94&gt;0,RANK(T94,(N94:P94,Q94:AE94)),0)</f>
        <v>7</v>
      </c>
      <c r="BD94" s="5">
        <f>IF(S94&gt;0,RANK(S94,(N94:P94,Q94:AE94)),0)</f>
        <v>5</v>
      </c>
      <c r="BE94" s="2">
        <f t="shared" si="34"/>
        <v>2.2063595068137574E-2</v>
      </c>
      <c r="BF94" s="2">
        <f t="shared" si="35"/>
        <v>0</v>
      </c>
      <c r="BG94" s="2">
        <f t="shared" si="36"/>
        <v>1.6872160934458143E-3</v>
      </c>
      <c r="BH94" s="2">
        <f t="shared" si="37"/>
        <v>2.8552887735236857E-3</v>
      </c>
      <c r="BJ94" t="s">
        <v>1854</v>
      </c>
      <c r="BK94" t="s">
        <v>1325</v>
      </c>
      <c r="BL94">
        <v>1</v>
      </c>
      <c r="BN94" s="112">
        <v>2</v>
      </c>
      <c r="BO94" s="114">
        <v>723</v>
      </c>
      <c r="BP94" s="118">
        <f t="shared" si="24"/>
        <v>2723</v>
      </c>
      <c r="BQ94" s="118">
        <f t="shared" si="23"/>
        <v>2723</v>
      </c>
      <c r="BR94" s="5" t="s">
        <v>256</v>
      </c>
    </row>
    <row r="95" spans="1:70" ht="15" hidden="1" customHeight="1" outlineLevel="1">
      <c r="A95" t="s">
        <v>640</v>
      </c>
      <c r="B95" t="s">
        <v>1325</v>
      </c>
      <c r="C95" s="1">
        <f t="shared" si="25"/>
        <v>10422</v>
      </c>
      <c r="D95" s="5">
        <f>IF(N95&gt;0, RANK(N95,(N95:P95,Q95:AE95)),0)</f>
        <v>2</v>
      </c>
      <c r="E95" s="5">
        <f>IF(O95&gt;0,RANK(O95,(N95:P95,Q95:AE95)),0)</f>
        <v>1</v>
      </c>
      <c r="F95" s="5">
        <f>IF(P95&gt;0,RANK(P95,(N95:P95,Q95:AE95)),0)</f>
        <v>5</v>
      </c>
      <c r="G95" s="129">
        <f t="shared" si="28"/>
        <v>640</v>
      </c>
      <c r="H95" s="134">
        <f t="shared" si="29"/>
        <v>6.1408558817885241E-2</v>
      </c>
      <c r="I95" s="2"/>
      <c r="J95" s="2">
        <f t="shared" si="30"/>
        <v>0.45423143350604489</v>
      </c>
      <c r="K95" s="2">
        <f t="shared" si="31"/>
        <v>0.5156399923239301</v>
      </c>
      <c r="L95" s="2">
        <f t="shared" si="32"/>
        <v>2.3028209556706968E-3</v>
      </c>
      <c r="M95" s="2">
        <f t="shared" si="33"/>
        <v>2.7825753214354317E-2</v>
      </c>
      <c r="N95" s="63">
        <v>4734</v>
      </c>
      <c r="O95" s="63">
        <v>5374</v>
      </c>
      <c r="P95" s="63">
        <v>24</v>
      </c>
      <c r="Q95" s="63">
        <v>222</v>
      </c>
      <c r="R95" s="63"/>
      <c r="S95" s="63">
        <v>15</v>
      </c>
      <c r="T95" s="63">
        <v>7</v>
      </c>
      <c r="U95" s="63">
        <v>0</v>
      </c>
      <c r="V95" s="63">
        <v>0</v>
      </c>
      <c r="W95" s="63">
        <v>0</v>
      </c>
      <c r="X95" s="63">
        <v>0</v>
      </c>
      <c r="Y95" s="63">
        <v>0</v>
      </c>
      <c r="Z95" s="63">
        <v>0</v>
      </c>
      <c r="AA95" s="63">
        <v>0</v>
      </c>
      <c r="AB95" s="63">
        <v>0</v>
      </c>
      <c r="AC95" s="63">
        <v>0</v>
      </c>
      <c r="AD95" s="63">
        <v>46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>
        <v>0</v>
      </c>
      <c r="BA95" s="5">
        <f>IF(Q95&gt;0,RANK(Q95,(N95:P95,Q95:AE95)),0)</f>
        <v>3</v>
      </c>
      <c r="BB95" s="5">
        <f>IF(R95&gt;0,RANK(R95,(N95:P95,Q95:AE95)),0)</f>
        <v>0</v>
      </c>
      <c r="BC95" s="5">
        <f>IF(T95&gt;0,RANK(T95,(N95:P95,Q95:AE95)),0)</f>
        <v>7</v>
      </c>
      <c r="BD95" s="5">
        <f>IF(S95&gt;0,RANK(S95,(N95:P95,Q95:AE95)),0)</f>
        <v>6</v>
      </c>
      <c r="BE95" s="2">
        <f t="shared" si="34"/>
        <v>2.1301093839953943E-2</v>
      </c>
      <c r="BF95" s="2">
        <f t="shared" si="35"/>
        <v>0</v>
      </c>
      <c r="BG95" s="2">
        <f t="shared" si="36"/>
        <v>6.716561120706199E-4</v>
      </c>
      <c r="BH95" s="2">
        <f t="shared" si="37"/>
        <v>1.4392630972941854E-3</v>
      </c>
      <c r="BJ95" t="s">
        <v>640</v>
      </c>
      <c r="BK95" t="s">
        <v>1325</v>
      </c>
      <c r="BL95">
        <v>1</v>
      </c>
      <c r="BN95" s="112">
        <v>2</v>
      </c>
      <c r="BO95" s="114">
        <v>724</v>
      </c>
      <c r="BP95" s="118">
        <f t="shared" si="24"/>
        <v>2724</v>
      </c>
      <c r="BQ95" s="118">
        <f t="shared" si="23"/>
        <v>2724</v>
      </c>
      <c r="BR95" s="5" t="s">
        <v>256</v>
      </c>
    </row>
    <row r="96" spans="1:70" ht="15" hidden="1" customHeight="1" outlineLevel="1">
      <c r="A96" t="s">
        <v>733</v>
      </c>
      <c r="B96" t="s">
        <v>1325</v>
      </c>
      <c r="C96" s="1">
        <f t="shared" si="25"/>
        <v>9294</v>
      </c>
      <c r="D96" s="5">
        <f>IF(N96&gt;0, RANK(N96,(N96:P96,Q96:AE96)),0)</f>
        <v>1</v>
      </c>
      <c r="E96" s="5">
        <f>IF(O96&gt;0,RANK(O96,(N96:P96,Q96:AE96)),0)</f>
        <v>2</v>
      </c>
      <c r="F96" s="5">
        <f>IF(P96&gt;0,RANK(P96,(N96:P96,Q96:AE96)),0)</f>
        <v>7</v>
      </c>
      <c r="G96" s="129">
        <f t="shared" si="28"/>
        <v>207</v>
      </c>
      <c r="H96" s="134">
        <f t="shared" si="29"/>
        <v>2.2272433828276306E-2</v>
      </c>
      <c r="I96" s="2"/>
      <c r="J96" s="2">
        <f t="shared" si="30"/>
        <v>0.49408220357219712</v>
      </c>
      <c r="K96" s="2">
        <f t="shared" si="31"/>
        <v>0.4718097697439208</v>
      </c>
      <c r="L96" s="2">
        <f t="shared" si="32"/>
        <v>1.5063481816225521E-3</v>
      </c>
      <c r="M96" s="2">
        <f t="shared" si="33"/>
        <v>3.2601678502259521E-2</v>
      </c>
      <c r="N96" s="63">
        <v>4592</v>
      </c>
      <c r="O96" s="63">
        <v>4385</v>
      </c>
      <c r="P96" s="63">
        <v>14</v>
      </c>
      <c r="Q96" s="63">
        <v>200</v>
      </c>
      <c r="R96" s="63"/>
      <c r="S96" s="63">
        <v>21</v>
      </c>
      <c r="T96" s="63">
        <v>15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67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>
        <v>0</v>
      </c>
      <c r="BA96" s="5">
        <f>IF(Q96&gt;0,RANK(Q96,(N96:P96,Q96:AE96)),0)</f>
        <v>3</v>
      </c>
      <c r="BB96" s="5">
        <f>IF(R96&gt;0,RANK(R96,(N96:P96,Q96:AE96)),0)</f>
        <v>0</v>
      </c>
      <c r="BC96" s="5">
        <f>IF(T96&gt;0,RANK(T96,(N96:P96,Q96:AE96)),0)</f>
        <v>6</v>
      </c>
      <c r="BD96" s="5">
        <f>IF(S96&gt;0,RANK(S96,(N96:P96,Q96:AE96)),0)</f>
        <v>5</v>
      </c>
      <c r="BE96" s="2">
        <f t="shared" si="34"/>
        <v>2.1519259737465032E-2</v>
      </c>
      <c r="BF96" s="2">
        <f t="shared" si="35"/>
        <v>0</v>
      </c>
      <c r="BG96" s="2">
        <f t="shared" si="36"/>
        <v>1.6139444803098773E-3</v>
      </c>
      <c r="BH96" s="2">
        <f t="shared" si="37"/>
        <v>2.2595222724338285E-3</v>
      </c>
      <c r="BJ96" t="s">
        <v>733</v>
      </c>
      <c r="BK96" t="s">
        <v>1325</v>
      </c>
      <c r="BL96">
        <v>1</v>
      </c>
      <c r="BN96" s="112">
        <v>2</v>
      </c>
      <c r="BO96" s="114">
        <v>725</v>
      </c>
      <c r="BP96" s="118">
        <f t="shared" si="24"/>
        <v>2725</v>
      </c>
      <c r="BQ96" s="118">
        <f t="shared" si="23"/>
        <v>2725</v>
      </c>
      <c r="BR96" s="5" t="s">
        <v>256</v>
      </c>
    </row>
    <row r="97" spans="1:70" ht="15" hidden="1" customHeight="1" outlineLevel="1">
      <c r="A97" t="s">
        <v>2724</v>
      </c>
      <c r="B97" t="s">
        <v>1325</v>
      </c>
      <c r="C97" s="1">
        <f t="shared" si="25"/>
        <v>10108</v>
      </c>
      <c r="D97" s="5">
        <f>IF(N97&gt;0, RANK(N97,(N97:P97,Q97:AE97)),0)</f>
        <v>2</v>
      </c>
      <c r="E97" s="5">
        <f>IF(O97&gt;0,RANK(O97,(N97:P97,Q97:AE97)),0)</f>
        <v>1</v>
      </c>
      <c r="F97" s="5">
        <f>IF(P97&gt;0,RANK(P97,(N97:P97,Q97:AE97)),0)</f>
        <v>5</v>
      </c>
      <c r="G97" s="129">
        <f t="shared" si="28"/>
        <v>684</v>
      </c>
      <c r="H97" s="134">
        <f t="shared" si="29"/>
        <v>6.7669172932330823E-2</v>
      </c>
      <c r="I97" s="2"/>
      <c r="J97" s="2">
        <f t="shared" si="30"/>
        <v>0.45083102493074795</v>
      </c>
      <c r="K97" s="2">
        <f t="shared" si="31"/>
        <v>0.51850019786307877</v>
      </c>
      <c r="L97" s="2">
        <f t="shared" si="32"/>
        <v>2.2754254056193113E-3</v>
      </c>
      <c r="M97" s="2">
        <f t="shared" si="33"/>
        <v>2.8393351800554027E-2</v>
      </c>
      <c r="N97" s="63">
        <v>4557</v>
      </c>
      <c r="O97" s="63">
        <v>5241</v>
      </c>
      <c r="P97" s="63">
        <v>23</v>
      </c>
      <c r="Q97" s="63">
        <v>207</v>
      </c>
      <c r="R97" s="63"/>
      <c r="S97" s="63">
        <v>23</v>
      </c>
      <c r="T97" s="63">
        <v>2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55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>
        <v>0</v>
      </c>
      <c r="BA97" s="5">
        <f>IF(Q97&gt;0,RANK(Q97,(N97:P97,Q97:AE97)),0)</f>
        <v>3</v>
      </c>
      <c r="BB97" s="5">
        <f>IF(R97&gt;0,RANK(R97,(N97:P97,Q97:AE97)),0)</f>
        <v>0</v>
      </c>
      <c r="BC97" s="5">
        <f>IF(T97&gt;0,RANK(T97,(N97:P97,Q97:AE97)),0)</f>
        <v>7</v>
      </c>
      <c r="BD97" s="5">
        <f>IF(S97&gt;0,RANK(S97,(N97:P97,Q97:AE97)),0)</f>
        <v>5</v>
      </c>
      <c r="BE97" s="2">
        <f t="shared" si="34"/>
        <v>2.0478828650573804E-2</v>
      </c>
      <c r="BF97" s="2">
        <f t="shared" si="35"/>
        <v>0</v>
      </c>
      <c r="BG97" s="2">
        <f t="shared" si="36"/>
        <v>1.9786307874950534E-4</v>
      </c>
      <c r="BH97" s="2">
        <f t="shared" si="37"/>
        <v>2.2754254056193113E-3</v>
      </c>
      <c r="BJ97" t="s">
        <v>2724</v>
      </c>
      <c r="BK97" t="s">
        <v>1325</v>
      </c>
      <c r="BL97">
        <v>1</v>
      </c>
      <c r="BN97" s="112">
        <v>2</v>
      </c>
      <c r="BO97" s="114">
        <v>726</v>
      </c>
      <c r="BP97" s="118">
        <f t="shared" si="24"/>
        <v>2726</v>
      </c>
      <c r="BQ97" s="118">
        <f t="shared" si="23"/>
        <v>2726</v>
      </c>
      <c r="BR97" s="5" t="s">
        <v>256</v>
      </c>
    </row>
    <row r="98" spans="1:70" ht="15" hidden="1" customHeight="1" outlineLevel="1">
      <c r="A98" t="s">
        <v>2527</v>
      </c>
      <c r="B98" t="s">
        <v>1325</v>
      </c>
      <c r="C98" s="1">
        <f t="shared" si="25"/>
        <v>9499</v>
      </c>
      <c r="D98" s="5">
        <f>IF(N98&gt;0, RANK(N98,(N98:P98,Q98:AE98)),0)</f>
        <v>1</v>
      </c>
      <c r="E98" s="5">
        <f>IF(O98&gt;0,RANK(O98,(N98:P98,Q98:AE98)),0)</f>
        <v>2</v>
      </c>
      <c r="F98" s="5">
        <f>IF(P98&gt;0,RANK(P98,(N98:P98,Q98:AE98)),0)</f>
        <v>5</v>
      </c>
      <c r="G98" s="129">
        <f t="shared" si="28"/>
        <v>524</v>
      </c>
      <c r="H98" s="134">
        <f t="shared" si="29"/>
        <v>5.5163701442257081E-2</v>
      </c>
      <c r="I98" s="2"/>
      <c r="J98" s="2">
        <f t="shared" si="30"/>
        <v>0.50984314138330356</v>
      </c>
      <c r="K98" s="2">
        <f t="shared" si="31"/>
        <v>0.45467943994104643</v>
      </c>
      <c r="L98" s="2">
        <f t="shared" si="32"/>
        <v>2.4213075060532689E-3</v>
      </c>
      <c r="M98" s="2">
        <f t="shared" si="33"/>
        <v>3.3056111169596752E-2</v>
      </c>
      <c r="N98" s="63">
        <v>4843</v>
      </c>
      <c r="O98" s="63">
        <v>4319</v>
      </c>
      <c r="P98" s="63">
        <v>23</v>
      </c>
      <c r="Q98" s="63">
        <v>228</v>
      </c>
      <c r="R98" s="63"/>
      <c r="S98" s="63">
        <v>21</v>
      </c>
      <c r="T98" s="63">
        <v>6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0</v>
      </c>
      <c r="AA98" s="63">
        <v>0</v>
      </c>
      <c r="AB98" s="63">
        <v>0</v>
      </c>
      <c r="AC98" s="63">
        <v>0</v>
      </c>
      <c r="AD98" s="63">
        <v>59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0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>
        <v>0</v>
      </c>
      <c r="BA98" s="5">
        <f>IF(Q98&gt;0,RANK(Q98,(N98:P98,Q98:AE98)),0)</f>
        <v>3</v>
      </c>
      <c r="BB98" s="5">
        <f>IF(R98&gt;0,RANK(R98,(N98:P98,Q98:AE98)),0)</f>
        <v>0</v>
      </c>
      <c r="BC98" s="5">
        <f>IF(T98&gt;0,RANK(T98,(N98:P98,Q98:AE98)),0)</f>
        <v>7</v>
      </c>
      <c r="BD98" s="5">
        <f>IF(S98&gt;0,RANK(S98,(N98:P98,Q98:AE98)),0)</f>
        <v>6</v>
      </c>
      <c r="BE98" s="2">
        <f t="shared" si="34"/>
        <v>2.4002526581745447E-2</v>
      </c>
      <c r="BF98" s="2">
        <f t="shared" si="35"/>
        <v>0</v>
      </c>
      <c r="BG98" s="2">
        <f t="shared" si="36"/>
        <v>6.3164543636172227E-4</v>
      </c>
      <c r="BH98" s="2">
        <f t="shared" si="37"/>
        <v>2.2107590272660281E-3</v>
      </c>
      <c r="BJ98" t="s">
        <v>2527</v>
      </c>
      <c r="BK98" t="s">
        <v>1325</v>
      </c>
      <c r="BL98">
        <v>1</v>
      </c>
      <c r="BN98" s="112">
        <v>2</v>
      </c>
      <c r="BO98" s="114">
        <v>727</v>
      </c>
      <c r="BP98" s="118">
        <f t="shared" si="24"/>
        <v>2727</v>
      </c>
      <c r="BQ98" s="118">
        <f t="shared" si="23"/>
        <v>2727</v>
      </c>
      <c r="BR98" s="5" t="s">
        <v>256</v>
      </c>
    </row>
    <row r="99" spans="1:70" ht="15" hidden="1" customHeight="1" outlineLevel="1">
      <c r="A99" t="s">
        <v>2631</v>
      </c>
      <c r="B99" t="s">
        <v>1325</v>
      </c>
      <c r="C99" s="1">
        <f t="shared" si="25"/>
        <v>12736</v>
      </c>
      <c r="D99" s="5">
        <f>IF(N99&gt;0, RANK(N99,(N99:P99,Q99:AE99)),0)</f>
        <v>1</v>
      </c>
      <c r="E99" s="5">
        <f>IF(O99&gt;0,RANK(O99,(N99:P99,Q99:AE99)),0)</f>
        <v>2</v>
      </c>
      <c r="F99" s="5">
        <f>IF(P99&gt;0,RANK(P99,(N99:P99,Q99:AE99)),0)</f>
        <v>5</v>
      </c>
      <c r="G99" s="129">
        <f t="shared" si="28"/>
        <v>105</v>
      </c>
      <c r="H99" s="134">
        <f t="shared" si="29"/>
        <v>8.244346733668341E-3</v>
      </c>
      <c r="I99" s="2"/>
      <c r="J99" s="2">
        <f t="shared" si="30"/>
        <v>0.49144158291457285</v>
      </c>
      <c r="K99" s="2">
        <f t="shared" si="31"/>
        <v>0.48319723618090454</v>
      </c>
      <c r="L99" s="2">
        <f t="shared" si="32"/>
        <v>1.2562814070351759E-3</v>
      </c>
      <c r="M99" s="2">
        <f t="shared" si="33"/>
        <v>2.4104899497487432E-2</v>
      </c>
      <c r="N99" s="63">
        <v>6259</v>
      </c>
      <c r="O99" s="63">
        <v>6154</v>
      </c>
      <c r="P99" s="63">
        <v>16</v>
      </c>
      <c r="Q99" s="63">
        <v>219</v>
      </c>
      <c r="R99" s="63"/>
      <c r="S99" s="63">
        <v>16</v>
      </c>
      <c r="T99" s="63">
        <v>3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69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>
        <v>0</v>
      </c>
      <c r="BA99" s="5">
        <f>IF(Q99&gt;0,RANK(Q99,(N99:P99,Q99:AE99)),0)</f>
        <v>3</v>
      </c>
      <c r="BB99" s="5">
        <f>IF(R99&gt;0,RANK(R99,(N99:P99,Q99:AE99)),0)</f>
        <v>0</v>
      </c>
      <c r="BC99" s="5">
        <f>IF(T99&gt;0,RANK(T99,(N99:P99,Q99:AE99)),0)</f>
        <v>7</v>
      </c>
      <c r="BD99" s="5">
        <f>IF(S99&gt;0,RANK(S99,(N99:P99,Q99:AE99)),0)</f>
        <v>5</v>
      </c>
      <c r="BE99" s="2">
        <f t="shared" si="34"/>
        <v>1.719535175879397E-2</v>
      </c>
      <c r="BF99" s="2">
        <f t="shared" si="35"/>
        <v>0</v>
      </c>
      <c r="BG99" s="2">
        <f t="shared" si="36"/>
        <v>2.3555276381909547E-4</v>
      </c>
      <c r="BH99" s="2">
        <f t="shared" si="37"/>
        <v>1.2562814070351759E-3</v>
      </c>
      <c r="BJ99" t="s">
        <v>2631</v>
      </c>
      <c r="BK99" t="s">
        <v>1325</v>
      </c>
      <c r="BL99">
        <v>1</v>
      </c>
      <c r="BN99" s="112">
        <v>2</v>
      </c>
      <c r="BO99" s="114">
        <v>728</v>
      </c>
      <c r="BP99" s="118">
        <f t="shared" si="24"/>
        <v>2728</v>
      </c>
      <c r="BQ99" s="118">
        <f t="shared" si="23"/>
        <v>2728</v>
      </c>
      <c r="BR99" s="5" t="s">
        <v>256</v>
      </c>
    </row>
    <row r="100" spans="1:70" ht="15" hidden="1" customHeight="1" outlineLevel="1">
      <c r="A100" t="s">
        <v>2766</v>
      </c>
      <c r="B100" t="s">
        <v>1325</v>
      </c>
      <c r="C100" s="1">
        <f t="shared" si="25"/>
        <v>10737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6</v>
      </c>
      <c r="G100" s="129">
        <f t="shared" si="28"/>
        <v>4471</v>
      </c>
      <c r="H100" s="134">
        <f t="shared" si="29"/>
        <v>0.41641054298221103</v>
      </c>
      <c r="I100" s="2"/>
      <c r="J100" s="2">
        <f t="shared" si="30"/>
        <v>0.27791748160566265</v>
      </c>
      <c r="K100" s="2">
        <f t="shared" si="31"/>
        <v>0.69432802458787368</v>
      </c>
      <c r="L100" s="2">
        <f t="shared" si="32"/>
        <v>9.3135885256589361E-4</v>
      </c>
      <c r="M100" s="2">
        <f t="shared" si="33"/>
        <v>2.6823134953897772E-2</v>
      </c>
      <c r="N100" s="63">
        <v>2984</v>
      </c>
      <c r="O100" s="63">
        <v>7455</v>
      </c>
      <c r="P100" s="63">
        <v>10</v>
      </c>
      <c r="Q100" s="63">
        <v>190</v>
      </c>
      <c r="R100" s="63"/>
      <c r="S100" s="63">
        <v>26</v>
      </c>
      <c r="T100" s="63">
        <v>3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69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>
        <v>0</v>
      </c>
      <c r="BA100" s="5">
        <f>IF(Q100&gt;0,RANK(Q100,(N100:P100,Q100:AE100)),0)</f>
        <v>3</v>
      </c>
      <c r="BB100" s="5">
        <f>IF(R100&gt;0,RANK(R100,(N100:P100,Q100:AE100)),0)</f>
        <v>0</v>
      </c>
      <c r="BC100" s="5">
        <f>IF(T100&gt;0,RANK(T100,(N100:P100,Q100:AE100)),0)</f>
        <v>7</v>
      </c>
      <c r="BD100" s="5">
        <f>IF(S100&gt;0,RANK(S100,(N100:P100,Q100:AE100)),0)</f>
        <v>5</v>
      </c>
      <c r="BE100" s="2">
        <f t="shared" si="34"/>
        <v>1.7695818198751979E-2</v>
      </c>
      <c r="BF100" s="2">
        <f t="shared" si="35"/>
        <v>0</v>
      </c>
      <c r="BG100" s="2">
        <f t="shared" si="36"/>
        <v>2.7940765576976809E-4</v>
      </c>
      <c r="BH100" s="2">
        <f t="shared" si="37"/>
        <v>2.4215330166713236E-3</v>
      </c>
      <c r="BJ100" t="s">
        <v>2766</v>
      </c>
      <c r="BK100" t="s">
        <v>1325</v>
      </c>
      <c r="BL100">
        <v>1</v>
      </c>
      <c r="BN100" s="112">
        <v>2</v>
      </c>
      <c r="BO100" s="114">
        <v>729</v>
      </c>
      <c r="BP100" s="118">
        <f t="shared" si="24"/>
        <v>2729</v>
      </c>
      <c r="BQ100" s="118">
        <f t="shared" si="23"/>
        <v>2729</v>
      </c>
      <c r="BR100" s="5" t="s">
        <v>256</v>
      </c>
    </row>
    <row r="101" spans="1:70" ht="15" hidden="1" customHeight="1" outlineLevel="1">
      <c r="A101" t="s">
        <v>1240</v>
      </c>
      <c r="B101" t="s">
        <v>1325</v>
      </c>
      <c r="C101" s="1">
        <f t="shared" si="25"/>
        <v>10177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6</v>
      </c>
      <c r="G101" s="129">
        <f t="shared" si="28"/>
        <v>4545</v>
      </c>
      <c r="H101" s="134">
        <f t="shared" si="29"/>
        <v>0.44659526383020537</v>
      </c>
      <c r="I101" s="2"/>
      <c r="J101" s="2">
        <f t="shared" si="30"/>
        <v>0.25911368772722804</v>
      </c>
      <c r="K101" s="2">
        <f t="shared" si="31"/>
        <v>0.70570895155743341</v>
      </c>
      <c r="L101" s="2">
        <f t="shared" si="32"/>
        <v>1.6704333300579738E-3</v>
      </c>
      <c r="M101" s="2">
        <f t="shared" si="33"/>
        <v>3.350692738528064E-2</v>
      </c>
      <c r="N101" s="63">
        <v>2637</v>
      </c>
      <c r="O101" s="63">
        <v>7182</v>
      </c>
      <c r="P101" s="63">
        <v>17</v>
      </c>
      <c r="Q101" s="63">
        <v>270</v>
      </c>
      <c r="R101" s="63"/>
      <c r="S101" s="63">
        <v>26</v>
      </c>
      <c r="T101" s="63">
        <v>3</v>
      </c>
      <c r="U101" s="63">
        <v>0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42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>
        <v>0</v>
      </c>
      <c r="BA101" s="5">
        <f>IF(Q101&gt;0,RANK(Q101,(N101:P101,Q101:AE101)),0)</f>
        <v>3</v>
      </c>
      <c r="BB101" s="5">
        <f>IF(R101&gt;0,RANK(R101,(N101:P101,Q101:AE101)),0)</f>
        <v>0</v>
      </c>
      <c r="BC101" s="5">
        <f>IF(T101&gt;0,RANK(T101,(N101:P101,Q101:AE101)),0)</f>
        <v>7</v>
      </c>
      <c r="BD101" s="5">
        <f>IF(S101&gt;0,RANK(S101,(N101:P101,Q101:AE101)),0)</f>
        <v>5</v>
      </c>
      <c r="BE101" s="2">
        <f t="shared" si="34"/>
        <v>2.6530411712685466E-2</v>
      </c>
      <c r="BF101" s="2">
        <f t="shared" si="35"/>
        <v>0</v>
      </c>
      <c r="BG101" s="2">
        <f t="shared" si="36"/>
        <v>2.9478235236317184E-4</v>
      </c>
      <c r="BH101" s="2">
        <f t="shared" si="37"/>
        <v>2.5547803871474894E-3</v>
      </c>
      <c r="BJ101" t="s">
        <v>1240</v>
      </c>
      <c r="BK101" t="s">
        <v>1325</v>
      </c>
      <c r="BL101">
        <v>1</v>
      </c>
      <c r="BN101" s="112">
        <v>2</v>
      </c>
      <c r="BO101" s="114">
        <v>730</v>
      </c>
      <c r="BP101" s="118">
        <f t="shared" si="24"/>
        <v>2730</v>
      </c>
      <c r="BQ101" s="118">
        <f t="shared" si="23"/>
        <v>2730</v>
      </c>
      <c r="BR101" s="5" t="s">
        <v>256</v>
      </c>
    </row>
    <row r="102" spans="1:70" ht="15" hidden="1" customHeight="1" outlineLevel="1">
      <c r="A102" t="s">
        <v>2233</v>
      </c>
      <c r="B102" t="s">
        <v>1325</v>
      </c>
      <c r="C102" s="1">
        <f t="shared" si="25"/>
        <v>12389</v>
      </c>
      <c r="D102" s="5">
        <f>IF(N102&gt;0, RANK(N102,(N102:P102,Q102:AE102)),0)</f>
        <v>2</v>
      </c>
      <c r="E102" s="5">
        <f>IF(O102&gt;0,RANK(O102,(N102:P102,Q102:AE102)),0)</f>
        <v>1</v>
      </c>
      <c r="F102" s="5">
        <f>IF(P102&gt;0,RANK(P102,(N102:P102,Q102:AE102)),0)</f>
        <v>6</v>
      </c>
      <c r="G102" s="129">
        <f t="shared" si="28"/>
        <v>1924</v>
      </c>
      <c r="H102" s="134">
        <f t="shared" si="29"/>
        <v>0.15529905561385099</v>
      </c>
      <c r="I102" s="2"/>
      <c r="J102" s="2">
        <f t="shared" si="30"/>
        <v>0.40616676083622566</v>
      </c>
      <c r="K102" s="2">
        <f t="shared" si="31"/>
        <v>0.56146581645007665</v>
      </c>
      <c r="L102" s="2">
        <f t="shared" si="32"/>
        <v>1.4529017676971508E-3</v>
      </c>
      <c r="M102" s="2">
        <f t="shared" si="33"/>
        <v>3.0914520946000595E-2</v>
      </c>
      <c r="N102" s="63">
        <v>5032</v>
      </c>
      <c r="O102" s="63">
        <v>6956</v>
      </c>
      <c r="P102" s="63">
        <v>18</v>
      </c>
      <c r="Q102" s="63">
        <v>250</v>
      </c>
      <c r="R102" s="63"/>
      <c r="S102" s="63">
        <v>27</v>
      </c>
      <c r="T102" s="63">
        <v>7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99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>
        <v>0</v>
      </c>
      <c r="BA102" s="5">
        <f>IF(Q102&gt;0,RANK(Q102,(N102:P102,Q102:AE102)),0)</f>
        <v>3</v>
      </c>
      <c r="BB102" s="5">
        <f>IF(R102&gt;0,RANK(R102,(N102:P102,Q102:AE102)),0)</f>
        <v>0</v>
      </c>
      <c r="BC102" s="5">
        <f>IF(T102&gt;0,RANK(T102,(N102:P102,Q102:AE102)),0)</f>
        <v>7</v>
      </c>
      <c r="BD102" s="5">
        <f>IF(S102&gt;0,RANK(S102,(N102:P102,Q102:AE102)),0)</f>
        <v>5</v>
      </c>
      <c r="BE102" s="2">
        <f t="shared" si="34"/>
        <v>2.0179191218015983E-2</v>
      </c>
      <c r="BF102" s="2">
        <f t="shared" si="35"/>
        <v>0</v>
      </c>
      <c r="BG102" s="2">
        <f t="shared" si="36"/>
        <v>5.6501735410444749E-4</v>
      </c>
      <c r="BH102" s="2">
        <f t="shared" si="37"/>
        <v>2.1793526515457261E-3</v>
      </c>
      <c r="BJ102" t="s">
        <v>2233</v>
      </c>
      <c r="BK102" t="s">
        <v>1325</v>
      </c>
      <c r="BL102">
        <v>1</v>
      </c>
      <c r="BN102" s="112">
        <v>2</v>
      </c>
      <c r="BO102" s="114">
        <v>731</v>
      </c>
      <c r="BP102" s="118">
        <f t="shared" si="24"/>
        <v>2731</v>
      </c>
      <c r="BQ102" s="118">
        <f t="shared" si="23"/>
        <v>2731</v>
      </c>
      <c r="BR102" s="5" t="s">
        <v>256</v>
      </c>
    </row>
    <row r="103" spans="1:70" ht="15" hidden="1" customHeight="1" outlineLevel="1">
      <c r="A103" t="s">
        <v>1175</v>
      </c>
      <c r="B103" t="s">
        <v>1325</v>
      </c>
      <c r="C103" s="1">
        <f t="shared" si="25"/>
        <v>8313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>IF(P103&gt;0,RANK(P103,(N103:P103,Q103:AE103)),0)</f>
        <v>5</v>
      </c>
      <c r="G103" s="129">
        <f t="shared" si="28"/>
        <v>933</v>
      </c>
      <c r="H103" s="134">
        <f t="shared" si="29"/>
        <v>0.11223385059545291</v>
      </c>
      <c r="I103" s="2"/>
      <c r="J103" s="2">
        <f t="shared" si="30"/>
        <v>0.42054613256345486</v>
      </c>
      <c r="K103" s="2">
        <f t="shared" si="31"/>
        <v>0.53277998315890773</v>
      </c>
      <c r="L103" s="2">
        <f t="shared" si="32"/>
        <v>2.5261638397690365E-3</v>
      </c>
      <c r="M103" s="2">
        <f t="shared" si="33"/>
        <v>4.4147720437868375E-2</v>
      </c>
      <c r="N103" s="63">
        <v>3496</v>
      </c>
      <c r="O103" s="63">
        <v>4429</v>
      </c>
      <c r="P103" s="63">
        <v>21</v>
      </c>
      <c r="Q103" s="63">
        <v>238</v>
      </c>
      <c r="R103" s="63"/>
      <c r="S103" s="63">
        <v>21</v>
      </c>
      <c r="T103" s="63">
        <v>4</v>
      </c>
      <c r="U103" s="63">
        <v>0</v>
      </c>
      <c r="V103" s="63">
        <v>0</v>
      </c>
      <c r="W103" s="63">
        <v>0</v>
      </c>
      <c r="X103" s="63">
        <v>0</v>
      </c>
      <c r="Y103" s="63">
        <v>0</v>
      </c>
      <c r="Z103" s="63">
        <v>0</v>
      </c>
      <c r="AA103" s="63">
        <v>0</v>
      </c>
      <c r="AB103" s="63">
        <v>0</v>
      </c>
      <c r="AC103" s="63">
        <v>0</v>
      </c>
      <c r="AD103" s="63">
        <v>104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>
        <v>0</v>
      </c>
      <c r="BA103" s="5">
        <f>IF(Q103&gt;0,RANK(Q103,(N103:P103,Q103:AE103)),0)</f>
        <v>3</v>
      </c>
      <c r="BB103" s="5">
        <f>IF(R103&gt;0,RANK(R103,(N103:P103,Q103:AE103)),0)</f>
        <v>0</v>
      </c>
      <c r="BC103" s="5">
        <f>IF(T103&gt;0,RANK(T103,(N103:P103,Q103:AE103)),0)</f>
        <v>7</v>
      </c>
      <c r="BD103" s="5">
        <f>IF(S103&gt;0,RANK(S103,(N103:P103,Q103:AE103)),0)</f>
        <v>5</v>
      </c>
      <c r="BE103" s="2">
        <f t="shared" si="34"/>
        <v>2.8629856850715747E-2</v>
      </c>
      <c r="BF103" s="2">
        <f t="shared" si="35"/>
        <v>0</v>
      </c>
      <c r="BG103" s="2">
        <f t="shared" si="36"/>
        <v>4.8117406471791171E-4</v>
      </c>
      <c r="BH103" s="2">
        <f t="shared" si="37"/>
        <v>2.5261638397690365E-3</v>
      </c>
      <c r="BJ103" t="s">
        <v>1175</v>
      </c>
      <c r="BK103" t="s">
        <v>1325</v>
      </c>
      <c r="BL103">
        <v>1</v>
      </c>
      <c r="BN103" s="112">
        <v>2</v>
      </c>
      <c r="BO103" s="114">
        <v>732</v>
      </c>
      <c r="BP103" s="118">
        <f t="shared" si="24"/>
        <v>2732</v>
      </c>
      <c r="BQ103" s="118">
        <f t="shared" si="23"/>
        <v>2732</v>
      </c>
      <c r="BR103" s="5" t="s">
        <v>256</v>
      </c>
    </row>
    <row r="104" spans="1:70" ht="15" hidden="1" customHeight="1" outlineLevel="1">
      <c r="A104" t="s">
        <v>1358</v>
      </c>
      <c r="B104" t="s">
        <v>1325</v>
      </c>
      <c r="C104" s="1">
        <f t="shared" si="25"/>
        <v>10952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>IF(P104&gt;0,RANK(P104,(N104:P104,Q104:AE104)),0)</f>
        <v>6</v>
      </c>
      <c r="G104" s="129">
        <f t="shared" si="28"/>
        <v>4476</v>
      </c>
      <c r="H104" s="134">
        <f t="shared" si="29"/>
        <v>0.40869247626004385</v>
      </c>
      <c r="I104" s="2"/>
      <c r="J104" s="2">
        <f t="shared" si="30"/>
        <v>0.68791088385682986</v>
      </c>
      <c r="K104" s="2">
        <f t="shared" si="31"/>
        <v>0.27921840759678596</v>
      </c>
      <c r="L104" s="2">
        <f t="shared" si="32"/>
        <v>2.2826880934989041E-3</v>
      </c>
      <c r="M104" s="2">
        <f t="shared" si="33"/>
        <v>3.0588020452885282E-2</v>
      </c>
      <c r="N104" s="63">
        <v>7534</v>
      </c>
      <c r="O104" s="63">
        <v>3058</v>
      </c>
      <c r="P104" s="63">
        <v>25</v>
      </c>
      <c r="Q104" s="63">
        <v>197</v>
      </c>
      <c r="R104" s="63"/>
      <c r="S104" s="63">
        <v>27</v>
      </c>
      <c r="T104" s="63">
        <v>9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102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>
        <v>0</v>
      </c>
      <c r="BA104" s="5">
        <f>IF(Q104&gt;0,RANK(Q104,(N104:P104,Q104:AE104)),0)</f>
        <v>3</v>
      </c>
      <c r="BB104" s="5">
        <f>IF(R104&gt;0,RANK(R104,(N104:P104,Q104:AE104)),0)</f>
        <v>0</v>
      </c>
      <c r="BC104" s="5">
        <f>IF(T104&gt;0,RANK(T104,(N104:P104,Q104:AE104)),0)</f>
        <v>7</v>
      </c>
      <c r="BD104" s="5">
        <f>IF(S104&gt;0,RANK(S104,(N104:P104,Q104:AE104)),0)</f>
        <v>5</v>
      </c>
      <c r="BE104" s="2">
        <f t="shared" si="34"/>
        <v>1.7987582176771367E-2</v>
      </c>
      <c r="BF104" s="2">
        <f t="shared" si="35"/>
        <v>0</v>
      </c>
      <c r="BG104" s="2">
        <f t="shared" si="36"/>
        <v>8.2176771365960553E-4</v>
      </c>
      <c r="BH104" s="2">
        <f t="shared" si="37"/>
        <v>2.4653031409788166E-3</v>
      </c>
      <c r="BJ104" t="s">
        <v>1358</v>
      </c>
      <c r="BK104" t="s">
        <v>1325</v>
      </c>
      <c r="BL104">
        <v>1</v>
      </c>
      <c r="BN104" s="112">
        <v>2</v>
      </c>
      <c r="BO104" s="114">
        <v>733</v>
      </c>
      <c r="BP104" s="118">
        <f t="shared" si="24"/>
        <v>2733</v>
      </c>
      <c r="BQ104" s="118">
        <f t="shared" si="23"/>
        <v>2733</v>
      </c>
      <c r="BR104" s="5" t="s">
        <v>256</v>
      </c>
    </row>
    <row r="105" spans="1:70" ht="15" hidden="1" customHeight="1" outlineLevel="1">
      <c r="A105" t="s">
        <v>2380</v>
      </c>
      <c r="B105" t="s">
        <v>1325</v>
      </c>
      <c r="C105" s="1">
        <f t="shared" si="25"/>
        <v>10727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6</v>
      </c>
      <c r="G105" s="129">
        <f t="shared" si="28"/>
        <v>1220</v>
      </c>
      <c r="H105" s="134">
        <f t="shared" si="29"/>
        <v>0.11373170504334856</v>
      </c>
      <c r="I105" s="2"/>
      <c r="J105" s="2">
        <f t="shared" si="30"/>
        <v>0.53714924955719212</v>
      </c>
      <c r="K105" s="2">
        <f t="shared" si="31"/>
        <v>0.42341754451384356</v>
      </c>
      <c r="L105" s="2">
        <f t="shared" si="32"/>
        <v>3.1695721077654518E-3</v>
      </c>
      <c r="M105" s="2">
        <f t="shared" si="33"/>
        <v>3.6263633821198869E-2</v>
      </c>
      <c r="N105" s="63">
        <v>5762</v>
      </c>
      <c r="O105" s="63">
        <v>4542</v>
      </c>
      <c r="P105" s="63">
        <v>34</v>
      </c>
      <c r="Q105" s="63">
        <v>279</v>
      </c>
      <c r="R105" s="63"/>
      <c r="S105" s="63">
        <v>36</v>
      </c>
      <c r="T105" s="63">
        <v>6</v>
      </c>
      <c r="U105" s="63">
        <v>0</v>
      </c>
      <c r="V105" s="63">
        <v>0</v>
      </c>
      <c r="W105" s="63">
        <v>0</v>
      </c>
      <c r="X105" s="63">
        <v>0</v>
      </c>
      <c r="Y105" s="63">
        <v>0</v>
      </c>
      <c r="Z105" s="63">
        <v>0</v>
      </c>
      <c r="AA105" s="63">
        <v>0</v>
      </c>
      <c r="AB105" s="63">
        <v>0</v>
      </c>
      <c r="AC105" s="63">
        <v>0</v>
      </c>
      <c r="AD105" s="63">
        <v>68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>
        <v>0</v>
      </c>
      <c r="BA105" s="5">
        <f>IF(Q105&gt;0,RANK(Q105,(N105:P105,Q105:AE105)),0)</f>
        <v>3</v>
      </c>
      <c r="BB105" s="5">
        <f>IF(R105&gt;0,RANK(R105,(N105:P105,Q105:AE105)),0)</f>
        <v>0</v>
      </c>
      <c r="BC105" s="5">
        <f>IF(T105&gt;0,RANK(T105,(N105:P105,Q105:AE105)),0)</f>
        <v>7</v>
      </c>
      <c r="BD105" s="5">
        <f>IF(S105&gt;0,RANK(S105,(N105:P105,Q105:AE105)),0)</f>
        <v>5</v>
      </c>
      <c r="BE105" s="2">
        <f t="shared" si="34"/>
        <v>2.6009135825487088E-2</v>
      </c>
      <c r="BF105" s="2">
        <f t="shared" si="35"/>
        <v>0</v>
      </c>
      <c r="BG105" s="2">
        <f t="shared" si="36"/>
        <v>5.5933625431155035E-4</v>
      </c>
      <c r="BH105" s="2">
        <f t="shared" si="37"/>
        <v>3.3560175258693019E-3</v>
      </c>
      <c r="BJ105" t="s">
        <v>2380</v>
      </c>
      <c r="BK105" t="s">
        <v>1325</v>
      </c>
      <c r="BL105">
        <v>1</v>
      </c>
      <c r="BN105" s="112">
        <v>2</v>
      </c>
      <c r="BO105" s="114">
        <v>734</v>
      </c>
      <c r="BP105" s="118">
        <f t="shared" si="24"/>
        <v>2734</v>
      </c>
      <c r="BQ105" s="118">
        <f t="shared" si="23"/>
        <v>2734</v>
      </c>
      <c r="BR105" s="5" t="s">
        <v>256</v>
      </c>
    </row>
    <row r="106" spans="1:70" ht="15" hidden="1" customHeight="1" outlineLevel="1">
      <c r="A106" t="s">
        <v>2053</v>
      </c>
      <c r="B106" t="s">
        <v>1325</v>
      </c>
      <c r="C106" s="1">
        <f t="shared" si="25"/>
        <v>10100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>IF(P106&gt;0,RANK(P106,(N106:P106,Q106:AE106)),0)</f>
        <v>6</v>
      </c>
      <c r="G106" s="129">
        <f t="shared" si="28"/>
        <v>242</v>
      </c>
      <c r="H106" s="134">
        <f t="shared" si="29"/>
        <v>2.3960396039603961E-2</v>
      </c>
      <c r="I106" s="2"/>
      <c r="J106" s="2">
        <f t="shared" si="30"/>
        <v>0.49603960396039604</v>
      </c>
      <c r="K106" s="2">
        <f t="shared" si="31"/>
        <v>0.47207920792079205</v>
      </c>
      <c r="L106" s="2">
        <f t="shared" si="32"/>
        <v>1.6831683168316831E-3</v>
      </c>
      <c r="M106" s="2">
        <f t="shared" si="33"/>
        <v>3.0198019801980225E-2</v>
      </c>
      <c r="N106" s="63">
        <v>5010</v>
      </c>
      <c r="O106" s="63">
        <v>4768</v>
      </c>
      <c r="P106" s="63">
        <v>17</v>
      </c>
      <c r="Q106" s="63">
        <v>169</v>
      </c>
      <c r="R106" s="63"/>
      <c r="S106" s="63">
        <v>35</v>
      </c>
      <c r="T106" s="63">
        <v>6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95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>
        <v>0</v>
      </c>
      <c r="BA106" s="5">
        <f>IF(Q106&gt;0,RANK(Q106,(N106:P106,Q106:AE106)),0)</f>
        <v>3</v>
      </c>
      <c r="BB106" s="5">
        <f>IF(R106&gt;0,RANK(R106,(N106:P106,Q106:AE106)),0)</f>
        <v>0</v>
      </c>
      <c r="BC106" s="5">
        <f>IF(T106&gt;0,RANK(T106,(N106:P106,Q106:AE106)),0)</f>
        <v>7</v>
      </c>
      <c r="BD106" s="5">
        <f>IF(S106&gt;0,RANK(S106,(N106:P106,Q106:AE106)),0)</f>
        <v>5</v>
      </c>
      <c r="BE106" s="2">
        <f t="shared" si="34"/>
        <v>1.6732673267326734E-2</v>
      </c>
      <c r="BF106" s="2">
        <f t="shared" si="35"/>
        <v>0</v>
      </c>
      <c r="BG106" s="2">
        <f t="shared" si="36"/>
        <v>5.9405940594059404E-4</v>
      </c>
      <c r="BH106" s="2">
        <f t="shared" si="37"/>
        <v>3.4653465346534654E-3</v>
      </c>
      <c r="BJ106" t="s">
        <v>2053</v>
      </c>
      <c r="BK106" t="s">
        <v>1325</v>
      </c>
      <c r="BL106">
        <v>1</v>
      </c>
      <c r="BN106" s="112">
        <v>2</v>
      </c>
      <c r="BO106" s="114">
        <v>735</v>
      </c>
      <c r="BP106" s="118">
        <f t="shared" si="24"/>
        <v>2735</v>
      </c>
      <c r="BQ106" s="118">
        <f t="shared" si="23"/>
        <v>2735</v>
      </c>
      <c r="BR106" s="5" t="s">
        <v>256</v>
      </c>
    </row>
    <row r="107" spans="1:70" ht="15" hidden="1" customHeight="1" outlineLevel="1">
      <c r="A107" t="s">
        <v>1426</v>
      </c>
      <c r="B107" t="s">
        <v>1325</v>
      </c>
      <c r="C107" s="1">
        <f t="shared" si="25"/>
        <v>9289</v>
      </c>
      <c r="D107" s="5">
        <f>IF(N107&gt;0, RANK(N107,(N107:P107,Q107:AE107)),0)</f>
        <v>2</v>
      </c>
      <c r="E107" s="5">
        <f>IF(O107&gt;0,RANK(O107,(N107:P107,Q107:AE107)),0)</f>
        <v>1</v>
      </c>
      <c r="F107" s="5">
        <f>IF(P107&gt;0,RANK(P107,(N107:P107,Q107:AE107)),0)</f>
        <v>6</v>
      </c>
      <c r="G107" s="129">
        <f t="shared" si="28"/>
        <v>1317</v>
      </c>
      <c r="H107" s="134">
        <f t="shared" si="29"/>
        <v>0.14178060071051782</v>
      </c>
      <c r="I107" s="2"/>
      <c r="J107" s="2">
        <f t="shared" si="30"/>
        <v>0.40854774464420285</v>
      </c>
      <c r="K107" s="2">
        <f t="shared" si="31"/>
        <v>0.55032834535472064</v>
      </c>
      <c r="L107" s="2">
        <f t="shared" si="32"/>
        <v>2.1530842932500809E-3</v>
      </c>
      <c r="M107" s="2">
        <f t="shared" si="33"/>
        <v>3.897082570782643E-2</v>
      </c>
      <c r="N107" s="63">
        <v>3795</v>
      </c>
      <c r="O107" s="63">
        <v>5112</v>
      </c>
      <c r="P107" s="63">
        <v>20</v>
      </c>
      <c r="Q107" s="63">
        <v>245</v>
      </c>
      <c r="R107" s="63"/>
      <c r="S107" s="63">
        <v>30</v>
      </c>
      <c r="T107" s="63">
        <v>8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79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>
        <v>0</v>
      </c>
      <c r="BA107" s="5">
        <f>IF(Q107&gt;0,RANK(Q107,(N107:P107,Q107:AE107)),0)</f>
        <v>3</v>
      </c>
      <c r="BB107" s="5">
        <f>IF(R107&gt;0,RANK(R107,(N107:P107,Q107:AE107)),0)</f>
        <v>0</v>
      </c>
      <c r="BC107" s="5">
        <f>IF(T107&gt;0,RANK(T107,(N107:P107,Q107:AE107)),0)</f>
        <v>7</v>
      </c>
      <c r="BD107" s="5">
        <f>IF(S107&gt;0,RANK(S107,(N107:P107,Q107:AE107)),0)</f>
        <v>5</v>
      </c>
      <c r="BE107" s="2">
        <f t="shared" si="34"/>
        <v>2.637528259231349E-2</v>
      </c>
      <c r="BF107" s="2">
        <f t="shared" si="35"/>
        <v>0</v>
      </c>
      <c r="BG107" s="2">
        <f t="shared" si="36"/>
        <v>8.6123371730003229E-4</v>
      </c>
      <c r="BH107" s="2">
        <f t="shared" si="37"/>
        <v>3.2296264398751209E-3</v>
      </c>
      <c r="BJ107" t="s">
        <v>1426</v>
      </c>
      <c r="BK107" t="s">
        <v>1325</v>
      </c>
      <c r="BL107">
        <v>1</v>
      </c>
      <c r="BN107" s="112">
        <v>2</v>
      </c>
      <c r="BO107" s="114">
        <v>736</v>
      </c>
      <c r="BP107" s="118">
        <f t="shared" si="24"/>
        <v>2736</v>
      </c>
      <c r="BQ107" s="118">
        <f t="shared" si="23"/>
        <v>2736</v>
      </c>
      <c r="BR107" s="5" t="s">
        <v>256</v>
      </c>
    </row>
    <row r="108" spans="1:70" ht="15" hidden="1" customHeight="1" outlineLevel="1">
      <c r="A108" t="s">
        <v>699</v>
      </c>
      <c r="B108" t="s">
        <v>1325</v>
      </c>
      <c r="C108" s="1">
        <f t="shared" si="25"/>
        <v>5066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6</v>
      </c>
      <c r="G108" s="129">
        <f t="shared" si="28"/>
        <v>198</v>
      </c>
      <c r="H108" s="134">
        <f t="shared" si="29"/>
        <v>3.9084090011843667E-2</v>
      </c>
      <c r="I108" s="2"/>
      <c r="J108" s="2">
        <f t="shared" si="30"/>
        <v>0.4978286616660087</v>
      </c>
      <c r="K108" s="2">
        <f t="shared" si="31"/>
        <v>0.45874457165416505</v>
      </c>
      <c r="L108" s="2">
        <f t="shared" si="32"/>
        <v>3.1583103039873666E-3</v>
      </c>
      <c r="M108" s="2">
        <f t="shared" si="33"/>
        <v>4.0268456375838889E-2</v>
      </c>
      <c r="N108" s="63">
        <v>2522</v>
      </c>
      <c r="O108" s="63">
        <v>2324</v>
      </c>
      <c r="P108" s="63">
        <v>16</v>
      </c>
      <c r="Q108" s="63">
        <v>82</v>
      </c>
      <c r="R108" s="63"/>
      <c r="S108" s="63">
        <v>52</v>
      </c>
      <c r="T108" s="63">
        <v>13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57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>
        <v>0</v>
      </c>
      <c r="BA108" s="5">
        <f>IF(Q108&gt;0,RANK(Q108,(N108:P108,Q108:AE108)),0)</f>
        <v>3</v>
      </c>
      <c r="BB108" s="5">
        <f>IF(R108&gt;0,RANK(R108,(N108:P108,Q108:AE108)),0)</f>
        <v>0</v>
      </c>
      <c r="BC108" s="5">
        <f>IF(T108&gt;0,RANK(T108,(N108:P108,Q108:AE108)),0)</f>
        <v>7</v>
      </c>
      <c r="BD108" s="5">
        <f>IF(S108&gt;0,RANK(S108,(N108:P108,Q108:AE108)),0)</f>
        <v>5</v>
      </c>
      <c r="BE108" s="2">
        <f t="shared" si="34"/>
        <v>1.6186340307935254E-2</v>
      </c>
      <c r="BF108" s="2">
        <f t="shared" si="35"/>
        <v>0</v>
      </c>
      <c r="BG108" s="2">
        <f t="shared" si="36"/>
        <v>2.5661271219897357E-3</v>
      </c>
      <c r="BH108" s="2">
        <f t="shared" si="37"/>
        <v>1.0264508487958943E-2</v>
      </c>
      <c r="BJ108" t="s">
        <v>699</v>
      </c>
      <c r="BK108" t="s">
        <v>1325</v>
      </c>
      <c r="BL108">
        <v>1</v>
      </c>
      <c r="BN108" s="112">
        <v>2</v>
      </c>
      <c r="BO108" s="114">
        <v>737</v>
      </c>
      <c r="BP108" s="118">
        <f t="shared" si="24"/>
        <v>2737</v>
      </c>
      <c r="BQ108" s="118">
        <f t="shared" si="23"/>
        <v>2737</v>
      </c>
      <c r="BR108" s="5" t="s">
        <v>256</v>
      </c>
    </row>
    <row r="109" spans="1:70" ht="15" hidden="1" customHeight="1" outlineLevel="1">
      <c r="A109" t="s">
        <v>2635</v>
      </c>
      <c r="B109" t="s">
        <v>1325</v>
      </c>
      <c r="C109" s="1">
        <f t="shared" si="25"/>
        <v>5299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5</v>
      </c>
      <c r="G109" s="129">
        <f t="shared" si="28"/>
        <v>1465</v>
      </c>
      <c r="H109" s="134">
        <f t="shared" si="29"/>
        <v>0.27646725797320248</v>
      </c>
      <c r="I109" s="2"/>
      <c r="J109" s="2">
        <f t="shared" si="30"/>
        <v>0.60426495565200977</v>
      </c>
      <c r="K109" s="2">
        <f t="shared" si="31"/>
        <v>0.32779769767880734</v>
      </c>
      <c r="L109" s="2">
        <f t="shared" si="32"/>
        <v>1.1511605963389319E-2</v>
      </c>
      <c r="M109" s="2">
        <f t="shared" si="33"/>
        <v>5.6425740705793564E-2</v>
      </c>
      <c r="N109" s="63">
        <v>3202</v>
      </c>
      <c r="O109" s="63">
        <v>1737</v>
      </c>
      <c r="P109" s="63">
        <v>61</v>
      </c>
      <c r="Q109" s="63">
        <v>105</v>
      </c>
      <c r="R109" s="63"/>
      <c r="S109" s="63">
        <v>52</v>
      </c>
      <c r="T109" s="63">
        <v>30</v>
      </c>
      <c r="U109" s="63">
        <v>0</v>
      </c>
      <c r="V109" s="63">
        <v>0</v>
      </c>
      <c r="W109" s="63">
        <v>0</v>
      </c>
      <c r="X109" s="63">
        <v>0</v>
      </c>
      <c r="Y109" s="63">
        <v>0</v>
      </c>
      <c r="Z109" s="63">
        <v>0</v>
      </c>
      <c r="AA109" s="63">
        <v>0</v>
      </c>
      <c r="AB109" s="63">
        <v>0</v>
      </c>
      <c r="AC109" s="63">
        <v>0</v>
      </c>
      <c r="AD109" s="63">
        <v>112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>
        <v>0</v>
      </c>
      <c r="BA109" s="5">
        <f>IF(Q109&gt;0,RANK(Q109,(N109:P109,Q109:AE109)),0)</f>
        <v>4</v>
      </c>
      <c r="BB109" s="5">
        <f>IF(R109&gt;0,RANK(R109,(N109:P109,Q109:AE109)),0)</f>
        <v>0</v>
      </c>
      <c r="BC109" s="5">
        <f>IF(T109&gt;0,RANK(T109,(N109:P109,Q109:AE109)),0)</f>
        <v>7</v>
      </c>
      <c r="BD109" s="5">
        <f>IF(S109&gt;0,RANK(S109,(N109:P109,Q109:AE109)),0)</f>
        <v>6</v>
      </c>
      <c r="BE109" s="2">
        <f t="shared" si="34"/>
        <v>1.9815059445178335E-2</v>
      </c>
      <c r="BF109" s="2">
        <f t="shared" si="35"/>
        <v>0</v>
      </c>
      <c r="BG109" s="2">
        <f t="shared" si="36"/>
        <v>5.6614455557652387E-3</v>
      </c>
      <c r="BH109" s="2">
        <f t="shared" si="37"/>
        <v>9.8131722966597473E-3</v>
      </c>
      <c r="BJ109" t="s">
        <v>2635</v>
      </c>
      <c r="BK109" t="s">
        <v>1325</v>
      </c>
      <c r="BL109">
        <v>1</v>
      </c>
      <c r="BN109" s="112">
        <v>2</v>
      </c>
      <c r="BO109" s="114">
        <v>738</v>
      </c>
      <c r="BP109" s="118">
        <f t="shared" si="24"/>
        <v>2738</v>
      </c>
      <c r="BQ109" s="118">
        <f t="shared" si="23"/>
        <v>2738</v>
      </c>
      <c r="BR109" s="5" t="s">
        <v>256</v>
      </c>
    </row>
    <row r="110" spans="1:70" ht="15" hidden="1" customHeight="1" outlineLevel="1">
      <c r="A110" t="s">
        <v>1795</v>
      </c>
      <c r="B110" t="s">
        <v>1325</v>
      </c>
      <c r="C110" s="1">
        <f t="shared" si="25"/>
        <v>5811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6</v>
      </c>
      <c r="G110" s="129">
        <f t="shared" si="28"/>
        <v>1654</v>
      </c>
      <c r="H110" s="134">
        <f t="shared" si="29"/>
        <v>0.28463259335742558</v>
      </c>
      <c r="I110" s="2"/>
      <c r="J110" s="2">
        <f t="shared" si="30"/>
        <v>0.61091034245396658</v>
      </c>
      <c r="K110" s="2">
        <f t="shared" si="31"/>
        <v>0.32627774909654106</v>
      </c>
      <c r="L110" s="2">
        <f t="shared" si="32"/>
        <v>7.5718464980209944E-3</v>
      </c>
      <c r="M110" s="2">
        <f t="shared" si="33"/>
        <v>5.5240061951471367E-2</v>
      </c>
      <c r="N110" s="63">
        <v>3550</v>
      </c>
      <c r="O110" s="63">
        <v>1896</v>
      </c>
      <c r="P110" s="63">
        <v>44</v>
      </c>
      <c r="Q110" s="63">
        <v>121</v>
      </c>
      <c r="R110" s="63"/>
      <c r="S110" s="63">
        <v>75</v>
      </c>
      <c r="T110" s="63">
        <v>21</v>
      </c>
      <c r="U110" s="63">
        <v>0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104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>
        <v>0</v>
      </c>
      <c r="BA110" s="5">
        <f>IF(Q110&gt;0,RANK(Q110,(N110:P110,Q110:AE110)),0)</f>
        <v>3</v>
      </c>
      <c r="BB110" s="5">
        <f>IF(R110&gt;0,RANK(R110,(N110:P110,Q110:AE110)),0)</f>
        <v>0</v>
      </c>
      <c r="BC110" s="5">
        <f>IF(T110&gt;0,RANK(T110,(N110:P110,Q110:AE110)),0)</f>
        <v>7</v>
      </c>
      <c r="BD110" s="5">
        <f>IF(S110&gt;0,RANK(S110,(N110:P110,Q110:AE110)),0)</f>
        <v>5</v>
      </c>
      <c r="BE110" s="2">
        <f t="shared" si="34"/>
        <v>2.0822577869557737E-2</v>
      </c>
      <c r="BF110" s="2">
        <f t="shared" si="35"/>
        <v>0</v>
      </c>
      <c r="BG110" s="2">
        <f t="shared" si="36"/>
        <v>3.6138358286009293E-3</v>
      </c>
      <c r="BH110" s="2">
        <f t="shared" si="37"/>
        <v>1.2906556530717605E-2</v>
      </c>
      <c r="BJ110" t="s">
        <v>1795</v>
      </c>
      <c r="BK110" t="s">
        <v>1325</v>
      </c>
      <c r="BL110">
        <v>1</v>
      </c>
      <c r="BN110" s="112">
        <v>2</v>
      </c>
      <c r="BO110" s="114">
        <v>739</v>
      </c>
      <c r="BP110" s="118">
        <f t="shared" si="24"/>
        <v>2739</v>
      </c>
      <c r="BQ110" s="118">
        <f t="shared" si="23"/>
        <v>2739</v>
      </c>
      <c r="BR110" s="5" t="s">
        <v>256</v>
      </c>
    </row>
    <row r="111" spans="1:70" ht="15" hidden="1" customHeight="1" outlineLevel="1">
      <c r="A111" t="s">
        <v>2585</v>
      </c>
      <c r="B111" t="s">
        <v>1325</v>
      </c>
      <c r="C111" s="1">
        <f t="shared" si="25"/>
        <v>4590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6</v>
      </c>
      <c r="G111" s="129">
        <f>IF(C111&gt;0,MAX(N111:P111)-LARGE(N111:P111,2),0)</f>
        <v>315</v>
      </c>
      <c r="H111" s="134">
        <f>IF(C111&gt;0,G111/C111,0)</f>
        <v>6.8627450980392163E-2</v>
      </c>
      <c r="I111" s="2"/>
      <c r="J111" s="2">
        <f t="shared" si="30"/>
        <v>0.50283224400871462</v>
      </c>
      <c r="K111" s="2">
        <f t="shared" si="31"/>
        <v>0.43420479302832243</v>
      </c>
      <c r="L111" s="2">
        <f t="shared" si="32"/>
        <v>8.7145969498910684E-3</v>
      </c>
      <c r="M111" s="2">
        <f>IF(C111=0,"-",(1-J111-K111-L111))</f>
        <v>5.4248366013071876E-2</v>
      </c>
      <c r="N111" s="63">
        <v>2308</v>
      </c>
      <c r="O111" s="63">
        <v>1993</v>
      </c>
      <c r="P111" s="63">
        <v>40</v>
      </c>
      <c r="Q111" s="63">
        <v>93</v>
      </c>
      <c r="R111" s="63"/>
      <c r="S111" s="63">
        <v>47</v>
      </c>
      <c r="T111" s="63">
        <v>24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85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>
        <v>0</v>
      </c>
      <c r="BA111" s="5">
        <f>IF(Q111&gt;0,RANK(Q111,(N111:P111,Q111:AE111)),0)</f>
        <v>3</v>
      </c>
      <c r="BB111" s="5">
        <f>IF(R111&gt;0,RANK(R111,(N111:P111,Q111:AE111)),0)</f>
        <v>0</v>
      </c>
      <c r="BC111" s="5">
        <f>IF(T111&gt;0,RANK(T111,(N111:P111,Q111:AE111)),0)</f>
        <v>7</v>
      </c>
      <c r="BD111" s="5">
        <f>IF(S111&gt;0,RANK(S111,(N111:P111,Q111:AE111)),0)</f>
        <v>5</v>
      </c>
      <c r="BE111" s="2">
        <f t="shared" ref="BE111:BF113" si="38">IF($C111=0,"-",Q111/$C111)</f>
        <v>2.0261437908496733E-2</v>
      </c>
      <c r="BF111" s="2">
        <f t="shared" si="38"/>
        <v>0</v>
      </c>
      <c r="BG111" s="2">
        <f>IF($C111=0,"-",T111/$C111)</f>
        <v>5.2287581699346402E-3</v>
      </c>
      <c r="BH111" s="2">
        <f>IF($C111=0,"-",S111/$C111)</f>
        <v>1.0239651416122004E-2</v>
      </c>
      <c r="BJ111" t="s">
        <v>2585</v>
      </c>
      <c r="BK111" t="s">
        <v>1325</v>
      </c>
      <c r="BL111">
        <v>1</v>
      </c>
      <c r="BN111" s="112">
        <v>2</v>
      </c>
      <c r="BO111" s="114">
        <v>740</v>
      </c>
      <c r="BP111" s="118">
        <f>1000*BN111+BO111</f>
        <v>2740</v>
      </c>
      <c r="BQ111" s="118">
        <f t="shared" si="23"/>
        <v>2740</v>
      </c>
      <c r="BR111" s="5" t="s">
        <v>256</v>
      </c>
    </row>
    <row r="112" spans="1:70" ht="15" hidden="1" customHeight="1" outlineLevel="1">
      <c r="A112" t="s">
        <v>2701</v>
      </c>
      <c r="B112" t="s">
        <v>1325</v>
      </c>
      <c r="C112" s="1">
        <f t="shared" si="25"/>
        <v>433</v>
      </c>
      <c r="D112" s="5">
        <f>IF(N112&gt;0, RANK(N112,(N112:P112,Q112:AE112)),0)</f>
        <v>1</v>
      </c>
      <c r="E112" s="5">
        <f>IF(O112&gt;0,RANK(O112,(N112:P112,Q112:AE112)),0)</f>
        <v>2</v>
      </c>
      <c r="F112" s="5">
        <f>IF(P112&gt;0,RANK(P112,(N112:P112,Q112:AE112)),0)</f>
        <v>0</v>
      </c>
      <c r="G112" s="129">
        <f>IF(C112&gt;0,MAX(N112:P112)-LARGE(N112:P112,2),0)</f>
        <v>314</v>
      </c>
      <c r="H112" s="134">
        <f>IF(C112&gt;0,G112/C112,0)</f>
        <v>0.72517321016166281</v>
      </c>
      <c r="I112" s="2"/>
      <c r="J112" s="2">
        <f t="shared" ref="J112:L113" si="39">IF($C112=0,"-",N112/$C112)</f>
        <v>0.86143187066974591</v>
      </c>
      <c r="K112" s="2">
        <f t="shared" si="39"/>
        <v>0.13625866050808313</v>
      </c>
      <c r="L112" s="2">
        <f t="shared" si="39"/>
        <v>0</v>
      </c>
      <c r="M112" s="2">
        <f>IF(C112=0,"-",(1-J112-K112-L112))</f>
        <v>2.3094688221709514E-3</v>
      </c>
      <c r="N112" s="63">
        <v>373</v>
      </c>
      <c r="O112" s="63">
        <v>59</v>
      </c>
      <c r="P112" s="63">
        <v>0</v>
      </c>
      <c r="Q112" s="63">
        <v>1</v>
      </c>
      <c r="R112" s="63"/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/>
      <c r="AV112" s="63"/>
      <c r="AW112" s="63"/>
      <c r="AX112" s="63"/>
      <c r="AY112" s="63"/>
      <c r="BA112" s="5">
        <f>IF(Q112&gt;0,RANK(Q112,(N112:P112,Q112:AE112)),0)</f>
        <v>3</v>
      </c>
      <c r="BB112" s="5">
        <f>IF(R112&gt;0,RANK(R112,(N112:P112,Q112:AE112)),0)</f>
        <v>0</v>
      </c>
      <c r="BC112" s="5">
        <f>IF(T112&gt;0,RANK(T112,(N112:P112,Q112:AE112)),0)</f>
        <v>0</v>
      </c>
      <c r="BD112" s="5">
        <f>IF(S112&gt;0,RANK(S112,(N112:P112,Q112:AE112)),0)</f>
        <v>0</v>
      </c>
      <c r="BE112" s="2">
        <f t="shared" si="38"/>
        <v>2.3094688221709007E-3</v>
      </c>
      <c r="BF112" s="2">
        <f t="shared" si="38"/>
        <v>0</v>
      </c>
      <c r="BG112" s="2">
        <f>IF($C112=0,"-",T112/$C112)</f>
        <v>0</v>
      </c>
      <c r="BH112" s="2">
        <f>IF($C112=0,"-",S112/$C112)</f>
        <v>0</v>
      </c>
      <c r="BJ112" t="s">
        <v>2701</v>
      </c>
      <c r="BK112" t="s">
        <v>1325</v>
      </c>
      <c r="BL112">
        <v>1</v>
      </c>
      <c r="BN112" s="112">
        <v>2</v>
      </c>
      <c r="BO112" s="114">
        <v>799</v>
      </c>
      <c r="BP112" s="118">
        <f t="shared" si="24"/>
        <v>2799</v>
      </c>
      <c r="BQ112" s="118">
        <f t="shared" si="23"/>
        <v>2799</v>
      </c>
      <c r="BR112" s="5" t="s">
        <v>2701</v>
      </c>
    </row>
    <row r="113" spans="1:94" ht="15" customHeight="1" collapsed="1">
      <c r="A113" t="s">
        <v>1993</v>
      </c>
      <c r="B113" t="s">
        <v>544</v>
      </c>
      <c r="C113" s="1">
        <f t="shared" si="25"/>
        <v>356845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>IF(P113&gt;0,RANK(P113,(N113:P113,Q113:AE113)),0)</f>
        <v>6</v>
      </c>
      <c r="G113" s="129">
        <f>IF(C113&gt;0,MAX(N113:P113)-LARGE(N113:P113,2),0)</f>
        <v>36041</v>
      </c>
      <c r="H113" s="134">
        <f>IF(C113&gt;0,G113/C113,0)</f>
        <v>0.10099903319368353</v>
      </c>
      <c r="I113" s="2"/>
      <c r="J113" s="2">
        <f t="shared" si="39"/>
        <v>0.43016435707379957</v>
      </c>
      <c r="K113" s="2">
        <f t="shared" si="39"/>
        <v>0.53116339026748305</v>
      </c>
      <c r="L113" s="2">
        <f t="shared" si="39"/>
        <v>2.3035211366279479E-3</v>
      </c>
      <c r="M113" s="2">
        <f>IF(C113=0,"-",(1-J113-K113-L113))</f>
        <v>3.6368731522089373E-2</v>
      </c>
      <c r="N113" s="63">
        <v>153502</v>
      </c>
      <c r="O113" s="63">
        <v>189543</v>
      </c>
      <c r="P113" s="63">
        <v>822</v>
      </c>
      <c r="Q113" s="63">
        <v>8877</v>
      </c>
      <c r="R113" s="63">
        <v>0</v>
      </c>
      <c r="S113" s="63">
        <v>1120</v>
      </c>
      <c r="T113" s="63">
        <v>317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2664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>
        <v>0</v>
      </c>
      <c r="BA113" s="5">
        <f>IF(Q113&gt;0,RANK(Q113,(N113:P113,Q113:AE113)),0)</f>
        <v>3</v>
      </c>
      <c r="BB113" s="5">
        <f>IF(R113&gt;0,RANK(R113,(N113:P113,Q113:AE113)),0)</f>
        <v>0</v>
      </c>
      <c r="BC113" s="5">
        <f>IF(T113&gt;0,RANK(T113,(N113:P113,Q113:AE113)),0)</f>
        <v>7</v>
      </c>
      <c r="BD113" s="5">
        <f>IF(S113&gt;0,RANK(S113,(N113:P113,Q113:AE113)),0)</f>
        <v>5</v>
      </c>
      <c r="BE113" s="2">
        <f t="shared" si="38"/>
        <v>2.4876346873292324E-2</v>
      </c>
      <c r="BF113" s="2">
        <f t="shared" si="38"/>
        <v>0</v>
      </c>
      <c r="BG113" s="2">
        <f>IF($C113=0,"-",T113/$C113)</f>
        <v>8.8834087629082652E-4</v>
      </c>
      <c r="BH113" s="2">
        <f>IF($C113=0,"-",S113/$C113)</f>
        <v>3.1386176070843084E-3</v>
      </c>
      <c r="BJ113" t="s">
        <v>1993</v>
      </c>
      <c r="BK113" t="s">
        <v>544</v>
      </c>
      <c r="BN113" s="112">
        <v>2</v>
      </c>
      <c r="BO113" s="114"/>
      <c r="BP113" s="112">
        <v>2</v>
      </c>
      <c r="BQ113" s="112">
        <f t="shared" si="23"/>
        <v>2</v>
      </c>
      <c r="BR113" s="5" t="s">
        <v>710</v>
      </c>
    </row>
    <row r="114" spans="1:94" ht="15" customHeight="1">
      <c r="C114" s="21"/>
      <c r="E114" s="5"/>
      <c r="G114" s="129"/>
      <c r="H114" s="134"/>
      <c r="I114" s="2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/>
      <c r="AV114" s="63"/>
      <c r="AW114" s="63"/>
      <c r="AX114" s="63"/>
      <c r="AY114" s="63"/>
      <c r="BA114" s="5"/>
      <c r="BB114" s="5"/>
      <c r="BC114" s="5"/>
      <c r="BD114" s="5"/>
      <c r="BG114" s="2" t="str">
        <f>IF($C114=0,"-",T114/$C114)</f>
        <v>-</v>
      </c>
      <c r="BH114" s="2" t="str">
        <f>IF($C114=0,"-",S114/$C114)</f>
        <v>-</v>
      </c>
      <c r="BN114" s="112"/>
      <c r="BO114" s="114"/>
      <c r="BP114" s="118"/>
      <c r="BQ114" s="118"/>
      <c r="BW114" s="63"/>
      <c r="BX114" s="63"/>
      <c r="BY114" s="63"/>
      <c r="CF114" s="129"/>
      <c r="CH114" s="63" t="s">
        <v>4026</v>
      </c>
      <c r="CI114" s="129"/>
      <c r="CJ114" s="129"/>
      <c r="CK114" s="129"/>
      <c r="CL114" s="129"/>
      <c r="CM114" s="129"/>
      <c r="CN114" s="129"/>
      <c r="CO114" s="129"/>
      <c r="CP114" s="129"/>
    </row>
    <row r="115" spans="1:94" ht="15" hidden="1" customHeight="1" outlineLevel="1">
      <c r="A115" t="s">
        <v>835</v>
      </c>
      <c r="B115" t="s">
        <v>384</v>
      </c>
      <c r="C115" s="1">
        <f t="shared" ref="C115:C130" si="40">SUM(N115:AY115)</f>
        <v>35172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>IF(P115&gt;0,RANK(P115,(N115:P115,Q115:AE115)),0)</f>
        <v>0</v>
      </c>
      <c r="G115" s="129">
        <f t="shared" ref="G115:G130" si="41">IF(C115&gt;0,MAX(N115:P115)-LARGE(N115:P115,2),0)</f>
        <v>11851</v>
      </c>
      <c r="H115" s="134">
        <f t="shared" ref="H115:H130" si="42">IF(C115&gt;0,G115/C115,0)</f>
        <v>0.33694416012737405</v>
      </c>
      <c r="I115" s="2"/>
      <c r="J115" s="2">
        <f t="shared" ref="J115:J130" si="43">IF($C115=0,"-",N115/$C115)</f>
        <v>0.66225975207551457</v>
      </c>
      <c r="K115" s="2">
        <f t="shared" ref="K115:K130" si="44">IF($C115=0,"-",O115/$C115)</f>
        <v>0.32531559194814058</v>
      </c>
      <c r="L115" s="2">
        <f t="shared" ref="L115:L130" si="45">IF($C115=0,"-",P115/$C115)</f>
        <v>0</v>
      </c>
      <c r="M115" s="2">
        <f t="shared" ref="M115:M130" si="46">IF(C115=0,"-",(1-J115-K115-L115))</f>
        <v>1.2424655976344845E-2</v>
      </c>
      <c r="N115" s="63">
        <v>23293</v>
      </c>
      <c r="O115" s="63">
        <v>11442</v>
      </c>
      <c r="P115" s="63">
        <v>0</v>
      </c>
      <c r="Q115" s="63">
        <v>437</v>
      </c>
      <c r="R115" s="63">
        <v>0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/>
      <c r="BA115" s="5">
        <f>IF(Q115&gt;0,RANK(Q115,(N115:P115,Q115:AE115)),0)</f>
        <v>3</v>
      </c>
      <c r="BB115" s="5">
        <f>IF(R115&gt;0,RANK(R115,(N115:P115,Q115:AE115)),0)</f>
        <v>0</v>
      </c>
      <c r="BC115" s="5">
        <f>IF(T115&gt;0,RANK(T115,(N115:P115,Q115:AE115)),0)</f>
        <v>0</v>
      </c>
      <c r="BD115" s="5">
        <f>IF(S115&gt;0,RANK(S115,(N115:P115,Q115:AE115)),0)</f>
        <v>0</v>
      </c>
      <c r="BE115" s="2">
        <f t="shared" ref="BE115:BE130" si="47">IF($C115=0,"-",Q115/$C115)</f>
        <v>1.2424655976344819E-2</v>
      </c>
      <c r="BF115" s="2">
        <f t="shared" ref="BF115:BF130" si="48">IF($C115=0,"-",R115/$C115)</f>
        <v>0</v>
      </c>
      <c r="BG115" s="2">
        <f t="shared" ref="BG115:BG130" si="49">IF($C115=0,"-",T115/$C115)</f>
        <v>0</v>
      </c>
      <c r="BH115" s="2">
        <f t="shared" ref="BH115:BH130" si="50">IF($C115=0,"-",S115/$C115)</f>
        <v>0</v>
      </c>
      <c r="BJ115" t="s">
        <v>835</v>
      </c>
      <c r="BK115" t="s">
        <v>384</v>
      </c>
      <c r="BL115">
        <v>1</v>
      </c>
      <c r="BN115" s="112">
        <v>4</v>
      </c>
      <c r="BO115" s="114">
        <v>1</v>
      </c>
      <c r="BP115" s="118">
        <f t="shared" si="24"/>
        <v>4001</v>
      </c>
      <c r="BQ115" s="118">
        <f t="shared" si="23"/>
        <v>4001</v>
      </c>
      <c r="BR115" s="5" t="s">
        <v>3151</v>
      </c>
      <c r="BV115" s="63"/>
      <c r="CC115" s="63">
        <f>CD115-C115</f>
        <v>-35172</v>
      </c>
      <c r="CE115" s="63">
        <v>0</v>
      </c>
      <c r="CK115" s="129"/>
      <c r="CL115" s="129"/>
      <c r="CM115" s="129"/>
      <c r="CN115" s="129"/>
      <c r="CO115" s="129"/>
      <c r="CP115" s="129"/>
    </row>
    <row r="116" spans="1:94" ht="15" hidden="1" customHeight="1" outlineLevel="1">
      <c r="A116" t="s">
        <v>1162</v>
      </c>
      <c r="B116" t="s">
        <v>384</v>
      </c>
      <c r="C116" s="1">
        <f t="shared" si="40"/>
        <v>60442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>IF(P116&gt;0,RANK(P116,(N116:P116,Q116:AE116)),0)</f>
        <v>0</v>
      </c>
      <c r="G116" s="129">
        <f t="shared" si="41"/>
        <v>11825</v>
      </c>
      <c r="H116" s="134">
        <f t="shared" si="42"/>
        <v>0.19564210317329009</v>
      </c>
      <c r="I116" s="2"/>
      <c r="J116" s="2">
        <f t="shared" si="43"/>
        <v>0.39264087885907151</v>
      </c>
      <c r="K116" s="2">
        <f t="shared" si="44"/>
        <v>0.58828298203236162</v>
      </c>
      <c r="L116" s="2">
        <f t="shared" si="45"/>
        <v>0</v>
      </c>
      <c r="M116" s="2">
        <f t="shared" si="46"/>
        <v>1.907613910856687E-2</v>
      </c>
      <c r="N116" s="63">
        <v>23732</v>
      </c>
      <c r="O116" s="63">
        <v>35557</v>
      </c>
      <c r="P116" s="63">
        <v>0</v>
      </c>
      <c r="Q116" s="63">
        <v>1153</v>
      </c>
      <c r="R116" s="63">
        <v>0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/>
      <c r="BA116" s="5">
        <f>IF(Q116&gt;0,RANK(Q116,(N116:P116,Q116:AE116)),0)</f>
        <v>3</v>
      </c>
      <c r="BB116" s="5">
        <f>IF(R116&gt;0,RANK(R116,(N116:P116,Q116:AE116)),0)</f>
        <v>0</v>
      </c>
      <c r="BC116" s="5">
        <f>IF(T116&gt;0,RANK(T116,(N116:P116,Q116:AE116)),0)</f>
        <v>0</v>
      </c>
      <c r="BD116" s="5">
        <f>IF(S116&gt;0,RANK(S116,(N116:P116,Q116:AE116)),0)</f>
        <v>0</v>
      </c>
      <c r="BE116" s="2">
        <f t="shared" si="47"/>
        <v>1.907613910856689E-2</v>
      </c>
      <c r="BF116" s="2">
        <f t="shared" si="48"/>
        <v>0</v>
      </c>
      <c r="BG116" s="2">
        <f t="shared" si="49"/>
        <v>0</v>
      </c>
      <c r="BH116" s="2">
        <f t="shared" si="50"/>
        <v>0</v>
      </c>
      <c r="BJ116" t="s">
        <v>1162</v>
      </c>
      <c r="BK116" t="s">
        <v>384</v>
      </c>
      <c r="BL116">
        <v>2</v>
      </c>
      <c r="BN116" s="112">
        <v>4</v>
      </c>
      <c r="BO116" s="114">
        <v>3</v>
      </c>
      <c r="BP116" s="118">
        <f t="shared" si="24"/>
        <v>4003</v>
      </c>
      <c r="BQ116" s="118">
        <f t="shared" si="23"/>
        <v>4003</v>
      </c>
      <c r="BR116" s="5" t="s">
        <v>3151</v>
      </c>
      <c r="BV116" s="63"/>
      <c r="CC116" s="63">
        <f>CD116-C116</f>
        <v>-60442</v>
      </c>
      <c r="CE116" s="63">
        <v>0</v>
      </c>
      <c r="CK116" s="129"/>
      <c r="CL116" s="129"/>
      <c r="CM116" s="129"/>
      <c r="CN116" s="129"/>
      <c r="CO116" s="129"/>
      <c r="CP116" s="129"/>
    </row>
    <row r="117" spans="1:94" ht="15" hidden="1" customHeight="1" outlineLevel="1">
      <c r="A117" s="8" t="s">
        <v>1781</v>
      </c>
      <c r="B117" s="8" t="s">
        <v>384</v>
      </c>
      <c r="C117" s="1">
        <f t="shared" si="40"/>
        <v>73272</v>
      </c>
      <c r="D117" s="5">
        <f>IF(N117&gt;0, RANK(N117,(N117:P117,Q117:AE117)),0)</f>
        <v>1</v>
      </c>
      <c r="E117" s="5">
        <f>IF(O117&gt;0,RANK(O117,(N117:P117,Q117:AE117)),0)</f>
        <v>2</v>
      </c>
      <c r="F117" s="5">
        <f>IF(P117&gt;0,RANK(P117,(N117:P117,Q117:AE117)),0)</f>
        <v>0</v>
      </c>
      <c r="G117" s="129">
        <f t="shared" si="41"/>
        <v>17646</v>
      </c>
      <c r="H117" s="134">
        <f t="shared" si="42"/>
        <v>0.24082869308876514</v>
      </c>
      <c r="I117" s="2"/>
      <c r="J117" s="2">
        <f t="shared" si="43"/>
        <v>0.61002838737853482</v>
      </c>
      <c r="K117" s="2">
        <f t="shared" si="44"/>
        <v>0.36919969428976962</v>
      </c>
      <c r="L117" s="2">
        <f t="shared" si="45"/>
        <v>0</v>
      </c>
      <c r="M117" s="2">
        <f t="shared" si="46"/>
        <v>2.077191833169556E-2</v>
      </c>
      <c r="N117" s="63">
        <v>44698</v>
      </c>
      <c r="O117" s="63">
        <v>27052</v>
      </c>
      <c r="P117" s="63">
        <v>0</v>
      </c>
      <c r="Q117" s="63">
        <v>1522</v>
      </c>
      <c r="R117" s="63">
        <v>0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/>
      <c r="AZ117" s="63"/>
      <c r="BA117" s="5">
        <f>IF(Q117&gt;0,RANK(Q117,(N117:P117,Q117:AE117)),0)</f>
        <v>3</v>
      </c>
      <c r="BB117" s="5">
        <f>IF(R117&gt;0,RANK(R117,(N117:P117,Q117:AE117)),0)</f>
        <v>0</v>
      </c>
      <c r="BC117" s="5">
        <f>IF(T117&gt;0,RANK(T117,(N117:P117,Q117:AE117)),0)</f>
        <v>0</v>
      </c>
      <c r="BD117" s="5">
        <f>IF(S117&gt;0,RANK(S117,(N117:P117,Q117:AE117)),0)</f>
        <v>0</v>
      </c>
      <c r="BE117" s="2">
        <f t="shared" si="47"/>
        <v>2.0771918331695598E-2</v>
      </c>
      <c r="BF117" s="2">
        <f t="shared" si="48"/>
        <v>0</v>
      </c>
      <c r="BG117" s="2">
        <f t="shared" si="49"/>
        <v>0</v>
      </c>
      <c r="BH117" s="2">
        <f t="shared" si="50"/>
        <v>0</v>
      </c>
      <c r="BJ117" s="8" t="s">
        <v>1781</v>
      </c>
      <c r="BK117" s="8" t="s">
        <v>384</v>
      </c>
      <c r="BL117" s="8">
        <v>1</v>
      </c>
      <c r="BM117" s="8"/>
      <c r="BN117" s="112">
        <v>4</v>
      </c>
      <c r="BO117" s="114">
        <v>5</v>
      </c>
      <c r="BP117" s="118">
        <f t="shared" si="24"/>
        <v>4005</v>
      </c>
      <c r="BQ117" s="118">
        <f t="shared" si="23"/>
        <v>4005</v>
      </c>
      <c r="BR117" s="5" t="s">
        <v>3151</v>
      </c>
      <c r="BV117" s="63"/>
      <c r="CC117" s="63">
        <f>CD117-C117</f>
        <v>-73272</v>
      </c>
      <c r="CE117" s="63">
        <v>0</v>
      </c>
      <c r="CK117" s="129"/>
      <c r="CL117" s="129"/>
      <c r="CM117" s="129"/>
      <c r="CN117" s="129"/>
      <c r="CO117" s="129"/>
      <c r="CP117" s="129"/>
    </row>
    <row r="118" spans="1:94" ht="15" hidden="1" customHeight="1" outlineLevel="1">
      <c r="A118" t="s">
        <v>1438</v>
      </c>
      <c r="B118" t="s">
        <v>384</v>
      </c>
      <c r="C118" s="1">
        <f t="shared" si="40"/>
        <v>27662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0</v>
      </c>
      <c r="G118" s="129">
        <f t="shared" si="41"/>
        <v>9434</v>
      </c>
      <c r="H118" s="134">
        <f t="shared" si="42"/>
        <v>0.34104547755043019</v>
      </c>
      <c r="I118" s="2"/>
      <c r="J118" s="2">
        <f t="shared" si="43"/>
        <v>0.3232954956257682</v>
      </c>
      <c r="K118" s="2">
        <f t="shared" si="44"/>
        <v>0.66434097317619845</v>
      </c>
      <c r="L118" s="2">
        <f t="shared" si="45"/>
        <v>0</v>
      </c>
      <c r="M118" s="2">
        <f t="shared" si="46"/>
        <v>1.2363531198033351E-2</v>
      </c>
      <c r="N118" s="63">
        <v>8943</v>
      </c>
      <c r="O118" s="63">
        <v>18377</v>
      </c>
      <c r="P118" s="63">
        <v>0</v>
      </c>
      <c r="Q118" s="63">
        <v>342</v>
      </c>
      <c r="R118" s="63">
        <v>0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/>
      <c r="BA118" s="5">
        <f>IF(Q118&gt;0,RANK(Q118,(N118:P118,Q118:AE118)),0)</f>
        <v>3</v>
      </c>
      <c r="BB118" s="5">
        <f>IF(R118&gt;0,RANK(R118,(N118:P118,Q118:AE118)),0)</f>
        <v>0</v>
      </c>
      <c r="BC118" s="5">
        <f>IF(T118&gt;0,RANK(T118,(N118:P118,Q118:AE118)),0)</f>
        <v>0</v>
      </c>
      <c r="BD118" s="5">
        <f>IF(S118&gt;0,RANK(S118,(N118:P118,Q118:AE118)),0)</f>
        <v>0</v>
      </c>
      <c r="BE118" s="2">
        <f t="shared" si="47"/>
        <v>1.2363531198033403E-2</v>
      </c>
      <c r="BF118" s="2">
        <f t="shared" si="48"/>
        <v>0</v>
      </c>
      <c r="BG118" s="2">
        <f t="shared" si="49"/>
        <v>0</v>
      </c>
      <c r="BH118" s="2">
        <f t="shared" si="50"/>
        <v>0</v>
      </c>
      <c r="BJ118" t="s">
        <v>1438</v>
      </c>
      <c r="BK118" t="s">
        <v>384</v>
      </c>
      <c r="BN118" s="112">
        <v>4</v>
      </c>
      <c r="BO118" s="114">
        <v>7</v>
      </c>
      <c r="BP118" s="118">
        <f t="shared" si="24"/>
        <v>4007</v>
      </c>
      <c r="BQ118" s="118">
        <f t="shared" si="23"/>
        <v>4007</v>
      </c>
      <c r="BR118" s="5" t="s">
        <v>3151</v>
      </c>
      <c r="BV118" s="63"/>
      <c r="CC118" s="63">
        <f t="shared" ref="CC118:CC130" si="51">CD118-C118</f>
        <v>-27662</v>
      </c>
      <c r="CE118" s="63">
        <v>0</v>
      </c>
      <c r="CK118" s="129"/>
      <c r="CL118" s="129"/>
      <c r="CM118" s="129"/>
      <c r="CN118" s="129"/>
      <c r="CO118" s="129"/>
      <c r="CP118" s="129"/>
    </row>
    <row r="119" spans="1:94" ht="15" hidden="1" customHeight="1" outlineLevel="1">
      <c r="A119" t="s">
        <v>937</v>
      </c>
      <c r="B119" t="s">
        <v>384</v>
      </c>
      <c r="C119" s="1">
        <f t="shared" si="40"/>
        <v>14995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0</v>
      </c>
      <c r="G119" s="129">
        <f t="shared" si="41"/>
        <v>6715</v>
      </c>
      <c r="H119" s="134">
        <f t="shared" si="42"/>
        <v>0.44781593864621538</v>
      </c>
      <c r="I119" s="2"/>
      <c r="J119" s="2">
        <f t="shared" si="43"/>
        <v>0.2690230076692231</v>
      </c>
      <c r="K119" s="2">
        <f t="shared" si="44"/>
        <v>0.71683894631543843</v>
      </c>
      <c r="L119" s="2">
        <f t="shared" si="45"/>
        <v>0</v>
      </c>
      <c r="M119" s="2">
        <f t="shared" si="46"/>
        <v>1.4138046015338523E-2</v>
      </c>
      <c r="N119" s="63">
        <v>4034</v>
      </c>
      <c r="O119" s="63">
        <v>10749</v>
      </c>
      <c r="P119" s="63">
        <v>0</v>
      </c>
      <c r="Q119" s="63">
        <v>212</v>
      </c>
      <c r="R119" s="63">
        <v>0</v>
      </c>
      <c r="S119" s="63">
        <v>0</v>
      </c>
      <c r="T119" s="63">
        <v>0</v>
      </c>
      <c r="U119" s="63">
        <v>0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/>
      <c r="BA119" s="5">
        <f>IF(Q119&gt;0,RANK(Q119,(N119:P119,Q119:AE119)),0)</f>
        <v>3</v>
      </c>
      <c r="BB119" s="5">
        <f>IF(R119&gt;0,RANK(R119,(N119:P119,Q119:AE119)),0)</f>
        <v>0</v>
      </c>
      <c r="BC119" s="5">
        <f>IF(T119&gt;0,RANK(T119,(N119:P119,Q119:AE119)),0)</f>
        <v>0</v>
      </c>
      <c r="BD119" s="5">
        <f>IF(S119&gt;0,RANK(S119,(N119:P119,Q119:AE119)),0)</f>
        <v>0</v>
      </c>
      <c r="BE119" s="2">
        <f t="shared" si="47"/>
        <v>1.4138046015338445E-2</v>
      </c>
      <c r="BF119" s="2">
        <f t="shared" si="48"/>
        <v>0</v>
      </c>
      <c r="BG119" s="2">
        <f t="shared" si="49"/>
        <v>0</v>
      </c>
      <c r="BH119" s="2">
        <f t="shared" si="50"/>
        <v>0</v>
      </c>
      <c r="BJ119" t="s">
        <v>937</v>
      </c>
      <c r="BK119" t="s">
        <v>384</v>
      </c>
      <c r="BL119">
        <v>1</v>
      </c>
      <c r="BN119" s="112">
        <v>4</v>
      </c>
      <c r="BO119" s="114">
        <v>9</v>
      </c>
      <c r="BP119" s="118">
        <f t="shared" si="24"/>
        <v>4009</v>
      </c>
      <c r="BQ119" s="118">
        <f t="shared" si="23"/>
        <v>4009</v>
      </c>
      <c r="BR119" s="5" t="s">
        <v>3151</v>
      </c>
      <c r="BV119" s="63"/>
      <c r="CC119" s="63">
        <f t="shared" si="51"/>
        <v>-14995</v>
      </c>
      <c r="CE119" s="63">
        <v>0</v>
      </c>
      <c r="CK119" s="129"/>
      <c r="CL119" s="129"/>
      <c r="CM119" s="129"/>
      <c r="CN119" s="129"/>
      <c r="CO119" s="129"/>
      <c r="CP119" s="129"/>
    </row>
    <row r="120" spans="1:94" ht="15" hidden="1" customHeight="1" outlineLevel="1">
      <c r="A120" t="s">
        <v>3079</v>
      </c>
      <c r="B120" t="s">
        <v>384</v>
      </c>
      <c r="C120" s="1">
        <f t="shared" si="40"/>
        <v>3685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0</v>
      </c>
      <c r="G120" s="129">
        <f t="shared" si="41"/>
        <v>1251</v>
      </c>
      <c r="H120" s="134">
        <f t="shared" si="42"/>
        <v>0.33948439620081411</v>
      </c>
      <c r="I120" s="2"/>
      <c r="J120" s="2">
        <f t="shared" si="43"/>
        <v>0.32075983717774764</v>
      </c>
      <c r="K120" s="2">
        <f t="shared" si="44"/>
        <v>0.66024423337856175</v>
      </c>
      <c r="L120" s="2">
        <f t="shared" si="45"/>
        <v>0</v>
      </c>
      <c r="M120" s="2">
        <f t="shared" si="46"/>
        <v>1.8995929443690662E-2</v>
      </c>
      <c r="N120" s="63">
        <v>1182</v>
      </c>
      <c r="O120" s="63">
        <v>2433</v>
      </c>
      <c r="P120" s="63">
        <v>0</v>
      </c>
      <c r="Q120" s="63">
        <v>70</v>
      </c>
      <c r="R120" s="63">
        <v>0</v>
      </c>
      <c r="S120" s="63">
        <v>0</v>
      </c>
      <c r="T120" s="63">
        <v>0</v>
      </c>
      <c r="U120" s="63">
        <v>0</v>
      </c>
      <c r="V120" s="63">
        <v>0</v>
      </c>
      <c r="W120" s="63">
        <v>0</v>
      </c>
      <c r="X120" s="63">
        <v>0</v>
      </c>
      <c r="Y120" s="63">
        <v>0</v>
      </c>
      <c r="Z120" s="63">
        <v>0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0</v>
      </c>
      <c r="AV120" s="63">
        <v>0</v>
      </c>
      <c r="AW120" s="63">
        <v>0</v>
      </c>
      <c r="AX120" s="63">
        <v>0</v>
      </c>
      <c r="AY120" s="63"/>
      <c r="BA120" s="5">
        <f>IF(Q120&gt;0,RANK(Q120,(N120:P120,Q120:AE120)),0)</f>
        <v>3</v>
      </c>
      <c r="BB120" s="5">
        <f>IF(R120&gt;0,RANK(R120,(N120:P120,Q120:AE120)),0)</f>
        <v>0</v>
      </c>
      <c r="BC120" s="5">
        <f>IF(T120&gt;0,RANK(T120,(N120:P120,Q120:AE120)),0)</f>
        <v>0</v>
      </c>
      <c r="BD120" s="5">
        <f>IF(S120&gt;0,RANK(S120,(N120:P120,Q120:AE120)),0)</f>
        <v>0</v>
      </c>
      <c r="BE120" s="2">
        <f t="shared" si="47"/>
        <v>1.8995929443690638E-2</v>
      </c>
      <c r="BF120" s="2">
        <f t="shared" si="48"/>
        <v>0</v>
      </c>
      <c r="BG120" s="2">
        <f t="shared" si="49"/>
        <v>0</v>
      </c>
      <c r="BH120" s="2">
        <f t="shared" si="50"/>
        <v>0</v>
      </c>
      <c r="BJ120" t="s">
        <v>3079</v>
      </c>
      <c r="BK120" t="s">
        <v>384</v>
      </c>
      <c r="BL120">
        <v>1</v>
      </c>
      <c r="BN120" s="112">
        <v>4</v>
      </c>
      <c r="BO120" s="114">
        <v>11</v>
      </c>
      <c r="BP120" s="118">
        <f t="shared" si="24"/>
        <v>4011</v>
      </c>
      <c r="BQ120" s="118">
        <f t="shared" si="23"/>
        <v>4011</v>
      </c>
      <c r="BR120" s="5" t="s">
        <v>3151</v>
      </c>
      <c r="BV120" s="63"/>
      <c r="CC120" s="63">
        <f t="shared" si="51"/>
        <v>-3685</v>
      </c>
      <c r="CE120" s="63">
        <v>0</v>
      </c>
      <c r="CK120" s="129"/>
      <c r="CL120" s="129"/>
      <c r="CM120" s="129"/>
      <c r="CN120" s="129"/>
      <c r="CO120" s="129"/>
      <c r="CP120" s="129"/>
    </row>
    <row r="121" spans="1:94" ht="15" hidden="1" customHeight="1" outlineLevel="1">
      <c r="A121" t="s">
        <v>509</v>
      </c>
      <c r="B121" t="s">
        <v>384</v>
      </c>
      <c r="C121" s="1">
        <f t="shared" si="40"/>
        <v>7458</v>
      </c>
      <c r="D121" s="5">
        <f>IF(N121&gt;0, RANK(N121,(N121:P121,Q121:AE121)),0)</f>
        <v>2</v>
      </c>
      <c r="E121" s="5">
        <f>IF(O121&gt;0,RANK(O121,(N121:P121,Q121:AE121)),0)</f>
        <v>1</v>
      </c>
      <c r="F121" s="5">
        <f>IF(P121&gt;0,RANK(P121,(N121:P121,Q121:AE121)),0)</f>
        <v>0</v>
      </c>
      <c r="G121" s="129">
        <f t="shared" si="41"/>
        <v>2893</v>
      </c>
      <c r="H121" s="134">
        <f t="shared" si="42"/>
        <v>0.38790560471976399</v>
      </c>
      <c r="I121" s="2"/>
      <c r="J121" s="2">
        <f t="shared" si="43"/>
        <v>0.29981228211316707</v>
      </c>
      <c r="K121" s="2">
        <f t="shared" si="44"/>
        <v>0.68771788683293111</v>
      </c>
      <c r="L121" s="2">
        <f t="shared" si="45"/>
        <v>0</v>
      </c>
      <c r="M121" s="2">
        <f t="shared" si="46"/>
        <v>1.246983105390187E-2</v>
      </c>
      <c r="N121" s="63">
        <v>2236</v>
      </c>
      <c r="O121" s="63">
        <v>5129</v>
      </c>
      <c r="P121" s="63">
        <v>0</v>
      </c>
      <c r="Q121" s="63">
        <v>93</v>
      </c>
      <c r="R121" s="63">
        <v>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0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0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/>
      <c r="BA121" s="5">
        <f>IF(Q121&gt;0,RANK(Q121,(N121:P121,Q121:AE121)),0)</f>
        <v>3</v>
      </c>
      <c r="BB121" s="5">
        <f>IF(R121&gt;0,RANK(R121,(N121:P121,Q121:AE121)),0)</f>
        <v>0</v>
      </c>
      <c r="BC121" s="5">
        <f>IF(T121&gt;0,RANK(T121,(N121:P121,Q121:AE121)),0)</f>
        <v>0</v>
      </c>
      <c r="BD121" s="5">
        <f>IF(S121&gt;0,RANK(S121,(N121:P121,Q121:AE121)),0)</f>
        <v>0</v>
      </c>
      <c r="BE121" s="2">
        <f t="shared" si="47"/>
        <v>1.2469831053901851E-2</v>
      </c>
      <c r="BF121" s="2">
        <f t="shared" si="48"/>
        <v>0</v>
      </c>
      <c r="BG121" s="2">
        <f t="shared" si="49"/>
        <v>0</v>
      </c>
      <c r="BH121" s="2">
        <f t="shared" si="50"/>
        <v>0</v>
      </c>
      <c r="BJ121" t="s">
        <v>509</v>
      </c>
      <c r="BK121" t="s">
        <v>384</v>
      </c>
      <c r="BL121">
        <v>4</v>
      </c>
      <c r="BN121" s="112">
        <v>4</v>
      </c>
      <c r="BO121" s="114">
        <v>12</v>
      </c>
      <c r="BP121" s="118">
        <f t="shared" si="24"/>
        <v>4012</v>
      </c>
      <c r="BQ121" s="118">
        <f t="shared" si="23"/>
        <v>4012</v>
      </c>
      <c r="BR121" s="5" t="s">
        <v>3151</v>
      </c>
      <c r="BV121" s="63"/>
      <c r="CC121" s="63">
        <f t="shared" si="51"/>
        <v>-7458</v>
      </c>
      <c r="CE121" s="63">
        <v>0</v>
      </c>
      <c r="CK121" s="129"/>
      <c r="CL121" s="129"/>
      <c r="CM121" s="129"/>
      <c r="CN121" s="129"/>
      <c r="CO121" s="129"/>
      <c r="CP121" s="129"/>
    </row>
    <row r="122" spans="1:94" ht="15" hidden="1" customHeight="1" outlineLevel="1">
      <c r="A122" t="s">
        <v>281</v>
      </c>
      <c r="B122" t="s">
        <v>384</v>
      </c>
      <c r="C122" s="1">
        <f t="shared" si="40"/>
        <v>2076064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>IF(P122&gt;0,RANK(P122,(N122:P122,Q122:AE122)),0)</f>
        <v>0</v>
      </c>
      <c r="G122" s="129">
        <f t="shared" si="41"/>
        <v>45109</v>
      </c>
      <c r="H122" s="134">
        <f t="shared" si="42"/>
        <v>2.1728135548807745E-2</v>
      </c>
      <c r="I122" s="2"/>
      <c r="J122" s="2">
        <f t="shared" si="43"/>
        <v>0.50132076853122065</v>
      </c>
      <c r="K122" s="2">
        <f t="shared" si="44"/>
        <v>0.47959263298241289</v>
      </c>
      <c r="L122" s="2">
        <f t="shared" si="45"/>
        <v>0</v>
      </c>
      <c r="M122" s="2">
        <f t="shared" si="46"/>
        <v>1.9086598486366457E-2</v>
      </c>
      <c r="N122" s="63">
        <v>1040774</v>
      </c>
      <c r="O122" s="63">
        <v>995665</v>
      </c>
      <c r="P122" s="63">
        <v>0</v>
      </c>
      <c r="Q122" s="63">
        <v>31705</v>
      </c>
      <c r="R122" s="63">
        <v>1011</v>
      </c>
      <c r="S122" s="63">
        <v>0</v>
      </c>
      <c r="T122" s="63">
        <v>0</v>
      </c>
      <c r="U122" s="63">
        <v>0</v>
      </c>
      <c r="V122" s="63">
        <v>138</v>
      </c>
      <c r="W122" s="63">
        <v>6613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10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148</v>
      </c>
      <c r="AV122" s="63">
        <v>0</v>
      </c>
      <c r="AW122" s="63">
        <v>0</v>
      </c>
      <c r="AX122" s="63">
        <v>0</v>
      </c>
      <c r="AY122" s="63"/>
      <c r="BA122" s="5">
        <f>IF(Q122&gt;0,RANK(Q122,(N122:P122,Q122:AE122)),0)</f>
        <v>3</v>
      </c>
      <c r="BB122" s="5">
        <f>IF(R122&gt;0,RANK(R122,(N122:P122,Q122:AE122)),0)</f>
        <v>5</v>
      </c>
      <c r="BC122" s="5">
        <f>IF(T122&gt;0,RANK(T122,(N122:P122,Q122:AE122)),0)</f>
        <v>0</v>
      </c>
      <c r="BD122" s="5">
        <f>IF(S122&gt;0,RANK(S122,(N122:P122,Q122:AE122)),0)</f>
        <v>0</v>
      </c>
      <c r="BE122" s="2">
        <f t="shared" si="47"/>
        <v>1.5271687192687702E-2</v>
      </c>
      <c r="BF122" s="2">
        <f t="shared" si="48"/>
        <v>4.869792068067266E-4</v>
      </c>
      <c r="BG122" s="2">
        <f t="shared" si="49"/>
        <v>0</v>
      </c>
      <c r="BH122" s="2">
        <f t="shared" si="50"/>
        <v>0</v>
      </c>
      <c r="BJ122" t="s">
        <v>281</v>
      </c>
      <c r="BK122" t="s">
        <v>384</v>
      </c>
      <c r="BN122" s="112">
        <v>4</v>
      </c>
      <c r="BO122" s="114">
        <v>13</v>
      </c>
      <c r="BP122" s="118">
        <f t="shared" si="24"/>
        <v>4013</v>
      </c>
      <c r="BQ122" s="118">
        <f t="shared" si="23"/>
        <v>4013</v>
      </c>
      <c r="BR122" s="5" t="s">
        <v>3151</v>
      </c>
      <c r="BV122" s="63"/>
      <c r="BW122" s="63"/>
      <c r="BX122" s="63"/>
      <c r="BY122" s="63"/>
      <c r="CC122" s="63">
        <f t="shared" si="51"/>
        <v>-2076064</v>
      </c>
      <c r="CE122" s="63">
        <v>6613</v>
      </c>
      <c r="CK122" s="129"/>
      <c r="CL122" s="129"/>
      <c r="CM122" s="129"/>
      <c r="CN122" s="129"/>
      <c r="CO122" s="129"/>
      <c r="CP122" s="129"/>
    </row>
    <row r="123" spans="1:94" ht="15" hidden="1" customHeight="1" outlineLevel="1">
      <c r="A123" t="s">
        <v>2164</v>
      </c>
      <c r="B123" t="s">
        <v>384</v>
      </c>
      <c r="C123" s="1">
        <f t="shared" si="40"/>
        <v>104668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0</v>
      </c>
      <c r="G123" s="129">
        <f t="shared" si="41"/>
        <v>53704</v>
      </c>
      <c r="H123" s="134">
        <f t="shared" si="42"/>
        <v>0.51308900523560208</v>
      </c>
      <c r="I123" s="2"/>
      <c r="J123" s="2">
        <f t="shared" si="43"/>
        <v>0.23723583139068291</v>
      </c>
      <c r="K123" s="2">
        <f t="shared" si="44"/>
        <v>0.75032483662628502</v>
      </c>
      <c r="L123" s="2">
        <f t="shared" si="45"/>
        <v>0</v>
      </c>
      <c r="M123" s="2">
        <f t="shared" si="46"/>
        <v>1.2439331983032043E-2</v>
      </c>
      <c r="N123" s="63">
        <v>24831</v>
      </c>
      <c r="O123" s="63">
        <v>78535</v>
      </c>
      <c r="P123" s="63">
        <v>0</v>
      </c>
      <c r="Q123" s="63">
        <v>1302</v>
      </c>
      <c r="R123" s="63">
        <v>0</v>
      </c>
      <c r="S123" s="63">
        <v>0</v>
      </c>
      <c r="T123" s="63">
        <v>0</v>
      </c>
      <c r="U123" s="63">
        <v>0</v>
      </c>
      <c r="V123" s="63">
        <v>0</v>
      </c>
      <c r="W123" s="63">
        <v>0</v>
      </c>
      <c r="X123" s="63">
        <v>0</v>
      </c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0</v>
      </c>
      <c r="AV123" s="63">
        <v>0</v>
      </c>
      <c r="AW123" s="63">
        <v>0</v>
      </c>
      <c r="AX123" s="63">
        <v>0</v>
      </c>
      <c r="AY123" s="63"/>
      <c r="BA123" s="5">
        <f>IF(Q123&gt;0,RANK(Q123,(N123:P123,Q123:AE123)),0)</f>
        <v>3</v>
      </c>
      <c r="BB123" s="5">
        <f>IF(R123&gt;0,RANK(R123,(N123:P123,Q123:AE123)),0)</f>
        <v>0</v>
      </c>
      <c r="BC123" s="5">
        <f>IF(T123&gt;0,RANK(T123,(N123:P123,Q123:AE123)),0)</f>
        <v>0</v>
      </c>
      <c r="BD123" s="5">
        <f>IF(S123&gt;0,RANK(S123,(N123:P123,Q123:AE123)),0)</f>
        <v>0</v>
      </c>
      <c r="BE123" s="2">
        <f t="shared" si="47"/>
        <v>1.2439331983032063E-2</v>
      </c>
      <c r="BF123" s="2">
        <f t="shared" si="48"/>
        <v>0</v>
      </c>
      <c r="BG123" s="2">
        <f t="shared" si="49"/>
        <v>0</v>
      </c>
      <c r="BH123" s="2">
        <f t="shared" si="50"/>
        <v>0</v>
      </c>
      <c r="BJ123" t="s">
        <v>2164</v>
      </c>
      <c r="BK123" t="s">
        <v>384</v>
      </c>
      <c r="BN123" s="112">
        <v>4</v>
      </c>
      <c r="BO123" s="114">
        <v>15</v>
      </c>
      <c r="BP123" s="118">
        <f t="shared" si="24"/>
        <v>4015</v>
      </c>
      <c r="BQ123" s="118">
        <f t="shared" si="23"/>
        <v>4015</v>
      </c>
      <c r="BR123" s="5" t="s">
        <v>3151</v>
      </c>
      <c r="BV123" s="63"/>
      <c r="BW123" s="63"/>
      <c r="CC123" s="63">
        <f t="shared" si="51"/>
        <v>-104668</v>
      </c>
      <c r="CE123" s="63">
        <v>0</v>
      </c>
      <c r="CK123" s="129"/>
      <c r="CL123" s="129"/>
      <c r="CM123" s="129"/>
      <c r="CN123" s="129"/>
      <c r="CO123" s="129"/>
      <c r="CP123" s="129"/>
    </row>
    <row r="124" spans="1:94" ht="15" hidden="1" customHeight="1" outlineLevel="1">
      <c r="A124" t="s">
        <v>2867</v>
      </c>
      <c r="B124" t="s">
        <v>384</v>
      </c>
      <c r="C124" s="1">
        <f t="shared" si="40"/>
        <v>51767</v>
      </c>
      <c r="D124" s="5">
        <f>IF(N124&gt;0, RANK(N124,(N124:P124,Q124:AE124)),0)</f>
        <v>2</v>
      </c>
      <c r="E124" s="5">
        <f>IF(O124&gt;0,RANK(O124,(N124:P124,Q124:AE124)),0)</f>
        <v>1</v>
      </c>
      <c r="F124" s="5">
        <f>IF(P124&gt;0,RANK(P124,(N124:P124,Q124:AE124)),0)</f>
        <v>0</v>
      </c>
      <c r="G124" s="129">
        <f t="shared" si="41"/>
        <v>4274</v>
      </c>
      <c r="H124" s="134">
        <f t="shared" si="42"/>
        <v>8.2562250082098637E-2</v>
      </c>
      <c r="I124" s="2"/>
      <c r="J124" s="2">
        <f t="shared" si="43"/>
        <v>0.45169702706357334</v>
      </c>
      <c r="K124" s="2">
        <f t="shared" si="44"/>
        <v>0.53425927714567201</v>
      </c>
      <c r="L124" s="2">
        <f t="shared" si="45"/>
        <v>0</v>
      </c>
      <c r="M124" s="2">
        <f t="shared" si="46"/>
        <v>1.4043695790754596E-2</v>
      </c>
      <c r="N124" s="63">
        <v>23383</v>
      </c>
      <c r="O124" s="63">
        <v>27657</v>
      </c>
      <c r="P124" s="63">
        <v>0</v>
      </c>
      <c r="Q124" s="63">
        <v>727</v>
      </c>
      <c r="R124" s="63">
        <v>0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/>
      <c r="BA124" s="5">
        <f>IF(Q124&gt;0,RANK(Q124,(N124:P124,Q124:AE124)),0)</f>
        <v>3</v>
      </c>
      <c r="BB124" s="5">
        <f>IF(R124&gt;0,RANK(R124,(N124:P124,Q124:AE124)),0)</f>
        <v>0</v>
      </c>
      <c r="BC124" s="5">
        <f>IF(T124&gt;0,RANK(T124,(N124:P124,Q124:AE124)),0)</f>
        <v>0</v>
      </c>
      <c r="BD124" s="5">
        <f>IF(S124&gt;0,RANK(S124,(N124:P124,Q124:AE124)),0)</f>
        <v>0</v>
      </c>
      <c r="BE124" s="2">
        <f t="shared" si="47"/>
        <v>1.4043695790754727E-2</v>
      </c>
      <c r="BF124" s="2">
        <f t="shared" si="48"/>
        <v>0</v>
      </c>
      <c r="BG124" s="2">
        <f t="shared" si="49"/>
        <v>0</v>
      </c>
      <c r="BH124" s="2">
        <f t="shared" si="50"/>
        <v>0</v>
      </c>
      <c r="BJ124" t="s">
        <v>2867</v>
      </c>
      <c r="BK124" t="s">
        <v>384</v>
      </c>
      <c r="BL124">
        <v>1</v>
      </c>
      <c r="BN124" s="112">
        <v>4</v>
      </c>
      <c r="BO124" s="114">
        <v>17</v>
      </c>
      <c r="BP124" s="118">
        <f t="shared" si="24"/>
        <v>4017</v>
      </c>
      <c r="BQ124" s="118">
        <f t="shared" si="23"/>
        <v>4017</v>
      </c>
      <c r="BR124" s="5" t="s">
        <v>3151</v>
      </c>
      <c r="BV124" s="63"/>
      <c r="CC124" s="63">
        <f t="shared" si="51"/>
        <v>-51767</v>
      </c>
      <c r="CE124" s="63">
        <v>0</v>
      </c>
      <c r="CK124" s="129"/>
      <c r="CL124" s="129"/>
      <c r="CM124" s="129"/>
      <c r="CN124" s="129"/>
      <c r="CO124" s="129"/>
      <c r="CP124" s="129"/>
    </row>
    <row r="125" spans="1:94" ht="15" hidden="1" customHeight="1" outlineLevel="1">
      <c r="A125" t="s">
        <v>1857</v>
      </c>
      <c r="B125" t="s">
        <v>384</v>
      </c>
      <c r="C125" s="1">
        <f t="shared" si="40"/>
        <v>522059</v>
      </c>
      <c r="D125" s="5">
        <f>IF(N125&gt;0, RANK(N125,(N125:P125,Q125:AE125)),0)</f>
        <v>1</v>
      </c>
      <c r="E125" s="5">
        <f>IF(O125&gt;0,RANK(O125,(N125:P125,Q125:AE125)),0)</f>
        <v>2</v>
      </c>
      <c r="F125" s="5">
        <f>IF(P125&gt;0,RANK(P125,(N125:P125,Q125:AE125)),0)</f>
        <v>0</v>
      </c>
      <c r="G125" s="129">
        <f t="shared" si="41"/>
        <v>97223</v>
      </c>
      <c r="H125" s="134">
        <f t="shared" si="42"/>
        <v>0.1862299088800308</v>
      </c>
      <c r="I125" s="2"/>
      <c r="J125" s="2">
        <f t="shared" si="43"/>
        <v>0.58418876027422184</v>
      </c>
      <c r="K125" s="2">
        <f t="shared" si="44"/>
        <v>0.39795885139419107</v>
      </c>
      <c r="L125" s="2">
        <f t="shared" si="45"/>
        <v>0</v>
      </c>
      <c r="M125" s="2">
        <f t="shared" si="46"/>
        <v>1.7852388331587088E-2</v>
      </c>
      <c r="N125" s="63">
        <v>304981</v>
      </c>
      <c r="O125" s="63">
        <v>207758</v>
      </c>
      <c r="P125" s="63">
        <v>0</v>
      </c>
      <c r="Q125" s="63">
        <v>7658</v>
      </c>
      <c r="R125" s="63">
        <v>0</v>
      </c>
      <c r="S125" s="63">
        <v>0</v>
      </c>
      <c r="T125" s="63">
        <v>0</v>
      </c>
      <c r="U125" s="63">
        <v>0</v>
      </c>
      <c r="V125" s="63">
        <v>0</v>
      </c>
      <c r="W125" s="63">
        <v>1662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/>
      <c r="BA125" s="5">
        <f>IF(Q125&gt;0,RANK(Q125,(N125:P125,Q125:AE125)),0)</f>
        <v>3</v>
      </c>
      <c r="BB125" s="5">
        <f>IF(R125&gt;0,RANK(R125,(N125:P125,Q125:AE125)),0)</f>
        <v>0</v>
      </c>
      <c r="BC125" s="5">
        <f>IF(T125&gt;0,RANK(T125,(N125:P125,Q125:AE125)),0)</f>
        <v>0</v>
      </c>
      <c r="BD125" s="5">
        <f>IF(S125&gt;0,RANK(S125,(N125:P125,Q125:AE125)),0)</f>
        <v>0</v>
      </c>
      <c r="BE125" s="2">
        <f t="shared" si="47"/>
        <v>1.466884011194137E-2</v>
      </c>
      <c r="BF125" s="2">
        <f t="shared" si="48"/>
        <v>0</v>
      </c>
      <c r="BG125" s="2">
        <f t="shared" si="49"/>
        <v>0</v>
      </c>
      <c r="BH125" s="2">
        <f t="shared" si="50"/>
        <v>0</v>
      </c>
      <c r="BJ125" t="s">
        <v>1857</v>
      </c>
      <c r="BK125" t="s">
        <v>384</v>
      </c>
      <c r="BN125" s="112">
        <v>4</v>
      </c>
      <c r="BO125" s="114">
        <v>19</v>
      </c>
      <c r="BP125" s="118">
        <f t="shared" si="24"/>
        <v>4019</v>
      </c>
      <c r="BQ125" s="118">
        <f t="shared" si="23"/>
        <v>4019</v>
      </c>
      <c r="BR125" s="5" t="s">
        <v>3151</v>
      </c>
      <c r="BV125" s="63"/>
      <c r="CC125" s="63">
        <f t="shared" si="51"/>
        <v>-522059</v>
      </c>
      <c r="CE125" s="63">
        <v>1662</v>
      </c>
      <c r="CK125" s="129"/>
      <c r="CL125" s="129"/>
      <c r="CM125" s="129"/>
      <c r="CN125" s="129"/>
      <c r="CO125" s="129"/>
      <c r="CP125" s="129"/>
    </row>
    <row r="126" spans="1:94" ht="15" hidden="1" customHeight="1" outlineLevel="1">
      <c r="A126" t="s">
        <v>489</v>
      </c>
      <c r="B126" t="s">
        <v>384</v>
      </c>
      <c r="C126" s="1">
        <f t="shared" si="40"/>
        <v>185525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>IF(P126&gt;0,RANK(P126,(N126:P126,Q126:AE126)),0)</f>
        <v>0</v>
      </c>
      <c r="G126" s="129">
        <f t="shared" si="41"/>
        <v>31971</v>
      </c>
      <c r="H126" s="134">
        <f t="shared" si="42"/>
        <v>0.17232717962538741</v>
      </c>
      <c r="I126" s="2"/>
      <c r="J126" s="2">
        <f t="shared" si="43"/>
        <v>0.4048295377981404</v>
      </c>
      <c r="K126" s="2">
        <f t="shared" si="44"/>
        <v>0.57715671742352781</v>
      </c>
      <c r="L126" s="2">
        <f t="shared" si="45"/>
        <v>0</v>
      </c>
      <c r="M126" s="2">
        <f t="shared" si="46"/>
        <v>1.8013744778331842E-2</v>
      </c>
      <c r="N126" s="63">
        <v>75106</v>
      </c>
      <c r="O126" s="63">
        <v>107077</v>
      </c>
      <c r="P126" s="63">
        <v>0</v>
      </c>
      <c r="Q126" s="63">
        <v>2791</v>
      </c>
      <c r="R126" s="63">
        <v>0</v>
      </c>
      <c r="S126" s="63">
        <v>0</v>
      </c>
      <c r="T126" s="63">
        <v>0</v>
      </c>
      <c r="U126" s="63">
        <v>0</v>
      </c>
      <c r="V126" s="63">
        <v>0</v>
      </c>
      <c r="W126" s="63">
        <v>551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/>
      <c r="BA126" s="5">
        <f>IF(Q126&gt;0,RANK(Q126,(N126:P126,Q126:AE126)),0)</f>
        <v>3</v>
      </c>
      <c r="BB126" s="5">
        <f>IF(R126&gt;0,RANK(R126,(N126:P126,Q126:AE126)),0)</f>
        <v>0</v>
      </c>
      <c r="BC126" s="5">
        <f>IF(T126&gt;0,RANK(T126,(N126:P126,Q126:AE126)),0)</f>
        <v>0</v>
      </c>
      <c r="BD126" s="5">
        <f>IF(S126&gt;0,RANK(S126,(N126:P126,Q126:AE126)),0)</f>
        <v>0</v>
      </c>
      <c r="BE126" s="2">
        <f t="shared" si="47"/>
        <v>1.5043794636841397E-2</v>
      </c>
      <c r="BF126" s="2">
        <f t="shared" si="48"/>
        <v>0</v>
      </c>
      <c r="BG126" s="2">
        <f t="shared" si="49"/>
        <v>0</v>
      </c>
      <c r="BH126" s="2">
        <f t="shared" si="50"/>
        <v>0</v>
      </c>
      <c r="BJ126" t="s">
        <v>489</v>
      </c>
      <c r="BK126" t="s">
        <v>384</v>
      </c>
      <c r="BN126" s="112">
        <v>4</v>
      </c>
      <c r="BO126" s="114">
        <v>21</v>
      </c>
      <c r="BP126" s="118">
        <f t="shared" si="24"/>
        <v>4021</v>
      </c>
      <c r="BQ126" s="118">
        <f t="shared" si="23"/>
        <v>4021</v>
      </c>
      <c r="BR126" s="5" t="s">
        <v>3151</v>
      </c>
      <c r="BV126" s="63"/>
      <c r="CC126" s="63">
        <f t="shared" si="51"/>
        <v>-185525</v>
      </c>
      <c r="CE126" s="63">
        <v>551</v>
      </c>
      <c r="CK126" s="129"/>
      <c r="CL126" s="129"/>
      <c r="CM126" s="129"/>
      <c r="CN126" s="129"/>
      <c r="CO126" s="129"/>
      <c r="CP126" s="129"/>
    </row>
    <row r="127" spans="1:94" ht="15" hidden="1" customHeight="1" outlineLevel="1">
      <c r="A127" t="s">
        <v>1750</v>
      </c>
      <c r="B127" t="s">
        <v>384</v>
      </c>
      <c r="C127" s="1">
        <f t="shared" si="40"/>
        <v>19556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>IF(P127&gt;0,RANK(P127,(N127:P127,Q127:AE127)),0)</f>
        <v>0</v>
      </c>
      <c r="G127" s="129">
        <f t="shared" si="41"/>
        <v>6944</v>
      </c>
      <c r="H127" s="134">
        <f t="shared" si="42"/>
        <v>0.35508283902638577</v>
      </c>
      <c r="I127" s="2"/>
      <c r="J127" s="2">
        <f t="shared" si="43"/>
        <v>0.67181427694825113</v>
      </c>
      <c r="K127" s="2">
        <f t="shared" si="44"/>
        <v>0.31673143792186542</v>
      </c>
      <c r="L127" s="2">
        <f t="shared" si="45"/>
        <v>0</v>
      </c>
      <c r="M127" s="2">
        <f t="shared" si="46"/>
        <v>1.1454285129883446E-2</v>
      </c>
      <c r="N127" s="63">
        <v>13138</v>
      </c>
      <c r="O127" s="63">
        <v>6194</v>
      </c>
      <c r="P127" s="63">
        <v>0</v>
      </c>
      <c r="Q127" s="63">
        <v>224</v>
      </c>
      <c r="R127" s="63">
        <v>0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/>
      <c r="BA127" s="5">
        <f>IF(Q127&gt;0,RANK(Q127,(N127:P127,Q127:AE127)),0)</f>
        <v>3</v>
      </c>
      <c r="BB127" s="5">
        <f>IF(R127&gt;0,RANK(R127,(N127:P127,Q127:AE127)),0)</f>
        <v>0</v>
      </c>
      <c r="BC127" s="5">
        <f>IF(T127&gt;0,RANK(T127,(N127:P127,Q127:AE127)),0)</f>
        <v>0</v>
      </c>
      <c r="BD127" s="5">
        <f>IF(S127&gt;0,RANK(S127,(N127:P127,Q127:AE127)),0)</f>
        <v>0</v>
      </c>
      <c r="BE127" s="2">
        <f t="shared" si="47"/>
        <v>1.1454285129883411E-2</v>
      </c>
      <c r="BF127" s="2">
        <f t="shared" si="48"/>
        <v>0</v>
      </c>
      <c r="BG127" s="2">
        <f t="shared" si="49"/>
        <v>0</v>
      </c>
      <c r="BH127" s="2">
        <f t="shared" si="50"/>
        <v>0</v>
      </c>
      <c r="BJ127" t="s">
        <v>1750</v>
      </c>
      <c r="BK127" t="s">
        <v>384</v>
      </c>
      <c r="BL127">
        <v>3</v>
      </c>
      <c r="BN127" s="112">
        <v>4</v>
      </c>
      <c r="BO127" s="114">
        <v>23</v>
      </c>
      <c r="BP127" s="118">
        <f t="shared" si="24"/>
        <v>4023</v>
      </c>
      <c r="BQ127" s="118">
        <f t="shared" si="23"/>
        <v>4023</v>
      </c>
      <c r="BR127" s="5" t="s">
        <v>3151</v>
      </c>
      <c r="BV127" s="63"/>
      <c r="CC127" s="63">
        <f t="shared" si="51"/>
        <v>-19556</v>
      </c>
      <c r="CE127" s="63">
        <v>0</v>
      </c>
      <c r="CK127" s="129"/>
      <c r="CL127" s="129"/>
      <c r="CM127" s="129"/>
      <c r="CN127" s="129"/>
      <c r="CO127" s="129"/>
      <c r="CP127" s="129"/>
    </row>
    <row r="128" spans="1:94" ht="15" hidden="1" customHeight="1" outlineLevel="1">
      <c r="A128" t="s">
        <v>1979</v>
      </c>
      <c r="B128" t="s">
        <v>384</v>
      </c>
      <c r="C128" s="1">
        <f t="shared" si="40"/>
        <v>143221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0</v>
      </c>
      <c r="G128" s="129">
        <f t="shared" si="41"/>
        <v>41925</v>
      </c>
      <c r="H128" s="134">
        <f t="shared" si="42"/>
        <v>0.29272941817191611</v>
      </c>
      <c r="I128" s="2"/>
      <c r="J128" s="2">
        <f t="shared" si="43"/>
        <v>0.34633189266937109</v>
      </c>
      <c r="K128" s="2">
        <f t="shared" si="44"/>
        <v>0.63906131084128726</v>
      </c>
      <c r="L128" s="2">
        <f t="shared" si="45"/>
        <v>0</v>
      </c>
      <c r="M128" s="2">
        <f t="shared" si="46"/>
        <v>1.4606796489341711E-2</v>
      </c>
      <c r="N128" s="63">
        <v>49602</v>
      </c>
      <c r="O128" s="63">
        <v>91527</v>
      </c>
      <c r="P128" s="63">
        <v>0</v>
      </c>
      <c r="Q128" s="63">
        <v>2092</v>
      </c>
      <c r="R128" s="63">
        <v>0</v>
      </c>
      <c r="S128" s="63">
        <v>0</v>
      </c>
      <c r="T128" s="63">
        <v>0</v>
      </c>
      <c r="U128" s="63">
        <v>0</v>
      </c>
      <c r="V128" s="63">
        <v>0</v>
      </c>
      <c r="W128" s="63">
        <v>0</v>
      </c>
      <c r="X128" s="63">
        <v>0</v>
      </c>
      <c r="Y128" s="63">
        <v>0</v>
      </c>
      <c r="Z128" s="63">
        <v>0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/>
      <c r="BA128" s="5">
        <f>IF(Q128&gt;0,RANK(Q128,(N128:P128,Q128:AE128)),0)</f>
        <v>3</v>
      </c>
      <c r="BB128" s="5">
        <f>IF(R128&gt;0,RANK(R128,(N128:P128,Q128:AE128)),0)</f>
        <v>0</v>
      </c>
      <c r="BC128" s="5">
        <f>IF(T128&gt;0,RANK(T128,(N128:P128,Q128:AE128)),0)</f>
        <v>0</v>
      </c>
      <c r="BD128" s="5">
        <f>IF(S128&gt;0,RANK(S128,(N128:P128,Q128:AE128)),0)</f>
        <v>0</v>
      </c>
      <c r="BE128" s="2">
        <f t="shared" si="47"/>
        <v>1.4606796489341647E-2</v>
      </c>
      <c r="BF128" s="2">
        <f t="shared" si="48"/>
        <v>0</v>
      </c>
      <c r="BG128" s="2">
        <f t="shared" si="49"/>
        <v>0</v>
      </c>
      <c r="BH128" s="2">
        <f t="shared" si="50"/>
        <v>0</v>
      </c>
      <c r="BJ128" t="s">
        <v>1979</v>
      </c>
      <c r="BK128" t="s">
        <v>384</v>
      </c>
      <c r="BN128" s="112">
        <v>4</v>
      </c>
      <c r="BO128" s="114">
        <v>25</v>
      </c>
      <c r="BP128" s="118">
        <f t="shared" si="24"/>
        <v>4025</v>
      </c>
      <c r="BQ128" s="118">
        <f t="shared" si="23"/>
        <v>4025</v>
      </c>
      <c r="BR128" s="5" t="s">
        <v>3151</v>
      </c>
      <c r="BV128" s="63"/>
      <c r="CC128" s="63">
        <f t="shared" si="51"/>
        <v>-143221</v>
      </c>
      <c r="CE128" s="63">
        <v>0</v>
      </c>
      <c r="CK128" s="129"/>
      <c r="CL128" s="129"/>
      <c r="CM128" s="129"/>
      <c r="CN128" s="129"/>
      <c r="CO128" s="129"/>
      <c r="CP128" s="129"/>
    </row>
    <row r="129" spans="1:94" ht="15" hidden="1" customHeight="1" outlineLevel="1">
      <c r="A129" t="s">
        <v>511</v>
      </c>
      <c r="B129" t="s">
        <v>384</v>
      </c>
      <c r="C129" s="1">
        <f t="shared" si="40"/>
        <v>69881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>IF(P129&gt;0,RANK(P129,(N129:P129,Q129:AE129)),0)</f>
        <v>0</v>
      </c>
      <c r="G129" s="129">
        <f t="shared" si="41"/>
        <v>4324</v>
      </c>
      <c r="H129" s="134">
        <f t="shared" si="42"/>
        <v>6.1876618823428403E-2</v>
      </c>
      <c r="I129" s="2"/>
      <c r="J129" s="2">
        <f t="shared" si="43"/>
        <v>0.4609264320773887</v>
      </c>
      <c r="K129" s="2">
        <f t="shared" si="44"/>
        <v>0.52280305090081713</v>
      </c>
      <c r="L129" s="2">
        <f t="shared" si="45"/>
        <v>0</v>
      </c>
      <c r="M129" s="2">
        <f t="shared" si="46"/>
        <v>1.6270517021794162E-2</v>
      </c>
      <c r="N129" s="63">
        <v>32210</v>
      </c>
      <c r="O129" s="63">
        <v>36534</v>
      </c>
      <c r="P129" s="63">
        <v>0</v>
      </c>
      <c r="Q129" s="63">
        <v>1137</v>
      </c>
      <c r="R129" s="63">
        <v>0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/>
      <c r="BA129" s="5">
        <f>IF(Q129&gt;0,RANK(Q129,(N129:P129,Q129:AE129)),0)</f>
        <v>3</v>
      </c>
      <c r="BB129" s="5">
        <f>IF(R129&gt;0,RANK(R129,(N129:P129,Q129:AE129)),0)</f>
        <v>0</v>
      </c>
      <c r="BC129" s="5">
        <f>IF(T129&gt;0,RANK(T129,(N129:P129,Q129:AE129)),0)</f>
        <v>0</v>
      </c>
      <c r="BD129" s="5">
        <f>IF(S129&gt;0,RANK(S129,(N129:P129,Q129:AE129)),0)</f>
        <v>0</v>
      </c>
      <c r="BE129" s="2">
        <f t="shared" si="47"/>
        <v>1.6270517021794193E-2</v>
      </c>
      <c r="BF129" s="2">
        <f t="shared" si="48"/>
        <v>0</v>
      </c>
      <c r="BG129" s="2">
        <f t="shared" si="49"/>
        <v>0</v>
      </c>
      <c r="BH129" s="2">
        <f t="shared" si="50"/>
        <v>0</v>
      </c>
      <c r="BJ129" t="s">
        <v>511</v>
      </c>
      <c r="BK129" t="s">
        <v>384</v>
      </c>
      <c r="BN129" s="112">
        <v>4</v>
      </c>
      <c r="BO129" s="114">
        <v>27</v>
      </c>
      <c r="BP129" s="118">
        <f t="shared" si="24"/>
        <v>4027</v>
      </c>
      <c r="BQ129" s="118">
        <f t="shared" si="23"/>
        <v>4027</v>
      </c>
      <c r="BR129" s="5" t="s">
        <v>3151</v>
      </c>
      <c r="BV129" s="63"/>
      <c r="CC129" s="63">
        <f t="shared" si="51"/>
        <v>-69881</v>
      </c>
      <c r="CE129" s="63">
        <v>0</v>
      </c>
      <c r="CK129" s="129"/>
      <c r="CL129" s="129"/>
      <c r="CM129" s="129"/>
      <c r="CN129" s="129"/>
      <c r="CO129" s="129"/>
      <c r="CP129" s="129"/>
    </row>
    <row r="130" spans="1:94" ht="15" customHeight="1" collapsed="1">
      <c r="A130" t="s">
        <v>444</v>
      </c>
      <c r="B130" t="s">
        <v>544</v>
      </c>
      <c r="C130" s="1">
        <f t="shared" si="40"/>
        <v>3395427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>IF(P130&gt;0,RANK(P130,(N130:P130,Q130:AE130)),0)</f>
        <v>0</v>
      </c>
      <c r="G130" s="129">
        <f t="shared" si="41"/>
        <v>10457</v>
      </c>
      <c r="H130" s="134">
        <f t="shared" si="42"/>
        <v>3.0797304727800067E-3</v>
      </c>
      <c r="I130" s="2"/>
      <c r="J130" s="2">
        <f t="shared" si="43"/>
        <v>0.49246913569338996</v>
      </c>
      <c r="K130" s="2">
        <f t="shared" si="44"/>
        <v>0.48938940522060997</v>
      </c>
      <c r="L130" s="2">
        <f t="shared" si="45"/>
        <v>0</v>
      </c>
      <c r="M130" s="2">
        <f t="shared" si="46"/>
        <v>1.8141459086000122E-2</v>
      </c>
      <c r="N130" s="63">
        <v>1672143</v>
      </c>
      <c r="O130" s="63">
        <v>1661686</v>
      </c>
      <c r="P130" s="63">
        <v>0</v>
      </c>
      <c r="Q130" s="63">
        <v>51465</v>
      </c>
      <c r="R130" s="63">
        <v>1011</v>
      </c>
      <c r="S130" s="63">
        <v>0</v>
      </c>
      <c r="T130" s="63">
        <v>0</v>
      </c>
      <c r="U130" s="63">
        <v>0</v>
      </c>
      <c r="V130" s="63">
        <v>138</v>
      </c>
      <c r="W130" s="63">
        <v>8826</v>
      </c>
      <c r="X130" s="63">
        <v>0</v>
      </c>
      <c r="Y130" s="63">
        <v>0</v>
      </c>
      <c r="Z130" s="63">
        <v>0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10</v>
      </c>
      <c r="AJ130" s="63">
        <v>0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148</v>
      </c>
      <c r="AV130" s="63">
        <v>0</v>
      </c>
      <c r="AW130" s="63">
        <v>0</v>
      </c>
      <c r="AX130" s="63">
        <v>0</v>
      </c>
      <c r="AY130" s="63">
        <v>0</v>
      </c>
      <c r="BA130" s="5">
        <f>IF(Q130&gt;0,RANK(Q130,(N130:P130,Q130:AE130)),0)</f>
        <v>3</v>
      </c>
      <c r="BB130" s="5">
        <f>IF(R130&gt;0,RANK(R130,(N130:P130,Q130:AE130)),0)</f>
        <v>5</v>
      </c>
      <c r="BC130" s="5">
        <f>IF(T130&gt;0,RANK(T130,(N130:P130,Q130:AE130)),0)</f>
        <v>0</v>
      </c>
      <c r="BD130" s="5">
        <f>IF(S130&gt;0,RANK(S130,(N130:P130,Q130:AE130)),0)</f>
        <v>0</v>
      </c>
      <c r="BE130" s="2">
        <f t="shared" si="47"/>
        <v>1.5157151074076987E-2</v>
      </c>
      <c r="BF130" s="2">
        <f t="shared" si="48"/>
        <v>2.9775341952573272E-4</v>
      </c>
      <c r="BG130" s="2">
        <f t="shared" si="49"/>
        <v>0</v>
      </c>
      <c r="BH130" s="2">
        <f t="shared" si="50"/>
        <v>0</v>
      </c>
      <c r="BJ130" t="s">
        <v>444</v>
      </c>
      <c r="BK130" t="s">
        <v>544</v>
      </c>
      <c r="BN130" s="112">
        <v>4</v>
      </c>
      <c r="BO130" s="114"/>
      <c r="BP130" s="112">
        <v>4</v>
      </c>
      <c r="BQ130" s="112">
        <f t="shared" si="23"/>
        <v>4</v>
      </c>
      <c r="BR130" s="5" t="s">
        <v>710</v>
      </c>
      <c r="BS130" s="63">
        <f>SUM(BS115:BS129)</f>
        <v>0</v>
      </c>
      <c r="BT130" s="63">
        <f>SUM(BT115:BT129)</f>
        <v>0</v>
      </c>
      <c r="BV130" s="63"/>
      <c r="CC130" s="63">
        <f t="shared" si="51"/>
        <v>-3395427</v>
      </c>
      <c r="CD130" s="63">
        <f>SUM(CD115:CD129)</f>
        <v>0</v>
      </c>
      <c r="CE130" s="63">
        <v>8826</v>
      </c>
      <c r="CH130" s="63">
        <f>SUM(CH115:CH129)</f>
        <v>0</v>
      </c>
      <c r="CK130" s="63"/>
      <c r="CL130" s="63"/>
      <c r="CM130" s="63"/>
      <c r="CN130" s="63"/>
      <c r="CO130" s="63"/>
      <c r="CP130" s="63"/>
    </row>
    <row r="131" spans="1:94" ht="15" customHeight="1">
      <c r="E131" s="5"/>
      <c r="G131" s="129"/>
      <c r="H131" s="134"/>
      <c r="I131" s="2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BA131" s="5"/>
      <c r="BB131" s="5"/>
      <c r="BC131" s="5"/>
      <c r="BD131" s="5"/>
      <c r="BN131" s="112"/>
      <c r="BO131" s="114"/>
      <c r="BP131" s="118"/>
      <c r="BQ131" s="118"/>
    </row>
    <row r="132" spans="1:94" ht="15" hidden="1" customHeight="1" outlineLevel="1">
      <c r="A132" s="3" t="s">
        <v>200</v>
      </c>
      <c r="B132" s="3" t="s">
        <v>760</v>
      </c>
      <c r="C132" s="1">
        <f t="shared" ref="C132:C163" si="52">SUM(N132:AY132)</f>
        <v>6292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11</v>
      </c>
      <c r="G132" s="129">
        <f>IF(C132&gt;0,MAX(N132:P132)-LARGE(N132:P132,2),0)</f>
        <v>2486</v>
      </c>
      <c r="H132" s="134">
        <f>IF(C132&gt;0,G132/C132,0)</f>
        <v>0.3951048951048951</v>
      </c>
      <c r="I132" s="2"/>
      <c r="J132" s="2">
        <f t="shared" ref="J132:J163" si="53">IF($C132=0,"-",N132/$C132)</f>
        <v>0.28893833439287986</v>
      </c>
      <c r="K132" s="2">
        <f t="shared" ref="K132:K163" si="54">IF($C132=0,"-",O132/$C132)</f>
        <v>0.68404322949777496</v>
      </c>
      <c r="L132" s="2">
        <f t="shared" ref="L132:L163" si="55">IF($C132=0,"-",P132/$C132)</f>
        <v>6.3572790845518119E-4</v>
      </c>
      <c r="M132" s="2">
        <f t="shared" ref="M132:M163" si="56">IF(C132=0,"-",(1-J132-K132-L132))</f>
        <v>2.6382708200889997E-2</v>
      </c>
      <c r="N132" s="63">
        <v>1818</v>
      </c>
      <c r="O132" s="63">
        <v>4304</v>
      </c>
      <c r="P132" s="63">
        <v>4</v>
      </c>
      <c r="Q132" s="63">
        <v>46</v>
      </c>
      <c r="R132" s="63">
        <v>16</v>
      </c>
      <c r="S132" s="63">
        <v>9</v>
      </c>
      <c r="T132" s="63">
        <v>7</v>
      </c>
      <c r="U132" s="63">
        <v>19</v>
      </c>
      <c r="V132" s="63">
        <v>23</v>
      </c>
      <c r="W132" s="63">
        <v>0</v>
      </c>
      <c r="X132" s="63">
        <v>0</v>
      </c>
      <c r="Y132" s="63">
        <v>4</v>
      </c>
      <c r="Z132" s="63">
        <v>7</v>
      </c>
      <c r="AA132" s="63">
        <v>22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>
        <v>13</v>
      </c>
      <c r="BA132" s="5">
        <f>IF(Q132&gt;0,RANK(Q132,(N132:P132,Q132:AE132)),0)</f>
        <v>3</v>
      </c>
      <c r="BB132" s="5">
        <f>IF(R132&gt;0,RANK(R132,(N132:P132,Q132:AE132)),0)</f>
        <v>7</v>
      </c>
      <c r="BC132" s="5">
        <f>IF(T132&gt;0,RANK(T132,(N132:P132,Q132:AE132)),0)</f>
        <v>9</v>
      </c>
      <c r="BD132" s="5">
        <f>IF(S132&gt;0,RANK(S132,(N132:P132,Q132:AE132)),0)</f>
        <v>8</v>
      </c>
      <c r="BE132" s="2">
        <f t="shared" ref="BE132:BE163" si="57">IF($C132=0,"-",Q132/$C132)</f>
        <v>7.3108709472345839E-3</v>
      </c>
      <c r="BF132" s="2">
        <f t="shared" ref="BF132:BF163" si="58">IF($C132=0,"-",R132/$C132)</f>
        <v>2.5429116338207248E-3</v>
      </c>
      <c r="BG132" s="2">
        <f t="shared" ref="BG132:BG163" si="59">IF($C132=0,"-",T132/$C132)</f>
        <v>1.1125238397965672E-3</v>
      </c>
      <c r="BH132" s="2">
        <f t="shared" ref="BH132:BH163" si="60">IF($C132=0,"-",S132/$C132)</f>
        <v>1.4303877940241576E-3</v>
      </c>
      <c r="BJ132" s="3" t="s">
        <v>200</v>
      </c>
      <c r="BK132" s="3" t="s">
        <v>760</v>
      </c>
      <c r="BL132">
        <v>1</v>
      </c>
      <c r="BN132" s="112">
        <v>5</v>
      </c>
      <c r="BO132" s="114">
        <v>1</v>
      </c>
      <c r="BP132" s="118">
        <f t="shared" si="24"/>
        <v>5001</v>
      </c>
      <c r="BQ132" s="118">
        <f t="shared" ref="BQ132:BQ195" si="61">BP132</f>
        <v>5001</v>
      </c>
      <c r="BR132" s="5" t="s">
        <v>3151</v>
      </c>
    </row>
    <row r="133" spans="1:94" ht="15" hidden="1" customHeight="1" outlineLevel="1">
      <c r="A133" s="3" t="s">
        <v>2279</v>
      </c>
      <c r="B133" s="3" t="s">
        <v>760</v>
      </c>
      <c r="C133" s="1">
        <f t="shared" si="52"/>
        <v>7926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12</v>
      </c>
      <c r="G133" s="129">
        <f>IF(C133&gt;0,MAX(N133:P133)-LARGE(N133:P133,2),0)</f>
        <v>3423</v>
      </c>
      <c r="H133" s="134">
        <f>IF(C133&gt;0,G133/C133,0)</f>
        <v>0.43186979560938682</v>
      </c>
      <c r="I133" s="2"/>
      <c r="J133" s="2">
        <f t="shared" si="53"/>
        <v>0.26810497098157959</v>
      </c>
      <c r="K133" s="2">
        <f t="shared" si="54"/>
        <v>0.69997476659096647</v>
      </c>
      <c r="L133" s="2">
        <f t="shared" si="55"/>
        <v>6.3083522583901085E-4</v>
      </c>
      <c r="M133" s="2">
        <f t="shared" si="56"/>
        <v>3.1289427201614928E-2</v>
      </c>
      <c r="N133" s="63">
        <v>2125</v>
      </c>
      <c r="O133" s="63">
        <v>5548</v>
      </c>
      <c r="P133" s="63">
        <v>5</v>
      </c>
      <c r="Q133" s="63">
        <v>25</v>
      </c>
      <c r="R133" s="63">
        <v>9</v>
      </c>
      <c r="S133" s="63">
        <v>30</v>
      </c>
      <c r="T133" s="63">
        <v>9</v>
      </c>
      <c r="U133" s="63">
        <v>43</v>
      </c>
      <c r="V133" s="63">
        <v>27</v>
      </c>
      <c r="W133" s="63">
        <v>0</v>
      </c>
      <c r="X133" s="63">
        <v>0</v>
      </c>
      <c r="Y133" s="63">
        <v>17</v>
      </c>
      <c r="Z133" s="63">
        <v>10</v>
      </c>
      <c r="AA133" s="63">
        <v>44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>
        <v>34</v>
      </c>
      <c r="BA133" s="5">
        <f>IF(Q133&gt;0,RANK(Q133,(N133:P133,Q133:AE133)),0)</f>
        <v>7</v>
      </c>
      <c r="BB133" s="5">
        <f>IF(R133&gt;0,RANK(R133,(N133:P133,Q133:AE133)),0)</f>
        <v>10</v>
      </c>
      <c r="BC133" s="5">
        <f>IF(T133&gt;0,RANK(T133,(N133:P133,Q133:AE133)),0)</f>
        <v>10</v>
      </c>
      <c r="BD133" s="5">
        <f>IF(S133&gt;0,RANK(S133,(N133:P133,Q133:AE133)),0)</f>
        <v>5</v>
      </c>
      <c r="BE133" s="2">
        <f t="shared" si="57"/>
        <v>3.1541761291950542E-3</v>
      </c>
      <c r="BF133" s="2">
        <f t="shared" si="58"/>
        <v>1.1355034065102195E-3</v>
      </c>
      <c r="BG133" s="2">
        <f t="shared" si="59"/>
        <v>1.1355034065102195E-3</v>
      </c>
      <c r="BH133" s="2">
        <f t="shared" si="60"/>
        <v>3.7850113550340651E-3</v>
      </c>
      <c r="BJ133" s="3" t="s">
        <v>2279</v>
      </c>
      <c r="BK133" s="3" t="s">
        <v>760</v>
      </c>
      <c r="BL133">
        <v>4</v>
      </c>
      <c r="BN133" s="112">
        <v>5</v>
      </c>
      <c r="BO133" s="114">
        <v>3</v>
      </c>
      <c r="BP133" s="118">
        <f t="shared" si="24"/>
        <v>5003</v>
      </c>
      <c r="BQ133" s="118">
        <f t="shared" si="61"/>
        <v>5003</v>
      </c>
      <c r="BR133" s="5" t="s">
        <v>3151</v>
      </c>
    </row>
    <row r="134" spans="1:94" ht="15" hidden="1" customHeight="1" outlineLevel="1">
      <c r="A134" s="3" t="s">
        <v>1251</v>
      </c>
      <c r="B134" s="3" t="s">
        <v>760</v>
      </c>
      <c r="C134" s="1">
        <f t="shared" si="52"/>
        <v>21007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7</v>
      </c>
      <c r="G134" s="129">
        <f>IF(C134&gt;0,MAX(N134:P134)-LARGE(N134:P134,2),0)</f>
        <v>11201</v>
      </c>
      <c r="H134" s="134">
        <f>IF(C134&gt;0,G134/C134,0)</f>
        <v>0.53320321797496073</v>
      </c>
      <c r="I134" s="2"/>
      <c r="J134" s="2">
        <f t="shared" si="53"/>
        <v>0.22064073880135193</v>
      </c>
      <c r="K134" s="2">
        <f t="shared" si="54"/>
        <v>0.75384395677631266</v>
      </c>
      <c r="L134" s="2">
        <f t="shared" si="55"/>
        <v>1.9517303755890894E-3</v>
      </c>
      <c r="M134" s="2">
        <f t="shared" si="56"/>
        <v>2.3563574046746315E-2</v>
      </c>
      <c r="N134" s="63">
        <v>4635</v>
      </c>
      <c r="O134" s="63">
        <v>15836</v>
      </c>
      <c r="P134" s="63">
        <v>41</v>
      </c>
      <c r="Q134" s="63">
        <v>183</v>
      </c>
      <c r="R134" s="63">
        <v>43</v>
      </c>
      <c r="S134" s="63">
        <v>78</v>
      </c>
      <c r="T134" s="63">
        <v>24</v>
      </c>
      <c r="U134" s="63">
        <v>72</v>
      </c>
      <c r="V134" s="63">
        <v>10</v>
      </c>
      <c r="W134" s="63">
        <v>0</v>
      </c>
      <c r="X134" s="63">
        <v>0</v>
      </c>
      <c r="Y134" s="63">
        <v>11</v>
      </c>
      <c r="Z134" s="63">
        <v>27</v>
      </c>
      <c r="AA134" s="63">
        <v>31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>
        <v>16</v>
      </c>
      <c r="BA134" s="5">
        <f>IF(Q134&gt;0,RANK(Q134,(N134:P134,Q134:AE134)),0)</f>
        <v>3</v>
      </c>
      <c r="BB134" s="5">
        <f>IF(R134&gt;0,RANK(R134,(N134:P134,Q134:AE134)),0)</f>
        <v>6</v>
      </c>
      <c r="BC134" s="5">
        <f>IF(T134&gt;0,RANK(T134,(N134:P134,Q134:AE134)),0)</f>
        <v>10</v>
      </c>
      <c r="BD134" s="5">
        <f>IF(S134&gt;0,RANK(S134,(N134:P134,Q134:AE134)),0)</f>
        <v>4</v>
      </c>
      <c r="BE134" s="2">
        <f t="shared" si="57"/>
        <v>8.7113819203122767E-3</v>
      </c>
      <c r="BF134" s="2">
        <f t="shared" si="58"/>
        <v>2.0469367353739228E-3</v>
      </c>
      <c r="BG134" s="2">
        <f t="shared" si="59"/>
        <v>1.1424763174180035E-3</v>
      </c>
      <c r="BH134" s="2">
        <f t="shared" si="60"/>
        <v>3.7130480316085114E-3</v>
      </c>
      <c r="BJ134" s="3" t="s">
        <v>1251</v>
      </c>
      <c r="BK134" s="3" t="s">
        <v>760</v>
      </c>
      <c r="BL134">
        <v>1</v>
      </c>
      <c r="BN134" s="112">
        <v>5</v>
      </c>
      <c r="BO134" s="114">
        <v>5</v>
      </c>
      <c r="BP134" s="118">
        <f t="shared" si="24"/>
        <v>5005</v>
      </c>
      <c r="BQ134" s="118">
        <f t="shared" si="61"/>
        <v>5005</v>
      </c>
      <c r="BR134" s="5" t="s">
        <v>3151</v>
      </c>
    </row>
    <row r="135" spans="1:94" ht="15" hidden="1" customHeight="1" outlineLevel="1">
      <c r="A135" s="3" t="s">
        <v>1097</v>
      </c>
      <c r="B135" s="3" t="s">
        <v>760</v>
      </c>
      <c r="C135" s="1">
        <f t="shared" si="52"/>
        <v>119912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6</v>
      </c>
      <c r="G135" s="129">
        <f>IF(C135&gt;0,MAX(N135:P135)-LARGE(N135:P135,2),0)</f>
        <v>31716</v>
      </c>
      <c r="H135" s="134">
        <f>IF(C135&gt;0,G135/C135,0)</f>
        <v>0.26449396223897526</v>
      </c>
      <c r="I135" s="2"/>
      <c r="J135" s="2">
        <f t="shared" si="53"/>
        <v>0.35233337781039431</v>
      </c>
      <c r="K135" s="2">
        <f t="shared" si="54"/>
        <v>0.61682734004936957</v>
      </c>
      <c r="L135" s="2">
        <f t="shared" si="55"/>
        <v>2.2933484555340581E-3</v>
      </c>
      <c r="M135" s="2">
        <f t="shared" si="56"/>
        <v>2.8545933684702065E-2</v>
      </c>
      <c r="N135" s="63">
        <v>42249</v>
      </c>
      <c r="O135" s="63">
        <v>73965</v>
      </c>
      <c r="P135" s="63">
        <v>275</v>
      </c>
      <c r="Q135" s="63">
        <v>1972</v>
      </c>
      <c r="R135" s="63">
        <v>277</v>
      </c>
      <c r="S135" s="63">
        <v>115</v>
      </c>
      <c r="T135" s="63">
        <v>153</v>
      </c>
      <c r="U135" s="63">
        <v>323</v>
      </c>
      <c r="V135" s="63">
        <v>105</v>
      </c>
      <c r="W135" s="63">
        <v>0</v>
      </c>
      <c r="X135" s="63">
        <v>0</v>
      </c>
      <c r="Y135" s="63">
        <v>90</v>
      </c>
      <c r="Z135" s="63">
        <v>170</v>
      </c>
      <c r="AA135" s="63">
        <v>116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>
        <v>102</v>
      </c>
      <c r="BA135" s="5">
        <f>IF(Q135&gt;0,RANK(Q135,(N135:P135,Q135:AE135)),0)</f>
        <v>3</v>
      </c>
      <c r="BB135" s="5">
        <f>IF(R135&gt;0,RANK(R135,(N135:P135,Q135:AE135)),0)</f>
        <v>5</v>
      </c>
      <c r="BC135" s="5">
        <f>IF(T135&gt;0,RANK(T135,(N135:P135,Q135:AE135)),0)</f>
        <v>8</v>
      </c>
      <c r="BD135" s="5">
        <f>IF(S135&gt;0,RANK(S135,(N135:P135,Q135:AE135)),0)</f>
        <v>10</v>
      </c>
      <c r="BE135" s="2">
        <f t="shared" si="57"/>
        <v>1.6445393288411502E-2</v>
      </c>
      <c r="BF135" s="2">
        <f t="shared" si="58"/>
        <v>2.3100273533924877E-3</v>
      </c>
      <c r="BG135" s="2">
        <f t="shared" si="59"/>
        <v>1.2759356861698579E-3</v>
      </c>
      <c r="BH135" s="2">
        <f t="shared" si="60"/>
        <v>9.590366268596971E-4</v>
      </c>
      <c r="BJ135" s="3" t="s">
        <v>1097</v>
      </c>
      <c r="BK135" s="3" t="s">
        <v>760</v>
      </c>
      <c r="BL135">
        <v>3</v>
      </c>
      <c r="BN135" s="112">
        <v>5</v>
      </c>
      <c r="BO135" s="114">
        <v>7</v>
      </c>
      <c r="BP135" s="118">
        <f t="shared" si="24"/>
        <v>5007</v>
      </c>
      <c r="BQ135" s="118">
        <f t="shared" si="61"/>
        <v>5007</v>
      </c>
      <c r="BR135" s="5" t="s">
        <v>3151</v>
      </c>
    </row>
    <row r="136" spans="1:94" ht="15" hidden="1" customHeight="1" outlineLevel="1">
      <c r="A136" s="4" t="s">
        <v>1042</v>
      </c>
      <c r="B136" s="3" t="s">
        <v>760</v>
      </c>
      <c r="C136" s="1">
        <f t="shared" si="52"/>
        <v>17114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8</v>
      </c>
      <c r="G136" s="129">
        <f t="shared" ref="G136:G199" si="62">IF(C136&gt;0,MAX(N136:P136)-LARGE(N136:P136,2),0)</f>
        <v>10588</v>
      </c>
      <c r="H136" s="134">
        <f t="shared" ref="H136:H199" si="63">IF(C136&gt;0,G136/C136,0)</f>
        <v>0.61867476919481124</v>
      </c>
      <c r="I136" s="2"/>
      <c r="J136" s="2">
        <f t="shared" si="53"/>
        <v>0.17903470842585018</v>
      </c>
      <c r="K136" s="2">
        <f t="shared" si="54"/>
        <v>0.79770947762066147</v>
      </c>
      <c r="L136" s="2">
        <f t="shared" si="55"/>
        <v>1.168633867009466E-3</v>
      </c>
      <c r="M136" s="2">
        <f t="shared" si="56"/>
        <v>2.2087180086478947E-2</v>
      </c>
      <c r="N136" s="63">
        <v>3064</v>
      </c>
      <c r="O136" s="63">
        <v>13652</v>
      </c>
      <c r="P136" s="63">
        <v>20</v>
      </c>
      <c r="Q136" s="63">
        <v>153</v>
      </c>
      <c r="R136" s="63">
        <v>55</v>
      </c>
      <c r="S136" s="63">
        <v>17</v>
      </c>
      <c r="T136" s="63">
        <v>12</v>
      </c>
      <c r="U136" s="63">
        <v>39</v>
      </c>
      <c r="V136" s="63">
        <v>9</v>
      </c>
      <c r="W136" s="63">
        <v>0</v>
      </c>
      <c r="X136" s="63">
        <v>0</v>
      </c>
      <c r="Y136" s="63">
        <v>13</v>
      </c>
      <c r="Z136" s="63">
        <v>37</v>
      </c>
      <c r="AA136" s="63">
        <v>22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0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>
        <v>21</v>
      </c>
      <c r="BA136" s="5">
        <f>IF(Q136&gt;0,RANK(Q136,(N136:P136,Q136:AE136)),0)</f>
        <v>3</v>
      </c>
      <c r="BB136" s="5">
        <f>IF(R136&gt;0,RANK(R136,(N136:P136,Q136:AE136)),0)</f>
        <v>4</v>
      </c>
      <c r="BC136" s="5">
        <f>IF(T136&gt;0,RANK(T136,(N136:P136,Q136:AE136)),0)</f>
        <v>11</v>
      </c>
      <c r="BD136" s="5">
        <f>IF(S136&gt;0,RANK(S136,(N136:P136,Q136:AE136)),0)</f>
        <v>9</v>
      </c>
      <c r="BE136" s="2">
        <f t="shared" si="57"/>
        <v>8.9400490826224144E-3</v>
      </c>
      <c r="BF136" s="2">
        <f t="shared" si="58"/>
        <v>3.2137431342760315E-3</v>
      </c>
      <c r="BG136" s="2">
        <f t="shared" si="59"/>
        <v>7.011803202056796E-4</v>
      </c>
      <c r="BH136" s="2">
        <f t="shared" si="60"/>
        <v>9.9333878695804611E-4</v>
      </c>
      <c r="BJ136" s="4" t="s">
        <v>1042</v>
      </c>
      <c r="BK136" s="3" t="s">
        <v>760</v>
      </c>
      <c r="BL136">
        <v>3</v>
      </c>
      <c r="BN136" s="112">
        <v>5</v>
      </c>
      <c r="BO136" s="114">
        <v>9</v>
      </c>
      <c r="BP136" s="118">
        <f t="shared" si="24"/>
        <v>5009</v>
      </c>
      <c r="BQ136" s="118">
        <f t="shared" si="61"/>
        <v>5009</v>
      </c>
      <c r="BR136" s="5" t="s">
        <v>3151</v>
      </c>
    </row>
    <row r="137" spans="1:94" ht="15" hidden="1" customHeight="1" outlineLevel="1">
      <c r="A137" s="4" t="s">
        <v>609</v>
      </c>
      <c r="B137" s="3" t="s">
        <v>760</v>
      </c>
      <c r="C137" s="1">
        <f t="shared" si="52"/>
        <v>3654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6</v>
      </c>
      <c r="G137" s="129">
        <f t="shared" si="62"/>
        <v>1121</v>
      </c>
      <c r="H137" s="134">
        <f t="shared" si="63"/>
        <v>0.30678708264915161</v>
      </c>
      <c r="I137" s="2"/>
      <c r="J137" s="2">
        <f t="shared" si="53"/>
        <v>0.33223864258347019</v>
      </c>
      <c r="K137" s="2">
        <f t="shared" si="54"/>
        <v>0.6390257252326218</v>
      </c>
      <c r="L137" s="2">
        <f t="shared" si="55"/>
        <v>2.7367268746579091E-3</v>
      </c>
      <c r="M137" s="2">
        <f t="shared" si="56"/>
        <v>2.5998905309250045E-2</v>
      </c>
      <c r="N137" s="63">
        <v>1214</v>
      </c>
      <c r="O137" s="63">
        <v>2335</v>
      </c>
      <c r="P137" s="63">
        <v>10</v>
      </c>
      <c r="Q137" s="63">
        <v>33</v>
      </c>
      <c r="R137" s="63">
        <v>4</v>
      </c>
      <c r="S137" s="63">
        <v>8</v>
      </c>
      <c r="T137" s="63">
        <v>0</v>
      </c>
      <c r="U137" s="63">
        <v>15</v>
      </c>
      <c r="V137" s="63">
        <v>14</v>
      </c>
      <c r="W137" s="63">
        <v>0</v>
      </c>
      <c r="X137" s="63">
        <v>0</v>
      </c>
      <c r="Y137" s="63">
        <v>4</v>
      </c>
      <c r="Z137" s="63">
        <v>6</v>
      </c>
      <c r="AA137" s="63">
        <v>10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0</v>
      </c>
      <c r="AV137" s="63">
        <v>0</v>
      </c>
      <c r="AW137" s="63">
        <v>0</v>
      </c>
      <c r="AX137" s="63">
        <v>0</v>
      </c>
      <c r="AY137" s="63">
        <v>1</v>
      </c>
      <c r="BA137" s="5">
        <f>IF(Q137&gt;0,RANK(Q137,(N137:P137,Q137:AE137)),0)</f>
        <v>3</v>
      </c>
      <c r="BB137" s="5">
        <f>IF(R137&gt;0,RANK(R137,(N137:P137,Q137:AE137)),0)</f>
        <v>10</v>
      </c>
      <c r="BC137" s="5">
        <f>IF(T137&gt;0,RANK(T137,(N137:P137,Q137:AE137)),0)</f>
        <v>0</v>
      </c>
      <c r="BD137" s="5">
        <f>IF(S137&gt;0,RANK(S137,(N137:P137,Q137:AE137)),0)</f>
        <v>8</v>
      </c>
      <c r="BE137" s="2">
        <f t="shared" si="57"/>
        <v>9.0311986863710995E-3</v>
      </c>
      <c r="BF137" s="2">
        <f t="shared" si="58"/>
        <v>1.0946907498631637E-3</v>
      </c>
      <c r="BG137" s="2">
        <f t="shared" si="59"/>
        <v>0</v>
      </c>
      <c r="BH137" s="2">
        <f t="shared" si="60"/>
        <v>2.1893814997263274E-3</v>
      </c>
      <c r="BJ137" s="4" t="s">
        <v>609</v>
      </c>
      <c r="BK137" s="3" t="s">
        <v>760</v>
      </c>
      <c r="BL137">
        <v>4</v>
      </c>
      <c r="BN137" s="112">
        <v>5</v>
      </c>
      <c r="BO137" s="114">
        <v>11</v>
      </c>
      <c r="BP137" s="118">
        <f t="shared" si="24"/>
        <v>5011</v>
      </c>
      <c r="BQ137" s="118">
        <f t="shared" si="61"/>
        <v>5011</v>
      </c>
      <c r="BR137" s="5" t="s">
        <v>3151</v>
      </c>
    </row>
    <row r="138" spans="1:94" ht="15" hidden="1" customHeight="1" outlineLevel="1">
      <c r="A138" s="4" t="s">
        <v>1196</v>
      </c>
      <c r="B138" s="3" t="s">
        <v>760</v>
      </c>
      <c r="C138" s="1">
        <f t="shared" si="52"/>
        <v>2182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5</v>
      </c>
      <c r="G138" s="129">
        <f t="shared" si="62"/>
        <v>1157</v>
      </c>
      <c r="H138" s="134">
        <f t="shared" si="63"/>
        <v>0.53024747937671857</v>
      </c>
      <c r="I138" s="2"/>
      <c r="J138" s="2">
        <f t="shared" si="53"/>
        <v>0.21952337305224565</v>
      </c>
      <c r="K138" s="2">
        <f t="shared" si="54"/>
        <v>0.74977085242896424</v>
      </c>
      <c r="L138" s="2">
        <f t="shared" si="55"/>
        <v>4.124656278643446E-3</v>
      </c>
      <c r="M138" s="2">
        <f t="shared" si="56"/>
        <v>2.6581118240146639E-2</v>
      </c>
      <c r="N138" s="63">
        <v>479</v>
      </c>
      <c r="O138" s="63">
        <v>1636</v>
      </c>
      <c r="P138" s="63">
        <v>9</v>
      </c>
      <c r="Q138" s="63">
        <v>16</v>
      </c>
      <c r="R138" s="63">
        <v>8</v>
      </c>
      <c r="S138" s="63">
        <v>2</v>
      </c>
      <c r="T138" s="63">
        <v>3</v>
      </c>
      <c r="U138" s="63">
        <v>12</v>
      </c>
      <c r="V138" s="63">
        <v>2</v>
      </c>
      <c r="W138" s="63">
        <v>0</v>
      </c>
      <c r="X138" s="63">
        <v>0</v>
      </c>
      <c r="Y138" s="63">
        <v>2</v>
      </c>
      <c r="Z138" s="63">
        <v>3</v>
      </c>
      <c r="AA138" s="63">
        <v>6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>
        <v>4</v>
      </c>
      <c r="BA138" s="5">
        <f>IF(Q138&gt;0,RANK(Q138,(N138:P138,Q138:AE138)),0)</f>
        <v>3</v>
      </c>
      <c r="BB138" s="5">
        <f>IF(R138&gt;0,RANK(R138,(N138:P138,Q138:AE138)),0)</f>
        <v>6</v>
      </c>
      <c r="BC138" s="5">
        <f>IF(T138&gt;0,RANK(T138,(N138:P138,Q138:AE138)),0)</f>
        <v>8</v>
      </c>
      <c r="BD138" s="5">
        <f>IF(S138&gt;0,RANK(S138,(N138:P138,Q138:AE138)),0)</f>
        <v>10</v>
      </c>
      <c r="BE138" s="2">
        <f t="shared" si="57"/>
        <v>7.3327222731439049E-3</v>
      </c>
      <c r="BF138" s="2">
        <f t="shared" si="58"/>
        <v>3.6663611365719525E-3</v>
      </c>
      <c r="BG138" s="2">
        <f t="shared" si="59"/>
        <v>1.3748854262144821E-3</v>
      </c>
      <c r="BH138" s="2">
        <f t="shared" si="60"/>
        <v>9.1659028414298811E-4</v>
      </c>
      <c r="BJ138" s="4" t="s">
        <v>1196</v>
      </c>
      <c r="BK138" s="3" t="s">
        <v>760</v>
      </c>
      <c r="BL138">
        <v>4</v>
      </c>
      <c r="BN138" s="112">
        <v>5</v>
      </c>
      <c r="BO138" s="114">
        <v>13</v>
      </c>
      <c r="BP138" s="118">
        <f t="shared" si="24"/>
        <v>5013</v>
      </c>
      <c r="BQ138" s="118">
        <f t="shared" si="61"/>
        <v>5013</v>
      </c>
      <c r="BR138" s="5" t="s">
        <v>3151</v>
      </c>
    </row>
    <row r="139" spans="1:94" ht="15" hidden="1" customHeight="1" outlineLevel="1">
      <c r="A139" s="4" t="s">
        <v>1674</v>
      </c>
      <c r="B139" s="3" t="s">
        <v>760</v>
      </c>
      <c r="C139" s="1">
        <f t="shared" si="52"/>
        <v>11797</v>
      </c>
      <c r="D139" s="5">
        <f>IF(N139&gt;0, RANK(N139,(N139:P139,Q139:AE139)),0)</f>
        <v>2</v>
      </c>
      <c r="E139" s="5">
        <f>IF(O139&gt;0,RANK(O139,(N139:P139,Q139:AE139)),0)</f>
        <v>1</v>
      </c>
      <c r="F139" s="5">
        <f>IF(P139&gt;0,RANK(P139,(N139:P139,Q139:AE139)),0)</f>
        <v>11</v>
      </c>
      <c r="G139" s="129">
        <f t="shared" si="62"/>
        <v>3401</v>
      </c>
      <c r="H139" s="134">
        <f t="shared" si="63"/>
        <v>0.28829363397473934</v>
      </c>
      <c r="I139" s="2"/>
      <c r="J139" s="2">
        <f t="shared" si="53"/>
        <v>0.34101890311096039</v>
      </c>
      <c r="K139" s="2">
        <f t="shared" si="54"/>
        <v>0.62931253708569979</v>
      </c>
      <c r="L139" s="2">
        <f t="shared" si="55"/>
        <v>7.6290582351445284E-4</v>
      </c>
      <c r="M139" s="2">
        <f t="shared" si="56"/>
        <v>2.890565397982537E-2</v>
      </c>
      <c r="N139" s="63">
        <v>4023</v>
      </c>
      <c r="O139" s="63">
        <v>7424</v>
      </c>
      <c r="P139" s="63">
        <v>9</v>
      </c>
      <c r="Q139" s="63">
        <v>100</v>
      </c>
      <c r="R139" s="63">
        <v>48</v>
      </c>
      <c r="S139" s="63">
        <v>26</v>
      </c>
      <c r="T139" s="63">
        <v>22</v>
      </c>
      <c r="U139" s="63">
        <v>40</v>
      </c>
      <c r="V139" s="63">
        <v>5</v>
      </c>
      <c r="W139" s="63">
        <v>0</v>
      </c>
      <c r="X139" s="63">
        <v>0</v>
      </c>
      <c r="Y139" s="63">
        <v>30</v>
      </c>
      <c r="Z139" s="63">
        <v>28</v>
      </c>
      <c r="AA139" s="63">
        <v>22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>
        <v>20</v>
      </c>
      <c r="BA139" s="5">
        <f>IF(Q139&gt;0,RANK(Q139,(N139:P139,Q139:AE139)),0)</f>
        <v>3</v>
      </c>
      <c r="BB139" s="5">
        <f>IF(R139&gt;0,RANK(R139,(N139:P139,Q139:AE139)),0)</f>
        <v>4</v>
      </c>
      <c r="BC139" s="5">
        <f>IF(T139&gt;0,RANK(T139,(N139:P139,Q139:AE139)),0)</f>
        <v>9</v>
      </c>
      <c r="BD139" s="5">
        <f>IF(S139&gt;0,RANK(S139,(N139:P139,Q139:AE139)),0)</f>
        <v>8</v>
      </c>
      <c r="BE139" s="2">
        <f t="shared" si="57"/>
        <v>8.4767313723828099E-3</v>
      </c>
      <c r="BF139" s="2">
        <f t="shared" si="58"/>
        <v>4.0688310587437488E-3</v>
      </c>
      <c r="BG139" s="2">
        <f t="shared" si="59"/>
        <v>1.864880901924218E-3</v>
      </c>
      <c r="BH139" s="2">
        <f t="shared" si="60"/>
        <v>2.2039501568195305E-3</v>
      </c>
      <c r="BJ139" s="4" t="s">
        <v>1674</v>
      </c>
      <c r="BK139" s="3" t="s">
        <v>760</v>
      </c>
      <c r="BL139">
        <v>3</v>
      </c>
      <c r="BN139" s="112">
        <v>5</v>
      </c>
      <c r="BO139" s="114">
        <v>15</v>
      </c>
      <c r="BP139" s="118">
        <f t="shared" si="24"/>
        <v>5015</v>
      </c>
      <c r="BQ139" s="118">
        <f t="shared" si="61"/>
        <v>5015</v>
      </c>
      <c r="BR139" s="5" t="s">
        <v>3151</v>
      </c>
    </row>
    <row r="140" spans="1:94" ht="15" hidden="1" customHeight="1" outlineLevel="1">
      <c r="A140" s="4" t="s">
        <v>2156</v>
      </c>
      <c r="B140" s="3" t="s">
        <v>760</v>
      </c>
      <c r="C140" s="1">
        <f t="shared" si="52"/>
        <v>4103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>IF(P140&gt;0,RANK(P140,(N140:P140,Q140:AE140)),0)</f>
        <v>5</v>
      </c>
      <c r="G140" s="129">
        <f t="shared" si="62"/>
        <v>508</v>
      </c>
      <c r="H140" s="134">
        <f t="shared" si="63"/>
        <v>0.12381184499146966</v>
      </c>
      <c r="I140" s="2"/>
      <c r="J140" s="2">
        <f t="shared" si="53"/>
        <v>0.55081647574945158</v>
      </c>
      <c r="K140" s="2">
        <f t="shared" si="54"/>
        <v>0.42700463075798195</v>
      </c>
      <c r="L140" s="2">
        <f t="shared" si="55"/>
        <v>3.8995856690226664E-3</v>
      </c>
      <c r="M140" s="2">
        <f t="shared" si="56"/>
        <v>1.8279307823543797E-2</v>
      </c>
      <c r="N140" s="63">
        <v>2260</v>
      </c>
      <c r="O140" s="63">
        <v>1752</v>
      </c>
      <c r="P140" s="63">
        <v>16</v>
      </c>
      <c r="Q140" s="63">
        <v>17</v>
      </c>
      <c r="R140" s="63">
        <v>5</v>
      </c>
      <c r="S140" s="63">
        <v>5</v>
      </c>
      <c r="T140" s="63">
        <v>2</v>
      </c>
      <c r="U140" s="63">
        <v>20</v>
      </c>
      <c r="V140" s="63">
        <v>7</v>
      </c>
      <c r="W140" s="63">
        <v>0</v>
      </c>
      <c r="X140" s="63">
        <v>0</v>
      </c>
      <c r="Y140" s="63">
        <v>4</v>
      </c>
      <c r="Z140" s="63">
        <v>8</v>
      </c>
      <c r="AA140" s="63">
        <v>5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>
        <v>2</v>
      </c>
      <c r="BA140" s="5">
        <f>IF(Q140&gt;0,RANK(Q140,(N140:P140,Q140:AE140)),0)</f>
        <v>4</v>
      </c>
      <c r="BB140" s="5">
        <f>IF(R140&gt;0,RANK(R140,(N140:P140,Q140:AE140)),0)</f>
        <v>8</v>
      </c>
      <c r="BC140" s="5">
        <f>IF(T140&gt;0,RANK(T140,(N140:P140,Q140:AE140)),0)</f>
        <v>12</v>
      </c>
      <c r="BD140" s="5">
        <f>IF(S140&gt;0,RANK(S140,(N140:P140,Q140:AE140)),0)</f>
        <v>8</v>
      </c>
      <c r="BE140" s="2">
        <f t="shared" si="57"/>
        <v>4.1433097733365827E-3</v>
      </c>
      <c r="BF140" s="2">
        <f t="shared" si="58"/>
        <v>1.2186205215695832E-3</v>
      </c>
      <c r="BG140" s="2">
        <f t="shared" si="59"/>
        <v>4.874482086278333E-4</v>
      </c>
      <c r="BH140" s="2">
        <f t="shared" si="60"/>
        <v>1.2186205215695832E-3</v>
      </c>
      <c r="BJ140" s="4" t="s">
        <v>2156</v>
      </c>
      <c r="BK140" s="3" t="s">
        <v>760</v>
      </c>
      <c r="BL140">
        <v>1</v>
      </c>
      <c r="BN140" s="112">
        <v>5</v>
      </c>
      <c r="BO140" s="114">
        <v>17</v>
      </c>
      <c r="BP140" s="118">
        <f t="shared" si="24"/>
        <v>5017</v>
      </c>
      <c r="BQ140" s="118">
        <f t="shared" si="61"/>
        <v>5017</v>
      </c>
      <c r="BR140" s="5" t="s">
        <v>3151</v>
      </c>
    </row>
    <row r="141" spans="1:94" ht="15" hidden="1" customHeight="1" outlineLevel="1">
      <c r="A141" s="4" t="s">
        <v>392</v>
      </c>
      <c r="B141" s="3" t="s">
        <v>760</v>
      </c>
      <c r="C141" s="1">
        <f t="shared" si="52"/>
        <v>8395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12</v>
      </c>
      <c r="G141" s="129">
        <f t="shared" si="62"/>
        <v>1178</v>
      </c>
      <c r="H141" s="134">
        <f t="shared" si="63"/>
        <v>0.14032162001191184</v>
      </c>
      <c r="I141" s="2"/>
      <c r="J141" s="2">
        <f t="shared" si="53"/>
        <v>0.40952948183442528</v>
      </c>
      <c r="K141" s="2">
        <f t="shared" si="54"/>
        <v>0.54985110184633712</v>
      </c>
      <c r="L141" s="2">
        <f t="shared" si="55"/>
        <v>1.1911852293031567E-3</v>
      </c>
      <c r="M141" s="2">
        <f t="shared" si="56"/>
        <v>3.9428231089934443E-2</v>
      </c>
      <c r="N141" s="63">
        <v>3438</v>
      </c>
      <c r="O141" s="63">
        <v>4616</v>
      </c>
      <c r="P141" s="63">
        <v>10</v>
      </c>
      <c r="Q141" s="63">
        <v>79</v>
      </c>
      <c r="R141" s="63">
        <v>48</v>
      </c>
      <c r="S141" s="63">
        <v>29</v>
      </c>
      <c r="T141" s="63">
        <v>13</v>
      </c>
      <c r="U141" s="63">
        <v>37</v>
      </c>
      <c r="V141" s="63">
        <v>12</v>
      </c>
      <c r="W141" s="63">
        <v>0</v>
      </c>
      <c r="X141" s="63">
        <v>0</v>
      </c>
      <c r="Y141" s="63">
        <v>11</v>
      </c>
      <c r="Z141" s="63">
        <v>24</v>
      </c>
      <c r="AA141" s="63">
        <v>66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>
        <v>12</v>
      </c>
      <c r="BA141" s="5">
        <f>IF(Q141&gt;0,RANK(Q141,(N141:P141,Q141:AE141)),0)</f>
        <v>3</v>
      </c>
      <c r="BB141" s="5">
        <f>IF(R141&gt;0,RANK(R141,(N141:P141,Q141:AE141)),0)</f>
        <v>5</v>
      </c>
      <c r="BC141" s="5">
        <f>IF(T141&gt;0,RANK(T141,(N141:P141,Q141:AE141)),0)</f>
        <v>9</v>
      </c>
      <c r="BD141" s="5">
        <f>IF(S141&gt;0,RANK(S141,(N141:P141,Q141:AE141)),0)</f>
        <v>7</v>
      </c>
      <c r="BE141" s="2">
        <f t="shared" si="57"/>
        <v>9.4103633114949372E-3</v>
      </c>
      <c r="BF141" s="2">
        <f t="shared" si="58"/>
        <v>5.7176891006551515E-3</v>
      </c>
      <c r="BG141" s="2">
        <f t="shared" si="59"/>
        <v>1.5485407980941036E-3</v>
      </c>
      <c r="BH141" s="2">
        <f t="shared" si="60"/>
        <v>3.4544371649791543E-3</v>
      </c>
      <c r="BJ141" s="4" t="s">
        <v>392</v>
      </c>
      <c r="BK141" s="3" t="s">
        <v>760</v>
      </c>
      <c r="BL141">
        <v>4</v>
      </c>
      <c r="BN141" s="112">
        <v>5</v>
      </c>
      <c r="BO141" s="114">
        <v>19</v>
      </c>
      <c r="BP141" s="118">
        <f t="shared" si="24"/>
        <v>5019</v>
      </c>
      <c r="BQ141" s="118">
        <f t="shared" si="61"/>
        <v>5019</v>
      </c>
      <c r="BR141" s="5" t="s">
        <v>3151</v>
      </c>
    </row>
    <row r="142" spans="1:94" ht="15" hidden="1" customHeight="1" outlineLevel="1">
      <c r="A142" s="4" t="s">
        <v>3091</v>
      </c>
      <c r="B142" s="3" t="s">
        <v>760</v>
      </c>
      <c r="C142" s="1">
        <f t="shared" si="52"/>
        <v>5183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8</v>
      </c>
      <c r="G142" s="129">
        <f t="shared" si="62"/>
        <v>3124</v>
      </c>
      <c r="H142" s="134">
        <f t="shared" si="63"/>
        <v>0.60273972602739723</v>
      </c>
      <c r="I142" s="2"/>
      <c r="J142" s="2">
        <f t="shared" si="53"/>
        <v>0.1856067914335327</v>
      </c>
      <c r="K142" s="2">
        <f t="shared" si="54"/>
        <v>0.78834651746092999</v>
      </c>
      <c r="L142" s="2">
        <f t="shared" si="55"/>
        <v>1.736446073702489E-3</v>
      </c>
      <c r="M142" s="2">
        <f t="shared" si="56"/>
        <v>2.431024503183488E-2</v>
      </c>
      <c r="N142" s="63">
        <v>962</v>
      </c>
      <c r="O142" s="63">
        <v>4086</v>
      </c>
      <c r="P142" s="63">
        <v>9</v>
      </c>
      <c r="Q142" s="63">
        <v>53</v>
      </c>
      <c r="R142" s="63">
        <v>11</v>
      </c>
      <c r="S142" s="63">
        <v>19</v>
      </c>
      <c r="T142" s="63">
        <v>1</v>
      </c>
      <c r="U142" s="63">
        <v>11</v>
      </c>
      <c r="V142" s="63">
        <v>3</v>
      </c>
      <c r="W142" s="63">
        <v>0</v>
      </c>
      <c r="X142" s="63">
        <v>0</v>
      </c>
      <c r="Y142" s="63">
        <v>8</v>
      </c>
      <c r="Z142" s="63">
        <v>3</v>
      </c>
      <c r="AA142" s="63">
        <v>13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>
        <v>4</v>
      </c>
      <c r="BA142" s="5">
        <f>IF(Q142&gt;0,RANK(Q142,(N142:P142,Q142:AE142)),0)</f>
        <v>3</v>
      </c>
      <c r="BB142" s="5">
        <f>IF(R142&gt;0,RANK(R142,(N142:P142,Q142:AE142)),0)</f>
        <v>6</v>
      </c>
      <c r="BC142" s="5">
        <f>IF(T142&gt;0,RANK(T142,(N142:P142,Q142:AE142)),0)</f>
        <v>12</v>
      </c>
      <c r="BD142" s="5">
        <f>IF(S142&gt;0,RANK(S142,(N142:P142,Q142:AE142)),0)</f>
        <v>4</v>
      </c>
      <c r="BE142" s="2">
        <f t="shared" si="57"/>
        <v>1.0225737989581324E-2</v>
      </c>
      <c r="BF142" s="2">
        <f t="shared" si="58"/>
        <v>2.1223229789697085E-3</v>
      </c>
      <c r="BG142" s="2">
        <f t="shared" si="59"/>
        <v>1.9293845263360988E-4</v>
      </c>
      <c r="BH142" s="2">
        <f t="shared" si="60"/>
        <v>3.6658306000385875E-3</v>
      </c>
      <c r="BJ142" s="4" t="s">
        <v>3091</v>
      </c>
      <c r="BK142" s="3" t="s">
        <v>760</v>
      </c>
      <c r="BL142">
        <v>1</v>
      </c>
      <c r="BN142" s="112">
        <v>5</v>
      </c>
      <c r="BO142" s="114">
        <v>21</v>
      </c>
      <c r="BP142" s="118">
        <f t="shared" si="24"/>
        <v>5021</v>
      </c>
      <c r="BQ142" s="118">
        <f t="shared" si="61"/>
        <v>5021</v>
      </c>
      <c r="BR142" s="5" t="s">
        <v>3151</v>
      </c>
    </row>
    <row r="143" spans="1:94" ht="15" hidden="1" customHeight="1" outlineLevel="1">
      <c r="A143" s="4" t="s">
        <v>1016</v>
      </c>
      <c r="B143" s="3" t="s">
        <v>760</v>
      </c>
      <c r="C143" s="1">
        <f t="shared" si="52"/>
        <v>12680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9</v>
      </c>
      <c r="G143" s="129">
        <f t="shared" si="62"/>
        <v>8340</v>
      </c>
      <c r="H143" s="134">
        <f t="shared" si="63"/>
        <v>0.6577287066246057</v>
      </c>
      <c r="I143" s="2"/>
      <c r="J143" s="2">
        <f t="shared" si="53"/>
        <v>0.15678233438485806</v>
      </c>
      <c r="K143" s="2">
        <f t="shared" si="54"/>
        <v>0.8145110410094637</v>
      </c>
      <c r="L143" s="2">
        <f t="shared" si="55"/>
        <v>7.8864353312302837E-4</v>
      </c>
      <c r="M143" s="2">
        <f t="shared" si="56"/>
        <v>2.7917981072555272E-2</v>
      </c>
      <c r="N143" s="63">
        <v>1988</v>
      </c>
      <c r="O143" s="63">
        <v>10328</v>
      </c>
      <c r="P143" s="63">
        <v>10</v>
      </c>
      <c r="Q143" s="63">
        <v>105</v>
      </c>
      <c r="R143" s="63">
        <v>10</v>
      </c>
      <c r="S143" s="63">
        <v>57</v>
      </c>
      <c r="T143" s="63">
        <v>7</v>
      </c>
      <c r="U143" s="63">
        <v>29</v>
      </c>
      <c r="V143" s="63">
        <v>2</v>
      </c>
      <c r="W143" s="63">
        <v>0</v>
      </c>
      <c r="X143" s="63">
        <v>0</v>
      </c>
      <c r="Y143" s="63">
        <v>19</v>
      </c>
      <c r="Z143" s="63">
        <v>26</v>
      </c>
      <c r="AA143" s="63">
        <v>74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>
        <v>25</v>
      </c>
      <c r="BA143" s="5">
        <f>IF(Q143&gt;0,RANK(Q143,(N143:P143,Q143:AE143)),0)</f>
        <v>3</v>
      </c>
      <c r="BB143" s="5">
        <f>IF(R143&gt;0,RANK(R143,(N143:P143,Q143:AE143)),0)</f>
        <v>9</v>
      </c>
      <c r="BC143" s="5">
        <f>IF(T143&gt;0,RANK(T143,(N143:P143,Q143:AE143)),0)</f>
        <v>11</v>
      </c>
      <c r="BD143" s="5">
        <f>IF(S143&gt;0,RANK(S143,(N143:P143,Q143:AE143)),0)</f>
        <v>5</v>
      </c>
      <c r="BE143" s="2">
        <f t="shared" si="57"/>
        <v>8.2807570977917987E-3</v>
      </c>
      <c r="BF143" s="2">
        <f t="shared" si="58"/>
        <v>7.8864353312302837E-4</v>
      </c>
      <c r="BG143" s="2">
        <f t="shared" si="59"/>
        <v>5.5205047318611985E-4</v>
      </c>
      <c r="BH143" s="2">
        <f t="shared" si="60"/>
        <v>4.4952681388012615E-3</v>
      </c>
      <c r="BJ143" s="4" t="s">
        <v>1016</v>
      </c>
      <c r="BK143" s="3" t="s">
        <v>760</v>
      </c>
      <c r="BL143">
        <v>1</v>
      </c>
      <c r="BN143" s="112">
        <v>5</v>
      </c>
      <c r="BO143" s="114">
        <v>23</v>
      </c>
      <c r="BP143" s="118">
        <f t="shared" si="24"/>
        <v>5023</v>
      </c>
      <c r="BQ143" s="118">
        <f t="shared" si="61"/>
        <v>5023</v>
      </c>
      <c r="BR143" s="5" t="s">
        <v>3151</v>
      </c>
    </row>
    <row r="144" spans="1:94" ht="15" hidden="1" customHeight="1" outlineLevel="1">
      <c r="A144" s="4" t="s">
        <v>2923</v>
      </c>
      <c r="B144" s="3" t="s">
        <v>760</v>
      </c>
      <c r="C144" s="1">
        <f t="shared" si="52"/>
        <v>3600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4</v>
      </c>
      <c r="G144" s="129">
        <f t="shared" si="62"/>
        <v>2216</v>
      </c>
      <c r="H144" s="134">
        <f t="shared" si="63"/>
        <v>0.61555555555555552</v>
      </c>
      <c r="I144" s="2"/>
      <c r="J144" s="2">
        <f t="shared" si="53"/>
        <v>0.18083333333333335</v>
      </c>
      <c r="K144" s="2">
        <f t="shared" si="54"/>
        <v>0.79638888888888892</v>
      </c>
      <c r="L144" s="2">
        <f t="shared" si="55"/>
        <v>3.0555555555555557E-3</v>
      </c>
      <c r="M144" s="2">
        <f t="shared" si="56"/>
        <v>1.972222222222212E-2</v>
      </c>
      <c r="N144" s="63">
        <v>651</v>
      </c>
      <c r="O144" s="63">
        <v>2867</v>
      </c>
      <c r="P144" s="63">
        <v>11</v>
      </c>
      <c r="Q144" s="63">
        <v>27</v>
      </c>
      <c r="R144" s="63">
        <v>8</v>
      </c>
      <c r="S144" s="63">
        <v>5</v>
      </c>
      <c r="T144" s="63">
        <v>5</v>
      </c>
      <c r="U144" s="63">
        <v>5</v>
      </c>
      <c r="V144" s="63">
        <v>1</v>
      </c>
      <c r="W144" s="63">
        <v>0</v>
      </c>
      <c r="X144" s="63">
        <v>0</v>
      </c>
      <c r="Y144" s="63">
        <v>8</v>
      </c>
      <c r="Z144" s="63">
        <v>2</v>
      </c>
      <c r="AA144" s="63">
        <v>8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>
        <v>2</v>
      </c>
      <c r="BA144" s="5">
        <f>IF(Q144&gt;0,RANK(Q144,(N144:P144,Q144:AE144)),0)</f>
        <v>3</v>
      </c>
      <c r="BB144" s="5">
        <f>IF(R144&gt;0,RANK(R144,(N144:P144,Q144:AE144)),0)</f>
        <v>5</v>
      </c>
      <c r="BC144" s="5">
        <f>IF(T144&gt;0,RANK(T144,(N144:P144,Q144:AE144)),0)</f>
        <v>8</v>
      </c>
      <c r="BD144" s="5">
        <f>IF(S144&gt;0,RANK(S144,(N144:P144,Q144:AE144)),0)</f>
        <v>8</v>
      </c>
      <c r="BE144" s="2">
        <f t="shared" si="57"/>
        <v>7.4999999999999997E-3</v>
      </c>
      <c r="BF144" s="2">
        <f t="shared" si="58"/>
        <v>2.2222222222222222E-3</v>
      </c>
      <c r="BG144" s="2">
        <f t="shared" si="59"/>
        <v>1.3888888888888889E-3</v>
      </c>
      <c r="BH144" s="2">
        <f t="shared" si="60"/>
        <v>1.3888888888888889E-3</v>
      </c>
      <c r="BJ144" s="4" t="s">
        <v>2923</v>
      </c>
      <c r="BK144" s="3" t="s">
        <v>760</v>
      </c>
      <c r="BL144">
        <v>4</v>
      </c>
      <c r="BN144" s="112">
        <v>5</v>
      </c>
      <c r="BO144" s="114">
        <v>25</v>
      </c>
      <c r="BP144" s="118">
        <f t="shared" si="24"/>
        <v>5025</v>
      </c>
      <c r="BQ144" s="118">
        <f t="shared" si="61"/>
        <v>5025</v>
      </c>
      <c r="BR144" s="5" t="s">
        <v>3151</v>
      </c>
    </row>
    <row r="145" spans="1:70" ht="15" hidden="1" customHeight="1" outlineLevel="1">
      <c r="A145" s="4" t="s">
        <v>1495</v>
      </c>
      <c r="B145" s="3" t="s">
        <v>760</v>
      </c>
      <c r="C145" s="1">
        <f t="shared" si="52"/>
        <v>8616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11</v>
      </c>
      <c r="G145" s="129">
        <f t="shared" si="62"/>
        <v>2686</v>
      </c>
      <c r="H145" s="134">
        <f t="shared" si="63"/>
        <v>0.31174558960074278</v>
      </c>
      <c r="I145" s="2"/>
      <c r="J145" s="2">
        <f t="shared" si="53"/>
        <v>0.32660167130919221</v>
      </c>
      <c r="K145" s="2">
        <f t="shared" si="54"/>
        <v>0.63834726090993499</v>
      </c>
      <c r="L145" s="2">
        <f t="shared" si="55"/>
        <v>1.27669452181987E-3</v>
      </c>
      <c r="M145" s="2">
        <f t="shared" si="56"/>
        <v>3.3774373259052991E-2</v>
      </c>
      <c r="N145" s="63">
        <v>2814</v>
      </c>
      <c r="O145" s="63">
        <v>5500</v>
      </c>
      <c r="P145" s="63">
        <v>11</v>
      </c>
      <c r="Q145" s="63">
        <v>53</v>
      </c>
      <c r="R145" s="63">
        <v>71</v>
      </c>
      <c r="S145" s="63">
        <v>47</v>
      </c>
      <c r="T145" s="63">
        <v>27</v>
      </c>
      <c r="U145" s="63">
        <v>19</v>
      </c>
      <c r="V145" s="63">
        <v>12</v>
      </c>
      <c r="W145" s="63">
        <v>0</v>
      </c>
      <c r="X145" s="63">
        <v>0</v>
      </c>
      <c r="Y145" s="63">
        <v>10</v>
      </c>
      <c r="Z145" s="63">
        <v>17</v>
      </c>
      <c r="AA145" s="63">
        <v>26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>
        <v>9</v>
      </c>
      <c r="BA145" s="5">
        <f>IF(Q145&gt;0,RANK(Q145,(N145:P145,Q145:AE145)),0)</f>
        <v>4</v>
      </c>
      <c r="BB145" s="5">
        <f>IF(R145&gt;0,RANK(R145,(N145:P145,Q145:AE145)),0)</f>
        <v>3</v>
      </c>
      <c r="BC145" s="5">
        <f>IF(T145&gt;0,RANK(T145,(N145:P145,Q145:AE145)),0)</f>
        <v>6</v>
      </c>
      <c r="BD145" s="5">
        <f>IF(S145&gt;0,RANK(S145,(N145:P145,Q145:AE145)),0)</f>
        <v>5</v>
      </c>
      <c r="BE145" s="2">
        <f t="shared" si="57"/>
        <v>6.1513463324048279E-3</v>
      </c>
      <c r="BF145" s="2">
        <f t="shared" si="58"/>
        <v>8.2404828226555239E-3</v>
      </c>
      <c r="BG145" s="2">
        <f t="shared" si="59"/>
        <v>3.1337047353760445E-3</v>
      </c>
      <c r="BH145" s="2">
        <f t="shared" si="60"/>
        <v>5.4549675023212625E-3</v>
      </c>
      <c r="BJ145" s="4" t="s">
        <v>1495</v>
      </c>
      <c r="BK145" s="3" t="s">
        <v>760</v>
      </c>
      <c r="BL145">
        <v>4</v>
      </c>
      <c r="BN145" s="112">
        <v>5</v>
      </c>
      <c r="BO145" s="114">
        <v>27</v>
      </c>
      <c r="BP145" s="118">
        <f t="shared" si="24"/>
        <v>5027</v>
      </c>
      <c r="BQ145" s="118">
        <f t="shared" si="61"/>
        <v>5027</v>
      </c>
      <c r="BR145" s="5" t="s">
        <v>3151</v>
      </c>
    </row>
    <row r="146" spans="1:70" ht="15" hidden="1" customHeight="1" outlineLevel="1">
      <c r="A146" s="4" t="s">
        <v>2455</v>
      </c>
      <c r="B146" s="3" t="s">
        <v>760</v>
      </c>
      <c r="C146" s="1">
        <f t="shared" si="52"/>
        <v>8685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8</v>
      </c>
      <c r="G146" s="129">
        <f t="shared" si="62"/>
        <v>3079</v>
      </c>
      <c r="H146" s="134">
        <f t="shared" si="63"/>
        <v>0.35451928612550376</v>
      </c>
      <c r="I146" s="2"/>
      <c r="J146" s="2">
        <f t="shared" si="53"/>
        <v>0.30109383995394357</v>
      </c>
      <c r="K146" s="2">
        <f t="shared" si="54"/>
        <v>0.65561312607944733</v>
      </c>
      <c r="L146" s="2">
        <f t="shared" si="55"/>
        <v>2.6482440990213013E-3</v>
      </c>
      <c r="M146" s="2">
        <f t="shared" si="56"/>
        <v>4.0644789867587808E-2</v>
      </c>
      <c r="N146" s="63">
        <v>2615</v>
      </c>
      <c r="O146" s="63">
        <v>5694</v>
      </c>
      <c r="P146" s="63">
        <v>23</v>
      </c>
      <c r="Q146" s="63">
        <v>78</v>
      </c>
      <c r="R146" s="63">
        <v>18</v>
      </c>
      <c r="S146" s="63">
        <v>22</v>
      </c>
      <c r="T146" s="63">
        <v>34</v>
      </c>
      <c r="U146" s="63">
        <v>31</v>
      </c>
      <c r="V146" s="63">
        <v>5</v>
      </c>
      <c r="W146" s="63">
        <v>0</v>
      </c>
      <c r="X146" s="63">
        <v>0</v>
      </c>
      <c r="Y146" s="63">
        <v>49</v>
      </c>
      <c r="Z146" s="63">
        <v>8</v>
      </c>
      <c r="AA146" s="63">
        <v>88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>
        <v>20</v>
      </c>
      <c r="BA146" s="5">
        <f>IF(Q146&gt;0,RANK(Q146,(N146:P146,Q146:AE146)),0)</f>
        <v>4</v>
      </c>
      <c r="BB146" s="5">
        <f>IF(R146&gt;0,RANK(R146,(N146:P146,Q146:AE146)),0)</f>
        <v>10</v>
      </c>
      <c r="BC146" s="5">
        <f>IF(T146&gt;0,RANK(T146,(N146:P146,Q146:AE146)),0)</f>
        <v>6</v>
      </c>
      <c r="BD146" s="5">
        <f>IF(S146&gt;0,RANK(S146,(N146:P146,Q146:AE146)),0)</f>
        <v>9</v>
      </c>
      <c r="BE146" s="2">
        <f t="shared" si="57"/>
        <v>8.9810017271157172E-3</v>
      </c>
      <c r="BF146" s="2">
        <f t="shared" si="58"/>
        <v>2.0725388601036268E-3</v>
      </c>
      <c r="BG146" s="2">
        <f t="shared" si="59"/>
        <v>3.9147956246401846E-3</v>
      </c>
      <c r="BH146" s="2">
        <f t="shared" si="60"/>
        <v>2.5331030512377663E-3</v>
      </c>
      <c r="BJ146" s="4" t="s">
        <v>2455</v>
      </c>
      <c r="BK146" s="3" t="s">
        <v>760</v>
      </c>
      <c r="BL146">
        <v>2</v>
      </c>
      <c r="BN146" s="112">
        <v>5</v>
      </c>
      <c r="BO146" s="114">
        <v>29</v>
      </c>
      <c r="BP146" s="118">
        <f t="shared" si="24"/>
        <v>5029</v>
      </c>
      <c r="BQ146" s="118">
        <f t="shared" si="61"/>
        <v>5029</v>
      </c>
      <c r="BR146" s="5" t="s">
        <v>3151</v>
      </c>
    </row>
    <row r="147" spans="1:70" ht="15" hidden="1" customHeight="1" outlineLevel="1">
      <c r="A147" s="4" t="s">
        <v>621</v>
      </c>
      <c r="B147" s="3" t="s">
        <v>760</v>
      </c>
      <c r="C147" s="1">
        <f t="shared" si="52"/>
        <v>38511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10</v>
      </c>
      <c r="G147" s="129">
        <f t="shared" si="62"/>
        <v>13637</v>
      </c>
      <c r="H147" s="134">
        <f t="shared" si="63"/>
        <v>0.3541066188881099</v>
      </c>
      <c r="I147" s="2"/>
      <c r="J147" s="2">
        <f t="shared" si="53"/>
        <v>0.30954792137311415</v>
      </c>
      <c r="K147" s="2">
        <f t="shared" si="54"/>
        <v>0.66365454026122406</v>
      </c>
      <c r="L147" s="2">
        <f t="shared" si="55"/>
        <v>7.2706499441717949E-4</v>
      </c>
      <c r="M147" s="2">
        <f t="shared" si="56"/>
        <v>2.6070473371244608E-2</v>
      </c>
      <c r="N147" s="63">
        <v>11921</v>
      </c>
      <c r="O147" s="63">
        <v>25558</v>
      </c>
      <c r="P147" s="63">
        <v>28</v>
      </c>
      <c r="Q147" s="63">
        <v>440</v>
      </c>
      <c r="R147" s="63">
        <v>121</v>
      </c>
      <c r="S147" s="63">
        <v>71</v>
      </c>
      <c r="T147" s="63">
        <v>17</v>
      </c>
      <c r="U147" s="63">
        <v>157</v>
      </c>
      <c r="V147" s="63">
        <v>40</v>
      </c>
      <c r="W147" s="63">
        <v>0</v>
      </c>
      <c r="X147" s="63">
        <v>0</v>
      </c>
      <c r="Y147" s="63">
        <v>11</v>
      </c>
      <c r="Z147" s="63">
        <v>64</v>
      </c>
      <c r="AA147" s="63">
        <v>40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>
        <v>43</v>
      </c>
      <c r="BA147" s="5">
        <f>IF(Q147&gt;0,RANK(Q147,(N147:P147,Q147:AE147)),0)</f>
        <v>3</v>
      </c>
      <c r="BB147" s="5">
        <f>IF(R147&gt;0,RANK(R147,(N147:P147,Q147:AE147)),0)</f>
        <v>5</v>
      </c>
      <c r="BC147" s="5">
        <f>IF(T147&gt;0,RANK(T147,(N147:P147,Q147:AE147)),0)</f>
        <v>11</v>
      </c>
      <c r="BD147" s="5">
        <f>IF(S147&gt;0,RANK(S147,(N147:P147,Q147:AE147)),0)</f>
        <v>6</v>
      </c>
      <c r="BE147" s="2">
        <f t="shared" si="57"/>
        <v>1.1425307055127107E-2</v>
      </c>
      <c r="BF147" s="2">
        <f t="shared" si="58"/>
        <v>3.1419594401599542E-3</v>
      </c>
      <c r="BG147" s="2">
        <f t="shared" si="59"/>
        <v>4.4143231803900183E-4</v>
      </c>
      <c r="BH147" s="2">
        <f t="shared" si="60"/>
        <v>1.8436290929864194E-3</v>
      </c>
      <c r="BJ147" s="4" t="s">
        <v>621</v>
      </c>
      <c r="BK147" s="3" t="s">
        <v>760</v>
      </c>
      <c r="BL147">
        <v>1</v>
      </c>
      <c r="BN147" s="112">
        <v>5</v>
      </c>
      <c r="BO147" s="114">
        <v>31</v>
      </c>
      <c r="BP147" s="118">
        <f t="shared" si="24"/>
        <v>5031</v>
      </c>
      <c r="BQ147" s="118">
        <f t="shared" si="61"/>
        <v>5031</v>
      </c>
      <c r="BR147" s="5" t="s">
        <v>3151</v>
      </c>
    </row>
    <row r="148" spans="1:70" ht="15" hidden="1" customHeight="1" outlineLevel="1">
      <c r="A148" s="4" t="s">
        <v>1874</v>
      </c>
      <c r="B148" s="3" t="s">
        <v>760</v>
      </c>
      <c r="C148" s="1">
        <f t="shared" si="52"/>
        <v>24091</v>
      </c>
      <c r="D148" s="5">
        <f>IF(N148&gt;0, RANK(N148,(N148:P148,Q148:AE148)),0)</f>
        <v>2</v>
      </c>
      <c r="E148" s="5">
        <f>IF(O148&gt;0,RANK(O148,(N148:P148,Q148:AE148)),0)</f>
        <v>1</v>
      </c>
      <c r="F148" s="5">
        <f>IF(P148&gt;0,RANK(P148,(N148:P148,Q148:AE148)),0)</f>
        <v>7</v>
      </c>
      <c r="G148" s="129">
        <f t="shared" si="62"/>
        <v>13648</v>
      </c>
      <c r="H148" s="134">
        <f t="shared" si="63"/>
        <v>0.56651861691087957</v>
      </c>
      <c r="I148" s="2"/>
      <c r="J148" s="2">
        <f t="shared" si="53"/>
        <v>0.20584450624714623</v>
      </c>
      <c r="K148" s="2">
        <f t="shared" si="54"/>
        <v>0.7723631231580258</v>
      </c>
      <c r="L148" s="2">
        <f t="shared" si="55"/>
        <v>1.2037690423809721E-3</v>
      </c>
      <c r="M148" s="2">
        <f t="shared" si="56"/>
        <v>2.0588601552446999E-2</v>
      </c>
      <c r="N148" s="63">
        <v>4959</v>
      </c>
      <c r="O148" s="63">
        <v>18607</v>
      </c>
      <c r="P148" s="63">
        <v>29</v>
      </c>
      <c r="Q148" s="63">
        <v>274</v>
      </c>
      <c r="R148" s="63">
        <v>35</v>
      </c>
      <c r="S148" s="63">
        <v>22</v>
      </c>
      <c r="T148" s="63">
        <v>26</v>
      </c>
      <c r="U148" s="63">
        <v>49</v>
      </c>
      <c r="V148" s="63">
        <v>8</v>
      </c>
      <c r="W148" s="63">
        <v>0</v>
      </c>
      <c r="X148" s="63">
        <v>0</v>
      </c>
      <c r="Y148" s="63">
        <v>12</v>
      </c>
      <c r="Z148" s="63">
        <v>9</v>
      </c>
      <c r="AA148" s="63">
        <v>39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>
        <v>22</v>
      </c>
      <c r="BA148" s="5">
        <f>IF(Q148&gt;0,RANK(Q148,(N148:P148,Q148:AE148)),0)</f>
        <v>3</v>
      </c>
      <c r="BB148" s="5">
        <f>IF(R148&gt;0,RANK(R148,(N148:P148,Q148:AE148)),0)</f>
        <v>6</v>
      </c>
      <c r="BC148" s="5">
        <f>IF(T148&gt;0,RANK(T148,(N148:P148,Q148:AE148)),0)</f>
        <v>8</v>
      </c>
      <c r="BD148" s="5">
        <f>IF(S148&gt;0,RANK(S148,(N148:P148,Q148:AE148)),0)</f>
        <v>9</v>
      </c>
      <c r="BE148" s="2">
        <f t="shared" si="57"/>
        <v>1.1373541986634013E-2</v>
      </c>
      <c r="BF148" s="2">
        <f t="shared" si="58"/>
        <v>1.4528247063218629E-3</v>
      </c>
      <c r="BG148" s="2">
        <f t="shared" si="59"/>
        <v>1.0792412104105268E-3</v>
      </c>
      <c r="BH148" s="2">
        <f t="shared" si="60"/>
        <v>9.1320410111659961E-4</v>
      </c>
      <c r="BJ148" s="4" t="s">
        <v>1874</v>
      </c>
      <c r="BK148" s="3" t="s">
        <v>760</v>
      </c>
      <c r="BN148" s="112">
        <v>5</v>
      </c>
      <c r="BO148" s="114">
        <v>33</v>
      </c>
      <c r="BP148" s="118">
        <f t="shared" si="24"/>
        <v>5033</v>
      </c>
      <c r="BQ148" s="118">
        <f t="shared" si="61"/>
        <v>5033</v>
      </c>
      <c r="BR148" s="5" t="s">
        <v>3151</v>
      </c>
    </row>
    <row r="149" spans="1:70" ht="15" hidden="1" customHeight="1" outlineLevel="1">
      <c r="A149" s="4" t="s">
        <v>1855</v>
      </c>
      <c r="B149" s="3" t="s">
        <v>760</v>
      </c>
      <c r="C149" s="1">
        <f t="shared" si="52"/>
        <v>16367</v>
      </c>
      <c r="D149" s="5">
        <f>IF(N149&gt;0, RANK(N149,(N149:P149,Q149:AE149)),0)</f>
        <v>1</v>
      </c>
      <c r="E149" s="5">
        <f>IF(O149&gt;0,RANK(O149,(N149:P149,Q149:AE149)),0)</f>
        <v>2</v>
      </c>
      <c r="F149" s="5">
        <f>IF(P149&gt;0,RANK(P149,(N149:P149,Q149:AE149)),0)</f>
        <v>12</v>
      </c>
      <c r="G149" s="129">
        <f t="shared" si="62"/>
        <v>1181</v>
      </c>
      <c r="H149" s="134">
        <f t="shared" si="63"/>
        <v>7.2157389869860089E-2</v>
      </c>
      <c r="I149" s="2"/>
      <c r="J149" s="2">
        <f t="shared" si="53"/>
        <v>0.52019307142420723</v>
      </c>
      <c r="K149" s="2">
        <f t="shared" si="54"/>
        <v>0.44803568155434714</v>
      </c>
      <c r="L149" s="2">
        <f t="shared" si="55"/>
        <v>1.0997739353577321E-3</v>
      </c>
      <c r="M149" s="2">
        <f t="shared" si="56"/>
        <v>3.0671473086087895E-2</v>
      </c>
      <c r="N149" s="63">
        <v>8514</v>
      </c>
      <c r="O149" s="63">
        <v>7333</v>
      </c>
      <c r="P149" s="63">
        <v>18</v>
      </c>
      <c r="Q149" s="63">
        <v>112</v>
      </c>
      <c r="R149" s="63">
        <v>29</v>
      </c>
      <c r="S149" s="63">
        <v>25</v>
      </c>
      <c r="T149" s="63">
        <v>35</v>
      </c>
      <c r="U149" s="63">
        <v>128</v>
      </c>
      <c r="V149" s="63">
        <v>22</v>
      </c>
      <c r="W149" s="63">
        <v>0</v>
      </c>
      <c r="X149" s="63">
        <v>0</v>
      </c>
      <c r="Y149" s="63">
        <v>19</v>
      </c>
      <c r="Z149" s="63">
        <v>24</v>
      </c>
      <c r="AA149" s="63">
        <v>45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>
        <v>63</v>
      </c>
      <c r="BA149" s="5">
        <f>IF(Q149&gt;0,RANK(Q149,(N149:P149,Q149:AE149)),0)</f>
        <v>4</v>
      </c>
      <c r="BB149" s="5">
        <f>IF(R149&gt;0,RANK(R149,(N149:P149,Q149:AE149)),0)</f>
        <v>7</v>
      </c>
      <c r="BC149" s="5">
        <f>IF(T149&gt;0,RANK(T149,(N149:P149,Q149:AE149)),0)</f>
        <v>6</v>
      </c>
      <c r="BD149" s="5">
        <f>IF(S149&gt;0,RANK(S149,(N149:P149,Q149:AE149)),0)</f>
        <v>8</v>
      </c>
      <c r="BE149" s="2">
        <f t="shared" si="57"/>
        <v>6.8430378200036663E-3</v>
      </c>
      <c r="BF149" s="2">
        <f t="shared" si="58"/>
        <v>1.7718580069652349E-3</v>
      </c>
      <c r="BG149" s="2">
        <f t="shared" si="59"/>
        <v>2.1384493187511454E-3</v>
      </c>
      <c r="BH149" s="2">
        <f t="shared" si="60"/>
        <v>1.5274637991079612E-3</v>
      </c>
      <c r="BJ149" s="4" t="s">
        <v>1855</v>
      </c>
      <c r="BK149" s="3" t="s">
        <v>760</v>
      </c>
      <c r="BL149">
        <v>1</v>
      </c>
      <c r="BN149" s="112">
        <v>5</v>
      </c>
      <c r="BO149" s="114">
        <v>35</v>
      </c>
      <c r="BP149" s="118">
        <f t="shared" si="24"/>
        <v>5035</v>
      </c>
      <c r="BQ149" s="118">
        <f t="shared" si="61"/>
        <v>5035</v>
      </c>
      <c r="BR149" s="5" t="s">
        <v>3151</v>
      </c>
    </row>
    <row r="150" spans="1:70" ht="15" hidden="1" customHeight="1" outlineLevel="1">
      <c r="A150" s="4" t="s">
        <v>2457</v>
      </c>
      <c r="B150" s="3" t="s">
        <v>760</v>
      </c>
      <c r="C150" s="1">
        <f t="shared" si="52"/>
        <v>6942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7</v>
      </c>
      <c r="G150" s="129">
        <f t="shared" si="62"/>
        <v>3174</v>
      </c>
      <c r="H150" s="134">
        <f t="shared" si="63"/>
        <v>0.45721694036300775</v>
      </c>
      <c r="I150" s="2"/>
      <c r="J150" s="2">
        <f t="shared" si="53"/>
        <v>0.25525785076346874</v>
      </c>
      <c r="K150" s="2">
        <f t="shared" si="54"/>
        <v>0.71247479112647649</v>
      </c>
      <c r="L150" s="2">
        <f t="shared" si="55"/>
        <v>3.0250648228176318E-3</v>
      </c>
      <c r="M150" s="2">
        <f t="shared" si="56"/>
        <v>2.9242293287237136E-2</v>
      </c>
      <c r="N150" s="63">
        <v>1772</v>
      </c>
      <c r="O150" s="63">
        <v>4946</v>
      </c>
      <c r="P150" s="63">
        <v>21</v>
      </c>
      <c r="Q150" s="63">
        <v>48</v>
      </c>
      <c r="R150" s="63">
        <v>8</v>
      </c>
      <c r="S150" s="63">
        <v>14</v>
      </c>
      <c r="T150" s="63">
        <v>4</v>
      </c>
      <c r="U150" s="63">
        <v>37</v>
      </c>
      <c r="V150" s="63">
        <v>5</v>
      </c>
      <c r="W150" s="63">
        <v>0</v>
      </c>
      <c r="X150" s="63">
        <v>0</v>
      </c>
      <c r="Y150" s="63">
        <v>43</v>
      </c>
      <c r="Z150" s="63">
        <v>9</v>
      </c>
      <c r="AA150" s="63">
        <v>30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>
        <v>5</v>
      </c>
      <c r="BA150" s="5">
        <f>IF(Q150&gt;0,RANK(Q150,(N150:P150,Q150:AE150)),0)</f>
        <v>3</v>
      </c>
      <c r="BB150" s="5">
        <f>IF(R150&gt;0,RANK(R150,(N150:P150,Q150:AE150)),0)</f>
        <v>10</v>
      </c>
      <c r="BC150" s="5">
        <f>IF(T150&gt;0,RANK(T150,(N150:P150,Q150:AE150)),0)</f>
        <v>12</v>
      </c>
      <c r="BD150" s="5">
        <f>IF(S150&gt;0,RANK(S150,(N150:P150,Q150:AE150)),0)</f>
        <v>8</v>
      </c>
      <c r="BE150" s="2">
        <f t="shared" si="57"/>
        <v>6.9144338807260158E-3</v>
      </c>
      <c r="BF150" s="2">
        <f t="shared" si="58"/>
        <v>1.1524056467876692E-3</v>
      </c>
      <c r="BG150" s="2">
        <f t="shared" si="59"/>
        <v>5.7620282339383461E-4</v>
      </c>
      <c r="BH150" s="2">
        <f t="shared" si="60"/>
        <v>2.0167098818784212E-3</v>
      </c>
      <c r="BJ150" s="4" t="s">
        <v>2457</v>
      </c>
      <c r="BK150" s="3" t="s">
        <v>760</v>
      </c>
      <c r="BL150">
        <v>1</v>
      </c>
      <c r="BN150" s="112">
        <v>5</v>
      </c>
      <c r="BO150" s="114">
        <v>37</v>
      </c>
      <c r="BP150" s="118">
        <f t="shared" si="24"/>
        <v>5037</v>
      </c>
      <c r="BQ150" s="118">
        <f t="shared" si="61"/>
        <v>5037</v>
      </c>
      <c r="BR150" s="5" t="s">
        <v>3151</v>
      </c>
    </row>
    <row r="151" spans="1:70" ht="15" hidden="1" customHeight="1" outlineLevel="1">
      <c r="A151" s="4" t="s">
        <v>1085</v>
      </c>
      <c r="B151" s="3" t="s">
        <v>760</v>
      </c>
      <c r="C151" s="1">
        <f t="shared" si="52"/>
        <v>2649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>IF(P151&gt;0,RANK(P151,(N151:P151,Q151:AE151)),0)</f>
        <v>4</v>
      </c>
      <c r="G151" s="129">
        <f t="shared" si="62"/>
        <v>610</v>
      </c>
      <c r="H151" s="134">
        <f t="shared" si="63"/>
        <v>0.23027557568893922</v>
      </c>
      <c r="I151" s="2"/>
      <c r="J151" s="2">
        <f t="shared" si="53"/>
        <v>0.36353340883352209</v>
      </c>
      <c r="K151" s="2">
        <f t="shared" si="54"/>
        <v>0.59380898452246134</v>
      </c>
      <c r="L151" s="2">
        <f t="shared" si="55"/>
        <v>6.7950169875424689E-3</v>
      </c>
      <c r="M151" s="2">
        <f t="shared" si="56"/>
        <v>3.5862589656474167E-2</v>
      </c>
      <c r="N151" s="63">
        <v>963</v>
      </c>
      <c r="O151" s="63">
        <v>1573</v>
      </c>
      <c r="P151" s="63">
        <v>18</v>
      </c>
      <c r="Q151" s="63">
        <v>14</v>
      </c>
      <c r="R151" s="63">
        <v>3</v>
      </c>
      <c r="S151" s="63">
        <v>9</v>
      </c>
      <c r="T151" s="63">
        <v>5</v>
      </c>
      <c r="U151" s="63">
        <v>19</v>
      </c>
      <c r="V151" s="63">
        <v>9</v>
      </c>
      <c r="W151" s="63">
        <v>0</v>
      </c>
      <c r="X151" s="63">
        <v>0</v>
      </c>
      <c r="Y151" s="63">
        <v>17</v>
      </c>
      <c r="Z151" s="63">
        <v>3</v>
      </c>
      <c r="AA151" s="63">
        <v>8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>
        <v>8</v>
      </c>
      <c r="BA151" s="5">
        <f>IF(Q151&gt;0,RANK(Q151,(N151:P151,Q151:AE151)),0)</f>
        <v>6</v>
      </c>
      <c r="BB151" s="5">
        <f>IF(R151&gt;0,RANK(R151,(N151:P151,Q151:AE151)),0)</f>
        <v>11</v>
      </c>
      <c r="BC151" s="5">
        <f>IF(T151&gt;0,RANK(T151,(N151:P151,Q151:AE151)),0)</f>
        <v>10</v>
      </c>
      <c r="BD151" s="5">
        <f>IF(S151&gt;0,RANK(S151,(N151:P151,Q151:AE151)),0)</f>
        <v>7</v>
      </c>
      <c r="BE151" s="2">
        <f t="shared" si="57"/>
        <v>5.285013212533031E-3</v>
      </c>
      <c r="BF151" s="2">
        <f t="shared" si="58"/>
        <v>1.1325028312570782E-3</v>
      </c>
      <c r="BG151" s="2">
        <f t="shared" si="59"/>
        <v>1.887504718761797E-3</v>
      </c>
      <c r="BH151" s="2">
        <f t="shared" si="60"/>
        <v>3.3975084937712344E-3</v>
      </c>
      <c r="BJ151" s="4" t="s">
        <v>1085</v>
      </c>
      <c r="BK151" s="3" t="s">
        <v>760</v>
      </c>
      <c r="BL151">
        <v>4</v>
      </c>
      <c r="BN151" s="112">
        <v>5</v>
      </c>
      <c r="BO151" s="114">
        <v>39</v>
      </c>
      <c r="BP151" s="118">
        <f t="shared" si="24"/>
        <v>5039</v>
      </c>
      <c r="BQ151" s="118">
        <f t="shared" si="61"/>
        <v>5039</v>
      </c>
      <c r="BR151" s="5" t="s">
        <v>3151</v>
      </c>
    </row>
    <row r="152" spans="1:70" ht="15" hidden="1" customHeight="1" outlineLevel="1">
      <c r="A152" s="4" t="s">
        <v>1075</v>
      </c>
      <c r="B152" s="3" t="s">
        <v>760</v>
      </c>
      <c r="C152" s="1">
        <f t="shared" si="52"/>
        <v>4164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>IF(P152&gt;0,RANK(P152,(N152:P152,Q152:AE152)),0)</f>
        <v>3</v>
      </c>
      <c r="G152" s="129">
        <f t="shared" si="62"/>
        <v>95</v>
      </c>
      <c r="H152" s="134">
        <f t="shared" si="63"/>
        <v>2.281460134486071E-2</v>
      </c>
      <c r="I152" s="2"/>
      <c r="J152" s="2">
        <f t="shared" si="53"/>
        <v>0.48414985590778098</v>
      </c>
      <c r="K152" s="2">
        <f t="shared" si="54"/>
        <v>0.46133525456292029</v>
      </c>
      <c r="L152" s="2">
        <f t="shared" si="55"/>
        <v>9.6061479346781949E-3</v>
      </c>
      <c r="M152" s="2">
        <f t="shared" si="56"/>
        <v>4.490874159462048E-2</v>
      </c>
      <c r="N152" s="63">
        <v>2016</v>
      </c>
      <c r="O152" s="63">
        <v>1921</v>
      </c>
      <c r="P152" s="63">
        <v>40</v>
      </c>
      <c r="Q152" s="63">
        <v>18</v>
      </c>
      <c r="R152" s="63">
        <v>10</v>
      </c>
      <c r="S152" s="63">
        <v>10</v>
      </c>
      <c r="T152" s="63">
        <v>33</v>
      </c>
      <c r="U152" s="63">
        <v>24</v>
      </c>
      <c r="V152" s="63">
        <v>37</v>
      </c>
      <c r="W152" s="63">
        <v>0</v>
      </c>
      <c r="X152" s="63">
        <v>0</v>
      </c>
      <c r="Y152" s="63">
        <v>35</v>
      </c>
      <c r="Z152" s="63">
        <v>5</v>
      </c>
      <c r="AA152" s="63">
        <v>10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>
        <v>5</v>
      </c>
      <c r="BA152" s="5">
        <f>IF(Q152&gt;0,RANK(Q152,(N152:P152,Q152:AE152)),0)</f>
        <v>8</v>
      </c>
      <c r="BB152" s="5">
        <f>IF(R152&gt;0,RANK(R152,(N152:P152,Q152:AE152)),0)</f>
        <v>9</v>
      </c>
      <c r="BC152" s="5">
        <f>IF(T152&gt;0,RANK(T152,(N152:P152,Q152:AE152)),0)</f>
        <v>6</v>
      </c>
      <c r="BD152" s="5">
        <f>IF(S152&gt;0,RANK(S152,(N152:P152,Q152:AE152)),0)</f>
        <v>9</v>
      </c>
      <c r="BE152" s="2">
        <f t="shared" si="57"/>
        <v>4.3227665706051877E-3</v>
      </c>
      <c r="BF152" s="2">
        <f t="shared" si="58"/>
        <v>2.4015369836695487E-3</v>
      </c>
      <c r="BG152" s="2">
        <f t="shared" si="59"/>
        <v>7.9250720461095103E-3</v>
      </c>
      <c r="BH152" s="2">
        <f t="shared" si="60"/>
        <v>2.4015369836695487E-3</v>
      </c>
      <c r="BJ152" s="4" t="s">
        <v>1075</v>
      </c>
      <c r="BK152" s="3" t="s">
        <v>760</v>
      </c>
      <c r="BL152">
        <v>1</v>
      </c>
      <c r="BN152" s="112">
        <v>5</v>
      </c>
      <c r="BO152" s="114">
        <v>41</v>
      </c>
      <c r="BP152" s="118">
        <f t="shared" si="24"/>
        <v>5041</v>
      </c>
      <c r="BQ152" s="118">
        <f t="shared" si="61"/>
        <v>5041</v>
      </c>
      <c r="BR152" s="5" t="s">
        <v>3151</v>
      </c>
    </row>
    <row r="153" spans="1:70" ht="15" hidden="1" customHeight="1" outlineLevel="1">
      <c r="A153" s="4" t="s">
        <v>1256</v>
      </c>
      <c r="B153" s="3" t="s">
        <v>760</v>
      </c>
      <c r="C153" s="1">
        <f t="shared" si="52"/>
        <v>6908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7</v>
      </c>
      <c r="G153" s="129">
        <f t="shared" si="62"/>
        <v>1923</v>
      </c>
      <c r="H153" s="134">
        <f t="shared" si="63"/>
        <v>0.27837290098436596</v>
      </c>
      <c r="I153" s="2"/>
      <c r="J153" s="2">
        <f t="shared" si="53"/>
        <v>0.35118702953097858</v>
      </c>
      <c r="K153" s="2">
        <f t="shared" si="54"/>
        <v>0.62955993051534453</v>
      </c>
      <c r="L153" s="2">
        <f t="shared" si="55"/>
        <v>1.4475969889982628E-3</v>
      </c>
      <c r="M153" s="2">
        <f t="shared" si="56"/>
        <v>1.7805442964678623E-2</v>
      </c>
      <c r="N153" s="63">
        <v>2426</v>
      </c>
      <c r="O153" s="63">
        <v>4349</v>
      </c>
      <c r="P153" s="63">
        <v>10</v>
      </c>
      <c r="Q153" s="63">
        <v>27</v>
      </c>
      <c r="R153" s="63">
        <v>21</v>
      </c>
      <c r="S153" s="63">
        <v>2</v>
      </c>
      <c r="T153" s="63">
        <v>3</v>
      </c>
      <c r="U153" s="63">
        <v>38</v>
      </c>
      <c r="V153" s="63">
        <v>4</v>
      </c>
      <c r="W153" s="63">
        <v>0</v>
      </c>
      <c r="X153" s="63">
        <v>0</v>
      </c>
      <c r="Y153" s="63">
        <v>8</v>
      </c>
      <c r="Z153" s="63">
        <v>6</v>
      </c>
      <c r="AA153" s="63">
        <v>14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0</v>
      </c>
      <c r="AV153" s="63">
        <v>0</v>
      </c>
      <c r="AW153" s="63">
        <v>0</v>
      </c>
      <c r="AX153" s="63">
        <v>0</v>
      </c>
      <c r="AY153" s="63">
        <v>0</v>
      </c>
      <c r="BA153" s="5">
        <f>IF(Q153&gt;0,RANK(Q153,(N153:P153,Q153:AE153)),0)</f>
        <v>4</v>
      </c>
      <c r="BB153" s="5">
        <f>IF(R153&gt;0,RANK(R153,(N153:P153,Q153:AE153)),0)</f>
        <v>5</v>
      </c>
      <c r="BC153" s="5">
        <f>IF(T153&gt;0,RANK(T153,(N153:P153,Q153:AE153)),0)</f>
        <v>11</v>
      </c>
      <c r="BD153" s="5">
        <f>IF(S153&gt;0,RANK(S153,(N153:P153,Q153:AE153)),0)</f>
        <v>12</v>
      </c>
      <c r="BE153" s="2">
        <f t="shared" si="57"/>
        <v>3.9085118702953097E-3</v>
      </c>
      <c r="BF153" s="2">
        <f t="shared" si="58"/>
        <v>3.0399536768963521E-3</v>
      </c>
      <c r="BG153" s="2">
        <f t="shared" si="59"/>
        <v>4.3427909669947886E-4</v>
      </c>
      <c r="BH153" s="2">
        <f t="shared" si="60"/>
        <v>2.8951939779965256E-4</v>
      </c>
      <c r="BJ153" s="4" t="s">
        <v>1256</v>
      </c>
      <c r="BK153" s="3" t="s">
        <v>760</v>
      </c>
      <c r="BL153">
        <v>4</v>
      </c>
      <c r="BN153" s="112">
        <v>5</v>
      </c>
      <c r="BO153" s="114">
        <v>43</v>
      </c>
      <c r="BP153" s="118">
        <f t="shared" si="24"/>
        <v>5043</v>
      </c>
      <c r="BQ153" s="118">
        <f t="shared" si="61"/>
        <v>5043</v>
      </c>
      <c r="BR153" s="5" t="s">
        <v>3151</v>
      </c>
    </row>
    <row r="154" spans="1:70" ht="15" hidden="1" customHeight="1" outlineLevel="1">
      <c r="A154" s="4" t="s">
        <v>2201</v>
      </c>
      <c r="B154" s="3" t="s">
        <v>760</v>
      </c>
      <c r="C154" s="1">
        <f t="shared" si="52"/>
        <v>54428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12</v>
      </c>
      <c r="G154" s="129">
        <f t="shared" si="62"/>
        <v>16074</v>
      </c>
      <c r="H154" s="134">
        <f t="shared" si="63"/>
        <v>0.29532593518042183</v>
      </c>
      <c r="I154" s="2"/>
      <c r="J154" s="2">
        <f t="shared" si="53"/>
        <v>0.33708752847798928</v>
      </c>
      <c r="K154" s="2">
        <f t="shared" si="54"/>
        <v>0.63241346365841111</v>
      </c>
      <c r="L154" s="2">
        <f t="shared" si="55"/>
        <v>9.370177114720364E-4</v>
      </c>
      <c r="M154" s="2">
        <f t="shared" si="56"/>
        <v>2.9561990152127567E-2</v>
      </c>
      <c r="N154" s="63">
        <v>18347</v>
      </c>
      <c r="O154" s="63">
        <v>34421</v>
      </c>
      <c r="P154" s="63">
        <v>51</v>
      </c>
      <c r="Q154" s="63">
        <v>840</v>
      </c>
      <c r="R154" s="63">
        <v>159</v>
      </c>
      <c r="S154" s="63">
        <v>53</v>
      </c>
      <c r="T154" s="63">
        <v>56</v>
      </c>
      <c r="U154" s="63">
        <v>189</v>
      </c>
      <c r="V154" s="63">
        <v>61</v>
      </c>
      <c r="W154" s="63">
        <v>0</v>
      </c>
      <c r="X154" s="63">
        <v>0</v>
      </c>
      <c r="Y154" s="63">
        <v>67</v>
      </c>
      <c r="Z154" s="63">
        <v>91</v>
      </c>
      <c r="AA154" s="63">
        <v>78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>
        <v>15</v>
      </c>
      <c r="BA154" s="5">
        <f>IF(Q154&gt;0,RANK(Q154,(N154:P154,Q154:AE154)),0)</f>
        <v>3</v>
      </c>
      <c r="BB154" s="5">
        <f>IF(R154&gt;0,RANK(R154,(N154:P154,Q154:AE154)),0)</f>
        <v>5</v>
      </c>
      <c r="BC154" s="5">
        <f>IF(T154&gt;0,RANK(T154,(N154:P154,Q154:AE154)),0)</f>
        <v>10</v>
      </c>
      <c r="BD154" s="5">
        <f>IF(S154&gt;0,RANK(S154,(N154:P154,Q154:AE154)),0)</f>
        <v>11</v>
      </c>
      <c r="BE154" s="2">
        <f t="shared" si="57"/>
        <v>1.5433232894833542E-2</v>
      </c>
      <c r="BF154" s="2">
        <f t="shared" si="58"/>
        <v>2.9212905122363488E-3</v>
      </c>
      <c r="BG154" s="2">
        <f t="shared" si="59"/>
        <v>1.0288821929889027E-3</v>
      </c>
      <c r="BH154" s="2">
        <f t="shared" si="60"/>
        <v>9.7376350407878294E-4</v>
      </c>
      <c r="BJ154" s="4" t="s">
        <v>2201</v>
      </c>
      <c r="BK154" s="3" t="s">
        <v>760</v>
      </c>
      <c r="BL154">
        <v>2</v>
      </c>
      <c r="BN154" s="112">
        <v>5</v>
      </c>
      <c r="BO154" s="114">
        <v>45</v>
      </c>
      <c r="BP154" s="118">
        <f t="shared" si="24"/>
        <v>5045</v>
      </c>
      <c r="BQ154" s="118">
        <f t="shared" si="61"/>
        <v>5045</v>
      </c>
      <c r="BR154" s="5" t="s">
        <v>3151</v>
      </c>
    </row>
    <row r="155" spans="1:70" ht="15" hidden="1" customHeight="1" outlineLevel="1">
      <c r="A155" s="4" t="s">
        <v>1137</v>
      </c>
      <c r="B155" s="3" t="s">
        <v>760</v>
      </c>
      <c r="C155" s="1">
        <f t="shared" si="52"/>
        <v>7129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10</v>
      </c>
      <c r="G155" s="129">
        <f t="shared" si="62"/>
        <v>4377</v>
      </c>
      <c r="H155" s="134">
        <f t="shared" si="63"/>
        <v>0.61397110394164678</v>
      </c>
      <c r="I155" s="2"/>
      <c r="J155" s="2">
        <f t="shared" si="53"/>
        <v>0.18235376630663488</v>
      </c>
      <c r="K155" s="2">
        <f t="shared" si="54"/>
        <v>0.79632487024828169</v>
      </c>
      <c r="L155" s="2">
        <f t="shared" si="55"/>
        <v>7.0136063964090333E-4</v>
      </c>
      <c r="M155" s="2">
        <f t="shared" si="56"/>
        <v>2.0620002805442492E-2</v>
      </c>
      <c r="N155" s="63">
        <v>1300</v>
      </c>
      <c r="O155" s="63">
        <v>5677</v>
      </c>
      <c r="P155" s="63">
        <v>5</v>
      </c>
      <c r="Q155" s="63">
        <v>67</v>
      </c>
      <c r="R155" s="63">
        <v>9</v>
      </c>
      <c r="S155" s="63">
        <v>11</v>
      </c>
      <c r="T155" s="63">
        <v>10</v>
      </c>
      <c r="U155" s="63">
        <v>11</v>
      </c>
      <c r="V155" s="63">
        <v>0</v>
      </c>
      <c r="W155" s="63">
        <v>0</v>
      </c>
      <c r="X155" s="63">
        <v>0</v>
      </c>
      <c r="Y155" s="63">
        <v>3</v>
      </c>
      <c r="Z155" s="63">
        <v>15</v>
      </c>
      <c r="AA155" s="63">
        <v>17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>
        <v>4</v>
      </c>
      <c r="BA155" s="5">
        <f>IF(Q155&gt;0,RANK(Q155,(N155:P155,Q155:AE155)),0)</f>
        <v>3</v>
      </c>
      <c r="BB155" s="5">
        <f>IF(R155&gt;0,RANK(R155,(N155:P155,Q155:AE155)),0)</f>
        <v>9</v>
      </c>
      <c r="BC155" s="5">
        <f>IF(T155&gt;0,RANK(T155,(N155:P155,Q155:AE155)),0)</f>
        <v>8</v>
      </c>
      <c r="BD155" s="5">
        <f>IF(S155&gt;0,RANK(S155,(N155:P155,Q155:AE155)),0)</f>
        <v>6</v>
      </c>
      <c r="BE155" s="2">
        <f t="shared" si="57"/>
        <v>9.3982325711881049E-3</v>
      </c>
      <c r="BF155" s="2">
        <f t="shared" si="58"/>
        <v>1.2624491513536259E-3</v>
      </c>
      <c r="BG155" s="2">
        <f t="shared" si="59"/>
        <v>1.4027212792818067E-3</v>
      </c>
      <c r="BH155" s="2">
        <f t="shared" si="60"/>
        <v>1.5429934072099874E-3</v>
      </c>
      <c r="BJ155" s="4" t="s">
        <v>1137</v>
      </c>
      <c r="BK155" s="3" t="s">
        <v>760</v>
      </c>
      <c r="BL155">
        <v>4</v>
      </c>
      <c r="BN155" s="112">
        <v>5</v>
      </c>
      <c r="BO155" s="114">
        <v>47</v>
      </c>
      <c r="BP155" s="118">
        <f t="shared" si="24"/>
        <v>5047</v>
      </c>
      <c r="BQ155" s="118">
        <f t="shared" si="61"/>
        <v>5047</v>
      </c>
      <c r="BR155" s="5" t="s">
        <v>3151</v>
      </c>
    </row>
    <row r="156" spans="1:70" ht="15" hidden="1" customHeight="1" outlineLevel="1">
      <c r="A156" s="4" t="s">
        <v>2386</v>
      </c>
      <c r="B156" s="3" t="s">
        <v>760</v>
      </c>
      <c r="C156" s="1">
        <f t="shared" si="52"/>
        <v>5119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4</v>
      </c>
      <c r="G156" s="129">
        <f t="shared" si="62"/>
        <v>2926</v>
      </c>
      <c r="H156" s="134">
        <f t="shared" si="63"/>
        <v>0.57159601484664979</v>
      </c>
      <c r="I156" s="2"/>
      <c r="J156" s="2">
        <f t="shared" si="53"/>
        <v>0.20218792732955657</v>
      </c>
      <c r="K156" s="2">
        <f t="shared" si="54"/>
        <v>0.77378394217620627</v>
      </c>
      <c r="L156" s="2">
        <f t="shared" si="55"/>
        <v>5.6651689783160774E-3</v>
      </c>
      <c r="M156" s="2">
        <f t="shared" si="56"/>
        <v>1.8362961515921053E-2</v>
      </c>
      <c r="N156" s="63">
        <v>1035</v>
      </c>
      <c r="O156" s="63">
        <v>3961</v>
      </c>
      <c r="P156" s="63">
        <v>29</v>
      </c>
      <c r="Q156" s="63">
        <v>38</v>
      </c>
      <c r="R156" s="63">
        <v>4</v>
      </c>
      <c r="S156" s="63">
        <v>14</v>
      </c>
      <c r="T156" s="63">
        <v>7</v>
      </c>
      <c r="U156" s="63">
        <v>9</v>
      </c>
      <c r="V156" s="63">
        <v>5</v>
      </c>
      <c r="W156" s="63">
        <v>0</v>
      </c>
      <c r="X156" s="63">
        <v>0</v>
      </c>
      <c r="Y156" s="63">
        <v>4</v>
      </c>
      <c r="Z156" s="63">
        <v>1</v>
      </c>
      <c r="AA156" s="63">
        <v>10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0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>
        <v>2</v>
      </c>
      <c r="BA156" s="5">
        <f>IF(Q156&gt;0,RANK(Q156,(N156:P156,Q156:AE156)),0)</f>
        <v>3</v>
      </c>
      <c r="BB156" s="5">
        <f>IF(R156&gt;0,RANK(R156,(N156:P156,Q156:AE156)),0)</f>
        <v>10</v>
      </c>
      <c r="BC156" s="5">
        <f>IF(T156&gt;0,RANK(T156,(N156:P156,Q156:AE156)),0)</f>
        <v>8</v>
      </c>
      <c r="BD156" s="5">
        <f>IF(S156&gt;0,RANK(S156,(N156:P156,Q156:AE156)),0)</f>
        <v>5</v>
      </c>
      <c r="BE156" s="2">
        <f t="shared" si="57"/>
        <v>7.423324868138308E-3</v>
      </c>
      <c r="BF156" s="2">
        <f t="shared" si="58"/>
        <v>7.8140261769876925E-4</v>
      </c>
      <c r="BG156" s="2">
        <f t="shared" si="59"/>
        <v>1.3674545809728462E-3</v>
      </c>
      <c r="BH156" s="2">
        <f t="shared" si="60"/>
        <v>2.7349091619456923E-3</v>
      </c>
      <c r="BJ156" s="4" t="s">
        <v>2386</v>
      </c>
      <c r="BK156" s="3" t="s">
        <v>760</v>
      </c>
      <c r="BL156">
        <v>1</v>
      </c>
      <c r="BN156" s="112">
        <v>5</v>
      </c>
      <c r="BO156" s="114">
        <v>49</v>
      </c>
      <c r="BP156" s="118">
        <f t="shared" si="24"/>
        <v>5049</v>
      </c>
      <c r="BQ156" s="118">
        <f t="shared" si="61"/>
        <v>5049</v>
      </c>
      <c r="BR156" s="5" t="s">
        <v>3151</v>
      </c>
    </row>
    <row r="157" spans="1:70" ht="15" hidden="1" customHeight="1" outlineLevel="1">
      <c r="A157" s="4" t="s">
        <v>644</v>
      </c>
      <c r="B157" s="3" t="s">
        <v>760</v>
      </c>
      <c r="C157" s="1">
        <f t="shared" si="52"/>
        <v>44199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6</v>
      </c>
      <c r="G157" s="129">
        <f t="shared" si="62"/>
        <v>15024</v>
      </c>
      <c r="H157" s="134">
        <f t="shared" si="63"/>
        <v>0.33991719269666737</v>
      </c>
      <c r="I157" s="2"/>
      <c r="J157" s="2">
        <f t="shared" si="53"/>
        <v>0.31776737030249552</v>
      </c>
      <c r="K157" s="2">
        <f t="shared" si="54"/>
        <v>0.65768456299916289</v>
      </c>
      <c r="L157" s="2">
        <f t="shared" si="55"/>
        <v>1.9909952713862305E-3</v>
      </c>
      <c r="M157" s="2">
        <f t="shared" si="56"/>
        <v>2.255707142695541E-2</v>
      </c>
      <c r="N157" s="63">
        <v>14045</v>
      </c>
      <c r="O157" s="63">
        <v>29069</v>
      </c>
      <c r="P157" s="63">
        <v>88</v>
      </c>
      <c r="Q157" s="63">
        <v>396</v>
      </c>
      <c r="R157" s="63">
        <v>102</v>
      </c>
      <c r="S157" s="63">
        <v>137</v>
      </c>
      <c r="T157" s="63">
        <v>27</v>
      </c>
      <c r="U157" s="63">
        <v>88</v>
      </c>
      <c r="V157" s="63">
        <v>28</v>
      </c>
      <c r="W157" s="63">
        <v>0</v>
      </c>
      <c r="X157" s="63">
        <v>0</v>
      </c>
      <c r="Y157" s="63">
        <v>31</v>
      </c>
      <c r="Z157" s="63">
        <v>51</v>
      </c>
      <c r="AA157" s="63">
        <v>64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>
        <v>73</v>
      </c>
      <c r="BA157" s="5">
        <f>IF(Q157&gt;0,RANK(Q157,(N157:P157,Q157:AE157)),0)</f>
        <v>3</v>
      </c>
      <c r="BB157" s="5">
        <f>IF(R157&gt;0,RANK(R157,(N157:P157,Q157:AE157)),0)</f>
        <v>5</v>
      </c>
      <c r="BC157" s="5">
        <f>IF(T157&gt;0,RANK(T157,(N157:P157,Q157:AE157)),0)</f>
        <v>12</v>
      </c>
      <c r="BD157" s="5">
        <f>IF(S157&gt;0,RANK(S157,(N157:P157,Q157:AE157)),0)</f>
        <v>4</v>
      </c>
      <c r="BE157" s="2">
        <f t="shared" si="57"/>
        <v>8.9594787212380362E-3</v>
      </c>
      <c r="BF157" s="2">
        <f t="shared" si="58"/>
        <v>2.3077445191067671E-3</v>
      </c>
      <c r="BG157" s="2">
        <f t="shared" si="59"/>
        <v>6.1087354917532073E-4</v>
      </c>
      <c r="BH157" s="2">
        <f t="shared" si="60"/>
        <v>3.0996176384081088E-3</v>
      </c>
      <c r="BJ157" s="4" t="s">
        <v>644</v>
      </c>
      <c r="BK157" s="3" t="s">
        <v>760</v>
      </c>
      <c r="BL157">
        <v>4</v>
      </c>
      <c r="BN157" s="112">
        <v>5</v>
      </c>
      <c r="BO157" s="114">
        <v>51</v>
      </c>
      <c r="BP157" s="118">
        <f t="shared" si="24"/>
        <v>5051</v>
      </c>
      <c r="BQ157" s="118">
        <f t="shared" si="61"/>
        <v>5051</v>
      </c>
      <c r="BR157" s="5" t="s">
        <v>3151</v>
      </c>
    </row>
    <row r="158" spans="1:70" ht="15" hidden="1" customHeight="1" outlineLevel="1">
      <c r="A158" s="4" t="s">
        <v>1416</v>
      </c>
      <c r="B158" s="3" t="s">
        <v>760</v>
      </c>
      <c r="C158" s="1">
        <f t="shared" si="52"/>
        <v>8200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9</v>
      </c>
      <c r="G158" s="129">
        <f t="shared" si="62"/>
        <v>5526</v>
      </c>
      <c r="H158" s="134">
        <f t="shared" si="63"/>
        <v>0.67390243902439029</v>
      </c>
      <c r="I158" s="2"/>
      <c r="J158" s="2">
        <f t="shared" si="53"/>
        <v>0.15463414634146341</v>
      </c>
      <c r="K158" s="2">
        <f t="shared" si="54"/>
        <v>0.82853658536585362</v>
      </c>
      <c r="L158" s="2">
        <f t="shared" si="55"/>
        <v>8.5365853658536585E-4</v>
      </c>
      <c r="M158" s="2">
        <f t="shared" si="56"/>
        <v>1.5975609756097575E-2</v>
      </c>
      <c r="N158" s="63">
        <v>1268</v>
      </c>
      <c r="O158" s="63">
        <v>6794</v>
      </c>
      <c r="P158" s="63">
        <v>7</v>
      </c>
      <c r="Q158" s="63">
        <v>56</v>
      </c>
      <c r="R158" s="63">
        <v>8</v>
      </c>
      <c r="S158" s="63">
        <v>6</v>
      </c>
      <c r="T158" s="63">
        <v>10</v>
      </c>
      <c r="U158" s="63">
        <v>9</v>
      </c>
      <c r="V158" s="63">
        <v>3</v>
      </c>
      <c r="W158" s="63">
        <v>0</v>
      </c>
      <c r="X158" s="63">
        <v>0</v>
      </c>
      <c r="Y158" s="63">
        <v>13</v>
      </c>
      <c r="Z158" s="63">
        <v>6</v>
      </c>
      <c r="AA158" s="63">
        <v>11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>
        <v>9</v>
      </c>
      <c r="BA158" s="5">
        <f>IF(Q158&gt;0,RANK(Q158,(N158:P158,Q158:AE158)),0)</f>
        <v>3</v>
      </c>
      <c r="BB158" s="5">
        <f>IF(R158&gt;0,RANK(R158,(N158:P158,Q158:AE158)),0)</f>
        <v>8</v>
      </c>
      <c r="BC158" s="5">
        <f>IF(T158&gt;0,RANK(T158,(N158:P158,Q158:AE158)),0)</f>
        <v>6</v>
      </c>
      <c r="BD158" s="5">
        <f>IF(S158&gt;0,RANK(S158,(N158:P158,Q158:AE158)),0)</f>
        <v>10</v>
      </c>
      <c r="BE158" s="2">
        <f t="shared" si="57"/>
        <v>6.8292682926829268E-3</v>
      </c>
      <c r="BF158" s="2">
        <f t="shared" si="58"/>
        <v>9.7560975609756097E-4</v>
      </c>
      <c r="BG158" s="2">
        <f t="shared" si="59"/>
        <v>1.2195121951219512E-3</v>
      </c>
      <c r="BH158" s="2">
        <f t="shared" si="60"/>
        <v>7.3170731707317073E-4</v>
      </c>
      <c r="BJ158" s="4" t="s">
        <v>1416</v>
      </c>
      <c r="BK158" s="3" t="s">
        <v>760</v>
      </c>
      <c r="BL158">
        <v>4</v>
      </c>
      <c r="BN158" s="112">
        <v>5</v>
      </c>
      <c r="BO158" s="114">
        <v>53</v>
      </c>
      <c r="BP158" s="118">
        <f t="shared" si="24"/>
        <v>5053</v>
      </c>
      <c r="BQ158" s="118">
        <f t="shared" si="61"/>
        <v>5053</v>
      </c>
      <c r="BR158" s="5" t="s">
        <v>3151</v>
      </c>
    </row>
    <row r="159" spans="1:70" ht="15" hidden="1" customHeight="1" outlineLevel="1">
      <c r="A159" s="4" t="s">
        <v>2187</v>
      </c>
      <c r="B159" s="3" t="s">
        <v>760</v>
      </c>
      <c r="C159" s="1">
        <f t="shared" si="52"/>
        <v>16100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7</v>
      </c>
      <c r="G159" s="129">
        <f t="shared" si="62"/>
        <v>9612</v>
      </c>
      <c r="H159" s="134">
        <f t="shared" si="63"/>
        <v>0.59701863354037266</v>
      </c>
      <c r="I159" s="2"/>
      <c r="J159" s="2">
        <f t="shared" si="53"/>
        <v>0.18993788819875776</v>
      </c>
      <c r="K159" s="2">
        <f t="shared" si="54"/>
        <v>0.78695652173913044</v>
      </c>
      <c r="L159" s="2">
        <f t="shared" si="55"/>
        <v>1.0559006211180125E-3</v>
      </c>
      <c r="M159" s="2">
        <f t="shared" si="56"/>
        <v>2.2049689440993756E-2</v>
      </c>
      <c r="N159" s="63">
        <v>3058</v>
      </c>
      <c r="O159" s="63">
        <v>12670</v>
      </c>
      <c r="P159" s="63">
        <v>17</v>
      </c>
      <c r="Q159" s="63">
        <v>188</v>
      </c>
      <c r="R159" s="63">
        <v>33</v>
      </c>
      <c r="S159" s="63">
        <v>9</v>
      </c>
      <c r="T159" s="63">
        <v>8</v>
      </c>
      <c r="U159" s="63">
        <v>43</v>
      </c>
      <c r="V159" s="63">
        <v>6</v>
      </c>
      <c r="W159" s="63">
        <v>0</v>
      </c>
      <c r="X159" s="63">
        <v>0</v>
      </c>
      <c r="Y159" s="63">
        <v>7</v>
      </c>
      <c r="Z159" s="63">
        <v>9</v>
      </c>
      <c r="AA159" s="63">
        <v>36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0</v>
      </c>
      <c r="AV159" s="63">
        <v>0</v>
      </c>
      <c r="AW159" s="63">
        <v>0</v>
      </c>
      <c r="AX159" s="63">
        <v>0</v>
      </c>
      <c r="AY159" s="63">
        <v>16</v>
      </c>
      <c r="BA159" s="5">
        <f>IF(Q159&gt;0,RANK(Q159,(N159:P159,Q159:AE159)),0)</f>
        <v>3</v>
      </c>
      <c r="BB159" s="5">
        <f>IF(R159&gt;0,RANK(R159,(N159:P159,Q159:AE159)),0)</f>
        <v>6</v>
      </c>
      <c r="BC159" s="5">
        <f>IF(T159&gt;0,RANK(T159,(N159:P159,Q159:AE159)),0)</f>
        <v>10</v>
      </c>
      <c r="BD159" s="5">
        <f>IF(S159&gt;0,RANK(S159,(N159:P159,Q159:AE159)),0)</f>
        <v>8</v>
      </c>
      <c r="BE159" s="2">
        <f t="shared" si="57"/>
        <v>1.1677018633540372E-2</v>
      </c>
      <c r="BF159" s="2">
        <f t="shared" si="58"/>
        <v>2.0496894409937887E-3</v>
      </c>
      <c r="BG159" s="2">
        <f t="shared" si="59"/>
        <v>4.9689440993788822E-4</v>
      </c>
      <c r="BH159" s="2">
        <f t="shared" si="60"/>
        <v>5.5900621118012419E-4</v>
      </c>
      <c r="BJ159" s="4" t="s">
        <v>2187</v>
      </c>
      <c r="BK159" s="3" t="s">
        <v>760</v>
      </c>
      <c r="BL159">
        <v>1</v>
      </c>
      <c r="BN159" s="112">
        <v>5</v>
      </c>
      <c r="BO159" s="114">
        <v>55</v>
      </c>
      <c r="BP159" s="118">
        <f t="shared" si="24"/>
        <v>5055</v>
      </c>
      <c r="BQ159" s="118">
        <f t="shared" si="61"/>
        <v>5055</v>
      </c>
      <c r="BR159" s="5" t="s">
        <v>3151</v>
      </c>
    </row>
    <row r="160" spans="1:70" ht="15" hidden="1" customHeight="1" outlineLevel="1">
      <c r="A160" s="4" t="s">
        <v>2967</v>
      </c>
      <c r="B160" s="3" t="s">
        <v>760</v>
      </c>
      <c r="C160" s="1">
        <f t="shared" si="52"/>
        <v>6848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5</v>
      </c>
      <c r="G160" s="129">
        <f t="shared" si="62"/>
        <v>2332</v>
      </c>
      <c r="H160" s="134">
        <f t="shared" si="63"/>
        <v>0.3405373831775701</v>
      </c>
      <c r="I160" s="2"/>
      <c r="J160" s="2">
        <f t="shared" si="53"/>
        <v>0.31220794392523366</v>
      </c>
      <c r="K160" s="2">
        <f t="shared" si="54"/>
        <v>0.65274532710280375</v>
      </c>
      <c r="L160" s="2">
        <f t="shared" si="55"/>
        <v>4.0887850467289715E-3</v>
      </c>
      <c r="M160" s="2">
        <f t="shared" si="56"/>
        <v>3.0957943925233621E-2</v>
      </c>
      <c r="N160" s="63">
        <v>2138</v>
      </c>
      <c r="O160" s="63">
        <v>4470</v>
      </c>
      <c r="P160" s="63">
        <v>28</v>
      </c>
      <c r="Q160" s="63">
        <v>31</v>
      </c>
      <c r="R160" s="63">
        <v>24</v>
      </c>
      <c r="S160" s="63">
        <v>6</v>
      </c>
      <c r="T160" s="63">
        <v>18</v>
      </c>
      <c r="U160" s="63">
        <v>58</v>
      </c>
      <c r="V160" s="63">
        <v>4</v>
      </c>
      <c r="W160" s="63">
        <v>0</v>
      </c>
      <c r="X160" s="63">
        <v>0</v>
      </c>
      <c r="Y160" s="63">
        <v>22</v>
      </c>
      <c r="Z160" s="63">
        <v>5</v>
      </c>
      <c r="AA160" s="63">
        <v>19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>
        <v>25</v>
      </c>
      <c r="BA160" s="5">
        <f>IF(Q160&gt;0,RANK(Q160,(N160:P160,Q160:AE160)),0)</f>
        <v>4</v>
      </c>
      <c r="BB160" s="5">
        <f>IF(R160&gt;0,RANK(R160,(N160:P160,Q160:AE160)),0)</f>
        <v>6</v>
      </c>
      <c r="BC160" s="5">
        <f>IF(T160&gt;0,RANK(T160,(N160:P160,Q160:AE160)),0)</f>
        <v>9</v>
      </c>
      <c r="BD160" s="5">
        <f>IF(S160&gt;0,RANK(S160,(N160:P160,Q160:AE160)),0)</f>
        <v>10</v>
      </c>
      <c r="BE160" s="2">
        <f t="shared" si="57"/>
        <v>4.5268691588785043E-3</v>
      </c>
      <c r="BF160" s="2">
        <f t="shared" si="58"/>
        <v>3.5046728971962616E-3</v>
      </c>
      <c r="BG160" s="2">
        <f t="shared" si="59"/>
        <v>2.6285046728971961E-3</v>
      </c>
      <c r="BH160" s="2">
        <f t="shared" si="60"/>
        <v>8.7616822429906541E-4</v>
      </c>
      <c r="BJ160" s="4" t="s">
        <v>2967</v>
      </c>
      <c r="BK160" s="3" t="s">
        <v>760</v>
      </c>
      <c r="BL160">
        <v>4</v>
      </c>
      <c r="BN160" s="112">
        <v>5</v>
      </c>
      <c r="BO160" s="114">
        <v>57</v>
      </c>
      <c r="BP160" s="118">
        <f t="shared" si="24"/>
        <v>5057</v>
      </c>
      <c r="BQ160" s="118">
        <f t="shared" si="61"/>
        <v>5057</v>
      </c>
      <c r="BR160" s="5" t="s">
        <v>3151</v>
      </c>
    </row>
    <row r="161" spans="1:70" ht="15" hidden="1" customHeight="1" outlineLevel="1">
      <c r="A161" s="4" t="s">
        <v>1482</v>
      </c>
      <c r="B161" s="3" t="s">
        <v>760</v>
      </c>
      <c r="C161" s="1">
        <f t="shared" si="52"/>
        <v>12557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5</v>
      </c>
      <c r="G161" s="129">
        <f t="shared" si="62"/>
        <v>6120</v>
      </c>
      <c r="H161" s="134">
        <f t="shared" si="63"/>
        <v>0.48737755833399699</v>
      </c>
      <c r="I161" s="2"/>
      <c r="J161" s="2">
        <f t="shared" si="53"/>
        <v>0.2454407899976109</v>
      </c>
      <c r="K161" s="2">
        <f t="shared" si="54"/>
        <v>0.73281834833160786</v>
      </c>
      <c r="L161" s="2">
        <f t="shared" si="55"/>
        <v>2.9465636696663217E-3</v>
      </c>
      <c r="M161" s="2">
        <f t="shared" si="56"/>
        <v>1.8794298001114942E-2</v>
      </c>
      <c r="N161" s="63">
        <v>3082</v>
      </c>
      <c r="O161" s="63">
        <v>9202</v>
      </c>
      <c r="P161" s="63">
        <v>37</v>
      </c>
      <c r="Q161" s="63">
        <v>93</v>
      </c>
      <c r="R161" s="63">
        <v>16</v>
      </c>
      <c r="S161" s="63">
        <v>15</v>
      </c>
      <c r="T161" s="63">
        <v>6</v>
      </c>
      <c r="U161" s="63">
        <v>38</v>
      </c>
      <c r="V161" s="63">
        <v>6</v>
      </c>
      <c r="W161" s="63">
        <v>0</v>
      </c>
      <c r="X161" s="63">
        <v>0</v>
      </c>
      <c r="Y161" s="63">
        <v>8</v>
      </c>
      <c r="Z161" s="63">
        <v>11</v>
      </c>
      <c r="AA161" s="63">
        <v>26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0</v>
      </c>
      <c r="AO161" s="63">
        <v>0</v>
      </c>
      <c r="AP161" s="63">
        <v>0</v>
      </c>
      <c r="AQ161" s="63">
        <v>0</v>
      </c>
      <c r="AR161" s="63">
        <v>0</v>
      </c>
      <c r="AS161" s="63">
        <v>0</v>
      </c>
      <c r="AT161" s="63">
        <v>0</v>
      </c>
      <c r="AU161" s="63">
        <v>0</v>
      </c>
      <c r="AV161" s="63">
        <v>0</v>
      </c>
      <c r="AW161" s="63">
        <v>0</v>
      </c>
      <c r="AX161" s="63">
        <v>0</v>
      </c>
      <c r="AY161" s="63">
        <v>17</v>
      </c>
      <c r="BA161" s="5">
        <f>IF(Q161&gt;0,RANK(Q161,(N161:P161,Q161:AE161)),0)</f>
        <v>3</v>
      </c>
      <c r="BB161" s="5">
        <f>IF(R161&gt;0,RANK(R161,(N161:P161,Q161:AE161)),0)</f>
        <v>7</v>
      </c>
      <c r="BC161" s="5">
        <f>IF(T161&gt;0,RANK(T161,(N161:P161,Q161:AE161)),0)</f>
        <v>11</v>
      </c>
      <c r="BD161" s="5">
        <f>IF(S161&gt;0,RANK(S161,(N161:P161,Q161:AE161)),0)</f>
        <v>8</v>
      </c>
      <c r="BE161" s="2">
        <f t="shared" si="57"/>
        <v>7.4062276021342674E-3</v>
      </c>
      <c r="BF161" s="2">
        <f t="shared" si="58"/>
        <v>1.2741896949908418E-3</v>
      </c>
      <c r="BG161" s="2">
        <f t="shared" si="59"/>
        <v>4.7782113562156565E-4</v>
      </c>
      <c r="BH161" s="2">
        <f t="shared" si="60"/>
        <v>1.1945528390539142E-3</v>
      </c>
      <c r="BJ161" s="4" t="s">
        <v>1482</v>
      </c>
      <c r="BK161" s="3" t="s">
        <v>760</v>
      </c>
      <c r="BL161">
        <v>4</v>
      </c>
      <c r="BN161" s="112">
        <v>5</v>
      </c>
      <c r="BO161" s="114">
        <v>59</v>
      </c>
      <c r="BP161" s="118">
        <f t="shared" si="24"/>
        <v>5059</v>
      </c>
      <c r="BQ161" s="118">
        <f t="shared" si="61"/>
        <v>5059</v>
      </c>
      <c r="BR161" s="5" t="s">
        <v>3151</v>
      </c>
    </row>
    <row r="162" spans="1:70" ht="15" hidden="1" customHeight="1" outlineLevel="1">
      <c r="A162" s="4" t="s">
        <v>1048</v>
      </c>
      <c r="B162" s="3" t="s">
        <v>760</v>
      </c>
      <c r="C162" s="1">
        <f t="shared" si="52"/>
        <v>4834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9</v>
      </c>
      <c r="G162" s="129">
        <f t="shared" si="62"/>
        <v>2027</v>
      </c>
      <c r="H162" s="134">
        <f t="shared" si="63"/>
        <v>0.41932147290028959</v>
      </c>
      <c r="I162" s="2"/>
      <c r="J162" s="2">
        <f t="shared" si="53"/>
        <v>0.27720314439387672</v>
      </c>
      <c r="K162" s="2">
        <f t="shared" si="54"/>
        <v>0.69652461729416637</v>
      </c>
      <c r="L162" s="2">
        <f t="shared" si="55"/>
        <v>2.0686801820438559E-3</v>
      </c>
      <c r="M162" s="2">
        <f t="shared" si="56"/>
        <v>2.4203558129913053E-2</v>
      </c>
      <c r="N162" s="63">
        <v>1340</v>
      </c>
      <c r="O162" s="63">
        <v>3367</v>
      </c>
      <c r="P162" s="63">
        <v>10</v>
      </c>
      <c r="Q162" s="63">
        <v>27</v>
      </c>
      <c r="R162" s="63">
        <v>11</v>
      </c>
      <c r="S162" s="63">
        <v>13</v>
      </c>
      <c r="T162" s="63">
        <v>2</v>
      </c>
      <c r="U162" s="63">
        <v>17</v>
      </c>
      <c r="V162" s="63">
        <v>14</v>
      </c>
      <c r="W162" s="63">
        <v>0</v>
      </c>
      <c r="X162" s="63">
        <v>0</v>
      </c>
      <c r="Y162" s="63">
        <v>1</v>
      </c>
      <c r="Z162" s="63">
        <v>4</v>
      </c>
      <c r="AA162" s="63">
        <v>20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63">
        <v>0</v>
      </c>
      <c r="AP162" s="63">
        <v>0</v>
      </c>
      <c r="AQ162" s="63">
        <v>0</v>
      </c>
      <c r="AR162" s="63">
        <v>0</v>
      </c>
      <c r="AS162" s="63">
        <v>0</v>
      </c>
      <c r="AT162" s="63">
        <v>0</v>
      </c>
      <c r="AU162" s="63">
        <v>0</v>
      </c>
      <c r="AV162" s="63">
        <v>0</v>
      </c>
      <c r="AW162" s="63">
        <v>0</v>
      </c>
      <c r="AX162" s="63">
        <v>0</v>
      </c>
      <c r="AY162" s="63">
        <v>8</v>
      </c>
      <c r="BA162" s="5">
        <f>IF(Q162&gt;0,RANK(Q162,(N162:P162,Q162:AE162)),0)</f>
        <v>3</v>
      </c>
      <c r="BB162" s="5">
        <f>IF(R162&gt;0,RANK(R162,(N162:P162,Q162:AE162)),0)</f>
        <v>8</v>
      </c>
      <c r="BC162" s="5">
        <f>IF(T162&gt;0,RANK(T162,(N162:P162,Q162:AE162)),0)</f>
        <v>11</v>
      </c>
      <c r="BD162" s="5">
        <f>IF(S162&gt;0,RANK(S162,(N162:P162,Q162:AE162)),0)</f>
        <v>7</v>
      </c>
      <c r="BE162" s="2">
        <f t="shared" si="57"/>
        <v>5.5854364915184111E-3</v>
      </c>
      <c r="BF162" s="2">
        <f t="shared" si="58"/>
        <v>2.2755482002482417E-3</v>
      </c>
      <c r="BG162" s="2">
        <f t="shared" si="59"/>
        <v>4.1373603640877118E-4</v>
      </c>
      <c r="BH162" s="2">
        <f t="shared" si="60"/>
        <v>2.6892842366570127E-3</v>
      </c>
      <c r="BJ162" s="4" t="s">
        <v>1048</v>
      </c>
      <c r="BK162" s="3" t="s">
        <v>760</v>
      </c>
      <c r="BL162">
        <v>4</v>
      </c>
      <c r="BN162" s="112">
        <v>5</v>
      </c>
      <c r="BO162" s="114">
        <v>61</v>
      </c>
      <c r="BP162" s="118">
        <f t="shared" si="24"/>
        <v>5061</v>
      </c>
      <c r="BQ162" s="118">
        <f t="shared" si="61"/>
        <v>5061</v>
      </c>
      <c r="BR162" s="5" t="s">
        <v>3151</v>
      </c>
    </row>
    <row r="163" spans="1:70" ht="15" hidden="1" customHeight="1" outlineLevel="1">
      <c r="A163" s="4" t="s">
        <v>947</v>
      </c>
      <c r="B163" s="3" t="s">
        <v>760</v>
      </c>
      <c r="C163" s="1">
        <f t="shared" si="52"/>
        <v>14512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6</v>
      </c>
      <c r="G163" s="129">
        <f t="shared" si="62"/>
        <v>8444</v>
      </c>
      <c r="H163" s="134">
        <f t="shared" si="63"/>
        <v>0.58186328555678057</v>
      </c>
      <c r="I163" s="2"/>
      <c r="J163" s="2">
        <f t="shared" si="53"/>
        <v>0.19335722160970231</v>
      </c>
      <c r="K163" s="2">
        <f t="shared" si="54"/>
        <v>0.77522050716648294</v>
      </c>
      <c r="L163" s="2">
        <f t="shared" si="55"/>
        <v>3.1008820286659317E-3</v>
      </c>
      <c r="M163" s="2">
        <f t="shared" si="56"/>
        <v>2.8321389195148761E-2</v>
      </c>
      <c r="N163" s="63">
        <v>2806</v>
      </c>
      <c r="O163" s="63">
        <v>11250</v>
      </c>
      <c r="P163" s="63">
        <v>45</v>
      </c>
      <c r="Q163" s="63">
        <v>147</v>
      </c>
      <c r="R163" s="63">
        <v>23</v>
      </c>
      <c r="S163" s="63">
        <v>29</v>
      </c>
      <c r="T163" s="63">
        <v>6</v>
      </c>
      <c r="U163" s="63">
        <v>58</v>
      </c>
      <c r="V163" s="63">
        <v>9</v>
      </c>
      <c r="W163" s="63">
        <v>0</v>
      </c>
      <c r="X163" s="63">
        <v>0</v>
      </c>
      <c r="Y163" s="63">
        <v>7</v>
      </c>
      <c r="Z163" s="63">
        <v>16</v>
      </c>
      <c r="AA163" s="63">
        <v>99</v>
      </c>
      <c r="AB163" s="63">
        <v>0</v>
      </c>
      <c r="AC163" s="63">
        <v>0</v>
      </c>
      <c r="AD163" s="63">
        <v>0</v>
      </c>
      <c r="AE163" s="63">
        <v>0</v>
      </c>
      <c r="AF163" s="63">
        <v>0</v>
      </c>
      <c r="AG163" s="63">
        <v>0</v>
      </c>
      <c r="AH163" s="63">
        <v>0</v>
      </c>
      <c r="AI163" s="63">
        <v>0</v>
      </c>
      <c r="AJ163" s="63">
        <v>0</v>
      </c>
      <c r="AK163" s="63">
        <v>0</v>
      </c>
      <c r="AL163" s="63">
        <v>0</v>
      </c>
      <c r="AM163" s="63">
        <v>0</v>
      </c>
      <c r="AN163" s="63">
        <v>0</v>
      </c>
      <c r="AO163" s="63">
        <v>0</v>
      </c>
      <c r="AP163" s="63">
        <v>0</v>
      </c>
      <c r="AQ163" s="63">
        <v>0</v>
      </c>
      <c r="AR163" s="63">
        <v>0</v>
      </c>
      <c r="AS163" s="63">
        <v>0</v>
      </c>
      <c r="AT163" s="63">
        <v>0</v>
      </c>
      <c r="AU163" s="63">
        <v>0</v>
      </c>
      <c r="AV163" s="63">
        <v>0</v>
      </c>
      <c r="AW163" s="63">
        <v>0</v>
      </c>
      <c r="AX163" s="63">
        <v>0</v>
      </c>
      <c r="AY163" s="63">
        <v>17</v>
      </c>
      <c r="BA163" s="5">
        <f>IF(Q163&gt;0,RANK(Q163,(N163:P163,Q163:AE163)),0)</f>
        <v>3</v>
      </c>
      <c r="BB163" s="5">
        <f>IF(R163&gt;0,RANK(R163,(N163:P163,Q163:AE163)),0)</f>
        <v>8</v>
      </c>
      <c r="BC163" s="5">
        <f>IF(T163&gt;0,RANK(T163,(N163:P163,Q163:AE163)),0)</f>
        <v>12</v>
      </c>
      <c r="BD163" s="5">
        <f>IF(S163&gt;0,RANK(S163,(N163:P163,Q163:AE163)),0)</f>
        <v>7</v>
      </c>
      <c r="BE163" s="2">
        <f t="shared" si="57"/>
        <v>1.012954796030871E-2</v>
      </c>
      <c r="BF163" s="2">
        <f t="shared" si="58"/>
        <v>1.5848952590959205E-3</v>
      </c>
      <c r="BG163" s="2">
        <f t="shared" si="59"/>
        <v>4.1345093715545756E-4</v>
      </c>
      <c r="BH163" s="2">
        <f t="shared" si="60"/>
        <v>1.9983461962513782E-3</v>
      </c>
      <c r="BJ163" s="4" t="s">
        <v>947</v>
      </c>
      <c r="BK163" s="3" t="s">
        <v>760</v>
      </c>
      <c r="BL163">
        <v>1</v>
      </c>
      <c r="BN163" s="112">
        <v>5</v>
      </c>
      <c r="BO163" s="114">
        <v>63</v>
      </c>
      <c r="BP163" s="118">
        <f t="shared" si="24"/>
        <v>5063</v>
      </c>
      <c r="BQ163" s="118">
        <f t="shared" si="61"/>
        <v>5063</v>
      </c>
      <c r="BR163" s="5" t="s">
        <v>3151</v>
      </c>
    </row>
    <row r="164" spans="1:70" ht="15" hidden="1" customHeight="1" outlineLevel="1">
      <c r="A164" s="4" t="s">
        <v>1526</v>
      </c>
      <c r="B164" s="3" t="s">
        <v>760</v>
      </c>
      <c r="C164" s="1">
        <f t="shared" ref="C164:C195" si="64">SUM(N164:AY164)</f>
        <v>5810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9</v>
      </c>
      <c r="G164" s="129">
        <f t="shared" si="62"/>
        <v>3610</v>
      </c>
      <c r="H164" s="134">
        <f t="shared" si="63"/>
        <v>0.62134251290877796</v>
      </c>
      <c r="I164" s="2"/>
      <c r="J164" s="2">
        <f t="shared" ref="J164:J195" si="65">IF($C164=0,"-",N164/$C164)</f>
        <v>0.1757314974182444</v>
      </c>
      <c r="K164" s="2">
        <f t="shared" ref="K164:K195" si="66">IF($C164=0,"-",O164/$C164)</f>
        <v>0.79707401032702241</v>
      </c>
      <c r="L164" s="2">
        <f t="shared" ref="L164:L195" si="67">IF($C164=0,"-",P164/$C164)</f>
        <v>1.0327022375215145E-3</v>
      </c>
      <c r="M164" s="2">
        <f t="shared" ref="M164:M195" si="68">IF(C164=0,"-",(1-J164-K164-L164))</f>
        <v>2.6161790017211625E-2</v>
      </c>
      <c r="N164" s="63">
        <v>1021</v>
      </c>
      <c r="O164" s="63">
        <v>4631</v>
      </c>
      <c r="P164" s="63">
        <v>6</v>
      </c>
      <c r="Q164" s="63">
        <v>55</v>
      </c>
      <c r="R164" s="63">
        <v>4</v>
      </c>
      <c r="S164" s="63">
        <v>30</v>
      </c>
      <c r="T164" s="63">
        <v>2</v>
      </c>
      <c r="U164" s="63">
        <v>14</v>
      </c>
      <c r="V164" s="63">
        <v>2</v>
      </c>
      <c r="W164" s="63">
        <v>0</v>
      </c>
      <c r="X164" s="63">
        <v>0</v>
      </c>
      <c r="Y164" s="63">
        <v>13</v>
      </c>
      <c r="Z164" s="63">
        <v>12</v>
      </c>
      <c r="AA164" s="63">
        <v>12</v>
      </c>
      <c r="AB164" s="63">
        <v>0</v>
      </c>
      <c r="AC164" s="63">
        <v>0</v>
      </c>
      <c r="AD164" s="63">
        <v>0</v>
      </c>
      <c r="AE164" s="63">
        <v>0</v>
      </c>
      <c r="AF164" s="63">
        <v>0</v>
      </c>
      <c r="AG164" s="63">
        <v>0</v>
      </c>
      <c r="AH164" s="63">
        <v>0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0</v>
      </c>
      <c r="AO164" s="63">
        <v>0</v>
      </c>
      <c r="AP164" s="63">
        <v>0</v>
      </c>
      <c r="AQ164" s="63">
        <v>0</v>
      </c>
      <c r="AR164" s="63">
        <v>0</v>
      </c>
      <c r="AS164" s="63">
        <v>0</v>
      </c>
      <c r="AT164" s="63">
        <v>0</v>
      </c>
      <c r="AU164" s="63">
        <v>0</v>
      </c>
      <c r="AV164" s="63">
        <v>0</v>
      </c>
      <c r="AW164" s="63">
        <v>0</v>
      </c>
      <c r="AX164" s="63">
        <v>0</v>
      </c>
      <c r="AY164" s="63">
        <v>8</v>
      </c>
      <c r="BA164" s="5">
        <f>IF(Q164&gt;0,RANK(Q164,(N164:P164,Q164:AE164)),0)</f>
        <v>3</v>
      </c>
      <c r="BB164" s="5">
        <f>IF(R164&gt;0,RANK(R164,(N164:P164,Q164:AE164)),0)</f>
        <v>10</v>
      </c>
      <c r="BC164" s="5">
        <f>IF(T164&gt;0,RANK(T164,(N164:P164,Q164:AE164)),0)</f>
        <v>11</v>
      </c>
      <c r="BD164" s="5">
        <f>IF(S164&gt;0,RANK(S164,(N164:P164,Q164:AE164)),0)</f>
        <v>4</v>
      </c>
      <c r="BE164" s="2">
        <f t="shared" ref="BE164:BE195" si="69">IF($C164=0,"-",Q164/$C164)</f>
        <v>9.4664371772805508E-3</v>
      </c>
      <c r="BF164" s="2">
        <f t="shared" ref="BF164:BF195" si="70">IF($C164=0,"-",R164/$C164)</f>
        <v>6.8846815834767647E-4</v>
      </c>
      <c r="BG164" s="2">
        <f t="shared" ref="BG164:BG195" si="71">IF($C164=0,"-",T164/$C164)</f>
        <v>3.4423407917383823E-4</v>
      </c>
      <c r="BH164" s="2">
        <f t="shared" ref="BH164:BH195" si="72">IF($C164=0,"-",S164/$C164)</f>
        <v>5.1635111876075735E-3</v>
      </c>
      <c r="BJ164" s="4" t="s">
        <v>1526</v>
      </c>
      <c r="BK164" s="3" t="s">
        <v>760</v>
      </c>
      <c r="BL164">
        <v>1</v>
      </c>
      <c r="BN164" s="112">
        <v>5</v>
      </c>
      <c r="BO164" s="114">
        <v>65</v>
      </c>
      <c r="BP164" s="118">
        <f t="shared" si="24"/>
        <v>5065</v>
      </c>
      <c r="BQ164" s="118">
        <f t="shared" si="61"/>
        <v>5065</v>
      </c>
      <c r="BR164" s="5" t="s">
        <v>3151</v>
      </c>
    </row>
    <row r="165" spans="1:70" ht="15" hidden="1" customHeight="1" outlineLevel="1">
      <c r="A165" s="4" t="s">
        <v>2919</v>
      </c>
      <c r="B165" s="3" t="s">
        <v>760</v>
      </c>
      <c r="C165" s="1">
        <f t="shared" si="64"/>
        <v>5091</v>
      </c>
      <c r="D165" s="5">
        <f>IF(N165&gt;0, RANK(N165,(N165:P165,Q165:AE165)),0)</f>
        <v>2</v>
      </c>
      <c r="E165" s="5">
        <f>IF(O165&gt;0,RANK(O165,(N165:P165,Q165:AE165)),0)</f>
        <v>1</v>
      </c>
      <c r="F165" s="5">
        <f>IF(P165&gt;0,RANK(P165,(N165:P165,Q165:AE165)),0)</f>
        <v>12</v>
      </c>
      <c r="G165" s="129">
        <f t="shared" si="62"/>
        <v>2228</v>
      </c>
      <c r="H165" s="134">
        <f t="shared" si="63"/>
        <v>0.43763504223138872</v>
      </c>
      <c r="I165" s="2"/>
      <c r="J165" s="2">
        <f t="shared" si="65"/>
        <v>0.26812021213906895</v>
      </c>
      <c r="K165" s="2">
        <f t="shared" si="66"/>
        <v>0.70575525437045772</v>
      </c>
      <c r="L165" s="2">
        <f t="shared" si="67"/>
        <v>3.928501276762915E-4</v>
      </c>
      <c r="M165" s="2">
        <f t="shared" si="68"/>
        <v>2.57316833627971E-2</v>
      </c>
      <c r="N165" s="63">
        <v>1365</v>
      </c>
      <c r="O165" s="63">
        <v>3593</v>
      </c>
      <c r="P165" s="63">
        <v>2</v>
      </c>
      <c r="Q165" s="63">
        <v>37</v>
      </c>
      <c r="R165" s="63">
        <v>5</v>
      </c>
      <c r="S165" s="63">
        <v>19</v>
      </c>
      <c r="T165" s="63">
        <v>8</v>
      </c>
      <c r="U165" s="63">
        <v>25</v>
      </c>
      <c r="V165" s="63">
        <v>5</v>
      </c>
      <c r="W165" s="63">
        <v>0</v>
      </c>
      <c r="X165" s="63">
        <v>0</v>
      </c>
      <c r="Y165" s="63">
        <v>11</v>
      </c>
      <c r="Z165" s="63">
        <v>8</v>
      </c>
      <c r="AA165" s="63">
        <v>10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63">
        <v>0</v>
      </c>
      <c r="AP165" s="63">
        <v>0</v>
      </c>
      <c r="AQ165" s="63">
        <v>0</v>
      </c>
      <c r="AR165" s="63">
        <v>0</v>
      </c>
      <c r="AS165" s="63">
        <v>0</v>
      </c>
      <c r="AT165" s="63">
        <v>0</v>
      </c>
      <c r="AU165" s="63">
        <v>0</v>
      </c>
      <c r="AV165" s="63">
        <v>0</v>
      </c>
      <c r="AW165" s="63">
        <v>0</v>
      </c>
      <c r="AX165" s="63">
        <v>0</v>
      </c>
      <c r="AY165" s="63">
        <v>3</v>
      </c>
      <c r="BA165" s="5">
        <f>IF(Q165&gt;0,RANK(Q165,(N165:P165,Q165:AE165)),0)</f>
        <v>3</v>
      </c>
      <c r="BB165" s="5">
        <f>IF(R165&gt;0,RANK(R165,(N165:P165,Q165:AE165)),0)</f>
        <v>10</v>
      </c>
      <c r="BC165" s="5">
        <f>IF(T165&gt;0,RANK(T165,(N165:P165,Q165:AE165)),0)</f>
        <v>8</v>
      </c>
      <c r="BD165" s="5">
        <f>IF(S165&gt;0,RANK(S165,(N165:P165,Q165:AE165)),0)</f>
        <v>5</v>
      </c>
      <c r="BE165" s="2">
        <f t="shared" si="69"/>
        <v>7.267727362011393E-3</v>
      </c>
      <c r="BF165" s="2">
        <f t="shared" si="70"/>
        <v>9.8212531919072868E-4</v>
      </c>
      <c r="BG165" s="2">
        <f t="shared" si="71"/>
        <v>1.571400510705166E-3</v>
      </c>
      <c r="BH165" s="2">
        <f t="shared" si="72"/>
        <v>3.7320762129247694E-3</v>
      </c>
      <c r="BJ165" s="4" t="s">
        <v>2919</v>
      </c>
      <c r="BK165" s="3" t="s">
        <v>760</v>
      </c>
      <c r="BL165">
        <v>1</v>
      </c>
      <c r="BN165" s="112">
        <v>5</v>
      </c>
      <c r="BO165" s="114">
        <v>67</v>
      </c>
      <c r="BP165" s="118">
        <f t="shared" si="24"/>
        <v>5067</v>
      </c>
      <c r="BQ165" s="118">
        <f t="shared" si="61"/>
        <v>5067</v>
      </c>
      <c r="BR165" s="5" t="s">
        <v>3151</v>
      </c>
    </row>
    <row r="166" spans="1:70" ht="15" hidden="1" customHeight="1" outlineLevel="1">
      <c r="A166" s="4" t="s">
        <v>1091</v>
      </c>
      <c r="B166" s="3" t="s">
        <v>760</v>
      </c>
      <c r="C166" s="1">
        <f t="shared" si="64"/>
        <v>25158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>IF(P166&gt;0,RANK(P166,(N166:P166,Q166:AE166)),0)</f>
        <v>9</v>
      </c>
      <c r="G166" s="129">
        <f t="shared" si="62"/>
        <v>5460</v>
      </c>
      <c r="H166" s="134">
        <f t="shared" si="63"/>
        <v>0.21702838063439064</v>
      </c>
      <c r="I166" s="2"/>
      <c r="J166" s="2">
        <f t="shared" si="65"/>
        <v>0.59547658796406711</v>
      </c>
      <c r="K166" s="2">
        <f t="shared" si="66"/>
        <v>0.37844820732967643</v>
      </c>
      <c r="L166" s="2">
        <f t="shared" si="67"/>
        <v>1.0732172668733604E-3</v>
      </c>
      <c r="M166" s="2">
        <f t="shared" si="68"/>
        <v>2.5001987439383099E-2</v>
      </c>
      <c r="N166" s="63">
        <v>14981</v>
      </c>
      <c r="O166" s="63">
        <v>9521</v>
      </c>
      <c r="P166" s="63">
        <v>27</v>
      </c>
      <c r="Q166" s="63">
        <v>106</v>
      </c>
      <c r="R166" s="63">
        <v>26</v>
      </c>
      <c r="S166" s="63">
        <v>24</v>
      </c>
      <c r="T166" s="63">
        <v>77</v>
      </c>
      <c r="U166" s="63">
        <v>132</v>
      </c>
      <c r="V166" s="63">
        <v>73</v>
      </c>
      <c r="W166" s="63">
        <v>0</v>
      </c>
      <c r="X166" s="63">
        <v>0</v>
      </c>
      <c r="Y166" s="63">
        <v>23</v>
      </c>
      <c r="Z166" s="63">
        <v>59</v>
      </c>
      <c r="AA166" s="63">
        <v>60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63">
        <v>0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>
        <v>49</v>
      </c>
      <c r="BA166" s="5">
        <f>IF(Q166&gt;0,RANK(Q166,(N166:P166,Q166:AE166)),0)</f>
        <v>4</v>
      </c>
      <c r="BB166" s="5">
        <f>IF(R166&gt;0,RANK(R166,(N166:P166,Q166:AE166)),0)</f>
        <v>10</v>
      </c>
      <c r="BC166" s="5">
        <f>IF(T166&gt;0,RANK(T166,(N166:P166,Q166:AE166)),0)</f>
        <v>5</v>
      </c>
      <c r="BD166" s="5">
        <f>IF(S166&gt;0,RANK(S166,(N166:P166,Q166:AE166)),0)</f>
        <v>11</v>
      </c>
      <c r="BE166" s="2">
        <f t="shared" si="69"/>
        <v>4.2133714921694888E-3</v>
      </c>
      <c r="BF166" s="2">
        <f t="shared" si="70"/>
        <v>1.033468479211384E-3</v>
      </c>
      <c r="BG166" s="2">
        <f t="shared" si="71"/>
        <v>3.060656649972176E-3</v>
      </c>
      <c r="BH166" s="2">
        <f t="shared" si="72"/>
        <v>9.5397090388743143E-4</v>
      </c>
      <c r="BJ166" s="4" t="s">
        <v>1091</v>
      </c>
      <c r="BK166" s="3" t="s">
        <v>760</v>
      </c>
      <c r="BN166" s="112">
        <v>5</v>
      </c>
      <c r="BO166" s="114">
        <v>69</v>
      </c>
      <c r="BP166" s="118">
        <f t="shared" si="24"/>
        <v>5069</v>
      </c>
      <c r="BQ166" s="118">
        <f t="shared" si="61"/>
        <v>5069</v>
      </c>
      <c r="BR166" s="5" t="s">
        <v>3151</v>
      </c>
    </row>
    <row r="167" spans="1:70" ht="15" hidden="1" customHeight="1" outlineLevel="1">
      <c r="A167" s="4" t="s">
        <v>1360</v>
      </c>
      <c r="B167" s="3" t="s">
        <v>760</v>
      </c>
      <c r="C167" s="1">
        <f t="shared" si="64"/>
        <v>9498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7</v>
      </c>
      <c r="G167" s="129">
        <f t="shared" si="62"/>
        <v>4655</v>
      </c>
      <c r="H167" s="134">
        <f t="shared" si="63"/>
        <v>0.49010317961676142</v>
      </c>
      <c r="I167" s="2"/>
      <c r="J167" s="2">
        <f t="shared" si="65"/>
        <v>0.24036639292482628</v>
      </c>
      <c r="K167" s="2">
        <f t="shared" si="66"/>
        <v>0.73046957254158773</v>
      </c>
      <c r="L167" s="2">
        <f t="shared" si="67"/>
        <v>2.5268477574226151E-3</v>
      </c>
      <c r="M167" s="2">
        <f t="shared" si="68"/>
        <v>2.6637186776163342E-2</v>
      </c>
      <c r="N167" s="63">
        <v>2283</v>
      </c>
      <c r="O167" s="63">
        <v>6938</v>
      </c>
      <c r="P167" s="63">
        <v>24</v>
      </c>
      <c r="Q167" s="63">
        <v>97</v>
      </c>
      <c r="R167" s="63">
        <v>25</v>
      </c>
      <c r="S167" s="63">
        <v>20</v>
      </c>
      <c r="T167" s="63">
        <v>17</v>
      </c>
      <c r="U167" s="63">
        <v>30</v>
      </c>
      <c r="V167" s="63">
        <v>11</v>
      </c>
      <c r="W167" s="63">
        <v>0</v>
      </c>
      <c r="X167" s="63">
        <v>0</v>
      </c>
      <c r="Y167" s="63">
        <v>3</v>
      </c>
      <c r="Z167" s="63">
        <v>13</v>
      </c>
      <c r="AA167" s="63">
        <v>31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0</v>
      </c>
      <c r="AP167" s="63">
        <v>0</v>
      </c>
      <c r="AQ167" s="63">
        <v>0</v>
      </c>
      <c r="AR167" s="63">
        <v>0</v>
      </c>
      <c r="AS167" s="63">
        <v>0</v>
      </c>
      <c r="AT167" s="63">
        <v>0</v>
      </c>
      <c r="AU167" s="63">
        <v>0</v>
      </c>
      <c r="AV167" s="63">
        <v>0</v>
      </c>
      <c r="AW167" s="63">
        <v>0</v>
      </c>
      <c r="AX167" s="63">
        <v>0</v>
      </c>
      <c r="AY167" s="63">
        <v>6</v>
      </c>
      <c r="BA167" s="5">
        <f>IF(Q167&gt;0,RANK(Q167,(N167:P167,Q167:AE167)),0)</f>
        <v>3</v>
      </c>
      <c r="BB167" s="5">
        <f>IF(R167&gt;0,RANK(R167,(N167:P167,Q167:AE167)),0)</f>
        <v>6</v>
      </c>
      <c r="BC167" s="5">
        <f>IF(T167&gt;0,RANK(T167,(N167:P167,Q167:AE167)),0)</f>
        <v>9</v>
      </c>
      <c r="BD167" s="5">
        <f>IF(S167&gt;0,RANK(S167,(N167:P167,Q167:AE167)),0)</f>
        <v>8</v>
      </c>
      <c r="BE167" s="2">
        <f t="shared" si="69"/>
        <v>1.0212676352916403E-2</v>
      </c>
      <c r="BF167" s="2">
        <f t="shared" si="70"/>
        <v>2.6321330806485578E-3</v>
      </c>
      <c r="BG167" s="2">
        <f t="shared" si="71"/>
        <v>1.7898504948410192E-3</v>
      </c>
      <c r="BH167" s="2">
        <f t="shared" si="72"/>
        <v>2.1057064645188463E-3</v>
      </c>
      <c r="BJ167" s="4" t="s">
        <v>1360</v>
      </c>
      <c r="BK167" s="3" t="s">
        <v>760</v>
      </c>
      <c r="BL167">
        <v>4</v>
      </c>
      <c r="BN167" s="112">
        <v>5</v>
      </c>
      <c r="BO167" s="114">
        <v>71</v>
      </c>
      <c r="BP167" s="118">
        <f t="shared" si="24"/>
        <v>5071</v>
      </c>
      <c r="BQ167" s="118">
        <f t="shared" si="61"/>
        <v>5071</v>
      </c>
      <c r="BR167" s="5" t="s">
        <v>3151</v>
      </c>
    </row>
    <row r="168" spans="1:70" ht="15" hidden="1" customHeight="1" outlineLevel="1">
      <c r="A168" s="4" t="s">
        <v>496</v>
      </c>
      <c r="B168" s="3" t="s">
        <v>760</v>
      </c>
      <c r="C168" s="1">
        <f t="shared" si="64"/>
        <v>2679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7</v>
      </c>
      <c r="G168" s="129">
        <f t="shared" si="62"/>
        <v>918</v>
      </c>
      <c r="H168" s="134">
        <f t="shared" si="63"/>
        <v>0.34266517357222842</v>
      </c>
      <c r="I168" s="2"/>
      <c r="J168" s="2">
        <f t="shared" si="65"/>
        <v>0.31317655841731989</v>
      </c>
      <c r="K168" s="2">
        <f t="shared" si="66"/>
        <v>0.65584173198954832</v>
      </c>
      <c r="L168" s="2">
        <f t="shared" si="67"/>
        <v>2.6129152668906306E-3</v>
      </c>
      <c r="M168" s="2">
        <f t="shared" si="68"/>
        <v>2.8368794326241214E-2</v>
      </c>
      <c r="N168" s="63">
        <v>839</v>
      </c>
      <c r="O168" s="63">
        <v>1757</v>
      </c>
      <c r="P168" s="63">
        <v>7</v>
      </c>
      <c r="Q168" s="63">
        <v>9</v>
      </c>
      <c r="R168" s="63">
        <v>5</v>
      </c>
      <c r="S168" s="63">
        <v>6</v>
      </c>
      <c r="T168" s="63">
        <v>5</v>
      </c>
      <c r="U168" s="63">
        <v>22</v>
      </c>
      <c r="V168" s="63">
        <v>12</v>
      </c>
      <c r="W168" s="63">
        <v>0</v>
      </c>
      <c r="X168" s="63">
        <v>0</v>
      </c>
      <c r="Y168" s="63">
        <v>3</v>
      </c>
      <c r="Z168" s="63">
        <v>0</v>
      </c>
      <c r="AA168" s="63">
        <v>13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63">
        <v>0</v>
      </c>
      <c r="AP168" s="63">
        <v>0</v>
      </c>
      <c r="AQ168" s="63">
        <v>0</v>
      </c>
      <c r="AR168" s="63">
        <v>0</v>
      </c>
      <c r="AS168" s="63">
        <v>0</v>
      </c>
      <c r="AT168" s="63">
        <v>0</v>
      </c>
      <c r="AU168" s="63">
        <v>0</v>
      </c>
      <c r="AV168" s="63">
        <v>0</v>
      </c>
      <c r="AW168" s="63">
        <v>0</v>
      </c>
      <c r="AX168" s="63">
        <v>0</v>
      </c>
      <c r="AY168" s="63">
        <v>1</v>
      </c>
      <c r="BA168" s="5">
        <f>IF(Q168&gt;0,RANK(Q168,(N168:P168,Q168:AE168)),0)</f>
        <v>6</v>
      </c>
      <c r="BB168" s="5">
        <f>IF(R168&gt;0,RANK(R168,(N168:P168,Q168:AE168)),0)</f>
        <v>9</v>
      </c>
      <c r="BC168" s="5">
        <f>IF(T168&gt;0,RANK(T168,(N168:P168,Q168:AE168)),0)</f>
        <v>9</v>
      </c>
      <c r="BD168" s="5">
        <f>IF(S168&gt;0,RANK(S168,(N168:P168,Q168:AE168)),0)</f>
        <v>8</v>
      </c>
      <c r="BE168" s="2">
        <f t="shared" si="69"/>
        <v>3.3594624860022394E-3</v>
      </c>
      <c r="BF168" s="2">
        <f t="shared" si="70"/>
        <v>1.866368047779022E-3</v>
      </c>
      <c r="BG168" s="2">
        <f t="shared" si="71"/>
        <v>1.866368047779022E-3</v>
      </c>
      <c r="BH168" s="2">
        <f t="shared" si="72"/>
        <v>2.2396416573348264E-3</v>
      </c>
      <c r="BJ168" s="4" t="s">
        <v>496</v>
      </c>
      <c r="BK168" s="3" t="s">
        <v>760</v>
      </c>
      <c r="BL168">
        <v>4</v>
      </c>
      <c r="BN168" s="112">
        <v>5</v>
      </c>
      <c r="BO168" s="114">
        <v>73</v>
      </c>
      <c r="BP168" s="118">
        <f t="shared" si="24"/>
        <v>5073</v>
      </c>
      <c r="BQ168" s="118">
        <f t="shared" si="61"/>
        <v>5073</v>
      </c>
      <c r="BR168" s="5" t="s">
        <v>3151</v>
      </c>
    </row>
    <row r="169" spans="1:70" ht="15" hidden="1" customHeight="1" outlineLevel="1">
      <c r="A169" s="4" t="s">
        <v>548</v>
      </c>
      <c r="B169" s="3" t="s">
        <v>760</v>
      </c>
      <c r="C169" s="1">
        <f t="shared" si="64"/>
        <v>5857</v>
      </c>
      <c r="D169" s="5">
        <f>IF(N169&gt;0, RANK(N169,(N169:P169,Q169:AE169)),0)</f>
        <v>2</v>
      </c>
      <c r="E169" s="5">
        <f>IF(O169&gt;0,RANK(O169,(N169:P169,Q169:AE169)),0)</f>
        <v>1</v>
      </c>
      <c r="F169" s="5">
        <f>IF(P169&gt;0,RANK(P169,(N169:P169,Q169:AE169)),0)</f>
        <v>7</v>
      </c>
      <c r="G169" s="129">
        <f t="shared" si="62"/>
        <v>3489</v>
      </c>
      <c r="H169" s="134">
        <f t="shared" si="63"/>
        <v>0.59569745603551305</v>
      </c>
      <c r="I169" s="2"/>
      <c r="J169" s="2">
        <f t="shared" si="65"/>
        <v>0.18439474133515452</v>
      </c>
      <c r="K169" s="2">
        <f t="shared" si="66"/>
        <v>0.78009219737066759</v>
      </c>
      <c r="L169" s="2">
        <f t="shared" si="67"/>
        <v>2.0488304592794948E-3</v>
      </c>
      <c r="M169" s="2">
        <f t="shared" si="68"/>
        <v>3.3464230834898363E-2</v>
      </c>
      <c r="N169" s="63">
        <v>1080</v>
      </c>
      <c r="O169" s="63">
        <v>4569</v>
      </c>
      <c r="P169" s="63">
        <v>12</v>
      </c>
      <c r="Q169" s="63">
        <v>52</v>
      </c>
      <c r="R169" s="63">
        <v>8</v>
      </c>
      <c r="S169" s="63">
        <v>45</v>
      </c>
      <c r="T169" s="63">
        <v>3</v>
      </c>
      <c r="U169" s="63">
        <v>16</v>
      </c>
      <c r="V169" s="63">
        <v>2</v>
      </c>
      <c r="W169" s="63">
        <v>0</v>
      </c>
      <c r="X169" s="63">
        <v>0</v>
      </c>
      <c r="Y169" s="63">
        <v>9</v>
      </c>
      <c r="Z169" s="63">
        <v>9</v>
      </c>
      <c r="AA169" s="63">
        <v>49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0</v>
      </c>
      <c r="AQ169" s="63">
        <v>0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>
        <v>3</v>
      </c>
      <c r="BA169" s="5">
        <f>IF(Q169&gt;0,RANK(Q169,(N169:P169,Q169:AE169)),0)</f>
        <v>3</v>
      </c>
      <c r="BB169" s="5">
        <f>IF(R169&gt;0,RANK(R169,(N169:P169,Q169:AE169)),0)</f>
        <v>10</v>
      </c>
      <c r="BC169" s="5">
        <f>IF(T169&gt;0,RANK(T169,(N169:P169,Q169:AE169)),0)</f>
        <v>11</v>
      </c>
      <c r="BD169" s="5">
        <f>IF(S169&gt;0,RANK(S169,(N169:P169,Q169:AE169)),0)</f>
        <v>5</v>
      </c>
      <c r="BE169" s="2">
        <f t="shared" si="69"/>
        <v>8.8782653235444774E-3</v>
      </c>
      <c r="BF169" s="2">
        <f t="shared" si="70"/>
        <v>1.3658869728529965E-3</v>
      </c>
      <c r="BG169" s="2">
        <f t="shared" si="71"/>
        <v>5.1220761481987371E-4</v>
      </c>
      <c r="BH169" s="2">
        <f t="shared" si="72"/>
        <v>7.6831142222981048E-3</v>
      </c>
      <c r="BJ169" s="4" t="s">
        <v>548</v>
      </c>
      <c r="BK169" s="3" t="s">
        <v>760</v>
      </c>
      <c r="BL169">
        <v>1</v>
      </c>
      <c r="BN169" s="112">
        <v>5</v>
      </c>
      <c r="BO169" s="114">
        <v>75</v>
      </c>
      <c r="BP169" s="118">
        <f t="shared" ref="BP169:BP232" si="73">1000*BN169+BO169</f>
        <v>5075</v>
      </c>
      <c r="BQ169" s="118">
        <f t="shared" si="61"/>
        <v>5075</v>
      </c>
      <c r="BR169" s="5" t="s">
        <v>3151</v>
      </c>
    </row>
    <row r="170" spans="1:70" ht="15" hidden="1" customHeight="1" outlineLevel="1">
      <c r="A170" s="4" t="s">
        <v>97</v>
      </c>
      <c r="B170" s="3" t="s">
        <v>760</v>
      </c>
      <c r="C170" s="1">
        <f t="shared" si="64"/>
        <v>2848</v>
      </c>
      <c r="D170" s="5">
        <f>IF(N170&gt;0, RANK(N170,(N170:P170,Q170:AE170)),0)</f>
        <v>1</v>
      </c>
      <c r="E170" s="5">
        <f>IF(O170&gt;0,RANK(O170,(N170:P170,Q170:AE170)),0)</f>
        <v>2</v>
      </c>
      <c r="F170" s="5">
        <f>IF(P170&gt;0,RANK(P170,(N170:P170,Q170:AE170)),0)</f>
        <v>7</v>
      </c>
      <c r="G170" s="129">
        <f t="shared" si="62"/>
        <v>137</v>
      </c>
      <c r="H170" s="134">
        <f t="shared" si="63"/>
        <v>4.8103932584269662E-2</v>
      </c>
      <c r="I170" s="2"/>
      <c r="J170" s="2">
        <f t="shared" si="65"/>
        <v>0.4996488764044944</v>
      </c>
      <c r="K170" s="2">
        <f t="shared" si="66"/>
        <v>0.4515449438202247</v>
      </c>
      <c r="L170" s="2">
        <f t="shared" si="67"/>
        <v>2.8089887640449437E-3</v>
      </c>
      <c r="M170" s="2">
        <f t="shared" si="68"/>
        <v>4.5997191011235956E-2</v>
      </c>
      <c r="N170" s="63">
        <v>1423</v>
      </c>
      <c r="O170" s="63">
        <v>1286</v>
      </c>
      <c r="P170" s="63">
        <v>8</v>
      </c>
      <c r="Q170" s="63">
        <v>8</v>
      </c>
      <c r="R170" s="63">
        <v>7</v>
      </c>
      <c r="S170" s="63">
        <v>14</v>
      </c>
      <c r="T170" s="63">
        <v>6</v>
      </c>
      <c r="U170" s="63">
        <v>15</v>
      </c>
      <c r="V170" s="63">
        <v>26</v>
      </c>
      <c r="W170" s="63">
        <v>0</v>
      </c>
      <c r="X170" s="63">
        <v>0</v>
      </c>
      <c r="Y170" s="63">
        <v>5</v>
      </c>
      <c r="Z170" s="63">
        <v>8</v>
      </c>
      <c r="AA170" s="63">
        <v>18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0</v>
      </c>
      <c r="AQ170" s="63">
        <v>0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>
        <v>24</v>
      </c>
      <c r="BA170" s="5">
        <f>IF(Q170&gt;0,RANK(Q170,(N170:P170,Q170:AE170)),0)</f>
        <v>7</v>
      </c>
      <c r="BB170" s="5">
        <f>IF(R170&gt;0,RANK(R170,(N170:P170,Q170:AE170)),0)</f>
        <v>10</v>
      </c>
      <c r="BC170" s="5">
        <f>IF(T170&gt;0,RANK(T170,(N170:P170,Q170:AE170)),0)</f>
        <v>11</v>
      </c>
      <c r="BD170" s="5">
        <f>IF(S170&gt;0,RANK(S170,(N170:P170,Q170:AE170)),0)</f>
        <v>6</v>
      </c>
      <c r="BE170" s="2">
        <f t="shared" si="69"/>
        <v>2.8089887640449437E-3</v>
      </c>
      <c r="BF170" s="2">
        <f t="shared" si="70"/>
        <v>2.4578651685393258E-3</v>
      </c>
      <c r="BG170" s="2">
        <f t="shared" si="71"/>
        <v>2.1067415730337078E-3</v>
      </c>
      <c r="BH170" s="2">
        <f t="shared" si="72"/>
        <v>4.9157303370786515E-3</v>
      </c>
      <c r="BJ170" s="4" t="s">
        <v>97</v>
      </c>
      <c r="BK170" s="3" t="s">
        <v>760</v>
      </c>
      <c r="BL170">
        <v>1</v>
      </c>
      <c r="BN170" s="112">
        <v>5</v>
      </c>
      <c r="BO170" s="114">
        <v>77</v>
      </c>
      <c r="BP170" s="118">
        <f t="shared" si="73"/>
        <v>5077</v>
      </c>
      <c r="BQ170" s="118">
        <f t="shared" si="61"/>
        <v>5077</v>
      </c>
      <c r="BR170" s="5" t="s">
        <v>3151</v>
      </c>
    </row>
    <row r="171" spans="1:70" ht="15" hidden="1" customHeight="1" outlineLevel="1">
      <c r="A171" s="4" t="s">
        <v>1596</v>
      </c>
      <c r="B171" s="3" t="s">
        <v>760</v>
      </c>
      <c r="C171" s="1">
        <f t="shared" si="64"/>
        <v>3875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10</v>
      </c>
      <c r="G171" s="129">
        <f t="shared" si="62"/>
        <v>1697</v>
      </c>
      <c r="H171" s="134">
        <f t="shared" si="63"/>
        <v>0.43793548387096776</v>
      </c>
      <c r="I171" s="2"/>
      <c r="J171" s="2">
        <f t="shared" si="65"/>
        <v>0.26632258064516129</v>
      </c>
      <c r="K171" s="2">
        <f t="shared" si="66"/>
        <v>0.70425806451612905</v>
      </c>
      <c r="L171" s="2">
        <f t="shared" si="67"/>
        <v>7.7419354838709675E-4</v>
      </c>
      <c r="M171" s="2">
        <f t="shared" si="68"/>
        <v>2.8645161290322626E-2</v>
      </c>
      <c r="N171" s="63">
        <v>1032</v>
      </c>
      <c r="O171" s="63">
        <v>2729</v>
      </c>
      <c r="P171" s="63">
        <v>3</v>
      </c>
      <c r="Q171" s="63">
        <v>21</v>
      </c>
      <c r="R171" s="63">
        <v>20</v>
      </c>
      <c r="S171" s="63">
        <v>3</v>
      </c>
      <c r="T171" s="63">
        <v>4</v>
      </c>
      <c r="U171" s="63">
        <v>14</v>
      </c>
      <c r="V171" s="63">
        <v>16</v>
      </c>
      <c r="W171" s="63">
        <v>0</v>
      </c>
      <c r="X171" s="63">
        <v>0</v>
      </c>
      <c r="Y171" s="63">
        <v>4</v>
      </c>
      <c r="Z171" s="63">
        <v>2</v>
      </c>
      <c r="AA171" s="63">
        <v>21</v>
      </c>
      <c r="AB171" s="63">
        <v>0</v>
      </c>
      <c r="AC171" s="63">
        <v>0</v>
      </c>
      <c r="AD171" s="63">
        <v>0</v>
      </c>
      <c r="AE171" s="63">
        <v>0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0</v>
      </c>
      <c r="AP171" s="63">
        <v>0</v>
      </c>
      <c r="AQ171" s="63">
        <v>0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>
        <v>6</v>
      </c>
      <c r="BA171" s="5">
        <f>IF(Q171&gt;0,RANK(Q171,(N171:P171,Q171:AE171)),0)</f>
        <v>3</v>
      </c>
      <c r="BB171" s="5">
        <f>IF(R171&gt;0,RANK(R171,(N171:P171,Q171:AE171)),0)</f>
        <v>5</v>
      </c>
      <c r="BC171" s="5">
        <f>IF(T171&gt;0,RANK(T171,(N171:P171,Q171:AE171)),0)</f>
        <v>8</v>
      </c>
      <c r="BD171" s="5">
        <f>IF(S171&gt;0,RANK(S171,(N171:P171,Q171:AE171)),0)</f>
        <v>10</v>
      </c>
      <c r="BE171" s="2">
        <f t="shared" si="69"/>
        <v>5.4193548387096776E-3</v>
      </c>
      <c r="BF171" s="2">
        <f t="shared" si="70"/>
        <v>5.1612903225806452E-3</v>
      </c>
      <c r="BG171" s="2">
        <f t="shared" si="71"/>
        <v>1.0322580645161291E-3</v>
      </c>
      <c r="BH171" s="2">
        <f t="shared" si="72"/>
        <v>7.7419354838709675E-4</v>
      </c>
      <c r="BJ171" s="4" t="s">
        <v>1596</v>
      </c>
      <c r="BK171" s="3" t="s">
        <v>760</v>
      </c>
      <c r="BL171">
        <v>1</v>
      </c>
      <c r="BN171" s="112">
        <v>5</v>
      </c>
      <c r="BO171" s="114">
        <v>79</v>
      </c>
      <c r="BP171" s="118">
        <f t="shared" si="73"/>
        <v>5079</v>
      </c>
      <c r="BQ171" s="118">
        <f t="shared" si="61"/>
        <v>5079</v>
      </c>
      <c r="BR171" s="5" t="s">
        <v>3151</v>
      </c>
    </row>
    <row r="172" spans="1:70" ht="15" hidden="1" customHeight="1" outlineLevel="1">
      <c r="A172" s="4" t="s">
        <v>2916</v>
      </c>
      <c r="B172" s="3" t="s">
        <v>760</v>
      </c>
      <c r="C172" s="1">
        <f t="shared" si="64"/>
        <v>5177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9</v>
      </c>
      <c r="G172" s="129">
        <f t="shared" si="62"/>
        <v>2489</v>
      </c>
      <c r="H172" s="134">
        <f t="shared" si="63"/>
        <v>0.48078037473440216</v>
      </c>
      <c r="I172" s="2"/>
      <c r="J172" s="2">
        <f t="shared" si="65"/>
        <v>0.23681668920224069</v>
      </c>
      <c r="K172" s="2">
        <f t="shared" si="66"/>
        <v>0.7175970639366428</v>
      </c>
      <c r="L172" s="2">
        <f t="shared" si="67"/>
        <v>1.7384585667374927E-3</v>
      </c>
      <c r="M172" s="2">
        <f t="shared" si="68"/>
        <v>4.3847788294378957E-2</v>
      </c>
      <c r="N172" s="63">
        <v>1226</v>
      </c>
      <c r="O172" s="63">
        <v>3715</v>
      </c>
      <c r="P172" s="63">
        <v>9</v>
      </c>
      <c r="Q172" s="63">
        <v>44</v>
      </c>
      <c r="R172" s="63">
        <v>7</v>
      </c>
      <c r="S172" s="63">
        <v>83</v>
      </c>
      <c r="T172" s="63">
        <v>1</v>
      </c>
      <c r="U172" s="63">
        <v>17</v>
      </c>
      <c r="V172" s="63">
        <v>19</v>
      </c>
      <c r="W172" s="63">
        <v>0</v>
      </c>
      <c r="X172" s="63">
        <v>0</v>
      </c>
      <c r="Y172" s="63">
        <v>29</v>
      </c>
      <c r="Z172" s="63">
        <v>3</v>
      </c>
      <c r="AA172" s="63">
        <v>11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0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0</v>
      </c>
      <c r="AQ172" s="63">
        <v>0</v>
      </c>
      <c r="AR172" s="63">
        <v>0</v>
      </c>
      <c r="AS172" s="63">
        <v>0</v>
      </c>
      <c r="AT172" s="63">
        <v>0</v>
      </c>
      <c r="AU172" s="63">
        <v>0</v>
      </c>
      <c r="AV172" s="63">
        <v>0</v>
      </c>
      <c r="AW172" s="63">
        <v>0</v>
      </c>
      <c r="AX172" s="63">
        <v>0</v>
      </c>
      <c r="AY172" s="63">
        <v>13</v>
      </c>
      <c r="BA172" s="5">
        <f>IF(Q172&gt;0,RANK(Q172,(N172:P172,Q172:AE172)),0)</f>
        <v>4</v>
      </c>
      <c r="BB172" s="5">
        <f>IF(R172&gt;0,RANK(R172,(N172:P172,Q172:AE172)),0)</f>
        <v>10</v>
      </c>
      <c r="BC172" s="5">
        <f>IF(T172&gt;0,RANK(T172,(N172:P172,Q172:AE172)),0)</f>
        <v>12</v>
      </c>
      <c r="BD172" s="5">
        <f>IF(S172&gt;0,RANK(S172,(N172:P172,Q172:AE172)),0)</f>
        <v>3</v>
      </c>
      <c r="BE172" s="2">
        <f t="shared" si="69"/>
        <v>8.4991307707166317E-3</v>
      </c>
      <c r="BF172" s="2">
        <f t="shared" si="70"/>
        <v>1.3521344407958276E-3</v>
      </c>
      <c r="BG172" s="2">
        <f t="shared" si="71"/>
        <v>1.9316206297083252E-4</v>
      </c>
      <c r="BH172" s="2">
        <f t="shared" si="72"/>
        <v>1.6032451226579099E-2</v>
      </c>
      <c r="BJ172" s="4" t="s">
        <v>2916</v>
      </c>
      <c r="BK172" s="3" t="s">
        <v>760</v>
      </c>
      <c r="BL172">
        <v>4</v>
      </c>
      <c r="BN172" s="112">
        <v>5</v>
      </c>
      <c r="BO172" s="114">
        <v>81</v>
      </c>
      <c r="BP172" s="118">
        <f t="shared" si="73"/>
        <v>5081</v>
      </c>
      <c r="BQ172" s="118">
        <f t="shared" si="61"/>
        <v>5081</v>
      </c>
      <c r="BR172" s="5" t="s">
        <v>3151</v>
      </c>
    </row>
    <row r="173" spans="1:70" ht="15" hidden="1" customHeight="1" outlineLevel="1">
      <c r="A173" s="4" t="s">
        <v>843</v>
      </c>
      <c r="B173" s="3" t="s">
        <v>760</v>
      </c>
      <c r="C173" s="1">
        <f t="shared" si="64"/>
        <v>8225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9</v>
      </c>
      <c r="G173" s="129">
        <f t="shared" si="62"/>
        <v>4897</v>
      </c>
      <c r="H173" s="134">
        <f t="shared" si="63"/>
        <v>0.59537993920972643</v>
      </c>
      <c r="I173" s="2"/>
      <c r="J173" s="2">
        <f t="shared" si="65"/>
        <v>0.18772036474164133</v>
      </c>
      <c r="K173" s="2">
        <f t="shared" si="66"/>
        <v>0.78310030395136776</v>
      </c>
      <c r="L173" s="2">
        <f t="shared" si="67"/>
        <v>1.5805471124620061E-3</v>
      </c>
      <c r="M173" s="2">
        <f t="shared" si="68"/>
        <v>2.7598784194528901E-2</v>
      </c>
      <c r="N173" s="63">
        <v>1544</v>
      </c>
      <c r="O173" s="63">
        <v>6441</v>
      </c>
      <c r="P173" s="63">
        <v>13</v>
      </c>
      <c r="Q173" s="63">
        <v>88</v>
      </c>
      <c r="R173" s="63">
        <v>16</v>
      </c>
      <c r="S173" s="63">
        <v>28</v>
      </c>
      <c r="T173" s="63">
        <v>5</v>
      </c>
      <c r="U173" s="63">
        <v>24</v>
      </c>
      <c r="V173" s="63">
        <v>6</v>
      </c>
      <c r="W173" s="63">
        <v>0</v>
      </c>
      <c r="X173" s="63">
        <v>0</v>
      </c>
      <c r="Y173" s="63">
        <v>14</v>
      </c>
      <c r="Z173" s="63">
        <v>7</v>
      </c>
      <c r="AA173" s="63">
        <v>27</v>
      </c>
      <c r="AB173" s="63">
        <v>0</v>
      </c>
      <c r="AC173" s="63">
        <v>0</v>
      </c>
      <c r="AD173" s="63">
        <v>0</v>
      </c>
      <c r="AE173" s="63">
        <v>0</v>
      </c>
      <c r="AF173" s="63">
        <v>0</v>
      </c>
      <c r="AG173" s="63">
        <v>0</v>
      </c>
      <c r="AH173" s="63">
        <v>0</v>
      </c>
      <c r="AI173" s="63">
        <v>0</v>
      </c>
      <c r="AJ173" s="63">
        <v>0</v>
      </c>
      <c r="AK173" s="63">
        <v>0</v>
      </c>
      <c r="AL173" s="63">
        <v>0</v>
      </c>
      <c r="AM173" s="63">
        <v>0</v>
      </c>
      <c r="AN173" s="63">
        <v>0</v>
      </c>
      <c r="AO173" s="63">
        <v>0</v>
      </c>
      <c r="AP173" s="63">
        <v>0</v>
      </c>
      <c r="AQ173" s="63">
        <v>0</v>
      </c>
      <c r="AR173" s="63">
        <v>0</v>
      </c>
      <c r="AS173" s="63">
        <v>0</v>
      </c>
      <c r="AT173" s="63">
        <v>0</v>
      </c>
      <c r="AU173" s="63">
        <v>0</v>
      </c>
      <c r="AV173" s="63">
        <v>0</v>
      </c>
      <c r="AW173" s="63">
        <v>0</v>
      </c>
      <c r="AX173" s="63">
        <v>0</v>
      </c>
      <c r="AY173" s="63">
        <v>12</v>
      </c>
      <c r="BA173" s="5">
        <f>IF(Q173&gt;0,RANK(Q173,(N173:P173,Q173:AE173)),0)</f>
        <v>3</v>
      </c>
      <c r="BB173" s="5">
        <f>IF(R173&gt;0,RANK(R173,(N173:P173,Q173:AE173)),0)</f>
        <v>7</v>
      </c>
      <c r="BC173" s="5">
        <f>IF(T173&gt;0,RANK(T173,(N173:P173,Q173:AE173)),0)</f>
        <v>12</v>
      </c>
      <c r="BD173" s="5">
        <f>IF(S173&gt;0,RANK(S173,(N173:P173,Q173:AE173)),0)</f>
        <v>4</v>
      </c>
      <c r="BE173" s="2">
        <f t="shared" si="69"/>
        <v>1.0699088145896657E-2</v>
      </c>
      <c r="BF173" s="2">
        <f t="shared" si="70"/>
        <v>1.9452887537993921E-3</v>
      </c>
      <c r="BG173" s="2">
        <f t="shared" si="71"/>
        <v>6.0790273556231007E-4</v>
      </c>
      <c r="BH173" s="2">
        <f t="shared" si="72"/>
        <v>3.4042553191489361E-3</v>
      </c>
      <c r="BJ173" s="4" t="s">
        <v>843</v>
      </c>
      <c r="BK173" s="3" t="s">
        <v>760</v>
      </c>
      <c r="BL173">
        <v>4</v>
      </c>
      <c r="BN173" s="112">
        <v>5</v>
      </c>
      <c r="BO173" s="114">
        <v>83</v>
      </c>
      <c r="BP173" s="118">
        <f t="shared" si="73"/>
        <v>5083</v>
      </c>
      <c r="BQ173" s="118">
        <f t="shared" si="61"/>
        <v>5083</v>
      </c>
      <c r="BR173" s="5" t="s">
        <v>3151</v>
      </c>
    </row>
    <row r="174" spans="1:70" ht="15" hidden="1" customHeight="1" outlineLevel="1">
      <c r="A174" s="4" t="s">
        <v>1277</v>
      </c>
      <c r="B174" s="3" t="s">
        <v>760</v>
      </c>
      <c r="C174" s="1">
        <f t="shared" si="64"/>
        <v>30662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11</v>
      </c>
      <c r="G174" s="129">
        <f t="shared" si="62"/>
        <v>16198</v>
      </c>
      <c r="H174" s="134">
        <f t="shared" si="63"/>
        <v>0.52827604200639233</v>
      </c>
      <c r="I174" s="2"/>
      <c r="J174" s="2">
        <f t="shared" si="65"/>
        <v>0.21805492140108276</v>
      </c>
      <c r="K174" s="2">
        <f t="shared" si="66"/>
        <v>0.74633096340747507</v>
      </c>
      <c r="L174" s="2">
        <f t="shared" si="67"/>
        <v>1.1414780510077621E-3</v>
      </c>
      <c r="M174" s="2">
        <f t="shared" si="68"/>
        <v>3.4472637140434435E-2</v>
      </c>
      <c r="N174" s="63">
        <v>6686</v>
      </c>
      <c r="O174" s="63">
        <v>22884</v>
      </c>
      <c r="P174" s="63">
        <v>35</v>
      </c>
      <c r="Q174" s="63">
        <v>403</v>
      </c>
      <c r="R174" s="63">
        <v>72</v>
      </c>
      <c r="S174" s="63">
        <v>63</v>
      </c>
      <c r="T174" s="63">
        <v>97</v>
      </c>
      <c r="U174" s="63">
        <v>71</v>
      </c>
      <c r="V174" s="63">
        <v>37</v>
      </c>
      <c r="W174" s="63">
        <v>0</v>
      </c>
      <c r="X174" s="63">
        <v>0</v>
      </c>
      <c r="Y174" s="63">
        <v>123</v>
      </c>
      <c r="Z174" s="63">
        <v>19</v>
      </c>
      <c r="AA174" s="63">
        <v>48</v>
      </c>
      <c r="AB174" s="63">
        <v>0</v>
      </c>
      <c r="AC174" s="63">
        <v>0</v>
      </c>
      <c r="AD174" s="63">
        <v>0</v>
      </c>
      <c r="AE174" s="63">
        <v>0</v>
      </c>
      <c r="AF174" s="63">
        <v>0</v>
      </c>
      <c r="AG174" s="63">
        <v>0</v>
      </c>
      <c r="AH174" s="63">
        <v>0</v>
      </c>
      <c r="AI174" s="63">
        <v>0</v>
      </c>
      <c r="AJ174" s="63">
        <v>0</v>
      </c>
      <c r="AK174" s="63">
        <v>0</v>
      </c>
      <c r="AL174" s="63">
        <v>0</v>
      </c>
      <c r="AM174" s="63">
        <v>0</v>
      </c>
      <c r="AN174" s="63">
        <v>0</v>
      </c>
      <c r="AO174" s="63">
        <v>0</v>
      </c>
      <c r="AP174" s="63">
        <v>0</v>
      </c>
      <c r="AQ174" s="63">
        <v>0</v>
      </c>
      <c r="AR174" s="63">
        <v>0</v>
      </c>
      <c r="AS174" s="63">
        <v>0</v>
      </c>
      <c r="AT174" s="63">
        <v>0</v>
      </c>
      <c r="AU174" s="63">
        <v>0</v>
      </c>
      <c r="AV174" s="63">
        <v>0</v>
      </c>
      <c r="AW174" s="63">
        <v>0</v>
      </c>
      <c r="AX174" s="63">
        <v>0</v>
      </c>
      <c r="AY174" s="63">
        <v>124</v>
      </c>
      <c r="BA174" s="5">
        <f>IF(Q174&gt;0,RANK(Q174,(N174:P174,Q174:AE174)),0)</f>
        <v>3</v>
      </c>
      <c r="BB174" s="5">
        <f>IF(R174&gt;0,RANK(R174,(N174:P174,Q174:AE174)),0)</f>
        <v>6</v>
      </c>
      <c r="BC174" s="5">
        <f>IF(T174&gt;0,RANK(T174,(N174:P174,Q174:AE174)),0)</f>
        <v>5</v>
      </c>
      <c r="BD174" s="5">
        <f>IF(S174&gt;0,RANK(S174,(N174:P174,Q174:AE174)),0)</f>
        <v>8</v>
      </c>
      <c r="BE174" s="2">
        <f t="shared" si="69"/>
        <v>1.3143304415889375E-2</v>
      </c>
      <c r="BF174" s="2">
        <f t="shared" si="70"/>
        <v>2.3481834192159677E-3</v>
      </c>
      <c r="BG174" s="2">
        <f t="shared" si="71"/>
        <v>3.163524884221512E-3</v>
      </c>
      <c r="BH174" s="2">
        <f t="shared" si="72"/>
        <v>2.0546604918139717E-3</v>
      </c>
      <c r="BJ174" s="4" t="s">
        <v>1277</v>
      </c>
      <c r="BK174" s="3" t="s">
        <v>760</v>
      </c>
      <c r="BL174">
        <v>1</v>
      </c>
      <c r="BN174" s="112">
        <v>5</v>
      </c>
      <c r="BO174" s="114">
        <v>85</v>
      </c>
      <c r="BP174" s="118">
        <f t="shared" si="73"/>
        <v>5085</v>
      </c>
      <c r="BQ174" s="118">
        <f t="shared" si="61"/>
        <v>5085</v>
      </c>
      <c r="BR174" s="5" t="s">
        <v>3151</v>
      </c>
    </row>
    <row r="175" spans="1:70" ht="15" hidden="1" customHeight="1" outlineLevel="1">
      <c r="A175" s="4" t="s">
        <v>1649</v>
      </c>
      <c r="B175" s="3" t="s">
        <v>760</v>
      </c>
      <c r="C175" s="1">
        <f t="shared" si="64"/>
        <v>7351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7</v>
      </c>
      <c r="G175" s="129">
        <f t="shared" si="62"/>
        <v>4095</v>
      </c>
      <c r="H175" s="134">
        <f t="shared" si="63"/>
        <v>0.55706706570534625</v>
      </c>
      <c r="I175" s="2"/>
      <c r="J175" s="2">
        <f t="shared" si="65"/>
        <v>0.21262413277105155</v>
      </c>
      <c r="K175" s="2">
        <f t="shared" si="66"/>
        <v>0.76969119847639778</v>
      </c>
      <c r="L175" s="2">
        <f t="shared" si="67"/>
        <v>1.0882873078492722E-3</v>
      </c>
      <c r="M175" s="2">
        <f t="shared" si="68"/>
        <v>1.6596381444701432E-2</v>
      </c>
      <c r="N175" s="63">
        <v>1563</v>
      </c>
      <c r="O175" s="63">
        <v>5658</v>
      </c>
      <c r="P175" s="63">
        <v>8</v>
      </c>
      <c r="Q175" s="63">
        <v>54</v>
      </c>
      <c r="R175" s="63">
        <v>19</v>
      </c>
      <c r="S175" s="63">
        <v>3</v>
      </c>
      <c r="T175" s="63">
        <v>6</v>
      </c>
      <c r="U175" s="63">
        <v>10</v>
      </c>
      <c r="V175" s="63">
        <v>4</v>
      </c>
      <c r="W175" s="63">
        <v>0</v>
      </c>
      <c r="X175" s="63">
        <v>0</v>
      </c>
      <c r="Y175" s="63">
        <v>2</v>
      </c>
      <c r="Z175" s="63">
        <v>3</v>
      </c>
      <c r="AA175" s="63">
        <v>18</v>
      </c>
      <c r="AB175" s="63">
        <v>0</v>
      </c>
      <c r="AC175" s="63">
        <v>0</v>
      </c>
      <c r="AD175" s="63">
        <v>0</v>
      </c>
      <c r="AE175" s="63">
        <v>0</v>
      </c>
      <c r="AF175" s="63">
        <v>0</v>
      </c>
      <c r="AG175" s="63">
        <v>0</v>
      </c>
      <c r="AH175" s="63">
        <v>0</v>
      </c>
      <c r="AI175" s="63">
        <v>0</v>
      </c>
      <c r="AJ175" s="63">
        <v>0</v>
      </c>
      <c r="AK175" s="63">
        <v>0</v>
      </c>
      <c r="AL175" s="63">
        <v>0</v>
      </c>
      <c r="AM175" s="63">
        <v>0</v>
      </c>
      <c r="AN175" s="63">
        <v>0</v>
      </c>
      <c r="AO175" s="63">
        <v>0</v>
      </c>
      <c r="AP175" s="63">
        <v>0</v>
      </c>
      <c r="AQ175" s="63">
        <v>0</v>
      </c>
      <c r="AR175" s="63">
        <v>0</v>
      </c>
      <c r="AS175" s="63">
        <v>0</v>
      </c>
      <c r="AT175" s="63">
        <v>0</v>
      </c>
      <c r="AU175" s="63">
        <v>0</v>
      </c>
      <c r="AV175" s="63">
        <v>0</v>
      </c>
      <c r="AW175" s="63">
        <v>0</v>
      </c>
      <c r="AX175" s="63">
        <v>0</v>
      </c>
      <c r="AY175" s="63">
        <v>3</v>
      </c>
      <c r="BA175" s="5">
        <f>IF(Q175&gt;0,RANK(Q175,(N175:P175,Q175:AE175)),0)</f>
        <v>3</v>
      </c>
      <c r="BB175" s="5">
        <f>IF(R175&gt;0,RANK(R175,(N175:P175,Q175:AE175)),0)</f>
        <v>4</v>
      </c>
      <c r="BC175" s="5">
        <f>IF(T175&gt;0,RANK(T175,(N175:P175,Q175:AE175)),0)</f>
        <v>8</v>
      </c>
      <c r="BD175" s="5">
        <f>IF(S175&gt;0,RANK(S175,(N175:P175,Q175:AE175)),0)</f>
        <v>10</v>
      </c>
      <c r="BE175" s="2">
        <f t="shared" si="69"/>
        <v>7.3459393279825874E-3</v>
      </c>
      <c r="BF175" s="2">
        <f t="shared" si="70"/>
        <v>2.5846823561420213E-3</v>
      </c>
      <c r="BG175" s="2">
        <f t="shared" si="71"/>
        <v>8.1621548088695419E-4</v>
      </c>
      <c r="BH175" s="2">
        <f t="shared" si="72"/>
        <v>4.0810774044347709E-4</v>
      </c>
      <c r="BJ175" s="4" t="s">
        <v>1649</v>
      </c>
      <c r="BK175" s="3" t="s">
        <v>760</v>
      </c>
      <c r="BL175">
        <v>4</v>
      </c>
      <c r="BN175" s="112">
        <v>5</v>
      </c>
      <c r="BO175" s="114">
        <v>87</v>
      </c>
      <c r="BP175" s="118">
        <f t="shared" si="73"/>
        <v>5087</v>
      </c>
      <c r="BQ175" s="118">
        <f t="shared" si="61"/>
        <v>5087</v>
      </c>
      <c r="BR175" s="5" t="s">
        <v>3151</v>
      </c>
    </row>
    <row r="176" spans="1:70" ht="15" hidden="1" customHeight="1" outlineLevel="1">
      <c r="A176" s="4" t="s">
        <v>1825</v>
      </c>
      <c r="B176" s="3" t="s">
        <v>760</v>
      </c>
      <c r="C176" s="1">
        <f t="shared" si="64"/>
        <v>7503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7</v>
      </c>
      <c r="G176" s="129">
        <f t="shared" si="62"/>
        <v>4252</v>
      </c>
      <c r="H176" s="134">
        <f t="shared" si="63"/>
        <v>0.56670665067306414</v>
      </c>
      <c r="I176" s="2"/>
      <c r="J176" s="2">
        <f t="shared" si="65"/>
        <v>0.20405171264827401</v>
      </c>
      <c r="K176" s="2">
        <f t="shared" si="66"/>
        <v>0.77075836332133818</v>
      </c>
      <c r="L176" s="2">
        <f t="shared" si="67"/>
        <v>9.3296014927362388E-4</v>
      </c>
      <c r="M176" s="2">
        <f t="shared" si="68"/>
        <v>2.4256963881114153E-2</v>
      </c>
      <c r="N176" s="63">
        <v>1531</v>
      </c>
      <c r="O176" s="63">
        <v>5783</v>
      </c>
      <c r="P176" s="63">
        <v>7</v>
      </c>
      <c r="Q176" s="63">
        <v>65</v>
      </c>
      <c r="R176" s="63">
        <v>19</v>
      </c>
      <c r="S176" s="63">
        <v>7</v>
      </c>
      <c r="T176" s="63">
        <v>7</v>
      </c>
      <c r="U176" s="63">
        <v>7</v>
      </c>
      <c r="V176" s="63">
        <v>4</v>
      </c>
      <c r="W176" s="63">
        <v>0</v>
      </c>
      <c r="X176" s="63">
        <v>0</v>
      </c>
      <c r="Y176" s="63">
        <v>20</v>
      </c>
      <c r="Z176" s="63">
        <v>7</v>
      </c>
      <c r="AA176" s="63">
        <v>19</v>
      </c>
      <c r="AB176" s="63">
        <v>0</v>
      </c>
      <c r="AC176" s="63">
        <v>0</v>
      </c>
      <c r="AD176" s="63">
        <v>0</v>
      </c>
      <c r="AE176" s="63">
        <v>0</v>
      </c>
      <c r="AF176" s="63">
        <v>0</v>
      </c>
      <c r="AG176" s="63">
        <v>0</v>
      </c>
      <c r="AH176" s="63">
        <v>0</v>
      </c>
      <c r="AI176" s="63">
        <v>0</v>
      </c>
      <c r="AJ176" s="63">
        <v>0</v>
      </c>
      <c r="AK176" s="63">
        <v>0</v>
      </c>
      <c r="AL176" s="63">
        <v>0</v>
      </c>
      <c r="AM176" s="63">
        <v>0</v>
      </c>
      <c r="AN176" s="63">
        <v>0</v>
      </c>
      <c r="AO176" s="63">
        <v>0</v>
      </c>
      <c r="AP176" s="63">
        <v>0</v>
      </c>
      <c r="AQ176" s="63">
        <v>0</v>
      </c>
      <c r="AR176" s="63">
        <v>0</v>
      </c>
      <c r="AS176" s="63">
        <v>0</v>
      </c>
      <c r="AT176" s="63">
        <v>0</v>
      </c>
      <c r="AU176" s="63">
        <v>0</v>
      </c>
      <c r="AV176" s="63">
        <v>0</v>
      </c>
      <c r="AW176" s="63">
        <v>0</v>
      </c>
      <c r="AX176" s="63">
        <v>0</v>
      </c>
      <c r="AY176" s="63">
        <v>27</v>
      </c>
      <c r="BA176" s="5">
        <f>IF(Q176&gt;0,RANK(Q176,(N176:P176,Q176:AE176)),0)</f>
        <v>3</v>
      </c>
      <c r="BB176" s="5">
        <f>IF(R176&gt;0,RANK(R176,(N176:P176,Q176:AE176)),0)</f>
        <v>5</v>
      </c>
      <c r="BC176" s="5">
        <f>IF(T176&gt;0,RANK(T176,(N176:P176,Q176:AE176)),0)</f>
        <v>7</v>
      </c>
      <c r="BD176" s="5">
        <f>IF(S176&gt;0,RANK(S176,(N176:P176,Q176:AE176)),0)</f>
        <v>7</v>
      </c>
      <c r="BE176" s="2">
        <f t="shared" si="69"/>
        <v>8.6632013861122226E-3</v>
      </c>
      <c r="BF176" s="2">
        <f t="shared" si="70"/>
        <v>2.5323204051712648E-3</v>
      </c>
      <c r="BG176" s="2">
        <f t="shared" si="71"/>
        <v>9.3296014927362388E-4</v>
      </c>
      <c r="BH176" s="2">
        <f t="shared" si="72"/>
        <v>9.3296014927362388E-4</v>
      </c>
      <c r="BJ176" s="4" t="s">
        <v>1825</v>
      </c>
      <c r="BK176" s="3" t="s">
        <v>760</v>
      </c>
      <c r="BL176">
        <v>3</v>
      </c>
      <c r="BN176" s="112">
        <v>5</v>
      </c>
      <c r="BO176" s="114">
        <v>89</v>
      </c>
      <c r="BP176" s="118">
        <f t="shared" si="73"/>
        <v>5089</v>
      </c>
      <c r="BQ176" s="118">
        <f t="shared" si="61"/>
        <v>5089</v>
      </c>
      <c r="BR176" s="5" t="s">
        <v>3151</v>
      </c>
    </row>
    <row r="177" spans="1:70" ht="15" hidden="1" customHeight="1" outlineLevel="1">
      <c r="A177" s="4" t="s">
        <v>1265</v>
      </c>
      <c r="B177" s="3" t="s">
        <v>760</v>
      </c>
      <c r="C177" s="1">
        <f t="shared" si="64"/>
        <v>16529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4</v>
      </c>
      <c r="G177" s="129">
        <f t="shared" si="62"/>
        <v>7675</v>
      </c>
      <c r="H177" s="134">
        <f t="shared" si="63"/>
        <v>0.4643354104906528</v>
      </c>
      <c r="I177" s="2"/>
      <c r="J177" s="2">
        <f t="shared" si="65"/>
        <v>0.25682134430395065</v>
      </c>
      <c r="K177" s="2">
        <f t="shared" si="66"/>
        <v>0.72115675479460339</v>
      </c>
      <c r="L177" s="2">
        <f t="shared" si="67"/>
        <v>2.4804888378002301E-3</v>
      </c>
      <c r="M177" s="2">
        <f t="shared" si="68"/>
        <v>1.9541412063645725E-2</v>
      </c>
      <c r="N177" s="63">
        <v>4245</v>
      </c>
      <c r="O177" s="63">
        <v>11920</v>
      </c>
      <c r="P177" s="63">
        <v>41</v>
      </c>
      <c r="Q177" s="63">
        <v>101</v>
      </c>
      <c r="R177" s="63">
        <v>41</v>
      </c>
      <c r="S177" s="63">
        <v>19</v>
      </c>
      <c r="T177" s="63">
        <v>29</v>
      </c>
      <c r="U177" s="63">
        <v>28</v>
      </c>
      <c r="V177" s="63">
        <v>19</v>
      </c>
      <c r="W177" s="63">
        <v>0</v>
      </c>
      <c r="X177" s="63">
        <v>0</v>
      </c>
      <c r="Y177" s="63">
        <v>35</v>
      </c>
      <c r="Z177" s="63">
        <v>7</v>
      </c>
      <c r="AA177" s="63">
        <v>27</v>
      </c>
      <c r="AB177" s="63">
        <v>0</v>
      </c>
      <c r="AC177" s="63">
        <v>0</v>
      </c>
      <c r="AD177" s="63">
        <v>0</v>
      </c>
      <c r="AE177" s="63">
        <v>0</v>
      </c>
      <c r="AF177" s="63">
        <v>0</v>
      </c>
      <c r="AG177" s="63">
        <v>0</v>
      </c>
      <c r="AH177" s="63">
        <v>0</v>
      </c>
      <c r="AI177" s="63">
        <v>0</v>
      </c>
      <c r="AJ177" s="63">
        <v>0</v>
      </c>
      <c r="AK177" s="63">
        <v>0</v>
      </c>
      <c r="AL177" s="63">
        <v>0</v>
      </c>
      <c r="AM177" s="63">
        <v>0</v>
      </c>
      <c r="AN177" s="63">
        <v>0</v>
      </c>
      <c r="AO177" s="63">
        <v>0</v>
      </c>
      <c r="AP177" s="63">
        <v>0</v>
      </c>
      <c r="AQ177" s="63">
        <v>0</v>
      </c>
      <c r="AR177" s="63">
        <v>0</v>
      </c>
      <c r="AS177" s="63">
        <v>0</v>
      </c>
      <c r="AT177" s="63">
        <v>0</v>
      </c>
      <c r="AU177" s="63">
        <v>0</v>
      </c>
      <c r="AV177" s="63">
        <v>0</v>
      </c>
      <c r="AW177" s="63">
        <v>0</v>
      </c>
      <c r="AX177" s="63">
        <v>0</v>
      </c>
      <c r="AY177" s="63">
        <v>17</v>
      </c>
      <c r="BA177" s="5">
        <f>IF(Q177&gt;0,RANK(Q177,(N177:P177,Q177:AE177)),0)</f>
        <v>3</v>
      </c>
      <c r="BB177" s="5">
        <f>IF(R177&gt;0,RANK(R177,(N177:P177,Q177:AE177)),0)</f>
        <v>4</v>
      </c>
      <c r="BC177" s="5">
        <f>IF(T177&gt;0,RANK(T177,(N177:P177,Q177:AE177)),0)</f>
        <v>7</v>
      </c>
      <c r="BD177" s="5">
        <f>IF(S177&gt;0,RANK(S177,(N177:P177,Q177:AE177)),0)</f>
        <v>10</v>
      </c>
      <c r="BE177" s="2">
        <f t="shared" si="69"/>
        <v>6.110472502873737E-3</v>
      </c>
      <c r="BF177" s="2">
        <f t="shared" si="70"/>
        <v>2.4804888378002301E-3</v>
      </c>
      <c r="BG177" s="2">
        <f t="shared" si="71"/>
        <v>1.7544921047855284E-3</v>
      </c>
      <c r="BH177" s="2">
        <f t="shared" si="72"/>
        <v>1.1494948272732773E-3</v>
      </c>
      <c r="BJ177" s="4" t="s">
        <v>1265</v>
      </c>
      <c r="BK177" s="3" t="s">
        <v>760</v>
      </c>
      <c r="BL177">
        <v>4</v>
      </c>
      <c r="BN177" s="112">
        <v>5</v>
      </c>
      <c r="BO177" s="114">
        <v>91</v>
      </c>
      <c r="BP177" s="118">
        <f t="shared" si="73"/>
        <v>5091</v>
      </c>
      <c r="BQ177" s="118">
        <f t="shared" si="61"/>
        <v>5091</v>
      </c>
      <c r="BR177" s="5" t="s">
        <v>3151</v>
      </c>
    </row>
    <row r="178" spans="1:70" ht="15" hidden="1" customHeight="1" outlineLevel="1">
      <c r="A178" s="4" t="s">
        <v>526</v>
      </c>
      <c r="B178" s="3" t="s">
        <v>760</v>
      </c>
      <c r="C178" s="1">
        <f t="shared" si="64"/>
        <v>12342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5</v>
      </c>
      <c r="G178" s="129">
        <f t="shared" si="62"/>
        <v>2738</v>
      </c>
      <c r="H178" s="134">
        <f t="shared" si="63"/>
        <v>0.22184410954464431</v>
      </c>
      <c r="I178" s="2"/>
      <c r="J178" s="2">
        <f t="shared" si="65"/>
        <v>0.3693080538000324</v>
      </c>
      <c r="K178" s="2">
        <f t="shared" si="66"/>
        <v>0.59115216334467668</v>
      </c>
      <c r="L178" s="2">
        <f t="shared" si="67"/>
        <v>4.2132555501539458E-3</v>
      </c>
      <c r="M178" s="2">
        <f t="shared" si="68"/>
        <v>3.5326527305136968E-2</v>
      </c>
      <c r="N178" s="63">
        <v>4558</v>
      </c>
      <c r="O178" s="63">
        <v>7296</v>
      </c>
      <c r="P178" s="63">
        <v>52</v>
      </c>
      <c r="Q178" s="63">
        <v>120</v>
      </c>
      <c r="R178" s="63">
        <v>24</v>
      </c>
      <c r="S178" s="63">
        <v>28</v>
      </c>
      <c r="T178" s="63">
        <v>19</v>
      </c>
      <c r="U178" s="63">
        <v>49</v>
      </c>
      <c r="V178" s="63">
        <v>13</v>
      </c>
      <c r="W178" s="63">
        <v>0</v>
      </c>
      <c r="X178" s="63">
        <v>0</v>
      </c>
      <c r="Y178" s="63">
        <v>35</v>
      </c>
      <c r="Z178" s="63">
        <v>44</v>
      </c>
      <c r="AA178" s="63">
        <v>86</v>
      </c>
      <c r="AB178" s="63">
        <v>0</v>
      </c>
      <c r="AC178" s="63">
        <v>0</v>
      </c>
      <c r="AD178" s="63">
        <v>0</v>
      </c>
      <c r="AE178" s="63">
        <v>0</v>
      </c>
      <c r="AF178" s="63">
        <v>0</v>
      </c>
      <c r="AG178" s="63">
        <v>0</v>
      </c>
      <c r="AH178" s="63">
        <v>0</v>
      </c>
      <c r="AI178" s="63">
        <v>0</v>
      </c>
      <c r="AJ178" s="63">
        <v>0</v>
      </c>
      <c r="AK178" s="63">
        <v>0</v>
      </c>
      <c r="AL178" s="63">
        <v>0</v>
      </c>
      <c r="AM178" s="63">
        <v>0</v>
      </c>
      <c r="AN178" s="63">
        <v>0</v>
      </c>
      <c r="AO178" s="63">
        <v>0</v>
      </c>
      <c r="AP178" s="63">
        <v>0</v>
      </c>
      <c r="AQ178" s="63">
        <v>0</v>
      </c>
      <c r="AR178" s="63">
        <v>0</v>
      </c>
      <c r="AS178" s="63">
        <v>0</v>
      </c>
      <c r="AT178" s="63">
        <v>0</v>
      </c>
      <c r="AU178" s="63">
        <v>0</v>
      </c>
      <c r="AV178" s="63">
        <v>0</v>
      </c>
      <c r="AW178" s="63">
        <v>0</v>
      </c>
      <c r="AX178" s="63">
        <v>0</v>
      </c>
      <c r="AY178" s="63">
        <v>18</v>
      </c>
      <c r="BA178" s="5">
        <f>IF(Q178&gt;0,RANK(Q178,(N178:P178,Q178:AE178)),0)</f>
        <v>3</v>
      </c>
      <c r="BB178" s="5">
        <f>IF(R178&gt;0,RANK(R178,(N178:P178,Q178:AE178)),0)</f>
        <v>10</v>
      </c>
      <c r="BC178" s="5">
        <f>IF(T178&gt;0,RANK(T178,(N178:P178,Q178:AE178)),0)</f>
        <v>11</v>
      </c>
      <c r="BD178" s="5">
        <f>IF(S178&gt;0,RANK(S178,(N178:P178,Q178:AE178)),0)</f>
        <v>9</v>
      </c>
      <c r="BE178" s="2">
        <f t="shared" si="69"/>
        <v>9.7228974234321829E-3</v>
      </c>
      <c r="BF178" s="2">
        <f t="shared" si="70"/>
        <v>1.9445794846864365E-3</v>
      </c>
      <c r="BG178" s="2">
        <f t="shared" si="71"/>
        <v>1.5394587587100957E-3</v>
      </c>
      <c r="BH178" s="2">
        <f t="shared" si="72"/>
        <v>2.2686760654675093E-3</v>
      </c>
      <c r="BJ178" s="4" t="s">
        <v>526</v>
      </c>
      <c r="BK178" s="3" t="s">
        <v>760</v>
      </c>
      <c r="BL178">
        <v>1</v>
      </c>
      <c r="BN178" s="112">
        <v>5</v>
      </c>
      <c r="BO178" s="114">
        <v>93</v>
      </c>
      <c r="BP178" s="118">
        <f t="shared" si="73"/>
        <v>5093</v>
      </c>
      <c r="BQ178" s="118">
        <f t="shared" si="61"/>
        <v>5093</v>
      </c>
      <c r="BR178" s="5" t="s">
        <v>3151</v>
      </c>
    </row>
    <row r="179" spans="1:70" ht="15" hidden="1" customHeight="1" outlineLevel="1">
      <c r="A179" s="4" t="s">
        <v>643</v>
      </c>
      <c r="B179" s="3" t="s">
        <v>760</v>
      </c>
      <c r="C179" s="1">
        <f t="shared" si="64"/>
        <v>2816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10</v>
      </c>
      <c r="G179" s="129">
        <f t="shared" si="62"/>
        <v>398</v>
      </c>
      <c r="H179" s="134">
        <f t="shared" si="63"/>
        <v>0.14133522727272727</v>
      </c>
      <c r="I179" s="2"/>
      <c r="J179" s="2">
        <f t="shared" si="65"/>
        <v>0.40731534090909088</v>
      </c>
      <c r="K179" s="2">
        <f t="shared" si="66"/>
        <v>0.54865056818181823</v>
      </c>
      <c r="L179" s="2">
        <f t="shared" si="67"/>
        <v>1.4204545454545455E-3</v>
      </c>
      <c r="M179" s="2">
        <f t="shared" si="68"/>
        <v>4.2613636363636395E-2</v>
      </c>
      <c r="N179" s="63">
        <v>1147</v>
      </c>
      <c r="O179" s="63">
        <v>1545</v>
      </c>
      <c r="P179" s="63">
        <v>4</v>
      </c>
      <c r="Q179" s="63">
        <v>12</v>
      </c>
      <c r="R179" s="63">
        <v>33</v>
      </c>
      <c r="S179" s="63">
        <v>5</v>
      </c>
      <c r="T179" s="63">
        <v>2</v>
      </c>
      <c r="U179" s="63">
        <v>10</v>
      </c>
      <c r="V179" s="63">
        <v>19</v>
      </c>
      <c r="W179" s="63">
        <v>0</v>
      </c>
      <c r="X179" s="63">
        <v>0</v>
      </c>
      <c r="Y179" s="63">
        <v>12</v>
      </c>
      <c r="Z179" s="63">
        <v>1</v>
      </c>
      <c r="AA179" s="63">
        <v>6</v>
      </c>
      <c r="AB179" s="63">
        <v>0</v>
      </c>
      <c r="AC179" s="63">
        <v>0</v>
      </c>
      <c r="AD179" s="63">
        <v>0</v>
      </c>
      <c r="AE179" s="63">
        <v>0</v>
      </c>
      <c r="AF179" s="63">
        <v>0</v>
      </c>
      <c r="AG179" s="63">
        <v>0</v>
      </c>
      <c r="AH179" s="63">
        <v>0</v>
      </c>
      <c r="AI179" s="63">
        <v>0</v>
      </c>
      <c r="AJ179" s="63">
        <v>0</v>
      </c>
      <c r="AK179" s="63">
        <v>0</v>
      </c>
      <c r="AL179" s="63">
        <v>0</v>
      </c>
      <c r="AM179" s="63">
        <v>0</v>
      </c>
      <c r="AN179" s="63">
        <v>0</v>
      </c>
      <c r="AO179" s="63">
        <v>0</v>
      </c>
      <c r="AP179" s="63">
        <v>0</v>
      </c>
      <c r="AQ179" s="63">
        <v>0</v>
      </c>
      <c r="AR179" s="63">
        <v>0</v>
      </c>
      <c r="AS179" s="63">
        <v>0</v>
      </c>
      <c r="AT179" s="63">
        <v>0</v>
      </c>
      <c r="AU179" s="63">
        <v>0</v>
      </c>
      <c r="AV179" s="63">
        <v>0</v>
      </c>
      <c r="AW179" s="63">
        <v>0</v>
      </c>
      <c r="AX179" s="63">
        <v>0</v>
      </c>
      <c r="AY179" s="63">
        <v>20</v>
      </c>
      <c r="BA179" s="5">
        <f>IF(Q179&gt;0,RANK(Q179,(N179:P179,Q179:AE179)),0)</f>
        <v>5</v>
      </c>
      <c r="BB179" s="5">
        <f>IF(R179&gt;0,RANK(R179,(N179:P179,Q179:AE179)),0)</f>
        <v>3</v>
      </c>
      <c r="BC179" s="5">
        <f>IF(T179&gt;0,RANK(T179,(N179:P179,Q179:AE179)),0)</f>
        <v>11</v>
      </c>
      <c r="BD179" s="5">
        <f>IF(S179&gt;0,RANK(S179,(N179:P179,Q179:AE179)),0)</f>
        <v>9</v>
      </c>
      <c r="BE179" s="2">
        <f t="shared" si="69"/>
        <v>4.261363636363636E-3</v>
      </c>
      <c r="BF179" s="2">
        <f t="shared" si="70"/>
        <v>1.171875E-2</v>
      </c>
      <c r="BG179" s="2">
        <f t="shared" si="71"/>
        <v>7.1022727272727275E-4</v>
      </c>
      <c r="BH179" s="2">
        <f t="shared" si="72"/>
        <v>1.7755681818181818E-3</v>
      </c>
      <c r="BJ179" s="4" t="s">
        <v>643</v>
      </c>
      <c r="BK179" s="3" t="s">
        <v>760</v>
      </c>
      <c r="BL179">
        <v>1</v>
      </c>
      <c r="BN179" s="112">
        <v>5</v>
      </c>
      <c r="BO179" s="114">
        <v>95</v>
      </c>
      <c r="BP179" s="118">
        <f t="shared" si="73"/>
        <v>5095</v>
      </c>
      <c r="BQ179" s="118">
        <f t="shared" si="61"/>
        <v>5095</v>
      </c>
      <c r="BR179" s="5" t="s">
        <v>3151</v>
      </c>
    </row>
    <row r="180" spans="1:70" ht="15" hidden="1" customHeight="1" outlineLevel="1">
      <c r="A180" s="4" t="s">
        <v>1405</v>
      </c>
      <c r="B180" s="3" t="s">
        <v>760</v>
      </c>
      <c r="C180" s="1">
        <f t="shared" si="64"/>
        <v>3873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12</v>
      </c>
      <c r="G180" s="129">
        <f t="shared" si="62"/>
        <v>2315</v>
      </c>
      <c r="H180" s="134">
        <f t="shared" si="63"/>
        <v>0.59772785954040797</v>
      </c>
      <c r="I180" s="2"/>
      <c r="J180" s="2">
        <f t="shared" si="65"/>
        <v>0.18874257681383941</v>
      </c>
      <c r="K180" s="2">
        <f t="shared" si="66"/>
        <v>0.7864704363542474</v>
      </c>
      <c r="L180" s="2">
        <f t="shared" si="67"/>
        <v>2.5819777949909629E-4</v>
      </c>
      <c r="M180" s="2">
        <f t="shared" si="68"/>
        <v>2.4528789052414065E-2</v>
      </c>
      <c r="N180" s="63">
        <v>731</v>
      </c>
      <c r="O180" s="63">
        <v>3046</v>
      </c>
      <c r="P180" s="63">
        <v>1</v>
      </c>
      <c r="Q180" s="63">
        <v>26</v>
      </c>
      <c r="R180" s="63">
        <v>7</v>
      </c>
      <c r="S180" s="63">
        <v>2</v>
      </c>
      <c r="T180" s="63">
        <v>9</v>
      </c>
      <c r="U180" s="63">
        <v>4</v>
      </c>
      <c r="V180" s="63">
        <v>3</v>
      </c>
      <c r="W180" s="63">
        <v>0</v>
      </c>
      <c r="X180" s="63">
        <v>0</v>
      </c>
      <c r="Y180" s="63">
        <v>3</v>
      </c>
      <c r="Z180" s="63">
        <v>31</v>
      </c>
      <c r="AA180" s="63">
        <v>6</v>
      </c>
      <c r="AB180" s="63">
        <v>0</v>
      </c>
      <c r="AC180" s="63">
        <v>0</v>
      </c>
      <c r="AD180" s="63">
        <v>0</v>
      </c>
      <c r="AE180" s="63">
        <v>0</v>
      </c>
      <c r="AF180" s="63">
        <v>0</v>
      </c>
      <c r="AG180" s="63">
        <v>0</v>
      </c>
      <c r="AH180" s="63">
        <v>0</v>
      </c>
      <c r="AI180" s="63">
        <v>0</v>
      </c>
      <c r="AJ180" s="63">
        <v>0</v>
      </c>
      <c r="AK180" s="63">
        <v>0</v>
      </c>
      <c r="AL180" s="63">
        <v>0</v>
      </c>
      <c r="AM180" s="63">
        <v>0</v>
      </c>
      <c r="AN180" s="63">
        <v>0</v>
      </c>
      <c r="AO180" s="63">
        <v>0</v>
      </c>
      <c r="AP180" s="63">
        <v>0</v>
      </c>
      <c r="AQ180" s="63">
        <v>0</v>
      </c>
      <c r="AR180" s="63">
        <v>0</v>
      </c>
      <c r="AS180" s="63">
        <v>0</v>
      </c>
      <c r="AT180" s="63">
        <v>0</v>
      </c>
      <c r="AU180" s="63">
        <v>0</v>
      </c>
      <c r="AV180" s="63">
        <v>0</v>
      </c>
      <c r="AW180" s="63">
        <v>0</v>
      </c>
      <c r="AX180" s="63">
        <v>0</v>
      </c>
      <c r="AY180" s="63">
        <v>4</v>
      </c>
      <c r="BA180" s="5">
        <f>IF(Q180&gt;0,RANK(Q180,(N180:P180,Q180:AE180)),0)</f>
        <v>4</v>
      </c>
      <c r="BB180" s="5">
        <f>IF(R180&gt;0,RANK(R180,(N180:P180,Q180:AE180)),0)</f>
        <v>6</v>
      </c>
      <c r="BC180" s="5">
        <f>IF(T180&gt;0,RANK(T180,(N180:P180,Q180:AE180)),0)</f>
        <v>5</v>
      </c>
      <c r="BD180" s="5">
        <f>IF(S180&gt;0,RANK(S180,(N180:P180,Q180:AE180)),0)</f>
        <v>11</v>
      </c>
      <c r="BE180" s="2">
        <f t="shared" si="69"/>
        <v>6.7131422669765043E-3</v>
      </c>
      <c r="BF180" s="2">
        <f t="shared" si="70"/>
        <v>1.8073844564936742E-3</v>
      </c>
      <c r="BG180" s="2">
        <f t="shared" si="71"/>
        <v>2.3237800154918666E-3</v>
      </c>
      <c r="BH180" s="2">
        <f t="shared" si="72"/>
        <v>5.1639555899819257E-4</v>
      </c>
      <c r="BJ180" s="4" t="s">
        <v>1405</v>
      </c>
      <c r="BK180" s="3" t="s">
        <v>760</v>
      </c>
      <c r="BL180">
        <v>4</v>
      </c>
      <c r="BN180" s="112">
        <v>5</v>
      </c>
      <c r="BO180" s="114">
        <v>97</v>
      </c>
      <c r="BP180" s="118">
        <f t="shared" si="73"/>
        <v>5097</v>
      </c>
      <c r="BQ180" s="118">
        <f t="shared" si="61"/>
        <v>5097</v>
      </c>
      <c r="BR180" s="5" t="s">
        <v>3151</v>
      </c>
    </row>
    <row r="181" spans="1:70" ht="15" hidden="1" customHeight="1" outlineLevel="1">
      <c r="A181" s="4" t="s">
        <v>2352</v>
      </c>
      <c r="B181" s="3" t="s">
        <v>760</v>
      </c>
      <c r="C181" s="1">
        <f t="shared" si="64"/>
        <v>3358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9</v>
      </c>
      <c r="G181" s="129">
        <f t="shared" si="62"/>
        <v>1057</v>
      </c>
      <c r="H181" s="134">
        <f t="shared" si="63"/>
        <v>0.31477069684335912</v>
      </c>
      <c r="I181" s="2"/>
      <c r="J181" s="2">
        <f t="shared" si="65"/>
        <v>0.32042882668254913</v>
      </c>
      <c r="K181" s="2">
        <f t="shared" si="66"/>
        <v>0.63519952352590825</v>
      </c>
      <c r="L181" s="2">
        <f t="shared" si="67"/>
        <v>2.0845741512805242E-3</v>
      </c>
      <c r="M181" s="2">
        <f t="shared" si="68"/>
        <v>4.2287075640262101E-2</v>
      </c>
      <c r="N181" s="63">
        <v>1076</v>
      </c>
      <c r="O181" s="63">
        <v>2133</v>
      </c>
      <c r="P181" s="63">
        <v>7</v>
      </c>
      <c r="Q181" s="63">
        <v>8</v>
      </c>
      <c r="R181" s="63">
        <v>26</v>
      </c>
      <c r="S181" s="63">
        <v>46</v>
      </c>
      <c r="T181" s="63">
        <v>8</v>
      </c>
      <c r="U181" s="63">
        <v>5</v>
      </c>
      <c r="V181" s="63">
        <v>3</v>
      </c>
      <c r="W181" s="63">
        <v>0</v>
      </c>
      <c r="X181" s="63">
        <v>0</v>
      </c>
      <c r="Y181" s="63">
        <v>14</v>
      </c>
      <c r="Z181" s="63">
        <v>3</v>
      </c>
      <c r="AA181" s="63">
        <v>29</v>
      </c>
      <c r="AB181" s="63">
        <v>0</v>
      </c>
      <c r="AC181" s="63">
        <v>0</v>
      </c>
      <c r="AD181" s="63">
        <v>0</v>
      </c>
      <c r="AE181" s="63">
        <v>0</v>
      </c>
      <c r="AF181" s="63">
        <v>0</v>
      </c>
      <c r="AG181" s="63">
        <v>0</v>
      </c>
      <c r="AH181" s="63">
        <v>0</v>
      </c>
      <c r="AI181" s="63">
        <v>0</v>
      </c>
      <c r="AJ181" s="63">
        <v>0</v>
      </c>
      <c r="AK181" s="63">
        <v>0</v>
      </c>
      <c r="AL181" s="63">
        <v>0</v>
      </c>
      <c r="AM181" s="63">
        <v>0</v>
      </c>
      <c r="AN181" s="63">
        <v>0</v>
      </c>
      <c r="AO181" s="63">
        <v>0</v>
      </c>
      <c r="AP181" s="63">
        <v>0</v>
      </c>
      <c r="AQ181" s="63">
        <v>0</v>
      </c>
      <c r="AR181" s="63">
        <v>0</v>
      </c>
      <c r="AS181" s="63">
        <v>0</v>
      </c>
      <c r="AT181" s="63">
        <v>0</v>
      </c>
      <c r="AU181" s="63">
        <v>0</v>
      </c>
      <c r="AV181" s="63">
        <v>0</v>
      </c>
      <c r="AW181" s="63">
        <v>0</v>
      </c>
      <c r="AX181" s="63">
        <v>0</v>
      </c>
      <c r="AY181" s="63">
        <v>0</v>
      </c>
      <c r="BA181" s="5">
        <f>IF(Q181&gt;0,RANK(Q181,(N181:P181,Q181:AE181)),0)</f>
        <v>7</v>
      </c>
      <c r="BB181" s="5">
        <f>IF(R181&gt;0,RANK(R181,(N181:P181,Q181:AE181)),0)</f>
        <v>5</v>
      </c>
      <c r="BC181" s="5">
        <f>IF(T181&gt;0,RANK(T181,(N181:P181,Q181:AE181)),0)</f>
        <v>7</v>
      </c>
      <c r="BD181" s="5">
        <f>IF(S181&gt;0,RANK(S181,(N181:P181,Q181:AE181)),0)</f>
        <v>3</v>
      </c>
      <c r="BE181" s="2">
        <f t="shared" si="69"/>
        <v>2.3823704586063135E-3</v>
      </c>
      <c r="BF181" s="2">
        <f t="shared" si="70"/>
        <v>7.7427039904705182E-3</v>
      </c>
      <c r="BG181" s="2">
        <f t="shared" si="71"/>
        <v>2.3823704586063135E-3</v>
      </c>
      <c r="BH181" s="2">
        <f t="shared" si="72"/>
        <v>1.3698630136986301E-2</v>
      </c>
      <c r="BJ181" s="4" t="s">
        <v>2352</v>
      </c>
      <c r="BK181" s="3" t="s">
        <v>760</v>
      </c>
      <c r="BL181">
        <v>4</v>
      </c>
      <c r="BN181" s="112">
        <v>5</v>
      </c>
      <c r="BO181" s="114">
        <v>99</v>
      </c>
      <c r="BP181" s="118">
        <f t="shared" si="73"/>
        <v>5099</v>
      </c>
      <c r="BQ181" s="118">
        <f t="shared" si="61"/>
        <v>5099</v>
      </c>
      <c r="BR181" s="5" t="s">
        <v>3151</v>
      </c>
    </row>
    <row r="182" spans="1:70" ht="15" hidden="1" customHeight="1" outlineLevel="1">
      <c r="A182" s="4" t="s">
        <v>1135</v>
      </c>
      <c r="B182" s="3" t="s">
        <v>760</v>
      </c>
      <c r="C182" s="1">
        <f t="shared" si="64"/>
        <v>3998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7</v>
      </c>
      <c r="G182" s="129">
        <f t="shared" si="62"/>
        <v>2483</v>
      </c>
      <c r="H182" s="134">
        <f t="shared" si="63"/>
        <v>0.62106053026513253</v>
      </c>
      <c r="I182" s="2"/>
      <c r="J182" s="2">
        <f t="shared" si="65"/>
        <v>0.17733866933466733</v>
      </c>
      <c r="K182" s="2">
        <f t="shared" si="66"/>
        <v>0.79839919959979988</v>
      </c>
      <c r="L182" s="2">
        <f t="shared" si="67"/>
        <v>2.2511255627813906E-3</v>
      </c>
      <c r="M182" s="2">
        <f t="shared" si="68"/>
        <v>2.2011005502751375E-2</v>
      </c>
      <c r="N182" s="63">
        <v>709</v>
      </c>
      <c r="O182" s="63">
        <v>3192</v>
      </c>
      <c r="P182" s="63">
        <v>9</v>
      </c>
      <c r="Q182" s="63">
        <v>23</v>
      </c>
      <c r="R182" s="63">
        <v>11</v>
      </c>
      <c r="S182" s="63">
        <v>15</v>
      </c>
      <c r="T182" s="63">
        <v>8</v>
      </c>
      <c r="U182" s="63">
        <v>13</v>
      </c>
      <c r="V182" s="63">
        <v>0</v>
      </c>
      <c r="W182" s="63">
        <v>0</v>
      </c>
      <c r="X182" s="63">
        <v>0</v>
      </c>
      <c r="Y182" s="63">
        <v>2</v>
      </c>
      <c r="Z182" s="63">
        <v>4</v>
      </c>
      <c r="AA182" s="63">
        <v>4</v>
      </c>
      <c r="AB182" s="63">
        <v>0</v>
      </c>
      <c r="AC182" s="63">
        <v>0</v>
      </c>
      <c r="AD182" s="63">
        <v>0</v>
      </c>
      <c r="AE182" s="63">
        <v>0</v>
      </c>
      <c r="AF182" s="63">
        <v>0</v>
      </c>
      <c r="AG182" s="63">
        <v>0</v>
      </c>
      <c r="AH182" s="63">
        <v>0</v>
      </c>
      <c r="AI182" s="63">
        <v>0</v>
      </c>
      <c r="AJ182" s="63">
        <v>0</v>
      </c>
      <c r="AK182" s="63">
        <v>0</v>
      </c>
      <c r="AL182" s="63">
        <v>0</v>
      </c>
      <c r="AM182" s="63">
        <v>0</v>
      </c>
      <c r="AN182" s="63">
        <v>0</v>
      </c>
      <c r="AO182" s="63">
        <v>0</v>
      </c>
      <c r="AP182" s="63">
        <v>0</v>
      </c>
      <c r="AQ182" s="63">
        <v>0</v>
      </c>
      <c r="AR182" s="63">
        <v>0</v>
      </c>
      <c r="AS182" s="63">
        <v>0</v>
      </c>
      <c r="AT182" s="63">
        <v>0</v>
      </c>
      <c r="AU182" s="63">
        <v>0</v>
      </c>
      <c r="AV182" s="63">
        <v>0</v>
      </c>
      <c r="AW182" s="63">
        <v>0</v>
      </c>
      <c r="AX182" s="63">
        <v>0</v>
      </c>
      <c r="AY182" s="63">
        <v>8</v>
      </c>
      <c r="BA182" s="5">
        <f>IF(Q182&gt;0,RANK(Q182,(N182:P182,Q182:AE182)),0)</f>
        <v>3</v>
      </c>
      <c r="BB182" s="5">
        <f>IF(R182&gt;0,RANK(R182,(N182:P182,Q182:AE182)),0)</f>
        <v>6</v>
      </c>
      <c r="BC182" s="5">
        <f>IF(T182&gt;0,RANK(T182,(N182:P182,Q182:AE182)),0)</f>
        <v>8</v>
      </c>
      <c r="BD182" s="5">
        <f>IF(S182&gt;0,RANK(S182,(N182:P182,Q182:AE182)),0)</f>
        <v>4</v>
      </c>
      <c r="BE182" s="2">
        <f t="shared" si="69"/>
        <v>5.75287643821911E-3</v>
      </c>
      <c r="BF182" s="2">
        <f t="shared" si="70"/>
        <v>2.7513756878439219E-3</v>
      </c>
      <c r="BG182" s="2">
        <f t="shared" si="71"/>
        <v>2.0010005002501249E-3</v>
      </c>
      <c r="BH182" s="2">
        <f t="shared" si="72"/>
        <v>3.7518759379689846E-3</v>
      </c>
      <c r="BJ182" s="4" t="s">
        <v>1135</v>
      </c>
      <c r="BK182" s="3" t="s">
        <v>760</v>
      </c>
      <c r="BN182" s="112">
        <v>5</v>
      </c>
      <c r="BO182" s="114">
        <v>101</v>
      </c>
      <c r="BP182" s="118">
        <f t="shared" si="73"/>
        <v>5101</v>
      </c>
      <c r="BQ182" s="118">
        <f t="shared" si="61"/>
        <v>5101</v>
      </c>
      <c r="BR182" s="5" t="s">
        <v>3151</v>
      </c>
    </row>
    <row r="183" spans="1:70" ht="15" hidden="1" customHeight="1" outlineLevel="1">
      <c r="A183" s="4" t="s">
        <v>187</v>
      </c>
      <c r="B183" s="3" t="s">
        <v>760</v>
      </c>
      <c r="C183" s="1">
        <f t="shared" si="64"/>
        <v>9629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7</v>
      </c>
      <c r="G183" s="129">
        <f t="shared" si="62"/>
        <v>1299</v>
      </c>
      <c r="H183" s="134">
        <f t="shared" si="63"/>
        <v>0.13490497455602865</v>
      </c>
      <c r="I183" s="2"/>
      <c r="J183" s="2">
        <f t="shared" si="65"/>
        <v>0.41489251220272094</v>
      </c>
      <c r="K183" s="2">
        <f t="shared" si="66"/>
        <v>0.54979748675874962</v>
      </c>
      <c r="L183" s="2">
        <f t="shared" si="67"/>
        <v>2.9078824384671307E-3</v>
      </c>
      <c r="M183" s="2">
        <f t="shared" si="68"/>
        <v>3.2402118600062306E-2</v>
      </c>
      <c r="N183" s="63">
        <v>3995</v>
      </c>
      <c r="O183" s="63">
        <v>5294</v>
      </c>
      <c r="P183" s="63">
        <v>28</v>
      </c>
      <c r="Q183" s="63">
        <v>79</v>
      </c>
      <c r="R183" s="63">
        <v>59</v>
      </c>
      <c r="S183" s="63">
        <v>10</v>
      </c>
      <c r="T183" s="63">
        <v>10</v>
      </c>
      <c r="U183" s="63">
        <v>40</v>
      </c>
      <c r="V183" s="63">
        <v>13</v>
      </c>
      <c r="W183" s="63">
        <v>0</v>
      </c>
      <c r="X183" s="63">
        <v>0</v>
      </c>
      <c r="Y183" s="63">
        <v>28</v>
      </c>
      <c r="Z183" s="63">
        <v>13</v>
      </c>
      <c r="AA183" s="63">
        <v>50</v>
      </c>
      <c r="AB183" s="63">
        <v>0</v>
      </c>
      <c r="AC183" s="63">
        <v>0</v>
      </c>
      <c r="AD183" s="63">
        <v>0</v>
      </c>
      <c r="AE183" s="63">
        <v>0</v>
      </c>
      <c r="AF183" s="63">
        <v>0</v>
      </c>
      <c r="AG183" s="63">
        <v>0</v>
      </c>
      <c r="AH183" s="63">
        <v>0</v>
      </c>
      <c r="AI183" s="63">
        <v>0</v>
      </c>
      <c r="AJ183" s="63">
        <v>0</v>
      </c>
      <c r="AK183" s="63">
        <v>0</v>
      </c>
      <c r="AL183" s="63">
        <v>0</v>
      </c>
      <c r="AM183" s="63">
        <v>0</v>
      </c>
      <c r="AN183" s="63">
        <v>0</v>
      </c>
      <c r="AO183" s="63">
        <v>0</v>
      </c>
      <c r="AP183" s="63">
        <v>0</v>
      </c>
      <c r="AQ183" s="63">
        <v>0</v>
      </c>
      <c r="AR183" s="63">
        <v>0</v>
      </c>
      <c r="AS183" s="63">
        <v>0</v>
      </c>
      <c r="AT183" s="63">
        <v>0</v>
      </c>
      <c r="AU183" s="63">
        <v>0</v>
      </c>
      <c r="AV183" s="63">
        <v>0</v>
      </c>
      <c r="AW183" s="63">
        <v>0</v>
      </c>
      <c r="AX183" s="63">
        <v>0</v>
      </c>
      <c r="AY183" s="63">
        <v>10</v>
      </c>
      <c r="BA183" s="5">
        <f>IF(Q183&gt;0,RANK(Q183,(N183:P183,Q183:AE183)),0)</f>
        <v>3</v>
      </c>
      <c r="BB183" s="5">
        <f>IF(R183&gt;0,RANK(R183,(N183:P183,Q183:AE183)),0)</f>
        <v>4</v>
      </c>
      <c r="BC183" s="5">
        <f>IF(T183&gt;0,RANK(T183,(N183:P183,Q183:AE183)),0)</f>
        <v>11</v>
      </c>
      <c r="BD183" s="5">
        <f>IF(S183&gt;0,RANK(S183,(N183:P183,Q183:AE183)),0)</f>
        <v>11</v>
      </c>
      <c r="BE183" s="2">
        <f t="shared" si="69"/>
        <v>8.2043825942465474E-3</v>
      </c>
      <c r="BF183" s="2">
        <f t="shared" si="70"/>
        <v>6.1273237096271683E-3</v>
      </c>
      <c r="BG183" s="2">
        <f t="shared" si="71"/>
        <v>1.0385294423096896E-3</v>
      </c>
      <c r="BH183" s="2">
        <f t="shared" si="72"/>
        <v>1.0385294423096896E-3</v>
      </c>
      <c r="BJ183" s="4" t="s">
        <v>187</v>
      </c>
      <c r="BK183" s="3" t="s">
        <v>760</v>
      </c>
      <c r="BL183">
        <v>4</v>
      </c>
      <c r="BN183" s="112">
        <v>5</v>
      </c>
      <c r="BO183" s="114">
        <v>103</v>
      </c>
      <c r="BP183" s="118">
        <f t="shared" si="73"/>
        <v>5103</v>
      </c>
      <c r="BQ183" s="118">
        <f t="shared" si="61"/>
        <v>5103</v>
      </c>
      <c r="BR183" s="5" t="s">
        <v>3151</v>
      </c>
    </row>
    <row r="184" spans="1:70" ht="15" hidden="1" customHeight="1" outlineLevel="1">
      <c r="A184" s="4" t="s">
        <v>2117</v>
      </c>
      <c r="B184" s="3" t="s">
        <v>760</v>
      </c>
      <c r="C184" s="1">
        <f t="shared" si="64"/>
        <v>4627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>IF(P184&gt;0,RANK(P184,(N184:P184,Q184:AE184)),0)</f>
        <v>11</v>
      </c>
      <c r="G184" s="129">
        <f t="shared" si="62"/>
        <v>2467</v>
      </c>
      <c r="H184" s="134">
        <f t="shared" si="63"/>
        <v>0.53317484331100062</v>
      </c>
      <c r="I184" s="2"/>
      <c r="J184" s="2">
        <f t="shared" si="65"/>
        <v>0.21871623081910524</v>
      </c>
      <c r="K184" s="2">
        <f t="shared" si="66"/>
        <v>0.75189107413010592</v>
      </c>
      <c r="L184" s="2">
        <f t="shared" si="67"/>
        <v>4.3224551545277719E-4</v>
      </c>
      <c r="M184" s="2">
        <f t="shared" si="68"/>
        <v>2.8960449535336011E-2</v>
      </c>
      <c r="N184" s="63">
        <v>1012</v>
      </c>
      <c r="O184" s="63">
        <v>3479</v>
      </c>
      <c r="P184" s="63">
        <v>2</v>
      </c>
      <c r="Q184" s="63">
        <v>35</v>
      </c>
      <c r="R184" s="63">
        <v>20</v>
      </c>
      <c r="S184" s="63">
        <v>12</v>
      </c>
      <c r="T184" s="63">
        <v>8</v>
      </c>
      <c r="U184" s="63">
        <v>26</v>
      </c>
      <c r="V184" s="63">
        <v>4</v>
      </c>
      <c r="W184" s="63">
        <v>0</v>
      </c>
      <c r="X184" s="63">
        <v>0</v>
      </c>
      <c r="Y184" s="63">
        <v>3</v>
      </c>
      <c r="Z184" s="63">
        <v>10</v>
      </c>
      <c r="AA184" s="63">
        <v>2</v>
      </c>
      <c r="AB184" s="63">
        <v>0</v>
      </c>
      <c r="AC184" s="63">
        <v>0</v>
      </c>
      <c r="AD184" s="63">
        <v>0</v>
      </c>
      <c r="AE184" s="63">
        <v>0</v>
      </c>
      <c r="AF184" s="63">
        <v>0</v>
      </c>
      <c r="AG184" s="63">
        <v>0</v>
      </c>
      <c r="AH184" s="63">
        <v>0</v>
      </c>
      <c r="AI184" s="63">
        <v>0</v>
      </c>
      <c r="AJ184" s="63">
        <v>0</v>
      </c>
      <c r="AK184" s="63">
        <v>0</v>
      </c>
      <c r="AL184" s="63">
        <v>0</v>
      </c>
      <c r="AM184" s="63">
        <v>0</v>
      </c>
      <c r="AN184" s="63">
        <v>0</v>
      </c>
      <c r="AO184" s="63">
        <v>0</v>
      </c>
      <c r="AP184" s="63">
        <v>0</v>
      </c>
      <c r="AQ184" s="63">
        <v>0</v>
      </c>
      <c r="AR184" s="63">
        <v>0</v>
      </c>
      <c r="AS184" s="63">
        <v>0</v>
      </c>
      <c r="AT184" s="63">
        <v>0</v>
      </c>
      <c r="AU184" s="63">
        <v>0</v>
      </c>
      <c r="AV184" s="63">
        <v>0</v>
      </c>
      <c r="AW184" s="63">
        <v>0</v>
      </c>
      <c r="AX184" s="63">
        <v>0</v>
      </c>
      <c r="AY184" s="63">
        <v>14</v>
      </c>
      <c r="BA184" s="5">
        <f>IF(Q184&gt;0,RANK(Q184,(N184:P184,Q184:AE184)),0)</f>
        <v>3</v>
      </c>
      <c r="BB184" s="5">
        <f>IF(R184&gt;0,RANK(R184,(N184:P184,Q184:AE184)),0)</f>
        <v>5</v>
      </c>
      <c r="BC184" s="5">
        <f>IF(T184&gt;0,RANK(T184,(N184:P184,Q184:AE184)),0)</f>
        <v>8</v>
      </c>
      <c r="BD184" s="5">
        <f>IF(S184&gt;0,RANK(S184,(N184:P184,Q184:AE184)),0)</f>
        <v>6</v>
      </c>
      <c r="BE184" s="2">
        <f t="shared" si="69"/>
        <v>7.5642965204236008E-3</v>
      </c>
      <c r="BF184" s="2">
        <f t="shared" si="70"/>
        <v>4.3224551545277719E-3</v>
      </c>
      <c r="BG184" s="2">
        <f t="shared" si="71"/>
        <v>1.7289820618111088E-3</v>
      </c>
      <c r="BH184" s="2">
        <f t="shared" si="72"/>
        <v>2.5934730927166631E-3</v>
      </c>
      <c r="BJ184" s="4" t="s">
        <v>2117</v>
      </c>
      <c r="BK184" s="3" t="s">
        <v>760</v>
      </c>
      <c r="BL184">
        <v>2</v>
      </c>
      <c r="BN184" s="112">
        <v>5</v>
      </c>
      <c r="BO184" s="114">
        <v>105</v>
      </c>
      <c r="BP184" s="118">
        <f t="shared" si="73"/>
        <v>5105</v>
      </c>
      <c r="BQ184" s="118">
        <f t="shared" si="61"/>
        <v>5105</v>
      </c>
      <c r="BR184" s="5" t="s">
        <v>3151</v>
      </c>
    </row>
    <row r="185" spans="1:70" ht="15" hidden="1" customHeight="1" outlineLevel="1">
      <c r="A185" s="4" t="s">
        <v>2484</v>
      </c>
      <c r="B185" s="3" t="s">
        <v>760</v>
      </c>
      <c r="C185" s="1">
        <f t="shared" si="64"/>
        <v>6242</v>
      </c>
      <c r="D185" s="5">
        <f>IF(N185&gt;0, RANK(N185,(N185:P185,Q185:AE185)),0)</f>
        <v>1</v>
      </c>
      <c r="E185" s="5">
        <f>IF(O185&gt;0,RANK(O185,(N185:P185,Q185:AE185)),0)</f>
        <v>2</v>
      </c>
      <c r="F185" s="5">
        <f>IF(P185&gt;0,RANK(P185,(N185:P185,Q185:AE185)),0)</f>
        <v>10</v>
      </c>
      <c r="G185" s="129">
        <f t="shared" si="62"/>
        <v>1206</v>
      </c>
      <c r="H185" s="134">
        <f t="shared" si="63"/>
        <v>0.1932073053508491</v>
      </c>
      <c r="I185" s="2"/>
      <c r="J185" s="2">
        <f t="shared" si="65"/>
        <v>0.5804229413649471</v>
      </c>
      <c r="K185" s="2">
        <f t="shared" si="66"/>
        <v>0.38721563601409803</v>
      </c>
      <c r="L185" s="2">
        <f t="shared" si="67"/>
        <v>1.7622556872797181E-3</v>
      </c>
      <c r="M185" s="2">
        <f t="shared" si="68"/>
        <v>3.0599166933675155E-2</v>
      </c>
      <c r="N185" s="63">
        <v>3623</v>
      </c>
      <c r="O185" s="63">
        <v>2417</v>
      </c>
      <c r="P185" s="63">
        <v>11</v>
      </c>
      <c r="Q185" s="63">
        <v>15</v>
      </c>
      <c r="R185" s="63">
        <v>16</v>
      </c>
      <c r="S185" s="63">
        <v>23</v>
      </c>
      <c r="T185" s="63">
        <v>4</v>
      </c>
      <c r="U185" s="63">
        <v>44</v>
      </c>
      <c r="V185" s="63">
        <v>14</v>
      </c>
      <c r="W185" s="63">
        <v>0</v>
      </c>
      <c r="X185" s="63">
        <v>0</v>
      </c>
      <c r="Y185" s="63">
        <v>13</v>
      </c>
      <c r="Z185" s="63">
        <v>5</v>
      </c>
      <c r="AA185" s="63">
        <v>47</v>
      </c>
      <c r="AB185" s="63">
        <v>0</v>
      </c>
      <c r="AC185" s="63">
        <v>0</v>
      </c>
      <c r="AD185" s="63">
        <v>0</v>
      </c>
      <c r="AE185" s="63">
        <v>0</v>
      </c>
      <c r="AF185" s="63">
        <v>0</v>
      </c>
      <c r="AG185" s="63">
        <v>0</v>
      </c>
      <c r="AH185" s="63">
        <v>0</v>
      </c>
      <c r="AI185" s="63">
        <v>0</v>
      </c>
      <c r="AJ185" s="63">
        <v>0</v>
      </c>
      <c r="AK185" s="63">
        <v>0</v>
      </c>
      <c r="AL185" s="63">
        <v>0</v>
      </c>
      <c r="AM185" s="63">
        <v>0</v>
      </c>
      <c r="AN185" s="63">
        <v>0</v>
      </c>
      <c r="AO185" s="63">
        <v>0</v>
      </c>
      <c r="AP185" s="63">
        <v>0</v>
      </c>
      <c r="AQ185" s="63">
        <v>0</v>
      </c>
      <c r="AR185" s="63">
        <v>0</v>
      </c>
      <c r="AS185" s="63">
        <v>0</v>
      </c>
      <c r="AT185" s="63">
        <v>0</v>
      </c>
      <c r="AU185" s="63">
        <v>0</v>
      </c>
      <c r="AV185" s="63">
        <v>0</v>
      </c>
      <c r="AW185" s="63">
        <v>0</v>
      </c>
      <c r="AX185" s="63">
        <v>0</v>
      </c>
      <c r="AY185" s="63">
        <v>10</v>
      </c>
      <c r="BA185" s="5">
        <f>IF(Q185&gt;0,RANK(Q185,(N185:P185,Q185:AE185)),0)</f>
        <v>7</v>
      </c>
      <c r="BB185" s="5">
        <f>IF(R185&gt;0,RANK(R185,(N185:P185,Q185:AE185)),0)</f>
        <v>6</v>
      </c>
      <c r="BC185" s="5">
        <f>IF(T185&gt;0,RANK(T185,(N185:P185,Q185:AE185)),0)</f>
        <v>12</v>
      </c>
      <c r="BD185" s="5">
        <f>IF(S185&gt;0,RANK(S185,(N185:P185,Q185:AE185)),0)</f>
        <v>5</v>
      </c>
      <c r="BE185" s="2">
        <f t="shared" si="69"/>
        <v>2.4030759371996154E-3</v>
      </c>
      <c r="BF185" s="2">
        <f t="shared" si="70"/>
        <v>2.5632809996795898E-3</v>
      </c>
      <c r="BG185" s="2">
        <f t="shared" si="71"/>
        <v>6.4082024991989745E-4</v>
      </c>
      <c r="BH185" s="2">
        <f t="shared" si="72"/>
        <v>3.6847164370394105E-3</v>
      </c>
      <c r="BJ185" s="4" t="s">
        <v>2484</v>
      </c>
      <c r="BK185" s="3" t="s">
        <v>760</v>
      </c>
      <c r="BL185">
        <v>1</v>
      </c>
      <c r="BN185" s="112">
        <v>5</v>
      </c>
      <c r="BO185" s="114">
        <v>107</v>
      </c>
      <c r="BP185" s="118">
        <f t="shared" si="73"/>
        <v>5107</v>
      </c>
      <c r="BQ185" s="118">
        <f t="shared" si="61"/>
        <v>5107</v>
      </c>
      <c r="BR185" s="5" t="s">
        <v>3151</v>
      </c>
    </row>
    <row r="186" spans="1:70" ht="15" hidden="1" customHeight="1" outlineLevel="1">
      <c r="A186" s="4" t="s">
        <v>2653</v>
      </c>
      <c r="B186" s="3" t="s">
        <v>760</v>
      </c>
      <c r="C186" s="1">
        <f t="shared" si="64"/>
        <v>4246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6</v>
      </c>
      <c r="G186" s="129">
        <f t="shared" si="62"/>
        <v>2875</v>
      </c>
      <c r="H186" s="134">
        <f t="shared" si="63"/>
        <v>0.67710786622703723</v>
      </c>
      <c r="I186" s="2"/>
      <c r="J186" s="2">
        <f t="shared" si="65"/>
        <v>0.15167216203485634</v>
      </c>
      <c r="K186" s="2">
        <f t="shared" si="66"/>
        <v>0.82878002826189356</v>
      </c>
      <c r="L186" s="2">
        <f t="shared" si="67"/>
        <v>9.4206311822892137E-4</v>
      </c>
      <c r="M186" s="2">
        <f t="shared" si="68"/>
        <v>1.8605746585021177E-2</v>
      </c>
      <c r="N186" s="63">
        <v>644</v>
      </c>
      <c r="O186" s="63">
        <v>3519</v>
      </c>
      <c r="P186" s="63">
        <v>4</v>
      </c>
      <c r="Q186" s="63">
        <v>41</v>
      </c>
      <c r="R186" s="63">
        <v>4</v>
      </c>
      <c r="S186" s="63">
        <v>4</v>
      </c>
      <c r="T186" s="63">
        <v>3</v>
      </c>
      <c r="U186" s="63">
        <v>12</v>
      </c>
      <c r="V186" s="63">
        <v>0</v>
      </c>
      <c r="W186" s="63">
        <v>0</v>
      </c>
      <c r="X186" s="63">
        <v>0</v>
      </c>
      <c r="Y186" s="63">
        <v>6</v>
      </c>
      <c r="Z186" s="63">
        <v>4</v>
      </c>
      <c r="AA186" s="63">
        <v>2</v>
      </c>
      <c r="AB186" s="63">
        <v>0</v>
      </c>
      <c r="AC186" s="63">
        <v>0</v>
      </c>
      <c r="AD186" s="63">
        <v>0</v>
      </c>
      <c r="AE186" s="63">
        <v>0</v>
      </c>
      <c r="AF186" s="63">
        <v>0</v>
      </c>
      <c r="AG186" s="63">
        <v>0</v>
      </c>
      <c r="AH186" s="63">
        <v>0</v>
      </c>
      <c r="AI186" s="63">
        <v>0</v>
      </c>
      <c r="AJ186" s="63">
        <v>0</v>
      </c>
      <c r="AK186" s="63">
        <v>0</v>
      </c>
      <c r="AL186" s="63">
        <v>0</v>
      </c>
      <c r="AM186" s="63">
        <v>0</v>
      </c>
      <c r="AN186" s="63">
        <v>0</v>
      </c>
      <c r="AO186" s="63">
        <v>0</v>
      </c>
      <c r="AP186" s="63">
        <v>0</v>
      </c>
      <c r="AQ186" s="63">
        <v>0</v>
      </c>
      <c r="AR186" s="63">
        <v>0</v>
      </c>
      <c r="AS186" s="63">
        <v>0</v>
      </c>
      <c r="AT186" s="63">
        <v>0</v>
      </c>
      <c r="AU186" s="63">
        <v>0</v>
      </c>
      <c r="AV186" s="63">
        <v>0</v>
      </c>
      <c r="AW186" s="63">
        <v>0</v>
      </c>
      <c r="AX186" s="63">
        <v>0</v>
      </c>
      <c r="AY186" s="63">
        <v>3</v>
      </c>
      <c r="BA186" s="5">
        <f>IF(Q186&gt;0,RANK(Q186,(N186:P186,Q186:AE186)),0)</f>
        <v>3</v>
      </c>
      <c r="BB186" s="5">
        <f>IF(R186&gt;0,RANK(R186,(N186:P186,Q186:AE186)),0)</f>
        <v>6</v>
      </c>
      <c r="BC186" s="5">
        <f>IF(T186&gt;0,RANK(T186,(N186:P186,Q186:AE186)),0)</f>
        <v>10</v>
      </c>
      <c r="BD186" s="5">
        <f>IF(S186&gt;0,RANK(S186,(N186:P186,Q186:AE186)),0)</f>
        <v>6</v>
      </c>
      <c r="BE186" s="2">
        <f t="shared" si="69"/>
        <v>9.6561469618464436E-3</v>
      </c>
      <c r="BF186" s="2">
        <f t="shared" si="70"/>
        <v>9.4206311822892137E-4</v>
      </c>
      <c r="BG186" s="2">
        <f t="shared" si="71"/>
        <v>7.0654733867169103E-4</v>
      </c>
      <c r="BH186" s="2">
        <f t="shared" si="72"/>
        <v>9.4206311822892137E-4</v>
      </c>
      <c r="BJ186" s="4" t="s">
        <v>2653</v>
      </c>
      <c r="BK186" s="3" t="s">
        <v>760</v>
      </c>
      <c r="BL186">
        <v>4</v>
      </c>
      <c r="BN186" s="112">
        <v>5</v>
      </c>
      <c r="BO186" s="114">
        <v>109</v>
      </c>
      <c r="BP186" s="118">
        <f t="shared" si="73"/>
        <v>5109</v>
      </c>
      <c r="BQ186" s="118">
        <f t="shared" si="61"/>
        <v>5109</v>
      </c>
      <c r="BR186" s="5" t="s">
        <v>3151</v>
      </c>
    </row>
    <row r="187" spans="1:70" ht="15" hidden="1" customHeight="1" outlineLevel="1">
      <c r="A187" s="4" t="s">
        <v>2431</v>
      </c>
      <c r="B187" s="3" t="s">
        <v>760</v>
      </c>
      <c r="C187" s="1">
        <f t="shared" si="64"/>
        <v>7521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6</v>
      </c>
      <c r="G187" s="129">
        <f t="shared" si="62"/>
        <v>4494</v>
      </c>
      <c r="H187" s="134">
        <f t="shared" si="63"/>
        <v>0.59752692461108892</v>
      </c>
      <c r="I187" s="2"/>
      <c r="J187" s="2">
        <f t="shared" si="65"/>
        <v>0.18933652439835127</v>
      </c>
      <c r="K187" s="2">
        <f t="shared" si="66"/>
        <v>0.78686344900944027</v>
      </c>
      <c r="L187" s="2">
        <f t="shared" si="67"/>
        <v>2.3932987634623054E-3</v>
      </c>
      <c r="M187" s="2">
        <f t="shared" si="68"/>
        <v>2.1406727828746173E-2</v>
      </c>
      <c r="N187" s="63">
        <v>1424</v>
      </c>
      <c r="O187" s="63">
        <v>5918</v>
      </c>
      <c r="P187" s="63">
        <v>18</v>
      </c>
      <c r="Q187" s="63">
        <v>40</v>
      </c>
      <c r="R187" s="63">
        <v>10</v>
      </c>
      <c r="S187" s="63">
        <v>38</v>
      </c>
      <c r="T187" s="63">
        <v>21</v>
      </c>
      <c r="U187" s="63">
        <v>10</v>
      </c>
      <c r="V187" s="63">
        <v>2</v>
      </c>
      <c r="W187" s="63">
        <v>0</v>
      </c>
      <c r="X187" s="63">
        <v>0</v>
      </c>
      <c r="Y187" s="63">
        <v>11</v>
      </c>
      <c r="Z187" s="63">
        <v>14</v>
      </c>
      <c r="AA187" s="63">
        <v>9</v>
      </c>
      <c r="AB187" s="63">
        <v>0</v>
      </c>
      <c r="AC187" s="63">
        <v>0</v>
      </c>
      <c r="AD187" s="63">
        <v>0</v>
      </c>
      <c r="AE187" s="63">
        <v>0</v>
      </c>
      <c r="AF187" s="63">
        <v>0</v>
      </c>
      <c r="AG187" s="63">
        <v>0</v>
      </c>
      <c r="AH187" s="63">
        <v>0</v>
      </c>
      <c r="AI187" s="63">
        <v>0</v>
      </c>
      <c r="AJ187" s="63">
        <v>0</v>
      </c>
      <c r="AK187" s="63">
        <v>0</v>
      </c>
      <c r="AL187" s="63">
        <v>0</v>
      </c>
      <c r="AM187" s="63">
        <v>0</v>
      </c>
      <c r="AN187" s="63">
        <v>0</v>
      </c>
      <c r="AO187" s="63">
        <v>0</v>
      </c>
      <c r="AP187" s="63">
        <v>0</v>
      </c>
      <c r="AQ187" s="63">
        <v>0</v>
      </c>
      <c r="AR187" s="63">
        <v>0</v>
      </c>
      <c r="AS187" s="63">
        <v>0</v>
      </c>
      <c r="AT187" s="63">
        <v>0</v>
      </c>
      <c r="AU187" s="63">
        <v>0</v>
      </c>
      <c r="AV187" s="63">
        <v>0</v>
      </c>
      <c r="AW187" s="63">
        <v>0</v>
      </c>
      <c r="AX187" s="63">
        <v>0</v>
      </c>
      <c r="AY187" s="63">
        <v>6</v>
      </c>
      <c r="BA187" s="5">
        <f>IF(Q187&gt;0,RANK(Q187,(N187:P187,Q187:AE187)),0)</f>
        <v>3</v>
      </c>
      <c r="BB187" s="5">
        <f>IF(R187&gt;0,RANK(R187,(N187:P187,Q187:AE187)),0)</f>
        <v>9</v>
      </c>
      <c r="BC187" s="5">
        <f>IF(T187&gt;0,RANK(T187,(N187:P187,Q187:AE187)),0)</f>
        <v>5</v>
      </c>
      <c r="BD187" s="5">
        <f>IF(S187&gt;0,RANK(S187,(N187:P187,Q187:AE187)),0)</f>
        <v>4</v>
      </c>
      <c r="BE187" s="2">
        <f t="shared" si="69"/>
        <v>5.3184416965829009E-3</v>
      </c>
      <c r="BF187" s="2">
        <f t="shared" si="70"/>
        <v>1.3296104241457252E-3</v>
      </c>
      <c r="BG187" s="2">
        <f t="shared" si="71"/>
        <v>2.7921818907060232E-3</v>
      </c>
      <c r="BH187" s="2">
        <f t="shared" si="72"/>
        <v>5.0525196117537563E-3</v>
      </c>
      <c r="BJ187" s="4" t="s">
        <v>2431</v>
      </c>
      <c r="BK187" s="3" t="s">
        <v>760</v>
      </c>
      <c r="BL187">
        <v>1</v>
      </c>
      <c r="BN187" s="112">
        <v>5</v>
      </c>
      <c r="BO187" s="114">
        <v>111</v>
      </c>
      <c r="BP187" s="118">
        <f t="shared" si="73"/>
        <v>5111</v>
      </c>
      <c r="BQ187" s="118">
        <f t="shared" si="61"/>
        <v>5111</v>
      </c>
      <c r="BR187" s="5" t="s">
        <v>3151</v>
      </c>
    </row>
    <row r="188" spans="1:70" ht="15" hidden="1" customHeight="1" outlineLevel="1">
      <c r="A188" s="4" t="s">
        <v>878</v>
      </c>
      <c r="B188" s="3" t="s">
        <v>760</v>
      </c>
      <c r="C188" s="1">
        <f t="shared" si="64"/>
        <v>8490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10</v>
      </c>
      <c r="G188" s="129">
        <f t="shared" si="62"/>
        <v>5789</v>
      </c>
      <c r="H188" s="134">
        <f t="shared" si="63"/>
        <v>0.68186101295641932</v>
      </c>
      <c r="I188" s="2"/>
      <c r="J188" s="2">
        <f t="shared" si="65"/>
        <v>0.14676089517078916</v>
      </c>
      <c r="K188" s="2">
        <f t="shared" si="66"/>
        <v>0.82862190812720848</v>
      </c>
      <c r="L188" s="2">
        <f t="shared" si="67"/>
        <v>4.7114252061248527E-4</v>
      </c>
      <c r="M188" s="2">
        <f t="shared" si="68"/>
        <v>2.4146054181389869E-2</v>
      </c>
      <c r="N188" s="63">
        <v>1246</v>
      </c>
      <c r="O188" s="63">
        <v>7035</v>
      </c>
      <c r="P188" s="63">
        <v>4</v>
      </c>
      <c r="Q188" s="63">
        <v>83</v>
      </c>
      <c r="R188" s="63">
        <v>10</v>
      </c>
      <c r="S188" s="63">
        <v>23</v>
      </c>
      <c r="T188" s="63">
        <v>8</v>
      </c>
      <c r="U188" s="63">
        <v>23</v>
      </c>
      <c r="V188" s="63">
        <v>4</v>
      </c>
      <c r="W188" s="63">
        <v>0</v>
      </c>
      <c r="X188" s="63">
        <v>0</v>
      </c>
      <c r="Y188" s="63">
        <v>4</v>
      </c>
      <c r="Z188" s="63">
        <v>8</v>
      </c>
      <c r="AA188" s="63">
        <v>28</v>
      </c>
      <c r="AB188" s="63">
        <v>0</v>
      </c>
      <c r="AC188" s="63">
        <v>0</v>
      </c>
      <c r="AD188" s="63">
        <v>0</v>
      </c>
      <c r="AE188" s="63">
        <v>0</v>
      </c>
      <c r="AF188" s="63">
        <v>0</v>
      </c>
      <c r="AG188" s="63">
        <v>0</v>
      </c>
      <c r="AH188" s="63">
        <v>0</v>
      </c>
      <c r="AI188" s="63">
        <v>0</v>
      </c>
      <c r="AJ188" s="63">
        <v>0</v>
      </c>
      <c r="AK188" s="63">
        <v>0</v>
      </c>
      <c r="AL188" s="63">
        <v>0</v>
      </c>
      <c r="AM188" s="63">
        <v>0</v>
      </c>
      <c r="AN188" s="63">
        <v>0</v>
      </c>
      <c r="AO188" s="63">
        <v>0</v>
      </c>
      <c r="AP188" s="63">
        <v>0</v>
      </c>
      <c r="AQ188" s="63">
        <v>0</v>
      </c>
      <c r="AR188" s="63">
        <v>0</v>
      </c>
      <c r="AS188" s="63">
        <v>0</v>
      </c>
      <c r="AT188" s="63">
        <v>0</v>
      </c>
      <c r="AU188" s="63">
        <v>0</v>
      </c>
      <c r="AV188" s="63">
        <v>0</v>
      </c>
      <c r="AW188" s="63">
        <v>0</v>
      </c>
      <c r="AX188" s="63">
        <v>0</v>
      </c>
      <c r="AY188" s="63">
        <v>14</v>
      </c>
      <c r="BA188" s="5">
        <f>IF(Q188&gt;0,RANK(Q188,(N188:P188,Q188:AE188)),0)</f>
        <v>3</v>
      </c>
      <c r="BB188" s="5">
        <f>IF(R188&gt;0,RANK(R188,(N188:P188,Q188:AE188)),0)</f>
        <v>7</v>
      </c>
      <c r="BC188" s="5">
        <f>IF(T188&gt;0,RANK(T188,(N188:P188,Q188:AE188)),0)</f>
        <v>8</v>
      </c>
      <c r="BD188" s="5">
        <f>IF(S188&gt;0,RANK(S188,(N188:P188,Q188:AE188)),0)</f>
        <v>5</v>
      </c>
      <c r="BE188" s="2">
        <f t="shared" si="69"/>
        <v>9.7762073027090699E-3</v>
      </c>
      <c r="BF188" s="2">
        <f t="shared" si="70"/>
        <v>1.1778563015312131E-3</v>
      </c>
      <c r="BG188" s="2">
        <f t="shared" si="71"/>
        <v>9.4228504122497055E-4</v>
      </c>
      <c r="BH188" s="2">
        <f t="shared" si="72"/>
        <v>2.7090694935217904E-3</v>
      </c>
      <c r="BJ188" s="4" t="s">
        <v>878</v>
      </c>
      <c r="BK188" s="3" t="s">
        <v>760</v>
      </c>
      <c r="BL188">
        <v>4</v>
      </c>
      <c r="BN188" s="112">
        <v>5</v>
      </c>
      <c r="BO188" s="114">
        <v>113</v>
      </c>
      <c r="BP188" s="118">
        <f t="shared" si="73"/>
        <v>5113</v>
      </c>
      <c r="BQ188" s="118">
        <f t="shared" si="61"/>
        <v>5113</v>
      </c>
      <c r="BR188" s="5" t="s">
        <v>3151</v>
      </c>
    </row>
    <row r="189" spans="1:70" ht="15" hidden="1" customHeight="1" outlineLevel="1">
      <c r="A189" s="4" t="s">
        <v>567</v>
      </c>
      <c r="B189" s="3" t="s">
        <v>760</v>
      </c>
      <c r="C189" s="1">
        <f t="shared" si="64"/>
        <v>24432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10</v>
      </c>
      <c r="G189" s="129">
        <f t="shared" si="62"/>
        <v>12309</v>
      </c>
      <c r="H189" s="134">
        <f t="shared" si="63"/>
        <v>0.50380648330058941</v>
      </c>
      <c r="I189" s="2"/>
      <c r="J189" s="2">
        <f t="shared" si="65"/>
        <v>0.2362475442043222</v>
      </c>
      <c r="K189" s="2">
        <f t="shared" si="66"/>
        <v>0.74005402750491156</v>
      </c>
      <c r="L189" s="2">
        <f t="shared" si="67"/>
        <v>8.595284872298625E-4</v>
      </c>
      <c r="M189" s="2">
        <f t="shared" si="68"/>
        <v>2.2838899803536431E-2</v>
      </c>
      <c r="N189" s="63">
        <v>5772</v>
      </c>
      <c r="O189" s="63">
        <v>18081</v>
      </c>
      <c r="P189" s="63">
        <v>21</v>
      </c>
      <c r="Q189" s="63">
        <v>240</v>
      </c>
      <c r="R189" s="63">
        <v>54</v>
      </c>
      <c r="S189" s="63">
        <v>23</v>
      </c>
      <c r="T189" s="63">
        <v>20</v>
      </c>
      <c r="U189" s="63">
        <v>74</v>
      </c>
      <c r="V189" s="63">
        <v>25</v>
      </c>
      <c r="W189" s="63">
        <v>0</v>
      </c>
      <c r="X189" s="63">
        <v>0</v>
      </c>
      <c r="Y189" s="63">
        <v>16</v>
      </c>
      <c r="Z189" s="63">
        <v>37</v>
      </c>
      <c r="AA189" s="63">
        <v>51</v>
      </c>
      <c r="AB189" s="63">
        <v>0</v>
      </c>
      <c r="AC189" s="63">
        <v>0</v>
      </c>
      <c r="AD189" s="63">
        <v>0</v>
      </c>
      <c r="AE189" s="63">
        <v>0</v>
      </c>
      <c r="AF189" s="63">
        <v>0</v>
      </c>
      <c r="AG189" s="63">
        <v>0</v>
      </c>
      <c r="AH189" s="63">
        <v>0</v>
      </c>
      <c r="AI189" s="63">
        <v>0</v>
      </c>
      <c r="AJ189" s="63">
        <v>0</v>
      </c>
      <c r="AK189" s="63">
        <v>0</v>
      </c>
      <c r="AL189" s="63">
        <v>0</v>
      </c>
      <c r="AM189" s="63">
        <v>0</v>
      </c>
      <c r="AN189" s="63">
        <v>0</v>
      </c>
      <c r="AO189" s="63">
        <v>0</v>
      </c>
      <c r="AP189" s="63">
        <v>0</v>
      </c>
      <c r="AQ189" s="63">
        <v>0</v>
      </c>
      <c r="AR189" s="63">
        <v>0</v>
      </c>
      <c r="AS189" s="63">
        <v>0</v>
      </c>
      <c r="AT189" s="63">
        <v>0</v>
      </c>
      <c r="AU189" s="63">
        <v>0</v>
      </c>
      <c r="AV189" s="63">
        <v>0</v>
      </c>
      <c r="AW189" s="63">
        <v>0</v>
      </c>
      <c r="AX189" s="63">
        <v>0</v>
      </c>
      <c r="AY189" s="63">
        <v>18</v>
      </c>
      <c r="BA189" s="5">
        <f>IF(Q189&gt;0,RANK(Q189,(N189:P189,Q189:AE189)),0)</f>
        <v>3</v>
      </c>
      <c r="BB189" s="5">
        <f>IF(R189&gt;0,RANK(R189,(N189:P189,Q189:AE189)),0)</f>
        <v>5</v>
      </c>
      <c r="BC189" s="5">
        <f>IF(T189&gt;0,RANK(T189,(N189:P189,Q189:AE189)),0)</f>
        <v>11</v>
      </c>
      <c r="BD189" s="5">
        <f>IF(S189&gt;0,RANK(S189,(N189:P189,Q189:AE189)),0)</f>
        <v>9</v>
      </c>
      <c r="BE189" s="2">
        <f t="shared" si="69"/>
        <v>9.823182711198428E-3</v>
      </c>
      <c r="BF189" s="2">
        <f t="shared" si="70"/>
        <v>2.2102161100196463E-3</v>
      </c>
      <c r="BG189" s="2">
        <f t="shared" si="71"/>
        <v>8.1859855926653567E-4</v>
      </c>
      <c r="BH189" s="2">
        <f t="shared" si="72"/>
        <v>9.4138834315651604E-4</v>
      </c>
      <c r="BJ189" s="4" t="s">
        <v>567</v>
      </c>
      <c r="BK189" s="3" t="s">
        <v>760</v>
      </c>
      <c r="BL189">
        <v>3</v>
      </c>
      <c r="BN189" s="112">
        <v>5</v>
      </c>
      <c r="BO189" s="114">
        <v>115</v>
      </c>
      <c r="BP189" s="118">
        <f t="shared" si="73"/>
        <v>5115</v>
      </c>
      <c r="BQ189" s="118">
        <f t="shared" si="61"/>
        <v>5115</v>
      </c>
      <c r="BR189" s="5" t="s">
        <v>3151</v>
      </c>
    </row>
    <row r="190" spans="1:70" ht="15" hidden="1" customHeight="1" outlineLevel="1">
      <c r="A190" s="4" t="s">
        <v>1921</v>
      </c>
      <c r="B190" s="3" t="s">
        <v>760</v>
      </c>
      <c r="C190" s="1">
        <f t="shared" si="64"/>
        <v>3495</v>
      </c>
      <c r="D190" s="5">
        <f>IF(N190&gt;0, RANK(N190,(N190:P190,Q190:AE190)),0)</f>
        <v>2</v>
      </c>
      <c r="E190" s="5">
        <f>IF(O190&gt;0,RANK(O190,(N190:P190,Q190:AE190)),0)</f>
        <v>1</v>
      </c>
      <c r="F190" s="5">
        <f>IF(P190&gt;0,RANK(P190,(N190:P190,Q190:AE190)),0)</f>
        <v>4</v>
      </c>
      <c r="G190" s="129">
        <f t="shared" si="62"/>
        <v>2132</v>
      </c>
      <c r="H190" s="134">
        <f t="shared" si="63"/>
        <v>0.6100143061516452</v>
      </c>
      <c r="I190" s="2"/>
      <c r="J190" s="2">
        <f t="shared" si="65"/>
        <v>0.18712446351931331</v>
      </c>
      <c r="K190" s="2">
        <f t="shared" si="66"/>
        <v>0.79713876967095854</v>
      </c>
      <c r="L190" s="2">
        <f t="shared" si="67"/>
        <v>3.1473533619456365E-3</v>
      </c>
      <c r="M190" s="2">
        <f t="shared" si="68"/>
        <v>1.2589413447782494E-2</v>
      </c>
      <c r="N190" s="63">
        <v>654</v>
      </c>
      <c r="O190" s="63">
        <v>2786</v>
      </c>
      <c r="P190" s="63">
        <v>11</v>
      </c>
      <c r="Q190" s="63">
        <v>16</v>
      </c>
      <c r="R190" s="63">
        <v>3</v>
      </c>
      <c r="S190" s="63">
        <v>5</v>
      </c>
      <c r="T190" s="63">
        <v>3</v>
      </c>
      <c r="U190" s="63">
        <v>8</v>
      </c>
      <c r="V190" s="63">
        <v>0</v>
      </c>
      <c r="W190" s="63">
        <v>0</v>
      </c>
      <c r="X190" s="63">
        <v>0</v>
      </c>
      <c r="Y190" s="63">
        <v>1</v>
      </c>
      <c r="Z190" s="63">
        <v>2</v>
      </c>
      <c r="AA190" s="63">
        <v>3</v>
      </c>
      <c r="AB190" s="63">
        <v>0</v>
      </c>
      <c r="AC190" s="63">
        <v>0</v>
      </c>
      <c r="AD190" s="63">
        <v>0</v>
      </c>
      <c r="AE190" s="63">
        <v>0</v>
      </c>
      <c r="AF190" s="63">
        <v>0</v>
      </c>
      <c r="AG190" s="63">
        <v>0</v>
      </c>
      <c r="AH190" s="63">
        <v>0</v>
      </c>
      <c r="AI190" s="63">
        <v>0</v>
      </c>
      <c r="AJ190" s="63">
        <v>0</v>
      </c>
      <c r="AK190" s="63">
        <v>0</v>
      </c>
      <c r="AL190" s="63">
        <v>0</v>
      </c>
      <c r="AM190" s="63">
        <v>0</v>
      </c>
      <c r="AN190" s="63">
        <v>0</v>
      </c>
      <c r="AO190" s="63">
        <v>0</v>
      </c>
      <c r="AP190" s="63">
        <v>0</v>
      </c>
      <c r="AQ190" s="63">
        <v>0</v>
      </c>
      <c r="AR190" s="63">
        <v>0</v>
      </c>
      <c r="AS190" s="63">
        <v>0</v>
      </c>
      <c r="AT190" s="63">
        <v>0</v>
      </c>
      <c r="AU190" s="63">
        <v>0</v>
      </c>
      <c r="AV190" s="63">
        <v>0</v>
      </c>
      <c r="AW190" s="63">
        <v>0</v>
      </c>
      <c r="AX190" s="63">
        <v>0</v>
      </c>
      <c r="AY190" s="63">
        <v>3</v>
      </c>
      <c r="BA190" s="5">
        <f>IF(Q190&gt;0,RANK(Q190,(N190:P190,Q190:AE190)),0)</f>
        <v>3</v>
      </c>
      <c r="BB190" s="5">
        <f>IF(R190&gt;0,RANK(R190,(N190:P190,Q190:AE190)),0)</f>
        <v>7</v>
      </c>
      <c r="BC190" s="5">
        <f>IF(T190&gt;0,RANK(T190,(N190:P190,Q190:AE190)),0)</f>
        <v>7</v>
      </c>
      <c r="BD190" s="5">
        <f>IF(S190&gt;0,RANK(S190,(N190:P190,Q190:AE190)),0)</f>
        <v>6</v>
      </c>
      <c r="BE190" s="2">
        <f t="shared" si="69"/>
        <v>4.5779685264663809E-3</v>
      </c>
      <c r="BF190" s="2">
        <f t="shared" si="70"/>
        <v>8.5836909871244631E-4</v>
      </c>
      <c r="BG190" s="2">
        <f t="shared" si="71"/>
        <v>8.5836909871244631E-4</v>
      </c>
      <c r="BH190" s="2">
        <f t="shared" si="72"/>
        <v>1.4306151645207439E-3</v>
      </c>
      <c r="BJ190" s="4" t="s">
        <v>1921</v>
      </c>
      <c r="BK190" s="3" t="s">
        <v>760</v>
      </c>
      <c r="BL190">
        <v>1</v>
      </c>
      <c r="BN190" s="112">
        <v>5</v>
      </c>
      <c r="BO190" s="114">
        <v>117</v>
      </c>
      <c r="BP190" s="118">
        <f t="shared" si="73"/>
        <v>5117</v>
      </c>
      <c r="BQ190" s="118">
        <f t="shared" si="61"/>
        <v>5117</v>
      </c>
      <c r="BR190" s="5" t="s">
        <v>3151</v>
      </c>
    </row>
    <row r="191" spans="1:70" ht="15" hidden="1" customHeight="1" outlineLevel="1">
      <c r="A191" s="4" t="s">
        <v>2086</v>
      </c>
      <c r="B191" s="3" t="s">
        <v>760</v>
      </c>
      <c r="C191" s="1">
        <f t="shared" si="64"/>
        <v>169956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>IF(P191&gt;0,RANK(P191,(N191:P191,Q191:AE191)),0)</f>
        <v>7</v>
      </c>
      <c r="G191" s="129">
        <f t="shared" si="62"/>
        <v>38260</v>
      </c>
      <c r="H191" s="134">
        <f t="shared" si="63"/>
        <v>0.22511708912895101</v>
      </c>
      <c r="I191" s="2"/>
      <c r="J191" s="2">
        <f t="shared" si="65"/>
        <v>0.5998434889030102</v>
      </c>
      <c r="K191" s="2">
        <f t="shared" si="66"/>
        <v>0.37472639977405919</v>
      </c>
      <c r="L191" s="2">
        <f t="shared" si="67"/>
        <v>1.7063239897385206E-3</v>
      </c>
      <c r="M191" s="2">
        <f t="shared" si="68"/>
        <v>2.3723787333192085E-2</v>
      </c>
      <c r="N191" s="63">
        <v>101947</v>
      </c>
      <c r="O191" s="63">
        <v>63687</v>
      </c>
      <c r="P191" s="63">
        <v>290</v>
      </c>
      <c r="Q191" s="63">
        <v>1668</v>
      </c>
      <c r="R191" s="63">
        <v>440</v>
      </c>
      <c r="S191" s="63">
        <v>131</v>
      </c>
      <c r="T191" s="63">
        <v>95</v>
      </c>
      <c r="U191" s="63">
        <v>719</v>
      </c>
      <c r="V191" s="63">
        <v>186</v>
      </c>
      <c r="W191" s="63">
        <v>0</v>
      </c>
      <c r="X191" s="63">
        <v>0</v>
      </c>
      <c r="Y191" s="63">
        <v>123</v>
      </c>
      <c r="Z191" s="63">
        <v>233</v>
      </c>
      <c r="AA191" s="63">
        <v>363</v>
      </c>
      <c r="AB191" s="63">
        <v>0</v>
      </c>
      <c r="AC191" s="63">
        <v>0</v>
      </c>
      <c r="AD191" s="63">
        <v>0</v>
      </c>
      <c r="AE191" s="63">
        <v>0</v>
      </c>
      <c r="AF191" s="63">
        <v>0</v>
      </c>
      <c r="AG191" s="63">
        <v>0</v>
      </c>
      <c r="AH191" s="63">
        <v>0</v>
      </c>
      <c r="AI191" s="63">
        <v>0</v>
      </c>
      <c r="AJ191" s="63">
        <v>0</v>
      </c>
      <c r="AK191" s="63">
        <v>0</v>
      </c>
      <c r="AL191" s="63">
        <v>0</v>
      </c>
      <c r="AM191" s="63">
        <v>0</v>
      </c>
      <c r="AN191" s="63">
        <v>0</v>
      </c>
      <c r="AO191" s="63">
        <v>0</v>
      </c>
      <c r="AP191" s="63">
        <v>0</v>
      </c>
      <c r="AQ191" s="63">
        <v>0</v>
      </c>
      <c r="AR191" s="63">
        <v>0</v>
      </c>
      <c r="AS191" s="63">
        <v>0</v>
      </c>
      <c r="AT191" s="63">
        <v>0</v>
      </c>
      <c r="AU191" s="63">
        <v>0</v>
      </c>
      <c r="AV191" s="63">
        <v>0</v>
      </c>
      <c r="AW191" s="63">
        <v>0</v>
      </c>
      <c r="AX191" s="63">
        <v>0</v>
      </c>
      <c r="AY191" s="63">
        <v>74</v>
      </c>
      <c r="BA191" s="5">
        <f>IF(Q191&gt;0,RANK(Q191,(N191:P191,Q191:AE191)),0)</f>
        <v>3</v>
      </c>
      <c r="BB191" s="5">
        <f>IF(R191&gt;0,RANK(R191,(N191:P191,Q191:AE191)),0)</f>
        <v>5</v>
      </c>
      <c r="BC191" s="5">
        <f>IF(T191&gt;0,RANK(T191,(N191:P191,Q191:AE191)),0)</f>
        <v>12</v>
      </c>
      <c r="BD191" s="5">
        <f>IF(S191&gt;0,RANK(S191,(N191:P191,Q191:AE191)),0)</f>
        <v>10</v>
      </c>
      <c r="BE191" s="2">
        <f t="shared" si="69"/>
        <v>9.8143048789098349E-3</v>
      </c>
      <c r="BF191" s="2">
        <f t="shared" si="70"/>
        <v>2.5889053637412037E-3</v>
      </c>
      <c r="BG191" s="2">
        <f t="shared" si="71"/>
        <v>5.5896820353503254E-4</v>
      </c>
      <c r="BH191" s="2">
        <f t="shared" si="72"/>
        <v>7.7078773329567656E-4</v>
      </c>
      <c r="BJ191" s="4" t="s">
        <v>2086</v>
      </c>
      <c r="BK191" s="3" t="s">
        <v>760</v>
      </c>
      <c r="BL191">
        <v>2</v>
      </c>
      <c r="BN191" s="112">
        <v>5</v>
      </c>
      <c r="BO191" s="114">
        <v>119</v>
      </c>
      <c r="BP191" s="118">
        <f t="shared" si="73"/>
        <v>5119</v>
      </c>
      <c r="BQ191" s="118">
        <f t="shared" si="61"/>
        <v>5119</v>
      </c>
      <c r="BR191" s="5" t="s">
        <v>3151</v>
      </c>
    </row>
    <row r="192" spans="1:70" ht="15" hidden="1" customHeight="1" outlineLevel="1">
      <c r="A192" s="4" t="s">
        <v>1459</v>
      </c>
      <c r="B192" s="3" t="s">
        <v>760</v>
      </c>
      <c r="C192" s="1">
        <f t="shared" si="64"/>
        <v>6812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>IF(P192&gt;0,RANK(P192,(N192:P192,Q192:AE192)),0)</f>
        <v>10</v>
      </c>
      <c r="G192" s="129">
        <f t="shared" si="62"/>
        <v>4140</v>
      </c>
      <c r="H192" s="134">
        <f t="shared" si="63"/>
        <v>0.60775102759835586</v>
      </c>
      <c r="I192" s="2"/>
      <c r="J192" s="2">
        <f t="shared" si="65"/>
        <v>0.17836171462125661</v>
      </c>
      <c r="K192" s="2">
        <f t="shared" si="66"/>
        <v>0.78611274221961247</v>
      </c>
      <c r="L192" s="2">
        <f t="shared" si="67"/>
        <v>1.1743981209630064E-3</v>
      </c>
      <c r="M192" s="2">
        <f t="shared" si="68"/>
        <v>3.435114503816792E-2</v>
      </c>
      <c r="N192" s="63">
        <v>1215</v>
      </c>
      <c r="O192" s="63">
        <v>5355</v>
      </c>
      <c r="P192" s="63">
        <v>8</v>
      </c>
      <c r="Q192" s="63">
        <v>55</v>
      </c>
      <c r="R192" s="63">
        <v>10</v>
      </c>
      <c r="S192" s="63">
        <v>12</v>
      </c>
      <c r="T192" s="63">
        <v>4</v>
      </c>
      <c r="U192" s="63">
        <v>36</v>
      </c>
      <c r="V192" s="63">
        <v>9</v>
      </c>
      <c r="W192" s="63">
        <v>0</v>
      </c>
      <c r="X192" s="63">
        <v>0</v>
      </c>
      <c r="Y192" s="63">
        <v>6</v>
      </c>
      <c r="Z192" s="63">
        <v>9</v>
      </c>
      <c r="AA192" s="63">
        <v>85</v>
      </c>
      <c r="AB192" s="63">
        <v>0</v>
      </c>
      <c r="AC192" s="63">
        <v>0</v>
      </c>
      <c r="AD192" s="63">
        <v>0</v>
      </c>
      <c r="AE192" s="63">
        <v>0</v>
      </c>
      <c r="AF192" s="63">
        <v>0</v>
      </c>
      <c r="AG192" s="63">
        <v>0</v>
      </c>
      <c r="AH192" s="63">
        <v>0</v>
      </c>
      <c r="AI192" s="63">
        <v>0</v>
      </c>
      <c r="AJ192" s="63">
        <v>0</v>
      </c>
      <c r="AK192" s="63">
        <v>0</v>
      </c>
      <c r="AL192" s="63">
        <v>0</v>
      </c>
      <c r="AM192" s="63">
        <v>0</v>
      </c>
      <c r="AN192" s="63">
        <v>0</v>
      </c>
      <c r="AO192" s="63">
        <v>0</v>
      </c>
      <c r="AP192" s="63">
        <v>0</v>
      </c>
      <c r="AQ192" s="63">
        <v>0</v>
      </c>
      <c r="AR192" s="63">
        <v>0</v>
      </c>
      <c r="AS192" s="63">
        <v>0</v>
      </c>
      <c r="AT192" s="63">
        <v>0</v>
      </c>
      <c r="AU192" s="63">
        <v>0</v>
      </c>
      <c r="AV192" s="63">
        <v>0</v>
      </c>
      <c r="AW192" s="63">
        <v>0</v>
      </c>
      <c r="AX192" s="63">
        <v>0</v>
      </c>
      <c r="AY192" s="63">
        <v>8</v>
      </c>
      <c r="BA192" s="5">
        <f>IF(Q192&gt;0,RANK(Q192,(N192:P192,Q192:AE192)),0)</f>
        <v>4</v>
      </c>
      <c r="BB192" s="5">
        <f>IF(R192&gt;0,RANK(R192,(N192:P192,Q192:AE192)),0)</f>
        <v>7</v>
      </c>
      <c r="BC192" s="5">
        <f>IF(T192&gt;0,RANK(T192,(N192:P192,Q192:AE192)),0)</f>
        <v>12</v>
      </c>
      <c r="BD192" s="5">
        <f>IF(S192&gt;0,RANK(S192,(N192:P192,Q192:AE192)),0)</f>
        <v>6</v>
      </c>
      <c r="BE192" s="2">
        <f t="shared" si="69"/>
        <v>8.0739870816206698E-3</v>
      </c>
      <c r="BF192" s="2">
        <f t="shared" si="70"/>
        <v>1.467997651203758E-3</v>
      </c>
      <c r="BG192" s="2">
        <f t="shared" si="71"/>
        <v>5.8719906048150322E-4</v>
      </c>
      <c r="BH192" s="2">
        <f t="shared" si="72"/>
        <v>1.7615971814445098E-3</v>
      </c>
      <c r="BJ192" s="4" t="s">
        <v>1459</v>
      </c>
      <c r="BK192" s="3" t="s">
        <v>760</v>
      </c>
      <c r="BL192">
        <v>1</v>
      </c>
      <c r="BN192" s="112">
        <v>5</v>
      </c>
      <c r="BO192" s="114">
        <v>121</v>
      </c>
      <c r="BP192" s="118">
        <f t="shared" si="73"/>
        <v>5121</v>
      </c>
      <c r="BQ192" s="118">
        <f t="shared" si="61"/>
        <v>5121</v>
      </c>
      <c r="BR192" s="5" t="s">
        <v>3151</v>
      </c>
    </row>
    <row r="193" spans="1:86" ht="15" hidden="1" customHeight="1" outlineLevel="1">
      <c r="A193" s="4" t="s">
        <v>2761</v>
      </c>
      <c r="B193" s="3" t="s">
        <v>760</v>
      </c>
      <c r="C193" s="1">
        <f t="shared" si="64"/>
        <v>7108</v>
      </c>
      <c r="D193" s="5">
        <f>IF(N193&gt;0, RANK(N193,(N193:P193,Q193:AE193)),0)</f>
        <v>1</v>
      </c>
      <c r="E193" s="5">
        <f>IF(O193&gt;0,RANK(O193,(N193:P193,Q193:AE193)),0)</f>
        <v>2</v>
      </c>
      <c r="F193" s="5">
        <f>IF(P193&gt;0,RANK(P193,(N193:P193,Q193:AE193)),0)</f>
        <v>3</v>
      </c>
      <c r="G193" s="129">
        <f t="shared" si="62"/>
        <v>362</v>
      </c>
      <c r="H193" s="134">
        <f t="shared" si="63"/>
        <v>5.0928531232414184E-2</v>
      </c>
      <c r="I193" s="2"/>
      <c r="J193" s="2">
        <f t="shared" si="65"/>
        <v>0.50703432751828925</v>
      </c>
      <c r="K193" s="2">
        <f t="shared" si="66"/>
        <v>0.45610579628587505</v>
      </c>
      <c r="L193" s="2">
        <f t="shared" si="67"/>
        <v>8.0191333708497462E-3</v>
      </c>
      <c r="M193" s="2">
        <f t="shared" si="68"/>
        <v>2.884074282498595E-2</v>
      </c>
      <c r="N193" s="63">
        <v>3604</v>
      </c>
      <c r="O193" s="63">
        <v>3242</v>
      </c>
      <c r="P193" s="63">
        <v>57</v>
      </c>
      <c r="Q193" s="63">
        <v>37</v>
      </c>
      <c r="R193" s="63">
        <v>21</v>
      </c>
      <c r="S193" s="63">
        <v>11</v>
      </c>
      <c r="T193" s="63">
        <v>8</v>
      </c>
      <c r="U193" s="63">
        <v>20</v>
      </c>
      <c r="V193" s="63">
        <v>27</v>
      </c>
      <c r="W193" s="63">
        <v>0</v>
      </c>
      <c r="X193" s="63">
        <v>0</v>
      </c>
      <c r="Y193" s="63">
        <v>40</v>
      </c>
      <c r="Z193" s="63">
        <v>4</v>
      </c>
      <c r="AA193" s="63">
        <v>22</v>
      </c>
      <c r="AB193" s="63">
        <v>0</v>
      </c>
      <c r="AC193" s="63">
        <v>0</v>
      </c>
      <c r="AD193" s="63">
        <v>0</v>
      </c>
      <c r="AE193" s="63">
        <v>0</v>
      </c>
      <c r="AF193" s="63">
        <v>0</v>
      </c>
      <c r="AG193" s="63">
        <v>0</v>
      </c>
      <c r="AH193" s="63">
        <v>0</v>
      </c>
      <c r="AI193" s="63">
        <v>0</v>
      </c>
      <c r="AJ193" s="63">
        <v>0</v>
      </c>
      <c r="AK193" s="63">
        <v>0</v>
      </c>
      <c r="AL193" s="63">
        <v>0</v>
      </c>
      <c r="AM193" s="63">
        <v>0</v>
      </c>
      <c r="AN193" s="63">
        <v>0</v>
      </c>
      <c r="AO193" s="63">
        <v>0</v>
      </c>
      <c r="AP193" s="63">
        <v>0</v>
      </c>
      <c r="AQ193" s="63">
        <v>0</v>
      </c>
      <c r="AR193" s="63">
        <v>0</v>
      </c>
      <c r="AS193" s="63">
        <v>0</v>
      </c>
      <c r="AT193" s="63">
        <v>0</v>
      </c>
      <c r="AU193" s="63">
        <v>0</v>
      </c>
      <c r="AV193" s="63">
        <v>0</v>
      </c>
      <c r="AW193" s="63">
        <v>0</v>
      </c>
      <c r="AX193" s="63">
        <v>0</v>
      </c>
      <c r="AY193" s="63">
        <v>15</v>
      </c>
      <c r="BA193" s="5">
        <f>IF(Q193&gt;0,RANK(Q193,(N193:P193,Q193:AE193)),0)</f>
        <v>5</v>
      </c>
      <c r="BB193" s="5">
        <f>IF(R193&gt;0,RANK(R193,(N193:P193,Q193:AE193)),0)</f>
        <v>8</v>
      </c>
      <c r="BC193" s="5">
        <f>IF(T193&gt;0,RANK(T193,(N193:P193,Q193:AE193)),0)</f>
        <v>11</v>
      </c>
      <c r="BD193" s="5">
        <f>IF(S193&gt;0,RANK(S193,(N193:P193,Q193:AE193)),0)</f>
        <v>10</v>
      </c>
      <c r="BE193" s="2">
        <f t="shared" si="69"/>
        <v>5.2054023635340462E-3</v>
      </c>
      <c r="BF193" s="2">
        <f t="shared" si="70"/>
        <v>2.9544175576814856E-3</v>
      </c>
      <c r="BG193" s="2">
        <f t="shared" si="71"/>
        <v>1.1254924029262803E-3</v>
      </c>
      <c r="BH193" s="2">
        <f t="shared" si="72"/>
        <v>1.5475520540236354E-3</v>
      </c>
      <c r="BJ193" s="4" t="s">
        <v>2761</v>
      </c>
      <c r="BK193" s="3" t="s">
        <v>760</v>
      </c>
      <c r="BL193">
        <v>1</v>
      </c>
      <c r="BN193" s="112">
        <v>5</v>
      </c>
      <c r="BO193" s="114">
        <v>123</v>
      </c>
      <c r="BP193" s="118">
        <f t="shared" si="73"/>
        <v>5123</v>
      </c>
      <c r="BQ193" s="118">
        <f t="shared" si="61"/>
        <v>5123</v>
      </c>
      <c r="BR193" s="5" t="s">
        <v>3151</v>
      </c>
    </row>
    <row r="194" spans="1:86" ht="15" hidden="1" customHeight="1" outlineLevel="1">
      <c r="A194" s="4" t="s">
        <v>648</v>
      </c>
      <c r="B194" s="3" t="s">
        <v>760</v>
      </c>
      <c r="C194" s="1">
        <f t="shared" si="64"/>
        <v>56959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7</v>
      </c>
      <c r="G194" s="129">
        <f t="shared" si="62"/>
        <v>23496</v>
      </c>
      <c r="H194" s="134">
        <f t="shared" si="63"/>
        <v>0.41250724205130007</v>
      </c>
      <c r="I194" s="2"/>
      <c r="J194" s="2">
        <f t="shared" si="65"/>
        <v>0.28195719728225566</v>
      </c>
      <c r="K194" s="2">
        <f t="shared" si="66"/>
        <v>0.69446443933355573</v>
      </c>
      <c r="L194" s="2">
        <f t="shared" si="67"/>
        <v>1.9487701680155902E-3</v>
      </c>
      <c r="M194" s="2">
        <f t="shared" si="68"/>
        <v>2.1629593216173026E-2</v>
      </c>
      <c r="N194" s="63">
        <v>16060</v>
      </c>
      <c r="O194" s="63">
        <v>39556</v>
      </c>
      <c r="P194" s="63">
        <v>111</v>
      </c>
      <c r="Q194" s="63">
        <v>595</v>
      </c>
      <c r="R194" s="63">
        <v>118</v>
      </c>
      <c r="S194" s="63">
        <v>54</v>
      </c>
      <c r="T194" s="63">
        <v>36</v>
      </c>
      <c r="U194" s="63">
        <v>148</v>
      </c>
      <c r="V194" s="63">
        <v>18</v>
      </c>
      <c r="W194" s="63">
        <v>0</v>
      </c>
      <c r="X194" s="63">
        <v>0</v>
      </c>
      <c r="Y194" s="63">
        <v>28</v>
      </c>
      <c r="Z194" s="63">
        <v>43</v>
      </c>
      <c r="AA194" s="63">
        <v>132</v>
      </c>
      <c r="AB194" s="63">
        <v>0</v>
      </c>
      <c r="AC194" s="63">
        <v>0</v>
      </c>
      <c r="AD194" s="63">
        <v>0</v>
      </c>
      <c r="AE194" s="63">
        <v>0</v>
      </c>
      <c r="AF194" s="63">
        <v>0</v>
      </c>
      <c r="AG194" s="63">
        <v>0</v>
      </c>
      <c r="AH194" s="63">
        <v>0</v>
      </c>
      <c r="AI194" s="63">
        <v>0</v>
      </c>
      <c r="AJ194" s="63">
        <v>0</v>
      </c>
      <c r="AK194" s="63">
        <v>0</v>
      </c>
      <c r="AL194" s="63">
        <v>0</v>
      </c>
      <c r="AM194" s="63">
        <v>0</v>
      </c>
      <c r="AN194" s="63">
        <v>0</v>
      </c>
      <c r="AO194" s="63">
        <v>0</v>
      </c>
      <c r="AP194" s="63">
        <v>0</v>
      </c>
      <c r="AQ194" s="63">
        <v>0</v>
      </c>
      <c r="AR194" s="63">
        <v>0</v>
      </c>
      <c r="AS194" s="63">
        <v>0</v>
      </c>
      <c r="AT194" s="63">
        <v>0</v>
      </c>
      <c r="AU194" s="63">
        <v>0</v>
      </c>
      <c r="AV194" s="63">
        <v>0</v>
      </c>
      <c r="AW194" s="63">
        <v>0</v>
      </c>
      <c r="AX194" s="63">
        <v>0</v>
      </c>
      <c r="AY194" s="63">
        <v>60</v>
      </c>
      <c r="BA194" s="5">
        <f>IF(Q194&gt;0,RANK(Q194,(N194:P194,Q194:AE194)),0)</f>
        <v>3</v>
      </c>
      <c r="BB194" s="5">
        <f>IF(R194&gt;0,RANK(R194,(N194:P194,Q194:AE194)),0)</f>
        <v>6</v>
      </c>
      <c r="BC194" s="5">
        <f>IF(T194&gt;0,RANK(T194,(N194:P194,Q194:AE194)),0)</f>
        <v>10</v>
      </c>
      <c r="BD194" s="5">
        <f>IF(S194&gt;0,RANK(S194,(N194:P194,Q194:AE194)),0)</f>
        <v>8</v>
      </c>
      <c r="BE194" s="2">
        <f t="shared" si="69"/>
        <v>1.0446110360083569E-2</v>
      </c>
      <c r="BF194" s="2">
        <f t="shared" si="70"/>
        <v>2.0716655840165733E-3</v>
      </c>
      <c r="BG194" s="2">
        <f t="shared" si="71"/>
        <v>6.3203356800505624E-4</v>
      </c>
      <c r="BH194" s="2">
        <f t="shared" si="72"/>
        <v>9.4805035200758441E-4</v>
      </c>
      <c r="BJ194" s="4" t="s">
        <v>648</v>
      </c>
      <c r="BK194" s="3" t="s">
        <v>760</v>
      </c>
      <c r="BL194">
        <v>2</v>
      </c>
      <c r="BN194" s="112">
        <v>5</v>
      </c>
      <c r="BO194" s="114">
        <v>125</v>
      </c>
      <c r="BP194" s="118">
        <f t="shared" si="73"/>
        <v>5125</v>
      </c>
      <c r="BQ194" s="118">
        <f t="shared" si="61"/>
        <v>5125</v>
      </c>
      <c r="BR194" s="5" t="s">
        <v>3151</v>
      </c>
    </row>
    <row r="195" spans="1:86" ht="15" hidden="1" customHeight="1" outlineLevel="1">
      <c r="A195" s="4" t="s">
        <v>829</v>
      </c>
      <c r="B195" s="3" t="s">
        <v>760</v>
      </c>
      <c r="C195" s="1">
        <f t="shared" si="64"/>
        <v>3551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6</v>
      </c>
      <c r="G195" s="129">
        <f t="shared" si="62"/>
        <v>2479</v>
      </c>
      <c r="H195" s="134">
        <f t="shared" si="63"/>
        <v>0.69811320754716977</v>
      </c>
      <c r="I195" s="2"/>
      <c r="J195" s="2">
        <f t="shared" si="65"/>
        <v>0.13601802309208674</v>
      </c>
      <c r="K195" s="2">
        <f t="shared" si="66"/>
        <v>0.83413123063925654</v>
      </c>
      <c r="L195" s="2">
        <f t="shared" si="67"/>
        <v>1.4080540692762602E-3</v>
      </c>
      <c r="M195" s="2">
        <f t="shared" si="68"/>
        <v>2.8442692199380431E-2</v>
      </c>
      <c r="N195" s="63">
        <v>483</v>
      </c>
      <c r="O195" s="63">
        <v>2962</v>
      </c>
      <c r="P195" s="63">
        <v>5</v>
      </c>
      <c r="Q195" s="63">
        <v>31</v>
      </c>
      <c r="R195" s="63">
        <v>5</v>
      </c>
      <c r="S195" s="63">
        <v>9</v>
      </c>
      <c r="T195" s="63">
        <v>4</v>
      </c>
      <c r="U195" s="63">
        <v>5</v>
      </c>
      <c r="V195" s="63">
        <v>3</v>
      </c>
      <c r="W195" s="63">
        <v>0</v>
      </c>
      <c r="X195" s="63">
        <v>0</v>
      </c>
      <c r="Y195" s="63">
        <v>5</v>
      </c>
      <c r="Z195" s="63">
        <v>2</v>
      </c>
      <c r="AA195" s="63">
        <v>21</v>
      </c>
      <c r="AB195" s="63">
        <v>0</v>
      </c>
      <c r="AC195" s="63">
        <v>0</v>
      </c>
      <c r="AD195" s="63">
        <v>0</v>
      </c>
      <c r="AE195" s="63">
        <v>0</v>
      </c>
      <c r="AF195" s="63">
        <v>0</v>
      </c>
      <c r="AG195" s="63">
        <v>0</v>
      </c>
      <c r="AH195" s="63">
        <v>0</v>
      </c>
      <c r="AI195" s="63">
        <v>0</v>
      </c>
      <c r="AJ195" s="63">
        <v>0</v>
      </c>
      <c r="AK195" s="63">
        <v>0</v>
      </c>
      <c r="AL195" s="63">
        <v>0</v>
      </c>
      <c r="AM195" s="63">
        <v>0</v>
      </c>
      <c r="AN195" s="63">
        <v>0</v>
      </c>
      <c r="AO195" s="63">
        <v>0</v>
      </c>
      <c r="AP195" s="63">
        <v>0</v>
      </c>
      <c r="AQ195" s="63">
        <v>0</v>
      </c>
      <c r="AR195" s="63">
        <v>0</v>
      </c>
      <c r="AS195" s="63">
        <v>0</v>
      </c>
      <c r="AT195" s="63">
        <v>0</v>
      </c>
      <c r="AU195" s="63">
        <v>0</v>
      </c>
      <c r="AV195" s="63">
        <v>0</v>
      </c>
      <c r="AW195" s="63">
        <v>0</v>
      </c>
      <c r="AX195" s="63">
        <v>0</v>
      </c>
      <c r="AY195" s="63">
        <v>16</v>
      </c>
      <c r="BA195" s="5">
        <f>IF(Q195&gt;0,RANK(Q195,(N195:P195,Q195:AE195)),0)</f>
        <v>3</v>
      </c>
      <c r="BB195" s="5">
        <f>IF(R195&gt;0,RANK(R195,(N195:P195,Q195:AE195)),0)</f>
        <v>6</v>
      </c>
      <c r="BC195" s="5">
        <f>IF(T195&gt;0,RANK(T195,(N195:P195,Q195:AE195)),0)</f>
        <v>10</v>
      </c>
      <c r="BD195" s="5">
        <f>IF(S195&gt;0,RANK(S195,(N195:P195,Q195:AE195)),0)</f>
        <v>5</v>
      </c>
      <c r="BE195" s="2">
        <f t="shared" si="69"/>
        <v>8.7299352295128127E-3</v>
      </c>
      <c r="BF195" s="2">
        <f t="shared" si="70"/>
        <v>1.4080540692762602E-3</v>
      </c>
      <c r="BG195" s="2">
        <f t="shared" si="71"/>
        <v>1.1264432554210081E-3</v>
      </c>
      <c r="BH195" s="2">
        <f t="shared" si="72"/>
        <v>2.5344973246972683E-3</v>
      </c>
      <c r="BJ195" s="4" t="s">
        <v>829</v>
      </c>
      <c r="BK195" s="3" t="s">
        <v>760</v>
      </c>
      <c r="BL195">
        <v>4</v>
      </c>
      <c r="BN195" s="112">
        <v>5</v>
      </c>
      <c r="BO195" s="114">
        <v>127</v>
      </c>
      <c r="BP195" s="118">
        <f t="shared" si="73"/>
        <v>5127</v>
      </c>
      <c r="BQ195" s="118">
        <f t="shared" si="61"/>
        <v>5127</v>
      </c>
      <c r="BR195" s="5" t="s">
        <v>3151</v>
      </c>
    </row>
    <row r="196" spans="1:86" ht="15" hidden="1" customHeight="1" outlineLevel="1">
      <c r="A196" s="4" t="s">
        <v>176</v>
      </c>
      <c r="B196" s="3" t="s">
        <v>760</v>
      </c>
      <c r="C196" s="1">
        <f t="shared" ref="C196:C207" si="74">SUM(N196:AY196)</f>
        <v>4019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8</v>
      </c>
      <c r="G196" s="129">
        <f t="shared" si="62"/>
        <v>2777</v>
      </c>
      <c r="H196" s="134">
        <f t="shared" si="63"/>
        <v>0.69096790246329931</v>
      </c>
      <c r="I196" s="2"/>
      <c r="J196" s="2">
        <f t="shared" ref="J196:J207" si="75">IF($C196=0,"-",N196/$C196)</f>
        <v>0.14630505100771335</v>
      </c>
      <c r="K196" s="2">
        <f t="shared" ref="K196:K207" si="76">IF($C196=0,"-",O196/$C196)</f>
        <v>0.83727295347101272</v>
      </c>
      <c r="L196" s="2">
        <f t="shared" ref="L196:L207" si="77">IF($C196=0,"-",P196/$C196)</f>
        <v>7.4645434187608855E-4</v>
      </c>
      <c r="M196" s="2">
        <f t="shared" ref="M196:M207" si="78">IF(C196=0,"-",(1-J196-K196-L196))</f>
        <v>1.5675541179397904E-2</v>
      </c>
      <c r="N196" s="63">
        <v>588</v>
      </c>
      <c r="O196" s="63">
        <v>3365</v>
      </c>
      <c r="P196" s="63">
        <v>3</v>
      </c>
      <c r="Q196" s="63">
        <v>30</v>
      </c>
      <c r="R196" s="63">
        <v>4</v>
      </c>
      <c r="S196" s="63">
        <v>9</v>
      </c>
      <c r="T196" s="63">
        <v>0</v>
      </c>
      <c r="U196" s="63">
        <v>7</v>
      </c>
      <c r="V196" s="63">
        <v>0</v>
      </c>
      <c r="W196" s="63">
        <v>0</v>
      </c>
      <c r="X196" s="63">
        <v>0</v>
      </c>
      <c r="Y196" s="63">
        <v>2</v>
      </c>
      <c r="Z196" s="63">
        <v>5</v>
      </c>
      <c r="AA196" s="63">
        <v>2</v>
      </c>
      <c r="AB196" s="63">
        <v>0</v>
      </c>
      <c r="AC196" s="63">
        <v>0</v>
      </c>
      <c r="AD196" s="63">
        <v>0</v>
      </c>
      <c r="AE196" s="63">
        <v>0</v>
      </c>
      <c r="AF196" s="63">
        <v>0</v>
      </c>
      <c r="AG196" s="63">
        <v>0</v>
      </c>
      <c r="AH196" s="63">
        <v>0</v>
      </c>
      <c r="AI196" s="63">
        <v>0</v>
      </c>
      <c r="AJ196" s="63">
        <v>0</v>
      </c>
      <c r="AK196" s="63">
        <v>0</v>
      </c>
      <c r="AL196" s="63">
        <v>0</v>
      </c>
      <c r="AM196" s="63">
        <v>0</v>
      </c>
      <c r="AN196" s="63">
        <v>0</v>
      </c>
      <c r="AO196" s="63">
        <v>0</v>
      </c>
      <c r="AP196" s="63">
        <v>0</v>
      </c>
      <c r="AQ196" s="63">
        <v>0</v>
      </c>
      <c r="AR196" s="63">
        <v>0</v>
      </c>
      <c r="AS196" s="63">
        <v>0</v>
      </c>
      <c r="AT196" s="63">
        <v>0</v>
      </c>
      <c r="AU196" s="63">
        <v>0</v>
      </c>
      <c r="AV196" s="63">
        <v>0</v>
      </c>
      <c r="AW196" s="63">
        <v>0</v>
      </c>
      <c r="AX196" s="63">
        <v>0</v>
      </c>
      <c r="AY196" s="63">
        <v>4</v>
      </c>
      <c r="BA196" s="5">
        <f>IF(Q196&gt;0,RANK(Q196,(N196:P196,Q196:AE196)),0)</f>
        <v>3</v>
      </c>
      <c r="BB196" s="5">
        <f>IF(R196&gt;0,RANK(R196,(N196:P196,Q196:AE196)),0)</f>
        <v>7</v>
      </c>
      <c r="BC196" s="5">
        <f>IF(T196&gt;0,RANK(T196,(N196:P196,Q196:AE196)),0)</f>
        <v>0</v>
      </c>
      <c r="BD196" s="5">
        <f>IF(S196&gt;0,RANK(S196,(N196:P196,Q196:AE196)),0)</f>
        <v>4</v>
      </c>
      <c r="BE196" s="2">
        <f t="shared" ref="BE196:BE207" si="79">IF($C196=0,"-",Q196/$C196)</f>
        <v>7.4645434187608859E-3</v>
      </c>
      <c r="BF196" s="2">
        <f t="shared" ref="BF196:BF207" si="80">IF($C196=0,"-",R196/$C196)</f>
        <v>9.952724558347848E-4</v>
      </c>
      <c r="BG196" s="2">
        <f t="shared" ref="BG196:BG207" si="81">IF($C196=0,"-",T196/$C196)</f>
        <v>0</v>
      </c>
      <c r="BH196" s="2">
        <f t="shared" ref="BH196:BH207" si="82">IF($C196=0,"-",S196/$C196)</f>
        <v>2.2393630256282659E-3</v>
      </c>
      <c r="BJ196" s="4" t="s">
        <v>176</v>
      </c>
      <c r="BK196" s="3" t="s">
        <v>760</v>
      </c>
      <c r="BN196" s="112">
        <v>5</v>
      </c>
      <c r="BO196" s="114">
        <v>129</v>
      </c>
      <c r="BP196" s="118">
        <f t="shared" si="73"/>
        <v>5129</v>
      </c>
      <c r="BQ196" s="118">
        <f t="shared" ref="BQ196:BQ259" si="83">BP196</f>
        <v>5129</v>
      </c>
      <c r="BR196" s="5" t="s">
        <v>3151</v>
      </c>
    </row>
    <row r="197" spans="1:86" ht="15" hidden="1" customHeight="1" outlineLevel="1">
      <c r="A197" s="4" t="s">
        <v>2302</v>
      </c>
      <c r="B197" s="3" t="s">
        <v>760</v>
      </c>
      <c r="C197" s="1">
        <f t="shared" si="74"/>
        <v>47140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9</v>
      </c>
      <c r="G197" s="129">
        <f t="shared" si="62"/>
        <v>16711</v>
      </c>
      <c r="H197" s="134">
        <f t="shared" si="63"/>
        <v>0.35449724225710649</v>
      </c>
      <c r="I197" s="2"/>
      <c r="J197" s="2">
        <f t="shared" si="75"/>
        <v>0.30731862537123461</v>
      </c>
      <c r="K197" s="2">
        <f t="shared" si="76"/>
        <v>0.6618158676283411</v>
      </c>
      <c r="L197" s="2">
        <f t="shared" si="77"/>
        <v>1.1243105642766229E-3</v>
      </c>
      <c r="M197" s="2">
        <f t="shared" si="78"/>
        <v>2.974119643614772E-2</v>
      </c>
      <c r="N197" s="63">
        <v>14487</v>
      </c>
      <c r="O197" s="63">
        <v>31198</v>
      </c>
      <c r="P197" s="63">
        <v>53</v>
      </c>
      <c r="Q197" s="63">
        <v>804</v>
      </c>
      <c r="R197" s="63">
        <v>98</v>
      </c>
      <c r="S197" s="63">
        <v>56</v>
      </c>
      <c r="T197" s="63">
        <v>39</v>
      </c>
      <c r="U197" s="63">
        <v>148</v>
      </c>
      <c r="V197" s="63">
        <v>29</v>
      </c>
      <c r="W197" s="63">
        <v>0</v>
      </c>
      <c r="X197" s="63">
        <v>0</v>
      </c>
      <c r="Y197" s="63">
        <v>31</v>
      </c>
      <c r="Z197" s="63">
        <v>67</v>
      </c>
      <c r="AA197" s="63">
        <v>92</v>
      </c>
      <c r="AB197" s="63">
        <v>0</v>
      </c>
      <c r="AC197" s="63">
        <v>0</v>
      </c>
      <c r="AD197" s="63">
        <v>0</v>
      </c>
      <c r="AE197" s="63">
        <v>0</v>
      </c>
      <c r="AF197" s="63">
        <v>0</v>
      </c>
      <c r="AG197" s="63">
        <v>0</v>
      </c>
      <c r="AH197" s="63">
        <v>0</v>
      </c>
      <c r="AI197" s="63">
        <v>0</v>
      </c>
      <c r="AJ197" s="63">
        <v>0</v>
      </c>
      <c r="AK197" s="63">
        <v>0</v>
      </c>
      <c r="AL197" s="63">
        <v>0</v>
      </c>
      <c r="AM197" s="63">
        <v>0</v>
      </c>
      <c r="AN197" s="63">
        <v>0</v>
      </c>
      <c r="AO197" s="63">
        <v>0</v>
      </c>
      <c r="AP197" s="63">
        <v>0</v>
      </c>
      <c r="AQ197" s="63">
        <v>0</v>
      </c>
      <c r="AR197" s="63">
        <v>0</v>
      </c>
      <c r="AS197" s="63">
        <v>0</v>
      </c>
      <c r="AT197" s="63">
        <v>0</v>
      </c>
      <c r="AU197" s="63">
        <v>0</v>
      </c>
      <c r="AV197" s="63">
        <v>0</v>
      </c>
      <c r="AW197" s="63">
        <v>0</v>
      </c>
      <c r="AX197" s="63">
        <v>0</v>
      </c>
      <c r="AY197" s="63">
        <v>38</v>
      </c>
      <c r="BA197" s="5">
        <f>IF(Q197&gt;0,RANK(Q197,(N197:P197,Q197:AE197)),0)</f>
        <v>3</v>
      </c>
      <c r="BB197" s="5">
        <f>IF(R197&gt;0,RANK(R197,(N197:P197,Q197:AE197)),0)</f>
        <v>5</v>
      </c>
      <c r="BC197" s="5">
        <f>IF(T197&gt;0,RANK(T197,(N197:P197,Q197:AE197)),0)</f>
        <v>10</v>
      </c>
      <c r="BD197" s="5">
        <f>IF(S197&gt;0,RANK(S197,(N197:P197,Q197:AE197)),0)</f>
        <v>8</v>
      </c>
      <c r="BE197" s="2">
        <f t="shared" si="79"/>
        <v>1.7055579126007636E-2</v>
      </c>
      <c r="BF197" s="2">
        <f t="shared" si="80"/>
        <v>2.078913873568095E-3</v>
      </c>
      <c r="BG197" s="2">
        <f t="shared" si="81"/>
        <v>8.273228680526092E-4</v>
      </c>
      <c r="BH197" s="2">
        <f t="shared" si="82"/>
        <v>1.1879507848960543E-3</v>
      </c>
      <c r="BJ197" s="4" t="s">
        <v>2302</v>
      </c>
      <c r="BK197" s="3" t="s">
        <v>760</v>
      </c>
      <c r="BN197" s="112">
        <v>5</v>
      </c>
      <c r="BO197" s="114">
        <v>131</v>
      </c>
      <c r="BP197" s="118">
        <f t="shared" si="73"/>
        <v>5131</v>
      </c>
      <c r="BQ197" s="118">
        <f t="shared" si="83"/>
        <v>5131</v>
      </c>
      <c r="BR197" s="5" t="s">
        <v>3151</v>
      </c>
    </row>
    <row r="198" spans="1:86" ht="15" hidden="1" customHeight="1" outlineLevel="1">
      <c r="A198" s="4" t="s">
        <v>807</v>
      </c>
      <c r="B198" s="3" t="s">
        <v>760</v>
      </c>
      <c r="C198" s="1">
        <f t="shared" si="74"/>
        <v>5202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12</v>
      </c>
      <c r="G198" s="129">
        <f t="shared" si="62"/>
        <v>2768</v>
      </c>
      <c r="H198" s="134">
        <f t="shared" si="63"/>
        <v>0.53210303729334874</v>
      </c>
      <c r="I198" s="2"/>
      <c r="J198" s="2">
        <f t="shared" si="75"/>
        <v>0.21453287197231835</v>
      </c>
      <c r="K198" s="2">
        <f t="shared" si="76"/>
        <v>0.74663590926566703</v>
      </c>
      <c r="L198" s="2">
        <f t="shared" si="77"/>
        <v>1.9223375624759708E-4</v>
      </c>
      <c r="M198" s="2">
        <f t="shared" si="78"/>
        <v>3.8638985005767075E-2</v>
      </c>
      <c r="N198" s="63">
        <v>1116</v>
      </c>
      <c r="O198" s="63">
        <v>3884</v>
      </c>
      <c r="P198" s="63">
        <v>1</v>
      </c>
      <c r="Q198" s="63">
        <v>55</v>
      </c>
      <c r="R198" s="63">
        <v>10</v>
      </c>
      <c r="S198" s="63">
        <v>50</v>
      </c>
      <c r="T198" s="63">
        <v>7</v>
      </c>
      <c r="U198" s="63">
        <v>17</v>
      </c>
      <c r="V198" s="63">
        <v>18</v>
      </c>
      <c r="W198" s="63">
        <v>0</v>
      </c>
      <c r="X198" s="63">
        <v>0</v>
      </c>
      <c r="Y198" s="63">
        <v>19</v>
      </c>
      <c r="Z198" s="63">
        <v>10</v>
      </c>
      <c r="AA198" s="63">
        <v>7</v>
      </c>
      <c r="AB198" s="63">
        <v>0</v>
      </c>
      <c r="AC198" s="63">
        <v>0</v>
      </c>
      <c r="AD198" s="63">
        <v>0</v>
      </c>
      <c r="AE198" s="63">
        <v>0</v>
      </c>
      <c r="AF198" s="63">
        <v>0</v>
      </c>
      <c r="AG198" s="63">
        <v>0</v>
      </c>
      <c r="AH198" s="63">
        <v>0</v>
      </c>
      <c r="AI198" s="63">
        <v>0</v>
      </c>
      <c r="AJ198" s="63">
        <v>0</v>
      </c>
      <c r="AK198" s="63">
        <v>0</v>
      </c>
      <c r="AL198" s="63">
        <v>0</v>
      </c>
      <c r="AM198" s="63">
        <v>0</v>
      </c>
      <c r="AN198" s="63">
        <v>0</v>
      </c>
      <c r="AO198" s="63">
        <v>0</v>
      </c>
      <c r="AP198" s="63">
        <v>0</v>
      </c>
      <c r="AQ198" s="63">
        <v>0</v>
      </c>
      <c r="AR198" s="63">
        <v>0</v>
      </c>
      <c r="AS198" s="63">
        <v>0</v>
      </c>
      <c r="AT198" s="63">
        <v>0</v>
      </c>
      <c r="AU198" s="63">
        <v>0</v>
      </c>
      <c r="AV198" s="63">
        <v>0</v>
      </c>
      <c r="AW198" s="63">
        <v>0</v>
      </c>
      <c r="AX198" s="63">
        <v>0</v>
      </c>
      <c r="AY198" s="63">
        <v>8</v>
      </c>
      <c r="BA198" s="5">
        <f>IF(Q198&gt;0,RANK(Q198,(N198:P198,Q198:AE198)),0)</f>
        <v>3</v>
      </c>
      <c r="BB198" s="5">
        <f>IF(R198&gt;0,RANK(R198,(N198:P198,Q198:AE198)),0)</f>
        <v>8</v>
      </c>
      <c r="BC198" s="5">
        <f>IF(T198&gt;0,RANK(T198,(N198:P198,Q198:AE198)),0)</f>
        <v>10</v>
      </c>
      <c r="BD198" s="5">
        <f>IF(S198&gt;0,RANK(S198,(N198:P198,Q198:AE198)),0)</f>
        <v>4</v>
      </c>
      <c r="BE198" s="2">
        <f t="shared" si="79"/>
        <v>1.0572856593617839E-2</v>
      </c>
      <c r="BF198" s="2">
        <f t="shared" si="80"/>
        <v>1.9223375624759708E-3</v>
      </c>
      <c r="BG198" s="2">
        <f t="shared" si="81"/>
        <v>1.3456362937331796E-3</v>
      </c>
      <c r="BH198" s="2">
        <f t="shared" si="82"/>
        <v>9.6116878123798533E-3</v>
      </c>
      <c r="BJ198" s="4" t="s">
        <v>807</v>
      </c>
      <c r="BK198" s="3" t="s">
        <v>760</v>
      </c>
      <c r="BL198">
        <v>4</v>
      </c>
      <c r="BN198" s="112">
        <v>5</v>
      </c>
      <c r="BO198" s="114">
        <v>133</v>
      </c>
      <c r="BP198" s="118">
        <f t="shared" si="73"/>
        <v>5133</v>
      </c>
      <c r="BQ198" s="118">
        <f t="shared" si="83"/>
        <v>5133</v>
      </c>
      <c r="BR198" s="5" t="s">
        <v>3151</v>
      </c>
    </row>
    <row r="199" spans="1:86" ht="15" hidden="1" customHeight="1" outlineLevel="1">
      <c r="A199" s="4" t="s">
        <v>1641</v>
      </c>
      <c r="B199" s="3" t="s">
        <v>760</v>
      </c>
      <c r="C199" s="1">
        <f t="shared" si="74"/>
        <v>7566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6</v>
      </c>
      <c r="G199" s="129">
        <f t="shared" si="62"/>
        <v>4540</v>
      </c>
      <c r="H199" s="134">
        <f t="shared" si="63"/>
        <v>0.60005286809410519</v>
      </c>
      <c r="I199" s="2"/>
      <c r="J199" s="2">
        <f t="shared" si="75"/>
        <v>0.18477398889770025</v>
      </c>
      <c r="K199" s="2">
        <f t="shared" si="76"/>
        <v>0.78482685699180543</v>
      </c>
      <c r="L199" s="2">
        <f t="shared" si="77"/>
        <v>3.3042558815754692E-3</v>
      </c>
      <c r="M199" s="2">
        <f t="shared" si="78"/>
        <v>2.7094898228918852E-2</v>
      </c>
      <c r="N199" s="63">
        <v>1398</v>
      </c>
      <c r="O199" s="63">
        <v>5938</v>
      </c>
      <c r="P199" s="63">
        <v>25</v>
      </c>
      <c r="Q199" s="63">
        <v>52</v>
      </c>
      <c r="R199" s="63">
        <v>29</v>
      </c>
      <c r="S199" s="63">
        <v>20</v>
      </c>
      <c r="T199" s="63">
        <v>24</v>
      </c>
      <c r="U199" s="63">
        <v>13</v>
      </c>
      <c r="V199" s="63">
        <v>5</v>
      </c>
      <c r="W199" s="63">
        <v>0</v>
      </c>
      <c r="X199" s="63">
        <v>0</v>
      </c>
      <c r="Y199" s="63">
        <v>3</v>
      </c>
      <c r="Z199" s="63">
        <v>6</v>
      </c>
      <c r="AA199" s="63">
        <v>36</v>
      </c>
      <c r="AB199" s="63">
        <v>0</v>
      </c>
      <c r="AC199" s="63">
        <v>0</v>
      </c>
      <c r="AD199" s="63">
        <v>0</v>
      </c>
      <c r="AE199" s="63">
        <v>0</v>
      </c>
      <c r="AF199" s="63">
        <v>0</v>
      </c>
      <c r="AG199" s="63">
        <v>0</v>
      </c>
      <c r="AH199" s="63">
        <v>0</v>
      </c>
      <c r="AI199" s="63">
        <v>0</v>
      </c>
      <c r="AJ199" s="63">
        <v>0</v>
      </c>
      <c r="AK199" s="63">
        <v>0</v>
      </c>
      <c r="AL199" s="63">
        <v>0</v>
      </c>
      <c r="AM199" s="63">
        <v>0</v>
      </c>
      <c r="AN199" s="63">
        <v>0</v>
      </c>
      <c r="AO199" s="63">
        <v>0</v>
      </c>
      <c r="AP199" s="63">
        <v>0</v>
      </c>
      <c r="AQ199" s="63">
        <v>0</v>
      </c>
      <c r="AR199" s="63">
        <v>0</v>
      </c>
      <c r="AS199" s="63">
        <v>0</v>
      </c>
      <c r="AT199" s="63">
        <v>0</v>
      </c>
      <c r="AU199" s="63">
        <v>0</v>
      </c>
      <c r="AV199" s="63">
        <v>0</v>
      </c>
      <c r="AW199" s="63">
        <v>0</v>
      </c>
      <c r="AX199" s="63">
        <v>0</v>
      </c>
      <c r="AY199" s="63">
        <v>17</v>
      </c>
      <c r="BA199" s="5">
        <f>IF(Q199&gt;0,RANK(Q199,(N199:P199,Q199:AE199)),0)</f>
        <v>3</v>
      </c>
      <c r="BB199" s="5">
        <f>IF(R199&gt;0,RANK(R199,(N199:P199,Q199:AE199)),0)</f>
        <v>5</v>
      </c>
      <c r="BC199" s="5">
        <f>IF(T199&gt;0,RANK(T199,(N199:P199,Q199:AE199)),0)</f>
        <v>7</v>
      </c>
      <c r="BD199" s="5">
        <f>IF(S199&gt;0,RANK(S199,(N199:P199,Q199:AE199)),0)</f>
        <v>8</v>
      </c>
      <c r="BE199" s="2">
        <f t="shared" si="79"/>
        <v>6.8728522336769758E-3</v>
      </c>
      <c r="BF199" s="2">
        <f t="shared" si="80"/>
        <v>3.8329368226275441E-3</v>
      </c>
      <c r="BG199" s="2">
        <f t="shared" si="81"/>
        <v>3.1720856463124504E-3</v>
      </c>
      <c r="BH199" s="2">
        <f t="shared" si="82"/>
        <v>2.6434047052603755E-3</v>
      </c>
      <c r="BJ199" s="4" t="s">
        <v>1641</v>
      </c>
      <c r="BK199" s="3" t="s">
        <v>760</v>
      </c>
      <c r="BL199">
        <v>1</v>
      </c>
      <c r="BN199" s="112">
        <v>5</v>
      </c>
      <c r="BO199" s="114">
        <v>135</v>
      </c>
      <c r="BP199" s="118">
        <f t="shared" si="73"/>
        <v>5135</v>
      </c>
      <c r="BQ199" s="118">
        <f t="shared" si="83"/>
        <v>5135</v>
      </c>
      <c r="BR199" s="5" t="s">
        <v>3151</v>
      </c>
    </row>
    <row r="200" spans="1:86" ht="15" hidden="1" customHeight="1" outlineLevel="1">
      <c r="A200" s="4" t="s">
        <v>1105</v>
      </c>
      <c r="B200" s="3" t="s">
        <v>760</v>
      </c>
      <c r="C200" s="1">
        <f t="shared" si="74"/>
        <v>5938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7</v>
      </c>
      <c r="G200" s="129">
        <f t="shared" ref="G200:G263" si="84">IF(C200&gt;0,MAX(N200:P200)-LARGE(N200:P200,2),0)</f>
        <v>3436</v>
      </c>
      <c r="H200" s="134">
        <f t="shared" ref="H200:H263" si="85">IF(C200&gt;0,G200/C200,0)</f>
        <v>0.57864600875715733</v>
      </c>
      <c r="I200" s="2"/>
      <c r="J200" s="2">
        <f t="shared" si="75"/>
        <v>0.19872010778039745</v>
      </c>
      <c r="K200" s="2">
        <f t="shared" si="76"/>
        <v>0.77736611653755472</v>
      </c>
      <c r="L200" s="2">
        <f t="shared" si="77"/>
        <v>1.5156618390030313E-3</v>
      </c>
      <c r="M200" s="2">
        <f t="shared" si="78"/>
        <v>2.2398113843044746E-2</v>
      </c>
      <c r="N200" s="63">
        <v>1180</v>
      </c>
      <c r="O200" s="63">
        <v>4616</v>
      </c>
      <c r="P200" s="63">
        <v>9</v>
      </c>
      <c r="Q200" s="63">
        <v>47</v>
      </c>
      <c r="R200" s="63">
        <v>19</v>
      </c>
      <c r="S200" s="63">
        <v>18</v>
      </c>
      <c r="T200" s="63">
        <v>4</v>
      </c>
      <c r="U200" s="63">
        <v>21</v>
      </c>
      <c r="V200" s="63">
        <v>2</v>
      </c>
      <c r="W200" s="63">
        <v>0</v>
      </c>
      <c r="X200" s="63">
        <v>0</v>
      </c>
      <c r="Y200" s="63">
        <v>6</v>
      </c>
      <c r="Z200" s="63">
        <v>3</v>
      </c>
      <c r="AA200" s="63">
        <v>9</v>
      </c>
      <c r="AB200" s="63">
        <v>0</v>
      </c>
      <c r="AC200" s="63">
        <v>0</v>
      </c>
      <c r="AD200" s="63">
        <v>0</v>
      </c>
      <c r="AE200" s="63">
        <v>0</v>
      </c>
      <c r="AF200" s="63">
        <v>0</v>
      </c>
      <c r="AG200" s="63">
        <v>0</v>
      </c>
      <c r="AH200" s="63">
        <v>0</v>
      </c>
      <c r="AI200" s="63">
        <v>0</v>
      </c>
      <c r="AJ200" s="63">
        <v>0</v>
      </c>
      <c r="AK200" s="63">
        <v>0</v>
      </c>
      <c r="AL200" s="63">
        <v>0</v>
      </c>
      <c r="AM200" s="63">
        <v>0</v>
      </c>
      <c r="AN200" s="63">
        <v>0</v>
      </c>
      <c r="AO200" s="63">
        <v>0</v>
      </c>
      <c r="AP200" s="63">
        <v>0</v>
      </c>
      <c r="AQ200" s="63">
        <v>0</v>
      </c>
      <c r="AR200" s="63">
        <v>0</v>
      </c>
      <c r="AS200" s="63">
        <v>0</v>
      </c>
      <c r="AT200" s="63">
        <v>0</v>
      </c>
      <c r="AU200" s="63">
        <v>0</v>
      </c>
      <c r="AV200" s="63">
        <v>0</v>
      </c>
      <c r="AW200" s="63">
        <v>0</v>
      </c>
      <c r="AX200" s="63">
        <v>0</v>
      </c>
      <c r="AY200" s="63">
        <v>4</v>
      </c>
      <c r="BA200" s="5">
        <f>IF(Q200&gt;0,RANK(Q200,(N200:P200,Q200:AE200)),0)</f>
        <v>3</v>
      </c>
      <c r="BB200" s="5">
        <f>IF(R200&gt;0,RANK(R200,(N200:P200,Q200:AE200)),0)</f>
        <v>5</v>
      </c>
      <c r="BC200" s="5">
        <f>IF(T200&gt;0,RANK(T200,(N200:P200,Q200:AE200)),0)</f>
        <v>10</v>
      </c>
      <c r="BD200" s="5">
        <f>IF(S200&gt;0,RANK(S200,(N200:P200,Q200:AE200)),0)</f>
        <v>6</v>
      </c>
      <c r="BE200" s="2">
        <f t="shared" si="79"/>
        <v>7.9151229370158296E-3</v>
      </c>
      <c r="BF200" s="2">
        <f t="shared" si="80"/>
        <v>3.1997305490063994E-3</v>
      </c>
      <c r="BG200" s="2">
        <f t="shared" si="81"/>
        <v>6.7362748400134724E-4</v>
      </c>
      <c r="BH200" s="2">
        <f t="shared" si="82"/>
        <v>3.0313236780060626E-3</v>
      </c>
      <c r="BJ200" s="4" t="s">
        <v>1105</v>
      </c>
      <c r="BK200" s="3" t="s">
        <v>760</v>
      </c>
      <c r="BL200">
        <v>1</v>
      </c>
      <c r="BN200" s="112">
        <v>5</v>
      </c>
      <c r="BO200" s="114">
        <v>137</v>
      </c>
      <c r="BP200" s="118">
        <f t="shared" si="73"/>
        <v>5137</v>
      </c>
      <c r="BQ200" s="118">
        <f t="shared" si="83"/>
        <v>5137</v>
      </c>
      <c r="BR200" s="5" t="s">
        <v>3151</v>
      </c>
    </row>
    <row r="201" spans="1:86" ht="15" hidden="1" customHeight="1" outlineLevel="1">
      <c r="A201" s="4" t="s">
        <v>1512</v>
      </c>
      <c r="B201" s="3" t="s">
        <v>760</v>
      </c>
      <c r="C201" s="1">
        <f t="shared" si="74"/>
        <v>16607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5</v>
      </c>
      <c r="G201" s="129">
        <f t="shared" si="84"/>
        <v>4894</v>
      </c>
      <c r="H201" s="134">
        <f t="shared" si="85"/>
        <v>0.29469500812910221</v>
      </c>
      <c r="I201" s="2"/>
      <c r="J201" s="2">
        <f t="shared" si="75"/>
        <v>0.33624375263443124</v>
      </c>
      <c r="K201" s="2">
        <f t="shared" si="76"/>
        <v>0.6309387607635335</v>
      </c>
      <c r="L201" s="2">
        <f t="shared" si="77"/>
        <v>2.8301318721021258E-3</v>
      </c>
      <c r="M201" s="2">
        <f t="shared" si="78"/>
        <v>2.998735472993308E-2</v>
      </c>
      <c r="N201" s="63">
        <v>5584</v>
      </c>
      <c r="O201" s="63">
        <v>10478</v>
      </c>
      <c r="P201" s="63">
        <v>47</v>
      </c>
      <c r="Q201" s="63">
        <v>182</v>
      </c>
      <c r="R201" s="63">
        <v>36</v>
      </c>
      <c r="S201" s="63">
        <v>74</v>
      </c>
      <c r="T201" s="63">
        <v>4</v>
      </c>
      <c r="U201" s="63">
        <v>46</v>
      </c>
      <c r="V201" s="63">
        <v>37</v>
      </c>
      <c r="W201" s="63">
        <v>0</v>
      </c>
      <c r="X201" s="63">
        <v>0</v>
      </c>
      <c r="Y201" s="63">
        <v>12</v>
      </c>
      <c r="Z201" s="63">
        <v>27</v>
      </c>
      <c r="AA201" s="63">
        <v>32</v>
      </c>
      <c r="AB201" s="63">
        <v>0</v>
      </c>
      <c r="AC201" s="63">
        <v>0</v>
      </c>
      <c r="AD201" s="63">
        <v>0</v>
      </c>
      <c r="AE201" s="63">
        <v>0</v>
      </c>
      <c r="AF201" s="63">
        <v>0</v>
      </c>
      <c r="AG201" s="63">
        <v>0</v>
      </c>
      <c r="AH201" s="63">
        <v>0</v>
      </c>
      <c r="AI201" s="63">
        <v>0</v>
      </c>
      <c r="AJ201" s="63">
        <v>0</v>
      </c>
      <c r="AK201" s="63">
        <v>0</v>
      </c>
      <c r="AL201" s="63">
        <v>0</v>
      </c>
      <c r="AM201" s="63">
        <v>0</v>
      </c>
      <c r="AN201" s="63">
        <v>0</v>
      </c>
      <c r="AO201" s="63">
        <v>0</v>
      </c>
      <c r="AP201" s="63">
        <v>0</v>
      </c>
      <c r="AQ201" s="63">
        <v>0</v>
      </c>
      <c r="AR201" s="63">
        <v>0</v>
      </c>
      <c r="AS201" s="63">
        <v>0</v>
      </c>
      <c r="AT201" s="63">
        <v>0</v>
      </c>
      <c r="AU201" s="63">
        <v>0</v>
      </c>
      <c r="AV201" s="63">
        <v>0</v>
      </c>
      <c r="AW201" s="63">
        <v>0</v>
      </c>
      <c r="AX201" s="63">
        <v>0</v>
      </c>
      <c r="AY201" s="63">
        <v>48</v>
      </c>
      <c r="BA201" s="5">
        <f>IF(Q201&gt;0,RANK(Q201,(N201:P201,Q201:AE201)),0)</f>
        <v>3</v>
      </c>
      <c r="BB201" s="5">
        <f>IF(R201&gt;0,RANK(R201,(N201:P201,Q201:AE201)),0)</f>
        <v>8</v>
      </c>
      <c r="BC201" s="5">
        <f>IF(T201&gt;0,RANK(T201,(N201:P201,Q201:AE201)),0)</f>
        <v>12</v>
      </c>
      <c r="BD201" s="5">
        <f>IF(S201&gt;0,RANK(S201,(N201:P201,Q201:AE201)),0)</f>
        <v>4</v>
      </c>
      <c r="BE201" s="2">
        <f t="shared" si="79"/>
        <v>1.095923405792738E-2</v>
      </c>
      <c r="BF201" s="2">
        <f t="shared" si="80"/>
        <v>2.1677605828867345E-3</v>
      </c>
      <c r="BG201" s="2">
        <f t="shared" si="81"/>
        <v>2.4086228698741495E-4</v>
      </c>
      <c r="BH201" s="2">
        <f t="shared" si="82"/>
        <v>4.4559523092671761E-3</v>
      </c>
      <c r="BJ201" s="4" t="s">
        <v>1512</v>
      </c>
      <c r="BK201" s="3" t="s">
        <v>760</v>
      </c>
      <c r="BL201">
        <v>4</v>
      </c>
      <c r="BN201" s="112">
        <v>5</v>
      </c>
      <c r="BO201" s="114">
        <v>139</v>
      </c>
      <c r="BP201" s="118">
        <f t="shared" si="73"/>
        <v>5139</v>
      </c>
      <c r="BQ201" s="118">
        <f t="shared" si="83"/>
        <v>5139</v>
      </c>
      <c r="BR201" s="5" t="s">
        <v>3151</v>
      </c>
    </row>
    <row r="202" spans="1:86" ht="15" hidden="1" customHeight="1" outlineLevel="1">
      <c r="A202" s="4" t="s">
        <v>1597</v>
      </c>
      <c r="B202" s="3" t="s">
        <v>760</v>
      </c>
      <c r="C202" s="1">
        <f t="shared" si="74"/>
        <v>7807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7</v>
      </c>
      <c r="G202" s="129">
        <f t="shared" si="84"/>
        <v>4441</v>
      </c>
      <c r="H202" s="134">
        <f t="shared" si="85"/>
        <v>0.56884846932240296</v>
      </c>
      <c r="I202" s="2"/>
      <c r="J202" s="2">
        <f t="shared" si="75"/>
        <v>0.20404764954527987</v>
      </c>
      <c r="K202" s="2">
        <f t="shared" si="76"/>
        <v>0.77289611886768284</v>
      </c>
      <c r="L202" s="2">
        <f t="shared" si="77"/>
        <v>2.1775329832201869E-3</v>
      </c>
      <c r="M202" s="2">
        <f t="shared" si="78"/>
        <v>2.0878698603817102E-2</v>
      </c>
      <c r="N202" s="63">
        <v>1593</v>
      </c>
      <c r="O202" s="63">
        <v>6034</v>
      </c>
      <c r="P202" s="63">
        <v>17</v>
      </c>
      <c r="Q202" s="63">
        <v>54</v>
      </c>
      <c r="R202" s="63">
        <v>19</v>
      </c>
      <c r="S202" s="63">
        <v>6</v>
      </c>
      <c r="T202" s="63">
        <v>23</v>
      </c>
      <c r="U202" s="63">
        <v>15</v>
      </c>
      <c r="V202" s="63">
        <v>4</v>
      </c>
      <c r="W202" s="63">
        <v>0</v>
      </c>
      <c r="X202" s="63">
        <v>0</v>
      </c>
      <c r="Y202" s="63">
        <v>3</v>
      </c>
      <c r="Z202" s="63">
        <v>22</v>
      </c>
      <c r="AA202" s="63">
        <v>12</v>
      </c>
      <c r="AB202" s="63">
        <v>0</v>
      </c>
      <c r="AC202" s="63">
        <v>0</v>
      </c>
      <c r="AD202" s="63">
        <v>0</v>
      </c>
      <c r="AE202" s="63">
        <v>0</v>
      </c>
      <c r="AF202" s="63">
        <v>0</v>
      </c>
      <c r="AG202" s="63">
        <v>0</v>
      </c>
      <c r="AH202" s="63">
        <v>0</v>
      </c>
      <c r="AI202" s="63">
        <v>0</v>
      </c>
      <c r="AJ202" s="63">
        <v>0</v>
      </c>
      <c r="AK202" s="63">
        <v>0</v>
      </c>
      <c r="AL202" s="63">
        <v>0</v>
      </c>
      <c r="AM202" s="63">
        <v>0</v>
      </c>
      <c r="AN202" s="63">
        <v>0</v>
      </c>
      <c r="AO202" s="63">
        <v>0</v>
      </c>
      <c r="AP202" s="63">
        <v>0</v>
      </c>
      <c r="AQ202" s="63">
        <v>0</v>
      </c>
      <c r="AR202" s="63">
        <v>0</v>
      </c>
      <c r="AS202" s="63">
        <v>0</v>
      </c>
      <c r="AT202" s="63">
        <v>0</v>
      </c>
      <c r="AU202" s="63">
        <v>0</v>
      </c>
      <c r="AV202" s="63">
        <v>0</v>
      </c>
      <c r="AW202" s="63">
        <v>0</v>
      </c>
      <c r="AX202" s="63">
        <v>0</v>
      </c>
      <c r="AY202" s="63">
        <v>5</v>
      </c>
      <c r="BA202" s="5">
        <f>IF(Q202&gt;0,RANK(Q202,(N202:P202,Q202:AE202)),0)</f>
        <v>3</v>
      </c>
      <c r="BB202" s="5">
        <f>IF(R202&gt;0,RANK(R202,(N202:P202,Q202:AE202)),0)</f>
        <v>6</v>
      </c>
      <c r="BC202" s="5">
        <f>IF(T202&gt;0,RANK(T202,(N202:P202,Q202:AE202)),0)</f>
        <v>4</v>
      </c>
      <c r="BD202" s="5">
        <f>IF(S202&gt;0,RANK(S202,(N202:P202,Q202:AE202)),0)</f>
        <v>10</v>
      </c>
      <c r="BE202" s="2">
        <f t="shared" si="79"/>
        <v>6.9168694761111826E-3</v>
      </c>
      <c r="BF202" s="2">
        <f t="shared" si="80"/>
        <v>2.4337133341872678E-3</v>
      </c>
      <c r="BG202" s="2">
        <f t="shared" si="81"/>
        <v>2.9460740361214295E-3</v>
      </c>
      <c r="BH202" s="2">
        <f t="shared" si="82"/>
        <v>7.685410529012425E-4</v>
      </c>
      <c r="BJ202" s="4" t="s">
        <v>1597</v>
      </c>
      <c r="BK202" s="3" t="s">
        <v>760</v>
      </c>
      <c r="BL202">
        <v>2</v>
      </c>
      <c r="BN202" s="112">
        <v>5</v>
      </c>
      <c r="BO202" s="114">
        <v>141</v>
      </c>
      <c r="BP202" s="118">
        <f t="shared" si="73"/>
        <v>5141</v>
      </c>
      <c r="BQ202" s="118">
        <f t="shared" si="83"/>
        <v>5141</v>
      </c>
      <c r="BR202" s="5" t="s">
        <v>3151</v>
      </c>
    </row>
    <row r="203" spans="1:86" ht="15" hidden="1" customHeight="1" outlineLevel="1">
      <c r="A203" s="4" t="s">
        <v>691</v>
      </c>
      <c r="B203" s="3" t="s">
        <v>760</v>
      </c>
      <c r="C203" s="1">
        <f t="shared" si="74"/>
        <v>94266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8</v>
      </c>
      <c r="G203" s="129">
        <f t="shared" si="84"/>
        <v>3680</v>
      </c>
      <c r="H203" s="134">
        <f t="shared" si="85"/>
        <v>3.9038465618568732E-2</v>
      </c>
      <c r="I203" s="2"/>
      <c r="J203" s="2">
        <f t="shared" si="75"/>
        <v>0.46489720577939025</v>
      </c>
      <c r="K203" s="2">
        <f t="shared" si="76"/>
        <v>0.50393567139795892</v>
      </c>
      <c r="L203" s="2">
        <f t="shared" si="77"/>
        <v>1.1775189357774807E-3</v>
      </c>
      <c r="M203" s="2">
        <f t="shared" si="78"/>
        <v>2.998960388687329E-2</v>
      </c>
      <c r="N203" s="63">
        <v>43824</v>
      </c>
      <c r="O203" s="63">
        <v>47504</v>
      </c>
      <c r="P203" s="63">
        <v>111</v>
      </c>
      <c r="Q203" s="63">
        <v>1414</v>
      </c>
      <c r="R203" s="63">
        <v>313</v>
      </c>
      <c r="S203" s="63">
        <v>97</v>
      </c>
      <c r="T203" s="63">
        <v>51</v>
      </c>
      <c r="U203" s="63">
        <v>361</v>
      </c>
      <c r="V203" s="63">
        <v>131</v>
      </c>
      <c r="W203" s="63">
        <v>0</v>
      </c>
      <c r="X203" s="63">
        <v>0</v>
      </c>
      <c r="Y203" s="63">
        <v>36</v>
      </c>
      <c r="Z203" s="63">
        <v>212</v>
      </c>
      <c r="AA203" s="63">
        <v>105</v>
      </c>
      <c r="AB203" s="63">
        <v>0</v>
      </c>
      <c r="AC203" s="63">
        <v>0</v>
      </c>
      <c r="AD203" s="63">
        <v>0</v>
      </c>
      <c r="AE203" s="63">
        <v>0</v>
      </c>
      <c r="AF203" s="63">
        <v>0</v>
      </c>
      <c r="AG203" s="63">
        <v>0</v>
      </c>
      <c r="AH203" s="63">
        <v>0</v>
      </c>
      <c r="AI203" s="63">
        <v>0</v>
      </c>
      <c r="AJ203" s="63">
        <v>0</v>
      </c>
      <c r="AK203" s="63">
        <v>0</v>
      </c>
      <c r="AL203" s="63">
        <v>0</v>
      </c>
      <c r="AM203" s="63">
        <v>0</v>
      </c>
      <c r="AN203" s="63">
        <v>0</v>
      </c>
      <c r="AO203" s="63">
        <v>0</v>
      </c>
      <c r="AP203" s="63">
        <v>0</v>
      </c>
      <c r="AQ203" s="63">
        <v>0</v>
      </c>
      <c r="AR203" s="63">
        <v>0</v>
      </c>
      <c r="AS203" s="63">
        <v>0</v>
      </c>
      <c r="AT203" s="63">
        <v>0</v>
      </c>
      <c r="AU203" s="63">
        <v>0</v>
      </c>
      <c r="AV203" s="63">
        <v>0</v>
      </c>
      <c r="AW203" s="63">
        <v>0</v>
      </c>
      <c r="AX203" s="63">
        <v>0</v>
      </c>
      <c r="AY203" s="63">
        <v>107</v>
      </c>
      <c r="BA203" s="5">
        <f>IF(Q203&gt;0,RANK(Q203,(N203:P203,Q203:AE203)),0)</f>
        <v>3</v>
      </c>
      <c r="BB203" s="5">
        <f>IF(R203&gt;0,RANK(R203,(N203:P203,Q203:AE203)),0)</f>
        <v>5</v>
      </c>
      <c r="BC203" s="5">
        <f>IF(T203&gt;0,RANK(T203,(N203:P203,Q203:AE203)),0)</f>
        <v>11</v>
      </c>
      <c r="BD203" s="5">
        <f>IF(S203&gt;0,RANK(S203,(N203:P203,Q203:AE203)),0)</f>
        <v>10</v>
      </c>
      <c r="BE203" s="2">
        <f t="shared" si="79"/>
        <v>1.5000106082787007E-2</v>
      </c>
      <c r="BF203" s="2">
        <f t="shared" si="80"/>
        <v>3.320391233318482E-3</v>
      </c>
      <c r="BG203" s="2">
        <f t="shared" si="81"/>
        <v>5.4102221373559926E-4</v>
      </c>
      <c r="BH203" s="2">
        <f t="shared" si="82"/>
        <v>1.0290030339677083E-3</v>
      </c>
      <c r="BJ203" s="4" t="s">
        <v>691</v>
      </c>
      <c r="BK203" s="3" t="s">
        <v>760</v>
      </c>
      <c r="BL203">
        <v>3</v>
      </c>
      <c r="BN203" s="112">
        <v>5</v>
      </c>
      <c r="BO203" s="114">
        <v>143</v>
      </c>
      <c r="BP203" s="118">
        <f t="shared" si="73"/>
        <v>5143</v>
      </c>
      <c r="BQ203" s="118">
        <f t="shared" si="83"/>
        <v>5143</v>
      </c>
      <c r="BR203" s="5" t="s">
        <v>3151</v>
      </c>
    </row>
    <row r="204" spans="1:86" ht="15" hidden="1" customHeight="1" outlineLevel="1">
      <c r="A204" s="4" t="s">
        <v>1975</v>
      </c>
      <c r="B204" s="3" t="s">
        <v>760</v>
      </c>
      <c r="C204" s="1">
        <f t="shared" si="74"/>
        <v>30885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>IF(P204&gt;0,RANK(P204,(N204:P204,Q204:AE204)),0)</f>
        <v>8</v>
      </c>
      <c r="G204" s="129">
        <f t="shared" si="84"/>
        <v>18204</v>
      </c>
      <c r="H204" s="134">
        <f t="shared" si="85"/>
        <v>0.58941233608547838</v>
      </c>
      <c r="I204" s="2"/>
      <c r="J204" s="2">
        <f t="shared" si="75"/>
        <v>0.19355674275538287</v>
      </c>
      <c r="K204" s="2">
        <f t="shared" si="76"/>
        <v>0.78296907884086131</v>
      </c>
      <c r="L204" s="2">
        <f t="shared" si="77"/>
        <v>1.1332361988020075E-3</v>
      </c>
      <c r="M204" s="2">
        <f t="shared" si="78"/>
        <v>2.2340942204953865E-2</v>
      </c>
      <c r="N204" s="63">
        <v>5978</v>
      </c>
      <c r="O204" s="63">
        <v>24182</v>
      </c>
      <c r="P204" s="63">
        <v>35</v>
      </c>
      <c r="Q204" s="63">
        <v>395</v>
      </c>
      <c r="R204" s="63">
        <v>40</v>
      </c>
      <c r="S204" s="63">
        <v>37</v>
      </c>
      <c r="T204" s="63">
        <v>16</v>
      </c>
      <c r="U204" s="63">
        <v>78</v>
      </c>
      <c r="V204" s="63">
        <v>12</v>
      </c>
      <c r="W204" s="63">
        <v>0</v>
      </c>
      <c r="X204" s="63">
        <v>0</v>
      </c>
      <c r="Y204" s="63">
        <v>11</v>
      </c>
      <c r="Z204" s="63">
        <v>26</v>
      </c>
      <c r="AA204" s="63">
        <v>64</v>
      </c>
      <c r="AB204" s="63">
        <v>0</v>
      </c>
      <c r="AC204" s="63">
        <v>0</v>
      </c>
      <c r="AD204" s="63">
        <v>0</v>
      </c>
      <c r="AE204" s="63">
        <v>0</v>
      </c>
      <c r="AF204" s="63">
        <v>0</v>
      </c>
      <c r="AG204" s="63">
        <v>0</v>
      </c>
      <c r="AH204" s="63">
        <v>0</v>
      </c>
      <c r="AI204" s="63">
        <v>0</v>
      </c>
      <c r="AJ204" s="63">
        <v>0</v>
      </c>
      <c r="AK204" s="63">
        <v>0</v>
      </c>
      <c r="AL204" s="63">
        <v>0</v>
      </c>
      <c r="AM204" s="63">
        <v>0</v>
      </c>
      <c r="AN204" s="63">
        <v>0</v>
      </c>
      <c r="AO204" s="63">
        <v>0</v>
      </c>
      <c r="AP204" s="63">
        <v>0</v>
      </c>
      <c r="AQ204" s="63">
        <v>0</v>
      </c>
      <c r="AR204" s="63">
        <v>0</v>
      </c>
      <c r="AS204" s="63">
        <v>0</v>
      </c>
      <c r="AT204" s="63">
        <v>0</v>
      </c>
      <c r="AU204" s="63">
        <v>0</v>
      </c>
      <c r="AV204" s="63">
        <v>0</v>
      </c>
      <c r="AW204" s="63">
        <v>0</v>
      </c>
      <c r="AX204" s="63">
        <v>0</v>
      </c>
      <c r="AY204" s="63">
        <v>11</v>
      </c>
      <c r="BA204" s="5">
        <f>IF(Q204&gt;0,RANK(Q204,(N204:P204,Q204:AE204)),0)</f>
        <v>3</v>
      </c>
      <c r="BB204" s="5">
        <f>IF(R204&gt;0,RANK(R204,(N204:P204,Q204:AE204)),0)</f>
        <v>6</v>
      </c>
      <c r="BC204" s="5">
        <f>IF(T204&gt;0,RANK(T204,(N204:P204,Q204:AE204)),0)</f>
        <v>10</v>
      </c>
      <c r="BD204" s="5">
        <f>IF(S204&gt;0,RANK(S204,(N204:P204,Q204:AE204)),0)</f>
        <v>7</v>
      </c>
      <c r="BE204" s="2">
        <f t="shared" si="79"/>
        <v>1.2789379957908369E-2</v>
      </c>
      <c r="BF204" s="2">
        <f t="shared" si="80"/>
        <v>1.2951270843451514E-3</v>
      </c>
      <c r="BG204" s="2">
        <f t="shared" si="81"/>
        <v>5.1805083373806051E-4</v>
      </c>
      <c r="BH204" s="2">
        <f t="shared" si="82"/>
        <v>1.1979925530192651E-3</v>
      </c>
      <c r="BJ204" s="4" t="s">
        <v>1975</v>
      </c>
      <c r="BK204" s="3" t="s">
        <v>760</v>
      </c>
      <c r="BL204">
        <v>2</v>
      </c>
      <c r="BN204" s="112">
        <v>5</v>
      </c>
      <c r="BO204" s="114">
        <v>145</v>
      </c>
      <c r="BP204" s="118">
        <f t="shared" si="73"/>
        <v>5145</v>
      </c>
      <c r="BQ204" s="118">
        <f t="shared" si="83"/>
        <v>5145</v>
      </c>
      <c r="BR204" s="5" t="s">
        <v>3151</v>
      </c>
    </row>
    <row r="205" spans="1:86" ht="15" hidden="1" customHeight="1" outlineLevel="1">
      <c r="A205" s="4" t="s">
        <v>3194</v>
      </c>
      <c r="B205" s="3" t="s">
        <v>760</v>
      </c>
      <c r="C205" s="1">
        <f t="shared" si="74"/>
        <v>2476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7</v>
      </c>
      <c r="G205" s="129">
        <f t="shared" si="84"/>
        <v>687</v>
      </c>
      <c r="H205" s="134">
        <f t="shared" si="85"/>
        <v>0.27746365105008075</v>
      </c>
      <c r="I205" s="2"/>
      <c r="J205" s="2">
        <f t="shared" si="75"/>
        <v>0.34571890145395801</v>
      </c>
      <c r="K205" s="2">
        <f t="shared" si="76"/>
        <v>0.62318255250403876</v>
      </c>
      <c r="L205" s="2">
        <f t="shared" si="77"/>
        <v>2.8271405492730209E-3</v>
      </c>
      <c r="M205" s="2">
        <f t="shared" si="78"/>
        <v>2.8271405492730217E-2</v>
      </c>
      <c r="N205" s="63">
        <v>856</v>
      </c>
      <c r="O205" s="63">
        <v>1543</v>
      </c>
      <c r="P205" s="63">
        <v>7</v>
      </c>
      <c r="Q205" s="63">
        <v>14</v>
      </c>
      <c r="R205" s="63">
        <v>6</v>
      </c>
      <c r="S205" s="63">
        <v>3</v>
      </c>
      <c r="T205" s="63">
        <v>5</v>
      </c>
      <c r="U205" s="63">
        <v>9</v>
      </c>
      <c r="V205" s="63">
        <v>4</v>
      </c>
      <c r="W205" s="63">
        <v>0</v>
      </c>
      <c r="X205" s="63">
        <v>0</v>
      </c>
      <c r="Y205" s="63">
        <v>12</v>
      </c>
      <c r="Z205" s="63">
        <v>1</v>
      </c>
      <c r="AA205" s="63">
        <v>10</v>
      </c>
      <c r="AB205" s="63">
        <v>0</v>
      </c>
      <c r="AC205" s="63">
        <v>0</v>
      </c>
      <c r="AD205" s="63">
        <v>0</v>
      </c>
      <c r="AE205" s="63">
        <v>0</v>
      </c>
      <c r="AF205" s="63">
        <v>0</v>
      </c>
      <c r="AG205" s="63">
        <v>0</v>
      </c>
      <c r="AH205" s="63">
        <v>0</v>
      </c>
      <c r="AI205" s="63">
        <v>0</v>
      </c>
      <c r="AJ205" s="63">
        <v>0</v>
      </c>
      <c r="AK205" s="63">
        <v>0</v>
      </c>
      <c r="AL205" s="63">
        <v>0</v>
      </c>
      <c r="AM205" s="63">
        <v>0</v>
      </c>
      <c r="AN205" s="63">
        <v>0</v>
      </c>
      <c r="AO205" s="63">
        <v>0</v>
      </c>
      <c r="AP205" s="63">
        <v>0</v>
      </c>
      <c r="AQ205" s="63">
        <v>0</v>
      </c>
      <c r="AR205" s="63">
        <v>0</v>
      </c>
      <c r="AS205" s="63">
        <v>0</v>
      </c>
      <c r="AT205" s="63">
        <v>0</v>
      </c>
      <c r="AU205" s="63">
        <v>0</v>
      </c>
      <c r="AV205" s="63">
        <v>0</v>
      </c>
      <c r="AW205" s="63">
        <v>0</v>
      </c>
      <c r="AX205" s="63">
        <v>0</v>
      </c>
      <c r="AY205" s="63">
        <v>6</v>
      </c>
      <c r="BA205" s="5">
        <f>IF(Q205&gt;0,RANK(Q205,(N205:P205,Q205:AE205)),0)</f>
        <v>3</v>
      </c>
      <c r="BB205" s="5">
        <f>IF(R205&gt;0,RANK(R205,(N205:P205,Q205:AE205)),0)</f>
        <v>8</v>
      </c>
      <c r="BC205" s="5">
        <f>IF(T205&gt;0,RANK(T205,(N205:P205,Q205:AE205)),0)</f>
        <v>9</v>
      </c>
      <c r="BD205" s="5">
        <f>IF(S205&gt;0,RANK(S205,(N205:P205,Q205:AE205)),0)</f>
        <v>11</v>
      </c>
      <c r="BE205" s="2">
        <f t="shared" si="79"/>
        <v>5.6542810985460417E-3</v>
      </c>
      <c r="BF205" s="2">
        <f t="shared" si="80"/>
        <v>2.4232633279483036E-3</v>
      </c>
      <c r="BG205" s="2">
        <f t="shared" si="81"/>
        <v>2.0193861066235864E-3</v>
      </c>
      <c r="BH205" s="2">
        <f t="shared" si="82"/>
        <v>1.2116316639741518E-3</v>
      </c>
      <c r="BJ205" s="4" t="s">
        <v>3194</v>
      </c>
      <c r="BK205" s="3" t="s">
        <v>760</v>
      </c>
      <c r="BL205">
        <v>1</v>
      </c>
      <c r="BN205" s="112">
        <v>5</v>
      </c>
      <c r="BO205" s="114">
        <v>147</v>
      </c>
      <c r="BP205" s="118">
        <f t="shared" si="73"/>
        <v>5147</v>
      </c>
      <c r="BQ205" s="118">
        <f t="shared" si="83"/>
        <v>5147</v>
      </c>
      <c r="BR205" s="5" t="s">
        <v>3151</v>
      </c>
    </row>
    <row r="206" spans="1:86" ht="15" hidden="1" customHeight="1" outlineLevel="1">
      <c r="A206" s="4" t="s">
        <v>2459</v>
      </c>
      <c r="B206" s="3" t="s">
        <v>760</v>
      </c>
      <c r="C206" s="1">
        <f t="shared" si="74"/>
        <v>6741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4</v>
      </c>
      <c r="G206" s="129">
        <f t="shared" si="84"/>
        <v>3942</v>
      </c>
      <c r="H206" s="134">
        <f t="shared" si="85"/>
        <v>0.5847797062750334</v>
      </c>
      <c r="I206" s="2"/>
      <c r="J206" s="2">
        <f t="shared" si="75"/>
        <v>0.19047619047619047</v>
      </c>
      <c r="K206" s="2">
        <f t="shared" si="76"/>
        <v>0.77525589675122386</v>
      </c>
      <c r="L206" s="2">
        <f t="shared" si="77"/>
        <v>6.5272214804925083E-3</v>
      </c>
      <c r="M206" s="2">
        <f t="shared" si="78"/>
        <v>2.7740691292093167E-2</v>
      </c>
      <c r="N206" s="63">
        <v>1284</v>
      </c>
      <c r="O206" s="63">
        <v>5226</v>
      </c>
      <c r="P206" s="63">
        <v>44</v>
      </c>
      <c r="Q206" s="63">
        <v>66</v>
      </c>
      <c r="R206" s="63">
        <v>14</v>
      </c>
      <c r="S206" s="63">
        <v>8</v>
      </c>
      <c r="T206" s="63">
        <v>19</v>
      </c>
      <c r="U206" s="63">
        <v>26</v>
      </c>
      <c r="V206" s="63">
        <v>17</v>
      </c>
      <c r="W206" s="63">
        <v>0</v>
      </c>
      <c r="X206" s="63">
        <v>0</v>
      </c>
      <c r="Y206" s="63">
        <v>5</v>
      </c>
      <c r="Z206" s="63">
        <v>5</v>
      </c>
      <c r="AA206" s="63">
        <v>14</v>
      </c>
      <c r="AB206" s="63">
        <v>0</v>
      </c>
      <c r="AC206" s="63">
        <v>0</v>
      </c>
      <c r="AD206" s="63">
        <v>0</v>
      </c>
      <c r="AE206" s="63">
        <v>0</v>
      </c>
      <c r="AF206" s="63">
        <v>0</v>
      </c>
      <c r="AG206" s="63">
        <v>0</v>
      </c>
      <c r="AH206" s="63">
        <v>0</v>
      </c>
      <c r="AI206" s="63">
        <v>0</v>
      </c>
      <c r="AJ206" s="63">
        <v>0</v>
      </c>
      <c r="AK206" s="63">
        <v>0</v>
      </c>
      <c r="AL206" s="63">
        <v>0</v>
      </c>
      <c r="AM206" s="63">
        <v>0</v>
      </c>
      <c r="AN206" s="63">
        <v>0</v>
      </c>
      <c r="AO206" s="63">
        <v>0</v>
      </c>
      <c r="AP206" s="63">
        <v>0</v>
      </c>
      <c r="AQ206" s="63">
        <v>0</v>
      </c>
      <c r="AR206" s="63">
        <v>0</v>
      </c>
      <c r="AS206" s="63">
        <v>0</v>
      </c>
      <c r="AT206" s="63">
        <v>0</v>
      </c>
      <c r="AU206" s="63">
        <v>0</v>
      </c>
      <c r="AV206" s="63">
        <v>0</v>
      </c>
      <c r="AW206" s="63">
        <v>0</v>
      </c>
      <c r="AX206" s="63">
        <v>0</v>
      </c>
      <c r="AY206" s="63">
        <v>13</v>
      </c>
      <c r="BA206" s="5">
        <f>IF(Q206&gt;0,RANK(Q206,(N206:P206,Q206:AE206)),0)</f>
        <v>3</v>
      </c>
      <c r="BB206" s="5">
        <f>IF(R206&gt;0,RANK(R206,(N206:P206,Q206:AE206)),0)</f>
        <v>8</v>
      </c>
      <c r="BC206" s="5">
        <f>IF(T206&gt;0,RANK(T206,(N206:P206,Q206:AE206)),0)</f>
        <v>6</v>
      </c>
      <c r="BD206" s="5">
        <f>IF(S206&gt;0,RANK(S206,(N206:P206,Q206:AE206)),0)</f>
        <v>10</v>
      </c>
      <c r="BE206" s="2">
        <f t="shared" si="79"/>
        <v>9.7908322207387634E-3</v>
      </c>
      <c r="BF206" s="2">
        <f t="shared" si="80"/>
        <v>2.0768431983385254E-3</v>
      </c>
      <c r="BG206" s="2">
        <f t="shared" si="81"/>
        <v>2.8185729120308559E-3</v>
      </c>
      <c r="BH206" s="2">
        <f t="shared" si="82"/>
        <v>1.1867675419077288E-3</v>
      </c>
      <c r="BJ206" s="4" t="s">
        <v>2459</v>
      </c>
      <c r="BK206" s="3" t="s">
        <v>760</v>
      </c>
      <c r="BL206">
        <v>4</v>
      </c>
      <c r="BN206" s="112">
        <v>5</v>
      </c>
      <c r="BO206" s="114">
        <v>149</v>
      </c>
      <c r="BP206" s="118">
        <f t="shared" si="73"/>
        <v>5149</v>
      </c>
      <c r="BQ206" s="118">
        <f t="shared" si="83"/>
        <v>5149</v>
      </c>
      <c r="BR206" s="5" t="s">
        <v>3151</v>
      </c>
    </row>
    <row r="207" spans="1:86" ht="15" customHeight="1" collapsed="1">
      <c r="A207" s="4" t="s">
        <v>200</v>
      </c>
      <c r="B207" s="3" t="s">
        <v>544</v>
      </c>
      <c r="C207" s="1">
        <f t="shared" si="74"/>
        <v>1219069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>IF(P207&gt;0,RANK(P207,(N207:P207,Q207:AE207)),0)</f>
        <v>7</v>
      </c>
      <c r="G207" s="129">
        <f t="shared" si="84"/>
        <v>336715</v>
      </c>
      <c r="H207" s="134">
        <f t="shared" si="85"/>
        <v>0.27620667903129353</v>
      </c>
      <c r="I207" s="2"/>
      <c r="J207" s="2">
        <f t="shared" si="75"/>
        <v>0.34775061953014963</v>
      </c>
      <c r="K207" s="2">
        <f t="shared" si="76"/>
        <v>0.62395729856144322</v>
      </c>
      <c r="L207" s="2">
        <f t="shared" si="77"/>
        <v>1.7562582593766227E-3</v>
      </c>
      <c r="M207" s="2">
        <f t="shared" si="78"/>
        <v>2.6535823649030531E-2</v>
      </c>
      <c r="N207" s="63">
        <v>423932</v>
      </c>
      <c r="O207" s="63">
        <v>760647</v>
      </c>
      <c r="P207" s="63">
        <v>2141</v>
      </c>
      <c r="Q207" s="63">
        <v>13133</v>
      </c>
      <c r="R207" s="63">
        <v>2980</v>
      </c>
      <c r="S207" s="63">
        <v>2108</v>
      </c>
      <c r="T207" s="63">
        <v>1321</v>
      </c>
      <c r="U207" s="63">
        <v>4099</v>
      </c>
      <c r="V207" s="63">
        <v>1336</v>
      </c>
      <c r="W207" s="63">
        <v>0</v>
      </c>
      <c r="X207" s="63">
        <v>0</v>
      </c>
      <c r="Y207" s="63">
        <v>1372</v>
      </c>
      <c r="Z207" s="63">
        <v>1713</v>
      </c>
      <c r="AA207" s="63">
        <v>2812</v>
      </c>
      <c r="AB207" s="63">
        <v>0</v>
      </c>
      <c r="AC207" s="63">
        <v>0</v>
      </c>
      <c r="AD207" s="63">
        <v>0</v>
      </c>
      <c r="AE207" s="63">
        <v>0</v>
      </c>
      <c r="AF207" s="63">
        <v>0</v>
      </c>
      <c r="AG207" s="63">
        <v>0</v>
      </c>
      <c r="AH207" s="63">
        <v>0</v>
      </c>
      <c r="AI207" s="63">
        <v>0</v>
      </c>
      <c r="AJ207" s="63">
        <v>0</v>
      </c>
      <c r="AK207" s="63">
        <v>0</v>
      </c>
      <c r="AL207" s="63">
        <v>0</v>
      </c>
      <c r="AM207" s="63">
        <v>0</v>
      </c>
      <c r="AN207" s="63">
        <v>0</v>
      </c>
      <c r="AO207" s="63">
        <v>0</v>
      </c>
      <c r="AP207" s="63">
        <v>0</v>
      </c>
      <c r="AQ207" s="63">
        <v>0</v>
      </c>
      <c r="AR207" s="63">
        <v>0</v>
      </c>
      <c r="AS207" s="63">
        <v>0</v>
      </c>
      <c r="AT207" s="63">
        <v>0</v>
      </c>
      <c r="AU207" s="63">
        <v>0</v>
      </c>
      <c r="AV207" s="63">
        <v>0</v>
      </c>
      <c r="AW207" s="63">
        <v>0</v>
      </c>
      <c r="AX207" s="63">
        <v>0</v>
      </c>
      <c r="AY207" s="63">
        <v>1475</v>
      </c>
      <c r="BA207" s="5">
        <f>IF(Q207&gt;0,RANK(Q207,(N207:P207,Q207:AE207)),0)</f>
        <v>3</v>
      </c>
      <c r="BB207" s="5">
        <f>IF(R207&gt;0,RANK(R207,(N207:P207,Q207:AE207)),0)</f>
        <v>5</v>
      </c>
      <c r="BC207" s="5">
        <f>IF(T207&gt;0,RANK(T207,(N207:P207,Q207:AE207)),0)</f>
        <v>12</v>
      </c>
      <c r="BD207" s="5">
        <f>IF(S207&gt;0,RANK(S207,(N207:P207,Q207:AE207)),0)</f>
        <v>8</v>
      </c>
      <c r="BE207" s="2">
        <f t="shared" si="79"/>
        <v>1.0772975114616154E-2</v>
      </c>
      <c r="BF207" s="2">
        <f t="shared" si="80"/>
        <v>2.4444883759655936E-3</v>
      </c>
      <c r="BG207" s="2">
        <f t="shared" si="81"/>
        <v>1.0836138069297144E-3</v>
      </c>
      <c r="BH207" s="2">
        <f t="shared" si="82"/>
        <v>1.7291884216561982E-3</v>
      </c>
      <c r="BJ207" s="4" t="s">
        <v>200</v>
      </c>
      <c r="BK207" s="3" t="s">
        <v>544</v>
      </c>
      <c r="BN207" s="112">
        <v>5</v>
      </c>
      <c r="BO207" s="114"/>
      <c r="BP207" s="112">
        <v>5</v>
      </c>
      <c r="BQ207" s="112">
        <f t="shared" si="83"/>
        <v>5</v>
      </c>
      <c r="BR207" s="5" t="s">
        <v>710</v>
      </c>
      <c r="BS207" s="63">
        <f>SUM(BS132:BS206)</f>
        <v>0</v>
      </c>
      <c r="BT207" s="63">
        <f>SUM(BT132:BT206)</f>
        <v>0</v>
      </c>
    </row>
    <row r="208" spans="1:86" ht="15" customHeight="1">
      <c r="A208" s="4"/>
      <c r="B208" s="4"/>
      <c r="C208" s="1"/>
      <c r="E208" s="5"/>
      <c r="F208" s="5"/>
      <c r="G208" s="129"/>
      <c r="H208" s="134"/>
      <c r="I208" s="2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AX208" s="63"/>
      <c r="AY208" s="63"/>
      <c r="BA208" s="5"/>
      <c r="BB208" s="5"/>
      <c r="BC208" s="5"/>
      <c r="BD208" s="5"/>
      <c r="BJ208" s="4"/>
      <c r="BK208" s="4"/>
      <c r="BN208" s="112"/>
      <c r="BO208" s="114"/>
      <c r="BP208" s="118"/>
      <c r="BQ208" s="118"/>
      <c r="BW208" s="63"/>
      <c r="CE208" s="129"/>
      <c r="CF208" s="129"/>
      <c r="CG208" s="129"/>
      <c r="CH208" s="129"/>
    </row>
    <row r="209" spans="1:84" ht="15" hidden="1" customHeight="1" outlineLevel="1">
      <c r="A209" s="4" t="s">
        <v>2173</v>
      </c>
      <c r="B209" s="4" t="s">
        <v>906</v>
      </c>
      <c r="C209" s="1">
        <f t="shared" ref="C209:C240" si="86">SUM(N209:AY209)</f>
        <v>769617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0</v>
      </c>
      <c r="G209" s="129">
        <f t="shared" si="84"/>
        <v>481248</v>
      </c>
      <c r="H209" s="134">
        <f t="shared" si="85"/>
        <v>0.62530843263597347</v>
      </c>
      <c r="I209" s="2"/>
      <c r="J209" s="2">
        <f t="shared" ref="J209:J240" si="87">IF($C209=0,"-",N209/$C209)</f>
        <v>0.80232895063388676</v>
      </c>
      <c r="K209" s="2">
        <f t="shared" ref="K209:K240" si="88">IF($C209=0,"-",O209/$C209)</f>
        <v>0.17702051799791324</v>
      </c>
      <c r="L209" s="2">
        <f t="shared" ref="L209:L240" si="89">IF($C209=0,"-",P209/$C209)</f>
        <v>0</v>
      </c>
      <c r="M209" s="2">
        <f t="shared" ref="M209:M240" si="90">IF(C209=0,"-",(1-J209-K209-L209))</f>
        <v>2.0650531368199998E-2</v>
      </c>
      <c r="N209" s="63">
        <v>617486</v>
      </c>
      <c r="O209" s="63">
        <v>136238</v>
      </c>
      <c r="P209" s="63">
        <v>0</v>
      </c>
      <c r="Q209" s="63">
        <v>6294</v>
      </c>
      <c r="R209" s="63">
        <v>4664</v>
      </c>
      <c r="S209" s="63">
        <v>0</v>
      </c>
      <c r="T209" s="63">
        <v>2399</v>
      </c>
      <c r="U209" s="63">
        <v>0</v>
      </c>
      <c r="V209" s="63">
        <v>2536</v>
      </c>
      <c r="W209" s="63">
        <v>0</v>
      </c>
      <c r="X209" s="63">
        <v>0</v>
      </c>
      <c r="Y209" s="63">
        <v>0</v>
      </c>
      <c r="Z209" s="63">
        <v>0</v>
      </c>
      <c r="AA209" s="63">
        <v>0</v>
      </c>
      <c r="AB209" s="63">
        <v>0</v>
      </c>
      <c r="AC209" s="63">
        <v>0</v>
      </c>
      <c r="AD209" s="63">
        <v>0</v>
      </c>
      <c r="AE209" s="63">
        <v>0</v>
      </c>
      <c r="AF209" s="63">
        <v>0</v>
      </c>
      <c r="AG209" s="63">
        <v>0</v>
      </c>
      <c r="AH209" s="63">
        <v>0</v>
      </c>
      <c r="AI209" s="63">
        <v>0</v>
      </c>
      <c r="AJ209" s="63">
        <v>0</v>
      </c>
      <c r="AK209" s="63">
        <v>0</v>
      </c>
      <c r="AL209" s="63">
        <v>0</v>
      </c>
      <c r="AM209" s="63">
        <v>0</v>
      </c>
      <c r="AN209" s="63">
        <v>0</v>
      </c>
      <c r="AO209" s="63">
        <v>0</v>
      </c>
      <c r="AP209" s="63">
        <v>0</v>
      </c>
      <c r="AQ209" s="63">
        <v>0</v>
      </c>
      <c r="AR209" s="63">
        <v>0</v>
      </c>
      <c r="AS209" s="63">
        <v>0</v>
      </c>
      <c r="AT209" s="63">
        <v>0</v>
      </c>
      <c r="AU209" s="63">
        <v>0</v>
      </c>
      <c r="AV209" s="63">
        <v>0</v>
      </c>
      <c r="AW209" s="63">
        <v>0</v>
      </c>
      <c r="AX209" s="63">
        <v>0</v>
      </c>
      <c r="AY209" s="63">
        <v>0</v>
      </c>
      <c r="BA209" s="5">
        <f>IF(Q209&gt;0,RANK(Q209,(N209:P209,Q209:AE209)),0)</f>
        <v>3</v>
      </c>
      <c r="BB209" s="5">
        <f>IF(R209&gt;0,RANK(R209,(N209:P209,Q209:AE209)),0)</f>
        <v>4</v>
      </c>
      <c r="BC209" s="5">
        <f>IF(T209&gt;0,RANK(T209,(N209:P209,Q209:AE209)),0)</f>
        <v>6</v>
      </c>
      <c r="BD209" s="5">
        <f>IF(S209&gt;0,RANK(S209,(N209:P209,Q209:AE209)),0)</f>
        <v>0</v>
      </c>
      <c r="BE209" s="2">
        <f t="shared" ref="BE209:BE240" si="91">IF($C209=0,"-",Q209/$C209)</f>
        <v>8.1780937791135072E-3</v>
      </c>
      <c r="BF209" s="2">
        <f t="shared" ref="BF209:BF240" si="92">IF($C209=0,"-",R209/$C209)</f>
        <v>6.0601571950723541E-3</v>
      </c>
      <c r="BG209" s="2">
        <f t="shared" ref="BG209:BG240" si="93">IF($C209=0,"-",T209/$C209)</f>
        <v>3.1171348865734515E-3</v>
      </c>
      <c r="BH209" s="2">
        <f t="shared" ref="BH209:BH240" si="94">IF($C209=0,"-",S209/$C209)</f>
        <v>0</v>
      </c>
      <c r="BJ209" s="4" t="s">
        <v>2173</v>
      </c>
      <c r="BK209" s="4" t="s">
        <v>906</v>
      </c>
      <c r="BN209" s="112">
        <v>6</v>
      </c>
      <c r="BO209" s="114">
        <v>1</v>
      </c>
      <c r="BP209" s="118">
        <f t="shared" si="73"/>
        <v>6001</v>
      </c>
      <c r="BQ209" s="118">
        <f t="shared" si="83"/>
        <v>6001</v>
      </c>
      <c r="BR209" s="5" t="s">
        <v>3151</v>
      </c>
      <c r="BV209" s="63"/>
      <c r="BW209" s="63"/>
      <c r="CB209" s="63" t="s">
        <v>3841</v>
      </c>
      <c r="CC209" s="63">
        <f>CD209-C209</f>
        <v>-769617</v>
      </c>
      <c r="CE209" s="63">
        <v>0</v>
      </c>
      <c r="CF209" s="8"/>
    </row>
    <row r="210" spans="1:84" ht="15" hidden="1" customHeight="1" outlineLevel="1">
      <c r="A210" s="4" t="s">
        <v>474</v>
      </c>
      <c r="B210" s="4" t="s">
        <v>906</v>
      </c>
      <c r="C210" s="1">
        <f t="shared" si="86"/>
        <v>731</v>
      </c>
      <c r="D210" s="5">
        <f>IF(N210&gt;0, RANK(N210,(N210:P210,Q210:AE210)),0)</f>
        <v>1</v>
      </c>
      <c r="E210" s="5">
        <f>IF(O210&gt;0,RANK(O210,(N210:P210,Q210:AE210)),0)</f>
        <v>2</v>
      </c>
      <c r="F210" s="5">
        <f>IF(P210&gt;0,RANK(P210,(N210:P210,Q210:AE210)),0)</f>
        <v>0</v>
      </c>
      <c r="G210" s="129">
        <f t="shared" si="84"/>
        <v>235</v>
      </c>
      <c r="H210" s="134">
        <f t="shared" si="85"/>
        <v>0.32147742818057456</v>
      </c>
      <c r="I210" s="2"/>
      <c r="J210" s="2">
        <f t="shared" si="87"/>
        <v>0.6470588235294118</v>
      </c>
      <c r="K210" s="2">
        <f t="shared" si="88"/>
        <v>0.32558139534883723</v>
      </c>
      <c r="L210" s="2">
        <f t="shared" si="89"/>
        <v>0</v>
      </c>
      <c r="M210" s="2">
        <f t="shared" si="90"/>
        <v>2.735978112175097E-2</v>
      </c>
      <c r="N210" s="63">
        <v>473</v>
      </c>
      <c r="O210" s="63">
        <v>238</v>
      </c>
      <c r="P210" s="63">
        <v>0</v>
      </c>
      <c r="Q210" s="63">
        <v>14</v>
      </c>
      <c r="R210" s="63">
        <v>4</v>
      </c>
      <c r="S210" s="63">
        <v>0</v>
      </c>
      <c r="T210" s="63">
        <v>0</v>
      </c>
      <c r="U210" s="63">
        <v>0</v>
      </c>
      <c r="V210" s="63">
        <v>2</v>
      </c>
      <c r="W210" s="63">
        <v>0</v>
      </c>
      <c r="X210" s="63">
        <v>0</v>
      </c>
      <c r="Y210" s="63">
        <v>0</v>
      </c>
      <c r="Z210" s="63">
        <v>0</v>
      </c>
      <c r="AA210" s="63">
        <v>0</v>
      </c>
      <c r="AB210" s="63">
        <v>0</v>
      </c>
      <c r="AC210" s="63">
        <v>0</v>
      </c>
      <c r="AD210" s="63">
        <v>0</v>
      </c>
      <c r="AE210" s="63">
        <v>0</v>
      </c>
      <c r="AF210" s="63">
        <v>0</v>
      </c>
      <c r="AG210" s="63">
        <v>0</v>
      </c>
      <c r="AH210" s="63">
        <v>0</v>
      </c>
      <c r="AI210" s="63">
        <v>0</v>
      </c>
      <c r="AJ210" s="63">
        <v>0</v>
      </c>
      <c r="AK210" s="63">
        <v>0</v>
      </c>
      <c r="AL210" s="63">
        <v>0</v>
      </c>
      <c r="AM210" s="63">
        <v>0</v>
      </c>
      <c r="AN210" s="63">
        <v>0</v>
      </c>
      <c r="AO210" s="63">
        <v>0</v>
      </c>
      <c r="AP210" s="63">
        <v>0</v>
      </c>
      <c r="AQ210" s="63">
        <v>0</v>
      </c>
      <c r="AR210" s="63">
        <v>0</v>
      </c>
      <c r="AS210" s="63">
        <v>0</v>
      </c>
      <c r="AT210" s="63">
        <v>0</v>
      </c>
      <c r="AU210" s="63">
        <v>0</v>
      </c>
      <c r="AV210" s="63">
        <v>0</v>
      </c>
      <c r="AW210" s="63">
        <v>0</v>
      </c>
      <c r="AX210" s="63">
        <v>0</v>
      </c>
      <c r="AY210" s="63">
        <v>0</v>
      </c>
      <c r="BA210" s="5">
        <f>IF(Q210&gt;0,RANK(Q210,(N210:P210,Q210:AE210)),0)</f>
        <v>3</v>
      </c>
      <c r="BB210" s="5">
        <f>IF(R210&gt;0,RANK(R210,(N210:P210,Q210:AE210)),0)</f>
        <v>4</v>
      </c>
      <c r="BC210" s="5">
        <f>IF(T210&gt;0,RANK(T210,(N210:P210,Q210:AE210)),0)</f>
        <v>0</v>
      </c>
      <c r="BD210" s="5">
        <f>IF(S210&gt;0,RANK(S210,(N210:P210,Q210:AE210)),0)</f>
        <v>0</v>
      </c>
      <c r="BE210" s="2">
        <f t="shared" si="91"/>
        <v>1.9151846785225718E-2</v>
      </c>
      <c r="BF210" s="2">
        <f t="shared" si="92"/>
        <v>5.4719562243502051E-3</v>
      </c>
      <c r="BG210" s="2">
        <f t="shared" si="93"/>
        <v>0</v>
      </c>
      <c r="BH210" s="2">
        <f t="shared" si="94"/>
        <v>0</v>
      </c>
      <c r="BJ210" s="4" t="s">
        <v>474</v>
      </c>
      <c r="BK210" s="4" t="s">
        <v>906</v>
      </c>
      <c r="BL210">
        <v>4</v>
      </c>
      <c r="BN210" s="112">
        <v>6</v>
      </c>
      <c r="BO210" s="114">
        <v>3</v>
      </c>
      <c r="BP210" s="118">
        <f t="shared" si="73"/>
        <v>6003</v>
      </c>
      <c r="BQ210" s="118">
        <f t="shared" si="83"/>
        <v>6003</v>
      </c>
      <c r="BR210" s="5" t="s">
        <v>3151</v>
      </c>
      <c r="BV210" s="63"/>
      <c r="BW210" s="63"/>
      <c r="CB210" s="63" t="s">
        <v>3842</v>
      </c>
      <c r="CC210" s="63">
        <f>CD210-C210</f>
        <v>-731</v>
      </c>
      <c r="CE210" s="63">
        <v>0</v>
      </c>
      <c r="CF210" s="8"/>
    </row>
    <row r="211" spans="1:84" ht="15" hidden="1" customHeight="1" outlineLevel="1">
      <c r="A211" s="4" t="s">
        <v>285</v>
      </c>
      <c r="B211" s="4" t="s">
        <v>906</v>
      </c>
      <c r="C211" s="1">
        <f t="shared" si="86"/>
        <v>22302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>IF(P211&gt;0,RANK(P211,(N211:P211,Q211:AE211)),0)</f>
        <v>0</v>
      </c>
      <c r="G211" s="129">
        <f t="shared" si="84"/>
        <v>5432</v>
      </c>
      <c r="H211" s="134">
        <f t="shared" si="85"/>
        <v>0.24356559949780288</v>
      </c>
      <c r="I211" s="2"/>
      <c r="J211" s="2">
        <f t="shared" si="87"/>
        <v>0.36557259438615369</v>
      </c>
      <c r="K211" s="2">
        <f t="shared" si="88"/>
        <v>0.60913819388395662</v>
      </c>
      <c r="L211" s="2">
        <f t="shared" si="89"/>
        <v>0</v>
      </c>
      <c r="M211" s="2">
        <f t="shared" si="90"/>
        <v>2.5289211729889738E-2</v>
      </c>
      <c r="N211" s="63">
        <v>8153</v>
      </c>
      <c r="O211" s="63">
        <v>13585</v>
      </c>
      <c r="P211" s="63">
        <v>0</v>
      </c>
      <c r="Q211" s="63">
        <v>349</v>
      </c>
      <c r="R211" s="63">
        <v>110</v>
      </c>
      <c r="S211" s="63">
        <v>0</v>
      </c>
      <c r="T211" s="63">
        <v>64</v>
      </c>
      <c r="U211" s="63">
        <v>0</v>
      </c>
      <c r="V211" s="63">
        <v>41</v>
      </c>
      <c r="W211" s="63">
        <v>0</v>
      </c>
      <c r="X211" s="63">
        <v>0</v>
      </c>
      <c r="Y211" s="63">
        <v>0</v>
      </c>
      <c r="Z211" s="63">
        <v>0</v>
      </c>
      <c r="AA211" s="63">
        <v>0</v>
      </c>
      <c r="AB211" s="63">
        <v>0</v>
      </c>
      <c r="AC211" s="63">
        <v>0</v>
      </c>
      <c r="AD211" s="63">
        <v>0</v>
      </c>
      <c r="AE211" s="63">
        <v>0</v>
      </c>
      <c r="AF211" s="63">
        <v>0</v>
      </c>
      <c r="AG211" s="63">
        <v>0</v>
      </c>
      <c r="AH211" s="63">
        <v>0</v>
      </c>
      <c r="AI211" s="63">
        <v>0</v>
      </c>
      <c r="AJ211" s="63">
        <v>0</v>
      </c>
      <c r="AK211" s="63">
        <v>0</v>
      </c>
      <c r="AL211" s="63">
        <v>0</v>
      </c>
      <c r="AM211" s="63">
        <v>0</v>
      </c>
      <c r="AN211" s="63">
        <v>0</v>
      </c>
      <c r="AO211" s="63">
        <v>0</v>
      </c>
      <c r="AP211" s="63">
        <v>0</v>
      </c>
      <c r="AQ211" s="63">
        <v>0</v>
      </c>
      <c r="AR211" s="63">
        <v>0</v>
      </c>
      <c r="AS211" s="63">
        <v>0</v>
      </c>
      <c r="AT211" s="63">
        <v>0</v>
      </c>
      <c r="AU211" s="63">
        <v>0</v>
      </c>
      <c r="AV211" s="63">
        <v>0</v>
      </c>
      <c r="AW211" s="63">
        <v>0</v>
      </c>
      <c r="AX211" s="63">
        <v>0</v>
      </c>
      <c r="AY211" s="63">
        <v>0</v>
      </c>
      <c r="BA211" s="5">
        <f>IF(Q211&gt;0,RANK(Q211,(N211:P211,Q211:AE211)),0)</f>
        <v>3</v>
      </c>
      <c r="BB211" s="5">
        <f>IF(R211&gt;0,RANK(R211,(N211:P211,Q211:AE211)),0)</f>
        <v>4</v>
      </c>
      <c r="BC211" s="5">
        <f>IF(T211&gt;0,RANK(T211,(N211:P211,Q211:AE211)),0)</f>
        <v>5</v>
      </c>
      <c r="BD211" s="5">
        <f>IF(S211&gt;0,RANK(S211,(N211:P211,Q211:AE211)),0)</f>
        <v>0</v>
      </c>
      <c r="BE211" s="2">
        <f t="shared" si="91"/>
        <v>1.5648820733566497E-2</v>
      </c>
      <c r="BF211" s="2">
        <f t="shared" si="92"/>
        <v>4.9322930678862885E-3</v>
      </c>
      <c r="BG211" s="2">
        <f t="shared" si="93"/>
        <v>2.8696977849520223E-3</v>
      </c>
      <c r="BH211" s="2">
        <f t="shared" si="94"/>
        <v>0</v>
      </c>
      <c r="BJ211" s="4" t="s">
        <v>285</v>
      </c>
      <c r="BK211" s="4" t="s">
        <v>906</v>
      </c>
      <c r="BL211">
        <v>4</v>
      </c>
      <c r="BN211" s="112">
        <v>6</v>
      </c>
      <c r="BO211" s="114">
        <v>5</v>
      </c>
      <c r="BP211" s="118">
        <f t="shared" si="73"/>
        <v>6005</v>
      </c>
      <c r="BQ211" s="118">
        <f t="shared" si="83"/>
        <v>6005</v>
      </c>
      <c r="BR211" s="5" t="s">
        <v>3151</v>
      </c>
      <c r="BV211" s="63"/>
      <c r="BW211" s="63"/>
      <c r="CB211" s="63" t="s">
        <v>3843</v>
      </c>
      <c r="CC211" s="63">
        <f t="shared" ref="CC211:CC267" si="95">CD211-C211</f>
        <v>-22302</v>
      </c>
      <c r="CE211" s="63">
        <v>0</v>
      </c>
      <c r="CF211" s="8"/>
    </row>
    <row r="212" spans="1:84" ht="15" hidden="1" customHeight="1" outlineLevel="1">
      <c r="A212" s="4" t="s">
        <v>141</v>
      </c>
      <c r="B212" s="4" t="s">
        <v>906</v>
      </c>
      <c r="C212" s="1">
        <f t="shared" si="86"/>
        <v>102024</v>
      </c>
      <c r="D212" s="5">
        <f>IF(N212&gt;0, RANK(N212,(N212:P212,Q212:AE212)),0)</f>
        <v>1</v>
      </c>
      <c r="E212" s="5">
        <f>IF(O212&gt;0,RANK(O212,(N212:P212,Q212:AE212)),0)</f>
        <v>2</v>
      </c>
      <c r="F212" s="5">
        <f>IF(P212&gt;0,RANK(P212,(N212:P212,Q212:AE212)),0)</f>
        <v>0</v>
      </c>
      <c r="G212" s="129">
        <f t="shared" si="84"/>
        <v>1693</v>
      </c>
      <c r="H212" s="134">
        <f t="shared" si="85"/>
        <v>1.6594134713400769E-2</v>
      </c>
      <c r="I212" s="2"/>
      <c r="J212" s="2">
        <f t="shared" si="87"/>
        <v>0.49415823727750335</v>
      </c>
      <c r="K212" s="2">
        <f t="shared" si="88"/>
        <v>0.47756410256410259</v>
      </c>
      <c r="L212" s="2">
        <f t="shared" si="89"/>
        <v>0</v>
      </c>
      <c r="M212" s="2">
        <f t="shared" si="90"/>
        <v>2.8277660158394113E-2</v>
      </c>
      <c r="N212" s="63">
        <v>50416</v>
      </c>
      <c r="O212" s="63">
        <v>48723</v>
      </c>
      <c r="P212" s="63">
        <v>0</v>
      </c>
      <c r="Q212" s="63">
        <v>1773</v>
      </c>
      <c r="R212" s="63">
        <v>507</v>
      </c>
      <c r="S212" s="63">
        <v>0</v>
      </c>
      <c r="T212" s="63">
        <v>324</v>
      </c>
      <c r="U212" s="63">
        <v>0</v>
      </c>
      <c r="V212" s="63">
        <v>281</v>
      </c>
      <c r="W212" s="63">
        <v>0</v>
      </c>
      <c r="X212" s="63">
        <v>0</v>
      </c>
      <c r="Y212" s="63">
        <v>0</v>
      </c>
      <c r="Z212" s="63">
        <v>0</v>
      </c>
      <c r="AA212" s="63">
        <v>0</v>
      </c>
      <c r="AB212" s="63">
        <v>0</v>
      </c>
      <c r="AC212" s="63">
        <v>0</v>
      </c>
      <c r="AD212" s="63">
        <v>0</v>
      </c>
      <c r="AE212" s="63">
        <v>0</v>
      </c>
      <c r="AF212" s="63">
        <v>0</v>
      </c>
      <c r="AG212" s="63">
        <v>0</v>
      </c>
      <c r="AH212" s="63">
        <v>0</v>
      </c>
      <c r="AI212" s="63">
        <v>0</v>
      </c>
      <c r="AJ212" s="63">
        <v>0</v>
      </c>
      <c r="AK212" s="63">
        <v>0</v>
      </c>
      <c r="AL212" s="63">
        <v>0</v>
      </c>
      <c r="AM212" s="63">
        <v>0</v>
      </c>
      <c r="AN212" s="63">
        <v>0</v>
      </c>
      <c r="AO212" s="63">
        <v>0</v>
      </c>
      <c r="AP212" s="63">
        <v>0</v>
      </c>
      <c r="AQ212" s="63">
        <v>0</v>
      </c>
      <c r="AR212" s="63">
        <v>0</v>
      </c>
      <c r="AS212" s="63">
        <v>0</v>
      </c>
      <c r="AT212" s="63">
        <v>0</v>
      </c>
      <c r="AU212" s="63">
        <v>0</v>
      </c>
      <c r="AV212" s="63">
        <v>0</v>
      </c>
      <c r="AW212" s="63">
        <v>0</v>
      </c>
      <c r="AX212" s="63">
        <v>0</v>
      </c>
      <c r="AY212" s="63">
        <v>0</v>
      </c>
      <c r="BA212" s="5">
        <f>IF(Q212&gt;0,RANK(Q212,(N212:P212,Q212:AE212)),0)</f>
        <v>3</v>
      </c>
      <c r="BB212" s="5">
        <f>IF(R212&gt;0,RANK(R212,(N212:P212,Q212:AE212)),0)</f>
        <v>4</v>
      </c>
      <c r="BC212" s="5">
        <f>IF(T212&gt;0,RANK(T212,(N212:P212,Q212:AE212)),0)</f>
        <v>5</v>
      </c>
      <c r="BD212" s="5">
        <f>IF(S212&gt;0,RANK(S212,(N212:P212,Q212:AE212)),0)</f>
        <v>0</v>
      </c>
      <c r="BE212" s="2">
        <f t="shared" si="91"/>
        <v>1.7378263937896966E-2</v>
      </c>
      <c r="BF212" s="2">
        <f t="shared" si="92"/>
        <v>4.9694189602446483E-3</v>
      </c>
      <c r="BG212" s="2">
        <f t="shared" si="93"/>
        <v>3.1757233592095979E-3</v>
      </c>
      <c r="BH212" s="2">
        <f t="shared" si="94"/>
        <v>0</v>
      </c>
      <c r="BJ212" s="4" t="s">
        <v>141</v>
      </c>
      <c r="BK212" s="4" t="s">
        <v>906</v>
      </c>
      <c r="BL212">
        <v>1</v>
      </c>
      <c r="BN212" s="112">
        <v>6</v>
      </c>
      <c r="BO212" s="114">
        <v>7</v>
      </c>
      <c r="BP212" s="118">
        <f t="shared" si="73"/>
        <v>6007</v>
      </c>
      <c r="BQ212" s="118">
        <f t="shared" si="83"/>
        <v>6007</v>
      </c>
      <c r="BR212" s="5" t="s">
        <v>3151</v>
      </c>
      <c r="BV212" s="63"/>
      <c r="BW212" s="63"/>
      <c r="CB212" s="63" t="s">
        <v>3844</v>
      </c>
      <c r="CC212" s="63">
        <f t="shared" si="95"/>
        <v>-102024</v>
      </c>
      <c r="CE212" s="63">
        <v>0</v>
      </c>
      <c r="CF212" s="8"/>
    </row>
    <row r="213" spans="1:84" ht="15" hidden="1" customHeight="1" outlineLevel="1">
      <c r="A213" s="4" t="s">
        <v>989</v>
      </c>
      <c r="B213" s="4" t="s">
        <v>906</v>
      </c>
      <c r="C213" s="1">
        <f t="shared" si="86"/>
        <v>26717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0</v>
      </c>
      <c r="G213" s="129">
        <f t="shared" si="84"/>
        <v>6442</v>
      </c>
      <c r="H213" s="134">
        <f t="shared" si="85"/>
        <v>0.24111988621476962</v>
      </c>
      <c r="I213" s="2"/>
      <c r="J213" s="2">
        <f t="shared" si="87"/>
        <v>0.36849197140397499</v>
      </c>
      <c r="K213" s="2">
        <f t="shared" si="88"/>
        <v>0.60961185761874459</v>
      </c>
      <c r="L213" s="2">
        <f t="shared" si="89"/>
        <v>0</v>
      </c>
      <c r="M213" s="2">
        <f t="shared" si="90"/>
        <v>2.1896170977280471E-2</v>
      </c>
      <c r="N213" s="63">
        <v>9845</v>
      </c>
      <c r="O213" s="63">
        <v>16287</v>
      </c>
      <c r="P213" s="63">
        <v>0</v>
      </c>
      <c r="Q213" s="63">
        <v>352</v>
      </c>
      <c r="R213" s="63">
        <v>120</v>
      </c>
      <c r="S213" s="63">
        <v>0</v>
      </c>
      <c r="T213" s="63">
        <v>69</v>
      </c>
      <c r="U213" s="63">
        <v>0</v>
      </c>
      <c r="V213" s="63">
        <v>44</v>
      </c>
      <c r="W213" s="63">
        <v>0</v>
      </c>
      <c r="X213" s="63">
        <v>0</v>
      </c>
      <c r="Y213" s="63">
        <v>0</v>
      </c>
      <c r="Z213" s="63">
        <v>0</v>
      </c>
      <c r="AA213" s="63">
        <v>0</v>
      </c>
      <c r="AB213" s="63">
        <v>0</v>
      </c>
      <c r="AC213" s="63">
        <v>0</v>
      </c>
      <c r="AD213" s="63">
        <v>0</v>
      </c>
      <c r="AE213" s="63">
        <v>0</v>
      </c>
      <c r="AF213" s="63">
        <v>0</v>
      </c>
      <c r="AG213" s="63">
        <v>0</v>
      </c>
      <c r="AH213" s="63">
        <v>0</v>
      </c>
      <c r="AI213" s="63">
        <v>0</v>
      </c>
      <c r="AJ213" s="63">
        <v>0</v>
      </c>
      <c r="AK213" s="63">
        <v>0</v>
      </c>
      <c r="AL213" s="63">
        <v>0</v>
      </c>
      <c r="AM213" s="63">
        <v>0</v>
      </c>
      <c r="AN213" s="63">
        <v>0</v>
      </c>
      <c r="AO213" s="63">
        <v>0</v>
      </c>
      <c r="AP213" s="63">
        <v>0</v>
      </c>
      <c r="AQ213" s="63">
        <v>0</v>
      </c>
      <c r="AR213" s="63">
        <v>0</v>
      </c>
      <c r="AS213" s="63">
        <v>0</v>
      </c>
      <c r="AT213" s="63">
        <v>0</v>
      </c>
      <c r="AU213" s="63">
        <v>0</v>
      </c>
      <c r="AV213" s="63">
        <v>0</v>
      </c>
      <c r="AW213" s="63">
        <v>0</v>
      </c>
      <c r="AX213" s="63">
        <v>0</v>
      </c>
      <c r="AY213" s="63">
        <v>0</v>
      </c>
      <c r="BA213" s="5">
        <f>IF(Q213&gt;0,RANK(Q213,(N213:P213,Q213:AE213)),0)</f>
        <v>3</v>
      </c>
      <c r="BB213" s="5">
        <f>IF(R213&gt;0,RANK(R213,(N213:P213,Q213:AE213)),0)</f>
        <v>4</v>
      </c>
      <c r="BC213" s="5">
        <f>IF(T213&gt;0,RANK(T213,(N213:P213,Q213:AE213)),0)</f>
        <v>5</v>
      </c>
      <c r="BD213" s="5">
        <f>IF(S213&gt;0,RANK(S213,(N213:P213,Q213:AE213)),0)</f>
        <v>0</v>
      </c>
      <c r="BE213" s="2">
        <f t="shared" si="91"/>
        <v>1.3175131938466145E-2</v>
      </c>
      <c r="BF213" s="2">
        <f t="shared" si="92"/>
        <v>4.4915222517498219E-3</v>
      </c>
      <c r="BG213" s="2">
        <f t="shared" si="93"/>
        <v>2.5826252947561477E-3</v>
      </c>
      <c r="BH213" s="2">
        <f t="shared" si="94"/>
        <v>0</v>
      </c>
      <c r="BJ213" s="4" t="s">
        <v>989</v>
      </c>
      <c r="BK213" s="4" t="s">
        <v>906</v>
      </c>
      <c r="BL213">
        <v>4</v>
      </c>
      <c r="BN213" s="112">
        <v>6</v>
      </c>
      <c r="BO213" s="114">
        <v>9</v>
      </c>
      <c r="BP213" s="118">
        <f t="shared" si="73"/>
        <v>6009</v>
      </c>
      <c r="BQ213" s="118">
        <f t="shared" si="83"/>
        <v>6009</v>
      </c>
      <c r="BR213" s="5" t="s">
        <v>3151</v>
      </c>
      <c r="BV213" s="63"/>
      <c r="BW213" s="63"/>
      <c r="CB213" s="63" t="s">
        <v>3845</v>
      </c>
      <c r="CC213" s="63">
        <f t="shared" si="95"/>
        <v>-26717</v>
      </c>
      <c r="CE213" s="63">
        <v>0</v>
      </c>
      <c r="CF213" s="8"/>
    </row>
    <row r="214" spans="1:84" ht="15" hidden="1" customHeight="1" outlineLevel="1">
      <c r="A214" s="4" t="s">
        <v>1541</v>
      </c>
      <c r="B214" s="4" t="s">
        <v>906</v>
      </c>
      <c r="C214" s="1">
        <f t="shared" si="86"/>
        <v>7951</v>
      </c>
      <c r="D214" s="5">
        <f>IF(N214&gt;0, RANK(N214,(N214:P214,Q214:AE214)),0)</f>
        <v>2</v>
      </c>
      <c r="E214" s="5">
        <f>IF(O214&gt;0,RANK(O214,(N214:P214,Q214:AE214)),0)</f>
        <v>1</v>
      </c>
      <c r="F214" s="5">
        <f>IF(P214&gt;0,RANK(P214,(N214:P214,Q214:AE214)),0)</f>
        <v>0</v>
      </c>
      <c r="G214" s="129">
        <f t="shared" si="84"/>
        <v>1320</v>
      </c>
      <c r="H214" s="134">
        <f t="shared" si="85"/>
        <v>0.16601685322600931</v>
      </c>
      <c r="I214" s="2"/>
      <c r="J214" s="2">
        <f t="shared" si="87"/>
        <v>0.40674129040372281</v>
      </c>
      <c r="K214" s="2">
        <f t="shared" si="88"/>
        <v>0.5727581436297321</v>
      </c>
      <c r="L214" s="2">
        <f t="shared" si="89"/>
        <v>0</v>
      </c>
      <c r="M214" s="2">
        <f t="shared" si="90"/>
        <v>2.0500565966545037E-2</v>
      </c>
      <c r="N214" s="63">
        <v>3234</v>
      </c>
      <c r="O214" s="63">
        <v>4554</v>
      </c>
      <c r="P214" s="63">
        <v>0</v>
      </c>
      <c r="Q214" s="63">
        <v>81</v>
      </c>
      <c r="R214" s="63">
        <v>25</v>
      </c>
      <c r="S214" s="63">
        <v>0</v>
      </c>
      <c r="T214" s="63">
        <v>30</v>
      </c>
      <c r="U214" s="63">
        <v>0</v>
      </c>
      <c r="V214" s="63">
        <v>27</v>
      </c>
      <c r="W214" s="63">
        <v>0</v>
      </c>
      <c r="X214" s="63">
        <v>0</v>
      </c>
      <c r="Y214" s="63">
        <v>0</v>
      </c>
      <c r="Z214" s="63">
        <v>0</v>
      </c>
      <c r="AA214" s="63">
        <v>0</v>
      </c>
      <c r="AB214" s="63">
        <v>0</v>
      </c>
      <c r="AC214" s="63">
        <v>0</v>
      </c>
      <c r="AD214" s="63">
        <v>0</v>
      </c>
      <c r="AE214" s="63">
        <v>0</v>
      </c>
      <c r="AF214" s="63">
        <v>0</v>
      </c>
      <c r="AG214" s="63">
        <v>0</v>
      </c>
      <c r="AH214" s="63">
        <v>0</v>
      </c>
      <c r="AI214" s="63">
        <v>0</v>
      </c>
      <c r="AJ214" s="63">
        <v>0</v>
      </c>
      <c r="AK214" s="63">
        <v>0</v>
      </c>
      <c r="AL214" s="63">
        <v>0</v>
      </c>
      <c r="AM214" s="63">
        <v>0</v>
      </c>
      <c r="AN214" s="63">
        <v>0</v>
      </c>
      <c r="AO214" s="63">
        <v>0</v>
      </c>
      <c r="AP214" s="63">
        <v>0</v>
      </c>
      <c r="AQ214" s="63">
        <v>0</v>
      </c>
      <c r="AR214" s="63">
        <v>0</v>
      </c>
      <c r="AS214" s="63">
        <v>0</v>
      </c>
      <c r="AT214" s="63">
        <v>0</v>
      </c>
      <c r="AU214" s="63">
        <v>0</v>
      </c>
      <c r="AV214" s="63">
        <v>0</v>
      </c>
      <c r="AW214" s="63">
        <v>0</v>
      </c>
      <c r="AX214" s="63">
        <v>0</v>
      </c>
      <c r="AY214" s="63">
        <v>0</v>
      </c>
      <c r="BA214" s="5">
        <f>IF(Q214&gt;0,RANK(Q214,(N214:P214,Q214:AE214)),0)</f>
        <v>3</v>
      </c>
      <c r="BB214" s="5">
        <f>IF(R214&gt;0,RANK(R214,(N214:P214,Q214:AE214)),0)</f>
        <v>6</v>
      </c>
      <c r="BC214" s="5">
        <f>IF(T214&gt;0,RANK(T214,(N214:P214,Q214:AE214)),0)</f>
        <v>4</v>
      </c>
      <c r="BD214" s="5">
        <f>IF(S214&gt;0,RANK(S214,(N214:P214,Q214:AE214)),0)</f>
        <v>0</v>
      </c>
      <c r="BE214" s="2">
        <f t="shared" si="91"/>
        <v>1.0187397811596026E-2</v>
      </c>
      <c r="BF214" s="2">
        <f t="shared" si="92"/>
        <v>3.1442585838259338E-3</v>
      </c>
      <c r="BG214" s="2">
        <f t="shared" si="93"/>
        <v>3.7731103005911207E-3</v>
      </c>
      <c r="BH214" s="2">
        <f t="shared" si="94"/>
        <v>0</v>
      </c>
      <c r="BJ214" s="4" t="s">
        <v>1541</v>
      </c>
      <c r="BK214" s="4" t="s">
        <v>906</v>
      </c>
      <c r="BL214">
        <v>3</v>
      </c>
      <c r="BN214" s="112">
        <v>6</v>
      </c>
      <c r="BO214" s="114">
        <v>11</v>
      </c>
      <c r="BP214" s="118">
        <f t="shared" si="73"/>
        <v>6011</v>
      </c>
      <c r="BQ214" s="118">
        <f t="shared" si="83"/>
        <v>6011</v>
      </c>
      <c r="BR214" s="5" t="s">
        <v>3151</v>
      </c>
      <c r="BV214" s="63"/>
      <c r="BW214" s="63"/>
      <c r="CB214" s="63" t="s">
        <v>3846</v>
      </c>
      <c r="CC214" s="63">
        <f t="shared" si="95"/>
        <v>-7951</v>
      </c>
      <c r="CE214" s="63">
        <v>0</v>
      </c>
      <c r="CF214" s="8"/>
    </row>
    <row r="215" spans="1:84" ht="15" hidden="1" customHeight="1" outlineLevel="1">
      <c r="A215" s="4" t="s">
        <v>582</v>
      </c>
      <c r="B215" s="4" t="s">
        <v>906</v>
      </c>
      <c r="C215" s="1">
        <f t="shared" si="86"/>
        <v>581121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>IF(P215&gt;0,RANK(P215,(N215:P215,Q215:AE215)),0)</f>
        <v>0</v>
      </c>
      <c r="G215" s="129">
        <f t="shared" si="84"/>
        <v>263469</v>
      </c>
      <c r="H215" s="134">
        <f t="shared" si="85"/>
        <v>0.45338062124755429</v>
      </c>
      <c r="I215" s="2"/>
      <c r="J215" s="2">
        <f t="shared" si="87"/>
        <v>0.71640157557548256</v>
      </c>
      <c r="K215" s="2">
        <f t="shared" si="88"/>
        <v>0.26302095432792827</v>
      </c>
      <c r="L215" s="2">
        <f t="shared" si="89"/>
        <v>0</v>
      </c>
      <c r="M215" s="2">
        <f t="shared" si="90"/>
        <v>2.0577470096589168E-2</v>
      </c>
      <c r="N215" s="63">
        <v>416316</v>
      </c>
      <c r="O215" s="63">
        <v>152847</v>
      </c>
      <c r="P215" s="63">
        <v>0</v>
      </c>
      <c r="Q215" s="63">
        <v>6115</v>
      </c>
      <c r="R215" s="63">
        <v>2616</v>
      </c>
      <c r="S215" s="63">
        <v>0</v>
      </c>
      <c r="T215" s="63">
        <v>1945</v>
      </c>
      <c r="U215" s="63">
        <v>0</v>
      </c>
      <c r="V215" s="63">
        <v>1282</v>
      </c>
      <c r="W215" s="63">
        <v>0</v>
      </c>
      <c r="X215" s="63">
        <v>0</v>
      </c>
      <c r="Y215" s="63">
        <v>0</v>
      </c>
      <c r="Z215" s="63">
        <v>0</v>
      </c>
      <c r="AA215" s="63">
        <v>0</v>
      </c>
      <c r="AB215" s="63">
        <v>0</v>
      </c>
      <c r="AC215" s="63">
        <v>0</v>
      </c>
      <c r="AD215" s="63">
        <v>0</v>
      </c>
      <c r="AE215" s="63">
        <v>0</v>
      </c>
      <c r="AF215" s="63">
        <v>0</v>
      </c>
      <c r="AG215" s="63">
        <v>0</v>
      </c>
      <c r="AH215" s="63">
        <v>0</v>
      </c>
      <c r="AI215" s="63">
        <v>0</v>
      </c>
      <c r="AJ215" s="63">
        <v>0</v>
      </c>
      <c r="AK215" s="63">
        <v>0</v>
      </c>
      <c r="AL215" s="63">
        <v>0</v>
      </c>
      <c r="AM215" s="63">
        <v>0</v>
      </c>
      <c r="AN215" s="63">
        <v>0</v>
      </c>
      <c r="AO215" s="63">
        <v>0</v>
      </c>
      <c r="AP215" s="63">
        <v>0</v>
      </c>
      <c r="AQ215" s="63">
        <v>0</v>
      </c>
      <c r="AR215" s="63">
        <v>0</v>
      </c>
      <c r="AS215" s="63">
        <v>0</v>
      </c>
      <c r="AT215" s="63">
        <v>0</v>
      </c>
      <c r="AU215" s="63">
        <v>0</v>
      </c>
      <c r="AV215" s="63">
        <v>0</v>
      </c>
      <c r="AW215" s="63">
        <v>0</v>
      </c>
      <c r="AX215" s="63">
        <v>0</v>
      </c>
      <c r="AY215" s="63">
        <v>0</v>
      </c>
      <c r="BA215" s="5">
        <f>IF(Q215&gt;0,RANK(Q215,(N215:P215,Q215:AE215)),0)</f>
        <v>3</v>
      </c>
      <c r="BB215" s="5">
        <f>IF(R215&gt;0,RANK(R215,(N215:P215,Q215:AE215)),0)</f>
        <v>4</v>
      </c>
      <c r="BC215" s="5">
        <f>IF(T215&gt;0,RANK(T215,(N215:P215,Q215:AE215)),0)</f>
        <v>5</v>
      </c>
      <c r="BD215" s="5">
        <f>IF(S215&gt;0,RANK(S215,(N215:P215,Q215:AE215)),0)</f>
        <v>0</v>
      </c>
      <c r="BE215" s="2">
        <f t="shared" si="91"/>
        <v>1.0522765482575918E-2</v>
      </c>
      <c r="BF215" s="2">
        <f t="shared" si="92"/>
        <v>4.5016442358820283E-3</v>
      </c>
      <c r="BG215" s="2">
        <f t="shared" si="93"/>
        <v>3.346979372626355E-3</v>
      </c>
      <c r="BH215" s="2">
        <f t="shared" si="94"/>
        <v>0</v>
      </c>
      <c r="BJ215" s="4" t="s">
        <v>582</v>
      </c>
      <c r="BK215" s="4" t="s">
        <v>906</v>
      </c>
      <c r="BN215" s="112">
        <v>6</v>
      </c>
      <c r="BO215" s="114">
        <v>13</v>
      </c>
      <c r="BP215" s="118">
        <f t="shared" si="73"/>
        <v>6013</v>
      </c>
      <c r="BQ215" s="118">
        <f t="shared" si="83"/>
        <v>6013</v>
      </c>
      <c r="BR215" s="5" t="s">
        <v>3151</v>
      </c>
      <c r="BV215" s="63"/>
      <c r="BW215" s="63"/>
      <c r="CB215" s="63" t="s">
        <v>3847</v>
      </c>
      <c r="CC215" s="63">
        <f t="shared" si="95"/>
        <v>-581121</v>
      </c>
      <c r="CE215" s="63">
        <v>0</v>
      </c>
      <c r="CF215" s="8"/>
    </row>
    <row r="216" spans="1:84" ht="15" hidden="1" customHeight="1" outlineLevel="1">
      <c r="A216" s="4" t="s">
        <v>1861</v>
      </c>
      <c r="B216" s="4" t="s">
        <v>906</v>
      </c>
      <c r="C216" s="1">
        <f t="shared" si="86"/>
        <v>11416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0</v>
      </c>
      <c r="G216" s="129">
        <f t="shared" si="84"/>
        <v>1785</v>
      </c>
      <c r="H216" s="134">
        <f t="shared" si="85"/>
        <v>0.15635949544498948</v>
      </c>
      <c r="I216" s="2"/>
      <c r="J216" s="2">
        <f t="shared" si="87"/>
        <v>0.4081114225648213</v>
      </c>
      <c r="K216" s="2">
        <f t="shared" si="88"/>
        <v>0.56447091800981075</v>
      </c>
      <c r="L216" s="2">
        <f t="shared" si="89"/>
        <v>0</v>
      </c>
      <c r="M216" s="2">
        <f t="shared" si="90"/>
        <v>2.7417659425368002E-2</v>
      </c>
      <c r="N216" s="63">
        <v>4659</v>
      </c>
      <c r="O216" s="63">
        <v>6444</v>
      </c>
      <c r="P216" s="63">
        <v>0</v>
      </c>
      <c r="Q216" s="63">
        <v>149</v>
      </c>
      <c r="R216" s="63">
        <v>78</v>
      </c>
      <c r="S216" s="63">
        <v>0</v>
      </c>
      <c r="T216" s="63">
        <v>53</v>
      </c>
      <c r="U216" s="63">
        <v>0</v>
      </c>
      <c r="V216" s="63">
        <v>33</v>
      </c>
      <c r="W216" s="63">
        <v>0</v>
      </c>
      <c r="X216" s="63">
        <v>0</v>
      </c>
      <c r="Y216" s="63">
        <v>0</v>
      </c>
      <c r="Z216" s="63">
        <v>0</v>
      </c>
      <c r="AA216" s="63">
        <v>0</v>
      </c>
      <c r="AB216" s="63">
        <v>0</v>
      </c>
      <c r="AC216" s="63">
        <v>0</v>
      </c>
      <c r="AD216" s="63">
        <v>0</v>
      </c>
      <c r="AE216" s="63">
        <v>0</v>
      </c>
      <c r="AF216" s="63">
        <v>0</v>
      </c>
      <c r="AG216" s="63">
        <v>0</v>
      </c>
      <c r="AH216" s="63">
        <v>0</v>
      </c>
      <c r="AI216" s="63">
        <v>0</v>
      </c>
      <c r="AJ216" s="63">
        <v>0</v>
      </c>
      <c r="AK216" s="63">
        <v>0</v>
      </c>
      <c r="AL216" s="63">
        <v>0</v>
      </c>
      <c r="AM216" s="63">
        <v>0</v>
      </c>
      <c r="AN216" s="63">
        <v>0</v>
      </c>
      <c r="AO216" s="63">
        <v>0</v>
      </c>
      <c r="AP216" s="63">
        <v>0</v>
      </c>
      <c r="AQ216" s="63">
        <v>0</v>
      </c>
      <c r="AR216" s="63">
        <v>0</v>
      </c>
      <c r="AS216" s="63">
        <v>0</v>
      </c>
      <c r="AT216" s="63">
        <v>0</v>
      </c>
      <c r="AU216" s="63">
        <v>0</v>
      </c>
      <c r="AV216" s="63">
        <v>0</v>
      </c>
      <c r="AW216" s="63">
        <v>0</v>
      </c>
      <c r="AX216" s="63">
        <v>0</v>
      </c>
      <c r="AY216" s="63">
        <v>0</v>
      </c>
      <c r="BA216" s="5">
        <f>IF(Q216&gt;0,RANK(Q216,(N216:P216,Q216:AE216)),0)</f>
        <v>3</v>
      </c>
      <c r="BB216" s="5">
        <f>IF(R216&gt;0,RANK(R216,(N216:P216,Q216:AE216)),0)</f>
        <v>4</v>
      </c>
      <c r="BC216" s="5">
        <f>IF(T216&gt;0,RANK(T216,(N216:P216,Q216:AE216)),0)</f>
        <v>5</v>
      </c>
      <c r="BD216" s="5">
        <f>IF(S216&gt;0,RANK(S216,(N216:P216,Q216:AE216)),0)</f>
        <v>0</v>
      </c>
      <c r="BE216" s="2">
        <f t="shared" si="91"/>
        <v>1.3051857042747021E-2</v>
      </c>
      <c r="BF216" s="2">
        <f t="shared" si="92"/>
        <v>6.8325157673440788E-3</v>
      </c>
      <c r="BG216" s="2">
        <f t="shared" si="93"/>
        <v>4.6426068675543102E-3</v>
      </c>
      <c r="BH216" s="2">
        <f t="shared" si="94"/>
        <v>0</v>
      </c>
      <c r="BJ216" s="4" t="s">
        <v>1861</v>
      </c>
      <c r="BK216" s="4" t="s">
        <v>906</v>
      </c>
      <c r="BL216">
        <v>2</v>
      </c>
      <c r="BN216" s="112">
        <v>6</v>
      </c>
      <c r="BO216" s="114">
        <v>15</v>
      </c>
      <c r="BP216" s="118">
        <f t="shared" si="73"/>
        <v>6015</v>
      </c>
      <c r="BQ216" s="118">
        <f t="shared" si="83"/>
        <v>6015</v>
      </c>
      <c r="BR216" s="5" t="s">
        <v>3151</v>
      </c>
      <c r="BV216" s="63"/>
      <c r="BW216" s="63"/>
      <c r="CC216" s="63">
        <f t="shared" si="95"/>
        <v>-11416</v>
      </c>
      <c r="CE216" s="63">
        <v>0</v>
      </c>
      <c r="CF216" s="8"/>
    </row>
    <row r="217" spans="1:84" ht="15" hidden="1" customHeight="1" outlineLevel="1">
      <c r="A217" s="4" t="s">
        <v>1858</v>
      </c>
      <c r="B217" s="4" t="s">
        <v>906</v>
      </c>
      <c r="C217" s="1">
        <f t="shared" si="86"/>
        <v>116138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>IF(P217&gt;0,RANK(P217,(N217:P217,Q217:AE217)),0)</f>
        <v>0</v>
      </c>
      <c r="G217" s="129">
        <f t="shared" si="84"/>
        <v>10217</v>
      </c>
      <c r="H217" s="134">
        <f t="shared" si="85"/>
        <v>8.7972928757168195E-2</v>
      </c>
      <c r="I217" s="2"/>
      <c r="J217" s="2">
        <f t="shared" si="87"/>
        <v>0.44447984294546145</v>
      </c>
      <c r="K217" s="2">
        <f t="shared" si="88"/>
        <v>0.53245277170262961</v>
      </c>
      <c r="L217" s="2">
        <f t="shared" si="89"/>
        <v>0</v>
      </c>
      <c r="M217" s="2">
        <f t="shared" si="90"/>
        <v>2.3067385351908887E-2</v>
      </c>
      <c r="N217" s="63">
        <v>51621</v>
      </c>
      <c r="O217" s="63">
        <v>61838</v>
      </c>
      <c r="P217" s="63">
        <v>0</v>
      </c>
      <c r="Q217" s="63">
        <v>1871</v>
      </c>
      <c r="R217" s="63">
        <v>460</v>
      </c>
      <c r="S217" s="63">
        <v>0</v>
      </c>
      <c r="T217" s="63">
        <v>240</v>
      </c>
      <c r="U217" s="63">
        <v>0</v>
      </c>
      <c r="V217" s="63">
        <v>108</v>
      </c>
      <c r="W217" s="63">
        <v>0</v>
      </c>
      <c r="X217" s="63">
        <v>0</v>
      </c>
      <c r="Y217" s="63">
        <v>0</v>
      </c>
      <c r="Z217" s="63">
        <v>0</v>
      </c>
      <c r="AA217" s="63">
        <v>0</v>
      </c>
      <c r="AB217" s="63">
        <v>0</v>
      </c>
      <c r="AC217" s="63">
        <v>0</v>
      </c>
      <c r="AD217" s="63">
        <v>0</v>
      </c>
      <c r="AE217" s="63">
        <v>0</v>
      </c>
      <c r="AF217" s="63">
        <v>0</v>
      </c>
      <c r="AG217" s="63">
        <v>0</v>
      </c>
      <c r="AH217" s="63">
        <v>0</v>
      </c>
      <c r="AI217" s="63">
        <v>0</v>
      </c>
      <c r="AJ217" s="63">
        <v>0</v>
      </c>
      <c r="AK217" s="63">
        <v>0</v>
      </c>
      <c r="AL217" s="63">
        <v>0</v>
      </c>
      <c r="AM217" s="63">
        <v>0</v>
      </c>
      <c r="AN217" s="63">
        <v>0</v>
      </c>
      <c r="AO217" s="63">
        <v>0</v>
      </c>
      <c r="AP217" s="63">
        <v>0</v>
      </c>
      <c r="AQ217" s="63">
        <v>0</v>
      </c>
      <c r="AR217" s="63">
        <v>0</v>
      </c>
      <c r="AS217" s="63">
        <v>0</v>
      </c>
      <c r="AT217" s="63">
        <v>0</v>
      </c>
      <c r="AU217" s="63">
        <v>0</v>
      </c>
      <c r="AV217" s="63">
        <v>0</v>
      </c>
      <c r="AW217" s="63">
        <v>0</v>
      </c>
      <c r="AX217" s="63">
        <v>0</v>
      </c>
      <c r="AY217" s="63">
        <v>0</v>
      </c>
      <c r="BA217" s="5">
        <f>IF(Q217&gt;0,RANK(Q217,(N217:P217,Q217:AE217)),0)</f>
        <v>3</v>
      </c>
      <c r="BB217" s="5">
        <f>IF(R217&gt;0,RANK(R217,(N217:P217,Q217:AE217)),0)</f>
        <v>4</v>
      </c>
      <c r="BC217" s="5">
        <f>IF(T217&gt;0,RANK(T217,(N217:P217,Q217:AE217)),0)</f>
        <v>5</v>
      </c>
      <c r="BD217" s="5">
        <f>IF(S217&gt;0,RANK(S217,(N217:P217,Q217:AE217)),0)</f>
        <v>0</v>
      </c>
      <c r="BE217" s="2">
        <f t="shared" si="91"/>
        <v>1.611014482770497E-2</v>
      </c>
      <c r="BF217" s="2">
        <f t="shared" si="92"/>
        <v>3.9608052489279993E-3</v>
      </c>
      <c r="BG217" s="2">
        <f t="shared" si="93"/>
        <v>2.0665070863972171E-3</v>
      </c>
      <c r="BH217" s="2">
        <f t="shared" si="94"/>
        <v>0</v>
      </c>
      <c r="BJ217" s="4" t="s">
        <v>1858</v>
      </c>
      <c r="BK217" s="4" t="s">
        <v>906</v>
      </c>
      <c r="BL217">
        <v>4</v>
      </c>
      <c r="BN217" s="112">
        <v>6</v>
      </c>
      <c r="BO217" s="114">
        <v>17</v>
      </c>
      <c r="BP217" s="118">
        <f t="shared" si="73"/>
        <v>6017</v>
      </c>
      <c r="BQ217" s="118">
        <f t="shared" si="83"/>
        <v>6017</v>
      </c>
      <c r="BR217" s="5" t="s">
        <v>3151</v>
      </c>
      <c r="BV217" s="63"/>
      <c r="BW217" s="63"/>
      <c r="CB217" s="63" t="s">
        <v>3848</v>
      </c>
      <c r="CC217" s="63">
        <f t="shared" si="95"/>
        <v>-116138</v>
      </c>
      <c r="CE217" s="63">
        <v>0</v>
      </c>
      <c r="CF217" s="8"/>
    </row>
    <row r="218" spans="1:84" ht="15" hidden="1" customHeight="1" outlineLevel="1">
      <c r="A218" s="4" t="s">
        <v>1504</v>
      </c>
      <c r="B218" s="4" t="s">
        <v>906</v>
      </c>
      <c r="C218" s="1">
        <f t="shared" si="86"/>
        <v>363271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>IF(P218&gt;0,RANK(P218,(N218:P218,Q218:AE218)),0)</f>
        <v>0</v>
      </c>
      <c r="G218" s="129">
        <f t="shared" si="84"/>
        <v>28238</v>
      </c>
      <c r="H218" s="134">
        <f t="shared" si="85"/>
        <v>7.7732601831690395E-2</v>
      </c>
      <c r="I218" s="2"/>
      <c r="J218" s="2">
        <f t="shared" si="87"/>
        <v>0.52885586793330597</v>
      </c>
      <c r="K218" s="2">
        <f t="shared" si="88"/>
        <v>0.45112326610161557</v>
      </c>
      <c r="L218" s="2">
        <f t="shared" si="89"/>
        <v>0</v>
      </c>
      <c r="M218" s="2">
        <f t="shared" si="90"/>
        <v>2.002086596507846E-2</v>
      </c>
      <c r="N218" s="63">
        <v>192118</v>
      </c>
      <c r="O218" s="63">
        <v>163880</v>
      </c>
      <c r="P218" s="63">
        <v>0</v>
      </c>
      <c r="Q218" s="63">
        <v>4012</v>
      </c>
      <c r="R218" s="63">
        <v>1463</v>
      </c>
      <c r="S218" s="63">
        <v>0</v>
      </c>
      <c r="T218" s="63">
        <v>1136</v>
      </c>
      <c r="U218" s="63">
        <v>0</v>
      </c>
      <c r="V218" s="63">
        <v>662</v>
      </c>
      <c r="W218" s="63">
        <v>0</v>
      </c>
      <c r="X218" s="63">
        <v>0</v>
      </c>
      <c r="Y218" s="63">
        <v>0</v>
      </c>
      <c r="Z218" s="63">
        <v>0</v>
      </c>
      <c r="AA218" s="63">
        <v>0</v>
      </c>
      <c r="AB218" s="63">
        <v>0</v>
      </c>
      <c r="AC218" s="63">
        <v>0</v>
      </c>
      <c r="AD218" s="63">
        <v>0</v>
      </c>
      <c r="AE218" s="63">
        <v>0</v>
      </c>
      <c r="AF218" s="63">
        <v>0</v>
      </c>
      <c r="AG218" s="63">
        <v>0</v>
      </c>
      <c r="AH218" s="63">
        <v>0</v>
      </c>
      <c r="AI218" s="63">
        <v>0</v>
      </c>
      <c r="AJ218" s="63">
        <v>0</v>
      </c>
      <c r="AK218" s="63">
        <v>0</v>
      </c>
      <c r="AL218" s="63">
        <v>0</v>
      </c>
      <c r="AM218" s="63">
        <v>0</v>
      </c>
      <c r="AN218" s="63">
        <v>0</v>
      </c>
      <c r="AO218" s="63">
        <v>0</v>
      </c>
      <c r="AP218" s="63">
        <v>0</v>
      </c>
      <c r="AQ218" s="63">
        <v>0</v>
      </c>
      <c r="AR218" s="63">
        <v>0</v>
      </c>
      <c r="AS218" s="63">
        <v>0</v>
      </c>
      <c r="AT218" s="63">
        <v>0</v>
      </c>
      <c r="AU218" s="63">
        <v>0</v>
      </c>
      <c r="AV218" s="63">
        <v>0</v>
      </c>
      <c r="AW218" s="63">
        <v>0</v>
      </c>
      <c r="AX218" s="63">
        <v>0</v>
      </c>
      <c r="AY218" s="63">
        <v>0</v>
      </c>
      <c r="BA218" s="5">
        <f>IF(Q218&gt;0,RANK(Q218,(N218:P218,Q218:AE218)),0)</f>
        <v>3</v>
      </c>
      <c r="BB218" s="5">
        <f>IF(R218&gt;0,RANK(R218,(N218:P218,Q218:AE218)),0)</f>
        <v>4</v>
      </c>
      <c r="BC218" s="5">
        <f>IF(T218&gt;0,RANK(T218,(N218:P218,Q218:AE218)),0)</f>
        <v>5</v>
      </c>
      <c r="BD218" s="5">
        <f>IF(S218&gt;0,RANK(S218,(N218:P218,Q218:AE218)),0)</f>
        <v>0</v>
      </c>
      <c r="BE218" s="2">
        <f t="shared" si="91"/>
        <v>1.1044096556014656E-2</v>
      </c>
      <c r="BF218" s="2">
        <f t="shared" si="92"/>
        <v>4.0272964260841078E-3</v>
      </c>
      <c r="BG218" s="2">
        <f t="shared" si="93"/>
        <v>3.1271419959204012E-3</v>
      </c>
      <c r="BH218" s="2">
        <f t="shared" si="94"/>
        <v>0</v>
      </c>
      <c r="BJ218" s="4" t="s">
        <v>1504</v>
      </c>
      <c r="BK218" s="4" t="s">
        <v>906</v>
      </c>
      <c r="BN218" s="112">
        <v>6</v>
      </c>
      <c r="BO218" s="114">
        <v>19</v>
      </c>
      <c r="BP218" s="118">
        <f t="shared" si="73"/>
        <v>6019</v>
      </c>
      <c r="BQ218" s="118">
        <f t="shared" si="83"/>
        <v>6019</v>
      </c>
      <c r="BR218" s="5" t="s">
        <v>3151</v>
      </c>
      <c r="BV218" s="63"/>
      <c r="BW218" s="63"/>
      <c r="CB218" s="63" t="s">
        <v>3849</v>
      </c>
      <c r="CC218" s="63">
        <f t="shared" si="95"/>
        <v>-363271</v>
      </c>
      <c r="CE218" s="63">
        <v>0</v>
      </c>
      <c r="CF218" s="8"/>
    </row>
    <row r="219" spans="1:84" ht="15" hidden="1" customHeight="1" outlineLevel="1">
      <c r="A219" s="4" t="s">
        <v>1679</v>
      </c>
      <c r="B219" s="4" t="s">
        <v>906</v>
      </c>
      <c r="C219" s="1">
        <f t="shared" si="86"/>
        <v>11170</v>
      </c>
      <c r="D219" s="5">
        <f>IF(N219&gt;0, RANK(N219,(N219:P219,Q219:AE219)),0)</f>
        <v>2</v>
      </c>
      <c r="E219" s="5">
        <f>IF(O219&gt;0,RANK(O219,(N219:P219,Q219:AE219)),0)</f>
        <v>1</v>
      </c>
      <c r="F219" s="5">
        <f>IF(P219&gt;0,RANK(P219,(N219:P219,Q219:AE219)),0)</f>
        <v>0</v>
      </c>
      <c r="G219" s="129">
        <f t="shared" si="84"/>
        <v>3061</v>
      </c>
      <c r="H219" s="134">
        <f t="shared" si="85"/>
        <v>0.27403760071620414</v>
      </c>
      <c r="I219" s="2"/>
      <c r="J219" s="2">
        <f t="shared" si="87"/>
        <v>0.35264100268576543</v>
      </c>
      <c r="K219" s="2">
        <f t="shared" si="88"/>
        <v>0.62667860340196957</v>
      </c>
      <c r="L219" s="2">
        <f t="shared" si="89"/>
        <v>0</v>
      </c>
      <c r="M219" s="2">
        <f t="shared" si="90"/>
        <v>2.068039391226506E-2</v>
      </c>
      <c r="N219" s="63">
        <v>3939</v>
      </c>
      <c r="O219" s="63">
        <v>7000</v>
      </c>
      <c r="P219" s="63">
        <v>0</v>
      </c>
      <c r="Q219" s="63">
        <v>126</v>
      </c>
      <c r="R219" s="63">
        <v>34</v>
      </c>
      <c r="S219" s="63">
        <v>0</v>
      </c>
      <c r="T219" s="63">
        <v>38</v>
      </c>
      <c r="U219" s="63">
        <v>0</v>
      </c>
      <c r="V219" s="63">
        <v>33</v>
      </c>
      <c r="W219" s="63">
        <v>0</v>
      </c>
      <c r="X219" s="63">
        <v>0</v>
      </c>
      <c r="Y219" s="63">
        <v>0</v>
      </c>
      <c r="Z219" s="63">
        <v>0</v>
      </c>
      <c r="AA219" s="63">
        <v>0</v>
      </c>
      <c r="AB219" s="63">
        <v>0</v>
      </c>
      <c r="AC219" s="63">
        <v>0</v>
      </c>
      <c r="AD219" s="63">
        <v>0</v>
      </c>
      <c r="AE219" s="63">
        <v>0</v>
      </c>
      <c r="AF219" s="63">
        <v>0</v>
      </c>
      <c r="AG219" s="63">
        <v>0</v>
      </c>
      <c r="AH219" s="63">
        <v>0</v>
      </c>
      <c r="AI219" s="63">
        <v>0</v>
      </c>
      <c r="AJ219" s="63">
        <v>0</v>
      </c>
      <c r="AK219" s="63">
        <v>0</v>
      </c>
      <c r="AL219" s="63">
        <v>0</v>
      </c>
      <c r="AM219" s="63">
        <v>0</v>
      </c>
      <c r="AN219" s="63">
        <v>0</v>
      </c>
      <c r="AO219" s="63">
        <v>0</v>
      </c>
      <c r="AP219" s="63">
        <v>0</v>
      </c>
      <c r="AQ219" s="63">
        <v>0</v>
      </c>
      <c r="AR219" s="63">
        <v>0</v>
      </c>
      <c r="AS219" s="63">
        <v>0</v>
      </c>
      <c r="AT219" s="63">
        <v>0</v>
      </c>
      <c r="AU219" s="63">
        <v>0</v>
      </c>
      <c r="AV219" s="63">
        <v>0</v>
      </c>
      <c r="AW219" s="63">
        <v>0</v>
      </c>
      <c r="AX219" s="63">
        <v>0</v>
      </c>
      <c r="AY219" s="63">
        <v>0</v>
      </c>
      <c r="BA219" s="5">
        <f>IF(Q219&gt;0,RANK(Q219,(N219:P219,Q219:AE219)),0)</f>
        <v>3</v>
      </c>
      <c r="BB219" s="5">
        <f>IF(R219&gt;0,RANK(R219,(N219:P219,Q219:AE219)),0)</f>
        <v>5</v>
      </c>
      <c r="BC219" s="5">
        <f>IF(T219&gt;0,RANK(T219,(N219:P219,Q219:AE219)),0)</f>
        <v>4</v>
      </c>
      <c r="BD219" s="5">
        <f>IF(S219&gt;0,RANK(S219,(N219:P219,Q219:AE219)),0)</f>
        <v>0</v>
      </c>
      <c r="BE219" s="2">
        <f t="shared" si="91"/>
        <v>1.1280214861235453E-2</v>
      </c>
      <c r="BF219" s="2">
        <f t="shared" si="92"/>
        <v>3.0438675022381378E-3</v>
      </c>
      <c r="BG219" s="2">
        <f t="shared" si="93"/>
        <v>3.4019695613249777E-3</v>
      </c>
      <c r="BH219" s="2">
        <f t="shared" si="94"/>
        <v>0</v>
      </c>
      <c r="BJ219" s="4" t="s">
        <v>1679</v>
      </c>
      <c r="BK219" s="4" t="s">
        <v>906</v>
      </c>
      <c r="BN219" s="112">
        <v>6</v>
      </c>
      <c r="BO219" s="114">
        <v>21</v>
      </c>
      <c r="BP219" s="118">
        <f t="shared" si="73"/>
        <v>6021</v>
      </c>
      <c r="BQ219" s="118">
        <f t="shared" si="83"/>
        <v>6021</v>
      </c>
      <c r="BR219" s="5" t="s">
        <v>3151</v>
      </c>
      <c r="BV219" s="63"/>
      <c r="BW219" s="63"/>
      <c r="CC219" s="63">
        <f t="shared" si="95"/>
        <v>-11170</v>
      </c>
      <c r="CE219" s="63">
        <v>0</v>
      </c>
      <c r="CF219" s="8"/>
    </row>
    <row r="220" spans="1:84" ht="15" hidden="1" customHeight="1" outlineLevel="1">
      <c r="A220" s="4" t="s">
        <v>1877</v>
      </c>
      <c r="B220" s="4" t="s">
        <v>906</v>
      </c>
      <c r="C220" s="1">
        <f t="shared" si="86"/>
        <v>66914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0</v>
      </c>
      <c r="G220" s="129">
        <f t="shared" si="84"/>
        <v>22564</v>
      </c>
      <c r="H220" s="134">
        <f t="shared" si="85"/>
        <v>0.33720895477777446</v>
      </c>
      <c r="I220" s="2"/>
      <c r="J220" s="2">
        <f t="shared" si="87"/>
        <v>0.65207579878650213</v>
      </c>
      <c r="K220" s="2">
        <f t="shared" si="88"/>
        <v>0.31486684400872761</v>
      </c>
      <c r="L220" s="2">
        <f t="shared" si="89"/>
        <v>0</v>
      </c>
      <c r="M220" s="2">
        <f t="shared" si="90"/>
        <v>3.3057357204770266E-2</v>
      </c>
      <c r="N220" s="63">
        <v>43633</v>
      </c>
      <c r="O220" s="63">
        <v>21069</v>
      </c>
      <c r="P220" s="63">
        <v>0</v>
      </c>
      <c r="Q220" s="63">
        <v>1089</v>
      </c>
      <c r="R220" s="63">
        <v>608</v>
      </c>
      <c r="S220" s="63">
        <v>0</v>
      </c>
      <c r="T220" s="63">
        <v>245</v>
      </c>
      <c r="U220" s="63">
        <v>0</v>
      </c>
      <c r="V220" s="63">
        <v>270</v>
      </c>
      <c r="W220" s="63">
        <v>0</v>
      </c>
      <c r="X220" s="63">
        <v>0</v>
      </c>
      <c r="Y220" s="63">
        <v>0</v>
      </c>
      <c r="Z220" s="63">
        <v>0</v>
      </c>
      <c r="AA220" s="63">
        <v>0</v>
      </c>
      <c r="AB220" s="63">
        <v>0</v>
      </c>
      <c r="AC220" s="63">
        <v>0</v>
      </c>
      <c r="AD220" s="63">
        <v>0</v>
      </c>
      <c r="AE220" s="63">
        <v>0</v>
      </c>
      <c r="AF220" s="63">
        <v>0</v>
      </c>
      <c r="AG220" s="63">
        <v>0</v>
      </c>
      <c r="AH220" s="63">
        <v>0</v>
      </c>
      <c r="AI220" s="63">
        <v>0</v>
      </c>
      <c r="AJ220" s="63">
        <v>0</v>
      </c>
      <c r="AK220" s="63">
        <v>0</v>
      </c>
      <c r="AL220" s="63">
        <v>0</v>
      </c>
      <c r="AM220" s="63">
        <v>0</v>
      </c>
      <c r="AN220" s="63">
        <v>0</v>
      </c>
      <c r="AO220" s="63">
        <v>0</v>
      </c>
      <c r="AP220" s="63">
        <v>0</v>
      </c>
      <c r="AQ220" s="63">
        <v>0</v>
      </c>
      <c r="AR220" s="63">
        <v>0</v>
      </c>
      <c r="AS220" s="63">
        <v>0</v>
      </c>
      <c r="AT220" s="63">
        <v>0</v>
      </c>
      <c r="AU220" s="63">
        <v>0</v>
      </c>
      <c r="AV220" s="63">
        <v>0</v>
      </c>
      <c r="AW220" s="63">
        <v>0</v>
      </c>
      <c r="AX220" s="63">
        <v>0</v>
      </c>
      <c r="AY220" s="63">
        <v>0</v>
      </c>
      <c r="BA220" s="5">
        <f>IF(Q220&gt;0,RANK(Q220,(N220:P220,Q220:AE220)),0)</f>
        <v>3</v>
      </c>
      <c r="BB220" s="5">
        <f>IF(R220&gt;0,RANK(R220,(N220:P220,Q220:AE220)),0)</f>
        <v>4</v>
      </c>
      <c r="BC220" s="5">
        <f>IF(T220&gt;0,RANK(T220,(N220:P220,Q220:AE220)),0)</f>
        <v>6</v>
      </c>
      <c r="BD220" s="5">
        <f>IF(S220&gt;0,RANK(S220,(N220:P220,Q220:AE220)),0)</f>
        <v>0</v>
      </c>
      <c r="BE220" s="2">
        <f t="shared" si="91"/>
        <v>1.6274621155513046E-2</v>
      </c>
      <c r="BF220" s="2">
        <f t="shared" si="92"/>
        <v>9.0862898646023246E-3</v>
      </c>
      <c r="BG220" s="2">
        <f t="shared" si="93"/>
        <v>3.6614161460979764E-3</v>
      </c>
      <c r="BH220" s="2">
        <f t="shared" si="94"/>
        <v>0</v>
      </c>
      <c r="BJ220" s="4" t="s">
        <v>1877</v>
      </c>
      <c r="BK220" s="4" t="s">
        <v>906</v>
      </c>
      <c r="BL220">
        <v>2</v>
      </c>
      <c r="BN220" s="112">
        <v>6</v>
      </c>
      <c r="BO220" s="114">
        <v>23</v>
      </c>
      <c r="BP220" s="118">
        <f t="shared" si="73"/>
        <v>6023</v>
      </c>
      <c r="BQ220" s="118">
        <f t="shared" si="83"/>
        <v>6023</v>
      </c>
      <c r="BR220" s="5" t="s">
        <v>3151</v>
      </c>
      <c r="BV220" s="63"/>
      <c r="BW220" s="63"/>
      <c r="CB220" s="63" t="s">
        <v>3850</v>
      </c>
      <c r="CC220" s="63">
        <f t="shared" si="95"/>
        <v>-66914</v>
      </c>
      <c r="CE220" s="63">
        <v>0</v>
      </c>
      <c r="CF220" s="8"/>
    </row>
    <row r="221" spans="1:84" ht="15" hidden="1" customHeight="1" outlineLevel="1">
      <c r="A221" s="4" t="s">
        <v>1645</v>
      </c>
      <c r="B221" s="4" t="s">
        <v>906</v>
      </c>
      <c r="C221" s="1">
        <f t="shared" si="86"/>
        <v>56193</v>
      </c>
      <c r="D221" s="5">
        <f>IF(N221&gt;0, RANK(N221,(N221:P221,Q221:AE221)),0)</f>
        <v>1</v>
      </c>
      <c r="E221" s="5">
        <f>IF(O221&gt;0,RANK(O221,(N221:P221,Q221:AE221)),0)</f>
        <v>2</v>
      </c>
      <c r="F221" s="5">
        <f>IF(P221&gt;0,RANK(P221,(N221:P221,Q221:AE221)),0)</f>
        <v>0</v>
      </c>
      <c r="G221" s="129">
        <f t="shared" si="84"/>
        <v>13853</v>
      </c>
      <c r="H221" s="134">
        <f t="shared" si="85"/>
        <v>0.24652536792838967</v>
      </c>
      <c r="I221" s="2"/>
      <c r="J221" s="2">
        <f t="shared" si="87"/>
        <v>0.61270976812058442</v>
      </c>
      <c r="K221" s="2">
        <f t="shared" si="88"/>
        <v>0.36618440019219478</v>
      </c>
      <c r="L221" s="2">
        <f t="shared" si="89"/>
        <v>0</v>
      </c>
      <c r="M221" s="2">
        <f t="shared" si="90"/>
        <v>2.11058316872208E-2</v>
      </c>
      <c r="N221" s="63">
        <v>34430</v>
      </c>
      <c r="O221" s="63">
        <v>20577</v>
      </c>
      <c r="P221" s="63">
        <v>0</v>
      </c>
      <c r="Q221" s="63">
        <v>387</v>
      </c>
      <c r="R221" s="63">
        <v>234</v>
      </c>
      <c r="S221" s="63">
        <v>0</v>
      </c>
      <c r="T221" s="63">
        <v>287</v>
      </c>
      <c r="U221" s="63">
        <v>0</v>
      </c>
      <c r="V221" s="63">
        <v>278</v>
      </c>
      <c r="W221" s="63">
        <v>0</v>
      </c>
      <c r="X221" s="63">
        <v>0</v>
      </c>
      <c r="Y221" s="63">
        <v>0</v>
      </c>
      <c r="Z221" s="63">
        <v>0</v>
      </c>
      <c r="AA221" s="63">
        <v>0</v>
      </c>
      <c r="AB221" s="63">
        <v>0</v>
      </c>
      <c r="AC221" s="63">
        <v>0</v>
      </c>
      <c r="AD221" s="63">
        <v>0</v>
      </c>
      <c r="AE221" s="63">
        <v>0</v>
      </c>
      <c r="AF221" s="63">
        <v>0</v>
      </c>
      <c r="AG221" s="63">
        <v>0</v>
      </c>
      <c r="AH221" s="63">
        <v>0</v>
      </c>
      <c r="AI221" s="63">
        <v>0</v>
      </c>
      <c r="AJ221" s="63">
        <v>0</v>
      </c>
      <c r="AK221" s="63">
        <v>0</v>
      </c>
      <c r="AL221" s="63">
        <v>0</v>
      </c>
      <c r="AM221" s="63">
        <v>0</v>
      </c>
      <c r="AN221" s="63">
        <v>0</v>
      </c>
      <c r="AO221" s="63">
        <v>0</v>
      </c>
      <c r="AP221" s="63">
        <v>0</v>
      </c>
      <c r="AQ221" s="63">
        <v>0</v>
      </c>
      <c r="AR221" s="63">
        <v>0</v>
      </c>
      <c r="AS221" s="63">
        <v>0</v>
      </c>
      <c r="AT221" s="63">
        <v>0</v>
      </c>
      <c r="AU221" s="63">
        <v>0</v>
      </c>
      <c r="AV221" s="63">
        <v>0</v>
      </c>
      <c r="AW221" s="63">
        <v>0</v>
      </c>
      <c r="AX221" s="63">
        <v>0</v>
      </c>
      <c r="AY221" s="63">
        <v>0</v>
      </c>
      <c r="BA221" s="5">
        <f>IF(Q221&gt;0,RANK(Q221,(N221:P221,Q221:AE221)),0)</f>
        <v>3</v>
      </c>
      <c r="BB221" s="5">
        <f>IF(R221&gt;0,RANK(R221,(N221:P221,Q221:AE221)),0)</f>
        <v>6</v>
      </c>
      <c r="BC221" s="5">
        <f>IF(T221&gt;0,RANK(T221,(N221:P221,Q221:AE221)),0)</f>
        <v>4</v>
      </c>
      <c r="BD221" s="5">
        <f>IF(S221&gt;0,RANK(S221,(N221:P221,Q221:AE221)),0)</f>
        <v>0</v>
      </c>
      <c r="BE221" s="2">
        <f t="shared" si="91"/>
        <v>6.8869788051892583E-3</v>
      </c>
      <c r="BF221" s="2">
        <f t="shared" si="92"/>
        <v>4.1642197426725747E-3</v>
      </c>
      <c r="BG221" s="2">
        <f t="shared" si="93"/>
        <v>5.1073977185770473E-3</v>
      </c>
      <c r="BH221" s="2">
        <f t="shared" si="94"/>
        <v>0</v>
      </c>
      <c r="BJ221" s="4" t="s">
        <v>1645</v>
      </c>
      <c r="BK221" s="4" t="s">
        <v>906</v>
      </c>
      <c r="BL221">
        <v>51</v>
      </c>
      <c r="BN221" s="112">
        <v>6</v>
      </c>
      <c r="BO221" s="114">
        <v>25</v>
      </c>
      <c r="BP221" s="118">
        <f t="shared" si="73"/>
        <v>6025</v>
      </c>
      <c r="BQ221" s="118">
        <f t="shared" si="83"/>
        <v>6025</v>
      </c>
      <c r="BR221" s="5" t="s">
        <v>3151</v>
      </c>
      <c r="BV221" s="63"/>
      <c r="BW221" s="63"/>
      <c r="CC221" s="63">
        <f t="shared" si="95"/>
        <v>-56193</v>
      </c>
      <c r="CE221" s="63">
        <v>0</v>
      </c>
      <c r="CF221" s="8"/>
    </row>
    <row r="222" spans="1:84" ht="15" hidden="1" customHeight="1" outlineLevel="1">
      <c r="A222" s="4" t="s">
        <v>2552</v>
      </c>
      <c r="B222" s="4" t="s">
        <v>906</v>
      </c>
      <c r="C222" s="1">
        <f t="shared" si="86"/>
        <v>9460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>IF(P222&gt;0,RANK(P222,(N222:P222,Q222:AE222)),0)</f>
        <v>0</v>
      </c>
      <c r="G222" s="129">
        <f t="shared" si="84"/>
        <v>12</v>
      </c>
      <c r="H222" s="134">
        <f t="shared" si="85"/>
        <v>1.2684989429175475E-3</v>
      </c>
      <c r="I222" s="2"/>
      <c r="J222" s="2">
        <f t="shared" si="87"/>
        <v>0.48868921775898522</v>
      </c>
      <c r="K222" s="2">
        <f t="shared" si="88"/>
        <v>0.48742071881606763</v>
      </c>
      <c r="L222" s="2">
        <f t="shared" si="89"/>
        <v>0</v>
      </c>
      <c r="M222" s="2">
        <f t="shared" si="90"/>
        <v>2.389006342494715E-2</v>
      </c>
      <c r="N222" s="63">
        <v>4623</v>
      </c>
      <c r="O222" s="63">
        <v>4611</v>
      </c>
      <c r="P222" s="63">
        <v>0</v>
      </c>
      <c r="Q222" s="63">
        <v>128</v>
      </c>
      <c r="R222" s="63">
        <v>45</v>
      </c>
      <c r="S222" s="63">
        <v>0</v>
      </c>
      <c r="T222" s="63">
        <v>31</v>
      </c>
      <c r="U222" s="63">
        <v>0</v>
      </c>
      <c r="V222" s="63">
        <v>22</v>
      </c>
      <c r="W222" s="63">
        <v>0</v>
      </c>
      <c r="X222" s="63">
        <v>0</v>
      </c>
      <c r="Y222" s="63">
        <v>0</v>
      </c>
      <c r="Z222" s="63">
        <v>0</v>
      </c>
      <c r="AA222" s="63">
        <v>0</v>
      </c>
      <c r="AB222" s="63">
        <v>0</v>
      </c>
      <c r="AC222" s="63">
        <v>0</v>
      </c>
      <c r="AD222" s="63">
        <v>0</v>
      </c>
      <c r="AE222" s="63">
        <v>0</v>
      </c>
      <c r="AF222" s="63">
        <v>0</v>
      </c>
      <c r="AG222" s="63">
        <v>0</v>
      </c>
      <c r="AH222" s="63">
        <v>0</v>
      </c>
      <c r="AI222" s="63">
        <v>0</v>
      </c>
      <c r="AJ222" s="63">
        <v>0</v>
      </c>
      <c r="AK222" s="63">
        <v>0</v>
      </c>
      <c r="AL222" s="63">
        <v>0</v>
      </c>
      <c r="AM222" s="63">
        <v>0</v>
      </c>
      <c r="AN222" s="63">
        <v>0</v>
      </c>
      <c r="AO222" s="63">
        <v>0</v>
      </c>
      <c r="AP222" s="63">
        <v>0</v>
      </c>
      <c r="AQ222" s="63">
        <v>0</v>
      </c>
      <c r="AR222" s="63">
        <v>0</v>
      </c>
      <c r="AS222" s="63">
        <v>0</v>
      </c>
      <c r="AT222" s="63">
        <v>0</v>
      </c>
      <c r="AU222" s="63">
        <v>0</v>
      </c>
      <c r="AV222" s="63">
        <v>0</v>
      </c>
      <c r="AW222" s="63">
        <v>0</v>
      </c>
      <c r="AX222" s="63">
        <v>0</v>
      </c>
      <c r="AY222" s="63">
        <v>0</v>
      </c>
      <c r="BA222" s="5">
        <f>IF(Q222&gt;0,RANK(Q222,(N222:P222,Q222:AE222)),0)</f>
        <v>3</v>
      </c>
      <c r="BB222" s="5">
        <f>IF(R222&gt;0,RANK(R222,(N222:P222,Q222:AE222)),0)</f>
        <v>4</v>
      </c>
      <c r="BC222" s="5">
        <f>IF(T222&gt;0,RANK(T222,(N222:P222,Q222:AE222)),0)</f>
        <v>5</v>
      </c>
      <c r="BD222" s="5">
        <f>IF(S222&gt;0,RANK(S222,(N222:P222,Q222:AE222)),0)</f>
        <v>0</v>
      </c>
      <c r="BE222" s="2">
        <f t="shared" si="91"/>
        <v>1.3530655391120507E-2</v>
      </c>
      <c r="BF222" s="2">
        <f t="shared" si="92"/>
        <v>4.7568710359408035E-3</v>
      </c>
      <c r="BG222" s="2">
        <f t="shared" si="93"/>
        <v>3.276955602536998E-3</v>
      </c>
      <c r="BH222" s="2">
        <f t="shared" si="94"/>
        <v>0</v>
      </c>
      <c r="BJ222" s="4" t="s">
        <v>2552</v>
      </c>
      <c r="BK222" s="4" t="s">
        <v>906</v>
      </c>
      <c r="BL222">
        <v>8</v>
      </c>
      <c r="BN222" s="112">
        <v>6</v>
      </c>
      <c r="BO222" s="114">
        <v>27</v>
      </c>
      <c r="BP222" s="118">
        <f t="shared" si="73"/>
        <v>6027</v>
      </c>
      <c r="BQ222" s="118">
        <f t="shared" si="83"/>
        <v>6027</v>
      </c>
      <c r="BR222" s="5" t="s">
        <v>3151</v>
      </c>
      <c r="BV222" s="63"/>
      <c r="BW222" s="63"/>
      <c r="CB222" s="63" t="s">
        <v>3851</v>
      </c>
      <c r="CC222" s="63">
        <f t="shared" si="95"/>
        <v>-9460</v>
      </c>
      <c r="CE222" s="63">
        <v>0</v>
      </c>
      <c r="CF222" s="8"/>
    </row>
    <row r="223" spans="1:84" ht="15" hidden="1" customHeight="1" outlineLevel="1">
      <c r="A223" s="4" t="s">
        <v>304</v>
      </c>
      <c r="B223" s="4" t="s">
        <v>906</v>
      </c>
      <c r="C223" s="1">
        <f t="shared" si="86"/>
        <v>302457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0</v>
      </c>
      <c r="G223" s="129">
        <f t="shared" si="84"/>
        <v>31242</v>
      </c>
      <c r="H223" s="134">
        <f t="shared" si="85"/>
        <v>0.10329402196014641</v>
      </c>
      <c r="I223" s="2"/>
      <c r="J223" s="2">
        <f t="shared" si="87"/>
        <v>0.43628350476266048</v>
      </c>
      <c r="K223" s="2">
        <f t="shared" si="88"/>
        <v>0.5395775267228069</v>
      </c>
      <c r="L223" s="2">
        <f t="shared" si="89"/>
        <v>0</v>
      </c>
      <c r="M223" s="2">
        <f t="shared" si="90"/>
        <v>2.4138968514532566E-2</v>
      </c>
      <c r="N223" s="63">
        <v>131957</v>
      </c>
      <c r="O223" s="63">
        <v>163199</v>
      </c>
      <c r="P223" s="63">
        <v>0</v>
      </c>
      <c r="Q223" s="63">
        <v>3913</v>
      </c>
      <c r="R223" s="63">
        <v>1066</v>
      </c>
      <c r="S223" s="63">
        <v>0</v>
      </c>
      <c r="T223" s="63">
        <v>1242</v>
      </c>
      <c r="U223" s="63">
        <v>0</v>
      </c>
      <c r="V223" s="63">
        <v>1080</v>
      </c>
      <c r="W223" s="63">
        <v>0</v>
      </c>
      <c r="X223" s="63">
        <v>0</v>
      </c>
      <c r="Y223" s="63">
        <v>0</v>
      </c>
      <c r="Z223" s="63">
        <v>0</v>
      </c>
      <c r="AA223" s="63">
        <v>0</v>
      </c>
      <c r="AB223" s="63">
        <v>0</v>
      </c>
      <c r="AC223" s="63">
        <v>0</v>
      </c>
      <c r="AD223" s="63">
        <v>0</v>
      </c>
      <c r="AE223" s="63">
        <v>0</v>
      </c>
      <c r="AF223" s="63">
        <v>0</v>
      </c>
      <c r="AG223" s="63">
        <v>0</v>
      </c>
      <c r="AH223" s="63">
        <v>0</v>
      </c>
      <c r="AI223" s="63">
        <v>0</v>
      </c>
      <c r="AJ223" s="63">
        <v>0</v>
      </c>
      <c r="AK223" s="63">
        <v>0</v>
      </c>
      <c r="AL223" s="63">
        <v>0</v>
      </c>
      <c r="AM223" s="63">
        <v>0</v>
      </c>
      <c r="AN223" s="63">
        <v>0</v>
      </c>
      <c r="AO223" s="63">
        <v>0</v>
      </c>
      <c r="AP223" s="63">
        <v>0</v>
      </c>
      <c r="AQ223" s="63">
        <v>0</v>
      </c>
      <c r="AR223" s="63">
        <v>0</v>
      </c>
      <c r="AS223" s="63">
        <v>0</v>
      </c>
      <c r="AT223" s="63">
        <v>0</v>
      </c>
      <c r="AU223" s="63">
        <v>0</v>
      </c>
      <c r="AV223" s="63">
        <v>0</v>
      </c>
      <c r="AW223" s="63">
        <v>0</v>
      </c>
      <c r="AX223" s="63">
        <v>0</v>
      </c>
      <c r="AY223" s="63">
        <v>0</v>
      </c>
      <c r="BA223" s="5">
        <f>IF(Q223&gt;0,RANK(Q223,(N223:P223,Q223:AE223)),0)</f>
        <v>3</v>
      </c>
      <c r="BB223" s="5">
        <f>IF(R223&gt;0,RANK(R223,(N223:P223,Q223:AE223)),0)</f>
        <v>6</v>
      </c>
      <c r="BC223" s="5">
        <f>IF(T223&gt;0,RANK(T223,(N223:P223,Q223:AE223)),0)</f>
        <v>4</v>
      </c>
      <c r="BD223" s="5">
        <f>IF(S223&gt;0,RANK(S223,(N223:P223,Q223:AE223)),0)</f>
        <v>0</v>
      </c>
      <c r="BE223" s="2">
        <f t="shared" si="91"/>
        <v>1.2937376222074543E-2</v>
      </c>
      <c r="BF223" s="2">
        <f t="shared" si="92"/>
        <v>3.5244679408973838E-3</v>
      </c>
      <c r="BG223" s="2">
        <f t="shared" si="93"/>
        <v>4.1063688392068958E-3</v>
      </c>
      <c r="BH223" s="2">
        <f t="shared" si="94"/>
        <v>0</v>
      </c>
      <c r="BJ223" s="4" t="s">
        <v>304</v>
      </c>
      <c r="BK223" s="4" t="s">
        <v>906</v>
      </c>
      <c r="BN223" s="112">
        <v>6</v>
      </c>
      <c r="BO223" s="114">
        <v>29</v>
      </c>
      <c r="BP223" s="118">
        <f t="shared" si="73"/>
        <v>6029</v>
      </c>
      <c r="BQ223" s="118">
        <f t="shared" si="83"/>
        <v>6029</v>
      </c>
      <c r="BR223" s="5" t="s">
        <v>3151</v>
      </c>
      <c r="BV223" s="63"/>
      <c r="BW223" s="63"/>
      <c r="CC223" s="63">
        <f t="shared" si="95"/>
        <v>-302457</v>
      </c>
      <c r="CE223" s="63">
        <v>0</v>
      </c>
      <c r="CF223" s="8"/>
    </row>
    <row r="224" spans="1:84" ht="15" hidden="1" customHeight="1" outlineLevel="1">
      <c r="A224" s="4" t="s">
        <v>463</v>
      </c>
      <c r="B224" s="4" t="s">
        <v>906</v>
      </c>
      <c r="C224" s="1">
        <f t="shared" si="86"/>
        <v>43728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>IF(P224&gt;0,RANK(P224,(N224:P224,Q224:AE224)),0)</f>
        <v>0</v>
      </c>
      <c r="G224" s="129">
        <f t="shared" si="84"/>
        <v>5393</v>
      </c>
      <c r="H224" s="134">
        <f t="shared" si="85"/>
        <v>0.12333058909623125</v>
      </c>
      <c r="I224" s="2"/>
      <c r="J224" s="2">
        <f t="shared" si="87"/>
        <v>0.42597420417124038</v>
      </c>
      <c r="K224" s="2">
        <f t="shared" si="88"/>
        <v>0.54930479326747161</v>
      </c>
      <c r="L224" s="2">
        <f t="shared" si="89"/>
        <v>0</v>
      </c>
      <c r="M224" s="2">
        <f t="shared" si="90"/>
        <v>2.4721002561287952E-2</v>
      </c>
      <c r="N224" s="63">
        <v>18627</v>
      </c>
      <c r="O224" s="63">
        <v>24020</v>
      </c>
      <c r="P224" s="63">
        <v>0</v>
      </c>
      <c r="Q224" s="63">
        <v>598</v>
      </c>
      <c r="R224" s="63">
        <v>125</v>
      </c>
      <c r="S224" s="63">
        <v>0</v>
      </c>
      <c r="T224" s="63">
        <v>180</v>
      </c>
      <c r="U224" s="63">
        <v>0</v>
      </c>
      <c r="V224" s="63">
        <v>178</v>
      </c>
      <c r="W224" s="63">
        <v>0</v>
      </c>
      <c r="X224" s="63">
        <v>0</v>
      </c>
      <c r="Y224" s="63">
        <v>0</v>
      </c>
      <c r="Z224" s="63">
        <v>0</v>
      </c>
      <c r="AA224" s="63">
        <v>0</v>
      </c>
      <c r="AB224" s="63">
        <v>0</v>
      </c>
      <c r="AC224" s="63">
        <v>0</v>
      </c>
      <c r="AD224" s="63">
        <v>0</v>
      </c>
      <c r="AE224" s="63">
        <v>0</v>
      </c>
      <c r="AF224" s="63">
        <v>0</v>
      </c>
      <c r="AG224" s="63">
        <v>0</v>
      </c>
      <c r="AH224" s="63">
        <v>0</v>
      </c>
      <c r="AI224" s="63">
        <v>0</v>
      </c>
      <c r="AJ224" s="63">
        <v>0</v>
      </c>
      <c r="AK224" s="63">
        <v>0</v>
      </c>
      <c r="AL224" s="63">
        <v>0</v>
      </c>
      <c r="AM224" s="63">
        <v>0</v>
      </c>
      <c r="AN224" s="63">
        <v>0</v>
      </c>
      <c r="AO224" s="63">
        <v>0</v>
      </c>
      <c r="AP224" s="63">
        <v>0</v>
      </c>
      <c r="AQ224" s="63">
        <v>0</v>
      </c>
      <c r="AR224" s="63">
        <v>0</v>
      </c>
      <c r="AS224" s="63">
        <v>0</v>
      </c>
      <c r="AT224" s="63">
        <v>0</v>
      </c>
      <c r="AU224" s="63">
        <v>0</v>
      </c>
      <c r="AV224" s="63">
        <v>0</v>
      </c>
      <c r="AW224" s="63">
        <v>0</v>
      </c>
      <c r="AX224" s="63">
        <v>0</v>
      </c>
      <c r="AY224" s="63">
        <v>0</v>
      </c>
      <c r="BA224" s="5">
        <f>IF(Q224&gt;0,RANK(Q224,(N224:P224,Q224:AE224)),0)</f>
        <v>3</v>
      </c>
      <c r="BB224" s="5">
        <f>IF(R224&gt;0,RANK(R224,(N224:P224,Q224:AE224)),0)</f>
        <v>6</v>
      </c>
      <c r="BC224" s="5">
        <f>IF(T224&gt;0,RANK(T224,(N224:P224,Q224:AE224)),0)</f>
        <v>4</v>
      </c>
      <c r="BD224" s="5">
        <f>IF(S224&gt;0,RANK(S224,(N224:P224,Q224:AE224)),0)</f>
        <v>0</v>
      </c>
      <c r="BE224" s="2">
        <f t="shared" si="91"/>
        <v>1.3675448225393341E-2</v>
      </c>
      <c r="BF224" s="2">
        <f t="shared" si="92"/>
        <v>2.858580314672521E-3</v>
      </c>
      <c r="BG224" s="2">
        <f t="shared" si="93"/>
        <v>4.1163556531284302E-3</v>
      </c>
      <c r="BH224" s="2">
        <f t="shared" si="94"/>
        <v>0</v>
      </c>
      <c r="BJ224" s="4" t="s">
        <v>463</v>
      </c>
      <c r="BK224" s="4" t="s">
        <v>906</v>
      </c>
      <c r="BL224">
        <v>21</v>
      </c>
      <c r="BN224" s="112">
        <v>6</v>
      </c>
      <c r="BO224" s="114">
        <v>31</v>
      </c>
      <c r="BP224" s="118">
        <f t="shared" si="73"/>
        <v>6031</v>
      </c>
      <c r="BQ224" s="118">
        <f t="shared" si="83"/>
        <v>6031</v>
      </c>
      <c r="BR224" s="5" t="s">
        <v>3151</v>
      </c>
      <c r="BV224" s="63"/>
      <c r="BW224" s="63"/>
      <c r="CB224" s="63" t="s">
        <v>3852</v>
      </c>
      <c r="CC224" s="63">
        <f t="shared" si="95"/>
        <v>-43728</v>
      </c>
      <c r="CE224" s="63">
        <v>0</v>
      </c>
      <c r="CF224" s="8"/>
    </row>
    <row r="225" spans="1:84" ht="15" hidden="1" customHeight="1" outlineLevel="1">
      <c r="A225" s="4" t="s">
        <v>819</v>
      </c>
      <c r="B225" s="4" t="s">
        <v>906</v>
      </c>
      <c r="C225" s="1">
        <f t="shared" si="86"/>
        <v>11038</v>
      </c>
      <c r="D225" s="5">
        <f>IF(N225&gt;0, RANK(N225,(N225:P225,Q225:AE225)),0)</f>
        <v>1</v>
      </c>
      <c r="E225" s="5">
        <f>IF(O225&gt;0,RANK(O225,(N225:P225,Q225:AE225)),0)</f>
        <v>2</v>
      </c>
      <c r="F225" s="5">
        <f>IF(P225&gt;0,RANK(P225,(N225:P225,Q225:AE225)),0)</f>
        <v>0</v>
      </c>
      <c r="G225" s="129">
        <f t="shared" si="84"/>
        <v>2919</v>
      </c>
      <c r="H225" s="134">
        <f t="shared" si="85"/>
        <v>0.26445008153651023</v>
      </c>
      <c r="I225" s="2"/>
      <c r="J225" s="2">
        <f t="shared" si="87"/>
        <v>0.62275774596847255</v>
      </c>
      <c r="K225" s="2">
        <f t="shared" si="88"/>
        <v>0.35830766443196232</v>
      </c>
      <c r="L225" s="2">
        <f t="shared" si="89"/>
        <v>0</v>
      </c>
      <c r="M225" s="2">
        <f t="shared" si="90"/>
        <v>1.8934589599565121E-2</v>
      </c>
      <c r="N225" s="63">
        <v>6874</v>
      </c>
      <c r="O225" s="63">
        <v>3955</v>
      </c>
      <c r="P225" s="63">
        <v>0</v>
      </c>
      <c r="Q225" s="63">
        <v>94</v>
      </c>
      <c r="R225" s="63">
        <v>71</v>
      </c>
      <c r="S225" s="63">
        <v>0</v>
      </c>
      <c r="T225" s="63">
        <v>26</v>
      </c>
      <c r="U225" s="63">
        <v>0</v>
      </c>
      <c r="V225" s="63">
        <v>18</v>
      </c>
      <c r="W225" s="63">
        <v>0</v>
      </c>
      <c r="X225" s="63">
        <v>0</v>
      </c>
      <c r="Y225" s="63">
        <v>0</v>
      </c>
      <c r="Z225" s="63">
        <v>0</v>
      </c>
      <c r="AA225" s="63">
        <v>0</v>
      </c>
      <c r="AB225" s="63">
        <v>0</v>
      </c>
      <c r="AC225" s="63">
        <v>0</v>
      </c>
      <c r="AD225" s="63">
        <v>0</v>
      </c>
      <c r="AE225" s="63">
        <v>0</v>
      </c>
      <c r="AF225" s="63">
        <v>0</v>
      </c>
      <c r="AG225" s="63">
        <v>0</v>
      </c>
      <c r="AH225" s="63">
        <v>0</v>
      </c>
      <c r="AI225" s="63">
        <v>0</v>
      </c>
      <c r="AJ225" s="63">
        <v>0</v>
      </c>
      <c r="AK225" s="63">
        <v>0</v>
      </c>
      <c r="AL225" s="63">
        <v>0</v>
      </c>
      <c r="AM225" s="63">
        <v>0</v>
      </c>
      <c r="AN225" s="63">
        <v>0</v>
      </c>
      <c r="AO225" s="63">
        <v>0</v>
      </c>
      <c r="AP225" s="63">
        <v>0</v>
      </c>
      <c r="AQ225" s="63">
        <v>0</v>
      </c>
      <c r="AR225" s="63">
        <v>0</v>
      </c>
      <c r="AS225" s="63">
        <v>0</v>
      </c>
      <c r="AT225" s="63">
        <v>0</v>
      </c>
      <c r="AU225" s="63">
        <v>0</v>
      </c>
      <c r="AV225" s="63">
        <v>0</v>
      </c>
      <c r="AW225" s="63">
        <v>0</v>
      </c>
      <c r="AX225" s="63">
        <v>0</v>
      </c>
      <c r="AY225" s="63">
        <v>0</v>
      </c>
      <c r="BA225" s="5">
        <f>IF(Q225&gt;0,RANK(Q225,(N225:P225,Q225:AE225)),0)</f>
        <v>3</v>
      </c>
      <c r="BB225" s="5">
        <f>IF(R225&gt;0,RANK(R225,(N225:P225,Q225:AE225)),0)</f>
        <v>4</v>
      </c>
      <c r="BC225" s="5">
        <f>IF(T225&gt;0,RANK(T225,(N225:P225,Q225:AE225)),0)</f>
        <v>5</v>
      </c>
      <c r="BD225" s="5">
        <f>IF(S225&gt;0,RANK(S225,(N225:P225,Q225:AE225)),0)</f>
        <v>0</v>
      </c>
      <c r="BE225" s="2">
        <f t="shared" si="91"/>
        <v>8.5160355136800151E-3</v>
      </c>
      <c r="BF225" s="2">
        <f t="shared" si="92"/>
        <v>6.4323246965029895E-3</v>
      </c>
      <c r="BG225" s="2">
        <f t="shared" si="93"/>
        <v>2.3554991846348977E-3</v>
      </c>
      <c r="BH225" s="2">
        <f t="shared" si="94"/>
        <v>0</v>
      </c>
      <c r="BJ225" s="4" t="s">
        <v>819</v>
      </c>
      <c r="BK225" s="4" t="s">
        <v>906</v>
      </c>
      <c r="BN225" s="112">
        <v>6</v>
      </c>
      <c r="BO225" s="114">
        <v>33</v>
      </c>
      <c r="BP225" s="118">
        <f t="shared" si="73"/>
        <v>6033</v>
      </c>
      <c r="BQ225" s="118">
        <f t="shared" si="83"/>
        <v>6033</v>
      </c>
      <c r="BR225" s="5" t="s">
        <v>3151</v>
      </c>
      <c r="BV225" s="63"/>
      <c r="BW225" s="63"/>
      <c r="CB225" s="63" t="s">
        <v>3853</v>
      </c>
      <c r="CC225" s="63">
        <f t="shared" si="95"/>
        <v>-11038</v>
      </c>
      <c r="CE225" s="63">
        <v>0</v>
      </c>
      <c r="CF225" s="8"/>
    </row>
    <row r="226" spans="1:84" ht="15" hidden="1" customHeight="1" outlineLevel="1">
      <c r="A226" s="4" t="s">
        <v>1338</v>
      </c>
      <c r="B226" s="4" t="s">
        <v>906</v>
      </c>
      <c r="C226" s="1">
        <f t="shared" si="86"/>
        <v>11800</v>
      </c>
      <c r="D226" s="5">
        <f>IF(N226&gt;0, RANK(N226,(N226:P226,Q226:AE226)),0)</f>
        <v>2</v>
      </c>
      <c r="E226" s="5">
        <f>IF(O226&gt;0,RANK(O226,(N226:P226,Q226:AE226)),0)</f>
        <v>1</v>
      </c>
      <c r="F226" s="5">
        <f>IF(P226&gt;0,RANK(P226,(N226:P226,Q226:AE226)),0)</f>
        <v>0</v>
      </c>
      <c r="G226" s="129">
        <f t="shared" si="84"/>
        <v>6039</v>
      </c>
      <c r="H226" s="134">
        <f t="shared" si="85"/>
        <v>0.51177966101694916</v>
      </c>
      <c r="I226" s="2"/>
      <c r="J226" s="2">
        <f t="shared" si="87"/>
        <v>0.23516949152542374</v>
      </c>
      <c r="K226" s="2">
        <f t="shared" si="88"/>
        <v>0.74694915254237293</v>
      </c>
      <c r="L226" s="2">
        <f t="shared" si="89"/>
        <v>0</v>
      </c>
      <c r="M226" s="2">
        <f t="shared" si="90"/>
        <v>1.7881355932203302E-2</v>
      </c>
      <c r="N226" s="63">
        <v>2775</v>
      </c>
      <c r="O226" s="63">
        <v>8814</v>
      </c>
      <c r="P226" s="63">
        <v>0</v>
      </c>
      <c r="Q226" s="63">
        <v>139</v>
      </c>
      <c r="R226" s="63">
        <v>31</v>
      </c>
      <c r="S226" s="63">
        <v>0</v>
      </c>
      <c r="T226" s="63">
        <v>25</v>
      </c>
      <c r="U226" s="63">
        <v>0</v>
      </c>
      <c r="V226" s="63">
        <v>16</v>
      </c>
      <c r="W226" s="63">
        <v>0</v>
      </c>
      <c r="X226" s="63">
        <v>0</v>
      </c>
      <c r="Y226" s="63">
        <v>0</v>
      </c>
      <c r="Z226" s="63">
        <v>0</v>
      </c>
      <c r="AA226" s="63">
        <v>0</v>
      </c>
      <c r="AB226" s="63">
        <v>0</v>
      </c>
      <c r="AC226" s="63">
        <v>0</v>
      </c>
      <c r="AD226" s="63">
        <v>0</v>
      </c>
      <c r="AE226" s="63">
        <v>0</v>
      </c>
      <c r="AF226" s="63">
        <v>0</v>
      </c>
      <c r="AG226" s="63">
        <v>0</v>
      </c>
      <c r="AH226" s="63">
        <v>0</v>
      </c>
      <c r="AI226" s="63">
        <v>0</v>
      </c>
      <c r="AJ226" s="63">
        <v>0</v>
      </c>
      <c r="AK226" s="63">
        <v>0</v>
      </c>
      <c r="AL226" s="63">
        <v>0</v>
      </c>
      <c r="AM226" s="63">
        <v>0</v>
      </c>
      <c r="AN226" s="63">
        <v>0</v>
      </c>
      <c r="AO226" s="63">
        <v>0</v>
      </c>
      <c r="AP226" s="63">
        <v>0</v>
      </c>
      <c r="AQ226" s="63">
        <v>0</v>
      </c>
      <c r="AR226" s="63">
        <v>0</v>
      </c>
      <c r="AS226" s="63">
        <v>0</v>
      </c>
      <c r="AT226" s="63">
        <v>0</v>
      </c>
      <c r="AU226" s="63">
        <v>0</v>
      </c>
      <c r="AV226" s="63">
        <v>0</v>
      </c>
      <c r="AW226" s="63">
        <v>0</v>
      </c>
      <c r="AX226" s="63">
        <v>0</v>
      </c>
      <c r="AY226" s="63">
        <v>0</v>
      </c>
      <c r="BA226" s="5">
        <f>IF(Q226&gt;0,RANK(Q226,(N226:P226,Q226:AE226)),0)</f>
        <v>3</v>
      </c>
      <c r="BB226" s="5">
        <f>IF(R226&gt;0,RANK(R226,(N226:P226,Q226:AE226)),0)</f>
        <v>4</v>
      </c>
      <c r="BC226" s="5">
        <f>IF(T226&gt;0,RANK(T226,(N226:P226,Q226:AE226)),0)</f>
        <v>5</v>
      </c>
      <c r="BD226" s="5">
        <f>IF(S226&gt;0,RANK(S226,(N226:P226,Q226:AE226)),0)</f>
        <v>0</v>
      </c>
      <c r="BE226" s="2">
        <f t="shared" si="91"/>
        <v>1.1779661016949152E-2</v>
      </c>
      <c r="BF226" s="2">
        <f t="shared" si="92"/>
        <v>2.6271186440677968E-3</v>
      </c>
      <c r="BG226" s="2">
        <f t="shared" si="93"/>
        <v>2.1186440677966102E-3</v>
      </c>
      <c r="BH226" s="2">
        <f t="shared" si="94"/>
        <v>0</v>
      </c>
      <c r="BJ226" s="4" t="s">
        <v>1338</v>
      </c>
      <c r="BK226" s="4" t="s">
        <v>906</v>
      </c>
      <c r="BL226">
        <v>1</v>
      </c>
      <c r="BN226" s="112">
        <v>6</v>
      </c>
      <c r="BO226" s="114">
        <v>35</v>
      </c>
      <c r="BP226" s="118">
        <f t="shared" si="73"/>
        <v>6035</v>
      </c>
      <c r="BQ226" s="118">
        <f t="shared" si="83"/>
        <v>6035</v>
      </c>
      <c r="BR226" s="5" t="s">
        <v>3151</v>
      </c>
      <c r="BV226" s="63"/>
      <c r="BW226" s="63"/>
      <c r="CB226" s="63" t="s">
        <v>3854</v>
      </c>
      <c r="CC226" s="63">
        <f t="shared" si="95"/>
        <v>-11800</v>
      </c>
      <c r="CE226" s="63">
        <v>0</v>
      </c>
      <c r="CF226" s="8"/>
    </row>
    <row r="227" spans="1:84" ht="15" hidden="1" customHeight="1" outlineLevel="1">
      <c r="A227" s="4" t="s">
        <v>990</v>
      </c>
      <c r="B227" s="4" t="s">
        <v>906</v>
      </c>
      <c r="C227" s="1">
        <f t="shared" si="86"/>
        <v>4259108</v>
      </c>
      <c r="D227" s="5">
        <f>IF(N227&gt;0, RANK(N227,(N227:P227,Q227:AE227)),0)</f>
        <v>1</v>
      </c>
      <c r="E227" s="5">
        <f>IF(O227&gt;0,RANK(O227,(N227:P227,Q227:AE227)),0)</f>
        <v>2</v>
      </c>
      <c r="F227" s="5">
        <f>IF(P227&gt;0,RANK(P227,(N227:P227,Q227:AE227)),0)</f>
        <v>0</v>
      </c>
      <c r="G227" s="129">
        <f t="shared" si="84"/>
        <v>1881570</v>
      </c>
      <c r="H227" s="134">
        <f t="shared" si="85"/>
        <v>0.44177560183963405</v>
      </c>
      <c r="I227" s="2"/>
      <c r="J227" s="2">
        <f t="shared" si="87"/>
        <v>0.71044852584156115</v>
      </c>
      <c r="K227" s="2">
        <f t="shared" si="88"/>
        <v>0.26867292400192716</v>
      </c>
      <c r="L227" s="2">
        <f t="shared" si="89"/>
        <v>0</v>
      </c>
      <c r="M227" s="2">
        <f t="shared" si="90"/>
        <v>2.0878550156511688E-2</v>
      </c>
      <c r="N227" s="63">
        <v>3025877</v>
      </c>
      <c r="O227" s="63">
        <v>1144307</v>
      </c>
      <c r="P227" s="63">
        <v>0</v>
      </c>
      <c r="Q227" s="63">
        <v>35416</v>
      </c>
      <c r="R227" s="63">
        <v>21632</v>
      </c>
      <c r="S227" s="63">
        <v>0</v>
      </c>
      <c r="T227" s="63">
        <v>15971</v>
      </c>
      <c r="U227" s="63">
        <v>0</v>
      </c>
      <c r="V227" s="63">
        <v>15905</v>
      </c>
      <c r="W227" s="63">
        <v>0</v>
      </c>
      <c r="X227" s="63">
        <v>0</v>
      </c>
      <c r="Y227" s="63">
        <v>0</v>
      </c>
      <c r="Z227" s="63">
        <v>0</v>
      </c>
      <c r="AA227" s="63">
        <v>0</v>
      </c>
      <c r="AB227" s="63">
        <v>0</v>
      </c>
      <c r="AC227" s="63">
        <v>0</v>
      </c>
      <c r="AD227" s="63">
        <v>0</v>
      </c>
      <c r="AE227" s="63">
        <v>0</v>
      </c>
      <c r="AF227" s="63">
        <v>0</v>
      </c>
      <c r="AG227" s="63">
        <v>0</v>
      </c>
      <c r="AH227" s="63">
        <v>0</v>
      </c>
      <c r="AI227" s="63">
        <v>0</v>
      </c>
      <c r="AJ227" s="63">
        <v>0</v>
      </c>
      <c r="AK227" s="63">
        <v>0</v>
      </c>
      <c r="AL227" s="63">
        <v>0</v>
      </c>
      <c r="AM227" s="63">
        <v>0</v>
      </c>
      <c r="AN227" s="63">
        <v>0</v>
      </c>
      <c r="AO227" s="63">
        <v>0</v>
      </c>
      <c r="AP227" s="63">
        <v>0</v>
      </c>
      <c r="AQ227" s="63">
        <v>0</v>
      </c>
      <c r="AR227" s="63">
        <v>0</v>
      </c>
      <c r="AS227" s="63">
        <v>0</v>
      </c>
      <c r="AT227" s="63">
        <v>0</v>
      </c>
      <c r="AU227" s="63">
        <v>0</v>
      </c>
      <c r="AV227" s="63">
        <v>0</v>
      </c>
      <c r="AW227" s="63">
        <v>0</v>
      </c>
      <c r="AX227" s="63">
        <v>0</v>
      </c>
      <c r="AY227" s="63">
        <v>0</v>
      </c>
      <c r="BA227" s="5">
        <f>IF(Q227&gt;0,RANK(Q227,(N227:P227,Q227:AE227)),0)</f>
        <v>3</v>
      </c>
      <c r="BB227" s="5">
        <f>IF(R227&gt;0,RANK(R227,(N227:P227,Q227:AE227)),0)</f>
        <v>4</v>
      </c>
      <c r="BC227" s="5">
        <f>IF(T227&gt;0,RANK(T227,(N227:P227,Q227:AE227)),0)</f>
        <v>5</v>
      </c>
      <c r="BD227" s="5">
        <f>IF(S227&gt;0,RANK(S227,(N227:P227,Q227:AE227)),0)</f>
        <v>0</v>
      </c>
      <c r="BE227" s="2">
        <f t="shared" si="91"/>
        <v>8.3153561731705329E-3</v>
      </c>
      <c r="BF227" s="2">
        <f t="shared" si="92"/>
        <v>5.078997761972695E-3</v>
      </c>
      <c r="BG227" s="2">
        <f t="shared" si="93"/>
        <v>3.749846211929822E-3</v>
      </c>
      <c r="BH227" s="2">
        <f t="shared" si="94"/>
        <v>0</v>
      </c>
      <c r="BJ227" s="4" t="s">
        <v>990</v>
      </c>
      <c r="BK227" s="4" t="s">
        <v>906</v>
      </c>
      <c r="BN227" s="112">
        <v>6</v>
      </c>
      <c r="BO227" s="114">
        <v>37</v>
      </c>
      <c r="BP227" s="118">
        <f t="shared" si="73"/>
        <v>6037</v>
      </c>
      <c r="BQ227" s="118">
        <f t="shared" si="83"/>
        <v>6037</v>
      </c>
      <c r="BR227" s="5" t="s">
        <v>3151</v>
      </c>
      <c r="BV227" s="63"/>
      <c r="BW227" s="63"/>
      <c r="CC227" s="63">
        <f t="shared" si="95"/>
        <v>-4259108</v>
      </c>
      <c r="CE227" s="63">
        <v>0</v>
      </c>
      <c r="CF227" s="8"/>
    </row>
    <row r="228" spans="1:84" ht="15" hidden="1" customHeight="1" outlineLevel="1">
      <c r="A228" s="4" t="s">
        <v>2795</v>
      </c>
      <c r="B228" s="4" t="s">
        <v>906</v>
      </c>
      <c r="C228" s="1">
        <f t="shared" si="86"/>
        <v>53722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>IF(P228&gt;0,RANK(P228,(N228:P228,Q228:AE228)),0)</f>
        <v>0</v>
      </c>
      <c r="G228" s="129">
        <f t="shared" si="84"/>
        <v>6210</v>
      </c>
      <c r="H228" s="134">
        <f t="shared" si="85"/>
        <v>0.11559510070362235</v>
      </c>
      <c r="I228" s="2"/>
      <c r="J228" s="2">
        <f t="shared" si="87"/>
        <v>0.43125721305982651</v>
      </c>
      <c r="K228" s="2">
        <f t="shared" si="88"/>
        <v>0.54685231376344889</v>
      </c>
      <c r="L228" s="2">
        <f t="shared" si="89"/>
        <v>0</v>
      </c>
      <c r="M228" s="2">
        <f t="shared" si="90"/>
        <v>2.1890473176724656E-2</v>
      </c>
      <c r="N228" s="63">
        <v>23168</v>
      </c>
      <c r="O228" s="63">
        <v>29378</v>
      </c>
      <c r="P228" s="63">
        <v>0</v>
      </c>
      <c r="Q228" s="63">
        <v>621</v>
      </c>
      <c r="R228" s="63">
        <v>217</v>
      </c>
      <c r="S228" s="63">
        <v>0</v>
      </c>
      <c r="T228" s="63">
        <v>173</v>
      </c>
      <c r="U228" s="63">
        <v>0</v>
      </c>
      <c r="V228" s="63">
        <v>165</v>
      </c>
      <c r="W228" s="63">
        <v>0</v>
      </c>
      <c r="X228" s="63">
        <v>0</v>
      </c>
      <c r="Y228" s="63">
        <v>0</v>
      </c>
      <c r="Z228" s="63">
        <v>0</v>
      </c>
      <c r="AA228" s="63">
        <v>0</v>
      </c>
      <c r="AB228" s="63">
        <v>0</v>
      </c>
      <c r="AC228" s="63">
        <v>0</v>
      </c>
      <c r="AD228" s="63">
        <v>0</v>
      </c>
      <c r="AE228" s="63">
        <v>0</v>
      </c>
      <c r="AF228" s="63">
        <v>0</v>
      </c>
      <c r="AG228" s="63">
        <v>0</v>
      </c>
      <c r="AH228" s="63">
        <v>0</v>
      </c>
      <c r="AI228" s="63">
        <v>0</v>
      </c>
      <c r="AJ228" s="63">
        <v>0</v>
      </c>
      <c r="AK228" s="63">
        <v>0</v>
      </c>
      <c r="AL228" s="63">
        <v>0</v>
      </c>
      <c r="AM228" s="63">
        <v>0</v>
      </c>
      <c r="AN228" s="63">
        <v>0</v>
      </c>
      <c r="AO228" s="63">
        <v>0</v>
      </c>
      <c r="AP228" s="63">
        <v>0</v>
      </c>
      <c r="AQ228" s="63">
        <v>0</v>
      </c>
      <c r="AR228" s="63">
        <v>0</v>
      </c>
      <c r="AS228" s="63">
        <v>0</v>
      </c>
      <c r="AT228" s="63">
        <v>0</v>
      </c>
      <c r="AU228" s="63">
        <v>0</v>
      </c>
      <c r="AV228" s="63">
        <v>0</v>
      </c>
      <c r="AW228" s="63">
        <v>0</v>
      </c>
      <c r="AX228" s="63">
        <v>0</v>
      </c>
      <c r="AY228" s="63">
        <v>0</v>
      </c>
      <c r="BA228" s="5">
        <f>IF(Q228&gt;0,RANK(Q228,(N228:P228,Q228:AE228)),0)</f>
        <v>3</v>
      </c>
      <c r="BB228" s="5">
        <f>IF(R228&gt;0,RANK(R228,(N228:P228,Q228:AE228)),0)</f>
        <v>4</v>
      </c>
      <c r="BC228" s="5">
        <f>IF(T228&gt;0,RANK(T228,(N228:P228,Q228:AE228)),0)</f>
        <v>5</v>
      </c>
      <c r="BD228" s="5">
        <f>IF(S228&gt;0,RANK(S228,(N228:P228,Q228:AE228)),0)</f>
        <v>0</v>
      </c>
      <c r="BE228" s="2">
        <f t="shared" si="91"/>
        <v>1.1559510070362235E-2</v>
      </c>
      <c r="BF228" s="2">
        <f t="shared" si="92"/>
        <v>4.0393135028479951E-3</v>
      </c>
      <c r="BG228" s="2">
        <f t="shared" si="93"/>
        <v>3.2202821935147612E-3</v>
      </c>
      <c r="BH228" s="2">
        <f t="shared" si="94"/>
        <v>0</v>
      </c>
      <c r="BJ228" s="4" t="s">
        <v>2795</v>
      </c>
      <c r="BK228" s="4" t="s">
        <v>906</v>
      </c>
      <c r="BN228" s="112">
        <v>6</v>
      </c>
      <c r="BO228" s="114">
        <v>39</v>
      </c>
      <c r="BP228" s="118">
        <f t="shared" si="73"/>
        <v>6039</v>
      </c>
      <c r="BQ228" s="118">
        <f t="shared" si="83"/>
        <v>6039</v>
      </c>
      <c r="BR228" s="5" t="s">
        <v>3151</v>
      </c>
      <c r="BV228" s="63"/>
      <c r="BW228" s="63"/>
      <c r="CB228" s="63" t="s">
        <v>3855</v>
      </c>
      <c r="CC228" s="63">
        <f t="shared" si="95"/>
        <v>-53722</v>
      </c>
      <c r="CE228" s="63">
        <v>0</v>
      </c>
      <c r="CF228" s="8"/>
    </row>
    <row r="229" spans="1:84" ht="15" hidden="1" customHeight="1" outlineLevel="1">
      <c r="A229" s="4" t="s">
        <v>1837</v>
      </c>
      <c r="B229" s="4" t="s">
        <v>906</v>
      </c>
      <c r="C229" s="1">
        <f t="shared" si="86"/>
        <v>155800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>IF(P229&gt;0,RANK(P229,(N229:P229,Q229:AE229)),0)</f>
        <v>9</v>
      </c>
      <c r="G229" s="129">
        <f t="shared" si="84"/>
        <v>103652</v>
      </c>
      <c r="H229" s="134">
        <f t="shared" si="85"/>
        <v>0.66528883183568677</v>
      </c>
      <c r="I229" s="2"/>
      <c r="J229" s="2">
        <f t="shared" si="87"/>
        <v>0.82324775353016688</v>
      </c>
      <c r="K229" s="2">
        <f t="shared" si="88"/>
        <v>0.15795892169448011</v>
      </c>
      <c r="L229" s="2">
        <f t="shared" si="89"/>
        <v>1.9255455712451862E-5</v>
      </c>
      <c r="M229" s="2">
        <f t="shared" si="90"/>
        <v>1.8774069319640551E-2</v>
      </c>
      <c r="N229" s="63">
        <v>128262</v>
      </c>
      <c r="O229" s="63">
        <v>24610</v>
      </c>
      <c r="P229" s="63">
        <v>3</v>
      </c>
      <c r="Q229" s="63">
        <v>1535</v>
      </c>
      <c r="R229" s="63">
        <v>724</v>
      </c>
      <c r="S229" s="63">
        <v>0</v>
      </c>
      <c r="T229" s="63">
        <v>379</v>
      </c>
      <c r="U229" s="63">
        <v>0</v>
      </c>
      <c r="V229" s="63">
        <v>261</v>
      </c>
      <c r="W229" s="63">
        <v>0</v>
      </c>
      <c r="X229" s="63">
        <v>0</v>
      </c>
      <c r="Y229" s="63">
        <v>0</v>
      </c>
      <c r="Z229" s="63">
        <v>11</v>
      </c>
      <c r="AA229" s="63">
        <v>0</v>
      </c>
      <c r="AB229" s="63">
        <v>0</v>
      </c>
      <c r="AC229" s="63">
        <v>0</v>
      </c>
      <c r="AD229" s="63">
        <v>9</v>
      </c>
      <c r="AE229" s="63">
        <v>0</v>
      </c>
      <c r="AF229" s="63">
        <v>0</v>
      </c>
      <c r="AG229" s="63">
        <v>0</v>
      </c>
      <c r="AH229" s="63">
        <v>0</v>
      </c>
      <c r="AI229" s="63">
        <v>0</v>
      </c>
      <c r="AJ229" s="63">
        <v>6</v>
      </c>
      <c r="AK229" s="63">
        <v>0</v>
      </c>
      <c r="AL229" s="63">
        <v>0</v>
      </c>
      <c r="AM229" s="63">
        <v>0</v>
      </c>
      <c r="AN229" s="63">
        <v>0</v>
      </c>
      <c r="AO229" s="63">
        <v>0</v>
      </c>
      <c r="AP229" s="63">
        <v>0</v>
      </c>
      <c r="AQ229" s="63">
        <v>0</v>
      </c>
      <c r="AR229" s="63">
        <v>0</v>
      </c>
      <c r="AS229" s="63">
        <v>0</v>
      </c>
      <c r="AT229" s="63">
        <v>0</v>
      </c>
      <c r="AU229" s="63">
        <v>0</v>
      </c>
      <c r="AV229" s="63">
        <v>0</v>
      </c>
      <c r="AW229" s="63">
        <v>0</v>
      </c>
      <c r="AX229" s="63">
        <v>0</v>
      </c>
      <c r="AY229" s="63">
        <v>0</v>
      </c>
      <c r="BA229" s="5">
        <f>IF(Q229&gt;0,RANK(Q229,(N229:P229,Q229:AE229)),0)</f>
        <v>3</v>
      </c>
      <c r="BB229" s="5">
        <f>IF(R229&gt;0,RANK(R229,(N229:P229,Q229:AE229)),0)</f>
        <v>4</v>
      </c>
      <c r="BC229" s="5">
        <f>IF(T229&gt;0,RANK(T229,(N229:P229,Q229:AE229)),0)</f>
        <v>5</v>
      </c>
      <c r="BD229" s="5">
        <f>IF(S229&gt;0,RANK(S229,(N229:P229,Q229:AE229)),0)</f>
        <v>0</v>
      </c>
      <c r="BE229" s="2">
        <f t="shared" si="91"/>
        <v>9.8523748395378686E-3</v>
      </c>
      <c r="BF229" s="2">
        <f t="shared" si="92"/>
        <v>4.6469833119383826E-3</v>
      </c>
      <c r="BG229" s="2">
        <f t="shared" si="93"/>
        <v>2.4326059050064183E-3</v>
      </c>
      <c r="BH229" s="2">
        <f t="shared" si="94"/>
        <v>0</v>
      </c>
      <c r="BJ229" s="4" t="s">
        <v>1837</v>
      </c>
      <c r="BK229" s="4" t="s">
        <v>906</v>
      </c>
      <c r="BL229">
        <v>2</v>
      </c>
      <c r="BN229" s="112">
        <v>6</v>
      </c>
      <c r="BO229" s="114">
        <v>41</v>
      </c>
      <c r="BP229" s="118">
        <f t="shared" si="73"/>
        <v>6041</v>
      </c>
      <c r="BQ229" s="118">
        <f t="shared" si="83"/>
        <v>6041</v>
      </c>
      <c r="BR229" s="5" t="s">
        <v>3151</v>
      </c>
      <c r="BV229" s="63"/>
      <c r="BW229" s="63"/>
      <c r="CB229" s="1" t="s">
        <v>3856</v>
      </c>
      <c r="CC229" s="63">
        <f t="shared" si="95"/>
        <v>-155800</v>
      </c>
      <c r="CE229" s="63">
        <v>0</v>
      </c>
      <c r="CF229" s="8"/>
    </row>
    <row r="230" spans="1:84" ht="15" hidden="1" customHeight="1" outlineLevel="1">
      <c r="A230" s="4" t="s">
        <v>1554</v>
      </c>
      <c r="B230" s="4" t="s">
        <v>906</v>
      </c>
      <c r="C230" s="1">
        <f t="shared" si="86"/>
        <v>10280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>IF(P230&gt;0,RANK(P230,(N230:P230,Q230:AE230)),0)</f>
        <v>0</v>
      </c>
      <c r="G230" s="129">
        <f t="shared" si="84"/>
        <v>1862</v>
      </c>
      <c r="H230" s="134">
        <f t="shared" si="85"/>
        <v>0.1811284046692607</v>
      </c>
      <c r="I230" s="2"/>
      <c r="J230" s="2">
        <f t="shared" si="87"/>
        <v>0.39766536964980542</v>
      </c>
      <c r="K230" s="2">
        <f t="shared" si="88"/>
        <v>0.5787937743190662</v>
      </c>
      <c r="L230" s="2">
        <f t="shared" si="89"/>
        <v>0</v>
      </c>
      <c r="M230" s="2">
        <f t="shared" si="90"/>
        <v>2.3540856031128432E-2</v>
      </c>
      <c r="N230" s="63">
        <v>4088</v>
      </c>
      <c r="O230" s="63">
        <v>5950</v>
      </c>
      <c r="P230" s="63">
        <v>0</v>
      </c>
      <c r="Q230" s="63">
        <v>155</v>
      </c>
      <c r="R230" s="63">
        <v>39</v>
      </c>
      <c r="S230" s="63">
        <v>0</v>
      </c>
      <c r="T230" s="63">
        <v>26</v>
      </c>
      <c r="U230" s="63">
        <v>0</v>
      </c>
      <c r="V230" s="63">
        <v>22</v>
      </c>
      <c r="W230" s="63">
        <v>0</v>
      </c>
      <c r="X230" s="63">
        <v>0</v>
      </c>
      <c r="Y230" s="63">
        <v>0</v>
      </c>
      <c r="Z230" s="63">
        <v>0</v>
      </c>
      <c r="AA230" s="63">
        <v>0</v>
      </c>
      <c r="AB230" s="63">
        <v>0</v>
      </c>
      <c r="AC230" s="63">
        <v>0</v>
      </c>
      <c r="AD230" s="63">
        <v>0</v>
      </c>
      <c r="AE230" s="63">
        <v>0</v>
      </c>
      <c r="AF230" s="63">
        <v>0</v>
      </c>
      <c r="AG230" s="63">
        <v>0</v>
      </c>
      <c r="AH230" s="63">
        <v>0</v>
      </c>
      <c r="AI230" s="63">
        <v>0</v>
      </c>
      <c r="AJ230" s="63">
        <v>0</v>
      </c>
      <c r="AK230" s="63">
        <v>0</v>
      </c>
      <c r="AL230" s="63">
        <v>0</v>
      </c>
      <c r="AM230" s="63">
        <v>0</v>
      </c>
      <c r="AN230" s="63">
        <v>0</v>
      </c>
      <c r="AO230" s="63">
        <v>0</v>
      </c>
      <c r="AP230" s="63">
        <v>0</v>
      </c>
      <c r="AQ230" s="63">
        <v>0</v>
      </c>
      <c r="AR230" s="63">
        <v>0</v>
      </c>
      <c r="AS230" s="63">
        <v>0</v>
      </c>
      <c r="AT230" s="63">
        <v>0</v>
      </c>
      <c r="AU230" s="63">
        <v>0</v>
      </c>
      <c r="AV230" s="63">
        <v>0</v>
      </c>
      <c r="AW230" s="63">
        <v>0</v>
      </c>
      <c r="AX230" s="63">
        <v>0</v>
      </c>
      <c r="AY230" s="63">
        <v>0</v>
      </c>
      <c r="BA230" s="5">
        <f>IF(Q230&gt;0,RANK(Q230,(N230:P230,Q230:AE230)),0)</f>
        <v>3</v>
      </c>
      <c r="BB230" s="5">
        <f>IF(R230&gt;0,RANK(R230,(N230:P230,Q230:AE230)),0)</f>
        <v>4</v>
      </c>
      <c r="BC230" s="5">
        <f>IF(T230&gt;0,RANK(T230,(N230:P230,Q230:AE230)),0)</f>
        <v>5</v>
      </c>
      <c r="BD230" s="5">
        <f>IF(S230&gt;0,RANK(S230,(N230:P230,Q230:AE230)),0)</f>
        <v>0</v>
      </c>
      <c r="BE230" s="2">
        <f t="shared" si="91"/>
        <v>1.5077821011673152E-2</v>
      </c>
      <c r="BF230" s="2">
        <f t="shared" si="92"/>
        <v>3.7937743190661478E-3</v>
      </c>
      <c r="BG230" s="2">
        <f t="shared" si="93"/>
        <v>2.529182879377432E-3</v>
      </c>
      <c r="BH230" s="2">
        <f t="shared" si="94"/>
        <v>0</v>
      </c>
      <c r="BJ230" s="4" t="s">
        <v>1554</v>
      </c>
      <c r="BK230" s="4" t="s">
        <v>906</v>
      </c>
      <c r="BL230">
        <v>4</v>
      </c>
      <c r="BN230" s="112">
        <v>6</v>
      </c>
      <c r="BO230" s="114">
        <v>43</v>
      </c>
      <c r="BP230" s="118">
        <f t="shared" si="73"/>
        <v>6043</v>
      </c>
      <c r="BQ230" s="118">
        <f t="shared" si="83"/>
        <v>6043</v>
      </c>
      <c r="BR230" s="5" t="s">
        <v>3151</v>
      </c>
      <c r="BV230" s="63"/>
      <c r="BW230" s="63"/>
      <c r="CC230" s="63">
        <f t="shared" si="95"/>
        <v>-10280</v>
      </c>
      <c r="CE230" s="63">
        <v>0</v>
      </c>
      <c r="CF230" s="8"/>
    </row>
    <row r="231" spans="1:84" ht="15" hidden="1" customHeight="1" outlineLevel="1">
      <c r="A231" s="4" t="s">
        <v>173</v>
      </c>
      <c r="B231" s="4" t="s">
        <v>906</v>
      </c>
      <c r="C231" s="1">
        <f t="shared" si="86"/>
        <v>43336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0</v>
      </c>
      <c r="G231" s="129">
        <f t="shared" si="84"/>
        <v>15515</v>
      </c>
      <c r="H231" s="134">
        <f t="shared" si="85"/>
        <v>0.35801642975816872</v>
      </c>
      <c r="I231" s="2"/>
      <c r="J231" s="2">
        <f t="shared" si="87"/>
        <v>0.66415912866900495</v>
      </c>
      <c r="K231" s="2">
        <f t="shared" si="88"/>
        <v>0.30614269891083623</v>
      </c>
      <c r="L231" s="2">
        <f t="shared" si="89"/>
        <v>0</v>
      </c>
      <c r="M231" s="2">
        <f t="shared" si="90"/>
        <v>2.9698172420158819E-2</v>
      </c>
      <c r="N231" s="63">
        <v>28782</v>
      </c>
      <c r="O231" s="63">
        <v>13267</v>
      </c>
      <c r="P231" s="63">
        <v>0</v>
      </c>
      <c r="Q231" s="63">
        <v>591</v>
      </c>
      <c r="R231" s="63">
        <v>394</v>
      </c>
      <c r="S231" s="63">
        <v>0</v>
      </c>
      <c r="T231" s="63">
        <v>123</v>
      </c>
      <c r="U231" s="63">
        <v>0</v>
      </c>
      <c r="V231" s="63">
        <v>179</v>
      </c>
      <c r="W231" s="63">
        <v>0</v>
      </c>
      <c r="X231" s="63">
        <v>0</v>
      </c>
      <c r="Y231" s="63">
        <v>0</v>
      </c>
      <c r="Z231" s="63">
        <v>0</v>
      </c>
      <c r="AA231" s="63">
        <v>0</v>
      </c>
      <c r="AB231" s="63">
        <v>0</v>
      </c>
      <c r="AC231" s="63">
        <v>0</v>
      </c>
      <c r="AD231" s="63">
        <v>0</v>
      </c>
      <c r="AE231" s="63">
        <v>0</v>
      </c>
      <c r="AF231" s="63">
        <v>0</v>
      </c>
      <c r="AG231" s="63">
        <v>0</v>
      </c>
      <c r="AH231" s="63">
        <v>0</v>
      </c>
      <c r="AI231" s="63">
        <v>0</v>
      </c>
      <c r="AJ231" s="63">
        <v>0</v>
      </c>
      <c r="AK231" s="63">
        <v>0</v>
      </c>
      <c r="AL231" s="63">
        <v>0</v>
      </c>
      <c r="AM231" s="63">
        <v>0</v>
      </c>
      <c r="AN231" s="63">
        <v>0</v>
      </c>
      <c r="AO231" s="63">
        <v>0</v>
      </c>
      <c r="AP231" s="63">
        <v>0</v>
      </c>
      <c r="AQ231" s="63">
        <v>0</v>
      </c>
      <c r="AR231" s="63">
        <v>0</v>
      </c>
      <c r="AS231" s="63">
        <v>0</v>
      </c>
      <c r="AT231" s="63">
        <v>0</v>
      </c>
      <c r="AU231" s="63">
        <v>0</v>
      </c>
      <c r="AV231" s="63">
        <v>0</v>
      </c>
      <c r="AW231" s="63">
        <v>0</v>
      </c>
      <c r="AX231" s="63">
        <v>0</v>
      </c>
      <c r="AY231" s="63">
        <v>0</v>
      </c>
      <c r="BA231" s="5">
        <f>IF(Q231&gt;0,RANK(Q231,(N231:P231,Q231:AE231)),0)</f>
        <v>3</v>
      </c>
      <c r="BB231" s="5">
        <f>IF(R231&gt;0,RANK(R231,(N231:P231,Q231:AE231)),0)</f>
        <v>4</v>
      </c>
      <c r="BC231" s="5">
        <f>IF(T231&gt;0,RANK(T231,(N231:P231,Q231:AE231)),0)</f>
        <v>6</v>
      </c>
      <c r="BD231" s="5">
        <f>IF(S231&gt;0,RANK(S231,(N231:P231,Q231:AE231)),0)</f>
        <v>0</v>
      </c>
      <c r="BE231" s="2">
        <f t="shared" si="91"/>
        <v>1.3637622300166144E-2</v>
      </c>
      <c r="BF231" s="2">
        <f t="shared" si="92"/>
        <v>9.0917482001107632E-3</v>
      </c>
      <c r="BG231" s="2">
        <f t="shared" si="93"/>
        <v>2.8382868746538673E-3</v>
      </c>
      <c r="BH231" s="2">
        <f t="shared" si="94"/>
        <v>0</v>
      </c>
      <c r="BJ231" s="4" t="s">
        <v>173</v>
      </c>
      <c r="BK231" s="4" t="s">
        <v>906</v>
      </c>
      <c r="BL231">
        <v>2</v>
      </c>
      <c r="BN231" s="112">
        <v>6</v>
      </c>
      <c r="BO231" s="114">
        <v>45</v>
      </c>
      <c r="BP231" s="118">
        <f t="shared" si="73"/>
        <v>6045</v>
      </c>
      <c r="BQ231" s="118">
        <f t="shared" si="83"/>
        <v>6045</v>
      </c>
      <c r="BR231" s="5" t="s">
        <v>3151</v>
      </c>
      <c r="BV231" s="63"/>
      <c r="BW231" s="63"/>
      <c r="CB231" s="63" t="s">
        <v>3857</v>
      </c>
      <c r="CC231" s="63">
        <f t="shared" si="95"/>
        <v>-43336</v>
      </c>
      <c r="CE231" s="63">
        <v>0</v>
      </c>
      <c r="CF231" s="8"/>
    </row>
    <row r="232" spans="1:84" ht="15" hidden="1" customHeight="1" outlineLevel="1">
      <c r="A232" s="4" t="s">
        <v>438</v>
      </c>
      <c r="B232" s="4" t="s">
        <v>906</v>
      </c>
      <c r="C232" s="1">
        <f t="shared" si="86"/>
        <v>90993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>IF(P232&gt;0,RANK(P232,(N232:P232,Q232:AE232)),0)</f>
        <v>0</v>
      </c>
      <c r="G232" s="129">
        <f t="shared" si="84"/>
        <v>9594</v>
      </c>
      <c r="H232" s="134">
        <f t="shared" si="85"/>
        <v>0.10543668194256701</v>
      </c>
      <c r="I232" s="2"/>
      <c r="J232" s="2">
        <f t="shared" si="87"/>
        <v>0.5384040530590265</v>
      </c>
      <c r="K232" s="2">
        <f t="shared" si="88"/>
        <v>0.4329673711164595</v>
      </c>
      <c r="L232" s="2">
        <f t="shared" si="89"/>
        <v>0</v>
      </c>
      <c r="M232" s="2">
        <f t="shared" si="90"/>
        <v>2.8628575824514002E-2</v>
      </c>
      <c r="N232" s="63">
        <v>48991</v>
      </c>
      <c r="O232" s="63">
        <v>39397</v>
      </c>
      <c r="P232" s="63">
        <v>0</v>
      </c>
      <c r="Q232" s="63">
        <v>941</v>
      </c>
      <c r="R232" s="63">
        <v>388</v>
      </c>
      <c r="S232" s="63">
        <v>0</v>
      </c>
      <c r="T232" s="63">
        <v>391</v>
      </c>
      <c r="U232" s="63">
        <v>0</v>
      </c>
      <c r="V232" s="63">
        <v>433</v>
      </c>
      <c r="W232" s="63">
        <v>452</v>
      </c>
      <c r="X232" s="63">
        <v>0</v>
      </c>
      <c r="Y232" s="63">
        <v>0</v>
      </c>
      <c r="Z232" s="63">
        <v>0</v>
      </c>
      <c r="AA232" s="63">
        <v>0</v>
      </c>
      <c r="AB232" s="63">
        <v>0</v>
      </c>
      <c r="AC232" s="63">
        <v>0</v>
      </c>
      <c r="AD232" s="63">
        <v>0</v>
      </c>
      <c r="AE232" s="63">
        <v>0</v>
      </c>
      <c r="AF232" s="63">
        <v>0</v>
      </c>
      <c r="AG232" s="63">
        <v>0</v>
      </c>
      <c r="AH232" s="63">
        <v>0</v>
      </c>
      <c r="AI232" s="63">
        <v>0</v>
      </c>
      <c r="AJ232" s="63">
        <v>0</v>
      </c>
      <c r="AK232" s="63">
        <v>0</v>
      </c>
      <c r="AL232" s="63">
        <v>0</v>
      </c>
      <c r="AM232" s="63">
        <v>0</v>
      </c>
      <c r="AN232" s="63">
        <v>0</v>
      </c>
      <c r="AO232" s="63">
        <v>0</v>
      </c>
      <c r="AP232" s="63">
        <v>0</v>
      </c>
      <c r="AQ232" s="63">
        <v>0</v>
      </c>
      <c r="AR232" s="63">
        <v>0</v>
      </c>
      <c r="AS232" s="63">
        <v>0</v>
      </c>
      <c r="AT232" s="63">
        <v>0</v>
      </c>
      <c r="AU232" s="63">
        <v>0</v>
      </c>
      <c r="AV232" s="63">
        <v>0</v>
      </c>
      <c r="AW232" s="63">
        <v>0</v>
      </c>
      <c r="AX232" s="63">
        <v>0</v>
      </c>
      <c r="AY232" s="63">
        <v>0</v>
      </c>
      <c r="BA232" s="5">
        <f>IF(Q232&gt;0,RANK(Q232,(N232:P232,Q232:AE232)),0)</f>
        <v>3</v>
      </c>
      <c r="BB232" s="5">
        <f>IF(R232&gt;0,RANK(R232,(N232:P232,Q232:AE232)),0)</f>
        <v>7</v>
      </c>
      <c r="BC232" s="5">
        <f>IF(T232&gt;0,RANK(T232,(N232:P232,Q232:AE232)),0)</f>
        <v>6</v>
      </c>
      <c r="BD232" s="5">
        <f>IF(S232&gt;0,RANK(S232,(N232:P232,Q232:AE232)),0)</f>
        <v>0</v>
      </c>
      <c r="BE232" s="2">
        <f t="shared" si="91"/>
        <v>1.0341454837185278E-2</v>
      </c>
      <c r="BF232" s="2">
        <f t="shared" si="92"/>
        <v>4.2640642686800085E-3</v>
      </c>
      <c r="BG232" s="2">
        <f t="shared" si="93"/>
        <v>4.2970338377677402E-3</v>
      </c>
      <c r="BH232" s="2">
        <f t="shared" si="94"/>
        <v>0</v>
      </c>
      <c r="BJ232" s="4" t="s">
        <v>438</v>
      </c>
      <c r="BK232" s="4" t="s">
        <v>906</v>
      </c>
      <c r="BL232">
        <v>16</v>
      </c>
      <c r="BN232" s="112">
        <v>6</v>
      </c>
      <c r="BO232" s="114">
        <v>47</v>
      </c>
      <c r="BP232" s="118">
        <f t="shared" si="73"/>
        <v>6047</v>
      </c>
      <c r="BQ232" s="118">
        <f t="shared" si="83"/>
        <v>6047</v>
      </c>
      <c r="BR232" s="5" t="s">
        <v>3151</v>
      </c>
      <c r="BV232" s="63"/>
      <c r="BW232" s="63"/>
      <c r="CC232" s="63">
        <f t="shared" si="95"/>
        <v>-90993</v>
      </c>
      <c r="CE232" s="63">
        <v>452</v>
      </c>
      <c r="CF232" s="8"/>
    </row>
    <row r="233" spans="1:84" ht="15" hidden="1" customHeight="1" outlineLevel="1">
      <c r="A233" s="4" t="s">
        <v>1749</v>
      </c>
      <c r="B233" s="4" t="s">
        <v>906</v>
      </c>
      <c r="C233" s="1">
        <f t="shared" si="86"/>
        <v>4338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>IF(P233&gt;0,RANK(P233,(N233:P233,Q233:AE233)),0)</f>
        <v>0</v>
      </c>
      <c r="G233" s="129">
        <f t="shared" si="84"/>
        <v>1959</v>
      </c>
      <c r="H233" s="134">
        <f t="shared" si="85"/>
        <v>0.45159059474412172</v>
      </c>
      <c r="I233" s="2"/>
      <c r="J233" s="2">
        <f t="shared" si="87"/>
        <v>0.26509912402028585</v>
      </c>
      <c r="K233" s="2">
        <f t="shared" si="88"/>
        <v>0.71668971876440757</v>
      </c>
      <c r="L233" s="2">
        <f t="shared" si="89"/>
        <v>0</v>
      </c>
      <c r="M233" s="2">
        <f t="shared" si="90"/>
        <v>1.8211157215306639E-2</v>
      </c>
      <c r="N233" s="63">
        <v>1150</v>
      </c>
      <c r="O233" s="63">
        <v>3109</v>
      </c>
      <c r="P233" s="63">
        <v>0</v>
      </c>
      <c r="Q233" s="63">
        <v>39</v>
      </c>
      <c r="R233" s="63">
        <v>15</v>
      </c>
      <c r="S233" s="63">
        <v>0</v>
      </c>
      <c r="T233" s="63">
        <v>13</v>
      </c>
      <c r="U233" s="63">
        <v>0</v>
      </c>
      <c r="V233" s="63">
        <v>12</v>
      </c>
      <c r="W233" s="63">
        <v>0</v>
      </c>
      <c r="X233" s="63">
        <v>0</v>
      </c>
      <c r="Y233" s="63">
        <v>0</v>
      </c>
      <c r="Z233" s="63">
        <v>0</v>
      </c>
      <c r="AA233" s="63">
        <v>0</v>
      </c>
      <c r="AB233" s="63">
        <v>0</v>
      </c>
      <c r="AC233" s="63">
        <v>0</v>
      </c>
      <c r="AD233" s="63">
        <v>0</v>
      </c>
      <c r="AE233" s="63">
        <v>0</v>
      </c>
      <c r="AF233" s="63">
        <v>0</v>
      </c>
      <c r="AG233" s="63">
        <v>0</v>
      </c>
      <c r="AH233" s="63">
        <v>0</v>
      </c>
      <c r="AI233" s="63">
        <v>0</v>
      </c>
      <c r="AJ233" s="63">
        <v>0</v>
      </c>
      <c r="AK233" s="63">
        <v>0</v>
      </c>
      <c r="AL233" s="63">
        <v>0</v>
      </c>
      <c r="AM233" s="63">
        <v>0</v>
      </c>
      <c r="AN233" s="63">
        <v>0</v>
      </c>
      <c r="AO233" s="63">
        <v>0</v>
      </c>
      <c r="AP233" s="63">
        <v>0</v>
      </c>
      <c r="AQ233" s="63">
        <v>0</v>
      </c>
      <c r="AR233" s="63">
        <v>0</v>
      </c>
      <c r="AS233" s="63">
        <v>0</v>
      </c>
      <c r="AT233" s="63">
        <v>0</v>
      </c>
      <c r="AU233" s="63">
        <v>0</v>
      </c>
      <c r="AV233" s="63">
        <v>0</v>
      </c>
      <c r="AW233" s="63">
        <v>0</v>
      </c>
      <c r="AX233" s="63">
        <v>0</v>
      </c>
      <c r="AY233" s="63">
        <v>0</v>
      </c>
      <c r="BA233" s="5">
        <f>IF(Q233&gt;0,RANK(Q233,(N233:P233,Q233:AE233)),0)</f>
        <v>3</v>
      </c>
      <c r="BB233" s="5">
        <f>IF(R233&gt;0,RANK(R233,(N233:P233,Q233:AE233)),0)</f>
        <v>4</v>
      </c>
      <c r="BC233" s="5">
        <f>IF(T233&gt;0,RANK(T233,(N233:P233,Q233:AE233)),0)</f>
        <v>5</v>
      </c>
      <c r="BD233" s="5">
        <f>IF(S233&gt;0,RANK(S233,(N233:P233,Q233:AE233)),0)</f>
        <v>0</v>
      </c>
      <c r="BE233" s="2">
        <f t="shared" si="91"/>
        <v>8.9903181189488236E-3</v>
      </c>
      <c r="BF233" s="2">
        <f t="shared" si="92"/>
        <v>3.4578146611341631E-3</v>
      </c>
      <c r="BG233" s="2">
        <f t="shared" si="93"/>
        <v>2.996772706316275E-3</v>
      </c>
      <c r="BH233" s="2">
        <f t="shared" si="94"/>
        <v>0</v>
      </c>
      <c r="BJ233" s="4" t="s">
        <v>1749</v>
      </c>
      <c r="BK233" s="4" t="s">
        <v>906</v>
      </c>
      <c r="BL233">
        <v>1</v>
      </c>
      <c r="BN233" s="112">
        <v>6</v>
      </c>
      <c r="BO233" s="114">
        <v>49</v>
      </c>
      <c r="BP233" s="118">
        <f t="shared" ref="BP233:BP296" si="96">1000*BN233+BO233</f>
        <v>6049</v>
      </c>
      <c r="BQ233" s="118">
        <f t="shared" si="83"/>
        <v>6049</v>
      </c>
      <c r="BR233" s="5" t="s">
        <v>3151</v>
      </c>
      <c r="BV233" s="63"/>
      <c r="BW233" s="63"/>
      <c r="CB233" s="63" t="s">
        <v>3858</v>
      </c>
      <c r="CC233" s="63">
        <f t="shared" si="95"/>
        <v>-4338</v>
      </c>
      <c r="CE233" s="63">
        <v>0</v>
      </c>
      <c r="CF233" s="8"/>
    </row>
    <row r="234" spans="1:84" ht="15" hidden="1" customHeight="1" outlineLevel="1">
      <c r="A234" s="4" t="s">
        <v>222</v>
      </c>
      <c r="B234" s="4" t="s">
        <v>906</v>
      </c>
      <c r="C234" s="1">
        <f t="shared" si="86"/>
        <v>6737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0</v>
      </c>
      <c r="G234" s="129">
        <f t="shared" si="84"/>
        <v>1500</v>
      </c>
      <c r="H234" s="134">
        <f t="shared" si="85"/>
        <v>0.22265103161644648</v>
      </c>
      <c r="I234" s="2"/>
      <c r="J234" s="2">
        <f t="shared" si="87"/>
        <v>0.59566572658453321</v>
      </c>
      <c r="K234" s="2">
        <f t="shared" si="88"/>
        <v>0.3730146949680867</v>
      </c>
      <c r="L234" s="2">
        <f t="shared" si="89"/>
        <v>0</v>
      </c>
      <c r="M234" s="2">
        <f t="shared" si="90"/>
        <v>3.1319578447380092E-2</v>
      </c>
      <c r="N234" s="63">
        <v>4013</v>
      </c>
      <c r="O234" s="63">
        <v>2513</v>
      </c>
      <c r="P234" s="63">
        <v>0</v>
      </c>
      <c r="Q234" s="63">
        <v>126</v>
      </c>
      <c r="R234" s="63">
        <v>42</v>
      </c>
      <c r="S234" s="63">
        <v>0</v>
      </c>
      <c r="T234" s="63">
        <v>25</v>
      </c>
      <c r="U234" s="63">
        <v>0</v>
      </c>
      <c r="V234" s="63">
        <v>18</v>
      </c>
      <c r="W234" s="63">
        <v>0</v>
      </c>
      <c r="X234" s="63">
        <v>0</v>
      </c>
      <c r="Y234" s="63">
        <v>0</v>
      </c>
      <c r="Z234" s="63">
        <v>0</v>
      </c>
      <c r="AA234" s="63">
        <v>0</v>
      </c>
      <c r="AB234" s="63">
        <v>0</v>
      </c>
      <c r="AC234" s="63">
        <v>0</v>
      </c>
      <c r="AD234" s="63">
        <v>0</v>
      </c>
      <c r="AE234" s="63">
        <v>0</v>
      </c>
      <c r="AF234" s="63">
        <v>0</v>
      </c>
      <c r="AG234" s="63">
        <v>0</v>
      </c>
      <c r="AH234" s="63">
        <v>0</v>
      </c>
      <c r="AI234" s="63">
        <v>0</v>
      </c>
      <c r="AJ234" s="63">
        <v>0</v>
      </c>
      <c r="AK234" s="63">
        <v>0</v>
      </c>
      <c r="AL234" s="63">
        <v>0</v>
      </c>
      <c r="AM234" s="63">
        <v>0</v>
      </c>
      <c r="AN234" s="63">
        <v>0</v>
      </c>
      <c r="AO234" s="63">
        <v>0</v>
      </c>
      <c r="AP234" s="63">
        <v>0</v>
      </c>
      <c r="AQ234" s="63">
        <v>0</v>
      </c>
      <c r="AR234" s="63">
        <v>0</v>
      </c>
      <c r="AS234" s="63">
        <v>0</v>
      </c>
      <c r="AT234" s="63">
        <v>0</v>
      </c>
      <c r="AU234" s="63">
        <v>0</v>
      </c>
      <c r="AV234" s="63">
        <v>0</v>
      </c>
      <c r="AW234" s="63">
        <v>0</v>
      </c>
      <c r="AX234" s="63">
        <v>0</v>
      </c>
      <c r="AY234" s="63">
        <v>0</v>
      </c>
      <c r="BA234" s="5">
        <f>IF(Q234&gt;0,RANK(Q234,(N234:P234,Q234:AE234)),0)</f>
        <v>3</v>
      </c>
      <c r="BB234" s="5">
        <f>IF(R234&gt;0,RANK(R234,(N234:P234,Q234:AE234)),0)</f>
        <v>4</v>
      </c>
      <c r="BC234" s="5">
        <f>IF(T234&gt;0,RANK(T234,(N234:P234,Q234:AE234)),0)</f>
        <v>5</v>
      </c>
      <c r="BD234" s="5">
        <f>IF(S234&gt;0,RANK(S234,(N234:P234,Q234:AE234)),0)</f>
        <v>0</v>
      </c>
      <c r="BE234" s="2">
        <f t="shared" si="91"/>
        <v>1.8702686655781505E-2</v>
      </c>
      <c r="BF234" s="2">
        <f t="shared" si="92"/>
        <v>6.2342288852605017E-3</v>
      </c>
      <c r="BG234" s="2">
        <f t="shared" si="93"/>
        <v>3.7108505269407748E-3</v>
      </c>
      <c r="BH234" s="2">
        <f t="shared" si="94"/>
        <v>0</v>
      </c>
      <c r="BJ234" s="4" t="s">
        <v>222</v>
      </c>
      <c r="BK234" s="4" t="s">
        <v>906</v>
      </c>
      <c r="BL234">
        <v>8</v>
      </c>
      <c r="BN234" s="112">
        <v>6</v>
      </c>
      <c r="BO234" s="114">
        <v>51</v>
      </c>
      <c r="BP234" s="118">
        <f t="shared" si="96"/>
        <v>6051</v>
      </c>
      <c r="BQ234" s="118">
        <f t="shared" si="83"/>
        <v>6051</v>
      </c>
      <c r="BR234" s="5" t="s">
        <v>3151</v>
      </c>
      <c r="BV234" s="63"/>
      <c r="BW234" s="63"/>
      <c r="CB234" s="63" t="s">
        <v>3859</v>
      </c>
      <c r="CC234" s="63">
        <f t="shared" si="95"/>
        <v>-6737</v>
      </c>
      <c r="CE234" s="63">
        <v>0</v>
      </c>
      <c r="CF234" s="8"/>
    </row>
    <row r="235" spans="1:84" ht="15" hidden="1" customHeight="1" outlineLevel="1">
      <c r="A235" s="4" t="s">
        <v>114</v>
      </c>
      <c r="B235" s="4" t="s">
        <v>906</v>
      </c>
      <c r="C235" s="1">
        <f t="shared" si="86"/>
        <v>163883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0</v>
      </c>
      <c r="G235" s="129">
        <f t="shared" si="84"/>
        <v>67654</v>
      </c>
      <c r="H235" s="134">
        <f t="shared" si="85"/>
        <v>0.41281890128933446</v>
      </c>
      <c r="I235" s="2"/>
      <c r="J235" s="2">
        <f t="shared" si="87"/>
        <v>0.6953314254681694</v>
      </c>
      <c r="K235" s="2">
        <f t="shared" si="88"/>
        <v>0.28251252417883488</v>
      </c>
      <c r="L235" s="2">
        <f t="shared" si="89"/>
        <v>0</v>
      </c>
      <c r="M235" s="2">
        <f t="shared" si="90"/>
        <v>2.2156050352995726E-2</v>
      </c>
      <c r="N235" s="63">
        <v>113953</v>
      </c>
      <c r="O235" s="63">
        <v>46299</v>
      </c>
      <c r="P235" s="63">
        <v>0</v>
      </c>
      <c r="Q235" s="63">
        <v>1820</v>
      </c>
      <c r="R235" s="63">
        <v>749</v>
      </c>
      <c r="S235" s="63">
        <v>0</v>
      </c>
      <c r="T235" s="63">
        <v>566</v>
      </c>
      <c r="U235" s="63">
        <v>0</v>
      </c>
      <c r="V235" s="63">
        <v>496</v>
      </c>
      <c r="W235" s="63">
        <v>0</v>
      </c>
      <c r="X235" s="63">
        <v>0</v>
      </c>
      <c r="Y235" s="63">
        <v>0</v>
      </c>
      <c r="Z235" s="63">
        <v>0</v>
      </c>
      <c r="AA235" s="63">
        <v>0</v>
      </c>
      <c r="AB235" s="63">
        <v>0</v>
      </c>
      <c r="AC235" s="63">
        <v>0</v>
      </c>
      <c r="AD235" s="63">
        <v>0</v>
      </c>
      <c r="AE235" s="63">
        <v>0</v>
      </c>
      <c r="AF235" s="63">
        <v>0</v>
      </c>
      <c r="AG235" s="63">
        <v>0</v>
      </c>
      <c r="AH235" s="63">
        <v>0</v>
      </c>
      <c r="AI235" s="63">
        <v>0</v>
      </c>
      <c r="AJ235" s="63">
        <v>0</v>
      </c>
      <c r="AK235" s="63">
        <v>0</v>
      </c>
      <c r="AL235" s="63">
        <v>0</v>
      </c>
      <c r="AM235" s="63">
        <v>0</v>
      </c>
      <c r="AN235" s="63">
        <v>0</v>
      </c>
      <c r="AO235" s="63">
        <v>0</v>
      </c>
      <c r="AP235" s="63">
        <v>0</v>
      </c>
      <c r="AQ235" s="63">
        <v>0</v>
      </c>
      <c r="AR235" s="63">
        <v>0</v>
      </c>
      <c r="AS235" s="63">
        <v>0</v>
      </c>
      <c r="AT235" s="63">
        <v>0</v>
      </c>
      <c r="AU235" s="63">
        <v>0</v>
      </c>
      <c r="AV235" s="63">
        <v>0</v>
      </c>
      <c r="AW235" s="63">
        <v>0</v>
      </c>
      <c r="AX235" s="63">
        <v>0</v>
      </c>
      <c r="AY235" s="63">
        <v>0</v>
      </c>
      <c r="BA235" s="5">
        <f>IF(Q235&gt;0,RANK(Q235,(N235:P235,Q235:AE235)),0)</f>
        <v>3</v>
      </c>
      <c r="BB235" s="5">
        <f>IF(R235&gt;0,RANK(R235,(N235:P235,Q235:AE235)),0)</f>
        <v>4</v>
      </c>
      <c r="BC235" s="5">
        <f>IF(T235&gt;0,RANK(T235,(N235:P235,Q235:AE235)),0)</f>
        <v>5</v>
      </c>
      <c r="BD235" s="5">
        <f>IF(S235&gt;0,RANK(S235,(N235:P235,Q235:AE235)),0)</f>
        <v>0</v>
      </c>
      <c r="BE235" s="2">
        <f t="shared" si="91"/>
        <v>1.1105483790265006E-2</v>
      </c>
      <c r="BF235" s="2">
        <f t="shared" si="92"/>
        <v>4.5703337136859829E-3</v>
      </c>
      <c r="BG235" s="2">
        <f t="shared" si="93"/>
        <v>3.4536834204890073E-3</v>
      </c>
      <c r="BH235" s="2">
        <f t="shared" si="94"/>
        <v>0</v>
      </c>
      <c r="BJ235" s="4" t="s">
        <v>114</v>
      </c>
      <c r="BK235" s="4" t="s">
        <v>906</v>
      </c>
      <c r="BL235">
        <v>20</v>
      </c>
      <c r="BN235" s="112">
        <v>6</v>
      </c>
      <c r="BO235" s="114">
        <v>53</v>
      </c>
      <c r="BP235" s="118">
        <f t="shared" si="96"/>
        <v>6053</v>
      </c>
      <c r="BQ235" s="118">
        <f t="shared" si="83"/>
        <v>6053</v>
      </c>
      <c r="BR235" s="5" t="s">
        <v>3151</v>
      </c>
      <c r="BV235" s="63"/>
      <c r="BW235" s="63"/>
      <c r="CC235" s="63">
        <f t="shared" si="95"/>
        <v>-163883</v>
      </c>
      <c r="CE235" s="63">
        <v>0</v>
      </c>
      <c r="CF235" s="8"/>
    </row>
    <row r="236" spans="1:84" ht="15" hidden="1" customHeight="1" outlineLevel="1">
      <c r="A236" s="4" t="s">
        <v>2351</v>
      </c>
      <c r="B236" s="4" t="s">
        <v>906</v>
      </c>
      <c r="C236" s="1">
        <f t="shared" si="86"/>
        <v>72122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>IF(P236&gt;0,RANK(P236,(N236:P236,Q236:AE236)),0)</f>
        <v>0</v>
      </c>
      <c r="G236" s="129">
        <f t="shared" si="84"/>
        <v>29141</v>
      </c>
      <c r="H236" s="134">
        <f t="shared" si="85"/>
        <v>0.40405146834530381</v>
      </c>
      <c r="I236" s="2"/>
      <c r="J236" s="2">
        <f t="shared" si="87"/>
        <v>0.6907323701505782</v>
      </c>
      <c r="K236" s="2">
        <f t="shared" si="88"/>
        <v>0.28668090180527439</v>
      </c>
      <c r="L236" s="2">
        <f t="shared" si="89"/>
        <v>0</v>
      </c>
      <c r="M236" s="2">
        <f t="shared" si="90"/>
        <v>2.2586728044147408E-2</v>
      </c>
      <c r="N236" s="63">
        <v>49817</v>
      </c>
      <c r="O236" s="63">
        <v>20676</v>
      </c>
      <c r="P236" s="63">
        <v>0</v>
      </c>
      <c r="Q236" s="63">
        <v>914</v>
      </c>
      <c r="R236" s="63">
        <v>310</v>
      </c>
      <c r="S236" s="63">
        <v>0</v>
      </c>
      <c r="T236" s="63">
        <v>241</v>
      </c>
      <c r="U236" s="63">
        <v>0</v>
      </c>
      <c r="V236" s="63">
        <v>164</v>
      </c>
      <c r="W236" s="63">
        <v>0</v>
      </c>
      <c r="X236" s="63">
        <v>0</v>
      </c>
      <c r="Y236" s="63">
        <v>0</v>
      </c>
      <c r="Z236" s="63">
        <v>0</v>
      </c>
      <c r="AA236" s="63">
        <v>0</v>
      </c>
      <c r="AB236" s="63">
        <v>0</v>
      </c>
      <c r="AC236" s="63">
        <v>0</v>
      </c>
      <c r="AD236" s="63">
        <v>0</v>
      </c>
      <c r="AE236" s="63">
        <v>0</v>
      </c>
      <c r="AF236" s="63">
        <v>0</v>
      </c>
      <c r="AG236" s="63">
        <v>0</v>
      </c>
      <c r="AH236" s="63">
        <v>0</v>
      </c>
      <c r="AI236" s="63">
        <v>0</v>
      </c>
      <c r="AJ236" s="63">
        <v>0</v>
      </c>
      <c r="AK236" s="63">
        <v>0</v>
      </c>
      <c r="AL236" s="63">
        <v>0</v>
      </c>
      <c r="AM236" s="63">
        <v>0</v>
      </c>
      <c r="AN236" s="63">
        <v>0</v>
      </c>
      <c r="AO236" s="63">
        <v>0</v>
      </c>
      <c r="AP236" s="63">
        <v>0</v>
      </c>
      <c r="AQ236" s="63">
        <v>0</v>
      </c>
      <c r="AR236" s="63">
        <v>0</v>
      </c>
      <c r="AS236" s="63">
        <v>0</v>
      </c>
      <c r="AT236" s="63">
        <v>0</v>
      </c>
      <c r="AU236" s="63">
        <v>0</v>
      </c>
      <c r="AV236" s="63">
        <v>0</v>
      </c>
      <c r="AW236" s="63">
        <v>0</v>
      </c>
      <c r="AX236" s="63">
        <v>0</v>
      </c>
      <c r="AY236" s="63">
        <v>0</v>
      </c>
      <c r="BA236" s="5">
        <f>IF(Q236&gt;0,RANK(Q236,(N236:P236,Q236:AE236)),0)</f>
        <v>3</v>
      </c>
      <c r="BB236" s="5">
        <f>IF(R236&gt;0,RANK(R236,(N236:P236,Q236:AE236)),0)</f>
        <v>4</v>
      </c>
      <c r="BC236" s="5">
        <f>IF(T236&gt;0,RANK(T236,(N236:P236,Q236:AE236)),0)</f>
        <v>5</v>
      </c>
      <c r="BD236" s="5">
        <f>IF(S236&gt;0,RANK(S236,(N236:P236,Q236:AE236)),0)</f>
        <v>0</v>
      </c>
      <c r="BE236" s="2">
        <f t="shared" si="91"/>
        <v>1.2672970799478661E-2</v>
      </c>
      <c r="BF236" s="2">
        <f t="shared" si="92"/>
        <v>4.2982723718144253E-3</v>
      </c>
      <c r="BG236" s="2">
        <f t="shared" si="93"/>
        <v>3.3415601342170211E-3</v>
      </c>
      <c r="BH236" s="2">
        <f t="shared" si="94"/>
        <v>0</v>
      </c>
      <c r="BJ236" s="4" t="s">
        <v>2351</v>
      </c>
      <c r="BK236" s="4" t="s">
        <v>906</v>
      </c>
      <c r="BL236">
        <v>5</v>
      </c>
      <c r="BN236" s="112">
        <v>6</v>
      </c>
      <c r="BO236" s="114">
        <v>55</v>
      </c>
      <c r="BP236" s="118">
        <f t="shared" si="96"/>
        <v>6055</v>
      </c>
      <c r="BQ236" s="118">
        <f t="shared" si="83"/>
        <v>6055</v>
      </c>
      <c r="BR236" s="5" t="s">
        <v>3151</v>
      </c>
      <c r="BV236" s="63"/>
      <c r="BW236" s="63"/>
      <c r="CC236" s="63">
        <f t="shared" si="95"/>
        <v>-72122</v>
      </c>
      <c r="CE236" s="63">
        <v>0</v>
      </c>
      <c r="CF236" s="8"/>
    </row>
    <row r="237" spans="1:84" ht="15" hidden="1" customHeight="1" outlineLevel="1">
      <c r="A237" s="4" t="s">
        <v>2352</v>
      </c>
      <c r="B237" s="4" t="s">
        <v>906</v>
      </c>
      <c r="C237" s="1">
        <f t="shared" si="86"/>
        <v>64738</v>
      </c>
      <c r="D237" s="5">
        <f>IF(N237&gt;0, RANK(N237,(N237:P237,Q237:AE237)),0)</f>
        <v>1</v>
      </c>
      <c r="E237" s="5">
        <f>IF(O237&gt;0,RANK(O237,(N237:P237,Q237:AE237)),0)</f>
        <v>2</v>
      </c>
      <c r="F237" s="5">
        <f>IF(P237&gt;0,RANK(P237,(N237:P237,Q237:AE237)),0)</f>
        <v>0</v>
      </c>
      <c r="G237" s="129">
        <f t="shared" si="84"/>
        <v>9580</v>
      </c>
      <c r="H237" s="134">
        <f t="shared" si="85"/>
        <v>0.14798109302110043</v>
      </c>
      <c r="I237" s="2"/>
      <c r="J237" s="2">
        <f t="shared" si="87"/>
        <v>0.56163304396181535</v>
      </c>
      <c r="K237" s="2">
        <f t="shared" si="88"/>
        <v>0.41365195094071489</v>
      </c>
      <c r="L237" s="2">
        <f t="shared" si="89"/>
        <v>0</v>
      </c>
      <c r="M237" s="2">
        <f t="shared" si="90"/>
        <v>2.4715005097469767E-2</v>
      </c>
      <c r="N237" s="63">
        <v>36359</v>
      </c>
      <c r="O237" s="63">
        <v>26779</v>
      </c>
      <c r="P237" s="63">
        <v>0</v>
      </c>
      <c r="Q237" s="63">
        <v>919</v>
      </c>
      <c r="R237" s="63">
        <v>345</v>
      </c>
      <c r="S237" s="63">
        <v>0</v>
      </c>
      <c r="T237" s="63">
        <v>189</v>
      </c>
      <c r="U237" s="63">
        <v>0</v>
      </c>
      <c r="V237" s="63">
        <v>147</v>
      </c>
      <c r="W237" s="63">
        <v>0</v>
      </c>
      <c r="X237" s="63">
        <v>0</v>
      </c>
      <c r="Y237" s="63">
        <v>0</v>
      </c>
      <c r="Z237" s="63">
        <v>0</v>
      </c>
      <c r="AA237" s="63">
        <v>0</v>
      </c>
      <c r="AB237" s="63">
        <v>0</v>
      </c>
      <c r="AC237" s="63">
        <v>0</v>
      </c>
      <c r="AD237" s="63">
        <v>0</v>
      </c>
      <c r="AE237" s="63">
        <v>0</v>
      </c>
      <c r="AF237" s="63">
        <v>0</v>
      </c>
      <c r="AG237" s="63">
        <v>0</v>
      </c>
      <c r="AH237" s="63">
        <v>0</v>
      </c>
      <c r="AI237" s="63">
        <v>0</v>
      </c>
      <c r="AJ237" s="63">
        <v>0</v>
      </c>
      <c r="AK237" s="63">
        <v>0</v>
      </c>
      <c r="AL237" s="63">
        <v>0</v>
      </c>
      <c r="AM237" s="63">
        <v>0</v>
      </c>
      <c r="AN237" s="63">
        <v>0</v>
      </c>
      <c r="AO237" s="63">
        <v>0</v>
      </c>
      <c r="AP237" s="63">
        <v>0</v>
      </c>
      <c r="AQ237" s="63">
        <v>0</v>
      </c>
      <c r="AR237" s="63">
        <v>0</v>
      </c>
      <c r="AS237" s="63">
        <v>0</v>
      </c>
      <c r="AT237" s="63">
        <v>0</v>
      </c>
      <c r="AU237" s="63">
        <v>0</v>
      </c>
      <c r="AV237" s="63">
        <v>0</v>
      </c>
      <c r="AW237" s="63">
        <v>0</v>
      </c>
      <c r="AX237" s="63">
        <v>0</v>
      </c>
      <c r="AY237" s="63">
        <v>0</v>
      </c>
      <c r="BA237" s="5">
        <f>IF(Q237&gt;0,RANK(Q237,(N237:P237,Q237:AE237)),0)</f>
        <v>3</v>
      </c>
      <c r="BB237" s="5">
        <f>IF(R237&gt;0,RANK(R237,(N237:P237,Q237:AE237)),0)</f>
        <v>4</v>
      </c>
      <c r="BC237" s="5">
        <f>IF(T237&gt;0,RANK(T237,(N237:P237,Q237:AE237)),0)</f>
        <v>5</v>
      </c>
      <c r="BD237" s="5">
        <f>IF(S237&gt;0,RANK(S237,(N237:P237,Q237:AE237)),0)</f>
        <v>0</v>
      </c>
      <c r="BE237" s="2">
        <f t="shared" si="91"/>
        <v>1.4195681052859217E-2</v>
      </c>
      <c r="BF237" s="2">
        <f t="shared" si="92"/>
        <v>5.3291729741419261E-3</v>
      </c>
      <c r="BG237" s="2">
        <f t="shared" si="93"/>
        <v>2.9194599771386201E-3</v>
      </c>
      <c r="BH237" s="2">
        <f t="shared" si="94"/>
        <v>0</v>
      </c>
      <c r="BJ237" s="4" t="s">
        <v>2352</v>
      </c>
      <c r="BK237" s="4" t="s">
        <v>906</v>
      </c>
      <c r="BN237" s="112">
        <v>6</v>
      </c>
      <c r="BO237" s="114">
        <v>57</v>
      </c>
      <c r="BP237" s="118">
        <f t="shared" si="96"/>
        <v>6057</v>
      </c>
      <c r="BQ237" s="118">
        <f t="shared" si="83"/>
        <v>6057</v>
      </c>
      <c r="BR237" s="5" t="s">
        <v>3151</v>
      </c>
      <c r="BV237" s="63"/>
      <c r="BW237" s="63"/>
      <c r="CC237" s="63">
        <f t="shared" si="95"/>
        <v>-64738</v>
      </c>
      <c r="CE237" s="63">
        <v>0</v>
      </c>
      <c r="CF237" s="8"/>
    </row>
    <row r="238" spans="1:84" ht="15" hidden="1" customHeight="1" outlineLevel="1">
      <c r="A238" s="4" t="s">
        <v>2012</v>
      </c>
      <c r="B238" s="4" t="s">
        <v>906</v>
      </c>
      <c r="C238" s="1">
        <f t="shared" si="86"/>
        <v>1521725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>IF(P238&gt;0,RANK(P238,(N238:P238,Q238:AE238)),0)</f>
        <v>0</v>
      </c>
      <c r="G238" s="129">
        <f t="shared" si="84"/>
        <v>137511</v>
      </c>
      <c r="H238" s="134">
        <f t="shared" si="85"/>
        <v>9.0365210534097823E-2</v>
      </c>
      <c r="I238" s="2"/>
      <c r="J238" s="2">
        <f t="shared" si="87"/>
        <v>0.53492516716226646</v>
      </c>
      <c r="K238" s="2">
        <f t="shared" si="88"/>
        <v>0.44455995662816872</v>
      </c>
      <c r="L238" s="2">
        <f t="shared" si="89"/>
        <v>0</v>
      </c>
      <c r="M238" s="2">
        <f t="shared" si="90"/>
        <v>2.0514876209564825E-2</v>
      </c>
      <c r="N238" s="63">
        <v>814009</v>
      </c>
      <c r="O238" s="63">
        <v>676498</v>
      </c>
      <c r="P238" s="63">
        <v>0</v>
      </c>
      <c r="Q238" s="63">
        <v>17325</v>
      </c>
      <c r="R238" s="63">
        <v>5819</v>
      </c>
      <c r="S238" s="63">
        <v>0</v>
      </c>
      <c r="T238" s="63">
        <v>4642</v>
      </c>
      <c r="U238" s="63">
        <v>0</v>
      </c>
      <c r="V238" s="63">
        <v>3432</v>
      </c>
      <c r="W238" s="63">
        <v>0</v>
      </c>
      <c r="X238" s="63">
        <v>0</v>
      </c>
      <c r="Y238" s="63">
        <v>0</v>
      </c>
      <c r="Z238" s="63">
        <v>0</v>
      </c>
      <c r="AA238" s="63">
        <v>0</v>
      </c>
      <c r="AB238" s="63">
        <v>0</v>
      </c>
      <c r="AC238" s="63">
        <v>0</v>
      </c>
      <c r="AD238" s="63">
        <v>0</v>
      </c>
      <c r="AE238" s="63">
        <v>0</v>
      </c>
      <c r="AF238" s="63">
        <v>0</v>
      </c>
      <c r="AG238" s="63">
        <v>0</v>
      </c>
      <c r="AH238" s="63">
        <v>0</v>
      </c>
      <c r="AI238" s="63">
        <v>0</v>
      </c>
      <c r="AJ238" s="63">
        <v>0</v>
      </c>
      <c r="AK238" s="63">
        <v>0</v>
      </c>
      <c r="AL238" s="63">
        <v>0</v>
      </c>
      <c r="AM238" s="63">
        <v>0</v>
      </c>
      <c r="AN238" s="63">
        <v>0</v>
      </c>
      <c r="AO238" s="63">
        <v>0</v>
      </c>
      <c r="AP238" s="63">
        <v>0</v>
      </c>
      <c r="AQ238" s="63">
        <v>0</v>
      </c>
      <c r="AR238" s="63">
        <v>0</v>
      </c>
      <c r="AS238" s="63">
        <v>0</v>
      </c>
      <c r="AT238" s="63">
        <v>0</v>
      </c>
      <c r="AU238" s="63">
        <v>0</v>
      </c>
      <c r="AV238" s="63">
        <v>0</v>
      </c>
      <c r="AW238" s="63">
        <v>0</v>
      </c>
      <c r="AX238" s="63">
        <v>0</v>
      </c>
      <c r="AY238" s="63">
        <v>0</v>
      </c>
      <c r="BA238" s="5">
        <f>IF(Q238&gt;0,RANK(Q238,(N238:P238,Q238:AE238)),0)</f>
        <v>3</v>
      </c>
      <c r="BB238" s="5">
        <f>IF(R238&gt;0,RANK(R238,(N238:P238,Q238:AE238)),0)</f>
        <v>4</v>
      </c>
      <c r="BC238" s="5">
        <f>IF(T238&gt;0,RANK(T238,(N238:P238,Q238:AE238)),0)</f>
        <v>5</v>
      </c>
      <c r="BD238" s="5">
        <f>IF(S238&gt;0,RANK(S238,(N238:P238,Q238:AE238)),0)</f>
        <v>0</v>
      </c>
      <c r="BE238" s="2">
        <f t="shared" si="91"/>
        <v>1.1385105718838818E-2</v>
      </c>
      <c r="BF238" s="2">
        <f t="shared" si="92"/>
        <v>3.8239497938195141E-3</v>
      </c>
      <c r="BG238" s="2">
        <f t="shared" si="93"/>
        <v>3.0504854687936388E-3</v>
      </c>
      <c r="BH238" s="2">
        <f t="shared" si="94"/>
        <v>0</v>
      </c>
      <c r="BJ238" s="4" t="s">
        <v>2012</v>
      </c>
      <c r="BK238" s="4" t="s">
        <v>906</v>
      </c>
      <c r="BN238" s="112">
        <v>6</v>
      </c>
      <c r="BO238" s="114">
        <v>59</v>
      </c>
      <c r="BP238" s="118">
        <f t="shared" si="96"/>
        <v>6059</v>
      </c>
      <c r="BQ238" s="118">
        <f t="shared" si="83"/>
        <v>6059</v>
      </c>
      <c r="BR238" s="5" t="s">
        <v>3151</v>
      </c>
      <c r="BV238" s="63"/>
      <c r="BW238" s="63"/>
      <c r="CC238" s="63">
        <f t="shared" si="95"/>
        <v>-1521725</v>
      </c>
      <c r="CE238" s="63">
        <v>0</v>
      </c>
      <c r="CF238" s="8"/>
    </row>
    <row r="239" spans="1:84" ht="15" hidden="1" customHeight="1" outlineLevel="1">
      <c r="A239" s="4" t="s">
        <v>1848</v>
      </c>
      <c r="B239" s="4" t="s">
        <v>906</v>
      </c>
      <c r="C239" s="1">
        <f t="shared" si="86"/>
        <v>234878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0</v>
      </c>
      <c r="G239" s="129">
        <f t="shared" si="84"/>
        <v>15612</v>
      </c>
      <c r="H239" s="134">
        <f t="shared" si="85"/>
        <v>6.646854963002069E-2</v>
      </c>
      <c r="I239" s="2"/>
      <c r="J239" s="2">
        <f t="shared" si="87"/>
        <v>0.45472117439692095</v>
      </c>
      <c r="K239" s="2">
        <f t="shared" si="88"/>
        <v>0.52118972402694164</v>
      </c>
      <c r="L239" s="2">
        <f t="shared" si="89"/>
        <v>0</v>
      </c>
      <c r="M239" s="2">
        <f t="shared" si="90"/>
        <v>2.4089101576137417E-2</v>
      </c>
      <c r="N239" s="63">
        <v>106804</v>
      </c>
      <c r="O239" s="63">
        <v>122416</v>
      </c>
      <c r="P239" s="63">
        <v>0</v>
      </c>
      <c r="Q239" s="63">
        <v>3947</v>
      </c>
      <c r="R239" s="63">
        <v>779</v>
      </c>
      <c r="S239" s="63">
        <v>0</v>
      </c>
      <c r="T239" s="63">
        <v>593</v>
      </c>
      <c r="U239" s="63">
        <v>0</v>
      </c>
      <c r="V239" s="63">
        <v>339</v>
      </c>
      <c r="W239" s="63">
        <v>0</v>
      </c>
      <c r="X239" s="63">
        <v>0</v>
      </c>
      <c r="Y239" s="63">
        <v>0</v>
      </c>
      <c r="Z239" s="63">
        <v>0</v>
      </c>
      <c r="AA239" s="63">
        <v>0</v>
      </c>
      <c r="AB239" s="63">
        <v>0</v>
      </c>
      <c r="AC239" s="63">
        <v>0</v>
      </c>
      <c r="AD239" s="63">
        <v>0</v>
      </c>
      <c r="AE239" s="63">
        <v>0</v>
      </c>
      <c r="AF239" s="63">
        <v>0</v>
      </c>
      <c r="AG239" s="63">
        <v>0</v>
      </c>
      <c r="AH239" s="63">
        <v>0</v>
      </c>
      <c r="AI239" s="63">
        <v>0</v>
      </c>
      <c r="AJ239" s="63">
        <v>0</v>
      </c>
      <c r="AK239" s="63">
        <v>0</v>
      </c>
      <c r="AL239" s="63">
        <v>0</v>
      </c>
      <c r="AM239" s="63">
        <v>0</v>
      </c>
      <c r="AN239" s="63">
        <v>0</v>
      </c>
      <c r="AO239" s="63">
        <v>0</v>
      </c>
      <c r="AP239" s="63">
        <v>0</v>
      </c>
      <c r="AQ239" s="63">
        <v>0</v>
      </c>
      <c r="AR239" s="63">
        <v>0</v>
      </c>
      <c r="AS239" s="63">
        <v>0</v>
      </c>
      <c r="AT239" s="63">
        <v>0</v>
      </c>
      <c r="AU239" s="63">
        <v>0</v>
      </c>
      <c r="AV239" s="63">
        <v>0</v>
      </c>
      <c r="AW239" s="63">
        <v>0</v>
      </c>
      <c r="AX239" s="63">
        <v>0</v>
      </c>
      <c r="AY239" s="63">
        <v>0</v>
      </c>
      <c r="BA239" s="5">
        <f>IF(Q239&gt;0,RANK(Q239,(N239:P239,Q239:AE239)),0)</f>
        <v>3</v>
      </c>
      <c r="BB239" s="5">
        <f>IF(R239&gt;0,RANK(R239,(N239:P239,Q239:AE239)),0)</f>
        <v>4</v>
      </c>
      <c r="BC239" s="5">
        <f>IF(T239&gt;0,RANK(T239,(N239:P239,Q239:AE239)),0)</f>
        <v>5</v>
      </c>
      <c r="BD239" s="5">
        <f>IF(S239&gt;0,RANK(S239,(N239:P239,Q239:AE239)),0)</f>
        <v>0</v>
      </c>
      <c r="BE239" s="2">
        <f t="shared" si="91"/>
        <v>1.6804468702901081E-2</v>
      </c>
      <c r="BF239" s="2">
        <f t="shared" si="92"/>
        <v>3.3166154343957288E-3</v>
      </c>
      <c r="BG239" s="2">
        <f t="shared" si="93"/>
        <v>2.5247149584039373E-3</v>
      </c>
      <c r="BH239" s="2">
        <f t="shared" si="94"/>
        <v>0</v>
      </c>
      <c r="BJ239" s="4" t="s">
        <v>1848</v>
      </c>
      <c r="BK239" s="4" t="s">
        <v>906</v>
      </c>
      <c r="BN239" s="112">
        <v>6</v>
      </c>
      <c r="BO239" s="114">
        <v>61</v>
      </c>
      <c r="BP239" s="118">
        <f t="shared" si="96"/>
        <v>6061</v>
      </c>
      <c r="BQ239" s="118">
        <f t="shared" si="83"/>
        <v>6061</v>
      </c>
      <c r="BR239" s="5" t="s">
        <v>3151</v>
      </c>
      <c r="BV239" s="63"/>
      <c r="BW239" s="63"/>
      <c r="CB239" s="63" t="s">
        <v>3860</v>
      </c>
      <c r="CC239" s="63">
        <f t="shared" si="95"/>
        <v>-234878</v>
      </c>
      <c r="CE239" s="63">
        <v>0</v>
      </c>
      <c r="CF239" s="8"/>
    </row>
    <row r="240" spans="1:84" ht="15" hidden="1" customHeight="1" outlineLevel="1">
      <c r="A240" s="4" t="s">
        <v>94</v>
      </c>
      <c r="B240" s="4" t="s">
        <v>906</v>
      </c>
      <c r="C240" s="1">
        <f t="shared" si="86"/>
        <v>11256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>IF(P240&gt;0,RANK(P240,(N240:P240,Q240:AE240)),0)</f>
        <v>0</v>
      </c>
      <c r="G240" s="129">
        <f t="shared" si="84"/>
        <v>1884</v>
      </c>
      <c r="H240" s="134">
        <f t="shared" si="85"/>
        <v>0.1673773987206823</v>
      </c>
      <c r="I240" s="2"/>
      <c r="J240" s="2">
        <f t="shared" si="87"/>
        <v>0.40520611229566456</v>
      </c>
      <c r="K240" s="2">
        <f t="shared" si="88"/>
        <v>0.57258351101634686</v>
      </c>
      <c r="L240" s="2">
        <f t="shared" si="89"/>
        <v>0</v>
      </c>
      <c r="M240" s="2">
        <f t="shared" si="90"/>
        <v>2.2210376687988642E-2</v>
      </c>
      <c r="N240" s="63">
        <v>4561</v>
      </c>
      <c r="O240" s="63">
        <v>6445</v>
      </c>
      <c r="P240" s="63">
        <v>0</v>
      </c>
      <c r="Q240" s="63">
        <v>153</v>
      </c>
      <c r="R240" s="63">
        <v>39</v>
      </c>
      <c r="S240" s="63">
        <v>0</v>
      </c>
      <c r="T240" s="63">
        <v>31</v>
      </c>
      <c r="U240" s="63">
        <v>0</v>
      </c>
      <c r="V240" s="63">
        <v>27</v>
      </c>
      <c r="W240" s="63">
        <v>0</v>
      </c>
      <c r="X240" s="63">
        <v>0</v>
      </c>
      <c r="Y240" s="63">
        <v>0</v>
      </c>
      <c r="Z240" s="63">
        <v>0</v>
      </c>
      <c r="AA240" s="63">
        <v>0</v>
      </c>
      <c r="AB240" s="63">
        <v>0</v>
      </c>
      <c r="AC240" s="63">
        <v>0</v>
      </c>
      <c r="AD240" s="63">
        <v>0</v>
      </c>
      <c r="AE240" s="63">
        <v>0</v>
      </c>
      <c r="AF240" s="63">
        <v>0</v>
      </c>
      <c r="AG240" s="63">
        <v>0</v>
      </c>
      <c r="AH240" s="63">
        <v>0</v>
      </c>
      <c r="AI240" s="63">
        <v>0</v>
      </c>
      <c r="AJ240" s="63">
        <v>0</v>
      </c>
      <c r="AK240" s="63">
        <v>0</v>
      </c>
      <c r="AL240" s="63">
        <v>0</v>
      </c>
      <c r="AM240" s="63">
        <v>0</v>
      </c>
      <c r="AN240" s="63">
        <v>0</v>
      </c>
      <c r="AO240" s="63">
        <v>0</v>
      </c>
      <c r="AP240" s="63">
        <v>0</v>
      </c>
      <c r="AQ240" s="63">
        <v>0</v>
      </c>
      <c r="AR240" s="63">
        <v>0</v>
      </c>
      <c r="AS240" s="63">
        <v>0</v>
      </c>
      <c r="AT240" s="63">
        <v>0</v>
      </c>
      <c r="AU240" s="63">
        <v>0</v>
      </c>
      <c r="AV240" s="63">
        <v>0</v>
      </c>
      <c r="AW240" s="63">
        <v>0</v>
      </c>
      <c r="AX240" s="63">
        <v>0</v>
      </c>
      <c r="AY240" s="63">
        <v>0</v>
      </c>
      <c r="BA240" s="5">
        <f>IF(Q240&gt;0,RANK(Q240,(N240:P240,Q240:AE240)),0)</f>
        <v>3</v>
      </c>
      <c r="BB240" s="5">
        <f>IF(R240&gt;0,RANK(R240,(N240:P240,Q240:AE240)),0)</f>
        <v>4</v>
      </c>
      <c r="BC240" s="5">
        <f>IF(T240&gt;0,RANK(T240,(N240:P240,Q240:AE240)),0)</f>
        <v>5</v>
      </c>
      <c r="BD240" s="5">
        <f>IF(S240&gt;0,RANK(S240,(N240:P240,Q240:AE240)),0)</f>
        <v>0</v>
      </c>
      <c r="BE240" s="2">
        <f t="shared" si="91"/>
        <v>1.3592750533049041E-2</v>
      </c>
      <c r="BF240" s="2">
        <f t="shared" si="92"/>
        <v>3.4648187633262262E-3</v>
      </c>
      <c r="BG240" s="2">
        <f t="shared" si="93"/>
        <v>2.7540867093105901E-3</v>
      </c>
      <c r="BH240" s="2">
        <f t="shared" si="94"/>
        <v>0</v>
      </c>
      <c r="BJ240" s="4" t="s">
        <v>94</v>
      </c>
      <c r="BK240" s="4" t="s">
        <v>906</v>
      </c>
      <c r="BL240">
        <v>1</v>
      </c>
      <c r="BN240" s="112">
        <v>6</v>
      </c>
      <c r="BO240" s="114">
        <v>63</v>
      </c>
      <c r="BP240" s="118">
        <f t="shared" si="96"/>
        <v>6063</v>
      </c>
      <c r="BQ240" s="118">
        <f t="shared" si="83"/>
        <v>6063</v>
      </c>
      <c r="BR240" s="5" t="s">
        <v>3151</v>
      </c>
      <c r="BV240" s="63"/>
      <c r="BW240" s="63"/>
      <c r="CB240" s="63" t="s">
        <v>3861</v>
      </c>
      <c r="CC240" s="63">
        <f t="shared" si="95"/>
        <v>-11256</v>
      </c>
      <c r="CE240" s="63">
        <v>0</v>
      </c>
      <c r="CF240" s="8"/>
    </row>
    <row r="241" spans="1:85" ht="15" hidden="1" customHeight="1" outlineLevel="1">
      <c r="A241" s="4" t="s">
        <v>1447</v>
      </c>
      <c r="B241" s="4" t="s">
        <v>906</v>
      </c>
      <c r="C241" s="1">
        <f t="shared" ref="C241:C267" si="97">SUM(N241:AY241)</f>
        <v>995249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0</v>
      </c>
      <c r="G241" s="129">
        <f t="shared" si="84"/>
        <v>79194</v>
      </c>
      <c r="H241" s="134">
        <f t="shared" si="85"/>
        <v>7.9572046794319812E-2</v>
      </c>
      <c r="I241" s="2"/>
      <c r="J241" s="2">
        <f t="shared" ref="J241:J267" si="98">IF($C241=0,"-",N241/$C241)</f>
        <v>0.52999299672745215</v>
      </c>
      <c r="K241" s="2">
        <f t="shared" ref="K241:K267" si="99">IF($C241=0,"-",O241/$C241)</f>
        <v>0.45042094993313231</v>
      </c>
      <c r="L241" s="2">
        <f t="shared" ref="L241:L267" si="100">IF($C241=0,"-",P241/$C241)</f>
        <v>0</v>
      </c>
      <c r="M241" s="2">
        <f t="shared" ref="M241:M267" si="101">IF(C241=0,"-",(1-J241-K241-L241))</f>
        <v>1.9586053339415543E-2</v>
      </c>
      <c r="N241" s="63">
        <v>527475</v>
      </c>
      <c r="O241" s="63">
        <v>448281</v>
      </c>
      <c r="P241" s="63">
        <v>0</v>
      </c>
      <c r="Q241" s="63">
        <v>9955</v>
      </c>
      <c r="R241" s="63">
        <v>3366</v>
      </c>
      <c r="S241" s="63">
        <v>0</v>
      </c>
      <c r="T241" s="63">
        <v>3387</v>
      </c>
      <c r="U241" s="63">
        <v>0</v>
      </c>
      <c r="V241" s="63">
        <v>2785</v>
      </c>
      <c r="W241" s="63">
        <v>0</v>
      </c>
      <c r="X241" s="63">
        <v>0</v>
      </c>
      <c r="Y241" s="63">
        <v>0</v>
      </c>
      <c r="Z241" s="63">
        <v>0</v>
      </c>
      <c r="AA241" s="63">
        <v>0</v>
      </c>
      <c r="AB241" s="63">
        <v>0</v>
      </c>
      <c r="AC241" s="63">
        <v>0</v>
      </c>
      <c r="AD241" s="63">
        <v>0</v>
      </c>
      <c r="AE241" s="63">
        <v>0</v>
      </c>
      <c r="AF241" s="63">
        <v>0</v>
      </c>
      <c r="AG241" s="63">
        <v>0</v>
      </c>
      <c r="AH241" s="63">
        <v>0</v>
      </c>
      <c r="AI241" s="63">
        <v>0</v>
      </c>
      <c r="AJ241" s="63">
        <v>0</v>
      </c>
      <c r="AK241" s="63">
        <v>0</v>
      </c>
      <c r="AL241" s="63">
        <v>0</v>
      </c>
      <c r="AM241" s="63">
        <v>0</v>
      </c>
      <c r="AN241" s="63">
        <v>0</v>
      </c>
      <c r="AO241" s="63">
        <v>0</v>
      </c>
      <c r="AP241" s="63">
        <v>0</v>
      </c>
      <c r="AQ241" s="63">
        <v>0</v>
      </c>
      <c r="AR241" s="63">
        <v>0</v>
      </c>
      <c r="AS241" s="63">
        <v>0</v>
      </c>
      <c r="AT241" s="63">
        <v>0</v>
      </c>
      <c r="AU241" s="63">
        <v>0</v>
      </c>
      <c r="AV241" s="63">
        <v>0</v>
      </c>
      <c r="AW241" s="63">
        <v>0</v>
      </c>
      <c r="AX241" s="63">
        <v>0</v>
      </c>
      <c r="AY241" s="63">
        <v>0</v>
      </c>
      <c r="BA241" s="5">
        <f>IF(Q241&gt;0,RANK(Q241,(N241:P241,Q241:AE241)),0)</f>
        <v>3</v>
      </c>
      <c r="BB241" s="5">
        <f>IF(R241&gt;0,RANK(R241,(N241:P241,Q241:AE241)),0)</f>
        <v>5</v>
      </c>
      <c r="BC241" s="5">
        <f>IF(T241&gt;0,RANK(T241,(N241:P241,Q241:AE241)),0)</f>
        <v>4</v>
      </c>
      <c r="BD241" s="5">
        <f>IF(S241&gt;0,RANK(S241,(N241:P241,Q241:AE241)),0)</f>
        <v>0</v>
      </c>
      <c r="BE241" s="2">
        <f t="shared" ref="BE241:BE267" si="102">IF($C241=0,"-",Q241/$C241)</f>
        <v>1.0002521981936179E-2</v>
      </c>
      <c r="BF241" s="2">
        <f t="shared" ref="BF241:BF267" si="103">IF($C241=0,"-",R241/$C241)</f>
        <v>3.3820682060469289E-3</v>
      </c>
      <c r="BG241" s="2">
        <f t="shared" ref="BG241:BG267" si="104">IF($C241=0,"-",T241/$C241)</f>
        <v>3.4031684533217315E-3</v>
      </c>
      <c r="BH241" s="2">
        <f t="shared" ref="BH241:BH267" si="105">IF($C241=0,"-",S241/$C241)</f>
        <v>0</v>
      </c>
      <c r="BJ241" s="4" t="s">
        <v>1447</v>
      </c>
      <c r="BK241" s="4" t="s">
        <v>906</v>
      </c>
      <c r="BN241" s="112">
        <v>6</v>
      </c>
      <c r="BO241" s="114">
        <v>65</v>
      </c>
      <c r="BP241" s="118">
        <f t="shared" si="96"/>
        <v>6065</v>
      </c>
      <c r="BQ241" s="118">
        <f t="shared" si="83"/>
        <v>6065</v>
      </c>
      <c r="BR241" s="5" t="s">
        <v>3151</v>
      </c>
      <c r="BV241" s="63"/>
      <c r="BW241" s="63"/>
      <c r="CC241" s="63">
        <f t="shared" si="95"/>
        <v>-995249</v>
      </c>
      <c r="CE241" s="63">
        <v>0</v>
      </c>
      <c r="CF241" s="8"/>
    </row>
    <row r="242" spans="1:85" ht="15" hidden="1" customHeight="1" outlineLevel="1">
      <c r="A242" s="4" t="s">
        <v>739</v>
      </c>
      <c r="B242" s="4" t="s">
        <v>906</v>
      </c>
      <c r="C242" s="1">
        <f t="shared" si="97"/>
        <v>718260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0</v>
      </c>
      <c r="G242" s="129">
        <f t="shared" si="84"/>
        <v>181396</v>
      </c>
      <c r="H242" s="134">
        <f t="shared" si="85"/>
        <v>0.25254921616127862</v>
      </c>
      <c r="I242" s="2"/>
      <c r="J242" s="2">
        <f t="shared" si="98"/>
        <v>0.6136914209339237</v>
      </c>
      <c r="K242" s="2">
        <f t="shared" si="99"/>
        <v>0.36114220477264503</v>
      </c>
      <c r="L242" s="2">
        <f t="shared" si="100"/>
        <v>0</v>
      </c>
      <c r="M242" s="2">
        <f t="shared" si="101"/>
        <v>2.5166374293431271E-2</v>
      </c>
      <c r="N242" s="63">
        <v>440790</v>
      </c>
      <c r="O242" s="63">
        <v>259394</v>
      </c>
      <c r="P242" s="63">
        <v>0</v>
      </c>
      <c r="Q242" s="63">
        <v>9769</v>
      </c>
      <c r="R242" s="63">
        <v>3254</v>
      </c>
      <c r="S242" s="63">
        <v>0</v>
      </c>
      <c r="T242" s="63">
        <v>2630</v>
      </c>
      <c r="U242" s="63">
        <v>0</v>
      </c>
      <c r="V242" s="63">
        <v>2423</v>
      </c>
      <c r="W242" s="63">
        <v>0</v>
      </c>
      <c r="X242" s="63">
        <v>0</v>
      </c>
      <c r="Y242" s="63">
        <v>0</v>
      </c>
      <c r="Z242" s="63">
        <v>0</v>
      </c>
      <c r="AA242" s="63">
        <v>0</v>
      </c>
      <c r="AB242" s="63">
        <v>0</v>
      </c>
      <c r="AC242" s="63">
        <v>0</v>
      </c>
      <c r="AD242" s="63">
        <v>0</v>
      </c>
      <c r="AE242" s="63">
        <v>0</v>
      </c>
      <c r="AF242" s="63">
        <v>0</v>
      </c>
      <c r="AG242" s="63">
        <v>0</v>
      </c>
      <c r="AH242" s="63">
        <v>0</v>
      </c>
      <c r="AI242" s="63">
        <v>0</v>
      </c>
      <c r="AJ242" s="63">
        <v>0</v>
      </c>
      <c r="AK242" s="63">
        <v>0</v>
      </c>
      <c r="AL242" s="63">
        <v>0</v>
      </c>
      <c r="AM242" s="63">
        <v>0</v>
      </c>
      <c r="AN242" s="63">
        <v>0</v>
      </c>
      <c r="AO242" s="63">
        <v>0</v>
      </c>
      <c r="AP242" s="63">
        <v>0</v>
      </c>
      <c r="AQ242" s="63">
        <v>0</v>
      </c>
      <c r="AR242" s="63">
        <v>0</v>
      </c>
      <c r="AS242" s="63">
        <v>0</v>
      </c>
      <c r="AT242" s="63">
        <v>0</v>
      </c>
      <c r="AU242" s="63">
        <v>0</v>
      </c>
      <c r="AV242" s="63">
        <v>0</v>
      </c>
      <c r="AW242" s="63">
        <v>0</v>
      </c>
      <c r="AX242" s="63">
        <v>0</v>
      </c>
      <c r="AY242" s="63">
        <v>0</v>
      </c>
      <c r="BA242" s="5">
        <f>IF(Q242&gt;0,RANK(Q242,(N242:P242,Q242:AE242)),0)</f>
        <v>3</v>
      </c>
      <c r="BB242" s="5">
        <f>IF(R242&gt;0,RANK(R242,(N242:P242,Q242:AE242)),0)</f>
        <v>4</v>
      </c>
      <c r="BC242" s="5">
        <f>IF(T242&gt;0,RANK(T242,(N242:P242,Q242:AE242)),0)</f>
        <v>5</v>
      </c>
      <c r="BD242" s="5">
        <f>IF(S242&gt;0,RANK(S242,(N242:P242,Q242:AE242)),0)</f>
        <v>0</v>
      </c>
      <c r="BE242" s="2">
        <f t="shared" si="102"/>
        <v>1.3600924456325008E-2</v>
      </c>
      <c r="BF242" s="2">
        <f t="shared" si="103"/>
        <v>4.5303928939381287E-3</v>
      </c>
      <c r="BG242" s="2">
        <f t="shared" si="104"/>
        <v>3.6616267089911729E-3</v>
      </c>
      <c r="BH242" s="2">
        <f t="shared" si="105"/>
        <v>0</v>
      </c>
      <c r="BJ242" s="4" t="s">
        <v>739</v>
      </c>
      <c r="BK242" s="4" t="s">
        <v>906</v>
      </c>
      <c r="BN242" s="112">
        <v>6</v>
      </c>
      <c r="BO242" s="114">
        <v>67</v>
      </c>
      <c r="BP242" s="118">
        <f t="shared" si="96"/>
        <v>6067</v>
      </c>
      <c r="BQ242" s="118">
        <f t="shared" si="83"/>
        <v>6067</v>
      </c>
      <c r="BR242" s="5" t="s">
        <v>3151</v>
      </c>
      <c r="BV242" s="63"/>
      <c r="BW242" s="63"/>
      <c r="CB242" s="63" t="s">
        <v>3862</v>
      </c>
      <c r="CC242" s="63">
        <f t="shared" si="95"/>
        <v>-718260</v>
      </c>
      <c r="CE242" s="63">
        <v>0</v>
      </c>
      <c r="CF242" s="8"/>
    </row>
    <row r="243" spans="1:85" ht="15" hidden="1" customHeight="1" outlineLevel="1">
      <c r="A243" s="4" t="s">
        <v>618</v>
      </c>
      <c r="B243" s="4" t="s">
        <v>906</v>
      </c>
      <c r="C243" s="1">
        <f t="shared" si="97"/>
        <v>28789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0</v>
      </c>
      <c r="G243" s="129">
        <f t="shared" si="84"/>
        <v>7022</v>
      </c>
      <c r="H243" s="134">
        <f t="shared" si="85"/>
        <v>0.24391260550904859</v>
      </c>
      <c r="I243" s="2"/>
      <c r="J243" s="2">
        <f t="shared" si="98"/>
        <v>0.61148355274584043</v>
      </c>
      <c r="K243" s="2">
        <f t="shared" si="99"/>
        <v>0.36757094723679185</v>
      </c>
      <c r="L243" s="2">
        <f t="shared" si="100"/>
        <v>0</v>
      </c>
      <c r="M243" s="2">
        <f t="shared" si="101"/>
        <v>2.0945500017367724E-2</v>
      </c>
      <c r="N243" s="63">
        <v>17604</v>
      </c>
      <c r="O243" s="63">
        <v>10582</v>
      </c>
      <c r="P243" s="63">
        <v>0</v>
      </c>
      <c r="Q243" s="63">
        <v>345</v>
      </c>
      <c r="R243" s="63">
        <v>91</v>
      </c>
      <c r="S243" s="63">
        <v>0</v>
      </c>
      <c r="T243" s="63">
        <v>84</v>
      </c>
      <c r="U243" s="63">
        <v>0</v>
      </c>
      <c r="V243" s="63">
        <v>83</v>
      </c>
      <c r="W243" s="63">
        <v>0</v>
      </c>
      <c r="X243" s="63">
        <v>0</v>
      </c>
      <c r="Y243" s="63">
        <v>0</v>
      </c>
      <c r="Z243" s="63">
        <v>0</v>
      </c>
      <c r="AA243" s="63">
        <v>0</v>
      </c>
      <c r="AB243" s="63">
        <v>0</v>
      </c>
      <c r="AC243" s="63">
        <v>0</v>
      </c>
      <c r="AD243" s="63">
        <v>0</v>
      </c>
      <c r="AE243" s="63">
        <v>0</v>
      </c>
      <c r="AF243" s="63">
        <v>0</v>
      </c>
      <c r="AG243" s="63">
        <v>0</v>
      </c>
      <c r="AH243" s="63">
        <v>0</v>
      </c>
      <c r="AI243" s="63">
        <v>0</v>
      </c>
      <c r="AJ243" s="63">
        <v>0</v>
      </c>
      <c r="AK243" s="63">
        <v>0</v>
      </c>
      <c r="AL243" s="63">
        <v>0</v>
      </c>
      <c r="AM243" s="63">
        <v>0</v>
      </c>
      <c r="AN243" s="63">
        <v>0</v>
      </c>
      <c r="AO243" s="63">
        <v>0</v>
      </c>
      <c r="AP243" s="63">
        <v>0</v>
      </c>
      <c r="AQ243" s="63">
        <v>0</v>
      </c>
      <c r="AR243" s="63">
        <v>0</v>
      </c>
      <c r="AS243" s="63">
        <v>0</v>
      </c>
      <c r="AT243" s="63">
        <v>0</v>
      </c>
      <c r="AU243" s="63">
        <v>0</v>
      </c>
      <c r="AV243" s="63">
        <v>0</v>
      </c>
      <c r="AW243" s="63">
        <v>0</v>
      </c>
      <c r="AX243" s="63">
        <v>0</v>
      </c>
      <c r="AY243" s="63">
        <v>0</v>
      </c>
      <c r="BA243" s="5">
        <f>IF(Q243&gt;0,RANK(Q243,(N243:P243,Q243:AE243)),0)</f>
        <v>3</v>
      </c>
      <c r="BB243" s="5">
        <f>IF(R243&gt;0,RANK(R243,(N243:P243,Q243:AE243)),0)</f>
        <v>4</v>
      </c>
      <c r="BC243" s="5">
        <f>IF(T243&gt;0,RANK(T243,(N243:P243,Q243:AE243)),0)</f>
        <v>5</v>
      </c>
      <c r="BD243" s="5">
        <f>IF(S243&gt;0,RANK(S243,(N243:P243,Q243:AE243)),0)</f>
        <v>0</v>
      </c>
      <c r="BE243" s="2">
        <f t="shared" si="102"/>
        <v>1.1983743791031296E-2</v>
      </c>
      <c r="BF243" s="2">
        <f t="shared" si="103"/>
        <v>3.1609295216923129E-3</v>
      </c>
      <c r="BG243" s="2">
        <f t="shared" si="104"/>
        <v>2.9177810969467505E-3</v>
      </c>
      <c r="BH243" s="2">
        <f t="shared" si="105"/>
        <v>0</v>
      </c>
      <c r="BJ243" s="4" t="s">
        <v>618</v>
      </c>
      <c r="BK243" s="4" t="s">
        <v>906</v>
      </c>
      <c r="BL243">
        <v>20</v>
      </c>
      <c r="BN243" s="112">
        <v>6</v>
      </c>
      <c r="BO243" s="114">
        <v>69</v>
      </c>
      <c r="BP243" s="118">
        <f t="shared" si="96"/>
        <v>6069</v>
      </c>
      <c r="BQ243" s="118">
        <f t="shared" si="83"/>
        <v>6069</v>
      </c>
      <c r="BR243" s="5" t="s">
        <v>3151</v>
      </c>
      <c r="BV243" s="63"/>
      <c r="BW243" s="63"/>
      <c r="CB243" s="63" t="s">
        <v>3863</v>
      </c>
      <c r="CC243" s="63">
        <f t="shared" si="95"/>
        <v>-28789</v>
      </c>
      <c r="CE243" s="63">
        <v>0</v>
      </c>
      <c r="CF243" s="8"/>
    </row>
    <row r="244" spans="1:85" ht="15" hidden="1" customHeight="1" outlineLevel="1">
      <c r="A244" s="4" t="s">
        <v>1220</v>
      </c>
      <c r="B244" s="4" t="s">
        <v>906</v>
      </c>
      <c r="C244" s="1">
        <f t="shared" si="97"/>
        <v>838640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0</v>
      </c>
      <c r="G244" s="129">
        <f t="shared" si="84"/>
        <v>89095</v>
      </c>
      <c r="H244" s="134">
        <f t="shared" si="85"/>
        <v>0.10623747972908519</v>
      </c>
      <c r="I244" s="2"/>
      <c r="J244" s="2">
        <f t="shared" si="98"/>
        <v>0.54194290756462848</v>
      </c>
      <c r="K244" s="2">
        <f t="shared" si="99"/>
        <v>0.43570542783554328</v>
      </c>
      <c r="L244" s="2">
        <f t="shared" si="100"/>
        <v>0</v>
      </c>
      <c r="M244" s="2">
        <f t="shared" si="101"/>
        <v>2.2351664599828236E-2</v>
      </c>
      <c r="N244" s="63">
        <v>454495</v>
      </c>
      <c r="O244" s="63">
        <v>365400</v>
      </c>
      <c r="P244" s="63">
        <v>0</v>
      </c>
      <c r="Q244" s="63">
        <v>8757</v>
      </c>
      <c r="R244" s="63">
        <v>3607</v>
      </c>
      <c r="S244" s="63">
        <v>0</v>
      </c>
      <c r="T244" s="63">
        <v>3341</v>
      </c>
      <c r="U244" s="63">
        <v>0</v>
      </c>
      <c r="V244" s="63">
        <v>3040</v>
      </c>
      <c r="W244" s="63">
        <v>0</v>
      </c>
      <c r="X244" s="63">
        <v>0</v>
      </c>
      <c r="Y244" s="63">
        <v>0</v>
      </c>
      <c r="Z244" s="63">
        <v>0</v>
      </c>
      <c r="AA244" s="63">
        <v>0</v>
      </c>
      <c r="AB244" s="63">
        <v>0</v>
      </c>
      <c r="AC244" s="63">
        <v>0</v>
      </c>
      <c r="AD244" s="63">
        <v>0</v>
      </c>
      <c r="AE244" s="63">
        <v>0</v>
      </c>
      <c r="AF244" s="63">
        <v>0</v>
      </c>
      <c r="AG244" s="63">
        <v>0</v>
      </c>
      <c r="AH244" s="63">
        <v>0</v>
      </c>
      <c r="AI244" s="63">
        <v>0</v>
      </c>
      <c r="AJ244" s="63">
        <v>0</v>
      </c>
      <c r="AK244" s="63">
        <v>0</v>
      </c>
      <c r="AL244" s="63">
        <v>0</v>
      </c>
      <c r="AM244" s="63">
        <v>0</v>
      </c>
      <c r="AN244" s="63">
        <v>0</v>
      </c>
      <c r="AO244" s="63">
        <v>0</v>
      </c>
      <c r="AP244" s="63">
        <v>0</v>
      </c>
      <c r="AQ244" s="63">
        <v>0</v>
      </c>
      <c r="AR244" s="63">
        <v>0</v>
      </c>
      <c r="AS244" s="63">
        <v>0</v>
      </c>
      <c r="AT244" s="63">
        <v>0</v>
      </c>
      <c r="AU244" s="63">
        <v>0</v>
      </c>
      <c r="AV244" s="63">
        <v>0</v>
      </c>
      <c r="AW244" s="63">
        <v>0</v>
      </c>
      <c r="AX244" s="63">
        <v>0</v>
      </c>
      <c r="AY244" s="63">
        <v>0</v>
      </c>
      <c r="BA244" s="5">
        <f>IF(Q244&gt;0,RANK(Q244,(N244:P244,Q244:AE244)),0)</f>
        <v>3</v>
      </c>
      <c r="BB244" s="5">
        <f>IF(R244&gt;0,RANK(R244,(N244:P244,Q244:AE244)),0)</f>
        <v>4</v>
      </c>
      <c r="BC244" s="5">
        <f>IF(T244&gt;0,RANK(T244,(N244:P244,Q244:AE244)),0)</f>
        <v>5</v>
      </c>
      <c r="BD244" s="5">
        <f>IF(S244&gt;0,RANK(S244,(N244:P244,Q244:AE244)),0)</f>
        <v>0</v>
      </c>
      <c r="BE244" s="2">
        <f t="shared" si="102"/>
        <v>1.044190594295526E-2</v>
      </c>
      <c r="BF244" s="2">
        <f t="shared" si="103"/>
        <v>4.3010111609272155E-3</v>
      </c>
      <c r="BG244" s="2">
        <f t="shared" si="104"/>
        <v>3.9838309644185822E-3</v>
      </c>
      <c r="BH244" s="2">
        <f t="shared" si="105"/>
        <v>0</v>
      </c>
      <c r="BJ244" s="4" t="s">
        <v>1220</v>
      </c>
      <c r="BK244" s="4" t="s">
        <v>906</v>
      </c>
      <c r="BN244" s="112">
        <v>6</v>
      </c>
      <c r="BO244" s="114">
        <v>71</v>
      </c>
      <c r="BP244" s="118">
        <f t="shared" si="96"/>
        <v>6071</v>
      </c>
      <c r="BQ244" s="118">
        <f t="shared" si="83"/>
        <v>6071</v>
      </c>
      <c r="BR244" s="5" t="s">
        <v>3151</v>
      </c>
      <c r="BV244" s="63"/>
      <c r="BW244" s="63"/>
      <c r="CC244" s="63">
        <f t="shared" si="95"/>
        <v>-838640</v>
      </c>
      <c r="CE244" s="63">
        <v>0</v>
      </c>
      <c r="CF244" s="8"/>
    </row>
    <row r="245" spans="1:85" ht="15" hidden="1" customHeight="1" outlineLevel="1">
      <c r="A245" s="4" t="s">
        <v>2240</v>
      </c>
      <c r="B245" s="4" t="s">
        <v>906</v>
      </c>
      <c r="C245" s="1">
        <f t="shared" si="97"/>
        <v>1601396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9</v>
      </c>
      <c r="G245" s="129">
        <f t="shared" si="84"/>
        <v>364518</v>
      </c>
      <c r="H245" s="134">
        <f t="shared" si="85"/>
        <v>0.22762514705919085</v>
      </c>
      <c r="I245" s="2"/>
      <c r="J245" s="2">
        <f t="shared" si="98"/>
        <v>0.60214275544587348</v>
      </c>
      <c r="K245" s="2">
        <f t="shared" si="99"/>
        <v>0.37451760838668263</v>
      </c>
      <c r="L245" s="2">
        <f t="shared" si="100"/>
        <v>9.9912826059263295E-6</v>
      </c>
      <c r="M245" s="2">
        <f t="shared" si="101"/>
        <v>2.3329644884837963E-2</v>
      </c>
      <c r="N245" s="63">
        <v>964269</v>
      </c>
      <c r="O245" s="63">
        <v>599751</v>
      </c>
      <c r="P245" s="63">
        <v>16</v>
      </c>
      <c r="Q245" s="63">
        <v>21375</v>
      </c>
      <c r="R245" s="63">
        <v>7417</v>
      </c>
      <c r="S245" s="63">
        <v>0</v>
      </c>
      <c r="T245" s="63">
        <v>5300</v>
      </c>
      <c r="U245" s="63">
        <v>0</v>
      </c>
      <c r="V245" s="63">
        <v>2863</v>
      </c>
      <c r="W245" s="63">
        <v>0</v>
      </c>
      <c r="X245" s="63">
        <v>0</v>
      </c>
      <c r="Y245" s="63">
        <v>0</v>
      </c>
      <c r="Z245" s="63">
        <v>275</v>
      </c>
      <c r="AA245" s="63">
        <v>0</v>
      </c>
      <c r="AB245" s="63">
        <v>0</v>
      </c>
      <c r="AC245" s="63">
        <v>0</v>
      </c>
      <c r="AD245" s="63">
        <v>49</v>
      </c>
      <c r="AE245" s="63">
        <v>0</v>
      </c>
      <c r="AF245" s="63">
        <v>0</v>
      </c>
      <c r="AG245" s="63">
        <v>30</v>
      </c>
      <c r="AH245" s="63">
        <v>0</v>
      </c>
      <c r="AI245" s="63">
        <v>0</v>
      </c>
      <c r="AJ245" s="63">
        <v>51</v>
      </c>
      <c r="AK245" s="63">
        <v>0</v>
      </c>
      <c r="AL245" s="63">
        <v>0</v>
      </c>
      <c r="AM245" s="63">
        <v>0</v>
      </c>
      <c r="AN245" s="63">
        <v>0</v>
      </c>
      <c r="AO245" s="63">
        <v>0</v>
      </c>
      <c r="AP245" s="63">
        <v>0</v>
      </c>
      <c r="AQ245" s="63">
        <v>0</v>
      </c>
      <c r="AR245" s="63">
        <v>0</v>
      </c>
      <c r="AS245" s="63">
        <v>0</v>
      </c>
      <c r="AT245" s="63">
        <v>0</v>
      </c>
      <c r="AU245" s="63">
        <v>0</v>
      </c>
      <c r="AV245" s="63">
        <v>0</v>
      </c>
      <c r="AW245" s="63">
        <v>0</v>
      </c>
      <c r="AX245" s="63">
        <v>0</v>
      </c>
      <c r="AY245" s="63">
        <v>0</v>
      </c>
      <c r="BA245" s="5">
        <f>IF(Q245&gt;0,RANK(Q245,(N245:P245,Q245:AE245)),0)</f>
        <v>3</v>
      </c>
      <c r="BB245" s="5">
        <f>IF(R245&gt;0,RANK(R245,(N245:P245,Q245:AE245)),0)</f>
        <v>4</v>
      </c>
      <c r="BC245" s="5">
        <f>IF(T245&gt;0,RANK(T245,(N245:P245,Q245:AE245)),0)</f>
        <v>5</v>
      </c>
      <c r="BD245" s="5">
        <f>IF(S245&gt;0,RANK(S245,(N245:P245,Q245:AE245)),0)</f>
        <v>0</v>
      </c>
      <c r="BE245" s="2">
        <f t="shared" si="102"/>
        <v>1.3347729106354705E-2</v>
      </c>
      <c r="BF245" s="2">
        <f t="shared" si="103"/>
        <v>4.631583943009724E-3</v>
      </c>
      <c r="BG245" s="2">
        <f t="shared" si="104"/>
        <v>3.3096123632130967E-3</v>
      </c>
      <c r="BH245" s="2">
        <f t="shared" si="105"/>
        <v>0</v>
      </c>
      <c r="BJ245" s="4" t="s">
        <v>2240</v>
      </c>
      <c r="BK245" s="4" t="s">
        <v>906</v>
      </c>
      <c r="BN245" s="112">
        <v>6</v>
      </c>
      <c r="BO245" s="114">
        <v>73</v>
      </c>
      <c r="BP245" s="118">
        <f t="shared" si="96"/>
        <v>6073</v>
      </c>
      <c r="BQ245" s="118">
        <f t="shared" si="83"/>
        <v>6073</v>
      </c>
      <c r="BR245" s="5" t="s">
        <v>3151</v>
      </c>
      <c r="BV245" s="63"/>
      <c r="BW245" s="63"/>
      <c r="CC245" s="63">
        <f t="shared" si="95"/>
        <v>-1601396</v>
      </c>
      <c r="CE245" s="63">
        <v>0</v>
      </c>
      <c r="CF245" s="8"/>
    </row>
    <row r="246" spans="1:85" ht="15" hidden="1" customHeight="1" outlineLevel="1">
      <c r="A246" s="4" t="s">
        <v>2242</v>
      </c>
      <c r="B246" s="4" t="s">
        <v>906</v>
      </c>
      <c r="C246" s="1">
        <f t="shared" si="97"/>
        <v>442969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0</v>
      </c>
      <c r="G246" s="129">
        <f t="shared" si="84"/>
        <v>321443</v>
      </c>
      <c r="H246" s="134">
        <f t="shared" si="85"/>
        <v>0.72565574566166025</v>
      </c>
      <c r="I246" s="2"/>
      <c r="J246" s="2">
        <f t="shared" si="98"/>
        <v>0.85281814303032488</v>
      </c>
      <c r="K246" s="2">
        <f t="shared" si="99"/>
        <v>0.12716239736866464</v>
      </c>
      <c r="L246" s="2">
        <f t="shared" si="100"/>
        <v>0</v>
      </c>
      <c r="M246" s="2">
        <f t="shared" si="101"/>
        <v>2.0019459601010481E-2</v>
      </c>
      <c r="N246" s="63">
        <v>377772</v>
      </c>
      <c r="O246" s="63">
        <v>56329</v>
      </c>
      <c r="P246" s="63">
        <v>0</v>
      </c>
      <c r="Q246" s="63">
        <v>3293</v>
      </c>
      <c r="R246" s="63">
        <v>2780</v>
      </c>
      <c r="S246" s="63">
        <v>0</v>
      </c>
      <c r="T246" s="63">
        <v>1258</v>
      </c>
      <c r="U246" s="63">
        <v>0</v>
      </c>
      <c r="V246" s="63">
        <v>1537</v>
      </c>
      <c r="W246" s="63">
        <v>0</v>
      </c>
      <c r="X246" s="63">
        <v>0</v>
      </c>
      <c r="Y246" s="63">
        <v>0</v>
      </c>
      <c r="Z246" s="63">
        <v>0</v>
      </c>
      <c r="AA246" s="63">
        <v>0</v>
      </c>
      <c r="AB246" s="63">
        <v>0</v>
      </c>
      <c r="AC246" s="63">
        <v>0</v>
      </c>
      <c r="AD246" s="63">
        <v>0</v>
      </c>
      <c r="AE246" s="63">
        <v>0</v>
      </c>
      <c r="AF246" s="63">
        <v>0</v>
      </c>
      <c r="AG246" s="63">
        <v>0</v>
      </c>
      <c r="AH246" s="63">
        <v>0</v>
      </c>
      <c r="AI246" s="63">
        <v>0</v>
      </c>
      <c r="AJ246" s="63">
        <v>0</v>
      </c>
      <c r="AK246" s="63">
        <v>0</v>
      </c>
      <c r="AL246" s="63">
        <v>0</v>
      </c>
      <c r="AM246" s="63">
        <v>0</v>
      </c>
      <c r="AN246" s="63">
        <v>0</v>
      </c>
      <c r="AO246" s="63">
        <v>0</v>
      </c>
      <c r="AP246" s="63">
        <v>0</v>
      </c>
      <c r="AQ246" s="63">
        <v>0</v>
      </c>
      <c r="AR246" s="63">
        <v>0</v>
      </c>
      <c r="AS246" s="63">
        <v>0</v>
      </c>
      <c r="AT246" s="63">
        <v>0</v>
      </c>
      <c r="AU246" s="63">
        <v>0</v>
      </c>
      <c r="AV246" s="63">
        <v>0</v>
      </c>
      <c r="AW246" s="63">
        <v>0</v>
      </c>
      <c r="AX246" s="63">
        <v>0</v>
      </c>
      <c r="AY246" s="63">
        <v>0</v>
      </c>
      <c r="BA246" s="5">
        <f>IF(Q246&gt;0,RANK(Q246,(N246:P246,Q246:AE246)),0)</f>
        <v>3</v>
      </c>
      <c r="BB246" s="5">
        <f>IF(R246&gt;0,RANK(R246,(N246:P246,Q246:AE246)),0)</f>
        <v>4</v>
      </c>
      <c r="BC246" s="5">
        <f>IF(T246&gt;0,RANK(T246,(N246:P246,Q246:AE246)),0)</f>
        <v>6</v>
      </c>
      <c r="BD246" s="5">
        <f>IF(S246&gt;0,RANK(S246,(N246:P246,Q246:AE246)),0)</f>
        <v>0</v>
      </c>
      <c r="BE246" s="2">
        <f t="shared" si="102"/>
        <v>7.4339287850842834E-3</v>
      </c>
      <c r="BF246" s="2">
        <f t="shared" si="103"/>
        <v>6.2758342005874001E-3</v>
      </c>
      <c r="BG246" s="2">
        <f t="shared" si="104"/>
        <v>2.8399278504816364E-3</v>
      </c>
      <c r="BH246" s="2">
        <f t="shared" si="105"/>
        <v>0</v>
      </c>
      <c r="BJ246" s="4" t="s">
        <v>2242</v>
      </c>
      <c r="BK246" s="4" t="s">
        <v>906</v>
      </c>
      <c r="BN246" s="112">
        <v>6</v>
      </c>
      <c r="BO246" s="114">
        <v>75</v>
      </c>
      <c r="BP246" s="118">
        <f t="shared" si="96"/>
        <v>6075</v>
      </c>
      <c r="BQ246" s="118">
        <f t="shared" si="83"/>
        <v>6075</v>
      </c>
      <c r="BR246" s="5" t="s">
        <v>3151</v>
      </c>
      <c r="BV246" s="63"/>
      <c r="BW246" s="63"/>
      <c r="CB246" s="63" t="s">
        <v>3864</v>
      </c>
      <c r="CC246" s="63">
        <f t="shared" si="95"/>
        <v>-442969</v>
      </c>
      <c r="CE246" s="63">
        <v>0</v>
      </c>
      <c r="CF246" s="126"/>
      <c r="CG246" s="129"/>
    </row>
    <row r="247" spans="1:85" ht="15" hidden="1" customHeight="1" outlineLevel="1">
      <c r="A247" s="4" t="s">
        <v>3063</v>
      </c>
      <c r="B247" s="4" t="s">
        <v>906</v>
      </c>
      <c r="C247" s="1">
        <f t="shared" si="97"/>
        <v>276336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0</v>
      </c>
      <c r="G247" s="129">
        <f t="shared" si="84"/>
        <v>39002</v>
      </c>
      <c r="H247" s="134">
        <f t="shared" si="85"/>
        <v>0.14113977187192403</v>
      </c>
      <c r="I247" s="2"/>
      <c r="J247" s="2">
        <f t="shared" si="98"/>
        <v>0.55990533263852704</v>
      </c>
      <c r="K247" s="2">
        <f t="shared" si="99"/>
        <v>0.41876556076660298</v>
      </c>
      <c r="L247" s="2">
        <f t="shared" si="100"/>
        <v>0</v>
      </c>
      <c r="M247" s="2">
        <f t="shared" si="101"/>
        <v>2.1329106594869973E-2</v>
      </c>
      <c r="N247" s="63">
        <v>154722</v>
      </c>
      <c r="O247" s="63">
        <v>115720</v>
      </c>
      <c r="P247" s="63">
        <v>0</v>
      </c>
      <c r="Q247" s="63">
        <v>2815</v>
      </c>
      <c r="R247" s="63">
        <v>1027</v>
      </c>
      <c r="S247" s="63">
        <v>0</v>
      </c>
      <c r="T247" s="63">
        <v>1150</v>
      </c>
      <c r="U247" s="63">
        <v>0</v>
      </c>
      <c r="V247" s="63">
        <v>902</v>
      </c>
      <c r="W247" s="63">
        <v>0</v>
      </c>
      <c r="X247" s="63">
        <v>0</v>
      </c>
      <c r="Y247" s="63">
        <v>0</v>
      </c>
      <c r="Z247" s="63">
        <v>0</v>
      </c>
      <c r="AA247" s="63">
        <v>0</v>
      </c>
      <c r="AB247" s="63">
        <v>0</v>
      </c>
      <c r="AC247" s="63">
        <v>0</v>
      </c>
      <c r="AD247" s="63">
        <v>0</v>
      </c>
      <c r="AE247" s="63">
        <v>0</v>
      </c>
      <c r="AF247" s="63">
        <v>0</v>
      </c>
      <c r="AG247" s="63">
        <v>0</v>
      </c>
      <c r="AH247" s="63">
        <v>0</v>
      </c>
      <c r="AI247" s="63">
        <v>0</v>
      </c>
      <c r="AJ247" s="63">
        <v>0</v>
      </c>
      <c r="AK247" s="63">
        <v>0</v>
      </c>
      <c r="AL247" s="63">
        <v>0</v>
      </c>
      <c r="AM247" s="63">
        <v>0</v>
      </c>
      <c r="AN247" s="63">
        <v>0</v>
      </c>
      <c r="AO247" s="63">
        <v>0</v>
      </c>
      <c r="AP247" s="63">
        <v>0</v>
      </c>
      <c r="AQ247" s="63">
        <v>0</v>
      </c>
      <c r="AR247" s="63">
        <v>0</v>
      </c>
      <c r="AS247" s="63">
        <v>0</v>
      </c>
      <c r="AT247" s="63">
        <v>0</v>
      </c>
      <c r="AU247" s="63">
        <v>0</v>
      </c>
      <c r="AV247" s="63">
        <v>0</v>
      </c>
      <c r="AW247" s="63">
        <v>0</v>
      </c>
      <c r="AX247" s="63">
        <v>0</v>
      </c>
      <c r="AY247" s="63">
        <v>0</v>
      </c>
      <c r="BA247" s="5">
        <f>IF(Q247&gt;0,RANK(Q247,(N247:P247,Q247:AE247)),0)</f>
        <v>3</v>
      </c>
      <c r="BB247" s="5">
        <f>IF(R247&gt;0,RANK(R247,(N247:P247,Q247:AE247)),0)</f>
        <v>5</v>
      </c>
      <c r="BC247" s="5">
        <f>IF(T247&gt;0,RANK(T247,(N247:P247,Q247:AE247)),0)</f>
        <v>4</v>
      </c>
      <c r="BD247" s="5">
        <f>IF(S247&gt;0,RANK(S247,(N247:P247,Q247:AE247)),0)</f>
        <v>0</v>
      </c>
      <c r="BE247" s="2">
        <f t="shared" si="102"/>
        <v>1.018687395055295E-2</v>
      </c>
      <c r="BF247" s="2">
        <f t="shared" si="103"/>
        <v>3.7164900700596376E-3</v>
      </c>
      <c r="BG247" s="2">
        <f t="shared" si="104"/>
        <v>4.1616003705633722E-3</v>
      </c>
      <c r="BH247" s="2">
        <f t="shared" si="105"/>
        <v>0</v>
      </c>
      <c r="BJ247" s="4" t="s">
        <v>3063</v>
      </c>
      <c r="BK247" s="4" t="s">
        <v>906</v>
      </c>
      <c r="BN247" s="112">
        <v>6</v>
      </c>
      <c r="BO247" s="114">
        <v>77</v>
      </c>
      <c r="BP247" s="118">
        <f t="shared" si="96"/>
        <v>6077</v>
      </c>
      <c r="BQ247" s="118">
        <f t="shared" si="83"/>
        <v>6077</v>
      </c>
      <c r="BR247" s="5" t="s">
        <v>3151</v>
      </c>
      <c r="BV247" s="63"/>
      <c r="BW247" s="63"/>
      <c r="CB247" s="63" t="s">
        <v>3865</v>
      </c>
      <c r="CC247" s="63">
        <f t="shared" si="95"/>
        <v>-276336</v>
      </c>
      <c r="CE247" s="63">
        <v>0</v>
      </c>
      <c r="CF247" s="8"/>
    </row>
    <row r="248" spans="1:85" ht="15" hidden="1" customHeight="1" outlineLevel="1">
      <c r="A248" s="4" t="s">
        <v>334</v>
      </c>
      <c r="B248" s="4" t="s">
        <v>906</v>
      </c>
      <c r="C248" s="1">
        <f t="shared" si="97"/>
        <v>159681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0</v>
      </c>
      <c r="G248" s="129">
        <f t="shared" si="84"/>
        <v>20874</v>
      </c>
      <c r="H248" s="134">
        <f t="shared" si="85"/>
        <v>0.1307231292389201</v>
      </c>
      <c r="I248" s="2"/>
      <c r="J248" s="2">
        <f t="shared" si="98"/>
        <v>0.55304012374672007</v>
      </c>
      <c r="K248" s="2">
        <f t="shared" si="99"/>
        <v>0.42231699450779991</v>
      </c>
      <c r="L248" s="2">
        <f t="shared" si="100"/>
        <v>0</v>
      </c>
      <c r="M248" s="2">
        <f t="shared" si="101"/>
        <v>2.4642881745480016E-2</v>
      </c>
      <c r="N248" s="63">
        <v>88310</v>
      </c>
      <c r="O248" s="63">
        <v>67436</v>
      </c>
      <c r="P248" s="63">
        <v>0</v>
      </c>
      <c r="Q248" s="63">
        <v>2408</v>
      </c>
      <c r="R248" s="63">
        <v>794</v>
      </c>
      <c r="S248" s="63">
        <v>0</v>
      </c>
      <c r="T248" s="63">
        <v>455</v>
      </c>
      <c r="U248" s="63">
        <v>0</v>
      </c>
      <c r="V248" s="63">
        <v>278</v>
      </c>
      <c r="W248" s="63">
        <v>0</v>
      </c>
      <c r="X248" s="63">
        <v>0</v>
      </c>
      <c r="Y248" s="63">
        <v>0</v>
      </c>
      <c r="Z248" s="63">
        <v>0</v>
      </c>
      <c r="AA248" s="63">
        <v>0</v>
      </c>
      <c r="AB248" s="63">
        <v>0</v>
      </c>
      <c r="AC248" s="63">
        <v>0</v>
      </c>
      <c r="AD248" s="63">
        <v>0</v>
      </c>
      <c r="AE248" s="63">
        <v>0</v>
      </c>
      <c r="AF248" s="63">
        <v>0</v>
      </c>
      <c r="AG248" s="63">
        <v>0</v>
      </c>
      <c r="AH248" s="63">
        <v>0</v>
      </c>
      <c r="AI248" s="63">
        <v>0</v>
      </c>
      <c r="AJ248" s="63">
        <v>0</v>
      </c>
      <c r="AK248" s="63">
        <v>0</v>
      </c>
      <c r="AL248" s="63">
        <v>0</v>
      </c>
      <c r="AM248" s="63">
        <v>0</v>
      </c>
      <c r="AN248" s="63">
        <v>0</v>
      </c>
      <c r="AO248" s="63">
        <v>0</v>
      </c>
      <c r="AP248" s="63">
        <v>0</v>
      </c>
      <c r="AQ248" s="63">
        <v>0</v>
      </c>
      <c r="AR248" s="63">
        <v>0</v>
      </c>
      <c r="AS248" s="63">
        <v>0</v>
      </c>
      <c r="AT248" s="63">
        <v>0</v>
      </c>
      <c r="AU248" s="63">
        <v>0</v>
      </c>
      <c r="AV248" s="63">
        <v>0</v>
      </c>
      <c r="AW248" s="63">
        <v>0</v>
      </c>
      <c r="AX248" s="63">
        <v>0</v>
      </c>
      <c r="AY248" s="63">
        <v>0</v>
      </c>
      <c r="BA248" s="5">
        <f>IF(Q248&gt;0,RANK(Q248,(N248:P248,Q248:AE248)),0)</f>
        <v>3</v>
      </c>
      <c r="BB248" s="5">
        <f>IF(R248&gt;0,RANK(R248,(N248:P248,Q248:AE248)),0)</f>
        <v>4</v>
      </c>
      <c r="BC248" s="5">
        <f>IF(T248&gt;0,RANK(T248,(N248:P248,Q248:AE248)),0)</f>
        <v>5</v>
      </c>
      <c r="BD248" s="5">
        <f>IF(S248&gt;0,RANK(S248,(N248:P248,Q248:AE248)),0)</f>
        <v>0</v>
      </c>
      <c r="BE248" s="2">
        <f t="shared" si="102"/>
        <v>1.5080065881350944E-2</v>
      </c>
      <c r="BF248" s="2">
        <f t="shared" si="103"/>
        <v>4.9724137499138907E-3</v>
      </c>
      <c r="BG248" s="2">
        <f t="shared" si="104"/>
        <v>2.8494310531622423E-3</v>
      </c>
      <c r="BH248" s="2">
        <f t="shared" si="105"/>
        <v>0</v>
      </c>
      <c r="BJ248" s="4" t="s">
        <v>334</v>
      </c>
      <c r="BK248" s="4" t="s">
        <v>906</v>
      </c>
      <c r="BL248">
        <v>24</v>
      </c>
      <c r="BN248" s="112">
        <v>6</v>
      </c>
      <c r="BO248" s="114">
        <v>79</v>
      </c>
      <c r="BP248" s="118">
        <f t="shared" si="96"/>
        <v>6079</v>
      </c>
      <c r="BQ248" s="118">
        <f t="shared" si="83"/>
        <v>6079</v>
      </c>
      <c r="BR248" s="5" t="s">
        <v>3151</v>
      </c>
      <c r="BV248" s="63"/>
      <c r="BW248" s="63"/>
      <c r="CB248" s="63" t="s">
        <v>3866</v>
      </c>
      <c r="CC248" s="63">
        <f t="shared" si="95"/>
        <v>-159681</v>
      </c>
      <c r="CE248" s="63">
        <v>0</v>
      </c>
      <c r="CF248" s="8"/>
    </row>
    <row r="249" spans="1:85" ht="15" hidden="1" customHeight="1" outlineLevel="1">
      <c r="A249" s="4" t="s">
        <v>505</v>
      </c>
      <c r="B249" s="4" t="s">
        <v>906</v>
      </c>
      <c r="C249" s="1">
        <f t="shared" si="97"/>
        <v>374004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0</v>
      </c>
      <c r="G249" s="129">
        <f t="shared" si="84"/>
        <v>215825</v>
      </c>
      <c r="H249" s="134">
        <f t="shared" si="85"/>
        <v>0.57706602068427071</v>
      </c>
      <c r="I249" s="2"/>
      <c r="J249" s="2">
        <f t="shared" si="98"/>
        <v>0.77906118651137424</v>
      </c>
      <c r="K249" s="2">
        <f t="shared" si="99"/>
        <v>0.20199516582710345</v>
      </c>
      <c r="L249" s="2">
        <f t="shared" si="100"/>
        <v>0</v>
      </c>
      <c r="M249" s="2">
        <f t="shared" si="101"/>
        <v>1.8943647661522317E-2</v>
      </c>
      <c r="N249" s="63">
        <v>291372</v>
      </c>
      <c r="O249" s="63">
        <v>75547</v>
      </c>
      <c r="P249" s="63">
        <v>0</v>
      </c>
      <c r="Q249" s="63">
        <v>3552</v>
      </c>
      <c r="R249" s="63">
        <v>1595</v>
      </c>
      <c r="S249" s="63">
        <v>0</v>
      </c>
      <c r="T249" s="63">
        <v>1142</v>
      </c>
      <c r="U249" s="63">
        <v>0</v>
      </c>
      <c r="V249" s="63">
        <v>796</v>
      </c>
      <c r="W249" s="63">
        <v>0</v>
      </c>
      <c r="X249" s="63">
        <v>0</v>
      </c>
      <c r="Y249" s="63">
        <v>0</v>
      </c>
      <c r="Z249" s="63">
        <v>0</v>
      </c>
      <c r="AA249" s="63">
        <v>0</v>
      </c>
      <c r="AB249" s="63">
        <v>0</v>
      </c>
      <c r="AC249" s="63">
        <v>0</v>
      </c>
      <c r="AD249" s="63">
        <v>0</v>
      </c>
      <c r="AE249" s="63">
        <v>0</v>
      </c>
      <c r="AF249" s="63">
        <v>0</v>
      </c>
      <c r="AG249" s="63">
        <v>0</v>
      </c>
      <c r="AH249" s="63">
        <v>0</v>
      </c>
      <c r="AI249" s="63">
        <v>0</v>
      </c>
      <c r="AJ249" s="63">
        <v>0</v>
      </c>
      <c r="AK249" s="63">
        <v>0</v>
      </c>
      <c r="AL249" s="63">
        <v>0</v>
      </c>
      <c r="AM249" s="63">
        <v>0</v>
      </c>
      <c r="AN249" s="63">
        <v>0</v>
      </c>
      <c r="AO249" s="63">
        <v>0</v>
      </c>
      <c r="AP249" s="63">
        <v>0</v>
      </c>
      <c r="AQ249" s="63">
        <v>0</v>
      </c>
      <c r="AR249" s="63">
        <v>0</v>
      </c>
      <c r="AS249" s="63">
        <v>0</v>
      </c>
      <c r="AT249" s="63">
        <v>0</v>
      </c>
      <c r="AU249" s="63">
        <v>0</v>
      </c>
      <c r="AV249" s="63">
        <v>0</v>
      </c>
      <c r="AW249" s="63">
        <v>0</v>
      </c>
      <c r="AX249" s="63">
        <v>0</v>
      </c>
      <c r="AY249" s="63">
        <v>0</v>
      </c>
      <c r="BA249" s="5">
        <f>IF(Q249&gt;0,RANK(Q249,(N249:P249,Q249:AE249)),0)</f>
        <v>3</v>
      </c>
      <c r="BB249" s="5">
        <f>IF(R249&gt;0,RANK(R249,(N249:P249,Q249:AE249)),0)</f>
        <v>4</v>
      </c>
      <c r="BC249" s="5">
        <f>IF(T249&gt;0,RANK(T249,(N249:P249,Q249:AE249)),0)</f>
        <v>5</v>
      </c>
      <c r="BD249" s="5">
        <f>IF(S249&gt;0,RANK(S249,(N249:P249,Q249:AE249)),0)</f>
        <v>0</v>
      </c>
      <c r="BE249" s="2">
        <f t="shared" si="102"/>
        <v>9.4972246286135972E-3</v>
      </c>
      <c r="BF249" s="2">
        <f t="shared" si="103"/>
        <v>4.2646602710131442E-3</v>
      </c>
      <c r="BG249" s="2">
        <f t="shared" si="104"/>
        <v>3.0534432786815113E-3</v>
      </c>
      <c r="BH249" s="2">
        <f t="shared" si="105"/>
        <v>0</v>
      </c>
      <c r="BJ249" s="4" t="s">
        <v>505</v>
      </c>
      <c r="BK249" s="4" t="s">
        <v>906</v>
      </c>
      <c r="BN249" s="112">
        <v>6</v>
      </c>
      <c r="BO249" s="114">
        <v>81</v>
      </c>
      <c r="BP249" s="118">
        <f t="shared" si="96"/>
        <v>6081</v>
      </c>
      <c r="BQ249" s="118">
        <f t="shared" si="83"/>
        <v>6081</v>
      </c>
      <c r="BR249" s="5" t="s">
        <v>3151</v>
      </c>
      <c r="BV249" s="63"/>
      <c r="BW249" s="63"/>
      <c r="CC249" s="63">
        <f t="shared" si="95"/>
        <v>-374004</v>
      </c>
      <c r="CE249" s="63">
        <v>0</v>
      </c>
      <c r="CF249" s="126"/>
      <c r="CG249" s="129"/>
    </row>
    <row r="250" spans="1:85" ht="15" hidden="1" customHeight="1" outlineLevel="1">
      <c r="A250" s="4" t="s">
        <v>382</v>
      </c>
      <c r="B250" s="4" t="s">
        <v>906</v>
      </c>
      <c r="C250" s="1">
        <f t="shared" si="97"/>
        <v>200288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0</v>
      </c>
      <c r="G250" s="129">
        <f t="shared" si="84"/>
        <v>64227</v>
      </c>
      <c r="H250" s="134">
        <f t="shared" si="85"/>
        <v>0.32067323054801089</v>
      </c>
      <c r="I250" s="2"/>
      <c r="J250" s="2">
        <f t="shared" si="98"/>
        <v>0.64888061191883684</v>
      </c>
      <c r="K250" s="2">
        <f t="shared" si="99"/>
        <v>0.328207381370826</v>
      </c>
      <c r="L250" s="2">
        <f t="shared" si="100"/>
        <v>0</v>
      </c>
      <c r="M250" s="2">
        <f t="shared" si="101"/>
        <v>2.2912006710337163E-2</v>
      </c>
      <c r="N250" s="63">
        <v>129963</v>
      </c>
      <c r="O250" s="63">
        <v>65736</v>
      </c>
      <c r="P250" s="63">
        <v>0</v>
      </c>
      <c r="Q250" s="63">
        <v>2416</v>
      </c>
      <c r="R250" s="63">
        <v>939</v>
      </c>
      <c r="S250" s="63">
        <v>0</v>
      </c>
      <c r="T250" s="63">
        <v>714</v>
      </c>
      <c r="U250" s="63">
        <v>0</v>
      </c>
      <c r="V250" s="63">
        <v>520</v>
      </c>
      <c r="W250" s="63">
        <v>0</v>
      </c>
      <c r="X250" s="63">
        <v>0</v>
      </c>
      <c r="Y250" s="63">
        <v>0</v>
      </c>
      <c r="Z250" s="63">
        <v>0</v>
      </c>
      <c r="AA250" s="63">
        <v>0</v>
      </c>
      <c r="AB250" s="63">
        <v>0</v>
      </c>
      <c r="AC250" s="63">
        <v>0</v>
      </c>
      <c r="AD250" s="63">
        <v>0</v>
      </c>
      <c r="AE250" s="63">
        <v>0</v>
      </c>
      <c r="AF250" s="63">
        <v>0</v>
      </c>
      <c r="AG250" s="63">
        <v>0</v>
      </c>
      <c r="AH250" s="63">
        <v>0</v>
      </c>
      <c r="AI250" s="63">
        <v>0</v>
      </c>
      <c r="AJ250" s="63">
        <v>0</v>
      </c>
      <c r="AK250" s="63">
        <v>0</v>
      </c>
      <c r="AL250" s="63">
        <v>0</v>
      </c>
      <c r="AM250" s="63">
        <v>0</v>
      </c>
      <c r="AN250" s="63">
        <v>0</v>
      </c>
      <c r="AO250" s="63">
        <v>0</v>
      </c>
      <c r="AP250" s="63">
        <v>0</v>
      </c>
      <c r="AQ250" s="63">
        <v>0</v>
      </c>
      <c r="AR250" s="63">
        <v>0</v>
      </c>
      <c r="AS250" s="63">
        <v>0</v>
      </c>
      <c r="AT250" s="63">
        <v>0</v>
      </c>
      <c r="AU250" s="63">
        <v>0</v>
      </c>
      <c r="AV250" s="63">
        <v>0</v>
      </c>
      <c r="AW250" s="63">
        <v>0</v>
      </c>
      <c r="AX250" s="63">
        <v>0</v>
      </c>
      <c r="AY250" s="63">
        <v>0</v>
      </c>
      <c r="BA250" s="5">
        <f>IF(Q250&gt;0,RANK(Q250,(N250:P250,Q250:AE250)),0)</f>
        <v>3</v>
      </c>
      <c r="BB250" s="5">
        <f>IF(R250&gt;0,RANK(R250,(N250:P250,Q250:AE250)),0)</f>
        <v>4</v>
      </c>
      <c r="BC250" s="5">
        <f>IF(T250&gt;0,RANK(T250,(N250:P250,Q250:AE250)),0)</f>
        <v>5</v>
      </c>
      <c r="BD250" s="5">
        <f>IF(S250&gt;0,RANK(S250,(N250:P250,Q250:AE250)),0)</f>
        <v>0</v>
      </c>
      <c r="BE250" s="2">
        <f t="shared" si="102"/>
        <v>1.206262981306918E-2</v>
      </c>
      <c r="BF250" s="2">
        <f t="shared" si="103"/>
        <v>4.688248921552964E-3</v>
      </c>
      <c r="BG250" s="2">
        <f t="shared" si="104"/>
        <v>3.5648665921073656E-3</v>
      </c>
      <c r="BH250" s="2">
        <f t="shared" si="105"/>
        <v>0</v>
      </c>
      <c r="BJ250" s="4" t="s">
        <v>382</v>
      </c>
      <c r="BK250" s="4" t="s">
        <v>906</v>
      </c>
      <c r="BL250">
        <v>24</v>
      </c>
      <c r="BN250" s="112">
        <v>6</v>
      </c>
      <c r="BO250" s="114">
        <v>83</v>
      </c>
      <c r="BP250" s="118">
        <f t="shared" si="96"/>
        <v>6083</v>
      </c>
      <c r="BQ250" s="118">
        <f t="shared" si="83"/>
        <v>6083</v>
      </c>
      <c r="BR250" s="5" t="s">
        <v>3151</v>
      </c>
      <c r="BV250" s="63"/>
      <c r="BW250" s="63"/>
      <c r="CB250" s="63" t="s">
        <v>3867</v>
      </c>
      <c r="CC250" s="63">
        <f t="shared" si="95"/>
        <v>-200288</v>
      </c>
      <c r="CE250" s="63">
        <v>0</v>
      </c>
      <c r="CF250" s="126"/>
      <c r="CG250" s="129"/>
    </row>
    <row r="251" spans="1:85" ht="15" hidden="1" customHeight="1" outlineLevel="1">
      <c r="A251" s="4" t="s">
        <v>977</v>
      </c>
      <c r="B251" s="4" t="s">
        <v>906</v>
      </c>
      <c r="C251" s="1">
        <f t="shared" si="97"/>
        <v>850643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9</v>
      </c>
      <c r="G251" s="129">
        <f t="shared" si="84"/>
        <v>403341</v>
      </c>
      <c r="H251" s="134">
        <f t="shared" si="85"/>
        <v>0.47416013533291873</v>
      </c>
      <c r="I251" s="2"/>
      <c r="J251" s="2">
        <f t="shared" si="98"/>
        <v>0.72641166740924223</v>
      </c>
      <c r="K251" s="2">
        <f t="shared" si="99"/>
        <v>0.25225153207632345</v>
      </c>
      <c r="L251" s="2">
        <f t="shared" si="100"/>
        <v>8.2290690689278574E-6</v>
      </c>
      <c r="M251" s="2">
        <f t="shared" si="101"/>
        <v>2.1328571445365391E-2</v>
      </c>
      <c r="N251" s="63">
        <v>617917</v>
      </c>
      <c r="O251" s="63">
        <v>214576</v>
      </c>
      <c r="P251" s="63">
        <v>7</v>
      </c>
      <c r="Q251" s="63">
        <v>9129</v>
      </c>
      <c r="R251" s="63">
        <v>4038</v>
      </c>
      <c r="S251" s="63">
        <v>0</v>
      </c>
      <c r="T251" s="63">
        <v>2622</v>
      </c>
      <c r="U251" s="63">
        <v>0</v>
      </c>
      <c r="V251" s="63">
        <v>2149</v>
      </c>
      <c r="W251" s="63">
        <v>1</v>
      </c>
      <c r="X251" s="63">
        <v>0</v>
      </c>
      <c r="Y251" s="63">
        <v>0</v>
      </c>
      <c r="Z251" s="63">
        <v>151</v>
      </c>
      <c r="AA251" s="63">
        <v>0</v>
      </c>
      <c r="AB251" s="63">
        <v>0</v>
      </c>
      <c r="AC251" s="63">
        <v>0</v>
      </c>
      <c r="AD251" s="63">
        <v>29</v>
      </c>
      <c r="AE251" s="63">
        <v>0</v>
      </c>
      <c r="AF251" s="63">
        <v>0</v>
      </c>
      <c r="AG251" s="63">
        <v>0</v>
      </c>
      <c r="AH251" s="63">
        <v>0</v>
      </c>
      <c r="AI251" s="63">
        <v>0</v>
      </c>
      <c r="AJ251" s="63">
        <v>24</v>
      </c>
      <c r="AK251" s="63">
        <v>0</v>
      </c>
      <c r="AL251" s="63">
        <v>0</v>
      </c>
      <c r="AM251" s="63">
        <v>0</v>
      </c>
      <c r="AN251" s="63">
        <v>0</v>
      </c>
      <c r="AO251" s="63">
        <v>0</v>
      </c>
      <c r="AP251" s="63">
        <v>0</v>
      </c>
      <c r="AQ251" s="63">
        <v>0</v>
      </c>
      <c r="AR251" s="63">
        <v>0</v>
      </c>
      <c r="AS251" s="63">
        <v>0</v>
      </c>
      <c r="AT251" s="63">
        <v>0</v>
      </c>
      <c r="AU251" s="63">
        <v>0</v>
      </c>
      <c r="AV251" s="63">
        <v>0</v>
      </c>
      <c r="AW251" s="63">
        <v>0</v>
      </c>
      <c r="AX251" s="63">
        <v>0</v>
      </c>
      <c r="AY251" s="63">
        <v>0</v>
      </c>
      <c r="BA251" s="5">
        <f>IF(Q251&gt;0,RANK(Q251,(N251:P251,Q251:AE251)),0)</f>
        <v>3</v>
      </c>
      <c r="BB251" s="5">
        <f>IF(R251&gt;0,RANK(R251,(N251:P251,Q251:AE251)),0)</f>
        <v>4</v>
      </c>
      <c r="BC251" s="5">
        <f>IF(T251&gt;0,RANK(T251,(N251:P251,Q251:AE251)),0)</f>
        <v>5</v>
      </c>
      <c r="BD251" s="5">
        <f>IF(S251&gt;0,RANK(S251,(N251:P251,Q251:AE251)),0)</f>
        <v>0</v>
      </c>
      <c r="BE251" s="2">
        <f t="shared" si="102"/>
        <v>1.0731881647177487E-2</v>
      </c>
      <c r="BF251" s="2">
        <f t="shared" si="103"/>
        <v>4.7469972714758134E-3</v>
      </c>
      <c r="BG251" s="2">
        <f t="shared" si="104"/>
        <v>3.0823741569612636E-3</v>
      </c>
      <c r="BH251" s="2">
        <f t="shared" si="105"/>
        <v>0</v>
      </c>
      <c r="BJ251" s="4" t="s">
        <v>977</v>
      </c>
      <c r="BK251" s="4" t="s">
        <v>906</v>
      </c>
      <c r="BN251" s="112">
        <v>6</v>
      </c>
      <c r="BO251" s="114">
        <v>85</v>
      </c>
      <c r="BP251" s="118">
        <f t="shared" si="96"/>
        <v>6085</v>
      </c>
      <c r="BQ251" s="118">
        <f t="shared" si="83"/>
        <v>6085</v>
      </c>
      <c r="BR251" s="5" t="s">
        <v>3151</v>
      </c>
      <c r="BV251" s="63"/>
      <c r="BW251" s="63"/>
      <c r="CC251" s="63">
        <f t="shared" si="95"/>
        <v>-850643</v>
      </c>
      <c r="CE251" s="63">
        <v>8</v>
      </c>
      <c r="CF251" s="8"/>
    </row>
    <row r="252" spans="1:85" ht="15" hidden="1" customHeight="1" outlineLevel="1">
      <c r="A252" s="4" t="s">
        <v>1750</v>
      </c>
      <c r="B252" s="4" t="s">
        <v>906</v>
      </c>
      <c r="C252" s="1">
        <f t="shared" si="97"/>
        <v>144295</v>
      </c>
      <c r="D252" s="5">
        <f>IF(N252&gt;0, RANK(N252,(N252:P252,Q252:AE252)),0)</f>
        <v>1</v>
      </c>
      <c r="E252" s="5">
        <f>IF(O252&gt;0,RANK(O252,(N252:P252,Q252:AE252)),0)</f>
        <v>2</v>
      </c>
      <c r="F252" s="5">
        <f>IF(P252&gt;0,RANK(P252,(N252:P252,Q252:AE252)),0)</f>
        <v>0</v>
      </c>
      <c r="G252" s="129">
        <f t="shared" si="84"/>
        <v>87053</v>
      </c>
      <c r="H252" s="134">
        <f t="shared" si="85"/>
        <v>0.60329879760213456</v>
      </c>
      <c r="I252" s="2"/>
      <c r="J252" s="2">
        <f t="shared" si="98"/>
        <v>0.78917495408711325</v>
      </c>
      <c r="K252" s="2">
        <f t="shared" si="99"/>
        <v>0.18587615648497868</v>
      </c>
      <c r="L252" s="2">
        <f t="shared" si="100"/>
        <v>0</v>
      </c>
      <c r="M252" s="2">
        <f t="shared" si="101"/>
        <v>2.4948889427908072E-2</v>
      </c>
      <c r="N252" s="63">
        <v>113874</v>
      </c>
      <c r="O252" s="63">
        <v>26821</v>
      </c>
      <c r="P252" s="63">
        <v>0</v>
      </c>
      <c r="Q252" s="63">
        <v>1698</v>
      </c>
      <c r="R252" s="63">
        <v>1058</v>
      </c>
      <c r="S252" s="63">
        <v>0</v>
      </c>
      <c r="T252" s="63">
        <v>433</v>
      </c>
      <c r="U252" s="63">
        <v>0</v>
      </c>
      <c r="V252" s="63">
        <v>411</v>
      </c>
      <c r="W252" s="63">
        <v>0</v>
      </c>
      <c r="X252" s="63">
        <v>0</v>
      </c>
      <c r="Y252" s="63">
        <v>0</v>
      </c>
      <c r="Z252" s="63">
        <v>0</v>
      </c>
      <c r="AA252" s="63">
        <v>0</v>
      </c>
      <c r="AB252" s="63">
        <v>0</v>
      </c>
      <c r="AC252" s="63">
        <v>0</v>
      </c>
      <c r="AD252" s="63">
        <v>0</v>
      </c>
      <c r="AE252" s="63">
        <v>0</v>
      </c>
      <c r="AF252" s="63">
        <v>0</v>
      </c>
      <c r="AG252" s="63">
        <v>0</v>
      </c>
      <c r="AH252" s="63">
        <v>0</v>
      </c>
      <c r="AI252" s="63">
        <v>0</v>
      </c>
      <c r="AJ252" s="63">
        <v>0</v>
      </c>
      <c r="AK252" s="63">
        <v>0</v>
      </c>
      <c r="AL252" s="63">
        <v>0</v>
      </c>
      <c r="AM252" s="63">
        <v>0</v>
      </c>
      <c r="AN252" s="63">
        <v>0</v>
      </c>
      <c r="AO252" s="63">
        <v>0</v>
      </c>
      <c r="AP252" s="63">
        <v>0</v>
      </c>
      <c r="AQ252" s="63">
        <v>0</v>
      </c>
      <c r="AR252" s="63">
        <v>0</v>
      </c>
      <c r="AS252" s="63">
        <v>0</v>
      </c>
      <c r="AT252" s="63">
        <v>0</v>
      </c>
      <c r="AU252" s="63">
        <v>0</v>
      </c>
      <c r="AV252" s="63">
        <v>0</v>
      </c>
      <c r="AW252" s="63">
        <v>0</v>
      </c>
      <c r="AX252" s="63">
        <v>0</v>
      </c>
      <c r="AY252" s="63">
        <v>0</v>
      </c>
      <c r="BA252" s="5">
        <f>IF(Q252&gt;0,RANK(Q252,(N252:P252,Q252:AE252)),0)</f>
        <v>3</v>
      </c>
      <c r="BB252" s="5">
        <f>IF(R252&gt;0,RANK(R252,(N252:P252,Q252:AE252)),0)</f>
        <v>4</v>
      </c>
      <c r="BC252" s="5">
        <f>IF(T252&gt;0,RANK(T252,(N252:P252,Q252:AE252)),0)</f>
        <v>5</v>
      </c>
      <c r="BD252" s="5">
        <f>IF(S252&gt;0,RANK(S252,(N252:P252,Q252:AE252)),0)</f>
        <v>0</v>
      </c>
      <c r="BE252" s="2">
        <f t="shared" si="102"/>
        <v>1.1767559513496657E-2</v>
      </c>
      <c r="BF252" s="2">
        <f t="shared" si="103"/>
        <v>7.3322013929796601E-3</v>
      </c>
      <c r="BG252" s="2">
        <f t="shared" si="104"/>
        <v>3.0007969784122805E-3</v>
      </c>
      <c r="BH252" s="2">
        <f t="shared" si="105"/>
        <v>0</v>
      </c>
      <c r="BJ252" s="4" t="s">
        <v>1750</v>
      </c>
      <c r="BK252" s="4" t="s">
        <v>906</v>
      </c>
      <c r="BN252" s="112">
        <v>6</v>
      </c>
      <c r="BO252" s="114">
        <v>87</v>
      </c>
      <c r="BP252" s="118">
        <f t="shared" si="96"/>
        <v>6087</v>
      </c>
      <c r="BQ252" s="118">
        <f t="shared" si="83"/>
        <v>6087</v>
      </c>
      <c r="BR252" s="5" t="s">
        <v>3151</v>
      </c>
      <c r="BV252" s="63"/>
      <c r="BW252" s="63"/>
      <c r="CB252" s="63" t="s">
        <v>3868</v>
      </c>
      <c r="CC252" s="63">
        <f t="shared" si="95"/>
        <v>-144295</v>
      </c>
      <c r="CE252" s="63">
        <v>0</v>
      </c>
      <c r="CF252" s="126"/>
      <c r="CG252" s="129"/>
    </row>
    <row r="253" spans="1:85" ht="15" hidden="1" customHeight="1" outlineLevel="1">
      <c r="A253" s="4" t="s">
        <v>1124</v>
      </c>
      <c r="B253" s="4" t="s">
        <v>906</v>
      </c>
      <c r="C253" s="1">
        <f t="shared" si="97"/>
        <v>92356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9</v>
      </c>
      <c r="G253" s="129">
        <f t="shared" si="84"/>
        <v>30498</v>
      </c>
      <c r="H253" s="134">
        <f t="shared" si="85"/>
        <v>0.3302221837238512</v>
      </c>
      <c r="I253" s="2"/>
      <c r="J253" s="2">
        <f t="shared" si="98"/>
        <v>0.32346571960673914</v>
      </c>
      <c r="K253" s="2">
        <f t="shared" si="99"/>
        <v>0.65368790333059035</v>
      </c>
      <c r="L253" s="2">
        <f t="shared" si="100"/>
        <v>4.3310667417384899E-5</v>
      </c>
      <c r="M253" s="2">
        <f t="shared" si="101"/>
        <v>2.2803066395253067E-2</v>
      </c>
      <c r="N253" s="63">
        <v>29874</v>
      </c>
      <c r="O253" s="63">
        <v>60372</v>
      </c>
      <c r="P253" s="63">
        <v>4</v>
      </c>
      <c r="Q253" s="63">
        <v>1258</v>
      </c>
      <c r="R253" s="63">
        <v>365</v>
      </c>
      <c r="S253" s="63">
        <v>0</v>
      </c>
      <c r="T253" s="63">
        <v>273</v>
      </c>
      <c r="U253" s="63">
        <v>0</v>
      </c>
      <c r="V253" s="63">
        <v>184</v>
      </c>
      <c r="W253" s="63">
        <v>0</v>
      </c>
      <c r="X253" s="63">
        <v>0</v>
      </c>
      <c r="Y253" s="63">
        <v>0</v>
      </c>
      <c r="Z253" s="63">
        <v>14</v>
      </c>
      <c r="AA253" s="63">
        <v>0</v>
      </c>
      <c r="AB253" s="63">
        <v>0</v>
      </c>
      <c r="AC253" s="63">
        <v>0</v>
      </c>
      <c r="AD253" s="63">
        <v>6</v>
      </c>
      <c r="AE253" s="63">
        <v>0</v>
      </c>
      <c r="AF253" s="63">
        <v>0</v>
      </c>
      <c r="AG253" s="63">
        <v>0</v>
      </c>
      <c r="AH253" s="63">
        <v>0</v>
      </c>
      <c r="AI253" s="63">
        <v>0</v>
      </c>
      <c r="AJ253" s="63">
        <v>6</v>
      </c>
      <c r="AK253" s="63">
        <v>0</v>
      </c>
      <c r="AL253" s="63">
        <v>0</v>
      </c>
      <c r="AM253" s="63">
        <v>0</v>
      </c>
      <c r="AN253" s="63">
        <v>0</v>
      </c>
      <c r="AO253" s="63">
        <v>0</v>
      </c>
      <c r="AP253" s="63">
        <v>0</v>
      </c>
      <c r="AQ253" s="63">
        <v>0</v>
      </c>
      <c r="AR253" s="63">
        <v>0</v>
      </c>
      <c r="AS253" s="63">
        <v>0</v>
      </c>
      <c r="AT253" s="63">
        <v>0</v>
      </c>
      <c r="AU253" s="63">
        <v>0</v>
      </c>
      <c r="AV253" s="63">
        <v>0</v>
      </c>
      <c r="AW253" s="63">
        <v>0</v>
      </c>
      <c r="AX253" s="63">
        <v>0</v>
      </c>
      <c r="AY253" s="63">
        <v>0</v>
      </c>
      <c r="BA253" s="5">
        <f>IF(Q253&gt;0,RANK(Q253,(N253:P253,Q253:AE253)),0)</f>
        <v>3</v>
      </c>
      <c r="BB253" s="5">
        <f>IF(R253&gt;0,RANK(R253,(N253:P253,Q253:AE253)),0)</f>
        <v>4</v>
      </c>
      <c r="BC253" s="5">
        <f>IF(T253&gt;0,RANK(T253,(N253:P253,Q253:AE253)),0)</f>
        <v>5</v>
      </c>
      <c r="BD253" s="5">
        <f>IF(S253&gt;0,RANK(S253,(N253:P253,Q253:AE253)),0)</f>
        <v>0</v>
      </c>
      <c r="BE253" s="2">
        <f t="shared" si="102"/>
        <v>1.3621204902767551E-2</v>
      </c>
      <c r="BF253" s="2">
        <f t="shared" si="103"/>
        <v>3.9520984018363726E-3</v>
      </c>
      <c r="BG253" s="2">
        <f t="shared" si="104"/>
        <v>2.9559530512365197E-3</v>
      </c>
      <c r="BH253" s="2">
        <f t="shared" si="105"/>
        <v>0</v>
      </c>
      <c r="BJ253" s="4" t="s">
        <v>1124</v>
      </c>
      <c r="BK253" s="4" t="s">
        <v>906</v>
      </c>
      <c r="BL253">
        <v>1</v>
      </c>
      <c r="BN253" s="112">
        <v>6</v>
      </c>
      <c r="BO253" s="114">
        <v>89</v>
      </c>
      <c r="BP253" s="118">
        <f t="shared" si="96"/>
        <v>6089</v>
      </c>
      <c r="BQ253" s="118">
        <f t="shared" si="83"/>
        <v>6089</v>
      </c>
      <c r="BR253" s="5" t="s">
        <v>3151</v>
      </c>
      <c r="BV253" s="63"/>
      <c r="BW253" s="63"/>
      <c r="CB253" s="63" t="s">
        <v>3869</v>
      </c>
      <c r="CC253" s="63">
        <f t="shared" si="95"/>
        <v>-92356</v>
      </c>
      <c r="CE253" s="63">
        <v>0</v>
      </c>
      <c r="CF253" s="8"/>
    </row>
    <row r="254" spans="1:85" ht="15" hidden="1" customHeight="1" outlineLevel="1">
      <c r="A254" s="4" t="s">
        <v>2603</v>
      </c>
      <c r="B254" s="4" t="s">
        <v>906</v>
      </c>
      <c r="C254" s="1">
        <f t="shared" si="97"/>
        <v>1930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0</v>
      </c>
      <c r="G254" s="129">
        <f t="shared" si="84"/>
        <v>412</v>
      </c>
      <c r="H254" s="134">
        <f t="shared" si="85"/>
        <v>0.21347150259067357</v>
      </c>
      <c r="I254" s="2"/>
      <c r="J254" s="2">
        <f t="shared" si="98"/>
        <v>0.37823834196891193</v>
      </c>
      <c r="K254" s="2">
        <f t="shared" si="99"/>
        <v>0.59170984455958553</v>
      </c>
      <c r="L254" s="2">
        <f t="shared" si="100"/>
        <v>0</v>
      </c>
      <c r="M254" s="2">
        <f t="shared" si="101"/>
        <v>3.0051813471502542E-2</v>
      </c>
      <c r="N254" s="63">
        <v>730</v>
      </c>
      <c r="O254" s="63">
        <v>1142</v>
      </c>
      <c r="P254" s="63">
        <v>0</v>
      </c>
      <c r="Q254" s="63">
        <v>27</v>
      </c>
      <c r="R254" s="63">
        <v>13</v>
      </c>
      <c r="S254" s="63">
        <v>0</v>
      </c>
      <c r="T254" s="63">
        <v>12</v>
      </c>
      <c r="U254" s="63">
        <v>0</v>
      </c>
      <c r="V254" s="63">
        <v>6</v>
      </c>
      <c r="W254" s="63">
        <v>0</v>
      </c>
      <c r="X254" s="63">
        <v>0</v>
      </c>
      <c r="Y254" s="63">
        <v>0</v>
      </c>
      <c r="Z254" s="63">
        <v>0</v>
      </c>
      <c r="AA254" s="63">
        <v>0</v>
      </c>
      <c r="AB254" s="63">
        <v>0</v>
      </c>
      <c r="AC254" s="63">
        <v>0</v>
      </c>
      <c r="AD254" s="63">
        <v>0</v>
      </c>
      <c r="AE254" s="63">
        <v>0</v>
      </c>
      <c r="AF254" s="63">
        <v>0</v>
      </c>
      <c r="AG254" s="63">
        <v>0</v>
      </c>
      <c r="AH254" s="63">
        <v>0</v>
      </c>
      <c r="AI254" s="63">
        <v>0</v>
      </c>
      <c r="AJ254" s="63">
        <v>0</v>
      </c>
      <c r="AK254" s="63">
        <v>0</v>
      </c>
      <c r="AL254" s="63">
        <v>0</v>
      </c>
      <c r="AM254" s="63">
        <v>0</v>
      </c>
      <c r="AN254" s="63">
        <v>0</v>
      </c>
      <c r="AO254" s="63">
        <v>0</v>
      </c>
      <c r="AP254" s="63">
        <v>0</v>
      </c>
      <c r="AQ254" s="63">
        <v>0</v>
      </c>
      <c r="AR254" s="63">
        <v>0</v>
      </c>
      <c r="AS254" s="63">
        <v>0</v>
      </c>
      <c r="AT254" s="63">
        <v>0</v>
      </c>
      <c r="AU254" s="63">
        <v>0</v>
      </c>
      <c r="AV254" s="63">
        <v>0</v>
      </c>
      <c r="AW254" s="63">
        <v>0</v>
      </c>
      <c r="AX254" s="63">
        <v>0</v>
      </c>
      <c r="AY254" s="63">
        <v>0</v>
      </c>
      <c r="BA254" s="5">
        <f>IF(Q254&gt;0,RANK(Q254,(N254:P254,Q254:AE254)),0)</f>
        <v>3</v>
      </c>
      <c r="BB254" s="5">
        <f>IF(R254&gt;0,RANK(R254,(N254:P254,Q254:AE254)),0)</f>
        <v>4</v>
      </c>
      <c r="BC254" s="5">
        <f>IF(T254&gt;0,RANK(T254,(N254:P254,Q254:AE254)),0)</f>
        <v>5</v>
      </c>
      <c r="BD254" s="5">
        <f>IF(S254&gt;0,RANK(S254,(N254:P254,Q254:AE254)),0)</f>
        <v>0</v>
      </c>
      <c r="BE254" s="2">
        <f t="shared" si="102"/>
        <v>1.3989637305699482E-2</v>
      </c>
      <c r="BF254" s="2">
        <f t="shared" si="103"/>
        <v>6.7357512953367879E-3</v>
      </c>
      <c r="BG254" s="2">
        <f t="shared" si="104"/>
        <v>6.2176165803108805E-3</v>
      </c>
      <c r="BH254" s="2">
        <f t="shared" si="105"/>
        <v>0</v>
      </c>
      <c r="BJ254" s="4" t="s">
        <v>2603</v>
      </c>
      <c r="BK254" s="4" t="s">
        <v>906</v>
      </c>
      <c r="BL254">
        <v>1</v>
      </c>
      <c r="BN254" s="112">
        <v>6</v>
      </c>
      <c r="BO254" s="114">
        <v>91</v>
      </c>
      <c r="BP254" s="118">
        <f t="shared" si="96"/>
        <v>6091</v>
      </c>
      <c r="BQ254" s="118">
        <f t="shared" si="83"/>
        <v>6091</v>
      </c>
      <c r="BR254" s="5" t="s">
        <v>3151</v>
      </c>
      <c r="BV254" s="63"/>
      <c r="BW254" s="63"/>
      <c r="CB254" s="63" t="s">
        <v>3870</v>
      </c>
      <c r="CC254" s="63">
        <f t="shared" si="95"/>
        <v>-1930</v>
      </c>
      <c r="CE254" s="63">
        <v>0</v>
      </c>
      <c r="CF254" s="8"/>
    </row>
    <row r="255" spans="1:85" ht="15" hidden="1" customHeight="1" outlineLevel="1">
      <c r="A255" s="4" t="s">
        <v>2604</v>
      </c>
      <c r="B255" s="4" t="s">
        <v>906</v>
      </c>
      <c r="C255" s="1">
        <f t="shared" si="97"/>
        <v>23446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>IF(P255&gt;0,RANK(P255,(N255:P255,Q255:AE255)),0)</f>
        <v>0</v>
      </c>
      <c r="G255" s="129">
        <f t="shared" si="84"/>
        <v>3697</v>
      </c>
      <c r="H255" s="134">
        <f t="shared" si="85"/>
        <v>0.15768148084961187</v>
      </c>
      <c r="I255" s="2"/>
      <c r="J255" s="2">
        <f t="shared" si="98"/>
        <v>0.40906764480081892</v>
      </c>
      <c r="K255" s="2">
        <f t="shared" si="99"/>
        <v>0.56674912565043079</v>
      </c>
      <c r="L255" s="2">
        <f t="shared" si="100"/>
        <v>0</v>
      </c>
      <c r="M255" s="2">
        <f t="shared" si="101"/>
        <v>2.4183229548750296E-2</v>
      </c>
      <c r="N255" s="63">
        <v>9591</v>
      </c>
      <c r="O255" s="63">
        <v>13288</v>
      </c>
      <c r="P255" s="63">
        <v>0</v>
      </c>
      <c r="Q255" s="63">
        <v>318</v>
      </c>
      <c r="R255" s="63">
        <v>116</v>
      </c>
      <c r="S255" s="63">
        <v>0</v>
      </c>
      <c r="T255" s="63">
        <v>79</v>
      </c>
      <c r="U255" s="63">
        <v>0</v>
      </c>
      <c r="V255" s="63">
        <v>54</v>
      </c>
      <c r="W255" s="63">
        <v>0</v>
      </c>
      <c r="X255" s="63">
        <v>0</v>
      </c>
      <c r="Y255" s="63">
        <v>0</v>
      </c>
      <c r="Z255" s="63">
        <v>0</v>
      </c>
      <c r="AA255" s="63">
        <v>0</v>
      </c>
      <c r="AB255" s="63">
        <v>0</v>
      </c>
      <c r="AC255" s="63">
        <v>0</v>
      </c>
      <c r="AD255" s="63">
        <v>0</v>
      </c>
      <c r="AE255" s="63">
        <v>0</v>
      </c>
      <c r="AF255" s="63">
        <v>0</v>
      </c>
      <c r="AG255" s="63">
        <v>0</v>
      </c>
      <c r="AH255" s="63">
        <v>0</v>
      </c>
      <c r="AI255" s="63">
        <v>0</v>
      </c>
      <c r="AJ255" s="63">
        <v>0</v>
      </c>
      <c r="AK255" s="63">
        <v>0</v>
      </c>
      <c r="AL255" s="63">
        <v>0</v>
      </c>
      <c r="AM255" s="63">
        <v>0</v>
      </c>
      <c r="AN255" s="63">
        <v>0</v>
      </c>
      <c r="AO255" s="63">
        <v>0</v>
      </c>
      <c r="AP255" s="63">
        <v>0</v>
      </c>
      <c r="AQ255" s="63">
        <v>0</v>
      </c>
      <c r="AR255" s="63">
        <v>0</v>
      </c>
      <c r="AS255" s="63">
        <v>0</v>
      </c>
      <c r="AT255" s="63">
        <v>0</v>
      </c>
      <c r="AU255" s="63">
        <v>0</v>
      </c>
      <c r="AV255" s="63">
        <v>0</v>
      </c>
      <c r="AW255" s="63">
        <v>0</v>
      </c>
      <c r="AX255" s="63">
        <v>0</v>
      </c>
      <c r="AY255" s="63">
        <v>0</v>
      </c>
      <c r="BA255" s="5">
        <f>IF(Q255&gt;0,RANK(Q255,(N255:P255,Q255:AE255)),0)</f>
        <v>3</v>
      </c>
      <c r="BB255" s="5">
        <f>IF(R255&gt;0,RANK(R255,(N255:P255,Q255:AE255)),0)</f>
        <v>4</v>
      </c>
      <c r="BC255" s="5">
        <f>IF(T255&gt;0,RANK(T255,(N255:P255,Q255:AE255)),0)</f>
        <v>5</v>
      </c>
      <c r="BD255" s="5">
        <f>IF(S255&gt;0,RANK(S255,(N255:P255,Q255:AE255)),0)</f>
        <v>0</v>
      </c>
      <c r="BE255" s="2">
        <f t="shared" si="102"/>
        <v>1.3563081122579545E-2</v>
      </c>
      <c r="BF255" s="2">
        <f t="shared" si="103"/>
        <v>4.947539025846626E-3</v>
      </c>
      <c r="BG255" s="2">
        <f t="shared" si="104"/>
        <v>3.3694446813955473E-3</v>
      </c>
      <c r="BH255" s="2">
        <f t="shared" si="105"/>
        <v>0</v>
      </c>
      <c r="BJ255" s="4" t="s">
        <v>2604</v>
      </c>
      <c r="BK255" s="4" t="s">
        <v>906</v>
      </c>
      <c r="BL255">
        <v>1</v>
      </c>
      <c r="BN255" s="112">
        <v>6</v>
      </c>
      <c r="BO255" s="114">
        <v>93</v>
      </c>
      <c r="BP255" s="118">
        <f t="shared" si="96"/>
        <v>6093</v>
      </c>
      <c r="BQ255" s="118">
        <f t="shared" si="83"/>
        <v>6093</v>
      </c>
      <c r="BR255" s="5" t="s">
        <v>3151</v>
      </c>
      <c r="BV255" s="63"/>
      <c r="BW255" s="63"/>
      <c r="CC255" s="63">
        <f t="shared" si="95"/>
        <v>-23446</v>
      </c>
      <c r="CE255" s="63">
        <v>0</v>
      </c>
      <c r="CF255" s="126"/>
      <c r="CG255" s="129"/>
    </row>
    <row r="256" spans="1:85" ht="15" hidden="1" customHeight="1" outlineLevel="1">
      <c r="A256" s="4" t="s">
        <v>2005</v>
      </c>
      <c r="B256" s="4" t="s">
        <v>906</v>
      </c>
      <c r="C256" s="1">
        <f t="shared" si="97"/>
        <v>205876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9</v>
      </c>
      <c r="G256" s="129">
        <f t="shared" si="84"/>
        <v>62333</v>
      </c>
      <c r="H256" s="134">
        <f t="shared" si="85"/>
        <v>0.30276962831995957</v>
      </c>
      <c r="I256" s="2"/>
      <c r="J256" s="2">
        <f t="shared" si="98"/>
        <v>0.63940915891118921</v>
      </c>
      <c r="K256" s="2">
        <f t="shared" si="99"/>
        <v>0.3366395305912297</v>
      </c>
      <c r="L256" s="2">
        <f t="shared" si="100"/>
        <v>4.8572927393188131E-6</v>
      </c>
      <c r="M256" s="2">
        <f t="shared" si="101"/>
        <v>2.3946453204841772E-2</v>
      </c>
      <c r="N256" s="63">
        <v>131639</v>
      </c>
      <c r="O256" s="63">
        <v>69306</v>
      </c>
      <c r="P256" s="63">
        <v>1</v>
      </c>
      <c r="Q256" s="63">
        <v>2475</v>
      </c>
      <c r="R256" s="63">
        <v>958</v>
      </c>
      <c r="S256" s="63">
        <v>0</v>
      </c>
      <c r="T256" s="63">
        <v>825</v>
      </c>
      <c r="U256" s="63">
        <v>0</v>
      </c>
      <c r="V256" s="63">
        <v>628</v>
      </c>
      <c r="W256" s="63">
        <v>0</v>
      </c>
      <c r="X256" s="63">
        <v>0</v>
      </c>
      <c r="Y256" s="63">
        <v>0</v>
      </c>
      <c r="Z256" s="63">
        <v>37</v>
      </c>
      <c r="AA256" s="63">
        <v>0</v>
      </c>
      <c r="AB256" s="63">
        <v>0</v>
      </c>
      <c r="AC256" s="63">
        <v>0</v>
      </c>
      <c r="AD256" s="63">
        <v>4</v>
      </c>
      <c r="AE256" s="63">
        <v>0</v>
      </c>
      <c r="AF256" s="63">
        <v>0</v>
      </c>
      <c r="AG256" s="63">
        <v>0</v>
      </c>
      <c r="AH256" s="63">
        <v>0</v>
      </c>
      <c r="AI256" s="63">
        <v>0</v>
      </c>
      <c r="AJ256" s="63">
        <v>3</v>
      </c>
      <c r="AK256" s="63">
        <v>0</v>
      </c>
      <c r="AL256" s="63">
        <v>0</v>
      </c>
      <c r="AM256" s="63">
        <v>0</v>
      </c>
      <c r="AN256" s="63">
        <v>0</v>
      </c>
      <c r="AO256" s="63">
        <v>0</v>
      </c>
      <c r="AP256" s="63">
        <v>0</v>
      </c>
      <c r="AQ256" s="63">
        <v>0</v>
      </c>
      <c r="AR256" s="63">
        <v>0</v>
      </c>
      <c r="AS256" s="63">
        <v>0</v>
      </c>
      <c r="AT256" s="63">
        <v>0</v>
      </c>
      <c r="AU256" s="63">
        <v>0</v>
      </c>
      <c r="AV256" s="63">
        <v>0</v>
      </c>
      <c r="AW256" s="63">
        <v>0</v>
      </c>
      <c r="AX256" s="63">
        <v>0</v>
      </c>
      <c r="AY256" s="63">
        <v>0</v>
      </c>
      <c r="BA256" s="5">
        <f>IF(Q256&gt;0,RANK(Q256,(N256:P256,Q256:AE256)),0)</f>
        <v>3</v>
      </c>
      <c r="BB256" s="5">
        <f>IF(R256&gt;0,RANK(R256,(N256:P256,Q256:AE256)),0)</f>
        <v>4</v>
      </c>
      <c r="BC256" s="5">
        <f>IF(T256&gt;0,RANK(T256,(N256:P256,Q256:AE256)),0)</f>
        <v>5</v>
      </c>
      <c r="BD256" s="5">
        <f>IF(S256&gt;0,RANK(S256,(N256:P256,Q256:AE256)),0)</f>
        <v>0</v>
      </c>
      <c r="BE256" s="2">
        <f t="shared" si="102"/>
        <v>1.2021799529814062E-2</v>
      </c>
      <c r="BF256" s="2">
        <f t="shared" si="103"/>
        <v>4.6532864442674227E-3</v>
      </c>
      <c r="BG256" s="2">
        <f t="shared" si="104"/>
        <v>4.0072665099380213E-3</v>
      </c>
      <c r="BH256" s="2">
        <f t="shared" si="105"/>
        <v>0</v>
      </c>
      <c r="BJ256" s="4" t="s">
        <v>2005</v>
      </c>
      <c r="BK256" s="4" t="s">
        <v>906</v>
      </c>
      <c r="BN256" s="112">
        <v>6</v>
      </c>
      <c r="BO256" s="114">
        <v>95</v>
      </c>
      <c r="BP256" s="118">
        <f t="shared" si="96"/>
        <v>6095</v>
      </c>
      <c r="BQ256" s="118">
        <f t="shared" si="83"/>
        <v>6095</v>
      </c>
      <c r="BR256" s="5" t="s">
        <v>3151</v>
      </c>
      <c r="BV256" s="63"/>
      <c r="BW256" s="63"/>
      <c r="CB256" s="63" t="s">
        <v>3871</v>
      </c>
      <c r="CC256" s="63">
        <f t="shared" si="95"/>
        <v>-205876</v>
      </c>
      <c r="CE256" s="63">
        <v>0</v>
      </c>
      <c r="CF256" s="8"/>
    </row>
    <row r="257" spans="1:91" ht="15" hidden="1" customHeight="1" outlineLevel="1">
      <c r="A257" s="4" t="s">
        <v>1820</v>
      </c>
      <c r="B257" s="4" t="s">
        <v>906</v>
      </c>
      <c r="C257" s="1">
        <f t="shared" si="97"/>
        <v>268317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9</v>
      </c>
      <c r="G257" s="129">
        <f t="shared" si="84"/>
        <v>138113</v>
      </c>
      <c r="H257" s="134">
        <f t="shared" si="85"/>
        <v>0.51473816418639151</v>
      </c>
      <c r="I257" s="2"/>
      <c r="J257" s="2">
        <f t="shared" si="98"/>
        <v>0.74515591632285694</v>
      </c>
      <c r="K257" s="2">
        <f t="shared" si="99"/>
        <v>0.23041775213646545</v>
      </c>
      <c r="L257" s="2">
        <f t="shared" si="100"/>
        <v>3.7269349314430321E-6</v>
      </c>
      <c r="M257" s="2">
        <f t="shared" si="101"/>
        <v>2.4422604605746166E-2</v>
      </c>
      <c r="N257" s="63">
        <v>199938</v>
      </c>
      <c r="O257" s="63">
        <v>61825</v>
      </c>
      <c r="P257" s="63">
        <v>1</v>
      </c>
      <c r="Q257" s="63">
        <v>3418</v>
      </c>
      <c r="R257" s="63">
        <v>1499</v>
      </c>
      <c r="S257" s="63">
        <v>0</v>
      </c>
      <c r="T257" s="63">
        <v>832</v>
      </c>
      <c r="U257" s="63">
        <v>0</v>
      </c>
      <c r="V257" s="63">
        <v>740</v>
      </c>
      <c r="W257" s="63">
        <v>0</v>
      </c>
      <c r="X257" s="63">
        <v>0</v>
      </c>
      <c r="Y257" s="63">
        <v>0</v>
      </c>
      <c r="Z257" s="63">
        <v>32</v>
      </c>
      <c r="AA257" s="63">
        <v>0</v>
      </c>
      <c r="AB257" s="63">
        <v>0</v>
      </c>
      <c r="AC257" s="63">
        <v>0</v>
      </c>
      <c r="AD257" s="63">
        <v>15</v>
      </c>
      <c r="AE257" s="63">
        <v>0</v>
      </c>
      <c r="AF257" s="63">
        <v>0</v>
      </c>
      <c r="AG257" s="63">
        <v>1</v>
      </c>
      <c r="AH257" s="63">
        <v>0</v>
      </c>
      <c r="AI257" s="63">
        <v>0</v>
      </c>
      <c r="AJ257" s="63">
        <v>16</v>
      </c>
      <c r="AK257" s="63">
        <v>0</v>
      </c>
      <c r="AL257" s="63">
        <v>0</v>
      </c>
      <c r="AM257" s="63">
        <v>0</v>
      </c>
      <c r="AN257" s="63">
        <v>0</v>
      </c>
      <c r="AO257" s="63">
        <v>0</v>
      </c>
      <c r="AP257" s="63">
        <v>0</v>
      </c>
      <c r="AQ257" s="63">
        <v>0</v>
      </c>
      <c r="AR257" s="63">
        <v>0</v>
      </c>
      <c r="AS257" s="63">
        <v>0</v>
      </c>
      <c r="AT257" s="63">
        <v>0</v>
      </c>
      <c r="AU257" s="63">
        <v>0</v>
      </c>
      <c r="AV257" s="63">
        <v>0</v>
      </c>
      <c r="AW257" s="63">
        <v>0</v>
      </c>
      <c r="AX257" s="63">
        <v>0</v>
      </c>
      <c r="AY257" s="63">
        <v>0</v>
      </c>
      <c r="BA257" s="5">
        <f>IF(Q257&gt;0,RANK(Q257,(N257:P257,Q257:AE257)),0)</f>
        <v>3</v>
      </c>
      <c r="BB257" s="5">
        <f>IF(R257&gt;0,RANK(R257,(N257:P257,Q257:AE257)),0)</f>
        <v>4</v>
      </c>
      <c r="BC257" s="5">
        <f>IF(T257&gt;0,RANK(T257,(N257:P257,Q257:AE257)),0)</f>
        <v>5</v>
      </c>
      <c r="BD257" s="5">
        <f>IF(S257&gt;0,RANK(S257,(N257:P257,Q257:AE257)),0)</f>
        <v>0</v>
      </c>
      <c r="BE257" s="2">
        <f t="shared" si="102"/>
        <v>1.2738663595672283E-2</v>
      </c>
      <c r="BF257" s="2">
        <f t="shared" si="103"/>
        <v>5.5866754622331052E-3</v>
      </c>
      <c r="BG257" s="2">
        <f t="shared" si="104"/>
        <v>3.1008098629606027E-3</v>
      </c>
      <c r="BH257" s="2">
        <f t="shared" si="105"/>
        <v>0</v>
      </c>
      <c r="BJ257" s="4" t="s">
        <v>1820</v>
      </c>
      <c r="BK257" s="4" t="s">
        <v>906</v>
      </c>
      <c r="BN257" s="112">
        <v>6</v>
      </c>
      <c r="BO257" s="114">
        <v>97</v>
      </c>
      <c r="BP257" s="118">
        <f t="shared" si="96"/>
        <v>6097</v>
      </c>
      <c r="BQ257" s="118">
        <f t="shared" si="83"/>
        <v>6097</v>
      </c>
      <c r="BR257" s="5" t="s">
        <v>3151</v>
      </c>
      <c r="BV257" s="63"/>
      <c r="BW257" s="63"/>
      <c r="CB257" s="63" t="s">
        <v>3872</v>
      </c>
      <c r="CC257" s="63">
        <f t="shared" si="95"/>
        <v>-268317</v>
      </c>
      <c r="CE257" s="63">
        <v>0</v>
      </c>
      <c r="CF257" s="8"/>
    </row>
    <row r="258" spans="1:91" ht="15" hidden="1" customHeight="1" outlineLevel="1">
      <c r="A258" s="4" t="s">
        <v>1563</v>
      </c>
      <c r="B258" s="4" t="s">
        <v>906</v>
      </c>
      <c r="C258" s="1">
        <f t="shared" si="97"/>
        <v>214876</v>
      </c>
      <c r="D258" s="5">
        <f>IF(N258&gt;0, RANK(N258,(N258:P258,Q258:AE258)),0)</f>
        <v>1</v>
      </c>
      <c r="E258" s="5">
        <f>IF(O258&gt;0,RANK(O258,(N258:P258,Q258:AE258)),0)</f>
        <v>2</v>
      </c>
      <c r="F258" s="5">
        <f>IF(P258&gt;0,RANK(P258,(N258:P258,Q258:AE258)),0)</f>
        <v>0</v>
      </c>
      <c r="G258" s="129">
        <f t="shared" si="84"/>
        <v>1696</v>
      </c>
      <c r="H258" s="134">
        <f t="shared" si="85"/>
        <v>7.8929242912191225E-3</v>
      </c>
      <c r="I258" s="2"/>
      <c r="J258" s="2">
        <f t="shared" si="98"/>
        <v>0.49256780654889332</v>
      </c>
      <c r="K258" s="2">
        <f t="shared" si="99"/>
        <v>0.48467488225767419</v>
      </c>
      <c r="L258" s="2">
        <f t="shared" si="100"/>
        <v>0</v>
      </c>
      <c r="M258" s="2">
        <f t="shared" si="101"/>
        <v>2.2757311193432495E-2</v>
      </c>
      <c r="N258" s="63">
        <v>105841</v>
      </c>
      <c r="O258" s="63">
        <v>104145</v>
      </c>
      <c r="P258" s="63">
        <v>0</v>
      </c>
      <c r="Q258" s="63">
        <v>2494</v>
      </c>
      <c r="R258" s="63">
        <v>742</v>
      </c>
      <c r="S258" s="63">
        <v>0</v>
      </c>
      <c r="T258" s="63">
        <v>926</v>
      </c>
      <c r="U258" s="63">
        <v>0</v>
      </c>
      <c r="V258" s="63">
        <v>728</v>
      </c>
      <c r="W258" s="63">
        <v>0</v>
      </c>
      <c r="X258" s="63">
        <v>0</v>
      </c>
      <c r="Y258" s="63">
        <v>0</v>
      </c>
      <c r="Z258" s="63">
        <v>0</v>
      </c>
      <c r="AA258" s="63">
        <v>0</v>
      </c>
      <c r="AB258" s="63">
        <v>0</v>
      </c>
      <c r="AC258" s="63">
        <v>0</v>
      </c>
      <c r="AD258" s="63">
        <v>0</v>
      </c>
      <c r="AE258" s="63">
        <v>0</v>
      </c>
      <c r="AF258" s="63">
        <v>0</v>
      </c>
      <c r="AG258" s="63">
        <v>0</v>
      </c>
      <c r="AH258" s="63">
        <v>0</v>
      </c>
      <c r="AI258" s="63">
        <v>0</v>
      </c>
      <c r="AJ258" s="63">
        <v>0</v>
      </c>
      <c r="AK258" s="63">
        <v>0</v>
      </c>
      <c r="AL258" s="63">
        <v>0</v>
      </c>
      <c r="AM258" s="63">
        <v>0</v>
      </c>
      <c r="AN258" s="63">
        <v>0</v>
      </c>
      <c r="AO258" s="63">
        <v>0</v>
      </c>
      <c r="AP258" s="63">
        <v>0</v>
      </c>
      <c r="AQ258" s="63">
        <v>0</v>
      </c>
      <c r="AR258" s="63">
        <v>0</v>
      </c>
      <c r="AS258" s="63">
        <v>0</v>
      </c>
      <c r="AT258" s="63">
        <v>0</v>
      </c>
      <c r="AU258" s="63">
        <v>0</v>
      </c>
      <c r="AV258" s="63">
        <v>0</v>
      </c>
      <c r="AW258" s="63">
        <v>0</v>
      </c>
      <c r="AX258" s="63">
        <v>0</v>
      </c>
      <c r="AY258" s="63">
        <v>0</v>
      </c>
      <c r="BA258" s="5">
        <f>IF(Q258&gt;0,RANK(Q258,(N258:P258,Q258:AE258)),0)</f>
        <v>3</v>
      </c>
      <c r="BB258" s="5">
        <f>IF(R258&gt;0,RANK(R258,(N258:P258,Q258:AE258)),0)</f>
        <v>5</v>
      </c>
      <c r="BC258" s="5">
        <f>IF(T258&gt;0,RANK(T258,(N258:P258,Q258:AE258)),0)</f>
        <v>4</v>
      </c>
      <c r="BD258" s="5">
        <f>IF(S258&gt;0,RANK(S258,(N258:P258,Q258:AE258)),0)</f>
        <v>0</v>
      </c>
      <c r="BE258" s="2">
        <f t="shared" si="102"/>
        <v>1.1606694093337552E-2</v>
      </c>
      <c r="BF258" s="2">
        <f t="shared" si="103"/>
        <v>3.4531543774083658E-3</v>
      </c>
      <c r="BG258" s="2">
        <f t="shared" si="104"/>
        <v>4.3094622014557236E-3</v>
      </c>
      <c r="BH258" s="2">
        <f t="shared" si="105"/>
        <v>0</v>
      </c>
      <c r="BJ258" s="4" t="s">
        <v>1563</v>
      </c>
      <c r="BK258" s="4" t="s">
        <v>906</v>
      </c>
      <c r="BL258">
        <v>10</v>
      </c>
      <c r="BN258" s="112">
        <v>6</v>
      </c>
      <c r="BO258" s="114">
        <v>99</v>
      </c>
      <c r="BP258" s="118">
        <f t="shared" si="96"/>
        <v>6099</v>
      </c>
      <c r="BQ258" s="118">
        <f t="shared" si="83"/>
        <v>6099</v>
      </c>
      <c r="BR258" s="5" t="s">
        <v>3151</v>
      </c>
      <c r="BV258" s="63"/>
      <c r="BW258" s="63"/>
      <c r="CB258" s="63" t="s">
        <v>3873</v>
      </c>
      <c r="CC258" s="63">
        <f t="shared" si="95"/>
        <v>-214876</v>
      </c>
      <c r="CE258" s="63">
        <v>0</v>
      </c>
      <c r="CF258" s="8"/>
    </row>
    <row r="259" spans="1:91" ht="15" hidden="1" customHeight="1" outlineLevel="1">
      <c r="A259" s="4" t="s">
        <v>1095</v>
      </c>
      <c r="B259" s="4" t="s">
        <v>906</v>
      </c>
      <c r="C259" s="1">
        <f t="shared" si="97"/>
        <v>42634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0</v>
      </c>
      <c r="G259" s="129">
        <f t="shared" si="84"/>
        <v>7008</v>
      </c>
      <c r="H259" s="134">
        <f t="shared" si="85"/>
        <v>0.16437585026035559</v>
      </c>
      <c r="I259" s="2"/>
      <c r="J259" s="2">
        <f t="shared" si="98"/>
        <v>0.40728057418961394</v>
      </c>
      <c r="K259" s="2">
        <f t="shared" si="99"/>
        <v>0.57165642444996956</v>
      </c>
      <c r="L259" s="2">
        <f t="shared" si="100"/>
        <v>0</v>
      </c>
      <c r="M259" s="2">
        <f t="shared" si="101"/>
        <v>2.10630013604165E-2</v>
      </c>
      <c r="N259" s="63">
        <v>17364</v>
      </c>
      <c r="O259" s="63">
        <v>24372</v>
      </c>
      <c r="P259" s="63">
        <v>0</v>
      </c>
      <c r="Q259" s="63">
        <v>521</v>
      </c>
      <c r="R259" s="63">
        <v>136</v>
      </c>
      <c r="S259" s="63">
        <v>0</v>
      </c>
      <c r="T259" s="63">
        <v>126</v>
      </c>
      <c r="U259" s="63">
        <v>0</v>
      </c>
      <c r="V259" s="63">
        <v>115</v>
      </c>
      <c r="W259" s="63">
        <v>0</v>
      </c>
      <c r="X259" s="63">
        <v>0</v>
      </c>
      <c r="Y259" s="63">
        <v>0</v>
      </c>
      <c r="Z259" s="63">
        <v>0</v>
      </c>
      <c r="AA259" s="63">
        <v>0</v>
      </c>
      <c r="AB259" s="63">
        <v>0</v>
      </c>
      <c r="AC259" s="63">
        <v>0</v>
      </c>
      <c r="AD259" s="63">
        <v>0</v>
      </c>
      <c r="AE259" s="63">
        <v>0</v>
      </c>
      <c r="AF259" s="63">
        <v>0</v>
      </c>
      <c r="AG259" s="63">
        <v>0</v>
      </c>
      <c r="AH259" s="63">
        <v>0</v>
      </c>
      <c r="AI259" s="63">
        <v>0</v>
      </c>
      <c r="AJ259" s="63">
        <v>0</v>
      </c>
      <c r="AK259" s="63">
        <v>0</v>
      </c>
      <c r="AL259" s="63">
        <v>0</v>
      </c>
      <c r="AM259" s="63">
        <v>0</v>
      </c>
      <c r="AN259" s="63">
        <v>0</v>
      </c>
      <c r="AO259" s="63">
        <v>0</v>
      </c>
      <c r="AP259" s="63">
        <v>0</v>
      </c>
      <c r="AQ259" s="63">
        <v>0</v>
      </c>
      <c r="AR259" s="63">
        <v>0</v>
      </c>
      <c r="AS259" s="63">
        <v>0</v>
      </c>
      <c r="AT259" s="63">
        <v>0</v>
      </c>
      <c r="AU259" s="63">
        <v>0</v>
      </c>
      <c r="AV259" s="63">
        <v>0</v>
      </c>
      <c r="AW259" s="63">
        <v>0</v>
      </c>
      <c r="AX259" s="63">
        <v>0</v>
      </c>
      <c r="AY259" s="63">
        <v>0</v>
      </c>
      <c r="BA259" s="5">
        <f>IF(Q259&gt;0,RANK(Q259,(N259:P259,Q259:AE259)),0)</f>
        <v>3</v>
      </c>
      <c r="BB259" s="5">
        <f>IF(R259&gt;0,RANK(R259,(N259:P259,Q259:AE259)),0)</f>
        <v>4</v>
      </c>
      <c r="BC259" s="5">
        <f>IF(T259&gt;0,RANK(T259,(N259:P259,Q259:AE259)),0)</f>
        <v>5</v>
      </c>
      <c r="BD259" s="5">
        <f>IF(S259&gt;0,RANK(S259,(N259:P259,Q259:AE259)),0)</f>
        <v>0</v>
      </c>
      <c r="BE259" s="2">
        <f t="shared" si="102"/>
        <v>1.2220293662335225E-2</v>
      </c>
      <c r="BF259" s="2">
        <f t="shared" si="103"/>
        <v>3.1899422995731105E-3</v>
      </c>
      <c r="BG259" s="2">
        <f t="shared" si="104"/>
        <v>2.9553877187221468E-3</v>
      </c>
      <c r="BH259" s="2">
        <f t="shared" si="105"/>
        <v>0</v>
      </c>
      <c r="BJ259" s="4" t="s">
        <v>1095</v>
      </c>
      <c r="BK259" s="4" t="s">
        <v>906</v>
      </c>
      <c r="BL259">
        <v>3</v>
      </c>
      <c r="BN259" s="112">
        <v>6</v>
      </c>
      <c r="BO259" s="114">
        <v>101</v>
      </c>
      <c r="BP259" s="118">
        <f t="shared" si="96"/>
        <v>6101</v>
      </c>
      <c r="BQ259" s="118">
        <f t="shared" si="83"/>
        <v>6101</v>
      </c>
      <c r="BR259" s="5" t="s">
        <v>3151</v>
      </c>
      <c r="BV259" s="63"/>
      <c r="BW259" s="63"/>
      <c r="CB259" s="63" t="s">
        <v>3874</v>
      </c>
      <c r="CC259" s="63">
        <f t="shared" si="95"/>
        <v>-42634</v>
      </c>
      <c r="CE259" s="63">
        <v>0</v>
      </c>
      <c r="CF259" s="8"/>
    </row>
    <row r="260" spans="1:91" ht="15" hidden="1" customHeight="1" outlineLevel="1">
      <c r="A260" s="4" t="s">
        <v>207</v>
      </c>
      <c r="B260" s="4" t="s">
        <v>906</v>
      </c>
      <c r="C260" s="1">
        <f t="shared" si="97"/>
        <v>28704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0</v>
      </c>
      <c r="G260" s="129">
        <f t="shared" si="84"/>
        <v>10236</v>
      </c>
      <c r="H260" s="134">
        <f t="shared" si="85"/>
        <v>0.35660535117056857</v>
      </c>
      <c r="I260" s="2"/>
      <c r="J260" s="2">
        <f t="shared" si="98"/>
        <v>0.31009615384615385</v>
      </c>
      <c r="K260" s="2">
        <f t="shared" si="99"/>
        <v>0.66670150501672243</v>
      </c>
      <c r="L260" s="2">
        <f t="shared" si="100"/>
        <v>0</v>
      </c>
      <c r="M260" s="2">
        <f t="shared" si="101"/>
        <v>2.3202341137123716E-2</v>
      </c>
      <c r="N260" s="63">
        <v>8901</v>
      </c>
      <c r="O260" s="63">
        <v>19137</v>
      </c>
      <c r="P260" s="63">
        <v>0</v>
      </c>
      <c r="Q260" s="63">
        <v>402</v>
      </c>
      <c r="R260" s="63">
        <v>89</v>
      </c>
      <c r="S260" s="63">
        <v>0</v>
      </c>
      <c r="T260" s="63">
        <v>110</v>
      </c>
      <c r="U260" s="63">
        <v>0</v>
      </c>
      <c r="V260" s="63">
        <v>65</v>
      </c>
      <c r="W260" s="63">
        <v>0</v>
      </c>
      <c r="X260" s="63">
        <v>0</v>
      </c>
      <c r="Y260" s="63">
        <v>0</v>
      </c>
      <c r="Z260" s="63">
        <v>0</v>
      </c>
      <c r="AA260" s="63">
        <v>0</v>
      </c>
      <c r="AB260" s="63">
        <v>0</v>
      </c>
      <c r="AC260" s="63">
        <v>0</v>
      </c>
      <c r="AD260" s="63">
        <v>0</v>
      </c>
      <c r="AE260" s="63">
        <v>0</v>
      </c>
      <c r="AF260" s="63">
        <v>0</v>
      </c>
      <c r="AG260" s="63">
        <v>0</v>
      </c>
      <c r="AH260" s="63">
        <v>0</v>
      </c>
      <c r="AI260" s="63">
        <v>0</v>
      </c>
      <c r="AJ260" s="63">
        <v>0</v>
      </c>
      <c r="AK260" s="63">
        <v>0</v>
      </c>
      <c r="AL260" s="63">
        <v>0</v>
      </c>
      <c r="AM260" s="63">
        <v>0</v>
      </c>
      <c r="AN260" s="63">
        <v>0</v>
      </c>
      <c r="AO260" s="63">
        <v>0</v>
      </c>
      <c r="AP260" s="63">
        <v>0</v>
      </c>
      <c r="AQ260" s="63">
        <v>0</v>
      </c>
      <c r="AR260" s="63">
        <v>0</v>
      </c>
      <c r="AS260" s="63">
        <v>0</v>
      </c>
      <c r="AT260" s="63">
        <v>0</v>
      </c>
      <c r="AU260" s="63">
        <v>0</v>
      </c>
      <c r="AV260" s="63">
        <v>0</v>
      </c>
      <c r="AW260" s="63">
        <v>0</v>
      </c>
      <c r="AX260" s="63">
        <v>0</v>
      </c>
      <c r="AY260" s="63">
        <v>0</v>
      </c>
      <c r="BA260" s="5">
        <f>IF(Q260&gt;0,RANK(Q260,(N260:P260,Q260:AE260)),0)</f>
        <v>3</v>
      </c>
      <c r="BB260" s="5">
        <f>IF(R260&gt;0,RANK(R260,(N260:P260,Q260:AE260)),0)</f>
        <v>5</v>
      </c>
      <c r="BC260" s="5">
        <f>IF(T260&gt;0,RANK(T260,(N260:P260,Q260:AE260)),0)</f>
        <v>4</v>
      </c>
      <c r="BD260" s="5">
        <f>IF(S260&gt;0,RANK(S260,(N260:P260,Q260:AE260)),0)</f>
        <v>0</v>
      </c>
      <c r="BE260" s="2">
        <f t="shared" si="102"/>
        <v>1.4005016722408026E-2</v>
      </c>
      <c r="BF260" s="2">
        <f t="shared" si="103"/>
        <v>3.100613154960981E-3</v>
      </c>
      <c r="BG260" s="2">
        <f t="shared" si="104"/>
        <v>3.8322185061315495E-3</v>
      </c>
      <c r="BH260" s="2">
        <f t="shared" si="105"/>
        <v>0</v>
      </c>
      <c r="BJ260" s="4" t="s">
        <v>207</v>
      </c>
      <c r="BK260" s="4" t="s">
        <v>906</v>
      </c>
      <c r="BL260">
        <v>1</v>
      </c>
      <c r="BN260" s="112">
        <v>6</v>
      </c>
      <c r="BO260" s="114">
        <v>103</v>
      </c>
      <c r="BP260" s="118">
        <f t="shared" si="96"/>
        <v>6103</v>
      </c>
      <c r="BQ260" s="118">
        <f t="shared" ref="BQ260:BQ323" si="106">BP260</f>
        <v>6103</v>
      </c>
      <c r="BR260" s="5" t="s">
        <v>3151</v>
      </c>
      <c r="BV260" s="63"/>
      <c r="BW260" s="63"/>
      <c r="CB260" s="63" t="s">
        <v>3875</v>
      </c>
      <c r="CC260" s="63">
        <f t="shared" si="95"/>
        <v>-28704</v>
      </c>
      <c r="CE260" s="63">
        <v>0</v>
      </c>
      <c r="CF260" s="8"/>
    </row>
    <row r="261" spans="1:91" ht="15" hidden="1" customHeight="1" outlineLevel="1">
      <c r="A261" s="4" t="s">
        <v>439</v>
      </c>
      <c r="B261" s="4" t="s">
        <v>906</v>
      </c>
      <c r="C261" s="1">
        <f t="shared" si="97"/>
        <v>6258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0</v>
      </c>
      <c r="G261" s="129">
        <f t="shared" si="84"/>
        <v>337</v>
      </c>
      <c r="H261" s="134">
        <f t="shared" si="85"/>
        <v>5.3851070629594121E-2</v>
      </c>
      <c r="I261" s="2"/>
      <c r="J261" s="2">
        <f t="shared" si="98"/>
        <v>0.45557686161713007</v>
      </c>
      <c r="K261" s="2">
        <f t="shared" si="99"/>
        <v>0.50942793224672422</v>
      </c>
      <c r="L261" s="2">
        <f t="shared" si="100"/>
        <v>0</v>
      </c>
      <c r="M261" s="2">
        <f t="shared" si="101"/>
        <v>3.4995206136145707E-2</v>
      </c>
      <c r="N261" s="63">
        <v>2851</v>
      </c>
      <c r="O261" s="63">
        <v>3188</v>
      </c>
      <c r="P261" s="63">
        <v>0</v>
      </c>
      <c r="Q261" s="63">
        <v>117</v>
      </c>
      <c r="R261" s="63">
        <v>50</v>
      </c>
      <c r="S261" s="63">
        <v>0</v>
      </c>
      <c r="T261" s="63">
        <v>27</v>
      </c>
      <c r="U261" s="63">
        <v>0</v>
      </c>
      <c r="V261" s="63">
        <v>25</v>
      </c>
      <c r="W261" s="63">
        <v>0</v>
      </c>
      <c r="X261" s="63">
        <v>0</v>
      </c>
      <c r="Y261" s="63">
        <v>0</v>
      </c>
      <c r="Z261" s="63">
        <v>0</v>
      </c>
      <c r="AA261" s="63">
        <v>0</v>
      </c>
      <c r="AB261" s="63">
        <v>0</v>
      </c>
      <c r="AC261" s="63">
        <v>0</v>
      </c>
      <c r="AD261" s="63">
        <v>0</v>
      </c>
      <c r="AE261" s="63">
        <v>0</v>
      </c>
      <c r="AF261" s="63">
        <v>0</v>
      </c>
      <c r="AG261" s="63">
        <v>0</v>
      </c>
      <c r="AH261" s="63">
        <v>0</v>
      </c>
      <c r="AI261" s="63">
        <v>0</v>
      </c>
      <c r="AJ261" s="63">
        <v>0</v>
      </c>
      <c r="AK261" s="63">
        <v>0</v>
      </c>
      <c r="AL261" s="63">
        <v>0</v>
      </c>
      <c r="AM261" s="63">
        <v>0</v>
      </c>
      <c r="AN261" s="63">
        <v>0</v>
      </c>
      <c r="AO261" s="63">
        <v>0</v>
      </c>
      <c r="AP261" s="63">
        <v>0</v>
      </c>
      <c r="AQ261" s="63">
        <v>0</v>
      </c>
      <c r="AR261" s="63">
        <v>0</v>
      </c>
      <c r="AS261" s="63">
        <v>0</v>
      </c>
      <c r="AT261" s="63">
        <v>0</v>
      </c>
      <c r="AU261" s="63">
        <v>0</v>
      </c>
      <c r="AV261" s="63">
        <v>0</v>
      </c>
      <c r="AW261" s="63">
        <v>0</v>
      </c>
      <c r="AX261" s="63">
        <v>0</v>
      </c>
      <c r="AY261" s="63">
        <v>0</v>
      </c>
      <c r="BA261" s="5">
        <f>IF(Q261&gt;0,RANK(Q261,(N261:P261,Q261:AE261)),0)</f>
        <v>3</v>
      </c>
      <c r="BB261" s="5">
        <f>IF(R261&gt;0,RANK(R261,(N261:P261,Q261:AE261)),0)</f>
        <v>4</v>
      </c>
      <c r="BC261" s="5">
        <f>IF(T261&gt;0,RANK(T261,(N261:P261,Q261:AE261)),0)</f>
        <v>5</v>
      </c>
      <c r="BD261" s="5">
        <f>IF(S261&gt;0,RANK(S261,(N261:P261,Q261:AE261)),0)</f>
        <v>0</v>
      </c>
      <c r="BE261" s="2">
        <f t="shared" si="102"/>
        <v>1.8696069031639503E-2</v>
      </c>
      <c r="BF261" s="2">
        <f t="shared" si="103"/>
        <v>7.9897730904442306E-3</v>
      </c>
      <c r="BG261" s="2">
        <f t="shared" si="104"/>
        <v>4.314477468839885E-3</v>
      </c>
      <c r="BH261" s="2">
        <f t="shared" si="105"/>
        <v>0</v>
      </c>
      <c r="BJ261" s="4" t="s">
        <v>439</v>
      </c>
      <c r="BK261" s="4" t="s">
        <v>906</v>
      </c>
      <c r="BL261">
        <v>2</v>
      </c>
      <c r="BN261" s="112">
        <v>6</v>
      </c>
      <c r="BO261" s="114">
        <v>105</v>
      </c>
      <c r="BP261" s="118">
        <f t="shared" si="96"/>
        <v>6105</v>
      </c>
      <c r="BQ261" s="118">
        <f t="shared" si="106"/>
        <v>6105</v>
      </c>
      <c r="BR261" s="5" t="s">
        <v>3151</v>
      </c>
      <c r="BV261" s="63"/>
      <c r="BW261" s="63"/>
      <c r="CB261" s="63" t="s">
        <v>3876</v>
      </c>
      <c r="CC261" s="63">
        <f t="shared" si="95"/>
        <v>-6258</v>
      </c>
      <c r="CE261" s="63">
        <v>0</v>
      </c>
      <c r="CF261" s="8"/>
    </row>
    <row r="262" spans="1:91" ht="15" hidden="1" customHeight="1" outlineLevel="1">
      <c r="A262" s="4" t="s">
        <v>1516</v>
      </c>
      <c r="B262" s="4" t="s">
        <v>906</v>
      </c>
      <c r="C262" s="1">
        <f t="shared" si="97"/>
        <v>146832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0</v>
      </c>
      <c r="G262" s="129">
        <f t="shared" si="84"/>
        <v>11474</v>
      </c>
      <c r="H262" s="134">
        <f t="shared" si="85"/>
        <v>7.8143728887435981E-2</v>
      </c>
      <c r="I262" s="2"/>
      <c r="J262" s="2">
        <f t="shared" si="98"/>
        <v>0.45020840143837854</v>
      </c>
      <c r="K262" s="2">
        <f t="shared" si="99"/>
        <v>0.52835213032581452</v>
      </c>
      <c r="L262" s="2">
        <f t="shared" si="100"/>
        <v>0</v>
      </c>
      <c r="M262" s="2">
        <f t="shared" si="101"/>
        <v>2.1439468235807002E-2</v>
      </c>
      <c r="N262" s="63">
        <v>66105</v>
      </c>
      <c r="O262" s="63">
        <v>77579</v>
      </c>
      <c r="P262" s="63">
        <v>0</v>
      </c>
      <c r="Q262" s="63">
        <v>1498</v>
      </c>
      <c r="R262" s="63">
        <v>483</v>
      </c>
      <c r="S262" s="63">
        <v>0</v>
      </c>
      <c r="T262" s="63">
        <v>632</v>
      </c>
      <c r="U262" s="63">
        <v>0</v>
      </c>
      <c r="V262" s="63">
        <v>535</v>
      </c>
      <c r="W262" s="63">
        <v>0</v>
      </c>
      <c r="X262" s="63">
        <v>0</v>
      </c>
      <c r="Y262" s="63">
        <v>0</v>
      </c>
      <c r="Z262" s="63">
        <v>0</v>
      </c>
      <c r="AA262" s="63">
        <v>0</v>
      </c>
      <c r="AB262" s="63">
        <v>0</v>
      </c>
      <c r="AC262" s="63">
        <v>0</v>
      </c>
      <c r="AD262" s="63">
        <v>0</v>
      </c>
      <c r="AE262" s="63">
        <v>0</v>
      </c>
      <c r="AF262" s="63">
        <v>0</v>
      </c>
      <c r="AG262" s="63">
        <v>0</v>
      </c>
      <c r="AH262" s="63">
        <v>0</v>
      </c>
      <c r="AI262" s="63">
        <v>0</v>
      </c>
      <c r="AJ262" s="63">
        <v>0</v>
      </c>
      <c r="AK262" s="63">
        <v>0</v>
      </c>
      <c r="AL262" s="63">
        <v>0</v>
      </c>
      <c r="AM262" s="63">
        <v>0</v>
      </c>
      <c r="AN262" s="63">
        <v>0</v>
      </c>
      <c r="AO262" s="63">
        <v>0</v>
      </c>
      <c r="AP262" s="63">
        <v>0</v>
      </c>
      <c r="AQ262" s="63">
        <v>0</v>
      </c>
      <c r="AR262" s="63">
        <v>0</v>
      </c>
      <c r="AS262" s="63">
        <v>0</v>
      </c>
      <c r="AT262" s="63">
        <v>0</v>
      </c>
      <c r="AU262" s="63">
        <v>0</v>
      </c>
      <c r="AV262" s="63">
        <v>0</v>
      </c>
      <c r="AW262" s="63">
        <v>0</v>
      </c>
      <c r="AX262" s="63">
        <v>0</v>
      </c>
      <c r="AY262" s="63">
        <v>0</v>
      </c>
      <c r="BA262" s="5">
        <f>IF(Q262&gt;0,RANK(Q262,(N262:P262,Q262:AE262)),0)</f>
        <v>3</v>
      </c>
      <c r="BB262" s="5">
        <f>IF(R262&gt;0,RANK(R262,(N262:P262,Q262:AE262)),0)</f>
        <v>6</v>
      </c>
      <c r="BC262" s="5">
        <f>IF(T262&gt;0,RANK(T262,(N262:P262,Q262:AE262)),0)</f>
        <v>4</v>
      </c>
      <c r="BD262" s="5">
        <f>IF(S262&gt;0,RANK(S262,(N262:P262,Q262:AE262)),0)</f>
        <v>0</v>
      </c>
      <c r="BE262" s="2">
        <f t="shared" si="102"/>
        <v>1.0202135774218154E-2</v>
      </c>
      <c r="BF262" s="2">
        <f t="shared" si="103"/>
        <v>3.2894736842105261E-3</v>
      </c>
      <c r="BG262" s="2">
        <f t="shared" si="104"/>
        <v>4.3042388580146014E-3</v>
      </c>
      <c r="BH262" s="2">
        <f t="shared" si="105"/>
        <v>0</v>
      </c>
      <c r="BJ262" s="4" t="s">
        <v>1516</v>
      </c>
      <c r="BK262" s="4" t="s">
        <v>906</v>
      </c>
      <c r="BN262" s="112">
        <v>6</v>
      </c>
      <c r="BO262" s="114">
        <v>107</v>
      </c>
      <c r="BP262" s="118">
        <f t="shared" si="96"/>
        <v>6107</v>
      </c>
      <c r="BQ262" s="118">
        <f t="shared" si="106"/>
        <v>6107</v>
      </c>
      <c r="BR262" s="5" t="s">
        <v>3151</v>
      </c>
      <c r="BV262" s="63"/>
      <c r="BW262" s="63"/>
      <c r="CB262" s="63" t="s">
        <v>3877</v>
      </c>
      <c r="CC262" s="63">
        <f t="shared" si="95"/>
        <v>-146832</v>
      </c>
      <c r="CE262" s="63">
        <v>0</v>
      </c>
      <c r="CF262" s="8"/>
    </row>
    <row r="263" spans="1:91" ht="15" hidden="1" customHeight="1" outlineLevel="1">
      <c r="A263" s="4" t="s">
        <v>2886</v>
      </c>
      <c r="B263" s="4" t="s">
        <v>906</v>
      </c>
      <c r="C263" s="1">
        <f t="shared" si="97"/>
        <v>30401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>IF(P263&gt;0,RANK(P263,(N263:P263,Q263:AE263)),0)</f>
        <v>0</v>
      </c>
      <c r="G263" s="129">
        <f t="shared" si="84"/>
        <v>5711</v>
      </c>
      <c r="H263" s="134">
        <f t="shared" si="85"/>
        <v>0.18785566264267622</v>
      </c>
      <c r="I263" s="2"/>
      <c r="J263" s="2">
        <f t="shared" si="98"/>
        <v>0.39400019736192887</v>
      </c>
      <c r="K263" s="2">
        <f t="shared" si="99"/>
        <v>0.5818558600046051</v>
      </c>
      <c r="L263" s="2">
        <f t="shared" si="100"/>
        <v>0</v>
      </c>
      <c r="M263" s="2">
        <f t="shared" si="101"/>
        <v>2.4143942633465976E-2</v>
      </c>
      <c r="N263" s="63">
        <v>11978</v>
      </c>
      <c r="O263" s="63">
        <v>17689</v>
      </c>
      <c r="P263" s="63">
        <v>0</v>
      </c>
      <c r="Q263" s="63">
        <v>439</v>
      </c>
      <c r="R263" s="63">
        <v>145</v>
      </c>
      <c r="S263" s="63">
        <v>0</v>
      </c>
      <c r="T263" s="63">
        <v>91</v>
      </c>
      <c r="U263" s="63">
        <v>0</v>
      </c>
      <c r="V263" s="63">
        <v>59</v>
      </c>
      <c r="W263" s="63">
        <v>0</v>
      </c>
      <c r="X263" s="63">
        <v>0</v>
      </c>
      <c r="Y263" s="63">
        <v>0</v>
      </c>
      <c r="Z263" s="63">
        <v>0</v>
      </c>
      <c r="AA263" s="63">
        <v>0</v>
      </c>
      <c r="AB263" s="63">
        <v>0</v>
      </c>
      <c r="AC263" s="63">
        <v>0</v>
      </c>
      <c r="AD263" s="63">
        <v>0</v>
      </c>
      <c r="AE263" s="63">
        <v>0</v>
      </c>
      <c r="AF263" s="63">
        <v>0</v>
      </c>
      <c r="AG263" s="63">
        <v>0</v>
      </c>
      <c r="AH263" s="63">
        <v>0</v>
      </c>
      <c r="AI263" s="63">
        <v>0</v>
      </c>
      <c r="AJ263" s="63">
        <v>0</v>
      </c>
      <c r="AK263" s="63">
        <v>0</v>
      </c>
      <c r="AL263" s="63">
        <v>0</v>
      </c>
      <c r="AM263" s="63">
        <v>0</v>
      </c>
      <c r="AN263" s="63">
        <v>0</v>
      </c>
      <c r="AO263" s="63">
        <v>0</v>
      </c>
      <c r="AP263" s="63">
        <v>0</v>
      </c>
      <c r="AQ263" s="63">
        <v>0</v>
      </c>
      <c r="AR263" s="63">
        <v>0</v>
      </c>
      <c r="AS263" s="63">
        <v>0</v>
      </c>
      <c r="AT263" s="63">
        <v>0</v>
      </c>
      <c r="AU263" s="63">
        <v>0</v>
      </c>
      <c r="AV263" s="63">
        <v>0</v>
      </c>
      <c r="AW263" s="63">
        <v>0</v>
      </c>
      <c r="AX263" s="63">
        <v>0</v>
      </c>
      <c r="AY263" s="63">
        <v>0</v>
      </c>
      <c r="BA263" s="5">
        <f>IF(Q263&gt;0,RANK(Q263,(N263:P263,Q263:AE263)),0)</f>
        <v>3</v>
      </c>
      <c r="BB263" s="5">
        <f>IF(R263&gt;0,RANK(R263,(N263:P263,Q263:AE263)),0)</f>
        <v>4</v>
      </c>
      <c r="BC263" s="5">
        <f>IF(T263&gt;0,RANK(T263,(N263:P263,Q263:AE263)),0)</f>
        <v>5</v>
      </c>
      <c r="BD263" s="5">
        <f>IF(S263&gt;0,RANK(S263,(N263:P263,Q263:AE263)),0)</f>
        <v>0</v>
      </c>
      <c r="BE263" s="2">
        <f t="shared" si="102"/>
        <v>1.4440314463340022E-2</v>
      </c>
      <c r="BF263" s="2">
        <f t="shared" si="103"/>
        <v>4.7695799480280254E-3</v>
      </c>
      <c r="BG263" s="2">
        <f t="shared" si="104"/>
        <v>2.9933225880727607E-3</v>
      </c>
      <c r="BH263" s="2">
        <f t="shared" si="105"/>
        <v>0</v>
      </c>
      <c r="BJ263" s="4" t="s">
        <v>2886</v>
      </c>
      <c r="BK263" s="4" t="s">
        <v>906</v>
      </c>
      <c r="BL263">
        <v>4</v>
      </c>
      <c r="BN263" s="112">
        <v>6</v>
      </c>
      <c r="BO263" s="114">
        <v>109</v>
      </c>
      <c r="BP263" s="118">
        <f t="shared" si="96"/>
        <v>6109</v>
      </c>
      <c r="BQ263" s="118">
        <f t="shared" si="106"/>
        <v>6109</v>
      </c>
      <c r="BR263" s="5" t="s">
        <v>3151</v>
      </c>
      <c r="BV263" s="63"/>
      <c r="BW263" s="63"/>
      <c r="CB263" s="63" t="s">
        <v>3878</v>
      </c>
      <c r="CC263" s="63">
        <f t="shared" si="95"/>
        <v>-30401</v>
      </c>
      <c r="CE263" s="63">
        <v>0</v>
      </c>
      <c r="CF263" s="8"/>
    </row>
    <row r="264" spans="1:91" ht="15" hidden="1" customHeight="1" outlineLevel="1">
      <c r="A264" s="4" t="s">
        <v>2029</v>
      </c>
      <c r="B264" s="4" t="s">
        <v>906</v>
      </c>
      <c r="C264" s="1">
        <f t="shared" si="97"/>
        <v>422666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9</v>
      </c>
      <c r="G264" s="129">
        <f t="shared" ref="G264:G327" si="107">IF(C264&gt;0,MAX(N264:P264)-LARGE(N264:P264,2),0)</f>
        <v>89152</v>
      </c>
      <c r="H264" s="134">
        <f t="shared" ref="H264:H327" si="108">IF(C264&gt;0,G264/C264,0)</f>
        <v>0.21092777748860803</v>
      </c>
      <c r="I264" s="2"/>
      <c r="J264" s="2">
        <f t="shared" si="98"/>
        <v>0.59455456554347874</v>
      </c>
      <c r="K264" s="2">
        <f t="shared" si="99"/>
        <v>0.38362678805487077</v>
      </c>
      <c r="L264" s="2">
        <f t="shared" si="100"/>
        <v>1.1829671655633527E-5</v>
      </c>
      <c r="M264" s="2">
        <f t="shared" si="101"/>
        <v>2.1806816729994856E-2</v>
      </c>
      <c r="N264" s="63">
        <v>251298</v>
      </c>
      <c r="O264" s="63">
        <v>162146</v>
      </c>
      <c r="P264" s="63">
        <v>5</v>
      </c>
      <c r="Q264" s="63">
        <v>5063</v>
      </c>
      <c r="R264" s="63">
        <v>1766</v>
      </c>
      <c r="S264" s="63">
        <v>0</v>
      </c>
      <c r="T264" s="63">
        <v>1276</v>
      </c>
      <c r="U264" s="63">
        <v>0</v>
      </c>
      <c r="V264" s="63">
        <v>990</v>
      </c>
      <c r="W264" s="63">
        <v>0</v>
      </c>
      <c r="X264" s="63">
        <v>0</v>
      </c>
      <c r="Y264" s="63">
        <v>0</v>
      </c>
      <c r="Z264" s="63">
        <v>84</v>
      </c>
      <c r="AA264" s="63">
        <v>0</v>
      </c>
      <c r="AB264" s="63">
        <v>0</v>
      </c>
      <c r="AC264" s="63">
        <v>0</v>
      </c>
      <c r="AD264" s="63">
        <v>17</v>
      </c>
      <c r="AE264" s="63">
        <v>0</v>
      </c>
      <c r="AF264" s="63">
        <v>0</v>
      </c>
      <c r="AG264" s="63">
        <v>5</v>
      </c>
      <c r="AH264" s="63">
        <v>0</v>
      </c>
      <c r="AI264" s="63">
        <v>0</v>
      </c>
      <c r="AJ264" s="63">
        <v>16</v>
      </c>
      <c r="AK264" s="63">
        <v>0</v>
      </c>
      <c r="AL264" s="63">
        <v>0</v>
      </c>
      <c r="AM264" s="63">
        <v>0</v>
      </c>
      <c r="AN264" s="63">
        <v>0</v>
      </c>
      <c r="AO264" s="63">
        <v>0</v>
      </c>
      <c r="AP264" s="63">
        <v>0</v>
      </c>
      <c r="AQ264" s="63">
        <v>0</v>
      </c>
      <c r="AR264" s="63">
        <v>0</v>
      </c>
      <c r="AS264" s="63">
        <v>0</v>
      </c>
      <c r="AT264" s="63">
        <v>0</v>
      </c>
      <c r="AU264" s="63">
        <v>0</v>
      </c>
      <c r="AV264" s="63">
        <v>0</v>
      </c>
      <c r="AW264" s="63">
        <v>0</v>
      </c>
      <c r="AX264" s="63">
        <v>0</v>
      </c>
      <c r="AY264" s="63">
        <v>0</v>
      </c>
      <c r="BA264" s="5">
        <f>IF(Q264&gt;0,RANK(Q264,(N264:P264,Q264:AE264)),0)</f>
        <v>3</v>
      </c>
      <c r="BB264" s="5">
        <f>IF(R264&gt;0,RANK(R264,(N264:P264,Q264:AE264)),0)</f>
        <v>4</v>
      </c>
      <c r="BC264" s="5">
        <f>IF(T264&gt;0,RANK(T264,(N264:P264,Q264:AE264)),0)</f>
        <v>5</v>
      </c>
      <c r="BD264" s="5">
        <f>IF(S264&gt;0,RANK(S264,(N264:P264,Q264:AE264)),0)</f>
        <v>0</v>
      </c>
      <c r="BE264" s="2">
        <f t="shared" si="102"/>
        <v>1.1978725518494509E-2</v>
      </c>
      <c r="BF264" s="2">
        <f t="shared" si="103"/>
        <v>4.1782400287697615E-3</v>
      </c>
      <c r="BG264" s="2">
        <f t="shared" si="104"/>
        <v>3.018932206517676E-3</v>
      </c>
      <c r="BH264" s="2">
        <f t="shared" si="105"/>
        <v>0</v>
      </c>
      <c r="BJ264" s="4" t="s">
        <v>2029</v>
      </c>
      <c r="BK264" s="4" t="s">
        <v>906</v>
      </c>
      <c r="BN264" s="112">
        <v>6</v>
      </c>
      <c r="BO264" s="114">
        <v>111</v>
      </c>
      <c r="BP264" s="118">
        <f t="shared" si="96"/>
        <v>6111</v>
      </c>
      <c r="BQ264" s="118">
        <f t="shared" si="106"/>
        <v>6111</v>
      </c>
      <c r="BR264" s="5" t="s">
        <v>3151</v>
      </c>
      <c r="BV264" s="63"/>
      <c r="BW264" s="63"/>
      <c r="CB264" s="63" t="s">
        <v>3879</v>
      </c>
      <c r="CC264" s="63">
        <f t="shared" si="95"/>
        <v>-422666</v>
      </c>
      <c r="CE264" s="63">
        <v>0</v>
      </c>
      <c r="CF264" s="8"/>
    </row>
    <row r="265" spans="1:91" ht="15" hidden="1" customHeight="1" outlineLevel="1">
      <c r="A265" s="4" t="s">
        <v>676</v>
      </c>
      <c r="B265" s="4" t="s">
        <v>906</v>
      </c>
      <c r="C265" s="1">
        <f t="shared" si="97"/>
        <v>95414</v>
      </c>
      <c r="D265" s="5">
        <f>IF(N265&gt;0, RANK(N265,(N265:P265,Q265:AE265)),0)</f>
        <v>1</v>
      </c>
      <c r="E265" s="5">
        <f>IF(O265&gt;0,RANK(O265,(N265:P265,Q265:AE265)),0)</f>
        <v>2</v>
      </c>
      <c r="F265" s="5">
        <f>IF(P265&gt;0,RANK(P265,(N265:P265,Q265:AE265)),0)</f>
        <v>0</v>
      </c>
      <c r="G265" s="129">
        <f t="shared" si="107"/>
        <v>39620</v>
      </c>
      <c r="H265" s="134">
        <f t="shared" si="108"/>
        <v>0.41524304609386464</v>
      </c>
      <c r="I265" s="2"/>
      <c r="J265" s="2">
        <f t="shared" si="98"/>
        <v>0.69546397803257387</v>
      </c>
      <c r="K265" s="2">
        <f t="shared" si="99"/>
        <v>0.28022093193870923</v>
      </c>
      <c r="L265" s="2">
        <f t="shared" si="100"/>
        <v>0</v>
      </c>
      <c r="M265" s="2">
        <f t="shared" si="101"/>
        <v>2.4315090028716901E-2</v>
      </c>
      <c r="N265" s="63">
        <v>66357</v>
      </c>
      <c r="O265" s="63">
        <v>26737</v>
      </c>
      <c r="P265" s="63">
        <v>0</v>
      </c>
      <c r="Q265" s="63">
        <v>1180</v>
      </c>
      <c r="R265" s="63">
        <v>533</v>
      </c>
      <c r="S265" s="63">
        <v>0</v>
      </c>
      <c r="T265" s="63">
        <v>291</v>
      </c>
      <c r="U265" s="63">
        <v>0</v>
      </c>
      <c r="V265" s="63">
        <v>316</v>
      </c>
      <c r="W265" s="63">
        <v>0</v>
      </c>
      <c r="X265" s="63">
        <v>0</v>
      </c>
      <c r="Y265" s="63">
        <v>0</v>
      </c>
      <c r="Z265" s="63">
        <v>0</v>
      </c>
      <c r="AA265" s="63">
        <v>0</v>
      </c>
      <c r="AB265" s="63">
        <v>0</v>
      </c>
      <c r="AC265" s="63">
        <v>0</v>
      </c>
      <c r="AD265" s="63">
        <v>0</v>
      </c>
      <c r="AE265" s="63">
        <v>0</v>
      </c>
      <c r="AF265" s="63">
        <v>0</v>
      </c>
      <c r="AG265" s="63">
        <v>0</v>
      </c>
      <c r="AH265" s="63">
        <v>0</v>
      </c>
      <c r="AI265" s="63">
        <v>0</v>
      </c>
      <c r="AJ265" s="63">
        <v>0</v>
      </c>
      <c r="AK265" s="63">
        <v>0</v>
      </c>
      <c r="AL265" s="63">
        <v>0</v>
      </c>
      <c r="AM265" s="63">
        <v>0</v>
      </c>
      <c r="AN265" s="63">
        <v>0</v>
      </c>
      <c r="AO265" s="63">
        <v>0</v>
      </c>
      <c r="AP265" s="63">
        <v>0</v>
      </c>
      <c r="AQ265" s="63">
        <v>0</v>
      </c>
      <c r="AR265" s="63">
        <v>0</v>
      </c>
      <c r="AS265" s="63">
        <v>0</v>
      </c>
      <c r="AT265" s="63">
        <v>0</v>
      </c>
      <c r="AU265" s="63">
        <v>0</v>
      </c>
      <c r="AV265" s="63">
        <v>0</v>
      </c>
      <c r="AW265" s="63">
        <v>0</v>
      </c>
      <c r="AX265" s="63">
        <v>0</v>
      </c>
      <c r="AY265" s="63">
        <v>0</v>
      </c>
      <c r="BA265" s="5">
        <f>IF(Q265&gt;0,RANK(Q265,(N265:P265,Q265:AE265)),0)</f>
        <v>3</v>
      </c>
      <c r="BB265" s="5">
        <f>IF(R265&gt;0,RANK(R265,(N265:P265,Q265:AE265)),0)</f>
        <v>4</v>
      </c>
      <c r="BC265" s="5">
        <f>IF(T265&gt;0,RANK(T265,(N265:P265,Q265:AE265)),0)</f>
        <v>6</v>
      </c>
      <c r="BD265" s="5">
        <f>IF(S265&gt;0,RANK(S265,(N265:P265,Q265:AE265)),0)</f>
        <v>0</v>
      </c>
      <c r="BE265" s="2">
        <f t="shared" si="102"/>
        <v>1.2367157859433627E-2</v>
      </c>
      <c r="BF265" s="2">
        <f t="shared" si="103"/>
        <v>5.5861823212526463E-3</v>
      </c>
      <c r="BG265" s="2">
        <f t="shared" si="104"/>
        <v>3.0498668958433774E-3</v>
      </c>
      <c r="BH265" s="2">
        <f t="shared" si="105"/>
        <v>0</v>
      </c>
      <c r="BJ265" s="4" t="s">
        <v>676</v>
      </c>
      <c r="BK265" s="4" t="s">
        <v>906</v>
      </c>
      <c r="BN265" s="112">
        <v>6</v>
      </c>
      <c r="BO265" s="114">
        <v>113</v>
      </c>
      <c r="BP265" s="118">
        <f t="shared" si="96"/>
        <v>6113</v>
      </c>
      <c r="BQ265" s="118">
        <f t="shared" si="106"/>
        <v>6113</v>
      </c>
      <c r="BR265" s="5" t="s">
        <v>3151</v>
      </c>
      <c r="BV265" s="63"/>
      <c r="BW265" s="63"/>
      <c r="BY265" s="126"/>
      <c r="CC265" s="63">
        <f t="shared" si="95"/>
        <v>-95414</v>
      </c>
      <c r="CE265" s="63">
        <v>0</v>
      </c>
      <c r="CF265" s="126"/>
      <c r="CG265" s="129"/>
    </row>
    <row r="266" spans="1:91" ht="15" hidden="1" customHeight="1" outlineLevel="1">
      <c r="A266" s="4" t="s">
        <v>69</v>
      </c>
      <c r="B266" s="4" t="s">
        <v>906</v>
      </c>
      <c r="C266" s="1">
        <f t="shared" si="97"/>
        <v>27329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>IF(P266&gt;0,RANK(P266,(N266:P266,Q266:AE266)),0)</f>
        <v>0</v>
      </c>
      <c r="G266" s="129">
        <f t="shared" si="107"/>
        <v>5867</v>
      </c>
      <c r="H266" s="134">
        <f t="shared" si="108"/>
        <v>0.21468037615719565</v>
      </c>
      <c r="I266" s="2"/>
      <c r="J266" s="2">
        <f t="shared" si="98"/>
        <v>0.37846243916718503</v>
      </c>
      <c r="K266" s="2">
        <f t="shared" si="99"/>
        <v>0.59314281532438073</v>
      </c>
      <c r="L266" s="2">
        <f t="shared" si="100"/>
        <v>0</v>
      </c>
      <c r="M266" s="2">
        <f t="shared" si="101"/>
        <v>2.8394745508434238E-2</v>
      </c>
      <c r="N266" s="63">
        <v>10343</v>
      </c>
      <c r="O266" s="63">
        <v>16210</v>
      </c>
      <c r="P266" s="63">
        <v>0</v>
      </c>
      <c r="Q266" s="63">
        <v>446</v>
      </c>
      <c r="R266" s="63">
        <v>115</v>
      </c>
      <c r="S266" s="63">
        <v>0</v>
      </c>
      <c r="T266" s="63">
        <v>133</v>
      </c>
      <c r="U266" s="63">
        <v>0</v>
      </c>
      <c r="V266" s="63">
        <v>82</v>
      </c>
      <c r="W266" s="63">
        <v>0</v>
      </c>
      <c r="X266" s="63">
        <v>0</v>
      </c>
      <c r="Y266" s="63">
        <v>0</v>
      </c>
      <c r="Z266" s="63">
        <v>0</v>
      </c>
      <c r="AA266" s="63">
        <v>0</v>
      </c>
      <c r="AB266" s="63">
        <v>0</v>
      </c>
      <c r="AC266" s="63">
        <v>0</v>
      </c>
      <c r="AD266" s="63">
        <v>0</v>
      </c>
      <c r="AE266" s="63">
        <v>0</v>
      </c>
      <c r="AF266" s="63">
        <v>0</v>
      </c>
      <c r="AG266" s="63">
        <v>0</v>
      </c>
      <c r="AH266" s="63">
        <v>0</v>
      </c>
      <c r="AI266" s="63">
        <v>0</v>
      </c>
      <c r="AJ266" s="63">
        <v>0</v>
      </c>
      <c r="AK266" s="63">
        <v>0</v>
      </c>
      <c r="AL266" s="63">
        <v>0</v>
      </c>
      <c r="AM266" s="63">
        <v>0</v>
      </c>
      <c r="AN266" s="63">
        <v>0</v>
      </c>
      <c r="AO266" s="63">
        <v>0</v>
      </c>
      <c r="AP266" s="63">
        <v>0</v>
      </c>
      <c r="AQ266" s="63">
        <v>0</v>
      </c>
      <c r="AR266" s="63">
        <v>0</v>
      </c>
      <c r="AS266" s="63">
        <v>0</v>
      </c>
      <c r="AT266" s="63">
        <v>0</v>
      </c>
      <c r="AU266" s="63">
        <v>0</v>
      </c>
      <c r="AV266" s="63">
        <v>0</v>
      </c>
      <c r="AW266" s="63">
        <v>0</v>
      </c>
      <c r="AX266" s="63">
        <v>0</v>
      </c>
      <c r="AY266" s="63">
        <v>0</v>
      </c>
      <c r="BA266" s="5">
        <f>IF(Q266&gt;0,RANK(Q266,(N266:P266,Q266:AE266)),0)</f>
        <v>3</v>
      </c>
      <c r="BB266" s="5">
        <f>IF(R266&gt;0,RANK(R266,(N266:P266,Q266:AE266)),0)</f>
        <v>5</v>
      </c>
      <c r="BC266" s="5">
        <f>IF(T266&gt;0,RANK(T266,(N266:P266,Q266:AE266)),0)</f>
        <v>4</v>
      </c>
      <c r="BD266" s="5">
        <f>IF(S266&gt;0,RANK(S266,(N266:P266,Q266:AE266)),0)</f>
        <v>0</v>
      </c>
      <c r="BE266" s="2">
        <f t="shared" si="102"/>
        <v>1.6319660433971241E-2</v>
      </c>
      <c r="BF266" s="2">
        <f t="shared" si="103"/>
        <v>4.2079841926159029E-3</v>
      </c>
      <c r="BG266" s="2">
        <f t="shared" si="104"/>
        <v>4.8666251966775218E-3</v>
      </c>
      <c r="BH266" s="2">
        <f t="shared" si="105"/>
        <v>0</v>
      </c>
      <c r="BJ266" s="4" t="s">
        <v>69</v>
      </c>
      <c r="BK266" s="4" t="s">
        <v>906</v>
      </c>
      <c r="BL266">
        <v>3</v>
      </c>
      <c r="BN266" s="112">
        <v>6</v>
      </c>
      <c r="BO266" s="114">
        <v>115</v>
      </c>
      <c r="BP266" s="118">
        <f t="shared" si="96"/>
        <v>6115</v>
      </c>
      <c r="BQ266" s="118">
        <f t="shared" si="106"/>
        <v>6115</v>
      </c>
      <c r="BR266" s="5" t="s">
        <v>3151</v>
      </c>
      <c r="BV266" s="63"/>
      <c r="BW266" s="63"/>
      <c r="BY266" s="126"/>
      <c r="CC266" s="63">
        <f t="shared" si="95"/>
        <v>-27329</v>
      </c>
      <c r="CE266" s="63">
        <v>0</v>
      </c>
      <c r="CF266" s="126"/>
      <c r="CG266" s="129"/>
    </row>
    <row r="267" spans="1:91" ht="15" customHeight="1" collapsed="1">
      <c r="A267" s="4" t="s">
        <v>2627</v>
      </c>
      <c r="B267" s="4" t="s">
        <v>544</v>
      </c>
      <c r="C267" s="1">
        <f t="shared" si="97"/>
        <v>17444553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>IF(P267&gt;0,RANK(P267,(N267:P267,Q267:AE267)),0)</f>
        <v>10</v>
      </c>
      <c r="G267" s="129">
        <f t="shared" si="107"/>
        <v>5100154</v>
      </c>
      <c r="H267" s="134">
        <f t="shared" si="108"/>
        <v>0.29236369656476724</v>
      </c>
      <c r="I267" s="2"/>
      <c r="J267" s="2">
        <f t="shared" si="98"/>
        <v>0.63529205936087896</v>
      </c>
      <c r="K267" s="2">
        <f t="shared" si="99"/>
        <v>0.34292836279611177</v>
      </c>
      <c r="L267" s="2">
        <f t="shared" si="100"/>
        <v>2.1210059094090858E-6</v>
      </c>
      <c r="M267" s="2">
        <f t="shared" si="101"/>
        <v>2.1777456837099859E-2</v>
      </c>
      <c r="N267" s="63">
        <v>11082386</v>
      </c>
      <c r="O267" s="63">
        <v>5982232</v>
      </c>
      <c r="P267" s="63">
        <v>37</v>
      </c>
      <c r="Q267" s="63">
        <v>187154</v>
      </c>
      <c r="R267" s="63">
        <v>80729</v>
      </c>
      <c r="S267" s="63">
        <v>0</v>
      </c>
      <c r="T267" s="63">
        <v>59846</v>
      </c>
      <c r="U267" s="63">
        <v>0</v>
      </c>
      <c r="V267" s="63">
        <v>50825</v>
      </c>
      <c r="W267" s="63">
        <v>453</v>
      </c>
      <c r="X267" s="63">
        <v>0</v>
      </c>
      <c r="Y267" s="63">
        <v>0</v>
      </c>
      <c r="Z267" s="63">
        <v>604</v>
      </c>
      <c r="AA267" s="63">
        <v>0</v>
      </c>
      <c r="AB267" s="63">
        <v>0</v>
      </c>
      <c r="AC267" s="63">
        <v>0</v>
      </c>
      <c r="AD267" s="63">
        <v>129</v>
      </c>
      <c r="AE267" s="63">
        <v>0</v>
      </c>
      <c r="AF267" s="63">
        <v>0</v>
      </c>
      <c r="AG267" s="63">
        <v>36</v>
      </c>
      <c r="AH267" s="63">
        <v>0</v>
      </c>
      <c r="AI267" s="63">
        <v>0</v>
      </c>
      <c r="AJ267" s="63">
        <v>122</v>
      </c>
      <c r="AK267" s="63">
        <v>0</v>
      </c>
      <c r="AL267" s="63">
        <v>0</v>
      </c>
      <c r="AM267" s="63">
        <v>0</v>
      </c>
      <c r="AN267" s="63">
        <v>0</v>
      </c>
      <c r="AO267" s="63">
        <v>0</v>
      </c>
      <c r="AP267" s="63">
        <v>0</v>
      </c>
      <c r="AQ267" s="63">
        <v>0</v>
      </c>
      <c r="AR267" s="63">
        <v>0</v>
      </c>
      <c r="AS267" s="63">
        <v>0</v>
      </c>
      <c r="AT267" s="63">
        <v>0</v>
      </c>
      <c r="AU267" s="63">
        <v>0</v>
      </c>
      <c r="AV267" s="63">
        <v>0</v>
      </c>
      <c r="AW267" s="63">
        <v>0</v>
      </c>
      <c r="AX267" s="63">
        <v>0</v>
      </c>
      <c r="AY267" s="63">
        <v>0</v>
      </c>
      <c r="BA267" s="5">
        <f>IF(Q267&gt;0,RANK(Q267,(N267:P267,Q267:AE267)),0)</f>
        <v>3</v>
      </c>
      <c r="BB267" s="5">
        <f>IF(R267&gt;0,RANK(R267,(N267:P267,Q267:AE267)),0)</f>
        <v>4</v>
      </c>
      <c r="BC267" s="5">
        <f>IF(T267&gt;0,RANK(T267,(N267:P267,Q267:AE267)),0)</f>
        <v>5</v>
      </c>
      <c r="BD267" s="5">
        <f>IF(S267&gt;0,RANK(S267,(N267:P267,Q267:AE267)),0)</f>
        <v>0</v>
      </c>
      <c r="BE267" s="2">
        <f t="shared" si="102"/>
        <v>1.0728506485663461E-2</v>
      </c>
      <c r="BF267" s="2">
        <f t="shared" si="103"/>
        <v>4.6277482719104352E-3</v>
      </c>
      <c r="BG267" s="2">
        <f t="shared" si="104"/>
        <v>3.4306410717431395E-3</v>
      </c>
      <c r="BH267" s="2">
        <f t="shared" si="105"/>
        <v>0</v>
      </c>
      <c r="BJ267" s="4" t="s">
        <v>2627</v>
      </c>
      <c r="BK267" s="4" t="s">
        <v>544</v>
      </c>
      <c r="BN267" s="112">
        <v>6</v>
      </c>
      <c r="BO267" s="114"/>
      <c r="BP267" s="112">
        <v>6</v>
      </c>
      <c r="BQ267" s="112">
        <f t="shared" si="106"/>
        <v>6</v>
      </c>
      <c r="BR267" s="5" t="s">
        <v>710</v>
      </c>
      <c r="BS267" s="63">
        <f>SUM(BS209:BS266)</f>
        <v>0</v>
      </c>
      <c r="BT267" s="63">
        <f>SUM(BT209:BT266)</f>
        <v>0</v>
      </c>
      <c r="BU267" s="63">
        <f>SUM(BU209:BU266)</f>
        <v>0</v>
      </c>
      <c r="BV267" s="63"/>
      <c r="BW267" s="63"/>
      <c r="CC267" s="63">
        <f t="shared" si="95"/>
        <v>-17444553</v>
      </c>
      <c r="CE267" s="63">
        <v>460</v>
      </c>
      <c r="CG267" s="63">
        <f>SUM(CG209:CG266)</f>
        <v>0</v>
      </c>
    </row>
    <row r="268" spans="1:91" ht="15" customHeight="1">
      <c r="A268" s="4"/>
      <c r="B268" s="4"/>
      <c r="C268" s="1"/>
      <c r="E268" s="5"/>
      <c r="F268" s="5"/>
      <c r="G268" s="129"/>
      <c r="H268" s="134"/>
      <c r="I268" s="2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AX268" s="63"/>
      <c r="AY268" s="63"/>
      <c r="BA268" s="5"/>
      <c r="BB268" s="5"/>
      <c r="BC268" s="5"/>
      <c r="BD268" s="5"/>
      <c r="BJ268" s="4"/>
      <c r="BK268" s="4"/>
      <c r="BN268" s="112"/>
      <c r="BO268" s="114"/>
      <c r="BP268" s="118"/>
      <c r="BQ268" s="118"/>
      <c r="CH268" s="129"/>
      <c r="CI268" s="129"/>
      <c r="CJ268" s="129"/>
      <c r="CK268" s="129"/>
      <c r="CL268" s="129"/>
      <c r="CM268" s="129"/>
    </row>
    <row r="269" spans="1:91" ht="15" hidden="1" customHeight="1" outlineLevel="1">
      <c r="A269" t="s">
        <v>1025</v>
      </c>
      <c r="B269" t="s">
        <v>2720</v>
      </c>
      <c r="C269" s="1">
        <f t="shared" ref="C269:C300" si="109">SUM(N269:AY269)</f>
        <v>236735</v>
      </c>
      <c r="D269" s="5">
        <f>IF(N269&gt;0, RANK(N269,(N269:P269,Q269:AE269)),0)</f>
        <v>1</v>
      </c>
      <c r="E269" s="5">
        <f>IF(O269&gt;0,RANK(O269,(N269:P269,Q269:AE269)),0)</f>
        <v>2</v>
      </c>
      <c r="F269" s="5">
        <f>IF(P269&gt;0,RANK(P269,(N269:P269,Q269:AE269)),0)</f>
        <v>11</v>
      </c>
      <c r="G269" s="129">
        <f t="shared" si="107"/>
        <v>38545</v>
      </c>
      <c r="H269" s="134">
        <f t="shared" si="108"/>
        <v>0.16281918600967327</v>
      </c>
      <c r="I269" s="2"/>
      <c r="J269" s="2">
        <f t="shared" ref="J269:J301" si="110">IF($C269=0,"-",N269/$C269)</f>
        <v>0.56688702557712212</v>
      </c>
      <c r="K269" s="2">
        <f t="shared" ref="K269:K301" si="111">IF($C269=0,"-",O269/$C269)</f>
        <v>0.40406783956744885</v>
      </c>
      <c r="L269" s="2">
        <f t="shared" ref="L269:L301" si="112">IF($C269=0,"-",P269/$C269)</f>
        <v>2.1543075590850529E-4</v>
      </c>
      <c r="M269" s="2">
        <f t="shared" ref="M269:M301" si="113">IF(C269=0,"-",(1-J269-K269-L269))</f>
        <v>2.8829704099520528E-2</v>
      </c>
      <c r="N269" s="63">
        <v>134202</v>
      </c>
      <c r="O269" s="63">
        <v>95657</v>
      </c>
      <c r="P269" s="63">
        <v>51</v>
      </c>
      <c r="Q269" s="63">
        <v>3731</v>
      </c>
      <c r="R269" s="63">
        <v>744</v>
      </c>
      <c r="S269" s="63">
        <v>455</v>
      </c>
      <c r="T269" s="63">
        <v>72</v>
      </c>
      <c r="U269" s="63">
        <v>729</v>
      </c>
      <c r="V269" s="63">
        <v>90</v>
      </c>
      <c r="W269" s="63">
        <v>0</v>
      </c>
      <c r="X269" s="63">
        <v>24</v>
      </c>
      <c r="Y269" s="63">
        <v>0</v>
      </c>
      <c r="Z269" s="63">
        <v>160</v>
      </c>
      <c r="AA269" s="63">
        <v>46</v>
      </c>
      <c r="AB269" s="63">
        <v>37</v>
      </c>
      <c r="AC269" s="63">
        <v>0</v>
      </c>
      <c r="AD269" s="63">
        <v>0</v>
      </c>
      <c r="AE269" s="63">
        <v>102</v>
      </c>
      <c r="AF269" s="63">
        <v>38</v>
      </c>
      <c r="AG269" s="63">
        <v>13</v>
      </c>
      <c r="AH269" s="63">
        <v>264</v>
      </c>
      <c r="AI269" s="63">
        <v>0</v>
      </c>
      <c r="AJ269" s="63">
        <v>197</v>
      </c>
      <c r="AK269" s="63">
        <v>0</v>
      </c>
      <c r="AL269" s="63">
        <v>0</v>
      </c>
      <c r="AM269" s="63">
        <v>40</v>
      </c>
      <c r="AN269" s="63">
        <v>0</v>
      </c>
      <c r="AO269" s="63">
        <v>0</v>
      </c>
      <c r="AP269" s="63">
        <v>0</v>
      </c>
      <c r="AQ269" s="63">
        <v>60</v>
      </c>
      <c r="AR269" s="63">
        <v>0</v>
      </c>
      <c r="AS269" s="63">
        <v>0</v>
      </c>
      <c r="AT269" s="63">
        <v>23</v>
      </c>
      <c r="AU269" s="63">
        <v>0</v>
      </c>
      <c r="AV269" s="63">
        <v>0</v>
      </c>
      <c r="AW269" s="63">
        <v>0</v>
      </c>
      <c r="AX269" s="63">
        <v>0</v>
      </c>
      <c r="AY269" s="63">
        <v>0</v>
      </c>
      <c r="BA269" s="5">
        <f>IF(Q269&gt;0,RANK(Q269,(N269:P269,Q269:AE269)),0)</f>
        <v>3</v>
      </c>
      <c r="BB269" s="5">
        <f>IF(R269&gt;0,RANK(R269,(N269:P269,Q269:AE269)),0)</f>
        <v>4</v>
      </c>
      <c r="BC269" s="5">
        <f>IF(T269&gt;0,RANK(T269,(N269:P269,Q269:AE269)),0)</f>
        <v>10</v>
      </c>
      <c r="BD269" s="5">
        <f>IF(S269&gt;0,RANK(S269,(N269:P269,Q269:AE269)),0)</f>
        <v>6</v>
      </c>
      <c r="BE269" s="2">
        <f t="shared" ref="BE269:BE301" si="114">IF($C269=0,"-",Q269/$C269)</f>
        <v>1.5760238241071239E-2</v>
      </c>
      <c r="BF269" s="2">
        <f t="shared" ref="BF269:BF301" si="115">IF($C269=0,"-",R269/$C269)</f>
        <v>3.1427545567829008E-3</v>
      </c>
      <c r="BG269" s="2">
        <f t="shared" ref="BG269:BG301" si="116">IF($C269=0,"-",T269/$C269)</f>
        <v>3.0413753775318395E-4</v>
      </c>
      <c r="BH269" s="2">
        <f t="shared" ref="BH269:BH301" si="117">IF($C269=0,"-",S269/$C269)</f>
        <v>1.9219802733013707E-3</v>
      </c>
      <c r="BJ269" t="s">
        <v>1025</v>
      </c>
      <c r="BK269" t="s">
        <v>2720</v>
      </c>
      <c r="BL269" s="1"/>
      <c r="BM269" s="1"/>
      <c r="BN269" s="112">
        <v>8</v>
      </c>
      <c r="BO269" s="114">
        <v>1</v>
      </c>
      <c r="BP269" s="118">
        <f t="shared" si="96"/>
        <v>8001</v>
      </c>
      <c r="BQ269" s="118">
        <f t="shared" si="106"/>
        <v>8001</v>
      </c>
      <c r="BR269" s="5" t="s">
        <v>3151</v>
      </c>
      <c r="BS269" s="1"/>
      <c r="BV269" s="63"/>
    </row>
    <row r="270" spans="1:91" ht="15" hidden="1" customHeight="1" outlineLevel="1">
      <c r="A270" t="s">
        <v>1026</v>
      </c>
      <c r="B270" t="s">
        <v>2720</v>
      </c>
      <c r="C270" s="1">
        <f t="shared" si="109"/>
        <v>7808</v>
      </c>
      <c r="D270" s="5">
        <f>IF(N270&gt;0, RANK(N270,(N270:P270,Q270:AE270)),0)</f>
        <v>2</v>
      </c>
      <c r="E270" s="5">
        <f>IF(O270&gt;0,RANK(O270,(N270:P270,Q270:AE270)),0)</f>
        <v>1</v>
      </c>
      <c r="F270" s="5">
        <f>IF(P270&gt;0,RANK(P270,(N270:P270,Q270:AE270)),0)</f>
        <v>10</v>
      </c>
      <c r="G270" s="129">
        <f t="shared" si="107"/>
        <v>54</v>
      </c>
      <c r="H270" s="134">
        <f t="shared" si="108"/>
        <v>6.9159836065573769E-3</v>
      </c>
      <c r="I270" s="2"/>
      <c r="J270" s="2">
        <f t="shared" si="110"/>
        <v>0.48142930327868855</v>
      </c>
      <c r="K270" s="2">
        <f t="shared" si="111"/>
        <v>0.48834528688524592</v>
      </c>
      <c r="L270" s="2">
        <f t="shared" si="112"/>
        <v>3.8422131147540983E-4</v>
      </c>
      <c r="M270" s="2">
        <f t="shared" si="113"/>
        <v>2.9841188524590178E-2</v>
      </c>
      <c r="N270" s="63">
        <v>3759</v>
      </c>
      <c r="O270" s="63">
        <v>3813</v>
      </c>
      <c r="P270" s="63">
        <v>3</v>
      </c>
      <c r="Q270" s="63">
        <v>90</v>
      </c>
      <c r="R270" s="63">
        <v>23</v>
      </c>
      <c r="S270" s="63">
        <v>22</v>
      </c>
      <c r="T270" s="63">
        <v>5</v>
      </c>
      <c r="U270" s="63">
        <v>48</v>
      </c>
      <c r="V270" s="63">
        <v>3</v>
      </c>
      <c r="W270" s="63">
        <v>0</v>
      </c>
      <c r="X270" s="63">
        <v>5</v>
      </c>
      <c r="Y270" s="63">
        <v>0</v>
      </c>
      <c r="Z270" s="63">
        <v>7</v>
      </c>
      <c r="AA270" s="63">
        <v>2</v>
      </c>
      <c r="AB270" s="63">
        <v>1</v>
      </c>
      <c r="AC270" s="63">
        <v>0</v>
      </c>
      <c r="AD270" s="63">
        <v>0</v>
      </c>
      <c r="AE270" s="63">
        <v>3</v>
      </c>
      <c r="AF270" s="63">
        <v>1</v>
      </c>
      <c r="AG270" s="63">
        <v>2</v>
      </c>
      <c r="AH270" s="63">
        <v>6</v>
      </c>
      <c r="AI270" s="63">
        <v>0</v>
      </c>
      <c r="AJ270" s="63">
        <v>11</v>
      </c>
      <c r="AK270" s="63">
        <v>0</v>
      </c>
      <c r="AL270" s="63">
        <v>0</v>
      </c>
      <c r="AM270" s="63">
        <v>0</v>
      </c>
      <c r="AN270" s="63">
        <v>0</v>
      </c>
      <c r="AO270" s="63">
        <v>0</v>
      </c>
      <c r="AP270" s="63">
        <v>0</v>
      </c>
      <c r="AQ270" s="63">
        <v>4</v>
      </c>
      <c r="AR270" s="63">
        <v>0</v>
      </c>
      <c r="AS270" s="63">
        <v>0</v>
      </c>
      <c r="AT270" s="63">
        <v>0</v>
      </c>
      <c r="AU270" s="63">
        <v>0</v>
      </c>
      <c r="AV270" s="63">
        <v>0</v>
      </c>
      <c r="AW270" s="63">
        <v>0</v>
      </c>
      <c r="AX270" s="63">
        <v>0</v>
      </c>
      <c r="AY270" s="63">
        <v>0</v>
      </c>
      <c r="BA270" s="5">
        <f>IF(Q270&gt;0,RANK(Q270,(N270:P270,Q270:AE270)),0)</f>
        <v>3</v>
      </c>
      <c r="BB270" s="5">
        <f>IF(R270&gt;0,RANK(R270,(N270:P270,Q270:AE270)),0)</f>
        <v>5</v>
      </c>
      <c r="BC270" s="5">
        <f>IF(T270&gt;0,RANK(T270,(N270:P270,Q270:AE270)),0)</f>
        <v>8</v>
      </c>
      <c r="BD270" s="5">
        <f>IF(S270&gt;0,RANK(S270,(N270:P270,Q270:AE270)),0)</f>
        <v>6</v>
      </c>
      <c r="BE270" s="2">
        <f t="shared" si="114"/>
        <v>1.1526639344262296E-2</v>
      </c>
      <c r="BF270" s="2">
        <f t="shared" si="115"/>
        <v>2.9456967213114752E-3</v>
      </c>
      <c r="BG270" s="2">
        <f t="shared" si="116"/>
        <v>6.4036885245901635E-4</v>
      </c>
      <c r="BH270" s="2">
        <f t="shared" si="117"/>
        <v>2.8176229508196722E-3</v>
      </c>
      <c r="BJ270" t="s">
        <v>1026</v>
      </c>
      <c r="BK270" t="s">
        <v>2720</v>
      </c>
      <c r="BL270" s="1">
        <v>3</v>
      </c>
      <c r="BM270" s="1"/>
      <c r="BN270" s="112">
        <v>8</v>
      </c>
      <c r="BO270" s="114">
        <v>3</v>
      </c>
      <c r="BP270" s="118">
        <f t="shared" si="96"/>
        <v>8003</v>
      </c>
      <c r="BQ270" s="118">
        <f t="shared" si="106"/>
        <v>8003</v>
      </c>
      <c r="BR270" s="5" t="s">
        <v>3151</v>
      </c>
      <c r="BV270" s="63"/>
      <c r="CD270" s="63">
        <f t="shared" ref="CD270:CD328" si="118">C270</f>
        <v>7808</v>
      </c>
      <c r="CG270" s="129"/>
      <c r="CH270" s="129"/>
      <c r="CI270" s="129"/>
      <c r="CJ270" s="129"/>
      <c r="CK270" s="129"/>
      <c r="CL270" s="129"/>
    </row>
    <row r="271" spans="1:91" ht="15" hidden="1" customHeight="1" outlineLevel="1">
      <c r="A271" t="s">
        <v>1202</v>
      </c>
      <c r="B271" t="s">
        <v>2720</v>
      </c>
      <c r="C271" s="1">
        <f t="shared" si="109"/>
        <v>350183</v>
      </c>
      <c r="D271" s="5">
        <f>IF(N271&gt;0, RANK(N271,(N271:P271,Q271:AE271)),0)</f>
        <v>1</v>
      </c>
      <c r="E271" s="5">
        <f>IF(O271&gt;0,RANK(O271,(N271:P271,Q271:AE271)),0)</f>
        <v>2</v>
      </c>
      <c r="F271" s="5">
        <f>IF(P271&gt;0,RANK(P271,(N271:P271,Q271:AE271)),0)</f>
        <v>12</v>
      </c>
      <c r="G271" s="129">
        <f t="shared" si="107"/>
        <v>86284</v>
      </c>
      <c r="H271" s="134">
        <f t="shared" si="108"/>
        <v>0.2463968839149816</v>
      </c>
      <c r="I271" s="2"/>
      <c r="J271" s="2">
        <f t="shared" si="110"/>
        <v>0.60998677834160997</v>
      </c>
      <c r="K271" s="2">
        <f t="shared" si="111"/>
        <v>0.36358989442662837</v>
      </c>
      <c r="L271" s="2">
        <f t="shared" si="112"/>
        <v>1.2850423921206911E-4</v>
      </c>
      <c r="M271" s="2">
        <f t="shared" si="113"/>
        <v>2.6294822992549594E-2</v>
      </c>
      <c r="N271" s="63">
        <v>213607</v>
      </c>
      <c r="O271" s="63">
        <v>127323</v>
      </c>
      <c r="P271" s="63">
        <v>45</v>
      </c>
      <c r="Q271" s="63">
        <v>5423</v>
      </c>
      <c r="R271" s="63">
        <v>926</v>
      </c>
      <c r="S271" s="63">
        <v>503</v>
      </c>
      <c r="T271" s="63">
        <v>67</v>
      </c>
      <c r="U271" s="63">
        <v>908</v>
      </c>
      <c r="V271" s="63">
        <v>118</v>
      </c>
      <c r="W271" s="63">
        <v>0</v>
      </c>
      <c r="X271" s="63">
        <v>41</v>
      </c>
      <c r="Y271" s="63">
        <v>0</v>
      </c>
      <c r="Z271" s="63">
        <v>297</v>
      </c>
      <c r="AA271" s="63">
        <v>63</v>
      </c>
      <c r="AB271" s="63">
        <v>41</v>
      </c>
      <c r="AC271" s="63">
        <v>0</v>
      </c>
      <c r="AD271" s="63">
        <v>0</v>
      </c>
      <c r="AE271" s="63">
        <v>94</v>
      </c>
      <c r="AF271" s="63">
        <v>45</v>
      </c>
      <c r="AG271" s="63">
        <v>25</v>
      </c>
      <c r="AH271" s="63">
        <v>328</v>
      </c>
      <c r="AI271" s="63">
        <v>0</v>
      </c>
      <c r="AJ271" s="63">
        <v>189</v>
      </c>
      <c r="AK271" s="63">
        <v>0</v>
      </c>
      <c r="AL271" s="63">
        <v>0</v>
      </c>
      <c r="AM271" s="63">
        <v>65</v>
      </c>
      <c r="AN271" s="63">
        <v>0</v>
      </c>
      <c r="AO271" s="63">
        <v>0</v>
      </c>
      <c r="AP271" s="63">
        <v>0</v>
      </c>
      <c r="AQ271" s="63">
        <v>58</v>
      </c>
      <c r="AR271" s="63">
        <v>0</v>
      </c>
      <c r="AS271" s="63">
        <v>0</v>
      </c>
      <c r="AT271" s="63">
        <v>17</v>
      </c>
      <c r="AU271" s="63">
        <v>0</v>
      </c>
      <c r="AV271" s="63">
        <v>0</v>
      </c>
      <c r="AW271" s="63">
        <v>0</v>
      </c>
      <c r="AX271" s="63">
        <v>0</v>
      </c>
      <c r="AY271" s="63">
        <v>0</v>
      </c>
      <c r="BA271" s="5">
        <f>IF(Q271&gt;0,RANK(Q271,(N271:P271,Q271:AE271)),0)</f>
        <v>3</v>
      </c>
      <c r="BB271" s="5">
        <f>IF(R271&gt;0,RANK(R271,(N271:P271,Q271:AE271)),0)</f>
        <v>4</v>
      </c>
      <c r="BC271" s="5">
        <f>IF(T271&gt;0,RANK(T271,(N271:P271,Q271:AE271)),0)</f>
        <v>10</v>
      </c>
      <c r="BD271" s="5">
        <f>IF(S271&gt;0,RANK(S271,(N271:P271,Q271:AE271)),0)</f>
        <v>6</v>
      </c>
      <c r="BE271" s="2">
        <f t="shared" si="114"/>
        <v>1.5486188649934464E-2</v>
      </c>
      <c r="BF271" s="2">
        <f t="shared" si="115"/>
        <v>2.6443316780083558E-3</v>
      </c>
      <c r="BG271" s="2">
        <f t="shared" si="116"/>
        <v>1.9132853393796957E-4</v>
      </c>
      <c r="BH271" s="2">
        <f t="shared" si="117"/>
        <v>1.4363918294149059E-3</v>
      </c>
      <c r="BJ271" t="s">
        <v>1202</v>
      </c>
      <c r="BK271" t="s">
        <v>2720</v>
      </c>
      <c r="BL271" s="1"/>
      <c r="BM271" s="1"/>
      <c r="BN271" s="112">
        <v>8</v>
      </c>
      <c r="BO271" s="114">
        <v>5</v>
      </c>
      <c r="BP271" s="118">
        <f t="shared" si="96"/>
        <v>8005</v>
      </c>
      <c r="BQ271" s="118">
        <f t="shared" si="106"/>
        <v>8005</v>
      </c>
      <c r="BR271" s="5" t="s">
        <v>3151</v>
      </c>
      <c r="BV271" s="63"/>
      <c r="CD271" s="63">
        <f t="shared" si="118"/>
        <v>350183</v>
      </c>
    </row>
    <row r="272" spans="1:91" ht="15" hidden="1" customHeight="1" outlineLevel="1">
      <c r="A272" t="s">
        <v>2912</v>
      </c>
      <c r="B272" t="s">
        <v>2720</v>
      </c>
      <c r="C272" s="1">
        <f t="shared" si="109"/>
        <v>9144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8</v>
      </c>
      <c r="G272" s="129">
        <f t="shared" si="107"/>
        <v>1451</v>
      </c>
      <c r="H272" s="134">
        <f t="shared" si="108"/>
        <v>0.1586832895888014</v>
      </c>
      <c r="I272" s="2"/>
      <c r="J272" s="2">
        <f t="shared" si="110"/>
        <v>0.40879265091863515</v>
      </c>
      <c r="K272" s="2">
        <f t="shared" si="111"/>
        <v>0.56747594050743655</v>
      </c>
      <c r="L272" s="2">
        <f t="shared" si="112"/>
        <v>5.4680664916885392E-4</v>
      </c>
      <c r="M272" s="2">
        <f t="shared" si="113"/>
        <v>2.3184601924759449E-2</v>
      </c>
      <c r="N272" s="63">
        <v>3738</v>
      </c>
      <c r="O272" s="63">
        <v>5189</v>
      </c>
      <c r="P272" s="63">
        <v>5</v>
      </c>
      <c r="Q272" s="63">
        <v>120</v>
      </c>
      <c r="R272" s="63">
        <v>19</v>
      </c>
      <c r="S272" s="63">
        <v>20</v>
      </c>
      <c r="T272" s="63">
        <v>0</v>
      </c>
      <c r="U272" s="63">
        <v>20</v>
      </c>
      <c r="V272" s="63">
        <v>2</v>
      </c>
      <c r="W272" s="63">
        <v>0</v>
      </c>
      <c r="X272" s="63">
        <v>0</v>
      </c>
      <c r="Y272" s="63">
        <v>0</v>
      </c>
      <c r="Z272" s="63">
        <v>7</v>
      </c>
      <c r="AA272" s="63">
        <v>1</v>
      </c>
      <c r="AB272" s="63">
        <v>1</v>
      </c>
      <c r="AC272" s="63">
        <v>0</v>
      </c>
      <c r="AD272" s="63">
        <v>0</v>
      </c>
      <c r="AE272" s="63">
        <v>2</v>
      </c>
      <c r="AF272" s="63">
        <v>0</v>
      </c>
      <c r="AG272" s="63">
        <v>0</v>
      </c>
      <c r="AH272" s="63">
        <v>9</v>
      </c>
      <c r="AI272" s="63">
        <v>0</v>
      </c>
      <c r="AJ272" s="63">
        <v>6</v>
      </c>
      <c r="AK272" s="63">
        <v>0</v>
      </c>
      <c r="AL272" s="63">
        <v>0</v>
      </c>
      <c r="AM272" s="63">
        <v>3</v>
      </c>
      <c r="AN272" s="63">
        <v>0</v>
      </c>
      <c r="AO272" s="63">
        <v>0</v>
      </c>
      <c r="AP272" s="63">
        <v>0</v>
      </c>
      <c r="AQ272" s="63">
        <v>2</v>
      </c>
      <c r="AR272" s="63">
        <v>0</v>
      </c>
      <c r="AS272" s="63">
        <v>0</v>
      </c>
      <c r="AT272" s="63">
        <v>0</v>
      </c>
      <c r="AU272" s="63">
        <v>0</v>
      </c>
      <c r="AV272" s="63">
        <v>0</v>
      </c>
      <c r="AW272" s="63">
        <v>0</v>
      </c>
      <c r="AX272" s="63">
        <v>0</v>
      </c>
      <c r="AY272" s="63">
        <v>0</v>
      </c>
      <c r="BA272" s="5">
        <f>IF(Q272&gt;0,RANK(Q272,(N272:P272,Q272:AE272)),0)</f>
        <v>3</v>
      </c>
      <c r="BB272" s="5">
        <f>IF(R272&gt;0,RANK(R272,(N272:P272,Q272:AE272)),0)</f>
        <v>6</v>
      </c>
      <c r="BC272" s="5">
        <f>IF(T272&gt;0,RANK(T272,(N272:P272,Q272:AE272)),0)</f>
        <v>0</v>
      </c>
      <c r="BD272" s="5">
        <f>IF(S272&gt;0,RANK(S272,(N272:P272,Q272:AE272)),0)</f>
        <v>4</v>
      </c>
      <c r="BE272" s="2">
        <f t="shared" si="114"/>
        <v>1.3123359580052493E-2</v>
      </c>
      <c r="BF272" s="2">
        <f t="shared" si="115"/>
        <v>2.0778652668416446E-3</v>
      </c>
      <c r="BG272" s="2">
        <f t="shared" si="116"/>
        <v>0</v>
      </c>
      <c r="BH272" s="2">
        <f t="shared" si="117"/>
        <v>2.1872265966754157E-3</v>
      </c>
      <c r="BJ272" t="s">
        <v>2912</v>
      </c>
      <c r="BK272" t="s">
        <v>2720</v>
      </c>
      <c r="BL272" s="1">
        <v>3</v>
      </c>
      <c r="BM272" s="1"/>
      <c r="BN272" s="112">
        <v>8</v>
      </c>
      <c r="BO272" s="114">
        <v>7</v>
      </c>
      <c r="BP272" s="118">
        <f t="shared" si="96"/>
        <v>8007</v>
      </c>
      <c r="BQ272" s="118">
        <f t="shared" si="106"/>
        <v>8007</v>
      </c>
      <c r="BR272" s="5" t="s">
        <v>3151</v>
      </c>
      <c r="BV272" s="63"/>
      <c r="CD272" s="63">
        <f t="shared" si="118"/>
        <v>9144</v>
      </c>
    </row>
    <row r="273" spans="1:82" ht="15" hidden="1" customHeight="1" outlineLevel="1">
      <c r="A273" t="s">
        <v>1388</v>
      </c>
      <c r="B273" t="s">
        <v>2720</v>
      </c>
      <c r="C273" s="1">
        <f t="shared" si="109"/>
        <v>2225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0</v>
      </c>
      <c r="G273" s="129">
        <f t="shared" si="107"/>
        <v>1550</v>
      </c>
      <c r="H273" s="134">
        <f t="shared" si="108"/>
        <v>0.6966292134831461</v>
      </c>
      <c r="I273" s="2"/>
      <c r="J273" s="2">
        <f t="shared" si="110"/>
        <v>0.14247191011235955</v>
      </c>
      <c r="K273" s="2">
        <f t="shared" si="111"/>
        <v>0.83910112359550559</v>
      </c>
      <c r="L273" s="2">
        <f t="shared" si="112"/>
        <v>0</v>
      </c>
      <c r="M273" s="2">
        <f t="shared" si="113"/>
        <v>1.8426966292134916E-2</v>
      </c>
      <c r="N273" s="63">
        <v>317</v>
      </c>
      <c r="O273" s="63">
        <v>1867</v>
      </c>
      <c r="P273" s="63">
        <v>0</v>
      </c>
      <c r="Q273" s="63">
        <v>26</v>
      </c>
      <c r="R273" s="63">
        <v>3</v>
      </c>
      <c r="S273" s="63">
        <v>2</v>
      </c>
      <c r="T273" s="63">
        <v>0</v>
      </c>
      <c r="U273" s="63">
        <v>4</v>
      </c>
      <c r="V273" s="63">
        <v>0</v>
      </c>
      <c r="W273" s="63">
        <v>0</v>
      </c>
      <c r="X273" s="63">
        <v>0</v>
      </c>
      <c r="Y273" s="63">
        <v>0</v>
      </c>
      <c r="Z273" s="63">
        <v>3</v>
      </c>
      <c r="AA273" s="63">
        <v>1</v>
      </c>
      <c r="AB273" s="63">
        <v>2</v>
      </c>
      <c r="AC273" s="63">
        <v>0</v>
      </c>
      <c r="AD273" s="63">
        <v>0</v>
      </c>
      <c r="AE273" s="63">
        <v>0</v>
      </c>
      <c r="AF273" s="63">
        <v>0</v>
      </c>
      <c r="AG273" s="63">
        <v>0</v>
      </c>
      <c r="AH273" s="63">
        <v>0</v>
      </c>
      <c r="AI273" s="63">
        <v>0</v>
      </c>
      <c r="AJ273" s="63">
        <v>0</v>
      </c>
      <c r="AK273" s="63">
        <v>0</v>
      </c>
      <c r="AL273" s="63">
        <v>0</v>
      </c>
      <c r="AM273" s="63">
        <v>0</v>
      </c>
      <c r="AN273" s="63">
        <v>0</v>
      </c>
      <c r="AO273" s="63">
        <v>0</v>
      </c>
      <c r="AP273" s="63">
        <v>0</v>
      </c>
      <c r="AQ273" s="63">
        <v>0</v>
      </c>
      <c r="AR273" s="63">
        <v>0</v>
      </c>
      <c r="AS273" s="63">
        <v>0</v>
      </c>
      <c r="AT273" s="63">
        <v>0</v>
      </c>
      <c r="AU273" s="63">
        <v>0</v>
      </c>
      <c r="AV273" s="63">
        <v>0</v>
      </c>
      <c r="AW273" s="63">
        <v>0</v>
      </c>
      <c r="AX273" s="63">
        <v>0</v>
      </c>
      <c r="AY273" s="63">
        <v>0</v>
      </c>
      <c r="BA273" s="5">
        <f>IF(Q273&gt;0,RANK(Q273,(N273:P273,Q273:AE273)),0)</f>
        <v>3</v>
      </c>
      <c r="BB273" s="5">
        <f>IF(R273&gt;0,RANK(R273,(N273:P273,Q273:AE273)),0)</f>
        <v>5</v>
      </c>
      <c r="BC273" s="5">
        <f>IF(T273&gt;0,RANK(T273,(N273:P273,Q273:AE273)),0)</f>
        <v>0</v>
      </c>
      <c r="BD273" s="5">
        <f>IF(S273&gt;0,RANK(S273,(N273:P273,Q273:AE273)),0)</f>
        <v>7</v>
      </c>
      <c r="BE273" s="2">
        <f t="shared" si="114"/>
        <v>1.1685393258426966E-2</v>
      </c>
      <c r="BF273" s="2">
        <f t="shared" si="115"/>
        <v>1.348314606741573E-3</v>
      </c>
      <c r="BG273" s="2">
        <f t="shared" si="116"/>
        <v>0</v>
      </c>
      <c r="BH273" s="2">
        <f t="shared" si="117"/>
        <v>8.9887640449438206E-4</v>
      </c>
      <c r="BJ273" t="s">
        <v>1388</v>
      </c>
      <c r="BK273" t="s">
        <v>2720</v>
      </c>
      <c r="BL273" s="1">
        <v>4</v>
      </c>
      <c r="BM273" s="1"/>
      <c r="BN273" s="112">
        <v>8</v>
      </c>
      <c r="BO273" s="114">
        <v>9</v>
      </c>
      <c r="BP273" s="118">
        <f t="shared" si="96"/>
        <v>8009</v>
      </c>
      <c r="BQ273" s="118">
        <f t="shared" si="106"/>
        <v>8009</v>
      </c>
      <c r="BR273" s="5" t="s">
        <v>3151</v>
      </c>
      <c r="BV273" s="63"/>
      <c r="CD273" s="63">
        <f t="shared" si="118"/>
        <v>2225</v>
      </c>
    </row>
    <row r="274" spans="1:82" ht="15" hidden="1" customHeight="1" outlineLevel="1">
      <c r="A274" t="s">
        <v>2960</v>
      </c>
      <c r="B274" t="s">
        <v>2720</v>
      </c>
      <c r="C274" s="1">
        <f t="shared" si="109"/>
        <v>2274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>IF(P274&gt;0,RANK(P274,(N274:P274,Q274:AE274)),0)</f>
        <v>8</v>
      </c>
      <c r="G274" s="129">
        <f t="shared" si="107"/>
        <v>771</v>
      </c>
      <c r="H274" s="134">
        <f t="shared" si="108"/>
        <v>0.33905013192612138</v>
      </c>
      <c r="I274" s="2"/>
      <c r="J274" s="2">
        <f t="shared" si="110"/>
        <v>0.32189973614775724</v>
      </c>
      <c r="K274" s="2">
        <f t="shared" si="111"/>
        <v>0.66094986807387868</v>
      </c>
      <c r="L274" s="2">
        <f t="shared" si="112"/>
        <v>4.3975373790677223E-4</v>
      </c>
      <c r="M274" s="2">
        <f t="shared" si="113"/>
        <v>1.6710642040457309E-2</v>
      </c>
      <c r="N274" s="63">
        <v>732</v>
      </c>
      <c r="O274" s="63">
        <v>1503</v>
      </c>
      <c r="P274" s="63">
        <v>1</v>
      </c>
      <c r="Q274" s="63">
        <v>15</v>
      </c>
      <c r="R274" s="63">
        <v>6</v>
      </c>
      <c r="S274" s="63">
        <v>5</v>
      </c>
      <c r="T274" s="63">
        <v>3</v>
      </c>
      <c r="U274" s="63">
        <v>7</v>
      </c>
      <c r="V274" s="63">
        <v>0</v>
      </c>
      <c r="W274" s="63">
        <v>0</v>
      </c>
      <c r="X274" s="63">
        <v>0</v>
      </c>
      <c r="Y274" s="63">
        <v>0</v>
      </c>
      <c r="Z274" s="63">
        <v>0</v>
      </c>
      <c r="AA274" s="63">
        <v>0</v>
      </c>
      <c r="AB274" s="63">
        <v>1</v>
      </c>
      <c r="AC274" s="63">
        <v>0</v>
      </c>
      <c r="AD274" s="63">
        <v>0</v>
      </c>
      <c r="AE274" s="63">
        <v>0</v>
      </c>
      <c r="AF274" s="63">
        <v>0</v>
      </c>
      <c r="AG274" s="63">
        <v>1</v>
      </c>
      <c r="AH274" s="63">
        <v>0</v>
      </c>
      <c r="AI274" s="63">
        <v>0</v>
      </c>
      <c r="AJ274" s="63">
        <v>0</v>
      </c>
      <c r="AK274" s="63">
        <v>0</v>
      </c>
      <c r="AL274" s="63">
        <v>0</v>
      </c>
      <c r="AM274" s="63">
        <v>0</v>
      </c>
      <c r="AN274" s="63">
        <v>0</v>
      </c>
      <c r="AO274" s="63">
        <v>0</v>
      </c>
      <c r="AP274" s="63">
        <v>0</v>
      </c>
      <c r="AQ274" s="63">
        <v>0</v>
      </c>
      <c r="AR274" s="63">
        <v>0</v>
      </c>
      <c r="AS274" s="63">
        <v>0</v>
      </c>
      <c r="AT274" s="63">
        <v>0</v>
      </c>
      <c r="AU274" s="63">
        <v>0</v>
      </c>
      <c r="AV274" s="63">
        <v>0</v>
      </c>
      <c r="AW274" s="63">
        <v>0</v>
      </c>
      <c r="AX274" s="63">
        <v>0</v>
      </c>
      <c r="AY274" s="63">
        <v>0</v>
      </c>
      <c r="BA274" s="5">
        <f>IF(Q274&gt;0,RANK(Q274,(N274:P274,Q274:AE274)),0)</f>
        <v>3</v>
      </c>
      <c r="BB274" s="5">
        <f>IF(R274&gt;0,RANK(R274,(N274:P274,Q274:AE274)),0)</f>
        <v>5</v>
      </c>
      <c r="BC274" s="5">
        <f>IF(T274&gt;0,RANK(T274,(N274:P274,Q274:AE274)),0)</f>
        <v>7</v>
      </c>
      <c r="BD274" s="5">
        <f>IF(S274&gt;0,RANK(S274,(N274:P274,Q274:AE274)),0)</f>
        <v>6</v>
      </c>
      <c r="BE274" s="2">
        <f t="shared" si="114"/>
        <v>6.5963060686015833E-3</v>
      </c>
      <c r="BF274" s="2">
        <f t="shared" si="115"/>
        <v>2.6385224274406332E-3</v>
      </c>
      <c r="BG274" s="2">
        <f t="shared" si="116"/>
        <v>1.3192612137203166E-3</v>
      </c>
      <c r="BH274" s="2">
        <f t="shared" si="117"/>
        <v>2.1987686895338612E-3</v>
      </c>
      <c r="BJ274" t="s">
        <v>2960</v>
      </c>
      <c r="BK274" t="s">
        <v>2720</v>
      </c>
      <c r="BL274" s="1">
        <v>4</v>
      </c>
      <c r="BM274" s="1"/>
      <c r="BN274" s="112">
        <v>8</v>
      </c>
      <c r="BO274" s="114">
        <v>11</v>
      </c>
      <c r="BP274" s="118">
        <f t="shared" si="96"/>
        <v>8011</v>
      </c>
      <c r="BQ274" s="118">
        <f t="shared" si="106"/>
        <v>8011</v>
      </c>
      <c r="BR274" s="5" t="s">
        <v>3151</v>
      </c>
      <c r="BV274" s="63"/>
      <c r="CD274" s="63">
        <f t="shared" si="118"/>
        <v>2274</v>
      </c>
    </row>
    <row r="275" spans="1:82" ht="15" hidden="1" customHeight="1" outlineLevel="1">
      <c r="A275" t="s">
        <v>2184</v>
      </c>
      <c r="B275" t="s">
        <v>2720</v>
      </c>
      <c r="C275" s="1">
        <f t="shared" si="109"/>
        <v>206111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9</v>
      </c>
      <c r="G275" s="129">
        <f t="shared" si="107"/>
        <v>116588</v>
      </c>
      <c r="H275" s="134">
        <f t="shared" si="108"/>
        <v>0.56565636962607524</v>
      </c>
      <c r="I275" s="2"/>
      <c r="J275" s="2">
        <f t="shared" si="110"/>
        <v>0.77186079345595338</v>
      </c>
      <c r="K275" s="2">
        <f t="shared" si="111"/>
        <v>0.20620442382987808</v>
      </c>
      <c r="L275" s="2">
        <f t="shared" si="112"/>
        <v>1.6010790302312832E-4</v>
      </c>
      <c r="M275" s="2">
        <f t="shared" si="113"/>
        <v>2.1774674811145416E-2</v>
      </c>
      <c r="N275" s="63">
        <v>159089</v>
      </c>
      <c r="O275" s="63">
        <v>42501</v>
      </c>
      <c r="P275" s="63">
        <v>33</v>
      </c>
      <c r="Q275" s="63">
        <v>2539</v>
      </c>
      <c r="R275" s="63">
        <v>697</v>
      </c>
      <c r="S275" s="63">
        <v>219</v>
      </c>
      <c r="T275" s="63">
        <v>23</v>
      </c>
      <c r="U275" s="63">
        <v>391</v>
      </c>
      <c r="V275" s="63">
        <v>103</v>
      </c>
      <c r="W275" s="63">
        <v>0</v>
      </c>
      <c r="X275" s="63">
        <v>24</v>
      </c>
      <c r="Y275" s="63">
        <v>0</v>
      </c>
      <c r="Z275" s="63">
        <v>143</v>
      </c>
      <c r="AA275" s="63">
        <v>19</v>
      </c>
      <c r="AB275" s="63">
        <v>22</v>
      </c>
      <c r="AC275" s="63">
        <v>0</v>
      </c>
      <c r="AD275" s="63">
        <v>0</v>
      </c>
      <c r="AE275" s="63">
        <v>22</v>
      </c>
      <c r="AF275" s="63">
        <v>26</v>
      </c>
      <c r="AG275" s="63">
        <v>12</v>
      </c>
      <c r="AH275" s="63">
        <v>122</v>
      </c>
      <c r="AI275" s="63">
        <v>0</v>
      </c>
      <c r="AJ275" s="63">
        <v>75</v>
      </c>
      <c r="AK275" s="63">
        <v>0</v>
      </c>
      <c r="AL275" s="63">
        <v>0</v>
      </c>
      <c r="AM275" s="63">
        <v>24</v>
      </c>
      <c r="AN275" s="63">
        <v>0</v>
      </c>
      <c r="AO275" s="63">
        <v>0</v>
      </c>
      <c r="AP275" s="63">
        <v>0</v>
      </c>
      <c r="AQ275" s="63">
        <v>20</v>
      </c>
      <c r="AR275" s="63">
        <v>0</v>
      </c>
      <c r="AS275" s="63">
        <v>0</v>
      </c>
      <c r="AT275" s="63">
        <v>7</v>
      </c>
      <c r="AU275" s="63">
        <v>0</v>
      </c>
      <c r="AV275" s="63">
        <v>0</v>
      </c>
      <c r="AW275" s="63">
        <v>0</v>
      </c>
      <c r="AX275" s="63">
        <v>0</v>
      </c>
      <c r="AY275" s="63">
        <v>0</v>
      </c>
      <c r="BA275" s="5">
        <f>IF(Q275&gt;0,RANK(Q275,(N275:P275,Q275:AE275)),0)</f>
        <v>3</v>
      </c>
      <c r="BB275" s="5">
        <f>IF(R275&gt;0,RANK(R275,(N275:P275,Q275:AE275)),0)</f>
        <v>4</v>
      </c>
      <c r="BC275" s="5">
        <f>IF(T275&gt;0,RANK(T275,(N275:P275,Q275:AE275)),0)</f>
        <v>11</v>
      </c>
      <c r="BD275" s="5">
        <f>IF(S275&gt;0,RANK(S275,(N275:P275,Q275:AE275)),0)</f>
        <v>6</v>
      </c>
      <c r="BE275" s="2">
        <f t="shared" si="114"/>
        <v>1.2318605023506752E-2</v>
      </c>
      <c r="BF275" s="2">
        <f t="shared" si="115"/>
        <v>3.3816729820339525E-3</v>
      </c>
      <c r="BG275" s="2">
        <f t="shared" si="116"/>
        <v>1.1159035665248336E-4</v>
      </c>
      <c r="BH275" s="2">
        <f t="shared" si="117"/>
        <v>1.0625342655171243E-3</v>
      </c>
      <c r="BJ275" t="s">
        <v>2184</v>
      </c>
      <c r="BK275" t="s">
        <v>2720</v>
      </c>
      <c r="BL275" s="1"/>
      <c r="BN275" s="112">
        <v>8</v>
      </c>
      <c r="BO275" s="114">
        <v>13</v>
      </c>
      <c r="BP275" s="118">
        <f t="shared" si="96"/>
        <v>8013</v>
      </c>
      <c r="BQ275" s="118">
        <f t="shared" si="106"/>
        <v>8013</v>
      </c>
      <c r="BR275" s="5" t="s">
        <v>3151</v>
      </c>
      <c r="BV275" s="63"/>
      <c r="CD275" s="63">
        <f t="shared" si="118"/>
        <v>206111</v>
      </c>
    </row>
    <row r="276" spans="1:82" ht="15" hidden="1" customHeight="1" outlineLevel="1">
      <c r="A276" t="s">
        <v>64</v>
      </c>
      <c r="B276" t="s">
        <v>2720</v>
      </c>
      <c r="C276" s="1">
        <f t="shared" si="109"/>
        <v>46632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9</v>
      </c>
      <c r="G276" s="129">
        <f t="shared" si="107"/>
        <v>12782</v>
      </c>
      <c r="H276" s="134">
        <f t="shared" si="108"/>
        <v>0.27410361983187509</v>
      </c>
      <c r="I276" s="2"/>
      <c r="J276" s="2">
        <f>IF($C276=0,"-",N276/$C276)</f>
        <v>0.62354177388917487</v>
      </c>
      <c r="K276" s="2">
        <f>IF($C276=0,"-",O276/$C276)</f>
        <v>0.34943815405729972</v>
      </c>
      <c r="L276" s="2">
        <f>IF($C276=0,"-",P276/$C276)</f>
        <v>2.7877852118716762E-4</v>
      </c>
      <c r="M276" s="2">
        <f>IF(C276=0,"-",(1-J276-K276-L276))</f>
        <v>2.6741293532338246E-2</v>
      </c>
      <c r="N276" s="63">
        <v>29077</v>
      </c>
      <c r="O276" s="63">
        <v>16295</v>
      </c>
      <c r="P276" s="63">
        <v>13</v>
      </c>
      <c r="Q276" s="63">
        <v>772</v>
      </c>
      <c r="R276" s="63">
        <v>104</v>
      </c>
      <c r="S276" s="63">
        <v>74</v>
      </c>
      <c r="T276" s="63">
        <v>8</v>
      </c>
      <c r="U276" s="63">
        <v>106</v>
      </c>
      <c r="V276" s="63">
        <v>14</v>
      </c>
      <c r="W276" s="63">
        <v>0</v>
      </c>
      <c r="X276" s="63">
        <v>7</v>
      </c>
      <c r="Y276" s="63">
        <v>0</v>
      </c>
      <c r="Z276" s="63">
        <v>50</v>
      </c>
      <c r="AA276" s="63">
        <v>6</v>
      </c>
      <c r="AB276" s="63">
        <v>2</v>
      </c>
      <c r="AC276" s="63">
        <v>0</v>
      </c>
      <c r="AD276" s="63">
        <v>0</v>
      </c>
      <c r="AE276" s="63">
        <v>10</v>
      </c>
      <c r="AF276" s="63">
        <v>5</v>
      </c>
      <c r="AG276" s="63">
        <v>1</v>
      </c>
      <c r="AH276" s="63">
        <v>46</v>
      </c>
      <c r="AI276" s="63">
        <v>0</v>
      </c>
      <c r="AJ276" s="63">
        <v>23</v>
      </c>
      <c r="AK276" s="63">
        <v>0</v>
      </c>
      <c r="AL276" s="63">
        <v>0</v>
      </c>
      <c r="AM276" s="63">
        <v>2</v>
      </c>
      <c r="AN276" s="63">
        <v>0</v>
      </c>
      <c r="AO276" s="63">
        <v>0</v>
      </c>
      <c r="AP276" s="63">
        <v>0</v>
      </c>
      <c r="AQ276" s="63">
        <v>13</v>
      </c>
      <c r="AR276" s="63">
        <v>0</v>
      </c>
      <c r="AS276" s="63">
        <v>0</v>
      </c>
      <c r="AT276" s="63">
        <v>4</v>
      </c>
      <c r="AU276" s="63">
        <v>0</v>
      </c>
      <c r="AV276" s="63">
        <v>0</v>
      </c>
      <c r="AW276" s="63">
        <v>0</v>
      </c>
      <c r="AX276" s="63">
        <v>0</v>
      </c>
      <c r="AY276" s="63">
        <v>0</v>
      </c>
      <c r="BA276" s="5">
        <f>IF(Q276&gt;0,RANK(Q276,(N276:P276,Q276:AE276)),0)</f>
        <v>3</v>
      </c>
      <c r="BB276" s="5">
        <f>IF(R276&gt;0,RANK(R276,(N276:P276,Q276:AE276)),0)</f>
        <v>5</v>
      </c>
      <c r="BC276" s="5">
        <f>IF(T276&gt;0,RANK(T276,(N276:P276,Q276:AE276)),0)</f>
        <v>11</v>
      </c>
      <c r="BD276" s="5">
        <f>IF(S276&gt;0,RANK(S276,(N276:P276,Q276:AE276)),0)</f>
        <v>6</v>
      </c>
      <c r="BE276" s="2">
        <f>IF($C276=0,"-",Q276/$C276)</f>
        <v>1.65551552581918E-2</v>
      </c>
      <c r="BF276" s="2">
        <f>IF($C276=0,"-",R276/$C276)</f>
        <v>2.230228169497341E-3</v>
      </c>
      <c r="BG276" s="2">
        <f>IF($C276=0,"-",T276/$C276)</f>
        <v>1.7155601303825698E-4</v>
      </c>
      <c r="BH276" s="2">
        <f>IF($C276=0,"-",S276/$C276)</f>
        <v>1.5868931206038772E-3</v>
      </c>
      <c r="BJ276" t="s">
        <v>64</v>
      </c>
      <c r="BK276" t="s">
        <v>2720</v>
      </c>
      <c r="BL276" s="1">
        <v>2</v>
      </c>
      <c r="BM276" s="1"/>
      <c r="BN276" s="112">
        <v>8</v>
      </c>
      <c r="BO276" s="114">
        <v>14</v>
      </c>
      <c r="BP276" s="118">
        <f t="shared" si="96"/>
        <v>8014</v>
      </c>
      <c r="BQ276" s="118">
        <f t="shared" si="106"/>
        <v>8014</v>
      </c>
      <c r="BR276" s="5" t="s">
        <v>3151</v>
      </c>
      <c r="BV276" s="63"/>
    </row>
    <row r="277" spans="1:82" ht="15" hidden="1" customHeight="1" outlineLevel="1">
      <c r="A277" t="s">
        <v>436</v>
      </c>
      <c r="B277" t="s">
        <v>2720</v>
      </c>
      <c r="C277" s="1">
        <f t="shared" si="109"/>
        <v>13717</v>
      </c>
      <c r="D277" s="5">
        <f>IF(N277&gt;0, RANK(N277,(N277:P277,Q277:AE277)),0)</f>
        <v>1</v>
      </c>
      <c r="E277" s="5">
        <f>IF(O277&gt;0,RANK(O277,(N277:P277,Q277:AE277)),0)</f>
        <v>2</v>
      </c>
      <c r="F277" s="5">
        <f>IF(P277&gt;0,RANK(P277,(N277:P277,Q277:AE277)),0)</f>
        <v>13</v>
      </c>
      <c r="G277" s="129">
        <f t="shared" si="107"/>
        <v>938</v>
      </c>
      <c r="H277" s="134">
        <f t="shared" si="108"/>
        <v>6.8382299336589639E-2</v>
      </c>
      <c r="I277" s="2"/>
      <c r="J277" s="2">
        <f t="shared" si="110"/>
        <v>0.52198002478676098</v>
      </c>
      <c r="K277" s="2">
        <f t="shared" si="111"/>
        <v>0.4535977254501713</v>
      </c>
      <c r="L277" s="2">
        <f t="shared" si="112"/>
        <v>7.2902238098709627E-5</v>
      </c>
      <c r="M277" s="2">
        <f t="shared" si="113"/>
        <v>2.4349347524969017E-2</v>
      </c>
      <c r="N277" s="63">
        <v>7160</v>
      </c>
      <c r="O277" s="63">
        <v>6222</v>
      </c>
      <c r="P277" s="63">
        <v>1</v>
      </c>
      <c r="Q277" s="63">
        <v>189</v>
      </c>
      <c r="R277" s="63">
        <v>46</v>
      </c>
      <c r="S277" s="63">
        <v>20</v>
      </c>
      <c r="T277" s="63">
        <v>2</v>
      </c>
      <c r="U277" s="63">
        <v>22</v>
      </c>
      <c r="V277" s="63">
        <v>2</v>
      </c>
      <c r="W277" s="63">
        <v>0</v>
      </c>
      <c r="X277" s="63">
        <v>1</v>
      </c>
      <c r="Y277" s="63">
        <v>0</v>
      </c>
      <c r="Z277" s="63">
        <v>14</v>
      </c>
      <c r="AA277" s="63">
        <v>3</v>
      </c>
      <c r="AB277" s="63">
        <v>2</v>
      </c>
      <c r="AC277" s="63">
        <v>0</v>
      </c>
      <c r="AD277" s="63">
        <v>0</v>
      </c>
      <c r="AE277" s="63">
        <v>3</v>
      </c>
      <c r="AF277" s="63">
        <v>1</v>
      </c>
      <c r="AG277" s="63">
        <v>0</v>
      </c>
      <c r="AH277" s="63">
        <v>10</v>
      </c>
      <c r="AI277" s="63">
        <v>0</v>
      </c>
      <c r="AJ277" s="63">
        <v>11</v>
      </c>
      <c r="AK277" s="63">
        <v>0</v>
      </c>
      <c r="AL277" s="63">
        <v>0</v>
      </c>
      <c r="AM277" s="63">
        <v>4</v>
      </c>
      <c r="AN277" s="63">
        <v>0</v>
      </c>
      <c r="AO277" s="63">
        <v>0</v>
      </c>
      <c r="AP277" s="63">
        <v>0</v>
      </c>
      <c r="AQ277" s="63">
        <v>3</v>
      </c>
      <c r="AR277" s="63">
        <v>0</v>
      </c>
      <c r="AS277" s="63">
        <v>0</v>
      </c>
      <c r="AT277" s="63">
        <v>1</v>
      </c>
      <c r="AU277" s="63">
        <v>0</v>
      </c>
      <c r="AV277" s="63">
        <v>0</v>
      </c>
      <c r="AW277" s="63">
        <v>0</v>
      </c>
      <c r="AX277" s="63">
        <v>0</v>
      </c>
      <c r="AY277" s="63">
        <v>0</v>
      </c>
      <c r="BA277" s="5">
        <f>IF(Q277&gt;0,RANK(Q277,(N277:P277,Q277:AE277)),0)</f>
        <v>3</v>
      </c>
      <c r="BB277" s="5">
        <f>IF(R277&gt;0,RANK(R277,(N277:P277,Q277:AE277)),0)</f>
        <v>4</v>
      </c>
      <c r="BC277" s="5">
        <f>IF(T277&gt;0,RANK(T277,(N277:P277,Q277:AE277)),0)</f>
        <v>10</v>
      </c>
      <c r="BD277" s="5">
        <f>IF(S277&gt;0,RANK(S277,(N277:P277,Q277:AE277)),0)</f>
        <v>6</v>
      </c>
      <c r="BE277" s="2">
        <f t="shared" si="114"/>
        <v>1.377852300065612E-2</v>
      </c>
      <c r="BF277" s="2">
        <f t="shared" si="115"/>
        <v>3.3535029525406431E-3</v>
      </c>
      <c r="BG277" s="2">
        <f t="shared" si="116"/>
        <v>1.4580447619741925E-4</v>
      </c>
      <c r="BH277" s="2">
        <f t="shared" si="117"/>
        <v>1.4580447619741926E-3</v>
      </c>
      <c r="BJ277" t="s">
        <v>436</v>
      </c>
      <c r="BK277" t="s">
        <v>2720</v>
      </c>
      <c r="BL277" s="1">
        <v>5</v>
      </c>
      <c r="BN277" s="112">
        <v>8</v>
      </c>
      <c r="BO277" s="114">
        <v>15</v>
      </c>
      <c r="BP277" s="118">
        <f t="shared" si="96"/>
        <v>8015</v>
      </c>
      <c r="BQ277" s="118">
        <f t="shared" si="106"/>
        <v>8015</v>
      </c>
      <c r="BR277" s="5" t="s">
        <v>3151</v>
      </c>
      <c r="BV277" s="63"/>
      <c r="CD277" s="63">
        <f t="shared" si="118"/>
        <v>13717</v>
      </c>
    </row>
    <row r="278" spans="1:82" ht="15" hidden="1" customHeight="1" outlineLevel="1">
      <c r="A278" t="s">
        <v>2000</v>
      </c>
      <c r="B278" t="s">
        <v>2720</v>
      </c>
      <c r="C278" s="1">
        <f t="shared" si="109"/>
        <v>1136</v>
      </c>
      <c r="D278" s="5">
        <f>IF(N278&gt;0, RANK(N278,(N278:P278,Q278:AE278)),0)</f>
        <v>2</v>
      </c>
      <c r="E278" s="5">
        <f>IF(O278&gt;0,RANK(O278,(N278:P278,Q278:AE278)),0)</f>
        <v>1</v>
      </c>
      <c r="F278" s="5">
        <f>IF(P278&gt;0,RANK(P278,(N278:P278,Q278:AE278)),0)</f>
        <v>0</v>
      </c>
      <c r="G278" s="129">
        <f t="shared" si="107"/>
        <v>862</v>
      </c>
      <c r="H278" s="134">
        <f t="shared" si="108"/>
        <v>0.75880281690140849</v>
      </c>
      <c r="I278" s="2"/>
      <c r="J278" s="2">
        <f t="shared" si="110"/>
        <v>0.1153169014084507</v>
      </c>
      <c r="K278" s="2">
        <f t="shared" si="111"/>
        <v>0.87411971830985913</v>
      </c>
      <c r="L278" s="2">
        <f t="shared" si="112"/>
        <v>0</v>
      </c>
      <c r="M278" s="2">
        <f t="shared" si="113"/>
        <v>1.0563380281690127E-2</v>
      </c>
      <c r="N278" s="63">
        <v>131</v>
      </c>
      <c r="O278" s="63">
        <v>993</v>
      </c>
      <c r="P278" s="63">
        <v>0</v>
      </c>
      <c r="Q278" s="63">
        <v>6</v>
      </c>
      <c r="R278" s="63">
        <v>0</v>
      </c>
      <c r="S278" s="63">
        <v>3</v>
      </c>
      <c r="T278" s="63">
        <v>0</v>
      </c>
      <c r="U278" s="63">
        <v>3</v>
      </c>
      <c r="V278" s="63">
        <v>0</v>
      </c>
      <c r="W278" s="63">
        <v>0</v>
      </c>
      <c r="X278" s="63">
        <v>0</v>
      </c>
      <c r="Y278" s="63">
        <v>0</v>
      </c>
      <c r="Z278" s="63">
        <v>0</v>
      </c>
      <c r="AA278" s="63">
        <v>0</v>
      </c>
      <c r="AB278" s="63">
        <v>0</v>
      </c>
      <c r="AC278" s="63">
        <v>0</v>
      </c>
      <c r="AD278" s="63">
        <v>0</v>
      </c>
      <c r="AE278" s="63">
        <v>0</v>
      </c>
      <c r="AF278" s="63">
        <v>0</v>
      </c>
      <c r="AG278" s="63">
        <v>0</v>
      </c>
      <c r="AH278" s="63">
        <v>0</v>
      </c>
      <c r="AI278" s="63">
        <v>0</v>
      </c>
      <c r="AJ278" s="63">
        <v>0</v>
      </c>
      <c r="AK278" s="63">
        <v>0</v>
      </c>
      <c r="AL278" s="63">
        <v>0</v>
      </c>
      <c r="AM278" s="63">
        <v>0</v>
      </c>
      <c r="AN278" s="63">
        <v>0</v>
      </c>
      <c r="AO278" s="63">
        <v>0</v>
      </c>
      <c r="AP278" s="63">
        <v>0</v>
      </c>
      <c r="AQ278" s="63">
        <v>0</v>
      </c>
      <c r="AR278" s="63">
        <v>0</v>
      </c>
      <c r="AS278" s="63">
        <v>0</v>
      </c>
      <c r="AT278" s="63">
        <v>0</v>
      </c>
      <c r="AU278" s="63">
        <v>0</v>
      </c>
      <c r="AV278" s="63">
        <v>0</v>
      </c>
      <c r="AW278" s="63">
        <v>0</v>
      </c>
      <c r="AX278" s="63">
        <v>0</v>
      </c>
      <c r="AY278" s="63">
        <v>0</v>
      </c>
      <c r="BA278" s="5">
        <f>IF(Q278&gt;0,RANK(Q278,(N278:P278,Q278:AE278)),0)</f>
        <v>3</v>
      </c>
      <c r="BB278" s="5">
        <f>IF(R278&gt;0,RANK(R278,(N278:P278,Q278:AE278)),0)</f>
        <v>0</v>
      </c>
      <c r="BC278" s="5">
        <f>IF(T278&gt;0,RANK(T278,(N278:P278,Q278:AE278)),0)</f>
        <v>0</v>
      </c>
      <c r="BD278" s="5">
        <f>IF(S278&gt;0,RANK(S278,(N278:P278,Q278:AE278)),0)</f>
        <v>4</v>
      </c>
      <c r="BE278" s="2">
        <f t="shared" si="114"/>
        <v>5.2816901408450703E-3</v>
      </c>
      <c r="BF278" s="2">
        <f t="shared" si="115"/>
        <v>0</v>
      </c>
      <c r="BG278" s="2">
        <f t="shared" si="116"/>
        <v>0</v>
      </c>
      <c r="BH278" s="2">
        <f t="shared" si="117"/>
        <v>2.6408450704225352E-3</v>
      </c>
      <c r="BJ278" t="s">
        <v>2000</v>
      </c>
      <c r="BK278" t="s">
        <v>2720</v>
      </c>
      <c r="BL278" s="1">
        <v>4</v>
      </c>
      <c r="BN278" s="112">
        <v>8</v>
      </c>
      <c r="BO278" s="114">
        <v>17</v>
      </c>
      <c r="BP278" s="118">
        <f t="shared" si="96"/>
        <v>8017</v>
      </c>
      <c r="BQ278" s="118">
        <f t="shared" si="106"/>
        <v>8017</v>
      </c>
      <c r="BR278" s="5" t="s">
        <v>3151</v>
      </c>
      <c r="BV278" s="63"/>
      <c r="CD278" s="63">
        <f t="shared" si="118"/>
        <v>1136</v>
      </c>
    </row>
    <row r="279" spans="1:82" ht="15" hidden="1" customHeight="1" outlineLevel="1">
      <c r="A279" t="s">
        <v>1827</v>
      </c>
      <c r="B279" t="s">
        <v>2720</v>
      </c>
      <c r="C279" s="1">
        <f t="shared" si="109"/>
        <v>6548</v>
      </c>
      <c r="D279" s="5">
        <f>IF(N279&gt;0, RANK(N279,(N279:P279,Q279:AE279)),0)</f>
        <v>1</v>
      </c>
      <c r="E279" s="5">
        <f>IF(O279&gt;0,RANK(O279,(N279:P279,Q279:AE279)),0)</f>
        <v>2</v>
      </c>
      <c r="F279" s="5">
        <f>IF(P279&gt;0,RANK(P279,(N279:P279,Q279:AE279)),0)</f>
        <v>0</v>
      </c>
      <c r="G279" s="129">
        <f t="shared" si="107"/>
        <v>850</v>
      </c>
      <c r="H279" s="134">
        <f t="shared" si="108"/>
        <v>0.12981062919975564</v>
      </c>
      <c r="I279" s="2"/>
      <c r="J279" s="2">
        <f t="shared" si="110"/>
        <v>0.55039706780696396</v>
      </c>
      <c r="K279" s="2">
        <f t="shared" si="111"/>
        <v>0.42058643860720829</v>
      </c>
      <c r="L279" s="2">
        <f t="shared" si="112"/>
        <v>0</v>
      </c>
      <c r="M279" s="2">
        <f t="shared" si="113"/>
        <v>2.9016493585827752E-2</v>
      </c>
      <c r="N279" s="63">
        <v>3604</v>
      </c>
      <c r="O279" s="63">
        <v>2754</v>
      </c>
      <c r="P279" s="63">
        <v>0</v>
      </c>
      <c r="Q279" s="63">
        <v>113</v>
      </c>
      <c r="R279" s="63">
        <v>23</v>
      </c>
      <c r="S279" s="63">
        <v>10</v>
      </c>
      <c r="T279" s="63">
        <v>2</v>
      </c>
      <c r="U279" s="63">
        <v>10</v>
      </c>
      <c r="V279" s="63">
        <v>2</v>
      </c>
      <c r="W279" s="63">
        <v>0</v>
      </c>
      <c r="X279" s="63">
        <v>0</v>
      </c>
      <c r="Y279" s="63">
        <v>0</v>
      </c>
      <c r="Z279" s="63">
        <v>5</v>
      </c>
      <c r="AA279" s="63">
        <v>3</v>
      </c>
      <c r="AB279" s="63">
        <v>1</v>
      </c>
      <c r="AC279" s="63">
        <v>0</v>
      </c>
      <c r="AD279" s="63">
        <v>0</v>
      </c>
      <c r="AE279" s="63">
        <v>1</v>
      </c>
      <c r="AF279" s="63">
        <v>5</v>
      </c>
      <c r="AG279" s="63">
        <v>1</v>
      </c>
      <c r="AH279" s="63">
        <v>3</v>
      </c>
      <c r="AI279" s="63">
        <v>0</v>
      </c>
      <c r="AJ279" s="63">
        <v>7</v>
      </c>
      <c r="AK279" s="63">
        <v>0</v>
      </c>
      <c r="AL279" s="63">
        <v>0</v>
      </c>
      <c r="AM279" s="63">
        <v>1</v>
      </c>
      <c r="AN279" s="63">
        <v>0</v>
      </c>
      <c r="AO279" s="63">
        <v>0</v>
      </c>
      <c r="AP279" s="63">
        <v>0</v>
      </c>
      <c r="AQ279" s="63">
        <v>3</v>
      </c>
      <c r="AR279" s="63">
        <v>0</v>
      </c>
      <c r="AS279" s="63">
        <v>0</v>
      </c>
      <c r="AT279" s="63">
        <v>0</v>
      </c>
      <c r="AU279" s="63">
        <v>0</v>
      </c>
      <c r="AV279" s="63">
        <v>0</v>
      </c>
      <c r="AW279" s="63">
        <v>0</v>
      </c>
      <c r="AX279" s="63">
        <v>0</v>
      </c>
      <c r="AY279" s="63">
        <v>0</v>
      </c>
      <c r="BA279" s="5">
        <f>IF(Q279&gt;0,RANK(Q279,(N279:P279,Q279:AE279)),0)</f>
        <v>3</v>
      </c>
      <c r="BB279" s="5">
        <f>IF(R279&gt;0,RANK(R279,(N279:P279,Q279:AE279)),0)</f>
        <v>4</v>
      </c>
      <c r="BC279" s="5">
        <f>IF(T279&gt;0,RANK(T279,(N279:P279,Q279:AE279)),0)</f>
        <v>9</v>
      </c>
      <c r="BD279" s="5">
        <f>IF(S279&gt;0,RANK(S279,(N279:P279,Q279:AE279)),0)</f>
        <v>5</v>
      </c>
      <c r="BE279" s="2">
        <f t="shared" si="114"/>
        <v>1.7257177764202811E-2</v>
      </c>
      <c r="BF279" s="2">
        <f t="shared" si="115"/>
        <v>3.5125229077580941E-3</v>
      </c>
      <c r="BG279" s="2">
        <f t="shared" si="116"/>
        <v>3.0543677458766036E-4</v>
      </c>
      <c r="BH279" s="2">
        <f t="shared" si="117"/>
        <v>1.5271838729383018E-3</v>
      </c>
      <c r="BJ279" t="s">
        <v>1827</v>
      </c>
      <c r="BK279" t="s">
        <v>2720</v>
      </c>
      <c r="BL279" s="1">
        <v>2</v>
      </c>
      <c r="BN279" s="112">
        <v>8</v>
      </c>
      <c r="BO279" s="114">
        <v>19</v>
      </c>
      <c r="BP279" s="118">
        <f t="shared" si="96"/>
        <v>8019</v>
      </c>
      <c r="BQ279" s="118">
        <f t="shared" si="106"/>
        <v>8019</v>
      </c>
      <c r="BR279" s="5" t="s">
        <v>3151</v>
      </c>
      <c r="BV279" s="63"/>
      <c r="CD279" s="63">
        <f t="shared" si="118"/>
        <v>6548</v>
      </c>
    </row>
    <row r="280" spans="1:82" ht="15" hidden="1" customHeight="1" outlineLevel="1">
      <c r="A280" t="s">
        <v>2018</v>
      </c>
      <c r="B280" t="s">
        <v>2720</v>
      </c>
      <c r="C280" s="1">
        <f t="shared" si="109"/>
        <v>4333</v>
      </c>
      <c r="D280" s="5">
        <f>IF(N280&gt;0, RANK(N280,(N280:P280,Q280:AE280)),0)</f>
        <v>2</v>
      </c>
      <c r="E280" s="5">
        <f>IF(O280&gt;0,RANK(O280,(N280:P280,Q280:AE280)),0)</f>
        <v>1</v>
      </c>
      <c r="F280" s="5">
        <f>IF(P280&gt;0,RANK(P280,(N280:P280,Q280:AE280)),0)</f>
        <v>0</v>
      </c>
      <c r="G280" s="129">
        <f t="shared" si="107"/>
        <v>327</v>
      </c>
      <c r="H280" s="134">
        <f t="shared" si="108"/>
        <v>7.5467343641818604E-2</v>
      </c>
      <c r="I280" s="2"/>
      <c r="J280" s="2">
        <f t="shared" si="110"/>
        <v>0.45211170090006925</v>
      </c>
      <c r="K280" s="2">
        <f t="shared" si="111"/>
        <v>0.52757904454188786</v>
      </c>
      <c r="L280" s="2">
        <f t="shared" si="112"/>
        <v>0</v>
      </c>
      <c r="M280" s="2">
        <f t="shared" si="113"/>
        <v>2.0309254558042888E-2</v>
      </c>
      <c r="N280" s="63">
        <v>1959</v>
      </c>
      <c r="O280" s="63">
        <v>2286</v>
      </c>
      <c r="P280" s="63">
        <v>0</v>
      </c>
      <c r="Q280" s="63">
        <v>34</v>
      </c>
      <c r="R280" s="63">
        <v>9</v>
      </c>
      <c r="S280" s="63">
        <v>15</v>
      </c>
      <c r="T280" s="63">
        <v>4</v>
      </c>
      <c r="U280" s="63">
        <v>10</v>
      </c>
      <c r="V280" s="63">
        <v>2</v>
      </c>
      <c r="W280" s="63">
        <v>0</v>
      </c>
      <c r="X280" s="63">
        <v>0</v>
      </c>
      <c r="Y280" s="63">
        <v>0</v>
      </c>
      <c r="Z280" s="63">
        <v>2</v>
      </c>
      <c r="AA280" s="63">
        <v>1</v>
      </c>
      <c r="AB280" s="63">
        <v>0</v>
      </c>
      <c r="AC280" s="63">
        <v>0</v>
      </c>
      <c r="AD280" s="63">
        <v>0</v>
      </c>
      <c r="AE280" s="63">
        <v>0</v>
      </c>
      <c r="AF280" s="63">
        <v>0</v>
      </c>
      <c r="AG280" s="63">
        <v>1</v>
      </c>
      <c r="AH280" s="63">
        <v>1</v>
      </c>
      <c r="AI280" s="63">
        <v>0</v>
      </c>
      <c r="AJ280" s="63">
        <v>5</v>
      </c>
      <c r="AK280" s="63">
        <v>0</v>
      </c>
      <c r="AL280" s="63">
        <v>0</v>
      </c>
      <c r="AM280" s="63">
        <v>2</v>
      </c>
      <c r="AN280" s="63">
        <v>0</v>
      </c>
      <c r="AO280" s="63">
        <v>0</v>
      </c>
      <c r="AP280" s="63">
        <v>0</v>
      </c>
      <c r="AQ280" s="63">
        <v>2</v>
      </c>
      <c r="AR280" s="63">
        <v>0</v>
      </c>
      <c r="AS280" s="63">
        <v>0</v>
      </c>
      <c r="AT280" s="63">
        <v>0</v>
      </c>
      <c r="AU280" s="63">
        <v>0</v>
      </c>
      <c r="AV280" s="63">
        <v>0</v>
      </c>
      <c r="AW280" s="63">
        <v>0</v>
      </c>
      <c r="AX280" s="63">
        <v>0</v>
      </c>
      <c r="AY280" s="63">
        <v>0</v>
      </c>
      <c r="BA280" s="5">
        <f>IF(Q280&gt;0,RANK(Q280,(N280:P280,Q280:AE280)),0)</f>
        <v>3</v>
      </c>
      <c r="BB280" s="5">
        <f>IF(R280&gt;0,RANK(R280,(N280:P280,Q280:AE280)),0)</f>
        <v>6</v>
      </c>
      <c r="BC280" s="5">
        <f>IF(T280&gt;0,RANK(T280,(N280:P280,Q280:AE280)),0)</f>
        <v>7</v>
      </c>
      <c r="BD280" s="5">
        <f>IF(S280&gt;0,RANK(S280,(N280:P280,Q280:AE280)),0)</f>
        <v>4</v>
      </c>
      <c r="BE280" s="2">
        <f t="shared" si="114"/>
        <v>7.8467574428802214E-3</v>
      </c>
      <c r="BF280" s="2">
        <f t="shared" si="115"/>
        <v>2.0770828525271175E-3</v>
      </c>
      <c r="BG280" s="2">
        <f t="shared" si="116"/>
        <v>9.231479344564967E-4</v>
      </c>
      <c r="BH280" s="2">
        <f t="shared" si="117"/>
        <v>3.4618047542118624E-3</v>
      </c>
      <c r="BJ280" t="s">
        <v>2018</v>
      </c>
      <c r="BK280" t="s">
        <v>2720</v>
      </c>
      <c r="BL280" s="1">
        <v>3</v>
      </c>
      <c r="BN280" s="112">
        <v>8</v>
      </c>
      <c r="BO280" s="114">
        <v>21</v>
      </c>
      <c r="BP280" s="118">
        <f t="shared" si="96"/>
        <v>8021</v>
      </c>
      <c r="BQ280" s="118">
        <f t="shared" si="106"/>
        <v>8021</v>
      </c>
      <c r="BR280" s="5" t="s">
        <v>3151</v>
      </c>
      <c r="BV280" s="63"/>
      <c r="CD280" s="63">
        <f t="shared" si="118"/>
        <v>4333</v>
      </c>
    </row>
    <row r="281" spans="1:82" ht="15" hidden="1" customHeight="1" outlineLevel="1">
      <c r="A281" t="s">
        <v>401</v>
      </c>
      <c r="B281" t="s">
        <v>2720</v>
      </c>
      <c r="C281" s="1">
        <f t="shared" si="109"/>
        <v>2094</v>
      </c>
      <c r="D281" s="5">
        <f>IF(N281&gt;0, RANK(N281,(N281:P281,Q281:AE281)),0)</f>
        <v>1</v>
      </c>
      <c r="E281" s="5">
        <f>IF(O281&gt;0,RANK(O281,(N281:P281,Q281:AE281)),0)</f>
        <v>2</v>
      </c>
      <c r="F281" s="5">
        <f>IF(P281&gt;0,RANK(P281,(N281:P281,Q281:AE281)),0)</f>
        <v>0</v>
      </c>
      <c r="G281" s="129">
        <f t="shared" si="107"/>
        <v>570</v>
      </c>
      <c r="H281" s="134">
        <f t="shared" si="108"/>
        <v>0.27220630372492838</v>
      </c>
      <c r="I281" s="2"/>
      <c r="J281" s="2">
        <f t="shared" si="110"/>
        <v>0.62607449856733521</v>
      </c>
      <c r="K281" s="2">
        <f t="shared" si="111"/>
        <v>0.35386819484240689</v>
      </c>
      <c r="L281" s="2">
        <f t="shared" si="112"/>
        <v>0</v>
      </c>
      <c r="M281" s="2">
        <f t="shared" si="113"/>
        <v>2.0057306590257895E-2</v>
      </c>
      <c r="N281" s="63">
        <v>1311</v>
      </c>
      <c r="O281" s="63">
        <v>741</v>
      </c>
      <c r="P281" s="63">
        <v>0</v>
      </c>
      <c r="Q281" s="63">
        <v>15</v>
      </c>
      <c r="R281" s="63">
        <v>4</v>
      </c>
      <c r="S281" s="63">
        <v>8</v>
      </c>
      <c r="T281" s="63">
        <v>1</v>
      </c>
      <c r="U281" s="63">
        <v>5</v>
      </c>
      <c r="V281" s="63">
        <v>1</v>
      </c>
      <c r="W281" s="63">
        <v>0</v>
      </c>
      <c r="X281" s="63">
        <v>0</v>
      </c>
      <c r="Y281" s="63">
        <v>0</v>
      </c>
      <c r="Z281" s="63">
        <v>0</v>
      </c>
      <c r="AA281" s="63">
        <v>0</v>
      </c>
      <c r="AB281" s="63">
        <v>0</v>
      </c>
      <c r="AC281" s="63">
        <v>0</v>
      </c>
      <c r="AD281" s="63">
        <v>0</v>
      </c>
      <c r="AE281" s="63">
        <v>1</v>
      </c>
      <c r="AF281" s="63">
        <v>1</v>
      </c>
      <c r="AG281" s="63">
        <v>2</v>
      </c>
      <c r="AH281" s="63">
        <v>2</v>
      </c>
      <c r="AI281" s="63">
        <v>0</v>
      </c>
      <c r="AJ281" s="63">
        <v>2</v>
      </c>
      <c r="AK281" s="63">
        <v>0</v>
      </c>
      <c r="AL281" s="63">
        <v>0</v>
      </c>
      <c r="AM281" s="63">
        <v>0</v>
      </c>
      <c r="AN281" s="63">
        <v>0</v>
      </c>
      <c r="AO281" s="63">
        <v>0</v>
      </c>
      <c r="AP281" s="63">
        <v>0</v>
      </c>
      <c r="AQ281" s="63">
        <v>0</v>
      </c>
      <c r="AR281" s="63">
        <v>0</v>
      </c>
      <c r="AS281" s="63">
        <v>0</v>
      </c>
      <c r="AT281" s="63">
        <v>0</v>
      </c>
      <c r="AU281" s="63">
        <v>0</v>
      </c>
      <c r="AV281" s="63">
        <v>0</v>
      </c>
      <c r="AW281" s="63">
        <v>0</v>
      </c>
      <c r="AX281" s="63">
        <v>0</v>
      </c>
      <c r="AY281" s="63">
        <v>0</v>
      </c>
      <c r="BA281" s="5">
        <f>IF(Q281&gt;0,RANK(Q281,(N281:P281,Q281:AE281)),0)</f>
        <v>3</v>
      </c>
      <c r="BB281" s="5">
        <f>IF(R281&gt;0,RANK(R281,(N281:P281,Q281:AE281)),0)</f>
        <v>6</v>
      </c>
      <c r="BC281" s="5">
        <f>IF(T281&gt;0,RANK(T281,(N281:P281,Q281:AE281)),0)</f>
        <v>7</v>
      </c>
      <c r="BD281" s="5">
        <f>IF(S281&gt;0,RANK(S281,(N281:P281,Q281:AE281)),0)</f>
        <v>4</v>
      </c>
      <c r="BE281" s="2">
        <f t="shared" si="114"/>
        <v>7.1633237822349575E-3</v>
      </c>
      <c r="BF281" s="2">
        <f t="shared" si="115"/>
        <v>1.9102196752626551E-3</v>
      </c>
      <c r="BG281" s="2">
        <f t="shared" si="116"/>
        <v>4.7755491881566379E-4</v>
      </c>
      <c r="BH281" s="2">
        <f t="shared" si="117"/>
        <v>3.8204393505253103E-3</v>
      </c>
      <c r="BJ281" t="s">
        <v>401</v>
      </c>
      <c r="BK281" t="s">
        <v>2720</v>
      </c>
      <c r="BL281" s="1">
        <v>3</v>
      </c>
      <c r="BN281" s="112">
        <v>8</v>
      </c>
      <c r="BO281" s="114">
        <v>23</v>
      </c>
      <c r="BP281" s="118">
        <f t="shared" si="96"/>
        <v>8023</v>
      </c>
      <c r="BQ281" s="118">
        <f t="shared" si="106"/>
        <v>8023</v>
      </c>
      <c r="BR281" s="5" t="s">
        <v>3151</v>
      </c>
      <c r="BV281" s="63"/>
      <c r="CD281" s="63">
        <f t="shared" si="118"/>
        <v>2094</v>
      </c>
    </row>
    <row r="282" spans="1:82" ht="15" hidden="1" customHeight="1" outlineLevel="1">
      <c r="A282" t="s">
        <v>467</v>
      </c>
      <c r="B282" t="s">
        <v>2720</v>
      </c>
      <c r="C282" s="1">
        <f t="shared" si="109"/>
        <v>1750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0</v>
      </c>
      <c r="G282" s="129">
        <f t="shared" si="107"/>
        <v>834</v>
      </c>
      <c r="H282" s="134">
        <f t="shared" si="108"/>
        <v>0.47657142857142859</v>
      </c>
      <c r="I282" s="2"/>
      <c r="J282" s="2">
        <f t="shared" si="110"/>
        <v>0.24971428571428572</v>
      </c>
      <c r="K282" s="2">
        <f t="shared" si="111"/>
        <v>0.72628571428571431</v>
      </c>
      <c r="L282" s="2">
        <f t="shared" si="112"/>
        <v>0</v>
      </c>
      <c r="M282" s="2">
        <f t="shared" si="113"/>
        <v>2.399999999999991E-2</v>
      </c>
      <c r="N282" s="63">
        <v>437</v>
      </c>
      <c r="O282" s="63">
        <v>1271</v>
      </c>
      <c r="P282" s="63">
        <v>0</v>
      </c>
      <c r="Q282" s="63">
        <v>22</v>
      </c>
      <c r="R282" s="63">
        <v>0</v>
      </c>
      <c r="S282" s="63">
        <v>3</v>
      </c>
      <c r="T282" s="63">
        <v>0</v>
      </c>
      <c r="U282" s="63">
        <v>8</v>
      </c>
      <c r="V282" s="63">
        <v>0</v>
      </c>
      <c r="W282" s="63">
        <v>0</v>
      </c>
      <c r="X282" s="63">
        <v>0</v>
      </c>
      <c r="Y282" s="63">
        <v>0</v>
      </c>
      <c r="Z282" s="63">
        <v>0</v>
      </c>
      <c r="AA282" s="63">
        <v>1</v>
      </c>
      <c r="AB282" s="63">
        <v>0</v>
      </c>
      <c r="AC282" s="63">
        <v>0</v>
      </c>
      <c r="AD282" s="63">
        <v>0</v>
      </c>
      <c r="AE282" s="63">
        <v>0</v>
      </c>
      <c r="AF282" s="63">
        <v>0</v>
      </c>
      <c r="AG282" s="63">
        <v>0</v>
      </c>
      <c r="AH282" s="63">
        <v>3</v>
      </c>
      <c r="AI282" s="63">
        <v>0</v>
      </c>
      <c r="AJ282" s="63">
        <v>2</v>
      </c>
      <c r="AK282" s="63">
        <v>0</v>
      </c>
      <c r="AL282" s="63">
        <v>0</v>
      </c>
      <c r="AM282" s="63">
        <v>2</v>
      </c>
      <c r="AN282" s="63">
        <v>0</v>
      </c>
      <c r="AO282" s="63">
        <v>0</v>
      </c>
      <c r="AP282" s="63">
        <v>0</v>
      </c>
      <c r="AQ282" s="63">
        <v>1</v>
      </c>
      <c r="AR282" s="63">
        <v>0</v>
      </c>
      <c r="AS282" s="63">
        <v>0</v>
      </c>
      <c r="AT282" s="63">
        <v>0</v>
      </c>
      <c r="AU282" s="63">
        <v>0</v>
      </c>
      <c r="AV282" s="63">
        <v>0</v>
      </c>
      <c r="AW282" s="63">
        <v>0</v>
      </c>
      <c r="AX282" s="63">
        <v>0</v>
      </c>
      <c r="AY282" s="63">
        <v>0</v>
      </c>
      <c r="BA282" s="5">
        <f>IF(Q282&gt;0,RANK(Q282,(N282:P282,Q282:AE282)),0)</f>
        <v>3</v>
      </c>
      <c r="BB282" s="5">
        <f>IF(R282&gt;0,RANK(R282,(N282:P282,Q282:AE282)),0)</f>
        <v>0</v>
      </c>
      <c r="BC282" s="5">
        <f>IF(T282&gt;0,RANK(T282,(N282:P282,Q282:AE282)),0)</f>
        <v>0</v>
      </c>
      <c r="BD282" s="5">
        <f>IF(S282&gt;0,RANK(S282,(N282:P282,Q282:AE282)),0)</f>
        <v>5</v>
      </c>
      <c r="BE282" s="2">
        <f t="shared" si="114"/>
        <v>1.2571428571428572E-2</v>
      </c>
      <c r="BF282" s="2">
        <f t="shared" si="115"/>
        <v>0</v>
      </c>
      <c r="BG282" s="2">
        <f t="shared" si="116"/>
        <v>0</v>
      </c>
      <c r="BH282" s="2">
        <f t="shared" si="117"/>
        <v>1.7142857142857142E-3</v>
      </c>
      <c r="BJ282" t="s">
        <v>467</v>
      </c>
      <c r="BK282" t="s">
        <v>2720</v>
      </c>
      <c r="BL282" s="1">
        <v>4</v>
      </c>
      <c r="BN282" s="112">
        <v>8</v>
      </c>
      <c r="BO282" s="114">
        <v>25</v>
      </c>
      <c r="BP282" s="118">
        <f t="shared" si="96"/>
        <v>8025</v>
      </c>
      <c r="BQ282" s="118">
        <f t="shared" si="106"/>
        <v>8025</v>
      </c>
      <c r="BR282" s="5" t="s">
        <v>3151</v>
      </c>
      <c r="BV282" s="63"/>
      <c r="CD282" s="63">
        <f t="shared" si="118"/>
        <v>1750</v>
      </c>
    </row>
    <row r="283" spans="1:82" ht="15" hidden="1" customHeight="1" outlineLevel="1">
      <c r="A283" t="s">
        <v>2629</v>
      </c>
      <c r="B283" t="s">
        <v>2720</v>
      </c>
      <c r="C283" s="1">
        <f t="shared" si="109"/>
        <v>3634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0</v>
      </c>
      <c r="G283" s="129">
        <f t="shared" si="107"/>
        <v>1362</v>
      </c>
      <c r="H283" s="134">
        <f t="shared" si="108"/>
        <v>0.37479361585030269</v>
      </c>
      <c r="I283" s="2"/>
      <c r="J283" s="2">
        <f t="shared" si="110"/>
        <v>0.30599889928453494</v>
      </c>
      <c r="K283" s="2">
        <f t="shared" si="111"/>
        <v>0.68079251513483763</v>
      </c>
      <c r="L283" s="2">
        <f t="shared" si="112"/>
        <v>0</v>
      </c>
      <c r="M283" s="2">
        <f t="shared" si="113"/>
        <v>1.320858558062743E-2</v>
      </c>
      <c r="N283" s="63">
        <v>1112</v>
      </c>
      <c r="O283" s="63">
        <v>2474</v>
      </c>
      <c r="P283" s="63">
        <v>0</v>
      </c>
      <c r="Q283" s="63">
        <v>29</v>
      </c>
      <c r="R283" s="63">
        <v>5</v>
      </c>
      <c r="S283" s="63">
        <v>5</v>
      </c>
      <c r="T283" s="63">
        <v>0</v>
      </c>
      <c r="U283" s="63">
        <v>0</v>
      </c>
      <c r="V283" s="63">
        <v>0</v>
      </c>
      <c r="W283" s="63">
        <v>0</v>
      </c>
      <c r="X283" s="63">
        <v>0</v>
      </c>
      <c r="Y283" s="63">
        <v>0</v>
      </c>
      <c r="Z283" s="63">
        <v>2</v>
      </c>
      <c r="AA283" s="63">
        <v>1</v>
      </c>
      <c r="AB283" s="63">
        <v>0</v>
      </c>
      <c r="AC283" s="63">
        <v>0</v>
      </c>
      <c r="AD283" s="63">
        <v>0</v>
      </c>
      <c r="AE283" s="63">
        <v>0</v>
      </c>
      <c r="AF283" s="63">
        <v>0</v>
      </c>
      <c r="AG283" s="63">
        <v>0</v>
      </c>
      <c r="AH283" s="63">
        <v>4</v>
      </c>
      <c r="AI283" s="63">
        <v>0</v>
      </c>
      <c r="AJ283" s="63">
        <v>1</v>
      </c>
      <c r="AK283" s="63">
        <v>0</v>
      </c>
      <c r="AL283" s="63">
        <v>0</v>
      </c>
      <c r="AM283" s="63">
        <v>0</v>
      </c>
      <c r="AN283" s="63">
        <v>0</v>
      </c>
      <c r="AO283" s="63">
        <v>0</v>
      </c>
      <c r="AP283" s="63">
        <v>0</v>
      </c>
      <c r="AQ283" s="63">
        <v>1</v>
      </c>
      <c r="AR283" s="63">
        <v>0</v>
      </c>
      <c r="AS283" s="63">
        <v>0</v>
      </c>
      <c r="AT283" s="63">
        <v>0</v>
      </c>
      <c r="AU283" s="63">
        <v>0</v>
      </c>
      <c r="AV283" s="63">
        <v>0</v>
      </c>
      <c r="AW283" s="63">
        <v>0</v>
      </c>
      <c r="AX283" s="63">
        <v>0</v>
      </c>
      <c r="AY283" s="63">
        <v>0</v>
      </c>
      <c r="BA283" s="5">
        <f>IF(Q283&gt;0,RANK(Q283,(N283:P283,Q283:AE283)),0)</f>
        <v>3</v>
      </c>
      <c r="BB283" s="5">
        <f>IF(R283&gt;0,RANK(R283,(N283:P283,Q283:AE283)),0)</f>
        <v>4</v>
      </c>
      <c r="BC283" s="5">
        <f>IF(T283&gt;0,RANK(T283,(N283:P283,Q283:AE283)),0)</f>
        <v>0</v>
      </c>
      <c r="BD283" s="5">
        <f>IF(S283&gt;0,RANK(S283,(N283:P283,Q283:AE283)),0)</f>
        <v>4</v>
      </c>
      <c r="BE283" s="2">
        <f t="shared" si="114"/>
        <v>7.980187121629059E-3</v>
      </c>
      <c r="BF283" s="2">
        <f t="shared" si="115"/>
        <v>1.375894331315355E-3</v>
      </c>
      <c r="BG283" s="2">
        <f t="shared" si="116"/>
        <v>0</v>
      </c>
      <c r="BH283" s="2">
        <f t="shared" si="117"/>
        <v>1.375894331315355E-3</v>
      </c>
      <c r="BJ283" t="s">
        <v>2629</v>
      </c>
      <c r="BK283" t="s">
        <v>2720</v>
      </c>
      <c r="BL283" s="1">
        <v>3</v>
      </c>
      <c r="BN283" s="112">
        <v>8</v>
      </c>
      <c r="BO283" s="114">
        <v>27</v>
      </c>
      <c r="BP283" s="118">
        <f t="shared" si="96"/>
        <v>8027</v>
      </c>
      <c r="BQ283" s="118">
        <f t="shared" si="106"/>
        <v>8027</v>
      </c>
      <c r="BR283" s="5" t="s">
        <v>3151</v>
      </c>
      <c r="BV283" s="63"/>
      <c r="CD283" s="63">
        <f t="shared" si="118"/>
        <v>3634</v>
      </c>
    </row>
    <row r="284" spans="1:82" ht="15" hidden="1" customHeight="1" outlineLevel="1">
      <c r="A284" t="s">
        <v>2630</v>
      </c>
      <c r="B284" t="s">
        <v>2720</v>
      </c>
      <c r="C284" s="1">
        <f t="shared" si="109"/>
        <v>19370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>IF(P284&gt;0,RANK(P284,(N284:P284,Q284:AE284)),0)</f>
        <v>10</v>
      </c>
      <c r="G284" s="129">
        <f t="shared" si="107"/>
        <v>7194</v>
      </c>
      <c r="H284" s="134">
        <f t="shared" si="108"/>
        <v>0.37139907072792977</v>
      </c>
      <c r="I284" s="2"/>
      <c r="J284" s="2">
        <f t="shared" si="110"/>
        <v>0.30392359318533813</v>
      </c>
      <c r="K284" s="2">
        <f t="shared" si="111"/>
        <v>0.6753226639132679</v>
      </c>
      <c r="L284" s="2">
        <f t="shared" si="112"/>
        <v>2.5813113061435211E-4</v>
      </c>
      <c r="M284" s="2">
        <f t="shared" si="113"/>
        <v>2.0495611770779628E-2</v>
      </c>
      <c r="N284" s="63">
        <v>5887</v>
      </c>
      <c r="O284" s="63">
        <v>13081</v>
      </c>
      <c r="P284" s="63">
        <v>5</v>
      </c>
      <c r="Q284" s="63">
        <v>218</v>
      </c>
      <c r="R284" s="63">
        <v>45</v>
      </c>
      <c r="S284" s="63">
        <v>34</v>
      </c>
      <c r="T284" s="63">
        <v>3</v>
      </c>
      <c r="U284" s="63">
        <v>32</v>
      </c>
      <c r="V284" s="63">
        <v>2</v>
      </c>
      <c r="W284" s="63">
        <v>0</v>
      </c>
      <c r="X284" s="63">
        <v>1</v>
      </c>
      <c r="Y284" s="63">
        <v>0</v>
      </c>
      <c r="Z284" s="63">
        <v>6</v>
      </c>
      <c r="AA284" s="63">
        <v>5</v>
      </c>
      <c r="AB284" s="63">
        <v>9</v>
      </c>
      <c r="AC284" s="63">
        <v>0</v>
      </c>
      <c r="AD284" s="63">
        <v>0</v>
      </c>
      <c r="AE284" s="63">
        <v>7</v>
      </c>
      <c r="AF284" s="63">
        <v>4</v>
      </c>
      <c r="AG284" s="63">
        <v>1</v>
      </c>
      <c r="AH284" s="63">
        <v>11</v>
      </c>
      <c r="AI284" s="63">
        <v>0</v>
      </c>
      <c r="AJ284" s="63">
        <v>12</v>
      </c>
      <c r="AK284" s="63">
        <v>0</v>
      </c>
      <c r="AL284" s="63">
        <v>0</v>
      </c>
      <c r="AM284" s="63">
        <v>2</v>
      </c>
      <c r="AN284" s="63">
        <v>0</v>
      </c>
      <c r="AO284" s="63">
        <v>0</v>
      </c>
      <c r="AP284" s="63">
        <v>0</v>
      </c>
      <c r="AQ284" s="63">
        <v>4</v>
      </c>
      <c r="AR284" s="63">
        <v>0</v>
      </c>
      <c r="AS284" s="63">
        <v>0</v>
      </c>
      <c r="AT284" s="63">
        <v>1</v>
      </c>
      <c r="AU284" s="63">
        <v>0</v>
      </c>
      <c r="AV284" s="63">
        <v>0</v>
      </c>
      <c r="AW284" s="63">
        <v>0</v>
      </c>
      <c r="AX284" s="63">
        <v>0</v>
      </c>
      <c r="AY284" s="63">
        <v>0</v>
      </c>
      <c r="BA284" s="5">
        <f>IF(Q284&gt;0,RANK(Q284,(N284:P284,Q284:AE284)),0)</f>
        <v>3</v>
      </c>
      <c r="BB284" s="5">
        <f>IF(R284&gt;0,RANK(R284,(N284:P284,Q284:AE284)),0)</f>
        <v>4</v>
      </c>
      <c r="BC284" s="5">
        <f>IF(T284&gt;0,RANK(T284,(N284:P284,Q284:AE284)),0)</f>
        <v>12</v>
      </c>
      <c r="BD284" s="5">
        <f>IF(S284&gt;0,RANK(S284,(N284:P284,Q284:AE284)),0)</f>
        <v>5</v>
      </c>
      <c r="BE284" s="2">
        <f t="shared" si="114"/>
        <v>1.1254517294785752E-2</v>
      </c>
      <c r="BF284" s="2">
        <f t="shared" si="115"/>
        <v>2.3231801755291687E-3</v>
      </c>
      <c r="BG284" s="2">
        <f t="shared" si="116"/>
        <v>1.5487867836861126E-4</v>
      </c>
      <c r="BH284" s="2">
        <f t="shared" si="117"/>
        <v>1.7552916881775943E-3</v>
      </c>
      <c r="BJ284" t="s">
        <v>2630</v>
      </c>
      <c r="BK284" t="s">
        <v>2720</v>
      </c>
      <c r="BL284" s="1">
        <v>3</v>
      </c>
      <c r="BN284" s="112">
        <v>8</v>
      </c>
      <c r="BO284" s="114">
        <v>29</v>
      </c>
      <c r="BP284" s="118">
        <f t="shared" si="96"/>
        <v>8029</v>
      </c>
      <c r="BQ284" s="118">
        <f t="shared" si="106"/>
        <v>8029</v>
      </c>
      <c r="BR284" s="5" t="s">
        <v>3151</v>
      </c>
      <c r="BV284" s="63"/>
      <c r="CD284" s="63">
        <f t="shared" si="118"/>
        <v>19370</v>
      </c>
    </row>
    <row r="285" spans="1:82" ht="15" hidden="1" customHeight="1" outlineLevel="1">
      <c r="A285" t="s">
        <v>780</v>
      </c>
      <c r="B285" t="s">
        <v>2720</v>
      </c>
      <c r="C285" s="1">
        <f t="shared" si="109"/>
        <v>393827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>IF(P285&gt;0,RANK(P285,(N285:P285,Q285:AE285)),0)</f>
        <v>12</v>
      </c>
      <c r="G285" s="129">
        <f t="shared" si="107"/>
        <v>241675</v>
      </c>
      <c r="H285" s="134">
        <f t="shared" si="108"/>
        <v>0.6136577735909422</v>
      </c>
      <c r="I285" s="2"/>
      <c r="J285" s="2">
        <f t="shared" si="110"/>
        <v>0.79550919566205469</v>
      </c>
      <c r="K285" s="2">
        <f t="shared" si="111"/>
        <v>0.18185142207111243</v>
      </c>
      <c r="L285" s="2">
        <f t="shared" si="112"/>
        <v>1.523511592653627E-4</v>
      </c>
      <c r="M285" s="2">
        <f t="shared" si="113"/>
        <v>2.2487031107567512E-2</v>
      </c>
      <c r="N285" s="63">
        <v>313293</v>
      </c>
      <c r="O285" s="63">
        <v>71618</v>
      </c>
      <c r="P285" s="63">
        <v>60</v>
      </c>
      <c r="Q285" s="63">
        <v>4870</v>
      </c>
      <c r="R285" s="63">
        <v>1230</v>
      </c>
      <c r="S285" s="63">
        <v>314</v>
      </c>
      <c r="T285" s="63">
        <v>60</v>
      </c>
      <c r="U285" s="63">
        <v>976</v>
      </c>
      <c r="V285" s="63">
        <v>287</v>
      </c>
      <c r="W285" s="63">
        <v>0</v>
      </c>
      <c r="X285" s="63">
        <v>61</v>
      </c>
      <c r="Y285" s="63">
        <v>0</v>
      </c>
      <c r="Z285" s="63">
        <v>242</v>
      </c>
      <c r="AA285" s="63">
        <v>63</v>
      </c>
      <c r="AB285" s="63">
        <v>55</v>
      </c>
      <c r="AC285" s="63">
        <v>0</v>
      </c>
      <c r="AD285" s="63">
        <v>0</v>
      </c>
      <c r="AE285" s="63">
        <v>70</v>
      </c>
      <c r="AF285" s="63">
        <v>49</v>
      </c>
      <c r="AG285" s="63">
        <v>39</v>
      </c>
      <c r="AH285" s="63">
        <v>222</v>
      </c>
      <c r="AI285" s="63">
        <v>0</v>
      </c>
      <c r="AJ285" s="63">
        <v>181</v>
      </c>
      <c r="AK285" s="63">
        <v>0</v>
      </c>
      <c r="AL285" s="63">
        <v>0</v>
      </c>
      <c r="AM285" s="63">
        <v>87</v>
      </c>
      <c r="AN285" s="63">
        <v>0</v>
      </c>
      <c r="AO285" s="63">
        <v>0</v>
      </c>
      <c r="AP285" s="63">
        <v>0</v>
      </c>
      <c r="AQ285" s="63">
        <v>34</v>
      </c>
      <c r="AR285" s="63">
        <v>0</v>
      </c>
      <c r="AS285" s="63">
        <v>0</v>
      </c>
      <c r="AT285" s="63">
        <v>16</v>
      </c>
      <c r="AU285" s="63">
        <v>0</v>
      </c>
      <c r="AV285" s="63">
        <v>0</v>
      </c>
      <c r="AW285" s="63">
        <v>0</v>
      </c>
      <c r="AX285" s="63">
        <v>0</v>
      </c>
      <c r="AY285" s="63">
        <v>0</v>
      </c>
      <c r="BA285" s="5">
        <f>IF(Q285&gt;0,RANK(Q285,(N285:P285,Q285:AE285)),0)</f>
        <v>3</v>
      </c>
      <c r="BB285" s="5">
        <f>IF(R285&gt;0,RANK(R285,(N285:P285,Q285:AE285)),0)</f>
        <v>4</v>
      </c>
      <c r="BC285" s="5">
        <f>IF(T285&gt;0,RANK(T285,(N285:P285,Q285:AE285)),0)</f>
        <v>12</v>
      </c>
      <c r="BD285" s="5">
        <f>IF(S285&gt;0,RANK(S285,(N285:P285,Q285:AE285)),0)</f>
        <v>6</v>
      </c>
      <c r="BE285" s="2">
        <f t="shared" si="114"/>
        <v>1.2365835760371939E-2</v>
      </c>
      <c r="BF285" s="2">
        <f t="shared" si="115"/>
        <v>3.1231987649399354E-3</v>
      </c>
      <c r="BG285" s="2">
        <f t="shared" si="116"/>
        <v>1.523511592653627E-4</v>
      </c>
      <c r="BH285" s="2">
        <f t="shared" si="117"/>
        <v>7.9730440015539816E-4</v>
      </c>
      <c r="BJ285" t="s">
        <v>780</v>
      </c>
      <c r="BK285" t="s">
        <v>2720</v>
      </c>
      <c r="BL285" s="1">
        <v>1</v>
      </c>
      <c r="BN285" s="112">
        <v>8</v>
      </c>
      <c r="BO285" s="114">
        <v>31</v>
      </c>
      <c r="BP285" s="118">
        <f t="shared" si="96"/>
        <v>8031</v>
      </c>
      <c r="BQ285" s="118">
        <f t="shared" si="106"/>
        <v>8031</v>
      </c>
      <c r="BR285" s="5" t="s">
        <v>3151</v>
      </c>
      <c r="BV285" s="63"/>
    </row>
    <row r="286" spans="1:82" ht="15" hidden="1" customHeight="1" outlineLevel="1">
      <c r="A286" t="s">
        <v>451</v>
      </c>
      <c r="B286" t="s">
        <v>2720</v>
      </c>
      <c r="C286" s="1">
        <f t="shared" si="109"/>
        <v>1449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0</v>
      </c>
      <c r="G286" s="129">
        <f t="shared" si="107"/>
        <v>748</v>
      </c>
      <c r="H286" s="134">
        <f t="shared" si="108"/>
        <v>0.51621808143547276</v>
      </c>
      <c r="I286" s="2"/>
      <c r="J286" s="2">
        <f t="shared" si="110"/>
        <v>0.23533471359558317</v>
      </c>
      <c r="K286" s="2">
        <f t="shared" si="111"/>
        <v>0.75155279503105588</v>
      </c>
      <c r="L286" s="2">
        <f t="shared" si="112"/>
        <v>0</v>
      </c>
      <c r="M286" s="2">
        <f t="shared" si="113"/>
        <v>1.3112491373360902E-2</v>
      </c>
      <c r="N286" s="63">
        <v>341</v>
      </c>
      <c r="O286" s="63">
        <v>1089</v>
      </c>
      <c r="P286" s="63">
        <v>0</v>
      </c>
      <c r="Q286" s="63">
        <v>5</v>
      </c>
      <c r="R286" s="63">
        <v>1</v>
      </c>
      <c r="S286" s="63">
        <v>5</v>
      </c>
      <c r="T286" s="63">
        <v>0</v>
      </c>
      <c r="U286" s="63">
        <v>3</v>
      </c>
      <c r="V286" s="63">
        <v>0</v>
      </c>
      <c r="W286" s="63">
        <v>0</v>
      </c>
      <c r="X286" s="63">
        <v>0</v>
      </c>
      <c r="Y286" s="63">
        <v>0</v>
      </c>
      <c r="Z286" s="63">
        <v>0</v>
      </c>
      <c r="AA286" s="63">
        <v>0</v>
      </c>
      <c r="AB286" s="63">
        <v>0</v>
      </c>
      <c r="AC286" s="63">
        <v>0</v>
      </c>
      <c r="AD286" s="63">
        <v>0</v>
      </c>
      <c r="AE286" s="63">
        <v>0</v>
      </c>
      <c r="AF286" s="63">
        <v>0</v>
      </c>
      <c r="AG286" s="63">
        <v>0</v>
      </c>
      <c r="AH286" s="63">
        <v>1</v>
      </c>
      <c r="AI286" s="63">
        <v>0</v>
      </c>
      <c r="AJ286" s="63">
        <v>2</v>
      </c>
      <c r="AK286" s="63">
        <v>0</v>
      </c>
      <c r="AL286" s="63">
        <v>0</v>
      </c>
      <c r="AM286" s="63">
        <v>0</v>
      </c>
      <c r="AN286" s="63">
        <v>0</v>
      </c>
      <c r="AO286" s="63">
        <v>0</v>
      </c>
      <c r="AP286" s="63">
        <v>0</v>
      </c>
      <c r="AQ286" s="63">
        <v>2</v>
      </c>
      <c r="AR286" s="63">
        <v>0</v>
      </c>
      <c r="AS286" s="63">
        <v>0</v>
      </c>
      <c r="AT286" s="63">
        <v>0</v>
      </c>
      <c r="AU286" s="63">
        <v>0</v>
      </c>
      <c r="AV286" s="63">
        <v>0</v>
      </c>
      <c r="AW286" s="63">
        <v>0</v>
      </c>
      <c r="AX286" s="63">
        <v>0</v>
      </c>
      <c r="AY286" s="63">
        <v>0</v>
      </c>
      <c r="BA286" s="5">
        <f>IF(Q286&gt;0,RANK(Q286,(N286:P286,Q286:AE286)),0)</f>
        <v>3</v>
      </c>
      <c r="BB286" s="5">
        <f>IF(R286&gt;0,RANK(R286,(N286:P286,Q286:AE286)),0)</f>
        <v>6</v>
      </c>
      <c r="BC286" s="5">
        <f>IF(T286&gt;0,RANK(T286,(N286:P286,Q286:AE286)),0)</f>
        <v>0</v>
      </c>
      <c r="BD286" s="5">
        <f>IF(S286&gt;0,RANK(S286,(N286:P286,Q286:AE286)),0)</f>
        <v>3</v>
      </c>
      <c r="BE286" s="2">
        <f t="shared" si="114"/>
        <v>3.450655624568668E-3</v>
      </c>
      <c r="BF286" s="2">
        <f t="shared" si="115"/>
        <v>6.9013112491373362E-4</v>
      </c>
      <c r="BG286" s="2">
        <f t="shared" si="116"/>
        <v>0</v>
      </c>
      <c r="BH286" s="2">
        <f t="shared" si="117"/>
        <v>3.450655624568668E-3</v>
      </c>
      <c r="BJ286" t="s">
        <v>451</v>
      </c>
      <c r="BK286" t="s">
        <v>2720</v>
      </c>
      <c r="BL286" s="1">
        <v>3</v>
      </c>
      <c r="BN286" s="112">
        <v>8</v>
      </c>
      <c r="BO286" s="114">
        <v>33</v>
      </c>
      <c r="BP286" s="118">
        <f t="shared" si="96"/>
        <v>8033</v>
      </c>
      <c r="BQ286" s="118">
        <f t="shared" si="106"/>
        <v>8033</v>
      </c>
      <c r="BR286" s="5" t="s">
        <v>3151</v>
      </c>
      <c r="BV286" s="63"/>
      <c r="CD286" s="63">
        <f t="shared" si="118"/>
        <v>1449</v>
      </c>
    </row>
    <row r="287" spans="1:82" ht="15" hidden="1" customHeight="1" outlineLevel="1">
      <c r="A287" t="s">
        <v>1147</v>
      </c>
      <c r="B287" t="s">
        <v>2720</v>
      </c>
      <c r="C287" s="1">
        <f t="shared" si="109"/>
        <v>231599</v>
      </c>
      <c r="D287" s="5">
        <f>IF(N287&gt;0, RANK(N287,(N287:P287,Q287:AE287)),0)</f>
        <v>2</v>
      </c>
      <c r="E287" s="5">
        <f>IF(O287&gt;0,RANK(O287,(N287:P287,Q287:AE287)),0)</f>
        <v>1</v>
      </c>
      <c r="F287" s="5">
        <f>IF(P287&gt;0,RANK(P287,(N287:P287,Q287:AE287)),0)</f>
        <v>8</v>
      </c>
      <c r="G287" s="129">
        <f t="shared" si="107"/>
        <v>16617</v>
      </c>
      <c r="H287" s="134">
        <f t="shared" si="108"/>
        <v>7.1749014460338781E-2</v>
      </c>
      <c r="I287" s="2"/>
      <c r="J287" s="2">
        <f t="shared" si="110"/>
        <v>0.45187155384954164</v>
      </c>
      <c r="K287" s="2">
        <f t="shared" si="111"/>
        <v>0.52362056830988046</v>
      </c>
      <c r="L287" s="2">
        <f t="shared" si="112"/>
        <v>1.6839450947542952E-4</v>
      </c>
      <c r="M287" s="2">
        <f t="shared" si="113"/>
        <v>2.4339483331102411E-2</v>
      </c>
      <c r="N287" s="63">
        <v>104653</v>
      </c>
      <c r="O287" s="63">
        <v>121270</v>
      </c>
      <c r="P287" s="63">
        <v>39</v>
      </c>
      <c r="Q287" s="63">
        <v>3715</v>
      </c>
      <c r="R287" s="63">
        <v>432</v>
      </c>
      <c r="S287" s="63">
        <v>303</v>
      </c>
      <c r="T287" s="63">
        <v>32</v>
      </c>
      <c r="U287" s="63">
        <v>476</v>
      </c>
      <c r="V287" s="63">
        <v>30</v>
      </c>
      <c r="W287" s="63">
        <v>0</v>
      </c>
      <c r="X287" s="63">
        <v>10</v>
      </c>
      <c r="Y287" s="63">
        <v>0</v>
      </c>
      <c r="Z287" s="63">
        <v>199</v>
      </c>
      <c r="AA287" s="63">
        <v>21</v>
      </c>
      <c r="AB287" s="63">
        <v>14</v>
      </c>
      <c r="AC287" s="63">
        <v>0</v>
      </c>
      <c r="AD287" s="63">
        <v>0</v>
      </c>
      <c r="AE287" s="63">
        <v>38</v>
      </c>
      <c r="AF287" s="63">
        <v>10</v>
      </c>
      <c r="AG287" s="63">
        <v>5</v>
      </c>
      <c r="AH287" s="63">
        <v>209</v>
      </c>
      <c r="AI287" s="63">
        <v>0</v>
      </c>
      <c r="AJ287" s="63">
        <v>76</v>
      </c>
      <c r="AK287" s="63">
        <v>0</v>
      </c>
      <c r="AL287" s="63">
        <v>0</v>
      </c>
      <c r="AM287" s="63">
        <v>20</v>
      </c>
      <c r="AN287" s="63">
        <v>0</v>
      </c>
      <c r="AO287" s="63">
        <v>0</v>
      </c>
      <c r="AP287" s="63">
        <v>0</v>
      </c>
      <c r="AQ287" s="63">
        <v>38</v>
      </c>
      <c r="AR287" s="63">
        <v>0</v>
      </c>
      <c r="AS287" s="63">
        <v>0</v>
      </c>
      <c r="AT287" s="63">
        <v>9</v>
      </c>
      <c r="AU287" s="63">
        <v>0</v>
      </c>
      <c r="AV287" s="63">
        <v>0</v>
      </c>
      <c r="AW287" s="63">
        <v>0</v>
      </c>
      <c r="AX287" s="63">
        <v>0</v>
      </c>
      <c r="AY287" s="63">
        <v>0</v>
      </c>
      <c r="BA287" s="5">
        <f>IF(Q287&gt;0,RANK(Q287,(N287:P287,Q287:AE287)),0)</f>
        <v>3</v>
      </c>
      <c r="BB287" s="5">
        <f>IF(R287&gt;0,RANK(R287,(N287:P287,Q287:AE287)),0)</f>
        <v>5</v>
      </c>
      <c r="BC287" s="5">
        <f>IF(T287&gt;0,RANK(T287,(N287:P287,Q287:AE287)),0)</f>
        <v>10</v>
      </c>
      <c r="BD287" s="5">
        <f>IF(S287&gt;0,RANK(S287,(N287:P287,Q287:AE287)),0)</f>
        <v>6</v>
      </c>
      <c r="BE287" s="2">
        <f t="shared" si="114"/>
        <v>1.6040656479518477E-2</v>
      </c>
      <c r="BF287" s="2">
        <f t="shared" si="115"/>
        <v>1.8652930280355269E-3</v>
      </c>
      <c r="BG287" s="2">
        <f t="shared" si="116"/>
        <v>1.3816985392855756E-4</v>
      </c>
      <c r="BH287" s="2">
        <f t="shared" si="117"/>
        <v>1.3082958043860293E-3</v>
      </c>
      <c r="BJ287" t="s">
        <v>1147</v>
      </c>
      <c r="BK287" t="s">
        <v>2720</v>
      </c>
      <c r="BL287" s="1"/>
      <c r="BN287" s="112">
        <v>8</v>
      </c>
      <c r="BO287" s="114">
        <v>35</v>
      </c>
      <c r="BP287" s="118">
        <f t="shared" si="96"/>
        <v>8035</v>
      </c>
      <c r="BQ287" s="118">
        <f t="shared" si="106"/>
        <v>8035</v>
      </c>
      <c r="BR287" s="5" t="s">
        <v>3151</v>
      </c>
      <c r="BV287" s="63"/>
      <c r="CD287" s="63">
        <f t="shared" si="118"/>
        <v>231599</v>
      </c>
    </row>
    <row r="288" spans="1:82" ht="15" hidden="1" customHeight="1" outlineLevel="1">
      <c r="A288" t="s">
        <v>967</v>
      </c>
      <c r="B288" t="s">
        <v>2720</v>
      </c>
      <c r="C288" s="1">
        <f t="shared" si="109"/>
        <v>29140</v>
      </c>
      <c r="D288" s="5">
        <f>IF(N288&gt;0, RANK(N288,(N288:P288,Q288:AE288)),0)</f>
        <v>1</v>
      </c>
      <c r="E288" s="5">
        <f>IF(O288&gt;0,RANK(O288,(N288:P288,Q288:AE288)),0)</f>
        <v>2</v>
      </c>
      <c r="F288" s="5">
        <f>IF(P288&gt;0,RANK(P288,(N288:P288,Q288:AE288)),0)</f>
        <v>8</v>
      </c>
      <c r="G288" s="129">
        <f t="shared" si="107"/>
        <v>8696</v>
      </c>
      <c r="H288" s="134">
        <f t="shared" si="108"/>
        <v>0.29842141386410431</v>
      </c>
      <c r="I288" s="2"/>
      <c r="J288" s="2">
        <f t="shared" si="110"/>
        <v>0.63788606726149621</v>
      </c>
      <c r="K288" s="2">
        <f t="shared" si="111"/>
        <v>0.3394646533973919</v>
      </c>
      <c r="L288" s="2">
        <f t="shared" si="112"/>
        <v>2.0590253946465339E-4</v>
      </c>
      <c r="M288" s="2">
        <f t="shared" si="113"/>
        <v>2.2443376801647229E-2</v>
      </c>
      <c r="N288" s="63">
        <v>18588</v>
      </c>
      <c r="O288" s="63">
        <v>9892</v>
      </c>
      <c r="P288" s="63">
        <v>6</v>
      </c>
      <c r="Q288" s="63">
        <v>377</v>
      </c>
      <c r="R288" s="63">
        <v>78</v>
      </c>
      <c r="S288" s="63">
        <v>34</v>
      </c>
      <c r="T288" s="63">
        <v>3</v>
      </c>
      <c r="U288" s="63">
        <v>79</v>
      </c>
      <c r="V288" s="63">
        <v>3</v>
      </c>
      <c r="W288" s="63">
        <v>0</v>
      </c>
      <c r="X288" s="63">
        <v>4</v>
      </c>
      <c r="Y288" s="63">
        <v>0</v>
      </c>
      <c r="Z288" s="63">
        <v>10</v>
      </c>
      <c r="AA288" s="63">
        <v>3</v>
      </c>
      <c r="AB288" s="63">
        <v>2</v>
      </c>
      <c r="AC288" s="63">
        <v>0</v>
      </c>
      <c r="AD288" s="63">
        <v>0</v>
      </c>
      <c r="AE288" s="63">
        <v>5</v>
      </c>
      <c r="AF288" s="63">
        <v>3</v>
      </c>
      <c r="AG288" s="63">
        <v>1</v>
      </c>
      <c r="AH288" s="63">
        <v>32</v>
      </c>
      <c r="AI288" s="63">
        <v>0</v>
      </c>
      <c r="AJ288" s="63">
        <v>16</v>
      </c>
      <c r="AK288" s="63">
        <v>0</v>
      </c>
      <c r="AL288" s="63">
        <v>0</v>
      </c>
      <c r="AM288" s="63">
        <v>1</v>
      </c>
      <c r="AN288" s="63">
        <v>0</v>
      </c>
      <c r="AO288" s="63">
        <v>0</v>
      </c>
      <c r="AP288" s="63">
        <v>0</v>
      </c>
      <c r="AQ288" s="63">
        <v>3</v>
      </c>
      <c r="AR288" s="63">
        <v>0</v>
      </c>
      <c r="AS288" s="63">
        <v>0</v>
      </c>
      <c r="AT288" s="63">
        <v>0</v>
      </c>
      <c r="AU288" s="63">
        <v>0</v>
      </c>
      <c r="AV288" s="63">
        <v>0</v>
      </c>
      <c r="AW288" s="63">
        <v>0</v>
      </c>
      <c r="AX288" s="63">
        <v>0</v>
      </c>
      <c r="AY288" s="63">
        <v>0</v>
      </c>
      <c r="BA288" s="5">
        <f>IF(Q288&gt;0,RANK(Q288,(N288:P288,Q288:AE288)),0)</f>
        <v>3</v>
      </c>
      <c r="BB288" s="5">
        <f>IF(R288&gt;0,RANK(R288,(N288:P288,Q288:AE288)),0)</f>
        <v>5</v>
      </c>
      <c r="BC288" s="5">
        <f>IF(T288&gt;0,RANK(T288,(N288:P288,Q288:AE288)),0)</f>
        <v>11</v>
      </c>
      <c r="BD288" s="5">
        <f>IF(S288&gt;0,RANK(S288,(N288:P288,Q288:AE288)),0)</f>
        <v>6</v>
      </c>
      <c r="BE288" s="2">
        <f t="shared" si="114"/>
        <v>1.2937542896362389E-2</v>
      </c>
      <c r="BF288" s="2">
        <f t="shared" si="115"/>
        <v>2.6767330130404942E-3</v>
      </c>
      <c r="BG288" s="2">
        <f t="shared" si="116"/>
        <v>1.029512697323267E-4</v>
      </c>
      <c r="BH288" s="2">
        <f t="shared" si="117"/>
        <v>1.1667810569663693E-3</v>
      </c>
      <c r="BJ288" t="s">
        <v>967</v>
      </c>
      <c r="BK288" t="s">
        <v>2720</v>
      </c>
      <c r="BL288" s="1"/>
      <c r="BN288" s="112">
        <v>8</v>
      </c>
      <c r="BO288" s="114">
        <v>37</v>
      </c>
      <c r="BP288" s="118">
        <f t="shared" si="96"/>
        <v>8037</v>
      </c>
      <c r="BQ288" s="118">
        <f t="shared" si="106"/>
        <v>8037</v>
      </c>
      <c r="BR288" s="5" t="s">
        <v>3151</v>
      </c>
      <c r="BV288" s="63"/>
      <c r="CD288" s="63">
        <f t="shared" si="118"/>
        <v>29140</v>
      </c>
    </row>
    <row r="289" spans="1:82" ht="15" hidden="1" customHeight="1" outlineLevel="1">
      <c r="A289" t="s">
        <v>991</v>
      </c>
      <c r="B289" t="s">
        <v>2720</v>
      </c>
      <c r="C289" s="1">
        <f t="shared" si="109"/>
        <v>378849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12</v>
      </c>
      <c r="G289" s="129">
        <f>IF(C289&gt;0,MAX(N289:P289)-LARGE(N289:P289,2),0)</f>
        <v>40887</v>
      </c>
      <c r="H289" s="134">
        <f>IF(C289&gt;0,G289/C289,0)</f>
        <v>0.10792426534054465</v>
      </c>
      <c r="I289" s="2"/>
      <c r="J289" s="2">
        <f>IF($C289=0,"-",N289/$C289)</f>
        <v>0.42745526581830756</v>
      </c>
      <c r="K289" s="2">
        <f>IF($C289=0,"-",O289/$C289)</f>
        <v>0.53537953115885217</v>
      </c>
      <c r="L289" s="2">
        <f>IF($C289=0,"-",P289/$C289)</f>
        <v>1.8213061140454377E-4</v>
      </c>
      <c r="M289" s="2">
        <f>IF(C289=0,"-",(1-J289-K289-L289))</f>
        <v>3.698307241143578E-2</v>
      </c>
      <c r="N289" s="63">
        <v>161941</v>
      </c>
      <c r="O289" s="63">
        <v>202828</v>
      </c>
      <c r="P289" s="63">
        <v>69</v>
      </c>
      <c r="Q289" s="63">
        <v>9264</v>
      </c>
      <c r="R289" s="63">
        <v>1135</v>
      </c>
      <c r="S289" s="63">
        <v>702</v>
      </c>
      <c r="T289" s="63">
        <v>94</v>
      </c>
      <c r="U289" s="63">
        <v>1097</v>
      </c>
      <c r="V289" s="63">
        <v>90</v>
      </c>
      <c r="W289" s="63">
        <v>0</v>
      </c>
      <c r="X289" s="63">
        <v>43</v>
      </c>
      <c r="Y289" s="63">
        <v>0</v>
      </c>
      <c r="Z289" s="63">
        <v>467</v>
      </c>
      <c r="AA289" s="63">
        <v>77</v>
      </c>
      <c r="AB289" s="63">
        <v>35</v>
      </c>
      <c r="AC289" s="63">
        <v>0</v>
      </c>
      <c r="AD289" s="63">
        <v>0</v>
      </c>
      <c r="AE289" s="63">
        <v>87</v>
      </c>
      <c r="AF289" s="63">
        <v>47</v>
      </c>
      <c r="AG289" s="63">
        <v>19</v>
      </c>
      <c r="AH289" s="63">
        <v>360</v>
      </c>
      <c r="AI289" s="63">
        <v>0</v>
      </c>
      <c r="AJ289" s="63">
        <v>299</v>
      </c>
      <c r="AK289" s="63">
        <v>0</v>
      </c>
      <c r="AL289" s="63">
        <v>0</v>
      </c>
      <c r="AM289" s="63">
        <v>73</v>
      </c>
      <c r="AN289" s="63">
        <v>0</v>
      </c>
      <c r="AO289" s="63">
        <v>0</v>
      </c>
      <c r="AP289" s="63">
        <v>0</v>
      </c>
      <c r="AQ289" s="63">
        <v>89</v>
      </c>
      <c r="AR289" s="63">
        <v>0</v>
      </c>
      <c r="AS289" s="63">
        <v>0</v>
      </c>
      <c r="AT289" s="63">
        <v>33</v>
      </c>
      <c r="AU289" s="63">
        <v>0</v>
      </c>
      <c r="AV289" s="63">
        <v>0</v>
      </c>
      <c r="AW289" s="63">
        <v>0</v>
      </c>
      <c r="AX289" s="63">
        <v>0</v>
      </c>
      <c r="AY289" s="63">
        <v>0</v>
      </c>
      <c r="BA289" s="5">
        <f>IF(Q289&gt;0,RANK(Q289,(N289:P289,Q289:AE289)),0)</f>
        <v>3</v>
      </c>
      <c r="BB289" s="5">
        <f>IF(R289&gt;0,RANK(R289,(N289:P289,Q289:AE289)),0)</f>
        <v>4</v>
      </c>
      <c r="BC289" s="5">
        <f>IF(T289&gt;0,RANK(T289,(N289:P289,Q289:AE289)),0)</f>
        <v>8</v>
      </c>
      <c r="BD289" s="5">
        <f>IF(S289&gt;0,RANK(S289,(N289:P289,Q289:AE289)),0)</f>
        <v>6</v>
      </c>
      <c r="BE289" s="2">
        <f>IF($C289=0,"-",Q289/$C289)</f>
        <v>2.4453014261618746E-2</v>
      </c>
      <c r="BF289" s="2">
        <f>IF($C289=0,"-",R289/$C289)</f>
        <v>2.9959165789008287E-3</v>
      </c>
      <c r="BG289" s="2">
        <f>IF($C289=0,"-",T289/$C289)</f>
        <v>2.481199633627118E-4</v>
      </c>
      <c r="BH289" s="2">
        <f>IF($C289=0,"-",S289/$C289)</f>
        <v>1.8529810029853583E-3</v>
      </c>
      <c r="BJ289" t="s">
        <v>991</v>
      </c>
      <c r="BK289" t="s">
        <v>2720</v>
      </c>
      <c r="BL289" s="1">
        <v>5</v>
      </c>
      <c r="BN289" s="112">
        <v>8</v>
      </c>
      <c r="BO289" s="114">
        <v>41</v>
      </c>
      <c r="BP289" s="118">
        <f>1000*BN289+BO289</f>
        <v>8041</v>
      </c>
      <c r="BQ289" s="118">
        <f t="shared" si="106"/>
        <v>8041</v>
      </c>
      <c r="BR289" s="5" t="s">
        <v>3151</v>
      </c>
      <c r="BV289" s="63"/>
      <c r="CD289" s="63">
        <f>C289</f>
        <v>378849</v>
      </c>
    </row>
    <row r="290" spans="1:82" ht="15" hidden="1" customHeight="1" outlineLevel="1">
      <c r="A290" t="s">
        <v>468</v>
      </c>
      <c r="B290" t="s">
        <v>2720</v>
      </c>
      <c r="C290" s="1">
        <f t="shared" si="109"/>
        <v>18983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8</v>
      </c>
      <c r="G290" s="129">
        <f t="shared" si="107"/>
        <v>9537</v>
      </c>
      <c r="H290" s="134">
        <f t="shared" si="108"/>
        <v>0.5023968814202181</v>
      </c>
      <c r="I290" s="2"/>
      <c r="J290" s="2">
        <f t="shared" si="110"/>
        <v>0.23652741926987306</v>
      </c>
      <c r="K290" s="2">
        <f t="shared" si="111"/>
        <v>0.73892430069009118</v>
      </c>
      <c r="L290" s="2">
        <f t="shared" si="112"/>
        <v>2.1071485012906285E-4</v>
      </c>
      <c r="M290" s="2">
        <f t="shared" si="113"/>
        <v>2.4337565189906669E-2</v>
      </c>
      <c r="N290" s="63">
        <v>4490</v>
      </c>
      <c r="O290" s="63">
        <v>14027</v>
      </c>
      <c r="P290" s="63">
        <v>4</v>
      </c>
      <c r="Q290" s="63">
        <v>306</v>
      </c>
      <c r="R290" s="63">
        <v>31</v>
      </c>
      <c r="S290" s="63">
        <v>30</v>
      </c>
      <c r="T290" s="63">
        <v>1</v>
      </c>
      <c r="U290" s="63">
        <v>33</v>
      </c>
      <c r="V290" s="63">
        <v>4</v>
      </c>
      <c r="W290" s="63">
        <v>0</v>
      </c>
      <c r="X290" s="63">
        <v>1</v>
      </c>
      <c r="Y290" s="63">
        <v>0</v>
      </c>
      <c r="Z290" s="63">
        <v>6</v>
      </c>
      <c r="AA290" s="63">
        <v>3</v>
      </c>
      <c r="AB290" s="63">
        <v>4</v>
      </c>
      <c r="AC290" s="63">
        <v>0</v>
      </c>
      <c r="AD290" s="63">
        <v>0</v>
      </c>
      <c r="AE290" s="63">
        <v>4</v>
      </c>
      <c r="AF290" s="63">
        <v>6</v>
      </c>
      <c r="AG290" s="63">
        <v>0</v>
      </c>
      <c r="AH290" s="63">
        <v>15</v>
      </c>
      <c r="AI290" s="63">
        <v>0</v>
      </c>
      <c r="AJ290" s="63">
        <v>11</v>
      </c>
      <c r="AK290" s="63">
        <v>0</v>
      </c>
      <c r="AL290" s="63">
        <v>0</v>
      </c>
      <c r="AM290" s="63">
        <v>2</v>
      </c>
      <c r="AN290" s="63">
        <v>0</v>
      </c>
      <c r="AO290" s="63">
        <v>0</v>
      </c>
      <c r="AP290" s="63">
        <v>0</v>
      </c>
      <c r="AQ290" s="63">
        <v>4</v>
      </c>
      <c r="AR290" s="63">
        <v>0</v>
      </c>
      <c r="AS290" s="63">
        <v>0</v>
      </c>
      <c r="AT290" s="63">
        <v>1</v>
      </c>
      <c r="AU290" s="63">
        <v>0</v>
      </c>
      <c r="AV290" s="63">
        <v>0</v>
      </c>
      <c r="AW290" s="63">
        <v>0</v>
      </c>
      <c r="AX290" s="63">
        <v>0</v>
      </c>
      <c r="AY290" s="63">
        <v>0</v>
      </c>
      <c r="BA290" s="5">
        <f>IF(Q290&gt;0,RANK(Q290,(N290:P290,Q290:AE290)),0)</f>
        <v>3</v>
      </c>
      <c r="BB290" s="5">
        <f>IF(R290&gt;0,RANK(R290,(N290:P290,Q290:AE290)),0)</f>
        <v>5</v>
      </c>
      <c r="BC290" s="5">
        <f>IF(T290&gt;0,RANK(T290,(N290:P290,Q290:AE290)),0)</f>
        <v>13</v>
      </c>
      <c r="BD290" s="5">
        <f>IF(S290&gt;0,RANK(S290,(N290:P290,Q290:AE290)),0)</f>
        <v>6</v>
      </c>
      <c r="BE290" s="2">
        <f t="shared" si="114"/>
        <v>1.6119686034873307E-2</v>
      </c>
      <c r="BF290" s="2">
        <f t="shared" si="115"/>
        <v>1.633040088500237E-3</v>
      </c>
      <c r="BG290" s="2">
        <f t="shared" si="116"/>
        <v>5.2678712532265713E-5</v>
      </c>
      <c r="BH290" s="2">
        <f t="shared" si="117"/>
        <v>1.5803613759679713E-3</v>
      </c>
      <c r="BJ290" t="s">
        <v>468</v>
      </c>
      <c r="BK290" t="s">
        <v>2720</v>
      </c>
      <c r="BL290" s="1">
        <v>4</v>
      </c>
      <c r="BN290" s="112">
        <v>8</v>
      </c>
      <c r="BO290" s="114">
        <v>39</v>
      </c>
      <c r="BP290" s="118">
        <f t="shared" si="96"/>
        <v>8039</v>
      </c>
      <c r="BQ290" s="118">
        <f t="shared" si="106"/>
        <v>8039</v>
      </c>
      <c r="BR290" s="5" t="s">
        <v>3151</v>
      </c>
      <c r="BV290" s="63"/>
      <c r="CD290" s="63">
        <f t="shared" si="118"/>
        <v>18983</v>
      </c>
    </row>
    <row r="291" spans="1:82" ht="15" hidden="1" customHeight="1" outlineLevel="1">
      <c r="A291" t="s">
        <v>1756</v>
      </c>
      <c r="B291" t="s">
        <v>2720</v>
      </c>
      <c r="C291" s="1">
        <f t="shared" si="109"/>
        <v>25557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>IF(P291&gt;0,RANK(P291,(N291:P291,Q291:AE291)),0)</f>
        <v>9</v>
      </c>
      <c r="G291" s="129">
        <f t="shared" si="107"/>
        <v>10148</v>
      </c>
      <c r="H291" s="134">
        <f t="shared" si="108"/>
        <v>0.39707320890558362</v>
      </c>
      <c r="I291" s="2"/>
      <c r="J291" s="2">
        <f t="shared" si="110"/>
        <v>0.2883358766678405</v>
      </c>
      <c r="K291" s="2">
        <f t="shared" si="111"/>
        <v>0.68540908557342406</v>
      </c>
      <c r="L291" s="2">
        <f t="shared" si="112"/>
        <v>2.3476933912431035E-4</v>
      </c>
      <c r="M291" s="2">
        <f t="shared" si="113"/>
        <v>2.6020268419611078E-2</v>
      </c>
      <c r="N291" s="63">
        <v>7369</v>
      </c>
      <c r="O291" s="63">
        <v>17517</v>
      </c>
      <c r="P291" s="63">
        <v>6</v>
      </c>
      <c r="Q291" s="63">
        <v>397</v>
      </c>
      <c r="R291" s="63">
        <v>59</v>
      </c>
      <c r="S291" s="63">
        <v>60</v>
      </c>
      <c r="T291" s="63">
        <v>1</v>
      </c>
      <c r="U291" s="63">
        <v>54</v>
      </c>
      <c r="V291" s="63">
        <v>5</v>
      </c>
      <c r="W291" s="63">
        <v>0</v>
      </c>
      <c r="X291" s="63">
        <v>3</v>
      </c>
      <c r="Y291" s="63">
        <v>0</v>
      </c>
      <c r="Z291" s="63">
        <v>11</v>
      </c>
      <c r="AA291" s="63">
        <v>11</v>
      </c>
      <c r="AB291" s="63">
        <v>1</v>
      </c>
      <c r="AC291" s="63">
        <v>0</v>
      </c>
      <c r="AD291" s="63">
        <v>0</v>
      </c>
      <c r="AE291" s="63">
        <v>5</v>
      </c>
      <c r="AF291" s="63">
        <v>3</v>
      </c>
      <c r="AG291" s="63">
        <v>0</v>
      </c>
      <c r="AH291" s="63">
        <v>22</v>
      </c>
      <c r="AI291" s="63">
        <v>0</v>
      </c>
      <c r="AJ291" s="63">
        <v>24</v>
      </c>
      <c r="AK291" s="63">
        <v>0</v>
      </c>
      <c r="AL291" s="63">
        <v>0</v>
      </c>
      <c r="AM291" s="63">
        <v>4</v>
      </c>
      <c r="AN291" s="63">
        <v>0</v>
      </c>
      <c r="AO291" s="63">
        <v>0</v>
      </c>
      <c r="AP291" s="63">
        <v>0</v>
      </c>
      <c r="AQ291" s="63">
        <v>5</v>
      </c>
      <c r="AR291" s="63">
        <v>0</v>
      </c>
      <c r="AS291" s="63">
        <v>0</v>
      </c>
      <c r="AT291" s="63">
        <v>0</v>
      </c>
      <c r="AU291" s="63">
        <v>0</v>
      </c>
      <c r="AV291" s="63">
        <v>0</v>
      </c>
      <c r="AW291" s="63">
        <v>0</v>
      </c>
      <c r="AX291" s="63">
        <v>0</v>
      </c>
      <c r="AY291" s="63">
        <v>0</v>
      </c>
      <c r="BA291" s="5">
        <f>IF(Q291&gt;0,RANK(Q291,(N291:P291,Q291:AE291)),0)</f>
        <v>3</v>
      </c>
      <c r="BB291" s="5">
        <f>IF(R291&gt;0,RANK(R291,(N291:P291,Q291:AE291)),0)</f>
        <v>5</v>
      </c>
      <c r="BC291" s="5">
        <f>IF(T291&gt;0,RANK(T291,(N291:P291,Q291:AE291)),0)</f>
        <v>13</v>
      </c>
      <c r="BD291" s="5">
        <f>IF(S291&gt;0,RANK(S291,(N291:P291,Q291:AE291)),0)</f>
        <v>4</v>
      </c>
      <c r="BE291" s="2">
        <f t="shared" si="114"/>
        <v>1.553390460539187E-2</v>
      </c>
      <c r="BF291" s="2">
        <f t="shared" si="115"/>
        <v>2.3085651680557185E-3</v>
      </c>
      <c r="BG291" s="2">
        <f t="shared" si="116"/>
        <v>3.9128223187385059E-5</v>
      </c>
      <c r="BH291" s="2">
        <f t="shared" si="117"/>
        <v>2.3476933912431035E-3</v>
      </c>
      <c r="BJ291" t="s">
        <v>1756</v>
      </c>
      <c r="BK291" t="s">
        <v>2720</v>
      </c>
      <c r="BL291" s="1">
        <v>5</v>
      </c>
      <c r="BN291" s="112">
        <v>8</v>
      </c>
      <c r="BO291" s="114">
        <v>43</v>
      </c>
      <c r="BP291" s="118">
        <f t="shared" si="96"/>
        <v>8043</v>
      </c>
      <c r="BQ291" s="118">
        <f t="shared" si="106"/>
        <v>8043</v>
      </c>
      <c r="BR291" s="5" t="s">
        <v>3151</v>
      </c>
      <c r="BV291" s="63"/>
      <c r="CD291" s="63">
        <f t="shared" si="118"/>
        <v>25557</v>
      </c>
    </row>
    <row r="292" spans="1:82" ht="15" hidden="1" customHeight="1" outlineLevel="1">
      <c r="A292" t="s">
        <v>2944</v>
      </c>
      <c r="B292" t="s">
        <v>2720</v>
      </c>
      <c r="C292" s="1">
        <f t="shared" si="109"/>
        <v>30904</v>
      </c>
      <c r="D292" s="5">
        <f>IF(N292&gt;0, RANK(N292,(N292:P292,Q292:AE292)),0)</f>
        <v>1</v>
      </c>
      <c r="E292" s="5">
        <f>IF(O292&gt;0,RANK(O292,(N292:P292,Q292:AE292)),0)</f>
        <v>2</v>
      </c>
      <c r="F292" s="5">
        <f>IF(P292&gt;0,RANK(P292,(N292:P292,Q292:AE292)),0)</f>
        <v>9</v>
      </c>
      <c r="G292" s="129">
        <f t="shared" si="107"/>
        <v>710</v>
      </c>
      <c r="H292" s="134">
        <f t="shared" si="108"/>
        <v>2.2974372249546984E-2</v>
      </c>
      <c r="I292" s="2"/>
      <c r="J292" s="2">
        <f t="shared" si="110"/>
        <v>0.49919104323064978</v>
      </c>
      <c r="K292" s="2">
        <f t="shared" si="111"/>
        <v>0.47621667098110276</v>
      </c>
      <c r="L292" s="2">
        <f t="shared" si="112"/>
        <v>2.2650789541806885E-4</v>
      </c>
      <c r="M292" s="2">
        <f t="shared" si="113"/>
        <v>2.4365777892829388E-2</v>
      </c>
      <c r="N292" s="63">
        <v>15427</v>
      </c>
      <c r="O292" s="63">
        <v>14717</v>
      </c>
      <c r="P292" s="63">
        <v>7</v>
      </c>
      <c r="Q292" s="63">
        <v>424</v>
      </c>
      <c r="R292" s="63">
        <v>99</v>
      </c>
      <c r="S292" s="63">
        <v>60</v>
      </c>
      <c r="T292" s="63">
        <v>1</v>
      </c>
      <c r="U292" s="63">
        <v>75</v>
      </c>
      <c r="V292" s="63">
        <v>3</v>
      </c>
      <c r="W292" s="63">
        <v>0</v>
      </c>
      <c r="X292" s="63">
        <v>3</v>
      </c>
      <c r="Y292" s="63">
        <v>0</v>
      </c>
      <c r="Z292" s="63">
        <v>11</v>
      </c>
      <c r="AA292" s="63">
        <v>5</v>
      </c>
      <c r="AB292" s="63">
        <v>5</v>
      </c>
      <c r="AC292" s="63">
        <v>0</v>
      </c>
      <c r="AD292" s="63">
        <v>0</v>
      </c>
      <c r="AE292" s="63">
        <v>8</v>
      </c>
      <c r="AF292" s="63">
        <v>4</v>
      </c>
      <c r="AG292" s="63">
        <v>2</v>
      </c>
      <c r="AH292" s="63">
        <v>26</v>
      </c>
      <c r="AI292" s="63">
        <v>0</v>
      </c>
      <c r="AJ292" s="63">
        <v>21</v>
      </c>
      <c r="AK292" s="63">
        <v>0</v>
      </c>
      <c r="AL292" s="63">
        <v>0</v>
      </c>
      <c r="AM292" s="63">
        <v>2</v>
      </c>
      <c r="AN292" s="63">
        <v>0</v>
      </c>
      <c r="AO292" s="63">
        <v>0</v>
      </c>
      <c r="AP292" s="63">
        <v>0</v>
      </c>
      <c r="AQ292" s="63">
        <v>4</v>
      </c>
      <c r="AR292" s="63">
        <v>0</v>
      </c>
      <c r="AS292" s="63">
        <v>0</v>
      </c>
      <c r="AT292" s="63">
        <v>0</v>
      </c>
      <c r="AU292" s="63">
        <v>0</v>
      </c>
      <c r="AV292" s="63">
        <v>0</v>
      </c>
      <c r="AW292" s="63">
        <v>0</v>
      </c>
      <c r="AX292" s="63">
        <v>0</v>
      </c>
      <c r="AY292" s="63">
        <v>0</v>
      </c>
      <c r="BA292" s="5">
        <f>IF(Q292&gt;0,RANK(Q292,(N292:P292,Q292:AE292)),0)</f>
        <v>3</v>
      </c>
      <c r="BB292" s="5">
        <f>IF(R292&gt;0,RANK(R292,(N292:P292,Q292:AE292)),0)</f>
        <v>4</v>
      </c>
      <c r="BC292" s="5">
        <f>IF(T292&gt;0,RANK(T292,(N292:P292,Q292:AE292)),0)</f>
        <v>14</v>
      </c>
      <c r="BD292" s="5">
        <f>IF(S292&gt;0,RANK(S292,(N292:P292,Q292:AE292)),0)</f>
        <v>6</v>
      </c>
      <c r="BE292" s="2">
        <f t="shared" si="114"/>
        <v>1.3719906808180171E-2</v>
      </c>
      <c r="BF292" s="2">
        <f t="shared" si="115"/>
        <v>3.2034688066269737E-3</v>
      </c>
      <c r="BG292" s="2">
        <f t="shared" si="116"/>
        <v>3.235827077400984E-5</v>
      </c>
      <c r="BH292" s="2">
        <f t="shared" si="117"/>
        <v>1.9414962464405902E-3</v>
      </c>
      <c r="BJ292" t="s">
        <v>2944</v>
      </c>
      <c r="BK292" t="s">
        <v>2720</v>
      </c>
      <c r="BL292" s="1">
        <v>3</v>
      </c>
      <c r="BN292" s="112">
        <v>8</v>
      </c>
      <c r="BO292" s="114">
        <v>45</v>
      </c>
      <c r="BP292" s="118">
        <f t="shared" si="96"/>
        <v>8045</v>
      </c>
      <c r="BQ292" s="118">
        <f t="shared" si="106"/>
        <v>8045</v>
      </c>
      <c r="BR292" s="5" t="s">
        <v>3151</v>
      </c>
      <c r="BV292" s="63"/>
      <c r="CD292" s="63">
        <f t="shared" si="118"/>
        <v>30904</v>
      </c>
    </row>
    <row r="293" spans="1:82" ht="15" hidden="1" customHeight="1" outlineLevel="1">
      <c r="A293" t="s">
        <v>1908</v>
      </c>
      <c r="B293" t="s">
        <v>2720</v>
      </c>
      <c r="C293" s="1">
        <f t="shared" si="109"/>
        <v>4186</v>
      </c>
      <c r="D293" s="5">
        <f>IF(N293&gt;0, RANK(N293,(N293:P293,Q293:AE293)),0)</f>
        <v>1</v>
      </c>
      <c r="E293" s="5">
        <f>IF(O293&gt;0,RANK(O293,(N293:P293,Q293:AE293)),0)</f>
        <v>2</v>
      </c>
      <c r="F293" s="5">
        <f>IF(P293&gt;0,RANK(P293,(N293:P293,Q293:AE293)),0)</f>
        <v>7</v>
      </c>
      <c r="G293" s="129">
        <f t="shared" si="107"/>
        <v>390</v>
      </c>
      <c r="H293" s="134">
        <f t="shared" si="108"/>
        <v>9.3167701863354033E-2</v>
      </c>
      <c r="I293" s="2"/>
      <c r="J293" s="2">
        <f t="shared" si="110"/>
        <v>0.53105590062111796</v>
      </c>
      <c r="K293" s="2">
        <f t="shared" si="111"/>
        <v>0.43788819875776397</v>
      </c>
      <c r="L293" s="2">
        <f t="shared" si="112"/>
        <v>2.3889154323936931E-4</v>
      </c>
      <c r="M293" s="2">
        <f t="shared" si="113"/>
        <v>3.0817009077878703E-2</v>
      </c>
      <c r="N293" s="63">
        <v>2223</v>
      </c>
      <c r="O293" s="63">
        <v>1833</v>
      </c>
      <c r="P293" s="63">
        <v>1</v>
      </c>
      <c r="Q293" s="63">
        <v>70</v>
      </c>
      <c r="R293" s="63">
        <v>17</v>
      </c>
      <c r="S293" s="63">
        <v>10</v>
      </c>
      <c r="T293" s="63">
        <v>1</v>
      </c>
      <c r="U293" s="63">
        <v>12</v>
      </c>
      <c r="V293" s="63">
        <v>1</v>
      </c>
      <c r="W293" s="63">
        <v>0</v>
      </c>
      <c r="X293" s="63">
        <v>0</v>
      </c>
      <c r="Y293" s="63">
        <v>0</v>
      </c>
      <c r="Z293" s="63">
        <v>0</v>
      </c>
      <c r="AA293" s="63">
        <v>1</v>
      </c>
      <c r="AB293" s="63">
        <v>0</v>
      </c>
      <c r="AC293" s="63">
        <v>0</v>
      </c>
      <c r="AD293" s="63">
        <v>0</v>
      </c>
      <c r="AE293" s="63">
        <v>1</v>
      </c>
      <c r="AF293" s="63">
        <v>1</v>
      </c>
      <c r="AG293" s="63">
        <v>0</v>
      </c>
      <c r="AH293" s="63">
        <v>2</v>
      </c>
      <c r="AI293" s="63">
        <v>0</v>
      </c>
      <c r="AJ293" s="63">
        <v>9</v>
      </c>
      <c r="AK293" s="63">
        <v>0</v>
      </c>
      <c r="AL293" s="63">
        <v>0</v>
      </c>
      <c r="AM293" s="63">
        <v>2</v>
      </c>
      <c r="AN293" s="63">
        <v>0</v>
      </c>
      <c r="AO293" s="63">
        <v>0</v>
      </c>
      <c r="AP293" s="63">
        <v>0</v>
      </c>
      <c r="AQ293" s="63">
        <v>1</v>
      </c>
      <c r="AR293" s="63">
        <v>0</v>
      </c>
      <c r="AS293" s="63">
        <v>0</v>
      </c>
      <c r="AT293" s="63">
        <v>1</v>
      </c>
      <c r="AU293" s="63">
        <v>0</v>
      </c>
      <c r="AV293" s="63">
        <v>0</v>
      </c>
      <c r="AW293" s="63">
        <v>0</v>
      </c>
      <c r="AX293" s="63">
        <v>0</v>
      </c>
      <c r="AY293" s="63">
        <v>0</v>
      </c>
      <c r="BA293" s="5">
        <f>IF(Q293&gt;0,RANK(Q293,(N293:P293,Q293:AE293)),0)</f>
        <v>3</v>
      </c>
      <c r="BB293" s="5">
        <f>IF(R293&gt;0,RANK(R293,(N293:P293,Q293:AE293)),0)</f>
        <v>4</v>
      </c>
      <c r="BC293" s="5">
        <f>IF(T293&gt;0,RANK(T293,(N293:P293,Q293:AE293)),0)</f>
        <v>7</v>
      </c>
      <c r="BD293" s="5">
        <f>IF(S293&gt;0,RANK(S293,(N293:P293,Q293:AE293)),0)</f>
        <v>6</v>
      </c>
      <c r="BE293" s="2">
        <f t="shared" si="114"/>
        <v>1.6722408026755852E-2</v>
      </c>
      <c r="BF293" s="2">
        <f t="shared" si="115"/>
        <v>4.0611562350692789E-3</v>
      </c>
      <c r="BG293" s="2">
        <f t="shared" si="116"/>
        <v>2.3889154323936931E-4</v>
      </c>
      <c r="BH293" s="2">
        <f t="shared" si="117"/>
        <v>2.3889154323936935E-3</v>
      </c>
      <c r="BJ293" t="s">
        <v>1908</v>
      </c>
      <c r="BK293" t="s">
        <v>2720</v>
      </c>
      <c r="BL293" s="1">
        <v>2</v>
      </c>
      <c r="BN293" s="112">
        <v>8</v>
      </c>
      <c r="BO293" s="114">
        <v>47</v>
      </c>
      <c r="BP293" s="118">
        <f t="shared" si="96"/>
        <v>8047</v>
      </c>
      <c r="BQ293" s="118">
        <f t="shared" si="106"/>
        <v>8047</v>
      </c>
      <c r="BR293" s="5" t="s">
        <v>3151</v>
      </c>
      <c r="BV293" s="63"/>
      <c r="CD293" s="63">
        <f t="shared" si="118"/>
        <v>4186</v>
      </c>
    </row>
    <row r="294" spans="1:82" ht="15" hidden="1" customHeight="1" outlineLevel="1">
      <c r="A294" t="s">
        <v>2400</v>
      </c>
      <c r="B294" t="s">
        <v>2720</v>
      </c>
      <c r="C294" s="1">
        <f t="shared" si="109"/>
        <v>9870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>IF(P294&gt;0,RANK(P294,(N294:P294,Q294:AE294)),0)</f>
        <v>0</v>
      </c>
      <c r="G294" s="129">
        <f t="shared" si="107"/>
        <v>173</v>
      </c>
      <c r="H294" s="134">
        <f t="shared" si="108"/>
        <v>1.7527862208713274E-2</v>
      </c>
      <c r="I294" s="2"/>
      <c r="J294" s="2">
        <f t="shared" si="110"/>
        <v>0.47720364741641336</v>
      </c>
      <c r="K294" s="2">
        <f t="shared" si="111"/>
        <v>0.49473150962512663</v>
      </c>
      <c r="L294" s="2">
        <f t="shared" si="112"/>
        <v>0</v>
      </c>
      <c r="M294" s="2">
        <f t="shared" si="113"/>
        <v>2.8064842958459957E-2</v>
      </c>
      <c r="N294" s="63">
        <v>4710</v>
      </c>
      <c r="O294" s="63">
        <v>4883</v>
      </c>
      <c r="P294" s="63">
        <v>0</v>
      </c>
      <c r="Q294" s="63">
        <v>174</v>
      </c>
      <c r="R294" s="63">
        <v>31</v>
      </c>
      <c r="S294" s="63">
        <v>18</v>
      </c>
      <c r="T294" s="63">
        <v>3</v>
      </c>
      <c r="U294" s="63">
        <v>23</v>
      </c>
      <c r="V294" s="63">
        <v>0</v>
      </c>
      <c r="W294" s="63">
        <v>0</v>
      </c>
      <c r="X294" s="63">
        <v>0</v>
      </c>
      <c r="Y294" s="63">
        <v>0</v>
      </c>
      <c r="Z294" s="63">
        <v>4</v>
      </c>
      <c r="AA294" s="63">
        <v>1</v>
      </c>
      <c r="AB294" s="63">
        <v>1</v>
      </c>
      <c r="AC294" s="63">
        <v>0</v>
      </c>
      <c r="AD294" s="63">
        <v>0</v>
      </c>
      <c r="AE294" s="63">
        <v>3</v>
      </c>
      <c r="AF294" s="63">
        <v>3</v>
      </c>
      <c r="AG294" s="63">
        <v>0</v>
      </c>
      <c r="AH294" s="63">
        <v>4</v>
      </c>
      <c r="AI294" s="63">
        <v>0</v>
      </c>
      <c r="AJ294" s="63">
        <v>5</v>
      </c>
      <c r="AK294" s="63">
        <v>0</v>
      </c>
      <c r="AL294" s="63">
        <v>0</v>
      </c>
      <c r="AM294" s="63">
        <v>4</v>
      </c>
      <c r="AN294" s="63">
        <v>0</v>
      </c>
      <c r="AO294" s="63">
        <v>0</v>
      </c>
      <c r="AP294" s="63">
        <v>0</v>
      </c>
      <c r="AQ294" s="63">
        <v>2</v>
      </c>
      <c r="AR294" s="63">
        <v>0</v>
      </c>
      <c r="AS294" s="63">
        <v>0</v>
      </c>
      <c r="AT294" s="63">
        <v>1</v>
      </c>
      <c r="AU294" s="63">
        <v>0</v>
      </c>
      <c r="AV294" s="63">
        <v>0</v>
      </c>
      <c r="AW294" s="63">
        <v>0</v>
      </c>
      <c r="AX294" s="63">
        <v>0</v>
      </c>
      <c r="AY294" s="63">
        <v>0</v>
      </c>
      <c r="BA294" s="5">
        <f>IF(Q294&gt;0,RANK(Q294,(N294:P294,Q294:AE294)),0)</f>
        <v>3</v>
      </c>
      <c r="BB294" s="5">
        <f>IF(R294&gt;0,RANK(R294,(N294:P294,Q294:AE294)),0)</f>
        <v>4</v>
      </c>
      <c r="BC294" s="5">
        <f>IF(T294&gt;0,RANK(T294,(N294:P294,Q294:AE294)),0)</f>
        <v>8</v>
      </c>
      <c r="BD294" s="5">
        <f>IF(S294&gt;0,RANK(S294,(N294:P294,Q294:AE294)),0)</f>
        <v>6</v>
      </c>
      <c r="BE294" s="2">
        <f t="shared" si="114"/>
        <v>1.7629179331306991E-2</v>
      </c>
      <c r="BF294" s="2">
        <f t="shared" si="115"/>
        <v>3.1408308004052684E-3</v>
      </c>
      <c r="BG294" s="2">
        <f t="shared" si="116"/>
        <v>3.0395136778115504E-4</v>
      </c>
      <c r="BH294" s="2">
        <f t="shared" si="117"/>
        <v>1.82370820668693E-3</v>
      </c>
      <c r="BJ294" t="s">
        <v>2400</v>
      </c>
      <c r="BK294" t="s">
        <v>2720</v>
      </c>
      <c r="BL294" s="1">
        <v>2</v>
      </c>
      <c r="BN294" s="112">
        <v>8</v>
      </c>
      <c r="BO294" s="114">
        <v>49</v>
      </c>
      <c r="BP294" s="118">
        <f t="shared" si="96"/>
        <v>8049</v>
      </c>
      <c r="BQ294" s="118">
        <f t="shared" si="106"/>
        <v>8049</v>
      </c>
      <c r="BR294" s="5" t="s">
        <v>3151</v>
      </c>
      <c r="BV294" s="63"/>
      <c r="CD294" s="63">
        <f t="shared" si="118"/>
        <v>9870</v>
      </c>
    </row>
    <row r="295" spans="1:82" ht="15" hidden="1" customHeight="1" outlineLevel="1">
      <c r="A295" t="s">
        <v>2267</v>
      </c>
      <c r="B295" t="s">
        <v>2720</v>
      </c>
      <c r="C295" s="1">
        <f t="shared" si="109"/>
        <v>10887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>IF(P295&gt;0,RANK(P295,(N295:P295,Q295:AE295)),0)</f>
        <v>8</v>
      </c>
      <c r="G295" s="129">
        <f t="shared" si="107"/>
        <v>3377</v>
      </c>
      <c r="H295" s="134">
        <f t="shared" si="108"/>
        <v>0.31018646091668961</v>
      </c>
      <c r="I295" s="2"/>
      <c r="J295" s="2">
        <f t="shared" si="110"/>
        <v>0.64076421420042251</v>
      </c>
      <c r="K295" s="2">
        <f t="shared" si="111"/>
        <v>0.3305777532837329</v>
      </c>
      <c r="L295" s="2">
        <f t="shared" si="112"/>
        <v>4.5926334160007349E-4</v>
      </c>
      <c r="M295" s="2">
        <f t="shared" si="113"/>
        <v>2.8198769174244517E-2</v>
      </c>
      <c r="N295" s="63">
        <v>6976</v>
      </c>
      <c r="O295" s="63">
        <v>3599</v>
      </c>
      <c r="P295" s="63">
        <v>5</v>
      </c>
      <c r="Q295" s="63">
        <v>204</v>
      </c>
      <c r="R295" s="63">
        <v>37</v>
      </c>
      <c r="S295" s="63">
        <v>13</v>
      </c>
      <c r="T295" s="63">
        <v>0</v>
      </c>
      <c r="U295" s="63">
        <v>20</v>
      </c>
      <c r="V295" s="63">
        <v>1</v>
      </c>
      <c r="W295" s="63">
        <v>0</v>
      </c>
      <c r="X295" s="63">
        <v>3</v>
      </c>
      <c r="Y295" s="63">
        <v>0</v>
      </c>
      <c r="Z295" s="63">
        <v>7</v>
      </c>
      <c r="AA295" s="63">
        <v>0</v>
      </c>
      <c r="AB295" s="63">
        <v>0</v>
      </c>
      <c r="AC295" s="63">
        <v>0</v>
      </c>
      <c r="AD295" s="63">
        <v>0</v>
      </c>
      <c r="AE295" s="63">
        <v>0</v>
      </c>
      <c r="AF295" s="63">
        <v>3</v>
      </c>
      <c r="AG295" s="63">
        <v>1</v>
      </c>
      <c r="AH295" s="63">
        <v>7</v>
      </c>
      <c r="AI295" s="63">
        <v>0</v>
      </c>
      <c r="AJ295" s="63">
        <v>8</v>
      </c>
      <c r="AK295" s="63">
        <v>0</v>
      </c>
      <c r="AL295" s="63">
        <v>0</v>
      </c>
      <c r="AM295" s="63">
        <v>2</v>
      </c>
      <c r="AN295" s="63">
        <v>0</v>
      </c>
      <c r="AO295" s="63">
        <v>0</v>
      </c>
      <c r="AP295" s="63">
        <v>0</v>
      </c>
      <c r="AQ295" s="63">
        <v>1</v>
      </c>
      <c r="AR295" s="63">
        <v>0</v>
      </c>
      <c r="AS295" s="63">
        <v>0</v>
      </c>
      <c r="AT295" s="63">
        <v>0</v>
      </c>
      <c r="AU295" s="63">
        <v>0</v>
      </c>
      <c r="AV295" s="63">
        <v>0</v>
      </c>
      <c r="AW295" s="63">
        <v>0</v>
      </c>
      <c r="AX295" s="63">
        <v>0</v>
      </c>
      <c r="AY295" s="63">
        <v>0</v>
      </c>
      <c r="BA295" s="5">
        <f>IF(Q295&gt;0,RANK(Q295,(N295:P295,Q295:AE295)),0)</f>
        <v>3</v>
      </c>
      <c r="BB295" s="5">
        <f>IF(R295&gt;0,RANK(R295,(N295:P295,Q295:AE295)),0)</f>
        <v>4</v>
      </c>
      <c r="BC295" s="5">
        <f>IF(T295&gt;0,RANK(T295,(N295:P295,Q295:AE295)),0)</f>
        <v>0</v>
      </c>
      <c r="BD295" s="5">
        <f>IF(S295&gt;0,RANK(S295,(N295:P295,Q295:AE295)),0)</f>
        <v>6</v>
      </c>
      <c r="BE295" s="2">
        <f t="shared" si="114"/>
        <v>1.8737944337283E-2</v>
      </c>
      <c r="BF295" s="2">
        <f t="shared" si="115"/>
        <v>3.3985487278405438E-3</v>
      </c>
      <c r="BG295" s="2">
        <f t="shared" si="116"/>
        <v>0</v>
      </c>
      <c r="BH295" s="2">
        <f t="shared" si="117"/>
        <v>1.1940846881601911E-3</v>
      </c>
      <c r="BJ295" t="s">
        <v>2267</v>
      </c>
      <c r="BK295" t="s">
        <v>2720</v>
      </c>
      <c r="BL295" s="1">
        <v>3</v>
      </c>
      <c r="BN295" s="112">
        <v>8</v>
      </c>
      <c r="BO295" s="114">
        <v>51</v>
      </c>
      <c r="BP295" s="118">
        <f t="shared" si="96"/>
        <v>8051</v>
      </c>
      <c r="BQ295" s="118">
        <f t="shared" si="106"/>
        <v>8051</v>
      </c>
      <c r="BR295" s="5" t="s">
        <v>3151</v>
      </c>
      <c r="BV295" s="63"/>
      <c r="CD295" s="63">
        <f t="shared" si="118"/>
        <v>10887</v>
      </c>
    </row>
    <row r="296" spans="1:82" ht="15" hidden="1" customHeight="1" outlineLevel="1">
      <c r="A296" t="s">
        <v>1670</v>
      </c>
      <c r="B296" t="s">
        <v>2720</v>
      </c>
      <c r="C296" s="1">
        <f t="shared" si="109"/>
        <v>632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>IF(P296&gt;0,RANK(P296,(N296:P296,Q296:AE296)),0)</f>
        <v>0</v>
      </c>
      <c r="G296" s="129">
        <f t="shared" si="107"/>
        <v>98</v>
      </c>
      <c r="H296" s="134">
        <f t="shared" si="108"/>
        <v>0.1550632911392405</v>
      </c>
      <c r="I296" s="2"/>
      <c r="J296" s="2">
        <f t="shared" si="110"/>
        <v>0.40348101265822783</v>
      </c>
      <c r="K296" s="2">
        <f t="shared" si="111"/>
        <v>0.55854430379746833</v>
      </c>
      <c r="L296" s="2">
        <f t="shared" si="112"/>
        <v>0</v>
      </c>
      <c r="M296" s="2">
        <f t="shared" si="113"/>
        <v>3.7974683544303889E-2</v>
      </c>
      <c r="N296" s="63">
        <v>255</v>
      </c>
      <c r="O296" s="63">
        <v>353</v>
      </c>
      <c r="P296" s="63">
        <v>0</v>
      </c>
      <c r="Q296" s="63">
        <v>10</v>
      </c>
      <c r="R296" s="63">
        <v>1</v>
      </c>
      <c r="S296" s="63">
        <v>4</v>
      </c>
      <c r="T296" s="63">
        <v>1</v>
      </c>
      <c r="U296" s="63">
        <v>4</v>
      </c>
      <c r="V296" s="63">
        <v>0</v>
      </c>
      <c r="W296" s="63">
        <v>0</v>
      </c>
      <c r="X296" s="63">
        <v>0</v>
      </c>
      <c r="Y296" s="63">
        <v>0</v>
      </c>
      <c r="Z296" s="63">
        <v>3</v>
      </c>
      <c r="AA296" s="63">
        <v>0</v>
      </c>
      <c r="AB296" s="63">
        <v>0</v>
      </c>
      <c r="AC296" s="63">
        <v>0</v>
      </c>
      <c r="AD296" s="63">
        <v>0</v>
      </c>
      <c r="AE296" s="63">
        <v>0</v>
      </c>
      <c r="AF296" s="63">
        <v>0</v>
      </c>
      <c r="AG296" s="63">
        <v>0</v>
      </c>
      <c r="AH296" s="63">
        <v>0</v>
      </c>
      <c r="AI296" s="63">
        <v>0</v>
      </c>
      <c r="AJ296" s="63">
        <v>1</v>
      </c>
      <c r="AK296" s="63">
        <v>0</v>
      </c>
      <c r="AL296" s="63">
        <v>0</v>
      </c>
      <c r="AM296" s="63">
        <v>0</v>
      </c>
      <c r="AN296" s="63">
        <v>0</v>
      </c>
      <c r="AO296" s="63">
        <v>0</v>
      </c>
      <c r="AP296" s="63">
        <v>0</v>
      </c>
      <c r="AQ296" s="63">
        <v>0</v>
      </c>
      <c r="AR296" s="63">
        <v>0</v>
      </c>
      <c r="AS296" s="63">
        <v>0</v>
      </c>
      <c r="AT296" s="63">
        <v>0</v>
      </c>
      <c r="AU296" s="63">
        <v>0</v>
      </c>
      <c r="AV296" s="63">
        <v>0</v>
      </c>
      <c r="AW296" s="63">
        <v>0</v>
      </c>
      <c r="AX296" s="63">
        <v>0</v>
      </c>
      <c r="AY296" s="63">
        <v>0</v>
      </c>
      <c r="BA296" s="5">
        <f>IF(Q296&gt;0,RANK(Q296,(N296:P296,Q296:AE296)),0)</f>
        <v>3</v>
      </c>
      <c r="BB296" s="5">
        <f>IF(R296&gt;0,RANK(R296,(N296:P296,Q296:AE296)),0)</f>
        <v>7</v>
      </c>
      <c r="BC296" s="5">
        <f>IF(T296&gt;0,RANK(T296,(N296:P296,Q296:AE296)),0)</f>
        <v>7</v>
      </c>
      <c r="BD296" s="5">
        <f>IF(S296&gt;0,RANK(S296,(N296:P296,Q296:AE296)),0)</f>
        <v>4</v>
      </c>
      <c r="BE296" s="2">
        <f t="shared" si="114"/>
        <v>1.5822784810126583E-2</v>
      </c>
      <c r="BF296" s="2">
        <f t="shared" si="115"/>
        <v>1.5822784810126582E-3</v>
      </c>
      <c r="BG296" s="2">
        <f t="shared" si="116"/>
        <v>1.5822784810126582E-3</v>
      </c>
      <c r="BH296" s="2">
        <f t="shared" si="117"/>
        <v>6.3291139240506328E-3</v>
      </c>
      <c r="BJ296" t="s">
        <v>1670</v>
      </c>
      <c r="BK296" t="s">
        <v>2720</v>
      </c>
      <c r="BL296" s="1">
        <v>3</v>
      </c>
      <c r="BN296" s="112">
        <v>8</v>
      </c>
      <c r="BO296" s="114">
        <v>53</v>
      </c>
      <c r="BP296" s="118">
        <f t="shared" si="96"/>
        <v>8053</v>
      </c>
      <c r="BQ296" s="118">
        <f t="shared" si="106"/>
        <v>8053</v>
      </c>
      <c r="BR296" s="5" t="s">
        <v>3151</v>
      </c>
      <c r="BV296" s="63"/>
      <c r="CD296" s="63">
        <f t="shared" si="118"/>
        <v>632</v>
      </c>
    </row>
    <row r="297" spans="1:82" ht="15" hidden="1" customHeight="1" outlineLevel="1">
      <c r="A297" t="s">
        <v>1714</v>
      </c>
      <c r="B297" t="s">
        <v>2720</v>
      </c>
      <c r="C297" s="1">
        <f t="shared" si="109"/>
        <v>4406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0</v>
      </c>
      <c r="G297" s="129">
        <f t="shared" si="107"/>
        <v>127</v>
      </c>
      <c r="H297" s="134">
        <f t="shared" si="108"/>
        <v>2.8824330458465729E-2</v>
      </c>
      <c r="I297" s="2"/>
      <c r="J297" s="2">
        <f t="shared" si="110"/>
        <v>0.47117566954153428</v>
      </c>
      <c r="K297" s="2">
        <f t="shared" si="111"/>
        <v>0.5</v>
      </c>
      <c r="L297" s="2">
        <f t="shared" si="112"/>
        <v>0</v>
      </c>
      <c r="M297" s="2">
        <f t="shared" si="113"/>
        <v>2.8824330458465663E-2</v>
      </c>
      <c r="N297" s="63">
        <v>2076</v>
      </c>
      <c r="O297" s="63">
        <v>2203</v>
      </c>
      <c r="P297" s="63">
        <v>0</v>
      </c>
      <c r="Q297" s="63">
        <v>71</v>
      </c>
      <c r="R297" s="63">
        <v>12</v>
      </c>
      <c r="S297" s="63">
        <v>9</v>
      </c>
      <c r="T297" s="63">
        <v>2</v>
      </c>
      <c r="U297" s="63">
        <v>10</v>
      </c>
      <c r="V297" s="63">
        <v>2</v>
      </c>
      <c r="W297" s="63">
        <v>0</v>
      </c>
      <c r="X297" s="63">
        <v>2</v>
      </c>
      <c r="Y297" s="63">
        <v>0</v>
      </c>
      <c r="Z297" s="63">
        <v>3</v>
      </c>
      <c r="AA297" s="63">
        <v>3</v>
      </c>
      <c r="AB297" s="63">
        <v>1</v>
      </c>
      <c r="AC297" s="63">
        <v>0</v>
      </c>
      <c r="AD297" s="63">
        <v>0</v>
      </c>
      <c r="AE297" s="63">
        <v>0</v>
      </c>
      <c r="AF297" s="63">
        <v>0</v>
      </c>
      <c r="AG297" s="63">
        <v>4</v>
      </c>
      <c r="AH297" s="63">
        <v>2</v>
      </c>
      <c r="AI297" s="63">
        <v>0</v>
      </c>
      <c r="AJ297" s="63">
        <v>5</v>
      </c>
      <c r="AK297" s="63">
        <v>0</v>
      </c>
      <c r="AL297" s="63">
        <v>0</v>
      </c>
      <c r="AM297" s="63">
        <v>0</v>
      </c>
      <c r="AN297" s="63">
        <v>0</v>
      </c>
      <c r="AO297" s="63">
        <v>0</v>
      </c>
      <c r="AP297" s="63">
        <v>0</v>
      </c>
      <c r="AQ297" s="63">
        <v>1</v>
      </c>
      <c r="AR297" s="63">
        <v>0</v>
      </c>
      <c r="AS297" s="63">
        <v>0</v>
      </c>
      <c r="AT297" s="63">
        <v>0</v>
      </c>
      <c r="AU297" s="63">
        <v>0</v>
      </c>
      <c r="AV297" s="63">
        <v>0</v>
      </c>
      <c r="AW297" s="63">
        <v>0</v>
      </c>
      <c r="AX297" s="63">
        <v>0</v>
      </c>
      <c r="AY297" s="63">
        <v>0</v>
      </c>
      <c r="BA297" s="5">
        <f>IF(Q297&gt;0,RANK(Q297,(N297:P297,Q297:AE297)),0)</f>
        <v>3</v>
      </c>
      <c r="BB297" s="5">
        <f>IF(R297&gt;0,RANK(R297,(N297:P297,Q297:AE297)),0)</f>
        <v>4</v>
      </c>
      <c r="BC297" s="5">
        <f>IF(T297&gt;0,RANK(T297,(N297:P297,Q297:AE297)),0)</f>
        <v>9</v>
      </c>
      <c r="BD297" s="5">
        <f>IF(S297&gt;0,RANK(S297,(N297:P297,Q297:AE297)),0)</f>
        <v>6</v>
      </c>
      <c r="BE297" s="2">
        <f t="shared" si="114"/>
        <v>1.6114389468906039E-2</v>
      </c>
      <c r="BF297" s="2">
        <f t="shared" si="115"/>
        <v>2.7235587834770767E-3</v>
      </c>
      <c r="BG297" s="2">
        <f t="shared" si="116"/>
        <v>4.5392646391284613E-4</v>
      </c>
      <c r="BH297" s="2">
        <f t="shared" si="117"/>
        <v>2.0426690876078077E-3</v>
      </c>
      <c r="BJ297" t="s">
        <v>1714</v>
      </c>
      <c r="BK297" t="s">
        <v>2720</v>
      </c>
      <c r="BL297" s="1">
        <v>3</v>
      </c>
      <c r="BN297" s="112">
        <v>8</v>
      </c>
      <c r="BO297" s="114">
        <v>55</v>
      </c>
      <c r="BP297" s="118">
        <f t="shared" ref="BP297:BP360" si="119">1000*BN297+BO297</f>
        <v>8055</v>
      </c>
      <c r="BQ297" s="118">
        <f t="shared" si="106"/>
        <v>8055</v>
      </c>
      <c r="BR297" s="5" t="s">
        <v>3151</v>
      </c>
      <c r="BV297" s="63"/>
    </row>
    <row r="298" spans="1:82" ht="15" hidden="1" customHeight="1" outlineLevel="1">
      <c r="A298" t="s">
        <v>2919</v>
      </c>
      <c r="B298" t="s">
        <v>2720</v>
      </c>
      <c r="C298" s="1">
        <f t="shared" si="109"/>
        <v>876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>IF(P298&gt;0,RANK(P298,(N298:P298,Q298:AE298)),0)</f>
        <v>0</v>
      </c>
      <c r="G298" s="129">
        <f t="shared" si="107"/>
        <v>506</v>
      </c>
      <c r="H298" s="134">
        <f t="shared" si="108"/>
        <v>0.57762557077625576</v>
      </c>
      <c r="I298" s="2"/>
      <c r="J298" s="2">
        <f t="shared" si="110"/>
        <v>0.1997716894977169</v>
      </c>
      <c r="K298" s="2">
        <f t="shared" si="111"/>
        <v>0.7773972602739726</v>
      </c>
      <c r="L298" s="2">
        <f t="shared" si="112"/>
        <v>0</v>
      </c>
      <c r="M298" s="2">
        <f t="shared" si="113"/>
        <v>2.2831050228310557E-2</v>
      </c>
      <c r="N298" s="63">
        <v>175</v>
      </c>
      <c r="O298" s="63">
        <v>681</v>
      </c>
      <c r="P298" s="63">
        <v>0</v>
      </c>
      <c r="Q298" s="63">
        <v>12</v>
      </c>
      <c r="R298" s="63">
        <v>2</v>
      </c>
      <c r="S298" s="63">
        <v>2</v>
      </c>
      <c r="T298" s="63">
        <v>0</v>
      </c>
      <c r="U298" s="63">
        <v>2</v>
      </c>
      <c r="V298" s="63">
        <v>0</v>
      </c>
      <c r="W298" s="63">
        <v>0</v>
      </c>
      <c r="X298" s="63">
        <v>0</v>
      </c>
      <c r="Y298" s="63">
        <v>0</v>
      </c>
      <c r="Z298" s="63">
        <v>0</v>
      </c>
      <c r="AA298" s="63">
        <v>0</v>
      </c>
      <c r="AB298" s="63">
        <v>0</v>
      </c>
      <c r="AC298" s="63">
        <v>0</v>
      </c>
      <c r="AD298" s="63">
        <v>0</v>
      </c>
      <c r="AE298" s="63">
        <v>0</v>
      </c>
      <c r="AF298" s="63">
        <v>0</v>
      </c>
      <c r="AG298" s="63">
        <v>0</v>
      </c>
      <c r="AH298" s="63">
        <v>1</v>
      </c>
      <c r="AI298" s="63">
        <v>0</v>
      </c>
      <c r="AJ298" s="63">
        <v>1</v>
      </c>
      <c r="AK298" s="63">
        <v>0</v>
      </c>
      <c r="AL298" s="63">
        <v>0</v>
      </c>
      <c r="AM298" s="63">
        <v>0</v>
      </c>
      <c r="AN298" s="63">
        <v>0</v>
      </c>
      <c r="AO298" s="63">
        <v>0</v>
      </c>
      <c r="AP298" s="63">
        <v>0</v>
      </c>
      <c r="AQ298" s="63">
        <v>0</v>
      </c>
      <c r="AR298" s="63">
        <v>0</v>
      </c>
      <c r="AS298" s="63">
        <v>0</v>
      </c>
      <c r="AT298" s="63">
        <v>0</v>
      </c>
      <c r="AU298" s="63">
        <v>0</v>
      </c>
      <c r="AV298" s="63">
        <v>0</v>
      </c>
      <c r="AW298" s="63">
        <v>0</v>
      </c>
      <c r="AX298" s="63">
        <v>0</v>
      </c>
      <c r="AY298" s="63">
        <v>0</v>
      </c>
      <c r="BA298" s="5">
        <f>IF(Q298&gt;0,RANK(Q298,(N298:P298,Q298:AE298)),0)</f>
        <v>3</v>
      </c>
      <c r="BB298" s="5">
        <f>IF(R298&gt;0,RANK(R298,(N298:P298,Q298:AE298)),0)</f>
        <v>4</v>
      </c>
      <c r="BC298" s="5">
        <f>IF(T298&gt;0,RANK(T298,(N298:P298,Q298:AE298)),0)</f>
        <v>0</v>
      </c>
      <c r="BD298" s="5">
        <f>IF(S298&gt;0,RANK(S298,(N298:P298,Q298:AE298)),0)</f>
        <v>4</v>
      </c>
      <c r="BE298" s="2">
        <f t="shared" si="114"/>
        <v>1.3698630136986301E-2</v>
      </c>
      <c r="BF298" s="2">
        <f t="shared" si="115"/>
        <v>2.2831050228310501E-3</v>
      </c>
      <c r="BG298" s="2">
        <f t="shared" si="116"/>
        <v>0</v>
      </c>
      <c r="BH298" s="2">
        <f t="shared" si="117"/>
        <v>2.2831050228310501E-3</v>
      </c>
      <c r="BJ298" t="s">
        <v>2919</v>
      </c>
      <c r="BK298" t="s">
        <v>2720</v>
      </c>
      <c r="BL298" s="1">
        <v>3</v>
      </c>
      <c r="BN298" s="112">
        <v>8</v>
      </c>
      <c r="BO298" s="114">
        <v>57</v>
      </c>
      <c r="BP298" s="118">
        <f t="shared" si="119"/>
        <v>8057</v>
      </c>
      <c r="BQ298" s="118">
        <f t="shared" si="106"/>
        <v>8057</v>
      </c>
      <c r="BR298" s="5" t="s">
        <v>3151</v>
      </c>
      <c r="BV298" s="63"/>
      <c r="CD298" s="63">
        <f t="shared" si="118"/>
        <v>876</v>
      </c>
    </row>
    <row r="299" spans="1:82" ht="15" hidden="1" customHeight="1" outlineLevel="1">
      <c r="A299" t="s">
        <v>1091</v>
      </c>
      <c r="B299" t="s">
        <v>2720</v>
      </c>
      <c r="C299" s="1">
        <f t="shared" si="109"/>
        <v>377357</v>
      </c>
      <c r="D299" s="5">
        <f>IF(N299&gt;0, RANK(N299,(N299:P299,Q299:AE299)),0)</f>
        <v>1</v>
      </c>
      <c r="E299" s="5">
        <f>IF(O299&gt;0,RANK(O299,(N299:P299,Q299:AE299)),0)</f>
        <v>2</v>
      </c>
      <c r="F299" s="5">
        <f>IF(P299&gt;0,RANK(P299,(N299:P299,Q299:AE299)),0)</f>
        <v>10</v>
      </c>
      <c r="G299" s="129">
        <f t="shared" si="107"/>
        <v>69979</v>
      </c>
      <c r="H299" s="134">
        <f t="shared" si="108"/>
        <v>0.1854450825080759</v>
      </c>
      <c r="I299" s="2"/>
      <c r="J299" s="2">
        <f t="shared" si="110"/>
        <v>0.57875168606915994</v>
      </c>
      <c r="K299" s="2">
        <f t="shared" si="111"/>
        <v>0.39330660356108404</v>
      </c>
      <c r="L299" s="2">
        <f t="shared" si="112"/>
        <v>2.1730085833839043E-4</v>
      </c>
      <c r="M299" s="2">
        <f t="shared" si="113"/>
        <v>2.7724409511417622E-2</v>
      </c>
      <c r="N299" s="63">
        <v>218396</v>
      </c>
      <c r="O299" s="63">
        <v>148417</v>
      </c>
      <c r="P299" s="63">
        <v>82</v>
      </c>
      <c r="Q299" s="63">
        <v>6394</v>
      </c>
      <c r="R299" s="63">
        <v>1089</v>
      </c>
      <c r="S299" s="63">
        <v>631</v>
      </c>
      <c r="T299" s="63">
        <v>63</v>
      </c>
      <c r="U299" s="63">
        <v>900</v>
      </c>
      <c r="V299" s="63">
        <v>84</v>
      </c>
      <c r="W299" s="63">
        <v>0</v>
      </c>
      <c r="X299" s="63">
        <v>40</v>
      </c>
      <c r="Y299" s="63">
        <v>0</v>
      </c>
      <c r="Z299" s="63">
        <v>309</v>
      </c>
      <c r="AA299" s="63">
        <v>64</v>
      </c>
      <c r="AB299" s="63">
        <v>39</v>
      </c>
      <c r="AC299" s="63">
        <v>0</v>
      </c>
      <c r="AD299" s="63">
        <v>0</v>
      </c>
      <c r="AE299" s="63">
        <v>101</v>
      </c>
      <c r="AF299" s="63">
        <v>35</v>
      </c>
      <c r="AG299" s="63">
        <v>21</v>
      </c>
      <c r="AH299" s="63">
        <v>318</v>
      </c>
      <c r="AI299" s="63">
        <v>0</v>
      </c>
      <c r="AJ299" s="63">
        <v>231</v>
      </c>
      <c r="AK299" s="63">
        <v>0</v>
      </c>
      <c r="AL299" s="63">
        <v>0</v>
      </c>
      <c r="AM299" s="63">
        <v>51</v>
      </c>
      <c r="AN299" s="63">
        <v>0</v>
      </c>
      <c r="AO299" s="63">
        <v>0</v>
      </c>
      <c r="AP299" s="63">
        <v>0</v>
      </c>
      <c r="AQ299" s="63">
        <v>76</v>
      </c>
      <c r="AR299" s="63">
        <v>0</v>
      </c>
      <c r="AS299" s="63">
        <v>0</v>
      </c>
      <c r="AT299" s="63">
        <v>16</v>
      </c>
      <c r="AU299" s="63">
        <v>0</v>
      </c>
      <c r="AV299" s="63">
        <v>0</v>
      </c>
      <c r="AW299" s="63">
        <v>0</v>
      </c>
      <c r="AX299" s="63">
        <v>0</v>
      </c>
      <c r="AY299" s="63">
        <v>0</v>
      </c>
      <c r="BA299" s="5">
        <f>IF(Q299&gt;0,RANK(Q299,(N299:P299,Q299:AE299)),0)</f>
        <v>3</v>
      </c>
      <c r="BB299" s="5">
        <f>IF(R299&gt;0,RANK(R299,(N299:P299,Q299:AE299)),0)</f>
        <v>4</v>
      </c>
      <c r="BC299" s="5">
        <f>IF(T299&gt;0,RANK(T299,(N299:P299,Q299:AE299)),0)</f>
        <v>12</v>
      </c>
      <c r="BD299" s="5">
        <f>IF(S299&gt;0,RANK(S299,(N299:P299,Q299:AE299)),0)</f>
        <v>6</v>
      </c>
      <c r="BE299" s="2">
        <f t="shared" si="114"/>
        <v>1.6944166929459371E-2</v>
      </c>
      <c r="BF299" s="2">
        <f t="shared" si="115"/>
        <v>2.8858613991525266E-3</v>
      </c>
      <c r="BG299" s="2">
        <f t="shared" si="116"/>
        <v>1.6695065945510485E-4</v>
      </c>
      <c r="BH299" s="2">
        <f t="shared" si="117"/>
        <v>1.6721566050185899E-3</v>
      </c>
      <c r="BJ299" t="s">
        <v>1091</v>
      </c>
      <c r="BK299" t="s">
        <v>2720</v>
      </c>
      <c r="BL299" s="1"/>
      <c r="BN299" s="112">
        <v>8</v>
      </c>
      <c r="BO299" s="114">
        <v>59</v>
      </c>
      <c r="BP299" s="118">
        <f t="shared" si="119"/>
        <v>8059</v>
      </c>
      <c r="BQ299" s="118">
        <f t="shared" si="106"/>
        <v>8059</v>
      </c>
      <c r="BR299" s="5" t="s">
        <v>3151</v>
      </c>
      <c r="BV299" s="63"/>
      <c r="CD299" s="63">
        <f t="shared" si="118"/>
        <v>377357</v>
      </c>
    </row>
    <row r="300" spans="1:82" ht="15" hidden="1" customHeight="1" outlineLevel="1">
      <c r="A300" t="s">
        <v>1237</v>
      </c>
      <c r="B300" t="s">
        <v>2720</v>
      </c>
      <c r="C300" s="1">
        <f t="shared" si="109"/>
        <v>903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0</v>
      </c>
      <c r="G300" s="129">
        <f t="shared" si="107"/>
        <v>697</v>
      </c>
      <c r="H300" s="134">
        <f t="shared" si="108"/>
        <v>0.7718715393133998</v>
      </c>
      <c r="I300" s="2"/>
      <c r="J300" s="2">
        <f t="shared" si="110"/>
        <v>0.10852713178294573</v>
      </c>
      <c r="K300" s="2">
        <f t="shared" si="111"/>
        <v>0.88039867109634551</v>
      </c>
      <c r="L300" s="2">
        <f t="shared" si="112"/>
        <v>0</v>
      </c>
      <c r="M300" s="2">
        <f t="shared" si="113"/>
        <v>1.1074197120708784E-2</v>
      </c>
      <c r="N300" s="63">
        <v>98</v>
      </c>
      <c r="O300" s="63">
        <v>795</v>
      </c>
      <c r="P300" s="63">
        <v>0</v>
      </c>
      <c r="Q300" s="63">
        <v>9</v>
      </c>
      <c r="R300" s="63">
        <v>0</v>
      </c>
      <c r="S300" s="63">
        <v>0</v>
      </c>
      <c r="T300" s="63">
        <v>0</v>
      </c>
      <c r="U300" s="63">
        <v>1</v>
      </c>
      <c r="V300" s="63">
        <v>0</v>
      </c>
      <c r="W300" s="63">
        <v>0</v>
      </c>
      <c r="X300" s="63">
        <v>0</v>
      </c>
      <c r="Y300" s="63">
        <v>0</v>
      </c>
      <c r="Z300" s="63">
        <v>0</v>
      </c>
      <c r="AA300" s="63">
        <v>0</v>
      </c>
      <c r="AB300" s="63">
        <v>0</v>
      </c>
      <c r="AC300" s="63">
        <v>0</v>
      </c>
      <c r="AD300" s="63">
        <v>0</v>
      </c>
      <c r="AE300" s="63">
        <v>0</v>
      </c>
      <c r="AF300" s="63">
        <v>0</v>
      </c>
      <c r="AG300" s="63">
        <v>0</v>
      </c>
      <c r="AH300" s="63">
        <v>0</v>
      </c>
      <c r="AI300" s="63">
        <v>0</v>
      </c>
      <c r="AJ300" s="63">
        <v>0</v>
      </c>
      <c r="AK300" s="63">
        <v>0</v>
      </c>
      <c r="AL300" s="63">
        <v>0</v>
      </c>
      <c r="AM300" s="63">
        <v>0</v>
      </c>
      <c r="AN300" s="63">
        <v>0</v>
      </c>
      <c r="AO300" s="63">
        <v>0</v>
      </c>
      <c r="AP300" s="63">
        <v>0</v>
      </c>
      <c r="AQ300" s="63">
        <v>0</v>
      </c>
      <c r="AR300" s="63">
        <v>0</v>
      </c>
      <c r="AS300" s="63">
        <v>0</v>
      </c>
      <c r="AT300" s="63">
        <v>0</v>
      </c>
      <c r="AU300" s="63">
        <v>0</v>
      </c>
      <c r="AV300" s="63">
        <v>0</v>
      </c>
      <c r="AW300" s="63">
        <v>0</v>
      </c>
      <c r="AX300" s="63">
        <v>0</v>
      </c>
      <c r="AY300" s="63">
        <v>0</v>
      </c>
      <c r="BA300" s="5">
        <f>IF(Q300&gt;0,RANK(Q300,(N300:P300,Q300:AE300)),0)</f>
        <v>3</v>
      </c>
      <c r="BB300" s="5">
        <f>IF(R300&gt;0,RANK(R300,(N300:P300,Q300:AE300)),0)</f>
        <v>0</v>
      </c>
      <c r="BC300" s="5">
        <f>IF(T300&gt;0,RANK(T300,(N300:P300,Q300:AE300)),0)</f>
        <v>0</v>
      </c>
      <c r="BD300" s="5">
        <f>IF(S300&gt;0,RANK(S300,(N300:P300,Q300:AE300)),0)</f>
        <v>0</v>
      </c>
      <c r="BE300" s="2">
        <f t="shared" si="114"/>
        <v>9.9667774086378731E-3</v>
      </c>
      <c r="BF300" s="2">
        <f t="shared" si="115"/>
        <v>0</v>
      </c>
      <c r="BG300" s="2">
        <f t="shared" si="116"/>
        <v>0</v>
      </c>
      <c r="BH300" s="2">
        <f t="shared" si="117"/>
        <v>0</v>
      </c>
      <c r="BJ300" t="s">
        <v>1237</v>
      </c>
      <c r="BK300" t="s">
        <v>2720</v>
      </c>
      <c r="BL300" s="1">
        <v>4</v>
      </c>
      <c r="BN300" s="112">
        <v>8</v>
      </c>
      <c r="BO300" s="114">
        <v>61</v>
      </c>
      <c r="BP300" s="118">
        <f t="shared" si="119"/>
        <v>8061</v>
      </c>
      <c r="BQ300" s="118">
        <f t="shared" si="106"/>
        <v>8061</v>
      </c>
      <c r="BR300" s="5" t="s">
        <v>3151</v>
      </c>
      <c r="BV300" s="63"/>
      <c r="CD300" s="63">
        <f t="shared" si="118"/>
        <v>903</v>
      </c>
    </row>
    <row r="301" spans="1:82" ht="15" hidden="1" customHeight="1" outlineLevel="1">
      <c r="A301" t="s">
        <v>3205</v>
      </c>
      <c r="B301" t="s">
        <v>2720</v>
      </c>
      <c r="C301" s="1">
        <f t="shared" ref="C301:C333" si="120">SUM(N301:AY301)</f>
        <v>3871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>IF(P301&gt;0,RANK(P301,(N301:P301,Q301:AE301)),0)</f>
        <v>6</v>
      </c>
      <c r="G301" s="129">
        <f t="shared" si="107"/>
        <v>2482</v>
      </c>
      <c r="H301" s="134">
        <f t="shared" si="108"/>
        <v>0.64117799018341515</v>
      </c>
      <c r="I301" s="2"/>
      <c r="J301" s="2">
        <f t="shared" si="110"/>
        <v>0.17101524153965383</v>
      </c>
      <c r="K301" s="2">
        <f t="shared" si="111"/>
        <v>0.81219323172306901</v>
      </c>
      <c r="L301" s="2">
        <f t="shared" si="112"/>
        <v>5.1666236114699044E-4</v>
      </c>
      <c r="M301" s="2">
        <f t="shared" si="113"/>
        <v>1.6274864376130137E-2</v>
      </c>
      <c r="N301" s="63">
        <v>662</v>
      </c>
      <c r="O301" s="63">
        <v>3144</v>
      </c>
      <c r="P301" s="63">
        <v>2</v>
      </c>
      <c r="Q301" s="63">
        <v>34</v>
      </c>
      <c r="R301" s="63">
        <v>2</v>
      </c>
      <c r="S301" s="63">
        <v>11</v>
      </c>
      <c r="T301" s="63">
        <v>0</v>
      </c>
      <c r="U301" s="63">
        <v>4</v>
      </c>
      <c r="V301" s="63">
        <v>0</v>
      </c>
      <c r="W301" s="63">
        <v>0</v>
      </c>
      <c r="X301" s="63">
        <v>2</v>
      </c>
      <c r="Y301" s="63">
        <v>0</v>
      </c>
      <c r="Z301" s="63">
        <v>2</v>
      </c>
      <c r="AA301" s="63">
        <v>0</v>
      </c>
      <c r="AB301" s="63">
        <v>0</v>
      </c>
      <c r="AC301" s="63">
        <v>0</v>
      </c>
      <c r="AD301" s="63">
        <v>0</v>
      </c>
      <c r="AE301" s="63">
        <v>1</v>
      </c>
      <c r="AF301" s="63">
        <v>0</v>
      </c>
      <c r="AG301" s="63">
        <v>0</v>
      </c>
      <c r="AH301" s="63">
        <v>2</v>
      </c>
      <c r="AI301" s="63">
        <v>0</v>
      </c>
      <c r="AJ301" s="63">
        <v>1</v>
      </c>
      <c r="AK301" s="63">
        <v>0</v>
      </c>
      <c r="AL301" s="63">
        <v>0</v>
      </c>
      <c r="AM301" s="63">
        <v>2</v>
      </c>
      <c r="AN301" s="63">
        <v>0</v>
      </c>
      <c r="AO301" s="63">
        <v>0</v>
      </c>
      <c r="AP301" s="63">
        <v>0</v>
      </c>
      <c r="AQ301" s="63">
        <v>2</v>
      </c>
      <c r="AR301" s="63">
        <v>0</v>
      </c>
      <c r="AS301" s="63">
        <v>0</v>
      </c>
      <c r="AT301" s="63">
        <v>0</v>
      </c>
      <c r="AU301" s="63">
        <v>0</v>
      </c>
      <c r="AV301" s="63">
        <v>0</v>
      </c>
      <c r="AW301" s="63">
        <v>0</v>
      </c>
      <c r="AX301" s="63">
        <v>0</v>
      </c>
      <c r="AY301" s="63">
        <v>0</v>
      </c>
      <c r="BA301" s="5">
        <f>IF(Q301&gt;0,RANK(Q301,(N301:P301,Q301:AE301)),0)</f>
        <v>3</v>
      </c>
      <c r="BB301" s="5">
        <f>IF(R301&gt;0,RANK(R301,(N301:P301,Q301:AE301)),0)</f>
        <v>6</v>
      </c>
      <c r="BC301" s="5">
        <f>IF(T301&gt;0,RANK(T301,(N301:P301,Q301:AE301)),0)</f>
        <v>0</v>
      </c>
      <c r="BD301" s="5">
        <f>IF(S301&gt;0,RANK(S301,(N301:P301,Q301:AE301)),0)</f>
        <v>4</v>
      </c>
      <c r="BE301" s="2">
        <f t="shared" si="114"/>
        <v>8.7832601394988372E-3</v>
      </c>
      <c r="BF301" s="2">
        <f t="shared" si="115"/>
        <v>5.1666236114699044E-4</v>
      </c>
      <c r="BG301" s="2">
        <f t="shared" si="116"/>
        <v>0</v>
      </c>
      <c r="BH301" s="2">
        <f t="shared" si="117"/>
        <v>2.8416429863084474E-3</v>
      </c>
      <c r="BJ301" t="s">
        <v>3205</v>
      </c>
      <c r="BK301" t="s">
        <v>2720</v>
      </c>
      <c r="BL301" s="1">
        <v>4</v>
      </c>
      <c r="BN301" s="112">
        <v>8</v>
      </c>
      <c r="BO301" s="114">
        <v>63</v>
      </c>
      <c r="BP301" s="118">
        <f t="shared" si="119"/>
        <v>8063</v>
      </c>
      <c r="BQ301" s="118">
        <f t="shared" si="106"/>
        <v>8063</v>
      </c>
      <c r="BR301" s="5" t="s">
        <v>3151</v>
      </c>
      <c r="BV301" s="63"/>
      <c r="CD301" s="63">
        <f t="shared" si="118"/>
        <v>3871</v>
      </c>
    </row>
    <row r="302" spans="1:82" ht="15" hidden="1" customHeight="1" outlineLevel="1">
      <c r="A302" t="s">
        <v>2844</v>
      </c>
      <c r="B302" t="s">
        <v>2720</v>
      </c>
      <c r="C302" s="1">
        <f t="shared" si="120"/>
        <v>35667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14</v>
      </c>
      <c r="G302" s="129">
        <f>IF(C302&gt;0,MAX(N302:P302)-LARGE(N302:P302,2),0)</f>
        <v>6315</v>
      </c>
      <c r="H302" s="134">
        <f>IF(C302&gt;0,G302/C302,0)</f>
        <v>0.17705442005214905</v>
      </c>
      <c r="I302" s="2"/>
      <c r="J302" s="2">
        <f>IF($C302=0,"-",N302/$C302)</f>
        <v>0.57610676535733307</v>
      </c>
      <c r="K302" s="2">
        <f>IF($C302=0,"-",O302/$C302)</f>
        <v>0.39905234530518408</v>
      </c>
      <c r="L302" s="2">
        <f>IF($C302=0,"-",P302/$C302)</f>
        <v>5.6074242296800962E-5</v>
      </c>
      <c r="M302" s="2">
        <f>IF(C302=0,"-",(1-J302-K302-L302))</f>
        <v>2.4784815095186052E-2</v>
      </c>
      <c r="N302" s="63">
        <v>20548</v>
      </c>
      <c r="O302" s="63">
        <v>14233</v>
      </c>
      <c r="P302" s="63">
        <v>2</v>
      </c>
      <c r="Q302" s="63">
        <v>530</v>
      </c>
      <c r="R302" s="63">
        <v>128</v>
      </c>
      <c r="S302" s="63">
        <v>37</v>
      </c>
      <c r="T302" s="63">
        <v>8</v>
      </c>
      <c r="U302" s="63">
        <v>79</v>
      </c>
      <c r="V302" s="63">
        <v>5</v>
      </c>
      <c r="W302" s="63">
        <v>0</v>
      </c>
      <c r="X302" s="63">
        <v>3</v>
      </c>
      <c r="Y302" s="63">
        <v>0</v>
      </c>
      <c r="Z302" s="63">
        <v>11</v>
      </c>
      <c r="AA302" s="63">
        <v>5</v>
      </c>
      <c r="AB302" s="63">
        <v>4</v>
      </c>
      <c r="AC302" s="63">
        <v>0</v>
      </c>
      <c r="AD302" s="63">
        <v>0</v>
      </c>
      <c r="AE302" s="63">
        <v>9</v>
      </c>
      <c r="AF302" s="63">
        <v>2</v>
      </c>
      <c r="AG302" s="63">
        <v>2</v>
      </c>
      <c r="AH302" s="63">
        <v>23</v>
      </c>
      <c r="AI302" s="63">
        <v>0</v>
      </c>
      <c r="AJ302" s="63">
        <v>29</v>
      </c>
      <c r="AK302" s="63">
        <v>0</v>
      </c>
      <c r="AL302" s="63">
        <v>0</v>
      </c>
      <c r="AM302" s="63">
        <v>4</v>
      </c>
      <c r="AN302" s="63">
        <v>0</v>
      </c>
      <c r="AO302" s="63">
        <v>0</v>
      </c>
      <c r="AP302" s="63">
        <v>0</v>
      </c>
      <c r="AQ302" s="63">
        <v>5</v>
      </c>
      <c r="AR302" s="63">
        <v>0</v>
      </c>
      <c r="AS302" s="63">
        <v>0</v>
      </c>
      <c r="AT302" s="63">
        <v>0</v>
      </c>
      <c r="AU302" s="63">
        <v>0</v>
      </c>
      <c r="AV302" s="63">
        <v>0</v>
      </c>
      <c r="AW302" s="63">
        <v>0</v>
      </c>
      <c r="AX302" s="63">
        <v>0</v>
      </c>
      <c r="AY302" s="63">
        <v>0</v>
      </c>
      <c r="BA302" s="5">
        <f>IF(Q302&gt;0,RANK(Q302,(N302:P302,Q302:AE302)),0)</f>
        <v>3</v>
      </c>
      <c r="BB302" s="5">
        <f>IF(R302&gt;0,RANK(R302,(N302:P302,Q302:AE302)),0)</f>
        <v>4</v>
      </c>
      <c r="BC302" s="5">
        <f>IF(T302&gt;0,RANK(T302,(N302:P302,Q302:AE302)),0)</f>
        <v>9</v>
      </c>
      <c r="BD302" s="5">
        <f>IF(S302&gt;0,RANK(S302,(N302:P302,Q302:AE302)),0)</f>
        <v>6</v>
      </c>
      <c r="BE302" s="2">
        <f>IF($C302=0,"-",Q302/$C302)</f>
        <v>1.4859674208652255E-2</v>
      </c>
      <c r="BF302" s="2">
        <f>IF($C302=0,"-",R302/$C302)</f>
        <v>3.5887515069952616E-3</v>
      </c>
      <c r="BG302" s="2">
        <f>IF($C302=0,"-",T302/$C302)</f>
        <v>2.2429696918720385E-4</v>
      </c>
      <c r="BH302" s="2">
        <f>IF($C302=0,"-",S302/$C302)</f>
        <v>1.0373734824908178E-3</v>
      </c>
      <c r="BJ302" t="s">
        <v>2844</v>
      </c>
      <c r="BK302" t="s">
        <v>2720</v>
      </c>
      <c r="BL302" s="1">
        <v>3</v>
      </c>
      <c r="BN302" s="112">
        <v>8</v>
      </c>
      <c r="BO302" s="114">
        <v>67</v>
      </c>
      <c r="BP302" s="118">
        <f>1000*BN302+BO302</f>
        <v>8067</v>
      </c>
      <c r="BQ302" s="118">
        <f t="shared" si="106"/>
        <v>8067</v>
      </c>
      <c r="BR302" s="5" t="s">
        <v>3151</v>
      </c>
      <c r="BV302" s="63"/>
    </row>
    <row r="303" spans="1:82" ht="15" hidden="1" customHeight="1" outlineLevel="1">
      <c r="A303" t="s">
        <v>819</v>
      </c>
      <c r="B303" t="s">
        <v>2720</v>
      </c>
      <c r="C303" s="1">
        <f t="shared" si="120"/>
        <v>3961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0</v>
      </c>
      <c r="G303" s="129">
        <f t="shared" si="107"/>
        <v>806</v>
      </c>
      <c r="H303" s="134">
        <f t="shared" si="108"/>
        <v>0.20348396869477406</v>
      </c>
      <c r="I303" s="2"/>
      <c r="J303" s="2">
        <f t="shared" ref="J303:J333" si="121">IF($C303=0,"-",N303/$C303)</f>
        <v>0.58141883362787172</v>
      </c>
      <c r="K303" s="2">
        <f t="shared" ref="K303:K333" si="122">IF($C303=0,"-",O303/$C303)</f>
        <v>0.37793486493309769</v>
      </c>
      <c r="L303" s="2">
        <f t="shared" ref="L303:L333" si="123">IF($C303=0,"-",P303/$C303)</f>
        <v>0</v>
      </c>
      <c r="M303" s="2">
        <f t="shared" ref="M303:M333" si="124">IF(C303=0,"-",(1-J303-K303-L303))</f>
        <v>4.0646301439030585E-2</v>
      </c>
      <c r="N303" s="63">
        <v>2303</v>
      </c>
      <c r="O303" s="63">
        <v>1497</v>
      </c>
      <c r="P303" s="63">
        <v>0</v>
      </c>
      <c r="Q303" s="63">
        <v>101</v>
      </c>
      <c r="R303" s="63">
        <v>23</v>
      </c>
      <c r="S303" s="63">
        <v>4</v>
      </c>
      <c r="T303" s="63">
        <v>3</v>
      </c>
      <c r="U303" s="63">
        <v>17</v>
      </c>
      <c r="V303" s="63">
        <v>1</v>
      </c>
      <c r="W303" s="63">
        <v>0</v>
      </c>
      <c r="X303" s="63">
        <v>1</v>
      </c>
      <c r="Y303" s="63">
        <v>0</v>
      </c>
      <c r="Z303" s="63">
        <v>1</v>
      </c>
      <c r="AA303" s="63">
        <v>2</v>
      </c>
      <c r="AB303" s="63">
        <v>0</v>
      </c>
      <c r="AC303" s="63">
        <v>0</v>
      </c>
      <c r="AD303" s="63">
        <v>0</v>
      </c>
      <c r="AE303" s="63">
        <v>1</v>
      </c>
      <c r="AF303" s="63">
        <v>3</v>
      </c>
      <c r="AG303" s="63">
        <v>0</v>
      </c>
      <c r="AH303" s="63">
        <v>4</v>
      </c>
      <c r="AI303" s="63">
        <v>0</v>
      </c>
      <c r="AJ303" s="63">
        <v>0</v>
      </c>
      <c r="AK303" s="63">
        <v>0</v>
      </c>
      <c r="AL303" s="63">
        <v>0</v>
      </c>
      <c r="AM303" s="63">
        <v>0</v>
      </c>
      <c r="AN303" s="63">
        <v>0</v>
      </c>
      <c r="AO303" s="63">
        <v>0</v>
      </c>
      <c r="AP303" s="63">
        <v>0</v>
      </c>
      <c r="AQ303" s="63">
        <v>0</v>
      </c>
      <c r="AR303" s="63">
        <v>0</v>
      </c>
      <c r="AS303" s="63">
        <v>0</v>
      </c>
      <c r="AT303" s="63">
        <v>0</v>
      </c>
      <c r="AU303" s="63">
        <v>0</v>
      </c>
      <c r="AV303" s="63">
        <v>0</v>
      </c>
      <c r="AW303" s="63">
        <v>0</v>
      </c>
      <c r="AX303" s="63">
        <v>0</v>
      </c>
      <c r="AY303" s="63">
        <v>0</v>
      </c>
      <c r="BA303" s="5">
        <f>IF(Q303&gt;0,RANK(Q303,(N303:P303,Q303:AE303)),0)</f>
        <v>3</v>
      </c>
      <c r="BB303" s="5">
        <f>IF(R303&gt;0,RANK(R303,(N303:P303,Q303:AE303)),0)</f>
        <v>4</v>
      </c>
      <c r="BC303" s="5">
        <f>IF(T303&gt;0,RANK(T303,(N303:P303,Q303:AE303)),0)</f>
        <v>7</v>
      </c>
      <c r="BD303" s="5">
        <f>IF(S303&gt;0,RANK(S303,(N303:P303,Q303:AE303)),0)</f>
        <v>6</v>
      </c>
      <c r="BE303" s="2">
        <f t="shared" ref="BE303:BE333" si="125">IF($C303=0,"-",Q303/$C303)</f>
        <v>2.5498611461752082E-2</v>
      </c>
      <c r="BF303" s="2">
        <f t="shared" ref="BF303:BF333" si="126">IF($C303=0,"-",R303/$C303)</f>
        <v>5.8066144912900779E-3</v>
      </c>
      <c r="BG303" s="2">
        <f t="shared" ref="BG303:BG333" si="127">IF($C303=0,"-",T303/$C303)</f>
        <v>7.573844988639232E-4</v>
      </c>
      <c r="BH303" s="2">
        <f t="shared" ref="BH303:BH333" si="128">IF($C303=0,"-",S303/$C303)</f>
        <v>1.009845998485231E-3</v>
      </c>
      <c r="BJ303" t="s">
        <v>819</v>
      </c>
      <c r="BK303" t="s">
        <v>2720</v>
      </c>
      <c r="BL303" s="1">
        <v>3</v>
      </c>
      <c r="BN303" s="112">
        <v>8</v>
      </c>
      <c r="BO303" s="114">
        <v>65</v>
      </c>
      <c r="BP303" s="118">
        <f t="shared" si="119"/>
        <v>8065</v>
      </c>
      <c r="BQ303" s="118">
        <f t="shared" si="106"/>
        <v>8065</v>
      </c>
      <c r="BR303" s="5" t="s">
        <v>3151</v>
      </c>
      <c r="BV303" s="63"/>
      <c r="CD303" s="63">
        <f t="shared" si="118"/>
        <v>3961</v>
      </c>
    </row>
    <row r="304" spans="1:82" ht="15" hidden="1" customHeight="1" outlineLevel="1">
      <c r="A304" t="s">
        <v>968</v>
      </c>
      <c r="B304" t="s">
        <v>2720</v>
      </c>
      <c r="C304" s="1">
        <f t="shared" si="120"/>
        <v>224338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>IF(P304&gt;0,RANK(P304,(N304:P304,Q304:AE304)),0)</f>
        <v>12</v>
      </c>
      <c r="G304" s="129">
        <f t="shared" si="107"/>
        <v>34631</v>
      </c>
      <c r="H304" s="134">
        <f t="shared" si="108"/>
        <v>0.15436974565165063</v>
      </c>
      <c r="I304" s="2"/>
      <c r="J304" s="2">
        <f t="shared" si="121"/>
        <v>0.5621874136347832</v>
      </c>
      <c r="K304" s="2">
        <f t="shared" si="122"/>
        <v>0.40781766798313257</v>
      </c>
      <c r="L304" s="2">
        <f t="shared" si="123"/>
        <v>1.4709946598436287E-4</v>
      </c>
      <c r="M304" s="2">
        <f t="shared" si="124"/>
        <v>2.9847818916099871E-2</v>
      </c>
      <c r="N304" s="63">
        <v>126120</v>
      </c>
      <c r="O304" s="63">
        <v>91489</v>
      </c>
      <c r="P304" s="63">
        <v>33</v>
      </c>
      <c r="Q304" s="63">
        <v>4089</v>
      </c>
      <c r="R304" s="63">
        <v>727</v>
      </c>
      <c r="S304" s="63">
        <v>372</v>
      </c>
      <c r="T304" s="63">
        <v>55</v>
      </c>
      <c r="U304" s="63">
        <v>549</v>
      </c>
      <c r="V304" s="63">
        <v>60</v>
      </c>
      <c r="W304" s="63">
        <v>0</v>
      </c>
      <c r="X304" s="63">
        <v>24</v>
      </c>
      <c r="Y304" s="63">
        <v>0</v>
      </c>
      <c r="Z304" s="63">
        <v>258</v>
      </c>
      <c r="AA304" s="63">
        <v>36</v>
      </c>
      <c r="AB304" s="63">
        <v>20</v>
      </c>
      <c r="AC304" s="63">
        <v>0</v>
      </c>
      <c r="AD304" s="63">
        <v>0</v>
      </c>
      <c r="AE304" s="63">
        <v>48</v>
      </c>
      <c r="AF304" s="63">
        <v>33</v>
      </c>
      <c r="AG304" s="63">
        <v>12</v>
      </c>
      <c r="AH304" s="63">
        <v>195</v>
      </c>
      <c r="AI304" s="63">
        <v>0</v>
      </c>
      <c r="AJ304" s="63">
        <v>136</v>
      </c>
      <c r="AK304" s="63">
        <v>0</v>
      </c>
      <c r="AL304" s="63">
        <v>0</v>
      </c>
      <c r="AM304" s="63">
        <v>29</v>
      </c>
      <c r="AN304" s="63">
        <v>0</v>
      </c>
      <c r="AO304" s="63">
        <v>0</v>
      </c>
      <c r="AP304" s="63">
        <v>0</v>
      </c>
      <c r="AQ304" s="63">
        <v>45</v>
      </c>
      <c r="AR304" s="63">
        <v>0</v>
      </c>
      <c r="AS304" s="63">
        <v>0</v>
      </c>
      <c r="AT304" s="63">
        <v>8</v>
      </c>
      <c r="AU304" s="63">
        <v>0</v>
      </c>
      <c r="AV304" s="63">
        <v>0</v>
      </c>
      <c r="AW304" s="63">
        <v>0</v>
      </c>
      <c r="AX304" s="63">
        <v>0</v>
      </c>
      <c r="AY304" s="63">
        <v>0</v>
      </c>
      <c r="BA304" s="5">
        <f>IF(Q304&gt;0,RANK(Q304,(N304:P304,Q304:AE304)),0)</f>
        <v>3</v>
      </c>
      <c r="BB304" s="5">
        <f>IF(R304&gt;0,RANK(R304,(N304:P304,Q304:AE304)),0)</f>
        <v>4</v>
      </c>
      <c r="BC304" s="5">
        <f>IF(T304&gt;0,RANK(T304,(N304:P304,Q304:AE304)),0)</f>
        <v>9</v>
      </c>
      <c r="BD304" s="5">
        <f>IF(S304&gt;0,RANK(S304,(N304:P304,Q304:AE304)),0)</f>
        <v>6</v>
      </c>
      <c r="BE304" s="2">
        <f t="shared" si="125"/>
        <v>1.8226961103335146E-2</v>
      </c>
      <c r="BF304" s="2">
        <f t="shared" si="126"/>
        <v>3.240645811231267E-3</v>
      </c>
      <c r="BG304" s="2">
        <f t="shared" si="127"/>
        <v>2.4516577664060479E-4</v>
      </c>
      <c r="BH304" s="2">
        <f t="shared" si="128"/>
        <v>1.6582121620055451E-3</v>
      </c>
      <c r="BJ304" t="s">
        <v>968</v>
      </c>
      <c r="BK304" t="s">
        <v>2720</v>
      </c>
      <c r="BL304" s="1">
        <v>2</v>
      </c>
      <c r="BN304" s="112">
        <v>8</v>
      </c>
      <c r="BO304" s="114">
        <v>69</v>
      </c>
      <c r="BP304" s="118">
        <f t="shared" si="119"/>
        <v>8069</v>
      </c>
      <c r="BQ304" s="118">
        <f t="shared" si="106"/>
        <v>8069</v>
      </c>
      <c r="BR304" s="5" t="s">
        <v>3151</v>
      </c>
      <c r="BV304" s="63"/>
      <c r="CD304" s="63">
        <f t="shared" si="118"/>
        <v>224338</v>
      </c>
    </row>
    <row r="305" spans="1:82" ht="15" hidden="1" customHeight="1" outlineLevel="1">
      <c r="A305" t="s">
        <v>2747</v>
      </c>
      <c r="B305" t="s">
        <v>2720</v>
      </c>
      <c r="C305" s="1">
        <f t="shared" si="120"/>
        <v>7961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0</v>
      </c>
      <c r="G305" s="129">
        <f t="shared" si="107"/>
        <v>787</v>
      </c>
      <c r="H305" s="134">
        <f t="shared" si="108"/>
        <v>9.8856927521668136E-2</v>
      </c>
      <c r="I305" s="2"/>
      <c r="J305" s="2">
        <f t="shared" si="121"/>
        <v>0.43926642381610348</v>
      </c>
      <c r="K305" s="2">
        <f t="shared" si="122"/>
        <v>0.53812335133777167</v>
      </c>
      <c r="L305" s="2">
        <f t="shared" si="123"/>
        <v>0</v>
      </c>
      <c r="M305" s="2">
        <f t="shared" si="124"/>
        <v>2.2610224846124849E-2</v>
      </c>
      <c r="N305" s="63">
        <v>3497</v>
      </c>
      <c r="O305" s="63">
        <v>4284</v>
      </c>
      <c r="P305" s="63">
        <v>0</v>
      </c>
      <c r="Q305" s="63">
        <v>86</v>
      </c>
      <c r="R305" s="63">
        <v>17</v>
      </c>
      <c r="S305" s="63">
        <v>19</v>
      </c>
      <c r="T305" s="63">
        <v>1</v>
      </c>
      <c r="U305" s="63">
        <v>21</v>
      </c>
      <c r="V305" s="63">
        <v>1</v>
      </c>
      <c r="W305" s="63">
        <v>0</v>
      </c>
      <c r="X305" s="63">
        <v>1</v>
      </c>
      <c r="Y305" s="63">
        <v>0</v>
      </c>
      <c r="Z305" s="63">
        <v>5</v>
      </c>
      <c r="AA305" s="63">
        <v>5</v>
      </c>
      <c r="AB305" s="63">
        <v>0</v>
      </c>
      <c r="AC305" s="63">
        <v>0</v>
      </c>
      <c r="AD305" s="63">
        <v>0</v>
      </c>
      <c r="AE305" s="63">
        <v>6</v>
      </c>
      <c r="AF305" s="63">
        <v>1</v>
      </c>
      <c r="AG305" s="63">
        <v>0</v>
      </c>
      <c r="AH305" s="63">
        <v>5</v>
      </c>
      <c r="AI305" s="63">
        <v>0</v>
      </c>
      <c r="AJ305" s="63">
        <v>7</v>
      </c>
      <c r="AK305" s="63">
        <v>0</v>
      </c>
      <c r="AL305" s="63">
        <v>0</v>
      </c>
      <c r="AM305" s="63">
        <v>2</v>
      </c>
      <c r="AN305" s="63">
        <v>0</v>
      </c>
      <c r="AO305" s="63">
        <v>0</v>
      </c>
      <c r="AP305" s="63">
        <v>0</v>
      </c>
      <c r="AQ305" s="63">
        <v>3</v>
      </c>
      <c r="AR305" s="63">
        <v>0</v>
      </c>
      <c r="AS305" s="63">
        <v>0</v>
      </c>
      <c r="AT305" s="63">
        <v>0</v>
      </c>
      <c r="AU305" s="63">
        <v>0</v>
      </c>
      <c r="AV305" s="63">
        <v>0</v>
      </c>
      <c r="AW305" s="63">
        <v>0</v>
      </c>
      <c r="AX305" s="63">
        <v>0</v>
      </c>
      <c r="AY305" s="63">
        <v>0</v>
      </c>
      <c r="BA305" s="5">
        <f>IF(Q305&gt;0,RANK(Q305,(N305:P305,Q305:AE305)),0)</f>
        <v>3</v>
      </c>
      <c r="BB305" s="5">
        <f>IF(R305&gt;0,RANK(R305,(N305:P305,Q305:AE305)),0)</f>
        <v>6</v>
      </c>
      <c r="BC305" s="5">
        <f>IF(T305&gt;0,RANK(T305,(N305:P305,Q305:AE305)),0)</f>
        <v>10</v>
      </c>
      <c r="BD305" s="5">
        <f>IF(S305&gt;0,RANK(S305,(N305:P305,Q305:AE305)),0)</f>
        <v>5</v>
      </c>
      <c r="BE305" s="2">
        <f t="shared" si="125"/>
        <v>1.0802662982037433E-2</v>
      </c>
      <c r="BF305" s="2">
        <f t="shared" si="126"/>
        <v>2.1354101243562366E-3</v>
      </c>
      <c r="BG305" s="2">
        <f t="shared" si="127"/>
        <v>1.2561236025624922E-4</v>
      </c>
      <c r="BH305" s="2">
        <f t="shared" si="128"/>
        <v>2.3866348448687352E-3</v>
      </c>
      <c r="BJ305" t="s">
        <v>2747</v>
      </c>
      <c r="BK305" t="s">
        <v>2720</v>
      </c>
      <c r="BL305" s="1">
        <v>4</v>
      </c>
      <c r="BN305" s="112">
        <v>8</v>
      </c>
      <c r="BO305" s="114">
        <v>71</v>
      </c>
      <c r="BP305" s="118">
        <f t="shared" si="119"/>
        <v>8071</v>
      </c>
      <c r="BQ305" s="118">
        <f t="shared" si="106"/>
        <v>8071</v>
      </c>
      <c r="BR305" s="5" t="s">
        <v>3151</v>
      </c>
      <c r="BV305" s="63"/>
      <c r="CD305" s="63">
        <f t="shared" si="118"/>
        <v>7961</v>
      </c>
    </row>
    <row r="306" spans="1:82" ht="15" hidden="1" customHeight="1" outlineLevel="1">
      <c r="A306" t="s">
        <v>1596</v>
      </c>
      <c r="B306" t="s">
        <v>2720</v>
      </c>
      <c r="C306" s="1">
        <f t="shared" si="120"/>
        <v>2651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7</v>
      </c>
      <c r="G306" s="129">
        <f t="shared" si="107"/>
        <v>1665</v>
      </c>
      <c r="H306" s="134">
        <f t="shared" si="108"/>
        <v>0.62806488117691439</v>
      </c>
      <c r="I306" s="2"/>
      <c r="J306" s="2">
        <f t="shared" si="121"/>
        <v>0.17729158807996984</v>
      </c>
      <c r="K306" s="2">
        <f t="shared" si="122"/>
        <v>0.8053564692568842</v>
      </c>
      <c r="L306" s="2">
        <f t="shared" si="123"/>
        <v>3.7721614485099962E-4</v>
      </c>
      <c r="M306" s="2">
        <f t="shared" si="124"/>
        <v>1.6974726518294993E-2</v>
      </c>
      <c r="N306" s="63">
        <v>470</v>
      </c>
      <c r="O306" s="63">
        <v>2135</v>
      </c>
      <c r="P306" s="63">
        <v>1</v>
      </c>
      <c r="Q306" s="63">
        <v>26</v>
      </c>
      <c r="R306" s="63">
        <v>1</v>
      </c>
      <c r="S306" s="63">
        <v>7</v>
      </c>
      <c r="T306" s="63">
        <v>0</v>
      </c>
      <c r="U306" s="63">
        <v>3</v>
      </c>
      <c r="V306" s="63">
        <v>0</v>
      </c>
      <c r="W306" s="63">
        <v>0</v>
      </c>
      <c r="X306" s="63">
        <v>0</v>
      </c>
      <c r="Y306" s="63">
        <v>0</v>
      </c>
      <c r="Z306" s="63">
        <v>1</v>
      </c>
      <c r="AA306" s="63">
        <v>0</v>
      </c>
      <c r="AB306" s="63">
        <v>1</v>
      </c>
      <c r="AC306" s="63">
        <v>0</v>
      </c>
      <c r="AD306" s="63">
        <v>0</v>
      </c>
      <c r="AE306" s="63">
        <v>2</v>
      </c>
      <c r="AF306" s="63">
        <v>0</v>
      </c>
      <c r="AG306" s="63">
        <v>0</v>
      </c>
      <c r="AH306" s="63">
        <v>1</v>
      </c>
      <c r="AI306" s="63">
        <v>0</v>
      </c>
      <c r="AJ306" s="63">
        <v>3</v>
      </c>
      <c r="AK306" s="63">
        <v>0</v>
      </c>
      <c r="AL306" s="63">
        <v>0</v>
      </c>
      <c r="AM306" s="63">
        <v>0</v>
      </c>
      <c r="AN306" s="63">
        <v>0</v>
      </c>
      <c r="AO306" s="63">
        <v>0</v>
      </c>
      <c r="AP306" s="63">
        <v>0</v>
      </c>
      <c r="AQ306" s="63">
        <v>0</v>
      </c>
      <c r="AR306" s="63">
        <v>0</v>
      </c>
      <c r="AS306" s="63">
        <v>0</v>
      </c>
      <c r="AT306" s="63">
        <v>0</v>
      </c>
      <c r="AU306" s="63">
        <v>0</v>
      </c>
      <c r="AV306" s="63">
        <v>0</v>
      </c>
      <c r="AW306" s="63">
        <v>0</v>
      </c>
      <c r="AX306" s="63">
        <v>0</v>
      </c>
      <c r="AY306" s="63">
        <v>0</v>
      </c>
      <c r="BA306" s="5">
        <f>IF(Q306&gt;0,RANK(Q306,(N306:P306,Q306:AE306)),0)</f>
        <v>3</v>
      </c>
      <c r="BB306" s="5">
        <f>IF(R306&gt;0,RANK(R306,(N306:P306,Q306:AE306)),0)</f>
        <v>7</v>
      </c>
      <c r="BC306" s="5">
        <f>IF(T306&gt;0,RANK(T306,(N306:P306,Q306:AE306)),0)</f>
        <v>0</v>
      </c>
      <c r="BD306" s="5">
        <f>IF(S306&gt;0,RANK(S306,(N306:P306,Q306:AE306)),0)</f>
        <v>4</v>
      </c>
      <c r="BE306" s="2">
        <f t="shared" si="125"/>
        <v>9.8076197661259908E-3</v>
      </c>
      <c r="BF306" s="2">
        <f t="shared" si="126"/>
        <v>3.7721614485099962E-4</v>
      </c>
      <c r="BG306" s="2">
        <f t="shared" si="127"/>
        <v>0</v>
      </c>
      <c r="BH306" s="2">
        <f t="shared" si="128"/>
        <v>2.6405130139569972E-3</v>
      </c>
      <c r="BJ306" t="s">
        <v>1596</v>
      </c>
      <c r="BK306" t="s">
        <v>2720</v>
      </c>
      <c r="BL306" s="1">
        <v>4</v>
      </c>
      <c r="BN306" s="112">
        <v>8</v>
      </c>
      <c r="BO306" s="114">
        <v>73</v>
      </c>
      <c r="BP306" s="118">
        <f t="shared" si="119"/>
        <v>8073</v>
      </c>
      <c r="BQ306" s="118">
        <f t="shared" si="106"/>
        <v>8073</v>
      </c>
      <c r="BR306" s="5" t="s">
        <v>3151</v>
      </c>
      <c r="BV306" s="63"/>
      <c r="CD306" s="63">
        <f t="shared" si="118"/>
        <v>2651</v>
      </c>
    </row>
    <row r="307" spans="1:82" ht="15" hidden="1" customHeight="1" outlineLevel="1">
      <c r="A307" t="s">
        <v>843</v>
      </c>
      <c r="B307" t="s">
        <v>2720</v>
      </c>
      <c r="C307" s="1">
        <f t="shared" si="120"/>
        <v>10532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11</v>
      </c>
      <c r="G307" s="129">
        <f t="shared" si="107"/>
        <v>5869</v>
      </c>
      <c r="H307" s="134">
        <f t="shared" si="108"/>
        <v>0.55725408279529054</v>
      </c>
      <c r="I307" s="2"/>
      <c r="J307" s="2">
        <f t="shared" si="121"/>
        <v>0.21059627800987465</v>
      </c>
      <c r="K307" s="2">
        <f t="shared" si="122"/>
        <v>0.76785036080516522</v>
      </c>
      <c r="L307" s="2">
        <f t="shared" si="123"/>
        <v>9.4948727687048991E-5</v>
      </c>
      <c r="M307" s="2">
        <f t="shared" si="124"/>
        <v>2.1458412457273045E-2</v>
      </c>
      <c r="N307" s="63">
        <v>2218</v>
      </c>
      <c r="O307" s="63">
        <v>8087</v>
      </c>
      <c r="P307" s="63">
        <v>1</v>
      </c>
      <c r="Q307" s="63">
        <v>139</v>
      </c>
      <c r="R307" s="63">
        <v>16</v>
      </c>
      <c r="S307" s="63">
        <v>18</v>
      </c>
      <c r="T307" s="63">
        <v>2</v>
      </c>
      <c r="U307" s="63">
        <v>20</v>
      </c>
      <c r="V307" s="63">
        <v>1</v>
      </c>
      <c r="W307" s="63">
        <v>0</v>
      </c>
      <c r="X307" s="63">
        <v>2</v>
      </c>
      <c r="Y307" s="63">
        <v>0</v>
      </c>
      <c r="Z307" s="63">
        <v>5</v>
      </c>
      <c r="AA307" s="63">
        <v>4</v>
      </c>
      <c r="AB307" s="63">
        <v>1</v>
      </c>
      <c r="AC307" s="63">
        <v>0</v>
      </c>
      <c r="AD307" s="63">
        <v>0</v>
      </c>
      <c r="AE307" s="63">
        <v>0</v>
      </c>
      <c r="AF307" s="63">
        <v>0</v>
      </c>
      <c r="AG307" s="63">
        <v>1</v>
      </c>
      <c r="AH307" s="63">
        <v>4</v>
      </c>
      <c r="AI307" s="63">
        <v>0</v>
      </c>
      <c r="AJ307" s="63">
        <v>9</v>
      </c>
      <c r="AK307" s="63">
        <v>0</v>
      </c>
      <c r="AL307" s="63">
        <v>0</v>
      </c>
      <c r="AM307" s="63">
        <v>2</v>
      </c>
      <c r="AN307" s="63">
        <v>0</v>
      </c>
      <c r="AO307" s="63">
        <v>0</v>
      </c>
      <c r="AP307" s="63">
        <v>0</v>
      </c>
      <c r="AQ307" s="63">
        <v>2</v>
      </c>
      <c r="AR307" s="63">
        <v>0</v>
      </c>
      <c r="AS307" s="63">
        <v>0</v>
      </c>
      <c r="AT307" s="63">
        <v>0</v>
      </c>
      <c r="AU307" s="63">
        <v>0</v>
      </c>
      <c r="AV307" s="63">
        <v>0</v>
      </c>
      <c r="AW307" s="63">
        <v>0</v>
      </c>
      <c r="AX307" s="63">
        <v>0</v>
      </c>
      <c r="AY307" s="63">
        <v>0</v>
      </c>
      <c r="BA307" s="5">
        <f>IF(Q307&gt;0,RANK(Q307,(N307:P307,Q307:AE307)),0)</f>
        <v>3</v>
      </c>
      <c r="BB307" s="5">
        <f>IF(R307&gt;0,RANK(R307,(N307:P307,Q307:AE307)),0)</f>
        <v>6</v>
      </c>
      <c r="BC307" s="5">
        <f>IF(T307&gt;0,RANK(T307,(N307:P307,Q307:AE307)),0)</f>
        <v>9</v>
      </c>
      <c r="BD307" s="5">
        <f>IF(S307&gt;0,RANK(S307,(N307:P307,Q307:AE307)),0)</f>
        <v>5</v>
      </c>
      <c r="BE307" s="2">
        <f t="shared" si="125"/>
        <v>1.319787314849981E-2</v>
      </c>
      <c r="BF307" s="2">
        <f t="shared" si="126"/>
        <v>1.5191796429927839E-3</v>
      </c>
      <c r="BG307" s="2">
        <f t="shared" si="127"/>
        <v>1.8989745537409798E-4</v>
      </c>
      <c r="BH307" s="2">
        <f t="shared" si="128"/>
        <v>1.7090770983668819E-3</v>
      </c>
      <c r="BJ307" t="s">
        <v>843</v>
      </c>
      <c r="BK307" t="s">
        <v>2720</v>
      </c>
      <c r="BL307" s="1">
        <v>4</v>
      </c>
      <c r="BN307" s="112">
        <v>8</v>
      </c>
      <c r="BO307" s="114">
        <v>75</v>
      </c>
      <c r="BP307" s="118">
        <f t="shared" si="119"/>
        <v>8075</v>
      </c>
      <c r="BQ307" s="118">
        <f t="shared" si="106"/>
        <v>8075</v>
      </c>
      <c r="BR307" s="5" t="s">
        <v>3151</v>
      </c>
      <c r="BV307" s="63"/>
      <c r="CD307" s="63">
        <f t="shared" si="118"/>
        <v>10532</v>
      </c>
    </row>
    <row r="308" spans="1:82" ht="15" hidden="1" customHeight="1" outlineLevel="1">
      <c r="A308" t="s">
        <v>716</v>
      </c>
      <c r="B308" t="s">
        <v>2720</v>
      </c>
      <c r="C308" s="1">
        <f t="shared" si="120"/>
        <v>90622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9</v>
      </c>
      <c r="G308" s="129">
        <f t="shared" si="107"/>
        <v>25358</v>
      </c>
      <c r="H308" s="134">
        <f t="shared" si="108"/>
        <v>0.27982167685550968</v>
      </c>
      <c r="I308" s="2"/>
      <c r="J308" s="2">
        <f t="shared" si="121"/>
        <v>0.34799496810928915</v>
      </c>
      <c r="K308" s="2">
        <f t="shared" si="122"/>
        <v>0.62781664496479883</v>
      </c>
      <c r="L308" s="2">
        <f t="shared" si="123"/>
        <v>1.6552272075213525E-4</v>
      </c>
      <c r="M308" s="2">
        <f t="shared" si="124"/>
        <v>2.4022864205159939E-2</v>
      </c>
      <c r="N308" s="63">
        <v>31536</v>
      </c>
      <c r="O308" s="63">
        <v>56894</v>
      </c>
      <c r="P308" s="63">
        <v>15</v>
      </c>
      <c r="Q308" s="63">
        <v>1306</v>
      </c>
      <c r="R308" s="63">
        <v>188</v>
      </c>
      <c r="S308" s="63">
        <v>200</v>
      </c>
      <c r="T308" s="63">
        <v>10</v>
      </c>
      <c r="U308" s="63">
        <v>197</v>
      </c>
      <c r="V308" s="63">
        <v>15</v>
      </c>
      <c r="W308" s="63">
        <v>0</v>
      </c>
      <c r="X308" s="63">
        <v>7</v>
      </c>
      <c r="Y308" s="63">
        <v>0</v>
      </c>
      <c r="Z308" s="63">
        <v>38</v>
      </c>
      <c r="AA308" s="63">
        <v>18</v>
      </c>
      <c r="AB308" s="63">
        <v>12</v>
      </c>
      <c r="AC308" s="63">
        <v>0</v>
      </c>
      <c r="AD308" s="63">
        <v>0</v>
      </c>
      <c r="AE308" s="63">
        <v>15</v>
      </c>
      <c r="AF308" s="63">
        <v>7</v>
      </c>
      <c r="AG308" s="63">
        <v>1</v>
      </c>
      <c r="AH308" s="63">
        <v>65</v>
      </c>
      <c r="AI308" s="63">
        <v>0</v>
      </c>
      <c r="AJ308" s="63">
        <v>58</v>
      </c>
      <c r="AK308" s="63">
        <v>0</v>
      </c>
      <c r="AL308" s="63">
        <v>0</v>
      </c>
      <c r="AM308" s="63">
        <v>17</v>
      </c>
      <c r="AN308" s="63">
        <v>0</v>
      </c>
      <c r="AO308" s="63">
        <v>0</v>
      </c>
      <c r="AP308" s="63">
        <v>0</v>
      </c>
      <c r="AQ308" s="63">
        <v>16</v>
      </c>
      <c r="AR308" s="63">
        <v>0</v>
      </c>
      <c r="AS308" s="63">
        <v>0</v>
      </c>
      <c r="AT308" s="63">
        <v>7</v>
      </c>
      <c r="AU308" s="63">
        <v>0</v>
      </c>
      <c r="AV308" s="63">
        <v>0</v>
      </c>
      <c r="AW308" s="63">
        <v>0</v>
      </c>
      <c r="AX308" s="63">
        <v>0</v>
      </c>
      <c r="AY308" s="63">
        <v>0</v>
      </c>
      <c r="BA308" s="5">
        <f>IF(Q308&gt;0,RANK(Q308,(N308:P308,Q308:AE308)),0)</f>
        <v>3</v>
      </c>
      <c r="BB308" s="5">
        <f>IF(R308&gt;0,RANK(R308,(N308:P308,Q308:AE308)),0)</f>
        <v>6</v>
      </c>
      <c r="BC308" s="5">
        <f>IF(T308&gt;0,RANK(T308,(N308:P308,Q308:AE308)),0)</f>
        <v>13</v>
      </c>
      <c r="BD308" s="5">
        <f>IF(S308&gt;0,RANK(S308,(N308:P308,Q308:AE308)),0)</f>
        <v>4</v>
      </c>
      <c r="BE308" s="2">
        <f t="shared" si="125"/>
        <v>1.4411511553485908E-2</v>
      </c>
      <c r="BF308" s="2">
        <f t="shared" si="126"/>
        <v>2.0745514334267619E-3</v>
      </c>
      <c r="BG308" s="2">
        <f t="shared" si="127"/>
        <v>1.1034848050142349E-4</v>
      </c>
      <c r="BH308" s="2">
        <f t="shared" si="128"/>
        <v>2.20696961002847E-3</v>
      </c>
      <c r="BJ308" t="s">
        <v>716</v>
      </c>
      <c r="BK308" t="s">
        <v>2720</v>
      </c>
      <c r="BL308" s="1">
        <v>3</v>
      </c>
      <c r="BN308" s="112">
        <v>8</v>
      </c>
      <c r="BO308" s="114">
        <v>77</v>
      </c>
      <c r="BP308" s="118">
        <f t="shared" si="119"/>
        <v>8077</v>
      </c>
      <c r="BQ308" s="118">
        <f t="shared" si="106"/>
        <v>8077</v>
      </c>
      <c r="BR308" s="5" t="s">
        <v>3151</v>
      </c>
      <c r="BV308" s="63"/>
      <c r="CD308" s="63">
        <f t="shared" si="118"/>
        <v>90622</v>
      </c>
    </row>
    <row r="309" spans="1:82" ht="15" hidden="1" customHeight="1" outlineLevel="1">
      <c r="A309" t="s">
        <v>1872</v>
      </c>
      <c r="B309" t="s">
        <v>2720</v>
      </c>
      <c r="C309" s="1">
        <f t="shared" si="120"/>
        <v>756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5</v>
      </c>
      <c r="G309" s="129">
        <f t="shared" si="107"/>
        <v>110</v>
      </c>
      <c r="H309" s="134">
        <f t="shared" si="108"/>
        <v>0.14550264550264549</v>
      </c>
      <c r="I309" s="2"/>
      <c r="J309" s="2">
        <f t="shared" si="121"/>
        <v>0.4193121693121693</v>
      </c>
      <c r="K309" s="2">
        <f t="shared" si="122"/>
        <v>0.56481481481481477</v>
      </c>
      <c r="L309" s="2">
        <f t="shared" si="123"/>
        <v>1.3227513227513227E-3</v>
      </c>
      <c r="M309" s="2">
        <f t="shared" si="124"/>
        <v>1.4550264550264605E-2</v>
      </c>
      <c r="N309" s="63">
        <v>317</v>
      </c>
      <c r="O309" s="63">
        <v>427</v>
      </c>
      <c r="P309" s="63">
        <v>1</v>
      </c>
      <c r="Q309" s="63">
        <v>3</v>
      </c>
      <c r="R309" s="63">
        <v>0</v>
      </c>
      <c r="S309" s="63">
        <v>5</v>
      </c>
      <c r="T309" s="63">
        <v>1</v>
      </c>
      <c r="U309" s="63">
        <v>1</v>
      </c>
      <c r="V309" s="63">
        <v>0</v>
      </c>
      <c r="W309" s="63">
        <v>0</v>
      </c>
      <c r="X309" s="63">
        <v>0</v>
      </c>
      <c r="Y309" s="63">
        <v>0</v>
      </c>
      <c r="Z309" s="63">
        <v>0</v>
      </c>
      <c r="AA309" s="63">
        <v>1</v>
      </c>
      <c r="AB309" s="63">
        <v>0</v>
      </c>
      <c r="AC309" s="63">
        <v>0</v>
      </c>
      <c r="AD309" s="63">
        <v>0</v>
      </c>
      <c r="AE309" s="63">
        <v>0</v>
      </c>
      <c r="AF309" s="63">
        <v>0</v>
      </c>
      <c r="AG309" s="63">
        <v>0</v>
      </c>
      <c r="AH309" s="63">
        <v>0</v>
      </c>
      <c r="AI309" s="63">
        <v>0</v>
      </c>
      <c r="AJ309" s="63">
        <v>0</v>
      </c>
      <c r="AK309" s="63">
        <v>0</v>
      </c>
      <c r="AL309" s="63">
        <v>0</v>
      </c>
      <c r="AM309" s="63">
        <v>0</v>
      </c>
      <c r="AN309" s="63">
        <v>0</v>
      </c>
      <c r="AO309" s="63">
        <v>0</v>
      </c>
      <c r="AP309" s="63">
        <v>0</v>
      </c>
      <c r="AQ309" s="63">
        <v>0</v>
      </c>
      <c r="AR309" s="63">
        <v>0</v>
      </c>
      <c r="AS309" s="63">
        <v>0</v>
      </c>
      <c r="AT309" s="63">
        <v>0</v>
      </c>
      <c r="AU309" s="63">
        <v>0</v>
      </c>
      <c r="AV309" s="63">
        <v>0</v>
      </c>
      <c r="AW309" s="63">
        <v>0</v>
      </c>
      <c r="AX309" s="63">
        <v>0</v>
      </c>
      <c r="AY309" s="63">
        <v>0</v>
      </c>
      <c r="BA309" s="5">
        <f>IF(Q309&gt;0,RANK(Q309,(N309:P309,Q309:AE309)),0)</f>
        <v>4</v>
      </c>
      <c r="BB309" s="5">
        <f>IF(R309&gt;0,RANK(R309,(N309:P309,Q309:AE309)),0)</f>
        <v>0</v>
      </c>
      <c r="BC309" s="5">
        <f>IF(T309&gt;0,RANK(T309,(N309:P309,Q309:AE309)),0)</f>
        <v>5</v>
      </c>
      <c r="BD309" s="5">
        <f>IF(S309&gt;0,RANK(S309,(N309:P309,Q309:AE309)),0)</f>
        <v>3</v>
      </c>
      <c r="BE309" s="2">
        <f t="shared" si="125"/>
        <v>3.968253968253968E-3</v>
      </c>
      <c r="BF309" s="2">
        <f t="shared" si="126"/>
        <v>0</v>
      </c>
      <c r="BG309" s="2">
        <f t="shared" si="127"/>
        <v>1.3227513227513227E-3</v>
      </c>
      <c r="BH309" s="2">
        <f t="shared" si="128"/>
        <v>6.6137566137566134E-3</v>
      </c>
      <c r="BJ309" t="s">
        <v>1872</v>
      </c>
      <c r="BK309" t="s">
        <v>2720</v>
      </c>
      <c r="BL309" s="1">
        <v>3</v>
      </c>
      <c r="BN309" s="112">
        <v>8</v>
      </c>
      <c r="BO309" s="114">
        <v>79</v>
      </c>
      <c r="BP309" s="118">
        <f t="shared" si="119"/>
        <v>8079</v>
      </c>
      <c r="BQ309" s="118">
        <f t="shared" si="106"/>
        <v>8079</v>
      </c>
      <c r="BR309" s="5" t="s">
        <v>3151</v>
      </c>
      <c r="BV309" s="63"/>
      <c r="CD309" s="63">
        <f t="shared" si="118"/>
        <v>756</v>
      </c>
    </row>
    <row r="310" spans="1:82" ht="15" hidden="1" customHeight="1" outlineLevel="1">
      <c r="A310" t="s">
        <v>1891</v>
      </c>
      <c r="B310" t="s">
        <v>2720</v>
      </c>
      <c r="C310" s="1">
        <f t="shared" si="120"/>
        <v>7026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7</v>
      </c>
      <c r="G310" s="129">
        <f t="shared" si="107"/>
        <v>4467</v>
      </c>
      <c r="H310" s="134">
        <f t="shared" si="108"/>
        <v>0.63578138343296331</v>
      </c>
      <c r="I310" s="2"/>
      <c r="J310" s="2">
        <f t="shared" si="121"/>
        <v>0.17122117847993168</v>
      </c>
      <c r="K310" s="2">
        <f t="shared" si="122"/>
        <v>0.80700256191289499</v>
      </c>
      <c r="L310" s="2">
        <f t="shared" si="123"/>
        <v>5.6931397665812699E-4</v>
      </c>
      <c r="M310" s="2">
        <f t="shared" si="124"/>
        <v>2.1206945630515204E-2</v>
      </c>
      <c r="N310" s="63">
        <v>1203</v>
      </c>
      <c r="O310" s="63">
        <v>5670</v>
      </c>
      <c r="P310" s="63">
        <v>4</v>
      </c>
      <c r="Q310" s="63">
        <v>97</v>
      </c>
      <c r="R310" s="63">
        <v>7</v>
      </c>
      <c r="S310" s="63">
        <v>6</v>
      </c>
      <c r="T310" s="63">
        <v>0</v>
      </c>
      <c r="U310" s="63">
        <v>21</v>
      </c>
      <c r="V310" s="63">
        <v>0</v>
      </c>
      <c r="W310" s="63">
        <v>0</v>
      </c>
      <c r="X310" s="63">
        <v>0</v>
      </c>
      <c r="Y310" s="63">
        <v>0</v>
      </c>
      <c r="Z310" s="63">
        <v>2</v>
      </c>
      <c r="AA310" s="63">
        <v>1</v>
      </c>
      <c r="AB310" s="63">
        <v>0</v>
      </c>
      <c r="AC310" s="63">
        <v>0</v>
      </c>
      <c r="AD310" s="63">
        <v>0</v>
      </c>
      <c r="AE310" s="63">
        <v>1</v>
      </c>
      <c r="AF310" s="63">
        <v>1</v>
      </c>
      <c r="AG310" s="63">
        <v>0</v>
      </c>
      <c r="AH310" s="63">
        <v>3</v>
      </c>
      <c r="AI310" s="63">
        <v>0</v>
      </c>
      <c r="AJ310" s="63">
        <v>7</v>
      </c>
      <c r="AK310" s="63">
        <v>0</v>
      </c>
      <c r="AL310" s="63">
        <v>0</v>
      </c>
      <c r="AM310" s="63">
        <v>1</v>
      </c>
      <c r="AN310" s="63">
        <v>0</v>
      </c>
      <c r="AO310" s="63">
        <v>0</v>
      </c>
      <c r="AP310" s="63">
        <v>0</v>
      </c>
      <c r="AQ310" s="63">
        <v>2</v>
      </c>
      <c r="AR310" s="63">
        <v>0</v>
      </c>
      <c r="AS310" s="63">
        <v>0</v>
      </c>
      <c r="AT310" s="63">
        <v>0</v>
      </c>
      <c r="AU310" s="63">
        <v>0</v>
      </c>
      <c r="AV310" s="63">
        <v>0</v>
      </c>
      <c r="AW310" s="63">
        <v>0</v>
      </c>
      <c r="AX310" s="63">
        <v>0</v>
      </c>
      <c r="AY310" s="63">
        <v>0</v>
      </c>
      <c r="BA310" s="5">
        <f>IF(Q310&gt;0,RANK(Q310,(N310:P310,Q310:AE310)),0)</f>
        <v>3</v>
      </c>
      <c r="BB310" s="5">
        <f>IF(R310&gt;0,RANK(R310,(N310:P310,Q310:AE310)),0)</f>
        <v>5</v>
      </c>
      <c r="BC310" s="5">
        <f>IF(T310&gt;0,RANK(T310,(N310:P310,Q310:AE310)),0)</f>
        <v>0</v>
      </c>
      <c r="BD310" s="5">
        <f>IF(S310&gt;0,RANK(S310,(N310:P310,Q310:AE310)),0)</f>
        <v>6</v>
      </c>
      <c r="BE310" s="2">
        <f t="shared" si="125"/>
        <v>1.3805863933959578E-2</v>
      </c>
      <c r="BF310" s="2">
        <f t="shared" si="126"/>
        <v>9.9629945915172225E-4</v>
      </c>
      <c r="BG310" s="2">
        <f t="shared" si="127"/>
        <v>0</v>
      </c>
      <c r="BH310" s="2">
        <f t="shared" si="128"/>
        <v>8.5397096498719043E-4</v>
      </c>
      <c r="BJ310" t="s">
        <v>1891</v>
      </c>
      <c r="BK310" t="s">
        <v>2720</v>
      </c>
      <c r="BL310" s="1">
        <v>3</v>
      </c>
      <c r="BN310" s="112">
        <v>8</v>
      </c>
      <c r="BO310" s="114">
        <v>81</v>
      </c>
      <c r="BP310" s="118">
        <f t="shared" si="119"/>
        <v>8081</v>
      </c>
      <c r="BQ310" s="118">
        <f t="shared" si="106"/>
        <v>8081</v>
      </c>
      <c r="BR310" s="5" t="s">
        <v>3151</v>
      </c>
      <c r="BV310" s="63"/>
      <c r="CD310" s="63">
        <f t="shared" si="118"/>
        <v>7026</v>
      </c>
    </row>
    <row r="311" spans="1:82" ht="15" hidden="1" customHeight="1" outlineLevel="1">
      <c r="A311" t="s">
        <v>1892</v>
      </c>
      <c r="B311" t="s">
        <v>2720</v>
      </c>
      <c r="C311" s="1">
        <f t="shared" si="120"/>
        <v>15500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12</v>
      </c>
      <c r="G311" s="129">
        <f t="shared" si="107"/>
        <v>3470</v>
      </c>
      <c r="H311" s="134">
        <f t="shared" si="108"/>
        <v>0.22387096774193549</v>
      </c>
      <c r="I311" s="2"/>
      <c r="J311" s="2">
        <f t="shared" si="121"/>
        <v>0.37651612903225806</v>
      </c>
      <c r="K311" s="2">
        <f t="shared" si="122"/>
        <v>0.60038709677419355</v>
      </c>
      <c r="L311" s="2">
        <f t="shared" si="123"/>
        <v>1.2903225806451613E-4</v>
      </c>
      <c r="M311" s="2">
        <f t="shared" si="124"/>
        <v>2.2967741935483871E-2</v>
      </c>
      <c r="N311" s="63">
        <v>5836</v>
      </c>
      <c r="O311" s="63">
        <v>9306</v>
      </c>
      <c r="P311" s="63">
        <v>2</v>
      </c>
      <c r="Q311" s="63">
        <v>192</v>
      </c>
      <c r="R311" s="63">
        <v>33</v>
      </c>
      <c r="S311" s="63">
        <v>26</v>
      </c>
      <c r="T311" s="63">
        <v>3</v>
      </c>
      <c r="U311" s="63">
        <v>37</v>
      </c>
      <c r="V311" s="63">
        <v>2</v>
      </c>
      <c r="W311" s="63">
        <v>0</v>
      </c>
      <c r="X311" s="63">
        <v>3</v>
      </c>
      <c r="Y311" s="63">
        <v>0</v>
      </c>
      <c r="Z311" s="63">
        <v>9</v>
      </c>
      <c r="AA311" s="63">
        <v>3</v>
      </c>
      <c r="AB311" s="63">
        <v>0</v>
      </c>
      <c r="AC311" s="63">
        <v>0</v>
      </c>
      <c r="AD311" s="63">
        <v>0</v>
      </c>
      <c r="AE311" s="63">
        <v>6</v>
      </c>
      <c r="AF311" s="63">
        <v>1</v>
      </c>
      <c r="AG311" s="63">
        <v>0</v>
      </c>
      <c r="AH311" s="63">
        <v>16</v>
      </c>
      <c r="AI311" s="63">
        <v>0</v>
      </c>
      <c r="AJ311" s="63">
        <v>18</v>
      </c>
      <c r="AK311" s="63">
        <v>0</v>
      </c>
      <c r="AL311" s="63">
        <v>0</v>
      </c>
      <c r="AM311" s="63">
        <v>3</v>
      </c>
      <c r="AN311" s="63">
        <v>0</v>
      </c>
      <c r="AO311" s="63">
        <v>0</v>
      </c>
      <c r="AP311" s="63">
        <v>0</v>
      </c>
      <c r="AQ311" s="63">
        <v>2</v>
      </c>
      <c r="AR311" s="63">
        <v>0</v>
      </c>
      <c r="AS311" s="63">
        <v>0</v>
      </c>
      <c r="AT311" s="63">
        <v>2</v>
      </c>
      <c r="AU311" s="63">
        <v>0</v>
      </c>
      <c r="AV311" s="63">
        <v>0</v>
      </c>
      <c r="AW311" s="63">
        <v>0</v>
      </c>
      <c r="AX311" s="63">
        <v>0</v>
      </c>
      <c r="AY311" s="63">
        <v>0</v>
      </c>
      <c r="BA311" s="5">
        <f>IF(Q311&gt;0,RANK(Q311,(N311:P311,Q311:AE311)),0)</f>
        <v>3</v>
      </c>
      <c r="BB311" s="5">
        <f>IF(R311&gt;0,RANK(R311,(N311:P311,Q311:AE311)),0)</f>
        <v>5</v>
      </c>
      <c r="BC311" s="5">
        <f>IF(T311&gt;0,RANK(T311,(N311:P311,Q311:AE311)),0)</f>
        <v>9</v>
      </c>
      <c r="BD311" s="5">
        <f>IF(S311&gt;0,RANK(S311,(N311:P311,Q311:AE311)),0)</f>
        <v>6</v>
      </c>
      <c r="BE311" s="2">
        <f t="shared" si="125"/>
        <v>1.2387096774193548E-2</v>
      </c>
      <c r="BF311" s="2">
        <f t="shared" si="126"/>
        <v>2.1290322580645163E-3</v>
      </c>
      <c r="BG311" s="2">
        <f t="shared" si="127"/>
        <v>1.9354838709677419E-4</v>
      </c>
      <c r="BH311" s="2">
        <f t="shared" si="128"/>
        <v>1.6774193548387097E-3</v>
      </c>
      <c r="BJ311" t="s">
        <v>1892</v>
      </c>
      <c r="BK311" t="s">
        <v>2720</v>
      </c>
      <c r="BL311" s="1">
        <v>3</v>
      </c>
      <c r="BN311" s="112">
        <v>8</v>
      </c>
      <c r="BO311" s="114">
        <v>83</v>
      </c>
      <c r="BP311" s="118">
        <f t="shared" si="119"/>
        <v>8083</v>
      </c>
      <c r="BQ311" s="118">
        <f t="shared" si="106"/>
        <v>8083</v>
      </c>
      <c r="BR311" s="5" t="s">
        <v>3151</v>
      </c>
      <c r="BV311" s="63"/>
      <c r="CD311" s="63">
        <f t="shared" si="118"/>
        <v>15500</v>
      </c>
    </row>
    <row r="312" spans="1:82" ht="15" hidden="1" customHeight="1" outlineLevel="1">
      <c r="A312" t="s">
        <v>1907</v>
      </c>
      <c r="B312" t="s">
        <v>2720</v>
      </c>
      <c r="C312" s="1">
        <f t="shared" si="120"/>
        <v>24922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9</v>
      </c>
      <c r="G312" s="129">
        <f t="shared" si="107"/>
        <v>9083</v>
      </c>
      <c r="H312" s="134">
        <f t="shared" si="108"/>
        <v>0.36445710617125432</v>
      </c>
      <c r="I312" s="2"/>
      <c r="J312" s="2">
        <f t="shared" si="121"/>
        <v>0.30844234010111549</v>
      </c>
      <c r="K312" s="2">
        <f t="shared" si="122"/>
        <v>0.67289944627236975</v>
      </c>
      <c r="L312" s="2">
        <f t="shared" si="123"/>
        <v>1.2037557178396597E-4</v>
      </c>
      <c r="M312" s="2">
        <f t="shared" si="124"/>
        <v>1.8537838054730797E-2</v>
      </c>
      <c r="N312" s="63">
        <v>7687</v>
      </c>
      <c r="O312" s="63">
        <v>16770</v>
      </c>
      <c r="P312" s="63">
        <v>3</v>
      </c>
      <c r="Q312" s="63">
        <v>285</v>
      </c>
      <c r="R312" s="63">
        <v>49</v>
      </c>
      <c r="S312" s="63">
        <v>30</v>
      </c>
      <c r="T312" s="63">
        <v>1</v>
      </c>
      <c r="U312" s="63">
        <v>45</v>
      </c>
      <c r="V312" s="63">
        <v>2</v>
      </c>
      <c r="W312" s="63">
        <v>0</v>
      </c>
      <c r="X312" s="63">
        <v>0</v>
      </c>
      <c r="Y312" s="63">
        <v>0</v>
      </c>
      <c r="Z312" s="63">
        <v>7</v>
      </c>
      <c r="AA312" s="63">
        <v>3</v>
      </c>
      <c r="AB312" s="63">
        <v>2</v>
      </c>
      <c r="AC312" s="63">
        <v>0</v>
      </c>
      <c r="AD312" s="63">
        <v>0</v>
      </c>
      <c r="AE312" s="63">
        <v>4</v>
      </c>
      <c r="AF312" s="63">
        <v>2</v>
      </c>
      <c r="AG312" s="63">
        <v>2</v>
      </c>
      <c r="AH312" s="63">
        <v>16</v>
      </c>
      <c r="AI312" s="63">
        <v>0</v>
      </c>
      <c r="AJ312" s="63">
        <v>8</v>
      </c>
      <c r="AK312" s="63">
        <v>0</v>
      </c>
      <c r="AL312" s="63">
        <v>0</v>
      </c>
      <c r="AM312" s="63">
        <v>2</v>
      </c>
      <c r="AN312" s="63">
        <v>0</v>
      </c>
      <c r="AO312" s="63">
        <v>0</v>
      </c>
      <c r="AP312" s="63">
        <v>0</v>
      </c>
      <c r="AQ312" s="63">
        <v>2</v>
      </c>
      <c r="AR312" s="63">
        <v>0</v>
      </c>
      <c r="AS312" s="63">
        <v>0</v>
      </c>
      <c r="AT312" s="63">
        <v>2</v>
      </c>
      <c r="AU312" s="63">
        <v>0</v>
      </c>
      <c r="AV312" s="63">
        <v>0</v>
      </c>
      <c r="AW312" s="63">
        <v>0</v>
      </c>
      <c r="AX312" s="63">
        <v>0</v>
      </c>
      <c r="AY312" s="63">
        <v>0</v>
      </c>
      <c r="BA312" s="5">
        <f>IF(Q312&gt;0,RANK(Q312,(N312:P312,Q312:AE312)),0)</f>
        <v>3</v>
      </c>
      <c r="BB312" s="5">
        <f>IF(R312&gt;0,RANK(R312,(N312:P312,Q312:AE312)),0)</f>
        <v>4</v>
      </c>
      <c r="BC312" s="5">
        <f>IF(T312&gt;0,RANK(T312,(N312:P312,Q312:AE312)),0)</f>
        <v>13</v>
      </c>
      <c r="BD312" s="5">
        <f>IF(S312&gt;0,RANK(S312,(N312:P312,Q312:AE312)),0)</f>
        <v>6</v>
      </c>
      <c r="BE312" s="2">
        <f t="shared" si="125"/>
        <v>1.1435679319476767E-2</v>
      </c>
      <c r="BF312" s="2">
        <f t="shared" si="126"/>
        <v>1.9661343391381108E-3</v>
      </c>
      <c r="BG312" s="2">
        <f t="shared" si="127"/>
        <v>4.0125190594655326E-5</v>
      </c>
      <c r="BH312" s="2">
        <f t="shared" si="128"/>
        <v>1.2037557178396598E-3</v>
      </c>
      <c r="BJ312" t="s">
        <v>1907</v>
      </c>
      <c r="BK312" t="s">
        <v>2720</v>
      </c>
      <c r="BL312" s="1">
        <v>3</v>
      </c>
      <c r="BN312" s="112">
        <v>8</v>
      </c>
      <c r="BO312" s="114">
        <v>85</v>
      </c>
      <c r="BP312" s="118">
        <f t="shared" si="119"/>
        <v>8085</v>
      </c>
      <c r="BQ312" s="118">
        <f t="shared" si="106"/>
        <v>8085</v>
      </c>
      <c r="BR312" s="5" t="s">
        <v>3151</v>
      </c>
      <c r="BV312" s="63"/>
      <c r="CD312" s="63">
        <f t="shared" si="118"/>
        <v>24922</v>
      </c>
    </row>
    <row r="313" spans="1:82" ht="15" hidden="1" customHeight="1" outlineLevel="1">
      <c r="A313" t="s">
        <v>1144</v>
      </c>
      <c r="B313" t="s">
        <v>2720</v>
      </c>
      <c r="C313" s="1">
        <f t="shared" si="120"/>
        <v>13744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10</v>
      </c>
      <c r="G313" s="129">
        <f t="shared" si="107"/>
        <v>5717</v>
      </c>
      <c r="H313" s="134">
        <f t="shared" si="108"/>
        <v>0.41596332945285214</v>
      </c>
      <c r="I313" s="2"/>
      <c r="J313" s="2">
        <f t="shared" si="121"/>
        <v>0.28201396973224679</v>
      </c>
      <c r="K313" s="2">
        <f t="shared" si="122"/>
        <v>0.69797729918509899</v>
      </c>
      <c r="L313" s="2">
        <f t="shared" si="123"/>
        <v>1.4551804423748544E-4</v>
      </c>
      <c r="M313" s="2">
        <f t="shared" si="124"/>
        <v>1.9863213038416733E-2</v>
      </c>
      <c r="N313" s="63">
        <v>3876</v>
      </c>
      <c r="O313" s="63">
        <v>9593</v>
      </c>
      <c r="P313" s="63">
        <v>2</v>
      </c>
      <c r="Q313" s="63">
        <v>151</v>
      </c>
      <c r="R313" s="63">
        <v>26</v>
      </c>
      <c r="S313" s="63">
        <v>14</v>
      </c>
      <c r="T313" s="63">
        <v>9</v>
      </c>
      <c r="U313" s="63">
        <v>27</v>
      </c>
      <c r="V313" s="63">
        <v>2</v>
      </c>
      <c r="W313" s="63">
        <v>0</v>
      </c>
      <c r="X313" s="63">
        <v>0</v>
      </c>
      <c r="Y313" s="63">
        <v>0</v>
      </c>
      <c r="Z313" s="63">
        <v>5</v>
      </c>
      <c r="AA313" s="63">
        <v>5</v>
      </c>
      <c r="AB313" s="63">
        <v>0</v>
      </c>
      <c r="AC313" s="63">
        <v>0</v>
      </c>
      <c r="AD313" s="63">
        <v>0</v>
      </c>
      <c r="AE313" s="63">
        <v>2</v>
      </c>
      <c r="AF313" s="63">
        <v>1</v>
      </c>
      <c r="AG313" s="63">
        <v>0</v>
      </c>
      <c r="AH313" s="63">
        <v>11</v>
      </c>
      <c r="AI313" s="63">
        <v>0</v>
      </c>
      <c r="AJ313" s="63">
        <v>11</v>
      </c>
      <c r="AK313" s="63">
        <v>0</v>
      </c>
      <c r="AL313" s="63">
        <v>0</v>
      </c>
      <c r="AM313" s="63">
        <v>0</v>
      </c>
      <c r="AN313" s="63">
        <v>0</v>
      </c>
      <c r="AO313" s="63">
        <v>0</v>
      </c>
      <c r="AP313" s="63">
        <v>0</v>
      </c>
      <c r="AQ313" s="63">
        <v>6</v>
      </c>
      <c r="AR313" s="63">
        <v>0</v>
      </c>
      <c r="AS313" s="63">
        <v>0</v>
      </c>
      <c r="AT313" s="63">
        <v>3</v>
      </c>
      <c r="AU313" s="63">
        <v>0</v>
      </c>
      <c r="AV313" s="63">
        <v>0</v>
      </c>
      <c r="AW313" s="63">
        <v>0</v>
      </c>
      <c r="AX313" s="63">
        <v>0</v>
      </c>
      <c r="AY313" s="63">
        <v>0</v>
      </c>
      <c r="BA313" s="5">
        <f>IF(Q313&gt;0,RANK(Q313,(N313:P313,Q313:AE313)),0)</f>
        <v>3</v>
      </c>
      <c r="BB313" s="5">
        <f>IF(R313&gt;0,RANK(R313,(N313:P313,Q313:AE313)),0)</f>
        <v>5</v>
      </c>
      <c r="BC313" s="5">
        <f>IF(T313&gt;0,RANK(T313,(N313:P313,Q313:AE313)),0)</f>
        <v>7</v>
      </c>
      <c r="BD313" s="5">
        <f>IF(S313&gt;0,RANK(S313,(N313:P313,Q313:AE313)),0)</f>
        <v>6</v>
      </c>
      <c r="BE313" s="2">
        <f t="shared" si="125"/>
        <v>1.0986612339930152E-2</v>
      </c>
      <c r="BF313" s="2">
        <f t="shared" si="126"/>
        <v>1.8917345750873108E-3</v>
      </c>
      <c r="BG313" s="2">
        <f t="shared" si="127"/>
        <v>6.5483119906868453E-4</v>
      </c>
      <c r="BH313" s="2">
        <f t="shared" si="128"/>
        <v>1.0186263096623981E-3</v>
      </c>
      <c r="BJ313" t="s">
        <v>1144</v>
      </c>
      <c r="BK313" t="s">
        <v>2720</v>
      </c>
      <c r="BL313" s="1">
        <v>4</v>
      </c>
      <c r="BN313" s="112">
        <v>8</v>
      </c>
      <c r="BO313" s="114">
        <v>87</v>
      </c>
      <c r="BP313" s="118">
        <f t="shared" si="119"/>
        <v>8087</v>
      </c>
      <c r="BQ313" s="118">
        <f t="shared" si="106"/>
        <v>8087</v>
      </c>
      <c r="BR313" s="5" t="s">
        <v>3151</v>
      </c>
      <c r="BV313" s="63"/>
      <c r="CD313" s="63">
        <f t="shared" si="118"/>
        <v>13744</v>
      </c>
    </row>
    <row r="314" spans="1:82" ht="15" hidden="1" customHeight="1" outlineLevel="1">
      <c r="A314" t="s">
        <v>2050</v>
      </c>
      <c r="B314" t="s">
        <v>2720</v>
      </c>
      <c r="C314" s="1">
        <f t="shared" si="120"/>
        <v>9576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>IF(P314&gt;0,RANK(P314,(N314:P314,Q314:AE314)),0)</f>
        <v>14</v>
      </c>
      <c r="G314" s="129">
        <f t="shared" si="107"/>
        <v>2151</v>
      </c>
      <c r="H314" s="134">
        <f t="shared" si="108"/>
        <v>0.22462406015037595</v>
      </c>
      <c r="I314" s="2"/>
      <c r="J314" s="2">
        <f t="shared" si="121"/>
        <v>0.37646198830409355</v>
      </c>
      <c r="K314" s="2">
        <f t="shared" si="122"/>
        <v>0.60108604845446956</v>
      </c>
      <c r="L314" s="2">
        <f t="shared" si="123"/>
        <v>1.0442773600668337E-4</v>
      </c>
      <c r="M314" s="2">
        <f t="shared" si="124"/>
        <v>2.2347535505430151E-2</v>
      </c>
      <c r="N314" s="63">
        <v>3605</v>
      </c>
      <c r="O314" s="63">
        <v>5756</v>
      </c>
      <c r="P314" s="63">
        <v>1</v>
      </c>
      <c r="Q314" s="63">
        <v>88</v>
      </c>
      <c r="R314" s="63">
        <v>16</v>
      </c>
      <c r="S314" s="63">
        <v>15</v>
      </c>
      <c r="T314" s="63">
        <v>8</v>
      </c>
      <c r="U314" s="63">
        <v>35</v>
      </c>
      <c r="V314" s="63">
        <v>2</v>
      </c>
      <c r="W314" s="63">
        <v>0</v>
      </c>
      <c r="X314" s="63">
        <v>3</v>
      </c>
      <c r="Y314" s="63">
        <v>0</v>
      </c>
      <c r="Z314" s="63">
        <v>6</v>
      </c>
      <c r="AA314" s="63">
        <v>5</v>
      </c>
      <c r="AB314" s="63">
        <v>3</v>
      </c>
      <c r="AC314" s="63">
        <v>0</v>
      </c>
      <c r="AD314" s="63">
        <v>0</v>
      </c>
      <c r="AE314" s="63">
        <v>4</v>
      </c>
      <c r="AF314" s="63">
        <v>1</v>
      </c>
      <c r="AG314" s="63">
        <v>1</v>
      </c>
      <c r="AH314" s="63">
        <v>10</v>
      </c>
      <c r="AI314" s="63">
        <v>0</v>
      </c>
      <c r="AJ314" s="63">
        <v>14</v>
      </c>
      <c r="AK314" s="63">
        <v>0</v>
      </c>
      <c r="AL314" s="63">
        <v>0</v>
      </c>
      <c r="AM314" s="63">
        <v>2</v>
      </c>
      <c r="AN314" s="63">
        <v>0</v>
      </c>
      <c r="AO314" s="63">
        <v>0</v>
      </c>
      <c r="AP314" s="63">
        <v>0</v>
      </c>
      <c r="AQ314" s="63">
        <v>1</v>
      </c>
      <c r="AR314" s="63">
        <v>0</v>
      </c>
      <c r="AS314" s="63">
        <v>0</v>
      </c>
      <c r="AT314" s="63">
        <v>0</v>
      </c>
      <c r="AU314" s="63">
        <v>0</v>
      </c>
      <c r="AV314" s="63">
        <v>0</v>
      </c>
      <c r="AW314" s="63">
        <v>0</v>
      </c>
      <c r="AX314" s="63">
        <v>0</v>
      </c>
      <c r="AY314" s="63">
        <v>0</v>
      </c>
      <c r="BA314" s="5">
        <f>IF(Q314&gt;0,RANK(Q314,(N314:P314,Q314:AE314)),0)</f>
        <v>3</v>
      </c>
      <c r="BB314" s="5">
        <f>IF(R314&gt;0,RANK(R314,(N314:P314,Q314:AE314)),0)</f>
        <v>5</v>
      </c>
      <c r="BC314" s="5">
        <f>IF(T314&gt;0,RANK(T314,(N314:P314,Q314:AE314)),0)</f>
        <v>7</v>
      </c>
      <c r="BD314" s="5">
        <f>IF(S314&gt;0,RANK(S314,(N314:P314,Q314:AE314)),0)</f>
        <v>6</v>
      </c>
      <c r="BE314" s="2">
        <f t="shared" si="125"/>
        <v>9.1896407685881365E-3</v>
      </c>
      <c r="BF314" s="2">
        <f t="shared" si="126"/>
        <v>1.6708437761069339E-3</v>
      </c>
      <c r="BG314" s="2">
        <f t="shared" si="127"/>
        <v>8.3542188805346695E-4</v>
      </c>
      <c r="BH314" s="2">
        <f t="shared" si="128"/>
        <v>1.5664160401002505E-3</v>
      </c>
      <c r="BJ314" t="s">
        <v>2050</v>
      </c>
      <c r="BK314" t="s">
        <v>2720</v>
      </c>
      <c r="BL314" s="1">
        <v>4</v>
      </c>
      <c r="BN314" s="112">
        <v>8</v>
      </c>
      <c r="BO314" s="114">
        <v>89</v>
      </c>
      <c r="BP314" s="118">
        <f t="shared" si="119"/>
        <v>8089</v>
      </c>
      <c r="BQ314" s="118">
        <f t="shared" si="106"/>
        <v>8089</v>
      </c>
      <c r="BR314" s="5" t="s">
        <v>3151</v>
      </c>
      <c r="BV314" s="63"/>
      <c r="CD314" s="63">
        <f t="shared" si="118"/>
        <v>9576</v>
      </c>
    </row>
    <row r="315" spans="1:82" ht="15" hidden="1" customHeight="1" outlineLevel="1">
      <c r="A315" t="s">
        <v>2154</v>
      </c>
      <c r="B315" t="s">
        <v>2720</v>
      </c>
      <c r="C315" s="1">
        <f t="shared" si="120"/>
        <v>4020</v>
      </c>
      <c r="D315" s="5">
        <f>IF(N315&gt;0, RANK(N315,(N315:P315,Q315:AE315)),0)</f>
        <v>1</v>
      </c>
      <c r="E315" s="5">
        <f>IF(O315&gt;0,RANK(O315,(N315:P315,Q315:AE315)),0)</f>
        <v>2</v>
      </c>
      <c r="F315" s="5">
        <f>IF(P315&gt;0,RANK(P315,(N315:P315,Q315:AE315)),0)</f>
        <v>0</v>
      </c>
      <c r="G315" s="129">
        <f t="shared" si="107"/>
        <v>788</v>
      </c>
      <c r="H315" s="134">
        <f t="shared" si="108"/>
        <v>0.19601990049751244</v>
      </c>
      <c r="I315" s="2"/>
      <c r="J315" s="2">
        <f t="shared" si="121"/>
        <v>0.5883084577114428</v>
      </c>
      <c r="K315" s="2">
        <f t="shared" si="122"/>
        <v>0.39228855721393036</v>
      </c>
      <c r="L315" s="2">
        <f t="shared" si="123"/>
        <v>0</v>
      </c>
      <c r="M315" s="2">
        <f t="shared" si="124"/>
        <v>1.9402985074626844E-2</v>
      </c>
      <c r="N315" s="63">
        <v>2365</v>
      </c>
      <c r="O315" s="63">
        <v>1577</v>
      </c>
      <c r="P315" s="63">
        <v>0</v>
      </c>
      <c r="Q315" s="63">
        <v>46</v>
      </c>
      <c r="R315" s="63">
        <v>12</v>
      </c>
      <c r="S315" s="63">
        <v>5</v>
      </c>
      <c r="T315" s="63">
        <v>0</v>
      </c>
      <c r="U315" s="63">
        <v>7</v>
      </c>
      <c r="V315" s="63">
        <v>3</v>
      </c>
      <c r="W315" s="63">
        <v>0</v>
      </c>
      <c r="X315" s="63">
        <v>0</v>
      </c>
      <c r="Y315" s="63">
        <v>0</v>
      </c>
      <c r="Z315" s="63">
        <v>1</v>
      </c>
      <c r="AA315" s="63">
        <v>1</v>
      </c>
      <c r="AB315" s="63">
        <v>0</v>
      </c>
      <c r="AC315" s="63">
        <v>0</v>
      </c>
      <c r="AD315" s="63">
        <v>0</v>
      </c>
      <c r="AE315" s="63">
        <v>0</v>
      </c>
      <c r="AF315" s="63">
        <v>0</v>
      </c>
      <c r="AG315" s="63">
        <v>0</v>
      </c>
      <c r="AH315" s="63">
        <v>2</v>
      </c>
      <c r="AI315" s="63">
        <v>0</v>
      </c>
      <c r="AJ315" s="63">
        <v>0</v>
      </c>
      <c r="AK315" s="63">
        <v>0</v>
      </c>
      <c r="AL315" s="63">
        <v>0</v>
      </c>
      <c r="AM315" s="63">
        <v>0</v>
      </c>
      <c r="AN315" s="63">
        <v>0</v>
      </c>
      <c r="AO315" s="63">
        <v>0</v>
      </c>
      <c r="AP315" s="63">
        <v>0</v>
      </c>
      <c r="AQ315" s="63">
        <v>1</v>
      </c>
      <c r="AR315" s="63">
        <v>0</v>
      </c>
      <c r="AS315" s="63">
        <v>0</v>
      </c>
      <c r="AT315" s="63">
        <v>0</v>
      </c>
      <c r="AU315" s="63">
        <v>0</v>
      </c>
      <c r="AV315" s="63">
        <v>0</v>
      </c>
      <c r="AW315" s="63">
        <v>0</v>
      </c>
      <c r="AX315" s="63">
        <v>0</v>
      </c>
      <c r="AY315" s="63">
        <v>0</v>
      </c>
      <c r="BA315" s="5">
        <f>IF(Q315&gt;0,RANK(Q315,(N315:P315,Q315:AE315)),0)</f>
        <v>3</v>
      </c>
      <c r="BB315" s="5">
        <f>IF(R315&gt;0,RANK(R315,(N315:P315,Q315:AE315)),0)</f>
        <v>4</v>
      </c>
      <c r="BC315" s="5">
        <f>IF(T315&gt;0,RANK(T315,(N315:P315,Q315:AE315)),0)</f>
        <v>0</v>
      </c>
      <c r="BD315" s="5">
        <f>IF(S315&gt;0,RANK(S315,(N315:P315,Q315:AE315)),0)</f>
        <v>6</v>
      </c>
      <c r="BE315" s="2">
        <f t="shared" si="125"/>
        <v>1.1442786069651741E-2</v>
      </c>
      <c r="BF315" s="2">
        <f t="shared" si="126"/>
        <v>2.9850746268656717E-3</v>
      </c>
      <c r="BG315" s="2">
        <f t="shared" si="127"/>
        <v>0</v>
      </c>
      <c r="BH315" s="2">
        <f t="shared" si="128"/>
        <v>1.2437810945273632E-3</v>
      </c>
      <c r="BJ315" t="s">
        <v>2154</v>
      </c>
      <c r="BK315" t="s">
        <v>2720</v>
      </c>
      <c r="BL315" s="1">
        <v>3</v>
      </c>
      <c r="BN315" s="112">
        <v>8</v>
      </c>
      <c r="BO315" s="114">
        <v>91</v>
      </c>
      <c r="BP315" s="118">
        <f t="shared" si="119"/>
        <v>8091</v>
      </c>
      <c r="BQ315" s="118">
        <f t="shared" si="106"/>
        <v>8091</v>
      </c>
      <c r="BR315" s="5" t="s">
        <v>3151</v>
      </c>
      <c r="BV315" s="63"/>
      <c r="CD315" s="63">
        <f t="shared" si="118"/>
        <v>4020</v>
      </c>
    </row>
    <row r="316" spans="1:82" ht="15" hidden="1" customHeight="1" outlineLevel="1">
      <c r="A316" t="s">
        <v>2779</v>
      </c>
      <c r="B316" t="s">
        <v>2720</v>
      </c>
      <c r="C316" s="1">
        <f t="shared" si="120"/>
        <v>12290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9</v>
      </c>
      <c r="G316" s="129">
        <f t="shared" si="107"/>
        <v>2088</v>
      </c>
      <c r="H316" s="134">
        <f t="shared" si="108"/>
        <v>0.16989422294548415</v>
      </c>
      <c r="I316" s="2"/>
      <c r="J316" s="2">
        <f t="shared" si="121"/>
        <v>0.39894222945484131</v>
      </c>
      <c r="K316" s="2">
        <f t="shared" si="122"/>
        <v>0.56883645240032543</v>
      </c>
      <c r="L316" s="2">
        <f t="shared" si="123"/>
        <v>1.6273393002441008E-4</v>
      </c>
      <c r="M316" s="2">
        <f t="shared" si="124"/>
        <v>3.2058584214808901E-2</v>
      </c>
      <c r="N316" s="63">
        <v>4903</v>
      </c>
      <c r="O316" s="63">
        <v>6991</v>
      </c>
      <c r="P316" s="63">
        <v>2</v>
      </c>
      <c r="Q316" s="63">
        <v>238</v>
      </c>
      <c r="R316" s="63">
        <v>56</v>
      </c>
      <c r="S316" s="63">
        <v>29</v>
      </c>
      <c r="T316" s="63">
        <v>0</v>
      </c>
      <c r="U316" s="63">
        <v>30</v>
      </c>
      <c r="V316" s="63">
        <v>1</v>
      </c>
      <c r="W316" s="63">
        <v>0</v>
      </c>
      <c r="X316" s="63">
        <v>0</v>
      </c>
      <c r="Y316" s="63">
        <v>0</v>
      </c>
      <c r="Z316" s="63">
        <v>4</v>
      </c>
      <c r="AA316" s="63">
        <v>4</v>
      </c>
      <c r="AB316" s="63">
        <v>0</v>
      </c>
      <c r="AC316" s="63">
        <v>0</v>
      </c>
      <c r="AD316" s="63">
        <v>0</v>
      </c>
      <c r="AE316" s="63">
        <v>2</v>
      </c>
      <c r="AF316" s="63">
        <v>0</v>
      </c>
      <c r="AG316" s="63">
        <v>1</v>
      </c>
      <c r="AH316" s="63">
        <v>11</v>
      </c>
      <c r="AI316" s="63">
        <v>0</v>
      </c>
      <c r="AJ316" s="63">
        <v>12</v>
      </c>
      <c r="AK316" s="63">
        <v>0</v>
      </c>
      <c r="AL316" s="63">
        <v>0</v>
      </c>
      <c r="AM316" s="63">
        <v>1</v>
      </c>
      <c r="AN316" s="63">
        <v>0</v>
      </c>
      <c r="AO316" s="63">
        <v>0</v>
      </c>
      <c r="AP316" s="63">
        <v>0</v>
      </c>
      <c r="AQ316" s="63">
        <v>3</v>
      </c>
      <c r="AR316" s="63">
        <v>0</v>
      </c>
      <c r="AS316" s="63">
        <v>0</v>
      </c>
      <c r="AT316" s="63">
        <v>2</v>
      </c>
      <c r="AU316" s="63">
        <v>0</v>
      </c>
      <c r="AV316" s="63">
        <v>0</v>
      </c>
      <c r="AW316" s="63">
        <v>0</v>
      </c>
      <c r="AX316" s="63">
        <v>0</v>
      </c>
      <c r="AY316" s="63">
        <v>0</v>
      </c>
      <c r="BA316" s="5">
        <f>IF(Q316&gt;0,RANK(Q316,(N316:P316,Q316:AE316)),0)</f>
        <v>3</v>
      </c>
      <c r="BB316" s="5">
        <f>IF(R316&gt;0,RANK(R316,(N316:P316,Q316:AE316)),0)</f>
        <v>4</v>
      </c>
      <c r="BC316" s="5">
        <f>IF(T316&gt;0,RANK(T316,(N316:P316,Q316:AE316)),0)</f>
        <v>0</v>
      </c>
      <c r="BD316" s="5">
        <f>IF(S316&gt;0,RANK(S316,(N316:P316,Q316:AE316)),0)</f>
        <v>6</v>
      </c>
      <c r="BE316" s="2">
        <f t="shared" si="125"/>
        <v>1.9365337672904801E-2</v>
      </c>
      <c r="BF316" s="2">
        <f t="shared" si="126"/>
        <v>4.5565500406834821E-3</v>
      </c>
      <c r="BG316" s="2">
        <f t="shared" si="127"/>
        <v>0</v>
      </c>
      <c r="BH316" s="2">
        <f t="shared" si="128"/>
        <v>2.3596419853539464E-3</v>
      </c>
      <c r="BJ316" t="s">
        <v>2779</v>
      </c>
      <c r="BK316" t="s">
        <v>2720</v>
      </c>
      <c r="BL316" s="1"/>
      <c r="BN316" s="112">
        <v>8</v>
      </c>
      <c r="BO316" s="114">
        <v>93</v>
      </c>
      <c r="BP316" s="118">
        <f t="shared" si="119"/>
        <v>8093</v>
      </c>
      <c r="BQ316" s="118">
        <f t="shared" si="106"/>
        <v>8093</v>
      </c>
      <c r="BR316" s="5" t="s">
        <v>3151</v>
      </c>
      <c r="BV316" s="63"/>
      <c r="CD316" s="63">
        <f t="shared" si="118"/>
        <v>12290</v>
      </c>
    </row>
    <row r="317" spans="1:82" ht="15" hidden="1" customHeight="1" outlineLevel="1">
      <c r="A317" t="s">
        <v>2484</v>
      </c>
      <c r="B317" t="s">
        <v>2720</v>
      </c>
      <c r="C317" s="1">
        <f t="shared" si="120"/>
        <v>2485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>IF(P317&gt;0,RANK(P317,(N317:P317,Q317:AE317)),0)</f>
        <v>0</v>
      </c>
      <c r="G317" s="129">
        <f t="shared" si="107"/>
        <v>1472</v>
      </c>
      <c r="H317" s="134">
        <f t="shared" si="108"/>
        <v>0.59235412474849092</v>
      </c>
      <c r="I317" s="2"/>
      <c r="J317" s="2">
        <f t="shared" si="121"/>
        <v>0.19557344064386317</v>
      </c>
      <c r="K317" s="2">
        <f t="shared" si="122"/>
        <v>0.78792756539235409</v>
      </c>
      <c r="L317" s="2">
        <f t="shared" si="123"/>
        <v>0</v>
      </c>
      <c r="M317" s="2">
        <f t="shared" si="124"/>
        <v>1.6498993963782738E-2</v>
      </c>
      <c r="N317" s="63">
        <v>486</v>
      </c>
      <c r="O317" s="63">
        <v>1958</v>
      </c>
      <c r="P317" s="63">
        <v>0</v>
      </c>
      <c r="Q317" s="63">
        <v>24</v>
      </c>
      <c r="R317" s="63">
        <v>7</v>
      </c>
      <c r="S317" s="63">
        <v>3</v>
      </c>
      <c r="T317" s="63">
        <v>0</v>
      </c>
      <c r="U317" s="63">
        <v>4</v>
      </c>
      <c r="V317" s="63">
        <v>0</v>
      </c>
      <c r="W317" s="63">
        <v>0</v>
      </c>
      <c r="X317" s="63">
        <v>0</v>
      </c>
      <c r="Y317" s="63">
        <v>0</v>
      </c>
      <c r="Z317" s="63">
        <v>1</v>
      </c>
      <c r="AA317" s="63">
        <v>0</v>
      </c>
      <c r="AB317" s="63">
        <v>0</v>
      </c>
      <c r="AC317" s="63">
        <v>0</v>
      </c>
      <c r="AD317" s="63">
        <v>0</v>
      </c>
      <c r="AE317" s="63">
        <v>0</v>
      </c>
      <c r="AF317" s="63">
        <v>0</v>
      </c>
      <c r="AG317" s="63">
        <v>0</v>
      </c>
      <c r="AH317" s="63">
        <v>1</v>
      </c>
      <c r="AI317" s="63">
        <v>0</v>
      </c>
      <c r="AJ317" s="63">
        <v>1</v>
      </c>
      <c r="AK317" s="63">
        <v>0</v>
      </c>
      <c r="AL317" s="63">
        <v>0</v>
      </c>
      <c r="AM317" s="63">
        <v>0</v>
      </c>
      <c r="AN317" s="63">
        <v>0</v>
      </c>
      <c r="AO317" s="63">
        <v>0</v>
      </c>
      <c r="AP317" s="63">
        <v>0</v>
      </c>
      <c r="AQ317" s="63">
        <v>0</v>
      </c>
      <c r="AR317" s="63">
        <v>0</v>
      </c>
      <c r="AS317" s="63">
        <v>0</v>
      </c>
      <c r="AT317" s="63">
        <v>0</v>
      </c>
      <c r="AU317" s="63">
        <v>0</v>
      </c>
      <c r="AV317" s="63">
        <v>0</v>
      </c>
      <c r="AW317" s="63">
        <v>0</v>
      </c>
      <c r="AX317" s="63">
        <v>0</v>
      </c>
      <c r="AY317" s="63">
        <v>0</v>
      </c>
      <c r="BA317" s="5">
        <f>IF(Q317&gt;0,RANK(Q317,(N317:P317,Q317:AE317)),0)</f>
        <v>3</v>
      </c>
      <c r="BB317" s="5">
        <f>IF(R317&gt;0,RANK(R317,(N317:P317,Q317:AE317)),0)</f>
        <v>4</v>
      </c>
      <c r="BC317" s="5">
        <f>IF(T317&gt;0,RANK(T317,(N317:P317,Q317:AE317)),0)</f>
        <v>0</v>
      </c>
      <c r="BD317" s="5">
        <f>IF(S317&gt;0,RANK(S317,(N317:P317,Q317:AE317)),0)</f>
        <v>6</v>
      </c>
      <c r="BE317" s="2">
        <f t="shared" si="125"/>
        <v>9.6579476861167E-3</v>
      </c>
      <c r="BF317" s="2">
        <f t="shared" si="126"/>
        <v>2.8169014084507044E-3</v>
      </c>
      <c r="BG317" s="2">
        <f t="shared" si="127"/>
        <v>0</v>
      </c>
      <c r="BH317" s="2">
        <f t="shared" si="128"/>
        <v>1.2072434607645875E-3</v>
      </c>
      <c r="BJ317" t="s">
        <v>2484</v>
      </c>
      <c r="BK317" t="s">
        <v>2720</v>
      </c>
      <c r="BL317" s="1">
        <v>4</v>
      </c>
      <c r="BN317" s="112">
        <v>8</v>
      </c>
      <c r="BO317" s="114">
        <v>95</v>
      </c>
      <c r="BP317" s="118">
        <f t="shared" si="119"/>
        <v>8095</v>
      </c>
      <c r="BQ317" s="118">
        <f t="shared" si="106"/>
        <v>8095</v>
      </c>
      <c r="BR317" s="5" t="s">
        <v>3151</v>
      </c>
      <c r="BV317" s="63"/>
      <c r="CD317" s="63">
        <f t="shared" si="118"/>
        <v>2485</v>
      </c>
    </row>
    <row r="318" spans="1:82" ht="15" hidden="1" customHeight="1" outlineLevel="1">
      <c r="A318" t="s">
        <v>1295</v>
      </c>
      <c r="B318" t="s">
        <v>2720</v>
      </c>
      <c r="C318" s="1">
        <f t="shared" si="120"/>
        <v>11957</v>
      </c>
      <c r="D318" s="5">
        <f>IF(N318&gt;0, RANK(N318,(N318:P318,Q318:AE318)),0)</f>
        <v>1</v>
      </c>
      <c r="E318" s="5">
        <f>IF(O318&gt;0,RANK(O318,(N318:P318,Q318:AE318)),0)</f>
        <v>2</v>
      </c>
      <c r="F318" s="5">
        <f>IF(P318&gt;0,RANK(P318,(N318:P318,Q318:AE318)),0)</f>
        <v>0</v>
      </c>
      <c r="G318" s="129">
        <f t="shared" si="107"/>
        <v>6209</v>
      </c>
      <c r="H318" s="134">
        <f t="shared" si="108"/>
        <v>0.51927741072175293</v>
      </c>
      <c r="I318" s="2"/>
      <c r="J318" s="2">
        <f t="shared" si="121"/>
        <v>0.75177720163920714</v>
      </c>
      <c r="K318" s="2">
        <f t="shared" si="122"/>
        <v>0.23249979091745421</v>
      </c>
      <c r="L318" s="2">
        <f t="shared" si="123"/>
        <v>0</v>
      </c>
      <c r="M318" s="2">
        <f t="shared" si="124"/>
        <v>1.5723007443338655E-2</v>
      </c>
      <c r="N318" s="63">
        <v>8989</v>
      </c>
      <c r="O318" s="63">
        <v>2780</v>
      </c>
      <c r="P318" s="63">
        <v>0</v>
      </c>
      <c r="Q318" s="63">
        <v>94</v>
      </c>
      <c r="R318" s="63">
        <v>41</v>
      </c>
      <c r="S318" s="63">
        <v>9</v>
      </c>
      <c r="T318" s="63">
        <v>1</v>
      </c>
      <c r="U318" s="63">
        <v>23</v>
      </c>
      <c r="V318" s="63">
        <v>0</v>
      </c>
      <c r="W318" s="63">
        <v>0</v>
      </c>
      <c r="X318" s="63">
        <v>1</v>
      </c>
      <c r="Y318" s="63">
        <v>0</v>
      </c>
      <c r="Z318" s="63">
        <v>2</v>
      </c>
      <c r="AA318" s="63">
        <v>0</v>
      </c>
      <c r="AB318" s="63">
        <v>0</v>
      </c>
      <c r="AC318" s="63">
        <v>0</v>
      </c>
      <c r="AD318" s="63">
        <v>0</v>
      </c>
      <c r="AE318" s="63">
        <v>3</v>
      </c>
      <c r="AF318" s="63">
        <v>0</v>
      </c>
      <c r="AG318" s="63">
        <v>0</v>
      </c>
      <c r="AH318" s="63">
        <v>10</v>
      </c>
      <c r="AI318" s="63">
        <v>0</v>
      </c>
      <c r="AJ318" s="63">
        <v>3</v>
      </c>
      <c r="AK318" s="63">
        <v>0</v>
      </c>
      <c r="AL318" s="63">
        <v>0</v>
      </c>
      <c r="AM318" s="63">
        <v>1</v>
      </c>
      <c r="AN318" s="63">
        <v>0</v>
      </c>
      <c r="AO318" s="63">
        <v>0</v>
      </c>
      <c r="AP318" s="63">
        <v>0</v>
      </c>
      <c r="AQ318" s="63">
        <v>0</v>
      </c>
      <c r="AR318" s="63">
        <v>0</v>
      </c>
      <c r="AS318" s="63">
        <v>0</v>
      </c>
      <c r="AT318" s="63">
        <v>0</v>
      </c>
      <c r="AU318" s="63">
        <v>0</v>
      </c>
      <c r="AV318" s="63">
        <v>0</v>
      </c>
      <c r="AW318" s="63">
        <v>0</v>
      </c>
      <c r="AX318" s="63">
        <v>0</v>
      </c>
      <c r="AY318" s="63">
        <v>0</v>
      </c>
      <c r="BA318" s="5">
        <f>IF(Q318&gt;0,RANK(Q318,(N318:P318,Q318:AE318)),0)</f>
        <v>3</v>
      </c>
      <c r="BB318" s="5">
        <f>IF(R318&gt;0,RANK(R318,(N318:P318,Q318:AE318)),0)</f>
        <v>4</v>
      </c>
      <c r="BC318" s="5">
        <f>IF(T318&gt;0,RANK(T318,(N318:P318,Q318:AE318)),0)</f>
        <v>9</v>
      </c>
      <c r="BD318" s="5">
        <f>IF(S318&gt;0,RANK(S318,(N318:P318,Q318:AE318)),0)</f>
        <v>6</v>
      </c>
      <c r="BE318" s="2">
        <f t="shared" si="125"/>
        <v>7.8615037216693152E-3</v>
      </c>
      <c r="BF318" s="2">
        <f t="shared" si="126"/>
        <v>3.4289537509408713E-3</v>
      </c>
      <c r="BG318" s="2">
        <f t="shared" si="127"/>
        <v>8.3633018315631012E-5</v>
      </c>
      <c r="BH318" s="2">
        <f t="shared" si="128"/>
        <v>7.5269716484067906E-4</v>
      </c>
      <c r="BJ318" t="s">
        <v>1295</v>
      </c>
      <c r="BK318" t="s">
        <v>2720</v>
      </c>
      <c r="BL318" s="1">
        <v>3</v>
      </c>
      <c r="BN318" s="112">
        <v>8</v>
      </c>
      <c r="BO318" s="114">
        <v>97</v>
      </c>
      <c r="BP318" s="118">
        <f t="shared" si="119"/>
        <v>8097</v>
      </c>
      <c r="BQ318" s="118">
        <f t="shared" si="106"/>
        <v>8097</v>
      </c>
      <c r="BR318" s="5" t="s">
        <v>3151</v>
      </c>
      <c r="BV318" s="63"/>
      <c r="CD318" s="63">
        <f t="shared" si="118"/>
        <v>11957</v>
      </c>
    </row>
    <row r="319" spans="1:82" ht="15" hidden="1" customHeight="1" outlineLevel="1">
      <c r="A319" t="s">
        <v>447</v>
      </c>
      <c r="B319" t="s">
        <v>2720</v>
      </c>
      <c r="C319" s="1">
        <f t="shared" si="120"/>
        <v>5561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>IF(P319&gt;0,RANK(P319,(N319:P319,Q319:AE319)),0)</f>
        <v>0</v>
      </c>
      <c r="G319" s="129">
        <f t="shared" si="107"/>
        <v>2550</v>
      </c>
      <c r="H319" s="134">
        <f t="shared" si="108"/>
        <v>0.45855062039201583</v>
      </c>
      <c r="I319" s="2"/>
      <c r="J319" s="2">
        <f t="shared" si="121"/>
        <v>0.26218306060061142</v>
      </c>
      <c r="K319" s="2">
        <f t="shared" si="122"/>
        <v>0.72073368099262725</v>
      </c>
      <c r="L319" s="2">
        <f t="shared" si="123"/>
        <v>0</v>
      </c>
      <c r="M319" s="2">
        <f t="shared" si="124"/>
        <v>1.7083258406761281E-2</v>
      </c>
      <c r="N319" s="63">
        <v>1458</v>
      </c>
      <c r="O319" s="63">
        <v>4008</v>
      </c>
      <c r="P319" s="63">
        <v>0</v>
      </c>
      <c r="Q319" s="63">
        <v>39</v>
      </c>
      <c r="R319" s="63">
        <v>9</v>
      </c>
      <c r="S319" s="63">
        <v>13</v>
      </c>
      <c r="T319" s="63">
        <v>0</v>
      </c>
      <c r="U319" s="63">
        <v>14</v>
      </c>
      <c r="V319" s="63">
        <v>1</v>
      </c>
      <c r="W319" s="63">
        <v>0</v>
      </c>
      <c r="X319" s="63">
        <v>1</v>
      </c>
      <c r="Y319" s="63">
        <v>0</v>
      </c>
      <c r="Z319" s="63">
        <v>3</v>
      </c>
      <c r="AA319" s="63">
        <v>0</v>
      </c>
      <c r="AB319" s="63">
        <v>0</v>
      </c>
      <c r="AC319" s="63">
        <v>0</v>
      </c>
      <c r="AD319" s="63">
        <v>0</v>
      </c>
      <c r="AE319" s="63">
        <v>4</v>
      </c>
      <c r="AF319" s="63">
        <v>0</v>
      </c>
      <c r="AG319" s="63">
        <v>1</v>
      </c>
      <c r="AH319" s="63">
        <v>3</v>
      </c>
      <c r="AI319" s="63">
        <v>0</v>
      </c>
      <c r="AJ319" s="63">
        <v>3</v>
      </c>
      <c r="AK319" s="63">
        <v>0</v>
      </c>
      <c r="AL319" s="63">
        <v>0</v>
      </c>
      <c r="AM319" s="63">
        <v>0</v>
      </c>
      <c r="AN319" s="63">
        <v>0</v>
      </c>
      <c r="AO319" s="63">
        <v>0</v>
      </c>
      <c r="AP319" s="63">
        <v>0</v>
      </c>
      <c r="AQ319" s="63">
        <v>2</v>
      </c>
      <c r="AR319" s="63">
        <v>0</v>
      </c>
      <c r="AS319" s="63">
        <v>0</v>
      </c>
      <c r="AT319" s="63">
        <v>2</v>
      </c>
      <c r="AU319" s="63">
        <v>0</v>
      </c>
      <c r="AV319" s="63">
        <v>0</v>
      </c>
      <c r="AW319" s="63">
        <v>0</v>
      </c>
      <c r="AX319" s="63">
        <v>0</v>
      </c>
      <c r="AY319" s="63">
        <v>0</v>
      </c>
      <c r="BA319" s="5">
        <f>IF(Q319&gt;0,RANK(Q319,(N319:P319,Q319:AE319)),0)</f>
        <v>3</v>
      </c>
      <c r="BB319" s="5">
        <f>IF(R319&gt;0,RANK(R319,(N319:P319,Q319:AE319)),0)</f>
        <v>6</v>
      </c>
      <c r="BC319" s="5">
        <f>IF(T319&gt;0,RANK(T319,(N319:P319,Q319:AE319)),0)</f>
        <v>0</v>
      </c>
      <c r="BD319" s="5">
        <f>IF(S319&gt;0,RANK(S319,(N319:P319,Q319:AE319)),0)</f>
        <v>5</v>
      </c>
      <c r="BE319" s="2">
        <f t="shared" si="125"/>
        <v>7.0131271354073009E-3</v>
      </c>
      <c r="BF319" s="2">
        <f t="shared" si="126"/>
        <v>1.6184139543247618E-3</v>
      </c>
      <c r="BG319" s="2">
        <f t="shared" si="127"/>
        <v>0</v>
      </c>
      <c r="BH319" s="2">
        <f t="shared" si="128"/>
        <v>2.337709045135767E-3</v>
      </c>
      <c r="BJ319" t="s">
        <v>447</v>
      </c>
      <c r="BK319" t="s">
        <v>2720</v>
      </c>
      <c r="BL319" s="1">
        <v>4</v>
      </c>
      <c r="BN319" s="112">
        <v>8</v>
      </c>
      <c r="BO319" s="114">
        <v>99</v>
      </c>
      <c r="BP319" s="118">
        <f t="shared" si="119"/>
        <v>8099</v>
      </c>
      <c r="BQ319" s="118">
        <f t="shared" si="106"/>
        <v>8099</v>
      </c>
      <c r="BR319" s="5" t="s">
        <v>3151</v>
      </c>
      <c r="BV319" s="63"/>
      <c r="CD319" s="63">
        <f t="shared" si="118"/>
        <v>5561</v>
      </c>
    </row>
    <row r="320" spans="1:82" ht="15" hidden="1" customHeight="1" outlineLevel="1">
      <c r="A320" t="s">
        <v>2559</v>
      </c>
      <c r="B320" t="s">
        <v>2720</v>
      </c>
      <c r="C320" s="1">
        <f t="shared" si="120"/>
        <v>88299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>IF(P320&gt;0,RANK(P320,(N320:P320,Q320:AE320)),0)</f>
        <v>11</v>
      </c>
      <c r="G320" s="129">
        <f t="shared" si="107"/>
        <v>1520</v>
      </c>
      <c r="H320" s="134">
        <f t="shared" si="108"/>
        <v>1.7214237986840169E-2</v>
      </c>
      <c r="I320" s="2"/>
      <c r="J320" s="2">
        <f t="shared" si="121"/>
        <v>0.49572475339471567</v>
      </c>
      <c r="K320" s="2">
        <f t="shared" si="122"/>
        <v>0.47851051540787554</v>
      </c>
      <c r="L320" s="2">
        <f t="shared" si="123"/>
        <v>2.6047860111666043E-4</v>
      </c>
      <c r="M320" s="2">
        <f t="shared" si="124"/>
        <v>2.5504252596292135E-2</v>
      </c>
      <c r="N320" s="63">
        <v>43772</v>
      </c>
      <c r="O320" s="63">
        <v>42252</v>
      </c>
      <c r="P320" s="63">
        <v>23</v>
      </c>
      <c r="Q320" s="63">
        <v>1200</v>
      </c>
      <c r="R320" s="63">
        <v>205</v>
      </c>
      <c r="S320" s="63">
        <v>169</v>
      </c>
      <c r="T320" s="63">
        <v>38</v>
      </c>
      <c r="U320" s="63">
        <v>255</v>
      </c>
      <c r="V320" s="63">
        <v>32</v>
      </c>
      <c r="W320" s="63">
        <v>0</v>
      </c>
      <c r="X320" s="63">
        <v>11</v>
      </c>
      <c r="Y320" s="63">
        <v>0</v>
      </c>
      <c r="Z320" s="63">
        <v>35</v>
      </c>
      <c r="AA320" s="63">
        <v>34</v>
      </c>
      <c r="AB320" s="63">
        <v>12</v>
      </c>
      <c r="AC320" s="63">
        <v>0</v>
      </c>
      <c r="AD320" s="63">
        <v>0</v>
      </c>
      <c r="AE320" s="63">
        <v>21</v>
      </c>
      <c r="AF320" s="63">
        <v>16</v>
      </c>
      <c r="AG320" s="63">
        <v>10</v>
      </c>
      <c r="AH320" s="63">
        <v>94</v>
      </c>
      <c r="AI320" s="63">
        <v>0</v>
      </c>
      <c r="AJ320" s="63">
        <v>71</v>
      </c>
      <c r="AK320" s="63">
        <v>0</v>
      </c>
      <c r="AL320" s="63">
        <v>0</v>
      </c>
      <c r="AM320" s="63">
        <v>17</v>
      </c>
      <c r="AN320" s="63">
        <v>0</v>
      </c>
      <c r="AO320" s="63">
        <v>0</v>
      </c>
      <c r="AP320" s="63">
        <v>0</v>
      </c>
      <c r="AQ320" s="63">
        <v>25</v>
      </c>
      <c r="AR320" s="63">
        <v>0</v>
      </c>
      <c r="AS320" s="63">
        <v>0</v>
      </c>
      <c r="AT320" s="63">
        <v>7</v>
      </c>
      <c r="AU320" s="63">
        <v>0</v>
      </c>
      <c r="AV320" s="63">
        <v>0</v>
      </c>
      <c r="AW320" s="63">
        <v>0</v>
      </c>
      <c r="AX320" s="63">
        <v>0</v>
      </c>
      <c r="AY320" s="63">
        <v>0</v>
      </c>
      <c r="BA320" s="5">
        <f>IF(Q320&gt;0,RANK(Q320,(N320:P320,Q320:AE320)),0)</f>
        <v>3</v>
      </c>
      <c r="BB320" s="5">
        <f>IF(R320&gt;0,RANK(R320,(N320:P320,Q320:AE320)),0)</f>
        <v>5</v>
      </c>
      <c r="BC320" s="5">
        <f>IF(T320&gt;0,RANK(T320,(N320:P320,Q320:AE320)),0)</f>
        <v>7</v>
      </c>
      <c r="BD320" s="5">
        <f>IF(S320&gt;0,RANK(S320,(N320:P320,Q320:AE320)),0)</f>
        <v>6</v>
      </c>
      <c r="BE320" s="2">
        <f t="shared" si="125"/>
        <v>1.3590187884347502E-2</v>
      </c>
      <c r="BF320" s="2">
        <f t="shared" si="126"/>
        <v>2.3216570969093646E-3</v>
      </c>
      <c r="BG320" s="2">
        <f t="shared" si="127"/>
        <v>4.3035594967100421E-4</v>
      </c>
      <c r="BH320" s="2">
        <f t="shared" si="128"/>
        <v>1.9139514603789397E-3</v>
      </c>
      <c r="BJ320" t="s">
        <v>2559</v>
      </c>
      <c r="BK320" t="s">
        <v>2720</v>
      </c>
      <c r="BL320" s="1">
        <v>3</v>
      </c>
      <c r="BN320" s="112">
        <v>8</v>
      </c>
      <c r="BO320" s="114">
        <v>101</v>
      </c>
      <c r="BP320" s="118">
        <f t="shared" si="119"/>
        <v>8101</v>
      </c>
      <c r="BQ320" s="118">
        <f t="shared" si="106"/>
        <v>8101</v>
      </c>
      <c r="BR320" s="5" t="s">
        <v>3151</v>
      </c>
      <c r="BV320" s="63"/>
      <c r="CD320" s="63">
        <f t="shared" si="118"/>
        <v>88299</v>
      </c>
    </row>
    <row r="321" spans="1:97" ht="15" hidden="1" customHeight="1" outlineLevel="1">
      <c r="A321" t="s">
        <v>2593</v>
      </c>
      <c r="B321" t="s">
        <v>2720</v>
      </c>
      <c r="C321" s="1">
        <f t="shared" si="120"/>
        <v>3691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0</v>
      </c>
      <c r="G321" s="129">
        <f t="shared" si="107"/>
        <v>2500</v>
      </c>
      <c r="H321" s="134">
        <f t="shared" si="108"/>
        <v>0.67732321863993494</v>
      </c>
      <c r="I321" s="2"/>
      <c r="J321" s="2">
        <f t="shared" si="121"/>
        <v>0.1519913302628014</v>
      </c>
      <c r="K321" s="2">
        <f t="shared" si="122"/>
        <v>0.82931454890273637</v>
      </c>
      <c r="L321" s="2">
        <f t="shared" si="123"/>
        <v>0</v>
      </c>
      <c r="M321" s="2">
        <f t="shared" si="124"/>
        <v>1.8694120834462202E-2</v>
      </c>
      <c r="N321" s="63">
        <v>561</v>
      </c>
      <c r="O321" s="63">
        <v>3061</v>
      </c>
      <c r="P321" s="63">
        <v>0</v>
      </c>
      <c r="Q321" s="63">
        <v>42</v>
      </c>
      <c r="R321" s="63">
        <v>3</v>
      </c>
      <c r="S321" s="63">
        <v>4</v>
      </c>
      <c r="T321" s="63">
        <v>0</v>
      </c>
      <c r="U321" s="63">
        <v>11</v>
      </c>
      <c r="V321" s="63">
        <v>0</v>
      </c>
      <c r="W321" s="63">
        <v>0</v>
      </c>
      <c r="X321" s="63">
        <v>1</v>
      </c>
      <c r="Y321" s="63">
        <v>0</v>
      </c>
      <c r="Z321" s="63">
        <v>0</v>
      </c>
      <c r="AA321" s="63">
        <v>0</v>
      </c>
      <c r="AB321" s="63">
        <v>0</v>
      </c>
      <c r="AC321" s="63">
        <v>0</v>
      </c>
      <c r="AD321" s="63">
        <v>0</v>
      </c>
      <c r="AE321" s="63">
        <v>0</v>
      </c>
      <c r="AF321" s="63">
        <v>0</v>
      </c>
      <c r="AG321" s="63">
        <v>0</v>
      </c>
      <c r="AH321" s="63">
        <v>3</v>
      </c>
      <c r="AI321" s="63">
        <v>0</v>
      </c>
      <c r="AJ321" s="63">
        <v>3</v>
      </c>
      <c r="AK321" s="63">
        <v>0</v>
      </c>
      <c r="AL321" s="63">
        <v>0</v>
      </c>
      <c r="AM321" s="63">
        <v>0</v>
      </c>
      <c r="AN321" s="63">
        <v>0</v>
      </c>
      <c r="AO321" s="63">
        <v>0</v>
      </c>
      <c r="AP321" s="63">
        <v>0</v>
      </c>
      <c r="AQ321" s="63">
        <v>2</v>
      </c>
      <c r="AR321" s="63">
        <v>0</v>
      </c>
      <c r="AS321" s="63">
        <v>0</v>
      </c>
      <c r="AT321" s="63">
        <v>0</v>
      </c>
      <c r="AU321" s="63">
        <v>0</v>
      </c>
      <c r="AV321" s="63">
        <v>0</v>
      </c>
      <c r="AW321" s="63">
        <v>0</v>
      </c>
      <c r="AX321" s="63">
        <v>0</v>
      </c>
      <c r="AY321" s="63">
        <v>0</v>
      </c>
      <c r="BA321" s="5">
        <f>IF(Q321&gt;0,RANK(Q321,(N321:P321,Q321:AE321)),0)</f>
        <v>3</v>
      </c>
      <c r="BB321" s="5">
        <f>IF(R321&gt;0,RANK(R321,(N321:P321,Q321:AE321)),0)</f>
        <v>6</v>
      </c>
      <c r="BC321" s="5">
        <f>IF(T321&gt;0,RANK(T321,(N321:P321,Q321:AE321)),0)</f>
        <v>0</v>
      </c>
      <c r="BD321" s="5">
        <f>IF(S321&gt;0,RANK(S321,(N321:P321,Q321:AE321)),0)</f>
        <v>5</v>
      </c>
      <c r="BE321" s="2">
        <f t="shared" si="125"/>
        <v>1.1379030073150907E-2</v>
      </c>
      <c r="BF321" s="2">
        <f t="shared" si="126"/>
        <v>8.1278786236792201E-4</v>
      </c>
      <c r="BG321" s="2">
        <f t="shared" si="127"/>
        <v>0</v>
      </c>
      <c r="BH321" s="2">
        <f t="shared" si="128"/>
        <v>1.083717149823896E-3</v>
      </c>
      <c r="BJ321" t="s">
        <v>2593</v>
      </c>
      <c r="BK321" t="s">
        <v>2720</v>
      </c>
      <c r="BL321" s="1">
        <v>3</v>
      </c>
      <c r="BN321" s="112">
        <v>8</v>
      </c>
      <c r="BO321" s="114">
        <v>103</v>
      </c>
      <c r="BP321" s="118">
        <f t="shared" si="119"/>
        <v>8103</v>
      </c>
      <c r="BQ321" s="118">
        <f t="shared" si="106"/>
        <v>8103</v>
      </c>
      <c r="BR321" s="5" t="s">
        <v>3151</v>
      </c>
      <c r="BV321" s="63"/>
      <c r="CD321" s="63">
        <f t="shared" si="118"/>
        <v>3691</v>
      </c>
    </row>
    <row r="322" spans="1:97" ht="15" hidden="1" customHeight="1" outlineLevel="1">
      <c r="A322" t="s">
        <v>239</v>
      </c>
      <c r="B322" t="s">
        <v>2720</v>
      </c>
      <c r="C322" s="1">
        <f t="shared" si="120"/>
        <v>6305</v>
      </c>
      <c r="D322" s="5">
        <f>IF(N322&gt;0, RANK(N322,(N322:P322,Q322:AE322)),0)</f>
        <v>2</v>
      </c>
      <c r="E322" s="5">
        <f>IF(O322&gt;0,RANK(O322,(N322:P322,Q322:AE322)),0)</f>
        <v>1</v>
      </c>
      <c r="F322" s="5">
        <f>IF(P322&gt;0,RANK(P322,(N322:P322,Q322:AE322)),0)</f>
        <v>12</v>
      </c>
      <c r="G322" s="129">
        <f t="shared" si="107"/>
        <v>1165</v>
      </c>
      <c r="H322" s="134">
        <f t="shared" si="108"/>
        <v>0.18477398889770025</v>
      </c>
      <c r="I322" s="2"/>
      <c r="J322" s="2">
        <f t="shared" si="121"/>
        <v>0.39571768437747817</v>
      </c>
      <c r="K322" s="2">
        <f t="shared" si="122"/>
        <v>0.58049167327517848</v>
      </c>
      <c r="L322" s="2">
        <f t="shared" si="123"/>
        <v>1.5860428231562253E-4</v>
      </c>
      <c r="M322" s="2">
        <f t="shared" si="124"/>
        <v>2.3632038065027783E-2</v>
      </c>
      <c r="N322" s="63">
        <v>2495</v>
      </c>
      <c r="O322" s="63">
        <v>3660</v>
      </c>
      <c r="P322" s="63">
        <v>1</v>
      </c>
      <c r="Q322" s="63">
        <v>66</v>
      </c>
      <c r="R322" s="63">
        <v>11</v>
      </c>
      <c r="S322" s="63">
        <v>15</v>
      </c>
      <c r="T322" s="63">
        <v>3</v>
      </c>
      <c r="U322" s="63">
        <v>20</v>
      </c>
      <c r="V322" s="63">
        <v>4</v>
      </c>
      <c r="W322" s="63">
        <v>0</v>
      </c>
      <c r="X322" s="63">
        <v>2</v>
      </c>
      <c r="Y322" s="63">
        <v>0</v>
      </c>
      <c r="Z322" s="63">
        <v>1</v>
      </c>
      <c r="AA322" s="63">
        <v>5</v>
      </c>
      <c r="AB322" s="63">
        <v>1</v>
      </c>
      <c r="AC322" s="63">
        <v>0</v>
      </c>
      <c r="AD322" s="63">
        <v>0</v>
      </c>
      <c r="AE322" s="63">
        <v>3</v>
      </c>
      <c r="AF322" s="63">
        <v>0</v>
      </c>
      <c r="AG322" s="63">
        <v>2</v>
      </c>
      <c r="AH322" s="63">
        <v>2</v>
      </c>
      <c r="AI322" s="63">
        <v>0</v>
      </c>
      <c r="AJ322" s="63">
        <v>11</v>
      </c>
      <c r="AK322" s="63">
        <v>0</v>
      </c>
      <c r="AL322" s="63">
        <v>0</v>
      </c>
      <c r="AM322" s="63">
        <v>0</v>
      </c>
      <c r="AN322" s="63">
        <v>0</v>
      </c>
      <c r="AO322" s="63">
        <v>0</v>
      </c>
      <c r="AP322" s="63">
        <v>0</v>
      </c>
      <c r="AQ322" s="63">
        <v>3</v>
      </c>
      <c r="AR322" s="63">
        <v>0</v>
      </c>
      <c r="AS322" s="63">
        <v>0</v>
      </c>
      <c r="AT322" s="63">
        <v>0</v>
      </c>
      <c r="AU322" s="63">
        <v>0</v>
      </c>
      <c r="AV322" s="63">
        <v>0</v>
      </c>
      <c r="AW322" s="63">
        <v>0</v>
      </c>
      <c r="AX322" s="63">
        <v>0</v>
      </c>
      <c r="AY322" s="63">
        <v>0</v>
      </c>
      <c r="BA322" s="5">
        <f>IF(Q322&gt;0,RANK(Q322,(N322:P322,Q322:AE322)),0)</f>
        <v>3</v>
      </c>
      <c r="BB322" s="5">
        <f>IF(R322&gt;0,RANK(R322,(N322:P322,Q322:AE322)),0)</f>
        <v>6</v>
      </c>
      <c r="BC322" s="5">
        <f>IF(T322&gt;0,RANK(T322,(N322:P322,Q322:AE322)),0)</f>
        <v>9</v>
      </c>
      <c r="BD322" s="5">
        <f>IF(S322&gt;0,RANK(S322,(N322:P322,Q322:AE322)),0)</f>
        <v>5</v>
      </c>
      <c r="BE322" s="2">
        <f t="shared" si="125"/>
        <v>1.0467882632831086E-2</v>
      </c>
      <c r="BF322" s="2">
        <f t="shared" si="126"/>
        <v>1.7446471054718478E-3</v>
      </c>
      <c r="BG322" s="2">
        <f t="shared" si="127"/>
        <v>4.7581284694686756E-4</v>
      </c>
      <c r="BH322" s="2">
        <f t="shared" si="128"/>
        <v>2.3790642347343376E-3</v>
      </c>
      <c r="BJ322" t="s">
        <v>239</v>
      </c>
      <c r="BK322" t="s">
        <v>2720</v>
      </c>
      <c r="BL322" s="1">
        <v>3</v>
      </c>
      <c r="BN322" s="112">
        <v>8</v>
      </c>
      <c r="BO322" s="114">
        <v>105</v>
      </c>
      <c r="BP322" s="118">
        <f t="shared" si="119"/>
        <v>8105</v>
      </c>
      <c r="BQ322" s="118">
        <f t="shared" si="106"/>
        <v>8105</v>
      </c>
      <c r="BR322" s="5" t="s">
        <v>3151</v>
      </c>
      <c r="BV322" s="63"/>
      <c r="CD322" s="63">
        <f t="shared" si="118"/>
        <v>6305</v>
      </c>
    </row>
    <row r="323" spans="1:97" ht="15" hidden="1" customHeight="1" outlineLevel="1">
      <c r="A323" t="s">
        <v>2303</v>
      </c>
      <c r="B323" t="s">
        <v>2720</v>
      </c>
      <c r="C323" s="1">
        <f t="shared" si="120"/>
        <v>16876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8</v>
      </c>
      <c r="G323" s="129">
        <f t="shared" si="107"/>
        <v>4657</v>
      </c>
      <c r="H323" s="134">
        <f t="shared" si="108"/>
        <v>0.27595401753970134</v>
      </c>
      <c r="I323" s="2"/>
      <c r="J323" s="2">
        <f t="shared" si="121"/>
        <v>0.62704432329936</v>
      </c>
      <c r="K323" s="2">
        <f t="shared" si="122"/>
        <v>0.35109030575965866</v>
      </c>
      <c r="L323" s="2">
        <f t="shared" si="123"/>
        <v>2.3702299123014932E-4</v>
      </c>
      <c r="M323" s="2">
        <f t="shared" si="124"/>
        <v>2.1628347949751194E-2</v>
      </c>
      <c r="N323" s="63">
        <v>10582</v>
      </c>
      <c r="O323" s="63">
        <v>5925</v>
      </c>
      <c r="P323" s="63">
        <v>4</v>
      </c>
      <c r="Q323" s="63">
        <v>236</v>
      </c>
      <c r="R323" s="63">
        <v>37</v>
      </c>
      <c r="S323" s="63">
        <v>20</v>
      </c>
      <c r="T323" s="63">
        <v>0</v>
      </c>
      <c r="U323" s="63">
        <v>31</v>
      </c>
      <c r="V323" s="63">
        <v>2</v>
      </c>
      <c r="W323" s="63">
        <v>0</v>
      </c>
      <c r="X323" s="63">
        <v>1</v>
      </c>
      <c r="Y323" s="63">
        <v>0</v>
      </c>
      <c r="Z323" s="63">
        <v>6</v>
      </c>
      <c r="AA323" s="63">
        <v>0</v>
      </c>
      <c r="AB323" s="63">
        <v>0</v>
      </c>
      <c r="AC323" s="63">
        <v>0</v>
      </c>
      <c r="AD323" s="63">
        <v>0</v>
      </c>
      <c r="AE323" s="63">
        <v>1</v>
      </c>
      <c r="AF323" s="63">
        <v>0</v>
      </c>
      <c r="AG323" s="63">
        <v>0</v>
      </c>
      <c r="AH323" s="63">
        <v>15</v>
      </c>
      <c r="AI323" s="63">
        <v>0</v>
      </c>
      <c r="AJ323" s="63">
        <v>13</v>
      </c>
      <c r="AK323" s="63">
        <v>0</v>
      </c>
      <c r="AL323" s="63">
        <v>0</v>
      </c>
      <c r="AM323" s="63">
        <v>2</v>
      </c>
      <c r="AN323" s="63">
        <v>0</v>
      </c>
      <c r="AO323" s="63">
        <v>0</v>
      </c>
      <c r="AP323" s="63">
        <v>0</v>
      </c>
      <c r="AQ323" s="63">
        <v>0</v>
      </c>
      <c r="AR323" s="63">
        <v>0</v>
      </c>
      <c r="AS323" s="63">
        <v>0</v>
      </c>
      <c r="AT323" s="63">
        <v>1</v>
      </c>
      <c r="AU323" s="63">
        <v>0</v>
      </c>
      <c r="AV323" s="63">
        <v>0</v>
      </c>
      <c r="AW323" s="63">
        <v>0</v>
      </c>
      <c r="AX323" s="63">
        <v>0</v>
      </c>
      <c r="AY323" s="63">
        <v>0</v>
      </c>
      <c r="BA323" s="5">
        <f>IF(Q323&gt;0,RANK(Q323,(N323:P323,Q323:AE323)),0)</f>
        <v>3</v>
      </c>
      <c r="BB323" s="5">
        <f>IF(R323&gt;0,RANK(R323,(N323:P323,Q323:AE323)),0)</f>
        <v>4</v>
      </c>
      <c r="BC323" s="5">
        <f>IF(T323&gt;0,RANK(T323,(N323:P323,Q323:AE323)),0)</f>
        <v>0</v>
      </c>
      <c r="BD323" s="5">
        <f>IF(S323&gt;0,RANK(S323,(N323:P323,Q323:AE323)),0)</f>
        <v>6</v>
      </c>
      <c r="BE323" s="2">
        <f t="shared" si="125"/>
        <v>1.398435648257881E-2</v>
      </c>
      <c r="BF323" s="2">
        <f t="shared" si="126"/>
        <v>2.1924626688788812E-3</v>
      </c>
      <c r="BG323" s="2">
        <f t="shared" si="127"/>
        <v>0</v>
      </c>
      <c r="BH323" s="2">
        <f t="shared" si="128"/>
        <v>1.1851149561507466E-3</v>
      </c>
      <c r="BJ323" t="s">
        <v>2303</v>
      </c>
      <c r="BK323" t="s">
        <v>2720</v>
      </c>
      <c r="BL323" s="1">
        <v>3</v>
      </c>
      <c r="BN323" s="112">
        <v>8</v>
      </c>
      <c r="BO323" s="114">
        <v>107</v>
      </c>
      <c r="BP323" s="118">
        <f t="shared" si="119"/>
        <v>8107</v>
      </c>
      <c r="BQ323" s="118">
        <f t="shared" si="106"/>
        <v>8107</v>
      </c>
      <c r="BR323" s="5" t="s">
        <v>3151</v>
      </c>
      <c r="BV323" s="63"/>
      <c r="CD323" s="63">
        <f t="shared" si="118"/>
        <v>16876</v>
      </c>
    </row>
    <row r="324" spans="1:97" ht="15" hidden="1" customHeight="1" outlineLevel="1">
      <c r="A324" t="s">
        <v>704</v>
      </c>
      <c r="B324" t="s">
        <v>2720</v>
      </c>
      <c r="C324" s="1">
        <f t="shared" si="120"/>
        <v>3389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0</v>
      </c>
      <c r="G324" s="129">
        <f t="shared" si="107"/>
        <v>471</v>
      </c>
      <c r="H324" s="134">
        <f t="shared" si="108"/>
        <v>0.13897904986721746</v>
      </c>
      <c r="I324" s="2"/>
      <c r="J324" s="2">
        <f t="shared" si="121"/>
        <v>0.55591619946886983</v>
      </c>
      <c r="K324" s="2">
        <f t="shared" si="122"/>
        <v>0.4169371496016524</v>
      </c>
      <c r="L324" s="2">
        <f t="shared" si="123"/>
        <v>0</v>
      </c>
      <c r="M324" s="2">
        <f t="shared" si="124"/>
        <v>2.7146650929477767E-2</v>
      </c>
      <c r="N324" s="63">
        <v>1884</v>
      </c>
      <c r="O324" s="63">
        <v>1413</v>
      </c>
      <c r="P324" s="63">
        <v>0</v>
      </c>
      <c r="Q324" s="63">
        <v>39</v>
      </c>
      <c r="R324" s="63">
        <v>13</v>
      </c>
      <c r="S324" s="63">
        <v>8</v>
      </c>
      <c r="T324" s="63">
        <v>0</v>
      </c>
      <c r="U324" s="63">
        <v>15</v>
      </c>
      <c r="V324" s="63">
        <v>1</v>
      </c>
      <c r="W324" s="63">
        <v>0</v>
      </c>
      <c r="X324" s="63">
        <v>1</v>
      </c>
      <c r="Y324" s="63">
        <v>0</v>
      </c>
      <c r="Z324" s="63">
        <v>3</v>
      </c>
      <c r="AA324" s="63">
        <v>0</v>
      </c>
      <c r="AB324" s="63">
        <v>0</v>
      </c>
      <c r="AC324" s="63">
        <v>0</v>
      </c>
      <c r="AD324" s="63">
        <v>0</v>
      </c>
      <c r="AE324" s="63">
        <v>1</v>
      </c>
      <c r="AF324" s="63">
        <v>2</v>
      </c>
      <c r="AG324" s="63">
        <v>0</v>
      </c>
      <c r="AH324" s="63">
        <v>2</v>
      </c>
      <c r="AI324" s="63">
        <v>0</v>
      </c>
      <c r="AJ324" s="63">
        <v>6</v>
      </c>
      <c r="AK324" s="63">
        <v>0</v>
      </c>
      <c r="AL324" s="63">
        <v>0</v>
      </c>
      <c r="AM324" s="63">
        <v>1</v>
      </c>
      <c r="AN324" s="63">
        <v>0</v>
      </c>
      <c r="AO324" s="63">
        <v>0</v>
      </c>
      <c r="AP324" s="63">
        <v>0</v>
      </c>
      <c r="AQ324" s="63">
        <v>0</v>
      </c>
      <c r="AR324" s="63">
        <v>0</v>
      </c>
      <c r="AS324" s="63">
        <v>0</v>
      </c>
      <c r="AT324" s="63">
        <v>0</v>
      </c>
      <c r="AU324" s="63">
        <v>0</v>
      </c>
      <c r="AV324" s="63">
        <v>0</v>
      </c>
      <c r="AW324" s="63">
        <v>0</v>
      </c>
      <c r="AX324" s="63">
        <v>0</v>
      </c>
      <c r="AY324" s="63">
        <v>0</v>
      </c>
      <c r="BA324" s="5">
        <f>IF(Q324&gt;0,RANK(Q324,(N324:P324,Q324:AE324)),0)</f>
        <v>3</v>
      </c>
      <c r="BB324" s="5">
        <f>IF(R324&gt;0,RANK(R324,(N324:P324,Q324:AE324)),0)</f>
        <v>5</v>
      </c>
      <c r="BC324" s="5">
        <f>IF(T324&gt;0,RANK(T324,(N324:P324,Q324:AE324)),0)</f>
        <v>0</v>
      </c>
      <c r="BD324" s="5">
        <f>IF(S324&gt;0,RANK(S324,(N324:P324,Q324:AE324)),0)</f>
        <v>6</v>
      </c>
      <c r="BE324" s="2">
        <f t="shared" si="125"/>
        <v>1.150781941575686E-2</v>
      </c>
      <c r="BF324" s="2">
        <f t="shared" si="126"/>
        <v>3.8359398052522867E-3</v>
      </c>
      <c r="BG324" s="2">
        <f t="shared" si="127"/>
        <v>0</v>
      </c>
      <c r="BH324" s="2">
        <f t="shared" si="128"/>
        <v>2.3605783416937149E-3</v>
      </c>
      <c r="BJ324" t="s">
        <v>704</v>
      </c>
      <c r="BK324" t="s">
        <v>2720</v>
      </c>
      <c r="BL324" s="1">
        <v>3</v>
      </c>
      <c r="BN324" s="112">
        <v>8</v>
      </c>
      <c r="BO324" s="114">
        <v>109</v>
      </c>
      <c r="BP324" s="118">
        <f t="shared" si="119"/>
        <v>8109</v>
      </c>
      <c r="BQ324" s="118">
        <f t="shared" ref="BQ324:BQ351" si="129">BP324</f>
        <v>8109</v>
      </c>
      <c r="BR324" s="5" t="s">
        <v>3151</v>
      </c>
      <c r="BV324" s="63"/>
      <c r="CD324" s="63">
        <f t="shared" si="118"/>
        <v>3389</v>
      </c>
    </row>
    <row r="325" spans="1:97" ht="15" hidden="1" customHeight="1" outlineLevel="1">
      <c r="A325" t="s">
        <v>2516</v>
      </c>
      <c r="B325" t="s">
        <v>2720</v>
      </c>
      <c r="C325" s="1">
        <f t="shared" si="120"/>
        <v>562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0</v>
      </c>
      <c r="G325" s="129">
        <f t="shared" si="107"/>
        <v>140</v>
      </c>
      <c r="H325" s="134">
        <f t="shared" si="108"/>
        <v>0.24911032028469751</v>
      </c>
      <c r="I325" s="2"/>
      <c r="J325" s="2">
        <f t="shared" si="121"/>
        <v>0.60854092526690395</v>
      </c>
      <c r="K325" s="2">
        <f t="shared" si="122"/>
        <v>0.35943060498220641</v>
      </c>
      <c r="L325" s="2">
        <f t="shared" si="123"/>
        <v>0</v>
      </c>
      <c r="M325" s="2">
        <f t="shared" si="124"/>
        <v>3.2028469750889632E-2</v>
      </c>
      <c r="N325" s="63">
        <v>342</v>
      </c>
      <c r="O325" s="63">
        <v>202</v>
      </c>
      <c r="P325" s="63">
        <v>0</v>
      </c>
      <c r="Q325" s="63">
        <v>7</v>
      </c>
      <c r="R325" s="63">
        <v>2</v>
      </c>
      <c r="S325" s="63">
        <v>1</v>
      </c>
      <c r="T325" s="63">
        <v>0</v>
      </c>
      <c r="U325" s="63">
        <v>2</v>
      </c>
      <c r="V325" s="63">
        <v>1</v>
      </c>
      <c r="W325" s="63">
        <v>0</v>
      </c>
      <c r="X325" s="63">
        <v>0</v>
      </c>
      <c r="Y325" s="63">
        <v>0</v>
      </c>
      <c r="Z325" s="63">
        <v>0</v>
      </c>
      <c r="AA325" s="63">
        <v>0</v>
      </c>
      <c r="AB325" s="63">
        <v>0</v>
      </c>
      <c r="AC325" s="63">
        <v>0</v>
      </c>
      <c r="AD325" s="63">
        <v>0</v>
      </c>
      <c r="AE325" s="63">
        <v>1</v>
      </c>
      <c r="AF325" s="63">
        <v>0</v>
      </c>
      <c r="AG325" s="63">
        <v>0</v>
      </c>
      <c r="AH325" s="63">
        <v>1</v>
      </c>
      <c r="AI325" s="63">
        <v>0</v>
      </c>
      <c r="AJ325" s="63">
        <v>2</v>
      </c>
      <c r="AK325" s="63">
        <v>0</v>
      </c>
      <c r="AL325" s="63">
        <v>0</v>
      </c>
      <c r="AM325" s="63">
        <v>0</v>
      </c>
      <c r="AN325" s="63">
        <v>0</v>
      </c>
      <c r="AO325" s="63">
        <v>0</v>
      </c>
      <c r="AP325" s="63">
        <v>0</v>
      </c>
      <c r="AQ325" s="63">
        <v>1</v>
      </c>
      <c r="AR325" s="63">
        <v>0</v>
      </c>
      <c r="AS325" s="63">
        <v>0</v>
      </c>
      <c r="AT325" s="63">
        <v>0</v>
      </c>
      <c r="AU325" s="63">
        <v>0</v>
      </c>
      <c r="AV325" s="63">
        <v>0</v>
      </c>
      <c r="AW325" s="63">
        <v>0</v>
      </c>
      <c r="AX325" s="63">
        <v>0</v>
      </c>
      <c r="AY325" s="63">
        <v>0</v>
      </c>
      <c r="BA325" s="5">
        <f>IF(Q325&gt;0,RANK(Q325,(N325:P325,Q325:AE325)),0)</f>
        <v>3</v>
      </c>
      <c r="BB325" s="5">
        <f>IF(R325&gt;0,RANK(R325,(N325:P325,Q325:AE325)),0)</f>
        <v>4</v>
      </c>
      <c r="BC325" s="5">
        <f>IF(T325&gt;0,RANK(T325,(N325:P325,Q325:AE325)),0)</f>
        <v>0</v>
      </c>
      <c r="BD325" s="5">
        <f>IF(S325&gt;0,RANK(S325,(N325:P325,Q325:AE325)),0)</f>
        <v>6</v>
      </c>
      <c r="BE325" s="2">
        <f t="shared" si="125"/>
        <v>1.2455516014234875E-2</v>
      </c>
      <c r="BF325" s="2">
        <f t="shared" si="126"/>
        <v>3.5587188612099642E-3</v>
      </c>
      <c r="BG325" s="2">
        <f t="shared" si="127"/>
        <v>0</v>
      </c>
      <c r="BH325" s="2">
        <f t="shared" si="128"/>
        <v>1.7793594306049821E-3</v>
      </c>
      <c r="BJ325" t="s">
        <v>2516</v>
      </c>
      <c r="BK325" t="s">
        <v>2720</v>
      </c>
      <c r="BL325" s="1">
        <v>3</v>
      </c>
      <c r="BN325" s="112">
        <v>8</v>
      </c>
      <c r="BO325" s="114">
        <v>111</v>
      </c>
      <c r="BP325" s="118">
        <f t="shared" si="119"/>
        <v>8111</v>
      </c>
      <c r="BQ325" s="118">
        <f t="shared" si="129"/>
        <v>8111</v>
      </c>
      <c r="BR325" s="5" t="s">
        <v>3151</v>
      </c>
      <c r="BV325" s="63"/>
      <c r="CD325" s="63">
        <f t="shared" si="118"/>
        <v>562</v>
      </c>
    </row>
    <row r="326" spans="1:97" ht="15" hidden="1" customHeight="1" outlineLevel="1">
      <c r="A326" t="s">
        <v>2471</v>
      </c>
      <c r="B326" t="s">
        <v>2720</v>
      </c>
      <c r="C326" s="1">
        <f t="shared" si="120"/>
        <v>5147</v>
      </c>
      <c r="D326" s="5">
        <f>IF(N326&gt;0, RANK(N326,(N326:P326,Q326:AE326)),0)</f>
        <v>1</v>
      </c>
      <c r="E326" s="5">
        <f>IF(O326&gt;0,RANK(O326,(N326:P326,Q326:AE326)),0)</f>
        <v>2</v>
      </c>
      <c r="F326" s="5">
        <f>IF(P326&gt;0,RANK(P326,(N326:P326,Q326:AE326)),0)</f>
        <v>7</v>
      </c>
      <c r="G326" s="129">
        <f t="shared" si="107"/>
        <v>2788</v>
      </c>
      <c r="H326" s="134">
        <f t="shared" si="108"/>
        <v>0.54167476199727993</v>
      </c>
      <c r="I326" s="2"/>
      <c r="J326" s="2">
        <f t="shared" si="121"/>
        <v>0.76238585583835239</v>
      </c>
      <c r="K326" s="2">
        <f t="shared" si="122"/>
        <v>0.22071109384107246</v>
      </c>
      <c r="L326" s="2">
        <f t="shared" si="123"/>
        <v>1.9428793471925395E-4</v>
      </c>
      <c r="M326" s="2">
        <f t="shared" si="124"/>
        <v>1.6708762385855898E-2</v>
      </c>
      <c r="N326" s="63">
        <v>3924</v>
      </c>
      <c r="O326" s="63">
        <v>1136</v>
      </c>
      <c r="P326" s="63">
        <v>1</v>
      </c>
      <c r="Q326" s="63">
        <v>52</v>
      </c>
      <c r="R326" s="63">
        <v>14</v>
      </c>
      <c r="S326" s="63">
        <v>2</v>
      </c>
      <c r="T326" s="63">
        <v>0</v>
      </c>
      <c r="U326" s="63">
        <v>11</v>
      </c>
      <c r="V326" s="63">
        <v>1</v>
      </c>
      <c r="W326" s="63">
        <v>0</v>
      </c>
      <c r="X326" s="63">
        <v>0</v>
      </c>
      <c r="Y326" s="63">
        <v>0</v>
      </c>
      <c r="Z326" s="63">
        <v>0</v>
      </c>
      <c r="AA326" s="63">
        <v>1</v>
      </c>
      <c r="AB326" s="63">
        <v>0</v>
      </c>
      <c r="AC326" s="63">
        <v>0</v>
      </c>
      <c r="AD326" s="63">
        <v>0</v>
      </c>
      <c r="AE326" s="63">
        <v>0</v>
      </c>
      <c r="AF326" s="63">
        <v>0</v>
      </c>
      <c r="AG326" s="63">
        <v>0</v>
      </c>
      <c r="AH326" s="63">
        <v>2</v>
      </c>
      <c r="AI326" s="63">
        <v>0</v>
      </c>
      <c r="AJ326" s="63">
        <v>2</v>
      </c>
      <c r="AK326" s="63">
        <v>0</v>
      </c>
      <c r="AL326" s="63">
        <v>0</v>
      </c>
      <c r="AM326" s="63">
        <v>0</v>
      </c>
      <c r="AN326" s="63">
        <v>0</v>
      </c>
      <c r="AO326" s="63">
        <v>0</v>
      </c>
      <c r="AP326" s="63">
        <v>0</v>
      </c>
      <c r="AQ326" s="63">
        <v>1</v>
      </c>
      <c r="AR326" s="63">
        <v>0</v>
      </c>
      <c r="AS326" s="63">
        <v>0</v>
      </c>
      <c r="AT326" s="63">
        <v>0</v>
      </c>
      <c r="AU326" s="63">
        <v>0</v>
      </c>
      <c r="AV326" s="63">
        <v>0</v>
      </c>
      <c r="AW326" s="63">
        <v>0</v>
      </c>
      <c r="AX326" s="63">
        <v>0</v>
      </c>
      <c r="AY326" s="63">
        <v>0</v>
      </c>
      <c r="BA326" s="5">
        <f>IF(Q326&gt;0,RANK(Q326,(N326:P326,Q326:AE326)),0)</f>
        <v>3</v>
      </c>
      <c r="BB326" s="5">
        <f>IF(R326&gt;0,RANK(R326,(N326:P326,Q326:AE326)),0)</f>
        <v>4</v>
      </c>
      <c r="BC326" s="5">
        <f>IF(T326&gt;0,RANK(T326,(N326:P326,Q326:AE326)),0)</f>
        <v>0</v>
      </c>
      <c r="BD326" s="5">
        <f>IF(S326&gt;0,RANK(S326,(N326:P326,Q326:AE326)),0)</f>
        <v>6</v>
      </c>
      <c r="BE326" s="2">
        <f t="shared" si="125"/>
        <v>1.0102972605401205E-2</v>
      </c>
      <c r="BF326" s="2">
        <f t="shared" si="126"/>
        <v>2.7200310860695551E-3</v>
      </c>
      <c r="BG326" s="2">
        <f t="shared" si="127"/>
        <v>0</v>
      </c>
      <c r="BH326" s="2">
        <f t="shared" si="128"/>
        <v>3.885758694385079E-4</v>
      </c>
      <c r="BJ326" t="s">
        <v>2471</v>
      </c>
      <c r="BK326" t="s">
        <v>2720</v>
      </c>
      <c r="BL326" s="1">
        <v>3</v>
      </c>
      <c r="BN326" s="112">
        <v>8</v>
      </c>
      <c r="BO326" s="114">
        <v>113</v>
      </c>
      <c r="BP326" s="118">
        <f t="shared" si="119"/>
        <v>8113</v>
      </c>
      <c r="BQ326" s="118">
        <f t="shared" si="129"/>
        <v>8113</v>
      </c>
      <c r="BR326" s="5" t="s">
        <v>3151</v>
      </c>
      <c r="BV326" s="63"/>
      <c r="CD326" s="63">
        <f t="shared" si="118"/>
        <v>5147</v>
      </c>
    </row>
    <row r="327" spans="1:97" ht="15" hidden="1" customHeight="1" outlineLevel="1">
      <c r="A327" t="s">
        <v>2831</v>
      </c>
      <c r="B327" t="s">
        <v>2720</v>
      </c>
      <c r="C327" s="1">
        <f t="shared" si="120"/>
        <v>1446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>IF(P327&gt;0,RANK(P327,(N327:P327,Q327:AE327)),0)</f>
        <v>6</v>
      </c>
      <c r="G327" s="129">
        <f t="shared" si="107"/>
        <v>820</v>
      </c>
      <c r="H327" s="134">
        <f t="shared" si="108"/>
        <v>0.56708160442600275</v>
      </c>
      <c r="I327" s="2"/>
      <c r="J327" s="2">
        <f t="shared" si="121"/>
        <v>0.20816044260027664</v>
      </c>
      <c r="K327" s="2">
        <f t="shared" si="122"/>
        <v>0.77524204702627941</v>
      </c>
      <c r="L327" s="2">
        <f t="shared" si="123"/>
        <v>6.9156293222683268E-4</v>
      </c>
      <c r="M327" s="2">
        <f t="shared" si="124"/>
        <v>1.5905947441217091E-2</v>
      </c>
      <c r="N327" s="63">
        <v>301</v>
      </c>
      <c r="O327" s="63">
        <v>1121</v>
      </c>
      <c r="P327" s="63">
        <v>1</v>
      </c>
      <c r="Q327" s="63">
        <v>8</v>
      </c>
      <c r="R327" s="63">
        <v>1</v>
      </c>
      <c r="S327" s="63">
        <v>7</v>
      </c>
      <c r="T327" s="63">
        <v>0</v>
      </c>
      <c r="U327" s="63">
        <v>2</v>
      </c>
      <c r="V327" s="63">
        <v>0</v>
      </c>
      <c r="W327" s="63">
        <v>0</v>
      </c>
      <c r="X327" s="63">
        <v>1</v>
      </c>
      <c r="Y327" s="63">
        <v>0</v>
      </c>
      <c r="Z327" s="63">
        <v>0</v>
      </c>
      <c r="AA327" s="63">
        <v>0</v>
      </c>
      <c r="AB327" s="63">
        <v>0</v>
      </c>
      <c r="AC327" s="63">
        <v>0</v>
      </c>
      <c r="AD327" s="63">
        <v>0</v>
      </c>
      <c r="AE327" s="63">
        <v>0</v>
      </c>
      <c r="AF327" s="63">
        <v>1</v>
      </c>
      <c r="AG327" s="63">
        <v>0</v>
      </c>
      <c r="AH327" s="63">
        <v>1</v>
      </c>
      <c r="AI327" s="63">
        <v>0</v>
      </c>
      <c r="AJ327" s="63">
        <v>2</v>
      </c>
      <c r="AK327" s="63">
        <v>0</v>
      </c>
      <c r="AL327" s="63">
        <v>0</v>
      </c>
      <c r="AM327" s="63">
        <v>0</v>
      </c>
      <c r="AN327" s="63">
        <v>0</v>
      </c>
      <c r="AO327" s="63">
        <v>0</v>
      </c>
      <c r="AP327" s="63">
        <v>0</v>
      </c>
      <c r="AQ327" s="63">
        <v>0</v>
      </c>
      <c r="AR327" s="63">
        <v>0</v>
      </c>
      <c r="AS327" s="63">
        <v>0</v>
      </c>
      <c r="AT327" s="63">
        <v>0</v>
      </c>
      <c r="AU327" s="63">
        <v>0</v>
      </c>
      <c r="AV327" s="63">
        <v>0</v>
      </c>
      <c r="AW327" s="63">
        <v>0</v>
      </c>
      <c r="AX327" s="63">
        <v>0</v>
      </c>
      <c r="AY327" s="63">
        <v>0</v>
      </c>
      <c r="BA327" s="5">
        <f>IF(Q327&gt;0,RANK(Q327,(N327:P327,Q327:AE327)),0)</f>
        <v>3</v>
      </c>
      <c r="BB327" s="5">
        <f>IF(R327&gt;0,RANK(R327,(N327:P327,Q327:AE327)),0)</f>
        <v>6</v>
      </c>
      <c r="BC327" s="5">
        <f>IF(T327&gt;0,RANK(T327,(N327:P327,Q327:AE327)),0)</f>
        <v>0</v>
      </c>
      <c r="BD327" s="5">
        <f>IF(S327&gt;0,RANK(S327,(N327:P327,Q327:AE327)),0)</f>
        <v>4</v>
      </c>
      <c r="BE327" s="2">
        <f t="shared" si="125"/>
        <v>5.5325034578146614E-3</v>
      </c>
      <c r="BF327" s="2">
        <f t="shared" si="126"/>
        <v>6.9156293222683268E-4</v>
      </c>
      <c r="BG327" s="2">
        <f t="shared" si="127"/>
        <v>0</v>
      </c>
      <c r="BH327" s="2">
        <f t="shared" si="128"/>
        <v>4.8409405255878286E-3</v>
      </c>
      <c r="BJ327" t="s">
        <v>2831</v>
      </c>
      <c r="BK327" t="s">
        <v>2720</v>
      </c>
      <c r="BL327" s="1">
        <v>4</v>
      </c>
      <c r="BN327" s="112">
        <v>8</v>
      </c>
      <c r="BO327" s="114">
        <v>115</v>
      </c>
      <c r="BP327" s="118">
        <f t="shared" si="119"/>
        <v>8115</v>
      </c>
      <c r="BQ327" s="118">
        <f t="shared" si="129"/>
        <v>8115</v>
      </c>
      <c r="BR327" s="5" t="s">
        <v>3151</v>
      </c>
      <c r="BV327" s="63"/>
      <c r="CD327" s="63">
        <f t="shared" si="118"/>
        <v>1446</v>
      </c>
    </row>
    <row r="328" spans="1:97" ht="15" hidden="1" customHeight="1" outlineLevel="1">
      <c r="A328" t="s">
        <v>2925</v>
      </c>
      <c r="B328" t="s">
        <v>2720</v>
      </c>
      <c r="C328" s="1">
        <f t="shared" si="120"/>
        <v>18479</v>
      </c>
      <c r="D328" s="5">
        <f>IF(N328&gt;0, RANK(N328,(N328:P328,Q328:AE328)),0)</f>
        <v>1</v>
      </c>
      <c r="E328" s="5">
        <f>IF(O328&gt;0,RANK(O328,(N328:P328,Q328:AE328)),0)</f>
        <v>2</v>
      </c>
      <c r="F328" s="5">
        <f>IF(P328&gt;0,RANK(P328,(N328:P328,Q328:AE328)),0)</f>
        <v>9</v>
      </c>
      <c r="G328" s="129">
        <f t="shared" ref="G328:G333" si="130">IF(C328&gt;0,MAX(N328:P328)-LARGE(N328:P328,2),0)</f>
        <v>7309</v>
      </c>
      <c r="H328" s="134">
        <f t="shared" ref="H328:H333" si="131">IF(C328&gt;0,G328/C328,0)</f>
        <v>0.39553006115049516</v>
      </c>
      <c r="I328" s="2"/>
      <c r="J328" s="2">
        <f t="shared" si="121"/>
        <v>0.68353265869365221</v>
      </c>
      <c r="K328" s="2">
        <f t="shared" si="122"/>
        <v>0.2880025975431571</v>
      </c>
      <c r="L328" s="2">
        <f t="shared" si="123"/>
        <v>1.6234644731857786E-4</v>
      </c>
      <c r="M328" s="2">
        <f t="shared" si="124"/>
        <v>2.8302397315872113E-2</v>
      </c>
      <c r="N328" s="63">
        <v>12631</v>
      </c>
      <c r="O328" s="63">
        <v>5322</v>
      </c>
      <c r="P328" s="63">
        <v>3</v>
      </c>
      <c r="Q328" s="63">
        <v>353</v>
      </c>
      <c r="R328" s="63">
        <v>60</v>
      </c>
      <c r="S328" s="63">
        <v>16</v>
      </c>
      <c r="T328" s="63">
        <v>1</v>
      </c>
      <c r="U328" s="63">
        <v>39</v>
      </c>
      <c r="V328" s="63">
        <v>3</v>
      </c>
      <c r="W328" s="63">
        <v>0</v>
      </c>
      <c r="X328" s="63">
        <v>1</v>
      </c>
      <c r="Y328" s="63">
        <v>0</v>
      </c>
      <c r="Z328" s="63">
        <v>6</v>
      </c>
      <c r="AA328" s="63">
        <v>4</v>
      </c>
      <c r="AB328" s="63">
        <v>3</v>
      </c>
      <c r="AC328" s="63">
        <v>0</v>
      </c>
      <c r="AD328" s="63">
        <v>0</v>
      </c>
      <c r="AE328" s="63">
        <v>0</v>
      </c>
      <c r="AF328" s="63">
        <v>3</v>
      </c>
      <c r="AG328" s="63">
        <v>1</v>
      </c>
      <c r="AH328" s="63">
        <v>14</v>
      </c>
      <c r="AI328" s="63">
        <v>0</v>
      </c>
      <c r="AJ328" s="63">
        <v>13</v>
      </c>
      <c r="AK328" s="63">
        <v>0</v>
      </c>
      <c r="AL328" s="63">
        <v>0</v>
      </c>
      <c r="AM328" s="63">
        <v>2</v>
      </c>
      <c r="AN328" s="63">
        <v>0</v>
      </c>
      <c r="AO328" s="63">
        <v>0</v>
      </c>
      <c r="AP328" s="63">
        <v>0</v>
      </c>
      <c r="AQ328" s="63">
        <v>4</v>
      </c>
      <c r="AR328" s="63">
        <v>0</v>
      </c>
      <c r="AS328" s="63">
        <v>0</v>
      </c>
      <c r="AT328" s="63">
        <v>0</v>
      </c>
      <c r="AU328" s="63">
        <v>0</v>
      </c>
      <c r="AV328" s="63">
        <v>0</v>
      </c>
      <c r="AW328" s="63">
        <v>0</v>
      </c>
      <c r="AX328" s="63">
        <v>0</v>
      </c>
      <c r="AY328" s="63">
        <v>0</v>
      </c>
      <c r="BA328" s="5">
        <f>IF(Q328&gt;0,RANK(Q328,(N328:P328,Q328:AE328)),0)</f>
        <v>3</v>
      </c>
      <c r="BB328" s="5">
        <f>IF(R328&gt;0,RANK(R328,(N328:P328,Q328:AE328)),0)</f>
        <v>4</v>
      </c>
      <c r="BC328" s="5">
        <f>IF(T328&gt;0,RANK(T328,(N328:P328,Q328:AE328)),0)</f>
        <v>12</v>
      </c>
      <c r="BD328" s="5">
        <f>IF(S328&gt;0,RANK(S328,(N328:P328,Q328:AE328)),0)</f>
        <v>6</v>
      </c>
      <c r="BE328" s="2">
        <f t="shared" si="125"/>
        <v>1.9102765301152659E-2</v>
      </c>
      <c r="BF328" s="2">
        <f t="shared" si="126"/>
        <v>3.2469289463715567E-3</v>
      </c>
      <c r="BG328" s="2">
        <f t="shared" si="127"/>
        <v>5.411548243952595E-5</v>
      </c>
      <c r="BH328" s="2">
        <f t="shared" si="128"/>
        <v>8.658477190324152E-4</v>
      </c>
      <c r="BJ328" t="s">
        <v>2925</v>
      </c>
      <c r="BK328" t="s">
        <v>2720</v>
      </c>
      <c r="BL328" s="1">
        <v>2</v>
      </c>
      <c r="BN328" s="112">
        <v>8</v>
      </c>
      <c r="BO328" s="114">
        <v>117</v>
      </c>
      <c r="BP328" s="118">
        <f t="shared" si="119"/>
        <v>8117</v>
      </c>
      <c r="BQ328" s="118">
        <f t="shared" si="129"/>
        <v>8117</v>
      </c>
      <c r="BR328" s="5" t="s">
        <v>3151</v>
      </c>
      <c r="BV328" s="63"/>
      <c r="CD328" s="63">
        <f t="shared" si="118"/>
        <v>18479</v>
      </c>
    </row>
    <row r="329" spans="1:97" ht="15" hidden="1" customHeight="1" outlineLevel="1">
      <c r="A329" t="s">
        <v>3012</v>
      </c>
      <c r="B329" t="s">
        <v>2720</v>
      </c>
      <c r="C329" s="1">
        <f t="shared" si="120"/>
        <v>16939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9</v>
      </c>
      <c r="G329" s="129">
        <f t="shared" si="130"/>
        <v>5963</v>
      </c>
      <c r="H329" s="134">
        <f t="shared" si="131"/>
        <v>0.35202786469094988</v>
      </c>
      <c r="I329" s="2"/>
      <c r="J329" s="2">
        <f t="shared" si="121"/>
        <v>0.31158864159631622</v>
      </c>
      <c r="K329" s="2">
        <f t="shared" si="122"/>
        <v>0.66361650628726609</v>
      </c>
      <c r="L329" s="2">
        <f t="shared" si="123"/>
        <v>1.1807072436389397E-4</v>
      </c>
      <c r="M329" s="2">
        <f t="shared" si="124"/>
        <v>2.4676781392053738E-2</v>
      </c>
      <c r="N329" s="63">
        <v>5278</v>
      </c>
      <c r="O329" s="63">
        <v>11241</v>
      </c>
      <c r="P329" s="63">
        <v>2</v>
      </c>
      <c r="Q329" s="63">
        <v>267</v>
      </c>
      <c r="R329" s="63">
        <v>25</v>
      </c>
      <c r="S329" s="63">
        <v>28</v>
      </c>
      <c r="T329" s="63">
        <v>1</v>
      </c>
      <c r="U329" s="63">
        <v>37</v>
      </c>
      <c r="V329" s="63">
        <v>2</v>
      </c>
      <c r="W329" s="63">
        <v>0</v>
      </c>
      <c r="X329" s="63">
        <v>2</v>
      </c>
      <c r="Y329" s="63">
        <v>0</v>
      </c>
      <c r="Z329" s="63">
        <v>18</v>
      </c>
      <c r="AA329" s="63">
        <v>0</v>
      </c>
      <c r="AB329" s="63">
        <v>1</v>
      </c>
      <c r="AC329" s="63">
        <v>0</v>
      </c>
      <c r="AD329" s="63">
        <v>0</v>
      </c>
      <c r="AE329" s="63">
        <v>6</v>
      </c>
      <c r="AF329" s="63">
        <v>1</v>
      </c>
      <c r="AG329" s="63">
        <v>2</v>
      </c>
      <c r="AH329" s="63">
        <v>10</v>
      </c>
      <c r="AI329" s="63">
        <v>0</v>
      </c>
      <c r="AJ329" s="63">
        <v>10</v>
      </c>
      <c r="AK329" s="63">
        <v>0</v>
      </c>
      <c r="AL329" s="63">
        <v>0</v>
      </c>
      <c r="AM329" s="63">
        <v>0</v>
      </c>
      <c r="AN329" s="63">
        <v>0</v>
      </c>
      <c r="AO329" s="63">
        <v>0</v>
      </c>
      <c r="AP329" s="63">
        <v>0</v>
      </c>
      <c r="AQ329" s="63">
        <v>7</v>
      </c>
      <c r="AR329" s="63">
        <v>0</v>
      </c>
      <c r="AS329" s="63">
        <v>0</v>
      </c>
      <c r="AT329" s="63">
        <v>1</v>
      </c>
      <c r="AU329" s="63">
        <v>0</v>
      </c>
      <c r="AV329" s="63">
        <v>0</v>
      </c>
      <c r="AW329" s="63">
        <v>0</v>
      </c>
      <c r="AX329" s="63">
        <v>0</v>
      </c>
      <c r="AY329" s="63">
        <v>0</v>
      </c>
      <c r="BA329" s="5">
        <f>IF(Q329&gt;0,RANK(Q329,(N329:P329,Q329:AE329)),0)</f>
        <v>3</v>
      </c>
      <c r="BB329" s="5">
        <f>IF(R329&gt;0,RANK(R329,(N329:P329,Q329:AE329)),0)</f>
        <v>6</v>
      </c>
      <c r="BC329" s="5">
        <f>IF(T329&gt;0,RANK(T329,(N329:P329,Q329:AE329)),0)</f>
        <v>12</v>
      </c>
      <c r="BD329" s="5">
        <f>IF(S329&gt;0,RANK(S329,(N329:P329,Q329:AE329)),0)</f>
        <v>5</v>
      </c>
      <c r="BE329" s="2">
        <f t="shared" si="125"/>
        <v>1.5762441702579847E-2</v>
      </c>
      <c r="BF329" s="2">
        <f t="shared" si="126"/>
        <v>1.4758840545486746E-3</v>
      </c>
      <c r="BG329" s="2">
        <f t="shared" si="127"/>
        <v>5.9035362181946983E-5</v>
      </c>
      <c r="BH329" s="2">
        <f t="shared" si="128"/>
        <v>1.6529901410945156E-3</v>
      </c>
      <c r="BJ329" t="s">
        <v>3012</v>
      </c>
      <c r="BK329" t="s">
        <v>2720</v>
      </c>
      <c r="BL329" s="1">
        <v>5</v>
      </c>
      <c r="BN329" s="112">
        <v>8</v>
      </c>
      <c r="BO329" s="114">
        <v>119</v>
      </c>
      <c r="BP329" s="118">
        <f t="shared" si="119"/>
        <v>8119</v>
      </c>
      <c r="BQ329" s="118">
        <f t="shared" si="129"/>
        <v>8119</v>
      </c>
      <c r="BR329" s="5" t="s">
        <v>3151</v>
      </c>
      <c r="BV329" s="63"/>
    </row>
    <row r="330" spans="1:97" ht="15" hidden="1" customHeight="1" outlineLevel="1">
      <c r="A330" t="s">
        <v>691</v>
      </c>
      <c r="B330" t="s">
        <v>2720</v>
      </c>
      <c r="C330" s="1">
        <f t="shared" si="120"/>
        <v>3008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0</v>
      </c>
      <c r="G330" s="129">
        <f t="shared" si="130"/>
        <v>2226</v>
      </c>
      <c r="H330" s="134">
        <f t="shared" si="131"/>
        <v>0.74002659574468088</v>
      </c>
      <c r="I330" s="2"/>
      <c r="J330" s="2">
        <f t="shared" si="121"/>
        <v>0.12267287234042554</v>
      </c>
      <c r="K330" s="2">
        <f t="shared" si="122"/>
        <v>0.86269946808510634</v>
      </c>
      <c r="L330" s="2">
        <f t="shared" si="123"/>
        <v>0</v>
      </c>
      <c r="M330" s="2">
        <f t="shared" si="124"/>
        <v>1.4627659574468099E-2</v>
      </c>
      <c r="N330" s="63">
        <v>369</v>
      </c>
      <c r="O330" s="63">
        <v>2595</v>
      </c>
      <c r="P330" s="63">
        <v>0</v>
      </c>
      <c r="Q330" s="63">
        <v>25</v>
      </c>
      <c r="R330" s="63">
        <v>5</v>
      </c>
      <c r="S330" s="63">
        <v>4</v>
      </c>
      <c r="T330" s="63">
        <v>0</v>
      </c>
      <c r="U330" s="63">
        <v>2</v>
      </c>
      <c r="V330" s="63">
        <v>0</v>
      </c>
      <c r="W330" s="63">
        <v>0</v>
      </c>
      <c r="X330" s="63">
        <v>0</v>
      </c>
      <c r="Y330" s="63">
        <v>0</v>
      </c>
      <c r="Z330" s="63">
        <v>2</v>
      </c>
      <c r="AA330" s="63">
        <v>0</v>
      </c>
      <c r="AB330" s="63">
        <v>1</v>
      </c>
      <c r="AC330" s="63">
        <v>0</v>
      </c>
      <c r="AD330" s="63">
        <v>0</v>
      </c>
      <c r="AE330" s="63">
        <v>1</v>
      </c>
      <c r="AF330" s="63">
        <v>0</v>
      </c>
      <c r="AG330" s="63">
        <v>0</v>
      </c>
      <c r="AH330" s="63">
        <v>2</v>
      </c>
      <c r="AI330" s="63">
        <v>0</v>
      </c>
      <c r="AJ330" s="63">
        <v>2</v>
      </c>
      <c r="AK330" s="63">
        <v>0</v>
      </c>
      <c r="AL330" s="63">
        <v>0</v>
      </c>
      <c r="AM330" s="63">
        <v>0</v>
      </c>
      <c r="AN330" s="63">
        <v>0</v>
      </c>
      <c r="AO330" s="63">
        <v>0</v>
      </c>
      <c r="AP330" s="63">
        <v>0</v>
      </c>
      <c r="AQ330" s="63">
        <v>0</v>
      </c>
      <c r="AR330" s="63">
        <v>0</v>
      </c>
      <c r="AS330" s="63">
        <v>0</v>
      </c>
      <c r="AT330" s="63">
        <v>0</v>
      </c>
      <c r="AU330" s="63">
        <v>0</v>
      </c>
      <c r="AV330" s="63">
        <v>0</v>
      </c>
      <c r="AW330" s="63">
        <v>0</v>
      </c>
      <c r="AX330" s="63">
        <v>0</v>
      </c>
      <c r="AY330" s="63">
        <v>0</v>
      </c>
      <c r="BA330" s="5">
        <f>IF(Q330&gt;0,RANK(Q330,(N330:P330,Q330:AE330)),0)</f>
        <v>3</v>
      </c>
      <c r="BB330" s="5">
        <f>IF(R330&gt;0,RANK(R330,(N330:P330,Q330:AE330)),0)</f>
        <v>4</v>
      </c>
      <c r="BC330" s="5">
        <f>IF(T330&gt;0,RANK(T330,(N330:P330,Q330:AE330)),0)</f>
        <v>0</v>
      </c>
      <c r="BD330" s="5">
        <f>IF(S330&gt;0,RANK(S330,(N330:P330,Q330:AE330)),0)</f>
        <v>5</v>
      </c>
      <c r="BE330" s="2">
        <f t="shared" si="125"/>
        <v>8.3111702127659573E-3</v>
      </c>
      <c r="BF330" s="2">
        <f t="shared" si="126"/>
        <v>1.6622340425531915E-3</v>
      </c>
      <c r="BG330" s="2">
        <f t="shared" si="127"/>
        <v>0</v>
      </c>
      <c r="BH330" s="2">
        <f t="shared" si="128"/>
        <v>1.3297872340425532E-3</v>
      </c>
      <c r="BJ330" t="s">
        <v>691</v>
      </c>
      <c r="BK330" t="s">
        <v>2720</v>
      </c>
      <c r="BL330" s="1">
        <v>4</v>
      </c>
      <c r="BN330" s="112">
        <v>8</v>
      </c>
      <c r="BO330" s="114">
        <v>121</v>
      </c>
      <c r="BP330" s="118">
        <f t="shared" si="119"/>
        <v>8121</v>
      </c>
      <c r="BQ330" s="118">
        <f t="shared" si="129"/>
        <v>8121</v>
      </c>
      <c r="BR330" s="5" t="s">
        <v>3151</v>
      </c>
      <c r="BV330" s="63"/>
      <c r="CD330" s="63">
        <f>C330</f>
        <v>3008</v>
      </c>
    </row>
    <row r="331" spans="1:97" ht="15" hidden="1" customHeight="1" outlineLevel="1">
      <c r="A331" t="s">
        <v>768</v>
      </c>
      <c r="B331" t="s">
        <v>2720</v>
      </c>
      <c r="C331" s="1">
        <f t="shared" si="120"/>
        <v>166968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11</v>
      </c>
      <c r="G331" s="129">
        <f t="shared" si="130"/>
        <v>30085</v>
      </c>
      <c r="H331" s="134">
        <f t="shared" si="131"/>
        <v>0.18018422691773273</v>
      </c>
      <c r="I331" s="2"/>
      <c r="J331" s="2">
        <f t="shared" si="121"/>
        <v>0.39564467442863305</v>
      </c>
      <c r="K331" s="2">
        <f t="shared" si="122"/>
        <v>0.57582890134636577</v>
      </c>
      <c r="L331" s="2">
        <f t="shared" si="123"/>
        <v>1.9165349048919553E-4</v>
      </c>
      <c r="M331" s="2">
        <f t="shared" si="124"/>
        <v>2.8334770734511985E-2</v>
      </c>
      <c r="N331" s="63">
        <v>66060</v>
      </c>
      <c r="O331" s="63">
        <v>96145</v>
      </c>
      <c r="P331" s="63">
        <v>32</v>
      </c>
      <c r="Q331" s="63">
        <v>2895</v>
      </c>
      <c r="R331" s="63">
        <v>340</v>
      </c>
      <c r="S331" s="63">
        <v>363</v>
      </c>
      <c r="T331" s="63">
        <v>39</v>
      </c>
      <c r="U331" s="63">
        <v>449</v>
      </c>
      <c r="V331" s="63">
        <v>44</v>
      </c>
      <c r="W331" s="63">
        <v>0</v>
      </c>
      <c r="X331" s="63">
        <v>12</v>
      </c>
      <c r="Y331" s="63">
        <v>0</v>
      </c>
      <c r="Z331" s="63">
        <v>115</v>
      </c>
      <c r="AA331" s="63">
        <v>27</v>
      </c>
      <c r="AB331" s="63">
        <v>18</v>
      </c>
      <c r="AC331" s="63">
        <v>0</v>
      </c>
      <c r="AD331" s="63">
        <v>0</v>
      </c>
      <c r="AE331" s="63">
        <v>51</v>
      </c>
      <c r="AF331" s="63">
        <v>14</v>
      </c>
      <c r="AG331" s="63">
        <v>7</v>
      </c>
      <c r="AH331" s="63">
        <v>170</v>
      </c>
      <c r="AI331" s="63">
        <v>0</v>
      </c>
      <c r="AJ331" s="63">
        <v>120</v>
      </c>
      <c r="AK331" s="63">
        <v>0</v>
      </c>
      <c r="AL331" s="63">
        <v>0</v>
      </c>
      <c r="AM331" s="63">
        <v>13</v>
      </c>
      <c r="AN331" s="63">
        <v>0</v>
      </c>
      <c r="AO331" s="63">
        <v>0</v>
      </c>
      <c r="AP331" s="63">
        <v>0</v>
      </c>
      <c r="AQ331" s="63">
        <v>45</v>
      </c>
      <c r="AR331" s="63">
        <v>0</v>
      </c>
      <c r="AS331" s="63">
        <v>0</v>
      </c>
      <c r="AT331" s="63">
        <v>9</v>
      </c>
      <c r="AU331" s="63">
        <v>0</v>
      </c>
      <c r="AV331" s="63">
        <v>0</v>
      </c>
      <c r="AW331" s="63">
        <v>0</v>
      </c>
      <c r="AX331" s="63">
        <v>0</v>
      </c>
      <c r="AY331" s="63">
        <v>0</v>
      </c>
      <c r="BA331" s="5">
        <f>IF(Q331&gt;0,RANK(Q331,(N331:P331,Q331:AE331)),0)</f>
        <v>3</v>
      </c>
      <c r="BB331" s="5">
        <f>IF(R331&gt;0,RANK(R331,(N331:P331,Q331:AE331)),0)</f>
        <v>6</v>
      </c>
      <c r="BC331" s="5">
        <f>IF(T331&gt;0,RANK(T331,(N331:P331,Q331:AE331)),0)</f>
        <v>10</v>
      </c>
      <c r="BD331" s="5">
        <f>IF(S331&gt;0,RANK(S331,(N331:P331,Q331:AE331)),0)</f>
        <v>5</v>
      </c>
      <c r="BE331" s="2">
        <f t="shared" si="125"/>
        <v>1.7338651717694407E-2</v>
      </c>
      <c r="BF331" s="2">
        <f t="shared" si="126"/>
        <v>2.0363183364477027E-3</v>
      </c>
      <c r="BG331" s="2">
        <f t="shared" si="127"/>
        <v>2.3357769153370706E-4</v>
      </c>
      <c r="BH331" s="2">
        <f t="shared" si="128"/>
        <v>2.1740692827368117E-3</v>
      </c>
      <c r="BJ331" t="s">
        <v>768</v>
      </c>
      <c r="BK331" t="s">
        <v>2720</v>
      </c>
      <c r="BL331" s="1">
        <v>4</v>
      </c>
      <c r="BN331" s="112">
        <v>8</v>
      </c>
      <c r="BO331" s="114">
        <v>123</v>
      </c>
      <c r="BP331" s="118">
        <f t="shared" si="119"/>
        <v>8123</v>
      </c>
      <c r="BQ331" s="118">
        <f t="shared" si="129"/>
        <v>8123</v>
      </c>
      <c r="BR331" s="5" t="s">
        <v>3151</v>
      </c>
      <c r="BV331" s="63"/>
    </row>
    <row r="332" spans="1:97" ht="15" hidden="1" customHeight="1" outlineLevel="1">
      <c r="A332" t="s">
        <v>511</v>
      </c>
      <c r="B332" t="s">
        <v>2720</v>
      </c>
      <c r="C332" s="1">
        <f t="shared" si="120"/>
        <v>4981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>IF(P332&gt;0,RANK(P332,(N332:P332,Q332:AE332)),0)</f>
        <v>0</v>
      </c>
      <c r="G332" s="129">
        <f t="shared" si="130"/>
        <v>3322</v>
      </c>
      <c r="H332" s="134">
        <f t="shared" si="131"/>
        <v>0.66693435053202166</v>
      </c>
      <c r="I332" s="2"/>
      <c r="J332" s="2">
        <f t="shared" si="121"/>
        <v>0.15759887572776551</v>
      </c>
      <c r="K332" s="2">
        <f t="shared" si="122"/>
        <v>0.8245332262597872</v>
      </c>
      <c r="L332" s="2">
        <f t="shared" si="123"/>
        <v>0</v>
      </c>
      <c r="M332" s="2">
        <f t="shared" si="124"/>
        <v>1.7867898012447259E-2</v>
      </c>
      <c r="N332" s="63">
        <v>785</v>
      </c>
      <c r="O332" s="63">
        <v>4107</v>
      </c>
      <c r="P332" s="63">
        <v>0</v>
      </c>
      <c r="Q332" s="63">
        <v>52</v>
      </c>
      <c r="R332" s="63">
        <v>2</v>
      </c>
      <c r="S332" s="63">
        <v>8</v>
      </c>
      <c r="T332" s="63">
        <v>0</v>
      </c>
      <c r="U332" s="63">
        <v>10</v>
      </c>
      <c r="V332" s="63">
        <v>0</v>
      </c>
      <c r="W332" s="63">
        <v>0</v>
      </c>
      <c r="X332" s="63">
        <v>1</v>
      </c>
      <c r="Y332" s="63">
        <v>0</v>
      </c>
      <c r="Z332" s="63">
        <v>0</v>
      </c>
      <c r="AA332" s="63">
        <v>0</v>
      </c>
      <c r="AB332" s="63">
        <v>0</v>
      </c>
      <c r="AC332" s="63">
        <v>0</v>
      </c>
      <c r="AD332" s="63">
        <v>0</v>
      </c>
      <c r="AE332" s="63">
        <v>2</v>
      </c>
      <c r="AF332" s="63">
        <v>0</v>
      </c>
      <c r="AG332" s="63">
        <v>2</v>
      </c>
      <c r="AH332" s="63">
        <v>2</v>
      </c>
      <c r="AI332" s="63">
        <v>0</v>
      </c>
      <c r="AJ332" s="63">
        <v>5</v>
      </c>
      <c r="AK332" s="63">
        <v>0</v>
      </c>
      <c r="AL332" s="63">
        <v>0</v>
      </c>
      <c r="AM332" s="63">
        <v>1</v>
      </c>
      <c r="AN332" s="63">
        <v>0</v>
      </c>
      <c r="AO332" s="63">
        <v>0</v>
      </c>
      <c r="AP332" s="63">
        <v>0</v>
      </c>
      <c r="AQ332" s="63">
        <v>3</v>
      </c>
      <c r="AR332" s="63">
        <v>0</v>
      </c>
      <c r="AS332" s="63">
        <v>0</v>
      </c>
      <c r="AT332" s="63">
        <v>1</v>
      </c>
      <c r="AU332" s="63">
        <v>0</v>
      </c>
      <c r="AV332" s="63">
        <v>0</v>
      </c>
      <c r="AW332" s="63">
        <v>0</v>
      </c>
      <c r="AX332" s="63">
        <v>0</v>
      </c>
      <c r="AY332" s="63">
        <v>0</v>
      </c>
      <c r="BA332" s="5">
        <f>IF(Q332&gt;0,RANK(Q332,(N332:P332,Q332:AE332)),0)</f>
        <v>3</v>
      </c>
      <c r="BB332" s="5">
        <f>IF(R332&gt;0,RANK(R332,(N332:P332,Q332:AE332)),0)</f>
        <v>6</v>
      </c>
      <c r="BC332" s="5">
        <f>IF(T332&gt;0,RANK(T332,(N332:P332,Q332:AE332)),0)</f>
        <v>0</v>
      </c>
      <c r="BD332" s="5">
        <f>IF(S332&gt;0,RANK(S332,(N332:P332,Q332:AE332)),0)</f>
        <v>5</v>
      </c>
      <c r="BE332" s="2">
        <f t="shared" si="125"/>
        <v>1.0439670748845614E-2</v>
      </c>
      <c r="BF332" s="2">
        <f t="shared" si="126"/>
        <v>4.015257980325236E-4</v>
      </c>
      <c r="BG332" s="2">
        <f t="shared" si="127"/>
        <v>0</v>
      </c>
      <c r="BH332" s="2">
        <f t="shared" si="128"/>
        <v>1.6061031921300944E-3</v>
      </c>
      <c r="BJ332" t="s">
        <v>511</v>
      </c>
      <c r="BK332" t="s">
        <v>2720</v>
      </c>
      <c r="BL332" s="1">
        <v>4</v>
      </c>
      <c r="BN332" s="112">
        <v>8</v>
      </c>
      <c r="BO332" s="114">
        <v>125</v>
      </c>
      <c r="BP332" s="118">
        <f t="shared" si="119"/>
        <v>8125</v>
      </c>
      <c r="BQ332" s="118">
        <f t="shared" si="129"/>
        <v>8125</v>
      </c>
      <c r="BR332" s="5" t="s">
        <v>3151</v>
      </c>
      <c r="BV332" s="63"/>
      <c r="CD332" s="63">
        <f>C332</f>
        <v>4981</v>
      </c>
    </row>
    <row r="333" spans="1:97" ht="15" customHeight="1" collapsed="1">
      <c r="A333" t="s">
        <v>1864</v>
      </c>
      <c r="B333" t="s">
        <v>544</v>
      </c>
      <c r="C333" s="1">
        <f t="shared" si="120"/>
        <v>3256649</v>
      </c>
      <c r="D333" s="5">
        <f>IF(N333&gt;0, RANK(N333,(N333:P333,Q333:AE333)),0)</f>
        <v>1</v>
      </c>
      <c r="E333" s="5">
        <f>IF(O333&gt;0,RANK(O333,(N333:P333,Q333:AE333)),0)</f>
        <v>2</v>
      </c>
      <c r="F333" s="5">
        <f>IF(P333&gt;0,RANK(P333,(N333:P333,Q333:AE333)),0)</f>
        <v>11</v>
      </c>
      <c r="G333" s="129">
        <f t="shared" si="130"/>
        <v>439725</v>
      </c>
      <c r="H333" s="134">
        <f t="shared" si="131"/>
        <v>0.13502376215551629</v>
      </c>
      <c r="I333" s="2"/>
      <c r="J333" s="2">
        <f t="shared" si="121"/>
        <v>0.55400382417632354</v>
      </c>
      <c r="K333" s="2">
        <f t="shared" si="122"/>
        <v>0.41898006202080729</v>
      </c>
      <c r="L333" s="2">
        <f t="shared" si="123"/>
        <v>1.756406662185578E-4</v>
      </c>
      <c r="M333" s="2">
        <f t="shared" si="124"/>
        <v>2.6840473136650611E-2</v>
      </c>
      <c r="N333" s="63">
        <v>1804196</v>
      </c>
      <c r="O333" s="63">
        <v>1364471</v>
      </c>
      <c r="P333" s="63">
        <v>572</v>
      </c>
      <c r="Q333" s="63">
        <v>52454</v>
      </c>
      <c r="R333" s="63">
        <v>8984</v>
      </c>
      <c r="S333" s="63">
        <v>5061</v>
      </c>
      <c r="T333" s="63">
        <v>636</v>
      </c>
      <c r="U333" s="63">
        <v>8086</v>
      </c>
      <c r="V333" s="63">
        <v>1035</v>
      </c>
      <c r="W333" s="63">
        <v>0</v>
      </c>
      <c r="X333" s="63">
        <v>354</v>
      </c>
      <c r="Y333" s="63">
        <v>0</v>
      </c>
      <c r="Z333" s="63">
        <v>2515</v>
      </c>
      <c r="AA333" s="63">
        <v>568</v>
      </c>
      <c r="AB333" s="63">
        <v>355</v>
      </c>
      <c r="AC333" s="63">
        <v>0</v>
      </c>
      <c r="AD333" s="63">
        <v>0</v>
      </c>
      <c r="AE333" s="63">
        <v>762</v>
      </c>
      <c r="AF333" s="63">
        <v>379</v>
      </c>
      <c r="AG333" s="63">
        <v>196</v>
      </c>
      <c r="AH333" s="63">
        <v>2730</v>
      </c>
      <c r="AI333" s="63">
        <v>0</v>
      </c>
      <c r="AJ333" s="63">
        <v>2011</v>
      </c>
      <c r="AK333" s="63">
        <v>0</v>
      </c>
      <c r="AL333" s="63">
        <v>0</v>
      </c>
      <c r="AM333" s="63">
        <v>495</v>
      </c>
      <c r="AN333" s="63">
        <v>0</v>
      </c>
      <c r="AO333" s="63">
        <v>0</v>
      </c>
      <c r="AP333" s="63">
        <v>0</v>
      </c>
      <c r="AQ333" s="63">
        <v>614</v>
      </c>
      <c r="AR333" s="63">
        <v>0</v>
      </c>
      <c r="AS333" s="63">
        <v>0</v>
      </c>
      <c r="AT333" s="63">
        <v>175</v>
      </c>
      <c r="AU333" s="63">
        <v>0</v>
      </c>
      <c r="AV333" s="63">
        <v>0</v>
      </c>
      <c r="AW333" s="63">
        <v>0</v>
      </c>
      <c r="AX333" s="63">
        <v>0</v>
      </c>
      <c r="AY333" s="63">
        <v>0</v>
      </c>
      <c r="BA333" s="5">
        <f>IF(Q333&gt;0,RANK(Q333,(N333:P333,Q333:AE333)),0)</f>
        <v>3</v>
      </c>
      <c r="BB333" s="5">
        <f>IF(R333&gt;0,RANK(R333,(N333:P333,Q333:AE333)),0)</f>
        <v>4</v>
      </c>
      <c r="BC333" s="5">
        <f>IF(T333&gt;0,RANK(T333,(N333:P333,Q333:AE333)),0)</f>
        <v>10</v>
      </c>
      <c r="BD333" s="5">
        <f>IF(S333&gt;0,RANK(S333,(N333:P333,Q333:AE333)),0)</f>
        <v>6</v>
      </c>
      <c r="BE333" s="2">
        <f t="shared" si="125"/>
        <v>1.6106740394804597E-2</v>
      </c>
      <c r="BF333" s="2">
        <f t="shared" si="126"/>
        <v>2.7586638903977678E-3</v>
      </c>
      <c r="BG333" s="2">
        <f t="shared" si="127"/>
        <v>1.9529276873252229E-4</v>
      </c>
      <c r="BH333" s="2">
        <f t="shared" si="128"/>
        <v>1.5540514191120995E-3</v>
      </c>
      <c r="BJ333" t="s">
        <v>1864</v>
      </c>
      <c r="BK333" t="s">
        <v>544</v>
      </c>
      <c r="BN333" s="112">
        <v>8</v>
      </c>
      <c r="BO333" s="114"/>
      <c r="BP333" s="112">
        <v>8</v>
      </c>
      <c r="BQ333" s="112">
        <f t="shared" si="129"/>
        <v>8</v>
      </c>
      <c r="BR333" s="5" t="s">
        <v>710</v>
      </c>
      <c r="CE333" s="63">
        <v>0</v>
      </c>
      <c r="CH333" s="63">
        <f t="shared" ref="CH333" si="132">SUM(CH269:CH332)</f>
        <v>0</v>
      </c>
      <c r="CK333" s="63"/>
      <c r="CL333" s="63"/>
      <c r="CM333" s="63"/>
    </row>
    <row r="334" spans="1:97" ht="15" customHeight="1">
      <c r="C334" s="1"/>
      <c r="E334" s="5"/>
      <c r="F334" s="5"/>
      <c r="G334" s="129"/>
      <c r="H334" s="134"/>
      <c r="I334" s="2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AX334" s="63"/>
      <c r="AY334" s="63"/>
      <c r="BA334" s="5"/>
      <c r="BB334" s="5"/>
      <c r="BC334" s="5"/>
      <c r="BD334" s="5"/>
      <c r="BN334" s="112"/>
      <c r="BO334" s="114"/>
      <c r="BP334" s="118"/>
      <c r="BQ334" s="118"/>
      <c r="CH334" s="63" t="s">
        <v>4052</v>
      </c>
      <c r="CI334" s="63" t="s">
        <v>1048</v>
      </c>
      <c r="CJ334" s="63" t="s">
        <v>719</v>
      </c>
      <c r="CK334" s="63" t="s">
        <v>4053</v>
      </c>
      <c r="CL334" s="63" t="s">
        <v>3952</v>
      </c>
    </row>
    <row r="335" spans="1:97" ht="15" hidden="1" customHeight="1" outlineLevel="1">
      <c r="A335" t="s">
        <v>280</v>
      </c>
      <c r="B335" t="s">
        <v>1484</v>
      </c>
      <c r="C335" s="1">
        <f t="shared" ref="C335:C343" si="133">SUM(N335:AY335)</f>
        <v>472978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0</v>
      </c>
      <c r="G335" s="129">
        <f t="shared" ref="G335:G343" si="134">IF(C335&gt;0,MAX(N335:P335)-LARGE(N335:P335,2),0)</f>
        <v>128466</v>
      </c>
      <c r="H335" s="134">
        <f t="shared" ref="H335:H343" si="135">IF(C335&gt;0,G335/C335,0)</f>
        <v>0.27161094173513356</v>
      </c>
      <c r="I335" s="2"/>
      <c r="J335" s="2">
        <f t="shared" ref="J335:J343" si="136">IF($C335=0,"-",N335/$C335)</f>
        <v>0.62900388601584001</v>
      </c>
      <c r="K335" s="2">
        <f t="shared" ref="K335:K343" si="137">IF($C335=0,"-",O335/$C335)</f>
        <v>0.3573929442807065</v>
      </c>
      <c r="L335" s="2">
        <f t="shared" ref="L335:L343" si="138">IF($C335=0,"-",P335/$C335)</f>
        <v>0</v>
      </c>
      <c r="M335" s="2">
        <f t="shared" ref="M335:M343" si="139">IF(C335=0,"-",(1-J335-K335-L335))</f>
        <v>1.3603169703453488E-2</v>
      </c>
      <c r="N335" s="63">
        <v>297505</v>
      </c>
      <c r="O335" s="63">
        <v>169039</v>
      </c>
      <c r="P335" s="63">
        <v>0</v>
      </c>
      <c r="Q335" s="63">
        <v>4593</v>
      </c>
      <c r="R335" s="63">
        <v>1681</v>
      </c>
      <c r="S335" s="63">
        <v>0</v>
      </c>
      <c r="T335" s="63">
        <v>3</v>
      </c>
      <c r="U335" s="63">
        <v>74</v>
      </c>
      <c r="V335" s="63">
        <v>0</v>
      </c>
      <c r="W335" s="63">
        <v>0</v>
      </c>
      <c r="X335" s="63">
        <v>0</v>
      </c>
      <c r="Y335" s="63">
        <v>0</v>
      </c>
      <c r="Z335" s="63">
        <v>78</v>
      </c>
      <c r="AA335" s="63">
        <v>0</v>
      </c>
      <c r="AB335" s="63">
        <v>0</v>
      </c>
      <c r="AC335" s="63">
        <v>0</v>
      </c>
      <c r="AD335" s="63">
        <v>0</v>
      </c>
      <c r="AE335" s="63">
        <v>0</v>
      </c>
      <c r="AF335" s="63">
        <v>0</v>
      </c>
      <c r="AG335" s="63">
        <v>0</v>
      </c>
      <c r="AH335" s="63">
        <v>0</v>
      </c>
      <c r="AI335" s="63">
        <v>0</v>
      </c>
      <c r="AJ335" s="63">
        <v>0</v>
      </c>
      <c r="AK335" s="63">
        <v>0</v>
      </c>
      <c r="AL335" s="63">
        <v>0</v>
      </c>
      <c r="AM335" s="63">
        <v>0</v>
      </c>
      <c r="AN335" s="63">
        <v>0</v>
      </c>
      <c r="AO335" s="63">
        <v>0</v>
      </c>
      <c r="AP335" s="63">
        <v>0</v>
      </c>
      <c r="AQ335" s="63">
        <v>0</v>
      </c>
      <c r="AR335" s="63">
        <v>0</v>
      </c>
      <c r="AS335" s="63">
        <v>0</v>
      </c>
      <c r="AT335" s="63">
        <v>0</v>
      </c>
      <c r="AU335" s="63">
        <v>5</v>
      </c>
      <c r="AV335" s="63">
        <v>0</v>
      </c>
      <c r="AW335" s="63">
        <v>0</v>
      </c>
      <c r="AX335" s="63">
        <v>0</v>
      </c>
      <c r="AY335" s="63">
        <v>0</v>
      </c>
      <c r="BA335" s="5">
        <f>IF(Q335&gt;0,RANK(Q335,(N335:P335,Q335:AE335)),0)</f>
        <v>3</v>
      </c>
      <c r="BB335" s="5">
        <f>IF(R335&gt;0,RANK(R335,(N335:P335,Q335:AE335)),0)</f>
        <v>4</v>
      </c>
      <c r="BC335" s="5">
        <f>IF(T335&gt;0,RANK(T335,(N335:P335,Q335:AE335)),0)</f>
        <v>7</v>
      </c>
      <c r="BD335" s="5">
        <f>IF(S335&gt;0,RANK(S335,(N335:P335,Q335:AE335)),0)</f>
        <v>0</v>
      </c>
      <c r="BE335" s="2">
        <f t="shared" ref="BE335:BE343" si="140">IF($C335=0,"-",Q335/$C335)</f>
        <v>9.7108110736651605E-3</v>
      </c>
      <c r="BF335" s="2">
        <f t="shared" ref="BF335:BF343" si="141">IF($C335=0,"-",R335/$C335)</f>
        <v>3.5540765109582264E-3</v>
      </c>
      <c r="BG335" s="2">
        <f t="shared" ref="BG335:BG343" si="142">IF($C335=0,"-",T335/$C335)</f>
        <v>6.3427897280634619E-6</v>
      </c>
      <c r="BH335" s="2">
        <f t="shared" ref="BH335:BH343" si="143">IF($C335=0,"-",S335/$C335)</f>
        <v>0</v>
      </c>
      <c r="BJ335" t="s">
        <v>280</v>
      </c>
      <c r="BK335" t="s">
        <v>1484</v>
      </c>
      <c r="BN335" s="112">
        <v>9</v>
      </c>
      <c r="BO335" s="114">
        <v>1</v>
      </c>
      <c r="BP335" s="118">
        <f t="shared" si="119"/>
        <v>9001</v>
      </c>
      <c r="BQ335" s="118">
        <f t="shared" si="129"/>
        <v>9001</v>
      </c>
      <c r="BR335" s="5" t="s">
        <v>3151</v>
      </c>
      <c r="CH335" s="63">
        <f>SUMIF(Town!$BI$3:$BI$171,$BP335,Town!BZ$3:BZ$171)</f>
        <v>0</v>
      </c>
      <c r="CK335" s="63"/>
      <c r="CL335" s="63"/>
      <c r="CM335" s="63"/>
      <c r="CN335" s="63"/>
      <c r="CO335" s="63"/>
      <c r="CP335" s="63"/>
      <c r="CQ335" s="63"/>
      <c r="CR335" s="63"/>
      <c r="CS335" s="63"/>
    </row>
    <row r="336" spans="1:97" ht="15" hidden="1" customHeight="1" outlineLevel="1">
      <c r="A336" t="s">
        <v>1736</v>
      </c>
      <c r="B336" t="s">
        <v>1484</v>
      </c>
      <c r="C336" s="1">
        <f t="shared" si="133"/>
        <v>449328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>IF(P336&gt;0,RANK(P336,(N336:P336,Q336:AE336)),0)</f>
        <v>0</v>
      </c>
      <c r="G336" s="129">
        <f t="shared" si="134"/>
        <v>124344</v>
      </c>
      <c r="H336" s="134">
        <f t="shared" si="135"/>
        <v>0.27673325499412454</v>
      </c>
      <c r="I336" s="2"/>
      <c r="J336" s="2">
        <f t="shared" si="136"/>
        <v>0.63064843499626111</v>
      </c>
      <c r="K336" s="2">
        <f t="shared" si="137"/>
        <v>0.35391518000213651</v>
      </c>
      <c r="L336" s="2">
        <f t="shared" si="138"/>
        <v>0</v>
      </c>
      <c r="M336" s="2">
        <f t="shared" si="139"/>
        <v>1.5436385001602382E-2</v>
      </c>
      <c r="N336" s="63">
        <v>283368</v>
      </c>
      <c r="O336" s="63">
        <v>159024</v>
      </c>
      <c r="P336" s="63">
        <v>0</v>
      </c>
      <c r="Q336" s="63">
        <v>5039</v>
      </c>
      <c r="R336" s="63">
        <v>1773</v>
      </c>
      <c r="S336" s="63">
        <v>0</v>
      </c>
      <c r="T336" s="63">
        <v>2</v>
      </c>
      <c r="U336" s="63">
        <v>56</v>
      </c>
      <c r="V336" s="63">
        <v>0</v>
      </c>
      <c r="W336" s="63">
        <v>0</v>
      </c>
      <c r="X336" s="63">
        <v>0</v>
      </c>
      <c r="Y336" s="63">
        <v>0</v>
      </c>
      <c r="Z336" s="63">
        <v>54</v>
      </c>
      <c r="AA336" s="63">
        <v>0</v>
      </c>
      <c r="AB336" s="63">
        <v>0</v>
      </c>
      <c r="AC336" s="63">
        <v>0</v>
      </c>
      <c r="AD336" s="63">
        <v>0</v>
      </c>
      <c r="AE336" s="63">
        <v>0</v>
      </c>
      <c r="AF336" s="63">
        <v>0</v>
      </c>
      <c r="AG336" s="63">
        <v>0</v>
      </c>
      <c r="AH336" s="63">
        <v>0</v>
      </c>
      <c r="AI336" s="63">
        <v>0</v>
      </c>
      <c r="AJ336" s="63">
        <v>6</v>
      </c>
      <c r="AK336" s="63">
        <v>0</v>
      </c>
      <c r="AL336" s="63">
        <v>0</v>
      </c>
      <c r="AM336" s="63">
        <v>0</v>
      </c>
      <c r="AN336" s="63">
        <v>0</v>
      </c>
      <c r="AO336" s="63">
        <v>0</v>
      </c>
      <c r="AP336" s="63">
        <v>0</v>
      </c>
      <c r="AQ336" s="63">
        <v>0</v>
      </c>
      <c r="AR336" s="63">
        <v>0</v>
      </c>
      <c r="AS336" s="63">
        <v>0</v>
      </c>
      <c r="AT336" s="63">
        <v>0</v>
      </c>
      <c r="AU336" s="63">
        <v>6</v>
      </c>
      <c r="AV336" s="63">
        <v>0</v>
      </c>
      <c r="AW336" s="63">
        <v>0</v>
      </c>
      <c r="AX336" s="63">
        <v>0</v>
      </c>
      <c r="AY336" s="63">
        <v>0</v>
      </c>
      <c r="BA336" s="5">
        <f>IF(Q336&gt;0,RANK(Q336,(N336:P336,Q336:AE336)),0)</f>
        <v>3</v>
      </c>
      <c r="BB336" s="5">
        <f>IF(R336&gt;0,RANK(R336,(N336:P336,Q336:AE336)),0)</f>
        <v>4</v>
      </c>
      <c r="BC336" s="5">
        <f>IF(T336&gt;0,RANK(T336,(N336:P336,Q336:AE336)),0)</f>
        <v>7</v>
      </c>
      <c r="BD336" s="5">
        <f>IF(S336&gt;0,RANK(S336,(N336:P336,Q336:AE336)),0)</f>
        <v>0</v>
      </c>
      <c r="BE336" s="2">
        <f t="shared" si="140"/>
        <v>1.1214524801481324E-2</v>
      </c>
      <c r="BF336" s="2">
        <f t="shared" si="141"/>
        <v>3.9458925328490543E-3</v>
      </c>
      <c r="BG336" s="2">
        <f t="shared" si="142"/>
        <v>4.4510914076131471E-6</v>
      </c>
      <c r="BH336" s="2">
        <f t="shared" si="143"/>
        <v>0</v>
      </c>
      <c r="BJ336" t="s">
        <v>1736</v>
      </c>
      <c r="BK336" t="s">
        <v>1484</v>
      </c>
      <c r="BN336" s="112">
        <v>9</v>
      </c>
      <c r="BO336" s="114">
        <v>3</v>
      </c>
      <c r="BP336" s="118">
        <f t="shared" si="119"/>
        <v>9003</v>
      </c>
      <c r="BQ336" s="118">
        <f t="shared" si="129"/>
        <v>9003</v>
      </c>
      <c r="BR336" s="5" t="s">
        <v>3151</v>
      </c>
      <c r="CH336" s="63">
        <f>SUMIF(Town!$BI$3:$BI$171,$BP336,Town!BZ$3:BZ$171)</f>
        <v>0</v>
      </c>
      <c r="CK336" s="63"/>
      <c r="CL336" s="63"/>
      <c r="CM336" s="63"/>
      <c r="CN336" s="63"/>
      <c r="CO336" s="63"/>
      <c r="CP336" s="63"/>
      <c r="CQ336" s="63"/>
      <c r="CR336" s="63"/>
      <c r="CS336" s="63"/>
    </row>
    <row r="337" spans="1:97" ht="15" hidden="1" customHeight="1" outlineLevel="1">
      <c r="A337" t="s">
        <v>1275</v>
      </c>
      <c r="B337" t="s">
        <v>1484</v>
      </c>
      <c r="C337" s="1">
        <f t="shared" si="133"/>
        <v>107544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>IF(P337&gt;0,RANK(P337,(N337:P337,Q337:AE337)),0)</f>
        <v>0</v>
      </c>
      <c r="G337" s="129">
        <f t="shared" si="134"/>
        <v>5437</v>
      </c>
      <c r="H337" s="134">
        <f t="shared" si="135"/>
        <v>5.0556051476604927E-2</v>
      </c>
      <c r="I337" s="2"/>
      <c r="J337" s="2">
        <f t="shared" si="136"/>
        <v>0.46645094101019119</v>
      </c>
      <c r="K337" s="2">
        <f t="shared" si="137"/>
        <v>0.51700699248679616</v>
      </c>
      <c r="L337" s="2">
        <f t="shared" si="138"/>
        <v>0</v>
      </c>
      <c r="M337" s="2">
        <f t="shared" si="139"/>
        <v>1.6542066503012709E-2</v>
      </c>
      <c r="N337" s="63">
        <v>50164</v>
      </c>
      <c r="O337" s="63">
        <v>55601</v>
      </c>
      <c r="P337" s="63">
        <v>0</v>
      </c>
      <c r="Q337" s="63">
        <v>1280</v>
      </c>
      <c r="R337" s="63">
        <v>485</v>
      </c>
      <c r="S337" s="63">
        <v>0</v>
      </c>
      <c r="T337" s="63">
        <v>0</v>
      </c>
      <c r="U337" s="63">
        <v>8</v>
      </c>
      <c r="V337" s="63">
        <v>0</v>
      </c>
      <c r="W337" s="63">
        <v>0</v>
      </c>
      <c r="X337" s="63">
        <v>0</v>
      </c>
      <c r="Y337" s="63">
        <v>0</v>
      </c>
      <c r="Z337" s="63">
        <v>5</v>
      </c>
      <c r="AA337" s="63">
        <v>0</v>
      </c>
      <c r="AB337" s="63">
        <v>0</v>
      </c>
      <c r="AC337" s="63">
        <v>0</v>
      </c>
      <c r="AD337" s="63">
        <v>0</v>
      </c>
      <c r="AE337" s="63">
        <v>0</v>
      </c>
      <c r="AF337" s="63">
        <v>0</v>
      </c>
      <c r="AG337" s="63">
        <v>0</v>
      </c>
      <c r="AH337" s="63">
        <v>0</v>
      </c>
      <c r="AI337" s="63">
        <v>0</v>
      </c>
      <c r="AJ337" s="63">
        <v>1</v>
      </c>
      <c r="AK337" s="63">
        <v>0</v>
      </c>
      <c r="AL337" s="63">
        <v>0</v>
      </c>
      <c r="AM337" s="63">
        <v>0</v>
      </c>
      <c r="AN337" s="63">
        <v>0</v>
      </c>
      <c r="AO337" s="63">
        <v>0</v>
      </c>
      <c r="AP337" s="63">
        <v>0</v>
      </c>
      <c r="AQ337" s="63">
        <v>0</v>
      </c>
      <c r="AR337" s="63">
        <v>0</v>
      </c>
      <c r="AS337" s="63">
        <v>0</v>
      </c>
      <c r="AT337" s="63">
        <v>0</v>
      </c>
      <c r="AU337" s="63">
        <v>0</v>
      </c>
      <c r="AV337" s="63">
        <v>0</v>
      </c>
      <c r="AW337" s="63">
        <v>0</v>
      </c>
      <c r="AX337" s="63">
        <v>0</v>
      </c>
      <c r="AY337" s="63">
        <v>0</v>
      </c>
      <c r="BA337" s="5">
        <f>IF(Q337&gt;0,RANK(Q337,(N337:P337,Q337:AE337)),0)</f>
        <v>3</v>
      </c>
      <c r="BB337" s="5">
        <f>IF(R337&gt;0,RANK(R337,(N337:P337,Q337:AE337)),0)</f>
        <v>4</v>
      </c>
      <c r="BC337" s="5">
        <f>IF(T337&gt;0,RANK(T337,(N337:P337,Q337:AE337)),0)</f>
        <v>0</v>
      </c>
      <c r="BD337" s="5">
        <f>IF(S337&gt;0,RANK(S337,(N337:P337,Q337:AE337)),0)</f>
        <v>0</v>
      </c>
      <c r="BE337" s="2">
        <f t="shared" si="140"/>
        <v>1.1902105184854571E-2</v>
      </c>
      <c r="BF337" s="2">
        <f t="shared" si="141"/>
        <v>4.5097820426988023E-3</v>
      </c>
      <c r="BG337" s="2">
        <f t="shared" si="142"/>
        <v>0</v>
      </c>
      <c r="BH337" s="2">
        <f t="shared" si="143"/>
        <v>0</v>
      </c>
      <c r="BJ337" t="s">
        <v>1275</v>
      </c>
      <c r="BK337" t="s">
        <v>1484</v>
      </c>
      <c r="BN337" s="112">
        <v>9</v>
      </c>
      <c r="BO337" s="114">
        <v>5</v>
      </c>
      <c r="BP337" s="118">
        <f t="shared" si="119"/>
        <v>9005</v>
      </c>
      <c r="BQ337" s="118">
        <f t="shared" si="129"/>
        <v>9005</v>
      </c>
      <c r="BR337" s="5" t="s">
        <v>3151</v>
      </c>
      <c r="CH337" s="63">
        <f>SUMIF(Town!$BI$3:$BI$171,$BP337,Town!BZ$3:BZ$171)</f>
        <v>0</v>
      </c>
      <c r="CK337" s="63"/>
      <c r="CL337" s="63"/>
      <c r="CM337" s="63"/>
      <c r="CN337" s="63"/>
      <c r="CO337" s="63"/>
      <c r="CP337" s="63"/>
      <c r="CQ337" s="63"/>
      <c r="CR337" s="63"/>
      <c r="CS337" s="63"/>
    </row>
    <row r="338" spans="1:97" ht="15" hidden="1" customHeight="1" outlineLevel="1">
      <c r="A338" t="s">
        <v>503</v>
      </c>
      <c r="B338" t="s">
        <v>1484</v>
      </c>
      <c r="C338" s="1">
        <f t="shared" si="133"/>
        <v>99198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0</v>
      </c>
      <c r="G338" s="129">
        <f t="shared" si="134"/>
        <v>16183</v>
      </c>
      <c r="H338" s="134">
        <f t="shared" si="135"/>
        <v>0.16313836972519608</v>
      </c>
      <c r="I338" s="2"/>
      <c r="J338" s="2">
        <f t="shared" si="136"/>
        <v>0.57307607008205808</v>
      </c>
      <c r="K338" s="2">
        <f t="shared" si="137"/>
        <v>0.40993770035686206</v>
      </c>
      <c r="L338" s="2">
        <f t="shared" si="138"/>
        <v>0</v>
      </c>
      <c r="M338" s="2">
        <f t="shared" si="139"/>
        <v>1.6986229561079869E-2</v>
      </c>
      <c r="N338" s="63">
        <v>56848</v>
      </c>
      <c r="O338" s="63">
        <v>40665</v>
      </c>
      <c r="P338" s="63">
        <v>0</v>
      </c>
      <c r="Q338" s="63">
        <v>1210</v>
      </c>
      <c r="R338" s="63">
        <v>444</v>
      </c>
      <c r="S338" s="63">
        <v>0</v>
      </c>
      <c r="T338" s="63">
        <v>1</v>
      </c>
      <c r="U338" s="63">
        <v>16</v>
      </c>
      <c r="V338" s="63">
        <v>0</v>
      </c>
      <c r="W338" s="63">
        <v>0</v>
      </c>
      <c r="X338" s="63">
        <v>0</v>
      </c>
      <c r="Y338" s="63">
        <v>0</v>
      </c>
      <c r="Z338" s="63">
        <v>13</v>
      </c>
      <c r="AA338" s="63">
        <v>0</v>
      </c>
      <c r="AB338" s="63">
        <v>0</v>
      </c>
      <c r="AC338" s="63">
        <v>0</v>
      </c>
      <c r="AD338" s="63">
        <v>0</v>
      </c>
      <c r="AE338" s="63">
        <v>0</v>
      </c>
      <c r="AF338" s="63">
        <v>0</v>
      </c>
      <c r="AG338" s="63">
        <v>0</v>
      </c>
      <c r="AH338" s="63">
        <v>0</v>
      </c>
      <c r="AI338" s="63">
        <v>0</v>
      </c>
      <c r="AJ338" s="63">
        <v>0</v>
      </c>
      <c r="AK338" s="63">
        <v>0</v>
      </c>
      <c r="AL338" s="63">
        <v>0</v>
      </c>
      <c r="AM338" s="63">
        <v>0</v>
      </c>
      <c r="AN338" s="63">
        <v>0</v>
      </c>
      <c r="AO338" s="63">
        <v>0</v>
      </c>
      <c r="AP338" s="63">
        <v>0</v>
      </c>
      <c r="AQ338" s="63">
        <v>0</v>
      </c>
      <c r="AR338" s="63">
        <v>0</v>
      </c>
      <c r="AS338" s="63">
        <v>0</v>
      </c>
      <c r="AT338" s="63">
        <v>0</v>
      </c>
      <c r="AU338" s="63">
        <v>1</v>
      </c>
      <c r="AV338" s="63">
        <v>0</v>
      </c>
      <c r="AW338" s="63">
        <v>0</v>
      </c>
      <c r="AX338" s="63">
        <v>0</v>
      </c>
      <c r="AY338" s="63">
        <v>0</v>
      </c>
      <c r="BA338" s="5">
        <f>IF(Q338&gt;0,RANK(Q338,(N338:P338,Q338:AE338)),0)</f>
        <v>3</v>
      </c>
      <c r="BB338" s="5">
        <f>IF(R338&gt;0,RANK(R338,(N338:P338,Q338:AE338)),0)</f>
        <v>4</v>
      </c>
      <c r="BC338" s="5">
        <f>IF(T338&gt;0,RANK(T338,(N338:P338,Q338:AE338)),0)</f>
        <v>7</v>
      </c>
      <c r="BD338" s="5">
        <f>IF(S338&gt;0,RANK(S338,(N338:P338,Q338:AE338)),0)</f>
        <v>0</v>
      </c>
      <c r="BE338" s="2">
        <f t="shared" si="140"/>
        <v>1.2197826569084054E-2</v>
      </c>
      <c r="BF338" s="2">
        <f t="shared" si="141"/>
        <v>4.4758966914655541E-3</v>
      </c>
      <c r="BG338" s="2">
        <f t="shared" si="142"/>
        <v>1.0080848404201698E-5</v>
      </c>
      <c r="BH338" s="2">
        <f t="shared" si="143"/>
        <v>0</v>
      </c>
      <c r="BJ338" t="s">
        <v>503</v>
      </c>
      <c r="BK338" t="s">
        <v>1484</v>
      </c>
      <c r="BN338" s="112">
        <v>9</v>
      </c>
      <c r="BO338" s="114">
        <v>7</v>
      </c>
      <c r="BP338" s="118">
        <f t="shared" si="119"/>
        <v>9007</v>
      </c>
      <c r="BQ338" s="118">
        <f t="shared" si="129"/>
        <v>9007</v>
      </c>
      <c r="BR338" s="5" t="s">
        <v>3151</v>
      </c>
      <c r="CH338" s="63">
        <f>SUMIF(Town!$BI$3:$BI$171,$BP338,Town!BZ$3:BZ$171)</f>
        <v>0</v>
      </c>
      <c r="CK338" s="63"/>
      <c r="CL338" s="63"/>
      <c r="CM338" s="63"/>
      <c r="CN338" s="63"/>
      <c r="CO338" s="63"/>
      <c r="CP338" s="63"/>
      <c r="CQ338" s="63"/>
      <c r="CR338" s="63"/>
      <c r="CS338" s="63"/>
    </row>
    <row r="339" spans="1:97" ht="15" hidden="1" customHeight="1" outlineLevel="1">
      <c r="A339" t="s">
        <v>2796</v>
      </c>
      <c r="B339" t="s">
        <v>1484</v>
      </c>
      <c r="C339" s="1">
        <f t="shared" si="133"/>
        <v>417978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0</v>
      </c>
      <c r="G339" s="129">
        <f t="shared" si="134"/>
        <v>72737</v>
      </c>
      <c r="H339" s="134">
        <f t="shared" si="135"/>
        <v>0.17402112072884218</v>
      </c>
      <c r="I339" s="2"/>
      <c r="J339" s="2">
        <f t="shared" si="136"/>
        <v>0.58048270483135478</v>
      </c>
      <c r="K339" s="2">
        <f t="shared" si="137"/>
        <v>0.4064615841025126</v>
      </c>
      <c r="L339" s="2">
        <f t="shared" si="138"/>
        <v>0</v>
      </c>
      <c r="M339" s="2">
        <f t="shared" si="139"/>
        <v>1.3055711066132625E-2</v>
      </c>
      <c r="N339" s="63">
        <v>242629</v>
      </c>
      <c r="O339" s="63">
        <v>169892</v>
      </c>
      <c r="P339" s="63">
        <v>0</v>
      </c>
      <c r="Q339" s="63">
        <v>3661</v>
      </c>
      <c r="R339" s="63">
        <v>1693</v>
      </c>
      <c r="S339" s="63">
        <v>0</v>
      </c>
      <c r="T339" s="63">
        <v>5</v>
      </c>
      <c r="U339" s="63">
        <v>60</v>
      </c>
      <c r="V339" s="63">
        <v>0</v>
      </c>
      <c r="W339" s="63">
        <v>0</v>
      </c>
      <c r="X339" s="63">
        <v>0</v>
      </c>
      <c r="Y339" s="63">
        <v>0</v>
      </c>
      <c r="Z339" s="63">
        <v>33</v>
      </c>
      <c r="AA339" s="63">
        <v>0</v>
      </c>
      <c r="AB339" s="63">
        <v>0</v>
      </c>
      <c r="AC339" s="63">
        <v>0</v>
      </c>
      <c r="AD339" s="63">
        <v>0</v>
      </c>
      <c r="AE339" s="63">
        <v>0</v>
      </c>
      <c r="AF339" s="63">
        <v>0</v>
      </c>
      <c r="AG339" s="63">
        <v>0</v>
      </c>
      <c r="AH339" s="63">
        <v>0</v>
      </c>
      <c r="AI339" s="63">
        <v>0</v>
      </c>
      <c r="AJ339" s="63">
        <v>1</v>
      </c>
      <c r="AK339" s="63">
        <v>0</v>
      </c>
      <c r="AL339" s="63">
        <v>0</v>
      </c>
      <c r="AM339" s="63">
        <v>0</v>
      </c>
      <c r="AN339" s="63">
        <v>0</v>
      </c>
      <c r="AO339" s="63">
        <v>0</v>
      </c>
      <c r="AP339" s="63">
        <v>0</v>
      </c>
      <c r="AQ339" s="63">
        <v>0</v>
      </c>
      <c r="AR339" s="63">
        <v>0</v>
      </c>
      <c r="AS339" s="63">
        <v>0</v>
      </c>
      <c r="AT339" s="63">
        <v>0</v>
      </c>
      <c r="AU339" s="63">
        <v>4</v>
      </c>
      <c r="AV339" s="63">
        <v>0</v>
      </c>
      <c r="AW339" s="63">
        <v>0</v>
      </c>
      <c r="AX339" s="63">
        <v>0</v>
      </c>
      <c r="AY339" s="63">
        <v>0</v>
      </c>
      <c r="BA339" s="5">
        <f>IF(Q339&gt;0,RANK(Q339,(N339:P339,Q339:AE339)),0)</f>
        <v>3</v>
      </c>
      <c r="BB339" s="5">
        <f>IF(R339&gt;0,RANK(R339,(N339:P339,Q339:AE339)),0)</f>
        <v>4</v>
      </c>
      <c r="BC339" s="5">
        <f>IF(T339&gt;0,RANK(T339,(N339:P339,Q339:AE339)),0)</f>
        <v>7</v>
      </c>
      <c r="BD339" s="5">
        <f>IF(S339&gt;0,RANK(S339,(N339:P339,Q339:AE339)),0)</f>
        <v>0</v>
      </c>
      <c r="BE339" s="2">
        <f t="shared" si="140"/>
        <v>8.7588341970151543E-3</v>
      </c>
      <c r="BF339" s="2">
        <f t="shared" si="141"/>
        <v>4.050452416155874E-3</v>
      </c>
      <c r="BG339" s="2">
        <f t="shared" si="142"/>
        <v>1.1962352085516463E-5</v>
      </c>
      <c r="BH339" s="2">
        <f t="shared" si="143"/>
        <v>0</v>
      </c>
      <c r="BJ339" t="s">
        <v>2796</v>
      </c>
      <c r="BK339" t="s">
        <v>1484</v>
      </c>
      <c r="BN339" s="112">
        <v>9</v>
      </c>
      <c r="BO339" s="114">
        <v>9</v>
      </c>
      <c r="BP339" s="118">
        <f t="shared" si="119"/>
        <v>9009</v>
      </c>
      <c r="BQ339" s="118">
        <f t="shared" si="129"/>
        <v>9009</v>
      </c>
      <c r="BR339" s="5" t="s">
        <v>3151</v>
      </c>
      <c r="CH339" s="63">
        <f>SUMIF(Town!$BI$3:$BI$171,$BP339,Town!BZ$3:BZ$171)</f>
        <v>0</v>
      </c>
      <c r="CK339" s="63"/>
      <c r="CL339" s="63"/>
      <c r="CM339" s="63"/>
      <c r="CN339" s="63"/>
      <c r="CO339" s="63"/>
      <c r="CP339" s="63"/>
      <c r="CQ339" s="63"/>
      <c r="CR339" s="63"/>
      <c r="CS339" s="63"/>
    </row>
    <row r="340" spans="1:97" ht="15" hidden="1" customHeight="1" outlineLevel="1">
      <c r="A340" t="s">
        <v>130</v>
      </c>
      <c r="B340" t="s">
        <v>1484</v>
      </c>
      <c r="C340" s="1">
        <f t="shared" si="133"/>
        <v>139603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0</v>
      </c>
      <c r="G340" s="129">
        <f t="shared" si="134"/>
        <v>22349</v>
      </c>
      <c r="H340" s="134">
        <f t="shared" si="135"/>
        <v>0.16008968288647091</v>
      </c>
      <c r="I340" s="2"/>
      <c r="J340" s="2">
        <f t="shared" si="136"/>
        <v>0.56917831278697451</v>
      </c>
      <c r="K340" s="2">
        <f t="shared" si="137"/>
        <v>0.4090886299005036</v>
      </c>
      <c r="L340" s="2">
        <f t="shared" si="138"/>
        <v>0</v>
      </c>
      <c r="M340" s="2">
        <f t="shared" si="139"/>
        <v>2.1733057312521897E-2</v>
      </c>
      <c r="N340" s="63">
        <v>79459</v>
      </c>
      <c r="O340" s="63">
        <v>57110</v>
      </c>
      <c r="P340" s="63">
        <v>0</v>
      </c>
      <c r="Q340" s="63">
        <v>2256</v>
      </c>
      <c r="R340" s="63">
        <v>757</v>
      </c>
      <c r="S340" s="63">
        <v>0</v>
      </c>
      <c r="T340" s="63">
        <v>2</v>
      </c>
      <c r="U340" s="63">
        <v>10</v>
      </c>
      <c r="V340" s="63">
        <v>0</v>
      </c>
      <c r="W340" s="63">
        <v>0</v>
      </c>
      <c r="X340" s="63">
        <v>0</v>
      </c>
      <c r="Y340" s="63">
        <v>0</v>
      </c>
      <c r="Z340" s="63">
        <v>7</v>
      </c>
      <c r="AA340" s="63">
        <v>0</v>
      </c>
      <c r="AB340" s="63">
        <v>0</v>
      </c>
      <c r="AC340" s="63">
        <v>0</v>
      </c>
      <c r="AD340" s="63">
        <v>0</v>
      </c>
      <c r="AE340" s="63">
        <v>0</v>
      </c>
      <c r="AF340" s="63">
        <v>0</v>
      </c>
      <c r="AG340" s="63">
        <v>0</v>
      </c>
      <c r="AH340" s="63">
        <v>0</v>
      </c>
      <c r="AI340" s="63">
        <v>0</v>
      </c>
      <c r="AJ340" s="63">
        <v>0</v>
      </c>
      <c r="AK340" s="63">
        <v>0</v>
      </c>
      <c r="AL340" s="63">
        <v>0</v>
      </c>
      <c r="AM340" s="63">
        <v>0</v>
      </c>
      <c r="AN340" s="63">
        <v>0</v>
      </c>
      <c r="AO340" s="63">
        <v>0</v>
      </c>
      <c r="AP340" s="63">
        <v>0</v>
      </c>
      <c r="AQ340" s="63">
        <v>0</v>
      </c>
      <c r="AR340" s="63">
        <v>0</v>
      </c>
      <c r="AS340" s="63">
        <v>0</v>
      </c>
      <c r="AT340" s="63">
        <v>0</v>
      </c>
      <c r="AU340" s="63">
        <v>2</v>
      </c>
      <c r="AV340" s="63">
        <v>0</v>
      </c>
      <c r="AW340" s="63">
        <v>0</v>
      </c>
      <c r="AX340" s="63">
        <v>0</v>
      </c>
      <c r="AY340" s="63">
        <v>0</v>
      </c>
      <c r="BA340" s="5">
        <f>IF(Q340&gt;0,RANK(Q340,(N340:P340,Q340:AE340)),0)</f>
        <v>3</v>
      </c>
      <c r="BB340" s="5">
        <f>IF(R340&gt;0,RANK(R340,(N340:P340,Q340:AE340)),0)</f>
        <v>4</v>
      </c>
      <c r="BC340" s="5">
        <f>IF(T340&gt;0,RANK(T340,(N340:P340,Q340:AE340)),0)</f>
        <v>7</v>
      </c>
      <c r="BD340" s="5">
        <f>IF(S340&gt;0,RANK(S340,(N340:P340,Q340:AE340)),0)</f>
        <v>0</v>
      </c>
      <c r="BE340" s="2">
        <f t="shared" si="140"/>
        <v>1.6160111172396008E-2</v>
      </c>
      <c r="BF340" s="2">
        <f t="shared" si="141"/>
        <v>5.4225195733616036E-3</v>
      </c>
      <c r="BG340" s="2">
        <f t="shared" si="142"/>
        <v>1.4326339691840433E-5</v>
      </c>
      <c r="BH340" s="2">
        <f t="shared" si="143"/>
        <v>0</v>
      </c>
      <c r="BJ340" t="s">
        <v>130</v>
      </c>
      <c r="BK340" t="s">
        <v>1484</v>
      </c>
      <c r="BL340">
        <v>2</v>
      </c>
      <c r="BN340" s="112">
        <v>9</v>
      </c>
      <c r="BO340" s="114">
        <v>11</v>
      </c>
      <c r="BP340" s="118">
        <f t="shared" si="119"/>
        <v>9011</v>
      </c>
      <c r="BQ340" s="118">
        <f t="shared" si="129"/>
        <v>9011</v>
      </c>
      <c r="BR340" s="5" t="s">
        <v>3151</v>
      </c>
      <c r="CH340" s="63">
        <f>SUMIF(Town!$BI$3:$BI$171,$BP340,Town!BZ$3:BZ$171)</f>
        <v>0</v>
      </c>
      <c r="CK340" s="63"/>
      <c r="CL340" s="63"/>
      <c r="CM340" s="63"/>
      <c r="CN340" s="63"/>
      <c r="CO340" s="63"/>
      <c r="CP340" s="63"/>
      <c r="CQ340" s="63"/>
      <c r="CR340" s="63"/>
      <c r="CS340" s="63"/>
    </row>
    <row r="341" spans="1:97" ht="15" hidden="1" customHeight="1" outlineLevel="1">
      <c r="A341" t="s">
        <v>67</v>
      </c>
      <c r="B341" t="s">
        <v>1484</v>
      </c>
      <c r="C341" s="1">
        <f t="shared" si="133"/>
        <v>80546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>IF(P341&gt;0,RANK(P341,(N341:P341,Q341:AE341)),0)</f>
        <v>0</v>
      </c>
      <c r="G341" s="129">
        <f t="shared" si="134"/>
        <v>9187</v>
      </c>
      <c r="H341" s="134">
        <f t="shared" si="135"/>
        <v>0.11405904700419636</v>
      </c>
      <c r="I341" s="2"/>
      <c r="J341" s="2">
        <f t="shared" si="136"/>
        <v>0.54634618727186945</v>
      </c>
      <c r="K341" s="2">
        <f t="shared" si="137"/>
        <v>0.43228714026767312</v>
      </c>
      <c r="L341" s="2">
        <f t="shared" si="138"/>
        <v>0</v>
      </c>
      <c r="M341" s="2">
        <f t="shared" si="139"/>
        <v>2.1366672460457425E-2</v>
      </c>
      <c r="N341" s="63">
        <v>44006</v>
      </c>
      <c r="O341" s="63">
        <v>34819</v>
      </c>
      <c r="P341" s="63">
        <v>0</v>
      </c>
      <c r="Q341" s="63">
        <v>1274</v>
      </c>
      <c r="R341" s="63">
        <v>398</v>
      </c>
      <c r="S341" s="63">
        <v>0</v>
      </c>
      <c r="T341" s="63">
        <v>0</v>
      </c>
      <c r="U341" s="63">
        <v>22</v>
      </c>
      <c r="V341" s="63">
        <v>0</v>
      </c>
      <c r="W341" s="63">
        <v>0</v>
      </c>
      <c r="X341" s="63">
        <v>0</v>
      </c>
      <c r="Y341" s="63">
        <v>0</v>
      </c>
      <c r="Z341" s="63">
        <v>21</v>
      </c>
      <c r="AA341" s="63">
        <v>0</v>
      </c>
      <c r="AB341" s="63">
        <v>0</v>
      </c>
      <c r="AC341" s="63">
        <v>0</v>
      </c>
      <c r="AD341" s="63">
        <v>0</v>
      </c>
      <c r="AE341" s="63">
        <v>0</v>
      </c>
      <c r="AF341" s="63">
        <v>0</v>
      </c>
      <c r="AG341" s="63">
        <v>0</v>
      </c>
      <c r="AH341" s="63">
        <v>0</v>
      </c>
      <c r="AI341" s="63">
        <v>0</v>
      </c>
      <c r="AJ341" s="63">
        <v>2</v>
      </c>
      <c r="AK341" s="63">
        <v>0</v>
      </c>
      <c r="AL341" s="63">
        <v>0</v>
      </c>
      <c r="AM341" s="63">
        <v>0</v>
      </c>
      <c r="AN341" s="63">
        <v>0</v>
      </c>
      <c r="AO341" s="63">
        <v>0</v>
      </c>
      <c r="AP341" s="63">
        <v>0</v>
      </c>
      <c r="AQ341" s="63">
        <v>0</v>
      </c>
      <c r="AR341" s="63">
        <v>0</v>
      </c>
      <c r="AS341" s="63">
        <v>0</v>
      </c>
      <c r="AT341" s="63">
        <v>0</v>
      </c>
      <c r="AU341" s="63">
        <v>4</v>
      </c>
      <c r="AV341" s="63">
        <v>0</v>
      </c>
      <c r="AW341" s="63">
        <v>0</v>
      </c>
      <c r="AX341" s="63">
        <v>0</v>
      </c>
      <c r="AY341" s="63">
        <v>0</v>
      </c>
      <c r="BA341" s="5">
        <f>IF(Q341&gt;0,RANK(Q341,(N341:P341,Q341:AE341)),0)</f>
        <v>3</v>
      </c>
      <c r="BB341" s="5">
        <f>IF(R341&gt;0,RANK(R341,(N341:P341,Q341:AE341)),0)</f>
        <v>4</v>
      </c>
      <c r="BC341" s="5">
        <f>IF(T341&gt;0,RANK(T341,(N341:P341,Q341:AE341)),0)</f>
        <v>0</v>
      </c>
      <c r="BD341" s="5">
        <f>IF(S341&gt;0,RANK(S341,(N341:P341,Q341:AE341)),0)</f>
        <v>0</v>
      </c>
      <c r="BE341" s="2">
        <f t="shared" si="140"/>
        <v>1.5817048643011446E-2</v>
      </c>
      <c r="BF341" s="2">
        <f t="shared" si="141"/>
        <v>4.9412757927147222E-3</v>
      </c>
      <c r="BG341" s="2">
        <f t="shared" si="142"/>
        <v>0</v>
      </c>
      <c r="BH341" s="2">
        <f t="shared" si="143"/>
        <v>0</v>
      </c>
      <c r="BJ341" t="s">
        <v>67</v>
      </c>
      <c r="BK341" t="s">
        <v>1484</v>
      </c>
      <c r="BL341">
        <v>2</v>
      </c>
      <c r="BN341" s="112">
        <v>9</v>
      </c>
      <c r="BO341" s="114">
        <v>13</v>
      </c>
      <c r="BP341" s="118">
        <f t="shared" si="119"/>
        <v>9013</v>
      </c>
      <c r="BQ341" s="118">
        <f t="shared" si="129"/>
        <v>9013</v>
      </c>
      <c r="BR341" s="5" t="s">
        <v>3151</v>
      </c>
      <c r="CH341" s="63">
        <f>SUMIF(Town!$BI$3:$BI$171,$BP341,Town!BZ$3:BZ$171)</f>
        <v>0</v>
      </c>
      <c r="CK341" s="63"/>
      <c r="CL341" s="63"/>
      <c r="CM341" s="63"/>
      <c r="CN341" s="63"/>
      <c r="CO341" s="63"/>
      <c r="CP341" s="63"/>
      <c r="CQ341" s="63"/>
      <c r="CR341" s="63"/>
      <c r="CS341" s="63"/>
    </row>
    <row r="342" spans="1:97" ht="15" hidden="1" customHeight="1" outlineLevel="1">
      <c r="A342" t="s">
        <v>2128</v>
      </c>
      <c r="B342" t="s">
        <v>1484</v>
      </c>
      <c r="C342" s="1">
        <f t="shared" si="133"/>
        <v>57077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>IF(P342&gt;0,RANK(P342,(N342:P342,Q342:AE342)),0)</f>
        <v>0</v>
      </c>
      <c r="G342" s="129">
        <f t="shared" si="134"/>
        <v>2440</v>
      </c>
      <c r="H342" s="134">
        <f t="shared" si="135"/>
        <v>4.274926853198311E-2</v>
      </c>
      <c r="I342" s="2"/>
      <c r="J342" s="2">
        <f t="shared" si="136"/>
        <v>0.46780664716085291</v>
      </c>
      <c r="K342" s="2">
        <f t="shared" si="137"/>
        <v>0.51055591569283598</v>
      </c>
      <c r="L342" s="2">
        <f t="shared" si="138"/>
        <v>0</v>
      </c>
      <c r="M342" s="2">
        <f t="shared" si="139"/>
        <v>2.1637437146311167E-2</v>
      </c>
      <c r="N342" s="63">
        <v>26701</v>
      </c>
      <c r="O342" s="63">
        <v>29141</v>
      </c>
      <c r="P342" s="63">
        <v>0</v>
      </c>
      <c r="Q342" s="63">
        <v>914</v>
      </c>
      <c r="R342" s="63">
        <v>307</v>
      </c>
      <c r="S342" s="63">
        <v>0</v>
      </c>
      <c r="T342" s="63">
        <v>0</v>
      </c>
      <c r="U342" s="63">
        <v>7</v>
      </c>
      <c r="V342" s="63">
        <v>0</v>
      </c>
      <c r="W342" s="63">
        <v>0</v>
      </c>
      <c r="X342" s="63">
        <v>0</v>
      </c>
      <c r="Y342" s="63">
        <v>0</v>
      </c>
      <c r="Z342" s="63">
        <v>6</v>
      </c>
      <c r="AA342" s="63">
        <v>0</v>
      </c>
      <c r="AB342" s="63">
        <v>0</v>
      </c>
      <c r="AC342" s="63">
        <v>0</v>
      </c>
      <c r="AD342" s="63">
        <v>0</v>
      </c>
      <c r="AE342" s="63">
        <v>0</v>
      </c>
      <c r="AF342" s="63">
        <v>0</v>
      </c>
      <c r="AG342" s="63">
        <v>0</v>
      </c>
      <c r="AH342" s="63">
        <v>0</v>
      </c>
      <c r="AI342" s="63">
        <v>0</v>
      </c>
      <c r="AJ342" s="63">
        <v>1</v>
      </c>
      <c r="AK342" s="63">
        <v>0</v>
      </c>
      <c r="AL342" s="63">
        <v>0</v>
      </c>
      <c r="AM342" s="63">
        <v>0</v>
      </c>
      <c r="AN342" s="63">
        <v>0</v>
      </c>
      <c r="AO342" s="63">
        <v>0</v>
      </c>
      <c r="AP342" s="63">
        <v>0</v>
      </c>
      <c r="AQ342" s="63">
        <v>0</v>
      </c>
      <c r="AR342" s="63">
        <v>0</v>
      </c>
      <c r="AS342" s="63">
        <v>0</v>
      </c>
      <c r="AT342" s="63">
        <v>0</v>
      </c>
      <c r="AU342" s="63">
        <v>0</v>
      </c>
      <c r="AV342" s="63">
        <v>0</v>
      </c>
      <c r="AW342" s="63">
        <v>0</v>
      </c>
      <c r="AX342" s="63">
        <v>0</v>
      </c>
      <c r="AY342" s="63">
        <v>0</v>
      </c>
      <c r="BA342" s="5">
        <f>IF(Q342&gt;0,RANK(Q342,(N342:P342,Q342:AE342)),0)</f>
        <v>3</v>
      </c>
      <c r="BB342" s="5">
        <f>IF(R342&gt;0,RANK(R342,(N342:P342,Q342:AE342)),0)</f>
        <v>4</v>
      </c>
      <c r="BC342" s="5">
        <f>IF(T342&gt;0,RANK(T342,(N342:P342,Q342:AE342)),0)</f>
        <v>0</v>
      </c>
      <c r="BD342" s="5">
        <f>IF(S342&gt;0,RANK(S342,(N342:P342,Q342:AE342)),0)</f>
        <v>0</v>
      </c>
      <c r="BE342" s="2">
        <f t="shared" si="140"/>
        <v>1.6013455507472362E-2</v>
      </c>
      <c r="BF342" s="2">
        <f t="shared" si="141"/>
        <v>5.3786989505404982E-3</v>
      </c>
      <c r="BG342" s="2">
        <f t="shared" si="142"/>
        <v>0</v>
      </c>
      <c r="BH342" s="2">
        <f t="shared" si="143"/>
        <v>0</v>
      </c>
      <c r="BJ342" t="s">
        <v>2128</v>
      </c>
      <c r="BK342" t="s">
        <v>1484</v>
      </c>
      <c r="BL342">
        <v>2</v>
      </c>
      <c r="BN342" s="112">
        <v>9</v>
      </c>
      <c r="BO342" s="114">
        <v>15</v>
      </c>
      <c r="BP342" s="118">
        <f t="shared" si="119"/>
        <v>9015</v>
      </c>
      <c r="BQ342" s="118">
        <f t="shared" si="129"/>
        <v>9015</v>
      </c>
      <c r="BR342" s="5" t="s">
        <v>3151</v>
      </c>
      <c r="CH342" s="63">
        <f>SUMIF(Town!$BI$3:$BI$171,$BP342,Town!BZ$3:BZ$171)</f>
        <v>0</v>
      </c>
      <c r="CK342" s="63"/>
      <c r="CL342" s="63"/>
      <c r="CM342" s="63"/>
      <c r="CN342" s="63"/>
      <c r="CO342" s="63"/>
      <c r="CP342" s="63"/>
      <c r="CQ342" s="63"/>
      <c r="CR342" s="63"/>
      <c r="CS342" s="63"/>
    </row>
    <row r="343" spans="1:97" ht="15" customHeight="1" collapsed="1">
      <c r="A343" t="s">
        <v>1032</v>
      </c>
      <c r="B343" t="s">
        <v>544</v>
      </c>
      <c r="C343" s="1">
        <f t="shared" si="133"/>
        <v>1824252</v>
      </c>
      <c r="D343" s="5">
        <f>IF(N343&gt;0, RANK(N343,(N343:P343,Q343:AE343)),0)</f>
        <v>1</v>
      </c>
      <c r="E343" s="5">
        <f>IF(O343&gt;0,RANK(O343,(N343:P343,Q343:AE343)),0)</f>
        <v>2</v>
      </c>
      <c r="F343" s="5">
        <f>IF(P343&gt;0,RANK(P343,(N343:P343,Q343:AE343)),0)</f>
        <v>0</v>
      </c>
      <c r="G343" s="129">
        <f t="shared" si="134"/>
        <v>365389</v>
      </c>
      <c r="H343" s="134">
        <f t="shared" si="135"/>
        <v>0.20029524429738874</v>
      </c>
      <c r="I343" s="2"/>
      <c r="J343" s="2">
        <f t="shared" si="136"/>
        <v>0.59239622596000996</v>
      </c>
      <c r="K343" s="2">
        <f t="shared" si="137"/>
        <v>0.3921009816626212</v>
      </c>
      <c r="L343" s="2">
        <f t="shared" si="138"/>
        <v>0</v>
      </c>
      <c r="M343" s="2">
        <f t="shared" si="139"/>
        <v>1.5502792377368846E-2</v>
      </c>
      <c r="N343" s="63">
        <v>1080680</v>
      </c>
      <c r="O343" s="63">
        <v>715291</v>
      </c>
      <c r="P343" s="63">
        <v>0</v>
      </c>
      <c r="Q343" s="63">
        <v>20227</v>
      </c>
      <c r="R343" s="63">
        <v>7538</v>
      </c>
      <c r="S343" s="63">
        <v>0</v>
      </c>
      <c r="T343" s="63">
        <v>13</v>
      </c>
      <c r="U343" s="63">
        <v>253</v>
      </c>
      <c r="V343" s="63">
        <v>0</v>
      </c>
      <c r="W343" s="63">
        <v>0</v>
      </c>
      <c r="X343" s="63">
        <v>0</v>
      </c>
      <c r="Y343" s="63">
        <v>0</v>
      </c>
      <c r="Z343" s="63">
        <v>217</v>
      </c>
      <c r="AA343" s="63">
        <v>0</v>
      </c>
      <c r="AB343" s="63">
        <v>0</v>
      </c>
      <c r="AC343" s="63">
        <v>0</v>
      </c>
      <c r="AD343" s="63">
        <v>0</v>
      </c>
      <c r="AE343" s="63">
        <v>0</v>
      </c>
      <c r="AF343" s="63">
        <v>0</v>
      </c>
      <c r="AG343" s="63">
        <v>0</v>
      </c>
      <c r="AH343" s="63">
        <v>0</v>
      </c>
      <c r="AI343" s="63">
        <v>0</v>
      </c>
      <c r="AJ343" s="63">
        <v>11</v>
      </c>
      <c r="AK343" s="63">
        <v>0</v>
      </c>
      <c r="AL343" s="63">
        <v>0</v>
      </c>
      <c r="AM343" s="63">
        <v>0</v>
      </c>
      <c r="AN343" s="63">
        <v>0</v>
      </c>
      <c r="AO343" s="63">
        <v>0</v>
      </c>
      <c r="AP343" s="63">
        <v>0</v>
      </c>
      <c r="AQ343" s="63">
        <v>0</v>
      </c>
      <c r="AR343" s="63">
        <v>0</v>
      </c>
      <c r="AS343" s="63">
        <v>0</v>
      </c>
      <c r="AT343" s="63">
        <v>0</v>
      </c>
      <c r="AU343" s="63">
        <v>22</v>
      </c>
      <c r="AV343" s="63">
        <v>0</v>
      </c>
      <c r="AW343" s="63">
        <v>0</v>
      </c>
      <c r="AX343" s="63">
        <v>0</v>
      </c>
      <c r="AY343" s="63">
        <v>0</v>
      </c>
      <c r="BA343" s="5">
        <f>IF(Q343&gt;0,RANK(Q343,(N343:P343,Q343:AE343)),0)</f>
        <v>3</v>
      </c>
      <c r="BB343" s="5">
        <f>IF(R343&gt;0,RANK(R343,(N343:P343,Q343:AE343)),0)</f>
        <v>4</v>
      </c>
      <c r="BC343" s="5">
        <f>IF(T343&gt;0,RANK(T343,(N343:P343,Q343:AE343)),0)</f>
        <v>7</v>
      </c>
      <c r="BD343" s="5">
        <f>IF(S343&gt;0,RANK(S343,(N343:P343,Q343:AE343)),0)</f>
        <v>0</v>
      </c>
      <c r="BE343" s="2">
        <f t="shared" si="140"/>
        <v>1.108783216353881E-2</v>
      </c>
      <c r="BF343" s="2">
        <f t="shared" si="141"/>
        <v>4.1321045557302389E-3</v>
      </c>
      <c r="BG343" s="2">
        <f t="shared" si="142"/>
        <v>7.1262084405005446E-6</v>
      </c>
      <c r="BH343" s="2">
        <f t="shared" si="143"/>
        <v>0</v>
      </c>
      <c r="BJ343" t="s">
        <v>1032</v>
      </c>
      <c r="BK343" t="s">
        <v>544</v>
      </c>
      <c r="BN343" s="112">
        <v>9</v>
      </c>
      <c r="BO343" s="114"/>
      <c r="BP343" s="112">
        <v>9</v>
      </c>
      <c r="BQ343" s="112">
        <f t="shared" si="129"/>
        <v>9</v>
      </c>
      <c r="BR343" s="5" t="s">
        <v>710</v>
      </c>
      <c r="CH343" s="63">
        <f>SUM(CH335:CH342)</f>
        <v>0</v>
      </c>
      <c r="CK343" s="63"/>
      <c r="CL343" s="63"/>
      <c r="CM343" s="63"/>
      <c r="CN343" s="63"/>
      <c r="CO343" s="63"/>
      <c r="CP343" s="63"/>
      <c r="CQ343" s="63"/>
      <c r="CR343" s="63"/>
      <c r="CS343" s="63"/>
    </row>
    <row r="344" spans="1:97" ht="15" customHeight="1">
      <c r="C344" s="1"/>
      <c r="E344" s="5"/>
      <c r="F344" s="5"/>
      <c r="G344" s="129"/>
      <c r="H344" s="134"/>
      <c r="I344" s="2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AX344" s="63"/>
      <c r="AY344" s="63"/>
      <c r="BA344" s="5"/>
      <c r="BB344" s="5"/>
      <c r="BC344" s="5"/>
      <c r="BD344" s="5"/>
      <c r="BN344" s="112"/>
      <c r="BO344" s="114"/>
      <c r="BP344" s="118"/>
      <c r="BQ344" s="118"/>
      <c r="CH344" s="129"/>
      <c r="CI344" s="129"/>
      <c r="CJ344" s="129"/>
      <c r="CK344" s="129"/>
      <c r="CL344" s="129"/>
      <c r="CM344" s="129"/>
      <c r="CN344" s="129"/>
      <c r="CO344" s="129"/>
    </row>
    <row r="345" spans="1:97" ht="15" hidden="1" customHeight="1" outlineLevel="1">
      <c r="A345" t="s">
        <v>724</v>
      </c>
      <c r="B345" t="s">
        <v>2023</v>
      </c>
      <c r="C345" s="1">
        <f>SUM(N345:AY345)</f>
        <v>87025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>IF(P345&gt;0,RANK(P345,(N345:P345,Q345:AE345)),0)</f>
        <v>0</v>
      </c>
      <c r="G345" s="129">
        <f>IF(C345&gt;0,MAX(N345:P345)-LARGE(N345:P345,2),0)</f>
        <v>3543</v>
      </c>
      <c r="H345" s="134">
        <f>IF(C345&gt;0,G345/C345,0)</f>
        <v>4.0712438954323471E-2</v>
      </c>
      <c r="I345" s="2"/>
      <c r="J345" s="2">
        <f t="shared" ref="J345:L348" si="144">IF($C345=0,"-",N345/$C345)</f>
        <v>0.51194484343579427</v>
      </c>
      <c r="K345" s="2">
        <f t="shared" si="144"/>
        <v>0.47123240448147086</v>
      </c>
      <c r="L345" s="2">
        <f t="shared" si="144"/>
        <v>0</v>
      </c>
      <c r="M345" s="2">
        <f>IF(C345=0,"-",(1-J345-K345-L345))</f>
        <v>1.6822752082734871E-2</v>
      </c>
      <c r="N345" s="63">
        <v>44552</v>
      </c>
      <c r="O345" s="63">
        <v>41009</v>
      </c>
      <c r="P345" s="63">
        <v>0</v>
      </c>
      <c r="Q345" s="63">
        <v>1044</v>
      </c>
      <c r="R345" s="63">
        <v>420</v>
      </c>
      <c r="S345" s="63">
        <v>0</v>
      </c>
      <c r="T345" s="63">
        <v>0</v>
      </c>
      <c r="U345" s="63">
        <v>0</v>
      </c>
      <c r="V345" s="63">
        <v>0</v>
      </c>
      <c r="W345" s="63">
        <v>0</v>
      </c>
      <c r="X345" s="63">
        <v>0</v>
      </c>
      <c r="Y345" s="63">
        <v>0</v>
      </c>
      <c r="Z345" s="63">
        <v>0</v>
      </c>
      <c r="AA345" s="63">
        <v>0</v>
      </c>
      <c r="AB345" s="63">
        <v>0</v>
      </c>
      <c r="AC345" s="63">
        <v>0</v>
      </c>
      <c r="AD345" s="63">
        <v>0</v>
      </c>
      <c r="AE345" s="63">
        <v>0</v>
      </c>
      <c r="AF345" s="63">
        <v>0</v>
      </c>
      <c r="AG345" s="63">
        <v>0</v>
      </c>
      <c r="AH345" s="63">
        <v>0</v>
      </c>
      <c r="AI345" s="63">
        <v>0</v>
      </c>
      <c r="AJ345" s="63">
        <v>0</v>
      </c>
      <c r="AK345" s="63">
        <v>0</v>
      </c>
      <c r="AL345" s="63">
        <v>0</v>
      </c>
      <c r="AM345" s="63">
        <v>0</v>
      </c>
      <c r="AN345" s="63">
        <v>0</v>
      </c>
      <c r="AO345" s="63">
        <v>0</v>
      </c>
      <c r="AP345" s="63">
        <v>0</v>
      </c>
      <c r="AQ345" s="63">
        <v>0</v>
      </c>
      <c r="AR345" s="63">
        <v>0</v>
      </c>
      <c r="AS345" s="63">
        <v>0</v>
      </c>
      <c r="AT345" s="63">
        <v>0</v>
      </c>
      <c r="AU345" s="63">
        <v>0</v>
      </c>
      <c r="AV345" s="63">
        <v>0</v>
      </c>
      <c r="AW345" s="63">
        <v>0</v>
      </c>
      <c r="AX345" s="63">
        <v>0</v>
      </c>
      <c r="AY345" s="63">
        <v>0</v>
      </c>
      <c r="BA345" s="5">
        <f>IF(Q345&gt;0,RANK(Q345,(N345:P345,Q345:AE345)),0)</f>
        <v>3</v>
      </c>
      <c r="BB345" s="5">
        <f>IF(R345&gt;0,RANK(R345,(N345:P345,Q345:AE345)),0)</f>
        <v>4</v>
      </c>
      <c r="BC345" s="5">
        <f>IF(T345&gt;0,RANK(T345,(N345:P345,Q345:AE345)),0)</f>
        <v>0</v>
      </c>
      <c r="BD345" s="5">
        <f>IF(S345&gt;0,RANK(S345,(N345:P345,Q345:AE345)),0)</f>
        <v>0</v>
      </c>
      <c r="BE345" s="2">
        <f t="shared" ref="BE345:BF348" si="145">IF($C345=0,"-",Q345/$C345)</f>
        <v>1.1996552714737145E-2</v>
      </c>
      <c r="BF345" s="2">
        <f t="shared" si="145"/>
        <v>4.8261993679977015E-3</v>
      </c>
      <c r="BG345" s="2">
        <f>IF($C345=0,"-",T345/$C345)</f>
        <v>0</v>
      </c>
      <c r="BH345" s="2">
        <f>IF($C345=0,"-",S345/$C345)</f>
        <v>0</v>
      </c>
      <c r="BJ345" t="s">
        <v>724</v>
      </c>
      <c r="BK345" t="s">
        <v>2023</v>
      </c>
      <c r="BL345" s="63">
        <v>1</v>
      </c>
      <c r="BN345" s="112">
        <v>10</v>
      </c>
      <c r="BO345" s="114">
        <v>1</v>
      </c>
      <c r="BP345" s="118">
        <f t="shared" si="119"/>
        <v>10001</v>
      </c>
      <c r="BQ345" s="118">
        <f t="shared" si="129"/>
        <v>10001</v>
      </c>
      <c r="BR345" s="5" t="s">
        <v>3151</v>
      </c>
      <c r="BV345" s="63"/>
      <c r="CJ345" s="129"/>
      <c r="CK345" s="129"/>
      <c r="CL345" s="129"/>
      <c r="CM345" s="129"/>
      <c r="CN345" s="129"/>
      <c r="CO345" s="129"/>
    </row>
    <row r="346" spans="1:97" ht="15" hidden="1" customHeight="1" outlineLevel="1">
      <c r="A346" t="s">
        <v>2532</v>
      </c>
      <c r="B346" t="s">
        <v>2023</v>
      </c>
      <c r="C346" s="1">
        <f>SUM(N346:AY346)</f>
        <v>287633</v>
      </c>
      <c r="D346" s="5">
        <f>IF(N346&gt;0, RANK(N346,(N346:P346,Q346:AE346)),0)</f>
        <v>1</v>
      </c>
      <c r="E346" s="5">
        <f>IF(O346&gt;0,RANK(O346,(N346:P346,Q346:AE346)),0)</f>
        <v>2</v>
      </c>
      <c r="F346" s="5">
        <f>IF(P346&gt;0,RANK(P346,(N346:P346,Q346:AE346)),0)</f>
        <v>0</v>
      </c>
      <c r="G346" s="129">
        <f>IF(C346&gt;0,MAX(N346:P346)-LARGE(N346:P346,2),0)</f>
        <v>106670</v>
      </c>
      <c r="H346" s="134">
        <f>IF(C346&gt;0,G346/C346,0)</f>
        <v>0.37085452642777428</v>
      </c>
      <c r="I346" s="2"/>
      <c r="J346" s="2">
        <f t="shared" si="144"/>
        <v>0.67806545146071562</v>
      </c>
      <c r="K346" s="2">
        <f t="shared" si="144"/>
        <v>0.30721092503294128</v>
      </c>
      <c r="L346" s="2">
        <f t="shared" si="144"/>
        <v>0</v>
      </c>
      <c r="M346" s="2">
        <f>IF(C346=0,"-",(1-J346-K346-L346))</f>
        <v>1.4723623506343098E-2</v>
      </c>
      <c r="N346" s="63">
        <v>195034</v>
      </c>
      <c r="O346" s="63">
        <v>88364</v>
      </c>
      <c r="P346" s="63">
        <v>0</v>
      </c>
      <c r="Q346" s="63">
        <v>2953</v>
      </c>
      <c r="R346" s="63">
        <v>1282</v>
      </c>
      <c r="S346" s="63">
        <v>0</v>
      </c>
      <c r="T346" s="63">
        <v>0</v>
      </c>
      <c r="U346" s="63">
        <v>0</v>
      </c>
      <c r="V346" s="63">
        <v>0</v>
      </c>
      <c r="W346" s="63">
        <v>0</v>
      </c>
      <c r="X346" s="63">
        <v>0</v>
      </c>
      <c r="Y346" s="63">
        <v>0</v>
      </c>
      <c r="Z346" s="63">
        <v>0</v>
      </c>
      <c r="AA346" s="63">
        <v>0</v>
      </c>
      <c r="AB346" s="63">
        <v>0</v>
      </c>
      <c r="AC346" s="63">
        <v>0</v>
      </c>
      <c r="AD346" s="63">
        <v>0</v>
      </c>
      <c r="AE346" s="63">
        <v>0</v>
      </c>
      <c r="AF346" s="63">
        <v>0</v>
      </c>
      <c r="AG346" s="63">
        <v>0</v>
      </c>
      <c r="AH346" s="63">
        <v>0</v>
      </c>
      <c r="AI346" s="63">
        <v>0</v>
      </c>
      <c r="AJ346" s="63">
        <v>0</v>
      </c>
      <c r="AK346" s="63">
        <v>0</v>
      </c>
      <c r="AL346" s="63">
        <v>0</v>
      </c>
      <c r="AM346" s="63">
        <v>0</v>
      </c>
      <c r="AN346" s="63">
        <v>0</v>
      </c>
      <c r="AO346" s="63">
        <v>0</v>
      </c>
      <c r="AP346" s="63">
        <v>0</v>
      </c>
      <c r="AQ346" s="63">
        <v>0</v>
      </c>
      <c r="AR346" s="63">
        <v>0</v>
      </c>
      <c r="AS346" s="63">
        <v>0</v>
      </c>
      <c r="AT346" s="63">
        <v>0</v>
      </c>
      <c r="AU346" s="63">
        <v>0</v>
      </c>
      <c r="AV346" s="63">
        <v>0</v>
      </c>
      <c r="AW346" s="63">
        <v>0</v>
      </c>
      <c r="AX346" s="63">
        <v>0</v>
      </c>
      <c r="AY346" s="63">
        <v>0</v>
      </c>
      <c r="BA346" s="5">
        <f>IF(Q346&gt;0,RANK(Q346,(N346:P346,Q346:AE346)),0)</f>
        <v>3</v>
      </c>
      <c r="BB346" s="5">
        <f>IF(R346&gt;0,RANK(R346,(N346:P346,Q346:AE346)),0)</f>
        <v>4</v>
      </c>
      <c r="BC346" s="5">
        <f>IF(T346&gt;0,RANK(T346,(N346:P346,Q346:AE346)),0)</f>
        <v>0</v>
      </c>
      <c r="BD346" s="5">
        <f>IF(S346&gt;0,RANK(S346,(N346:P346,Q346:AE346)),0)</f>
        <v>0</v>
      </c>
      <c r="BE346" s="2">
        <f t="shared" si="145"/>
        <v>1.0266554950231719E-2</v>
      </c>
      <c r="BF346" s="2">
        <f t="shared" si="145"/>
        <v>4.4570685561114336E-3</v>
      </c>
      <c r="BG346" s="2">
        <f>IF($C346=0,"-",T346/$C346)</f>
        <v>0</v>
      </c>
      <c r="BH346" s="2">
        <f>IF($C346=0,"-",S346/$C346)</f>
        <v>0</v>
      </c>
      <c r="BJ346" t="s">
        <v>2532</v>
      </c>
      <c r="BK346" t="s">
        <v>2023</v>
      </c>
      <c r="BL346" s="63">
        <v>1</v>
      </c>
      <c r="BN346" s="112">
        <v>10</v>
      </c>
      <c r="BO346" s="114">
        <v>3</v>
      </c>
      <c r="BP346" s="118">
        <f t="shared" si="119"/>
        <v>10003</v>
      </c>
      <c r="BQ346" s="118">
        <f t="shared" si="129"/>
        <v>10003</v>
      </c>
      <c r="BR346" s="5" t="s">
        <v>3151</v>
      </c>
      <c r="BV346" s="63"/>
      <c r="CK346" s="129"/>
      <c r="CL346" s="129"/>
      <c r="CM346" s="129"/>
      <c r="CN346" s="129"/>
      <c r="CO346" s="129"/>
    </row>
    <row r="347" spans="1:97" ht="15" hidden="1" customHeight="1" outlineLevel="1">
      <c r="A347" t="s">
        <v>56</v>
      </c>
      <c r="B347" t="s">
        <v>2023</v>
      </c>
      <c r="C347" s="1">
        <f>SUM(N347:AY347)</f>
        <v>129352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>IF(P347&gt;0,RANK(P347,(N347:P347,Q347:AE347)),0)</f>
        <v>0</v>
      </c>
      <c r="G347" s="129">
        <f>IF(C347&gt;0,MAX(N347:P347)-LARGE(N347:P347,2),0)</f>
        <v>14548</v>
      </c>
      <c r="H347" s="134">
        <f>IF(C347&gt;0,G347/C347,0)</f>
        <v>0.11246830354381841</v>
      </c>
      <c r="I347" s="2"/>
      <c r="J347" s="2">
        <f t="shared" si="144"/>
        <v>0.43819964128888617</v>
      </c>
      <c r="K347" s="2">
        <f t="shared" si="144"/>
        <v>0.55066794483270454</v>
      </c>
      <c r="L347" s="2">
        <f t="shared" si="144"/>
        <v>0</v>
      </c>
      <c r="M347" s="2">
        <f>IF(C347=0,"-",(1-J347-K347-L347))</f>
        <v>1.1132413878409242E-2</v>
      </c>
      <c r="N347" s="63">
        <v>56682</v>
      </c>
      <c r="O347" s="63">
        <v>71230</v>
      </c>
      <c r="P347" s="63">
        <v>0</v>
      </c>
      <c r="Q347" s="63">
        <v>1003</v>
      </c>
      <c r="R347" s="63">
        <v>437</v>
      </c>
      <c r="S347" s="63">
        <v>0</v>
      </c>
      <c r="T347" s="63">
        <v>0</v>
      </c>
      <c r="U347" s="63">
        <v>0</v>
      </c>
      <c r="V347" s="63">
        <v>0</v>
      </c>
      <c r="W347" s="63">
        <v>0</v>
      </c>
      <c r="X347" s="63">
        <v>0</v>
      </c>
      <c r="Y347" s="63">
        <v>0</v>
      </c>
      <c r="Z347" s="63">
        <v>0</v>
      </c>
      <c r="AA347" s="63">
        <v>0</v>
      </c>
      <c r="AB347" s="63">
        <v>0</v>
      </c>
      <c r="AC347" s="63">
        <v>0</v>
      </c>
      <c r="AD347" s="63">
        <v>0</v>
      </c>
      <c r="AE347" s="63">
        <v>0</v>
      </c>
      <c r="AF347" s="63">
        <v>0</v>
      </c>
      <c r="AG347" s="63">
        <v>0</v>
      </c>
      <c r="AH347" s="63">
        <v>0</v>
      </c>
      <c r="AI347" s="63">
        <v>0</v>
      </c>
      <c r="AJ347" s="63">
        <v>0</v>
      </c>
      <c r="AK347" s="63">
        <v>0</v>
      </c>
      <c r="AL347" s="63">
        <v>0</v>
      </c>
      <c r="AM347" s="63">
        <v>0</v>
      </c>
      <c r="AN347" s="63">
        <v>0</v>
      </c>
      <c r="AO347" s="63">
        <v>0</v>
      </c>
      <c r="AP347" s="63">
        <v>0</v>
      </c>
      <c r="AQ347" s="63">
        <v>0</v>
      </c>
      <c r="AR347" s="63">
        <v>0</v>
      </c>
      <c r="AS347" s="63">
        <v>0</v>
      </c>
      <c r="AT347" s="63">
        <v>0</v>
      </c>
      <c r="AU347" s="63">
        <v>0</v>
      </c>
      <c r="AV347" s="63">
        <v>0</v>
      </c>
      <c r="AW347" s="63">
        <v>0</v>
      </c>
      <c r="AX347" s="63">
        <v>0</v>
      </c>
      <c r="AY347" s="63">
        <v>0</v>
      </c>
      <c r="BA347" s="5">
        <f>IF(Q347&gt;0,RANK(Q347,(N347:P347,Q347:AE347)),0)</f>
        <v>3</v>
      </c>
      <c r="BB347" s="5">
        <f>IF(R347&gt;0,RANK(R347,(N347:P347,Q347:AE347)),0)</f>
        <v>4</v>
      </c>
      <c r="BC347" s="5">
        <f>IF(T347&gt;0,RANK(T347,(N347:P347,Q347:AE347)),0)</f>
        <v>0</v>
      </c>
      <c r="BD347" s="5">
        <f>IF(S347&gt;0,RANK(S347,(N347:P347,Q347:AE347)),0)</f>
        <v>0</v>
      </c>
      <c r="BE347" s="2">
        <f t="shared" si="145"/>
        <v>7.7540355000309232E-3</v>
      </c>
      <c r="BF347" s="2">
        <f t="shared" si="145"/>
        <v>3.3783783783783786E-3</v>
      </c>
      <c r="BG347" s="2">
        <f>IF($C347=0,"-",T347/$C347)</f>
        <v>0</v>
      </c>
      <c r="BH347" s="2">
        <f>IF($C347=0,"-",S347/$C347)</f>
        <v>0</v>
      </c>
      <c r="BJ347" t="s">
        <v>56</v>
      </c>
      <c r="BK347" t="s">
        <v>2023</v>
      </c>
      <c r="BL347" s="63">
        <v>1</v>
      </c>
      <c r="BN347" s="112">
        <v>10</v>
      </c>
      <c r="BO347" s="114">
        <v>5</v>
      </c>
      <c r="BP347" s="118">
        <f t="shared" si="119"/>
        <v>10005</v>
      </c>
      <c r="BQ347" s="118">
        <f t="shared" si="129"/>
        <v>10005</v>
      </c>
      <c r="BR347" s="5" t="s">
        <v>3151</v>
      </c>
      <c r="BV347" s="63"/>
      <c r="CK347" s="129"/>
      <c r="CL347" s="129"/>
      <c r="CM347" s="129"/>
      <c r="CN347" s="129"/>
      <c r="CO347" s="129"/>
    </row>
    <row r="348" spans="1:97" ht="15" customHeight="1" collapsed="1">
      <c r="A348" t="s">
        <v>1707</v>
      </c>
      <c r="B348" t="s">
        <v>544</v>
      </c>
      <c r="C348" s="1">
        <f>SUM(N348:AY348)</f>
        <v>504325</v>
      </c>
      <c r="D348" s="5">
        <f>IF(N348&gt;0, RANK(N348,(N348:P348,Q348:AE348)),0)</f>
        <v>1</v>
      </c>
      <c r="E348" s="5">
        <f>IF(O348&gt;0,RANK(O348,(N348:P348,Q348:AE348)),0)</f>
        <v>2</v>
      </c>
      <c r="F348" s="5">
        <f>IF(P348&gt;0,RANK(P348,(N348:P348,Q348:AE348)),0)</f>
        <v>8</v>
      </c>
      <c r="G348" s="129">
        <f>IF(C348&gt;0,MAX(N348:P348)-LARGE(N348:P348,2),0)</f>
        <v>95665</v>
      </c>
      <c r="H348" s="134">
        <f>IF(C348&gt;0,G348/C348,0)</f>
        <v>0.18968918851930799</v>
      </c>
      <c r="I348" s="2"/>
      <c r="J348" s="2">
        <f t="shared" si="144"/>
        <v>0.58745451841570417</v>
      </c>
      <c r="K348" s="2">
        <f t="shared" si="144"/>
        <v>0.39776532989639618</v>
      </c>
      <c r="L348" s="2">
        <f t="shared" si="144"/>
        <v>9.9142418083577053E-6</v>
      </c>
      <c r="M348" s="2">
        <f>IF(C348=0,"-",(1-J348-K348-L348))</f>
        <v>1.4770237446091287E-2</v>
      </c>
      <c r="N348" s="63">
        <v>296268</v>
      </c>
      <c r="O348" s="63">
        <v>200603</v>
      </c>
      <c r="P348" s="160">
        <v>5</v>
      </c>
      <c r="Q348" s="63">
        <v>5000</v>
      </c>
      <c r="R348" s="63">
        <v>2139</v>
      </c>
      <c r="S348" s="63"/>
      <c r="T348" s="63"/>
      <c r="U348" s="160">
        <v>169</v>
      </c>
      <c r="V348" s="160">
        <v>14</v>
      </c>
      <c r="W348" s="63">
        <v>0</v>
      </c>
      <c r="X348" s="63"/>
      <c r="Y348" s="63"/>
      <c r="Z348" s="160">
        <v>87</v>
      </c>
      <c r="AA348" s="63"/>
      <c r="AB348" s="63"/>
      <c r="AC348" s="63"/>
      <c r="AD348" s="63"/>
      <c r="AE348" s="63"/>
      <c r="AF348" s="63"/>
      <c r="AG348" s="63"/>
      <c r="AH348" s="63"/>
      <c r="AI348" s="160">
        <v>1</v>
      </c>
      <c r="AJ348" s="160">
        <v>8</v>
      </c>
      <c r="AK348" s="63"/>
      <c r="AL348" s="160">
        <v>1</v>
      </c>
      <c r="AM348" s="160">
        <v>2</v>
      </c>
      <c r="AN348" s="63"/>
      <c r="AO348" s="63"/>
      <c r="AP348" s="63"/>
      <c r="AQ348" s="63">
        <v>0</v>
      </c>
      <c r="AR348" s="63"/>
      <c r="AS348" s="63"/>
      <c r="AT348" s="63"/>
      <c r="AU348" s="160">
        <v>28</v>
      </c>
      <c r="AV348" s="63">
        <v>0</v>
      </c>
      <c r="AW348" s="63">
        <v>0</v>
      </c>
      <c r="AX348" s="63">
        <v>0</v>
      </c>
      <c r="AY348" s="63">
        <v>0</v>
      </c>
      <c r="BA348" s="5">
        <f>IF(Q348&gt;0,RANK(Q348,(N348:P348,Q348:AE348)),0)</f>
        <v>3</v>
      </c>
      <c r="BB348" s="5">
        <f>IF(R348&gt;0,RANK(R348,(N348:P348,Q348:AE348)),0)</f>
        <v>4</v>
      </c>
      <c r="BC348" s="5">
        <f>IF(T348&gt;0,RANK(T348,(N348:P348,Q348:AE348)),0)</f>
        <v>0</v>
      </c>
      <c r="BD348" s="5">
        <f>IF(S348&gt;0,RANK(S348,(N348:P348,Q348:AE348)),0)</f>
        <v>0</v>
      </c>
      <c r="BE348" s="2">
        <f t="shared" si="145"/>
        <v>9.9142418083577061E-3</v>
      </c>
      <c r="BF348" s="2">
        <f t="shared" si="145"/>
        <v>4.2413126456154263E-3</v>
      </c>
      <c r="BG348" s="2">
        <f>IF($C348=0,"-",T348/$C348)</f>
        <v>0</v>
      </c>
      <c r="BH348" s="2">
        <f>IF($C348=0,"-",S348/$C348)</f>
        <v>0</v>
      </c>
      <c r="BJ348" t="s">
        <v>1707</v>
      </c>
      <c r="BK348" t="s">
        <v>544</v>
      </c>
      <c r="BN348" s="112">
        <v>10</v>
      </c>
      <c r="BO348" s="114"/>
      <c r="BP348" s="112">
        <v>10</v>
      </c>
      <c r="BQ348" s="112">
        <f t="shared" si="129"/>
        <v>10</v>
      </c>
      <c r="BR348" s="5" t="s">
        <v>710</v>
      </c>
      <c r="BV348" s="63"/>
      <c r="CE348" s="63">
        <v>0</v>
      </c>
      <c r="CF348" s="63">
        <f>SUM(CF345:CF347)</f>
        <v>0</v>
      </c>
      <c r="CH348" s="63">
        <f t="shared" ref="CH348" si="146">SUM(CH345:CH347)</f>
        <v>0</v>
      </c>
      <c r="CK348" s="63"/>
      <c r="CL348" s="63"/>
      <c r="CM348" s="63"/>
      <c r="CN348" s="63"/>
      <c r="CO348" s="63"/>
    </row>
    <row r="349" spans="1:97" ht="15" customHeight="1">
      <c r="C349" s="1"/>
      <c r="E349" s="5"/>
      <c r="F349" s="5"/>
      <c r="G349" s="129"/>
      <c r="H349" s="134"/>
      <c r="I349" s="2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AX349" s="63"/>
      <c r="AY349" s="63"/>
      <c r="BA349" s="5"/>
      <c r="BB349" s="5"/>
      <c r="BC349" s="5"/>
      <c r="BD349" s="5"/>
      <c r="BN349" s="112"/>
      <c r="BO349" s="114"/>
      <c r="BP349" s="118"/>
      <c r="BQ349" s="118"/>
    </row>
    <row r="350" spans="1:97" ht="15" hidden="1" customHeight="1" outlineLevel="1">
      <c r="A350" s="8" t="s">
        <v>2533</v>
      </c>
      <c r="B350" t="s">
        <v>1000</v>
      </c>
      <c r="C350" s="1">
        <f>SUM(N350:AY350)</f>
        <v>344356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7</v>
      </c>
      <c r="G350" s="129">
        <f>IF(C350&gt;0,MAX(N350:P350)-LARGE(N350:P350,2),0)</f>
        <v>298737</v>
      </c>
      <c r="H350" s="134">
        <f>IF(C350&gt;0,G350/C350,0)</f>
        <v>0.86752372544692125</v>
      </c>
      <c r="I350" s="2"/>
      <c r="J350" s="2">
        <f>IF($C350=0,"-",N350/$C350)</f>
        <v>0.92149693921406917</v>
      </c>
      <c r="K350" s="2">
        <f>IF($C350=0,"-",O350/$C350)</f>
        <v>5.3973213767147948E-2</v>
      </c>
      <c r="L350" s="2">
        <f>IF($C350=0,"-",P350/$C350)</f>
        <v>2.0124522296692958E-3</v>
      </c>
      <c r="M350" s="2">
        <f>IF(C350=0,"-",(1-J350-K350-L350))</f>
        <v>2.251739478911359E-2</v>
      </c>
      <c r="N350" s="63">
        <v>317323</v>
      </c>
      <c r="O350" s="63">
        <v>18586</v>
      </c>
      <c r="P350" s="63">
        <v>693</v>
      </c>
      <c r="Q350" s="63">
        <v>2036</v>
      </c>
      <c r="R350" s="63">
        <v>1726</v>
      </c>
      <c r="S350" s="63">
        <v>0</v>
      </c>
      <c r="T350" s="63">
        <v>0</v>
      </c>
      <c r="U350" s="63">
        <v>0</v>
      </c>
      <c r="V350" s="63">
        <v>855</v>
      </c>
      <c r="W350" s="63">
        <v>3137</v>
      </c>
      <c r="X350" s="63">
        <v>0</v>
      </c>
      <c r="Y350" s="63">
        <v>0</v>
      </c>
      <c r="Z350" s="63">
        <v>0</v>
      </c>
      <c r="AA350" s="63">
        <v>0</v>
      </c>
      <c r="AB350" s="63">
        <v>0</v>
      </c>
      <c r="AC350" s="63">
        <v>0</v>
      </c>
      <c r="AD350" s="63">
        <v>0</v>
      </c>
      <c r="AE350" s="63">
        <v>0</v>
      </c>
      <c r="AF350" s="63">
        <v>0</v>
      </c>
      <c r="AG350" s="63">
        <v>0</v>
      </c>
      <c r="AH350" s="63">
        <v>0</v>
      </c>
      <c r="AI350" s="63">
        <v>0</v>
      </c>
      <c r="AJ350" s="63">
        <v>0</v>
      </c>
      <c r="AK350" s="63">
        <v>0</v>
      </c>
      <c r="AL350" s="63">
        <v>0</v>
      </c>
      <c r="AM350" s="63">
        <v>0</v>
      </c>
      <c r="AN350" s="63">
        <v>0</v>
      </c>
      <c r="AO350" s="63">
        <v>0</v>
      </c>
      <c r="AP350" s="63">
        <v>0</v>
      </c>
      <c r="AQ350" s="63">
        <v>0</v>
      </c>
      <c r="AR350" s="63">
        <v>0</v>
      </c>
      <c r="AS350" s="63">
        <v>0</v>
      </c>
      <c r="AT350" s="63">
        <v>0</v>
      </c>
      <c r="AU350" s="63">
        <v>0</v>
      </c>
      <c r="AV350" s="63">
        <v>0</v>
      </c>
      <c r="AW350" s="63">
        <v>0</v>
      </c>
      <c r="AX350" s="63">
        <v>0</v>
      </c>
      <c r="AY350" s="63">
        <v>0</v>
      </c>
      <c r="BA350" s="5">
        <f>IF(Q350&gt;0,RANK(Q350,(N350:P350,Q350:AE350)),0)</f>
        <v>4</v>
      </c>
      <c r="BB350" s="5">
        <f>IF(R350&gt;0,RANK(R350,(N350:P350,Q350:AE350)),0)</f>
        <v>5</v>
      </c>
      <c r="BC350" s="5">
        <f>IF(T350&gt;0,RANK(T350,(N350:P350,Q350:AE350)),0)</f>
        <v>0</v>
      </c>
      <c r="BD350" s="5">
        <f>IF(S350&gt;0,RANK(S350,(N350:P350,Q350:AE350)),0)</f>
        <v>0</v>
      </c>
      <c r="BE350" s="2">
        <f>IF($C350=0,"-",Q350/$C350)</f>
        <v>5.9124859157383639E-3</v>
      </c>
      <c r="BF350" s="2">
        <f>IF($C350=0,"-",R350/$C350)</f>
        <v>5.0122547596092417E-3</v>
      </c>
      <c r="BG350" s="2">
        <f>IF($C350=0,"-",T350/$C350)</f>
        <v>0</v>
      </c>
      <c r="BH350" s="2">
        <f>IF($C350=0,"-",S350/$C350)</f>
        <v>0</v>
      </c>
      <c r="BJ350" s="8" t="s">
        <v>2533</v>
      </c>
      <c r="BK350" t="s">
        <v>1000</v>
      </c>
      <c r="BN350" s="112">
        <v>11</v>
      </c>
      <c r="BO350" s="114">
        <v>1</v>
      </c>
      <c r="BP350" s="118">
        <f t="shared" si="119"/>
        <v>11001</v>
      </c>
      <c r="BQ350" s="118">
        <f t="shared" si="129"/>
        <v>11001</v>
      </c>
      <c r="BR350" s="5" t="s">
        <v>3151</v>
      </c>
      <c r="BV350" s="63"/>
    </row>
    <row r="351" spans="1:97" ht="15" customHeight="1" collapsed="1">
      <c r="A351" s="8" t="s">
        <v>2533</v>
      </c>
      <c r="B351" t="s">
        <v>544</v>
      </c>
      <c r="C351" s="1">
        <f>SUM(N351:AY351)</f>
        <v>344356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>IF(P351&gt;0,RANK(P351,(N351:P351,Q351:AE351)),0)</f>
        <v>7</v>
      </c>
      <c r="G351" s="129">
        <f>IF(C351&gt;0,MAX(N351:P351)-LARGE(N351:P351,2),0)</f>
        <v>298737</v>
      </c>
      <c r="H351" s="134">
        <f>IF(C351&gt;0,G351/C351,0)</f>
        <v>0.86752372544692125</v>
      </c>
      <c r="I351" s="2"/>
      <c r="N351" s="63">
        <v>317323</v>
      </c>
      <c r="O351" s="63">
        <v>18586</v>
      </c>
      <c r="P351" s="63">
        <v>693</v>
      </c>
      <c r="Q351" s="63">
        <v>2036</v>
      </c>
      <c r="R351" s="63">
        <v>1726</v>
      </c>
      <c r="S351" s="63">
        <v>0</v>
      </c>
      <c r="T351" s="63">
        <v>0</v>
      </c>
      <c r="U351" s="63">
        <v>0</v>
      </c>
      <c r="V351" s="63">
        <v>855</v>
      </c>
      <c r="W351" s="63">
        <v>3137</v>
      </c>
      <c r="X351" s="63">
        <v>0</v>
      </c>
      <c r="Y351" s="63">
        <v>0</v>
      </c>
      <c r="Z351" s="63">
        <v>0</v>
      </c>
      <c r="AA351" s="63">
        <v>0</v>
      </c>
      <c r="AB351" s="63">
        <v>0</v>
      </c>
      <c r="AC351" s="63">
        <v>0</v>
      </c>
      <c r="AD351" s="63">
        <v>0</v>
      </c>
      <c r="AE351" s="63">
        <v>0</v>
      </c>
      <c r="AF351" s="63">
        <v>0</v>
      </c>
      <c r="AG351" s="63">
        <v>0</v>
      </c>
      <c r="AH351" s="63">
        <v>0</v>
      </c>
      <c r="AI351" s="63">
        <v>0</v>
      </c>
      <c r="AJ351" s="63">
        <v>0</v>
      </c>
      <c r="AK351" s="63">
        <v>0</v>
      </c>
      <c r="AL351" s="63">
        <v>0</v>
      </c>
      <c r="AM351" s="63">
        <v>0</v>
      </c>
      <c r="AN351" s="63">
        <v>0</v>
      </c>
      <c r="AO351" s="63">
        <v>0</v>
      </c>
      <c r="AP351" s="63">
        <v>0</v>
      </c>
      <c r="AQ351" s="63">
        <v>0</v>
      </c>
      <c r="AR351" s="63">
        <v>0</v>
      </c>
      <c r="AS351" s="63">
        <v>0</v>
      </c>
      <c r="AT351" s="63">
        <v>0</v>
      </c>
      <c r="AU351" s="63">
        <v>0</v>
      </c>
      <c r="AV351" s="63">
        <v>0</v>
      </c>
      <c r="AW351" s="63">
        <v>0</v>
      </c>
      <c r="AX351" s="63">
        <v>0</v>
      </c>
      <c r="AY351" s="63">
        <v>0</v>
      </c>
      <c r="BA351" s="5">
        <f>IF(Q351&gt;0,RANK(Q351,(N351:P351,Q351:AE351)),0)</f>
        <v>4</v>
      </c>
      <c r="BB351" s="5">
        <f>IF(R351&gt;0,RANK(R351,(N351:P351,Q351:AE351)),0)</f>
        <v>5</v>
      </c>
      <c r="BC351" s="5">
        <f>IF(T351&gt;0,RANK(T351,(N351:P351,Q351:AE351)),0)</f>
        <v>0</v>
      </c>
      <c r="BD351" s="5">
        <f>IF(S351&gt;0,RANK(S351,(N351:P351,Q351:AE351)),0)</f>
        <v>0</v>
      </c>
      <c r="BE351" s="2">
        <f>IF($C351=0,"-",Q351/$C351)</f>
        <v>5.9124859157383639E-3</v>
      </c>
      <c r="BF351" s="2">
        <f>IF($C351=0,"-",R351/$C351)</f>
        <v>5.0122547596092417E-3</v>
      </c>
      <c r="BG351" s="2">
        <f>IF($C351=0,"-",T351/$C351)</f>
        <v>0</v>
      </c>
      <c r="BH351" s="2">
        <f>IF($C351=0,"-",S351/$C351)</f>
        <v>0</v>
      </c>
      <c r="BJ351" s="8" t="s">
        <v>2533</v>
      </c>
      <c r="BK351" t="s">
        <v>544</v>
      </c>
      <c r="BN351" s="112">
        <v>11</v>
      </c>
      <c r="BO351" s="114"/>
      <c r="BP351" s="112">
        <v>11</v>
      </c>
      <c r="BQ351" s="112">
        <f t="shared" si="129"/>
        <v>11</v>
      </c>
      <c r="BR351" s="5" t="s">
        <v>710</v>
      </c>
      <c r="BS351" s="63">
        <f>BS350</f>
        <v>0</v>
      </c>
      <c r="BT351" s="63">
        <f>BT350</f>
        <v>0</v>
      </c>
      <c r="BV351" s="63"/>
    </row>
    <row r="352" spans="1:97" ht="15" customHeight="1">
      <c r="C352" s="1"/>
      <c r="E352" s="5"/>
      <c r="F352" s="5"/>
      <c r="G352" s="129"/>
      <c r="H352" s="134"/>
      <c r="I352" s="2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AX352" s="63"/>
      <c r="AY352" s="63"/>
      <c r="BA352" s="5"/>
      <c r="BB352" s="5"/>
      <c r="BC352" s="5"/>
      <c r="BD352" s="5"/>
      <c r="BN352" s="112"/>
      <c r="BO352" s="114"/>
      <c r="BP352" s="118"/>
      <c r="BQ352" s="118"/>
      <c r="BW352" s="126"/>
      <c r="BX352" s="126"/>
      <c r="BY352" s="126"/>
      <c r="BZ352" s="129" t="s">
        <v>3000</v>
      </c>
      <c r="CA352" s="129" t="s">
        <v>3241</v>
      </c>
      <c r="CE352" s="129"/>
      <c r="CF352" s="129"/>
      <c r="CH352" s="63" t="s">
        <v>4177</v>
      </c>
      <c r="CI352" s="63" t="s">
        <v>4178</v>
      </c>
      <c r="CJ352" s="63" t="s">
        <v>4179</v>
      </c>
      <c r="CK352" s="8" t="s">
        <v>4180</v>
      </c>
      <c r="CL352" s="8" t="s">
        <v>4181</v>
      </c>
    </row>
    <row r="353" spans="1:90" ht="15" hidden="1" customHeight="1" outlineLevel="1">
      <c r="A353" t="s">
        <v>2525</v>
      </c>
      <c r="B353" t="s">
        <v>2895</v>
      </c>
      <c r="C353" s="1">
        <f t="shared" ref="C353:C384" si="147">SUM(N353:AY353)</f>
        <v>143047</v>
      </c>
      <c r="D353" s="5">
        <f>IF(N353&gt;0, RANK(N353,(N353:P353,Q353:AE353)),0)</f>
        <v>1</v>
      </c>
      <c r="E353" s="5">
        <f>IF(O353&gt;0,RANK(O353,(N353:P353,Q353:AE353)),0)</f>
        <v>2</v>
      </c>
      <c r="F353" s="5">
        <f>IF(P353&gt;0,RANK(P353,(N353:P353,Q353:AE353)),0)</f>
        <v>0</v>
      </c>
      <c r="G353" s="129">
        <f t="shared" ref="G353:G384" si="148">IF(C353&gt;0,MAX(N353:P353)-LARGE(N353:P353,2),0)</f>
        <v>38732</v>
      </c>
      <c r="H353" s="134">
        <f t="shared" ref="H353:H384" si="149">IF(C353&gt;0,G353/C353,0)</f>
        <v>0.2707641544387509</v>
      </c>
      <c r="I353" s="2"/>
      <c r="J353" s="2">
        <f t="shared" ref="J353:J384" si="150">IF($C353=0,"-",N353/$C353)</f>
        <v>0.62709459128817802</v>
      </c>
      <c r="K353" s="2">
        <f t="shared" ref="K353:K384" si="151">IF($C353=0,"-",O353/$C353)</f>
        <v>0.35633043684942711</v>
      </c>
      <c r="L353" s="2">
        <f t="shared" ref="L353:L384" si="152">IF($C353=0,"-",P353/$C353)</f>
        <v>0</v>
      </c>
      <c r="M353" s="2">
        <f t="shared" ref="M353:M384" si="153">IF(C353=0,"-",(1-J353-K353-L353))</f>
        <v>1.6574971862394872E-2</v>
      </c>
      <c r="N353" s="63">
        <v>89704</v>
      </c>
      <c r="O353" s="63">
        <v>50972</v>
      </c>
      <c r="P353" s="63">
        <v>0</v>
      </c>
      <c r="Q353" s="63">
        <v>1390</v>
      </c>
      <c r="R353" s="63">
        <v>302</v>
      </c>
      <c r="S353" s="63">
        <v>52</v>
      </c>
      <c r="T353" s="63">
        <v>70</v>
      </c>
      <c r="U353" s="63">
        <v>0</v>
      </c>
      <c r="V353" s="63">
        <v>94</v>
      </c>
      <c r="W353" s="63">
        <v>447</v>
      </c>
      <c r="X353" s="63">
        <v>0</v>
      </c>
      <c r="Y353" s="63">
        <v>0</v>
      </c>
      <c r="Z353" s="63">
        <v>16</v>
      </c>
      <c r="AA353" s="63">
        <v>0</v>
      </c>
      <c r="AB353" s="63">
        <v>0</v>
      </c>
      <c r="AC353" s="63">
        <v>0</v>
      </c>
      <c r="AD353" s="63">
        <v>0</v>
      </c>
      <c r="AE353" s="63">
        <v>0</v>
      </c>
      <c r="AF353" s="63">
        <v>0</v>
      </c>
      <c r="AG353" s="63">
        <v>0</v>
      </c>
      <c r="AH353" s="63">
        <v>0</v>
      </c>
      <c r="AI353" s="63">
        <v>0</v>
      </c>
      <c r="AJ353" s="63">
        <v>0</v>
      </c>
      <c r="AK353" s="63">
        <v>0</v>
      </c>
      <c r="AL353" s="63">
        <v>0</v>
      </c>
      <c r="AM353" s="63">
        <v>0</v>
      </c>
      <c r="AN353" s="63">
        <v>0</v>
      </c>
      <c r="AO353" s="63">
        <v>0</v>
      </c>
      <c r="AP353" s="63">
        <v>0</v>
      </c>
      <c r="AQ353" s="63">
        <v>0</v>
      </c>
      <c r="AR353" s="63">
        <v>0</v>
      </c>
      <c r="AS353" s="63">
        <v>0</v>
      </c>
      <c r="AT353" s="63">
        <v>0</v>
      </c>
      <c r="AU353" s="63">
        <v>0</v>
      </c>
      <c r="AV353" s="63">
        <v>0</v>
      </c>
      <c r="AW353" s="63">
        <v>0</v>
      </c>
      <c r="AX353" s="63">
        <v>0</v>
      </c>
      <c r="AY353" s="63">
        <v>0</v>
      </c>
      <c r="BA353" s="5">
        <f>IF(Q353&gt;0,RANK(Q353,(N353:P353,Q353:AE353)),0)</f>
        <v>3</v>
      </c>
      <c r="BB353" s="5">
        <f>IF(R353&gt;0,RANK(R353,(N353:P353,Q353:AE353)),0)</f>
        <v>5</v>
      </c>
      <c r="BC353" s="5">
        <f>IF(T353&gt;0,RANK(T353,(N353:P353,Q353:AE353)),0)</f>
        <v>7</v>
      </c>
      <c r="BD353" s="5">
        <f>IF(S353&gt;0,RANK(S353,(N353:P353,Q353:AE353)),0)</f>
        <v>8</v>
      </c>
      <c r="BE353" s="2">
        <f t="shared" ref="BE353:BE384" si="154">IF($C353=0,"-",Q353/$C353)</f>
        <v>9.7170859927156808E-3</v>
      </c>
      <c r="BF353" s="2">
        <f t="shared" ref="BF353:BF384" si="155">IF($C353=0,"-",R353/$C353)</f>
        <v>2.1111942228777955E-3</v>
      </c>
      <c r="BG353" s="2">
        <f t="shared" ref="BG353:BG384" si="156">IF($C353=0,"-",T353/$C353)</f>
        <v>4.8934965430942276E-4</v>
      </c>
      <c r="BH353" s="2">
        <f t="shared" ref="BH353:BH384" si="157">IF($C353=0,"-",S353/$C353)</f>
        <v>3.6351688605842832E-4</v>
      </c>
      <c r="BJ353" t="s">
        <v>2525</v>
      </c>
      <c r="BK353" t="s">
        <v>2895</v>
      </c>
      <c r="BL353">
        <v>3</v>
      </c>
      <c r="BN353" s="112">
        <v>12</v>
      </c>
      <c r="BO353" s="114">
        <v>1</v>
      </c>
      <c r="BP353" s="118">
        <f t="shared" si="119"/>
        <v>12001</v>
      </c>
      <c r="BQ353" s="118">
        <f>BP353</f>
        <v>12001</v>
      </c>
      <c r="BR353" s="5" t="s">
        <v>3151</v>
      </c>
      <c r="BS353" s="144"/>
      <c r="BT353" s="144"/>
      <c r="BV353" s="63"/>
      <c r="BW353" s="63"/>
      <c r="CC353" s="63">
        <f>CD353-C353</f>
        <v>-143047</v>
      </c>
      <c r="CE353" s="63">
        <v>447</v>
      </c>
      <c r="CH353" s="63">
        <v>0</v>
      </c>
      <c r="CI353" s="63">
        <v>0</v>
      </c>
      <c r="CJ353" s="63">
        <v>3</v>
      </c>
      <c r="CK353" s="8">
        <v>0</v>
      </c>
      <c r="CL353" s="8">
        <v>1</v>
      </c>
    </row>
    <row r="354" spans="1:90" ht="15" hidden="1" customHeight="1" outlineLevel="1">
      <c r="A354" t="s">
        <v>2512</v>
      </c>
      <c r="B354" t="s">
        <v>2895</v>
      </c>
      <c r="C354" s="1">
        <f t="shared" si="147"/>
        <v>14082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29">
        <f t="shared" si="148"/>
        <v>9874</v>
      </c>
      <c r="H354" s="134">
        <f t="shared" si="149"/>
        <v>0.7011788098281494</v>
      </c>
      <c r="I354" s="2"/>
      <c r="J354" s="2">
        <f t="shared" si="150"/>
        <v>0.14465274818917767</v>
      </c>
      <c r="K354" s="2">
        <f t="shared" si="151"/>
        <v>0.84583155801732712</v>
      </c>
      <c r="L354" s="2">
        <f t="shared" si="152"/>
        <v>0</v>
      </c>
      <c r="M354" s="2">
        <f t="shared" si="153"/>
        <v>9.5156937934951502E-3</v>
      </c>
      <c r="N354" s="63">
        <v>2037</v>
      </c>
      <c r="O354" s="63">
        <v>11911</v>
      </c>
      <c r="P354" s="63">
        <v>0</v>
      </c>
      <c r="Q354" s="63">
        <v>93</v>
      </c>
      <c r="R354" s="63">
        <v>10</v>
      </c>
      <c r="S354" s="63">
        <v>1</v>
      </c>
      <c r="T354" s="63">
        <v>4</v>
      </c>
      <c r="U354" s="63">
        <v>0</v>
      </c>
      <c r="V354" s="63">
        <v>3</v>
      </c>
      <c r="W354" s="63">
        <v>23</v>
      </c>
      <c r="X354" s="63">
        <v>0</v>
      </c>
      <c r="Y354" s="63">
        <v>0</v>
      </c>
      <c r="Z354" s="63">
        <v>0</v>
      </c>
      <c r="AA354" s="63">
        <v>0</v>
      </c>
      <c r="AB354" s="63">
        <v>0</v>
      </c>
      <c r="AC354" s="63">
        <v>0</v>
      </c>
      <c r="AD354" s="63">
        <v>0</v>
      </c>
      <c r="AE354" s="63">
        <v>0</v>
      </c>
      <c r="AF354" s="63">
        <v>0</v>
      </c>
      <c r="AG354" s="63">
        <v>0</v>
      </c>
      <c r="AH354" s="63">
        <v>0</v>
      </c>
      <c r="AI354" s="63">
        <v>0</v>
      </c>
      <c r="AJ354" s="63">
        <v>0</v>
      </c>
      <c r="AK354" s="63">
        <v>0</v>
      </c>
      <c r="AL354" s="63">
        <v>0</v>
      </c>
      <c r="AM354" s="63">
        <v>0</v>
      </c>
      <c r="AN354" s="63">
        <v>0</v>
      </c>
      <c r="AO354" s="63">
        <v>0</v>
      </c>
      <c r="AP354" s="63">
        <v>0</v>
      </c>
      <c r="AQ354" s="63">
        <v>0</v>
      </c>
      <c r="AR354" s="63">
        <v>0</v>
      </c>
      <c r="AS354" s="63">
        <v>0</v>
      </c>
      <c r="AT354" s="63">
        <v>0</v>
      </c>
      <c r="AU354" s="63">
        <v>0</v>
      </c>
      <c r="AV354" s="63">
        <v>0</v>
      </c>
      <c r="AW354" s="63">
        <v>0</v>
      </c>
      <c r="AX354" s="63">
        <v>0</v>
      </c>
      <c r="AY354" s="63">
        <v>0</v>
      </c>
      <c r="BA354" s="5">
        <f>IF(Q354&gt;0,RANK(Q354,(N354:P354,Q354:AE354)),0)</f>
        <v>3</v>
      </c>
      <c r="BB354" s="5">
        <f>IF(R354&gt;0,RANK(R354,(N354:P354,Q354:AE354)),0)</f>
        <v>5</v>
      </c>
      <c r="BC354" s="5">
        <f>IF(T354&gt;0,RANK(T354,(N354:P354,Q354:AE354)),0)</f>
        <v>6</v>
      </c>
      <c r="BD354" s="5">
        <f>IF(S354&gt;0,RANK(S354,(N354:P354,Q354:AE354)),0)</f>
        <v>8</v>
      </c>
      <c r="BE354" s="2">
        <f t="shared" si="154"/>
        <v>6.6041755432466979E-3</v>
      </c>
      <c r="BF354" s="2">
        <f t="shared" si="155"/>
        <v>7.1012640249964488E-4</v>
      </c>
      <c r="BG354" s="2">
        <f t="shared" si="156"/>
        <v>2.84050560999858E-4</v>
      </c>
      <c r="BH354" s="2">
        <f t="shared" si="157"/>
        <v>7.1012640249964499E-5</v>
      </c>
      <c r="BJ354" t="s">
        <v>2512</v>
      </c>
      <c r="BK354" t="s">
        <v>2895</v>
      </c>
      <c r="BL354">
        <v>5</v>
      </c>
      <c r="BN354" s="112">
        <v>12</v>
      </c>
      <c r="BO354" s="114">
        <v>3</v>
      </c>
      <c r="BP354" s="118">
        <f t="shared" si="119"/>
        <v>12003</v>
      </c>
      <c r="BQ354" s="118">
        <f t="shared" ref="BQ354:BQ417" si="158">BP354</f>
        <v>12003</v>
      </c>
      <c r="BR354" s="5" t="s">
        <v>3151</v>
      </c>
      <c r="BS354" s="144"/>
      <c r="BT354" s="144"/>
      <c r="BV354" s="63"/>
      <c r="BW354" s="63"/>
      <c r="CC354" s="63">
        <f t="shared" ref="CC354:CC417" si="159">CD354-C354</f>
        <v>-14082</v>
      </c>
      <c r="CE354" s="63">
        <v>23</v>
      </c>
      <c r="CH354" s="63">
        <v>0</v>
      </c>
      <c r="CI354" s="63">
        <v>0</v>
      </c>
      <c r="CJ354" s="63">
        <v>0</v>
      </c>
      <c r="CK354" s="8">
        <v>0</v>
      </c>
      <c r="CL354" s="8">
        <v>0</v>
      </c>
    </row>
    <row r="355" spans="1:90" ht="15" hidden="1" customHeight="1" outlineLevel="1">
      <c r="A355" t="s">
        <v>3097</v>
      </c>
      <c r="B355" t="s">
        <v>2895</v>
      </c>
      <c r="C355" s="1">
        <f t="shared" si="147"/>
        <v>93213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29">
        <f t="shared" si="148"/>
        <v>40483</v>
      </c>
      <c r="H355" s="134">
        <f t="shared" si="149"/>
        <v>0.43430637357450141</v>
      </c>
      <c r="I355" s="2"/>
      <c r="J355" s="2">
        <f t="shared" si="150"/>
        <v>0.27478999710340835</v>
      </c>
      <c r="K355" s="2">
        <f t="shared" si="151"/>
        <v>0.70909637067790976</v>
      </c>
      <c r="L355" s="2">
        <f t="shared" si="152"/>
        <v>0</v>
      </c>
      <c r="M355" s="2">
        <f t="shared" si="153"/>
        <v>1.6113632218681895E-2</v>
      </c>
      <c r="N355" s="63">
        <v>25614</v>
      </c>
      <c r="O355" s="63">
        <v>66097</v>
      </c>
      <c r="P355" s="63">
        <v>0</v>
      </c>
      <c r="Q355" s="63">
        <v>1004</v>
      </c>
      <c r="R355" s="63">
        <v>142</v>
      </c>
      <c r="S355" s="63">
        <v>52</v>
      </c>
      <c r="T355" s="63">
        <v>54</v>
      </c>
      <c r="U355" s="63">
        <v>0</v>
      </c>
      <c r="V355" s="63">
        <v>45</v>
      </c>
      <c r="W355" s="63">
        <v>194</v>
      </c>
      <c r="X355" s="63">
        <v>0</v>
      </c>
      <c r="Y355" s="63">
        <v>0</v>
      </c>
      <c r="Z355" s="63">
        <v>11</v>
      </c>
      <c r="AA355" s="63">
        <v>0</v>
      </c>
      <c r="AB355" s="63">
        <v>0</v>
      </c>
      <c r="AC355" s="63">
        <v>0</v>
      </c>
      <c r="AD355" s="63">
        <v>0</v>
      </c>
      <c r="AE355" s="63">
        <v>0</v>
      </c>
      <c r="AF355" s="63">
        <v>0</v>
      </c>
      <c r="AG355" s="63">
        <v>0</v>
      </c>
      <c r="AH355" s="63">
        <v>0</v>
      </c>
      <c r="AI355" s="63">
        <v>0</v>
      </c>
      <c r="AJ355" s="63">
        <v>0</v>
      </c>
      <c r="AK355" s="63">
        <v>0</v>
      </c>
      <c r="AL355" s="63">
        <v>0</v>
      </c>
      <c r="AM355" s="63">
        <v>0</v>
      </c>
      <c r="AN355" s="63">
        <v>0</v>
      </c>
      <c r="AO355" s="63">
        <v>0</v>
      </c>
      <c r="AP355" s="63">
        <v>0</v>
      </c>
      <c r="AQ355" s="63">
        <v>0</v>
      </c>
      <c r="AR355" s="63">
        <v>0</v>
      </c>
      <c r="AS355" s="63">
        <v>0</v>
      </c>
      <c r="AT355" s="63">
        <v>0</v>
      </c>
      <c r="AU355" s="63">
        <v>0</v>
      </c>
      <c r="AV355" s="63">
        <v>0</v>
      </c>
      <c r="AW355" s="63">
        <v>0</v>
      </c>
      <c r="AX355" s="63">
        <v>0</v>
      </c>
      <c r="AY355" s="63">
        <v>0</v>
      </c>
      <c r="BA355" s="5">
        <f>IF(Q355&gt;0,RANK(Q355,(N355:P355,Q355:AE355)),0)</f>
        <v>3</v>
      </c>
      <c r="BB355" s="5">
        <f>IF(R355&gt;0,RANK(R355,(N355:P355,Q355:AE355)),0)</f>
        <v>5</v>
      </c>
      <c r="BC355" s="5">
        <f>IF(T355&gt;0,RANK(T355,(N355:P355,Q355:AE355)),0)</f>
        <v>6</v>
      </c>
      <c r="BD355" s="5">
        <f>IF(S355&gt;0,RANK(S355,(N355:P355,Q355:AE355)),0)</f>
        <v>7</v>
      </c>
      <c r="BE355" s="2">
        <f t="shared" si="154"/>
        <v>1.0771029791981804E-2</v>
      </c>
      <c r="BF355" s="2">
        <f t="shared" si="155"/>
        <v>1.5233926598221279E-3</v>
      </c>
      <c r="BG355" s="2">
        <f t="shared" si="156"/>
        <v>5.7931833542531621E-4</v>
      </c>
      <c r="BH355" s="2">
        <f t="shared" si="157"/>
        <v>5.578621007799341E-4</v>
      </c>
      <c r="BJ355" t="s">
        <v>3097</v>
      </c>
      <c r="BK355" t="s">
        <v>2895</v>
      </c>
      <c r="BL355">
        <v>2</v>
      </c>
      <c r="BN355" s="112">
        <v>12</v>
      </c>
      <c r="BO355" s="114">
        <v>5</v>
      </c>
      <c r="BP355" s="118">
        <f t="shared" si="119"/>
        <v>12005</v>
      </c>
      <c r="BQ355" s="118">
        <f t="shared" si="158"/>
        <v>12005</v>
      </c>
      <c r="BR355" s="5" t="s">
        <v>3151</v>
      </c>
      <c r="BV355" s="63"/>
      <c r="BW355" s="63"/>
      <c r="CC355" s="63">
        <f t="shared" si="159"/>
        <v>-93213</v>
      </c>
      <c r="CE355" s="63">
        <v>194</v>
      </c>
      <c r="CH355" s="63">
        <v>0</v>
      </c>
      <c r="CI355" s="63">
        <v>0</v>
      </c>
      <c r="CJ355" s="63">
        <v>5</v>
      </c>
      <c r="CK355" s="8">
        <v>0</v>
      </c>
      <c r="CL355" s="8">
        <v>0</v>
      </c>
    </row>
    <row r="356" spans="1:90" ht="15" hidden="1" customHeight="1" outlineLevel="1">
      <c r="A356" t="s">
        <v>2274</v>
      </c>
      <c r="B356" t="s">
        <v>2895</v>
      </c>
      <c r="C356" s="1">
        <f t="shared" si="147"/>
        <v>13650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29">
        <f t="shared" si="148"/>
        <v>7174</v>
      </c>
      <c r="H356" s="134">
        <f t="shared" si="149"/>
        <v>0.52556776556776552</v>
      </c>
      <c r="I356" s="2"/>
      <c r="J356" s="2">
        <f t="shared" si="150"/>
        <v>0.23150183150183151</v>
      </c>
      <c r="K356" s="2">
        <f t="shared" si="151"/>
        <v>0.75706959706959709</v>
      </c>
      <c r="L356" s="2">
        <f t="shared" si="152"/>
        <v>0</v>
      </c>
      <c r="M356" s="2">
        <f t="shared" si="153"/>
        <v>1.1428571428571344E-2</v>
      </c>
      <c r="N356" s="63">
        <v>3160</v>
      </c>
      <c r="O356" s="63">
        <v>10334</v>
      </c>
      <c r="P356" s="63">
        <v>0</v>
      </c>
      <c r="Q356" s="63">
        <v>110</v>
      </c>
      <c r="R356" s="63">
        <v>11</v>
      </c>
      <c r="S356" s="63">
        <v>6</v>
      </c>
      <c r="T356" s="63">
        <v>7</v>
      </c>
      <c r="U356" s="63">
        <v>0</v>
      </c>
      <c r="V356" s="63">
        <v>3</v>
      </c>
      <c r="W356" s="63">
        <v>18</v>
      </c>
      <c r="X356" s="63">
        <v>0</v>
      </c>
      <c r="Y356" s="63">
        <v>0</v>
      </c>
      <c r="Z356" s="63">
        <v>1</v>
      </c>
      <c r="AA356" s="63">
        <v>0</v>
      </c>
      <c r="AB356" s="63">
        <v>0</v>
      </c>
      <c r="AC356" s="63">
        <v>0</v>
      </c>
      <c r="AD356" s="63">
        <v>0</v>
      </c>
      <c r="AE356" s="63">
        <v>0</v>
      </c>
      <c r="AF356" s="63">
        <v>0</v>
      </c>
      <c r="AG356" s="63">
        <v>0</v>
      </c>
      <c r="AH356" s="63">
        <v>0</v>
      </c>
      <c r="AI356" s="63">
        <v>0</v>
      </c>
      <c r="AJ356" s="63">
        <v>0</v>
      </c>
      <c r="AK356" s="63">
        <v>0</v>
      </c>
      <c r="AL356" s="63">
        <v>0</v>
      </c>
      <c r="AM356" s="63">
        <v>0</v>
      </c>
      <c r="AN356" s="63">
        <v>0</v>
      </c>
      <c r="AO356" s="63">
        <v>0</v>
      </c>
      <c r="AP356" s="63">
        <v>0</v>
      </c>
      <c r="AQ356" s="63">
        <v>0</v>
      </c>
      <c r="AR356" s="63">
        <v>0</v>
      </c>
      <c r="AS356" s="63">
        <v>0</v>
      </c>
      <c r="AT356" s="63">
        <v>0</v>
      </c>
      <c r="AU356" s="63">
        <v>0</v>
      </c>
      <c r="AV356" s="63">
        <v>0</v>
      </c>
      <c r="AW356" s="63">
        <v>0</v>
      </c>
      <c r="AX356" s="63">
        <v>0</v>
      </c>
      <c r="AY356" s="63">
        <v>0</v>
      </c>
      <c r="BA356" s="5">
        <f>IF(Q356&gt;0,RANK(Q356,(N356:P356,Q356:AE356)),0)</f>
        <v>3</v>
      </c>
      <c r="BB356" s="5">
        <f>IF(R356&gt;0,RANK(R356,(N356:P356,Q356:AE356)),0)</f>
        <v>5</v>
      </c>
      <c r="BC356" s="5">
        <f>IF(T356&gt;0,RANK(T356,(N356:P356,Q356:AE356)),0)</f>
        <v>6</v>
      </c>
      <c r="BD356" s="5">
        <f>IF(S356&gt;0,RANK(S356,(N356:P356,Q356:AE356)),0)</f>
        <v>7</v>
      </c>
      <c r="BE356" s="2">
        <f t="shared" si="154"/>
        <v>8.0586080586080595E-3</v>
      </c>
      <c r="BF356" s="2">
        <f t="shared" si="155"/>
        <v>8.0586080586080586E-4</v>
      </c>
      <c r="BG356" s="2">
        <f t="shared" si="156"/>
        <v>5.1282051282051282E-4</v>
      </c>
      <c r="BH356" s="2">
        <f t="shared" si="157"/>
        <v>4.3956043956043956E-4</v>
      </c>
      <c r="BJ356" t="s">
        <v>2274</v>
      </c>
      <c r="BK356" t="s">
        <v>2895</v>
      </c>
      <c r="BL356">
        <v>3</v>
      </c>
      <c r="BN356" s="112">
        <v>12</v>
      </c>
      <c r="BO356" s="114">
        <v>7</v>
      </c>
      <c r="BP356" s="118">
        <f t="shared" si="119"/>
        <v>12007</v>
      </c>
      <c r="BQ356" s="118">
        <f t="shared" si="158"/>
        <v>12007</v>
      </c>
      <c r="BR356" s="5" t="s">
        <v>3151</v>
      </c>
      <c r="BS356" s="144"/>
      <c r="BT356" s="144"/>
      <c r="BV356" s="63"/>
      <c r="BW356" s="63"/>
      <c r="CC356" s="63">
        <f t="shared" si="159"/>
        <v>-13650</v>
      </c>
      <c r="CE356" s="63">
        <v>18</v>
      </c>
      <c r="CH356" s="63">
        <v>0</v>
      </c>
      <c r="CI356" s="63">
        <v>0</v>
      </c>
      <c r="CJ356" s="63">
        <v>0</v>
      </c>
      <c r="CK356" s="8">
        <v>0</v>
      </c>
      <c r="CL356" s="8">
        <v>0</v>
      </c>
    </row>
    <row r="357" spans="1:90" ht="15" hidden="1" customHeight="1" outlineLevel="1">
      <c r="A357" t="s">
        <v>1364</v>
      </c>
      <c r="B357" t="s">
        <v>2895</v>
      </c>
      <c r="C357" s="1">
        <f t="shared" si="147"/>
        <v>361653</v>
      </c>
      <c r="D357" s="5">
        <f>IF(N357&gt;0, RANK(N357,(N357:P357,Q357:AE357)),0)</f>
        <v>2</v>
      </c>
      <c r="E357" s="5">
        <f>IF(O357&gt;0,RANK(O357,(N357:P357,Q357:AE357)),0)</f>
        <v>1</v>
      </c>
      <c r="F357" s="5">
        <f>IF(P357&gt;0,RANK(P357,(N357:P357,Q357:AE357)),0)</f>
        <v>0</v>
      </c>
      <c r="G357" s="129">
        <f t="shared" si="148"/>
        <v>59334</v>
      </c>
      <c r="H357" s="134">
        <f t="shared" si="149"/>
        <v>0.16406334248575291</v>
      </c>
      <c r="I357" s="2"/>
      <c r="J357" s="2">
        <f t="shared" si="150"/>
        <v>0.41075008364371374</v>
      </c>
      <c r="K357" s="2">
        <f t="shared" si="151"/>
        <v>0.57481342612946662</v>
      </c>
      <c r="L357" s="2">
        <f t="shared" si="152"/>
        <v>0</v>
      </c>
      <c r="M357" s="2">
        <f t="shared" si="153"/>
        <v>1.4436490226819698E-2</v>
      </c>
      <c r="N357" s="63">
        <v>148549</v>
      </c>
      <c r="O357" s="63">
        <v>207883</v>
      </c>
      <c r="P357" s="63">
        <v>0</v>
      </c>
      <c r="Q357" s="63">
        <v>3178</v>
      </c>
      <c r="R357" s="63">
        <v>553</v>
      </c>
      <c r="S357" s="63">
        <v>171</v>
      </c>
      <c r="T357" s="63">
        <v>222</v>
      </c>
      <c r="U357" s="63">
        <v>0</v>
      </c>
      <c r="V357" s="63">
        <v>164</v>
      </c>
      <c r="W357" s="63">
        <v>897</v>
      </c>
      <c r="X357" s="63">
        <v>0</v>
      </c>
      <c r="Y357" s="63">
        <v>0</v>
      </c>
      <c r="Z357" s="63">
        <v>36</v>
      </c>
      <c r="AA357" s="63">
        <v>0</v>
      </c>
      <c r="AB357" s="63">
        <v>0</v>
      </c>
      <c r="AC357" s="63">
        <v>0</v>
      </c>
      <c r="AD357" s="63">
        <v>0</v>
      </c>
      <c r="AE357" s="63">
        <v>0</v>
      </c>
      <c r="AF357" s="63">
        <v>0</v>
      </c>
      <c r="AG357" s="63">
        <v>0</v>
      </c>
      <c r="AH357" s="63">
        <v>0</v>
      </c>
      <c r="AI357" s="63">
        <v>0</v>
      </c>
      <c r="AJ357" s="63">
        <v>0</v>
      </c>
      <c r="AK357" s="63">
        <v>0</v>
      </c>
      <c r="AL357" s="63">
        <v>0</v>
      </c>
      <c r="AM357" s="63">
        <v>0</v>
      </c>
      <c r="AN357" s="63">
        <v>0</v>
      </c>
      <c r="AO357" s="63">
        <v>0</v>
      </c>
      <c r="AP357" s="63">
        <v>0</v>
      </c>
      <c r="AQ357" s="63">
        <v>0</v>
      </c>
      <c r="AR357" s="63">
        <v>0</v>
      </c>
      <c r="AS357" s="63">
        <v>0</v>
      </c>
      <c r="AT357" s="63">
        <v>0</v>
      </c>
      <c r="AU357" s="63">
        <v>0</v>
      </c>
      <c r="AV357" s="63">
        <v>0</v>
      </c>
      <c r="AW357" s="63">
        <v>0</v>
      </c>
      <c r="AX357" s="63">
        <v>0</v>
      </c>
      <c r="AY357" s="63">
        <v>0</v>
      </c>
      <c r="BA357" s="5">
        <f>IF(Q357&gt;0,RANK(Q357,(N357:P357,Q357:AE357)),0)</f>
        <v>3</v>
      </c>
      <c r="BB357" s="5">
        <f>IF(R357&gt;0,RANK(R357,(N357:P357,Q357:AE357)),0)</f>
        <v>5</v>
      </c>
      <c r="BC357" s="5">
        <f>IF(T357&gt;0,RANK(T357,(N357:P357,Q357:AE357)),0)</f>
        <v>6</v>
      </c>
      <c r="BD357" s="5">
        <f>IF(S357&gt;0,RANK(S357,(N357:P357,Q357:AE357)),0)</f>
        <v>7</v>
      </c>
      <c r="BE357" s="2">
        <f t="shared" si="154"/>
        <v>8.7874288337162973E-3</v>
      </c>
      <c r="BF357" s="2">
        <f t="shared" si="155"/>
        <v>1.529090039347109E-3</v>
      </c>
      <c r="BG357" s="2">
        <f t="shared" si="156"/>
        <v>6.1384808089522277E-4</v>
      </c>
      <c r="BH357" s="2">
        <f t="shared" si="157"/>
        <v>4.7282892717604997E-4</v>
      </c>
      <c r="BJ357" t="s">
        <v>1364</v>
      </c>
      <c r="BK357" t="s">
        <v>2895</v>
      </c>
      <c r="BL357">
        <v>8</v>
      </c>
      <c r="BN357" s="112">
        <v>12</v>
      </c>
      <c r="BO357" s="114">
        <v>9</v>
      </c>
      <c r="BP357" s="118">
        <f t="shared" si="119"/>
        <v>12009</v>
      </c>
      <c r="BQ357" s="118">
        <f t="shared" si="158"/>
        <v>12009</v>
      </c>
      <c r="BR357" s="5" t="s">
        <v>3151</v>
      </c>
      <c r="BS357" s="144"/>
      <c r="BT357" s="144"/>
      <c r="BV357" s="63"/>
      <c r="BW357" s="63"/>
      <c r="CC357" s="63">
        <f t="shared" si="159"/>
        <v>-361653</v>
      </c>
      <c r="CE357" s="63">
        <v>897</v>
      </c>
      <c r="CH357" s="63">
        <v>0</v>
      </c>
      <c r="CI357" s="63">
        <v>0</v>
      </c>
      <c r="CJ357" s="63">
        <v>8</v>
      </c>
      <c r="CK357" s="8">
        <v>0</v>
      </c>
      <c r="CL357" s="8">
        <v>0</v>
      </c>
    </row>
    <row r="358" spans="1:90" ht="15" hidden="1" customHeight="1" outlineLevel="1">
      <c r="A358" t="s">
        <v>2539</v>
      </c>
      <c r="B358" t="s">
        <v>2895</v>
      </c>
      <c r="C358" s="1">
        <f t="shared" si="147"/>
        <v>959640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>IF(P358&gt;0,RANK(P358,(N358:P358,Q358:AE358)),0)</f>
        <v>0</v>
      </c>
      <c r="G358" s="129">
        <f t="shared" si="148"/>
        <v>285343</v>
      </c>
      <c r="H358" s="134">
        <f t="shared" si="149"/>
        <v>0.29734379559001295</v>
      </c>
      <c r="I358" s="2"/>
      <c r="J358" s="2">
        <f t="shared" si="150"/>
        <v>0.64477512400483517</v>
      </c>
      <c r="K358" s="2">
        <f t="shared" si="151"/>
        <v>0.34743132841482222</v>
      </c>
      <c r="L358" s="2">
        <f t="shared" si="152"/>
        <v>0</v>
      </c>
      <c r="M358" s="2">
        <f t="shared" si="153"/>
        <v>7.7935475803426191E-3</v>
      </c>
      <c r="N358" s="63">
        <v>618752</v>
      </c>
      <c r="O358" s="63">
        <v>333409</v>
      </c>
      <c r="P358" s="63">
        <v>0</v>
      </c>
      <c r="Q358" s="63">
        <v>3114</v>
      </c>
      <c r="R358" s="63">
        <v>1253</v>
      </c>
      <c r="S358" s="63">
        <v>238</v>
      </c>
      <c r="T358" s="63">
        <v>426</v>
      </c>
      <c r="U358" s="63">
        <v>0</v>
      </c>
      <c r="V358" s="63">
        <v>417</v>
      </c>
      <c r="W358" s="63">
        <v>1994</v>
      </c>
      <c r="X358" s="63">
        <v>0</v>
      </c>
      <c r="Y358" s="63">
        <v>0</v>
      </c>
      <c r="Z358" s="63">
        <v>37</v>
      </c>
      <c r="AA358" s="63">
        <v>0</v>
      </c>
      <c r="AB358" s="63">
        <v>0</v>
      </c>
      <c r="AC358" s="63">
        <v>0</v>
      </c>
      <c r="AD358" s="63">
        <v>0</v>
      </c>
      <c r="AE358" s="63">
        <v>0</v>
      </c>
      <c r="AF358" s="63">
        <v>0</v>
      </c>
      <c r="AG358" s="63">
        <v>0</v>
      </c>
      <c r="AH358" s="63">
        <v>0</v>
      </c>
      <c r="AI358" s="63">
        <v>0</v>
      </c>
      <c r="AJ358" s="63">
        <v>0</v>
      </c>
      <c r="AK358" s="63">
        <v>0</v>
      </c>
      <c r="AL358" s="63">
        <v>0</v>
      </c>
      <c r="AM358" s="63">
        <v>0</v>
      </c>
      <c r="AN358" s="63">
        <v>0</v>
      </c>
      <c r="AO358" s="63">
        <v>0</v>
      </c>
      <c r="AP358" s="63">
        <v>0</v>
      </c>
      <c r="AQ358" s="63">
        <v>0</v>
      </c>
      <c r="AR358" s="63">
        <v>0</v>
      </c>
      <c r="AS358" s="63">
        <v>0</v>
      </c>
      <c r="AT358" s="63">
        <v>0</v>
      </c>
      <c r="AU358" s="63">
        <v>0</v>
      </c>
      <c r="AV358" s="63">
        <v>0</v>
      </c>
      <c r="AW358" s="63">
        <v>0</v>
      </c>
      <c r="AX358" s="63">
        <v>0</v>
      </c>
      <c r="AY358" s="63">
        <v>0</v>
      </c>
      <c r="BA358" s="5">
        <f>IF(Q358&gt;0,RANK(Q358,(N358:P358,Q358:AE358)),0)</f>
        <v>3</v>
      </c>
      <c r="BB358" s="5">
        <f>IF(R358&gt;0,RANK(R358,(N358:P358,Q358:AE358)),0)</f>
        <v>5</v>
      </c>
      <c r="BC358" s="5">
        <f>IF(T358&gt;0,RANK(T358,(N358:P358,Q358:AE358)),0)</f>
        <v>6</v>
      </c>
      <c r="BD358" s="5">
        <f>IF(S358&gt;0,RANK(S358,(N358:P358,Q358:AE358)),0)</f>
        <v>8</v>
      </c>
      <c r="BE358" s="2">
        <f t="shared" si="154"/>
        <v>3.2449668625734651E-3</v>
      </c>
      <c r="BF358" s="2">
        <f t="shared" si="155"/>
        <v>1.3056979700721103E-3</v>
      </c>
      <c r="BG358" s="2">
        <f t="shared" si="156"/>
        <v>4.4391646867575341E-4</v>
      </c>
      <c r="BH358" s="2">
        <f t="shared" si="157"/>
        <v>2.4800967029302653E-4</v>
      </c>
      <c r="BJ358" t="s">
        <v>2539</v>
      </c>
      <c r="BK358" t="s">
        <v>2895</v>
      </c>
      <c r="BN358" s="112">
        <v>12</v>
      </c>
      <c r="BO358" s="114">
        <v>11</v>
      </c>
      <c r="BP358" s="118">
        <f t="shared" si="119"/>
        <v>12011</v>
      </c>
      <c r="BQ358" s="118">
        <f t="shared" si="158"/>
        <v>12011</v>
      </c>
      <c r="BR358" s="5" t="s">
        <v>3151</v>
      </c>
      <c r="BS358" s="144"/>
      <c r="BT358" s="144"/>
      <c r="BV358" s="63"/>
      <c r="BW358" s="63"/>
      <c r="CC358" s="63">
        <f t="shared" si="159"/>
        <v>-959640</v>
      </c>
      <c r="CE358" s="63">
        <v>1994</v>
      </c>
      <c r="CH358" s="63">
        <v>0</v>
      </c>
      <c r="CI358" s="63">
        <v>1</v>
      </c>
      <c r="CJ358" s="63">
        <v>25</v>
      </c>
      <c r="CK358" s="8">
        <v>0</v>
      </c>
      <c r="CL358" s="8">
        <v>0</v>
      </c>
    </row>
    <row r="359" spans="1:90" ht="15" hidden="1" customHeight="1" outlineLevel="1">
      <c r="A359" t="s">
        <v>1196</v>
      </c>
      <c r="B359" t="s">
        <v>2895</v>
      </c>
      <c r="C359" s="1">
        <f t="shared" si="147"/>
        <v>6537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29">
        <f t="shared" si="148"/>
        <v>4065</v>
      </c>
      <c r="H359" s="134">
        <f t="shared" si="149"/>
        <v>0.62184488297384122</v>
      </c>
      <c r="I359" s="2"/>
      <c r="J359" s="2">
        <f t="shared" si="150"/>
        <v>0.18494722349701698</v>
      </c>
      <c r="K359" s="2">
        <f t="shared" si="151"/>
        <v>0.80679210647085819</v>
      </c>
      <c r="L359" s="2">
        <f t="shared" si="152"/>
        <v>0</v>
      </c>
      <c r="M359" s="2">
        <f t="shared" si="153"/>
        <v>8.2606700321248283E-3</v>
      </c>
      <c r="N359" s="63">
        <v>1209</v>
      </c>
      <c r="O359" s="63">
        <v>5274</v>
      </c>
      <c r="P359" s="63">
        <v>0</v>
      </c>
      <c r="Q359" s="63">
        <v>29</v>
      </c>
      <c r="R359" s="63">
        <v>4</v>
      </c>
      <c r="S359" s="63">
        <v>2</v>
      </c>
      <c r="T359" s="63">
        <v>4</v>
      </c>
      <c r="U359" s="63">
        <v>0</v>
      </c>
      <c r="V359" s="63">
        <v>4</v>
      </c>
      <c r="W359" s="63">
        <v>11</v>
      </c>
      <c r="X359" s="63">
        <v>0</v>
      </c>
      <c r="Y359" s="63">
        <v>0</v>
      </c>
      <c r="Z359" s="63">
        <v>0</v>
      </c>
      <c r="AA359" s="63">
        <v>0</v>
      </c>
      <c r="AB359" s="63">
        <v>0</v>
      </c>
      <c r="AC359" s="63">
        <v>0</v>
      </c>
      <c r="AD359" s="63">
        <v>0</v>
      </c>
      <c r="AE359" s="63">
        <v>0</v>
      </c>
      <c r="AF359" s="63">
        <v>0</v>
      </c>
      <c r="AG359" s="63">
        <v>0</v>
      </c>
      <c r="AH359" s="63">
        <v>0</v>
      </c>
      <c r="AI359" s="63">
        <v>0</v>
      </c>
      <c r="AJ359" s="63">
        <v>0</v>
      </c>
      <c r="AK359" s="63">
        <v>0</v>
      </c>
      <c r="AL359" s="63">
        <v>0</v>
      </c>
      <c r="AM359" s="63">
        <v>0</v>
      </c>
      <c r="AN359" s="63">
        <v>0</v>
      </c>
      <c r="AO359" s="63">
        <v>0</v>
      </c>
      <c r="AP359" s="63">
        <v>0</v>
      </c>
      <c r="AQ359" s="63">
        <v>0</v>
      </c>
      <c r="AR359" s="63">
        <v>0</v>
      </c>
      <c r="AS359" s="63">
        <v>0</v>
      </c>
      <c r="AT359" s="63">
        <v>0</v>
      </c>
      <c r="AU359" s="63">
        <v>0</v>
      </c>
      <c r="AV359" s="63">
        <v>0</v>
      </c>
      <c r="AW359" s="63">
        <v>0</v>
      </c>
      <c r="AX359" s="63">
        <v>0</v>
      </c>
      <c r="AY359" s="63">
        <v>0</v>
      </c>
      <c r="BA359" s="5">
        <f>IF(Q359&gt;0,RANK(Q359,(N359:P359,Q359:AE359)),0)</f>
        <v>3</v>
      </c>
      <c r="BB359" s="5">
        <f>IF(R359&gt;0,RANK(R359,(N359:P359,Q359:AE359)),0)</f>
        <v>5</v>
      </c>
      <c r="BC359" s="5">
        <f>IF(T359&gt;0,RANK(T359,(N359:P359,Q359:AE359)),0)</f>
        <v>5</v>
      </c>
      <c r="BD359" s="5">
        <f>IF(S359&gt;0,RANK(S359,(N359:P359,Q359:AE359)),0)</f>
        <v>8</v>
      </c>
      <c r="BE359" s="2">
        <f t="shared" si="154"/>
        <v>4.4362857579929634E-3</v>
      </c>
      <c r="BF359" s="2">
        <f t="shared" si="155"/>
        <v>6.1190148386109841E-4</v>
      </c>
      <c r="BG359" s="2">
        <f t="shared" si="156"/>
        <v>6.1190148386109841E-4</v>
      </c>
      <c r="BH359" s="2">
        <f t="shared" si="157"/>
        <v>3.0595074193054921E-4</v>
      </c>
      <c r="BJ359" t="s">
        <v>1196</v>
      </c>
      <c r="BK359" t="s">
        <v>2895</v>
      </c>
      <c r="BL359">
        <v>2</v>
      </c>
      <c r="BN359" s="112">
        <v>12</v>
      </c>
      <c r="BO359" s="114">
        <v>13</v>
      </c>
      <c r="BP359" s="118">
        <f t="shared" si="119"/>
        <v>12013</v>
      </c>
      <c r="BQ359" s="118">
        <f t="shared" si="158"/>
        <v>12013</v>
      </c>
      <c r="BR359" s="5" t="s">
        <v>3151</v>
      </c>
      <c r="BS359" s="144"/>
      <c r="BT359" s="144"/>
      <c r="BV359" s="63"/>
      <c r="BW359" s="63"/>
      <c r="CC359" s="63">
        <f t="shared" si="159"/>
        <v>-6537</v>
      </c>
      <c r="CE359" s="63">
        <v>11</v>
      </c>
      <c r="CH359" s="63">
        <v>0</v>
      </c>
      <c r="CI359" s="63">
        <v>0</v>
      </c>
      <c r="CJ359" s="63">
        <v>0</v>
      </c>
      <c r="CK359" s="8">
        <v>0</v>
      </c>
      <c r="CL359" s="8">
        <v>0</v>
      </c>
    </row>
    <row r="360" spans="1:90" ht="15" hidden="1" customHeight="1" outlineLevel="1">
      <c r="A360" t="s">
        <v>1187</v>
      </c>
      <c r="B360" t="s">
        <v>2895</v>
      </c>
      <c r="C360" s="1">
        <f t="shared" si="147"/>
        <v>116558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29">
        <f t="shared" si="148"/>
        <v>30970</v>
      </c>
      <c r="H360" s="134">
        <f t="shared" si="149"/>
        <v>0.26570462773897974</v>
      </c>
      <c r="I360" s="2"/>
      <c r="J360" s="2">
        <f t="shared" si="150"/>
        <v>0.36267780847303488</v>
      </c>
      <c r="K360" s="2">
        <f t="shared" si="151"/>
        <v>0.62838243621201462</v>
      </c>
      <c r="L360" s="2">
        <f t="shared" si="152"/>
        <v>0</v>
      </c>
      <c r="M360" s="2">
        <f t="shared" si="153"/>
        <v>8.9397553149505038E-3</v>
      </c>
      <c r="N360" s="63">
        <v>42273</v>
      </c>
      <c r="O360" s="63">
        <v>73243</v>
      </c>
      <c r="P360" s="63">
        <v>0</v>
      </c>
      <c r="Q360" s="63">
        <v>565</v>
      </c>
      <c r="R360" s="63">
        <v>129</v>
      </c>
      <c r="S360" s="63">
        <v>45</v>
      </c>
      <c r="T360" s="63">
        <v>49</v>
      </c>
      <c r="U360" s="63">
        <v>0</v>
      </c>
      <c r="V360" s="63">
        <v>32</v>
      </c>
      <c r="W360" s="63">
        <v>218</v>
      </c>
      <c r="X360" s="63">
        <v>0</v>
      </c>
      <c r="Y360" s="63">
        <v>0</v>
      </c>
      <c r="Z360" s="63">
        <v>4</v>
      </c>
      <c r="AA360" s="63">
        <v>0</v>
      </c>
      <c r="AB360" s="63">
        <v>0</v>
      </c>
      <c r="AC360" s="63">
        <v>0</v>
      </c>
      <c r="AD360" s="63">
        <v>0</v>
      </c>
      <c r="AE360" s="63">
        <v>0</v>
      </c>
      <c r="AF360" s="63">
        <v>0</v>
      </c>
      <c r="AG360" s="63">
        <v>0</v>
      </c>
      <c r="AH360" s="63">
        <v>0</v>
      </c>
      <c r="AI360" s="63">
        <v>0</v>
      </c>
      <c r="AJ360" s="63">
        <v>0</v>
      </c>
      <c r="AK360" s="63">
        <v>0</v>
      </c>
      <c r="AL360" s="63">
        <v>0</v>
      </c>
      <c r="AM360" s="63">
        <v>0</v>
      </c>
      <c r="AN360" s="63">
        <v>0</v>
      </c>
      <c r="AO360" s="63">
        <v>0</v>
      </c>
      <c r="AP360" s="63">
        <v>0</v>
      </c>
      <c r="AQ360" s="63">
        <v>0</v>
      </c>
      <c r="AR360" s="63">
        <v>0</v>
      </c>
      <c r="AS360" s="63">
        <v>0</v>
      </c>
      <c r="AT360" s="63">
        <v>0</v>
      </c>
      <c r="AU360" s="63">
        <v>0</v>
      </c>
      <c r="AV360" s="63">
        <v>0</v>
      </c>
      <c r="AW360" s="63">
        <v>0</v>
      </c>
      <c r="AX360" s="63">
        <v>0</v>
      </c>
      <c r="AY360" s="63">
        <v>0</v>
      </c>
      <c r="BA360" s="5">
        <f>IF(Q360&gt;0,RANK(Q360,(N360:P360,Q360:AE360)),0)</f>
        <v>3</v>
      </c>
      <c r="BB360" s="5">
        <f>IF(R360&gt;0,RANK(R360,(N360:P360,Q360:AE360)),0)</f>
        <v>5</v>
      </c>
      <c r="BC360" s="5">
        <f>IF(T360&gt;0,RANK(T360,(N360:P360,Q360:AE360)),0)</f>
        <v>6</v>
      </c>
      <c r="BD360" s="5">
        <f>IF(S360&gt;0,RANK(S360,(N360:P360,Q360:AE360)),0)</f>
        <v>7</v>
      </c>
      <c r="BE360" s="2">
        <f t="shared" si="154"/>
        <v>4.8473721237495496E-3</v>
      </c>
      <c r="BF360" s="2">
        <f t="shared" si="155"/>
        <v>1.1067451397587468E-3</v>
      </c>
      <c r="BG360" s="2">
        <f t="shared" si="156"/>
        <v>4.203915647145627E-4</v>
      </c>
      <c r="BH360" s="2">
        <f t="shared" si="157"/>
        <v>3.8607388596235352E-4</v>
      </c>
      <c r="BJ360" t="s">
        <v>1187</v>
      </c>
      <c r="BK360" t="s">
        <v>2895</v>
      </c>
      <c r="BL360">
        <v>17</v>
      </c>
      <c r="BN360" s="112">
        <v>12</v>
      </c>
      <c r="BO360" s="114">
        <v>15</v>
      </c>
      <c r="BP360" s="118">
        <f t="shared" si="119"/>
        <v>12015</v>
      </c>
      <c r="BQ360" s="118">
        <f t="shared" si="158"/>
        <v>12015</v>
      </c>
      <c r="BR360" s="5" t="s">
        <v>3151</v>
      </c>
      <c r="BV360" s="63"/>
      <c r="BW360" s="63"/>
      <c r="CC360" s="63">
        <f t="shared" si="159"/>
        <v>-116558</v>
      </c>
      <c r="CE360" s="63">
        <v>218</v>
      </c>
      <c r="CH360" s="63">
        <v>0</v>
      </c>
      <c r="CI360" s="63">
        <v>0</v>
      </c>
      <c r="CJ360" s="63">
        <v>0</v>
      </c>
      <c r="CK360" s="8">
        <v>0</v>
      </c>
      <c r="CL360" s="8">
        <v>0</v>
      </c>
    </row>
    <row r="361" spans="1:90" ht="15" hidden="1" customHeight="1" outlineLevel="1">
      <c r="A361" t="s">
        <v>2945</v>
      </c>
      <c r="B361" t="s">
        <v>2895</v>
      </c>
      <c r="C361" s="1">
        <f t="shared" si="147"/>
        <v>93388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29">
        <f t="shared" si="148"/>
        <v>38260</v>
      </c>
      <c r="H361" s="134">
        <f t="shared" si="149"/>
        <v>0.40968861095643982</v>
      </c>
      <c r="I361" s="2"/>
      <c r="J361" s="2">
        <f t="shared" si="150"/>
        <v>0.29010151197155953</v>
      </c>
      <c r="K361" s="2">
        <f t="shared" si="151"/>
        <v>0.69979012292799936</v>
      </c>
      <c r="L361" s="2">
        <f t="shared" si="152"/>
        <v>0</v>
      </c>
      <c r="M361" s="2">
        <f t="shared" si="153"/>
        <v>1.0108365100441108E-2</v>
      </c>
      <c r="N361" s="63">
        <v>27092</v>
      </c>
      <c r="O361" s="63">
        <v>65352</v>
      </c>
      <c r="P361" s="63">
        <v>0</v>
      </c>
      <c r="Q361" s="63">
        <v>548</v>
      </c>
      <c r="R361" s="63">
        <v>86</v>
      </c>
      <c r="S361" s="63">
        <v>49</v>
      </c>
      <c r="T361" s="63">
        <v>42</v>
      </c>
      <c r="U361" s="63">
        <v>0</v>
      </c>
      <c r="V361" s="63">
        <v>30</v>
      </c>
      <c r="W361" s="63">
        <v>181</v>
      </c>
      <c r="X361" s="63">
        <v>0</v>
      </c>
      <c r="Y361" s="63">
        <v>0</v>
      </c>
      <c r="Z361" s="63">
        <v>8</v>
      </c>
      <c r="AA361" s="63">
        <v>0</v>
      </c>
      <c r="AB361" s="63">
        <v>0</v>
      </c>
      <c r="AC361" s="63">
        <v>0</v>
      </c>
      <c r="AD361" s="63">
        <v>0</v>
      </c>
      <c r="AE361" s="63">
        <v>0</v>
      </c>
      <c r="AF361" s="63">
        <v>0</v>
      </c>
      <c r="AG361" s="63">
        <v>0</v>
      </c>
      <c r="AH361" s="63">
        <v>0</v>
      </c>
      <c r="AI361" s="63">
        <v>0</v>
      </c>
      <c r="AJ361" s="63">
        <v>0</v>
      </c>
      <c r="AK361" s="63">
        <v>0</v>
      </c>
      <c r="AL361" s="63">
        <v>0</v>
      </c>
      <c r="AM361" s="63">
        <v>0</v>
      </c>
      <c r="AN361" s="63">
        <v>0</v>
      </c>
      <c r="AO361" s="63">
        <v>0</v>
      </c>
      <c r="AP361" s="63">
        <v>0</v>
      </c>
      <c r="AQ361" s="63">
        <v>0</v>
      </c>
      <c r="AR361" s="63">
        <v>0</v>
      </c>
      <c r="AS361" s="63">
        <v>0</v>
      </c>
      <c r="AT361" s="63">
        <v>0</v>
      </c>
      <c r="AU361" s="63">
        <v>0</v>
      </c>
      <c r="AV361" s="63">
        <v>0</v>
      </c>
      <c r="AW361" s="63">
        <v>0</v>
      </c>
      <c r="AX361" s="63">
        <v>0</v>
      </c>
      <c r="AY361" s="63">
        <v>0</v>
      </c>
      <c r="BA361" s="5">
        <f>IF(Q361&gt;0,RANK(Q361,(N361:P361,Q361:AE361)),0)</f>
        <v>3</v>
      </c>
      <c r="BB361" s="5">
        <f>IF(R361&gt;0,RANK(R361,(N361:P361,Q361:AE361)),0)</f>
        <v>5</v>
      </c>
      <c r="BC361" s="5">
        <f>IF(T361&gt;0,RANK(T361,(N361:P361,Q361:AE361)),0)</f>
        <v>7</v>
      </c>
      <c r="BD361" s="5">
        <f>IF(S361&gt;0,RANK(S361,(N361:P361,Q361:AE361)),0)</f>
        <v>6</v>
      </c>
      <c r="BE361" s="2">
        <f t="shared" si="154"/>
        <v>5.8679916049171202E-3</v>
      </c>
      <c r="BF361" s="2">
        <f t="shared" si="155"/>
        <v>9.2088919347239472E-4</v>
      </c>
      <c r="BG361" s="2">
        <f t="shared" si="156"/>
        <v>4.4973658285861137E-4</v>
      </c>
      <c r="BH361" s="2">
        <f t="shared" si="157"/>
        <v>5.2469268000171325E-4</v>
      </c>
      <c r="BJ361" t="s">
        <v>2945</v>
      </c>
      <c r="BK361" t="s">
        <v>2895</v>
      </c>
      <c r="BL361">
        <v>11</v>
      </c>
      <c r="BN361" s="112">
        <v>12</v>
      </c>
      <c r="BO361" s="114">
        <v>17</v>
      </c>
      <c r="BP361" s="118">
        <f t="shared" ref="BP361:BP424" si="160">1000*BN361+BO361</f>
        <v>12017</v>
      </c>
      <c r="BQ361" s="118">
        <f t="shared" si="158"/>
        <v>12017</v>
      </c>
      <c r="BR361" s="5" t="s">
        <v>3151</v>
      </c>
      <c r="BS361" s="144"/>
      <c r="BT361" s="144"/>
      <c r="BV361" s="63"/>
      <c r="BW361" s="63"/>
      <c r="CC361" s="63">
        <f t="shared" si="159"/>
        <v>-93388</v>
      </c>
      <c r="CE361" s="63">
        <v>181</v>
      </c>
      <c r="CH361" s="63">
        <v>0</v>
      </c>
      <c r="CI361" s="63">
        <v>0</v>
      </c>
      <c r="CJ361" s="63">
        <v>1</v>
      </c>
      <c r="CK361" s="8">
        <v>0</v>
      </c>
      <c r="CL361" s="8">
        <v>0</v>
      </c>
    </row>
    <row r="362" spans="1:90" ht="15" hidden="1" customHeight="1" outlineLevel="1">
      <c r="A362" t="s">
        <v>3091</v>
      </c>
      <c r="B362" t="s">
        <v>2895</v>
      </c>
      <c r="C362" s="1">
        <f t="shared" si="147"/>
        <v>124660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29">
        <f t="shared" si="148"/>
        <v>46163</v>
      </c>
      <c r="H362" s="134">
        <f t="shared" si="149"/>
        <v>0.37031124659072678</v>
      </c>
      <c r="I362" s="2"/>
      <c r="J362" s="2">
        <f t="shared" si="150"/>
        <v>0.30737205198138939</v>
      </c>
      <c r="K362" s="2">
        <f t="shared" si="151"/>
        <v>0.67768329857211618</v>
      </c>
      <c r="L362" s="2">
        <f t="shared" si="152"/>
        <v>0</v>
      </c>
      <c r="M362" s="2">
        <f t="shared" si="153"/>
        <v>1.4944649446494429E-2</v>
      </c>
      <c r="N362" s="63">
        <v>38317</v>
      </c>
      <c r="O362" s="63">
        <v>84480</v>
      </c>
      <c r="P362" s="63">
        <v>0</v>
      </c>
      <c r="Q362" s="63">
        <v>1286</v>
      </c>
      <c r="R362" s="63">
        <v>153</v>
      </c>
      <c r="S362" s="63">
        <v>57</v>
      </c>
      <c r="T362" s="63">
        <v>45</v>
      </c>
      <c r="U362" s="63">
        <v>0</v>
      </c>
      <c r="V362" s="63">
        <v>55</v>
      </c>
      <c r="W362" s="63">
        <v>255</v>
      </c>
      <c r="X362" s="63">
        <v>0</v>
      </c>
      <c r="Y362" s="63">
        <v>0</v>
      </c>
      <c r="Z362" s="63">
        <v>12</v>
      </c>
      <c r="AA362" s="63">
        <v>0</v>
      </c>
      <c r="AB362" s="63">
        <v>0</v>
      </c>
      <c r="AC362" s="63">
        <v>0</v>
      </c>
      <c r="AD362" s="63">
        <v>0</v>
      </c>
      <c r="AE362" s="63">
        <v>0</v>
      </c>
      <c r="AF362" s="63">
        <v>0</v>
      </c>
      <c r="AG362" s="63">
        <v>0</v>
      </c>
      <c r="AH362" s="63">
        <v>0</v>
      </c>
      <c r="AI362" s="63">
        <v>0</v>
      </c>
      <c r="AJ362" s="63">
        <v>0</v>
      </c>
      <c r="AK362" s="63">
        <v>0</v>
      </c>
      <c r="AL362" s="63">
        <v>0</v>
      </c>
      <c r="AM362" s="63">
        <v>0</v>
      </c>
      <c r="AN362" s="63">
        <v>0</v>
      </c>
      <c r="AO362" s="63">
        <v>0</v>
      </c>
      <c r="AP362" s="63">
        <v>0</v>
      </c>
      <c r="AQ362" s="63">
        <v>0</v>
      </c>
      <c r="AR362" s="63">
        <v>0</v>
      </c>
      <c r="AS362" s="63">
        <v>0</v>
      </c>
      <c r="AT362" s="63">
        <v>0</v>
      </c>
      <c r="AU362" s="63">
        <v>0</v>
      </c>
      <c r="AV362" s="63">
        <v>0</v>
      </c>
      <c r="AW362" s="63">
        <v>0</v>
      </c>
      <c r="AX362" s="63">
        <v>0</v>
      </c>
      <c r="AY362" s="63">
        <v>0</v>
      </c>
      <c r="BA362" s="5">
        <f>IF(Q362&gt;0,RANK(Q362,(N362:P362,Q362:AE362)),0)</f>
        <v>3</v>
      </c>
      <c r="BB362" s="5">
        <f>IF(R362&gt;0,RANK(R362,(N362:P362,Q362:AE362)),0)</f>
        <v>5</v>
      </c>
      <c r="BC362" s="5">
        <f>IF(T362&gt;0,RANK(T362,(N362:P362,Q362:AE362)),0)</f>
        <v>8</v>
      </c>
      <c r="BD362" s="5">
        <f>IF(S362&gt;0,RANK(S362,(N362:P362,Q362:AE362)),0)</f>
        <v>6</v>
      </c>
      <c r="BE362" s="2">
        <f t="shared" si="154"/>
        <v>1.0316059682335954E-2</v>
      </c>
      <c r="BF362" s="2">
        <f t="shared" si="155"/>
        <v>1.2273383603401251E-3</v>
      </c>
      <c r="BG362" s="2">
        <f t="shared" si="156"/>
        <v>3.609818706882721E-4</v>
      </c>
      <c r="BH362" s="2">
        <f t="shared" si="157"/>
        <v>4.5724370287181134E-4</v>
      </c>
      <c r="BJ362" t="s">
        <v>3091</v>
      </c>
      <c r="BK362" t="s">
        <v>2895</v>
      </c>
      <c r="BL362">
        <v>3</v>
      </c>
      <c r="BN362" s="112">
        <v>12</v>
      </c>
      <c r="BO362" s="114">
        <v>19</v>
      </c>
      <c r="BP362" s="118">
        <f t="shared" si="160"/>
        <v>12019</v>
      </c>
      <c r="BQ362" s="118">
        <f t="shared" si="158"/>
        <v>12019</v>
      </c>
      <c r="BR362" s="5" t="s">
        <v>3151</v>
      </c>
      <c r="BV362" s="63"/>
      <c r="BW362" s="63"/>
      <c r="CC362" s="63">
        <f t="shared" si="159"/>
        <v>-124660</v>
      </c>
      <c r="CE362" s="63">
        <v>255</v>
      </c>
      <c r="CH362" s="63">
        <v>0</v>
      </c>
      <c r="CI362" s="63">
        <v>0</v>
      </c>
      <c r="CJ362" s="63">
        <v>0</v>
      </c>
      <c r="CK362" s="8">
        <v>0</v>
      </c>
      <c r="CL362" s="8">
        <v>0</v>
      </c>
    </row>
    <row r="363" spans="1:90" ht="15" hidden="1" customHeight="1" outlineLevel="1">
      <c r="A363" t="s">
        <v>3186</v>
      </c>
      <c r="B363" t="s">
        <v>2895</v>
      </c>
      <c r="C363" s="1">
        <f t="shared" si="147"/>
        <v>208285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29">
        <f t="shared" si="148"/>
        <v>51329</v>
      </c>
      <c r="H363" s="134">
        <f t="shared" si="149"/>
        <v>0.24643637323859136</v>
      </c>
      <c r="I363" s="2"/>
      <c r="J363" s="2">
        <f t="shared" si="150"/>
        <v>0.37266725880404256</v>
      </c>
      <c r="K363" s="2">
        <f t="shared" si="151"/>
        <v>0.61910363204263386</v>
      </c>
      <c r="L363" s="2">
        <f t="shared" si="152"/>
        <v>0</v>
      </c>
      <c r="M363" s="2">
        <f t="shared" si="153"/>
        <v>8.2291091533236438E-3</v>
      </c>
      <c r="N363" s="63">
        <v>77621</v>
      </c>
      <c r="O363" s="63">
        <v>128950</v>
      </c>
      <c r="P363" s="63">
        <v>0</v>
      </c>
      <c r="Q363" s="63">
        <v>889</v>
      </c>
      <c r="R363" s="63">
        <v>186</v>
      </c>
      <c r="S363" s="63">
        <v>39</v>
      </c>
      <c r="T363" s="63">
        <v>64</v>
      </c>
      <c r="U363" s="63">
        <v>0</v>
      </c>
      <c r="V363" s="63">
        <v>50</v>
      </c>
      <c r="W363" s="63">
        <v>468</v>
      </c>
      <c r="X363" s="63">
        <v>0</v>
      </c>
      <c r="Y363" s="63">
        <v>0</v>
      </c>
      <c r="Z363" s="63">
        <v>18</v>
      </c>
      <c r="AA363" s="63">
        <v>0</v>
      </c>
      <c r="AB363" s="63">
        <v>0</v>
      </c>
      <c r="AC363" s="63">
        <v>0</v>
      </c>
      <c r="AD363" s="63">
        <v>0</v>
      </c>
      <c r="AE363" s="63">
        <v>0</v>
      </c>
      <c r="AF363" s="63">
        <v>0</v>
      </c>
      <c r="AG363" s="63">
        <v>0</v>
      </c>
      <c r="AH363" s="63">
        <v>0</v>
      </c>
      <c r="AI363" s="63">
        <v>0</v>
      </c>
      <c r="AJ363" s="63">
        <v>0</v>
      </c>
      <c r="AK363" s="63">
        <v>0</v>
      </c>
      <c r="AL363" s="63">
        <v>0</v>
      </c>
      <c r="AM363" s="63">
        <v>0</v>
      </c>
      <c r="AN363" s="63">
        <v>0</v>
      </c>
      <c r="AO363" s="63">
        <v>0</v>
      </c>
      <c r="AP363" s="63">
        <v>0</v>
      </c>
      <c r="AQ363" s="63">
        <v>0</v>
      </c>
      <c r="AR363" s="63">
        <v>0</v>
      </c>
      <c r="AS363" s="63">
        <v>0</v>
      </c>
      <c r="AT363" s="63">
        <v>0</v>
      </c>
      <c r="AU363" s="63">
        <v>0</v>
      </c>
      <c r="AV363" s="63">
        <v>0</v>
      </c>
      <c r="AW363" s="63">
        <v>0</v>
      </c>
      <c r="AX363" s="63">
        <v>0</v>
      </c>
      <c r="AY363" s="63">
        <v>0</v>
      </c>
      <c r="BA363" s="5">
        <f>IF(Q363&gt;0,RANK(Q363,(N363:P363,Q363:AE363)),0)</f>
        <v>3</v>
      </c>
      <c r="BB363" s="5">
        <f>IF(R363&gt;0,RANK(R363,(N363:P363,Q363:AE363)),0)</f>
        <v>5</v>
      </c>
      <c r="BC363" s="5">
        <f>IF(T363&gt;0,RANK(T363,(N363:P363,Q363:AE363)),0)</f>
        <v>6</v>
      </c>
      <c r="BD363" s="5">
        <f>IF(S363&gt;0,RANK(S363,(N363:P363,Q363:AE363)),0)</f>
        <v>8</v>
      </c>
      <c r="BE363" s="2">
        <f t="shared" si="154"/>
        <v>4.2681902201310703E-3</v>
      </c>
      <c r="BF363" s="2">
        <f t="shared" si="155"/>
        <v>8.9300717766521828E-4</v>
      </c>
      <c r="BG363" s="2">
        <f t="shared" si="156"/>
        <v>3.0727128693856977E-4</v>
      </c>
      <c r="BH363" s="2">
        <f t="shared" si="157"/>
        <v>1.8724344047819095E-4</v>
      </c>
      <c r="BJ363" t="s">
        <v>3186</v>
      </c>
      <c r="BK363" t="s">
        <v>2895</v>
      </c>
      <c r="BN363" s="112">
        <v>12</v>
      </c>
      <c r="BO363" s="114">
        <v>21</v>
      </c>
      <c r="BP363" s="118">
        <f t="shared" si="160"/>
        <v>12021</v>
      </c>
      <c r="BQ363" s="118">
        <f t="shared" si="158"/>
        <v>12021</v>
      </c>
      <c r="BR363" s="5" t="s">
        <v>3151</v>
      </c>
      <c r="BS363" s="144"/>
      <c r="BT363" s="144"/>
      <c r="BV363" s="63"/>
      <c r="BW363" s="63"/>
      <c r="CC363" s="63">
        <f t="shared" si="159"/>
        <v>-208285</v>
      </c>
      <c r="CE363" s="63">
        <v>468</v>
      </c>
      <c r="CH363" s="63">
        <v>0</v>
      </c>
      <c r="CI363" s="63">
        <v>0</v>
      </c>
      <c r="CJ363" s="63">
        <v>1</v>
      </c>
      <c r="CK363" s="8">
        <v>0</v>
      </c>
      <c r="CL363" s="8">
        <v>0</v>
      </c>
    </row>
    <row r="364" spans="1:90" ht="15" hidden="1" customHeight="1" outlineLevel="1">
      <c r="A364" t="s">
        <v>1495</v>
      </c>
      <c r="B364" t="s">
        <v>2895</v>
      </c>
      <c r="C364" s="1">
        <f t="shared" si="147"/>
        <v>33092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29">
        <f t="shared" si="148"/>
        <v>14922</v>
      </c>
      <c r="H364" s="134">
        <f t="shared" si="149"/>
        <v>0.45092469479028163</v>
      </c>
      <c r="I364" s="2"/>
      <c r="J364" s="2">
        <f t="shared" si="150"/>
        <v>0.26937024054152059</v>
      </c>
      <c r="K364" s="2">
        <f t="shared" si="151"/>
        <v>0.72029493533180222</v>
      </c>
      <c r="L364" s="2">
        <f t="shared" si="152"/>
        <v>0</v>
      </c>
      <c r="M364" s="2">
        <f t="shared" si="153"/>
        <v>1.0334824126677189E-2</v>
      </c>
      <c r="N364" s="63">
        <v>8914</v>
      </c>
      <c r="O364" s="63">
        <v>23836</v>
      </c>
      <c r="P364" s="63">
        <v>0</v>
      </c>
      <c r="Q364" s="63">
        <v>224</v>
      </c>
      <c r="R364" s="63">
        <v>28</v>
      </c>
      <c r="S364" s="63">
        <v>8</v>
      </c>
      <c r="T364" s="63">
        <v>12</v>
      </c>
      <c r="U364" s="63">
        <v>0</v>
      </c>
      <c r="V364" s="63">
        <v>20</v>
      </c>
      <c r="W364" s="63">
        <v>50</v>
      </c>
      <c r="X364" s="63">
        <v>0</v>
      </c>
      <c r="Y364" s="63">
        <v>0</v>
      </c>
      <c r="Z364" s="63">
        <v>0</v>
      </c>
      <c r="AA364" s="63">
        <v>0</v>
      </c>
      <c r="AB364" s="63">
        <v>0</v>
      </c>
      <c r="AC364" s="63">
        <v>0</v>
      </c>
      <c r="AD364" s="63">
        <v>0</v>
      </c>
      <c r="AE364" s="63">
        <v>0</v>
      </c>
      <c r="AF364" s="63">
        <v>0</v>
      </c>
      <c r="AG364" s="63">
        <v>0</v>
      </c>
      <c r="AH364" s="63">
        <v>0</v>
      </c>
      <c r="AI364" s="63">
        <v>0</v>
      </c>
      <c r="AJ364" s="63">
        <v>0</v>
      </c>
      <c r="AK364" s="63">
        <v>0</v>
      </c>
      <c r="AL364" s="63">
        <v>0</v>
      </c>
      <c r="AM364" s="63">
        <v>0</v>
      </c>
      <c r="AN364" s="63">
        <v>0</v>
      </c>
      <c r="AO364" s="63">
        <v>0</v>
      </c>
      <c r="AP364" s="63">
        <v>0</v>
      </c>
      <c r="AQ364" s="63">
        <v>0</v>
      </c>
      <c r="AR364" s="63">
        <v>0</v>
      </c>
      <c r="AS364" s="63">
        <v>0</v>
      </c>
      <c r="AT364" s="63">
        <v>0</v>
      </c>
      <c r="AU364" s="63">
        <v>0</v>
      </c>
      <c r="AV364" s="63">
        <v>0</v>
      </c>
      <c r="AW364" s="63">
        <v>0</v>
      </c>
      <c r="AX364" s="63">
        <v>0</v>
      </c>
      <c r="AY364" s="63">
        <v>0</v>
      </c>
      <c r="BA364" s="5">
        <f>IF(Q364&gt;0,RANK(Q364,(N364:P364,Q364:AE364)),0)</f>
        <v>3</v>
      </c>
      <c r="BB364" s="5">
        <f>IF(R364&gt;0,RANK(R364,(N364:P364,Q364:AE364)),0)</f>
        <v>5</v>
      </c>
      <c r="BC364" s="5">
        <f>IF(T364&gt;0,RANK(T364,(N364:P364,Q364:AE364)),0)</f>
        <v>7</v>
      </c>
      <c r="BD364" s="5">
        <f>IF(S364&gt;0,RANK(S364,(N364:P364,Q364:AE364)),0)</f>
        <v>8</v>
      </c>
      <c r="BE364" s="2">
        <f t="shared" si="154"/>
        <v>6.769007615133567E-3</v>
      </c>
      <c r="BF364" s="2">
        <f t="shared" si="155"/>
        <v>8.4612595189169587E-4</v>
      </c>
      <c r="BG364" s="2">
        <f t="shared" si="156"/>
        <v>3.6262540795358394E-4</v>
      </c>
      <c r="BH364" s="2">
        <f t="shared" si="157"/>
        <v>2.4175027196905597E-4</v>
      </c>
      <c r="BJ364" t="s">
        <v>1495</v>
      </c>
      <c r="BK364" t="s">
        <v>2895</v>
      </c>
      <c r="BN364" s="112">
        <v>12</v>
      </c>
      <c r="BO364" s="114">
        <v>23</v>
      </c>
      <c r="BP364" s="118">
        <f t="shared" si="160"/>
        <v>12023</v>
      </c>
      <c r="BQ364" s="118">
        <f t="shared" si="158"/>
        <v>12023</v>
      </c>
      <c r="BR364" s="5" t="s">
        <v>3151</v>
      </c>
      <c r="BS364" s="129"/>
      <c r="BT364" s="129"/>
      <c r="BV364" s="63"/>
      <c r="BW364" s="63"/>
      <c r="CC364" s="63">
        <f t="shared" si="159"/>
        <v>-33092</v>
      </c>
      <c r="CE364" s="63">
        <v>50</v>
      </c>
      <c r="CH364" s="63">
        <v>0</v>
      </c>
      <c r="CI364" s="63">
        <v>0</v>
      </c>
      <c r="CJ364" s="63">
        <v>0</v>
      </c>
      <c r="CK364" s="8">
        <v>0</v>
      </c>
      <c r="CL364" s="8">
        <v>0</v>
      </c>
    </row>
    <row r="365" spans="1:90" ht="15" hidden="1" customHeight="1" outlineLevel="1">
      <c r="A365" t="s">
        <v>862</v>
      </c>
      <c r="B365" t="s">
        <v>2895</v>
      </c>
      <c r="C365" s="1">
        <f t="shared" si="147"/>
        <v>12676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29">
        <f t="shared" si="148"/>
        <v>4054</v>
      </c>
      <c r="H365" s="134">
        <f t="shared" si="149"/>
        <v>0.31981697696434208</v>
      </c>
      <c r="I365" s="2"/>
      <c r="J365" s="2">
        <f t="shared" si="150"/>
        <v>0.33598927106342696</v>
      </c>
      <c r="K365" s="2">
        <f t="shared" si="151"/>
        <v>0.65580624802776899</v>
      </c>
      <c r="L365" s="2">
        <f t="shared" si="152"/>
        <v>0</v>
      </c>
      <c r="M365" s="2">
        <f t="shared" si="153"/>
        <v>8.2044809088041015E-3</v>
      </c>
      <c r="N365" s="63">
        <v>4259</v>
      </c>
      <c r="O365" s="63">
        <v>8313</v>
      </c>
      <c r="P365" s="63">
        <v>0</v>
      </c>
      <c r="Q365" s="63">
        <v>52</v>
      </c>
      <c r="R365" s="63">
        <v>8</v>
      </c>
      <c r="S365" s="63">
        <v>4</v>
      </c>
      <c r="T365" s="63">
        <v>12</v>
      </c>
      <c r="U365" s="63">
        <v>0</v>
      </c>
      <c r="V365" s="63">
        <v>11</v>
      </c>
      <c r="W365" s="63">
        <v>17</v>
      </c>
      <c r="X365" s="63">
        <v>0</v>
      </c>
      <c r="Y365" s="63">
        <v>0</v>
      </c>
      <c r="Z365" s="63">
        <v>0</v>
      </c>
      <c r="AA365" s="63">
        <v>0</v>
      </c>
      <c r="AB365" s="63">
        <v>0</v>
      </c>
      <c r="AC365" s="63">
        <v>0</v>
      </c>
      <c r="AD365" s="63">
        <v>0</v>
      </c>
      <c r="AE365" s="63">
        <v>0</v>
      </c>
      <c r="AF365" s="63">
        <v>0</v>
      </c>
      <c r="AG365" s="63">
        <v>0</v>
      </c>
      <c r="AH365" s="63">
        <v>0</v>
      </c>
      <c r="AI365" s="63">
        <v>0</v>
      </c>
      <c r="AJ365" s="63">
        <v>0</v>
      </c>
      <c r="AK365" s="63">
        <v>0</v>
      </c>
      <c r="AL365" s="63">
        <v>0</v>
      </c>
      <c r="AM365" s="63">
        <v>0</v>
      </c>
      <c r="AN365" s="63">
        <v>0</v>
      </c>
      <c r="AO365" s="63">
        <v>0</v>
      </c>
      <c r="AP365" s="63">
        <v>0</v>
      </c>
      <c r="AQ365" s="63">
        <v>0</v>
      </c>
      <c r="AR365" s="63">
        <v>0</v>
      </c>
      <c r="AS365" s="63">
        <v>0</v>
      </c>
      <c r="AT365" s="63">
        <v>0</v>
      </c>
      <c r="AU365" s="63">
        <v>0</v>
      </c>
      <c r="AV365" s="63">
        <v>0</v>
      </c>
      <c r="AW365" s="63">
        <v>0</v>
      </c>
      <c r="AX365" s="63">
        <v>0</v>
      </c>
      <c r="AY365" s="63">
        <v>0</v>
      </c>
      <c r="BA365" s="5">
        <f>IF(Q365&gt;0,RANK(Q365,(N365:P365,Q365:AE365)),0)</f>
        <v>3</v>
      </c>
      <c r="BB365" s="5">
        <f>IF(R365&gt;0,RANK(R365,(N365:P365,Q365:AE365)),0)</f>
        <v>7</v>
      </c>
      <c r="BC365" s="5">
        <f>IF(T365&gt;0,RANK(T365,(N365:P365,Q365:AE365)),0)</f>
        <v>5</v>
      </c>
      <c r="BD365" s="5">
        <f>IF(S365&gt;0,RANK(S365,(N365:P365,Q365:AE365)),0)</f>
        <v>8</v>
      </c>
      <c r="BE365" s="2">
        <f t="shared" si="154"/>
        <v>4.1022404544020195E-3</v>
      </c>
      <c r="BF365" s="2">
        <f t="shared" si="155"/>
        <v>6.3111391606184919E-4</v>
      </c>
      <c r="BG365" s="2">
        <f t="shared" si="156"/>
        <v>9.4667087409277379E-4</v>
      </c>
      <c r="BH365" s="2">
        <f t="shared" si="157"/>
        <v>3.155569580309246E-4</v>
      </c>
      <c r="BJ365" t="s">
        <v>3134</v>
      </c>
      <c r="BK365" t="s">
        <v>2895</v>
      </c>
      <c r="BL365">
        <v>17</v>
      </c>
      <c r="BN365" s="112">
        <v>12</v>
      </c>
      <c r="BO365" s="114">
        <v>27</v>
      </c>
      <c r="BP365" s="118">
        <f t="shared" si="160"/>
        <v>12027</v>
      </c>
      <c r="BQ365" s="118">
        <f t="shared" si="158"/>
        <v>12027</v>
      </c>
      <c r="BR365" s="5" t="s">
        <v>3151</v>
      </c>
      <c r="BS365" s="144"/>
      <c r="BT365" s="144"/>
      <c r="BV365" s="63"/>
      <c r="BW365" s="63"/>
      <c r="CC365" s="63">
        <f t="shared" si="159"/>
        <v>-12676</v>
      </c>
      <c r="CE365" s="63">
        <v>17</v>
      </c>
      <c r="CH365" s="63">
        <v>0</v>
      </c>
      <c r="CI365" s="63">
        <v>0</v>
      </c>
      <c r="CJ365" s="63">
        <v>0</v>
      </c>
      <c r="CK365" s="8">
        <v>0</v>
      </c>
      <c r="CL365" s="8">
        <v>0</v>
      </c>
    </row>
    <row r="366" spans="1:90" ht="15" hidden="1" customHeight="1" outlineLevel="1">
      <c r="A366" t="s">
        <v>3130</v>
      </c>
      <c r="B366" t="s">
        <v>2895</v>
      </c>
      <c r="C366" s="1">
        <f t="shared" si="147"/>
        <v>8173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>IF(P366&gt;0,RANK(P366,(N366:P366,Q366:AE366)),0)</f>
        <v>0</v>
      </c>
      <c r="G366" s="129">
        <f t="shared" si="148"/>
        <v>5394</v>
      </c>
      <c r="H366" s="134">
        <f t="shared" si="149"/>
        <v>0.65997797626330601</v>
      </c>
      <c r="I366" s="2"/>
      <c r="J366" s="2">
        <f t="shared" si="150"/>
        <v>0.16701333659610915</v>
      </c>
      <c r="K366" s="2">
        <f t="shared" si="151"/>
        <v>0.82699131285941518</v>
      </c>
      <c r="L366" s="2">
        <f t="shared" si="152"/>
        <v>0</v>
      </c>
      <c r="M366" s="2">
        <f t="shared" si="153"/>
        <v>5.9953505444756416E-3</v>
      </c>
      <c r="N366" s="63">
        <v>1365</v>
      </c>
      <c r="O366" s="63">
        <v>6759</v>
      </c>
      <c r="P366" s="63">
        <v>0</v>
      </c>
      <c r="Q366" s="63">
        <v>27</v>
      </c>
      <c r="R366" s="63">
        <v>5</v>
      </c>
      <c r="S366" s="63">
        <v>4</v>
      </c>
      <c r="T366" s="63">
        <v>5</v>
      </c>
      <c r="U366" s="63">
        <v>0</v>
      </c>
      <c r="V366" s="63">
        <v>2</v>
      </c>
      <c r="W366" s="63">
        <v>6</v>
      </c>
      <c r="X366" s="63">
        <v>0</v>
      </c>
      <c r="Y366" s="63">
        <v>0</v>
      </c>
      <c r="Z366" s="63">
        <v>0</v>
      </c>
      <c r="AA366" s="63">
        <v>0</v>
      </c>
      <c r="AB366" s="63">
        <v>0</v>
      </c>
      <c r="AC366" s="63">
        <v>0</v>
      </c>
      <c r="AD366" s="63">
        <v>0</v>
      </c>
      <c r="AE366" s="63">
        <v>0</v>
      </c>
      <c r="AF366" s="63">
        <v>0</v>
      </c>
      <c r="AG366" s="63">
        <v>0</v>
      </c>
      <c r="AH366" s="63">
        <v>0</v>
      </c>
      <c r="AI366" s="63">
        <v>0</v>
      </c>
      <c r="AJ366" s="63">
        <v>0</v>
      </c>
      <c r="AK366" s="63">
        <v>0</v>
      </c>
      <c r="AL366" s="63">
        <v>0</v>
      </c>
      <c r="AM366" s="63">
        <v>0</v>
      </c>
      <c r="AN366" s="63">
        <v>0</v>
      </c>
      <c r="AO366" s="63">
        <v>0</v>
      </c>
      <c r="AP366" s="63">
        <v>0</v>
      </c>
      <c r="AQ366" s="63">
        <v>0</v>
      </c>
      <c r="AR366" s="63">
        <v>0</v>
      </c>
      <c r="AS366" s="63">
        <v>0</v>
      </c>
      <c r="AT366" s="63">
        <v>0</v>
      </c>
      <c r="AU366" s="63">
        <v>0</v>
      </c>
      <c r="AV366" s="63">
        <v>0</v>
      </c>
      <c r="AW366" s="63">
        <v>0</v>
      </c>
      <c r="AX366" s="63">
        <v>0</v>
      </c>
      <c r="AY366" s="63">
        <v>0</v>
      </c>
      <c r="BA366" s="5">
        <f>IF(Q366&gt;0,RANK(Q366,(N366:P366,Q366:AE366)),0)</f>
        <v>3</v>
      </c>
      <c r="BB366" s="5">
        <f>IF(R366&gt;0,RANK(R366,(N366:P366,Q366:AE366)),0)</f>
        <v>5</v>
      </c>
      <c r="BC366" s="5">
        <f>IF(T366&gt;0,RANK(T366,(N366:P366,Q366:AE366)),0)</f>
        <v>5</v>
      </c>
      <c r="BD366" s="5">
        <f>IF(S366&gt;0,RANK(S366,(N366:P366,Q366:AE366)),0)</f>
        <v>7</v>
      </c>
      <c r="BE366" s="2">
        <f t="shared" si="154"/>
        <v>3.3035605040988621E-3</v>
      </c>
      <c r="BF366" s="2">
        <f t="shared" si="155"/>
        <v>6.1177046372201151E-4</v>
      </c>
      <c r="BG366" s="2">
        <f t="shared" si="156"/>
        <v>6.1177046372201151E-4</v>
      </c>
      <c r="BH366" s="2">
        <f t="shared" si="157"/>
        <v>4.8941637097760921E-4</v>
      </c>
      <c r="BJ366" t="s">
        <v>3130</v>
      </c>
      <c r="BK366" t="s">
        <v>2895</v>
      </c>
      <c r="BL366">
        <v>2</v>
      </c>
      <c r="BN366" s="112">
        <v>12</v>
      </c>
      <c r="BO366" s="114">
        <v>29</v>
      </c>
      <c r="BP366" s="118">
        <f t="shared" si="160"/>
        <v>12029</v>
      </c>
      <c r="BQ366" s="118">
        <f t="shared" si="158"/>
        <v>12029</v>
      </c>
      <c r="BR366" s="5" t="s">
        <v>3151</v>
      </c>
      <c r="BS366" s="144"/>
      <c r="BT366" s="144"/>
      <c r="BV366" s="63"/>
      <c r="BW366" s="63"/>
      <c r="CC366" s="63">
        <f t="shared" si="159"/>
        <v>-8173</v>
      </c>
      <c r="CE366" s="63">
        <v>6</v>
      </c>
      <c r="CH366" s="63">
        <v>0</v>
      </c>
      <c r="CI366" s="63">
        <v>0</v>
      </c>
      <c r="CJ366" s="63">
        <v>0</v>
      </c>
      <c r="CK366" s="8">
        <v>0</v>
      </c>
      <c r="CL366" s="8">
        <v>0</v>
      </c>
    </row>
    <row r="367" spans="1:90" ht="15" hidden="1" customHeight="1" outlineLevel="1">
      <c r="A367" t="s">
        <v>2335</v>
      </c>
      <c r="B367" t="s">
        <v>2895</v>
      </c>
      <c r="C367" s="1">
        <f t="shared" si="147"/>
        <v>494161</v>
      </c>
      <c r="D367" s="5">
        <f>IF(N367&gt;0, RANK(N367,(N367:P367,Q367:AE367)),0)</f>
        <v>1</v>
      </c>
      <c r="E367" s="5">
        <f>IF(O367&gt;0,RANK(O367,(N367:P367,Q367:AE367)),0)</f>
        <v>2</v>
      </c>
      <c r="F367" s="5">
        <f>IF(P367&gt;0,RANK(P367,(N367:P367,Q367:AE367)),0)</f>
        <v>0</v>
      </c>
      <c r="G367" s="129">
        <f t="shared" si="148"/>
        <v>18794</v>
      </c>
      <c r="H367" s="134">
        <f t="shared" si="149"/>
        <v>3.8032139323014157E-2</v>
      </c>
      <c r="I367" s="2"/>
      <c r="J367" s="2">
        <f t="shared" si="150"/>
        <v>0.51108039687470275</v>
      </c>
      <c r="K367" s="2">
        <f t="shared" si="151"/>
        <v>0.47304825755168861</v>
      </c>
      <c r="L367" s="2">
        <f t="shared" si="152"/>
        <v>0</v>
      </c>
      <c r="M367" s="2">
        <f t="shared" si="153"/>
        <v>1.5871345573608642E-2</v>
      </c>
      <c r="N367" s="63">
        <v>252556</v>
      </c>
      <c r="O367" s="63">
        <v>233762</v>
      </c>
      <c r="P367" s="63">
        <v>0</v>
      </c>
      <c r="Q367" s="63">
        <v>4788</v>
      </c>
      <c r="R367" s="63">
        <v>772</v>
      </c>
      <c r="S367" s="63">
        <v>218</v>
      </c>
      <c r="T367" s="63">
        <v>319</v>
      </c>
      <c r="U367" s="63">
        <v>0</v>
      </c>
      <c r="V367" s="63">
        <v>328</v>
      </c>
      <c r="W367" s="63">
        <v>1353</v>
      </c>
      <c r="X367" s="63">
        <v>0</v>
      </c>
      <c r="Y367" s="63">
        <v>0</v>
      </c>
      <c r="Z367" s="63">
        <v>65</v>
      </c>
      <c r="AA367" s="63">
        <v>0</v>
      </c>
      <c r="AB367" s="63">
        <v>0</v>
      </c>
      <c r="AC367" s="63">
        <v>0</v>
      </c>
      <c r="AD367" s="63">
        <v>0</v>
      </c>
      <c r="AE367" s="63">
        <v>0</v>
      </c>
      <c r="AF367" s="63">
        <v>0</v>
      </c>
      <c r="AG367" s="63">
        <v>0</v>
      </c>
      <c r="AH367" s="63">
        <v>0</v>
      </c>
      <c r="AI367" s="63">
        <v>0</v>
      </c>
      <c r="AJ367" s="63">
        <v>0</v>
      </c>
      <c r="AK367" s="63">
        <v>0</v>
      </c>
      <c r="AL367" s="63">
        <v>0</v>
      </c>
      <c r="AM367" s="63">
        <v>0</v>
      </c>
      <c r="AN367" s="63">
        <v>0</v>
      </c>
      <c r="AO367" s="63">
        <v>0</v>
      </c>
      <c r="AP367" s="63">
        <v>0</v>
      </c>
      <c r="AQ367" s="63">
        <v>0</v>
      </c>
      <c r="AR367" s="63">
        <v>0</v>
      </c>
      <c r="AS367" s="63">
        <v>0</v>
      </c>
      <c r="AT367" s="63">
        <v>0</v>
      </c>
      <c r="AU367" s="63">
        <v>0</v>
      </c>
      <c r="AV367" s="63">
        <v>0</v>
      </c>
      <c r="AW367" s="63">
        <v>0</v>
      </c>
      <c r="AX367" s="63">
        <v>0</v>
      </c>
      <c r="AY367" s="63">
        <v>0</v>
      </c>
      <c r="BA367" s="5">
        <f>IF(Q367&gt;0,RANK(Q367,(N367:P367,Q367:AE367)),0)</f>
        <v>3</v>
      </c>
      <c r="BB367" s="5">
        <f>IF(R367&gt;0,RANK(R367,(N367:P367,Q367:AE367)),0)</f>
        <v>5</v>
      </c>
      <c r="BC367" s="5">
        <f>IF(T367&gt;0,RANK(T367,(N367:P367,Q367:AE367)),0)</f>
        <v>7</v>
      </c>
      <c r="BD367" s="5">
        <f>IF(S367&gt;0,RANK(S367,(N367:P367,Q367:AE367)),0)</f>
        <v>8</v>
      </c>
      <c r="BE367" s="2">
        <f t="shared" si="154"/>
        <v>9.6891498924439601E-3</v>
      </c>
      <c r="BF367" s="2">
        <f t="shared" si="155"/>
        <v>1.5622438840782659E-3</v>
      </c>
      <c r="BG367" s="2">
        <f t="shared" si="156"/>
        <v>6.4553859976809182E-4</v>
      </c>
      <c r="BH367" s="2">
        <f t="shared" si="157"/>
        <v>4.4115177037443263E-4</v>
      </c>
      <c r="BJ367" t="s">
        <v>2335</v>
      </c>
      <c r="BK367" t="s">
        <v>2895</v>
      </c>
      <c r="BN367" s="112">
        <v>12</v>
      </c>
      <c r="BO367" s="114">
        <v>31</v>
      </c>
      <c r="BP367" s="118">
        <f t="shared" si="160"/>
        <v>12031</v>
      </c>
      <c r="BQ367" s="118">
        <f t="shared" si="158"/>
        <v>12031</v>
      </c>
      <c r="BR367" s="5" t="s">
        <v>3151</v>
      </c>
      <c r="BS367" s="144"/>
      <c r="BT367" s="144"/>
      <c r="BV367" s="63"/>
      <c r="BW367" s="63"/>
      <c r="CC367" s="63">
        <f t="shared" si="159"/>
        <v>-494161</v>
      </c>
      <c r="CE367" s="63">
        <v>1353</v>
      </c>
      <c r="CH367" s="63">
        <v>1</v>
      </c>
      <c r="CI367" s="63">
        <v>0</v>
      </c>
      <c r="CJ367" s="63">
        <v>11</v>
      </c>
      <c r="CK367" s="8">
        <v>0</v>
      </c>
      <c r="CL367" s="8">
        <v>0</v>
      </c>
    </row>
    <row r="368" spans="1:90" ht="15" hidden="1" customHeight="1" outlineLevel="1">
      <c r="A368" t="s">
        <v>750</v>
      </c>
      <c r="B368" t="s">
        <v>2895</v>
      </c>
      <c r="C368" s="1">
        <f t="shared" si="147"/>
        <v>170856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29">
        <f t="shared" si="148"/>
        <v>25745</v>
      </c>
      <c r="H368" s="134">
        <f t="shared" si="149"/>
        <v>0.15068244603642833</v>
      </c>
      <c r="I368" s="2"/>
      <c r="J368" s="2">
        <f t="shared" si="150"/>
        <v>0.41513906447534765</v>
      </c>
      <c r="K368" s="2">
        <f t="shared" si="151"/>
        <v>0.56582151051177598</v>
      </c>
      <c r="L368" s="2">
        <f t="shared" si="152"/>
        <v>0</v>
      </c>
      <c r="M368" s="2">
        <f t="shared" si="153"/>
        <v>1.9039425012876365E-2</v>
      </c>
      <c r="N368" s="63">
        <v>70929</v>
      </c>
      <c r="O368" s="63">
        <v>96674</v>
      </c>
      <c r="P368" s="63">
        <v>0</v>
      </c>
      <c r="Q368" s="63">
        <v>2146</v>
      </c>
      <c r="R368" s="63">
        <v>256</v>
      </c>
      <c r="S368" s="63">
        <v>92</v>
      </c>
      <c r="T368" s="63">
        <v>105</v>
      </c>
      <c r="U368" s="63">
        <v>0</v>
      </c>
      <c r="V368" s="63">
        <v>137</v>
      </c>
      <c r="W368" s="63">
        <v>492</v>
      </c>
      <c r="X368" s="63">
        <v>0</v>
      </c>
      <c r="Y368" s="63">
        <v>0</v>
      </c>
      <c r="Z368" s="63">
        <v>25</v>
      </c>
      <c r="AA368" s="63">
        <v>0</v>
      </c>
      <c r="AB368" s="63">
        <v>0</v>
      </c>
      <c r="AC368" s="63">
        <v>0</v>
      </c>
      <c r="AD368" s="63">
        <v>0</v>
      </c>
      <c r="AE368" s="63">
        <v>0</v>
      </c>
      <c r="AF368" s="63">
        <v>0</v>
      </c>
      <c r="AG368" s="63">
        <v>0</v>
      </c>
      <c r="AH368" s="63">
        <v>0</v>
      </c>
      <c r="AI368" s="63">
        <v>0</v>
      </c>
      <c r="AJ368" s="63">
        <v>0</v>
      </c>
      <c r="AK368" s="63">
        <v>0</v>
      </c>
      <c r="AL368" s="63">
        <v>0</v>
      </c>
      <c r="AM368" s="63">
        <v>0</v>
      </c>
      <c r="AN368" s="63">
        <v>0</v>
      </c>
      <c r="AO368" s="63">
        <v>0</v>
      </c>
      <c r="AP368" s="63">
        <v>0</v>
      </c>
      <c r="AQ368" s="63">
        <v>0</v>
      </c>
      <c r="AR368" s="63">
        <v>0</v>
      </c>
      <c r="AS368" s="63">
        <v>0</v>
      </c>
      <c r="AT368" s="63">
        <v>0</v>
      </c>
      <c r="AU368" s="63">
        <v>0</v>
      </c>
      <c r="AV368" s="63">
        <v>0</v>
      </c>
      <c r="AW368" s="63">
        <v>0</v>
      </c>
      <c r="AX368" s="63">
        <v>0</v>
      </c>
      <c r="AY368" s="63">
        <v>0</v>
      </c>
      <c r="BA368" s="5">
        <f>IF(Q368&gt;0,RANK(Q368,(N368:P368,Q368:AE368)),0)</f>
        <v>3</v>
      </c>
      <c r="BB368" s="5">
        <f>IF(R368&gt;0,RANK(R368,(N368:P368,Q368:AE368)),0)</f>
        <v>5</v>
      </c>
      <c r="BC368" s="5">
        <f>IF(T368&gt;0,RANK(T368,(N368:P368,Q368:AE368)),0)</f>
        <v>7</v>
      </c>
      <c r="BD368" s="5">
        <f>IF(S368&gt;0,RANK(S368,(N368:P368,Q368:AE368)),0)</f>
        <v>8</v>
      </c>
      <c r="BE368" s="2">
        <f t="shared" si="154"/>
        <v>1.256028468417849E-2</v>
      </c>
      <c r="BF368" s="2">
        <f t="shared" si="155"/>
        <v>1.4983377815236223E-3</v>
      </c>
      <c r="BG368" s="2">
        <f t="shared" si="156"/>
        <v>6.1455260570304814E-4</v>
      </c>
      <c r="BH368" s="2">
        <f t="shared" si="157"/>
        <v>5.3846514023505178E-4</v>
      </c>
      <c r="BJ368" t="s">
        <v>750</v>
      </c>
      <c r="BK368" t="s">
        <v>2895</v>
      </c>
      <c r="BL368">
        <v>1</v>
      </c>
      <c r="BN368" s="112">
        <v>12</v>
      </c>
      <c r="BO368" s="114">
        <v>33</v>
      </c>
      <c r="BP368" s="118">
        <f t="shared" si="160"/>
        <v>12033</v>
      </c>
      <c r="BQ368" s="118">
        <f t="shared" si="158"/>
        <v>12033</v>
      </c>
      <c r="BR368" s="5" t="s">
        <v>3151</v>
      </c>
      <c r="BS368" s="144"/>
      <c r="BT368" s="144"/>
      <c r="BV368" s="63"/>
      <c r="BW368" s="63"/>
      <c r="CC368" s="63">
        <f t="shared" si="159"/>
        <v>-170856</v>
      </c>
      <c r="CE368" s="63">
        <v>492</v>
      </c>
      <c r="CH368" s="63">
        <v>1</v>
      </c>
      <c r="CI368" s="63">
        <v>0</v>
      </c>
      <c r="CJ368" s="63">
        <v>7</v>
      </c>
      <c r="CK368" s="8">
        <v>0</v>
      </c>
      <c r="CL368" s="8">
        <v>0</v>
      </c>
    </row>
    <row r="369" spans="1:92" ht="15" hidden="1" customHeight="1" outlineLevel="1">
      <c r="A369" t="s">
        <v>1383</v>
      </c>
      <c r="B369" t="s">
        <v>2895</v>
      </c>
      <c r="C369" s="1">
        <f t="shared" si="147"/>
        <v>71863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29">
        <f t="shared" si="148"/>
        <v>14882</v>
      </c>
      <c r="H369" s="134">
        <f t="shared" si="149"/>
        <v>0.20708848781709641</v>
      </c>
      <c r="I369" s="2"/>
      <c r="J369" s="2">
        <f t="shared" si="150"/>
        <v>0.3918706427507897</v>
      </c>
      <c r="K369" s="2">
        <f t="shared" si="151"/>
        <v>0.59895913056788608</v>
      </c>
      <c r="L369" s="2">
        <f t="shared" si="152"/>
        <v>0</v>
      </c>
      <c r="M369" s="2">
        <f t="shared" si="153"/>
        <v>9.1702266813242783E-3</v>
      </c>
      <c r="N369" s="63">
        <v>28161</v>
      </c>
      <c r="O369" s="63">
        <v>43043</v>
      </c>
      <c r="P369" s="63">
        <v>0</v>
      </c>
      <c r="Q369" s="63">
        <v>359</v>
      </c>
      <c r="R369" s="63">
        <v>69</v>
      </c>
      <c r="S369" s="63">
        <v>20</v>
      </c>
      <c r="T369" s="63">
        <v>30</v>
      </c>
      <c r="U369" s="63">
        <v>0</v>
      </c>
      <c r="V369" s="63">
        <v>29</v>
      </c>
      <c r="W369" s="63">
        <v>149</v>
      </c>
      <c r="X369" s="63">
        <v>0</v>
      </c>
      <c r="Y369" s="63">
        <v>0</v>
      </c>
      <c r="Z369" s="63">
        <v>3</v>
      </c>
      <c r="AA369" s="63">
        <v>0</v>
      </c>
      <c r="AB369" s="63">
        <v>0</v>
      </c>
      <c r="AC369" s="63">
        <v>0</v>
      </c>
      <c r="AD369" s="63">
        <v>0</v>
      </c>
      <c r="AE369" s="63">
        <v>0</v>
      </c>
      <c r="AF369" s="63">
        <v>0</v>
      </c>
      <c r="AG369" s="63">
        <v>0</v>
      </c>
      <c r="AH369" s="63">
        <v>0</v>
      </c>
      <c r="AI369" s="63">
        <v>0</v>
      </c>
      <c r="AJ369" s="63">
        <v>0</v>
      </c>
      <c r="AK369" s="63">
        <v>0</v>
      </c>
      <c r="AL369" s="63">
        <v>0</v>
      </c>
      <c r="AM369" s="63">
        <v>0</v>
      </c>
      <c r="AN369" s="63">
        <v>0</v>
      </c>
      <c r="AO369" s="63">
        <v>0</v>
      </c>
      <c r="AP369" s="63">
        <v>0</v>
      </c>
      <c r="AQ369" s="63">
        <v>0</v>
      </c>
      <c r="AR369" s="63">
        <v>0</v>
      </c>
      <c r="AS369" s="63">
        <v>0</v>
      </c>
      <c r="AT369" s="63">
        <v>0</v>
      </c>
      <c r="AU369" s="63">
        <v>0</v>
      </c>
      <c r="AV369" s="63">
        <v>0</v>
      </c>
      <c r="AW369" s="63">
        <v>0</v>
      </c>
      <c r="AX369" s="63">
        <v>0</v>
      </c>
      <c r="AY369" s="63">
        <v>0</v>
      </c>
      <c r="BA369" s="5">
        <f>IF(Q369&gt;0,RANK(Q369,(N369:P369,Q369:AE369)),0)</f>
        <v>3</v>
      </c>
      <c r="BB369" s="5">
        <f>IF(R369&gt;0,RANK(R369,(N369:P369,Q369:AE369)),0)</f>
        <v>5</v>
      </c>
      <c r="BC369" s="5">
        <f>IF(T369&gt;0,RANK(T369,(N369:P369,Q369:AE369)),0)</f>
        <v>6</v>
      </c>
      <c r="BD369" s="5">
        <f>IF(S369&gt;0,RANK(S369,(N369:P369,Q369:AE369)),0)</f>
        <v>8</v>
      </c>
      <c r="BE369" s="2">
        <f t="shared" si="154"/>
        <v>4.9956166594770602E-3</v>
      </c>
      <c r="BF369" s="2">
        <f t="shared" si="155"/>
        <v>9.6016030502483888E-4</v>
      </c>
      <c r="BG369" s="2">
        <f t="shared" si="156"/>
        <v>4.1746100218471258E-4</v>
      </c>
      <c r="BH369" s="2">
        <f t="shared" si="157"/>
        <v>2.7830733478980839E-4</v>
      </c>
      <c r="BJ369" t="s">
        <v>1383</v>
      </c>
      <c r="BK369" t="s">
        <v>2895</v>
      </c>
      <c r="BL369">
        <v>6</v>
      </c>
      <c r="BN369" s="112">
        <v>12</v>
      </c>
      <c r="BO369" s="114">
        <v>35</v>
      </c>
      <c r="BP369" s="118">
        <f t="shared" si="160"/>
        <v>12035</v>
      </c>
      <c r="BQ369" s="118">
        <f t="shared" si="158"/>
        <v>12035</v>
      </c>
      <c r="BR369" s="5" t="s">
        <v>3151</v>
      </c>
      <c r="BS369" s="144"/>
      <c r="BT369" s="144"/>
      <c r="BV369" s="63"/>
      <c r="BW369" s="63"/>
      <c r="CC369" s="63">
        <f t="shared" si="159"/>
        <v>-71863</v>
      </c>
      <c r="CE369" s="63">
        <v>149</v>
      </c>
      <c r="CH369" s="63">
        <v>0</v>
      </c>
      <c r="CI369" s="63">
        <v>0</v>
      </c>
      <c r="CJ369" s="63">
        <v>0</v>
      </c>
      <c r="CK369" s="8">
        <v>0</v>
      </c>
      <c r="CL369" s="8">
        <v>2</v>
      </c>
    </row>
    <row r="370" spans="1:92" ht="15" hidden="1" customHeight="1" outlineLevel="1">
      <c r="A370" t="s">
        <v>1137</v>
      </c>
      <c r="B370" t="s">
        <v>2895</v>
      </c>
      <c r="C370" s="1">
        <f t="shared" si="147"/>
        <v>6859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>IF(P370&gt;0,RANK(P370,(N370:P370,Q370:AE370)),0)</f>
        <v>0</v>
      </c>
      <c r="G370" s="129">
        <f t="shared" si="148"/>
        <v>2555</v>
      </c>
      <c r="H370" s="134">
        <f t="shared" si="149"/>
        <v>0.37250328036156877</v>
      </c>
      <c r="I370" s="2"/>
      <c r="J370" s="2">
        <f t="shared" si="150"/>
        <v>0.30908295669922731</v>
      </c>
      <c r="K370" s="2">
        <f t="shared" si="151"/>
        <v>0.68158623706079602</v>
      </c>
      <c r="L370" s="2">
        <f t="shared" si="152"/>
        <v>0</v>
      </c>
      <c r="M370" s="2">
        <f t="shared" si="153"/>
        <v>9.33080623997673E-3</v>
      </c>
      <c r="N370" s="63">
        <v>2120</v>
      </c>
      <c r="O370" s="63">
        <v>4675</v>
      </c>
      <c r="P370" s="63">
        <v>0</v>
      </c>
      <c r="Q370" s="63">
        <v>27</v>
      </c>
      <c r="R370" s="63">
        <v>12</v>
      </c>
      <c r="S370" s="63">
        <v>3</v>
      </c>
      <c r="T370" s="63">
        <v>4</v>
      </c>
      <c r="U370" s="63">
        <v>0</v>
      </c>
      <c r="V370" s="63">
        <v>8</v>
      </c>
      <c r="W370" s="63">
        <v>10</v>
      </c>
      <c r="X370" s="63">
        <v>0</v>
      </c>
      <c r="Y370" s="63">
        <v>0</v>
      </c>
      <c r="Z370" s="63">
        <v>0</v>
      </c>
      <c r="AA370" s="63">
        <v>0</v>
      </c>
      <c r="AB370" s="63">
        <v>0</v>
      </c>
      <c r="AC370" s="63">
        <v>0</v>
      </c>
      <c r="AD370" s="63">
        <v>0</v>
      </c>
      <c r="AE370" s="63">
        <v>0</v>
      </c>
      <c r="AF370" s="63">
        <v>0</v>
      </c>
      <c r="AG370" s="63">
        <v>0</v>
      </c>
      <c r="AH370" s="63">
        <v>0</v>
      </c>
      <c r="AI370" s="63">
        <v>0</v>
      </c>
      <c r="AJ370" s="63">
        <v>0</v>
      </c>
      <c r="AK370" s="63">
        <v>0</v>
      </c>
      <c r="AL370" s="63">
        <v>0</v>
      </c>
      <c r="AM370" s="63">
        <v>0</v>
      </c>
      <c r="AN370" s="63">
        <v>0</v>
      </c>
      <c r="AO370" s="63">
        <v>0</v>
      </c>
      <c r="AP370" s="63">
        <v>0</v>
      </c>
      <c r="AQ370" s="63">
        <v>0</v>
      </c>
      <c r="AR370" s="63">
        <v>0</v>
      </c>
      <c r="AS370" s="63">
        <v>0</v>
      </c>
      <c r="AT370" s="63">
        <v>0</v>
      </c>
      <c r="AU370" s="63">
        <v>0</v>
      </c>
      <c r="AV370" s="63">
        <v>0</v>
      </c>
      <c r="AW370" s="63">
        <v>0</v>
      </c>
      <c r="AX370" s="63">
        <v>0</v>
      </c>
      <c r="AY370" s="63">
        <v>0</v>
      </c>
      <c r="BA370" s="5">
        <f>IF(Q370&gt;0,RANK(Q370,(N370:P370,Q370:AE370)),0)</f>
        <v>3</v>
      </c>
      <c r="BB370" s="5">
        <f>IF(R370&gt;0,RANK(R370,(N370:P370,Q370:AE370)),0)</f>
        <v>4</v>
      </c>
      <c r="BC370" s="5">
        <f>IF(T370&gt;0,RANK(T370,(N370:P370,Q370:AE370)),0)</f>
        <v>7</v>
      </c>
      <c r="BD370" s="5">
        <f>IF(S370&gt;0,RANK(S370,(N370:P370,Q370:AE370)),0)</f>
        <v>8</v>
      </c>
      <c r="BE370" s="2">
        <f t="shared" si="154"/>
        <v>3.9364338824901587E-3</v>
      </c>
      <c r="BF370" s="2">
        <f t="shared" si="155"/>
        <v>1.7495261699956262E-3</v>
      </c>
      <c r="BG370" s="2">
        <f t="shared" si="156"/>
        <v>5.8317538999854205E-4</v>
      </c>
      <c r="BH370" s="2">
        <f t="shared" si="157"/>
        <v>4.3738154249890656E-4</v>
      </c>
      <c r="BJ370" t="s">
        <v>1137</v>
      </c>
      <c r="BK370" t="s">
        <v>2895</v>
      </c>
      <c r="BL370">
        <v>2</v>
      </c>
      <c r="BN370" s="112">
        <v>12</v>
      </c>
      <c r="BO370" s="114">
        <v>37</v>
      </c>
      <c r="BP370" s="118">
        <f t="shared" si="160"/>
        <v>12037</v>
      </c>
      <c r="BQ370" s="118">
        <f t="shared" si="158"/>
        <v>12037</v>
      </c>
      <c r="BR370" s="5" t="s">
        <v>3151</v>
      </c>
      <c r="BS370" s="144"/>
      <c r="BT370" s="144"/>
      <c r="BV370" s="63"/>
      <c r="BW370" s="63"/>
      <c r="CC370" s="63">
        <f t="shared" si="159"/>
        <v>-6859</v>
      </c>
      <c r="CE370" s="63">
        <v>10</v>
      </c>
      <c r="CH370" s="63">
        <v>0</v>
      </c>
      <c r="CI370" s="63">
        <v>0</v>
      </c>
      <c r="CJ370" s="63">
        <v>0</v>
      </c>
      <c r="CK370" s="8">
        <v>0</v>
      </c>
      <c r="CL370" s="8">
        <v>0</v>
      </c>
    </row>
    <row r="371" spans="1:92" ht="15" hidden="1" customHeight="1" outlineLevel="1">
      <c r="A371" t="s">
        <v>1454</v>
      </c>
      <c r="B371" t="s">
        <v>2895</v>
      </c>
      <c r="C371" s="1">
        <f t="shared" si="147"/>
        <v>23762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>IF(P371&gt;0,RANK(P371,(N371:P371,Q371:AE371)),0)</f>
        <v>0</v>
      </c>
      <c r="G371" s="129">
        <f t="shared" si="148"/>
        <v>8688</v>
      </c>
      <c r="H371" s="134">
        <f t="shared" si="149"/>
        <v>0.36562578907499371</v>
      </c>
      <c r="I371" s="2"/>
      <c r="J371" s="2">
        <f t="shared" si="150"/>
        <v>0.67978284656173726</v>
      </c>
      <c r="K371" s="2">
        <f t="shared" si="151"/>
        <v>0.31415705748674355</v>
      </c>
      <c r="L371" s="2">
        <f t="shared" si="152"/>
        <v>0</v>
      </c>
      <c r="M371" s="2">
        <f t="shared" si="153"/>
        <v>6.0600959515191843E-3</v>
      </c>
      <c r="N371" s="63">
        <v>16153</v>
      </c>
      <c r="O371" s="63">
        <v>7465</v>
      </c>
      <c r="P371" s="63">
        <v>0</v>
      </c>
      <c r="Q371" s="63">
        <v>96</v>
      </c>
      <c r="R371" s="63">
        <v>21</v>
      </c>
      <c r="S371" s="63">
        <v>9</v>
      </c>
      <c r="T371" s="63">
        <v>8</v>
      </c>
      <c r="U371" s="63">
        <v>0</v>
      </c>
      <c r="V371" s="63">
        <v>10</v>
      </c>
      <c r="W371" s="63">
        <v>0</v>
      </c>
      <c r="X371" s="63">
        <v>0</v>
      </c>
      <c r="Y371" s="63">
        <v>0</v>
      </c>
      <c r="Z371" s="63">
        <v>0</v>
      </c>
      <c r="AA371" s="63">
        <v>0</v>
      </c>
      <c r="AB371" s="63">
        <v>0</v>
      </c>
      <c r="AC371" s="63">
        <v>0</v>
      </c>
      <c r="AD371" s="63">
        <v>0</v>
      </c>
      <c r="AE371" s="63">
        <v>0</v>
      </c>
      <c r="AF371" s="63">
        <v>0</v>
      </c>
      <c r="AG371" s="63">
        <v>0</v>
      </c>
      <c r="AH371" s="63">
        <v>0</v>
      </c>
      <c r="AI371" s="63">
        <v>0</v>
      </c>
      <c r="AJ371" s="63">
        <v>0</v>
      </c>
      <c r="AK371" s="63">
        <v>0</v>
      </c>
      <c r="AL371" s="63">
        <v>0</v>
      </c>
      <c r="AM371" s="63">
        <v>0</v>
      </c>
      <c r="AN371" s="63">
        <v>0</v>
      </c>
      <c r="AO371" s="63">
        <v>0</v>
      </c>
      <c r="AP371" s="63">
        <v>0</v>
      </c>
      <c r="AQ371" s="63">
        <v>0</v>
      </c>
      <c r="AR371" s="63">
        <v>0</v>
      </c>
      <c r="AS371" s="63">
        <v>0</v>
      </c>
      <c r="AT371" s="63">
        <v>0</v>
      </c>
      <c r="AU371" s="63">
        <v>0</v>
      </c>
      <c r="AV371" s="63">
        <v>0</v>
      </c>
      <c r="AW371" s="63">
        <v>0</v>
      </c>
      <c r="AX371" s="63">
        <v>0</v>
      </c>
      <c r="AY371" s="63">
        <v>0</v>
      </c>
      <c r="BA371" s="5">
        <f>IF(Q371&gt;0,RANK(Q371,(N371:P371,Q371:AE371)),0)</f>
        <v>3</v>
      </c>
      <c r="BB371" s="5">
        <f>IF(R371&gt;0,RANK(R371,(N371:P371,Q371:AE371)),0)</f>
        <v>4</v>
      </c>
      <c r="BC371" s="5">
        <f>IF(T371&gt;0,RANK(T371,(N371:P371,Q371:AE371)),0)</f>
        <v>7</v>
      </c>
      <c r="BD371" s="5">
        <f>IF(S371&gt;0,RANK(S371,(N371:P371,Q371:AE371)),0)</f>
        <v>6</v>
      </c>
      <c r="BE371" s="2">
        <f t="shared" si="154"/>
        <v>4.0400639676794886E-3</v>
      </c>
      <c r="BF371" s="2">
        <f t="shared" si="155"/>
        <v>8.8376399292988803E-4</v>
      </c>
      <c r="BG371" s="2">
        <f t="shared" si="156"/>
        <v>3.3667199730662403E-4</v>
      </c>
      <c r="BH371" s="2">
        <f t="shared" si="157"/>
        <v>3.78755996969952E-4</v>
      </c>
      <c r="BJ371" t="s">
        <v>1454</v>
      </c>
      <c r="BK371" t="s">
        <v>2895</v>
      </c>
      <c r="BL371">
        <v>5</v>
      </c>
      <c r="BN371" s="112">
        <v>12</v>
      </c>
      <c r="BO371" s="114">
        <v>39</v>
      </c>
      <c r="BP371" s="118">
        <f t="shared" si="160"/>
        <v>12039</v>
      </c>
      <c r="BQ371" s="118">
        <f t="shared" si="158"/>
        <v>12039</v>
      </c>
      <c r="BR371" s="5" t="s">
        <v>3151</v>
      </c>
      <c r="BS371" s="144"/>
      <c r="BT371" s="144"/>
      <c r="BV371" s="63"/>
      <c r="BW371" s="63"/>
      <c r="CC371" s="63">
        <f t="shared" si="159"/>
        <v>-23762</v>
      </c>
      <c r="CE371" s="63">
        <v>0</v>
      </c>
      <c r="CH371" s="63">
        <v>0</v>
      </c>
      <c r="CI371" s="63">
        <v>0</v>
      </c>
      <c r="CJ371" s="63">
        <v>0</v>
      </c>
      <c r="CK371" s="8">
        <v>0</v>
      </c>
      <c r="CL371" s="8">
        <v>0</v>
      </c>
    </row>
    <row r="372" spans="1:92" ht="15" hidden="1" customHeight="1" outlineLevel="1">
      <c r="A372" t="s">
        <v>11</v>
      </c>
      <c r="B372" t="s">
        <v>2895</v>
      </c>
      <c r="C372" s="1">
        <f t="shared" si="147"/>
        <v>9702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29">
        <f t="shared" si="148"/>
        <v>6195</v>
      </c>
      <c r="H372" s="134">
        <f t="shared" si="149"/>
        <v>0.6385281385281385</v>
      </c>
      <c r="I372" s="2"/>
      <c r="J372" s="2">
        <f t="shared" si="150"/>
        <v>0.17522160379303237</v>
      </c>
      <c r="K372" s="2">
        <f t="shared" si="151"/>
        <v>0.81374974232117092</v>
      </c>
      <c r="L372" s="2">
        <f t="shared" si="152"/>
        <v>0</v>
      </c>
      <c r="M372" s="2">
        <f t="shared" si="153"/>
        <v>1.1028653885796769E-2</v>
      </c>
      <c r="N372" s="63">
        <v>1700</v>
      </c>
      <c r="O372" s="63">
        <v>7895</v>
      </c>
      <c r="P372" s="63">
        <v>0</v>
      </c>
      <c r="Q372" s="63">
        <v>61</v>
      </c>
      <c r="R372" s="63">
        <v>13</v>
      </c>
      <c r="S372" s="63">
        <v>5</v>
      </c>
      <c r="T372" s="63">
        <v>6</v>
      </c>
      <c r="U372" s="63">
        <v>0</v>
      </c>
      <c r="V372" s="63">
        <v>2</v>
      </c>
      <c r="W372" s="63">
        <v>17</v>
      </c>
      <c r="X372" s="63">
        <v>0</v>
      </c>
      <c r="Y372" s="63">
        <v>0</v>
      </c>
      <c r="Z372" s="63">
        <v>3</v>
      </c>
      <c r="AA372" s="63">
        <v>0</v>
      </c>
      <c r="AB372" s="63">
        <v>0</v>
      </c>
      <c r="AC372" s="63">
        <v>0</v>
      </c>
      <c r="AD372" s="63">
        <v>0</v>
      </c>
      <c r="AE372" s="63">
        <v>0</v>
      </c>
      <c r="AF372" s="63">
        <v>0</v>
      </c>
      <c r="AG372" s="63">
        <v>0</v>
      </c>
      <c r="AH372" s="63">
        <v>0</v>
      </c>
      <c r="AI372" s="63">
        <v>0</v>
      </c>
      <c r="AJ372" s="63">
        <v>0</v>
      </c>
      <c r="AK372" s="63">
        <v>0</v>
      </c>
      <c r="AL372" s="63">
        <v>0</v>
      </c>
      <c r="AM372" s="63">
        <v>0</v>
      </c>
      <c r="AN372" s="63">
        <v>0</v>
      </c>
      <c r="AO372" s="63">
        <v>0</v>
      </c>
      <c r="AP372" s="63">
        <v>0</v>
      </c>
      <c r="AQ372" s="63">
        <v>0</v>
      </c>
      <c r="AR372" s="63">
        <v>0</v>
      </c>
      <c r="AS372" s="63">
        <v>0</v>
      </c>
      <c r="AT372" s="63">
        <v>0</v>
      </c>
      <c r="AU372" s="63">
        <v>0</v>
      </c>
      <c r="AV372" s="63">
        <v>0</v>
      </c>
      <c r="AW372" s="63">
        <v>0</v>
      </c>
      <c r="AX372" s="63">
        <v>0</v>
      </c>
      <c r="AY372" s="63">
        <v>0</v>
      </c>
      <c r="BA372" s="5">
        <f>IF(Q372&gt;0,RANK(Q372,(N372:P372,Q372:AE372)),0)</f>
        <v>3</v>
      </c>
      <c r="BB372" s="5">
        <f>IF(R372&gt;0,RANK(R372,(N372:P372,Q372:AE372)),0)</f>
        <v>5</v>
      </c>
      <c r="BC372" s="5">
        <f>IF(T372&gt;0,RANK(T372,(N372:P372,Q372:AE372)),0)</f>
        <v>6</v>
      </c>
      <c r="BD372" s="5">
        <f>IF(S372&gt;0,RANK(S372,(N372:P372,Q372:AE372)),0)</f>
        <v>7</v>
      </c>
      <c r="BE372" s="2">
        <f t="shared" si="154"/>
        <v>6.2873634302205734E-3</v>
      </c>
      <c r="BF372" s="2">
        <f t="shared" si="155"/>
        <v>1.3399299113584827E-3</v>
      </c>
      <c r="BG372" s="2">
        <f t="shared" si="156"/>
        <v>6.1842918985776133E-4</v>
      </c>
      <c r="BH372" s="2">
        <f t="shared" si="157"/>
        <v>5.1535765821480106E-4</v>
      </c>
      <c r="BJ372" t="s">
        <v>11</v>
      </c>
      <c r="BK372" t="s">
        <v>2895</v>
      </c>
      <c r="BL372">
        <v>2</v>
      </c>
      <c r="BN372" s="112">
        <v>12</v>
      </c>
      <c r="BO372" s="114">
        <v>41</v>
      </c>
      <c r="BP372" s="118">
        <f t="shared" si="160"/>
        <v>12041</v>
      </c>
      <c r="BQ372" s="118">
        <f t="shared" si="158"/>
        <v>12041</v>
      </c>
      <c r="BR372" s="5" t="s">
        <v>3151</v>
      </c>
      <c r="BS372" s="144"/>
      <c r="BT372" s="144"/>
      <c r="BV372" s="63"/>
      <c r="BW372" s="63"/>
      <c r="CC372" s="63">
        <f t="shared" si="159"/>
        <v>-9702</v>
      </c>
      <c r="CE372" s="63">
        <v>17</v>
      </c>
      <c r="CH372" s="63">
        <v>0</v>
      </c>
      <c r="CI372" s="63">
        <v>0</v>
      </c>
      <c r="CJ372" s="63">
        <v>0</v>
      </c>
      <c r="CK372" s="8">
        <v>0</v>
      </c>
      <c r="CL372" s="8">
        <v>0</v>
      </c>
    </row>
    <row r="373" spans="1:92" ht="15" hidden="1" customHeight="1" outlineLevel="1">
      <c r="A373" t="s">
        <v>972</v>
      </c>
      <c r="B373" t="s">
        <v>2895</v>
      </c>
      <c r="C373" s="1">
        <f t="shared" si="147"/>
        <v>5203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29">
        <f t="shared" si="148"/>
        <v>2397</v>
      </c>
      <c r="H373" s="134">
        <f t="shared" si="149"/>
        <v>0.46069575245050931</v>
      </c>
      <c r="I373" s="2"/>
      <c r="J373" s="2">
        <f t="shared" si="150"/>
        <v>0.26619258120315203</v>
      </c>
      <c r="K373" s="2">
        <f t="shared" si="151"/>
        <v>0.72688833365366134</v>
      </c>
      <c r="L373" s="2">
        <f t="shared" si="152"/>
        <v>0</v>
      </c>
      <c r="M373" s="2">
        <f t="shared" si="153"/>
        <v>6.9190851431866207E-3</v>
      </c>
      <c r="N373" s="63">
        <v>1385</v>
      </c>
      <c r="O373" s="63">
        <v>3782</v>
      </c>
      <c r="P373" s="63">
        <v>0</v>
      </c>
      <c r="Q373" s="63">
        <v>21</v>
      </c>
      <c r="R373" s="63">
        <v>4</v>
      </c>
      <c r="S373" s="63">
        <v>0</v>
      </c>
      <c r="T373" s="63">
        <v>0</v>
      </c>
      <c r="U373" s="63">
        <v>0</v>
      </c>
      <c r="V373" s="63">
        <v>1</v>
      </c>
      <c r="W373" s="63">
        <v>10</v>
      </c>
      <c r="X373" s="63">
        <v>0</v>
      </c>
      <c r="Y373" s="63">
        <v>0</v>
      </c>
      <c r="Z373" s="63">
        <v>0</v>
      </c>
      <c r="AA373" s="63">
        <v>0</v>
      </c>
      <c r="AB373" s="63">
        <v>0</v>
      </c>
      <c r="AC373" s="63">
        <v>0</v>
      </c>
      <c r="AD373" s="63">
        <v>0</v>
      </c>
      <c r="AE373" s="63">
        <v>0</v>
      </c>
      <c r="AF373" s="63">
        <v>0</v>
      </c>
      <c r="AG373" s="63">
        <v>0</v>
      </c>
      <c r="AH373" s="63">
        <v>0</v>
      </c>
      <c r="AI373" s="63">
        <v>0</v>
      </c>
      <c r="AJ373" s="63">
        <v>0</v>
      </c>
      <c r="AK373" s="63">
        <v>0</v>
      </c>
      <c r="AL373" s="63">
        <v>0</v>
      </c>
      <c r="AM373" s="63">
        <v>0</v>
      </c>
      <c r="AN373" s="63">
        <v>0</v>
      </c>
      <c r="AO373" s="63">
        <v>0</v>
      </c>
      <c r="AP373" s="63">
        <v>0</v>
      </c>
      <c r="AQ373" s="63">
        <v>0</v>
      </c>
      <c r="AR373" s="63">
        <v>0</v>
      </c>
      <c r="AS373" s="63">
        <v>0</v>
      </c>
      <c r="AT373" s="63">
        <v>0</v>
      </c>
      <c r="AU373" s="63">
        <v>0</v>
      </c>
      <c r="AV373" s="63">
        <v>0</v>
      </c>
      <c r="AW373" s="63">
        <v>0</v>
      </c>
      <c r="AX373" s="63">
        <v>0</v>
      </c>
      <c r="AY373" s="63">
        <v>0</v>
      </c>
      <c r="BA373" s="5">
        <f>IF(Q373&gt;0,RANK(Q373,(N373:P373,Q373:AE373)),0)</f>
        <v>3</v>
      </c>
      <c r="BB373" s="5">
        <f>IF(R373&gt;0,RANK(R373,(N373:P373,Q373:AE373)),0)</f>
        <v>5</v>
      </c>
      <c r="BC373" s="5">
        <f>IF(T373&gt;0,RANK(T373,(N373:P373,Q373:AE373)),0)</f>
        <v>0</v>
      </c>
      <c r="BD373" s="5">
        <f>IF(S373&gt;0,RANK(S373,(N373:P373,Q373:AE373)),0)</f>
        <v>0</v>
      </c>
      <c r="BE373" s="2">
        <f t="shared" si="154"/>
        <v>4.0361330001921969E-3</v>
      </c>
      <c r="BF373" s="2">
        <f t="shared" si="155"/>
        <v>7.6878723813184697E-4</v>
      </c>
      <c r="BG373" s="2">
        <f t="shared" si="156"/>
        <v>0</v>
      </c>
      <c r="BH373" s="2">
        <f t="shared" si="157"/>
        <v>0</v>
      </c>
      <c r="BJ373" t="s">
        <v>972</v>
      </c>
      <c r="BK373" t="s">
        <v>2895</v>
      </c>
      <c r="BL373">
        <v>17</v>
      </c>
      <c r="BN373" s="112">
        <v>12</v>
      </c>
      <c r="BO373" s="114">
        <v>43</v>
      </c>
      <c r="BP373" s="118">
        <f t="shared" si="160"/>
        <v>12043</v>
      </c>
      <c r="BQ373" s="118">
        <f t="shared" si="158"/>
        <v>12043</v>
      </c>
      <c r="BR373" s="5" t="s">
        <v>3151</v>
      </c>
      <c r="BS373" s="144"/>
      <c r="BT373" s="144"/>
      <c r="BV373" s="63"/>
      <c r="BW373" s="63"/>
      <c r="CC373" s="154">
        <f t="shared" si="159"/>
        <v>-5203</v>
      </c>
      <c r="CE373" s="63">
        <v>10</v>
      </c>
      <c r="CH373" s="63">
        <v>0</v>
      </c>
      <c r="CI373" s="63">
        <v>0</v>
      </c>
      <c r="CJ373" s="63">
        <v>0</v>
      </c>
      <c r="CK373" s="8">
        <v>0</v>
      </c>
      <c r="CL373" s="8">
        <v>0</v>
      </c>
      <c r="CM373" s="63"/>
      <c r="CN373" s="68"/>
    </row>
    <row r="374" spans="1:92" ht="15" hidden="1" customHeight="1" outlineLevel="1">
      <c r="A374" t="s">
        <v>246</v>
      </c>
      <c r="B374" t="s">
        <v>2895</v>
      </c>
      <c r="C374" s="1">
        <f t="shared" si="147"/>
        <v>8172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29">
        <f t="shared" si="148"/>
        <v>4128</v>
      </c>
      <c r="H374" s="134">
        <f t="shared" si="149"/>
        <v>0.50513950073421443</v>
      </c>
      <c r="I374" s="2"/>
      <c r="J374" s="2">
        <f t="shared" si="150"/>
        <v>0.24290259422418012</v>
      </c>
      <c r="K374" s="2">
        <f t="shared" si="151"/>
        <v>0.74804209495839447</v>
      </c>
      <c r="L374" s="2">
        <f t="shared" si="152"/>
        <v>0</v>
      </c>
      <c r="M374" s="2">
        <f t="shared" si="153"/>
        <v>9.0553108174253882E-3</v>
      </c>
      <c r="N374" s="63">
        <v>1985</v>
      </c>
      <c r="O374" s="63">
        <v>6113</v>
      </c>
      <c r="P374" s="63">
        <v>0</v>
      </c>
      <c r="Q374" s="63">
        <v>48</v>
      </c>
      <c r="R374" s="63">
        <v>5</v>
      </c>
      <c r="S374" s="63">
        <v>6</v>
      </c>
      <c r="T374" s="63">
        <v>6</v>
      </c>
      <c r="U374" s="63">
        <v>0</v>
      </c>
      <c r="V374" s="63">
        <v>0</v>
      </c>
      <c r="W374" s="63">
        <v>9</v>
      </c>
      <c r="X374" s="63">
        <v>0</v>
      </c>
      <c r="Y374" s="63">
        <v>0</v>
      </c>
      <c r="Z374" s="63">
        <v>0</v>
      </c>
      <c r="AA374" s="63">
        <v>0</v>
      </c>
      <c r="AB374" s="63">
        <v>0</v>
      </c>
      <c r="AC374" s="63">
        <v>0</v>
      </c>
      <c r="AD374" s="63">
        <v>0</v>
      </c>
      <c r="AE374" s="63">
        <v>0</v>
      </c>
      <c r="AF374" s="63">
        <v>0</v>
      </c>
      <c r="AG374" s="63">
        <v>0</v>
      </c>
      <c r="AH374" s="63">
        <v>0</v>
      </c>
      <c r="AI374" s="63">
        <v>0</v>
      </c>
      <c r="AJ374" s="63">
        <v>0</v>
      </c>
      <c r="AK374" s="63">
        <v>0</v>
      </c>
      <c r="AL374" s="63">
        <v>0</v>
      </c>
      <c r="AM374" s="63">
        <v>0</v>
      </c>
      <c r="AN374" s="63">
        <v>0</v>
      </c>
      <c r="AO374" s="63">
        <v>0</v>
      </c>
      <c r="AP374" s="63">
        <v>0</v>
      </c>
      <c r="AQ374" s="63">
        <v>0</v>
      </c>
      <c r="AR374" s="63">
        <v>0</v>
      </c>
      <c r="AS374" s="63">
        <v>0</v>
      </c>
      <c r="AT374" s="63">
        <v>0</v>
      </c>
      <c r="AU374" s="63">
        <v>0</v>
      </c>
      <c r="AV374" s="63">
        <v>0</v>
      </c>
      <c r="AW374" s="63">
        <v>0</v>
      </c>
      <c r="AX374" s="63">
        <v>0</v>
      </c>
      <c r="AY374" s="63">
        <v>0</v>
      </c>
      <c r="BA374" s="5">
        <f>IF(Q374&gt;0,RANK(Q374,(N374:P374,Q374:AE374)),0)</f>
        <v>3</v>
      </c>
      <c r="BB374" s="5">
        <f>IF(R374&gt;0,RANK(R374,(N374:P374,Q374:AE374)),0)</f>
        <v>7</v>
      </c>
      <c r="BC374" s="5">
        <f>IF(T374&gt;0,RANK(T374,(N374:P374,Q374:AE374)),0)</f>
        <v>5</v>
      </c>
      <c r="BD374" s="5">
        <f>IF(S374&gt;0,RANK(S374,(N374:P374,Q374:AE374)),0)</f>
        <v>5</v>
      </c>
      <c r="BE374" s="2">
        <f t="shared" si="154"/>
        <v>5.8737151248164461E-3</v>
      </c>
      <c r="BF374" s="2">
        <f t="shared" si="155"/>
        <v>6.1184532550171312E-4</v>
      </c>
      <c r="BG374" s="2">
        <f t="shared" si="156"/>
        <v>7.3421439060205576E-4</v>
      </c>
      <c r="BH374" s="2">
        <f t="shared" si="157"/>
        <v>7.3421439060205576E-4</v>
      </c>
      <c r="BJ374" t="s">
        <v>246</v>
      </c>
      <c r="BK374" t="s">
        <v>2895</v>
      </c>
      <c r="BL374">
        <v>2</v>
      </c>
      <c r="BN374" s="112">
        <v>12</v>
      </c>
      <c r="BO374" s="114">
        <v>45</v>
      </c>
      <c r="BP374" s="118">
        <f t="shared" si="160"/>
        <v>12045</v>
      </c>
      <c r="BQ374" s="118">
        <f t="shared" si="158"/>
        <v>12045</v>
      </c>
      <c r="BR374" s="5" t="s">
        <v>3151</v>
      </c>
      <c r="BV374" s="63"/>
      <c r="BW374" s="63"/>
      <c r="CC374" s="63">
        <f t="shared" si="159"/>
        <v>-8172</v>
      </c>
      <c r="CE374" s="63">
        <v>9</v>
      </c>
      <c r="CH374" s="63">
        <v>0</v>
      </c>
      <c r="CI374" s="63">
        <v>0</v>
      </c>
      <c r="CJ374" s="63">
        <v>0</v>
      </c>
      <c r="CK374" s="8">
        <v>0</v>
      </c>
      <c r="CL374" s="8">
        <v>0</v>
      </c>
      <c r="CM374" s="63"/>
      <c r="CN374" s="68"/>
    </row>
    <row r="375" spans="1:92" ht="15" hidden="1" customHeight="1" outlineLevel="1">
      <c r="A375" t="s">
        <v>2644</v>
      </c>
      <c r="B375" t="s">
        <v>2895</v>
      </c>
      <c r="C375" s="1">
        <f t="shared" si="147"/>
        <v>5840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29">
        <f t="shared" si="148"/>
        <v>1852</v>
      </c>
      <c r="H375" s="134">
        <f t="shared" si="149"/>
        <v>0.31712328767123288</v>
      </c>
      <c r="I375" s="2"/>
      <c r="J375" s="2">
        <f t="shared" si="150"/>
        <v>0.33613013698630134</v>
      </c>
      <c r="K375" s="2">
        <f t="shared" si="151"/>
        <v>0.65325342465753422</v>
      </c>
      <c r="L375" s="2">
        <f t="shared" si="152"/>
        <v>0</v>
      </c>
      <c r="M375" s="2">
        <f t="shared" si="153"/>
        <v>1.0616438356164437E-2</v>
      </c>
      <c r="N375" s="63">
        <v>1963</v>
      </c>
      <c r="O375" s="63">
        <v>3815</v>
      </c>
      <c r="P375" s="63">
        <v>0</v>
      </c>
      <c r="Q375" s="63">
        <v>33</v>
      </c>
      <c r="R375" s="63">
        <v>8</v>
      </c>
      <c r="S375" s="63">
        <v>2</v>
      </c>
      <c r="T375" s="63">
        <v>6</v>
      </c>
      <c r="U375" s="63">
        <v>0</v>
      </c>
      <c r="V375" s="63">
        <v>2</v>
      </c>
      <c r="W375" s="63">
        <v>11</v>
      </c>
      <c r="X375" s="63">
        <v>0</v>
      </c>
      <c r="Y375" s="63">
        <v>0</v>
      </c>
      <c r="Z375" s="63">
        <v>0</v>
      </c>
      <c r="AA375" s="63">
        <v>0</v>
      </c>
      <c r="AB375" s="63">
        <v>0</v>
      </c>
      <c r="AC375" s="63">
        <v>0</v>
      </c>
      <c r="AD375" s="63">
        <v>0</v>
      </c>
      <c r="AE375" s="63">
        <v>0</v>
      </c>
      <c r="AF375" s="63">
        <v>0</v>
      </c>
      <c r="AG375" s="63">
        <v>0</v>
      </c>
      <c r="AH375" s="63">
        <v>0</v>
      </c>
      <c r="AI375" s="63">
        <v>0</v>
      </c>
      <c r="AJ375" s="63">
        <v>0</v>
      </c>
      <c r="AK375" s="63">
        <v>0</v>
      </c>
      <c r="AL375" s="63">
        <v>0</v>
      </c>
      <c r="AM375" s="63">
        <v>0</v>
      </c>
      <c r="AN375" s="63">
        <v>0</v>
      </c>
      <c r="AO375" s="63">
        <v>0</v>
      </c>
      <c r="AP375" s="63">
        <v>0</v>
      </c>
      <c r="AQ375" s="63">
        <v>0</v>
      </c>
      <c r="AR375" s="63">
        <v>0</v>
      </c>
      <c r="AS375" s="63">
        <v>0</v>
      </c>
      <c r="AT375" s="63">
        <v>0</v>
      </c>
      <c r="AU375" s="63">
        <v>0</v>
      </c>
      <c r="AV375" s="63">
        <v>0</v>
      </c>
      <c r="AW375" s="63">
        <v>0</v>
      </c>
      <c r="AX375" s="63">
        <v>0</v>
      </c>
      <c r="AY375" s="63">
        <v>0</v>
      </c>
      <c r="BA375" s="5">
        <f>IF(Q375&gt;0,RANK(Q375,(N375:P375,Q375:AE375)),0)</f>
        <v>3</v>
      </c>
      <c r="BB375" s="5">
        <f>IF(R375&gt;0,RANK(R375,(N375:P375,Q375:AE375)),0)</f>
        <v>5</v>
      </c>
      <c r="BC375" s="5">
        <f>IF(T375&gt;0,RANK(T375,(N375:P375,Q375:AE375)),0)</f>
        <v>6</v>
      </c>
      <c r="BD375" s="5">
        <f>IF(S375&gt;0,RANK(S375,(N375:P375,Q375:AE375)),0)</f>
        <v>7</v>
      </c>
      <c r="BE375" s="2">
        <f t="shared" si="154"/>
        <v>5.6506849315068495E-3</v>
      </c>
      <c r="BF375" s="2">
        <f t="shared" si="155"/>
        <v>1.3698630136986301E-3</v>
      </c>
      <c r="BG375" s="2">
        <f t="shared" si="156"/>
        <v>1.0273972602739725E-3</v>
      </c>
      <c r="BH375" s="2">
        <f t="shared" si="157"/>
        <v>3.4246575342465754E-4</v>
      </c>
      <c r="BJ375" t="s">
        <v>2644</v>
      </c>
      <c r="BK375" t="s">
        <v>2895</v>
      </c>
      <c r="BL375">
        <v>5</v>
      </c>
      <c r="BN375" s="112">
        <v>12</v>
      </c>
      <c r="BO375" s="114">
        <v>47</v>
      </c>
      <c r="BP375" s="118">
        <f t="shared" si="160"/>
        <v>12047</v>
      </c>
      <c r="BQ375" s="118">
        <f t="shared" si="158"/>
        <v>12047</v>
      </c>
      <c r="BR375" s="5" t="s">
        <v>3151</v>
      </c>
      <c r="BS375" s="144"/>
      <c r="BT375" s="144"/>
      <c r="BV375" s="63"/>
      <c r="BW375" s="63"/>
      <c r="CC375" s="63">
        <f t="shared" si="159"/>
        <v>-5840</v>
      </c>
      <c r="CE375" s="63">
        <v>11</v>
      </c>
      <c r="CH375" s="63">
        <v>0</v>
      </c>
      <c r="CI375" s="63">
        <v>0</v>
      </c>
      <c r="CJ375" s="63">
        <v>1</v>
      </c>
      <c r="CK375" s="8">
        <v>0</v>
      </c>
      <c r="CL375" s="8">
        <v>0</v>
      </c>
      <c r="CN375" s="68"/>
    </row>
    <row r="376" spans="1:92" ht="15" hidden="1" customHeight="1" outlineLevel="1">
      <c r="A376" t="s">
        <v>1180</v>
      </c>
      <c r="B376" t="s">
        <v>2895</v>
      </c>
      <c r="C376" s="1">
        <f t="shared" si="147"/>
        <v>8502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29">
        <f t="shared" si="148"/>
        <v>3824</v>
      </c>
      <c r="H376" s="134">
        <f t="shared" si="149"/>
        <v>0.44977652317101857</v>
      </c>
      <c r="I376" s="2"/>
      <c r="J376" s="2">
        <f t="shared" si="150"/>
        <v>0.27028934368383911</v>
      </c>
      <c r="K376" s="2">
        <f t="shared" si="151"/>
        <v>0.72006586685485763</v>
      </c>
      <c r="L376" s="2">
        <f t="shared" si="152"/>
        <v>0</v>
      </c>
      <c r="M376" s="2">
        <f t="shared" si="153"/>
        <v>9.6447894613032048E-3</v>
      </c>
      <c r="N376" s="63">
        <v>2298</v>
      </c>
      <c r="O376" s="63">
        <v>6122</v>
      </c>
      <c r="P376" s="63">
        <v>0</v>
      </c>
      <c r="Q376" s="63">
        <v>40</v>
      </c>
      <c r="R376" s="63">
        <v>8</v>
      </c>
      <c r="S376" s="63">
        <v>1</v>
      </c>
      <c r="T376" s="63">
        <v>10</v>
      </c>
      <c r="U376" s="63">
        <v>0</v>
      </c>
      <c r="V376" s="63">
        <v>6</v>
      </c>
      <c r="W376" s="63">
        <v>17</v>
      </c>
      <c r="X376" s="63">
        <v>0</v>
      </c>
      <c r="Y376" s="63">
        <v>0</v>
      </c>
      <c r="Z376" s="63">
        <v>0</v>
      </c>
      <c r="AA376" s="63">
        <v>0</v>
      </c>
      <c r="AB376" s="63">
        <v>0</v>
      </c>
      <c r="AC376" s="63">
        <v>0</v>
      </c>
      <c r="AD376" s="63">
        <v>0</v>
      </c>
      <c r="AE376" s="63">
        <v>0</v>
      </c>
      <c r="AF376" s="63">
        <v>0</v>
      </c>
      <c r="AG376" s="63">
        <v>0</v>
      </c>
      <c r="AH376" s="63">
        <v>0</v>
      </c>
      <c r="AI376" s="63">
        <v>0</v>
      </c>
      <c r="AJ376" s="63">
        <v>0</v>
      </c>
      <c r="AK376" s="63">
        <v>0</v>
      </c>
      <c r="AL376" s="63">
        <v>0</v>
      </c>
      <c r="AM376" s="63">
        <v>0</v>
      </c>
      <c r="AN376" s="63">
        <v>0</v>
      </c>
      <c r="AO376" s="63">
        <v>0</v>
      </c>
      <c r="AP376" s="63">
        <v>0</v>
      </c>
      <c r="AQ376" s="63">
        <v>0</v>
      </c>
      <c r="AR376" s="63">
        <v>0</v>
      </c>
      <c r="AS376" s="63">
        <v>0</v>
      </c>
      <c r="AT376" s="63">
        <v>0</v>
      </c>
      <c r="AU376" s="63">
        <v>0</v>
      </c>
      <c r="AV376" s="63">
        <v>0</v>
      </c>
      <c r="AW376" s="63">
        <v>0</v>
      </c>
      <c r="AX376" s="63">
        <v>0</v>
      </c>
      <c r="AY376" s="63">
        <v>0</v>
      </c>
      <c r="BA376" s="5">
        <f>IF(Q376&gt;0,RANK(Q376,(N376:P376,Q376:AE376)),0)</f>
        <v>3</v>
      </c>
      <c r="BB376" s="5">
        <f>IF(R376&gt;0,RANK(R376,(N376:P376,Q376:AE376)),0)</f>
        <v>6</v>
      </c>
      <c r="BC376" s="5">
        <f>IF(T376&gt;0,RANK(T376,(N376:P376,Q376:AE376)),0)</f>
        <v>5</v>
      </c>
      <c r="BD376" s="5">
        <f>IF(S376&gt;0,RANK(S376,(N376:P376,Q376:AE376)),0)</f>
        <v>8</v>
      </c>
      <c r="BE376" s="2">
        <f t="shared" si="154"/>
        <v>4.7047753469771818E-3</v>
      </c>
      <c r="BF376" s="2">
        <f t="shared" si="155"/>
        <v>9.4095506939543638E-4</v>
      </c>
      <c r="BG376" s="2">
        <f t="shared" si="156"/>
        <v>1.1761938367442955E-3</v>
      </c>
      <c r="BH376" s="2">
        <f t="shared" si="157"/>
        <v>1.1761938367442955E-4</v>
      </c>
      <c r="BJ376" t="s">
        <v>1180</v>
      </c>
      <c r="BK376" t="s">
        <v>2895</v>
      </c>
      <c r="BL376">
        <v>17</v>
      </c>
      <c r="BN376" s="112">
        <v>12</v>
      </c>
      <c r="BO376" s="114">
        <v>49</v>
      </c>
      <c r="BP376" s="118">
        <f t="shared" si="160"/>
        <v>12049</v>
      </c>
      <c r="BQ376" s="118">
        <f t="shared" si="158"/>
        <v>12049</v>
      </c>
      <c r="BR376" s="5" t="s">
        <v>3151</v>
      </c>
      <c r="BS376" s="144"/>
      <c r="BT376" s="144"/>
      <c r="BV376" s="63"/>
      <c r="BW376" s="63"/>
      <c r="CC376" s="63">
        <f t="shared" si="159"/>
        <v>-8502</v>
      </c>
      <c r="CE376" s="63">
        <v>17</v>
      </c>
      <c r="CH376" s="63">
        <v>0</v>
      </c>
      <c r="CI376" s="63">
        <v>0</v>
      </c>
      <c r="CJ376" s="63">
        <v>0</v>
      </c>
      <c r="CK376" s="8">
        <v>0</v>
      </c>
      <c r="CL376" s="8">
        <v>0</v>
      </c>
      <c r="CN376" s="68"/>
    </row>
    <row r="377" spans="1:92" ht="15" hidden="1" customHeight="1" outlineLevel="1">
      <c r="A377" t="s">
        <v>434</v>
      </c>
      <c r="B377" t="s">
        <v>2895</v>
      </c>
      <c r="C377" s="1">
        <f t="shared" si="147"/>
        <v>12956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29">
        <f t="shared" si="148"/>
        <v>2977</v>
      </c>
      <c r="H377" s="134">
        <f t="shared" si="149"/>
        <v>0.22977770916949675</v>
      </c>
      <c r="I377" s="2"/>
      <c r="J377" s="2">
        <f t="shared" si="150"/>
        <v>0.3804414942883606</v>
      </c>
      <c r="K377" s="2">
        <f t="shared" si="151"/>
        <v>0.61021920345785741</v>
      </c>
      <c r="L377" s="2">
        <f t="shared" si="152"/>
        <v>0</v>
      </c>
      <c r="M377" s="2">
        <f t="shared" si="153"/>
        <v>9.3393022537819892E-3</v>
      </c>
      <c r="N377" s="63">
        <v>4929</v>
      </c>
      <c r="O377" s="63">
        <v>7906</v>
      </c>
      <c r="P377" s="63">
        <v>0</v>
      </c>
      <c r="Q377" s="63">
        <v>65</v>
      </c>
      <c r="R377" s="63">
        <v>13</v>
      </c>
      <c r="S377" s="63">
        <v>7</v>
      </c>
      <c r="T377" s="63">
        <v>11</v>
      </c>
      <c r="U377" s="63">
        <v>0</v>
      </c>
      <c r="V377" s="63">
        <v>8</v>
      </c>
      <c r="W377" s="63">
        <v>16</v>
      </c>
      <c r="X377" s="63">
        <v>0</v>
      </c>
      <c r="Y377" s="63">
        <v>0</v>
      </c>
      <c r="Z377" s="63">
        <v>1</v>
      </c>
      <c r="AA377" s="63">
        <v>0</v>
      </c>
      <c r="AB377" s="63">
        <v>0</v>
      </c>
      <c r="AC377" s="63">
        <v>0</v>
      </c>
      <c r="AD377" s="63">
        <v>0</v>
      </c>
      <c r="AE377" s="63">
        <v>0</v>
      </c>
      <c r="AF377" s="63">
        <v>0</v>
      </c>
      <c r="AG377" s="63">
        <v>0</v>
      </c>
      <c r="AH377" s="63">
        <v>0</v>
      </c>
      <c r="AI377" s="63">
        <v>0</v>
      </c>
      <c r="AJ377" s="63">
        <v>0</v>
      </c>
      <c r="AK377" s="63">
        <v>0</v>
      </c>
      <c r="AL377" s="63">
        <v>0</v>
      </c>
      <c r="AM377" s="63">
        <v>0</v>
      </c>
      <c r="AN377" s="63">
        <v>0</v>
      </c>
      <c r="AO377" s="63">
        <v>0</v>
      </c>
      <c r="AP377" s="63">
        <v>0</v>
      </c>
      <c r="AQ377" s="63">
        <v>0</v>
      </c>
      <c r="AR377" s="63">
        <v>0</v>
      </c>
      <c r="AS377" s="63">
        <v>0</v>
      </c>
      <c r="AT377" s="63">
        <v>0</v>
      </c>
      <c r="AU377" s="63">
        <v>0</v>
      </c>
      <c r="AV377" s="63">
        <v>0</v>
      </c>
      <c r="AW377" s="63">
        <v>0</v>
      </c>
      <c r="AX377" s="63">
        <v>0</v>
      </c>
      <c r="AY377" s="63">
        <v>0</v>
      </c>
      <c r="BA377" s="5">
        <f>IF(Q377&gt;0,RANK(Q377,(N377:P377,Q377:AE377)),0)</f>
        <v>3</v>
      </c>
      <c r="BB377" s="5">
        <f>IF(R377&gt;0,RANK(R377,(N377:P377,Q377:AE377)),0)</f>
        <v>5</v>
      </c>
      <c r="BC377" s="5">
        <f>IF(T377&gt;0,RANK(T377,(N377:P377,Q377:AE377)),0)</f>
        <v>6</v>
      </c>
      <c r="BD377" s="5">
        <f>IF(S377&gt;0,RANK(S377,(N377:P377,Q377:AE377)),0)</f>
        <v>8</v>
      </c>
      <c r="BE377" s="2">
        <f t="shared" si="154"/>
        <v>5.0169805495523306E-3</v>
      </c>
      <c r="BF377" s="2">
        <f t="shared" si="155"/>
        <v>1.0033961099104663E-3</v>
      </c>
      <c r="BG377" s="2">
        <f t="shared" si="156"/>
        <v>8.4902747761654834E-4</v>
      </c>
      <c r="BH377" s="2">
        <f t="shared" si="157"/>
        <v>5.4029021302871253E-4</v>
      </c>
      <c r="BJ377" t="s">
        <v>434</v>
      </c>
      <c r="BK377" t="s">
        <v>2895</v>
      </c>
      <c r="BL377">
        <v>25</v>
      </c>
      <c r="BN377" s="112">
        <v>12</v>
      </c>
      <c r="BO377" s="114">
        <v>51</v>
      </c>
      <c r="BP377" s="118">
        <f t="shared" si="160"/>
        <v>12051</v>
      </c>
      <c r="BQ377" s="118">
        <f t="shared" si="158"/>
        <v>12051</v>
      </c>
      <c r="BR377" s="5" t="s">
        <v>3151</v>
      </c>
      <c r="BS377" s="129"/>
      <c r="BT377" s="129"/>
      <c r="BV377" s="63"/>
      <c r="BW377" s="63"/>
      <c r="CC377" s="63">
        <f t="shared" si="159"/>
        <v>-12956</v>
      </c>
      <c r="CE377" s="63">
        <v>16</v>
      </c>
      <c r="CH377" s="63">
        <v>0</v>
      </c>
      <c r="CI377" s="63">
        <v>0</v>
      </c>
      <c r="CJ377" s="63">
        <v>0</v>
      </c>
      <c r="CK377" s="8">
        <v>0</v>
      </c>
      <c r="CL377" s="8">
        <v>0</v>
      </c>
      <c r="CN377" s="68"/>
    </row>
    <row r="378" spans="1:92" ht="15" hidden="1" customHeight="1" outlineLevel="1">
      <c r="A378" t="s">
        <v>1253</v>
      </c>
      <c r="B378" t="s">
        <v>2895</v>
      </c>
      <c r="C378" s="1">
        <f t="shared" si="147"/>
        <v>109150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29">
        <f t="shared" si="148"/>
        <v>32893</v>
      </c>
      <c r="H378" s="134">
        <f t="shared" si="149"/>
        <v>0.30135593220338985</v>
      </c>
      <c r="I378" s="2"/>
      <c r="J378" s="2">
        <f t="shared" si="150"/>
        <v>0.343737975263399</v>
      </c>
      <c r="K378" s="2">
        <f t="shared" si="151"/>
        <v>0.64509390746678885</v>
      </c>
      <c r="L378" s="2">
        <f t="shared" si="152"/>
        <v>0</v>
      </c>
      <c r="M378" s="2">
        <f t="shared" si="153"/>
        <v>1.116811726981215E-2</v>
      </c>
      <c r="N378" s="63">
        <v>37519</v>
      </c>
      <c r="O378" s="63">
        <v>70412</v>
      </c>
      <c r="P378" s="63">
        <v>0</v>
      </c>
      <c r="Q378" s="63">
        <v>686</v>
      </c>
      <c r="R378" s="63">
        <v>151</v>
      </c>
      <c r="S378" s="63">
        <v>40</v>
      </c>
      <c r="T378" s="63">
        <v>62</v>
      </c>
      <c r="U378" s="63">
        <v>0</v>
      </c>
      <c r="V378" s="63">
        <v>44</v>
      </c>
      <c r="W378" s="63">
        <v>229</v>
      </c>
      <c r="X378" s="63">
        <v>0</v>
      </c>
      <c r="Y378" s="63">
        <v>0</v>
      </c>
      <c r="Z378" s="63">
        <v>7</v>
      </c>
      <c r="AA378" s="63">
        <v>0</v>
      </c>
      <c r="AB378" s="63">
        <v>0</v>
      </c>
      <c r="AC378" s="63">
        <v>0</v>
      </c>
      <c r="AD378" s="63">
        <v>0</v>
      </c>
      <c r="AE378" s="63">
        <v>0</v>
      </c>
      <c r="AF378" s="63">
        <v>0</v>
      </c>
      <c r="AG378" s="63">
        <v>0</v>
      </c>
      <c r="AH378" s="63">
        <v>0</v>
      </c>
      <c r="AI378" s="63">
        <v>0</v>
      </c>
      <c r="AJ378" s="63">
        <v>0</v>
      </c>
      <c r="AK378" s="63">
        <v>0</v>
      </c>
      <c r="AL378" s="63">
        <v>0</v>
      </c>
      <c r="AM378" s="63">
        <v>0</v>
      </c>
      <c r="AN378" s="63">
        <v>0</v>
      </c>
      <c r="AO378" s="63">
        <v>0</v>
      </c>
      <c r="AP378" s="63">
        <v>0</v>
      </c>
      <c r="AQ378" s="63">
        <v>0</v>
      </c>
      <c r="AR378" s="63">
        <v>0</v>
      </c>
      <c r="AS378" s="63">
        <v>0</v>
      </c>
      <c r="AT378" s="63">
        <v>0</v>
      </c>
      <c r="AU378" s="63">
        <v>0</v>
      </c>
      <c r="AV378" s="63">
        <v>0</v>
      </c>
      <c r="AW378" s="63">
        <v>0</v>
      </c>
      <c r="AX378" s="63">
        <v>0</v>
      </c>
      <c r="AY378" s="63">
        <v>0</v>
      </c>
      <c r="BA378" s="5">
        <f>IF(Q378&gt;0,RANK(Q378,(N378:P378,Q378:AE378)),0)</f>
        <v>3</v>
      </c>
      <c r="BB378" s="5">
        <f>IF(R378&gt;0,RANK(R378,(N378:P378,Q378:AE378)),0)</f>
        <v>5</v>
      </c>
      <c r="BC378" s="5">
        <f>IF(T378&gt;0,RANK(T378,(N378:P378,Q378:AE378)),0)</f>
        <v>6</v>
      </c>
      <c r="BD378" s="5">
        <f>IF(S378&gt;0,RANK(S378,(N378:P378,Q378:AE378)),0)</f>
        <v>8</v>
      </c>
      <c r="BE378" s="2">
        <f t="shared" si="154"/>
        <v>6.2849289967934034E-3</v>
      </c>
      <c r="BF378" s="2">
        <f t="shared" si="155"/>
        <v>1.3834173156207054E-3</v>
      </c>
      <c r="BG378" s="2">
        <f t="shared" si="156"/>
        <v>5.6802565277141548E-4</v>
      </c>
      <c r="BH378" s="2">
        <f t="shared" si="157"/>
        <v>3.6646816307833258E-4</v>
      </c>
      <c r="BJ378" t="s">
        <v>1253</v>
      </c>
      <c r="BK378" t="s">
        <v>2895</v>
      </c>
      <c r="BL378">
        <v>11</v>
      </c>
      <c r="BN378" s="112">
        <v>12</v>
      </c>
      <c r="BO378" s="114">
        <v>53</v>
      </c>
      <c r="BP378" s="118">
        <f t="shared" si="160"/>
        <v>12053</v>
      </c>
      <c r="BQ378" s="118">
        <f t="shared" si="158"/>
        <v>12053</v>
      </c>
      <c r="BR378" s="5" t="s">
        <v>3151</v>
      </c>
      <c r="BS378" s="144"/>
      <c r="BT378" s="144"/>
      <c r="BV378" s="63"/>
      <c r="BW378" s="63"/>
      <c r="CC378" s="63">
        <f t="shared" si="159"/>
        <v>-109150</v>
      </c>
      <c r="CE378" s="63">
        <v>229</v>
      </c>
      <c r="CH378" s="63">
        <v>0</v>
      </c>
      <c r="CI378" s="63">
        <v>0</v>
      </c>
      <c r="CJ378" s="63">
        <v>1</v>
      </c>
      <c r="CK378" s="8">
        <v>0</v>
      </c>
      <c r="CL378" s="8">
        <v>0</v>
      </c>
      <c r="CN378" s="68"/>
    </row>
    <row r="379" spans="1:92" ht="15" hidden="1" customHeight="1" outlineLevel="1">
      <c r="A379" t="s">
        <v>1602</v>
      </c>
      <c r="B379" t="s">
        <v>2895</v>
      </c>
      <c r="C379" s="1">
        <f t="shared" si="147"/>
        <v>52243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>IF(P379&gt;0,RANK(P379,(N379:P379,Q379:AE379)),0)</f>
        <v>0</v>
      </c>
      <c r="G379" s="129">
        <f t="shared" si="148"/>
        <v>17935</v>
      </c>
      <c r="H379" s="134">
        <f t="shared" si="149"/>
        <v>0.34329958080508394</v>
      </c>
      <c r="I379" s="2"/>
      <c r="J379" s="2">
        <f t="shared" si="150"/>
        <v>0.32421568439790976</v>
      </c>
      <c r="K379" s="2">
        <f t="shared" si="151"/>
        <v>0.66751526520299376</v>
      </c>
      <c r="L379" s="2">
        <f t="shared" si="152"/>
        <v>0</v>
      </c>
      <c r="M379" s="2">
        <f t="shared" si="153"/>
        <v>8.2690503990964226E-3</v>
      </c>
      <c r="N379" s="63">
        <v>16938</v>
      </c>
      <c r="O379" s="63">
        <v>34873</v>
      </c>
      <c r="P379" s="63">
        <v>0</v>
      </c>
      <c r="Q379" s="63">
        <v>223</v>
      </c>
      <c r="R379" s="63">
        <v>53</v>
      </c>
      <c r="S379" s="63">
        <v>28</v>
      </c>
      <c r="T379" s="63">
        <v>28</v>
      </c>
      <c r="U379" s="63">
        <v>0</v>
      </c>
      <c r="V379" s="63">
        <v>24</v>
      </c>
      <c r="W379" s="63">
        <v>74</v>
      </c>
      <c r="X379" s="63">
        <v>0</v>
      </c>
      <c r="Y379" s="63">
        <v>0</v>
      </c>
      <c r="Z379" s="63">
        <v>2</v>
      </c>
      <c r="AA379" s="63">
        <v>0</v>
      </c>
      <c r="AB379" s="63">
        <v>0</v>
      </c>
      <c r="AC379" s="63">
        <v>0</v>
      </c>
      <c r="AD379" s="63">
        <v>0</v>
      </c>
      <c r="AE379" s="63">
        <v>0</v>
      </c>
      <c r="AF379" s="63">
        <v>0</v>
      </c>
      <c r="AG379" s="63">
        <v>0</v>
      </c>
      <c r="AH379" s="63">
        <v>0</v>
      </c>
      <c r="AI379" s="63">
        <v>0</v>
      </c>
      <c r="AJ379" s="63">
        <v>0</v>
      </c>
      <c r="AK379" s="63">
        <v>0</v>
      </c>
      <c r="AL379" s="63">
        <v>0</v>
      </c>
      <c r="AM379" s="63">
        <v>0</v>
      </c>
      <c r="AN379" s="63">
        <v>0</v>
      </c>
      <c r="AO379" s="63">
        <v>0</v>
      </c>
      <c r="AP379" s="63">
        <v>0</v>
      </c>
      <c r="AQ379" s="63">
        <v>0</v>
      </c>
      <c r="AR379" s="63">
        <v>0</v>
      </c>
      <c r="AS379" s="63">
        <v>0</v>
      </c>
      <c r="AT379" s="63">
        <v>0</v>
      </c>
      <c r="AU379" s="63">
        <v>0</v>
      </c>
      <c r="AV379" s="63">
        <v>0</v>
      </c>
      <c r="AW379" s="63">
        <v>0</v>
      </c>
      <c r="AX379" s="63">
        <v>0</v>
      </c>
      <c r="AY379" s="63">
        <v>0</v>
      </c>
      <c r="BA379" s="5">
        <f>IF(Q379&gt;0,RANK(Q379,(N379:P379,Q379:AE379)),0)</f>
        <v>3</v>
      </c>
      <c r="BB379" s="5">
        <f>IF(R379&gt;0,RANK(R379,(N379:P379,Q379:AE379)),0)</f>
        <v>5</v>
      </c>
      <c r="BC379" s="5">
        <f>IF(T379&gt;0,RANK(T379,(N379:P379,Q379:AE379)),0)</f>
        <v>6</v>
      </c>
      <c r="BD379" s="5">
        <f>IF(S379&gt;0,RANK(S379,(N379:P379,Q379:AE379)),0)</f>
        <v>6</v>
      </c>
      <c r="BE379" s="2">
        <f t="shared" si="154"/>
        <v>4.2685144421262177E-3</v>
      </c>
      <c r="BF379" s="2">
        <f t="shared" si="155"/>
        <v>1.0144899795187872E-3</v>
      </c>
      <c r="BG379" s="2">
        <f t="shared" si="156"/>
        <v>5.359569703118121E-4</v>
      </c>
      <c r="BH379" s="2">
        <f t="shared" si="157"/>
        <v>5.359569703118121E-4</v>
      </c>
      <c r="BJ379" t="s">
        <v>1602</v>
      </c>
      <c r="BK379" t="s">
        <v>2895</v>
      </c>
      <c r="BL379">
        <v>17</v>
      </c>
      <c r="BN379" s="112">
        <v>12</v>
      </c>
      <c r="BO379" s="114">
        <v>55</v>
      </c>
      <c r="BP379" s="118">
        <f t="shared" si="160"/>
        <v>12055</v>
      </c>
      <c r="BQ379" s="118">
        <f t="shared" si="158"/>
        <v>12055</v>
      </c>
      <c r="BR379" s="5" t="s">
        <v>3151</v>
      </c>
      <c r="BS379" s="129"/>
      <c r="BT379" s="129"/>
      <c r="BV379" s="63"/>
      <c r="BW379" s="63"/>
      <c r="CC379" s="63">
        <f t="shared" si="159"/>
        <v>-52243</v>
      </c>
      <c r="CE379" s="63">
        <v>74</v>
      </c>
      <c r="CH379" s="63">
        <v>0</v>
      </c>
      <c r="CI379" s="63">
        <v>0</v>
      </c>
      <c r="CJ379" s="63">
        <v>1</v>
      </c>
      <c r="CK379" s="8">
        <v>0</v>
      </c>
      <c r="CL379" s="8">
        <v>0</v>
      </c>
      <c r="CN379" s="143"/>
    </row>
    <row r="380" spans="1:92" ht="15" hidden="1" customHeight="1" outlineLevel="1">
      <c r="A380" t="s">
        <v>1160</v>
      </c>
      <c r="B380" t="s">
        <v>2895</v>
      </c>
      <c r="C380" s="1">
        <f t="shared" si="147"/>
        <v>714068</v>
      </c>
      <c r="D380" s="5">
        <f>IF(N380&gt;0, RANK(N380,(N380:P380,Q380:AE380)),0)</f>
        <v>1</v>
      </c>
      <c r="E380" s="5">
        <f>IF(O380&gt;0,RANK(O380,(N380:P380,Q380:AE380)),0)</f>
        <v>2</v>
      </c>
      <c r="F380" s="5">
        <f>IF(P380&gt;0,RANK(P380,(N380:P380,Q380:AE380)),0)</f>
        <v>0</v>
      </c>
      <c r="G380" s="129">
        <f t="shared" si="148"/>
        <v>48969</v>
      </c>
      <c r="H380" s="134">
        <f t="shared" si="149"/>
        <v>6.8577502422738454E-2</v>
      </c>
      <c r="I380" s="2"/>
      <c r="J380" s="2">
        <f t="shared" si="150"/>
        <v>0.52707445229305894</v>
      </c>
      <c r="K380" s="2">
        <f t="shared" si="151"/>
        <v>0.45849694987032047</v>
      </c>
      <c r="L380" s="2">
        <f t="shared" si="152"/>
        <v>0</v>
      </c>
      <c r="M380" s="2">
        <f t="shared" si="153"/>
        <v>1.4428597836620594E-2</v>
      </c>
      <c r="N380" s="63">
        <v>376367</v>
      </c>
      <c r="O380" s="63">
        <v>327398</v>
      </c>
      <c r="P380" s="63">
        <v>0</v>
      </c>
      <c r="Q380" s="63">
        <v>5665</v>
      </c>
      <c r="R380" s="63">
        <v>1187</v>
      </c>
      <c r="S380" s="63">
        <v>270</v>
      </c>
      <c r="T380" s="63">
        <v>574</v>
      </c>
      <c r="U380" s="63">
        <v>0</v>
      </c>
      <c r="V380" s="63">
        <v>529</v>
      </c>
      <c r="W380" s="63">
        <v>2017</v>
      </c>
      <c r="X380" s="63">
        <v>0</v>
      </c>
      <c r="Y380" s="63">
        <v>0</v>
      </c>
      <c r="Z380" s="63">
        <v>61</v>
      </c>
      <c r="AA380" s="63">
        <v>0</v>
      </c>
      <c r="AB380" s="63">
        <v>0</v>
      </c>
      <c r="AC380" s="63">
        <v>0</v>
      </c>
      <c r="AD380" s="63">
        <v>0</v>
      </c>
      <c r="AE380" s="63">
        <v>0</v>
      </c>
      <c r="AF380" s="63">
        <v>0</v>
      </c>
      <c r="AG380" s="63">
        <v>0</v>
      </c>
      <c r="AH380" s="63">
        <v>0</v>
      </c>
      <c r="AI380" s="63">
        <v>0</v>
      </c>
      <c r="AJ380" s="63">
        <v>0</v>
      </c>
      <c r="AK380" s="63">
        <v>0</v>
      </c>
      <c r="AL380" s="63">
        <v>0</v>
      </c>
      <c r="AM380" s="63">
        <v>0</v>
      </c>
      <c r="AN380" s="63">
        <v>0</v>
      </c>
      <c r="AO380" s="63">
        <v>0</v>
      </c>
      <c r="AP380" s="63">
        <v>0</v>
      </c>
      <c r="AQ380" s="63">
        <v>0</v>
      </c>
      <c r="AR380" s="63">
        <v>0</v>
      </c>
      <c r="AS380" s="63">
        <v>0</v>
      </c>
      <c r="AT380" s="63">
        <v>0</v>
      </c>
      <c r="AU380" s="63">
        <v>0</v>
      </c>
      <c r="AV380" s="63">
        <v>0</v>
      </c>
      <c r="AW380" s="63">
        <v>0</v>
      </c>
      <c r="AX380" s="63">
        <v>0</v>
      </c>
      <c r="AY380" s="63">
        <v>0</v>
      </c>
      <c r="BA380" s="5">
        <f>IF(Q380&gt;0,RANK(Q380,(N380:P380,Q380:AE380)),0)</f>
        <v>3</v>
      </c>
      <c r="BB380" s="5">
        <f>IF(R380&gt;0,RANK(R380,(N380:P380,Q380:AE380)),0)</f>
        <v>5</v>
      </c>
      <c r="BC380" s="5">
        <f>IF(T380&gt;0,RANK(T380,(N380:P380,Q380:AE380)),0)</f>
        <v>6</v>
      </c>
      <c r="BD380" s="5">
        <f>IF(S380&gt;0,RANK(S380,(N380:P380,Q380:AE380)),0)</f>
        <v>8</v>
      </c>
      <c r="BE380" s="2">
        <f t="shared" si="154"/>
        <v>7.9334181058386601E-3</v>
      </c>
      <c r="BF380" s="2">
        <f t="shared" si="155"/>
        <v>1.6623066710733431E-3</v>
      </c>
      <c r="BG380" s="2">
        <f t="shared" si="156"/>
        <v>8.0384501195964527E-4</v>
      </c>
      <c r="BH380" s="2">
        <f t="shared" si="157"/>
        <v>3.7811524952805614E-4</v>
      </c>
      <c r="BJ380" t="s">
        <v>1160</v>
      </c>
      <c r="BK380" t="s">
        <v>2895</v>
      </c>
      <c r="BN380" s="112">
        <v>12</v>
      </c>
      <c r="BO380" s="114">
        <v>57</v>
      </c>
      <c r="BP380" s="118">
        <f t="shared" si="160"/>
        <v>12057</v>
      </c>
      <c r="BQ380" s="118">
        <f t="shared" si="158"/>
        <v>12057</v>
      </c>
      <c r="BR380" s="5" t="s">
        <v>3151</v>
      </c>
      <c r="BS380" s="129"/>
      <c r="BT380" s="129"/>
      <c r="BV380" s="63"/>
      <c r="BW380" s="63"/>
      <c r="CC380" s="63">
        <f t="shared" si="159"/>
        <v>-714068</v>
      </c>
      <c r="CE380" s="63">
        <v>2017</v>
      </c>
      <c r="CH380" s="63">
        <v>0</v>
      </c>
      <c r="CI380" s="63">
        <v>0</v>
      </c>
      <c r="CJ380" s="63">
        <v>12</v>
      </c>
      <c r="CK380" s="8">
        <v>0</v>
      </c>
      <c r="CL380" s="8">
        <v>0</v>
      </c>
      <c r="CN380" s="68"/>
    </row>
    <row r="381" spans="1:92" ht="15" hidden="1" customHeight="1" outlineLevel="1">
      <c r="A381" t="s">
        <v>1434</v>
      </c>
      <c r="B381" t="s">
        <v>2895</v>
      </c>
      <c r="C381" s="1">
        <f t="shared" si="147"/>
        <v>9078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29">
        <f t="shared" si="148"/>
        <v>7156</v>
      </c>
      <c r="H381" s="134">
        <f t="shared" si="149"/>
        <v>0.78827935668649485</v>
      </c>
      <c r="I381" s="2"/>
      <c r="J381" s="2">
        <f t="shared" si="150"/>
        <v>0.10178453403833443</v>
      </c>
      <c r="K381" s="2">
        <f t="shared" si="151"/>
        <v>0.89006389072482928</v>
      </c>
      <c r="L381" s="2">
        <f t="shared" si="152"/>
        <v>0</v>
      </c>
      <c r="M381" s="2">
        <f t="shared" si="153"/>
        <v>8.1515752368362948E-3</v>
      </c>
      <c r="N381" s="63">
        <v>924</v>
      </c>
      <c r="O381" s="63">
        <v>8080</v>
      </c>
      <c r="P381" s="63">
        <v>0</v>
      </c>
      <c r="Q381" s="63">
        <v>48</v>
      </c>
      <c r="R381" s="63">
        <v>9</v>
      </c>
      <c r="S381" s="63">
        <v>4</v>
      </c>
      <c r="T381" s="63">
        <v>2</v>
      </c>
      <c r="U381" s="63">
        <v>0</v>
      </c>
      <c r="V381" s="63">
        <v>1</v>
      </c>
      <c r="W381" s="63">
        <v>10</v>
      </c>
      <c r="X381" s="63">
        <v>0</v>
      </c>
      <c r="Y381" s="63">
        <v>0</v>
      </c>
      <c r="Z381" s="63">
        <v>0</v>
      </c>
      <c r="AA381" s="63">
        <v>0</v>
      </c>
      <c r="AB381" s="63">
        <v>0</v>
      </c>
      <c r="AC381" s="63">
        <v>0</v>
      </c>
      <c r="AD381" s="63">
        <v>0</v>
      </c>
      <c r="AE381" s="63">
        <v>0</v>
      </c>
      <c r="AF381" s="63">
        <v>0</v>
      </c>
      <c r="AG381" s="63">
        <v>0</v>
      </c>
      <c r="AH381" s="63">
        <v>0</v>
      </c>
      <c r="AI381" s="63">
        <v>0</v>
      </c>
      <c r="AJ381" s="63">
        <v>0</v>
      </c>
      <c r="AK381" s="63">
        <v>0</v>
      </c>
      <c r="AL381" s="63">
        <v>0</v>
      </c>
      <c r="AM381" s="63">
        <v>0</v>
      </c>
      <c r="AN381" s="63">
        <v>0</v>
      </c>
      <c r="AO381" s="63">
        <v>0</v>
      </c>
      <c r="AP381" s="63">
        <v>0</v>
      </c>
      <c r="AQ381" s="63">
        <v>0</v>
      </c>
      <c r="AR381" s="63">
        <v>0</v>
      </c>
      <c r="AS381" s="63">
        <v>0</v>
      </c>
      <c r="AT381" s="63">
        <v>0</v>
      </c>
      <c r="AU381" s="63">
        <v>0</v>
      </c>
      <c r="AV381" s="63">
        <v>0</v>
      </c>
      <c r="AW381" s="63">
        <v>0</v>
      </c>
      <c r="AX381" s="63">
        <v>0</v>
      </c>
      <c r="AY381" s="63">
        <v>0</v>
      </c>
      <c r="BA381" s="5">
        <f>IF(Q381&gt;0,RANK(Q381,(N381:P381,Q381:AE381)),0)</f>
        <v>3</v>
      </c>
      <c r="BB381" s="5">
        <f>IF(R381&gt;0,RANK(R381,(N381:P381,Q381:AE381)),0)</f>
        <v>5</v>
      </c>
      <c r="BC381" s="5">
        <f>IF(T381&gt;0,RANK(T381,(N381:P381,Q381:AE381)),0)</f>
        <v>7</v>
      </c>
      <c r="BD381" s="5">
        <f>IF(S381&gt;0,RANK(S381,(N381:P381,Q381:AE381)),0)</f>
        <v>6</v>
      </c>
      <c r="BE381" s="2">
        <f t="shared" si="154"/>
        <v>5.2875082617316587E-3</v>
      </c>
      <c r="BF381" s="2">
        <f t="shared" si="155"/>
        <v>9.9140779907468612E-4</v>
      </c>
      <c r="BG381" s="2">
        <f t="shared" si="156"/>
        <v>2.2031284423881911E-4</v>
      </c>
      <c r="BH381" s="2">
        <f t="shared" si="157"/>
        <v>4.4062568847763823E-4</v>
      </c>
      <c r="BJ381" t="s">
        <v>1434</v>
      </c>
      <c r="BK381" t="s">
        <v>2895</v>
      </c>
      <c r="BN381" s="112">
        <v>12</v>
      </c>
      <c r="BO381" s="114">
        <v>59</v>
      </c>
      <c r="BP381" s="118">
        <f t="shared" si="160"/>
        <v>12059</v>
      </c>
      <c r="BQ381" s="118">
        <f t="shared" si="158"/>
        <v>12059</v>
      </c>
      <c r="BR381" s="5" t="s">
        <v>3151</v>
      </c>
      <c r="BS381" s="129"/>
      <c r="BT381" s="129"/>
      <c r="BV381" s="63"/>
      <c r="BW381" s="63"/>
      <c r="CC381" s="63">
        <f t="shared" si="159"/>
        <v>-9078</v>
      </c>
      <c r="CE381" s="63">
        <v>10</v>
      </c>
      <c r="CH381" s="63">
        <v>0</v>
      </c>
      <c r="CI381" s="63">
        <v>0</v>
      </c>
      <c r="CJ381" s="63">
        <v>0</v>
      </c>
      <c r="CK381" s="8">
        <v>0</v>
      </c>
      <c r="CL381" s="8">
        <v>0</v>
      </c>
      <c r="CN381" s="143"/>
    </row>
    <row r="382" spans="1:92" ht="15" hidden="1" customHeight="1" outlineLevel="1">
      <c r="A382" t="s">
        <v>1122</v>
      </c>
      <c r="B382" t="s">
        <v>2895</v>
      </c>
      <c r="C382" s="1">
        <f t="shared" si="147"/>
        <v>97740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29">
        <f t="shared" si="148"/>
        <v>21028</v>
      </c>
      <c r="H382" s="134">
        <f t="shared" si="149"/>
        <v>0.21514221403724165</v>
      </c>
      <c r="I382" s="2"/>
      <c r="J382" s="2">
        <f t="shared" si="150"/>
        <v>0.38719050542254962</v>
      </c>
      <c r="K382" s="2">
        <f t="shared" si="151"/>
        <v>0.60233271945979128</v>
      </c>
      <c r="L382" s="2">
        <f t="shared" si="152"/>
        <v>0</v>
      </c>
      <c r="M382" s="2">
        <f t="shared" si="153"/>
        <v>1.0476775117659098E-2</v>
      </c>
      <c r="N382" s="63">
        <v>37844</v>
      </c>
      <c r="O382" s="63">
        <v>58872</v>
      </c>
      <c r="P382" s="63">
        <v>0</v>
      </c>
      <c r="Q382" s="63">
        <v>534</v>
      </c>
      <c r="R382" s="63">
        <v>117</v>
      </c>
      <c r="S382" s="63">
        <v>38</v>
      </c>
      <c r="T382" s="63">
        <v>43</v>
      </c>
      <c r="U382" s="63">
        <v>0</v>
      </c>
      <c r="V382" s="63">
        <v>33</v>
      </c>
      <c r="W382" s="63">
        <v>258</v>
      </c>
      <c r="X382" s="63">
        <v>0</v>
      </c>
      <c r="Y382" s="63">
        <v>0</v>
      </c>
      <c r="Z382" s="63">
        <v>1</v>
      </c>
      <c r="AA382" s="63">
        <v>0</v>
      </c>
      <c r="AB382" s="63">
        <v>0</v>
      </c>
      <c r="AC382" s="63">
        <v>0</v>
      </c>
      <c r="AD382" s="63">
        <v>0</v>
      </c>
      <c r="AE382" s="63">
        <v>0</v>
      </c>
      <c r="AF382" s="63">
        <v>0</v>
      </c>
      <c r="AG382" s="63">
        <v>0</v>
      </c>
      <c r="AH382" s="63">
        <v>0</v>
      </c>
      <c r="AI382" s="63">
        <v>0</v>
      </c>
      <c r="AJ382" s="63">
        <v>0</v>
      </c>
      <c r="AK382" s="63">
        <v>0</v>
      </c>
      <c r="AL382" s="63">
        <v>0</v>
      </c>
      <c r="AM382" s="63">
        <v>0</v>
      </c>
      <c r="AN382" s="63">
        <v>0</v>
      </c>
      <c r="AO382" s="63">
        <v>0</v>
      </c>
      <c r="AP382" s="63">
        <v>0</v>
      </c>
      <c r="AQ382" s="63">
        <v>0</v>
      </c>
      <c r="AR382" s="63">
        <v>0</v>
      </c>
      <c r="AS382" s="63">
        <v>0</v>
      </c>
      <c r="AT382" s="63">
        <v>0</v>
      </c>
      <c r="AU382" s="63">
        <v>0</v>
      </c>
      <c r="AV382" s="63">
        <v>0</v>
      </c>
      <c r="AW382" s="63">
        <v>0</v>
      </c>
      <c r="AX382" s="63">
        <v>0</v>
      </c>
      <c r="AY382" s="63">
        <v>0</v>
      </c>
      <c r="BA382" s="5">
        <f>IF(Q382&gt;0,RANK(Q382,(N382:P382,Q382:AE382)),0)</f>
        <v>3</v>
      </c>
      <c r="BB382" s="5">
        <f>IF(R382&gt;0,RANK(R382,(N382:P382,Q382:AE382)),0)</f>
        <v>5</v>
      </c>
      <c r="BC382" s="5">
        <f>IF(T382&gt;0,RANK(T382,(N382:P382,Q382:AE382)),0)</f>
        <v>6</v>
      </c>
      <c r="BD382" s="5">
        <f>IF(S382&gt;0,RANK(S382,(N382:P382,Q382:AE382)),0)</f>
        <v>7</v>
      </c>
      <c r="BE382" s="2">
        <f t="shared" si="154"/>
        <v>5.4634745242480047E-3</v>
      </c>
      <c r="BF382" s="2">
        <f t="shared" si="155"/>
        <v>1.1970534069981583E-3</v>
      </c>
      <c r="BG382" s="2">
        <f t="shared" si="156"/>
        <v>4.3994270513607531E-4</v>
      </c>
      <c r="BH382" s="2">
        <f t="shared" si="157"/>
        <v>3.887865766318805E-4</v>
      </c>
      <c r="BJ382" t="s">
        <v>1122</v>
      </c>
      <c r="BK382" t="s">
        <v>2895</v>
      </c>
      <c r="BL382">
        <v>8</v>
      </c>
      <c r="BN382" s="112">
        <v>12</v>
      </c>
      <c r="BO382" s="114">
        <v>61</v>
      </c>
      <c r="BP382" s="118">
        <f t="shared" si="160"/>
        <v>12061</v>
      </c>
      <c r="BQ382" s="118">
        <f t="shared" si="158"/>
        <v>12061</v>
      </c>
      <c r="BR382" s="5" t="s">
        <v>3151</v>
      </c>
      <c r="BV382" s="63"/>
      <c r="BW382" s="63"/>
      <c r="CC382" s="63">
        <f t="shared" si="159"/>
        <v>-97740</v>
      </c>
      <c r="CE382" s="63">
        <v>258</v>
      </c>
      <c r="CH382" s="63">
        <v>0</v>
      </c>
      <c r="CI382" s="63">
        <v>0</v>
      </c>
      <c r="CJ382" s="63">
        <v>2</v>
      </c>
      <c r="CK382" s="8">
        <v>0</v>
      </c>
      <c r="CL382" s="8">
        <v>0</v>
      </c>
      <c r="CN382" s="68"/>
    </row>
    <row r="383" spans="1:92" ht="15" hidden="1" customHeight="1" outlineLevel="1">
      <c r="A383" t="s">
        <v>2919</v>
      </c>
      <c r="B383" t="s">
        <v>2895</v>
      </c>
      <c r="C383" s="1">
        <f t="shared" si="147"/>
        <v>22456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>IF(P383&gt;0,RANK(P383,(N383:P383,Q383:AE383)),0)</f>
        <v>0</v>
      </c>
      <c r="G383" s="129">
        <f t="shared" si="148"/>
        <v>8722</v>
      </c>
      <c r="H383" s="134">
        <f t="shared" si="149"/>
        <v>0.38840399002493764</v>
      </c>
      <c r="I383" s="2"/>
      <c r="J383" s="2">
        <f t="shared" si="150"/>
        <v>0.3013003206270039</v>
      </c>
      <c r="K383" s="2">
        <f t="shared" si="151"/>
        <v>0.6897043106519416</v>
      </c>
      <c r="L383" s="2">
        <f t="shared" si="152"/>
        <v>0</v>
      </c>
      <c r="M383" s="2">
        <f t="shared" si="153"/>
        <v>8.995368721054442E-3</v>
      </c>
      <c r="N383" s="63">
        <v>6766</v>
      </c>
      <c r="O383" s="63">
        <v>15488</v>
      </c>
      <c r="P383" s="63">
        <v>0</v>
      </c>
      <c r="Q383" s="63">
        <v>116</v>
      </c>
      <c r="R383" s="63">
        <v>13</v>
      </c>
      <c r="S383" s="63">
        <v>5</v>
      </c>
      <c r="T383" s="63">
        <v>13</v>
      </c>
      <c r="U383" s="63">
        <v>0</v>
      </c>
      <c r="V383" s="63">
        <v>13</v>
      </c>
      <c r="W383" s="63">
        <v>38</v>
      </c>
      <c r="X383" s="63">
        <v>0</v>
      </c>
      <c r="Y383" s="63">
        <v>0</v>
      </c>
      <c r="Z383" s="63">
        <v>4</v>
      </c>
      <c r="AA383" s="63">
        <v>0</v>
      </c>
      <c r="AB383" s="63">
        <v>0</v>
      </c>
      <c r="AC383" s="63">
        <v>0</v>
      </c>
      <c r="AD383" s="63">
        <v>0</v>
      </c>
      <c r="AE383" s="63">
        <v>0</v>
      </c>
      <c r="AF383" s="63">
        <v>0</v>
      </c>
      <c r="AG383" s="63">
        <v>0</v>
      </c>
      <c r="AH383" s="63">
        <v>0</v>
      </c>
      <c r="AI383" s="63">
        <v>0</v>
      </c>
      <c r="AJ383" s="63">
        <v>0</v>
      </c>
      <c r="AK383" s="63">
        <v>0</v>
      </c>
      <c r="AL383" s="63">
        <v>0</v>
      </c>
      <c r="AM383" s="63">
        <v>0</v>
      </c>
      <c r="AN383" s="63">
        <v>0</v>
      </c>
      <c r="AO383" s="63">
        <v>0</v>
      </c>
      <c r="AP383" s="63">
        <v>0</v>
      </c>
      <c r="AQ383" s="63">
        <v>0</v>
      </c>
      <c r="AR383" s="63">
        <v>0</v>
      </c>
      <c r="AS383" s="63">
        <v>0</v>
      </c>
      <c r="AT383" s="63">
        <v>0</v>
      </c>
      <c r="AU383" s="63">
        <v>0</v>
      </c>
      <c r="AV383" s="63">
        <v>0</v>
      </c>
      <c r="AW383" s="63">
        <v>0</v>
      </c>
      <c r="AX383" s="63">
        <v>0</v>
      </c>
      <c r="AY383" s="63">
        <v>0</v>
      </c>
      <c r="BA383" s="5">
        <f>IF(Q383&gt;0,RANK(Q383,(N383:P383,Q383:AE383)),0)</f>
        <v>3</v>
      </c>
      <c r="BB383" s="5">
        <f>IF(R383&gt;0,RANK(R383,(N383:P383,Q383:AE383)),0)</f>
        <v>5</v>
      </c>
      <c r="BC383" s="5">
        <f>IF(T383&gt;0,RANK(T383,(N383:P383,Q383:AE383)),0)</f>
        <v>5</v>
      </c>
      <c r="BD383" s="5">
        <f>IF(S383&gt;0,RANK(S383,(N383:P383,Q383:AE383)),0)</f>
        <v>8</v>
      </c>
      <c r="BE383" s="2">
        <f t="shared" si="154"/>
        <v>5.1656572853580338E-3</v>
      </c>
      <c r="BF383" s="2">
        <f t="shared" si="155"/>
        <v>5.7890986818667615E-4</v>
      </c>
      <c r="BG383" s="2">
        <f t="shared" si="156"/>
        <v>5.7890986818667615E-4</v>
      </c>
      <c r="BH383" s="2">
        <f t="shared" si="157"/>
        <v>2.2265764161026006E-4</v>
      </c>
      <c r="BJ383" t="s">
        <v>2919</v>
      </c>
      <c r="BK383" t="s">
        <v>2895</v>
      </c>
      <c r="BL383">
        <v>2</v>
      </c>
      <c r="BN383" s="112">
        <v>12</v>
      </c>
      <c r="BO383" s="114">
        <v>63</v>
      </c>
      <c r="BP383" s="118">
        <f t="shared" si="160"/>
        <v>12063</v>
      </c>
      <c r="BQ383" s="118">
        <f t="shared" si="158"/>
        <v>12063</v>
      </c>
      <c r="BR383" s="5" t="s">
        <v>3151</v>
      </c>
      <c r="BV383" s="63"/>
      <c r="BW383" s="63"/>
      <c r="CC383" s="63">
        <f t="shared" si="159"/>
        <v>-22456</v>
      </c>
      <c r="CE383" s="63">
        <v>38</v>
      </c>
      <c r="CH383" s="63">
        <v>0</v>
      </c>
      <c r="CI383" s="63">
        <v>0</v>
      </c>
      <c r="CJ383" s="63">
        <v>1</v>
      </c>
      <c r="CK383" s="8">
        <v>0</v>
      </c>
      <c r="CL383" s="8">
        <v>0</v>
      </c>
      <c r="CN383" s="143"/>
    </row>
    <row r="384" spans="1:92" ht="15" hidden="1" customHeight="1" outlineLevel="1">
      <c r="A384" t="s">
        <v>1091</v>
      </c>
      <c r="B384" t="s">
        <v>2895</v>
      </c>
      <c r="C384" s="1">
        <f t="shared" si="147"/>
        <v>8468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29">
        <f t="shared" si="148"/>
        <v>582</v>
      </c>
      <c r="H384" s="134">
        <f t="shared" si="149"/>
        <v>6.8729333963155406E-2</v>
      </c>
      <c r="I384" s="2"/>
      <c r="J384" s="2">
        <f t="shared" si="150"/>
        <v>0.46020311761927257</v>
      </c>
      <c r="K384" s="2">
        <f t="shared" si="151"/>
        <v>0.52893245158242796</v>
      </c>
      <c r="L384" s="2">
        <f t="shared" si="152"/>
        <v>0</v>
      </c>
      <c r="M384" s="2">
        <f t="shared" si="153"/>
        <v>1.0864430798299463E-2</v>
      </c>
      <c r="N384" s="63">
        <v>3897</v>
      </c>
      <c r="O384" s="63">
        <v>4479</v>
      </c>
      <c r="P384" s="63">
        <v>0</v>
      </c>
      <c r="Q384" s="63">
        <v>46</v>
      </c>
      <c r="R384" s="63">
        <v>13</v>
      </c>
      <c r="S384" s="63">
        <v>5</v>
      </c>
      <c r="T384" s="63">
        <v>4</v>
      </c>
      <c r="U384" s="63">
        <v>0</v>
      </c>
      <c r="V384" s="63">
        <v>4</v>
      </c>
      <c r="W384" s="63">
        <v>17</v>
      </c>
      <c r="X384" s="63">
        <v>0</v>
      </c>
      <c r="Y384" s="63">
        <v>0</v>
      </c>
      <c r="Z384" s="63">
        <v>3</v>
      </c>
      <c r="AA384" s="63">
        <v>0</v>
      </c>
      <c r="AB384" s="63">
        <v>0</v>
      </c>
      <c r="AC384" s="63">
        <v>0</v>
      </c>
      <c r="AD384" s="63">
        <v>0</v>
      </c>
      <c r="AE384" s="63">
        <v>0</v>
      </c>
      <c r="AF384" s="63">
        <v>0</v>
      </c>
      <c r="AG384" s="63">
        <v>0</v>
      </c>
      <c r="AH384" s="63">
        <v>0</v>
      </c>
      <c r="AI384" s="63">
        <v>0</v>
      </c>
      <c r="AJ384" s="63">
        <v>0</v>
      </c>
      <c r="AK384" s="63">
        <v>0</v>
      </c>
      <c r="AL384" s="63">
        <v>0</v>
      </c>
      <c r="AM384" s="63">
        <v>0</v>
      </c>
      <c r="AN384" s="63">
        <v>0</v>
      </c>
      <c r="AO384" s="63">
        <v>0</v>
      </c>
      <c r="AP384" s="63">
        <v>0</v>
      </c>
      <c r="AQ384" s="63">
        <v>0</v>
      </c>
      <c r="AR384" s="63">
        <v>0</v>
      </c>
      <c r="AS384" s="63">
        <v>0</v>
      </c>
      <c r="AT384" s="63">
        <v>0</v>
      </c>
      <c r="AU384" s="63">
        <v>0</v>
      </c>
      <c r="AV384" s="63">
        <v>0</v>
      </c>
      <c r="AW384" s="63">
        <v>0</v>
      </c>
      <c r="AX384" s="63">
        <v>0</v>
      </c>
      <c r="AY384" s="63">
        <v>0</v>
      </c>
      <c r="BA384" s="5">
        <f>IF(Q384&gt;0,RANK(Q384,(N384:P384,Q384:AE384)),0)</f>
        <v>3</v>
      </c>
      <c r="BB384" s="5">
        <f>IF(R384&gt;0,RANK(R384,(N384:P384,Q384:AE384)),0)</f>
        <v>5</v>
      </c>
      <c r="BC384" s="5">
        <f>IF(T384&gt;0,RANK(T384,(N384:P384,Q384:AE384)),0)</f>
        <v>7</v>
      </c>
      <c r="BD384" s="5">
        <f>IF(S384&gt;0,RANK(S384,(N384:P384,Q384:AE384)),0)</f>
        <v>6</v>
      </c>
      <c r="BE384" s="2">
        <f t="shared" si="154"/>
        <v>5.43221539914974E-3</v>
      </c>
      <c r="BF384" s="2">
        <f t="shared" si="155"/>
        <v>1.5351913084553613E-3</v>
      </c>
      <c r="BG384" s="2">
        <f t="shared" si="156"/>
        <v>4.7236655644780352E-4</v>
      </c>
      <c r="BH384" s="2">
        <f t="shared" si="157"/>
        <v>5.9045819555975435E-4</v>
      </c>
      <c r="BJ384" t="s">
        <v>1091</v>
      </c>
      <c r="BK384" t="s">
        <v>2895</v>
      </c>
      <c r="BN384" s="112">
        <v>12</v>
      </c>
      <c r="BO384" s="114">
        <v>65</v>
      </c>
      <c r="BP384" s="118">
        <f t="shared" si="160"/>
        <v>12065</v>
      </c>
      <c r="BQ384" s="118">
        <f t="shared" si="158"/>
        <v>12065</v>
      </c>
      <c r="BR384" s="5" t="s">
        <v>3151</v>
      </c>
      <c r="BT384" s="144"/>
      <c r="BV384" s="63"/>
      <c r="BW384" s="63"/>
      <c r="CC384" s="63">
        <f t="shared" si="159"/>
        <v>-8468</v>
      </c>
      <c r="CE384" s="63">
        <v>17</v>
      </c>
      <c r="CH384" s="63">
        <v>0</v>
      </c>
      <c r="CI384" s="63">
        <v>0</v>
      </c>
      <c r="CJ384" s="63">
        <v>0</v>
      </c>
      <c r="CK384" s="8">
        <v>0</v>
      </c>
      <c r="CL384" s="8">
        <v>0</v>
      </c>
      <c r="CN384" s="68"/>
    </row>
    <row r="385" spans="1:93" ht="15" hidden="1" customHeight="1" outlineLevel="1">
      <c r="A385" t="s">
        <v>496</v>
      </c>
      <c r="B385" t="s">
        <v>2895</v>
      </c>
      <c r="C385" s="1">
        <f t="shared" ref="C385:C420" si="161">SUM(N385:AY385)</f>
        <v>3662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29">
        <f t="shared" ref="G385:G420" si="162">IF(C385&gt;0,MAX(N385:P385)-LARGE(N385:P385,2),0)</f>
        <v>2618</v>
      </c>
      <c r="H385" s="134">
        <f t="shared" ref="H385:H416" si="163">IF(C385&gt;0,G385/C385,0)</f>
        <v>0.71490988530857458</v>
      </c>
      <c r="I385" s="2"/>
      <c r="J385" s="2">
        <f t="shared" ref="J385:J420" si="164">IF($C385=0,"-",N385/$C385)</f>
        <v>0.13926815947569635</v>
      </c>
      <c r="K385" s="2">
        <f t="shared" ref="K385:K420" si="165">IF($C385=0,"-",O385/$C385)</f>
        <v>0.85417804478427084</v>
      </c>
      <c r="L385" s="2">
        <f t="shared" ref="L385:L420" si="166">IF($C385=0,"-",P385/$C385)</f>
        <v>0</v>
      </c>
      <c r="M385" s="2">
        <f t="shared" ref="M385:M416" si="167">IF(C385=0,"-",(1-J385-K385-L385))</f>
        <v>6.5537957400327862E-3</v>
      </c>
      <c r="N385" s="63">
        <v>510</v>
      </c>
      <c r="O385" s="63">
        <v>3128</v>
      </c>
      <c r="P385" s="63">
        <v>0</v>
      </c>
      <c r="Q385" s="63">
        <v>14</v>
      </c>
      <c r="R385" s="63">
        <v>2</v>
      </c>
      <c r="S385" s="63">
        <v>2</v>
      </c>
      <c r="T385" s="63">
        <v>1</v>
      </c>
      <c r="U385" s="63">
        <v>0</v>
      </c>
      <c r="V385" s="63">
        <v>1</v>
      </c>
      <c r="W385" s="63">
        <v>4</v>
      </c>
      <c r="X385" s="63">
        <v>0</v>
      </c>
      <c r="Y385" s="63">
        <v>0</v>
      </c>
      <c r="Z385" s="63">
        <v>0</v>
      </c>
      <c r="AA385" s="63">
        <v>0</v>
      </c>
      <c r="AB385" s="63">
        <v>0</v>
      </c>
      <c r="AC385" s="63">
        <v>0</v>
      </c>
      <c r="AD385" s="63">
        <v>0</v>
      </c>
      <c r="AE385" s="63">
        <v>0</v>
      </c>
      <c r="AF385" s="63">
        <v>0</v>
      </c>
      <c r="AG385" s="63">
        <v>0</v>
      </c>
      <c r="AH385" s="63">
        <v>0</v>
      </c>
      <c r="AI385" s="63">
        <v>0</v>
      </c>
      <c r="AJ385" s="63">
        <v>0</v>
      </c>
      <c r="AK385" s="63">
        <v>0</v>
      </c>
      <c r="AL385" s="63">
        <v>0</v>
      </c>
      <c r="AM385" s="63">
        <v>0</v>
      </c>
      <c r="AN385" s="63">
        <v>0</v>
      </c>
      <c r="AO385" s="63">
        <v>0</v>
      </c>
      <c r="AP385" s="63">
        <v>0</v>
      </c>
      <c r="AQ385" s="63">
        <v>0</v>
      </c>
      <c r="AR385" s="63">
        <v>0</v>
      </c>
      <c r="AS385" s="63">
        <v>0</v>
      </c>
      <c r="AT385" s="63">
        <v>0</v>
      </c>
      <c r="AU385" s="63">
        <v>0</v>
      </c>
      <c r="AV385" s="63">
        <v>0</v>
      </c>
      <c r="AW385" s="63">
        <v>0</v>
      </c>
      <c r="AX385" s="63">
        <v>0</v>
      </c>
      <c r="AY385" s="63">
        <v>0</v>
      </c>
      <c r="BA385" s="5">
        <f>IF(Q385&gt;0,RANK(Q385,(N385:P385,Q385:AE385)),0)</f>
        <v>3</v>
      </c>
      <c r="BB385" s="5">
        <f>IF(R385&gt;0,RANK(R385,(N385:P385,Q385:AE385)),0)</f>
        <v>5</v>
      </c>
      <c r="BC385" s="5">
        <f>IF(T385&gt;0,RANK(T385,(N385:P385,Q385:AE385)),0)</f>
        <v>7</v>
      </c>
      <c r="BD385" s="5">
        <f>IF(S385&gt;0,RANK(S385,(N385:P385,Q385:AE385)),0)</f>
        <v>5</v>
      </c>
      <c r="BE385" s="2">
        <f t="shared" ref="BE385:BE420" si="168">IF($C385=0,"-",Q385/$C385)</f>
        <v>3.8230475150191155E-3</v>
      </c>
      <c r="BF385" s="2">
        <f t="shared" ref="BF385:BF420" si="169">IF($C385=0,"-",R385/$C385)</f>
        <v>5.461496450027307E-4</v>
      </c>
      <c r="BG385" s="2">
        <f t="shared" ref="BG385:BG420" si="170">IF($C385=0,"-",T385/$C385)</f>
        <v>2.7307482250136535E-4</v>
      </c>
      <c r="BH385" s="2">
        <f t="shared" ref="BH385:BH420" si="171">IF($C385=0,"-",S385/$C385)</f>
        <v>5.461496450027307E-4</v>
      </c>
      <c r="BJ385" t="s">
        <v>496</v>
      </c>
      <c r="BK385" t="s">
        <v>2895</v>
      </c>
      <c r="BL385">
        <v>2</v>
      </c>
      <c r="BN385" s="112">
        <v>12</v>
      </c>
      <c r="BO385" s="114">
        <v>67</v>
      </c>
      <c r="BP385" s="118">
        <f t="shared" si="160"/>
        <v>12067</v>
      </c>
      <c r="BQ385" s="118">
        <f t="shared" si="158"/>
        <v>12067</v>
      </c>
      <c r="BR385" s="5" t="s">
        <v>3151</v>
      </c>
      <c r="BT385" s="144"/>
      <c r="BV385" s="63"/>
      <c r="BW385" s="63"/>
      <c r="CC385" s="63">
        <f t="shared" si="159"/>
        <v>-3662</v>
      </c>
      <c r="CE385" s="63">
        <v>4</v>
      </c>
      <c r="CH385" s="63">
        <v>0</v>
      </c>
      <c r="CI385" s="63">
        <v>0</v>
      </c>
      <c r="CJ385" s="63">
        <v>0</v>
      </c>
      <c r="CK385" s="8">
        <v>0</v>
      </c>
      <c r="CL385" s="8">
        <v>0</v>
      </c>
    </row>
    <row r="386" spans="1:93" ht="15" hidden="1" customHeight="1" outlineLevel="1">
      <c r="A386" t="s">
        <v>819</v>
      </c>
      <c r="B386" t="s">
        <v>2895</v>
      </c>
      <c r="C386" s="1">
        <f t="shared" si="161"/>
        <v>211314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29">
        <f t="shared" si="162"/>
        <v>42354</v>
      </c>
      <c r="H386" s="134">
        <f t="shared" si="163"/>
        <v>0.20043158522388482</v>
      </c>
      <c r="I386" s="2"/>
      <c r="J386" s="2">
        <f t="shared" si="164"/>
        <v>0.39517022061955193</v>
      </c>
      <c r="K386" s="2">
        <f t="shared" si="165"/>
        <v>0.5956018058434368</v>
      </c>
      <c r="L386" s="2">
        <f t="shared" si="166"/>
        <v>0</v>
      </c>
      <c r="M386" s="2">
        <f t="shared" si="167"/>
        <v>9.2279735370112137E-3</v>
      </c>
      <c r="N386" s="63">
        <v>83505</v>
      </c>
      <c r="O386" s="63">
        <v>125859</v>
      </c>
      <c r="P386" s="63">
        <v>0</v>
      </c>
      <c r="Q386" s="63">
        <v>1385</v>
      </c>
      <c r="R386" s="63">
        <v>254</v>
      </c>
      <c r="S386" s="63">
        <v>79</v>
      </c>
      <c r="T386" s="63">
        <v>120</v>
      </c>
      <c r="U386" s="63">
        <v>0</v>
      </c>
      <c r="V386" s="63">
        <v>96</v>
      </c>
      <c r="W386" s="63">
        <v>3</v>
      </c>
      <c r="X386" s="63">
        <v>0</v>
      </c>
      <c r="Y386" s="63">
        <v>0</v>
      </c>
      <c r="Z386" s="63">
        <v>13</v>
      </c>
      <c r="AA386" s="63">
        <v>0</v>
      </c>
      <c r="AB386" s="63">
        <v>0</v>
      </c>
      <c r="AC386" s="63">
        <v>0</v>
      </c>
      <c r="AD386" s="63">
        <v>0</v>
      </c>
      <c r="AE386" s="63">
        <v>0</v>
      </c>
      <c r="AF386" s="63">
        <v>0</v>
      </c>
      <c r="AG386" s="63">
        <v>0</v>
      </c>
      <c r="AH386" s="63">
        <v>0</v>
      </c>
      <c r="AI386" s="63">
        <v>0</v>
      </c>
      <c r="AJ386" s="63">
        <v>0</v>
      </c>
      <c r="AK386" s="63">
        <v>0</v>
      </c>
      <c r="AL386" s="63">
        <v>0</v>
      </c>
      <c r="AM386" s="63">
        <v>0</v>
      </c>
      <c r="AN386" s="63">
        <v>0</v>
      </c>
      <c r="AO386" s="63">
        <v>0</v>
      </c>
      <c r="AP386" s="63">
        <v>0</v>
      </c>
      <c r="AQ386" s="63">
        <v>0</v>
      </c>
      <c r="AR386" s="63">
        <v>0</v>
      </c>
      <c r="AS386" s="63">
        <v>0</v>
      </c>
      <c r="AT386" s="63">
        <v>0</v>
      </c>
      <c r="AU386" s="63">
        <v>0</v>
      </c>
      <c r="AV386" s="63">
        <v>0</v>
      </c>
      <c r="AW386" s="63">
        <v>0</v>
      </c>
      <c r="AX386" s="63">
        <v>0</v>
      </c>
      <c r="AY386" s="63">
        <v>0</v>
      </c>
      <c r="BA386" s="5">
        <f>IF(Q386&gt;0,RANK(Q386,(N386:P386,Q386:AE386)),0)</f>
        <v>3</v>
      </c>
      <c r="BB386" s="5">
        <f>IF(R386&gt;0,RANK(R386,(N386:P386,Q386:AE386)),0)</f>
        <v>4</v>
      </c>
      <c r="BC386" s="5">
        <f>IF(T386&gt;0,RANK(T386,(N386:P386,Q386:AE386)),0)</f>
        <v>5</v>
      </c>
      <c r="BD386" s="5">
        <f>IF(S386&gt;0,RANK(S386,(N386:P386,Q386:AE386)),0)</f>
        <v>7</v>
      </c>
      <c r="BE386" s="2">
        <f t="shared" si="168"/>
        <v>6.5542273583387755E-3</v>
      </c>
      <c r="BF386" s="2">
        <f t="shared" si="169"/>
        <v>1.2020027068722376E-3</v>
      </c>
      <c r="BG386" s="2">
        <f t="shared" si="170"/>
        <v>5.6787529458530907E-4</v>
      </c>
      <c r="BH386" s="2">
        <f t="shared" si="171"/>
        <v>3.7385123560199513E-4</v>
      </c>
      <c r="BJ386" t="s">
        <v>819</v>
      </c>
      <c r="BK386" t="s">
        <v>2895</v>
      </c>
      <c r="BN386" s="112">
        <v>12</v>
      </c>
      <c r="BO386" s="114">
        <v>69</v>
      </c>
      <c r="BP386" s="118">
        <f t="shared" si="160"/>
        <v>12069</v>
      </c>
      <c r="BQ386" s="118">
        <f t="shared" si="158"/>
        <v>12069</v>
      </c>
      <c r="BR386" s="5" t="s">
        <v>3151</v>
      </c>
      <c r="BV386" s="63"/>
      <c r="BW386" s="63"/>
      <c r="CC386" s="63">
        <f t="shared" si="159"/>
        <v>-211314</v>
      </c>
      <c r="CE386" s="63">
        <v>3</v>
      </c>
      <c r="CH386" s="63">
        <v>2</v>
      </c>
      <c r="CI386" s="63">
        <v>0</v>
      </c>
      <c r="CJ386" s="63">
        <v>1</v>
      </c>
      <c r="CK386" s="8">
        <v>0</v>
      </c>
      <c r="CL386" s="63">
        <v>0</v>
      </c>
      <c r="CM386" s="68"/>
    </row>
    <row r="387" spans="1:93" ht="15" hidden="1" customHeight="1" outlineLevel="1">
      <c r="A387" t="s">
        <v>97</v>
      </c>
      <c r="B387" t="s">
        <v>2895</v>
      </c>
      <c r="C387" s="1">
        <f t="shared" si="161"/>
        <v>394758</v>
      </c>
      <c r="D387" s="5">
        <f>IF(N387&gt;0, RANK(N387,(N387:P387,Q387:AE387)),0)</f>
        <v>2</v>
      </c>
      <c r="E387" s="5">
        <f>IF(O387&gt;0,RANK(O387,(N387:P387,Q387:AE387)),0)</f>
        <v>1</v>
      </c>
      <c r="F387" s="5">
        <f>IF(P387&gt;0,RANK(P387,(N387:P387,Q387:AE387)),0)</f>
        <v>0</v>
      </c>
      <c r="G387" s="129">
        <f t="shared" si="162"/>
        <v>75552</v>
      </c>
      <c r="H387" s="134">
        <f t="shared" si="163"/>
        <v>0.19138814159561046</v>
      </c>
      <c r="I387" s="2"/>
      <c r="J387" s="2">
        <f t="shared" si="164"/>
        <v>0.39947258826926879</v>
      </c>
      <c r="K387" s="2">
        <f t="shared" si="165"/>
        <v>0.59086072986487925</v>
      </c>
      <c r="L387" s="2">
        <f t="shared" si="166"/>
        <v>0</v>
      </c>
      <c r="M387" s="2">
        <f t="shared" si="167"/>
        <v>9.666681865851956E-3</v>
      </c>
      <c r="N387" s="63">
        <v>157695</v>
      </c>
      <c r="O387" s="63">
        <v>233247</v>
      </c>
      <c r="P387" s="63">
        <v>0</v>
      </c>
      <c r="Q387" s="63">
        <v>2016</v>
      </c>
      <c r="R387" s="63">
        <v>440</v>
      </c>
      <c r="S387" s="63">
        <v>121</v>
      </c>
      <c r="T387" s="63">
        <v>187</v>
      </c>
      <c r="U387" s="63">
        <v>0</v>
      </c>
      <c r="V387" s="63">
        <v>176</v>
      </c>
      <c r="W387" s="63">
        <v>861</v>
      </c>
      <c r="X387" s="63">
        <v>0</v>
      </c>
      <c r="Y387" s="63">
        <v>0</v>
      </c>
      <c r="Z387" s="63">
        <v>15</v>
      </c>
      <c r="AA387" s="63">
        <v>0</v>
      </c>
      <c r="AB387" s="63">
        <v>0</v>
      </c>
      <c r="AC387" s="63">
        <v>0</v>
      </c>
      <c r="AD387" s="63">
        <v>0</v>
      </c>
      <c r="AE387" s="63">
        <v>0</v>
      </c>
      <c r="AF387" s="63">
        <v>0</v>
      </c>
      <c r="AG387" s="63">
        <v>0</v>
      </c>
      <c r="AH387" s="63">
        <v>0</v>
      </c>
      <c r="AI387" s="63">
        <v>0</v>
      </c>
      <c r="AJ387" s="63">
        <v>0</v>
      </c>
      <c r="AK387" s="63">
        <v>0</v>
      </c>
      <c r="AL387" s="63">
        <v>0</v>
      </c>
      <c r="AM387" s="63">
        <v>0</v>
      </c>
      <c r="AN387" s="63">
        <v>0</v>
      </c>
      <c r="AO387" s="63">
        <v>0</v>
      </c>
      <c r="AP387" s="63">
        <v>0</v>
      </c>
      <c r="AQ387" s="63">
        <v>0</v>
      </c>
      <c r="AR387" s="63">
        <v>0</v>
      </c>
      <c r="AS387" s="63">
        <v>0</v>
      </c>
      <c r="AT387" s="63">
        <v>0</v>
      </c>
      <c r="AU387" s="63">
        <v>0</v>
      </c>
      <c r="AV387" s="63">
        <v>0</v>
      </c>
      <c r="AW387" s="63">
        <v>0</v>
      </c>
      <c r="AX387" s="63">
        <v>0</v>
      </c>
      <c r="AY387" s="63">
        <v>0</v>
      </c>
      <c r="BA387" s="5">
        <f>IF(Q387&gt;0,RANK(Q387,(N387:P387,Q387:AE387)),0)</f>
        <v>3</v>
      </c>
      <c r="BB387" s="5">
        <f>IF(R387&gt;0,RANK(R387,(N387:P387,Q387:AE387)),0)</f>
        <v>5</v>
      </c>
      <c r="BC387" s="5">
        <f>IF(T387&gt;0,RANK(T387,(N387:P387,Q387:AE387)),0)</f>
        <v>6</v>
      </c>
      <c r="BD387" s="5">
        <f>IF(S387&gt;0,RANK(S387,(N387:P387,Q387:AE387)),0)</f>
        <v>8</v>
      </c>
      <c r="BE387" s="2">
        <f t="shared" si="168"/>
        <v>5.106926268751995E-3</v>
      </c>
      <c r="BF387" s="2">
        <f t="shared" si="169"/>
        <v>1.1146069237355544E-3</v>
      </c>
      <c r="BG387" s="2">
        <f t="shared" si="170"/>
        <v>4.7370794258761063E-4</v>
      </c>
      <c r="BH387" s="2">
        <f t="shared" si="171"/>
        <v>3.0651690402727747E-4</v>
      </c>
      <c r="BJ387" t="s">
        <v>97</v>
      </c>
      <c r="BK387" t="s">
        <v>2895</v>
      </c>
      <c r="BN387" s="112">
        <v>12</v>
      </c>
      <c r="BO387" s="114">
        <v>71</v>
      </c>
      <c r="BP387" s="118">
        <f t="shared" si="160"/>
        <v>12071</v>
      </c>
      <c r="BQ387" s="118">
        <f t="shared" si="158"/>
        <v>12071</v>
      </c>
      <c r="BR387" s="5" t="s">
        <v>3151</v>
      </c>
      <c r="BT387" s="144"/>
      <c r="BV387" s="63"/>
      <c r="BW387" s="63"/>
      <c r="CA387" s="63">
        <f>BZ387+SUM(CH387:CK387)+AE387+Z387</f>
        <v>17</v>
      </c>
      <c r="CB387" s="63">
        <f>CA387-CE387</f>
        <v>-844</v>
      </c>
      <c r="CC387" s="63">
        <f t="shared" si="159"/>
        <v>-394758</v>
      </c>
      <c r="CE387" s="63">
        <v>861</v>
      </c>
      <c r="CH387" s="63">
        <v>0</v>
      </c>
      <c r="CI387" s="63">
        <v>0</v>
      </c>
      <c r="CJ387" s="63">
        <v>2</v>
      </c>
      <c r="CK387" s="8">
        <v>0</v>
      </c>
      <c r="CL387" s="63">
        <v>0</v>
      </c>
      <c r="CM387" s="68"/>
    </row>
    <row r="388" spans="1:93" ht="15" hidden="1" customHeight="1" outlineLevel="1">
      <c r="A388" t="s">
        <v>1047</v>
      </c>
      <c r="B388" t="s">
        <v>2895</v>
      </c>
      <c r="C388" s="1">
        <f t="shared" si="161"/>
        <v>163476</v>
      </c>
      <c r="D388" s="5">
        <f>IF(N388&gt;0, RANK(N388,(N388:P388,Q388:AE388)),0)</f>
        <v>1</v>
      </c>
      <c r="E388" s="5">
        <f>IF(O388&gt;0,RANK(O388,(N388:P388,Q388:AE388)),0)</f>
        <v>2</v>
      </c>
      <c r="F388" s="5">
        <f>IF(P388&gt;0,RANK(P388,(N388:P388,Q388:AE388)),0)</f>
        <v>0</v>
      </c>
      <c r="G388" s="129">
        <f t="shared" si="162"/>
        <v>46064</v>
      </c>
      <c r="H388" s="134">
        <f t="shared" si="163"/>
        <v>0.28177836501994175</v>
      </c>
      <c r="I388" s="2"/>
      <c r="J388" s="2">
        <f t="shared" si="164"/>
        <v>0.63322444884876072</v>
      </c>
      <c r="K388" s="2">
        <f t="shared" si="165"/>
        <v>0.35144608382881892</v>
      </c>
      <c r="L388" s="2">
        <f t="shared" si="166"/>
        <v>0</v>
      </c>
      <c r="M388" s="2">
        <f t="shared" si="167"/>
        <v>1.5329467322420354E-2</v>
      </c>
      <c r="N388" s="63">
        <v>103517</v>
      </c>
      <c r="O388" s="63">
        <v>57453</v>
      </c>
      <c r="P388" s="63">
        <v>0</v>
      </c>
      <c r="Q388" s="63">
        <v>1344</v>
      </c>
      <c r="R388" s="63">
        <v>271</v>
      </c>
      <c r="S388" s="63">
        <v>71</v>
      </c>
      <c r="T388" s="63">
        <v>98</v>
      </c>
      <c r="U388" s="63">
        <v>0</v>
      </c>
      <c r="V388" s="63">
        <v>122</v>
      </c>
      <c r="W388" s="63">
        <v>557</v>
      </c>
      <c r="X388" s="63">
        <v>0</v>
      </c>
      <c r="Y388" s="63">
        <v>0</v>
      </c>
      <c r="Z388" s="63">
        <v>43</v>
      </c>
      <c r="AA388" s="63">
        <v>0</v>
      </c>
      <c r="AB388" s="63">
        <v>0</v>
      </c>
      <c r="AC388" s="63">
        <v>0</v>
      </c>
      <c r="AD388" s="63">
        <v>0</v>
      </c>
      <c r="AE388" s="63">
        <v>0</v>
      </c>
      <c r="AF388" s="63">
        <v>0</v>
      </c>
      <c r="AG388" s="63">
        <v>0</v>
      </c>
      <c r="AH388" s="63">
        <v>0</v>
      </c>
      <c r="AI388" s="63">
        <v>0</v>
      </c>
      <c r="AJ388" s="63">
        <v>0</v>
      </c>
      <c r="AK388" s="63">
        <v>0</v>
      </c>
      <c r="AL388" s="63">
        <v>0</v>
      </c>
      <c r="AM388" s="63">
        <v>0</v>
      </c>
      <c r="AN388" s="63">
        <v>0</v>
      </c>
      <c r="AO388" s="63">
        <v>0</v>
      </c>
      <c r="AP388" s="63">
        <v>0</v>
      </c>
      <c r="AQ388" s="63">
        <v>0</v>
      </c>
      <c r="AR388" s="63">
        <v>0</v>
      </c>
      <c r="AS388" s="63">
        <v>0</v>
      </c>
      <c r="AT388" s="63">
        <v>0</v>
      </c>
      <c r="AU388" s="63">
        <v>0</v>
      </c>
      <c r="AV388" s="63">
        <v>0</v>
      </c>
      <c r="AW388" s="63">
        <v>0</v>
      </c>
      <c r="AX388" s="63">
        <v>0</v>
      </c>
      <c r="AY388" s="63">
        <v>0</v>
      </c>
      <c r="BA388" s="5">
        <f>IF(Q388&gt;0,RANK(Q388,(N388:P388,Q388:AE388)),0)</f>
        <v>3</v>
      </c>
      <c r="BB388" s="5">
        <f>IF(R388&gt;0,RANK(R388,(N388:P388,Q388:AE388)),0)</f>
        <v>5</v>
      </c>
      <c r="BC388" s="5">
        <f>IF(T388&gt;0,RANK(T388,(N388:P388,Q388:AE388)),0)</f>
        <v>7</v>
      </c>
      <c r="BD388" s="5">
        <f>IF(S388&gt;0,RANK(S388,(N388:P388,Q388:AE388)),0)</f>
        <v>8</v>
      </c>
      <c r="BE388" s="2">
        <f t="shared" si="168"/>
        <v>8.2213902958232395E-3</v>
      </c>
      <c r="BF388" s="2">
        <f t="shared" si="169"/>
        <v>1.6577356920893587E-3</v>
      </c>
      <c r="BG388" s="2">
        <f t="shared" si="170"/>
        <v>5.9947637573711128E-4</v>
      </c>
      <c r="BH388" s="2">
        <f t="shared" si="171"/>
        <v>4.3431451711566224E-4</v>
      </c>
      <c r="BJ388" t="s">
        <v>1047</v>
      </c>
      <c r="BK388" t="s">
        <v>2895</v>
      </c>
      <c r="BN388" s="112">
        <v>12</v>
      </c>
      <c r="BO388" s="114">
        <v>73</v>
      </c>
      <c r="BP388" s="118">
        <f t="shared" si="160"/>
        <v>12073</v>
      </c>
      <c r="BQ388" s="118">
        <f t="shared" si="158"/>
        <v>12073</v>
      </c>
      <c r="BR388" s="5" t="s">
        <v>3151</v>
      </c>
      <c r="BV388" s="63"/>
      <c r="BW388" s="63"/>
      <c r="CC388" s="63">
        <f t="shared" si="159"/>
        <v>-163476</v>
      </c>
      <c r="CE388" s="63">
        <v>557</v>
      </c>
      <c r="CH388" s="63">
        <v>0</v>
      </c>
      <c r="CI388" s="63">
        <v>0</v>
      </c>
      <c r="CJ388" s="63">
        <v>9</v>
      </c>
      <c r="CK388" s="8">
        <v>0</v>
      </c>
      <c r="CL388" s="8">
        <v>1</v>
      </c>
      <c r="CM388" s="68"/>
    </row>
    <row r="389" spans="1:93" ht="15" hidden="1" customHeight="1" outlineLevel="1">
      <c r="A389" t="s">
        <v>1673</v>
      </c>
      <c r="B389" t="s">
        <v>2895</v>
      </c>
      <c r="C389" s="1">
        <f t="shared" si="161"/>
        <v>23185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29">
        <f t="shared" si="162"/>
        <v>10544</v>
      </c>
      <c r="H389" s="134">
        <f t="shared" si="163"/>
        <v>0.45477679534181581</v>
      </c>
      <c r="I389" s="2"/>
      <c r="J389" s="2">
        <f t="shared" si="164"/>
        <v>0.26762993314643091</v>
      </c>
      <c r="K389" s="2">
        <f t="shared" si="165"/>
        <v>0.72240672848824672</v>
      </c>
      <c r="L389" s="2">
        <f t="shared" si="166"/>
        <v>0</v>
      </c>
      <c r="M389" s="2">
        <f t="shared" si="167"/>
        <v>9.9633383653223717E-3</v>
      </c>
      <c r="N389" s="63">
        <v>6205</v>
      </c>
      <c r="O389" s="63">
        <v>16749</v>
      </c>
      <c r="P389" s="63">
        <v>0</v>
      </c>
      <c r="Q389" s="63">
        <v>131</v>
      </c>
      <c r="R389" s="63">
        <v>25</v>
      </c>
      <c r="S389" s="63">
        <v>13</v>
      </c>
      <c r="T389" s="63">
        <v>14</v>
      </c>
      <c r="U389" s="63">
        <v>0</v>
      </c>
      <c r="V389" s="63">
        <v>7</v>
      </c>
      <c r="W389" s="63">
        <v>40</v>
      </c>
      <c r="X389" s="63">
        <v>0</v>
      </c>
      <c r="Y389" s="63">
        <v>0</v>
      </c>
      <c r="Z389" s="63">
        <v>1</v>
      </c>
      <c r="AA389" s="63">
        <v>0</v>
      </c>
      <c r="AB389" s="63">
        <v>0</v>
      </c>
      <c r="AC389" s="63">
        <v>0</v>
      </c>
      <c r="AD389" s="63">
        <v>0</v>
      </c>
      <c r="AE389" s="63">
        <v>0</v>
      </c>
      <c r="AF389" s="63">
        <v>0</v>
      </c>
      <c r="AG389" s="63">
        <v>0</v>
      </c>
      <c r="AH389" s="63">
        <v>0</v>
      </c>
      <c r="AI389" s="63">
        <v>0</v>
      </c>
      <c r="AJ389" s="63">
        <v>0</v>
      </c>
      <c r="AK389" s="63">
        <v>0</v>
      </c>
      <c r="AL389" s="63">
        <v>0</v>
      </c>
      <c r="AM389" s="63">
        <v>0</v>
      </c>
      <c r="AN389" s="63">
        <v>0</v>
      </c>
      <c r="AO389" s="63">
        <v>0</v>
      </c>
      <c r="AP389" s="63">
        <v>0</v>
      </c>
      <c r="AQ389" s="63">
        <v>0</v>
      </c>
      <c r="AR389" s="63">
        <v>0</v>
      </c>
      <c r="AS389" s="63">
        <v>0</v>
      </c>
      <c r="AT389" s="63">
        <v>0</v>
      </c>
      <c r="AU389" s="63">
        <v>0</v>
      </c>
      <c r="AV389" s="63">
        <v>0</v>
      </c>
      <c r="AW389" s="63">
        <v>0</v>
      </c>
      <c r="AX389" s="63">
        <v>0</v>
      </c>
      <c r="AY389" s="63">
        <v>0</v>
      </c>
      <c r="BA389" s="5">
        <f>IF(Q389&gt;0,RANK(Q389,(N389:P389,Q389:AE389)),0)</f>
        <v>3</v>
      </c>
      <c r="BB389" s="5">
        <f>IF(R389&gt;0,RANK(R389,(N389:P389,Q389:AE389)),0)</f>
        <v>5</v>
      </c>
      <c r="BC389" s="5">
        <f>IF(T389&gt;0,RANK(T389,(N389:P389,Q389:AE389)),0)</f>
        <v>6</v>
      </c>
      <c r="BD389" s="5">
        <f>IF(S389&gt;0,RANK(S389,(N389:P389,Q389:AE389)),0)</f>
        <v>7</v>
      </c>
      <c r="BE389" s="2">
        <f t="shared" si="168"/>
        <v>5.650204873840845E-3</v>
      </c>
      <c r="BF389" s="2">
        <f t="shared" si="169"/>
        <v>1.0782833728703904E-3</v>
      </c>
      <c r="BG389" s="2">
        <f t="shared" si="170"/>
        <v>6.0383868880741864E-4</v>
      </c>
      <c r="BH389" s="2">
        <f t="shared" si="171"/>
        <v>5.6070735389260296E-4</v>
      </c>
      <c r="BJ389" t="s">
        <v>1673</v>
      </c>
      <c r="BK389" t="s">
        <v>2895</v>
      </c>
      <c r="BL389">
        <v>2</v>
      </c>
      <c r="BN389" s="112">
        <v>12</v>
      </c>
      <c r="BO389" s="114">
        <v>75</v>
      </c>
      <c r="BP389" s="118">
        <f t="shared" si="160"/>
        <v>12075</v>
      </c>
      <c r="BQ389" s="118">
        <f t="shared" si="158"/>
        <v>12075</v>
      </c>
      <c r="BR389" s="5" t="s">
        <v>3151</v>
      </c>
      <c r="BT389" s="144"/>
      <c r="BV389" s="63"/>
      <c r="BW389" s="63"/>
      <c r="CC389" s="63">
        <f t="shared" si="159"/>
        <v>-23185</v>
      </c>
      <c r="CE389" s="63">
        <v>40</v>
      </c>
      <c r="CH389" s="63">
        <v>0</v>
      </c>
      <c r="CI389" s="63">
        <v>0</v>
      </c>
      <c r="CJ389" s="63">
        <v>0</v>
      </c>
      <c r="CK389" s="8">
        <v>0</v>
      </c>
      <c r="CL389" s="8">
        <v>0</v>
      </c>
      <c r="CM389" s="68"/>
    </row>
    <row r="390" spans="1:93" ht="15" hidden="1" customHeight="1" outlineLevel="1">
      <c r="A390" t="s">
        <v>319</v>
      </c>
      <c r="B390" t="s">
        <v>2895</v>
      </c>
      <c r="C390" s="1">
        <f t="shared" si="161"/>
        <v>3565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29">
        <f t="shared" si="162"/>
        <v>2152</v>
      </c>
      <c r="H390" s="134">
        <f t="shared" si="163"/>
        <v>0.60364656381486681</v>
      </c>
      <c r="I390" s="2"/>
      <c r="J390" s="2">
        <f t="shared" si="164"/>
        <v>0.1946704067321178</v>
      </c>
      <c r="K390" s="2">
        <f t="shared" si="165"/>
        <v>0.79831697054698458</v>
      </c>
      <c r="L390" s="2">
        <f t="shared" si="166"/>
        <v>0</v>
      </c>
      <c r="M390" s="2">
        <f t="shared" si="167"/>
        <v>7.0126227208976433E-3</v>
      </c>
      <c r="N390" s="63">
        <v>694</v>
      </c>
      <c r="O390" s="63">
        <v>2846</v>
      </c>
      <c r="P390" s="63">
        <v>0</v>
      </c>
      <c r="Q390" s="63">
        <v>14</v>
      </c>
      <c r="R390" s="63">
        <v>2</v>
      </c>
      <c r="S390" s="63">
        <v>1</v>
      </c>
      <c r="T390" s="63">
        <v>2</v>
      </c>
      <c r="U390" s="63">
        <v>0</v>
      </c>
      <c r="V390" s="63">
        <v>2</v>
      </c>
      <c r="W390" s="63">
        <v>4</v>
      </c>
      <c r="X390" s="63">
        <v>0</v>
      </c>
      <c r="Y390" s="63">
        <v>0</v>
      </c>
      <c r="Z390" s="63">
        <v>0</v>
      </c>
      <c r="AA390" s="63">
        <v>0</v>
      </c>
      <c r="AB390" s="63">
        <v>0</v>
      </c>
      <c r="AC390" s="63">
        <v>0</v>
      </c>
      <c r="AD390" s="63">
        <v>0</v>
      </c>
      <c r="AE390" s="63">
        <v>0</v>
      </c>
      <c r="AF390" s="63">
        <v>0</v>
      </c>
      <c r="AG390" s="63">
        <v>0</v>
      </c>
      <c r="AH390" s="63">
        <v>0</v>
      </c>
      <c r="AI390" s="63">
        <v>0</v>
      </c>
      <c r="AJ390" s="63">
        <v>0</v>
      </c>
      <c r="AK390" s="63">
        <v>0</v>
      </c>
      <c r="AL390" s="63">
        <v>0</v>
      </c>
      <c r="AM390" s="63">
        <v>0</v>
      </c>
      <c r="AN390" s="63">
        <v>0</v>
      </c>
      <c r="AO390" s="63">
        <v>0</v>
      </c>
      <c r="AP390" s="63">
        <v>0</v>
      </c>
      <c r="AQ390" s="63">
        <v>0</v>
      </c>
      <c r="AR390" s="63">
        <v>0</v>
      </c>
      <c r="AS390" s="63">
        <v>0</v>
      </c>
      <c r="AT390" s="63">
        <v>0</v>
      </c>
      <c r="AU390" s="63">
        <v>0</v>
      </c>
      <c r="AV390" s="63">
        <v>0</v>
      </c>
      <c r="AW390" s="63">
        <v>0</v>
      </c>
      <c r="AX390" s="63">
        <v>0</v>
      </c>
      <c r="AY390" s="63">
        <v>0</v>
      </c>
      <c r="BA390" s="5">
        <f>IF(Q390&gt;0,RANK(Q390,(N390:P390,Q390:AE390)),0)</f>
        <v>3</v>
      </c>
      <c r="BB390" s="5">
        <f>IF(R390&gt;0,RANK(R390,(N390:P390,Q390:AE390)),0)</f>
        <v>5</v>
      </c>
      <c r="BC390" s="5">
        <f>IF(T390&gt;0,RANK(T390,(N390:P390,Q390:AE390)),0)</f>
        <v>5</v>
      </c>
      <c r="BD390" s="5">
        <f>IF(S390&gt;0,RANK(S390,(N390:P390,Q390:AE390)),0)</f>
        <v>8</v>
      </c>
      <c r="BE390" s="2">
        <f t="shared" si="168"/>
        <v>3.9270687237026652E-3</v>
      </c>
      <c r="BF390" s="2">
        <f t="shared" si="169"/>
        <v>5.6100981767180928E-4</v>
      </c>
      <c r="BG390" s="2">
        <f t="shared" si="170"/>
        <v>5.6100981767180928E-4</v>
      </c>
      <c r="BH390" s="2">
        <f t="shared" si="171"/>
        <v>2.8050490883590464E-4</v>
      </c>
      <c r="BJ390" t="s">
        <v>319</v>
      </c>
      <c r="BK390" t="s">
        <v>2895</v>
      </c>
      <c r="BL390">
        <v>2</v>
      </c>
      <c r="BN390" s="112">
        <v>12</v>
      </c>
      <c r="BO390" s="114">
        <v>77</v>
      </c>
      <c r="BP390" s="118">
        <f t="shared" si="160"/>
        <v>12077</v>
      </c>
      <c r="BQ390" s="118">
        <f t="shared" si="158"/>
        <v>12077</v>
      </c>
      <c r="BR390" s="5" t="s">
        <v>3151</v>
      </c>
      <c r="BV390" s="63"/>
      <c r="BW390" s="63"/>
      <c r="CC390" s="63">
        <f t="shared" si="159"/>
        <v>-3565</v>
      </c>
      <c r="CE390" s="63">
        <v>4</v>
      </c>
      <c r="CH390" s="63">
        <v>0</v>
      </c>
      <c r="CI390" s="63">
        <v>0</v>
      </c>
      <c r="CJ390" s="63">
        <v>0</v>
      </c>
      <c r="CK390" s="8">
        <v>0</v>
      </c>
      <c r="CL390" s="8">
        <v>0</v>
      </c>
      <c r="CM390" s="68"/>
    </row>
    <row r="391" spans="1:93" ht="15" hidden="1" customHeight="1" outlineLevel="1">
      <c r="A391" t="s">
        <v>1649</v>
      </c>
      <c r="B391" t="s">
        <v>2895</v>
      </c>
      <c r="C391" s="1">
        <f t="shared" si="161"/>
        <v>9393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29">
        <f t="shared" si="162"/>
        <v>1829</v>
      </c>
      <c r="H391" s="134">
        <f t="shared" si="163"/>
        <v>0.19471947194719472</v>
      </c>
      <c r="I391" s="2"/>
      <c r="J391" s="2">
        <f t="shared" si="164"/>
        <v>0.3989140849568828</v>
      </c>
      <c r="K391" s="2">
        <f t="shared" si="165"/>
        <v>0.59363355690407749</v>
      </c>
      <c r="L391" s="2">
        <f t="shared" si="166"/>
        <v>0</v>
      </c>
      <c r="M391" s="2">
        <f t="shared" si="167"/>
        <v>7.4523581390396609E-3</v>
      </c>
      <c r="N391" s="63">
        <v>3747</v>
      </c>
      <c r="O391" s="63">
        <v>5576</v>
      </c>
      <c r="P391" s="63">
        <v>0</v>
      </c>
      <c r="Q391" s="63">
        <v>32</v>
      </c>
      <c r="R391" s="63">
        <v>13</v>
      </c>
      <c r="S391" s="63">
        <v>5</v>
      </c>
      <c r="T391" s="63">
        <v>3</v>
      </c>
      <c r="U391" s="63">
        <v>0</v>
      </c>
      <c r="V391" s="63">
        <v>4</v>
      </c>
      <c r="W391" s="63">
        <v>13</v>
      </c>
      <c r="X391" s="63">
        <v>0</v>
      </c>
      <c r="Y391" s="63">
        <v>0</v>
      </c>
      <c r="Z391" s="63">
        <v>0</v>
      </c>
      <c r="AA391" s="63">
        <v>0</v>
      </c>
      <c r="AB391" s="63">
        <v>0</v>
      </c>
      <c r="AC391" s="63">
        <v>0</v>
      </c>
      <c r="AD391" s="63">
        <v>0</v>
      </c>
      <c r="AE391" s="63">
        <v>0</v>
      </c>
      <c r="AF391" s="63">
        <v>0</v>
      </c>
      <c r="AG391" s="63">
        <v>0</v>
      </c>
      <c r="AH391" s="63">
        <v>0</v>
      </c>
      <c r="AI391" s="63">
        <v>0</v>
      </c>
      <c r="AJ391" s="63">
        <v>0</v>
      </c>
      <c r="AK391" s="63">
        <v>0</v>
      </c>
      <c r="AL391" s="63">
        <v>0</v>
      </c>
      <c r="AM391" s="63">
        <v>0</v>
      </c>
      <c r="AN391" s="63">
        <v>0</v>
      </c>
      <c r="AO391" s="63">
        <v>0</v>
      </c>
      <c r="AP391" s="63">
        <v>0</v>
      </c>
      <c r="AQ391" s="63">
        <v>0</v>
      </c>
      <c r="AR391" s="63">
        <v>0</v>
      </c>
      <c r="AS391" s="63">
        <v>0</v>
      </c>
      <c r="AT391" s="63">
        <v>0</v>
      </c>
      <c r="AU391" s="63">
        <v>0</v>
      </c>
      <c r="AV391" s="63">
        <v>0</v>
      </c>
      <c r="AW391" s="63">
        <v>0</v>
      </c>
      <c r="AX391" s="63">
        <v>0</v>
      </c>
      <c r="AY391" s="63">
        <v>0</v>
      </c>
      <c r="BA391" s="5">
        <f>IF(Q391&gt;0,RANK(Q391,(N391:P391,Q391:AE391)),0)</f>
        <v>3</v>
      </c>
      <c r="BB391" s="5">
        <f>IF(R391&gt;0,RANK(R391,(N391:P391,Q391:AE391)),0)</f>
        <v>4</v>
      </c>
      <c r="BC391" s="5">
        <f>IF(T391&gt;0,RANK(T391,(N391:P391,Q391:AE391)),0)</f>
        <v>8</v>
      </c>
      <c r="BD391" s="5">
        <f>IF(S391&gt;0,RANK(S391,(N391:P391,Q391:AE391)),0)</f>
        <v>6</v>
      </c>
      <c r="BE391" s="2">
        <f t="shared" si="168"/>
        <v>3.406792292132439E-3</v>
      </c>
      <c r="BF391" s="2">
        <f t="shared" si="169"/>
        <v>1.3840093686788033E-3</v>
      </c>
      <c r="BG391" s="2">
        <f t="shared" si="170"/>
        <v>3.1938677738741617E-4</v>
      </c>
      <c r="BH391" s="2">
        <f t="shared" si="171"/>
        <v>5.3231129564569363E-4</v>
      </c>
      <c r="BJ391" t="s">
        <v>1649</v>
      </c>
      <c r="BK391" t="s">
        <v>2895</v>
      </c>
      <c r="BL391">
        <v>5</v>
      </c>
      <c r="BN391" s="112">
        <v>12</v>
      </c>
      <c r="BO391" s="114">
        <v>79</v>
      </c>
      <c r="BP391" s="118">
        <f t="shared" si="160"/>
        <v>12079</v>
      </c>
      <c r="BQ391" s="118">
        <f t="shared" si="158"/>
        <v>12079</v>
      </c>
      <c r="BR391" s="5" t="s">
        <v>3151</v>
      </c>
      <c r="BS391" s="144"/>
      <c r="BT391" s="144"/>
      <c r="BV391" s="63"/>
      <c r="BW391" s="63"/>
      <c r="CC391" s="63">
        <f t="shared" si="159"/>
        <v>-9393</v>
      </c>
      <c r="CE391" s="63">
        <v>13</v>
      </c>
      <c r="CH391" s="63">
        <v>0</v>
      </c>
      <c r="CI391" s="63">
        <v>0</v>
      </c>
      <c r="CJ391" s="63">
        <v>0</v>
      </c>
      <c r="CK391" s="8">
        <v>0</v>
      </c>
      <c r="CL391" s="8">
        <v>0</v>
      </c>
      <c r="CM391" s="68"/>
    </row>
    <row r="392" spans="1:93" ht="15" hidden="1" customHeight="1" outlineLevel="1">
      <c r="A392" t="s">
        <v>33</v>
      </c>
      <c r="B392" t="s">
        <v>2895</v>
      </c>
      <c r="C392" s="1">
        <f t="shared" si="161"/>
        <v>217472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29">
        <f t="shared" si="162"/>
        <v>34821</v>
      </c>
      <c r="H392" s="134">
        <f t="shared" si="163"/>
        <v>0.16011716450853444</v>
      </c>
      <c r="I392" s="2"/>
      <c r="J392" s="2">
        <f t="shared" si="164"/>
        <v>0.41460969688051796</v>
      </c>
      <c r="K392" s="2">
        <f t="shared" si="165"/>
        <v>0.57472686138905238</v>
      </c>
      <c r="L392" s="2">
        <f t="shared" si="166"/>
        <v>0</v>
      </c>
      <c r="M392" s="2">
        <f t="shared" si="167"/>
        <v>1.0663441730429657E-2</v>
      </c>
      <c r="N392" s="63">
        <v>90166</v>
      </c>
      <c r="O392" s="63">
        <v>124987</v>
      </c>
      <c r="P392" s="63">
        <v>0</v>
      </c>
      <c r="Q392" s="63">
        <v>1287</v>
      </c>
      <c r="R392" s="63">
        <v>258</v>
      </c>
      <c r="S392" s="63">
        <v>69</v>
      </c>
      <c r="T392" s="63">
        <v>96</v>
      </c>
      <c r="U392" s="63">
        <v>0</v>
      </c>
      <c r="V392" s="63">
        <v>78</v>
      </c>
      <c r="W392" s="63">
        <v>521</v>
      </c>
      <c r="X392" s="63">
        <v>0</v>
      </c>
      <c r="Y392" s="63">
        <v>0</v>
      </c>
      <c r="Z392" s="63">
        <v>10</v>
      </c>
      <c r="AA392" s="63">
        <v>0</v>
      </c>
      <c r="AB392" s="63">
        <v>0</v>
      </c>
      <c r="AC392" s="63">
        <v>0</v>
      </c>
      <c r="AD392" s="63">
        <v>0</v>
      </c>
      <c r="AE392" s="63">
        <v>0</v>
      </c>
      <c r="AF392" s="63">
        <v>0</v>
      </c>
      <c r="AG392" s="63">
        <v>0</v>
      </c>
      <c r="AH392" s="63">
        <v>0</v>
      </c>
      <c r="AI392" s="63">
        <v>0</v>
      </c>
      <c r="AJ392" s="63">
        <v>0</v>
      </c>
      <c r="AK392" s="63">
        <v>0</v>
      </c>
      <c r="AL392" s="63">
        <v>0</v>
      </c>
      <c r="AM392" s="63">
        <v>0</v>
      </c>
      <c r="AN392" s="63">
        <v>0</v>
      </c>
      <c r="AO392" s="63">
        <v>0</v>
      </c>
      <c r="AP392" s="63">
        <v>0</v>
      </c>
      <c r="AQ392" s="63">
        <v>0</v>
      </c>
      <c r="AR392" s="63">
        <v>0</v>
      </c>
      <c r="AS392" s="63">
        <v>0</v>
      </c>
      <c r="AT392" s="63">
        <v>0</v>
      </c>
      <c r="AU392" s="63">
        <v>0</v>
      </c>
      <c r="AV392" s="63">
        <v>0</v>
      </c>
      <c r="AW392" s="63">
        <v>0</v>
      </c>
      <c r="AX392" s="63">
        <v>0</v>
      </c>
      <c r="AY392" s="63">
        <v>0</v>
      </c>
      <c r="BA392" s="5">
        <f>IF(Q392&gt;0,RANK(Q392,(N392:P392,Q392:AE392)),0)</f>
        <v>3</v>
      </c>
      <c r="BB392" s="5">
        <f>IF(R392&gt;0,RANK(R392,(N392:P392,Q392:AE392)),0)</f>
        <v>5</v>
      </c>
      <c r="BC392" s="5">
        <f>IF(T392&gt;0,RANK(T392,(N392:P392,Q392:AE392)),0)</f>
        <v>6</v>
      </c>
      <c r="BD392" s="5">
        <f>IF(S392&gt;0,RANK(S392,(N392:P392,Q392:AE392)),0)</f>
        <v>8</v>
      </c>
      <c r="BE392" s="2">
        <f t="shared" si="168"/>
        <v>5.9180032371983519E-3</v>
      </c>
      <c r="BF392" s="2">
        <f t="shared" si="169"/>
        <v>1.1863596233078282E-3</v>
      </c>
      <c r="BG392" s="2">
        <f t="shared" si="170"/>
        <v>4.4143613890523835E-4</v>
      </c>
      <c r="BH392" s="2">
        <f t="shared" si="171"/>
        <v>3.1728222483814008E-4</v>
      </c>
      <c r="BJ392" t="s">
        <v>33</v>
      </c>
      <c r="BK392" t="s">
        <v>2895</v>
      </c>
      <c r="BL392">
        <v>16</v>
      </c>
      <c r="BN392" s="112">
        <v>12</v>
      </c>
      <c r="BO392" s="114">
        <v>81</v>
      </c>
      <c r="BP392" s="118">
        <f t="shared" si="160"/>
        <v>12081</v>
      </c>
      <c r="BQ392" s="118">
        <f t="shared" si="158"/>
        <v>12081</v>
      </c>
      <c r="BR392" s="5" t="s">
        <v>3151</v>
      </c>
      <c r="BS392" s="144"/>
      <c r="BT392" s="144"/>
      <c r="BV392" s="63"/>
      <c r="BW392" s="63"/>
      <c r="CC392" s="63">
        <f t="shared" si="159"/>
        <v>-217472</v>
      </c>
      <c r="CE392" s="63">
        <v>521</v>
      </c>
      <c r="CH392" s="63">
        <v>0</v>
      </c>
      <c r="CI392" s="63">
        <v>0</v>
      </c>
      <c r="CJ392" s="63">
        <v>7</v>
      </c>
      <c r="CK392" s="8">
        <v>0</v>
      </c>
      <c r="CL392" s="8">
        <v>0</v>
      </c>
      <c r="CM392" s="68"/>
    </row>
    <row r="393" spans="1:93" ht="15" hidden="1" customHeight="1" outlineLevel="1">
      <c r="A393" t="s">
        <v>1825</v>
      </c>
      <c r="B393" t="s">
        <v>2895</v>
      </c>
      <c r="C393" s="1">
        <f t="shared" si="161"/>
        <v>204716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29">
        <f t="shared" si="162"/>
        <v>52968</v>
      </c>
      <c r="H393" s="134">
        <f t="shared" si="163"/>
        <v>0.25873893589167429</v>
      </c>
      <c r="I393" s="2"/>
      <c r="J393" s="2">
        <f t="shared" si="164"/>
        <v>0.36566755895972958</v>
      </c>
      <c r="K393" s="2">
        <f t="shared" si="165"/>
        <v>0.62440649485140387</v>
      </c>
      <c r="L393" s="2">
        <f t="shared" si="166"/>
        <v>0</v>
      </c>
      <c r="M393" s="2">
        <f t="shared" si="167"/>
        <v>9.9259461888665523E-3</v>
      </c>
      <c r="N393" s="63">
        <v>74858</v>
      </c>
      <c r="O393" s="63">
        <v>127826</v>
      </c>
      <c r="P393" s="63">
        <v>0</v>
      </c>
      <c r="Q393" s="63">
        <v>1180</v>
      </c>
      <c r="R393" s="63">
        <v>228</v>
      </c>
      <c r="S393" s="63">
        <v>80</v>
      </c>
      <c r="T393" s="63">
        <v>91</v>
      </c>
      <c r="U393" s="63">
        <v>0</v>
      </c>
      <c r="V393" s="63">
        <v>98</v>
      </c>
      <c r="W393" s="63">
        <v>343</v>
      </c>
      <c r="X393" s="63">
        <v>0</v>
      </c>
      <c r="Y393" s="63">
        <v>0</v>
      </c>
      <c r="Z393" s="63">
        <v>12</v>
      </c>
      <c r="AA393" s="63">
        <v>0</v>
      </c>
      <c r="AB393" s="63">
        <v>0</v>
      </c>
      <c r="AC393" s="63">
        <v>0</v>
      </c>
      <c r="AD393" s="63">
        <v>0</v>
      </c>
      <c r="AE393" s="63">
        <v>0</v>
      </c>
      <c r="AF393" s="63">
        <v>0</v>
      </c>
      <c r="AG393" s="63">
        <v>0</v>
      </c>
      <c r="AH393" s="63">
        <v>0</v>
      </c>
      <c r="AI393" s="63">
        <v>0</v>
      </c>
      <c r="AJ393" s="63">
        <v>0</v>
      </c>
      <c r="AK393" s="63">
        <v>0</v>
      </c>
      <c r="AL393" s="63">
        <v>0</v>
      </c>
      <c r="AM393" s="63">
        <v>0</v>
      </c>
      <c r="AN393" s="63">
        <v>0</v>
      </c>
      <c r="AO393" s="63">
        <v>0</v>
      </c>
      <c r="AP393" s="63">
        <v>0</v>
      </c>
      <c r="AQ393" s="63">
        <v>0</v>
      </c>
      <c r="AR393" s="63">
        <v>0</v>
      </c>
      <c r="AS393" s="63">
        <v>0</v>
      </c>
      <c r="AT393" s="63">
        <v>0</v>
      </c>
      <c r="AU393" s="63">
        <v>0</v>
      </c>
      <c r="AV393" s="63">
        <v>0</v>
      </c>
      <c r="AW393" s="63">
        <v>0</v>
      </c>
      <c r="AX393" s="63">
        <v>0</v>
      </c>
      <c r="AY393" s="63">
        <v>0</v>
      </c>
      <c r="BA393" s="5">
        <f>IF(Q393&gt;0,RANK(Q393,(N393:P393,Q393:AE393)),0)</f>
        <v>3</v>
      </c>
      <c r="BB393" s="5">
        <f>IF(R393&gt;0,RANK(R393,(N393:P393,Q393:AE393)),0)</f>
        <v>5</v>
      </c>
      <c r="BC393" s="5">
        <f>IF(T393&gt;0,RANK(T393,(N393:P393,Q393:AE393)),0)</f>
        <v>7</v>
      </c>
      <c r="BD393" s="5">
        <f>IF(S393&gt;0,RANK(S393,(N393:P393,Q393:AE393)),0)</f>
        <v>8</v>
      </c>
      <c r="BE393" s="2">
        <f t="shared" si="168"/>
        <v>5.7640829246370581E-3</v>
      </c>
      <c r="BF393" s="2">
        <f t="shared" si="169"/>
        <v>1.1137380566247875E-3</v>
      </c>
      <c r="BG393" s="2">
        <f t="shared" si="170"/>
        <v>4.4451825944234941E-4</v>
      </c>
      <c r="BH393" s="2">
        <f t="shared" si="171"/>
        <v>3.9078528302624122E-4</v>
      </c>
      <c r="BJ393" t="s">
        <v>1825</v>
      </c>
      <c r="BK393" t="s">
        <v>2895</v>
      </c>
      <c r="BN393" s="112">
        <v>12</v>
      </c>
      <c r="BO393" s="114">
        <v>83</v>
      </c>
      <c r="BP393" s="118">
        <f t="shared" si="160"/>
        <v>12083</v>
      </c>
      <c r="BQ393" s="118">
        <f t="shared" si="158"/>
        <v>12083</v>
      </c>
      <c r="BR393" s="5" t="s">
        <v>3151</v>
      </c>
      <c r="BS393" s="144"/>
      <c r="BT393" s="144"/>
      <c r="BV393" s="63"/>
      <c r="BW393" s="63"/>
      <c r="CC393" s="63">
        <f t="shared" si="159"/>
        <v>-204716</v>
      </c>
      <c r="CE393" s="63">
        <v>343</v>
      </c>
      <c r="CH393" s="63">
        <v>0</v>
      </c>
      <c r="CI393" s="63">
        <v>0</v>
      </c>
      <c r="CJ393" s="63">
        <v>3</v>
      </c>
      <c r="CK393" s="8">
        <v>0</v>
      </c>
      <c r="CL393" s="8">
        <v>0</v>
      </c>
      <c r="CM393" s="68"/>
      <c r="CN393" s="63"/>
      <c r="CO393" s="68"/>
    </row>
    <row r="394" spans="1:93" ht="15" hidden="1" customHeight="1" outlineLevel="1">
      <c r="A394" t="s">
        <v>1</v>
      </c>
      <c r="B394" t="s">
        <v>2895</v>
      </c>
      <c r="C394" s="1">
        <f t="shared" si="161"/>
        <v>98942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>IF(P394&gt;0,RANK(P394,(N394:P394,Q394:AE394)),0)</f>
        <v>0</v>
      </c>
      <c r="G394" s="129">
        <f t="shared" si="162"/>
        <v>24275</v>
      </c>
      <c r="H394" s="134">
        <f t="shared" si="163"/>
        <v>0.24534575812091933</v>
      </c>
      <c r="I394" s="2"/>
      <c r="J394" s="2">
        <f t="shared" si="164"/>
        <v>0.37287501768712983</v>
      </c>
      <c r="K394" s="2">
        <f t="shared" si="165"/>
        <v>0.61822077580804913</v>
      </c>
      <c r="L394" s="2">
        <f t="shared" si="166"/>
        <v>0</v>
      </c>
      <c r="M394" s="2">
        <f t="shared" si="167"/>
        <v>8.9042065048210439E-3</v>
      </c>
      <c r="N394" s="63">
        <v>36893</v>
      </c>
      <c r="O394" s="63">
        <v>61168</v>
      </c>
      <c r="P394" s="63">
        <v>0</v>
      </c>
      <c r="Q394" s="63">
        <v>448</v>
      </c>
      <c r="R394" s="63">
        <v>105</v>
      </c>
      <c r="S394" s="63">
        <v>37</v>
      </c>
      <c r="T394" s="63">
        <v>38</v>
      </c>
      <c r="U394" s="63">
        <v>0</v>
      </c>
      <c r="V394" s="63">
        <v>35</v>
      </c>
      <c r="W394" s="63">
        <v>217</v>
      </c>
      <c r="X394" s="63">
        <v>0</v>
      </c>
      <c r="Y394" s="63">
        <v>0</v>
      </c>
      <c r="Z394" s="63">
        <v>1</v>
      </c>
      <c r="AA394" s="63">
        <v>0</v>
      </c>
      <c r="AB394" s="63">
        <v>0</v>
      </c>
      <c r="AC394" s="63">
        <v>0</v>
      </c>
      <c r="AD394" s="63">
        <v>0</v>
      </c>
      <c r="AE394" s="63">
        <v>0</v>
      </c>
      <c r="AF394" s="63">
        <v>0</v>
      </c>
      <c r="AG394" s="63">
        <v>0</v>
      </c>
      <c r="AH394" s="63">
        <v>0</v>
      </c>
      <c r="AI394" s="63">
        <v>0</v>
      </c>
      <c r="AJ394" s="63">
        <v>0</v>
      </c>
      <c r="AK394" s="63">
        <v>0</v>
      </c>
      <c r="AL394" s="63">
        <v>0</v>
      </c>
      <c r="AM394" s="63">
        <v>0</v>
      </c>
      <c r="AN394" s="63">
        <v>0</v>
      </c>
      <c r="AO394" s="63">
        <v>0</v>
      </c>
      <c r="AP394" s="63">
        <v>0</v>
      </c>
      <c r="AQ394" s="63">
        <v>0</v>
      </c>
      <c r="AR394" s="63">
        <v>0</v>
      </c>
      <c r="AS394" s="63">
        <v>0</v>
      </c>
      <c r="AT394" s="63">
        <v>0</v>
      </c>
      <c r="AU394" s="63">
        <v>0</v>
      </c>
      <c r="AV394" s="63">
        <v>0</v>
      </c>
      <c r="AW394" s="63">
        <v>0</v>
      </c>
      <c r="AX394" s="63">
        <v>0</v>
      </c>
      <c r="AY394" s="63">
        <v>0</v>
      </c>
      <c r="BA394" s="5">
        <f>IF(Q394&gt;0,RANK(Q394,(N394:P394,Q394:AE394)),0)</f>
        <v>3</v>
      </c>
      <c r="BB394" s="5">
        <f>IF(R394&gt;0,RANK(R394,(N394:P394,Q394:AE394)),0)</f>
        <v>5</v>
      </c>
      <c r="BC394" s="5">
        <f>IF(T394&gt;0,RANK(T394,(N394:P394,Q394:AE394)),0)</f>
        <v>6</v>
      </c>
      <c r="BD394" s="5">
        <f>IF(S394&gt;0,RANK(S394,(N394:P394,Q394:AE394)),0)</f>
        <v>7</v>
      </c>
      <c r="BE394" s="2">
        <f t="shared" si="168"/>
        <v>4.5279052374118172E-3</v>
      </c>
      <c r="BF394" s="2">
        <f t="shared" si="169"/>
        <v>1.0612277900183945E-3</v>
      </c>
      <c r="BG394" s="2">
        <f t="shared" si="170"/>
        <v>3.8406339067332374E-4</v>
      </c>
      <c r="BH394" s="2">
        <f t="shared" si="171"/>
        <v>3.7395645933981526E-4</v>
      </c>
      <c r="BJ394" t="s">
        <v>1</v>
      </c>
      <c r="BK394" t="s">
        <v>2895</v>
      </c>
      <c r="BL394">
        <v>18</v>
      </c>
      <c r="BN394" s="112">
        <v>12</v>
      </c>
      <c r="BO394" s="114">
        <v>85</v>
      </c>
      <c r="BP394" s="118">
        <f t="shared" si="160"/>
        <v>12085</v>
      </c>
      <c r="BQ394" s="118">
        <f t="shared" si="158"/>
        <v>12085</v>
      </c>
      <c r="BR394" s="5" t="s">
        <v>3151</v>
      </c>
      <c r="BS394" s="144"/>
      <c r="BT394" s="144"/>
      <c r="BV394" s="63"/>
      <c r="BW394" s="63"/>
      <c r="CC394" s="63">
        <f t="shared" si="159"/>
        <v>-98942</v>
      </c>
      <c r="CE394" s="63">
        <v>217</v>
      </c>
      <c r="CH394" s="63">
        <v>0</v>
      </c>
      <c r="CI394" s="63">
        <v>0</v>
      </c>
      <c r="CJ394" s="63">
        <v>0</v>
      </c>
      <c r="CK394" s="8">
        <v>0</v>
      </c>
      <c r="CL394" s="8">
        <v>1</v>
      </c>
      <c r="CM394" s="68"/>
      <c r="CN394" s="63"/>
      <c r="CO394" s="68"/>
    </row>
    <row r="395" spans="1:93" ht="15" hidden="1" customHeight="1" outlineLevel="1">
      <c r="A395" t="s">
        <v>146</v>
      </c>
      <c r="B395" t="s">
        <v>2895</v>
      </c>
      <c r="C395" s="1">
        <f t="shared" si="161"/>
        <v>1158918</v>
      </c>
      <c r="D395" s="5">
        <f>IF(N395&gt;0, RANK(N395,(N395:P395,Q395:AE395)),0)</f>
        <v>1</v>
      </c>
      <c r="E395" s="5">
        <f>IF(O395&gt;0,RANK(O395,(N395:P395,Q395:AE395)),0)</f>
        <v>2</v>
      </c>
      <c r="F395" s="5">
        <f>IF(P395&gt;0,RANK(P395,(N395:P395,Q395:AE395)),0)</f>
        <v>0</v>
      </c>
      <c r="G395" s="129">
        <f t="shared" si="162"/>
        <v>85031</v>
      </c>
      <c r="H395" s="134">
        <f t="shared" si="163"/>
        <v>7.3371023661725848E-2</v>
      </c>
      <c r="I395" s="2"/>
      <c r="J395" s="2">
        <f t="shared" si="164"/>
        <v>0.5331386689998775</v>
      </c>
      <c r="K395" s="2">
        <f t="shared" si="165"/>
        <v>0.45976764533815162</v>
      </c>
      <c r="L395" s="2">
        <f t="shared" si="166"/>
        <v>0</v>
      </c>
      <c r="M395" s="2">
        <f t="shared" si="167"/>
        <v>7.0936856619708832E-3</v>
      </c>
      <c r="N395" s="63">
        <v>617864</v>
      </c>
      <c r="O395" s="63">
        <v>532833</v>
      </c>
      <c r="P395" s="63">
        <v>0</v>
      </c>
      <c r="Q395" s="63">
        <v>3329</v>
      </c>
      <c r="R395" s="63">
        <v>1289</v>
      </c>
      <c r="S395" s="63">
        <v>293</v>
      </c>
      <c r="T395" s="63">
        <v>602</v>
      </c>
      <c r="U395" s="63">
        <v>0</v>
      </c>
      <c r="V395" s="63">
        <v>579</v>
      </c>
      <c r="W395" s="63">
        <v>2111</v>
      </c>
      <c r="X395" s="63">
        <v>0</v>
      </c>
      <c r="Y395" s="63">
        <v>0</v>
      </c>
      <c r="Z395" s="63">
        <v>18</v>
      </c>
      <c r="AA395" s="63">
        <v>0</v>
      </c>
      <c r="AB395" s="63">
        <v>0</v>
      </c>
      <c r="AC395" s="63">
        <v>0</v>
      </c>
      <c r="AD395" s="63">
        <v>0</v>
      </c>
      <c r="AE395" s="63">
        <v>0</v>
      </c>
      <c r="AF395" s="63">
        <v>0</v>
      </c>
      <c r="AG395" s="63">
        <v>0</v>
      </c>
      <c r="AH395" s="63">
        <v>0</v>
      </c>
      <c r="AI395" s="63">
        <v>0</v>
      </c>
      <c r="AJ395" s="63">
        <v>0</v>
      </c>
      <c r="AK395" s="63">
        <v>0</v>
      </c>
      <c r="AL395" s="63">
        <v>0</v>
      </c>
      <c r="AM395" s="63">
        <v>0</v>
      </c>
      <c r="AN395" s="63">
        <v>0</v>
      </c>
      <c r="AO395" s="63">
        <v>0</v>
      </c>
      <c r="AP395" s="63">
        <v>0</v>
      </c>
      <c r="AQ395" s="63">
        <v>0</v>
      </c>
      <c r="AR395" s="63">
        <v>0</v>
      </c>
      <c r="AS395" s="63">
        <v>0</v>
      </c>
      <c r="AT395" s="63">
        <v>0</v>
      </c>
      <c r="AU395" s="63">
        <v>0</v>
      </c>
      <c r="AV395" s="63">
        <v>0</v>
      </c>
      <c r="AW395" s="63">
        <v>0</v>
      </c>
      <c r="AX395" s="63">
        <v>0</v>
      </c>
      <c r="AY395" s="63">
        <v>0</v>
      </c>
      <c r="BA395" s="5">
        <f>IF(Q395&gt;0,RANK(Q395,(N395:P395,Q395:AE395)),0)</f>
        <v>3</v>
      </c>
      <c r="BB395" s="5">
        <f>IF(R395&gt;0,RANK(R395,(N395:P395,Q395:AE395)),0)</f>
        <v>5</v>
      </c>
      <c r="BC395" s="5">
        <f>IF(T395&gt;0,RANK(T395,(N395:P395,Q395:AE395)),0)</f>
        <v>6</v>
      </c>
      <c r="BD395" s="5">
        <f>IF(S395&gt;0,RANK(S395,(N395:P395,Q395:AE395)),0)</f>
        <v>8</v>
      </c>
      <c r="BE395" s="2">
        <f t="shared" si="168"/>
        <v>2.8725069418198699E-3</v>
      </c>
      <c r="BF395" s="2">
        <f t="shared" si="169"/>
        <v>1.112244352059421E-3</v>
      </c>
      <c r="BG395" s="2">
        <f t="shared" si="170"/>
        <v>5.1945003874303446E-4</v>
      </c>
      <c r="BH395" s="2">
        <f t="shared" si="171"/>
        <v>2.5282202882343706E-4</v>
      </c>
      <c r="BJ395" t="s">
        <v>146</v>
      </c>
      <c r="BK395" t="s">
        <v>2895</v>
      </c>
      <c r="BN395" s="112">
        <v>12</v>
      </c>
      <c r="BO395" s="114">
        <v>86</v>
      </c>
      <c r="BP395" s="118">
        <f t="shared" si="160"/>
        <v>12086</v>
      </c>
      <c r="BQ395" s="118">
        <f t="shared" si="158"/>
        <v>12086</v>
      </c>
      <c r="BR395" s="5" t="s">
        <v>3151</v>
      </c>
      <c r="BS395" s="144"/>
      <c r="BT395" s="144"/>
      <c r="BV395" s="63"/>
      <c r="BW395" s="63"/>
      <c r="CC395" s="63">
        <f t="shared" si="159"/>
        <v>-1158918</v>
      </c>
      <c r="CE395" s="63">
        <v>2111</v>
      </c>
      <c r="CH395" s="63">
        <v>0</v>
      </c>
      <c r="CI395" s="63">
        <v>0</v>
      </c>
      <c r="CJ395" s="63">
        <v>7</v>
      </c>
      <c r="CK395" s="8">
        <v>0</v>
      </c>
      <c r="CL395" s="8">
        <v>2</v>
      </c>
      <c r="CM395" s="68"/>
      <c r="CO395" s="68"/>
    </row>
    <row r="396" spans="1:93" ht="15" hidden="1" customHeight="1" outlineLevel="1">
      <c r="A396" t="s">
        <v>643</v>
      </c>
      <c r="B396" t="s">
        <v>2895</v>
      </c>
      <c r="C396" s="1">
        <f t="shared" si="161"/>
        <v>48135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29">
        <f t="shared" si="162"/>
        <v>3812</v>
      </c>
      <c r="H396" s="134">
        <f t="shared" si="163"/>
        <v>7.9193933728056512E-2</v>
      </c>
      <c r="I396" s="2"/>
      <c r="J396" s="2">
        <f t="shared" si="164"/>
        <v>0.4545756725875143</v>
      </c>
      <c r="K396" s="2">
        <f t="shared" si="165"/>
        <v>0.5337696063155708</v>
      </c>
      <c r="L396" s="2">
        <f t="shared" si="166"/>
        <v>0</v>
      </c>
      <c r="M396" s="2">
        <f t="shared" si="167"/>
        <v>1.16547210969149E-2</v>
      </c>
      <c r="N396" s="63">
        <v>21881</v>
      </c>
      <c r="O396" s="63">
        <v>25693</v>
      </c>
      <c r="P396" s="63">
        <v>0</v>
      </c>
      <c r="Q396" s="63">
        <v>348</v>
      </c>
      <c r="R396" s="63">
        <v>51</v>
      </c>
      <c r="S396" s="63">
        <v>12</v>
      </c>
      <c r="T396" s="63">
        <v>26</v>
      </c>
      <c r="U396" s="63">
        <v>0</v>
      </c>
      <c r="V396" s="63">
        <v>14</v>
      </c>
      <c r="W396" s="63">
        <v>106</v>
      </c>
      <c r="X396" s="63">
        <v>0</v>
      </c>
      <c r="Y396" s="63">
        <v>0</v>
      </c>
      <c r="Z396" s="63">
        <v>4</v>
      </c>
      <c r="AA396" s="63">
        <v>0</v>
      </c>
      <c r="AB396" s="63">
        <v>0</v>
      </c>
      <c r="AC396" s="63">
        <v>0</v>
      </c>
      <c r="AD396" s="63">
        <v>0</v>
      </c>
      <c r="AE396" s="63">
        <v>0</v>
      </c>
      <c r="AF396" s="63">
        <v>0</v>
      </c>
      <c r="AG396" s="63">
        <v>0</v>
      </c>
      <c r="AH396" s="63">
        <v>0</v>
      </c>
      <c r="AI396" s="63">
        <v>0</v>
      </c>
      <c r="AJ396" s="63">
        <v>0</v>
      </c>
      <c r="AK396" s="63">
        <v>0</v>
      </c>
      <c r="AL396" s="63">
        <v>0</v>
      </c>
      <c r="AM396" s="63">
        <v>0</v>
      </c>
      <c r="AN396" s="63">
        <v>0</v>
      </c>
      <c r="AO396" s="63">
        <v>0</v>
      </c>
      <c r="AP396" s="63">
        <v>0</v>
      </c>
      <c r="AQ396" s="63">
        <v>0</v>
      </c>
      <c r="AR396" s="63">
        <v>0</v>
      </c>
      <c r="AS396" s="63">
        <v>0</v>
      </c>
      <c r="AT396" s="63">
        <v>0</v>
      </c>
      <c r="AU396" s="63">
        <v>0</v>
      </c>
      <c r="AV396" s="63">
        <v>0</v>
      </c>
      <c r="AW396" s="63">
        <v>0</v>
      </c>
      <c r="AX396" s="63">
        <v>0</v>
      </c>
      <c r="AY396" s="63">
        <v>0</v>
      </c>
      <c r="BA396" s="5">
        <f>IF(Q396&gt;0,RANK(Q396,(N396:P396,Q396:AE396)),0)</f>
        <v>3</v>
      </c>
      <c r="BB396" s="5">
        <f>IF(R396&gt;0,RANK(R396,(N396:P396,Q396:AE396)),0)</f>
        <v>5</v>
      </c>
      <c r="BC396" s="5">
        <f>IF(T396&gt;0,RANK(T396,(N396:P396,Q396:AE396)),0)</f>
        <v>6</v>
      </c>
      <c r="BD396" s="5">
        <f>IF(S396&gt;0,RANK(S396,(N396:P396,Q396:AE396)),0)</f>
        <v>8</v>
      </c>
      <c r="BE396" s="2">
        <f t="shared" si="168"/>
        <v>7.2296665627921471E-3</v>
      </c>
      <c r="BF396" s="2">
        <f t="shared" si="169"/>
        <v>1.0595200997195388E-3</v>
      </c>
      <c r="BG396" s="2">
        <f t="shared" si="170"/>
        <v>5.4014750181780404E-4</v>
      </c>
      <c r="BH396" s="2">
        <f t="shared" si="171"/>
        <v>2.4929884699283265E-4</v>
      </c>
      <c r="BJ396" t="s">
        <v>643</v>
      </c>
      <c r="BK396" t="s">
        <v>2895</v>
      </c>
      <c r="BL396">
        <v>26</v>
      </c>
      <c r="BN396" s="112">
        <v>12</v>
      </c>
      <c r="BO396" s="114">
        <v>87</v>
      </c>
      <c r="BP396" s="118">
        <f t="shared" si="160"/>
        <v>12087</v>
      </c>
      <c r="BQ396" s="118">
        <f t="shared" si="158"/>
        <v>12087</v>
      </c>
      <c r="BR396" s="5" t="s">
        <v>3151</v>
      </c>
      <c r="BS396" s="144"/>
      <c r="BT396" s="144"/>
      <c r="BV396" s="63"/>
      <c r="BW396" s="63"/>
      <c r="CC396" s="63">
        <f t="shared" si="159"/>
        <v>-48135</v>
      </c>
      <c r="CE396" s="63">
        <v>106</v>
      </c>
      <c r="CH396" s="63">
        <v>0</v>
      </c>
      <c r="CI396" s="63">
        <v>0</v>
      </c>
      <c r="CJ396" s="63">
        <v>0</v>
      </c>
      <c r="CK396" s="8">
        <v>0</v>
      </c>
      <c r="CL396" s="8">
        <v>0</v>
      </c>
      <c r="CM396" s="68"/>
      <c r="CO396" s="68"/>
    </row>
    <row r="397" spans="1:93" ht="15" hidden="1" customHeight="1" outlineLevel="1">
      <c r="A397" t="s">
        <v>83</v>
      </c>
      <c r="B397" t="s">
        <v>2895</v>
      </c>
      <c r="C397" s="1">
        <f t="shared" si="161"/>
        <v>58915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29">
        <f t="shared" si="162"/>
        <v>27002</v>
      </c>
      <c r="H397" s="134">
        <f t="shared" si="163"/>
        <v>0.45832131036238649</v>
      </c>
      <c r="I397" s="2"/>
      <c r="J397" s="2">
        <f t="shared" si="164"/>
        <v>0.26417720444708476</v>
      </c>
      <c r="K397" s="2">
        <f t="shared" si="165"/>
        <v>0.72249851480947125</v>
      </c>
      <c r="L397" s="2">
        <f t="shared" si="166"/>
        <v>0</v>
      </c>
      <c r="M397" s="2">
        <f t="shared" si="167"/>
        <v>1.332428074344405E-2</v>
      </c>
      <c r="N397" s="63">
        <v>15564</v>
      </c>
      <c r="O397" s="63">
        <v>42566</v>
      </c>
      <c r="P397" s="63">
        <v>0</v>
      </c>
      <c r="Q397" s="63">
        <v>569</v>
      </c>
      <c r="R397" s="63">
        <v>43</v>
      </c>
      <c r="S397" s="63">
        <v>24</v>
      </c>
      <c r="T397" s="63">
        <v>28</v>
      </c>
      <c r="U397" s="63">
        <v>0</v>
      </c>
      <c r="V397" s="63">
        <v>12</v>
      </c>
      <c r="W397" s="63">
        <v>105</v>
      </c>
      <c r="X397" s="63">
        <v>0</v>
      </c>
      <c r="Y397" s="63">
        <v>0</v>
      </c>
      <c r="Z397" s="63">
        <v>4</v>
      </c>
      <c r="AA397" s="63">
        <v>0</v>
      </c>
      <c r="AB397" s="63">
        <v>0</v>
      </c>
      <c r="AC397" s="63">
        <v>0</v>
      </c>
      <c r="AD397" s="63">
        <v>0</v>
      </c>
      <c r="AE397" s="63">
        <v>0</v>
      </c>
      <c r="AF397" s="63">
        <v>0</v>
      </c>
      <c r="AG397" s="63">
        <v>0</v>
      </c>
      <c r="AH397" s="63">
        <v>0</v>
      </c>
      <c r="AI397" s="63">
        <v>0</v>
      </c>
      <c r="AJ397" s="63">
        <v>0</v>
      </c>
      <c r="AK397" s="63">
        <v>0</v>
      </c>
      <c r="AL397" s="63">
        <v>0</v>
      </c>
      <c r="AM397" s="63">
        <v>0</v>
      </c>
      <c r="AN397" s="63">
        <v>0</v>
      </c>
      <c r="AO397" s="63">
        <v>0</v>
      </c>
      <c r="AP397" s="63">
        <v>0</v>
      </c>
      <c r="AQ397" s="63">
        <v>0</v>
      </c>
      <c r="AR397" s="63">
        <v>0</v>
      </c>
      <c r="AS397" s="63">
        <v>0</v>
      </c>
      <c r="AT397" s="63">
        <v>0</v>
      </c>
      <c r="AU397" s="63">
        <v>0</v>
      </c>
      <c r="AV397" s="63">
        <v>0</v>
      </c>
      <c r="AW397" s="63">
        <v>0</v>
      </c>
      <c r="AX397" s="63">
        <v>0</v>
      </c>
      <c r="AY397" s="63">
        <v>0</v>
      </c>
      <c r="BA397" s="5">
        <f>IF(Q397&gt;0,RANK(Q397,(N397:P397,Q397:AE397)),0)</f>
        <v>3</v>
      </c>
      <c r="BB397" s="5">
        <f>IF(R397&gt;0,RANK(R397,(N397:P397,Q397:AE397)),0)</f>
        <v>5</v>
      </c>
      <c r="BC397" s="5">
        <f>IF(T397&gt;0,RANK(T397,(N397:P397,Q397:AE397)),0)</f>
        <v>6</v>
      </c>
      <c r="BD397" s="5">
        <f>IF(S397&gt;0,RANK(S397,(N397:P397,Q397:AE397)),0)</f>
        <v>7</v>
      </c>
      <c r="BE397" s="2">
        <f t="shared" si="168"/>
        <v>9.6579818382415347E-3</v>
      </c>
      <c r="BF397" s="2">
        <f t="shared" si="169"/>
        <v>7.2986505983196133E-4</v>
      </c>
      <c r="BG397" s="2">
        <f t="shared" si="170"/>
        <v>4.7526096919290505E-4</v>
      </c>
      <c r="BH397" s="2">
        <f t="shared" si="171"/>
        <v>4.0736654502249002E-4</v>
      </c>
      <c r="BJ397" t="s">
        <v>83</v>
      </c>
      <c r="BK397" t="s">
        <v>2895</v>
      </c>
      <c r="BL397">
        <v>4</v>
      </c>
      <c r="BN397" s="112">
        <v>12</v>
      </c>
      <c r="BO397" s="114">
        <v>89</v>
      </c>
      <c r="BP397" s="118">
        <f t="shared" si="160"/>
        <v>12089</v>
      </c>
      <c r="BQ397" s="118">
        <f t="shared" si="158"/>
        <v>12089</v>
      </c>
      <c r="BR397" s="5" t="s">
        <v>3151</v>
      </c>
      <c r="BV397" s="63"/>
      <c r="BW397" s="63"/>
      <c r="CC397" s="63">
        <f t="shared" si="159"/>
        <v>-58915</v>
      </c>
      <c r="CE397" s="63">
        <v>105</v>
      </c>
      <c r="CH397" s="63">
        <v>0</v>
      </c>
      <c r="CI397" s="63">
        <v>0</v>
      </c>
      <c r="CJ397" s="63">
        <v>1</v>
      </c>
      <c r="CK397" s="8">
        <v>0</v>
      </c>
      <c r="CL397" s="8">
        <v>0</v>
      </c>
      <c r="CM397" s="68"/>
      <c r="CO397" s="68"/>
    </row>
    <row r="398" spans="1:93" ht="15" hidden="1" customHeight="1" outlineLevel="1">
      <c r="A398" t="s">
        <v>1637</v>
      </c>
      <c r="B398" t="s">
        <v>2895</v>
      </c>
      <c r="C398" s="1">
        <f t="shared" si="161"/>
        <v>116743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29">
        <f t="shared" si="162"/>
        <v>45550</v>
      </c>
      <c r="H398" s="134">
        <f t="shared" si="163"/>
        <v>0.39017328662103939</v>
      </c>
      <c r="I398" s="2"/>
      <c r="J398" s="2">
        <f t="shared" si="164"/>
        <v>0.29336234292420105</v>
      </c>
      <c r="K398" s="2">
        <f t="shared" si="165"/>
        <v>0.68353562954524039</v>
      </c>
      <c r="L398" s="2">
        <f t="shared" si="166"/>
        <v>0</v>
      </c>
      <c r="M398" s="2">
        <f t="shared" si="167"/>
        <v>2.3102027530558567E-2</v>
      </c>
      <c r="N398" s="63">
        <v>34248</v>
      </c>
      <c r="O398" s="63">
        <v>79798</v>
      </c>
      <c r="P398" s="63">
        <v>0</v>
      </c>
      <c r="Q398" s="63">
        <v>1881</v>
      </c>
      <c r="R398" s="63">
        <v>183</v>
      </c>
      <c r="S398" s="63">
        <v>79</v>
      </c>
      <c r="T398" s="63">
        <v>76</v>
      </c>
      <c r="U398" s="63">
        <v>0</v>
      </c>
      <c r="V398" s="63">
        <v>73</v>
      </c>
      <c r="W398" s="63">
        <v>374</v>
      </c>
      <c r="X398" s="63">
        <v>0</v>
      </c>
      <c r="Y398" s="63">
        <v>0</v>
      </c>
      <c r="Z398" s="63">
        <v>31</v>
      </c>
      <c r="AA398" s="63">
        <v>0</v>
      </c>
      <c r="AB398" s="63">
        <v>0</v>
      </c>
      <c r="AC398" s="63">
        <v>0</v>
      </c>
      <c r="AD398" s="63">
        <v>0</v>
      </c>
      <c r="AE398" s="63">
        <v>0</v>
      </c>
      <c r="AF398" s="63">
        <v>0</v>
      </c>
      <c r="AG398" s="63">
        <v>0</v>
      </c>
      <c r="AH398" s="63">
        <v>0</v>
      </c>
      <c r="AI398" s="63">
        <v>0</v>
      </c>
      <c r="AJ398" s="63">
        <v>0</v>
      </c>
      <c r="AK398" s="63">
        <v>0</v>
      </c>
      <c r="AL398" s="63">
        <v>0</v>
      </c>
      <c r="AM398" s="63">
        <v>0</v>
      </c>
      <c r="AN398" s="63">
        <v>0</v>
      </c>
      <c r="AO398" s="63">
        <v>0</v>
      </c>
      <c r="AP398" s="63">
        <v>0</v>
      </c>
      <c r="AQ398" s="63">
        <v>0</v>
      </c>
      <c r="AR398" s="63">
        <v>0</v>
      </c>
      <c r="AS398" s="63">
        <v>0</v>
      </c>
      <c r="AT398" s="63">
        <v>0</v>
      </c>
      <c r="AU398" s="63">
        <v>0</v>
      </c>
      <c r="AV398" s="63">
        <v>0</v>
      </c>
      <c r="AW398" s="63">
        <v>0</v>
      </c>
      <c r="AX398" s="63">
        <v>0</v>
      </c>
      <c r="AY398" s="63">
        <v>0</v>
      </c>
      <c r="BA398" s="5">
        <f>IF(Q398&gt;0,RANK(Q398,(N398:P398,Q398:AE398)),0)</f>
        <v>3</v>
      </c>
      <c r="BB398" s="5">
        <f>IF(R398&gt;0,RANK(R398,(N398:P398,Q398:AE398)),0)</f>
        <v>5</v>
      </c>
      <c r="BC398" s="5">
        <f>IF(T398&gt;0,RANK(T398,(N398:P398,Q398:AE398)),0)</f>
        <v>7</v>
      </c>
      <c r="BD398" s="5">
        <f>IF(S398&gt;0,RANK(S398,(N398:P398,Q398:AE398)),0)</f>
        <v>6</v>
      </c>
      <c r="BE398" s="2">
        <f t="shared" si="168"/>
        <v>1.6112315085272777E-2</v>
      </c>
      <c r="BF398" s="2">
        <f t="shared" si="169"/>
        <v>1.5675458057442416E-3</v>
      </c>
      <c r="BG398" s="2">
        <f t="shared" si="170"/>
        <v>6.5100262970799107E-4</v>
      </c>
      <c r="BH398" s="2">
        <f t="shared" si="171"/>
        <v>6.7670010193330654E-4</v>
      </c>
      <c r="BJ398" t="s">
        <v>1637</v>
      </c>
      <c r="BK398" t="s">
        <v>2895</v>
      </c>
      <c r="BL398">
        <v>1</v>
      </c>
      <c r="BN398" s="112">
        <v>12</v>
      </c>
      <c r="BO398" s="114">
        <v>91</v>
      </c>
      <c r="BP398" s="118">
        <f t="shared" si="160"/>
        <v>12091</v>
      </c>
      <c r="BQ398" s="118">
        <f t="shared" si="158"/>
        <v>12091</v>
      </c>
      <c r="BR398" s="5" t="s">
        <v>3151</v>
      </c>
      <c r="BS398" s="144"/>
      <c r="BT398" s="144"/>
      <c r="BV398" s="63"/>
      <c r="BW398" s="63"/>
      <c r="CC398" s="63">
        <f t="shared" si="159"/>
        <v>-116743</v>
      </c>
      <c r="CE398" s="63">
        <v>374</v>
      </c>
      <c r="CH398" s="63">
        <v>0</v>
      </c>
      <c r="CI398" s="63">
        <v>0</v>
      </c>
      <c r="CJ398" s="63">
        <v>4</v>
      </c>
      <c r="CK398" s="8">
        <v>0</v>
      </c>
      <c r="CL398" s="8">
        <v>0</v>
      </c>
      <c r="CM398" s="68"/>
      <c r="CO398" s="68"/>
    </row>
    <row r="399" spans="1:93" ht="15" hidden="1" customHeight="1" outlineLevel="1">
      <c r="A399" t="s">
        <v>229</v>
      </c>
      <c r="B399" t="s">
        <v>2895</v>
      </c>
      <c r="C399" s="1">
        <f t="shared" si="161"/>
        <v>15984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>IF(P399&gt;0,RANK(P399,(N399:P399,Q399:AE399)),0)</f>
        <v>0</v>
      </c>
      <c r="G399" s="129">
        <f t="shared" si="162"/>
        <v>7080</v>
      </c>
      <c r="H399" s="134">
        <f t="shared" si="163"/>
        <v>0.44294294294294295</v>
      </c>
      <c r="I399" s="2"/>
      <c r="J399" s="2">
        <f t="shared" si="164"/>
        <v>0.27464964964964966</v>
      </c>
      <c r="K399" s="2">
        <f t="shared" si="165"/>
        <v>0.71759259259259256</v>
      </c>
      <c r="L399" s="2">
        <f t="shared" si="166"/>
        <v>0</v>
      </c>
      <c r="M399" s="2">
        <f t="shared" si="167"/>
        <v>7.7577577577577772E-3</v>
      </c>
      <c r="N399" s="63">
        <v>4390</v>
      </c>
      <c r="O399" s="63">
        <v>11470</v>
      </c>
      <c r="P399" s="63">
        <v>0</v>
      </c>
      <c r="Q399" s="63">
        <v>66</v>
      </c>
      <c r="R399" s="63">
        <v>7</v>
      </c>
      <c r="S399" s="63">
        <v>8</v>
      </c>
      <c r="T399" s="63">
        <v>8</v>
      </c>
      <c r="U399" s="63">
        <v>0</v>
      </c>
      <c r="V399" s="63">
        <v>4</v>
      </c>
      <c r="W399" s="63">
        <v>31</v>
      </c>
      <c r="X399" s="63">
        <v>0</v>
      </c>
      <c r="Y399" s="63">
        <v>0</v>
      </c>
      <c r="Z399" s="63">
        <v>0</v>
      </c>
      <c r="AA399" s="63">
        <v>0</v>
      </c>
      <c r="AB399" s="63">
        <v>0</v>
      </c>
      <c r="AC399" s="63">
        <v>0</v>
      </c>
      <c r="AD399" s="63">
        <v>0</v>
      </c>
      <c r="AE399" s="63">
        <v>0</v>
      </c>
      <c r="AF399" s="63">
        <v>0</v>
      </c>
      <c r="AG399" s="63">
        <v>0</v>
      </c>
      <c r="AH399" s="63">
        <v>0</v>
      </c>
      <c r="AI399" s="63">
        <v>0</v>
      </c>
      <c r="AJ399" s="63">
        <v>0</v>
      </c>
      <c r="AK399" s="63">
        <v>0</v>
      </c>
      <c r="AL399" s="63">
        <v>0</v>
      </c>
      <c r="AM399" s="63">
        <v>0</v>
      </c>
      <c r="AN399" s="63">
        <v>0</v>
      </c>
      <c r="AO399" s="63">
        <v>0</v>
      </c>
      <c r="AP399" s="63">
        <v>0</v>
      </c>
      <c r="AQ399" s="63">
        <v>0</v>
      </c>
      <c r="AR399" s="63">
        <v>0</v>
      </c>
      <c r="AS399" s="63">
        <v>0</v>
      </c>
      <c r="AT399" s="63">
        <v>0</v>
      </c>
      <c r="AU399" s="63">
        <v>0</v>
      </c>
      <c r="AV399" s="63">
        <v>0</v>
      </c>
      <c r="AW399" s="63">
        <v>0</v>
      </c>
      <c r="AX399" s="63">
        <v>0</v>
      </c>
      <c r="AY399" s="63">
        <v>0</v>
      </c>
      <c r="BA399" s="5">
        <f>IF(Q399&gt;0,RANK(Q399,(N399:P399,Q399:AE399)),0)</f>
        <v>3</v>
      </c>
      <c r="BB399" s="5">
        <f>IF(R399&gt;0,RANK(R399,(N399:P399,Q399:AE399)),0)</f>
        <v>7</v>
      </c>
      <c r="BC399" s="5">
        <f>IF(T399&gt;0,RANK(T399,(N399:P399,Q399:AE399)),0)</f>
        <v>5</v>
      </c>
      <c r="BD399" s="5">
        <f>IF(S399&gt;0,RANK(S399,(N399:P399,Q399:AE399)),0)</f>
        <v>5</v>
      </c>
      <c r="BE399" s="2">
        <f t="shared" si="168"/>
        <v>4.1291291291291289E-3</v>
      </c>
      <c r="BF399" s="2">
        <f t="shared" si="169"/>
        <v>4.3793793793793793E-4</v>
      </c>
      <c r="BG399" s="2">
        <f t="shared" si="170"/>
        <v>5.005005005005005E-4</v>
      </c>
      <c r="BH399" s="2">
        <f t="shared" si="171"/>
        <v>5.005005005005005E-4</v>
      </c>
      <c r="BJ399" t="s">
        <v>229</v>
      </c>
      <c r="BK399" t="s">
        <v>2895</v>
      </c>
      <c r="BL399">
        <v>17</v>
      </c>
      <c r="BN399" s="112">
        <v>12</v>
      </c>
      <c r="BO399" s="114">
        <v>93</v>
      </c>
      <c r="BP399" s="118">
        <f t="shared" si="160"/>
        <v>12093</v>
      </c>
      <c r="BQ399" s="118">
        <f t="shared" si="158"/>
        <v>12093</v>
      </c>
      <c r="BR399" s="5" t="s">
        <v>3151</v>
      </c>
      <c r="BS399" s="144"/>
      <c r="BT399" s="144"/>
      <c r="BV399" s="63"/>
      <c r="BW399" s="63"/>
      <c r="CC399" s="63">
        <f t="shared" si="159"/>
        <v>-15984</v>
      </c>
      <c r="CE399" s="63">
        <v>31</v>
      </c>
      <c r="CH399" s="63">
        <v>0</v>
      </c>
      <c r="CI399" s="63">
        <v>0</v>
      </c>
      <c r="CJ399" s="63">
        <v>0</v>
      </c>
      <c r="CK399" s="8">
        <v>1</v>
      </c>
      <c r="CL399" s="8">
        <v>0</v>
      </c>
      <c r="CO399" s="68"/>
    </row>
    <row r="400" spans="1:93" ht="15" hidden="1" customHeight="1" outlineLevel="1">
      <c r="A400" t="s">
        <v>2012</v>
      </c>
      <c r="B400" t="s">
        <v>2895</v>
      </c>
      <c r="C400" s="1">
        <f t="shared" si="161"/>
        <v>649157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29">
        <f t="shared" si="162"/>
        <v>149616</v>
      </c>
      <c r="H400" s="134">
        <f t="shared" si="163"/>
        <v>0.23047737296216478</v>
      </c>
      <c r="I400" s="2"/>
      <c r="J400" s="2">
        <f t="shared" si="164"/>
        <v>0.60850302777294241</v>
      </c>
      <c r="K400" s="2">
        <f t="shared" si="165"/>
        <v>0.37802565481077766</v>
      </c>
      <c r="L400" s="2">
        <f t="shared" si="166"/>
        <v>0</v>
      </c>
      <c r="M400" s="2">
        <f t="shared" si="167"/>
        <v>1.3471317416279938E-2</v>
      </c>
      <c r="N400" s="63">
        <v>395014</v>
      </c>
      <c r="O400" s="63">
        <v>245398</v>
      </c>
      <c r="P400" s="63">
        <v>0</v>
      </c>
      <c r="Q400" s="63">
        <v>4685</v>
      </c>
      <c r="R400" s="63">
        <v>1146</v>
      </c>
      <c r="S400" s="63">
        <v>223</v>
      </c>
      <c r="T400" s="63">
        <v>386</v>
      </c>
      <c r="U400" s="63">
        <v>0</v>
      </c>
      <c r="V400" s="63">
        <v>444</v>
      </c>
      <c r="W400" s="63">
        <v>1769</v>
      </c>
      <c r="X400" s="63">
        <v>0</v>
      </c>
      <c r="Y400" s="63">
        <v>0</v>
      </c>
      <c r="Z400" s="63">
        <v>92</v>
      </c>
      <c r="AA400" s="63">
        <v>0</v>
      </c>
      <c r="AB400" s="63">
        <v>0</v>
      </c>
      <c r="AC400" s="63">
        <v>0</v>
      </c>
      <c r="AD400" s="63">
        <v>0</v>
      </c>
      <c r="AE400" s="63">
        <v>0</v>
      </c>
      <c r="AF400" s="63">
        <v>0</v>
      </c>
      <c r="AG400" s="63">
        <v>0</v>
      </c>
      <c r="AH400" s="63">
        <v>0</v>
      </c>
      <c r="AI400" s="63">
        <v>0</v>
      </c>
      <c r="AJ400" s="63">
        <v>0</v>
      </c>
      <c r="AK400" s="63">
        <v>0</v>
      </c>
      <c r="AL400" s="63">
        <v>0</v>
      </c>
      <c r="AM400" s="63">
        <v>0</v>
      </c>
      <c r="AN400" s="63">
        <v>0</v>
      </c>
      <c r="AO400" s="63">
        <v>0</v>
      </c>
      <c r="AP400" s="63">
        <v>0</v>
      </c>
      <c r="AQ400" s="63">
        <v>0</v>
      </c>
      <c r="AR400" s="63">
        <v>0</v>
      </c>
      <c r="AS400" s="63">
        <v>0</v>
      </c>
      <c r="AT400" s="63">
        <v>0</v>
      </c>
      <c r="AU400" s="63">
        <v>0</v>
      </c>
      <c r="AV400" s="63">
        <v>0</v>
      </c>
      <c r="AW400" s="63">
        <v>0</v>
      </c>
      <c r="AX400" s="63">
        <v>0</v>
      </c>
      <c r="AY400" s="63">
        <v>0</v>
      </c>
      <c r="BA400" s="5">
        <f>IF(Q400&gt;0,RANK(Q400,(N400:P400,Q400:AE400)),0)</f>
        <v>3</v>
      </c>
      <c r="BB400" s="5">
        <f>IF(R400&gt;0,RANK(R400,(N400:P400,Q400:AE400)),0)</f>
        <v>5</v>
      </c>
      <c r="BC400" s="5">
        <f>IF(T400&gt;0,RANK(T400,(N400:P400,Q400:AE400)),0)</f>
        <v>7</v>
      </c>
      <c r="BD400" s="5">
        <f>IF(S400&gt;0,RANK(S400,(N400:P400,Q400:AE400)),0)</f>
        <v>8</v>
      </c>
      <c r="BE400" s="2">
        <f t="shared" si="168"/>
        <v>7.2170522693277587E-3</v>
      </c>
      <c r="BF400" s="2">
        <f t="shared" si="169"/>
        <v>1.765366467587964E-3</v>
      </c>
      <c r="BG400" s="2">
        <f t="shared" si="170"/>
        <v>5.9461732677919211E-4</v>
      </c>
      <c r="BH400" s="2">
        <f t="shared" si="171"/>
        <v>3.435224452636265E-4</v>
      </c>
      <c r="BJ400" t="s">
        <v>2012</v>
      </c>
      <c r="BK400" t="s">
        <v>2895</v>
      </c>
      <c r="BN400" s="112">
        <v>12</v>
      </c>
      <c r="BO400" s="114">
        <v>95</v>
      </c>
      <c r="BP400" s="118">
        <f t="shared" si="160"/>
        <v>12095</v>
      </c>
      <c r="BQ400" s="118">
        <f t="shared" si="158"/>
        <v>12095</v>
      </c>
      <c r="BR400" s="5" t="s">
        <v>3151</v>
      </c>
      <c r="BV400" s="63"/>
      <c r="BW400" s="63"/>
      <c r="CC400" s="63">
        <f t="shared" si="159"/>
        <v>-649157</v>
      </c>
      <c r="CD400" s="129"/>
      <c r="CE400" s="63">
        <v>1769</v>
      </c>
      <c r="CH400" s="63">
        <v>1</v>
      </c>
      <c r="CI400" s="63">
        <v>0</v>
      </c>
      <c r="CJ400" s="63">
        <v>13</v>
      </c>
      <c r="CK400" s="8">
        <v>1</v>
      </c>
      <c r="CL400" s="63">
        <v>0</v>
      </c>
      <c r="CO400" s="143"/>
    </row>
    <row r="401" spans="1:93" ht="15" hidden="1" customHeight="1" outlineLevel="1">
      <c r="A401" t="s">
        <v>847</v>
      </c>
      <c r="B401" t="s">
        <v>2895</v>
      </c>
      <c r="C401" s="1">
        <f t="shared" si="161"/>
        <v>172784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29">
        <f t="shared" si="162"/>
        <v>23817</v>
      </c>
      <c r="H401" s="134">
        <f t="shared" si="163"/>
        <v>0.1378426243170664</v>
      </c>
      <c r="I401" s="2"/>
      <c r="J401" s="2">
        <f t="shared" si="164"/>
        <v>0.56311348272988238</v>
      </c>
      <c r="K401" s="2">
        <f t="shared" si="165"/>
        <v>0.42527085841281598</v>
      </c>
      <c r="L401" s="2">
        <f t="shared" si="166"/>
        <v>0</v>
      </c>
      <c r="M401" s="2">
        <f t="shared" si="167"/>
        <v>1.1615658857301647E-2</v>
      </c>
      <c r="N401" s="63">
        <v>97297</v>
      </c>
      <c r="O401" s="63">
        <v>73480</v>
      </c>
      <c r="P401" s="63">
        <v>0</v>
      </c>
      <c r="Q401" s="63">
        <v>964</v>
      </c>
      <c r="R401" s="63">
        <v>290</v>
      </c>
      <c r="S401" s="63">
        <v>70</v>
      </c>
      <c r="T401" s="63">
        <v>166</v>
      </c>
      <c r="U401" s="63">
        <v>0</v>
      </c>
      <c r="V401" s="63">
        <v>140</v>
      </c>
      <c r="W401" s="63">
        <v>354</v>
      </c>
      <c r="X401" s="63">
        <v>0</v>
      </c>
      <c r="Y401" s="63">
        <v>0</v>
      </c>
      <c r="Z401" s="63">
        <v>23</v>
      </c>
      <c r="AA401" s="63">
        <v>0</v>
      </c>
      <c r="AB401" s="63">
        <v>0</v>
      </c>
      <c r="AC401" s="63">
        <v>0</v>
      </c>
      <c r="AD401" s="63">
        <v>0</v>
      </c>
      <c r="AE401" s="63">
        <v>0</v>
      </c>
      <c r="AF401" s="63">
        <v>0</v>
      </c>
      <c r="AG401" s="63">
        <v>0</v>
      </c>
      <c r="AH401" s="63">
        <v>0</v>
      </c>
      <c r="AI401" s="63">
        <v>0</v>
      </c>
      <c r="AJ401" s="63">
        <v>0</v>
      </c>
      <c r="AK401" s="63">
        <v>0</v>
      </c>
      <c r="AL401" s="63">
        <v>0</v>
      </c>
      <c r="AM401" s="63">
        <v>0</v>
      </c>
      <c r="AN401" s="63">
        <v>0</v>
      </c>
      <c r="AO401" s="63">
        <v>0</v>
      </c>
      <c r="AP401" s="63">
        <v>0</v>
      </c>
      <c r="AQ401" s="63">
        <v>0</v>
      </c>
      <c r="AR401" s="63">
        <v>0</v>
      </c>
      <c r="AS401" s="63">
        <v>0</v>
      </c>
      <c r="AT401" s="63">
        <v>0</v>
      </c>
      <c r="AU401" s="63">
        <v>0</v>
      </c>
      <c r="AV401" s="63">
        <v>0</v>
      </c>
      <c r="AW401" s="63">
        <v>0</v>
      </c>
      <c r="AX401" s="63">
        <v>0</v>
      </c>
      <c r="AY401" s="63">
        <v>0</v>
      </c>
      <c r="BA401" s="5">
        <f>IF(Q401&gt;0,RANK(Q401,(N401:P401,Q401:AE401)),0)</f>
        <v>3</v>
      </c>
      <c r="BB401" s="5">
        <f>IF(R401&gt;0,RANK(R401,(N401:P401,Q401:AE401)),0)</f>
        <v>5</v>
      </c>
      <c r="BC401" s="5">
        <f>IF(T401&gt;0,RANK(T401,(N401:P401,Q401:AE401)),0)</f>
        <v>6</v>
      </c>
      <c r="BD401" s="5">
        <f>IF(S401&gt;0,RANK(S401,(N401:P401,Q401:AE401)),0)</f>
        <v>8</v>
      </c>
      <c r="BE401" s="2">
        <f t="shared" si="168"/>
        <v>5.5792202981757568E-3</v>
      </c>
      <c r="BF401" s="2">
        <f t="shared" si="169"/>
        <v>1.6783961477914622E-3</v>
      </c>
      <c r="BG401" s="2">
        <f t="shared" si="170"/>
        <v>9.6073710528752666E-4</v>
      </c>
      <c r="BH401" s="2">
        <f t="shared" si="171"/>
        <v>4.0513010463931844E-4</v>
      </c>
      <c r="BJ401" t="s">
        <v>847</v>
      </c>
      <c r="BK401" t="s">
        <v>2895</v>
      </c>
      <c r="BL401">
        <v>9</v>
      </c>
      <c r="BN401" s="112">
        <v>12</v>
      </c>
      <c r="BO401" s="114">
        <v>97</v>
      </c>
      <c r="BP401" s="118">
        <f t="shared" si="160"/>
        <v>12097</v>
      </c>
      <c r="BQ401" s="118">
        <f t="shared" si="158"/>
        <v>12097</v>
      </c>
      <c r="BR401" s="5" t="s">
        <v>3151</v>
      </c>
      <c r="BS401" s="144"/>
      <c r="BT401" s="144"/>
      <c r="BV401" s="63"/>
      <c r="BW401" s="63"/>
      <c r="CC401" s="63">
        <f t="shared" si="159"/>
        <v>-172784</v>
      </c>
      <c r="CE401" s="63">
        <v>354</v>
      </c>
      <c r="CH401" s="63">
        <v>0</v>
      </c>
      <c r="CI401" s="63">
        <v>0</v>
      </c>
      <c r="CJ401" s="63">
        <v>6</v>
      </c>
      <c r="CK401" s="8">
        <v>0</v>
      </c>
      <c r="CL401" s="8">
        <v>0</v>
      </c>
      <c r="CO401" s="143"/>
    </row>
    <row r="402" spans="1:93" ht="15" hidden="1" customHeight="1" outlineLevel="1">
      <c r="A402" t="s">
        <v>426</v>
      </c>
      <c r="B402" t="s">
        <v>2895</v>
      </c>
      <c r="C402" s="1">
        <f t="shared" si="161"/>
        <v>774597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>IF(P402&gt;0,RANK(P402,(N402:P402,Q402:AE402)),0)</f>
        <v>0</v>
      </c>
      <c r="G402" s="129">
        <f t="shared" si="162"/>
        <v>98861</v>
      </c>
      <c r="H402" s="134">
        <f t="shared" si="163"/>
        <v>0.12762894769796423</v>
      </c>
      <c r="I402" s="2"/>
      <c r="J402" s="2">
        <f t="shared" si="164"/>
        <v>0.55973880611466353</v>
      </c>
      <c r="K402" s="2">
        <f t="shared" si="165"/>
        <v>0.43210985841669924</v>
      </c>
      <c r="L402" s="2">
        <f t="shared" si="166"/>
        <v>0</v>
      </c>
      <c r="M402" s="2">
        <f t="shared" si="167"/>
        <v>8.1513354686372219E-3</v>
      </c>
      <c r="N402" s="63">
        <v>433572</v>
      </c>
      <c r="O402" s="63">
        <v>334711</v>
      </c>
      <c r="P402" s="63">
        <v>0</v>
      </c>
      <c r="Q402" s="63">
        <v>3040</v>
      </c>
      <c r="R402" s="63">
        <v>891</v>
      </c>
      <c r="S402" s="63">
        <v>188</v>
      </c>
      <c r="T402" s="63">
        <v>356</v>
      </c>
      <c r="U402" s="63">
        <v>0</v>
      </c>
      <c r="V402" s="63">
        <v>335</v>
      </c>
      <c r="W402" s="63">
        <v>1454</v>
      </c>
      <c r="X402" s="63">
        <v>0</v>
      </c>
      <c r="Y402" s="63">
        <v>0</v>
      </c>
      <c r="Z402" s="63">
        <v>50</v>
      </c>
      <c r="AA402" s="63">
        <v>0</v>
      </c>
      <c r="AB402" s="63">
        <v>0</v>
      </c>
      <c r="AC402" s="63">
        <v>0</v>
      </c>
      <c r="AD402" s="63">
        <v>0</v>
      </c>
      <c r="AE402" s="63">
        <v>0</v>
      </c>
      <c r="AF402" s="63">
        <v>0</v>
      </c>
      <c r="AG402" s="63">
        <v>0</v>
      </c>
      <c r="AH402" s="63">
        <v>0</v>
      </c>
      <c r="AI402" s="63">
        <v>0</v>
      </c>
      <c r="AJ402" s="63">
        <v>0</v>
      </c>
      <c r="AK402" s="63">
        <v>0</v>
      </c>
      <c r="AL402" s="63">
        <v>0</v>
      </c>
      <c r="AM402" s="63">
        <v>0</v>
      </c>
      <c r="AN402" s="63">
        <v>0</v>
      </c>
      <c r="AO402" s="63">
        <v>0</v>
      </c>
      <c r="AP402" s="63">
        <v>0</v>
      </c>
      <c r="AQ402" s="63">
        <v>0</v>
      </c>
      <c r="AR402" s="63">
        <v>0</v>
      </c>
      <c r="AS402" s="63">
        <v>0</v>
      </c>
      <c r="AT402" s="63">
        <v>0</v>
      </c>
      <c r="AU402" s="63">
        <v>0</v>
      </c>
      <c r="AV402" s="63">
        <v>0</v>
      </c>
      <c r="AW402" s="63">
        <v>0</v>
      </c>
      <c r="AX402" s="63">
        <v>0</v>
      </c>
      <c r="AY402" s="63">
        <v>0</v>
      </c>
      <c r="BA402" s="5">
        <f>IF(Q402&gt;0,RANK(Q402,(N402:P402,Q402:AE402)),0)</f>
        <v>3</v>
      </c>
      <c r="BB402" s="5">
        <f>IF(R402&gt;0,RANK(R402,(N402:P402,Q402:AE402)),0)</f>
        <v>5</v>
      </c>
      <c r="BC402" s="5">
        <f>IF(T402&gt;0,RANK(T402,(N402:P402,Q402:AE402)),0)</f>
        <v>6</v>
      </c>
      <c r="BD402" s="5">
        <f>IF(S402&gt;0,RANK(S402,(N402:P402,Q402:AE402)),0)</f>
        <v>8</v>
      </c>
      <c r="BE402" s="2">
        <f t="shared" si="168"/>
        <v>3.9246214483144139E-3</v>
      </c>
      <c r="BF402" s="2">
        <f t="shared" si="169"/>
        <v>1.1502755626474153E-3</v>
      </c>
      <c r="BG402" s="2">
        <f t="shared" si="170"/>
        <v>4.595938274999774E-4</v>
      </c>
      <c r="BH402" s="2">
        <f t="shared" si="171"/>
        <v>2.4270685272470717E-4</v>
      </c>
      <c r="BJ402" t="s">
        <v>426</v>
      </c>
      <c r="BK402" t="s">
        <v>2895</v>
      </c>
      <c r="BN402" s="112">
        <v>12</v>
      </c>
      <c r="BO402" s="114">
        <v>99</v>
      </c>
      <c r="BP402" s="118">
        <f t="shared" si="160"/>
        <v>12099</v>
      </c>
      <c r="BQ402" s="118">
        <f t="shared" si="158"/>
        <v>12099</v>
      </c>
      <c r="BR402" s="5" t="s">
        <v>3151</v>
      </c>
      <c r="BV402" s="63"/>
      <c r="BW402" s="63"/>
      <c r="CC402" s="63">
        <f t="shared" si="159"/>
        <v>-774597</v>
      </c>
      <c r="CE402" s="63">
        <v>1454</v>
      </c>
      <c r="CH402" s="63">
        <v>1</v>
      </c>
      <c r="CI402" s="63">
        <v>0</v>
      </c>
      <c r="CJ402" s="63">
        <v>14</v>
      </c>
      <c r="CK402" s="8">
        <v>0</v>
      </c>
      <c r="CL402" s="8">
        <v>0</v>
      </c>
      <c r="CO402" s="68"/>
    </row>
    <row r="403" spans="1:93" ht="15" hidden="1" customHeight="1" outlineLevel="1">
      <c r="A403" t="s">
        <v>427</v>
      </c>
      <c r="B403" t="s">
        <v>2895</v>
      </c>
      <c r="C403" s="1">
        <f t="shared" si="161"/>
        <v>302621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>IF(P403&gt;0,RANK(P403,(N403:P403,Q403:AE403)),0)</f>
        <v>0</v>
      </c>
      <c r="G403" s="129">
        <f t="shared" si="162"/>
        <v>60548</v>
      </c>
      <c r="H403" s="134">
        <f t="shared" si="163"/>
        <v>0.20007864622745944</v>
      </c>
      <c r="I403" s="2"/>
      <c r="J403" s="2">
        <f t="shared" si="164"/>
        <v>0.39347236312086736</v>
      </c>
      <c r="K403" s="2">
        <f t="shared" si="165"/>
        <v>0.59355100934832683</v>
      </c>
      <c r="L403" s="2">
        <f t="shared" si="166"/>
        <v>0</v>
      </c>
      <c r="M403" s="2">
        <f t="shared" si="167"/>
        <v>1.2976627530805751E-2</v>
      </c>
      <c r="N403" s="63">
        <v>119073</v>
      </c>
      <c r="O403" s="63">
        <v>179621</v>
      </c>
      <c r="P403" s="63">
        <v>0</v>
      </c>
      <c r="Q403" s="63">
        <v>2265</v>
      </c>
      <c r="R403" s="63">
        <v>467</v>
      </c>
      <c r="S403" s="63">
        <v>142</v>
      </c>
      <c r="T403" s="63">
        <v>200</v>
      </c>
      <c r="U403" s="63">
        <v>0</v>
      </c>
      <c r="V403" s="63">
        <v>169</v>
      </c>
      <c r="W403" s="63">
        <v>655</v>
      </c>
      <c r="X403" s="63">
        <v>0</v>
      </c>
      <c r="Y403" s="63">
        <v>0</v>
      </c>
      <c r="Z403" s="63">
        <v>29</v>
      </c>
      <c r="AA403" s="63">
        <v>0</v>
      </c>
      <c r="AB403" s="63">
        <v>0</v>
      </c>
      <c r="AC403" s="63">
        <v>0</v>
      </c>
      <c r="AD403" s="63">
        <v>0</v>
      </c>
      <c r="AE403" s="63">
        <v>0</v>
      </c>
      <c r="AF403" s="63">
        <v>0</v>
      </c>
      <c r="AG403" s="63">
        <v>0</v>
      </c>
      <c r="AH403" s="63">
        <v>0</v>
      </c>
      <c r="AI403" s="63">
        <v>0</v>
      </c>
      <c r="AJ403" s="63">
        <v>0</v>
      </c>
      <c r="AK403" s="63">
        <v>0</v>
      </c>
      <c r="AL403" s="63">
        <v>0</v>
      </c>
      <c r="AM403" s="63">
        <v>0</v>
      </c>
      <c r="AN403" s="63">
        <v>0</v>
      </c>
      <c r="AO403" s="63">
        <v>0</v>
      </c>
      <c r="AP403" s="63">
        <v>0</v>
      </c>
      <c r="AQ403" s="63">
        <v>0</v>
      </c>
      <c r="AR403" s="63">
        <v>0</v>
      </c>
      <c r="AS403" s="63">
        <v>0</v>
      </c>
      <c r="AT403" s="63">
        <v>0</v>
      </c>
      <c r="AU403" s="63">
        <v>0</v>
      </c>
      <c r="AV403" s="63">
        <v>0</v>
      </c>
      <c r="AW403" s="63">
        <v>0</v>
      </c>
      <c r="AX403" s="63">
        <v>0</v>
      </c>
      <c r="AY403" s="63">
        <v>0</v>
      </c>
      <c r="BA403" s="5">
        <f>IF(Q403&gt;0,RANK(Q403,(N403:P403,Q403:AE403)),0)</f>
        <v>3</v>
      </c>
      <c r="BB403" s="5">
        <f>IF(R403&gt;0,RANK(R403,(N403:P403,Q403:AE403)),0)</f>
        <v>5</v>
      </c>
      <c r="BC403" s="5">
        <f>IF(T403&gt;0,RANK(T403,(N403:P403,Q403:AE403)),0)</f>
        <v>6</v>
      </c>
      <c r="BD403" s="5">
        <f>IF(S403&gt;0,RANK(S403,(N403:P403,Q403:AE403)),0)</f>
        <v>8</v>
      </c>
      <c r="BE403" s="2">
        <f t="shared" si="168"/>
        <v>7.484609462000324E-3</v>
      </c>
      <c r="BF403" s="2">
        <f t="shared" si="169"/>
        <v>1.5431843791409057E-3</v>
      </c>
      <c r="BG403" s="2">
        <f t="shared" si="170"/>
        <v>6.6089266772629792E-4</v>
      </c>
      <c r="BH403" s="2">
        <f t="shared" si="171"/>
        <v>4.6923379408567151E-4</v>
      </c>
      <c r="BJ403" t="s">
        <v>427</v>
      </c>
      <c r="BK403" t="s">
        <v>2895</v>
      </c>
      <c r="BL403">
        <v>12</v>
      </c>
      <c r="BN403" s="112">
        <v>12</v>
      </c>
      <c r="BO403" s="114">
        <v>101</v>
      </c>
      <c r="BP403" s="118">
        <f t="shared" si="160"/>
        <v>12101</v>
      </c>
      <c r="BQ403" s="118">
        <f t="shared" si="158"/>
        <v>12101</v>
      </c>
      <c r="BR403" s="5" t="s">
        <v>3151</v>
      </c>
      <c r="BS403" s="129"/>
      <c r="BT403" s="129"/>
      <c r="BV403" s="63"/>
      <c r="BW403" s="63"/>
      <c r="CC403" s="63">
        <f t="shared" si="159"/>
        <v>-302621</v>
      </c>
      <c r="CE403" s="63">
        <v>655</v>
      </c>
      <c r="CH403" s="63">
        <v>0</v>
      </c>
      <c r="CI403" s="63">
        <v>0</v>
      </c>
      <c r="CJ403" s="63">
        <v>4</v>
      </c>
      <c r="CK403" s="8">
        <v>0</v>
      </c>
      <c r="CL403" s="8">
        <v>0</v>
      </c>
      <c r="CO403" s="68"/>
    </row>
    <row r="404" spans="1:93" ht="15" hidden="1" customHeight="1" outlineLevel="1">
      <c r="A404" t="s">
        <v>1193</v>
      </c>
      <c r="B404" t="s">
        <v>2895</v>
      </c>
      <c r="C404" s="1">
        <f t="shared" si="161"/>
        <v>561161</v>
      </c>
      <c r="D404" s="5">
        <f>IF(N404&gt;0, RANK(N404,(N404:P404,Q404:AE404)),0)</f>
        <v>1</v>
      </c>
      <c r="E404" s="5">
        <f>IF(O404&gt;0,RANK(O404,(N404:P404,Q404:AE404)),0)</f>
        <v>2</v>
      </c>
      <c r="F404" s="5">
        <f>IF(P404&gt;0,RANK(P404,(N404:P404,Q404:AE404)),0)</f>
        <v>0</v>
      </c>
      <c r="G404" s="129">
        <f t="shared" si="162"/>
        <v>1241</v>
      </c>
      <c r="H404" s="134">
        <f t="shared" si="163"/>
        <v>2.2114865430776552E-3</v>
      </c>
      <c r="I404" s="2"/>
      <c r="J404" s="2">
        <f t="shared" si="164"/>
        <v>0.49442138708855393</v>
      </c>
      <c r="K404" s="2">
        <f t="shared" si="165"/>
        <v>0.49220990054547625</v>
      </c>
      <c r="L404" s="2">
        <f t="shared" si="166"/>
        <v>0</v>
      </c>
      <c r="M404" s="2">
        <f t="shared" si="167"/>
        <v>1.336871236596987E-2</v>
      </c>
      <c r="N404" s="63">
        <v>277450</v>
      </c>
      <c r="O404" s="63">
        <v>276209</v>
      </c>
      <c r="P404" s="63">
        <v>0</v>
      </c>
      <c r="Q404" s="63">
        <v>4268</v>
      </c>
      <c r="R404" s="63">
        <v>912</v>
      </c>
      <c r="S404" s="63">
        <v>199</v>
      </c>
      <c r="T404" s="63">
        <v>305</v>
      </c>
      <c r="U404" s="63">
        <v>0</v>
      </c>
      <c r="V404" s="63">
        <v>311</v>
      </c>
      <c r="W404" s="63">
        <v>1458</v>
      </c>
      <c r="X404" s="63">
        <v>0</v>
      </c>
      <c r="Y404" s="63">
        <v>0</v>
      </c>
      <c r="Z404" s="63">
        <v>49</v>
      </c>
      <c r="AA404" s="63">
        <v>0</v>
      </c>
      <c r="AB404" s="63">
        <v>0</v>
      </c>
      <c r="AC404" s="63">
        <v>0</v>
      </c>
      <c r="AD404" s="63">
        <v>0</v>
      </c>
      <c r="AE404" s="63">
        <v>0</v>
      </c>
      <c r="AF404" s="63">
        <v>0</v>
      </c>
      <c r="AG404" s="63">
        <v>0</v>
      </c>
      <c r="AH404" s="63">
        <v>0</v>
      </c>
      <c r="AI404" s="63">
        <v>0</v>
      </c>
      <c r="AJ404" s="63">
        <v>0</v>
      </c>
      <c r="AK404" s="63">
        <v>0</v>
      </c>
      <c r="AL404" s="63">
        <v>0</v>
      </c>
      <c r="AM404" s="63">
        <v>0</v>
      </c>
      <c r="AN404" s="63">
        <v>0</v>
      </c>
      <c r="AO404" s="63">
        <v>0</v>
      </c>
      <c r="AP404" s="63">
        <v>0</v>
      </c>
      <c r="AQ404" s="63">
        <v>0</v>
      </c>
      <c r="AR404" s="63">
        <v>0</v>
      </c>
      <c r="AS404" s="63">
        <v>0</v>
      </c>
      <c r="AT404" s="63">
        <v>0</v>
      </c>
      <c r="AU404" s="63">
        <v>0</v>
      </c>
      <c r="AV404" s="63">
        <v>0</v>
      </c>
      <c r="AW404" s="63">
        <v>0</v>
      </c>
      <c r="AX404" s="63">
        <v>0</v>
      </c>
      <c r="AY404" s="63">
        <v>0</v>
      </c>
      <c r="BA404" s="5">
        <f>IF(Q404&gt;0,RANK(Q404,(N404:P404,Q404:AE404)),0)</f>
        <v>3</v>
      </c>
      <c r="BB404" s="5">
        <f>IF(R404&gt;0,RANK(R404,(N404:P404,Q404:AE404)),0)</f>
        <v>5</v>
      </c>
      <c r="BC404" s="5">
        <f>IF(T404&gt;0,RANK(T404,(N404:P404,Q404:AE404)),0)</f>
        <v>7</v>
      </c>
      <c r="BD404" s="5">
        <f>IF(S404&gt;0,RANK(S404,(N404:P404,Q404:AE404)),0)</f>
        <v>8</v>
      </c>
      <c r="BE404" s="2">
        <f t="shared" si="168"/>
        <v>7.6056604076192033E-3</v>
      </c>
      <c r="BF404" s="2">
        <f t="shared" si="169"/>
        <v>1.625202036492201E-3</v>
      </c>
      <c r="BG404" s="2">
        <f t="shared" si="170"/>
        <v>5.4351603194092253E-4</v>
      </c>
      <c r="BH404" s="2">
        <f t="shared" si="171"/>
        <v>3.5462193559424125E-4</v>
      </c>
      <c r="BJ404" t="s">
        <v>1193</v>
      </c>
      <c r="BK404" t="s">
        <v>2895</v>
      </c>
      <c r="BN404" s="112">
        <v>12</v>
      </c>
      <c r="BO404" s="114">
        <v>103</v>
      </c>
      <c r="BP404" s="118">
        <f t="shared" si="160"/>
        <v>12103</v>
      </c>
      <c r="BQ404" s="118">
        <f t="shared" si="158"/>
        <v>12103</v>
      </c>
      <c r="BR404" s="5" t="s">
        <v>3151</v>
      </c>
      <c r="BV404" s="63"/>
      <c r="BW404" s="63"/>
      <c r="CC404" s="63">
        <f t="shared" si="159"/>
        <v>-561161</v>
      </c>
      <c r="CE404" s="63">
        <v>1458</v>
      </c>
      <c r="CH404" s="63">
        <v>0</v>
      </c>
      <c r="CI404" s="63">
        <v>0</v>
      </c>
      <c r="CJ404" s="63">
        <v>12</v>
      </c>
      <c r="CK404" s="8">
        <v>0</v>
      </c>
      <c r="CL404" s="8">
        <v>0</v>
      </c>
      <c r="CO404" s="68"/>
    </row>
    <row r="405" spans="1:93" ht="15" hidden="1" customHeight="1" outlineLevel="1">
      <c r="A405" t="s">
        <v>878</v>
      </c>
      <c r="B405" t="s">
        <v>2895</v>
      </c>
      <c r="C405" s="1">
        <f t="shared" si="161"/>
        <v>344026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29">
        <f t="shared" si="162"/>
        <v>49537</v>
      </c>
      <c r="H405" s="134">
        <f t="shared" si="163"/>
        <v>0.14399202385866183</v>
      </c>
      <c r="I405" s="2"/>
      <c r="J405" s="2">
        <f t="shared" si="164"/>
        <v>0.4216222029730311</v>
      </c>
      <c r="K405" s="2">
        <f t="shared" si="165"/>
        <v>0.56561422683169293</v>
      </c>
      <c r="L405" s="2">
        <f t="shared" si="166"/>
        <v>0</v>
      </c>
      <c r="M405" s="2">
        <f t="shared" si="167"/>
        <v>1.2763570195275964E-2</v>
      </c>
      <c r="N405" s="63">
        <v>145049</v>
      </c>
      <c r="O405" s="63">
        <v>194586</v>
      </c>
      <c r="P405" s="63">
        <v>0</v>
      </c>
      <c r="Q405" s="63">
        <v>2595</v>
      </c>
      <c r="R405" s="63">
        <v>425</v>
      </c>
      <c r="S405" s="63">
        <v>140</v>
      </c>
      <c r="T405" s="63">
        <v>204</v>
      </c>
      <c r="U405" s="63">
        <v>0</v>
      </c>
      <c r="V405" s="63">
        <v>217</v>
      </c>
      <c r="W405" s="63">
        <v>773</v>
      </c>
      <c r="X405" s="63">
        <v>0</v>
      </c>
      <c r="Y405" s="63">
        <v>0</v>
      </c>
      <c r="Z405" s="63">
        <v>37</v>
      </c>
      <c r="AA405" s="63">
        <v>0</v>
      </c>
      <c r="AB405" s="63">
        <v>0</v>
      </c>
      <c r="AC405" s="63">
        <v>0</v>
      </c>
      <c r="AD405" s="63">
        <v>0</v>
      </c>
      <c r="AE405" s="63">
        <v>0</v>
      </c>
      <c r="AF405" s="63">
        <v>0</v>
      </c>
      <c r="AG405" s="63">
        <v>0</v>
      </c>
      <c r="AH405" s="63">
        <v>0</v>
      </c>
      <c r="AI405" s="63">
        <v>0</v>
      </c>
      <c r="AJ405" s="63">
        <v>0</v>
      </c>
      <c r="AK405" s="63">
        <v>0</v>
      </c>
      <c r="AL405" s="63">
        <v>0</v>
      </c>
      <c r="AM405" s="63">
        <v>0</v>
      </c>
      <c r="AN405" s="63">
        <v>0</v>
      </c>
      <c r="AO405" s="63">
        <v>0</v>
      </c>
      <c r="AP405" s="63">
        <v>0</v>
      </c>
      <c r="AQ405" s="63">
        <v>0</v>
      </c>
      <c r="AR405" s="63">
        <v>0</v>
      </c>
      <c r="AS405" s="63">
        <v>0</v>
      </c>
      <c r="AT405" s="63">
        <v>0</v>
      </c>
      <c r="AU405" s="63">
        <v>0</v>
      </c>
      <c r="AV405" s="63">
        <v>0</v>
      </c>
      <c r="AW405" s="63">
        <v>0</v>
      </c>
      <c r="AX405" s="63">
        <v>0</v>
      </c>
      <c r="AY405" s="63">
        <v>0</v>
      </c>
      <c r="BA405" s="5">
        <f>IF(Q405&gt;0,RANK(Q405,(N405:P405,Q405:AE405)),0)</f>
        <v>3</v>
      </c>
      <c r="BB405" s="5">
        <f>IF(R405&gt;0,RANK(R405,(N405:P405,Q405:AE405)),0)</f>
        <v>5</v>
      </c>
      <c r="BC405" s="5">
        <f>IF(T405&gt;0,RANK(T405,(N405:P405,Q405:AE405)),0)</f>
        <v>7</v>
      </c>
      <c r="BD405" s="5">
        <f>IF(S405&gt;0,RANK(S405,(N405:P405,Q405:AE405)),0)</f>
        <v>8</v>
      </c>
      <c r="BE405" s="2">
        <f t="shared" si="168"/>
        <v>7.5430345380872376E-3</v>
      </c>
      <c r="BF405" s="2">
        <f t="shared" si="169"/>
        <v>1.2353717451587961E-3</v>
      </c>
      <c r="BG405" s="2">
        <f t="shared" si="170"/>
        <v>5.9297843767622217E-4</v>
      </c>
      <c r="BH405" s="2">
        <f t="shared" si="171"/>
        <v>4.0694598664054463E-4</v>
      </c>
      <c r="BJ405" t="s">
        <v>878</v>
      </c>
      <c r="BK405" t="s">
        <v>2895</v>
      </c>
      <c r="BN405" s="112">
        <v>12</v>
      </c>
      <c r="BO405" s="114">
        <v>105</v>
      </c>
      <c r="BP405" s="118">
        <f t="shared" si="160"/>
        <v>12105</v>
      </c>
      <c r="BQ405" s="118">
        <f t="shared" si="158"/>
        <v>12105</v>
      </c>
      <c r="BR405" s="5" t="s">
        <v>3151</v>
      </c>
      <c r="BS405" s="144"/>
      <c r="BT405" s="144"/>
      <c r="BV405" s="63"/>
      <c r="BW405" s="63"/>
      <c r="CC405" s="63">
        <f t="shared" si="159"/>
        <v>-344026</v>
      </c>
      <c r="CE405" s="63">
        <v>773</v>
      </c>
      <c r="CH405" s="63">
        <v>0</v>
      </c>
      <c r="CI405" s="63">
        <v>0</v>
      </c>
      <c r="CJ405" s="63">
        <v>3</v>
      </c>
      <c r="CK405" s="8">
        <v>0</v>
      </c>
      <c r="CL405" s="8">
        <v>0</v>
      </c>
      <c r="CO405" s="68"/>
    </row>
    <row r="406" spans="1:93" ht="15" hidden="1" customHeight="1" outlineLevel="1">
      <c r="A406" t="s">
        <v>954</v>
      </c>
      <c r="B406" t="s">
        <v>2895</v>
      </c>
      <c r="C406" s="1">
        <f t="shared" si="161"/>
        <v>36422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29">
        <f t="shared" si="162"/>
        <v>14987</v>
      </c>
      <c r="H406" s="134">
        <f t="shared" si="163"/>
        <v>0.41148207127560266</v>
      </c>
      <c r="I406" s="2"/>
      <c r="J406" s="2">
        <f t="shared" si="164"/>
        <v>0.28902860908242273</v>
      </c>
      <c r="K406" s="2">
        <f t="shared" si="165"/>
        <v>0.70051068035802533</v>
      </c>
      <c r="L406" s="2">
        <f t="shared" si="166"/>
        <v>0</v>
      </c>
      <c r="M406" s="2">
        <f t="shared" si="167"/>
        <v>1.0460710559551889E-2</v>
      </c>
      <c r="N406" s="63">
        <v>10527</v>
      </c>
      <c r="O406" s="63">
        <v>25514</v>
      </c>
      <c r="P406" s="63">
        <v>0</v>
      </c>
      <c r="Q406" s="63">
        <v>226</v>
      </c>
      <c r="R406" s="63">
        <v>50</v>
      </c>
      <c r="S406" s="63">
        <v>20</v>
      </c>
      <c r="T406" s="63">
        <v>14</v>
      </c>
      <c r="U406" s="63">
        <v>0</v>
      </c>
      <c r="V406" s="63">
        <v>21</v>
      </c>
      <c r="W406" s="63">
        <v>50</v>
      </c>
      <c r="X406" s="63">
        <v>0</v>
      </c>
      <c r="Y406" s="63">
        <v>0</v>
      </c>
      <c r="Z406" s="63">
        <v>0</v>
      </c>
      <c r="AA406" s="63">
        <v>0</v>
      </c>
      <c r="AB406" s="63">
        <v>0</v>
      </c>
      <c r="AC406" s="63">
        <v>0</v>
      </c>
      <c r="AD406" s="63">
        <v>0</v>
      </c>
      <c r="AE406" s="63">
        <v>0</v>
      </c>
      <c r="AF406" s="63">
        <v>0</v>
      </c>
      <c r="AG406" s="63">
        <v>0</v>
      </c>
      <c r="AH406" s="63">
        <v>0</v>
      </c>
      <c r="AI406" s="63">
        <v>0</v>
      </c>
      <c r="AJ406" s="63">
        <v>0</v>
      </c>
      <c r="AK406" s="63">
        <v>0</v>
      </c>
      <c r="AL406" s="63">
        <v>0</v>
      </c>
      <c r="AM406" s="63">
        <v>0</v>
      </c>
      <c r="AN406" s="63">
        <v>0</v>
      </c>
      <c r="AO406" s="63">
        <v>0</v>
      </c>
      <c r="AP406" s="63">
        <v>0</v>
      </c>
      <c r="AQ406" s="63">
        <v>0</v>
      </c>
      <c r="AR406" s="63">
        <v>0</v>
      </c>
      <c r="AS406" s="63">
        <v>0</v>
      </c>
      <c r="AT406" s="63">
        <v>0</v>
      </c>
      <c r="AU406" s="63">
        <v>0</v>
      </c>
      <c r="AV406" s="63">
        <v>0</v>
      </c>
      <c r="AW406" s="63">
        <v>0</v>
      </c>
      <c r="AX406" s="63">
        <v>0</v>
      </c>
      <c r="AY406" s="63">
        <v>0</v>
      </c>
      <c r="BA406" s="5">
        <f>IF(Q406&gt;0,RANK(Q406,(N406:P406,Q406:AE406)),0)</f>
        <v>3</v>
      </c>
      <c r="BB406" s="5">
        <f>IF(R406&gt;0,RANK(R406,(N406:P406,Q406:AE406)),0)</f>
        <v>4</v>
      </c>
      <c r="BC406" s="5">
        <f>IF(T406&gt;0,RANK(T406,(N406:P406,Q406:AE406)),0)</f>
        <v>8</v>
      </c>
      <c r="BD406" s="5">
        <f>IF(S406&gt;0,RANK(S406,(N406:P406,Q406:AE406)),0)</f>
        <v>7</v>
      </c>
      <c r="BE406" s="2">
        <f t="shared" si="168"/>
        <v>6.2050409093405085E-3</v>
      </c>
      <c r="BF406" s="2">
        <f t="shared" si="169"/>
        <v>1.3727966613585195E-3</v>
      </c>
      <c r="BG406" s="2">
        <f t="shared" si="170"/>
        <v>3.8438306518038547E-4</v>
      </c>
      <c r="BH406" s="2">
        <f t="shared" si="171"/>
        <v>5.4911866454340785E-4</v>
      </c>
      <c r="BJ406" t="s">
        <v>954</v>
      </c>
      <c r="BK406" t="s">
        <v>2895</v>
      </c>
      <c r="BL406">
        <v>3</v>
      </c>
      <c r="BN406" s="112">
        <v>12</v>
      </c>
      <c r="BO406" s="114">
        <v>107</v>
      </c>
      <c r="BP406" s="118">
        <f t="shared" si="160"/>
        <v>12107</v>
      </c>
      <c r="BQ406" s="118">
        <f t="shared" si="158"/>
        <v>12107</v>
      </c>
      <c r="BR406" s="5" t="s">
        <v>3151</v>
      </c>
      <c r="BS406" s="144"/>
      <c r="BT406" s="144"/>
      <c r="BV406" s="63"/>
      <c r="BW406" s="63"/>
      <c r="CC406" s="63">
        <f t="shared" si="159"/>
        <v>-36422</v>
      </c>
      <c r="CE406" s="63">
        <v>50</v>
      </c>
      <c r="CH406" s="63">
        <v>0</v>
      </c>
      <c r="CI406" s="63">
        <v>0</v>
      </c>
      <c r="CJ406" s="63">
        <v>1</v>
      </c>
      <c r="CK406" s="8">
        <v>0</v>
      </c>
      <c r="CL406" s="8">
        <v>0</v>
      </c>
      <c r="CN406" s="63"/>
    </row>
    <row r="407" spans="1:93" ht="15" hidden="1" customHeight="1" outlineLevel="1">
      <c r="A407" t="s">
        <v>880</v>
      </c>
      <c r="B407" t="s">
        <v>2895</v>
      </c>
      <c r="C407" s="1">
        <f t="shared" si="161"/>
        <v>177047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>IF(P407&gt;0,RANK(P407,(N407:P407,Q407:AE407)),0)</f>
        <v>0</v>
      </c>
      <c r="G407" s="129">
        <f t="shared" si="162"/>
        <v>47096</v>
      </c>
      <c r="H407" s="134">
        <f t="shared" si="163"/>
        <v>0.26600846103012193</v>
      </c>
      <c r="I407" s="2"/>
      <c r="J407" s="2">
        <f t="shared" si="164"/>
        <v>0.36063870045807045</v>
      </c>
      <c r="K407" s="2">
        <f t="shared" si="165"/>
        <v>0.62664716148819244</v>
      </c>
      <c r="L407" s="2">
        <f t="shared" si="166"/>
        <v>0</v>
      </c>
      <c r="M407" s="2">
        <f t="shared" si="167"/>
        <v>1.2714138053737112E-2</v>
      </c>
      <c r="N407" s="63">
        <v>63850</v>
      </c>
      <c r="O407" s="63">
        <v>110946</v>
      </c>
      <c r="P407" s="63">
        <v>0</v>
      </c>
      <c r="Q407" s="63">
        <v>1413</v>
      </c>
      <c r="R407" s="63">
        <v>210</v>
      </c>
      <c r="S407" s="63">
        <v>44</v>
      </c>
      <c r="T407" s="63">
        <v>101</v>
      </c>
      <c r="U407" s="63">
        <v>0</v>
      </c>
      <c r="V407" s="63">
        <v>54</v>
      </c>
      <c r="W407" s="63">
        <v>425</v>
      </c>
      <c r="X407" s="63">
        <v>0</v>
      </c>
      <c r="Y407" s="63">
        <v>0</v>
      </c>
      <c r="Z407" s="63">
        <v>4</v>
      </c>
      <c r="AA407" s="63">
        <v>0</v>
      </c>
      <c r="AB407" s="63">
        <v>0</v>
      </c>
      <c r="AC407" s="63">
        <v>0</v>
      </c>
      <c r="AD407" s="63">
        <v>0</v>
      </c>
      <c r="AE407" s="63">
        <v>0</v>
      </c>
      <c r="AF407" s="63">
        <v>0</v>
      </c>
      <c r="AG407" s="63">
        <v>0</v>
      </c>
      <c r="AH407" s="63">
        <v>0</v>
      </c>
      <c r="AI407" s="63">
        <v>0</v>
      </c>
      <c r="AJ407" s="63">
        <v>0</v>
      </c>
      <c r="AK407" s="63">
        <v>0</v>
      </c>
      <c r="AL407" s="63">
        <v>0</v>
      </c>
      <c r="AM407" s="63">
        <v>0</v>
      </c>
      <c r="AN407" s="63">
        <v>0</v>
      </c>
      <c r="AO407" s="63">
        <v>0</v>
      </c>
      <c r="AP407" s="63">
        <v>0</v>
      </c>
      <c r="AQ407" s="63">
        <v>0</v>
      </c>
      <c r="AR407" s="63">
        <v>0</v>
      </c>
      <c r="AS407" s="63">
        <v>0</v>
      </c>
      <c r="AT407" s="63">
        <v>0</v>
      </c>
      <c r="AU407" s="63">
        <v>0</v>
      </c>
      <c r="AV407" s="63">
        <v>0</v>
      </c>
      <c r="AW407" s="63">
        <v>0</v>
      </c>
      <c r="AX407" s="63">
        <v>0</v>
      </c>
      <c r="AY407" s="63">
        <v>0</v>
      </c>
      <c r="BA407" s="5">
        <f>IF(Q407&gt;0,RANK(Q407,(N407:P407,Q407:AE407)),0)</f>
        <v>3</v>
      </c>
      <c r="BB407" s="5">
        <f>IF(R407&gt;0,RANK(R407,(N407:P407,Q407:AE407)),0)</f>
        <v>5</v>
      </c>
      <c r="BC407" s="5">
        <f>IF(T407&gt;0,RANK(T407,(N407:P407,Q407:AE407)),0)</f>
        <v>6</v>
      </c>
      <c r="BD407" s="5">
        <f>IF(S407&gt;0,RANK(S407,(N407:P407,Q407:AE407)),0)</f>
        <v>8</v>
      </c>
      <c r="BE407" s="2">
        <f t="shared" si="168"/>
        <v>7.9809316170282463E-3</v>
      </c>
      <c r="BF407" s="2">
        <f t="shared" si="169"/>
        <v>1.1861257180296758E-3</v>
      </c>
      <c r="BG407" s="2">
        <f t="shared" si="170"/>
        <v>5.7046998819522497E-4</v>
      </c>
      <c r="BH407" s="2">
        <f t="shared" si="171"/>
        <v>2.4852157901574158E-4</v>
      </c>
      <c r="BJ407" t="s">
        <v>880</v>
      </c>
      <c r="BK407" t="s">
        <v>2895</v>
      </c>
      <c r="BN407" s="112">
        <v>12</v>
      </c>
      <c r="BO407" s="114">
        <v>109</v>
      </c>
      <c r="BP407" s="118">
        <f t="shared" si="160"/>
        <v>12109</v>
      </c>
      <c r="BQ407" s="118">
        <f t="shared" si="158"/>
        <v>12109</v>
      </c>
      <c r="BR407" s="5" t="s">
        <v>3151</v>
      </c>
      <c r="BS407" s="129"/>
      <c r="BT407" s="129"/>
      <c r="BV407" s="63"/>
      <c r="BW407" s="63"/>
      <c r="CC407" s="63">
        <f t="shared" si="159"/>
        <v>-177047</v>
      </c>
      <c r="CE407" s="63">
        <v>425</v>
      </c>
      <c r="CH407" s="63">
        <v>0</v>
      </c>
      <c r="CI407" s="63">
        <v>0</v>
      </c>
      <c r="CJ407" s="63">
        <v>0</v>
      </c>
      <c r="CK407" s="8">
        <v>0</v>
      </c>
      <c r="CL407" s="8">
        <v>0</v>
      </c>
    </row>
    <row r="408" spans="1:93" ht="15" hidden="1" customHeight="1" outlineLevel="1">
      <c r="A408" t="s">
        <v>245</v>
      </c>
      <c r="B408" t="s">
        <v>2895</v>
      </c>
      <c r="C408" s="1">
        <f t="shared" si="161"/>
        <v>172349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29">
        <f t="shared" si="162"/>
        <v>2694</v>
      </c>
      <c r="H408" s="134">
        <f t="shared" si="163"/>
        <v>1.5631074157668453E-2</v>
      </c>
      <c r="I408" s="2"/>
      <c r="J408" s="2">
        <f t="shared" si="164"/>
        <v>0.4881780573139386</v>
      </c>
      <c r="K408" s="2">
        <f t="shared" si="165"/>
        <v>0.503809131471607</v>
      </c>
      <c r="L408" s="2">
        <f t="shared" si="166"/>
        <v>0</v>
      </c>
      <c r="M408" s="2">
        <f t="shared" si="167"/>
        <v>8.0128112144544072E-3</v>
      </c>
      <c r="N408" s="63">
        <v>84137</v>
      </c>
      <c r="O408" s="63">
        <v>86831</v>
      </c>
      <c r="P408" s="63">
        <v>0</v>
      </c>
      <c r="Q408" s="63">
        <v>768</v>
      </c>
      <c r="R408" s="63">
        <v>209</v>
      </c>
      <c r="S408" s="63">
        <v>61</v>
      </c>
      <c r="T408" s="63">
        <v>71</v>
      </c>
      <c r="U408" s="63">
        <v>0</v>
      </c>
      <c r="V408" s="63">
        <v>82</v>
      </c>
      <c r="W408" s="63">
        <v>180</v>
      </c>
      <c r="X408" s="63">
        <v>0</v>
      </c>
      <c r="Y408" s="63">
        <v>0</v>
      </c>
      <c r="Z408" s="63">
        <v>10</v>
      </c>
      <c r="AA408" s="63">
        <v>0</v>
      </c>
      <c r="AB408" s="63">
        <v>0</v>
      </c>
      <c r="AC408" s="63">
        <v>0</v>
      </c>
      <c r="AD408" s="63">
        <v>0</v>
      </c>
      <c r="AE408" s="63">
        <v>0</v>
      </c>
      <c r="AF408" s="63">
        <v>0</v>
      </c>
      <c r="AG408" s="63">
        <v>0</v>
      </c>
      <c r="AH408" s="63">
        <v>0</v>
      </c>
      <c r="AI408" s="63">
        <v>0</v>
      </c>
      <c r="AJ408" s="63">
        <v>0</v>
      </c>
      <c r="AK408" s="63">
        <v>0</v>
      </c>
      <c r="AL408" s="63">
        <v>0</v>
      </c>
      <c r="AM408" s="63">
        <v>0</v>
      </c>
      <c r="AN408" s="63">
        <v>0</v>
      </c>
      <c r="AO408" s="63">
        <v>0</v>
      </c>
      <c r="AP408" s="63">
        <v>0</v>
      </c>
      <c r="AQ408" s="63">
        <v>0</v>
      </c>
      <c r="AR408" s="63">
        <v>0</v>
      </c>
      <c r="AS408" s="63">
        <v>0</v>
      </c>
      <c r="AT408" s="63">
        <v>0</v>
      </c>
      <c r="AU408" s="63">
        <v>0</v>
      </c>
      <c r="AV408" s="63">
        <v>0</v>
      </c>
      <c r="AW408" s="63">
        <v>0</v>
      </c>
      <c r="AX408" s="63">
        <v>0</v>
      </c>
      <c r="AY408" s="63">
        <v>0</v>
      </c>
      <c r="BA408" s="5">
        <f>IF(Q408&gt;0,RANK(Q408,(N408:P408,Q408:AE408)),0)</f>
        <v>3</v>
      </c>
      <c r="BB408" s="5">
        <f>IF(R408&gt;0,RANK(R408,(N408:P408,Q408:AE408)),0)</f>
        <v>4</v>
      </c>
      <c r="BC408" s="5">
        <f>IF(T408&gt;0,RANK(T408,(N408:P408,Q408:AE408)),0)</f>
        <v>7</v>
      </c>
      <c r="BD408" s="5">
        <f>IF(S408&gt;0,RANK(S408,(N408:P408,Q408:AE408)),0)</f>
        <v>8</v>
      </c>
      <c r="BE408" s="2">
        <f t="shared" si="168"/>
        <v>4.4560745928319866E-3</v>
      </c>
      <c r="BF408" s="2">
        <f t="shared" si="169"/>
        <v>1.2126557160180797E-3</v>
      </c>
      <c r="BG408" s="2">
        <f t="shared" si="170"/>
        <v>4.1195481261858204E-4</v>
      </c>
      <c r="BH408" s="2">
        <f t="shared" si="171"/>
        <v>3.5393300802441556E-4</v>
      </c>
      <c r="BJ408" t="s">
        <v>245</v>
      </c>
      <c r="BK408" t="s">
        <v>2895</v>
      </c>
      <c r="BL408">
        <v>18</v>
      </c>
      <c r="BN408" s="112">
        <v>12</v>
      </c>
      <c r="BO408" s="114">
        <v>111</v>
      </c>
      <c r="BP408" s="118">
        <f t="shared" si="160"/>
        <v>12111</v>
      </c>
      <c r="BQ408" s="118">
        <f t="shared" si="158"/>
        <v>12111</v>
      </c>
      <c r="BR408" s="5" t="s">
        <v>3151</v>
      </c>
      <c r="BV408" s="63"/>
      <c r="BW408" s="63"/>
      <c r="CC408" s="63">
        <f t="shared" si="159"/>
        <v>-172349</v>
      </c>
      <c r="CE408" s="63">
        <v>180</v>
      </c>
      <c r="CH408" s="63">
        <v>0</v>
      </c>
      <c r="CI408" s="63">
        <v>0</v>
      </c>
      <c r="CJ408" s="63">
        <v>0</v>
      </c>
      <c r="CK408" s="8">
        <v>0</v>
      </c>
      <c r="CL408" s="8">
        <v>0</v>
      </c>
    </row>
    <row r="409" spans="1:93" ht="15" hidden="1" customHeight="1" outlineLevel="1">
      <c r="A409" t="s">
        <v>540</v>
      </c>
      <c r="B409" t="s">
        <v>2895</v>
      </c>
      <c r="C409" s="1">
        <f t="shared" si="161"/>
        <v>107198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29">
        <f t="shared" si="162"/>
        <v>49773</v>
      </c>
      <c r="H409" s="134">
        <f t="shared" si="163"/>
        <v>0.46430903561633613</v>
      </c>
      <c r="I409" s="2"/>
      <c r="J409" s="2">
        <f t="shared" si="164"/>
        <v>0.25757943245209797</v>
      </c>
      <c r="K409" s="2">
        <f t="shared" si="165"/>
        <v>0.7218884680684341</v>
      </c>
      <c r="L409" s="2">
        <f t="shared" si="166"/>
        <v>0</v>
      </c>
      <c r="M409" s="2">
        <f t="shared" si="167"/>
        <v>2.0532099479467991E-2</v>
      </c>
      <c r="N409" s="63">
        <v>27612</v>
      </c>
      <c r="O409" s="63">
        <v>77385</v>
      </c>
      <c r="P409" s="63">
        <v>0</v>
      </c>
      <c r="Q409" s="63">
        <v>1645</v>
      </c>
      <c r="R409" s="63">
        <v>122</v>
      </c>
      <c r="S409" s="63">
        <v>55</v>
      </c>
      <c r="T409" s="63">
        <v>60</v>
      </c>
      <c r="U409" s="63">
        <v>0</v>
      </c>
      <c r="V409" s="63">
        <v>46</v>
      </c>
      <c r="W409" s="63">
        <v>270</v>
      </c>
      <c r="X409" s="63">
        <v>0</v>
      </c>
      <c r="Y409" s="63">
        <v>0</v>
      </c>
      <c r="Z409" s="63">
        <v>3</v>
      </c>
      <c r="AA409" s="63">
        <v>0</v>
      </c>
      <c r="AB409" s="63">
        <v>0</v>
      </c>
      <c r="AC409" s="63">
        <v>0</v>
      </c>
      <c r="AD409" s="63">
        <v>0</v>
      </c>
      <c r="AE409" s="63">
        <v>0</v>
      </c>
      <c r="AF409" s="63">
        <v>0</v>
      </c>
      <c r="AG409" s="63">
        <v>0</v>
      </c>
      <c r="AH409" s="63">
        <v>0</v>
      </c>
      <c r="AI409" s="63">
        <v>0</v>
      </c>
      <c r="AJ409" s="63">
        <v>0</v>
      </c>
      <c r="AK409" s="63">
        <v>0</v>
      </c>
      <c r="AL409" s="63">
        <v>0</v>
      </c>
      <c r="AM409" s="63">
        <v>0</v>
      </c>
      <c r="AN409" s="63">
        <v>0</v>
      </c>
      <c r="AO409" s="63">
        <v>0</v>
      </c>
      <c r="AP409" s="63">
        <v>0</v>
      </c>
      <c r="AQ409" s="63">
        <v>0</v>
      </c>
      <c r="AR409" s="63">
        <v>0</v>
      </c>
      <c r="AS409" s="63">
        <v>0</v>
      </c>
      <c r="AT409" s="63">
        <v>0</v>
      </c>
      <c r="AU409" s="63">
        <v>0</v>
      </c>
      <c r="AV409" s="63">
        <v>0</v>
      </c>
      <c r="AW409" s="63">
        <v>0</v>
      </c>
      <c r="AX409" s="63">
        <v>0</v>
      </c>
      <c r="AY409" s="63">
        <v>0</v>
      </c>
      <c r="BA409" s="5">
        <f>IF(Q409&gt;0,RANK(Q409,(N409:P409,Q409:AE409)),0)</f>
        <v>3</v>
      </c>
      <c r="BB409" s="5">
        <f>IF(R409&gt;0,RANK(R409,(N409:P409,Q409:AE409)),0)</f>
        <v>5</v>
      </c>
      <c r="BC409" s="5">
        <f>IF(T409&gt;0,RANK(T409,(N409:P409,Q409:AE409)),0)</f>
        <v>6</v>
      </c>
      <c r="BD409" s="5">
        <f>IF(S409&gt;0,RANK(S409,(N409:P409,Q409:AE409)),0)</f>
        <v>7</v>
      </c>
      <c r="BE409" s="2">
        <f t="shared" si="168"/>
        <v>1.5345435549170694E-2</v>
      </c>
      <c r="BF409" s="2">
        <f t="shared" si="169"/>
        <v>1.1380809343457901E-3</v>
      </c>
      <c r="BG409" s="2">
        <f t="shared" si="170"/>
        <v>5.5971193492415899E-4</v>
      </c>
      <c r="BH409" s="2">
        <f t="shared" si="171"/>
        <v>5.1306927368047911E-4</v>
      </c>
      <c r="BJ409" t="s">
        <v>540</v>
      </c>
      <c r="BK409" t="s">
        <v>2895</v>
      </c>
      <c r="BL409">
        <v>1</v>
      </c>
      <c r="BN409" s="112">
        <v>12</v>
      </c>
      <c r="BO409" s="114">
        <v>113</v>
      </c>
      <c r="BP409" s="118">
        <f t="shared" si="160"/>
        <v>12113</v>
      </c>
      <c r="BQ409" s="118">
        <f t="shared" si="158"/>
        <v>12113</v>
      </c>
      <c r="BR409" s="5" t="s">
        <v>3151</v>
      </c>
      <c r="BS409" s="144"/>
      <c r="BT409" s="144"/>
      <c r="BV409" s="63"/>
      <c r="BW409" s="63"/>
      <c r="CC409" s="63">
        <f t="shared" si="159"/>
        <v>-107198</v>
      </c>
      <c r="CE409" s="63">
        <v>270</v>
      </c>
      <c r="CH409" s="63">
        <v>0</v>
      </c>
      <c r="CI409" s="63">
        <v>0</v>
      </c>
      <c r="CJ409" s="63">
        <v>0</v>
      </c>
      <c r="CK409" s="8">
        <v>0</v>
      </c>
      <c r="CL409" s="8">
        <v>0</v>
      </c>
    </row>
    <row r="410" spans="1:93" ht="15" hidden="1" customHeight="1" outlineLevel="1">
      <c r="A410" t="s">
        <v>379</v>
      </c>
      <c r="B410" t="s">
        <v>2895</v>
      </c>
      <c r="C410" s="1">
        <f t="shared" si="161"/>
        <v>271169</v>
      </c>
      <c r="D410" s="5">
        <f>IF(N410&gt;0, RANK(N410,(N410:P410,Q410:AE410)),0)</f>
        <v>2</v>
      </c>
      <c r="E410" s="5">
        <f>IF(O410&gt;0,RANK(O410,(N410:P410,Q410:AE410)),0)</f>
        <v>1</v>
      </c>
      <c r="F410" s="5">
        <f>IF(P410&gt;0,RANK(P410,(N410:P410,Q410:AE410)),0)</f>
        <v>0</v>
      </c>
      <c r="G410" s="129">
        <f t="shared" si="162"/>
        <v>28260</v>
      </c>
      <c r="H410" s="134">
        <f t="shared" si="163"/>
        <v>0.10421545235627966</v>
      </c>
      <c r="I410" s="2"/>
      <c r="J410" s="2">
        <f t="shared" si="164"/>
        <v>0.44293411120002657</v>
      </c>
      <c r="K410" s="2">
        <f t="shared" si="165"/>
        <v>0.54714956355630617</v>
      </c>
      <c r="L410" s="2">
        <f t="shared" si="166"/>
        <v>0</v>
      </c>
      <c r="M410" s="2">
        <f t="shared" si="167"/>
        <v>9.9163252436672567E-3</v>
      </c>
      <c r="N410" s="63">
        <v>120110</v>
      </c>
      <c r="O410" s="63">
        <v>148370</v>
      </c>
      <c r="P410" s="63">
        <v>0</v>
      </c>
      <c r="Q410" s="63">
        <v>1507</v>
      </c>
      <c r="R410" s="63">
        <v>284</v>
      </c>
      <c r="S410" s="63">
        <v>70</v>
      </c>
      <c r="T410" s="63">
        <v>102</v>
      </c>
      <c r="U410" s="63">
        <v>0</v>
      </c>
      <c r="V410" s="63">
        <v>105</v>
      </c>
      <c r="W410" s="63">
        <v>598</v>
      </c>
      <c r="X410" s="63">
        <v>0</v>
      </c>
      <c r="Y410" s="63">
        <v>0</v>
      </c>
      <c r="Z410" s="63">
        <v>23</v>
      </c>
      <c r="AA410" s="63">
        <v>0</v>
      </c>
      <c r="AB410" s="63">
        <v>0</v>
      </c>
      <c r="AC410" s="63">
        <v>0</v>
      </c>
      <c r="AD410" s="63">
        <v>0</v>
      </c>
      <c r="AE410" s="63">
        <v>0</v>
      </c>
      <c r="AF410" s="63">
        <v>0</v>
      </c>
      <c r="AG410" s="63">
        <v>0</v>
      </c>
      <c r="AH410" s="63">
        <v>0</v>
      </c>
      <c r="AI410" s="63">
        <v>0</v>
      </c>
      <c r="AJ410" s="63">
        <v>0</v>
      </c>
      <c r="AK410" s="63">
        <v>0</v>
      </c>
      <c r="AL410" s="63">
        <v>0</v>
      </c>
      <c r="AM410" s="63">
        <v>0</v>
      </c>
      <c r="AN410" s="63">
        <v>0</v>
      </c>
      <c r="AO410" s="63">
        <v>0</v>
      </c>
      <c r="AP410" s="63">
        <v>0</v>
      </c>
      <c r="AQ410" s="63">
        <v>0</v>
      </c>
      <c r="AR410" s="63">
        <v>0</v>
      </c>
      <c r="AS410" s="63">
        <v>0</v>
      </c>
      <c r="AT410" s="63">
        <v>0</v>
      </c>
      <c r="AU410" s="63">
        <v>0</v>
      </c>
      <c r="AV410" s="63">
        <v>0</v>
      </c>
      <c r="AW410" s="63">
        <v>0</v>
      </c>
      <c r="AX410" s="63">
        <v>0</v>
      </c>
      <c r="AY410" s="63">
        <v>0</v>
      </c>
      <c r="BA410" s="5">
        <f>IF(Q410&gt;0,RANK(Q410,(N410:P410,Q410:AE410)),0)</f>
        <v>3</v>
      </c>
      <c r="BB410" s="5">
        <f>IF(R410&gt;0,RANK(R410,(N410:P410,Q410:AE410)),0)</f>
        <v>5</v>
      </c>
      <c r="BC410" s="5">
        <f>IF(T410&gt;0,RANK(T410,(N410:P410,Q410:AE410)),0)</f>
        <v>7</v>
      </c>
      <c r="BD410" s="5">
        <f>IF(S410&gt;0,RANK(S410,(N410:P410,Q410:AE410)),0)</f>
        <v>8</v>
      </c>
      <c r="BE410" s="2">
        <f t="shared" si="168"/>
        <v>5.5574199115680624E-3</v>
      </c>
      <c r="BF410" s="2">
        <f t="shared" si="169"/>
        <v>1.0473173555974318E-3</v>
      </c>
      <c r="BG410" s="2">
        <f t="shared" si="170"/>
        <v>3.7614919109485228E-4</v>
      </c>
      <c r="BH410" s="2">
        <f t="shared" si="171"/>
        <v>2.5814160173176135E-4</v>
      </c>
      <c r="BJ410" t="s">
        <v>379</v>
      </c>
      <c r="BK410" t="s">
        <v>2895</v>
      </c>
      <c r="BN410" s="112">
        <v>12</v>
      </c>
      <c r="BO410" s="114">
        <v>115</v>
      </c>
      <c r="BP410" s="118">
        <f t="shared" si="160"/>
        <v>12115</v>
      </c>
      <c r="BQ410" s="118">
        <f t="shared" si="158"/>
        <v>12115</v>
      </c>
      <c r="BR410" s="5" t="s">
        <v>3151</v>
      </c>
      <c r="BT410" s="129"/>
      <c r="BV410" s="63"/>
      <c r="BW410" s="63"/>
      <c r="CC410" s="63">
        <f t="shared" si="159"/>
        <v>-271169</v>
      </c>
      <c r="CE410" s="63">
        <v>598</v>
      </c>
      <c r="CH410" s="63">
        <v>1</v>
      </c>
      <c r="CI410" s="63">
        <v>0</v>
      </c>
      <c r="CJ410" s="63">
        <v>2</v>
      </c>
      <c r="CK410" s="8">
        <v>0</v>
      </c>
      <c r="CL410" s="8">
        <v>1</v>
      </c>
    </row>
    <row r="411" spans="1:93" ht="15" hidden="1" customHeight="1" outlineLevel="1">
      <c r="A411" t="s">
        <v>850</v>
      </c>
      <c r="B411" t="s">
        <v>2895</v>
      </c>
      <c r="C411" s="1">
        <f t="shared" si="161"/>
        <v>261533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>IF(P411&gt;0,RANK(P411,(N411:P411,Q411:AE411)),0)</f>
        <v>0</v>
      </c>
      <c r="G411" s="129">
        <f t="shared" si="162"/>
        <v>7287</v>
      </c>
      <c r="H411" s="134">
        <f t="shared" si="163"/>
        <v>2.7862640661025569E-2</v>
      </c>
      <c r="I411" s="2"/>
      <c r="J411" s="2">
        <f t="shared" si="164"/>
        <v>0.50673528770747855</v>
      </c>
      <c r="K411" s="2">
        <f t="shared" si="165"/>
        <v>0.47887264704645305</v>
      </c>
      <c r="L411" s="2">
        <f t="shared" si="166"/>
        <v>0</v>
      </c>
      <c r="M411" s="2">
        <f t="shared" si="167"/>
        <v>1.4392065246068397E-2</v>
      </c>
      <c r="N411" s="63">
        <v>132528</v>
      </c>
      <c r="O411" s="63">
        <v>125241</v>
      </c>
      <c r="P411" s="63">
        <v>0</v>
      </c>
      <c r="Q411" s="63">
        <v>2215</v>
      </c>
      <c r="R411" s="63">
        <v>406</v>
      </c>
      <c r="S411" s="63">
        <v>103</v>
      </c>
      <c r="T411" s="63">
        <v>135</v>
      </c>
      <c r="U411" s="63">
        <v>0</v>
      </c>
      <c r="V411" s="63">
        <v>137</v>
      </c>
      <c r="W411" s="63">
        <v>726</v>
      </c>
      <c r="X411" s="63">
        <v>0</v>
      </c>
      <c r="Y411" s="63">
        <v>0</v>
      </c>
      <c r="Z411" s="63">
        <v>42</v>
      </c>
      <c r="AA411" s="63">
        <v>0</v>
      </c>
      <c r="AB411" s="63">
        <v>0</v>
      </c>
      <c r="AC411" s="63">
        <v>0</v>
      </c>
      <c r="AD411" s="63">
        <v>0</v>
      </c>
      <c r="AE411" s="63">
        <v>0</v>
      </c>
      <c r="AF411" s="63">
        <v>0</v>
      </c>
      <c r="AG411" s="63">
        <v>0</v>
      </c>
      <c r="AH411" s="63">
        <v>0</v>
      </c>
      <c r="AI411" s="63">
        <v>0</v>
      </c>
      <c r="AJ411" s="63">
        <v>0</v>
      </c>
      <c r="AK411" s="63">
        <v>0</v>
      </c>
      <c r="AL411" s="63">
        <v>0</v>
      </c>
      <c r="AM411" s="63">
        <v>0</v>
      </c>
      <c r="AN411" s="63">
        <v>0</v>
      </c>
      <c r="AO411" s="63">
        <v>0</v>
      </c>
      <c r="AP411" s="63">
        <v>0</v>
      </c>
      <c r="AQ411" s="63">
        <v>0</v>
      </c>
      <c r="AR411" s="63">
        <v>0</v>
      </c>
      <c r="AS411" s="63">
        <v>0</v>
      </c>
      <c r="AT411" s="63">
        <v>0</v>
      </c>
      <c r="AU411" s="63">
        <v>0</v>
      </c>
      <c r="AV411" s="63">
        <v>0</v>
      </c>
      <c r="AW411" s="63">
        <v>0</v>
      </c>
      <c r="AX411" s="63">
        <v>0</v>
      </c>
      <c r="AY411" s="63">
        <v>0</v>
      </c>
      <c r="BA411" s="5">
        <f>IF(Q411&gt;0,RANK(Q411,(N411:P411,Q411:AE411)),0)</f>
        <v>3</v>
      </c>
      <c r="BB411" s="5">
        <f>IF(R411&gt;0,RANK(R411,(N411:P411,Q411:AE411)),0)</f>
        <v>5</v>
      </c>
      <c r="BC411" s="5">
        <f>IF(T411&gt;0,RANK(T411,(N411:P411,Q411:AE411)),0)</f>
        <v>7</v>
      </c>
      <c r="BD411" s="5">
        <f>IF(S411&gt;0,RANK(S411,(N411:P411,Q411:AE411)),0)</f>
        <v>8</v>
      </c>
      <c r="BE411" s="2">
        <f t="shared" si="168"/>
        <v>8.4692945058558577E-3</v>
      </c>
      <c r="BF411" s="2">
        <f t="shared" si="169"/>
        <v>1.5523853586354303E-3</v>
      </c>
      <c r="BG411" s="2">
        <f t="shared" si="170"/>
        <v>5.1618724979256921E-4</v>
      </c>
      <c r="BH411" s="2">
        <f t="shared" si="171"/>
        <v>3.9383175354544168E-4</v>
      </c>
      <c r="BJ411" t="s">
        <v>850</v>
      </c>
      <c r="BK411" t="s">
        <v>2895</v>
      </c>
      <c r="BL411">
        <v>7</v>
      </c>
      <c r="BN411" s="112">
        <v>12</v>
      </c>
      <c r="BO411" s="114">
        <v>117</v>
      </c>
      <c r="BP411" s="118">
        <f t="shared" si="160"/>
        <v>12117</v>
      </c>
      <c r="BQ411" s="118">
        <f t="shared" si="158"/>
        <v>12117</v>
      </c>
      <c r="BR411" s="5" t="s">
        <v>3151</v>
      </c>
      <c r="BS411" s="144"/>
      <c r="BT411" s="144"/>
      <c r="BV411" s="63"/>
      <c r="BW411" s="63"/>
      <c r="CC411" s="63">
        <f t="shared" si="159"/>
        <v>-261533</v>
      </c>
      <c r="CE411" s="63">
        <v>726</v>
      </c>
      <c r="CH411" s="63">
        <v>2</v>
      </c>
      <c r="CI411" s="63">
        <v>0</v>
      </c>
      <c r="CJ411" s="63">
        <v>6</v>
      </c>
      <c r="CK411" s="8">
        <v>0</v>
      </c>
      <c r="CL411" s="8">
        <v>0</v>
      </c>
    </row>
    <row r="412" spans="1:93" ht="15" hidden="1" customHeight="1" outlineLevel="1">
      <c r="A412" t="s">
        <v>3107</v>
      </c>
      <c r="B412" t="s">
        <v>2895</v>
      </c>
      <c r="C412" s="1">
        <f t="shared" si="161"/>
        <v>92624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29">
        <f t="shared" si="162"/>
        <v>33420</v>
      </c>
      <c r="H412" s="134">
        <f t="shared" si="163"/>
        <v>0.36081361202280188</v>
      </c>
      <c r="I412" s="2"/>
      <c r="J412" s="2">
        <f t="shared" si="164"/>
        <v>0.31677534980134736</v>
      </c>
      <c r="K412" s="2">
        <f t="shared" si="165"/>
        <v>0.67758896182414929</v>
      </c>
      <c r="L412" s="2">
        <f t="shared" si="166"/>
        <v>0</v>
      </c>
      <c r="M412" s="2">
        <f t="shared" si="167"/>
        <v>5.6356883745033448E-3</v>
      </c>
      <c r="N412" s="63">
        <v>29341</v>
      </c>
      <c r="O412" s="63">
        <v>62761</v>
      </c>
      <c r="P412" s="63">
        <v>0</v>
      </c>
      <c r="Q412" s="63">
        <v>269</v>
      </c>
      <c r="R412" s="63">
        <v>39</v>
      </c>
      <c r="S412" s="63">
        <v>29</v>
      </c>
      <c r="T412" s="63">
        <v>25</v>
      </c>
      <c r="U412" s="63">
        <v>0</v>
      </c>
      <c r="V412" s="63">
        <v>20</v>
      </c>
      <c r="W412" s="63">
        <v>140</v>
      </c>
      <c r="X412" s="63">
        <v>0</v>
      </c>
      <c r="Y412" s="63">
        <v>0</v>
      </c>
      <c r="Z412" s="63">
        <v>0</v>
      </c>
      <c r="AA412" s="63">
        <v>0</v>
      </c>
      <c r="AB412" s="63">
        <v>0</v>
      </c>
      <c r="AC412" s="63">
        <v>0</v>
      </c>
      <c r="AD412" s="63">
        <v>0</v>
      </c>
      <c r="AE412" s="63">
        <v>0</v>
      </c>
      <c r="AF412" s="63">
        <v>0</v>
      </c>
      <c r="AG412" s="63">
        <v>0</v>
      </c>
      <c r="AH412" s="63">
        <v>0</v>
      </c>
      <c r="AI412" s="63">
        <v>0</v>
      </c>
      <c r="AJ412" s="63">
        <v>0</v>
      </c>
      <c r="AK412" s="63">
        <v>0</v>
      </c>
      <c r="AL412" s="63">
        <v>0</v>
      </c>
      <c r="AM412" s="63">
        <v>0</v>
      </c>
      <c r="AN412" s="63">
        <v>0</v>
      </c>
      <c r="AO412" s="63">
        <v>0</v>
      </c>
      <c r="AP412" s="63">
        <v>0</v>
      </c>
      <c r="AQ412" s="63">
        <v>0</v>
      </c>
      <c r="AR412" s="63">
        <v>0</v>
      </c>
      <c r="AS412" s="63">
        <v>0</v>
      </c>
      <c r="AT412" s="63">
        <v>0</v>
      </c>
      <c r="AU412" s="63">
        <v>0</v>
      </c>
      <c r="AV412" s="63">
        <v>0</v>
      </c>
      <c r="AW412" s="63">
        <v>0</v>
      </c>
      <c r="AX412" s="63">
        <v>0</v>
      </c>
      <c r="AY412" s="63">
        <v>0</v>
      </c>
      <c r="BA412" s="5">
        <f>IF(Q412&gt;0,RANK(Q412,(N412:P412,Q412:AE412)),0)</f>
        <v>3</v>
      </c>
      <c r="BB412" s="5">
        <f>IF(R412&gt;0,RANK(R412,(N412:P412,Q412:AE412)),0)</f>
        <v>5</v>
      </c>
      <c r="BC412" s="5">
        <f>IF(T412&gt;0,RANK(T412,(N412:P412,Q412:AE412)),0)</f>
        <v>7</v>
      </c>
      <c r="BD412" s="5">
        <f>IF(S412&gt;0,RANK(S412,(N412:P412,Q412:AE412)),0)</f>
        <v>6</v>
      </c>
      <c r="BE412" s="2">
        <f t="shared" si="168"/>
        <v>2.904214890309207E-3</v>
      </c>
      <c r="BF412" s="2">
        <f t="shared" si="169"/>
        <v>4.2105717740542408E-4</v>
      </c>
      <c r="BG412" s="2">
        <f t="shared" si="170"/>
        <v>2.6990844705475901E-4</v>
      </c>
      <c r="BH412" s="2">
        <f t="shared" si="171"/>
        <v>3.1309379858352046E-4</v>
      </c>
      <c r="BJ412" t="s">
        <v>3107</v>
      </c>
      <c r="BK412" t="s">
        <v>2895</v>
      </c>
      <c r="BL412">
        <v>11</v>
      </c>
      <c r="BN412" s="112">
        <v>12</v>
      </c>
      <c r="BO412" s="114">
        <v>119</v>
      </c>
      <c r="BP412" s="118">
        <f t="shared" si="160"/>
        <v>12119</v>
      </c>
      <c r="BQ412" s="118">
        <f t="shared" si="158"/>
        <v>12119</v>
      </c>
      <c r="BR412" s="5" t="s">
        <v>3151</v>
      </c>
      <c r="BV412" s="63"/>
      <c r="BW412" s="63"/>
      <c r="CC412" s="63">
        <f t="shared" si="159"/>
        <v>-92624</v>
      </c>
      <c r="CE412" s="63">
        <v>140</v>
      </c>
      <c r="CH412" s="63">
        <v>0</v>
      </c>
      <c r="CI412" s="63">
        <v>0</v>
      </c>
      <c r="CJ412" s="63">
        <v>1</v>
      </c>
      <c r="CK412" s="8">
        <v>0</v>
      </c>
      <c r="CL412" s="8">
        <v>0</v>
      </c>
    </row>
    <row r="413" spans="1:93" ht="15" hidden="1" customHeight="1" outlineLevel="1">
      <c r="A413" t="s">
        <v>406</v>
      </c>
      <c r="B413" t="s">
        <v>2895</v>
      </c>
      <c r="C413" s="1">
        <f t="shared" si="161"/>
        <v>21083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29">
        <f t="shared" si="162"/>
        <v>11925</v>
      </c>
      <c r="H413" s="134">
        <f t="shared" si="163"/>
        <v>0.56562159085519137</v>
      </c>
      <c r="I413" s="2"/>
      <c r="J413" s="2">
        <f t="shared" si="164"/>
        <v>0.21273063605748707</v>
      </c>
      <c r="K413" s="2">
        <f t="shared" si="165"/>
        <v>0.77835222691267847</v>
      </c>
      <c r="L413" s="2">
        <f t="shared" si="166"/>
        <v>0</v>
      </c>
      <c r="M413" s="2">
        <f t="shared" si="167"/>
        <v>8.9171370298344321E-3</v>
      </c>
      <c r="N413" s="63">
        <v>4485</v>
      </c>
      <c r="O413" s="63">
        <v>16410</v>
      </c>
      <c r="P413" s="63">
        <v>0</v>
      </c>
      <c r="Q413" s="63">
        <v>119</v>
      </c>
      <c r="R413" s="63">
        <v>23</v>
      </c>
      <c r="S413" s="63">
        <v>6</v>
      </c>
      <c r="T413" s="63">
        <v>6</v>
      </c>
      <c r="U413" s="63">
        <v>0</v>
      </c>
      <c r="V413" s="63">
        <v>8</v>
      </c>
      <c r="W413" s="63">
        <v>26</v>
      </c>
      <c r="X413" s="63">
        <v>0</v>
      </c>
      <c r="Y413" s="63">
        <v>0</v>
      </c>
      <c r="Z413" s="63">
        <v>0</v>
      </c>
      <c r="AA413" s="63">
        <v>0</v>
      </c>
      <c r="AB413" s="63">
        <v>0</v>
      </c>
      <c r="AC413" s="63">
        <v>0</v>
      </c>
      <c r="AD413" s="63">
        <v>0</v>
      </c>
      <c r="AE413" s="63">
        <v>0</v>
      </c>
      <c r="AF413" s="63">
        <v>0</v>
      </c>
      <c r="AG413" s="63">
        <v>0</v>
      </c>
      <c r="AH413" s="63">
        <v>0</v>
      </c>
      <c r="AI413" s="63">
        <v>0</v>
      </c>
      <c r="AJ413" s="63">
        <v>0</v>
      </c>
      <c r="AK413" s="63">
        <v>0</v>
      </c>
      <c r="AL413" s="63">
        <v>0</v>
      </c>
      <c r="AM413" s="63">
        <v>0</v>
      </c>
      <c r="AN413" s="63">
        <v>0</v>
      </c>
      <c r="AO413" s="63">
        <v>0</v>
      </c>
      <c r="AP413" s="63">
        <v>0</v>
      </c>
      <c r="AQ413" s="63">
        <v>0</v>
      </c>
      <c r="AR413" s="63">
        <v>0</v>
      </c>
      <c r="AS413" s="63">
        <v>0</v>
      </c>
      <c r="AT413" s="63">
        <v>0</v>
      </c>
      <c r="AU413" s="63">
        <v>0</v>
      </c>
      <c r="AV413" s="63">
        <v>0</v>
      </c>
      <c r="AW413" s="63">
        <v>0</v>
      </c>
      <c r="AX413" s="63">
        <v>0</v>
      </c>
      <c r="AY413" s="63">
        <v>0</v>
      </c>
      <c r="BA413" s="5">
        <f>IF(Q413&gt;0,RANK(Q413,(N413:P413,Q413:AE413)),0)</f>
        <v>3</v>
      </c>
      <c r="BB413" s="5">
        <f>IF(R413&gt;0,RANK(R413,(N413:P413,Q413:AE413)),0)</f>
        <v>5</v>
      </c>
      <c r="BC413" s="5">
        <f>IF(T413&gt;0,RANK(T413,(N413:P413,Q413:AE413)),0)</f>
        <v>7</v>
      </c>
      <c r="BD413" s="5">
        <f>IF(S413&gt;0,RANK(S413,(N413:P413,Q413:AE413)),0)</f>
        <v>7</v>
      </c>
      <c r="BE413" s="2">
        <f t="shared" si="168"/>
        <v>5.6443580135654321E-3</v>
      </c>
      <c r="BF413" s="2">
        <f t="shared" si="169"/>
        <v>1.090926338756344E-3</v>
      </c>
      <c r="BG413" s="2">
        <f t="shared" si="170"/>
        <v>2.8458947967556801E-4</v>
      </c>
      <c r="BH413" s="2">
        <f t="shared" si="171"/>
        <v>2.8458947967556801E-4</v>
      </c>
      <c r="BJ413" t="s">
        <v>406</v>
      </c>
      <c r="BK413" t="s">
        <v>2895</v>
      </c>
      <c r="BL413">
        <v>2</v>
      </c>
      <c r="BN413" s="112">
        <v>12</v>
      </c>
      <c r="BO413" s="114">
        <v>121</v>
      </c>
      <c r="BP413" s="118">
        <f t="shared" si="160"/>
        <v>12121</v>
      </c>
      <c r="BQ413" s="118">
        <f t="shared" si="158"/>
        <v>12121</v>
      </c>
      <c r="BR413" s="5" t="s">
        <v>3151</v>
      </c>
      <c r="BS413" s="144"/>
      <c r="BT413" s="144"/>
      <c r="BV413" s="63"/>
      <c r="BW413" s="63"/>
      <c r="CA413" s="63">
        <f>BZ413+SUM(CH413:CK413)+AE413+Z413</f>
        <v>0</v>
      </c>
      <c r="CB413" s="63">
        <f>CA413-CE413</f>
        <v>-26</v>
      </c>
      <c r="CC413" s="63">
        <f t="shared" si="159"/>
        <v>-21083</v>
      </c>
      <c r="CE413" s="63">
        <v>26</v>
      </c>
      <c r="CH413" s="63">
        <v>0</v>
      </c>
      <c r="CI413" s="63">
        <v>0</v>
      </c>
      <c r="CJ413" s="63">
        <v>0</v>
      </c>
      <c r="CK413" s="8">
        <v>0</v>
      </c>
      <c r="CL413" s="8">
        <v>0</v>
      </c>
    </row>
    <row r="414" spans="1:93" ht="15" hidden="1" customHeight="1" outlineLevel="1">
      <c r="A414" t="s">
        <v>1139</v>
      </c>
      <c r="B414" t="s">
        <v>2895</v>
      </c>
      <c r="C414" s="1">
        <f t="shared" si="161"/>
        <v>10138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29">
        <f t="shared" si="162"/>
        <v>5452</v>
      </c>
      <c r="H414" s="134">
        <f t="shared" si="163"/>
        <v>0.53777865456697571</v>
      </c>
      <c r="I414" s="2"/>
      <c r="J414" s="2">
        <f t="shared" si="164"/>
        <v>0.22677056618662458</v>
      </c>
      <c r="K414" s="2">
        <f t="shared" si="165"/>
        <v>0.76454922075360032</v>
      </c>
      <c r="L414" s="2">
        <f t="shared" si="166"/>
        <v>0</v>
      </c>
      <c r="M414" s="2">
        <f t="shared" si="167"/>
        <v>8.680213059775066E-3</v>
      </c>
      <c r="N414" s="63">
        <v>2299</v>
      </c>
      <c r="O414" s="63">
        <v>7751</v>
      </c>
      <c r="P414" s="63">
        <v>0</v>
      </c>
      <c r="Q414" s="63">
        <v>52</v>
      </c>
      <c r="R414" s="63">
        <v>11</v>
      </c>
      <c r="S414" s="63">
        <v>3</v>
      </c>
      <c r="T414" s="63">
        <v>3</v>
      </c>
      <c r="U414" s="63">
        <v>0</v>
      </c>
      <c r="V414" s="63">
        <v>6</v>
      </c>
      <c r="W414" s="63">
        <v>11</v>
      </c>
      <c r="X414" s="63">
        <v>0</v>
      </c>
      <c r="Y414" s="63">
        <v>0</v>
      </c>
      <c r="Z414" s="63">
        <v>2</v>
      </c>
      <c r="AA414" s="63">
        <v>0</v>
      </c>
      <c r="AB414" s="63">
        <v>0</v>
      </c>
      <c r="AC414" s="63">
        <v>0</v>
      </c>
      <c r="AD414" s="63">
        <v>0</v>
      </c>
      <c r="AE414" s="63">
        <v>0</v>
      </c>
      <c r="AF414" s="63">
        <v>0</v>
      </c>
      <c r="AG414" s="63">
        <v>0</v>
      </c>
      <c r="AH414" s="63">
        <v>0</v>
      </c>
      <c r="AI414" s="63">
        <v>0</v>
      </c>
      <c r="AJ414" s="63">
        <v>0</v>
      </c>
      <c r="AK414" s="63">
        <v>0</v>
      </c>
      <c r="AL414" s="63">
        <v>0</v>
      </c>
      <c r="AM414" s="63">
        <v>0</v>
      </c>
      <c r="AN414" s="63">
        <v>0</v>
      </c>
      <c r="AO414" s="63">
        <v>0</v>
      </c>
      <c r="AP414" s="63">
        <v>0</v>
      </c>
      <c r="AQ414" s="63">
        <v>0</v>
      </c>
      <c r="AR414" s="63">
        <v>0</v>
      </c>
      <c r="AS414" s="63">
        <v>0</v>
      </c>
      <c r="AT414" s="63">
        <v>0</v>
      </c>
      <c r="AU414" s="63">
        <v>0</v>
      </c>
      <c r="AV414" s="63">
        <v>0</v>
      </c>
      <c r="AW414" s="63">
        <v>0</v>
      </c>
      <c r="AX414" s="63">
        <v>0</v>
      </c>
      <c r="AY414" s="63">
        <v>0</v>
      </c>
      <c r="BA414" s="5">
        <f>IF(Q414&gt;0,RANK(Q414,(N414:P414,Q414:AE414)),0)</f>
        <v>3</v>
      </c>
      <c r="BB414" s="5">
        <f>IF(R414&gt;0,RANK(R414,(N414:P414,Q414:AE414)),0)</f>
        <v>4</v>
      </c>
      <c r="BC414" s="5">
        <f>IF(T414&gt;0,RANK(T414,(N414:P414,Q414:AE414)),0)</f>
        <v>7</v>
      </c>
      <c r="BD414" s="5">
        <f>IF(S414&gt;0,RANK(S414,(N414:P414,Q414:AE414)),0)</f>
        <v>7</v>
      </c>
      <c r="BE414" s="2">
        <f t="shared" si="168"/>
        <v>5.1292168080489245E-3</v>
      </c>
      <c r="BF414" s="2">
        <f t="shared" si="169"/>
        <v>1.085026632471888E-3</v>
      </c>
      <c r="BG414" s="2">
        <f t="shared" si="170"/>
        <v>2.9591635431051492E-4</v>
      </c>
      <c r="BH414" s="2">
        <f t="shared" si="171"/>
        <v>2.9591635431051492E-4</v>
      </c>
      <c r="BJ414" t="s">
        <v>1139</v>
      </c>
      <c r="BK414" t="s">
        <v>2895</v>
      </c>
      <c r="BL414">
        <v>2</v>
      </c>
      <c r="BN414" s="112">
        <v>12</v>
      </c>
      <c r="BO414" s="114">
        <v>123</v>
      </c>
      <c r="BP414" s="118">
        <f t="shared" si="160"/>
        <v>12123</v>
      </c>
      <c r="BQ414" s="118">
        <f t="shared" si="158"/>
        <v>12123</v>
      </c>
      <c r="BR414" s="5" t="s">
        <v>3151</v>
      </c>
      <c r="BS414" s="144"/>
      <c r="BT414" s="144"/>
      <c r="BV414" s="63"/>
      <c r="BW414" s="63"/>
      <c r="CC414" s="63">
        <f t="shared" si="159"/>
        <v>-10138</v>
      </c>
      <c r="CE414" s="63">
        <v>11</v>
      </c>
      <c r="CH414" s="63">
        <v>0</v>
      </c>
      <c r="CI414" s="63">
        <v>0</v>
      </c>
      <c r="CJ414" s="63">
        <v>0</v>
      </c>
      <c r="CK414" s="8">
        <v>0</v>
      </c>
      <c r="CL414" s="8">
        <v>0</v>
      </c>
    </row>
    <row r="415" spans="1:93" ht="15" hidden="1" customHeight="1" outlineLevel="1">
      <c r="A415" t="s">
        <v>1512</v>
      </c>
      <c r="B415" t="s">
        <v>2895</v>
      </c>
      <c r="C415" s="1">
        <f t="shared" si="161"/>
        <v>6251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29">
        <f t="shared" si="162"/>
        <v>4080</v>
      </c>
      <c r="H415" s="134">
        <f t="shared" si="163"/>
        <v>0.65269556870900658</v>
      </c>
      <c r="I415" s="2"/>
      <c r="J415" s="2">
        <f t="shared" si="164"/>
        <v>0.16845304751239801</v>
      </c>
      <c r="K415" s="2">
        <f t="shared" si="165"/>
        <v>0.82114861622140456</v>
      </c>
      <c r="L415" s="2">
        <f t="shared" si="166"/>
        <v>0</v>
      </c>
      <c r="M415" s="2">
        <f t="shared" si="167"/>
        <v>1.0398336266197461E-2</v>
      </c>
      <c r="N415" s="63">
        <v>1053</v>
      </c>
      <c r="O415" s="63">
        <v>5133</v>
      </c>
      <c r="P415" s="63">
        <v>0</v>
      </c>
      <c r="Q415" s="63">
        <v>42</v>
      </c>
      <c r="R415" s="63">
        <v>5</v>
      </c>
      <c r="S415" s="63">
        <v>5</v>
      </c>
      <c r="T415" s="63">
        <v>4</v>
      </c>
      <c r="U415" s="63">
        <v>0</v>
      </c>
      <c r="V415" s="63">
        <v>3</v>
      </c>
      <c r="W415" s="63">
        <v>6</v>
      </c>
      <c r="X415" s="63">
        <v>0</v>
      </c>
      <c r="Y415" s="63">
        <v>0</v>
      </c>
      <c r="Z415" s="63">
        <v>0</v>
      </c>
      <c r="AA415" s="63">
        <v>0</v>
      </c>
      <c r="AB415" s="63">
        <v>0</v>
      </c>
      <c r="AC415" s="63">
        <v>0</v>
      </c>
      <c r="AD415" s="63">
        <v>0</v>
      </c>
      <c r="AE415" s="63">
        <v>0</v>
      </c>
      <c r="AF415" s="63">
        <v>0</v>
      </c>
      <c r="AG415" s="63">
        <v>0</v>
      </c>
      <c r="AH415" s="63">
        <v>0</v>
      </c>
      <c r="AI415" s="63">
        <v>0</v>
      </c>
      <c r="AJ415" s="63">
        <v>0</v>
      </c>
      <c r="AK415" s="63">
        <v>0</v>
      </c>
      <c r="AL415" s="63">
        <v>0</v>
      </c>
      <c r="AM415" s="63">
        <v>0</v>
      </c>
      <c r="AN415" s="63">
        <v>0</v>
      </c>
      <c r="AO415" s="63">
        <v>0</v>
      </c>
      <c r="AP415" s="63">
        <v>0</v>
      </c>
      <c r="AQ415" s="63">
        <v>0</v>
      </c>
      <c r="AR415" s="63">
        <v>0</v>
      </c>
      <c r="AS415" s="63">
        <v>0</v>
      </c>
      <c r="AT415" s="63">
        <v>0</v>
      </c>
      <c r="AU415" s="63">
        <v>0</v>
      </c>
      <c r="AV415" s="63">
        <v>0</v>
      </c>
      <c r="AW415" s="63">
        <v>0</v>
      </c>
      <c r="AX415" s="63">
        <v>0</v>
      </c>
      <c r="AY415" s="63">
        <v>0</v>
      </c>
      <c r="BA415" s="5">
        <f>IF(Q415&gt;0,RANK(Q415,(N415:P415,Q415:AE415)),0)</f>
        <v>3</v>
      </c>
      <c r="BB415" s="5">
        <f>IF(R415&gt;0,RANK(R415,(N415:P415,Q415:AE415)),0)</f>
        <v>5</v>
      </c>
      <c r="BC415" s="5">
        <f>IF(T415&gt;0,RANK(T415,(N415:P415,Q415:AE415)),0)</f>
        <v>7</v>
      </c>
      <c r="BD415" s="5">
        <f>IF(S415&gt;0,RANK(S415,(N415:P415,Q415:AE415)),0)</f>
        <v>5</v>
      </c>
      <c r="BE415" s="2">
        <f t="shared" si="168"/>
        <v>6.7189249720044789E-3</v>
      </c>
      <c r="BF415" s="2">
        <f t="shared" si="169"/>
        <v>7.998720204767237E-4</v>
      </c>
      <c r="BG415" s="2">
        <f t="shared" si="170"/>
        <v>6.3989761638137894E-4</v>
      </c>
      <c r="BH415" s="2">
        <f t="shared" si="171"/>
        <v>7.998720204767237E-4</v>
      </c>
      <c r="BJ415" t="s">
        <v>1512</v>
      </c>
      <c r="BK415" t="s">
        <v>2895</v>
      </c>
      <c r="BL415">
        <v>3</v>
      </c>
      <c r="BN415" s="112">
        <v>12</v>
      </c>
      <c r="BO415" s="114">
        <v>125</v>
      </c>
      <c r="BP415" s="118">
        <f t="shared" si="160"/>
        <v>12125</v>
      </c>
      <c r="BQ415" s="118">
        <f t="shared" si="158"/>
        <v>12125</v>
      </c>
      <c r="BR415" s="5" t="s">
        <v>3151</v>
      </c>
      <c r="BS415" s="144"/>
      <c r="BT415" s="144"/>
      <c r="BV415" s="63"/>
      <c r="BW415" s="63"/>
      <c r="CC415" s="63">
        <f t="shared" si="159"/>
        <v>-6251</v>
      </c>
      <c r="CE415" s="63">
        <v>6</v>
      </c>
      <c r="CH415" s="63">
        <v>0</v>
      </c>
      <c r="CI415" s="63">
        <v>0</v>
      </c>
      <c r="CJ415" s="63">
        <v>0</v>
      </c>
      <c r="CK415" s="8">
        <v>0</v>
      </c>
      <c r="CL415" s="8">
        <v>0</v>
      </c>
    </row>
    <row r="416" spans="1:93" ht="15" hidden="1" customHeight="1" outlineLevel="1">
      <c r="A416" t="s">
        <v>119</v>
      </c>
      <c r="B416" t="s">
        <v>2895</v>
      </c>
      <c r="C416" s="1">
        <f t="shared" si="161"/>
        <v>308109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29">
        <f t="shared" si="162"/>
        <v>43246</v>
      </c>
      <c r="H416" s="134">
        <f t="shared" si="163"/>
        <v>0.14035941825782433</v>
      </c>
      <c r="I416" s="2"/>
      <c r="J416" s="2">
        <f t="shared" si="164"/>
        <v>0.42379482585708306</v>
      </c>
      <c r="K416" s="2">
        <f t="shared" si="165"/>
        <v>0.56415424411490733</v>
      </c>
      <c r="L416" s="2">
        <f t="shared" si="166"/>
        <v>0</v>
      </c>
      <c r="M416" s="2">
        <f t="shared" si="167"/>
        <v>1.205093002800961E-2</v>
      </c>
      <c r="N416" s="63">
        <v>130575</v>
      </c>
      <c r="O416" s="63">
        <v>173821</v>
      </c>
      <c r="P416" s="63">
        <v>0</v>
      </c>
      <c r="Q416" s="63">
        <v>2156</v>
      </c>
      <c r="R416" s="63">
        <v>390</v>
      </c>
      <c r="S416" s="63">
        <v>141</v>
      </c>
      <c r="T416" s="63">
        <v>160</v>
      </c>
      <c r="U416" s="63">
        <v>0</v>
      </c>
      <c r="V416" s="63">
        <v>173</v>
      </c>
      <c r="W416" s="63">
        <v>674</v>
      </c>
      <c r="X416" s="63">
        <v>0</v>
      </c>
      <c r="Y416" s="63">
        <v>0</v>
      </c>
      <c r="Z416" s="63">
        <v>19</v>
      </c>
      <c r="AA416" s="63">
        <v>0</v>
      </c>
      <c r="AB416" s="63">
        <v>0</v>
      </c>
      <c r="AC416" s="63">
        <v>0</v>
      </c>
      <c r="AD416" s="63">
        <v>0</v>
      </c>
      <c r="AE416" s="63">
        <v>0</v>
      </c>
      <c r="AF416" s="63">
        <v>0</v>
      </c>
      <c r="AG416" s="63">
        <v>0</v>
      </c>
      <c r="AH416" s="63">
        <v>0</v>
      </c>
      <c r="AI416" s="63">
        <v>0</v>
      </c>
      <c r="AJ416" s="63">
        <v>0</v>
      </c>
      <c r="AK416" s="63">
        <v>0</v>
      </c>
      <c r="AL416" s="63">
        <v>0</v>
      </c>
      <c r="AM416" s="63">
        <v>0</v>
      </c>
      <c r="AN416" s="63">
        <v>0</v>
      </c>
      <c r="AO416" s="63">
        <v>0</v>
      </c>
      <c r="AP416" s="63">
        <v>0</v>
      </c>
      <c r="AQ416" s="63">
        <v>0</v>
      </c>
      <c r="AR416" s="63">
        <v>0</v>
      </c>
      <c r="AS416" s="63">
        <v>0</v>
      </c>
      <c r="AT416" s="63">
        <v>0</v>
      </c>
      <c r="AU416" s="63">
        <v>0</v>
      </c>
      <c r="AV416" s="63">
        <v>0</v>
      </c>
      <c r="AW416" s="63">
        <v>0</v>
      </c>
      <c r="AX416" s="63">
        <v>0</v>
      </c>
      <c r="AY416" s="63">
        <v>0</v>
      </c>
      <c r="BA416" s="5">
        <f>IF(Q416&gt;0,RANK(Q416,(N416:P416,Q416:AE416)),0)</f>
        <v>3</v>
      </c>
      <c r="BB416" s="5">
        <f>IF(R416&gt;0,RANK(R416,(N416:P416,Q416:AE416)),0)</f>
        <v>5</v>
      </c>
      <c r="BC416" s="5">
        <f>IF(T416&gt;0,RANK(T416,(N416:P416,Q416:AE416)),0)</f>
        <v>7</v>
      </c>
      <c r="BD416" s="5">
        <f>IF(S416&gt;0,RANK(S416,(N416:P416,Q416:AE416)),0)</f>
        <v>8</v>
      </c>
      <c r="BE416" s="2">
        <f t="shared" si="168"/>
        <v>6.997523603659744E-3</v>
      </c>
      <c r="BF416" s="2">
        <f t="shared" si="169"/>
        <v>1.2657858095673933E-3</v>
      </c>
      <c r="BG416" s="2">
        <f t="shared" si="170"/>
        <v>5.1929674238662292E-4</v>
      </c>
      <c r="BH416" s="2">
        <f t="shared" si="171"/>
        <v>4.5763025422821145E-4</v>
      </c>
      <c r="BJ416" t="s">
        <v>119</v>
      </c>
      <c r="BK416" t="s">
        <v>2895</v>
      </c>
      <c r="BL416">
        <v>6</v>
      </c>
      <c r="BN416" s="112">
        <v>12</v>
      </c>
      <c r="BO416" s="114">
        <v>127</v>
      </c>
      <c r="BP416" s="118">
        <f t="shared" si="160"/>
        <v>12127</v>
      </c>
      <c r="BQ416" s="118">
        <f t="shared" si="158"/>
        <v>12127</v>
      </c>
      <c r="BR416" s="5" t="s">
        <v>3151</v>
      </c>
      <c r="BV416" s="63"/>
      <c r="BW416" s="63"/>
      <c r="CC416" s="63">
        <f t="shared" si="159"/>
        <v>-308109</v>
      </c>
      <c r="CE416" s="63">
        <v>674</v>
      </c>
      <c r="CH416" s="63">
        <v>0</v>
      </c>
      <c r="CI416" s="63">
        <v>0</v>
      </c>
      <c r="CJ416" s="63">
        <v>4</v>
      </c>
      <c r="CK416" s="8">
        <v>0</v>
      </c>
      <c r="CL416" s="8">
        <v>0</v>
      </c>
    </row>
    <row r="417" spans="1:90" ht="15" hidden="1" customHeight="1" outlineLevel="1">
      <c r="A417" t="s">
        <v>458</v>
      </c>
      <c r="B417" t="s">
        <v>2895</v>
      </c>
      <c r="C417" s="1">
        <f t="shared" si="161"/>
        <v>18448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29">
        <f t="shared" si="162"/>
        <v>7523</v>
      </c>
      <c r="H417" s="134">
        <f>IF(C417&gt;0,G417/C417,0)</f>
        <v>0.40779488291413701</v>
      </c>
      <c r="I417" s="2"/>
      <c r="J417" s="2">
        <f t="shared" si="164"/>
        <v>0.29005854293148309</v>
      </c>
      <c r="K417" s="2">
        <f t="shared" si="165"/>
        <v>0.69785342584562016</v>
      </c>
      <c r="L417" s="2">
        <f t="shared" si="166"/>
        <v>0</v>
      </c>
      <c r="M417" s="2">
        <f>IF(C417=0,"-",(1-J417-K417-L417))</f>
        <v>1.2088031222896811E-2</v>
      </c>
      <c r="N417" s="63">
        <v>5351</v>
      </c>
      <c r="O417" s="63">
        <v>12874</v>
      </c>
      <c r="P417" s="63">
        <v>0</v>
      </c>
      <c r="Q417" s="63">
        <v>135</v>
      </c>
      <c r="R417" s="63">
        <v>18</v>
      </c>
      <c r="S417" s="63">
        <v>10</v>
      </c>
      <c r="T417" s="63">
        <v>10</v>
      </c>
      <c r="U417" s="63">
        <v>0</v>
      </c>
      <c r="V417" s="63">
        <v>6</v>
      </c>
      <c r="W417" s="63">
        <v>44</v>
      </c>
      <c r="X417" s="63">
        <v>0</v>
      </c>
      <c r="Y417" s="63">
        <v>0</v>
      </c>
      <c r="Z417" s="63">
        <v>0</v>
      </c>
      <c r="AA417" s="63">
        <v>0</v>
      </c>
      <c r="AB417" s="63">
        <v>0</v>
      </c>
      <c r="AC417" s="63">
        <v>0</v>
      </c>
      <c r="AD417" s="63">
        <v>0</v>
      </c>
      <c r="AE417" s="63">
        <v>0</v>
      </c>
      <c r="AF417" s="63">
        <v>0</v>
      </c>
      <c r="AG417" s="63">
        <v>0</v>
      </c>
      <c r="AH417" s="63">
        <v>0</v>
      </c>
      <c r="AI417" s="63">
        <v>0</v>
      </c>
      <c r="AJ417" s="63">
        <v>0</v>
      </c>
      <c r="AK417" s="63">
        <v>0</v>
      </c>
      <c r="AL417" s="63">
        <v>0</v>
      </c>
      <c r="AM417" s="63">
        <v>0</v>
      </c>
      <c r="AN417" s="63">
        <v>0</v>
      </c>
      <c r="AO417" s="63">
        <v>0</v>
      </c>
      <c r="AP417" s="63">
        <v>0</v>
      </c>
      <c r="AQ417" s="63">
        <v>0</v>
      </c>
      <c r="AR417" s="63">
        <v>0</v>
      </c>
      <c r="AS417" s="63">
        <v>0</v>
      </c>
      <c r="AT417" s="63">
        <v>0</v>
      </c>
      <c r="AU417" s="63">
        <v>0</v>
      </c>
      <c r="AV417" s="63">
        <v>0</v>
      </c>
      <c r="AW417" s="63">
        <v>0</v>
      </c>
      <c r="AX417" s="63">
        <v>0</v>
      </c>
      <c r="AY417" s="63">
        <v>0</v>
      </c>
      <c r="BA417" s="5">
        <f>IF(Q417&gt;0,RANK(Q417,(N417:P417,Q417:AE417)),0)</f>
        <v>3</v>
      </c>
      <c r="BB417" s="5">
        <f>IF(R417&gt;0,RANK(R417,(N417:P417,Q417:AE417)),0)</f>
        <v>5</v>
      </c>
      <c r="BC417" s="5">
        <f>IF(T417&gt;0,RANK(T417,(N417:P417,Q417:AE417)),0)</f>
        <v>6</v>
      </c>
      <c r="BD417" s="5">
        <f>IF(S417&gt;0,RANK(S417,(N417:P417,Q417:AE417)),0)</f>
        <v>6</v>
      </c>
      <c r="BE417" s="2">
        <f t="shared" si="168"/>
        <v>7.3178664353859496E-3</v>
      </c>
      <c r="BF417" s="2">
        <f t="shared" si="169"/>
        <v>9.7571552471812663E-4</v>
      </c>
      <c r="BG417" s="2">
        <f t="shared" si="170"/>
        <v>5.420641803989592E-4</v>
      </c>
      <c r="BH417" s="2">
        <f t="shared" si="171"/>
        <v>5.420641803989592E-4</v>
      </c>
      <c r="BJ417" t="s">
        <v>458</v>
      </c>
      <c r="BK417" t="s">
        <v>2895</v>
      </c>
      <c r="BL417">
        <v>2</v>
      </c>
      <c r="BN417" s="112">
        <v>12</v>
      </c>
      <c r="BO417" s="114">
        <v>129</v>
      </c>
      <c r="BP417" s="118">
        <f t="shared" si="160"/>
        <v>12129</v>
      </c>
      <c r="BQ417" s="118">
        <f t="shared" si="158"/>
        <v>12129</v>
      </c>
      <c r="BR417" s="5" t="s">
        <v>3151</v>
      </c>
      <c r="BS417" s="144"/>
      <c r="BT417" s="144"/>
      <c r="BV417" s="63"/>
      <c r="BW417" s="63"/>
      <c r="CC417" s="63">
        <f t="shared" si="159"/>
        <v>-18448</v>
      </c>
      <c r="CE417" s="63">
        <v>44</v>
      </c>
      <c r="CH417" s="63">
        <v>0</v>
      </c>
      <c r="CI417" s="63">
        <v>0</v>
      </c>
      <c r="CJ417" s="63">
        <v>0</v>
      </c>
      <c r="CK417" s="8">
        <v>0</v>
      </c>
      <c r="CL417" s="8">
        <v>0</v>
      </c>
    </row>
    <row r="418" spans="1:90" ht="15" hidden="1" customHeight="1" outlineLevel="1">
      <c r="A418" t="s">
        <v>670</v>
      </c>
      <c r="B418" t="s">
        <v>2895</v>
      </c>
      <c r="C418" s="1">
        <f t="shared" si="161"/>
        <v>43795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29">
        <f t="shared" si="162"/>
        <v>22609</v>
      </c>
      <c r="H418" s="134">
        <f>IF(C418&gt;0,G418/C418,0)</f>
        <v>0.51624614682041325</v>
      </c>
      <c r="I418" s="2"/>
      <c r="J418" s="2">
        <f t="shared" si="164"/>
        <v>0.23605434410320814</v>
      </c>
      <c r="K418" s="2">
        <f t="shared" si="165"/>
        <v>0.75230049092362139</v>
      </c>
      <c r="L418" s="2">
        <f t="shared" si="166"/>
        <v>0</v>
      </c>
      <c r="M418" s="2">
        <f>IF(C418=0,"-",(1-J418-K418-L418))</f>
        <v>1.1645164973170474E-2</v>
      </c>
      <c r="N418" s="63">
        <v>10338</v>
      </c>
      <c r="O418" s="63">
        <v>32947</v>
      </c>
      <c r="P418" s="63">
        <v>0</v>
      </c>
      <c r="Q418" s="63">
        <v>336</v>
      </c>
      <c r="R418" s="63">
        <v>43</v>
      </c>
      <c r="S418" s="63">
        <v>13</v>
      </c>
      <c r="T418" s="63">
        <v>16</v>
      </c>
      <c r="U418" s="63">
        <v>0</v>
      </c>
      <c r="V418" s="63">
        <v>15</v>
      </c>
      <c r="W418" s="63">
        <v>86</v>
      </c>
      <c r="X418" s="63">
        <v>0</v>
      </c>
      <c r="Y418" s="63">
        <v>0</v>
      </c>
      <c r="Z418" s="63">
        <v>1</v>
      </c>
      <c r="AA418" s="63">
        <v>0</v>
      </c>
      <c r="AB418" s="63">
        <v>0</v>
      </c>
      <c r="AC418" s="63">
        <v>0</v>
      </c>
      <c r="AD418" s="63">
        <v>0</v>
      </c>
      <c r="AE418" s="63">
        <v>0</v>
      </c>
      <c r="AF418" s="63">
        <v>0</v>
      </c>
      <c r="AG418" s="63">
        <v>0</v>
      </c>
      <c r="AH418" s="63">
        <v>0</v>
      </c>
      <c r="AI418" s="63">
        <v>0</v>
      </c>
      <c r="AJ418" s="63">
        <v>0</v>
      </c>
      <c r="AK418" s="63">
        <v>0</v>
      </c>
      <c r="AL418" s="63">
        <v>0</v>
      </c>
      <c r="AM418" s="63">
        <v>0</v>
      </c>
      <c r="AN418" s="63">
        <v>0</v>
      </c>
      <c r="AO418" s="63">
        <v>0</v>
      </c>
      <c r="AP418" s="63">
        <v>0</v>
      </c>
      <c r="AQ418" s="63">
        <v>0</v>
      </c>
      <c r="AR418" s="63">
        <v>0</v>
      </c>
      <c r="AS418" s="63">
        <v>0</v>
      </c>
      <c r="AT418" s="63">
        <v>0</v>
      </c>
      <c r="AU418" s="63">
        <v>0</v>
      </c>
      <c r="AV418" s="63">
        <v>0</v>
      </c>
      <c r="AW418" s="63">
        <v>0</v>
      </c>
      <c r="AX418" s="63">
        <v>0</v>
      </c>
      <c r="AY418" s="63">
        <v>0</v>
      </c>
      <c r="BA418" s="5">
        <f>IF(Q418&gt;0,RANK(Q418,(N418:P418,Q418:AE418)),0)</f>
        <v>3</v>
      </c>
      <c r="BB418" s="5">
        <f>IF(R418&gt;0,RANK(R418,(N418:P418,Q418:AE418)),0)</f>
        <v>5</v>
      </c>
      <c r="BC418" s="5">
        <f>IF(T418&gt;0,RANK(T418,(N418:P418,Q418:AE418)),0)</f>
        <v>6</v>
      </c>
      <c r="BD418" s="5">
        <f>IF(S418&gt;0,RANK(S418,(N418:P418,Q418:AE418)),0)</f>
        <v>8</v>
      </c>
      <c r="BE418" s="2">
        <f t="shared" si="168"/>
        <v>7.6721086882064159E-3</v>
      </c>
      <c r="BF418" s="2">
        <f t="shared" si="169"/>
        <v>9.8184724283594026E-4</v>
      </c>
      <c r="BG418" s="2">
        <f t="shared" si="170"/>
        <v>3.6533850896221031E-4</v>
      </c>
      <c r="BH418" s="2">
        <f t="shared" si="171"/>
        <v>2.9683753853179586E-4</v>
      </c>
      <c r="BJ418" t="s">
        <v>670</v>
      </c>
      <c r="BK418" t="s">
        <v>2895</v>
      </c>
      <c r="BL418">
        <v>1</v>
      </c>
      <c r="BN418" s="112">
        <v>12</v>
      </c>
      <c r="BO418" s="114">
        <v>131</v>
      </c>
      <c r="BP418" s="118">
        <f t="shared" si="160"/>
        <v>12131</v>
      </c>
      <c r="BQ418" s="118">
        <f t="shared" ref="BQ418:BQ481" si="172">BP418</f>
        <v>12131</v>
      </c>
      <c r="BR418" s="5" t="s">
        <v>3151</v>
      </c>
      <c r="BS418" s="129"/>
      <c r="BT418" s="129"/>
      <c r="BV418" s="63"/>
      <c r="BW418" s="63"/>
      <c r="CC418" s="63">
        <f>CD418-C418</f>
        <v>-43795</v>
      </c>
      <c r="CE418" s="63">
        <v>86</v>
      </c>
      <c r="CH418" s="63">
        <v>0</v>
      </c>
      <c r="CI418" s="63">
        <v>0</v>
      </c>
      <c r="CJ418" s="63">
        <v>2</v>
      </c>
      <c r="CK418" s="8">
        <v>0</v>
      </c>
      <c r="CL418" s="8">
        <v>0</v>
      </c>
    </row>
    <row r="419" spans="1:90" ht="15" hidden="1" customHeight="1" outlineLevel="1">
      <c r="A419" t="s">
        <v>691</v>
      </c>
      <c r="B419" t="s">
        <v>2895</v>
      </c>
      <c r="C419" s="1">
        <f t="shared" si="161"/>
        <v>12335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>IF(P419&gt;0,RANK(P419,(N419:P419,Q419:AE419)),0)</f>
        <v>0</v>
      </c>
      <c r="G419" s="129">
        <f t="shared" si="162"/>
        <v>7529</v>
      </c>
      <c r="H419" s="134">
        <f>IF(C419&gt;0,G419/C419,0)</f>
        <v>0.61037697608431296</v>
      </c>
      <c r="I419" s="2"/>
      <c r="J419" s="2">
        <f t="shared" si="164"/>
        <v>0.19027158492095664</v>
      </c>
      <c r="K419" s="2">
        <f t="shared" si="165"/>
        <v>0.8006485610052696</v>
      </c>
      <c r="L419" s="2">
        <f t="shared" si="166"/>
        <v>0</v>
      </c>
      <c r="M419" s="2">
        <f>IF(C419=0,"-",(1-J419-K419-L419))</f>
        <v>9.0798540737737632E-3</v>
      </c>
      <c r="N419" s="63">
        <v>2347</v>
      </c>
      <c r="O419" s="63">
        <v>9876</v>
      </c>
      <c r="P419" s="63">
        <v>0</v>
      </c>
      <c r="Q419" s="63">
        <v>69</v>
      </c>
      <c r="R419" s="63">
        <v>15</v>
      </c>
      <c r="S419" s="63">
        <v>5</v>
      </c>
      <c r="T419" s="63">
        <v>5</v>
      </c>
      <c r="U419" s="63">
        <v>0</v>
      </c>
      <c r="V419" s="63">
        <v>10</v>
      </c>
      <c r="W419" s="63">
        <v>8</v>
      </c>
      <c r="X419" s="63">
        <v>0</v>
      </c>
      <c r="Y419" s="63">
        <v>0</v>
      </c>
      <c r="Z419" s="63">
        <v>0</v>
      </c>
      <c r="AA419" s="63">
        <v>0</v>
      </c>
      <c r="AB419" s="63">
        <v>0</v>
      </c>
      <c r="AC419" s="63">
        <v>0</v>
      </c>
      <c r="AD419" s="63">
        <v>0</v>
      </c>
      <c r="AE419" s="63">
        <v>0</v>
      </c>
      <c r="AF419" s="63">
        <v>0</v>
      </c>
      <c r="AG419" s="63">
        <v>0</v>
      </c>
      <c r="AH419" s="63">
        <v>0</v>
      </c>
      <c r="AI419" s="63">
        <v>0</v>
      </c>
      <c r="AJ419" s="63">
        <v>0</v>
      </c>
      <c r="AK419" s="63">
        <v>0</v>
      </c>
      <c r="AL419" s="63">
        <v>0</v>
      </c>
      <c r="AM419" s="63">
        <v>0</v>
      </c>
      <c r="AN419" s="63">
        <v>0</v>
      </c>
      <c r="AO419" s="63">
        <v>0</v>
      </c>
      <c r="AP419" s="63">
        <v>0</v>
      </c>
      <c r="AQ419" s="63">
        <v>0</v>
      </c>
      <c r="AR419" s="63">
        <v>0</v>
      </c>
      <c r="AS419" s="63">
        <v>0</v>
      </c>
      <c r="AT419" s="63">
        <v>0</v>
      </c>
      <c r="AU419" s="63">
        <v>0</v>
      </c>
      <c r="AV419" s="63">
        <v>0</v>
      </c>
      <c r="AW419" s="63">
        <v>0</v>
      </c>
      <c r="AX419" s="63">
        <v>0</v>
      </c>
      <c r="AY419" s="63">
        <v>0</v>
      </c>
      <c r="BA419" s="5">
        <f>IF(Q419&gt;0,RANK(Q419,(N419:P419,Q419:AE419)),0)</f>
        <v>3</v>
      </c>
      <c r="BB419" s="5">
        <f>IF(R419&gt;0,RANK(R419,(N419:P419,Q419:AE419)),0)</f>
        <v>4</v>
      </c>
      <c r="BC419" s="5">
        <f>IF(T419&gt;0,RANK(T419,(N419:P419,Q419:AE419)),0)</f>
        <v>7</v>
      </c>
      <c r="BD419" s="5">
        <f>IF(S419&gt;0,RANK(S419,(N419:P419,Q419:AE419)),0)</f>
        <v>7</v>
      </c>
      <c r="BE419" s="2">
        <f t="shared" si="168"/>
        <v>5.5938386704499389E-3</v>
      </c>
      <c r="BF419" s="2">
        <f t="shared" si="169"/>
        <v>1.2160518848804217E-3</v>
      </c>
      <c r="BG419" s="2">
        <f t="shared" si="170"/>
        <v>4.0535062829347385E-4</v>
      </c>
      <c r="BH419" s="2">
        <f t="shared" si="171"/>
        <v>4.0535062829347385E-4</v>
      </c>
      <c r="BJ419" t="s">
        <v>691</v>
      </c>
      <c r="BK419" t="s">
        <v>2895</v>
      </c>
      <c r="BL419">
        <v>2</v>
      </c>
      <c r="BN419" s="112">
        <v>12</v>
      </c>
      <c r="BO419" s="114">
        <v>133</v>
      </c>
      <c r="BP419" s="118">
        <f t="shared" si="160"/>
        <v>12133</v>
      </c>
      <c r="BQ419" s="118">
        <f t="shared" si="172"/>
        <v>12133</v>
      </c>
      <c r="BR419" s="5" t="s">
        <v>3151</v>
      </c>
      <c r="BS419" s="144"/>
      <c r="BT419" s="144"/>
      <c r="BV419" s="63"/>
      <c r="BW419" s="63"/>
      <c r="CC419" s="63">
        <f>CD419-C419</f>
        <v>-12335</v>
      </c>
      <c r="CE419" s="63">
        <v>8</v>
      </c>
      <c r="CH419" s="63">
        <v>0</v>
      </c>
      <c r="CI419" s="63">
        <v>0</v>
      </c>
      <c r="CJ419" s="63">
        <v>0</v>
      </c>
      <c r="CK419" s="8">
        <v>0</v>
      </c>
      <c r="CL419" s="8">
        <v>0</v>
      </c>
    </row>
    <row r="420" spans="1:90" ht="15" customHeight="1" collapsed="1">
      <c r="A420" t="s">
        <v>1532</v>
      </c>
      <c r="B420" t="s">
        <v>544</v>
      </c>
      <c r="C420" s="1">
        <f t="shared" si="161"/>
        <v>11091758</v>
      </c>
      <c r="D420" s="5">
        <f>IF(N420&gt;0, RANK(N420,(N420:P420,Q420:AE420)),0)</f>
        <v>2</v>
      </c>
      <c r="E420" s="5">
        <f>IF(O420&gt;0,RANK(O420,(N420:P420,Q420:AE420)),0)</f>
        <v>1</v>
      </c>
      <c r="F420" s="5">
        <f>IF(P420&gt;0,RANK(P420,(N420:P420,Q420:AE420)),0)</f>
        <v>0</v>
      </c>
      <c r="G420" s="129">
        <f t="shared" si="162"/>
        <v>371686</v>
      </c>
      <c r="H420" s="134">
        <f>IF(C420&gt;0,G420/C420,0)</f>
        <v>3.3510107234579048E-2</v>
      </c>
      <c r="I420" s="2"/>
      <c r="J420" s="2">
        <f t="shared" si="164"/>
        <v>0.47756586467176798</v>
      </c>
      <c r="K420" s="2">
        <f t="shared" si="165"/>
        <v>0.51107597190634702</v>
      </c>
      <c r="L420" s="2">
        <f t="shared" si="166"/>
        <v>0</v>
      </c>
      <c r="M420" s="2">
        <f>IF(C420=0,"-",(1-J420-K420-L420))</f>
        <v>1.1358163421885004E-2</v>
      </c>
      <c r="N420" s="63">
        <v>5297045</v>
      </c>
      <c r="O420" s="63">
        <v>5668731</v>
      </c>
      <c r="P420" s="63">
        <v>0</v>
      </c>
      <c r="Q420" s="63">
        <v>70324</v>
      </c>
      <c r="R420" s="63">
        <v>14721</v>
      </c>
      <c r="S420" s="63">
        <v>3902</v>
      </c>
      <c r="T420" s="63">
        <v>5966</v>
      </c>
      <c r="U420" s="63">
        <v>0</v>
      </c>
      <c r="V420" s="63">
        <v>5712</v>
      </c>
      <c r="W420" s="63">
        <v>24503</v>
      </c>
      <c r="X420" s="63">
        <v>0</v>
      </c>
      <c r="Y420" s="63">
        <v>0</v>
      </c>
      <c r="Z420" s="63">
        <v>854</v>
      </c>
      <c r="AA420" s="63">
        <v>0</v>
      </c>
      <c r="AB420" s="63">
        <v>0</v>
      </c>
      <c r="AC420" s="63">
        <v>0</v>
      </c>
      <c r="AD420" s="63">
        <v>0</v>
      </c>
      <c r="AE420" s="63">
        <v>0</v>
      </c>
      <c r="AF420" s="63">
        <v>0</v>
      </c>
      <c r="AG420" s="63">
        <v>0</v>
      </c>
      <c r="AH420" s="63">
        <v>0</v>
      </c>
      <c r="AI420" s="63">
        <v>0</v>
      </c>
      <c r="AJ420" s="63">
        <v>0</v>
      </c>
      <c r="AK420" s="63">
        <v>0</v>
      </c>
      <c r="AL420" s="63">
        <v>0</v>
      </c>
      <c r="AM420" s="63">
        <v>0</v>
      </c>
      <c r="AN420" s="63">
        <v>0</v>
      </c>
      <c r="AO420" s="63">
        <v>0</v>
      </c>
      <c r="AP420" s="63">
        <v>0</v>
      </c>
      <c r="AQ420" s="63">
        <v>0</v>
      </c>
      <c r="AR420" s="63">
        <v>0</v>
      </c>
      <c r="AS420" s="63">
        <v>0</v>
      </c>
      <c r="AT420" s="63">
        <v>0</v>
      </c>
      <c r="AU420" s="63">
        <v>0</v>
      </c>
      <c r="AV420" s="63">
        <v>0</v>
      </c>
      <c r="AW420" s="63">
        <v>0</v>
      </c>
      <c r="AX420" s="63">
        <v>0</v>
      </c>
      <c r="AY420" s="63">
        <v>0</v>
      </c>
      <c r="BA420" s="5">
        <f>IF(Q420&gt;0,RANK(Q420,(N420:P420,Q420:AE420)),0)</f>
        <v>3</v>
      </c>
      <c r="BB420" s="5">
        <f>IF(R420&gt;0,RANK(R420,(N420:P420,Q420:AE420)),0)</f>
        <v>5</v>
      </c>
      <c r="BC420" s="5">
        <f>IF(T420&gt;0,RANK(T420,(N420:P420,Q420:AE420)),0)</f>
        <v>6</v>
      </c>
      <c r="BD420" s="5">
        <f>IF(S420&gt;0,RANK(S420,(N420:P420,Q420:AE420)),0)</f>
        <v>8</v>
      </c>
      <c r="BE420" s="2">
        <f t="shared" si="168"/>
        <v>6.3402032391979704E-3</v>
      </c>
      <c r="BF420" s="2">
        <f t="shared" si="169"/>
        <v>1.3272016933654701E-3</v>
      </c>
      <c r="BG420" s="2">
        <f t="shared" si="170"/>
        <v>5.3787686316271953E-4</v>
      </c>
      <c r="BH420" s="2">
        <f t="shared" si="171"/>
        <v>3.517927455683761E-4</v>
      </c>
      <c r="BJ420" t="s">
        <v>1532</v>
      </c>
      <c r="BK420" t="s">
        <v>544</v>
      </c>
      <c r="BN420" s="112">
        <v>12</v>
      </c>
      <c r="BO420" s="114"/>
      <c r="BP420" s="112">
        <v>12</v>
      </c>
      <c r="BQ420" s="112">
        <f t="shared" si="172"/>
        <v>12</v>
      </c>
      <c r="BR420" s="5" t="s">
        <v>710</v>
      </c>
      <c r="BS420" s="63">
        <f>SUM(BS353:BS419)</f>
        <v>0</v>
      </c>
      <c r="BT420" s="63">
        <f>SUM(BT353:BT419)</f>
        <v>0</v>
      </c>
      <c r="BV420" s="63"/>
      <c r="BW420" s="63"/>
      <c r="CE420" s="63">
        <v>24503</v>
      </c>
      <c r="CH420" s="63">
        <f>SUM(CH353:CH419)</f>
        <v>9</v>
      </c>
      <c r="CI420" s="63">
        <f>SUM(CI353:CI419)</f>
        <v>1</v>
      </c>
      <c r="CJ420" s="63">
        <f>SUM(CJ353:CJ419)</f>
        <v>181</v>
      </c>
      <c r="CK420" s="63">
        <f>SUM(CK353:CK419)</f>
        <v>2</v>
      </c>
      <c r="CL420" s="63">
        <f>SUM(CL353:CL419)</f>
        <v>8</v>
      </c>
    </row>
    <row r="421" spans="1:90" ht="15" customHeight="1">
      <c r="C421" s="1"/>
      <c r="E421" s="5"/>
      <c r="F421" s="5"/>
      <c r="G421" s="129"/>
      <c r="H421" s="134"/>
      <c r="I421" s="2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AX421" s="63"/>
      <c r="AY421" s="63"/>
      <c r="BA421" s="5"/>
      <c r="BB421" s="5"/>
      <c r="BC421" s="5"/>
      <c r="BD421" s="5"/>
      <c r="BN421" s="112"/>
      <c r="BO421" s="114"/>
      <c r="BP421" s="118"/>
      <c r="BQ421" s="118"/>
      <c r="BT421" s="144" t="s">
        <v>3883</v>
      </c>
      <c r="CG421" s="1"/>
      <c r="CH421" s="1"/>
      <c r="CI421" s="1"/>
      <c r="CJ421" s="1"/>
    </row>
    <row r="422" spans="1:90" ht="15" hidden="1" customHeight="1" outlineLevel="1">
      <c r="A422" t="s">
        <v>523</v>
      </c>
      <c r="B422" t="s">
        <v>1155</v>
      </c>
      <c r="C422" s="1">
        <f t="shared" ref="C422:C453" si="173">SUM(N422:AY422)</f>
        <v>8341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0</v>
      </c>
      <c r="G422" s="129">
        <f t="shared" ref="G422:G453" si="174">IF(C422&gt;0,MAX(N422:P422)-LARGE(N422:P422,2),0)</f>
        <v>4747</v>
      </c>
      <c r="H422" s="134">
        <f t="shared" ref="H422:H453" si="175">IF(C422&gt;0,G422/C422,0)</f>
        <v>0.56911641290013193</v>
      </c>
      <c r="I422" s="2"/>
      <c r="J422" s="2">
        <f t="shared" ref="J422:J453" si="176">IF($C422=0,"-",N422/$C422)</f>
        <v>0.21328377892339048</v>
      </c>
      <c r="K422" s="2">
        <f t="shared" ref="K422:K453" si="177">IF($C422=0,"-",O422/$C422)</f>
        <v>0.78240019182352238</v>
      </c>
      <c r="L422" s="2">
        <f t="shared" ref="L422:L453" si="178">IF($C422=0,"-",P422/$C422)</f>
        <v>0</v>
      </c>
      <c r="M422" s="2">
        <f t="shared" ref="M422:M453" si="179">IF(C422=0,"-",(1-J422-K422-L422))</f>
        <v>4.3160292530871613E-3</v>
      </c>
      <c r="N422" s="63">
        <v>1779</v>
      </c>
      <c r="O422" s="63">
        <v>6526</v>
      </c>
      <c r="P422" s="63">
        <v>0</v>
      </c>
      <c r="Q422" s="63">
        <v>36</v>
      </c>
      <c r="R422" s="63">
        <v>0</v>
      </c>
      <c r="S422" s="63">
        <v>0</v>
      </c>
      <c r="T422" s="63">
        <v>0</v>
      </c>
      <c r="U422" s="63">
        <v>0</v>
      </c>
      <c r="V422" s="63">
        <v>0</v>
      </c>
      <c r="W422" s="63">
        <v>0</v>
      </c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AX422" s="63"/>
      <c r="AY422" s="63"/>
      <c r="BA422" s="5">
        <f>IF(Q422&gt;0,RANK(Q422,(N422:P422,Q422:AE422)),0)</f>
        <v>3</v>
      </c>
      <c r="BB422" s="5">
        <f>IF(R422&gt;0,RANK(R422,(N422:P422,Q422:AE422)),0)</f>
        <v>0</v>
      </c>
      <c r="BC422" s="5">
        <f>IF(T422&gt;0,RANK(T422,(N422:P422,Q422:AE422)),0)</f>
        <v>0</v>
      </c>
      <c r="BD422" s="5">
        <f>IF(S422&gt;0,RANK(S422,(N422:P422,Q422:AE422)),0)</f>
        <v>0</v>
      </c>
      <c r="BE422" s="2">
        <f t="shared" ref="BE422:BE453" si="180">IF($C422=0,"-",Q422/$C422)</f>
        <v>4.3160292530871596E-3</v>
      </c>
      <c r="BF422" s="2">
        <f t="shared" ref="BF422:BF453" si="181">IF($C422=0,"-",R422/$C422)</f>
        <v>0</v>
      </c>
      <c r="BG422" s="2">
        <f t="shared" ref="BG422:BG453" si="182">IF($C422=0,"-",T422/$C422)</f>
        <v>0</v>
      </c>
      <c r="BH422" s="2">
        <f t="shared" ref="BH422:BH453" si="183">IF($C422=0,"-",S422/$C422)</f>
        <v>0</v>
      </c>
      <c r="BJ422" t="s">
        <v>523</v>
      </c>
      <c r="BK422" t="s">
        <v>1155</v>
      </c>
      <c r="BL422">
        <v>12</v>
      </c>
      <c r="BN422" s="112">
        <v>13</v>
      </c>
      <c r="BO422" s="114">
        <v>1</v>
      </c>
      <c r="BP422" s="118">
        <f t="shared" si="160"/>
        <v>13001</v>
      </c>
      <c r="BQ422" s="118">
        <f t="shared" si="172"/>
        <v>13001</v>
      </c>
      <c r="BR422" s="5" t="s">
        <v>3151</v>
      </c>
      <c r="BV422" s="63"/>
      <c r="CC422" s="63">
        <f t="shared" ref="CC422:CC485" si="184">CD422-C422</f>
        <v>-8341</v>
      </c>
      <c r="CG422" s="1"/>
      <c r="CH422" s="1"/>
      <c r="CI422" s="1"/>
      <c r="CJ422" s="1"/>
    </row>
    <row r="423" spans="1:90" ht="15" hidden="1" customHeight="1" outlineLevel="1">
      <c r="A423" t="s">
        <v>2167</v>
      </c>
      <c r="B423" t="s">
        <v>1155</v>
      </c>
      <c r="C423" s="1">
        <f t="shared" si="173"/>
        <v>3155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29">
        <f t="shared" si="174"/>
        <v>1475</v>
      </c>
      <c r="H423" s="134">
        <f t="shared" si="175"/>
        <v>0.4675118858954041</v>
      </c>
      <c r="I423" s="2"/>
      <c r="J423" s="2">
        <f t="shared" si="176"/>
        <v>0.26148969889064977</v>
      </c>
      <c r="K423" s="2">
        <f t="shared" si="177"/>
        <v>0.72900158478605392</v>
      </c>
      <c r="L423" s="2">
        <f t="shared" si="178"/>
        <v>0</v>
      </c>
      <c r="M423" s="2">
        <f t="shared" si="179"/>
        <v>9.5087163232963068E-3</v>
      </c>
      <c r="N423" s="63">
        <v>825</v>
      </c>
      <c r="O423" s="63">
        <v>2300</v>
      </c>
      <c r="P423" s="63">
        <v>0</v>
      </c>
      <c r="Q423" s="63">
        <v>30</v>
      </c>
      <c r="R423" s="63">
        <v>0</v>
      </c>
      <c r="S423" s="63">
        <v>0</v>
      </c>
      <c r="T423" s="63">
        <v>0</v>
      </c>
      <c r="U423" s="63">
        <v>0</v>
      </c>
      <c r="V423" s="63">
        <v>0</v>
      </c>
      <c r="W423" s="63">
        <v>0</v>
      </c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AX423" s="63"/>
      <c r="AY423" s="63"/>
      <c r="BA423" s="5">
        <f>IF(Q423&gt;0,RANK(Q423,(N423:P423,Q423:AE423)),0)</f>
        <v>3</v>
      </c>
      <c r="BB423" s="5">
        <f>IF(R423&gt;0,RANK(R423,(N423:P423,Q423:AE423)),0)</f>
        <v>0</v>
      </c>
      <c r="BC423" s="5">
        <f>IF(T423&gt;0,RANK(T423,(N423:P423,Q423:AE423)),0)</f>
        <v>0</v>
      </c>
      <c r="BD423" s="5">
        <f>IF(S423&gt;0,RANK(S423,(N423:P423,Q423:AE423)),0)</f>
        <v>0</v>
      </c>
      <c r="BE423" s="2">
        <f t="shared" si="180"/>
        <v>9.5087163232963554E-3</v>
      </c>
      <c r="BF423" s="2">
        <f t="shared" si="181"/>
        <v>0</v>
      </c>
      <c r="BG423" s="2">
        <f t="shared" si="182"/>
        <v>0</v>
      </c>
      <c r="BH423" s="2">
        <f t="shared" si="183"/>
        <v>0</v>
      </c>
      <c r="BJ423" t="s">
        <v>2167</v>
      </c>
      <c r="BK423" t="s">
        <v>1155</v>
      </c>
      <c r="BL423">
        <v>8</v>
      </c>
      <c r="BN423" s="112">
        <v>13</v>
      </c>
      <c r="BO423" s="114">
        <v>3</v>
      </c>
      <c r="BP423" s="118">
        <f t="shared" si="160"/>
        <v>13003</v>
      </c>
      <c r="BQ423" s="118">
        <f t="shared" si="172"/>
        <v>13003</v>
      </c>
      <c r="BR423" s="5" t="s">
        <v>3151</v>
      </c>
      <c r="BV423" s="63"/>
      <c r="CC423" s="63">
        <f t="shared" si="184"/>
        <v>-3155</v>
      </c>
      <c r="CG423" s="1"/>
      <c r="CH423" s="1"/>
      <c r="CI423" s="1"/>
      <c r="CJ423" s="1"/>
    </row>
    <row r="424" spans="1:90" ht="15" hidden="1" customHeight="1" outlineLevel="1">
      <c r="A424" t="s">
        <v>71</v>
      </c>
      <c r="B424" t="s">
        <v>1155</v>
      </c>
      <c r="C424" s="1">
        <f t="shared" si="173"/>
        <v>4668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>IF(P424&gt;0,RANK(P424,(N424:P424,Q424:AE424)),0)</f>
        <v>0</v>
      </c>
      <c r="G424" s="129">
        <f t="shared" si="174"/>
        <v>3393</v>
      </c>
      <c r="H424" s="134">
        <f t="shared" si="175"/>
        <v>0.7268637532133676</v>
      </c>
      <c r="I424" s="2"/>
      <c r="J424" s="2">
        <f t="shared" si="176"/>
        <v>0.13389031705227078</v>
      </c>
      <c r="K424" s="2">
        <f t="shared" si="177"/>
        <v>0.86075407026563844</v>
      </c>
      <c r="L424" s="2">
        <f t="shared" si="178"/>
        <v>0</v>
      </c>
      <c r="M424" s="2">
        <f t="shared" si="179"/>
        <v>5.3556126820908379E-3</v>
      </c>
      <c r="N424" s="63">
        <v>625</v>
      </c>
      <c r="O424" s="63">
        <v>4018</v>
      </c>
      <c r="P424" s="63">
        <v>0</v>
      </c>
      <c r="Q424" s="63">
        <v>25</v>
      </c>
      <c r="R424" s="63">
        <v>0</v>
      </c>
      <c r="S424" s="63">
        <v>0</v>
      </c>
      <c r="T424" s="63">
        <v>0</v>
      </c>
      <c r="U424" s="63">
        <v>0</v>
      </c>
      <c r="V424" s="63">
        <v>0</v>
      </c>
      <c r="W424" s="63">
        <v>0</v>
      </c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AX424" s="63"/>
      <c r="AY424" s="63"/>
      <c r="BA424" s="5">
        <f>IF(Q424&gt;0,RANK(Q424,(N424:P424,Q424:AE424)),0)</f>
        <v>3</v>
      </c>
      <c r="BB424" s="5">
        <f>IF(R424&gt;0,RANK(R424,(N424:P424,Q424:AE424)),0)</f>
        <v>0</v>
      </c>
      <c r="BC424" s="5">
        <f>IF(T424&gt;0,RANK(T424,(N424:P424,Q424:AE424)),0)</f>
        <v>0</v>
      </c>
      <c r="BD424" s="5">
        <f>IF(S424&gt;0,RANK(S424,(N424:P424,Q424:AE424)),0)</f>
        <v>0</v>
      </c>
      <c r="BE424" s="2">
        <f t="shared" si="180"/>
        <v>5.3556126820908309E-3</v>
      </c>
      <c r="BF424" s="2">
        <f t="shared" si="181"/>
        <v>0</v>
      </c>
      <c r="BG424" s="2">
        <f t="shared" si="182"/>
        <v>0</v>
      </c>
      <c r="BH424" s="2">
        <f t="shared" si="183"/>
        <v>0</v>
      </c>
      <c r="BJ424" t="s">
        <v>71</v>
      </c>
      <c r="BK424" t="s">
        <v>1155</v>
      </c>
      <c r="BL424">
        <v>1</v>
      </c>
      <c r="BN424" s="112">
        <v>13</v>
      </c>
      <c r="BO424" s="114">
        <v>5</v>
      </c>
      <c r="BP424" s="118">
        <f t="shared" si="160"/>
        <v>13005</v>
      </c>
      <c r="BQ424" s="118">
        <f t="shared" si="172"/>
        <v>13005</v>
      </c>
      <c r="BR424" s="5" t="s">
        <v>3151</v>
      </c>
      <c r="BV424" s="63"/>
      <c r="CC424" s="63">
        <f t="shared" si="184"/>
        <v>-4668</v>
      </c>
      <c r="CG424" s="1"/>
      <c r="CH424" s="1"/>
      <c r="CI424" s="1"/>
      <c r="CJ424" s="1"/>
    </row>
    <row r="425" spans="1:90" ht="15" hidden="1" customHeight="1" outlineLevel="1">
      <c r="A425" t="s">
        <v>2512</v>
      </c>
      <c r="B425" t="s">
        <v>1155</v>
      </c>
      <c r="C425" s="1">
        <f t="shared" si="173"/>
        <v>1555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>IF(P425&gt;0,RANK(P425,(N425:P425,Q425:AE425)),0)</f>
        <v>0</v>
      </c>
      <c r="G425" s="129">
        <f t="shared" si="174"/>
        <v>245</v>
      </c>
      <c r="H425" s="134">
        <f t="shared" si="175"/>
        <v>0.15755627009646303</v>
      </c>
      <c r="I425" s="2"/>
      <c r="J425" s="2">
        <f t="shared" si="176"/>
        <v>0.41929260450160771</v>
      </c>
      <c r="K425" s="2">
        <f t="shared" si="177"/>
        <v>0.57684887459807077</v>
      </c>
      <c r="L425" s="2">
        <f t="shared" si="178"/>
        <v>0</v>
      </c>
      <c r="M425" s="2">
        <f t="shared" si="179"/>
        <v>3.8585209003215715E-3</v>
      </c>
      <c r="N425" s="63">
        <v>652</v>
      </c>
      <c r="O425" s="63">
        <v>897</v>
      </c>
      <c r="P425" s="63">
        <v>0</v>
      </c>
      <c r="Q425" s="63">
        <v>6</v>
      </c>
      <c r="R425" s="63">
        <v>0</v>
      </c>
      <c r="S425" s="63">
        <v>0</v>
      </c>
      <c r="T425" s="63">
        <v>0</v>
      </c>
      <c r="U425" s="63">
        <v>0</v>
      </c>
      <c r="V425" s="63">
        <v>0</v>
      </c>
      <c r="W425" s="63">
        <v>0</v>
      </c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AX425" s="63"/>
      <c r="AY425" s="63"/>
      <c r="BA425" s="5">
        <f>IF(Q425&gt;0,RANK(Q425,(N425:P425,Q425:AE425)),0)</f>
        <v>3</v>
      </c>
      <c r="BB425" s="5">
        <f>IF(R425&gt;0,RANK(R425,(N425:P425,Q425:AE425)),0)</f>
        <v>0</v>
      </c>
      <c r="BC425" s="5">
        <f>IF(T425&gt;0,RANK(T425,(N425:P425,Q425:AE425)),0)</f>
        <v>0</v>
      </c>
      <c r="BD425" s="5">
        <f>IF(S425&gt;0,RANK(S425,(N425:P425,Q425:AE425)),0)</f>
        <v>0</v>
      </c>
      <c r="BE425" s="2">
        <f t="shared" si="180"/>
        <v>3.8585209003215433E-3</v>
      </c>
      <c r="BF425" s="2">
        <f t="shared" si="181"/>
        <v>0</v>
      </c>
      <c r="BG425" s="2">
        <f t="shared" si="182"/>
        <v>0</v>
      </c>
      <c r="BH425" s="2">
        <f t="shared" si="183"/>
        <v>0</v>
      </c>
      <c r="BJ425" t="s">
        <v>2512</v>
      </c>
      <c r="BK425" t="s">
        <v>1155</v>
      </c>
      <c r="BL425">
        <v>2</v>
      </c>
      <c r="BN425" s="112">
        <v>13</v>
      </c>
      <c r="BO425" s="114">
        <v>7</v>
      </c>
      <c r="BP425" s="118">
        <f t="shared" ref="BP425:BP488" si="185">1000*BN425+BO425</f>
        <v>13007</v>
      </c>
      <c r="BQ425" s="118">
        <f t="shared" si="172"/>
        <v>13007</v>
      </c>
      <c r="BR425" s="5" t="s">
        <v>3151</v>
      </c>
      <c r="BV425" s="63"/>
      <c r="CC425" s="63">
        <f t="shared" si="184"/>
        <v>-1555</v>
      </c>
      <c r="CG425" s="1"/>
      <c r="CH425" s="1"/>
      <c r="CI425" s="1"/>
      <c r="CJ425" s="1"/>
    </row>
    <row r="426" spans="1:90" ht="15" hidden="1" customHeight="1" outlineLevel="1">
      <c r="A426" t="s">
        <v>2739</v>
      </c>
      <c r="B426" t="s">
        <v>1155</v>
      </c>
      <c r="C426" s="1">
        <f t="shared" si="173"/>
        <v>18251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>IF(P426&gt;0,RANK(P426,(N426:P426,Q426:AE426)),0)</f>
        <v>0</v>
      </c>
      <c r="G426" s="129">
        <f t="shared" si="174"/>
        <v>237</v>
      </c>
      <c r="H426" s="134">
        <f t="shared" si="175"/>
        <v>1.2985589830694208E-2</v>
      </c>
      <c r="I426" s="2"/>
      <c r="J426" s="2">
        <f t="shared" si="176"/>
        <v>0.50079447701495805</v>
      </c>
      <c r="K426" s="2">
        <f t="shared" si="177"/>
        <v>0.48780888718426385</v>
      </c>
      <c r="L426" s="2">
        <f t="shared" si="178"/>
        <v>0</v>
      </c>
      <c r="M426" s="2">
        <f t="shared" si="179"/>
        <v>1.1396635800778099E-2</v>
      </c>
      <c r="N426" s="63">
        <v>9140</v>
      </c>
      <c r="O426" s="63">
        <v>8903</v>
      </c>
      <c r="P426" s="63">
        <v>0</v>
      </c>
      <c r="Q426" s="63">
        <v>208</v>
      </c>
      <c r="R426" s="63">
        <v>0</v>
      </c>
      <c r="S426" s="63">
        <v>0</v>
      </c>
      <c r="T426" s="63">
        <v>0</v>
      </c>
      <c r="U426" s="63">
        <v>0</v>
      </c>
      <c r="V426" s="63">
        <v>0</v>
      </c>
      <c r="W426" s="63">
        <v>0</v>
      </c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AX426" s="63"/>
      <c r="AY426" s="63"/>
      <c r="BA426" s="5">
        <f>IF(Q426&gt;0,RANK(Q426,(N426:P426,Q426:AE426)),0)</f>
        <v>3</v>
      </c>
      <c r="BB426" s="5">
        <f>IF(R426&gt;0,RANK(R426,(N426:P426,Q426:AE426)),0)</f>
        <v>0</v>
      </c>
      <c r="BC426" s="5">
        <f>IF(T426&gt;0,RANK(T426,(N426:P426,Q426:AE426)),0)</f>
        <v>0</v>
      </c>
      <c r="BD426" s="5">
        <f>IF(S426&gt;0,RANK(S426,(N426:P426,Q426:AE426)),0)</f>
        <v>0</v>
      </c>
      <c r="BE426" s="2">
        <f t="shared" si="180"/>
        <v>1.139663580077804E-2</v>
      </c>
      <c r="BF426" s="2">
        <f t="shared" si="181"/>
        <v>0</v>
      </c>
      <c r="BG426" s="2">
        <f t="shared" si="182"/>
        <v>0</v>
      </c>
      <c r="BH426" s="2">
        <f t="shared" si="183"/>
        <v>0</v>
      </c>
      <c r="BJ426" t="s">
        <v>2739</v>
      </c>
      <c r="BK426" t="s">
        <v>1155</v>
      </c>
      <c r="BL426">
        <v>10</v>
      </c>
      <c r="BN426" s="112">
        <v>13</v>
      </c>
      <c r="BO426" s="114">
        <v>9</v>
      </c>
      <c r="BP426" s="118">
        <f t="shared" si="185"/>
        <v>13009</v>
      </c>
      <c r="BQ426" s="118">
        <f t="shared" si="172"/>
        <v>13009</v>
      </c>
      <c r="BR426" s="5" t="s">
        <v>3151</v>
      </c>
      <c r="BV426" s="63"/>
      <c r="CC426" s="63">
        <f t="shared" si="184"/>
        <v>-18251</v>
      </c>
      <c r="CG426" s="1"/>
      <c r="CH426" s="1"/>
      <c r="CI426" s="1"/>
      <c r="CJ426" s="1"/>
    </row>
    <row r="427" spans="1:90" ht="15" hidden="1" customHeight="1" outlineLevel="1">
      <c r="A427" t="s">
        <v>2674</v>
      </c>
      <c r="B427" t="s">
        <v>1155</v>
      </c>
      <c r="C427" s="1">
        <f t="shared" si="173"/>
        <v>8801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0</v>
      </c>
      <c r="G427" s="129">
        <f t="shared" si="174"/>
        <v>6863</v>
      </c>
      <c r="H427" s="134">
        <f t="shared" si="175"/>
        <v>0.77979775025565279</v>
      </c>
      <c r="I427" s="2"/>
      <c r="J427" s="2">
        <f t="shared" si="176"/>
        <v>0.1058970571525963</v>
      </c>
      <c r="K427" s="2">
        <f t="shared" si="177"/>
        <v>0.88569480740824902</v>
      </c>
      <c r="L427" s="2">
        <f t="shared" si="178"/>
        <v>0</v>
      </c>
      <c r="M427" s="2">
        <f t="shared" si="179"/>
        <v>8.4081354391546403E-3</v>
      </c>
      <c r="N427" s="63">
        <v>932</v>
      </c>
      <c r="O427" s="63">
        <v>7795</v>
      </c>
      <c r="P427" s="63">
        <v>0</v>
      </c>
      <c r="Q427" s="63">
        <v>74</v>
      </c>
      <c r="R427" s="63">
        <v>0</v>
      </c>
      <c r="S427" s="63">
        <v>0</v>
      </c>
      <c r="T427" s="63">
        <v>0</v>
      </c>
      <c r="U427" s="63">
        <v>0</v>
      </c>
      <c r="V427" s="63">
        <v>0</v>
      </c>
      <c r="W427" s="63">
        <v>0</v>
      </c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AX427" s="63"/>
      <c r="AY427" s="63"/>
      <c r="BA427" s="5">
        <f>IF(Q427&gt;0,RANK(Q427,(N427:P427,Q427:AE427)),0)</f>
        <v>3</v>
      </c>
      <c r="BB427" s="5">
        <f>IF(R427&gt;0,RANK(R427,(N427:P427,Q427:AE427)),0)</f>
        <v>0</v>
      </c>
      <c r="BC427" s="5">
        <f>IF(T427&gt;0,RANK(T427,(N427:P427,Q427:AE427)),0)</f>
        <v>0</v>
      </c>
      <c r="BD427" s="5">
        <f>IF(S427&gt;0,RANK(S427,(N427:P427,Q427:AE427)),0)</f>
        <v>0</v>
      </c>
      <c r="BE427" s="2">
        <f t="shared" si="180"/>
        <v>8.4081354391546421E-3</v>
      </c>
      <c r="BF427" s="2">
        <f t="shared" si="181"/>
        <v>0</v>
      </c>
      <c r="BG427" s="2">
        <f t="shared" si="182"/>
        <v>0</v>
      </c>
      <c r="BH427" s="2">
        <f t="shared" si="183"/>
        <v>0</v>
      </c>
      <c r="BJ427" t="s">
        <v>2674</v>
      </c>
      <c r="BK427" t="s">
        <v>1155</v>
      </c>
      <c r="BL427">
        <v>9</v>
      </c>
      <c r="BN427" s="112">
        <v>13</v>
      </c>
      <c r="BO427" s="114">
        <v>11</v>
      </c>
      <c r="BP427" s="118">
        <f t="shared" si="185"/>
        <v>13011</v>
      </c>
      <c r="BQ427" s="118">
        <f t="shared" si="172"/>
        <v>13011</v>
      </c>
      <c r="BR427" s="5" t="s">
        <v>3151</v>
      </c>
      <c r="BV427" s="63"/>
      <c r="CC427" s="63">
        <f t="shared" si="184"/>
        <v>-8801</v>
      </c>
      <c r="CG427" s="1"/>
      <c r="CH427" s="1"/>
      <c r="CI427" s="1"/>
      <c r="CJ427" s="1"/>
    </row>
    <row r="428" spans="1:90" ht="15" hidden="1" customHeight="1" outlineLevel="1">
      <c r="A428" t="s">
        <v>736</v>
      </c>
      <c r="B428" t="s">
        <v>1155</v>
      </c>
      <c r="C428" s="1">
        <f t="shared" si="173"/>
        <v>37921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0</v>
      </c>
      <c r="G428" s="129">
        <f t="shared" si="174"/>
        <v>16351</v>
      </c>
      <c r="H428" s="134">
        <f t="shared" si="175"/>
        <v>0.43118588644814221</v>
      </c>
      <c r="I428" s="2"/>
      <c r="J428" s="2">
        <f t="shared" si="176"/>
        <v>0.27565201339627121</v>
      </c>
      <c r="K428" s="2">
        <f t="shared" si="177"/>
        <v>0.70683789984441336</v>
      </c>
      <c r="L428" s="2">
        <f t="shared" si="178"/>
        <v>0</v>
      </c>
      <c r="M428" s="2">
        <f t="shared" si="179"/>
        <v>1.7510086759315424E-2</v>
      </c>
      <c r="N428" s="63">
        <v>10453</v>
      </c>
      <c r="O428" s="63">
        <v>26804</v>
      </c>
      <c r="P428" s="63">
        <v>0</v>
      </c>
      <c r="Q428" s="63">
        <v>664</v>
      </c>
      <c r="R428" s="63">
        <v>0</v>
      </c>
      <c r="S428" s="63">
        <v>0</v>
      </c>
      <c r="T428" s="63">
        <v>0</v>
      </c>
      <c r="U428" s="63">
        <v>0</v>
      </c>
      <c r="V428" s="63">
        <v>0</v>
      </c>
      <c r="W428" s="63">
        <v>0</v>
      </c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AX428" s="63"/>
      <c r="AY428" s="63"/>
      <c r="BA428" s="5">
        <f>IF(Q428&gt;0,RANK(Q428,(N428:P428,Q428:AE428)),0)</f>
        <v>3</v>
      </c>
      <c r="BB428" s="5">
        <f>IF(R428&gt;0,RANK(R428,(N428:P428,Q428:AE428)),0)</f>
        <v>0</v>
      </c>
      <c r="BC428" s="5">
        <f>IF(T428&gt;0,RANK(T428,(N428:P428,Q428:AE428)),0)</f>
        <v>0</v>
      </c>
      <c r="BD428" s="5">
        <f>IF(S428&gt;0,RANK(S428,(N428:P428,Q428:AE428)),0)</f>
        <v>0</v>
      </c>
      <c r="BE428" s="2">
        <f t="shared" si="180"/>
        <v>1.7510086759315417E-2</v>
      </c>
      <c r="BF428" s="2">
        <f t="shared" si="181"/>
        <v>0</v>
      </c>
      <c r="BG428" s="2">
        <f t="shared" si="182"/>
        <v>0</v>
      </c>
      <c r="BH428" s="2">
        <f t="shared" si="183"/>
        <v>0</v>
      </c>
      <c r="BJ428" t="s">
        <v>736</v>
      </c>
      <c r="BK428" t="s">
        <v>1155</v>
      </c>
      <c r="BL428">
        <v>10</v>
      </c>
      <c r="BN428" s="112">
        <v>13</v>
      </c>
      <c r="BO428" s="114">
        <v>13</v>
      </c>
      <c r="BP428" s="118">
        <f t="shared" si="185"/>
        <v>13013</v>
      </c>
      <c r="BQ428" s="118">
        <f t="shared" si="172"/>
        <v>13013</v>
      </c>
      <c r="BR428" s="5" t="s">
        <v>3151</v>
      </c>
      <c r="BV428" s="63"/>
      <c r="CC428" s="63">
        <f t="shared" si="184"/>
        <v>-37921</v>
      </c>
      <c r="CG428" s="1"/>
      <c r="CH428" s="1"/>
      <c r="CI428" s="1"/>
      <c r="CJ428" s="1"/>
    </row>
    <row r="429" spans="1:90" ht="15" hidden="1" customHeight="1" outlineLevel="1">
      <c r="A429" t="s">
        <v>794</v>
      </c>
      <c r="B429" t="s">
        <v>1155</v>
      </c>
      <c r="C429" s="1">
        <f t="shared" si="173"/>
        <v>50467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0</v>
      </c>
      <c r="G429" s="129">
        <f t="shared" si="174"/>
        <v>25582</v>
      </c>
      <c r="H429" s="134">
        <f t="shared" si="175"/>
        <v>0.50690550260566314</v>
      </c>
      <c r="I429" s="2"/>
      <c r="J429" s="2">
        <f t="shared" si="176"/>
        <v>0.23960211623437097</v>
      </c>
      <c r="K429" s="2">
        <f t="shared" si="177"/>
        <v>0.74650761884003403</v>
      </c>
      <c r="L429" s="2">
        <f t="shared" si="178"/>
        <v>0</v>
      </c>
      <c r="M429" s="2">
        <f t="shared" si="179"/>
        <v>1.3890264925594975E-2</v>
      </c>
      <c r="N429" s="63">
        <v>12092</v>
      </c>
      <c r="O429" s="63">
        <v>37674</v>
      </c>
      <c r="P429" s="63">
        <v>0</v>
      </c>
      <c r="Q429" s="63">
        <v>701</v>
      </c>
      <c r="R429" s="63">
        <v>0</v>
      </c>
      <c r="S429" s="63">
        <v>0</v>
      </c>
      <c r="T429" s="63">
        <v>0</v>
      </c>
      <c r="U429" s="63">
        <v>0</v>
      </c>
      <c r="V429" s="63">
        <v>0</v>
      </c>
      <c r="W429" s="63">
        <v>0</v>
      </c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AX429" s="63"/>
      <c r="AY429" s="63"/>
      <c r="BA429" s="5">
        <f>IF(Q429&gt;0,RANK(Q429,(N429:P429,Q429:AE429)),0)</f>
        <v>3</v>
      </c>
      <c r="BB429" s="5">
        <f>IF(R429&gt;0,RANK(R429,(N429:P429,Q429:AE429)),0)</f>
        <v>0</v>
      </c>
      <c r="BC429" s="5">
        <f>IF(T429&gt;0,RANK(T429,(N429:P429,Q429:AE429)),0)</f>
        <v>0</v>
      </c>
      <c r="BD429" s="5">
        <f>IF(S429&gt;0,RANK(S429,(N429:P429,Q429:AE429)),0)</f>
        <v>0</v>
      </c>
      <c r="BE429" s="2">
        <f t="shared" si="180"/>
        <v>1.3890264925594944E-2</v>
      </c>
      <c r="BF429" s="2">
        <f t="shared" si="181"/>
        <v>0</v>
      </c>
      <c r="BG429" s="2">
        <f t="shared" si="182"/>
        <v>0</v>
      </c>
      <c r="BH429" s="2">
        <f t="shared" si="183"/>
        <v>0</v>
      </c>
      <c r="BJ429" t="s">
        <v>794</v>
      </c>
      <c r="BK429" t="s">
        <v>1155</v>
      </c>
      <c r="BL429">
        <v>11</v>
      </c>
      <c r="BN429" s="112">
        <v>13</v>
      </c>
      <c r="BO429" s="114">
        <v>15</v>
      </c>
      <c r="BP429" s="118">
        <f t="shared" si="185"/>
        <v>13015</v>
      </c>
      <c r="BQ429" s="118">
        <f t="shared" si="172"/>
        <v>13015</v>
      </c>
      <c r="BR429" s="5" t="s">
        <v>3151</v>
      </c>
      <c r="BV429" s="63"/>
      <c r="CC429" s="63">
        <f t="shared" si="184"/>
        <v>-50467</v>
      </c>
      <c r="CG429" s="1"/>
      <c r="CH429" s="1"/>
      <c r="CI429" s="1"/>
      <c r="CJ429" s="1"/>
    </row>
    <row r="430" spans="1:90" ht="15" hidden="1" customHeight="1" outlineLevel="1">
      <c r="A430" t="s">
        <v>798</v>
      </c>
      <c r="B430" t="s">
        <v>1155</v>
      </c>
      <c r="C430" s="1">
        <f t="shared" si="173"/>
        <v>6560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0</v>
      </c>
      <c r="G430" s="129">
        <f t="shared" si="174"/>
        <v>1718</v>
      </c>
      <c r="H430" s="134">
        <f t="shared" si="175"/>
        <v>0.26189024390243903</v>
      </c>
      <c r="I430" s="2"/>
      <c r="J430" s="2">
        <f t="shared" si="176"/>
        <v>0.36463414634146341</v>
      </c>
      <c r="K430" s="2">
        <f t="shared" si="177"/>
        <v>0.62652439024390238</v>
      </c>
      <c r="L430" s="2">
        <f t="shared" si="178"/>
        <v>0</v>
      </c>
      <c r="M430" s="2">
        <f t="shared" si="179"/>
        <v>8.8414634146342097E-3</v>
      </c>
      <c r="N430" s="63">
        <v>2392</v>
      </c>
      <c r="O430" s="63">
        <v>4110</v>
      </c>
      <c r="P430" s="63">
        <v>0</v>
      </c>
      <c r="Q430" s="63">
        <v>58</v>
      </c>
      <c r="R430" s="63">
        <v>0</v>
      </c>
      <c r="S430" s="63">
        <v>0</v>
      </c>
      <c r="T430" s="63">
        <v>0</v>
      </c>
      <c r="U430" s="63">
        <v>0</v>
      </c>
      <c r="V430" s="63">
        <v>0</v>
      </c>
      <c r="W430" s="63">
        <v>0</v>
      </c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AX430" s="63"/>
      <c r="AY430" s="63"/>
      <c r="BA430" s="5">
        <f>IF(Q430&gt;0,RANK(Q430,(N430:P430,Q430:AE430)),0)</f>
        <v>3</v>
      </c>
      <c r="BB430" s="5">
        <f>IF(R430&gt;0,RANK(R430,(N430:P430,Q430:AE430)),0)</f>
        <v>0</v>
      </c>
      <c r="BC430" s="5">
        <f>IF(T430&gt;0,RANK(T430,(N430:P430,Q430:AE430)),0)</f>
        <v>0</v>
      </c>
      <c r="BD430" s="5">
        <f>IF(S430&gt;0,RANK(S430,(N430:P430,Q430:AE430)),0)</f>
        <v>0</v>
      </c>
      <c r="BE430" s="2">
        <f t="shared" si="180"/>
        <v>8.8414634146341455E-3</v>
      </c>
      <c r="BF430" s="2">
        <f t="shared" si="181"/>
        <v>0</v>
      </c>
      <c r="BG430" s="2">
        <f t="shared" si="182"/>
        <v>0</v>
      </c>
      <c r="BH430" s="2">
        <f t="shared" si="183"/>
        <v>0</v>
      </c>
      <c r="BJ430" t="s">
        <v>798</v>
      </c>
      <c r="BK430" t="s">
        <v>1155</v>
      </c>
      <c r="BL430">
        <v>8</v>
      </c>
      <c r="BN430" s="112">
        <v>13</v>
      </c>
      <c r="BO430" s="114">
        <v>17</v>
      </c>
      <c r="BP430" s="118">
        <f t="shared" si="185"/>
        <v>13017</v>
      </c>
      <c r="BQ430" s="118">
        <f t="shared" si="172"/>
        <v>13017</v>
      </c>
      <c r="BR430" s="5" t="s">
        <v>3151</v>
      </c>
      <c r="BV430" s="63"/>
      <c r="CC430" s="63">
        <f t="shared" si="184"/>
        <v>-6560</v>
      </c>
      <c r="CG430" s="1"/>
      <c r="CH430" s="1"/>
      <c r="CI430" s="1"/>
      <c r="CJ430" s="1"/>
    </row>
    <row r="431" spans="1:90" ht="15" hidden="1" customHeight="1" outlineLevel="1">
      <c r="A431" t="s">
        <v>2425</v>
      </c>
      <c r="B431" t="s">
        <v>1155</v>
      </c>
      <c r="C431" s="1">
        <f t="shared" si="173"/>
        <v>7743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>IF(P431&gt;0,RANK(P431,(N431:P431,Q431:AE431)),0)</f>
        <v>0</v>
      </c>
      <c r="G431" s="129">
        <f t="shared" si="174"/>
        <v>5150</v>
      </c>
      <c r="H431" s="134">
        <f t="shared" si="175"/>
        <v>0.665116879762366</v>
      </c>
      <c r="I431" s="2"/>
      <c r="J431" s="2">
        <f t="shared" si="176"/>
        <v>0.16388996512979465</v>
      </c>
      <c r="K431" s="2">
        <f t="shared" si="177"/>
        <v>0.8290068448921607</v>
      </c>
      <c r="L431" s="2">
        <f t="shared" si="178"/>
        <v>0</v>
      </c>
      <c r="M431" s="2">
        <f t="shared" si="179"/>
        <v>7.1031899780445995E-3</v>
      </c>
      <c r="N431" s="63">
        <v>1269</v>
      </c>
      <c r="O431" s="63">
        <v>6419</v>
      </c>
      <c r="P431" s="63">
        <v>0</v>
      </c>
      <c r="Q431" s="63">
        <v>55</v>
      </c>
      <c r="R431" s="63">
        <v>0</v>
      </c>
      <c r="S431" s="63">
        <v>0</v>
      </c>
      <c r="T431" s="63">
        <v>0</v>
      </c>
      <c r="U431" s="63">
        <v>0</v>
      </c>
      <c r="V431" s="63">
        <v>0</v>
      </c>
      <c r="W431" s="63">
        <v>0</v>
      </c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AX431" s="63"/>
      <c r="AY431" s="63"/>
      <c r="BA431" s="5">
        <f>IF(Q431&gt;0,RANK(Q431,(N431:P431,Q431:AE431)),0)</f>
        <v>3</v>
      </c>
      <c r="BB431" s="5">
        <f>IF(R431&gt;0,RANK(R431,(N431:P431,Q431:AE431)),0)</f>
        <v>0</v>
      </c>
      <c r="BC431" s="5">
        <f>IF(T431&gt;0,RANK(T431,(N431:P431,Q431:AE431)),0)</f>
        <v>0</v>
      </c>
      <c r="BD431" s="5">
        <f>IF(S431&gt;0,RANK(S431,(N431:P431,Q431:AE431)),0)</f>
        <v>0</v>
      </c>
      <c r="BE431" s="2">
        <f t="shared" si="180"/>
        <v>7.1031899780446854E-3</v>
      </c>
      <c r="BF431" s="2">
        <f t="shared" si="181"/>
        <v>0</v>
      </c>
      <c r="BG431" s="2">
        <f t="shared" si="182"/>
        <v>0</v>
      </c>
      <c r="BH431" s="2">
        <f t="shared" si="183"/>
        <v>0</v>
      </c>
      <c r="BJ431" t="s">
        <v>2425</v>
      </c>
      <c r="BK431" t="s">
        <v>1155</v>
      </c>
      <c r="BL431">
        <v>8</v>
      </c>
      <c r="BN431" s="112">
        <v>13</v>
      </c>
      <c r="BO431" s="114">
        <v>19</v>
      </c>
      <c r="BP431" s="118">
        <f t="shared" si="185"/>
        <v>13019</v>
      </c>
      <c r="BQ431" s="118">
        <f t="shared" si="172"/>
        <v>13019</v>
      </c>
      <c r="BR431" s="5" t="s">
        <v>3151</v>
      </c>
      <c r="BV431" s="63"/>
      <c r="CC431" s="63">
        <f t="shared" si="184"/>
        <v>-7743</v>
      </c>
      <c r="CG431" s="1"/>
      <c r="CH431" s="1"/>
      <c r="CI431" s="1"/>
      <c r="CJ431" s="1"/>
    </row>
    <row r="432" spans="1:90" ht="15" hidden="1" customHeight="1" outlineLevel="1">
      <c r="A432" t="s">
        <v>1066</v>
      </c>
      <c r="B432" t="s">
        <v>1155</v>
      </c>
      <c r="C432" s="1">
        <f t="shared" si="173"/>
        <v>70802</v>
      </c>
      <c r="D432" s="5">
        <f>IF(N432&gt;0, RANK(N432,(N432:P432,Q432:AE432)),0)</f>
        <v>1</v>
      </c>
      <c r="E432" s="5">
        <f>IF(O432&gt;0,RANK(O432,(N432:P432,Q432:AE432)),0)</f>
        <v>2</v>
      </c>
      <c r="F432" s="5">
        <f>IF(P432&gt;0,RANK(P432,(N432:P432,Q432:AE432)),0)</f>
        <v>0</v>
      </c>
      <c r="G432" s="129">
        <f t="shared" si="174"/>
        <v>16883</v>
      </c>
      <c r="H432" s="134">
        <f t="shared" si="175"/>
        <v>0.23845371599672327</v>
      </c>
      <c r="I432" s="2"/>
      <c r="J432" s="2">
        <f t="shared" si="176"/>
        <v>0.6139374593938024</v>
      </c>
      <c r="K432" s="2">
        <f t="shared" si="177"/>
        <v>0.37548374339707918</v>
      </c>
      <c r="L432" s="2">
        <f t="shared" si="178"/>
        <v>0</v>
      </c>
      <c r="M432" s="2">
        <f t="shared" si="179"/>
        <v>1.0578797209118418E-2</v>
      </c>
      <c r="N432" s="63">
        <v>43468</v>
      </c>
      <c r="O432" s="63">
        <v>26585</v>
      </c>
      <c r="P432" s="63">
        <v>0</v>
      </c>
      <c r="Q432" s="63">
        <v>749</v>
      </c>
      <c r="R432" s="63">
        <v>0</v>
      </c>
      <c r="S432" s="63">
        <v>0</v>
      </c>
      <c r="T432" s="63">
        <v>0</v>
      </c>
      <c r="U432" s="63">
        <v>0</v>
      </c>
      <c r="V432" s="63">
        <v>0</v>
      </c>
      <c r="W432" s="63">
        <v>0</v>
      </c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AX432" s="63"/>
      <c r="AY432" s="63"/>
      <c r="BA432" s="5">
        <f>IF(Q432&gt;0,RANK(Q432,(N432:P432,Q432:AE432)),0)</f>
        <v>3</v>
      </c>
      <c r="BB432" s="5">
        <f>IF(R432&gt;0,RANK(R432,(N432:P432,Q432:AE432)),0)</f>
        <v>0</v>
      </c>
      <c r="BC432" s="5">
        <f>IF(T432&gt;0,RANK(T432,(N432:P432,Q432:AE432)),0)</f>
        <v>0</v>
      </c>
      <c r="BD432" s="5">
        <f>IF(S432&gt;0,RANK(S432,(N432:P432,Q432:AE432)),0)</f>
        <v>0</v>
      </c>
      <c r="BE432" s="2">
        <f t="shared" si="180"/>
        <v>1.0578797209118387E-2</v>
      </c>
      <c r="BF432" s="2">
        <f t="shared" si="181"/>
        <v>0</v>
      </c>
      <c r="BG432" s="2">
        <f t="shared" si="182"/>
        <v>0</v>
      </c>
      <c r="BH432" s="2">
        <f t="shared" si="183"/>
        <v>0</v>
      </c>
      <c r="BJ432" t="s">
        <v>1066</v>
      </c>
      <c r="BK432" t="s">
        <v>1155</v>
      </c>
      <c r="BN432" s="112">
        <v>13</v>
      </c>
      <c r="BO432" s="114">
        <v>21</v>
      </c>
      <c r="BP432" s="118">
        <f t="shared" si="185"/>
        <v>13021</v>
      </c>
      <c r="BQ432" s="118">
        <f t="shared" si="172"/>
        <v>13021</v>
      </c>
      <c r="BR432" s="5" t="s">
        <v>3151</v>
      </c>
      <c r="BV432" s="63"/>
      <c r="CC432" s="63">
        <f t="shared" si="184"/>
        <v>-70802</v>
      </c>
      <c r="CG432" s="1"/>
      <c r="CH432" s="1"/>
      <c r="CI432" s="1"/>
      <c r="CJ432" s="1"/>
    </row>
    <row r="433" spans="1:88" ht="15" hidden="1" customHeight="1" outlineLevel="1">
      <c r="A433" t="s">
        <v>1974</v>
      </c>
      <c r="B433" t="s">
        <v>1155</v>
      </c>
      <c r="C433" s="1">
        <f t="shared" si="173"/>
        <v>5706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0</v>
      </c>
      <c r="G433" s="129">
        <f t="shared" si="174"/>
        <v>3017</v>
      </c>
      <c r="H433" s="134">
        <f t="shared" si="175"/>
        <v>0.52874167542937256</v>
      </c>
      <c r="I433" s="2"/>
      <c r="J433" s="2">
        <f t="shared" si="176"/>
        <v>0.22975814931650893</v>
      </c>
      <c r="K433" s="2">
        <f t="shared" si="177"/>
        <v>0.75849982474588151</v>
      </c>
      <c r="L433" s="2">
        <f t="shared" si="178"/>
        <v>0</v>
      </c>
      <c r="M433" s="2">
        <f t="shared" si="179"/>
        <v>1.1742025937609535E-2</v>
      </c>
      <c r="N433" s="63">
        <v>1311</v>
      </c>
      <c r="O433" s="63">
        <v>4328</v>
      </c>
      <c r="P433" s="63">
        <v>0</v>
      </c>
      <c r="Q433" s="63">
        <v>67</v>
      </c>
      <c r="R433" s="63">
        <v>0</v>
      </c>
      <c r="S433" s="63">
        <v>0</v>
      </c>
      <c r="T433" s="63">
        <v>0</v>
      </c>
      <c r="U433" s="63">
        <v>0</v>
      </c>
      <c r="V433" s="63">
        <v>0</v>
      </c>
      <c r="W433" s="63">
        <v>0</v>
      </c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AX433" s="63"/>
      <c r="AY433" s="63"/>
      <c r="BA433" s="5">
        <f>IF(Q433&gt;0,RANK(Q433,(N433:P433,Q433:AE433)),0)</f>
        <v>3</v>
      </c>
      <c r="BB433" s="5">
        <f>IF(R433&gt;0,RANK(R433,(N433:P433,Q433:AE433)),0)</f>
        <v>0</v>
      </c>
      <c r="BC433" s="5">
        <f>IF(T433&gt;0,RANK(T433,(N433:P433,Q433:AE433)),0)</f>
        <v>0</v>
      </c>
      <c r="BD433" s="5">
        <f>IF(S433&gt;0,RANK(S433,(N433:P433,Q433:AE433)),0)</f>
        <v>0</v>
      </c>
      <c r="BE433" s="2">
        <f t="shared" si="180"/>
        <v>1.1742025937609533E-2</v>
      </c>
      <c r="BF433" s="2">
        <f t="shared" si="181"/>
        <v>0</v>
      </c>
      <c r="BG433" s="2">
        <f t="shared" si="182"/>
        <v>0</v>
      </c>
      <c r="BH433" s="2">
        <f t="shared" si="183"/>
        <v>0</v>
      </c>
      <c r="BJ433" t="s">
        <v>1974</v>
      </c>
      <c r="BK433" t="s">
        <v>1155</v>
      </c>
      <c r="BL433">
        <v>8</v>
      </c>
      <c r="BN433" s="112">
        <v>13</v>
      </c>
      <c r="BO433" s="114">
        <v>23</v>
      </c>
      <c r="BP433" s="118">
        <f t="shared" si="185"/>
        <v>13023</v>
      </c>
      <c r="BQ433" s="118">
        <f t="shared" si="172"/>
        <v>13023</v>
      </c>
      <c r="BR433" s="5" t="s">
        <v>3151</v>
      </c>
      <c r="BV433" s="63"/>
      <c r="CC433" s="63">
        <f t="shared" si="184"/>
        <v>-5706</v>
      </c>
      <c r="CG433" s="1"/>
      <c r="CH433" s="1"/>
      <c r="CI433" s="1"/>
      <c r="CJ433" s="1"/>
    </row>
    <row r="434" spans="1:88" ht="15" hidden="1" customHeight="1" outlineLevel="1">
      <c r="A434" t="s">
        <v>3131</v>
      </c>
      <c r="B434" t="s">
        <v>1155</v>
      </c>
      <c r="C434" s="1">
        <f t="shared" si="173"/>
        <v>7746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29">
        <f t="shared" si="174"/>
        <v>6292</v>
      </c>
      <c r="H434" s="134">
        <f t="shared" si="175"/>
        <v>0.81229021430415693</v>
      </c>
      <c r="I434" s="2"/>
      <c r="J434" s="2">
        <f t="shared" si="176"/>
        <v>9.0240123934934163E-2</v>
      </c>
      <c r="K434" s="2">
        <f t="shared" si="177"/>
        <v>0.90253033823909112</v>
      </c>
      <c r="L434" s="2">
        <f t="shared" si="178"/>
        <v>0</v>
      </c>
      <c r="M434" s="2">
        <f t="shared" si="179"/>
        <v>7.2295378259746856E-3</v>
      </c>
      <c r="N434" s="63">
        <v>699</v>
      </c>
      <c r="O434" s="63">
        <v>6991</v>
      </c>
      <c r="P434" s="63">
        <v>0</v>
      </c>
      <c r="Q434" s="63">
        <v>56</v>
      </c>
      <c r="R434" s="63">
        <v>0</v>
      </c>
      <c r="S434" s="63">
        <v>0</v>
      </c>
      <c r="T434" s="63">
        <v>0</v>
      </c>
      <c r="U434" s="63">
        <v>0</v>
      </c>
      <c r="V434" s="63">
        <v>0</v>
      </c>
      <c r="W434" s="63">
        <v>0</v>
      </c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AX434" s="63"/>
      <c r="AY434" s="63"/>
      <c r="BA434" s="5">
        <f>IF(Q434&gt;0,RANK(Q434,(N434:P434,Q434:AE434)),0)</f>
        <v>3</v>
      </c>
      <c r="BB434" s="5">
        <f>IF(R434&gt;0,RANK(R434,(N434:P434,Q434:AE434)),0)</f>
        <v>0</v>
      </c>
      <c r="BC434" s="5">
        <f>IF(T434&gt;0,RANK(T434,(N434:P434,Q434:AE434)),0)</f>
        <v>0</v>
      </c>
      <c r="BD434" s="5">
        <f>IF(S434&gt;0,RANK(S434,(N434:P434,Q434:AE434)),0)</f>
        <v>0</v>
      </c>
      <c r="BE434" s="2">
        <f t="shared" si="180"/>
        <v>7.2295378259746969E-3</v>
      </c>
      <c r="BF434" s="2">
        <f t="shared" si="181"/>
        <v>0</v>
      </c>
      <c r="BG434" s="2">
        <f t="shared" si="182"/>
        <v>0</v>
      </c>
      <c r="BH434" s="2">
        <f t="shared" si="183"/>
        <v>0</v>
      </c>
      <c r="BJ434" t="s">
        <v>3131</v>
      </c>
      <c r="BK434" t="s">
        <v>1155</v>
      </c>
      <c r="BL434">
        <v>1</v>
      </c>
      <c r="BN434" s="112">
        <v>13</v>
      </c>
      <c r="BO434" s="114">
        <v>25</v>
      </c>
      <c r="BP434" s="118">
        <f t="shared" si="185"/>
        <v>13025</v>
      </c>
      <c r="BQ434" s="118">
        <f t="shared" si="172"/>
        <v>13025</v>
      </c>
      <c r="BR434" s="5" t="s">
        <v>3151</v>
      </c>
      <c r="BV434" s="63"/>
      <c r="CC434" s="63">
        <f t="shared" si="184"/>
        <v>-7746</v>
      </c>
      <c r="CG434" s="1"/>
      <c r="CH434" s="1"/>
      <c r="CI434" s="1"/>
      <c r="CJ434" s="1"/>
    </row>
    <row r="435" spans="1:88" ht="15" hidden="1" customHeight="1" outlineLevel="1">
      <c r="A435" t="s">
        <v>3132</v>
      </c>
      <c r="B435" t="s">
        <v>1155</v>
      </c>
      <c r="C435" s="1">
        <f t="shared" si="173"/>
        <v>7100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0</v>
      </c>
      <c r="G435" s="129">
        <f t="shared" si="174"/>
        <v>1470</v>
      </c>
      <c r="H435" s="134">
        <f t="shared" si="175"/>
        <v>0.20704225352112676</v>
      </c>
      <c r="I435" s="2"/>
      <c r="J435" s="2">
        <f t="shared" si="176"/>
        <v>0.39295774647887322</v>
      </c>
      <c r="K435" s="2">
        <f t="shared" si="177"/>
        <v>0.6</v>
      </c>
      <c r="L435" s="2">
        <f t="shared" si="178"/>
        <v>0</v>
      </c>
      <c r="M435" s="2">
        <f t="shared" si="179"/>
        <v>7.0422535211268622E-3</v>
      </c>
      <c r="N435" s="63">
        <v>2790</v>
      </c>
      <c r="O435" s="63">
        <v>4260</v>
      </c>
      <c r="P435" s="63">
        <v>0</v>
      </c>
      <c r="Q435" s="63">
        <v>50</v>
      </c>
      <c r="R435" s="63">
        <v>0</v>
      </c>
      <c r="S435" s="63">
        <v>0</v>
      </c>
      <c r="T435" s="63">
        <v>0</v>
      </c>
      <c r="U435" s="63">
        <v>0</v>
      </c>
      <c r="V435" s="63">
        <v>0</v>
      </c>
      <c r="W435" s="63">
        <v>0</v>
      </c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AX435" s="63"/>
      <c r="AY435" s="63"/>
      <c r="BA435" s="5">
        <f>IF(Q435&gt;0,RANK(Q435,(N435:P435,Q435:AE435)),0)</f>
        <v>3</v>
      </c>
      <c r="BB435" s="5">
        <f>IF(R435&gt;0,RANK(R435,(N435:P435,Q435:AE435)),0)</f>
        <v>0</v>
      </c>
      <c r="BC435" s="5">
        <f>IF(T435&gt;0,RANK(T435,(N435:P435,Q435:AE435)),0)</f>
        <v>0</v>
      </c>
      <c r="BD435" s="5">
        <f>IF(S435&gt;0,RANK(S435,(N435:P435,Q435:AE435)),0)</f>
        <v>0</v>
      </c>
      <c r="BE435" s="2">
        <f t="shared" si="180"/>
        <v>7.0422535211267607E-3</v>
      </c>
      <c r="BF435" s="2">
        <f t="shared" si="181"/>
        <v>0</v>
      </c>
      <c r="BG435" s="2">
        <f t="shared" si="182"/>
        <v>0</v>
      </c>
      <c r="BH435" s="2">
        <f t="shared" si="183"/>
        <v>0</v>
      </c>
      <c r="BJ435" t="s">
        <v>3132</v>
      </c>
      <c r="BK435" t="s">
        <v>1155</v>
      </c>
      <c r="BL435">
        <v>8</v>
      </c>
      <c r="BN435" s="112">
        <v>13</v>
      </c>
      <c r="BO435" s="114">
        <v>27</v>
      </c>
      <c r="BP435" s="118">
        <f t="shared" si="185"/>
        <v>13027</v>
      </c>
      <c r="BQ435" s="118">
        <f t="shared" si="172"/>
        <v>13027</v>
      </c>
      <c r="BR435" s="5" t="s">
        <v>3151</v>
      </c>
      <c r="BV435" s="63"/>
      <c r="CC435" s="63">
        <f t="shared" si="184"/>
        <v>-7100</v>
      </c>
      <c r="CG435" s="1"/>
      <c r="CH435" s="1"/>
      <c r="CI435" s="1"/>
      <c r="CJ435" s="1"/>
    </row>
    <row r="436" spans="1:88" ht="15" hidden="1" customHeight="1" outlineLevel="1">
      <c r="A436" t="s">
        <v>3200</v>
      </c>
      <c r="B436" t="s">
        <v>1155</v>
      </c>
      <c r="C436" s="1">
        <f t="shared" si="173"/>
        <v>21340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0</v>
      </c>
      <c r="G436" s="129">
        <f t="shared" si="174"/>
        <v>7505</v>
      </c>
      <c r="H436" s="134">
        <f t="shared" si="175"/>
        <v>0.35168697282099343</v>
      </c>
      <c r="I436" s="2"/>
      <c r="J436" s="2">
        <f t="shared" si="176"/>
        <v>0.31579194001874417</v>
      </c>
      <c r="K436" s="2">
        <f t="shared" si="177"/>
        <v>0.66747891283973759</v>
      </c>
      <c r="L436" s="2">
        <f t="shared" si="178"/>
        <v>0</v>
      </c>
      <c r="M436" s="2">
        <f t="shared" si="179"/>
        <v>1.6729147141518297E-2</v>
      </c>
      <c r="N436" s="63">
        <v>6739</v>
      </c>
      <c r="O436" s="63">
        <v>14244</v>
      </c>
      <c r="P436" s="63">
        <v>0</v>
      </c>
      <c r="Q436" s="63">
        <v>357</v>
      </c>
      <c r="R436" s="63">
        <v>0</v>
      </c>
      <c r="S436" s="63">
        <v>0</v>
      </c>
      <c r="T436" s="63">
        <v>0</v>
      </c>
      <c r="U436" s="63">
        <v>0</v>
      </c>
      <c r="V436" s="63">
        <v>0</v>
      </c>
      <c r="W436" s="63">
        <v>0</v>
      </c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AX436" s="63"/>
      <c r="AY436" s="63"/>
      <c r="BA436" s="5">
        <f>IF(Q436&gt;0,RANK(Q436,(N436:P436,Q436:AE436)),0)</f>
        <v>3</v>
      </c>
      <c r="BB436" s="5">
        <f>IF(R436&gt;0,RANK(R436,(N436:P436,Q436:AE436)),0)</f>
        <v>0</v>
      </c>
      <c r="BC436" s="5">
        <f>IF(T436&gt;0,RANK(T436,(N436:P436,Q436:AE436)),0)</f>
        <v>0</v>
      </c>
      <c r="BD436" s="5">
        <f>IF(S436&gt;0,RANK(S436,(N436:P436,Q436:AE436)),0)</f>
        <v>0</v>
      </c>
      <c r="BE436" s="2">
        <f t="shared" si="180"/>
        <v>1.6729147141518276E-2</v>
      </c>
      <c r="BF436" s="2">
        <f t="shared" si="181"/>
        <v>0</v>
      </c>
      <c r="BG436" s="2">
        <f t="shared" si="182"/>
        <v>0</v>
      </c>
      <c r="BH436" s="2">
        <f t="shared" si="183"/>
        <v>0</v>
      </c>
      <c r="BJ436" t="s">
        <v>3200</v>
      </c>
      <c r="BK436" t="s">
        <v>1155</v>
      </c>
      <c r="BL436">
        <v>1</v>
      </c>
      <c r="BN436" s="112">
        <v>13</v>
      </c>
      <c r="BO436" s="114">
        <v>29</v>
      </c>
      <c r="BP436" s="118">
        <f t="shared" si="185"/>
        <v>13029</v>
      </c>
      <c r="BQ436" s="118">
        <f t="shared" si="172"/>
        <v>13029</v>
      </c>
      <c r="BR436" s="5" t="s">
        <v>3151</v>
      </c>
      <c r="BV436" s="63"/>
      <c r="CC436" s="63">
        <f t="shared" si="184"/>
        <v>-21340</v>
      </c>
      <c r="CG436" s="1"/>
      <c r="CH436" s="1"/>
      <c r="CI436" s="1"/>
      <c r="CJ436" s="1"/>
    </row>
    <row r="437" spans="1:88" ht="15" hidden="1" customHeight="1" outlineLevel="1">
      <c r="A437" t="s">
        <v>1363</v>
      </c>
      <c r="B437" t="s">
        <v>1155</v>
      </c>
      <c r="C437" s="1">
        <f t="shared" si="173"/>
        <v>30084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>IF(P437&gt;0,RANK(P437,(N437:P437,Q437:AE437)),0)</f>
        <v>0</v>
      </c>
      <c r="G437" s="129">
        <f t="shared" si="174"/>
        <v>7143</v>
      </c>
      <c r="H437" s="134">
        <f t="shared" si="175"/>
        <v>0.23743518149182288</v>
      </c>
      <c r="I437" s="2"/>
      <c r="J437" s="2">
        <f t="shared" si="176"/>
        <v>0.37372024996675973</v>
      </c>
      <c r="K437" s="2">
        <f t="shared" si="177"/>
        <v>0.61115543145858264</v>
      </c>
      <c r="L437" s="2">
        <f t="shared" si="178"/>
        <v>0</v>
      </c>
      <c r="M437" s="2">
        <f t="shared" si="179"/>
        <v>1.5124318574657569E-2</v>
      </c>
      <c r="N437" s="63">
        <v>11243</v>
      </c>
      <c r="O437" s="63">
        <v>18386</v>
      </c>
      <c r="P437" s="63">
        <v>0</v>
      </c>
      <c r="Q437" s="63">
        <v>455</v>
      </c>
      <c r="R437" s="63">
        <v>0</v>
      </c>
      <c r="S437" s="63">
        <v>0</v>
      </c>
      <c r="T437" s="63">
        <v>0</v>
      </c>
      <c r="U437" s="63">
        <v>0</v>
      </c>
      <c r="V437" s="63">
        <v>0</v>
      </c>
      <c r="W437" s="63">
        <v>0</v>
      </c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AX437" s="63"/>
      <c r="AY437" s="63"/>
      <c r="BA437" s="5">
        <f>IF(Q437&gt;0,RANK(Q437,(N437:P437,Q437:AE437)),0)</f>
        <v>3</v>
      </c>
      <c r="BB437" s="5">
        <f>IF(R437&gt;0,RANK(R437,(N437:P437,Q437:AE437)),0)</f>
        <v>0</v>
      </c>
      <c r="BC437" s="5">
        <f>IF(T437&gt;0,RANK(T437,(N437:P437,Q437:AE437)),0)</f>
        <v>0</v>
      </c>
      <c r="BD437" s="5">
        <f>IF(S437&gt;0,RANK(S437,(N437:P437,Q437:AE437)),0)</f>
        <v>0</v>
      </c>
      <c r="BE437" s="2">
        <f t="shared" si="180"/>
        <v>1.5124318574657625E-2</v>
      </c>
      <c r="BF437" s="2">
        <f t="shared" si="181"/>
        <v>0</v>
      </c>
      <c r="BG437" s="2">
        <f t="shared" si="182"/>
        <v>0</v>
      </c>
      <c r="BH437" s="2">
        <f t="shared" si="183"/>
        <v>0</v>
      </c>
      <c r="BJ437" t="s">
        <v>1363</v>
      </c>
      <c r="BK437" t="s">
        <v>1155</v>
      </c>
      <c r="BL437">
        <v>12</v>
      </c>
      <c r="BN437" s="112">
        <v>13</v>
      </c>
      <c r="BO437" s="114">
        <v>31</v>
      </c>
      <c r="BP437" s="118">
        <f t="shared" si="185"/>
        <v>13031</v>
      </c>
      <c r="BQ437" s="118">
        <f t="shared" si="172"/>
        <v>13031</v>
      </c>
      <c r="BR437" s="5" t="s">
        <v>3151</v>
      </c>
      <c r="BV437" s="63"/>
      <c r="CC437" s="63">
        <f t="shared" si="184"/>
        <v>-30084</v>
      </c>
      <c r="CG437" s="1"/>
      <c r="CH437" s="1"/>
      <c r="CI437" s="1"/>
      <c r="CJ437" s="1"/>
    </row>
    <row r="438" spans="1:88" ht="15" hidden="1" customHeight="1" outlineLevel="1">
      <c r="A438" t="s">
        <v>2928</v>
      </c>
      <c r="B438" t="s">
        <v>1155</v>
      </c>
      <c r="C438" s="1">
        <f t="shared" si="173"/>
        <v>10684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>IF(P438&gt;0,RANK(P438,(N438:P438,Q438:AE438)),0)</f>
        <v>0</v>
      </c>
      <c r="G438" s="129">
        <f t="shared" si="174"/>
        <v>191</v>
      </c>
      <c r="H438" s="134">
        <f t="shared" si="175"/>
        <v>1.7877199550730062E-2</v>
      </c>
      <c r="I438" s="2"/>
      <c r="J438" s="2">
        <f t="shared" si="176"/>
        <v>0.48755147884687383</v>
      </c>
      <c r="K438" s="2">
        <f t="shared" si="177"/>
        <v>0.50542867839760386</v>
      </c>
      <c r="L438" s="2">
        <f t="shared" si="178"/>
        <v>0</v>
      </c>
      <c r="M438" s="2">
        <f t="shared" si="179"/>
        <v>7.0198427555223653E-3</v>
      </c>
      <c r="N438" s="63">
        <v>5209</v>
      </c>
      <c r="O438" s="63">
        <v>5400</v>
      </c>
      <c r="P438" s="63">
        <v>0</v>
      </c>
      <c r="Q438" s="63">
        <v>75</v>
      </c>
      <c r="R438" s="63">
        <v>0</v>
      </c>
      <c r="S438" s="63">
        <v>0</v>
      </c>
      <c r="T438" s="63">
        <v>0</v>
      </c>
      <c r="U438" s="63">
        <v>0</v>
      </c>
      <c r="V438" s="63">
        <v>0</v>
      </c>
      <c r="W438" s="63">
        <v>0</v>
      </c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AX438" s="63"/>
      <c r="AY438" s="63"/>
      <c r="BA438" s="5">
        <f>IF(Q438&gt;0,RANK(Q438,(N438:P438,Q438:AE438)),0)</f>
        <v>3</v>
      </c>
      <c r="BB438" s="5">
        <f>IF(R438&gt;0,RANK(R438,(N438:P438,Q438:AE438)),0)</f>
        <v>0</v>
      </c>
      <c r="BC438" s="5">
        <f>IF(T438&gt;0,RANK(T438,(N438:P438,Q438:AE438)),0)</f>
        <v>0</v>
      </c>
      <c r="BD438" s="5">
        <f>IF(S438&gt;0,RANK(S438,(N438:P438,Q438:AE438)),0)</f>
        <v>0</v>
      </c>
      <c r="BE438" s="2">
        <f t="shared" si="180"/>
        <v>7.0198427555222759E-3</v>
      </c>
      <c r="BF438" s="2">
        <f t="shared" si="181"/>
        <v>0</v>
      </c>
      <c r="BG438" s="2">
        <f t="shared" si="182"/>
        <v>0</v>
      </c>
      <c r="BH438" s="2">
        <f t="shared" si="183"/>
        <v>0</v>
      </c>
      <c r="BJ438" t="s">
        <v>2928</v>
      </c>
      <c r="BK438" t="s">
        <v>1155</v>
      </c>
      <c r="BL438">
        <v>12</v>
      </c>
      <c r="BN438" s="112">
        <v>13</v>
      </c>
      <c r="BO438" s="114">
        <v>33</v>
      </c>
      <c r="BP438" s="118">
        <f t="shared" si="185"/>
        <v>13033</v>
      </c>
      <c r="BQ438" s="118">
        <f t="shared" si="172"/>
        <v>13033</v>
      </c>
      <c r="BR438" s="5" t="s">
        <v>3151</v>
      </c>
      <c r="BV438" s="63"/>
      <c r="CC438" s="63">
        <f t="shared" si="184"/>
        <v>-10684</v>
      </c>
      <c r="CG438" s="1"/>
      <c r="CH438" s="1"/>
      <c r="CI438" s="1"/>
      <c r="CJ438" s="1"/>
    </row>
    <row r="439" spans="1:88" ht="15" hidden="1" customHeight="1" outlineLevel="1">
      <c r="A439" t="s">
        <v>2776</v>
      </c>
      <c r="B439" t="s">
        <v>1155</v>
      </c>
      <c r="C439" s="1">
        <f t="shared" si="173"/>
        <v>11771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>IF(P439&gt;0,RANK(P439,(N439:P439,Q439:AE439)),0)</f>
        <v>0</v>
      </c>
      <c r="G439" s="129">
        <f t="shared" si="174"/>
        <v>5132</v>
      </c>
      <c r="H439" s="134">
        <f t="shared" si="175"/>
        <v>0.43598674709030666</v>
      </c>
      <c r="I439" s="2"/>
      <c r="J439" s="2">
        <f t="shared" si="176"/>
        <v>0.27814119446096336</v>
      </c>
      <c r="K439" s="2">
        <f t="shared" si="177"/>
        <v>0.71412794155127002</v>
      </c>
      <c r="L439" s="2">
        <f t="shared" si="178"/>
        <v>0</v>
      </c>
      <c r="M439" s="2">
        <f t="shared" si="179"/>
        <v>7.7308639877666785E-3</v>
      </c>
      <c r="N439" s="63">
        <v>3274</v>
      </c>
      <c r="O439" s="63">
        <v>8406</v>
      </c>
      <c r="P439" s="63">
        <v>0</v>
      </c>
      <c r="Q439" s="63">
        <v>91</v>
      </c>
      <c r="R439" s="63">
        <v>0</v>
      </c>
      <c r="S439" s="63">
        <v>0</v>
      </c>
      <c r="T439" s="63">
        <v>0</v>
      </c>
      <c r="U439" s="63">
        <v>0</v>
      </c>
      <c r="V439" s="63">
        <v>0</v>
      </c>
      <c r="W439" s="63">
        <v>0</v>
      </c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AX439" s="63"/>
      <c r="AY439" s="63"/>
      <c r="BA439" s="5">
        <f>IF(Q439&gt;0,RANK(Q439,(N439:P439,Q439:AE439)),0)</f>
        <v>3</v>
      </c>
      <c r="BB439" s="5">
        <f>IF(R439&gt;0,RANK(R439,(N439:P439,Q439:AE439)),0)</f>
        <v>0</v>
      </c>
      <c r="BC439" s="5">
        <f>IF(T439&gt;0,RANK(T439,(N439:P439,Q439:AE439)),0)</f>
        <v>0</v>
      </c>
      <c r="BD439" s="5">
        <f>IF(S439&gt;0,RANK(S439,(N439:P439,Q439:AE439)),0)</f>
        <v>0</v>
      </c>
      <c r="BE439" s="2">
        <f t="shared" si="180"/>
        <v>7.7308639877665449E-3</v>
      </c>
      <c r="BF439" s="2">
        <f t="shared" si="181"/>
        <v>0</v>
      </c>
      <c r="BG439" s="2">
        <f t="shared" si="182"/>
        <v>0</v>
      </c>
      <c r="BH439" s="2">
        <f t="shared" si="183"/>
        <v>0</v>
      </c>
      <c r="BJ439" t="s">
        <v>2776</v>
      </c>
      <c r="BK439" t="s">
        <v>1155</v>
      </c>
      <c r="BL439">
        <v>10</v>
      </c>
      <c r="BN439" s="112">
        <v>13</v>
      </c>
      <c r="BO439" s="114">
        <v>35</v>
      </c>
      <c r="BP439" s="118">
        <f t="shared" si="185"/>
        <v>13035</v>
      </c>
      <c r="BQ439" s="118">
        <f t="shared" si="172"/>
        <v>13035</v>
      </c>
      <c r="BR439" s="5" t="s">
        <v>3151</v>
      </c>
      <c r="BV439" s="63"/>
      <c r="CC439" s="63">
        <f t="shared" si="184"/>
        <v>-11771</v>
      </c>
      <c r="CG439" s="1"/>
      <c r="CH439" s="1"/>
      <c r="CI439" s="1"/>
      <c r="CJ439" s="1"/>
    </row>
    <row r="440" spans="1:88" ht="15" hidden="1" customHeight="1" outlineLevel="1">
      <c r="A440" t="s">
        <v>1196</v>
      </c>
      <c r="B440" t="s">
        <v>1155</v>
      </c>
      <c r="C440" s="1">
        <f t="shared" si="173"/>
        <v>2194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>IF(P440&gt;0,RANK(P440,(N440:P440,Q440:AE440)),0)</f>
        <v>0</v>
      </c>
      <c r="G440" s="129">
        <f t="shared" si="174"/>
        <v>337</v>
      </c>
      <c r="H440" s="134">
        <f t="shared" si="175"/>
        <v>0.1536007292616226</v>
      </c>
      <c r="I440" s="2"/>
      <c r="J440" s="2">
        <f t="shared" si="176"/>
        <v>0.57429352780309939</v>
      </c>
      <c r="K440" s="2">
        <f t="shared" si="177"/>
        <v>0.42069279854147673</v>
      </c>
      <c r="L440" s="2">
        <f t="shared" si="178"/>
        <v>0</v>
      </c>
      <c r="M440" s="2">
        <f t="shared" si="179"/>
        <v>5.0136736554238781E-3</v>
      </c>
      <c r="N440" s="63">
        <v>1260</v>
      </c>
      <c r="O440" s="63">
        <v>923</v>
      </c>
      <c r="P440" s="63">
        <v>0</v>
      </c>
      <c r="Q440" s="63">
        <v>11</v>
      </c>
      <c r="R440" s="63">
        <v>0</v>
      </c>
      <c r="S440" s="63">
        <v>0</v>
      </c>
      <c r="T440" s="63">
        <v>0</v>
      </c>
      <c r="U440" s="63">
        <v>0</v>
      </c>
      <c r="V440" s="63">
        <v>0</v>
      </c>
      <c r="W440" s="63">
        <v>0</v>
      </c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AX440" s="63"/>
      <c r="AY440" s="63"/>
      <c r="BA440" s="5">
        <f>IF(Q440&gt;0,RANK(Q440,(N440:P440,Q440:AE440)),0)</f>
        <v>3</v>
      </c>
      <c r="BB440" s="5">
        <f>IF(R440&gt;0,RANK(R440,(N440:P440,Q440:AE440)),0)</f>
        <v>0</v>
      </c>
      <c r="BC440" s="5">
        <f>IF(T440&gt;0,RANK(T440,(N440:P440,Q440:AE440)),0)</f>
        <v>0</v>
      </c>
      <c r="BD440" s="5">
        <f>IF(S440&gt;0,RANK(S440,(N440:P440,Q440:AE440)),0)</f>
        <v>0</v>
      </c>
      <c r="BE440" s="2">
        <f t="shared" si="180"/>
        <v>5.0136736554238833E-3</v>
      </c>
      <c r="BF440" s="2">
        <f t="shared" si="181"/>
        <v>0</v>
      </c>
      <c r="BG440" s="2">
        <f t="shared" si="182"/>
        <v>0</v>
      </c>
      <c r="BH440" s="2">
        <f t="shared" si="183"/>
        <v>0</v>
      </c>
      <c r="BJ440" t="s">
        <v>1196</v>
      </c>
      <c r="BK440" t="s">
        <v>1155</v>
      </c>
      <c r="BL440">
        <v>2</v>
      </c>
      <c r="BN440" s="112">
        <v>13</v>
      </c>
      <c r="BO440" s="114">
        <v>37</v>
      </c>
      <c r="BP440" s="118">
        <f t="shared" si="185"/>
        <v>13037</v>
      </c>
      <c r="BQ440" s="118">
        <f t="shared" si="172"/>
        <v>13037</v>
      </c>
      <c r="BR440" s="5" t="s">
        <v>3151</v>
      </c>
      <c r="BV440" s="63"/>
      <c r="CC440" s="63">
        <f t="shared" si="184"/>
        <v>-2194</v>
      </c>
      <c r="CG440" s="1"/>
      <c r="CH440" s="1"/>
      <c r="CI440" s="1"/>
      <c r="CJ440" s="1"/>
    </row>
    <row r="441" spans="1:88" ht="15" hidden="1" customHeight="1" outlineLevel="1">
      <c r="A441" t="s">
        <v>1604</v>
      </c>
      <c r="B441" t="s">
        <v>1155</v>
      </c>
      <c r="C441" s="1">
        <f t="shared" si="173"/>
        <v>23688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0</v>
      </c>
      <c r="G441" s="129">
        <f t="shared" si="174"/>
        <v>7284</v>
      </c>
      <c r="H441" s="134">
        <f t="shared" si="175"/>
        <v>0.30749746707193515</v>
      </c>
      <c r="I441" s="2"/>
      <c r="J441" s="2">
        <f t="shared" si="176"/>
        <v>0.33633063154339748</v>
      </c>
      <c r="K441" s="2">
        <f t="shared" si="177"/>
        <v>0.64382809861533263</v>
      </c>
      <c r="L441" s="2">
        <f t="shared" si="178"/>
        <v>0</v>
      </c>
      <c r="M441" s="2">
        <f t="shared" si="179"/>
        <v>1.9841269841269882E-2</v>
      </c>
      <c r="N441" s="63">
        <v>7967</v>
      </c>
      <c r="O441" s="63">
        <v>15251</v>
      </c>
      <c r="P441" s="63">
        <v>0</v>
      </c>
      <c r="Q441" s="63">
        <v>470</v>
      </c>
      <c r="R441" s="63">
        <v>0</v>
      </c>
      <c r="S441" s="63">
        <v>0</v>
      </c>
      <c r="T441" s="63">
        <v>0</v>
      </c>
      <c r="U441" s="63">
        <v>0</v>
      </c>
      <c r="V441" s="63">
        <v>0</v>
      </c>
      <c r="W441" s="63">
        <v>0</v>
      </c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AX441" s="63"/>
      <c r="AY441" s="63"/>
      <c r="BA441" s="5">
        <f>IF(Q441&gt;0,RANK(Q441,(N441:P441,Q441:AE441)),0)</f>
        <v>3</v>
      </c>
      <c r="BB441" s="5">
        <f>IF(R441&gt;0,RANK(R441,(N441:P441,Q441:AE441)),0)</f>
        <v>0</v>
      </c>
      <c r="BC441" s="5">
        <f>IF(T441&gt;0,RANK(T441,(N441:P441,Q441:AE441)),0)</f>
        <v>0</v>
      </c>
      <c r="BD441" s="5">
        <f>IF(S441&gt;0,RANK(S441,(N441:P441,Q441:AE441)),0)</f>
        <v>0</v>
      </c>
      <c r="BE441" s="2">
        <f t="shared" si="180"/>
        <v>1.984126984126984E-2</v>
      </c>
      <c r="BF441" s="2">
        <f t="shared" si="181"/>
        <v>0</v>
      </c>
      <c r="BG441" s="2">
        <f t="shared" si="182"/>
        <v>0</v>
      </c>
      <c r="BH441" s="2">
        <f t="shared" si="183"/>
        <v>0</v>
      </c>
      <c r="BJ441" t="s">
        <v>1604</v>
      </c>
      <c r="BK441" t="s">
        <v>1155</v>
      </c>
      <c r="BL441">
        <v>1</v>
      </c>
      <c r="BN441" s="112">
        <v>13</v>
      </c>
      <c r="BO441" s="114">
        <v>39</v>
      </c>
      <c r="BP441" s="118">
        <f t="shared" si="185"/>
        <v>13039</v>
      </c>
      <c r="BQ441" s="118">
        <f t="shared" si="172"/>
        <v>13039</v>
      </c>
      <c r="BR441" s="5" t="s">
        <v>3151</v>
      </c>
      <c r="BV441" s="63"/>
      <c r="CB441" s="129"/>
      <c r="CC441" s="63">
        <f t="shared" si="184"/>
        <v>-23688</v>
      </c>
      <c r="CG441" s="1"/>
      <c r="CH441" s="1"/>
      <c r="CI441" s="1"/>
      <c r="CJ441" s="1"/>
    </row>
    <row r="442" spans="1:88" ht="15" hidden="1" customHeight="1" outlineLevel="1">
      <c r="A442" t="s">
        <v>2002</v>
      </c>
      <c r="B442" t="s">
        <v>1155</v>
      </c>
      <c r="C442" s="1">
        <f t="shared" si="173"/>
        <v>4431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29">
        <f t="shared" si="174"/>
        <v>1864</v>
      </c>
      <c r="H442" s="134">
        <f t="shared" si="175"/>
        <v>0.42067253441661023</v>
      </c>
      <c r="I442" s="2"/>
      <c r="J442" s="2">
        <f t="shared" si="176"/>
        <v>0.28639133378469872</v>
      </c>
      <c r="K442" s="2">
        <f t="shared" si="177"/>
        <v>0.70706386820130895</v>
      </c>
      <c r="L442" s="2">
        <f t="shared" si="178"/>
        <v>0</v>
      </c>
      <c r="M442" s="2">
        <f t="shared" si="179"/>
        <v>6.5447980139923256E-3</v>
      </c>
      <c r="N442" s="63">
        <v>1269</v>
      </c>
      <c r="O442" s="63">
        <v>3133</v>
      </c>
      <c r="P442" s="63">
        <v>0</v>
      </c>
      <c r="Q442" s="63">
        <v>29</v>
      </c>
      <c r="R442" s="63">
        <v>0</v>
      </c>
      <c r="S442" s="63">
        <v>0</v>
      </c>
      <c r="T442" s="63">
        <v>0</v>
      </c>
      <c r="U442" s="63">
        <v>0</v>
      </c>
      <c r="V442" s="63">
        <v>0</v>
      </c>
      <c r="W442" s="63">
        <v>0</v>
      </c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AX442" s="63"/>
      <c r="AY442" s="63"/>
      <c r="BA442" s="5">
        <f>IF(Q442&gt;0,RANK(Q442,(N442:P442,Q442:AE442)),0)</f>
        <v>3</v>
      </c>
      <c r="BB442" s="5">
        <f>IF(R442&gt;0,RANK(R442,(N442:P442,Q442:AE442)),0)</f>
        <v>0</v>
      </c>
      <c r="BC442" s="5">
        <f>IF(T442&gt;0,RANK(T442,(N442:P442,Q442:AE442)),0)</f>
        <v>0</v>
      </c>
      <c r="BD442" s="5">
        <f>IF(S442&gt;0,RANK(S442,(N442:P442,Q442:AE442)),0)</f>
        <v>0</v>
      </c>
      <c r="BE442" s="2">
        <f t="shared" si="180"/>
        <v>6.5447980139923265E-3</v>
      </c>
      <c r="BF442" s="2">
        <f t="shared" si="181"/>
        <v>0</v>
      </c>
      <c r="BG442" s="2">
        <f t="shared" si="182"/>
        <v>0</v>
      </c>
      <c r="BH442" s="2">
        <f t="shared" si="183"/>
        <v>0</v>
      </c>
      <c r="BJ442" t="s">
        <v>2002</v>
      </c>
      <c r="BK442" t="s">
        <v>1155</v>
      </c>
      <c r="BL442">
        <v>12</v>
      </c>
      <c r="BN442" s="112">
        <v>13</v>
      </c>
      <c r="BO442" s="114">
        <v>43</v>
      </c>
      <c r="BP442" s="118">
        <f t="shared" si="185"/>
        <v>13043</v>
      </c>
      <c r="BQ442" s="118">
        <f t="shared" si="172"/>
        <v>13043</v>
      </c>
      <c r="BR442" s="5" t="s">
        <v>3151</v>
      </c>
      <c r="BV442" s="63"/>
      <c r="CC442" s="63">
        <f t="shared" si="184"/>
        <v>-4431</v>
      </c>
      <c r="CG442" s="1"/>
      <c r="CH442" s="1"/>
      <c r="CI442" s="1"/>
      <c r="CJ442" s="1"/>
    </row>
    <row r="443" spans="1:88" ht="15" hidden="1" customHeight="1" outlineLevel="1">
      <c r="A443" t="s">
        <v>1674</v>
      </c>
      <c r="B443" t="s">
        <v>1155</v>
      </c>
      <c r="C443" s="1">
        <f t="shared" si="173"/>
        <v>54474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0</v>
      </c>
      <c r="G443" s="129">
        <f t="shared" si="174"/>
        <v>21238</v>
      </c>
      <c r="H443" s="134">
        <f t="shared" si="175"/>
        <v>0.38987406836288874</v>
      </c>
      <c r="I443" s="2"/>
      <c r="J443" s="2">
        <f t="shared" si="176"/>
        <v>0.29808716084737674</v>
      </c>
      <c r="K443" s="2">
        <f t="shared" si="177"/>
        <v>0.68796122921026548</v>
      </c>
      <c r="L443" s="2">
        <f t="shared" si="178"/>
        <v>0</v>
      </c>
      <c r="M443" s="2">
        <f t="shared" si="179"/>
        <v>1.3951609942357779E-2</v>
      </c>
      <c r="N443" s="63">
        <v>16238</v>
      </c>
      <c r="O443" s="63">
        <v>37476</v>
      </c>
      <c r="P443" s="63">
        <v>0</v>
      </c>
      <c r="Q443" s="63">
        <v>760</v>
      </c>
      <c r="R443" s="63">
        <v>0</v>
      </c>
      <c r="S443" s="63">
        <v>0</v>
      </c>
      <c r="T443" s="63">
        <v>0</v>
      </c>
      <c r="U443" s="63">
        <v>0</v>
      </c>
      <c r="V443" s="63">
        <v>0</v>
      </c>
      <c r="W443" s="63">
        <v>0</v>
      </c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AX443" s="63"/>
      <c r="AY443" s="63"/>
      <c r="BA443" s="5">
        <f>IF(Q443&gt;0,RANK(Q443,(N443:P443,Q443:AE443)),0)</f>
        <v>3</v>
      </c>
      <c r="BB443" s="5">
        <f>IF(R443&gt;0,RANK(R443,(N443:P443,Q443:AE443)),0)</f>
        <v>0</v>
      </c>
      <c r="BC443" s="5">
        <f>IF(T443&gt;0,RANK(T443,(N443:P443,Q443:AE443)),0)</f>
        <v>0</v>
      </c>
      <c r="BD443" s="5">
        <f>IF(S443&gt;0,RANK(S443,(N443:P443,Q443:AE443)),0)</f>
        <v>0</v>
      </c>
      <c r="BE443" s="2">
        <f t="shared" si="180"/>
        <v>1.3951609942357822E-2</v>
      </c>
      <c r="BF443" s="2">
        <f t="shared" si="181"/>
        <v>0</v>
      </c>
      <c r="BG443" s="2">
        <f t="shared" si="182"/>
        <v>0</v>
      </c>
      <c r="BH443" s="2">
        <f t="shared" si="183"/>
        <v>0</v>
      </c>
      <c r="BJ443" t="s">
        <v>1674</v>
      </c>
      <c r="BK443" t="s">
        <v>1155</v>
      </c>
      <c r="BL443">
        <v>3</v>
      </c>
      <c r="BN443" s="112">
        <v>13</v>
      </c>
      <c r="BO443" s="114">
        <v>45</v>
      </c>
      <c r="BP443" s="118">
        <f t="shared" si="185"/>
        <v>13045</v>
      </c>
      <c r="BQ443" s="118">
        <f t="shared" si="172"/>
        <v>13045</v>
      </c>
      <c r="BR443" s="5" t="s">
        <v>3151</v>
      </c>
      <c r="BV443" s="63"/>
      <c r="CC443" s="63">
        <f t="shared" si="184"/>
        <v>-54474</v>
      </c>
      <c r="CG443" s="1"/>
      <c r="CH443" s="1"/>
      <c r="CI443" s="1"/>
      <c r="CJ443" s="1"/>
    </row>
    <row r="444" spans="1:88" ht="15" hidden="1" customHeight="1" outlineLevel="1">
      <c r="A444" t="s">
        <v>1844</v>
      </c>
      <c r="B444" t="s">
        <v>1155</v>
      </c>
      <c r="C444" s="1">
        <f t="shared" si="173"/>
        <v>32593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0</v>
      </c>
      <c r="G444" s="129">
        <f t="shared" si="174"/>
        <v>18235</v>
      </c>
      <c r="H444" s="134">
        <f t="shared" si="175"/>
        <v>0.55947596109594089</v>
      </c>
      <c r="I444" s="2"/>
      <c r="J444" s="2">
        <f t="shared" si="176"/>
        <v>0.21268370509005002</v>
      </c>
      <c r="K444" s="2">
        <f t="shared" si="177"/>
        <v>0.77215966618599086</v>
      </c>
      <c r="L444" s="2">
        <f t="shared" si="178"/>
        <v>0</v>
      </c>
      <c r="M444" s="2">
        <f t="shared" si="179"/>
        <v>1.5156628723959065E-2</v>
      </c>
      <c r="N444" s="63">
        <v>6932</v>
      </c>
      <c r="O444" s="63">
        <v>25167</v>
      </c>
      <c r="P444" s="63">
        <v>0</v>
      </c>
      <c r="Q444" s="63">
        <v>494</v>
      </c>
      <c r="R444" s="63">
        <v>0</v>
      </c>
      <c r="S444" s="63">
        <v>0</v>
      </c>
      <c r="T444" s="63">
        <v>0</v>
      </c>
      <c r="U444" s="63">
        <v>0</v>
      </c>
      <c r="V444" s="63">
        <v>0</v>
      </c>
      <c r="W444" s="63">
        <v>0</v>
      </c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AX444" s="63"/>
      <c r="AY444" s="63"/>
      <c r="BA444" s="5">
        <f>IF(Q444&gt;0,RANK(Q444,(N444:P444,Q444:AE444)),0)</f>
        <v>3</v>
      </c>
      <c r="BB444" s="5">
        <f>IF(R444&gt;0,RANK(R444,(N444:P444,Q444:AE444)),0)</f>
        <v>0</v>
      </c>
      <c r="BC444" s="5">
        <f>IF(T444&gt;0,RANK(T444,(N444:P444,Q444:AE444)),0)</f>
        <v>0</v>
      </c>
      <c r="BD444" s="5">
        <f>IF(S444&gt;0,RANK(S444,(N444:P444,Q444:AE444)),0)</f>
        <v>0</v>
      </c>
      <c r="BE444" s="2">
        <f t="shared" si="180"/>
        <v>1.5156628723959132E-2</v>
      </c>
      <c r="BF444" s="2">
        <f t="shared" si="181"/>
        <v>0</v>
      </c>
      <c r="BG444" s="2">
        <f t="shared" si="182"/>
        <v>0</v>
      </c>
      <c r="BH444" s="2">
        <f t="shared" si="183"/>
        <v>0</v>
      </c>
      <c r="BJ444" t="s">
        <v>1844</v>
      </c>
      <c r="BK444" t="s">
        <v>1155</v>
      </c>
      <c r="BL444">
        <v>14</v>
      </c>
      <c r="BN444" s="112">
        <v>13</v>
      </c>
      <c r="BO444" s="114">
        <v>47</v>
      </c>
      <c r="BP444" s="118">
        <f t="shared" si="185"/>
        <v>13047</v>
      </c>
      <c r="BQ444" s="118">
        <f t="shared" si="172"/>
        <v>13047</v>
      </c>
      <c r="BR444" s="5" t="s">
        <v>3151</v>
      </c>
      <c r="BV444" s="63"/>
      <c r="CC444" s="63">
        <f t="shared" si="184"/>
        <v>-32593</v>
      </c>
      <c r="CE444" s="129"/>
      <c r="CG444" s="1"/>
      <c r="CH444" s="1"/>
      <c r="CI444" s="1"/>
      <c r="CJ444" s="1"/>
    </row>
    <row r="445" spans="1:88" ht="15" hidden="1" customHeight="1" outlineLevel="1">
      <c r="A445" t="s">
        <v>359</v>
      </c>
      <c r="B445" t="s">
        <v>1155</v>
      </c>
      <c r="C445" s="1">
        <f t="shared" si="173"/>
        <v>4566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>IF(P445&gt;0,RANK(P445,(N445:P445,Q445:AE445)),0)</f>
        <v>0</v>
      </c>
      <c r="G445" s="129">
        <f t="shared" si="174"/>
        <v>2316</v>
      </c>
      <c r="H445" s="134">
        <f t="shared" si="175"/>
        <v>0.50722733245729301</v>
      </c>
      <c r="I445" s="2"/>
      <c r="J445" s="2">
        <f t="shared" si="176"/>
        <v>0.24156811213315812</v>
      </c>
      <c r="K445" s="2">
        <f t="shared" si="177"/>
        <v>0.74879544459045111</v>
      </c>
      <c r="L445" s="2">
        <f t="shared" si="178"/>
        <v>0</v>
      </c>
      <c r="M445" s="2">
        <f t="shared" si="179"/>
        <v>9.6364432763907937E-3</v>
      </c>
      <c r="N445" s="63">
        <v>1103</v>
      </c>
      <c r="O445" s="63">
        <v>3419</v>
      </c>
      <c r="P445" s="63">
        <v>0</v>
      </c>
      <c r="Q445" s="63">
        <v>44</v>
      </c>
      <c r="R445" s="63">
        <v>0</v>
      </c>
      <c r="S445" s="63">
        <v>0</v>
      </c>
      <c r="T445" s="63">
        <v>0</v>
      </c>
      <c r="U445" s="63">
        <v>0</v>
      </c>
      <c r="V445" s="63">
        <v>0</v>
      </c>
      <c r="W445" s="63">
        <v>0</v>
      </c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AX445" s="63"/>
      <c r="AY445" s="63"/>
      <c r="BA445" s="5">
        <f>IF(Q445&gt;0,RANK(Q445,(N445:P445,Q445:AE445)),0)</f>
        <v>3</v>
      </c>
      <c r="BB445" s="5">
        <f>IF(R445&gt;0,RANK(R445,(N445:P445,Q445:AE445)),0)</f>
        <v>0</v>
      </c>
      <c r="BC445" s="5">
        <f>IF(T445&gt;0,RANK(T445,(N445:P445,Q445:AE445)),0)</f>
        <v>0</v>
      </c>
      <c r="BD445" s="5">
        <f>IF(S445&gt;0,RANK(S445,(N445:P445,Q445:AE445)),0)</f>
        <v>0</v>
      </c>
      <c r="BE445" s="2">
        <f t="shared" si="180"/>
        <v>9.6364432763907139E-3</v>
      </c>
      <c r="BF445" s="2">
        <f t="shared" si="181"/>
        <v>0</v>
      </c>
      <c r="BG445" s="2">
        <f t="shared" si="182"/>
        <v>0</v>
      </c>
      <c r="BH445" s="2">
        <f t="shared" si="183"/>
        <v>0</v>
      </c>
      <c r="BJ445" t="s">
        <v>359</v>
      </c>
      <c r="BK445" t="s">
        <v>1155</v>
      </c>
      <c r="BL445">
        <v>1</v>
      </c>
      <c r="BN445" s="112">
        <v>13</v>
      </c>
      <c r="BO445" s="114">
        <v>49</v>
      </c>
      <c r="BP445" s="118">
        <f t="shared" si="185"/>
        <v>13049</v>
      </c>
      <c r="BQ445" s="118">
        <f t="shared" si="172"/>
        <v>13049</v>
      </c>
      <c r="BR445" s="5" t="s">
        <v>3151</v>
      </c>
      <c r="BV445" s="63"/>
      <c r="CC445" s="63">
        <f t="shared" si="184"/>
        <v>-4566</v>
      </c>
      <c r="CG445" s="1"/>
      <c r="CH445" s="1"/>
      <c r="CI445" s="1"/>
      <c r="CJ445" s="1"/>
    </row>
    <row r="446" spans="1:88" ht="15" hidden="1" customHeight="1" outlineLevel="1">
      <c r="A446" t="s">
        <v>261</v>
      </c>
      <c r="B446" t="s">
        <v>1155</v>
      </c>
      <c r="C446" s="1">
        <f t="shared" si="173"/>
        <v>133420</v>
      </c>
      <c r="D446" s="5">
        <f>IF(N446&gt;0, RANK(N446,(N446:P446,Q446:AE446)),0)</f>
        <v>1</v>
      </c>
      <c r="E446" s="5">
        <f>IF(O446&gt;0,RANK(O446,(N446:P446,Q446:AE446)),0)</f>
        <v>2</v>
      </c>
      <c r="F446" s="5">
        <f>IF(P446&gt;0,RANK(P446,(N446:P446,Q446:AE446)),0)</f>
        <v>0</v>
      </c>
      <c r="G446" s="129">
        <f t="shared" si="174"/>
        <v>25017</v>
      </c>
      <c r="H446" s="134">
        <f t="shared" si="175"/>
        <v>0.18750562134612503</v>
      </c>
      <c r="I446" s="2"/>
      <c r="J446" s="2">
        <f t="shared" si="176"/>
        <v>0.58652375955628844</v>
      </c>
      <c r="K446" s="2">
        <f t="shared" si="177"/>
        <v>0.39901813821016341</v>
      </c>
      <c r="L446" s="2">
        <f t="shared" si="178"/>
        <v>0</v>
      </c>
      <c r="M446" s="2">
        <f t="shared" si="179"/>
        <v>1.4458102233548153E-2</v>
      </c>
      <c r="N446" s="63">
        <v>78254</v>
      </c>
      <c r="O446" s="63">
        <v>53237</v>
      </c>
      <c r="P446" s="63">
        <v>0</v>
      </c>
      <c r="Q446" s="63">
        <v>1929</v>
      </c>
      <c r="R446" s="63">
        <v>0</v>
      </c>
      <c r="S446" s="63">
        <v>0</v>
      </c>
      <c r="T446" s="63">
        <v>0</v>
      </c>
      <c r="U446" s="63">
        <v>0</v>
      </c>
      <c r="V446" s="63">
        <v>0</v>
      </c>
      <c r="W446" s="63">
        <v>0</v>
      </c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AX446" s="63"/>
      <c r="AY446" s="63"/>
      <c r="BA446" s="5">
        <f>IF(Q446&gt;0,RANK(Q446,(N446:P446,Q446:AE446)),0)</f>
        <v>3</v>
      </c>
      <c r="BB446" s="5">
        <f>IF(R446&gt;0,RANK(R446,(N446:P446,Q446:AE446)),0)</f>
        <v>0</v>
      </c>
      <c r="BC446" s="5">
        <f>IF(T446&gt;0,RANK(T446,(N446:P446,Q446:AE446)),0)</f>
        <v>0</v>
      </c>
      <c r="BD446" s="5">
        <f>IF(S446&gt;0,RANK(S446,(N446:P446,Q446:AE446)),0)</f>
        <v>0</v>
      </c>
      <c r="BE446" s="2">
        <f t="shared" si="180"/>
        <v>1.4458102233548193E-2</v>
      </c>
      <c r="BF446" s="2">
        <f t="shared" si="181"/>
        <v>0</v>
      </c>
      <c r="BG446" s="2">
        <f t="shared" si="182"/>
        <v>0</v>
      </c>
      <c r="BH446" s="2">
        <f t="shared" si="183"/>
        <v>0</v>
      </c>
      <c r="BJ446" t="s">
        <v>261</v>
      </c>
      <c r="BK446" t="s">
        <v>1155</v>
      </c>
      <c r="BL446">
        <v>1</v>
      </c>
      <c r="BN446" s="112">
        <v>13</v>
      </c>
      <c r="BO446" s="114">
        <v>51</v>
      </c>
      <c r="BP446" s="118">
        <f t="shared" si="185"/>
        <v>13051</v>
      </c>
      <c r="BQ446" s="118">
        <f t="shared" si="172"/>
        <v>13051</v>
      </c>
      <c r="BR446" s="5" t="s">
        <v>3151</v>
      </c>
      <c r="BV446" s="63"/>
      <c r="CC446" s="63">
        <f t="shared" si="184"/>
        <v>-133420</v>
      </c>
      <c r="CG446" s="1"/>
      <c r="CH446" s="1"/>
      <c r="CI446" s="1"/>
      <c r="CJ446" s="1"/>
    </row>
    <row r="447" spans="1:88" ht="15" hidden="1" customHeight="1" outlineLevel="1">
      <c r="A447" t="s">
        <v>656</v>
      </c>
      <c r="B447" t="s">
        <v>1155</v>
      </c>
      <c r="C447" s="1">
        <f t="shared" si="173"/>
        <v>1582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29">
        <f t="shared" si="174"/>
        <v>213</v>
      </c>
      <c r="H447" s="134">
        <f t="shared" si="175"/>
        <v>0.13463969658659924</v>
      </c>
      <c r="I447" s="2"/>
      <c r="J447" s="2">
        <f t="shared" si="176"/>
        <v>0.42161820480404549</v>
      </c>
      <c r="K447" s="2">
        <f t="shared" si="177"/>
        <v>0.55625790139064479</v>
      </c>
      <c r="L447" s="2">
        <f t="shared" si="178"/>
        <v>0</v>
      </c>
      <c r="M447" s="2">
        <f t="shared" si="179"/>
        <v>2.2123893805309658E-2</v>
      </c>
      <c r="N447" s="63">
        <v>667</v>
      </c>
      <c r="O447" s="63">
        <v>880</v>
      </c>
      <c r="P447" s="63">
        <v>0</v>
      </c>
      <c r="Q447" s="63">
        <v>35</v>
      </c>
      <c r="R447" s="63">
        <v>0</v>
      </c>
      <c r="S447" s="63">
        <v>0</v>
      </c>
      <c r="T447" s="63">
        <v>0</v>
      </c>
      <c r="U447" s="63">
        <v>0</v>
      </c>
      <c r="V447" s="63">
        <v>0</v>
      </c>
      <c r="W447" s="63">
        <v>0</v>
      </c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AX447" s="63"/>
      <c r="AY447" s="63"/>
      <c r="BA447" s="5">
        <f>IF(Q447&gt;0,RANK(Q447,(N447:P447,Q447:AE447)),0)</f>
        <v>3</v>
      </c>
      <c r="BB447" s="5">
        <f>IF(R447&gt;0,RANK(R447,(N447:P447,Q447:AE447)),0)</f>
        <v>0</v>
      </c>
      <c r="BC447" s="5">
        <f>IF(T447&gt;0,RANK(T447,(N447:P447,Q447:AE447)),0)</f>
        <v>0</v>
      </c>
      <c r="BD447" s="5">
        <f>IF(S447&gt;0,RANK(S447,(N447:P447,Q447:AE447)),0)</f>
        <v>0</v>
      </c>
      <c r="BE447" s="2">
        <f t="shared" si="180"/>
        <v>2.2123893805309734E-2</v>
      </c>
      <c r="BF447" s="2">
        <f t="shared" si="181"/>
        <v>0</v>
      </c>
      <c r="BG447" s="2">
        <f t="shared" si="182"/>
        <v>0</v>
      </c>
      <c r="BH447" s="2">
        <f t="shared" si="183"/>
        <v>0</v>
      </c>
      <c r="BJ447" t="s">
        <v>656</v>
      </c>
      <c r="BK447" t="s">
        <v>1155</v>
      </c>
      <c r="BL447">
        <v>2</v>
      </c>
      <c r="BN447" s="112">
        <v>13</v>
      </c>
      <c r="BO447" s="114">
        <v>53</v>
      </c>
      <c r="BP447" s="118">
        <f t="shared" si="185"/>
        <v>13053</v>
      </c>
      <c r="BQ447" s="118">
        <f t="shared" si="172"/>
        <v>13053</v>
      </c>
      <c r="BR447" s="5" t="s">
        <v>3151</v>
      </c>
      <c r="BV447" s="63"/>
      <c r="CC447" s="63">
        <f t="shared" si="184"/>
        <v>-1582</v>
      </c>
      <c r="CG447" s="1"/>
      <c r="CH447" s="1"/>
      <c r="CI447" s="1"/>
      <c r="CJ447" s="1"/>
    </row>
    <row r="448" spans="1:88" ht="15" hidden="1" customHeight="1" outlineLevel="1">
      <c r="A448" t="s">
        <v>1408</v>
      </c>
      <c r="B448" t="s">
        <v>1155</v>
      </c>
      <c r="C448" s="1">
        <f t="shared" si="173"/>
        <v>10050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29">
        <f t="shared" si="174"/>
        <v>6210</v>
      </c>
      <c r="H448" s="134">
        <f t="shared" si="175"/>
        <v>0.61791044776119408</v>
      </c>
      <c r="I448" s="2"/>
      <c r="J448" s="2">
        <f t="shared" si="176"/>
        <v>0.18447761194029852</v>
      </c>
      <c r="K448" s="2">
        <f t="shared" si="177"/>
        <v>0.80238805970149252</v>
      </c>
      <c r="L448" s="2">
        <f t="shared" si="178"/>
        <v>0</v>
      </c>
      <c r="M448" s="2">
        <f t="shared" si="179"/>
        <v>1.3134328358208935E-2</v>
      </c>
      <c r="N448" s="63">
        <v>1854</v>
      </c>
      <c r="O448" s="63">
        <v>8064</v>
      </c>
      <c r="P448" s="63">
        <v>0</v>
      </c>
      <c r="Q448" s="63">
        <v>132</v>
      </c>
      <c r="R448" s="63">
        <v>0</v>
      </c>
      <c r="S448" s="63">
        <v>0</v>
      </c>
      <c r="T448" s="63">
        <v>0</v>
      </c>
      <c r="U448" s="63">
        <v>0</v>
      </c>
      <c r="V448" s="63">
        <v>0</v>
      </c>
      <c r="W448" s="63">
        <v>0</v>
      </c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AX448" s="63"/>
      <c r="AY448" s="63"/>
      <c r="BA448" s="5">
        <f>IF(Q448&gt;0,RANK(Q448,(N448:P448,Q448:AE448)),0)</f>
        <v>3</v>
      </c>
      <c r="BB448" s="5">
        <f>IF(R448&gt;0,RANK(R448,(N448:P448,Q448:AE448)),0)</f>
        <v>0</v>
      </c>
      <c r="BC448" s="5">
        <f>IF(T448&gt;0,RANK(T448,(N448:P448,Q448:AE448)),0)</f>
        <v>0</v>
      </c>
      <c r="BD448" s="5">
        <f>IF(S448&gt;0,RANK(S448,(N448:P448,Q448:AE448)),0)</f>
        <v>0</v>
      </c>
      <c r="BE448" s="2">
        <f t="shared" si="180"/>
        <v>1.3134328358208954E-2</v>
      </c>
      <c r="BF448" s="2">
        <f t="shared" si="181"/>
        <v>0</v>
      </c>
      <c r="BG448" s="2">
        <f t="shared" si="182"/>
        <v>0</v>
      </c>
      <c r="BH448" s="2">
        <f t="shared" si="183"/>
        <v>0</v>
      </c>
      <c r="BJ448" t="s">
        <v>1408</v>
      </c>
      <c r="BK448" t="s">
        <v>1155</v>
      </c>
      <c r="BL448">
        <v>14</v>
      </c>
      <c r="BN448" s="112">
        <v>13</v>
      </c>
      <c r="BO448" s="114">
        <v>55</v>
      </c>
      <c r="BP448" s="118">
        <f t="shared" si="185"/>
        <v>13055</v>
      </c>
      <c r="BQ448" s="118">
        <f t="shared" si="172"/>
        <v>13055</v>
      </c>
      <c r="BR448" s="5" t="s">
        <v>3151</v>
      </c>
      <c r="BV448" s="63"/>
      <c r="CC448" s="63">
        <f t="shared" si="184"/>
        <v>-10050</v>
      </c>
      <c r="CG448" s="1"/>
      <c r="CH448" s="1"/>
      <c r="CI448" s="1"/>
      <c r="CJ448" s="1"/>
    </row>
    <row r="449" spans="1:88" ht="15" hidden="1" customHeight="1" outlineLevel="1">
      <c r="A449" t="s">
        <v>1651</v>
      </c>
      <c r="B449" t="s">
        <v>1155</v>
      </c>
      <c r="C449" s="1">
        <f t="shared" si="173"/>
        <v>144830</v>
      </c>
      <c r="D449" s="5">
        <f>IF(N449&gt;0, RANK(N449,(N449:P449,Q449:AE449)),0)</f>
        <v>2</v>
      </c>
      <c r="E449" s="5">
        <f>IF(O449&gt;0,RANK(O449,(N449:P449,Q449:AE449)),0)</f>
        <v>1</v>
      </c>
      <c r="F449" s="5">
        <f>IF(P449&gt;0,RANK(P449,(N449:P449,Q449:AE449)),0)</f>
        <v>0</v>
      </c>
      <c r="G449" s="129">
        <f t="shared" si="174"/>
        <v>56793</v>
      </c>
      <c r="H449" s="134">
        <f t="shared" si="175"/>
        <v>0.39213560726368846</v>
      </c>
      <c r="I449" s="2"/>
      <c r="J449" s="2">
        <f t="shared" si="176"/>
        <v>0.29547745632810879</v>
      </c>
      <c r="K449" s="2">
        <f t="shared" si="177"/>
        <v>0.6876130635917973</v>
      </c>
      <c r="L449" s="2">
        <f t="shared" si="178"/>
        <v>0</v>
      </c>
      <c r="M449" s="2">
        <f t="shared" si="179"/>
        <v>1.6909480080093853E-2</v>
      </c>
      <c r="N449" s="63">
        <v>42794</v>
      </c>
      <c r="O449" s="63">
        <v>99587</v>
      </c>
      <c r="P449" s="63">
        <v>0</v>
      </c>
      <c r="Q449" s="63">
        <v>2449</v>
      </c>
      <c r="R449" s="63">
        <v>0</v>
      </c>
      <c r="S449" s="63">
        <v>0</v>
      </c>
      <c r="T449" s="63">
        <v>0</v>
      </c>
      <c r="U449" s="63">
        <v>0</v>
      </c>
      <c r="V449" s="63">
        <v>0</v>
      </c>
      <c r="W449" s="63">
        <v>0</v>
      </c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AX449" s="63"/>
      <c r="AY449" s="63"/>
      <c r="BA449" s="5">
        <f>IF(Q449&gt;0,RANK(Q449,(N449:P449,Q449:AE449)),0)</f>
        <v>3</v>
      </c>
      <c r="BB449" s="5">
        <f>IF(R449&gt;0,RANK(R449,(N449:P449,Q449:AE449)),0)</f>
        <v>0</v>
      </c>
      <c r="BC449" s="5">
        <f>IF(T449&gt;0,RANK(T449,(N449:P449,Q449:AE449)),0)</f>
        <v>0</v>
      </c>
      <c r="BD449" s="5">
        <f>IF(S449&gt;0,RANK(S449,(N449:P449,Q449:AE449)),0)</f>
        <v>0</v>
      </c>
      <c r="BE449" s="2">
        <f t="shared" si="180"/>
        <v>1.6909480080093905E-2</v>
      </c>
      <c r="BF449" s="2">
        <f t="shared" si="181"/>
        <v>0</v>
      </c>
      <c r="BG449" s="2">
        <f t="shared" si="182"/>
        <v>0</v>
      </c>
      <c r="BH449" s="2">
        <f t="shared" si="183"/>
        <v>0</v>
      </c>
      <c r="BJ449" t="s">
        <v>1651</v>
      </c>
      <c r="BK449" t="s">
        <v>1155</v>
      </c>
      <c r="BL449">
        <v>11</v>
      </c>
      <c r="BN449" s="112">
        <v>13</v>
      </c>
      <c r="BO449" s="114">
        <v>57</v>
      </c>
      <c r="BP449" s="118">
        <f t="shared" si="185"/>
        <v>13057</v>
      </c>
      <c r="BQ449" s="118">
        <f t="shared" si="172"/>
        <v>13057</v>
      </c>
      <c r="BR449" s="5" t="s">
        <v>3151</v>
      </c>
      <c r="BV449" s="63"/>
      <c r="CC449" s="63">
        <f t="shared" si="184"/>
        <v>-144830</v>
      </c>
      <c r="CG449" s="1"/>
      <c r="CH449" s="1"/>
      <c r="CI449" s="1"/>
      <c r="CJ449" s="1"/>
    </row>
    <row r="450" spans="1:88" ht="15" hidden="1" customHeight="1" outlineLevel="1">
      <c r="A450" t="s">
        <v>3090</v>
      </c>
      <c r="B450" t="s">
        <v>1155</v>
      </c>
      <c r="C450" s="1">
        <f t="shared" si="173"/>
        <v>51333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0</v>
      </c>
      <c r="G450" s="129">
        <f t="shared" si="174"/>
        <v>21602</v>
      </c>
      <c r="H450" s="134">
        <f t="shared" si="175"/>
        <v>0.4208209144215222</v>
      </c>
      <c r="I450" s="2"/>
      <c r="J450" s="2">
        <f t="shared" si="176"/>
        <v>0.7022383262228975</v>
      </c>
      <c r="K450" s="2">
        <f t="shared" si="177"/>
        <v>0.28141741180137536</v>
      </c>
      <c r="L450" s="2">
        <f t="shared" si="178"/>
        <v>0</v>
      </c>
      <c r="M450" s="2">
        <f t="shared" si="179"/>
        <v>1.6344261975727137E-2</v>
      </c>
      <c r="N450" s="63">
        <v>36048</v>
      </c>
      <c r="O450" s="63">
        <v>14446</v>
      </c>
      <c r="P450" s="63">
        <v>0</v>
      </c>
      <c r="Q450" s="63">
        <v>839</v>
      </c>
      <c r="R450" s="63">
        <v>0</v>
      </c>
      <c r="S450" s="63">
        <v>0</v>
      </c>
      <c r="T450" s="63">
        <v>0</v>
      </c>
      <c r="U450" s="63">
        <v>0</v>
      </c>
      <c r="V450" s="63">
        <v>0</v>
      </c>
      <c r="W450" s="63">
        <v>0</v>
      </c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AX450" s="63"/>
      <c r="AY450" s="63"/>
      <c r="BA450" s="5">
        <f>IF(Q450&gt;0,RANK(Q450,(N450:P450,Q450:AE450)),0)</f>
        <v>3</v>
      </c>
      <c r="BB450" s="5">
        <f>IF(R450&gt;0,RANK(R450,(N450:P450,Q450:AE450)),0)</f>
        <v>0</v>
      </c>
      <c r="BC450" s="5">
        <f>IF(T450&gt;0,RANK(T450,(N450:P450,Q450:AE450)),0)</f>
        <v>0</v>
      </c>
      <c r="BD450" s="5">
        <f>IF(S450&gt;0,RANK(S450,(N450:P450,Q450:AE450)),0)</f>
        <v>0</v>
      </c>
      <c r="BE450" s="2">
        <f t="shared" si="180"/>
        <v>1.6344261975727116E-2</v>
      </c>
      <c r="BF450" s="2">
        <f t="shared" si="181"/>
        <v>0</v>
      </c>
      <c r="BG450" s="2">
        <f t="shared" si="182"/>
        <v>0</v>
      </c>
      <c r="BH450" s="2">
        <f t="shared" si="183"/>
        <v>0</v>
      </c>
      <c r="BJ450" t="s">
        <v>3090</v>
      </c>
      <c r="BK450" t="s">
        <v>1155</v>
      </c>
      <c r="BN450" s="112">
        <v>13</v>
      </c>
      <c r="BO450" s="114">
        <v>59</v>
      </c>
      <c r="BP450" s="118">
        <f t="shared" si="185"/>
        <v>13059</v>
      </c>
      <c r="BQ450" s="118">
        <f t="shared" si="172"/>
        <v>13059</v>
      </c>
      <c r="BR450" s="5" t="s">
        <v>3151</v>
      </c>
      <c r="BV450" s="63"/>
      <c r="CC450" s="63">
        <f t="shared" si="184"/>
        <v>-51333</v>
      </c>
      <c r="CG450" s="1"/>
      <c r="CH450" s="1"/>
      <c r="CI450" s="1"/>
      <c r="CJ450" s="1"/>
    </row>
    <row r="451" spans="1:88" ht="15" hidden="1" customHeight="1" outlineLevel="1">
      <c r="A451" t="s">
        <v>3091</v>
      </c>
      <c r="B451" t="s">
        <v>1155</v>
      </c>
      <c r="C451" s="1">
        <f t="shared" si="173"/>
        <v>1434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0</v>
      </c>
      <c r="G451" s="129">
        <f t="shared" si="174"/>
        <v>153</v>
      </c>
      <c r="H451" s="134">
        <f t="shared" si="175"/>
        <v>0.10669456066945607</v>
      </c>
      <c r="I451" s="2"/>
      <c r="J451" s="2">
        <f t="shared" si="176"/>
        <v>0.55090655509065556</v>
      </c>
      <c r="K451" s="2">
        <f t="shared" si="177"/>
        <v>0.44421199442119946</v>
      </c>
      <c r="L451" s="2">
        <f t="shared" si="178"/>
        <v>0</v>
      </c>
      <c r="M451" s="2">
        <f t="shared" si="179"/>
        <v>4.8814504881449783E-3</v>
      </c>
      <c r="N451" s="63">
        <v>790</v>
      </c>
      <c r="O451" s="63">
        <v>637</v>
      </c>
      <c r="P451" s="63">
        <v>0</v>
      </c>
      <c r="Q451" s="63">
        <v>7</v>
      </c>
      <c r="R451" s="63">
        <v>0</v>
      </c>
      <c r="S451" s="63">
        <v>0</v>
      </c>
      <c r="T451" s="63">
        <v>0</v>
      </c>
      <c r="U451" s="63">
        <v>0</v>
      </c>
      <c r="V451" s="63">
        <v>0</v>
      </c>
      <c r="W451" s="63">
        <v>0</v>
      </c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AX451" s="63"/>
      <c r="AY451" s="63"/>
      <c r="BA451" s="5">
        <f>IF(Q451&gt;0,RANK(Q451,(N451:P451,Q451:AE451)),0)</f>
        <v>3</v>
      </c>
      <c r="BB451" s="5">
        <f>IF(R451&gt;0,RANK(R451,(N451:P451,Q451:AE451)),0)</f>
        <v>0</v>
      </c>
      <c r="BC451" s="5">
        <f>IF(T451&gt;0,RANK(T451,(N451:P451,Q451:AE451)),0)</f>
        <v>0</v>
      </c>
      <c r="BD451" s="5">
        <f>IF(S451&gt;0,RANK(S451,(N451:P451,Q451:AE451)),0)</f>
        <v>0</v>
      </c>
      <c r="BE451" s="2">
        <f t="shared" si="180"/>
        <v>4.8814504881450485E-3</v>
      </c>
      <c r="BF451" s="2">
        <f t="shared" si="181"/>
        <v>0</v>
      </c>
      <c r="BG451" s="2">
        <f t="shared" si="182"/>
        <v>0</v>
      </c>
      <c r="BH451" s="2">
        <f t="shared" si="183"/>
        <v>0</v>
      </c>
      <c r="BJ451" t="s">
        <v>3091</v>
      </c>
      <c r="BK451" t="s">
        <v>1155</v>
      </c>
      <c r="BL451">
        <v>2</v>
      </c>
      <c r="BN451" s="112">
        <v>13</v>
      </c>
      <c r="BO451" s="114">
        <v>61</v>
      </c>
      <c r="BP451" s="118">
        <f t="shared" si="185"/>
        <v>13061</v>
      </c>
      <c r="BQ451" s="118">
        <f t="shared" si="172"/>
        <v>13061</v>
      </c>
      <c r="BR451" s="5" t="s">
        <v>3151</v>
      </c>
      <c r="BV451" s="63"/>
      <c r="CC451" s="63">
        <f t="shared" si="184"/>
        <v>-1434</v>
      </c>
      <c r="CG451" s="1"/>
      <c r="CH451" s="1"/>
      <c r="CI451" s="1"/>
      <c r="CJ451" s="1"/>
    </row>
    <row r="452" spans="1:88" ht="15" hidden="1" customHeight="1" outlineLevel="1">
      <c r="A452" t="s">
        <v>1494</v>
      </c>
      <c r="B452" t="s">
        <v>1155</v>
      </c>
      <c r="C452" s="1">
        <f t="shared" si="173"/>
        <v>112344</v>
      </c>
      <c r="D452" s="5">
        <f>IF(N452&gt;0, RANK(N452,(N452:P452,Q452:AE452)),0)</f>
        <v>1</v>
      </c>
      <c r="E452" s="5">
        <f>IF(O452&gt;0,RANK(O452,(N452:P452,Q452:AE452)),0)</f>
        <v>2</v>
      </c>
      <c r="F452" s="5">
        <f>IF(P452&gt;0,RANK(P452,(N452:P452,Q452:AE452)),0)</f>
        <v>0</v>
      </c>
      <c r="G452" s="129">
        <f t="shared" si="174"/>
        <v>79663</v>
      </c>
      <c r="H452" s="134">
        <f t="shared" si="175"/>
        <v>0.70909883927935624</v>
      </c>
      <c r="I452" s="2"/>
      <c r="J452" s="2">
        <f t="shared" si="176"/>
        <v>0.84985401979633979</v>
      </c>
      <c r="K452" s="2">
        <f t="shared" si="177"/>
        <v>0.14075518051698355</v>
      </c>
      <c r="L452" s="2">
        <f t="shared" si="178"/>
        <v>0</v>
      </c>
      <c r="M452" s="2">
        <f t="shared" si="179"/>
        <v>9.3907996866766652E-3</v>
      </c>
      <c r="N452" s="63">
        <v>95476</v>
      </c>
      <c r="O452" s="63">
        <v>15813</v>
      </c>
      <c r="P452" s="63">
        <v>0</v>
      </c>
      <c r="Q452" s="63">
        <v>1055</v>
      </c>
      <c r="R452" s="63">
        <v>0</v>
      </c>
      <c r="S452" s="63">
        <v>0</v>
      </c>
      <c r="T452" s="63">
        <v>0</v>
      </c>
      <c r="U452" s="63">
        <v>0</v>
      </c>
      <c r="V452" s="63">
        <v>0</v>
      </c>
      <c r="W452" s="63">
        <v>0</v>
      </c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AX452" s="63"/>
      <c r="AY452" s="63"/>
      <c r="BA452" s="5">
        <f>IF(Q452&gt;0,RANK(Q452,(N452:P452,Q452:AE452)),0)</f>
        <v>3</v>
      </c>
      <c r="BB452" s="5">
        <f>IF(R452&gt;0,RANK(R452,(N452:P452,Q452:AE452)),0)</f>
        <v>0</v>
      </c>
      <c r="BC452" s="5">
        <f>IF(T452&gt;0,RANK(T452,(N452:P452,Q452:AE452)),0)</f>
        <v>0</v>
      </c>
      <c r="BD452" s="5">
        <f>IF(S452&gt;0,RANK(S452,(N452:P452,Q452:AE452)),0)</f>
        <v>0</v>
      </c>
      <c r="BE452" s="2">
        <f t="shared" si="180"/>
        <v>9.3907996866766357E-3</v>
      </c>
      <c r="BF452" s="2">
        <f t="shared" si="181"/>
        <v>0</v>
      </c>
      <c r="BG452" s="2">
        <f t="shared" si="182"/>
        <v>0</v>
      </c>
      <c r="BH452" s="2">
        <f t="shared" si="183"/>
        <v>0</v>
      </c>
      <c r="BJ452" t="s">
        <v>1494</v>
      </c>
      <c r="BK452" t="s">
        <v>1155</v>
      </c>
      <c r="BN452" s="112">
        <v>13</v>
      </c>
      <c r="BO452" s="114">
        <v>63</v>
      </c>
      <c r="BP452" s="118">
        <f t="shared" si="185"/>
        <v>13063</v>
      </c>
      <c r="BQ452" s="118">
        <f t="shared" si="172"/>
        <v>13063</v>
      </c>
      <c r="BR452" s="5" t="s">
        <v>3151</v>
      </c>
      <c r="BV452" s="63"/>
      <c r="CC452" s="63">
        <f t="shared" si="184"/>
        <v>-112344</v>
      </c>
      <c r="CG452" s="1"/>
      <c r="CH452" s="1"/>
      <c r="CI452" s="1"/>
      <c r="CJ452" s="1"/>
    </row>
    <row r="453" spans="1:88" ht="15" hidden="1" customHeight="1" outlineLevel="1">
      <c r="A453" t="s">
        <v>777</v>
      </c>
      <c r="B453" t="s">
        <v>1155</v>
      </c>
      <c r="C453" s="1">
        <f t="shared" si="173"/>
        <v>2864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>IF(P453&gt;0,RANK(P453,(N453:P453,Q453:AE453)),0)</f>
        <v>0</v>
      </c>
      <c r="G453" s="129">
        <f t="shared" si="174"/>
        <v>1358</v>
      </c>
      <c r="H453" s="134">
        <f t="shared" si="175"/>
        <v>0.47416201117318435</v>
      </c>
      <c r="I453" s="2"/>
      <c r="J453" s="2">
        <f t="shared" si="176"/>
        <v>0.2608240223463687</v>
      </c>
      <c r="K453" s="2">
        <f t="shared" si="177"/>
        <v>0.73498603351955305</v>
      </c>
      <c r="L453" s="2">
        <f t="shared" si="178"/>
        <v>0</v>
      </c>
      <c r="M453" s="2">
        <f t="shared" si="179"/>
        <v>4.1899441340782495E-3</v>
      </c>
      <c r="N453" s="63">
        <v>747</v>
      </c>
      <c r="O453" s="63">
        <v>2105</v>
      </c>
      <c r="P453" s="63">
        <v>0</v>
      </c>
      <c r="Q453" s="63">
        <v>12</v>
      </c>
      <c r="R453" s="63">
        <v>0</v>
      </c>
      <c r="S453" s="63">
        <v>0</v>
      </c>
      <c r="T453" s="63">
        <v>0</v>
      </c>
      <c r="U453" s="63">
        <v>0</v>
      </c>
      <c r="V453" s="63">
        <v>0</v>
      </c>
      <c r="W453" s="63">
        <v>0</v>
      </c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AX453" s="63"/>
      <c r="AY453" s="63"/>
      <c r="BA453" s="5">
        <f>IF(Q453&gt;0,RANK(Q453,(N453:P453,Q453:AE453)),0)</f>
        <v>3</v>
      </c>
      <c r="BB453" s="5">
        <f>IF(R453&gt;0,RANK(R453,(N453:P453,Q453:AE453)),0)</f>
        <v>0</v>
      </c>
      <c r="BC453" s="5">
        <f>IF(T453&gt;0,RANK(T453,(N453:P453,Q453:AE453)),0)</f>
        <v>0</v>
      </c>
      <c r="BD453" s="5">
        <f>IF(S453&gt;0,RANK(S453,(N453:P453,Q453:AE453)),0)</f>
        <v>0</v>
      </c>
      <c r="BE453" s="2">
        <f t="shared" si="180"/>
        <v>4.1899441340782122E-3</v>
      </c>
      <c r="BF453" s="2">
        <f t="shared" si="181"/>
        <v>0</v>
      </c>
      <c r="BG453" s="2">
        <f t="shared" si="182"/>
        <v>0</v>
      </c>
      <c r="BH453" s="2">
        <f t="shared" si="183"/>
        <v>0</v>
      </c>
      <c r="BJ453" t="s">
        <v>777</v>
      </c>
      <c r="BK453" t="s">
        <v>1155</v>
      </c>
      <c r="BL453">
        <v>1</v>
      </c>
      <c r="BN453" s="112">
        <v>13</v>
      </c>
      <c r="BO453" s="114">
        <v>65</v>
      </c>
      <c r="BP453" s="118">
        <f t="shared" si="185"/>
        <v>13065</v>
      </c>
      <c r="BQ453" s="118">
        <f t="shared" si="172"/>
        <v>13065</v>
      </c>
      <c r="BR453" s="5" t="s">
        <v>3151</v>
      </c>
      <c r="BV453" s="63"/>
      <c r="CC453" s="63">
        <f t="shared" si="184"/>
        <v>-2864</v>
      </c>
      <c r="CG453" s="1"/>
      <c r="CH453" s="1"/>
      <c r="CI453" s="1"/>
      <c r="CJ453" s="1"/>
    </row>
    <row r="454" spans="1:88" ht="15" hidden="1" customHeight="1" outlineLevel="1">
      <c r="A454" t="s">
        <v>1481</v>
      </c>
      <c r="B454" t="s">
        <v>1155</v>
      </c>
      <c r="C454" s="1">
        <f t="shared" ref="C454:C485" si="186">SUM(N454:AY454)</f>
        <v>393746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>IF(P454&gt;0,RANK(P454,(N454:P454,Q454:AE454)),0)</f>
        <v>0</v>
      </c>
      <c r="G454" s="129">
        <f t="shared" ref="G454:G485" si="187">IF(C454&gt;0,MAX(N454:P454)-LARGE(N454:P454,2),0)</f>
        <v>56387</v>
      </c>
      <c r="H454" s="134">
        <f t="shared" ref="H454:H485" si="188">IF(C454&gt;0,G454/C454,0)</f>
        <v>0.14320653416161688</v>
      </c>
      <c r="I454" s="2"/>
      <c r="J454" s="2">
        <f t="shared" ref="J454:J485" si="189">IF($C454=0,"-",N454/$C454)</f>
        <v>0.56342413637217903</v>
      </c>
      <c r="K454" s="2">
        <f t="shared" ref="K454:K485" si="190">IF($C454=0,"-",O454/$C454)</f>
        <v>0.42021760221056215</v>
      </c>
      <c r="L454" s="2">
        <f t="shared" ref="L454:L485" si="191">IF($C454=0,"-",P454/$C454)</f>
        <v>0</v>
      </c>
      <c r="M454" s="2">
        <f t="shared" ref="M454:M485" si="192">IF(C454=0,"-",(1-J454-K454-L454))</f>
        <v>1.6358261417258824E-2</v>
      </c>
      <c r="N454" s="63">
        <v>221846</v>
      </c>
      <c r="O454" s="63">
        <v>165459</v>
      </c>
      <c r="P454" s="63">
        <v>0</v>
      </c>
      <c r="Q454" s="63">
        <v>6441</v>
      </c>
      <c r="R454" s="63">
        <v>0</v>
      </c>
      <c r="S454" s="63">
        <v>0</v>
      </c>
      <c r="T454" s="63">
        <v>0</v>
      </c>
      <c r="U454" s="63">
        <v>0</v>
      </c>
      <c r="V454" s="63">
        <v>0</v>
      </c>
      <c r="W454" s="63">
        <v>0</v>
      </c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AX454" s="63"/>
      <c r="AY454" s="63"/>
      <c r="BA454" s="5">
        <f>IF(Q454&gt;0,RANK(Q454,(N454:P454,Q454:AE454)),0)</f>
        <v>3</v>
      </c>
      <c r="BB454" s="5">
        <f>IF(R454&gt;0,RANK(R454,(N454:P454,Q454:AE454)),0)</f>
        <v>0</v>
      </c>
      <c r="BC454" s="5">
        <f>IF(T454&gt;0,RANK(T454,(N454:P454,Q454:AE454)),0)</f>
        <v>0</v>
      </c>
      <c r="BD454" s="5">
        <f>IF(S454&gt;0,RANK(S454,(N454:P454,Q454:AE454)),0)</f>
        <v>0</v>
      </c>
      <c r="BE454" s="2">
        <f t="shared" ref="BE454:BE485" si="193">IF($C454=0,"-",Q454/$C454)</f>
        <v>1.6358261417258841E-2</v>
      </c>
      <c r="BF454" s="2">
        <f t="shared" ref="BF454:BF485" si="194">IF($C454=0,"-",R454/$C454)</f>
        <v>0</v>
      </c>
      <c r="BG454" s="2">
        <f t="shared" ref="BG454:BG485" si="195">IF($C454=0,"-",T454/$C454)</f>
        <v>0</v>
      </c>
      <c r="BH454" s="2">
        <f t="shared" ref="BH454:BH485" si="196">IF($C454=0,"-",S454/$C454)</f>
        <v>0</v>
      </c>
      <c r="BJ454" t="s">
        <v>1481</v>
      </c>
      <c r="BK454" t="s">
        <v>1155</v>
      </c>
      <c r="BN454" s="112">
        <v>13</v>
      </c>
      <c r="BO454" s="114">
        <v>67</v>
      </c>
      <c r="BP454" s="118">
        <f t="shared" si="185"/>
        <v>13067</v>
      </c>
      <c r="BQ454" s="118">
        <f t="shared" si="172"/>
        <v>13067</v>
      </c>
      <c r="BR454" s="5" t="s">
        <v>3151</v>
      </c>
      <c r="BV454" s="63"/>
      <c r="CC454" s="63">
        <f t="shared" si="184"/>
        <v>-393746</v>
      </c>
      <c r="CG454" s="1"/>
      <c r="CH454" s="1"/>
      <c r="CI454" s="1"/>
      <c r="CJ454" s="1"/>
    </row>
    <row r="455" spans="1:88" ht="15" hidden="1" customHeight="1" outlineLevel="1">
      <c r="A455" t="s">
        <v>1094</v>
      </c>
      <c r="B455" t="s">
        <v>1155</v>
      </c>
      <c r="C455" s="1">
        <f t="shared" si="186"/>
        <v>15214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29">
        <f t="shared" si="187"/>
        <v>6067</v>
      </c>
      <c r="H455" s="134">
        <f t="shared" si="188"/>
        <v>0.3987774418298935</v>
      </c>
      <c r="I455" s="2"/>
      <c r="J455" s="2">
        <f t="shared" si="189"/>
        <v>0.29650322071775997</v>
      </c>
      <c r="K455" s="2">
        <f t="shared" si="190"/>
        <v>0.69528066254765353</v>
      </c>
      <c r="L455" s="2">
        <f t="shared" si="191"/>
        <v>0</v>
      </c>
      <c r="M455" s="2">
        <f t="shared" si="192"/>
        <v>8.2161167345864428E-3</v>
      </c>
      <c r="N455" s="63">
        <v>4511</v>
      </c>
      <c r="O455" s="63">
        <v>10578</v>
      </c>
      <c r="P455" s="63">
        <v>0</v>
      </c>
      <c r="Q455" s="63">
        <v>125</v>
      </c>
      <c r="R455" s="63">
        <v>0</v>
      </c>
      <c r="S455" s="63">
        <v>0</v>
      </c>
      <c r="T455" s="63">
        <v>0</v>
      </c>
      <c r="U455" s="63">
        <v>0</v>
      </c>
      <c r="V455" s="63">
        <v>0</v>
      </c>
      <c r="W455" s="63">
        <v>0</v>
      </c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AX455" s="63"/>
      <c r="AY455" s="63"/>
      <c r="BA455" s="5">
        <f>IF(Q455&gt;0,RANK(Q455,(N455:P455,Q455:AE455)),0)</f>
        <v>3</v>
      </c>
      <c r="BB455" s="5">
        <f>IF(R455&gt;0,RANK(R455,(N455:P455,Q455:AE455)),0)</f>
        <v>0</v>
      </c>
      <c r="BC455" s="5">
        <f>IF(T455&gt;0,RANK(T455,(N455:P455,Q455:AE455)),0)</f>
        <v>0</v>
      </c>
      <c r="BD455" s="5">
        <f>IF(S455&gt;0,RANK(S455,(N455:P455,Q455:AE455)),0)</f>
        <v>0</v>
      </c>
      <c r="BE455" s="2">
        <f t="shared" si="193"/>
        <v>8.2161167345865642E-3</v>
      </c>
      <c r="BF455" s="2">
        <f t="shared" si="194"/>
        <v>0</v>
      </c>
      <c r="BG455" s="2">
        <f t="shared" si="195"/>
        <v>0</v>
      </c>
      <c r="BH455" s="2">
        <f t="shared" si="196"/>
        <v>0</v>
      </c>
      <c r="BJ455" t="s">
        <v>1094</v>
      </c>
      <c r="BK455" t="s">
        <v>1155</v>
      </c>
      <c r="BL455">
        <v>12</v>
      </c>
      <c r="BN455" s="112">
        <v>13</v>
      </c>
      <c r="BO455" s="114">
        <v>69</v>
      </c>
      <c r="BP455" s="118">
        <f t="shared" si="185"/>
        <v>13069</v>
      </c>
      <c r="BQ455" s="118">
        <f t="shared" si="172"/>
        <v>13069</v>
      </c>
      <c r="BR455" s="5" t="s">
        <v>3151</v>
      </c>
      <c r="BV455" s="63"/>
      <c r="CC455" s="63">
        <f t="shared" si="184"/>
        <v>-15214</v>
      </c>
      <c r="CG455" s="1"/>
      <c r="CH455" s="1"/>
      <c r="CI455" s="1"/>
      <c r="CJ455" s="1"/>
    </row>
    <row r="456" spans="1:88" ht="15" hidden="1" customHeight="1" outlineLevel="1">
      <c r="A456" t="s">
        <v>767</v>
      </c>
      <c r="B456" t="s">
        <v>1155</v>
      </c>
      <c r="C456" s="1">
        <f t="shared" si="186"/>
        <v>16083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0</v>
      </c>
      <c r="G456" s="129">
        <f t="shared" si="187"/>
        <v>7590</v>
      </c>
      <c r="H456" s="134">
        <f t="shared" si="188"/>
        <v>0.47192687931356092</v>
      </c>
      <c r="I456" s="2"/>
      <c r="J456" s="2">
        <f t="shared" si="189"/>
        <v>0.26033700180314617</v>
      </c>
      <c r="K456" s="2">
        <f t="shared" si="190"/>
        <v>0.73226388111670704</v>
      </c>
      <c r="L456" s="2">
        <f t="shared" si="191"/>
        <v>0</v>
      </c>
      <c r="M456" s="2">
        <f t="shared" si="192"/>
        <v>7.3991170801468442E-3</v>
      </c>
      <c r="N456" s="63">
        <v>4187</v>
      </c>
      <c r="O456" s="63">
        <v>11777</v>
      </c>
      <c r="P456" s="63">
        <v>0</v>
      </c>
      <c r="Q456" s="63">
        <v>119</v>
      </c>
      <c r="R456" s="63">
        <v>0</v>
      </c>
      <c r="S456" s="63">
        <v>0</v>
      </c>
      <c r="T456" s="63">
        <v>0</v>
      </c>
      <c r="U456" s="63">
        <v>0</v>
      </c>
      <c r="V456" s="63">
        <v>0</v>
      </c>
      <c r="W456" s="63">
        <v>0</v>
      </c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AX456" s="63"/>
      <c r="AY456" s="63"/>
      <c r="BA456" s="5">
        <f>IF(Q456&gt;0,RANK(Q456,(N456:P456,Q456:AE456)),0)</f>
        <v>3</v>
      </c>
      <c r="BB456" s="5">
        <f>IF(R456&gt;0,RANK(R456,(N456:P456,Q456:AE456)),0)</f>
        <v>0</v>
      </c>
      <c r="BC456" s="5">
        <f>IF(T456&gt;0,RANK(T456,(N456:P456,Q456:AE456)),0)</f>
        <v>0</v>
      </c>
      <c r="BD456" s="5">
        <f>IF(S456&gt;0,RANK(S456,(N456:P456,Q456:AE456)),0)</f>
        <v>0</v>
      </c>
      <c r="BE456" s="2">
        <f t="shared" si="193"/>
        <v>7.3991170801467384E-3</v>
      </c>
      <c r="BF456" s="2">
        <f t="shared" si="194"/>
        <v>0</v>
      </c>
      <c r="BG456" s="2">
        <f t="shared" si="195"/>
        <v>0</v>
      </c>
      <c r="BH456" s="2">
        <f t="shared" si="196"/>
        <v>0</v>
      </c>
      <c r="BJ456" t="s">
        <v>767</v>
      </c>
      <c r="BK456" t="s">
        <v>1155</v>
      </c>
      <c r="BL456">
        <v>8</v>
      </c>
      <c r="BN456" s="112">
        <v>13</v>
      </c>
      <c r="BO456" s="114">
        <v>71</v>
      </c>
      <c r="BP456" s="118">
        <f t="shared" si="185"/>
        <v>13071</v>
      </c>
      <c r="BQ456" s="118">
        <f t="shared" si="172"/>
        <v>13071</v>
      </c>
      <c r="BR456" s="5" t="s">
        <v>3151</v>
      </c>
      <c r="BV456" s="63"/>
      <c r="CC456" s="63">
        <f t="shared" si="184"/>
        <v>-16083</v>
      </c>
      <c r="CG456" s="1"/>
      <c r="CH456" s="1"/>
      <c r="CI456" s="1"/>
      <c r="CJ456" s="1"/>
    </row>
    <row r="457" spans="1:88" ht="15" hidden="1" customHeight="1" outlineLevel="1">
      <c r="A457" t="s">
        <v>1495</v>
      </c>
      <c r="B457" t="s">
        <v>1155</v>
      </c>
      <c r="C457" s="1">
        <f t="shared" si="186"/>
        <v>80579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0</v>
      </c>
      <c r="G457" s="129">
        <f t="shared" si="187"/>
        <v>20777</v>
      </c>
      <c r="H457" s="134">
        <f t="shared" si="188"/>
        <v>0.25784633713498556</v>
      </c>
      <c r="I457" s="2"/>
      <c r="J457" s="2">
        <f t="shared" si="189"/>
        <v>0.36282406085952917</v>
      </c>
      <c r="K457" s="2">
        <f t="shared" si="190"/>
        <v>0.62067039799451473</v>
      </c>
      <c r="L457" s="2">
        <f t="shared" si="191"/>
        <v>0</v>
      </c>
      <c r="M457" s="2">
        <f t="shared" si="192"/>
        <v>1.6505541145956037E-2</v>
      </c>
      <c r="N457" s="63">
        <v>29236</v>
      </c>
      <c r="O457" s="63">
        <v>50013</v>
      </c>
      <c r="P457" s="63">
        <v>0</v>
      </c>
      <c r="Q457" s="63">
        <v>1330</v>
      </c>
      <c r="R457" s="63">
        <v>0</v>
      </c>
      <c r="S457" s="63">
        <v>0</v>
      </c>
      <c r="T457" s="63">
        <v>0</v>
      </c>
      <c r="U457" s="63">
        <v>0</v>
      </c>
      <c r="V457" s="63">
        <v>0</v>
      </c>
      <c r="W457" s="63">
        <v>0</v>
      </c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AX457" s="63"/>
      <c r="AY457" s="63"/>
      <c r="BA457" s="5">
        <f>IF(Q457&gt;0,RANK(Q457,(N457:P457,Q457:AE457)),0)</f>
        <v>3</v>
      </c>
      <c r="BB457" s="5">
        <f>IF(R457&gt;0,RANK(R457,(N457:P457,Q457:AE457)),0)</f>
        <v>0</v>
      </c>
      <c r="BC457" s="5">
        <f>IF(T457&gt;0,RANK(T457,(N457:P457,Q457:AE457)),0)</f>
        <v>0</v>
      </c>
      <c r="BD457" s="5">
        <f>IF(S457&gt;0,RANK(S457,(N457:P457,Q457:AE457)),0)</f>
        <v>0</v>
      </c>
      <c r="BE457" s="2">
        <f t="shared" si="193"/>
        <v>1.6505541145956142E-2</v>
      </c>
      <c r="BF457" s="2">
        <f t="shared" si="194"/>
        <v>0</v>
      </c>
      <c r="BG457" s="2">
        <f t="shared" si="195"/>
        <v>0</v>
      </c>
      <c r="BH457" s="2">
        <f t="shared" si="196"/>
        <v>0</v>
      </c>
      <c r="BJ457" t="s">
        <v>1495</v>
      </c>
      <c r="BK457" t="s">
        <v>1155</v>
      </c>
      <c r="BN457" s="112">
        <v>13</v>
      </c>
      <c r="BO457" s="114">
        <v>73</v>
      </c>
      <c r="BP457" s="118">
        <f t="shared" si="185"/>
        <v>13073</v>
      </c>
      <c r="BQ457" s="118">
        <f t="shared" si="172"/>
        <v>13073</v>
      </c>
      <c r="BR457" s="5" t="s">
        <v>3151</v>
      </c>
      <c r="BV457" s="63"/>
      <c r="CC457" s="63">
        <f t="shared" si="184"/>
        <v>-80579</v>
      </c>
      <c r="CG457" s="1"/>
      <c r="CH457" s="1"/>
      <c r="CI457" s="1"/>
      <c r="CJ457" s="1"/>
    </row>
    <row r="458" spans="1:88" ht="15" hidden="1" customHeight="1" outlineLevel="1">
      <c r="A458" t="s">
        <v>1120</v>
      </c>
      <c r="B458" t="s">
        <v>1155</v>
      </c>
      <c r="C458" s="1">
        <f t="shared" si="186"/>
        <v>7035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0</v>
      </c>
      <c r="G458" s="129">
        <f t="shared" si="187"/>
        <v>2841</v>
      </c>
      <c r="H458" s="134">
        <f t="shared" si="188"/>
        <v>0.40383795309168441</v>
      </c>
      <c r="I458" s="2"/>
      <c r="J458" s="2">
        <f t="shared" si="189"/>
        <v>0.29267945984363897</v>
      </c>
      <c r="K458" s="2">
        <f t="shared" si="190"/>
        <v>0.69651741293532343</v>
      </c>
      <c r="L458" s="2">
        <f t="shared" si="191"/>
        <v>0</v>
      </c>
      <c r="M458" s="2">
        <f t="shared" si="192"/>
        <v>1.0803127221037601E-2</v>
      </c>
      <c r="N458" s="63">
        <v>2059</v>
      </c>
      <c r="O458" s="63">
        <v>4900</v>
      </c>
      <c r="P458" s="63">
        <v>0</v>
      </c>
      <c r="Q458" s="63">
        <v>76</v>
      </c>
      <c r="R458" s="63">
        <v>0</v>
      </c>
      <c r="S458" s="63">
        <v>0</v>
      </c>
      <c r="T458" s="63">
        <v>0</v>
      </c>
      <c r="U458" s="63">
        <v>0</v>
      </c>
      <c r="V458" s="63">
        <v>0</v>
      </c>
      <c r="W458" s="63">
        <v>0</v>
      </c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AX458" s="63"/>
      <c r="AY458" s="63"/>
      <c r="BA458" s="5">
        <f>IF(Q458&gt;0,RANK(Q458,(N458:P458,Q458:AE458)),0)</f>
        <v>3</v>
      </c>
      <c r="BB458" s="5">
        <f>IF(R458&gt;0,RANK(R458,(N458:P458,Q458:AE458)),0)</f>
        <v>0</v>
      </c>
      <c r="BC458" s="5">
        <f>IF(T458&gt;0,RANK(T458,(N458:P458,Q458:AE458)),0)</f>
        <v>0</v>
      </c>
      <c r="BD458" s="5">
        <f>IF(S458&gt;0,RANK(S458,(N458:P458,Q458:AE458)),0)</f>
        <v>0</v>
      </c>
      <c r="BE458" s="2">
        <f t="shared" si="193"/>
        <v>1.0803127221037668E-2</v>
      </c>
      <c r="BF458" s="2">
        <f t="shared" si="194"/>
        <v>0</v>
      </c>
      <c r="BG458" s="2">
        <f t="shared" si="195"/>
        <v>0</v>
      </c>
      <c r="BH458" s="2">
        <f t="shared" si="196"/>
        <v>0</v>
      </c>
      <c r="BJ458" t="s">
        <v>1120</v>
      </c>
      <c r="BK458" t="s">
        <v>1155</v>
      </c>
      <c r="BL458">
        <v>8</v>
      </c>
      <c r="BN458" s="112">
        <v>13</v>
      </c>
      <c r="BO458" s="114">
        <v>75</v>
      </c>
      <c r="BP458" s="118">
        <f t="shared" si="185"/>
        <v>13075</v>
      </c>
      <c r="BQ458" s="118">
        <f t="shared" si="172"/>
        <v>13075</v>
      </c>
      <c r="BR458" s="5" t="s">
        <v>3151</v>
      </c>
      <c r="BV458" s="63"/>
      <c r="CC458" s="63">
        <f t="shared" si="184"/>
        <v>-7035</v>
      </c>
      <c r="CG458" s="1"/>
      <c r="CH458" s="1"/>
      <c r="CI458" s="1"/>
      <c r="CJ458" s="1"/>
    </row>
    <row r="459" spans="1:88" ht="15" hidden="1" customHeight="1" outlineLevel="1">
      <c r="A459" t="s">
        <v>100</v>
      </c>
      <c r="B459" t="s">
        <v>1155</v>
      </c>
      <c r="C459" s="1">
        <f t="shared" si="186"/>
        <v>76799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0</v>
      </c>
      <c r="G459" s="129">
        <f t="shared" si="187"/>
        <v>27291</v>
      </c>
      <c r="H459" s="134">
        <f t="shared" si="188"/>
        <v>0.35535618953371789</v>
      </c>
      <c r="I459" s="2"/>
      <c r="J459" s="2">
        <f t="shared" si="189"/>
        <v>0.31523847966770402</v>
      </c>
      <c r="K459" s="2">
        <f t="shared" si="190"/>
        <v>0.67059466920142186</v>
      </c>
      <c r="L459" s="2">
        <f t="shared" si="191"/>
        <v>0</v>
      </c>
      <c r="M459" s="2">
        <f t="shared" si="192"/>
        <v>1.4166851130874125E-2</v>
      </c>
      <c r="N459" s="63">
        <v>24210</v>
      </c>
      <c r="O459" s="63">
        <v>51501</v>
      </c>
      <c r="P459" s="63">
        <v>0</v>
      </c>
      <c r="Q459" s="63">
        <v>1088</v>
      </c>
      <c r="R459" s="63">
        <v>0</v>
      </c>
      <c r="S459" s="63">
        <v>0</v>
      </c>
      <c r="T459" s="63">
        <v>0</v>
      </c>
      <c r="U459" s="63">
        <v>0</v>
      </c>
      <c r="V459" s="63">
        <v>0</v>
      </c>
      <c r="W459" s="63">
        <v>0</v>
      </c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AX459" s="63"/>
      <c r="AY459" s="63"/>
      <c r="BA459" s="5">
        <f>IF(Q459&gt;0,RANK(Q459,(N459:P459,Q459:AE459)),0)</f>
        <v>3</v>
      </c>
      <c r="BB459" s="5">
        <f>IF(R459&gt;0,RANK(R459,(N459:P459,Q459:AE459)),0)</f>
        <v>0</v>
      </c>
      <c r="BC459" s="5">
        <f>IF(T459&gt;0,RANK(T459,(N459:P459,Q459:AE459)),0)</f>
        <v>0</v>
      </c>
      <c r="BD459" s="5">
        <f>IF(S459&gt;0,RANK(S459,(N459:P459,Q459:AE459)),0)</f>
        <v>0</v>
      </c>
      <c r="BE459" s="2">
        <f t="shared" si="193"/>
        <v>1.4166851130874099E-2</v>
      </c>
      <c r="BF459" s="2">
        <f t="shared" si="194"/>
        <v>0</v>
      </c>
      <c r="BG459" s="2">
        <f t="shared" si="195"/>
        <v>0</v>
      </c>
      <c r="BH459" s="2">
        <f t="shared" si="196"/>
        <v>0</v>
      </c>
      <c r="BJ459" t="s">
        <v>100</v>
      </c>
      <c r="BK459" t="s">
        <v>1155</v>
      </c>
      <c r="BL459">
        <v>3</v>
      </c>
      <c r="BN459" s="112">
        <v>13</v>
      </c>
      <c r="BO459" s="114">
        <v>77</v>
      </c>
      <c r="BP459" s="118">
        <f t="shared" si="185"/>
        <v>13077</v>
      </c>
      <c r="BQ459" s="118">
        <f t="shared" si="172"/>
        <v>13077</v>
      </c>
      <c r="BR459" s="5" t="s">
        <v>3151</v>
      </c>
      <c r="BV459" s="63"/>
      <c r="CC459" s="63">
        <f t="shared" si="184"/>
        <v>-76799</v>
      </c>
      <c r="CE459" s="129"/>
      <c r="CG459" s="1"/>
      <c r="CH459" s="1"/>
      <c r="CI459" s="1"/>
      <c r="CJ459" s="1"/>
    </row>
    <row r="460" spans="1:88" ht="15" hidden="1" customHeight="1" outlineLevel="1">
      <c r="A460" t="s">
        <v>1874</v>
      </c>
      <c r="B460" t="s">
        <v>1155</v>
      </c>
      <c r="C460" s="1">
        <f t="shared" si="186"/>
        <v>6102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0</v>
      </c>
      <c r="G460" s="129">
        <f t="shared" si="187"/>
        <v>2813</v>
      </c>
      <c r="H460" s="134">
        <f t="shared" si="188"/>
        <v>0.4609963946247132</v>
      </c>
      <c r="I460" s="2"/>
      <c r="J460" s="2">
        <f t="shared" si="189"/>
        <v>0.26466732218944611</v>
      </c>
      <c r="K460" s="2">
        <f t="shared" si="190"/>
        <v>0.72566371681415931</v>
      </c>
      <c r="L460" s="2">
        <f t="shared" si="191"/>
        <v>0</v>
      </c>
      <c r="M460" s="2">
        <f t="shared" si="192"/>
        <v>9.6689609963945822E-3</v>
      </c>
      <c r="N460" s="63">
        <v>1615</v>
      </c>
      <c r="O460" s="63">
        <v>4428</v>
      </c>
      <c r="P460" s="63">
        <v>0</v>
      </c>
      <c r="Q460" s="63">
        <v>59</v>
      </c>
      <c r="R460" s="63">
        <v>0</v>
      </c>
      <c r="S460" s="63">
        <v>0</v>
      </c>
      <c r="T460" s="63">
        <v>0</v>
      </c>
      <c r="U460" s="63">
        <v>0</v>
      </c>
      <c r="V460" s="63">
        <v>0</v>
      </c>
      <c r="W460" s="63">
        <v>0</v>
      </c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AX460" s="63"/>
      <c r="AY460" s="63"/>
      <c r="BA460" s="5">
        <f>IF(Q460&gt;0,RANK(Q460,(N460:P460,Q460:AE460)),0)</f>
        <v>3</v>
      </c>
      <c r="BB460" s="5">
        <f>IF(R460&gt;0,RANK(R460,(N460:P460,Q460:AE460)),0)</f>
        <v>0</v>
      </c>
      <c r="BC460" s="5">
        <f>IF(T460&gt;0,RANK(T460,(N460:P460,Q460:AE460)),0)</f>
        <v>0</v>
      </c>
      <c r="BD460" s="5">
        <f>IF(S460&gt;0,RANK(S460,(N460:P460,Q460:AE460)),0)</f>
        <v>0</v>
      </c>
      <c r="BE460" s="2">
        <f t="shared" si="193"/>
        <v>9.6689609963946255E-3</v>
      </c>
      <c r="BF460" s="2">
        <f t="shared" si="194"/>
        <v>0</v>
      </c>
      <c r="BG460" s="2">
        <f t="shared" si="195"/>
        <v>0</v>
      </c>
      <c r="BH460" s="2">
        <f t="shared" si="196"/>
        <v>0</v>
      </c>
      <c r="BJ460" t="s">
        <v>1874</v>
      </c>
      <c r="BK460" t="s">
        <v>1155</v>
      </c>
      <c r="BL460">
        <v>2</v>
      </c>
      <c r="BN460" s="112">
        <v>13</v>
      </c>
      <c r="BO460" s="114">
        <v>79</v>
      </c>
      <c r="BP460" s="118">
        <f t="shared" si="185"/>
        <v>13079</v>
      </c>
      <c r="BQ460" s="118">
        <f t="shared" si="172"/>
        <v>13079</v>
      </c>
      <c r="BR460" s="5" t="s">
        <v>3151</v>
      </c>
      <c r="BV460" s="63"/>
      <c r="CC460" s="63">
        <f t="shared" si="184"/>
        <v>-6102</v>
      </c>
      <c r="CG460" s="1"/>
      <c r="CH460" s="1"/>
      <c r="CI460" s="1"/>
      <c r="CJ460" s="1"/>
    </row>
    <row r="461" spans="1:88" ht="15" hidden="1" customHeight="1" outlineLevel="1">
      <c r="A461" t="s">
        <v>183</v>
      </c>
      <c r="B461" t="s">
        <v>1155</v>
      </c>
      <c r="C461" s="1">
        <f t="shared" si="186"/>
        <v>8039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29">
        <f t="shared" si="187"/>
        <v>2001</v>
      </c>
      <c r="H461" s="134">
        <f t="shared" si="188"/>
        <v>0.24891155616370195</v>
      </c>
      <c r="I461" s="2"/>
      <c r="J461" s="2">
        <f t="shared" si="189"/>
        <v>0.37143923373553922</v>
      </c>
      <c r="K461" s="2">
        <f t="shared" si="190"/>
        <v>0.6203507898992412</v>
      </c>
      <c r="L461" s="2">
        <f t="shared" si="191"/>
        <v>0</v>
      </c>
      <c r="M461" s="2">
        <f t="shared" si="192"/>
        <v>8.2099763652195845E-3</v>
      </c>
      <c r="N461" s="63">
        <v>2986</v>
      </c>
      <c r="O461" s="63">
        <v>4987</v>
      </c>
      <c r="P461" s="63">
        <v>0</v>
      </c>
      <c r="Q461" s="63">
        <v>66</v>
      </c>
      <c r="R461" s="63">
        <v>0</v>
      </c>
      <c r="S461" s="63">
        <v>0</v>
      </c>
      <c r="T461" s="63">
        <v>0</v>
      </c>
      <c r="U461" s="63">
        <v>0</v>
      </c>
      <c r="V461" s="63">
        <v>0</v>
      </c>
      <c r="W461" s="63">
        <v>0</v>
      </c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AX461" s="63"/>
      <c r="AY461" s="63"/>
      <c r="BA461" s="5">
        <f>IF(Q461&gt;0,RANK(Q461,(N461:P461,Q461:AE461)),0)</f>
        <v>3</v>
      </c>
      <c r="BB461" s="5">
        <f>IF(R461&gt;0,RANK(R461,(N461:P461,Q461:AE461)),0)</f>
        <v>0</v>
      </c>
      <c r="BC461" s="5">
        <f>IF(T461&gt;0,RANK(T461,(N461:P461,Q461:AE461)),0)</f>
        <v>0</v>
      </c>
      <c r="BD461" s="5">
        <f>IF(S461&gt;0,RANK(S461,(N461:P461,Q461:AE461)),0)</f>
        <v>0</v>
      </c>
      <c r="BE461" s="2">
        <f t="shared" si="193"/>
        <v>8.209976365219555E-3</v>
      </c>
      <c r="BF461" s="2">
        <f t="shared" si="194"/>
        <v>0</v>
      </c>
      <c r="BG461" s="2">
        <f t="shared" si="195"/>
        <v>0</v>
      </c>
      <c r="BH461" s="2">
        <f t="shared" si="196"/>
        <v>0</v>
      </c>
      <c r="BJ461" t="s">
        <v>183</v>
      </c>
      <c r="BK461" t="s">
        <v>1155</v>
      </c>
      <c r="BL461">
        <v>2</v>
      </c>
      <c r="BN461" s="112">
        <v>13</v>
      </c>
      <c r="BO461" s="114">
        <v>81</v>
      </c>
      <c r="BP461" s="118">
        <f t="shared" si="185"/>
        <v>13081</v>
      </c>
      <c r="BQ461" s="118">
        <f t="shared" si="172"/>
        <v>13081</v>
      </c>
      <c r="BR461" s="5" t="s">
        <v>3151</v>
      </c>
      <c r="BV461" s="63"/>
      <c r="CC461" s="63">
        <f t="shared" si="184"/>
        <v>-8039</v>
      </c>
      <c r="CG461" s="1"/>
      <c r="CH461" s="1"/>
      <c r="CI461" s="1"/>
      <c r="CJ461" s="1"/>
    </row>
    <row r="462" spans="1:88" ht="15" hidden="1" customHeight="1" outlineLevel="1">
      <c r="A462" t="s">
        <v>2619</v>
      </c>
      <c r="B462" t="s">
        <v>1155</v>
      </c>
      <c r="C462" s="1">
        <f t="shared" si="186"/>
        <v>7434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29">
        <f t="shared" si="187"/>
        <v>4805</v>
      </c>
      <c r="H462" s="134">
        <f t="shared" si="188"/>
        <v>0.64635458703255311</v>
      </c>
      <c r="I462" s="2"/>
      <c r="J462" s="2">
        <f t="shared" si="189"/>
        <v>0.16962604250739843</v>
      </c>
      <c r="K462" s="2">
        <f t="shared" si="190"/>
        <v>0.81598062953995154</v>
      </c>
      <c r="L462" s="2">
        <f t="shared" si="191"/>
        <v>0</v>
      </c>
      <c r="M462" s="2">
        <f t="shared" si="192"/>
        <v>1.4393327952650026E-2</v>
      </c>
      <c r="N462" s="63">
        <v>1261</v>
      </c>
      <c r="O462" s="63">
        <v>6066</v>
      </c>
      <c r="P462" s="63">
        <v>0</v>
      </c>
      <c r="Q462" s="63">
        <v>107</v>
      </c>
      <c r="R462" s="63">
        <v>0</v>
      </c>
      <c r="S462" s="63">
        <v>0</v>
      </c>
      <c r="T462" s="63">
        <v>0</v>
      </c>
      <c r="U462" s="63">
        <v>0</v>
      </c>
      <c r="V462" s="63">
        <v>0</v>
      </c>
      <c r="W462" s="63">
        <v>0</v>
      </c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AX462" s="63"/>
      <c r="AY462" s="63"/>
      <c r="BA462" s="5">
        <f>IF(Q462&gt;0,RANK(Q462,(N462:P462,Q462:AE462)),0)</f>
        <v>3</v>
      </c>
      <c r="BB462" s="5">
        <f>IF(R462&gt;0,RANK(R462,(N462:P462,Q462:AE462)),0)</f>
        <v>0</v>
      </c>
      <c r="BC462" s="5">
        <f>IF(T462&gt;0,RANK(T462,(N462:P462,Q462:AE462)),0)</f>
        <v>0</v>
      </c>
      <c r="BD462" s="5">
        <f>IF(S462&gt;0,RANK(S462,(N462:P462,Q462:AE462)),0)</f>
        <v>0</v>
      </c>
      <c r="BE462" s="2">
        <f t="shared" si="193"/>
        <v>1.4393327952649986E-2</v>
      </c>
      <c r="BF462" s="2">
        <f t="shared" si="194"/>
        <v>0</v>
      </c>
      <c r="BG462" s="2">
        <f t="shared" si="195"/>
        <v>0</v>
      </c>
      <c r="BH462" s="2">
        <f t="shared" si="196"/>
        <v>0</v>
      </c>
      <c r="BJ462" t="s">
        <v>2619</v>
      </c>
      <c r="BK462" t="s">
        <v>1155</v>
      </c>
      <c r="BL462">
        <v>14</v>
      </c>
      <c r="BN462" s="112">
        <v>13</v>
      </c>
      <c r="BO462" s="114">
        <v>83</v>
      </c>
      <c r="BP462" s="118">
        <f t="shared" si="185"/>
        <v>13083</v>
      </c>
      <c r="BQ462" s="118">
        <f t="shared" si="172"/>
        <v>13083</v>
      </c>
      <c r="BR462" s="5" t="s">
        <v>3151</v>
      </c>
      <c r="BV462" s="63"/>
      <c r="CC462" s="63">
        <f t="shared" si="184"/>
        <v>-7434</v>
      </c>
      <c r="CG462" s="1"/>
      <c r="CH462" s="1"/>
      <c r="CI462" s="1"/>
      <c r="CJ462" s="1"/>
    </row>
    <row r="463" spans="1:88" ht="15" hidden="1" customHeight="1" outlineLevel="1">
      <c r="A463" t="s">
        <v>2758</v>
      </c>
      <c r="B463" t="s">
        <v>1155</v>
      </c>
      <c r="C463" s="1">
        <f t="shared" si="186"/>
        <v>16081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0</v>
      </c>
      <c r="G463" s="129">
        <f t="shared" si="187"/>
        <v>10912</v>
      </c>
      <c r="H463" s="134">
        <f t="shared" si="188"/>
        <v>0.67856476587276915</v>
      </c>
      <c r="I463" s="2"/>
      <c r="J463" s="2">
        <f t="shared" si="189"/>
        <v>0.15459237609601392</v>
      </c>
      <c r="K463" s="2">
        <f t="shared" si="190"/>
        <v>0.83315714196878299</v>
      </c>
      <c r="L463" s="2">
        <f t="shared" si="191"/>
        <v>0</v>
      </c>
      <c r="M463" s="2">
        <f t="shared" si="192"/>
        <v>1.2250481935203061E-2</v>
      </c>
      <c r="N463" s="63">
        <v>2486</v>
      </c>
      <c r="O463" s="63">
        <v>13398</v>
      </c>
      <c r="P463" s="63">
        <v>0</v>
      </c>
      <c r="Q463" s="63">
        <v>197</v>
      </c>
      <c r="R463" s="63">
        <v>0</v>
      </c>
      <c r="S463" s="63">
        <v>0</v>
      </c>
      <c r="T463" s="63">
        <v>0</v>
      </c>
      <c r="U463" s="63">
        <v>0</v>
      </c>
      <c r="V463" s="63">
        <v>0</v>
      </c>
      <c r="W463" s="63">
        <v>0</v>
      </c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AX463" s="63"/>
      <c r="AY463" s="63"/>
      <c r="BA463" s="5">
        <f>IF(Q463&gt;0,RANK(Q463,(N463:P463,Q463:AE463)),0)</f>
        <v>3</v>
      </c>
      <c r="BB463" s="5">
        <f>IF(R463&gt;0,RANK(R463,(N463:P463,Q463:AE463)),0)</f>
        <v>0</v>
      </c>
      <c r="BC463" s="5">
        <f>IF(T463&gt;0,RANK(T463,(N463:P463,Q463:AE463)),0)</f>
        <v>0</v>
      </c>
      <c r="BD463" s="5">
        <f>IF(S463&gt;0,RANK(S463,(N463:P463,Q463:AE463)),0)</f>
        <v>0</v>
      </c>
      <c r="BE463" s="2">
        <f t="shared" si="193"/>
        <v>1.2250481935203035E-2</v>
      </c>
      <c r="BF463" s="2">
        <f t="shared" si="194"/>
        <v>0</v>
      </c>
      <c r="BG463" s="2">
        <f t="shared" si="195"/>
        <v>0</v>
      </c>
      <c r="BH463" s="2">
        <f t="shared" si="196"/>
        <v>0</v>
      </c>
      <c r="BJ463" t="s">
        <v>2758</v>
      </c>
      <c r="BK463" t="s">
        <v>1155</v>
      </c>
      <c r="BL463">
        <v>9</v>
      </c>
      <c r="BN463" s="112">
        <v>13</v>
      </c>
      <c r="BO463" s="114">
        <v>85</v>
      </c>
      <c r="BP463" s="118">
        <f t="shared" si="185"/>
        <v>13085</v>
      </c>
      <c r="BQ463" s="118">
        <f t="shared" si="172"/>
        <v>13085</v>
      </c>
      <c r="BR463" s="5" t="s">
        <v>3151</v>
      </c>
      <c r="BV463" s="63"/>
      <c r="CC463" s="63">
        <f t="shared" si="184"/>
        <v>-16081</v>
      </c>
      <c r="CG463" s="1"/>
      <c r="CH463" s="1"/>
      <c r="CI463" s="1"/>
      <c r="CJ463" s="1"/>
    </row>
    <row r="464" spans="1:88" ht="15" hidden="1" customHeight="1" outlineLevel="1">
      <c r="A464" t="s">
        <v>1933</v>
      </c>
      <c r="B464" t="s">
        <v>1155</v>
      </c>
      <c r="C464" s="1">
        <f t="shared" si="186"/>
        <v>11627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>IF(P464&gt;0,RANK(P464,(N464:P464,Q464:AE464)),0)</f>
        <v>0</v>
      </c>
      <c r="G464" s="129">
        <f t="shared" si="187"/>
        <v>1978</v>
      </c>
      <c r="H464" s="134">
        <f t="shared" si="188"/>
        <v>0.17012126945901782</v>
      </c>
      <c r="I464" s="2"/>
      <c r="J464" s="2">
        <f t="shared" si="189"/>
        <v>0.41111206674120582</v>
      </c>
      <c r="K464" s="2">
        <f t="shared" si="190"/>
        <v>0.58123333620022366</v>
      </c>
      <c r="L464" s="2">
        <f t="shared" si="191"/>
        <v>0</v>
      </c>
      <c r="M464" s="2">
        <f t="shared" si="192"/>
        <v>7.6545970585705225E-3</v>
      </c>
      <c r="N464" s="63">
        <v>4780</v>
      </c>
      <c r="O464" s="63">
        <v>6758</v>
      </c>
      <c r="P464" s="63">
        <v>0</v>
      </c>
      <c r="Q464" s="63">
        <v>89</v>
      </c>
      <c r="R464" s="63">
        <v>0</v>
      </c>
      <c r="S464" s="63">
        <v>0</v>
      </c>
      <c r="T464" s="63">
        <v>0</v>
      </c>
      <c r="U464" s="63">
        <v>0</v>
      </c>
      <c r="V464" s="63">
        <v>0</v>
      </c>
      <c r="W464" s="63">
        <v>0</v>
      </c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AX464" s="63"/>
      <c r="AY464" s="63"/>
      <c r="BA464" s="5">
        <f>IF(Q464&gt;0,RANK(Q464,(N464:P464,Q464:AE464)),0)</f>
        <v>3</v>
      </c>
      <c r="BB464" s="5">
        <f>IF(R464&gt;0,RANK(R464,(N464:P464,Q464:AE464)),0)</f>
        <v>0</v>
      </c>
      <c r="BC464" s="5">
        <f>IF(T464&gt;0,RANK(T464,(N464:P464,Q464:AE464)),0)</f>
        <v>0</v>
      </c>
      <c r="BD464" s="5">
        <f>IF(S464&gt;0,RANK(S464,(N464:P464,Q464:AE464)),0)</f>
        <v>0</v>
      </c>
      <c r="BE464" s="2">
        <f t="shared" si="193"/>
        <v>7.6545970585705685E-3</v>
      </c>
      <c r="BF464" s="2">
        <f t="shared" si="194"/>
        <v>0</v>
      </c>
      <c r="BG464" s="2">
        <f t="shared" si="195"/>
        <v>0</v>
      </c>
      <c r="BH464" s="2">
        <f t="shared" si="196"/>
        <v>0</v>
      </c>
      <c r="BJ464" t="s">
        <v>1933</v>
      </c>
      <c r="BK464" t="s">
        <v>1155</v>
      </c>
      <c r="BL464">
        <v>2</v>
      </c>
      <c r="BN464" s="112">
        <v>13</v>
      </c>
      <c r="BO464" s="114">
        <v>87</v>
      </c>
      <c r="BP464" s="118">
        <f t="shared" si="185"/>
        <v>13087</v>
      </c>
      <c r="BQ464" s="118">
        <f t="shared" si="172"/>
        <v>13087</v>
      </c>
      <c r="BR464" s="5" t="s">
        <v>3151</v>
      </c>
      <c r="BV464" s="63"/>
      <c r="CC464" s="63">
        <f t="shared" si="184"/>
        <v>-11627</v>
      </c>
      <c r="CG464" s="1"/>
      <c r="CH464" s="1"/>
      <c r="CI464" s="1"/>
      <c r="CJ464" s="1"/>
    </row>
    <row r="465" spans="1:88" ht="15" hidden="1" customHeight="1" outlineLevel="1">
      <c r="A465" t="s">
        <v>1086</v>
      </c>
      <c r="B465" t="s">
        <v>1155</v>
      </c>
      <c r="C465" s="1">
        <f t="shared" si="186"/>
        <v>370804</v>
      </c>
      <c r="D465" s="5">
        <f>IF(N465&gt;0, RANK(N465,(N465:P465,Q465:AE465)),0)</f>
        <v>1</v>
      </c>
      <c r="E465" s="5">
        <f>IF(O465&gt;0,RANK(O465,(N465:P465,Q465:AE465)),0)</f>
        <v>2</v>
      </c>
      <c r="F465" s="5">
        <f>IF(P465&gt;0,RANK(P465,(N465:P465,Q465:AE465)),0)</f>
        <v>0</v>
      </c>
      <c r="G465" s="129">
        <f t="shared" si="187"/>
        <v>249854</v>
      </c>
      <c r="H465" s="134">
        <f t="shared" si="188"/>
        <v>0.67381689517912424</v>
      </c>
      <c r="I465" s="2"/>
      <c r="J465" s="2">
        <f t="shared" si="189"/>
        <v>0.83123968457729691</v>
      </c>
      <c r="K465" s="2">
        <f t="shared" si="190"/>
        <v>0.15742278939817261</v>
      </c>
      <c r="L465" s="2">
        <f t="shared" si="191"/>
        <v>0</v>
      </c>
      <c r="M465" s="2">
        <f t="shared" si="192"/>
        <v>1.1337526024530475E-2</v>
      </c>
      <c r="N465" s="63">
        <v>308227</v>
      </c>
      <c r="O465" s="63">
        <v>58373</v>
      </c>
      <c r="P465" s="63">
        <v>0</v>
      </c>
      <c r="Q465" s="63">
        <v>4204</v>
      </c>
      <c r="R465" s="63">
        <v>0</v>
      </c>
      <c r="S465" s="63">
        <v>0</v>
      </c>
      <c r="T465" s="63">
        <v>0</v>
      </c>
      <c r="U465" s="63">
        <v>0</v>
      </c>
      <c r="V465" s="63">
        <v>0</v>
      </c>
      <c r="W465" s="63">
        <v>0</v>
      </c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AX465" s="63"/>
      <c r="AY465" s="63"/>
      <c r="BA465" s="5">
        <f>IF(Q465&gt;0,RANK(Q465,(N465:P465,Q465:AE465)),0)</f>
        <v>3</v>
      </c>
      <c r="BB465" s="5">
        <f>IF(R465&gt;0,RANK(R465,(N465:P465,Q465:AE465)),0)</f>
        <v>0</v>
      </c>
      <c r="BC465" s="5">
        <f>IF(T465&gt;0,RANK(T465,(N465:P465,Q465:AE465)),0)</f>
        <v>0</v>
      </c>
      <c r="BD465" s="5">
        <f>IF(S465&gt;0,RANK(S465,(N465:P465,Q465:AE465)),0)</f>
        <v>0</v>
      </c>
      <c r="BE465" s="2">
        <f t="shared" si="193"/>
        <v>1.1337526024530479E-2</v>
      </c>
      <c r="BF465" s="2">
        <f t="shared" si="194"/>
        <v>0</v>
      </c>
      <c r="BG465" s="2">
        <f t="shared" si="195"/>
        <v>0</v>
      </c>
      <c r="BH465" s="2">
        <f t="shared" si="196"/>
        <v>0</v>
      </c>
      <c r="BJ465" t="s">
        <v>1086</v>
      </c>
      <c r="BK465" t="s">
        <v>1155</v>
      </c>
      <c r="BN465" s="112">
        <v>13</v>
      </c>
      <c r="BO465" s="114">
        <v>89</v>
      </c>
      <c r="BP465" s="118">
        <f t="shared" si="185"/>
        <v>13089</v>
      </c>
      <c r="BQ465" s="118">
        <f t="shared" si="172"/>
        <v>13089</v>
      </c>
      <c r="BR465" s="5" t="s">
        <v>3151</v>
      </c>
      <c r="BV465" s="63"/>
      <c r="CC465" s="63">
        <f t="shared" si="184"/>
        <v>-370804</v>
      </c>
      <c r="CG465" s="1"/>
      <c r="CH465" s="1"/>
      <c r="CI465" s="1"/>
      <c r="CJ465" s="1"/>
    </row>
    <row r="466" spans="1:88" ht="15" hidden="1" customHeight="1" outlineLevel="1">
      <c r="A466" t="s">
        <v>3137</v>
      </c>
      <c r="B466" t="s">
        <v>1155</v>
      </c>
      <c r="C466" s="1">
        <f t="shared" si="186"/>
        <v>8070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>IF(P466&gt;0,RANK(P466,(N466:P466,Q466:AE466)),0)</f>
        <v>0</v>
      </c>
      <c r="G466" s="129">
        <f t="shared" si="187"/>
        <v>3672</v>
      </c>
      <c r="H466" s="134">
        <f t="shared" si="188"/>
        <v>0.45501858736059481</v>
      </c>
      <c r="I466" s="2"/>
      <c r="J466" s="2">
        <f t="shared" si="189"/>
        <v>0.26902106567534079</v>
      </c>
      <c r="K466" s="2">
        <f t="shared" si="190"/>
        <v>0.72403965303593554</v>
      </c>
      <c r="L466" s="2">
        <f t="shared" si="191"/>
        <v>0</v>
      </c>
      <c r="M466" s="2">
        <f t="shared" si="192"/>
        <v>6.9392812887236754E-3</v>
      </c>
      <c r="N466" s="63">
        <v>2171</v>
      </c>
      <c r="O466" s="63">
        <v>5843</v>
      </c>
      <c r="P466" s="63">
        <v>0</v>
      </c>
      <c r="Q466" s="63">
        <v>56</v>
      </c>
      <c r="R466" s="63">
        <v>0</v>
      </c>
      <c r="S466" s="63">
        <v>0</v>
      </c>
      <c r="T466" s="63">
        <v>0</v>
      </c>
      <c r="U466" s="63">
        <v>0</v>
      </c>
      <c r="V466" s="63">
        <v>0</v>
      </c>
      <c r="W466" s="63">
        <v>0</v>
      </c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AX466" s="63"/>
      <c r="AY466" s="63"/>
      <c r="BA466" s="5">
        <f>IF(Q466&gt;0,RANK(Q466,(N466:P466,Q466:AE466)),0)</f>
        <v>3</v>
      </c>
      <c r="BB466" s="5">
        <f>IF(R466&gt;0,RANK(R466,(N466:P466,Q466:AE466)),0)</f>
        <v>0</v>
      </c>
      <c r="BC466" s="5">
        <f>IF(T466&gt;0,RANK(T466,(N466:P466,Q466:AE466)),0)</f>
        <v>0</v>
      </c>
      <c r="BD466" s="5">
        <f>IF(S466&gt;0,RANK(S466,(N466:P466,Q466:AE466)),0)</f>
        <v>0</v>
      </c>
      <c r="BE466" s="2">
        <f t="shared" si="193"/>
        <v>6.9392812887236676E-3</v>
      </c>
      <c r="BF466" s="2">
        <f t="shared" si="194"/>
        <v>0</v>
      </c>
      <c r="BG466" s="2">
        <f t="shared" si="195"/>
        <v>0</v>
      </c>
      <c r="BH466" s="2">
        <f t="shared" si="196"/>
        <v>0</v>
      </c>
      <c r="BJ466" t="s">
        <v>3137</v>
      </c>
      <c r="BK466" t="s">
        <v>1155</v>
      </c>
      <c r="BL466">
        <v>8</v>
      </c>
      <c r="BN466" s="112">
        <v>13</v>
      </c>
      <c r="BO466" s="114">
        <v>91</v>
      </c>
      <c r="BP466" s="118">
        <f t="shared" si="185"/>
        <v>13091</v>
      </c>
      <c r="BQ466" s="118">
        <f t="shared" si="172"/>
        <v>13091</v>
      </c>
      <c r="BR466" s="5" t="s">
        <v>3151</v>
      </c>
      <c r="BV466" s="63"/>
      <c r="CC466" s="63">
        <f t="shared" si="184"/>
        <v>-8070</v>
      </c>
      <c r="CG466" s="1"/>
      <c r="CH466" s="1"/>
      <c r="CI466" s="1"/>
      <c r="CJ466" s="1"/>
    </row>
    <row r="467" spans="1:88" ht="15" hidden="1" customHeight="1" outlineLevel="1">
      <c r="A467" t="s">
        <v>306</v>
      </c>
      <c r="B467" t="s">
        <v>1155</v>
      </c>
      <c r="C467" s="1">
        <f t="shared" si="186"/>
        <v>4105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>IF(P467&gt;0,RANK(P467,(N467:P467,Q467:AE467)),0)</f>
        <v>0</v>
      </c>
      <c r="G467" s="129">
        <f t="shared" si="187"/>
        <v>248</v>
      </c>
      <c r="H467" s="134">
        <f t="shared" si="188"/>
        <v>6.0414129110840438E-2</v>
      </c>
      <c r="I467" s="2"/>
      <c r="J467" s="2">
        <f t="shared" si="189"/>
        <v>0.46552984165651645</v>
      </c>
      <c r="K467" s="2">
        <f t="shared" si="190"/>
        <v>0.52594397076735688</v>
      </c>
      <c r="L467" s="2">
        <f t="shared" si="191"/>
        <v>0</v>
      </c>
      <c r="M467" s="2">
        <f t="shared" si="192"/>
        <v>8.5261875761266648E-3</v>
      </c>
      <c r="N467" s="63">
        <v>1911</v>
      </c>
      <c r="O467" s="63">
        <v>2159</v>
      </c>
      <c r="P467" s="63">
        <v>0</v>
      </c>
      <c r="Q467" s="63">
        <v>35</v>
      </c>
      <c r="R467" s="63">
        <v>0</v>
      </c>
      <c r="S467" s="63">
        <v>0</v>
      </c>
      <c r="T467" s="63">
        <v>0</v>
      </c>
      <c r="U467" s="63">
        <v>0</v>
      </c>
      <c r="V467" s="63">
        <v>0</v>
      </c>
      <c r="W467" s="63">
        <v>0</v>
      </c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AX467" s="63"/>
      <c r="AY467" s="63"/>
      <c r="BA467" s="5">
        <f>IF(Q467&gt;0,RANK(Q467,(N467:P467,Q467:AE467)),0)</f>
        <v>3</v>
      </c>
      <c r="BB467" s="5">
        <f>IF(R467&gt;0,RANK(R467,(N467:P467,Q467:AE467)),0)</f>
        <v>0</v>
      </c>
      <c r="BC467" s="5">
        <f>IF(T467&gt;0,RANK(T467,(N467:P467,Q467:AE467)),0)</f>
        <v>0</v>
      </c>
      <c r="BD467" s="5">
        <f>IF(S467&gt;0,RANK(S467,(N467:P467,Q467:AE467)),0)</f>
        <v>0</v>
      </c>
      <c r="BE467" s="2">
        <f t="shared" si="193"/>
        <v>8.5261875761266752E-3</v>
      </c>
      <c r="BF467" s="2">
        <f t="shared" si="194"/>
        <v>0</v>
      </c>
      <c r="BG467" s="2">
        <f t="shared" si="195"/>
        <v>0</v>
      </c>
      <c r="BH467" s="2">
        <f t="shared" si="196"/>
        <v>0</v>
      </c>
      <c r="BJ467" t="s">
        <v>306</v>
      </c>
      <c r="BK467" t="s">
        <v>1155</v>
      </c>
      <c r="BL467">
        <v>2</v>
      </c>
      <c r="BN467" s="112">
        <v>13</v>
      </c>
      <c r="BO467" s="114">
        <v>93</v>
      </c>
      <c r="BP467" s="118">
        <f t="shared" si="185"/>
        <v>13093</v>
      </c>
      <c r="BQ467" s="118">
        <f t="shared" si="172"/>
        <v>13093</v>
      </c>
      <c r="BR467" s="5" t="s">
        <v>3151</v>
      </c>
      <c r="BV467" s="63"/>
      <c r="CC467" s="63">
        <f t="shared" si="184"/>
        <v>-4105</v>
      </c>
      <c r="CG467" s="1"/>
      <c r="CH467" s="1"/>
      <c r="CI467" s="1"/>
      <c r="CJ467" s="1"/>
    </row>
    <row r="468" spans="1:88" ht="15" hidden="1" customHeight="1" outlineLevel="1">
      <c r="A468" t="s">
        <v>2394</v>
      </c>
      <c r="B468" t="s">
        <v>1155</v>
      </c>
      <c r="C468" s="1">
        <f t="shared" si="186"/>
        <v>35311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0</v>
      </c>
      <c r="G468" s="129">
        <f t="shared" si="187"/>
        <v>14123</v>
      </c>
      <c r="H468" s="134">
        <f t="shared" si="188"/>
        <v>0.39996035229815075</v>
      </c>
      <c r="I468" s="2"/>
      <c r="J468" s="2">
        <f t="shared" si="189"/>
        <v>0.69601540596414713</v>
      </c>
      <c r="K468" s="2">
        <f t="shared" si="190"/>
        <v>0.29605505366599644</v>
      </c>
      <c r="L468" s="2">
        <f t="shared" si="191"/>
        <v>0</v>
      </c>
      <c r="M468" s="2">
        <f t="shared" si="192"/>
        <v>7.929540369856436E-3</v>
      </c>
      <c r="N468" s="63">
        <v>24577</v>
      </c>
      <c r="O468" s="63">
        <v>10454</v>
      </c>
      <c r="P468" s="63">
        <v>0</v>
      </c>
      <c r="Q468" s="63">
        <v>280</v>
      </c>
      <c r="R468" s="63">
        <v>0</v>
      </c>
      <c r="S468" s="63">
        <v>0</v>
      </c>
      <c r="T468" s="63">
        <v>0</v>
      </c>
      <c r="U468" s="63">
        <v>0</v>
      </c>
      <c r="V468" s="63">
        <v>0</v>
      </c>
      <c r="W468" s="63">
        <v>0</v>
      </c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AX468" s="63"/>
      <c r="AY468" s="63"/>
      <c r="BA468" s="5">
        <f>IF(Q468&gt;0,RANK(Q468,(N468:P468,Q468:AE468)),0)</f>
        <v>3</v>
      </c>
      <c r="BB468" s="5">
        <f>IF(R468&gt;0,RANK(R468,(N468:P468,Q468:AE468)),0)</f>
        <v>0</v>
      </c>
      <c r="BC468" s="5">
        <f>IF(T468&gt;0,RANK(T468,(N468:P468,Q468:AE468)),0)</f>
        <v>0</v>
      </c>
      <c r="BD468" s="5">
        <f>IF(S468&gt;0,RANK(S468,(N468:P468,Q468:AE468)),0)</f>
        <v>0</v>
      </c>
      <c r="BE468" s="2">
        <f t="shared" si="193"/>
        <v>7.9295403698564186E-3</v>
      </c>
      <c r="BF468" s="2">
        <f t="shared" si="194"/>
        <v>0</v>
      </c>
      <c r="BG468" s="2">
        <f t="shared" si="195"/>
        <v>0</v>
      </c>
      <c r="BH468" s="2">
        <f t="shared" si="196"/>
        <v>0</v>
      </c>
      <c r="BJ468" t="s">
        <v>2394</v>
      </c>
      <c r="BK468" t="s">
        <v>1155</v>
      </c>
      <c r="BL468">
        <v>2</v>
      </c>
      <c r="BN468" s="112">
        <v>13</v>
      </c>
      <c r="BO468" s="114">
        <v>95</v>
      </c>
      <c r="BP468" s="118">
        <f t="shared" si="185"/>
        <v>13095</v>
      </c>
      <c r="BQ468" s="118">
        <f t="shared" si="172"/>
        <v>13095</v>
      </c>
      <c r="BR468" s="5" t="s">
        <v>3151</v>
      </c>
      <c r="BV468" s="63"/>
      <c r="CC468" s="63">
        <f t="shared" si="184"/>
        <v>-35311</v>
      </c>
      <c r="CG468" s="1"/>
      <c r="CH468" s="1"/>
      <c r="CI468" s="1"/>
      <c r="CJ468" s="1"/>
    </row>
    <row r="469" spans="1:88" ht="15" hidden="1" customHeight="1" outlineLevel="1">
      <c r="A469" t="s">
        <v>1147</v>
      </c>
      <c r="B469" t="s">
        <v>1155</v>
      </c>
      <c r="C469" s="1">
        <f t="shared" si="186"/>
        <v>69097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>IF(P469&gt;0,RANK(P469,(N469:P469,Q469:AE469)),0)</f>
        <v>0</v>
      </c>
      <c r="G469" s="129">
        <f t="shared" si="187"/>
        <v>17358</v>
      </c>
      <c r="H469" s="134">
        <f t="shared" si="188"/>
        <v>0.25121206419960346</v>
      </c>
      <c r="I469" s="2"/>
      <c r="J469" s="2">
        <f t="shared" si="189"/>
        <v>0.61954932920387285</v>
      </c>
      <c r="K469" s="2">
        <f t="shared" si="190"/>
        <v>0.36833726500426939</v>
      </c>
      <c r="L469" s="2">
        <f t="shared" si="191"/>
        <v>0</v>
      </c>
      <c r="M469" s="2">
        <f t="shared" si="192"/>
        <v>1.2113405791857768E-2</v>
      </c>
      <c r="N469" s="63">
        <v>42809</v>
      </c>
      <c r="O469" s="63">
        <v>25451</v>
      </c>
      <c r="P469" s="63">
        <v>0</v>
      </c>
      <c r="Q469" s="63">
        <v>837</v>
      </c>
      <c r="R469" s="63">
        <v>0</v>
      </c>
      <c r="S469" s="63">
        <v>0</v>
      </c>
      <c r="T469" s="63">
        <v>0</v>
      </c>
      <c r="U469" s="63">
        <v>0</v>
      </c>
      <c r="V469" s="63">
        <v>0</v>
      </c>
      <c r="W469" s="63">
        <v>0</v>
      </c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AX469" s="63"/>
      <c r="AY469" s="63"/>
      <c r="BA469" s="5">
        <f>IF(Q469&gt;0,RANK(Q469,(N469:P469,Q469:AE469)),0)</f>
        <v>3</v>
      </c>
      <c r="BB469" s="5">
        <f>IF(R469&gt;0,RANK(R469,(N469:P469,Q469:AE469)),0)</f>
        <v>0</v>
      </c>
      <c r="BC469" s="5">
        <f>IF(T469&gt;0,RANK(T469,(N469:P469,Q469:AE469)),0)</f>
        <v>0</v>
      </c>
      <c r="BD469" s="5">
        <f>IF(S469&gt;0,RANK(S469,(N469:P469,Q469:AE469)),0)</f>
        <v>0</v>
      </c>
      <c r="BE469" s="2">
        <f t="shared" si="193"/>
        <v>1.2113405791857823E-2</v>
      </c>
      <c r="BF469" s="2">
        <f t="shared" si="194"/>
        <v>0</v>
      </c>
      <c r="BG469" s="2">
        <f t="shared" si="195"/>
        <v>0</v>
      </c>
      <c r="BH469" s="2">
        <f t="shared" si="196"/>
        <v>0</v>
      </c>
      <c r="BJ469" t="s">
        <v>1147</v>
      </c>
      <c r="BK469" t="s">
        <v>1155</v>
      </c>
      <c r="BL469">
        <v>13</v>
      </c>
      <c r="BN469" s="112">
        <v>13</v>
      </c>
      <c r="BO469" s="114">
        <v>97</v>
      </c>
      <c r="BP469" s="118">
        <f t="shared" si="185"/>
        <v>13097</v>
      </c>
      <c r="BQ469" s="118">
        <f t="shared" si="172"/>
        <v>13097</v>
      </c>
      <c r="BR469" s="5" t="s">
        <v>3151</v>
      </c>
      <c r="BV469" s="63"/>
      <c r="CC469" s="63">
        <f t="shared" si="184"/>
        <v>-69097</v>
      </c>
      <c r="CG469" s="1"/>
      <c r="CH469" s="1"/>
      <c r="CI469" s="1"/>
      <c r="CJ469" s="1"/>
    </row>
    <row r="470" spans="1:88" ht="15" hidden="1" customHeight="1" outlineLevel="1">
      <c r="A470" t="s">
        <v>2794</v>
      </c>
      <c r="B470" t="s">
        <v>1155</v>
      </c>
      <c r="C470" s="1">
        <f t="shared" si="186"/>
        <v>5187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29">
        <f t="shared" si="187"/>
        <v>285</v>
      </c>
      <c r="H470" s="134">
        <f t="shared" si="188"/>
        <v>5.4945054945054944E-2</v>
      </c>
      <c r="I470" s="2"/>
      <c r="J470" s="2">
        <f t="shared" si="189"/>
        <v>0.46982841719683827</v>
      </c>
      <c r="K470" s="2">
        <f t="shared" si="190"/>
        <v>0.52477347214189318</v>
      </c>
      <c r="L470" s="2">
        <f t="shared" si="191"/>
        <v>0</v>
      </c>
      <c r="M470" s="2">
        <f t="shared" si="192"/>
        <v>5.3981106612684959E-3</v>
      </c>
      <c r="N470" s="63">
        <v>2437</v>
      </c>
      <c r="O470" s="63">
        <v>2722</v>
      </c>
      <c r="P470" s="63">
        <v>0</v>
      </c>
      <c r="Q470" s="63">
        <v>28</v>
      </c>
      <c r="R470" s="63">
        <v>0</v>
      </c>
      <c r="S470" s="63">
        <v>0</v>
      </c>
      <c r="T470" s="63">
        <v>0</v>
      </c>
      <c r="U470" s="63">
        <v>0</v>
      </c>
      <c r="V470" s="63">
        <v>0</v>
      </c>
      <c r="W470" s="63">
        <v>0</v>
      </c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AX470" s="63"/>
      <c r="AY470" s="63"/>
      <c r="BA470" s="5">
        <f>IF(Q470&gt;0,RANK(Q470,(N470:P470,Q470:AE470)),0)</f>
        <v>3</v>
      </c>
      <c r="BB470" s="5">
        <f>IF(R470&gt;0,RANK(R470,(N470:P470,Q470:AE470)),0)</f>
        <v>0</v>
      </c>
      <c r="BC470" s="5">
        <f>IF(T470&gt;0,RANK(T470,(N470:P470,Q470:AE470)),0)</f>
        <v>0</v>
      </c>
      <c r="BD470" s="5">
        <f>IF(S470&gt;0,RANK(S470,(N470:P470,Q470:AE470)),0)</f>
        <v>0</v>
      </c>
      <c r="BE470" s="2">
        <f t="shared" si="193"/>
        <v>5.3981106612685558E-3</v>
      </c>
      <c r="BF470" s="2">
        <f t="shared" si="194"/>
        <v>0</v>
      </c>
      <c r="BG470" s="2">
        <f t="shared" si="195"/>
        <v>0</v>
      </c>
      <c r="BH470" s="2">
        <f t="shared" si="196"/>
        <v>0</v>
      </c>
      <c r="BJ470" t="s">
        <v>2794</v>
      </c>
      <c r="BK470" t="s">
        <v>1155</v>
      </c>
      <c r="BL470">
        <v>2</v>
      </c>
      <c r="BN470" s="112">
        <v>13</v>
      </c>
      <c r="BO470" s="114">
        <v>99</v>
      </c>
      <c r="BP470" s="118">
        <f t="shared" si="185"/>
        <v>13099</v>
      </c>
      <c r="BQ470" s="118">
        <f t="shared" si="172"/>
        <v>13099</v>
      </c>
      <c r="BR470" s="5" t="s">
        <v>3151</v>
      </c>
      <c r="BV470" s="63"/>
      <c r="CC470" s="63">
        <f t="shared" si="184"/>
        <v>-5187</v>
      </c>
      <c r="CG470" s="1"/>
      <c r="CH470" s="1"/>
      <c r="CI470" s="1"/>
      <c r="CJ470" s="1"/>
    </row>
    <row r="471" spans="1:88" ht="15" hidden="1" customHeight="1" outlineLevel="1">
      <c r="A471" t="s">
        <v>2567</v>
      </c>
      <c r="B471" t="s">
        <v>1155</v>
      </c>
      <c r="C471" s="1">
        <f t="shared" si="186"/>
        <v>1441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0</v>
      </c>
      <c r="G471" s="129">
        <f t="shared" si="187"/>
        <v>1089</v>
      </c>
      <c r="H471" s="134">
        <f t="shared" si="188"/>
        <v>0.75572519083969469</v>
      </c>
      <c r="I471" s="2"/>
      <c r="J471" s="2">
        <f t="shared" si="189"/>
        <v>0.11589174184594032</v>
      </c>
      <c r="K471" s="2">
        <f t="shared" si="190"/>
        <v>0.871616932685635</v>
      </c>
      <c r="L471" s="2">
        <f t="shared" si="191"/>
        <v>0</v>
      </c>
      <c r="M471" s="2">
        <f t="shared" si="192"/>
        <v>1.2491325468424685E-2</v>
      </c>
      <c r="N471" s="63">
        <v>167</v>
      </c>
      <c r="O471" s="63">
        <v>1256</v>
      </c>
      <c r="P471" s="63">
        <v>0</v>
      </c>
      <c r="Q471" s="63">
        <v>18</v>
      </c>
      <c r="R471" s="63">
        <v>0</v>
      </c>
      <c r="S471" s="63">
        <v>0</v>
      </c>
      <c r="T471" s="63">
        <v>0</v>
      </c>
      <c r="U471" s="63">
        <v>0</v>
      </c>
      <c r="V471" s="63">
        <v>0</v>
      </c>
      <c r="W471" s="63">
        <v>0</v>
      </c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AX471" s="63"/>
      <c r="AY471" s="63"/>
      <c r="BA471" s="5">
        <f>IF(Q471&gt;0,RANK(Q471,(N471:P471,Q471:AE471)),0)</f>
        <v>3</v>
      </c>
      <c r="BB471" s="5">
        <f>IF(R471&gt;0,RANK(R471,(N471:P471,Q471:AE471)),0)</f>
        <v>0</v>
      </c>
      <c r="BC471" s="5">
        <f>IF(T471&gt;0,RANK(T471,(N471:P471,Q471:AE471)),0)</f>
        <v>0</v>
      </c>
      <c r="BD471" s="5">
        <f>IF(S471&gt;0,RANK(S471,(N471:P471,Q471:AE471)),0)</f>
        <v>0</v>
      </c>
      <c r="BE471" s="2">
        <f t="shared" si="193"/>
        <v>1.2491325468424705E-2</v>
      </c>
      <c r="BF471" s="2">
        <f t="shared" si="194"/>
        <v>0</v>
      </c>
      <c r="BG471" s="2">
        <f t="shared" si="195"/>
        <v>0</v>
      </c>
      <c r="BH471" s="2">
        <f t="shared" si="196"/>
        <v>0</v>
      </c>
      <c r="BJ471" t="s">
        <v>2567</v>
      </c>
      <c r="BK471" t="s">
        <v>1155</v>
      </c>
      <c r="BL471">
        <v>1</v>
      </c>
      <c r="BN471" s="112">
        <v>13</v>
      </c>
      <c r="BO471" s="114">
        <v>101</v>
      </c>
      <c r="BP471" s="118">
        <f t="shared" si="185"/>
        <v>13101</v>
      </c>
      <c r="BQ471" s="118">
        <f t="shared" si="172"/>
        <v>13101</v>
      </c>
      <c r="BR471" s="5" t="s">
        <v>3151</v>
      </c>
      <c r="BV471" s="63"/>
      <c r="CC471" s="63">
        <f t="shared" si="184"/>
        <v>-1441</v>
      </c>
      <c r="CG471" s="1"/>
      <c r="CH471" s="1"/>
      <c r="CI471" s="1"/>
      <c r="CJ471" s="1"/>
    </row>
    <row r="472" spans="1:88" ht="15" hidden="1" customHeight="1" outlineLevel="1">
      <c r="A472" t="s">
        <v>2323</v>
      </c>
      <c r="B472" t="s">
        <v>1155</v>
      </c>
      <c r="C472" s="1">
        <f t="shared" si="186"/>
        <v>31570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0</v>
      </c>
      <c r="G472" s="129">
        <f t="shared" si="187"/>
        <v>15638</v>
      </c>
      <c r="H472" s="134">
        <f t="shared" si="188"/>
        <v>0.49534368070953438</v>
      </c>
      <c r="I472" s="2"/>
      <c r="J472" s="2">
        <f t="shared" si="189"/>
        <v>0.24453595185302501</v>
      </c>
      <c r="K472" s="2">
        <f t="shared" si="190"/>
        <v>0.7398796325625594</v>
      </c>
      <c r="L472" s="2">
        <f t="shared" si="191"/>
        <v>0</v>
      </c>
      <c r="M472" s="2">
        <f t="shared" si="192"/>
        <v>1.558441558441559E-2</v>
      </c>
      <c r="N472" s="63">
        <v>7720</v>
      </c>
      <c r="O472" s="63">
        <v>23358</v>
      </c>
      <c r="P472" s="63">
        <v>0</v>
      </c>
      <c r="Q472" s="63">
        <v>492</v>
      </c>
      <c r="R472" s="63">
        <v>0</v>
      </c>
      <c r="S472" s="63">
        <v>0</v>
      </c>
      <c r="T472" s="63">
        <v>0</v>
      </c>
      <c r="U472" s="63">
        <v>0</v>
      </c>
      <c r="V472" s="63">
        <v>0</v>
      </c>
      <c r="W472" s="63">
        <v>0</v>
      </c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AX472" s="63"/>
      <c r="AY472" s="63"/>
      <c r="BA472" s="5">
        <f>IF(Q472&gt;0,RANK(Q472,(N472:P472,Q472:AE472)),0)</f>
        <v>3</v>
      </c>
      <c r="BB472" s="5">
        <f>IF(R472&gt;0,RANK(R472,(N472:P472,Q472:AE472)),0)</f>
        <v>0</v>
      </c>
      <c r="BC472" s="5">
        <f>IF(T472&gt;0,RANK(T472,(N472:P472,Q472:AE472)),0)</f>
        <v>0</v>
      </c>
      <c r="BD472" s="5">
        <f>IF(S472&gt;0,RANK(S472,(N472:P472,Q472:AE472)),0)</f>
        <v>0</v>
      </c>
      <c r="BE472" s="2">
        <f t="shared" si="193"/>
        <v>1.5584415584415584E-2</v>
      </c>
      <c r="BF472" s="2">
        <f t="shared" si="194"/>
        <v>0</v>
      </c>
      <c r="BG472" s="2">
        <f t="shared" si="195"/>
        <v>0</v>
      </c>
      <c r="BH472" s="2">
        <f t="shared" si="196"/>
        <v>0</v>
      </c>
      <c r="BJ472" t="s">
        <v>2323</v>
      </c>
      <c r="BK472" t="s">
        <v>1155</v>
      </c>
      <c r="BN472" s="112">
        <v>13</v>
      </c>
      <c r="BO472" s="114">
        <v>103</v>
      </c>
      <c r="BP472" s="118">
        <f t="shared" si="185"/>
        <v>13103</v>
      </c>
      <c r="BQ472" s="118">
        <f t="shared" si="172"/>
        <v>13103</v>
      </c>
      <c r="BR472" s="5" t="s">
        <v>3151</v>
      </c>
      <c r="BV472" s="63"/>
      <c r="CC472" s="63">
        <f t="shared" si="184"/>
        <v>-31570</v>
      </c>
      <c r="CG472" s="1"/>
      <c r="CH472" s="1"/>
      <c r="CI472" s="1"/>
      <c r="CJ472" s="1"/>
    </row>
    <row r="473" spans="1:88" ht="15" hidden="1" customHeight="1" outlineLevel="1">
      <c r="A473" t="s">
        <v>468</v>
      </c>
      <c r="B473" t="s">
        <v>1155</v>
      </c>
      <c r="C473" s="1">
        <f t="shared" si="186"/>
        <v>9171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0</v>
      </c>
      <c r="G473" s="129">
        <f t="shared" si="187"/>
        <v>3347</v>
      </c>
      <c r="H473" s="134">
        <f t="shared" si="188"/>
        <v>0.3649547486642678</v>
      </c>
      <c r="I473" s="2"/>
      <c r="J473" s="2">
        <f t="shared" si="189"/>
        <v>0.31392432668193215</v>
      </c>
      <c r="K473" s="2">
        <f t="shared" si="190"/>
        <v>0.67887907534619996</v>
      </c>
      <c r="L473" s="2">
        <f t="shared" si="191"/>
        <v>0</v>
      </c>
      <c r="M473" s="2">
        <f t="shared" si="192"/>
        <v>7.1965979718678907E-3</v>
      </c>
      <c r="N473" s="63">
        <v>2879</v>
      </c>
      <c r="O473" s="63">
        <v>6226</v>
      </c>
      <c r="P473" s="63">
        <v>0</v>
      </c>
      <c r="Q473" s="63">
        <v>66</v>
      </c>
      <c r="R473" s="63">
        <v>0</v>
      </c>
      <c r="S473" s="63">
        <v>0</v>
      </c>
      <c r="T473" s="63">
        <v>0</v>
      </c>
      <c r="U473" s="63">
        <v>0</v>
      </c>
      <c r="V473" s="63">
        <v>0</v>
      </c>
      <c r="W473" s="63">
        <v>0</v>
      </c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AX473" s="63"/>
      <c r="AY473" s="63"/>
      <c r="BA473" s="5">
        <f>IF(Q473&gt;0,RANK(Q473,(N473:P473,Q473:AE473)),0)</f>
        <v>3</v>
      </c>
      <c r="BB473" s="5">
        <f>IF(R473&gt;0,RANK(R473,(N473:P473,Q473:AE473)),0)</f>
        <v>0</v>
      </c>
      <c r="BC473" s="5">
        <f>IF(T473&gt;0,RANK(T473,(N473:P473,Q473:AE473)),0)</f>
        <v>0</v>
      </c>
      <c r="BD473" s="5">
        <f>IF(S473&gt;0,RANK(S473,(N473:P473,Q473:AE473)),0)</f>
        <v>0</v>
      </c>
      <c r="BE473" s="2">
        <f t="shared" si="193"/>
        <v>7.1965979718678439E-3</v>
      </c>
      <c r="BF473" s="2">
        <f t="shared" si="194"/>
        <v>0</v>
      </c>
      <c r="BG473" s="2">
        <f t="shared" si="195"/>
        <v>0</v>
      </c>
      <c r="BH473" s="2">
        <f t="shared" si="196"/>
        <v>0</v>
      </c>
      <c r="BJ473" t="s">
        <v>468</v>
      </c>
      <c r="BK473" t="s">
        <v>1155</v>
      </c>
      <c r="BL473">
        <v>9</v>
      </c>
      <c r="BN473" s="112">
        <v>13</v>
      </c>
      <c r="BO473" s="114">
        <v>105</v>
      </c>
      <c r="BP473" s="118">
        <f t="shared" si="185"/>
        <v>13105</v>
      </c>
      <c r="BQ473" s="118">
        <f t="shared" si="172"/>
        <v>13105</v>
      </c>
      <c r="BR473" s="5" t="s">
        <v>3151</v>
      </c>
      <c r="BV473" s="63"/>
      <c r="CC473" s="63">
        <f t="shared" si="184"/>
        <v>-9171</v>
      </c>
      <c r="CG473" s="1"/>
      <c r="CH473" s="1"/>
      <c r="CI473" s="1"/>
      <c r="CJ473" s="1"/>
    </row>
    <row r="474" spans="1:88" ht="15" hidden="1" customHeight="1" outlineLevel="1">
      <c r="A474" t="s">
        <v>2666</v>
      </c>
      <c r="B474" t="s">
        <v>1155</v>
      </c>
      <c r="C474" s="1">
        <f t="shared" si="186"/>
        <v>9501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0</v>
      </c>
      <c r="G474" s="129">
        <f t="shared" si="187"/>
        <v>3667</v>
      </c>
      <c r="H474" s="134">
        <f t="shared" si="188"/>
        <v>0.38595937269761077</v>
      </c>
      <c r="I474" s="2"/>
      <c r="J474" s="2">
        <f t="shared" si="189"/>
        <v>0.3035469950531523</v>
      </c>
      <c r="K474" s="2">
        <f t="shared" si="190"/>
        <v>0.68950636775076313</v>
      </c>
      <c r="L474" s="2">
        <f t="shared" si="191"/>
        <v>0</v>
      </c>
      <c r="M474" s="2">
        <f t="shared" si="192"/>
        <v>6.9466371960845708E-3</v>
      </c>
      <c r="N474" s="63">
        <v>2884</v>
      </c>
      <c r="O474" s="63">
        <v>6551</v>
      </c>
      <c r="P474" s="63">
        <v>0</v>
      </c>
      <c r="Q474" s="63">
        <v>66</v>
      </c>
      <c r="R474" s="63">
        <v>0</v>
      </c>
      <c r="S474" s="63">
        <v>0</v>
      </c>
      <c r="T474" s="63">
        <v>0</v>
      </c>
      <c r="U474" s="63">
        <v>0</v>
      </c>
      <c r="V474" s="63">
        <v>0</v>
      </c>
      <c r="W474" s="63">
        <v>0</v>
      </c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AX474" s="63"/>
      <c r="AY474" s="63"/>
      <c r="BA474" s="5">
        <f>IF(Q474&gt;0,RANK(Q474,(N474:P474,Q474:AE474)),0)</f>
        <v>3</v>
      </c>
      <c r="BB474" s="5">
        <f>IF(R474&gt;0,RANK(R474,(N474:P474,Q474:AE474)),0)</f>
        <v>0</v>
      </c>
      <c r="BC474" s="5">
        <f>IF(T474&gt;0,RANK(T474,(N474:P474,Q474:AE474)),0)</f>
        <v>0</v>
      </c>
      <c r="BD474" s="5">
        <f>IF(S474&gt;0,RANK(S474,(N474:P474,Q474:AE474)),0)</f>
        <v>0</v>
      </c>
      <c r="BE474" s="2">
        <f t="shared" si="193"/>
        <v>6.9466371960846228E-3</v>
      </c>
      <c r="BF474" s="2">
        <f t="shared" si="194"/>
        <v>0</v>
      </c>
      <c r="BG474" s="2">
        <f t="shared" si="195"/>
        <v>0</v>
      </c>
      <c r="BH474" s="2">
        <f t="shared" si="196"/>
        <v>0</v>
      </c>
      <c r="BJ474" t="s">
        <v>2666</v>
      </c>
      <c r="BK474" t="s">
        <v>1155</v>
      </c>
      <c r="BL474">
        <v>12</v>
      </c>
      <c r="BN474" s="112">
        <v>13</v>
      </c>
      <c r="BO474" s="114">
        <v>107</v>
      </c>
      <c r="BP474" s="118">
        <f t="shared" si="185"/>
        <v>13107</v>
      </c>
      <c r="BQ474" s="118">
        <f t="shared" si="172"/>
        <v>13107</v>
      </c>
      <c r="BR474" s="5" t="s">
        <v>3151</v>
      </c>
      <c r="BV474" s="63"/>
      <c r="CC474" s="63">
        <f t="shared" si="184"/>
        <v>-9501</v>
      </c>
      <c r="CG474" s="1"/>
      <c r="CH474" s="1"/>
      <c r="CI474" s="1"/>
      <c r="CJ474" s="1"/>
    </row>
    <row r="475" spans="1:88" ht="15" hidden="1" customHeight="1" outlineLevel="1">
      <c r="A475" t="s">
        <v>632</v>
      </c>
      <c r="B475" t="s">
        <v>1155</v>
      </c>
      <c r="C475" s="1">
        <f t="shared" si="186"/>
        <v>4247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0</v>
      </c>
      <c r="G475" s="129">
        <f t="shared" si="187"/>
        <v>1564</v>
      </c>
      <c r="H475" s="134">
        <f t="shared" si="188"/>
        <v>0.36825994819872854</v>
      </c>
      <c r="I475" s="2"/>
      <c r="J475" s="2">
        <f t="shared" si="189"/>
        <v>0.31174947021426891</v>
      </c>
      <c r="K475" s="2">
        <f t="shared" si="190"/>
        <v>0.68000941841299745</v>
      </c>
      <c r="L475" s="2">
        <f t="shared" si="191"/>
        <v>0</v>
      </c>
      <c r="M475" s="2">
        <f t="shared" si="192"/>
        <v>8.2411113727336449E-3</v>
      </c>
      <c r="N475" s="63">
        <v>1324</v>
      </c>
      <c r="O475" s="63">
        <v>2888</v>
      </c>
      <c r="P475" s="63">
        <v>0</v>
      </c>
      <c r="Q475" s="63">
        <v>35</v>
      </c>
      <c r="R475" s="63">
        <v>0</v>
      </c>
      <c r="S475" s="63">
        <v>0</v>
      </c>
      <c r="T475" s="63">
        <v>0</v>
      </c>
      <c r="U475" s="63">
        <v>0</v>
      </c>
      <c r="V475" s="63">
        <v>0</v>
      </c>
      <c r="W475" s="63">
        <v>0</v>
      </c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AX475" s="63"/>
      <c r="AY475" s="63"/>
      <c r="BA475" s="5">
        <f>IF(Q475&gt;0,RANK(Q475,(N475:P475,Q475:AE475)),0)</f>
        <v>3</v>
      </c>
      <c r="BB475" s="5">
        <f>IF(R475&gt;0,RANK(R475,(N475:P475,Q475:AE475)),0)</f>
        <v>0</v>
      </c>
      <c r="BC475" s="5">
        <f>IF(T475&gt;0,RANK(T475,(N475:P475,Q475:AE475)),0)</f>
        <v>0</v>
      </c>
      <c r="BD475" s="5">
        <f>IF(S475&gt;0,RANK(S475,(N475:P475,Q475:AE475)),0)</f>
        <v>0</v>
      </c>
      <c r="BE475" s="2">
        <f t="shared" si="193"/>
        <v>8.2411113727336952E-3</v>
      </c>
      <c r="BF475" s="2">
        <f t="shared" si="194"/>
        <v>0</v>
      </c>
      <c r="BG475" s="2">
        <f t="shared" si="195"/>
        <v>0</v>
      </c>
      <c r="BH475" s="2">
        <f t="shared" si="196"/>
        <v>0</v>
      </c>
      <c r="BJ475" t="s">
        <v>632</v>
      </c>
      <c r="BK475" t="s">
        <v>1155</v>
      </c>
      <c r="BL475">
        <v>12</v>
      </c>
      <c r="BN475" s="112">
        <v>13</v>
      </c>
      <c r="BO475" s="114">
        <v>109</v>
      </c>
      <c r="BP475" s="118">
        <f t="shared" si="185"/>
        <v>13109</v>
      </c>
      <c r="BQ475" s="118">
        <f t="shared" si="172"/>
        <v>13109</v>
      </c>
      <c r="BR475" s="5" t="s">
        <v>3151</v>
      </c>
      <c r="BV475" s="63"/>
      <c r="CC475" s="63">
        <f t="shared" si="184"/>
        <v>-4247</v>
      </c>
      <c r="CG475" s="1"/>
      <c r="CH475" s="1"/>
      <c r="CI475" s="1"/>
      <c r="CJ475" s="1"/>
    </row>
    <row r="476" spans="1:88" ht="15" hidden="1" customHeight="1" outlineLevel="1">
      <c r="A476" t="s">
        <v>2089</v>
      </c>
      <c r="B476" t="s">
        <v>1155</v>
      </c>
      <c r="C476" s="1">
        <f t="shared" si="186"/>
        <v>14850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0</v>
      </c>
      <c r="G476" s="129">
        <f t="shared" si="187"/>
        <v>9598</v>
      </c>
      <c r="H476" s="134">
        <f t="shared" si="188"/>
        <v>0.64632996632996631</v>
      </c>
      <c r="I476" s="2"/>
      <c r="J476" s="2">
        <f t="shared" si="189"/>
        <v>0.17313131313131314</v>
      </c>
      <c r="K476" s="2">
        <f t="shared" si="190"/>
        <v>0.81946127946127945</v>
      </c>
      <c r="L476" s="2">
        <f t="shared" si="191"/>
        <v>0</v>
      </c>
      <c r="M476" s="2">
        <f t="shared" si="192"/>
        <v>7.4074074074074181E-3</v>
      </c>
      <c r="N476" s="63">
        <v>2571</v>
      </c>
      <c r="O476" s="63">
        <v>12169</v>
      </c>
      <c r="P476" s="63">
        <v>0</v>
      </c>
      <c r="Q476" s="63">
        <v>110</v>
      </c>
      <c r="R476" s="63">
        <v>0</v>
      </c>
      <c r="S476" s="63">
        <v>0</v>
      </c>
      <c r="T476" s="63">
        <v>0</v>
      </c>
      <c r="U476" s="63">
        <v>0</v>
      </c>
      <c r="V476" s="63">
        <v>0</v>
      </c>
      <c r="W476" s="63">
        <v>0</v>
      </c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AX476" s="63"/>
      <c r="AY476" s="63"/>
      <c r="BA476" s="5">
        <f>IF(Q476&gt;0,RANK(Q476,(N476:P476,Q476:AE476)),0)</f>
        <v>3</v>
      </c>
      <c r="BB476" s="5">
        <f>IF(R476&gt;0,RANK(R476,(N476:P476,Q476:AE476)),0)</f>
        <v>0</v>
      </c>
      <c r="BC476" s="5">
        <f>IF(T476&gt;0,RANK(T476,(N476:P476,Q476:AE476)),0)</f>
        <v>0</v>
      </c>
      <c r="BD476" s="5">
        <f>IF(S476&gt;0,RANK(S476,(N476:P476,Q476:AE476)),0)</f>
        <v>0</v>
      </c>
      <c r="BE476" s="2">
        <f t="shared" si="193"/>
        <v>7.4074074074074077E-3</v>
      </c>
      <c r="BF476" s="2">
        <f t="shared" si="194"/>
        <v>0</v>
      </c>
      <c r="BG476" s="2">
        <f t="shared" si="195"/>
        <v>0</v>
      </c>
      <c r="BH476" s="2">
        <f t="shared" si="196"/>
        <v>0</v>
      </c>
      <c r="BJ476" t="s">
        <v>2089</v>
      </c>
      <c r="BK476" t="s">
        <v>1155</v>
      </c>
      <c r="BL476">
        <v>9</v>
      </c>
      <c r="BN476" s="112">
        <v>13</v>
      </c>
      <c r="BO476" s="114">
        <v>111</v>
      </c>
      <c r="BP476" s="118">
        <f t="shared" si="185"/>
        <v>13111</v>
      </c>
      <c r="BQ476" s="118">
        <f t="shared" si="172"/>
        <v>13111</v>
      </c>
      <c r="BR476" s="5" t="s">
        <v>3151</v>
      </c>
      <c r="BV476" s="63"/>
      <c r="CC476" s="63">
        <f t="shared" si="184"/>
        <v>-14850</v>
      </c>
      <c r="CE476" s="129"/>
      <c r="CG476" s="1"/>
      <c r="CH476" s="1"/>
      <c r="CI476" s="1"/>
      <c r="CJ476" s="1"/>
    </row>
    <row r="477" spans="1:88" ht="15" hidden="1" customHeight="1" outlineLevel="1">
      <c r="A477" t="s">
        <v>1415</v>
      </c>
      <c r="B477" t="s">
        <v>1155</v>
      </c>
      <c r="C477" s="1">
        <f t="shared" si="186"/>
        <v>71993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0</v>
      </c>
      <c r="G477" s="129">
        <f t="shared" si="187"/>
        <v>4887</v>
      </c>
      <c r="H477" s="134">
        <f t="shared" si="188"/>
        <v>6.7881599599961109E-2</v>
      </c>
      <c r="I477" s="2"/>
      <c r="J477" s="2">
        <f t="shared" si="189"/>
        <v>0.45928076340755353</v>
      </c>
      <c r="K477" s="2">
        <f t="shared" si="190"/>
        <v>0.52716236300751462</v>
      </c>
      <c r="L477" s="2">
        <f t="shared" si="191"/>
        <v>0</v>
      </c>
      <c r="M477" s="2">
        <f t="shared" si="192"/>
        <v>1.355687358493185E-2</v>
      </c>
      <c r="N477" s="63">
        <v>33065</v>
      </c>
      <c r="O477" s="63">
        <v>37952</v>
      </c>
      <c r="P477" s="63">
        <v>0</v>
      </c>
      <c r="Q477" s="63">
        <v>976</v>
      </c>
      <c r="R477" s="63">
        <v>0</v>
      </c>
      <c r="S477" s="63">
        <v>0</v>
      </c>
      <c r="T477" s="63">
        <v>0</v>
      </c>
      <c r="U477" s="63">
        <v>0</v>
      </c>
      <c r="V477" s="63">
        <v>0</v>
      </c>
      <c r="W477" s="63">
        <v>0</v>
      </c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AX477" s="63"/>
      <c r="AY477" s="63"/>
      <c r="BA477" s="5">
        <f>IF(Q477&gt;0,RANK(Q477,(N477:P477,Q477:AE477)),0)</f>
        <v>3</v>
      </c>
      <c r="BB477" s="5">
        <f>IF(R477&gt;0,RANK(R477,(N477:P477,Q477:AE477)),0)</f>
        <v>0</v>
      </c>
      <c r="BC477" s="5">
        <f>IF(T477&gt;0,RANK(T477,(N477:P477,Q477:AE477)),0)</f>
        <v>0</v>
      </c>
      <c r="BD477" s="5">
        <f>IF(S477&gt;0,RANK(S477,(N477:P477,Q477:AE477)),0)</f>
        <v>0</v>
      </c>
      <c r="BE477" s="2">
        <f t="shared" si="193"/>
        <v>1.3556873584931869E-2</v>
      </c>
      <c r="BF477" s="2">
        <f t="shared" si="194"/>
        <v>0</v>
      </c>
      <c r="BG477" s="2">
        <f t="shared" si="195"/>
        <v>0</v>
      </c>
      <c r="BH477" s="2">
        <f t="shared" si="196"/>
        <v>0</v>
      </c>
      <c r="BJ477" t="s">
        <v>1415</v>
      </c>
      <c r="BK477" t="s">
        <v>1155</v>
      </c>
      <c r="BN477" s="112">
        <v>13</v>
      </c>
      <c r="BO477" s="114">
        <v>113</v>
      </c>
      <c r="BP477" s="118">
        <f t="shared" si="185"/>
        <v>13113</v>
      </c>
      <c r="BQ477" s="118">
        <f t="shared" si="172"/>
        <v>13113</v>
      </c>
      <c r="BR477" s="5" t="s">
        <v>3151</v>
      </c>
      <c r="BV477" s="63"/>
      <c r="CC477" s="63">
        <f t="shared" si="184"/>
        <v>-71993</v>
      </c>
      <c r="CG477" s="1"/>
      <c r="CH477" s="1"/>
      <c r="CI477" s="1"/>
      <c r="CJ477" s="1"/>
    </row>
    <row r="478" spans="1:88" ht="15" hidden="1" customHeight="1" outlineLevel="1">
      <c r="A478" t="s">
        <v>2933</v>
      </c>
      <c r="B478" t="s">
        <v>1155</v>
      </c>
      <c r="C478" s="1">
        <f t="shared" si="186"/>
        <v>41648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0</v>
      </c>
      <c r="G478" s="129">
        <f t="shared" si="187"/>
        <v>17115</v>
      </c>
      <c r="H478" s="134">
        <f t="shared" si="188"/>
        <v>0.41094410295812522</v>
      </c>
      <c r="I478" s="2"/>
      <c r="J478" s="2">
        <f t="shared" si="189"/>
        <v>0.28832116788321166</v>
      </c>
      <c r="K478" s="2">
        <f t="shared" si="190"/>
        <v>0.69926527084133694</v>
      </c>
      <c r="L478" s="2">
        <f t="shared" si="191"/>
        <v>0</v>
      </c>
      <c r="M478" s="2">
        <f t="shared" si="192"/>
        <v>1.2413561275451457E-2</v>
      </c>
      <c r="N478" s="63">
        <v>12008</v>
      </c>
      <c r="O478" s="63">
        <v>29123</v>
      </c>
      <c r="P478" s="63">
        <v>0</v>
      </c>
      <c r="Q478" s="63">
        <v>517</v>
      </c>
      <c r="R478" s="63">
        <v>0</v>
      </c>
      <c r="S478" s="63">
        <v>0</v>
      </c>
      <c r="T478" s="63">
        <v>0</v>
      </c>
      <c r="U478" s="63">
        <v>0</v>
      </c>
      <c r="V478" s="63">
        <v>0</v>
      </c>
      <c r="W478" s="63">
        <v>0</v>
      </c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AX478" s="63"/>
      <c r="AY478" s="63"/>
      <c r="BA478" s="5">
        <f>IF(Q478&gt;0,RANK(Q478,(N478:P478,Q478:AE478)),0)</f>
        <v>3</v>
      </c>
      <c r="BB478" s="5">
        <f>IF(R478&gt;0,RANK(R478,(N478:P478,Q478:AE478)),0)</f>
        <v>0</v>
      </c>
      <c r="BC478" s="5">
        <f>IF(T478&gt;0,RANK(T478,(N478:P478,Q478:AE478)),0)</f>
        <v>0</v>
      </c>
      <c r="BD478" s="5">
        <f>IF(S478&gt;0,RANK(S478,(N478:P478,Q478:AE478)),0)</f>
        <v>0</v>
      </c>
      <c r="BE478" s="2">
        <f t="shared" si="193"/>
        <v>1.2413561275451403E-2</v>
      </c>
      <c r="BF478" s="2">
        <f t="shared" si="194"/>
        <v>0</v>
      </c>
      <c r="BG478" s="2">
        <f t="shared" si="195"/>
        <v>0</v>
      </c>
      <c r="BH478" s="2">
        <f t="shared" si="196"/>
        <v>0</v>
      </c>
      <c r="BJ478" t="s">
        <v>2933</v>
      </c>
      <c r="BK478" t="s">
        <v>1155</v>
      </c>
      <c r="BL478">
        <v>14</v>
      </c>
      <c r="BN478" s="112">
        <v>13</v>
      </c>
      <c r="BO478" s="114">
        <v>115</v>
      </c>
      <c r="BP478" s="118">
        <f t="shared" si="185"/>
        <v>13115</v>
      </c>
      <c r="BQ478" s="118">
        <f t="shared" si="172"/>
        <v>13115</v>
      </c>
      <c r="BR478" s="5" t="s">
        <v>3151</v>
      </c>
      <c r="BV478" s="63"/>
      <c r="CC478" s="63">
        <f t="shared" si="184"/>
        <v>-41648</v>
      </c>
      <c r="CG478" s="1"/>
      <c r="CH478" s="1"/>
      <c r="CI478" s="1"/>
      <c r="CJ478" s="1"/>
    </row>
    <row r="479" spans="1:88" ht="15" hidden="1" customHeight="1" outlineLevel="1">
      <c r="A479" t="s">
        <v>3038</v>
      </c>
      <c r="B479" t="s">
        <v>1155</v>
      </c>
      <c r="C479" s="1">
        <f t="shared" si="186"/>
        <v>129305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0</v>
      </c>
      <c r="G479" s="129">
        <f t="shared" si="187"/>
        <v>42919</v>
      </c>
      <c r="H479" s="134">
        <f t="shared" si="188"/>
        <v>0.33192065272031246</v>
      </c>
      <c r="I479" s="2"/>
      <c r="J479" s="2">
        <f t="shared" si="189"/>
        <v>0.32638335717876338</v>
      </c>
      <c r="K479" s="2">
        <f t="shared" si="190"/>
        <v>0.65830400989907578</v>
      </c>
      <c r="L479" s="2">
        <f t="shared" si="191"/>
        <v>0</v>
      </c>
      <c r="M479" s="2">
        <f t="shared" si="192"/>
        <v>1.5312632922160896E-2</v>
      </c>
      <c r="N479" s="63">
        <v>42203</v>
      </c>
      <c r="O479" s="63">
        <v>85122</v>
      </c>
      <c r="P479" s="63">
        <v>0</v>
      </c>
      <c r="Q479" s="63">
        <v>1980</v>
      </c>
      <c r="R479" s="63">
        <v>0</v>
      </c>
      <c r="S479" s="63">
        <v>0</v>
      </c>
      <c r="T479" s="63">
        <v>0</v>
      </c>
      <c r="U479" s="63">
        <v>0</v>
      </c>
      <c r="V479" s="63">
        <v>0</v>
      </c>
      <c r="W479" s="63">
        <v>0</v>
      </c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AX479" s="63"/>
      <c r="AY479" s="63"/>
      <c r="BA479" s="5">
        <f>IF(Q479&gt;0,RANK(Q479,(N479:P479,Q479:AE479)),0)</f>
        <v>3</v>
      </c>
      <c r="BB479" s="5">
        <f>IF(R479&gt;0,RANK(R479,(N479:P479,Q479:AE479)),0)</f>
        <v>0</v>
      </c>
      <c r="BC479" s="5">
        <f>IF(T479&gt;0,RANK(T479,(N479:P479,Q479:AE479)),0)</f>
        <v>0</v>
      </c>
      <c r="BD479" s="5">
        <f>IF(S479&gt;0,RANK(S479,(N479:P479,Q479:AE479)),0)</f>
        <v>0</v>
      </c>
      <c r="BE479" s="2">
        <f t="shared" si="193"/>
        <v>1.5312632922160783E-2</v>
      </c>
      <c r="BF479" s="2">
        <f t="shared" si="194"/>
        <v>0</v>
      </c>
      <c r="BG479" s="2">
        <f t="shared" si="195"/>
        <v>0</v>
      </c>
      <c r="BH479" s="2">
        <f t="shared" si="196"/>
        <v>0</v>
      </c>
      <c r="BJ479" t="s">
        <v>3038</v>
      </c>
      <c r="BK479" t="s">
        <v>1155</v>
      </c>
      <c r="BN479" s="112">
        <v>13</v>
      </c>
      <c r="BO479" s="114">
        <v>117</v>
      </c>
      <c r="BP479" s="118">
        <f t="shared" si="185"/>
        <v>13117</v>
      </c>
      <c r="BQ479" s="118">
        <f t="shared" si="172"/>
        <v>13117</v>
      </c>
      <c r="BR479" s="5" t="s">
        <v>3151</v>
      </c>
      <c r="BV479" s="63"/>
      <c r="CC479" s="63">
        <f t="shared" si="184"/>
        <v>-129305</v>
      </c>
      <c r="CG479" s="1"/>
      <c r="CH479" s="1"/>
      <c r="CI479" s="1"/>
      <c r="CJ479" s="1"/>
    </row>
    <row r="480" spans="1:88" ht="15" hidden="1" customHeight="1" outlineLevel="1">
      <c r="A480" t="s">
        <v>1137</v>
      </c>
      <c r="B480" t="s">
        <v>1155</v>
      </c>
      <c r="C480" s="1">
        <f t="shared" si="186"/>
        <v>10765</v>
      </c>
      <c r="D480" s="5">
        <f>IF(N480&gt;0, RANK(N480,(N480:P480,Q480:AE480)),0)</f>
        <v>2</v>
      </c>
      <c r="E480" s="5">
        <f>IF(O480&gt;0,RANK(O480,(N480:P480,Q480:AE480)),0)</f>
        <v>1</v>
      </c>
      <c r="F480" s="5">
        <f>IF(P480&gt;0,RANK(P480,(N480:P480,Q480:AE480)),0)</f>
        <v>0</v>
      </c>
      <c r="G480" s="129">
        <f t="shared" si="187"/>
        <v>7476</v>
      </c>
      <c r="H480" s="134">
        <f t="shared" si="188"/>
        <v>0.69447282861124016</v>
      </c>
      <c r="I480" s="2"/>
      <c r="J480" s="2">
        <f t="shared" si="189"/>
        <v>0.14797956339990712</v>
      </c>
      <c r="K480" s="2">
        <f t="shared" si="190"/>
        <v>0.84245239201114719</v>
      </c>
      <c r="L480" s="2">
        <f t="shared" si="191"/>
        <v>0</v>
      </c>
      <c r="M480" s="2">
        <f t="shared" si="192"/>
        <v>9.5680445889456678E-3</v>
      </c>
      <c r="N480" s="63">
        <v>1593</v>
      </c>
      <c r="O480" s="63">
        <v>9069</v>
      </c>
      <c r="P480" s="63">
        <v>0</v>
      </c>
      <c r="Q480" s="63">
        <v>103</v>
      </c>
      <c r="R480" s="63">
        <v>0</v>
      </c>
      <c r="S480" s="63">
        <v>0</v>
      </c>
      <c r="T480" s="63">
        <v>0</v>
      </c>
      <c r="U480" s="63">
        <v>0</v>
      </c>
      <c r="V480" s="63">
        <v>0</v>
      </c>
      <c r="W480" s="63">
        <v>0</v>
      </c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AX480" s="63"/>
      <c r="AY480" s="63"/>
      <c r="BA480" s="5">
        <f>IF(Q480&gt;0,RANK(Q480,(N480:P480,Q480:AE480)),0)</f>
        <v>3</v>
      </c>
      <c r="BB480" s="5">
        <f>IF(R480&gt;0,RANK(R480,(N480:P480,Q480:AE480)),0)</f>
        <v>0</v>
      </c>
      <c r="BC480" s="5">
        <f>IF(T480&gt;0,RANK(T480,(N480:P480,Q480:AE480)),0)</f>
        <v>0</v>
      </c>
      <c r="BD480" s="5">
        <f>IF(S480&gt;0,RANK(S480,(N480:P480,Q480:AE480)),0)</f>
        <v>0</v>
      </c>
      <c r="BE480" s="2">
        <f t="shared" si="193"/>
        <v>9.5680445889456574E-3</v>
      </c>
      <c r="BF480" s="2">
        <f t="shared" si="194"/>
        <v>0</v>
      </c>
      <c r="BG480" s="2">
        <f t="shared" si="195"/>
        <v>0</v>
      </c>
      <c r="BH480" s="2">
        <f t="shared" si="196"/>
        <v>0</v>
      </c>
      <c r="BJ480" t="s">
        <v>1137</v>
      </c>
      <c r="BK480" t="s">
        <v>1155</v>
      </c>
      <c r="BL480">
        <v>9</v>
      </c>
      <c r="BN480" s="112">
        <v>13</v>
      </c>
      <c r="BO480" s="114">
        <v>119</v>
      </c>
      <c r="BP480" s="118">
        <f t="shared" si="185"/>
        <v>13119</v>
      </c>
      <c r="BQ480" s="118">
        <f t="shared" si="172"/>
        <v>13119</v>
      </c>
      <c r="BR480" s="5" t="s">
        <v>3151</v>
      </c>
      <c r="BV480" s="63"/>
      <c r="CC480" s="63">
        <f t="shared" si="184"/>
        <v>-10765</v>
      </c>
      <c r="CG480" s="1"/>
      <c r="CH480" s="1"/>
      <c r="CI480" s="1"/>
      <c r="CJ480" s="1"/>
    </row>
    <row r="481" spans="1:88" ht="15" hidden="1" customHeight="1" outlineLevel="1">
      <c r="A481" t="s">
        <v>2386</v>
      </c>
      <c r="B481" t="s">
        <v>1155</v>
      </c>
      <c r="C481" s="1">
        <f t="shared" si="186"/>
        <v>524659</v>
      </c>
      <c r="D481" s="5">
        <f>IF(N481&gt;0, RANK(N481,(N481:P481,Q481:AE481)),0)</f>
        <v>1</v>
      </c>
      <c r="E481" s="5">
        <f>IF(O481&gt;0,RANK(O481,(N481:P481,Q481:AE481)),0)</f>
        <v>2</v>
      </c>
      <c r="F481" s="5">
        <f>IF(P481&gt;0,RANK(P481,(N481:P481,Q481:AE481)),0)</f>
        <v>0</v>
      </c>
      <c r="G481" s="129">
        <f t="shared" si="187"/>
        <v>243904</v>
      </c>
      <c r="H481" s="134">
        <f t="shared" si="188"/>
        <v>0.46488099889642603</v>
      </c>
      <c r="I481" s="2"/>
      <c r="J481" s="2">
        <f t="shared" si="189"/>
        <v>0.72646042477113704</v>
      </c>
      <c r="K481" s="2">
        <f t="shared" si="190"/>
        <v>0.261579425874711</v>
      </c>
      <c r="L481" s="2">
        <f t="shared" si="191"/>
        <v>0</v>
      </c>
      <c r="M481" s="2">
        <f t="shared" si="192"/>
        <v>1.1960149354151961E-2</v>
      </c>
      <c r="N481" s="63">
        <v>381144</v>
      </c>
      <c r="O481" s="63">
        <v>137240</v>
      </c>
      <c r="P481" s="63">
        <v>0</v>
      </c>
      <c r="Q481" s="63">
        <v>6275</v>
      </c>
      <c r="R481" s="63">
        <v>0</v>
      </c>
      <c r="S481" s="63">
        <v>0</v>
      </c>
      <c r="T481" s="63">
        <v>0</v>
      </c>
      <c r="U481" s="63">
        <v>0</v>
      </c>
      <c r="V481" s="63">
        <v>0</v>
      </c>
      <c r="W481" s="63">
        <v>0</v>
      </c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AX481" s="63"/>
      <c r="AY481" s="63"/>
      <c r="BA481" s="5">
        <f>IF(Q481&gt;0,RANK(Q481,(N481:P481,Q481:AE481)),0)</f>
        <v>3</v>
      </c>
      <c r="BB481" s="5">
        <f>IF(R481&gt;0,RANK(R481,(N481:P481,Q481:AE481)),0)</f>
        <v>0</v>
      </c>
      <c r="BC481" s="5">
        <f>IF(T481&gt;0,RANK(T481,(N481:P481,Q481:AE481)),0)</f>
        <v>0</v>
      </c>
      <c r="BD481" s="5">
        <f>IF(S481&gt;0,RANK(S481,(N481:P481,Q481:AE481)),0)</f>
        <v>0</v>
      </c>
      <c r="BE481" s="2">
        <f t="shared" si="193"/>
        <v>1.1960149354151935E-2</v>
      </c>
      <c r="BF481" s="2">
        <f t="shared" si="194"/>
        <v>0</v>
      </c>
      <c r="BG481" s="2">
        <f t="shared" si="195"/>
        <v>0</v>
      </c>
      <c r="BH481" s="2">
        <f t="shared" si="196"/>
        <v>0</v>
      </c>
      <c r="BJ481" t="s">
        <v>2386</v>
      </c>
      <c r="BK481" t="s">
        <v>1155</v>
      </c>
      <c r="BN481" s="112">
        <v>13</v>
      </c>
      <c r="BO481" s="114">
        <v>121</v>
      </c>
      <c r="BP481" s="118">
        <f t="shared" si="185"/>
        <v>13121</v>
      </c>
      <c r="BQ481" s="118">
        <f t="shared" si="172"/>
        <v>13121</v>
      </c>
      <c r="BR481" s="5" t="s">
        <v>3151</v>
      </c>
      <c r="BV481" s="63"/>
      <c r="CC481" s="63">
        <f t="shared" si="184"/>
        <v>-524659</v>
      </c>
      <c r="CG481" s="1"/>
      <c r="CH481" s="1"/>
      <c r="CI481" s="1"/>
      <c r="CJ481" s="1"/>
    </row>
    <row r="482" spans="1:88" ht="15" hidden="1" customHeight="1" outlineLevel="1">
      <c r="A482" t="s">
        <v>2742</v>
      </c>
      <c r="B482" t="s">
        <v>1155</v>
      </c>
      <c r="C482" s="1">
        <f t="shared" si="186"/>
        <v>16525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0</v>
      </c>
      <c r="G482" s="129">
        <f t="shared" si="187"/>
        <v>10497</v>
      </c>
      <c r="H482" s="134">
        <f t="shared" si="188"/>
        <v>0.63521936459909234</v>
      </c>
      <c r="I482" s="2"/>
      <c r="J482" s="2">
        <f t="shared" si="189"/>
        <v>0.17742813918305597</v>
      </c>
      <c r="K482" s="2">
        <f t="shared" si="190"/>
        <v>0.81264750378214823</v>
      </c>
      <c r="L482" s="2">
        <f t="shared" si="191"/>
        <v>0</v>
      </c>
      <c r="M482" s="2">
        <f t="shared" si="192"/>
        <v>9.9243570347957721E-3</v>
      </c>
      <c r="N482" s="63">
        <v>2932</v>
      </c>
      <c r="O482" s="63">
        <v>13429</v>
      </c>
      <c r="P482" s="63">
        <v>0</v>
      </c>
      <c r="Q482" s="63">
        <v>164</v>
      </c>
      <c r="R482" s="63">
        <v>0</v>
      </c>
      <c r="S482" s="63">
        <v>0</v>
      </c>
      <c r="T482" s="63">
        <v>0</v>
      </c>
      <c r="U482" s="63">
        <v>0</v>
      </c>
      <c r="V482" s="63">
        <v>0</v>
      </c>
      <c r="W482" s="63">
        <v>0</v>
      </c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AX482" s="63"/>
      <c r="AY482" s="63"/>
      <c r="BA482" s="5">
        <f>IF(Q482&gt;0,RANK(Q482,(N482:P482,Q482:AE482)),0)</f>
        <v>3</v>
      </c>
      <c r="BB482" s="5">
        <f>IF(R482&gt;0,RANK(R482,(N482:P482,Q482:AE482)),0)</f>
        <v>0</v>
      </c>
      <c r="BC482" s="5">
        <f>IF(T482&gt;0,RANK(T482,(N482:P482,Q482:AE482)),0)</f>
        <v>0</v>
      </c>
      <c r="BD482" s="5">
        <f>IF(S482&gt;0,RANK(S482,(N482:P482,Q482:AE482)),0)</f>
        <v>0</v>
      </c>
      <c r="BE482" s="2">
        <f t="shared" si="193"/>
        <v>9.9243570347957635E-3</v>
      </c>
      <c r="BF482" s="2">
        <f t="shared" si="194"/>
        <v>0</v>
      </c>
      <c r="BG482" s="2">
        <f t="shared" si="195"/>
        <v>0</v>
      </c>
      <c r="BH482" s="2">
        <f t="shared" si="196"/>
        <v>0</v>
      </c>
      <c r="BJ482" t="s">
        <v>2742</v>
      </c>
      <c r="BK482" t="s">
        <v>1155</v>
      </c>
      <c r="BL482">
        <v>9</v>
      </c>
      <c r="BN482" s="112">
        <v>13</v>
      </c>
      <c r="BO482" s="114">
        <v>123</v>
      </c>
      <c r="BP482" s="118">
        <f t="shared" si="185"/>
        <v>13123</v>
      </c>
      <c r="BQ482" s="118">
        <f t="shared" ref="BQ482:BQ545" si="197">BP482</f>
        <v>13123</v>
      </c>
      <c r="BR482" s="5" t="s">
        <v>3151</v>
      </c>
      <c r="BV482" s="63"/>
      <c r="CC482" s="63">
        <f t="shared" si="184"/>
        <v>-16525</v>
      </c>
      <c r="CG482" s="1"/>
      <c r="CH482" s="1"/>
      <c r="CI482" s="1"/>
      <c r="CJ482" s="1"/>
    </row>
    <row r="483" spans="1:88" ht="15" hidden="1" customHeight="1" outlineLevel="1">
      <c r="A483" t="s">
        <v>2039</v>
      </c>
      <c r="B483" t="s">
        <v>1155</v>
      </c>
      <c r="C483" s="1">
        <f t="shared" si="186"/>
        <v>1566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29">
        <f t="shared" si="187"/>
        <v>1248</v>
      </c>
      <c r="H483" s="134">
        <f t="shared" si="188"/>
        <v>0.79693486590038309</v>
      </c>
      <c r="I483" s="2"/>
      <c r="J483" s="2">
        <f t="shared" si="189"/>
        <v>9.8978288633461045E-2</v>
      </c>
      <c r="K483" s="2">
        <f t="shared" si="190"/>
        <v>0.89591315453384424</v>
      </c>
      <c r="L483" s="2">
        <f t="shared" si="191"/>
        <v>0</v>
      </c>
      <c r="M483" s="2">
        <f t="shared" si="192"/>
        <v>5.1085568326947328E-3</v>
      </c>
      <c r="N483" s="63">
        <v>155</v>
      </c>
      <c r="O483" s="63">
        <v>1403</v>
      </c>
      <c r="P483" s="63">
        <v>0</v>
      </c>
      <c r="Q483" s="63">
        <v>8</v>
      </c>
      <c r="R483" s="63">
        <v>0</v>
      </c>
      <c r="S483" s="63">
        <v>0</v>
      </c>
      <c r="T483" s="63">
        <v>0</v>
      </c>
      <c r="U483" s="63">
        <v>0</v>
      </c>
      <c r="V483" s="63">
        <v>0</v>
      </c>
      <c r="W483" s="63">
        <v>0</v>
      </c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AX483" s="63"/>
      <c r="AY483" s="63"/>
      <c r="BA483" s="5">
        <f>IF(Q483&gt;0,RANK(Q483,(N483:P483,Q483:AE483)),0)</f>
        <v>3</v>
      </c>
      <c r="BB483" s="5">
        <f>IF(R483&gt;0,RANK(R483,(N483:P483,Q483:AE483)),0)</f>
        <v>0</v>
      </c>
      <c r="BC483" s="5">
        <f>IF(T483&gt;0,RANK(T483,(N483:P483,Q483:AE483)),0)</f>
        <v>0</v>
      </c>
      <c r="BD483" s="5">
        <f>IF(S483&gt;0,RANK(S483,(N483:P483,Q483:AE483)),0)</f>
        <v>0</v>
      </c>
      <c r="BE483" s="2">
        <f t="shared" si="193"/>
        <v>5.108556832694764E-3</v>
      </c>
      <c r="BF483" s="2">
        <f t="shared" si="194"/>
        <v>0</v>
      </c>
      <c r="BG483" s="2">
        <f t="shared" si="195"/>
        <v>0</v>
      </c>
      <c r="BH483" s="2">
        <f t="shared" si="196"/>
        <v>0</v>
      </c>
      <c r="BJ483" t="s">
        <v>2039</v>
      </c>
      <c r="BK483" t="s">
        <v>1155</v>
      </c>
      <c r="BL483">
        <v>10</v>
      </c>
      <c r="BN483" s="112">
        <v>13</v>
      </c>
      <c r="BO483" s="114">
        <v>125</v>
      </c>
      <c r="BP483" s="118">
        <f t="shared" si="185"/>
        <v>13125</v>
      </c>
      <c r="BQ483" s="118">
        <f t="shared" si="197"/>
        <v>13125</v>
      </c>
      <c r="BR483" s="5" t="s">
        <v>3151</v>
      </c>
      <c r="BV483" s="63"/>
      <c r="CC483" s="63">
        <f t="shared" si="184"/>
        <v>-1566</v>
      </c>
      <c r="CG483" s="1"/>
      <c r="CH483" s="1"/>
      <c r="CI483" s="1"/>
      <c r="CJ483" s="1"/>
    </row>
    <row r="484" spans="1:88" ht="15" hidden="1" customHeight="1" outlineLevel="1">
      <c r="A484" t="s">
        <v>1294</v>
      </c>
      <c r="B484" t="s">
        <v>1155</v>
      </c>
      <c r="C484" s="1">
        <f t="shared" si="186"/>
        <v>41984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0</v>
      </c>
      <c r="G484" s="129">
        <f t="shared" si="187"/>
        <v>9737</v>
      </c>
      <c r="H484" s="134">
        <f t="shared" si="188"/>
        <v>0.23192168445121952</v>
      </c>
      <c r="I484" s="2"/>
      <c r="J484" s="2">
        <f t="shared" si="189"/>
        <v>0.37821551067073172</v>
      </c>
      <c r="K484" s="2">
        <f t="shared" si="190"/>
        <v>0.61013719512195119</v>
      </c>
      <c r="L484" s="2">
        <f t="shared" si="191"/>
        <v>0</v>
      </c>
      <c r="M484" s="2">
        <f t="shared" si="192"/>
        <v>1.1647294207317138E-2</v>
      </c>
      <c r="N484" s="63">
        <v>15879</v>
      </c>
      <c r="O484" s="63">
        <v>25616</v>
      </c>
      <c r="P484" s="63">
        <v>0</v>
      </c>
      <c r="Q484" s="63">
        <v>489</v>
      </c>
      <c r="R484" s="63">
        <v>0</v>
      </c>
      <c r="S484" s="63">
        <v>0</v>
      </c>
      <c r="T484" s="63">
        <v>0</v>
      </c>
      <c r="U484" s="63">
        <v>0</v>
      </c>
      <c r="V484" s="63">
        <v>0</v>
      </c>
      <c r="W484" s="63">
        <v>0</v>
      </c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AX484" s="63"/>
      <c r="AY484" s="63"/>
      <c r="BA484" s="5">
        <f>IF(Q484&gt;0,RANK(Q484,(N484:P484,Q484:AE484)),0)</f>
        <v>3</v>
      </c>
      <c r="BB484" s="5">
        <f>IF(R484&gt;0,RANK(R484,(N484:P484,Q484:AE484)),0)</f>
        <v>0</v>
      </c>
      <c r="BC484" s="5">
        <f>IF(T484&gt;0,RANK(T484,(N484:P484,Q484:AE484)),0)</f>
        <v>0</v>
      </c>
      <c r="BD484" s="5">
        <f>IF(S484&gt;0,RANK(S484,(N484:P484,Q484:AE484)),0)</f>
        <v>0</v>
      </c>
      <c r="BE484" s="2">
        <f t="shared" si="193"/>
        <v>1.1647294207317074E-2</v>
      </c>
      <c r="BF484" s="2">
        <f t="shared" si="194"/>
        <v>0</v>
      </c>
      <c r="BG484" s="2">
        <f t="shared" si="195"/>
        <v>0</v>
      </c>
      <c r="BH484" s="2">
        <f t="shared" si="196"/>
        <v>0</v>
      </c>
      <c r="BJ484" t="s">
        <v>1294</v>
      </c>
      <c r="BK484" t="s">
        <v>1155</v>
      </c>
      <c r="BL484">
        <v>1</v>
      </c>
      <c r="BN484" s="112">
        <v>13</v>
      </c>
      <c r="BO484" s="114">
        <v>127</v>
      </c>
      <c r="BP484" s="118">
        <f t="shared" si="185"/>
        <v>13127</v>
      </c>
      <c r="BQ484" s="118">
        <f t="shared" si="197"/>
        <v>13127</v>
      </c>
      <c r="BR484" s="5" t="s">
        <v>3151</v>
      </c>
      <c r="BV484" s="63"/>
      <c r="CC484" s="63">
        <f t="shared" si="184"/>
        <v>-41984</v>
      </c>
      <c r="CG484" s="1"/>
      <c r="CH484" s="1"/>
      <c r="CI484" s="1"/>
      <c r="CJ484" s="1"/>
    </row>
    <row r="485" spans="1:88" ht="15" hidden="1" customHeight="1" outlineLevel="1">
      <c r="A485" t="s">
        <v>2092</v>
      </c>
      <c r="B485" t="s">
        <v>1155</v>
      </c>
      <c r="C485" s="1">
        <f t="shared" si="186"/>
        <v>24033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0</v>
      </c>
      <c r="G485" s="129">
        <f t="shared" si="187"/>
        <v>15021</v>
      </c>
      <c r="H485" s="134">
        <f t="shared" si="188"/>
        <v>0.62501560354512542</v>
      </c>
      <c r="I485" s="2"/>
      <c r="J485" s="2">
        <f t="shared" si="189"/>
        <v>0.18241584487995674</v>
      </c>
      <c r="K485" s="2">
        <f t="shared" si="190"/>
        <v>0.80743144842508219</v>
      </c>
      <c r="L485" s="2">
        <f t="shared" si="191"/>
        <v>0</v>
      </c>
      <c r="M485" s="2">
        <f t="shared" si="192"/>
        <v>1.0152706694961044E-2</v>
      </c>
      <c r="N485" s="63">
        <v>4384</v>
      </c>
      <c r="O485" s="63">
        <v>19405</v>
      </c>
      <c r="P485" s="63">
        <v>0</v>
      </c>
      <c r="Q485" s="63">
        <v>244</v>
      </c>
      <c r="R485" s="63">
        <v>0</v>
      </c>
      <c r="S485" s="63">
        <v>0</v>
      </c>
      <c r="T485" s="63">
        <v>0</v>
      </c>
      <c r="U485" s="63">
        <v>0</v>
      </c>
      <c r="V485" s="63">
        <v>0</v>
      </c>
      <c r="W485" s="63">
        <v>0</v>
      </c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AX485" s="63"/>
      <c r="AY485" s="63"/>
      <c r="BA485" s="5">
        <f>IF(Q485&gt;0,RANK(Q485,(N485:P485,Q485:AE485)),0)</f>
        <v>3</v>
      </c>
      <c r="BB485" s="5">
        <f>IF(R485&gt;0,RANK(R485,(N485:P485,Q485:AE485)),0)</f>
        <v>0</v>
      </c>
      <c r="BC485" s="5">
        <f>IF(T485&gt;0,RANK(T485,(N485:P485,Q485:AE485)),0)</f>
        <v>0</v>
      </c>
      <c r="BD485" s="5">
        <f>IF(S485&gt;0,RANK(S485,(N485:P485,Q485:AE485)),0)</f>
        <v>0</v>
      </c>
      <c r="BE485" s="2">
        <f t="shared" si="193"/>
        <v>1.0152706694961095E-2</v>
      </c>
      <c r="BF485" s="2">
        <f t="shared" si="194"/>
        <v>0</v>
      </c>
      <c r="BG485" s="2">
        <f t="shared" si="195"/>
        <v>0</v>
      </c>
      <c r="BH485" s="2">
        <f t="shared" si="196"/>
        <v>0</v>
      </c>
      <c r="BJ485" t="s">
        <v>2092</v>
      </c>
      <c r="BK485" t="s">
        <v>1155</v>
      </c>
      <c r="BL485">
        <v>14</v>
      </c>
      <c r="BN485" s="112">
        <v>13</v>
      </c>
      <c r="BO485" s="114">
        <v>129</v>
      </c>
      <c r="BP485" s="118">
        <f t="shared" si="185"/>
        <v>13129</v>
      </c>
      <c r="BQ485" s="118">
        <f t="shared" si="197"/>
        <v>13129</v>
      </c>
      <c r="BR485" s="5" t="s">
        <v>3151</v>
      </c>
      <c r="BV485" s="63"/>
      <c r="CC485" s="63">
        <f t="shared" si="184"/>
        <v>-24033</v>
      </c>
      <c r="CE485" s="129"/>
      <c r="CG485" s="1"/>
      <c r="CH485" s="1"/>
      <c r="CI485" s="1"/>
      <c r="CJ485" s="1"/>
    </row>
    <row r="486" spans="1:88" ht="15" hidden="1" customHeight="1" outlineLevel="1">
      <c r="A486" t="s">
        <v>2088</v>
      </c>
      <c r="B486" t="s">
        <v>1155</v>
      </c>
      <c r="C486" s="1">
        <f t="shared" ref="C486:C517" si="198">SUM(N486:AY486)</f>
        <v>10707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0</v>
      </c>
      <c r="G486" s="129">
        <f t="shared" ref="G486:G517" si="199">IF(C486&gt;0,MAX(N486:P486)-LARGE(N486:P486,2),0)</f>
        <v>3415</v>
      </c>
      <c r="H486" s="134">
        <f t="shared" ref="H486:H517" si="200">IF(C486&gt;0,G486/C486,0)</f>
        <v>0.31895021948258151</v>
      </c>
      <c r="I486" s="2"/>
      <c r="J486" s="2">
        <f t="shared" ref="J486:J517" si="201">IF($C486=0,"-",N486/$C486)</f>
        <v>0.33800317549266834</v>
      </c>
      <c r="K486" s="2">
        <f t="shared" ref="K486:K517" si="202">IF($C486=0,"-",O486/$C486)</f>
        <v>0.65695339497524985</v>
      </c>
      <c r="L486" s="2">
        <f t="shared" ref="L486:L517" si="203">IF($C486=0,"-",P486/$C486)</f>
        <v>0</v>
      </c>
      <c r="M486" s="2">
        <f t="shared" ref="M486:M517" si="204">IF(C486=0,"-",(1-J486-K486-L486))</f>
        <v>5.0434295320818112E-3</v>
      </c>
      <c r="N486" s="63">
        <v>3619</v>
      </c>
      <c r="O486" s="63">
        <v>7034</v>
      </c>
      <c r="P486" s="63">
        <v>0</v>
      </c>
      <c r="Q486" s="63">
        <v>54</v>
      </c>
      <c r="R486" s="63">
        <v>0</v>
      </c>
      <c r="S486" s="63">
        <v>0</v>
      </c>
      <c r="T486" s="63">
        <v>0</v>
      </c>
      <c r="U486" s="63">
        <v>0</v>
      </c>
      <c r="V486" s="63">
        <v>0</v>
      </c>
      <c r="W486" s="63">
        <v>0</v>
      </c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AX486" s="63"/>
      <c r="AY486" s="63"/>
      <c r="BA486" s="5">
        <f>IF(Q486&gt;0,RANK(Q486,(N486:P486,Q486:AE486)),0)</f>
        <v>3</v>
      </c>
      <c r="BB486" s="5">
        <f>IF(R486&gt;0,RANK(R486,(N486:P486,Q486:AE486)),0)</f>
        <v>0</v>
      </c>
      <c r="BC486" s="5">
        <f>IF(T486&gt;0,RANK(T486,(N486:P486,Q486:AE486)),0)</f>
        <v>0</v>
      </c>
      <c r="BD486" s="5">
        <f>IF(S486&gt;0,RANK(S486,(N486:P486,Q486:AE486)),0)</f>
        <v>0</v>
      </c>
      <c r="BE486" s="2">
        <f t="shared" ref="BE486:BE517" si="205">IF($C486=0,"-",Q486/$C486)</f>
        <v>5.0434295320818156E-3</v>
      </c>
      <c r="BF486" s="2">
        <f t="shared" ref="BF486:BF517" si="206">IF($C486=0,"-",R486/$C486)</f>
        <v>0</v>
      </c>
      <c r="BG486" s="2">
        <f t="shared" ref="BG486:BG517" si="207">IF($C486=0,"-",T486/$C486)</f>
        <v>0</v>
      </c>
      <c r="BH486" s="2">
        <f t="shared" ref="BH486:BH517" si="208">IF($C486=0,"-",S486/$C486)</f>
        <v>0</v>
      </c>
      <c r="BJ486" t="s">
        <v>2088</v>
      </c>
      <c r="BK486" t="s">
        <v>1155</v>
      </c>
      <c r="BL486">
        <v>2</v>
      </c>
      <c r="BN486" s="112">
        <v>13</v>
      </c>
      <c r="BO486" s="114">
        <v>131</v>
      </c>
      <c r="BP486" s="118">
        <f t="shared" si="185"/>
        <v>13131</v>
      </c>
      <c r="BQ486" s="118">
        <f t="shared" si="197"/>
        <v>13131</v>
      </c>
      <c r="BR486" s="5" t="s">
        <v>3151</v>
      </c>
      <c r="BV486" s="63"/>
      <c r="CC486" s="63">
        <f t="shared" ref="CC486:CC549" si="209">CD486-C486</f>
        <v>-10707</v>
      </c>
      <c r="CG486" s="1"/>
      <c r="CH486" s="1"/>
      <c r="CI486" s="1"/>
      <c r="CJ486" s="1"/>
    </row>
    <row r="487" spans="1:88" ht="15" hidden="1" customHeight="1" outlineLevel="1">
      <c r="A487" t="s">
        <v>2187</v>
      </c>
      <c r="B487" t="s">
        <v>1155</v>
      </c>
      <c r="C487" s="1">
        <f t="shared" si="198"/>
        <v>11247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>IF(P487&gt;0,RANK(P487,(N487:P487,Q487:AE487)),0)</f>
        <v>0</v>
      </c>
      <c r="G487" s="129">
        <f t="shared" si="199"/>
        <v>2980</v>
      </c>
      <c r="H487" s="134">
        <f t="shared" si="200"/>
        <v>0.26495954476749356</v>
      </c>
      <c r="I487" s="2"/>
      <c r="J487" s="2">
        <f t="shared" si="201"/>
        <v>0.36347470436560858</v>
      </c>
      <c r="K487" s="2">
        <f t="shared" si="202"/>
        <v>0.6284342491331022</v>
      </c>
      <c r="L487" s="2">
        <f t="shared" si="203"/>
        <v>0</v>
      </c>
      <c r="M487" s="2">
        <f t="shared" si="204"/>
        <v>8.091046501289223E-3</v>
      </c>
      <c r="N487" s="63">
        <v>4088</v>
      </c>
      <c r="O487" s="63">
        <v>7068</v>
      </c>
      <c r="P487" s="63">
        <v>0</v>
      </c>
      <c r="Q487" s="63">
        <v>91</v>
      </c>
      <c r="R487" s="63">
        <v>0</v>
      </c>
      <c r="S487" s="63">
        <v>0</v>
      </c>
      <c r="T487" s="63">
        <v>0</v>
      </c>
      <c r="U487" s="63">
        <v>0</v>
      </c>
      <c r="V487" s="63">
        <v>0</v>
      </c>
      <c r="W487" s="63">
        <v>0</v>
      </c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AX487" s="63"/>
      <c r="AY487" s="63"/>
      <c r="BA487" s="5">
        <f>IF(Q487&gt;0,RANK(Q487,(N487:P487,Q487:AE487)),0)</f>
        <v>3</v>
      </c>
      <c r="BB487" s="5">
        <f>IF(R487&gt;0,RANK(R487,(N487:P487,Q487:AE487)),0)</f>
        <v>0</v>
      </c>
      <c r="BC487" s="5">
        <f>IF(T487&gt;0,RANK(T487,(N487:P487,Q487:AE487)),0)</f>
        <v>0</v>
      </c>
      <c r="BD487" s="5">
        <f>IF(S487&gt;0,RANK(S487,(N487:P487,Q487:AE487)),0)</f>
        <v>0</v>
      </c>
      <c r="BE487" s="2">
        <f t="shared" si="205"/>
        <v>8.0910465012892334E-3</v>
      </c>
      <c r="BF487" s="2">
        <f t="shared" si="206"/>
        <v>0</v>
      </c>
      <c r="BG487" s="2">
        <f t="shared" si="207"/>
        <v>0</v>
      </c>
      <c r="BH487" s="2">
        <f t="shared" si="208"/>
        <v>0</v>
      </c>
      <c r="BJ487" t="s">
        <v>2187</v>
      </c>
      <c r="BK487" t="s">
        <v>1155</v>
      </c>
      <c r="BL487">
        <v>10</v>
      </c>
      <c r="BN487" s="112">
        <v>13</v>
      </c>
      <c r="BO487" s="114">
        <v>133</v>
      </c>
      <c r="BP487" s="118">
        <f t="shared" si="185"/>
        <v>13133</v>
      </c>
      <c r="BQ487" s="118">
        <f t="shared" si="197"/>
        <v>13133</v>
      </c>
      <c r="BR487" s="5" t="s">
        <v>3151</v>
      </c>
      <c r="BV487" s="63"/>
      <c r="CC487" s="63">
        <f t="shared" si="209"/>
        <v>-11247</v>
      </c>
      <c r="CG487" s="1"/>
      <c r="CH487" s="1"/>
      <c r="CI487" s="1"/>
      <c r="CJ487" s="1"/>
    </row>
    <row r="488" spans="1:88" ht="15" hidden="1" customHeight="1" outlineLevel="1">
      <c r="A488" t="s">
        <v>1656</v>
      </c>
      <c r="B488" t="s">
        <v>1155</v>
      </c>
      <c r="C488" s="1">
        <f t="shared" si="198"/>
        <v>413865</v>
      </c>
      <c r="D488" s="5">
        <f>IF(N488&gt;0, RANK(N488,(N488:P488,Q488:AE488)),0)</f>
        <v>1</v>
      </c>
      <c r="E488" s="5">
        <f>IF(O488&gt;0,RANK(O488,(N488:P488,Q488:AE488)),0)</f>
        <v>2</v>
      </c>
      <c r="F488" s="5">
        <f>IF(P488&gt;0,RANK(P488,(N488:P488,Q488:AE488)),0)</f>
        <v>0</v>
      </c>
      <c r="G488" s="129">
        <f t="shared" si="199"/>
        <v>75414</v>
      </c>
      <c r="H488" s="134">
        <f t="shared" si="200"/>
        <v>0.18221883947664094</v>
      </c>
      <c r="I488" s="2"/>
      <c r="J488" s="2">
        <f t="shared" si="201"/>
        <v>0.58431372549019611</v>
      </c>
      <c r="K488" s="2">
        <f t="shared" si="202"/>
        <v>0.40209488601355514</v>
      </c>
      <c r="L488" s="2">
        <f t="shared" si="203"/>
        <v>0</v>
      </c>
      <c r="M488" s="2">
        <f t="shared" si="204"/>
        <v>1.3591388496248746E-2</v>
      </c>
      <c r="N488" s="63">
        <v>241827</v>
      </c>
      <c r="O488" s="63">
        <v>166413</v>
      </c>
      <c r="P488" s="63">
        <v>0</v>
      </c>
      <c r="Q488" s="63">
        <v>5625</v>
      </c>
      <c r="R488" s="63">
        <v>0</v>
      </c>
      <c r="S488" s="63">
        <v>0</v>
      </c>
      <c r="T488" s="63">
        <v>0</v>
      </c>
      <c r="U488" s="63">
        <v>0</v>
      </c>
      <c r="V488" s="63">
        <v>0</v>
      </c>
      <c r="W488" s="63">
        <v>0</v>
      </c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AX488" s="63"/>
      <c r="AY488" s="63"/>
      <c r="BA488" s="5">
        <f>IF(Q488&gt;0,RANK(Q488,(N488:P488,Q488:AE488)),0)</f>
        <v>3</v>
      </c>
      <c r="BB488" s="5">
        <f>IF(R488&gt;0,RANK(R488,(N488:P488,Q488:AE488)),0)</f>
        <v>0</v>
      </c>
      <c r="BC488" s="5">
        <f>IF(T488&gt;0,RANK(T488,(N488:P488,Q488:AE488)),0)</f>
        <v>0</v>
      </c>
      <c r="BD488" s="5">
        <f>IF(S488&gt;0,RANK(S488,(N488:P488,Q488:AE488)),0)</f>
        <v>0</v>
      </c>
      <c r="BE488" s="2">
        <f t="shared" si="205"/>
        <v>1.3591388496248778E-2</v>
      </c>
      <c r="BF488" s="2">
        <f t="shared" si="206"/>
        <v>0</v>
      </c>
      <c r="BG488" s="2">
        <f t="shared" si="207"/>
        <v>0</v>
      </c>
      <c r="BH488" s="2">
        <f t="shared" si="208"/>
        <v>0</v>
      </c>
      <c r="BJ488" t="s">
        <v>1656</v>
      </c>
      <c r="BK488" t="s">
        <v>1155</v>
      </c>
      <c r="BN488" s="112">
        <v>13</v>
      </c>
      <c r="BO488" s="114">
        <v>135</v>
      </c>
      <c r="BP488" s="118">
        <f t="shared" si="185"/>
        <v>13135</v>
      </c>
      <c r="BQ488" s="118">
        <f t="shared" si="197"/>
        <v>13135</v>
      </c>
      <c r="BR488" s="5" t="s">
        <v>3151</v>
      </c>
      <c r="BV488" s="63"/>
      <c r="CC488" s="63">
        <f t="shared" si="209"/>
        <v>-413865</v>
      </c>
      <c r="CG488" s="1"/>
      <c r="CH488" s="1"/>
      <c r="CI488" s="1"/>
      <c r="CJ488" s="1"/>
    </row>
    <row r="489" spans="1:88" ht="15" hidden="1" customHeight="1" outlineLevel="1">
      <c r="A489" t="s">
        <v>2564</v>
      </c>
      <c r="B489" t="s">
        <v>1155</v>
      </c>
      <c r="C489" s="1">
        <f t="shared" si="198"/>
        <v>20432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0</v>
      </c>
      <c r="G489" s="129">
        <f t="shared" si="199"/>
        <v>13074</v>
      </c>
      <c r="H489" s="134">
        <f t="shared" si="200"/>
        <v>0.63987862176977295</v>
      </c>
      <c r="I489" s="2"/>
      <c r="J489" s="2">
        <f t="shared" si="201"/>
        <v>0.17438332028191073</v>
      </c>
      <c r="K489" s="2">
        <f t="shared" si="202"/>
        <v>0.81426194205168367</v>
      </c>
      <c r="L489" s="2">
        <f t="shared" si="203"/>
        <v>0</v>
      </c>
      <c r="M489" s="2">
        <f t="shared" si="204"/>
        <v>1.1354737666405601E-2</v>
      </c>
      <c r="N489" s="63">
        <v>3563</v>
      </c>
      <c r="O489" s="63">
        <v>16637</v>
      </c>
      <c r="P489" s="63">
        <v>0</v>
      </c>
      <c r="Q489" s="63">
        <v>232</v>
      </c>
      <c r="R489" s="63">
        <v>0</v>
      </c>
      <c r="S489" s="63">
        <v>0</v>
      </c>
      <c r="T489" s="63">
        <v>0</v>
      </c>
      <c r="U489" s="63">
        <v>0</v>
      </c>
      <c r="V489" s="63">
        <v>0</v>
      </c>
      <c r="W489" s="63">
        <v>0</v>
      </c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AX489" s="63"/>
      <c r="AY489" s="63"/>
      <c r="BA489" s="5">
        <f>IF(Q489&gt;0,RANK(Q489,(N489:P489,Q489:AE489)),0)</f>
        <v>3</v>
      </c>
      <c r="BB489" s="5">
        <f>IF(R489&gt;0,RANK(R489,(N489:P489,Q489:AE489)),0)</f>
        <v>0</v>
      </c>
      <c r="BC489" s="5">
        <f>IF(T489&gt;0,RANK(T489,(N489:P489,Q489:AE489)),0)</f>
        <v>0</v>
      </c>
      <c r="BD489" s="5">
        <f>IF(S489&gt;0,RANK(S489,(N489:P489,Q489:AE489)),0)</f>
        <v>0</v>
      </c>
      <c r="BE489" s="2">
        <f t="shared" si="205"/>
        <v>1.1354737666405637E-2</v>
      </c>
      <c r="BF489" s="2">
        <f t="shared" si="206"/>
        <v>0</v>
      </c>
      <c r="BG489" s="2">
        <f t="shared" si="207"/>
        <v>0</v>
      </c>
      <c r="BH489" s="2">
        <f t="shared" si="208"/>
        <v>0</v>
      </c>
      <c r="BJ489" t="s">
        <v>2564</v>
      </c>
      <c r="BK489" t="s">
        <v>1155</v>
      </c>
      <c r="BL489">
        <v>9</v>
      </c>
      <c r="BN489" s="112">
        <v>13</v>
      </c>
      <c r="BO489" s="114">
        <v>137</v>
      </c>
      <c r="BP489" s="118">
        <f t="shared" ref="BP489:BP552" si="210">1000*BN489+BO489</f>
        <v>13137</v>
      </c>
      <c r="BQ489" s="118">
        <f t="shared" si="197"/>
        <v>13137</v>
      </c>
      <c r="BR489" s="5" t="s">
        <v>3151</v>
      </c>
      <c r="BV489" s="63"/>
      <c r="CC489" s="63">
        <f t="shared" si="209"/>
        <v>-20432</v>
      </c>
      <c r="CG489" s="1"/>
      <c r="CH489" s="1"/>
      <c r="CI489" s="1"/>
      <c r="CJ489" s="1"/>
    </row>
    <row r="490" spans="1:88" ht="15" hidden="1" customHeight="1" outlineLevel="1">
      <c r="A490" t="s">
        <v>230</v>
      </c>
      <c r="B490" t="s">
        <v>1155</v>
      </c>
      <c r="C490" s="1">
        <f t="shared" si="198"/>
        <v>90523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>IF(P490&gt;0,RANK(P490,(N490:P490,Q490:AE490)),0)</f>
        <v>0</v>
      </c>
      <c r="G490" s="129">
        <f t="shared" si="199"/>
        <v>39139</v>
      </c>
      <c r="H490" s="134">
        <f t="shared" si="200"/>
        <v>0.43236525523900005</v>
      </c>
      <c r="I490" s="2"/>
      <c r="J490" s="2">
        <f t="shared" si="201"/>
        <v>0.27651536073705024</v>
      </c>
      <c r="K490" s="2">
        <f t="shared" si="202"/>
        <v>0.70888061597605023</v>
      </c>
      <c r="L490" s="2">
        <f t="shared" si="203"/>
        <v>0</v>
      </c>
      <c r="M490" s="2">
        <f t="shared" si="204"/>
        <v>1.460402328689947E-2</v>
      </c>
      <c r="N490" s="63">
        <v>25031</v>
      </c>
      <c r="O490" s="63">
        <v>64170</v>
      </c>
      <c r="P490" s="63">
        <v>0</v>
      </c>
      <c r="Q490" s="63">
        <v>1322</v>
      </c>
      <c r="R490" s="63">
        <v>0</v>
      </c>
      <c r="S490" s="63">
        <v>0</v>
      </c>
      <c r="T490" s="63">
        <v>0</v>
      </c>
      <c r="U490" s="63">
        <v>0</v>
      </c>
      <c r="V490" s="63">
        <v>0</v>
      </c>
      <c r="W490" s="63">
        <v>0</v>
      </c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AX490" s="63"/>
      <c r="AY490" s="63"/>
      <c r="BA490" s="5">
        <f>IF(Q490&gt;0,RANK(Q490,(N490:P490,Q490:AE490)),0)</f>
        <v>3</v>
      </c>
      <c r="BB490" s="5">
        <f>IF(R490&gt;0,RANK(R490,(N490:P490,Q490:AE490)),0)</f>
        <v>0</v>
      </c>
      <c r="BC490" s="5">
        <f>IF(T490&gt;0,RANK(T490,(N490:P490,Q490:AE490)),0)</f>
        <v>0</v>
      </c>
      <c r="BD490" s="5">
        <f>IF(S490&gt;0,RANK(S490,(N490:P490,Q490:AE490)),0)</f>
        <v>0</v>
      </c>
      <c r="BE490" s="2">
        <f t="shared" si="205"/>
        <v>1.4604023286899461E-2</v>
      </c>
      <c r="BF490" s="2">
        <f t="shared" si="206"/>
        <v>0</v>
      </c>
      <c r="BG490" s="2">
        <f t="shared" si="207"/>
        <v>0</v>
      </c>
      <c r="BH490" s="2">
        <f t="shared" si="208"/>
        <v>0</v>
      </c>
      <c r="BJ490" t="s">
        <v>230</v>
      </c>
      <c r="BK490" t="s">
        <v>1155</v>
      </c>
      <c r="BL490">
        <v>9</v>
      </c>
      <c r="BN490" s="112">
        <v>13</v>
      </c>
      <c r="BO490" s="114">
        <v>139</v>
      </c>
      <c r="BP490" s="118">
        <f t="shared" si="210"/>
        <v>13139</v>
      </c>
      <c r="BQ490" s="118">
        <f t="shared" si="197"/>
        <v>13139</v>
      </c>
      <c r="BR490" s="5" t="s">
        <v>3151</v>
      </c>
      <c r="BV490" s="63"/>
      <c r="CC490" s="63">
        <f t="shared" si="209"/>
        <v>-90523</v>
      </c>
      <c r="CG490" s="1"/>
      <c r="CH490" s="1"/>
      <c r="CI490" s="1"/>
      <c r="CJ490" s="1"/>
    </row>
    <row r="491" spans="1:88" ht="15" hidden="1" customHeight="1" outlineLevel="1">
      <c r="A491" t="s">
        <v>597</v>
      </c>
      <c r="B491" t="s">
        <v>1155</v>
      </c>
      <c r="C491" s="1">
        <f t="shared" si="198"/>
        <v>4165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>IF(P491&gt;0,RANK(P491,(N491:P491,Q491:AE491)),0)</f>
        <v>0</v>
      </c>
      <c r="G491" s="129">
        <f t="shared" si="199"/>
        <v>1826</v>
      </c>
      <c r="H491" s="134">
        <f t="shared" si="200"/>
        <v>0.4384153661464586</v>
      </c>
      <c r="I491" s="2"/>
      <c r="J491" s="2">
        <f t="shared" si="201"/>
        <v>0.71668667466986791</v>
      </c>
      <c r="K491" s="2">
        <f t="shared" si="202"/>
        <v>0.27827130852340937</v>
      </c>
      <c r="L491" s="2">
        <f t="shared" si="203"/>
        <v>0</v>
      </c>
      <c r="M491" s="2">
        <f t="shared" si="204"/>
        <v>5.0420168067227267E-3</v>
      </c>
      <c r="N491" s="63">
        <v>2985</v>
      </c>
      <c r="O491" s="63">
        <v>1159</v>
      </c>
      <c r="P491" s="63">
        <v>0</v>
      </c>
      <c r="Q491" s="63">
        <v>21</v>
      </c>
      <c r="R491" s="63">
        <v>0</v>
      </c>
      <c r="S491" s="63">
        <v>0</v>
      </c>
      <c r="T491" s="63">
        <v>0</v>
      </c>
      <c r="U491" s="63">
        <v>0</v>
      </c>
      <c r="V491" s="63">
        <v>0</v>
      </c>
      <c r="W491" s="63">
        <v>0</v>
      </c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AX491" s="63"/>
      <c r="AY491" s="63"/>
      <c r="BA491" s="5">
        <f>IF(Q491&gt;0,RANK(Q491,(N491:P491,Q491:AE491)),0)</f>
        <v>3</v>
      </c>
      <c r="BB491" s="5">
        <f>IF(R491&gt;0,RANK(R491,(N491:P491,Q491:AE491)),0)</f>
        <v>0</v>
      </c>
      <c r="BC491" s="5">
        <f>IF(T491&gt;0,RANK(T491,(N491:P491,Q491:AE491)),0)</f>
        <v>0</v>
      </c>
      <c r="BD491" s="5">
        <f>IF(S491&gt;0,RANK(S491,(N491:P491,Q491:AE491)),0)</f>
        <v>0</v>
      </c>
      <c r="BE491" s="2">
        <f t="shared" si="205"/>
        <v>5.0420168067226894E-3</v>
      </c>
      <c r="BF491" s="2">
        <f t="shared" si="206"/>
        <v>0</v>
      </c>
      <c r="BG491" s="2">
        <f t="shared" si="207"/>
        <v>0</v>
      </c>
      <c r="BH491" s="2">
        <f t="shared" si="208"/>
        <v>0</v>
      </c>
      <c r="BJ491" t="s">
        <v>597</v>
      </c>
      <c r="BK491" t="s">
        <v>1155</v>
      </c>
      <c r="BL491">
        <v>10</v>
      </c>
      <c r="BN491" s="112">
        <v>13</v>
      </c>
      <c r="BO491" s="114">
        <v>141</v>
      </c>
      <c r="BP491" s="118">
        <f t="shared" si="210"/>
        <v>13141</v>
      </c>
      <c r="BQ491" s="118">
        <f t="shared" si="197"/>
        <v>13141</v>
      </c>
      <c r="BR491" s="5" t="s">
        <v>3151</v>
      </c>
      <c r="BV491" s="63"/>
      <c r="CC491" s="63">
        <f t="shared" si="209"/>
        <v>-4165</v>
      </c>
      <c r="CG491" s="1"/>
      <c r="CH491" s="1"/>
      <c r="CI491" s="1"/>
      <c r="CJ491" s="1"/>
    </row>
    <row r="492" spans="1:88" ht="15" hidden="1" customHeight="1" outlineLevel="1">
      <c r="A492" t="s">
        <v>1033</v>
      </c>
      <c r="B492" t="s">
        <v>1155</v>
      </c>
      <c r="C492" s="1">
        <f t="shared" si="198"/>
        <v>14248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0</v>
      </c>
      <c r="G492" s="129">
        <f t="shared" si="199"/>
        <v>10539</v>
      </c>
      <c r="H492" s="134">
        <f t="shared" si="200"/>
        <v>0.73968276249298148</v>
      </c>
      <c r="I492" s="2"/>
      <c r="J492" s="2">
        <f t="shared" si="201"/>
        <v>0.1257720381807973</v>
      </c>
      <c r="K492" s="2">
        <f t="shared" si="202"/>
        <v>0.86545480067377878</v>
      </c>
      <c r="L492" s="2">
        <f t="shared" si="203"/>
        <v>0</v>
      </c>
      <c r="M492" s="2">
        <f t="shared" si="204"/>
        <v>8.7731611454239244E-3</v>
      </c>
      <c r="N492" s="63">
        <v>1792</v>
      </c>
      <c r="O492" s="63">
        <v>12331</v>
      </c>
      <c r="P492" s="63">
        <v>0</v>
      </c>
      <c r="Q492" s="63">
        <v>125</v>
      </c>
      <c r="R492" s="63">
        <v>0</v>
      </c>
      <c r="S492" s="63">
        <v>0</v>
      </c>
      <c r="T492" s="63">
        <v>0</v>
      </c>
      <c r="U492" s="63">
        <v>0</v>
      </c>
      <c r="V492" s="63">
        <v>0</v>
      </c>
      <c r="W492" s="63">
        <v>0</v>
      </c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AX492" s="63"/>
      <c r="AY492" s="63"/>
      <c r="BA492" s="5">
        <f>IF(Q492&gt;0,RANK(Q492,(N492:P492,Q492:AE492)),0)</f>
        <v>3</v>
      </c>
      <c r="BB492" s="5">
        <f>IF(R492&gt;0,RANK(R492,(N492:P492,Q492:AE492)),0)</f>
        <v>0</v>
      </c>
      <c r="BC492" s="5">
        <f>IF(T492&gt;0,RANK(T492,(N492:P492,Q492:AE492)),0)</f>
        <v>0</v>
      </c>
      <c r="BD492" s="5">
        <f>IF(S492&gt;0,RANK(S492,(N492:P492,Q492:AE492)),0)</f>
        <v>0</v>
      </c>
      <c r="BE492" s="2">
        <f t="shared" si="205"/>
        <v>8.7731611454239192E-3</v>
      </c>
      <c r="BF492" s="2">
        <f t="shared" si="206"/>
        <v>0</v>
      </c>
      <c r="BG492" s="2">
        <f t="shared" si="207"/>
        <v>0</v>
      </c>
      <c r="BH492" s="2">
        <f t="shared" si="208"/>
        <v>0</v>
      </c>
      <c r="BJ492" t="s">
        <v>1033</v>
      </c>
      <c r="BK492" t="s">
        <v>1155</v>
      </c>
      <c r="BL492">
        <v>14</v>
      </c>
      <c r="BN492" s="112">
        <v>13</v>
      </c>
      <c r="BO492" s="114">
        <v>143</v>
      </c>
      <c r="BP492" s="118">
        <f t="shared" si="210"/>
        <v>13143</v>
      </c>
      <c r="BQ492" s="118">
        <f t="shared" si="197"/>
        <v>13143</v>
      </c>
      <c r="BR492" s="5" t="s">
        <v>3151</v>
      </c>
      <c r="BV492" s="63"/>
      <c r="CB492" s="129"/>
      <c r="CC492" s="63">
        <f t="shared" si="209"/>
        <v>-14248</v>
      </c>
      <c r="CD492" s="129"/>
      <c r="CE492" s="129"/>
      <c r="CG492" s="1"/>
      <c r="CH492" s="1"/>
      <c r="CI492" s="1"/>
      <c r="CJ492" s="1"/>
    </row>
    <row r="493" spans="1:88" ht="15" hidden="1" customHeight="1" outlineLevel="1">
      <c r="A493" t="s">
        <v>1181</v>
      </c>
      <c r="B493" t="s">
        <v>1155</v>
      </c>
      <c r="C493" s="1">
        <f t="shared" si="198"/>
        <v>19991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0</v>
      </c>
      <c r="G493" s="129">
        <f t="shared" si="199"/>
        <v>8862</v>
      </c>
      <c r="H493" s="134">
        <f t="shared" si="200"/>
        <v>0.44329948476814568</v>
      </c>
      <c r="I493" s="2"/>
      <c r="J493" s="2">
        <f t="shared" si="201"/>
        <v>0.27297283777699966</v>
      </c>
      <c r="K493" s="2">
        <f t="shared" si="202"/>
        <v>0.71627232254514528</v>
      </c>
      <c r="L493" s="2">
        <f t="shared" si="203"/>
        <v>0</v>
      </c>
      <c r="M493" s="2">
        <f t="shared" si="204"/>
        <v>1.0754839677855066E-2</v>
      </c>
      <c r="N493" s="63">
        <v>5457</v>
      </c>
      <c r="O493" s="63">
        <v>14319</v>
      </c>
      <c r="P493" s="63">
        <v>0</v>
      </c>
      <c r="Q493" s="63">
        <v>215</v>
      </c>
      <c r="R493" s="63">
        <v>0</v>
      </c>
      <c r="S493" s="63">
        <v>0</v>
      </c>
      <c r="T493" s="63">
        <v>0</v>
      </c>
      <c r="U493" s="63">
        <v>0</v>
      </c>
      <c r="V493" s="63">
        <v>0</v>
      </c>
      <c r="W493" s="63">
        <v>0</v>
      </c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AX493" s="63"/>
      <c r="AY493" s="63"/>
      <c r="BA493" s="5">
        <f>IF(Q493&gt;0,RANK(Q493,(N493:P493,Q493:AE493)),0)</f>
        <v>3</v>
      </c>
      <c r="BB493" s="5">
        <f>IF(R493&gt;0,RANK(R493,(N493:P493,Q493:AE493)),0)</f>
        <v>0</v>
      </c>
      <c r="BC493" s="5">
        <f>IF(T493&gt;0,RANK(T493,(N493:P493,Q493:AE493)),0)</f>
        <v>0</v>
      </c>
      <c r="BD493" s="5">
        <f>IF(S493&gt;0,RANK(S493,(N493:P493,Q493:AE493)),0)</f>
        <v>0</v>
      </c>
      <c r="BE493" s="2">
        <f t="shared" si="205"/>
        <v>1.0754839677855035E-2</v>
      </c>
      <c r="BF493" s="2">
        <f t="shared" si="206"/>
        <v>0</v>
      </c>
      <c r="BG493" s="2">
        <f t="shared" si="207"/>
        <v>0</v>
      </c>
      <c r="BH493" s="2">
        <f t="shared" si="208"/>
        <v>0</v>
      </c>
      <c r="BJ493" t="s">
        <v>1181</v>
      </c>
      <c r="BK493" t="s">
        <v>1155</v>
      </c>
      <c r="BL493">
        <v>3</v>
      </c>
      <c r="BN493" s="112">
        <v>13</v>
      </c>
      <c r="BO493" s="114">
        <v>145</v>
      </c>
      <c r="BP493" s="118">
        <f t="shared" si="210"/>
        <v>13145</v>
      </c>
      <c r="BQ493" s="118">
        <f t="shared" si="197"/>
        <v>13145</v>
      </c>
      <c r="BR493" s="5" t="s">
        <v>3151</v>
      </c>
      <c r="BV493" s="63"/>
      <c r="CB493" s="129" t="s">
        <v>3236</v>
      </c>
      <c r="CC493" s="63">
        <f t="shared" si="209"/>
        <v>-19991</v>
      </c>
      <c r="CG493" s="1"/>
      <c r="CH493" s="1"/>
      <c r="CI493" s="1"/>
      <c r="CJ493" s="1"/>
    </row>
    <row r="494" spans="1:88" ht="15" hidden="1" customHeight="1" outlineLevel="1">
      <c r="A494" t="s">
        <v>2934</v>
      </c>
      <c r="B494" t="s">
        <v>1155</v>
      </c>
      <c r="C494" s="1">
        <f t="shared" si="198"/>
        <v>12727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0</v>
      </c>
      <c r="G494" s="129">
        <f t="shared" si="199"/>
        <v>6307</v>
      </c>
      <c r="H494" s="134">
        <f t="shared" si="200"/>
        <v>0.49556061915612476</v>
      </c>
      <c r="I494" s="2"/>
      <c r="J494" s="2">
        <f t="shared" si="201"/>
        <v>0.24805531547104581</v>
      </c>
      <c r="K494" s="2">
        <f t="shared" si="202"/>
        <v>0.74361593462717057</v>
      </c>
      <c r="L494" s="2">
        <f t="shared" si="203"/>
        <v>0</v>
      </c>
      <c r="M494" s="2">
        <f t="shared" si="204"/>
        <v>8.3287499017835609E-3</v>
      </c>
      <c r="N494" s="63">
        <v>3157</v>
      </c>
      <c r="O494" s="63">
        <v>9464</v>
      </c>
      <c r="P494" s="63">
        <v>0</v>
      </c>
      <c r="Q494" s="63">
        <v>106</v>
      </c>
      <c r="R494" s="63">
        <v>0</v>
      </c>
      <c r="S494" s="63">
        <v>0</v>
      </c>
      <c r="T494" s="63">
        <v>0</v>
      </c>
      <c r="U494" s="63">
        <v>0</v>
      </c>
      <c r="V494" s="63">
        <v>0</v>
      </c>
      <c r="W494" s="63">
        <v>0</v>
      </c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AX494" s="63"/>
      <c r="AY494" s="63"/>
      <c r="BA494" s="5">
        <f>IF(Q494&gt;0,RANK(Q494,(N494:P494,Q494:AE494)),0)</f>
        <v>3</v>
      </c>
      <c r="BB494" s="5">
        <f>IF(R494&gt;0,RANK(R494,(N494:P494,Q494:AE494)),0)</f>
        <v>0</v>
      </c>
      <c r="BC494" s="5">
        <f>IF(T494&gt;0,RANK(T494,(N494:P494,Q494:AE494)),0)</f>
        <v>0</v>
      </c>
      <c r="BD494" s="5">
        <f>IF(S494&gt;0,RANK(S494,(N494:P494,Q494:AE494)),0)</f>
        <v>0</v>
      </c>
      <c r="BE494" s="2">
        <f t="shared" si="205"/>
        <v>8.3287499017836095E-3</v>
      </c>
      <c r="BF494" s="2">
        <f t="shared" si="206"/>
        <v>0</v>
      </c>
      <c r="BG494" s="2">
        <f t="shared" si="207"/>
        <v>0</v>
      </c>
      <c r="BH494" s="2">
        <f t="shared" si="208"/>
        <v>0</v>
      </c>
      <c r="BJ494" t="s">
        <v>2934</v>
      </c>
      <c r="BK494" t="s">
        <v>1155</v>
      </c>
      <c r="BL494">
        <v>9</v>
      </c>
      <c r="BN494" s="112">
        <v>13</v>
      </c>
      <c r="BO494" s="114">
        <v>147</v>
      </c>
      <c r="BP494" s="118">
        <f t="shared" si="210"/>
        <v>13147</v>
      </c>
      <c r="BQ494" s="118">
        <f t="shared" si="197"/>
        <v>13147</v>
      </c>
      <c r="BR494" s="5" t="s">
        <v>3151</v>
      </c>
      <c r="BV494" s="63"/>
      <c r="CC494" s="63">
        <f t="shared" si="209"/>
        <v>-12727</v>
      </c>
      <c r="CG494" s="1"/>
      <c r="CH494" s="1"/>
      <c r="CI494" s="1"/>
      <c r="CJ494" s="1"/>
    </row>
    <row r="495" spans="1:88" ht="15" hidden="1" customHeight="1" outlineLevel="1">
      <c r="A495" t="s">
        <v>2985</v>
      </c>
      <c r="B495" t="s">
        <v>1155</v>
      </c>
      <c r="C495" s="1">
        <f t="shared" si="198"/>
        <v>5391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>IF(P495&gt;0,RANK(P495,(N495:P495,Q495:AE495)),0)</f>
        <v>0</v>
      </c>
      <c r="G495" s="129">
        <f t="shared" si="199"/>
        <v>3692</v>
      </c>
      <c r="H495" s="134">
        <f t="shared" si="200"/>
        <v>0.68484511222407718</v>
      </c>
      <c r="I495" s="2"/>
      <c r="J495" s="2">
        <f t="shared" si="201"/>
        <v>0.15284733815618623</v>
      </c>
      <c r="K495" s="2">
        <f t="shared" si="202"/>
        <v>0.83769245038026341</v>
      </c>
      <c r="L495" s="2">
        <f t="shared" si="203"/>
        <v>0</v>
      </c>
      <c r="M495" s="2">
        <f t="shared" si="204"/>
        <v>9.4602114635503609E-3</v>
      </c>
      <c r="N495" s="63">
        <v>824</v>
      </c>
      <c r="O495" s="63">
        <v>4516</v>
      </c>
      <c r="P495" s="63">
        <v>0</v>
      </c>
      <c r="Q495" s="63">
        <v>51</v>
      </c>
      <c r="R495" s="63">
        <v>0</v>
      </c>
      <c r="S495" s="63">
        <v>0</v>
      </c>
      <c r="T495" s="63">
        <v>0</v>
      </c>
      <c r="U495" s="63">
        <v>0</v>
      </c>
      <c r="V495" s="63">
        <v>0</v>
      </c>
      <c r="W495" s="63">
        <v>0</v>
      </c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AX495" s="63"/>
      <c r="AY495" s="63"/>
      <c r="BA495" s="5">
        <f>IF(Q495&gt;0,RANK(Q495,(N495:P495,Q495:AE495)),0)</f>
        <v>3</v>
      </c>
      <c r="BB495" s="5">
        <f>IF(R495&gt;0,RANK(R495,(N495:P495,Q495:AE495)),0)</f>
        <v>0</v>
      </c>
      <c r="BC495" s="5">
        <f>IF(T495&gt;0,RANK(T495,(N495:P495,Q495:AE495)),0)</f>
        <v>0</v>
      </c>
      <c r="BD495" s="5">
        <f>IF(S495&gt;0,RANK(S495,(N495:P495,Q495:AE495)),0)</f>
        <v>0</v>
      </c>
      <c r="BE495" s="2">
        <f t="shared" si="205"/>
        <v>9.4602114635503609E-3</v>
      </c>
      <c r="BF495" s="2">
        <f t="shared" si="206"/>
        <v>0</v>
      </c>
      <c r="BG495" s="2">
        <f t="shared" si="207"/>
        <v>0</v>
      </c>
      <c r="BH495" s="2">
        <f t="shared" si="208"/>
        <v>0</v>
      </c>
      <c r="BJ495" t="s">
        <v>2985</v>
      </c>
      <c r="BK495" t="s">
        <v>1155</v>
      </c>
      <c r="BL495">
        <v>3</v>
      </c>
      <c r="BN495" s="112">
        <v>13</v>
      </c>
      <c r="BO495" s="114">
        <v>149</v>
      </c>
      <c r="BP495" s="118">
        <f t="shared" si="210"/>
        <v>13149</v>
      </c>
      <c r="BQ495" s="118">
        <f t="shared" si="197"/>
        <v>13149</v>
      </c>
      <c r="BR495" s="5" t="s">
        <v>3151</v>
      </c>
      <c r="BV495" s="63"/>
      <c r="CC495" s="63">
        <f t="shared" si="209"/>
        <v>-5391</v>
      </c>
      <c r="CG495" s="1"/>
      <c r="CH495" s="1"/>
      <c r="CI495" s="1"/>
      <c r="CJ495" s="1"/>
    </row>
    <row r="496" spans="1:88" ht="15" hidden="1" customHeight="1" outlineLevel="1">
      <c r="A496" t="s">
        <v>3121</v>
      </c>
      <c r="B496" t="s">
        <v>1155</v>
      </c>
      <c r="C496" s="1">
        <f t="shared" si="198"/>
        <v>122742</v>
      </c>
      <c r="D496" s="5">
        <f>IF(N496&gt;0, RANK(N496,(N496:P496,Q496:AE496)),0)</f>
        <v>1</v>
      </c>
      <c r="E496" s="5">
        <f>IF(O496&gt;0,RANK(O496,(N496:P496,Q496:AE496)),0)</f>
        <v>2</v>
      </c>
      <c r="F496" s="5">
        <f>IF(P496&gt;0,RANK(P496,(N496:P496,Q496:AE496)),0)</f>
        <v>0</v>
      </c>
      <c r="G496" s="129">
        <f t="shared" si="199"/>
        <v>25089</v>
      </c>
      <c r="H496" s="134">
        <f t="shared" si="200"/>
        <v>0.20440436036564502</v>
      </c>
      <c r="I496" s="2"/>
      <c r="J496" s="2">
        <f t="shared" si="201"/>
        <v>0.59699206465594501</v>
      </c>
      <c r="K496" s="2">
        <f t="shared" si="202"/>
        <v>0.39258770429029999</v>
      </c>
      <c r="L496" s="2">
        <f t="shared" si="203"/>
        <v>0</v>
      </c>
      <c r="M496" s="2">
        <f t="shared" si="204"/>
        <v>1.0420231053755002E-2</v>
      </c>
      <c r="N496" s="63">
        <v>73276</v>
      </c>
      <c r="O496" s="63">
        <v>48187</v>
      </c>
      <c r="P496" s="63">
        <v>0</v>
      </c>
      <c r="Q496" s="63">
        <v>1279</v>
      </c>
      <c r="R496" s="63">
        <v>0</v>
      </c>
      <c r="S496" s="63">
        <v>0</v>
      </c>
      <c r="T496" s="63">
        <v>0</v>
      </c>
      <c r="U496" s="63">
        <v>0</v>
      </c>
      <c r="V496" s="63">
        <v>0</v>
      </c>
      <c r="W496" s="63">
        <v>0</v>
      </c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AX496" s="63"/>
      <c r="AY496" s="63"/>
      <c r="BA496" s="5">
        <f>IF(Q496&gt;0,RANK(Q496,(N496:P496,Q496:AE496)),0)</f>
        <v>3</v>
      </c>
      <c r="BB496" s="5">
        <f>IF(R496&gt;0,RANK(R496,(N496:P496,Q496:AE496)),0)</f>
        <v>0</v>
      </c>
      <c r="BC496" s="5">
        <f>IF(T496&gt;0,RANK(T496,(N496:P496,Q496:AE496)),0)</f>
        <v>0</v>
      </c>
      <c r="BD496" s="5">
        <f>IF(S496&gt;0,RANK(S496,(N496:P496,Q496:AE496)),0)</f>
        <v>0</v>
      </c>
      <c r="BE496" s="2">
        <f t="shared" si="205"/>
        <v>1.042023105375503E-2</v>
      </c>
      <c r="BF496" s="2">
        <f t="shared" si="206"/>
        <v>0</v>
      </c>
      <c r="BG496" s="2">
        <f t="shared" si="207"/>
        <v>0</v>
      </c>
      <c r="BH496" s="2">
        <f t="shared" si="208"/>
        <v>0</v>
      </c>
      <c r="BJ496" t="s">
        <v>3121</v>
      </c>
      <c r="BK496" t="s">
        <v>1155</v>
      </c>
      <c r="BN496" s="112">
        <v>13</v>
      </c>
      <c r="BO496" s="114">
        <v>151</v>
      </c>
      <c r="BP496" s="118">
        <f t="shared" si="210"/>
        <v>13151</v>
      </c>
      <c r="BQ496" s="118">
        <f t="shared" si="197"/>
        <v>13151</v>
      </c>
      <c r="BR496" s="5" t="s">
        <v>3151</v>
      </c>
      <c r="BV496" s="63"/>
      <c r="CC496" s="63">
        <f t="shared" si="209"/>
        <v>-122742</v>
      </c>
      <c r="CG496" s="1"/>
      <c r="CH496" s="1"/>
      <c r="CI496" s="1"/>
      <c r="CJ496" s="1"/>
    </row>
    <row r="497" spans="1:88" ht="15" hidden="1" customHeight="1" outlineLevel="1">
      <c r="A497" t="s">
        <v>1006</v>
      </c>
      <c r="B497" t="s">
        <v>1155</v>
      </c>
      <c r="C497" s="1">
        <f t="shared" si="198"/>
        <v>74823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0</v>
      </c>
      <c r="G497" s="129">
        <f t="shared" si="199"/>
        <v>9302</v>
      </c>
      <c r="H497" s="134">
        <f t="shared" si="200"/>
        <v>0.12432006201301739</v>
      </c>
      <c r="I497" s="2"/>
      <c r="J497" s="2">
        <f t="shared" si="201"/>
        <v>0.43077663285353435</v>
      </c>
      <c r="K497" s="2">
        <f t="shared" si="202"/>
        <v>0.55509669486655178</v>
      </c>
      <c r="L497" s="2">
        <f t="shared" si="203"/>
        <v>0</v>
      </c>
      <c r="M497" s="2">
        <f t="shared" si="204"/>
        <v>1.4126672279913932E-2</v>
      </c>
      <c r="N497" s="63">
        <v>32232</v>
      </c>
      <c r="O497" s="63">
        <v>41534</v>
      </c>
      <c r="P497" s="63">
        <v>0</v>
      </c>
      <c r="Q497" s="63">
        <v>1057</v>
      </c>
      <c r="R497" s="63">
        <v>0</v>
      </c>
      <c r="S497" s="63">
        <v>0</v>
      </c>
      <c r="T497" s="63">
        <v>0</v>
      </c>
      <c r="U497" s="63">
        <v>0</v>
      </c>
      <c r="V497" s="63">
        <v>0</v>
      </c>
      <c r="W497" s="63">
        <v>0</v>
      </c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AX497" s="63"/>
      <c r="AY497" s="63"/>
      <c r="BA497" s="5">
        <f>IF(Q497&gt;0,RANK(Q497,(N497:P497,Q497:AE497)),0)</f>
        <v>3</v>
      </c>
      <c r="BB497" s="5">
        <f>IF(R497&gt;0,RANK(R497,(N497:P497,Q497:AE497)),0)</f>
        <v>0</v>
      </c>
      <c r="BC497" s="5">
        <f>IF(T497&gt;0,RANK(T497,(N497:P497,Q497:AE497)),0)</f>
        <v>0</v>
      </c>
      <c r="BD497" s="5">
        <f>IF(S497&gt;0,RANK(S497,(N497:P497,Q497:AE497)),0)</f>
        <v>0</v>
      </c>
      <c r="BE497" s="2">
        <f t="shared" si="205"/>
        <v>1.412667227991393E-2</v>
      </c>
      <c r="BF497" s="2">
        <f t="shared" si="206"/>
        <v>0</v>
      </c>
      <c r="BG497" s="2">
        <f t="shared" si="207"/>
        <v>0</v>
      </c>
      <c r="BH497" s="2">
        <f t="shared" si="208"/>
        <v>0</v>
      </c>
      <c r="BJ497" t="s">
        <v>1006</v>
      </c>
      <c r="BK497" t="s">
        <v>1155</v>
      </c>
      <c r="BL497">
        <v>8</v>
      </c>
      <c r="BN497" s="112">
        <v>13</v>
      </c>
      <c r="BO497" s="114">
        <v>153</v>
      </c>
      <c r="BP497" s="118">
        <f t="shared" si="210"/>
        <v>13153</v>
      </c>
      <c r="BQ497" s="118">
        <f t="shared" si="197"/>
        <v>13153</v>
      </c>
      <c r="BR497" s="5" t="s">
        <v>3151</v>
      </c>
      <c r="BV497" s="63"/>
      <c r="CC497" s="63">
        <f t="shared" si="209"/>
        <v>-74823</v>
      </c>
      <c r="CG497" s="1"/>
      <c r="CH497" s="1"/>
      <c r="CI497" s="1"/>
      <c r="CJ497" s="1"/>
    </row>
    <row r="498" spans="1:88" ht="15" hidden="1" customHeight="1" outlineLevel="1">
      <c r="A498" t="s">
        <v>2992</v>
      </c>
      <c r="B498" t="s">
        <v>1155</v>
      </c>
      <c r="C498" s="1">
        <f t="shared" si="198"/>
        <v>4168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0</v>
      </c>
      <c r="G498" s="129">
        <f t="shared" si="199"/>
        <v>2126</v>
      </c>
      <c r="H498" s="134">
        <f t="shared" si="200"/>
        <v>0.51007677543186181</v>
      </c>
      <c r="I498" s="2"/>
      <c r="J498" s="2">
        <f t="shared" si="201"/>
        <v>0.2418426103646833</v>
      </c>
      <c r="K498" s="2">
        <f t="shared" si="202"/>
        <v>0.75191938579654516</v>
      </c>
      <c r="L498" s="2">
        <f t="shared" si="203"/>
        <v>0</v>
      </c>
      <c r="M498" s="2">
        <f t="shared" si="204"/>
        <v>6.2380038387714887E-3</v>
      </c>
      <c r="N498" s="63">
        <v>1008</v>
      </c>
      <c r="O498" s="63">
        <v>3134</v>
      </c>
      <c r="P498" s="63">
        <v>0</v>
      </c>
      <c r="Q498" s="63">
        <v>26</v>
      </c>
      <c r="R498" s="63">
        <v>0</v>
      </c>
      <c r="S498" s="63">
        <v>0</v>
      </c>
      <c r="T498" s="63">
        <v>0</v>
      </c>
      <c r="U498" s="63">
        <v>0</v>
      </c>
      <c r="V498" s="63">
        <v>0</v>
      </c>
      <c r="W498" s="63">
        <v>0</v>
      </c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AX498" s="63"/>
      <c r="AY498" s="63"/>
      <c r="BA498" s="5">
        <f>IF(Q498&gt;0,RANK(Q498,(N498:P498,Q498:AE498)),0)</f>
        <v>3</v>
      </c>
      <c r="BB498" s="5">
        <f>IF(R498&gt;0,RANK(R498,(N498:P498,Q498:AE498)),0)</f>
        <v>0</v>
      </c>
      <c r="BC498" s="5">
        <f>IF(T498&gt;0,RANK(T498,(N498:P498,Q498:AE498)),0)</f>
        <v>0</v>
      </c>
      <c r="BD498" s="5">
        <f>IF(S498&gt;0,RANK(S498,(N498:P498,Q498:AE498)),0)</f>
        <v>0</v>
      </c>
      <c r="BE498" s="2">
        <f t="shared" si="205"/>
        <v>6.2380038387715928E-3</v>
      </c>
      <c r="BF498" s="2">
        <f t="shared" si="206"/>
        <v>0</v>
      </c>
      <c r="BG498" s="2">
        <f t="shared" si="207"/>
        <v>0</v>
      </c>
      <c r="BH498" s="2">
        <f t="shared" si="208"/>
        <v>0</v>
      </c>
      <c r="BJ498" t="s">
        <v>2992</v>
      </c>
      <c r="BK498" t="s">
        <v>1155</v>
      </c>
      <c r="BL498">
        <v>8</v>
      </c>
      <c r="BN498" s="112">
        <v>13</v>
      </c>
      <c r="BO498" s="114">
        <v>155</v>
      </c>
      <c r="BP498" s="118">
        <f t="shared" si="210"/>
        <v>13155</v>
      </c>
      <c r="BQ498" s="118">
        <f t="shared" si="197"/>
        <v>13155</v>
      </c>
      <c r="BR498" s="5" t="s">
        <v>3151</v>
      </c>
      <c r="BV498" s="63"/>
      <c r="CC498" s="63">
        <f t="shared" si="209"/>
        <v>-4168</v>
      </c>
      <c r="CG498" s="1"/>
      <c r="CH498" s="1"/>
      <c r="CI498" s="1"/>
      <c r="CJ498" s="1"/>
    </row>
    <row r="499" spans="1:88" ht="15" hidden="1" customHeight="1" outlineLevel="1">
      <c r="A499" t="s">
        <v>2919</v>
      </c>
      <c r="B499" t="s">
        <v>1155</v>
      </c>
      <c r="C499" s="1">
        <f t="shared" si="198"/>
        <v>37670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0</v>
      </c>
      <c r="G499" s="129">
        <f t="shared" si="199"/>
        <v>21855</v>
      </c>
      <c r="H499" s="134">
        <f t="shared" si="200"/>
        <v>0.58016989646933903</v>
      </c>
      <c r="I499" s="2"/>
      <c r="J499" s="2">
        <f t="shared" si="201"/>
        <v>0.20286700292009557</v>
      </c>
      <c r="K499" s="2">
        <f t="shared" si="202"/>
        <v>0.78303689938943455</v>
      </c>
      <c r="L499" s="2">
        <f t="shared" si="203"/>
        <v>0</v>
      </c>
      <c r="M499" s="2">
        <f t="shared" si="204"/>
        <v>1.4096097690469822E-2</v>
      </c>
      <c r="N499" s="63">
        <v>7642</v>
      </c>
      <c r="O499" s="63">
        <v>29497</v>
      </c>
      <c r="P499" s="63">
        <v>0</v>
      </c>
      <c r="Q499" s="63">
        <v>531</v>
      </c>
      <c r="R499" s="63">
        <v>0</v>
      </c>
      <c r="S499" s="63">
        <v>0</v>
      </c>
      <c r="T499" s="63">
        <v>0</v>
      </c>
      <c r="U499" s="63">
        <v>0</v>
      </c>
      <c r="V499" s="63">
        <v>0</v>
      </c>
      <c r="W499" s="63">
        <v>0</v>
      </c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AX499" s="63"/>
      <c r="AY499" s="63"/>
      <c r="BA499" s="5">
        <f>IF(Q499&gt;0,RANK(Q499,(N499:P499,Q499:AE499)),0)</f>
        <v>3</v>
      </c>
      <c r="BB499" s="5">
        <f>IF(R499&gt;0,RANK(R499,(N499:P499,Q499:AE499)),0)</f>
        <v>0</v>
      </c>
      <c r="BC499" s="5">
        <f>IF(T499&gt;0,RANK(T499,(N499:P499,Q499:AE499)),0)</f>
        <v>0</v>
      </c>
      <c r="BD499" s="5">
        <f>IF(S499&gt;0,RANK(S499,(N499:P499,Q499:AE499)),0)</f>
        <v>0</v>
      </c>
      <c r="BE499" s="2">
        <f t="shared" si="205"/>
        <v>1.4096097690469871E-2</v>
      </c>
      <c r="BF499" s="2">
        <f t="shared" si="206"/>
        <v>0</v>
      </c>
      <c r="BG499" s="2">
        <f t="shared" si="207"/>
        <v>0</v>
      </c>
      <c r="BH499" s="2">
        <f t="shared" si="208"/>
        <v>0</v>
      </c>
      <c r="BJ499" t="s">
        <v>2919</v>
      </c>
      <c r="BK499" t="s">
        <v>1155</v>
      </c>
      <c r="BL499">
        <v>9</v>
      </c>
      <c r="BN499" s="112">
        <v>13</v>
      </c>
      <c r="BO499" s="114">
        <v>157</v>
      </c>
      <c r="BP499" s="118">
        <f t="shared" si="210"/>
        <v>13157</v>
      </c>
      <c r="BQ499" s="118">
        <f t="shared" si="197"/>
        <v>13157</v>
      </c>
      <c r="BR499" s="5" t="s">
        <v>3151</v>
      </c>
      <c r="BV499" s="63"/>
      <c r="CB499" s="129"/>
      <c r="CC499" s="63">
        <f t="shared" si="209"/>
        <v>-37670</v>
      </c>
      <c r="CE499" s="129"/>
      <c r="CG499" s="1"/>
      <c r="CH499" s="1"/>
      <c r="CI499" s="1"/>
      <c r="CJ499" s="1"/>
    </row>
    <row r="500" spans="1:88" ht="15" hidden="1" customHeight="1" outlineLevel="1">
      <c r="A500" t="s">
        <v>1470</v>
      </c>
      <c r="B500" t="s">
        <v>1155</v>
      </c>
      <c r="C500" s="1">
        <f t="shared" si="198"/>
        <v>7644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0</v>
      </c>
      <c r="G500" s="129">
        <f t="shared" si="199"/>
        <v>4061</v>
      </c>
      <c r="H500" s="134">
        <f t="shared" si="200"/>
        <v>0.53126635269492417</v>
      </c>
      <c r="I500" s="2"/>
      <c r="J500" s="2">
        <f t="shared" si="201"/>
        <v>0.23037676609105182</v>
      </c>
      <c r="K500" s="2">
        <f t="shared" si="202"/>
        <v>0.7616431187859759</v>
      </c>
      <c r="L500" s="2">
        <f t="shared" si="203"/>
        <v>0</v>
      </c>
      <c r="M500" s="2">
        <f t="shared" si="204"/>
        <v>7.9801151229722533E-3</v>
      </c>
      <c r="N500" s="63">
        <v>1761</v>
      </c>
      <c r="O500" s="63">
        <v>5822</v>
      </c>
      <c r="P500" s="63">
        <v>0</v>
      </c>
      <c r="Q500" s="63">
        <v>61</v>
      </c>
      <c r="R500" s="63">
        <v>0</v>
      </c>
      <c r="S500" s="63">
        <v>0</v>
      </c>
      <c r="T500" s="63">
        <v>0</v>
      </c>
      <c r="U500" s="63">
        <v>0</v>
      </c>
      <c r="V500" s="63">
        <v>0</v>
      </c>
      <c r="W500" s="63">
        <v>0</v>
      </c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AX500" s="63"/>
      <c r="AY500" s="63"/>
      <c r="BA500" s="5">
        <f>IF(Q500&gt;0,RANK(Q500,(N500:P500,Q500:AE500)),0)</f>
        <v>3</v>
      </c>
      <c r="BB500" s="5">
        <f>IF(R500&gt;0,RANK(R500,(N500:P500,Q500:AE500)),0)</f>
        <v>0</v>
      </c>
      <c r="BC500" s="5">
        <f>IF(T500&gt;0,RANK(T500,(N500:P500,Q500:AE500)),0)</f>
        <v>0</v>
      </c>
      <c r="BD500" s="5">
        <f>IF(S500&gt;0,RANK(S500,(N500:P500,Q500:AE500)),0)</f>
        <v>0</v>
      </c>
      <c r="BE500" s="2">
        <f t="shared" si="205"/>
        <v>7.9801151229722655E-3</v>
      </c>
      <c r="BF500" s="2">
        <f t="shared" si="206"/>
        <v>0</v>
      </c>
      <c r="BG500" s="2">
        <f t="shared" si="207"/>
        <v>0</v>
      </c>
      <c r="BH500" s="2">
        <f t="shared" si="208"/>
        <v>0</v>
      </c>
      <c r="BJ500" t="s">
        <v>1470</v>
      </c>
      <c r="BK500" t="s">
        <v>1155</v>
      </c>
      <c r="BL500">
        <v>10</v>
      </c>
      <c r="BN500" s="112">
        <v>13</v>
      </c>
      <c r="BO500" s="114">
        <v>159</v>
      </c>
      <c r="BP500" s="118">
        <f t="shared" si="210"/>
        <v>13159</v>
      </c>
      <c r="BQ500" s="118">
        <f t="shared" si="197"/>
        <v>13159</v>
      </c>
      <c r="BR500" s="5" t="s">
        <v>3151</v>
      </c>
      <c r="BV500" s="63"/>
      <c r="CC500" s="63">
        <f t="shared" si="209"/>
        <v>-7644</v>
      </c>
      <c r="CG500" s="1"/>
      <c r="CH500" s="1"/>
      <c r="CI500" s="1"/>
      <c r="CJ500" s="1"/>
    </row>
    <row r="501" spans="1:88" ht="15" hidden="1" customHeight="1" outlineLevel="1">
      <c r="A501" t="s">
        <v>1070</v>
      </c>
      <c r="B501" t="s">
        <v>1155</v>
      </c>
      <c r="C501" s="1">
        <f t="shared" si="198"/>
        <v>5771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>IF(P501&gt;0,RANK(P501,(N501:P501,Q501:AE501)),0)</f>
        <v>0</v>
      </c>
      <c r="G501" s="129">
        <f t="shared" si="199"/>
        <v>3667</v>
      </c>
      <c r="H501" s="134">
        <f t="shared" si="200"/>
        <v>0.63541847166868826</v>
      </c>
      <c r="I501" s="2"/>
      <c r="J501" s="2">
        <f t="shared" si="201"/>
        <v>0.17813203950788425</v>
      </c>
      <c r="K501" s="2">
        <f t="shared" si="202"/>
        <v>0.81355051117657251</v>
      </c>
      <c r="L501" s="2">
        <f t="shared" si="203"/>
        <v>0</v>
      </c>
      <c r="M501" s="2">
        <f t="shared" si="204"/>
        <v>8.317449315543235E-3</v>
      </c>
      <c r="N501" s="63">
        <v>1028</v>
      </c>
      <c r="O501" s="63">
        <v>4695</v>
      </c>
      <c r="P501" s="63">
        <v>0</v>
      </c>
      <c r="Q501" s="63">
        <v>48</v>
      </c>
      <c r="R501" s="63">
        <v>0</v>
      </c>
      <c r="S501" s="63">
        <v>0</v>
      </c>
      <c r="T501" s="63">
        <v>0</v>
      </c>
      <c r="U501" s="63">
        <v>0</v>
      </c>
      <c r="V501" s="63">
        <v>0</v>
      </c>
      <c r="W501" s="63">
        <v>0</v>
      </c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AX501" s="63"/>
      <c r="AY501" s="63"/>
      <c r="BA501" s="5">
        <f>IF(Q501&gt;0,RANK(Q501,(N501:P501,Q501:AE501)),0)</f>
        <v>3</v>
      </c>
      <c r="BB501" s="5">
        <f>IF(R501&gt;0,RANK(R501,(N501:P501,Q501:AE501)),0)</f>
        <v>0</v>
      </c>
      <c r="BC501" s="5">
        <f>IF(T501&gt;0,RANK(T501,(N501:P501,Q501:AE501)),0)</f>
        <v>0</v>
      </c>
      <c r="BD501" s="5">
        <f>IF(S501&gt;0,RANK(S501,(N501:P501,Q501:AE501)),0)</f>
        <v>0</v>
      </c>
      <c r="BE501" s="2">
        <f t="shared" si="205"/>
        <v>8.3174493155432332E-3</v>
      </c>
      <c r="BF501" s="2">
        <f t="shared" si="206"/>
        <v>0</v>
      </c>
      <c r="BG501" s="2">
        <f t="shared" si="207"/>
        <v>0</v>
      </c>
      <c r="BH501" s="2">
        <f t="shared" si="208"/>
        <v>0</v>
      </c>
      <c r="BJ501" t="s">
        <v>1070</v>
      </c>
      <c r="BK501" t="s">
        <v>1155</v>
      </c>
      <c r="BL501">
        <v>12</v>
      </c>
      <c r="BN501" s="112">
        <v>13</v>
      </c>
      <c r="BO501" s="114">
        <v>161</v>
      </c>
      <c r="BP501" s="118">
        <f t="shared" si="210"/>
        <v>13161</v>
      </c>
      <c r="BQ501" s="118">
        <f t="shared" si="197"/>
        <v>13161</v>
      </c>
      <c r="BR501" s="5" t="s">
        <v>3151</v>
      </c>
      <c r="BV501" s="63"/>
      <c r="CC501" s="63">
        <f t="shared" si="209"/>
        <v>-5771</v>
      </c>
      <c r="CG501" s="1"/>
      <c r="CH501" s="1"/>
      <c r="CI501" s="1"/>
      <c r="CJ501" s="1"/>
    </row>
    <row r="502" spans="1:88" ht="15" hidden="1" customHeight="1" outlineLevel="1">
      <c r="A502" t="s">
        <v>1091</v>
      </c>
      <c r="B502" t="s">
        <v>1155</v>
      </c>
      <c r="C502" s="1">
        <f t="shared" si="198"/>
        <v>7642</v>
      </c>
      <c r="D502" s="5">
        <f>IF(N502&gt;0, RANK(N502,(N502:P502,Q502:AE502)),0)</f>
        <v>1</v>
      </c>
      <c r="E502" s="5">
        <f>IF(O502&gt;0,RANK(O502,(N502:P502,Q502:AE502)),0)</f>
        <v>2</v>
      </c>
      <c r="F502" s="5">
        <f>IF(P502&gt;0,RANK(P502,(N502:P502,Q502:AE502)),0)</f>
        <v>0</v>
      </c>
      <c r="G502" s="129">
        <f t="shared" si="199"/>
        <v>524</v>
      </c>
      <c r="H502" s="134">
        <f t="shared" si="200"/>
        <v>6.8568437581784866E-2</v>
      </c>
      <c r="I502" s="2"/>
      <c r="J502" s="2">
        <f t="shared" si="201"/>
        <v>0.53140539125883279</v>
      </c>
      <c r="K502" s="2">
        <f t="shared" si="202"/>
        <v>0.46283695367704791</v>
      </c>
      <c r="L502" s="2">
        <f t="shared" si="203"/>
        <v>0</v>
      </c>
      <c r="M502" s="2">
        <f t="shared" si="204"/>
        <v>5.7576550641192936E-3</v>
      </c>
      <c r="N502" s="63">
        <v>4061</v>
      </c>
      <c r="O502" s="63">
        <v>3537</v>
      </c>
      <c r="P502" s="63">
        <v>0</v>
      </c>
      <c r="Q502" s="63">
        <v>44</v>
      </c>
      <c r="R502" s="63">
        <v>0</v>
      </c>
      <c r="S502" s="63">
        <v>0</v>
      </c>
      <c r="T502" s="63">
        <v>0</v>
      </c>
      <c r="U502" s="63">
        <v>0</v>
      </c>
      <c r="V502" s="63">
        <v>0</v>
      </c>
      <c r="W502" s="63">
        <v>0</v>
      </c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AX502" s="63"/>
      <c r="AY502" s="63"/>
      <c r="BA502" s="5">
        <f>IF(Q502&gt;0,RANK(Q502,(N502:P502,Q502:AE502)),0)</f>
        <v>3</v>
      </c>
      <c r="BB502" s="5">
        <f>IF(R502&gt;0,RANK(R502,(N502:P502,Q502:AE502)),0)</f>
        <v>0</v>
      </c>
      <c r="BC502" s="5">
        <f>IF(T502&gt;0,RANK(T502,(N502:P502,Q502:AE502)),0)</f>
        <v>0</v>
      </c>
      <c r="BD502" s="5">
        <f>IF(S502&gt;0,RANK(S502,(N502:P502,Q502:AE502)),0)</f>
        <v>0</v>
      </c>
      <c r="BE502" s="2">
        <f t="shared" si="205"/>
        <v>5.7576550641193405E-3</v>
      </c>
      <c r="BF502" s="2">
        <f t="shared" si="206"/>
        <v>0</v>
      </c>
      <c r="BG502" s="2">
        <f t="shared" si="207"/>
        <v>0</v>
      </c>
      <c r="BH502" s="2">
        <f t="shared" si="208"/>
        <v>0</v>
      </c>
      <c r="BJ502" t="s">
        <v>1091</v>
      </c>
      <c r="BK502" t="s">
        <v>1155</v>
      </c>
      <c r="BL502">
        <v>10</v>
      </c>
      <c r="BN502" s="112">
        <v>13</v>
      </c>
      <c r="BO502" s="114">
        <v>163</v>
      </c>
      <c r="BP502" s="118">
        <f t="shared" si="210"/>
        <v>13163</v>
      </c>
      <c r="BQ502" s="118">
        <f t="shared" si="197"/>
        <v>13163</v>
      </c>
      <c r="BR502" s="5" t="s">
        <v>3151</v>
      </c>
      <c r="BV502" s="63"/>
      <c r="CC502" s="63">
        <f t="shared" si="209"/>
        <v>-7642</v>
      </c>
      <c r="CG502" s="1"/>
      <c r="CH502" s="1"/>
      <c r="CI502" s="1"/>
      <c r="CJ502" s="1"/>
    </row>
    <row r="503" spans="1:88" ht="15" hidden="1" customHeight="1" outlineLevel="1">
      <c r="A503" t="s">
        <v>1449</v>
      </c>
      <c r="B503" t="s">
        <v>1155</v>
      </c>
      <c r="C503" s="1">
        <f t="shared" si="198"/>
        <v>3455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0</v>
      </c>
      <c r="G503" s="129">
        <f t="shared" si="199"/>
        <v>895</v>
      </c>
      <c r="H503" s="134">
        <f t="shared" si="200"/>
        <v>0.25904486251808972</v>
      </c>
      <c r="I503" s="2"/>
      <c r="J503" s="2">
        <f t="shared" si="201"/>
        <v>0.36642547033285094</v>
      </c>
      <c r="K503" s="2">
        <f t="shared" si="202"/>
        <v>0.62547033285094067</v>
      </c>
      <c r="L503" s="2">
        <f t="shared" si="203"/>
        <v>0</v>
      </c>
      <c r="M503" s="2">
        <f t="shared" si="204"/>
        <v>8.1041968162084421E-3</v>
      </c>
      <c r="N503" s="63">
        <v>1266</v>
      </c>
      <c r="O503" s="63">
        <v>2161</v>
      </c>
      <c r="P503" s="63">
        <v>0</v>
      </c>
      <c r="Q503" s="63">
        <v>28</v>
      </c>
      <c r="R503" s="63">
        <v>0</v>
      </c>
      <c r="S503" s="63">
        <v>0</v>
      </c>
      <c r="T503" s="63">
        <v>0</v>
      </c>
      <c r="U503" s="63">
        <v>0</v>
      </c>
      <c r="V503" s="63">
        <v>0</v>
      </c>
      <c r="W503" s="63">
        <v>0</v>
      </c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AX503" s="63"/>
      <c r="AY503" s="63"/>
      <c r="BA503" s="5">
        <f>IF(Q503&gt;0,RANK(Q503,(N503:P503,Q503:AE503)),0)</f>
        <v>3</v>
      </c>
      <c r="BB503" s="5">
        <f>IF(R503&gt;0,RANK(R503,(N503:P503,Q503:AE503)),0)</f>
        <v>0</v>
      </c>
      <c r="BC503" s="5">
        <f>IF(T503&gt;0,RANK(T503,(N503:P503,Q503:AE503)),0)</f>
        <v>0</v>
      </c>
      <c r="BD503" s="5">
        <f>IF(S503&gt;0,RANK(S503,(N503:P503,Q503:AE503)),0)</f>
        <v>0</v>
      </c>
      <c r="BE503" s="2">
        <f t="shared" si="205"/>
        <v>8.1041968162083936E-3</v>
      </c>
      <c r="BF503" s="2">
        <f t="shared" si="206"/>
        <v>0</v>
      </c>
      <c r="BG503" s="2">
        <f t="shared" si="207"/>
        <v>0</v>
      </c>
      <c r="BH503" s="2">
        <f t="shared" si="208"/>
        <v>0</v>
      </c>
      <c r="BJ503" t="s">
        <v>1449</v>
      </c>
      <c r="BK503" t="s">
        <v>1155</v>
      </c>
      <c r="BL503">
        <v>12</v>
      </c>
      <c r="BN503" s="112">
        <v>13</v>
      </c>
      <c r="BO503" s="114">
        <v>165</v>
      </c>
      <c r="BP503" s="118">
        <f t="shared" si="210"/>
        <v>13165</v>
      </c>
      <c r="BQ503" s="118">
        <f t="shared" si="197"/>
        <v>13165</v>
      </c>
      <c r="BR503" s="5" t="s">
        <v>3151</v>
      </c>
      <c r="BV503" s="63"/>
      <c r="CC503" s="63">
        <f t="shared" si="209"/>
        <v>-3455</v>
      </c>
      <c r="CG503" s="1"/>
      <c r="CH503" s="1"/>
      <c r="CI503" s="1"/>
      <c r="CJ503" s="1"/>
    </row>
    <row r="504" spans="1:88" ht="15" hidden="1" customHeight="1" outlineLevel="1">
      <c r="A504" t="s">
        <v>1360</v>
      </c>
      <c r="B504" t="s">
        <v>1155</v>
      </c>
      <c r="C504" s="1">
        <f t="shared" si="198"/>
        <v>4100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0</v>
      </c>
      <c r="G504" s="129">
        <f t="shared" si="199"/>
        <v>1628</v>
      </c>
      <c r="H504" s="134">
        <f t="shared" si="200"/>
        <v>0.39707317073170734</v>
      </c>
      <c r="I504" s="2"/>
      <c r="J504" s="2">
        <f t="shared" si="201"/>
        <v>0.29804878048780487</v>
      </c>
      <c r="K504" s="2">
        <f t="shared" si="202"/>
        <v>0.69512195121951215</v>
      </c>
      <c r="L504" s="2">
        <f t="shared" si="203"/>
        <v>0</v>
      </c>
      <c r="M504" s="2">
        <f t="shared" si="204"/>
        <v>6.8292682926829329E-3</v>
      </c>
      <c r="N504" s="63">
        <v>1222</v>
      </c>
      <c r="O504" s="63">
        <v>2850</v>
      </c>
      <c r="P504" s="63">
        <v>0</v>
      </c>
      <c r="Q504" s="63">
        <v>28</v>
      </c>
      <c r="R504" s="63">
        <v>0</v>
      </c>
      <c r="S504" s="63">
        <v>0</v>
      </c>
      <c r="T504" s="63">
        <v>0</v>
      </c>
      <c r="U504" s="63">
        <v>0</v>
      </c>
      <c r="V504" s="63">
        <v>0</v>
      </c>
      <c r="W504" s="63">
        <v>0</v>
      </c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AX504" s="63"/>
      <c r="AY504" s="63"/>
      <c r="BA504" s="5">
        <f>IF(Q504&gt;0,RANK(Q504,(N504:P504,Q504:AE504)),0)</f>
        <v>3</v>
      </c>
      <c r="BB504" s="5">
        <f>IF(R504&gt;0,RANK(R504,(N504:P504,Q504:AE504)),0)</f>
        <v>0</v>
      </c>
      <c r="BC504" s="5">
        <f>IF(T504&gt;0,RANK(T504,(N504:P504,Q504:AE504)),0)</f>
        <v>0</v>
      </c>
      <c r="BD504" s="5">
        <f>IF(S504&gt;0,RANK(S504,(N504:P504,Q504:AE504)),0)</f>
        <v>0</v>
      </c>
      <c r="BE504" s="2">
        <f t="shared" si="205"/>
        <v>6.8292682926829268E-3</v>
      </c>
      <c r="BF504" s="2">
        <f t="shared" si="206"/>
        <v>0</v>
      </c>
      <c r="BG504" s="2">
        <f t="shared" si="207"/>
        <v>0</v>
      </c>
      <c r="BH504" s="2">
        <f t="shared" si="208"/>
        <v>0</v>
      </c>
      <c r="BJ504" t="s">
        <v>1360</v>
      </c>
      <c r="BK504" t="s">
        <v>1155</v>
      </c>
      <c r="BL504">
        <v>10</v>
      </c>
      <c r="BN504" s="112">
        <v>13</v>
      </c>
      <c r="BO504" s="114">
        <v>167</v>
      </c>
      <c r="BP504" s="118">
        <f t="shared" si="210"/>
        <v>13167</v>
      </c>
      <c r="BQ504" s="118">
        <f t="shared" si="197"/>
        <v>13167</v>
      </c>
      <c r="BR504" s="5" t="s">
        <v>3151</v>
      </c>
      <c r="BV504" s="63"/>
      <c r="CC504" s="63">
        <f t="shared" si="209"/>
        <v>-4100</v>
      </c>
      <c r="CG504" s="1"/>
      <c r="CH504" s="1"/>
      <c r="CI504" s="1"/>
      <c r="CJ504" s="1"/>
    </row>
    <row r="505" spans="1:88" ht="15" hidden="1" customHeight="1" outlineLevel="1">
      <c r="A505" t="s">
        <v>241</v>
      </c>
      <c r="B505" t="s">
        <v>1155</v>
      </c>
      <c r="C505" s="1">
        <f t="shared" si="198"/>
        <v>14966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0</v>
      </c>
      <c r="G505" s="129">
        <f t="shared" si="199"/>
        <v>5077</v>
      </c>
      <c r="H505" s="134">
        <f t="shared" si="200"/>
        <v>0.33923560069490843</v>
      </c>
      <c r="I505" s="2"/>
      <c r="J505" s="2">
        <f t="shared" si="201"/>
        <v>0.32660697581184017</v>
      </c>
      <c r="K505" s="2">
        <f t="shared" si="202"/>
        <v>0.66584257650674861</v>
      </c>
      <c r="L505" s="2">
        <f t="shared" si="203"/>
        <v>0</v>
      </c>
      <c r="M505" s="2">
        <f t="shared" si="204"/>
        <v>7.5504476814112209E-3</v>
      </c>
      <c r="N505" s="63">
        <v>4888</v>
      </c>
      <c r="O505" s="63">
        <v>9965</v>
      </c>
      <c r="P505" s="63">
        <v>0</v>
      </c>
      <c r="Q505" s="63">
        <v>113</v>
      </c>
      <c r="R505" s="63">
        <v>0</v>
      </c>
      <c r="S505" s="63">
        <v>0</v>
      </c>
      <c r="T505" s="63">
        <v>0</v>
      </c>
      <c r="U505" s="63">
        <v>0</v>
      </c>
      <c r="V505" s="63">
        <v>0</v>
      </c>
      <c r="W505" s="63">
        <v>0</v>
      </c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AX505" s="63"/>
      <c r="AY505" s="63"/>
      <c r="BA505" s="5">
        <f>IF(Q505&gt;0,RANK(Q505,(N505:P505,Q505:AE505)),0)</f>
        <v>3</v>
      </c>
      <c r="BB505" s="5">
        <f>IF(R505&gt;0,RANK(R505,(N505:P505,Q505:AE505)),0)</f>
        <v>0</v>
      </c>
      <c r="BC505" s="5">
        <f>IF(T505&gt;0,RANK(T505,(N505:P505,Q505:AE505)),0)</f>
        <v>0</v>
      </c>
      <c r="BD505" s="5">
        <f>IF(S505&gt;0,RANK(S505,(N505:P505,Q505:AE505)),0)</f>
        <v>0</v>
      </c>
      <c r="BE505" s="2">
        <f t="shared" si="205"/>
        <v>7.5504476814111984E-3</v>
      </c>
      <c r="BF505" s="2">
        <f t="shared" si="206"/>
        <v>0</v>
      </c>
      <c r="BG505" s="2">
        <f t="shared" si="207"/>
        <v>0</v>
      </c>
      <c r="BH505" s="2">
        <f t="shared" si="208"/>
        <v>0</v>
      </c>
      <c r="BJ505" t="s">
        <v>241</v>
      </c>
      <c r="BK505" t="s">
        <v>1155</v>
      </c>
      <c r="BL505">
        <v>8</v>
      </c>
      <c r="BN505" s="112">
        <v>13</v>
      </c>
      <c r="BO505" s="114">
        <v>169</v>
      </c>
      <c r="BP505" s="118">
        <f t="shared" si="210"/>
        <v>13169</v>
      </c>
      <c r="BQ505" s="118">
        <f t="shared" si="197"/>
        <v>13169</v>
      </c>
      <c r="BR505" s="5" t="s">
        <v>3151</v>
      </c>
      <c r="BV505" s="63"/>
      <c r="CC505" s="63">
        <f t="shared" si="209"/>
        <v>-14966</v>
      </c>
      <c r="CG505" s="1"/>
      <c r="CH505" s="1"/>
      <c r="CI505" s="1"/>
      <c r="CJ505" s="1"/>
    </row>
    <row r="506" spans="1:88" ht="15" hidden="1" customHeight="1" outlineLevel="1">
      <c r="A506" t="s">
        <v>310</v>
      </c>
      <c r="B506" t="s">
        <v>1155</v>
      </c>
      <c r="C506" s="1">
        <f t="shared" si="198"/>
        <v>9039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0</v>
      </c>
      <c r="G506" s="129">
        <f t="shared" si="199"/>
        <v>3715</v>
      </c>
      <c r="H506" s="134">
        <f t="shared" si="200"/>
        <v>0.41099679168049563</v>
      </c>
      <c r="I506" s="2"/>
      <c r="J506" s="2">
        <f t="shared" si="201"/>
        <v>0.28930191392853194</v>
      </c>
      <c r="K506" s="2">
        <f t="shared" si="202"/>
        <v>0.70029870560902752</v>
      </c>
      <c r="L506" s="2">
        <f t="shared" si="203"/>
        <v>0</v>
      </c>
      <c r="M506" s="2">
        <f t="shared" si="204"/>
        <v>1.0399380462440488E-2</v>
      </c>
      <c r="N506" s="63">
        <v>2615</v>
      </c>
      <c r="O506" s="63">
        <v>6330</v>
      </c>
      <c r="P506" s="63">
        <v>0</v>
      </c>
      <c r="Q506" s="63">
        <v>94</v>
      </c>
      <c r="R506" s="63">
        <v>0</v>
      </c>
      <c r="S506" s="63">
        <v>0</v>
      </c>
      <c r="T506" s="63">
        <v>0</v>
      </c>
      <c r="U506" s="63">
        <v>0</v>
      </c>
      <c r="V506" s="63">
        <v>0</v>
      </c>
      <c r="W506" s="63">
        <v>0</v>
      </c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AX506" s="63"/>
      <c r="AY506" s="63"/>
      <c r="BA506" s="5">
        <f>IF(Q506&gt;0,RANK(Q506,(N506:P506,Q506:AE506)),0)</f>
        <v>3</v>
      </c>
      <c r="BB506" s="5">
        <f>IF(R506&gt;0,RANK(R506,(N506:P506,Q506:AE506)),0)</f>
        <v>0</v>
      </c>
      <c r="BC506" s="5">
        <f>IF(T506&gt;0,RANK(T506,(N506:P506,Q506:AE506)),0)</f>
        <v>0</v>
      </c>
      <c r="BD506" s="5">
        <f>IF(S506&gt;0,RANK(S506,(N506:P506,Q506:AE506)),0)</f>
        <v>0</v>
      </c>
      <c r="BE506" s="2">
        <f t="shared" si="205"/>
        <v>1.0399380462440535E-2</v>
      </c>
      <c r="BF506" s="2">
        <f t="shared" si="206"/>
        <v>0</v>
      </c>
      <c r="BG506" s="2">
        <f t="shared" si="207"/>
        <v>0</v>
      </c>
      <c r="BH506" s="2">
        <f t="shared" si="208"/>
        <v>0</v>
      </c>
      <c r="BJ506" t="s">
        <v>310</v>
      </c>
      <c r="BK506" t="s">
        <v>1155</v>
      </c>
      <c r="BL506">
        <v>3</v>
      </c>
      <c r="BN506" s="112">
        <v>13</v>
      </c>
      <c r="BO506" s="114">
        <v>171</v>
      </c>
      <c r="BP506" s="118">
        <f t="shared" si="210"/>
        <v>13171</v>
      </c>
      <c r="BQ506" s="118">
        <f t="shared" si="197"/>
        <v>13171</v>
      </c>
      <c r="BR506" s="5" t="s">
        <v>3151</v>
      </c>
      <c r="BV506" s="63"/>
      <c r="CC506" s="63">
        <f t="shared" si="209"/>
        <v>-9039</v>
      </c>
      <c r="CG506" s="1"/>
      <c r="CH506" s="1"/>
      <c r="CI506" s="1"/>
      <c r="CJ506" s="1"/>
    </row>
    <row r="507" spans="1:88" ht="15" hidden="1" customHeight="1" outlineLevel="1">
      <c r="A507" t="s">
        <v>2011</v>
      </c>
      <c r="B507" t="s">
        <v>1155</v>
      </c>
      <c r="C507" s="1">
        <f t="shared" si="198"/>
        <v>3576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0</v>
      </c>
      <c r="G507" s="129">
        <f t="shared" si="199"/>
        <v>1490</v>
      </c>
      <c r="H507" s="134">
        <f t="shared" si="200"/>
        <v>0.41666666666666669</v>
      </c>
      <c r="I507" s="2"/>
      <c r="J507" s="2">
        <f t="shared" si="201"/>
        <v>0.28495525727069348</v>
      </c>
      <c r="K507" s="2">
        <f t="shared" si="202"/>
        <v>0.70162192393736023</v>
      </c>
      <c r="L507" s="2">
        <f t="shared" si="203"/>
        <v>0</v>
      </c>
      <c r="M507" s="2">
        <f t="shared" si="204"/>
        <v>1.3422818791946289E-2</v>
      </c>
      <c r="N507" s="63">
        <v>1019</v>
      </c>
      <c r="O507" s="63">
        <v>2509</v>
      </c>
      <c r="P507" s="63">
        <v>0</v>
      </c>
      <c r="Q507" s="63">
        <v>48</v>
      </c>
      <c r="R507" s="63">
        <v>0</v>
      </c>
      <c r="S507" s="63">
        <v>0</v>
      </c>
      <c r="T507" s="63">
        <v>0</v>
      </c>
      <c r="U507" s="63">
        <v>0</v>
      </c>
      <c r="V507" s="63">
        <v>0</v>
      </c>
      <c r="W507" s="63">
        <v>0</v>
      </c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AX507" s="63"/>
      <c r="AY507" s="63"/>
      <c r="BA507" s="5">
        <f>IF(Q507&gt;0,RANK(Q507,(N507:P507,Q507:AE507)),0)</f>
        <v>3</v>
      </c>
      <c r="BB507" s="5">
        <f>IF(R507&gt;0,RANK(R507,(N507:P507,Q507:AE507)),0)</f>
        <v>0</v>
      </c>
      <c r="BC507" s="5">
        <f>IF(T507&gt;0,RANK(T507,(N507:P507,Q507:AE507)),0)</f>
        <v>0</v>
      </c>
      <c r="BD507" s="5">
        <f>IF(S507&gt;0,RANK(S507,(N507:P507,Q507:AE507)),0)</f>
        <v>0</v>
      </c>
      <c r="BE507" s="2">
        <f t="shared" si="205"/>
        <v>1.3422818791946308E-2</v>
      </c>
      <c r="BF507" s="2">
        <f t="shared" si="206"/>
        <v>0</v>
      </c>
      <c r="BG507" s="2">
        <f t="shared" si="207"/>
        <v>0</v>
      </c>
      <c r="BH507" s="2">
        <f t="shared" si="208"/>
        <v>0</v>
      </c>
      <c r="BJ507" t="s">
        <v>2011</v>
      </c>
      <c r="BK507" t="s">
        <v>1155</v>
      </c>
      <c r="BL507">
        <v>8</v>
      </c>
      <c r="BN507" s="112">
        <v>13</v>
      </c>
      <c r="BO507" s="114">
        <v>173</v>
      </c>
      <c r="BP507" s="118">
        <f t="shared" si="210"/>
        <v>13173</v>
      </c>
      <c r="BQ507" s="118">
        <f t="shared" si="197"/>
        <v>13173</v>
      </c>
      <c r="BR507" s="5" t="s">
        <v>3151</v>
      </c>
      <c r="BV507" s="63"/>
      <c r="CC507" s="63">
        <f t="shared" si="209"/>
        <v>-3576</v>
      </c>
      <c r="CG507" s="1"/>
      <c r="CH507" s="1"/>
      <c r="CI507" s="1"/>
      <c r="CJ507" s="1"/>
    </row>
    <row r="508" spans="1:88" ht="15" hidden="1" customHeight="1" outlineLevel="1">
      <c r="A508" t="s">
        <v>744</v>
      </c>
      <c r="B508" t="s">
        <v>1155</v>
      </c>
      <c r="C508" s="1">
        <f t="shared" si="198"/>
        <v>22729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0</v>
      </c>
      <c r="G508" s="129">
        <f t="shared" si="199"/>
        <v>6420</v>
      </c>
      <c r="H508" s="134">
        <f t="shared" si="200"/>
        <v>0.28245853315148051</v>
      </c>
      <c r="I508" s="2"/>
      <c r="J508" s="2">
        <f t="shared" si="201"/>
        <v>0.3551850059395486</v>
      </c>
      <c r="K508" s="2">
        <f t="shared" si="202"/>
        <v>0.63764353909102911</v>
      </c>
      <c r="L508" s="2">
        <f t="shared" si="203"/>
        <v>0</v>
      </c>
      <c r="M508" s="2">
        <f t="shared" si="204"/>
        <v>7.1714549694222862E-3</v>
      </c>
      <c r="N508" s="63">
        <v>8073</v>
      </c>
      <c r="O508" s="63">
        <v>14493</v>
      </c>
      <c r="P508" s="63">
        <v>0</v>
      </c>
      <c r="Q508" s="63">
        <v>163</v>
      </c>
      <c r="R508" s="63">
        <v>0</v>
      </c>
      <c r="S508" s="63">
        <v>0</v>
      </c>
      <c r="T508" s="63">
        <v>0</v>
      </c>
      <c r="U508" s="63">
        <v>0</v>
      </c>
      <c r="V508" s="63">
        <v>0</v>
      </c>
      <c r="W508" s="63">
        <v>0</v>
      </c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AX508" s="63"/>
      <c r="AY508" s="63"/>
      <c r="BA508" s="5">
        <f>IF(Q508&gt;0,RANK(Q508,(N508:P508,Q508:AE508)),0)</f>
        <v>3</v>
      </c>
      <c r="BB508" s="5">
        <f>IF(R508&gt;0,RANK(R508,(N508:P508,Q508:AE508)),0)</f>
        <v>0</v>
      </c>
      <c r="BC508" s="5">
        <f>IF(T508&gt;0,RANK(T508,(N508:P508,Q508:AE508)),0)</f>
        <v>0</v>
      </c>
      <c r="BD508" s="5">
        <f>IF(S508&gt;0,RANK(S508,(N508:P508,Q508:AE508)),0)</f>
        <v>0</v>
      </c>
      <c r="BE508" s="2">
        <f t="shared" si="205"/>
        <v>7.1714549694223235E-3</v>
      </c>
      <c r="BF508" s="2">
        <f t="shared" si="206"/>
        <v>0</v>
      </c>
      <c r="BG508" s="2">
        <f t="shared" si="207"/>
        <v>0</v>
      </c>
      <c r="BH508" s="2">
        <f t="shared" si="208"/>
        <v>0</v>
      </c>
      <c r="BJ508" t="s">
        <v>744</v>
      </c>
      <c r="BK508" t="s">
        <v>1155</v>
      </c>
      <c r="BL508">
        <v>12</v>
      </c>
      <c r="BN508" s="112">
        <v>13</v>
      </c>
      <c r="BO508" s="114">
        <v>175</v>
      </c>
      <c r="BP508" s="118">
        <f t="shared" si="210"/>
        <v>13175</v>
      </c>
      <c r="BQ508" s="118">
        <f t="shared" si="197"/>
        <v>13175</v>
      </c>
      <c r="BR508" s="5" t="s">
        <v>3151</v>
      </c>
      <c r="BV508" s="63"/>
      <c r="CC508" s="63">
        <f t="shared" si="209"/>
        <v>-22729</v>
      </c>
      <c r="CG508" s="1"/>
      <c r="CH508" s="1"/>
      <c r="CI508" s="1"/>
      <c r="CJ508" s="1"/>
    </row>
    <row r="509" spans="1:88" ht="15" hidden="1" customHeight="1" outlineLevel="1">
      <c r="A509" t="s">
        <v>97</v>
      </c>
      <c r="B509" t="s">
        <v>1155</v>
      </c>
      <c r="C509" s="1">
        <f t="shared" si="198"/>
        <v>16714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>IF(P509&gt;0,RANK(P509,(N509:P509,Q509:AE509)),0)</f>
        <v>0</v>
      </c>
      <c r="G509" s="129">
        <f t="shared" si="199"/>
        <v>7449</v>
      </c>
      <c r="H509" s="134">
        <f t="shared" si="200"/>
        <v>0.44567428503051332</v>
      </c>
      <c r="I509" s="2"/>
      <c r="J509" s="2">
        <f t="shared" si="201"/>
        <v>0.27270551633361256</v>
      </c>
      <c r="K509" s="2">
        <f t="shared" si="202"/>
        <v>0.71837980136412594</v>
      </c>
      <c r="L509" s="2">
        <f t="shared" si="203"/>
        <v>0</v>
      </c>
      <c r="M509" s="2">
        <f t="shared" si="204"/>
        <v>8.9146823022615562E-3</v>
      </c>
      <c r="N509" s="63">
        <v>4558</v>
      </c>
      <c r="O509" s="63">
        <v>12007</v>
      </c>
      <c r="P509" s="63">
        <v>0</v>
      </c>
      <c r="Q509" s="63">
        <v>149</v>
      </c>
      <c r="R509" s="63">
        <v>0</v>
      </c>
      <c r="S509" s="63">
        <v>0</v>
      </c>
      <c r="T509" s="63">
        <v>0</v>
      </c>
      <c r="U509" s="63">
        <v>0</v>
      </c>
      <c r="V509" s="63">
        <v>0</v>
      </c>
      <c r="W509" s="63">
        <v>0</v>
      </c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AX509" s="63"/>
      <c r="AY509" s="63"/>
      <c r="BA509" s="5">
        <f>IF(Q509&gt;0,RANK(Q509,(N509:P509,Q509:AE509)),0)</f>
        <v>3</v>
      </c>
      <c r="BB509" s="5">
        <f>IF(R509&gt;0,RANK(R509,(N509:P509,Q509:AE509)),0)</f>
        <v>0</v>
      </c>
      <c r="BC509" s="5">
        <f>IF(T509&gt;0,RANK(T509,(N509:P509,Q509:AE509)),0)</f>
        <v>0</v>
      </c>
      <c r="BD509" s="5">
        <f>IF(S509&gt;0,RANK(S509,(N509:P509,Q509:AE509)),0)</f>
        <v>0</v>
      </c>
      <c r="BE509" s="2">
        <f t="shared" si="205"/>
        <v>8.914682302261577E-3</v>
      </c>
      <c r="BF509" s="2">
        <f t="shared" si="206"/>
        <v>0</v>
      </c>
      <c r="BG509" s="2">
        <f t="shared" si="207"/>
        <v>0</v>
      </c>
      <c r="BH509" s="2">
        <f t="shared" si="208"/>
        <v>0</v>
      </c>
      <c r="BJ509" t="s">
        <v>97</v>
      </c>
      <c r="BK509" t="s">
        <v>1155</v>
      </c>
      <c r="BL509">
        <v>2</v>
      </c>
      <c r="BN509" s="112">
        <v>13</v>
      </c>
      <c r="BO509" s="114">
        <v>177</v>
      </c>
      <c r="BP509" s="118">
        <f t="shared" si="210"/>
        <v>13177</v>
      </c>
      <c r="BQ509" s="118">
        <f t="shared" si="197"/>
        <v>13177</v>
      </c>
      <c r="BR509" s="5" t="s">
        <v>3151</v>
      </c>
      <c r="BV509" s="63"/>
      <c r="CC509" s="63">
        <f t="shared" si="209"/>
        <v>-16714</v>
      </c>
      <c r="CG509" s="1"/>
      <c r="CH509" s="1"/>
      <c r="CI509" s="1"/>
      <c r="CJ509" s="1"/>
    </row>
    <row r="510" spans="1:88" ht="15" hidden="1" customHeight="1" outlineLevel="1">
      <c r="A510" t="s">
        <v>319</v>
      </c>
      <c r="B510" t="s">
        <v>1155</v>
      </c>
      <c r="C510" s="1">
        <f t="shared" si="198"/>
        <v>21389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>IF(P510&gt;0,RANK(P510,(N510:P510,Q510:AE510)),0)</f>
        <v>0</v>
      </c>
      <c r="G510" s="129">
        <f t="shared" si="199"/>
        <v>5140</v>
      </c>
      <c r="H510" s="134">
        <f t="shared" si="200"/>
        <v>0.24031043994576651</v>
      </c>
      <c r="I510" s="2"/>
      <c r="J510" s="2">
        <f t="shared" si="201"/>
        <v>0.61241759783066063</v>
      </c>
      <c r="K510" s="2">
        <f t="shared" si="202"/>
        <v>0.37210715788489412</v>
      </c>
      <c r="L510" s="2">
        <f t="shared" si="203"/>
        <v>0</v>
      </c>
      <c r="M510" s="2">
        <f t="shared" si="204"/>
        <v>1.5475244284445244E-2</v>
      </c>
      <c r="N510" s="63">
        <v>13099</v>
      </c>
      <c r="O510" s="63">
        <v>7959</v>
      </c>
      <c r="P510" s="63">
        <v>0</v>
      </c>
      <c r="Q510" s="63">
        <v>331</v>
      </c>
      <c r="R510" s="63">
        <v>0</v>
      </c>
      <c r="S510" s="63">
        <v>0</v>
      </c>
      <c r="T510" s="63">
        <v>0</v>
      </c>
      <c r="U510" s="63">
        <v>0</v>
      </c>
      <c r="V510" s="63">
        <v>0</v>
      </c>
      <c r="W510" s="63">
        <v>0</v>
      </c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AX510" s="63"/>
      <c r="AY510" s="63"/>
      <c r="BA510" s="5">
        <f>IF(Q510&gt;0,RANK(Q510,(N510:P510,Q510:AE510)),0)</f>
        <v>3</v>
      </c>
      <c r="BB510" s="5">
        <f>IF(R510&gt;0,RANK(R510,(N510:P510,Q510:AE510)),0)</f>
        <v>0</v>
      </c>
      <c r="BC510" s="5">
        <f>IF(T510&gt;0,RANK(T510,(N510:P510,Q510:AE510)),0)</f>
        <v>0</v>
      </c>
      <c r="BD510" s="5">
        <f>IF(S510&gt;0,RANK(S510,(N510:P510,Q510:AE510)),0)</f>
        <v>0</v>
      </c>
      <c r="BE510" s="2">
        <f t="shared" si="205"/>
        <v>1.5475244284445275E-2</v>
      </c>
      <c r="BF510" s="2">
        <f t="shared" si="206"/>
        <v>0</v>
      </c>
      <c r="BG510" s="2">
        <f t="shared" si="207"/>
        <v>0</v>
      </c>
      <c r="BH510" s="2">
        <f t="shared" si="208"/>
        <v>0</v>
      </c>
      <c r="BJ510" t="s">
        <v>319</v>
      </c>
      <c r="BK510" t="s">
        <v>1155</v>
      </c>
      <c r="BL510">
        <v>1</v>
      </c>
      <c r="BN510" s="112">
        <v>13</v>
      </c>
      <c r="BO510" s="114">
        <v>179</v>
      </c>
      <c r="BP510" s="118">
        <f t="shared" si="210"/>
        <v>13179</v>
      </c>
      <c r="BQ510" s="118">
        <f t="shared" si="197"/>
        <v>13179</v>
      </c>
      <c r="BR510" s="5" t="s">
        <v>3151</v>
      </c>
      <c r="BV510" s="63"/>
      <c r="CB510" s="129"/>
      <c r="CC510" s="63">
        <f t="shared" si="209"/>
        <v>-21389</v>
      </c>
      <c r="CG510" s="1"/>
      <c r="CH510" s="1"/>
      <c r="CI510" s="1"/>
      <c r="CJ510" s="1"/>
    </row>
    <row r="511" spans="1:88" ht="15" hidden="1" customHeight="1" outlineLevel="1">
      <c r="A511" t="s">
        <v>1596</v>
      </c>
      <c r="B511" t="s">
        <v>1155</v>
      </c>
      <c r="C511" s="1">
        <f t="shared" si="198"/>
        <v>4650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29">
        <f t="shared" si="199"/>
        <v>1744</v>
      </c>
      <c r="H511" s="134">
        <f t="shared" si="200"/>
        <v>0.37505376344086022</v>
      </c>
      <c r="I511" s="2"/>
      <c r="J511" s="2">
        <f t="shared" si="201"/>
        <v>0.3086021505376344</v>
      </c>
      <c r="K511" s="2">
        <f t="shared" si="202"/>
        <v>0.68365591397849468</v>
      </c>
      <c r="L511" s="2">
        <f t="shared" si="203"/>
        <v>0</v>
      </c>
      <c r="M511" s="2">
        <f t="shared" si="204"/>
        <v>7.7419354838709209E-3</v>
      </c>
      <c r="N511" s="63">
        <v>1435</v>
      </c>
      <c r="O511" s="63">
        <v>3179</v>
      </c>
      <c r="P511" s="63">
        <v>0</v>
      </c>
      <c r="Q511" s="63">
        <v>36</v>
      </c>
      <c r="R511" s="63">
        <v>0</v>
      </c>
      <c r="S511" s="63">
        <v>0</v>
      </c>
      <c r="T511" s="63">
        <v>0</v>
      </c>
      <c r="U511" s="63">
        <v>0</v>
      </c>
      <c r="V511" s="63">
        <v>0</v>
      </c>
      <c r="W511" s="63">
        <v>0</v>
      </c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AX511" s="63"/>
      <c r="AY511" s="63"/>
      <c r="BA511" s="5">
        <f>IF(Q511&gt;0,RANK(Q511,(N511:P511,Q511:AE511)),0)</f>
        <v>3</v>
      </c>
      <c r="BB511" s="5">
        <f>IF(R511&gt;0,RANK(R511,(N511:P511,Q511:AE511)),0)</f>
        <v>0</v>
      </c>
      <c r="BC511" s="5">
        <f>IF(T511&gt;0,RANK(T511,(N511:P511,Q511:AE511)),0)</f>
        <v>0</v>
      </c>
      <c r="BD511" s="5">
        <f>IF(S511&gt;0,RANK(S511,(N511:P511,Q511:AE511)),0)</f>
        <v>0</v>
      </c>
      <c r="BE511" s="2">
        <f t="shared" si="205"/>
        <v>7.7419354838709677E-3</v>
      </c>
      <c r="BF511" s="2">
        <f t="shared" si="206"/>
        <v>0</v>
      </c>
      <c r="BG511" s="2">
        <f t="shared" si="207"/>
        <v>0</v>
      </c>
      <c r="BH511" s="2">
        <f t="shared" si="208"/>
        <v>0</v>
      </c>
      <c r="BJ511" t="s">
        <v>1596</v>
      </c>
      <c r="BK511" t="s">
        <v>1155</v>
      </c>
      <c r="BL511">
        <v>10</v>
      </c>
      <c r="BN511" s="112">
        <v>13</v>
      </c>
      <c r="BO511" s="114">
        <v>181</v>
      </c>
      <c r="BP511" s="118">
        <f t="shared" si="210"/>
        <v>13181</v>
      </c>
      <c r="BQ511" s="118">
        <f t="shared" si="197"/>
        <v>13181</v>
      </c>
      <c r="BR511" s="5" t="s">
        <v>3151</v>
      </c>
      <c r="BV511" s="63"/>
      <c r="CC511" s="63">
        <f t="shared" si="209"/>
        <v>-4650</v>
      </c>
      <c r="CG511" s="1"/>
      <c r="CH511" s="1"/>
      <c r="CI511" s="1"/>
      <c r="CJ511" s="1"/>
    </row>
    <row r="512" spans="1:88" ht="15" hidden="1" customHeight="1" outlineLevel="1">
      <c r="A512" t="s">
        <v>2633</v>
      </c>
      <c r="B512" t="s">
        <v>1155</v>
      </c>
      <c r="C512" s="1">
        <f t="shared" si="198"/>
        <v>5656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29">
        <f t="shared" si="199"/>
        <v>1495</v>
      </c>
      <c r="H512" s="134">
        <f t="shared" si="200"/>
        <v>0.2643210749646393</v>
      </c>
      <c r="I512" s="2"/>
      <c r="J512" s="2">
        <f t="shared" si="201"/>
        <v>0.35944130127298446</v>
      </c>
      <c r="K512" s="2">
        <f t="shared" si="202"/>
        <v>0.62376237623762376</v>
      </c>
      <c r="L512" s="2">
        <f t="shared" si="203"/>
        <v>0</v>
      </c>
      <c r="M512" s="2">
        <f t="shared" si="204"/>
        <v>1.679632248939178E-2</v>
      </c>
      <c r="N512" s="63">
        <v>2033</v>
      </c>
      <c r="O512" s="63">
        <v>3528</v>
      </c>
      <c r="P512" s="63">
        <v>0</v>
      </c>
      <c r="Q512" s="63">
        <v>95</v>
      </c>
      <c r="R512" s="63">
        <v>0</v>
      </c>
      <c r="S512" s="63">
        <v>0</v>
      </c>
      <c r="T512" s="63">
        <v>0</v>
      </c>
      <c r="U512" s="63">
        <v>0</v>
      </c>
      <c r="V512" s="63">
        <v>0</v>
      </c>
      <c r="W512" s="63">
        <v>0</v>
      </c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AX512" s="63"/>
      <c r="AY512" s="63"/>
      <c r="BA512" s="5">
        <f>IF(Q512&gt;0,RANK(Q512,(N512:P512,Q512:AE512)),0)</f>
        <v>3</v>
      </c>
      <c r="BB512" s="5">
        <f>IF(R512&gt;0,RANK(R512,(N512:P512,Q512:AE512)),0)</f>
        <v>0</v>
      </c>
      <c r="BC512" s="5">
        <f>IF(T512&gt;0,RANK(T512,(N512:P512,Q512:AE512)),0)</f>
        <v>0</v>
      </c>
      <c r="BD512" s="5">
        <f>IF(S512&gt;0,RANK(S512,(N512:P512,Q512:AE512)),0)</f>
        <v>0</v>
      </c>
      <c r="BE512" s="2">
        <f t="shared" si="205"/>
        <v>1.6796322489391797E-2</v>
      </c>
      <c r="BF512" s="2">
        <f t="shared" si="206"/>
        <v>0</v>
      </c>
      <c r="BG512" s="2">
        <f t="shared" si="207"/>
        <v>0</v>
      </c>
      <c r="BH512" s="2">
        <f t="shared" si="208"/>
        <v>0</v>
      </c>
      <c r="BJ512" t="s">
        <v>2633</v>
      </c>
      <c r="BK512" t="s">
        <v>1155</v>
      </c>
      <c r="BL512">
        <v>1</v>
      </c>
      <c r="BN512" s="112">
        <v>13</v>
      </c>
      <c r="BO512" s="114">
        <v>183</v>
      </c>
      <c r="BP512" s="118">
        <f t="shared" si="210"/>
        <v>13183</v>
      </c>
      <c r="BQ512" s="118">
        <f t="shared" si="197"/>
        <v>13183</v>
      </c>
      <c r="BR512" s="5" t="s">
        <v>3151</v>
      </c>
      <c r="BV512" s="63"/>
      <c r="CC512" s="63">
        <f t="shared" si="209"/>
        <v>-5656</v>
      </c>
      <c r="CG512" s="1"/>
      <c r="CH512" s="1"/>
      <c r="CI512" s="1"/>
      <c r="CJ512" s="1"/>
    </row>
    <row r="513" spans="1:88" ht="15" hidden="1" customHeight="1" outlineLevel="1">
      <c r="A513" t="s">
        <v>2401</v>
      </c>
      <c r="B513" t="s">
        <v>1155</v>
      </c>
      <c r="C513" s="1">
        <f t="shared" si="198"/>
        <v>46355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0</v>
      </c>
      <c r="G513" s="129">
        <f t="shared" si="199"/>
        <v>5574</v>
      </c>
      <c r="H513" s="134">
        <f t="shared" si="200"/>
        <v>0.1202459281630892</v>
      </c>
      <c r="I513" s="2"/>
      <c r="J513" s="2">
        <f t="shared" si="201"/>
        <v>0.43397691726890303</v>
      </c>
      <c r="K513" s="2">
        <f t="shared" si="202"/>
        <v>0.55422284543199218</v>
      </c>
      <c r="L513" s="2">
        <f t="shared" si="203"/>
        <v>0</v>
      </c>
      <c r="M513" s="2">
        <f t="shared" si="204"/>
        <v>1.1800237299104843E-2</v>
      </c>
      <c r="N513" s="63">
        <v>20117</v>
      </c>
      <c r="O513" s="63">
        <v>25691</v>
      </c>
      <c r="P513" s="63">
        <v>0</v>
      </c>
      <c r="Q513" s="63">
        <v>547</v>
      </c>
      <c r="R513" s="63">
        <v>0</v>
      </c>
      <c r="S513" s="63">
        <v>0</v>
      </c>
      <c r="T513" s="63">
        <v>0</v>
      </c>
      <c r="U513" s="63">
        <v>0</v>
      </c>
      <c r="V513" s="63">
        <v>0</v>
      </c>
      <c r="W513" s="63">
        <v>0</v>
      </c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AX513" s="63"/>
      <c r="AY513" s="63"/>
      <c r="BA513" s="5">
        <f>IF(Q513&gt;0,RANK(Q513,(N513:P513,Q513:AE513)),0)</f>
        <v>3</v>
      </c>
      <c r="BB513" s="5">
        <f>IF(R513&gt;0,RANK(R513,(N513:P513,Q513:AE513)),0)</f>
        <v>0</v>
      </c>
      <c r="BC513" s="5">
        <f>IF(T513&gt;0,RANK(T513,(N513:P513,Q513:AE513)),0)</f>
        <v>0</v>
      </c>
      <c r="BD513" s="5">
        <f>IF(S513&gt;0,RANK(S513,(N513:P513,Q513:AE513)),0)</f>
        <v>0</v>
      </c>
      <c r="BE513" s="2">
        <f t="shared" si="205"/>
        <v>1.1800237299104736E-2</v>
      </c>
      <c r="BF513" s="2">
        <f t="shared" si="206"/>
        <v>0</v>
      </c>
      <c r="BG513" s="2">
        <f t="shared" si="207"/>
        <v>0</v>
      </c>
      <c r="BH513" s="2">
        <f t="shared" si="208"/>
        <v>0</v>
      </c>
      <c r="BJ513" t="s">
        <v>2401</v>
      </c>
      <c r="BK513" t="s">
        <v>1155</v>
      </c>
      <c r="BN513" s="112">
        <v>13</v>
      </c>
      <c r="BO513" s="114">
        <v>185</v>
      </c>
      <c r="BP513" s="118">
        <f t="shared" si="210"/>
        <v>13185</v>
      </c>
      <c r="BQ513" s="118">
        <f t="shared" si="197"/>
        <v>13185</v>
      </c>
      <c r="BR513" s="5" t="s">
        <v>3151</v>
      </c>
      <c r="BV513" s="63"/>
      <c r="CC513" s="63">
        <f t="shared" si="209"/>
        <v>-46355</v>
      </c>
      <c r="CG513" s="1"/>
      <c r="CH513" s="1"/>
      <c r="CI513" s="1"/>
      <c r="CJ513" s="1"/>
    </row>
    <row r="514" spans="1:88" ht="15" hidden="1" customHeight="1" outlineLevel="1">
      <c r="A514" t="s">
        <v>1205</v>
      </c>
      <c r="B514" t="s">
        <v>1155</v>
      </c>
      <c r="C514" s="1">
        <f t="shared" si="198"/>
        <v>15531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0</v>
      </c>
      <c r="G514" s="129">
        <f t="shared" si="199"/>
        <v>9037</v>
      </c>
      <c r="H514" s="134">
        <f t="shared" si="200"/>
        <v>0.58186852102247122</v>
      </c>
      <c r="I514" s="2"/>
      <c r="J514" s="2">
        <f t="shared" si="201"/>
        <v>0.2012748696156075</v>
      </c>
      <c r="K514" s="2">
        <f t="shared" si="202"/>
        <v>0.7831433906380787</v>
      </c>
      <c r="L514" s="2">
        <f t="shared" si="203"/>
        <v>0</v>
      </c>
      <c r="M514" s="2">
        <f t="shared" si="204"/>
        <v>1.5581739746313827E-2</v>
      </c>
      <c r="N514" s="63">
        <v>3126</v>
      </c>
      <c r="O514" s="63">
        <v>12163</v>
      </c>
      <c r="P514" s="63">
        <v>0</v>
      </c>
      <c r="Q514" s="63">
        <v>242</v>
      </c>
      <c r="R514" s="63">
        <v>0</v>
      </c>
      <c r="S514" s="63">
        <v>0</v>
      </c>
      <c r="T514" s="63">
        <v>0</v>
      </c>
      <c r="U514" s="63">
        <v>0</v>
      </c>
      <c r="V514" s="63">
        <v>0</v>
      </c>
      <c r="W514" s="63">
        <v>0</v>
      </c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AX514" s="63"/>
      <c r="AY514" s="63"/>
      <c r="BA514" s="5">
        <f>IF(Q514&gt;0,RANK(Q514,(N514:P514,Q514:AE514)),0)</f>
        <v>3</v>
      </c>
      <c r="BB514" s="5">
        <f>IF(R514&gt;0,RANK(R514,(N514:P514,Q514:AE514)),0)</f>
        <v>0</v>
      </c>
      <c r="BC514" s="5">
        <f>IF(T514&gt;0,RANK(T514,(N514:P514,Q514:AE514)),0)</f>
        <v>0</v>
      </c>
      <c r="BD514" s="5">
        <f>IF(S514&gt;0,RANK(S514,(N514:P514,Q514:AE514)),0)</f>
        <v>0</v>
      </c>
      <c r="BE514" s="2">
        <f t="shared" si="205"/>
        <v>1.5581739746313824E-2</v>
      </c>
      <c r="BF514" s="2">
        <f t="shared" si="206"/>
        <v>0</v>
      </c>
      <c r="BG514" s="2">
        <f t="shared" si="207"/>
        <v>0</v>
      </c>
      <c r="BH514" s="2">
        <f t="shared" si="208"/>
        <v>0</v>
      </c>
      <c r="BJ514" t="s">
        <v>1205</v>
      </c>
      <c r="BK514" t="s">
        <v>1155</v>
      </c>
      <c r="BL514">
        <v>9</v>
      </c>
      <c r="BN514" s="112">
        <v>13</v>
      </c>
      <c r="BO514" s="114">
        <v>187</v>
      </c>
      <c r="BP514" s="118">
        <f t="shared" si="210"/>
        <v>13187</v>
      </c>
      <c r="BQ514" s="118">
        <f t="shared" si="197"/>
        <v>13187</v>
      </c>
      <c r="BR514" s="5" t="s">
        <v>3151</v>
      </c>
      <c r="BV514" s="63"/>
      <c r="CC514" s="63">
        <f t="shared" si="209"/>
        <v>-15531</v>
      </c>
      <c r="CG514" s="1"/>
      <c r="CH514" s="1"/>
      <c r="CI514" s="1"/>
      <c r="CJ514" s="1"/>
    </row>
    <row r="515" spans="1:88" ht="15" hidden="1" customHeight="1" outlineLevel="1">
      <c r="A515" t="s">
        <v>1009</v>
      </c>
      <c r="B515" t="s">
        <v>1155</v>
      </c>
      <c r="C515" s="1">
        <f t="shared" si="198"/>
        <v>10455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29">
        <f t="shared" si="199"/>
        <v>2001</v>
      </c>
      <c r="H515" s="134">
        <f t="shared" si="200"/>
        <v>0.19139167862266859</v>
      </c>
      <c r="I515" s="2"/>
      <c r="J515" s="2">
        <f t="shared" si="201"/>
        <v>0.39866092778574846</v>
      </c>
      <c r="K515" s="2">
        <f t="shared" si="202"/>
        <v>0.59005260640841706</v>
      </c>
      <c r="L515" s="2">
        <f t="shared" si="203"/>
        <v>0</v>
      </c>
      <c r="M515" s="2">
        <f t="shared" si="204"/>
        <v>1.1286465805834478E-2</v>
      </c>
      <c r="N515" s="63">
        <v>4168</v>
      </c>
      <c r="O515" s="63">
        <v>6169</v>
      </c>
      <c r="P515" s="63">
        <v>0</v>
      </c>
      <c r="Q515" s="63">
        <v>118</v>
      </c>
      <c r="R515" s="63">
        <v>0</v>
      </c>
      <c r="S515" s="63">
        <v>0</v>
      </c>
      <c r="T515" s="63">
        <v>0</v>
      </c>
      <c r="U515" s="63">
        <v>0</v>
      </c>
      <c r="V515" s="63">
        <v>0</v>
      </c>
      <c r="W515" s="63">
        <v>0</v>
      </c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AX515" s="63"/>
      <c r="AY515" s="63"/>
      <c r="BA515" s="5">
        <f>IF(Q515&gt;0,RANK(Q515,(N515:P515,Q515:AE515)),0)</f>
        <v>3</v>
      </c>
      <c r="BB515" s="5">
        <f>IF(R515&gt;0,RANK(R515,(N515:P515,Q515:AE515)),0)</f>
        <v>0</v>
      </c>
      <c r="BC515" s="5">
        <f>IF(T515&gt;0,RANK(T515,(N515:P515,Q515:AE515)),0)</f>
        <v>0</v>
      </c>
      <c r="BD515" s="5">
        <f>IF(S515&gt;0,RANK(S515,(N515:P515,Q515:AE515)),0)</f>
        <v>0</v>
      </c>
      <c r="BE515" s="2">
        <f t="shared" si="205"/>
        <v>1.1286465805834528E-2</v>
      </c>
      <c r="BF515" s="2">
        <f t="shared" si="206"/>
        <v>0</v>
      </c>
      <c r="BG515" s="2">
        <f t="shared" si="207"/>
        <v>0</v>
      </c>
      <c r="BH515" s="2">
        <f t="shared" si="208"/>
        <v>0</v>
      </c>
      <c r="BJ515" t="s">
        <v>1009</v>
      </c>
      <c r="BK515" t="s">
        <v>1155</v>
      </c>
      <c r="BL515">
        <v>10</v>
      </c>
      <c r="BN515" s="112">
        <v>13</v>
      </c>
      <c r="BO515" s="114">
        <v>189</v>
      </c>
      <c r="BP515" s="118">
        <f t="shared" si="210"/>
        <v>13189</v>
      </c>
      <c r="BQ515" s="118">
        <f t="shared" si="197"/>
        <v>13189</v>
      </c>
      <c r="BR515" s="5" t="s">
        <v>3151</v>
      </c>
      <c r="BV515" s="63"/>
      <c r="CC515" s="63">
        <f t="shared" si="209"/>
        <v>-10455</v>
      </c>
      <c r="CG515" s="1"/>
      <c r="CH515" s="1"/>
      <c r="CI515" s="1"/>
      <c r="CJ515" s="1"/>
    </row>
    <row r="516" spans="1:88" ht="15" hidden="1" customHeight="1" outlineLevel="1">
      <c r="A516" t="s">
        <v>1204</v>
      </c>
      <c r="B516" t="s">
        <v>1155</v>
      </c>
      <c r="C516" s="1">
        <f t="shared" si="198"/>
        <v>6696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>IF(P516&gt;0,RANK(P516,(N516:P516,Q516:AE516)),0)</f>
        <v>0</v>
      </c>
      <c r="G516" s="129">
        <f t="shared" si="199"/>
        <v>1404</v>
      </c>
      <c r="H516" s="134">
        <f t="shared" si="200"/>
        <v>0.20967741935483872</v>
      </c>
      <c r="I516" s="2"/>
      <c r="J516" s="2">
        <f t="shared" si="201"/>
        <v>0.39008363201911589</v>
      </c>
      <c r="K516" s="2">
        <f t="shared" si="202"/>
        <v>0.59976105137395463</v>
      </c>
      <c r="L516" s="2">
        <f t="shared" si="203"/>
        <v>0</v>
      </c>
      <c r="M516" s="2">
        <f t="shared" si="204"/>
        <v>1.0155316606929476E-2</v>
      </c>
      <c r="N516" s="63">
        <v>2612</v>
      </c>
      <c r="O516" s="63">
        <v>4016</v>
      </c>
      <c r="P516" s="63">
        <v>0</v>
      </c>
      <c r="Q516" s="63">
        <v>68</v>
      </c>
      <c r="R516" s="63">
        <v>0</v>
      </c>
      <c r="S516" s="63">
        <v>0</v>
      </c>
      <c r="T516" s="63">
        <v>0</v>
      </c>
      <c r="U516" s="63">
        <v>0</v>
      </c>
      <c r="V516" s="63">
        <v>0</v>
      </c>
      <c r="W516" s="63">
        <v>0</v>
      </c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AX516" s="63"/>
      <c r="AY516" s="63"/>
      <c r="BA516" s="5">
        <f>IF(Q516&gt;0,RANK(Q516,(N516:P516,Q516:AE516)),0)</f>
        <v>3</v>
      </c>
      <c r="BB516" s="5">
        <f>IF(R516&gt;0,RANK(R516,(N516:P516,Q516:AE516)),0)</f>
        <v>0</v>
      </c>
      <c r="BC516" s="5">
        <f>IF(T516&gt;0,RANK(T516,(N516:P516,Q516:AE516)),0)</f>
        <v>0</v>
      </c>
      <c r="BD516" s="5">
        <f>IF(S516&gt;0,RANK(S516,(N516:P516,Q516:AE516)),0)</f>
        <v>0</v>
      </c>
      <c r="BE516" s="2">
        <f t="shared" si="205"/>
        <v>1.0155316606929509E-2</v>
      </c>
      <c r="BF516" s="2">
        <f t="shared" si="206"/>
        <v>0</v>
      </c>
      <c r="BG516" s="2">
        <f t="shared" si="207"/>
        <v>0</v>
      </c>
      <c r="BH516" s="2">
        <f t="shared" si="208"/>
        <v>0</v>
      </c>
      <c r="BJ516" t="s">
        <v>1204</v>
      </c>
      <c r="BK516" t="s">
        <v>1155</v>
      </c>
      <c r="BL516">
        <v>1</v>
      </c>
      <c r="BN516" s="112">
        <v>13</v>
      </c>
      <c r="BO516" s="114">
        <v>191</v>
      </c>
      <c r="BP516" s="118">
        <f t="shared" si="210"/>
        <v>13191</v>
      </c>
      <c r="BQ516" s="118">
        <f t="shared" si="197"/>
        <v>13191</v>
      </c>
      <c r="BR516" s="5" t="s">
        <v>3151</v>
      </c>
      <c r="BV516" s="63"/>
      <c r="CC516" s="63">
        <f t="shared" si="209"/>
        <v>-6696</v>
      </c>
      <c r="CG516" s="1"/>
      <c r="CH516" s="1"/>
      <c r="CI516" s="1"/>
      <c r="CJ516" s="1"/>
    </row>
    <row r="517" spans="1:88" ht="15" hidden="1" customHeight="1" outlineLevel="1">
      <c r="A517" t="s">
        <v>1648</v>
      </c>
      <c r="B517" t="s">
        <v>1155</v>
      </c>
      <c r="C517" s="1">
        <f t="shared" si="198"/>
        <v>4662</v>
      </c>
      <c r="D517" s="5">
        <f>IF(N517&gt;0, RANK(N517,(N517:P517,Q517:AE517)),0)</f>
        <v>1</v>
      </c>
      <c r="E517" s="5">
        <f>IF(O517&gt;0,RANK(O517,(N517:P517,Q517:AE517)),0)</f>
        <v>2</v>
      </c>
      <c r="F517" s="5">
        <f>IF(P517&gt;0,RANK(P517,(N517:P517,Q517:AE517)),0)</f>
        <v>0</v>
      </c>
      <c r="G517" s="129">
        <f t="shared" si="199"/>
        <v>1074</v>
      </c>
      <c r="H517" s="134">
        <f t="shared" si="200"/>
        <v>0.23037323037323038</v>
      </c>
      <c r="I517" s="2"/>
      <c r="J517" s="2">
        <f t="shared" si="201"/>
        <v>0.61282711282711277</v>
      </c>
      <c r="K517" s="2">
        <f t="shared" si="202"/>
        <v>0.38245388245388245</v>
      </c>
      <c r="L517" s="2">
        <f t="shared" si="203"/>
        <v>0</v>
      </c>
      <c r="M517" s="2">
        <f t="shared" si="204"/>
        <v>4.7190047190047713E-3</v>
      </c>
      <c r="N517" s="63">
        <v>2857</v>
      </c>
      <c r="O517" s="63">
        <v>1783</v>
      </c>
      <c r="P517" s="63">
        <v>0</v>
      </c>
      <c r="Q517" s="63">
        <v>22</v>
      </c>
      <c r="R517" s="63">
        <v>0</v>
      </c>
      <c r="S517" s="63">
        <v>0</v>
      </c>
      <c r="T517" s="63">
        <v>0</v>
      </c>
      <c r="U517" s="63">
        <v>0</v>
      </c>
      <c r="V517" s="63">
        <v>0</v>
      </c>
      <c r="W517" s="63">
        <v>0</v>
      </c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AX517" s="63"/>
      <c r="AY517" s="63"/>
      <c r="BA517" s="5">
        <f>IF(Q517&gt;0,RANK(Q517,(N517:P517,Q517:AE517)),0)</f>
        <v>3</v>
      </c>
      <c r="BB517" s="5">
        <f>IF(R517&gt;0,RANK(R517,(N517:P517,Q517:AE517)),0)</f>
        <v>0</v>
      </c>
      <c r="BC517" s="5">
        <f>IF(T517&gt;0,RANK(T517,(N517:P517,Q517:AE517)),0)</f>
        <v>0</v>
      </c>
      <c r="BD517" s="5">
        <f>IF(S517&gt;0,RANK(S517,(N517:P517,Q517:AE517)),0)</f>
        <v>0</v>
      </c>
      <c r="BE517" s="2">
        <f t="shared" si="205"/>
        <v>4.7190047190047192E-3</v>
      </c>
      <c r="BF517" s="2">
        <f t="shared" si="206"/>
        <v>0</v>
      </c>
      <c r="BG517" s="2">
        <f t="shared" si="207"/>
        <v>0</v>
      </c>
      <c r="BH517" s="2">
        <f t="shared" si="208"/>
        <v>0</v>
      </c>
      <c r="BJ517" t="s">
        <v>1648</v>
      </c>
      <c r="BK517" t="s">
        <v>1155</v>
      </c>
      <c r="BL517">
        <v>2</v>
      </c>
      <c r="BN517" s="112">
        <v>13</v>
      </c>
      <c r="BO517" s="114">
        <v>193</v>
      </c>
      <c r="BP517" s="118">
        <f t="shared" si="210"/>
        <v>13193</v>
      </c>
      <c r="BQ517" s="118">
        <f t="shared" si="197"/>
        <v>13193</v>
      </c>
      <c r="BR517" s="5" t="s">
        <v>3151</v>
      </c>
      <c r="BV517" s="63"/>
      <c r="CC517" s="63">
        <f t="shared" si="209"/>
        <v>-4662</v>
      </c>
      <c r="CG517" s="1"/>
      <c r="CH517" s="1"/>
      <c r="CI517" s="1"/>
      <c r="CJ517" s="1"/>
    </row>
    <row r="518" spans="1:88" ht="15" hidden="1" customHeight="1" outlineLevel="1">
      <c r="A518" t="s">
        <v>1649</v>
      </c>
      <c r="B518" t="s">
        <v>1155</v>
      </c>
      <c r="C518" s="1">
        <f t="shared" ref="C518:C549" si="211">SUM(N518:AY518)</f>
        <v>14937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0</v>
      </c>
      <c r="G518" s="129">
        <f t="shared" ref="G518:G549" si="212">IF(C518&gt;0,MAX(N518:P518)-LARGE(N518:P518,2),0)</f>
        <v>7915</v>
      </c>
      <c r="H518" s="134">
        <f t="shared" ref="H518:H549" si="213">IF(C518&gt;0,G518/C518,0)</f>
        <v>0.52989221396532105</v>
      </c>
      <c r="I518" s="2"/>
      <c r="J518" s="2">
        <f t="shared" ref="J518:J549" si="214">IF($C518=0,"-",N518/$C518)</f>
        <v>0.22835910825466962</v>
      </c>
      <c r="K518" s="2">
        <f t="shared" ref="K518:K549" si="215">IF($C518=0,"-",O518/$C518)</f>
        <v>0.75825132221999059</v>
      </c>
      <c r="L518" s="2">
        <f t="shared" ref="L518:L549" si="216">IF($C518=0,"-",P518/$C518)</f>
        <v>0</v>
      </c>
      <c r="M518" s="2">
        <f t="shared" ref="M518:M549" si="217">IF(C518=0,"-",(1-J518-K518-L518))</f>
        <v>1.3389569525339762E-2</v>
      </c>
      <c r="N518" s="63">
        <v>3411</v>
      </c>
      <c r="O518" s="63">
        <v>11326</v>
      </c>
      <c r="P518" s="63">
        <v>0</v>
      </c>
      <c r="Q518" s="63">
        <v>200</v>
      </c>
      <c r="R518" s="63">
        <v>0</v>
      </c>
      <c r="S518" s="63">
        <v>0</v>
      </c>
      <c r="T518" s="63">
        <v>0</v>
      </c>
      <c r="U518" s="63">
        <v>0</v>
      </c>
      <c r="V518" s="63">
        <v>0</v>
      </c>
      <c r="W518" s="63">
        <v>0</v>
      </c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AX518" s="63"/>
      <c r="AY518" s="63"/>
      <c r="BA518" s="5">
        <f>IF(Q518&gt;0,RANK(Q518,(N518:P518,Q518:AE518)),0)</f>
        <v>3</v>
      </c>
      <c r="BB518" s="5">
        <f>IF(R518&gt;0,RANK(R518,(N518:P518,Q518:AE518)),0)</f>
        <v>0</v>
      </c>
      <c r="BC518" s="5">
        <f>IF(T518&gt;0,RANK(T518,(N518:P518,Q518:AE518)),0)</f>
        <v>0</v>
      </c>
      <c r="BD518" s="5">
        <f>IF(S518&gt;0,RANK(S518,(N518:P518,Q518:AE518)),0)</f>
        <v>0</v>
      </c>
      <c r="BE518" s="2">
        <f t="shared" ref="BE518:BE549" si="218">IF($C518=0,"-",Q518/$C518)</f>
        <v>1.338956952533976E-2</v>
      </c>
      <c r="BF518" s="2">
        <f t="shared" ref="BF518:BF549" si="219">IF($C518=0,"-",R518/$C518)</f>
        <v>0</v>
      </c>
      <c r="BG518" s="2">
        <f t="shared" ref="BG518:BG549" si="220">IF($C518=0,"-",T518/$C518)</f>
        <v>0</v>
      </c>
      <c r="BH518" s="2">
        <f t="shared" ref="BH518:BH549" si="221">IF($C518=0,"-",S518/$C518)</f>
        <v>0</v>
      </c>
      <c r="BJ518" t="s">
        <v>1649</v>
      </c>
      <c r="BK518" t="s">
        <v>1155</v>
      </c>
      <c r="BL518">
        <v>9</v>
      </c>
      <c r="BN518" s="112">
        <v>13</v>
      </c>
      <c r="BO518" s="114">
        <v>195</v>
      </c>
      <c r="BP518" s="118">
        <f t="shared" si="210"/>
        <v>13195</v>
      </c>
      <c r="BQ518" s="118">
        <f t="shared" si="197"/>
        <v>13195</v>
      </c>
      <c r="BR518" s="5" t="s">
        <v>3151</v>
      </c>
      <c r="BV518" s="63"/>
      <c r="CC518" s="63">
        <f t="shared" si="209"/>
        <v>-14937</v>
      </c>
      <c r="CG518" s="1"/>
      <c r="CH518" s="1"/>
      <c r="CI518" s="1"/>
      <c r="CJ518" s="1"/>
    </row>
    <row r="519" spans="1:88" ht="15" hidden="1" customHeight="1" outlineLevel="1">
      <c r="A519" t="s">
        <v>1825</v>
      </c>
      <c r="B519" t="s">
        <v>1155</v>
      </c>
      <c r="C519" s="1">
        <f t="shared" si="211"/>
        <v>3624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0</v>
      </c>
      <c r="G519" s="129">
        <f t="shared" si="212"/>
        <v>964</v>
      </c>
      <c r="H519" s="134">
        <f t="shared" si="213"/>
        <v>0.26600441501103755</v>
      </c>
      <c r="I519" s="2"/>
      <c r="J519" s="2">
        <f t="shared" si="214"/>
        <v>0.36175496688741721</v>
      </c>
      <c r="K519" s="2">
        <f t="shared" si="215"/>
        <v>0.6277593818984547</v>
      </c>
      <c r="L519" s="2">
        <f t="shared" si="216"/>
        <v>0</v>
      </c>
      <c r="M519" s="2">
        <f t="shared" si="217"/>
        <v>1.0485651214128144E-2</v>
      </c>
      <c r="N519" s="63">
        <v>1311</v>
      </c>
      <c r="O519" s="63">
        <v>2275</v>
      </c>
      <c r="P519" s="63">
        <v>0</v>
      </c>
      <c r="Q519" s="63">
        <v>38</v>
      </c>
      <c r="R519" s="63">
        <v>0</v>
      </c>
      <c r="S519" s="63">
        <v>0</v>
      </c>
      <c r="T519" s="63">
        <v>0</v>
      </c>
      <c r="U519" s="63">
        <v>0</v>
      </c>
      <c r="V519" s="63">
        <v>0</v>
      </c>
      <c r="W519" s="63">
        <v>0</v>
      </c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AX519" s="63"/>
      <c r="AY519" s="63"/>
      <c r="BA519" s="5">
        <f>IF(Q519&gt;0,RANK(Q519,(N519:P519,Q519:AE519)),0)</f>
        <v>3</v>
      </c>
      <c r="BB519" s="5">
        <f>IF(R519&gt;0,RANK(R519,(N519:P519,Q519:AE519)),0)</f>
        <v>0</v>
      </c>
      <c r="BC519" s="5">
        <f>IF(T519&gt;0,RANK(T519,(N519:P519,Q519:AE519)),0)</f>
        <v>0</v>
      </c>
      <c r="BD519" s="5">
        <f>IF(S519&gt;0,RANK(S519,(N519:P519,Q519:AE519)),0)</f>
        <v>0</v>
      </c>
      <c r="BE519" s="2">
        <f t="shared" si="218"/>
        <v>1.0485651214128035E-2</v>
      </c>
      <c r="BF519" s="2">
        <f t="shared" si="219"/>
        <v>0</v>
      </c>
      <c r="BG519" s="2">
        <f t="shared" si="220"/>
        <v>0</v>
      </c>
      <c r="BH519" s="2">
        <f t="shared" si="221"/>
        <v>0</v>
      </c>
      <c r="BJ519" t="s">
        <v>1825</v>
      </c>
      <c r="BK519" t="s">
        <v>1155</v>
      </c>
      <c r="BL519">
        <v>2</v>
      </c>
      <c r="BN519" s="112">
        <v>13</v>
      </c>
      <c r="BO519" s="114">
        <v>197</v>
      </c>
      <c r="BP519" s="118">
        <f t="shared" si="210"/>
        <v>13197</v>
      </c>
      <c r="BQ519" s="118">
        <f t="shared" si="197"/>
        <v>13197</v>
      </c>
      <c r="BR519" s="5" t="s">
        <v>3151</v>
      </c>
      <c r="BV519" s="63"/>
      <c r="CC519" s="63">
        <f t="shared" si="209"/>
        <v>-3624</v>
      </c>
      <c r="CG519" s="1"/>
      <c r="CH519" s="1"/>
      <c r="CI519" s="1"/>
      <c r="CJ519" s="1"/>
    </row>
    <row r="520" spans="1:88" ht="15" hidden="1" customHeight="1" outlineLevel="1">
      <c r="A520" t="s">
        <v>1703</v>
      </c>
      <c r="B520" t="s">
        <v>1155</v>
      </c>
      <c r="C520" s="1">
        <f t="shared" si="211"/>
        <v>10877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0</v>
      </c>
      <c r="G520" s="129">
        <f t="shared" si="212"/>
        <v>2237</v>
      </c>
      <c r="H520" s="134">
        <f t="shared" si="213"/>
        <v>0.20566332628482117</v>
      </c>
      <c r="I520" s="2"/>
      <c r="J520" s="2">
        <f t="shared" si="214"/>
        <v>0.3941344120621495</v>
      </c>
      <c r="K520" s="2">
        <f t="shared" si="215"/>
        <v>0.5997977383469707</v>
      </c>
      <c r="L520" s="2">
        <f t="shared" si="216"/>
        <v>0</v>
      </c>
      <c r="M520" s="2">
        <f t="shared" si="217"/>
        <v>6.0678495908798036E-3</v>
      </c>
      <c r="N520" s="63">
        <v>4287</v>
      </c>
      <c r="O520" s="63">
        <v>6524</v>
      </c>
      <c r="P520" s="63">
        <v>0</v>
      </c>
      <c r="Q520" s="63">
        <v>66</v>
      </c>
      <c r="R520" s="63">
        <v>0</v>
      </c>
      <c r="S520" s="63">
        <v>0</v>
      </c>
      <c r="T520" s="63">
        <v>0</v>
      </c>
      <c r="U520" s="63">
        <v>0</v>
      </c>
      <c r="V520" s="63">
        <v>0</v>
      </c>
      <c r="W520" s="63">
        <v>0</v>
      </c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AX520" s="63"/>
      <c r="AY520" s="63"/>
      <c r="BA520" s="5">
        <f>IF(Q520&gt;0,RANK(Q520,(N520:P520,Q520:AE520)),0)</f>
        <v>3</v>
      </c>
      <c r="BB520" s="5">
        <f>IF(R520&gt;0,RANK(R520,(N520:P520,Q520:AE520)),0)</f>
        <v>0</v>
      </c>
      <c r="BC520" s="5">
        <f>IF(T520&gt;0,RANK(T520,(N520:P520,Q520:AE520)),0)</f>
        <v>0</v>
      </c>
      <c r="BD520" s="5">
        <f>IF(S520&gt;0,RANK(S520,(N520:P520,Q520:AE520)),0)</f>
        <v>0</v>
      </c>
      <c r="BE520" s="2">
        <f t="shared" si="218"/>
        <v>6.0678495908798383E-3</v>
      </c>
      <c r="BF520" s="2">
        <f t="shared" si="219"/>
        <v>0</v>
      </c>
      <c r="BG520" s="2">
        <f t="shared" si="220"/>
        <v>0</v>
      </c>
      <c r="BH520" s="2">
        <f t="shared" si="221"/>
        <v>0</v>
      </c>
      <c r="BJ520" t="s">
        <v>1703</v>
      </c>
      <c r="BK520" t="s">
        <v>1155</v>
      </c>
      <c r="BL520">
        <v>3</v>
      </c>
      <c r="BN520" s="112">
        <v>13</v>
      </c>
      <c r="BO520" s="114">
        <v>199</v>
      </c>
      <c r="BP520" s="118">
        <f t="shared" si="210"/>
        <v>13199</v>
      </c>
      <c r="BQ520" s="118">
        <f t="shared" si="197"/>
        <v>13199</v>
      </c>
      <c r="BR520" s="5" t="s">
        <v>3151</v>
      </c>
      <c r="BV520" s="63"/>
      <c r="CC520" s="63">
        <f t="shared" si="209"/>
        <v>-10877</v>
      </c>
      <c r="CG520" s="1"/>
      <c r="CH520" s="1"/>
      <c r="CI520" s="1"/>
      <c r="CJ520" s="1"/>
    </row>
    <row r="521" spans="1:88" ht="15" hidden="1" customHeight="1" outlineLevel="1">
      <c r="A521" t="s">
        <v>1265</v>
      </c>
      <c r="B521" t="s">
        <v>1155</v>
      </c>
      <c r="C521" s="1">
        <f t="shared" si="211"/>
        <v>2835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29">
        <f t="shared" si="212"/>
        <v>1317</v>
      </c>
      <c r="H521" s="134">
        <f t="shared" si="213"/>
        <v>0.46455026455026455</v>
      </c>
      <c r="I521" s="2"/>
      <c r="J521" s="2">
        <f t="shared" si="214"/>
        <v>0.26419753086419751</v>
      </c>
      <c r="K521" s="2">
        <f t="shared" si="215"/>
        <v>0.72874779541446211</v>
      </c>
      <c r="L521" s="2">
        <f t="shared" si="216"/>
        <v>0</v>
      </c>
      <c r="M521" s="2">
        <f t="shared" si="217"/>
        <v>7.0546737213403876E-3</v>
      </c>
      <c r="N521" s="63">
        <v>749</v>
      </c>
      <c r="O521" s="63">
        <v>2066</v>
      </c>
      <c r="P521" s="63">
        <v>0</v>
      </c>
      <c r="Q521" s="63">
        <v>20</v>
      </c>
      <c r="R521" s="63">
        <v>0</v>
      </c>
      <c r="S521" s="63">
        <v>0</v>
      </c>
      <c r="T521" s="63">
        <v>0</v>
      </c>
      <c r="U521" s="63">
        <v>0</v>
      </c>
      <c r="V521" s="63">
        <v>0</v>
      </c>
      <c r="W521" s="63">
        <v>0</v>
      </c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AX521" s="63"/>
      <c r="AY521" s="63"/>
      <c r="BA521" s="5">
        <f>IF(Q521&gt;0,RANK(Q521,(N521:P521,Q521:AE521)),0)</f>
        <v>3</v>
      </c>
      <c r="BB521" s="5">
        <f>IF(R521&gt;0,RANK(R521,(N521:P521,Q521:AE521)),0)</f>
        <v>0</v>
      </c>
      <c r="BC521" s="5">
        <f>IF(T521&gt;0,RANK(T521,(N521:P521,Q521:AE521)),0)</f>
        <v>0</v>
      </c>
      <c r="BD521" s="5">
        <f>IF(S521&gt;0,RANK(S521,(N521:P521,Q521:AE521)),0)</f>
        <v>0</v>
      </c>
      <c r="BE521" s="2">
        <f t="shared" si="218"/>
        <v>7.0546737213403876E-3</v>
      </c>
      <c r="BF521" s="2">
        <f t="shared" si="219"/>
        <v>0</v>
      </c>
      <c r="BG521" s="2">
        <f t="shared" si="220"/>
        <v>0</v>
      </c>
      <c r="BH521" s="2">
        <f t="shared" si="221"/>
        <v>0</v>
      </c>
      <c r="BJ521" t="s">
        <v>1265</v>
      </c>
      <c r="BK521" t="s">
        <v>1155</v>
      </c>
      <c r="BL521">
        <v>2</v>
      </c>
      <c r="BN521" s="112">
        <v>13</v>
      </c>
      <c r="BO521" s="114">
        <v>201</v>
      </c>
      <c r="BP521" s="118">
        <f t="shared" si="210"/>
        <v>13201</v>
      </c>
      <c r="BQ521" s="118">
        <f t="shared" si="197"/>
        <v>13201</v>
      </c>
      <c r="BR521" s="5" t="s">
        <v>3151</v>
      </c>
      <c r="BV521" s="63"/>
      <c r="CC521" s="63">
        <f t="shared" si="209"/>
        <v>-2835</v>
      </c>
      <c r="CG521" s="1"/>
      <c r="CH521" s="1"/>
      <c r="CI521" s="1"/>
      <c r="CJ521" s="1"/>
    </row>
    <row r="522" spans="1:88" ht="15" hidden="1" customHeight="1" outlineLevel="1">
      <c r="A522" t="s">
        <v>312</v>
      </c>
      <c r="B522" t="s">
        <v>1155</v>
      </c>
      <c r="C522" s="1">
        <f t="shared" si="211"/>
        <v>8963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0</v>
      </c>
      <c r="G522" s="129">
        <f t="shared" si="212"/>
        <v>940</v>
      </c>
      <c r="H522" s="134">
        <f t="shared" si="213"/>
        <v>0.1048755996876046</v>
      </c>
      <c r="I522" s="2"/>
      <c r="J522" s="2">
        <f t="shared" si="214"/>
        <v>0.44572129867231952</v>
      </c>
      <c r="K522" s="2">
        <f t="shared" si="215"/>
        <v>0.55059689835992409</v>
      </c>
      <c r="L522" s="2">
        <f t="shared" si="216"/>
        <v>0</v>
      </c>
      <c r="M522" s="2">
        <f t="shared" si="217"/>
        <v>3.6818029677563313E-3</v>
      </c>
      <c r="N522" s="63">
        <v>3995</v>
      </c>
      <c r="O522" s="63">
        <v>4935</v>
      </c>
      <c r="P522" s="63">
        <v>0</v>
      </c>
      <c r="Q522" s="63">
        <v>33</v>
      </c>
      <c r="R522" s="63">
        <v>0</v>
      </c>
      <c r="S522" s="63">
        <v>0</v>
      </c>
      <c r="T522" s="63">
        <v>0</v>
      </c>
      <c r="U522" s="63">
        <v>0</v>
      </c>
      <c r="V522" s="63">
        <v>0</v>
      </c>
      <c r="W522" s="63">
        <v>0</v>
      </c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AX522" s="63"/>
      <c r="AY522" s="63"/>
      <c r="BA522" s="5">
        <f>IF(Q522&gt;0,RANK(Q522,(N522:P522,Q522:AE522)),0)</f>
        <v>3</v>
      </c>
      <c r="BB522" s="5">
        <f>IF(R522&gt;0,RANK(R522,(N522:P522,Q522:AE522)),0)</f>
        <v>0</v>
      </c>
      <c r="BC522" s="5">
        <f>IF(T522&gt;0,RANK(T522,(N522:P522,Q522:AE522)),0)</f>
        <v>0</v>
      </c>
      <c r="BD522" s="5">
        <f>IF(S522&gt;0,RANK(S522,(N522:P522,Q522:AE522)),0)</f>
        <v>0</v>
      </c>
      <c r="BE522" s="2">
        <f t="shared" si="218"/>
        <v>3.6818029677563317E-3</v>
      </c>
      <c r="BF522" s="2">
        <f t="shared" si="219"/>
        <v>0</v>
      </c>
      <c r="BG522" s="2">
        <f t="shared" si="220"/>
        <v>0</v>
      </c>
      <c r="BH522" s="2">
        <f t="shared" si="221"/>
        <v>0</v>
      </c>
      <c r="BJ522" t="s">
        <v>312</v>
      </c>
      <c r="BK522" t="s">
        <v>1155</v>
      </c>
      <c r="BL522">
        <v>2</v>
      </c>
      <c r="BN522" s="112">
        <v>13</v>
      </c>
      <c r="BO522" s="114">
        <v>205</v>
      </c>
      <c r="BP522" s="118">
        <f t="shared" si="210"/>
        <v>13205</v>
      </c>
      <c r="BQ522" s="118">
        <f t="shared" si="197"/>
        <v>13205</v>
      </c>
      <c r="BR522" s="5" t="s">
        <v>3151</v>
      </c>
      <c r="BV522" s="63"/>
      <c r="CC522" s="63">
        <f t="shared" si="209"/>
        <v>-8963</v>
      </c>
      <c r="CG522" s="1"/>
      <c r="CH522" s="1"/>
      <c r="CI522" s="1"/>
      <c r="CJ522" s="1"/>
    </row>
    <row r="523" spans="1:88" ht="15" hidden="1" customHeight="1" outlineLevel="1">
      <c r="A523" t="s">
        <v>643</v>
      </c>
      <c r="B523" t="s">
        <v>1155</v>
      </c>
      <c r="C523" s="1">
        <f t="shared" si="211"/>
        <v>15592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29">
        <f t="shared" si="212"/>
        <v>6676</v>
      </c>
      <c r="H523" s="134">
        <f t="shared" si="213"/>
        <v>0.42816829143150331</v>
      </c>
      <c r="I523" s="2"/>
      <c r="J523" s="2">
        <f t="shared" si="214"/>
        <v>0.28116983068240126</v>
      </c>
      <c r="K523" s="2">
        <f t="shared" si="215"/>
        <v>0.70933812211390457</v>
      </c>
      <c r="L523" s="2">
        <f t="shared" si="216"/>
        <v>0</v>
      </c>
      <c r="M523" s="2">
        <f t="shared" si="217"/>
        <v>9.4920472036941206E-3</v>
      </c>
      <c r="N523" s="63">
        <v>4384</v>
      </c>
      <c r="O523" s="63">
        <v>11060</v>
      </c>
      <c r="P523" s="63">
        <v>0</v>
      </c>
      <c r="Q523" s="63">
        <v>148</v>
      </c>
      <c r="R523" s="63">
        <v>0</v>
      </c>
      <c r="S523" s="63">
        <v>0</v>
      </c>
      <c r="T523" s="63">
        <v>0</v>
      </c>
      <c r="U523" s="63">
        <v>0</v>
      </c>
      <c r="V523" s="63">
        <v>0</v>
      </c>
      <c r="W523" s="63">
        <v>0</v>
      </c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AX523" s="63"/>
      <c r="AY523" s="63"/>
      <c r="BA523" s="5">
        <f>IF(Q523&gt;0,RANK(Q523,(N523:P523,Q523:AE523)),0)</f>
        <v>3</v>
      </c>
      <c r="BB523" s="5">
        <f>IF(R523&gt;0,RANK(R523,(N523:P523,Q523:AE523)),0)</f>
        <v>0</v>
      </c>
      <c r="BC523" s="5">
        <f>IF(T523&gt;0,RANK(T523,(N523:P523,Q523:AE523)),0)</f>
        <v>0</v>
      </c>
      <c r="BD523" s="5">
        <f>IF(S523&gt;0,RANK(S523,(N523:P523,Q523:AE523)),0)</f>
        <v>0</v>
      </c>
      <c r="BE523" s="2">
        <f t="shared" si="218"/>
        <v>9.4920472036942021E-3</v>
      </c>
      <c r="BF523" s="2">
        <f t="shared" si="219"/>
        <v>0</v>
      </c>
      <c r="BG523" s="2">
        <f t="shared" si="220"/>
        <v>0</v>
      </c>
      <c r="BH523" s="2">
        <f t="shared" si="221"/>
        <v>0</v>
      </c>
      <c r="BJ523" t="s">
        <v>643</v>
      </c>
      <c r="BK523" t="s">
        <v>1155</v>
      </c>
      <c r="BL523">
        <v>8</v>
      </c>
      <c r="BN523" s="112">
        <v>13</v>
      </c>
      <c r="BO523" s="114">
        <v>207</v>
      </c>
      <c r="BP523" s="118">
        <f t="shared" si="210"/>
        <v>13207</v>
      </c>
      <c r="BQ523" s="118">
        <f t="shared" si="197"/>
        <v>13207</v>
      </c>
      <c r="BR523" s="5" t="s">
        <v>3151</v>
      </c>
      <c r="BV523" s="63"/>
      <c r="CC523" s="63">
        <f t="shared" si="209"/>
        <v>-15592</v>
      </c>
      <c r="CG523" s="1"/>
      <c r="CH523" s="1"/>
      <c r="CI523" s="1"/>
      <c r="CJ523" s="1"/>
    </row>
    <row r="524" spans="1:88" ht="15" hidden="1" customHeight="1" outlineLevel="1">
      <c r="A524" t="s">
        <v>1405</v>
      </c>
      <c r="B524" t="s">
        <v>1155</v>
      </c>
      <c r="C524" s="1">
        <f t="shared" si="211"/>
        <v>3966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0</v>
      </c>
      <c r="G524" s="129">
        <f t="shared" si="212"/>
        <v>1981</v>
      </c>
      <c r="H524" s="134">
        <f t="shared" si="213"/>
        <v>0.49949571356530509</v>
      </c>
      <c r="I524" s="2"/>
      <c r="J524" s="2">
        <f t="shared" si="214"/>
        <v>0.24684820978315683</v>
      </c>
      <c r="K524" s="2">
        <f t="shared" si="215"/>
        <v>0.74634392334846189</v>
      </c>
      <c r="L524" s="2">
        <f t="shared" si="216"/>
        <v>0</v>
      </c>
      <c r="M524" s="2">
        <f t="shared" si="217"/>
        <v>6.8078668683813071E-3</v>
      </c>
      <c r="N524" s="63">
        <v>979</v>
      </c>
      <c r="O524" s="63">
        <v>2960</v>
      </c>
      <c r="P524" s="63">
        <v>0</v>
      </c>
      <c r="Q524" s="63">
        <v>27</v>
      </c>
      <c r="R524" s="63">
        <v>0</v>
      </c>
      <c r="S524" s="63">
        <v>0</v>
      </c>
      <c r="T524" s="63">
        <v>0</v>
      </c>
      <c r="U524" s="63">
        <v>0</v>
      </c>
      <c r="V524" s="63">
        <v>0</v>
      </c>
      <c r="W524" s="63">
        <v>0</v>
      </c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AX524" s="63"/>
      <c r="AY524" s="63"/>
      <c r="BA524" s="5">
        <f>IF(Q524&gt;0,RANK(Q524,(N524:P524,Q524:AE524)),0)</f>
        <v>3</v>
      </c>
      <c r="BB524" s="5">
        <f>IF(R524&gt;0,RANK(R524,(N524:P524,Q524:AE524)),0)</f>
        <v>0</v>
      </c>
      <c r="BC524" s="5">
        <f>IF(T524&gt;0,RANK(T524,(N524:P524,Q524:AE524)),0)</f>
        <v>0</v>
      </c>
      <c r="BD524" s="5">
        <f>IF(S524&gt;0,RANK(S524,(N524:P524,Q524:AE524)),0)</f>
        <v>0</v>
      </c>
      <c r="BE524" s="2">
        <f t="shared" si="218"/>
        <v>6.8078668683812403E-3</v>
      </c>
      <c r="BF524" s="2">
        <f t="shared" si="219"/>
        <v>0</v>
      </c>
      <c r="BG524" s="2">
        <f t="shared" si="220"/>
        <v>0</v>
      </c>
      <c r="BH524" s="2">
        <f t="shared" si="221"/>
        <v>0</v>
      </c>
      <c r="BJ524" t="s">
        <v>1405</v>
      </c>
      <c r="BK524" t="s">
        <v>1155</v>
      </c>
      <c r="BL524">
        <v>12</v>
      </c>
      <c r="BN524" s="112">
        <v>13</v>
      </c>
      <c r="BO524" s="114">
        <v>209</v>
      </c>
      <c r="BP524" s="118">
        <f t="shared" si="210"/>
        <v>13209</v>
      </c>
      <c r="BQ524" s="118">
        <f t="shared" si="197"/>
        <v>13209</v>
      </c>
      <c r="BR524" s="5" t="s">
        <v>3151</v>
      </c>
      <c r="BV524" s="63"/>
      <c r="CC524" s="63">
        <f t="shared" si="209"/>
        <v>-3966</v>
      </c>
      <c r="CG524" s="1"/>
      <c r="CH524" s="1"/>
      <c r="CI524" s="1"/>
      <c r="CJ524" s="1"/>
    </row>
    <row r="525" spans="1:88" ht="15" hidden="1" customHeight="1" outlineLevel="1">
      <c r="A525" t="s">
        <v>1144</v>
      </c>
      <c r="B525" t="s">
        <v>1155</v>
      </c>
      <c r="C525" s="1">
        <f t="shared" si="211"/>
        <v>11707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0</v>
      </c>
      <c r="G525" s="129">
        <f t="shared" si="212"/>
        <v>4875</v>
      </c>
      <c r="H525" s="134">
        <f t="shared" si="213"/>
        <v>0.41641752797471598</v>
      </c>
      <c r="I525" s="2"/>
      <c r="J525" s="2">
        <f t="shared" si="214"/>
        <v>0.28658067822670197</v>
      </c>
      <c r="K525" s="2">
        <f t="shared" si="215"/>
        <v>0.70299820620141795</v>
      </c>
      <c r="L525" s="2">
        <f t="shared" si="216"/>
        <v>0</v>
      </c>
      <c r="M525" s="2">
        <f t="shared" si="217"/>
        <v>1.042111557188008E-2</v>
      </c>
      <c r="N525" s="63">
        <v>3355</v>
      </c>
      <c r="O525" s="63">
        <v>8230</v>
      </c>
      <c r="P525" s="63">
        <v>0</v>
      </c>
      <c r="Q525" s="63">
        <v>122</v>
      </c>
      <c r="R525" s="63">
        <v>0</v>
      </c>
      <c r="S525" s="63">
        <v>0</v>
      </c>
      <c r="T525" s="63">
        <v>0</v>
      </c>
      <c r="U525" s="63">
        <v>0</v>
      </c>
      <c r="V525" s="63">
        <v>0</v>
      </c>
      <c r="W525" s="63">
        <v>0</v>
      </c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AX525" s="63"/>
      <c r="AY525" s="63"/>
      <c r="BA525" s="5">
        <f>IF(Q525&gt;0,RANK(Q525,(N525:P525,Q525:AE525)),0)</f>
        <v>3</v>
      </c>
      <c r="BB525" s="5">
        <f>IF(R525&gt;0,RANK(R525,(N525:P525,Q525:AE525)),0)</f>
        <v>0</v>
      </c>
      <c r="BC525" s="5">
        <f>IF(T525&gt;0,RANK(T525,(N525:P525,Q525:AE525)),0)</f>
        <v>0</v>
      </c>
      <c r="BD525" s="5">
        <f>IF(S525&gt;0,RANK(S525,(N525:P525,Q525:AE525)),0)</f>
        <v>0</v>
      </c>
      <c r="BE525" s="2">
        <f t="shared" si="218"/>
        <v>1.0421115571880071E-2</v>
      </c>
      <c r="BF525" s="2">
        <f t="shared" si="219"/>
        <v>0</v>
      </c>
      <c r="BG525" s="2">
        <f t="shared" si="220"/>
        <v>0</v>
      </c>
      <c r="BH525" s="2">
        <f t="shared" si="221"/>
        <v>0</v>
      </c>
      <c r="BJ525" t="s">
        <v>1144</v>
      </c>
      <c r="BK525" t="s">
        <v>1155</v>
      </c>
      <c r="BL525">
        <v>10</v>
      </c>
      <c r="BN525" s="112">
        <v>13</v>
      </c>
      <c r="BO525" s="114">
        <v>211</v>
      </c>
      <c r="BP525" s="118">
        <f t="shared" si="210"/>
        <v>13211</v>
      </c>
      <c r="BQ525" s="118">
        <f t="shared" si="197"/>
        <v>13211</v>
      </c>
      <c r="BR525" s="5" t="s">
        <v>3151</v>
      </c>
      <c r="BV525" s="63"/>
      <c r="CC525" s="63">
        <f t="shared" si="209"/>
        <v>-11707</v>
      </c>
      <c r="CG525" s="1"/>
      <c r="CH525" s="1"/>
      <c r="CI525" s="1"/>
      <c r="CJ525" s="1"/>
    </row>
    <row r="526" spans="1:88" ht="15" hidden="1" customHeight="1" outlineLevel="1">
      <c r="A526" t="s">
        <v>1867</v>
      </c>
      <c r="B526" t="s">
        <v>1155</v>
      </c>
      <c r="C526" s="1">
        <f t="shared" si="211"/>
        <v>15389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>IF(P526&gt;0,RANK(P526,(N526:P526,Q526:AE526)),0)</f>
        <v>0</v>
      </c>
      <c r="G526" s="129">
        <f t="shared" si="212"/>
        <v>10641</v>
      </c>
      <c r="H526" s="134">
        <f t="shared" si="213"/>
        <v>0.69146793163948272</v>
      </c>
      <c r="I526" s="2"/>
      <c r="J526" s="2">
        <f t="shared" si="214"/>
        <v>0.14958736760023394</v>
      </c>
      <c r="K526" s="2">
        <f t="shared" si="215"/>
        <v>0.84105529923971667</v>
      </c>
      <c r="L526" s="2">
        <f t="shared" si="216"/>
        <v>0</v>
      </c>
      <c r="M526" s="2">
        <f t="shared" si="217"/>
        <v>9.3573331600493859E-3</v>
      </c>
      <c r="N526" s="63">
        <v>2302</v>
      </c>
      <c r="O526" s="63">
        <v>12943</v>
      </c>
      <c r="P526" s="63">
        <v>0</v>
      </c>
      <c r="Q526" s="63">
        <v>144</v>
      </c>
      <c r="R526" s="63">
        <v>0</v>
      </c>
      <c r="S526" s="63">
        <v>0</v>
      </c>
      <c r="T526" s="63">
        <v>0</v>
      </c>
      <c r="U526" s="63">
        <v>0</v>
      </c>
      <c r="V526" s="63">
        <v>0</v>
      </c>
      <c r="W526" s="63">
        <v>0</v>
      </c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AX526" s="63"/>
      <c r="AY526" s="63"/>
      <c r="BA526" s="5">
        <f>IF(Q526&gt;0,RANK(Q526,(N526:P526,Q526:AE526)),0)</f>
        <v>3</v>
      </c>
      <c r="BB526" s="5">
        <f>IF(R526&gt;0,RANK(R526,(N526:P526,Q526:AE526)),0)</f>
        <v>0</v>
      </c>
      <c r="BC526" s="5">
        <f>IF(T526&gt;0,RANK(T526,(N526:P526,Q526:AE526)),0)</f>
        <v>0</v>
      </c>
      <c r="BD526" s="5">
        <f>IF(S526&gt;0,RANK(S526,(N526:P526,Q526:AE526)),0)</f>
        <v>0</v>
      </c>
      <c r="BE526" s="2">
        <f t="shared" si="218"/>
        <v>9.3573331600493859E-3</v>
      </c>
      <c r="BF526" s="2">
        <f t="shared" si="219"/>
        <v>0</v>
      </c>
      <c r="BG526" s="2">
        <f t="shared" si="220"/>
        <v>0</v>
      </c>
      <c r="BH526" s="2">
        <f t="shared" si="221"/>
        <v>0</v>
      </c>
      <c r="BJ526" t="s">
        <v>1867</v>
      </c>
      <c r="BK526" t="s">
        <v>1155</v>
      </c>
      <c r="BL526">
        <v>14</v>
      </c>
      <c r="BN526" s="112">
        <v>13</v>
      </c>
      <c r="BO526" s="114">
        <v>213</v>
      </c>
      <c r="BP526" s="118">
        <f t="shared" si="210"/>
        <v>13213</v>
      </c>
      <c r="BQ526" s="118">
        <f t="shared" si="197"/>
        <v>13213</v>
      </c>
      <c r="BR526" s="5" t="s">
        <v>3151</v>
      </c>
      <c r="BV526" s="63"/>
      <c r="CC526" s="63">
        <f t="shared" si="209"/>
        <v>-15389</v>
      </c>
      <c r="CG526" s="1"/>
      <c r="CH526" s="1"/>
      <c r="CI526" s="1"/>
      <c r="CJ526" s="1"/>
    </row>
    <row r="527" spans="1:88" ht="15" hidden="1" customHeight="1" outlineLevel="1">
      <c r="A527" t="s">
        <v>981</v>
      </c>
      <c r="B527" t="s">
        <v>1155</v>
      </c>
      <c r="C527" s="1">
        <f t="shared" si="211"/>
        <v>80543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0</v>
      </c>
      <c r="G527" s="129">
        <f t="shared" si="212"/>
        <v>19480</v>
      </c>
      <c r="H527" s="134">
        <f t="shared" si="213"/>
        <v>0.24185838620364278</v>
      </c>
      <c r="I527" s="2"/>
      <c r="J527" s="2">
        <f t="shared" si="214"/>
        <v>0.61493860422383073</v>
      </c>
      <c r="K527" s="2">
        <f t="shared" si="215"/>
        <v>0.37308021802018798</v>
      </c>
      <c r="L527" s="2">
        <f t="shared" si="216"/>
        <v>0</v>
      </c>
      <c r="M527" s="2">
        <f t="shared" si="217"/>
        <v>1.1981177755981287E-2</v>
      </c>
      <c r="N527" s="63">
        <v>49529</v>
      </c>
      <c r="O527" s="63">
        <v>30049</v>
      </c>
      <c r="P527" s="63">
        <v>0</v>
      </c>
      <c r="Q527" s="63">
        <v>965</v>
      </c>
      <c r="R527" s="63">
        <v>0</v>
      </c>
      <c r="S527" s="63">
        <v>0</v>
      </c>
      <c r="T527" s="63">
        <v>0</v>
      </c>
      <c r="U527" s="63">
        <v>0</v>
      </c>
      <c r="V527" s="63">
        <v>0</v>
      </c>
      <c r="W527" s="63">
        <v>0</v>
      </c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AX527" s="63"/>
      <c r="AY527" s="63"/>
      <c r="BA527" s="5">
        <f>IF(Q527&gt;0,RANK(Q527,(N527:P527,Q527:AE527)),0)</f>
        <v>3</v>
      </c>
      <c r="BB527" s="5">
        <f>IF(R527&gt;0,RANK(R527,(N527:P527,Q527:AE527)),0)</f>
        <v>0</v>
      </c>
      <c r="BC527" s="5">
        <f>IF(T527&gt;0,RANK(T527,(N527:P527,Q527:AE527)),0)</f>
        <v>0</v>
      </c>
      <c r="BD527" s="5">
        <f>IF(S527&gt;0,RANK(S527,(N527:P527,Q527:AE527)),0)</f>
        <v>0</v>
      </c>
      <c r="BE527" s="2">
        <f t="shared" si="218"/>
        <v>1.1981177755981277E-2</v>
      </c>
      <c r="BF527" s="2">
        <f t="shared" si="219"/>
        <v>0</v>
      </c>
      <c r="BG527" s="2">
        <f t="shared" si="220"/>
        <v>0</v>
      </c>
      <c r="BH527" s="2">
        <f t="shared" si="221"/>
        <v>0</v>
      </c>
      <c r="BJ527" t="s">
        <v>981</v>
      </c>
      <c r="BK527" t="s">
        <v>1155</v>
      </c>
      <c r="BN527" s="112">
        <v>13</v>
      </c>
      <c r="BO527" s="114">
        <v>215</v>
      </c>
      <c r="BP527" s="118">
        <f t="shared" si="210"/>
        <v>13215</v>
      </c>
      <c r="BQ527" s="118">
        <f t="shared" si="197"/>
        <v>13215</v>
      </c>
      <c r="BR527" s="5" t="s">
        <v>3151</v>
      </c>
      <c r="BV527" s="63"/>
      <c r="CC527" s="63">
        <f t="shared" si="209"/>
        <v>-80543</v>
      </c>
      <c r="CG527" s="1"/>
      <c r="CH527" s="1"/>
      <c r="CI527" s="1"/>
      <c r="CJ527" s="1"/>
    </row>
    <row r="528" spans="1:88" ht="15" hidden="1" customHeight="1" outlineLevel="1">
      <c r="A528" t="s">
        <v>1135</v>
      </c>
      <c r="B528" t="s">
        <v>1155</v>
      </c>
      <c r="C528" s="1">
        <f t="shared" si="211"/>
        <v>54239</v>
      </c>
      <c r="D528" s="5">
        <f>IF(N528&gt;0, RANK(N528,(N528:P528,Q528:AE528)),0)</f>
        <v>1</v>
      </c>
      <c r="E528" s="5">
        <f>IF(O528&gt;0,RANK(O528,(N528:P528,Q528:AE528)),0)</f>
        <v>2</v>
      </c>
      <c r="F528" s="5">
        <f>IF(P528&gt;0,RANK(P528,(N528:P528,Q528:AE528)),0)</f>
        <v>0</v>
      </c>
      <c r="G528" s="129">
        <f t="shared" si="212"/>
        <v>5925</v>
      </c>
      <c r="H528" s="134">
        <f t="shared" si="213"/>
        <v>0.10923873965227973</v>
      </c>
      <c r="I528" s="2"/>
      <c r="J528" s="2">
        <f t="shared" si="214"/>
        <v>0.54930953741772526</v>
      </c>
      <c r="K528" s="2">
        <f t="shared" si="215"/>
        <v>0.44007079776544555</v>
      </c>
      <c r="L528" s="2">
        <f t="shared" si="216"/>
        <v>0</v>
      </c>
      <c r="M528" s="2">
        <f t="shared" si="217"/>
        <v>1.0619664816829189E-2</v>
      </c>
      <c r="N528" s="63">
        <v>29794</v>
      </c>
      <c r="O528" s="63">
        <v>23869</v>
      </c>
      <c r="P528" s="63">
        <v>0</v>
      </c>
      <c r="Q528" s="63">
        <v>576</v>
      </c>
      <c r="R528" s="63">
        <v>0</v>
      </c>
      <c r="S528" s="63">
        <v>0</v>
      </c>
      <c r="T528" s="63">
        <v>0</v>
      </c>
      <c r="U528" s="63">
        <v>0</v>
      </c>
      <c r="V528" s="63">
        <v>0</v>
      </c>
      <c r="W528" s="63">
        <v>0</v>
      </c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AX528" s="63"/>
      <c r="AY528" s="63"/>
      <c r="BA528" s="5">
        <f>IF(Q528&gt;0,RANK(Q528,(N528:P528,Q528:AE528)),0)</f>
        <v>3</v>
      </c>
      <c r="BB528" s="5">
        <f>IF(R528&gt;0,RANK(R528,(N528:P528,Q528:AE528)),0)</f>
        <v>0</v>
      </c>
      <c r="BC528" s="5">
        <f>IF(T528&gt;0,RANK(T528,(N528:P528,Q528:AE528)),0)</f>
        <v>0</v>
      </c>
      <c r="BD528" s="5">
        <f>IF(S528&gt;0,RANK(S528,(N528:P528,Q528:AE528)),0)</f>
        <v>0</v>
      </c>
      <c r="BE528" s="2">
        <f t="shared" si="218"/>
        <v>1.0619664816829218E-2</v>
      </c>
      <c r="BF528" s="2">
        <f t="shared" si="219"/>
        <v>0</v>
      </c>
      <c r="BG528" s="2">
        <f t="shared" si="220"/>
        <v>0</v>
      </c>
      <c r="BH528" s="2">
        <f t="shared" si="221"/>
        <v>0</v>
      </c>
      <c r="BJ528" t="s">
        <v>1135</v>
      </c>
      <c r="BK528" t="s">
        <v>1155</v>
      </c>
      <c r="BN528" s="112">
        <v>13</v>
      </c>
      <c r="BO528" s="114">
        <v>217</v>
      </c>
      <c r="BP528" s="118">
        <f t="shared" si="210"/>
        <v>13217</v>
      </c>
      <c r="BQ528" s="118">
        <f t="shared" si="197"/>
        <v>13217</v>
      </c>
      <c r="BR528" s="5" t="s">
        <v>3151</v>
      </c>
      <c r="BV528" s="63"/>
      <c r="CC528" s="63">
        <f t="shared" si="209"/>
        <v>-54239</v>
      </c>
      <c r="CE528" s="129"/>
      <c r="CG528" s="1"/>
      <c r="CH528" s="1"/>
      <c r="CI528" s="1"/>
      <c r="CJ528" s="1"/>
    </row>
    <row r="529" spans="1:88" ht="15" hidden="1" customHeight="1" outlineLevel="1">
      <c r="A529" t="s">
        <v>1653</v>
      </c>
      <c r="B529" t="s">
        <v>1155</v>
      </c>
      <c r="C529" s="1">
        <f t="shared" si="211"/>
        <v>25168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0</v>
      </c>
      <c r="G529" s="129">
        <f t="shared" si="212"/>
        <v>8433</v>
      </c>
      <c r="H529" s="134">
        <f t="shared" si="213"/>
        <v>0.33506834075015896</v>
      </c>
      <c r="I529" s="2"/>
      <c r="J529" s="2">
        <f t="shared" si="214"/>
        <v>0.32430069930069932</v>
      </c>
      <c r="K529" s="2">
        <f t="shared" si="215"/>
        <v>0.65936904005085828</v>
      </c>
      <c r="L529" s="2">
        <f t="shared" si="216"/>
        <v>0</v>
      </c>
      <c r="M529" s="2">
        <f t="shared" si="217"/>
        <v>1.6330260648442341E-2</v>
      </c>
      <c r="N529" s="63">
        <v>8162</v>
      </c>
      <c r="O529" s="63">
        <v>16595</v>
      </c>
      <c r="P529" s="63">
        <v>0</v>
      </c>
      <c r="Q529" s="63">
        <v>411</v>
      </c>
      <c r="R529" s="63">
        <v>0</v>
      </c>
      <c r="S529" s="63">
        <v>0</v>
      </c>
      <c r="T529" s="63">
        <v>0</v>
      </c>
      <c r="U529" s="63">
        <v>0</v>
      </c>
      <c r="V529" s="63">
        <v>0</v>
      </c>
      <c r="W529" s="63">
        <v>0</v>
      </c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AX529" s="63"/>
      <c r="AY529" s="63"/>
      <c r="BA529" s="5">
        <f>IF(Q529&gt;0,RANK(Q529,(N529:P529,Q529:AE529)),0)</f>
        <v>3</v>
      </c>
      <c r="BB529" s="5">
        <f>IF(R529&gt;0,RANK(R529,(N529:P529,Q529:AE529)),0)</f>
        <v>0</v>
      </c>
      <c r="BC529" s="5">
        <f>IF(T529&gt;0,RANK(T529,(N529:P529,Q529:AE529)),0)</f>
        <v>0</v>
      </c>
      <c r="BD529" s="5">
        <f>IF(S529&gt;0,RANK(S529,(N529:P529,Q529:AE529)),0)</f>
        <v>0</v>
      </c>
      <c r="BE529" s="2">
        <f t="shared" si="218"/>
        <v>1.6330260648442466E-2</v>
      </c>
      <c r="BF529" s="2">
        <f t="shared" si="219"/>
        <v>0</v>
      </c>
      <c r="BG529" s="2">
        <f t="shared" si="220"/>
        <v>0</v>
      </c>
      <c r="BH529" s="2">
        <f t="shared" si="221"/>
        <v>0</v>
      </c>
      <c r="BJ529" t="s">
        <v>1653</v>
      </c>
      <c r="BK529" t="s">
        <v>1155</v>
      </c>
      <c r="BL529">
        <v>10</v>
      </c>
      <c r="BN529" s="112">
        <v>13</v>
      </c>
      <c r="BO529" s="114">
        <v>219</v>
      </c>
      <c r="BP529" s="118">
        <f t="shared" si="210"/>
        <v>13219</v>
      </c>
      <c r="BQ529" s="118">
        <f t="shared" si="197"/>
        <v>13219</v>
      </c>
      <c r="BR529" s="5" t="s">
        <v>3151</v>
      </c>
      <c r="BV529" s="63"/>
      <c r="CC529" s="63">
        <f t="shared" si="209"/>
        <v>-25168</v>
      </c>
      <c r="CG529" s="1"/>
      <c r="CH529" s="1"/>
      <c r="CI529" s="1"/>
      <c r="CJ529" s="1"/>
    </row>
    <row r="530" spans="1:88" ht="15" hidden="1" customHeight="1" outlineLevel="1">
      <c r="A530" t="s">
        <v>2413</v>
      </c>
      <c r="B530" t="s">
        <v>1155</v>
      </c>
      <c r="C530" s="1">
        <f t="shared" si="211"/>
        <v>8131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0</v>
      </c>
      <c r="G530" s="129">
        <f t="shared" si="212"/>
        <v>3157</v>
      </c>
      <c r="H530" s="134">
        <f t="shared" si="213"/>
        <v>0.38826712581478295</v>
      </c>
      <c r="I530" s="2"/>
      <c r="J530" s="2">
        <f t="shared" si="214"/>
        <v>0.29959414586151767</v>
      </c>
      <c r="K530" s="2">
        <f t="shared" si="215"/>
        <v>0.68786127167630062</v>
      </c>
      <c r="L530" s="2">
        <f t="shared" si="216"/>
        <v>0</v>
      </c>
      <c r="M530" s="2">
        <f t="shared" si="217"/>
        <v>1.2544582462181708E-2</v>
      </c>
      <c r="N530" s="63">
        <v>2436</v>
      </c>
      <c r="O530" s="63">
        <v>5593</v>
      </c>
      <c r="P530" s="63">
        <v>0</v>
      </c>
      <c r="Q530" s="63">
        <v>102</v>
      </c>
      <c r="R530" s="63">
        <v>0</v>
      </c>
      <c r="S530" s="63">
        <v>0</v>
      </c>
      <c r="T530" s="63">
        <v>0</v>
      </c>
      <c r="U530" s="63">
        <v>0</v>
      </c>
      <c r="V530" s="63">
        <v>0</v>
      </c>
      <c r="W530" s="63">
        <v>0</v>
      </c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AX530" s="63"/>
      <c r="AY530" s="63"/>
      <c r="BA530" s="5">
        <f>IF(Q530&gt;0,RANK(Q530,(N530:P530,Q530:AE530)),0)</f>
        <v>3</v>
      </c>
      <c r="BB530" s="5">
        <f>IF(R530&gt;0,RANK(R530,(N530:P530,Q530:AE530)),0)</f>
        <v>0</v>
      </c>
      <c r="BC530" s="5">
        <f>IF(T530&gt;0,RANK(T530,(N530:P530,Q530:AE530)),0)</f>
        <v>0</v>
      </c>
      <c r="BD530" s="5">
        <f>IF(S530&gt;0,RANK(S530,(N530:P530,Q530:AE530)),0)</f>
        <v>0</v>
      </c>
      <c r="BE530" s="2">
        <f t="shared" si="218"/>
        <v>1.2544582462181774E-2</v>
      </c>
      <c r="BF530" s="2">
        <f t="shared" si="219"/>
        <v>0</v>
      </c>
      <c r="BG530" s="2">
        <f t="shared" si="220"/>
        <v>0</v>
      </c>
      <c r="BH530" s="2">
        <f t="shared" si="221"/>
        <v>0</v>
      </c>
      <c r="BJ530" t="s">
        <v>2413</v>
      </c>
      <c r="BK530" t="s">
        <v>1155</v>
      </c>
      <c r="BL530">
        <v>10</v>
      </c>
      <c r="BN530" s="112">
        <v>13</v>
      </c>
      <c r="BO530" s="114">
        <v>221</v>
      </c>
      <c r="BP530" s="118">
        <f t="shared" si="210"/>
        <v>13221</v>
      </c>
      <c r="BQ530" s="118">
        <f t="shared" si="197"/>
        <v>13221</v>
      </c>
      <c r="BR530" s="5" t="s">
        <v>3151</v>
      </c>
      <c r="BV530" s="63"/>
      <c r="CC530" s="63">
        <f t="shared" si="209"/>
        <v>-8131</v>
      </c>
      <c r="CE530" s="129"/>
      <c r="CG530" s="1"/>
      <c r="CH530" s="1"/>
      <c r="CI530" s="1"/>
      <c r="CJ530" s="1"/>
    </row>
    <row r="531" spans="1:88" ht="15" hidden="1" customHeight="1" outlineLevel="1">
      <c r="A531" t="s">
        <v>1650</v>
      </c>
      <c r="B531" t="s">
        <v>1155</v>
      </c>
      <c r="C531" s="1">
        <f t="shared" si="211"/>
        <v>85385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>IF(P531&gt;0,RANK(P531,(N531:P531,Q531:AE531)),0)</f>
        <v>0</v>
      </c>
      <c r="G531" s="129">
        <f t="shared" si="212"/>
        <v>24821</v>
      </c>
      <c r="H531" s="134">
        <f t="shared" si="213"/>
        <v>0.29069508695906776</v>
      </c>
      <c r="I531" s="2"/>
      <c r="J531" s="2">
        <f t="shared" si="214"/>
        <v>0.34788311764361424</v>
      </c>
      <c r="K531" s="2">
        <f t="shared" si="215"/>
        <v>0.638578204602682</v>
      </c>
      <c r="L531" s="2">
        <f t="shared" si="216"/>
        <v>0</v>
      </c>
      <c r="M531" s="2">
        <f t="shared" si="217"/>
        <v>1.3538677753703765E-2</v>
      </c>
      <c r="N531" s="63">
        <v>29704</v>
      </c>
      <c r="O531" s="63">
        <v>54525</v>
      </c>
      <c r="P531" s="63">
        <v>0</v>
      </c>
      <c r="Q531" s="63">
        <v>1156</v>
      </c>
      <c r="R531" s="63">
        <v>0</v>
      </c>
      <c r="S531" s="63">
        <v>0</v>
      </c>
      <c r="T531" s="63">
        <v>0</v>
      </c>
      <c r="U531" s="63">
        <v>0</v>
      </c>
      <c r="V531" s="63">
        <v>0</v>
      </c>
      <c r="W531" s="63">
        <v>0</v>
      </c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AX531" s="63"/>
      <c r="AY531" s="63"/>
      <c r="BA531" s="5">
        <f>IF(Q531&gt;0,RANK(Q531,(N531:P531,Q531:AE531)),0)</f>
        <v>3</v>
      </c>
      <c r="BB531" s="5">
        <f>IF(R531&gt;0,RANK(R531,(N531:P531,Q531:AE531)),0)</f>
        <v>0</v>
      </c>
      <c r="BC531" s="5">
        <f>IF(T531&gt;0,RANK(T531,(N531:P531,Q531:AE531)),0)</f>
        <v>0</v>
      </c>
      <c r="BD531" s="5">
        <f>IF(S531&gt;0,RANK(S531,(N531:P531,Q531:AE531)),0)</f>
        <v>0</v>
      </c>
      <c r="BE531" s="2">
        <f t="shared" si="218"/>
        <v>1.3538677753703812E-2</v>
      </c>
      <c r="BF531" s="2">
        <f t="shared" si="219"/>
        <v>0</v>
      </c>
      <c r="BG531" s="2">
        <f t="shared" si="220"/>
        <v>0</v>
      </c>
      <c r="BH531" s="2">
        <f t="shared" si="221"/>
        <v>0</v>
      </c>
      <c r="BJ531" t="s">
        <v>1650</v>
      </c>
      <c r="BK531" t="s">
        <v>1155</v>
      </c>
      <c r="BL531">
        <v>14</v>
      </c>
      <c r="BN531" s="112">
        <v>13</v>
      </c>
      <c r="BO531" s="114">
        <v>223</v>
      </c>
      <c r="BP531" s="118">
        <f t="shared" si="210"/>
        <v>13223</v>
      </c>
      <c r="BQ531" s="118">
        <f t="shared" si="197"/>
        <v>13223</v>
      </c>
      <c r="BR531" s="5" t="s">
        <v>3151</v>
      </c>
      <c r="BV531" s="63"/>
      <c r="CC531" s="63">
        <f t="shared" si="209"/>
        <v>-85385</v>
      </c>
      <c r="CE531" s="129"/>
      <c r="CG531" s="1"/>
      <c r="CH531" s="1"/>
      <c r="CI531" s="1"/>
      <c r="CJ531" s="1"/>
    </row>
    <row r="532" spans="1:88" ht="15" hidden="1" customHeight="1" outlineLevel="1">
      <c r="A532" t="s">
        <v>1652</v>
      </c>
      <c r="B532" t="s">
        <v>1155</v>
      </c>
      <c r="C532" s="1">
        <f t="shared" si="211"/>
        <v>12545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0</v>
      </c>
      <c r="G532" s="129">
        <f t="shared" si="212"/>
        <v>582</v>
      </c>
      <c r="H532" s="134">
        <f t="shared" si="213"/>
        <v>4.6392985253088881E-2</v>
      </c>
      <c r="I532" s="2"/>
      <c r="J532" s="2">
        <f t="shared" si="214"/>
        <v>0.47190115583897968</v>
      </c>
      <c r="K532" s="2">
        <f t="shared" si="215"/>
        <v>0.51829414109206851</v>
      </c>
      <c r="L532" s="2">
        <f t="shared" si="216"/>
        <v>0</v>
      </c>
      <c r="M532" s="2">
        <f t="shared" si="217"/>
        <v>9.8047030689518699E-3</v>
      </c>
      <c r="N532" s="63">
        <v>5920</v>
      </c>
      <c r="O532" s="63">
        <v>6502</v>
      </c>
      <c r="P532" s="63">
        <v>0</v>
      </c>
      <c r="Q532" s="63">
        <v>123</v>
      </c>
      <c r="R532" s="63">
        <v>0</v>
      </c>
      <c r="S532" s="63">
        <v>0</v>
      </c>
      <c r="T532" s="63">
        <v>0</v>
      </c>
      <c r="U532" s="63">
        <v>0</v>
      </c>
      <c r="V532" s="63">
        <v>0</v>
      </c>
      <c r="W532" s="63">
        <v>0</v>
      </c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AX532" s="63"/>
      <c r="AY532" s="63"/>
      <c r="BA532" s="5">
        <f>IF(Q532&gt;0,RANK(Q532,(N532:P532,Q532:AE532)),0)</f>
        <v>3</v>
      </c>
      <c r="BB532" s="5">
        <f>IF(R532&gt;0,RANK(R532,(N532:P532,Q532:AE532)),0)</f>
        <v>0</v>
      </c>
      <c r="BC532" s="5">
        <f>IF(T532&gt;0,RANK(T532,(N532:P532,Q532:AE532)),0)</f>
        <v>0</v>
      </c>
      <c r="BD532" s="5">
        <f>IF(S532&gt;0,RANK(S532,(N532:P532,Q532:AE532)),0)</f>
        <v>0</v>
      </c>
      <c r="BE532" s="2">
        <f t="shared" si="218"/>
        <v>9.8047030689517728E-3</v>
      </c>
      <c r="BF532" s="2">
        <f t="shared" si="219"/>
        <v>0</v>
      </c>
      <c r="BG532" s="2">
        <f t="shared" si="220"/>
        <v>0</v>
      </c>
      <c r="BH532" s="2">
        <f t="shared" si="221"/>
        <v>0</v>
      </c>
      <c r="BJ532" t="s">
        <v>1652</v>
      </c>
      <c r="BK532" t="s">
        <v>1155</v>
      </c>
      <c r="BL532">
        <v>2</v>
      </c>
      <c r="BN532" s="112">
        <v>13</v>
      </c>
      <c r="BO532" s="114">
        <v>225</v>
      </c>
      <c r="BP532" s="118">
        <f t="shared" si="210"/>
        <v>13225</v>
      </c>
      <c r="BQ532" s="118">
        <f t="shared" si="197"/>
        <v>13225</v>
      </c>
      <c r="BR532" s="5" t="s">
        <v>3151</v>
      </c>
      <c r="BV532" s="63"/>
      <c r="CC532" s="63">
        <f t="shared" si="209"/>
        <v>-12545</v>
      </c>
      <c r="CG532" s="1"/>
      <c r="CH532" s="1"/>
      <c r="CI532" s="1"/>
      <c r="CJ532" s="1"/>
    </row>
    <row r="533" spans="1:88" ht="15" hidden="1" customHeight="1" outlineLevel="1">
      <c r="A533" t="s">
        <v>1626</v>
      </c>
      <c r="B533" t="s">
        <v>1155</v>
      </c>
      <c r="C533" s="1">
        <f t="shared" si="211"/>
        <v>17116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0</v>
      </c>
      <c r="G533" s="129">
        <f t="shared" si="212"/>
        <v>11267</v>
      </c>
      <c r="H533" s="134">
        <f t="shared" si="213"/>
        <v>0.65827296097218979</v>
      </c>
      <c r="I533" s="2"/>
      <c r="J533" s="2">
        <f t="shared" si="214"/>
        <v>0.16405702266884786</v>
      </c>
      <c r="K533" s="2">
        <f t="shared" si="215"/>
        <v>0.8223299836410376</v>
      </c>
      <c r="L533" s="2">
        <f t="shared" si="216"/>
        <v>0</v>
      </c>
      <c r="M533" s="2">
        <f t="shared" si="217"/>
        <v>1.3612993690114594E-2</v>
      </c>
      <c r="N533" s="63">
        <v>2808</v>
      </c>
      <c r="O533" s="63">
        <v>14075</v>
      </c>
      <c r="P533" s="63">
        <v>0</v>
      </c>
      <c r="Q533" s="63">
        <v>233</v>
      </c>
      <c r="R533" s="63">
        <v>0</v>
      </c>
      <c r="S533" s="63">
        <v>0</v>
      </c>
      <c r="T533" s="63">
        <v>0</v>
      </c>
      <c r="U533" s="63">
        <v>0</v>
      </c>
      <c r="V533" s="63">
        <v>0</v>
      </c>
      <c r="W533" s="63">
        <v>0</v>
      </c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AX533" s="63"/>
      <c r="AY533" s="63"/>
      <c r="BA533" s="5">
        <f>IF(Q533&gt;0,RANK(Q533,(N533:P533,Q533:AE533)),0)</f>
        <v>3</v>
      </c>
      <c r="BB533" s="5">
        <f>IF(R533&gt;0,RANK(R533,(N533:P533,Q533:AE533)),0)</f>
        <v>0</v>
      </c>
      <c r="BC533" s="5">
        <f>IF(T533&gt;0,RANK(T533,(N533:P533,Q533:AE533)),0)</f>
        <v>0</v>
      </c>
      <c r="BD533" s="5">
        <f>IF(S533&gt;0,RANK(S533,(N533:P533,Q533:AE533)),0)</f>
        <v>0</v>
      </c>
      <c r="BE533" s="2">
        <f t="shared" si="218"/>
        <v>1.3612993690114513E-2</v>
      </c>
      <c r="BF533" s="2">
        <f t="shared" si="219"/>
        <v>0</v>
      </c>
      <c r="BG533" s="2">
        <f t="shared" si="220"/>
        <v>0</v>
      </c>
      <c r="BH533" s="2">
        <f t="shared" si="221"/>
        <v>0</v>
      </c>
      <c r="BJ533" t="s">
        <v>1626</v>
      </c>
      <c r="BK533" t="s">
        <v>1155</v>
      </c>
      <c r="BN533" s="112">
        <v>13</v>
      </c>
      <c r="BO533" s="114">
        <v>227</v>
      </c>
      <c r="BP533" s="118">
        <f t="shared" si="210"/>
        <v>13227</v>
      </c>
      <c r="BQ533" s="118">
        <f t="shared" si="197"/>
        <v>13227</v>
      </c>
      <c r="BR533" s="5" t="s">
        <v>3151</v>
      </c>
      <c r="BV533" s="63"/>
      <c r="CB533" s="129"/>
      <c r="CC533" s="63">
        <f t="shared" si="209"/>
        <v>-17116</v>
      </c>
      <c r="CG533" s="1"/>
      <c r="CH533" s="1"/>
      <c r="CI533" s="1"/>
      <c r="CJ533" s="1"/>
    </row>
    <row r="534" spans="1:88" ht="15" hidden="1" customHeight="1" outlineLevel="1">
      <c r="A534" t="s">
        <v>1761</v>
      </c>
      <c r="B534" t="s">
        <v>1155</v>
      </c>
      <c r="C534" s="1">
        <f t="shared" si="211"/>
        <v>9048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0</v>
      </c>
      <c r="G534" s="129">
        <f t="shared" si="212"/>
        <v>6799</v>
      </c>
      <c r="H534" s="134">
        <f t="shared" si="213"/>
        <v>0.75143678160919536</v>
      </c>
      <c r="I534" s="2"/>
      <c r="J534" s="2">
        <f t="shared" si="214"/>
        <v>0.12157382847038019</v>
      </c>
      <c r="K534" s="2">
        <f t="shared" si="215"/>
        <v>0.87301061007957559</v>
      </c>
      <c r="L534" s="2">
        <f t="shared" si="216"/>
        <v>0</v>
      </c>
      <c r="M534" s="2">
        <f t="shared" si="217"/>
        <v>5.4155614500441818E-3</v>
      </c>
      <c r="N534" s="63">
        <v>1100</v>
      </c>
      <c r="O534" s="63">
        <v>7899</v>
      </c>
      <c r="P534" s="63">
        <v>0</v>
      </c>
      <c r="Q534" s="63">
        <v>49</v>
      </c>
      <c r="R534" s="63">
        <v>0</v>
      </c>
      <c r="S534" s="63">
        <v>0</v>
      </c>
      <c r="T534" s="63">
        <v>0</v>
      </c>
      <c r="U534" s="63">
        <v>0</v>
      </c>
      <c r="V534" s="63">
        <v>0</v>
      </c>
      <c r="W534" s="63">
        <v>0</v>
      </c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AX534" s="63"/>
      <c r="AY534" s="63"/>
      <c r="BA534" s="5">
        <f>IF(Q534&gt;0,RANK(Q534,(N534:P534,Q534:AE534)),0)</f>
        <v>3</v>
      </c>
      <c r="BB534" s="5">
        <f>IF(R534&gt;0,RANK(R534,(N534:P534,Q534:AE534)),0)</f>
        <v>0</v>
      </c>
      <c r="BC534" s="5">
        <f>IF(T534&gt;0,RANK(T534,(N534:P534,Q534:AE534)),0)</f>
        <v>0</v>
      </c>
      <c r="BD534" s="5">
        <f>IF(S534&gt;0,RANK(S534,(N534:P534,Q534:AE534)),0)</f>
        <v>0</v>
      </c>
      <c r="BE534" s="2">
        <f t="shared" si="218"/>
        <v>5.4155614500442087E-3</v>
      </c>
      <c r="BF534" s="2">
        <f t="shared" si="219"/>
        <v>0</v>
      </c>
      <c r="BG534" s="2">
        <f t="shared" si="220"/>
        <v>0</v>
      </c>
      <c r="BH534" s="2">
        <f t="shared" si="221"/>
        <v>0</v>
      </c>
      <c r="BJ534" t="s">
        <v>1761</v>
      </c>
      <c r="BK534" t="s">
        <v>1155</v>
      </c>
      <c r="BL534">
        <v>1</v>
      </c>
      <c r="BN534" s="112">
        <v>13</v>
      </c>
      <c r="BO534" s="114">
        <v>229</v>
      </c>
      <c r="BP534" s="118">
        <f t="shared" si="210"/>
        <v>13229</v>
      </c>
      <c r="BQ534" s="118">
        <f t="shared" si="197"/>
        <v>13229</v>
      </c>
      <c r="BR534" s="5" t="s">
        <v>3151</v>
      </c>
      <c r="BV534" s="63"/>
      <c r="CC534" s="63">
        <f t="shared" si="209"/>
        <v>-9048</v>
      </c>
      <c r="CG534" s="1"/>
      <c r="CH534" s="1"/>
      <c r="CI534" s="1"/>
      <c r="CJ534" s="1"/>
    </row>
    <row r="535" spans="1:88" ht="15" hidden="1" customHeight="1" outlineLevel="1">
      <c r="A535" t="s">
        <v>2653</v>
      </c>
      <c r="B535" t="s">
        <v>1155</v>
      </c>
      <c r="C535" s="1">
        <f t="shared" si="211"/>
        <v>10720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0</v>
      </c>
      <c r="G535" s="129">
        <f t="shared" si="212"/>
        <v>7622</v>
      </c>
      <c r="H535" s="134">
        <f t="shared" si="213"/>
        <v>0.71100746268656712</v>
      </c>
      <c r="I535" s="2"/>
      <c r="J535" s="2">
        <f t="shared" si="214"/>
        <v>0.14039179104477612</v>
      </c>
      <c r="K535" s="2">
        <f t="shared" si="215"/>
        <v>0.85139925373134329</v>
      </c>
      <c r="L535" s="2">
        <f t="shared" si="216"/>
        <v>0</v>
      </c>
      <c r="M535" s="2">
        <f t="shared" si="217"/>
        <v>8.208955223880654E-3</v>
      </c>
      <c r="N535" s="63">
        <v>1505</v>
      </c>
      <c r="O535" s="63">
        <v>9127</v>
      </c>
      <c r="P535" s="63">
        <v>0</v>
      </c>
      <c r="Q535" s="63">
        <v>88</v>
      </c>
      <c r="R535" s="63">
        <v>0</v>
      </c>
      <c r="S535" s="63">
        <v>0</v>
      </c>
      <c r="T535" s="63">
        <v>0</v>
      </c>
      <c r="U535" s="63">
        <v>0</v>
      </c>
      <c r="V535" s="63">
        <v>0</v>
      </c>
      <c r="W535" s="63">
        <v>0</v>
      </c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AX535" s="63"/>
      <c r="AY535" s="63"/>
      <c r="BA535" s="5">
        <f>IF(Q535&gt;0,RANK(Q535,(N535:P535,Q535:AE535)),0)</f>
        <v>3</v>
      </c>
      <c r="BB535" s="5">
        <f>IF(R535&gt;0,RANK(R535,(N535:P535,Q535:AE535)),0)</f>
        <v>0</v>
      </c>
      <c r="BC535" s="5">
        <f>IF(T535&gt;0,RANK(T535,(N535:P535,Q535:AE535)),0)</f>
        <v>0</v>
      </c>
      <c r="BD535" s="5">
        <f>IF(S535&gt;0,RANK(S535,(N535:P535,Q535:AE535)),0)</f>
        <v>0</v>
      </c>
      <c r="BE535" s="2">
        <f t="shared" si="218"/>
        <v>8.2089552238805968E-3</v>
      </c>
      <c r="BF535" s="2">
        <f t="shared" si="219"/>
        <v>0</v>
      </c>
      <c r="BG535" s="2">
        <f t="shared" si="220"/>
        <v>0</v>
      </c>
      <c r="BH535" s="2">
        <f t="shared" si="221"/>
        <v>0</v>
      </c>
      <c r="BJ535" t="s">
        <v>2653</v>
      </c>
      <c r="BK535" t="s">
        <v>1155</v>
      </c>
      <c r="BL535">
        <v>3</v>
      </c>
      <c r="BN535" s="112">
        <v>13</v>
      </c>
      <c r="BO535" s="114">
        <v>231</v>
      </c>
      <c r="BP535" s="118">
        <f t="shared" si="210"/>
        <v>13231</v>
      </c>
      <c r="BQ535" s="118">
        <f t="shared" si="197"/>
        <v>13231</v>
      </c>
      <c r="BR535" s="5" t="s">
        <v>3151</v>
      </c>
      <c r="BV535" s="63"/>
      <c r="CC535" s="63">
        <f t="shared" si="209"/>
        <v>-10720</v>
      </c>
      <c r="CG535" s="1"/>
      <c r="CH535" s="1"/>
      <c r="CI535" s="1"/>
      <c r="CJ535" s="1"/>
    </row>
    <row r="536" spans="1:88" ht="15" hidden="1" customHeight="1" outlineLevel="1">
      <c r="A536" t="s">
        <v>878</v>
      </c>
      <c r="B536" t="s">
        <v>1155</v>
      </c>
      <c r="C536" s="1">
        <f t="shared" si="211"/>
        <v>17399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0</v>
      </c>
      <c r="G536" s="129">
        <f t="shared" si="212"/>
        <v>9931</v>
      </c>
      <c r="H536" s="134">
        <f t="shared" si="213"/>
        <v>0.57077992988102766</v>
      </c>
      <c r="I536" s="2"/>
      <c r="J536" s="2">
        <f t="shared" si="214"/>
        <v>0.21024196792919134</v>
      </c>
      <c r="K536" s="2">
        <f t="shared" si="215"/>
        <v>0.78102189781021902</v>
      </c>
      <c r="L536" s="2">
        <f t="shared" si="216"/>
        <v>0</v>
      </c>
      <c r="M536" s="2">
        <f t="shared" si="217"/>
        <v>8.736134260589612E-3</v>
      </c>
      <c r="N536" s="63">
        <v>3658</v>
      </c>
      <c r="O536" s="63">
        <v>13589</v>
      </c>
      <c r="P536" s="63">
        <v>0</v>
      </c>
      <c r="Q536" s="63">
        <v>152</v>
      </c>
      <c r="R536" s="63">
        <v>0</v>
      </c>
      <c r="S536" s="63">
        <v>0</v>
      </c>
      <c r="T536" s="63">
        <v>0</v>
      </c>
      <c r="U536" s="63">
        <v>0</v>
      </c>
      <c r="V536" s="63">
        <v>0</v>
      </c>
      <c r="W536" s="63">
        <v>0</v>
      </c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AX536" s="63"/>
      <c r="AY536" s="63"/>
      <c r="BA536" s="5">
        <f>IF(Q536&gt;0,RANK(Q536,(N536:P536,Q536:AE536)),0)</f>
        <v>3</v>
      </c>
      <c r="BB536" s="5">
        <f>IF(R536&gt;0,RANK(R536,(N536:P536,Q536:AE536)),0)</f>
        <v>0</v>
      </c>
      <c r="BC536" s="5">
        <f>IF(T536&gt;0,RANK(T536,(N536:P536,Q536:AE536)),0)</f>
        <v>0</v>
      </c>
      <c r="BD536" s="5">
        <f>IF(S536&gt;0,RANK(S536,(N536:P536,Q536:AE536)),0)</f>
        <v>0</v>
      </c>
      <c r="BE536" s="2">
        <f t="shared" si="218"/>
        <v>8.7361342605896883E-3</v>
      </c>
      <c r="BF536" s="2">
        <f t="shared" si="219"/>
        <v>0</v>
      </c>
      <c r="BG536" s="2">
        <f t="shared" si="220"/>
        <v>0</v>
      </c>
      <c r="BH536" s="2">
        <f t="shared" si="221"/>
        <v>0</v>
      </c>
      <c r="BJ536" t="s">
        <v>878</v>
      </c>
      <c r="BK536" t="s">
        <v>1155</v>
      </c>
      <c r="BL536">
        <v>14</v>
      </c>
      <c r="BN536" s="112">
        <v>13</v>
      </c>
      <c r="BO536" s="114">
        <v>233</v>
      </c>
      <c r="BP536" s="118">
        <f t="shared" si="210"/>
        <v>13233</v>
      </c>
      <c r="BQ536" s="118">
        <f t="shared" si="197"/>
        <v>13233</v>
      </c>
      <c r="BR536" s="5" t="s">
        <v>3151</v>
      </c>
      <c r="BV536" s="63"/>
      <c r="CC536" s="63">
        <f t="shared" si="209"/>
        <v>-17399</v>
      </c>
      <c r="CG536" s="1"/>
      <c r="CH536" s="1"/>
      <c r="CI536" s="1"/>
      <c r="CJ536" s="1"/>
    </row>
    <row r="537" spans="1:88" ht="15" hidden="1" customHeight="1" outlineLevel="1">
      <c r="A537" t="s">
        <v>2086</v>
      </c>
      <c r="B537" t="s">
        <v>1155</v>
      </c>
      <c r="C537" s="1">
        <f t="shared" si="211"/>
        <v>4059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0</v>
      </c>
      <c r="G537" s="129">
        <f t="shared" si="212"/>
        <v>1588</v>
      </c>
      <c r="H537" s="134">
        <f t="shared" si="213"/>
        <v>0.39122936683912296</v>
      </c>
      <c r="I537" s="2"/>
      <c r="J537" s="2">
        <f t="shared" si="214"/>
        <v>0.29982754372998277</v>
      </c>
      <c r="K537" s="2">
        <f t="shared" si="215"/>
        <v>0.69105691056910568</v>
      </c>
      <c r="L537" s="2">
        <f t="shared" si="216"/>
        <v>0</v>
      </c>
      <c r="M537" s="2">
        <f t="shared" si="217"/>
        <v>9.1155457009115537E-3</v>
      </c>
      <c r="N537" s="63">
        <v>1217</v>
      </c>
      <c r="O537" s="63">
        <v>2805</v>
      </c>
      <c r="P537" s="63">
        <v>0</v>
      </c>
      <c r="Q537" s="63">
        <v>37</v>
      </c>
      <c r="R537" s="63">
        <v>0</v>
      </c>
      <c r="S537" s="63">
        <v>0</v>
      </c>
      <c r="T537" s="63">
        <v>0</v>
      </c>
      <c r="U537" s="63">
        <v>0</v>
      </c>
      <c r="V537" s="63">
        <v>0</v>
      </c>
      <c r="W537" s="63">
        <v>0</v>
      </c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AX537" s="63"/>
      <c r="AY537" s="63"/>
      <c r="BA537" s="5">
        <f>IF(Q537&gt;0,RANK(Q537,(N537:P537,Q537:AE537)),0)</f>
        <v>3</v>
      </c>
      <c r="BB537" s="5">
        <f>IF(R537&gt;0,RANK(R537,(N537:P537,Q537:AE537)),0)</f>
        <v>0</v>
      </c>
      <c r="BC537" s="5">
        <f>IF(T537&gt;0,RANK(T537,(N537:P537,Q537:AE537)),0)</f>
        <v>0</v>
      </c>
      <c r="BD537" s="5">
        <f>IF(S537&gt;0,RANK(S537,(N537:P537,Q537:AE537)),0)</f>
        <v>0</v>
      </c>
      <c r="BE537" s="2">
        <f t="shared" si="218"/>
        <v>9.1155457009115554E-3</v>
      </c>
      <c r="BF537" s="2">
        <f t="shared" si="219"/>
        <v>0</v>
      </c>
      <c r="BG537" s="2">
        <f t="shared" si="220"/>
        <v>0</v>
      </c>
      <c r="BH537" s="2">
        <f t="shared" si="221"/>
        <v>0</v>
      </c>
      <c r="BJ537" t="s">
        <v>2086</v>
      </c>
      <c r="BK537" t="s">
        <v>1155</v>
      </c>
      <c r="BL537">
        <v>8</v>
      </c>
      <c r="BN537" s="112">
        <v>13</v>
      </c>
      <c r="BO537" s="114">
        <v>235</v>
      </c>
      <c r="BP537" s="118">
        <f t="shared" si="210"/>
        <v>13235</v>
      </c>
      <c r="BQ537" s="118">
        <f t="shared" si="197"/>
        <v>13235</v>
      </c>
      <c r="BR537" s="5" t="s">
        <v>3151</v>
      </c>
      <c r="BV537" s="63"/>
      <c r="CC537" s="63">
        <f t="shared" si="209"/>
        <v>-4059</v>
      </c>
      <c r="CG537" s="1"/>
      <c r="CH537" s="1"/>
      <c r="CI537" s="1"/>
      <c r="CJ537" s="1"/>
    </row>
    <row r="538" spans="1:88" ht="15" hidden="1" customHeight="1" outlineLevel="1">
      <c r="A538" t="s">
        <v>954</v>
      </c>
      <c r="B538" t="s">
        <v>1155</v>
      </c>
      <c r="C538" s="1">
        <f t="shared" si="211"/>
        <v>11855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>IF(P538&gt;0,RANK(P538,(N538:P538,Q538:AE538)),0)</f>
        <v>0</v>
      </c>
      <c r="G538" s="129">
        <f t="shared" si="212"/>
        <v>4843</v>
      </c>
      <c r="H538" s="134">
        <f t="shared" si="213"/>
        <v>0.40851961197806835</v>
      </c>
      <c r="I538" s="2"/>
      <c r="J538" s="2">
        <f t="shared" si="214"/>
        <v>0.29084774356811471</v>
      </c>
      <c r="K538" s="2">
        <f t="shared" si="215"/>
        <v>0.69936735554618301</v>
      </c>
      <c r="L538" s="2">
        <f t="shared" si="216"/>
        <v>0</v>
      </c>
      <c r="M538" s="2">
        <f t="shared" si="217"/>
        <v>9.7849008857022746E-3</v>
      </c>
      <c r="N538" s="63">
        <v>3448</v>
      </c>
      <c r="O538" s="63">
        <v>8291</v>
      </c>
      <c r="P538" s="63">
        <v>0</v>
      </c>
      <c r="Q538" s="63">
        <v>116</v>
      </c>
      <c r="R538" s="63">
        <v>0</v>
      </c>
      <c r="S538" s="63">
        <v>0</v>
      </c>
      <c r="T538" s="63">
        <v>0</v>
      </c>
      <c r="U538" s="63">
        <v>0</v>
      </c>
      <c r="V538" s="63">
        <v>0</v>
      </c>
      <c r="W538" s="63">
        <v>0</v>
      </c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AX538" s="63"/>
      <c r="AY538" s="63"/>
      <c r="BA538" s="5">
        <f>IF(Q538&gt;0,RANK(Q538,(N538:P538,Q538:AE538)),0)</f>
        <v>3</v>
      </c>
      <c r="BB538" s="5">
        <f>IF(R538&gt;0,RANK(R538,(N538:P538,Q538:AE538)),0)</f>
        <v>0</v>
      </c>
      <c r="BC538" s="5">
        <f>IF(T538&gt;0,RANK(T538,(N538:P538,Q538:AE538)),0)</f>
        <v>0</v>
      </c>
      <c r="BD538" s="5">
        <f>IF(S538&gt;0,RANK(S538,(N538:P538,Q538:AE538)),0)</f>
        <v>0</v>
      </c>
      <c r="BE538" s="2">
        <f t="shared" si="218"/>
        <v>9.7849008857022347E-3</v>
      </c>
      <c r="BF538" s="2">
        <f t="shared" si="219"/>
        <v>0</v>
      </c>
      <c r="BG538" s="2">
        <f t="shared" si="220"/>
        <v>0</v>
      </c>
      <c r="BH538" s="2">
        <f t="shared" si="221"/>
        <v>0</v>
      </c>
      <c r="BJ538" t="s">
        <v>954</v>
      </c>
      <c r="BK538" t="s">
        <v>1155</v>
      </c>
      <c r="BL538">
        <v>10</v>
      </c>
      <c r="BN538" s="112">
        <v>13</v>
      </c>
      <c r="BO538" s="114">
        <v>237</v>
      </c>
      <c r="BP538" s="118">
        <f t="shared" si="210"/>
        <v>13237</v>
      </c>
      <c r="BQ538" s="118">
        <f t="shared" si="197"/>
        <v>13237</v>
      </c>
      <c r="BR538" s="5" t="s">
        <v>3151</v>
      </c>
      <c r="BV538" s="63"/>
      <c r="CC538" s="63">
        <f t="shared" si="209"/>
        <v>-11855</v>
      </c>
      <c r="CG538" s="1"/>
      <c r="CH538" s="1"/>
      <c r="CI538" s="1"/>
      <c r="CJ538" s="1"/>
    </row>
    <row r="539" spans="1:88" ht="15" hidden="1" customHeight="1" outlineLevel="1">
      <c r="A539" t="s">
        <v>131</v>
      </c>
      <c r="B539" t="s">
        <v>1155</v>
      </c>
      <c r="C539" s="1">
        <f t="shared" si="211"/>
        <v>1106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29">
        <f t="shared" si="212"/>
        <v>107</v>
      </c>
      <c r="H539" s="134">
        <f t="shared" si="213"/>
        <v>9.6745027124773966E-2</v>
      </c>
      <c r="I539" s="2"/>
      <c r="J539" s="2">
        <f t="shared" si="214"/>
        <v>0.44936708860759494</v>
      </c>
      <c r="K539" s="2">
        <f t="shared" si="215"/>
        <v>0.54611211573236895</v>
      </c>
      <c r="L539" s="2">
        <f t="shared" si="216"/>
        <v>0</v>
      </c>
      <c r="M539" s="2">
        <f t="shared" si="217"/>
        <v>4.5207956600361587E-3</v>
      </c>
      <c r="N539" s="63">
        <v>497</v>
      </c>
      <c r="O539" s="63">
        <v>604</v>
      </c>
      <c r="P539" s="63">
        <v>0</v>
      </c>
      <c r="Q539" s="63">
        <v>5</v>
      </c>
      <c r="R539" s="63">
        <v>0</v>
      </c>
      <c r="S539" s="63">
        <v>0</v>
      </c>
      <c r="T539" s="63">
        <v>0</v>
      </c>
      <c r="U539" s="63">
        <v>0</v>
      </c>
      <c r="V539" s="63">
        <v>0</v>
      </c>
      <c r="W539" s="63">
        <v>0</v>
      </c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AX539" s="63"/>
      <c r="AY539" s="63"/>
      <c r="BA539" s="5">
        <f>IF(Q539&gt;0,RANK(Q539,(N539:P539,Q539:AE539)),0)</f>
        <v>3</v>
      </c>
      <c r="BB539" s="5">
        <f>IF(R539&gt;0,RANK(R539,(N539:P539,Q539:AE539)),0)</f>
        <v>0</v>
      </c>
      <c r="BC539" s="5">
        <f>IF(T539&gt;0,RANK(T539,(N539:P539,Q539:AE539)),0)</f>
        <v>0</v>
      </c>
      <c r="BD539" s="5">
        <f>IF(S539&gt;0,RANK(S539,(N539:P539,Q539:AE539)),0)</f>
        <v>0</v>
      </c>
      <c r="BE539" s="2">
        <f t="shared" si="218"/>
        <v>4.5207956600361665E-3</v>
      </c>
      <c r="BF539" s="2">
        <f t="shared" si="219"/>
        <v>0</v>
      </c>
      <c r="BG539" s="2">
        <f t="shared" si="220"/>
        <v>0</v>
      </c>
      <c r="BH539" s="2">
        <f t="shared" si="221"/>
        <v>0</v>
      </c>
      <c r="BJ539" t="s">
        <v>131</v>
      </c>
      <c r="BK539" t="s">
        <v>1155</v>
      </c>
      <c r="BL539">
        <v>2</v>
      </c>
      <c r="BN539" s="112">
        <v>13</v>
      </c>
      <c r="BO539" s="114">
        <v>239</v>
      </c>
      <c r="BP539" s="118">
        <f t="shared" si="210"/>
        <v>13239</v>
      </c>
      <c r="BQ539" s="118">
        <f t="shared" si="197"/>
        <v>13239</v>
      </c>
      <c r="BR539" s="5" t="s">
        <v>3151</v>
      </c>
      <c r="BV539" s="63"/>
      <c r="CC539" s="63">
        <f t="shared" si="209"/>
        <v>-1106</v>
      </c>
      <c r="CG539" s="1"/>
      <c r="CH539" s="1"/>
      <c r="CI539" s="1"/>
      <c r="CJ539" s="1"/>
    </row>
    <row r="540" spans="1:88" ht="15" hidden="1" customHeight="1" outlineLevel="1">
      <c r="A540" t="s">
        <v>3070</v>
      </c>
      <c r="B540" t="s">
        <v>1155</v>
      </c>
      <c r="C540" s="1">
        <f t="shared" si="211"/>
        <v>9568</v>
      </c>
      <c r="D540" s="5">
        <f>IF(N540&gt;0, RANK(N540,(N540:P540,Q540:AE540)),0)</f>
        <v>2</v>
      </c>
      <c r="E540" s="5">
        <f>IF(O540&gt;0,RANK(O540,(N540:P540,Q540:AE540)),0)</f>
        <v>1</v>
      </c>
      <c r="F540" s="5">
        <f>IF(P540&gt;0,RANK(P540,(N540:P540,Q540:AE540)),0)</f>
        <v>0</v>
      </c>
      <c r="G540" s="129">
        <f t="shared" si="212"/>
        <v>5490</v>
      </c>
      <c r="H540" s="134">
        <f t="shared" si="213"/>
        <v>0.57378762541806017</v>
      </c>
      <c r="I540" s="2"/>
      <c r="J540" s="2">
        <f t="shared" si="214"/>
        <v>0.20735785953177258</v>
      </c>
      <c r="K540" s="2">
        <f t="shared" si="215"/>
        <v>0.78114548494983282</v>
      </c>
      <c r="L540" s="2">
        <f t="shared" si="216"/>
        <v>0</v>
      </c>
      <c r="M540" s="2">
        <f t="shared" si="217"/>
        <v>1.1496655518394627E-2</v>
      </c>
      <c r="N540" s="63">
        <v>1984</v>
      </c>
      <c r="O540" s="63">
        <v>7474</v>
      </c>
      <c r="P540" s="63">
        <v>0</v>
      </c>
      <c r="Q540" s="63">
        <v>110</v>
      </c>
      <c r="R540" s="63">
        <v>0</v>
      </c>
      <c r="S540" s="63">
        <v>0</v>
      </c>
      <c r="T540" s="63">
        <v>0</v>
      </c>
      <c r="U540" s="63">
        <v>0</v>
      </c>
      <c r="V540" s="63">
        <v>0</v>
      </c>
      <c r="W540" s="63">
        <v>0</v>
      </c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AX540" s="63"/>
      <c r="AY540" s="63"/>
      <c r="BA540" s="5">
        <f>IF(Q540&gt;0,RANK(Q540,(N540:P540,Q540:AE540)),0)</f>
        <v>3</v>
      </c>
      <c r="BB540" s="5">
        <f>IF(R540&gt;0,RANK(R540,(N540:P540,Q540:AE540)),0)</f>
        <v>0</v>
      </c>
      <c r="BC540" s="5">
        <f>IF(T540&gt;0,RANK(T540,(N540:P540,Q540:AE540)),0)</f>
        <v>0</v>
      </c>
      <c r="BD540" s="5">
        <f>IF(S540&gt;0,RANK(S540,(N540:P540,Q540:AE540)),0)</f>
        <v>0</v>
      </c>
      <c r="BE540" s="2">
        <f t="shared" si="218"/>
        <v>1.1496655518394648E-2</v>
      </c>
      <c r="BF540" s="2">
        <f t="shared" si="219"/>
        <v>0</v>
      </c>
      <c r="BG540" s="2">
        <f t="shared" si="220"/>
        <v>0</v>
      </c>
      <c r="BH540" s="2">
        <f t="shared" si="221"/>
        <v>0</v>
      </c>
      <c r="BJ540" t="s">
        <v>3070</v>
      </c>
      <c r="BK540" t="s">
        <v>1155</v>
      </c>
      <c r="BL540">
        <v>9</v>
      </c>
      <c r="BN540" s="112">
        <v>13</v>
      </c>
      <c r="BO540" s="114">
        <v>241</v>
      </c>
      <c r="BP540" s="118">
        <f t="shared" si="210"/>
        <v>13241</v>
      </c>
      <c r="BQ540" s="118">
        <f t="shared" si="197"/>
        <v>13241</v>
      </c>
      <c r="BR540" s="5" t="s">
        <v>3151</v>
      </c>
      <c r="BV540" s="63"/>
      <c r="CC540" s="63">
        <f t="shared" si="209"/>
        <v>-9568</v>
      </c>
      <c r="CG540" s="1"/>
      <c r="CH540" s="1"/>
      <c r="CI540" s="1"/>
      <c r="CJ540" s="1"/>
    </row>
    <row r="541" spans="1:88" ht="15" hidden="1" customHeight="1" outlineLevel="1">
      <c r="A541" t="s">
        <v>1459</v>
      </c>
      <c r="B541" t="s">
        <v>1155</v>
      </c>
      <c r="C541" s="1">
        <f t="shared" si="211"/>
        <v>3074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0</v>
      </c>
      <c r="G541" s="129">
        <f t="shared" si="212"/>
        <v>280</v>
      </c>
      <c r="H541" s="134">
        <f t="shared" si="213"/>
        <v>9.1086532205595316E-2</v>
      </c>
      <c r="I541" s="2"/>
      <c r="J541" s="2">
        <f t="shared" si="214"/>
        <v>0.54359141184124915</v>
      </c>
      <c r="K541" s="2">
        <f t="shared" si="215"/>
        <v>0.45250487963565389</v>
      </c>
      <c r="L541" s="2">
        <f t="shared" si="216"/>
        <v>0</v>
      </c>
      <c r="M541" s="2">
        <f t="shared" si="217"/>
        <v>3.9037085230969604E-3</v>
      </c>
      <c r="N541" s="63">
        <v>1671</v>
      </c>
      <c r="O541" s="63">
        <v>1391</v>
      </c>
      <c r="P541" s="63">
        <v>0</v>
      </c>
      <c r="Q541" s="63">
        <v>12</v>
      </c>
      <c r="R541" s="63">
        <v>0</v>
      </c>
      <c r="S541" s="63">
        <v>0</v>
      </c>
      <c r="T541" s="63">
        <v>0</v>
      </c>
      <c r="U541" s="63">
        <v>0</v>
      </c>
      <c r="V541" s="63">
        <v>0</v>
      </c>
      <c r="W541" s="63">
        <v>0</v>
      </c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AX541" s="63"/>
      <c r="AY541" s="63"/>
      <c r="BA541" s="5">
        <f>IF(Q541&gt;0,RANK(Q541,(N541:P541,Q541:AE541)),0)</f>
        <v>3</v>
      </c>
      <c r="BB541" s="5">
        <f>IF(R541&gt;0,RANK(R541,(N541:P541,Q541:AE541)),0)</f>
        <v>0</v>
      </c>
      <c r="BC541" s="5">
        <f>IF(T541&gt;0,RANK(T541,(N541:P541,Q541:AE541)),0)</f>
        <v>0</v>
      </c>
      <c r="BD541" s="5">
        <f>IF(S541&gt;0,RANK(S541,(N541:P541,Q541:AE541)),0)</f>
        <v>0</v>
      </c>
      <c r="BE541" s="2">
        <f t="shared" si="218"/>
        <v>3.9037085230969422E-3</v>
      </c>
      <c r="BF541" s="2">
        <f t="shared" si="219"/>
        <v>0</v>
      </c>
      <c r="BG541" s="2">
        <f t="shared" si="220"/>
        <v>0</v>
      </c>
      <c r="BH541" s="2">
        <f t="shared" si="221"/>
        <v>0</v>
      </c>
      <c r="BJ541" t="s">
        <v>1459</v>
      </c>
      <c r="BK541" t="s">
        <v>1155</v>
      </c>
      <c r="BL541">
        <v>2</v>
      </c>
      <c r="BN541" s="112">
        <v>13</v>
      </c>
      <c r="BO541" s="114">
        <v>243</v>
      </c>
      <c r="BP541" s="118">
        <f t="shared" si="210"/>
        <v>13243</v>
      </c>
      <c r="BQ541" s="118">
        <f t="shared" si="197"/>
        <v>13243</v>
      </c>
      <c r="BR541" s="5" t="s">
        <v>3151</v>
      </c>
      <c r="BV541" s="63"/>
      <c r="CC541" s="63">
        <f t="shared" si="209"/>
        <v>-3074</v>
      </c>
      <c r="CG541" s="1"/>
      <c r="CH541" s="1"/>
      <c r="CI541" s="1"/>
      <c r="CJ541" s="1"/>
    </row>
    <row r="542" spans="1:88" ht="15" hidden="1" customHeight="1" outlineLevel="1">
      <c r="A542" t="s">
        <v>1880</v>
      </c>
      <c r="B542" t="s">
        <v>1155</v>
      </c>
      <c r="C542" s="1">
        <f t="shared" si="211"/>
        <v>87016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0</v>
      </c>
      <c r="G542" s="129">
        <f t="shared" si="212"/>
        <v>32343</v>
      </c>
      <c r="H542" s="134">
        <f t="shared" si="213"/>
        <v>0.37169026385952009</v>
      </c>
      <c r="I542" s="2"/>
      <c r="J542" s="2">
        <f t="shared" si="214"/>
        <v>0.67946124850602185</v>
      </c>
      <c r="K542" s="2">
        <f t="shared" si="215"/>
        <v>0.30777098464650177</v>
      </c>
      <c r="L542" s="2">
        <f t="shared" si="216"/>
        <v>0</v>
      </c>
      <c r="M542" s="2">
        <f t="shared" si="217"/>
        <v>1.2767766847476381E-2</v>
      </c>
      <c r="N542" s="63">
        <v>59124</v>
      </c>
      <c r="O542" s="63">
        <v>26781</v>
      </c>
      <c r="P542" s="63">
        <v>0</v>
      </c>
      <c r="Q542" s="63">
        <v>1111</v>
      </c>
      <c r="R542" s="63">
        <v>0</v>
      </c>
      <c r="S542" s="63">
        <v>0</v>
      </c>
      <c r="T542" s="63">
        <v>0</v>
      </c>
      <c r="U542" s="63">
        <v>0</v>
      </c>
      <c r="V542" s="63">
        <v>0</v>
      </c>
      <c r="W542" s="63">
        <v>0</v>
      </c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AX542" s="63"/>
      <c r="AY542" s="63"/>
      <c r="BA542" s="5">
        <f>IF(Q542&gt;0,RANK(Q542,(N542:P542,Q542:AE542)),0)</f>
        <v>3</v>
      </c>
      <c r="BB542" s="5">
        <f>IF(R542&gt;0,RANK(R542,(N542:P542,Q542:AE542)),0)</f>
        <v>0</v>
      </c>
      <c r="BC542" s="5">
        <f>IF(T542&gt;0,RANK(T542,(N542:P542,Q542:AE542)),0)</f>
        <v>0</v>
      </c>
      <c r="BD542" s="5">
        <f>IF(S542&gt;0,RANK(S542,(N542:P542,Q542:AE542)),0)</f>
        <v>0</v>
      </c>
      <c r="BE542" s="2">
        <f t="shared" si="218"/>
        <v>1.2767766847476327E-2</v>
      </c>
      <c r="BF542" s="2">
        <f t="shared" si="219"/>
        <v>0</v>
      </c>
      <c r="BG542" s="2">
        <f t="shared" si="220"/>
        <v>0</v>
      </c>
      <c r="BH542" s="2">
        <f t="shared" si="221"/>
        <v>0</v>
      </c>
      <c r="BJ542" t="s">
        <v>1880</v>
      </c>
      <c r="BK542" t="s">
        <v>1155</v>
      </c>
      <c r="BL542">
        <v>12</v>
      </c>
      <c r="BN542" s="112">
        <v>13</v>
      </c>
      <c r="BO542" s="114">
        <v>245</v>
      </c>
      <c r="BP542" s="118">
        <f t="shared" si="210"/>
        <v>13245</v>
      </c>
      <c r="BQ542" s="118">
        <f t="shared" si="197"/>
        <v>13245</v>
      </c>
      <c r="BR542" s="5" t="s">
        <v>3151</v>
      </c>
      <c r="BV542" s="63"/>
      <c r="CC542" s="63">
        <f t="shared" si="209"/>
        <v>-87016</v>
      </c>
      <c r="CG542" s="1"/>
      <c r="CH542" s="1"/>
      <c r="CI542" s="1"/>
      <c r="CJ542" s="1"/>
    </row>
    <row r="543" spans="1:88" ht="15" hidden="1" customHeight="1" outlineLevel="1">
      <c r="A543" t="s">
        <v>2823</v>
      </c>
      <c r="B543" t="s">
        <v>1155</v>
      </c>
      <c r="C543" s="1">
        <f t="shared" si="211"/>
        <v>44686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>IF(P543&gt;0,RANK(P543,(N543:P543,Q543:AE543)),0)</f>
        <v>0</v>
      </c>
      <c r="G543" s="129">
        <f t="shared" si="212"/>
        <v>18232</v>
      </c>
      <c r="H543" s="134">
        <f t="shared" si="213"/>
        <v>0.40800250637783647</v>
      </c>
      <c r="I543" s="2"/>
      <c r="J543" s="2">
        <f t="shared" si="214"/>
        <v>0.69918990287785887</v>
      </c>
      <c r="K543" s="2">
        <f t="shared" si="215"/>
        <v>0.2911873965000224</v>
      </c>
      <c r="L543" s="2">
        <f t="shared" si="216"/>
        <v>0</v>
      </c>
      <c r="M543" s="2">
        <f t="shared" si="217"/>
        <v>9.6227006221187295E-3</v>
      </c>
      <c r="N543" s="63">
        <v>31244</v>
      </c>
      <c r="O543" s="63">
        <v>13012</v>
      </c>
      <c r="P543" s="63">
        <v>0</v>
      </c>
      <c r="Q543" s="63">
        <v>430</v>
      </c>
      <c r="R543" s="63">
        <v>0</v>
      </c>
      <c r="S543" s="63">
        <v>0</v>
      </c>
      <c r="T543" s="63">
        <v>0</v>
      </c>
      <c r="U543" s="63">
        <v>0</v>
      </c>
      <c r="V543" s="63">
        <v>0</v>
      </c>
      <c r="W543" s="63">
        <v>0</v>
      </c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AX543" s="63"/>
      <c r="AY543" s="63"/>
      <c r="BA543" s="5">
        <f>IF(Q543&gt;0,RANK(Q543,(N543:P543,Q543:AE543)),0)</f>
        <v>3</v>
      </c>
      <c r="BB543" s="5">
        <f>IF(R543&gt;0,RANK(R543,(N543:P543,Q543:AE543)),0)</f>
        <v>0</v>
      </c>
      <c r="BC543" s="5">
        <f>IF(T543&gt;0,RANK(T543,(N543:P543,Q543:AE543)),0)</f>
        <v>0</v>
      </c>
      <c r="BD543" s="5">
        <f>IF(S543&gt;0,RANK(S543,(N543:P543,Q543:AE543)),0)</f>
        <v>0</v>
      </c>
      <c r="BE543" s="2">
        <f t="shared" si="218"/>
        <v>9.622700622118785E-3</v>
      </c>
      <c r="BF543" s="2">
        <f t="shared" si="219"/>
        <v>0</v>
      </c>
      <c r="BG543" s="2">
        <f t="shared" si="220"/>
        <v>0</v>
      </c>
      <c r="BH543" s="2">
        <f t="shared" si="221"/>
        <v>0</v>
      </c>
      <c r="BJ543" t="s">
        <v>2823</v>
      </c>
      <c r="BK543" t="s">
        <v>1155</v>
      </c>
      <c r="BL543">
        <v>4</v>
      </c>
      <c r="BN543" s="112">
        <v>13</v>
      </c>
      <c r="BO543" s="114">
        <v>247</v>
      </c>
      <c r="BP543" s="118">
        <f t="shared" si="210"/>
        <v>13247</v>
      </c>
      <c r="BQ543" s="118">
        <f t="shared" si="197"/>
        <v>13247</v>
      </c>
      <c r="BR543" s="5" t="s">
        <v>3151</v>
      </c>
      <c r="BV543" s="63"/>
      <c r="CC543" s="63">
        <f t="shared" si="209"/>
        <v>-44686</v>
      </c>
      <c r="CG543" s="1"/>
      <c r="CH543" s="1"/>
      <c r="CI543" s="1"/>
      <c r="CJ543" s="1"/>
    </row>
    <row r="544" spans="1:88" ht="15" hidden="1" customHeight="1" outlineLevel="1">
      <c r="A544" t="s">
        <v>437</v>
      </c>
      <c r="B544" t="s">
        <v>1155</v>
      </c>
      <c r="C544" s="1">
        <f t="shared" si="211"/>
        <v>2275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29">
        <f t="shared" si="212"/>
        <v>1338</v>
      </c>
      <c r="H544" s="134">
        <f t="shared" si="213"/>
        <v>0.58813186813186813</v>
      </c>
      <c r="I544" s="2"/>
      <c r="J544" s="2">
        <f t="shared" si="214"/>
        <v>0.20307692307692307</v>
      </c>
      <c r="K544" s="2">
        <f t="shared" si="215"/>
        <v>0.79120879120879117</v>
      </c>
      <c r="L544" s="2">
        <f t="shared" si="216"/>
        <v>0</v>
      </c>
      <c r="M544" s="2">
        <f t="shared" si="217"/>
        <v>5.7142857142857828E-3</v>
      </c>
      <c r="N544" s="63">
        <v>462</v>
      </c>
      <c r="O544" s="63">
        <v>1800</v>
      </c>
      <c r="P544" s="63">
        <v>0</v>
      </c>
      <c r="Q544" s="63">
        <v>13</v>
      </c>
      <c r="R544" s="63">
        <v>0</v>
      </c>
      <c r="S544" s="63">
        <v>0</v>
      </c>
      <c r="T544" s="63">
        <v>0</v>
      </c>
      <c r="U544" s="63">
        <v>0</v>
      </c>
      <c r="V544" s="63">
        <v>0</v>
      </c>
      <c r="W544" s="63">
        <v>0</v>
      </c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AX544" s="63"/>
      <c r="AY544" s="63"/>
      <c r="BA544" s="5">
        <f>IF(Q544&gt;0,RANK(Q544,(N544:P544,Q544:AE544)),0)</f>
        <v>3</v>
      </c>
      <c r="BB544" s="5">
        <f>IF(R544&gt;0,RANK(R544,(N544:P544,Q544:AE544)),0)</f>
        <v>0</v>
      </c>
      <c r="BC544" s="5">
        <f>IF(T544&gt;0,RANK(T544,(N544:P544,Q544:AE544)),0)</f>
        <v>0</v>
      </c>
      <c r="BD544" s="5">
        <f>IF(S544&gt;0,RANK(S544,(N544:P544,Q544:AE544)),0)</f>
        <v>0</v>
      </c>
      <c r="BE544" s="2">
        <f t="shared" si="218"/>
        <v>5.7142857142857143E-3</v>
      </c>
      <c r="BF544" s="2">
        <f t="shared" si="219"/>
        <v>0</v>
      </c>
      <c r="BG544" s="2">
        <f t="shared" si="220"/>
        <v>0</v>
      </c>
      <c r="BH544" s="2">
        <f t="shared" si="221"/>
        <v>0</v>
      </c>
      <c r="BJ544" t="s">
        <v>437</v>
      </c>
      <c r="BK544" t="s">
        <v>1155</v>
      </c>
      <c r="BL544">
        <v>2</v>
      </c>
      <c r="BN544" s="112">
        <v>13</v>
      </c>
      <c r="BO544" s="114">
        <v>249</v>
      </c>
      <c r="BP544" s="118">
        <f t="shared" si="210"/>
        <v>13249</v>
      </c>
      <c r="BQ544" s="118">
        <f t="shared" si="197"/>
        <v>13249</v>
      </c>
      <c r="BR544" s="5" t="s">
        <v>3151</v>
      </c>
      <c r="BV544" s="63"/>
      <c r="CC544" s="63">
        <f t="shared" si="209"/>
        <v>-2275</v>
      </c>
      <c r="CG544" s="1"/>
      <c r="CH544" s="1"/>
      <c r="CI544" s="1"/>
      <c r="CJ544" s="1"/>
    </row>
    <row r="545" spans="1:88" ht="15" hidden="1" customHeight="1" outlineLevel="1">
      <c r="A545" t="s">
        <v>167</v>
      </c>
      <c r="B545" t="s">
        <v>1155</v>
      </c>
      <c r="C545" s="1">
        <f t="shared" si="211"/>
        <v>6628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0</v>
      </c>
      <c r="G545" s="129">
        <f t="shared" si="212"/>
        <v>1255</v>
      </c>
      <c r="H545" s="134">
        <f t="shared" si="213"/>
        <v>0.18934821967410984</v>
      </c>
      <c r="I545" s="2"/>
      <c r="J545" s="2">
        <f t="shared" si="214"/>
        <v>0.40147857573928786</v>
      </c>
      <c r="K545" s="2">
        <f t="shared" si="215"/>
        <v>0.59082679541339767</v>
      </c>
      <c r="L545" s="2">
        <f t="shared" si="216"/>
        <v>0</v>
      </c>
      <c r="M545" s="2">
        <f t="shared" si="217"/>
        <v>7.694628847314533E-3</v>
      </c>
      <c r="N545" s="63">
        <v>2661</v>
      </c>
      <c r="O545" s="63">
        <v>3916</v>
      </c>
      <c r="P545" s="63">
        <v>0</v>
      </c>
      <c r="Q545" s="63">
        <v>51</v>
      </c>
      <c r="R545" s="63">
        <v>0</v>
      </c>
      <c r="S545" s="63">
        <v>0</v>
      </c>
      <c r="T545" s="63">
        <v>0</v>
      </c>
      <c r="U545" s="63">
        <v>0</v>
      </c>
      <c r="V545" s="63">
        <v>0</v>
      </c>
      <c r="W545" s="63">
        <v>0</v>
      </c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AX545" s="63"/>
      <c r="AY545" s="63"/>
      <c r="BA545" s="5">
        <f>IF(Q545&gt;0,RANK(Q545,(N545:P545,Q545:AE545)),0)</f>
        <v>3</v>
      </c>
      <c r="BB545" s="5">
        <f>IF(R545&gt;0,RANK(R545,(N545:P545,Q545:AE545)),0)</f>
        <v>0</v>
      </c>
      <c r="BC545" s="5">
        <f>IF(T545&gt;0,RANK(T545,(N545:P545,Q545:AE545)),0)</f>
        <v>0</v>
      </c>
      <c r="BD545" s="5">
        <f>IF(S545&gt;0,RANK(S545,(N545:P545,Q545:AE545)),0)</f>
        <v>0</v>
      </c>
      <c r="BE545" s="2">
        <f t="shared" si="218"/>
        <v>7.6946288473144237E-3</v>
      </c>
      <c r="BF545" s="2">
        <f t="shared" si="219"/>
        <v>0</v>
      </c>
      <c r="BG545" s="2">
        <f t="shared" si="220"/>
        <v>0</v>
      </c>
      <c r="BH545" s="2">
        <f t="shared" si="221"/>
        <v>0</v>
      </c>
      <c r="BJ545" t="s">
        <v>167</v>
      </c>
      <c r="BK545" t="s">
        <v>1155</v>
      </c>
      <c r="BL545">
        <v>12</v>
      </c>
      <c r="BN545" s="112">
        <v>13</v>
      </c>
      <c r="BO545" s="114">
        <v>251</v>
      </c>
      <c r="BP545" s="118">
        <f t="shared" si="210"/>
        <v>13251</v>
      </c>
      <c r="BQ545" s="118">
        <f t="shared" si="197"/>
        <v>13251</v>
      </c>
      <c r="BR545" s="5" t="s">
        <v>3151</v>
      </c>
      <c r="BV545" s="63"/>
      <c r="CC545" s="63">
        <f t="shared" si="209"/>
        <v>-6628</v>
      </c>
      <c r="CG545" s="1"/>
      <c r="CH545" s="1"/>
      <c r="CI545" s="1"/>
      <c r="CJ545" s="1"/>
    </row>
    <row r="546" spans="1:88" ht="15" hidden="1" customHeight="1" outlineLevel="1">
      <c r="A546" t="s">
        <v>850</v>
      </c>
      <c r="B546" t="s">
        <v>1155</v>
      </c>
      <c r="C546" s="1">
        <f t="shared" si="211"/>
        <v>3884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0</v>
      </c>
      <c r="G546" s="129">
        <f t="shared" si="212"/>
        <v>1357</v>
      </c>
      <c r="H546" s="134">
        <f t="shared" si="213"/>
        <v>0.34938208032955714</v>
      </c>
      <c r="I546" s="2"/>
      <c r="J546" s="2">
        <f t="shared" si="214"/>
        <v>0.32286302780638515</v>
      </c>
      <c r="K546" s="2">
        <f t="shared" si="215"/>
        <v>0.67224510813594229</v>
      </c>
      <c r="L546" s="2">
        <f t="shared" si="216"/>
        <v>0</v>
      </c>
      <c r="M546" s="2">
        <f t="shared" si="217"/>
        <v>4.8918640576726125E-3</v>
      </c>
      <c r="N546" s="63">
        <v>1254</v>
      </c>
      <c r="O546" s="63">
        <v>2611</v>
      </c>
      <c r="P546" s="63">
        <v>0</v>
      </c>
      <c r="Q546" s="63">
        <v>19</v>
      </c>
      <c r="R546" s="63">
        <v>0</v>
      </c>
      <c r="S546" s="63">
        <v>0</v>
      </c>
      <c r="T546" s="63">
        <v>0</v>
      </c>
      <c r="U546" s="63">
        <v>0</v>
      </c>
      <c r="V546" s="63">
        <v>0</v>
      </c>
      <c r="W546" s="63">
        <v>0</v>
      </c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AX546" s="63"/>
      <c r="AY546" s="63"/>
      <c r="BA546" s="5">
        <f>IF(Q546&gt;0,RANK(Q546,(N546:P546,Q546:AE546)),0)</f>
        <v>3</v>
      </c>
      <c r="BB546" s="5">
        <f>IF(R546&gt;0,RANK(R546,(N546:P546,Q546:AE546)),0)</f>
        <v>0</v>
      </c>
      <c r="BC546" s="5">
        <f>IF(T546&gt;0,RANK(T546,(N546:P546,Q546:AE546)),0)</f>
        <v>0</v>
      </c>
      <c r="BD546" s="5">
        <f>IF(S546&gt;0,RANK(S546,(N546:P546,Q546:AE546)),0)</f>
        <v>0</v>
      </c>
      <c r="BE546" s="2">
        <f t="shared" si="218"/>
        <v>4.8918640576725023E-3</v>
      </c>
      <c r="BF546" s="2">
        <f t="shared" si="219"/>
        <v>0</v>
      </c>
      <c r="BG546" s="2">
        <f t="shared" si="220"/>
        <v>0</v>
      </c>
      <c r="BH546" s="2">
        <f t="shared" si="221"/>
        <v>0</v>
      </c>
      <c r="BJ546" t="s">
        <v>850</v>
      </c>
      <c r="BK546" t="s">
        <v>1155</v>
      </c>
      <c r="BL546">
        <v>2</v>
      </c>
      <c r="BN546" s="112">
        <v>13</v>
      </c>
      <c r="BO546" s="114">
        <v>253</v>
      </c>
      <c r="BP546" s="118">
        <f t="shared" si="210"/>
        <v>13253</v>
      </c>
      <c r="BQ546" s="118">
        <f t="shared" ref="BQ546:BQ609" si="222">BP546</f>
        <v>13253</v>
      </c>
      <c r="BR546" s="5" t="s">
        <v>3151</v>
      </c>
      <c r="BV546" s="63"/>
      <c r="CC546" s="63">
        <f t="shared" si="209"/>
        <v>-3884</v>
      </c>
      <c r="CG546" s="1"/>
      <c r="CH546" s="1"/>
      <c r="CI546" s="1"/>
      <c r="CJ546" s="1"/>
    </row>
    <row r="547" spans="1:88" ht="15" hidden="1" customHeight="1" outlineLevel="1">
      <c r="A547" t="s">
        <v>87</v>
      </c>
      <c r="B547" t="s">
        <v>1155</v>
      </c>
      <c r="C547" s="1">
        <f t="shared" si="211"/>
        <v>30116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0</v>
      </c>
      <c r="G547" s="129">
        <f t="shared" si="212"/>
        <v>6273</v>
      </c>
      <c r="H547" s="134">
        <f t="shared" si="213"/>
        <v>0.20829459423562227</v>
      </c>
      <c r="I547" s="2"/>
      <c r="J547" s="2">
        <f t="shared" si="214"/>
        <v>0.39128702350909816</v>
      </c>
      <c r="K547" s="2">
        <f t="shared" si="215"/>
        <v>0.59958161774472041</v>
      </c>
      <c r="L547" s="2">
        <f t="shared" si="216"/>
        <v>0</v>
      </c>
      <c r="M547" s="2">
        <f t="shared" si="217"/>
        <v>9.1313587461814283E-3</v>
      </c>
      <c r="N547" s="63">
        <v>11784</v>
      </c>
      <c r="O547" s="63">
        <v>18057</v>
      </c>
      <c r="P547" s="63">
        <v>0</v>
      </c>
      <c r="Q547" s="63">
        <v>275</v>
      </c>
      <c r="R547" s="63">
        <v>0</v>
      </c>
      <c r="S547" s="63">
        <v>0</v>
      </c>
      <c r="T547" s="63">
        <v>0</v>
      </c>
      <c r="U547" s="63">
        <v>0</v>
      </c>
      <c r="V547" s="63">
        <v>0</v>
      </c>
      <c r="W547" s="63">
        <v>0</v>
      </c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AX547" s="63"/>
      <c r="AY547" s="63"/>
      <c r="BA547" s="5">
        <f>IF(Q547&gt;0,RANK(Q547,(N547:P547,Q547:AE547)),0)</f>
        <v>3</v>
      </c>
      <c r="BB547" s="5">
        <f>IF(R547&gt;0,RANK(R547,(N547:P547,Q547:AE547)),0)</f>
        <v>0</v>
      </c>
      <c r="BC547" s="5">
        <f>IF(T547&gt;0,RANK(T547,(N547:P547,Q547:AE547)),0)</f>
        <v>0</v>
      </c>
      <c r="BD547" s="5">
        <f>IF(S547&gt;0,RANK(S547,(N547:P547,Q547:AE547)),0)</f>
        <v>0</v>
      </c>
      <c r="BE547" s="2">
        <f t="shared" si="218"/>
        <v>9.1313587461814318E-3</v>
      </c>
      <c r="BF547" s="2">
        <f t="shared" si="219"/>
        <v>0</v>
      </c>
      <c r="BG547" s="2">
        <f t="shared" si="220"/>
        <v>0</v>
      </c>
      <c r="BH547" s="2">
        <f t="shared" si="221"/>
        <v>0</v>
      </c>
      <c r="BJ547" t="s">
        <v>87</v>
      </c>
      <c r="BK547" t="s">
        <v>1155</v>
      </c>
      <c r="BL547">
        <v>3</v>
      </c>
      <c r="BN547" s="112">
        <v>13</v>
      </c>
      <c r="BO547" s="114">
        <v>255</v>
      </c>
      <c r="BP547" s="118">
        <f t="shared" si="210"/>
        <v>13255</v>
      </c>
      <c r="BQ547" s="118">
        <f t="shared" si="222"/>
        <v>13255</v>
      </c>
      <c r="BR547" s="5" t="s">
        <v>3151</v>
      </c>
      <c r="BV547" s="63"/>
      <c r="CB547" s="129"/>
      <c r="CC547" s="63">
        <f t="shared" si="209"/>
        <v>-30116</v>
      </c>
      <c r="CG547" s="1"/>
      <c r="CH547" s="1"/>
      <c r="CI547" s="1"/>
      <c r="CJ547" s="1"/>
    </row>
    <row r="548" spans="1:88" ht="15" hidden="1" customHeight="1" outlineLevel="1">
      <c r="A548" t="s">
        <v>86</v>
      </c>
      <c r="B548" t="s">
        <v>1155</v>
      </c>
      <c r="C548" s="1">
        <f t="shared" si="211"/>
        <v>11885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>IF(P548&gt;0,RANK(P548,(N548:P548,Q548:AE548)),0)</f>
        <v>0</v>
      </c>
      <c r="G548" s="129">
        <f t="shared" si="212"/>
        <v>6983</v>
      </c>
      <c r="H548" s="134">
        <f t="shared" si="213"/>
        <v>0.58754732856541858</v>
      </c>
      <c r="I548" s="2"/>
      <c r="J548" s="2">
        <f t="shared" si="214"/>
        <v>0.20067311737484222</v>
      </c>
      <c r="K548" s="2">
        <f t="shared" si="215"/>
        <v>0.78822044594026086</v>
      </c>
      <c r="L548" s="2">
        <f t="shared" si="216"/>
        <v>0</v>
      </c>
      <c r="M548" s="2">
        <f t="shared" si="217"/>
        <v>1.110643668489697E-2</v>
      </c>
      <c r="N548" s="63">
        <v>2385</v>
      </c>
      <c r="O548" s="63">
        <v>9368</v>
      </c>
      <c r="P548" s="63">
        <v>0</v>
      </c>
      <c r="Q548" s="63">
        <v>132</v>
      </c>
      <c r="R548" s="63">
        <v>0</v>
      </c>
      <c r="S548" s="63">
        <v>0</v>
      </c>
      <c r="T548" s="63">
        <v>0</v>
      </c>
      <c r="U548" s="63">
        <v>0</v>
      </c>
      <c r="V548" s="63">
        <v>0</v>
      </c>
      <c r="W548" s="63">
        <v>0</v>
      </c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AX548" s="63"/>
      <c r="AY548" s="63"/>
      <c r="BA548" s="5">
        <f>IF(Q548&gt;0,RANK(Q548,(N548:P548,Q548:AE548)),0)</f>
        <v>3</v>
      </c>
      <c r="BB548" s="5">
        <f>IF(R548&gt;0,RANK(R548,(N548:P548,Q548:AE548)),0)</f>
        <v>0</v>
      </c>
      <c r="BC548" s="5">
        <f>IF(T548&gt;0,RANK(T548,(N548:P548,Q548:AE548)),0)</f>
        <v>0</v>
      </c>
      <c r="BD548" s="5">
        <f>IF(S548&gt;0,RANK(S548,(N548:P548,Q548:AE548)),0)</f>
        <v>0</v>
      </c>
      <c r="BE548" s="2">
        <f t="shared" si="218"/>
        <v>1.1106436684896928E-2</v>
      </c>
      <c r="BF548" s="2">
        <f t="shared" si="219"/>
        <v>0</v>
      </c>
      <c r="BG548" s="2">
        <f t="shared" si="220"/>
        <v>0</v>
      </c>
      <c r="BH548" s="2">
        <f t="shared" si="221"/>
        <v>0</v>
      </c>
      <c r="BJ548" t="s">
        <v>86</v>
      </c>
      <c r="BK548" t="s">
        <v>1155</v>
      </c>
      <c r="BL548">
        <v>9</v>
      </c>
      <c r="BN548" s="112">
        <v>13</v>
      </c>
      <c r="BO548" s="114">
        <v>257</v>
      </c>
      <c r="BP548" s="118">
        <f t="shared" si="210"/>
        <v>13257</v>
      </c>
      <c r="BQ548" s="118">
        <f t="shared" si="222"/>
        <v>13257</v>
      </c>
      <c r="BR548" s="5" t="s">
        <v>3151</v>
      </c>
      <c r="BV548" s="63"/>
      <c r="CC548" s="63">
        <f t="shared" si="209"/>
        <v>-11885</v>
      </c>
      <c r="CG548" s="1"/>
      <c r="CH548" s="1"/>
      <c r="CI548" s="1"/>
      <c r="CJ548" s="1"/>
    </row>
    <row r="549" spans="1:88" ht="15" hidden="1" customHeight="1" outlineLevel="1">
      <c r="A549" t="s">
        <v>1087</v>
      </c>
      <c r="B549" t="s">
        <v>1155</v>
      </c>
      <c r="C549" s="1">
        <f t="shared" si="211"/>
        <v>1990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29">
        <f t="shared" si="212"/>
        <v>381</v>
      </c>
      <c r="H549" s="134">
        <f t="shared" si="213"/>
        <v>0.19145728643216081</v>
      </c>
      <c r="I549" s="2"/>
      <c r="J549" s="2">
        <f t="shared" si="214"/>
        <v>0.5939698492462312</v>
      </c>
      <c r="K549" s="2">
        <f t="shared" si="215"/>
        <v>0.40251256281407033</v>
      </c>
      <c r="L549" s="2">
        <f t="shared" si="216"/>
        <v>0</v>
      </c>
      <c r="M549" s="2">
        <f t="shared" si="217"/>
        <v>3.5175879396984744E-3</v>
      </c>
      <c r="N549" s="63">
        <v>1182</v>
      </c>
      <c r="O549" s="63">
        <v>801</v>
      </c>
      <c r="P549" s="63">
        <v>0</v>
      </c>
      <c r="Q549" s="63">
        <v>7</v>
      </c>
      <c r="R549" s="63">
        <v>0</v>
      </c>
      <c r="S549" s="63">
        <v>0</v>
      </c>
      <c r="T549" s="63">
        <v>0</v>
      </c>
      <c r="U549" s="63">
        <v>0</v>
      </c>
      <c r="V549" s="63">
        <v>0</v>
      </c>
      <c r="W549" s="63">
        <v>0</v>
      </c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AX549" s="63"/>
      <c r="AY549" s="63"/>
      <c r="BA549" s="5">
        <f>IF(Q549&gt;0,RANK(Q549,(N549:P549,Q549:AE549)),0)</f>
        <v>3</v>
      </c>
      <c r="BB549" s="5">
        <f>IF(R549&gt;0,RANK(R549,(N549:P549,Q549:AE549)),0)</f>
        <v>0</v>
      </c>
      <c r="BC549" s="5">
        <f>IF(T549&gt;0,RANK(T549,(N549:P549,Q549:AE549)),0)</f>
        <v>0</v>
      </c>
      <c r="BD549" s="5">
        <f>IF(S549&gt;0,RANK(S549,(N549:P549,Q549:AE549)),0)</f>
        <v>0</v>
      </c>
      <c r="BE549" s="2">
        <f t="shared" si="218"/>
        <v>3.5175879396984926E-3</v>
      </c>
      <c r="BF549" s="2">
        <f t="shared" si="219"/>
        <v>0</v>
      </c>
      <c r="BG549" s="2">
        <f t="shared" si="220"/>
        <v>0</v>
      </c>
      <c r="BH549" s="2">
        <f t="shared" si="221"/>
        <v>0</v>
      </c>
      <c r="BJ549" t="s">
        <v>1087</v>
      </c>
      <c r="BK549" t="s">
        <v>1155</v>
      </c>
      <c r="BL549">
        <v>2</v>
      </c>
      <c r="BN549" s="112">
        <v>13</v>
      </c>
      <c r="BO549" s="114">
        <v>259</v>
      </c>
      <c r="BP549" s="118">
        <f t="shared" si="210"/>
        <v>13259</v>
      </c>
      <c r="BQ549" s="118">
        <f t="shared" si="222"/>
        <v>13259</v>
      </c>
      <c r="BR549" s="5" t="s">
        <v>3151</v>
      </c>
      <c r="BV549" s="63"/>
      <c r="CC549" s="63">
        <f t="shared" si="209"/>
        <v>-1990</v>
      </c>
      <c r="CG549" s="1"/>
      <c r="CH549" s="1"/>
      <c r="CI549" s="1"/>
      <c r="CJ549" s="1"/>
    </row>
    <row r="550" spans="1:88" ht="15" hidden="1" customHeight="1" outlineLevel="1">
      <c r="A550" t="s">
        <v>3107</v>
      </c>
      <c r="B550" t="s">
        <v>1155</v>
      </c>
      <c r="C550" s="1">
        <f t="shared" ref="C550:C581" si="223">SUM(N550:AY550)</f>
        <v>12150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29">
        <f t="shared" ref="G550:G581" si="224">IF(C550&gt;0,MAX(N550:P550)-LARGE(N550:P550,2),0)</f>
        <v>586</v>
      </c>
      <c r="H550" s="134">
        <f t="shared" ref="H550:H581" si="225">IF(C550&gt;0,G550/C550,0)</f>
        <v>4.8230452674897117E-2</v>
      </c>
      <c r="I550" s="2"/>
      <c r="J550" s="2">
        <f t="shared" ref="J550:J581" si="226">IF($C550=0,"-",N550/$C550)</f>
        <v>0.52</v>
      </c>
      <c r="K550" s="2">
        <f t="shared" ref="K550:K581" si="227">IF($C550=0,"-",O550/$C550)</f>
        <v>0.4717695473251029</v>
      </c>
      <c r="L550" s="2">
        <f t="shared" ref="L550:L581" si="228">IF($C550=0,"-",P550/$C550)</f>
        <v>0</v>
      </c>
      <c r="M550" s="2">
        <f t="shared" ref="M550:M581" si="229">IF(C550=0,"-",(1-J550-K550-L550))</f>
        <v>8.2304526748970819E-3</v>
      </c>
      <c r="N550" s="63">
        <v>6318</v>
      </c>
      <c r="O550" s="63">
        <v>5732</v>
      </c>
      <c r="P550" s="63">
        <v>0</v>
      </c>
      <c r="Q550" s="63">
        <v>100</v>
      </c>
      <c r="R550" s="63">
        <v>0</v>
      </c>
      <c r="S550" s="63">
        <v>0</v>
      </c>
      <c r="T550" s="63">
        <v>0</v>
      </c>
      <c r="U550" s="63">
        <v>0</v>
      </c>
      <c r="V550" s="63">
        <v>0</v>
      </c>
      <c r="W550" s="63">
        <v>0</v>
      </c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AX550" s="63"/>
      <c r="AY550" s="63"/>
      <c r="BA550" s="5">
        <f>IF(Q550&gt;0,RANK(Q550,(N550:P550,Q550:AE550)),0)</f>
        <v>3</v>
      </c>
      <c r="BB550" s="5">
        <f>IF(R550&gt;0,RANK(R550,(N550:P550,Q550:AE550)),0)</f>
        <v>0</v>
      </c>
      <c r="BC550" s="5">
        <f>IF(T550&gt;0,RANK(T550,(N550:P550,Q550:AE550)),0)</f>
        <v>0</v>
      </c>
      <c r="BD550" s="5">
        <f>IF(S550&gt;0,RANK(S550,(N550:P550,Q550:AE550)),0)</f>
        <v>0</v>
      </c>
      <c r="BE550" s="2">
        <f t="shared" ref="BE550:BE581" si="230">IF($C550=0,"-",Q550/$C550)</f>
        <v>8.23045267489712E-3</v>
      </c>
      <c r="BF550" s="2">
        <f t="shared" ref="BF550:BF581" si="231">IF($C550=0,"-",R550/$C550)</f>
        <v>0</v>
      </c>
      <c r="BG550" s="2">
        <f t="shared" ref="BG550:BG581" si="232">IF($C550=0,"-",T550/$C550)</f>
        <v>0</v>
      </c>
      <c r="BH550" s="2">
        <f t="shared" ref="BH550:BH581" si="233">IF($C550=0,"-",S550/$C550)</f>
        <v>0</v>
      </c>
      <c r="BJ550" t="s">
        <v>3107</v>
      </c>
      <c r="BK550" t="s">
        <v>1155</v>
      </c>
      <c r="BL550">
        <v>2</v>
      </c>
      <c r="BN550" s="112">
        <v>13</v>
      </c>
      <c r="BO550" s="114">
        <v>261</v>
      </c>
      <c r="BP550" s="118">
        <f t="shared" si="210"/>
        <v>13261</v>
      </c>
      <c r="BQ550" s="118">
        <f t="shared" si="222"/>
        <v>13261</v>
      </c>
      <c r="BR550" s="5" t="s">
        <v>3151</v>
      </c>
      <c r="BV550" s="63"/>
      <c r="CC550" s="63">
        <f t="shared" ref="CC550:CC581" si="234">CD550-C550</f>
        <v>-12150</v>
      </c>
      <c r="CG550" s="1"/>
      <c r="CH550" s="1"/>
      <c r="CI550" s="1"/>
      <c r="CJ550" s="1"/>
    </row>
    <row r="551" spans="1:88" ht="15" hidden="1" customHeight="1" outlineLevel="1">
      <c r="A551" t="s">
        <v>2014</v>
      </c>
      <c r="B551" t="s">
        <v>1155</v>
      </c>
      <c r="C551" s="1">
        <f t="shared" si="223"/>
        <v>3522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29">
        <f t="shared" si="224"/>
        <v>722</v>
      </c>
      <c r="H551" s="134">
        <f t="shared" si="225"/>
        <v>0.20499716070414536</v>
      </c>
      <c r="I551" s="2"/>
      <c r="J551" s="2">
        <f t="shared" si="226"/>
        <v>0.60022714366837027</v>
      </c>
      <c r="K551" s="2">
        <f t="shared" si="227"/>
        <v>0.39522998296422485</v>
      </c>
      <c r="L551" s="2">
        <f t="shared" si="228"/>
        <v>0</v>
      </c>
      <c r="M551" s="2">
        <f t="shared" si="229"/>
        <v>4.5428733674048871E-3</v>
      </c>
      <c r="N551" s="63">
        <v>2114</v>
      </c>
      <c r="O551" s="63">
        <v>1392</v>
      </c>
      <c r="P551" s="63">
        <v>0</v>
      </c>
      <c r="Q551" s="63">
        <v>16</v>
      </c>
      <c r="R551" s="63">
        <v>0</v>
      </c>
      <c r="S551" s="63">
        <v>0</v>
      </c>
      <c r="T551" s="63">
        <v>0</v>
      </c>
      <c r="U551" s="63">
        <v>0</v>
      </c>
      <c r="V551" s="63">
        <v>0</v>
      </c>
      <c r="W551" s="63">
        <v>0</v>
      </c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AX551" s="63"/>
      <c r="AY551" s="63"/>
      <c r="BA551" s="5">
        <f>IF(Q551&gt;0,RANK(Q551,(N551:P551,Q551:AE551)),0)</f>
        <v>3</v>
      </c>
      <c r="BB551" s="5">
        <f>IF(R551&gt;0,RANK(R551,(N551:P551,Q551:AE551)),0)</f>
        <v>0</v>
      </c>
      <c r="BC551" s="5">
        <f>IF(T551&gt;0,RANK(T551,(N551:P551,Q551:AE551)),0)</f>
        <v>0</v>
      </c>
      <c r="BD551" s="5">
        <f>IF(S551&gt;0,RANK(S551,(N551:P551,Q551:AE551)),0)</f>
        <v>0</v>
      </c>
      <c r="BE551" s="2">
        <f t="shared" si="230"/>
        <v>4.5428733674048836E-3</v>
      </c>
      <c r="BF551" s="2">
        <f t="shared" si="231"/>
        <v>0</v>
      </c>
      <c r="BG551" s="2">
        <f t="shared" si="232"/>
        <v>0</v>
      </c>
      <c r="BH551" s="2">
        <f t="shared" si="233"/>
        <v>0</v>
      </c>
      <c r="BJ551" t="s">
        <v>2014</v>
      </c>
      <c r="BK551" t="s">
        <v>1155</v>
      </c>
      <c r="BL551">
        <v>2</v>
      </c>
      <c r="BN551" s="112">
        <v>13</v>
      </c>
      <c r="BO551" s="114">
        <v>263</v>
      </c>
      <c r="BP551" s="118">
        <f t="shared" si="210"/>
        <v>13263</v>
      </c>
      <c r="BQ551" s="118">
        <f t="shared" si="222"/>
        <v>13263</v>
      </c>
      <c r="BR551" s="5" t="s">
        <v>3151</v>
      </c>
      <c r="BV551" s="63"/>
      <c r="CC551" s="63">
        <f t="shared" si="234"/>
        <v>-3522</v>
      </c>
      <c r="CG551" s="1"/>
      <c r="CH551" s="1"/>
      <c r="CI551" s="1"/>
      <c r="CJ551" s="1"/>
    </row>
    <row r="552" spans="1:88" ht="15" hidden="1" customHeight="1" outlineLevel="1">
      <c r="A552" t="s">
        <v>2308</v>
      </c>
      <c r="B552" t="s">
        <v>1155</v>
      </c>
      <c r="C552" s="1">
        <f t="shared" si="223"/>
        <v>928</v>
      </c>
      <c r="D552" s="5">
        <f>IF(N552&gt;0, RANK(N552,(N552:P552,Q552:AE552)),0)</f>
        <v>1</v>
      </c>
      <c r="E552" s="5">
        <f>IF(O552&gt;0,RANK(O552,(N552:P552,Q552:AE552)),0)</f>
        <v>2</v>
      </c>
      <c r="F552" s="5">
        <f>IF(P552&gt;0,RANK(P552,(N552:P552,Q552:AE552)),0)</f>
        <v>0</v>
      </c>
      <c r="G552" s="129">
        <f t="shared" si="224"/>
        <v>201</v>
      </c>
      <c r="H552" s="134">
        <f t="shared" si="225"/>
        <v>0.21659482758620691</v>
      </c>
      <c r="I552" s="2"/>
      <c r="J552" s="2">
        <f t="shared" si="226"/>
        <v>0.60452586206896552</v>
      </c>
      <c r="K552" s="2">
        <f t="shared" si="227"/>
        <v>0.38793103448275862</v>
      </c>
      <c r="L552" s="2">
        <f t="shared" si="228"/>
        <v>0</v>
      </c>
      <c r="M552" s="2">
        <f t="shared" si="229"/>
        <v>7.5431034482758563E-3</v>
      </c>
      <c r="N552" s="63">
        <v>561</v>
      </c>
      <c r="O552" s="63">
        <v>360</v>
      </c>
      <c r="P552" s="63">
        <v>0</v>
      </c>
      <c r="Q552" s="63">
        <v>7</v>
      </c>
      <c r="R552" s="63">
        <v>0</v>
      </c>
      <c r="S552" s="63">
        <v>0</v>
      </c>
      <c r="T552" s="63">
        <v>0</v>
      </c>
      <c r="U552" s="63">
        <v>0</v>
      </c>
      <c r="V552" s="63">
        <v>0</v>
      </c>
      <c r="W552" s="63">
        <v>0</v>
      </c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AX552" s="63"/>
      <c r="AY552" s="63"/>
      <c r="BA552" s="5">
        <f>IF(Q552&gt;0,RANK(Q552,(N552:P552,Q552:AE552)),0)</f>
        <v>3</v>
      </c>
      <c r="BB552" s="5">
        <f>IF(R552&gt;0,RANK(R552,(N552:P552,Q552:AE552)),0)</f>
        <v>0</v>
      </c>
      <c r="BC552" s="5">
        <f>IF(T552&gt;0,RANK(T552,(N552:P552,Q552:AE552)),0)</f>
        <v>0</v>
      </c>
      <c r="BD552" s="5">
        <f>IF(S552&gt;0,RANK(S552,(N552:P552,Q552:AE552)),0)</f>
        <v>0</v>
      </c>
      <c r="BE552" s="2">
        <f t="shared" si="230"/>
        <v>7.5431034482758624E-3</v>
      </c>
      <c r="BF552" s="2">
        <f t="shared" si="231"/>
        <v>0</v>
      </c>
      <c r="BG552" s="2">
        <f t="shared" si="232"/>
        <v>0</v>
      </c>
      <c r="BH552" s="2">
        <f t="shared" si="233"/>
        <v>0</v>
      </c>
      <c r="BJ552" t="s">
        <v>2308</v>
      </c>
      <c r="BK552" t="s">
        <v>1155</v>
      </c>
      <c r="BL552">
        <v>10</v>
      </c>
      <c r="BN552" s="112">
        <v>13</v>
      </c>
      <c r="BO552" s="114">
        <v>265</v>
      </c>
      <c r="BP552" s="118">
        <f t="shared" si="210"/>
        <v>13265</v>
      </c>
      <c r="BQ552" s="118">
        <f t="shared" si="222"/>
        <v>13265</v>
      </c>
      <c r="BR552" s="5" t="s">
        <v>3151</v>
      </c>
      <c r="BV552" s="63"/>
      <c r="CC552" s="63">
        <f t="shared" si="234"/>
        <v>-928</v>
      </c>
      <c r="CG552" s="1"/>
      <c r="CH552" s="1"/>
      <c r="CI552" s="1"/>
      <c r="CJ552" s="1"/>
    </row>
    <row r="553" spans="1:88" ht="15" hidden="1" customHeight="1" outlineLevel="1">
      <c r="A553" t="s">
        <v>1906</v>
      </c>
      <c r="B553" t="s">
        <v>1155</v>
      </c>
      <c r="C553" s="1">
        <f t="shared" si="223"/>
        <v>8183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0</v>
      </c>
      <c r="G553" s="129">
        <f t="shared" si="224"/>
        <v>3992</v>
      </c>
      <c r="H553" s="134">
        <f t="shared" si="225"/>
        <v>0.48784064524013199</v>
      </c>
      <c r="I553" s="2"/>
      <c r="J553" s="2">
        <f t="shared" si="226"/>
        <v>0.25186361969937676</v>
      </c>
      <c r="K553" s="2">
        <f t="shared" si="227"/>
        <v>0.73970426493950869</v>
      </c>
      <c r="L553" s="2">
        <f t="shared" si="228"/>
        <v>0</v>
      </c>
      <c r="M553" s="2">
        <f t="shared" si="229"/>
        <v>8.432115361114545E-3</v>
      </c>
      <c r="N553" s="63">
        <v>2061</v>
      </c>
      <c r="O553" s="63">
        <v>6053</v>
      </c>
      <c r="P553" s="63">
        <v>0</v>
      </c>
      <c r="Q553" s="63">
        <v>69</v>
      </c>
      <c r="R553" s="63">
        <v>0</v>
      </c>
      <c r="S553" s="63">
        <v>0</v>
      </c>
      <c r="T553" s="63">
        <v>0</v>
      </c>
      <c r="U553" s="63">
        <v>0</v>
      </c>
      <c r="V553" s="63">
        <v>0</v>
      </c>
      <c r="W553" s="63">
        <v>0</v>
      </c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AX553" s="63"/>
      <c r="AY553" s="63"/>
      <c r="BA553" s="5">
        <f>IF(Q553&gt;0,RANK(Q553,(N553:P553,Q553:AE553)),0)</f>
        <v>3</v>
      </c>
      <c r="BB553" s="5">
        <f>IF(R553&gt;0,RANK(R553,(N553:P553,Q553:AE553)),0)</f>
        <v>0</v>
      </c>
      <c r="BC553" s="5">
        <f>IF(T553&gt;0,RANK(T553,(N553:P553,Q553:AE553)),0)</f>
        <v>0</v>
      </c>
      <c r="BD553" s="5">
        <f>IF(S553&gt;0,RANK(S553,(N553:P553,Q553:AE553)),0)</f>
        <v>0</v>
      </c>
      <c r="BE553" s="2">
        <f t="shared" si="230"/>
        <v>8.4321153611145051E-3</v>
      </c>
      <c r="BF553" s="2">
        <f t="shared" si="231"/>
        <v>0</v>
      </c>
      <c r="BG553" s="2">
        <f t="shared" si="232"/>
        <v>0</v>
      </c>
      <c r="BH553" s="2">
        <f t="shared" si="233"/>
        <v>0</v>
      </c>
      <c r="BJ553" t="s">
        <v>1906</v>
      </c>
      <c r="BK553" t="s">
        <v>1155</v>
      </c>
      <c r="BL553">
        <v>12</v>
      </c>
      <c r="BN553" s="112">
        <v>13</v>
      </c>
      <c r="BO553" s="114">
        <v>267</v>
      </c>
      <c r="BP553" s="118">
        <f t="shared" ref="BP553:BP615" si="235">1000*BN553+BO553</f>
        <v>13267</v>
      </c>
      <c r="BQ553" s="118">
        <f t="shared" si="222"/>
        <v>13267</v>
      </c>
      <c r="BR553" s="5" t="s">
        <v>3151</v>
      </c>
      <c r="BV553" s="63"/>
      <c r="CC553" s="63">
        <f t="shared" si="234"/>
        <v>-8183</v>
      </c>
      <c r="CG553" s="1"/>
      <c r="CH553" s="1"/>
      <c r="CI553" s="1"/>
      <c r="CJ553" s="1"/>
    </row>
    <row r="554" spans="1:88" ht="15" hidden="1" customHeight="1" outlineLevel="1">
      <c r="A554" t="s">
        <v>1139</v>
      </c>
      <c r="B554" t="s">
        <v>1155</v>
      </c>
      <c r="C554" s="1">
        <f t="shared" si="223"/>
        <v>3839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0</v>
      </c>
      <c r="G554" s="129">
        <f t="shared" si="224"/>
        <v>1031</v>
      </c>
      <c r="H554" s="134">
        <f t="shared" si="225"/>
        <v>0.26855952070851785</v>
      </c>
      <c r="I554" s="2"/>
      <c r="J554" s="2">
        <f t="shared" si="226"/>
        <v>0.361292003125814</v>
      </c>
      <c r="K554" s="2">
        <f t="shared" si="227"/>
        <v>0.62985152383433185</v>
      </c>
      <c r="L554" s="2">
        <f t="shared" si="228"/>
        <v>0</v>
      </c>
      <c r="M554" s="2">
        <f t="shared" si="229"/>
        <v>8.8564730398541514E-3</v>
      </c>
      <c r="N554" s="63">
        <v>1387</v>
      </c>
      <c r="O554" s="63">
        <v>2418</v>
      </c>
      <c r="P554" s="63">
        <v>0</v>
      </c>
      <c r="Q554" s="63">
        <v>34</v>
      </c>
      <c r="R554" s="63">
        <v>0</v>
      </c>
      <c r="S554" s="63">
        <v>0</v>
      </c>
      <c r="T554" s="63">
        <v>0</v>
      </c>
      <c r="U554" s="63">
        <v>0</v>
      </c>
      <c r="V554" s="63">
        <v>0</v>
      </c>
      <c r="W554" s="63">
        <v>0</v>
      </c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AX554" s="63"/>
      <c r="AY554" s="63"/>
      <c r="BA554" s="5">
        <f>IF(Q554&gt;0,RANK(Q554,(N554:P554,Q554:AE554)),0)</f>
        <v>3</v>
      </c>
      <c r="BB554" s="5">
        <f>IF(R554&gt;0,RANK(R554,(N554:P554,Q554:AE554)),0)</f>
        <v>0</v>
      </c>
      <c r="BC554" s="5">
        <f>IF(T554&gt;0,RANK(T554,(N554:P554,Q554:AE554)),0)</f>
        <v>0</v>
      </c>
      <c r="BD554" s="5">
        <f>IF(S554&gt;0,RANK(S554,(N554:P554,Q554:AE554)),0)</f>
        <v>0</v>
      </c>
      <c r="BE554" s="2">
        <f t="shared" si="230"/>
        <v>8.8564730398541288E-3</v>
      </c>
      <c r="BF554" s="2">
        <f t="shared" si="231"/>
        <v>0</v>
      </c>
      <c r="BG554" s="2">
        <f t="shared" si="232"/>
        <v>0</v>
      </c>
      <c r="BH554" s="2">
        <f t="shared" si="233"/>
        <v>0</v>
      </c>
      <c r="BJ554" t="s">
        <v>1139</v>
      </c>
      <c r="BK554" t="s">
        <v>1155</v>
      </c>
      <c r="BL554">
        <v>2</v>
      </c>
      <c r="BN554" s="112">
        <v>13</v>
      </c>
      <c r="BO554" s="114">
        <v>269</v>
      </c>
      <c r="BP554" s="118">
        <f t="shared" si="235"/>
        <v>13269</v>
      </c>
      <c r="BQ554" s="118">
        <f t="shared" si="222"/>
        <v>13269</v>
      </c>
      <c r="BR554" s="5" t="s">
        <v>3151</v>
      </c>
      <c r="BV554" s="63"/>
      <c r="CC554" s="63">
        <f t="shared" si="234"/>
        <v>-3839</v>
      </c>
      <c r="CG554" s="1"/>
      <c r="CH554" s="1"/>
      <c r="CI554" s="1"/>
      <c r="CJ554" s="1"/>
    </row>
    <row r="555" spans="1:88" ht="15" hidden="1" customHeight="1" outlineLevel="1">
      <c r="A555" t="s">
        <v>1915</v>
      </c>
      <c r="B555" t="s">
        <v>1155</v>
      </c>
      <c r="C555" s="1">
        <f t="shared" si="223"/>
        <v>4333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>IF(P555&gt;0,RANK(P555,(N555:P555,Q555:AE555)),0)</f>
        <v>0</v>
      </c>
      <c r="G555" s="129">
        <f t="shared" si="224"/>
        <v>1338</v>
      </c>
      <c r="H555" s="134">
        <f t="shared" si="225"/>
        <v>0.30879298407569811</v>
      </c>
      <c r="I555" s="2"/>
      <c r="J555" s="2">
        <f t="shared" si="226"/>
        <v>0.34318024463420266</v>
      </c>
      <c r="K555" s="2">
        <f t="shared" si="227"/>
        <v>0.65197322870990071</v>
      </c>
      <c r="L555" s="2">
        <f t="shared" si="228"/>
        <v>0</v>
      </c>
      <c r="M555" s="2">
        <f t="shared" si="229"/>
        <v>4.8465266558965769E-3</v>
      </c>
      <c r="N555" s="63">
        <v>1487</v>
      </c>
      <c r="O555" s="63">
        <v>2825</v>
      </c>
      <c r="P555" s="63">
        <v>0</v>
      </c>
      <c r="Q555" s="63">
        <v>21</v>
      </c>
      <c r="R555" s="63">
        <v>0</v>
      </c>
      <c r="S555" s="63">
        <v>0</v>
      </c>
      <c r="T555" s="63">
        <v>0</v>
      </c>
      <c r="U555" s="63">
        <v>0</v>
      </c>
      <c r="V555" s="63">
        <v>0</v>
      </c>
      <c r="W555" s="63">
        <v>0</v>
      </c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AX555" s="63"/>
      <c r="AY555" s="63"/>
      <c r="BA555" s="5">
        <f>IF(Q555&gt;0,RANK(Q555,(N555:P555,Q555:AE555)),0)</f>
        <v>3</v>
      </c>
      <c r="BB555" s="5">
        <f>IF(R555&gt;0,RANK(R555,(N555:P555,Q555:AE555)),0)</f>
        <v>0</v>
      </c>
      <c r="BC555" s="5">
        <f>IF(T555&gt;0,RANK(T555,(N555:P555,Q555:AE555)),0)</f>
        <v>0</v>
      </c>
      <c r="BD555" s="5">
        <f>IF(S555&gt;0,RANK(S555,(N555:P555,Q555:AE555)),0)</f>
        <v>0</v>
      </c>
      <c r="BE555" s="2">
        <f t="shared" si="230"/>
        <v>4.8465266558966073E-3</v>
      </c>
      <c r="BF555" s="2">
        <f t="shared" si="231"/>
        <v>0</v>
      </c>
      <c r="BG555" s="2">
        <f t="shared" si="232"/>
        <v>0</v>
      </c>
      <c r="BH555" s="2">
        <f t="shared" si="233"/>
        <v>0</v>
      </c>
      <c r="BJ555" t="s">
        <v>1915</v>
      </c>
      <c r="BK555" t="s">
        <v>1155</v>
      </c>
      <c r="BL555">
        <v>8</v>
      </c>
      <c r="BN555" s="112">
        <v>13</v>
      </c>
      <c r="BO555" s="114">
        <v>271</v>
      </c>
      <c r="BP555" s="118">
        <f t="shared" si="235"/>
        <v>13271</v>
      </c>
      <c r="BQ555" s="118">
        <f t="shared" si="222"/>
        <v>13271</v>
      </c>
      <c r="BR555" s="5" t="s">
        <v>3151</v>
      </c>
      <c r="BV555" s="63"/>
      <c r="CC555" s="63">
        <f t="shared" si="234"/>
        <v>-4333</v>
      </c>
      <c r="CG555" s="1"/>
      <c r="CH555" s="1"/>
      <c r="CI555" s="1"/>
      <c r="CJ555" s="1"/>
    </row>
    <row r="556" spans="1:88" ht="15" hidden="1" customHeight="1" outlineLevel="1">
      <c r="A556" t="s">
        <v>823</v>
      </c>
      <c r="B556" t="s">
        <v>1155</v>
      </c>
      <c r="C556" s="1">
        <f t="shared" si="223"/>
        <v>4416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>IF(P556&gt;0,RANK(P556,(N556:P556,Q556:AE556)),0)</f>
        <v>0</v>
      </c>
      <c r="G556" s="129">
        <f t="shared" si="224"/>
        <v>372</v>
      </c>
      <c r="H556" s="134">
        <f t="shared" si="225"/>
        <v>8.4239130434782608E-2</v>
      </c>
      <c r="I556" s="2"/>
      <c r="J556" s="2">
        <f t="shared" si="226"/>
        <v>0.53804347826086951</v>
      </c>
      <c r="K556" s="2">
        <f t="shared" si="227"/>
        <v>0.45380434782608697</v>
      </c>
      <c r="L556" s="2">
        <f t="shared" si="228"/>
        <v>0</v>
      </c>
      <c r="M556" s="2">
        <f t="shared" si="229"/>
        <v>8.1521739130435145E-3</v>
      </c>
      <c r="N556" s="63">
        <v>2376</v>
      </c>
      <c r="O556" s="63">
        <v>2004</v>
      </c>
      <c r="P556" s="63">
        <v>0</v>
      </c>
      <c r="Q556" s="63">
        <v>36</v>
      </c>
      <c r="R556" s="63">
        <v>0</v>
      </c>
      <c r="S556" s="63">
        <v>0</v>
      </c>
      <c r="T556" s="63">
        <v>0</v>
      </c>
      <c r="U556" s="63">
        <v>0</v>
      </c>
      <c r="V556" s="63">
        <v>0</v>
      </c>
      <c r="W556" s="63">
        <v>0</v>
      </c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AY556" s="63"/>
      <c r="BA556" s="5">
        <f>IF(Q556&gt;0,RANK(Q556,(N556:P556,Q556:AE556)),0)</f>
        <v>3</v>
      </c>
      <c r="BB556" s="5">
        <f>IF(R556&gt;0,RANK(R556,(N556:P556,Q556:AE556)),0)</f>
        <v>0</v>
      </c>
      <c r="BC556" s="5">
        <f>IF(T556&gt;0,RANK(T556,(N556:P556,Q556:AE556)),0)</f>
        <v>0</v>
      </c>
      <c r="BD556" s="5">
        <f>IF(S556&gt;0,RANK(S556,(N556:P556,Q556:AE556)),0)</f>
        <v>0</v>
      </c>
      <c r="BE556" s="2">
        <f t="shared" si="230"/>
        <v>8.152173913043478E-3</v>
      </c>
      <c r="BF556" s="2">
        <f t="shared" si="231"/>
        <v>0</v>
      </c>
      <c r="BG556" s="2">
        <f t="shared" si="232"/>
        <v>0</v>
      </c>
      <c r="BH556" s="2">
        <f t="shared" si="233"/>
        <v>0</v>
      </c>
      <c r="BJ556" t="s">
        <v>823</v>
      </c>
      <c r="BK556" t="s">
        <v>1155</v>
      </c>
      <c r="BL556">
        <v>2</v>
      </c>
      <c r="BN556" s="112">
        <v>13</v>
      </c>
      <c r="BO556" s="114">
        <v>273</v>
      </c>
      <c r="BP556" s="118">
        <f t="shared" si="235"/>
        <v>13273</v>
      </c>
      <c r="BQ556" s="118">
        <f t="shared" si="222"/>
        <v>13273</v>
      </c>
      <c r="BR556" s="5" t="s">
        <v>3151</v>
      </c>
      <c r="BV556" s="63"/>
      <c r="CC556" s="63">
        <f t="shared" si="234"/>
        <v>-4416</v>
      </c>
      <c r="CG556" s="1"/>
      <c r="CH556" s="1"/>
      <c r="CI556" s="1"/>
      <c r="CJ556" s="1"/>
    </row>
    <row r="557" spans="1:88" ht="15" hidden="1" customHeight="1" outlineLevel="1">
      <c r="A557" t="s">
        <v>1916</v>
      </c>
      <c r="B557" t="s">
        <v>1155</v>
      </c>
      <c r="C557" s="1">
        <f t="shared" si="223"/>
        <v>21853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0</v>
      </c>
      <c r="G557" s="129">
        <f t="shared" si="224"/>
        <v>4246</v>
      </c>
      <c r="H557" s="134">
        <f t="shared" si="225"/>
        <v>0.19429826568434541</v>
      </c>
      <c r="I557" s="2"/>
      <c r="J557" s="2">
        <f t="shared" si="226"/>
        <v>0.39848075779069236</v>
      </c>
      <c r="K557" s="2">
        <f t="shared" si="227"/>
        <v>0.59277902347503775</v>
      </c>
      <c r="L557" s="2">
        <f t="shared" si="228"/>
        <v>0</v>
      </c>
      <c r="M557" s="2">
        <f t="shared" si="229"/>
        <v>8.7402187342698889E-3</v>
      </c>
      <c r="N557" s="63">
        <v>8708</v>
      </c>
      <c r="O557" s="63">
        <v>12954</v>
      </c>
      <c r="P557" s="63">
        <v>0</v>
      </c>
      <c r="Q557" s="63">
        <v>191</v>
      </c>
      <c r="R557" s="63">
        <v>0</v>
      </c>
      <c r="S557" s="63">
        <v>0</v>
      </c>
      <c r="T557" s="63">
        <v>0</v>
      </c>
      <c r="U557" s="63">
        <v>0</v>
      </c>
      <c r="V557" s="63">
        <v>0</v>
      </c>
      <c r="W557" s="63">
        <v>0</v>
      </c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AX557" s="63"/>
      <c r="AY557" s="63"/>
      <c r="BA557" s="5">
        <f>IF(Q557&gt;0,RANK(Q557,(N557:P557,Q557:AE557)),0)</f>
        <v>3</v>
      </c>
      <c r="BB557" s="5">
        <f>IF(R557&gt;0,RANK(R557,(N557:P557,Q557:AE557)),0)</f>
        <v>0</v>
      </c>
      <c r="BC557" s="5">
        <f>IF(T557&gt;0,RANK(T557,(N557:P557,Q557:AE557)),0)</f>
        <v>0</v>
      </c>
      <c r="BD557" s="5">
        <f>IF(S557&gt;0,RANK(S557,(N557:P557,Q557:AE557)),0)</f>
        <v>0</v>
      </c>
      <c r="BE557" s="2">
        <f t="shared" si="230"/>
        <v>8.7402187342698941E-3</v>
      </c>
      <c r="BF557" s="2">
        <f t="shared" si="231"/>
        <v>0</v>
      </c>
      <c r="BG557" s="2">
        <f t="shared" si="232"/>
        <v>0</v>
      </c>
      <c r="BH557" s="2">
        <f t="shared" si="233"/>
        <v>0</v>
      </c>
      <c r="BJ557" t="s">
        <v>1916</v>
      </c>
      <c r="BK557" t="s">
        <v>1155</v>
      </c>
      <c r="BL557">
        <v>8</v>
      </c>
      <c r="BN557" s="112">
        <v>13</v>
      </c>
      <c r="BO557" s="114">
        <v>275</v>
      </c>
      <c r="BP557" s="118">
        <f t="shared" si="235"/>
        <v>13275</v>
      </c>
      <c r="BQ557" s="118">
        <f t="shared" si="222"/>
        <v>13275</v>
      </c>
      <c r="BR557" s="5" t="s">
        <v>3151</v>
      </c>
      <c r="BV557" s="63"/>
      <c r="CC557" s="63">
        <f t="shared" si="234"/>
        <v>-21853</v>
      </c>
      <c r="CG557" s="1"/>
      <c r="CH557" s="1"/>
      <c r="CI557" s="1"/>
      <c r="CJ557" s="1"/>
    </row>
    <row r="558" spans="1:88" ht="15" hidden="1" customHeight="1" outlineLevel="1">
      <c r="A558" t="s">
        <v>2305</v>
      </c>
      <c r="B558" t="s">
        <v>1155</v>
      </c>
      <c r="C558" s="1">
        <f t="shared" si="223"/>
        <v>16283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0</v>
      </c>
      <c r="G558" s="129">
        <f t="shared" si="224"/>
        <v>5462</v>
      </c>
      <c r="H558" s="134">
        <f t="shared" si="225"/>
        <v>0.33544187189092917</v>
      </c>
      <c r="I558" s="2"/>
      <c r="J558" s="2">
        <f t="shared" si="226"/>
        <v>0.3268439476754898</v>
      </c>
      <c r="K558" s="2">
        <f t="shared" si="227"/>
        <v>0.66228581956641897</v>
      </c>
      <c r="L558" s="2">
        <f t="shared" si="228"/>
        <v>0</v>
      </c>
      <c r="M558" s="2">
        <f t="shared" si="229"/>
        <v>1.0870232758091181E-2</v>
      </c>
      <c r="N558" s="63">
        <v>5322</v>
      </c>
      <c r="O558" s="63">
        <v>10784</v>
      </c>
      <c r="P558" s="63">
        <v>0</v>
      </c>
      <c r="Q558" s="63">
        <v>177</v>
      </c>
      <c r="R558" s="63">
        <v>0</v>
      </c>
      <c r="S558" s="63">
        <v>0</v>
      </c>
      <c r="T558" s="63">
        <v>0</v>
      </c>
      <c r="U558" s="63">
        <v>0</v>
      </c>
      <c r="V558" s="63">
        <v>0</v>
      </c>
      <c r="W558" s="63">
        <v>0</v>
      </c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AX558" s="63"/>
      <c r="AY558" s="63"/>
      <c r="BA558" s="5">
        <f>IF(Q558&gt;0,RANK(Q558,(N558:P558,Q558:AE558)),0)</f>
        <v>3</v>
      </c>
      <c r="BB558" s="5">
        <f>IF(R558&gt;0,RANK(R558,(N558:P558,Q558:AE558)),0)</f>
        <v>0</v>
      </c>
      <c r="BC558" s="5">
        <f>IF(T558&gt;0,RANK(T558,(N558:P558,Q558:AE558)),0)</f>
        <v>0</v>
      </c>
      <c r="BD558" s="5">
        <f>IF(S558&gt;0,RANK(S558,(N558:P558,Q558:AE558)),0)</f>
        <v>0</v>
      </c>
      <c r="BE558" s="2">
        <f t="shared" si="230"/>
        <v>1.087023275809126E-2</v>
      </c>
      <c r="BF558" s="2">
        <f t="shared" si="231"/>
        <v>0</v>
      </c>
      <c r="BG558" s="2">
        <f t="shared" si="232"/>
        <v>0</v>
      </c>
      <c r="BH558" s="2">
        <f t="shared" si="233"/>
        <v>0</v>
      </c>
      <c r="BJ558" t="s">
        <v>2305</v>
      </c>
      <c r="BK558" t="s">
        <v>1155</v>
      </c>
      <c r="BL558">
        <v>8</v>
      </c>
      <c r="BN558" s="112">
        <v>13</v>
      </c>
      <c r="BO558" s="114">
        <v>277</v>
      </c>
      <c r="BP558" s="118">
        <f t="shared" si="235"/>
        <v>13277</v>
      </c>
      <c r="BQ558" s="118">
        <f t="shared" si="222"/>
        <v>13277</v>
      </c>
      <c r="BR558" s="5" t="s">
        <v>3151</v>
      </c>
      <c r="BV558" s="63"/>
      <c r="CC558" s="63">
        <f t="shared" si="234"/>
        <v>-16283</v>
      </c>
      <c r="CG558" s="1"/>
      <c r="CH558" s="1"/>
      <c r="CI558" s="1"/>
      <c r="CJ558" s="1"/>
    </row>
    <row r="559" spans="1:88" ht="15" hidden="1" customHeight="1" outlineLevel="1">
      <c r="A559" t="s">
        <v>2646</v>
      </c>
      <c r="B559" t="s">
        <v>1155</v>
      </c>
      <c r="C559" s="1">
        <f t="shared" si="223"/>
        <v>10914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0</v>
      </c>
      <c r="G559" s="129">
        <f t="shared" si="224"/>
        <v>4933</v>
      </c>
      <c r="H559" s="134">
        <f t="shared" si="225"/>
        <v>0.45198827194429175</v>
      </c>
      <c r="I559" s="2"/>
      <c r="J559" s="2">
        <f t="shared" si="226"/>
        <v>0.26928715411398202</v>
      </c>
      <c r="K559" s="2">
        <f t="shared" si="227"/>
        <v>0.72127542605827377</v>
      </c>
      <c r="L559" s="2">
        <f t="shared" si="228"/>
        <v>0</v>
      </c>
      <c r="M559" s="2">
        <f t="shared" si="229"/>
        <v>9.4374198277441534E-3</v>
      </c>
      <c r="N559" s="63">
        <v>2939</v>
      </c>
      <c r="O559" s="63">
        <v>7872</v>
      </c>
      <c r="P559" s="63">
        <v>0</v>
      </c>
      <c r="Q559" s="63">
        <v>103</v>
      </c>
      <c r="R559" s="63">
        <v>0</v>
      </c>
      <c r="S559" s="63">
        <v>0</v>
      </c>
      <c r="T559" s="63">
        <v>0</v>
      </c>
      <c r="U559" s="63">
        <v>0</v>
      </c>
      <c r="V559" s="63">
        <v>0</v>
      </c>
      <c r="W559" s="63">
        <v>0</v>
      </c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AX559" s="63"/>
      <c r="AY559" s="63"/>
      <c r="BA559" s="5">
        <f>IF(Q559&gt;0,RANK(Q559,(N559:P559,Q559:AE559)),0)</f>
        <v>3</v>
      </c>
      <c r="BB559" s="5">
        <f>IF(R559&gt;0,RANK(R559,(N559:P559,Q559:AE559)),0)</f>
        <v>0</v>
      </c>
      <c r="BC559" s="5">
        <f>IF(T559&gt;0,RANK(T559,(N559:P559,Q559:AE559)),0)</f>
        <v>0</v>
      </c>
      <c r="BD559" s="5">
        <f>IF(S559&gt;0,RANK(S559,(N559:P559,Q559:AE559)),0)</f>
        <v>0</v>
      </c>
      <c r="BE559" s="2">
        <f t="shared" si="230"/>
        <v>9.4374198277441812E-3</v>
      </c>
      <c r="BF559" s="2">
        <f t="shared" si="231"/>
        <v>0</v>
      </c>
      <c r="BG559" s="2">
        <f t="shared" si="232"/>
        <v>0</v>
      </c>
      <c r="BH559" s="2">
        <f t="shared" si="233"/>
        <v>0</v>
      </c>
      <c r="BJ559" t="s">
        <v>2646</v>
      </c>
      <c r="BK559" t="s">
        <v>1155</v>
      </c>
      <c r="BL559">
        <v>12</v>
      </c>
      <c r="BN559" s="112">
        <v>13</v>
      </c>
      <c r="BO559" s="114">
        <v>279</v>
      </c>
      <c r="BP559" s="118">
        <f t="shared" si="235"/>
        <v>13279</v>
      </c>
      <c r="BQ559" s="118">
        <f t="shared" si="222"/>
        <v>13279</v>
      </c>
      <c r="BR559" s="5" t="s">
        <v>3151</v>
      </c>
      <c r="BV559" s="63"/>
      <c r="CC559" s="63">
        <f t="shared" si="234"/>
        <v>-10914</v>
      </c>
      <c r="CG559" s="1"/>
      <c r="CH559" s="1"/>
      <c r="CI559" s="1"/>
      <c r="CJ559" s="1"/>
    </row>
    <row r="560" spans="1:88" ht="15" hidden="1" customHeight="1" outlineLevel="1">
      <c r="A560" t="s">
        <v>2978</v>
      </c>
      <c r="B560" t="s">
        <v>1155</v>
      </c>
      <c r="C560" s="1">
        <f t="shared" si="223"/>
        <v>7979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0</v>
      </c>
      <c r="G560" s="129">
        <f t="shared" si="224"/>
        <v>4834</v>
      </c>
      <c r="H560" s="134">
        <f t="shared" si="225"/>
        <v>0.60584033086852984</v>
      </c>
      <c r="I560" s="2"/>
      <c r="J560" s="2">
        <f t="shared" si="226"/>
        <v>0.19425993232234615</v>
      </c>
      <c r="K560" s="2">
        <f t="shared" si="227"/>
        <v>0.80010026319087602</v>
      </c>
      <c r="L560" s="2">
        <f t="shared" si="228"/>
        <v>0</v>
      </c>
      <c r="M560" s="2">
        <f t="shared" si="229"/>
        <v>5.6398044867778108E-3</v>
      </c>
      <c r="N560" s="63">
        <v>1550</v>
      </c>
      <c r="O560" s="63">
        <v>6384</v>
      </c>
      <c r="P560" s="63">
        <v>0</v>
      </c>
      <c r="Q560" s="63">
        <v>45</v>
      </c>
      <c r="R560" s="63">
        <v>0</v>
      </c>
      <c r="S560" s="63">
        <v>0</v>
      </c>
      <c r="T560" s="63">
        <v>0</v>
      </c>
      <c r="U560" s="63">
        <v>0</v>
      </c>
      <c r="V560" s="63">
        <v>0</v>
      </c>
      <c r="W560" s="63">
        <v>0</v>
      </c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AX560" s="63"/>
      <c r="AY560" s="63"/>
      <c r="BA560" s="5">
        <f>IF(Q560&gt;0,RANK(Q560,(N560:P560,Q560:AE560)),0)</f>
        <v>3</v>
      </c>
      <c r="BB560" s="5">
        <f>IF(R560&gt;0,RANK(R560,(N560:P560,Q560:AE560)),0)</f>
        <v>0</v>
      </c>
      <c r="BC560" s="5">
        <f>IF(T560&gt;0,RANK(T560,(N560:P560,Q560:AE560)),0)</f>
        <v>0</v>
      </c>
      <c r="BD560" s="5">
        <f>IF(S560&gt;0,RANK(S560,(N560:P560,Q560:AE560)),0)</f>
        <v>0</v>
      </c>
      <c r="BE560" s="2">
        <f t="shared" si="230"/>
        <v>5.6398044867777917E-3</v>
      </c>
      <c r="BF560" s="2">
        <f t="shared" si="231"/>
        <v>0</v>
      </c>
      <c r="BG560" s="2">
        <f t="shared" si="232"/>
        <v>0</v>
      </c>
      <c r="BH560" s="2">
        <f t="shared" si="233"/>
        <v>0</v>
      </c>
      <c r="BJ560" t="s">
        <v>2978</v>
      </c>
      <c r="BK560" t="s">
        <v>1155</v>
      </c>
      <c r="BL560">
        <v>9</v>
      </c>
      <c r="BN560" s="112">
        <v>13</v>
      </c>
      <c r="BO560" s="114">
        <v>281</v>
      </c>
      <c r="BP560" s="118">
        <f t="shared" si="235"/>
        <v>13281</v>
      </c>
      <c r="BQ560" s="118">
        <f t="shared" si="222"/>
        <v>13281</v>
      </c>
      <c r="BR560" s="5" t="s">
        <v>3151</v>
      </c>
      <c r="BV560" s="63"/>
      <c r="CC560" s="63">
        <f t="shared" si="234"/>
        <v>-7979</v>
      </c>
      <c r="CD560" s="130"/>
      <c r="CE560" s="130"/>
      <c r="CG560" s="1"/>
      <c r="CH560" s="1"/>
      <c r="CI560" s="1"/>
      <c r="CJ560" s="1"/>
    </row>
    <row r="561" spans="1:88" ht="15" hidden="1" customHeight="1" outlineLevel="1">
      <c r="A561" t="s">
        <v>19</v>
      </c>
      <c r="B561" t="s">
        <v>1155</v>
      </c>
      <c r="C561" s="1">
        <f t="shared" si="223"/>
        <v>3077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29">
        <f t="shared" si="224"/>
        <v>1149</v>
      </c>
      <c r="H561" s="134">
        <f t="shared" si="225"/>
        <v>0.37341566460838477</v>
      </c>
      <c r="I561" s="2"/>
      <c r="J561" s="2">
        <f t="shared" si="226"/>
        <v>0.30939226519337015</v>
      </c>
      <c r="K561" s="2">
        <f t="shared" si="227"/>
        <v>0.68280792980175498</v>
      </c>
      <c r="L561" s="2">
        <f t="shared" si="228"/>
        <v>0</v>
      </c>
      <c r="M561" s="2">
        <f t="shared" si="229"/>
        <v>7.7998050048748713E-3</v>
      </c>
      <c r="N561" s="63">
        <v>952</v>
      </c>
      <c r="O561" s="63">
        <v>2101</v>
      </c>
      <c r="P561" s="63">
        <v>0</v>
      </c>
      <c r="Q561" s="63">
        <v>24</v>
      </c>
      <c r="R561" s="63">
        <v>0</v>
      </c>
      <c r="S561" s="63">
        <v>0</v>
      </c>
      <c r="T561" s="63">
        <v>0</v>
      </c>
      <c r="U561" s="63">
        <v>0</v>
      </c>
      <c r="V561" s="63">
        <v>0</v>
      </c>
      <c r="W561" s="63">
        <v>0</v>
      </c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AX561" s="63"/>
      <c r="AY561" s="63"/>
      <c r="BA561" s="5">
        <f>IF(Q561&gt;0,RANK(Q561,(N561:P561,Q561:AE561)),0)</f>
        <v>3</v>
      </c>
      <c r="BB561" s="5">
        <f>IF(R561&gt;0,RANK(R561,(N561:P561,Q561:AE561)),0)</f>
        <v>0</v>
      </c>
      <c r="BC561" s="5">
        <f>IF(T561&gt;0,RANK(T561,(N561:P561,Q561:AE561)),0)</f>
        <v>0</v>
      </c>
      <c r="BD561" s="5">
        <f>IF(S561&gt;0,RANK(S561,(N561:P561,Q561:AE561)),0)</f>
        <v>0</v>
      </c>
      <c r="BE561" s="2">
        <f t="shared" si="230"/>
        <v>7.7998050048748782E-3</v>
      </c>
      <c r="BF561" s="2">
        <f t="shared" si="231"/>
        <v>0</v>
      </c>
      <c r="BG561" s="2">
        <f t="shared" si="232"/>
        <v>0</v>
      </c>
      <c r="BH561" s="2">
        <f t="shared" si="233"/>
        <v>0</v>
      </c>
      <c r="BJ561" t="s">
        <v>19</v>
      </c>
      <c r="BK561" t="s">
        <v>1155</v>
      </c>
      <c r="BL561">
        <v>12</v>
      </c>
      <c r="BN561" s="112">
        <v>13</v>
      </c>
      <c r="BO561" s="114">
        <v>283</v>
      </c>
      <c r="BP561" s="118">
        <f t="shared" si="235"/>
        <v>13283</v>
      </c>
      <c r="BQ561" s="118">
        <f t="shared" si="222"/>
        <v>13283</v>
      </c>
      <c r="BR561" s="5" t="s">
        <v>3151</v>
      </c>
      <c r="BV561" s="63"/>
      <c r="CC561" s="63">
        <f t="shared" si="234"/>
        <v>-3077</v>
      </c>
      <c r="CG561" s="1"/>
      <c r="CH561" s="1"/>
      <c r="CI561" s="1"/>
      <c r="CJ561" s="1"/>
    </row>
    <row r="562" spans="1:88" ht="15" hidden="1" customHeight="1" outlineLevel="1">
      <c r="A562" t="s">
        <v>700</v>
      </c>
      <c r="B562" t="s">
        <v>1155</v>
      </c>
      <c r="C562" s="1">
        <f t="shared" si="223"/>
        <v>30049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0</v>
      </c>
      <c r="G562" s="129">
        <f t="shared" si="224"/>
        <v>6565</v>
      </c>
      <c r="H562" s="134">
        <f t="shared" si="225"/>
        <v>0.21847648840227629</v>
      </c>
      <c r="I562" s="2"/>
      <c r="J562" s="2">
        <f t="shared" si="226"/>
        <v>0.38530400346101368</v>
      </c>
      <c r="K562" s="2">
        <f t="shared" si="227"/>
        <v>0.60378049186328997</v>
      </c>
      <c r="L562" s="2">
        <f t="shared" si="228"/>
        <v>0</v>
      </c>
      <c r="M562" s="2">
        <f t="shared" si="229"/>
        <v>1.0915504675696353E-2</v>
      </c>
      <c r="N562" s="63">
        <v>11578</v>
      </c>
      <c r="O562" s="63">
        <v>18143</v>
      </c>
      <c r="P562" s="63">
        <v>0</v>
      </c>
      <c r="Q562" s="63">
        <v>328</v>
      </c>
      <c r="R562" s="63">
        <v>0</v>
      </c>
      <c r="S562" s="63">
        <v>0</v>
      </c>
      <c r="T562" s="63">
        <v>0</v>
      </c>
      <c r="U562" s="63">
        <v>0</v>
      </c>
      <c r="V562" s="63">
        <v>0</v>
      </c>
      <c r="W562" s="63">
        <v>0</v>
      </c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AX562" s="63"/>
      <c r="AY562" s="63"/>
      <c r="BA562" s="5">
        <f>IF(Q562&gt;0,RANK(Q562,(N562:P562,Q562:AE562)),0)</f>
        <v>3</v>
      </c>
      <c r="BB562" s="5">
        <f>IF(R562&gt;0,RANK(R562,(N562:P562,Q562:AE562)),0)</f>
        <v>0</v>
      </c>
      <c r="BC562" s="5">
        <f>IF(T562&gt;0,RANK(T562,(N562:P562,Q562:AE562)),0)</f>
        <v>0</v>
      </c>
      <c r="BD562" s="5">
        <f>IF(S562&gt;0,RANK(S562,(N562:P562,Q562:AE562)),0)</f>
        <v>0</v>
      </c>
      <c r="BE562" s="2">
        <f t="shared" si="230"/>
        <v>1.0915504675696363E-2</v>
      </c>
      <c r="BF562" s="2">
        <f t="shared" si="231"/>
        <v>0</v>
      </c>
      <c r="BG562" s="2">
        <f t="shared" si="232"/>
        <v>0</v>
      </c>
      <c r="BH562" s="2">
        <f t="shared" si="233"/>
        <v>0</v>
      </c>
      <c r="BJ562" t="s">
        <v>700</v>
      </c>
      <c r="BK562" t="s">
        <v>1155</v>
      </c>
      <c r="BL562">
        <v>3</v>
      </c>
      <c r="BN562" s="112">
        <v>13</v>
      </c>
      <c r="BO562" s="114">
        <v>285</v>
      </c>
      <c r="BP562" s="118">
        <f t="shared" si="235"/>
        <v>13285</v>
      </c>
      <c r="BQ562" s="118">
        <f t="shared" si="222"/>
        <v>13285</v>
      </c>
      <c r="BR562" s="5" t="s">
        <v>3151</v>
      </c>
      <c r="BV562" s="63"/>
      <c r="CB562" s="129" t="s">
        <v>3236</v>
      </c>
      <c r="CC562" s="63">
        <f t="shared" si="234"/>
        <v>-30049</v>
      </c>
      <c r="CG562" s="1"/>
      <c r="CH562" s="1"/>
      <c r="CI562" s="1"/>
      <c r="CJ562" s="1"/>
    </row>
    <row r="563" spans="1:88" ht="15" hidden="1" customHeight="1" outlineLevel="1">
      <c r="A563" t="s">
        <v>1680</v>
      </c>
      <c r="B563" t="s">
        <v>1155</v>
      </c>
      <c r="C563" s="1">
        <f t="shared" si="223"/>
        <v>3792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>IF(P563&gt;0,RANK(P563,(N563:P563,Q563:AE563)),0)</f>
        <v>0</v>
      </c>
      <c r="G563" s="129">
        <f t="shared" si="224"/>
        <v>939</v>
      </c>
      <c r="H563" s="134">
        <f t="shared" si="225"/>
        <v>0.247626582278481</v>
      </c>
      <c r="I563" s="2"/>
      <c r="J563" s="2">
        <f t="shared" si="226"/>
        <v>0.37183544303797467</v>
      </c>
      <c r="K563" s="2">
        <f t="shared" si="227"/>
        <v>0.61946202531645567</v>
      </c>
      <c r="L563" s="2">
        <f t="shared" si="228"/>
        <v>0</v>
      </c>
      <c r="M563" s="2">
        <f t="shared" si="229"/>
        <v>8.7025316455696666E-3</v>
      </c>
      <c r="N563" s="63">
        <v>1410</v>
      </c>
      <c r="O563" s="63">
        <v>2349</v>
      </c>
      <c r="P563" s="63">
        <v>0</v>
      </c>
      <c r="Q563" s="63">
        <v>33</v>
      </c>
      <c r="R563" s="63">
        <v>0</v>
      </c>
      <c r="S563" s="63">
        <v>0</v>
      </c>
      <c r="T563" s="63">
        <v>0</v>
      </c>
      <c r="U563" s="63">
        <v>0</v>
      </c>
      <c r="V563" s="63">
        <v>0</v>
      </c>
      <c r="W563" s="63">
        <v>0</v>
      </c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AX563" s="63"/>
      <c r="AY563" s="63"/>
      <c r="BA563" s="5">
        <f>IF(Q563&gt;0,RANK(Q563,(N563:P563,Q563:AE563)),0)</f>
        <v>3</v>
      </c>
      <c r="BB563" s="5">
        <f>IF(R563&gt;0,RANK(R563,(N563:P563,Q563:AE563)),0)</f>
        <v>0</v>
      </c>
      <c r="BC563" s="5">
        <f>IF(T563&gt;0,RANK(T563,(N563:P563,Q563:AE563)),0)</f>
        <v>0</v>
      </c>
      <c r="BD563" s="5">
        <f>IF(S563&gt;0,RANK(S563,(N563:P563,Q563:AE563)),0)</f>
        <v>0</v>
      </c>
      <c r="BE563" s="2">
        <f t="shared" si="230"/>
        <v>8.7025316455696198E-3</v>
      </c>
      <c r="BF563" s="2">
        <f t="shared" si="231"/>
        <v>0</v>
      </c>
      <c r="BG563" s="2">
        <f t="shared" si="232"/>
        <v>0</v>
      </c>
      <c r="BH563" s="2">
        <f t="shared" si="233"/>
        <v>0</v>
      </c>
      <c r="BJ563" t="s">
        <v>1680</v>
      </c>
      <c r="BK563" t="s">
        <v>1155</v>
      </c>
      <c r="BL563">
        <v>8</v>
      </c>
      <c r="BN563" s="112">
        <v>13</v>
      </c>
      <c r="BO563" s="114">
        <v>287</v>
      </c>
      <c r="BP563" s="118">
        <f t="shared" si="235"/>
        <v>13287</v>
      </c>
      <c r="BQ563" s="118">
        <f t="shared" si="222"/>
        <v>13287</v>
      </c>
      <c r="BR563" s="5" t="s">
        <v>3151</v>
      </c>
      <c r="BV563" s="63"/>
      <c r="CC563" s="63">
        <f t="shared" si="234"/>
        <v>-3792</v>
      </c>
      <c r="CG563" s="1"/>
      <c r="CH563" s="1"/>
      <c r="CI563" s="1"/>
      <c r="CJ563" s="1"/>
    </row>
    <row r="564" spans="1:88" ht="15" hidden="1" customHeight="1" outlineLevel="1">
      <c r="A564" t="s">
        <v>818</v>
      </c>
      <c r="B564" t="s">
        <v>1155</v>
      </c>
      <c r="C564" s="1">
        <f t="shared" si="223"/>
        <v>4444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29">
        <f t="shared" si="224"/>
        <v>326</v>
      </c>
      <c r="H564" s="134">
        <f t="shared" si="225"/>
        <v>7.3357335733573351E-2</v>
      </c>
      <c r="I564" s="2"/>
      <c r="J564" s="2">
        <f t="shared" si="226"/>
        <v>0.45994599459945995</v>
      </c>
      <c r="K564" s="2">
        <f t="shared" si="227"/>
        <v>0.53330333033303334</v>
      </c>
      <c r="L564" s="2">
        <f t="shared" si="228"/>
        <v>0</v>
      </c>
      <c r="M564" s="2">
        <f t="shared" si="229"/>
        <v>6.7506750675067062E-3</v>
      </c>
      <c r="N564" s="63">
        <v>2044</v>
      </c>
      <c r="O564" s="63">
        <v>2370</v>
      </c>
      <c r="P564" s="63">
        <v>0</v>
      </c>
      <c r="Q564" s="63">
        <v>30</v>
      </c>
      <c r="R564" s="63">
        <v>0</v>
      </c>
      <c r="S564" s="63">
        <v>0</v>
      </c>
      <c r="T564" s="63">
        <v>0</v>
      </c>
      <c r="U564" s="63">
        <v>0</v>
      </c>
      <c r="V564" s="63">
        <v>0</v>
      </c>
      <c r="W564" s="63">
        <v>0</v>
      </c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AX564" s="63"/>
      <c r="AY564" s="63"/>
      <c r="BA564" s="5">
        <f>IF(Q564&gt;0,RANK(Q564,(N564:P564,Q564:AE564)),0)</f>
        <v>3</v>
      </c>
      <c r="BB564" s="5">
        <f>IF(R564&gt;0,RANK(R564,(N564:P564,Q564:AE564)),0)</f>
        <v>0</v>
      </c>
      <c r="BC564" s="5">
        <f>IF(T564&gt;0,RANK(T564,(N564:P564,Q564:AE564)),0)</f>
        <v>0</v>
      </c>
      <c r="BD564" s="5">
        <f>IF(S564&gt;0,RANK(S564,(N564:P564,Q564:AE564)),0)</f>
        <v>0</v>
      </c>
      <c r="BE564" s="2">
        <f t="shared" si="230"/>
        <v>6.7506750675067504E-3</v>
      </c>
      <c r="BF564" s="2">
        <f t="shared" si="231"/>
        <v>0</v>
      </c>
      <c r="BG564" s="2">
        <f t="shared" si="232"/>
        <v>0</v>
      </c>
      <c r="BH564" s="2">
        <f t="shared" si="233"/>
        <v>0</v>
      </c>
      <c r="BJ564" t="s">
        <v>818</v>
      </c>
      <c r="BK564" t="s">
        <v>1155</v>
      </c>
      <c r="BL564">
        <v>8</v>
      </c>
      <c r="BN564" s="112">
        <v>13</v>
      </c>
      <c r="BO564" s="114">
        <v>289</v>
      </c>
      <c r="BP564" s="118">
        <f t="shared" si="235"/>
        <v>13289</v>
      </c>
      <c r="BQ564" s="118">
        <f t="shared" si="222"/>
        <v>13289</v>
      </c>
      <c r="BR564" s="5" t="s">
        <v>3151</v>
      </c>
      <c r="BV564" s="63"/>
      <c r="CC564" s="63">
        <f t="shared" si="234"/>
        <v>-4444</v>
      </c>
      <c r="CG564" s="1"/>
      <c r="CH564" s="1"/>
      <c r="CI564" s="1"/>
      <c r="CJ564" s="1"/>
    </row>
    <row r="565" spans="1:88" ht="15" hidden="1" customHeight="1" outlineLevel="1">
      <c r="A565" t="s">
        <v>1512</v>
      </c>
      <c r="B565" t="s">
        <v>1155</v>
      </c>
      <c r="C565" s="1">
        <f t="shared" si="223"/>
        <v>15560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0</v>
      </c>
      <c r="G565" s="129">
        <f t="shared" si="224"/>
        <v>9850</v>
      </c>
      <c r="H565" s="134">
        <f t="shared" si="225"/>
        <v>0.63303341902313626</v>
      </c>
      <c r="I565" s="2"/>
      <c r="J565" s="2">
        <f t="shared" si="226"/>
        <v>0.18001285347043702</v>
      </c>
      <c r="K565" s="2">
        <f t="shared" si="227"/>
        <v>0.81304627249357331</v>
      </c>
      <c r="L565" s="2">
        <f t="shared" si="228"/>
        <v>0</v>
      </c>
      <c r="M565" s="2">
        <f t="shared" si="229"/>
        <v>6.9408740359896415E-3</v>
      </c>
      <c r="N565" s="63">
        <v>2801</v>
      </c>
      <c r="O565" s="63">
        <v>12651</v>
      </c>
      <c r="P565" s="63">
        <v>0</v>
      </c>
      <c r="Q565" s="63">
        <v>108</v>
      </c>
      <c r="R565" s="63">
        <v>0</v>
      </c>
      <c r="S565" s="63">
        <v>0</v>
      </c>
      <c r="T565" s="63">
        <v>0</v>
      </c>
      <c r="U565" s="63">
        <v>0</v>
      </c>
      <c r="V565" s="63">
        <v>0</v>
      </c>
      <c r="W565" s="63">
        <v>0</v>
      </c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AX565" s="63"/>
      <c r="AY565" s="63"/>
      <c r="BA565" s="5">
        <f>IF(Q565&gt;0,RANK(Q565,(N565:P565,Q565:AE565)),0)</f>
        <v>3</v>
      </c>
      <c r="BB565" s="5">
        <f>IF(R565&gt;0,RANK(R565,(N565:P565,Q565:AE565)),0)</f>
        <v>0</v>
      </c>
      <c r="BC565" s="5">
        <f>IF(T565&gt;0,RANK(T565,(N565:P565,Q565:AE565)),0)</f>
        <v>0</v>
      </c>
      <c r="BD565" s="5">
        <f>IF(S565&gt;0,RANK(S565,(N565:P565,Q565:AE565)),0)</f>
        <v>0</v>
      </c>
      <c r="BE565" s="2">
        <f t="shared" si="230"/>
        <v>6.9408740359897169E-3</v>
      </c>
      <c r="BF565" s="2">
        <f t="shared" si="231"/>
        <v>0</v>
      </c>
      <c r="BG565" s="2">
        <f t="shared" si="232"/>
        <v>0</v>
      </c>
      <c r="BH565" s="2">
        <f t="shared" si="233"/>
        <v>0</v>
      </c>
      <c r="BJ565" t="s">
        <v>1512</v>
      </c>
      <c r="BK565" t="s">
        <v>1155</v>
      </c>
      <c r="BL565">
        <v>9</v>
      </c>
      <c r="BN565" s="112">
        <v>13</v>
      </c>
      <c r="BO565" s="114">
        <v>291</v>
      </c>
      <c r="BP565" s="118">
        <f t="shared" si="235"/>
        <v>13291</v>
      </c>
      <c r="BQ565" s="118">
        <f t="shared" si="222"/>
        <v>13291</v>
      </c>
      <c r="BR565" s="5" t="s">
        <v>3151</v>
      </c>
      <c r="BV565" s="63"/>
      <c r="CC565" s="63">
        <f t="shared" si="234"/>
        <v>-15560</v>
      </c>
      <c r="CG565" s="1"/>
      <c r="CH565" s="1"/>
      <c r="CI565" s="1"/>
      <c r="CJ565" s="1"/>
    </row>
    <row r="566" spans="1:88" ht="15" hidden="1" customHeight="1" outlineLevel="1">
      <c r="A566" t="s">
        <v>201</v>
      </c>
      <c r="B566" t="s">
        <v>1155</v>
      </c>
      <c r="C566" s="1">
        <f t="shared" si="223"/>
        <v>12905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29">
        <f t="shared" si="224"/>
        <v>4407</v>
      </c>
      <c r="H566" s="134">
        <f t="shared" si="225"/>
        <v>0.34149554436265012</v>
      </c>
      <c r="I566" s="2"/>
      <c r="J566" s="2">
        <f t="shared" si="226"/>
        <v>0.32553273924835335</v>
      </c>
      <c r="K566" s="2">
        <f t="shared" si="227"/>
        <v>0.66702828361100353</v>
      </c>
      <c r="L566" s="2">
        <f t="shared" si="228"/>
        <v>0</v>
      </c>
      <c r="M566" s="2">
        <f t="shared" si="229"/>
        <v>7.4389771406431215E-3</v>
      </c>
      <c r="N566" s="63">
        <v>4201</v>
      </c>
      <c r="O566" s="63">
        <v>8608</v>
      </c>
      <c r="P566" s="63">
        <v>0</v>
      </c>
      <c r="Q566" s="63">
        <v>96</v>
      </c>
      <c r="R566" s="63">
        <v>0</v>
      </c>
      <c r="S566" s="63">
        <v>0</v>
      </c>
      <c r="T566" s="63">
        <v>0</v>
      </c>
      <c r="U566" s="63">
        <v>0</v>
      </c>
      <c r="V566" s="63">
        <v>0</v>
      </c>
      <c r="W566" s="63">
        <v>0</v>
      </c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AX566" s="63"/>
      <c r="AY566" s="63"/>
      <c r="BA566" s="5">
        <f>IF(Q566&gt;0,RANK(Q566,(N566:P566,Q566:AE566)),0)</f>
        <v>3</v>
      </c>
      <c r="BB566" s="5">
        <f>IF(R566&gt;0,RANK(R566,(N566:P566,Q566:AE566)),0)</f>
        <v>0</v>
      </c>
      <c r="BC566" s="5">
        <f>IF(T566&gt;0,RANK(T566,(N566:P566,Q566:AE566)),0)</f>
        <v>0</v>
      </c>
      <c r="BD566" s="5">
        <f>IF(S566&gt;0,RANK(S566,(N566:P566,Q566:AE566)),0)</f>
        <v>0</v>
      </c>
      <c r="BE566" s="2">
        <f t="shared" si="230"/>
        <v>7.4389771406431614E-3</v>
      </c>
      <c r="BF566" s="2">
        <f t="shared" si="231"/>
        <v>0</v>
      </c>
      <c r="BG566" s="2">
        <f t="shared" si="232"/>
        <v>0</v>
      </c>
      <c r="BH566" s="2">
        <f t="shared" si="233"/>
        <v>0</v>
      </c>
      <c r="BJ566" t="s">
        <v>201</v>
      </c>
      <c r="BK566" t="s">
        <v>1155</v>
      </c>
      <c r="BL566">
        <v>3</v>
      </c>
      <c r="BN566" s="112">
        <v>13</v>
      </c>
      <c r="BO566" s="114">
        <v>293</v>
      </c>
      <c r="BP566" s="118">
        <f t="shared" si="235"/>
        <v>13293</v>
      </c>
      <c r="BQ566" s="118">
        <f t="shared" si="222"/>
        <v>13293</v>
      </c>
      <c r="BR566" s="5" t="s">
        <v>3151</v>
      </c>
      <c r="BV566" s="63"/>
      <c r="CC566" s="63">
        <f t="shared" si="234"/>
        <v>-12905</v>
      </c>
      <c r="CG566" s="1"/>
      <c r="CH566" s="1"/>
      <c r="CI566" s="1"/>
      <c r="CJ566" s="1"/>
    </row>
    <row r="567" spans="1:88" ht="15" hidden="1" customHeight="1" outlineLevel="1">
      <c r="A567" t="s">
        <v>1375</v>
      </c>
      <c r="B567" t="s">
        <v>1155</v>
      </c>
      <c r="C567" s="1">
        <f t="shared" si="223"/>
        <v>29354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0</v>
      </c>
      <c r="G567" s="129">
        <f t="shared" si="224"/>
        <v>17405</v>
      </c>
      <c r="H567" s="134">
        <f t="shared" si="225"/>
        <v>0.59293452340396535</v>
      </c>
      <c r="I567" s="2"/>
      <c r="J567" s="2">
        <f t="shared" si="226"/>
        <v>0.19653198882605438</v>
      </c>
      <c r="K567" s="2">
        <f t="shared" si="227"/>
        <v>0.78946651223001973</v>
      </c>
      <c r="L567" s="2">
        <f t="shared" si="228"/>
        <v>0</v>
      </c>
      <c r="M567" s="2">
        <f t="shared" si="229"/>
        <v>1.4001498943925883E-2</v>
      </c>
      <c r="N567" s="63">
        <v>5769</v>
      </c>
      <c r="O567" s="63">
        <v>23174</v>
      </c>
      <c r="P567" s="63">
        <v>0</v>
      </c>
      <c r="Q567" s="63">
        <v>411</v>
      </c>
      <c r="R567" s="63">
        <v>0</v>
      </c>
      <c r="S567" s="63">
        <v>0</v>
      </c>
      <c r="T567" s="63">
        <v>0</v>
      </c>
      <c r="U567" s="63">
        <v>0</v>
      </c>
      <c r="V567" s="63">
        <v>0</v>
      </c>
      <c r="W567" s="63">
        <v>0</v>
      </c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AX567" s="63"/>
      <c r="AY567" s="63"/>
      <c r="BA567" s="5">
        <f>IF(Q567&gt;0,RANK(Q567,(N567:P567,Q567:AE567)),0)</f>
        <v>3</v>
      </c>
      <c r="BB567" s="5">
        <f>IF(R567&gt;0,RANK(R567,(N567:P567,Q567:AE567)),0)</f>
        <v>0</v>
      </c>
      <c r="BC567" s="5">
        <f>IF(T567&gt;0,RANK(T567,(N567:P567,Q567:AE567)),0)</f>
        <v>0</v>
      </c>
      <c r="BD567" s="5">
        <f>IF(S567&gt;0,RANK(S567,(N567:P567,Q567:AE567)),0)</f>
        <v>0</v>
      </c>
      <c r="BE567" s="2">
        <f t="shared" si="230"/>
        <v>1.4001498943925871E-2</v>
      </c>
      <c r="BF567" s="2">
        <f t="shared" si="231"/>
        <v>0</v>
      </c>
      <c r="BG567" s="2">
        <f t="shared" si="232"/>
        <v>0</v>
      </c>
      <c r="BH567" s="2">
        <f t="shared" si="233"/>
        <v>0</v>
      </c>
      <c r="BJ567" t="s">
        <v>1375</v>
      </c>
      <c r="BK567" t="s">
        <v>1155</v>
      </c>
      <c r="BL567">
        <v>14</v>
      </c>
      <c r="BN567" s="112">
        <v>13</v>
      </c>
      <c r="BO567" s="114">
        <v>295</v>
      </c>
      <c r="BP567" s="118">
        <f t="shared" si="235"/>
        <v>13295</v>
      </c>
      <c r="BQ567" s="118">
        <f t="shared" si="222"/>
        <v>13295</v>
      </c>
      <c r="BR567" s="5" t="s">
        <v>3151</v>
      </c>
      <c r="BV567" s="63"/>
      <c r="CB567" s="129"/>
      <c r="CC567" s="63">
        <f t="shared" si="234"/>
        <v>-29354</v>
      </c>
      <c r="CG567" s="1"/>
      <c r="CH567" s="1"/>
      <c r="CI567" s="1"/>
      <c r="CJ567" s="1"/>
    </row>
    <row r="568" spans="1:88" ht="15" hidden="1" customHeight="1" outlineLevel="1">
      <c r="A568" t="s">
        <v>670</v>
      </c>
      <c r="B568" t="s">
        <v>1155</v>
      </c>
      <c r="C568" s="1">
        <f t="shared" si="223"/>
        <v>51095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0</v>
      </c>
      <c r="G568" s="129">
        <f t="shared" si="224"/>
        <v>25160</v>
      </c>
      <c r="H568" s="134">
        <f t="shared" si="225"/>
        <v>0.4924160876798121</v>
      </c>
      <c r="I568" s="2"/>
      <c r="J568" s="2">
        <f t="shared" si="226"/>
        <v>0.24820432527644584</v>
      </c>
      <c r="K568" s="2">
        <f t="shared" si="227"/>
        <v>0.74062041295625791</v>
      </c>
      <c r="L568" s="2">
        <f t="shared" si="228"/>
        <v>0</v>
      </c>
      <c r="M568" s="2">
        <f t="shared" si="229"/>
        <v>1.1175261767296218E-2</v>
      </c>
      <c r="N568" s="63">
        <v>12682</v>
      </c>
      <c r="O568" s="63">
        <v>37842</v>
      </c>
      <c r="P568" s="63">
        <v>0</v>
      </c>
      <c r="Q568" s="63">
        <v>571</v>
      </c>
      <c r="R568" s="63">
        <v>0</v>
      </c>
      <c r="S568" s="63">
        <v>0</v>
      </c>
      <c r="T568" s="63">
        <v>0</v>
      </c>
      <c r="U568" s="63">
        <v>0</v>
      </c>
      <c r="V568" s="63">
        <v>0</v>
      </c>
      <c r="W568" s="63">
        <v>0</v>
      </c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AX568" s="63"/>
      <c r="AY568" s="63"/>
      <c r="BA568" s="5">
        <f>IF(Q568&gt;0,RANK(Q568,(N568:P568,Q568:AE568)),0)</f>
        <v>3</v>
      </c>
      <c r="BB568" s="5">
        <f>IF(R568&gt;0,RANK(R568,(N568:P568,Q568:AE568)),0)</f>
        <v>0</v>
      </c>
      <c r="BC568" s="5">
        <f>IF(T568&gt;0,RANK(T568,(N568:P568,Q568:AE568)),0)</f>
        <v>0</v>
      </c>
      <c r="BD568" s="5">
        <f>IF(S568&gt;0,RANK(S568,(N568:P568,Q568:AE568)),0)</f>
        <v>0</v>
      </c>
      <c r="BE568" s="2">
        <f t="shared" si="230"/>
        <v>1.1175261767296213E-2</v>
      </c>
      <c r="BF568" s="2">
        <f t="shared" si="231"/>
        <v>0</v>
      </c>
      <c r="BG568" s="2">
        <f t="shared" si="232"/>
        <v>0</v>
      </c>
      <c r="BH568" s="2">
        <f t="shared" si="233"/>
        <v>0</v>
      </c>
      <c r="BJ568" t="s">
        <v>670</v>
      </c>
      <c r="BK568" t="s">
        <v>1155</v>
      </c>
      <c r="BL568">
        <v>10</v>
      </c>
      <c r="BN568" s="112">
        <v>13</v>
      </c>
      <c r="BO568" s="114">
        <v>297</v>
      </c>
      <c r="BP568" s="118">
        <f t="shared" si="235"/>
        <v>13297</v>
      </c>
      <c r="BQ568" s="118">
        <f t="shared" si="222"/>
        <v>13297</v>
      </c>
      <c r="BR568" s="5" t="s">
        <v>3151</v>
      </c>
      <c r="BV568" s="63"/>
      <c r="CC568" s="63">
        <f t="shared" si="234"/>
        <v>-51095</v>
      </c>
      <c r="CG568" s="1"/>
      <c r="CH568" s="1"/>
      <c r="CI568" s="1"/>
      <c r="CJ568" s="1"/>
    </row>
    <row r="569" spans="1:88" ht="15" hidden="1" customHeight="1" outlineLevel="1">
      <c r="A569" t="s">
        <v>1041</v>
      </c>
      <c r="B569" t="s">
        <v>1155</v>
      </c>
      <c r="C569" s="1">
        <f t="shared" si="223"/>
        <v>14192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>IF(P569&gt;0,RANK(P569,(N569:P569,Q569:AE569)),0)</f>
        <v>0</v>
      </c>
      <c r="G569" s="129">
        <f t="shared" si="224"/>
        <v>5654</v>
      </c>
      <c r="H569" s="134">
        <f t="shared" si="225"/>
        <v>0.3983934611048478</v>
      </c>
      <c r="I569" s="2"/>
      <c r="J569" s="2">
        <f t="shared" si="226"/>
        <v>0.29671645997745211</v>
      </c>
      <c r="K569" s="2">
        <f t="shared" si="227"/>
        <v>0.69510992108229985</v>
      </c>
      <c r="L569" s="2">
        <f t="shared" si="228"/>
        <v>0</v>
      </c>
      <c r="M569" s="2">
        <f t="shared" si="229"/>
        <v>8.1736189402480397E-3</v>
      </c>
      <c r="N569" s="63">
        <v>4211</v>
      </c>
      <c r="O569" s="63">
        <v>9865</v>
      </c>
      <c r="P569" s="63">
        <v>0</v>
      </c>
      <c r="Q569" s="63">
        <v>116</v>
      </c>
      <c r="R569" s="63">
        <v>0</v>
      </c>
      <c r="S569" s="63">
        <v>0</v>
      </c>
      <c r="T569" s="63">
        <v>0</v>
      </c>
      <c r="U569" s="63">
        <v>0</v>
      </c>
      <c r="V569" s="63">
        <v>0</v>
      </c>
      <c r="W569" s="63">
        <v>0</v>
      </c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AX569" s="63"/>
      <c r="AY569" s="63"/>
      <c r="BA569" s="5">
        <f>IF(Q569&gt;0,RANK(Q569,(N569:P569,Q569:AE569)),0)</f>
        <v>3</v>
      </c>
      <c r="BB569" s="5">
        <f>IF(R569&gt;0,RANK(R569,(N569:P569,Q569:AE569)),0)</f>
        <v>0</v>
      </c>
      <c r="BC569" s="5">
        <f>IF(T569&gt;0,RANK(T569,(N569:P569,Q569:AE569)),0)</f>
        <v>0</v>
      </c>
      <c r="BD569" s="5">
        <f>IF(S569&gt;0,RANK(S569,(N569:P569,Q569:AE569)),0)</f>
        <v>0</v>
      </c>
      <c r="BE569" s="2">
        <f t="shared" si="230"/>
        <v>8.1736189402480276E-3</v>
      </c>
      <c r="BF569" s="2">
        <f t="shared" si="231"/>
        <v>0</v>
      </c>
      <c r="BG569" s="2">
        <f t="shared" si="232"/>
        <v>0</v>
      </c>
      <c r="BH569" s="2">
        <f t="shared" si="233"/>
        <v>0</v>
      </c>
      <c r="BJ569" t="s">
        <v>1041</v>
      </c>
      <c r="BK569" t="s">
        <v>1155</v>
      </c>
      <c r="BL569">
        <v>1</v>
      </c>
      <c r="BN569" s="112">
        <v>13</v>
      </c>
      <c r="BO569" s="114">
        <v>299</v>
      </c>
      <c r="BP569" s="118">
        <f t="shared" si="235"/>
        <v>13299</v>
      </c>
      <c r="BQ569" s="118">
        <f t="shared" si="222"/>
        <v>13299</v>
      </c>
      <c r="BR569" s="5" t="s">
        <v>3151</v>
      </c>
      <c r="BV569" s="63"/>
      <c r="CC569" s="63">
        <f t="shared" si="234"/>
        <v>-14192</v>
      </c>
      <c r="CG569" s="1"/>
      <c r="CH569" s="1"/>
      <c r="CI569" s="1"/>
      <c r="CJ569" s="1"/>
    </row>
    <row r="570" spans="1:88" ht="15" hidden="1" customHeight="1" outlineLevel="1">
      <c r="A570" t="s">
        <v>422</v>
      </c>
      <c r="B570" t="s">
        <v>1155</v>
      </c>
      <c r="C570" s="1">
        <f t="shared" si="223"/>
        <v>2651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29">
        <f t="shared" si="224"/>
        <v>303</v>
      </c>
      <c r="H570" s="134">
        <f t="shared" si="225"/>
        <v>0.11429649188985289</v>
      </c>
      <c r="I570" s="2"/>
      <c r="J570" s="2">
        <f t="shared" si="226"/>
        <v>0.55413051678611847</v>
      </c>
      <c r="K570" s="2">
        <f t="shared" si="227"/>
        <v>0.43983402489626555</v>
      </c>
      <c r="L570" s="2">
        <f t="shared" si="228"/>
        <v>0</v>
      </c>
      <c r="M570" s="2">
        <f t="shared" si="229"/>
        <v>6.0354583176159826E-3</v>
      </c>
      <c r="N570" s="63">
        <v>1469</v>
      </c>
      <c r="O570" s="63">
        <v>1166</v>
      </c>
      <c r="P570" s="63">
        <v>0</v>
      </c>
      <c r="Q570" s="63">
        <v>16</v>
      </c>
      <c r="R570" s="63">
        <v>0</v>
      </c>
      <c r="S570" s="63">
        <v>0</v>
      </c>
      <c r="T570" s="63">
        <v>0</v>
      </c>
      <c r="U570" s="63">
        <v>0</v>
      </c>
      <c r="V570" s="63">
        <v>0</v>
      </c>
      <c r="W570" s="63">
        <v>0</v>
      </c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AX570" s="63"/>
      <c r="AY570" s="63"/>
      <c r="BA570" s="5">
        <f>IF(Q570&gt;0,RANK(Q570,(N570:P570,Q570:AE570)),0)</f>
        <v>3</v>
      </c>
      <c r="BB570" s="5">
        <f>IF(R570&gt;0,RANK(R570,(N570:P570,Q570:AE570)),0)</f>
        <v>0</v>
      </c>
      <c r="BC570" s="5">
        <f>IF(T570&gt;0,RANK(T570,(N570:P570,Q570:AE570)),0)</f>
        <v>0</v>
      </c>
      <c r="BD570" s="5">
        <f>IF(S570&gt;0,RANK(S570,(N570:P570,Q570:AE570)),0)</f>
        <v>0</v>
      </c>
      <c r="BE570" s="2">
        <f t="shared" si="230"/>
        <v>6.0354583176159939E-3</v>
      </c>
      <c r="BF570" s="2">
        <f t="shared" si="231"/>
        <v>0</v>
      </c>
      <c r="BG570" s="2">
        <f t="shared" si="232"/>
        <v>0</v>
      </c>
      <c r="BH570" s="2">
        <f t="shared" si="233"/>
        <v>0</v>
      </c>
      <c r="BJ570" t="s">
        <v>422</v>
      </c>
      <c r="BK570" t="s">
        <v>1155</v>
      </c>
      <c r="BL570">
        <v>10</v>
      </c>
      <c r="BN570" s="112">
        <v>13</v>
      </c>
      <c r="BO570" s="114">
        <v>301</v>
      </c>
      <c r="BP570" s="118">
        <f t="shared" si="235"/>
        <v>13301</v>
      </c>
      <c r="BQ570" s="118">
        <f t="shared" si="222"/>
        <v>13301</v>
      </c>
      <c r="BR570" s="5" t="s">
        <v>3151</v>
      </c>
      <c r="BV570" s="63"/>
      <c r="CC570" s="63">
        <f t="shared" si="234"/>
        <v>-2651</v>
      </c>
      <c r="CG570" s="1"/>
      <c r="CH570" s="1"/>
      <c r="CI570" s="1"/>
      <c r="CJ570" s="1"/>
    </row>
    <row r="571" spans="1:88" ht="15" hidden="1" customHeight="1" outlineLevel="1">
      <c r="A571" t="s">
        <v>691</v>
      </c>
      <c r="B571" t="s">
        <v>1155</v>
      </c>
      <c r="C571" s="1">
        <f t="shared" si="223"/>
        <v>9459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>IF(P571&gt;0,RANK(P571,(N571:P571,Q571:AE571)),0)</f>
        <v>0</v>
      </c>
      <c r="G571" s="129">
        <f t="shared" si="224"/>
        <v>67</v>
      </c>
      <c r="H571" s="134">
        <f t="shared" si="225"/>
        <v>7.0832011840575113E-3</v>
      </c>
      <c r="I571" s="2"/>
      <c r="J571" s="2">
        <f t="shared" si="226"/>
        <v>0.50005285971032876</v>
      </c>
      <c r="K571" s="2">
        <f t="shared" si="227"/>
        <v>0.49296965852627128</v>
      </c>
      <c r="L571" s="2">
        <f t="shared" si="228"/>
        <v>0</v>
      </c>
      <c r="M571" s="2">
        <f t="shared" si="229"/>
        <v>6.977481763399962E-3</v>
      </c>
      <c r="N571" s="63">
        <v>4730</v>
      </c>
      <c r="O571" s="63">
        <v>4663</v>
      </c>
      <c r="P571" s="63">
        <v>0</v>
      </c>
      <c r="Q571" s="63">
        <v>66</v>
      </c>
      <c r="R571" s="63">
        <v>0</v>
      </c>
      <c r="S571" s="63">
        <v>0</v>
      </c>
      <c r="T571" s="63">
        <v>0</v>
      </c>
      <c r="U571" s="63">
        <v>0</v>
      </c>
      <c r="V571" s="63">
        <v>0</v>
      </c>
      <c r="W571" s="63">
        <v>0</v>
      </c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AX571" s="63"/>
      <c r="AY571" s="63"/>
      <c r="BA571" s="5">
        <f>IF(Q571&gt;0,RANK(Q571,(N571:P571,Q571:AE571)),0)</f>
        <v>3</v>
      </c>
      <c r="BB571" s="5">
        <f>IF(R571&gt;0,RANK(R571,(N571:P571,Q571:AE571)),0)</f>
        <v>0</v>
      </c>
      <c r="BC571" s="5">
        <f>IF(T571&gt;0,RANK(T571,(N571:P571,Q571:AE571)),0)</f>
        <v>0</v>
      </c>
      <c r="BD571" s="5">
        <f>IF(S571&gt;0,RANK(S571,(N571:P571,Q571:AE571)),0)</f>
        <v>0</v>
      </c>
      <c r="BE571" s="2">
        <f t="shared" si="230"/>
        <v>6.9774817633999368E-3</v>
      </c>
      <c r="BF571" s="2">
        <f t="shared" si="231"/>
        <v>0</v>
      </c>
      <c r="BG571" s="2">
        <f t="shared" si="232"/>
        <v>0</v>
      </c>
      <c r="BH571" s="2">
        <f t="shared" si="233"/>
        <v>0</v>
      </c>
      <c r="BJ571" t="s">
        <v>691</v>
      </c>
      <c r="BK571" t="s">
        <v>1155</v>
      </c>
      <c r="BL571">
        <v>10</v>
      </c>
      <c r="BN571" s="112">
        <v>13</v>
      </c>
      <c r="BO571" s="114">
        <v>303</v>
      </c>
      <c r="BP571" s="118">
        <f t="shared" si="235"/>
        <v>13303</v>
      </c>
      <c r="BQ571" s="118">
        <f t="shared" si="222"/>
        <v>13303</v>
      </c>
      <c r="BR571" s="5" t="s">
        <v>3151</v>
      </c>
      <c r="BV571" s="63"/>
      <c r="CC571" s="63">
        <f t="shared" si="234"/>
        <v>-9459</v>
      </c>
      <c r="CG571" s="1"/>
      <c r="CH571" s="1"/>
      <c r="CI571" s="1"/>
      <c r="CJ571" s="1"/>
    </row>
    <row r="572" spans="1:88" ht="15" hidden="1" customHeight="1" outlineLevel="1">
      <c r="A572" t="s">
        <v>423</v>
      </c>
      <c r="B572" t="s">
        <v>1155</v>
      </c>
      <c r="C572" s="1">
        <f t="shared" si="223"/>
        <v>12778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0</v>
      </c>
      <c r="G572" s="129">
        <f t="shared" si="224"/>
        <v>7300</v>
      </c>
      <c r="H572" s="134">
        <f t="shared" si="225"/>
        <v>0.5712944122710909</v>
      </c>
      <c r="I572" s="2"/>
      <c r="J572" s="2">
        <f t="shared" si="226"/>
        <v>0.21028329942087964</v>
      </c>
      <c r="K572" s="2">
        <f t="shared" si="227"/>
        <v>0.78157771169197054</v>
      </c>
      <c r="L572" s="2">
        <f t="shared" si="228"/>
        <v>0</v>
      </c>
      <c r="M572" s="2">
        <f t="shared" si="229"/>
        <v>8.1389888871498117E-3</v>
      </c>
      <c r="N572" s="63">
        <v>2687</v>
      </c>
      <c r="O572" s="63">
        <v>9987</v>
      </c>
      <c r="P572" s="63">
        <v>0</v>
      </c>
      <c r="Q572" s="63">
        <v>104</v>
      </c>
      <c r="R572" s="63">
        <v>0</v>
      </c>
      <c r="S572" s="63">
        <v>0</v>
      </c>
      <c r="T572" s="63">
        <v>0</v>
      </c>
      <c r="U572" s="63">
        <v>0</v>
      </c>
      <c r="V572" s="63">
        <v>0</v>
      </c>
      <c r="W572" s="63">
        <v>0</v>
      </c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AX572" s="63"/>
      <c r="AY572" s="63"/>
      <c r="BA572" s="5">
        <f>IF(Q572&gt;0,RANK(Q572,(N572:P572,Q572:AE572)),0)</f>
        <v>3</v>
      </c>
      <c r="BB572" s="5">
        <f>IF(R572&gt;0,RANK(R572,(N572:P572,Q572:AE572)),0)</f>
        <v>0</v>
      </c>
      <c r="BC572" s="5">
        <f>IF(T572&gt;0,RANK(T572,(N572:P572,Q572:AE572)),0)</f>
        <v>0</v>
      </c>
      <c r="BD572" s="5">
        <f>IF(S572&gt;0,RANK(S572,(N572:P572,Q572:AE572)),0)</f>
        <v>0</v>
      </c>
      <c r="BE572" s="2">
        <f t="shared" si="230"/>
        <v>8.1389888871497892E-3</v>
      </c>
      <c r="BF572" s="2">
        <f t="shared" si="231"/>
        <v>0</v>
      </c>
      <c r="BG572" s="2">
        <f t="shared" si="232"/>
        <v>0</v>
      </c>
      <c r="BH572" s="2">
        <f t="shared" si="233"/>
        <v>0</v>
      </c>
      <c r="BJ572" t="s">
        <v>423</v>
      </c>
      <c r="BK572" t="s">
        <v>1155</v>
      </c>
      <c r="BL572">
        <v>1</v>
      </c>
      <c r="BN572" s="112">
        <v>13</v>
      </c>
      <c r="BO572" s="114">
        <v>305</v>
      </c>
      <c r="BP572" s="118">
        <f t="shared" si="235"/>
        <v>13305</v>
      </c>
      <c r="BQ572" s="118">
        <f t="shared" si="222"/>
        <v>13305</v>
      </c>
      <c r="BR572" s="5" t="s">
        <v>3151</v>
      </c>
      <c r="BV572" s="63"/>
      <c r="CC572" s="63">
        <f t="shared" si="234"/>
        <v>-12778</v>
      </c>
      <c r="CG572" s="1"/>
      <c r="CH572" s="1"/>
      <c r="CI572" s="1"/>
      <c r="CJ572" s="1"/>
    </row>
    <row r="573" spans="1:88" ht="15" hidden="1" customHeight="1" outlineLevel="1">
      <c r="A573" t="s">
        <v>696</v>
      </c>
      <c r="B573" t="s">
        <v>1155</v>
      </c>
      <c r="C573" s="1">
        <f t="shared" si="223"/>
        <v>1390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29">
        <f t="shared" si="224"/>
        <v>109</v>
      </c>
      <c r="H573" s="134">
        <f t="shared" si="225"/>
        <v>7.8417266187050361E-2</v>
      </c>
      <c r="I573" s="2"/>
      <c r="J573" s="2">
        <f t="shared" si="226"/>
        <v>0.45971223021582736</v>
      </c>
      <c r="K573" s="2">
        <f t="shared" si="227"/>
        <v>0.53812949640287766</v>
      </c>
      <c r="L573" s="2">
        <f t="shared" si="228"/>
        <v>0</v>
      </c>
      <c r="M573" s="2">
        <f t="shared" si="229"/>
        <v>2.1582733812949284E-3</v>
      </c>
      <c r="N573" s="63">
        <v>639</v>
      </c>
      <c r="O573" s="63">
        <v>748</v>
      </c>
      <c r="P573" s="63">
        <v>0</v>
      </c>
      <c r="Q573" s="63">
        <v>3</v>
      </c>
      <c r="R573" s="63">
        <v>0</v>
      </c>
      <c r="S573" s="63">
        <v>0</v>
      </c>
      <c r="T573" s="63">
        <v>0</v>
      </c>
      <c r="U573" s="63">
        <v>0</v>
      </c>
      <c r="V573" s="63">
        <v>0</v>
      </c>
      <c r="W573" s="63">
        <v>0</v>
      </c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AX573" s="63"/>
      <c r="AY573" s="63"/>
      <c r="BA573" s="5">
        <f>IF(Q573&gt;0,RANK(Q573,(N573:P573,Q573:AE573)),0)</f>
        <v>3</v>
      </c>
      <c r="BB573" s="5">
        <f>IF(R573&gt;0,RANK(R573,(N573:P573,Q573:AE573)),0)</f>
        <v>0</v>
      </c>
      <c r="BC573" s="5">
        <f>IF(T573&gt;0,RANK(T573,(N573:P573,Q573:AE573)),0)</f>
        <v>0</v>
      </c>
      <c r="BD573" s="5">
        <f>IF(S573&gt;0,RANK(S573,(N573:P573,Q573:AE573)),0)</f>
        <v>0</v>
      </c>
      <c r="BE573" s="2">
        <f t="shared" si="230"/>
        <v>2.158273381294964E-3</v>
      </c>
      <c r="BF573" s="2">
        <f t="shared" si="231"/>
        <v>0</v>
      </c>
      <c r="BG573" s="2">
        <f t="shared" si="232"/>
        <v>0</v>
      </c>
      <c r="BH573" s="2">
        <f t="shared" si="233"/>
        <v>0</v>
      </c>
      <c r="BJ573" t="s">
        <v>696</v>
      </c>
      <c r="BK573" t="s">
        <v>1155</v>
      </c>
      <c r="BL573">
        <v>2</v>
      </c>
      <c r="BN573" s="112">
        <v>13</v>
      </c>
      <c r="BO573" s="114">
        <v>307</v>
      </c>
      <c r="BP573" s="118">
        <f t="shared" si="235"/>
        <v>13307</v>
      </c>
      <c r="BQ573" s="118">
        <f t="shared" si="222"/>
        <v>13307</v>
      </c>
      <c r="BR573" s="5" t="s">
        <v>3151</v>
      </c>
      <c r="BV573" s="63"/>
      <c r="CC573" s="63">
        <f t="shared" si="234"/>
        <v>-1390</v>
      </c>
      <c r="CG573" s="1"/>
      <c r="CH573" s="1"/>
      <c r="CI573" s="1"/>
      <c r="CJ573" s="1"/>
    </row>
    <row r="574" spans="1:88" ht="15" hidden="1" customHeight="1" outlineLevel="1">
      <c r="A574" t="s">
        <v>606</v>
      </c>
      <c r="B574" t="s">
        <v>1155</v>
      </c>
      <c r="C574" s="1">
        <f t="shared" si="223"/>
        <v>2285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29">
        <f t="shared" si="224"/>
        <v>894</v>
      </c>
      <c r="H574" s="134">
        <f t="shared" si="225"/>
        <v>0.39124726477024069</v>
      </c>
      <c r="I574" s="2"/>
      <c r="J574" s="2">
        <f t="shared" si="226"/>
        <v>0.30153172866520789</v>
      </c>
      <c r="K574" s="2">
        <f t="shared" si="227"/>
        <v>0.69277899343544858</v>
      </c>
      <c r="L574" s="2">
        <f t="shared" si="228"/>
        <v>0</v>
      </c>
      <c r="M574" s="2">
        <f t="shared" si="229"/>
        <v>5.6892778993434812E-3</v>
      </c>
      <c r="N574" s="63">
        <v>689</v>
      </c>
      <c r="O574" s="63">
        <v>1583</v>
      </c>
      <c r="P574" s="63">
        <v>0</v>
      </c>
      <c r="Q574" s="63">
        <v>13</v>
      </c>
      <c r="R574" s="63">
        <v>0</v>
      </c>
      <c r="S574" s="63">
        <v>0</v>
      </c>
      <c r="T574" s="63">
        <v>0</v>
      </c>
      <c r="U574" s="63">
        <v>0</v>
      </c>
      <c r="V574" s="63">
        <v>0</v>
      </c>
      <c r="W574" s="63">
        <v>0</v>
      </c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AX574" s="63"/>
      <c r="AY574" s="63"/>
      <c r="BA574" s="5">
        <f>IF(Q574&gt;0,RANK(Q574,(N574:P574,Q574:AE574)),0)</f>
        <v>3</v>
      </c>
      <c r="BB574" s="5">
        <f>IF(R574&gt;0,RANK(R574,(N574:P574,Q574:AE574)),0)</f>
        <v>0</v>
      </c>
      <c r="BC574" s="5">
        <f>IF(T574&gt;0,RANK(T574,(N574:P574,Q574:AE574)),0)</f>
        <v>0</v>
      </c>
      <c r="BD574" s="5">
        <f>IF(S574&gt;0,RANK(S574,(N574:P574,Q574:AE574)),0)</f>
        <v>0</v>
      </c>
      <c r="BE574" s="2">
        <f t="shared" si="230"/>
        <v>5.6892778993435445E-3</v>
      </c>
      <c r="BF574" s="2">
        <f t="shared" si="231"/>
        <v>0</v>
      </c>
      <c r="BG574" s="2">
        <f t="shared" si="232"/>
        <v>0</v>
      </c>
      <c r="BH574" s="2">
        <f t="shared" si="233"/>
        <v>0</v>
      </c>
      <c r="BJ574" t="s">
        <v>606</v>
      </c>
      <c r="BK574" t="s">
        <v>1155</v>
      </c>
      <c r="BL574">
        <v>12</v>
      </c>
      <c r="BN574" s="112">
        <v>13</v>
      </c>
      <c r="BO574" s="114">
        <v>309</v>
      </c>
      <c r="BP574" s="118">
        <f t="shared" si="235"/>
        <v>13309</v>
      </c>
      <c r="BQ574" s="118">
        <f t="shared" si="222"/>
        <v>13309</v>
      </c>
      <c r="BR574" s="5" t="s">
        <v>3151</v>
      </c>
      <c r="BV574" s="63"/>
      <c r="CC574" s="63">
        <f t="shared" si="234"/>
        <v>-2285</v>
      </c>
      <c r="CG574" s="1"/>
      <c r="CH574" s="1"/>
      <c r="CI574" s="1"/>
      <c r="CJ574" s="1"/>
    </row>
    <row r="575" spans="1:88" ht="15" hidden="1" customHeight="1" outlineLevel="1">
      <c r="A575" t="s">
        <v>1975</v>
      </c>
      <c r="B575" t="s">
        <v>1155</v>
      </c>
      <c r="C575" s="1">
        <f t="shared" si="223"/>
        <v>14816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0</v>
      </c>
      <c r="G575" s="129">
        <f t="shared" si="224"/>
        <v>9811</v>
      </c>
      <c r="H575" s="134">
        <f t="shared" si="225"/>
        <v>0.66218952483801297</v>
      </c>
      <c r="I575" s="2"/>
      <c r="J575" s="2">
        <f t="shared" si="226"/>
        <v>0.16272948164146869</v>
      </c>
      <c r="K575" s="2">
        <f t="shared" si="227"/>
        <v>0.82491900647948169</v>
      </c>
      <c r="L575" s="2">
        <f t="shared" si="228"/>
        <v>0</v>
      </c>
      <c r="M575" s="2">
        <f t="shared" si="229"/>
        <v>1.2351511879049593E-2</v>
      </c>
      <c r="N575" s="63">
        <v>2411</v>
      </c>
      <c r="O575" s="63">
        <v>12222</v>
      </c>
      <c r="P575" s="63">
        <v>0</v>
      </c>
      <c r="Q575" s="63">
        <v>183</v>
      </c>
      <c r="R575" s="63">
        <v>0</v>
      </c>
      <c r="S575" s="63">
        <v>0</v>
      </c>
      <c r="T575" s="63">
        <v>0</v>
      </c>
      <c r="U575" s="63">
        <v>0</v>
      </c>
      <c r="V575" s="63">
        <v>0</v>
      </c>
      <c r="W575" s="63">
        <v>0</v>
      </c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AX575" s="63"/>
      <c r="AY575" s="63"/>
      <c r="BA575" s="5">
        <f>IF(Q575&gt;0,RANK(Q575,(N575:P575,Q575:AE575)),0)</f>
        <v>3</v>
      </c>
      <c r="BB575" s="5">
        <f>IF(R575&gt;0,RANK(R575,(N575:P575,Q575:AE575)),0)</f>
        <v>0</v>
      </c>
      <c r="BC575" s="5">
        <f>IF(T575&gt;0,RANK(T575,(N575:P575,Q575:AE575)),0)</f>
        <v>0</v>
      </c>
      <c r="BD575" s="5">
        <f>IF(S575&gt;0,RANK(S575,(N575:P575,Q575:AE575)),0)</f>
        <v>0</v>
      </c>
      <c r="BE575" s="2">
        <f t="shared" si="230"/>
        <v>1.2351511879049676E-2</v>
      </c>
      <c r="BF575" s="2">
        <f t="shared" si="231"/>
        <v>0</v>
      </c>
      <c r="BG575" s="2">
        <f t="shared" si="232"/>
        <v>0</v>
      </c>
      <c r="BH575" s="2">
        <f t="shared" si="233"/>
        <v>0</v>
      </c>
      <c r="BJ575" t="s">
        <v>1975</v>
      </c>
      <c r="BK575" t="s">
        <v>1155</v>
      </c>
      <c r="BL575">
        <v>9</v>
      </c>
      <c r="BN575" s="112">
        <v>13</v>
      </c>
      <c r="BO575" s="114">
        <v>311</v>
      </c>
      <c r="BP575" s="118">
        <f t="shared" si="235"/>
        <v>13311</v>
      </c>
      <c r="BQ575" s="118">
        <f t="shared" si="222"/>
        <v>13311</v>
      </c>
      <c r="BR575" s="5" t="s">
        <v>3151</v>
      </c>
      <c r="BV575" s="63"/>
      <c r="CC575" s="63">
        <f t="shared" si="234"/>
        <v>-14816</v>
      </c>
      <c r="CE575" s="130"/>
      <c r="CG575" s="1"/>
      <c r="CH575" s="1"/>
      <c r="CI575" s="1"/>
      <c r="CJ575" s="1"/>
    </row>
    <row r="576" spans="1:88" ht="15" hidden="1" customHeight="1" outlineLevel="1">
      <c r="A576" t="s">
        <v>299</v>
      </c>
      <c r="B576" t="s">
        <v>1155</v>
      </c>
      <c r="C576" s="1">
        <f t="shared" si="223"/>
        <v>36746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0</v>
      </c>
      <c r="G576" s="129">
        <f t="shared" si="224"/>
        <v>14966</v>
      </c>
      <c r="H576" s="134">
        <f t="shared" si="225"/>
        <v>0.40728242529799163</v>
      </c>
      <c r="I576" s="2"/>
      <c r="J576" s="2">
        <f t="shared" si="226"/>
        <v>0.29037174114189301</v>
      </c>
      <c r="K576" s="2">
        <f t="shared" si="227"/>
        <v>0.69765416643988465</v>
      </c>
      <c r="L576" s="2">
        <f t="shared" si="228"/>
        <v>0</v>
      </c>
      <c r="M576" s="2">
        <f t="shared" si="229"/>
        <v>1.1974092418222337E-2</v>
      </c>
      <c r="N576" s="63">
        <v>10670</v>
      </c>
      <c r="O576" s="63">
        <v>25636</v>
      </c>
      <c r="P576" s="63">
        <v>0</v>
      </c>
      <c r="Q576" s="63">
        <v>440</v>
      </c>
      <c r="R576" s="63">
        <v>0</v>
      </c>
      <c r="S576" s="63">
        <v>0</v>
      </c>
      <c r="T576" s="63">
        <v>0</v>
      </c>
      <c r="U576" s="63">
        <v>0</v>
      </c>
      <c r="V576" s="63">
        <v>0</v>
      </c>
      <c r="W576" s="63">
        <v>0</v>
      </c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AX576" s="63"/>
      <c r="AY576" s="63"/>
      <c r="BA576" s="5">
        <f>IF(Q576&gt;0,RANK(Q576,(N576:P576,Q576:AE576)),0)</f>
        <v>3</v>
      </c>
      <c r="BB576" s="5">
        <f>IF(R576&gt;0,RANK(R576,(N576:P576,Q576:AE576)),0)</f>
        <v>0</v>
      </c>
      <c r="BC576" s="5">
        <f>IF(T576&gt;0,RANK(T576,(N576:P576,Q576:AE576)),0)</f>
        <v>0</v>
      </c>
      <c r="BD576" s="5">
        <f>IF(S576&gt;0,RANK(S576,(N576:P576,Q576:AE576)),0)</f>
        <v>0</v>
      </c>
      <c r="BE576" s="2">
        <f t="shared" si="230"/>
        <v>1.1974092418222391E-2</v>
      </c>
      <c r="BF576" s="2">
        <f t="shared" si="231"/>
        <v>0</v>
      </c>
      <c r="BG576" s="2">
        <f t="shared" si="232"/>
        <v>0</v>
      </c>
      <c r="BH576" s="2">
        <f t="shared" si="233"/>
        <v>0</v>
      </c>
      <c r="BJ576" t="s">
        <v>299</v>
      </c>
      <c r="BK576" t="s">
        <v>1155</v>
      </c>
      <c r="BL576">
        <v>14</v>
      </c>
      <c r="BN576" s="112">
        <v>13</v>
      </c>
      <c r="BO576" s="114">
        <v>313</v>
      </c>
      <c r="BP576" s="118">
        <f t="shared" si="235"/>
        <v>13313</v>
      </c>
      <c r="BQ576" s="118">
        <f t="shared" si="222"/>
        <v>13313</v>
      </c>
      <c r="BR576" s="5" t="s">
        <v>3151</v>
      </c>
      <c r="BV576" s="63"/>
      <c r="CC576" s="63">
        <f t="shared" si="234"/>
        <v>-36746</v>
      </c>
      <c r="CD576" s="129"/>
      <c r="CE576" s="129"/>
      <c r="CG576" s="1"/>
      <c r="CH576" s="1"/>
      <c r="CI576" s="1"/>
      <c r="CJ576" s="1"/>
    </row>
    <row r="577" spans="1:96" ht="15" hidden="1" customHeight="1" outlineLevel="1">
      <c r="A577" t="s">
        <v>978</v>
      </c>
      <c r="B577" t="s">
        <v>1155</v>
      </c>
      <c r="C577" s="1">
        <f t="shared" si="223"/>
        <v>3281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0</v>
      </c>
      <c r="G577" s="129">
        <f t="shared" si="224"/>
        <v>1541</v>
      </c>
      <c r="H577" s="134">
        <f t="shared" si="225"/>
        <v>0.46967387991466014</v>
      </c>
      <c r="I577" s="2"/>
      <c r="J577" s="2">
        <f t="shared" si="226"/>
        <v>0.26272477903078328</v>
      </c>
      <c r="K577" s="2">
        <f t="shared" si="227"/>
        <v>0.73239865894544343</v>
      </c>
      <c r="L577" s="2">
        <f t="shared" si="228"/>
        <v>0</v>
      </c>
      <c r="M577" s="2">
        <f t="shared" si="229"/>
        <v>4.8765620237732898E-3</v>
      </c>
      <c r="N577" s="63">
        <v>862</v>
      </c>
      <c r="O577" s="63">
        <v>2403</v>
      </c>
      <c r="P577" s="63">
        <v>0</v>
      </c>
      <c r="Q577" s="63">
        <v>16</v>
      </c>
      <c r="R577" s="63">
        <v>0</v>
      </c>
      <c r="S577" s="63">
        <v>0</v>
      </c>
      <c r="T577" s="63">
        <v>0</v>
      </c>
      <c r="U577" s="63">
        <v>0</v>
      </c>
      <c r="V577" s="63">
        <v>0</v>
      </c>
      <c r="W577" s="63">
        <v>0</v>
      </c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AX577" s="63"/>
      <c r="AY577" s="63"/>
      <c r="BA577" s="5">
        <f>IF(Q577&gt;0,RANK(Q577,(N577:P577,Q577:AE577)),0)</f>
        <v>3</v>
      </c>
      <c r="BB577" s="5">
        <f>IF(R577&gt;0,RANK(R577,(N577:P577,Q577:AE577)),0)</f>
        <v>0</v>
      </c>
      <c r="BC577" s="5">
        <f>IF(T577&gt;0,RANK(T577,(N577:P577,Q577:AE577)),0)</f>
        <v>0</v>
      </c>
      <c r="BD577" s="5">
        <f>IF(S577&gt;0,RANK(S577,(N577:P577,Q577:AE577)),0)</f>
        <v>0</v>
      </c>
      <c r="BE577" s="2">
        <f t="shared" si="230"/>
        <v>4.8765620237732395E-3</v>
      </c>
      <c r="BF577" s="2">
        <f t="shared" si="231"/>
        <v>0</v>
      </c>
      <c r="BG577" s="2">
        <f t="shared" si="232"/>
        <v>0</v>
      </c>
      <c r="BH577" s="2">
        <f t="shared" si="233"/>
        <v>0</v>
      </c>
      <c r="BJ577" t="s">
        <v>978</v>
      </c>
      <c r="BK577" t="s">
        <v>1155</v>
      </c>
      <c r="BL577">
        <v>8</v>
      </c>
      <c r="BN577" s="112">
        <v>13</v>
      </c>
      <c r="BO577" s="114">
        <v>315</v>
      </c>
      <c r="BP577" s="118">
        <f t="shared" si="235"/>
        <v>13315</v>
      </c>
      <c r="BQ577" s="118">
        <f t="shared" si="222"/>
        <v>13315</v>
      </c>
      <c r="BR577" s="5" t="s">
        <v>3151</v>
      </c>
      <c r="BV577" s="63"/>
      <c r="CC577" s="63">
        <f t="shared" si="234"/>
        <v>-3281</v>
      </c>
      <c r="CG577" s="1"/>
      <c r="CH577" s="1"/>
      <c r="CI577" s="1"/>
      <c r="CJ577" s="1"/>
    </row>
    <row r="578" spans="1:96" ht="15" hidden="1" customHeight="1" outlineLevel="1">
      <c r="A578" t="s">
        <v>566</v>
      </c>
      <c r="B578" t="s">
        <v>1155</v>
      </c>
      <c r="C578" s="1">
        <f t="shared" si="223"/>
        <v>5029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0</v>
      </c>
      <c r="G578" s="129">
        <f t="shared" si="224"/>
        <v>663</v>
      </c>
      <c r="H578" s="134">
        <f t="shared" si="225"/>
        <v>0.13183535494134022</v>
      </c>
      <c r="I578" s="2"/>
      <c r="J578" s="2">
        <f t="shared" si="226"/>
        <v>0.42950884867766953</v>
      </c>
      <c r="K578" s="2">
        <f t="shared" si="227"/>
        <v>0.56134420361900972</v>
      </c>
      <c r="L578" s="2">
        <f t="shared" si="228"/>
        <v>0</v>
      </c>
      <c r="M578" s="2">
        <f t="shared" si="229"/>
        <v>9.1469477033208069E-3</v>
      </c>
      <c r="N578" s="63">
        <v>2160</v>
      </c>
      <c r="O578" s="63">
        <v>2823</v>
      </c>
      <c r="P578" s="63">
        <v>0</v>
      </c>
      <c r="Q578" s="63">
        <v>46</v>
      </c>
      <c r="R578" s="63">
        <v>0</v>
      </c>
      <c r="S578" s="63">
        <v>0</v>
      </c>
      <c r="T578" s="63">
        <v>0</v>
      </c>
      <c r="U578" s="63">
        <v>0</v>
      </c>
      <c r="V578" s="63">
        <v>0</v>
      </c>
      <c r="W578" s="63">
        <v>0</v>
      </c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AX578" s="63"/>
      <c r="AY578" s="63"/>
      <c r="BA578" s="5">
        <f>IF(Q578&gt;0,RANK(Q578,(N578:P578,Q578:AE578)),0)</f>
        <v>3</v>
      </c>
      <c r="BB578" s="5">
        <f>IF(R578&gt;0,RANK(R578,(N578:P578,Q578:AE578)),0)</f>
        <v>0</v>
      </c>
      <c r="BC578" s="5">
        <f>IF(T578&gt;0,RANK(T578,(N578:P578,Q578:AE578)),0)</f>
        <v>0</v>
      </c>
      <c r="BD578" s="5">
        <f>IF(S578&gt;0,RANK(S578,(N578:P578,Q578:AE578)),0)</f>
        <v>0</v>
      </c>
      <c r="BE578" s="2">
        <f t="shared" si="230"/>
        <v>9.1469477033207392E-3</v>
      </c>
      <c r="BF578" s="2">
        <f t="shared" si="231"/>
        <v>0</v>
      </c>
      <c r="BG578" s="2">
        <f t="shared" si="232"/>
        <v>0</v>
      </c>
      <c r="BH578" s="2">
        <f t="shared" si="233"/>
        <v>0</v>
      </c>
      <c r="BJ578" t="s">
        <v>566</v>
      </c>
      <c r="BK578" t="s">
        <v>1155</v>
      </c>
      <c r="BL578">
        <v>10</v>
      </c>
      <c r="BN578" s="112">
        <v>13</v>
      </c>
      <c r="BO578" s="114">
        <v>317</v>
      </c>
      <c r="BP578" s="118">
        <f t="shared" si="235"/>
        <v>13317</v>
      </c>
      <c r="BQ578" s="118">
        <f t="shared" si="222"/>
        <v>13317</v>
      </c>
      <c r="BR578" s="5" t="s">
        <v>3151</v>
      </c>
      <c r="BV578" s="63"/>
      <c r="CC578" s="63">
        <f t="shared" si="234"/>
        <v>-5029</v>
      </c>
      <c r="CG578" s="1"/>
      <c r="CH578" s="1"/>
      <c r="CI578" s="1"/>
      <c r="CJ578" s="1"/>
    </row>
    <row r="579" spans="1:96" ht="15" hidden="1" customHeight="1" outlineLevel="1">
      <c r="A579" t="s">
        <v>2157</v>
      </c>
      <c r="B579" t="s">
        <v>1155</v>
      </c>
      <c r="C579" s="1">
        <f t="shared" si="223"/>
        <v>4770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0</v>
      </c>
      <c r="G579" s="129">
        <f t="shared" si="224"/>
        <v>589</v>
      </c>
      <c r="H579" s="134">
        <f t="shared" si="225"/>
        <v>0.12348008385744234</v>
      </c>
      <c r="I579" s="2"/>
      <c r="J579" s="2">
        <f t="shared" si="226"/>
        <v>0.43501048218029348</v>
      </c>
      <c r="K579" s="2">
        <f t="shared" si="227"/>
        <v>0.55849056603773584</v>
      </c>
      <c r="L579" s="2">
        <f t="shared" si="228"/>
        <v>0</v>
      </c>
      <c r="M579" s="2">
        <f t="shared" si="229"/>
        <v>6.4989517819706855E-3</v>
      </c>
      <c r="N579" s="63">
        <v>2075</v>
      </c>
      <c r="O579" s="63">
        <v>2664</v>
      </c>
      <c r="P579" s="63">
        <v>0</v>
      </c>
      <c r="Q579" s="63">
        <v>31</v>
      </c>
      <c r="R579" s="63">
        <v>0</v>
      </c>
      <c r="S579" s="63">
        <v>0</v>
      </c>
      <c r="T579" s="63">
        <v>0</v>
      </c>
      <c r="U579" s="63">
        <v>0</v>
      </c>
      <c r="V579" s="63">
        <v>0</v>
      </c>
      <c r="W579" s="63">
        <v>0</v>
      </c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AX579" s="63"/>
      <c r="AY579" s="63"/>
      <c r="BA579" s="5">
        <f>IF(Q579&gt;0,RANK(Q579,(N579:P579,Q579:AE579)),0)</f>
        <v>3</v>
      </c>
      <c r="BB579" s="5">
        <f>IF(R579&gt;0,RANK(R579,(N579:P579,Q579:AE579)),0)</f>
        <v>0</v>
      </c>
      <c r="BC579" s="5">
        <f>IF(T579&gt;0,RANK(T579,(N579:P579,Q579:AE579)),0)</f>
        <v>0</v>
      </c>
      <c r="BD579" s="5">
        <f>IF(S579&gt;0,RANK(S579,(N579:P579,Q579:AE579)),0)</f>
        <v>0</v>
      </c>
      <c r="BE579" s="2">
        <f t="shared" si="230"/>
        <v>6.4989517819706499E-3</v>
      </c>
      <c r="BF579" s="2">
        <f t="shared" si="231"/>
        <v>0</v>
      </c>
      <c r="BG579" s="2">
        <f t="shared" si="232"/>
        <v>0</v>
      </c>
      <c r="BH579" s="2">
        <f t="shared" si="233"/>
        <v>0</v>
      </c>
      <c r="BJ579" t="s">
        <v>2157</v>
      </c>
      <c r="BK579" t="s">
        <v>1155</v>
      </c>
      <c r="BL579">
        <v>8</v>
      </c>
      <c r="BN579" s="112">
        <v>13</v>
      </c>
      <c r="BO579" s="114">
        <v>319</v>
      </c>
      <c r="BP579" s="118">
        <f t="shared" si="235"/>
        <v>13319</v>
      </c>
      <c r="BQ579" s="118">
        <f t="shared" si="222"/>
        <v>13319</v>
      </c>
      <c r="BR579" s="5" t="s">
        <v>3151</v>
      </c>
      <c r="BV579" s="63"/>
      <c r="CC579" s="63">
        <f t="shared" si="234"/>
        <v>-4770</v>
      </c>
      <c r="CG579" s="1"/>
      <c r="CH579" s="1"/>
      <c r="CI579" s="1"/>
      <c r="CJ579" s="1"/>
    </row>
    <row r="580" spans="1:96" ht="15" hidden="1" customHeight="1" outlineLevel="1">
      <c r="A580" t="s">
        <v>1836</v>
      </c>
      <c r="B580" t="s">
        <v>1155</v>
      </c>
      <c r="C580" s="1">
        <f t="shared" si="223"/>
        <v>9285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>IF(P580&gt;0,RANK(P580,(N580:P580,Q580:AE580)),0)</f>
        <v>0</v>
      </c>
      <c r="G580" s="129">
        <f t="shared" si="224"/>
        <v>4435</v>
      </c>
      <c r="H580" s="134">
        <f t="shared" si="225"/>
        <v>0.47765212708669896</v>
      </c>
      <c r="I580" s="2"/>
      <c r="J580" s="2">
        <f t="shared" si="226"/>
        <v>0.25794291868605279</v>
      </c>
      <c r="K580" s="2">
        <f t="shared" si="227"/>
        <v>0.7355950457727517</v>
      </c>
      <c r="L580" s="2">
        <f t="shared" si="228"/>
        <v>0</v>
      </c>
      <c r="M580" s="2">
        <f t="shared" si="229"/>
        <v>6.4620355411955099E-3</v>
      </c>
      <c r="N580" s="63">
        <v>2395</v>
      </c>
      <c r="O580" s="63">
        <v>6830</v>
      </c>
      <c r="P580" s="63">
        <v>0</v>
      </c>
      <c r="Q580" s="63">
        <v>60</v>
      </c>
      <c r="R580" s="63">
        <v>0</v>
      </c>
      <c r="S580" s="63">
        <v>0</v>
      </c>
      <c r="T580" s="63">
        <v>0</v>
      </c>
      <c r="U580" s="63">
        <v>0</v>
      </c>
      <c r="V580" s="63">
        <v>0</v>
      </c>
      <c r="W580" s="63">
        <v>0</v>
      </c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AX580" s="63"/>
      <c r="AY580" s="63"/>
      <c r="BA580" s="5">
        <f>IF(Q580&gt;0,RANK(Q580,(N580:P580,Q580:AE580)),0)</f>
        <v>3</v>
      </c>
      <c r="BB580" s="5">
        <f>IF(R580&gt;0,RANK(R580,(N580:P580,Q580:AE580)),0)</f>
        <v>0</v>
      </c>
      <c r="BC580" s="5">
        <f>IF(T580&gt;0,RANK(T580,(N580:P580,Q580:AE580)),0)</f>
        <v>0</v>
      </c>
      <c r="BD580" s="5">
        <f>IF(S580&gt;0,RANK(S580,(N580:P580,Q580:AE580)),0)</f>
        <v>0</v>
      </c>
      <c r="BE580" s="2">
        <f t="shared" si="230"/>
        <v>6.462035541195477E-3</v>
      </c>
      <c r="BF580" s="2">
        <f t="shared" si="231"/>
        <v>0</v>
      </c>
      <c r="BG580" s="2">
        <f t="shared" si="232"/>
        <v>0</v>
      </c>
      <c r="BH580" s="2">
        <f t="shared" si="233"/>
        <v>0</v>
      </c>
      <c r="BJ580" t="s">
        <v>1836</v>
      </c>
      <c r="BK580" t="s">
        <v>1155</v>
      </c>
      <c r="BL580">
        <v>8</v>
      </c>
      <c r="BN580" s="112">
        <v>13</v>
      </c>
      <c r="BO580" s="114">
        <v>321</v>
      </c>
      <c r="BP580" s="118">
        <f t="shared" si="235"/>
        <v>13321</v>
      </c>
      <c r="BQ580" s="118">
        <f t="shared" si="222"/>
        <v>13321</v>
      </c>
      <c r="BR580" s="5" t="s">
        <v>3151</v>
      </c>
      <c r="BV580" s="63"/>
      <c r="CC580" s="63">
        <f t="shared" si="234"/>
        <v>-9285</v>
      </c>
      <c r="CG580" s="1"/>
      <c r="CH580" s="1"/>
      <c r="CI580" s="1"/>
      <c r="CJ580" s="1"/>
    </row>
    <row r="581" spans="1:96" ht="15" customHeight="1" collapsed="1">
      <c r="A581" t="s">
        <v>1154</v>
      </c>
      <c r="B581" t="s">
        <v>544</v>
      </c>
      <c r="C581" s="1">
        <f t="shared" si="223"/>
        <v>4998482</v>
      </c>
      <c r="D581" s="5">
        <f>IF(N581&gt;0, RANK(N581,(N581:P581,Q581:AE581)),0)</f>
        <v>1</v>
      </c>
      <c r="E581" s="5">
        <f>IF(O581&gt;0,RANK(O581,(N581:P581,Q581:AE581)),0)</f>
        <v>2</v>
      </c>
      <c r="F581" s="5">
        <f>IF(P581&gt;0,RANK(P581,(N581:P581,Q581:AE581)),0)</f>
        <v>0</v>
      </c>
      <c r="G581" s="129">
        <f t="shared" si="224"/>
        <v>12670</v>
      </c>
      <c r="H581" s="134">
        <f t="shared" si="225"/>
        <v>2.5347695560372129E-3</v>
      </c>
      <c r="I581" s="2"/>
      <c r="J581" s="2">
        <f t="shared" si="226"/>
        <v>0.49505169769542035</v>
      </c>
      <c r="K581" s="2">
        <f t="shared" si="227"/>
        <v>0.49251692813938314</v>
      </c>
      <c r="L581" s="2">
        <f t="shared" si="228"/>
        <v>0</v>
      </c>
      <c r="M581" s="2">
        <f t="shared" si="229"/>
        <v>1.2431374165196518E-2</v>
      </c>
      <c r="N581" s="63">
        <v>2474507</v>
      </c>
      <c r="O581" s="63">
        <v>2461837</v>
      </c>
      <c r="P581" s="63">
        <v>0</v>
      </c>
      <c r="Q581" s="63">
        <v>62138</v>
      </c>
      <c r="R581" s="63">
        <v>0</v>
      </c>
      <c r="S581" s="63">
        <v>0</v>
      </c>
      <c r="T581" s="63">
        <v>0</v>
      </c>
      <c r="U581" s="63">
        <v>0</v>
      </c>
      <c r="V581" s="63">
        <v>0</v>
      </c>
      <c r="W581" s="63">
        <v>0</v>
      </c>
      <c r="X581" s="63"/>
      <c r="Y581" s="63">
        <v>0</v>
      </c>
      <c r="Z581" s="63"/>
      <c r="AA581" s="63"/>
      <c r="AB581" s="63"/>
      <c r="AC581" s="63"/>
      <c r="AD581" s="63"/>
      <c r="AE581" s="63">
        <v>0</v>
      </c>
      <c r="AF581" s="63">
        <v>0</v>
      </c>
      <c r="AG581" s="63">
        <v>0</v>
      </c>
      <c r="AH581" s="63">
        <v>0</v>
      </c>
      <c r="AI581" s="63">
        <v>0</v>
      </c>
      <c r="AJ581" s="63">
        <v>0</v>
      </c>
      <c r="AK581" s="63">
        <v>0</v>
      </c>
      <c r="AL581" s="63">
        <v>0</v>
      </c>
      <c r="AM581" s="63">
        <v>0</v>
      </c>
      <c r="AN581" s="63">
        <v>0</v>
      </c>
      <c r="AO581" s="63">
        <v>0</v>
      </c>
      <c r="AP581" s="63">
        <v>0</v>
      </c>
      <c r="AQ581" s="63">
        <v>0</v>
      </c>
      <c r="AR581" s="63">
        <v>0</v>
      </c>
      <c r="AS581" s="63">
        <v>0</v>
      </c>
      <c r="AT581" s="63">
        <v>0</v>
      </c>
      <c r="AU581" s="63">
        <v>0</v>
      </c>
      <c r="AV581" s="63">
        <v>0</v>
      </c>
      <c r="AW581" s="63">
        <v>0</v>
      </c>
      <c r="AX581" s="63">
        <v>0</v>
      </c>
      <c r="AY581" s="63">
        <v>0</v>
      </c>
      <c r="BA581" s="5">
        <f>IF(Q581&gt;0,RANK(Q581,(N581:P581,Q581:AE581)),0)</f>
        <v>3</v>
      </c>
      <c r="BB581" s="5">
        <f>IF(R581&gt;0,RANK(R581,(N581:P581,Q581:AE581)),0)</f>
        <v>0</v>
      </c>
      <c r="BC581" s="5">
        <f>IF(T581&gt;0,RANK(T581,(N581:P581,Q581:AE581)),0)</f>
        <v>0</v>
      </c>
      <c r="BD581" s="5">
        <f>IF(S581&gt;0,RANK(S581,(N581:P581,Q581:AE581)),0)</f>
        <v>0</v>
      </c>
      <c r="BE581" s="2">
        <f t="shared" si="230"/>
        <v>1.2431374165196553E-2</v>
      </c>
      <c r="BF581" s="2">
        <f t="shared" si="231"/>
        <v>0</v>
      </c>
      <c r="BG581" s="2">
        <f t="shared" si="232"/>
        <v>0</v>
      </c>
      <c r="BH581" s="2">
        <f t="shared" si="233"/>
        <v>0</v>
      </c>
      <c r="BJ581" t="s">
        <v>1154</v>
      </c>
      <c r="BK581" t="s">
        <v>544</v>
      </c>
      <c r="BN581" s="112">
        <v>13</v>
      </c>
      <c r="BO581" s="114"/>
      <c r="BP581" s="112">
        <v>13</v>
      </c>
      <c r="BQ581" s="112">
        <f t="shared" si="222"/>
        <v>13</v>
      </c>
      <c r="BR581" s="5" t="s">
        <v>710</v>
      </c>
      <c r="BV581" s="63"/>
      <c r="CC581" s="63">
        <f t="shared" si="234"/>
        <v>-4998482</v>
      </c>
      <c r="CD581" s="63">
        <f>SUM(CD422:CD580)</f>
        <v>0</v>
      </c>
      <c r="CE581" s="63">
        <v>0</v>
      </c>
      <c r="CH581" s="63">
        <f>SUM(CH422:CH580)</f>
        <v>0</v>
      </c>
      <c r="CK581" s="63"/>
      <c r="CL581" s="63"/>
      <c r="CM581" s="63"/>
      <c r="CN581" s="63"/>
      <c r="CO581" s="63"/>
      <c r="CP581" s="63"/>
      <c r="CQ581" s="63"/>
      <c r="CR581" s="63"/>
    </row>
    <row r="582" spans="1:96" ht="15" customHeight="1">
      <c r="C582" s="1"/>
      <c r="E582" s="5"/>
      <c r="F582" s="5"/>
      <c r="G582" s="129"/>
      <c r="H582" s="134"/>
      <c r="I582" s="2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BA582" s="5"/>
      <c r="BB582" s="5"/>
      <c r="BC582" s="5"/>
      <c r="BD582" s="5"/>
      <c r="BN582" s="112"/>
      <c r="BO582" s="114"/>
      <c r="BP582" s="118"/>
      <c r="BQ582" s="118"/>
    </row>
    <row r="583" spans="1:96" ht="15" hidden="1" customHeight="1" outlineLevel="1">
      <c r="A583" t="s">
        <v>653</v>
      </c>
      <c r="B583" t="s">
        <v>962</v>
      </c>
      <c r="C583" s="1">
        <f>SUM(N583:AY583)</f>
        <v>87814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5</v>
      </c>
      <c r="G583" s="129">
        <f>IF(C583&gt;0,MAX(N583:P583)-LARGE(N583:P583,2),0)</f>
        <v>31834</v>
      </c>
      <c r="H583" s="134">
        <f>IF(C583&gt;0,G583/C583,0)</f>
        <v>0.36251622748081169</v>
      </c>
      <c r="I583" s="2"/>
      <c r="J583" s="2">
        <f t="shared" ref="J583:L587" si="236">IF($C583=0,"-",N583/$C583)</f>
        <v>0.6688113512651741</v>
      </c>
      <c r="K583" s="2">
        <f t="shared" si="236"/>
        <v>0.30629512378436241</v>
      </c>
      <c r="L583" s="2">
        <f t="shared" si="236"/>
        <v>2.5052952832122439E-3</v>
      </c>
      <c r="M583" s="2">
        <f>IF(C583=0,"-",(1-J583-K583-L583))</f>
        <v>2.2388229667251243E-2</v>
      </c>
      <c r="N583" s="63">
        <v>58731</v>
      </c>
      <c r="O583" s="63">
        <v>26897</v>
      </c>
      <c r="P583" s="63">
        <v>220</v>
      </c>
      <c r="Q583" s="63">
        <v>1027</v>
      </c>
      <c r="R583" s="63">
        <v>805</v>
      </c>
      <c r="S583" s="63">
        <v>134</v>
      </c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BA583" s="5">
        <f>IF(Q583&gt;0,RANK(Q583,(N583:P583,Q583:AE583)),0)</f>
        <v>3</v>
      </c>
      <c r="BB583" s="5">
        <f>IF(R583&gt;0,RANK(R583,(N583:P583,Q583:AE583)),0)</f>
        <v>4</v>
      </c>
      <c r="BC583" s="5">
        <f>IF(T583&gt;0,RANK(T583,(N583:P583,Q583:AE583)),0)</f>
        <v>0</v>
      </c>
      <c r="BD583" s="5">
        <f>IF(S583&gt;0,RANK(S583,(N583:P583,Q583:AE583)),0)</f>
        <v>6</v>
      </c>
      <c r="BE583" s="2">
        <f t="shared" ref="BE583:BF587" si="237">IF($C583=0,"-",Q583/$C583)</f>
        <v>1.1695173890268067E-2</v>
      </c>
      <c r="BF583" s="2">
        <f t="shared" si="237"/>
        <v>9.1671031953902572E-3</v>
      </c>
      <c r="BG583" s="2">
        <f t="shared" ref="BG583:BG588" si="238">IF($C583=0,"-",T583/$C583)</f>
        <v>0</v>
      </c>
      <c r="BH583" s="2">
        <f>IF($C583=0,"-",S583/$C583)</f>
        <v>1.5259525815929122E-3</v>
      </c>
      <c r="BJ583" t="s">
        <v>653</v>
      </c>
      <c r="BK583" t="s">
        <v>962</v>
      </c>
      <c r="BL583">
        <v>2</v>
      </c>
      <c r="BN583" s="112">
        <v>15</v>
      </c>
      <c r="BO583" s="114">
        <v>1</v>
      </c>
      <c r="BP583" s="118">
        <f t="shared" si="235"/>
        <v>15001</v>
      </c>
      <c r="BQ583" s="118">
        <f t="shared" si="222"/>
        <v>15001</v>
      </c>
      <c r="BR583" s="5" t="s">
        <v>3151</v>
      </c>
      <c r="BV583" s="63"/>
      <c r="BW583" s="63"/>
    </row>
    <row r="584" spans="1:96" ht="15" hidden="1" customHeight="1" outlineLevel="1">
      <c r="A584" t="s">
        <v>1845</v>
      </c>
      <c r="B584" t="s">
        <v>962</v>
      </c>
      <c r="C584" s="1">
        <f>SUM(N584:AY584)</f>
        <v>382114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5</v>
      </c>
      <c r="G584" s="129">
        <f>IF(C584&gt;0,MAX(N584:P584)-LARGE(N584:P584,2),0)</f>
        <v>102610</v>
      </c>
      <c r="H584" s="134">
        <f>IF(C584&gt;0,G584/C584,0)</f>
        <v>0.26853242749545947</v>
      </c>
      <c r="I584" s="2"/>
      <c r="J584" s="2">
        <f t="shared" si="236"/>
        <v>0.62512496270746432</v>
      </c>
      <c r="K584" s="2">
        <f t="shared" si="236"/>
        <v>0.35659253521200479</v>
      </c>
      <c r="L584" s="2">
        <f t="shared" si="236"/>
        <v>1.9392118582412579E-3</v>
      </c>
      <c r="M584" s="2">
        <f>IF(C584=0,"-",(1-J584-K584-L584))</f>
        <v>1.6343290222289635E-2</v>
      </c>
      <c r="N584" s="63">
        <v>238869</v>
      </c>
      <c r="O584" s="63">
        <v>136259</v>
      </c>
      <c r="P584" s="63">
        <v>741</v>
      </c>
      <c r="Q584" s="63">
        <v>3437</v>
      </c>
      <c r="R584" s="63">
        <v>2178</v>
      </c>
      <c r="S584" s="63">
        <v>630</v>
      </c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BA584" s="5">
        <f>IF(Q584&gt;0,RANK(Q584,(N584:P584,Q584:AE584)),0)</f>
        <v>3</v>
      </c>
      <c r="BB584" s="5">
        <f>IF(R584&gt;0,RANK(R584,(N584:P584,Q584:AE584)),0)</f>
        <v>4</v>
      </c>
      <c r="BC584" s="5">
        <f>IF(T584&gt;0,RANK(T584,(N584:P584,Q584:AE584)),0)</f>
        <v>0</v>
      </c>
      <c r="BD584" s="5">
        <f>IF(S584&gt;0,RANK(S584,(N584:P584,Q584:AE584)),0)</f>
        <v>6</v>
      </c>
      <c r="BE584" s="2">
        <f t="shared" si="237"/>
        <v>8.9946979173754424E-3</v>
      </c>
      <c r="BF584" s="2">
        <f t="shared" si="237"/>
        <v>5.6998696724014303E-3</v>
      </c>
      <c r="BG584" s="2">
        <f t="shared" si="238"/>
        <v>0</v>
      </c>
      <c r="BH584" s="2">
        <f>IF($C584=0,"-",S584/$C584)</f>
        <v>1.6487226325128104E-3</v>
      </c>
      <c r="BJ584" t="s">
        <v>1845</v>
      </c>
      <c r="BK584" t="s">
        <v>962</v>
      </c>
      <c r="BN584" s="112">
        <v>15</v>
      </c>
      <c r="BO584" s="114">
        <v>3</v>
      </c>
      <c r="BP584" s="118">
        <f t="shared" si="235"/>
        <v>15003</v>
      </c>
      <c r="BQ584" s="118">
        <f t="shared" si="222"/>
        <v>15003</v>
      </c>
      <c r="BR584" s="5" t="s">
        <v>3151</v>
      </c>
      <c r="BV584" s="63"/>
      <c r="BW584" s="63"/>
    </row>
    <row r="585" spans="1:96" ht="15" hidden="1" customHeight="1" outlineLevel="1">
      <c r="A585" t="s">
        <v>456</v>
      </c>
      <c r="B585" t="s">
        <v>962</v>
      </c>
      <c r="C585" s="1">
        <f>SUM(N585:AY585)</f>
        <v>33497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5</v>
      </c>
      <c r="G585" s="129">
        <f>IF(C585&gt;0,MAX(N585:P585)-LARGE(N585:P585,2),0)</f>
        <v>9643</v>
      </c>
      <c r="H585" s="134">
        <f>IF(C585&gt;0,G585/C585,0)</f>
        <v>0.28787652625608262</v>
      </c>
      <c r="I585" s="2"/>
      <c r="J585" s="2">
        <f t="shared" si="236"/>
        <v>0.6336388333283578</v>
      </c>
      <c r="K585" s="2">
        <f t="shared" si="236"/>
        <v>0.34576230707227512</v>
      </c>
      <c r="L585" s="2">
        <f t="shared" si="236"/>
        <v>2.2987133176105325E-3</v>
      </c>
      <c r="M585" s="2">
        <f>IF(C585=0,"-",(1-J585-K585-L585))</f>
        <v>1.8300146281756548E-2</v>
      </c>
      <c r="N585" s="63">
        <v>21225</v>
      </c>
      <c r="O585" s="63">
        <v>11582</v>
      </c>
      <c r="P585" s="63">
        <v>77</v>
      </c>
      <c r="Q585" s="63">
        <v>303</v>
      </c>
      <c r="R585" s="63">
        <v>254</v>
      </c>
      <c r="S585" s="63">
        <v>56</v>
      </c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BA585" s="5">
        <f>IF(Q585&gt;0,RANK(Q585,(N585:P585,Q585:AE585)),0)</f>
        <v>3</v>
      </c>
      <c r="BB585" s="5">
        <f>IF(R585&gt;0,RANK(R585,(N585:P585,Q585:AE585)),0)</f>
        <v>4</v>
      </c>
      <c r="BC585" s="5">
        <f>IF(T585&gt;0,RANK(T585,(N585:P585,Q585:AE585)),0)</f>
        <v>0</v>
      </c>
      <c r="BD585" s="5">
        <f>IF(S585&gt;0,RANK(S585,(N585:P585,Q585:AE585)),0)</f>
        <v>6</v>
      </c>
      <c r="BE585" s="2">
        <f t="shared" si="237"/>
        <v>9.0455861718959901E-3</v>
      </c>
      <c r="BF585" s="2">
        <f t="shared" si="237"/>
        <v>7.5827686061438341E-3</v>
      </c>
      <c r="BG585" s="2">
        <f t="shared" si="238"/>
        <v>0</v>
      </c>
      <c r="BH585" s="2">
        <f>IF($C585=0,"-",S585/$C585)</f>
        <v>1.6717915037167508E-3</v>
      </c>
      <c r="BJ585" t="s">
        <v>456</v>
      </c>
      <c r="BK585" t="s">
        <v>962</v>
      </c>
      <c r="BL585">
        <v>2</v>
      </c>
      <c r="BN585" s="112">
        <v>15</v>
      </c>
      <c r="BO585" s="114">
        <v>7</v>
      </c>
      <c r="BP585" s="118">
        <f t="shared" si="235"/>
        <v>15007</v>
      </c>
      <c r="BQ585" s="118">
        <f t="shared" si="222"/>
        <v>15007</v>
      </c>
      <c r="BR585" s="5" t="s">
        <v>3151</v>
      </c>
      <c r="BV585" s="63"/>
      <c r="BW585" s="63"/>
      <c r="BX585" s="63"/>
      <c r="BY585" s="63"/>
    </row>
    <row r="586" spans="1:96" ht="15" hidden="1" customHeight="1" outlineLevel="1">
      <c r="A586" t="s">
        <v>1878</v>
      </c>
      <c r="B586" t="s">
        <v>962</v>
      </c>
      <c r="C586" s="1">
        <f>SUM(N586:AY586)</f>
        <v>71044</v>
      </c>
      <c r="D586" s="5">
        <f>IF(N586&gt;0, RANK(N586,(N586:P586,Q586:AE586)),0)</f>
        <v>1</v>
      </c>
      <c r="E586" s="5">
        <f>IF(O586&gt;0,RANK(O586,(N586:P586,Q586:AE586)),0)</f>
        <v>2</v>
      </c>
      <c r="F586" s="5">
        <f>IF(P586&gt;0,RANK(P586,(N586:P586,Q586:AE586)),0)</f>
        <v>5</v>
      </c>
      <c r="G586" s="129">
        <f>IF(C586&gt;0,MAX(N586:P586)-LARGE(N586:P586,2),0)</f>
        <v>25179</v>
      </c>
      <c r="H586" s="134">
        <f>IF(C586&gt;0,G586/C586,0)</f>
        <v>0.3544141658690389</v>
      </c>
      <c r="I586" s="2"/>
      <c r="J586" s="2">
        <f t="shared" si="236"/>
        <v>0.66585496312144588</v>
      </c>
      <c r="K586" s="2">
        <f t="shared" si="236"/>
        <v>0.31144079725240698</v>
      </c>
      <c r="L586" s="2">
        <f t="shared" si="236"/>
        <v>2.0409886830696469E-3</v>
      </c>
      <c r="M586" s="2">
        <f>IF(C586=0,"-",(1-J586-K586-L586))</f>
        <v>2.0663250943077503E-2</v>
      </c>
      <c r="N586" s="63">
        <v>47305</v>
      </c>
      <c r="O586" s="63">
        <v>22126</v>
      </c>
      <c r="P586" s="63">
        <v>145</v>
      </c>
      <c r="Q586" s="63">
        <v>772</v>
      </c>
      <c r="R586" s="63">
        <v>585</v>
      </c>
      <c r="S586" s="63">
        <v>111</v>
      </c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BA586" s="5">
        <f>IF(Q586&gt;0,RANK(Q586,(N586:P586,Q586:AE586)),0)</f>
        <v>3</v>
      </c>
      <c r="BB586" s="5">
        <f>IF(R586&gt;0,RANK(R586,(N586:P586,Q586:AE586)),0)</f>
        <v>4</v>
      </c>
      <c r="BC586" s="5">
        <f>IF(T586&gt;0,RANK(T586,(N586:P586,Q586:AE586)),0)</f>
        <v>0</v>
      </c>
      <c r="BD586" s="5">
        <f>IF(S586&gt;0,RANK(S586,(N586:P586,Q586:AE586)),0)</f>
        <v>6</v>
      </c>
      <c r="BE586" s="2">
        <f t="shared" si="237"/>
        <v>1.0866505264343225E-2</v>
      </c>
      <c r="BF586" s="2">
        <f t="shared" si="237"/>
        <v>8.2343336523844381E-3</v>
      </c>
      <c r="BG586" s="2">
        <f t="shared" si="238"/>
        <v>0</v>
      </c>
      <c r="BH586" s="2">
        <f>IF($C586=0,"-",S586/$C586)</f>
        <v>1.5624120263498676E-3</v>
      </c>
      <c r="BJ586" t="s">
        <v>1878</v>
      </c>
      <c r="BK586" t="s">
        <v>962</v>
      </c>
      <c r="BL586">
        <v>2</v>
      </c>
      <c r="BN586" s="112">
        <v>15</v>
      </c>
      <c r="BO586" s="114">
        <v>9</v>
      </c>
      <c r="BP586" s="118">
        <f t="shared" si="235"/>
        <v>15009</v>
      </c>
      <c r="BQ586" s="118">
        <f t="shared" si="222"/>
        <v>15009</v>
      </c>
      <c r="BR586" s="5" t="s">
        <v>3151</v>
      </c>
      <c r="BV586" s="63"/>
      <c r="BW586" s="63"/>
      <c r="BX586" s="126"/>
    </row>
    <row r="587" spans="1:96" ht="15" customHeight="1" collapsed="1">
      <c r="A587" t="s">
        <v>653</v>
      </c>
      <c r="B587" t="s">
        <v>544</v>
      </c>
      <c r="C587" s="1">
        <f>SUM(N587:AY587)</f>
        <v>574469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>IF(P587&gt;0,RANK(P587,(N587:P587,Q587:AE587)),0)</f>
        <v>5</v>
      </c>
      <c r="G587" s="129">
        <f>IF(C587&gt;0,MAX(N587:P587)-LARGE(N587:P587,2),0)</f>
        <v>169266</v>
      </c>
      <c r="H587" s="134">
        <f>IF(C587&gt;0,G587/C587,0)</f>
        <v>0.29464775296839341</v>
      </c>
      <c r="I587" s="2"/>
      <c r="J587" s="2">
        <f t="shared" si="236"/>
        <v>0.63733639239018991</v>
      </c>
      <c r="K587" s="2">
        <f t="shared" si="236"/>
        <v>0.3426886394217965</v>
      </c>
      <c r="L587" s="2">
        <f t="shared" si="236"/>
        <v>2.0592930166814919E-3</v>
      </c>
      <c r="M587" s="2">
        <f>IF(C587=0,"-",(1-J587-K587-L587))</f>
        <v>1.7915675171332093E-2</v>
      </c>
      <c r="N587" s="63">
        <v>366130</v>
      </c>
      <c r="O587" s="63">
        <v>196864</v>
      </c>
      <c r="P587" s="63">
        <v>1183</v>
      </c>
      <c r="Q587" s="63">
        <v>5539</v>
      </c>
      <c r="R587" s="63">
        <v>3822</v>
      </c>
      <c r="S587" s="63">
        <v>931</v>
      </c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BA587" s="5">
        <f>IF(Q587&gt;0,RANK(Q587,(N587:P587,Q587:AE587)),0)</f>
        <v>3</v>
      </c>
      <c r="BB587" s="5">
        <f>IF(R587&gt;0,RANK(R587,(N587:P587,Q587:AE587)),0)</f>
        <v>4</v>
      </c>
      <c r="BC587" s="5">
        <f>IF(T587&gt;0,RANK(T587,(N587:P587,Q587:AE587)),0)</f>
        <v>0</v>
      </c>
      <c r="BD587" s="5">
        <f>IF(S587&gt;0,RANK(S587,(N587:P587,Q587:AE587)),0)</f>
        <v>6</v>
      </c>
      <c r="BE587" s="2">
        <f t="shared" si="237"/>
        <v>9.6419476072686257E-3</v>
      </c>
      <c r="BF587" s="2">
        <f t="shared" si="237"/>
        <v>6.6531005154325121E-3</v>
      </c>
      <c r="BG587" s="2">
        <f t="shared" si="238"/>
        <v>0</v>
      </c>
      <c r="BH587" s="2">
        <f>IF($C587=0,"-",S587/$C587)</f>
        <v>1.6206270486309967E-3</v>
      </c>
      <c r="BJ587" t="s">
        <v>653</v>
      </c>
      <c r="BK587" t="s">
        <v>544</v>
      </c>
      <c r="BN587" s="112">
        <v>15</v>
      </c>
      <c r="BO587" s="114"/>
      <c r="BP587" s="112">
        <v>15</v>
      </c>
      <c r="BQ587" s="112">
        <f t="shared" si="222"/>
        <v>15</v>
      </c>
      <c r="BR587" s="5" t="s">
        <v>710</v>
      </c>
      <c r="BS587" s="63">
        <f>SUM(BS583:BS586)</f>
        <v>0</v>
      </c>
      <c r="BT587" s="63">
        <f>SUM(BT583:BT586)</f>
        <v>0</v>
      </c>
      <c r="BV587" s="63"/>
      <c r="BW587" s="63"/>
      <c r="BX587" s="126"/>
    </row>
    <row r="588" spans="1:96" ht="15" customHeight="1">
      <c r="C588" s="1"/>
      <c r="E588" s="5"/>
      <c r="F588" s="5"/>
      <c r="G588" s="129"/>
      <c r="H588" s="134"/>
      <c r="I588" s="2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124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BA588" s="5"/>
      <c r="BB588" s="5"/>
      <c r="BC588" s="5"/>
      <c r="BD588" s="5"/>
      <c r="BG588" s="2" t="str">
        <f t="shared" si="238"/>
        <v>-</v>
      </c>
      <c r="BN588" s="112"/>
      <c r="BO588" s="114"/>
      <c r="BP588" s="118"/>
      <c r="BQ588" s="118"/>
      <c r="BX588" s="126"/>
      <c r="CE588" s="129"/>
      <c r="CF588" s="129"/>
      <c r="CG588" s="129"/>
      <c r="CH588" s="1" t="s">
        <v>4182</v>
      </c>
      <c r="CI588" s="63" t="s">
        <v>4183</v>
      </c>
      <c r="CJ588" s="63" t="s">
        <v>4184</v>
      </c>
      <c r="CL588"/>
    </row>
    <row r="589" spans="1:96" ht="15" hidden="1" customHeight="1" outlineLevel="1">
      <c r="A589" t="s">
        <v>552</v>
      </c>
      <c r="B589" t="s">
        <v>404</v>
      </c>
      <c r="C589" s="1">
        <f t="shared" ref="C589:C633" si="239">SUM(N589:AY589)</f>
        <v>259700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5</v>
      </c>
      <c r="G589" s="129">
        <f t="shared" ref="G589:G633" si="240">IF(C589&gt;0,MAX(N589:P589)-LARGE(N589:P589,2),0)</f>
        <v>10160</v>
      </c>
      <c r="H589" s="134">
        <f t="shared" ref="H589:H633" si="241">IF(C589&gt;0,G589/C589,0)</f>
        <v>3.9122063919907586E-2</v>
      </c>
      <c r="I589" s="2"/>
      <c r="J589" s="2">
        <f t="shared" ref="J589:J633" si="242">IF($C589=0,"-",N589/$C589)</f>
        <v>0.46414709279938393</v>
      </c>
      <c r="K589" s="2">
        <f t="shared" ref="K589:K633" si="243">IF($C589=0,"-",O589/$C589)</f>
        <v>0.50326915671929151</v>
      </c>
      <c r="L589" s="2">
        <f t="shared" ref="L589:L633" si="244">IF($C589=0,"-",P589/$C589)</f>
        <v>3.3692722371967657E-3</v>
      </c>
      <c r="M589" s="2">
        <f t="shared" ref="M589:M633" si="245">IF(C589=0,"-",(1-J589-K589-L589))</f>
        <v>2.9214478244127793E-2</v>
      </c>
      <c r="N589" s="63">
        <v>120539</v>
      </c>
      <c r="O589" s="63">
        <v>130699</v>
      </c>
      <c r="P589" s="63">
        <v>875</v>
      </c>
      <c r="Q589" s="63">
        <v>5310</v>
      </c>
      <c r="R589" s="63">
        <v>199</v>
      </c>
      <c r="S589" s="63">
        <v>438</v>
      </c>
      <c r="T589" s="63">
        <v>356</v>
      </c>
      <c r="U589" s="63">
        <v>1172</v>
      </c>
      <c r="V589" s="63">
        <v>32</v>
      </c>
      <c r="W589" s="63">
        <v>1</v>
      </c>
      <c r="X589" s="63">
        <v>0</v>
      </c>
      <c r="Y589" s="63">
        <v>0</v>
      </c>
      <c r="Z589" s="63">
        <v>72</v>
      </c>
      <c r="AA589" s="63">
        <v>0</v>
      </c>
      <c r="AB589" s="63">
        <v>0</v>
      </c>
      <c r="AC589" s="63">
        <v>0</v>
      </c>
      <c r="AD589" s="63">
        <v>0</v>
      </c>
      <c r="AE589" s="63">
        <v>0</v>
      </c>
      <c r="AF589" s="63">
        <v>0</v>
      </c>
      <c r="AG589" s="63">
        <v>0</v>
      </c>
      <c r="AH589" s="63">
        <v>0</v>
      </c>
      <c r="AI589" s="63">
        <v>0</v>
      </c>
      <c r="AJ589" s="63">
        <v>0</v>
      </c>
      <c r="AK589" s="63">
        <v>0</v>
      </c>
      <c r="AL589" s="63">
        <v>0</v>
      </c>
      <c r="AM589" s="63">
        <v>0</v>
      </c>
      <c r="AN589" s="63">
        <v>0</v>
      </c>
      <c r="AO589" s="63">
        <v>0</v>
      </c>
      <c r="AP589" s="63">
        <v>0</v>
      </c>
      <c r="AQ589" s="63">
        <v>0</v>
      </c>
      <c r="AR589" s="63">
        <v>0</v>
      </c>
      <c r="AS589" s="63">
        <v>0</v>
      </c>
      <c r="AT589" s="63">
        <v>0</v>
      </c>
      <c r="AU589" s="63">
        <v>7</v>
      </c>
      <c r="AV589" s="63">
        <v>0</v>
      </c>
      <c r="AW589" s="63">
        <v>0</v>
      </c>
      <c r="AX589" s="63">
        <v>0</v>
      </c>
      <c r="AY589" s="63">
        <v>0</v>
      </c>
      <c r="BA589" s="5">
        <f>IF(Q589&gt;0,RANK(Q589,(N589:P589,Q589:AE589)),0)</f>
        <v>3</v>
      </c>
      <c r="BB589" s="5">
        <f>IF(R589&gt;0,RANK(R589,(N589:P589,Q589:AE589)),0)</f>
        <v>8</v>
      </c>
      <c r="BC589" s="5">
        <f>IF(T589&gt;0,RANK(T589,(N589:P589,Q589:AE589)),0)</f>
        <v>7</v>
      </c>
      <c r="BD589" s="5">
        <f>IF(S589&gt;0,RANK(S589,(N589:P589,Q589:AE589)),0)</f>
        <v>6</v>
      </c>
      <c r="BE589" s="2">
        <f t="shared" ref="BE589:BE633" si="246">IF($C589=0,"-",Q589/$C589)</f>
        <v>2.0446669233731229E-2</v>
      </c>
      <c r="BF589" s="2">
        <f t="shared" ref="BF589:BF633" si="247">IF($C589=0,"-",R589/$C589)</f>
        <v>7.6626877165960727E-4</v>
      </c>
      <c r="BG589" s="2">
        <f t="shared" ref="BG589:BG633" si="248">IF($C589=0,"-",T589/$C589)</f>
        <v>1.3708124759337697E-3</v>
      </c>
      <c r="BH589" s="2">
        <f t="shared" ref="BH589:BH633" si="249">IF($C589=0,"-",S589/$C589)</f>
        <v>1.6865614170196381E-3</v>
      </c>
      <c r="BJ589" t="s">
        <v>552</v>
      </c>
      <c r="BK589" t="s">
        <v>404</v>
      </c>
      <c r="BN589" s="112">
        <v>16</v>
      </c>
      <c r="BO589" s="114">
        <v>1</v>
      </c>
      <c r="BP589" s="118">
        <f t="shared" si="235"/>
        <v>16001</v>
      </c>
      <c r="BQ589" s="118">
        <f t="shared" si="222"/>
        <v>16001</v>
      </c>
      <c r="BR589" s="5" t="s">
        <v>3151</v>
      </c>
      <c r="CE589" s="63">
        <v>1</v>
      </c>
      <c r="CH589" s="63">
        <v>0</v>
      </c>
      <c r="CI589" s="63">
        <v>0</v>
      </c>
      <c r="CJ589" s="63">
        <v>1</v>
      </c>
    </row>
    <row r="590" spans="1:96" ht="15" hidden="1" customHeight="1" outlineLevel="1">
      <c r="A590" t="s">
        <v>1025</v>
      </c>
      <c r="B590" t="s">
        <v>404</v>
      </c>
      <c r="C590" s="1">
        <f t="shared" si="239"/>
        <v>2586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4</v>
      </c>
      <c r="G590" s="129">
        <f t="shared" si="240"/>
        <v>1350</v>
      </c>
      <c r="H590" s="134">
        <f t="shared" si="241"/>
        <v>0.52204176334106733</v>
      </c>
      <c r="I590" s="2"/>
      <c r="J590" s="2">
        <f t="shared" si="242"/>
        <v>0.22853828306264501</v>
      </c>
      <c r="K590" s="2">
        <f t="shared" si="243"/>
        <v>0.75058004640371234</v>
      </c>
      <c r="L590" s="2">
        <f t="shared" si="244"/>
        <v>2.3201856148491878E-3</v>
      </c>
      <c r="M590" s="2">
        <f t="shared" si="245"/>
        <v>1.8561484918793461E-2</v>
      </c>
      <c r="N590" s="63">
        <v>591</v>
      </c>
      <c r="O590" s="63">
        <v>1941</v>
      </c>
      <c r="P590" s="63">
        <v>6</v>
      </c>
      <c r="Q590" s="63">
        <v>34</v>
      </c>
      <c r="R590" s="63">
        <v>0</v>
      </c>
      <c r="S590" s="63">
        <v>6</v>
      </c>
      <c r="T590" s="63">
        <v>3</v>
      </c>
      <c r="U590" s="63">
        <v>5</v>
      </c>
      <c r="V590" s="63">
        <v>0</v>
      </c>
      <c r="W590" s="63">
        <v>0</v>
      </c>
      <c r="X590" s="63">
        <v>0</v>
      </c>
      <c r="Y590" s="63">
        <v>0</v>
      </c>
      <c r="Z590" s="63">
        <v>0</v>
      </c>
      <c r="AA590" s="63">
        <v>0</v>
      </c>
      <c r="AB590" s="63">
        <v>0</v>
      </c>
      <c r="AC590" s="63">
        <v>0</v>
      </c>
      <c r="AD590" s="63">
        <v>0</v>
      </c>
      <c r="AE590" s="63">
        <v>0</v>
      </c>
      <c r="AF590" s="63">
        <v>0</v>
      </c>
      <c r="AG590" s="63">
        <v>0</v>
      </c>
      <c r="AH590" s="63">
        <v>0</v>
      </c>
      <c r="AI590" s="63">
        <v>0</v>
      </c>
      <c r="AJ590" s="63">
        <v>0</v>
      </c>
      <c r="AK590" s="63">
        <v>0</v>
      </c>
      <c r="AL590" s="63">
        <v>0</v>
      </c>
      <c r="AM590" s="63">
        <v>0</v>
      </c>
      <c r="AN590" s="63">
        <v>0</v>
      </c>
      <c r="AO590" s="63">
        <v>0</v>
      </c>
      <c r="AP590" s="63">
        <v>0</v>
      </c>
      <c r="AQ590" s="63">
        <v>0</v>
      </c>
      <c r="AR590" s="63">
        <v>0</v>
      </c>
      <c r="AS590" s="63">
        <v>0</v>
      </c>
      <c r="AT590" s="63">
        <v>0</v>
      </c>
      <c r="AU590" s="63">
        <v>0</v>
      </c>
      <c r="AV590" s="63">
        <v>0</v>
      </c>
      <c r="AW590" s="63">
        <v>0</v>
      </c>
      <c r="AX590" s="63">
        <v>0</v>
      </c>
      <c r="AY590" s="63">
        <v>0</v>
      </c>
      <c r="BA590" s="5">
        <f>IF(Q590&gt;0,RANK(Q590,(N590:P590,Q590:AE590)),0)</f>
        <v>3</v>
      </c>
      <c r="BB590" s="5">
        <f>IF(R590&gt;0,RANK(R590,(N590:P590,Q590:AE590)),0)</f>
        <v>0</v>
      </c>
      <c r="BC590" s="5">
        <f>IF(T590&gt;0,RANK(T590,(N590:P590,Q590:AE590)),0)</f>
        <v>7</v>
      </c>
      <c r="BD590" s="5">
        <f>IF(S590&gt;0,RANK(S590,(N590:P590,Q590:AE590)),0)</f>
        <v>4</v>
      </c>
      <c r="BE590" s="2">
        <f t="shared" si="246"/>
        <v>1.3147718484145398E-2</v>
      </c>
      <c r="BF590" s="2">
        <f t="shared" si="247"/>
        <v>0</v>
      </c>
      <c r="BG590" s="2">
        <f t="shared" si="248"/>
        <v>1.1600928074245939E-3</v>
      </c>
      <c r="BH590" s="2">
        <f t="shared" si="249"/>
        <v>2.3201856148491878E-3</v>
      </c>
      <c r="BJ590" t="s">
        <v>1025</v>
      </c>
      <c r="BK590" t="s">
        <v>404</v>
      </c>
      <c r="BL590">
        <v>1</v>
      </c>
      <c r="BN590" s="112">
        <v>16</v>
      </c>
      <c r="BO590" s="114">
        <v>3</v>
      </c>
      <c r="BP590" s="118">
        <f t="shared" si="235"/>
        <v>16003</v>
      </c>
      <c r="BQ590" s="118">
        <f t="shared" si="222"/>
        <v>16003</v>
      </c>
      <c r="BR590" s="5" t="s">
        <v>3151</v>
      </c>
      <c r="CD590" s="63">
        <f>C590</f>
        <v>2586</v>
      </c>
      <c r="CE590" s="63">
        <v>0</v>
      </c>
      <c r="CH590" s="63">
        <v>0</v>
      </c>
      <c r="CI590" s="63">
        <v>0</v>
      </c>
      <c r="CJ590" s="63">
        <v>0</v>
      </c>
    </row>
    <row r="591" spans="1:96" ht="15" hidden="1" customHeight="1" outlineLevel="1">
      <c r="A591" t="s">
        <v>800</v>
      </c>
      <c r="B591" t="s">
        <v>404</v>
      </c>
      <c r="C591" s="1">
        <f t="shared" si="239"/>
        <v>39783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4</v>
      </c>
      <c r="G591" s="129">
        <f t="shared" si="240"/>
        <v>8649</v>
      </c>
      <c r="H591" s="134">
        <f t="shared" si="241"/>
        <v>0.21740441897292814</v>
      </c>
      <c r="I591" s="2"/>
      <c r="J591" s="2">
        <f t="shared" si="242"/>
        <v>0.36905210768418673</v>
      </c>
      <c r="K591" s="2">
        <f t="shared" si="243"/>
        <v>0.5864565266571149</v>
      </c>
      <c r="L591" s="2">
        <f t="shared" si="244"/>
        <v>5.328909333132242E-3</v>
      </c>
      <c r="M591" s="2">
        <f t="shared" si="245"/>
        <v>3.9162456325566135E-2</v>
      </c>
      <c r="N591" s="63">
        <v>14682</v>
      </c>
      <c r="O591" s="63">
        <v>23331</v>
      </c>
      <c r="P591" s="63">
        <v>212</v>
      </c>
      <c r="Q591" s="63">
        <v>947</v>
      </c>
      <c r="R591" s="63">
        <v>28</v>
      </c>
      <c r="S591" s="63">
        <v>87</v>
      </c>
      <c r="T591" s="63">
        <v>89</v>
      </c>
      <c r="U591" s="63">
        <v>205</v>
      </c>
      <c r="V591" s="63">
        <v>0</v>
      </c>
      <c r="W591" s="63">
        <v>196</v>
      </c>
      <c r="X591" s="63">
        <v>0</v>
      </c>
      <c r="Y591" s="63">
        <v>0</v>
      </c>
      <c r="Z591" s="63">
        <v>6</v>
      </c>
      <c r="AA591" s="63">
        <v>0</v>
      </c>
      <c r="AB591" s="63">
        <v>0</v>
      </c>
      <c r="AC591" s="63">
        <v>0</v>
      </c>
      <c r="AD591" s="63">
        <v>0</v>
      </c>
      <c r="AE591" s="63">
        <v>0</v>
      </c>
      <c r="AF591" s="63">
        <v>0</v>
      </c>
      <c r="AG591" s="63">
        <v>0</v>
      </c>
      <c r="AH591" s="63">
        <v>0</v>
      </c>
      <c r="AI591" s="63">
        <v>0</v>
      </c>
      <c r="AJ591" s="63">
        <v>0</v>
      </c>
      <c r="AK591" s="63">
        <v>0</v>
      </c>
      <c r="AL591" s="63">
        <v>0</v>
      </c>
      <c r="AM591" s="63">
        <v>0</v>
      </c>
      <c r="AN591" s="63">
        <v>0</v>
      </c>
      <c r="AO591" s="63">
        <v>0</v>
      </c>
      <c r="AP591" s="63">
        <v>0</v>
      </c>
      <c r="AQ591" s="63">
        <v>0</v>
      </c>
      <c r="AR591" s="63">
        <v>0</v>
      </c>
      <c r="AS591" s="63">
        <v>0</v>
      </c>
      <c r="AT591" s="63">
        <v>0</v>
      </c>
      <c r="AU591" s="63">
        <v>0</v>
      </c>
      <c r="AV591" s="63">
        <v>0</v>
      </c>
      <c r="AW591" s="63">
        <v>0</v>
      </c>
      <c r="AX591" s="63">
        <v>0</v>
      </c>
      <c r="AY591" s="63">
        <v>0</v>
      </c>
      <c r="BA591" s="5">
        <f>IF(Q591&gt;0,RANK(Q591,(N591:P591,Q591:AE591)),0)</f>
        <v>3</v>
      </c>
      <c r="BB591" s="5">
        <f>IF(R591&gt;0,RANK(R591,(N591:P591,Q591:AE591)),0)</f>
        <v>9</v>
      </c>
      <c r="BC591" s="5">
        <f>IF(T591&gt;0,RANK(T591,(N591:P591,Q591:AE591)),0)</f>
        <v>7</v>
      </c>
      <c r="BD591" s="5">
        <f>IF(S591&gt;0,RANK(S591,(N591:P591,Q591:AE591)),0)</f>
        <v>8</v>
      </c>
      <c r="BE591" s="2">
        <f t="shared" si="246"/>
        <v>2.3804137445642613E-2</v>
      </c>
      <c r="BF591" s="2">
        <f t="shared" si="247"/>
        <v>7.0381821380991881E-4</v>
      </c>
      <c r="BG591" s="2">
        <f t="shared" si="248"/>
        <v>2.2371364653243847E-3</v>
      </c>
      <c r="BH591" s="2">
        <f t="shared" si="249"/>
        <v>2.1868637357665335E-3</v>
      </c>
      <c r="BJ591" t="s">
        <v>800</v>
      </c>
      <c r="BK591" t="s">
        <v>404</v>
      </c>
      <c r="BL591">
        <v>2</v>
      </c>
      <c r="BN591" s="112">
        <v>16</v>
      </c>
      <c r="BO591" s="114">
        <v>5</v>
      </c>
      <c r="BP591" s="118">
        <f t="shared" si="235"/>
        <v>16005</v>
      </c>
      <c r="BQ591" s="118">
        <f t="shared" si="222"/>
        <v>16005</v>
      </c>
      <c r="BR591" s="5" t="s">
        <v>3151</v>
      </c>
      <c r="CE591" s="63">
        <v>196</v>
      </c>
      <c r="CH591" s="63">
        <v>0</v>
      </c>
      <c r="CI591" s="63">
        <v>0</v>
      </c>
      <c r="CJ591" s="63">
        <v>0</v>
      </c>
    </row>
    <row r="592" spans="1:96" ht="15" hidden="1" customHeight="1" outlineLevel="1">
      <c r="A592" t="s">
        <v>1318</v>
      </c>
      <c r="B592" t="s">
        <v>404</v>
      </c>
      <c r="C592" s="1">
        <f t="shared" si="239"/>
        <v>3316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>IF(P592&gt;0,RANK(P592,(N592:P592,Q592:AE592)),0)</f>
        <v>7</v>
      </c>
      <c r="G592" s="129">
        <f t="shared" si="240"/>
        <v>2564</v>
      </c>
      <c r="H592" s="134">
        <f t="shared" si="241"/>
        <v>0.77322074788902295</v>
      </c>
      <c r="I592" s="2"/>
      <c r="J592" s="2">
        <f t="shared" si="242"/>
        <v>0.10554885404101327</v>
      </c>
      <c r="K592" s="2">
        <f t="shared" si="243"/>
        <v>0.87876960193003617</v>
      </c>
      <c r="L592" s="2">
        <f t="shared" si="244"/>
        <v>9.0470446320868516E-4</v>
      </c>
      <c r="M592" s="2">
        <f t="shared" si="245"/>
        <v>1.4776839565741925E-2</v>
      </c>
      <c r="N592" s="63">
        <v>350</v>
      </c>
      <c r="O592" s="63">
        <v>2914</v>
      </c>
      <c r="P592" s="63">
        <v>3</v>
      </c>
      <c r="Q592" s="63">
        <v>25</v>
      </c>
      <c r="R592" s="63">
        <v>0</v>
      </c>
      <c r="S592" s="63">
        <v>8</v>
      </c>
      <c r="T592" s="63">
        <v>4</v>
      </c>
      <c r="U592" s="63">
        <v>11</v>
      </c>
      <c r="V592" s="63">
        <v>0</v>
      </c>
      <c r="W592" s="63">
        <v>0</v>
      </c>
      <c r="X592" s="63">
        <v>0</v>
      </c>
      <c r="Y592" s="63">
        <v>0</v>
      </c>
      <c r="Z592" s="63">
        <v>1</v>
      </c>
      <c r="AA592" s="63">
        <v>0</v>
      </c>
      <c r="AB592" s="63">
        <v>0</v>
      </c>
      <c r="AC592" s="63">
        <v>0</v>
      </c>
      <c r="AD592" s="63">
        <v>0</v>
      </c>
      <c r="AE592" s="63">
        <v>0</v>
      </c>
      <c r="AF592" s="63">
        <v>0</v>
      </c>
      <c r="AG592" s="63">
        <v>0</v>
      </c>
      <c r="AH592" s="63">
        <v>0</v>
      </c>
      <c r="AI592" s="63">
        <v>0</v>
      </c>
      <c r="AJ592" s="63">
        <v>0</v>
      </c>
      <c r="AK592" s="63">
        <v>0</v>
      </c>
      <c r="AL592" s="63">
        <v>0</v>
      </c>
      <c r="AM592" s="63">
        <v>0</v>
      </c>
      <c r="AN592" s="63">
        <v>0</v>
      </c>
      <c r="AO592" s="63">
        <v>0</v>
      </c>
      <c r="AP592" s="63">
        <v>0</v>
      </c>
      <c r="AQ592" s="63">
        <v>0</v>
      </c>
      <c r="AR592" s="63">
        <v>0</v>
      </c>
      <c r="AS592" s="63">
        <v>0</v>
      </c>
      <c r="AT592" s="63">
        <v>0</v>
      </c>
      <c r="AU592" s="63">
        <v>0</v>
      </c>
      <c r="AV592" s="63">
        <v>0</v>
      </c>
      <c r="AW592" s="63">
        <v>0</v>
      </c>
      <c r="AX592" s="63">
        <v>0</v>
      </c>
      <c r="AY592" s="63">
        <v>0</v>
      </c>
      <c r="BA592" s="5">
        <f>IF(Q592&gt;0,RANK(Q592,(N592:P592,Q592:AE592)),0)</f>
        <v>3</v>
      </c>
      <c r="BB592" s="5">
        <f>IF(R592&gt;0,RANK(R592,(N592:P592,Q592:AE592)),0)</f>
        <v>0</v>
      </c>
      <c r="BC592" s="5">
        <f>IF(T592&gt;0,RANK(T592,(N592:P592,Q592:AE592)),0)</f>
        <v>6</v>
      </c>
      <c r="BD592" s="5">
        <f>IF(S592&gt;0,RANK(S592,(N592:P592,Q592:AE592)),0)</f>
        <v>5</v>
      </c>
      <c r="BE592" s="2">
        <f t="shared" si="246"/>
        <v>7.5392038600723766E-3</v>
      </c>
      <c r="BF592" s="2">
        <f t="shared" si="247"/>
        <v>0</v>
      </c>
      <c r="BG592" s="2">
        <f t="shared" si="248"/>
        <v>1.2062726176115801E-3</v>
      </c>
      <c r="BH592" s="2">
        <f t="shared" si="249"/>
        <v>2.4125452352231603E-3</v>
      </c>
      <c r="BJ592" t="s">
        <v>1318</v>
      </c>
      <c r="BK592" t="s">
        <v>404</v>
      </c>
      <c r="BL592">
        <v>2</v>
      </c>
      <c r="BN592" s="112">
        <v>16</v>
      </c>
      <c r="BO592" s="114">
        <v>7</v>
      </c>
      <c r="BP592" s="118">
        <f t="shared" si="235"/>
        <v>16007</v>
      </c>
      <c r="BQ592" s="118">
        <f t="shared" si="222"/>
        <v>16007</v>
      </c>
      <c r="BR592" s="5" t="s">
        <v>3151</v>
      </c>
      <c r="CD592" s="63">
        <f>C592</f>
        <v>3316</v>
      </c>
      <c r="CE592" s="63">
        <v>0</v>
      </c>
      <c r="CH592" s="63">
        <v>0</v>
      </c>
      <c r="CI592" s="63">
        <v>0</v>
      </c>
      <c r="CJ592" s="63">
        <v>0</v>
      </c>
    </row>
    <row r="593" spans="1:88" ht="15" hidden="1" customHeight="1" outlineLevel="1">
      <c r="A593" t="s">
        <v>1096</v>
      </c>
      <c r="B593" t="s">
        <v>404</v>
      </c>
      <c r="C593" s="1">
        <f t="shared" si="239"/>
        <v>4975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5</v>
      </c>
      <c r="G593" s="129">
        <f t="shared" si="240"/>
        <v>2901</v>
      </c>
      <c r="H593" s="134">
        <f t="shared" si="241"/>
        <v>0.58311557788944723</v>
      </c>
      <c r="I593" s="2"/>
      <c r="J593" s="2">
        <f t="shared" si="242"/>
        <v>0.19638190954773868</v>
      </c>
      <c r="K593" s="2">
        <f t="shared" si="243"/>
        <v>0.77949748743718594</v>
      </c>
      <c r="L593" s="2">
        <f t="shared" si="244"/>
        <v>3.4170854271356782E-3</v>
      </c>
      <c r="M593" s="2">
        <f t="shared" si="245"/>
        <v>2.070351758793967E-2</v>
      </c>
      <c r="N593" s="63">
        <v>977</v>
      </c>
      <c r="O593" s="63">
        <v>3878</v>
      </c>
      <c r="P593" s="63">
        <v>17</v>
      </c>
      <c r="Q593" s="63">
        <v>58</v>
      </c>
      <c r="R593" s="63">
        <v>2</v>
      </c>
      <c r="S593" s="63">
        <v>9</v>
      </c>
      <c r="T593" s="63">
        <v>6</v>
      </c>
      <c r="U593" s="63">
        <v>28</v>
      </c>
      <c r="V593" s="63">
        <v>0</v>
      </c>
      <c r="W593" s="63">
        <v>0</v>
      </c>
      <c r="X593" s="63">
        <v>0</v>
      </c>
      <c r="Y593" s="63">
        <v>0</v>
      </c>
      <c r="Z593" s="63">
        <v>0</v>
      </c>
      <c r="AA593" s="63">
        <v>0</v>
      </c>
      <c r="AB593" s="63">
        <v>0</v>
      </c>
      <c r="AC593" s="63">
        <v>0</v>
      </c>
      <c r="AD593" s="63">
        <v>0</v>
      </c>
      <c r="AE593" s="63">
        <v>0</v>
      </c>
      <c r="AF593" s="63">
        <v>0</v>
      </c>
      <c r="AG593" s="63">
        <v>0</v>
      </c>
      <c r="AH593" s="63">
        <v>0</v>
      </c>
      <c r="AI593" s="63">
        <v>0</v>
      </c>
      <c r="AJ593" s="63">
        <v>0</v>
      </c>
      <c r="AK593" s="63">
        <v>0</v>
      </c>
      <c r="AL593" s="63">
        <v>0</v>
      </c>
      <c r="AM593" s="63">
        <v>0</v>
      </c>
      <c r="AN593" s="63">
        <v>0</v>
      </c>
      <c r="AO593" s="63">
        <v>0</v>
      </c>
      <c r="AP593" s="63">
        <v>0</v>
      </c>
      <c r="AQ593" s="63">
        <v>0</v>
      </c>
      <c r="AR593" s="63">
        <v>0</v>
      </c>
      <c r="AS593" s="63">
        <v>0</v>
      </c>
      <c r="AT593" s="63">
        <v>0</v>
      </c>
      <c r="AU593" s="63">
        <v>0</v>
      </c>
      <c r="AV593" s="63">
        <v>0</v>
      </c>
      <c r="AW593" s="63">
        <v>0</v>
      </c>
      <c r="AX593" s="63">
        <v>0</v>
      </c>
      <c r="AY593" s="63">
        <v>0</v>
      </c>
      <c r="BA593" s="5">
        <f>IF(Q593&gt;0,RANK(Q593,(N593:P593,Q593:AE593)),0)</f>
        <v>3</v>
      </c>
      <c r="BB593" s="5">
        <f>IF(R593&gt;0,RANK(R593,(N593:P593,Q593:AE593)),0)</f>
        <v>8</v>
      </c>
      <c r="BC593" s="5">
        <f>IF(T593&gt;0,RANK(T593,(N593:P593,Q593:AE593)),0)</f>
        <v>7</v>
      </c>
      <c r="BD593" s="5">
        <f>IF(S593&gt;0,RANK(S593,(N593:P593,Q593:AE593)),0)</f>
        <v>6</v>
      </c>
      <c r="BE593" s="2">
        <f t="shared" si="246"/>
        <v>1.1658291457286432E-2</v>
      </c>
      <c r="BF593" s="2">
        <f t="shared" si="247"/>
        <v>4.0201005025125629E-4</v>
      </c>
      <c r="BG593" s="2">
        <f t="shared" si="248"/>
        <v>1.2060301507537689E-3</v>
      </c>
      <c r="BH593" s="2">
        <f t="shared" si="249"/>
        <v>1.8090452261306533E-3</v>
      </c>
      <c r="BJ593" t="s">
        <v>1096</v>
      </c>
      <c r="BK593" t="s">
        <v>404</v>
      </c>
      <c r="BL593">
        <v>1</v>
      </c>
      <c r="BN593" s="112">
        <v>16</v>
      </c>
      <c r="BO593" s="114">
        <v>9</v>
      </c>
      <c r="BP593" s="118">
        <f t="shared" si="235"/>
        <v>16009</v>
      </c>
      <c r="BQ593" s="118">
        <f t="shared" si="222"/>
        <v>16009</v>
      </c>
      <c r="BR593" s="5" t="s">
        <v>3151</v>
      </c>
      <c r="CD593" s="63">
        <f>C593</f>
        <v>4975</v>
      </c>
      <c r="CE593" s="63">
        <v>0</v>
      </c>
      <c r="CH593" s="63">
        <v>0</v>
      </c>
      <c r="CI593" s="63">
        <v>0</v>
      </c>
      <c r="CJ593" s="63">
        <v>0</v>
      </c>
    </row>
    <row r="594" spans="1:88" ht="15" hidden="1" customHeight="1" outlineLevel="1">
      <c r="A594" t="s">
        <v>757</v>
      </c>
      <c r="B594" t="s">
        <v>404</v>
      </c>
      <c r="C594" s="1">
        <f t="shared" si="239"/>
        <v>19996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>IF(P594&gt;0,RANK(P594,(N594:P594,Q594:AE594)),0)</f>
        <v>5</v>
      </c>
      <c r="G594" s="129">
        <f t="shared" si="240"/>
        <v>11171</v>
      </c>
      <c r="H594" s="134">
        <f t="shared" si="241"/>
        <v>0.55866173234646932</v>
      </c>
      <c r="I594" s="2"/>
      <c r="J594" s="2">
        <f t="shared" si="242"/>
        <v>0.20624124824964993</v>
      </c>
      <c r="K594" s="2">
        <f t="shared" si="243"/>
        <v>0.76490298059611928</v>
      </c>
      <c r="L594" s="2">
        <f t="shared" si="244"/>
        <v>3.250650130026005E-3</v>
      </c>
      <c r="M594" s="2">
        <f t="shared" si="245"/>
        <v>2.5605121024204765E-2</v>
      </c>
      <c r="N594" s="63">
        <v>4124</v>
      </c>
      <c r="O594" s="63">
        <v>15295</v>
      </c>
      <c r="P594" s="63">
        <v>65</v>
      </c>
      <c r="Q594" s="63">
        <v>307</v>
      </c>
      <c r="R594" s="63">
        <v>0</v>
      </c>
      <c r="S594" s="63">
        <v>56</v>
      </c>
      <c r="T594" s="63">
        <v>49</v>
      </c>
      <c r="U594" s="63">
        <v>100</v>
      </c>
      <c r="V594" s="63">
        <v>0</v>
      </c>
      <c r="W594" s="63">
        <v>0</v>
      </c>
      <c r="X594" s="63">
        <v>0</v>
      </c>
      <c r="Y594" s="63">
        <v>0</v>
      </c>
      <c r="Z594" s="63">
        <v>0</v>
      </c>
      <c r="AA594" s="63">
        <v>0</v>
      </c>
      <c r="AB594" s="63">
        <v>0</v>
      </c>
      <c r="AC594" s="63">
        <v>0</v>
      </c>
      <c r="AD594" s="63">
        <v>0</v>
      </c>
      <c r="AE594" s="63">
        <v>0</v>
      </c>
      <c r="AF594" s="63">
        <v>0</v>
      </c>
      <c r="AG594" s="63">
        <v>0</v>
      </c>
      <c r="AH594" s="63">
        <v>0</v>
      </c>
      <c r="AI594" s="63">
        <v>0</v>
      </c>
      <c r="AJ594" s="63">
        <v>0</v>
      </c>
      <c r="AK594" s="63">
        <v>0</v>
      </c>
      <c r="AL594" s="63">
        <v>0</v>
      </c>
      <c r="AM594" s="63">
        <v>0</v>
      </c>
      <c r="AN594" s="63">
        <v>0</v>
      </c>
      <c r="AO594" s="63">
        <v>0</v>
      </c>
      <c r="AP594" s="63">
        <v>0</v>
      </c>
      <c r="AQ594" s="63">
        <v>0</v>
      </c>
      <c r="AR594" s="63">
        <v>0</v>
      </c>
      <c r="AS594" s="63">
        <v>0</v>
      </c>
      <c r="AT594" s="63">
        <v>0</v>
      </c>
      <c r="AU594" s="63">
        <v>0</v>
      </c>
      <c r="AV594" s="63">
        <v>0</v>
      </c>
      <c r="AW594" s="63">
        <v>0</v>
      </c>
      <c r="AX594" s="63">
        <v>0</v>
      </c>
      <c r="AY594" s="63">
        <v>0</v>
      </c>
      <c r="BA594" s="5">
        <f>IF(Q594&gt;0,RANK(Q594,(N594:P594,Q594:AE594)),0)</f>
        <v>3</v>
      </c>
      <c r="BB594" s="5">
        <f>IF(R594&gt;0,RANK(R594,(N594:P594,Q594:AE594)),0)</f>
        <v>0</v>
      </c>
      <c r="BC594" s="5">
        <f>IF(T594&gt;0,RANK(T594,(N594:P594,Q594:AE594)),0)</f>
        <v>7</v>
      </c>
      <c r="BD594" s="5">
        <f>IF(S594&gt;0,RANK(S594,(N594:P594,Q594:AE594)),0)</f>
        <v>6</v>
      </c>
      <c r="BE594" s="2">
        <f t="shared" si="246"/>
        <v>1.5353070614122825E-2</v>
      </c>
      <c r="BF594" s="2">
        <f t="shared" si="247"/>
        <v>0</v>
      </c>
      <c r="BG594" s="2">
        <f t="shared" si="248"/>
        <v>2.4504900980196038E-3</v>
      </c>
      <c r="BH594" s="2">
        <f t="shared" si="249"/>
        <v>2.8005601120224045E-3</v>
      </c>
      <c r="BJ594" t="s">
        <v>757</v>
      </c>
      <c r="BK594" t="s">
        <v>404</v>
      </c>
      <c r="BL594">
        <v>2</v>
      </c>
      <c r="BN594" s="112">
        <v>16</v>
      </c>
      <c r="BO594" s="114">
        <v>11</v>
      </c>
      <c r="BP594" s="118">
        <f t="shared" si="235"/>
        <v>16011</v>
      </c>
      <c r="BQ594" s="118">
        <f t="shared" si="222"/>
        <v>16011</v>
      </c>
      <c r="BR594" s="5" t="s">
        <v>3151</v>
      </c>
      <c r="CE594" s="63">
        <v>0</v>
      </c>
      <c r="CH594" s="63">
        <v>0</v>
      </c>
      <c r="CI594" s="63">
        <v>0</v>
      </c>
      <c r="CJ594" s="63">
        <v>0</v>
      </c>
    </row>
    <row r="595" spans="1:88" ht="15" hidden="1" customHeight="1" outlineLevel="1">
      <c r="A595" t="s">
        <v>793</v>
      </c>
      <c r="B595" t="s">
        <v>404</v>
      </c>
      <c r="C595" s="1">
        <f t="shared" si="239"/>
        <v>13289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>IF(P595&gt;0,RANK(P595,(N595:P595,Q595:AE595)),0)</f>
        <v>6</v>
      </c>
      <c r="G595" s="129">
        <f t="shared" si="240"/>
        <v>4887</v>
      </c>
      <c r="H595" s="134">
        <f t="shared" si="241"/>
        <v>0.36774776130634357</v>
      </c>
      <c r="I595" s="2"/>
      <c r="J595" s="2">
        <f t="shared" si="242"/>
        <v>0.67115659568063812</v>
      </c>
      <c r="K595" s="2">
        <f t="shared" si="243"/>
        <v>0.30340883437429456</v>
      </c>
      <c r="L595" s="2">
        <f t="shared" si="244"/>
        <v>2.7090074497704867E-3</v>
      </c>
      <c r="M595" s="2">
        <f t="shared" si="245"/>
        <v>2.2725562495296833E-2</v>
      </c>
      <c r="N595" s="63">
        <v>8919</v>
      </c>
      <c r="O595" s="63">
        <v>4032</v>
      </c>
      <c r="P595" s="63">
        <v>36</v>
      </c>
      <c r="Q595" s="63">
        <v>168</v>
      </c>
      <c r="R595" s="63">
        <v>0</v>
      </c>
      <c r="S595" s="63">
        <v>47</v>
      </c>
      <c r="T595" s="63">
        <v>34</v>
      </c>
      <c r="U595" s="63">
        <v>53</v>
      </c>
      <c r="V595" s="63">
        <v>0</v>
      </c>
      <c r="W595" s="63">
        <v>0</v>
      </c>
      <c r="X595" s="63">
        <v>0</v>
      </c>
      <c r="Y595" s="63">
        <v>0</v>
      </c>
      <c r="Z595" s="63">
        <v>0</v>
      </c>
      <c r="AA595" s="63">
        <v>0</v>
      </c>
      <c r="AB595" s="63">
        <v>0</v>
      </c>
      <c r="AC595" s="63">
        <v>0</v>
      </c>
      <c r="AD595" s="63">
        <v>0</v>
      </c>
      <c r="AE595" s="63">
        <v>0</v>
      </c>
      <c r="AF595" s="63">
        <v>0</v>
      </c>
      <c r="AG595" s="63">
        <v>0</v>
      </c>
      <c r="AH595" s="63">
        <v>0</v>
      </c>
      <c r="AI595" s="63">
        <v>0</v>
      </c>
      <c r="AJ595" s="63">
        <v>0</v>
      </c>
      <c r="AK595" s="63">
        <v>0</v>
      </c>
      <c r="AL595" s="63">
        <v>0</v>
      </c>
      <c r="AM595" s="63">
        <v>0</v>
      </c>
      <c r="AN595" s="63">
        <v>0</v>
      </c>
      <c r="AO595" s="63">
        <v>0</v>
      </c>
      <c r="AP595" s="63">
        <v>0</v>
      </c>
      <c r="AQ595" s="63">
        <v>0</v>
      </c>
      <c r="AR595" s="63">
        <v>0</v>
      </c>
      <c r="AS595" s="63">
        <v>0</v>
      </c>
      <c r="AT595" s="63">
        <v>0</v>
      </c>
      <c r="AU595" s="63">
        <v>0</v>
      </c>
      <c r="AV595" s="63">
        <v>0</v>
      </c>
      <c r="AW595" s="63">
        <v>0</v>
      </c>
      <c r="AX595" s="63">
        <v>0</v>
      </c>
      <c r="AY595" s="63">
        <v>0</v>
      </c>
      <c r="BA595" s="5">
        <f>IF(Q595&gt;0,RANK(Q595,(N595:P595,Q595:AE595)),0)</f>
        <v>3</v>
      </c>
      <c r="BB595" s="5">
        <f>IF(R595&gt;0,RANK(R595,(N595:P595,Q595:AE595)),0)</f>
        <v>0</v>
      </c>
      <c r="BC595" s="5">
        <f>IF(T595&gt;0,RANK(T595,(N595:P595,Q595:AE595)),0)</f>
        <v>7</v>
      </c>
      <c r="BD595" s="5">
        <f>IF(S595&gt;0,RANK(S595,(N595:P595,Q595:AE595)),0)</f>
        <v>5</v>
      </c>
      <c r="BE595" s="2">
        <f t="shared" si="246"/>
        <v>1.2642034765595606E-2</v>
      </c>
      <c r="BF595" s="2">
        <f t="shared" si="247"/>
        <v>0</v>
      </c>
      <c r="BG595" s="2">
        <f t="shared" si="248"/>
        <v>2.5585070358943489E-3</v>
      </c>
      <c r="BH595" s="2">
        <f t="shared" si="249"/>
        <v>3.5367597260892469E-3</v>
      </c>
      <c r="BJ595" t="s">
        <v>793</v>
      </c>
      <c r="BK595" t="s">
        <v>404</v>
      </c>
      <c r="BL595">
        <v>2</v>
      </c>
      <c r="BN595" s="112">
        <v>16</v>
      </c>
      <c r="BO595" s="114">
        <v>13</v>
      </c>
      <c r="BP595" s="118">
        <f t="shared" si="235"/>
        <v>16013</v>
      </c>
      <c r="BQ595" s="118">
        <f t="shared" si="222"/>
        <v>16013</v>
      </c>
      <c r="BR595" s="5" t="s">
        <v>3151</v>
      </c>
      <c r="CD595" s="63">
        <f t="shared" ref="CD595:CD603" si="250">C595</f>
        <v>13289</v>
      </c>
      <c r="CE595" s="63">
        <v>0</v>
      </c>
      <c r="CH595" s="63">
        <v>0</v>
      </c>
      <c r="CI595" s="63">
        <v>0</v>
      </c>
      <c r="CJ595" s="63">
        <v>0</v>
      </c>
    </row>
    <row r="596" spans="1:88" ht="15" hidden="1" customHeight="1" outlineLevel="1">
      <c r="A596" t="s">
        <v>2052</v>
      </c>
      <c r="B596" t="s">
        <v>404</v>
      </c>
      <c r="C596" s="1">
        <f t="shared" si="239"/>
        <v>4822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5</v>
      </c>
      <c r="G596" s="129">
        <f t="shared" si="240"/>
        <v>2281</v>
      </c>
      <c r="H596" s="134">
        <f t="shared" si="241"/>
        <v>0.47304023226876812</v>
      </c>
      <c r="I596" s="2"/>
      <c r="J596" s="2">
        <f t="shared" si="242"/>
        <v>0.24968892575694732</v>
      </c>
      <c r="K596" s="2">
        <f t="shared" si="243"/>
        <v>0.72272915802571547</v>
      </c>
      <c r="L596" s="2">
        <f t="shared" si="244"/>
        <v>3.1107424305267524E-3</v>
      </c>
      <c r="M596" s="2">
        <f t="shared" si="245"/>
        <v>2.4471173786810435E-2</v>
      </c>
      <c r="N596" s="63">
        <v>1204</v>
      </c>
      <c r="O596" s="63">
        <v>3485</v>
      </c>
      <c r="P596" s="63">
        <v>15</v>
      </c>
      <c r="Q596" s="63">
        <v>67</v>
      </c>
      <c r="R596" s="63">
        <v>2</v>
      </c>
      <c r="S596" s="63">
        <v>12</v>
      </c>
      <c r="T596" s="63">
        <v>7</v>
      </c>
      <c r="U596" s="63">
        <v>30</v>
      </c>
      <c r="V596" s="63">
        <v>0</v>
      </c>
      <c r="W596" s="63">
        <v>0</v>
      </c>
      <c r="X596" s="63">
        <v>0</v>
      </c>
      <c r="Y596" s="63">
        <v>0</v>
      </c>
      <c r="Z596" s="63">
        <v>0</v>
      </c>
      <c r="AA596" s="63">
        <v>0</v>
      </c>
      <c r="AB596" s="63">
        <v>0</v>
      </c>
      <c r="AC596" s="63">
        <v>0</v>
      </c>
      <c r="AD596" s="63">
        <v>0</v>
      </c>
      <c r="AE596" s="63">
        <v>0</v>
      </c>
      <c r="AF596" s="63">
        <v>0</v>
      </c>
      <c r="AG596" s="63">
        <v>0</v>
      </c>
      <c r="AH596" s="63">
        <v>0</v>
      </c>
      <c r="AI596" s="63">
        <v>0</v>
      </c>
      <c r="AJ596" s="63">
        <v>0</v>
      </c>
      <c r="AK596" s="63">
        <v>0</v>
      </c>
      <c r="AL596" s="63">
        <v>0</v>
      </c>
      <c r="AM596" s="63">
        <v>0</v>
      </c>
      <c r="AN596" s="63">
        <v>0</v>
      </c>
      <c r="AO596" s="63">
        <v>0</v>
      </c>
      <c r="AP596" s="63">
        <v>0</v>
      </c>
      <c r="AQ596" s="63">
        <v>0</v>
      </c>
      <c r="AR596" s="63">
        <v>0</v>
      </c>
      <c r="AS596" s="63">
        <v>0</v>
      </c>
      <c r="AT596" s="63">
        <v>0</v>
      </c>
      <c r="AU596" s="63">
        <v>0</v>
      </c>
      <c r="AV596" s="63">
        <v>0</v>
      </c>
      <c r="AW596" s="63">
        <v>0</v>
      </c>
      <c r="AX596" s="63">
        <v>0</v>
      </c>
      <c r="AY596" s="63">
        <v>0</v>
      </c>
      <c r="BA596" s="5">
        <f>IF(Q596&gt;0,RANK(Q596,(N596:P596,Q596:AE596)),0)</f>
        <v>3</v>
      </c>
      <c r="BB596" s="5">
        <f>IF(R596&gt;0,RANK(R596,(N596:P596,Q596:AE596)),0)</f>
        <v>8</v>
      </c>
      <c r="BC596" s="5">
        <f>IF(T596&gt;0,RANK(T596,(N596:P596,Q596:AE596)),0)</f>
        <v>7</v>
      </c>
      <c r="BD596" s="5">
        <f>IF(S596&gt;0,RANK(S596,(N596:P596,Q596:AE596)),0)</f>
        <v>6</v>
      </c>
      <c r="BE596" s="2">
        <f t="shared" si="246"/>
        <v>1.3894649523019494E-2</v>
      </c>
      <c r="BF596" s="2">
        <f t="shared" si="247"/>
        <v>4.1476565740356696E-4</v>
      </c>
      <c r="BG596" s="2">
        <f t="shared" si="248"/>
        <v>1.4516798009124845E-3</v>
      </c>
      <c r="BH596" s="2">
        <f t="shared" si="249"/>
        <v>2.4885939444214021E-3</v>
      </c>
      <c r="BJ596" t="s">
        <v>2052</v>
      </c>
      <c r="BK596" t="s">
        <v>404</v>
      </c>
      <c r="BL596">
        <v>1</v>
      </c>
      <c r="BN596" s="112">
        <v>16</v>
      </c>
      <c r="BO596" s="114">
        <v>15</v>
      </c>
      <c r="BP596" s="118">
        <f t="shared" si="235"/>
        <v>16015</v>
      </c>
      <c r="BQ596" s="118">
        <f t="shared" si="222"/>
        <v>16015</v>
      </c>
      <c r="BR596" s="5" t="s">
        <v>3151</v>
      </c>
      <c r="CD596" s="63">
        <f t="shared" si="250"/>
        <v>4822</v>
      </c>
      <c r="CE596" s="63">
        <v>0</v>
      </c>
      <c r="CH596" s="63">
        <v>0</v>
      </c>
      <c r="CI596" s="63">
        <v>0</v>
      </c>
      <c r="CJ596" s="63">
        <v>0</v>
      </c>
    </row>
    <row r="597" spans="1:88" ht="15" hidden="1" customHeight="1" outlineLevel="1">
      <c r="A597" t="s">
        <v>539</v>
      </c>
      <c r="B597" t="s">
        <v>404</v>
      </c>
      <c r="C597" s="1">
        <f t="shared" si="239"/>
        <v>27452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6</v>
      </c>
      <c r="G597" s="129">
        <f t="shared" si="240"/>
        <v>10059</v>
      </c>
      <c r="H597" s="134">
        <f t="shared" si="241"/>
        <v>0.36642139006265484</v>
      </c>
      <c r="I597" s="2"/>
      <c r="J597" s="2">
        <f t="shared" si="242"/>
        <v>0.30271018505026959</v>
      </c>
      <c r="K597" s="2">
        <f t="shared" si="243"/>
        <v>0.66913157511292443</v>
      </c>
      <c r="L597" s="2">
        <f t="shared" si="244"/>
        <v>2.1856331050560981E-3</v>
      </c>
      <c r="M597" s="2">
        <f t="shared" si="245"/>
        <v>2.5972606731749889E-2</v>
      </c>
      <c r="N597" s="63">
        <v>8310</v>
      </c>
      <c r="O597" s="63">
        <v>18369</v>
      </c>
      <c r="P597" s="63">
        <v>60</v>
      </c>
      <c r="Q597" s="63">
        <v>401</v>
      </c>
      <c r="R597" s="63">
        <v>10</v>
      </c>
      <c r="S597" s="63">
        <v>56</v>
      </c>
      <c r="T597" s="63">
        <v>37</v>
      </c>
      <c r="U597" s="63">
        <v>102</v>
      </c>
      <c r="V597" s="63">
        <v>0</v>
      </c>
      <c r="W597" s="63">
        <v>100</v>
      </c>
      <c r="X597" s="63">
        <v>0</v>
      </c>
      <c r="Y597" s="63">
        <v>0</v>
      </c>
      <c r="Z597" s="63">
        <v>7</v>
      </c>
      <c r="AA597" s="63">
        <v>0</v>
      </c>
      <c r="AB597" s="63">
        <v>0</v>
      </c>
      <c r="AC597" s="63">
        <v>0</v>
      </c>
      <c r="AD597" s="63">
        <v>0</v>
      </c>
      <c r="AE597" s="63">
        <v>0</v>
      </c>
      <c r="AF597" s="63">
        <v>0</v>
      </c>
      <c r="AG597" s="63">
        <v>0</v>
      </c>
      <c r="AH597" s="63">
        <v>0</v>
      </c>
      <c r="AI597" s="63">
        <v>0</v>
      </c>
      <c r="AJ597" s="63">
        <v>0</v>
      </c>
      <c r="AK597" s="63">
        <v>0</v>
      </c>
      <c r="AL597" s="63">
        <v>0</v>
      </c>
      <c r="AM597" s="63">
        <v>0</v>
      </c>
      <c r="AN597" s="63">
        <v>0</v>
      </c>
      <c r="AO597" s="63">
        <v>0</v>
      </c>
      <c r="AP597" s="63">
        <v>0</v>
      </c>
      <c r="AQ597" s="63">
        <v>0</v>
      </c>
      <c r="AR597" s="63">
        <v>0</v>
      </c>
      <c r="AS597" s="63">
        <v>0</v>
      </c>
      <c r="AT597" s="63">
        <v>0</v>
      </c>
      <c r="AU597" s="63">
        <v>0</v>
      </c>
      <c r="AV597" s="63">
        <v>0</v>
      </c>
      <c r="AW597" s="63">
        <v>0</v>
      </c>
      <c r="AX597" s="63">
        <v>0</v>
      </c>
      <c r="AY597" s="63">
        <v>0</v>
      </c>
      <c r="BA597" s="5">
        <f>IF(Q597&gt;0,RANK(Q597,(N597:P597,Q597:AE597)),0)</f>
        <v>3</v>
      </c>
      <c r="BB597" s="5">
        <f>IF(R597&gt;0,RANK(R597,(N597:P597,Q597:AE597)),0)</f>
        <v>9</v>
      </c>
      <c r="BC597" s="5">
        <f>IF(T597&gt;0,RANK(T597,(N597:P597,Q597:AE597)),0)</f>
        <v>8</v>
      </c>
      <c r="BD597" s="5">
        <f>IF(S597&gt;0,RANK(S597,(N597:P597,Q597:AE597)),0)</f>
        <v>7</v>
      </c>
      <c r="BE597" s="2">
        <f t="shared" si="246"/>
        <v>1.4607314585458255E-2</v>
      </c>
      <c r="BF597" s="2">
        <f t="shared" si="247"/>
        <v>3.642721841760163E-4</v>
      </c>
      <c r="BG597" s="2">
        <f t="shared" si="248"/>
        <v>1.3478070814512604E-3</v>
      </c>
      <c r="BH597" s="2">
        <f t="shared" si="249"/>
        <v>2.0399242313856912E-3</v>
      </c>
      <c r="BJ597" t="s">
        <v>539</v>
      </c>
      <c r="BK597" t="s">
        <v>404</v>
      </c>
      <c r="BL597">
        <v>1</v>
      </c>
      <c r="BN597" s="112">
        <v>16</v>
      </c>
      <c r="BO597" s="114">
        <v>17</v>
      </c>
      <c r="BP597" s="118">
        <f t="shared" si="235"/>
        <v>16017</v>
      </c>
      <c r="BQ597" s="118">
        <f t="shared" si="222"/>
        <v>16017</v>
      </c>
      <c r="BR597" s="5" t="s">
        <v>3151</v>
      </c>
      <c r="CE597" s="63">
        <v>100</v>
      </c>
      <c r="CH597" s="63">
        <v>0</v>
      </c>
      <c r="CI597" s="63">
        <v>0</v>
      </c>
      <c r="CJ597" s="63">
        <v>0</v>
      </c>
    </row>
    <row r="598" spans="1:88" ht="15" hidden="1" customHeight="1" outlineLevel="1">
      <c r="A598" t="s">
        <v>1419</v>
      </c>
      <c r="B598" t="s">
        <v>404</v>
      </c>
      <c r="C598" s="1">
        <f t="shared" si="239"/>
        <v>54034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5</v>
      </c>
      <c r="G598" s="129">
        <f t="shared" si="240"/>
        <v>23551</v>
      </c>
      <c r="H598" s="134">
        <f t="shared" si="241"/>
        <v>0.43585520228004587</v>
      </c>
      <c r="I598" s="2"/>
      <c r="J598" s="2">
        <f t="shared" si="242"/>
        <v>0.26379686863826479</v>
      </c>
      <c r="K598" s="2">
        <f t="shared" si="243"/>
        <v>0.69965207091831072</v>
      </c>
      <c r="L598" s="2">
        <f t="shared" si="244"/>
        <v>3.44227708479846E-3</v>
      </c>
      <c r="M598" s="2">
        <f t="shared" si="245"/>
        <v>3.3108783358626027E-2</v>
      </c>
      <c r="N598" s="63">
        <v>14254</v>
      </c>
      <c r="O598" s="63">
        <v>37805</v>
      </c>
      <c r="P598" s="63">
        <v>186</v>
      </c>
      <c r="Q598" s="63">
        <v>1288</v>
      </c>
      <c r="R598" s="63">
        <v>26</v>
      </c>
      <c r="S598" s="63">
        <v>113</v>
      </c>
      <c r="T598" s="63">
        <v>90</v>
      </c>
      <c r="U598" s="63">
        <v>259</v>
      </c>
      <c r="V598" s="63">
        <v>2</v>
      </c>
      <c r="W598" s="63">
        <v>0</v>
      </c>
      <c r="X598" s="63">
        <v>0</v>
      </c>
      <c r="Y598" s="63">
        <v>0</v>
      </c>
      <c r="Z598" s="63">
        <v>7</v>
      </c>
      <c r="AA598" s="63">
        <v>0</v>
      </c>
      <c r="AB598" s="63">
        <v>0</v>
      </c>
      <c r="AC598" s="63">
        <v>0</v>
      </c>
      <c r="AD598" s="63">
        <v>0</v>
      </c>
      <c r="AE598" s="63">
        <v>0</v>
      </c>
      <c r="AF598" s="63">
        <v>0</v>
      </c>
      <c r="AG598" s="63">
        <v>0</v>
      </c>
      <c r="AH598" s="63">
        <v>0</v>
      </c>
      <c r="AI598" s="63">
        <v>0</v>
      </c>
      <c r="AJ598" s="63">
        <v>0</v>
      </c>
      <c r="AK598" s="63">
        <v>0</v>
      </c>
      <c r="AL598" s="63">
        <v>0</v>
      </c>
      <c r="AM598" s="63">
        <v>0</v>
      </c>
      <c r="AN598" s="63">
        <v>0</v>
      </c>
      <c r="AO598" s="63">
        <v>0</v>
      </c>
      <c r="AP598" s="63">
        <v>0</v>
      </c>
      <c r="AQ598" s="63">
        <v>0</v>
      </c>
      <c r="AR598" s="63">
        <v>0</v>
      </c>
      <c r="AS598" s="63">
        <v>0</v>
      </c>
      <c r="AT598" s="63">
        <v>0</v>
      </c>
      <c r="AU598" s="63">
        <v>4</v>
      </c>
      <c r="AV598" s="63">
        <v>0</v>
      </c>
      <c r="AW598" s="63">
        <v>0</v>
      </c>
      <c r="AX598" s="63">
        <v>0</v>
      </c>
      <c r="AY598" s="63">
        <v>0</v>
      </c>
      <c r="BA598" s="5">
        <f>IF(Q598&gt;0,RANK(Q598,(N598:P598,Q598:AE598)),0)</f>
        <v>3</v>
      </c>
      <c r="BB598" s="5">
        <f>IF(R598&gt;0,RANK(R598,(N598:P598,Q598:AE598)),0)</f>
        <v>8</v>
      </c>
      <c r="BC598" s="5">
        <f>IF(T598&gt;0,RANK(T598,(N598:P598,Q598:AE598)),0)</f>
        <v>7</v>
      </c>
      <c r="BD598" s="5">
        <f>IF(S598&gt;0,RANK(S598,(N598:P598,Q598:AE598)),0)</f>
        <v>6</v>
      </c>
      <c r="BE598" s="2">
        <f t="shared" si="246"/>
        <v>2.3836843468926974E-2</v>
      </c>
      <c r="BF598" s="2">
        <f t="shared" si="247"/>
        <v>4.8117851722989229E-4</v>
      </c>
      <c r="BG598" s="2">
        <f t="shared" si="248"/>
        <v>1.6656179442573196E-3</v>
      </c>
      <c r="BH598" s="2">
        <f t="shared" si="249"/>
        <v>2.0912758633453011E-3</v>
      </c>
      <c r="BJ598" t="s">
        <v>1419</v>
      </c>
      <c r="BK598" t="s">
        <v>404</v>
      </c>
      <c r="BL598">
        <v>2</v>
      </c>
      <c r="BN598" s="112">
        <v>16</v>
      </c>
      <c r="BO598" s="114">
        <v>19</v>
      </c>
      <c r="BP598" s="118">
        <f t="shared" si="235"/>
        <v>16019</v>
      </c>
      <c r="BQ598" s="118">
        <f t="shared" si="222"/>
        <v>16019</v>
      </c>
      <c r="BR598" s="5" t="s">
        <v>3151</v>
      </c>
      <c r="CD598" s="63">
        <f t="shared" si="250"/>
        <v>54034</v>
      </c>
      <c r="CE598" s="63">
        <v>0</v>
      </c>
      <c r="CH598" s="63">
        <v>0</v>
      </c>
      <c r="CI598" s="63">
        <v>0</v>
      </c>
      <c r="CJ598" s="63">
        <v>0</v>
      </c>
    </row>
    <row r="599" spans="1:88" ht="15" hidden="1" customHeight="1" outlineLevel="1">
      <c r="A599" t="s">
        <v>538</v>
      </c>
      <c r="B599" t="s">
        <v>404</v>
      </c>
      <c r="C599" s="1">
        <f t="shared" si="239"/>
        <v>6317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5</v>
      </c>
      <c r="G599" s="129">
        <f t="shared" si="240"/>
        <v>3717</v>
      </c>
      <c r="H599" s="134">
        <f t="shared" si="241"/>
        <v>0.58841222099097668</v>
      </c>
      <c r="I599" s="2"/>
      <c r="J599" s="2">
        <f t="shared" si="242"/>
        <v>0.19312965015038785</v>
      </c>
      <c r="K599" s="2">
        <f t="shared" si="243"/>
        <v>0.78154187114136453</v>
      </c>
      <c r="L599" s="2">
        <f t="shared" si="244"/>
        <v>2.5328478708247586E-3</v>
      </c>
      <c r="M599" s="2">
        <f t="shared" si="245"/>
        <v>2.2795630837422858E-2</v>
      </c>
      <c r="N599" s="63">
        <v>1220</v>
      </c>
      <c r="O599" s="63">
        <v>4937</v>
      </c>
      <c r="P599" s="63">
        <v>16</v>
      </c>
      <c r="Q599" s="63">
        <v>82</v>
      </c>
      <c r="R599" s="63">
        <v>4</v>
      </c>
      <c r="S599" s="63">
        <v>29</v>
      </c>
      <c r="T599" s="63">
        <v>14</v>
      </c>
      <c r="U599" s="63">
        <v>15</v>
      </c>
      <c r="V599" s="63">
        <v>0</v>
      </c>
      <c r="W599" s="63">
        <v>0</v>
      </c>
      <c r="X599" s="63">
        <v>0</v>
      </c>
      <c r="Y599" s="63">
        <v>0</v>
      </c>
      <c r="Z599" s="63">
        <v>0</v>
      </c>
      <c r="AA599" s="63">
        <v>0</v>
      </c>
      <c r="AB599" s="63">
        <v>0</v>
      </c>
      <c r="AC599" s="63">
        <v>0</v>
      </c>
      <c r="AD599" s="63">
        <v>0</v>
      </c>
      <c r="AE599" s="63">
        <v>0</v>
      </c>
      <c r="AF599" s="63">
        <v>0</v>
      </c>
      <c r="AG599" s="63">
        <v>0</v>
      </c>
      <c r="AH599" s="63">
        <v>0</v>
      </c>
      <c r="AI599" s="63">
        <v>0</v>
      </c>
      <c r="AJ599" s="63">
        <v>0</v>
      </c>
      <c r="AK599" s="63">
        <v>0</v>
      </c>
      <c r="AL599" s="63">
        <v>0</v>
      </c>
      <c r="AM599" s="63">
        <v>0</v>
      </c>
      <c r="AN599" s="63">
        <v>0</v>
      </c>
      <c r="AO599" s="63">
        <v>0</v>
      </c>
      <c r="AP599" s="63">
        <v>0</v>
      </c>
      <c r="AQ599" s="63">
        <v>0</v>
      </c>
      <c r="AR599" s="63">
        <v>0</v>
      </c>
      <c r="AS599" s="63">
        <v>0</v>
      </c>
      <c r="AT599" s="63">
        <v>0</v>
      </c>
      <c r="AU599" s="63">
        <v>0</v>
      </c>
      <c r="AV599" s="63">
        <v>0</v>
      </c>
      <c r="AW599" s="63">
        <v>0</v>
      </c>
      <c r="AX599" s="63">
        <v>0</v>
      </c>
      <c r="AY599" s="63">
        <v>0</v>
      </c>
      <c r="BA599" s="5">
        <f>IF(Q599&gt;0,RANK(Q599,(N599:P599,Q599:AE599)),0)</f>
        <v>3</v>
      </c>
      <c r="BB599" s="5">
        <f>IF(R599&gt;0,RANK(R599,(N599:P599,Q599:AE599)),0)</f>
        <v>8</v>
      </c>
      <c r="BC599" s="5">
        <f>IF(T599&gt;0,RANK(T599,(N599:P599,Q599:AE599)),0)</f>
        <v>7</v>
      </c>
      <c r="BD599" s="5">
        <f>IF(S599&gt;0,RANK(S599,(N599:P599,Q599:AE599)),0)</f>
        <v>4</v>
      </c>
      <c r="BE599" s="2">
        <f t="shared" si="246"/>
        <v>1.2980845337976887E-2</v>
      </c>
      <c r="BF599" s="2">
        <f t="shared" si="247"/>
        <v>6.3321196770618966E-4</v>
      </c>
      <c r="BG599" s="2">
        <f t="shared" si="248"/>
        <v>2.216241886971664E-3</v>
      </c>
      <c r="BH599" s="2">
        <f t="shared" si="249"/>
        <v>4.5907867658698748E-3</v>
      </c>
      <c r="BJ599" t="s">
        <v>538</v>
      </c>
      <c r="BK599" t="s">
        <v>404</v>
      </c>
      <c r="BL599">
        <v>1</v>
      </c>
      <c r="BN599" s="112">
        <v>16</v>
      </c>
      <c r="BO599" s="114">
        <v>21</v>
      </c>
      <c r="BP599" s="118">
        <f t="shared" si="235"/>
        <v>16021</v>
      </c>
      <c r="BQ599" s="118">
        <f t="shared" si="222"/>
        <v>16021</v>
      </c>
      <c r="BR599" s="5" t="s">
        <v>3151</v>
      </c>
      <c r="CD599" s="63">
        <f t="shared" si="250"/>
        <v>6317</v>
      </c>
      <c r="CE599" s="63">
        <v>0</v>
      </c>
      <c r="CH599" s="63">
        <v>0</v>
      </c>
      <c r="CI599" s="63">
        <v>0</v>
      </c>
      <c r="CJ599" s="63">
        <v>0</v>
      </c>
    </row>
    <row r="600" spans="1:88" ht="15" hidden="1" customHeight="1" outlineLevel="1">
      <c r="A600" t="s">
        <v>141</v>
      </c>
      <c r="B600" t="s">
        <v>404</v>
      </c>
      <c r="C600" s="1">
        <f t="shared" si="239"/>
        <v>1415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6</v>
      </c>
      <c r="G600" s="129">
        <f t="shared" si="240"/>
        <v>1014</v>
      </c>
      <c r="H600" s="134">
        <f t="shared" si="241"/>
        <v>0.71660777385159014</v>
      </c>
      <c r="I600" s="2"/>
      <c r="J600" s="2">
        <f t="shared" si="242"/>
        <v>0.13286219081272085</v>
      </c>
      <c r="K600" s="2">
        <f t="shared" si="243"/>
        <v>0.84946996466431091</v>
      </c>
      <c r="L600" s="2">
        <f t="shared" si="244"/>
        <v>1.4134275618374558E-3</v>
      </c>
      <c r="M600" s="2">
        <f t="shared" si="245"/>
        <v>1.6254416961130756E-2</v>
      </c>
      <c r="N600" s="63">
        <v>188</v>
      </c>
      <c r="O600" s="63">
        <v>1202</v>
      </c>
      <c r="P600" s="63">
        <v>2</v>
      </c>
      <c r="Q600" s="63">
        <v>11</v>
      </c>
      <c r="R600" s="63">
        <v>0</v>
      </c>
      <c r="S600" s="63">
        <v>5</v>
      </c>
      <c r="T600" s="63">
        <v>2</v>
      </c>
      <c r="U600" s="63">
        <v>5</v>
      </c>
      <c r="V600" s="63">
        <v>0</v>
      </c>
      <c r="W600" s="63">
        <v>0</v>
      </c>
      <c r="X600" s="63">
        <v>0</v>
      </c>
      <c r="Y600" s="63">
        <v>0</v>
      </c>
      <c r="Z600" s="63">
        <v>0</v>
      </c>
      <c r="AA600" s="63">
        <v>0</v>
      </c>
      <c r="AB600" s="63">
        <v>0</v>
      </c>
      <c r="AC600" s="63">
        <v>0</v>
      </c>
      <c r="AD600" s="63">
        <v>0</v>
      </c>
      <c r="AE600" s="63">
        <v>0</v>
      </c>
      <c r="AF600" s="63">
        <v>0</v>
      </c>
      <c r="AG600" s="63">
        <v>0</v>
      </c>
      <c r="AH600" s="63">
        <v>0</v>
      </c>
      <c r="AI600" s="63">
        <v>0</v>
      </c>
      <c r="AJ600" s="63">
        <v>0</v>
      </c>
      <c r="AK600" s="63">
        <v>0</v>
      </c>
      <c r="AL600" s="63">
        <v>0</v>
      </c>
      <c r="AM600" s="63">
        <v>0</v>
      </c>
      <c r="AN600" s="63">
        <v>0</v>
      </c>
      <c r="AO600" s="63">
        <v>0</v>
      </c>
      <c r="AP600" s="63">
        <v>0</v>
      </c>
      <c r="AQ600" s="63">
        <v>0</v>
      </c>
      <c r="AR600" s="63">
        <v>0</v>
      </c>
      <c r="AS600" s="63">
        <v>0</v>
      </c>
      <c r="AT600" s="63">
        <v>0</v>
      </c>
      <c r="AU600" s="63">
        <v>0</v>
      </c>
      <c r="AV600" s="63">
        <v>0</v>
      </c>
      <c r="AW600" s="63">
        <v>0</v>
      </c>
      <c r="AX600" s="63">
        <v>0</v>
      </c>
      <c r="AY600" s="63">
        <v>0</v>
      </c>
      <c r="BA600" s="5">
        <f>IF(Q600&gt;0,RANK(Q600,(N600:P600,Q600:AE600)),0)</f>
        <v>3</v>
      </c>
      <c r="BB600" s="5">
        <f>IF(R600&gt;0,RANK(R600,(N600:P600,Q600:AE600)),0)</f>
        <v>0</v>
      </c>
      <c r="BC600" s="5">
        <f>IF(T600&gt;0,RANK(T600,(N600:P600,Q600:AE600)),0)</f>
        <v>6</v>
      </c>
      <c r="BD600" s="5">
        <f>IF(S600&gt;0,RANK(S600,(N600:P600,Q600:AE600)),0)</f>
        <v>4</v>
      </c>
      <c r="BE600" s="2">
        <f t="shared" si="246"/>
        <v>7.7738515901060075E-3</v>
      </c>
      <c r="BF600" s="2">
        <f t="shared" si="247"/>
        <v>0</v>
      </c>
      <c r="BG600" s="2">
        <f t="shared" si="248"/>
        <v>1.4134275618374558E-3</v>
      </c>
      <c r="BH600" s="2">
        <f t="shared" si="249"/>
        <v>3.5335689045936395E-3</v>
      </c>
      <c r="BJ600" t="s">
        <v>141</v>
      </c>
      <c r="BK600" t="s">
        <v>404</v>
      </c>
      <c r="BL600">
        <v>2</v>
      </c>
      <c r="BN600" s="112">
        <v>16</v>
      </c>
      <c r="BO600" s="114">
        <v>23</v>
      </c>
      <c r="BP600" s="118">
        <f t="shared" si="235"/>
        <v>16023</v>
      </c>
      <c r="BQ600" s="118">
        <f t="shared" si="222"/>
        <v>16023</v>
      </c>
      <c r="BR600" s="5" t="s">
        <v>3151</v>
      </c>
      <c r="CD600" s="63">
        <f t="shared" si="250"/>
        <v>1415</v>
      </c>
      <c r="CE600" s="63">
        <v>0</v>
      </c>
      <c r="CH600" s="63">
        <v>0</v>
      </c>
      <c r="CI600" s="63">
        <v>0</v>
      </c>
      <c r="CJ600" s="63">
        <v>0</v>
      </c>
    </row>
    <row r="601" spans="1:88" ht="15" hidden="1" customHeight="1" outlineLevel="1">
      <c r="A601" t="s">
        <v>516</v>
      </c>
      <c r="B601" t="s">
        <v>404</v>
      </c>
      <c r="C601" s="1">
        <f t="shared" si="239"/>
        <v>754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5</v>
      </c>
      <c r="G601" s="129">
        <f t="shared" si="240"/>
        <v>358</v>
      </c>
      <c r="H601" s="134">
        <f t="shared" si="241"/>
        <v>0.47480106100795755</v>
      </c>
      <c r="I601" s="2"/>
      <c r="J601" s="2">
        <f t="shared" si="242"/>
        <v>0.19761273209549071</v>
      </c>
      <c r="K601" s="2">
        <f t="shared" si="243"/>
        <v>0.67241379310344829</v>
      </c>
      <c r="L601" s="2">
        <f t="shared" si="244"/>
        <v>3.9787798408488064E-3</v>
      </c>
      <c r="M601" s="2">
        <f t="shared" si="245"/>
        <v>0.12599469496021223</v>
      </c>
      <c r="N601" s="63">
        <v>149</v>
      </c>
      <c r="O601" s="63">
        <v>507</v>
      </c>
      <c r="P601" s="63">
        <v>3</v>
      </c>
      <c r="Q601" s="63">
        <v>7</v>
      </c>
      <c r="R601" s="63">
        <v>0</v>
      </c>
      <c r="S601" s="63">
        <v>83</v>
      </c>
      <c r="T601" s="63">
        <v>2</v>
      </c>
      <c r="U601" s="63">
        <v>3</v>
      </c>
      <c r="V601" s="63">
        <v>0</v>
      </c>
      <c r="W601" s="63">
        <v>0</v>
      </c>
      <c r="X601" s="63">
        <v>0</v>
      </c>
      <c r="Y601" s="63">
        <v>0</v>
      </c>
      <c r="Z601" s="63">
        <v>0</v>
      </c>
      <c r="AA601" s="63">
        <v>0</v>
      </c>
      <c r="AB601" s="63">
        <v>0</v>
      </c>
      <c r="AC601" s="63">
        <v>0</v>
      </c>
      <c r="AD601" s="63">
        <v>0</v>
      </c>
      <c r="AE601" s="63">
        <v>0</v>
      </c>
      <c r="AF601" s="63">
        <v>0</v>
      </c>
      <c r="AG601" s="63">
        <v>0</v>
      </c>
      <c r="AH601" s="63">
        <v>0</v>
      </c>
      <c r="AI601" s="63">
        <v>0</v>
      </c>
      <c r="AJ601" s="63">
        <v>0</v>
      </c>
      <c r="AK601" s="63">
        <v>0</v>
      </c>
      <c r="AL601" s="63">
        <v>0</v>
      </c>
      <c r="AM601" s="63">
        <v>0</v>
      </c>
      <c r="AN601" s="63">
        <v>0</v>
      </c>
      <c r="AO601" s="63">
        <v>0</v>
      </c>
      <c r="AP601" s="63">
        <v>0</v>
      </c>
      <c r="AQ601" s="63">
        <v>0</v>
      </c>
      <c r="AR601" s="63">
        <v>0</v>
      </c>
      <c r="AS601" s="63">
        <v>0</v>
      </c>
      <c r="AT601" s="63">
        <v>0</v>
      </c>
      <c r="AU601" s="63">
        <v>0</v>
      </c>
      <c r="AV601" s="63">
        <v>0</v>
      </c>
      <c r="AW601" s="63">
        <v>0</v>
      </c>
      <c r="AX601" s="63">
        <v>0</v>
      </c>
      <c r="AY601" s="63">
        <v>0</v>
      </c>
      <c r="BA601" s="5">
        <f>IF(Q601&gt;0,RANK(Q601,(N601:P601,Q601:AE601)),0)</f>
        <v>4</v>
      </c>
      <c r="BB601" s="5">
        <f>IF(R601&gt;0,RANK(R601,(N601:P601,Q601:AE601)),0)</f>
        <v>0</v>
      </c>
      <c r="BC601" s="5">
        <f>IF(T601&gt;0,RANK(T601,(N601:P601,Q601:AE601)),0)</f>
        <v>7</v>
      </c>
      <c r="BD601" s="5">
        <f>IF(S601&gt;0,RANK(S601,(N601:P601,Q601:AE601)),0)</f>
        <v>3</v>
      </c>
      <c r="BE601" s="2">
        <f t="shared" si="246"/>
        <v>9.2838196286472146E-3</v>
      </c>
      <c r="BF601" s="2">
        <f t="shared" si="247"/>
        <v>0</v>
      </c>
      <c r="BG601" s="2">
        <f t="shared" si="248"/>
        <v>2.6525198938992041E-3</v>
      </c>
      <c r="BH601" s="2">
        <f t="shared" si="249"/>
        <v>0.11007957559681697</v>
      </c>
      <c r="BJ601" t="s">
        <v>516</v>
      </c>
      <c r="BK601" t="s">
        <v>404</v>
      </c>
      <c r="BL601">
        <v>2</v>
      </c>
      <c r="BN601" s="112">
        <v>16</v>
      </c>
      <c r="BO601" s="114">
        <v>25</v>
      </c>
      <c r="BP601" s="118">
        <f t="shared" si="235"/>
        <v>16025</v>
      </c>
      <c r="BQ601" s="118">
        <f t="shared" si="222"/>
        <v>16025</v>
      </c>
      <c r="BR601" s="5" t="s">
        <v>3151</v>
      </c>
      <c r="CD601" s="63">
        <f t="shared" si="250"/>
        <v>754</v>
      </c>
      <c r="CE601" s="63">
        <v>0</v>
      </c>
      <c r="CH601" s="63">
        <v>0</v>
      </c>
      <c r="CI601" s="63">
        <v>0</v>
      </c>
      <c r="CJ601" s="63">
        <v>0</v>
      </c>
    </row>
    <row r="602" spans="1:88" ht="15" hidden="1" customHeight="1" outlineLevel="1">
      <c r="A602" t="s">
        <v>416</v>
      </c>
      <c r="B602" t="s">
        <v>404</v>
      </c>
      <c r="C602" s="1">
        <f t="shared" si="239"/>
        <v>90454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5</v>
      </c>
      <c r="G602" s="129">
        <f t="shared" si="240"/>
        <v>35878</v>
      </c>
      <c r="H602" s="134">
        <f t="shared" si="241"/>
        <v>0.3966435978508413</v>
      </c>
      <c r="I602" s="2"/>
      <c r="J602" s="2">
        <f t="shared" si="242"/>
        <v>0.28612333340703561</v>
      </c>
      <c r="K602" s="2">
        <f t="shared" si="243"/>
        <v>0.68276693125787691</v>
      </c>
      <c r="L602" s="2">
        <f t="shared" si="244"/>
        <v>3.371879629424901E-3</v>
      </c>
      <c r="M602" s="2">
        <f t="shared" si="245"/>
        <v>2.7737855705662527E-2</v>
      </c>
      <c r="N602" s="63">
        <v>25881</v>
      </c>
      <c r="O602" s="63">
        <v>61759</v>
      </c>
      <c r="P602" s="63">
        <v>305</v>
      </c>
      <c r="Q602" s="63">
        <v>1696</v>
      </c>
      <c r="R602" s="63">
        <v>20</v>
      </c>
      <c r="S602" s="63">
        <v>197</v>
      </c>
      <c r="T602" s="63">
        <v>230</v>
      </c>
      <c r="U602" s="63">
        <v>342</v>
      </c>
      <c r="V602" s="63">
        <v>2</v>
      </c>
      <c r="W602" s="63">
        <v>0</v>
      </c>
      <c r="X602" s="63">
        <v>0</v>
      </c>
      <c r="Y602" s="63">
        <v>0</v>
      </c>
      <c r="Z602" s="63">
        <v>18</v>
      </c>
      <c r="AA602" s="63">
        <v>0</v>
      </c>
      <c r="AB602" s="63">
        <v>0</v>
      </c>
      <c r="AC602" s="63">
        <v>0</v>
      </c>
      <c r="AD602" s="63">
        <v>0</v>
      </c>
      <c r="AE602" s="63">
        <v>0</v>
      </c>
      <c r="AF602" s="63">
        <v>0</v>
      </c>
      <c r="AG602" s="63">
        <v>0</v>
      </c>
      <c r="AH602" s="63">
        <v>0</v>
      </c>
      <c r="AI602" s="63">
        <v>0</v>
      </c>
      <c r="AJ602" s="63">
        <v>0</v>
      </c>
      <c r="AK602" s="63">
        <v>0</v>
      </c>
      <c r="AL602" s="63">
        <v>2</v>
      </c>
      <c r="AM602" s="63">
        <v>0</v>
      </c>
      <c r="AN602" s="63">
        <v>0</v>
      </c>
      <c r="AO602" s="63">
        <v>0</v>
      </c>
      <c r="AP602" s="63">
        <v>0</v>
      </c>
      <c r="AQ602" s="63">
        <v>0</v>
      </c>
      <c r="AR602" s="63">
        <v>0</v>
      </c>
      <c r="AS602" s="63">
        <v>0</v>
      </c>
      <c r="AT602" s="63">
        <v>0</v>
      </c>
      <c r="AU602" s="63">
        <v>2</v>
      </c>
      <c r="AV602" s="63">
        <v>0</v>
      </c>
      <c r="AW602" s="63">
        <v>0</v>
      </c>
      <c r="AX602" s="63">
        <v>0</v>
      </c>
      <c r="AY602" s="63">
        <v>0</v>
      </c>
      <c r="BA602" s="5">
        <f>IF(Q602&gt;0,RANK(Q602,(N602:P602,Q602:AE602)),0)</f>
        <v>3</v>
      </c>
      <c r="BB602" s="5">
        <f>IF(R602&gt;0,RANK(R602,(N602:P602,Q602:AE602)),0)</f>
        <v>8</v>
      </c>
      <c r="BC602" s="5">
        <f>IF(T602&gt;0,RANK(T602,(N602:P602,Q602:AE602)),0)</f>
        <v>6</v>
      </c>
      <c r="BD602" s="5">
        <f>IF(S602&gt;0,RANK(S602,(N602:P602,Q602:AE602)),0)</f>
        <v>7</v>
      </c>
      <c r="BE602" s="2">
        <f t="shared" si="246"/>
        <v>1.874986180821191E-2</v>
      </c>
      <c r="BF602" s="2">
        <f t="shared" si="247"/>
        <v>2.2110686094589516E-4</v>
      </c>
      <c r="BG602" s="2">
        <f t="shared" si="248"/>
        <v>2.5427289008777944E-3</v>
      </c>
      <c r="BH602" s="2">
        <f t="shared" si="249"/>
        <v>2.1779025803170672E-3</v>
      </c>
      <c r="BJ602" t="s">
        <v>416</v>
      </c>
      <c r="BK602" t="s">
        <v>404</v>
      </c>
      <c r="BL602">
        <v>1</v>
      </c>
      <c r="BN602" s="112">
        <v>16</v>
      </c>
      <c r="BO602" s="114">
        <v>27</v>
      </c>
      <c r="BP602" s="118">
        <f t="shared" si="235"/>
        <v>16027</v>
      </c>
      <c r="BQ602" s="118">
        <f t="shared" si="222"/>
        <v>16027</v>
      </c>
      <c r="BR602" s="5" t="s">
        <v>3151</v>
      </c>
      <c r="CE602" s="63">
        <v>0</v>
      </c>
      <c r="CH602" s="63">
        <v>1</v>
      </c>
      <c r="CI602" s="63">
        <v>0</v>
      </c>
      <c r="CJ602" s="63">
        <v>2</v>
      </c>
    </row>
    <row r="603" spans="1:88" ht="15" hidden="1" customHeight="1" outlineLevel="1">
      <c r="A603" t="s">
        <v>1802</v>
      </c>
      <c r="B603" t="s">
        <v>404</v>
      </c>
      <c r="C603" s="1">
        <f t="shared" si="239"/>
        <v>3416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>IF(P603&gt;0,RANK(P603,(N603:P603,Q603:AE603)),0)</f>
        <v>4</v>
      </c>
      <c r="G603" s="129">
        <f t="shared" si="240"/>
        <v>2475</v>
      </c>
      <c r="H603" s="134">
        <f t="shared" si="241"/>
        <v>0.72453161592505855</v>
      </c>
      <c r="I603" s="2"/>
      <c r="J603" s="2">
        <f t="shared" si="242"/>
        <v>0.12617096018735363</v>
      </c>
      <c r="K603" s="2">
        <f t="shared" si="243"/>
        <v>0.85070257611241218</v>
      </c>
      <c r="L603" s="2">
        <f t="shared" si="244"/>
        <v>3.5128805620608899E-3</v>
      </c>
      <c r="M603" s="2">
        <f t="shared" si="245"/>
        <v>1.96135831381733E-2</v>
      </c>
      <c r="N603" s="63">
        <v>431</v>
      </c>
      <c r="O603" s="63">
        <v>2906</v>
      </c>
      <c r="P603" s="63">
        <v>12</v>
      </c>
      <c r="Q603" s="63">
        <v>41</v>
      </c>
      <c r="R603" s="63">
        <v>0</v>
      </c>
      <c r="S603" s="63">
        <v>11</v>
      </c>
      <c r="T603" s="63">
        <v>5</v>
      </c>
      <c r="U603" s="63">
        <v>10</v>
      </c>
      <c r="V603" s="63">
        <v>0</v>
      </c>
      <c r="W603" s="63">
        <v>0</v>
      </c>
      <c r="X603" s="63">
        <v>0</v>
      </c>
      <c r="Y603" s="63">
        <v>0</v>
      </c>
      <c r="Z603" s="63">
        <v>0</v>
      </c>
      <c r="AA603" s="63">
        <v>0</v>
      </c>
      <c r="AB603" s="63">
        <v>0</v>
      </c>
      <c r="AC603" s="63">
        <v>0</v>
      </c>
      <c r="AD603" s="63">
        <v>0</v>
      </c>
      <c r="AE603" s="63">
        <v>0</v>
      </c>
      <c r="AF603" s="63">
        <v>0</v>
      </c>
      <c r="AG603" s="63">
        <v>0</v>
      </c>
      <c r="AH603" s="63">
        <v>0</v>
      </c>
      <c r="AI603" s="63">
        <v>0</v>
      </c>
      <c r="AJ603" s="63">
        <v>0</v>
      </c>
      <c r="AK603" s="63">
        <v>0</v>
      </c>
      <c r="AL603" s="63">
        <v>0</v>
      </c>
      <c r="AM603" s="63">
        <v>0</v>
      </c>
      <c r="AN603" s="63">
        <v>0</v>
      </c>
      <c r="AO603" s="63">
        <v>0</v>
      </c>
      <c r="AP603" s="63">
        <v>0</v>
      </c>
      <c r="AQ603" s="63">
        <v>0</v>
      </c>
      <c r="AR603" s="63">
        <v>0</v>
      </c>
      <c r="AS603" s="63">
        <v>0</v>
      </c>
      <c r="AT603" s="63">
        <v>0</v>
      </c>
      <c r="AU603" s="63">
        <v>0</v>
      </c>
      <c r="AV603" s="63">
        <v>0</v>
      </c>
      <c r="AW603" s="63">
        <v>0</v>
      </c>
      <c r="AX603" s="63">
        <v>0</v>
      </c>
      <c r="AY603" s="63">
        <v>0</v>
      </c>
      <c r="BA603" s="5">
        <f>IF(Q603&gt;0,RANK(Q603,(N603:P603,Q603:AE603)),0)</f>
        <v>3</v>
      </c>
      <c r="BB603" s="5">
        <f>IF(R603&gt;0,RANK(R603,(N603:P603,Q603:AE603)),0)</f>
        <v>0</v>
      </c>
      <c r="BC603" s="5">
        <f>IF(T603&gt;0,RANK(T603,(N603:P603,Q603:AE603)),0)</f>
        <v>7</v>
      </c>
      <c r="BD603" s="5">
        <f>IF(S603&gt;0,RANK(S603,(N603:P603,Q603:AE603)),0)</f>
        <v>5</v>
      </c>
      <c r="BE603" s="2">
        <f t="shared" si="246"/>
        <v>1.2002341920374707E-2</v>
      </c>
      <c r="BF603" s="2">
        <f t="shared" si="247"/>
        <v>0</v>
      </c>
      <c r="BG603" s="2">
        <f t="shared" si="248"/>
        <v>1.4637002341920376E-3</v>
      </c>
      <c r="BH603" s="2">
        <f t="shared" si="249"/>
        <v>3.2201405152224825E-3</v>
      </c>
      <c r="BJ603" t="s">
        <v>1802</v>
      </c>
      <c r="BK603" t="s">
        <v>404</v>
      </c>
      <c r="BL603">
        <v>2</v>
      </c>
      <c r="BN603" s="112">
        <v>16</v>
      </c>
      <c r="BO603" s="114">
        <v>29</v>
      </c>
      <c r="BP603" s="118">
        <f t="shared" si="235"/>
        <v>16029</v>
      </c>
      <c r="BQ603" s="118">
        <f t="shared" si="222"/>
        <v>16029</v>
      </c>
      <c r="BR603" s="5" t="s">
        <v>3151</v>
      </c>
      <c r="CD603" s="63">
        <f t="shared" si="250"/>
        <v>3416</v>
      </c>
      <c r="CE603" s="63">
        <v>0</v>
      </c>
      <c r="CH603" s="63">
        <v>0</v>
      </c>
      <c r="CI603" s="63">
        <v>0</v>
      </c>
      <c r="CJ603" s="63">
        <v>0</v>
      </c>
    </row>
    <row r="604" spans="1:88" ht="15" hidden="1" customHeight="1" outlineLevel="1">
      <c r="A604" t="s">
        <v>101</v>
      </c>
      <c r="B604" t="s">
        <v>404</v>
      </c>
      <c r="C604" s="1">
        <f t="shared" si="239"/>
        <v>9632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7</v>
      </c>
      <c r="G604" s="129">
        <f t="shared" si="240"/>
        <v>6443</v>
      </c>
      <c r="H604" s="134">
        <f t="shared" si="241"/>
        <v>0.66891611295681064</v>
      </c>
      <c r="I604" s="2"/>
      <c r="J604" s="2">
        <f t="shared" si="242"/>
        <v>0.15199335548172757</v>
      </c>
      <c r="K604" s="2">
        <f t="shared" si="243"/>
        <v>0.82090946843853818</v>
      </c>
      <c r="L604" s="2">
        <f t="shared" si="244"/>
        <v>2.595514950166113E-3</v>
      </c>
      <c r="M604" s="2">
        <f t="shared" si="245"/>
        <v>2.4501661129568163E-2</v>
      </c>
      <c r="N604" s="63">
        <v>1464</v>
      </c>
      <c r="O604" s="63">
        <v>7907</v>
      </c>
      <c r="P604" s="63">
        <v>25</v>
      </c>
      <c r="Q604" s="63">
        <v>121</v>
      </c>
      <c r="R604" s="63">
        <v>2</v>
      </c>
      <c r="S604" s="63">
        <v>38</v>
      </c>
      <c r="T604" s="63">
        <v>26</v>
      </c>
      <c r="U604" s="63">
        <v>48</v>
      </c>
      <c r="V604" s="63">
        <v>0</v>
      </c>
      <c r="W604" s="63">
        <v>0</v>
      </c>
      <c r="X604" s="63">
        <v>0</v>
      </c>
      <c r="Y604" s="63">
        <v>0</v>
      </c>
      <c r="Z604" s="63">
        <v>1</v>
      </c>
      <c r="AA604" s="63">
        <v>0</v>
      </c>
      <c r="AB604" s="63">
        <v>0</v>
      </c>
      <c r="AC604" s="63">
        <v>0</v>
      </c>
      <c r="AD604" s="63">
        <v>0</v>
      </c>
      <c r="AE604" s="63">
        <v>0</v>
      </c>
      <c r="AF604" s="63">
        <v>0</v>
      </c>
      <c r="AG604" s="63">
        <v>0</v>
      </c>
      <c r="AH604" s="63">
        <v>0</v>
      </c>
      <c r="AI604" s="63">
        <v>0</v>
      </c>
      <c r="AJ604" s="63">
        <v>0</v>
      </c>
      <c r="AK604" s="63">
        <v>0</v>
      </c>
      <c r="AL604" s="63">
        <v>0</v>
      </c>
      <c r="AM604" s="63">
        <v>0</v>
      </c>
      <c r="AN604" s="63">
        <v>0</v>
      </c>
      <c r="AO604" s="63">
        <v>0</v>
      </c>
      <c r="AP604" s="63">
        <v>0</v>
      </c>
      <c r="AQ604" s="63">
        <v>0</v>
      </c>
      <c r="AR604" s="63">
        <v>0</v>
      </c>
      <c r="AS604" s="63">
        <v>0</v>
      </c>
      <c r="AT604" s="63">
        <v>0</v>
      </c>
      <c r="AU604" s="63">
        <v>0</v>
      </c>
      <c r="AV604" s="63">
        <v>0</v>
      </c>
      <c r="AW604" s="63">
        <v>0</v>
      </c>
      <c r="AX604" s="63">
        <v>0</v>
      </c>
      <c r="AY604" s="63">
        <v>0</v>
      </c>
      <c r="BA604" s="5">
        <f>IF(Q604&gt;0,RANK(Q604,(N604:P604,Q604:AE604)),0)</f>
        <v>3</v>
      </c>
      <c r="BB604" s="5">
        <f>IF(R604&gt;0,RANK(R604,(N604:P604,Q604:AE604)),0)</f>
        <v>8</v>
      </c>
      <c r="BC604" s="5">
        <f>IF(T604&gt;0,RANK(T604,(N604:P604,Q604:AE604)),0)</f>
        <v>6</v>
      </c>
      <c r="BD604" s="5">
        <f>IF(S604&gt;0,RANK(S604,(N604:P604,Q604:AE604)),0)</f>
        <v>5</v>
      </c>
      <c r="BE604" s="2">
        <f t="shared" si="246"/>
        <v>1.2562292358803987E-2</v>
      </c>
      <c r="BF604" s="2">
        <f t="shared" si="247"/>
        <v>2.0764119601328904E-4</v>
      </c>
      <c r="BG604" s="2">
        <f t="shared" si="248"/>
        <v>2.6993355481727574E-3</v>
      </c>
      <c r="BH604" s="2">
        <f t="shared" si="249"/>
        <v>3.9451827242524915E-3</v>
      </c>
      <c r="BJ604" t="s">
        <v>101</v>
      </c>
      <c r="BK604" t="s">
        <v>404</v>
      </c>
      <c r="BL604">
        <v>2</v>
      </c>
      <c r="BN604" s="112">
        <v>16</v>
      </c>
      <c r="BO604" s="114">
        <v>31</v>
      </c>
      <c r="BP604" s="118">
        <f t="shared" si="235"/>
        <v>16031</v>
      </c>
      <c r="BQ604" s="118">
        <f t="shared" si="222"/>
        <v>16031</v>
      </c>
      <c r="BR604" s="5" t="s">
        <v>3151</v>
      </c>
      <c r="CE604" s="63">
        <v>0</v>
      </c>
      <c r="CH604" s="63">
        <v>0</v>
      </c>
      <c r="CI604" s="63">
        <v>0</v>
      </c>
      <c r="CJ604" s="63">
        <v>0</v>
      </c>
    </row>
    <row r="605" spans="1:88" ht="15" hidden="1" customHeight="1" outlineLevel="1">
      <c r="A605" t="s">
        <v>392</v>
      </c>
      <c r="B605" t="s">
        <v>404</v>
      </c>
      <c r="C605" s="1">
        <f t="shared" si="239"/>
        <v>311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4</v>
      </c>
      <c r="G605" s="129">
        <f t="shared" si="240"/>
        <v>223</v>
      </c>
      <c r="H605" s="134">
        <f t="shared" si="241"/>
        <v>0.71704180064308687</v>
      </c>
      <c r="I605" s="2"/>
      <c r="J605" s="2">
        <f t="shared" si="242"/>
        <v>0.13183279742765272</v>
      </c>
      <c r="K605" s="2">
        <f t="shared" si="243"/>
        <v>0.84887459807073951</v>
      </c>
      <c r="L605" s="2">
        <f t="shared" si="244"/>
        <v>3.2154340836012861E-3</v>
      </c>
      <c r="M605" s="2">
        <f t="shared" si="245"/>
        <v>1.6077170418006461E-2</v>
      </c>
      <c r="N605" s="63">
        <v>41</v>
      </c>
      <c r="O605" s="63">
        <v>264</v>
      </c>
      <c r="P605" s="63">
        <v>1</v>
      </c>
      <c r="Q605" s="63">
        <v>4</v>
      </c>
      <c r="R605" s="63">
        <v>0</v>
      </c>
      <c r="S605" s="63">
        <v>0</v>
      </c>
      <c r="T605" s="63">
        <v>0</v>
      </c>
      <c r="U605" s="63">
        <v>1</v>
      </c>
      <c r="V605" s="63">
        <v>0</v>
      </c>
      <c r="W605" s="63">
        <v>0</v>
      </c>
      <c r="X605" s="63">
        <v>0</v>
      </c>
      <c r="Y605" s="63">
        <v>0</v>
      </c>
      <c r="Z605" s="63">
        <v>0</v>
      </c>
      <c r="AA605" s="63">
        <v>0</v>
      </c>
      <c r="AB605" s="63">
        <v>0</v>
      </c>
      <c r="AC605" s="63">
        <v>0</v>
      </c>
      <c r="AD605" s="63">
        <v>0</v>
      </c>
      <c r="AE605" s="63">
        <v>0</v>
      </c>
      <c r="AF605" s="63">
        <v>0</v>
      </c>
      <c r="AG605" s="63">
        <v>0</v>
      </c>
      <c r="AH605" s="63">
        <v>0</v>
      </c>
      <c r="AI605" s="63">
        <v>0</v>
      </c>
      <c r="AJ605" s="63">
        <v>0</v>
      </c>
      <c r="AK605" s="63">
        <v>0</v>
      </c>
      <c r="AL605" s="63">
        <v>0</v>
      </c>
      <c r="AM605" s="63">
        <v>0</v>
      </c>
      <c r="AN605" s="63">
        <v>0</v>
      </c>
      <c r="AO605" s="63">
        <v>0</v>
      </c>
      <c r="AP605" s="63">
        <v>0</v>
      </c>
      <c r="AQ605" s="63">
        <v>0</v>
      </c>
      <c r="AR605" s="63">
        <v>0</v>
      </c>
      <c r="AS605" s="63">
        <v>0</v>
      </c>
      <c r="AT605" s="63">
        <v>0</v>
      </c>
      <c r="AU605" s="63">
        <v>0</v>
      </c>
      <c r="AV605" s="63">
        <v>0</v>
      </c>
      <c r="AW605" s="63">
        <v>0</v>
      </c>
      <c r="AX605" s="63">
        <v>0</v>
      </c>
      <c r="AY605" s="63">
        <v>0</v>
      </c>
      <c r="BA605" s="5">
        <f>IF(Q605&gt;0,RANK(Q605,(N605:P605,Q605:AE605)),0)</f>
        <v>3</v>
      </c>
      <c r="BB605" s="5">
        <f>IF(R605&gt;0,RANK(R605,(N605:P605,Q605:AE605)),0)</f>
        <v>0</v>
      </c>
      <c r="BC605" s="5">
        <f>IF(T605&gt;0,RANK(T605,(N605:P605,Q605:AE605)),0)</f>
        <v>0</v>
      </c>
      <c r="BD605" s="5">
        <f>IF(S605&gt;0,RANK(S605,(N605:P605,Q605:AE605)),0)</f>
        <v>0</v>
      </c>
      <c r="BE605" s="2">
        <f t="shared" si="246"/>
        <v>1.2861736334405145E-2</v>
      </c>
      <c r="BF605" s="2">
        <f t="shared" si="247"/>
        <v>0</v>
      </c>
      <c r="BG605" s="2">
        <f t="shared" si="248"/>
        <v>0</v>
      </c>
      <c r="BH605" s="2">
        <f t="shared" si="249"/>
        <v>0</v>
      </c>
      <c r="BJ605" t="s">
        <v>392</v>
      </c>
      <c r="BK605" t="s">
        <v>404</v>
      </c>
      <c r="BL605">
        <v>2</v>
      </c>
      <c r="BN605" s="112">
        <v>16</v>
      </c>
      <c r="BO605" s="114">
        <v>33</v>
      </c>
      <c r="BP605" s="118">
        <f t="shared" si="235"/>
        <v>16033</v>
      </c>
      <c r="BQ605" s="118">
        <f t="shared" si="222"/>
        <v>16033</v>
      </c>
      <c r="BR605" s="5" t="s">
        <v>3151</v>
      </c>
      <c r="CD605" s="63">
        <f t="shared" ref="CD605:CD614" si="251">C605</f>
        <v>311</v>
      </c>
      <c r="CE605" s="63">
        <v>0</v>
      </c>
      <c r="CH605" s="63">
        <v>0</v>
      </c>
      <c r="CI605" s="63">
        <v>0</v>
      </c>
      <c r="CJ605" s="63">
        <v>0</v>
      </c>
    </row>
    <row r="606" spans="1:88" ht="15" hidden="1" customHeight="1" outlineLevel="1">
      <c r="A606" t="s">
        <v>583</v>
      </c>
      <c r="B606" t="s">
        <v>404</v>
      </c>
      <c r="C606" s="1">
        <f t="shared" si="239"/>
        <v>4419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4</v>
      </c>
      <c r="G606" s="129">
        <f t="shared" si="240"/>
        <v>2576</v>
      </c>
      <c r="H606" s="134">
        <f t="shared" si="241"/>
        <v>0.5829373161348721</v>
      </c>
      <c r="I606" s="2"/>
      <c r="J606" s="2">
        <f t="shared" si="242"/>
        <v>0.19846119031455081</v>
      </c>
      <c r="K606" s="2">
        <f t="shared" si="243"/>
        <v>0.78139850644942299</v>
      </c>
      <c r="L606" s="2">
        <f t="shared" si="244"/>
        <v>3.6207286716451684E-3</v>
      </c>
      <c r="M606" s="2">
        <f t="shared" si="245"/>
        <v>1.6519574564381058E-2</v>
      </c>
      <c r="N606" s="63">
        <v>877</v>
      </c>
      <c r="O606" s="63">
        <v>3453</v>
      </c>
      <c r="P606" s="63">
        <v>16</v>
      </c>
      <c r="Q606" s="63">
        <v>47</v>
      </c>
      <c r="R606" s="63">
        <v>0</v>
      </c>
      <c r="S606" s="63">
        <v>9</v>
      </c>
      <c r="T606" s="63">
        <v>5</v>
      </c>
      <c r="U606" s="63">
        <v>12</v>
      </c>
      <c r="V606" s="63">
        <v>0</v>
      </c>
      <c r="W606" s="63">
        <v>0</v>
      </c>
      <c r="X606" s="63">
        <v>0</v>
      </c>
      <c r="Y606" s="63">
        <v>0</v>
      </c>
      <c r="Z606" s="63">
        <v>0</v>
      </c>
      <c r="AA606" s="63">
        <v>0</v>
      </c>
      <c r="AB606" s="63">
        <v>0</v>
      </c>
      <c r="AC606" s="63">
        <v>0</v>
      </c>
      <c r="AD606" s="63">
        <v>0</v>
      </c>
      <c r="AE606" s="63">
        <v>0</v>
      </c>
      <c r="AF606" s="63">
        <v>0</v>
      </c>
      <c r="AG606" s="63">
        <v>0</v>
      </c>
      <c r="AH606" s="63">
        <v>0</v>
      </c>
      <c r="AI606" s="63">
        <v>0</v>
      </c>
      <c r="AJ606" s="63">
        <v>0</v>
      </c>
      <c r="AK606" s="63">
        <v>0</v>
      </c>
      <c r="AL606" s="63">
        <v>0</v>
      </c>
      <c r="AM606" s="63">
        <v>0</v>
      </c>
      <c r="AN606" s="63">
        <v>0</v>
      </c>
      <c r="AO606" s="63">
        <v>0</v>
      </c>
      <c r="AP606" s="63">
        <v>0</v>
      </c>
      <c r="AQ606" s="63">
        <v>0</v>
      </c>
      <c r="AR606" s="63">
        <v>0</v>
      </c>
      <c r="AS606" s="63">
        <v>0</v>
      </c>
      <c r="AT606" s="63">
        <v>0</v>
      </c>
      <c r="AU606" s="63">
        <v>0</v>
      </c>
      <c r="AV606" s="63">
        <v>0</v>
      </c>
      <c r="AW606" s="63">
        <v>0</v>
      </c>
      <c r="AX606" s="63">
        <v>0</v>
      </c>
      <c r="AY606" s="63">
        <v>0</v>
      </c>
      <c r="BA606" s="5">
        <f>IF(Q606&gt;0,RANK(Q606,(N606:P606,Q606:AE606)),0)</f>
        <v>3</v>
      </c>
      <c r="BB606" s="5">
        <f>IF(R606&gt;0,RANK(R606,(N606:P606,Q606:AE606)),0)</f>
        <v>0</v>
      </c>
      <c r="BC606" s="5">
        <f>IF(T606&gt;0,RANK(T606,(N606:P606,Q606:AE606)),0)</f>
        <v>7</v>
      </c>
      <c r="BD606" s="5">
        <f>IF(S606&gt;0,RANK(S606,(N606:P606,Q606:AE606)),0)</f>
        <v>6</v>
      </c>
      <c r="BE606" s="2">
        <f t="shared" si="246"/>
        <v>1.0635890472957682E-2</v>
      </c>
      <c r="BF606" s="2">
        <f t="shared" si="247"/>
        <v>0</v>
      </c>
      <c r="BG606" s="2">
        <f t="shared" si="248"/>
        <v>1.1314777098891152E-3</v>
      </c>
      <c r="BH606" s="2">
        <f t="shared" si="249"/>
        <v>2.0366598778004071E-3</v>
      </c>
      <c r="BJ606" t="s">
        <v>583</v>
      </c>
      <c r="BK606" t="s">
        <v>404</v>
      </c>
      <c r="BL606">
        <v>1</v>
      </c>
      <c r="BN606" s="112">
        <v>16</v>
      </c>
      <c r="BO606" s="114">
        <v>35</v>
      </c>
      <c r="BP606" s="118">
        <f t="shared" si="235"/>
        <v>16035</v>
      </c>
      <c r="BQ606" s="118">
        <f t="shared" si="222"/>
        <v>16035</v>
      </c>
      <c r="BR606" s="5" t="s">
        <v>3151</v>
      </c>
      <c r="CD606" s="63">
        <f t="shared" si="251"/>
        <v>4419</v>
      </c>
      <c r="CE606" s="63">
        <v>0</v>
      </c>
      <c r="CH606" s="63">
        <v>0</v>
      </c>
      <c r="CI606" s="63">
        <v>0</v>
      </c>
      <c r="CJ606" s="63">
        <v>0</v>
      </c>
    </row>
    <row r="607" spans="1:88" ht="15" hidden="1" customHeight="1" outlineLevel="1">
      <c r="A607" t="s">
        <v>2629</v>
      </c>
      <c r="B607" t="s">
        <v>404</v>
      </c>
      <c r="C607" s="1">
        <f t="shared" si="239"/>
        <v>2737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5</v>
      </c>
      <c r="G607" s="129">
        <f t="shared" si="240"/>
        <v>1486</v>
      </c>
      <c r="H607" s="134">
        <f t="shared" si="241"/>
        <v>0.54293021556448662</v>
      </c>
      <c r="I607" s="2"/>
      <c r="J607" s="2">
        <f t="shared" si="242"/>
        <v>0.22031421264157838</v>
      </c>
      <c r="K607" s="2">
        <f t="shared" si="243"/>
        <v>0.76324442820606508</v>
      </c>
      <c r="L607" s="2">
        <f t="shared" si="244"/>
        <v>3.6536353671903542E-3</v>
      </c>
      <c r="M607" s="2">
        <f t="shared" si="245"/>
        <v>1.2787723785166207E-2</v>
      </c>
      <c r="N607" s="63">
        <v>603</v>
      </c>
      <c r="O607" s="63">
        <v>2089</v>
      </c>
      <c r="P607" s="63">
        <v>10</v>
      </c>
      <c r="Q607" s="63">
        <v>17</v>
      </c>
      <c r="R607" s="63">
        <v>0</v>
      </c>
      <c r="S607" s="63">
        <v>4</v>
      </c>
      <c r="T607" s="63">
        <v>2</v>
      </c>
      <c r="U607" s="63">
        <v>12</v>
      </c>
      <c r="V607" s="63">
        <v>0</v>
      </c>
      <c r="W607" s="63">
        <v>0</v>
      </c>
      <c r="X607" s="63">
        <v>0</v>
      </c>
      <c r="Y607" s="63">
        <v>0</v>
      </c>
      <c r="Z607" s="63">
        <v>0</v>
      </c>
      <c r="AA607" s="63">
        <v>0</v>
      </c>
      <c r="AB607" s="63">
        <v>0</v>
      </c>
      <c r="AC607" s="63">
        <v>0</v>
      </c>
      <c r="AD607" s="63">
        <v>0</v>
      </c>
      <c r="AE607" s="63">
        <v>0</v>
      </c>
      <c r="AF607" s="63">
        <v>0</v>
      </c>
      <c r="AG607" s="63">
        <v>0</v>
      </c>
      <c r="AH607" s="63">
        <v>0</v>
      </c>
      <c r="AI607" s="63">
        <v>0</v>
      </c>
      <c r="AJ607" s="63">
        <v>0</v>
      </c>
      <c r="AK607" s="63">
        <v>0</v>
      </c>
      <c r="AL607" s="63">
        <v>0</v>
      </c>
      <c r="AM607" s="63">
        <v>0</v>
      </c>
      <c r="AN607" s="63">
        <v>0</v>
      </c>
      <c r="AO607" s="63">
        <v>0</v>
      </c>
      <c r="AP607" s="63">
        <v>0</v>
      </c>
      <c r="AQ607" s="63">
        <v>0</v>
      </c>
      <c r="AR607" s="63">
        <v>0</v>
      </c>
      <c r="AS607" s="63">
        <v>0</v>
      </c>
      <c r="AT607" s="63">
        <v>0</v>
      </c>
      <c r="AU607" s="63">
        <v>0</v>
      </c>
      <c r="AV607" s="63">
        <v>0</v>
      </c>
      <c r="AW607" s="63">
        <v>0</v>
      </c>
      <c r="AX607" s="63">
        <v>0</v>
      </c>
      <c r="AY607" s="63">
        <v>0</v>
      </c>
      <c r="BA607" s="5">
        <f>IF(Q607&gt;0,RANK(Q607,(N607:P607,Q607:AE607)),0)</f>
        <v>3</v>
      </c>
      <c r="BB607" s="5">
        <f>IF(R607&gt;0,RANK(R607,(N607:P607,Q607:AE607)),0)</f>
        <v>0</v>
      </c>
      <c r="BC607" s="5">
        <f>IF(T607&gt;0,RANK(T607,(N607:P607,Q607:AE607)),0)</f>
        <v>7</v>
      </c>
      <c r="BD607" s="5">
        <f>IF(S607&gt;0,RANK(S607,(N607:P607,Q607:AE607)),0)</f>
        <v>6</v>
      </c>
      <c r="BE607" s="2">
        <f t="shared" si="246"/>
        <v>6.2111801242236021E-3</v>
      </c>
      <c r="BF607" s="2">
        <f t="shared" si="247"/>
        <v>0</v>
      </c>
      <c r="BG607" s="2">
        <f t="shared" si="248"/>
        <v>7.3072707343807086E-4</v>
      </c>
      <c r="BH607" s="2">
        <f t="shared" si="249"/>
        <v>1.4614541468761417E-3</v>
      </c>
      <c r="BJ607" t="s">
        <v>2629</v>
      </c>
      <c r="BK607" t="s">
        <v>404</v>
      </c>
      <c r="BL607">
        <v>2</v>
      </c>
      <c r="BN607" s="112">
        <v>16</v>
      </c>
      <c r="BO607" s="114">
        <v>37</v>
      </c>
      <c r="BP607" s="118">
        <f t="shared" si="235"/>
        <v>16037</v>
      </c>
      <c r="BQ607" s="118">
        <f t="shared" si="222"/>
        <v>16037</v>
      </c>
      <c r="BR607" s="5" t="s">
        <v>3151</v>
      </c>
      <c r="CD607" s="63">
        <f t="shared" si="251"/>
        <v>2737</v>
      </c>
      <c r="CE607" s="63">
        <v>0</v>
      </c>
      <c r="CH607" s="63">
        <v>0</v>
      </c>
      <c r="CI607" s="63">
        <v>0</v>
      </c>
      <c r="CJ607" s="63">
        <v>0</v>
      </c>
    </row>
    <row r="608" spans="1:88" ht="15" hidden="1" customHeight="1" outlineLevel="1">
      <c r="A608" t="s">
        <v>742</v>
      </c>
      <c r="B608" t="s">
        <v>404</v>
      </c>
      <c r="C608" s="1">
        <f t="shared" si="239"/>
        <v>10213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5</v>
      </c>
      <c r="G608" s="129">
        <f t="shared" si="240"/>
        <v>4645</v>
      </c>
      <c r="H608" s="134">
        <f t="shared" si="241"/>
        <v>0.45481249388034856</v>
      </c>
      <c r="I608" s="2"/>
      <c r="J608" s="2">
        <f t="shared" si="242"/>
        <v>0.25467541368843633</v>
      </c>
      <c r="K608" s="2">
        <f t="shared" si="243"/>
        <v>0.70948790756878488</v>
      </c>
      <c r="L608" s="2">
        <f t="shared" si="244"/>
        <v>3.8186624889846275E-3</v>
      </c>
      <c r="M608" s="2">
        <f t="shared" si="245"/>
        <v>3.2018016253794107E-2</v>
      </c>
      <c r="N608" s="63">
        <v>2601</v>
      </c>
      <c r="O608" s="63">
        <v>7246</v>
      </c>
      <c r="P608" s="63">
        <v>39</v>
      </c>
      <c r="Q608" s="63">
        <v>225</v>
      </c>
      <c r="R608" s="63">
        <v>4</v>
      </c>
      <c r="S608" s="63">
        <v>18</v>
      </c>
      <c r="T608" s="63">
        <v>34</v>
      </c>
      <c r="U608" s="63">
        <v>42</v>
      </c>
      <c r="V608" s="63">
        <v>1</v>
      </c>
      <c r="W608" s="63">
        <v>0</v>
      </c>
      <c r="X608" s="63">
        <v>0</v>
      </c>
      <c r="Y608" s="63">
        <v>0</v>
      </c>
      <c r="Z608" s="63">
        <v>3</v>
      </c>
      <c r="AA608" s="63">
        <v>0</v>
      </c>
      <c r="AB608" s="63">
        <v>0</v>
      </c>
      <c r="AC608" s="63">
        <v>0</v>
      </c>
      <c r="AD608" s="63">
        <v>0</v>
      </c>
      <c r="AE608" s="63">
        <v>0</v>
      </c>
      <c r="AF608" s="63">
        <v>0</v>
      </c>
      <c r="AG608" s="63">
        <v>0</v>
      </c>
      <c r="AH608" s="63">
        <v>0</v>
      </c>
      <c r="AI608" s="63">
        <v>0</v>
      </c>
      <c r="AJ608" s="63">
        <v>0</v>
      </c>
      <c r="AK608" s="63">
        <v>0</v>
      </c>
      <c r="AL608" s="63">
        <v>0</v>
      </c>
      <c r="AM608" s="63">
        <v>0</v>
      </c>
      <c r="AN608" s="63">
        <v>0</v>
      </c>
      <c r="AO608" s="63">
        <v>0</v>
      </c>
      <c r="AP608" s="63">
        <v>0</v>
      </c>
      <c r="AQ608" s="63">
        <v>0</v>
      </c>
      <c r="AR608" s="63">
        <v>0</v>
      </c>
      <c r="AS608" s="63">
        <v>0</v>
      </c>
      <c r="AT608" s="63">
        <v>0</v>
      </c>
      <c r="AU608" s="63">
        <v>0</v>
      </c>
      <c r="AV608" s="63">
        <v>0</v>
      </c>
      <c r="AW608" s="63">
        <v>0</v>
      </c>
      <c r="AX608" s="63">
        <v>0</v>
      </c>
      <c r="AY608" s="63">
        <v>0</v>
      </c>
      <c r="BA608" s="5">
        <f>IF(Q608&gt;0,RANK(Q608,(N608:P608,Q608:AE608)),0)</f>
        <v>3</v>
      </c>
      <c r="BB608" s="5">
        <f>IF(R608&gt;0,RANK(R608,(N608:P608,Q608:AE608)),0)</f>
        <v>8</v>
      </c>
      <c r="BC608" s="5">
        <f>IF(T608&gt;0,RANK(T608,(N608:P608,Q608:AE608)),0)</f>
        <v>6</v>
      </c>
      <c r="BD608" s="5">
        <f>IF(S608&gt;0,RANK(S608,(N608:P608,Q608:AE608)),0)</f>
        <v>7</v>
      </c>
      <c r="BE608" s="2">
        <f t="shared" si="246"/>
        <v>2.2030745128757467E-2</v>
      </c>
      <c r="BF608" s="2">
        <f t="shared" si="247"/>
        <v>3.9165769117791049E-4</v>
      </c>
      <c r="BG608" s="2">
        <f t="shared" si="248"/>
        <v>3.3290903750122394E-3</v>
      </c>
      <c r="BH608" s="2">
        <f t="shared" si="249"/>
        <v>1.7624596103005972E-3</v>
      </c>
      <c r="BJ608" t="s">
        <v>742</v>
      </c>
      <c r="BK608" t="s">
        <v>404</v>
      </c>
      <c r="BL608">
        <v>2</v>
      </c>
      <c r="BN608" s="112">
        <v>16</v>
      </c>
      <c r="BO608" s="114">
        <v>39</v>
      </c>
      <c r="BP608" s="118">
        <f t="shared" si="235"/>
        <v>16039</v>
      </c>
      <c r="BQ608" s="118">
        <f t="shared" si="222"/>
        <v>16039</v>
      </c>
      <c r="BR608" s="5" t="s">
        <v>3151</v>
      </c>
      <c r="CD608" s="63">
        <f t="shared" si="251"/>
        <v>10213</v>
      </c>
      <c r="CE608" s="63">
        <v>0</v>
      </c>
      <c r="CH608" s="63">
        <v>0</v>
      </c>
      <c r="CI608" s="63">
        <v>0</v>
      </c>
      <c r="CJ608" s="63">
        <v>0</v>
      </c>
    </row>
    <row r="609" spans="1:88" ht="15" hidden="1" customHeight="1" outlineLevel="1">
      <c r="A609" t="s">
        <v>1137</v>
      </c>
      <c r="B609" t="s">
        <v>404</v>
      </c>
      <c r="C609" s="1">
        <f t="shared" si="239"/>
        <v>6664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>IF(P609&gt;0,RANK(P609,(N609:P609,Q609:AE609)),0)</f>
        <v>4</v>
      </c>
      <c r="G609" s="129">
        <f t="shared" si="240"/>
        <v>5188</v>
      </c>
      <c r="H609" s="134">
        <f t="shared" si="241"/>
        <v>0.77851140456182477</v>
      </c>
      <c r="I609" s="2"/>
      <c r="J609" s="2">
        <f t="shared" si="242"/>
        <v>9.858943577430973E-2</v>
      </c>
      <c r="K609" s="2">
        <f t="shared" si="243"/>
        <v>0.87710084033613445</v>
      </c>
      <c r="L609" s="2">
        <f t="shared" si="244"/>
        <v>4.2016806722689074E-3</v>
      </c>
      <c r="M609" s="2">
        <f t="shared" si="245"/>
        <v>2.0108043217286861E-2</v>
      </c>
      <c r="N609" s="63">
        <v>657</v>
      </c>
      <c r="O609" s="63">
        <v>5845</v>
      </c>
      <c r="P609" s="63">
        <v>28</v>
      </c>
      <c r="Q609" s="63">
        <v>87</v>
      </c>
      <c r="R609" s="63">
        <v>0</v>
      </c>
      <c r="S609" s="63">
        <v>28</v>
      </c>
      <c r="T609" s="63">
        <v>7</v>
      </c>
      <c r="U609" s="63">
        <v>12</v>
      </c>
      <c r="V609" s="63">
        <v>0</v>
      </c>
      <c r="W609" s="63">
        <v>0</v>
      </c>
      <c r="X609" s="63">
        <v>0</v>
      </c>
      <c r="Y609" s="63">
        <v>0</v>
      </c>
      <c r="Z609" s="63">
        <v>0</v>
      </c>
      <c r="AA609" s="63">
        <v>0</v>
      </c>
      <c r="AB609" s="63">
        <v>0</v>
      </c>
      <c r="AC609" s="63">
        <v>0</v>
      </c>
      <c r="AD609" s="63">
        <v>0</v>
      </c>
      <c r="AE609" s="63">
        <v>0</v>
      </c>
      <c r="AF609" s="63">
        <v>0</v>
      </c>
      <c r="AG609" s="63">
        <v>0</v>
      </c>
      <c r="AH609" s="63">
        <v>0</v>
      </c>
      <c r="AI609" s="63">
        <v>0</v>
      </c>
      <c r="AJ609" s="63">
        <v>0</v>
      </c>
      <c r="AK609" s="63">
        <v>0</v>
      </c>
      <c r="AL609" s="63">
        <v>0</v>
      </c>
      <c r="AM609" s="63">
        <v>0</v>
      </c>
      <c r="AN609" s="63">
        <v>0</v>
      </c>
      <c r="AO609" s="63">
        <v>0</v>
      </c>
      <c r="AP609" s="63">
        <v>0</v>
      </c>
      <c r="AQ609" s="63">
        <v>0</v>
      </c>
      <c r="AR609" s="63">
        <v>0</v>
      </c>
      <c r="AS609" s="63">
        <v>0</v>
      </c>
      <c r="AT609" s="63">
        <v>0</v>
      </c>
      <c r="AU609" s="63">
        <v>0</v>
      </c>
      <c r="AV609" s="63">
        <v>0</v>
      </c>
      <c r="AW609" s="63">
        <v>0</v>
      </c>
      <c r="AX609" s="63">
        <v>0</v>
      </c>
      <c r="AY609" s="63">
        <v>0</v>
      </c>
      <c r="BA609" s="5">
        <f>IF(Q609&gt;0,RANK(Q609,(N609:P609,Q609:AE609)),0)</f>
        <v>3</v>
      </c>
      <c r="BB609" s="5">
        <f>IF(R609&gt;0,RANK(R609,(N609:P609,Q609:AE609)),0)</f>
        <v>0</v>
      </c>
      <c r="BC609" s="5">
        <f>IF(T609&gt;0,RANK(T609,(N609:P609,Q609:AE609)),0)</f>
        <v>7</v>
      </c>
      <c r="BD609" s="5">
        <f>IF(S609&gt;0,RANK(S609,(N609:P609,Q609:AE609)),0)</f>
        <v>4</v>
      </c>
      <c r="BE609" s="2">
        <f t="shared" si="246"/>
        <v>1.3055222088835534E-2</v>
      </c>
      <c r="BF609" s="2">
        <f t="shared" si="247"/>
        <v>0</v>
      </c>
      <c r="BG609" s="2">
        <f t="shared" si="248"/>
        <v>1.0504201680672268E-3</v>
      </c>
      <c r="BH609" s="2">
        <f t="shared" si="249"/>
        <v>4.2016806722689074E-3</v>
      </c>
      <c r="BJ609" t="s">
        <v>1137</v>
      </c>
      <c r="BK609" t="s">
        <v>404</v>
      </c>
      <c r="BL609">
        <v>2</v>
      </c>
      <c r="BN609" s="112">
        <v>16</v>
      </c>
      <c r="BO609" s="114">
        <v>41</v>
      </c>
      <c r="BP609" s="118">
        <f t="shared" si="235"/>
        <v>16041</v>
      </c>
      <c r="BQ609" s="118">
        <f t="shared" si="222"/>
        <v>16041</v>
      </c>
      <c r="BR609" s="5" t="s">
        <v>3151</v>
      </c>
      <c r="CD609" s="63">
        <f t="shared" si="251"/>
        <v>6664</v>
      </c>
      <c r="CE609" s="63">
        <v>0</v>
      </c>
      <c r="CH609" s="63">
        <v>0</v>
      </c>
      <c r="CI609" s="63">
        <v>0</v>
      </c>
      <c r="CJ609" s="63">
        <v>0</v>
      </c>
    </row>
    <row r="610" spans="1:88" ht="15" hidden="1" customHeight="1" outlineLevel="1">
      <c r="A610" t="s">
        <v>1756</v>
      </c>
      <c r="B610" t="s">
        <v>404</v>
      </c>
      <c r="C610" s="1">
        <f t="shared" si="239"/>
        <v>6721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>IF(P610&gt;0,RANK(P610,(N610:P610,Q610:AE610)),0)</f>
        <v>5</v>
      </c>
      <c r="G610" s="129">
        <f t="shared" si="240"/>
        <v>4550</v>
      </c>
      <c r="H610" s="134">
        <f t="shared" si="241"/>
        <v>0.67698259187620891</v>
      </c>
      <c r="I610" s="2"/>
      <c r="J610" s="2">
        <f t="shared" si="242"/>
        <v>0.14848980806427614</v>
      </c>
      <c r="K610" s="2">
        <f t="shared" si="243"/>
        <v>0.82547239994048505</v>
      </c>
      <c r="L610" s="2">
        <f t="shared" si="244"/>
        <v>3.5708971879184646E-3</v>
      </c>
      <c r="M610" s="2">
        <f t="shared" si="245"/>
        <v>2.2466894807320347E-2</v>
      </c>
      <c r="N610" s="63">
        <v>998</v>
      </c>
      <c r="O610" s="63">
        <v>5548</v>
      </c>
      <c r="P610" s="63">
        <v>24</v>
      </c>
      <c r="Q610" s="63">
        <v>88</v>
      </c>
      <c r="R610" s="63">
        <v>1</v>
      </c>
      <c r="S610" s="63">
        <v>16</v>
      </c>
      <c r="T610" s="63">
        <v>14</v>
      </c>
      <c r="U610" s="63">
        <v>31</v>
      </c>
      <c r="V610" s="63">
        <v>0</v>
      </c>
      <c r="W610" s="63">
        <v>0</v>
      </c>
      <c r="X610" s="63">
        <v>0</v>
      </c>
      <c r="Y610" s="63">
        <v>0</v>
      </c>
      <c r="Z610" s="63">
        <v>0</v>
      </c>
      <c r="AA610" s="63">
        <v>0</v>
      </c>
      <c r="AB610" s="63">
        <v>0</v>
      </c>
      <c r="AC610" s="63">
        <v>0</v>
      </c>
      <c r="AD610" s="63">
        <v>0</v>
      </c>
      <c r="AE610" s="63">
        <v>0</v>
      </c>
      <c r="AF610" s="63">
        <v>0</v>
      </c>
      <c r="AG610" s="63">
        <v>0</v>
      </c>
      <c r="AH610" s="63">
        <v>0</v>
      </c>
      <c r="AI610" s="63">
        <v>0</v>
      </c>
      <c r="AJ610" s="63">
        <v>0</v>
      </c>
      <c r="AK610" s="63">
        <v>0</v>
      </c>
      <c r="AL610" s="63">
        <v>0</v>
      </c>
      <c r="AM610" s="63">
        <v>0</v>
      </c>
      <c r="AN610" s="63">
        <v>0</v>
      </c>
      <c r="AO610" s="63">
        <v>0</v>
      </c>
      <c r="AP610" s="63">
        <v>0</v>
      </c>
      <c r="AQ610" s="63">
        <v>0</v>
      </c>
      <c r="AR610" s="63">
        <v>0</v>
      </c>
      <c r="AS610" s="63">
        <v>0</v>
      </c>
      <c r="AT610" s="63">
        <v>0</v>
      </c>
      <c r="AU610" s="63">
        <v>1</v>
      </c>
      <c r="AV610" s="63">
        <v>0</v>
      </c>
      <c r="AW610" s="63">
        <v>0</v>
      </c>
      <c r="AX610" s="63">
        <v>0</v>
      </c>
      <c r="AY610" s="63">
        <v>0</v>
      </c>
      <c r="BA610" s="5">
        <f>IF(Q610&gt;0,RANK(Q610,(N610:P610,Q610:AE610)),0)</f>
        <v>3</v>
      </c>
      <c r="BB610" s="5">
        <f>IF(R610&gt;0,RANK(R610,(N610:P610,Q610:AE610)),0)</f>
        <v>8</v>
      </c>
      <c r="BC610" s="5">
        <f>IF(T610&gt;0,RANK(T610,(N610:P610,Q610:AE610)),0)</f>
        <v>7</v>
      </c>
      <c r="BD610" s="5">
        <f>IF(S610&gt;0,RANK(S610,(N610:P610,Q610:AE610)),0)</f>
        <v>6</v>
      </c>
      <c r="BE610" s="2">
        <f t="shared" si="246"/>
        <v>1.3093289689034371E-2</v>
      </c>
      <c r="BF610" s="2">
        <f t="shared" si="247"/>
        <v>1.4878738282993602E-4</v>
      </c>
      <c r="BG610" s="2">
        <f t="shared" si="248"/>
        <v>2.0830233596191043E-3</v>
      </c>
      <c r="BH610" s="2">
        <f t="shared" si="249"/>
        <v>2.3805981252789763E-3</v>
      </c>
      <c r="BJ610" t="s">
        <v>1756</v>
      </c>
      <c r="BK610" t="s">
        <v>404</v>
      </c>
      <c r="BL610">
        <v>2</v>
      </c>
      <c r="BN610" s="112">
        <v>16</v>
      </c>
      <c r="BO610" s="114">
        <v>43</v>
      </c>
      <c r="BP610" s="118">
        <f t="shared" si="235"/>
        <v>16043</v>
      </c>
      <c r="BQ610" s="118">
        <f t="shared" ref="BQ610:BQ673" si="252">BP610</f>
        <v>16043</v>
      </c>
      <c r="BR610" s="5" t="s">
        <v>3151</v>
      </c>
      <c r="CD610" s="63">
        <f t="shared" si="251"/>
        <v>6721</v>
      </c>
      <c r="CE610" s="63">
        <v>0</v>
      </c>
      <c r="CH610" s="63">
        <v>0</v>
      </c>
      <c r="CI610" s="63">
        <v>0</v>
      </c>
      <c r="CJ610" s="63">
        <v>0</v>
      </c>
    </row>
    <row r="611" spans="1:88" ht="15" hidden="1" customHeight="1" outlineLevel="1">
      <c r="A611" t="s">
        <v>288</v>
      </c>
      <c r="B611" t="s">
        <v>404</v>
      </c>
      <c r="C611" s="1">
        <f t="shared" si="239"/>
        <v>9983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5</v>
      </c>
      <c r="G611" s="129">
        <f t="shared" si="240"/>
        <v>6148</v>
      </c>
      <c r="H611" s="134">
        <f t="shared" si="241"/>
        <v>0.61584693979765603</v>
      </c>
      <c r="I611" s="2"/>
      <c r="J611" s="2">
        <f t="shared" si="242"/>
        <v>0.18060703195432234</v>
      </c>
      <c r="K611" s="2">
        <f t="shared" si="243"/>
        <v>0.79645397175197841</v>
      </c>
      <c r="L611" s="2">
        <f t="shared" si="244"/>
        <v>2.4040869478112793E-3</v>
      </c>
      <c r="M611" s="2">
        <f t="shared" si="245"/>
        <v>2.053490934588794E-2</v>
      </c>
      <c r="N611" s="63">
        <v>1803</v>
      </c>
      <c r="O611" s="63">
        <v>7951</v>
      </c>
      <c r="P611" s="63">
        <v>24</v>
      </c>
      <c r="Q611" s="63">
        <v>121</v>
      </c>
      <c r="R611" s="63">
        <v>0</v>
      </c>
      <c r="S611" s="63">
        <v>14</v>
      </c>
      <c r="T611" s="63">
        <v>15</v>
      </c>
      <c r="U611" s="63">
        <v>30</v>
      </c>
      <c r="V611" s="63">
        <v>1</v>
      </c>
      <c r="W611" s="63">
        <v>24</v>
      </c>
      <c r="X611" s="63">
        <v>0</v>
      </c>
      <c r="Y611" s="63">
        <v>0</v>
      </c>
      <c r="Z611" s="63">
        <v>0</v>
      </c>
      <c r="AA611" s="63">
        <v>0</v>
      </c>
      <c r="AB611" s="63">
        <v>0</v>
      </c>
      <c r="AC611" s="63">
        <v>0</v>
      </c>
      <c r="AD611" s="63">
        <v>0</v>
      </c>
      <c r="AE611" s="63">
        <v>0</v>
      </c>
      <c r="AF611" s="63">
        <v>0</v>
      </c>
      <c r="AG611" s="63">
        <v>0</v>
      </c>
      <c r="AH611" s="63">
        <v>0</v>
      </c>
      <c r="AI611" s="63">
        <v>0</v>
      </c>
      <c r="AJ611" s="63">
        <v>0</v>
      </c>
      <c r="AK611" s="63">
        <v>0</v>
      </c>
      <c r="AL611" s="63">
        <v>0</v>
      </c>
      <c r="AM611" s="63">
        <v>0</v>
      </c>
      <c r="AN611" s="63">
        <v>0</v>
      </c>
      <c r="AO611" s="63">
        <v>0</v>
      </c>
      <c r="AP611" s="63">
        <v>0</v>
      </c>
      <c r="AQ611" s="63">
        <v>0</v>
      </c>
      <c r="AR611" s="63">
        <v>0</v>
      </c>
      <c r="AS611" s="63">
        <v>0</v>
      </c>
      <c r="AT611" s="63">
        <v>0</v>
      </c>
      <c r="AU611" s="63">
        <v>0</v>
      </c>
      <c r="AV611" s="63">
        <v>0</v>
      </c>
      <c r="AW611" s="63">
        <v>0</v>
      </c>
      <c r="AX611" s="63">
        <v>0</v>
      </c>
      <c r="AY611" s="63">
        <v>0</v>
      </c>
      <c r="BA611" s="5">
        <f>IF(Q611&gt;0,RANK(Q611,(N611:P611,Q611:AE611)),0)</f>
        <v>3</v>
      </c>
      <c r="BB611" s="5">
        <f>IF(R611&gt;0,RANK(R611,(N611:P611,Q611:AE611)),0)</f>
        <v>0</v>
      </c>
      <c r="BC611" s="5">
        <f>IF(T611&gt;0,RANK(T611,(N611:P611,Q611:AE611)),0)</f>
        <v>7</v>
      </c>
      <c r="BD611" s="5">
        <f>IF(S611&gt;0,RANK(S611,(N611:P611,Q611:AE611)),0)</f>
        <v>8</v>
      </c>
      <c r="BE611" s="2">
        <f t="shared" si="246"/>
        <v>1.2120605028548533E-2</v>
      </c>
      <c r="BF611" s="2">
        <f t="shared" si="247"/>
        <v>0</v>
      </c>
      <c r="BG611" s="2">
        <f t="shared" si="248"/>
        <v>1.5025543423820495E-3</v>
      </c>
      <c r="BH611" s="2">
        <f t="shared" si="249"/>
        <v>1.4023840528899129E-3</v>
      </c>
      <c r="BJ611" t="s">
        <v>288</v>
      </c>
      <c r="BK611" t="s">
        <v>404</v>
      </c>
      <c r="BL611">
        <v>1</v>
      </c>
      <c r="BN611" s="112">
        <v>16</v>
      </c>
      <c r="BO611" s="114">
        <v>45</v>
      </c>
      <c r="BP611" s="118">
        <f t="shared" si="235"/>
        <v>16045</v>
      </c>
      <c r="BQ611" s="118">
        <f t="shared" si="252"/>
        <v>16045</v>
      </c>
      <c r="BR611" s="5" t="s">
        <v>3151</v>
      </c>
      <c r="CD611" s="63">
        <f t="shared" si="251"/>
        <v>9983</v>
      </c>
      <c r="CE611" s="63">
        <v>24</v>
      </c>
      <c r="CH611" s="63">
        <v>0</v>
      </c>
      <c r="CI611" s="63">
        <v>1</v>
      </c>
      <c r="CJ611" s="63">
        <v>0</v>
      </c>
    </row>
    <row r="612" spans="1:88" ht="15" hidden="1" customHeight="1" outlineLevel="1">
      <c r="A612" t="s">
        <v>3187</v>
      </c>
      <c r="B612" t="s">
        <v>404</v>
      </c>
      <c r="C612" s="1">
        <f t="shared" si="239"/>
        <v>6052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5</v>
      </c>
      <c r="G612" s="129">
        <f t="shared" si="240"/>
        <v>3403</v>
      </c>
      <c r="H612" s="134">
        <f t="shared" si="241"/>
        <v>0.56229345670852615</v>
      </c>
      <c r="I612" s="2"/>
      <c r="J612" s="2">
        <f t="shared" si="242"/>
        <v>0.20753469927296761</v>
      </c>
      <c r="K612" s="2">
        <f t="shared" si="243"/>
        <v>0.76982815598149368</v>
      </c>
      <c r="L612" s="2">
        <f t="shared" si="244"/>
        <v>2.6437541308658294E-3</v>
      </c>
      <c r="M612" s="2">
        <f t="shared" si="245"/>
        <v>1.9993390614672854E-2</v>
      </c>
      <c r="N612" s="63">
        <v>1256</v>
      </c>
      <c r="O612" s="63">
        <v>4659</v>
      </c>
      <c r="P612" s="63">
        <v>16</v>
      </c>
      <c r="Q612" s="63">
        <v>67</v>
      </c>
      <c r="R612" s="63">
        <v>1</v>
      </c>
      <c r="S612" s="63">
        <v>16</v>
      </c>
      <c r="T612" s="63">
        <v>13</v>
      </c>
      <c r="U612" s="63">
        <v>23</v>
      </c>
      <c r="V612" s="63">
        <v>0</v>
      </c>
      <c r="W612" s="63">
        <v>0</v>
      </c>
      <c r="X612" s="63">
        <v>0</v>
      </c>
      <c r="Y612" s="63">
        <v>0</v>
      </c>
      <c r="Z612" s="63">
        <v>1</v>
      </c>
      <c r="AA612" s="63">
        <v>0</v>
      </c>
      <c r="AB612" s="63">
        <v>0</v>
      </c>
      <c r="AC612" s="63">
        <v>0</v>
      </c>
      <c r="AD612" s="63">
        <v>0</v>
      </c>
      <c r="AE612" s="63">
        <v>0</v>
      </c>
      <c r="AF612" s="63">
        <v>0</v>
      </c>
      <c r="AG612" s="63">
        <v>0</v>
      </c>
      <c r="AH612" s="63">
        <v>0</v>
      </c>
      <c r="AI612" s="63">
        <v>0</v>
      </c>
      <c r="AJ612" s="63">
        <v>0</v>
      </c>
      <c r="AK612" s="63">
        <v>0</v>
      </c>
      <c r="AL612" s="63">
        <v>0</v>
      </c>
      <c r="AM612" s="63">
        <v>0</v>
      </c>
      <c r="AN612" s="63">
        <v>0</v>
      </c>
      <c r="AO612" s="63">
        <v>0</v>
      </c>
      <c r="AP612" s="63">
        <v>0</v>
      </c>
      <c r="AQ612" s="63">
        <v>0</v>
      </c>
      <c r="AR612" s="63">
        <v>0</v>
      </c>
      <c r="AS612" s="63">
        <v>0</v>
      </c>
      <c r="AT612" s="63">
        <v>0</v>
      </c>
      <c r="AU612" s="63">
        <v>0</v>
      </c>
      <c r="AV612" s="63">
        <v>0</v>
      </c>
      <c r="AW612" s="63">
        <v>0</v>
      </c>
      <c r="AX612" s="63">
        <v>0</v>
      </c>
      <c r="AY612" s="63">
        <v>0</v>
      </c>
      <c r="BA612" s="5">
        <f>IF(Q612&gt;0,RANK(Q612,(N612:P612,Q612:AE612)),0)</f>
        <v>3</v>
      </c>
      <c r="BB612" s="5">
        <f>IF(R612&gt;0,RANK(R612,(N612:P612,Q612:AE612)),0)</f>
        <v>8</v>
      </c>
      <c r="BC612" s="5">
        <f>IF(T612&gt;0,RANK(T612,(N612:P612,Q612:AE612)),0)</f>
        <v>7</v>
      </c>
      <c r="BD612" s="5">
        <f>IF(S612&gt;0,RANK(S612,(N612:P612,Q612:AE612)),0)</f>
        <v>5</v>
      </c>
      <c r="BE612" s="2">
        <f t="shared" si="246"/>
        <v>1.1070720423000661E-2</v>
      </c>
      <c r="BF612" s="2">
        <f t="shared" si="247"/>
        <v>1.6523463317911433E-4</v>
      </c>
      <c r="BG612" s="2">
        <f t="shared" si="248"/>
        <v>2.1480502313284866E-3</v>
      </c>
      <c r="BH612" s="2">
        <f t="shared" si="249"/>
        <v>2.6437541308658294E-3</v>
      </c>
      <c r="BJ612" t="s">
        <v>3187</v>
      </c>
      <c r="BK612" t="s">
        <v>404</v>
      </c>
      <c r="BL612">
        <v>2</v>
      </c>
      <c r="BN612" s="112">
        <v>16</v>
      </c>
      <c r="BO612" s="114">
        <v>47</v>
      </c>
      <c r="BP612" s="118">
        <f t="shared" si="235"/>
        <v>16047</v>
      </c>
      <c r="BQ612" s="118">
        <f t="shared" si="252"/>
        <v>16047</v>
      </c>
      <c r="BR612" s="5" t="s">
        <v>3151</v>
      </c>
      <c r="CD612" s="63">
        <f t="shared" si="251"/>
        <v>6052</v>
      </c>
      <c r="CE612" s="63">
        <v>0</v>
      </c>
      <c r="CH612" s="63">
        <v>0</v>
      </c>
      <c r="CI612" s="63">
        <v>0</v>
      </c>
      <c r="CJ612" s="63">
        <v>0</v>
      </c>
    </row>
    <row r="613" spans="1:88" ht="15" hidden="1" customHeight="1" outlineLevel="1">
      <c r="A613" t="s">
        <v>2091</v>
      </c>
      <c r="B613" t="s">
        <v>404</v>
      </c>
      <c r="C613" s="1">
        <f t="shared" si="239"/>
        <v>9610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4</v>
      </c>
      <c r="G613" s="129">
        <f t="shared" si="240"/>
        <v>6265</v>
      </c>
      <c r="H613" s="134">
        <f t="shared" si="241"/>
        <v>0.65192507804370448</v>
      </c>
      <c r="I613" s="2"/>
      <c r="J613" s="2">
        <f t="shared" si="242"/>
        <v>0.16243496357960457</v>
      </c>
      <c r="K613" s="2">
        <f t="shared" si="243"/>
        <v>0.81436004162330911</v>
      </c>
      <c r="L613" s="2">
        <f t="shared" si="244"/>
        <v>3.6420395421436005E-3</v>
      </c>
      <c r="M613" s="2">
        <f t="shared" si="245"/>
        <v>1.9562955254942775E-2</v>
      </c>
      <c r="N613" s="63">
        <v>1561</v>
      </c>
      <c r="O613" s="63">
        <v>7826</v>
      </c>
      <c r="P613" s="63">
        <v>35</v>
      </c>
      <c r="Q613" s="63">
        <v>118</v>
      </c>
      <c r="R613" s="63">
        <v>2</v>
      </c>
      <c r="S613" s="63">
        <v>25</v>
      </c>
      <c r="T613" s="63">
        <v>14</v>
      </c>
      <c r="U613" s="63">
        <v>23</v>
      </c>
      <c r="V613" s="63">
        <v>2</v>
      </c>
      <c r="W613" s="63">
        <v>0</v>
      </c>
      <c r="X613" s="63">
        <v>0</v>
      </c>
      <c r="Y613" s="63">
        <v>0</v>
      </c>
      <c r="Z613" s="63">
        <v>1</v>
      </c>
      <c r="AA613" s="63">
        <v>0</v>
      </c>
      <c r="AB613" s="63">
        <v>0</v>
      </c>
      <c r="AC613" s="63">
        <v>0</v>
      </c>
      <c r="AD613" s="63">
        <v>0</v>
      </c>
      <c r="AE613" s="63">
        <v>0</v>
      </c>
      <c r="AF613" s="63">
        <v>0</v>
      </c>
      <c r="AG613" s="63">
        <v>0</v>
      </c>
      <c r="AH613" s="63">
        <v>0</v>
      </c>
      <c r="AI613" s="63">
        <v>0</v>
      </c>
      <c r="AJ613" s="63">
        <v>0</v>
      </c>
      <c r="AK613" s="63">
        <v>0</v>
      </c>
      <c r="AL613" s="63">
        <v>2</v>
      </c>
      <c r="AM613" s="63">
        <v>0</v>
      </c>
      <c r="AN613" s="63">
        <v>0</v>
      </c>
      <c r="AO613" s="63">
        <v>0</v>
      </c>
      <c r="AP613" s="63">
        <v>0</v>
      </c>
      <c r="AQ613" s="63">
        <v>0</v>
      </c>
      <c r="AR613" s="63">
        <v>0</v>
      </c>
      <c r="AS613" s="63">
        <v>0</v>
      </c>
      <c r="AT613" s="63">
        <v>0</v>
      </c>
      <c r="AU613" s="63">
        <v>1</v>
      </c>
      <c r="AV613" s="63">
        <v>0</v>
      </c>
      <c r="AW613" s="63">
        <v>0</v>
      </c>
      <c r="AX613" s="63">
        <v>0</v>
      </c>
      <c r="AY613" s="63">
        <v>0</v>
      </c>
      <c r="BA613" s="5">
        <f>IF(Q613&gt;0,RANK(Q613,(N613:P613,Q613:AE613)),0)</f>
        <v>3</v>
      </c>
      <c r="BB613" s="5">
        <f>IF(R613&gt;0,RANK(R613,(N613:P613,Q613:AE613)),0)</f>
        <v>8</v>
      </c>
      <c r="BC613" s="5">
        <f>IF(T613&gt;0,RANK(T613,(N613:P613,Q613:AE613)),0)</f>
        <v>7</v>
      </c>
      <c r="BD613" s="5">
        <f>IF(S613&gt;0,RANK(S613,(N613:P613,Q613:AE613)),0)</f>
        <v>5</v>
      </c>
      <c r="BE613" s="2">
        <f t="shared" si="246"/>
        <v>1.2278876170655567E-2</v>
      </c>
      <c r="BF613" s="2">
        <f t="shared" si="247"/>
        <v>2.081165452653486E-4</v>
      </c>
      <c r="BG613" s="2">
        <f t="shared" si="248"/>
        <v>1.4568158168574402E-3</v>
      </c>
      <c r="BH613" s="2">
        <f t="shared" si="249"/>
        <v>2.6014568158168575E-3</v>
      </c>
      <c r="BJ613" t="s">
        <v>2091</v>
      </c>
      <c r="BK613" t="s">
        <v>404</v>
      </c>
      <c r="BL613">
        <v>1</v>
      </c>
      <c r="BN613" s="112">
        <v>16</v>
      </c>
      <c r="BO613" s="114">
        <v>49</v>
      </c>
      <c r="BP613" s="118">
        <f t="shared" si="235"/>
        <v>16049</v>
      </c>
      <c r="BQ613" s="118">
        <f t="shared" si="252"/>
        <v>16049</v>
      </c>
      <c r="BR613" s="5" t="s">
        <v>3151</v>
      </c>
      <c r="CD613" s="63">
        <f t="shared" si="251"/>
        <v>9610</v>
      </c>
      <c r="CE613" s="63">
        <v>0</v>
      </c>
      <c r="CH613" s="63">
        <v>0</v>
      </c>
      <c r="CI613" s="63">
        <v>0</v>
      </c>
      <c r="CJ613" s="63">
        <v>0</v>
      </c>
    </row>
    <row r="614" spans="1:88" ht="15" hidden="1" customHeight="1" outlineLevel="1">
      <c r="A614" t="s">
        <v>1091</v>
      </c>
      <c r="B614" t="s">
        <v>404</v>
      </c>
      <c r="C614" s="1">
        <f t="shared" si="239"/>
        <v>14180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>IF(P614&gt;0,RANK(P614,(N614:P614,Q614:AE614)),0)</f>
        <v>6</v>
      </c>
      <c r="G614" s="129">
        <f t="shared" si="240"/>
        <v>10438</v>
      </c>
      <c r="H614" s="134">
        <f t="shared" si="241"/>
        <v>0.73610719322990126</v>
      </c>
      <c r="I614" s="2"/>
      <c r="J614" s="2">
        <f t="shared" si="242"/>
        <v>0.11713681241184767</v>
      </c>
      <c r="K614" s="2">
        <f t="shared" si="243"/>
        <v>0.85324400564174896</v>
      </c>
      <c r="L614" s="2">
        <f t="shared" si="244"/>
        <v>2.8913963328631876E-3</v>
      </c>
      <c r="M614" s="2">
        <f t="shared" si="245"/>
        <v>2.6727785613540153E-2</v>
      </c>
      <c r="N614" s="63">
        <v>1661</v>
      </c>
      <c r="O614" s="63">
        <v>12099</v>
      </c>
      <c r="P614" s="63">
        <v>41</v>
      </c>
      <c r="Q614" s="63">
        <v>252</v>
      </c>
      <c r="R614" s="63">
        <v>6</v>
      </c>
      <c r="S614" s="63">
        <v>50</v>
      </c>
      <c r="T614" s="63">
        <v>26</v>
      </c>
      <c r="U614" s="63">
        <v>44</v>
      </c>
      <c r="V614" s="63">
        <v>0</v>
      </c>
      <c r="W614" s="63">
        <v>0</v>
      </c>
      <c r="X614" s="63">
        <v>0</v>
      </c>
      <c r="Y614" s="63">
        <v>0</v>
      </c>
      <c r="Z614" s="63">
        <v>1</v>
      </c>
      <c r="AA614" s="63">
        <v>0</v>
      </c>
      <c r="AB614" s="63">
        <v>0</v>
      </c>
      <c r="AC614" s="63">
        <v>0</v>
      </c>
      <c r="AD614" s="63">
        <v>0</v>
      </c>
      <c r="AE614" s="63">
        <v>0</v>
      </c>
      <c r="AF614" s="63">
        <v>0</v>
      </c>
      <c r="AG614" s="63">
        <v>0</v>
      </c>
      <c r="AH614" s="63">
        <v>0</v>
      </c>
      <c r="AI614" s="63">
        <v>0</v>
      </c>
      <c r="AJ614" s="63">
        <v>0</v>
      </c>
      <c r="AK614" s="63">
        <v>0</v>
      </c>
      <c r="AL614" s="63">
        <v>0</v>
      </c>
      <c r="AM614" s="63">
        <v>0</v>
      </c>
      <c r="AN614" s="63">
        <v>0</v>
      </c>
      <c r="AO614" s="63">
        <v>0</v>
      </c>
      <c r="AP614" s="63">
        <v>0</v>
      </c>
      <c r="AQ614" s="63">
        <v>0</v>
      </c>
      <c r="AR614" s="63">
        <v>0</v>
      </c>
      <c r="AS614" s="63">
        <v>0</v>
      </c>
      <c r="AT614" s="63">
        <v>0</v>
      </c>
      <c r="AU614" s="63">
        <v>0</v>
      </c>
      <c r="AV614" s="63">
        <v>0</v>
      </c>
      <c r="AW614" s="63">
        <v>0</v>
      </c>
      <c r="AX614" s="63">
        <v>0</v>
      </c>
      <c r="AY614" s="63">
        <v>0</v>
      </c>
      <c r="BA614" s="5">
        <f>IF(Q614&gt;0,RANK(Q614,(N614:P614,Q614:AE614)),0)</f>
        <v>3</v>
      </c>
      <c r="BB614" s="5">
        <f>IF(R614&gt;0,RANK(R614,(N614:P614,Q614:AE614)),0)</f>
        <v>8</v>
      </c>
      <c r="BC614" s="5">
        <f>IF(T614&gt;0,RANK(T614,(N614:P614,Q614:AE614)),0)</f>
        <v>7</v>
      </c>
      <c r="BD614" s="5">
        <f>IF(S614&gt;0,RANK(S614,(N614:P614,Q614:AE614)),0)</f>
        <v>4</v>
      </c>
      <c r="BE614" s="2">
        <f t="shared" si="246"/>
        <v>1.777150916784203E-2</v>
      </c>
      <c r="BF614" s="2">
        <f t="shared" si="247"/>
        <v>4.231311706629055E-4</v>
      </c>
      <c r="BG614" s="2">
        <f t="shared" si="248"/>
        <v>1.8335684062059238E-3</v>
      </c>
      <c r="BH614" s="2">
        <f t="shared" si="249"/>
        <v>3.526093088857546E-3</v>
      </c>
      <c r="BJ614" t="s">
        <v>1091</v>
      </c>
      <c r="BK614" t="s">
        <v>404</v>
      </c>
      <c r="BL614">
        <v>2</v>
      </c>
      <c r="BN614" s="112">
        <v>16</v>
      </c>
      <c r="BO614" s="114">
        <v>51</v>
      </c>
      <c r="BP614" s="118">
        <f t="shared" si="235"/>
        <v>16051</v>
      </c>
      <c r="BQ614" s="118">
        <f t="shared" si="252"/>
        <v>16051</v>
      </c>
      <c r="BR614" s="5" t="s">
        <v>3151</v>
      </c>
      <c r="CD614" s="63">
        <f t="shared" si="251"/>
        <v>14180</v>
      </c>
      <c r="CE614" s="63">
        <v>0</v>
      </c>
      <c r="CH614" s="63">
        <v>0</v>
      </c>
      <c r="CI614" s="63">
        <v>0</v>
      </c>
      <c r="CJ614" s="63">
        <v>0</v>
      </c>
    </row>
    <row r="615" spans="1:88" ht="15" hidden="1" customHeight="1" outlineLevel="1">
      <c r="A615" t="s">
        <v>542</v>
      </c>
      <c r="B615" t="s">
        <v>404</v>
      </c>
      <c r="C615" s="1">
        <f t="shared" si="239"/>
        <v>7815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5</v>
      </c>
      <c r="G615" s="129">
        <f t="shared" si="240"/>
        <v>3841</v>
      </c>
      <c r="H615" s="134">
        <f t="shared" si="241"/>
        <v>0.49149072296865004</v>
      </c>
      <c r="I615" s="2"/>
      <c r="J615" s="2">
        <f t="shared" si="242"/>
        <v>0.24222648752399231</v>
      </c>
      <c r="K615" s="2">
        <f t="shared" si="243"/>
        <v>0.73371721049264238</v>
      </c>
      <c r="L615" s="2">
        <f t="shared" si="244"/>
        <v>2.9430582213691618E-3</v>
      </c>
      <c r="M615" s="2">
        <f t="shared" si="245"/>
        <v>2.1113243761996119E-2</v>
      </c>
      <c r="N615" s="63">
        <v>1893</v>
      </c>
      <c r="O615" s="63">
        <v>5734</v>
      </c>
      <c r="P615" s="63">
        <v>23</v>
      </c>
      <c r="Q615" s="63">
        <v>100</v>
      </c>
      <c r="R615" s="63">
        <v>3</v>
      </c>
      <c r="S615" s="63">
        <v>17</v>
      </c>
      <c r="T615" s="63">
        <v>10</v>
      </c>
      <c r="U615" s="63">
        <v>35</v>
      </c>
      <c r="V615" s="63">
        <v>0</v>
      </c>
      <c r="W615" s="63">
        <v>0</v>
      </c>
      <c r="X615" s="63">
        <v>0</v>
      </c>
      <c r="Y615" s="63">
        <v>0</v>
      </c>
      <c r="Z615" s="63">
        <v>0</v>
      </c>
      <c r="AA615" s="63">
        <v>0</v>
      </c>
      <c r="AB615" s="63">
        <v>0</v>
      </c>
      <c r="AC615" s="63">
        <v>0</v>
      </c>
      <c r="AD615" s="63">
        <v>0</v>
      </c>
      <c r="AE615" s="63">
        <v>0</v>
      </c>
      <c r="AF615" s="63">
        <v>0</v>
      </c>
      <c r="AG615" s="63">
        <v>0</v>
      </c>
      <c r="AH615" s="63">
        <v>0</v>
      </c>
      <c r="AI615" s="63">
        <v>0</v>
      </c>
      <c r="AJ615" s="63">
        <v>0</v>
      </c>
      <c r="AK615" s="63">
        <v>0</v>
      </c>
      <c r="AL615" s="63">
        <v>0</v>
      </c>
      <c r="AM615" s="63">
        <v>0</v>
      </c>
      <c r="AN615" s="63">
        <v>0</v>
      </c>
      <c r="AO615" s="63">
        <v>0</v>
      </c>
      <c r="AP615" s="63">
        <v>0</v>
      </c>
      <c r="AQ615" s="63">
        <v>0</v>
      </c>
      <c r="AR615" s="63">
        <v>0</v>
      </c>
      <c r="AS615" s="63">
        <v>0</v>
      </c>
      <c r="AT615" s="63">
        <v>0</v>
      </c>
      <c r="AU615" s="63">
        <v>0</v>
      </c>
      <c r="AV615" s="63">
        <v>0</v>
      </c>
      <c r="AW615" s="63">
        <v>0</v>
      </c>
      <c r="AX615" s="63">
        <v>0</v>
      </c>
      <c r="AY615" s="63">
        <v>0</v>
      </c>
      <c r="BA615" s="5">
        <f>IF(Q615&gt;0,RANK(Q615,(N615:P615,Q615:AE615)),0)</f>
        <v>3</v>
      </c>
      <c r="BB615" s="5">
        <f>IF(R615&gt;0,RANK(R615,(N615:P615,Q615:AE615)),0)</f>
        <v>8</v>
      </c>
      <c r="BC615" s="5">
        <f>IF(T615&gt;0,RANK(T615,(N615:P615,Q615:AE615)),0)</f>
        <v>7</v>
      </c>
      <c r="BD615" s="5">
        <f>IF(S615&gt;0,RANK(S615,(N615:P615,Q615:AE615)),0)</f>
        <v>6</v>
      </c>
      <c r="BE615" s="2">
        <f t="shared" si="246"/>
        <v>1.2795905310300703E-2</v>
      </c>
      <c r="BF615" s="2">
        <f t="shared" si="247"/>
        <v>3.8387715930902113E-4</v>
      </c>
      <c r="BG615" s="2">
        <f t="shared" si="248"/>
        <v>1.2795905310300703E-3</v>
      </c>
      <c r="BH615" s="2">
        <f t="shared" si="249"/>
        <v>2.1753039027511195E-3</v>
      </c>
      <c r="BJ615" t="s">
        <v>542</v>
      </c>
      <c r="BK615" t="s">
        <v>404</v>
      </c>
      <c r="BL615">
        <v>2</v>
      </c>
      <c r="BN615" s="112">
        <v>16</v>
      </c>
      <c r="BO615" s="114">
        <v>53</v>
      </c>
      <c r="BP615" s="118">
        <f t="shared" si="235"/>
        <v>16053</v>
      </c>
      <c r="BQ615" s="118">
        <f t="shared" si="252"/>
        <v>16053</v>
      </c>
      <c r="BR615" s="5" t="s">
        <v>3151</v>
      </c>
      <c r="CE615" s="63">
        <v>0</v>
      </c>
      <c r="CH615" s="63">
        <v>0</v>
      </c>
      <c r="CI615" s="63">
        <v>0</v>
      </c>
      <c r="CJ615" s="63">
        <v>0</v>
      </c>
    </row>
    <row r="616" spans="1:88" ht="15" hidden="1" customHeight="1" outlineLevel="1">
      <c r="A616" t="s">
        <v>1431</v>
      </c>
      <c r="B616" t="s">
        <v>404</v>
      </c>
      <c r="C616" s="1">
        <f t="shared" si="239"/>
        <v>89511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>IF(P616&gt;0,RANK(P616,(N616:P616,Q616:AE616)),0)</f>
        <v>5</v>
      </c>
      <c r="G616" s="129">
        <f t="shared" si="240"/>
        <v>38525</v>
      </c>
      <c r="H616" s="134">
        <f t="shared" si="241"/>
        <v>0.43039402978404889</v>
      </c>
      <c r="I616" s="2"/>
      <c r="J616" s="2">
        <f t="shared" si="242"/>
        <v>0.27160907597948858</v>
      </c>
      <c r="K616" s="2">
        <f t="shared" si="243"/>
        <v>0.70200310576353742</v>
      </c>
      <c r="L616" s="2">
        <f t="shared" si="244"/>
        <v>2.1785032007239332E-3</v>
      </c>
      <c r="M616" s="2">
        <f t="shared" si="245"/>
        <v>2.4209315056250073E-2</v>
      </c>
      <c r="N616" s="63">
        <v>24312</v>
      </c>
      <c r="O616" s="63">
        <v>62837</v>
      </c>
      <c r="P616" s="63">
        <v>195</v>
      </c>
      <c r="Q616" s="63">
        <v>1594</v>
      </c>
      <c r="R616" s="63">
        <v>18</v>
      </c>
      <c r="S616" s="63">
        <v>144</v>
      </c>
      <c r="T616" s="63">
        <v>117</v>
      </c>
      <c r="U616" s="63">
        <v>268</v>
      </c>
      <c r="V616" s="63">
        <v>3</v>
      </c>
      <c r="W616" s="63">
        <v>0</v>
      </c>
      <c r="X616" s="63">
        <v>0</v>
      </c>
      <c r="Y616" s="63">
        <v>0</v>
      </c>
      <c r="Z616" s="63">
        <v>19</v>
      </c>
      <c r="AA616" s="63">
        <v>0</v>
      </c>
      <c r="AB616" s="63">
        <v>0</v>
      </c>
      <c r="AC616" s="63">
        <v>0</v>
      </c>
      <c r="AD616" s="63">
        <v>0</v>
      </c>
      <c r="AE616" s="63">
        <v>0</v>
      </c>
      <c r="AF616" s="63">
        <v>0</v>
      </c>
      <c r="AG616" s="63">
        <v>0</v>
      </c>
      <c r="AH616" s="63">
        <v>0</v>
      </c>
      <c r="AI616" s="63">
        <v>0</v>
      </c>
      <c r="AJ616" s="63">
        <v>0</v>
      </c>
      <c r="AK616" s="63">
        <v>0</v>
      </c>
      <c r="AL616" s="63">
        <v>3</v>
      </c>
      <c r="AM616" s="63">
        <v>0</v>
      </c>
      <c r="AN616" s="63">
        <v>0</v>
      </c>
      <c r="AO616" s="63">
        <v>0</v>
      </c>
      <c r="AP616" s="63">
        <v>0</v>
      </c>
      <c r="AQ616" s="63">
        <v>0</v>
      </c>
      <c r="AR616" s="63">
        <v>0</v>
      </c>
      <c r="AS616" s="63">
        <v>0</v>
      </c>
      <c r="AT616" s="63">
        <v>0</v>
      </c>
      <c r="AU616" s="63">
        <v>1</v>
      </c>
      <c r="AV616" s="63">
        <v>0</v>
      </c>
      <c r="AW616" s="63">
        <v>0</v>
      </c>
      <c r="AX616" s="63">
        <v>0</v>
      </c>
      <c r="AY616" s="63">
        <v>0</v>
      </c>
      <c r="BA616" s="5">
        <f>IF(Q616&gt;0,RANK(Q616,(N616:P616,Q616:AE616)),0)</f>
        <v>3</v>
      </c>
      <c r="BB616" s="5">
        <f>IF(R616&gt;0,RANK(R616,(N616:P616,Q616:AE616)),0)</f>
        <v>9</v>
      </c>
      <c r="BC616" s="5">
        <f>IF(T616&gt;0,RANK(T616,(N616:P616,Q616:AE616)),0)</f>
        <v>7</v>
      </c>
      <c r="BD616" s="5">
        <f>IF(S616&gt;0,RANK(S616,(N616:P616,Q616:AE616)),0)</f>
        <v>6</v>
      </c>
      <c r="BE616" s="2">
        <f t="shared" si="246"/>
        <v>1.7807867189507436E-2</v>
      </c>
      <c r="BF616" s="2">
        <f t="shared" si="247"/>
        <v>2.0109260314374769E-4</v>
      </c>
      <c r="BG616" s="2">
        <f t="shared" si="248"/>
        <v>1.30710192043436E-3</v>
      </c>
      <c r="BH616" s="2">
        <f t="shared" si="249"/>
        <v>1.6087408251499815E-3</v>
      </c>
      <c r="BJ616" t="s">
        <v>1431</v>
      </c>
      <c r="BK616" t="s">
        <v>404</v>
      </c>
      <c r="BL616">
        <v>1</v>
      </c>
      <c r="BN616" s="112">
        <v>16</v>
      </c>
      <c r="BO616" s="114">
        <v>55</v>
      </c>
      <c r="BP616" s="118">
        <f t="shared" ref="BP616:BP679" si="253">1000*BN616+BO616</f>
        <v>16055</v>
      </c>
      <c r="BQ616" s="118">
        <f t="shared" si="252"/>
        <v>16055</v>
      </c>
      <c r="BR616" s="5" t="s">
        <v>3151</v>
      </c>
      <c r="CE616" s="63">
        <v>0</v>
      </c>
      <c r="CH616" s="63">
        <v>0</v>
      </c>
      <c r="CI616" s="63">
        <v>0</v>
      </c>
      <c r="CJ616" s="63">
        <v>0</v>
      </c>
    </row>
    <row r="617" spans="1:88" ht="15" hidden="1" customHeight="1" outlineLevel="1">
      <c r="A617" t="s">
        <v>561</v>
      </c>
      <c r="B617" t="s">
        <v>404</v>
      </c>
      <c r="C617" s="1">
        <f t="shared" si="239"/>
        <v>20610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>IF(P617&gt;0,RANK(P617,(N617:P617,Q617:AE617)),0)</f>
        <v>5</v>
      </c>
      <c r="G617" s="129">
        <f t="shared" si="240"/>
        <v>764</v>
      </c>
      <c r="H617" s="134">
        <f t="shared" si="241"/>
        <v>3.7069383794274623E-2</v>
      </c>
      <c r="I617" s="2"/>
      <c r="J617" s="2">
        <f t="shared" si="242"/>
        <v>0.49665211062590975</v>
      </c>
      <c r="K617" s="2">
        <f t="shared" si="243"/>
        <v>0.45958272683163515</v>
      </c>
      <c r="L617" s="2">
        <f t="shared" si="244"/>
        <v>2.6200873362445414E-3</v>
      </c>
      <c r="M617" s="2">
        <f t="shared" si="245"/>
        <v>4.1145075206210566E-2</v>
      </c>
      <c r="N617" s="63">
        <v>10236</v>
      </c>
      <c r="O617" s="63">
        <v>9472</v>
      </c>
      <c r="P617" s="63">
        <v>54</v>
      </c>
      <c r="Q617" s="63">
        <v>608</v>
      </c>
      <c r="R617" s="63">
        <v>27</v>
      </c>
      <c r="S617" s="63">
        <v>38</v>
      </c>
      <c r="T617" s="63">
        <v>37</v>
      </c>
      <c r="U617" s="63">
        <v>125</v>
      </c>
      <c r="V617" s="63">
        <v>4</v>
      </c>
      <c r="W617" s="63">
        <v>0</v>
      </c>
      <c r="X617" s="63">
        <v>0</v>
      </c>
      <c r="Y617" s="63">
        <v>0</v>
      </c>
      <c r="Z617" s="63">
        <v>7</v>
      </c>
      <c r="AA617" s="63">
        <v>0</v>
      </c>
      <c r="AB617" s="63">
        <v>0</v>
      </c>
      <c r="AC617" s="63">
        <v>0</v>
      </c>
      <c r="AD617" s="63">
        <v>0</v>
      </c>
      <c r="AE617" s="63">
        <v>0</v>
      </c>
      <c r="AF617" s="63">
        <v>0</v>
      </c>
      <c r="AG617" s="63">
        <v>0</v>
      </c>
      <c r="AH617" s="63">
        <v>0</v>
      </c>
      <c r="AI617" s="63">
        <v>0</v>
      </c>
      <c r="AJ617" s="63">
        <v>0</v>
      </c>
      <c r="AK617" s="63">
        <v>0</v>
      </c>
      <c r="AL617" s="63">
        <v>0</v>
      </c>
      <c r="AM617" s="63">
        <v>0</v>
      </c>
      <c r="AN617" s="63">
        <v>0</v>
      </c>
      <c r="AO617" s="63">
        <v>0</v>
      </c>
      <c r="AP617" s="63">
        <v>0</v>
      </c>
      <c r="AQ617" s="63">
        <v>0</v>
      </c>
      <c r="AR617" s="63">
        <v>0</v>
      </c>
      <c r="AS617" s="63">
        <v>0</v>
      </c>
      <c r="AT617" s="63">
        <v>0</v>
      </c>
      <c r="AU617" s="63">
        <v>2</v>
      </c>
      <c r="AV617" s="63">
        <v>0</v>
      </c>
      <c r="AW617" s="63">
        <v>0</v>
      </c>
      <c r="AX617" s="63">
        <v>0</v>
      </c>
      <c r="AY617" s="63">
        <v>0</v>
      </c>
      <c r="BA617" s="5">
        <f>IF(Q617&gt;0,RANK(Q617,(N617:P617,Q617:AE617)),0)</f>
        <v>3</v>
      </c>
      <c r="BB617" s="5">
        <f>IF(R617&gt;0,RANK(R617,(N617:P617,Q617:AE617)),0)</f>
        <v>8</v>
      </c>
      <c r="BC617" s="5">
        <f>IF(T617&gt;0,RANK(T617,(N617:P617,Q617:AE617)),0)</f>
        <v>7</v>
      </c>
      <c r="BD617" s="5">
        <f>IF(S617&gt;0,RANK(S617,(N617:P617,Q617:AE617)),0)</f>
        <v>6</v>
      </c>
      <c r="BE617" s="2">
        <f t="shared" si="246"/>
        <v>2.9500242600679284E-2</v>
      </c>
      <c r="BF617" s="2">
        <f t="shared" si="247"/>
        <v>1.3100436681222707E-3</v>
      </c>
      <c r="BG617" s="2">
        <f t="shared" si="248"/>
        <v>1.7952450266860748E-3</v>
      </c>
      <c r="BH617" s="2">
        <f t="shared" si="249"/>
        <v>1.8437651625424552E-3</v>
      </c>
      <c r="BJ617" t="s">
        <v>561</v>
      </c>
      <c r="BK617" t="s">
        <v>404</v>
      </c>
      <c r="BL617">
        <v>1</v>
      </c>
      <c r="BN617" s="112">
        <v>16</v>
      </c>
      <c r="BO617" s="114">
        <v>57</v>
      </c>
      <c r="BP617" s="118">
        <f t="shared" si="253"/>
        <v>16057</v>
      </c>
      <c r="BQ617" s="118">
        <f t="shared" si="252"/>
        <v>16057</v>
      </c>
      <c r="BR617" s="5" t="s">
        <v>3151</v>
      </c>
      <c r="CE617" s="63">
        <v>0</v>
      </c>
      <c r="CH617" s="63">
        <v>0</v>
      </c>
      <c r="CI617" s="63">
        <v>0</v>
      </c>
      <c r="CJ617" s="63">
        <v>0</v>
      </c>
    </row>
    <row r="618" spans="1:88" ht="15" hidden="1" customHeight="1" outlineLevel="1">
      <c r="A618" t="s">
        <v>2848</v>
      </c>
      <c r="B618" t="s">
        <v>404</v>
      </c>
      <c r="C618" s="1">
        <f t="shared" si="239"/>
        <v>4739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4</v>
      </c>
      <c r="G618" s="129">
        <f t="shared" si="240"/>
        <v>2560</v>
      </c>
      <c r="H618" s="134">
        <f t="shared" si="241"/>
        <v>0.54019835408313988</v>
      </c>
      <c r="I618" s="2"/>
      <c r="J618" s="2">
        <f t="shared" si="242"/>
        <v>0.21776746148976578</v>
      </c>
      <c r="K618" s="2">
        <f t="shared" si="243"/>
        <v>0.75796581557290565</v>
      </c>
      <c r="L618" s="2">
        <f t="shared" si="244"/>
        <v>2.3211648027009917E-3</v>
      </c>
      <c r="M618" s="2">
        <f t="shared" si="245"/>
        <v>2.1945558134627573E-2</v>
      </c>
      <c r="N618" s="63">
        <v>1032</v>
      </c>
      <c r="O618" s="63">
        <v>3592</v>
      </c>
      <c r="P618" s="63">
        <v>11</v>
      </c>
      <c r="Q618" s="63">
        <v>78</v>
      </c>
      <c r="R618" s="63">
        <v>1</v>
      </c>
      <c r="S618" s="63">
        <v>7</v>
      </c>
      <c r="T618" s="63">
        <v>8</v>
      </c>
      <c r="U618" s="63">
        <v>10</v>
      </c>
      <c r="V618" s="63">
        <v>0</v>
      </c>
      <c r="W618" s="63">
        <v>0</v>
      </c>
      <c r="X618" s="63">
        <v>0</v>
      </c>
      <c r="Y618" s="63">
        <v>0</v>
      </c>
      <c r="Z618" s="63">
        <v>0</v>
      </c>
      <c r="AA618" s="63">
        <v>0</v>
      </c>
      <c r="AB618" s="63">
        <v>0</v>
      </c>
      <c r="AC618" s="63">
        <v>0</v>
      </c>
      <c r="AD618" s="63">
        <v>0</v>
      </c>
      <c r="AE618" s="63">
        <v>0</v>
      </c>
      <c r="AF618" s="63">
        <v>0</v>
      </c>
      <c r="AG618" s="63">
        <v>0</v>
      </c>
      <c r="AH618" s="63">
        <v>0</v>
      </c>
      <c r="AI618" s="63">
        <v>0</v>
      </c>
      <c r="AJ618" s="63">
        <v>0</v>
      </c>
      <c r="AK618" s="63">
        <v>0</v>
      </c>
      <c r="AL618" s="63">
        <v>0</v>
      </c>
      <c r="AM618" s="63">
        <v>0</v>
      </c>
      <c r="AN618" s="63">
        <v>0</v>
      </c>
      <c r="AO618" s="63">
        <v>0</v>
      </c>
      <c r="AP618" s="63">
        <v>0</v>
      </c>
      <c r="AQ618" s="63">
        <v>0</v>
      </c>
      <c r="AR618" s="63">
        <v>0</v>
      </c>
      <c r="AS618" s="63">
        <v>0</v>
      </c>
      <c r="AT618" s="63">
        <v>0</v>
      </c>
      <c r="AU618" s="63">
        <v>0</v>
      </c>
      <c r="AV618" s="63">
        <v>0</v>
      </c>
      <c r="AW618" s="63">
        <v>0</v>
      </c>
      <c r="AX618" s="63">
        <v>0</v>
      </c>
      <c r="AY618" s="63">
        <v>0</v>
      </c>
      <c r="BA618" s="5">
        <f>IF(Q618&gt;0,RANK(Q618,(N618:P618,Q618:AE618)),0)</f>
        <v>3</v>
      </c>
      <c r="BB618" s="5">
        <f>IF(R618&gt;0,RANK(R618,(N618:P618,Q618:AE618)),0)</f>
        <v>8</v>
      </c>
      <c r="BC618" s="5">
        <f>IF(T618&gt;0,RANK(T618,(N618:P618,Q618:AE618)),0)</f>
        <v>6</v>
      </c>
      <c r="BD618" s="5">
        <f>IF(S618&gt;0,RANK(S618,(N618:P618,Q618:AE618)),0)</f>
        <v>7</v>
      </c>
      <c r="BE618" s="2">
        <f t="shared" si="246"/>
        <v>1.6459168600970669E-2</v>
      </c>
      <c r="BF618" s="2">
        <f t="shared" si="247"/>
        <v>2.1101498206372652E-4</v>
      </c>
      <c r="BG618" s="2">
        <f t="shared" si="248"/>
        <v>1.6881198565098122E-3</v>
      </c>
      <c r="BH618" s="2">
        <f t="shared" si="249"/>
        <v>1.4771048744460858E-3</v>
      </c>
      <c r="BJ618" t="s">
        <v>2848</v>
      </c>
      <c r="BK618" t="s">
        <v>404</v>
      </c>
      <c r="BL618">
        <v>2</v>
      </c>
      <c r="BN618" s="112">
        <v>16</v>
      </c>
      <c r="BO618" s="114">
        <v>59</v>
      </c>
      <c r="BP618" s="118">
        <f t="shared" si="253"/>
        <v>16059</v>
      </c>
      <c r="BQ618" s="118">
        <f t="shared" si="252"/>
        <v>16059</v>
      </c>
      <c r="BR618" s="5" t="s">
        <v>3151</v>
      </c>
      <c r="CD618" s="63">
        <f>C618</f>
        <v>4739</v>
      </c>
      <c r="CE618" s="63">
        <v>0</v>
      </c>
      <c r="CH618" s="63">
        <v>0</v>
      </c>
      <c r="CI618" s="63">
        <v>0</v>
      </c>
      <c r="CJ618" s="63">
        <v>0</v>
      </c>
    </row>
    <row r="619" spans="1:88" ht="15" hidden="1" customHeight="1" outlineLevel="1">
      <c r="A619" t="s">
        <v>2786</v>
      </c>
      <c r="B619" t="s">
        <v>404</v>
      </c>
      <c r="C619" s="1">
        <f t="shared" si="239"/>
        <v>1870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5</v>
      </c>
      <c r="G619" s="129">
        <f t="shared" si="240"/>
        <v>1140</v>
      </c>
      <c r="H619" s="134">
        <f t="shared" si="241"/>
        <v>0.60962566844919786</v>
      </c>
      <c r="I619" s="2"/>
      <c r="J619" s="2">
        <f t="shared" si="242"/>
        <v>0.18663101604278076</v>
      </c>
      <c r="K619" s="2">
        <f t="shared" si="243"/>
        <v>0.79625668449197862</v>
      </c>
      <c r="L619" s="2">
        <f t="shared" si="244"/>
        <v>2.1390374331550803E-3</v>
      </c>
      <c r="M619" s="2">
        <f t="shared" si="245"/>
        <v>1.497326203208554E-2</v>
      </c>
      <c r="N619" s="63">
        <v>349</v>
      </c>
      <c r="O619" s="63">
        <v>1489</v>
      </c>
      <c r="P619" s="63">
        <v>4</v>
      </c>
      <c r="Q619" s="63">
        <v>16</v>
      </c>
      <c r="R619" s="63">
        <v>0</v>
      </c>
      <c r="S619" s="63">
        <v>7</v>
      </c>
      <c r="T619" s="63">
        <v>2</v>
      </c>
      <c r="U619" s="63">
        <v>3</v>
      </c>
      <c r="V619" s="63">
        <v>0</v>
      </c>
      <c r="W619" s="63">
        <v>0</v>
      </c>
      <c r="X619" s="63">
        <v>0</v>
      </c>
      <c r="Y619" s="63">
        <v>0</v>
      </c>
      <c r="Z619" s="63">
        <v>0</v>
      </c>
      <c r="AA619" s="63">
        <v>0</v>
      </c>
      <c r="AB619" s="63">
        <v>0</v>
      </c>
      <c r="AC619" s="63">
        <v>0</v>
      </c>
      <c r="AD619" s="63">
        <v>0</v>
      </c>
      <c r="AE619" s="63">
        <v>0</v>
      </c>
      <c r="AF619" s="63">
        <v>0</v>
      </c>
      <c r="AG619" s="63">
        <v>0</v>
      </c>
      <c r="AH619" s="63">
        <v>0</v>
      </c>
      <c r="AI619" s="63">
        <v>0</v>
      </c>
      <c r="AJ619" s="63">
        <v>0</v>
      </c>
      <c r="AK619" s="63">
        <v>0</v>
      </c>
      <c r="AL619" s="63">
        <v>0</v>
      </c>
      <c r="AM619" s="63">
        <v>0</v>
      </c>
      <c r="AN619" s="63">
        <v>0</v>
      </c>
      <c r="AO619" s="63">
        <v>0</v>
      </c>
      <c r="AP619" s="63">
        <v>0</v>
      </c>
      <c r="AQ619" s="63">
        <v>0</v>
      </c>
      <c r="AR619" s="63">
        <v>0</v>
      </c>
      <c r="AS619" s="63">
        <v>0</v>
      </c>
      <c r="AT619" s="63">
        <v>0</v>
      </c>
      <c r="AU619" s="63">
        <v>0</v>
      </c>
      <c r="AV619" s="63">
        <v>0</v>
      </c>
      <c r="AW619" s="63">
        <v>0</v>
      </c>
      <c r="AX619" s="63">
        <v>0</v>
      </c>
      <c r="AY619" s="63">
        <v>0</v>
      </c>
      <c r="BA619" s="5">
        <f>IF(Q619&gt;0,RANK(Q619,(N619:P619,Q619:AE619)),0)</f>
        <v>3</v>
      </c>
      <c r="BB619" s="5">
        <f>IF(R619&gt;0,RANK(R619,(N619:P619,Q619:AE619)),0)</f>
        <v>0</v>
      </c>
      <c r="BC619" s="5">
        <f>IF(T619&gt;0,RANK(T619,(N619:P619,Q619:AE619)),0)</f>
        <v>7</v>
      </c>
      <c r="BD619" s="5">
        <f>IF(S619&gt;0,RANK(S619,(N619:P619,Q619:AE619)),0)</f>
        <v>4</v>
      </c>
      <c r="BE619" s="2">
        <f t="shared" si="246"/>
        <v>8.5561497326203211E-3</v>
      </c>
      <c r="BF619" s="2">
        <f t="shared" si="247"/>
        <v>0</v>
      </c>
      <c r="BG619" s="2">
        <f t="shared" si="248"/>
        <v>1.0695187165775401E-3</v>
      </c>
      <c r="BH619" s="2">
        <f t="shared" si="249"/>
        <v>3.7433155080213902E-3</v>
      </c>
      <c r="BJ619" t="s">
        <v>2786</v>
      </c>
      <c r="BK619" t="s">
        <v>404</v>
      </c>
      <c r="BL619">
        <v>1</v>
      </c>
      <c r="BN619" s="112">
        <v>16</v>
      </c>
      <c r="BO619" s="114">
        <v>61</v>
      </c>
      <c r="BP619" s="118">
        <f t="shared" si="253"/>
        <v>16061</v>
      </c>
      <c r="BQ619" s="118">
        <f t="shared" si="252"/>
        <v>16061</v>
      </c>
      <c r="BR619" s="5" t="s">
        <v>3151</v>
      </c>
      <c r="CD619" s="63">
        <f>C619</f>
        <v>1870</v>
      </c>
      <c r="CE619" s="63">
        <v>0</v>
      </c>
      <c r="CH619" s="63">
        <v>0</v>
      </c>
      <c r="CI619" s="63">
        <v>0</v>
      </c>
      <c r="CJ619" s="63">
        <v>0</v>
      </c>
    </row>
    <row r="620" spans="1:88" ht="15" hidden="1" customHeight="1" outlineLevel="1">
      <c r="A620" t="s">
        <v>1596</v>
      </c>
      <c r="B620" t="s">
        <v>404</v>
      </c>
      <c r="C620" s="1">
        <f t="shared" si="239"/>
        <v>1941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5</v>
      </c>
      <c r="G620" s="129">
        <f t="shared" si="240"/>
        <v>1055</v>
      </c>
      <c r="H620" s="134">
        <f t="shared" si="241"/>
        <v>0.54353426069036581</v>
      </c>
      <c r="I620" s="2"/>
      <c r="J620" s="2">
        <f t="shared" si="242"/>
        <v>0.21329211746522411</v>
      </c>
      <c r="K620" s="2">
        <f t="shared" si="243"/>
        <v>0.75682637815558995</v>
      </c>
      <c r="L620" s="2">
        <f t="shared" si="244"/>
        <v>6.1823802163833074E-3</v>
      </c>
      <c r="M620" s="2">
        <f t="shared" si="245"/>
        <v>2.36991241628026E-2</v>
      </c>
      <c r="N620" s="63">
        <v>414</v>
      </c>
      <c r="O620" s="63">
        <v>1469</v>
      </c>
      <c r="P620" s="63">
        <v>12</v>
      </c>
      <c r="Q620" s="63">
        <v>21</v>
      </c>
      <c r="R620" s="63">
        <v>1</v>
      </c>
      <c r="S620" s="63">
        <v>6</v>
      </c>
      <c r="T620" s="63">
        <v>4</v>
      </c>
      <c r="U620" s="63">
        <v>14</v>
      </c>
      <c r="V620" s="63">
        <v>0</v>
      </c>
      <c r="W620" s="63">
        <v>0</v>
      </c>
      <c r="X620" s="63">
        <v>0</v>
      </c>
      <c r="Y620" s="63">
        <v>0</v>
      </c>
      <c r="Z620" s="63">
        <v>0</v>
      </c>
      <c r="AA620" s="63">
        <v>0</v>
      </c>
      <c r="AB620" s="63">
        <v>0</v>
      </c>
      <c r="AC620" s="63">
        <v>0</v>
      </c>
      <c r="AD620" s="63">
        <v>0</v>
      </c>
      <c r="AE620" s="63">
        <v>0</v>
      </c>
      <c r="AF620" s="63">
        <v>0</v>
      </c>
      <c r="AG620" s="63">
        <v>0</v>
      </c>
      <c r="AH620" s="63">
        <v>0</v>
      </c>
      <c r="AI620" s="63">
        <v>0</v>
      </c>
      <c r="AJ620" s="63">
        <v>0</v>
      </c>
      <c r="AK620" s="63">
        <v>0</v>
      </c>
      <c r="AL620" s="63">
        <v>0</v>
      </c>
      <c r="AM620" s="63">
        <v>0</v>
      </c>
      <c r="AN620" s="63">
        <v>0</v>
      </c>
      <c r="AO620" s="63">
        <v>0</v>
      </c>
      <c r="AP620" s="63">
        <v>0</v>
      </c>
      <c r="AQ620" s="63">
        <v>0</v>
      </c>
      <c r="AR620" s="63">
        <v>0</v>
      </c>
      <c r="AS620" s="63">
        <v>0</v>
      </c>
      <c r="AT620" s="63">
        <v>0</v>
      </c>
      <c r="AU620" s="63">
        <v>0</v>
      </c>
      <c r="AV620" s="63">
        <v>0</v>
      </c>
      <c r="AW620" s="63">
        <v>0</v>
      </c>
      <c r="AX620" s="63">
        <v>0</v>
      </c>
      <c r="AY620" s="63">
        <v>0</v>
      </c>
      <c r="BA620" s="5">
        <f>IF(Q620&gt;0,RANK(Q620,(N620:P620,Q620:AE620)),0)</f>
        <v>3</v>
      </c>
      <c r="BB620" s="5">
        <f>IF(R620&gt;0,RANK(R620,(N620:P620,Q620:AE620)),0)</f>
        <v>8</v>
      </c>
      <c r="BC620" s="5">
        <f>IF(T620&gt;0,RANK(T620,(N620:P620,Q620:AE620)),0)</f>
        <v>7</v>
      </c>
      <c r="BD620" s="5">
        <f>IF(S620&gt;0,RANK(S620,(N620:P620,Q620:AE620)),0)</f>
        <v>6</v>
      </c>
      <c r="BE620" s="2">
        <f t="shared" si="246"/>
        <v>1.0819165378670788E-2</v>
      </c>
      <c r="BF620" s="2">
        <f t="shared" si="247"/>
        <v>5.1519835136527566E-4</v>
      </c>
      <c r="BG620" s="2">
        <f t="shared" si="248"/>
        <v>2.0607934054611026E-3</v>
      </c>
      <c r="BH620" s="2">
        <f t="shared" si="249"/>
        <v>3.0911901081916537E-3</v>
      </c>
      <c r="BJ620" t="s">
        <v>1596</v>
      </c>
      <c r="BK620" t="s">
        <v>404</v>
      </c>
      <c r="BL620">
        <v>2</v>
      </c>
      <c r="BN620" s="112">
        <v>16</v>
      </c>
      <c r="BO620" s="114">
        <v>63</v>
      </c>
      <c r="BP620" s="118">
        <f t="shared" si="253"/>
        <v>16063</v>
      </c>
      <c r="BQ620" s="118">
        <f t="shared" si="252"/>
        <v>16063</v>
      </c>
      <c r="BR620" s="5" t="s">
        <v>3151</v>
      </c>
      <c r="CD620" s="63">
        <f>C620</f>
        <v>1941</v>
      </c>
      <c r="CE620" s="63">
        <v>0</v>
      </c>
      <c r="CH620" s="63">
        <v>0</v>
      </c>
      <c r="CI620" s="63">
        <v>0</v>
      </c>
      <c r="CJ620" s="63">
        <v>0</v>
      </c>
    </row>
    <row r="621" spans="1:88" ht="15" hidden="1" customHeight="1" outlineLevel="1">
      <c r="A621" t="s">
        <v>1649</v>
      </c>
      <c r="B621" t="s">
        <v>404</v>
      </c>
      <c r="C621" s="1">
        <f t="shared" si="239"/>
        <v>17136</v>
      </c>
      <c r="D621" s="5">
        <f>IF(N621&gt;0, RANK(N621,(N621:P621,Q621:AE621)),0)</f>
        <v>2</v>
      </c>
      <c r="E621" s="5">
        <f>IF(O621&gt;0,RANK(O621,(N621:P621,Q621:AE621)),0)</f>
        <v>1</v>
      </c>
      <c r="F621" s="5">
        <f>IF(P621&gt;0,RANK(P621,(N621:P621,Q621:AE621)),0)</f>
        <v>6</v>
      </c>
      <c r="G621" s="129">
        <f t="shared" si="240"/>
        <v>10893</v>
      </c>
      <c r="H621" s="134">
        <f t="shared" si="241"/>
        <v>0.63567927170868344</v>
      </c>
      <c r="I621" s="2"/>
      <c r="J621" s="2">
        <f t="shared" si="242"/>
        <v>0.15557889822595705</v>
      </c>
      <c r="K621" s="2">
        <f t="shared" si="243"/>
        <v>0.79125816993464049</v>
      </c>
      <c r="L621" s="2">
        <f t="shared" si="244"/>
        <v>3.7348272642390291E-3</v>
      </c>
      <c r="M621" s="2">
        <f t="shared" si="245"/>
        <v>4.9428104575163431E-2</v>
      </c>
      <c r="N621" s="63">
        <v>2666</v>
      </c>
      <c r="O621" s="63">
        <v>13559</v>
      </c>
      <c r="P621" s="63">
        <v>64</v>
      </c>
      <c r="Q621" s="63">
        <v>644</v>
      </c>
      <c r="R621" s="63">
        <v>12</v>
      </c>
      <c r="S621" s="63">
        <v>65</v>
      </c>
      <c r="T621" s="63">
        <v>39</v>
      </c>
      <c r="U621" s="63">
        <v>75</v>
      </c>
      <c r="V621" s="63">
        <v>0</v>
      </c>
      <c r="W621" s="63">
        <v>0</v>
      </c>
      <c r="X621" s="63">
        <v>0</v>
      </c>
      <c r="Y621" s="63">
        <v>0</v>
      </c>
      <c r="Z621" s="63">
        <v>9</v>
      </c>
      <c r="AA621" s="63">
        <v>0</v>
      </c>
      <c r="AB621" s="63">
        <v>0</v>
      </c>
      <c r="AC621" s="63">
        <v>0</v>
      </c>
      <c r="AD621" s="63">
        <v>0</v>
      </c>
      <c r="AE621" s="63">
        <v>0</v>
      </c>
      <c r="AF621" s="63">
        <v>0</v>
      </c>
      <c r="AG621" s="63">
        <v>0</v>
      </c>
      <c r="AH621" s="63">
        <v>0</v>
      </c>
      <c r="AI621" s="63">
        <v>0</v>
      </c>
      <c r="AJ621" s="63">
        <v>0</v>
      </c>
      <c r="AK621" s="63">
        <v>0</v>
      </c>
      <c r="AL621" s="63">
        <v>0</v>
      </c>
      <c r="AM621" s="63">
        <v>0</v>
      </c>
      <c r="AN621" s="63">
        <v>0</v>
      </c>
      <c r="AO621" s="63">
        <v>0</v>
      </c>
      <c r="AP621" s="63">
        <v>0</v>
      </c>
      <c r="AQ621" s="63">
        <v>0</v>
      </c>
      <c r="AR621" s="63">
        <v>0</v>
      </c>
      <c r="AS621" s="63">
        <v>0</v>
      </c>
      <c r="AT621" s="63">
        <v>0</v>
      </c>
      <c r="AU621" s="63">
        <v>3</v>
      </c>
      <c r="AV621" s="63">
        <v>0</v>
      </c>
      <c r="AW621" s="63">
        <v>0</v>
      </c>
      <c r="AX621" s="63">
        <v>0</v>
      </c>
      <c r="AY621" s="63">
        <v>0</v>
      </c>
      <c r="BA621" s="5">
        <f>IF(Q621&gt;0,RANK(Q621,(N621:P621,Q621:AE621)),0)</f>
        <v>3</v>
      </c>
      <c r="BB621" s="5">
        <f>IF(R621&gt;0,RANK(R621,(N621:P621,Q621:AE621)),0)</f>
        <v>8</v>
      </c>
      <c r="BC621" s="5">
        <f>IF(T621&gt;0,RANK(T621,(N621:P621,Q621:AE621)),0)</f>
        <v>7</v>
      </c>
      <c r="BD621" s="5">
        <f>IF(S621&gt;0,RANK(S621,(N621:P621,Q621:AE621)),0)</f>
        <v>5</v>
      </c>
      <c r="BE621" s="2">
        <f t="shared" si="246"/>
        <v>3.7581699346405227E-2</v>
      </c>
      <c r="BF621" s="2">
        <f t="shared" si="247"/>
        <v>7.0028011204481793E-4</v>
      </c>
      <c r="BG621" s="2">
        <f t="shared" si="248"/>
        <v>2.2759103641456584E-3</v>
      </c>
      <c r="BH621" s="2">
        <f t="shared" si="249"/>
        <v>3.7931839402427637E-3</v>
      </c>
      <c r="BJ621" t="s">
        <v>1649</v>
      </c>
      <c r="BK621" t="s">
        <v>404</v>
      </c>
      <c r="BL621">
        <v>2</v>
      </c>
      <c r="BN621" s="112">
        <v>16</v>
      </c>
      <c r="BO621" s="114">
        <v>65</v>
      </c>
      <c r="BP621" s="118">
        <f t="shared" si="253"/>
        <v>16065</v>
      </c>
      <c r="BQ621" s="118">
        <f t="shared" si="252"/>
        <v>16065</v>
      </c>
      <c r="BR621" s="5" t="s">
        <v>3151</v>
      </c>
      <c r="CD621" s="63">
        <f>C621</f>
        <v>17136</v>
      </c>
      <c r="CE621" s="63">
        <v>0</v>
      </c>
      <c r="CH621" s="63">
        <v>0</v>
      </c>
      <c r="CI621" s="63">
        <v>0</v>
      </c>
      <c r="CJ621" s="63">
        <v>1</v>
      </c>
    </row>
    <row r="622" spans="1:88" ht="15" hidden="1" customHeight="1" outlineLevel="1">
      <c r="A622" t="s">
        <v>3084</v>
      </c>
      <c r="B622" t="s">
        <v>404</v>
      </c>
      <c r="C622" s="1">
        <f t="shared" si="239"/>
        <v>7993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5</v>
      </c>
      <c r="G622" s="129">
        <f t="shared" si="240"/>
        <v>4715</v>
      </c>
      <c r="H622" s="134">
        <f t="shared" si="241"/>
        <v>0.58989115476041531</v>
      </c>
      <c r="I622" s="2"/>
      <c r="J622" s="2">
        <f t="shared" si="242"/>
        <v>0.1939196797197548</v>
      </c>
      <c r="K622" s="2">
        <f t="shared" si="243"/>
        <v>0.78381083448017019</v>
      </c>
      <c r="L622" s="2">
        <f t="shared" si="244"/>
        <v>2.3770799449518328E-3</v>
      </c>
      <c r="M622" s="2">
        <f t="shared" si="245"/>
        <v>1.9892405855123207E-2</v>
      </c>
      <c r="N622" s="63">
        <v>1550</v>
      </c>
      <c r="O622" s="63">
        <v>6265</v>
      </c>
      <c r="P622" s="63">
        <v>19</v>
      </c>
      <c r="Q622" s="63">
        <v>87</v>
      </c>
      <c r="R622" s="63">
        <v>0</v>
      </c>
      <c r="S622" s="63">
        <v>11</v>
      </c>
      <c r="T622" s="63">
        <v>18</v>
      </c>
      <c r="U622" s="63">
        <v>43</v>
      </c>
      <c r="V622" s="63">
        <v>0</v>
      </c>
      <c r="W622" s="63">
        <v>0</v>
      </c>
      <c r="X622" s="63">
        <v>0</v>
      </c>
      <c r="Y622" s="63">
        <v>0</v>
      </c>
      <c r="Z622" s="63">
        <v>0</v>
      </c>
      <c r="AA622" s="63">
        <v>0</v>
      </c>
      <c r="AB622" s="63">
        <v>0</v>
      </c>
      <c r="AC622" s="63">
        <v>0</v>
      </c>
      <c r="AD622" s="63">
        <v>0</v>
      </c>
      <c r="AE622" s="63">
        <v>0</v>
      </c>
      <c r="AF622" s="63">
        <v>0</v>
      </c>
      <c r="AG622" s="63">
        <v>0</v>
      </c>
      <c r="AH622" s="63">
        <v>0</v>
      </c>
      <c r="AI622" s="63">
        <v>0</v>
      </c>
      <c r="AJ622" s="63">
        <v>0</v>
      </c>
      <c r="AK622" s="63">
        <v>0</v>
      </c>
      <c r="AL622" s="63">
        <v>0</v>
      </c>
      <c r="AM622" s="63">
        <v>0</v>
      </c>
      <c r="AN622" s="63">
        <v>0</v>
      </c>
      <c r="AO622" s="63">
        <v>0</v>
      </c>
      <c r="AP622" s="63">
        <v>0</v>
      </c>
      <c r="AQ622" s="63">
        <v>0</v>
      </c>
      <c r="AR622" s="63">
        <v>0</v>
      </c>
      <c r="AS622" s="63">
        <v>0</v>
      </c>
      <c r="AT622" s="63">
        <v>0</v>
      </c>
      <c r="AU622" s="63">
        <v>0</v>
      </c>
      <c r="AV622" s="63">
        <v>0</v>
      </c>
      <c r="AW622" s="63">
        <v>0</v>
      </c>
      <c r="AX622" s="63">
        <v>0</v>
      </c>
      <c r="AY622" s="63">
        <v>0</v>
      </c>
      <c r="BA622" s="5">
        <f>IF(Q622&gt;0,RANK(Q622,(N622:P622,Q622:AE622)),0)</f>
        <v>3</v>
      </c>
      <c r="BB622" s="5">
        <f>IF(R622&gt;0,RANK(R622,(N622:P622,Q622:AE622)),0)</f>
        <v>0</v>
      </c>
      <c r="BC622" s="5">
        <f>IF(T622&gt;0,RANK(T622,(N622:P622,Q622:AE622)),0)</f>
        <v>6</v>
      </c>
      <c r="BD622" s="5">
        <f>IF(S622&gt;0,RANK(S622,(N622:P622,Q622:AE622)),0)</f>
        <v>7</v>
      </c>
      <c r="BE622" s="2">
        <f t="shared" si="246"/>
        <v>1.0884523958463656E-2</v>
      </c>
      <c r="BF622" s="2">
        <f t="shared" si="247"/>
        <v>0</v>
      </c>
      <c r="BG622" s="2">
        <f t="shared" si="248"/>
        <v>2.2519704741648943E-3</v>
      </c>
      <c r="BH622" s="2">
        <f t="shared" si="249"/>
        <v>1.3762041786563243E-3</v>
      </c>
      <c r="BJ622" t="s">
        <v>3084</v>
      </c>
      <c r="BK622" t="s">
        <v>404</v>
      </c>
      <c r="BL622">
        <v>2</v>
      </c>
      <c r="BN622" s="112">
        <v>16</v>
      </c>
      <c r="BO622" s="114">
        <v>67</v>
      </c>
      <c r="BP622" s="118">
        <f t="shared" si="253"/>
        <v>16067</v>
      </c>
      <c r="BQ622" s="118">
        <f t="shared" si="252"/>
        <v>16067</v>
      </c>
      <c r="BR622" s="5" t="s">
        <v>3151</v>
      </c>
      <c r="CD622" s="63">
        <f>C622</f>
        <v>7993</v>
      </c>
      <c r="CE622" s="63">
        <v>0</v>
      </c>
      <c r="CH622" s="63">
        <v>0</v>
      </c>
      <c r="CI622" s="63">
        <v>0</v>
      </c>
      <c r="CJ622" s="63">
        <v>0</v>
      </c>
    </row>
    <row r="623" spans="1:88" ht="15" hidden="1" customHeight="1" outlineLevel="1">
      <c r="A623" t="s">
        <v>3085</v>
      </c>
      <c r="B623" t="s">
        <v>404</v>
      </c>
      <c r="C623" s="1">
        <f t="shared" si="239"/>
        <v>20985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5</v>
      </c>
      <c r="G623" s="129">
        <f t="shared" si="240"/>
        <v>7052</v>
      </c>
      <c r="H623" s="134">
        <f t="shared" si="241"/>
        <v>0.33604955920895879</v>
      </c>
      <c r="I623" s="2"/>
      <c r="J623" s="2">
        <f t="shared" si="242"/>
        <v>0.3186085299023112</v>
      </c>
      <c r="K623" s="2">
        <f t="shared" si="243"/>
        <v>0.65465808911126999</v>
      </c>
      <c r="L623" s="2">
        <f t="shared" si="244"/>
        <v>3.1927567309983323E-3</v>
      </c>
      <c r="M623" s="2">
        <f t="shared" si="245"/>
        <v>2.3540624255420532E-2</v>
      </c>
      <c r="N623" s="63">
        <v>6686</v>
      </c>
      <c r="O623" s="63">
        <v>13738</v>
      </c>
      <c r="P623" s="63">
        <v>67</v>
      </c>
      <c r="Q623" s="63">
        <v>296</v>
      </c>
      <c r="R623" s="63">
        <v>13</v>
      </c>
      <c r="S623" s="63">
        <v>39</v>
      </c>
      <c r="T623" s="63">
        <v>36</v>
      </c>
      <c r="U623" s="63">
        <v>105</v>
      </c>
      <c r="V623" s="63">
        <v>1</v>
      </c>
      <c r="W623" s="63">
        <v>0</v>
      </c>
      <c r="X623" s="63">
        <v>0</v>
      </c>
      <c r="Y623" s="63">
        <v>0</v>
      </c>
      <c r="Z623" s="63">
        <v>4</v>
      </c>
      <c r="AA623" s="63">
        <v>0</v>
      </c>
      <c r="AB623" s="63">
        <v>0</v>
      </c>
      <c r="AC623" s="63">
        <v>0</v>
      </c>
      <c r="AD623" s="63">
        <v>0</v>
      </c>
      <c r="AE623" s="63">
        <v>0</v>
      </c>
      <c r="AF623" s="63">
        <v>0</v>
      </c>
      <c r="AG623" s="63">
        <v>0</v>
      </c>
      <c r="AH623" s="63">
        <v>0</v>
      </c>
      <c r="AI623" s="63">
        <v>0</v>
      </c>
      <c r="AJ623" s="63">
        <v>0</v>
      </c>
      <c r="AK623" s="63">
        <v>0</v>
      </c>
      <c r="AL623" s="63">
        <v>0</v>
      </c>
      <c r="AM623" s="63">
        <v>0</v>
      </c>
      <c r="AN623" s="63">
        <v>0</v>
      </c>
      <c r="AO623" s="63">
        <v>0</v>
      </c>
      <c r="AP623" s="63">
        <v>0</v>
      </c>
      <c r="AQ623" s="63">
        <v>0</v>
      </c>
      <c r="AR623" s="63">
        <v>0</v>
      </c>
      <c r="AS623" s="63">
        <v>0</v>
      </c>
      <c r="AT623" s="63">
        <v>0</v>
      </c>
      <c r="AU623" s="63">
        <v>0</v>
      </c>
      <c r="AV623" s="63">
        <v>0</v>
      </c>
      <c r="AW623" s="63">
        <v>0</v>
      </c>
      <c r="AX623" s="63">
        <v>0</v>
      </c>
      <c r="AY623" s="63">
        <v>0</v>
      </c>
      <c r="BA623" s="5">
        <f>IF(Q623&gt;0,RANK(Q623,(N623:P623,Q623:AE623)),0)</f>
        <v>3</v>
      </c>
      <c r="BB623" s="5">
        <f>IF(R623&gt;0,RANK(R623,(N623:P623,Q623:AE623)),0)</f>
        <v>8</v>
      </c>
      <c r="BC623" s="5">
        <f>IF(T623&gt;0,RANK(T623,(N623:P623,Q623:AE623)),0)</f>
        <v>7</v>
      </c>
      <c r="BD623" s="5">
        <f>IF(S623&gt;0,RANK(S623,(N623:P623,Q623:AE623)),0)</f>
        <v>6</v>
      </c>
      <c r="BE623" s="2">
        <f t="shared" si="246"/>
        <v>1.4105313319037407E-2</v>
      </c>
      <c r="BF623" s="2">
        <f t="shared" si="247"/>
        <v>6.19490111984751E-4</v>
      </c>
      <c r="BG623" s="2">
        <f t="shared" si="248"/>
        <v>1.7155110793423873E-3</v>
      </c>
      <c r="BH623" s="2">
        <f t="shared" si="249"/>
        <v>1.858470335954253E-3</v>
      </c>
      <c r="BJ623" t="s">
        <v>3085</v>
      </c>
      <c r="BK623" t="s">
        <v>404</v>
      </c>
      <c r="BL623">
        <v>1</v>
      </c>
      <c r="BN623" s="112">
        <v>16</v>
      </c>
      <c r="BO623" s="114">
        <v>69</v>
      </c>
      <c r="BP623" s="118">
        <f t="shared" si="253"/>
        <v>16069</v>
      </c>
      <c r="BQ623" s="118">
        <f t="shared" si="252"/>
        <v>16069</v>
      </c>
      <c r="BR623" s="5" t="s">
        <v>3151</v>
      </c>
      <c r="CE623" s="63">
        <v>0</v>
      </c>
      <c r="CH623" s="63">
        <v>0</v>
      </c>
      <c r="CI623" s="63">
        <v>0</v>
      </c>
      <c r="CJ623" s="63">
        <v>0</v>
      </c>
    </row>
    <row r="624" spans="1:88" ht="15" hidden="1" customHeight="1" outlineLevel="1">
      <c r="A624" t="s">
        <v>3088</v>
      </c>
      <c r="B624" t="s">
        <v>404</v>
      </c>
      <c r="C624" s="1">
        <f t="shared" si="239"/>
        <v>2452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>IF(P624&gt;0,RANK(P624,(N624:P624,Q624:AE624)),0)</f>
        <v>6</v>
      </c>
      <c r="G624" s="129">
        <f t="shared" si="240"/>
        <v>1899</v>
      </c>
      <c r="H624" s="134">
        <f t="shared" si="241"/>
        <v>0.7744698205546493</v>
      </c>
      <c r="I624" s="2"/>
      <c r="J624" s="2">
        <f t="shared" si="242"/>
        <v>0.10154975530179446</v>
      </c>
      <c r="K624" s="2">
        <f t="shared" si="243"/>
        <v>0.87601957585644374</v>
      </c>
      <c r="L624" s="2">
        <f t="shared" si="244"/>
        <v>2.4469820554649264E-3</v>
      </c>
      <c r="M624" s="2">
        <f t="shared" si="245"/>
        <v>1.9983686786296889E-2</v>
      </c>
      <c r="N624" s="63">
        <v>249</v>
      </c>
      <c r="O624" s="63">
        <v>2148</v>
      </c>
      <c r="P624" s="63">
        <v>6</v>
      </c>
      <c r="Q624" s="63">
        <v>27</v>
      </c>
      <c r="R624" s="63">
        <v>1</v>
      </c>
      <c r="S624" s="63">
        <v>9</v>
      </c>
      <c r="T624" s="63">
        <v>2</v>
      </c>
      <c r="U624" s="63">
        <v>10</v>
      </c>
      <c r="V624" s="63">
        <v>0</v>
      </c>
      <c r="W624" s="63">
        <v>0</v>
      </c>
      <c r="X624" s="63">
        <v>0</v>
      </c>
      <c r="Y624" s="63">
        <v>0</v>
      </c>
      <c r="Z624" s="63">
        <v>0</v>
      </c>
      <c r="AA624" s="63">
        <v>0</v>
      </c>
      <c r="AB624" s="63">
        <v>0</v>
      </c>
      <c r="AC624" s="63">
        <v>0</v>
      </c>
      <c r="AD624" s="63">
        <v>0</v>
      </c>
      <c r="AE624" s="63">
        <v>0</v>
      </c>
      <c r="AF624" s="63">
        <v>0</v>
      </c>
      <c r="AG624" s="63">
        <v>0</v>
      </c>
      <c r="AH624" s="63">
        <v>0</v>
      </c>
      <c r="AI624" s="63">
        <v>0</v>
      </c>
      <c r="AJ624" s="63">
        <v>0</v>
      </c>
      <c r="AK624" s="63">
        <v>0</v>
      </c>
      <c r="AL624" s="63">
        <v>0</v>
      </c>
      <c r="AM624" s="63">
        <v>0</v>
      </c>
      <c r="AN624" s="63">
        <v>0</v>
      </c>
      <c r="AO624" s="63">
        <v>0</v>
      </c>
      <c r="AP624" s="63">
        <v>0</v>
      </c>
      <c r="AQ624" s="63">
        <v>0</v>
      </c>
      <c r="AR624" s="63">
        <v>0</v>
      </c>
      <c r="AS624" s="63">
        <v>0</v>
      </c>
      <c r="AT624" s="63">
        <v>0</v>
      </c>
      <c r="AU624" s="63">
        <v>0</v>
      </c>
      <c r="AV624" s="63">
        <v>0</v>
      </c>
      <c r="AW624" s="63">
        <v>0</v>
      </c>
      <c r="AX624" s="63">
        <v>0</v>
      </c>
      <c r="AY624" s="63">
        <v>0</v>
      </c>
      <c r="BA624" s="5">
        <f>IF(Q624&gt;0,RANK(Q624,(N624:P624,Q624:AE624)),0)</f>
        <v>3</v>
      </c>
      <c r="BB624" s="5">
        <f>IF(R624&gt;0,RANK(R624,(N624:P624,Q624:AE624)),0)</f>
        <v>8</v>
      </c>
      <c r="BC624" s="5">
        <f>IF(T624&gt;0,RANK(T624,(N624:P624,Q624:AE624)),0)</f>
        <v>7</v>
      </c>
      <c r="BD624" s="5">
        <f>IF(S624&gt;0,RANK(S624,(N624:P624,Q624:AE624)),0)</f>
        <v>5</v>
      </c>
      <c r="BE624" s="2">
        <f t="shared" si="246"/>
        <v>1.101141924959217E-2</v>
      </c>
      <c r="BF624" s="2">
        <f t="shared" si="247"/>
        <v>4.0783034257748778E-4</v>
      </c>
      <c r="BG624" s="2">
        <f t="shared" si="248"/>
        <v>8.1566068515497557E-4</v>
      </c>
      <c r="BH624" s="2">
        <f t="shared" si="249"/>
        <v>3.67047308319739E-3</v>
      </c>
      <c r="BJ624" t="s">
        <v>3088</v>
      </c>
      <c r="BK624" t="s">
        <v>404</v>
      </c>
      <c r="BL624">
        <v>2</v>
      </c>
      <c r="BN624" s="112">
        <v>16</v>
      </c>
      <c r="BO624" s="114">
        <v>71</v>
      </c>
      <c r="BP624" s="118">
        <f t="shared" si="253"/>
        <v>16071</v>
      </c>
      <c r="BQ624" s="118">
        <f t="shared" si="252"/>
        <v>16071</v>
      </c>
      <c r="BR624" s="5" t="s">
        <v>3151</v>
      </c>
      <c r="CD624" s="63">
        <f t="shared" ref="CD624:CD629" si="254">C624</f>
        <v>2452</v>
      </c>
      <c r="CE624" s="63">
        <v>0</v>
      </c>
      <c r="CH624" s="63">
        <v>0</v>
      </c>
      <c r="CI624" s="63">
        <v>0</v>
      </c>
      <c r="CJ624" s="63">
        <v>0</v>
      </c>
    </row>
    <row r="625" spans="1:98" ht="15" hidden="1" customHeight="1" outlineLevel="1">
      <c r="A625" t="s">
        <v>486</v>
      </c>
      <c r="B625" t="s">
        <v>404</v>
      </c>
      <c r="C625" s="1">
        <f t="shared" si="239"/>
        <v>4743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4</v>
      </c>
      <c r="G625" s="129">
        <f t="shared" si="240"/>
        <v>3003</v>
      </c>
      <c r="H625" s="134">
        <f t="shared" si="241"/>
        <v>0.63314358001265025</v>
      </c>
      <c r="I625" s="2"/>
      <c r="J625" s="2">
        <f t="shared" si="242"/>
        <v>0.17204301075268819</v>
      </c>
      <c r="K625" s="2">
        <f t="shared" si="243"/>
        <v>0.80518659076533838</v>
      </c>
      <c r="L625" s="2">
        <f t="shared" si="244"/>
        <v>3.1625553447185324E-3</v>
      </c>
      <c r="M625" s="2">
        <f t="shared" si="245"/>
        <v>1.9607843137254843E-2</v>
      </c>
      <c r="N625" s="63">
        <v>816</v>
      </c>
      <c r="O625" s="63">
        <v>3819</v>
      </c>
      <c r="P625" s="63">
        <v>15</v>
      </c>
      <c r="Q625" s="63">
        <v>57</v>
      </c>
      <c r="R625" s="63">
        <v>1</v>
      </c>
      <c r="S625" s="63">
        <v>14</v>
      </c>
      <c r="T625" s="63">
        <v>9</v>
      </c>
      <c r="U625" s="63">
        <v>12</v>
      </c>
      <c r="V625" s="63">
        <v>0</v>
      </c>
      <c r="W625" s="63">
        <v>0</v>
      </c>
      <c r="X625" s="63">
        <v>0</v>
      </c>
      <c r="Y625" s="63">
        <v>0</v>
      </c>
      <c r="Z625" s="63">
        <v>0</v>
      </c>
      <c r="AA625" s="63">
        <v>0</v>
      </c>
      <c r="AB625" s="63">
        <v>0</v>
      </c>
      <c r="AC625" s="63">
        <v>0</v>
      </c>
      <c r="AD625" s="63">
        <v>0</v>
      </c>
      <c r="AE625" s="63">
        <v>0</v>
      </c>
      <c r="AF625" s="63">
        <v>0</v>
      </c>
      <c r="AG625" s="63">
        <v>0</v>
      </c>
      <c r="AH625" s="63">
        <v>0</v>
      </c>
      <c r="AI625" s="63">
        <v>0</v>
      </c>
      <c r="AJ625" s="63">
        <v>0</v>
      </c>
      <c r="AK625" s="63">
        <v>0</v>
      </c>
      <c r="AL625" s="63">
        <v>0</v>
      </c>
      <c r="AM625" s="63">
        <v>0</v>
      </c>
      <c r="AN625" s="63">
        <v>0</v>
      </c>
      <c r="AO625" s="63">
        <v>0</v>
      </c>
      <c r="AP625" s="63">
        <v>0</v>
      </c>
      <c r="AQ625" s="63">
        <v>0</v>
      </c>
      <c r="AR625" s="63">
        <v>0</v>
      </c>
      <c r="AS625" s="63">
        <v>0</v>
      </c>
      <c r="AT625" s="63">
        <v>0</v>
      </c>
      <c r="AU625" s="63">
        <v>0</v>
      </c>
      <c r="AV625" s="63">
        <v>0</v>
      </c>
      <c r="AW625" s="63">
        <v>0</v>
      </c>
      <c r="AX625" s="63">
        <v>0</v>
      </c>
      <c r="AY625" s="63">
        <v>0</v>
      </c>
      <c r="BA625" s="5">
        <f>IF(Q625&gt;0,RANK(Q625,(N625:P625,Q625:AE625)),0)</f>
        <v>3</v>
      </c>
      <c r="BB625" s="5">
        <f>IF(R625&gt;0,RANK(R625,(N625:P625,Q625:AE625)),0)</f>
        <v>8</v>
      </c>
      <c r="BC625" s="5">
        <f>IF(T625&gt;0,RANK(T625,(N625:P625,Q625:AE625)),0)</f>
        <v>7</v>
      </c>
      <c r="BD625" s="5">
        <f>IF(S625&gt;0,RANK(S625,(N625:P625,Q625:AE625)),0)</f>
        <v>5</v>
      </c>
      <c r="BE625" s="2">
        <f t="shared" si="246"/>
        <v>1.2017710309930424E-2</v>
      </c>
      <c r="BF625" s="2">
        <f t="shared" si="247"/>
        <v>2.108370229812355E-4</v>
      </c>
      <c r="BG625" s="2">
        <f t="shared" si="248"/>
        <v>1.8975332068311196E-3</v>
      </c>
      <c r="BH625" s="2">
        <f t="shared" si="249"/>
        <v>2.9517183217372973E-3</v>
      </c>
      <c r="BJ625" t="s">
        <v>486</v>
      </c>
      <c r="BK625" t="s">
        <v>404</v>
      </c>
      <c r="BL625">
        <v>1</v>
      </c>
      <c r="BN625" s="112">
        <v>16</v>
      </c>
      <c r="BO625" s="114">
        <v>73</v>
      </c>
      <c r="BP625" s="118">
        <f t="shared" si="253"/>
        <v>16073</v>
      </c>
      <c r="BQ625" s="118">
        <f t="shared" si="252"/>
        <v>16073</v>
      </c>
      <c r="BR625" s="5" t="s">
        <v>3151</v>
      </c>
      <c r="CD625" s="63">
        <f t="shared" si="254"/>
        <v>4743</v>
      </c>
      <c r="CE625" s="63">
        <v>0</v>
      </c>
      <c r="CH625" s="63">
        <v>0</v>
      </c>
      <c r="CI625" s="63">
        <v>0</v>
      </c>
      <c r="CJ625" s="63">
        <v>0</v>
      </c>
    </row>
    <row r="626" spans="1:98" ht="15" hidden="1" customHeight="1" outlineLevel="1">
      <c r="A626" t="s">
        <v>44</v>
      </c>
      <c r="B626" t="s">
        <v>404</v>
      </c>
      <c r="C626" s="1">
        <f t="shared" si="239"/>
        <v>11293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4</v>
      </c>
      <c r="G626" s="129">
        <f t="shared" si="240"/>
        <v>6701</v>
      </c>
      <c r="H626" s="134">
        <f t="shared" si="241"/>
        <v>0.59337642787567524</v>
      </c>
      <c r="I626" s="2"/>
      <c r="J626" s="2">
        <f t="shared" si="242"/>
        <v>0.19135747808376871</v>
      </c>
      <c r="K626" s="2">
        <f t="shared" si="243"/>
        <v>0.78473390595944392</v>
      </c>
      <c r="L626" s="2">
        <f t="shared" si="244"/>
        <v>3.0992650314354024E-3</v>
      </c>
      <c r="M626" s="2">
        <f t="shared" si="245"/>
        <v>2.080935092535199E-2</v>
      </c>
      <c r="N626" s="63">
        <v>2161</v>
      </c>
      <c r="O626" s="63">
        <v>8862</v>
      </c>
      <c r="P626" s="63">
        <v>35</v>
      </c>
      <c r="Q626" s="63">
        <v>166</v>
      </c>
      <c r="R626" s="63">
        <v>0</v>
      </c>
      <c r="S626" s="63">
        <v>22</v>
      </c>
      <c r="T626" s="63">
        <v>14</v>
      </c>
      <c r="U626" s="63">
        <v>33</v>
      </c>
      <c r="V626" s="63">
        <v>0</v>
      </c>
      <c r="W626" s="63">
        <v>0</v>
      </c>
      <c r="X626" s="63">
        <v>0</v>
      </c>
      <c r="Y626" s="63">
        <v>0</v>
      </c>
      <c r="Z626" s="63">
        <v>0</v>
      </c>
      <c r="AA626" s="63">
        <v>0</v>
      </c>
      <c r="AB626" s="63">
        <v>0</v>
      </c>
      <c r="AC626" s="63">
        <v>0</v>
      </c>
      <c r="AD626" s="63">
        <v>0</v>
      </c>
      <c r="AE626" s="63">
        <v>0</v>
      </c>
      <c r="AF626" s="63">
        <v>0</v>
      </c>
      <c r="AG626" s="63">
        <v>0</v>
      </c>
      <c r="AH626" s="63">
        <v>0</v>
      </c>
      <c r="AI626" s="63">
        <v>0</v>
      </c>
      <c r="AJ626" s="63">
        <v>0</v>
      </c>
      <c r="AK626" s="63">
        <v>0</v>
      </c>
      <c r="AL626" s="63">
        <v>0</v>
      </c>
      <c r="AM626" s="63">
        <v>0</v>
      </c>
      <c r="AN626" s="63">
        <v>0</v>
      </c>
      <c r="AO626" s="63">
        <v>0</v>
      </c>
      <c r="AP626" s="63">
        <v>0</v>
      </c>
      <c r="AQ626" s="63">
        <v>0</v>
      </c>
      <c r="AR626" s="63">
        <v>0</v>
      </c>
      <c r="AS626" s="63">
        <v>0</v>
      </c>
      <c r="AT626" s="63">
        <v>0</v>
      </c>
      <c r="AU626" s="63">
        <v>0</v>
      </c>
      <c r="AV626" s="63">
        <v>0</v>
      </c>
      <c r="AW626" s="63">
        <v>0</v>
      </c>
      <c r="AX626" s="63">
        <v>0</v>
      </c>
      <c r="AY626" s="63">
        <v>0</v>
      </c>
      <c r="BA626" s="5">
        <f>IF(Q626&gt;0,RANK(Q626,(N626:P626,Q626:AE626)),0)</f>
        <v>3</v>
      </c>
      <c r="BB626" s="5">
        <f>IF(R626&gt;0,RANK(R626,(N626:P626,Q626:AE626)),0)</f>
        <v>0</v>
      </c>
      <c r="BC626" s="5">
        <f>IF(T626&gt;0,RANK(T626,(N626:P626,Q626:AE626)),0)</f>
        <v>7</v>
      </c>
      <c r="BD626" s="5">
        <f>IF(S626&gt;0,RANK(S626,(N626:P626,Q626:AE626)),0)</f>
        <v>6</v>
      </c>
      <c r="BE626" s="2">
        <f t="shared" si="246"/>
        <v>1.4699371291950767E-2</v>
      </c>
      <c r="BF626" s="2">
        <f t="shared" si="247"/>
        <v>0</v>
      </c>
      <c r="BG626" s="2">
        <f t="shared" si="248"/>
        <v>1.239706012574161E-3</v>
      </c>
      <c r="BH626" s="2">
        <f t="shared" si="249"/>
        <v>1.9481094483308245E-3</v>
      </c>
      <c r="BJ626" t="s">
        <v>44</v>
      </c>
      <c r="BK626" t="s">
        <v>404</v>
      </c>
      <c r="BL626">
        <v>1</v>
      </c>
      <c r="BN626" s="112">
        <v>16</v>
      </c>
      <c r="BO626" s="114">
        <v>75</v>
      </c>
      <c r="BP626" s="118">
        <f t="shared" si="253"/>
        <v>16075</v>
      </c>
      <c r="BQ626" s="118">
        <f t="shared" si="252"/>
        <v>16075</v>
      </c>
      <c r="BR626" s="5" t="s">
        <v>3151</v>
      </c>
      <c r="CD626" s="63">
        <f t="shared" si="254"/>
        <v>11293</v>
      </c>
      <c r="CE626" s="63">
        <v>0</v>
      </c>
      <c r="CH626" s="63">
        <v>0</v>
      </c>
      <c r="CI626" s="63">
        <v>0</v>
      </c>
      <c r="CJ626" s="63">
        <v>0</v>
      </c>
    </row>
    <row r="627" spans="1:98" ht="15" hidden="1" customHeight="1" outlineLevel="1">
      <c r="A627" t="s">
        <v>17</v>
      </c>
      <c r="B627" t="s">
        <v>404</v>
      </c>
      <c r="C627" s="1">
        <f t="shared" si="239"/>
        <v>3086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4</v>
      </c>
      <c r="G627" s="129">
        <f t="shared" si="240"/>
        <v>1251</v>
      </c>
      <c r="H627" s="134">
        <f t="shared" si="241"/>
        <v>0.40537913156189243</v>
      </c>
      <c r="I627" s="2"/>
      <c r="J627" s="2">
        <f t="shared" si="242"/>
        <v>0.28029812054439401</v>
      </c>
      <c r="K627" s="2">
        <f t="shared" si="243"/>
        <v>0.68567725210628649</v>
      </c>
      <c r="L627" s="2">
        <f t="shared" si="244"/>
        <v>4.8606610499027864E-3</v>
      </c>
      <c r="M627" s="2">
        <f t="shared" si="245"/>
        <v>2.9163966299416762E-2</v>
      </c>
      <c r="N627" s="63">
        <v>865</v>
      </c>
      <c r="O627" s="63">
        <v>2116</v>
      </c>
      <c r="P627" s="63">
        <v>15</v>
      </c>
      <c r="Q627" s="63">
        <v>41</v>
      </c>
      <c r="R627" s="63">
        <v>2</v>
      </c>
      <c r="S627" s="63">
        <v>13</v>
      </c>
      <c r="T627" s="63">
        <v>10</v>
      </c>
      <c r="U627" s="63">
        <v>14</v>
      </c>
      <c r="V627" s="63">
        <v>0</v>
      </c>
      <c r="W627" s="63">
        <v>10</v>
      </c>
      <c r="X627" s="63">
        <v>0</v>
      </c>
      <c r="Y627" s="63">
        <v>0</v>
      </c>
      <c r="Z627" s="63">
        <v>0</v>
      </c>
      <c r="AA627" s="63">
        <v>0</v>
      </c>
      <c r="AB627" s="63">
        <v>0</v>
      </c>
      <c r="AC627" s="63">
        <v>0</v>
      </c>
      <c r="AD627" s="63">
        <v>0</v>
      </c>
      <c r="AE627" s="63">
        <v>0</v>
      </c>
      <c r="AF627" s="63">
        <v>0</v>
      </c>
      <c r="AG627" s="63">
        <v>0</v>
      </c>
      <c r="AH627" s="63">
        <v>0</v>
      </c>
      <c r="AI627" s="63">
        <v>0</v>
      </c>
      <c r="AJ627" s="63">
        <v>0</v>
      </c>
      <c r="AK627" s="63">
        <v>0</v>
      </c>
      <c r="AL627" s="63">
        <v>0</v>
      </c>
      <c r="AM627" s="63">
        <v>0</v>
      </c>
      <c r="AN627" s="63">
        <v>0</v>
      </c>
      <c r="AO627" s="63">
        <v>0</v>
      </c>
      <c r="AP627" s="63">
        <v>0</v>
      </c>
      <c r="AQ627" s="63">
        <v>0</v>
      </c>
      <c r="AR627" s="63">
        <v>0</v>
      </c>
      <c r="AS627" s="63">
        <v>0</v>
      </c>
      <c r="AT627" s="63">
        <v>0</v>
      </c>
      <c r="AU627" s="63">
        <v>0</v>
      </c>
      <c r="AV627" s="63">
        <v>0</v>
      </c>
      <c r="AW627" s="63">
        <v>0</v>
      </c>
      <c r="AX627" s="63">
        <v>0</v>
      </c>
      <c r="AY627" s="63">
        <v>0</v>
      </c>
      <c r="BA627" s="5">
        <f>IF(Q627&gt;0,RANK(Q627,(N627:P627,Q627:AE627)),0)</f>
        <v>3</v>
      </c>
      <c r="BB627" s="5">
        <f>IF(R627&gt;0,RANK(R627,(N627:P627,Q627:AE627)),0)</f>
        <v>9</v>
      </c>
      <c r="BC627" s="5">
        <f>IF(T627&gt;0,RANK(T627,(N627:P627,Q627:AE627)),0)</f>
        <v>7</v>
      </c>
      <c r="BD627" s="5">
        <f>IF(S627&gt;0,RANK(S627,(N627:P627,Q627:AE627)),0)</f>
        <v>6</v>
      </c>
      <c r="BE627" s="2">
        <f t="shared" si="246"/>
        <v>1.3285806869734284E-2</v>
      </c>
      <c r="BF627" s="2">
        <f t="shared" si="247"/>
        <v>6.4808813998703824E-4</v>
      </c>
      <c r="BG627" s="2">
        <f t="shared" si="248"/>
        <v>3.2404406999351912E-3</v>
      </c>
      <c r="BH627" s="2">
        <f t="shared" si="249"/>
        <v>4.2125729099157481E-3</v>
      </c>
      <c r="BJ627" t="s">
        <v>17</v>
      </c>
      <c r="BK627" t="s">
        <v>404</v>
      </c>
      <c r="BL627">
        <v>2</v>
      </c>
      <c r="BN627" s="112">
        <v>16</v>
      </c>
      <c r="BO627" s="114">
        <v>77</v>
      </c>
      <c r="BP627" s="118">
        <f t="shared" si="253"/>
        <v>16077</v>
      </c>
      <c r="BQ627" s="118">
        <f t="shared" si="252"/>
        <v>16077</v>
      </c>
      <c r="BR627" s="5" t="s">
        <v>3151</v>
      </c>
      <c r="CD627" s="63">
        <f t="shared" si="254"/>
        <v>3086</v>
      </c>
      <c r="CE627" s="63">
        <v>10</v>
      </c>
      <c r="CH627" s="63">
        <v>0</v>
      </c>
      <c r="CI627" s="63">
        <v>0</v>
      </c>
      <c r="CJ627" s="63">
        <v>0</v>
      </c>
    </row>
    <row r="628" spans="1:98" ht="15" hidden="1" customHeight="1" outlineLevel="1">
      <c r="A628" t="s">
        <v>2725</v>
      </c>
      <c r="B628" t="s">
        <v>404</v>
      </c>
      <c r="C628" s="1">
        <f t="shared" si="239"/>
        <v>6049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>IF(P628&gt;0,RANK(P628,(N628:P628,Q628:AE628)),0)</f>
        <v>5</v>
      </c>
      <c r="G628" s="129">
        <f t="shared" si="240"/>
        <v>2523</v>
      </c>
      <c r="H628" s="134">
        <f t="shared" si="241"/>
        <v>0.4170937345015705</v>
      </c>
      <c r="I628" s="2"/>
      <c r="J628" s="2">
        <f t="shared" si="242"/>
        <v>0.27988097206149776</v>
      </c>
      <c r="K628" s="2">
        <f t="shared" si="243"/>
        <v>0.69697470656306826</v>
      </c>
      <c r="L628" s="2">
        <f t="shared" si="244"/>
        <v>3.6369647875681933E-3</v>
      </c>
      <c r="M628" s="2">
        <f t="shared" si="245"/>
        <v>1.9507356587865791E-2</v>
      </c>
      <c r="N628" s="63">
        <v>1693</v>
      </c>
      <c r="O628" s="63">
        <v>4216</v>
      </c>
      <c r="P628" s="63">
        <v>22</v>
      </c>
      <c r="Q628" s="63">
        <v>71</v>
      </c>
      <c r="R628" s="63">
        <v>0</v>
      </c>
      <c r="S628" s="63">
        <v>14</v>
      </c>
      <c r="T628" s="63">
        <v>10</v>
      </c>
      <c r="U628" s="63">
        <v>23</v>
      </c>
      <c r="V628" s="63">
        <v>0</v>
      </c>
      <c r="W628" s="63">
        <v>0</v>
      </c>
      <c r="X628" s="63">
        <v>0</v>
      </c>
      <c r="Y628" s="63">
        <v>0</v>
      </c>
      <c r="Z628" s="63">
        <v>0</v>
      </c>
      <c r="AA628" s="63">
        <v>0</v>
      </c>
      <c r="AB628" s="63">
        <v>0</v>
      </c>
      <c r="AC628" s="63">
        <v>0</v>
      </c>
      <c r="AD628" s="63">
        <v>0</v>
      </c>
      <c r="AE628" s="63">
        <v>0</v>
      </c>
      <c r="AF628" s="63">
        <v>0</v>
      </c>
      <c r="AG628" s="63">
        <v>0</v>
      </c>
      <c r="AH628" s="63">
        <v>0</v>
      </c>
      <c r="AI628" s="63">
        <v>0</v>
      </c>
      <c r="AJ628" s="63">
        <v>0</v>
      </c>
      <c r="AK628" s="63">
        <v>0</v>
      </c>
      <c r="AL628" s="63">
        <v>0</v>
      </c>
      <c r="AM628" s="63">
        <v>0</v>
      </c>
      <c r="AN628" s="63">
        <v>0</v>
      </c>
      <c r="AO628" s="63">
        <v>0</v>
      </c>
      <c r="AP628" s="63">
        <v>0</v>
      </c>
      <c r="AQ628" s="63">
        <v>0</v>
      </c>
      <c r="AR628" s="63">
        <v>0</v>
      </c>
      <c r="AS628" s="63">
        <v>0</v>
      </c>
      <c r="AT628" s="63">
        <v>0</v>
      </c>
      <c r="AU628" s="63">
        <v>0</v>
      </c>
      <c r="AV628" s="63">
        <v>0</v>
      </c>
      <c r="AW628" s="63">
        <v>0</v>
      </c>
      <c r="AX628" s="63">
        <v>0</v>
      </c>
      <c r="AY628" s="63">
        <v>0</v>
      </c>
      <c r="BA628" s="5">
        <f>IF(Q628&gt;0,RANK(Q628,(N628:P628,Q628:AE628)),0)</f>
        <v>3</v>
      </c>
      <c r="BB628" s="5">
        <f>IF(R628&gt;0,RANK(R628,(N628:P628,Q628:AE628)),0)</f>
        <v>0</v>
      </c>
      <c r="BC628" s="5">
        <f>IF(T628&gt;0,RANK(T628,(N628:P628,Q628:AE628)),0)</f>
        <v>7</v>
      </c>
      <c r="BD628" s="5">
        <f>IF(S628&gt;0,RANK(S628,(N628:P628,Q628:AE628)),0)</f>
        <v>6</v>
      </c>
      <c r="BE628" s="2">
        <f t="shared" si="246"/>
        <v>1.1737477268970078E-2</v>
      </c>
      <c r="BF628" s="2">
        <f t="shared" si="247"/>
        <v>0</v>
      </c>
      <c r="BG628" s="2">
        <f t="shared" si="248"/>
        <v>1.6531658125309968E-3</v>
      </c>
      <c r="BH628" s="2">
        <f t="shared" si="249"/>
        <v>2.3144321375433955E-3</v>
      </c>
      <c r="BJ628" t="s">
        <v>2725</v>
      </c>
      <c r="BK628" t="s">
        <v>404</v>
      </c>
      <c r="BL628">
        <v>1</v>
      </c>
      <c r="BN628" s="112">
        <v>16</v>
      </c>
      <c r="BO628" s="114">
        <v>79</v>
      </c>
      <c r="BP628" s="118">
        <f t="shared" si="253"/>
        <v>16079</v>
      </c>
      <c r="BQ628" s="118">
        <f t="shared" si="252"/>
        <v>16079</v>
      </c>
      <c r="BR628" s="5" t="s">
        <v>3151</v>
      </c>
      <c r="CD628" s="63">
        <f t="shared" si="254"/>
        <v>6049</v>
      </c>
      <c r="CE628" s="63">
        <v>0</v>
      </c>
      <c r="CH628" s="63">
        <v>0</v>
      </c>
      <c r="CI628" s="63">
        <v>0</v>
      </c>
      <c r="CJ628" s="63">
        <v>0</v>
      </c>
    </row>
    <row r="629" spans="1:98" ht="15" hidden="1" customHeight="1" outlineLevel="1">
      <c r="A629" t="s">
        <v>2557</v>
      </c>
      <c r="B629" t="s">
        <v>404</v>
      </c>
      <c r="C629" s="1">
        <f t="shared" si="239"/>
        <v>6362</v>
      </c>
      <c r="D629" s="5">
        <f>IF(N629&gt;0, RANK(N629,(N629:P629,Q629:AE629)),0)</f>
        <v>1</v>
      </c>
      <c r="E629" s="5">
        <f>IF(O629&gt;0,RANK(O629,(N629:P629,Q629:AE629)),0)</f>
        <v>2</v>
      </c>
      <c r="F629" s="5">
        <f>IF(P629&gt;0,RANK(P629,(N629:P629,Q629:AE629)),0)</f>
        <v>5</v>
      </c>
      <c r="G629" s="129">
        <f t="shared" si="240"/>
        <v>460</v>
      </c>
      <c r="H629" s="134">
        <f t="shared" si="241"/>
        <v>7.2304306821754163E-2</v>
      </c>
      <c r="I629" s="2"/>
      <c r="J629" s="2">
        <f t="shared" si="242"/>
        <v>0.52153410877082673</v>
      </c>
      <c r="K629" s="2">
        <f t="shared" si="243"/>
        <v>0.44922980194907264</v>
      </c>
      <c r="L629" s="2">
        <f t="shared" si="244"/>
        <v>2.6721156868909149E-3</v>
      </c>
      <c r="M629" s="2">
        <f t="shared" si="245"/>
        <v>2.6563973593209715E-2</v>
      </c>
      <c r="N629" s="63">
        <v>3318</v>
      </c>
      <c r="O629" s="63">
        <v>2858</v>
      </c>
      <c r="P629" s="63">
        <v>17</v>
      </c>
      <c r="Q629" s="63">
        <v>109</v>
      </c>
      <c r="R629" s="63">
        <v>15</v>
      </c>
      <c r="S629" s="63">
        <v>1</v>
      </c>
      <c r="T629" s="63">
        <v>5</v>
      </c>
      <c r="U629" s="63">
        <v>39</v>
      </c>
      <c r="V629" s="63">
        <v>0</v>
      </c>
      <c r="W629" s="63">
        <v>0</v>
      </c>
      <c r="X629" s="63">
        <v>0</v>
      </c>
      <c r="Y629" s="63">
        <v>0</v>
      </c>
      <c r="Z629" s="63">
        <v>0</v>
      </c>
      <c r="AA629" s="63">
        <v>0</v>
      </c>
      <c r="AB629" s="63">
        <v>0</v>
      </c>
      <c r="AC629" s="63">
        <v>0</v>
      </c>
      <c r="AD629" s="63">
        <v>0</v>
      </c>
      <c r="AE629" s="63">
        <v>0</v>
      </c>
      <c r="AF629" s="63">
        <v>0</v>
      </c>
      <c r="AG629" s="63">
        <v>0</v>
      </c>
      <c r="AH629" s="63">
        <v>0</v>
      </c>
      <c r="AI629" s="63">
        <v>0</v>
      </c>
      <c r="AJ629" s="63">
        <v>0</v>
      </c>
      <c r="AK629" s="63">
        <v>0</v>
      </c>
      <c r="AL629" s="63">
        <v>0</v>
      </c>
      <c r="AM629" s="63">
        <v>0</v>
      </c>
      <c r="AN629" s="63">
        <v>0</v>
      </c>
      <c r="AO629" s="63">
        <v>0</v>
      </c>
      <c r="AP629" s="63">
        <v>0</v>
      </c>
      <c r="AQ629" s="63">
        <v>0</v>
      </c>
      <c r="AR629" s="63">
        <v>0</v>
      </c>
      <c r="AS629" s="63">
        <v>0</v>
      </c>
      <c r="AT629" s="63">
        <v>0</v>
      </c>
      <c r="AU629" s="63">
        <v>0</v>
      </c>
      <c r="AV629" s="63">
        <v>0</v>
      </c>
      <c r="AW629" s="63">
        <v>0</v>
      </c>
      <c r="AX629" s="63">
        <v>0</v>
      </c>
      <c r="AY629" s="63">
        <v>0</v>
      </c>
      <c r="BA629" s="5">
        <f>IF(Q629&gt;0,RANK(Q629,(N629:P629,Q629:AE629)),0)</f>
        <v>3</v>
      </c>
      <c r="BB629" s="5">
        <f>IF(R629&gt;0,RANK(R629,(N629:P629,Q629:AE629)),0)</f>
        <v>6</v>
      </c>
      <c r="BC629" s="5">
        <f>IF(T629&gt;0,RANK(T629,(N629:P629,Q629:AE629)),0)</f>
        <v>7</v>
      </c>
      <c r="BD629" s="5">
        <f>IF(S629&gt;0,RANK(S629,(N629:P629,Q629:AE629)),0)</f>
        <v>8</v>
      </c>
      <c r="BE629" s="2">
        <f t="shared" si="246"/>
        <v>1.7132977051241748E-2</v>
      </c>
      <c r="BF629" s="2">
        <f t="shared" si="247"/>
        <v>2.3577491354919836E-3</v>
      </c>
      <c r="BG629" s="2">
        <f t="shared" si="248"/>
        <v>7.8591637849732788E-4</v>
      </c>
      <c r="BH629" s="2">
        <f t="shared" si="249"/>
        <v>1.5718327569946557E-4</v>
      </c>
      <c r="BJ629" t="s">
        <v>2557</v>
      </c>
      <c r="BK629" t="s">
        <v>404</v>
      </c>
      <c r="BL629">
        <v>2</v>
      </c>
      <c r="BN629" s="112">
        <v>16</v>
      </c>
      <c r="BO629" s="114">
        <v>81</v>
      </c>
      <c r="BP629" s="118">
        <f t="shared" si="253"/>
        <v>16081</v>
      </c>
      <c r="BQ629" s="118">
        <f t="shared" si="252"/>
        <v>16081</v>
      </c>
      <c r="BR629" s="5" t="s">
        <v>3151</v>
      </c>
      <c r="CD629" s="63">
        <f t="shared" si="254"/>
        <v>6362</v>
      </c>
      <c r="CE629" s="63">
        <v>0</v>
      </c>
      <c r="CH629" s="63">
        <v>0</v>
      </c>
      <c r="CI629" s="63">
        <v>0</v>
      </c>
      <c r="CJ629" s="63">
        <v>0</v>
      </c>
    </row>
    <row r="630" spans="1:98" ht="15" hidden="1" customHeight="1" outlineLevel="1">
      <c r="A630" t="s">
        <v>2935</v>
      </c>
      <c r="B630" t="s">
        <v>404</v>
      </c>
      <c r="C630" s="1">
        <f t="shared" si="239"/>
        <v>36512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5</v>
      </c>
      <c r="G630" s="129">
        <f t="shared" si="240"/>
        <v>16506</v>
      </c>
      <c r="H630" s="134">
        <f t="shared" si="241"/>
        <v>0.45207055214723929</v>
      </c>
      <c r="I630" s="2"/>
      <c r="J630" s="2">
        <f t="shared" si="242"/>
        <v>0.25720311130587203</v>
      </c>
      <c r="K630" s="2">
        <f t="shared" si="243"/>
        <v>0.70927366345311127</v>
      </c>
      <c r="L630" s="2">
        <f t="shared" si="244"/>
        <v>3.5878615249780896E-3</v>
      </c>
      <c r="M630" s="2">
        <f t="shared" si="245"/>
        <v>2.9935363716038606E-2</v>
      </c>
      <c r="N630" s="63">
        <v>9391</v>
      </c>
      <c r="O630" s="63">
        <v>25897</v>
      </c>
      <c r="P630" s="63">
        <v>131</v>
      </c>
      <c r="Q630" s="63">
        <v>770</v>
      </c>
      <c r="R630" s="63">
        <v>6</v>
      </c>
      <c r="S630" s="63">
        <v>82</v>
      </c>
      <c r="T630" s="63">
        <v>71</v>
      </c>
      <c r="U630" s="63">
        <v>159</v>
      </c>
      <c r="V630" s="63">
        <v>1</v>
      </c>
      <c r="W630" s="63">
        <v>0</v>
      </c>
      <c r="X630" s="63">
        <v>0</v>
      </c>
      <c r="Y630" s="63">
        <v>0</v>
      </c>
      <c r="Z630" s="63">
        <v>4</v>
      </c>
      <c r="AA630" s="63">
        <v>0</v>
      </c>
      <c r="AB630" s="63">
        <v>0</v>
      </c>
      <c r="AC630" s="63">
        <v>0</v>
      </c>
      <c r="AD630" s="63">
        <v>0</v>
      </c>
      <c r="AE630" s="63">
        <v>0</v>
      </c>
      <c r="AF630" s="63">
        <v>0</v>
      </c>
      <c r="AG630" s="63">
        <v>0</v>
      </c>
      <c r="AH630" s="63">
        <v>0</v>
      </c>
      <c r="AI630" s="63">
        <v>0</v>
      </c>
      <c r="AJ630" s="63">
        <v>0</v>
      </c>
      <c r="AK630" s="63">
        <v>0</v>
      </c>
      <c r="AL630" s="63">
        <v>0</v>
      </c>
      <c r="AM630" s="63">
        <v>0</v>
      </c>
      <c r="AN630" s="63">
        <v>0</v>
      </c>
      <c r="AO630" s="63">
        <v>0</v>
      </c>
      <c r="AP630" s="63">
        <v>0</v>
      </c>
      <c r="AQ630" s="63">
        <v>0</v>
      </c>
      <c r="AR630" s="63">
        <v>0</v>
      </c>
      <c r="AS630" s="63">
        <v>0</v>
      </c>
      <c r="AT630" s="63">
        <v>0</v>
      </c>
      <c r="AU630" s="63">
        <v>0</v>
      </c>
      <c r="AV630" s="63">
        <v>0</v>
      </c>
      <c r="AW630" s="63">
        <v>0</v>
      </c>
      <c r="AX630" s="63">
        <v>0</v>
      </c>
      <c r="AY630" s="63">
        <v>0</v>
      </c>
      <c r="BA630" s="5">
        <f>IF(Q630&gt;0,RANK(Q630,(N630:P630,Q630:AE630)),0)</f>
        <v>3</v>
      </c>
      <c r="BB630" s="5">
        <f>IF(R630&gt;0,RANK(R630,(N630:P630,Q630:AE630)),0)</f>
        <v>8</v>
      </c>
      <c r="BC630" s="5">
        <f>IF(T630&gt;0,RANK(T630,(N630:P630,Q630:AE630)),0)</f>
        <v>7</v>
      </c>
      <c r="BD630" s="5">
        <f>IF(S630&gt;0,RANK(S630,(N630:P630,Q630:AE630)),0)</f>
        <v>6</v>
      </c>
      <c r="BE630" s="2">
        <f t="shared" si="246"/>
        <v>2.1088957055214724E-2</v>
      </c>
      <c r="BF630" s="2">
        <f t="shared" si="247"/>
        <v>1.6432953549517967E-4</v>
      </c>
      <c r="BG630" s="2">
        <f t="shared" si="248"/>
        <v>1.9445661700262927E-3</v>
      </c>
      <c r="BH630" s="2">
        <f t="shared" si="249"/>
        <v>2.2458369851007889E-3</v>
      </c>
      <c r="BJ630" t="s">
        <v>2935</v>
      </c>
      <c r="BK630" t="s">
        <v>404</v>
      </c>
      <c r="BL630">
        <v>2</v>
      </c>
      <c r="BN630" s="112">
        <v>16</v>
      </c>
      <c r="BO630" s="114">
        <v>83</v>
      </c>
      <c r="BP630" s="118">
        <f t="shared" si="253"/>
        <v>16083</v>
      </c>
      <c r="BQ630" s="118">
        <f t="shared" si="252"/>
        <v>16083</v>
      </c>
      <c r="BR630" s="5" t="s">
        <v>3151</v>
      </c>
      <c r="BV630" s="63"/>
      <c r="CE630" s="63">
        <v>0</v>
      </c>
      <c r="CH630" s="63">
        <v>0</v>
      </c>
      <c r="CI630" s="63">
        <v>0</v>
      </c>
      <c r="CJ630" s="63">
        <v>0</v>
      </c>
    </row>
    <row r="631" spans="1:98" ht="15" hidden="1" customHeight="1" outlineLevel="1">
      <c r="A631" t="s">
        <v>914</v>
      </c>
      <c r="B631" t="s">
        <v>404</v>
      </c>
      <c r="C631" s="1">
        <f t="shared" si="239"/>
        <v>7063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5</v>
      </c>
      <c r="G631" s="129">
        <f t="shared" si="240"/>
        <v>971</v>
      </c>
      <c r="H631" s="134">
        <f t="shared" si="241"/>
        <v>0.13747699277927225</v>
      </c>
      <c r="I631" s="2"/>
      <c r="J631" s="2">
        <f t="shared" si="242"/>
        <v>0.4213507008353391</v>
      </c>
      <c r="K631" s="2">
        <f t="shared" si="243"/>
        <v>0.55882769361461138</v>
      </c>
      <c r="L631" s="2">
        <f t="shared" si="244"/>
        <v>2.973240832507433E-3</v>
      </c>
      <c r="M631" s="2">
        <f t="shared" si="245"/>
        <v>1.6848364717542093E-2</v>
      </c>
      <c r="N631" s="63">
        <v>2976</v>
      </c>
      <c r="O631" s="63">
        <v>3947</v>
      </c>
      <c r="P631" s="63">
        <v>21</v>
      </c>
      <c r="Q631" s="63">
        <v>73</v>
      </c>
      <c r="R631" s="63">
        <v>0</v>
      </c>
      <c r="S631" s="63">
        <v>7</v>
      </c>
      <c r="T631" s="63">
        <v>9</v>
      </c>
      <c r="U631" s="63">
        <v>30</v>
      </c>
      <c r="V631" s="63">
        <v>0</v>
      </c>
      <c r="W631" s="63">
        <v>0</v>
      </c>
      <c r="X631" s="63">
        <v>0</v>
      </c>
      <c r="Y631" s="63">
        <v>0</v>
      </c>
      <c r="Z631" s="63">
        <v>0</v>
      </c>
      <c r="AA631" s="63">
        <v>0</v>
      </c>
      <c r="AB631" s="63">
        <v>0</v>
      </c>
      <c r="AC631" s="63">
        <v>0</v>
      </c>
      <c r="AD631" s="63">
        <v>0</v>
      </c>
      <c r="AE631" s="63">
        <v>0</v>
      </c>
      <c r="AF631" s="63">
        <v>0</v>
      </c>
      <c r="AG631" s="63">
        <v>0</v>
      </c>
      <c r="AH631" s="63">
        <v>0</v>
      </c>
      <c r="AI631" s="63">
        <v>0</v>
      </c>
      <c r="AJ631" s="63">
        <v>0</v>
      </c>
      <c r="AK631" s="63">
        <v>0</v>
      </c>
      <c r="AL631" s="63">
        <v>0</v>
      </c>
      <c r="AM631" s="63">
        <v>0</v>
      </c>
      <c r="AN631" s="63">
        <v>0</v>
      </c>
      <c r="AO631" s="63">
        <v>0</v>
      </c>
      <c r="AP631" s="63">
        <v>0</v>
      </c>
      <c r="AQ631" s="63">
        <v>0</v>
      </c>
      <c r="AR631" s="63">
        <v>0</v>
      </c>
      <c r="AS631" s="63">
        <v>0</v>
      </c>
      <c r="AT631" s="63">
        <v>0</v>
      </c>
      <c r="AU631" s="63">
        <v>0</v>
      </c>
      <c r="AV631" s="63">
        <v>0</v>
      </c>
      <c r="AW631" s="63">
        <v>0</v>
      </c>
      <c r="AX631" s="63">
        <v>0</v>
      </c>
      <c r="AY631" s="63">
        <v>0</v>
      </c>
      <c r="BA631" s="5">
        <f>IF(Q631&gt;0,RANK(Q631,(N631:P631,Q631:AE631)),0)</f>
        <v>3</v>
      </c>
      <c r="BB631" s="5">
        <f>IF(R631&gt;0,RANK(R631,(N631:P631,Q631:AE631)),0)</f>
        <v>0</v>
      </c>
      <c r="BC631" s="5">
        <f>IF(T631&gt;0,RANK(T631,(N631:P631,Q631:AE631)),0)</f>
        <v>6</v>
      </c>
      <c r="BD631" s="5">
        <f>IF(S631&gt;0,RANK(S631,(N631:P631,Q631:AE631)),0)</f>
        <v>7</v>
      </c>
      <c r="BE631" s="2">
        <f t="shared" si="246"/>
        <v>1.0335551465382982E-2</v>
      </c>
      <c r="BF631" s="2">
        <f t="shared" si="247"/>
        <v>0</v>
      </c>
      <c r="BG631" s="2">
        <f t="shared" si="248"/>
        <v>1.2742460710746142E-3</v>
      </c>
      <c r="BH631" s="2">
        <f t="shared" si="249"/>
        <v>9.9108027750247768E-4</v>
      </c>
      <c r="BJ631" t="s">
        <v>914</v>
      </c>
      <c r="BK631" t="s">
        <v>404</v>
      </c>
      <c r="BL631">
        <v>1</v>
      </c>
      <c r="BN631" s="112">
        <v>16</v>
      </c>
      <c r="BO631" s="114">
        <v>85</v>
      </c>
      <c r="BP631" s="118">
        <f t="shared" si="253"/>
        <v>16085</v>
      </c>
      <c r="BQ631" s="118">
        <f t="shared" si="252"/>
        <v>16085</v>
      </c>
      <c r="BR631" s="5" t="s">
        <v>3151</v>
      </c>
      <c r="CD631" s="63">
        <f>C631</f>
        <v>7063</v>
      </c>
      <c r="CE631" s="63">
        <v>0</v>
      </c>
      <c r="CH631" s="63">
        <v>0</v>
      </c>
      <c r="CI631" s="63">
        <v>0</v>
      </c>
      <c r="CJ631" s="63">
        <v>0</v>
      </c>
    </row>
    <row r="632" spans="1:98" ht="15" hidden="1" customHeight="1" outlineLevel="1">
      <c r="A632" t="s">
        <v>691</v>
      </c>
      <c r="B632" t="s">
        <v>404</v>
      </c>
      <c r="C632" s="1">
        <f t="shared" si="239"/>
        <v>5346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4</v>
      </c>
      <c r="G632" s="129">
        <f t="shared" si="240"/>
        <v>3081</v>
      </c>
      <c r="H632" s="134">
        <f t="shared" si="241"/>
        <v>0.57631874298540964</v>
      </c>
      <c r="I632" s="2"/>
      <c r="J632" s="2">
        <f t="shared" si="242"/>
        <v>0.20071081182192294</v>
      </c>
      <c r="K632" s="2">
        <f t="shared" si="243"/>
        <v>0.7770295548073326</v>
      </c>
      <c r="L632" s="2">
        <f t="shared" si="244"/>
        <v>4.6763935652824546E-3</v>
      </c>
      <c r="M632" s="2">
        <f t="shared" si="245"/>
        <v>1.7583239805461982E-2</v>
      </c>
      <c r="N632" s="63">
        <v>1073</v>
      </c>
      <c r="O632" s="63">
        <v>4154</v>
      </c>
      <c r="P632" s="63">
        <v>25</v>
      </c>
      <c r="Q632" s="63">
        <v>57</v>
      </c>
      <c r="R632" s="63">
        <v>0</v>
      </c>
      <c r="S632" s="63">
        <v>13</v>
      </c>
      <c r="T632" s="63">
        <v>6</v>
      </c>
      <c r="U632" s="63">
        <v>16</v>
      </c>
      <c r="V632" s="63">
        <v>0</v>
      </c>
      <c r="W632" s="63">
        <v>0</v>
      </c>
      <c r="X632" s="63">
        <v>0</v>
      </c>
      <c r="Y632" s="63">
        <v>0</v>
      </c>
      <c r="Z632" s="63">
        <v>2</v>
      </c>
      <c r="AA632" s="63">
        <v>0</v>
      </c>
      <c r="AB632" s="63">
        <v>0</v>
      </c>
      <c r="AC632" s="63">
        <v>0</v>
      </c>
      <c r="AD632" s="63">
        <v>0</v>
      </c>
      <c r="AE632" s="63">
        <v>0</v>
      </c>
      <c r="AF632" s="63">
        <v>0</v>
      </c>
      <c r="AG632" s="63">
        <v>0</v>
      </c>
      <c r="AH632" s="63">
        <v>0</v>
      </c>
      <c r="AI632" s="63">
        <v>0</v>
      </c>
      <c r="AJ632" s="63">
        <v>0</v>
      </c>
      <c r="AK632" s="63">
        <v>0</v>
      </c>
      <c r="AL632" s="63">
        <v>0</v>
      </c>
      <c r="AM632" s="63">
        <v>0</v>
      </c>
      <c r="AN632" s="63">
        <v>0</v>
      </c>
      <c r="AO632" s="63">
        <v>0</v>
      </c>
      <c r="AP632" s="63">
        <v>0</v>
      </c>
      <c r="AQ632" s="63">
        <v>0</v>
      </c>
      <c r="AR632" s="63">
        <v>0</v>
      </c>
      <c r="AS632" s="63">
        <v>0</v>
      </c>
      <c r="AT632" s="63">
        <v>0</v>
      </c>
      <c r="AU632" s="63">
        <v>0</v>
      </c>
      <c r="AV632" s="63">
        <v>0</v>
      </c>
      <c r="AW632" s="63">
        <v>0</v>
      </c>
      <c r="AX632" s="63">
        <v>0</v>
      </c>
      <c r="AY632" s="63">
        <v>0</v>
      </c>
      <c r="BA632" s="5">
        <f>IF(Q632&gt;0,RANK(Q632,(N632:P632,Q632:AE632)),0)</f>
        <v>3</v>
      </c>
      <c r="BB632" s="5">
        <f>IF(R632&gt;0,RANK(R632,(N632:P632,Q632:AE632)),0)</f>
        <v>0</v>
      </c>
      <c r="BC632" s="5">
        <f>IF(T632&gt;0,RANK(T632,(N632:P632,Q632:AE632)),0)</f>
        <v>7</v>
      </c>
      <c r="BD632" s="5">
        <f>IF(S632&gt;0,RANK(S632,(N632:P632,Q632:AE632)),0)</f>
        <v>6</v>
      </c>
      <c r="BE632" s="2">
        <f t="shared" si="246"/>
        <v>1.0662177328843996E-2</v>
      </c>
      <c r="BF632" s="2">
        <f t="shared" si="247"/>
        <v>0</v>
      </c>
      <c r="BG632" s="2">
        <f t="shared" si="248"/>
        <v>1.1223344556677891E-3</v>
      </c>
      <c r="BH632" s="2">
        <f t="shared" si="249"/>
        <v>2.4317246539468764E-3</v>
      </c>
      <c r="BJ632" t="s">
        <v>691</v>
      </c>
      <c r="BK632" t="s">
        <v>404</v>
      </c>
      <c r="BL632">
        <v>1</v>
      </c>
      <c r="BN632" s="112">
        <v>16</v>
      </c>
      <c r="BO632" s="114">
        <v>87</v>
      </c>
      <c r="BP632" s="118">
        <f t="shared" si="253"/>
        <v>16087</v>
      </c>
      <c r="BQ632" s="118">
        <f t="shared" si="252"/>
        <v>16087</v>
      </c>
      <c r="BR632" s="5" t="s">
        <v>3151</v>
      </c>
      <c r="CD632" s="63">
        <f>C632</f>
        <v>5346</v>
      </c>
      <c r="CE632" s="63">
        <v>0</v>
      </c>
      <c r="CH632" s="63">
        <v>0</v>
      </c>
      <c r="CI632" s="63">
        <v>0</v>
      </c>
      <c r="CJ632" s="63">
        <v>0</v>
      </c>
    </row>
    <row r="633" spans="1:98" ht="15" customHeight="1" collapsed="1">
      <c r="A633" t="s">
        <v>2091</v>
      </c>
      <c r="B633" t="s">
        <v>544</v>
      </c>
      <c r="C633" s="1">
        <f t="shared" si="239"/>
        <v>868337</v>
      </c>
      <c r="D633" s="5">
        <f>IF(N633&gt;0, RANK(N633,(N633:P633,Q633:AE633)),0)</f>
        <v>2</v>
      </c>
      <c r="E633" s="5">
        <f>IF(O633&gt;0,RANK(O633,(N633:P633,Q633:AE633)),0)</f>
        <v>1</v>
      </c>
      <c r="F633" s="5">
        <f>IF(P633&gt;0,RANK(P633,(N633:P633,Q633:AE633)),0)</f>
        <v>5</v>
      </c>
      <c r="G633" s="129">
        <f t="shared" si="240"/>
        <v>267098</v>
      </c>
      <c r="H633" s="134">
        <f t="shared" si="241"/>
        <v>0.30759716561657513</v>
      </c>
      <c r="I633" s="2"/>
      <c r="J633" s="2">
        <f t="shared" si="242"/>
        <v>0.33054102266746666</v>
      </c>
      <c r="K633" s="2">
        <f t="shared" si="243"/>
        <v>0.63813818828404179</v>
      </c>
      <c r="L633" s="2">
        <f t="shared" si="244"/>
        <v>3.233767534954747E-3</v>
      </c>
      <c r="M633" s="2">
        <f t="shared" si="245"/>
        <v>2.8087021513536814E-2</v>
      </c>
      <c r="N633" s="63">
        <v>287021</v>
      </c>
      <c r="O633" s="63">
        <v>554119</v>
      </c>
      <c r="P633" s="63">
        <v>2808</v>
      </c>
      <c r="Q633" s="63">
        <v>16404</v>
      </c>
      <c r="R633" s="63">
        <v>407</v>
      </c>
      <c r="S633" s="63">
        <v>1884</v>
      </c>
      <c r="T633" s="63">
        <v>1491</v>
      </c>
      <c r="U633" s="63">
        <v>3632</v>
      </c>
      <c r="V633" s="63">
        <v>49</v>
      </c>
      <c r="W633" s="63">
        <v>331</v>
      </c>
      <c r="X633" s="63">
        <v>0</v>
      </c>
      <c r="Y633" s="63">
        <v>0</v>
      </c>
      <c r="Z633" s="63">
        <v>163</v>
      </c>
      <c r="AA633" s="63">
        <v>0</v>
      </c>
      <c r="AB633" s="63">
        <v>0</v>
      </c>
      <c r="AC633" s="63">
        <v>0</v>
      </c>
      <c r="AD633" s="63">
        <v>0</v>
      </c>
      <c r="AE633" s="63">
        <v>0</v>
      </c>
      <c r="AF633" s="63">
        <v>0</v>
      </c>
      <c r="AG633" s="63">
        <v>0</v>
      </c>
      <c r="AH633" s="63">
        <v>0</v>
      </c>
      <c r="AI633" s="63">
        <v>0</v>
      </c>
      <c r="AJ633" s="63">
        <v>0</v>
      </c>
      <c r="AK633" s="63">
        <v>0</v>
      </c>
      <c r="AL633" s="63">
        <v>7</v>
      </c>
      <c r="AM633" s="63">
        <v>0</v>
      </c>
      <c r="AN633" s="63">
        <v>0</v>
      </c>
      <c r="AO633" s="63">
        <v>0</v>
      </c>
      <c r="AP633" s="63">
        <v>0</v>
      </c>
      <c r="AQ633" s="63">
        <v>0</v>
      </c>
      <c r="AR633" s="63">
        <v>0</v>
      </c>
      <c r="AS633" s="63">
        <v>0</v>
      </c>
      <c r="AT633" s="63">
        <v>0</v>
      </c>
      <c r="AU633" s="63">
        <v>21</v>
      </c>
      <c r="AV633" s="63">
        <v>0</v>
      </c>
      <c r="AW633" s="63">
        <v>0</v>
      </c>
      <c r="AX633" s="63">
        <v>0</v>
      </c>
      <c r="AY633" s="63">
        <v>0</v>
      </c>
      <c r="BA633" s="5">
        <f>IF(Q633&gt;0,RANK(Q633,(N633:P633,Q633:AE633)),0)</f>
        <v>3</v>
      </c>
      <c r="BB633" s="5">
        <f>IF(R633&gt;0,RANK(R633,(N633:P633,Q633:AE633)),0)</f>
        <v>8</v>
      </c>
      <c r="BC633" s="5">
        <f>IF(T633&gt;0,RANK(T633,(N633:P633,Q633:AE633)),0)</f>
        <v>7</v>
      </c>
      <c r="BD633" s="5">
        <f>IF(S633&gt;0,RANK(S633,(N633:P633,Q633:AE633)),0)</f>
        <v>6</v>
      </c>
      <c r="BE633" s="2">
        <f t="shared" si="246"/>
        <v>1.8891282992662985E-2</v>
      </c>
      <c r="BF633" s="2">
        <f t="shared" si="247"/>
        <v>4.687120323100363E-4</v>
      </c>
      <c r="BG633" s="2">
        <f t="shared" si="248"/>
        <v>1.71707528298345E-3</v>
      </c>
      <c r="BH633" s="2">
        <f t="shared" si="249"/>
        <v>2.1696645426833132E-3</v>
      </c>
      <c r="BJ633" t="s">
        <v>2091</v>
      </c>
      <c r="BK633" t="s">
        <v>544</v>
      </c>
      <c r="BN633" s="112">
        <v>16</v>
      </c>
      <c r="BO633" s="114"/>
      <c r="BP633" s="112">
        <v>16</v>
      </c>
      <c r="BQ633" s="112">
        <f t="shared" si="252"/>
        <v>16</v>
      </c>
      <c r="BR633" s="5" t="s">
        <v>710</v>
      </c>
      <c r="CE633" s="63">
        <v>331</v>
      </c>
      <c r="CH633" s="63">
        <f>SUM(CH589:CH632)</f>
        <v>1</v>
      </c>
      <c r="CI633" s="63">
        <f>SUM(CI589:CI632)</f>
        <v>1</v>
      </c>
      <c r="CJ633" s="63">
        <f>SUM(CJ589:CJ632)</f>
        <v>4</v>
      </c>
      <c r="CK633" s="63">
        <f>SUM(CK589:CK632)</f>
        <v>0</v>
      </c>
      <c r="CL633" s="63">
        <f>SUM(DE589:DE632)</f>
        <v>0</v>
      </c>
      <c r="CM633" s="63">
        <f>SUM(DF589:DF632)</f>
        <v>0</v>
      </c>
      <c r="CN633" s="63">
        <f>SUM(DH589:DH632)</f>
        <v>0</v>
      </c>
      <c r="CO633" s="63">
        <f>SUM(DI589:DI632)</f>
        <v>0</v>
      </c>
      <c r="CP633" s="63">
        <f>SUM(DJ589:DJ632)</f>
        <v>0</v>
      </c>
      <c r="CQ633" s="63">
        <f t="shared" ref="CQ633:CR633" si="255">SUM(CQ589:CQ632)</f>
        <v>0</v>
      </c>
      <c r="CR633" s="63">
        <f t="shared" si="255"/>
        <v>0</v>
      </c>
    </row>
    <row r="634" spans="1:98" ht="15" customHeight="1">
      <c r="C634" s="1"/>
      <c r="E634" s="5"/>
      <c r="F634" s="5"/>
      <c r="G634" s="129"/>
      <c r="H634" s="134"/>
      <c r="I634" s="2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BA634" s="5"/>
      <c r="BB634" s="5"/>
      <c r="BC634" s="5"/>
      <c r="BD634" s="5"/>
      <c r="BN634" s="112"/>
      <c r="BO634" s="114"/>
      <c r="BP634" s="118"/>
      <c r="BQ634" s="118"/>
      <c r="CE634" s="129"/>
      <c r="CF634" s="129"/>
      <c r="CG634" s="129"/>
      <c r="CH634" s="129"/>
      <c r="CI634" s="129"/>
      <c r="CJ634" s="129"/>
      <c r="CK634" s="129"/>
      <c r="CL634" s="129"/>
      <c r="CM634" s="129"/>
      <c r="CN634" s="129"/>
      <c r="CO634" s="129"/>
      <c r="CP634" s="129"/>
      <c r="CQ634" s="129"/>
      <c r="CR634" s="129"/>
      <c r="CS634" s="129"/>
      <c r="CT634" s="129"/>
    </row>
    <row r="635" spans="1:98" ht="15" hidden="1" customHeight="1" outlineLevel="1">
      <c r="A635" t="s">
        <v>1025</v>
      </c>
      <c r="B635" t="s">
        <v>1367</v>
      </c>
      <c r="C635" s="1">
        <f t="shared" ref="C635:C666" si="256">SUM(N635:AY635)</f>
        <v>33604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>IF(P635&gt;0,RANK(P635,(N635:P635,Q635:AE635)),0)</f>
        <v>0</v>
      </c>
      <c r="G635" s="129">
        <f t="shared" ref="G635:G666" si="257">IF(C635&gt;0,MAX(N635:P635)-LARGE(N635:P635,2),0)</f>
        <v>15587</v>
      </c>
      <c r="H635" s="134">
        <f t="shared" ref="H635:H666" si="258">IF(C635&gt;0,G635/C635,0)</f>
        <v>0.46384359004880371</v>
      </c>
      <c r="I635" s="2"/>
      <c r="J635" s="2">
        <f t="shared" ref="J635:J666" si="259">IF($C635=0,"-",N635/$C635)</f>
        <v>0.25690394000714201</v>
      </c>
      <c r="K635" s="2">
        <f t="shared" ref="K635:K666" si="260">IF($C635=0,"-",O635/$C635)</f>
        <v>0.72074753005594572</v>
      </c>
      <c r="L635" s="2">
        <f t="shared" ref="L635:L666" si="261">IF($C635=0,"-",P635/$C635)</f>
        <v>0</v>
      </c>
      <c r="M635" s="2">
        <f t="shared" ref="M635:M666" si="262">IF(C635=0,"-",(1-J635-K635-L635))</f>
        <v>2.2348529936912276E-2</v>
      </c>
      <c r="N635" s="63">
        <v>8633</v>
      </c>
      <c r="O635" s="63">
        <v>24220</v>
      </c>
      <c r="P635" s="63">
        <v>0</v>
      </c>
      <c r="Q635" s="63">
        <v>483</v>
      </c>
      <c r="R635" s="63">
        <v>102</v>
      </c>
      <c r="S635" s="63">
        <v>0</v>
      </c>
      <c r="T635" s="63">
        <v>0</v>
      </c>
      <c r="U635" s="63">
        <v>0</v>
      </c>
      <c r="V635" s="63">
        <v>25</v>
      </c>
      <c r="W635" s="63">
        <v>77</v>
      </c>
      <c r="X635" s="63">
        <v>0</v>
      </c>
      <c r="Y635" s="63">
        <v>0</v>
      </c>
      <c r="Z635" s="63">
        <v>64</v>
      </c>
      <c r="AA635" s="63">
        <v>0</v>
      </c>
      <c r="AB635" s="63">
        <v>0</v>
      </c>
      <c r="AC635" s="63">
        <v>0</v>
      </c>
      <c r="AD635" s="63">
        <v>0</v>
      </c>
      <c r="AE635" s="63">
        <v>0</v>
      </c>
      <c r="AF635" s="63">
        <v>0</v>
      </c>
      <c r="AG635" s="63">
        <v>0</v>
      </c>
      <c r="AH635" s="63">
        <v>0</v>
      </c>
      <c r="AI635" s="63">
        <v>0</v>
      </c>
      <c r="AJ635" s="63">
        <v>0</v>
      </c>
      <c r="AK635" s="63">
        <v>0</v>
      </c>
      <c r="AL635" s="63">
        <v>0</v>
      </c>
      <c r="AM635" s="63">
        <v>0</v>
      </c>
      <c r="AN635" s="63">
        <v>0</v>
      </c>
      <c r="AO635" s="63">
        <v>0</v>
      </c>
      <c r="AP635" s="63">
        <v>0</v>
      </c>
      <c r="AQ635" s="63">
        <v>0</v>
      </c>
      <c r="AR635" s="63">
        <v>0</v>
      </c>
      <c r="AS635" s="63">
        <v>0</v>
      </c>
      <c r="AT635" s="63">
        <v>0</v>
      </c>
      <c r="AU635" s="63">
        <v>0</v>
      </c>
      <c r="AV635" s="63">
        <v>0</v>
      </c>
      <c r="AW635" s="63">
        <v>0</v>
      </c>
      <c r="AX635" s="63">
        <v>0</v>
      </c>
      <c r="AY635" s="63">
        <v>0</v>
      </c>
      <c r="BA635" s="5">
        <f>IF(Q635&gt;0,RANK(Q635,(N635:P635,Q635:AE635)),0)</f>
        <v>3</v>
      </c>
      <c r="BB635" s="5">
        <f>IF(R635&gt;0,RANK(R635,(N635:P635,Q635:AE635)),0)</f>
        <v>4</v>
      </c>
      <c r="BC635" s="5">
        <f>IF(T635&gt;0,RANK(T635,(N635:P635,Q635:AE635)),0)</f>
        <v>0</v>
      </c>
      <c r="BD635" s="5">
        <f>IF(S635&gt;0,RANK(S635,(N635:P635,Q635:AE635)),0)</f>
        <v>0</v>
      </c>
      <c r="BE635" s="2">
        <f t="shared" ref="BE635:BE666" si="263">IF($C635=0,"-",Q635/$C635)</f>
        <v>1.4373288894179265E-2</v>
      </c>
      <c r="BF635" s="2">
        <f t="shared" ref="BF635:BF666" si="264">IF($C635=0,"-",R635/$C635)</f>
        <v>3.0353529341745032E-3</v>
      </c>
      <c r="BG635" s="2">
        <f t="shared" ref="BG635:BG666" si="265">IF($C635=0,"-",T635/$C635)</f>
        <v>0</v>
      </c>
      <c r="BH635" s="2">
        <f t="shared" ref="BH635:BH666" si="266">IF($C635=0,"-",S635/$C635)</f>
        <v>0</v>
      </c>
      <c r="BJ635" t="s">
        <v>1025</v>
      </c>
      <c r="BK635" t="s">
        <v>1367</v>
      </c>
      <c r="BL635">
        <v>18</v>
      </c>
      <c r="BN635" s="112">
        <v>17</v>
      </c>
      <c r="BO635" s="114">
        <v>1</v>
      </c>
      <c r="BP635" s="118">
        <f t="shared" si="253"/>
        <v>17001</v>
      </c>
      <c r="BQ635" s="118">
        <f t="shared" si="252"/>
        <v>17001</v>
      </c>
      <c r="BR635" s="5" t="s">
        <v>3151</v>
      </c>
      <c r="CA635" s="8"/>
      <c r="CC635" s="63">
        <f t="shared" ref="CC635:CC666" si="267">CD635-C635</f>
        <v>-33604</v>
      </c>
      <c r="CE635" s="63">
        <v>77</v>
      </c>
      <c r="CT635" s="8"/>
    </row>
    <row r="636" spans="1:98" ht="15" hidden="1" customHeight="1" outlineLevel="1">
      <c r="A636" t="s">
        <v>26</v>
      </c>
      <c r="B636" t="s">
        <v>1367</v>
      </c>
      <c r="C636" s="1">
        <f t="shared" si="256"/>
        <v>0</v>
      </c>
      <c r="D636" s="5">
        <f>IF(N636&gt;0, RANK(N636,(N636:P636,Q636:AE636)),0)</f>
        <v>0</v>
      </c>
      <c r="E636" s="5">
        <f>IF(O636&gt;0,RANK(O636,(N636:P636,Q636:AE636)),0)</f>
        <v>0</v>
      </c>
      <c r="F636" s="5">
        <f>IF(P636&gt;0,RANK(P636,(N636:P636,Q636:AE636)),0)</f>
        <v>0</v>
      </c>
      <c r="G636" s="129">
        <f t="shared" si="257"/>
        <v>0</v>
      </c>
      <c r="H636" s="134">
        <f t="shared" si="258"/>
        <v>0</v>
      </c>
      <c r="I636" s="2"/>
      <c r="J636" s="2" t="str">
        <f t="shared" si="259"/>
        <v>-</v>
      </c>
      <c r="K636" s="2" t="str">
        <f t="shared" si="260"/>
        <v>-</v>
      </c>
      <c r="L636" s="2" t="str">
        <f t="shared" si="261"/>
        <v>-</v>
      </c>
      <c r="M636" s="2" t="str">
        <f t="shared" si="262"/>
        <v>-</v>
      </c>
      <c r="N636" s="63">
        <v>0</v>
      </c>
      <c r="O636" s="63">
        <v>0</v>
      </c>
      <c r="P636" s="63">
        <v>0</v>
      </c>
      <c r="Q636" s="63">
        <v>0</v>
      </c>
      <c r="R636" s="63">
        <v>0</v>
      </c>
      <c r="S636" s="63">
        <v>0</v>
      </c>
      <c r="T636" s="63">
        <v>0</v>
      </c>
      <c r="U636" s="63">
        <v>0</v>
      </c>
      <c r="V636" s="63">
        <v>0</v>
      </c>
      <c r="W636" s="63">
        <v>0</v>
      </c>
      <c r="X636" s="63">
        <v>0</v>
      </c>
      <c r="Y636" s="63">
        <v>0</v>
      </c>
      <c r="Z636" s="63">
        <v>0</v>
      </c>
      <c r="AA636" s="63">
        <v>0</v>
      </c>
      <c r="AB636" s="63">
        <v>0</v>
      </c>
      <c r="AC636" s="63">
        <v>0</v>
      </c>
      <c r="AD636" s="63">
        <v>0</v>
      </c>
      <c r="AE636" s="63">
        <v>0</v>
      </c>
      <c r="AF636" s="63">
        <v>0</v>
      </c>
      <c r="AG636" s="63">
        <v>0</v>
      </c>
      <c r="AH636" s="63">
        <v>0</v>
      </c>
      <c r="AI636" s="63">
        <v>0</v>
      </c>
      <c r="AJ636" s="63">
        <v>0</v>
      </c>
      <c r="AK636" s="63">
        <v>0</v>
      </c>
      <c r="AL636" s="63">
        <v>0</v>
      </c>
      <c r="AM636" s="63">
        <v>0</v>
      </c>
      <c r="AN636" s="63">
        <v>0</v>
      </c>
      <c r="AO636" s="63">
        <v>0</v>
      </c>
      <c r="AP636" s="63">
        <v>0</v>
      </c>
      <c r="AQ636" s="63">
        <v>0</v>
      </c>
      <c r="AR636" s="63">
        <v>0</v>
      </c>
      <c r="AS636" s="63">
        <v>0</v>
      </c>
      <c r="AT636" s="63">
        <v>0</v>
      </c>
      <c r="AU636" s="63">
        <v>0</v>
      </c>
      <c r="AV636" s="63">
        <v>0</v>
      </c>
      <c r="AW636" s="63">
        <v>0</v>
      </c>
      <c r="AX636" s="63">
        <v>0</v>
      </c>
      <c r="AY636" s="63">
        <v>0</v>
      </c>
      <c r="BA636" s="5">
        <f>IF(Q636&gt;0,RANK(Q636,(N636:P636,Q636:AE636)),0)</f>
        <v>0</v>
      </c>
      <c r="BB636" s="5">
        <f>IF(R636&gt;0,RANK(R636,(N636:P636,Q636:AE636)),0)</f>
        <v>0</v>
      </c>
      <c r="BC636" s="5">
        <f>IF(T636&gt;0,RANK(T636,(N636:P636,Q636:AE636)),0)</f>
        <v>0</v>
      </c>
      <c r="BD636" s="5">
        <f>IF(S636&gt;0,RANK(S636,(N636:P636,Q636:AE636)),0)</f>
        <v>0</v>
      </c>
      <c r="BE636" s="2" t="str">
        <f t="shared" si="263"/>
        <v>-</v>
      </c>
      <c r="BF636" s="2" t="str">
        <f t="shared" si="264"/>
        <v>-</v>
      </c>
      <c r="BG636" s="2" t="str">
        <f t="shared" si="265"/>
        <v>-</v>
      </c>
      <c r="BH636" s="2" t="str">
        <f t="shared" si="266"/>
        <v>-</v>
      </c>
      <c r="BJ636" t="s">
        <v>26</v>
      </c>
      <c r="BK636" t="s">
        <v>1367</v>
      </c>
      <c r="BL636">
        <v>12</v>
      </c>
      <c r="BN636" s="112">
        <v>17</v>
      </c>
      <c r="BO636" s="114">
        <v>3</v>
      </c>
      <c r="BP636" s="118">
        <f t="shared" si="253"/>
        <v>17003</v>
      </c>
      <c r="BQ636" s="118">
        <f t="shared" si="252"/>
        <v>17003</v>
      </c>
      <c r="BR636" s="5" t="s">
        <v>3151</v>
      </c>
      <c r="CA636" s="8"/>
      <c r="CC636" s="63">
        <f t="shared" si="267"/>
        <v>0</v>
      </c>
      <c r="CE636" s="63">
        <v>0</v>
      </c>
      <c r="CT636" s="8"/>
    </row>
    <row r="637" spans="1:98" ht="15" hidden="1" customHeight="1" outlineLevel="1">
      <c r="A637" t="s">
        <v>2554</v>
      </c>
      <c r="B637" t="s">
        <v>1367</v>
      </c>
      <c r="C637" s="1">
        <f t="shared" si="256"/>
        <v>8144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0</v>
      </c>
      <c r="G637" s="129">
        <f t="shared" si="257"/>
        <v>3337</v>
      </c>
      <c r="H637" s="134">
        <f t="shared" si="258"/>
        <v>0.40974950884086442</v>
      </c>
      <c r="I637" s="2"/>
      <c r="J637" s="2">
        <f t="shared" si="259"/>
        <v>0.28094302554027506</v>
      </c>
      <c r="K637" s="2">
        <f t="shared" si="260"/>
        <v>0.69069253438113953</v>
      </c>
      <c r="L637" s="2">
        <f t="shared" si="261"/>
        <v>0</v>
      </c>
      <c r="M637" s="2">
        <f t="shared" si="262"/>
        <v>2.8364440078585407E-2</v>
      </c>
      <c r="N637" s="63">
        <v>2288</v>
      </c>
      <c r="O637" s="63">
        <v>5625</v>
      </c>
      <c r="P637" s="63">
        <v>0</v>
      </c>
      <c r="Q637" s="63">
        <v>158</v>
      </c>
      <c r="R637" s="63">
        <v>41</v>
      </c>
      <c r="S637" s="63">
        <v>0</v>
      </c>
      <c r="T637" s="63">
        <v>0</v>
      </c>
      <c r="U637" s="63">
        <v>0</v>
      </c>
      <c r="V637" s="63">
        <v>10</v>
      </c>
      <c r="W637" s="63">
        <v>0</v>
      </c>
      <c r="X637" s="63">
        <v>0</v>
      </c>
      <c r="Y637" s="63">
        <v>0</v>
      </c>
      <c r="Z637" s="63">
        <v>22</v>
      </c>
      <c r="AA637" s="63">
        <v>0</v>
      </c>
      <c r="AB637" s="63">
        <v>0</v>
      </c>
      <c r="AC637" s="63">
        <v>0</v>
      </c>
      <c r="AD637" s="63">
        <v>0</v>
      </c>
      <c r="AE637" s="63">
        <v>0</v>
      </c>
      <c r="AF637" s="63">
        <v>0</v>
      </c>
      <c r="AG637" s="63">
        <v>0</v>
      </c>
      <c r="AH637" s="63">
        <v>0</v>
      </c>
      <c r="AI637" s="63">
        <v>0</v>
      </c>
      <c r="AJ637" s="63">
        <v>0</v>
      </c>
      <c r="AK637" s="63">
        <v>0</v>
      </c>
      <c r="AL637" s="63">
        <v>0</v>
      </c>
      <c r="AM637" s="63">
        <v>0</v>
      </c>
      <c r="AN637" s="63">
        <v>0</v>
      </c>
      <c r="AO637" s="63">
        <v>0</v>
      </c>
      <c r="AP637" s="63">
        <v>0</v>
      </c>
      <c r="AQ637" s="63">
        <v>0</v>
      </c>
      <c r="AR637" s="63">
        <v>0</v>
      </c>
      <c r="AS637" s="63">
        <v>0</v>
      </c>
      <c r="AT637" s="63">
        <v>0</v>
      </c>
      <c r="AU637" s="63">
        <v>0</v>
      </c>
      <c r="AV637" s="63">
        <v>0</v>
      </c>
      <c r="AW637" s="63">
        <v>0</v>
      </c>
      <c r="AX637" s="63">
        <v>0</v>
      </c>
      <c r="AY637" s="63">
        <v>0</v>
      </c>
      <c r="BA637" s="5">
        <f>IF(Q637&gt;0,RANK(Q637,(N637:P637,Q637:AE637)),0)</f>
        <v>3</v>
      </c>
      <c r="BB637" s="5">
        <f>IF(R637&gt;0,RANK(R637,(N637:P637,Q637:AE637)),0)</f>
        <v>4</v>
      </c>
      <c r="BC637" s="5">
        <f>IF(T637&gt;0,RANK(T637,(N637:P637,Q637:AE637)),0)</f>
        <v>0</v>
      </c>
      <c r="BD637" s="5">
        <f>IF(S637&gt;0,RANK(S637,(N637:P637,Q637:AE637)),0)</f>
        <v>0</v>
      </c>
      <c r="BE637" s="2">
        <f t="shared" si="263"/>
        <v>1.9400785854616895E-2</v>
      </c>
      <c r="BF637" s="2">
        <f t="shared" si="264"/>
        <v>5.0343811394891946E-3</v>
      </c>
      <c r="BG637" s="2">
        <f t="shared" si="265"/>
        <v>0</v>
      </c>
      <c r="BH637" s="2">
        <f t="shared" si="266"/>
        <v>0</v>
      </c>
      <c r="BJ637" t="s">
        <v>2554</v>
      </c>
      <c r="BK637" t="s">
        <v>1367</v>
      </c>
      <c r="BN637" s="112">
        <v>17</v>
      </c>
      <c r="BO637" s="114">
        <v>5</v>
      </c>
      <c r="BP637" s="118">
        <f t="shared" si="253"/>
        <v>17005</v>
      </c>
      <c r="BQ637" s="118">
        <f t="shared" si="252"/>
        <v>17005</v>
      </c>
      <c r="BR637" s="5" t="s">
        <v>3151</v>
      </c>
      <c r="CA637" s="129" t="s">
        <v>3237</v>
      </c>
      <c r="CB637" s="129" t="s">
        <v>2496</v>
      </c>
      <c r="CC637" s="63">
        <f t="shared" si="267"/>
        <v>-8144</v>
      </c>
      <c r="CE637" s="63">
        <v>0</v>
      </c>
      <c r="CT637" s="8"/>
    </row>
    <row r="638" spans="1:98" ht="15" hidden="1" customHeight="1" outlineLevel="1">
      <c r="A638" t="s">
        <v>1042</v>
      </c>
      <c r="B638" t="s">
        <v>1367</v>
      </c>
      <c r="C638" s="1">
        <f t="shared" si="256"/>
        <v>24979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0</v>
      </c>
      <c r="G638" s="129">
        <f t="shared" si="257"/>
        <v>3341</v>
      </c>
      <c r="H638" s="134">
        <f t="shared" si="258"/>
        <v>0.13375235197565954</v>
      </c>
      <c r="I638" s="2"/>
      <c r="J638" s="2">
        <f t="shared" si="259"/>
        <v>0.42203450898754952</v>
      </c>
      <c r="K638" s="2">
        <f t="shared" si="260"/>
        <v>0.55578686096320906</v>
      </c>
      <c r="L638" s="2">
        <f t="shared" si="261"/>
        <v>0</v>
      </c>
      <c r="M638" s="2">
        <f t="shared" si="262"/>
        <v>2.2178630049241477E-2</v>
      </c>
      <c r="N638" s="63">
        <v>10542</v>
      </c>
      <c r="O638" s="63">
        <v>13883</v>
      </c>
      <c r="P638" s="63">
        <v>0</v>
      </c>
      <c r="Q638" s="63">
        <v>360</v>
      </c>
      <c r="R638" s="63">
        <v>146</v>
      </c>
      <c r="S638" s="63">
        <v>0</v>
      </c>
      <c r="T638" s="63">
        <v>0</v>
      </c>
      <c r="U638" s="63">
        <v>0</v>
      </c>
      <c r="V638" s="63">
        <v>22</v>
      </c>
      <c r="W638" s="63">
        <v>0</v>
      </c>
      <c r="X638" s="63">
        <v>0</v>
      </c>
      <c r="Y638" s="63">
        <v>0</v>
      </c>
      <c r="Z638" s="63">
        <v>26</v>
      </c>
      <c r="AA638" s="63">
        <v>0</v>
      </c>
      <c r="AB638" s="63">
        <v>0</v>
      </c>
      <c r="AC638" s="63">
        <v>0</v>
      </c>
      <c r="AD638" s="63">
        <v>0</v>
      </c>
      <c r="AE638" s="63">
        <v>0</v>
      </c>
      <c r="AF638" s="63">
        <v>0</v>
      </c>
      <c r="AG638" s="63">
        <v>0</v>
      </c>
      <c r="AH638" s="63">
        <v>0</v>
      </c>
      <c r="AI638" s="63">
        <v>0</v>
      </c>
      <c r="AJ638" s="63">
        <v>0</v>
      </c>
      <c r="AK638" s="63">
        <v>0</v>
      </c>
      <c r="AL638" s="63">
        <v>0</v>
      </c>
      <c r="AM638" s="63">
        <v>0</v>
      </c>
      <c r="AN638" s="63">
        <v>0</v>
      </c>
      <c r="AO638" s="63">
        <v>0</v>
      </c>
      <c r="AP638" s="63">
        <v>0</v>
      </c>
      <c r="AQ638" s="63">
        <v>0</v>
      </c>
      <c r="AR638" s="63">
        <v>0</v>
      </c>
      <c r="AS638" s="63">
        <v>0</v>
      </c>
      <c r="AT638" s="63">
        <v>0</v>
      </c>
      <c r="AU638" s="63">
        <v>0</v>
      </c>
      <c r="AV638" s="63">
        <v>0</v>
      </c>
      <c r="AW638" s="63">
        <v>0</v>
      </c>
      <c r="AX638" s="63">
        <v>0</v>
      </c>
      <c r="AY638" s="63">
        <v>0</v>
      </c>
      <c r="BA638" s="5">
        <f>IF(Q638&gt;0,RANK(Q638,(N638:P638,Q638:AE638)),0)</f>
        <v>3</v>
      </c>
      <c r="BB638" s="5">
        <f>IF(R638&gt;0,RANK(R638,(N638:P638,Q638:AE638)),0)</f>
        <v>4</v>
      </c>
      <c r="BC638" s="5">
        <f>IF(T638&gt;0,RANK(T638,(N638:P638,Q638:AE638)),0)</f>
        <v>0</v>
      </c>
      <c r="BD638" s="5">
        <f>IF(S638&gt;0,RANK(S638,(N638:P638,Q638:AE638)),0)</f>
        <v>0</v>
      </c>
      <c r="BE638" s="2">
        <f t="shared" si="263"/>
        <v>1.4412106169182114E-2</v>
      </c>
      <c r="BF638" s="2">
        <f t="shared" si="264"/>
        <v>5.8449097241683014E-3</v>
      </c>
      <c r="BG638" s="2">
        <f t="shared" si="265"/>
        <v>0</v>
      </c>
      <c r="BH638" s="2">
        <f t="shared" si="266"/>
        <v>0</v>
      </c>
      <c r="BJ638" t="s">
        <v>1042</v>
      </c>
      <c r="BK638" t="s">
        <v>1367</v>
      </c>
      <c r="BL638">
        <v>16</v>
      </c>
      <c r="BN638" s="112">
        <v>17</v>
      </c>
      <c r="BO638" s="114">
        <v>7</v>
      </c>
      <c r="BP638" s="118">
        <f t="shared" si="253"/>
        <v>17007</v>
      </c>
      <c r="BQ638" s="118">
        <f t="shared" si="252"/>
        <v>17007</v>
      </c>
      <c r="BR638" s="5" t="s">
        <v>3151</v>
      </c>
      <c r="BV638" s="63"/>
      <c r="CA638" s="129" t="s">
        <v>3239</v>
      </c>
      <c r="CB638" s="129" t="s">
        <v>3238</v>
      </c>
      <c r="CC638" s="63">
        <f t="shared" si="267"/>
        <v>-24979</v>
      </c>
      <c r="CE638" s="63">
        <v>0</v>
      </c>
      <c r="CT638" s="8"/>
    </row>
    <row r="639" spans="1:98" ht="15" hidden="1" customHeight="1" outlineLevel="1">
      <c r="A639" t="s">
        <v>578</v>
      </c>
      <c r="B639" t="s">
        <v>1367</v>
      </c>
      <c r="C639" s="1">
        <f t="shared" si="256"/>
        <v>2525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29">
        <f t="shared" si="257"/>
        <v>1445</v>
      </c>
      <c r="H639" s="134">
        <f t="shared" si="258"/>
        <v>0.57227722772277223</v>
      </c>
      <c r="I639" s="2"/>
      <c r="J639" s="2">
        <f t="shared" si="259"/>
        <v>0.19247524752475248</v>
      </c>
      <c r="K639" s="2">
        <f t="shared" si="260"/>
        <v>0.76475247524752477</v>
      </c>
      <c r="L639" s="2">
        <f t="shared" si="261"/>
        <v>0</v>
      </c>
      <c r="M639" s="2">
        <f t="shared" si="262"/>
        <v>4.277227722772281E-2</v>
      </c>
      <c r="N639" s="63">
        <v>486</v>
      </c>
      <c r="O639" s="63">
        <v>1931</v>
      </c>
      <c r="P639" s="63">
        <v>0</v>
      </c>
      <c r="Q639" s="63">
        <v>47</v>
      </c>
      <c r="R639" s="63">
        <v>10</v>
      </c>
      <c r="S639" s="63">
        <v>0</v>
      </c>
      <c r="T639" s="63">
        <v>0</v>
      </c>
      <c r="U639" s="63">
        <v>0</v>
      </c>
      <c r="V639" s="63">
        <v>8</v>
      </c>
      <c r="W639" s="63">
        <v>4</v>
      </c>
      <c r="X639" s="63">
        <v>0</v>
      </c>
      <c r="Y639" s="63">
        <v>0</v>
      </c>
      <c r="Z639" s="63">
        <v>39</v>
      </c>
      <c r="AA639" s="63">
        <v>0</v>
      </c>
      <c r="AB639" s="63">
        <v>0</v>
      </c>
      <c r="AC639" s="63">
        <v>0</v>
      </c>
      <c r="AD639" s="63">
        <v>0</v>
      </c>
      <c r="AE639" s="63">
        <v>0</v>
      </c>
      <c r="AF639" s="63">
        <v>0</v>
      </c>
      <c r="AG639" s="63">
        <v>0</v>
      </c>
      <c r="AH639" s="63">
        <v>0</v>
      </c>
      <c r="AI639" s="63">
        <v>0</v>
      </c>
      <c r="AJ639" s="63">
        <v>0</v>
      </c>
      <c r="AK639" s="63">
        <v>0</v>
      </c>
      <c r="AL639" s="63">
        <v>0</v>
      </c>
      <c r="AM639" s="63">
        <v>0</v>
      </c>
      <c r="AN639" s="63">
        <v>0</v>
      </c>
      <c r="AO639" s="63">
        <v>0</v>
      </c>
      <c r="AP639" s="63">
        <v>0</v>
      </c>
      <c r="AQ639" s="63">
        <v>0</v>
      </c>
      <c r="AR639" s="63">
        <v>0</v>
      </c>
      <c r="AS639" s="63">
        <v>0</v>
      </c>
      <c r="AT639" s="63">
        <v>0</v>
      </c>
      <c r="AU639" s="63">
        <v>0</v>
      </c>
      <c r="AV639" s="63">
        <v>0</v>
      </c>
      <c r="AW639" s="63">
        <v>0</v>
      </c>
      <c r="AX639" s="63">
        <v>0</v>
      </c>
      <c r="AY639" s="63">
        <v>0</v>
      </c>
      <c r="BA639" s="5">
        <f>IF(Q639&gt;0,RANK(Q639,(N639:P639,Q639:AE639)),0)</f>
        <v>3</v>
      </c>
      <c r="BB639" s="5">
        <f>IF(R639&gt;0,RANK(R639,(N639:P639,Q639:AE639)),0)</f>
        <v>5</v>
      </c>
      <c r="BC639" s="5">
        <f>IF(T639&gt;0,RANK(T639,(N639:P639,Q639:AE639)),0)</f>
        <v>0</v>
      </c>
      <c r="BD639" s="5">
        <f>IF(S639&gt;0,RANK(S639,(N639:P639,Q639:AE639)),0)</f>
        <v>0</v>
      </c>
      <c r="BE639" s="2">
        <f t="shared" si="263"/>
        <v>1.8613861386138613E-2</v>
      </c>
      <c r="BF639" s="2">
        <f t="shared" si="264"/>
        <v>3.9603960396039604E-3</v>
      </c>
      <c r="BG639" s="2">
        <f t="shared" si="265"/>
        <v>0</v>
      </c>
      <c r="BH639" s="2">
        <f t="shared" si="266"/>
        <v>0</v>
      </c>
      <c r="BJ639" t="s">
        <v>578</v>
      </c>
      <c r="BK639" t="s">
        <v>1367</v>
      </c>
      <c r="BL639">
        <v>18</v>
      </c>
      <c r="BN639" s="112">
        <v>17</v>
      </c>
      <c r="BO639" s="114">
        <v>9</v>
      </c>
      <c r="BP639" s="118">
        <f t="shared" si="253"/>
        <v>17009</v>
      </c>
      <c r="BQ639" s="118">
        <f t="shared" si="252"/>
        <v>17009</v>
      </c>
      <c r="BR639" s="5" t="s">
        <v>3151</v>
      </c>
      <c r="CA639" s="8"/>
      <c r="CC639" s="63">
        <f t="shared" si="267"/>
        <v>-2525</v>
      </c>
      <c r="CE639" s="63">
        <v>4</v>
      </c>
      <c r="CT639" s="8"/>
    </row>
    <row r="640" spans="1:98" ht="15" hidden="1" customHeight="1" outlineLevel="1">
      <c r="A640" t="s">
        <v>1161</v>
      </c>
      <c r="B640" t="s">
        <v>1367</v>
      </c>
      <c r="C640" s="1">
        <f t="shared" si="256"/>
        <v>17434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0</v>
      </c>
      <c r="G640" s="129">
        <f t="shared" si="257"/>
        <v>3742</v>
      </c>
      <c r="H640" s="134">
        <f t="shared" si="258"/>
        <v>0.21463806355397499</v>
      </c>
      <c r="I640" s="2"/>
      <c r="J640" s="2">
        <f t="shared" si="259"/>
        <v>0.38252839279568657</v>
      </c>
      <c r="K640" s="2">
        <f t="shared" si="260"/>
        <v>0.59716645634966159</v>
      </c>
      <c r="L640" s="2">
        <f t="shared" si="261"/>
        <v>0</v>
      </c>
      <c r="M640" s="2">
        <f t="shared" si="262"/>
        <v>2.0305150854651788E-2</v>
      </c>
      <c r="N640" s="63">
        <v>6669</v>
      </c>
      <c r="O640" s="63">
        <v>10411</v>
      </c>
      <c r="P640" s="63">
        <v>0</v>
      </c>
      <c r="Q640" s="63">
        <v>209</v>
      </c>
      <c r="R640" s="63">
        <v>95</v>
      </c>
      <c r="S640" s="63">
        <v>0</v>
      </c>
      <c r="T640" s="63">
        <v>0</v>
      </c>
      <c r="U640" s="63">
        <v>0</v>
      </c>
      <c r="V640" s="63">
        <v>13</v>
      </c>
      <c r="W640" s="63">
        <v>0</v>
      </c>
      <c r="X640" s="63">
        <v>0</v>
      </c>
      <c r="Y640" s="63">
        <v>0</v>
      </c>
      <c r="Z640" s="63">
        <v>37</v>
      </c>
      <c r="AA640" s="63">
        <v>0</v>
      </c>
      <c r="AB640" s="63">
        <v>0</v>
      </c>
      <c r="AC640" s="63">
        <v>0</v>
      </c>
      <c r="AD640" s="63">
        <v>0</v>
      </c>
      <c r="AE640" s="63">
        <v>0</v>
      </c>
      <c r="AF640" s="63">
        <v>0</v>
      </c>
      <c r="AG640" s="63">
        <v>0</v>
      </c>
      <c r="AH640" s="63">
        <v>0</v>
      </c>
      <c r="AI640" s="63">
        <v>0</v>
      </c>
      <c r="AJ640" s="63">
        <v>0</v>
      </c>
      <c r="AK640" s="63">
        <v>0</v>
      </c>
      <c r="AL640" s="63">
        <v>0</v>
      </c>
      <c r="AM640" s="63">
        <v>0</v>
      </c>
      <c r="AN640" s="63">
        <v>0</v>
      </c>
      <c r="AO640" s="63">
        <v>0</v>
      </c>
      <c r="AP640" s="63">
        <v>0</v>
      </c>
      <c r="AQ640" s="63">
        <v>0</v>
      </c>
      <c r="AR640" s="63">
        <v>0</v>
      </c>
      <c r="AS640" s="63">
        <v>0</v>
      </c>
      <c r="AT640" s="63">
        <v>0</v>
      </c>
      <c r="AU640" s="63">
        <v>0</v>
      </c>
      <c r="AV640" s="63">
        <v>0</v>
      </c>
      <c r="AW640" s="63">
        <v>0</v>
      </c>
      <c r="AX640" s="63">
        <v>0</v>
      </c>
      <c r="AY640" s="63">
        <v>0</v>
      </c>
      <c r="BA640" s="5">
        <f>IF(Q640&gt;0,RANK(Q640,(N640:P640,Q640:AE640)),0)</f>
        <v>3</v>
      </c>
      <c r="BB640" s="5">
        <f>IF(R640&gt;0,RANK(R640,(N640:P640,Q640:AE640)),0)</f>
        <v>4</v>
      </c>
      <c r="BC640" s="5">
        <f>IF(T640&gt;0,RANK(T640,(N640:P640,Q640:AE640)),0)</f>
        <v>0</v>
      </c>
      <c r="BD640" s="5">
        <f>IF(S640&gt;0,RANK(S640,(N640:P640,Q640:AE640)),0)</f>
        <v>0</v>
      </c>
      <c r="BE640" s="2">
        <f t="shared" si="263"/>
        <v>1.1988069289893311E-2</v>
      </c>
      <c r="BF640" s="2">
        <f t="shared" si="264"/>
        <v>5.4491224044969601E-3</v>
      </c>
      <c r="BG640" s="2">
        <f t="shared" si="265"/>
        <v>0</v>
      </c>
      <c r="BH640" s="2">
        <f t="shared" si="266"/>
        <v>0</v>
      </c>
      <c r="BJ640" t="s">
        <v>1161</v>
      </c>
      <c r="BK640" t="s">
        <v>1367</v>
      </c>
      <c r="BL640">
        <v>16</v>
      </c>
      <c r="BN640" s="112">
        <v>17</v>
      </c>
      <c r="BO640" s="114">
        <v>11</v>
      </c>
      <c r="BP640" s="118">
        <f t="shared" si="253"/>
        <v>17011</v>
      </c>
      <c r="BQ640" s="118">
        <f t="shared" si="252"/>
        <v>17011</v>
      </c>
      <c r="BR640" s="5" t="s">
        <v>3151</v>
      </c>
      <c r="CA640" s="8"/>
      <c r="CB640" s="129" t="s">
        <v>2496</v>
      </c>
      <c r="CC640" s="63">
        <f t="shared" si="267"/>
        <v>-17434</v>
      </c>
      <c r="CE640" s="63">
        <v>0</v>
      </c>
      <c r="CT640" s="8"/>
    </row>
    <row r="641" spans="1:98" ht="15" hidden="1" customHeight="1" outlineLevel="1">
      <c r="A641" t="s">
        <v>1196</v>
      </c>
      <c r="B641" t="s">
        <v>1367</v>
      </c>
      <c r="C641" s="1">
        <f t="shared" si="256"/>
        <v>2773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0</v>
      </c>
      <c r="G641" s="129">
        <f t="shared" si="257"/>
        <v>1369</v>
      </c>
      <c r="H641" s="134">
        <f t="shared" si="258"/>
        <v>0.49368914532996755</v>
      </c>
      <c r="I641" s="2"/>
      <c r="J641" s="2">
        <f t="shared" si="259"/>
        <v>0.24413992066354129</v>
      </c>
      <c r="K641" s="2">
        <f t="shared" si="260"/>
        <v>0.73782906599350884</v>
      </c>
      <c r="L641" s="2">
        <f t="shared" si="261"/>
        <v>0</v>
      </c>
      <c r="M641" s="2">
        <f t="shared" si="262"/>
        <v>1.8031013342949875E-2</v>
      </c>
      <c r="N641" s="63">
        <v>677</v>
      </c>
      <c r="O641" s="63">
        <v>2046</v>
      </c>
      <c r="P641" s="63">
        <v>0</v>
      </c>
      <c r="Q641" s="63">
        <v>36</v>
      </c>
      <c r="R641" s="63">
        <v>8</v>
      </c>
      <c r="S641" s="63">
        <v>0</v>
      </c>
      <c r="T641" s="63">
        <v>0</v>
      </c>
      <c r="U641" s="63">
        <v>0</v>
      </c>
      <c r="V641" s="63">
        <v>1</v>
      </c>
      <c r="W641" s="63">
        <v>1</v>
      </c>
      <c r="X641" s="63">
        <v>0</v>
      </c>
      <c r="Y641" s="63">
        <v>0</v>
      </c>
      <c r="Z641" s="63">
        <v>4</v>
      </c>
      <c r="AA641" s="63">
        <v>0</v>
      </c>
      <c r="AB641" s="63">
        <v>0</v>
      </c>
      <c r="AC641" s="63">
        <v>0</v>
      </c>
      <c r="AD641" s="63">
        <v>0</v>
      </c>
      <c r="AE641" s="63">
        <v>0</v>
      </c>
      <c r="AF641" s="63">
        <v>0</v>
      </c>
      <c r="AG641" s="63">
        <v>0</v>
      </c>
      <c r="AH641" s="63">
        <v>0</v>
      </c>
      <c r="AI641" s="63">
        <v>0</v>
      </c>
      <c r="AJ641" s="63">
        <v>0</v>
      </c>
      <c r="AK641" s="63">
        <v>0</v>
      </c>
      <c r="AL641" s="63">
        <v>0</v>
      </c>
      <c r="AM641" s="63">
        <v>0</v>
      </c>
      <c r="AN641" s="63">
        <v>0</v>
      </c>
      <c r="AO641" s="63">
        <v>0</v>
      </c>
      <c r="AP641" s="63">
        <v>0</v>
      </c>
      <c r="AQ641" s="63">
        <v>0</v>
      </c>
      <c r="AR641" s="63">
        <v>0</v>
      </c>
      <c r="AS641" s="63">
        <v>0</v>
      </c>
      <c r="AT641" s="63">
        <v>0</v>
      </c>
      <c r="AU641" s="63">
        <v>0</v>
      </c>
      <c r="AV641" s="63">
        <v>0</v>
      </c>
      <c r="AW641" s="63">
        <v>0</v>
      </c>
      <c r="AX641" s="63">
        <v>0</v>
      </c>
      <c r="AY641" s="63">
        <v>0</v>
      </c>
      <c r="BA641" s="5">
        <f>IF(Q641&gt;0,RANK(Q641,(N641:P641,Q641:AE641)),0)</f>
        <v>3</v>
      </c>
      <c r="BB641" s="5">
        <f>IF(R641&gt;0,RANK(R641,(N641:P641,Q641:AE641)),0)</f>
        <v>4</v>
      </c>
      <c r="BC641" s="5">
        <f>IF(T641&gt;0,RANK(T641,(N641:P641,Q641:AE641)),0)</f>
        <v>0</v>
      </c>
      <c r="BD641" s="5">
        <f>IF(S641&gt;0,RANK(S641,(N641:P641,Q641:AE641)),0)</f>
        <v>0</v>
      </c>
      <c r="BE641" s="2">
        <f t="shared" si="263"/>
        <v>1.2982329606923909E-2</v>
      </c>
      <c r="BF641" s="2">
        <f t="shared" si="264"/>
        <v>2.8849621348719799E-3</v>
      </c>
      <c r="BG641" s="2">
        <f t="shared" si="265"/>
        <v>0</v>
      </c>
      <c r="BH641" s="2">
        <f t="shared" si="266"/>
        <v>0</v>
      </c>
      <c r="BJ641" t="s">
        <v>1196</v>
      </c>
      <c r="BK641" t="s">
        <v>1367</v>
      </c>
      <c r="BL641">
        <v>13</v>
      </c>
      <c r="BN641" s="112">
        <v>17</v>
      </c>
      <c r="BO641" s="114">
        <v>13</v>
      </c>
      <c r="BP641" s="118">
        <f t="shared" si="253"/>
        <v>17013</v>
      </c>
      <c r="BQ641" s="118">
        <f t="shared" si="252"/>
        <v>17013</v>
      </c>
      <c r="BR641" s="5" t="s">
        <v>3151</v>
      </c>
      <c r="BV641" s="63"/>
      <c r="CA641" s="8"/>
      <c r="CC641" s="63">
        <f t="shared" si="267"/>
        <v>-2773</v>
      </c>
      <c r="CE641" s="63">
        <v>1</v>
      </c>
      <c r="CT641" s="8"/>
    </row>
    <row r="642" spans="1:98" ht="15" hidden="1" customHeight="1" outlineLevel="1">
      <c r="A642" t="s">
        <v>1674</v>
      </c>
      <c r="B642" t="s">
        <v>1367</v>
      </c>
      <c r="C642" s="1">
        <f t="shared" si="256"/>
        <v>8024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>IF(P642&gt;0,RANK(P642,(N642:P642,Q642:AE642)),0)</f>
        <v>0</v>
      </c>
      <c r="G642" s="129">
        <f t="shared" si="257"/>
        <v>2357</v>
      </c>
      <c r="H642" s="134">
        <f t="shared" si="258"/>
        <v>0.29374376869391827</v>
      </c>
      <c r="I642" s="2"/>
      <c r="J642" s="2">
        <f t="shared" si="259"/>
        <v>0.34247258225324029</v>
      </c>
      <c r="K642" s="2">
        <f t="shared" si="260"/>
        <v>0.63621635094715856</v>
      </c>
      <c r="L642" s="2">
        <f t="shared" si="261"/>
        <v>0</v>
      </c>
      <c r="M642" s="2">
        <f t="shared" si="262"/>
        <v>2.1311066799601153E-2</v>
      </c>
      <c r="N642" s="63">
        <v>2748</v>
      </c>
      <c r="O642" s="63">
        <v>5105</v>
      </c>
      <c r="P642" s="63">
        <v>0</v>
      </c>
      <c r="Q642" s="63">
        <v>111</v>
      </c>
      <c r="R642" s="63">
        <v>39</v>
      </c>
      <c r="S642" s="63">
        <v>0</v>
      </c>
      <c r="T642" s="63">
        <v>0</v>
      </c>
      <c r="U642" s="63">
        <v>0</v>
      </c>
      <c r="V642" s="63">
        <v>10</v>
      </c>
      <c r="W642" s="63">
        <v>0</v>
      </c>
      <c r="X642" s="63">
        <v>0</v>
      </c>
      <c r="Y642" s="63">
        <v>0</v>
      </c>
      <c r="Z642" s="63">
        <v>11</v>
      </c>
      <c r="AA642" s="63">
        <v>0</v>
      </c>
      <c r="AB642" s="63">
        <v>0</v>
      </c>
      <c r="AC642" s="63">
        <v>0</v>
      </c>
      <c r="AD642" s="63">
        <v>0</v>
      </c>
      <c r="AE642" s="63">
        <v>0</v>
      </c>
      <c r="AF642" s="63">
        <v>0</v>
      </c>
      <c r="AG642" s="63">
        <v>0</v>
      </c>
      <c r="AH642" s="63">
        <v>0</v>
      </c>
      <c r="AI642" s="63">
        <v>0</v>
      </c>
      <c r="AJ642" s="63">
        <v>0</v>
      </c>
      <c r="AK642" s="63">
        <v>0</v>
      </c>
      <c r="AL642" s="63">
        <v>0</v>
      </c>
      <c r="AM642" s="63">
        <v>0</v>
      </c>
      <c r="AN642" s="63">
        <v>0</v>
      </c>
      <c r="AO642" s="63">
        <v>0</v>
      </c>
      <c r="AP642" s="63">
        <v>0</v>
      </c>
      <c r="AQ642" s="63">
        <v>0</v>
      </c>
      <c r="AR642" s="63">
        <v>0</v>
      </c>
      <c r="AS642" s="63">
        <v>0</v>
      </c>
      <c r="AT642" s="63">
        <v>0</v>
      </c>
      <c r="AU642" s="63">
        <v>0</v>
      </c>
      <c r="AV642" s="63">
        <v>0</v>
      </c>
      <c r="AW642" s="63">
        <v>0</v>
      </c>
      <c r="AX642" s="63">
        <v>0</v>
      </c>
      <c r="AY642" s="63">
        <v>0</v>
      </c>
      <c r="BA642" s="5">
        <f>IF(Q642&gt;0,RANK(Q642,(N642:P642,Q642:AE642)),0)</f>
        <v>3</v>
      </c>
      <c r="BB642" s="5">
        <f>IF(R642&gt;0,RANK(R642,(N642:P642,Q642:AE642)),0)</f>
        <v>4</v>
      </c>
      <c r="BC642" s="5">
        <f>IF(T642&gt;0,RANK(T642,(N642:P642,Q642:AE642)),0)</f>
        <v>0</v>
      </c>
      <c r="BD642" s="5">
        <f>IF(S642&gt;0,RANK(S642,(N642:P642,Q642:AE642)),0)</f>
        <v>0</v>
      </c>
      <c r="BE642" s="2">
        <f t="shared" si="263"/>
        <v>1.3833499501495513E-2</v>
      </c>
      <c r="BF642" s="2">
        <f t="shared" si="264"/>
        <v>4.8604187437686942E-3</v>
      </c>
      <c r="BG642" s="2">
        <f t="shared" si="265"/>
        <v>0</v>
      </c>
      <c r="BH642" s="2">
        <f t="shared" si="266"/>
        <v>0</v>
      </c>
      <c r="BJ642" t="s">
        <v>1674</v>
      </c>
      <c r="BK642" t="s">
        <v>1367</v>
      </c>
      <c r="BL642">
        <v>17</v>
      </c>
      <c r="BN642" s="112">
        <v>17</v>
      </c>
      <c r="BO642" s="114">
        <v>15</v>
      </c>
      <c r="BP642" s="118">
        <f t="shared" si="253"/>
        <v>17015</v>
      </c>
      <c r="BQ642" s="118">
        <f t="shared" si="252"/>
        <v>17015</v>
      </c>
      <c r="BR642" s="5" t="s">
        <v>3151</v>
      </c>
      <c r="BV642" s="63"/>
      <c r="CA642" s="8"/>
      <c r="CB642" s="129" t="s">
        <v>3238</v>
      </c>
      <c r="CC642" s="63">
        <f t="shared" si="267"/>
        <v>-8024</v>
      </c>
      <c r="CE642" s="63">
        <v>0</v>
      </c>
      <c r="CT642" s="8"/>
    </row>
    <row r="643" spans="1:98" ht="15" hidden="1" customHeight="1" outlineLevel="1">
      <c r="A643" t="s">
        <v>339</v>
      </c>
      <c r="B643" t="s">
        <v>1367</v>
      </c>
      <c r="C643" s="1">
        <f t="shared" si="256"/>
        <v>5326</v>
      </c>
      <c r="D643" s="5">
        <f>IF(N643&gt;0, RANK(N643,(N643:P643,Q643:AE643)),0)</f>
        <v>2</v>
      </c>
      <c r="E643" s="5">
        <f>IF(O643&gt;0,RANK(O643,(N643:P643,Q643:AE643)),0)</f>
        <v>1</v>
      </c>
      <c r="F643" s="5">
        <f>IF(P643&gt;0,RANK(P643,(N643:P643,Q643:AE643)),0)</f>
        <v>0</v>
      </c>
      <c r="G643" s="129">
        <f t="shared" si="257"/>
        <v>2010</v>
      </c>
      <c r="H643" s="134">
        <f t="shared" si="258"/>
        <v>0.37739391663537364</v>
      </c>
      <c r="I643" s="2"/>
      <c r="J643" s="2">
        <f t="shared" si="259"/>
        <v>0.30322944048066092</v>
      </c>
      <c r="K643" s="2">
        <f t="shared" si="260"/>
        <v>0.6806233571160345</v>
      </c>
      <c r="L643" s="2">
        <f t="shared" si="261"/>
        <v>0</v>
      </c>
      <c r="M643" s="2">
        <f t="shared" si="262"/>
        <v>1.6147202403304584E-2</v>
      </c>
      <c r="N643" s="63">
        <v>1615</v>
      </c>
      <c r="O643" s="63">
        <v>3625</v>
      </c>
      <c r="P643" s="63">
        <v>0</v>
      </c>
      <c r="Q643" s="63">
        <v>50</v>
      </c>
      <c r="R643" s="63">
        <v>17</v>
      </c>
      <c r="S643" s="63">
        <v>0</v>
      </c>
      <c r="T643" s="63">
        <v>0</v>
      </c>
      <c r="U643" s="63">
        <v>0</v>
      </c>
      <c r="V643" s="63">
        <v>4</v>
      </c>
      <c r="W643" s="63">
        <v>9</v>
      </c>
      <c r="X643" s="63">
        <v>0</v>
      </c>
      <c r="Y643" s="63">
        <v>0</v>
      </c>
      <c r="Z643" s="63">
        <v>6</v>
      </c>
      <c r="AA643" s="63">
        <v>0</v>
      </c>
      <c r="AB643" s="63">
        <v>0</v>
      </c>
      <c r="AC643" s="63">
        <v>0</v>
      </c>
      <c r="AD643" s="63">
        <v>0</v>
      </c>
      <c r="AE643" s="63">
        <v>0</v>
      </c>
      <c r="AF643" s="63">
        <v>0</v>
      </c>
      <c r="AG643" s="63">
        <v>0</v>
      </c>
      <c r="AH643" s="63">
        <v>0</v>
      </c>
      <c r="AI643" s="63">
        <v>0</v>
      </c>
      <c r="AJ643" s="63">
        <v>0</v>
      </c>
      <c r="AK643" s="63">
        <v>0</v>
      </c>
      <c r="AL643" s="63">
        <v>0</v>
      </c>
      <c r="AM643" s="63">
        <v>0</v>
      </c>
      <c r="AN643" s="63">
        <v>0</v>
      </c>
      <c r="AO643" s="63">
        <v>0</v>
      </c>
      <c r="AP643" s="63">
        <v>0</v>
      </c>
      <c r="AQ643" s="63">
        <v>0</v>
      </c>
      <c r="AR643" s="63">
        <v>0</v>
      </c>
      <c r="AS643" s="63">
        <v>0</v>
      </c>
      <c r="AT643" s="63">
        <v>0</v>
      </c>
      <c r="AU643" s="63">
        <v>0</v>
      </c>
      <c r="AV643" s="63">
        <v>0</v>
      </c>
      <c r="AW643" s="63">
        <v>0</v>
      </c>
      <c r="AX643" s="63">
        <v>0</v>
      </c>
      <c r="AY643" s="63">
        <v>0</v>
      </c>
      <c r="BA643" s="5">
        <f>IF(Q643&gt;0,RANK(Q643,(N643:P643,Q643:AE643)),0)</f>
        <v>3</v>
      </c>
      <c r="BB643" s="5">
        <f>IF(R643&gt;0,RANK(R643,(N643:P643,Q643:AE643)),0)</f>
        <v>4</v>
      </c>
      <c r="BC643" s="5">
        <f>IF(T643&gt;0,RANK(T643,(N643:P643,Q643:AE643)),0)</f>
        <v>0</v>
      </c>
      <c r="BD643" s="5">
        <f>IF(S643&gt;0,RANK(S643,(N643:P643,Q643:AE643)),0)</f>
        <v>0</v>
      </c>
      <c r="BE643" s="2">
        <f t="shared" si="263"/>
        <v>9.3879083740142696E-3</v>
      </c>
      <c r="BF643" s="2">
        <f t="shared" si="264"/>
        <v>3.1918888471648517E-3</v>
      </c>
      <c r="BG643" s="2">
        <f t="shared" si="265"/>
        <v>0</v>
      </c>
      <c r="BH643" s="2">
        <f t="shared" si="266"/>
        <v>0</v>
      </c>
      <c r="BJ643" t="s">
        <v>339</v>
      </c>
      <c r="BK643" t="s">
        <v>1367</v>
      </c>
      <c r="BL643">
        <v>18</v>
      </c>
      <c r="BN643" s="112">
        <v>17</v>
      </c>
      <c r="BO643" s="114">
        <v>17</v>
      </c>
      <c r="BP643" s="118">
        <f t="shared" si="253"/>
        <v>17017</v>
      </c>
      <c r="BQ643" s="118">
        <f t="shared" si="252"/>
        <v>17017</v>
      </c>
      <c r="BR643" s="5" t="s">
        <v>3151</v>
      </c>
      <c r="BV643" s="63"/>
      <c r="CA643" s="8"/>
      <c r="CB643" s="129" t="s">
        <v>3238</v>
      </c>
      <c r="CC643" s="63">
        <f t="shared" si="267"/>
        <v>-5326</v>
      </c>
      <c r="CE643" s="63">
        <v>9</v>
      </c>
      <c r="CT643" s="8"/>
    </row>
    <row r="644" spans="1:98" ht="15" hidden="1" customHeight="1" outlineLevel="1">
      <c r="A644" t="s">
        <v>839</v>
      </c>
      <c r="B644" t="s">
        <v>1367</v>
      </c>
      <c r="C644" s="1">
        <f t="shared" si="256"/>
        <v>95525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>IF(P644&gt;0,RANK(P644,(N644:P644,Q644:AE644)),0)</f>
        <v>0</v>
      </c>
      <c r="G644" s="129">
        <f t="shared" si="257"/>
        <v>21750</v>
      </c>
      <c r="H644" s="134">
        <f t="shared" si="258"/>
        <v>0.22768908662653756</v>
      </c>
      <c r="I644" s="2"/>
      <c r="J644" s="2">
        <f t="shared" si="259"/>
        <v>0.59699555090290501</v>
      </c>
      <c r="K644" s="2">
        <f t="shared" si="260"/>
        <v>0.36930646427636743</v>
      </c>
      <c r="L644" s="2">
        <f t="shared" si="261"/>
        <v>0</v>
      </c>
      <c r="M644" s="2">
        <f t="shared" si="262"/>
        <v>3.3697984820727556E-2</v>
      </c>
      <c r="N644" s="63">
        <v>57028</v>
      </c>
      <c r="O644" s="63">
        <v>35278</v>
      </c>
      <c r="P644" s="63">
        <v>0</v>
      </c>
      <c r="Q644" s="63">
        <v>1506</v>
      </c>
      <c r="R644" s="63">
        <v>671</v>
      </c>
      <c r="S644" s="63">
        <v>0</v>
      </c>
      <c r="T644" s="63">
        <v>0</v>
      </c>
      <c r="U644" s="63">
        <v>0</v>
      </c>
      <c r="V644" s="63">
        <v>234</v>
      </c>
      <c r="W644" s="63">
        <v>520</v>
      </c>
      <c r="X644" s="63">
        <v>0</v>
      </c>
      <c r="Y644" s="63">
        <v>0</v>
      </c>
      <c r="Z644" s="63">
        <v>288</v>
      </c>
      <c r="AA644" s="63">
        <v>0</v>
      </c>
      <c r="AB644" s="63">
        <v>0</v>
      </c>
      <c r="AC644" s="63">
        <v>0</v>
      </c>
      <c r="AD644" s="63">
        <v>0</v>
      </c>
      <c r="AE644" s="63">
        <v>0</v>
      </c>
      <c r="AF644" s="63">
        <v>0</v>
      </c>
      <c r="AG644" s="63">
        <v>0</v>
      </c>
      <c r="AH644" s="63">
        <v>0</v>
      </c>
      <c r="AI644" s="63">
        <v>0</v>
      </c>
      <c r="AJ644" s="63">
        <v>0</v>
      </c>
      <c r="AK644" s="63">
        <v>0</v>
      </c>
      <c r="AL644" s="63">
        <v>0</v>
      </c>
      <c r="AM644" s="63">
        <v>0</v>
      </c>
      <c r="AN644" s="63">
        <v>0</v>
      </c>
      <c r="AO644" s="63">
        <v>0</v>
      </c>
      <c r="AP644" s="63">
        <v>0</v>
      </c>
      <c r="AQ644" s="63">
        <v>0</v>
      </c>
      <c r="AR644" s="63">
        <v>0</v>
      </c>
      <c r="AS644" s="63">
        <v>0</v>
      </c>
      <c r="AT644" s="63">
        <v>0</v>
      </c>
      <c r="AU644" s="63">
        <v>0</v>
      </c>
      <c r="AV644" s="63">
        <v>0</v>
      </c>
      <c r="AW644" s="63">
        <v>0</v>
      </c>
      <c r="AX644" s="63">
        <v>0</v>
      </c>
      <c r="AY644" s="63">
        <v>0</v>
      </c>
      <c r="BA644" s="5">
        <f>IF(Q644&gt;0,RANK(Q644,(N644:P644,Q644:AE644)),0)</f>
        <v>3</v>
      </c>
      <c r="BB644" s="5">
        <f>IF(R644&gt;0,RANK(R644,(N644:P644,Q644:AE644)),0)</f>
        <v>4</v>
      </c>
      <c r="BC644" s="5">
        <f>IF(T644&gt;0,RANK(T644,(N644:P644,Q644:AE644)),0)</f>
        <v>0</v>
      </c>
      <c r="BD644" s="5">
        <f>IF(S644&gt;0,RANK(S644,(N644:P644,Q644:AE644)),0)</f>
        <v>0</v>
      </c>
      <c r="BE644" s="2">
        <f t="shared" si="263"/>
        <v>1.5765506411934048E-2</v>
      </c>
      <c r="BF644" s="2">
        <f t="shared" si="264"/>
        <v>7.024339178225595E-3</v>
      </c>
      <c r="BG644" s="2">
        <f t="shared" si="265"/>
        <v>0</v>
      </c>
      <c r="BH644" s="2">
        <f t="shared" si="266"/>
        <v>0</v>
      </c>
      <c r="BJ644" t="s">
        <v>839</v>
      </c>
      <c r="BK644" t="s">
        <v>1367</v>
      </c>
      <c r="BN644" s="112">
        <v>17</v>
      </c>
      <c r="BO644" s="114">
        <v>19</v>
      </c>
      <c r="BP644" s="118">
        <f t="shared" si="253"/>
        <v>17019</v>
      </c>
      <c r="BQ644" s="118">
        <f t="shared" si="252"/>
        <v>17019</v>
      </c>
      <c r="BR644" s="5" t="s">
        <v>3151</v>
      </c>
      <c r="BV644" s="63"/>
      <c r="CA644" s="8"/>
      <c r="CC644" s="63">
        <f t="shared" si="267"/>
        <v>-95525</v>
      </c>
      <c r="CE644" s="63">
        <v>520</v>
      </c>
      <c r="CT644" s="8"/>
    </row>
    <row r="645" spans="1:98" ht="15" hidden="1" customHeight="1" outlineLevel="1">
      <c r="A645" t="s">
        <v>2835</v>
      </c>
      <c r="B645" t="s">
        <v>1367</v>
      </c>
      <c r="C645" s="1">
        <f t="shared" si="256"/>
        <v>16204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0</v>
      </c>
      <c r="G645" s="129">
        <f t="shared" si="257"/>
        <v>7228</v>
      </c>
      <c r="H645" s="134">
        <f t="shared" si="258"/>
        <v>0.44606270056776104</v>
      </c>
      <c r="I645" s="2"/>
      <c r="J645" s="2">
        <f t="shared" si="259"/>
        <v>0.26752653665761539</v>
      </c>
      <c r="K645" s="2">
        <f t="shared" si="260"/>
        <v>0.71358923722537648</v>
      </c>
      <c r="L645" s="2">
        <f t="shared" si="261"/>
        <v>0</v>
      </c>
      <c r="M645" s="2">
        <f t="shared" si="262"/>
        <v>1.8884226117008129E-2</v>
      </c>
      <c r="N645" s="63">
        <v>4335</v>
      </c>
      <c r="O645" s="63">
        <v>11563</v>
      </c>
      <c r="P645" s="63">
        <v>0</v>
      </c>
      <c r="Q645" s="63">
        <v>210</v>
      </c>
      <c r="R645" s="63">
        <v>65</v>
      </c>
      <c r="S645" s="63">
        <v>0</v>
      </c>
      <c r="T645" s="63">
        <v>0</v>
      </c>
      <c r="U645" s="63">
        <v>0</v>
      </c>
      <c r="V645" s="63">
        <v>8</v>
      </c>
      <c r="W645" s="63">
        <v>0</v>
      </c>
      <c r="X645" s="63">
        <v>0</v>
      </c>
      <c r="Y645" s="63">
        <v>0</v>
      </c>
      <c r="Z645" s="63">
        <v>23</v>
      </c>
      <c r="AA645" s="63">
        <v>0</v>
      </c>
      <c r="AB645" s="63">
        <v>0</v>
      </c>
      <c r="AC645" s="63">
        <v>0</v>
      </c>
      <c r="AD645" s="63">
        <v>0</v>
      </c>
      <c r="AE645" s="63">
        <v>0</v>
      </c>
      <c r="AF645" s="63">
        <v>0</v>
      </c>
      <c r="AG645" s="63">
        <v>0</v>
      </c>
      <c r="AH645" s="63">
        <v>0</v>
      </c>
      <c r="AI645" s="63">
        <v>0</v>
      </c>
      <c r="AJ645" s="63">
        <v>0</v>
      </c>
      <c r="AK645" s="63">
        <v>0</v>
      </c>
      <c r="AL645" s="63">
        <v>0</v>
      </c>
      <c r="AM645" s="63">
        <v>0</v>
      </c>
      <c r="AN645" s="63">
        <v>0</v>
      </c>
      <c r="AO645" s="63">
        <v>0</v>
      </c>
      <c r="AP645" s="63">
        <v>0</v>
      </c>
      <c r="AQ645" s="63">
        <v>0</v>
      </c>
      <c r="AR645" s="63">
        <v>0</v>
      </c>
      <c r="AS645" s="63">
        <v>0</v>
      </c>
      <c r="AT645" s="63">
        <v>0</v>
      </c>
      <c r="AU645" s="63">
        <v>0</v>
      </c>
      <c r="AV645" s="63">
        <v>0</v>
      </c>
      <c r="AW645" s="63">
        <v>0</v>
      </c>
      <c r="AX645" s="63">
        <v>0</v>
      </c>
      <c r="AY645" s="63">
        <v>0</v>
      </c>
      <c r="BA645" s="5">
        <f>IF(Q645&gt;0,RANK(Q645,(N645:P645,Q645:AE645)),0)</f>
        <v>3</v>
      </c>
      <c r="BB645" s="5">
        <f>IF(R645&gt;0,RANK(R645,(N645:P645,Q645:AE645)),0)</f>
        <v>4</v>
      </c>
      <c r="BC645" s="5">
        <f>IF(T645&gt;0,RANK(T645,(N645:P645,Q645:AE645)),0)</f>
        <v>0</v>
      </c>
      <c r="BD645" s="5">
        <f>IF(S645&gt;0,RANK(S645,(N645:P645,Q645:AE645)),0)</f>
        <v>0</v>
      </c>
      <c r="BE645" s="2">
        <f t="shared" si="263"/>
        <v>1.2959763021476179E-2</v>
      </c>
      <c r="BF645" s="2">
        <f t="shared" si="264"/>
        <v>4.0113552209331028E-3</v>
      </c>
      <c r="BG645" s="2">
        <f t="shared" si="265"/>
        <v>0</v>
      </c>
      <c r="BH645" s="2">
        <f t="shared" si="266"/>
        <v>0</v>
      </c>
      <c r="BJ645" t="s">
        <v>2835</v>
      </c>
      <c r="BK645" t="s">
        <v>1367</v>
      </c>
      <c r="BL645">
        <v>13</v>
      </c>
      <c r="BN645" s="112">
        <v>17</v>
      </c>
      <c r="BO645" s="114">
        <v>21</v>
      </c>
      <c r="BP645" s="118">
        <f t="shared" si="253"/>
        <v>17021</v>
      </c>
      <c r="BQ645" s="118">
        <f t="shared" si="252"/>
        <v>17021</v>
      </c>
      <c r="BR645" s="5" t="s">
        <v>3151</v>
      </c>
      <c r="BV645" s="63"/>
      <c r="CA645" s="8"/>
      <c r="CB645" s="129" t="s">
        <v>2496</v>
      </c>
      <c r="CC645" s="63">
        <f t="shared" si="267"/>
        <v>-16204</v>
      </c>
      <c r="CE645" s="63">
        <v>0</v>
      </c>
      <c r="CT645" s="8"/>
    </row>
    <row r="646" spans="1:98" ht="15" hidden="1" customHeight="1" outlineLevel="1">
      <c r="A646" t="s">
        <v>392</v>
      </c>
      <c r="B646" t="s">
        <v>1367</v>
      </c>
      <c r="C646" s="1">
        <f t="shared" si="256"/>
        <v>8355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0</v>
      </c>
      <c r="G646" s="129">
        <f t="shared" si="257"/>
        <v>4233</v>
      </c>
      <c r="H646" s="134">
        <f t="shared" si="258"/>
        <v>0.50664272890484741</v>
      </c>
      <c r="I646" s="2"/>
      <c r="J646" s="2">
        <f t="shared" si="259"/>
        <v>0.23853979652902454</v>
      </c>
      <c r="K646" s="2">
        <f t="shared" si="260"/>
        <v>0.74518252543387198</v>
      </c>
      <c r="L646" s="2">
        <f t="shared" si="261"/>
        <v>0</v>
      </c>
      <c r="M646" s="2">
        <f t="shared" si="262"/>
        <v>1.6277678037103449E-2</v>
      </c>
      <c r="N646" s="63">
        <v>1993</v>
      </c>
      <c r="O646" s="63">
        <v>6226</v>
      </c>
      <c r="P646" s="63">
        <v>0</v>
      </c>
      <c r="Q646" s="63">
        <v>95</v>
      </c>
      <c r="R646" s="63">
        <v>27</v>
      </c>
      <c r="S646" s="63">
        <v>0</v>
      </c>
      <c r="T646" s="63">
        <v>0</v>
      </c>
      <c r="U646" s="63">
        <v>0</v>
      </c>
      <c r="V646" s="63">
        <v>5</v>
      </c>
      <c r="W646" s="63">
        <v>0</v>
      </c>
      <c r="X646" s="63">
        <v>0</v>
      </c>
      <c r="Y646" s="63">
        <v>0</v>
      </c>
      <c r="Z646" s="63">
        <v>9</v>
      </c>
      <c r="AA646" s="63">
        <v>0</v>
      </c>
      <c r="AB646" s="63">
        <v>0</v>
      </c>
      <c r="AC646" s="63">
        <v>0</v>
      </c>
      <c r="AD646" s="63">
        <v>0</v>
      </c>
      <c r="AE646" s="63">
        <v>0</v>
      </c>
      <c r="AF646" s="63">
        <v>0</v>
      </c>
      <c r="AG646" s="63">
        <v>0</v>
      </c>
      <c r="AH646" s="63">
        <v>0</v>
      </c>
      <c r="AI646" s="63">
        <v>0</v>
      </c>
      <c r="AJ646" s="63">
        <v>0</v>
      </c>
      <c r="AK646" s="63">
        <v>0</v>
      </c>
      <c r="AL646" s="63">
        <v>0</v>
      </c>
      <c r="AM646" s="63">
        <v>0</v>
      </c>
      <c r="AN646" s="63">
        <v>0</v>
      </c>
      <c r="AO646" s="63">
        <v>0</v>
      </c>
      <c r="AP646" s="63">
        <v>0</v>
      </c>
      <c r="AQ646" s="63">
        <v>0</v>
      </c>
      <c r="AR646" s="63">
        <v>0</v>
      </c>
      <c r="AS646" s="63">
        <v>0</v>
      </c>
      <c r="AT646" s="63">
        <v>0</v>
      </c>
      <c r="AU646" s="63">
        <v>0</v>
      </c>
      <c r="AV646" s="63">
        <v>0</v>
      </c>
      <c r="AW646" s="63">
        <v>0</v>
      </c>
      <c r="AX646" s="63">
        <v>0</v>
      </c>
      <c r="AY646" s="63">
        <v>0</v>
      </c>
      <c r="BA646" s="5">
        <f>IF(Q646&gt;0,RANK(Q646,(N646:P646,Q646:AE646)),0)</f>
        <v>3</v>
      </c>
      <c r="BB646" s="5">
        <f>IF(R646&gt;0,RANK(R646,(N646:P646,Q646:AE646)),0)</f>
        <v>4</v>
      </c>
      <c r="BC646" s="5">
        <f>IF(T646&gt;0,RANK(T646,(N646:P646,Q646:AE646)),0)</f>
        <v>0</v>
      </c>
      <c r="BD646" s="5">
        <f>IF(S646&gt;0,RANK(S646,(N646:P646,Q646:AE646)),0)</f>
        <v>0</v>
      </c>
      <c r="BE646" s="2">
        <f t="shared" si="263"/>
        <v>1.1370436864153202E-2</v>
      </c>
      <c r="BF646" s="2">
        <f t="shared" si="264"/>
        <v>3.2315978456014362E-3</v>
      </c>
      <c r="BG646" s="2">
        <f t="shared" si="265"/>
        <v>0</v>
      </c>
      <c r="BH646" s="2">
        <f t="shared" si="266"/>
        <v>0</v>
      </c>
      <c r="BJ646" t="s">
        <v>392</v>
      </c>
      <c r="BK646" t="s">
        <v>1367</v>
      </c>
      <c r="BL646">
        <v>15</v>
      </c>
      <c r="BN646" s="112">
        <v>17</v>
      </c>
      <c r="BO646" s="114">
        <v>23</v>
      </c>
      <c r="BP646" s="118">
        <f t="shared" si="253"/>
        <v>17023</v>
      </c>
      <c r="BQ646" s="118">
        <f t="shared" si="252"/>
        <v>17023</v>
      </c>
      <c r="BR646" s="5" t="s">
        <v>3151</v>
      </c>
      <c r="CA646" s="8"/>
      <c r="CB646" s="129" t="s">
        <v>2496</v>
      </c>
      <c r="CC646" s="63">
        <f t="shared" si="267"/>
        <v>-8355</v>
      </c>
      <c r="CE646" s="63">
        <v>0</v>
      </c>
      <c r="CT646" s="8"/>
    </row>
    <row r="647" spans="1:98" ht="15" hidden="1" customHeight="1" outlineLevel="1">
      <c r="A647" t="s">
        <v>3091</v>
      </c>
      <c r="B647" t="s">
        <v>1367</v>
      </c>
      <c r="C647" s="1">
        <f t="shared" si="256"/>
        <v>6896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0</v>
      </c>
      <c r="G647" s="129">
        <f t="shared" si="257"/>
        <v>4497</v>
      </c>
      <c r="H647" s="134">
        <f t="shared" si="258"/>
        <v>0.65211716937354991</v>
      </c>
      <c r="I647" s="2"/>
      <c r="J647" s="2">
        <f t="shared" si="259"/>
        <v>0.16371809744779584</v>
      </c>
      <c r="K647" s="2">
        <f t="shared" si="260"/>
        <v>0.81583526682134566</v>
      </c>
      <c r="L647" s="2">
        <f t="shared" si="261"/>
        <v>0</v>
      </c>
      <c r="M647" s="2">
        <f t="shared" si="262"/>
        <v>2.0446635730858476E-2</v>
      </c>
      <c r="N647" s="63">
        <v>1129</v>
      </c>
      <c r="O647" s="63">
        <v>5626</v>
      </c>
      <c r="P647" s="63">
        <v>0</v>
      </c>
      <c r="Q647" s="63">
        <v>88</v>
      </c>
      <c r="R647" s="63">
        <v>26</v>
      </c>
      <c r="S647" s="63">
        <v>0</v>
      </c>
      <c r="T647" s="63">
        <v>0</v>
      </c>
      <c r="U647" s="63">
        <v>0</v>
      </c>
      <c r="V647" s="63">
        <v>4</v>
      </c>
      <c r="W647" s="63">
        <v>13</v>
      </c>
      <c r="X647" s="63">
        <v>0</v>
      </c>
      <c r="Y647" s="63">
        <v>0</v>
      </c>
      <c r="Z647" s="63">
        <v>10</v>
      </c>
      <c r="AA647" s="63">
        <v>0</v>
      </c>
      <c r="AB647" s="63">
        <v>0</v>
      </c>
      <c r="AC647" s="63">
        <v>0</v>
      </c>
      <c r="AD647" s="63">
        <v>0</v>
      </c>
      <c r="AE647" s="63">
        <v>0</v>
      </c>
      <c r="AF647" s="63">
        <v>0</v>
      </c>
      <c r="AG647" s="63">
        <v>0</v>
      </c>
      <c r="AH647" s="63">
        <v>0</v>
      </c>
      <c r="AI647" s="63">
        <v>0</v>
      </c>
      <c r="AJ647" s="63">
        <v>0</v>
      </c>
      <c r="AK647" s="63">
        <v>0</v>
      </c>
      <c r="AL647" s="63">
        <v>0</v>
      </c>
      <c r="AM647" s="63">
        <v>0</v>
      </c>
      <c r="AN647" s="63">
        <v>0</v>
      </c>
      <c r="AO647" s="63">
        <v>0</v>
      </c>
      <c r="AP647" s="63">
        <v>0</v>
      </c>
      <c r="AQ647" s="63">
        <v>0</v>
      </c>
      <c r="AR647" s="63">
        <v>0</v>
      </c>
      <c r="AS647" s="63">
        <v>0</v>
      </c>
      <c r="AT647" s="63">
        <v>0</v>
      </c>
      <c r="AU647" s="63">
        <v>0</v>
      </c>
      <c r="AV647" s="63">
        <v>0</v>
      </c>
      <c r="AW647" s="63">
        <v>0</v>
      </c>
      <c r="AX647" s="63">
        <v>0</v>
      </c>
      <c r="AY647" s="63">
        <v>0</v>
      </c>
      <c r="BA647" s="5">
        <f>IF(Q647&gt;0,RANK(Q647,(N647:P647,Q647:AE647)),0)</f>
        <v>3</v>
      </c>
      <c r="BB647" s="5">
        <f>IF(R647&gt;0,RANK(R647,(N647:P647,Q647:AE647)),0)</f>
        <v>4</v>
      </c>
      <c r="BC647" s="5">
        <f>IF(T647&gt;0,RANK(T647,(N647:P647,Q647:AE647)),0)</f>
        <v>0</v>
      </c>
      <c r="BD647" s="5">
        <f>IF(S647&gt;0,RANK(S647,(N647:P647,Q647:AE647)),0)</f>
        <v>0</v>
      </c>
      <c r="BE647" s="2">
        <f t="shared" si="263"/>
        <v>1.2761020881670533E-2</v>
      </c>
      <c r="BF647" s="2">
        <f t="shared" si="264"/>
        <v>3.7703016241299302E-3</v>
      </c>
      <c r="BG647" s="2">
        <f t="shared" si="265"/>
        <v>0</v>
      </c>
      <c r="BH647" s="2">
        <f t="shared" si="266"/>
        <v>0</v>
      </c>
      <c r="BJ647" t="s">
        <v>3091</v>
      </c>
      <c r="BK647" t="s">
        <v>1367</v>
      </c>
      <c r="BL647">
        <v>15</v>
      </c>
      <c r="BN647" s="112">
        <v>17</v>
      </c>
      <c r="BO647" s="114">
        <v>25</v>
      </c>
      <c r="BP647" s="118">
        <f t="shared" si="253"/>
        <v>17025</v>
      </c>
      <c r="BQ647" s="118">
        <f t="shared" si="252"/>
        <v>17025</v>
      </c>
      <c r="BR647" s="5" t="s">
        <v>3151</v>
      </c>
      <c r="BV647" s="63"/>
      <c r="CA647" s="8"/>
      <c r="CC647" s="63">
        <f t="shared" si="267"/>
        <v>-6896</v>
      </c>
      <c r="CE647" s="63">
        <v>13</v>
      </c>
      <c r="CT647" s="8"/>
    </row>
    <row r="648" spans="1:98" ht="15" hidden="1" customHeight="1" outlineLevel="1">
      <c r="A648" t="s">
        <v>1284</v>
      </c>
      <c r="B648" t="s">
        <v>1367</v>
      </c>
      <c r="C648" s="1">
        <f t="shared" si="256"/>
        <v>19170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0</v>
      </c>
      <c r="G648" s="129">
        <f t="shared" si="257"/>
        <v>9811</v>
      </c>
      <c r="H648" s="134">
        <f t="shared" si="258"/>
        <v>0.5117892540427752</v>
      </c>
      <c r="I648" s="2"/>
      <c r="J648" s="2">
        <f t="shared" si="259"/>
        <v>0.23437663015127805</v>
      </c>
      <c r="K648" s="2">
        <f t="shared" si="260"/>
        <v>0.74616588419405316</v>
      </c>
      <c r="L648" s="2">
        <f t="shared" si="261"/>
        <v>0</v>
      </c>
      <c r="M648" s="2">
        <f t="shared" si="262"/>
        <v>1.945748565466876E-2</v>
      </c>
      <c r="N648" s="63">
        <v>4493</v>
      </c>
      <c r="O648" s="63">
        <v>14304</v>
      </c>
      <c r="P648" s="63">
        <v>0</v>
      </c>
      <c r="Q648" s="63">
        <v>258</v>
      </c>
      <c r="R648" s="63">
        <v>77</v>
      </c>
      <c r="S648" s="63">
        <v>0</v>
      </c>
      <c r="T648" s="63">
        <v>0</v>
      </c>
      <c r="U648" s="63">
        <v>0</v>
      </c>
      <c r="V648" s="63">
        <v>15</v>
      </c>
      <c r="W648" s="63">
        <v>0</v>
      </c>
      <c r="X648" s="63">
        <v>0</v>
      </c>
      <c r="Y648" s="63">
        <v>0</v>
      </c>
      <c r="Z648" s="63">
        <v>23</v>
      </c>
      <c r="AA648" s="63">
        <v>0</v>
      </c>
      <c r="AB648" s="63">
        <v>0</v>
      </c>
      <c r="AC648" s="63">
        <v>0</v>
      </c>
      <c r="AD648" s="63">
        <v>0</v>
      </c>
      <c r="AE648" s="63">
        <v>0</v>
      </c>
      <c r="AF648" s="63">
        <v>0</v>
      </c>
      <c r="AG648" s="63">
        <v>0</v>
      </c>
      <c r="AH648" s="63">
        <v>0</v>
      </c>
      <c r="AI648" s="63">
        <v>0</v>
      </c>
      <c r="AJ648" s="63">
        <v>0</v>
      </c>
      <c r="AK648" s="63">
        <v>0</v>
      </c>
      <c r="AL648" s="63">
        <v>0</v>
      </c>
      <c r="AM648" s="63">
        <v>0</v>
      </c>
      <c r="AN648" s="63">
        <v>0</v>
      </c>
      <c r="AO648" s="63">
        <v>0</v>
      </c>
      <c r="AP648" s="63">
        <v>0</v>
      </c>
      <c r="AQ648" s="63">
        <v>0</v>
      </c>
      <c r="AR648" s="63">
        <v>0</v>
      </c>
      <c r="AS648" s="63">
        <v>0</v>
      </c>
      <c r="AT648" s="63">
        <v>0</v>
      </c>
      <c r="AU648" s="63">
        <v>0</v>
      </c>
      <c r="AV648" s="63">
        <v>0</v>
      </c>
      <c r="AW648" s="63">
        <v>0</v>
      </c>
      <c r="AX648" s="63">
        <v>0</v>
      </c>
      <c r="AY648" s="63">
        <v>0</v>
      </c>
      <c r="BA648" s="5">
        <f>IF(Q648&gt;0,RANK(Q648,(N648:P648,Q648:AE648)),0)</f>
        <v>3</v>
      </c>
      <c r="BB648" s="5">
        <f>IF(R648&gt;0,RANK(R648,(N648:P648,Q648:AE648)),0)</f>
        <v>4</v>
      </c>
      <c r="BC648" s="5">
        <f>IF(T648&gt;0,RANK(T648,(N648:P648,Q648:AE648)),0)</f>
        <v>0</v>
      </c>
      <c r="BD648" s="5">
        <f>IF(S648&gt;0,RANK(S648,(N648:P648,Q648:AE648)),0)</f>
        <v>0</v>
      </c>
      <c r="BE648" s="2">
        <f t="shared" si="263"/>
        <v>1.3458528951486698E-2</v>
      </c>
      <c r="BF648" s="2">
        <f t="shared" si="264"/>
        <v>4.0166927490871149E-3</v>
      </c>
      <c r="BG648" s="2">
        <f t="shared" si="265"/>
        <v>0</v>
      </c>
      <c r="BH648" s="2">
        <f t="shared" si="266"/>
        <v>0</v>
      </c>
      <c r="BJ648" t="s">
        <v>1284</v>
      </c>
      <c r="BK648" t="s">
        <v>1367</v>
      </c>
      <c r="BL648">
        <v>15</v>
      </c>
      <c r="BN648" s="112">
        <v>17</v>
      </c>
      <c r="BO648" s="114">
        <v>27</v>
      </c>
      <c r="BP648" s="118">
        <f t="shared" si="253"/>
        <v>17027</v>
      </c>
      <c r="BQ648" s="118">
        <f t="shared" si="252"/>
        <v>17027</v>
      </c>
      <c r="BR648" s="5" t="s">
        <v>3151</v>
      </c>
      <c r="CA648" s="8"/>
      <c r="CC648" s="63">
        <f t="shared" si="267"/>
        <v>-19170</v>
      </c>
      <c r="CE648" s="63">
        <v>0</v>
      </c>
      <c r="CT648" s="8"/>
    </row>
    <row r="649" spans="1:98" ht="15" hidden="1" customHeight="1" outlineLevel="1">
      <c r="A649" t="s">
        <v>2517</v>
      </c>
      <c r="B649" t="s">
        <v>1367</v>
      </c>
      <c r="C649" s="1">
        <f t="shared" si="256"/>
        <v>22606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>IF(P649&gt;0,RANK(P649,(N649:P649,Q649:AE649)),0)</f>
        <v>0</v>
      </c>
      <c r="G649" s="129">
        <f t="shared" si="257"/>
        <v>5970</v>
      </c>
      <c r="H649" s="134">
        <f t="shared" si="258"/>
        <v>0.26408917986375297</v>
      </c>
      <c r="I649" s="2"/>
      <c r="J649" s="2">
        <f t="shared" si="259"/>
        <v>0.35685216314252854</v>
      </c>
      <c r="K649" s="2">
        <f t="shared" si="260"/>
        <v>0.62094134300628157</v>
      </c>
      <c r="L649" s="2">
        <f t="shared" si="261"/>
        <v>0</v>
      </c>
      <c r="M649" s="2">
        <f t="shared" si="262"/>
        <v>2.220649385118989E-2</v>
      </c>
      <c r="N649" s="63">
        <v>8067</v>
      </c>
      <c r="O649" s="63">
        <v>14037</v>
      </c>
      <c r="P649" s="63">
        <v>0</v>
      </c>
      <c r="Q649" s="63">
        <v>306</v>
      </c>
      <c r="R649" s="63">
        <v>132</v>
      </c>
      <c r="S649" s="63">
        <v>0</v>
      </c>
      <c r="T649" s="63">
        <v>0</v>
      </c>
      <c r="U649" s="63">
        <v>0</v>
      </c>
      <c r="V649" s="63">
        <v>29</v>
      </c>
      <c r="W649" s="63">
        <v>0</v>
      </c>
      <c r="X649" s="63">
        <v>0</v>
      </c>
      <c r="Y649" s="63">
        <v>0</v>
      </c>
      <c r="Z649" s="63">
        <v>35</v>
      </c>
      <c r="AA649" s="63">
        <v>0</v>
      </c>
      <c r="AB649" s="63">
        <v>0</v>
      </c>
      <c r="AC649" s="63">
        <v>0</v>
      </c>
      <c r="AD649" s="63">
        <v>0</v>
      </c>
      <c r="AE649" s="63">
        <v>0</v>
      </c>
      <c r="AF649" s="63">
        <v>0</v>
      </c>
      <c r="AG649" s="63">
        <v>0</v>
      </c>
      <c r="AH649" s="63">
        <v>0</v>
      </c>
      <c r="AI649" s="63">
        <v>0</v>
      </c>
      <c r="AJ649" s="63">
        <v>0</v>
      </c>
      <c r="AK649" s="63">
        <v>0</v>
      </c>
      <c r="AL649" s="63">
        <v>0</v>
      </c>
      <c r="AM649" s="63">
        <v>0</v>
      </c>
      <c r="AN649" s="63">
        <v>0</v>
      </c>
      <c r="AO649" s="63">
        <v>0</v>
      </c>
      <c r="AP649" s="63">
        <v>0</v>
      </c>
      <c r="AQ649" s="63">
        <v>0</v>
      </c>
      <c r="AR649" s="63">
        <v>0</v>
      </c>
      <c r="AS649" s="63">
        <v>0</v>
      </c>
      <c r="AT649" s="63">
        <v>0</v>
      </c>
      <c r="AU649" s="63">
        <v>0</v>
      </c>
      <c r="AV649" s="63">
        <v>0</v>
      </c>
      <c r="AW649" s="63">
        <v>0</v>
      </c>
      <c r="AX649" s="63">
        <v>0</v>
      </c>
      <c r="AY649" s="63">
        <v>0</v>
      </c>
      <c r="BA649" s="5">
        <f>IF(Q649&gt;0,RANK(Q649,(N649:P649,Q649:AE649)),0)</f>
        <v>3</v>
      </c>
      <c r="BB649" s="5">
        <f>IF(R649&gt;0,RANK(R649,(N649:P649,Q649:AE649)),0)</f>
        <v>4</v>
      </c>
      <c r="BC649" s="5">
        <f>IF(T649&gt;0,RANK(T649,(N649:P649,Q649:AE649)),0)</f>
        <v>0</v>
      </c>
      <c r="BD649" s="5">
        <f>IF(S649&gt;0,RANK(S649,(N649:P649,Q649:AE649)),0)</f>
        <v>0</v>
      </c>
      <c r="BE649" s="2">
        <f t="shared" si="263"/>
        <v>1.3536229319649651E-2</v>
      </c>
      <c r="BF649" s="2">
        <f t="shared" si="264"/>
        <v>5.8391577457312218E-3</v>
      </c>
      <c r="BG649" s="2">
        <f t="shared" si="265"/>
        <v>0</v>
      </c>
      <c r="BH649" s="2">
        <f t="shared" si="266"/>
        <v>0</v>
      </c>
      <c r="BJ649" t="s">
        <v>2517</v>
      </c>
      <c r="BK649" t="s">
        <v>1367</v>
      </c>
      <c r="BL649">
        <v>15</v>
      </c>
      <c r="BN649" s="112">
        <v>17</v>
      </c>
      <c r="BO649" s="114">
        <v>29</v>
      </c>
      <c r="BP649" s="118">
        <f t="shared" si="253"/>
        <v>17029</v>
      </c>
      <c r="BQ649" s="118">
        <f t="shared" si="252"/>
        <v>17029</v>
      </c>
      <c r="BR649" s="5" t="s">
        <v>3151</v>
      </c>
      <c r="CA649" s="8"/>
      <c r="CB649" s="129" t="s">
        <v>2496</v>
      </c>
      <c r="CC649" s="63">
        <f t="shared" si="267"/>
        <v>-22606</v>
      </c>
      <c r="CE649" s="63">
        <v>0</v>
      </c>
      <c r="CT649" s="8"/>
    </row>
    <row r="650" spans="1:98" ht="15" hidden="1" customHeight="1" outlineLevel="1">
      <c r="A650" t="s">
        <v>1120</v>
      </c>
      <c r="B650" t="s">
        <v>1367</v>
      </c>
      <c r="C650" s="1">
        <f t="shared" si="256"/>
        <v>2309198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>IF(P650&gt;0,RANK(P650,(N650:P650,Q650:AE650)),0)</f>
        <v>0</v>
      </c>
      <c r="G650" s="129">
        <f t="shared" si="257"/>
        <v>1159791</v>
      </c>
      <c r="H650" s="134">
        <f t="shared" si="258"/>
        <v>0.50224839966083468</v>
      </c>
      <c r="I650" s="2"/>
      <c r="J650" s="2">
        <f t="shared" si="259"/>
        <v>0.74259201679544151</v>
      </c>
      <c r="K650" s="2">
        <f t="shared" si="260"/>
        <v>0.24034361713460692</v>
      </c>
      <c r="L650" s="2">
        <f t="shared" si="261"/>
        <v>0</v>
      </c>
      <c r="M650" s="2">
        <f t="shared" si="262"/>
        <v>1.706436606995157E-2</v>
      </c>
      <c r="N650" s="63">
        <v>1714792</v>
      </c>
      <c r="O650" s="63">
        <v>555001</v>
      </c>
      <c r="P650" s="63">
        <v>0</v>
      </c>
      <c r="Q650" s="63">
        <v>17560</v>
      </c>
      <c r="R650" s="63">
        <v>12163</v>
      </c>
      <c r="S650" s="63">
        <v>0</v>
      </c>
      <c r="T650" s="63">
        <v>0</v>
      </c>
      <c r="U650" s="63">
        <v>0</v>
      </c>
      <c r="V650" s="63">
        <v>4089</v>
      </c>
      <c r="W650" s="63">
        <v>2523</v>
      </c>
      <c r="X650" s="63">
        <v>0</v>
      </c>
      <c r="Y650" s="63">
        <v>0</v>
      </c>
      <c r="Z650" s="63">
        <v>3070</v>
      </c>
      <c r="AA650" s="63">
        <v>0</v>
      </c>
      <c r="AB650" s="63">
        <v>0</v>
      </c>
      <c r="AC650" s="63">
        <v>0</v>
      </c>
      <c r="AD650" s="63">
        <v>0</v>
      </c>
      <c r="AE650" s="63">
        <v>0</v>
      </c>
      <c r="AF650" s="63">
        <v>0</v>
      </c>
      <c r="AG650" s="63">
        <v>0</v>
      </c>
      <c r="AH650" s="63">
        <v>0</v>
      </c>
      <c r="AI650" s="63">
        <v>0</v>
      </c>
      <c r="AJ650" s="63">
        <v>0</v>
      </c>
      <c r="AK650" s="63">
        <v>0</v>
      </c>
      <c r="AL650" s="63">
        <v>0</v>
      </c>
      <c r="AM650" s="63">
        <v>0</v>
      </c>
      <c r="AN650" s="63">
        <v>0</v>
      </c>
      <c r="AO650" s="63">
        <v>0</v>
      </c>
      <c r="AP650" s="63">
        <v>0</v>
      </c>
      <c r="AQ650" s="63">
        <v>0</v>
      </c>
      <c r="AR650" s="63">
        <v>0</v>
      </c>
      <c r="AS650" s="63">
        <v>0</v>
      </c>
      <c r="AT650" s="63">
        <v>0</v>
      </c>
      <c r="AU650" s="63">
        <v>0</v>
      </c>
      <c r="AV650" s="63">
        <v>0</v>
      </c>
      <c r="AW650" s="63">
        <v>0</v>
      </c>
      <c r="AX650" s="63">
        <v>0</v>
      </c>
      <c r="AY650" s="63">
        <v>0</v>
      </c>
      <c r="BA650" s="5">
        <f>IF(Q650&gt;0,RANK(Q650,(N650:P650,Q650:AE650)),0)</f>
        <v>3</v>
      </c>
      <c r="BB650" s="5">
        <f>IF(R650&gt;0,RANK(R650,(N650:P650,Q650:AE650)),0)</f>
        <v>4</v>
      </c>
      <c r="BC650" s="5">
        <f>IF(T650&gt;0,RANK(T650,(N650:P650,Q650:AE650)),0)</f>
        <v>0</v>
      </c>
      <c r="BD650" s="5">
        <f>IF(S650&gt;0,RANK(S650,(N650:P650,Q650:AE650)),0)</f>
        <v>0</v>
      </c>
      <c r="BE650" s="2">
        <f t="shared" si="263"/>
        <v>7.6043717342557894E-3</v>
      </c>
      <c r="BF650" s="2">
        <f t="shared" si="264"/>
        <v>5.2671966630838934E-3</v>
      </c>
      <c r="BG650" s="2">
        <f t="shared" si="265"/>
        <v>0</v>
      </c>
      <c r="BH650" s="2">
        <f t="shared" si="266"/>
        <v>0</v>
      </c>
      <c r="BJ650" t="s">
        <v>1120</v>
      </c>
      <c r="BK650" t="s">
        <v>1367</v>
      </c>
      <c r="BN650" s="112">
        <v>17</v>
      </c>
      <c r="BO650" s="114">
        <v>31</v>
      </c>
      <c r="BP650" s="118">
        <f t="shared" si="253"/>
        <v>17031</v>
      </c>
      <c r="BQ650" s="118">
        <f t="shared" si="252"/>
        <v>17031</v>
      </c>
      <c r="BR650" s="5" t="s">
        <v>3151</v>
      </c>
      <c r="BV650" s="63"/>
      <c r="CA650" s="8"/>
      <c r="CB650" s="129"/>
      <c r="CC650" s="63">
        <f t="shared" si="267"/>
        <v>-2309198</v>
      </c>
      <c r="CE650" s="63">
        <v>2523</v>
      </c>
      <c r="CT650" s="8"/>
    </row>
    <row r="651" spans="1:98" ht="15" hidden="1" customHeight="1" outlineLevel="1">
      <c r="A651" t="s">
        <v>1874</v>
      </c>
      <c r="B651" t="s">
        <v>1367</v>
      </c>
      <c r="C651" s="1">
        <f t="shared" si="256"/>
        <v>9441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0</v>
      </c>
      <c r="G651" s="129">
        <f t="shared" si="257"/>
        <v>4841</v>
      </c>
      <c r="H651" s="134">
        <f t="shared" si="258"/>
        <v>0.51276347844507997</v>
      </c>
      <c r="I651" s="2"/>
      <c r="J651" s="2">
        <f t="shared" si="259"/>
        <v>0.23323800444868129</v>
      </c>
      <c r="K651" s="2">
        <f t="shared" si="260"/>
        <v>0.74600148289376123</v>
      </c>
      <c r="L651" s="2">
        <f t="shared" si="261"/>
        <v>0</v>
      </c>
      <c r="M651" s="2">
        <f t="shared" si="262"/>
        <v>2.0760512657557517E-2</v>
      </c>
      <c r="N651" s="63">
        <v>2202</v>
      </c>
      <c r="O651" s="63">
        <v>7043</v>
      </c>
      <c r="P651" s="63">
        <v>0</v>
      </c>
      <c r="Q651" s="63">
        <v>119</v>
      </c>
      <c r="R651" s="63">
        <v>43</v>
      </c>
      <c r="S651" s="63">
        <v>0</v>
      </c>
      <c r="T651" s="63">
        <v>0</v>
      </c>
      <c r="U651" s="63">
        <v>0</v>
      </c>
      <c r="V651" s="63">
        <v>10</v>
      </c>
      <c r="W651" s="63">
        <v>16</v>
      </c>
      <c r="X651" s="63">
        <v>0</v>
      </c>
      <c r="Y651" s="63">
        <v>0</v>
      </c>
      <c r="Z651" s="63">
        <v>8</v>
      </c>
      <c r="AA651" s="63">
        <v>0</v>
      </c>
      <c r="AB651" s="63">
        <v>0</v>
      </c>
      <c r="AC651" s="63">
        <v>0</v>
      </c>
      <c r="AD651" s="63">
        <v>0</v>
      </c>
      <c r="AE651" s="63">
        <v>0</v>
      </c>
      <c r="AF651" s="63">
        <v>0</v>
      </c>
      <c r="AG651" s="63">
        <v>0</v>
      </c>
      <c r="AH651" s="63">
        <v>0</v>
      </c>
      <c r="AI651" s="63">
        <v>0</v>
      </c>
      <c r="AJ651" s="63">
        <v>0</v>
      </c>
      <c r="AK651" s="63">
        <v>0</v>
      </c>
      <c r="AL651" s="63">
        <v>0</v>
      </c>
      <c r="AM651" s="63">
        <v>0</v>
      </c>
      <c r="AN651" s="63">
        <v>0</v>
      </c>
      <c r="AO651" s="63">
        <v>0</v>
      </c>
      <c r="AP651" s="63">
        <v>0</v>
      </c>
      <c r="AQ651" s="63">
        <v>0</v>
      </c>
      <c r="AR651" s="63">
        <v>0</v>
      </c>
      <c r="AS651" s="63">
        <v>0</v>
      </c>
      <c r="AT651" s="63">
        <v>0</v>
      </c>
      <c r="AU651" s="63">
        <v>0</v>
      </c>
      <c r="AV651" s="63">
        <v>0</v>
      </c>
      <c r="AW651" s="63">
        <v>0</v>
      </c>
      <c r="AX651" s="63">
        <v>0</v>
      </c>
      <c r="AY651" s="63">
        <v>0</v>
      </c>
      <c r="BA651" s="5">
        <f>IF(Q651&gt;0,RANK(Q651,(N651:P651,Q651:AE651)),0)</f>
        <v>3</v>
      </c>
      <c r="BB651" s="5">
        <f>IF(R651&gt;0,RANK(R651,(N651:P651,Q651:AE651)),0)</f>
        <v>4</v>
      </c>
      <c r="BC651" s="5">
        <f>IF(T651&gt;0,RANK(T651,(N651:P651,Q651:AE651)),0)</f>
        <v>0</v>
      </c>
      <c r="BD651" s="5">
        <f>IF(S651&gt;0,RANK(S651,(N651:P651,Q651:AE651)),0)</f>
        <v>0</v>
      </c>
      <c r="BE651" s="2">
        <f t="shared" si="263"/>
        <v>1.2604596970659888E-2</v>
      </c>
      <c r="BF651" s="2">
        <f t="shared" si="264"/>
        <v>4.5546022667090347E-3</v>
      </c>
      <c r="BG651" s="2">
        <f t="shared" si="265"/>
        <v>0</v>
      </c>
      <c r="BH651" s="2">
        <f t="shared" si="266"/>
        <v>0</v>
      </c>
      <c r="BJ651" t="s">
        <v>1874</v>
      </c>
      <c r="BK651" t="s">
        <v>1367</v>
      </c>
      <c r="BL651">
        <v>15</v>
      </c>
      <c r="BN651" s="112">
        <v>17</v>
      </c>
      <c r="BO651" s="114">
        <v>33</v>
      </c>
      <c r="BP651" s="118">
        <f t="shared" si="253"/>
        <v>17033</v>
      </c>
      <c r="BQ651" s="118">
        <f t="shared" si="252"/>
        <v>17033</v>
      </c>
      <c r="BR651" s="5" t="s">
        <v>3151</v>
      </c>
      <c r="CA651" s="8"/>
      <c r="CB651" s="129" t="s">
        <v>3240</v>
      </c>
      <c r="CC651" s="63">
        <f t="shared" si="267"/>
        <v>-9441</v>
      </c>
      <c r="CE651" s="63">
        <v>16</v>
      </c>
      <c r="CT651" s="8"/>
    </row>
    <row r="652" spans="1:98" ht="15" hidden="1" customHeight="1" outlineLevel="1">
      <c r="A652" t="s">
        <v>1530</v>
      </c>
      <c r="B652" t="s">
        <v>1367</v>
      </c>
      <c r="C652" s="1">
        <f t="shared" si="256"/>
        <v>5843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>IF(P652&gt;0,RANK(P652,(N652:P652,Q652:AE652)),0)</f>
        <v>0</v>
      </c>
      <c r="G652" s="129">
        <f t="shared" si="257"/>
        <v>3454</v>
      </c>
      <c r="H652" s="134">
        <f t="shared" si="258"/>
        <v>0.5911346910833476</v>
      </c>
      <c r="I652" s="2"/>
      <c r="J652" s="2">
        <f t="shared" si="259"/>
        <v>0.19527639911004621</v>
      </c>
      <c r="K652" s="2">
        <f t="shared" si="260"/>
        <v>0.78641109019339384</v>
      </c>
      <c r="L652" s="2">
        <f t="shared" si="261"/>
        <v>0</v>
      </c>
      <c r="M652" s="2">
        <f t="shared" si="262"/>
        <v>1.8312510696559925E-2</v>
      </c>
      <c r="N652" s="63">
        <v>1141</v>
      </c>
      <c r="O652" s="63">
        <v>4595</v>
      </c>
      <c r="P652" s="63">
        <v>0</v>
      </c>
      <c r="Q652" s="63">
        <v>63</v>
      </c>
      <c r="R652" s="63">
        <v>21</v>
      </c>
      <c r="S652" s="63">
        <v>0</v>
      </c>
      <c r="T652" s="63">
        <v>0</v>
      </c>
      <c r="U652" s="63">
        <v>0</v>
      </c>
      <c r="V652" s="63">
        <v>1</v>
      </c>
      <c r="W652" s="63">
        <v>19</v>
      </c>
      <c r="X652" s="63">
        <v>0</v>
      </c>
      <c r="Y652" s="63">
        <v>0</v>
      </c>
      <c r="Z652" s="63">
        <v>3</v>
      </c>
      <c r="AA652" s="63">
        <v>0</v>
      </c>
      <c r="AB652" s="63">
        <v>0</v>
      </c>
      <c r="AC652" s="63">
        <v>0</v>
      </c>
      <c r="AD652" s="63">
        <v>0</v>
      </c>
      <c r="AE652" s="63">
        <v>0</v>
      </c>
      <c r="AF652" s="63">
        <v>0</v>
      </c>
      <c r="AG652" s="63">
        <v>0</v>
      </c>
      <c r="AH652" s="63">
        <v>0</v>
      </c>
      <c r="AI652" s="63">
        <v>0</v>
      </c>
      <c r="AJ652" s="63">
        <v>0</v>
      </c>
      <c r="AK652" s="63">
        <v>0</v>
      </c>
      <c r="AL652" s="63">
        <v>0</v>
      </c>
      <c r="AM652" s="63">
        <v>0</v>
      </c>
      <c r="AN652" s="63">
        <v>0</v>
      </c>
      <c r="AO652" s="63">
        <v>0</v>
      </c>
      <c r="AP652" s="63">
        <v>0</v>
      </c>
      <c r="AQ652" s="63">
        <v>0</v>
      </c>
      <c r="AR652" s="63">
        <v>0</v>
      </c>
      <c r="AS652" s="63">
        <v>0</v>
      </c>
      <c r="AT652" s="63">
        <v>0</v>
      </c>
      <c r="AU652" s="63">
        <v>0</v>
      </c>
      <c r="AV652" s="63">
        <v>0</v>
      </c>
      <c r="AW652" s="63">
        <v>0</v>
      </c>
      <c r="AX652" s="63">
        <v>0</v>
      </c>
      <c r="AY652" s="63">
        <v>0</v>
      </c>
      <c r="BA652" s="5">
        <f>IF(Q652&gt;0,RANK(Q652,(N652:P652,Q652:AE652)),0)</f>
        <v>3</v>
      </c>
      <c r="BB652" s="5">
        <f>IF(R652&gt;0,RANK(R652,(N652:P652,Q652:AE652)),0)</f>
        <v>4</v>
      </c>
      <c r="BC652" s="5">
        <f>IF(T652&gt;0,RANK(T652,(N652:P652,Q652:AE652)),0)</f>
        <v>0</v>
      </c>
      <c r="BD652" s="5">
        <f>IF(S652&gt;0,RANK(S652,(N652:P652,Q652:AE652)),0)</f>
        <v>0</v>
      </c>
      <c r="BE652" s="2">
        <f t="shared" si="263"/>
        <v>1.0782132466198871E-2</v>
      </c>
      <c r="BF652" s="2">
        <f t="shared" si="264"/>
        <v>3.5940441553996235E-3</v>
      </c>
      <c r="BG652" s="2">
        <f t="shared" si="265"/>
        <v>0</v>
      </c>
      <c r="BH652" s="2">
        <f t="shared" si="266"/>
        <v>0</v>
      </c>
      <c r="BJ652" t="s">
        <v>1530</v>
      </c>
      <c r="BK652" t="s">
        <v>1367</v>
      </c>
      <c r="BL652">
        <v>15</v>
      </c>
      <c r="BN652" s="112">
        <v>17</v>
      </c>
      <c r="BO652" s="114">
        <v>35</v>
      </c>
      <c r="BP652" s="118">
        <f t="shared" si="253"/>
        <v>17035</v>
      </c>
      <c r="BQ652" s="118">
        <f t="shared" si="252"/>
        <v>17035</v>
      </c>
      <c r="BR652" s="5" t="s">
        <v>3151</v>
      </c>
      <c r="CA652" s="8"/>
      <c r="CB652" s="129" t="s">
        <v>3238</v>
      </c>
      <c r="CC652" s="63">
        <f t="shared" si="267"/>
        <v>-5843</v>
      </c>
      <c r="CE652" s="63">
        <v>19</v>
      </c>
      <c r="CT652" s="8"/>
    </row>
    <row r="653" spans="1:98" ht="15" hidden="1" customHeight="1" outlineLevel="1">
      <c r="A653" t="s">
        <v>1086</v>
      </c>
      <c r="B653" t="s">
        <v>1367</v>
      </c>
      <c r="C653" s="1">
        <f t="shared" si="256"/>
        <v>47989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>IF(P653&gt;0,RANK(P653,(N653:P653,Q653:AE653)),0)</f>
        <v>0</v>
      </c>
      <c r="G653" s="129">
        <f t="shared" si="257"/>
        <v>2738</v>
      </c>
      <c r="H653" s="134">
        <f t="shared" si="258"/>
        <v>5.7054741711642251E-2</v>
      </c>
      <c r="I653" s="2"/>
      <c r="J653" s="2">
        <f t="shared" si="259"/>
        <v>0.51351351351351349</v>
      </c>
      <c r="K653" s="2">
        <f t="shared" si="260"/>
        <v>0.45645877180187128</v>
      </c>
      <c r="L653" s="2">
        <f t="shared" si="261"/>
        <v>0</v>
      </c>
      <c r="M653" s="2">
        <f t="shared" si="262"/>
        <v>3.0027714684615237E-2</v>
      </c>
      <c r="N653" s="63">
        <v>24643</v>
      </c>
      <c r="O653" s="63">
        <v>21905</v>
      </c>
      <c r="P653" s="63">
        <v>0</v>
      </c>
      <c r="Q653" s="63">
        <v>783</v>
      </c>
      <c r="R653" s="63">
        <v>331</v>
      </c>
      <c r="S653" s="63">
        <v>0</v>
      </c>
      <c r="T653" s="63">
        <v>0</v>
      </c>
      <c r="U653" s="63">
        <v>0</v>
      </c>
      <c r="V653" s="63">
        <v>54</v>
      </c>
      <c r="W653" s="63">
        <v>170</v>
      </c>
      <c r="X653" s="63">
        <v>0</v>
      </c>
      <c r="Y653" s="63">
        <v>0</v>
      </c>
      <c r="Z653" s="63">
        <v>103</v>
      </c>
      <c r="AA653" s="63">
        <v>0</v>
      </c>
      <c r="AB653" s="63">
        <v>0</v>
      </c>
      <c r="AC653" s="63">
        <v>0</v>
      </c>
      <c r="AD653" s="63">
        <v>0</v>
      </c>
      <c r="AE653" s="63">
        <v>0</v>
      </c>
      <c r="AF653" s="63">
        <v>0</v>
      </c>
      <c r="AG653" s="63">
        <v>0</v>
      </c>
      <c r="AH653" s="63">
        <v>0</v>
      </c>
      <c r="AI653" s="63">
        <v>0</v>
      </c>
      <c r="AJ653" s="63">
        <v>0</v>
      </c>
      <c r="AK653" s="63">
        <v>0</v>
      </c>
      <c r="AL653" s="63">
        <v>0</v>
      </c>
      <c r="AM653" s="63">
        <v>0</v>
      </c>
      <c r="AN653" s="63">
        <v>0</v>
      </c>
      <c r="AO653" s="63">
        <v>0</v>
      </c>
      <c r="AP653" s="63">
        <v>0</v>
      </c>
      <c r="AQ653" s="63">
        <v>0</v>
      </c>
      <c r="AR653" s="63">
        <v>0</v>
      </c>
      <c r="AS653" s="63">
        <v>0</v>
      </c>
      <c r="AT653" s="63">
        <v>0</v>
      </c>
      <c r="AU653" s="63">
        <v>0</v>
      </c>
      <c r="AV653" s="63">
        <v>0</v>
      </c>
      <c r="AW653" s="63">
        <v>0</v>
      </c>
      <c r="AX653" s="63">
        <v>0</v>
      </c>
      <c r="AY653" s="63">
        <v>0</v>
      </c>
      <c r="BA653" s="5">
        <f>IF(Q653&gt;0,RANK(Q653,(N653:P653,Q653:AE653)),0)</f>
        <v>3</v>
      </c>
      <c r="BB653" s="5">
        <f>IF(R653&gt;0,RANK(R653,(N653:P653,Q653:AE653)),0)</f>
        <v>4</v>
      </c>
      <c r="BC653" s="5">
        <f>IF(T653&gt;0,RANK(T653,(N653:P653,Q653:AE653)),0)</f>
        <v>0</v>
      </c>
      <c r="BD653" s="5">
        <f>IF(S653&gt;0,RANK(S653,(N653:P653,Q653:AE653)),0)</f>
        <v>0</v>
      </c>
      <c r="BE653" s="2">
        <f t="shared" si="263"/>
        <v>1.6316239138135822E-2</v>
      </c>
      <c r="BF653" s="2">
        <f t="shared" si="264"/>
        <v>6.8974139907062035E-3</v>
      </c>
      <c r="BG653" s="2">
        <f t="shared" si="265"/>
        <v>0</v>
      </c>
      <c r="BH653" s="2">
        <f t="shared" si="266"/>
        <v>0</v>
      </c>
      <c r="BJ653" t="s">
        <v>1086</v>
      </c>
      <c r="BK653" t="s">
        <v>1367</v>
      </c>
      <c r="BN653" s="112">
        <v>17</v>
      </c>
      <c r="BO653" s="114">
        <v>37</v>
      </c>
      <c r="BP653" s="118">
        <f t="shared" si="253"/>
        <v>17037</v>
      </c>
      <c r="BQ653" s="118">
        <f t="shared" si="252"/>
        <v>17037</v>
      </c>
      <c r="BR653" s="5" t="s">
        <v>3151</v>
      </c>
      <c r="BV653" s="63"/>
      <c r="CA653" s="8"/>
      <c r="CC653" s="63">
        <f t="shared" si="267"/>
        <v>-47989</v>
      </c>
      <c r="CE653" s="63">
        <v>170</v>
      </c>
      <c r="CT653" s="8"/>
    </row>
    <row r="654" spans="1:98" ht="15" hidden="1" customHeight="1" outlineLevel="1">
      <c r="A654" t="s">
        <v>795</v>
      </c>
      <c r="B654" t="s">
        <v>1367</v>
      </c>
      <c r="C654" s="1">
        <f t="shared" si="256"/>
        <v>8024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0</v>
      </c>
      <c r="G654" s="129">
        <f t="shared" si="257"/>
        <v>3441</v>
      </c>
      <c r="H654" s="134">
        <f t="shared" si="258"/>
        <v>0.42883848454636092</v>
      </c>
      <c r="I654" s="2"/>
      <c r="J654" s="2">
        <f t="shared" si="259"/>
        <v>0.27305583250249255</v>
      </c>
      <c r="K654" s="2">
        <f t="shared" si="260"/>
        <v>0.70189431704885341</v>
      </c>
      <c r="L654" s="2">
        <f t="shared" si="261"/>
        <v>0</v>
      </c>
      <c r="M654" s="2">
        <f t="shared" si="262"/>
        <v>2.5049850448654043E-2</v>
      </c>
      <c r="N654" s="63">
        <v>2191</v>
      </c>
      <c r="O654" s="63">
        <v>5632</v>
      </c>
      <c r="P654" s="63">
        <v>0</v>
      </c>
      <c r="Q654" s="63">
        <v>139</v>
      </c>
      <c r="R654" s="63">
        <v>47</v>
      </c>
      <c r="S654" s="63">
        <v>0</v>
      </c>
      <c r="T654" s="63">
        <v>0</v>
      </c>
      <c r="U654" s="63">
        <v>0</v>
      </c>
      <c r="V654" s="63">
        <v>3</v>
      </c>
      <c r="W654" s="63">
        <v>0</v>
      </c>
      <c r="X654" s="63">
        <v>0</v>
      </c>
      <c r="Y654" s="63">
        <v>0</v>
      </c>
      <c r="Z654" s="63">
        <v>12</v>
      </c>
      <c r="AA654" s="63">
        <v>0</v>
      </c>
      <c r="AB654" s="63">
        <v>0</v>
      </c>
      <c r="AC654" s="63">
        <v>0</v>
      </c>
      <c r="AD654" s="63">
        <v>0</v>
      </c>
      <c r="AE654" s="63">
        <v>0</v>
      </c>
      <c r="AF654" s="63">
        <v>0</v>
      </c>
      <c r="AG654" s="63">
        <v>0</v>
      </c>
      <c r="AH654" s="63">
        <v>0</v>
      </c>
      <c r="AI654" s="63">
        <v>0</v>
      </c>
      <c r="AJ654" s="63">
        <v>0</v>
      </c>
      <c r="AK654" s="63">
        <v>0</v>
      </c>
      <c r="AL654" s="63">
        <v>0</v>
      </c>
      <c r="AM654" s="63">
        <v>0</v>
      </c>
      <c r="AN654" s="63">
        <v>0</v>
      </c>
      <c r="AO654" s="63">
        <v>0</v>
      </c>
      <c r="AP654" s="63">
        <v>0</v>
      </c>
      <c r="AQ654" s="63">
        <v>0</v>
      </c>
      <c r="AR654" s="63">
        <v>0</v>
      </c>
      <c r="AS654" s="63">
        <v>0</v>
      </c>
      <c r="AT654" s="63">
        <v>0</v>
      </c>
      <c r="AU654" s="63">
        <v>0</v>
      </c>
      <c r="AV654" s="63">
        <v>0</v>
      </c>
      <c r="AW654" s="63">
        <v>0</v>
      </c>
      <c r="AX654" s="63">
        <v>0</v>
      </c>
      <c r="AY654" s="63">
        <v>0</v>
      </c>
      <c r="BA654" s="5">
        <f>IF(Q654&gt;0,RANK(Q654,(N654:P654,Q654:AE654)),0)</f>
        <v>3</v>
      </c>
      <c r="BB654" s="5">
        <f>IF(R654&gt;0,RANK(R654,(N654:P654,Q654:AE654)),0)</f>
        <v>4</v>
      </c>
      <c r="BC654" s="5">
        <f>IF(T654&gt;0,RANK(T654,(N654:P654,Q654:AE654)),0)</f>
        <v>0</v>
      </c>
      <c r="BD654" s="5">
        <f>IF(S654&gt;0,RANK(S654,(N654:P654,Q654:AE654)),0)</f>
        <v>0</v>
      </c>
      <c r="BE654" s="2">
        <f t="shared" si="263"/>
        <v>1.7323030907278165E-2</v>
      </c>
      <c r="BF654" s="2">
        <f t="shared" si="264"/>
        <v>5.8574277168494514E-3</v>
      </c>
      <c r="BG654" s="2">
        <f t="shared" si="265"/>
        <v>0</v>
      </c>
      <c r="BH654" s="2">
        <f t="shared" si="266"/>
        <v>0</v>
      </c>
      <c r="BJ654" t="s">
        <v>795</v>
      </c>
      <c r="BK654" t="s">
        <v>1367</v>
      </c>
      <c r="BL654">
        <v>13</v>
      </c>
      <c r="BN654" s="112">
        <v>17</v>
      </c>
      <c r="BO654" s="114">
        <v>39</v>
      </c>
      <c r="BP654" s="118">
        <f t="shared" si="253"/>
        <v>17039</v>
      </c>
      <c r="BQ654" s="118">
        <f t="shared" si="252"/>
        <v>17039</v>
      </c>
      <c r="BR654" s="5" t="s">
        <v>3151</v>
      </c>
      <c r="CA654" s="8"/>
      <c r="CB654" s="129" t="s">
        <v>2496</v>
      </c>
      <c r="CC654" s="63">
        <f t="shared" si="267"/>
        <v>-8024</v>
      </c>
      <c r="CE654" s="63">
        <v>0</v>
      </c>
      <c r="CT654" s="8"/>
    </row>
    <row r="655" spans="1:98" ht="15" hidden="1" customHeight="1" outlineLevel="1">
      <c r="A655" t="s">
        <v>1147</v>
      </c>
      <c r="B655" t="s">
        <v>1367</v>
      </c>
      <c r="C655" s="1">
        <f t="shared" si="256"/>
        <v>8746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>IF(P655&gt;0,RANK(P655,(N655:P655,Q655:AE655)),0)</f>
        <v>0</v>
      </c>
      <c r="G655" s="129">
        <f t="shared" si="257"/>
        <v>3894</v>
      </c>
      <c r="H655" s="134">
        <f t="shared" si="258"/>
        <v>0.44523210610564828</v>
      </c>
      <c r="I655" s="2"/>
      <c r="J655" s="2">
        <f t="shared" si="259"/>
        <v>0.26606448662245596</v>
      </c>
      <c r="K655" s="2">
        <f t="shared" si="260"/>
        <v>0.7112965927281043</v>
      </c>
      <c r="L655" s="2">
        <f t="shared" si="261"/>
        <v>0</v>
      </c>
      <c r="M655" s="2">
        <f t="shared" si="262"/>
        <v>2.2638920649439731E-2</v>
      </c>
      <c r="N655" s="63">
        <v>2327</v>
      </c>
      <c r="O655" s="63">
        <v>6221</v>
      </c>
      <c r="P655" s="63">
        <v>0</v>
      </c>
      <c r="Q655" s="63">
        <v>119</v>
      </c>
      <c r="R655" s="63">
        <v>43</v>
      </c>
      <c r="S655" s="63">
        <v>0</v>
      </c>
      <c r="T655" s="63">
        <v>0</v>
      </c>
      <c r="U655" s="63">
        <v>0</v>
      </c>
      <c r="V655" s="63">
        <v>4</v>
      </c>
      <c r="W655" s="63">
        <v>22</v>
      </c>
      <c r="X655" s="63">
        <v>0</v>
      </c>
      <c r="Y655" s="63">
        <v>0</v>
      </c>
      <c r="Z655" s="63">
        <v>10</v>
      </c>
      <c r="AA655" s="63">
        <v>0</v>
      </c>
      <c r="AB655" s="63">
        <v>0</v>
      </c>
      <c r="AC655" s="63">
        <v>0</v>
      </c>
      <c r="AD655" s="63">
        <v>0</v>
      </c>
      <c r="AE655" s="63">
        <v>0</v>
      </c>
      <c r="AF655" s="63">
        <v>0</v>
      </c>
      <c r="AG655" s="63">
        <v>0</v>
      </c>
      <c r="AH655" s="63">
        <v>0</v>
      </c>
      <c r="AI655" s="63">
        <v>0</v>
      </c>
      <c r="AJ655" s="63">
        <v>0</v>
      </c>
      <c r="AK655" s="63">
        <v>0</v>
      </c>
      <c r="AL655" s="63">
        <v>0</v>
      </c>
      <c r="AM655" s="63">
        <v>0</v>
      </c>
      <c r="AN655" s="63">
        <v>0</v>
      </c>
      <c r="AO655" s="63">
        <v>0</v>
      </c>
      <c r="AP655" s="63">
        <v>0</v>
      </c>
      <c r="AQ655" s="63">
        <v>0</v>
      </c>
      <c r="AR655" s="63">
        <v>0</v>
      </c>
      <c r="AS655" s="63">
        <v>0</v>
      </c>
      <c r="AT655" s="63">
        <v>0</v>
      </c>
      <c r="AU655" s="63">
        <v>0</v>
      </c>
      <c r="AV655" s="63">
        <v>0</v>
      </c>
      <c r="AW655" s="63">
        <v>0</v>
      </c>
      <c r="AX655" s="63">
        <v>0</v>
      </c>
      <c r="AY655" s="63">
        <v>0</v>
      </c>
      <c r="BA655" s="5">
        <f>IF(Q655&gt;0,RANK(Q655,(N655:P655,Q655:AE655)),0)</f>
        <v>3</v>
      </c>
      <c r="BB655" s="5">
        <f>IF(R655&gt;0,RANK(R655,(N655:P655,Q655:AE655)),0)</f>
        <v>4</v>
      </c>
      <c r="BC655" s="5">
        <f>IF(T655&gt;0,RANK(T655,(N655:P655,Q655:AE655)),0)</f>
        <v>0</v>
      </c>
      <c r="BD655" s="5">
        <f>IF(S655&gt;0,RANK(S655,(N655:P655,Q655:AE655)),0)</f>
        <v>0</v>
      </c>
      <c r="BE655" s="2">
        <f t="shared" si="263"/>
        <v>1.3606219986279443E-2</v>
      </c>
      <c r="BF655" s="2">
        <f t="shared" si="264"/>
        <v>4.9165332723530757E-3</v>
      </c>
      <c r="BG655" s="2">
        <f t="shared" si="265"/>
        <v>0</v>
      </c>
      <c r="BH655" s="2">
        <f t="shared" si="266"/>
        <v>0</v>
      </c>
      <c r="BJ655" t="s">
        <v>1147</v>
      </c>
      <c r="BK655" t="s">
        <v>1367</v>
      </c>
      <c r="BL655">
        <v>15</v>
      </c>
      <c r="BN655" s="112">
        <v>17</v>
      </c>
      <c r="BO655" s="114">
        <v>41</v>
      </c>
      <c r="BP655" s="118">
        <f t="shared" si="253"/>
        <v>17041</v>
      </c>
      <c r="BQ655" s="118">
        <f t="shared" si="252"/>
        <v>17041</v>
      </c>
      <c r="BR655" s="5" t="s">
        <v>3151</v>
      </c>
      <c r="BV655" s="63"/>
      <c r="CA655" s="8"/>
      <c r="CC655" s="63">
        <f t="shared" si="267"/>
        <v>-8746</v>
      </c>
      <c r="CE655" s="63">
        <v>22</v>
      </c>
      <c r="CT655" s="8"/>
    </row>
    <row r="656" spans="1:98" ht="15" hidden="1" customHeight="1" outlineLevel="1">
      <c r="A656" t="s">
        <v>781</v>
      </c>
      <c r="B656" t="s">
        <v>1367</v>
      </c>
      <c r="C656" s="1">
        <f t="shared" si="256"/>
        <v>485064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>IF(P656&gt;0,RANK(P656,(N656:P656,Q656:AE656)),0)</f>
        <v>0</v>
      </c>
      <c r="G656" s="129">
        <f t="shared" si="257"/>
        <v>87611</v>
      </c>
      <c r="H656" s="134">
        <f t="shared" si="258"/>
        <v>0.18061740306433791</v>
      </c>
      <c r="I656" s="2"/>
      <c r="J656" s="2">
        <f t="shared" si="259"/>
        <v>0.57976267049296593</v>
      </c>
      <c r="K656" s="2">
        <f t="shared" si="260"/>
        <v>0.39914526742862799</v>
      </c>
      <c r="L656" s="2">
        <f t="shared" si="261"/>
        <v>0</v>
      </c>
      <c r="M656" s="2">
        <f t="shared" si="262"/>
        <v>2.1092062078406082E-2</v>
      </c>
      <c r="N656" s="63">
        <v>281222</v>
      </c>
      <c r="O656" s="63">
        <v>193611</v>
      </c>
      <c r="P656" s="63">
        <v>0</v>
      </c>
      <c r="Q656" s="63">
        <v>6249</v>
      </c>
      <c r="R656" s="63">
        <v>2490</v>
      </c>
      <c r="S656" s="63">
        <v>0</v>
      </c>
      <c r="T656" s="63">
        <v>0</v>
      </c>
      <c r="U656" s="63">
        <v>0</v>
      </c>
      <c r="V656" s="63">
        <v>377</v>
      </c>
      <c r="W656" s="63">
        <v>0</v>
      </c>
      <c r="X656" s="63">
        <v>0</v>
      </c>
      <c r="Y656" s="63">
        <v>0</v>
      </c>
      <c r="Z656" s="63">
        <v>1115</v>
      </c>
      <c r="AA656" s="63">
        <v>0</v>
      </c>
      <c r="AB656" s="63">
        <v>0</v>
      </c>
      <c r="AC656" s="63">
        <v>0</v>
      </c>
      <c r="AD656" s="63">
        <v>0</v>
      </c>
      <c r="AE656" s="63">
        <v>0</v>
      </c>
      <c r="AF656" s="63">
        <v>0</v>
      </c>
      <c r="AG656" s="63">
        <v>0</v>
      </c>
      <c r="AH656" s="63">
        <v>0</v>
      </c>
      <c r="AI656" s="63">
        <v>0</v>
      </c>
      <c r="AJ656" s="63">
        <v>0</v>
      </c>
      <c r="AK656" s="63">
        <v>0</v>
      </c>
      <c r="AL656" s="63">
        <v>0</v>
      </c>
      <c r="AM656" s="63">
        <v>0</v>
      </c>
      <c r="AN656" s="63">
        <v>0</v>
      </c>
      <c r="AO656" s="63">
        <v>0</v>
      </c>
      <c r="AP656" s="63">
        <v>0</v>
      </c>
      <c r="AQ656" s="63">
        <v>0</v>
      </c>
      <c r="AR656" s="63">
        <v>0</v>
      </c>
      <c r="AS656" s="63">
        <v>0</v>
      </c>
      <c r="AT656" s="63">
        <v>0</v>
      </c>
      <c r="AU656" s="63">
        <v>0</v>
      </c>
      <c r="AV656" s="63">
        <v>0</v>
      </c>
      <c r="AW656" s="63">
        <v>0</v>
      </c>
      <c r="AX656" s="63">
        <v>0</v>
      </c>
      <c r="AY656" s="63">
        <v>0</v>
      </c>
      <c r="BA656" s="5">
        <f>IF(Q656&gt;0,RANK(Q656,(N656:P656,Q656:AE656)),0)</f>
        <v>3</v>
      </c>
      <c r="BB656" s="5">
        <f>IF(R656&gt;0,RANK(R656,(N656:P656,Q656:AE656)),0)</f>
        <v>4</v>
      </c>
      <c r="BC656" s="5">
        <f>IF(T656&gt;0,RANK(T656,(N656:P656,Q656:AE656)),0)</f>
        <v>0</v>
      </c>
      <c r="BD656" s="5">
        <f>IF(S656&gt;0,RANK(S656,(N656:P656,Q656:AE656)),0)</f>
        <v>0</v>
      </c>
      <c r="BE656" s="2">
        <f t="shared" si="263"/>
        <v>1.2882836079362723E-2</v>
      </c>
      <c r="BF656" s="2">
        <f t="shared" si="264"/>
        <v>5.1333432289347386E-3</v>
      </c>
      <c r="BG656" s="2">
        <f t="shared" si="265"/>
        <v>0</v>
      </c>
      <c r="BH656" s="2">
        <f t="shared" si="266"/>
        <v>0</v>
      </c>
      <c r="BJ656" t="s">
        <v>781</v>
      </c>
      <c r="BK656" t="s">
        <v>1367</v>
      </c>
      <c r="BN656" s="112">
        <v>17</v>
      </c>
      <c r="BO656" s="114">
        <v>43</v>
      </c>
      <c r="BP656" s="118">
        <f t="shared" si="253"/>
        <v>17043</v>
      </c>
      <c r="BQ656" s="118">
        <f t="shared" si="252"/>
        <v>17043</v>
      </c>
      <c r="BR656" s="5" t="s">
        <v>3151</v>
      </c>
      <c r="CA656" s="8"/>
      <c r="CC656" s="63">
        <f t="shared" si="267"/>
        <v>-485064</v>
      </c>
      <c r="CE656" s="63">
        <v>0</v>
      </c>
      <c r="CT656" s="8"/>
    </row>
    <row r="657" spans="1:98" ht="15" hidden="1" customHeight="1" outlineLevel="1">
      <c r="A657" t="s">
        <v>2518</v>
      </c>
      <c r="B657" t="s">
        <v>1367</v>
      </c>
      <c r="C657" s="1">
        <f t="shared" si="256"/>
        <v>8196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>IF(P657&gt;0,RANK(P657,(N657:P657,Q657:AE657)),0)</f>
        <v>0</v>
      </c>
      <c r="G657" s="129">
        <f t="shared" si="257"/>
        <v>4306</v>
      </c>
      <c r="H657" s="134">
        <f t="shared" si="258"/>
        <v>0.52537823328452904</v>
      </c>
      <c r="I657" s="2"/>
      <c r="J657" s="2">
        <f t="shared" si="259"/>
        <v>0.23023426061493413</v>
      </c>
      <c r="K657" s="2">
        <f t="shared" si="260"/>
        <v>0.75561249389946317</v>
      </c>
      <c r="L657" s="2">
        <f t="shared" si="261"/>
        <v>0</v>
      </c>
      <c r="M657" s="2">
        <f t="shared" si="262"/>
        <v>1.4153245485602706E-2</v>
      </c>
      <c r="N657" s="63">
        <v>1887</v>
      </c>
      <c r="O657" s="63">
        <v>6193</v>
      </c>
      <c r="P657" s="63">
        <v>0</v>
      </c>
      <c r="Q657" s="63">
        <v>75</v>
      </c>
      <c r="R657" s="63">
        <v>28</v>
      </c>
      <c r="S657" s="63">
        <v>0</v>
      </c>
      <c r="T657" s="63">
        <v>0</v>
      </c>
      <c r="U657" s="63">
        <v>0</v>
      </c>
      <c r="V657" s="63">
        <v>5</v>
      </c>
      <c r="W657" s="63">
        <v>0</v>
      </c>
      <c r="X657" s="63">
        <v>0</v>
      </c>
      <c r="Y657" s="63">
        <v>0</v>
      </c>
      <c r="Z657" s="63">
        <v>8</v>
      </c>
      <c r="AA657" s="63">
        <v>0</v>
      </c>
      <c r="AB657" s="63">
        <v>0</v>
      </c>
      <c r="AC657" s="63">
        <v>0</v>
      </c>
      <c r="AD657" s="63">
        <v>0</v>
      </c>
      <c r="AE657" s="63">
        <v>0</v>
      </c>
      <c r="AF657" s="63">
        <v>0</v>
      </c>
      <c r="AG657" s="63">
        <v>0</v>
      </c>
      <c r="AH657" s="63">
        <v>0</v>
      </c>
      <c r="AI657" s="63">
        <v>0</v>
      </c>
      <c r="AJ657" s="63">
        <v>0</v>
      </c>
      <c r="AK657" s="63">
        <v>0</v>
      </c>
      <c r="AL657" s="63">
        <v>0</v>
      </c>
      <c r="AM657" s="63">
        <v>0</v>
      </c>
      <c r="AN657" s="63">
        <v>0</v>
      </c>
      <c r="AO657" s="63">
        <v>0</v>
      </c>
      <c r="AP657" s="63">
        <v>0</v>
      </c>
      <c r="AQ657" s="63">
        <v>0</v>
      </c>
      <c r="AR657" s="63">
        <v>0</v>
      </c>
      <c r="AS657" s="63">
        <v>0</v>
      </c>
      <c r="AT657" s="63">
        <v>0</v>
      </c>
      <c r="AU657" s="63">
        <v>0</v>
      </c>
      <c r="AV657" s="63">
        <v>0</v>
      </c>
      <c r="AW657" s="63">
        <v>0</v>
      </c>
      <c r="AX657" s="63">
        <v>0</v>
      </c>
      <c r="AY657" s="63">
        <v>0</v>
      </c>
      <c r="BA657" s="5">
        <f>IF(Q657&gt;0,RANK(Q657,(N657:P657,Q657:AE657)),0)</f>
        <v>3</v>
      </c>
      <c r="BB657" s="5">
        <f>IF(R657&gt;0,RANK(R657,(N657:P657,Q657:AE657)),0)</f>
        <v>4</v>
      </c>
      <c r="BC657" s="5">
        <f>IF(T657&gt;0,RANK(T657,(N657:P657,Q657:AE657)),0)</f>
        <v>0</v>
      </c>
      <c r="BD657" s="5">
        <f>IF(S657&gt;0,RANK(S657,(N657:P657,Q657:AE657)),0)</f>
        <v>0</v>
      </c>
      <c r="BE657" s="2">
        <f t="shared" si="263"/>
        <v>9.1508052708638363E-3</v>
      </c>
      <c r="BF657" s="2">
        <f t="shared" si="264"/>
        <v>3.4163006344558322E-3</v>
      </c>
      <c r="BG657" s="2">
        <f t="shared" si="265"/>
        <v>0</v>
      </c>
      <c r="BH657" s="2">
        <f t="shared" si="266"/>
        <v>0</v>
      </c>
      <c r="BJ657" t="s">
        <v>2518</v>
      </c>
      <c r="BK657" t="s">
        <v>1367</v>
      </c>
      <c r="BL657">
        <v>15</v>
      </c>
      <c r="BN657" s="112">
        <v>17</v>
      </c>
      <c r="BO657" s="114">
        <v>45</v>
      </c>
      <c r="BP657" s="118">
        <f t="shared" si="253"/>
        <v>17045</v>
      </c>
      <c r="BQ657" s="118">
        <f t="shared" si="252"/>
        <v>17045</v>
      </c>
      <c r="BR657" s="5" t="s">
        <v>3151</v>
      </c>
      <c r="CA657" s="8"/>
      <c r="CB657" s="129" t="s">
        <v>2496</v>
      </c>
      <c r="CC657" s="63">
        <f t="shared" si="267"/>
        <v>-8196</v>
      </c>
      <c r="CE657" s="63">
        <v>0</v>
      </c>
      <c r="CT657" s="8"/>
    </row>
    <row r="658" spans="1:98" ht="15" hidden="1" customHeight="1" outlineLevel="1">
      <c r="A658" t="s">
        <v>2114</v>
      </c>
      <c r="B658" t="s">
        <v>1367</v>
      </c>
      <c r="C658" s="1">
        <f t="shared" si="256"/>
        <v>0</v>
      </c>
      <c r="D658" s="5">
        <f>IF(N658&gt;0, RANK(N658,(N658:P658,Q658:AE658)),0)</f>
        <v>0</v>
      </c>
      <c r="E658" s="5">
        <f>IF(O658&gt;0,RANK(O658,(N658:P658,Q658:AE658)),0)</f>
        <v>0</v>
      </c>
      <c r="F658" s="5">
        <f>IF(P658&gt;0,RANK(P658,(N658:P658,Q658:AE658)),0)</f>
        <v>0</v>
      </c>
      <c r="G658" s="129">
        <f t="shared" si="257"/>
        <v>0</v>
      </c>
      <c r="H658" s="134">
        <f t="shared" si="258"/>
        <v>0</v>
      </c>
      <c r="I658" s="2"/>
      <c r="J658" s="2" t="str">
        <f t="shared" si="259"/>
        <v>-</v>
      </c>
      <c r="K658" s="2" t="str">
        <f t="shared" si="260"/>
        <v>-</v>
      </c>
      <c r="L658" s="2" t="str">
        <f t="shared" si="261"/>
        <v>-</v>
      </c>
      <c r="M658" s="2" t="str">
        <f t="shared" si="262"/>
        <v>-</v>
      </c>
      <c r="N658" s="63">
        <v>0</v>
      </c>
      <c r="O658" s="63">
        <v>0</v>
      </c>
      <c r="P658" s="63">
        <v>0</v>
      </c>
      <c r="Q658" s="63">
        <v>0</v>
      </c>
      <c r="R658" s="63">
        <v>0</v>
      </c>
      <c r="S658" s="63">
        <v>0</v>
      </c>
      <c r="T658" s="63">
        <v>0</v>
      </c>
      <c r="U658" s="63">
        <v>0</v>
      </c>
      <c r="V658" s="63">
        <v>0</v>
      </c>
      <c r="W658" s="63">
        <v>0</v>
      </c>
      <c r="X658" s="63">
        <v>0</v>
      </c>
      <c r="Y658" s="63">
        <v>0</v>
      </c>
      <c r="Z658" s="63">
        <v>0</v>
      </c>
      <c r="AA658" s="63">
        <v>0</v>
      </c>
      <c r="AB658" s="63">
        <v>0</v>
      </c>
      <c r="AC658" s="63">
        <v>0</v>
      </c>
      <c r="AD658" s="63">
        <v>0</v>
      </c>
      <c r="AE658" s="63">
        <v>0</v>
      </c>
      <c r="AF658" s="63">
        <v>0</v>
      </c>
      <c r="AG658" s="63">
        <v>0</v>
      </c>
      <c r="AH658" s="63">
        <v>0</v>
      </c>
      <c r="AI658" s="63">
        <v>0</v>
      </c>
      <c r="AJ658" s="63">
        <v>0</v>
      </c>
      <c r="AK658" s="63">
        <v>0</v>
      </c>
      <c r="AL658" s="63">
        <v>0</v>
      </c>
      <c r="AM658" s="63">
        <v>0</v>
      </c>
      <c r="AN658" s="63">
        <v>0</v>
      </c>
      <c r="AO658" s="63">
        <v>0</v>
      </c>
      <c r="AP658" s="63">
        <v>0</v>
      </c>
      <c r="AQ658" s="63">
        <v>0</v>
      </c>
      <c r="AR658" s="63">
        <v>0</v>
      </c>
      <c r="AS658" s="63">
        <v>0</v>
      </c>
      <c r="AT658" s="63">
        <v>0</v>
      </c>
      <c r="AU658" s="63">
        <v>0</v>
      </c>
      <c r="AV658" s="63">
        <v>0</v>
      </c>
      <c r="AW658" s="63">
        <v>0</v>
      </c>
      <c r="AX658" s="63">
        <v>0</v>
      </c>
      <c r="AY658" s="63">
        <v>0</v>
      </c>
      <c r="BA658" s="5">
        <f>IF(Q658&gt;0,RANK(Q658,(N658:P658,Q658:AE658)),0)</f>
        <v>0</v>
      </c>
      <c r="BB658" s="5">
        <f>IF(R658&gt;0,RANK(R658,(N658:P658,Q658:AE658)),0)</f>
        <v>0</v>
      </c>
      <c r="BC658" s="5">
        <f>IF(T658&gt;0,RANK(T658,(N658:P658,Q658:AE658)),0)</f>
        <v>0</v>
      </c>
      <c r="BD658" s="5">
        <f>IF(S658&gt;0,RANK(S658,(N658:P658,Q658:AE658)),0)</f>
        <v>0</v>
      </c>
      <c r="BE658" s="2" t="str">
        <f t="shared" si="263"/>
        <v>-</v>
      </c>
      <c r="BF658" s="2" t="str">
        <f t="shared" si="264"/>
        <v>-</v>
      </c>
      <c r="BG658" s="2" t="str">
        <f t="shared" si="265"/>
        <v>-</v>
      </c>
      <c r="BH658" s="2" t="str">
        <f t="shared" si="266"/>
        <v>-</v>
      </c>
      <c r="BJ658" t="s">
        <v>2114</v>
      </c>
      <c r="BK658" t="s">
        <v>1367</v>
      </c>
      <c r="BL658">
        <v>15</v>
      </c>
      <c r="BN658" s="112">
        <v>17</v>
      </c>
      <c r="BO658" s="114">
        <v>47</v>
      </c>
      <c r="BP658" s="118">
        <f t="shared" si="253"/>
        <v>17047</v>
      </c>
      <c r="BQ658" s="118">
        <f t="shared" si="252"/>
        <v>17047</v>
      </c>
      <c r="BR658" s="5" t="s">
        <v>3151</v>
      </c>
      <c r="CA658" s="8"/>
      <c r="CC658" s="63">
        <f t="shared" si="267"/>
        <v>0</v>
      </c>
      <c r="CE658" s="63">
        <v>0</v>
      </c>
      <c r="CT658" s="8"/>
    </row>
    <row r="659" spans="1:98" ht="15" hidden="1" customHeight="1" outlineLevel="1">
      <c r="A659" t="s">
        <v>2323</v>
      </c>
      <c r="B659" t="s">
        <v>1367</v>
      </c>
      <c r="C659" s="1">
        <f t="shared" si="256"/>
        <v>19041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0</v>
      </c>
      <c r="G659" s="129">
        <f t="shared" si="257"/>
        <v>11283</v>
      </c>
      <c r="H659" s="134">
        <f t="shared" si="258"/>
        <v>0.59256341578698601</v>
      </c>
      <c r="I659" s="2"/>
      <c r="J659" s="2">
        <f t="shared" si="259"/>
        <v>0.19431752534005567</v>
      </c>
      <c r="K659" s="2">
        <f t="shared" si="260"/>
        <v>0.78688094112704166</v>
      </c>
      <c r="L659" s="2">
        <f t="shared" si="261"/>
        <v>0</v>
      </c>
      <c r="M659" s="2">
        <f t="shared" si="262"/>
        <v>1.8801533532902703E-2</v>
      </c>
      <c r="N659" s="63">
        <v>3700</v>
      </c>
      <c r="O659" s="63">
        <v>14983</v>
      </c>
      <c r="P659" s="63">
        <v>0</v>
      </c>
      <c r="Q659" s="63">
        <v>230</v>
      </c>
      <c r="R659" s="63">
        <v>58</v>
      </c>
      <c r="S659" s="63">
        <v>0</v>
      </c>
      <c r="T659" s="63">
        <v>0</v>
      </c>
      <c r="U659" s="63">
        <v>0</v>
      </c>
      <c r="V659" s="63">
        <v>9</v>
      </c>
      <c r="W659" s="63">
        <v>34</v>
      </c>
      <c r="X659" s="63">
        <v>0</v>
      </c>
      <c r="Y659" s="63">
        <v>0</v>
      </c>
      <c r="Z659" s="63">
        <v>27</v>
      </c>
      <c r="AA659" s="63">
        <v>0</v>
      </c>
      <c r="AB659" s="63">
        <v>0</v>
      </c>
      <c r="AC659" s="63">
        <v>0</v>
      </c>
      <c r="AD659" s="63">
        <v>0</v>
      </c>
      <c r="AE659" s="63">
        <v>0</v>
      </c>
      <c r="AF659" s="63">
        <v>0</v>
      </c>
      <c r="AG659" s="63">
        <v>0</v>
      </c>
      <c r="AH659" s="63">
        <v>0</v>
      </c>
      <c r="AI659" s="63">
        <v>0</v>
      </c>
      <c r="AJ659" s="63">
        <v>0</v>
      </c>
      <c r="AK659" s="63">
        <v>0</v>
      </c>
      <c r="AL659" s="63">
        <v>0</v>
      </c>
      <c r="AM659" s="63">
        <v>0</v>
      </c>
      <c r="AN659" s="63">
        <v>0</v>
      </c>
      <c r="AO659" s="63">
        <v>0</v>
      </c>
      <c r="AP659" s="63">
        <v>0</v>
      </c>
      <c r="AQ659" s="63">
        <v>0</v>
      </c>
      <c r="AR659" s="63">
        <v>0</v>
      </c>
      <c r="AS659" s="63">
        <v>0</v>
      </c>
      <c r="AT659" s="63">
        <v>0</v>
      </c>
      <c r="AU659" s="63">
        <v>0</v>
      </c>
      <c r="AV659" s="63">
        <v>0</v>
      </c>
      <c r="AW659" s="63">
        <v>0</v>
      </c>
      <c r="AX659" s="63">
        <v>0</v>
      </c>
      <c r="AY659" s="63">
        <v>0</v>
      </c>
      <c r="BA659" s="5">
        <f>IF(Q659&gt;0,RANK(Q659,(N659:P659,Q659:AE659)),0)</f>
        <v>3</v>
      </c>
      <c r="BB659" s="5">
        <f>IF(R659&gt;0,RANK(R659,(N659:P659,Q659:AE659)),0)</f>
        <v>4</v>
      </c>
      <c r="BC659" s="5">
        <f>IF(T659&gt;0,RANK(T659,(N659:P659,Q659:AE659)),0)</f>
        <v>0</v>
      </c>
      <c r="BD659" s="5">
        <f>IF(S659&gt;0,RANK(S659,(N659:P659,Q659:AE659)),0)</f>
        <v>0</v>
      </c>
      <c r="BE659" s="2">
        <f t="shared" si="263"/>
        <v>1.2079197521138596E-2</v>
      </c>
      <c r="BF659" s="2">
        <f t="shared" si="264"/>
        <v>3.0460585053306024E-3</v>
      </c>
      <c r="BG659" s="2">
        <f t="shared" si="265"/>
        <v>0</v>
      </c>
      <c r="BH659" s="2">
        <f t="shared" si="266"/>
        <v>0</v>
      </c>
      <c r="BJ659" t="s">
        <v>2323</v>
      </c>
      <c r="BK659" t="s">
        <v>1367</v>
      </c>
      <c r="BL659">
        <v>15</v>
      </c>
      <c r="BN659" s="112">
        <v>17</v>
      </c>
      <c r="BO659" s="114">
        <v>49</v>
      </c>
      <c r="BP659" s="118">
        <f t="shared" si="253"/>
        <v>17049</v>
      </c>
      <c r="BQ659" s="118">
        <f t="shared" si="252"/>
        <v>17049</v>
      </c>
      <c r="BR659" s="5" t="s">
        <v>3151</v>
      </c>
      <c r="BV659" s="63"/>
      <c r="CA659" s="8"/>
      <c r="CC659" s="63">
        <f t="shared" si="267"/>
        <v>-19041</v>
      </c>
      <c r="CE659" s="63">
        <v>34</v>
      </c>
      <c r="CT659" s="8"/>
    </row>
    <row r="660" spans="1:98" ht="15" hidden="1" customHeight="1" outlineLevel="1">
      <c r="A660" t="s">
        <v>1415</v>
      </c>
      <c r="B660" t="s">
        <v>1367</v>
      </c>
      <c r="C660" s="1">
        <f t="shared" si="256"/>
        <v>10053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0</v>
      </c>
      <c r="G660" s="129">
        <f t="shared" si="257"/>
        <v>6229</v>
      </c>
      <c r="H660" s="134">
        <f t="shared" si="258"/>
        <v>0.61961603501442353</v>
      </c>
      <c r="I660" s="2"/>
      <c r="J660" s="2">
        <f t="shared" si="259"/>
        <v>0.18163732219238038</v>
      </c>
      <c r="K660" s="2">
        <f t="shared" si="260"/>
        <v>0.80125335720680391</v>
      </c>
      <c r="L660" s="2">
        <f t="shared" si="261"/>
        <v>0</v>
      </c>
      <c r="M660" s="2">
        <f t="shared" si="262"/>
        <v>1.7109320600815714E-2</v>
      </c>
      <c r="N660" s="63">
        <v>1826</v>
      </c>
      <c r="O660" s="63">
        <v>8055</v>
      </c>
      <c r="P660" s="63">
        <v>0</v>
      </c>
      <c r="Q660" s="63">
        <v>113</v>
      </c>
      <c r="R660" s="63">
        <v>36</v>
      </c>
      <c r="S660" s="63">
        <v>0</v>
      </c>
      <c r="T660" s="63">
        <v>0</v>
      </c>
      <c r="U660" s="63">
        <v>0</v>
      </c>
      <c r="V660" s="63">
        <v>7</v>
      </c>
      <c r="W660" s="63">
        <v>0</v>
      </c>
      <c r="X660" s="63">
        <v>0</v>
      </c>
      <c r="Y660" s="63">
        <v>0</v>
      </c>
      <c r="Z660" s="63">
        <v>16</v>
      </c>
      <c r="AA660" s="63">
        <v>0</v>
      </c>
      <c r="AB660" s="63">
        <v>0</v>
      </c>
      <c r="AC660" s="63">
        <v>0</v>
      </c>
      <c r="AD660" s="63">
        <v>0</v>
      </c>
      <c r="AE660" s="63">
        <v>0</v>
      </c>
      <c r="AF660" s="63">
        <v>0</v>
      </c>
      <c r="AG660" s="63">
        <v>0</v>
      </c>
      <c r="AH660" s="63">
        <v>0</v>
      </c>
      <c r="AI660" s="63">
        <v>0</v>
      </c>
      <c r="AJ660" s="63">
        <v>0</v>
      </c>
      <c r="AK660" s="63">
        <v>0</v>
      </c>
      <c r="AL660" s="63">
        <v>0</v>
      </c>
      <c r="AM660" s="63">
        <v>0</v>
      </c>
      <c r="AN660" s="63">
        <v>0</v>
      </c>
      <c r="AO660" s="63">
        <v>0</v>
      </c>
      <c r="AP660" s="63">
        <v>0</v>
      </c>
      <c r="AQ660" s="63">
        <v>0</v>
      </c>
      <c r="AR660" s="63">
        <v>0</v>
      </c>
      <c r="AS660" s="63">
        <v>0</v>
      </c>
      <c r="AT660" s="63">
        <v>0</v>
      </c>
      <c r="AU660" s="63">
        <v>0</v>
      </c>
      <c r="AV660" s="63">
        <v>0</v>
      </c>
      <c r="AW660" s="63">
        <v>0</v>
      </c>
      <c r="AX660" s="63">
        <v>0</v>
      </c>
      <c r="AY660" s="63">
        <v>0</v>
      </c>
      <c r="BA660" s="5">
        <f>IF(Q660&gt;0,RANK(Q660,(N660:P660,Q660:AE660)),0)</f>
        <v>3</v>
      </c>
      <c r="BB660" s="5">
        <f>IF(R660&gt;0,RANK(R660,(N660:P660,Q660:AE660)),0)</f>
        <v>4</v>
      </c>
      <c r="BC660" s="5">
        <f>IF(T660&gt;0,RANK(T660,(N660:P660,Q660:AE660)),0)</f>
        <v>0</v>
      </c>
      <c r="BD660" s="5">
        <f>IF(S660&gt;0,RANK(S660,(N660:P660,Q660:AE660)),0)</f>
        <v>0</v>
      </c>
      <c r="BE660" s="2">
        <f t="shared" si="263"/>
        <v>1.1240425743559136E-2</v>
      </c>
      <c r="BF660" s="2">
        <f t="shared" si="264"/>
        <v>3.5810205908683975E-3</v>
      </c>
      <c r="BG660" s="2">
        <f t="shared" si="265"/>
        <v>0</v>
      </c>
      <c r="BH660" s="2">
        <f t="shared" si="266"/>
        <v>0</v>
      </c>
      <c r="BJ660" t="s">
        <v>1415</v>
      </c>
      <c r="BK660" t="s">
        <v>1367</v>
      </c>
      <c r="BL660">
        <v>15</v>
      </c>
      <c r="BN660" s="112">
        <v>17</v>
      </c>
      <c r="BO660" s="114">
        <v>51</v>
      </c>
      <c r="BP660" s="118">
        <f t="shared" si="253"/>
        <v>17051</v>
      </c>
      <c r="BQ660" s="118">
        <f t="shared" si="252"/>
        <v>17051</v>
      </c>
      <c r="BR660" s="5" t="s">
        <v>3151</v>
      </c>
      <c r="CA660" s="8"/>
      <c r="CC660" s="63">
        <f t="shared" si="267"/>
        <v>-10053</v>
      </c>
      <c r="CE660" s="63">
        <v>0</v>
      </c>
      <c r="CT660" s="8"/>
    </row>
    <row r="661" spans="1:98" ht="15" hidden="1" customHeight="1" outlineLevel="1">
      <c r="A661" t="s">
        <v>779</v>
      </c>
      <c r="B661" t="s">
        <v>1367</v>
      </c>
      <c r="C661" s="1">
        <f t="shared" si="256"/>
        <v>6967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0</v>
      </c>
      <c r="G661" s="129">
        <f t="shared" si="257"/>
        <v>3294</v>
      </c>
      <c r="H661" s="134">
        <f t="shared" si="258"/>
        <v>0.47280034448112529</v>
      </c>
      <c r="I661" s="2"/>
      <c r="J661" s="2">
        <f t="shared" si="259"/>
        <v>0.25175828907707765</v>
      </c>
      <c r="K661" s="2">
        <f t="shared" si="260"/>
        <v>0.72455863355820294</v>
      </c>
      <c r="L661" s="2">
        <f t="shared" si="261"/>
        <v>0</v>
      </c>
      <c r="M661" s="2">
        <f t="shared" si="262"/>
        <v>2.3683077364719418E-2</v>
      </c>
      <c r="N661" s="63">
        <v>1754</v>
      </c>
      <c r="O661" s="63">
        <v>5048</v>
      </c>
      <c r="P661" s="63">
        <v>0</v>
      </c>
      <c r="Q661" s="63">
        <v>100</v>
      </c>
      <c r="R661" s="63">
        <v>39</v>
      </c>
      <c r="S661" s="63">
        <v>0</v>
      </c>
      <c r="T661" s="63">
        <v>0</v>
      </c>
      <c r="U661" s="63">
        <v>0</v>
      </c>
      <c r="V661" s="63">
        <v>2</v>
      </c>
      <c r="W661" s="63">
        <v>14</v>
      </c>
      <c r="X661" s="63">
        <v>0</v>
      </c>
      <c r="Y661" s="63">
        <v>0</v>
      </c>
      <c r="Z661" s="63">
        <v>10</v>
      </c>
      <c r="AA661" s="63">
        <v>0</v>
      </c>
      <c r="AB661" s="63">
        <v>0</v>
      </c>
      <c r="AC661" s="63">
        <v>0</v>
      </c>
      <c r="AD661" s="63">
        <v>0</v>
      </c>
      <c r="AE661" s="63">
        <v>0</v>
      </c>
      <c r="AF661" s="63">
        <v>0</v>
      </c>
      <c r="AG661" s="63">
        <v>0</v>
      </c>
      <c r="AH661" s="63">
        <v>0</v>
      </c>
      <c r="AI661" s="63">
        <v>0</v>
      </c>
      <c r="AJ661" s="63">
        <v>0</v>
      </c>
      <c r="AK661" s="63">
        <v>0</v>
      </c>
      <c r="AL661" s="63">
        <v>0</v>
      </c>
      <c r="AM661" s="63">
        <v>0</v>
      </c>
      <c r="AN661" s="63">
        <v>0</v>
      </c>
      <c r="AO661" s="63">
        <v>0</v>
      </c>
      <c r="AP661" s="63">
        <v>0</v>
      </c>
      <c r="AQ661" s="63">
        <v>0</v>
      </c>
      <c r="AR661" s="63">
        <v>0</v>
      </c>
      <c r="AS661" s="63">
        <v>0</v>
      </c>
      <c r="AT661" s="63">
        <v>0</v>
      </c>
      <c r="AU661" s="63">
        <v>0</v>
      </c>
      <c r="AV661" s="63">
        <v>0</v>
      </c>
      <c r="AW661" s="63">
        <v>0</v>
      </c>
      <c r="AX661" s="63">
        <v>0</v>
      </c>
      <c r="AY661" s="63">
        <v>0</v>
      </c>
      <c r="BA661" s="5">
        <f>IF(Q661&gt;0,RANK(Q661,(N661:P661,Q661:AE661)),0)</f>
        <v>3</v>
      </c>
      <c r="BB661" s="5">
        <f>IF(R661&gt;0,RANK(R661,(N661:P661,Q661:AE661)),0)</f>
        <v>4</v>
      </c>
      <c r="BC661" s="5">
        <f>IF(T661&gt;0,RANK(T661,(N661:P661,Q661:AE661)),0)</f>
        <v>0</v>
      </c>
      <c r="BD661" s="5">
        <f>IF(S661&gt;0,RANK(S661,(N661:P661,Q661:AE661)),0)</f>
        <v>0</v>
      </c>
      <c r="BE661" s="2">
        <f t="shared" si="263"/>
        <v>1.4353380221042055E-2</v>
      </c>
      <c r="BF661" s="2">
        <f t="shared" si="264"/>
        <v>5.5978182862064015E-3</v>
      </c>
      <c r="BG661" s="2">
        <f t="shared" si="265"/>
        <v>0</v>
      </c>
      <c r="BH661" s="2">
        <f t="shared" si="266"/>
        <v>0</v>
      </c>
      <c r="BJ661" t="s">
        <v>779</v>
      </c>
      <c r="BK661" t="s">
        <v>1367</v>
      </c>
      <c r="BN661" s="112">
        <v>17</v>
      </c>
      <c r="BO661" s="114">
        <v>53</v>
      </c>
      <c r="BP661" s="118">
        <f t="shared" si="253"/>
        <v>17053</v>
      </c>
      <c r="BQ661" s="118">
        <f t="shared" si="252"/>
        <v>17053</v>
      </c>
      <c r="BR661" s="5" t="s">
        <v>3151</v>
      </c>
      <c r="BV661" s="63"/>
      <c r="CA661" s="8"/>
      <c r="CC661" s="63">
        <f t="shared" si="267"/>
        <v>-6967</v>
      </c>
      <c r="CE661" s="63">
        <v>14</v>
      </c>
      <c r="CT661" s="8"/>
    </row>
    <row r="662" spans="1:98" ht="15" hidden="1" customHeight="1" outlineLevel="1">
      <c r="A662" t="s">
        <v>1137</v>
      </c>
      <c r="B662" t="s">
        <v>1367</v>
      </c>
      <c r="C662" s="1">
        <f t="shared" si="256"/>
        <v>18626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29">
        <f t="shared" si="257"/>
        <v>8862</v>
      </c>
      <c r="H662" s="134">
        <f t="shared" si="258"/>
        <v>0.47578653495114354</v>
      </c>
      <c r="I662" s="2"/>
      <c r="J662" s="2">
        <f t="shared" si="259"/>
        <v>0.25555674863094596</v>
      </c>
      <c r="K662" s="2">
        <f t="shared" si="260"/>
        <v>0.73134328358208955</v>
      </c>
      <c r="L662" s="2">
        <f t="shared" si="261"/>
        <v>0</v>
      </c>
      <c r="M662" s="2">
        <f t="shared" si="262"/>
        <v>1.3099967786964428E-2</v>
      </c>
      <c r="N662" s="63">
        <v>4760</v>
      </c>
      <c r="O662" s="63">
        <v>13622</v>
      </c>
      <c r="P662" s="63">
        <v>0</v>
      </c>
      <c r="Q662" s="63">
        <v>141</v>
      </c>
      <c r="R662" s="63">
        <v>82</v>
      </c>
      <c r="S662" s="63">
        <v>0</v>
      </c>
      <c r="T662" s="63">
        <v>0</v>
      </c>
      <c r="U662" s="63">
        <v>0</v>
      </c>
      <c r="V662" s="63">
        <v>9</v>
      </c>
      <c r="W662" s="63">
        <v>0</v>
      </c>
      <c r="X662" s="63">
        <v>0</v>
      </c>
      <c r="Y662" s="63">
        <v>0</v>
      </c>
      <c r="Z662" s="63">
        <v>12</v>
      </c>
      <c r="AA662" s="63">
        <v>0</v>
      </c>
      <c r="AB662" s="63">
        <v>0</v>
      </c>
      <c r="AC662" s="63">
        <v>0</v>
      </c>
      <c r="AD662" s="63">
        <v>0</v>
      </c>
      <c r="AE662" s="63">
        <v>0</v>
      </c>
      <c r="AF662" s="63">
        <v>0</v>
      </c>
      <c r="AG662" s="63">
        <v>0</v>
      </c>
      <c r="AH662" s="63">
        <v>0</v>
      </c>
      <c r="AI662" s="63">
        <v>0</v>
      </c>
      <c r="AJ662" s="63">
        <v>0</v>
      </c>
      <c r="AK662" s="63">
        <v>0</v>
      </c>
      <c r="AL662" s="63">
        <v>0</v>
      </c>
      <c r="AM662" s="63">
        <v>0</v>
      </c>
      <c r="AN662" s="63">
        <v>0</v>
      </c>
      <c r="AO662" s="63">
        <v>0</v>
      </c>
      <c r="AP662" s="63">
        <v>0</v>
      </c>
      <c r="AQ662" s="63">
        <v>0</v>
      </c>
      <c r="AR662" s="63">
        <v>0</v>
      </c>
      <c r="AS662" s="63">
        <v>0</v>
      </c>
      <c r="AT662" s="63">
        <v>0</v>
      </c>
      <c r="AU662" s="63">
        <v>0</v>
      </c>
      <c r="AV662" s="63">
        <v>0</v>
      </c>
      <c r="AW662" s="63">
        <v>0</v>
      </c>
      <c r="AX662" s="63">
        <v>0</v>
      </c>
      <c r="AY662" s="63">
        <v>0</v>
      </c>
      <c r="BA662" s="5">
        <f>IF(Q662&gt;0,RANK(Q662,(N662:P662,Q662:AE662)),0)</f>
        <v>3</v>
      </c>
      <c r="BB662" s="5">
        <f>IF(R662&gt;0,RANK(R662,(N662:P662,Q662:AE662)),0)</f>
        <v>4</v>
      </c>
      <c r="BC662" s="5">
        <f>IF(T662&gt;0,RANK(T662,(N662:P662,Q662:AE662)),0)</f>
        <v>0</v>
      </c>
      <c r="BD662" s="5">
        <f>IF(S662&gt;0,RANK(S662,(N662:P662,Q662:AE662)),0)</f>
        <v>0</v>
      </c>
      <c r="BE662" s="2">
        <f t="shared" si="263"/>
        <v>7.5700633523032319E-3</v>
      </c>
      <c r="BF662" s="2">
        <f t="shared" si="264"/>
        <v>4.4024481907011708E-3</v>
      </c>
      <c r="BG662" s="2">
        <f t="shared" si="265"/>
        <v>0</v>
      </c>
      <c r="BH662" s="2">
        <f t="shared" si="266"/>
        <v>0</v>
      </c>
      <c r="BJ662" t="s">
        <v>1137</v>
      </c>
      <c r="BK662" t="s">
        <v>1367</v>
      </c>
      <c r="BL662">
        <v>12</v>
      </c>
      <c r="BN662" s="112">
        <v>17</v>
      </c>
      <c r="BO662" s="114">
        <v>55</v>
      </c>
      <c r="BP662" s="118">
        <f t="shared" si="253"/>
        <v>17055</v>
      </c>
      <c r="BQ662" s="118">
        <f t="shared" si="252"/>
        <v>17055</v>
      </c>
      <c r="BR662" s="5" t="s">
        <v>3151</v>
      </c>
      <c r="CA662" s="8"/>
      <c r="CC662" s="63">
        <f t="shared" si="267"/>
        <v>-18626</v>
      </c>
      <c r="CE662" s="63">
        <v>0</v>
      </c>
      <c r="CT662" s="8"/>
    </row>
    <row r="663" spans="1:98" ht="15" hidden="1" customHeight="1" outlineLevel="1">
      <c r="A663" t="s">
        <v>2386</v>
      </c>
      <c r="B663" t="s">
        <v>1367</v>
      </c>
      <c r="C663" s="1">
        <f t="shared" si="256"/>
        <v>16724</v>
      </c>
      <c r="D663" s="5">
        <f>IF(N663&gt;0, RANK(N663,(N663:P663,Q663:AE663)),0)</f>
        <v>2</v>
      </c>
      <c r="E663" s="5">
        <f>IF(O663&gt;0,RANK(O663,(N663:P663,Q663:AE663)),0)</f>
        <v>1</v>
      </c>
      <c r="F663" s="5">
        <f>IF(P663&gt;0,RANK(P663,(N663:P663,Q663:AE663)),0)</f>
        <v>0</v>
      </c>
      <c r="G663" s="129">
        <f t="shared" si="257"/>
        <v>3364</v>
      </c>
      <c r="H663" s="134">
        <f t="shared" si="258"/>
        <v>0.20114805070557282</v>
      </c>
      <c r="I663" s="2"/>
      <c r="J663" s="2">
        <f t="shared" si="259"/>
        <v>0.38884238220521405</v>
      </c>
      <c r="K663" s="2">
        <f t="shared" si="260"/>
        <v>0.5899904329107869</v>
      </c>
      <c r="L663" s="2">
        <f t="shared" si="261"/>
        <v>0</v>
      </c>
      <c r="M663" s="2">
        <f t="shared" si="262"/>
        <v>2.1167184883999046E-2</v>
      </c>
      <c r="N663" s="63">
        <v>6503</v>
      </c>
      <c r="O663" s="63">
        <v>9867</v>
      </c>
      <c r="P663" s="63">
        <v>0</v>
      </c>
      <c r="Q663" s="63">
        <v>179</v>
      </c>
      <c r="R663" s="63">
        <v>92</v>
      </c>
      <c r="S663" s="63">
        <v>0</v>
      </c>
      <c r="T663" s="63">
        <v>0</v>
      </c>
      <c r="U663" s="63">
        <v>0</v>
      </c>
      <c r="V663" s="63">
        <v>15</v>
      </c>
      <c r="W663" s="63">
        <v>46</v>
      </c>
      <c r="X663" s="63">
        <v>0</v>
      </c>
      <c r="Y663" s="63">
        <v>0</v>
      </c>
      <c r="Z663" s="63">
        <v>22</v>
      </c>
      <c r="AA663" s="63">
        <v>0</v>
      </c>
      <c r="AB663" s="63">
        <v>0</v>
      </c>
      <c r="AC663" s="63">
        <v>0</v>
      </c>
      <c r="AD663" s="63">
        <v>0</v>
      </c>
      <c r="AE663" s="63">
        <v>0</v>
      </c>
      <c r="AF663" s="63">
        <v>0</v>
      </c>
      <c r="AG663" s="63">
        <v>0</v>
      </c>
      <c r="AH663" s="63">
        <v>0</v>
      </c>
      <c r="AI663" s="63">
        <v>0</v>
      </c>
      <c r="AJ663" s="63">
        <v>0</v>
      </c>
      <c r="AK663" s="63">
        <v>0</v>
      </c>
      <c r="AL663" s="63">
        <v>0</v>
      </c>
      <c r="AM663" s="63">
        <v>0</v>
      </c>
      <c r="AN663" s="63">
        <v>0</v>
      </c>
      <c r="AO663" s="63">
        <v>0</v>
      </c>
      <c r="AP663" s="63">
        <v>0</v>
      </c>
      <c r="AQ663" s="63">
        <v>0</v>
      </c>
      <c r="AR663" s="63">
        <v>0</v>
      </c>
      <c r="AS663" s="63">
        <v>0</v>
      </c>
      <c r="AT663" s="63">
        <v>0</v>
      </c>
      <c r="AU663" s="63">
        <v>0</v>
      </c>
      <c r="AV663" s="63">
        <v>0</v>
      </c>
      <c r="AW663" s="63">
        <v>0</v>
      </c>
      <c r="AX663" s="63">
        <v>0</v>
      </c>
      <c r="AY663" s="63">
        <v>0</v>
      </c>
      <c r="BA663" s="5">
        <f>IF(Q663&gt;0,RANK(Q663,(N663:P663,Q663:AE663)),0)</f>
        <v>3</v>
      </c>
      <c r="BB663" s="5">
        <f>IF(R663&gt;0,RANK(R663,(N663:P663,Q663:AE663)),0)</f>
        <v>4</v>
      </c>
      <c r="BC663" s="5">
        <f>IF(T663&gt;0,RANK(T663,(N663:P663,Q663:AE663)),0)</f>
        <v>0</v>
      </c>
      <c r="BD663" s="5">
        <f>IF(S663&gt;0,RANK(S663,(N663:P663,Q663:AE663)),0)</f>
        <v>0</v>
      </c>
      <c r="BE663" s="2">
        <f t="shared" si="263"/>
        <v>1.0703181057163358E-2</v>
      </c>
      <c r="BF663" s="2">
        <f t="shared" si="264"/>
        <v>5.5010762975364743E-3</v>
      </c>
      <c r="BG663" s="2">
        <f t="shared" si="265"/>
        <v>0</v>
      </c>
      <c r="BH663" s="2">
        <f t="shared" si="266"/>
        <v>0</v>
      </c>
      <c r="BJ663" t="s">
        <v>2386</v>
      </c>
      <c r="BK663" t="s">
        <v>1367</v>
      </c>
      <c r="BL663">
        <v>17</v>
      </c>
      <c r="BN663" s="112">
        <v>17</v>
      </c>
      <c r="BO663" s="114">
        <v>57</v>
      </c>
      <c r="BP663" s="118">
        <f t="shared" si="253"/>
        <v>17057</v>
      </c>
      <c r="BQ663" s="118">
        <f t="shared" si="252"/>
        <v>17057</v>
      </c>
      <c r="BR663" s="5" t="s">
        <v>3151</v>
      </c>
      <c r="BV663" s="63"/>
      <c r="CA663" s="8"/>
      <c r="CB663" s="129" t="s">
        <v>3238</v>
      </c>
      <c r="CC663" s="63">
        <f t="shared" si="267"/>
        <v>-16724</v>
      </c>
      <c r="CE663" s="63">
        <v>46</v>
      </c>
      <c r="CT663" s="8"/>
    </row>
    <row r="664" spans="1:98" ht="15" hidden="1" customHeight="1" outlineLevel="1">
      <c r="A664" t="s">
        <v>45</v>
      </c>
      <c r="B664" t="s">
        <v>1367</v>
      </c>
      <c r="C664" s="1">
        <f t="shared" si="256"/>
        <v>0</v>
      </c>
      <c r="D664" s="5">
        <f>IF(N664&gt;0, RANK(N664,(N664:P664,Q664:AE664)),0)</f>
        <v>0</v>
      </c>
      <c r="E664" s="5">
        <f>IF(O664&gt;0,RANK(O664,(N664:P664,Q664:AE664)),0)</f>
        <v>0</v>
      </c>
      <c r="F664" s="5">
        <f>IF(P664&gt;0,RANK(P664,(N664:P664,Q664:AE664)),0)</f>
        <v>0</v>
      </c>
      <c r="G664" s="129">
        <f t="shared" si="257"/>
        <v>0</v>
      </c>
      <c r="H664" s="134">
        <f t="shared" si="258"/>
        <v>0</v>
      </c>
      <c r="I664" s="2"/>
      <c r="J664" s="2" t="str">
        <f t="shared" si="259"/>
        <v>-</v>
      </c>
      <c r="K664" s="2" t="str">
        <f t="shared" si="260"/>
        <v>-</v>
      </c>
      <c r="L664" s="2" t="str">
        <f t="shared" si="261"/>
        <v>-</v>
      </c>
      <c r="M664" s="2" t="str">
        <f t="shared" si="262"/>
        <v>-</v>
      </c>
      <c r="N664" s="63">
        <v>0</v>
      </c>
      <c r="O664" s="63">
        <v>0</v>
      </c>
      <c r="P664" s="63">
        <v>0</v>
      </c>
      <c r="Q664" s="63">
        <v>0</v>
      </c>
      <c r="R664" s="63">
        <v>0</v>
      </c>
      <c r="S664" s="63">
        <v>0</v>
      </c>
      <c r="T664" s="63">
        <v>0</v>
      </c>
      <c r="U664" s="63">
        <v>0</v>
      </c>
      <c r="V664" s="63">
        <v>0</v>
      </c>
      <c r="W664" s="63">
        <v>0</v>
      </c>
      <c r="X664" s="63">
        <v>0</v>
      </c>
      <c r="Y664" s="63">
        <v>0</v>
      </c>
      <c r="Z664" s="63">
        <v>0</v>
      </c>
      <c r="AA664" s="63">
        <v>0</v>
      </c>
      <c r="AB664" s="63">
        <v>0</v>
      </c>
      <c r="AC664" s="63">
        <v>0</v>
      </c>
      <c r="AD664" s="63">
        <v>0</v>
      </c>
      <c r="AE664" s="63">
        <v>0</v>
      </c>
      <c r="AF664" s="63">
        <v>0</v>
      </c>
      <c r="AG664" s="63">
        <v>0</v>
      </c>
      <c r="AH664" s="63">
        <v>0</v>
      </c>
      <c r="AI664" s="63">
        <v>0</v>
      </c>
      <c r="AJ664" s="63">
        <v>0</v>
      </c>
      <c r="AK664" s="63">
        <v>0</v>
      </c>
      <c r="AL664" s="63">
        <v>0</v>
      </c>
      <c r="AM664" s="63">
        <v>0</v>
      </c>
      <c r="AN664" s="63">
        <v>0</v>
      </c>
      <c r="AO664" s="63">
        <v>0</v>
      </c>
      <c r="AP664" s="63">
        <v>0</v>
      </c>
      <c r="AQ664" s="63">
        <v>0</v>
      </c>
      <c r="AR664" s="63">
        <v>0</v>
      </c>
      <c r="AS664" s="63">
        <v>0</v>
      </c>
      <c r="AT664" s="63">
        <v>0</v>
      </c>
      <c r="AU664" s="63">
        <v>0</v>
      </c>
      <c r="AV664" s="63">
        <v>0</v>
      </c>
      <c r="AW664" s="63">
        <v>0</v>
      </c>
      <c r="AX664" s="63">
        <v>0</v>
      </c>
      <c r="AY664" s="63">
        <v>0</v>
      </c>
      <c r="BA664" s="5">
        <f>IF(Q664&gt;0,RANK(Q664,(N664:P664,Q664:AE664)),0)</f>
        <v>0</v>
      </c>
      <c r="BB664" s="5">
        <f>IF(R664&gt;0,RANK(R664,(N664:P664,Q664:AE664)),0)</f>
        <v>0</v>
      </c>
      <c r="BC664" s="5">
        <f>IF(T664&gt;0,RANK(T664,(N664:P664,Q664:AE664)),0)</f>
        <v>0</v>
      </c>
      <c r="BD664" s="5">
        <f>IF(S664&gt;0,RANK(S664,(N664:P664,Q664:AE664)),0)</f>
        <v>0</v>
      </c>
      <c r="BE664" s="2" t="str">
        <f t="shared" si="263"/>
        <v>-</v>
      </c>
      <c r="BF664" s="2" t="str">
        <f t="shared" si="264"/>
        <v>-</v>
      </c>
      <c r="BG664" s="2" t="str">
        <f t="shared" si="265"/>
        <v>-</v>
      </c>
      <c r="BH664" s="2" t="str">
        <f t="shared" si="266"/>
        <v>-</v>
      </c>
      <c r="BJ664" t="s">
        <v>45</v>
      </c>
      <c r="BK664" t="s">
        <v>1367</v>
      </c>
      <c r="BL664">
        <v>15</v>
      </c>
      <c r="BN664" s="112">
        <v>17</v>
      </c>
      <c r="BO664" s="114">
        <v>59</v>
      </c>
      <c r="BP664" s="118">
        <f t="shared" si="253"/>
        <v>17059</v>
      </c>
      <c r="BQ664" s="118">
        <f t="shared" si="252"/>
        <v>17059</v>
      </c>
      <c r="BR664" s="5" t="s">
        <v>3151</v>
      </c>
      <c r="BV664" s="63"/>
      <c r="CA664" s="8"/>
      <c r="CC664" s="63">
        <f t="shared" si="267"/>
        <v>0</v>
      </c>
      <c r="CE664" s="63">
        <v>0</v>
      </c>
      <c r="CT664" s="8"/>
    </row>
    <row r="665" spans="1:98" ht="15" hidden="1" customHeight="1" outlineLevel="1">
      <c r="A665" t="s">
        <v>2187</v>
      </c>
      <c r="B665" t="s">
        <v>1367</v>
      </c>
      <c r="C665" s="1">
        <f t="shared" si="256"/>
        <v>6237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0</v>
      </c>
      <c r="G665" s="129">
        <f t="shared" si="257"/>
        <v>3421</v>
      </c>
      <c r="H665" s="134">
        <f t="shared" si="258"/>
        <v>0.54850088183421519</v>
      </c>
      <c r="I665" s="2"/>
      <c r="J665" s="2">
        <f t="shared" si="259"/>
        <v>0.21628988295654963</v>
      </c>
      <c r="K665" s="2">
        <f t="shared" si="260"/>
        <v>0.7647907647907648</v>
      </c>
      <c r="L665" s="2">
        <f t="shared" si="261"/>
        <v>0</v>
      </c>
      <c r="M665" s="2">
        <f t="shared" si="262"/>
        <v>1.8919352252685595E-2</v>
      </c>
      <c r="N665" s="63">
        <v>1349</v>
      </c>
      <c r="O665" s="63">
        <v>4770</v>
      </c>
      <c r="P665" s="63">
        <v>0</v>
      </c>
      <c r="Q665" s="63">
        <v>70</v>
      </c>
      <c r="R665" s="63">
        <v>21</v>
      </c>
      <c r="S665" s="63">
        <v>0</v>
      </c>
      <c r="T665" s="63">
        <v>0</v>
      </c>
      <c r="U665" s="63">
        <v>0</v>
      </c>
      <c r="V665" s="63">
        <v>6</v>
      </c>
      <c r="W665" s="63">
        <v>10</v>
      </c>
      <c r="X665" s="63">
        <v>0</v>
      </c>
      <c r="Y665" s="63">
        <v>0</v>
      </c>
      <c r="Z665" s="63">
        <v>11</v>
      </c>
      <c r="AA665" s="63">
        <v>0</v>
      </c>
      <c r="AB665" s="63">
        <v>0</v>
      </c>
      <c r="AC665" s="63">
        <v>0</v>
      </c>
      <c r="AD665" s="63">
        <v>0</v>
      </c>
      <c r="AE665" s="63">
        <v>0</v>
      </c>
      <c r="AF665" s="63">
        <v>0</v>
      </c>
      <c r="AG665" s="63">
        <v>0</v>
      </c>
      <c r="AH665" s="63">
        <v>0</v>
      </c>
      <c r="AI665" s="63">
        <v>0</v>
      </c>
      <c r="AJ665" s="63">
        <v>0</v>
      </c>
      <c r="AK665" s="63">
        <v>0</v>
      </c>
      <c r="AL665" s="63">
        <v>0</v>
      </c>
      <c r="AM665" s="63">
        <v>0</v>
      </c>
      <c r="AN665" s="63">
        <v>0</v>
      </c>
      <c r="AO665" s="63">
        <v>0</v>
      </c>
      <c r="AP665" s="63">
        <v>0</v>
      </c>
      <c r="AQ665" s="63">
        <v>0</v>
      </c>
      <c r="AR665" s="63">
        <v>0</v>
      </c>
      <c r="AS665" s="63">
        <v>0</v>
      </c>
      <c r="AT665" s="63">
        <v>0</v>
      </c>
      <c r="AU665" s="63">
        <v>0</v>
      </c>
      <c r="AV665" s="63">
        <v>0</v>
      </c>
      <c r="AW665" s="63">
        <v>0</v>
      </c>
      <c r="AX665" s="63">
        <v>0</v>
      </c>
      <c r="AY665" s="63">
        <v>0</v>
      </c>
      <c r="BA665" s="5">
        <f>IF(Q665&gt;0,RANK(Q665,(N665:P665,Q665:AE665)),0)</f>
        <v>3</v>
      </c>
      <c r="BB665" s="5">
        <f>IF(R665&gt;0,RANK(R665,(N665:P665,Q665:AE665)),0)</f>
        <v>4</v>
      </c>
      <c r="BC665" s="5">
        <f>IF(T665&gt;0,RANK(T665,(N665:P665,Q665:AE665)),0)</f>
        <v>0</v>
      </c>
      <c r="BD665" s="5">
        <f>IF(S665&gt;0,RANK(S665,(N665:P665,Q665:AE665)),0)</f>
        <v>0</v>
      </c>
      <c r="BE665" s="2">
        <f t="shared" si="263"/>
        <v>1.1223344556677889E-2</v>
      </c>
      <c r="BF665" s="2">
        <f t="shared" si="264"/>
        <v>3.3670033670033669E-3</v>
      </c>
      <c r="BG665" s="2">
        <f t="shared" si="265"/>
        <v>0</v>
      </c>
      <c r="BH665" s="2">
        <f t="shared" si="266"/>
        <v>0</v>
      </c>
      <c r="BJ665" t="s">
        <v>2187</v>
      </c>
      <c r="BK665" t="s">
        <v>1367</v>
      </c>
      <c r="BL665">
        <v>13</v>
      </c>
      <c r="BN665" s="112">
        <v>17</v>
      </c>
      <c r="BO665" s="114">
        <v>61</v>
      </c>
      <c r="BP665" s="118">
        <f t="shared" si="253"/>
        <v>17061</v>
      </c>
      <c r="BQ665" s="118">
        <f t="shared" si="252"/>
        <v>17061</v>
      </c>
      <c r="BR665" s="5" t="s">
        <v>3151</v>
      </c>
      <c r="BV665" s="63"/>
      <c r="CA665" s="8"/>
      <c r="CB665" s="129" t="s">
        <v>3238</v>
      </c>
      <c r="CC665" s="63">
        <f t="shared" si="267"/>
        <v>-6237</v>
      </c>
      <c r="CE665" s="63">
        <v>10</v>
      </c>
      <c r="CT665" s="8"/>
    </row>
    <row r="666" spans="1:98" ht="15" hidden="1" customHeight="1" outlineLevel="1">
      <c r="A666" t="s">
        <v>647</v>
      </c>
      <c r="B666" t="s">
        <v>1367</v>
      </c>
      <c r="C666" s="1">
        <f t="shared" si="256"/>
        <v>26400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0</v>
      </c>
      <c r="G666" s="129">
        <f t="shared" si="257"/>
        <v>6927</v>
      </c>
      <c r="H666" s="134">
        <f t="shared" si="258"/>
        <v>0.26238636363636364</v>
      </c>
      <c r="I666" s="2"/>
      <c r="J666" s="2">
        <f t="shared" si="259"/>
        <v>0.35776515151515154</v>
      </c>
      <c r="K666" s="2">
        <f t="shared" si="260"/>
        <v>0.62015151515151512</v>
      </c>
      <c r="L666" s="2">
        <f t="shared" si="261"/>
        <v>0</v>
      </c>
      <c r="M666" s="2">
        <f t="shared" si="262"/>
        <v>2.2083333333333344E-2</v>
      </c>
      <c r="N666" s="63">
        <v>9445</v>
      </c>
      <c r="O666" s="63">
        <v>16372</v>
      </c>
      <c r="P666" s="63">
        <v>0</v>
      </c>
      <c r="Q666" s="63">
        <v>344</v>
      </c>
      <c r="R666" s="63">
        <v>119</v>
      </c>
      <c r="S666" s="63">
        <v>0</v>
      </c>
      <c r="T666" s="63">
        <v>0</v>
      </c>
      <c r="U666" s="63">
        <v>0</v>
      </c>
      <c r="V666" s="63">
        <v>25</v>
      </c>
      <c r="W666" s="63">
        <v>63</v>
      </c>
      <c r="X666" s="63">
        <v>0</v>
      </c>
      <c r="Y666" s="63">
        <v>0</v>
      </c>
      <c r="Z666" s="63">
        <v>32</v>
      </c>
      <c r="AA666" s="63">
        <v>0</v>
      </c>
      <c r="AB666" s="63">
        <v>0</v>
      </c>
      <c r="AC666" s="63">
        <v>0</v>
      </c>
      <c r="AD666" s="63">
        <v>0</v>
      </c>
      <c r="AE666" s="63">
        <v>0</v>
      </c>
      <c r="AF666" s="63">
        <v>0</v>
      </c>
      <c r="AG666" s="63">
        <v>0</v>
      </c>
      <c r="AH666" s="63">
        <v>0</v>
      </c>
      <c r="AI666" s="63">
        <v>0</v>
      </c>
      <c r="AJ666" s="63">
        <v>0</v>
      </c>
      <c r="AK666" s="63">
        <v>0</v>
      </c>
      <c r="AL666" s="63">
        <v>0</v>
      </c>
      <c r="AM666" s="63">
        <v>0</v>
      </c>
      <c r="AN666" s="63">
        <v>0</v>
      </c>
      <c r="AO666" s="63">
        <v>0</v>
      </c>
      <c r="AP666" s="63">
        <v>0</v>
      </c>
      <c r="AQ666" s="63">
        <v>0</v>
      </c>
      <c r="AR666" s="63">
        <v>0</v>
      </c>
      <c r="AS666" s="63">
        <v>0</v>
      </c>
      <c r="AT666" s="63">
        <v>0</v>
      </c>
      <c r="AU666" s="63">
        <v>0</v>
      </c>
      <c r="AV666" s="63">
        <v>0</v>
      </c>
      <c r="AW666" s="63">
        <v>0</v>
      </c>
      <c r="AX666" s="63">
        <v>0</v>
      </c>
      <c r="AY666" s="63">
        <v>0</v>
      </c>
      <c r="BA666" s="5">
        <f>IF(Q666&gt;0,RANK(Q666,(N666:P666,Q666:AE666)),0)</f>
        <v>3</v>
      </c>
      <c r="BB666" s="5">
        <f>IF(R666&gt;0,RANK(R666,(N666:P666,Q666:AE666)),0)</f>
        <v>4</v>
      </c>
      <c r="BC666" s="5">
        <f>IF(T666&gt;0,RANK(T666,(N666:P666,Q666:AE666)),0)</f>
        <v>0</v>
      </c>
      <c r="BD666" s="5">
        <f>IF(S666&gt;0,RANK(S666,(N666:P666,Q666:AE666)),0)</f>
        <v>0</v>
      </c>
      <c r="BE666" s="2">
        <f t="shared" si="263"/>
        <v>1.3030303030303031E-2</v>
      </c>
      <c r="BF666" s="2">
        <f t="shared" si="264"/>
        <v>4.507575757575758E-3</v>
      </c>
      <c r="BG666" s="2">
        <f t="shared" si="265"/>
        <v>0</v>
      </c>
      <c r="BH666" s="2">
        <f t="shared" si="266"/>
        <v>0</v>
      </c>
      <c r="BJ666" t="s">
        <v>647</v>
      </c>
      <c r="BK666" t="s">
        <v>1367</v>
      </c>
      <c r="BL666">
        <v>16</v>
      </c>
      <c r="BN666" s="112">
        <v>17</v>
      </c>
      <c r="BO666" s="114">
        <v>63</v>
      </c>
      <c r="BP666" s="118">
        <f t="shared" si="253"/>
        <v>17063</v>
      </c>
      <c r="BQ666" s="118">
        <f t="shared" si="252"/>
        <v>17063</v>
      </c>
      <c r="BR666" s="5" t="s">
        <v>3151</v>
      </c>
      <c r="BV666" s="63"/>
      <c r="CA666" s="8"/>
      <c r="CB666" s="129" t="s">
        <v>3240</v>
      </c>
      <c r="CC666" s="63">
        <f t="shared" si="267"/>
        <v>-26400</v>
      </c>
      <c r="CE666" s="63">
        <v>63</v>
      </c>
      <c r="CT666" s="8"/>
    </row>
    <row r="667" spans="1:98" ht="15" hidden="1" customHeight="1" outlineLevel="1">
      <c r="A667" t="s">
        <v>2644</v>
      </c>
      <c r="B667" t="s">
        <v>1367</v>
      </c>
      <c r="C667" s="1">
        <f t="shared" ref="C667:C698" si="268">SUM(N667:AY667)</f>
        <v>4316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>IF(P667&gt;0,RANK(P667,(N667:P667,Q667:AE667)),0)</f>
        <v>0</v>
      </c>
      <c r="G667" s="129">
        <f t="shared" ref="G667:G698" si="269">IF(C667&gt;0,MAX(N667:P667)-LARGE(N667:P667,2),0)</f>
        <v>2608</v>
      </c>
      <c r="H667" s="134">
        <f t="shared" ref="H667:H698" si="270">IF(C667&gt;0,G667/C667,0)</f>
        <v>0.60426320667284528</v>
      </c>
      <c r="I667" s="2"/>
      <c r="J667" s="2">
        <f t="shared" ref="J667:J698" si="271">IF($C667=0,"-",N667/$C667)</f>
        <v>0.1902224281742354</v>
      </c>
      <c r="K667" s="2">
        <f t="shared" ref="K667:K698" si="272">IF($C667=0,"-",O667/$C667)</f>
        <v>0.79448563484708068</v>
      </c>
      <c r="L667" s="2">
        <f t="shared" ref="L667:L698" si="273">IF($C667=0,"-",P667/$C667)</f>
        <v>0</v>
      </c>
      <c r="M667" s="2">
        <f t="shared" ref="M667:M698" si="274">IF(C667=0,"-",(1-J667-K667-L667))</f>
        <v>1.5291936978683918E-2</v>
      </c>
      <c r="N667" s="63">
        <v>821</v>
      </c>
      <c r="O667" s="63">
        <v>3429</v>
      </c>
      <c r="P667" s="63">
        <v>0</v>
      </c>
      <c r="Q667" s="63">
        <v>40</v>
      </c>
      <c r="R667" s="63">
        <v>11</v>
      </c>
      <c r="S667" s="63">
        <v>0</v>
      </c>
      <c r="T667" s="63">
        <v>0</v>
      </c>
      <c r="U667" s="63">
        <v>0</v>
      </c>
      <c r="V667" s="63">
        <v>4</v>
      </c>
      <c r="W667" s="63">
        <v>8</v>
      </c>
      <c r="X667" s="63">
        <v>0</v>
      </c>
      <c r="Y667" s="63">
        <v>0</v>
      </c>
      <c r="Z667" s="63">
        <v>3</v>
      </c>
      <c r="AA667" s="63">
        <v>0</v>
      </c>
      <c r="AB667" s="63">
        <v>0</v>
      </c>
      <c r="AC667" s="63">
        <v>0</v>
      </c>
      <c r="AD667" s="63">
        <v>0</v>
      </c>
      <c r="AE667" s="63">
        <v>0</v>
      </c>
      <c r="AF667" s="63">
        <v>0</v>
      </c>
      <c r="AG667" s="63">
        <v>0</v>
      </c>
      <c r="AH667" s="63">
        <v>0</v>
      </c>
      <c r="AI667" s="63">
        <v>0</v>
      </c>
      <c r="AJ667" s="63">
        <v>0</v>
      </c>
      <c r="AK667" s="63">
        <v>0</v>
      </c>
      <c r="AL667" s="63">
        <v>0</v>
      </c>
      <c r="AM667" s="63">
        <v>0</v>
      </c>
      <c r="AN667" s="63">
        <v>0</v>
      </c>
      <c r="AO667" s="63">
        <v>0</v>
      </c>
      <c r="AP667" s="63">
        <v>0</v>
      </c>
      <c r="AQ667" s="63">
        <v>0</v>
      </c>
      <c r="AR667" s="63">
        <v>0</v>
      </c>
      <c r="AS667" s="63">
        <v>0</v>
      </c>
      <c r="AT667" s="63">
        <v>0</v>
      </c>
      <c r="AU667" s="63">
        <v>0</v>
      </c>
      <c r="AV667" s="63">
        <v>0</v>
      </c>
      <c r="AW667" s="63">
        <v>0</v>
      </c>
      <c r="AX667" s="63">
        <v>0</v>
      </c>
      <c r="AY667" s="63">
        <v>0</v>
      </c>
      <c r="BA667" s="5">
        <f>IF(Q667&gt;0,RANK(Q667,(N667:P667,Q667:AE667)),0)</f>
        <v>3</v>
      </c>
      <c r="BB667" s="5">
        <f>IF(R667&gt;0,RANK(R667,(N667:P667,Q667:AE667)),0)</f>
        <v>4</v>
      </c>
      <c r="BC667" s="5">
        <f>IF(T667&gt;0,RANK(T667,(N667:P667,Q667:AE667)),0)</f>
        <v>0</v>
      </c>
      <c r="BD667" s="5">
        <f>IF(S667&gt;0,RANK(S667,(N667:P667,Q667:AE667)),0)</f>
        <v>0</v>
      </c>
      <c r="BE667" s="2">
        <f t="shared" ref="BE667:BE698" si="275">IF($C667=0,"-",Q667/$C667)</f>
        <v>9.2678405931417972E-3</v>
      </c>
      <c r="BF667" s="2">
        <f t="shared" ref="BF667:BF698" si="276">IF($C667=0,"-",R667/$C667)</f>
        <v>2.5486561631139944E-3</v>
      </c>
      <c r="BG667" s="2">
        <f t="shared" ref="BG667:BG698" si="277">IF($C667=0,"-",T667/$C667)</f>
        <v>0</v>
      </c>
      <c r="BH667" s="2">
        <f t="shared" ref="BH667:BH698" si="278">IF($C667=0,"-",S667/$C667)</f>
        <v>0</v>
      </c>
      <c r="BJ667" t="s">
        <v>2644</v>
      </c>
      <c r="BK667" t="s">
        <v>1367</v>
      </c>
      <c r="BL667">
        <v>15</v>
      </c>
      <c r="BN667" s="112">
        <v>17</v>
      </c>
      <c r="BO667" s="114">
        <v>65</v>
      </c>
      <c r="BP667" s="118">
        <f t="shared" si="253"/>
        <v>17065</v>
      </c>
      <c r="BQ667" s="118">
        <f t="shared" si="252"/>
        <v>17065</v>
      </c>
      <c r="BR667" s="5" t="s">
        <v>3151</v>
      </c>
      <c r="CA667" s="8"/>
      <c r="CC667" s="63">
        <f t="shared" ref="CC667:CC698" si="279">CD667-C667</f>
        <v>-4316</v>
      </c>
      <c r="CE667" s="63">
        <v>8</v>
      </c>
      <c r="CT667" s="8"/>
    </row>
    <row r="668" spans="1:98" ht="15" hidden="1" customHeight="1" outlineLevel="1">
      <c r="A668" t="s">
        <v>597</v>
      </c>
      <c r="B668" t="s">
        <v>1367</v>
      </c>
      <c r="C668" s="1">
        <f t="shared" si="268"/>
        <v>0</v>
      </c>
      <c r="D668" s="5">
        <f>IF(N668&gt;0, RANK(N668,(N668:P668,Q668:AE668)),0)</f>
        <v>0</v>
      </c>
      <c r="E668" s="5">
        <f>IF(O668&gt;0,RANK(O668,(N668:P668,Q668:AE668)),0)</f>
        <v>0</v>
      </c>
      <c r="F668" s="5">
        <f>IF(P668&gt;0,RANK(P668,(N668:P668,Q668:AE668)),0)</f>
        <v>0</v>
      </c>
      <c r="G668" s="129">
        <f t="shared" si="269"/>
        <v>0</v>
      </c>
      <c r="H668" s="134">
        <f t="shared" si="270"/>
        <v>0</v>
      </c>
      <c r="I668" s="2"/>
      <c r="J668" s="2" t="str">
        <f t="shared" si="271"/>
        <v>-</v>
      </c>
      <c r="K668" s="2" t="str">
        <f t="shared" si="272"/>
        <v>-</v>
      </c>
      <c r="L668" s="2" t="str">
        <f t="shared" si="273"/>
        <v>-</v>
      </c>
      <c r="M668" s="2" t="str">
        <f t="shared" si="274"/>
        <v>-</v>
      </c>
      <c r="N668" s="63">
        <v>0</v>
      </c>
      <c r="O668" s="63">
        <v>0</v>
      </c>
      <c r="P668" s="63">
        <v>0</v>
      </c>
      <c r="Q668" s="63">
        <v>0</v>
      </c>
      <c r="R668" s="63">
        <v>0</v>
      </c>
      <c r="S668" s="63">
        <v>0</v>
      </c>
      <c r="T668" s="63">
        <v>0</v>
      </c>
      <c r="U668" s="63">
        <v>0</v>
      </c>
      <c r="V668" s="63">
        <v>0</v>
      </c>
      <c r="W668" s="63">
        <v>0</v>
      </c>
      <c r="X668" s="63">
        <v>0</v>
      </c>
      <c r="Y668" s="63">
        <v>0</v>
      </c>
      <c r="Z668" s="63">
        <v>0</v>
      </c>
      <c r="AA668" s="63">
        <v>0</v>
      </c>
      <c r="AB668" s="63">
        <v>0</v>
      </c>
      <c r="AC668" s="63">
        <v>0</v>
      </c>
      <c r="AD668" s="63">
        <v>0</v>
      </c>
      <c r="AE668" s="63">
        <v>0</v>
      </c>
      <c r="AF668" s="63">
        <v>0</v>
      </c>
      <c r="AG668" s="63">
        <v>0</v>
      </c>
      <c r="AH668" s="63">
        <v>0</v>
      </c>
      <c r="AI668" s="63">
        <v>0</v>
      </c>
      <c r="AJ668" s="63">
        <v>0</v>
      </c>
      <c r="AK668" s="63">
        <v>0</v>
      </c>
      <c r="AL668" s="63">
        <v>0</v>
      </c>
      <c r="AM668" s="63">
        <v>0</v>
      </c>
      <c r="AN668" s="63">
        <v>0</v>
      </c>
      <c r="AO668" s="63">
        <v>0</v>
      </c>
      <c r="AP668" s="63">
        <v>0</v>
      </c>
      <c r="AQ668" s="63">
        <v>0</v>
      </c>
      <c r="AR668" s="63">
        <v>0</v>
      </c>
      <c r="AS668" s="63">
        <v>0</v>
      </c>
      <c r="AT668" s="63">
        <v>0</v>
      </c>
      <c r="AU668" s="63">
        <v>0</v>
      </c>
      <c r="AV668" s="63">
        <v>0</v>
      </c>
      <c r="AW668" s="63">
        <v>0</v>
      </c>
      <c r="AX668" s="63">
        <v>0</v>
      </c>
      <c r="AY668" s="63">
        <v>0</v>
      </c>
      <c r="BA668" s="5">
        <f>IF(Q668&gt;0,RANK(Q668,(N668:P668,Q668:AE668)),0)</f>
        <v>0</v>
      </c>
      <c r="BB668" s="5">
        <f>IF(R668&gt;0,RANK(R668,(N668:P668,Q668:AE668)),0)</f>
        <v>0</v>
      </c>
      <c r="BC668" s="5">
        <f>IF(T668&gt;0,RANK(T668,(N668:P668,Q668:AE668)),0)</f>
        <v>0</v>
      </c>
      <c r="BD668" s="5">
        <f>IF(S668&gt;0,RANK(S668,(N668:P668,Q668:AE668)),0)</f>
        <v>0</v>
      </c>
      <c r="BE668" s="2" t="str">
        <f t="shared" si="275"/>
        <v>-</v>
      </c>
      <c r="BF668" s="2" t="str">
        <f t="shared" si="276"/>
        <v>-</v>
      </c>
      <c r="BG668" s="2" t="str">
        <f t="shared" si="277"/>
        <v>-</v>
      </c>
      <c r="BH668" s="2" t="str">
        <f t="shared" si="278"/>
        <v>-</v>
      </c>
      <c r="BJ668" t="s">
        <v>597</v>
      </c>
      <c r="BK668" t="s">
        <v>1367</v>
      </c>
      <c r="BL668">
        <v>18</v>
      </c>
      <c r="BN668" s="112">
        <v>17</v>
      </c>
      <c r="BO668" s="114">
        <v>67</v>
      </c>
      <c r="BP668" s="118">
        <f t="shared" si="253"/>
        <v>17067</v>
      </c>
      <c r="BQ668" s="118">
        <f t="shared" si="252"/>
        <v>17067</v>
      </c>
      <c r="BR668" s="5" t="s">
        <v>3151</v>
      </c>
      <c r="CA668" s="8"/>
      <c r="CC668" s="63">
        <f t="shared" si="279"/>
        <v>0</v>
      </c>
      <c r="CE668" s="63">
        <v>0</v>
      </c>
      <c r="CT668" s="8"/>
    </row>
    <row r="669" spans="1:98" ht="15" hidden="1" customHeight="1" outlineLevel="1">
      <c r="A669" t="s">
        <v>1647</v>
      </c>
      <c r="B669" t="s">
        <v>1367</v>
      </c>
      <c r="C669" s="1">
        <f t="shared" si="268"/>
        <v>0</v>
      </c>
      <c r="D669" s="5">
        <f>IF(N669&gt;0, RANK(N669,(N669:P669,Q669:AE669)),0)</f>
        <v>0</v>
      </c>
      <c r="E669" s="5">
        <f>IF(O669&gt;0,RANK(O669,(N669:P669,Q669:AE669)),0)</f>
        <v>0</v>
      </c>
      <c r="F669" s="5">
        <f>IF(P669&gt;0,RANK(P669,(N669:P669,Q669:AE669)),0)</f>
        <v>0</v>
      </c>
      <c r="G669" s="129">
        <f t="shared" si="269"/>
        <v>0</v>
      </c>
      <c r="H669" s="134">
        <f t="shared" si="270"/>
        <v>0</v>
      </c>
      <c r="I669" s="2"/>
      <c r="J669" s="2" t="str">
        <f t="shared" si="271"/>
        <v>-</v>
      </c>
      <c r="K669" s="2" t="str">
        <f t="shared" si="272"/>
        <v>-</v>
      </c>
      <c r="L669" s="2" t="str">
        <f t="shared" si="273"/>
        <v>-</v>
      </c>
      <c r="M669" s="2" t="str">
        <f t="shared" si="274"/>
        <v>-</v>
      </c>
      <c r="N669" s="63">
        <v>0</v>
      </c>
      <c r="O669" s="63">
        <v>0</v>
      </c>
      <c r="P669" s="63">
        <v>0</v>
      </c>
      <c r="Q669" s="63">
        <v>0</v>
      </c>
      <c r="R669" s="63">
        <v>0</v>
      </c>
      <c r="S669" s="63">
        <v>0</v>
      </c>
      <c r="T669" s="63">
        <v>0</v>
      </c>
      <c r="U669" s="63">
        <v>0</v>
      </c>
      <c r="V669" s="63">
        <v>0</v>
      </c>
      <c r="W669" s="63">
        <v>0</v>
      </c>
      <c r="X669" s="63">
        <v>0</v>
      </c>
      <c r="Y669" s="63">
        <v>0</v>
      </c>
      <c r="Z669" s="63">
        <v>0</v>
      </c>
      <c r="AA669" s="63">
        <v>0</v>
      </c>
      <c r="AB669" s="63">
        <v>0</v>
      </c>
      <c r="AC669" s="63">
        <v>0</v>
      </c>
      <c r="AD669" s="63">
        <v>0</v>
      </c>
      <c r="AE669" s="63">
        <v>0</v>
      </c>
      <c r="AF669" s="63">
        <v>0</v>
      </c>
      <c r="AG669" s="63">
        <v>0</v>
      </c>
      <c r="AH669" s="63">
        <v>0</v>
      </c>
      <c r="AI669" s="63">
        <v>0</v>
      </c>
      <c r="AJ669" s="63">
        <v>0</v>
      </c>
      <c r="AK669" s="63">
        <v>0</v>
      </c>
      <c r="AL669" s="63">
        <v>0</v>
      </c>
      <c r="AM669" s="63">
        <v>0</v>
      </c>
      <c r="AN669" s="63">
        <v>0</v>
      </c>
      <c r="AO669" s="63">
        <v>0</v>
      </c>
      <c r="AP669" s="63">
        <v>0</v>
      </c>
      <c r="AQ669" s="63">
        <v>0</v>
      </c>
      <c r="AR669" s="63">
        <v>0</v>
      </c>
      <c r="AS669" s="63">
        <v>0</v>
      </c>
      <c r="AT669" s="63">
        <v>0</v>
      </c>
      <c r="AU669" s="63">
        <v>0</v>
      </c>
      <c r="AV669" s="63">
        <v>0</v>
      </c>
      <c r="AW669" s="63">
        <v>0</v>
      </c>
      <c r="AX669" s="63">
        <v>0</v>
      </c>
      <c r="AY669" s="63">
        <v>0</v>
      </c>
      <c r="BA669" s="5">
        <f>IF(Q669&gt;0,RANK(Q669,(N669:P669,Q669:AE669)),0)</f>
        <v>0</v>
      </c>
      <c r="BB669" s="5">
        <f>IF(R669&gt;0,RANK(R669,(N669:P669,Q669:AE669)),0)</f>
        <v>0</v>
      </c>
      <c r="BC669" s="5">
        <f>IF(T669&gt;0,RANK(T669,(N669:P669,Q669:AE669)),0)</f>
        <v>0</v>
      </c>
      <c r="BD669" s="5">
        <f>IF(S669&gt;0,RANK(S669,(N669:P669,Q669:AE669)),0)</f>
        <v>0</v>
      </c>
      <c r="BE669" s="2" t="str">
        <f t="shared" si="275"/>
        <v>-</v>
      </c>
      <c r="BF669" s="2" t="str">
        <f t="shared" si="276"/>
        <v>-</v>
      </c>
      <c r="BG669" s="2" t="str">
        <f t="shared" si="277"/>
        <v>-</v>
      </c>
      <c r="BH669" s="2" t="str">
        <f t="shared" si="278"/>
        <v>-</v>
      </c>
      <c r="BJ669" t="s">
        <v>1647</v>
      </c>
      <c r="BK669" t="s">
        <v>1367</v>
      </c>
      <c r="BL669">
        <v>15</v>
      </c>
      <c r="BN669" s="112">
        <v>17</v>
      </c>
      <c r="BO669" s="114">
        <v>69</v>
      </c>
      <c r="BP669" s="118">
        <f t="shared" si="253"/>
        <v>17069</v>
      </c>
      <c r="BQ669" s="118">
        <f t="shared" si="252"/>
        <v>17069</v>
      </c>
      <c r="BR669" s="5" t="s">
        <v>3151</v>
      </c>
      <c r="CA669" s="8"/>
      <c r="CC669" s="63">
        <f t="shared" si="279"/>
        <v>0</v>
      </c>
      <c r="CE669" s="63">
        <v>0</v>
      </c>
      <c r="CT669" s="8"/>
    </row>
    <row r="670" spans="1:98" ht="15" hidden="1" customHeight="1" outlineLevel="1">
      <c r="A670" t="s">
        <v>953</v>
      </c>
      <c r="B670" t="s">
        <v>1367</v>
      </c>
      <c r="C670" s="1">
        <f t="shared" si="268"/>
        <v>0</v>
      </c>
      <c r="D670" s="5">
        <f>IF(N670&gt;0, RANK(N670,(N670:P670,Q670:AE670)),0)</f>
        <v>0</v>
      </c>
      <c r="E670" s="5">
        <f>IF(O670&gt;0,RANK(O670,(N670:P670,Q670:AE670)),0)</f>
        <v>0</v>
      </c>
      <c r="F670" s="5">
        <f>IF(P670&gt;0,RANK(P670,(N670:P670,Q670:AE670)),0)</f>
        <v>0</v>
      </c>
      <c r="G670" s="129">
        <f t="shared" si="269"/>
        <v>0</v>
      </c>
      <c r="H670" s="134">
        <f t="shared" si="270"/>
        <v>0</v>
      </c>
      <c r="I670" s="2"/>
      <c r="J670" s="2" t="str">
        <f t="shared" si="271"/>
        <v>-</v>
      </c>
      <c r="K670" s="2" t="str">
        <f t="shared" si="272"/>
        <v>-</v>
      </c>
      <c r="L670" s="2" t="str">
        <f t="shared" si="273"/>
        <v>-</v>
      </c>
      <c r="M670" s="2" t="str">
        <f t="shared" si="274"/>
        <v>-</v>
      </c>
      <c r="N670" s="63">
        <v>0</v>
      </c>
      <c r="O670" s="63">
        <v>0</v>
      </c>
      <c r="P670" s="63">
        <v>0</v>
      </c>
      <c r="Q670" s="63">
        <v>0</v>
      </c>
      <c r="R670" s="63">
        <v>0</v>
      </c>
      <c r="S670" s="63">
        <v>0</v>
      </c>
      <c r="T670" s="63">
        <v>0</v>
      </c>
      <c r="U670" s="63">
        <v>0</v>
      </c>
      <c r="V670" s="63">
        <v>0</v>
      </c>
      <c r="W670" s="63">
        <v>0</v>
      </c>
      <c r="X670" s="63">
        <v>0</v>
      </c>
      <c r="Y670" s="63">
        <v>0</v>
      </c>
      <c r="Z670" s="63">
        <v>0</v>
      </c>
      <c r="AA670" s="63">
        <v>0</v>
      </c>
      <c r="AB670" s="63">
        <v>0</v>
      </c>
      <c r="AC670" s="63">
        <v>0</v>
      </c>
      <c r="AD670" s="63">
        <v>0</v>
      </c>
      <c r="AE670" s="63">
        <v>0</v>
      </c>
      <c r="AF670" s="63">
        <v>0</v>
      </c>
      <c r="AG670" s="63">
        <v>0</v>
      </c>
      <c r="AH670" s="63">
        <v>0</v>
      </c>
      <c r="AI670" s="63">
        <v>0</v>
      </c>
      <c r="AJ670" s="63">
        <v>0</v>
      </c>
      <c r="AK670" s="63">
        <v>0</v>
      </c>
      <c r="AL670" s="63">
        <v>0</v>
      </c>
      <c r="AM670" s="63">
        <v>0</v>
      </c>
      <c r="AN670" s="63">
        <v>0</v>
      </c>
      <c r="AO670" s="63">
        <v>0</v>
      </c>
      <c r="AP670" s="63">
        <v>0</v>
      </c>
      <c r="AQ670" s="63">
        <v>0</v>
      </c>
      <c r="AR670" s="63">
        <v>0</v>
      </c>
      <c r="AS670" s="63">
        <v>0</v>
      </c>
      <c r="AT670" s="63">
        <v>0</v>
      </c>
      <c r="AU670" s="63">
        <v>0</v>
      </c>
      <c r="AV670" s="63">
        <v>0</v>
      </c>
      <c r="AW670" s="63">
        <v>0</v>
      </c>
      <c r="AX670" s="63">
        <v>0</v>
      </c>
      <c r="AY670" s="63">
        <v>0</v>
      </c>
      <c r="BA670" s="5">
        <f>IF(Q670&gt;0,RANK(Q670,(N670:P670,Q670:AE670)),0)</f>
        <v>0</v>
      </c>
      <c r="BB670" s="5">
        <f>IF(R670&gt;0,RANK(R670,(N670:P670,Q670:AE670)),0)</f>
        <v>0</v>
      </c>
      <c r="BC670" s="5">
        <f>IF(T670&gt;0,RANK(T670,(N670:P670,Q670:AE670)),0)</f>
        <v>0</v>
      </c>
      <c r="BD670" s="5">
        <f>IF(S670&gt;0,RANK(S670,(N670:P670,Q670:AE670)),0)</f>
        <v>0</v>
      </c>
      <c r="BE670" s="2" t="str">
        <f t="shared" si="275"/>
        <v>-</v>
      </c>
      <c r="BF670" s="2" t="str">
        <f t="shared" si="276"/>
        <v>-</v>
      </c>
      <c r="BG670" s="2" t="str">
        <f t="shared" si="277"/>
        <v>-</v>
      </c>
      <c r="BH670" s="2" t="str">
        <f t="shared" si="278"/>
        <v>-</v>
      </c>
      <c r="BJ670" t="s">
        <v>953</v>
      </c>
      <c r="BK670" t="s">
        <v>1367</v>
      </c>
      <c r="BL670">
        <v>17</v>
      </c>
      <c r="BN670" s="112">
        <v>17</v>
      </c>
      <c r="BO670" s="114">
        <v>71</v>
      </c>
      <c r="BP670" s="118">
        <f t="shared" si="253"/>
        <v>17071</v>
      </c>
      <c r="BQ670" s="118">
        <f t="shared" si="252"/>
        <v>17071</v>
      </c>
      <c r="BR670" s="5" t="s">
        <v>3151</v>
      </c>
      <c r="CA670" s="8"/>
      <c r="CC670" s="63">
        <f t="shared" si="279"/>
        <v>0</v>
      </c>
      <c r="CE670" s="63">
        <v>0</v>
      </c>
      <c r="CT670" s="8"/>
    </row>
    <row r="671" spans="1:98" ht="15" hidden="1" customHeight="1" outlineLevel="1">
      <c r="A671" t="s">
        <v>3121</v>
      </c>
      <c r="B671" t="s">
        <v>1367</v>
      </c>
      <c r="C671" s="1">
        <f t="shared" si="268"/>
        <v>25701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>IF(P671&gt;0,RANK(P671,(N671:P671,Q671:AE671)),0)</f>
        <v>0</v>
      </c>
      <c r="G671" s="129">
        <f t="shared" si="269"/>
        <v>5503</v>
      </c>
      <c r="H671" s="134">
        <f t="shared" si="270"/>
        <v>0.2141161822497179</v>
      </c>
      <c r="I671" s="2"/>
      <c r="J671" s="2">
        <f t="shared" si="271"/>
        <v>0.38119139333099877</v>
      </c>
      <c r="K671" s="2">
        <f t="shared" si="272"/>
        <v>0.59530757558071667</v>
      </c>
      <c r="L671" s="2">
        <f t="shared" si="273"/>
        <v>0</v>
      </c>
      <c r="M671" s="2">
        <f t="shared" si="274"/>
        <v>2.3501031088284607E-2</v>
      </c>
      <c r="N671" s="63">
        <v>9797</v>
      </c>
      <c r="O671" s="63">
        <v>15300</v>
      </c>
      <c r="P671" s="63">
        <v>0</v>
      </c>
      <c r="Q671" s="63">
        <v>369</v>
      </c>
      <c r="R671" s="63">
        <v>109</v>
      </c>
      <c r="S671" s="63">
        <v>0</v>
      </c>
      <c r="T671" s="63">
        <v>0</v>
      </c>
      <c r="U671" s="63">
        <v>0</v>
      </c>
      <c r="V671" s="63">
        <v>17</v>
      </c>
      <c r="W671" s="63">
        <v>66</v>
      </c>
      <c r="X671" s="63">
        <v>0</v>
      </c>
      <c r="Y671" s="63">
        <v>0</v>
      </c>
      <c r="Z671" s="63">
        <v>43</v>
      </c>
      <c r="AA671" s="63">
        <v>0</v>
      </c>
      <c r="AB671" s="63">
        <v>0</v>
      </c>
      <c r="AC671" s="63">
        <v>0</v>
      </c>
      <c r="AD671" s="63">
        <v>0</v>
      </c>
      <c r="AE671" s="63">
        <v>0</v>
      </c>
      <c r="AF671" s="63">
        <v>0</v>
      </c>
      <c r="AG671" s="63">
        <v>0</v>
      </c>
      <c r="AH671" s="63">
        <v>0</v>
      </c>
      <c r="AI671" s="63">
        <v>0</v>
      </c>
      <c r="AJ671" s="63">
        <v>0</v>
      </c>
      <c r="AK671" s="63">
        <v>0</v>
      </c>
      <c r="AL671" s="63">
        <v>0</v>
      </c>
      <c r="AM671" s="63">
        <v>0</v>
      </c>
      <c r="AN671" s="63">
        <v>0</v>
      </c>
      <c r="AO671" s="63">
        <v>0</v>
      </c>
      <c r="AP671" s="63">
        <v>0</v>
      </c>
      <c r="AQ671" s="63">
        <v>0</v>
      </c>
      <c r="AR671" s="63">
        <v>0</v>
      </c>
      <c r="AS671" s="63">
        <v>0</v>
      </c>
      <c r="AT671" s="63">
        <v>0</v>
      </c>
      <c r="AU671" s="63">
        <v>0</v>
      </c>
      <c r="AV671" s="63">
        <v>0</v>
      </c>
      <c r="AW671" s="63">
        <v>0</v>
      </c>
      <c r="AX671" s="63">
        <v>0</v>
      </c>
      <c r="AY671" s="63">
        <v>0</v>
      </c>
      <c r="BA671" s="5">
        <f>IF(Q671&gt;0,RANK(Q671,(N671:P671,Q671:AE671)),0)</f>
        <v>3</v>
      </c>
      <c r="BB671" s="5">
        <f>IF(R671&gt;0,RANK(R671,(N671:P671,Q671:AE671)),0)</f>
        <v>4</v>
      </c>
      <c r="BC671" s="5">
        <f>IF(T671&gt;0,RANK(T671,(N671:P671,Q671:AE671)),0)</f>
        <v>0</v>
      </c>
      <c r="BD671" s="5">
        <f>IF(S671&gt;0,RANK(S671,(N671:P671,Q671:AE671)),0)</f>
        <v>0</v>
      </c>
      <c r="BE671" s="2">
        <f t="shared" si="275"/>
        <v>1.4357417999299639E-2</v>
      </c>
      <c r="BF671" s="2">
        <f t="shared" si="276"/>
        <v>4.2410801136142564E-3</v>
      </c>
      <c r="BG671" s="2">
        <f t="shared" si="277"/>
        <v>0</v>
      </c>
      <c r="BH671" s="2">
        <f t="shared" si="278"/>
        <v>0</v>
      </c>
      <c r="BJ671" t="s">
        <v>3121</v>
      </c>
      <c r="BK671" t="s">
        <v>1367</v>
      </c>
      <c r="BL671">
        <v>17</v>
      </c>
      <c r="BN671" s="112">
        <v>17</v>
      </c>
      <c r="BO671" s="114">
        <v>73</v>
      </c>
      <c r="BP671" s="118">
        <f t="shared" si="253"/>
        <v>17073</v>
      </c>
      <c r="BQ671" s="118">
        <f t="shared" si="252"/>
        <v>17073</v>
      </c>
      <c r="BR671" s="5" t="s">
        <v>3151</v>
      </c>
      <c r="BV671" s="63"/>
      <c r="CA671" s="8"/>
      <c r="CC671" s="63">
        <f t="shared" si="279"/>
        <v>-25701</v>
      </c>
      <c r="CE671" s="63">
        <v>66</v>
      </c>
      <c r="CT671" s="8"/>
    </row>
    <row r="672" spans="1:98" ht="15" hidden="1" customHeight="1" outlineLevel="1">
      <c r="A672" t="s">
        <v>2024</v>
      </c>
      <c r="B672" t="s">
        <v>1367</v>
      </c>
      <c r="C672" s="1">
        <f t="shared" si="268"/>
        <v>14011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>IF(P672&gt;0,RANK(P672,(N672:P672,Q672:AE672)),0)</f>
        <v>0</v>
      </c>
      <c r="G672" s="129">
        <f t="shared" si="269"/>
        <v>7963</v>
      </c>
      <c r="H672" s="134">
        <f t="shared" si="270"/>
        <v>0.56833916208693169</v>
      </c>
      <c r="I672" s="2"/>
      <c r="J672" s="2">
        <f t="shared" si="271"/>
        <v>0.20662336735422168</v>
      </c>
      <c r="K672" s="2">
        <f t="shared" si="272"/>
        <v>0.7749625294411534</v>
      </c>
      <c r="L672" s="2">
        <f t="shared" si="273"/>
        <v>0</v>
      </c>
      <c r="M672" s="2">
        <f t="shared" si="274"/>
        <v>1.8414103204624888E-2</v>
      </c>
      <c r="N672" s="63">
        <v>2895</v>
      </c>
      <c r="O672" s="63">
        <v>10858</v>
      </c>
      <c r="P672" s="63">
        <v>0</v>
      </c>
      <c r="Q672" s="63">
        <v>146</v>
      </c>
      <c r="R672" s="63">
        <v>64</v>
      </c>
      <c r="S672" s="63">
        <v>0</v>
      </c>
      <c r="T672" s="63">
        <v>0</v>
      </c>
      <c r="U672" s="63">
        <v>0</v>
      </c>
      <c r="V672" s="63">
        <v>4</v>
      </c>
      <c r="W672" s="63">
        <v>20</v>
      </c>
      <c r="X672" s="63">
        <v>0</v>
      </c>
      <c r="Y672" s="63">
        <v>0</v>
      </c>
      <c r="Z672" s="63">
        <v>24</v>
      </c>
      <c r="AA672" s="63">
        <v>0</v>
      </c>
      <c r="AB672" s="63">
        <v>0</v>
      </c>
      <c r="AC672" s="63">
        <v>0</v>
      </c>
      <c r="AD672" s="63">
        <v>0</v>
      </c>
      <c r="AE672" s="63">
        <v>0</v>
      </c>
      <c r="AF672" s="63">
        <v>0</v>
      </c>
      <c r="AG672" s="63">
        <v>0</v>
      </c>
      <c r="AH672" s="63">
        <v>0</v>
      </c>
      <c r="AI672" s="63">
        <v>0</v>
      </c>
      <c r="AJ672" s="63">
        <v>0</v>
      </c>
      <c r="AK672" s="63">
        <v>0</v>
      </c>
      <c r="AL672" s="63">
        <v>0</v>
      </c>
      <c r="AM672" s="63">
        <v>0</v>
      </c>
      <c r="AN672" s="63">
        <v>0</v>
      </c>
      <c r="AO672" s="63">
        <v>0</v>
      </c>
      <c r="AP672" s="63">
        <v>0</v>
      </c>
      <c r="AQ672" s="63">
        <v>0</v>
      </c>
      <c r="AR672" s="63">
        <v>0</v>
      </c>
      <c r="AS672" s="63">
        <v>0</v>
      </c>
      <c r="AT672" s="63">
        <v>0</v>
      </c>
      <c r="AU672" s="63">
        <v>0</v>
      </c>
      <c r="AV672" s="63">
        <v>0</v>
      </c>
      <c r="AW672" s="63">
        <v>0</v>
      </c>
      <c r="AX672" s="63">
        <v>0</v>
      </c>
      <c r="AY672" s="63">
        <v>0</v>
      </c>
      <c r="BA672" s="5">
        <f>IF(Q672&gt;0,RANK(Q672,(N672:P672,Q672:AE672)),0)</f>
        <v>3</v>
      </c>
      <c r="BB672" s="5">
        <f>IF(R672&gt;0,RANK(R672,(N672:P672,Q672:AE672)),0)</f>
        <v>4</v>
      </c>
      <c r="BC672" s="5">
        <f>IF(T672&gt;0,RANK(T672,(N672:P672,Q672:AE672)),0)</f>
        <v>0</v>
      </c>
      <c r="BD672" s="5">
        <f>IF(S672&gt;0,RANK(S672,(N672:P672,Q672:AE672)),0)</f>
        <v>0</v>
      </c>
      <c r="BE672" s="2">
        <f t="shared" si="275"/>
        <v>1.0420383984012561E-2</v>
      </c>
      <c r="BF672" s="2">
        <f t="shared" si="276"/>
        <v>4.5678395546356436E-3</v>
      </c>
      <c r="BG672" s="2">
        <f t="shared" si="277"/>
        <v>0</v>
      </c>
      <c r="BH672" s="2">
        <f t="shared" si="278"/>
        <v>0</v>
      </c>
      <c r="BJ672" t="s">
        <v>2024</v>
      </c>
      <c r="BK672" t="s">
        <v>1367</v>
      </c>
      <c r="BL672">
        <v>16</v>
      </c>
      <c r="BN672" s="112">
        <v>17</v>
      </c>
      <c r="BO672" s="114">
        <v>75</v>
      </c>
      <c r="BP672" s="118">
        <f t="shared" si="253"/>
        <v>17075</v>
      </c>
      <c r="BQ672" s="118">
        <f t="shared" si="252"/>
        <v>17075</v>
      </c>
      <c r="BR672" s="5" t="s">
        <v>3151</v>
      </c>
      <c r="CA672" s="8"/>
      <c r="CB672" s="129" t="s">
        <v>3240</v>
      </c>
      <c r="CC672" s="63">
        <f t="shared" si="279"/>
        <v>-14011</v>
      </c>
      <c r="CE672" s="63">
        <v>20</v>
      </c>
      <c r="CT672" s="8"/>
    </row>
    <row r="673" spans="1:98" ht="15" hidden="1" customHeight="1" outlineLevel="1">
      <c r="A673" t="s">
        <v>2919</v>
      </c>
      <c r="B673" t="s">
        <v>1367</v>
      </c>
      <c r="C673" s="1">
        <f t="shared" si="268"/>
        <v>22575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>IF(P673&gt;0,RANK(P673,(N673:P673,Q673:AE673)),0)</f>
        <v>0</v>
      </c>
      <c r="G673" s="129">
        <f t="shared" si="269"/>
        <v>269</v>
      </c>
      <c r="H673" s="134">
        <f t="shared" si="270"/>
        <v>1.1915836101882614E-2</v>
      </c>
      <c r="I673" s="2"/>
      <c r="J673" s="2">
        <f t="shared" si="271"/>
        <v>0.49187153931339977</v>
      </c>
      <c r="K673" s="2">
        <f t="shared" si="272"/>
        <v>0.47995570321151715</v>
      </c>
      <c r="L673" s="2">
        <f t="shared" si="273"/>
        <v>0</v>
      </c>
      <c r="M673" s="2">
        <f t="shared" si="274"/>
        <v>2.8172757475083077E-2</v>
      </c>
      <c r="N673" s="63">
        <v>11104</v>
      </c>
      <c r="O673" s="63">
        <v>10835</v>
      </c>
      <c r="P673" s="63">
        <v>0</v>
      </c>
      <c r="Q673" s="63">
        <v>306</v>
      </c>
      <c r="R673" s="63">
        <v>190</v>
      </c>
      <c r="S673" s="63">
        <v>0</v>
      </c>
      <c r="T673" s="63">
        <v>0</v>
      </c>
      <c r="U673" s="63">
        <v>0</v>
      </c>
      <c r="V673" s="63">
        <v>33</v>
      </c>
      <c r="W673" s="63">
        <v>73</v>
      </c>
      <c r="X673" s="63">
        <v>0</v>
      </c>
      <c r="Y673" s="63">
        <v>0</v>
      </c>
      <c r="Z673" s="63">
        <v>34</v>
      </c>
      <c r="AA673" s="63">
        <v>0</v>
      </c>
      <c r="AB673" s="63">
        <v>0</v>
      </c>
      <c r="AC673" s="63">
        <v>0</v>
      </c>
      <c r="AD673" s="63">
        <v>0</v>
      </c>
      <c r="AE673" s="63">
        <v>0</v>
      </c>
      <c r="AF673" s="63">
        <v>0</v>
      </c>
      <c r="AG673" s="63">
        <v>0</v>
      </c>
      <c r="AH673" s="63">
        <v>0</v>
      </c>
      <c r="AI673" s="63">
        <v>0</v>
      </c>
      <c r="AJ673" s="63">
        <v>0</v>
      </c>
      <c r="AK673" s="63">
        <v>0</v>
      </c>
      <c r="AL673" s="63">
        <v>0</v>
      </c>
      <c r="AM673" s="63">
        <v>0</v>
      </c>
      <c r="AN673" s="63">
        <v>0</v>
      </c>
      <c r="AO673" s="63">
        <v>0</v>
      </c>
      <c r="AP673" s="63">
        <v>0</v>
      </c>
      <c r="AQ673" s="63">
        <v>0</v>
      </c>
      <c r="AR673" s="63">
        <v>0</v>
      </c>
      <c r="AS673" s="63">
        <v>0</v>
      </c>
      <c r="AT673" s="63">
        <v>0</v>
      </c>
      <c r="AU673" s="63">
        <v>0</v>
      </c>
      <c r="AV673" s="63">
        <v>0</v>
      </c>
      <c r="AW673" s="63">
        <v>0</v>
      </c>
      <c r="AX673" s="63">
        <v>0</v>
      </c>
      <c r="AY673" s="63">
        <v>0</v>
      </c>
      <c r="BA673" s="5">
        <f>IF(Q673&gt;0,RANK(Q673,(N673:P673,Q673:AE673)),0)</f>
        <v>3</v>
      </c>
      <c r="BB673" s="5">
        <f>IF(R673&gt;0,RANK(R673,(N673:P673,Q673:AE673)),0)</f>
        <v>4</v>
      </c>
      <c r="BC673" s="5">
        <f>IF(T673&gt;0,RANK(T673,(N673:P673,Q673:AE673)),0)</f>
        <v>0</v>
      </c>
      <c r="BD673" s="5">
        <f>IF(S673&gt;0,RANK(S673,(N673:P673,Q673:AE673)),0)</f>
        <v>0</v>
      </c>
      <c r="BE673" s="2">
        <f t="shared" si="275"/>
        <v>1.3554817275747508E-2</v>
      </c>
      <c r="BF673" s="2">
        <f t="shared" si="276"/>
        <v>8.4163898117386483E-3</v>
      </c>
      <c r="BG673" s="2">
        <f t="shared" si="277"/>
        <v>0</v>
      </c>
      <c r="BH673" s="2">
        <f t="shared" si="278"/>
        <v>0</v>
      </c>
      <c r="BJ673" t="s">
        <v>2919</v>
      </c>
      <c r="BK673" t="s">
        <v>1367</v>
      </c>
      <c r="BL673">
        <v>12</v>
      </c>
      <c r="BN673" s="112">
        <v>17</v>
      </c>
      <c r="BO673" s="114">
        <v>77</v>
      </c>
      <c r="BP673" s="118">
        <f t="shared" si="253"/>
        <v>17077</v>
      </c>
      <c r="BQ673" s="118">
        <f t="shared" si="252"/>
        <v>17077</v>
      </c>
      <c r="BR673" s="5" t="s">
        <v>3151</v>
      </c>
      <c r="CA673" s="8"/>
      <c r="CC673" s="63">
        <f t="shared" si="279"/>
        <v>-22575</v>
      </c>
      <c r="CE673" s="63">
        <v>73</v>
      </c>
      <c r="CT673" s="8"/>
    </row>
    <row r="674" spans="1:98" ht="15" hidden="1" customHeight="1" outlineLevel="1">
      <c r="A674" t="s">
        <v>1470</v>
      </c>
      <c r="B674" t="s">
        <v>1367</v>
      </c>
      <c r="C674" s="1">
        <f t="shared" si="268"/>
        <v>0</v>
      </c>
      <c r="D674" s="5">
        <f>IF(N674&gt;0, RANK(N674,(N674:P674,Q674:AE674)),0)</f>
        <v>0</v>
      </c>
      <c r="E674" s="5">
        <f>IF(O674&gt;0,RANK(O674,(N674:P674,Q674:AE674)),0)</f>
        <v>0</v>
      </c>
      <c r="F674" s="5">
        <f>IF(P674&gt;0,RANK(P674,(N674:P674,Q674:AE674)),0)</f>
        <v>0</v>
      </c>
      <c r="G674" s="129">
        <f t="shared" si="269"/>
        <v>0</v>
      </c>
      <c r="H674" s="134">
        <f t="shared" si="270"/>
        <v>0</v>
      </c>
      <c r="I674" s="2"/>
      <c r="J674" s="2" t="str">
        <f t="shared" si="271"/>
        <v>-</v>
      </c>
      <c r="K674" s="2" t="str">
        <f t="shared" si="272"/>
        <v>-</v>
      </c>
      <c r="L674" s="2" t="str">
        <f t="shared" si="273"/>
        <v>-</v>
      </c>
      <c r="M674" s="2" t="str">
        <f t="shared" si="274"/>
        <v>-</v>
      </c>
      <c r="N674" s="63">
        <v>0</v>
      </c>
      <c r="O674" s="63">
        <v>0</v>
      </c>
      <c r="P674" s="63">
        <v>0</v>
      </c>
      <c r="Q674" s="63">
        <v>0</v>
      </c>
      <c r="R674" s="63">
        <v>0</v>
      </c>
      <c r="S674" s="63">
        <v>0</v>
      </c>
      <c r="T674" s="63">
        <v>0</v>
      </c>
      <c r="U674" s="63">
        <v>0</v>
      </c>
      <c r="V674" s="63">
        <v>0</v>
      </c>
      <c r="W674" s="63">
        <v>0</v>
      </c>
      <c r="X674" s="63">
        <v>0</v>
      </c>
      <c r="Y674" s="63">
        <v>0</v>
      </c>
      <c r="Z674" s="63">
        <v>0</v>
      </c>
      <c r="AA674" s="63">
        <v>0</v>
      </c>
      <c r="AB674" s="63">
        <v>0</v>
      </c>
      <c r="AC674" s="63">
        <v>0</v>
      </c>
      <c r="AD674" s="63">
        <v>0</v>
      </c>
      <c r="AE674" s="63">
        <v>0</v>
      </c>
      <c r="AF674" s="63">
        <v>0</v>
      </c>
      <c r="AG674" s="63">
        <v>0</v>
      </c>
      <c r="AH674" s="63">
        <v>0</v>
      </c>
      <c r="AI674" s="63">
        <v>0</v>
      </c>
      <c r="AJ674" s="63">
        <v>0</v>
      </c>
      <c r="AK674" s="63">
        <v>0</v>
      </c>
      <c r="AL674" s="63">
        <v>0</v>
      </c>
      <c r="AM674" s="63">
        <v>0</v>
      </c>
      <c r="AN674" s="63">
        <v>0</v>
      </c>
      <c r="AO674" s="63">
        <v>0</v>
      </c>
      <c r="AP674" s="63">
        <v>0</v>
      </c>
      <c r="AQ674" s="63">
        <v>0</v>
      </c>
      <c r="AR674" s="63">
        <v>0</v>
      </c>
      <c r="AS674" s="63">
        <v>0</v>
      </c>
      <c r="AT674" s="63">
        <v>0</v>
      </c>
      <c r="AU674" s="63">
        <v>0</v>
      </c>
      <c r="AV674" s="63">
        <v>0</v>
      </c>
      <c r="AW674" s="63">
        <v>0</v>
      </c>
      <c r="AX674" s="63">
        <v>0</v>
      </c>
      <c r="AY674" s="63">
        <v>0</v>
      </c>
      <c r="BA674" s="5">
        <f>IF(Q674&gt;0,RANK(Q674,(N674:P674,Q674:AE674)),0)</f>
        <v>0</v>
      </c>
      <c r="BB674" s="5">
        <f>IF(R674&gt;0,RANK(R674,(N674:P674,Q674:AE674)),0)</f>
        <v>0</v>
      </c>
      <c r="BC674" s="5">
        <f>IF(T674&gt;0,RANK(T674,(N674:P674,Q674:AE674)),0)</f>
        <v>0</v>
      </c>
      <c r="BD674" s="5">
        <f>IF(S674&gt;0,RANK(S674,(N674:P674,Q674:AE674)),0)</f>
        <v>0</v>
      </c>
      <c r="BE674" s="2" t="str">
        <f t="shared" si="275"/>
        <v>-</v>
      </c>
      <c r="BF674" s="2" t="str">
        <f t="shared" si="276"/>
        <v>-</v>
      </c>
      <c r="BG674" s="2" t="str">
        <f t="shared" si="277"/>
        <v>-</v>
      </c>
      <c r="BH674" s="2" t="str">
        <f t="shared" si="278"/>
        <v>-</v>
      </c>
      <c r="BJ674" t="s">
        <v>1470</v>
      </c>
      <c r="BK674" t="s">
        <v>1367</v>
      </c>
      <c r="BL674">
        <v>15</v>
      </c>
      <c r="BN674" s="112">
        <v>17</v>
      </c>
      <c r="BO674" s="114">
        <v>79</v>
      </c>
      <c r="BP674" s="118">
        <f t="shared" si="253"/>
        <v>17079</v>
      </c>
      <c r="BQ674" s="118">
        <f t="shared" ref="BQ674:BQ737" si="280">BP674</f>
        <v>17079</v>
      </c>
      <c r="BR674" s="5" t="s">
        <v>3151</v>
      </c>
      <c r="BV674" s="63"/>
      <c r="CA674" s="8"/>
      <c r="CC674" s="63">
        <f t="shared" si="279"/>
        <v>0</v>
      </c>
      <c r="CE674" s="63">
        <v>0</v>
      </c>
      <c r="CT674" s="8"/>
    </row>
    <row r="675" spans="1:98" ht="15" hidden="1" customHeight="1" outlineLevel="1">
      <c r="A675" t="s">
        <v>1091</v>
      </c>
      <c r="B675" t="s">
        <v>1367</v>
      </c>
      <c r="C675" s="1">
        <f t="shared" si="268"/>
        <v>17436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0</v>
      </c>
      <c r="G675" s="129">
        <f t="shared" si="269"/>
        <v>7868</v>
      </c>
      <c r="H675" s="134">
        <f t="shared" si="270"/>
        <v>0.45125028676301904</v>
      </c>
      <c r="I675" s="2"/>
      <c r="J675" s="2">
        <f t="shared" si="271"/>
        <v>0.26428079834824503</v>
      </c>
      <c r="K675" s="2">
        <f t="shared" si="272"/>
        <v>0.71553108511126406</v>
      </c>
      <c r="L675" s="2">
        <f t="shared" si="273"/>
        <v>0</v>
      </c>
      <c r="M675" s="2">
        <f t="shared" si="274"/>
        <v>2.0188116540490908E-2</v>
      </c>
      <c r="N675" s="63">
        <v>4608</v>
      </c>
      <c r="O675" s="63">
        <v>12476</v>
      </c>
      <c r="P675" s="63">
        <v>0</v>
      </c>
      <c r="Q675" s="63">
        <v>214</v>
      </c>
      <c r="R675" s="63">
        <v>77</v>
      </c>
      <c r="S675" s="63">
        <v>0</v>
      </c>
      <c r="T675" s="63">
        <v>0</v>
      </c>
      <c r="U675" s="63">
        <v>0</v>
      </c>
      <c r="V675" s="63">
        <v>13</v>
      </c>
      <c r="W675" s="63">
        <v>32</v>
      </c>
      <c r="X675" s="63">
        <v>0</v>
      </c>
      <c r="Y675" s="63">
        <v>0</v>
      </c>
      <c r="Z675" s="63">
        <v>16</v>
      </c>
      <c r="AA675" s="63">
        <v>0</v>
      </c>
      <c r="AB675" s="63">
        <v>0</v>
      </c>
      <c r="AC675" s="63">
        <v>0</v>
      </c>
      <c r="AD675" s="63">
        <v>0</v>
      </c>
      <c r="AE675" s="63">
        <v>0</v>
      </c>
      <c r="AF675" s="63">
        <v>0</v>
      </c>
      <c r="AG675" s="63">
        <v>0</v>
      </c>
      <c r="AH675" s="63">
        <v>0</v>
      </c>
      <c r="AI675" s="63">
        <v>0</v>
      </c>
      <c r="AJ675" s="63">
        <v>0</v>
      </c>
      <c r="AK675" s="63">
        <v>0</v>
      </c>
      <c r="AL675" s="63">
        <v>0</v>
      </c>
      <c r="AM675" s="63">
        <v>0</v>
      </c>
      <c r="AN675" s="63">
        <v>0</v>
      </c>
      <c r="AO675" s="63">
        <v>0</v>
      </c>
      <c r="AP675" s="63">
        <v>0</v>
      </c>
      <c r="AQ675" s="63">
        <v>0</v>
      </c>
      <c r="AR675" s="63">
        <v>0</v>
      </c>
      <c r="AS675" s="63">
        <v>0</v>
      </c>
      <c r="AT675" s="63">
        <v>0</v>
      </c>
      <c r="AU675" s="63">
        <v>0</v>
      </c>
      <c r="AV675" s="63">
        <v>0</v>
      </c>
      <c r="AW675" s="63">
        <v>0</v>
      </c>
      <c r="AX675" s="63">
        <v>0</v>
      </c>
      <c r="AY675" s="63">
        <v>0</v>
      </c>
      <c r="BA675" s="5">
        <f>IF(Q675&gt;0,RANK(Q675,(N675:P675,Q675:AE675)),0)</f>
        <v>3</v>
      </c>
      <c r="BB675" s="5">
        <f>IF(R675&gt;0,RANK(R675,(N675:P675,Q675:AE675)),0)</f>
        <v>4</v>
      </c>
      <c r="BC675" s="5">
        <f>IF(T675&gt;0,RANK(T675,(N675:P675,Q675:AE675)),0)</f>
        <v>0</v>
      </c>
      <c r="BD675" s="5">
        <f>IF(S675&gt;0,RANK(S675,(N675:P675,Q675:AE675)),0)</f>
        <v>0</v>
      </c>
      <c r="BE675" s="2">
        <f t="shared" si="275"/>
        <v>1.2273457214957558E-2</v>
      </c>
      <c r="BF675" s="2">
        <f t="shared" si="276"/>
        <v>4.4161504932323931E-3</v>
      </c>
      <c r="BG675" s="2">
        <f t="shared" si="277"/>
        <v>0</v>
      </c>
      <c r="BH675" s="2">
        <f t="shared" si="278"/>
        <v>0</v>
      </c>
      <c r="BJ675" t="s">
        <v>1091</v>
      </c>
      <c r="BK675" t="s">
        <v>1367</v>
      </c>
      <c r="BL675">
        <v>12</v>
      </c>
      <c r="BN675" s="112">
        <v>17</v>
      </c>
      <c r="BO675" s="114">
        <v>81</v>
      </c>
      <c r="BP675" s="118">
        <f t="shared" si="253"/>
        <v>17081</v>
      </c>
      <c r="BQ675" s="118">
        <f t="shared" si="280"/>
        <v>17081</v>
      </c>
      <c r="BR675" s="5" t="s">
        <v>3151</v>
      </c>
      <c r="BV675" s="63"/>
      <c r="CA675" s="8"/>
      <c r="CC675" s="63">
        <f t="shared" si="279"/>
        <v>-17436</v>
      </c>
      <c r="CE675" s="63">
        <v>32</v>
      </c>
      <c r="CT675" s="8"/>
    </row>
    <row r="676" spans="1:98" ht="15" hidden="1" customHeight="1" outlineLevel="1">
      <c r="A676" t="s">
        <v>2321</v>
      </c>
      <c r="B676" t="s">
        <v>1367</v>
      </c>
      <c r="C676" s="1">
        <f t="shared" si="268"/>
        <v>11960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0</v>
      </c>
      <c r="G676" s="129">
        <f t="shared" si="269"/>
        <v>5751</v>
      </c>
      <c r="H676" s="134">
        <f t="shared" si="270"/>
        <v>0.48085284280936452</v>
      </c>
      <c r="I676" s="2"/>
      <c r="J676" s="2">
        <f t="shared" si="271"/>
        <v>0.24757525083612039</v>
      </c>
      <c r="K676" s="2">
        <f t="shared" si="272"/>
        <v>0.728428093645485</v>
      </c>
      <c r="L676" s="2">
        <f t="shared" si="273"/>
        <v>0</v>
      </c>
      <c r="M676" s="2">
        <f t="shared" si="274"/>
        <v>2.3996655518394583E-2</v>
      </c>
      <c r="N676" s="63">
        <v>2961</v>
      </c>
      <c r="O676" s="63">
        <v>8712</v>
      </c>
      <c r="P676" s="63">
        <v>0</v>
      </c>
      <c r="Q676" s="63">
        <v>202</v>
      </c>
      <c r="R676" s="63">
        <v>45</v>
      </c>
      <c r="S676" s="63">
        <v>0</v>
      </c>
      <c r="T676" s="63">
        <v>0</v>
      </c>
      <c r="U676" s="63">
        <v>0</v>
      </c>
      <c r="V676" s="63">
        <v>7</v>
      </c>
      <c r="W676" s="63">
        <v>23</v>
      </c>
      <c r="X676" s="63">
        <v>0</v>
      </c>
      <c r="Y676" s="63">
        <v>0</v>
      </c>
      <c r="Z676" s="63">
        <v>10</v>
      </c>
      <c r="AA676" s="63">
        <v>0</v>
      </c>
      <c r="AB676" s="63">
        <v>0</v>
      </c>
      <c r="AC676" s="63">
        <v>0</v>
      </c>
      <c r="AD676" s="63">
        <v>0</v>
      </c>
      <c r="AE676" s="63">
        <v>0</v>
      </c>
      <c r="AF676" s="63">
        <v>0</v>
      </c>
      <c r="AG676" s="63">
        <v>0</v>
      </c>
      <c r="AH676" s="63">
        <v>0</v>
      </c>
      <c r="AI676" s="63">
        <v>0</v>
      </c>
      <c r="AJ676" s="63">
        <v>0</v>
      </c>
      <c r="AK676" s="63">
        <v>0</v>
      </c>
      <c r="AL676" s="63">
        <v>0</v>
      </c>
      <c r="AM676" s="63">
        <v>0</v>
      </c>
      <c r="AN676" s="63">
        <v>0</v>
      </c>
      <c r="AO676" s="63">
        <v>0</v>
      </c>
      <c r="AP676" s="63">
        <v>0</v>
      </c>
      <c r="AQ676" s="63">
        <v>0</v>
      </c>
      <c r="AR676" s="63">
        <v>0</v>
      </c>
      <c r="AS676" s="63">
        <v>0</v>
      </c>
      <c r="AT676" s="63">
        <v>0</v>
      </c>
      <c r="AU676" s="63">
        <v>0</v>
      </c>
      <c r="AV676" s="63">
        <v>0</v>
      </c>
      <c r="AW676" s="63">
        <v>0</v>
      </c>
      <c r="AX676" s="63">
        <v>0</v>
      </c>
      <c r="AY676" s="63">
        <v>0</v>
      </c>
      <c r="BA676" s="5">
        <f>IF(Q676&gt;0,RANK(Q676,(N676:P676,Q676:AE676)),0)</f>
        <v>3</v>
      </c>
      <c r="BB676" s="5">
        <f>IF(R676&gt;0,RANK(R676,(N676:P676,Q676:AE676)),0)</f>
        <v>4</v>
      </c>
      <c r="BC676" s="5">
        <f>IF(T676&gt;0,RANK(T676,(N676:P676,Q676:AE676)),0)</f>
        <v>0</v>
      </c>
      <c r="BD676" s="5">
        <f>IF(S676&gt;0,RANK(S676,(N676:P676,Q676:AE676)),0)</f>
        <v>0</v>
      </c>
      <c r="BE676" s="2">
        <f t="shared" si="275"/>
        <v>1.6889632107023413E-2</v>
      </c>
      <c r="BF676" s="2">
        <f t="shared" si="276"/>
        <v>3.762541806020067E-3</v>
      </c>
      <c r="BG676" s="2">
        <f t="shared" si="277"/>
        <v>0</v>
      </c>
      <c r="BH676" s="2">
        <f t="shared" si="278"/>
        <v>0</v>
      </c>
      <c r="BJ676" t="s">
        <v>2321</v>
      </c>
      <c r="BK676" t="s">
        <v>1367</v>
      </c>
      <c r="BL676">
        <v>13</v>
      </c>
      <c r="BN676" s="112">
        <v>17</v>
      </c>
      <c r="BO676" s="114">
        <v>83</v>
      </c>
      <c r="BP676" s="118">
        <f t="shared" si="253"/>
        <v>17083</v>
      </c>
      <c r="BQ676" s="118">
        <f t="shared" si="280"/>
        <v>17083</v>
      </c>
      <c r="BR676" s="5" t="s">
        <v>3151</v>
      </c>
      <c r="CA676" s="8"/>
      <c r="CC676" s="63">
        <f t="shared" si="279"/>
        <v>-11960</v>
      </c>
      <c r="CE676" s="63">
        <v>23</v>
      </c>
      <c r="CT676" s="8"/>
    </row>
    <row r="677" spans="1:98" ht="15" hidden="1" customHeight="1" outlineLevel="1">
      <c r="A677" t="s">
        <v>70</v>
      </c>
      <c r="B677" t="s">
        <v>1367</v>
      </c>
      <c r="C677" s="1">
        <f t="shared" si="268"/>
        <v>12495</v>
      </c>
      <c r="D677" s="5">
        <f>IF(N677&gt;0, RANK(N677,(N677:P677,Q677:AE677)),0)</f>
        <v>2</v>
      </c>
      <c r="E677" s="5">
        <f>IF(O677&gt;0,RANK(O677,(N677:P677,Q677:AE677)),0)</f>
        <v>1</v>
      </c>
      <c r="F677" s="5">
        <f>IF(P677&gt;0,RANK(P677,(N677:P677,Q677:AE677)),0)</f>
        <v>0</v>
      </c>
      <c r="G677" s="129">
        <f t="shared" si="269"/>
        <v>2057</v>
      </c>
      <c r="H677" s="134">
        <f t="shared" si="270"/>
        <v>0.16462585034013605</v>
      </c>
      <c r="I677" s="2"/>
      <c r="J677" s="2">
        <f t="shared" si="271"/>
        <v>0.40888355342136856</v>
      </c>
      <c r="K677" s="2">
        <f t="shared" si="272"/>
        <v>0.57350940376150461</v>
      </c>
      <c r="L677" s="2">
        <f t="shared" si="273"/>
        <v>0</v>
      </c>
      <c r="M677" s="2">
        <f t="shared" si="274"/>
        <v>1.7607042817126772E-2</v>
      </c>
      <c r="N677" s="63">
        <v>5109</v>
      </c>
      <c r="O677" s="63">
        <v>7166</v>
      </c>
      <c r="P677" s="63">
        <v>0</v>
      </c>
      <c r="Q677" s="63">
        <v>125</v>
      </c>
      <c r="R677" s="63">
        <v>61</v>
      </c>
      <c r="S677" s="63">
        <v>0</v>
      </c>
      <c r="T677" s="63">
        <v>0</v>
      </c>
      <c r="U677" s="63">
        <v>0</v>
      </c>
      <c r="V677" s="63">
        <v>18</v>
      </c>
      <c r="W677" s="63">
        <v>0</v>
      </c>
      <c r="X677" s="63">
        <v>0</v>
      </c>
      <c r="Y677" s="63">
        <v>0</v>
      </c>
      <c r="Z677" s="63">
        <v>16</v>
      </c>
      <c r="AA677" s="63">
        <v>0</v>
      </c>
      <c r="AB677" s="63">
        <v>0</v>
      </c>
      <c r="AC677" s="63">
        <v>0</v>
      </c>
      <c r="AD677" s="63">
        <v>0</v>
      </c>
      <c r="AE677" s="63">
        <v>0</v>
      </c>
      <c r="AF677" s="63">
        <v>0</v>
      </c>
      <c r="AG677" s="63">
        <v>0</v>
      </c>
      <c r="AH677" s="63">
        <v>0</v>
      </c>
      <c r="AI677" s="63">
        <v>0</v>
      </c>
      <c r="AJ677" s="63">
        <v>0</v>
      </c>
      <c r="AK677" s="63">
        <v>0</v>
      </c>
      <c r="AL677" s="63">
        <v>0</v>
      </c>
      <c r="AM677" s="63">
        <v>0</v>
      </c>
      <c r="AN677" s="63">
        <v>0</v>
      </c>
      <c r="AO677" s="63">
        <v>0</v>
      </c>
      <c r="AP677" s="63">
        <v>0</v>
      </c>
      <c r="AQ677" s="63">
        <v>0</v>
      </c>
      <c r="AR677" s="63">
        <v>0</v>
      </c>
      <c r="AS677" s="63">
        <v>0</v>
      </c>
      <c r="AT677" s="63">
        <v>0</v>
      </c>
      <c r="AU677" s="63">
        <v>0</v>
      </c>
      <c r="AV677" s="63">
        <v>0</v>
      </c>
      <c r="AW677" s="63">
        <v>0</v>
      </c>
      <c r="AX677" s="63">
        <v>0</v>
      </c>
      <c r="AY677" s="63">
        <v>0</v>
      </c>
      <c r="BA677" s="5">
        <f>IF(Q677&gt;0,RANK(Q677,(N677:P677,Q677:AE677)),0)</f>
        <v>3</v>
      </c>
      <c r="BB677" s="5">
        <f>IF(R677&gt;0,RANK(R677,(N677:P677,Q677:AE677)),0)</f>
        <v>4</v>
      </c>
      <c r="BC677" s="5">
        <f>IF(T677&gt;0,RANK(T677,(N677:P677,Q677:AE677)),0)</f>
        <v>0</v>
      </c>
      <c r="BD677" s="5">
        <f>IF(S677&gt;0,RANK(S677,(N677:P677,Q677:AE677)),0)</f>
        <v>0</v>
      </c>
      <c r="BE677" s="2">
        <f t="shared" si="275"/>
        <v>1.0004001600640256E-2</v>
      </c>
      <c r="BF677" s="2">
        <f t="shared" si="276"/>
        <v>4.8819527811124449E-3</v>
      </c>
      <c r="BG677" s="2">
        <f t="shared" si="277"/>
        <v>0</v>
      </c>
      <c r="BH677" s="2">
        <f t="shared" si="278"/>
        <v>0</v>
      </c>
      <c r="BJ677" t="s">
        <v>70</v>
      </c>
      <c r="BK677" t="s">
        <v>1367</v>
      </c>
      <c r="BL677">
        <v>17</v>
      </c>
      <c r="BN677" s="112">
        <v>17</v>
      </c>
      <c r="BO677" s="114">
        <v>85</v>
      </c>
      <c r="BP677" s="118">
        <f t="shared" si="253"/>
        <v>17085</v>
      </c>
      <c r="BQ677" s="118">
        <f t="shared" si="280"/>
        <v>17085</v>
      </c>
      <c r="BR677" s="5" t="s">
        <v>3151</v>
      </c>
      <c r="BV677" s="63"/>
      <c r="CA677" s="8"/>
      <c r="CC677" s="63">
        <f t="shared" si="279"/>
        <v>-12495</v>
      </c>
      <c r="CE677" s="63">
        <v>0</v>
      </c>
      <c r="CT677" s="8"/>
    </row>
    <row r="678" spans="1:98" ht="15" hidden="1" customHeight="1" outlineLevel="1">
      <c r="A678" t="s">
        <v>1360</v>
      </c>
      <c r="B678" t="s">
        <v>1367</v>
      </c>
      <c r="C678" s="1">
        <f t="shared" si="268"/>
        <v>6450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>IF(P678&gt;0,RANK(P678,(N678:P678,Q678:AE678)),0)</f>
        <v>0</v>
      </c>
      <c r="G678" s="129">
        <f t="shared" si="269"/>
        <v>3778</v>
      </c>
      <c r="H678" s="134">
        <f t="shared" si="270"/>
        <v>0.58573643410852716</v>
      </c>
      <c r="I678" s="2"/>
      <c r="J678" s="2">
        <f t="shared" si="271"/>
        <v>0.19860465116279069</v>
      </c>
      <c r="K678" s="2">
        <f t="shared" si="272"/>
        <v>0.78434108527131785</v>
      </c>
      <c r="L678" s="2">
        <f t="shared" si="273"/>
        <v>0</v>
      </c>
      <c r="M678" s="2">
        <f t="shared" si="274"/>
        <v>1.7054263565891459E-2</v>
      </c>
      <c r="N678" s="63">
        <v>1281</v>
      </c>
      <c r="O678" s="63">
        <v>5059</v>
      </c>
      <c r="P678" s="63">
        <v>0</v>
      </c>
      <c r="Q678" s="63">
        <v>53</v>
      </c>
      <c r="R678" s="63">
        <v>37</v>
      </c>
      <c r="S678" s="63">
        <v>0</v>
      </c>
      <c r="T678" s="63">
        <v>0</v>
      </c>
      <c r="U678" s="63">
        <v>0</v>
      </c>
      <c r="V678" s="63">
        <v>4</v>
      </c>
      <c r="W678" s="63">
        <v>13</v>
      </c>
      <c r="X678" s="63">
        <v>0</v>
      </c>
      <c r="Y678" s="63">
        <v>0</v>
      </c>
      <c r="Z678" s="63">
        <v>3</v>
      </c>
      <c r="AA678" s="63">
        <v>0</v>
      </c>
      <c r="AB678" s="63">
        <v>0</v>
      </c>
      <c r="AC678" s="63">
        <v>0</v>
      </c>
      <c r="AD678" s="63">
        <v>0</v>
      </c>
      <c r="AE678" s="63">
        <v>0</v>
      </c>
      <c r="AF678" s="63">
        <v>0</v>
      </c>
      <c r="AG678" s="63">
        <v>0</v>
      </c>
      <c r="AH678" s="63">
        <v>0</v>
      </c>
      <c r="AI678" s="63">
        <v>0</v>
      </c>
      <c r="AJ678" s="63">
        <v>0</v>
      </c>
      <c r="AK678" s="63">
        <v>0</v>
      </c>
      <c r="AL678" s="63">
        <v>0</v>
      </c>
      <c r="AM678" s="63">
        <v>0</v>
      </c>
      <c r="AN678" s="63">
        <v>0</v>
      </c>
      <c r="AO678" s="63">
        <v>0</v>
      </c>
      <c r="AP678" s="63">
        <v>0</v>
      </c>
      <c r="AQ678" s="63">
        <v>0</v>
      </c>
      <c r="AR678" s="63">
        <v>0</v>
      </c>
      <c r="AS678" s="63">
        <v>0</v>
      </c>
      <c r="AT678" s="63">
        <v>0</v>
      </c>
      <c r="AU678" s="63">
        <v>0</v>
      </c>
      <c r="AV678" s="63">
        <v>0</v>
      </c>
      <c r="AW678" s="63">
        <v>0</v>
      </c>
      <c r="AX678" s="63">
        <v>0</v>
      </c>
      <c r="AY678" s="63">
        <v>0</v>
      </c>
      <c r="BA678" s="5">
        <f>IF(Q678&gt;0,RANK(Q678,(N678:P678,Q678:AE678)),0)</f>
        <v>3</v>
      </c>
      <c r="BB678" s="5">
        <f>IF(R678&gt;0,RANK(R678,(N678:P678,Q678:AE678)),0)</f>
        <v>4</v>
      </c>
      <c r="BC678" s="5">
        <f>IF(T678&gt;0,RANK(T678,(N678:P678,Q678:AE678)),0)</f>
        <v>0</v>
      </c>
      <c r="BD678" s="5">
        <f>IF(S678&gt;0,RANK(S678,(N678:P678,Q678:AE678)),0)</f>
        <v>0</v>
      </c>
      <c r="BE678" s="2">
        <f t="shared" si="275"/>
        <v>8.217054263565891E-3</v>
      </c>
      <c r="BF678" s="2">
        <f t="shared" si="276"/>
        <v>5.7364341085271321E-3</v>
      </c>
      <c r="BG678" s="2">
        <f t="shared" si="277"/>
        <v>0</v>
      </c>
      <c r="BH678" s="2">
        <f t="shared" si="278"/>
        <v>0</v>
      </c>
      <c r="BJ678" t="s">
        <v>1360</v>
      </c>
      <c r="BK678" t="s">
        <v>1367</v>
      </c>
      <c r="BL678">
        <v>15</v>
      </c>
      <c r="BN678" s="112">
        <v>17</v>
      </c>
      <c r="BO678" s="114">
        <v>87</v>
      </c>
      <c r="BP678" s="118">
        <f t="shared" si="253"/>
        <v>17087</v>
      </c>
      <c r="BQ678" s="118">
        <f t="shared" si="280"/>
        <v>17087</v>
      </c>
      <c r="BR678" s="5" t="s">
        <v>3151</v>
      </c>
      <c r="CA678" s="8"/>
      <c r="CB678" s="129" t="s">
        <v>3238</v>
      </c>
      <c r="CC678" s="63">
        <f t="shared" si="279"/>
        <v>-6450</v>
      </c>
      <c r="CE678" s="63">
        <v>13</v>
      </c>
      <c r="CT678" s="8"/>
    </row>
    <row r="679" spans="1:98" ht="15" hidden="1" customHeight="1" outlineLevel="1">
      <c r="A679" t="s">
        <v>259</v>
      </c>
      <c r="B679" t="s">
        <v>1367</v>
      </c>
      <c r="C679" s="1">
        <f t="shared" si="268"/>
        <v>231863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>IF(P679&gt;0,RANK(P679,(N679:P679,Q679:AE679)),0)</f>
        <v>0</v>
      </c>
      <c r="G679" s="129">
        <f t="shared" si="269"/>
        <v>33391</v>
      </c>
      <c r="H679" s="134">
        <f t="shared" si="270"/>
        <v>0.14401176556846068</v>
      </c>
      <c r="I679" s="2"/>
      <c r="J679" s="2">
        <f t="shared" si="271"/>
        <v>0.56139185639795919</v>
      </c>
      <c r="K679" s="2">
        <f t="shared" si="272"/>
        <v>0.41738009082949845</v>
      </c>
      <c r="L679" s="2">
        <f t="shared" si="273"/>
        <v>0</v>
      </c>
      <c r="M679" s="2">
        <f t="shared" si="274"/>
        <v>2.1228052772542361E-2</v>
      </c>
      <c r="N679" s="63">
        <v>130166</v>
      </c>
      <c r="O679" s="63">
        <v>96775</v>
      </c>
      <c r="P679" s="63">
        <v>0</v>
      </c>
      <c r="Q679" s="63">
        <v>2878</v>
      </c>
      <c r="R679" s="63">
        <v>1201</v>
      </c>
      <c r="S679" s="63">
        <v>0</v>
      </c>
      <c r="T679" s="63">
        <v>0</v>
      </c>
      <c r="U679" s="63">
        <v>0</v>
      </c>
      <c r="V679" s="63">
        <v>300</v>
      </c>
      <c r="W679" s="63">
        <v>0</v>
      </c>
      <c r="X679" s="63">
        <v>0</v>
      </c>
      <c r="Y679" s="63">
        <v>0</v>
      </c>
      <c r="Z679" s="63">
        <v>543</v>
      </c>
      <c r="AA679" s="63">
        <v>0</v>
      </c>
      <c r="AB679" s="63">
        <v>0</v>
      </c>
      <c r="AC679" s="63">
        <v>0</v>
      </c>
      <c r="AD679" s="63">
        <v>0</v>
      </c>
      <c r="AE679" s="63">
        <v>0</v>
      </c>
      <c r="AF679" s="63">
        <v>0</v>
      </c>
      <c r="AG679" s="63">
        <v>0</v>
      </c>
      <c r="AH679" s="63">
        <v>0</v>
      </c>
      <c r="AI679" s="63">
        <v>0</v>
      </c>
      <c r="AJ679" s="63">
        <v>0</v>
      </c>
      <c r="AK679" s="63">
        <v>0</v>
      </c>
      <c r="AL679" s="63">
        <v>0</v>
      </c>
      <c r="AM679" s="63">
        <v>0</v>
      </c>
      <c r="AN679" s="63">
        <v>0</v>
      </c>
      <c r="AO679" s="63">
        <v>0</v>
      </c>
      <c r="AP679" s="63">
        <v>0</v>
      </c>
      <c r="AQ679" s="63">
        <v>0</v>
      </c>
      <c r="AR679" s="63">
        <v>0</v>
      </c>
      <c r="AS679" s="63">
        <v>0</v>
      </c>
      <c r="AT679" s="63">
        <v>0</v>
      </c>
      <c r="AU679" s="63">
        <v>0</v>
      </c>
      <c r="AV679" s="63">
        <v>0</v>
      </c>
      <c r="AW679" s="63">
        <v>0</v>
      </c>
      <c r="AX679" s="63">
        <v>0</v>
      </c>
      <c r="AY679" s="63">
        <v>0</v>
      </c>
      <c r="BA679" s="5">
        <f>IF(Q679&gt;0,RANK(Q679,(N679:P679,Q679:AE679)),0)</f>
        <v>3</v>
      </c>
      <c r="BB679" s="5">
        <f>IF(R679&gt;0,RANK(R679,(N679:P679,Q679:AE679)),0)</f>
        <v>4</v>
      </c>
      <c r="BC679" s="5">
        <f>IF(T679&gt;0,RANK(T679,(N679:P679,Q679:AE679)),0)</f>
        <v>0</v>
      </c>
      <c r="BD679" s="5">
        <f>IF(S679&gt;0,RANK(S679,(N679:P679,Q679:AE679)),0)</f>
        <v>0</v>
      </c>
      <c r="BE679" s="2">
        <f t="shared" si="275"/>
        <v>1.2412502210356977E-2</v>
      </c>
      <c r="BF679" s="2">
        <f t="shared" si="276"/>
        <v>5.1797828890336106E-3</v>
      </c>
      <c r="BG679" s="2">
        <f t="shared" si="277"/>
        <v>0</v>
      </c>
      <c r="BH679" s="2">
        <f t="shared" si="278"/>
        <v>0</v>
      </c>
      <c r="BJ679" t="s">
        <v>259</v>
      </c>
      <c r="BK679" t="s">
        <v>1367</v>
      </c>
      <c r="BN679" s="112">
        <v>17</v>
      </c>
      <c r="BO679" s="114">
        <v>89</v>
      </c>
      <c r="BP679" s="118">
        <f t="shared" si="253"/>
        <v>17089</v>
      </c>
      <c r="BQ679" s="118">
        <f t="shared" si="280"/>
        <v>17089</v>
      </c>
      <c r="BR679" s="5" t="s">
        <v>3151</v>
      </c>
      <c r="CA679" s="8"/>
      <c r="CB679" s="129" t="s">
        <v>3248</v>
      </c>
      <c r="CC679" s="63">
        <f t="shared" si="279"/>
        <v>-231863</v>
      </c>
      <c r="CE679" s="63">
        <v>0</v>
      </c>
      <c r="CT679" s="8"/>
    </row>
    <row r="680" spans="1:98" ht="15" hidden="1" customHeight="1" outlineLevel="1">
      <c r="A680" t="s">
        <v>1643</v>
      </c>
      <c r="B680" t="s">
        <v>1367</v>
      </c>
      <c r="C680" s="1">
        <f t="shared" si="268"/>
        <v>50040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>IF(P680&gt;0,RANK(P680,(N680:P680,Q680:AE680)),0)</f>
        <v>0</v>
      </c>
      <c r="G680" s="129">
        <f t="shared" si="269"/>
        <v>8261</v>
      </c>
      <c r="H680" s="134">
        <f t="shared" si="270"/>
        <v>0.16508792965627497</v>
      </c>
      <c r="I680" s="2"/>
      <c r="J680" s="2">
        <f t="shared" si="271"/>
        <v>0.40509592326139088</v>
      </c>
      <c r="K680" s="2">
        <f t="shared" si="272"/>
        <v>0.57018385291766582</v>
      </c>
      <c r="L680" s="2">
        <f t="shared" si="273"/>
        <v>0</v>
      </c>
      <c r="M680" s="2">
        <f t="shared" si="274"/>
        <v>2.4720223820943299E-2</v>
      </c>
      <c r="N680" s="63">
        <v>20271</v>
      </c>
      <c r="O680" s="63">
        <v>28532</v>
      </c>
      <c r="P680" s="63">
        <v>0</v>
      </c>
      <c r="Q680" s="63">
        <v>804</v>
      </c>
      <c r="R680" s="63">
        <v>191</v>
      </c>
      <c r="S680" s="63">
        <v>0</v>
      </c>
      <c r="T680" s="63">
        <v>0</v>
      </c>
      <c r="U680" s="63">
        <v>0</v>
      </c>
      <c r="V680" s="63">
        <v>44</v>
      </c>
      <c r="W680" s="63">
        <v>138</v>
      </c>
      <c r="X680" s="63">
        <v>0</v>
      </c>
      <c r="Y680" s="63">
        <v>0</v>
      </c>
      <c r="Z680" s="63">
        <v>60</v>
      </c>
      <c r="AA680" s="63">
        <v>0</v>
      </c>
      <c r="AB680" s="63">
        <v>0</v>
      </c>
      <c r="AC680" s="63">
        <v>0</v>
      </c>
      <c r="AD680" s="63">
        <v>0</v>
      </c>
      <c r="AE680" s="63">
        <v>0</v>
      </c>
      <c r="AF680" s="63">
        <v>0</v>
      </c>
      <c r="AG680" s="63">
        <v>0</v>
      </c>
      <c r="AH680" s="63">
        <v>0</v>
      </c>
      <c r="AI680" s="63">
        <v>0</v>
      </c>
      <c r="AJ680" s="63">
        <v>0</v>
      </c>
      <c r="AK680" s="63">
        <v>0</v>
      </c>
      <c r="AL680" s="63">
        <v>0</v>
      </c>
      <c r="AM680" s="63">
        <v>0</v>
      </c>
      <c r="AN680" s="63">
        <v>0</v>
      </c>
      <c r="AO680" s="63">
        <v>0</v>
      </c>
      <c r="AP680" s="63">
        <v>0</v>
      </c>
      <c r="AQ680" s="63">
        <v>0</v>
      </c>
      <c r="AR680" s="63">
        <v>0</v>
      </c>
      <c r="AS680" s="63">
        <v>0</v>
      </c>
      <c r="AT680" s="63">
        <v>0</v>
      </c>
      <c r="AU680" s="63">
        <v>0</v>
      </c>
      <c r="AV680" s="63">
        <v>0</v>
      </c>
      <c r="AW680" s="63">
        <v>0</v>
      </c>
      <c r="AX680" s="63">
        <v>0</v>
      </c>
      <c r="AY680" s="63">
        <v>0</v>
      </c>
      <c r="BA680" s="5">
        <f>IF(Q680&gt;0,RANK(Q680,(N680:P680,Q680:AE680)),0)</f>
        <v>3</v>
      </c>
      <c r="BB680" s="5">
        <f>IF(R680&gt;0,RANK(R680,(N680:P680,Q680:AE680)),0)</f>
        <v>4</v>
      </c>
      <c r="BC680" s="5">
        <f>IF(T680&gt;0,RANK(T680,(N680:P680,Q680:AE680)),0)</f>
        <v>0</v>
      </c>
      <c r="BD680" s="5">
        <f>IF(S680&gt;0,RANK(S680,(N680:P680,Q680:AE680)),0)</f>
        <v>0</v>
      </c>
      <c r="BE680" s="2">
        <f t="shared" si="275"/>
        <v>1.6067146282973621E-2</v>
      </c>
      <c r="BF680" s="2">
        <f t="shared" si="276"/>
        <v>3.8169464428457235E-3</v>
      </c>
      <c r="BG680" s="2">
        <f t="shared" si="277"/>
        <v>0</v>
      </c>
      <c r="BH680" s="2">
        <f t="shared" si="278"/>
        <v>0</v>
      </c>
      <c r="BJ680" t="s">
        <v>1643</v>
      </c>
      <c r="BK680" t="s">
        <v>1367</v>
      </c>
      <c r="BL680">
        <v>2</v>
      </c>
      <c r="BN680" s="112">
        <v>17</v>
      </c>
      <c r="BO680" s="114">
        <v>91</v>
      </c>
      <c r="BP680" s="118">
        <f t="shared" ref="BP680:BP743" si="281">1000*BN680+BO680</f>
        <v>17091</v>
      </c>
      <c r="BQ680" s="118">
        <f t="shared" si="280"/>
        <v>17091</v>
      </c>
      <c r="BR680" s="5" t="s">
        <v>3151</v>
      </c>
      <c r="CA680" s="8"/>
      <c r="CB680" s="129" t="s">
        <v>3238</v>
      </c>
      <c r="CC680" s="63">
        <f t="shared" si="279"/>
        <v>-50040</v>
      </c>
      <c r="CE680" s="63">
        <v>138</v>
      </c>
      <c r="CT680" s="8"/>
    </row>
    <row r="681" spans="1:98" ht="15" hidden="1" customHeight="1" outlineLevel="1">
      <c r="A681" t="s">
        <v>1852</v>
      </c>
      <c r="B681" t="s">
        <v>1367</v>
      </c>
      <c r="C681" s="1">
        <f t="shared" si="268"/>
        <v>64205</v>
      </c>
      <c r="D681" s="5">
        <f>IF(N681&gt;0, RANK(N681,(N681:P681,Q681:AE681)),0)</f>
        <v>1</v>
      </c>
      <c r="E681" s="5">
        <f>IF(O681&gt;0,RANK(O681,(N681:P681,Q681:AE681)),0)</f>
        <v>2</v>
      </c>
      <c r="F681" s="5">
        <f>IF(P681&gt;0,RANK(P681,(N681:P681,Q681:AE681)),0)</f>
        <v>0</v>
      </c>
      <c r="G681" s="129">
        <f t="shared" si="269"/>
        <v>3676</v>
      </c>
      <c r="H681" s="134">
        <f t="shared" si="270"/>
        <v>5.7254107935519043E-2</v>
      </c>
      <c r="I681" s="2"/>
      <c r="J681" s="2">
        <f t="shared" si="271"/>
        <v>0.51659528074137528</v>
      </c>
      <c r="K681" s="2">
        <f t="shared" si="272"/>
        <v>0.45934117280585623</v>
      </c>
      <c r="L681" s="2">
        <f t="shared" si="273"/>
        <v>0</v>
      </c>
      <c r="M681" s="2">
        <f t="shared" si="274"/>
        <v>2.4063546452768481E-2</v>
      </c>
      <c r="N681" s="63">
        <v>33168</v>
      </c>
      <c r="O681" s="63">
        <v>29492</v>
      </c>
      <c r="P681" s="63">
        <v>0</v>
      </c>
      <c r="Q681" s="63">
        <v>810</v>
      </c>
      <c r="R681" s="63">
        <v>334</v>
      </c>
      <c r="S681" s="63">
        <v>0</v>
      </c>
      <c r="T681" s="63">
        <v>0</v>
      </c>
      <c r="U681" s="63">
        <v>0</v>
      </c>
      <c r="V681" s="63">
        <v>65</v>
      </c>
      <c r="W681" s="63">
        <v>234</v>
      </c>
      <c r="X681" s="63">
        <v>0</v>
      </c>
      <c r="Y681" s="63">
        <v>0</v>
      </c>
      <c r="Z681" s="63">
        <v>102</v>
      </c>
      <c r="AA681" s="63">
        <v>0</v>
      </c>
      <c r="AB681" s="63">
        <v>0</v>
      </c>
      <c r="AC681" s="63">
        <v>0</v>
      </c>
      <c r="AD681" s="63">
        <v>0</v>
      </c>
      <c r="AE681" s="63">
        <v>0</v>
      </c>
      <c r="AF681" s="63">
        <v>0</v>
      </c>
      <c r="AG681" s="63">
        <v>0</v>
      </c>
      <c r="AH681" s="63">
        <v>0</v>
      </c>
      <c r="AI681" s="63">
        <v>0</v>
      </c>
      <c r="AJ681" s="63">
        <v>0</v>
      </c>
      <c r="AK681" s="63">
        <v>0</v>
      </c>
      <c r="AL681" s="63">
        <v>0</v>
      </c>
      <c r="AM681" s="63">
        <v>0</v>
      </c>
      <c r="AN681" s="63">
        <v>0</v>
      </c>
      <c r="AO681" s="63">
        <v>0</v>
      </c>
      <c r="AP681" s="63">
        <v>0</v>
      </c>
      <c r="AQ681" s="63">
        <v>0</v>
      </c>
      <c r="AR681" s="63">
        <v>0</v>
      </c>
      <c r="AS681" s="63">
        <v>0</v>
      </c>
      <c r="AT681" s="63">
        <v>0</v>
      </c>
      <c r="AU681" s="63">
        <v>0</v>
      </c>
      <c r="AV681" s="63">
        <v>0</v>
      </c>
      <c r="AW681" s="63">
        <v>0</v>
      </c>
      <c r="AX681" s="63">
        <v>0</v>
      </c>
      <c r="AY681" s="63">
        <v>0</v>
      </c>
      <c r="BA681" s="5">
        <f>IF(Q681&gt;0,RANK(Q681,(N681:P681,Q681:AE681)),0)</f>
        <v>3</v>
      </c>
      <c r="BB681" s="5">
        <f>IF(R681&gt;0,RANK(R681,(N681:P681,Q681:AE681)),0)</f>
        <v>4</v>
      </c>
      <c r="BC681" s="5">
        <f>IF(T681&gt;0,RANK(T681,(N681:P681,Q681:AE681)),0)</f>
        <v>0</v>
      </c>
      <c r="BD681" s="5">
        <f>IF(S681&gt;0,RANK(S681,(N681:P681,Q681:AE681)),0)</f>
        <v>0</v>
      </c>
      <c r="BE681" s="2">
        <f t="shared" si="275"/>
        <v>1.2615839887859201E-2</v>
      </c>
      <c r="BF681" s="2">
        <f t="shared" si="276"/>
        <v>5.2020870648703376E-3</v>
      </c>
      <c r="BG681" s="2">
        <f t="shared" si="277"/>
        <v>0</v>
      </c>
      <c r="BH681" s="2">
        <f t="shared" si="278"/>
        <v>0</v>
      </c>
      <c r="BJ681" t="s">
        <v>1852</v>
      </c>
      <c r="BK681" t="s">
        <v>1367</v>
      </c>
      <c r="BN681" s="112">
        <v>17</v>
      </c>
      <c r="BO681" s="114">
        <v>93</v>
      </c>
      <c r="BP681" s="118">
        <f t="shared" si="281"/>
        <v>17093</v>
      </c>
      <c r="BQ681" s="118">
        <f t="shared" si="280"/>
        <v>17093</v>
      </c>
      <c r="BR681" s="5" t="s">
        <v>3151</v>
      </c>
      <c r="BV681" s="63"/>
      <c r="CA681" s="8"/>
      <c r="CC681" s="63">
        <f t="shared" si="279"/>
        <v>-64205</v>
      </c>
      <c r="CE681" s="63">
        <v>234</v>
      </c>
      <c r="CT681" s="8"/>
    </row>
    <row r="682" spans="1:98" ht="15" hidden="1" customHeight="1" outlineLevel="1">
      <c r="A682" t="s">
        <v>1728</v>
      </c>
      <c r="B682" t="s">
        <v>1367</v>
      </c>
      <c r="C682" s="1">
        <f t="shared" si="268"/>
        <v>22716</v>
      </c>
      <c r="D682" s="5">
        <f>IF(N682&gt;0, RANK(N682,(N682:P682,Q682:AE682)),0)</f>
        <v>2</v>
      </c>
      <c r="E682" s="5">
        <f>IF(O682&gt;0,RANK(O682,(N682:P682,Q682:AE682)),0)</f>
        <v>1</v>
      </c>
      <c r="F682" s="5">
        <f>IF(P682&gt;0,RANK(P682,(N682:P682,Q682:AE682)),0)</f>
        <v>0</v>
      </c>
      <c r="G682" s="129">
        <f t="shared" si="269"/>
        <v>1397</v>
      </c>
      <c r="H682" s="134">
        <f t="shared" si="270"/>
        <v>6.1498503257615779E-2</v>
      </c>
      <c r="I682" s="2"/>
      <c r="J682" s="2">
        <f t="shared" si="271"/>
        <v>0.45875154076421903</v>
      </c>
      <c r="K682" s="2">
        <f t="shared" si="272"/>
        <v>0.52025004402183483</v>
      </c>
      <c r="L682" s="2">
        <f t="shared" si="273"/>
        <v>0</v>
      </c>
      <c r="M682" s="2">
        <f t="shared" si="274"/>
        <v>2.0998415213946076E-2</v>
      </c>
      <c r="N682" s="63">
        <v>10421</v>
      </c>
      <c r="O682" s="63">
        <v>11818</v>
      </c>
      <c r="P682" s="63">
        <v>0</v>
      </c>
      <c r="Q682" s="63">
        <v>249</v>
      </c>
      <c r="R682" s="63">
        <v>112</v>
      </c>
      <c r="S682" s="63">
        <v>0</v>
      </c>
      <c r="T682" s="63">
        <v>0</v>
      </c>
      <c r="U682" s="63">
        <v>0</v>
      </c>
      <c r="V682" s="63">
        <v>32</v>
      </c>
      <c r="W682" s="63">
        <v>62</v>
      </c>
      <c r="X682" s="63">
        <v>0</v>
      </c>
      <c r="Y682" s="63">
        <v>0</v>
      </c>
      <c r="Z682" s="63">
        <v>22</v>
      </c>
      <c r="AA682" s="63">
        <v>0</v>
      </c>
      <c r="AB682" s="63">
        <v>0</v>
      </c>
      <c r="AC682" s="63">
        <v>0</v>
      </c>
      <c r="AD682" s="63">
        <v>0</v>
      </c>
      <c r="AE682" s="63">
        <v>0</v>
      </c>
      <c r="AF682" s="63">
        <v>0</v>
      </c>
      <c r="AG682" s="63">
        <v>0</v>
      </c>
      <c r="AH682" s="63">
        <v>0</v>
      </c>
      <c r="AI682" s="63">
        <v>0</v>
      </c>
      <c r="AJ682" s="63">
        <v>0</v>
      </c>
      <c r="AK682" s="63">
        <v>0</v>
      </c>
      <c r="AL682" s="63">
        <v>0</v>
      </c>
      <c r="AM682" s="63">
        <v>0</v>
      </c>
      <c r="AN682" s="63">
        <v>0</v>
      </c>
      <c r="AO682" s="63">
        <v>0</v>
      </c>
      <c r="AP682" s="63">
        <v>0</v>
      </c>
      <c r="AQ682" s="63">
        <v>0</v>
      </c>
      <c r="AR682" s="63">
        <v>0</v>
      </c>
      <c r="AS682" s="63">
        <v>0</v>
      </c>
      <c r="AT682" s="63">
        <v>0</v>
      </c>
      <c r="AU682" s="63">
        <v>0</v>
      </c>
      <c r="AV682" s="63">
        <v>0</v>
      </c>
      <c r="AW682" s="63">
        <v>0</v>
      </c>
      <c r="AX682" s="63">
        <v>0</v>
      </c>
      <c r="AY682" s="63">
        <v>0</v>
      </c>
      <c r="BA682" s="5">
        <f>IF(Q682&gt;0,RANK(Q682,(N682:P682,Q682:AE682)),0)</f>
        <v>3</v>
      </c>
      <c r="BB682" s="5">
        <f>IF(R682&gt;0,RANK(R682,(N682:P682,Q682:AE682)),0)</f>
        <v>4</v>
      </c>
      <c r="BC682" s="5">
        <f>IF(T682&gt;0,RANK(T682,(N682:P682,Q682:AE682)),0)</f>
        <v>0</v>
      </c>
      <c r="BD682" s="5">
        <f>IF(S682&gt;0,RANK(S682,(N682:P682,Q682:AE682)),0)</f>
        <v>0</v>
      </c>
      <c r="BE682" s="2">
        <f t="shared" si="275"/>
        <v>1.0961436872688853E-2</v>
      </c>
      <c r="BF682" s="2">
        <f t="shared" si="276"/>
        <v>4.9304455009684806E-3</v>
      </c>
      <c r="BG682" s="2">
        <f t="shared" si="277"/>
        <v>0</v>
      </c>
      <c r="BH682" s="2">
        <f t="shared" si="278"/>
        <v>0</v>
      </c>
      <c r="BJ682" t="s">
        <v>1728</v>
      </c>
      <c r="BK682" t="s">
        <v>1367</v>
      </c>
      <c r="BL682">
        <v>17</v>
      </c>
      <c r="BN682" s="112">
        <v>17</v>
      </c>
      <c r="BO682" s="114">
        <v>95</v>
      </c>
      <c r="BP682" s="118">
        <f t="shared" si="281"/>
        <v>17095</v>
      </c>
      <c r="BQ682" s="118">
        <f t="shared" si="280"/>
        <v>17095</v>
      </c>
      <c r="BR682" s="5" t="s">
        <v>3151</v>
      </c>
      <c r="BV682" s="63"/>
      <c r="CA682" s="8"/>
      <c r="CB682" s="129" t="s">
        <v>3238</v>
      </c>
      <c r="CC682" s="63">
        <f t="shared" si="279"/>
        <v>-22716</v>
      </c>
      <c r="CE682" s="63">
        <v>62</v>
      </c>
      <c r="CT682" s="8"/>
    </row>
    <row r="683" spans="1:98" ht="15" hidden="1" customHeight="1" outlineLevel="1">
      <c r="A683" t="s">
        <v>819</v>
      </c>
      <c r="B683" t="s">
        <v>1367</v>
      </c>
      <c r="C683" s="1">
        <f t="shared" si="268"/>
        <v>334156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>IF(P683&gt;0,RANK(P683,(N683:P683,Q683:AE683)),0)</f>
        <v>0</v>
      </c>
      <c r="G683" s="129">
        <f t="shared" si="269"/>
        <v>80438</v>
      </c>
      <c r="H683" s="134">
        <f t="shared" si="270"/>
        <v>0.24071990327870815</v>
      </c>
      <c r="I683" s="2"/>
      <c r="J683" s="2">
        <f t="shared" si="271"/>
        <v>0.61058906618465625</v>
      </c>
      <c r="K683" s="2">
        <f t="shared" si="272"/>
        <v>0.36986916290594812</v>
      </c>
      <c r="L683" s="2">
        <f t="shared" si="273"/>
        <v>0</v>
      </c>
      <c r="M683" s="2">
        <f t="shared" si="274"/>
        <v>1.9541770909395628E-2</v>
      </c>
      <c r="N683" s="63">
        <v>204032</v>
      </c>
      <c r="O683" s="63">
        <v>123594</v>
      </c>
      <c r="P683" s="63">
        <v>0</v>
      </c>
      <c r="Q683" s="63">
        <v>4160</v>
      </c>
      <c r="R683" s="63">
        <v>1441</v>
      </c>
      <c r="S683" s="63">
        <v>0</v>
      </c>
      <c r="T683" s="63">
        <v>0</v>
      </c>
      <c r="U683" s="63">
        <v>0</v>
      </c>
      <c r="V683" s="63">
        <v>376</v>
      </c>
      <c r="W683" s="63">
        <v>0</v>
      </c>
      <c r="X683" s="63">
        <v>0</v>
      </c>
      <c r="Y683" s="63">
        <v>0</v>
      </c>
      <c r="Z683" s="63">
        <v>553</v>
      </c>
      <c r="AA683" s="63">
        <v>0</v>
      </c>
      <c r="AB683" s="63">
        <v>0</v>
      </c>
      <c r="AC683" s="63">
        <v>0</v>
      </c>
      <c r="AD683" s="63">
        <v>0</v>
      </c>
      <c r="AE683" s="63">
        <v>0</v>
      </c>
      <c r="AF683" s="63">
        <v>0</v>
      </c>
      <c r="AG683" s="63">
        <v>0</v>
      </c>
      <c r="AH683" s="63">
        <v>0</v>
      </c>
      <c r="AI683" s="63">
        <v>0</v>
      </c>
      <c r="AJ683" s="63">
        <v>0</v>
      </c>
      <c r="AK683" s="63">
        <v>0</v>
      </c>
      <c r="AL683" s="63">
        <v>0</v>
      </c>
      <c r="AM683" s="63">
        <v>0</v>
      </c>
      <c r="AN683" s="63">
        <v>0</v>
      </c>
      <c r="AO683" s="63">
        <v>0</v>
      </c>
      <c r="AP683" s="63">
        <v>0</v>
      </c>
      <c r="AQ683" s="63">
        <v>0</v>
      </c>
      <c r="AR683" s="63">
        <v>0</v>
      </c>
      <c r="AS683" s="63">
        <v>0</v>
      </c>
      <c r="AT683" s="63">
        <v>0</v>
      </c>
      <c r="AU683" s="63">
        <v>0</v>
      </c>
      <c r="AV683" s="63">
        <v>0</v>
      </c>
      <c r="AW683" s="63">
        <v>0</v>
      </c>
      <c r="AX683" s="63">
        <v>0</v>
      </c>
      <c r="AY683" s="63">
        <v>0</v>
      </c>
      <c r="BA683" s="5">
        <f>IF(Q683&gt;0,RANK(Q683,(N683:P683,Q683:AE683)),0)</f>
        <v>3</v>
      </c>
      <c r="BB683" s="5">
        <f>IF(R683&gt;0,RANK(R683,(N683:P683,Q683:AE683)),0)</f>
        <v>4</v>
      </c>
      <c r="BC683" s="5">
        <f>IF(T683&gt;0,RANK(T683,(N683:P683,Q683:AE683)),0)</f>
        <v>0</v>
      </c>
      <c r="BD683" s="5">
        <f>IF(S683&gt;0,RANK(S683,(N683:P683,Q683:AE683)),0)</f>
        <v>0</v>
      </c>
      <c r="BE683" s="2">
        <f t="shared" si="275"/>
        <v>1.2449275188833958E-2</v>
      </c>
      <c r="BF683" s="2">
        <f t="shared" si="276"/>
        <v>4.3123571026706092E-3</v>
      </c>
      <c r="BG683" s="2">
        <f t="shared" si="277"/>
        <v>0</v>
      </c>
      <c r="BH683" s="2">
        <f t="shared" si="278"/>
        <v>0</v>
      </c>
      <c r="BJ683" t="s">
        <v>819</v>
      </c>
      <c r="BK683" t="s">
        <v>1367</v>
      </c>
      <c r="BN683" s="112">
        <v>17</v>
      </c>
      <c r="BO683" s="114">
        <v>97</v>
      </c>
      <c r="BP683" s="118">
        <f t="shared" si="281"/>
        <v>17097</v>
      </c>
      <c r="BQ683" s="118">
        <f t="shared" si="280"/>
        <v>17097</v>
      </c>
      <c r="BR683" s="5" t="s">
        <v>3151</v>
      </c>
      <c r="BV683" s="63"/>
      <c r="CA683" s="8"/>
      <c r="CC683" s="63">
        <f t="shared" si="279"/>
        <v>-334156</v>
      </c>
      <c r="CE683" s="63">
        <v>0</v>
      </c>
      <c r="CT683" s="8"/>
    </row>
    <row r="684" spans="1:98" ht="15" hidden="1" customHeight="1" outlineLevel="1">
      <c r="A684" t="s">
        <v>2665</v>
      </c>
      <c r="B684" t="s">
        <v>1367</v>
      </c>
      <c r="C684" s="1">
        <f t="shared" si="268"/>
        <v>53687</v>
      </c>
      <c r="D684" s="5">
        <f>IF(N684&gt;0, RANK(N684,(N684:P684,Q684:AE684)),0)</f>
        <v>2</v>
      </c>
      <c r="E684" s="5">
        <f>IF(O684&gt;0,RANK(O684,(N684:P684,Q684:AE684)),0)</f>
        <v>1</v>
      </c>
      <c r="F684" s="5">
        <f>IF(P684&gt;0,RANK(P684,(N684:P684,Q684:AE684)),0)</f>
        <v>0</v>
      </c>
      <c r="G684" s="129">
        <f t="shared" si="269"/>
        <v>7671</v>
      </c>
      <c r="H684" s="134">
        <f t="shared" si="270"/>
        <v>0.14288375211876245</v>
      </c>
      <c r="I684" s="2"/>
      <c r="J684" s="2">
        <f t="shared" si="271"/>
        <v>0.41801553448693352</v>
      </c>
      <c r="K684" s="2">
        <f t="shared" si="272"/>
        <v>0.56089928660569599</v>
      </c>
      <c r="L684" s="2">
        <f t="shared" si="273"/>
        <v>0</v>
      </c>
      <c r="M684" s="2">
        <f t="shared" si="274"/>
        <v>2.1085178907370494E-2</v>
      </c>
      <c r="N684" s="63">
        <v>22442</v>
      </c>
      <c r="O684" s="63">
        <v>30113</v>
      </c>
      <c r="P684" s="63">
        <v>0</v>
      </c>
      <c r="Q684" s="63">
        <v>675</v>
      </c>
      <c r="R684" s="63">
        <v>255</v>
      </c>
      <c r="S684" s="63">
        <v>0</v>
      </c>
      <c r="T684" s="63">
        <v>0</v>
      </c>
      <c r="U684" s="63">
        <v>0</v>
      </c>
      <c r="V684" s="63">
        <v>54</v>
      </c>
      <c r="W684" s="63">
        <v>97</v>
      </c>
      <c r="X684" s="63">
        <v>0</v>
      </c>
      <c r="Y684" s="63">
        <v>0</v>
      </c>
      <c r="Z684" s="63">
        <v>51</v>
      </c>
      <c r="AA684" s="63">
        <v>0</v>
      </c>
      <c r="AB684" s="63">
        <v>0</v>
      </c>
      <c r="AC684" s="63">
        <v>0</v>
      </c>
      <c r="AD684" s="63">
        <v>0</v>
      </c>
      <c r="AE684" s="63">
        <v>0</v>
      </c>
      <c r="AF684" s="63">
        <v>0</v>
      </c>
      <c r="AG684" s="63">
        <v>0</v>
      </c>
      <c r="AH684" s="63">
        <v>0</v>
      </c>
      <c r="AI684" s="63">
        <v>0</v>
      </c>
      <c r="AJ684" s="63">
        <v>0</v>
      </c>
      <c r="AK684" s="63">
        <v>0</v>
      </c>
      <c r="AL684" s="63">
        <v>0</v>
      </c>
      <c r="AM684" s="63">
        <v>0</v>
      </c>
      <c r="AN684" s="63">
        <v>0</v>
      </c>
      <c r="AO684" s="63">
        <v>0</v>
      </c>
      <c r="AP684" s="63">
        <v>0</v>
      </c>
      <c r="AQ684" s="63">
        <v>0</v>
      </c>
      <c r="AR684" s="63">
        <v>0</v>
      </c>
      <c r="AS684" s="63">
        <v>0</v>
      </c>
      <c r="AT684" s="63">
        <v>0</v>
      </c>
      <c r="AU684" s="63">
        <v>0</v>
      </c>
      <c r="AV684" s="63">
        <v>0</v>
      </c>
      <c r="AW684" s="63">
        <v>0</v>
      </c>
      <c r="AX684" s="63">
        <v>0</v>
      </c>
      <c r="AY684" s="63">
        <v>0</v>
      </c>
      <c r="BA684" s="5">
        <f>IF(Q684&gt;0,RANK(Q684,(N684:P684,Q684:AE684)),0)</f>
        <v>3</v>
      </c>
      <c r="BB684" s="5">
        <f>IF(R684&gt;0,RANK(R684,(N684:P684,Q684:AE684)),0)</f>
        <v>4</v>
      </c>
      <c r="BC684" s="5">
        <f>IF(T684&gt;0,RANK(T684,(N684:P684,Q684:AE684)),0)</f>
        <v>0</v>
      </c>
      <c r="BD684" s="5">
        <f>IF(S684&gt;0,RANK(S684,(N684:P684,Q684:AE684)),0)</f>
        <v>0</v>
      </c>
      <c r="BE684" s="2">
        <f t="shared" si="275"/>
        <v>1.2572876115260678E-2</v>
      </c>
      <c r="BF684" s="2">
        <f t="shared" si="276"/>
        <v>4.7497531990984779E-3</v>
      </c>
      <c r="BG684" s="2">
        <f t="shared" si="277"/>
        <v>0</v>
      </c>
      <c r="BH684" s="2">
        <f t="shared" si="278"/>
        <v>0</v>
      </c>
      <c r="BJ684" t="s">
        <v>2665</v>
      </c>
      <c r="BK684" t="s">
        <v>1367</v>
      </c>
      <c r="BL684">
        <v>16</v>
      </c>
      <c r="BN684" s="112">
        <v>17</v>
      </c>
      <c r="BO684" s="114">
        <v>99</v>
      </c>
      <c r="BP684" s="118">
        <f t="shared" si="281"/>
        <v>17099</v>
      </c>
      <c r="BQ684" s="118">
        <f t="shared" si="280"/>
        <v>17099</v>
      </c>
      <c r="BR684" s="5" t="s">
        <v>3151</v>
      </c>
      <c r="BV684" s="63"/>
      <c r="CA684" s="8"/>
      <c r="CC684" s="63">
        <f t="shared" si="279"/>
        <v>-53687</v>
      </c>
      <c r="CE684" s="63">
        <v>97</v>
      </c>
      <c r="CT684" s="8"/>
    </row>
    <row r="685" spans="1:98" ht="15" hidden="1" customHeight="1" outlineLevel="1">
      <c r="A685" t="s">
        <v>548</v>
      </c>
      <c r="B685" t="s">
        <v>1367</v>
      </c>
      <c r="C685" s="1">
        <f t="shared" si="268"/>
        <v>0</v>
      </c>
      <c r="D685" s="5">
        <f>IF(N685&gt;0, RANK(N685,(N685:P685,Q685:AE685)),0)</f>
        <v>0</v>
      </c>
      <c r="E685" s="5">
        <f>IF(O685&gt;0,RANK(O685,(N685:P685,Q685:AE685)),0)</f>
        <v>0</v>
      </c>
      <c r="F685" s="5">
        <f>IF(P685&gt;0,RANK(P685,(N685:P685,Q685:AE685)),0)</f>
        <v>0</v>
      </c>
      <c r="G685" s="129">
        <f t="shared" si="269"/>
        <v>0</v>
      </c>
      <c r="H685" s="134">
        <f t="shared" si="270"/>
        <v>0</v>
      </c>
      <c r="I685" s="2"/>
      <c r="J685" s="2" t="str">
        <f t="shared" si="271"/>
        <v>-</v>
      </c>
      <c r="K685" s="2" t="str">
        <f t="shared" si="272"/>
        <v>-</v>
      </c>
      <c r="L685" s="2" t="str">
        <f t="shared" si="273"/>
        <v>-</v>
      </c>
      <c r="M685" s="2" t="str">
        <f t="shared" si="274"/>
        <v>-</v>
      </c>
      <c r="N685" s="63">
        <v>0</v>
      </c>
      <c r="O685" s="63">
        <v>0</v>
      </c>
      <c r="P685" s="63">
        <v>0</v>
      </c>
      <c r="Q685" s="63">
        <v>0</v>
      </c>
      <c r="R685" s="63">
        <v>0</v>
      </c>
      <c r="S685" s="63">
        <v>0</v>
      </c>
      <c r="T685" s="63">
        <v>0</v>
      </c>
      <c r="U685" s="63">
        <v>0</v>
      </c>
      <c r="V685" s="63">
        <v>0</v>
      </c>
      <c r="W685" s="63">
        <v>0</v>
      </c>
      <c r="X685" s="63">
        <v>0</v>
      </c>
      <c r="Y685" s="63">
        <v>0</v>
      </c>
      <c r="Z685" s="63">
        <v>0</v>
      </c>
      <c r="AA685" s="63">
        <v>0</v>
      </c>
      <c r="AB685" s="63">
        <v>0</v>
      </c>
      <c r="AC685" s="63">
        <v>0</v>
      </c>
      <c r="AD685" s="63">
        <v>0</v>
      </c>
      <c r="AE685" s="63">
        <v>0</v>
      </c>
      <c r="AF685" s="63">
        <v>0</v>
      </c>
      <c r="AG685" s="63">
        <v>0</v>
      </c>
      <c r="AH685" s="63">
        <v>0</v>
      </c>
      <c r="AI685" s="63">
        <v>0</v>
      </c>
      <c r="AJ685" s="63">
        <v>0</v>
      </c>
      <c r="AK685" s="63">
        <v>0</v>
      </c>
      <c r="AL685" s="63">
        <v>0</v>
      </c>
      <c r="AM685" s="63">
        <v>0</v>
      </c>
      <c r="AN685" s="63">
        <v>0</v>
      </c>
      <c r="AO685" s="63">
        <v>0</v>
      </c>
      <c r="AP685" s="63">
        <v>0</v>
      </c>
      <c r="AQ685" s="63">
        <v>0</v>
      </c>
      <c r="AR685" s="63">
        <v>0</v>
      </c>
      <c r="AS685" s="63">
        <v>0</v>
      </c>
      <c r="AT685" s="63">
        <v>0</v>
      </c>
      <c r="AU685" s="63">
        <v>0</v>
      </c>
      <c r="AV685" s="63">
        <v>0</v>
      </c>
      <c r="AW685" s="63">
        <v>0</v>
      </c>
      <c r="AX685" s="63">
        <v>0</v>
      </c>
      <c r="AY685" s="63">
        <v>0</v>
      </c>
      <c r="BA685" s="5">
        <f>IF(Q685&gt;0,RANK(Q685,(N685:P685,Q685:AE685)),0)</f>
        <v>0</v>
      </c>
      <c r="BB685" s="5">
        <f>IF(R685&gt;0,RANK(R685,(N685:P685,Q685:AE685)),0)</f>
        <v>0</v>
      </c>
      <c r="BC685" s="5">
        <f>IF(T685&gt;0,RANK(T685,(N685:P685,Q685:AE685)),0)</f>
        <v>0</v>
      </c>
      <c r="BD685" s="5">
        <f>IF(S685&gt;0,RANK(S685,(N685:P685,Q685:AE685)),0)</f>
        <v>0</v>
      </c>
      <c r="BE685" s="2" t="str">
        <f t="shared" si="275"/>
        <v>-</v>
      </c>
      <c r="BF685" s="2" t="str">
        <f t="shared" si="276"/>
        <v>-</v>
      </c>
      <c r="BG685" s="2" t="str">
        <f t="shared" si="277"/>
        <v>-</v>
      </c>
      <c r="BH685" s="2" t="str">
        <f t="shared" si="278"/>
        <v>-</v>
      </c>
      <c r="BJ685" t="s">
        <v>548</v>
      </c>
      <c r="BK685" t="s">
        <v>1367</v>
      </c>
      <c r="BL685">
        <v>15</v>
      </c>
      <c r="BN685" s="112">
        <v>17</v>
      </c>
      <c r="BO685" s="114">
        <v>101</v>
      </c>
      <c r="BP685" s="118">
        <f t="shared" si="281"/>
        <v>17101</v>
      </c>
      <c r="BQ685" s="118">
        <f t="shared" si="280"/>
        <v>17101</v>
      </c>
      <c r="BR685" s="5" t="s">
        <v>3151</v>
      </c>
      <c r="BV685" s="63"/>
      <c r="CA685" s="8"/>
      <c r="CC685" s="63">
        <f t="shared" si="279"/>
        <v>0</v>
      </c>
      <c r="CE685" s="63">
        <v>0</v>
      </c>
      <c r="CT685" s="8"/>
    </row>
    <row r="686" spans="1:98" ht="15" hidden="1" customHeight="1" outlineLevel="1">
      <c r="A686" t="s">
        <v>97</v>
      </c>
      <c r="B686" t="s">
        <v>1367</v>
      </c>
      <c r="C686" s="1">
        <f t="shared" si="268"/>
        <v>16351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0</v>
      </c>
      <c r="G686" s="129">
        <f t="shared" si="269"/>
        <v>3216</v>
      </c>
      <c r="H686" s="134">
        <f t="shared" si="270"/>
        <v>0.19668521802947833</v>
      </c>
      <c r="I686" s="2"/>
      <c r="J686" s="2">
        <f t="shared" si="271"/>
        <v>0.38945630236682771</v>
      </c>
      <c r="K686" s="2">
        <f t="shared" si="272"/>
        <v>0.58614152039630607</v>
      </c>
      <c r="L686" s="2">
        <f t="shared" si="273"/>
        <v>0</v>
      </c>
      <c r="M686" s="2">
        <f t="shared" si="274"/>
        <v>2.4402177236866218E-2</v>
      </c>
      <c r="N686" s="63">
        <v>6368</v>
      </c>
      <c r="O686" s="63">
        <v>9584</v>
      </c>
      <c r="P686" s="63">
        <v>0</v>
      </c>
      <c r="Q686" s="63">
        <v>225</v>
      </c>
      <c r="R686" s="63">
        <v>97</v>
      </c>
      <c r="S686" s="63">
        <v>0</v>
      </c>
      <c r="T686" s="63">
        <v>0</v>
      </c>
      <c r="U686" s="63">
        <v>0</v>
      </c>
      <c r="V686" s="63">
        <v>12</v>
      </c>
      <c r="W686" s="63">
        <v>43</v>
      </c>
      <c r="X686" s="63">
        <v>0</v>
      </c>
      <c r="Y686" s="63">
        <v>0</v>
      </c>
      <c r="Z686" s="63">
        <v>22</v>
      </c>
      <c r="AA686" s="63">
        <v>0</v>
      </c>
      <c r="AB686" s="63">
        <v>0</v>
      </c>
      <c r="AC686" s="63">
        <v>0</v>
      </c>
      <c r="AD686" s="63">
        <v>0</v>
      </c>
      <c r="AE686" s="63">
        <v>0</v>
      </c>
      <c r="AF686" s="63">
        <v>0</v>
      </c>
      <c r="AG686" s="63">
        <v>0</v>
      </c>
      <c r="AH686" s="63">
        <v>0</v>
      </c>
      <c r="AI686" s="63">
        <v>0</v>
      </c>
      <c r="AJ686" s="63">
        <v>0</v>
      </c>
      <c r="AK686" s="63">
        <v>0</v>
      </c>
      <c r="AL686" s="63">
        <v>0</v>
      </c>
      <c r="AM686" s="63">
        <v>0</v>
      </c>
      <c r="AN686" s="63">
        <v>0</v>
      </c>
      <c r="AO686" s="63">
        <v>0</v>
      </c>
      <c r="AP686" s="63">
        <v>0</v>
      </c>
      <c r="AQ686" s="63">
        <v>0</v>
      </c>
      <c r="AR686" s="63">
        <v>0</v>
      </c>
      <c r="AS686" s="63">
        <v>0</v>
      </c>
      <c r="AT686" s="63">
        <v>0</v>
      </c>
      <c r="AU686" s="63">
        <v>0</v>
      </c>
      <c r="AV686" s="63">
        <v>0</v>
      </c>
      <c r="AW686" s="63">
        <v>0</v>
      </c>
      <c r="AX686" s="63">
        <v>0</v>
      </c>
      <c r="AY686" s="63">
        <v>0</v>
      </c>
      <c r="BA686" s="5">
        <f>IF(Q686&gt;0,RANK(Q686,(N686:P686,Q686:AE686)),0)</f>
        <v>3</v>
      </c>
      <c r="BB686" s="5">
        <f>IF(R686&gt;0,RANK(R686,(N686:P686,Q686:AE686)),0)</f>
        <v>4</v>
      </c>
      <c r="BC686" s="5">
        <f>IF(T686&gt;0,RANK(T686,(N686:P686,Q686:AE686)),0)</f>
        <v>0</v>
      </c>
      <c r="BD686" s="5">
        <f>IF(S686&gt;0,RANK(S686,(N686:P686,Q686:AE686)),0)</f>
        <v>0</v>
      </c>
      <c r="BE686" s="2">
        <f t="shared" si="275"/>
        <v>1.376062626139074E-2</v>
      </c>
      <c r="BF686" s="2">
        <f t="shared" si="276"/>
        <v>5.9323588771328971E-3</v>
      </c>
      <c r="BG686" s="2">
        <f t="shared" si="277"/>
        <v>0</v>
      </c>
      <c r="BH686" s="2">
        <f t="shared" si="278"/>
        <v>0</v>
      </c>
      <c r="BJ686" t="s">
        <v>97</v>
      </c>
      <c r="BK686" t="s">
        <v>1367</v>
      </c>
      <c r="BL686">
        <v>16</v>
      </c>
      <c r="BN686" s="112">
        <v>17</v>
      </c>
      <c r="BO686" s="114">
        <v>103</v>
      </c>
      <c r="BP686" s="118">
        <f t="shared" si="281"/>
        <v>17103</v>
      </c>
      <c r="BQ686" s="118">
        <f t="shared" si="280"/>
        <v>17103</v>
      </c>
      <c r="BR686" s="5" t="s">
        <v>3151</v>
      </c>
      <c r="BV686" s="63"/>
      <c r="CA686" s="8"/>
      <c r="CB686" s="129" t="s">
        <v>3238</v>
      </c>
      <c r="CC686" s="63">
        <f t="shared" si="279"/>
        <v>-16351</v>
      </c>
      <c r="CE686" s="63">
        <v>43</v>
      </c>
      <c r="CT686" s="8"/>
    </row>
    <row r="687" spans="1:98" ht="15" hidden="1" customHeight="1" outlineLevel="1">
      <c r="A687" t="s">
        <v>615</v>
      </c>
      <c r="B687" t="s">
        <v>1367</v>
      </c>
      <c r="C687" s="1">
        <f t="shared" si="268"/>
        <v>17174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0</v>
      </c>
      <c r="G687" s="129">
        <f t="shared" si="269"/>
        <v>7593</v>
      </c>
      <c r="H687" s="134">
        <f t="shared" si="270"/>
        <v>0.44212181204145801</v>
      </c>
      <c r="I687" s="2"/>
      <c r="J687" s="2">
        <f t="shared" si="271"/>
        <v>0.26872015837894492</v>
      </c>
      <c r="K687" s="2">
        <f t="shared" si="272"/>
        <v>0.71084197042040298</v>
      </c>
      <c r="L687" s="2">
        <f t="shared" si="273"/>
        <v>0</v>
      </c>
      <c r="M687" s="2">
        <f t="shared" si="274"/>
        <v>2.0437871200652102E-2</v>
      </c>
      <c r="N687" s="63">
        <v>4615</v>
      </c>
      <c r="O687" s="63">
        <v>12208</v>
      </c>
      <c r="P687" s="63">
        <v>0</v>
      </c>
      <c r="Q687" s="63">
        <v>244</v>
      </c>
      <c r="R687" s="63">
        <v>73</v>
      </c>
      <c r="S687" s="63">
        <v>0</v>
      </c>
      <c r="T687" s="63">
        <v>0</v>
      </c>
      <c r="U687" s="63">
        <v>0</v>
      </c>
      <c r="V687" s="63">
        <v>12</v>
      </c>
      <c r="W687" s="63">
        <v>0</v>
      </c>
      <c r="X687" s="63">
        <v>0</v>
      </c>
      <c r="Y687" s="63">
        <v>0</v>
      </c>
      <c r="Z687" s="63">
        <v>22</v>
      </c>
      <c r="AA687" s="63">
        <v>0</v>
      </c>
      <c r="AB687" s="63">
        <v>0</v>
      </c>
      <c r="AC687" s="63">
        <v>0</v>
      </c>
      <c r="AD687" s="63">
        <v>0</v>
      </c>
      <c r="AE687" s="63">
        <v>0</v>
      </c>
      <c r="AF687" s="63">
        <v>0</v>
      </c>
      <c r="AG687" s="63">
        <v>0</v>
      </c>
      <c r="AH687" s="63">
        <v>0</v>
      </c>
      <c r="AI687" s="63">
        <v>0</v>
      </c>
      <c r="AJ687" s="63">
        <v>0</v>
      </c>
      <c r="AK687" s="63">
        <v>0</v>
      </c>
      <c r="AL687" s="63">
        <v>0</v>
      </c>
      <c r="AM687" s="63">
        <v>0</v>
      </c>
      <c r="AN687" s="63">
        <v>0</v>
      </c>
      <c r="AO687" s="63">
        <v>0</v>
      </c>
      <c r="AP687" s="63">
        <v>0</v>
      </c>
      <c r="AQ687" s="63">
        <v>0</v>
      </c>
      <c r="AR687" s="63">
        <v>0</v>
      </c>
      <c r="AS687" s="63">
        <v>0</v>
      </c>
      <c r="AT687" s="63">
        <v>0</v>
      </c>
      <c r="AU687" s="63">
        <v>0</v>
      </c>
      <c r="AV687" s="63">
        <v>0</v>
      </c>
      <c r="AW687" s="63">
        <v>0</v>
      </c>
      <c r="AX687" s="63">
        <v>0</v>
      </c>
      <c r="AY687" s="63">
        <v>0</v>
      </c>
      <c r="BA687" s="5">
        <f>IF(Q687&gt;0,RANK(Q687,(N687:P687,Q687:AE687)),0)</f>
        <v>3</v>
      </c>
      <c r="BB687" s="5">
        <f>IF(R687&gt;0,RANK(R687,(N687:P687,Q687:AE687)),0)</f>
        <v>4</v>
      </c>
      <c r="BC687" s="5">
        <f>IF(T687&gt;0,RANK(T687,(N687:P687,Q687:AE687)),0)</f>
        <v>0</v>
      </c>
      <c r="BD687" s="5">
        <f>IF(S687&gt;0,RANK(S687,(N687:P687,Q687:AE687)),0)</f>
        <v>0</v>
      </c>
      <c r="BE687" s="2">
        <f t="shared" si="275"/>
        <v>1.4207522999883544E-2</v>
      </c>
      <c r="BF687" s="2">
        <f t="shared" si="276"/>
        <v>4.2506113893094211E-3</v>
      </c>
      <c r="BG687" s="2">
        <f t="shared" si="277"/>
        <v>0</v>
      </c>
      <c r="BH687" s="2">
        <f t="shared" si="278"/>
        <v>0</v>
      </c>
      <c r="BJ687" t="s">
        <v>615</v>
      </c>
      <c r="BK687" t="s">
        <v>1367</v>
      </c>
      <c r="BL687">
        <v>16</v>
      </c>
      <c r="BN687" s="112">
        <v>17</v>
      </c>
      <c r="BO687" s="114">
        <v>105</v>
      </c>
      <c r="BP687" s="118">
        <f t="shared" si="281"/>
        <v>17105</v>
      </c>
      <c r="BQ687" s="118">
        <f t="shared" si="280"/>
        <v>17105</v>
      </c>
      <c r="BR687" s="5" t="s">
        <v>3151</v>
      </c>
      <c r="CA687" s="8"/>
      <c r="CB687" s="129" t="s">
        <v>2496</v>
      </c>
      <c r="CC687" s="63">
        <f t="shared" si="279"/>
        <v>-17174</v>
      </c>
      <c r="CE687" s="63">
        <v>0</v>
      </c>
      <c r="CT687" s="8"/>
    </row>
    <row r="688" spans="1:98" ht="15" hidden="1" customHeight="1" outlineLevel="1">
      <c r="A688" t="s">
        <v>843</v>
      </c>
      <c r="B688" t="s">
        <v>1367</v>
      </c>
      <c r="C688" s="1">
        <f t="shared" si="268"/>
        <v>13294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0</v>
      </c>
      <c r="G688" s="129">
        <f t="shared" si="269"/>
        <v>5296</v>
      </c>
      <c r="H688" s="134">
        <f t="shared" si="270"/>
        <v>0.3983752068602377</v>
      </c>
      <c r="I688" s="2"/>
      <c r="J688" s="2">
        <f t="shared" si="271"/>
        <v>0.28885211373551978</v>
      </c>
      <c r="K688" s="2">
        <f t="shared" si="272"/>
        <v>0.68722732059575753</v>
      </c>
      <c r="L688" s="2">
        <f t="shared" si="273"/>
        <v>0</v>
      </c>
      <c r="M688" s="2">
        <f t="shared" si="274"/>
        <v>2.3920565668722693E-2</v>
      </c>
      <c r="N688" s="63">
        <v>3840</v>
      </c>
      <c r="O688" s="63">
        <v>9136</v>
      </c>
      <c r="P688" s="63">
        <v>0</v>
      </c>
      <c r="Q688" s="63">
        <v>211</v>
      </c>
      <c r="R688" s="63">
        <v>66</v>
      </c>
      <c r="S688" s="63">
        <v>0</v>
      </c>
      <c r="T688" s="63">
        <v>0</v>
      </c>
      <c r="U688" s="63">
        <v>0</v>
      </c>
      <c r="V688" s="63">
        <v>14</v>
      </c>
      <c r="W688" s="63">
        <v>0</v>
      </c>
      <c r="X688" s="63">
        <v>0</v>
      </c>
      <c r="Y688" s="63">
        <v>0</v>
      </c>
      <c r="Z688" s="63">
        <v>27</v>
      </c>
      <c r="AA688" s="63">
        <v>0</v>
      </c>
      <c r="AB688" s="63">
        <v>0</v>
      </c>
      <c r="AC688" s="63">
        <v>0</v>
      </c>
      <c r="AD688" s="63">
        <v>0</v>
      </c>
      <c r="AE688" s="63">
        <v>0</v>
      </c>
      <c r="AF688" s="63">
        <v>0</v>
      </c>
      <c r="AG688" s="63">
        <v>0</v>
      </c>
      <c r="AH688" s="63">
        <v>0</v>
      </c>
      <c r="AI688" s="63">
        <v>0</v>
      </c>
      <c r="AJ688" s="63">
        <v>0</v>
      </c>
      <c r="AK688" s="63">
        <v>0</v>
      </c>
      <c r="AL688" s="63">
        <v>0</v>
      </c>
      <c r="AM688" s="63">
        <v>0</v>
      </c>
      <c r="AN688" s="63">
        <v>0</v>
      </c>
      <c r="AO688" s="63">
        <v>0</v>
      </c>
      <c r="AP688" s="63">
        <v>0</v>
      </c>
      <c r="AQ688" s="63">
        <v>0</v>
      </c>
      <c r="AR688" s="63">
        <v>0</v>
      </c>
      <c r="AS688" s="63">
        <v>0</v>
      </c>
      <c r="AT688" s="63">
        <v>0</v>
      </c>
      <c r="AU688" s="63">
        <v>0</v>
      </c>
      <c r="AV688" s="63">
        <v>0</v>
      </c>
      <c r="AW688" s="63">
        <v>0</v>
      </c>
      <c r="AX688" s="63">
        <v>0</v>
      </c>
      <c r="AY688" s="63">
        <v>0</v>
      </c>
      <c r="BA688" s="5">
        <f>IF(Q688&gt;0,RANK(Q688,(N688:P688,Q688:AE688)),0)</f>
        <v>3</v>
      </c>
      <c r="BB688" s="5">
        <f>IF(R688&gt;0,RANK(R688,(N688:P688,Q688:AE688)),0)</f>
        <v>4</v>
      </c>
      <c r="BC688" s="5">
        <f>IF(T688&gt;0,RANK(T688,(N688:P688,Q688:AE688)),0)</f>
        <v>0</v>
      </c>
      <c r="BD688" s="5">
        <f>IF(S688&gt;0,RANK(S688,(N688:P688,Q688:AE688)),0)</f>
        <v>0</v>
      </c>
      <c r="BE688" s="2">
        <f t="shared" si="275"/>
        <v>1.5871821874529863E-2</v>
      </c>
      <c r="BF688" s="2">
        <f t="shared" si="276"/>
        <v>4.9646457048292464E-3</v>
      </c>
      <c r="BG688" s="2">
        <f t="shared" si="277"/>
        <v>0</v>
      </c>
      <c r="BH688" s="2">
        <f t="shared" si="278"/>
        <v>0</v>
      </c>
      <c r="BJ688" t="s">
        <v>843</v>
      </c>
      <c r="BK688" t="s">
        <v>1367</v>
      </c>
      <c r="BL688">
        <v>18</v>
      </c>
      <c r="BN688" s="112">
        <v>17</v>
      </c>
      <c r="BO688" s="114">
        <v>107</v>
      </c>
      <c r="BP688" s="118">
        <f t="shared" si="281"/>
        <v>17107</v>
      </c>
      <c r="BQ688" s="118">
        <f t="shared" si="280"/>
        <v>17107</v>
      </c>
      <c r="BR688" s="5" t="s">
        <v>3151</v>
      </c>
      <c r="BV688" s="63"/>
      <c r="CA688" s="8"/>
      <c r="CC688" s="63">
        <f t="shared" si="279"/>
        <v>-13294</v>
      </c>
      <c r="CE688" s="63">
        <v>0</v>
      </c>
      <c r="CT688" s="8"/>
    </row>
    <row r="689" spans="1:98" ht="15" hidden="1" customHeight="1" outlineLevel="1">
      <c r="A689" t="s">
        <v>461</v>
      </c>
      <c r="B689" t="s">
        <v>1367</v>
      </c>
      <c r="C689" s="1">
        <f t="shared" si="268"/>
        <v>12327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0</v>
      </c>
      <c r="G689" s="129">
        <f t="shared" si="269"/>
        <v>2035</v>
      </c>
      <c r="H689" s="134">
        <f t="shared" si="270"/>
        <v>0.16508477326194532</v>
      </c>
      <c r="I689" s="2"/>
      <c r="J689" s="2">
        <f t="shared" si="271"/>
        <v>0.40496471160866393</v>
      </c>
      <c r="K689" s="2">
        <f t="shared" si="272"/>
        <v>0.57004948487060925</v>
      </c>
      <c r="L689" s="2">
        <f t="shared" si="273"/>
        <v>0</v>
      </c>
      <c r="M689" s="2">
        <f t="shared" si="274"/>
        <v>2.4985803520726879E-2</v>
      </c>
      <c r="N689" s="63">
        <v>4992</v>
      </c>
      <c r="O689" s="63">
        <v>7027</v>
      </c>
      <c r="P689" s="63">
        <v>0</v>
      </c>
      <c r="Q689" s="63">
        <v>173</v>
      </c>
      <c r="R689" s="63">
        <v>54</v>
      </c>
      <c r="S689" s="63">
        <v>0</v>
      </c>
      <c r="T689" s="63">
        <v>0</v>
      </c>
      <c r="U689" s="63">
        <v>0</v>
      </c>
      <c r="V689" s="63">
        <v>20</v>
      </c>
      <c r="W689" s="63">
        <v>42</v>
      </c>
      <c r="X689" s="63">
        <v>0</v>
      </c>
      <c r="Y689" s="63">
        <v>0</v>
      </c>
      <c r="Z689" s="63">
        <v>19</v>
      </c>
      <c r="AA689" s="63">
        <v>0</v>
      </c>
      <c r="AB689" s="63">
        <v>0</v>
      </c>
      <c r="AC689" s="63">
        <v>0</v>
      </c>
      <c r="AD689" s="63">
        <v>0</v>
      </c>
      <c r="AE689" s="63">
        <v>0</v>
      </c>
      <c r="AF689" s="63">
        <v>0</v>
      </c>
      <c r="AG689" s="63">
        <v>0</v>
      </c>
      <c r="AH689" s="63">
        <v>0</v>
      </c>
      <c r="AI689" s="63">
        <v>0</v>
      </c>
      <c r="AJ689" s="63">
        <v>0</v>
      </c>
      <c r="AK689" s="63">
        <v>0</v>
      </c>
      <c r="AL689" s="63">
        <v>0</v>
      </c>
      <c r="AM689" s="63">
        <v>0</v>
      </c>
      <c r="AN689" s="63">
        <v>0</v>
      </c>
      <c r="AO689" s="63">
        <v>0</v>
      </c>
      <c r="AP689" s="63">
        <v>0</v>
      </c>
      <c r="AQ689" s="63">
        <v>0</v>
      </c>
      <c r="AR689" s="63">
        <v>0</v>
      </c>
      <c r="AS689" s="63">
        <v>0</v>
      </c>
      <c r="AT689" s="63">
        <v>0</v>
      </c>
      <c r="AU689" s="63">
        <v>0</v>
      </c>
      <c r="AV689" s="63">
        <v>0</v>
      </c>
      <c r="AW689" s="63">
        <v>0</v>
      </c>
      <c r="AX689" s="63">
        <v>0</v>
      </c>
      <c r="AY689" s="63">
        <v>0</v>
      </c>
      <c r="BA689" s="5">
        <f>IF(Q689&gt;0,RANK(Q689,(N689:P689,Q689:AE689)),0)</f>
        <v>3</v>
      </c>
      <c r="BB689" s="5">
        <f>IF(R689&gt;0,RANK(R689,(N689:P689,Q689:AE689)),0)</f>
        <v>4</v>
      </c>
      <c r="BC689" s="5">
        <f>IF(T689&gt;0,RANK(T689,(N689:P689,Q689:AE689)),0)</f>
        <v>0</v>
      </c>
      <c r="BD689" s="5">
        <f>IF(S689&gt;0,RANK(S689,(N689:P689,Q689:AE689)),0)</f>
        <v>0</v>
      </c>
      <c r="BE689" s="2">
        <f t="shared" si="275"/>
        <v>1.4034233795732943E-2</v>
      </c>
      <c r="BF689" s="2">
        <f t="shared" si="276"/>
        <v>4.3806278899975667E-3</v>
      </c>
      <c r="BG689" s="2">
        <f t="shared" si="277"/>
        <v>0</v>
      </c>
      <c r="BH689" s="2">
        <f t="shared" si="278"/>
        <v>0</v>
      </c>
      <c r="BJ689" t="s">
        <v>461</v>
      </c>
      <c r="BK689" t="s">
        <v>1367</v>
      </c>
      <c r="BL689">
        <v>18</v>
      </c>
      <c r="BN689" s="112">
        <v>17</v>
      </c>
      <c r="BO689" s="114">
        <v>109</v>
      </c>
      <c r="BP689" s="118">
        <f t="shared" si="281"/>
        <v>17109</v>
      </c>
      <c r="BQ689" s="118">
        <f t="shared" si="280"/>
        <v>17109</v>
      </c>
      <c r="BR689" s="5" t="s">
        <v>3151</v>
      </c>
      <c r="CA689" s="8"/>
      <c r="CC689" s="63">
        <f t="shared" si="279"/>
        <v>-12327</v>
      </c>
      <c r="CE689" s="63">
        <v>42</v>
      </c>
      <c r="CT689" s="8"/>
    </row>
    <row r="690" spans="1:98" ht="15" hidden="1" customHeight="1" outlineLevel="1">
      <c r="A690" t="s">
        <v>872</v>
      </c>
      <c r="B690" t="s">
        <v>1367</v>
      </c>
      <c r="C690" s="1">
        <f t="shared" si="268"/>
        <v>164543</v>
      </c>
      <c r="D690" s="5">
        <f>IF(N690&gt;0, RANK(N690,(N690:P690,Q690:AE690)),0)</f>
        <v>2</v>
      </c>
      <c r="E690" s="5">
        <f>IF(O690&gt;0,RANK(O690,(N690:P690,Q690:AE690)),0)</f>
        <v>1</v>
      </c>
      <c r="F690" s="5">
        <f>IF(P690&gt;0,RANK(P690,(N690:P690,Q690:AE690)),0)</f>
        <v>0</v>
      </c>
      <c r="G690" s="129">
        <f t="shared" si="269"/>
        <v>4103</v>
      </c>
      <c r="H690" s="134">
        <f t="shared" si="270"/>
        <v>2.4935731085491332E-2</v>
      </c>
      <c r="I690" s="2"/>
      <c r="J690" s="2">
        <f t="shared" si="271"/>
        <v>0.47487890703341984</v>
      </c>
      <c r="K690" s="2">
        <f t="shared" si="272"/>
        <v>0.49981463811891119</v>
      </c>
      <c r="L690" s="2">
        <f t="shared" si="273"/>
        <v>0</v>
      </c>
      <c r="M690" s="2">
        <f t="shared" si="274"/>
        <v>2.5306454847668969E-2</v>
      </c>
      <c r="N690" s="63">
        <v>78138</v>
      </c>
      <c r="O690" s="63">
        <v>82241</v>
      </c>
      <c r="P690" s="63">
        <v>0</v>
      </c>
      <c r="Q690" s="63">
        <v>2176</v>
      </c>
      <c r="R690" s="63">
        <v>781</v>
      </c>
      <c r="S690" s="63">
        <v>0</v>
      </c>
      <c r="T690" s="63">
        <v>0</v>
      </c>
      <c r="U690" s="63">
        <v>0</v>
      </c>
      <c r="V690" s="63">
        <v>205</v>
      </c>
      <c r="W690" s="63">
        <v>704</v>
      </c>
      <c r="X690" s="63">
        <v>0</v>
      </c>
      <c r="Y690" s="63">
        <v>0</v>
      </c>
      <c r="Z690" s="63">
        <v>298</v>
      </c>
      <c r="AA690" s="63">
        <v>0</v>
      </c>
      <c r="AB690" s="63">
        <v>0</v>
      </c>
      <c r="AC690" s="63">
        <v>0</v>
      </c>
      <c r="AD690" s="63">
        <v>0</v>
      </c>
      <c r="AE690" s="63">
        <v>0</v>
      </c>
      <c r="AF690" s="63">
        <v>0</v>
      </c>
      <c r="AG690" s="63">
        <v>0</v>
      </c>
      <c r="AH690" s="63">
        <v>0</v>
      </c>
      <c r="AI690" s="63">
        <v>0</v>
      </c>
      <c r="AJ690" s="63">
        <v>0</v>
      </c>
      <c r="AK690" s="63">
        <v>0</v>
      </c>
      <c r="AL690" s="63">
        <v>0</v>
      </c>
      <c r="AM690" s="63">
        <v>0</v>
      </c>
      <c r="AN690" s="63">
        <v>0</v>
      </c>
      <c r="AO690" s="63">
        <v>0</v>
      </c>
      <c r="AP690" s="63">
        <v>0</v>
      </c>
      <c r="AQ690" s="63">
        <v>0</v>
      </c>
      <c r="AR690" s="63">
        <v>0</v>
      </c>
      <c r="AS690" s="63">
        <v>0</v>
      </c>
      <c r="AT690" s="63">
        <v>0</v>
      </c>
      <c r="AU690" s="63">
        <v>0</v>
      </c>
      <c r="AV690" s="63">
        <v>0</v>
      </c>
      <c r="AW690" s="63">
        <v>0</v>
      </c>
      <c r="AX690" s="63">
        <v>0</v>
      </c>
      <c r="AY690" s="63">
        <v>0</v>
      </c>
      <c r="BA690" s="5">
        <f>IF(Q690&gt;0,RANK(Q690,(N690:P690,Q690:AE690)),0)</f>
        <v>3</v>
      </c>
      <c r="BB690" s="5">
        <f>IF(R690&gt;0,RANK(R690,(N690:P690,Q690:AE690)),0)</f>
        <v>4</v>
      </c>
      <c r="BC690" s="5">
        <f>IF(T690&gt;0,RANK(T690,(N690:P690,Q690:AE690)),0)</f>
        <v>0</v>
      </c>
      <c r="BD690" s="5">
        <f>IF(S690&gt;0,RANK(S690,(N690:P690,Q690:AE690)),0)</f>
        <v>0</v>
      </c>
      <c r="BE690" s="2">
        <f t="shared" si="275"/>
        <v>1.3224506663911562E-2</v>
      </c>
      <c r="BF690" s="2">
        <f t="shared" si="276"/>
        <v>4.7464796436189928E-3</v>
      </c>
      <c r="BG690" s="2">
        <f t="shared" si="277"/>
        <v>0</v>
      </c>
      <c r="BH690" s="2">
        <f t="shared" si="278"/>
        <v>0</v>
      </c>
      <c r="BJ690" t="s">
        <v>872</v>
      </c>
      <c r="BK690" t="s">
        <v>1367</v>
      </c>
      <c r="BN690" s="112">
        <v>17</v>
      </c>
      <c r="BO690" s="114">
        <v>111</v>
      </c>
      <c r="BP690" s="118">
        <f t="shared" si="281"/>
        <v>17111</v>
      </c>
      <c r="BQ690" s="118">
        <f t="shared" si="280"/>
        <v>17111</v>
      </c>
      <c r="BR690" s="5" t="s">
        <v>3151</v>
      </c>
      <c r="BV690" s="63"/>
      <c r="CA690" s="8"/>
      <c r="CB690" s="129" t="s">
        <v>3240</v>
      </c>
      <c r="CC690" s="63">
        <f t="shared" si="279"/>
        <v>-164543</v>
      </c>
      <c r="CE690" s="63">
        <v>704</v>
      </c>
      <c r="CT690" s="8"/>
    </row>
    <row r="691" spans="1:98" ht="15" hidden="1" customHeight="1" outlineLevel="1">
      <c r="A691" t="s">
        <v>117</v>
      </c>
      <c r="B691" t="s">
        <v>1367</v>
      </c>
      <c r="C691" s="1">
        <f t="shared" si="268"/>
        <v>87390</v>
      </c>
      <c r="D691" s="5">
        <f>IF(N691&gt;0, RANK(N691,(N691:P691,Q691:AE691)),0)</f>
        <v>1</v>
      </c>
      <c r="E691" s="5">
        <f>IF(O691&gt;0,RANK(O691,(N691:P691,Q691:AE691)),0)</f>
        <v>2</v>
      </c>
      <c r="F691" s="5">
        <f>IF(P691&gt;0,RANK(P691,(N691:P691,Q691:AE691)),0)</f>
        <v>0</v>
      </c>
      <c r="G691" s="129">
        <f t="shared" si="269"/>
        <v>3431</v>
      </c>
      <c r="H691" s="134">
        <f t="shared" si="270"/>
        <v>3.9260784986840602E-2</v>
      </c>
      <c r="I691" s="2"/>
      <c r="J691" s="2">
        <f t="shared" si="271"/>
        <v>0.50272342373269252</v>
      </c>
      <c r="K691" s="2">
        <f t="shared" si="272"/>
        <v>0.46346263874585192</v>
      </c>
      <c r="L691" s="2">
        <f t="shared" si="273"/>
        <v>0</v>
      </c>
      <c r="M691" s="2">
        <f t="shared" si="274"/>
        <v>3.3813937521455562E-2</v>
      </c>
      <c r="N691" s="63">
        <v>43933</v>
      </c>
      <c r="O691" s="63">
        <v>40502</v>
      </c>
      <c r="P691" s="63">
        <v>0</v>
      </c>
      <c r="Q691" s="63">
        <v>1624</v>
      </c>
      <c r="R691" s="63">
        <v>502</v>
      </c>
      <c r="S691" s="63">
        <v>0</v>
      </c>
      <c r="T691" s="63">
        <v>0</v>
      </c>
      <c r="U691" s="63">
        <v>0</v>
      </c>
      <c r="V691" s="63">
        <v>156</v>
      </c>
      <c r="W691" s="63">
        <v>390</v>
      </c>
      <c r="X691" s="63">
        <v>0</v>
      </c>
      <c r="Y691" s="63">
        <v>0</v>
      </c>
      <c r="Z691" s="63">
        <v>283</v>
      </c>
      <c r="AA691" s="63">
        <v>0</v>
      </c>
      <c r="AB691" s="63">
        <v>0</v>
      </c>
      <c r="AC691" s="63">
        <v>0</v>
      </c>
      <c r="AD691" s="63">
        <v>0</v>
      </c>
      <c r="AE691" s="63">
        <v>0</v>
      </c>
      <c r="AF691" s="63">
        <v>0</v>
      </c>
      <c r="AG691" s="63">
        <v>0</v>
      </c>
      <c r="AH691" s="63">
        <v>0</v>
      </c>
      <c r="AI691" s="63">
        <v>0</v>
      </c>
      <c r="AJ691" s="63">
        <v>0</v>
      </c>
      <c r="AK691" s="63">
        <v>0</v>
      </c>
      <c r="AL691" s="63">
        <v>0</v>
      </c>
      <c r="AM691" s="63">
        <v>0</v>
      </c>
      <c r="AN691" s="63">
        <v>0</v>
      </c>
      <c r="AO691" s="63">
        <v>0</v>
      </c>
      <c r="AP691" s="63">
        <v>0</v>
      </c>
      <c r="AQ691" s="63">
        <v>0</v>
      </c>
      <c r="AR691" s="63">
        <v>0</v>
      </c>
      <c r="AS691" s="63">
        <v>0</v>
      </c>
      <c r="AT691" s="63">
        <v>0</v>
      </c>
      <c r="AU691" s="63">
        <v>0</v>
      </c>
      <c r="AV691" s="63">
        <v>0</v>
      </c>
      <c r="AW691" s="63">
        <v>0</v>
      </c>
      <c r="AX691" s="63">
        <v>0</v>
      </c>
      <c r="AY691" s="63">
        <v>0</v>
      </c>
      <c r="BA691" s="5">
        <f>IF(Q691&gt;0,RANK(Q691,(N691:P691,Q691:AE691)),0)</f>
        <v>3</v>
      </c>
      <c r="BB691" s="5">
        <f>IF(R691&gt;0,RANK(R691,(N691:P691,Q691:AE691)),0)</f>
        <v>4</v>
      </c>
      <c r="BC691" s="5">
        <f>IF(T691&gt;0,RANK(T691,(N691:P691,Q691:AE691)),0)</f>
        <v>0</v>
      </c>
      <c r="BD691" s="5">
        <f>IF(S691&gt;0,RANK(S691,(N691:P691,Q691:AE691)),0)</f>
        <v>0</v>
      </c>
      <c r="BE691" s="2">
        <f t="shared" si="275"/>
        <v>1.8583361940725483E-2</v>
      </c>
      <c r="BF691" s="2">
        <f t="shared" si="276"/>
        <v>5.7443643437464238E-3</v>
      </c>
      <c r="BG691" s="2">
        <f t="shared" si="277"/>
        <v>0</v>
      </c>
      <c r="BH691" s="2">
        <f t="shared" si="278"/>
        <v>0</v>
      </c>
      <c r="BJ691" t="s">
        <v>117</v>
      </c>
      <c r="BK691" t="s">
        <v>1367</v>
      </c>
      <c r="BN691" s="112">
        <v>17</v>
      </c>
      <c r="BO691" s="114">
        <v>113</v>
      </c>
      <c r="BP691" s="118">
        <f t="shared" si="281"/>
        <v>17113</v>
      </c>
      <c r="BQ691" s="118">
        <f t="shared" si="280"/>
        <v>17113</v>
      </c>
      <c r="BR691" s="5" t="s">
        <v>3151</v>
      </c>
      <c r="BV691" s="63"/>
      <c r="CA691" s="8"/>
      <c r="CB691" s="129" t="s">
        <v>3240</v>
      </c>
      <c r="CC691" s="63">
        <f t="shared" si="279"/>
        <v>-87390</v>
      </c>
      <c r="CE691" s="63">
        <v>390</v>
      </c>
      <c r="CT691" s="8"/>
    </row>
    <row r="692" spans="1:98" ht="15" hidden="1" customHeight="1" outlineLevel="1">
      <c r="A692" t="s">
        <v>1648</v>
      </c>
      <c r="B692" t="s">
        <v>1367</v>
      </c>
      <c r="C692" s="1">
        <f t="shared" si="268"/>
        <v>49387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0</v>
      </c>
      <c r="G692" s="129">
        <f t="shared" si="269"/>
        <v>8742</v>
      </c>
      <c r="H692" s="134">
        <f t="shared" si="270"/>
        <v>0.17701014436997589</v>
      </c>
      <c r="I692" s="2"/>
      <c r="J692" s="2">
        <f t="shared" si="271"/>
        <v>0.4018668880474619</v>
      </c>
      <c r="K692" s="2">
        <f t="shared" si="272"/>
        <v>0.57887703241743782</v>
      </c>
      <c r="L692" s="2">
        <f t="shared" si="273"/>
        <v>0</v>
      </c>
      <c r="M692" s="2">
        <f t="shared" si="274"/>
        <v>1.9256079535100334E-2</v>
      </c>
      <c r="N692" s="63">
        <v>19847</v>
      </c>
      <c r="O692" s="63">
        <v>28589</v>
      </c>
      <c r="P692" s="63">
        <v>0</v>
      </c>
      <c r="Q692" s="63">
        <v>597</v>
      </c>
      <c r="R692" s="63">
        <v>211</v>
      </c>
      <c r="S692" s="63">
        <v>0</v>
      </c>
      <c r="T692" s="63">
        <v>0</v>
      </c>
      <c r="U692" s="63">
        <v>0</v>
      </c>
      <c r="V692" s="63">
        <v>59</v>
      </c>
      <c r="W692" s="63">
        <v>0</v>
      </c>
      <c r="X692" s="63">
        <v>0</v>
      </c>
      <c r="Y692" s="63">
        <v>0</v>
      </c>
      <c r="Z692" s="63">
        <v>84</v>
      </c>
      <c r="AA692" s="63">
        <v>0</v>
      </c>
      <c r="AB692" s="63">
        <v>0</v>
      </c>
      <c r="AC692" s="63">
        <v>0</v>
      </c>
      <c r="AD692" s="63">
        <v>0</v>
      </c>
      <c r="AE692" s="63">
        <v>0</v>
      </c>
      <c r="AF692" s="63">
        <v>0</v>
      </c>
      <c r="AG692" s="63">
        <v>0</v>
      </c>
      <c r="AH692" s="63">
        <v>0</v>
      </c>
      <c r="AI692" s="63">
        <v>0</v>
      </c>
      <c r="AJ692" s="63">
        <v>0</v>
      </c>
      <c r="AK692" s="63">
        <v>0</v>
      </c>
      <c r="AL692" s="63">
        <v>0</v>
      </c>
      <c r="AM692" s="63">
        <v>0</v>
      </c>
      <c r="AN692" s="63">
        <v>0</v>
      </c>
      <c r="AO692" s="63">
        <v>0</v>
      </c>
      <c r="AP692" s="63">
        <v>0</v>
      </c>
      <c r="AQ692" s="63">
        <v>0</v>
      </c>
      <c r="AR692" s="63">
        <v>0</v>
      </c>
      <c r="AS692" s="63">
        <v>0</v>
      </c>
      <c r="AT692" s="63">
        <v>0</v>
      </c>
      <c r="AU692" s="63">
        <v>0</v>
      </c>
      <c r="AV692" s="63">
        <v>0</v>
      </c>
      <c r="AW692" s="63">
        <v>0</v>
      </c>
      <c r="AX692" s="63">
        <v>0</v>
      </c>
      <c r="AY692" s="63">
        <v>0</v>
      </c>
      <c r="BA692" s="5">
        <f>IF(Q692&gt;0,RANK(Q692,(N692:P692,Q692:AE692)),0)</f>
        <v>3</v>
      </c>
      <c r="BB692" s="5">
        <f>IF(R692&gt;0,RANK(R692,(N692:P692,Q692:AE692)),0)</f>
        <v>4</v>
      </c>
      <c r="BC692" s="5">
        <f>IF(T692&gt;0,RANK(T692,(N692:P692,Q692:AE692)),0)</f>
        <v>0</v>
      </c>
      <c r="BD692" s="5">
        <f>IF(S692&gt;0,RANK(S692,(N692:P692,Q692:AE692)),0)</f>
        <v>0</v>
      </c>
      <c r="BE692" s="2">
        <f t="shared" si="275"/>
        <v>1.2088201348533015E-2</v>
      </c>
      <c r="BF692" s="2">
        <f t="shared" si="276"/>
        <v>4.2723793710895581E-3</v>
      </c>
      <c r="BG692" s="2">
        <f t="shared" si="277"/>
        <v>0</v>
      </c>
      <c r="BH692" s="2">
        <f t="shared" si="278"/>
        <v>0</v>
      </c>
      <c r="BJ692" t="s">
        <v>1648</v>
      </c>
      <c r="BK692" t="s">
        <v>1367</v>
      </c>
      <c r="BL692">
        <v>13</v>
      </c>
      <c r="BN692" s="112">
        <v>17</v>
      </c>
      <c r="BO692" s="114">
        <v>115</v>
      </c>
      <c r="BP692" s="118">
        <f t="shared" si="281"/>
        <v>17115</v>
      </c>
      <c r="BQ692" s="118">
        <f t="shared" si="280"/>
        <v>17115</v>
      </c>
      <c r="BR692" s="5" t="s">
        <v>3151</v>
      </c>
      <c r="CA692" s="8"/>
      <c r="CB692" s="129" t="s">
        <v>2496</v>
      </c>
      <c r="CC692" s="63">
        <f t="shared" si="279"/>
        <v>-49387</v>
      </c>
      <c r="CE692" s="63">
        <v>0</v>
      </c>
      <c r="CT692" s="8"/>
    </row>
    <row r="693" spans="1:98" ht="15" hidden="1" customHeight="1" outlineLevel="1">
      <c r="A693" t="s">
        <v>2647</v>
      </c>
      <c r="B693" t="s">
        <v>1367</v>
      </c>
      <c r="C693" s="1">
        <f t="shared" si="268"/>
        <v>24022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0</v>
      </c>
      <c r="G693" s="129">
        <f t="shared" si="269"/>
        <v>8788</v>
      </c>
      <c r="H693" s="134">
        <f t="shared" si="270"/>
        <v>0.36583132128881857</v>
      </c>
      <c r="I693" s="2"/>
      <c r="J693" s="2">
        <f t="shared" si="271"/>
        <v>0.3065939555407543</v>
      </c>
      <c r="K693" s="2">
        <f t="shared" si="272"/>
        <v>0.67242527682957287</v>
      </c>
      <c r="L693" s="2">
        <f t="shared" si="273"/>
        <v>0</v>
      </c>
      <c r="M693" s="2">
        <f t="shared" si="274"/>
        <v>2.0980767629672825E-2</v>
      </c>
      <c r="N693" s="63">
        <v>7365</v>
      </c>
      <c r="O693" s="63">
        <v>16153</v>
      </c>
      <c r="P693" s="63">
        <v>0</v>
      </c>
      <c r="Q693" s="63">
        <v>350</v>
      </c>
      <c r="R693" s="63">
        <v>110</v>
      </c>
      <c r="S693" s="63">
        <v>0</v>
      </c>
      <c r="T693" s="63">
        <v>0</v>
      </c>
      <c r="U693" s="63">
        <v>0</v>
      </c>
      <c r="V693" s="63">
        <v>20</v>
      </c>
      <c r="W693" s="63">
        <v>0</v>
      </c>
      <c r="X693" s="63">
        <v>0</v>
      </c>
      <c r="Y693" s="63">
        <v>0</v>
      </c>
      <c r="Z693" s="63">
        <v>24</v>
      </c>
      <c r="AA693" s="63">
        <v>0</v>
      </c>
      <c r="AB693" s="63">
        <v>0</v>
      </c>
      <c r="AC693" s="63">
        <v>0</v>
      </c>
      <c r="AD693" s="63">
        <v>0</v>
      </c>
      <c r="AE693" s="63">
        <v>0</v>
      </c>
      <c r="AF693" s="63">
        <v>0</v>
      </c>
      <c r="AG693" s="63">
        <v>0</v>
      </c>
      <c r="AH693" s="63">
        <v>0</v>
      </c>
      <c r="AI693" s="63">
        <v>0</v>
      </c>
      <c r="AJ693" s="63">
        <v>0</v>
      </c>
      <c r="AK693" s="63">
        <v>0</v>
      </c>
      <c r="AL693" s="63">
        <v>0</v>
      </c>
      <c r="AM693" s="63">
        <v>0</v>
      </c>
      <c r="AN693" s="63">
        <v>0</v>
      </c>
      <c r="AO693" s="63">
        <v>0</v>
      </c>
      <c r="AP693" s="63">
        <v>0</v>
      </c>
      <c r="AQ693" s="63">
        <v>0</v>
      </c>
      <c r="AR693" s="63">
        <v>0</v>
      </c>
      <c r="AS693" s="63">
        <v>0</v>
      </c>
      <c r="AT693" s="63">
        <v>0</v>
      </c>
      <c r="AU693" s="63">
        <v>0</v>
      </c>
      <c r="AV693" s="63">
        <v>0</v>
      </c>
      <c r="AW693" s="63">
        <v>0</v>
      </c>
      <c r="AX693" s="63">
        <v>0</v>
      </c>
      <c r="AY693" s="63">
        <v>0</v>
      </c>
      <c r="BA693" s="5">
        <f>IF(Q693&gt;0,RANK(Q693,(N693:P693,Q693:AE693)),0)</f>
        <v>3</v>
      </c>
      <c r="BB693" s="5">
        <f>IF(R693&gt;0,RANK(R693,(N693:P693,Q693:AE693)),0)</f>
        <v>4</v>
      </c>
      <c r="BC693" s="5">
        <f>IF(T693&gt;0,RANK(T693,(N693:P693,Q693:AE693)),0)</f>
        <v>0</v>
      </c>
      <c r="BD693" s="5">
        <f>IF(S693&gt;0,RANK(S693,(N693:P693,Q693:AE693)),0)</f>
        <v>0</v>
      </c>
      <c r="BE693" s="2">
        <f t="shared" si="275"/>
        <v>1.4569977520606112E-2</v>
      </c>
      <c r="BF693" s="2">
        <f t="shared" si="276"/>
        <v>4.5791357921904918E-3</v>
      </c>
      <c r="BG693" s="2">
        <f t="shared" si="277"/>
        <v>0</v>
      </c>
      <c r="BH693" s="2">
        <f t="shared" si="278"/>
        <v>0</v>
      </c>
      <c r="BJ693" t="s">
        <v>2647</v>
      </c>
      <c r="BK693" t="s">
        <v>1367</v>
      </c>
      <c r="BL693">
        <v>13</v>
      </c>
      <c r="BN693" s="112">
        <v>17</v>
      </c>
      <c r="BO693" s="114">
        <v>117</v>
      </c>
      <c r="BP693" s="118">
        <f t="shared" si="281"/>
        <v>17117</v>
      </c>
      <c r="BQ693" s="118">
        <f t="shared" si="280"/>
        <v>17117</v>
      </c>
      <c r="BR693" s="5" t="s">
        <v>3151</v>
      </c>
      <c r="CA693" s="8"/>
      <c r="CB693" s="129" t="s">
        <v>2496</v>
      </c>
      <c r="CC693" s="63">
        <f t="shared" si="279"/>
        <v>-24022</v>
      </c>
      <c r="CE693" s="63">
        <v>0</v>
      </c>
      <c r="CT693" s="8"/>
    </row>
    <row r="694" spans="1:98" ht="15" hidden="1" customHeight="1" outlineLevel="1">
      <c r="A694" t="s">
        <v>1649</v>
      </c>
      <c r="B694" t="s">
        <v>1367</v>
      </c>
      <c r="C694" s="1">
        <f t="shared" si="268"/>
        <v>137558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0</v>
      </c>
      <c r="G694" s="129">
        <f t="shared" si="269"/>
        <v>18195</v>
      </c>
      <c r="H694" s="134">
        <f t="shared" si="270"/>
        <v>0.13227147821282659</v>
      </c>
      <c r="I694" s="2"/>
      <c r="J694" s="2">
        <f t="shared" si="271"/>
        <v>0.42044810189156573</v>
      </c>
      <c r="K694" s="2">
        <f t="shared" si="272"/>
        <v>0.55271958010439237</v>
      </c>
      <c r="L694" s="2">
        <f t="shared" si="273"/>
        <v>0</v>
      </c>
      <c r="M694" s="2">
        <f t="shared" si="274"/>
        <v>2.6832318004041844E-2</v>
      </c>
      <c r="N694" s="63">
        <v>57836</v>
      </c>
      <c r="O694" s="63">
        <v>76031</v>
      </c>
      <c r="P694" s="63">
        <v>0</v>
      </c>
      <c r="Q694" s="63">
        <v>2169</v>
      </c>
      <c r="R694" s="63">
        <v>710</v>
      </c>
      <c r="S694" s="63">
        <v>0</v>
      </c>
      <c r="T694" s="63">
        <v>0</v>
      </c>
      <c r="U694" s="63">
        <v>0</v>
      </c>
      <c r="V694" s="63">
        <v>183</v>
      </c>
      <c r="W694" s="63">
        <v>423</v>
      </c>
      <c r="X694" s="63">
        <v>0</v>
      </c>
      <c r="Y694" s="63">
        <v>0</v>
      </c>
      <c r="Z694" s="63">
        <v>206</v>
      </c>
      <c r="AA694" s="63">
        <v>0</v>
      </c>
      <c r="AB694" s="63">
        <v>0</v>
      </c>
      <c r="AC694" s="63">
        <v>0</v>
      </c>
      <c r="AD694" s="63">
        <v>0</v>
      </c>
      <c r="AE694" s="63">
        <v>0</v>
      </c>
      <c r="AF694" s="63">
        <v>0</v>
      </c>
      <c r="AG694" s="63">
        <v>0</v>
      </c>
      <c r="AH694" s="63">
        <v>0</v>
      </c>
      <c r="AI694" s="63">
        <v>0</v>
      </c>
      <c r="AJ694" s="63">
        <v>0</v>
      </c>
      <c r="AK694" s="63">
        <v>0</v>
      </c>
      <c r="AL694" s="63">
        <v>0</v>
      </c>
      <c r="AM694" s="63">
        <v>0</v>
      </c>
      <c r="AN694" s="63">
        <v>0</v>
      </c>
      <c r="AO694" s="63">
        <v>0</v>
      </c>
      <c r="AP694" s="63">
        <v>0</v>
      </c>
      <c r="AQ694" s="63">
        <v>0</v>
      </c>
      <c r="AR694" s="63">
        <v>0</v>
      </c>
      <c r="AS694" s="63">
        <v>0</v>
      </c>
      <c r="AT694" s="63">
        <v>0</v>
      </c>
      <c r="AU694" s="63">
        <v>0</v>
      </c>
      <c r="AV694" s="63">
        <v>0</v>
      </c>
      <c r="AW694" s="63">
        <v>0</v>
      </c>
      <c r="AX694" s="63">
        <v>0</v>
      </c>
      <c r="AY694" s="63">
        <v>0</v>
      </c>
      <c r="BA694" s="5">
        <f>IF(Q694&gt;0,RANK(Q694,(N694:P694,Q694:AE694)),0)</f>
        <v>3</v>
      </c>
      <c r="BB694" s="5">
        <f>IF(R694&gt;0,RANK(R694,(N694:P694,Q694:AE694)),0)</f>
        <v>4</v>
      </c>
      <c r="BC694" s="5">
        <f>IF(T694&gt;0,RANK(T694,(N694:P694,Q694:AE694)),0)</f>
        <v>0</v>
      </c>
      <c r="BD694" s="5">
        <f>IF(S694&gt;0,RANK(S694,(N694:P694,Q694:AE694)),0)</f>
        <v>0</v>
      </c>
      <c r="BE694" s="2">
        <f t="shared" si="275"/>
        <v>1.5767894270053359E-2</v>
      </c>
      <c r="BF694" s="2">
        <f t="shared" si="276"/>
        <v>5.1614591663152994E-3</v>
      </c>
      <c r="BG694" s="2">
        <f t="shared" si="277"/>
        <v>0</v>
      </c>
      <c r="BH694" s="2">
        <f t="shared" si="278"/>
        <v>0</v>
      </c>
      <c r="BJ694" t="s">
        <v>1649</v>
      </c>
      <c r="BK694" t="s">
        <v>1367</v>
      </c>
      <c r="BN694" s="112">
        <v>17</v>
      </c>
      <c r="BO694" s="114">
        <v>119</v>
      </c>
      <c r="BP694" s="118">
        <f t="shared" si="281"/>
        <v>17119</v>
      </c>
      <c r="BQ694" s="118">
        <f t="shared" si="280"/>
        <v>17119</v>
      </c>
      <c r="BR694" s="5" t="s">
        <v>3151</v>
      </c>
      <c r="BV694" s="63"/>
      <c r="CA694" s="8"/>
      <c r="CC694" s="63">
        <f t="shared" si="279"/>
        <v>-137558</v>
      </c>
      <c r="CE694" s="63">
        <v>423</v>
      </c>
      <c r="CT694" s="8"/>
    </row>
    <row r="695" spans="1:98" ht="15" hidden="1" customHeight="1" outlineLevel="1">
      <c r="A695" t="s">
        <v>1825</v>
      </c>
      <c r="B695" t="s">
        <v>1367</v>
      </c>
      <c r="C695" s="1">
        <f t="shared" si="268"/>
        <v>17458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0</v>
      </c>
      <c r="G695" s="129">
        <f t="shared" si="269"/>
        <v>8154</v>
      </c>
      <c r="H695" s="134">
        <f t="shared" si="270"/>
        <v>0.46706381028754723</v>
      </c>
      <c r="I695" s="2"/>
      <c r="J695" s="2">
        <f t="shared" si="271"/>
        <v>0.25913621262458469</v>
      </c>
      <c r="K695" s="2">
        <f t="shared" si="272"/>
        <v>0.72620002291213193</v>
      </c>
      <c r="L695" s="2">
        <f t="shared" si="273"/>
        <v>0</v>
      </c>
      <c r="M695" s="2">
        <f t="shared" si="274"/>
        <v>1.4663764463283435E-2</v>
      </c>
      <c r="N695" s="63">
        <v>4524</v>
      </c>
      <c r="O695" s="63">
        <v>12678</v>
      </c>
      <c r="P695" s="63">
        <v>0</v>
      </c>
      <c r="Q695" s="63">
        <v>163</v>
      </c>
      <c r="R695" s="63">
        <v>74</v>
      </c>
      <c r="S695" s="63">
        <v>0</v>
      </c>
      <c r="T695" s="63">
        <v>0</v>
      </c>
      <c r="U695" s="63">
        <v>0</v>
      </c>
      <c r="V695" s="63">
        <v>10</v>
      </c>
      <c r="W695" s="63">
        <v>0</v>
      </c>
      <c r="X695" s="63">
        <v>0</v>
      </c>
      <c r="Y695" s="63">
        <v>0</v>
      </c>
      <c r="Z695" s="63">
        <v>9</v>
      </c>
      <c r="AA695" s="63">
        <v>0</v>
      </c>
      <c r="AB695" s="63">
        <v>0</v>
      </c>
      <c r="AC695" s="63">
        <v>0</v>
      </c>
      <c r="AD695" s="63">
        <v>0</v>
      </c>
      <c r="AE695" s="63">
        <v>0</v>
      </c>
      <c r="AF695" s="63">
        <v>0</v>
      </c>
      <c r="AG695" s="63">
        <v>0</v>
      </c>
      <c r="AH695" s="63">
        <v>0</v>
      </c>
      <c r="AI695" s="63">
        <v>0</v>
      </c>
      <c r="AJ695" s="63">
        <v>0</v>
      </c>
      <c r="AK695" s="63">
        <v>0</v>
      </c>
      <c r="AL695" s="63">
        <v>0</v>
      </c>
      <c r="AM695" s="63">
        <v>0</v>
      </c>
      <c r="AN695" s="63">
        <v>0</v>
      </c>
      <c r="AO695" s="63">
        <v>0</v>
      </c>
      <c r="AP695" s="63">
        <v>0</v>
      </c>
      <c r="AQ695" s="63">
        <v>0</v>
      </c>
      <c r="AR695" s="63">
        <v>0</v>
      </c>
      <c r="AS695" s="63">
        <v>0</v>
      </c>
      <c r="AT695" s="63">
        <v>0</v>
      </c>
      <c r="AU695" s="63">
        <v>0</v>
      </c>
      <c r="AV695" s="63">
        <v>0</v>
      </c>
      <c r="AW695" s="63">
        <v>0</v>
      </c>
      <c r="AX695" s="63">
        <v>0</v>
      </c>
      <c r="AY695" s="63">
        <v>0</v>
      </c>
      <c r="BA695" s="5">
        <f>IF(Q695&gt;0,RANK(Q695,(N695:P695,Q695:AE695)),0)</f>
        <v>3</v>
      </c>
      <c r="BB695" s="5">
        <f>IF(R695&gt;0,RANK(R695,(N695:P695,Q695:AE695)),0)</f>
        <v>4</v>
      </c>
      <c r="BC695" s="5">
        <f>IF(T695&gt;0,RANK(T695,(N695:P695,Q695:AE695)),0)</f>
        <v>0</v>
      </c>
      <c r="BD695" s="5">
        <f>IF(S695&gt;0,RANK(S695,(N695:P695,Q695:AE695)),0)</f>
        <v>0</v>
      </c>
      <c r="BE695" s="2">
        <f t="shared" si="275"/>
        <v>9.33669377935617E-3</v>
      </c>
      <c r="BF695" s="2">
        <f t="shared" si="276"/>
        <v>4.2387444151678316E-3</v>
      </c>
      <c r="BG695" s="2">
        <f t="shared" si="277"/>
        <v>0</v>
      </c>
      <c r="BH695" s="2">
        <f t="shared" si="278"/>
        <v>0</v>
      </c>
      <c r="BJ695" t="s">
        <v>1825</v>
      </c>
      <c r="BK695" t="s">
        <v>1367</v>
      </c>
      <c r="BL695">
        <v>15</v>
      </c>
      <c r="BN695" s="112">
        <v>17</v>
      </c>
      <c r="BO695" s="114">
        <v>121</v>
      </c>
      <c r="BP695" s="118">
        <f t="shared" si="281"/>
        <v>17121</v>
      </c>
      <c r="BQ695" s="118">
        <f t="shared" si="280"/>
        <v>17121</v>
      </c>
      <c r="BR695" s="5" t="s">
        <v>3151</v>
      </c>
      <c r="CA695" s="8"/>
      <c r="CC695" s="63">
        <f t="shared" si="279"/>
        <v>-17458</v>
      </c>
      <c r="CE695" s="63">
        <v>0</v>
      </c>
      <c r="CT695" s="8"/>
    </row>
    <row r="696" spans="1:98" ht="15" hidden="1" customHeight="1" outlineLevel="1">
      <c r="A696" t="s">
        <v>1846</v>
      </c>
      <c r="B696" t="s">
        <v>1367</v>
      </c>
      <c r="C696" s="1">
        <f t="shared" si="268"/>
        <v>6343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0</v>
      </c>
      <c r="G696" s="129">
        <f t="shared" si="269"/>
        <v>2192</v>
      </c>
      <c r="H696" s="134">
        <f t="shared" si="270"/>
        <v>0.34557780230174995</v>
      </c>
      <c r="I696" s="2"/>
      <c r="J696" s="2">
        <f t="shared" si="271"/>
        <v>0.31593883020652686</v>
      </c>
      <c r="K696" s="2">
        <f t="shared" si="272"/>
        <v>0.66151663250827686</v>
      </c>
      <c r="L696" s="2">
        <f t="shared" si="273"/>
        <v>0</v>
      </c>
      <c r="M696" s="2">
        <f t="shared" si="274"/>
        <v>2.2544537285196231E-2</v>
      </c>
      <c r="N696" s="63">
        <v>2004</v>
      </c>
      <c r="O696" s="63">
        <v>4196</v>
      </c>
      <c r="P696" s="63">
        <v>0</v>
      </c>
      <c r="Q696" s="63">
        <v>94</v>
      </c>
      <c r="R696" s="63">
        <v>27</v>
      </c>
      <c r="S696" s="63">
        <v>0</v>
      </c>
      <c r="T696" s="63">
        <v>0</v>
      </c>
      <c r="U696" s="63">
        <v>0</v>
      </c>
      <c r="V696" s="63">
        <v>5</v>
      </c>
      <c r="W696" s="63">
        <v>11</v>
      </c>
      <c r="X696" s="63">
        <v>0</v>
      </c>
      <c r="Y696" s="63">
        <v>0</v>
      </c>
      <c r="Z696" s="63">
        <v>6</v>
      </c>
      <c r="AA696" s="63">
        <v>0</v>
      </c>
      <c r="AB696" s="63">
        <v>0</v>
      </c>
      <c r="AC696" s="63">
        <v>0</v>
      </c>
      <c r="AD696" s="63">
        <v>0</v>
      </c>
      <c r="AE696" s="63">
        <v>0</v>
      </c>
      <c r="AF696" s="63">
        <v>0</v>
      </c>
      <c r="AG696" s="63">
        <v>0</v>
      </c>
      <c r="AH696" s="63">
        <v>0</v>
      </c>
      <c r="AI696" s="63">
        <v>0</v>
      </c>
      <c r="AJ696" s="63">
        <v>0</v>
      </c>
      <c r="AK696" s="63">
        <v>0</v>
      </c>
      <c r="AL696" s="63">
        <v>0</v>
      </c>
      <c r="AM696" s="63">
        <v>0</v>
      </c>
      <c r="AN696" s="63">
        <v>0</v>
      </c>
      <c r="AO696" s="63">
        <v>0</v>
      </c>
      <c r="AP696" s="63">
        <v>0</v>
      </c>
      <c r="AQ696" s="63">
        <v>0</v>
      </c>
      <c r="AR696" s="63">
        <v>0</v>
      </c>
      <c r="AS696" s="63">
        <v>0</v>
      </c>
      <c r="AT696" s="63">
        <v>0</v>
      </c>
      <c r="AU696" s="63">
        <v>0</v>
      </c>
      <c r="AV696" s="63">
        <v>0</v>
      </c>
      <c r="AW696" s="63">
        <v>0</v>
      </c>
      <c r="AX696" s="63">
        <v>0</v>
      </c>
      <c r="AY696" s="63">
        <v>0</v>
      </c>
      <c r="BA696" s="5">
        <f>IF(Q696&gt;0,RANK(Q696,(N696:P696,Q696:AE696)),0)</f>
        <v>3</v>
      </c>
      <c r="BB696" s="5">
        <f>IF(R696&gt;0,RANK(R696,(N696:P696,Q696:AE696)),0)</f>
        <v>4</v>
      </c>
      <c r="BC696" s="5">
        <f>IF(T696&gt;0,RANK(T696,(N696:P696,Q696:AE696)),0)</f>
        <v>0</v>
      </c>
      <c r="BD696" s="5">
        <f>IF(S696&gt;0,RANK(S696,(N696:P696,Q696:AE696)),0)</f>
        <v>0</v>
      </c>
      <c r="BE696" s="2">
        <f t="shared" si="275"/>
        <v>1.4819486047611539E-2</v>
      </c>
      <c r="BF696" s="2">
        <f t="shared" si="276"/>
        <v>4.2566608860160806E-3</v>
      </c>
      <c r="BG696" s="2">
        <f t="shared" si="277"/>
        <v>0</v>
      </c>
      <c r="BH696" s="2">
        <f t="shared" si="278"/>
        <v>0</v>
      </c>
      <c r="BJ696" t="s">
        <v>1846</v>
      </c>
      <c r="BK696" t="s">
        <v>1367</v>
      </c>
      <c r="BL696">
        <v>18</v>
      </c>
      <c r="BN696" s="112">
        <v>17</v>
      </c>
      <c r="BO696" s="114">
        <v>123</v>
      </c>
      <c r="BP696" s="118">
        <f t="shared" si="281"/>
        <v>17123</v>
      </c>
      <c r="BQ696" s="118">
        <f t="shared" si="280"/>
        <v>17123</v>
      </c>
      <c r="BR696" s="5" t="s">
        <v>3151</v>
      </c>
      <c r="BV696" s="63"/>
      <c r="CA696" s="8"/>
      <c r="CC696" s="63">
        <f t="shared" si="279"/>
        <v>-6343</v>
      </c>
      <c r="CE696" s="63">
        <v>11</v>
      </c>
      <c r="CT696" s="8"/>
    </row>
    <row r="697" spans="1:98" ht="15" hidden="1" customHeight="1" outlineLevel="1">
      <c r="A697" t="s">
        <v>1941</v>
      </c>
      <c r="B697" t="s">
        <v>1367</v>
      </c>
      <c r="C697" s="1">
        <f t="shared" si="268"/>
        <v>6766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>IF(P697&gt;0,RANK(P697,(N697:P697,Q697:AE697)),0)</f>
        <v>0</v>
      </c>
      <c r="G697" s="129">
        <f t="shared" si="269"/>
        <v>2669</v>
      </c>
      <c r="H697" s="134">
        <f t="shared" si="270"/>
        <v>0.39447236180904521</v>
      </c>
      <c r="I697" s="2"/>
      <c r="J697" s="2">
        <f t="shared" si="271"/>
        <v>0.29337865799586166</v>
      </c>
      <c r="K697" s="2">
        <f t="shared" si="272"/>
        <v>0.68785101980490693</v>
      </c>
      <c r="L697" s="2">
        <f t="shared" si="273"/>
        <v>0</v>
      </c>
      <c r="M697" s="2">
        <f t="shared" si="274"/>
        <v>1.877032219923136E-2</v>
      </c>
      <c r="N697" s="63">
        <v>1985</v>
      </c>
      <c r="O697" s="63">
        <v>4654</v>
      </c>
      <c r="P697" s="63">
        <v>0</v>
      </c>
      <c r="Q697" s="63">
        <v>78</v>
      </c>
      <c r="R697" s="63">
        <v>31</v>
      </c>
      <c r="S697" s="63">
        <v>0</v>
      </c>
      <c r="T697" s="63">
        <v>0</v>
      </c>
      <c r="U697" s="63">
        <v>0</v>
      </c>
      <c r="V697" s="63">
        <v>11</v>
      </c>
      <c r="W697" s="63">
        <v>0</v>
      </c>
      <c r="X697" s="63">
        <v>0</v>
      </c>
      <c r="Y697" s="63">
        <v>0</v>
      </c>
      <c r="Z697" s="63">
        <v>7</v>
      </c>
      <c r="AA697" s="63">
        <v>0</v>
      </c>
      <c r="AB697" s="63">
        <v>0</v>
      </c>
      <c r="AC697" s="63">
        <v>0</v>
      </c>
      <c r="AD697" s="63">
        <v>0</v>
      </c>
      <c r="AE697" s="63">
        <v>0</v>
      </c>
      <c r="AF697" s="63">
        <v>0</v>
      </c>
      <c r="AG697" s="63">
        <v>0</v>
      </c>
      <c r="AH697" s="63">
        <v>0</v>
      </c>
      <c r="AI697" s="63">
        <v>0</v>
      </c>
      <c r="AJ697" s="63">
        <v>0</v>
      </c>
      <c r="AK697" s="63">
        <v>0</v>
      </c>
      <c r="AL697" s="63">
        <v>0</v>
      </c>
      <c r="AM697" s="63">
        <v>0</v>
      </c>
      <c r="AN697" s="63">
        <v>0</v>
      </c>
      <c r="AO697" s="63">
        <v>0</v>
      </c>
      <c r="AP697" s="63">
        <v>0</v>
      </c>
      <c r="AQ697" s="63">
        <v>0</v>
      </c>
      <c r="AR697" s="63">
        <v>0</v>
      </c>
      <c r="AS697" s="63">
        <v>0</v>
      </c>
      <c r="AT697" s="63">
        <v>0</v>
      </c>
      <c r="AU697" s="63">
        <v>0</v>
      </c>
      <c r="AV697" s="63">
        <v>0</v>
      </c>
      <c r="AW697" s="63">
        <v>0</v>
      </c>
      <c r="AX697" s="63">
        <v>0</v>
      </c>
      <c r="AY697" s="63">
        <v>0</v>
      </c>
      <c r="BA697" s="5">
        <f>IF(Q697&gt;0,RANK(Q697,(N697:P697,Q697:AE697)),0)</f>
        <v>3</v>
      </c>
      <c r="BB697" s="5">
        <f>IF(R697&gt;0,RANK(R697,(N697:P697,Q697:AE697)),0)</f>
        <v>4</v>
      </c>
      <c r="BC697" s="5">
        <f>IF(T697&gt;0,RANK(T697,(N697:P697,Q697:AE697)),0)</f>
        <v>0</v>
      </c>
      <c r="BD697" s="5">
        <f>IF(S697&gt;0,RANK(S697,(N697:P697,Q697:AE697)),0)</f>
        <v>0</v>
      </c>
      <c r="BE697" s="2">
        <f t="shared" si="275"/>
        <v>1.1528229382205143E-2</v>
      </c>
      <c r="BF697" s="2">
        <f t="shared" si="276"/>
        <v>4.5817321903635824E-3</v>
      </c>
      <c r="BG697" s="2">
        <f t="shared" si="277"/>
        <v>0</v>
      </c>
      <c r="BH697" s="2">
        <f t="shared" si="278"/>
        <v>0</v>
      </c>
      <c r="BJ697" t="s">
        <v>1941</v>
      </c>
      <c r="BK697" t="s">
        <v>1367</v>
      </c>
      <c r="BL697">
        <v>18</v>
      </c>
      <c r="BN697" s="112">
        <v>17</v>
      </c>
      <c r="BO697" s="114">
        <v>125</v>
      </c>
      <c r="BP697" s="118">
        <f t="shared" si="281"/>
        <v>17125</v>
      </c>
      <c r="BQ697" s="118">
        <f t="shared" si="280"/>
        <v>17125</v>
      </c>
      <c r="BR697" s="5" t="s">
        <v>3151</v>
      </c>
      <c r="BV697" s="63"/>
      <c r="CA697" s="8"/>
      <c r="CB697" s="129" t="s">
        <v>2496</v>
      </c>
      <c r="CC697" s="63">
        <f t="shared" si="279"/>
        <v>-6766</v>
      </c>
      <c r="CE697" s="63">
        <v>0</v>
      </c>
      <c r="CT697" s="8"/>
    </row>
    <row r="698" spans="1:98" ht="15" hidden="1" customHeight="1" outlineLevel="1">
      <c r="A698" t="s">
        <v>2648</v>
      </c>
      <c r="B698" t="s">
        <v>1367</v>
      </c>
      <c r="C698" s="1">
        <f t="shared" si="268"/>
        <v>0</v>
      </c>
      <c r="D698" s="5">
        <f>IF(N698&gt;0, RANK(N698,(N698:P698,Q698:AE698)),0)</f>
        <v>0</v>
      </c>
      <c r="E698" s="5">
        <f>IF(O698&gt;0,RANK(O698,(N698:P698,Q698:AE698)),0)</f>
        <v>0</v>
      </c>
      <c r="F698" s="5">
        <f>IF(P698&gt;0,RANK(P698,(N698:P698,Q698:AE698)),0)</f>
        <v>0</v>
      </c>
      <c r="G698" s="129">
        <f t="shared" si="269"/>
        <v>0</v>
      </c>
      <c r="H698" s="134">
        <f t="shared" si="270"/>
        <v>0</v>
      </c>
      <c r="I698" s="2"/>
      <c r="J698" s="2" t="str">
        <f t="shared" si="271"/>
        <v>-</v>
      </c>
      <c r="K698" s="2" t="str">
        <f t="shared" si="272"/>
        <v>-</v>
      </c>
      <c r="L698" s="2" t="str">
        <f t="shared" si="273"/>
        <v>-</v>
      </c>
      <c r="M698" s="2" t="str">
        <f t="shared" si="274"/>
        <v>-</v>
      </c>
      <c r="N698" s="63">
        <v>0</v>
      </c>
      <c r="O698" s="63">
        <v>0</v>
      </c>
      <c r="P698" s="63">
        <v>0</v>
      </c>
      <c r="Q698" s="63">
        <v>0</v>
      </c>
      <c r="R698" s="63">
        <v>0</v>
      </c>
      <c r="S698" s="63">
        <v>0</v>
      </c>
      <c r="T698" s="63">
        <v>0</v>
      </c>
      <c r="U698" s="63">
        <v>0</v>
      </c>
      <c r="V698" s="63">
        <v>0</v>
      </c>
      <c r="W698" s="63">
        <v>0</v>
      </c>
      <c r="X698" s="63">
        <v>0</v>
      </c>
      <c r="Y698" s="63">
        <v>0</v>
      </c>
      <c r="Z698" s="63">
        <v>0</v>
      </c>
      <c r="AA698" s="63">
        <v>0</v>
      </c>
      <c r="AB698" s="63">
        <v>0</v>
      </c>
      <c r="AC698" s="63">
        <v>0</v>
      </c>
      <c r="AD698" s="63">
        <v>0</v>
      </c>
      <c r="AE698" s="63">
        <v>0</v>
      </c>
      <c r="AF698" s="63">
        <v>0</v>
      </c>
      <c r="AG698" s="63">
        <v>0</v>
      </c>
      <c r="AH698" s="63">
        <v>0</v>
      </c>
      <c r="AI698" s="63">
        <v>0</v>
      </c>
      <c r="AJ698" s="63">
        <v>0</v>
      </c>
      <c r="AK698" s="63">
        <v>0</v>
      </c>
      <c r="AL698" s="63">
        <v>0</v>
      </c>
      <c r="AM698" s="63">
        <v>0</v>
      </c>
      <c r="AN698" s="63">
        <v>0</v>
      </c>
      <c r="AO698" s="63">
        <v>0</v>
      </c>
      <c r="AP698" s="63">
        <v>0</v>
      </c>
      <c r="AQ698" s="63">
        <v>0</v>
      </c>
      <c r="AR698" s="63">
        <v>0</v>
      </c>
      <c r="AS698" s="63">
        <v>0</v>
      </c>
      <c r="AT698" s="63">
        <v>0</v>
      </c>
      <c r="AU698" s="63">
        <v>0</v>
      </c>
      <c r="AV698" s="63">
        <v>0</v>
      </c>
      <c r="AW698" s="63">
        <v>0</v>
      </c>
      <c r="AX698" s="63">
        <v>0</v>
      </c>
      <c r="AY698" s="63">
        <v>0</v>
      </c>
      <c r="BA698" s="5">
        <f>IF(Q698&gt;0,RANK(Q698,(N698:P698,Q698:AE698)),0)</f>
        <v>0</v>
      </c>
      <c r="BB698" s="5">
        <f>IF(R698&gt;0,RANK(R698,(N698:P698,Q698:AE698)),0)</f>
        <v>0</v>
      </c>
      <c r="BC698" s="5">
        <f>IF(T698&gt;0,RANK(T698,(N698:P698,Q698:AE698)),0)</f>
        <v>0</v>
      </c>
      <c r="BD698" s="5">
        <f>IF(S698&gt;0,RANK(S698,(N698:P698,Q698:AE698)),0)</f>
        <v>0</v>
      </c>
      <c r="BE698" s="2" t="str">
        <f t="shared" si="275"/>
        <v>-</v>
      </c>
      <c r="BF698" s="2" t="str">
        <f t="shared" si="276"/>
        <v>-</v>
      </c>
      <c r="BG698" s="2" t="str">
        <f t="shared" si="277"/>
        <v>-</v>
      </c>
      <c r="BH698" s="2" t="str">
        <f t="shared" si="278"/>
        <v>-</v>
      </c>
      <c r="BJ698" t="s">
        <v>2648</v>
      </c>
      <c r="BK698" t="s">
        <v>1367</v>
      </c>
      <c r="BL698">
        <v>15</v>
      </c>
      <c r="BN698" s="112">
        <v>17</v>
      </c>
      <c r="BO698" s="114">
        <v>127</v>
      </c>
      <c r="BP698" s="118">
        <f t="shared" si="281"/>
        <v>17127</v>
      </c>
      <c r="BQ698" s="118">
        <f t="shared" si="280"/>
        <v>17127</v>
      </c>
      <c r="BR698" s="5" t="s">
        <v>3151</v>
      </c>
      <c r="BV698" s="63"/>
      <c r="CA698" s="8"/>
      <c r="CC698" s="63">
        <f t="shared" si="279"/>
        <v>0</v>
      </c>
      <c r="CE698" s="63">
        <v>0</v>
      </c>
      <c r="CT698" s="8"/>
    </row>
    <row r="699" spans="1:98" ht="15" hidden="1" customHeight="1" outlineLevel="1">
      <c r="A699" t="s">
        <v>3035</v>
      </c>
      <c r="B699" t="s">
        <v>1367</v>
      </c>
      <c r="C699" s="1">
        <f t="shared" ref="C699:C730" si="282">SUM(N699:AY699)</f>
        <v>6954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0</v>
      </c>
      <c r="G699" s="129">
        <f t="shared" ref="G699:G730" si="283">IF(C699&gt;0,MAX(N699:P699)-LARGE(N699:P699,2),0)</f>
        <v>2742</v>
      </c>
      <c r="H699" s="134">
        <f t="shared" ref="H699:H730" si="284">IF(C699&gt;0,G699/C699,0)</f>
        <v>0.39430543572044868</v>
      </c>
      <c r="I699" s="2"/>
      <c r="J699" s="2">
        <f t="shared" ref="J699:J730" si="285">IF($C699=0,"-",N699/$C699)</f>
        <v>0.29076790336496983</v>
      </c>
      <c r="K699" s="2">
        <f t="shared" ref="K699:K730" si="286">IF($C699=0,"-",O699/$C699)</f>
        <v>0.68507333908541845</v>
      </c>
      <c r="L699" s="2">
        <f t="shared" ref="L699:L730" si="287">IF($C699=0,"-",P699/$C699)</f>
        <v>0</v>
      </c>
      <c r="M699" s="2">
        <f t="shared" ref="M699:M730" si="288">IF(C699=0,"-",(1-J699-K699-L699))</f>
        <v>2.415875754961172E-2</v>
      </c>
      <c r="N699" s="63">
        <v>2022</v>
      </c>
      <c r="O699" s="63">
        <v>4764</v>
      </c>
      <c r="P699" s="63">
        <v>0</v>
      </c>
      <c r="Q699" s="63">
        <v>95</v>
      </c>
      <c r="R699" s="63">
        <v>33</v>
      </c>
      <c r="S699" s="63">
        <v>0</v>
      </c>
      <c r="T699" s="63">
        <v>0</v>
      </c>
      <c r="U699" s="63">
        <v>0</v>
      </c>
      <c r="V699" s="63">
        <v>9</v>
      </c>
      <c r="W699" s="63">
        <v>26</v>
      </c>
      <c r="X699" s="63">
        <v>0</v>
      </c>
      <c r="Y699" s="63">
        <v>0</v>
      </c>
      <c r="Z699" s="63">
        <v>5</v>
      </c>
      <c r="AA699" s="63">
        <v>0</v>
      </c>
      <c r="AB699" s="63">
        <v>0</v>
      </c>
      <c r="AC699" s="63">
        <v>0</v>
      </c>
      <c r="AD699" s="63">
        <v>0</v>
      </c>
      <c r="AE699" s="63">
        <v>0</v>
      </c>
      <c r="AF699" s="63">
        <v>0</v>
      </c>
      <c r="AG699" s="63">
        <v>0</v>
      </c>
      <c r="AH699" s="63">
        <v>0</v>
      </c>
      <c r="AI699" s="63">
        <v>0</v>
      </c>
      <c r="AJ699" s="63">
        <v>0</v>
      </c>
      <c r="AK699" s="63">
        <v>0</v>
      </c>
      <c r="AL699" s="63">
        <v>0</v>
      </c>
      <c r="AM699" s="63">
        <v>0</v>
      </c>
      <c r="AN699" s="63">
        <v>0</v>
      </c>
      <c r="AO699" s="63">
        <v>0</v>
      </c>
      <c r="AP699" s="63">
        <v>0</v>
      </c>
      <c r="AQ699" s="63">
        <v>0</v>
      </c>
      <c r="AR699" s="63">
        <v>0</v>
      </c>
      <c r="AS699" s="63">
        <v>0</v>
      </c>
      <c r="AT699" s="63">
        <v>0</v>
      </c>
      <c r="AU699" s="63">
        <v>0</v>
      </c>
      <c r="AV699" s="63">
        <v>0</v>
      </c>
      <c r="AW699" s="63">
        <v>0</v>
      </c>
      <c r="AX699" s="63">
        <v>0</v>
      </c>
      <c r="AY699" s="63">
        <v>0</v>
      </c>
      <c r="BA699" s="5">
        <f>IF(Q699&gt;0,RANK(Q699,(N699:P699,Q699:AE699)),0)</f>
        <v>3</v>
      </c>
      <c r="BB699" s="5">
        <f>IF(R699&gt;0,RANK(R699,(N699:P699,Q699:AE699)),0)</f>
        <v>4</v>
      </c>
      <c r="BC699" s="5">
        <f>IF(T699&gt;0,RANK(T699,(N699:P699,Q699:AE699)),0)</f>
        <v>0</v>
      </c>
      <c r="BD699" s="5">
        <f>IF(S699&gt;0,RANK(S699,(N699:P699,Q699:AE699)),0)</f>
        <v>0</v>
      </c>
      <c r="BE699" s="2">
        <f t="shared" ref="BE699:BE730" si="289">IF($C699=0,"-",Q699/$C699)</f>
        <v>1.3661202185792349E-2</v>
      </c>
      <c r="BF699" s="2">
        <f t="shared" ref="BF699:BF730" si="290">IF($C699=0,"-",R699/$C699)</f>
        <v>4.7454702329594476E-3</v>
      </c>
      <c r="BG699" s="2">
        <f t="shared" ref="BG699:BG730" si="291">IF($C699=0,"-",T699/$C699)</f>
        <v>0</v>
      </c>
      <c r="BH699" s="2">
        <f t="shared" ref="BH699:BH730" si="292">IF($C699=0,"-",S699/$C699)</f>
        <v>0</v>
      </c>
      <c r="BJ699" t="s">
        <v>3035</v>
      </c>
      <c r="BK699" t="s">
        <v>1367</v>
      </c>
      <c r="BL699">
        <v>18</v>
      </c>
      <c r="BN699" s="112">
        <v>17</v>
      </c>
      <c r="BO699" s="114">
        <v>129</v>
      </c>
      <c r="BP699" s="118">
        <f t="shared" si="281"/>
        <v>17129</v>
      </c>
      <c r="BQ699" s="118">
        <f t="shared" si="280"/>
        <v>17129</v>
      </c>
      <c r="BR699" s="5" t="s">
        <v>3151</v>
      </c>
      <c r="BV699" s="63"/>
      <c r="CA699" s="8"/>
      <c r="CC699" s="63">
        <f t="shared" ref="CC699:CC730" si="293">CD699-C699</f>
        <v>-6954</v>
      </c>
      <c r="CE699" s="63">
        <v>26</v>
      </c>
      <c r="CT699" s="8"/>
    </row>
    <row r="700" spans="1:98" ht="15" hidden="1" customHeight="1" outlineLevel="1">
      <c r="A700" t="s">
        <v>449</v>
      </c>
      <c r="B700" t="s">
        <v>1367</v>
      </c>
      <c r="C700" s="1">
        <f t="shared" si="282"/>
        <v>8750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>IF(P700&gt;0,RANK(P700,(N700:P700,Q700:AE700)),0)</f>
        <v>0</v>
      </c>
      <c r="G700" s="129">
        <f t="shared" si="283"/>
        <v>2116</v>
      </c>
      <c r="H700" s="134">
        <f t="shared" si="284"/>
        <v>0.24182857142857142</v>
      </c>
      <c r="I700" s="2"/>
      <c r="J700" s="2">
        <f t="shared" si="285"/>
        <v>0.36708571428571429</v>
      </c>
      <c r="K700" s="2">
        <f t="shared" si="286"/>
        <v>0.60891428571428574</v>
      </c>
      <c r="L700" s="2">
        <f t="shared" si="287"/>
        <v>0</v>
      </c>
      <c r="M700" s="2">
        <f t="shared" si="288"/>
        <v>2.4000000000000021E-2</v>
      </c>
      <c r="N700" s="63">
        <v>3212</v>
      </c>
      <c r="O700" s="63">
        <v>5328</v>
      </c>
      <c r="P700" s="63">
        <v>0</v>
      </c>
      <c r="Q700" s="63">
        <v>131</v>
      </c>
      <c r="R700" s="63">
        <v>46</v>
      </c>
      <c r="S700" s="63">
        <v>0</v>
      </c>
      <c r="T700" s="63">
        <v>0</v>
      </c>
      <c r="U700" s="63">
        <v>0</v>
      </c>
      <c r="V700" s="63">
        <v>8</v>
      </c>
      <c r="W700" s="63">
        <v>21</v>
      </c>
      <c r="X700" s="63">
        <v>0</v>
      </c>
      <c r="Y700" s="63">
        <v>0</v>
      </c>
      <c r="Z700" s="63">
        <v>4</v>
      </c>
      <c r="AA700" s="63">
        <v>0</v>
      </c>
      <c r="AB700" s="63">
        <v>0</v>
      </c>
      <c r="AC700" s="63">
        <v>0</v>
      </c>
      <c r="AD700" s="63">
        <v>0</v>
      </c>
      <c r="AE700" s="63">
        <v>0</v>
      </c>
      <c r="AF700" s="63">
        <v>0</v>
      </c>
      <c r="AG700" s="63">
        <v>0</v>
      </c>
      <c r="AH700" s="63">
        <v>0</v>
      </c>
      <c r="AI700" s="63">
        <v>0</v>
      </c>
      <c r="AJ700" s="63">
        <v>0</v>
      </c>
      <c r="AK700" s="63">
        <v>0</v>
      </c>
      <c r="AL700" s="63">
        <v>0</v>
      </c>
      <c r="AM700" s="63">
        <v>0</v>
      </c>
      <c r="AN700" s="63">
        <v>0</v>
      </c>
      <c r="AO700" s="63">
        <v>0</v>
      </c>
      <c r="AP700" s="63">
        <v>0</v>
      </c>
      <c r="AQ700" s="63">
        <v>0</v>
      </c>
      <c r="AR700" s="63">
        <v>0</v>
      </c>
      <c r="AS700" s="63">
        <v>0</v>
      </c>
      <c r="AT700" s="63">
        <v>0</v>
      </c>
      <c r="AU700" s="63">
        <v>0</v>
      </c>
      <c r="AV700" s="63">
        <v>0</v>
      </c>
      <c r="AW700" s="63">
        <v>0</v>
      </c>
      <c r="AX700" s="63">
        <v>0</v>
      </c>
      <c r="AY700" s="63">
        <v>0</v>
      </c>
      <c r="BA700" s="5">
        <f>IF(Q700&gt;0,RANK(Q700,(N700:P700,Q700:AE700)),0)</f>
        <v>3</v>
      </c>
      <c r="BB700" s="5">
        <f>IF(R700&gt;0,RANK(R700,(N700:P700,Q700:AE700)),0)</f>
        <v>4</v>
      </c>
      <c r="BC700" s="5">
        <f>IF(T700&gt;0,RANK(T700,(N700:P700,Q700:AE700)),0)</f>
        <v>0</v>
      </c>
      <c r="BD700" s="5">
        <f>IF(S700&gt;0,RANK(S700,(N700:P700,Q700:AE700)),0)</f>
        <v>0</v>
      </c>
      <c r="BE700" s="2">
        <f t="shared" si="289"/>
        <v>1.4971428571428571E-2</v>
      </c>
      <c r="BF700" s="2">
        <f t="shared" si="290"/>
        <v>5.2571428571428569E-3</v>
      </c>
      <c r="BG700" s="2">
        <f t="shared" si="291"/>
        <v>0</v>
      </c>
      <c r="BH700" s="2">
        <f t="shared" si="292"/>
        <v>0</v>
      </c>
      <c r="BJ700" t="s">
        <v>449</v>
      </c>
      <c r="BK700" t="s">
        <v>1367</v>
      </c>
      <c r="BL700">
        <v>17</v>
      </c>
      <c r="BN700" s="112">
        <v>17</v>
      </c>
      <c r="BO700" s="114">
        <v>131</v>
      </c>
      <c r="BP700" s="118">
        <f t="shared" si="281"/>
        <v>17131</v>
      </c>
      <c r="BQ700" s="118">
        <f t="shared" si="280"/>
        <v>17131</v>
      </c>
      <c r="BR700" s="5" t="s">
        <v>3151</v>
      </c>
      <c r="BV700" s="63"/>
      <c r="CA700" s="8"/>
      <c r="CC700" s="63">
        <f t="shared" si="293"/>
        <v>-8750</v>
      </c>
      <c r="CE700" s="63">
        <v>21</v>
      </c>
      <c r="CT700" s="8"/>
    </row>
    <row r="701" spans="1:98" ht="15" hidden="1" customHeight="1" outlineLevel="1">
      <c r="A701" t="s">
        <v>643</v>
      </c>
      <c r="B701" t="s">
        <v>1367</v>
      </c>
      <c r="C701" s="1">
        <f t="shared" si="282"/>
        <v>21148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29">
        <f t="shared" si="283"/>
        <v>7573</v>
      </c>
      <c r="H701" s="134">
        <f t="shared" si="284"/>
        <v>0.35809532816341971</v>
      </c>
      <c r="I701" s="2"/>
      <c r="J701" s="2">
        <f t="shared" si="285"/>
        <v>0.31062038963495364</v>
      </c>
      <c r="K701" s="2">
        <f t="shared" si="286"/>
        <v>0.66871571779837335</v>
      </c>
      <c r="L701" s="2">
        <f t="shared" si="287"/>
        <v>0</v>
      </c>
      <c r="M701" s="2">
        <f t="shared" si="288"/>
        <v>2.0663892566673003E-2</v>
      </c>
      <c r="N701" s="63">
        <v>6569</v>
      </c>
      <c r="O701" s="63">
        <v>14142</v>
      </c>
      <c r="P701" s="63">
        <v>0</v>
      </c>
      <c r="Q701" s="63">
        <v>309</v>
      </c>
      <c r="R701" s="63">
        <v>83</v>
      </c>
      <c r="S701" s="63">
        <v>0</v>
      </c>
      <c r="T701" s="63">
        <v>0</v>
      </c>
      <c r="U701" s="63">
        <v>0</v>
      </c>
      <c r="V701" s="63">
        <v>17</v>
      </c>
      <c r="W701" s="63">
        <v>0</v>
      </c>
      <c r="X701" s="63">
        <v>0</v>
      </c>
      <c r="Y701" s="63">
        <v>0</v>
      </c>
      <c r="Z701" s="63">
        <v>28</v>
      </c>
      <c r="AA701" s="63">
        <v>0</v>
      </c>
      <c r="AB701" s="63">
        <v>0</v>
      </c>
      <c r="AC701" s="63">
        <v>0</v>
      </c>
      <c r="AD701" s="63">
        <v>0</v>
      </c>
      <c r="AE701" s="63">
        <v>0</v>
      </c>
      <c r="AF701" s="63">
        <v>0</v>
      </c>
      <c r="AG701" s="63">
        <v>0</v>
      </c>
      <c r="AH701" s="63">
        <v>0</v>
      </c>
      <c r="AI701" s="63">
        <v>0</v>
      </c>
      <c r="AJ701" s="63">
        <v>0</v>
      </c>
      <c r="AK701" s="63">
        <v>0</v>
      </c>
      <c r="AL701" s="63">
        <v>0</v>
      </c>
      <c r="AM701" s="63">
        <v>0</v>
      </c>
      <c r="AN701" s="63">
        <v>0</v>
      </c>
      <c r="AO701" s="63">
        <v>0</v>
      </c>
      <c r="AP701" s="63">
        <v>0</v>
      </c>
      <c r="AQ701" s="63">
        <v>0</v>
      </c>
      <c r="AR701" s="63">
        <v>0</v>
      </c>
      <c r="AS701" s="63">
        <v>0</v>
      </c>
      <c r="AT701" s="63">
        <v>0</v>
      </c>
      <c r="AU701" s="63">
        <v>0</v>
      </c>
      <c r="AV701" s="63">
        <v>0</v>
      </c>
      <c r="AW701" s="63">
        <v>0</v>
      </c>
      <c r="AX701" s="63">
        <v>0</v>
      </c>
      <c r="AY701" s="63">
        <v>0</v>
      </c>
      <c r="BA701" s="5">
        <f>IF(Q701&gt;0,RANK(Q701,(N701:P701,Q701:AE701)),0)</f>
        <v>3</v>
      </c>
      <c r="BB701" s="5">
        <f>IF(R701&gt;0,RANK(R701,(N701:P701,Q701:AE701)),0)</f>
        <v>4</v>
      </c>
      <c r="BC701" s="5">
        <f>IF(T701&gt;0,RANK(T701,(N701:P701,Q701:AE701)),0)</f>
        <v>0</v>
      </c>
      <c r="BD701" s="5">
        <f>IF(S701&gt;0,RANK(S701,(N701:P701,Q701:AE701)),0)</f>
        <v>0</v>
      </c>
      <c r="BE701" s="2">
        <f t="shared" si="289"/>
        <v>1.4611310762247021E-2</v>
      </c>
      <c r="BF701" s="2">
        <f t="shared" si="290"/>
        <v>3.9247210138074525E-3</v>
      </c>
      <c r="BG701" s="2">
        <f t="shared" si="291"/>
        <v>0</v>
      </c>
      <c r="BH701" s="2">
        <f t="shared" si="292"/>
        <v>0</v>
      </c>
      <c r="BJ701" t="s">
        <v>643</v>
      </c>
      <c r="BK701" t="s">
        <v>1367</v>
      </c>
      <c r="BL701">
        <v>12</v>
      </c>
      <c r="BN701" s="112">
        <v>17</v>
      </c>
      <c r="BO701" s="114">
        <v>133</v>
      </c>
      <c r="BP701" s="118">
        <f t="shared" si="281"/>
        <v>17133</v>
      </c>
      <c r="BQ701" s="118">
        <f t="shared" si="280"/>
        <v>17133</v>
      </c>
      <c r="BR701" s="5" t="s">
        <v>3151</v>
      </c>
      <c r="CA701" s="8"/>
      <c r="CC701" s="63">
        <f t="shared" si="293"/>
        <v>-21148</v>
      </c>
      <c r="CE701" s="63">
        <v>0</v>
      </c>
      <c r="CT701" s="8"/>
    </row>
    <row r="702" spans="1:98" ht="15" hidden="1" customHeight="1" outlineLevel="1">
      <c r="A702" t="s">
        <v>1405</v>
      </c>
      <c r="B702" t="s">
        <v>1367</v>
      </c>
      <c r="C702" s="1">
        <f t="shared" si="282"/>
        <v>13761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0</v>
      </c>
      <c r="G702" s="129">
        <f t="shared" si="283"/>
        <v>5639</v>
      </c>
      <c r="H702" s="134">
        <f t="shared" si="284"/>
        <v>0.40978126589637381</v>
      </c>
      <c r="I702" s="2"/>
      <c r="J702" s="2">
        <f t="shared" si="285"/>
        <v>0.28377298161470821</v>
      </c>
      <c r="K702" s="2">
        <f t="shared" si="286"/>
        <v>0.69355424751108208</v>
      </c>
      <c r="L702" s="2">
        <f t="shared" si="287"/>
        <v>0</v>
      </c>
      <c r="M702" s="2">
        <f t="shared" si="288"/>
        <v>2.2672770874209713E-2</v>
      </c>
      <c r="N702" s="63">
        <v>3905</v>
      </c>
      <c r="O702" s="63">
        <v>9544</v>
      </c>
      <c r="P702" s="63">
        <v>0</v>
      </c>
      <c r="Q702" s="63">
        <v>204</v>
      </c>
      <c r="R702" s="63">
        <v>53</v>
      </c>
      <c r="S702" s="63">
        <v>0</v>
      </c>
      <c r="T702" s="63">
        <v>0</v>
      </c>
      <c r="U702" s="63">
        <v>0</v>
      </c>
      <c r="V702" s="63">
        <v>7</v>
      </c>
      <c r="W702" s="63">
        <v>34</v>
      </c>
      <c r="X702" s="63">
        <v>0</v>
      </c>
      <c r="Y702" s="63">
        <v>0</v>
      </c>
      <c r="Z702" s="63">
        <v>14</v>
      </c>
      <c r="AA702" s="63">
        <v>0</v>
      </c>
      <c r="AB702" s="63">
        <v>0</v>
      </c>
      <c r="AC702" s="63">
        <v>0</v>
      </c>
      <c r="AD702" s="63">
        <v>0</v>
      </c>
      <c r="AE702" s="63">
        <v>0</v>
      </c>
      <c r="AF702" s="63">
        <v>0</v>
      </c>
      <c r="AG702" s="63">
        <v>0</v>
      </c>
      <c r="AH702" s="63">
        <v>0</v>
      </c>
      <c r="AI702" s="63">
        <v>0</v>
      </c>
      <c r="AJ702" s="63">
        <v>0</v>
      </c>
      <c r="AK702" s="63">
        <v>0</v>
      </c>
      <c r="AL702" s="63">
        <v>0</v>
      </c>
      <c r="AM702" s="63">
        <v>0</v>
      </c>
      <c r="AN702" s="63">
        <v>0</v>
      </c>
      <c r="AO702" s="63">
        <v>0</v>
      </c>
      <c r="AP702" s="63">
        <v>0</v>
      </c>
      <c r="AQ702" s="63">
        <v>0</v>
      </c>
      <c r="AR702" s="63">
        <v>0</v>
      </c>
      <c r="AS702" s="63">
        <v>0</v>
      </c>
      <c r="AT702" s="63">
        <v>0</v>
      </c>
      <c r="AU702" s="63">
        <v>0</v>
      </c>
      <c r="AV702" s="63">
        <v>0</v>
      </c>
      <c r="AW702" s="63">
        <v>0</v>
      </c>
      <c r="AX702" s="63">
        <v>0</v>
      </c>
      <c r="AY702" s="63">
        <v>0</v>
      </c>
      <c r="BA702" s="5">
        <f>IF(Q702&gt;0,RANK(Q702,(N702:P702,Q702:AE702)),0)</f>
        <v>3</v>
      </c>
      <c r="BB702" s="5">
        <f>IF(R702&gt;0,RANK(R702,(N702:P702,Q702:AE702)),0)</f>
        <v>4</v>
      </c>
      <c r="BC702" s="5">
        <f>IF(T702&gt;0,RANK(T702,(N702:P702,Q702:AE702)),0)</f>
        <v>0</v>
      </c>
      <c r="BD702" s="5">
        <f>IF(S702&gt;0,RANK(S702,(N702:P702,Q702:AE702)),0)</f>
        <v>0</v>
      </c>
      <c r="BE702" s="2">
        <f t="shared" si="289"/>
        <v>1.4824504033137127E-2</v>
      </c>
      <c r="BF702" s="2">
        <f t="shared" si="290"/>
        <v>3.8514642831189595E-3</v>
      </c>
      <c r="BG702" s="2">
        <f t="shared" si="291"/>
        <v>0</v>
      </c>
      <c r="BH702" s="2">
        <f t="shared" si="292"/>
        <v>0</v>
      </c>
      <c r="BJ702" t="s">
        <v>1405</v>
      </c>
      <c r="BK702" t="s">
        <v>1367</v>
      </c>
      <c r="BL702">
        <v>13</v>
      </c>
      <c r="BN702" s="112">
        <v>17</v>
      </c>
      <c r="BO702" s="114">
        <v>135</v>
      </c>
      <c r="BP702" s="118">
        <f t="shared" si="281"/>
        <v>17135</v>
      </c>
      <c r="BQ702" s="118">
        <f t="shared" si="280"/>
        <v>17135</v>
      </c>
      <c r="BR702" s="5" t="s">
        <v>3151</v>
      </c>
      <c r="CA702" s="8"/>
      <c r="CC702" s="63">
        <f t="shared" si="293"/>
        <v>-13761</v>
      </c>
      <c r="CE702" s="63">
        <v>34</v>
      </c>
      <c r="CT702" s="8"/>
    </row>
    <row r="703" spans="1:98" ht="15" hidden="1" customHeight="1" outlineLevel="1">
      <c r="A703" t="s">
        <v>1144</v>
      </c>
      <c r="B703" t="s">
        <v>1367</v>
      </c>
      <c r="C703" s="1">
        <f t="shared" si="282"/>
        <v>15333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0</v>
      </c>
      <c r="G703" s="129">
        <f t="shared" si="283"/>
        <v>4874</v>
      </c>
      <c r="H703" s="134">
        <f t="shared" si="284"/>
        <v>0.31787647557555598</v>
      </c>
      <c r="I703" s="2"/>
      <c r="J703" s="2">
        <f t="shared" si="285"/>
        <v>0.33105067501467422</v>
      </c>
      <c r="K703" s="2">
        <f t="shared" si="286"/>
        <v>0.64892715059023021</v>
      </c>
      <c r="L703" s="2">
        <f t="shared" si="287"/>
        <v>0</v>
      </c>
      <c r="M703" s="2">
        <f t="shared" si="288"/>
        <v>2.0022174395095571E-2</v>
      </c>
      <c r="N703" s="63">
        <v>5076</v>
      </c>
      <c r="O703" s="63">
        <v>9950</v>
      </c>
      <c r="P703" s="63">
        <v>0</v>
      </c>
      <c r="Q703" s="63">
        <v>198</v>
      </c>
      <c r="R703" s="63">
        <v>55</v>
      </c>
      <c r="S703" s="63">
        <v>0</v>
      </c>
      <c r="T703" s="63">
        <v>0</v>
      </c>
      <c r="U703" s="63">
        <v>0</v>
      </c>
      <c r="V703" s="63">
        <v>15</v>
      </c>
      <c r="W703" s="63">
        <v>24</v>
      </c>
      <c r="X703" s="63">
        <v>0</v>
      </c>
      <c r="Y703" s="63">
        <v>0</v>
      </c>
      <c r="Z703" s="63">
        <v>15</v>
      </c>
      <c r="AA703" s="63">
        <v>0</v>
      </c>
      <c r="AB703" s="63">
        <v>0</v>
      </c>
      <c r="AC703" s="63">
        <v>0</v>
      </c>
      <c r="AD703" s="63">
        <v>0</v>
      </c>
      <c r="AE703" s="63">
        <v>0</v>
      </c>
      <c r="AF703" s="63">
        <v>0</v>
      </c>
      <c r="AG703" s="63">
        <v>0</v>
      </c>
      <c r="AH703" s="63">
        <v>0</v>
      </c>
      <c r="AI703" s="63">
        <v>0</v>
      </c>
      <c r="AJ703" s="63">
        <v>0</v>
      </c>
      <c r="AK703" s="63">
        <v>0</v>
      </c>
      <c r="AL703" s="63">
        <v>0</v>
      </c>
      <c r="AM703" s="63">
        <v>0</v>
      </c>
      <c r="AN703" s="63">
        <v>0</v>
      </c>
      <c r="AO703" s="63">
        <v>0</v>
      </c>
      <c r="AP703" s="63">
        <v>0</v>
      </c>
      <c r="AQ703" s="63">
        <v>0</v>
      </c>
      <c r="AR703" s="63">
        <v>0</v>
      </c>
      <c r="AS703" s="63">
        <v>0</v>
      </c>
      <c r="AT703" s="63">
        <v>0</v>
      </c>
      <c r="AU703" s="63">
        <v>0</v>
      </c>
      <c r="AV703" s="63">
        <v>0</v>
      </c>
      <c r="AW703" s="63">
        <v>0</v>
      </c>
      <c r="AX703" s="63">
        <v>0</v>
      </c>
      <c r="AY703" s="63">
        <v>0</v>
      </c>
      <c r="BA703" s="5">
        <f>IF(Q703&gt;0,RANK(Q703,(N703:P703,Q703:AE703)),0)</f>
        <v>3</v>
      </c>
      <c r="BB703" s="5">
        <f>IF(R703&gt;0,RANK(R703,(N703:P703,Q703:AE703)),0)</f>
        <v>4</v>
      </c>
      <c r="BC703" s="5">
        <f>IF(T703&gt;0,RANK(T703,(N703:P703,Q703:AE703)),0)</f>
        <v>0</v>
      </c>
      <c r="BD703" s="5">
        <f>IF(S703&gt;0,RANK(S703,(N703:P703,Q703:AE703)),0)</f>
        <v>0</v>
      </c>
      <c r="BE703" s="2">
        <f t="shared" si="289"/>
        <v>1.2913324202700058E-2</v>
      </c>
      <c r="BF703" s="2">
        <f t="shared" si="290"/>
        <v>3.5870345007500163E-3</v>
      </c>
      <c r="BG703" s="2">
        <f t="shared" si="291"/>
        <v>0</v>
      </c>
      <c r="BH703" s="2">
        <f t="shared" si="292"/>
        <v>0</v>
      </c>
      <c r="BJ703" t="s">
        <v>1144</v>
      </c>
      <c r="BK703" t="s">
        <v>1367</v>
      </c>
      <c r="BL703">
        <v>18</v>
      </c>
      <c r="BN703" s="112">
        <v>17</v>
      </c>
      <c r="BO703" s="114">
        <v>137</v>
      </c>
      <c r="BP703" s="118">
        <f t="shared" si="281"/>
        <v>17137</v>
      </c>
      <c r="BQ703" s="118">
        <f t="shared" si="280"/>
        <v>17137</v>
      </c>
      <c r="BR703" s="5" t="s">
        <v>3151</v>
      </c>
      <c r="BV703" s="63"/>
      <c r="CA703" s="8"/>
      <c r="CB703" s="129" t="s">
        <v>3238</v>
      </c>
      <c r="CC703" s="63">
        <f t="shared" si="293"/>
        <v>-15333</v>
      </c>
      <c r="CE703" s="63">
        <v>24</v>
      </c>
      <c r="CT703" s="8"/>
    </row>
    <row r="704" spans="1:98" ht="15" hidden="1" customHeight="1" outlineLevel="1">
      <c r="A704" t="s">
        <v>1710</v>
      </c>
      <c r="B704" t="s">
        <v>1367</v>
      </c>
      <c r="C704" s="1">
        <f t="shared" si="282"/>
        <v>6744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0</v>
      </c>
      <c r="G704" s="129">
        <f t="shared" si="283"/>
        <v>3302</v>
      </c>
      <c r="H704" s="134">
        <f t="shared" si="284"/>
        <v>0.48962040332147094</v>
      </c>
      <c r="I704" s="2"/>
      <c r="J704" s="2">
        <f t="shared" si="285"/>
        <v>0.24644128113879005</v>
      </c>
      <c r="K704" s="2">
        <f t="shared" si="286"/>
        <v>0.73606168446026099</v>
      </c>
      <c r="L704" s="2">
        <f t="shared" si="287"/>
        <v>0</v>
      </c>
      <c r="M704" s="2">
        <f t="shared" si="288"/>
        <v>1.7497034400948963E-2</v>
      </c>
      <c r="N704" s="63">
        <v>1662</v>
      </c>
      <c r="O704" s="63">
        <v>4964</v>
      </c>
      <c r="P704" s="63">
        <v>0</v>
      </c>
      <c r="Q704" s="63">
        <v>87</v>
      </c>
      <c r="R704" s="63">
        <v>24</v>
      </c>
      <c r="S704" s="63">
        <v>0</v>
      </c>
      <c r="T704" s="63">
        <v>0</v>
      </c>
      <c r="U704" s="63">
        <v>0</v>
      </c>
      <c r="V704" s="63">
        <v>3</v>
      </c>
      <c r="W704" s="63">
        <v>0</v>
      </c>
      <c r="X704" s="63">
        <v>0</v>
      </c>
      <c r="Y704" s="63">
        <v>0</v>
      </c>
      <c r="Z704" s="63">
        <v>4</v>
      </c>
      <c r="AA704" s="63">
        <v>0</v>
      </c>
      <c r="AB704" s="63">
        <v>0</v>
      </c>
      <c r="AC704" s="63">
        <v>0</v>
      </c>
      <c r="AD704" s="63">
        <v>0</v>
      </c>
      <c r="AE704" s="63">
        <v>0</v>
      </c>
      <c r="AF704" s="63">
        <v>0</v>
      </c>
      <c r="AG704" s="63">
        <v>0</v>
      </c>
      <c r="AH704" s="63">
        <v>0</v>
      </c>
      <c r="AI704" s="63">
        <v>0</v>
      </c>
      <c r="AJ704" s="63">
        <v>0</v>
      </c>
      <c r="AK704" s="63">
        <v>0</v>
      </c>
      <c r="AL704" s="63">
        <v>0</v>
      </c>
      <c r="AM704" s="63">
        <v>0</v>
      </c>
      <c r="AN704" s="63">
        <v>0</v>
      </c>
      <c r="AO704" s="63">
        <v>0</v>
      </c>
      <c r="AP704" s="63">
        <v>0</v>
      </c>
      <c r="AQ704" s="63">
        <v>0</v>
      </c>
      <c r="AR704" s="63">
        <v>0</v>
      </c>
      <c r="AS704" s="63">
        <v>0</v>
      </c>
      <c r="AT704" s="63">
        <v>0</v>
      </c>
      <c r="AU704" s="63">
        <v>0</v>
      </c>
      <c r="AV704" s="63">
        <v>0</v>
      </c>
      <c r="AW704" s="63">
        <v>0</v>
      </c>
      <c r="AX704" s="63">
        <v>0</v>
      </c>
      <c r="AY704" s="63">
        <v>0</v>
      </c>
      <c r="BA704" s="5">
        <f>IF(Q704&gt;0,RANK(Q704,(N704:P704,Q704:AE704)),0)</f>
        <v>3</v>
      </c>
      <c r="BB704" s="5">
        <f>IF(R704&gt;0,RANK(R704,(N704:P704,Q704:AE704)),0)</f>
        <v>4</v>
      </c>
      <c r="BC704" s="5">
        <f>IF(T704&gt;0,RANK(T704,(N704:P704,Q704:AE704)),0)</f>
        <v>0</v>
      </c>
      <c r="BD704" s="5">
        <f>IF(S704&gt;0,RANK(S704,(N704:P704,Q704:AE704)),0)</f>
        <v>0</v>
      </c>
      <c r="BE704" s="2">
        <f t="shared" si="289"/>
        <v>1.2900355871886121E-2</v>
      </c>
      <c r="BF704" s="2">
        <f t="shared" si="290"/>
        <v>3.5587188612099642E-3</v>
      </c>
      <c r="BG704" s="2">
        <f t="shared" si="291"/>
        <v>0</v>
      </c>
      <c r="BH704" s="2">
        <f t="shared" si="292"/>
        <v>0</v>
      </c>
      <c r="BJ704" t="s">
        <v>1710</v>
      </c>
      <c r="BK704" t="s">
        <v>1367</v>
      </c>
      <c r="BL704">
        <v>15</v>
      </c>
      <c r="BN704" s="112">
        <v>17</v>
      </c>
      <c r="BO704" s="114">
        <v>139</v>
      </c>
      <c r="BP704" s="118">
        <f t="shared" si="281"/>
        <v>17139</v>
      </c>
      <c r="BQ704" s="118">
        <f t="shared" si="280"/>
        <v>17139</v>
      </c>
      <c r="BR704" s="5" t="s">
        <v>3151</v>
      </c>
      <c r="BV704" s="63"/>
      <c r="CA704" s="8"/>
      <c r="CB704" s="129" t="s">
        <v>2496</v>
      </c>
      <c r="CC704" s="63">
        <f t="shared" si="293"/>
        <v>-6744</v>
      </c>
      <c r="CE704" s="63">
        <v>0</v>
      </c>
      <c r="CT704" s="8"/>
    </row>
    <row r="705" spans="1:98" ht="15" hidden="1" customHeight="1" outlineLevel="1">
      <c r="A705" t="s">
        <v>628</v>
      </c>
      <c r="B705" t="s">
        <v>1367</v>
      </c>
      <c r="C705" s="1">
        <f t="shared" si="282"/>
        <v>26340</v>
      </c>
      <c r="D705" s="5">
        <f>IF(N705&gt;0, RANK(N705,(N705:P705,Q705:AE705)),0)</f>
        <v>2</v>
      </c>
      <c r="E705" s="5">
        <f>IF(O705&gt;0,RANK(O705,(N705:P705,Q705:AE705)),0)</f>
        <v>1</v>
      </c>
      <c r="F705" s="5">
        <f>IF(P705&gt;0,RANK(P705,(N705:P705,Q705:AE705)),0)</f>
        <v>0</v>
      </c>
      <c r="G705" s="129">
        <f t="shared" si="283"/>
        <v>6820</v>
      </c>
      <c r="H705" s="134">
        <f t="shared" si="284"/>
        <v>0.25892179195140469</v>
      </c>
      <c r="I705" s="2"/>
      <c r="J705" s="2">
        <f t="shared" si="285"/>
        <v>0.35793470007593015</v>
      </c>
      <c r="K705" s="2">
        <f t="shared" si="286"/>
        <v>0.61685649202733484</v>
      </c>
      <c r="L705" s="2">
        <f t="shared" si="287"/>
        <v>0</v>
      </c>
      <c r="M705" s="2">
        <f t="shared" si="288"/>
        <v>2.5208807896735075E-2</v>
      </c>
      <c r="N705" s="63">
        <v>9428</v>
      </c>
      <c r="O705" s="63">
        <v>16248</v>
      </c>
      <c r="P705" s="63">
        <v>0</v>
      </c>
      <c r="Q705" s="63">
        <v>389</v>
      </c>
      <c r="R705" s="63">
        <v>143</v>
      </c>
      <c r="S705" s="63">
        <v>0</v>
      </c>
      <c r="T705" s="63">
        <v>0</v>
      </c>
      <c r="U705" s="63">
        <v>0</v>
      </c>
      <c r="V705" s="63">
        <v>23</v>
      </c>
      <c r="W705" s="63">
        <v>68</v>
      </c>
      <c r="X705" s="63">
        <v>0</v>
      </c>
      <c r="Y705" s="63">
        <v>0</v>
      </c>
      <c r="Z705" s="63">
        <v>41</v>
      </c>
      <c r="AA705" s="63">
        <v>0</v>
      </c>
      <c r="AB705" s="63">
        <v>0</v>
      </c>
      <c r="AC705" s="63">
        <v>0</v>
      </c>
      <c r="AD705" s="63">
        <v>0</v>
      </c>
      <c r="AE705" s="63">
        <v>0</v>
      </c>
      <c r="AF705" s="63">
        <v>0</v>
      </c>
      <c r="AG705" s="63">
        <v>0</v>
      </c>
      <c r="AH705" s="63">
        <v>0</v>
      </c>
      <c r="AI705" s="63">
        <v>0</v>
      </c>
      <c r="AJ705" s="63">
        <v>0</v>
      </c>
      <c r="AK705" s="63">
        <v>0</v>
      </c>
      <c r="AL705" s="63">
        <v>0</v>
      </c>
      <c r="AM705" s="63">
        <v>0</v>
      </c>
      <c r="AN705" s="63">
        <v>0</v>
      </c>
      <c r="AO705" s="63">
        <v>0</v>
      </c>
      <c r="AP705" s="63">
        <v>0</v>
      </c>
      <c r="AQ705" s="63">
        <v>0</v>
      </c>
      <c r="AR705" s="63">
        <v>0</v>
      </c>
      <c r="AS705" s="63">
        <v>0</v>
      </c>
      <c r="AT705" s="63">
        <v>0</v>
      </c>
      <c r="AU705" s="63">
        <v>0</v>
      </c>
      <c r="AV705" s="63">
        <v>0</v>
      </c>
      <c r="AW705" s="63">
        <v>0</v>
      </c>
      <c r="AX705" s="63">
        <v>0</v>
      </c>
      <c r="AY705" s="63">
        <v>0</v>
      </c>
      <c r="BA705" s="5">
        <f>IF(Q705&gt;0,RANK(Q705,(N705:P705,Q705:AE705)),0)</f>
        <v>3</v>
      </c>
      <c r="BB705" s="5">
        <f>IF(R705&gt;0,RANK(R705,(N705:P705,Q705:AE705)),0)</f>
        <v>4</v>
      </c>
      <c r="BC705" s="5">
        <f>IF(T705&gt;0,RANK(T705,(N705:P705,Q705:AE705)),0)</f>
        <v>0</v>
      </c>
      <c r="BD705" s="5">
        <f>IF(S705&gt;0,RANK(S705,(N705:P705,Q705:AE705)),0)</f>
        <v>0</v>
      </c>
      <c r="BE705" s="2">
        <f t="shared" si="289"/>
        <v>1.4768413059984813E-2</v>
      </c>
      <c r="BF705" s="2">
        <f t="shared" si="290"/>
        <v>5.4290053151100984E-3</v>
      </c>
      <c r="BG705" s="2">
        <f t="shared" si="291"/>
        <v>0</v>
      </c>
      <c r="BH705" s="2">
        <f t="shared" si="292"/>
        <v>0</v>
      </c>
      <c r="BJ705" t="s">
        <v>628</v>
      </c>
      <c r="BK705" t="s">
        <v>1367</v>
      </c>
      <c r="BL705">
        <v>16</v>
      </c>
      <c r="BN705" s="112">
        <v>17</v>
      </c>
      <c r="BO705" s="114">
        <v>141</v>
      </c>
      <c r="BP705" s="118">
        <f t="shared" si="281"/>
        <v>17141</v>
      </c>
      <c r="BQ705" s="118">
        <f t="shared" si="280"/>
        <v>17141</v>
      </c>
      <c r="BR705" s="5" t="s">
        <v>3151</v>
      </c>
      <c r="BV705" s="63"/>
      <c r="CA705" s="8"/>
      <c r="CC705" s="63">
        <f t="shared" si="293"/>
        <v>-26340</v>
      </c>
      <c r="CE705" s="63">
        <v>68</v>
      </c>
      <c r="CT705" s="8"/>
    </row>
    <row r="706" spans="1:98" ht="15" hidden="1" customHeight="1" outlineLevel="1">
      <c r="A706" t="s">
        <v>717</v>
      </c>
      <c r="B706" t="s">
        <v>1367</v>
      </c>
      <c r="C706" s="1">
        <f t="shared" si="282"/>
        <v>83973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>IF(P706&gt;0,RANK(P706,(N706:P706,Q706:AE706)),0)</f>
        <v>0</v>
      </c>
      <c r="G706" s="129">
        <f t="shared" si="283"/>
        <v>5326</v>
      </c>
      <c r="H706" s="134">
        <f t="shared" si="284"/>
        <v>6.3425148559656086E-2</v>
      </c>
      <c r="I706" s="2"/>
      <c r="J706" s="2">
        <f t="shared" si="285"/>
        <v>0.51895252045300277</v>
      </c>
      <c r="K706" s="2">
        <f t="shared" si="286"/>
        <v>0.45552737189334669</v>
      </c>
      <c r="L706" s="2">
        <f t="shared" si="287"/>
        <v>0</v>
      </c>
      <c r="M706" s="2">
        <f t="shared" si="288"/>
        <v>2.5520107653650537E-2</v>
      </c>
      <c r="N706" s="63">
        <v>43578</v>
      </c>
      <c r="O706" s="63">
        <v>38252</v>
      </c>
      <c r="P706" s="63">
        <v>0</v>
      </c>
      <c r="Q706" s="63">
        <v>1309</v>
      </c>
      <c r="R706" s="63">
        <v>507</v>
      </c>
      <c r="S706" s="63">
        <v>0</v>
      </c>
      <c r="T706" s="63">
        <v>0</v>
      </c>
      <c r="U706" s="63">
        <v>0</v>
      </c>
      <c r="V706" s="63">
        <v>105</v>
      </c>
      <c r="W706" s="63">
        <v>6</v>
      </c>
      <c r="X706" s="63">
        <v>0</v>
      </c>
      <c r="Y706" s="63">
        <v>0</v>
      </c>
      <c r="Z706" s="63">
        <v>216</v>
      </c>
      <c r="AA706" s="63">
        <v>0</v>
      </c>
      <c r="AB706" s="63">
        <v>0</v>
      </c>
      <c r="AC706" s="63">
        <v>0</v>
      </c>
      <c r="AD706" s="63">
        <v>0</v>
      </c>
      <c r="AE706" s="63">
        <v>0</v>
      </c>
      <c r="AF706" s="63">
        <v>0</v>
      </c>
      <c r="AG706" s="63">
        <v>0</v>
      </c>
      <c r="AH706" s="63">
        <v>0</v>
      </c>
      <c r="AI706" s="63">
        <v>0</v>
      </c>
      <c r="AJ706" s="63">
        <v>0</v>
      </c>
      <c r="AK706" s="63">
        <v>0</v>
      </c>
      <c r="AL706" s="63">
        <v>0</v>
      </c>
      <c r="AM706" s="63">
        <v>0</v>
      </c>
      <c r="AN706" s="63">
        <v>0</v>
      </c>
      <c r="AO706" s="63">
        <v>0</v>
      </c>
      <c r="AP706" s="63">
        <v>0</v>
      </c>
      <c r="AQ706" s="63">
        <v>0</v>
      </c>
      <c r="AR706" s="63">
        <v>0</v>
      </c>
      <c r="AS706" s="63">
        <v>0</v>
      </c>
      <c r="AT706" s="63">
        <v>0</v>
      </c>
      <c r="AU706" s="63">
        <v>0</v>
      </c>
      <c r="AV706" s="63">
        <v>0</v>
      </c>
      <c r="AW706" s="63">
        <v>0</v>
      </c>
      <c r="AX706" s="63">
        <v>0</v>
      </c>
      <c r="AY706" s="63">
        <v>0</v>
      </c>
      <c r="BA706" s="5">
        <f>IF(Q706&gt;0,RANK(Q706,(N706:P706,Q706:AE706)),0)</f>
        <v>3</v>
      </c>
      <c r="BB706" s="5">
        <f>IF(R706&gt;0,RANK(R706,(N706:P706,Q706:AE706)),0)</f>
        <v>4</v>
      </c>
      <c r="BC706" s="5">
        <f>IF(T706&gt;0,RANK(T706,(N706:P706,Q706:AE706)),0)</f>
        <v>0</v>
      </c>
      <c r="BD706" s="5">
        <f>IF(S706&gt;0,RANK(S706,(N706:P706,Q706:AE706)),0)</f>
        <v>0</v>
      </c>
      <c r="BE706" s="2">
        <f t="shared" si="289"/>
        <v>1.5588343872435188E-2</v>
      </c>
      <c r="BF706" s="2">
        <f t="shared" si="290"/>
        <v>6.0376549605230256E-3</v>
      </c>
      <c r="BG706" s="2">
        <f t="shared" si="291"/>
        <v>0</v>
      </c>
      <c r="BH706" s="2">
        <f t="shared" si="292"/>
        <v>0</v>
      </c>
      <c r="BJ706" t="s">
        <v>717</v>
      </c>
      <c r="BK706" t="s">
        <v>1367</v>
      </c>
      <c r="BN706" s="112">
        <v>17</v>
      </c>
      <c r="BO706" s="114">
        <v>143</v>
      </c>
      <c r="BP706" s="118">
        <f t="shared" si="281"/>
        <v>17143</v>
      </c>
      <c r="BQ706" s="118">
        <f t="shared" si="280"/>
        <v>17143</v>
      </c>
      <c r="BR706" s="5" t="s">
        <v>3151</v>
      </c>
      <c r="CA706" s="8"/>
      <c r="CC706" s="63">
        <f t="shared" si="293"/>
        <v>-83973</v>
      </c>
      <c r="CE706" s="63">
        <v>6</v>
      </c>
      <c r="CT706" s="8"/>
    </row>
    <row r="707" spans="1:98" ht="15" hidden="1" customHeight="1" outlineLevel="1">
      <c r="A707" t="s">
        <v>2117</v>
      </c>
      <c r="B707" t="s">
        <v>1367</v>
      </c>
      <c r="C707" s="1">
        <f t="shared" si="282"/>
        <v>10071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0</v>
      </c>
      <c r="G707" s="129">
        <f t="shared" si="283"/>
        <v>4701</v>
      </c>
      <c r="H707" s="134">
        <f t="shared" si="284"/>
        <v>0.46678582067322016</v>
      </c>
      <c r="I707" s="2"/>
      <c r="J707" s="2">
        <f t="shared" si="285"/>
        <v>0.25935855426472049</v>
      </c>
      <c r="K707" s="2">
        <f t="shared" si="286"/>
        <v>0.7261443749379406</v>
      </c>
      <c r="L707" s="2">
        <f t="shared" si="287"/>
        <v>0</v>
      </c>
      <c r="M707" s="2">
        <f t="shared" si="288"/>
        <v>1.4497070797338862E-2</v>
      </c>
      <c r="N707" s="63">
        <v>2612</v>
      </c>
      <c r="O707" s="63">
        <v>7313</v>
      </c>
      <c r="P707" s="63">
        <v>0</v>
      </c>
      <c r="Q707" s="63">
        <v>69</v>
      </c>
      <c r="R707" s="63">
        <v>52</v>
      </c>
      <c r="S707" s="63">
        <v>0</v>
      </c>
      <c r="T707" s="63">
        <v>0</v>
      </c>
      <c r="U707" s="63">
        <v>0</v>
      </c>
      <c r="V707" s="63">
        <v>4</v>
      </c>
      <c r="W707" s="63">
        <v>18</v>
      </c>
      <c r="X707" s="63">
        <v>0</v>
      </c>
      <c r="Y707" s="63">
        <v>0</v>
      </c>
      <c r="Z707" s="63">
        <v>3</v>
      </c>
      <c r="AA707" s="63">
        <v>0</v>
      </c>
      <c r="AB707" s="63">
        <v>0</v>
      </c>
      <c r="AC707" s="63">
        <v>0</v>
      </c>
      <c r="AD707" s="63">
        <v>0</v>
      </c>
      <c r="AE707" s="63">
        <v>0</v>
      </c>
      <c r="AF707" s="63">
        <v>0</v>
      </c>
      <c r="AG707" s="63">
        <v>0</v>
      </c>
      <c r="AH707" s="63">
        <v>0</v>
      </c>
      <c r="AI707" s="63">
        <v>0</v>
      </c>
      <c r="AJ707" s="63">
        <v>0</v>
      </c>
      <c r="AK707" s="63">
        <v>0</v>
      </c>
      <c r="AL707" s="63">
        <v>0</v>
      </c>
      <c r="AM707" s="63">
        <v>0</v>
      </c>
      <c r="AN707" s="63">
        <v>0</v>
      </c>
      <c r="AO707" s="63">
        <v>0</v>
      </c>
      <c r="AP707" s="63">
        <v>0</v>
      </c>
      <c r="AQ707" s="63">
        <v>0</v>
      </c>
      <c r="AR707" s="63">
        <v>0</v>
      </c>
      <c r="AS707" s="63">
        <v>0</v>
      </c>
      <c r="AT707" s="63">
        <v>0</v>
      </c>
      <c r="AU707" s="63">
        <v>0</v>
      </c>
      <c r="AV707" s="63">
        <v>0</v>
      </c>
      <c r="AW707" s="63">
        <v>0</v>
      </c>
      <c r="AX707" s="63">
        <v>0</v>
      </c>
      <c r="AY707" s="63">
        <v>0</v>
      </c>
      <c r="BA707" s="5">
        <f>IF(Q707&gt;0,RANK(Q707,(N707:P707,Q707:AE707)),0)</f>
        <v>3</v>
      </c>
      <c r="BB707" s="5">
        <f>IF(R707&gt;0,RANK(R707,(N707:P707,Q707:AE707)),0)</f>
        <v>4</v>
      </c>
      <c r="BC707" s="5">
        <f>IF(T707&gt;0,RANK(T707,(N707:P707,Q707:AE707)),0)</f>
        <v>0</v>
      </c>
      <c r="BD707" s="5">
        <f>IF(S707&gt;0,RANK(S707,(N707:P707,Q707:AE707)),0)</f>
        <v>0</v>
      </c>
      <c r="BE707" s="2">
        <f t="shared" si="289"/>
        <v>6.8513553768245455E-3</v>
      </c>
      <c r="BF707" s="2">
        <f t="shared" si="290"/>
        <v>5.1633402839837157E-3</v>
      </c>
      <c r="BG707" s="2">
        <f t="shared" si="291"/>
        <v>0</v>
      </c>
      <c r="BH707" s="2">
        <f t="shared" si="292"/>
        <v>0</v>
      </c>
      <c r="BJ707" t="s">
        <v>2117</v>
      </c>
      <c r="BK707" t="s">
        <v>1367</v>
      </c>
      <c r="BL707">
        <v>12</v>
      </c>
      <c r="BN707" s="112">
        <v>17</v>
      </c>
      <c r="BO707" s="114">
        <v>145</v>
      </c>
      <c r="BP707" s="118">
        <f t="shared" si="281"/>
        <v>17145</v>
      </c>
      <c r="BQ707" s="118">
        <f t="shared" si="280"/>
        <v>17145</v>
      </c>
      <c r="BR707" s="5" t="s">
        <v>3151</v>
      </c>
      <c r="BV707" s="63"/>
      <c r="CA707" s="8"/>
      <c r="CC707" s="63">
        <f t="shared" si="293"/>
        <v>-10071</v>
      </c>
      <c r="CE707" s="63">
        <v>18</v>
      </c>
      <c r="CT707" s="8"/>
    </row>
    <row r="708" spans="1:98" ht="15" hidden="1" customHeight="1" outlineLevel="1">
      <c r="A708" t="s">
        <v>1669</v>
      </c>
      <c r="B708" t="s">
        <v>1367</v>
      </c>
      <c r="C708" s="1">
        <f t="shared" si="282"/>
        <v>9762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0</v>
      </c>
      <c r="G708" s="129">
        <f t="shared" si="283"/>
        <v>2917</v>
      </c>
      <c r="H708" s="134">
        <f t="shared" si="284"/>
        <v>0.29881171891005942</v>
      </c>
      <c r="I708" s="2"/>
      <c r="J708" s="2">
        <f t="shared" si="285"/>
        <v>0.33825035853308749</v>
      </c>
      <c r="K708" s="2">
        <f t="shared" si="286"/>
        <v>0.63706207744314691</v>
      </c>
      <c r="L708" s="2">
        <f t="shared" si="287"/>
        <v>0</v>
      </c>
      <c r="M708" s="2">
        <f t="shared" si="288"/>
        <v>2.4687564023765596E-2</v>
      </c>
      <c r="N708" s="63">
        <v>3302</v>
      </c>
      <c r="O708" s="63">
        <v>6219</v>
      </c>
      <c r="P708" s="63">
        <v>0</v>
      </c>
      <c r="Q708" s="63">
        <v>165</v>
      </c>
      <c r="R708" s="63">
        <v>34</v>
      </c>
      <c r="S708" s="63">
        <v>0</v>
      </c>
      <c r="T708" s="63">
        <v>0</v>
      </c>
      <c r="U708" s="63">
        <v>0</v>
      </c>
      <c r="V708" s="63">
        <v>14</v>
      </c>
      <c r="W708" s="63">
        <v>0</v>
      </c>
      <c r="X708" s="63">
        <v>0</v>
      </c>
      <c r="Y708" s="63">
        <v>0</v>
      </c>
      <c r="Z708" s="63">
        <v>28</v>
      </c>
      <c r="AA708" s="63">
        <v>0</v>
      </c>
      <c r="AB708" s="63">
        <v>0</v>
      </c>
      <c r="AC708" s="63">
        <v>0</v>
      </c>
      <c r="AD708" s="63">
        <v>0</v>
      </c>
      <c r="AE708" s="63">
        <v>0</v>
      </c>
      <c r="AF708" s="63">
        <v>0</v>
      </c>
      <c r="AG708" s="63">
        <v>0</v>
      </c>
      <c r="AH708" s="63">
        <v>0</v>
      </c>
      <c r="AI708" s="63">
        <v>0</v>
      </c>
      <c r="AJ708" s="63">
        <v>0</v>
      </c>
      <c r="AK708" s="63">
        <v>0</v>
      </c>
      <c r="AL708" s="63">
        <v>0</v>
      </c>
      <c r="AM708" s="63">
        <v>0</v>
      </c>
      <c r="AN708" s="63">
        <v>0</v>
      </c>
      <c r="AO708" s="63">
        <v>0</v>
      </c>
      <c r="AP708" s="63">
        <v>0</v>
      </c>
      <c r="AQ708" s="63">
        <v>0</v>
      </c>
      <c r="AR708" s="63">
        <v>0</v>
      </c>
      <c r="AS708" s="63">
        <v>0</v>
      </c>
      <c r="AT708" s="63">
        <v>0</v>
      </c>
      <c r="AU708" s="63">
        <v>0</v>
      </c>
      <c r="AV708" s="63">
        <v>0</v>
      </c>
      <c r="AW708" s="63">
        <v>0</v>
      </c>
      <c r="AX708" s="63">
        <v>0</v>
      </c>
      <c r="AY708" s="63">
        <v>0</v>
      </c>
      <c r="BA708" s="5">
        <f>IF(Q708&gt;0,RANK(Q708,(N708:P708,Q708:AE708)),0)</f>
        <v>3</v>
      </c>
      <c r="BB708" s="5">
        <f>IF(R708&gt;0,RANK(R708,(N708:P708,Q708:AE708)),0)</f>
        <v>4</v>
      </c>
      <c r="BC708" s="5">
        <f>IF(T708&gt;0,RANK(T708,(N708:P708,Q708:AE708)),0)</f>
        <v>0</v>
      </c>
      <c r="BD708" s="5">
        <f>IF(S708&gt;0,RANK(S708,(N708:P708,Q708:AE708)),0)</f>
        <v>0</v>
      </c>
      <c r="BE708" s="2">
        <f t="shared" si="289"/>
        <v>1.6902274124154886E-2</v>
      </c>
      <c r="BF708" s="2">
        <f t="shared" si="290"/>
        <v>3.4828928498258555E-3</v>
      </c>
      <c r="BG708" s="2">
        <f t="shared" si="291"/>
        <v>0</v>
      </c>
      <c r="BH708" s="2">
        <f t="shared" si="292"/>
        <v>0</v>
      </c>
      <c r="BJ708" t="s">
        <v>1669</v>
      </c>
      <c r="BK708" t="s">
        <v>1367</v>
      </c>
      <c r="BL708">
        <v>13</v>
      </c>
      <c r="BN708" s="112">
        <v>17</v>
      </c>
      <c r="BO708" s="114">
        <v>147</v>
      </c>
      <c r="BP708" s="118">
        <f t="shared" si="281"/>
        <v>17147</v>
      </c>
      <c r="BQ708" s="118">
        <f t="shared" si="280"/>
        <v>17147</v>
      </c>
      <c r="BR708" s="5" t="s">
        <v>3151</v>
      </c>
      <c r="BV708" s="63"/>
      <c r="CA708" s="8"/>
      <c r="CB708" s="129" t="s">
        <v>3240</v>
      </c>
      <c r="CC708" s="63">
        <f t="shared" si="293"/>
        <v>-9762</v>
      </c>
      <c r="CE708" s="63">
        <v>0</v>
      </c>
      <c r="CT708" s="8"/>
    </row>
    <row r="709" spans="1:98" ht="15" hidden="1" customHeight="1" outlineLevel="1">
      <c r="A709" t="s">
        <v>2653</v>
      </c>
      <c r="B709" t="s">
        <v>1367</v>
      </c>
      <c r="C709" s="1">
        <f t="shared" si="282"/>
        <v>7949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>IF(P709&gt;0,RANK(P709,(N709:P709,Q709:AE709)),0)</f>
        <v>0</v>
      </c>
      <c r="G709" s="129">
        <f t="shared" si="283"/>
        <v>4848</v>
      </c>
      <c r="H709" s="134">
        <f t="shared" si="284"/>
        <v>0.60988803623097243</v>
      </c>
      <c r="I709" s="2"/>
      <c r="J709" s="2">
        <f t="shared" si="285"/>
        <v>0.18669014970436532</v>
      </c>
      <c r="K709" s="2">
        <f t="shared" si="286"/>
        <v>0.7965781859353378</v>
      </c>
      <c r="L709" s="2">
        <f t="shared" si="287"/>
        <v>0</v>
      </c>
      <c r="M709" s="2">
        <f t="shared" si="288"/>
        <v>1.6731664360296827E-2</v>
      </c>
      <c r="N709" s="63">
        <v>1484</v>
      </c>
      <c r="O709" s="63">
        <v>6332</v>
      </c>
      <c r="P709" s="63">
        <v>0</v>
      </c>
      <c r="Q709" s="63">
        <v>110</v>
      </c>
      <c r="R709" s="63">
        <v>15</v>
      </c>
      <c r="S709" s="63">
        <v>0</v>
      </c>
      <c r="T709" s="63">
        <v>0</v>
      </c>
      <c r="U709" s="63">
        <v>0</v>
      </c>
      <c r="V709" s="63">
        <v>4</v>
      </c>
      <c r="W709" s="63">
        <v>0</v>
      </c>
      <c r="X709" s="63">
        <v>0</v>
      </c>
      <c r="Y709" s="63">
        <v>0</v>
      </c>
      <c r="Z709" s="63">
        <v>4</v>
      </c>
      <c r="AA709" s="63">
        <v>0</v>
      </c>
      <c r="AB709" s="63">
        <v>0</v>
      </c>
      <c r="AC709" s="63">
        <v>0</v>
      </c>
      <c r="AD709" s="63">
        <v>0</v>
      </c>
      <c r="AE709" s="63">
        <v>0</v>
      </c>
      <c r="AF709" s="63">
        <v>0</v>
      </c>
      <c r="AG709" s="63">
        <v>0</v>
      </c>
      <c r="AH709" s="63">
        <v>0</v>
      </c>
      <c r="AI709" s="63">
        <v>0</v>
      </c>
      <c r="AJ709" s="63">
        <v>0</v>
      </c>
      <c r="AK709" s="63">
        <v>0</v>
      </c>
      <c r="AL709" s="63">
        <v>0</v>
      </c>
      <c r="AM709" s="63">
        <v>0</v>
      </c>
      <c r="AN709" s="63">
        <v>0</v>
      </c>
      <c r="AO709" s="63">
        <v>0</v>
      </c>
      <c r="AP709" s="63">
        <v>0</v>
      </c>
      <c r="AQ709" s="63">
        <v>0</v>
      </c>
      <c r="AR709" s="63">
        <v>0</v>
      </c>
      <c r="AS709" s="63">
        <v>0</v>
      </c>
      <c r="AT709" s="63">
        <v>0</v>
      </c>
      <c r="AU709" s="63">
        <v>0</v>
      </c>
      <c r="AV709" s="63">
        <v>0</v>
      </c>
      <c r="AW709" s="63">
        <v>0</v>
      </c>
      <c r="AX709" s="63">
        <v>0</v>
      </c>
      <c r="AY709" s="63">
        <v>0</v>
      </c>
      <c r="BA709" s="5">
        <f>IF(Q709&gt;0,RANK(Q709,(N709:P709,Q709:AE709)),0)</f>
        <v>3</v>
      </c>
      <c r="BB709" s="5">
        <f>IF(R709&gt;0,RANK(R709,(N709:P709,Q709:AE709)),0)</f>
        <v>4</v>
      </c>
      <c r="BC709" s="5">
        <f>IF(T709&gt;0,RANK(T709,(N709:P709,Q709:AE709)),0)</f>
        <v>0</v>
      </c>
      <c r="BD709" s="5">
        <f>IF(S709&gt;0,RANK(S709,(N709:P709,Q709:AE709)),0)</f>
        <v>0</v>
      </c>
      <c r="BE709" s="2">
        <f t="shared" si="289"/>
        <v>1.3838218643854573E-2</v>
      </c>
      <c r="BF709" s="2">
        <f t="shared" si="290"/>
        <v>1.887029815071078E-3</v>
      </c>
      <c r="BG709" s="2">
        <f t="shared" si="291"/>
        <v>0</v>
      </c>
      <c r="BH709" s="2">
        <f t="shared" si="292"/>
        <v>0</v>
      </c>
      <c r="BJ709" t="s">
        <v>2653</v>
      </c>
      <c r="BK709" t="s">
        <v>1367</v>
      </c>
      <c r="BL709">
        <v>18</v>
      </c>
      <c r="BN709" s="112">
        <v>17</v>
      </c>
      <c r="BO709" s="114">
        <v>149</v>
      </c>
      <c r="BP709" s="118">
        <f t="shared" si="281"/>
        <v>17149</v>
      </c>
      <c r="BQ709" s="118">
        <f t="shared" si="280"/>
        <v>17149</v>
      </c>
      <c r="BR709" s="5" t="s">
        <v>3151</v>
      </c>
      <c r="CA709" s="8"/>
      <c r="CB709" s="129" t="s">
        <v>3238</v>
      </c>
      <c r="CC709" s="63">
        <f t="shared" si="293"/>
        <v>-7949</v>
      </c>
      <c r="CE709" s="63">
        <v>0</v>
      </c>
      <c r="CT709" s="8"/>
    </row>
    <row r="710" spans="1:98" ht="15" hidden="1" customHeight="1" outlineLevel="1">
      <c r="A710" t="s">
        <v>567</v>
      </c>
      <c r="B710" t="s">
        <v>1367</v>
      </c>
      <c r="C710" s="1">
        <f t="shared" si="282"/>
        <v>0</v>
      </c>
      <c r="D710" s="5">
        <f>IF(N710&gt;0, RANK(N710,(N710:P710,Q710:AE710)),0)</f>
        <v>0</v>
      </c>
      <c r="E710" s="5">
        <f>IF(O710&gt;0,RANK(O710,(N710:P710,Q710:AE710)),0)</f>
        <v>0</v>
      </c>
      <c r="F710" s="5">
        <f>IF(P710&gt;0,RANK(P710,(N710:P710,Q710:AE710)),0)</f>
        <v>0</v>
      </c>
      <c r="G710" s="129">
        <f t="shared" si="283"/>
        <v>0</v>
      </c>
      <c r="H710" s="134">
        <f t="shared" si="284"/>
        <v>0</v>
      </c>
      <c r="I710" s="2"/>
      <c r="J710" s="2" t="str">
        <f t="shared" si="285"/>
        <v>-</v>
      </c>
      <c r="K710" s="2" t="str">
        <f t="shared" si="286"/>
        <v>-</v>
      </c>
      <c r="L710" s="2" t="str">
        <f t="shared" si="287"/>
        <v>-</v>
      </c>
      <c r="M710" s="2" t="str">
        <f t="shared" si="288"/>
        <v>-</v>
      </c>
      <c r="N710" s="63">
        <v>0</v>
      </c>
      <c r="O710" s="63">
        <v>0</v>
      </c>
      <c r="P710" s="63">
        <v>0</v>
      </c>
      <c r="Q710" s="63">
        <v>0</v>
      </c>
      <c r="R710" s="63">
        <v>0</v>
      </c>
      <c r="S710" s="63">
        <v>0</v>
      </c>
      <c r="T710" s="63">
        <v>0</v>
      </c>
      <c r="U710" s="63">
        <v>0</v>
      </c>
      <c r="V710" s="63">
        <v>0</v>
      </c>
      <c r="W710" s="63">
        <v>0</v>
      </c>
      <c r="X710" s="63">
        <v>0</v>
      </c>
      <c r="Y710" s="63">
        <v>0</v>
      </c>
      <c r="Z710" s="63">
        <v>0</v>
      </c>
      <c r="AA710" s="63">
        <v>0</v>
      </c>
      <c r="AB710" s="63">
        <v>0</v>
      </c>
      <c r="AC710" s="63">
        <v>0</v>
      </c>
      <c r="AD710" s="63">
        <v>0</v>
      </c>
      <c r="AE710" s="63">
        <v>0</v>
      </c>
      <c r="AF710" s="63">
        <v>0</v>
      </c>
      <c r="AG710" s="63">
        <v>0</v>
      </c>
      <c r="AH710" s="63">
        <v>0</v>
      </c>
      <c r="AI710" s="63">
        <v>0</v>
      </c>
      <c r="AJ710" s="63">
        <v>0</v>
      </c>
      <c r="AK710" s="63">
        <v>0</v>
      </c>
      <c r="AL710" s="63">
        <v>0</v>
      </c>
      <c r="AM710" s="63">
        <v>0</v>
      </c>
      <c r="AN710" s="63">
        <v>0</v>
      </c>
      <c r="AO710" s="63">
        <v>0</v>
      </c>
      <c r="AP710" s="63">
        <v>0</v>
      </c>
      <c r="AQ710" s="63">
        <v>0</v>
      </c>
      <c r="AR710" s="63">
        <v>0</v>
      </c>
      <c r="AS710" s="63">
        <v>0</v>
      </c>
      <c r="AT710" s="63">
        <v>0</v>
      </c>
      <c r="AU710" s="63">
        <v>0</v>
      </c>
      <c r="AV710" s="63">
        <v>0</v>
      </c>
      <c r="AW710" s="63">
        <v>0</v>
      </c>
      <c r="AX710" s="63">
        <v>0</v>
      </c>
      <c r="AY710" s="63">
        <v>0</v>
      </c>
      <c r="BA710" s="5">
        <f>IF(Q710&gt;0,RANK(Q710,(N710:P710,Q710:AE710)),0)</f>
        <v>0</v>
      </c>
      <c r="BB710" s="5">
        <f>IF(R710&gt;0,RANK(R710,(N710:P710,Q710:AE710)),0)</f>
        <v>0</v>
      </c>
      <c r="BC710" s="5">
        <f>IF(T710&gt;0,RANK(T710,(N710:P710,Q710:AE710)),0)</f>
        <v>0</v>
      </c>
      <c r="BD710" s="5">
        <f>IF(S710&gt;0,RANK(S710,(N710:P710,Q710:AE710)),0)</f>
        <v>0</v>
      </c>
      <c r="BE710" s="2" t="str">
        <f t="shared" si="289"/>
        <v>-</v>
      </c>
      <c r="BF710" s="2" t="str">
        <f t="shared" si="290"/>
        <v>-</v>
      </c>
      <c r="BG710" s="2" t="str">
        <f t="shared" si="291"/>
        <v>-</v>
      </c>
      <c r="BH710" s="2" t="str">
        <f t="shared" si="292"/>
        <v>-</v>
      </c>
      <c r="BJ710" t="s">
        <v>567</v>
      </c>
      <c r="BK710" t="s">
        <v>1367</v>
      </c>
      <c r="BL710">
        <v>15</v>
      </c>
      <c r="BN710" s="112">
        <v>17</v>
      </c>
      <c r="BO710" s="114">
        <v>151</v>
      </c>
      <c r="BP710" s="118">
        <f t="shared" si="281"/>
        <v>17151</v>
      </c>
      <c r="BQ710" s="118">
        <f t="shared" si="280"/>
        <v>17151</v>
      </c>
      <c r="BR710" s="5" t="s">
        <v>3151</v>
      </c>
      <c r="CA710" s="8"/>
      <c r="CC710" s="63">
        <f t="shared" si="293"/>
        <v>0</v>
      </c>
      <c r="CE710" s="63">
        <v>0</v>
      </c>
      <c r="CT710" s="8"/>
    </row>
    <row r="711" spans="1:98" ht="15" hidden="1" customHeight="1" outlineLevel="1">
      <c r="A711" t="s">
        <v>2086</v>
      </c>
      <c r="B711" t="s">
        <v>1367</v>
      </c>
      <c r="C711" s="1">
        <f t="shared" si="282"/>
        <v>0</v>
      </c>
      <c r="D711" s="5">
        <f>IF(N711&gt;0, RANK(N711,(N711:P711,Q711:AE711)),0)</f>
        <v>0</v>
      </c>
      <c r="E711" s="5">
        <f>IF(O711&gt;0,RANK(O711,(N711:P711,Q711:AE711)),0)</f>
        <v>0</v>
      </c>
      <c r="F711" s="5">
        <f>IF(P711&gt;0,RANK(P711,(N711:P711,Q711:AE711)),0)</f>
        <v>0</v>
      </c>
      <c r="G711" s="129">
        <f t="shared" si="283"/>
        <v>0</v>
      </c>
      <c r="H711" s="134">
        <f t="shared" si="284"/>
        <v>0</v>
      </c>
      <c r="I711" s="2"/>
      <c r="J711" s="2" t="str">
        <f t="shared" si="285"/>
        <v>-</v>
      </c>
      <c r="K711" s="2" t="str">
        <f t="shared" si="286"/>
        <v>-</v>
      </c>
      <c r="L711" s="2" t="str">
        <f t="shared" si="287"/>
        <v>-</v>
      </c>
      <c r="M711" s="2" t="str">
        <f t="shared" si="288"/>
        <v>-</v>
      </c>
      <c r="N711" s="63">
        <v>0</v>
      </c>
      <c r="O711" s="63">
        <v>0</v>
      </c>
      <c r="P711" s="63">
        <v>0</v>
      </c>
      <c r="Q711" s="63">
        <v>0</v>
      </c>
      <c r="R711" s="63">
        <v>0</v>
      </c>
      <c r="S711" s="63">
        <v>0</v>
      </c>
      <c r="T711" s="63">
        <v>0</v>
      </c>
      <c r="U711" s="63">
        <v>0</v>
      </c>
      <c r="V711" s="63">
        <v>0</v>
      </c>
      <c r="W711" s="63">
        <v>0</v>
      </c>
      <c r="X711" s="63">
        <v>0</v>
      </c>
      <c r="Y711" s="63">
        <v>0</v>
      </c>
      <c r="Z711" s="63">
        <v>0</v>
      </c>
      <c r="AA711" s="63">
        <v>0</v>
      </c>
      <c r="AB711" s="63">
        <v>0</v>
      </c>
      <c r="AC711" s="63">
        <v>0</v>
      </c>
      <c r="AD711" s="63">
        <v>0</v>
      </c>
      <c r="AE711" s="63">
        <v>0</v>
      </c>
      <c r="AF711" s="63">
        <v>0</v>
      </c>
      <c r="AG711" s="63">
        <v>0</v>
      </c>
      <c r="AH711" s="63">
        <v>0</v>
      </c>
      <c r="AI711" s="63">
        <v>0</v>
      </c>
      <c r="AJ711" s="63">
        <v>0</v>
      </c>
      <c r="AK711" s="63">
        <v>0</v>
      </c>
      <c r="AL711" s="63">
        <v>0</v>
      </c>
      <c r="AM711" s="63">
        <v>0</v>
      </c>
      <c r="AN711" s="63">
        <v>0</v>
      </c>
      <c r="AO711" s="63">
        <v>0</v>
      </c>
      <c r="AP711" s="63">
        <v>0</v>
      </c>
      <c r="AQ711" s="63">
        <v>0</v>
      </c>
      <c r="AR711" s="63">
        <v>0</v>
      </c>
      <c r="AS711" s="63">
        <v>0</v>
      </c>
      <c r="AT711" s="63">
        <v>0</v>
      </c>
      <c r="AU711" s="63">
        <v>0</v>
      </c>
      <c r="AV711" s="63">
        <v>0</v>
      </c>
      <c r="AW711" s="63">
        <v>0</v>
      </c>
      <c r="AX711" s="63">
        <v>0</v>
      </c>
      <c r="AY711" s="63">
        <v>0</v>
      </c>
      <c r="BA711" s="5">
        <f>IF(Q711&gt;0,RANK(Q711,(N711:P711,Q711:AE711)),0)</f>
        <v>0</v>
      </c>
      <c r="BB711" s="5">
        <f>IF(R711&gt;0,RANK(R711,(N711:P711,Q711:AE711)),0)</f>
        <v>0</v>
      </c>
      <c r="BC711" s="5">
        <f>IF(T711&gt;0,RANK(T711,(N711:P711,Q711:AE711)),0)</f>
        <v>0</v>
      </c>
      <c r="BD711" s="5">
        <f>IF(S711&gt;0,RANK(S711,(N711:P711,Q711:AE711)),0)</f>
        <v>0</v>
      </c>
      <c r="BE711" s="2" t="str">
        <f t="shared" si="289"/>
        <v>-</v>
      </c>
      <c r="BF711" s="2" t="str">
        <f t="shared" si="290"/>
        <v>-</v>
      </c>
      <c r="BG711" s="2" t="str">
        <f t="shared" si="291"/>
        <v>-</v>
      </c>
      <c r="BH711" s="2" t="str">
        <f t="shared" si="292"/>
        <v>-</v>
      </c>
      <c r="BJ711" t="s">
        <v>2086</v>
      </c>
      <c r="BK711" t="s">
        <v>1367</v>
      </c>
      <c r="BL711">
        <v>12</v>
      </c>
      <c r="BN711" s="112">
        <v>17</v>
      </c>
      <c r="BO711" s="114">
        <v>153</v>
      </c>
      <c r="BP711" s="118">
        <f t="shared" si="281"/>
        <v>17153</v>
      </c>
      <c r="BQ711" s="118">
        <f t="shared" si="280"/>
        <v>17153</v>
      </c>
      <c r="BR711" s="5" t="s">
        <v>3151</v>
      </c>
      <c r="CA711" s="8"/>
      <c r="CC711" s="63">
        <f t="shared" si="293"/>
        <v>0</v>
      </c>
      <c r="CE711" s="63">
        <v>0</v>
      </c>
      <c r="CT711" s="8"/>
    </row>
    <row r="712" spans="1:98" ht="15" hidden="1" customHeight="1" outlineLevel="1">
      <c r="A712" t="s">
        <v>954</v>
      </c>
      <c r="B712" t="s">
        <v>1367</v>
      </c>
      <c r="C712" s="1">
        <f t="shared" si="282"/>
        <v>3390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>IF(P712&gt;0,RANK(P712,(N712:P712,Q712:AE712)),0)</f>
        <v>0</v>
      </c>
      <c r="G712" s="129">
        <f t="shared" si="283"/>
        <v>655</v>
      </c>
      <c r="H712" s="134">
        <f t="shared" si="284"/>
        <v>0.19321533923303835</v>
      </c>
      <c r="I712" s="2"/>
      <c r="J712" s="2">
        <f t="shared" si="285"/>
        <v>0.39469026548672564</v>
      </c>
      <c r="K712" s="2">
        <f t="shared" si="286"/>
        <v>0.58790560471976405</v>
      </c>
      <c r="L712" s="2">
        <f t="shared" si="287"/>
        <v>0</v>
      </c>
      <c r="M712" s="2">
        <f t="shared" si="288"/>
        <v>1.7404129793510248E-2</v>
      </c>
      <c r="N712" s="63">
        <v>1338</v>
      </c>
      <c r="O712" s="63">
        <v>1993</v>
      </c>
      <c r="P712" s="63">
        <v>0</v>
      </c>
      <c r="Q712" s="63">
        <v>33</v>
      </c>
      <c r="R712" s="63">
        <v>17</v>
      </c>
      <c r="S712" s="63">
        <v>0</v>
      </c>
      <c r="T712" s="63">
        <v>0</v>
      </c>
      <c r="U712" s="63">
        <v>0</v>
      </c>
      <c r="V712" s="63">
        <v>2</v>
      </c>
      <c r="W712" s="63">
        <v>0</v>
      </c>
      <c r="X712" s="63">
        <v>0</v>
      </c>
      <c r="Y712" s="63">
        <v>0</v>
      </c>
      <c r="Z712" s="63">
        <v>7</v>
      </c>
      <c r="AA712" s="63">
        <v>0</v>
      </c>
      <c r="AB712" s="63">
        <v>0</v>
      </c>
      <c r="AC712" s="63">
        <v>0</v>
      </c>
      <c r="AD712" s="63">
        <v>0</v>
      </c>
      <c r="AE712" s="63">
        <v>0</v>
      </c>
      <c r="AF712" s="63">
        <v>0</v>
      </c>
      <c r="AG712" s="63">
        <v>0</v>
      </c>
      <c r="AH712" s="63">
        <v>0</v>
      </c>
      <c r="AI712" s="63">
        <v>0</v>
      </c>
      <c r="AJ712" s="63">
        <v>0</v>
      </c>
      <c r="AK712" s="63">
        <v>0</v>
      </c>
      <c r="AL712" s="63">
        <v>0</v>
      </c>
      <c r="AM712" s="63">
        <v>0</v>
      </c>
      <c r="AN712" s="63">
        <v>0</v>
      </c>
      <c r="AO712" s="63">
        <v>0</v>
      </c>
      <c r="AP712" s="63">
        <v>0</v>
      </c>
      <c r="AQ712" s="63">
        <v>0</v>
      </c>
      <c r="AR712" s="63">
        <v>0</v>
      </c>
      <c r="AS712" s="63">
        <v>0</v>
      </c>
      <c r="AT712" s="63">
        <v>0</v>
      </c>
      <c r="AU712" s="63">
        <v>0</v>
      </c>
      <c r="AV712" s="63">
        <v>0</v>
      </c>
      <c r="AW712" s="63">
        <v>0</v>
      </c>
      <c r="AX712" s="63">
        <v>0</v>
      </c>
      <c r="AY712" s="63">
        <v>0</v>
      </c>
      <c r="BA712" s="5">
        <f>IF(Q712&gt;0,RANK(Q712,(N712:P712,Q712:AE712)),0)</f>
        <v>3</v>
      </c>
      <c r="BB712" s="5">
        <f>IF(R712&gt;0,RANK(R712,(N712:P712,Q712:AE712)),0)</f>
        <v>4</v>
      </c>
      <c r="BC712" s="5">
        <f>IF(T712&gt;0,RANK(T712,(N712:P712,Q712:AE712)),0)</f>
        <v>0</v>
      </c>
      <c r="BD712" s="5">
        <f>IF(S712&gt;0,RANK(S712,(N712:P712,Q712:AE712)),0)</f>
        <v>0</v>
      </c>
      <c r="BE712" s="2">
        <f t="shared" si="289"/>
        <v>9.7345132743362831E-3</v>
      </c>
      <c r="BF712" s="2">
        <f t="shared" si="290"/>
        <v>5.0147492625368731E-3</v>
      </c>
      <c r="BG712" s="2">
        <f t="shared" si="291"/>
        <v>0</v>
      </c>
      <c r="BH712" s="2">
        <f t="shared" si="292"/>
        <v>0</v>
      </c>
      <c r="BJ712" t="s">
        <v>954</v>
      </c>
      <c r="BK712" t="s">
        <v>1367</v>
      </c>
      <c r="BL712">
        <v>16</v>
      </c>
      <c r="BN712" s="112">
        <v>17</v>
      </c>
      <c r="BO712" s="114">
        <v>155</v>
      </c>
      <c r="BP712" s="118">
        <f t="shared" si="281"/>
        <v>17155</v>
      </c>
      <c r="BQ712" s="118">
        <f t="shared" si="280"/>
        <v>17155</v>
      </c>
      <c r="BR712" s="5" t="s">
        <v>3151</v>
      </c>
      <c r="CA712" s="8"/>
      <c r="CB712" s="129" t="s">
        <v>2496</v>
      </c>
      <c r="CC712" s="63">
        <f t="shared" si="293"/>
        <v>-3390</v>
      </c>
      <c r="CE712" s="63">
        <v>0</v>
      </c>
      <c r="CT712" s="8"/>
    </row>
    <row r="713" spans="1:98" ht="15" hidden="1" customHeight="1" outlineLevel="1">
      <c r="A713" t="s">
        <v>1459</v>
      </c>
      <c r="B713" t="s">
        <v>1367</v>
      </c>
      <c r="C713" s="1">
        <f t="shared" si="282"/>
        <v>14891</v>
      </c>
      <c r="D713" s="5">
        <f>IF(N713&gt;0, RANK(N713,(N713:P713,Q713:AE713)),0)</f>
        <v>2</v>
      </c>
      <c r="E713" s="5">
        <f>IF(O713&gt;0,RANK(O713,(N713:P713,Q713:AE713)),0)</f>
        <v>1</v>
      </c>
      <c r="F713" s="5">
        <f>IF(P713&gt;0,RANK(P713,(N713:P713,Q713:AE713)),0)</f>
        <v>0</v>
      </c>
      <c r="G713" s="129">
        <f t="shared" si="283"/>
        <v>7484</v>
      </c>
      <c r="H713" s="134">
        <f t="shared" si="284"/>
        <v>0.50258545430125579</v>
      </c>
      <c r="I713" s="2"/>
      <c r="J713" s="2">
        <f t="shared" si="285"/>
        <v>0.24121952857430662</v>
      </c>
      <c r="K713" s="2">
        <f t="shared" si="286"/>
        <v>0.7438049828755624</v>
      </c>
      <c r="L713" s="2">
        <f t="shared" si="287"/>
        <v>0</v>
      </c>
      <c r="M713" s="2">
        <f t="shared" si="288"/>
        <v>1.4975488550130978E-2</v>
      </c>
      <c r="N713" s="63">
        <v>3592</v>
      </c>
      <c r="O713" s="63">
        <v>11076</v>
      </c>
      <c r="P713" s="63">
        <v>0</v>
      </c>
      <c r="Q713" s="63">
        <v>132</v>
      </c>
      <c r="R713" s="63">
        <v>69</v>
      </c>
      <c r="S713" s="63">
        <v>0</v>
      </c>
      <c r="T713" s="63">
        <v>0</v>
      </c>
      <c r="U713" s="63">
        <v>0</v>
      </c>
      <c r="V713" s="63">
        <v>5</v>
      </c>
      <c r="W713" s="63">
        <v>0</v>
      </c>
      <c r="X713" s="63">
        <v>0</v>
      </c>
      <c r="Y713" s="63">
        <v>0</v>
      </c>
      <c r="Z713" s="63">
        <v>17</v>
      </c>
      <c r="AA713" s="63">
        <v>0</v>
      </c>
      <c r="AB713" s="63">
        <v>0</v>
      </c>
      <c r="AC713" s="63">
        <v>0</v>
      </c>
      <c r="AD713" s="63">
        <v>0</v>
      </c>
      <c r="AE713" s="63">
        <v>0</v>
      </c>
      <c r="AF713" s="63">
        <v>0</v>
      </c>
      <c r="AG713" s="63">
        <v>0</v>
      </c>
      <c r="AH713" s="63">
        <v>0</v>
      </c>
      <c r="AI713" s="63">
        <v>0</v>
      </c>
      <c r="AJ713" s="63">
        <v>0</v>
      </c>
      <c r="AK713" s="63">
        <v>0</v>
      </c>
      <c r="AL713" s="63">
        <v>0</v>
      </c>
      <c r="AM713" s="63">
        <v>0</v>
      </c>
      <c r="AN713" s="63">
        <v>0</v>
      </c>
      <c r="AO713" s="63">
        <v>0</v>
      </c>
      <c r="AP713" s="63">
        <v>0</v>
      </c>
      <c r="AQ713" s="63">
        <v>0</v>
      </c>
      <c r="AR713" s="63">
        <v>0</v>
      </c>
      <c r="AS713" s="63">
        <v>0</v>
      </c>
      <c r="AT713" s="63">
        <v>0</v>
      </c>
      <c r="AU713" s="63">
        <v>0</v>
      </c>
      <c r="AV713" s="63">
        <v>0</v>
      </c>
      <c r="AW713" s="63">
        <v>0</v>
      </c>
      <c r="AX713" s="63">
        <v>0</v>
      </c>
      <c r="AY713" s="63">
        <v>0</v>
      </c>
      <c r="BA713" s="5">
        <f>IF(Q713&gt;0,RANK(Q713,(N713:P713,Q713:AE713)),0)</f>
        <v>3</v>
      </c>
      <c r="BB713" s="5">
        <f>IF(R713&gt;0,RANK(R713,(N713:P713,Q713:AE713)),0)</f>
        <v>4</v>
      </c>
      <c r="BC713" s="5">
        <f>IF(T713&gt;0,RANK(T713,(N713:P713,Q713:AE713)),0)</f>
        <v>0</v>
      </c>
      <c r="BD713" s="5">
        <f>IF(S713&gt;0,RANK(S713,(N713:P713,Q713:AE713)),0)</f>
        <v>0</v>
      </c>
      <c r="BE713" s="2">
        <f t="shared" si="289"/>
        <v>8.8644147471627164E-3</v>
      </c>
      <c r="BF713" s="2">
        <f t="shared" si="290"/>
        <v>4.6336713451077833E-3</v>
      </c>
      <c r="BG713" s="2">
        <f t="shared" si="291"/>
        <v>0</v>
      </c>
      <c r="BH713" s="2">
        <f t="shared" si="292"/>
        <v>0</v>
      </c>
      <c r="BJ713" t="s">
        <v>1459</v>
      </c>
      <c r="BK713" t="s">
        <v>1367</v>
      </c>
      <c r="BL713">
        <v>12</v>
      </c>
      <c r="BN713" s="112">
        <v>17</v>
      </c>
      <c r="BO713" s="114">
        <v>157</v>
      </c>
      <c r="BP713" s="118">
        <f t="shared" si="281"/>
        <v>17157</v>
      </c>
      <c r="BQ713" s="118">
        <f t="shared" si="280"/>
        <v>17157</v>
      </c>
      <c r="BR713" s="5" t="s">
        <v>3151</v>
      </c>
      <c r="CA713" s="8"/>
      <c r="CC713" s="63">
        <f t="shared" si="293"/>
        <v>-14891</v>
      </c>
      <c r="CE713" s="63">
        <v>0</v>
      </c>
      <c r="CT713" s="8"/>
    </row>
    <row r="714" spans="1:98" ht="15" hidden="1" customHeight="1" outlineLevel="1">
      <c r="A714" t="s">
        <v>50</v>
      </c>
      <c r="B714" t="s">
        <v>1367</v>
      </c>
      <c r="C714" s="1">
        <f t="shared" si="282"/>
        <v>0</v>
      </c>
      <c r="D714" s="5">
        <f>IF(N714&gt;0, RANK(N714,(N714:P714,Q714:AE714)),0)</f>
        <v>0</v>
      </c>
      <c r="E714" s="5">
        <f>IF(O714&gt;0,RANK(O714,(N714:P714,Q714:AE714)),0)</f>
        <v>0</v>
      </c>
      <c r="F714" s="5">
        <f>IF(P714&gt;0,RANK(P714,(N714:P714,Q714:AE714)),0)</f>
        <v>0</v>
      </c>
      <c r="G714" s="129">
        <f t="shared" si="283"/>
        <v>0</v>
      </c>
      <c r="H714" s="134">
        <f t="shared" si="284"/>
        <v>0</v>
      </c>
      <c r="I714" s="2"/>
      <c r="J714" s="2" t="str">
        <f t="shared" si="285"/>
        <v>-</v>
      </c>
      <c r="K714" s="2" t="str">
        <f t="shared" si="286"/>
        <v>-</v>
      </c>
      <c r="L714" s="2" t="str">
        <f t="shared" si="287"/>
        <v>-</v>
      </c>
      <c r="M714" s="2" t="str">
        <f t="shared" si="288"/>
        <v>-</v>
      </c>
      <c r="N714" s="63">
        <v>0</v>
      </c>
      <c r="O714" s="63">
        <v>0</v>
      </c>
      <c r="P714" s="63">
        <v>0</v>
      </c>
      <c r="Q714" s="63">
        <v>0</v>
      </c>
      <c r="R714" s="63">
        <v>0</v>
      </c>
      <c r="S714" s="63">
        <v>0</v>
      </c>
      <c r="T714" s="63">
        <v>0</v>
      </c>
      <c r="U714" s="63">
        <v>0</v>
      </c>
      <c r="V714" s="63">
        <v>0</v>
      </c>
      <c r="W714" s="63">
        <v>0</v>
      </c>
      <c r="X714" s="63">
        <v>0</v>
      </c>
      <c r="Y714" s="63">
        <v>0</v>
      </c>
      <c r="Z714" s="63">
        <v>0</v>
      </c>
      <c r="AA714" s="63">
        <v>0</v>
      </c>
      <c r="AB714" s="63">
        <v>0</v>
      </c>
      <c r="AC714" s="63">
        <v>0</v>
      </c>
      <c r="AD714" s="63">
        <v>0</v>
      </c>
      <c r="AE714" s="63">
        <v>0</v>
      </c>
      <c r="AF714" s="63">
        <v>0</v>
      </c>
      <c r="AG714" s="63">
        <v>0</v>
      </c>
      <c r="AH714" s="63">
        <v>0</v>
      </c>
      <c r="AI714" s="63">
        <v>0</v>
      </c>
      <c r="AJ714" s="63">
        <v>0</v>
      </c>
      <c r="AK714" s="63">
        <v>0</v>
      </c>
      <c r="AL714" s="63">
        <v>0</v>
      </c>
      <c r="AM714" s="63">
        <v>0</v>
      </c>
      <c r="AN714" s="63">
        <v>0</v>
      </c>
      <c r="AO714" s="63">
        <v>0</v>
      </c>
      <c r="AP714" s="63">
        <v>0</v>
      </c>
      <c r="AQ714" s="63">
        <v>0</v>
      </c>
      <c r="AR714" s="63">
        <v>0</v>
      </c>
      <c r="AS714" s="63">
        <v>0</v>
      </c>
      <c r="AT714" s="63">
        <v>0</v>
      </c>
      <c r="AU714" s="63">
        <v>0</v>
      </c>
      <c r="AV714" s="63">
        <v>0</v>
      </c>
      <c r="AW714" s="63">
        <v>0</v>
      </c>
      <c r="AX714" s="63">
        <v>0</v>
      </c>
      <c r="AY714" s="63">
        <v>0</v>
      </c>
      <c r="BA714" s="5">
        <f>IF(Q714&gt;0,RANK(Q714,(N714:P714,Q714:AE714)),0)</f>
        <v>0</v>
      </c>
      <c r="BB714" s="5">
        <f>IF(R714&gt;0,RANK(R714,(N714:P714,Q714:AE714)),0)</f>
        <v>0</v>
      </c>
      <c r="BC714" s="5">
        <f>IF(T714&gt;0,RANK(T714,(N714:P714,Q714:AE714)),0)</f>
        <v>0</v>
      </c>
      <c r="BD714" s="5">
        <f>IF(S714&gt;0,RANK(S714,(N714:P714,Q714:AE714)),0)</f>
        <v>0</v>
      </c>
      <c r="BE714" s="2" t="str">
        <f t="shared" si="289"/>
        <v>-</v>
      </c>
      <c r="BF714" s="2" t="str">
        <f t="shared" si="290"/>
        <v>-</v>
      </c>
      <c r="BG714" s="2" t="str">
        <f t="shared" si="291"/>
        <v>-</v>
      </c>
      <c r="BH714" s="2" t="str">
        <f t="shared" si="292"/>
        <v>-</v>
      </c>
      <c r="BJ714" t="s">
        <v>50</v>
      </c>
      <c r="BK714" t="s">
        <v>1367</v>
      </c>
      <c r="BL714">
        <v>15</v>
      </c>
      <c r="BN714" s="112">
        <v>17</v>
      </c>
      <c r="BO714" s="114">
        <v>159</v>
      </c>
      <c r="BP714" s="118">
        <f t="shared" si="281"/>
        <v>17159</v>
      </c>
      <c r="BQ714" s="118">
        <f t="shared" si="280"/>
        <v>17159</v>
      </c>
      <c r="BR714" s="5" t="s">
        <v>3151</v>
      </c>
      <c r="BV714" s="63"/>
      <c r="CA714" s="8"/>
      <c r="CC714" s="63">
        <f t="shared" si="293"/>
        <v>0</v>
      </c>
      <c r="CE714" s="63">
        <v>0</v>
      </c>
      <c r="CT714" s="8"/>
    </row>
    <row r="715" spans="1:98" ht="15" hidden="1" customHeight="1" outlineLevel="1">
      <c r="A715" t="s">
        <v>2046</v>
      </c>
      <c r="B715" t="s">
        <v>1367</v>
      </c>
      <c r="C715" s="1">
        <f t="shared" si="282"/>
        <v>66758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0</v>
      </c>
      <c r="G715" s="129">
        <f t="shared" si="283"/>
        <v>8088</v>
      </c>
      <c r="H715" s="134">
        <f t="shared" si="284"/>
        <v>0.12115401899397825</v>
      </c>
      <c r="I715" s="2"/>
      <c r="J715" s="2">
        <f t="shared" si="285"/>
        <v>0.54961203151682192</v>
      </c>
      <c r="K715" s="2">
        <f t="shared" si="286"/>
        <v>0.42845801252284371</v>
      </c>
      <c r="L715" s="2">
        <f t="shared" si="287"/>
        <v>0</v>
      </c>
      <c r="M715" s="2">
        <f t="shared" si="288"/>
        <v>2.1929955960334369E-2</v>
      </c>
      <c r="N715" s="63">
        <v>36691</v>
      </c>
      <c r="O715" s="63">
        <v>28603</v>
      </c>
      <c r="P715" s="63">
        <v>0</v>
      </c>
      <c r="Q715" s="63">
        <v>959</v>
      </c>
      <c r="R715" s="63">
        <v>310</v>
      </c>
      <c r="S715" s="63">
        <v>0</v>
      </c>
      <c r="T715" s="63">
        <v>0</v>
      </c>
      <c r="U715" s="63">
        <v>0</v>
      </c>
      <c r="V715" s="63">
        <v>88</v>
      </c>
      <c r="W715" s="63">
        <v>0</v>
      </c>
      <c r="X715" s="63">
        <v>0</v>
      </c>
      <c r="Y715" s="63">
        <v>0</v>
      </c>
      <c r="Z715" s="63">
        <v>107</v>
      </c>
      <c r="AA715" s="63">
        <v>0</v>
      </c>
      <c r="AB715" s="63">
        <v>0</v>
      </c>
      <c r="AC715" s="63">
        <v>0</v>
      </c>
      <c r="AD715" s="63">
        <v>0</v>
      </c>
      <c r="AE715" s="63">
        <v>0</v>
      </c>
      <c r="AF715" s="63">
        <v>0</v>
      </c>
      <c r="AG715" s="63">
        <v>0</v>
      </c>
      <c r="AH715" s="63">
        <v>0</v>
      </c>
      <c r="AI715" s="63">
        <v>0</v>
      </c>
      <c r="AJ715" s="63">
        <v>0</v>
      </c>
      <c r="AK715" s="63">
        <v>0</v>
      </c>
      <c r="AL715" s="63">
        <v>0</v>
      </c>
      <c r="AM715" s="63">
        <v>0</v>
      </c>
      <c r="AN715" s="63">
        <v>0</v>
      </c>
      <c r="AO715" s="63">
        <v>0</v>
      </c>
      <c r="AP715" s="63">
        <v>0</v>
      </c>
      <c r="AQ715" s="63">
        <v>0</v>
      </c>
      <c r="AR715" s="63">
        <v>0</v>
      </c>
      <c r="AS715" s="63">
        <v>0</v>
      </c>
      <c r="AT715" s="63">
        <v>0</v>
      </c>
      <c r="AU715" s="63">
        <v>0</v>
      </c>
      <c r="AV715" s="63">
        <v>0</v>
      </c>
      <c r="AW715" s="63">
        <v>0</v>
      </c>
      <c r="AX715" s="63">
        <v>0</v>
      </c>
      <c r="AY715" s="63">
        <v>0</v>
      </c>
      <c r="BA715" s="5">
        <f>IF(Q715&gt;0,RANK(Q715,(N715:P715,Q715:AE715)),0)</f>
        <v>3</v>
      </c>
      <c r="BB715" s="5">
        <f>IF(R715&gt;0,RANK(R715,(N715:P715,Q715:AE715)),0)</f>
        <v>4</v>
      </c>
      <c r="BC715" s="5">
        <f>IF(T715&gt;0,RANK(T715,(N715:P715,Q715:AE715)),0)</f>
        <v>0</v>
      </c>
      <c r="BD715" s="5">
        <f>IF(S715&gt;0,RANK(S715,(N715:P715,Q715:AE715)),0)</f>
        <v>0</v>
      </c>
      <c r="BE715" s="2">
        <f t="shared" si="289"/>
        <v>1.4365319512268193E-2</v>
      </c>
      <c r="BF715" s="2">
        <f t="shared" si="290"/>
        <v>4.6436382156445667E-3</v>
      </c>
      <c r="BG715" s="2">
        <f t="shared" si="291"/>
        <v>0</v>
      </c>
      <c r="BH715" s="2">
        <f t="shared" si="292"/>
        <v>0</v>
      </c>
      <c r="BJ715" t="s">
        <v>2046</v>
      </c>
      <c r="BK715" t="s">
        <v>1367</v>
      </c>
      <c r="BL715">
        <v>17</v>
      </c>
      <c r="BN715" s="112">
        <v>17</v>
      </c>
      <c r="BO715" s="114">
        <v>161</v>
      </c>
      <c r="BP715" s="118">
        <f t="shared" si="281"/>
        <v>17161</v>
      </c>
      <c r="BQ715" s="118">
        <f t="shared" si="280"/>
        <v>17161</v>
      </c>
      <c r="BR715" s="5" t="s">
        <v>3151</v>
      </c>
      <c r="BV715" s="63"/>
      <c r="CA715" s="8"/>
      <c r="CC715" s="63">
        <f t="shared" si="293"/>
        <v>-66758</v>
      </c>
      <c r="CE715" s="63">
        <v>0</v>
      </c>
      <c r="CT715" s="8"/>
    </row>
    <row r="716" spans="1:98" ht="15" hidden="1" customHeight="1" outlineLevel="1">
      <c r="A716" t="s">
        <v>933</v>
      </c>
      <c r="B716" t="s">
        <v>1367</v>
      </c>
      <c r="C716" s="1">
        <f t="shared" si="282"/>
        <v>128104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>IF(P716&gt;0,RANK(P716,(N716:P716,Q716:AE716)),0)</f>
        <v>0</v>
      </c>
      <c r="G716" s="129">
        <f t="shared" si="283"/>
        <v>11175</v>
      </c>
      <c r="H716" s="134">
        <f t="shared" si="284"/>
        <v>8.7233810029351155E-2</v>
      </c>
      <c r="I716" s="2"/>
      <c r="J716" s="2">
        <f t="shared" si="285"/>
        <v>0.53335571098482482</v>
      </c>
      <c r="K716" s="2">
        <f t="shared" si="286"/>
        <v>0.44612190095547366</v>
      </c>
      <c r="L716" s="2">
        <f t="shared" si="287"/>
        <v>0</v>
      </c>
      <c r="M716" s="2">
        <f t="shared" si="288"/>
        <v>2.0522388059701524E-2</v>
      </c>
      <c r="N716" s="63">
        <v>68325</v>
      </c>
      <c r="O716" s="63">
        <v>57150</v>
      </c>
      <c r="P716" s="63">
        <v>0</v>
      </c>
      <c r="Q716" s="63">
        <v>1615</v>
      </c>
      <c r="R716" s="63">
        <v>666</v>
      </c>
      <c r="S716" s="63">
        <v>0</v>
      </c>
      <c r="T716" s="63">
        <v>0</v>
      </c>
      <c r="U716" s="63">
        <v>0</v>
      </c>
      <c r="V716" s="63">
        <v>147</v>
      </c>
      <c r="W716" s="63">
        <v>14</v>
      </c>
      <c r="X716" s="63">
        <v>0</v>
      </c>
      <c r="Y716" s="63">
        <v>0</v>
      </c>
      <c r="Z716" s="63">
        <v>187</v>
      </c>
      <c r="AA716" s="63">
        <v>0</v>
      </c>
      <c r="AB716" s="63">
        <v>0</v>
      </c>
      <c r="AC716" s="63">
        <v>0</v>
      </c>
      <c r="AD716" s="63">
        <v>0</v>
      </c>
      <c r="AE716" s="63">
        <v>0</v>
      </c>
      <c r="AF716" s="63">
        <v>0</v>
      </c>
      <c r="AG716" s="63">
        <v>0</v>
      </c>
      <c r="AH716" s="63">
        <v>0</v>
      </c>
      <c r="AI716" s="63">
        <v>0</v>
      </c>
      <c r="AJ716" s="63">
        <v>0</v>
      </c>
      <c r="AK716" s="63">
        <v>0</v>
      </c>
      <c r="AL716" s="63">
        <v>0</v>
      </c>
      <c r="AM716" s="63">
        <v>0</v>
      </c>
      <c r="AN716" s="63">
        <v>0</v>
      </c>
      <c r="AO716" s="63">
        <v>0</v>
      </c>
      <c r="AP716" s="63">
        <v>0</v>
      </c>
      <c r="AQ716" s="63">
        <v>0</v>
      </c>
      <c r="AR716" s="63">
        <v>0</v>
      </c>
      <c r="AS716" s="63">
        <v>0</v>
      </c>
      <c r="AT716" s="63">
        <v>0</v>
      </c>
      <c r="AU716" s="63">
        <v>0</v>
      </c>
      <c r="AV716" s="63">
        <v>0</v>
      </c>
      <c r="AW716" s="63">
        <v>0</v>
      </c>
      <c r="AX716" s="63">
        <v>0</v>
      </c>
      <c r="AY716" s="63">
        <v>0</v>
      </c>
      <c r="BA716" s="5">
        <f>IF(Q716&gt;0,RANK(Q716,(N716:P716,Q716:AE716)),0)</f>
        <v>3</v>
      </c>
      <c r="BB716" s="5">
        <f>IF(R716&gt;0,RANK(R716,(N716:P716,Q716:AE716)),0)</f>
        <v>4</v>
      </c>
      <c r="BC716" s="5">
        <f>IF(T716&gt;0,RANK(T716,(N716:P716,Q716:AE716)),0)</f>
        <v>0</v>
      </c>
      <c r="BD716" s="5">
        <f>IF(S716&gt;0,RANK(S716,(N716:P716,Q716:AE716)),0)</f>
        <v>0</v>
      </c>
      <c r="BE716" s="2">
        <f t="shared" si="289"/>
        <v>1.2606944357709361E-2</v>
      </c>
      <c r="BF716" s="2">
        <f t="shared" si="290"/>
        <v>5.1989008930244177E-3</v>
      </c>
      <c r="BG716" s="2">
        <f t="shared" si="291"/>
        <v>0</v>
      </c>
      <c r="BH716" s="2">
        <f t="shared" si="292"/>
        <v>0</v>
      </c>
      <c r="BJ716" t="s">
        <v>933</v>
      </c>
      <c r="BK716" t="s">
        <v>1367</v>
      </c>
      <c r="BL716">
        <v>12</v>
      </c>
      <c r="BN716" s="112">
        <v>17</v>
      </c>
      <c r="BO716" s="114">
        <v>163</v>
      </c>
      <c r="BP716" s="118">
        <f t="shared" si="281"/>
        <v>17163</v>
      </c>
      <c r="BQ716" s="118">
        <f t="shared" si="280"/>
        <v>17163</v>
      </c>
      <c r="BR716" s="5" t="s">
        <v>3151</v>
      </c>
      <c r="CA716" s="8"/>
      <c r="CC716" s="63">
        <f t="shared" si="293"/>
        <v>-128104</v>
      </c>
      <c r="CE716" s="63">
        <v>14</v>
      </c>
      <c r="CT716" s="8"/>
    </row>
    <row r="717" spans="1:98" ht="15" hidden="1" customHeight="1" outlineLevel="1">
      <c r="A717" t="s">
        <v>648</v>
      </c>
      <c r="B717" t="s">
        <v>1367</v>
      </c>
      <c r="C717" s="1">
        <f t="shared" si="282"/>
        <v>0</v>
      </c>
      <c r="D717" s="5">
        <f>IF(N717&gt;0, RANK(N717,(N717:P717,Q717:AE717)),0)</f>
        <v>0</v>
      </c>
      <c r="E717" s="5">
        <f>IF(O717&gt;0,RANK(O717,(N717:P717,Q717:AE717)),0)</f>
        <v>0</v>
      </c>
      <c r="F717" s="5">
        <f>IF(P717&gt;0,RANK(P717,(N717:P717,Q717:AE717)),0)</f>
        <v>0</v>
      </c>
      <c r="G717" s="129">
        <f t="shared" si="283"/>
        <v>0</v>
      </c>
      <c r="H717" s="134">
        <f t="shared" si="284"/>
        <v>0</v>
      </c>
      <c r="I717" s="2"/>
      <c r="J717" s="2" t="str">
        <f t="shared" si="285"/>
        <v>-</v>
      </c>
      <c r="K717" s="2" t="str">
        <f t="shared" si="286"/>
        <v>-</v>
      </c>
      <c r="L717" s="2" t="str">
        <f t="shared" si="287"/>
        <v>-</v>
      </c>
      <c r="M717" s="2" t="str">
        <f t="shared" si="288"/>
        <v>-</v>
      </c>
      <c r="N717" s="63">
        <v>0</v>
      </c>
      <c r="O717" s="63">
        <v>0</v>
      </c>
      <c r="P717" s="63">
        <v>0</v>
      </c>
      <c r="Q717" s="63">
        <v>0</v>
      </c>
      <c r="R717" s="63">
        <v>0</v>
      </c>
      <c r="S717" s="63">
        <v>0</v>
      </c>
      <c r="T717" s="63">
        <v>0</v>
      </c>
      <c r="U717" s="63">
        <v>0</v>
      </c>
      <c r="V717" s="63">
        <v>0</v>
      </c>
      <c r="W717" s="63">
        <v>0</v>
      </c>
      <c r="X717" s="63">
        <v>0</v>
      </c>
      <c r="Y717" s="63">
        <v>0</v>
      </c>
      <c r="Z717" s="63">
        <v>0</v>
      </c>
      <c r="AA717" s="63">
        <v>0</v>
      </c>
      <c r="AB717" s="63">
        <v>0</v>
      </c>
      <c r="AC717" s="63">
        <v>0</v>
      </c>
      <c r="AD717" s="63">
        <v>0</v>
      </c>
      <c r="AE717" s="63">
        <v>0</v>
      </c>
      <c r="AF717" s="63">
        <v>0</v>
      </c>
      <c r="AG717" s="63">
        <v>0</v>
      </c>
      <c r="AH717" s="63">
        <v>0</v>
      </c>
      <c r="AI717" s="63">
        <v>0</v>
      </c>
      <c r="AJ717" s="63">
        <v>0</v>
      </c>
      <c r="AK717" s="63">
        <v>0</v>
      </c>
      <c r="AL717" s="63">
        <v>0</v>
      </c>
      <c r="AM717" s="63">
        <v>0</v>
      </c>
      <c r="AN717" s="63">
        <v>0</v>
      </c>
      <c r="AO717" s="63">
        <v>0</v>
      </c>
      <c r="AP717" s="63">
        <v>0</v>
      </c>
      <c r="AQ717" s="63">
        <v>0</v>
      </c>
      <c r="AR717" s="63">
        <v>0</v>
      </c>
      <c r="AS717" s="63">
        <v>0</v>
      </c>
      <c r="AT717" s="63">
        <v>0</v>
      </c>
      <c r="AU717" s="63">
        <v>0</v>
      </c>
      <c r="AV717" s="63">
        <v>0</v>
      </c>
      <c r="AW717" s="63">
        <v>0</v>
      </c>
      <c r="AX717" s="63">
        <v>0</v>
      </c>
      <c r="AY717" s="63">
        <v>0</v>
      </c>
      <c r="BA717" s="5">
        <f>IF(Q717&gt;0,RANK(Q717,(N717:P717,Q717:AE717)),0)</f>
        <v>0</v>
      </c>
      <c r="BB717" s="5">
        <f>IF(R717&gt;0,RANK(R717,(N717:P717,Q717:AE717)),0)</f>
        <v>0</v>
      </c>
      <c r="BC717" s="5">
        <f>IF(T717&gt;0,RANK(T717,(N717:P717,Q717:AE717)),0)</f>
        <v>0</v>
      </c>
      <c r="BD717" s="5">
        <f>IF(S717&gt;0,RANK(S717,(N717:P717,Q717:AE717)),0)</f>
        <v>0</v>
      </c>
      <c r="BE717" s="2" t="str">
        <f t="shared" si="289"/>
        <v>-</v>
      </c>
      <c r="BF717" s="2" t="str">
        <f t="shared" si="290"/>
        <v>-</v>
      </c>
      <c r="BG717" s="2" t="str">
        <f t="shared" si="291"/>
        <v>-</v>
      </c>
      <c r="BH717" s="2" t="str">
        <f t="shared" si="292"/>
        <v>-</v>
      </c>
      <c r="BJ717" t="s">
        <v>648</v>
      </c>
      <c r="BK717" t="s">
        <v>1367</v>
      </c>
      <c r="BL717">
        <v>15</v>
      </c>
      <c r="BN717" s="112">
        <v>17</v>
      </c>
      <c r="BO717" s="114">
        <v>165</v>
      </c>
      <c r="BP717" s="118">
        <f t="shared" si="281"/>
        <v>17165</v>
      </c>
      <c r="BQ717" s="118">
        <f t="shared" si="280"/>
        <v>17165</v>
      </c>
      <c r="BR717" s="5" t="s">
        <v>3151</v>
      </c>
      <c r="BV717" s="63"/>
      <c r="CA717" s="8"/>
      <c r="CC717" s="63">
        <f t="shared" si="293"/>
        <v>0</v>
      </c>
      <c r="CE717" s="63">
        <v>0</v>
      </c>
      <c r="CT717" s="8"/>
    </row>
    <row r="718" spans="1:98" ht="15" hidden="1" customHeight="1" outlineLevel="1">
      <c r="A718" t="s">
        <v>2645</v>
      </c>
      <c r="B718" t="s">
        <v>1367</v>
      </c>
      <c r="C718" s="1">
        <f t="shared" si="282"/>
        <v>104751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0</v>
      </c>
      <c r="G718" s="129">
        <f t="shared" si="283"/>
        <v>4568</v>
      </c>
      <c r="H718" s="134">
        <f t="shared" si="284"/>
        <v>4.36081755782761E-2</v>
      </c>
      <c r="I718" s="2"/>
      <c r="J718" s="2">
        <f t="shared" si="285"/>
        <v>0.4669836087483652</v>
      </c>
      <c r="K718" s="2">
        <f t="shared" si="286"/>
        <v>0.51059178432664132</v>
      </c>
      <c r="L718" s="2">
        <f t="shared" si="287"/>
        <v>0</v>
      </c>
      <c r="M718" s="2">
        <f t="shared" si="288"/>
        <v>2.2424606924993484E-2</v>
      </c>
      <c r="N718" s="63">
        <v>48917</v>
      </c>
      <c r="O718" s="63">
        <v>53485</v>
      </c>
      <c r="P718" s="63">
        <v>0</v>
      </c>
      <c r="Q718" s="63">
        <v>1449</v>
      </c>
      <c r="R718" s="63">
        <v>620</v>
      </c>
      <c r="S718" s="63">
        <v>0</v>
      </c>
      <c r="T718" s="63">
        <v>0</v>
      </c>
      <c r="U718" s="63">
        <v>0</v>
      </c>
      <c r="V718" s="63">
        <v>115</v>
      </c>
      <c r="W718" s="63">
        <v>0</v>
      </c>
      <c r="X718" s="63">
        <v>0</v>
      </c>
      <c r="Y718" s="63">
        <v>0</v>
      </c>
      <c r="Z718" s="63">
        <v>165</v>
      </c>
      <c r="AA718" s="63">
        <v>0</v>
      </c>
      <c r="AB718" s="63">
        <v>0</v>
      </c>
      <c r="AC718" s="63">
        <v>0</v>
      </c>
      <c r="AD718" s="63">
        <v>0</v>
      </c>
      <c r="AE718" s="63">
        <v>0</v>
      </c>
      <c r="AF718" s="63">
        <v>0</v>
      </c>
      <c r="AG718" s="63">
        <v>0</v>
      </c>
      <c r="AH718" s="63">
        <v>0</v>
      </c>
      <c r="AI718" s="63">
        <v>0</v>
      </c>
      <c r="AJ718" s="63">
        <v>0</v>
      </c>
      <c r="AK718" s="63">
        <v>0</v>
      </c>
      <c r="AL718" s="63">
        <v>0</v>
      </c>
      <c r="AM718" s="63">
        <v>0</v>
      </c>
      <c r="AN718" s="63">
        <v>0</v>
      </c>
      <c r="AO718" s="63">
        <v>0</v>
      </c>
      <c r="AP718" s="63">
        <v>0</v>
      </c>
      <c r="AQ718" s="63">
        <v>0</v>
      </c>
      <c r="AR718" s="63">
        <v>0</v>
      </c>
      <c r="AS718" s="63">
        <v>0</v>
      </c>
      <c r="AT718" s="63">
        <v>0</v>
      </c>
      <c r="AU718" s="63">
        <v>0</v>
      </c>
      <c r="AV718" s="63">
        <v>0</v>
      </c>
      <c r="AW718" s="63">
        <v>0</v>
      </c>
      <c r="AX718" s="63">
        <v>0</v>
      </c>
      <c r="AY718" s="63">
        <v>0</v>
      </c>
      <c r="BA718" s="5">
        <f>IF(Q718&gt;0,RANK(Q718,(N718:P718,Q718:AE718)),0)</f>
        <v>3</v>
      </c>
      <c r="BB718" s="5">
        <f>IF(R718&gt;0,RANK(R718,(N718:P718,Q718:AE718)),0)</f>
        <v>4</v>
      </c>
      <c r="BC718" s="5">
        <f>IF(T718&gt;0,RANK(T718,(N718:P718,Q718:AE718)),0)</f>
        <v>0</v>
      </c>
      <c r="BD718" s="5">
        <f>IF(S718&gt;0,RANK(S718,(N718:P718,Q718:AE718)),0)</f>
        <v>0</v>
      </c>
      <c r="BE718" s="2">
        <f t="shared" si="289"/>
        <v>1.3832803505455795E-2</v>
      </c>
      <c r="BF718" s="2">
        <f t="shared" si="290"/>
        <v>5.9187979112371239E-3</v>
      </c>
      <c r="BG718" s="2">
        <f t="shared" si="291"/>
        <v>0</v>
      </c>
      <c r="BH718" s="2">
        <f t="shared" si="292"/>
        <v>0</v>
      </c>
      <c r="BJ718" t="s">
        <v>2645</v>
      </c>
      <c r="BK718" t="s">
        <v>1367</v>
      </c>
      <c r="BN718" s="112">
        <v>17</v>
      </c>
      <c r="BO718" s="114">
        <v>167</v>
      </c>
      <c r="BP718" s="118">
        <f t="shared" si="281"/>
        <v>17167</v>
      </c>
      <c r="BQ718" s="118">
        <f t="shared" si="280"/>
        <v>17167</v>
      </c>
      <c r="BR718" s="5" t="s">
        <v>3151</v>
      </c>
      <c r="BV718" s="63"/>
      <c r="CA718" s="8"/>
      <c r="CC718" s="63">
        <f t="shared" si="293"/>
        <v>-104751</v>
      </c>
      <c r="CE718" s="63">
        <v>0</v>
      </c>
      <c r="CT718" s="8"/>
    </row>
    <row r="719" spans="1:98" ht="15" hidden="1" customHeight="1" outlineLevel="1">
      <c r="A719" t="s">
        <v>1221</v>
      </c>
      <c r="B719" t="s">
        <v>1367</v>
      </c>
      <c r="C719" s="1">
        <f t="shared" si="282"/>
        <v>3918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0</v>
      </c>
      <c r="G719" s="129">
        <f t="shared" si="283"/>
        <v>1705</v>
      </c>
      <c r="H719" s="134">
        <f t="shared" si="284"/>
        <v>0.43517100561510974</v>
      </c>
      <c r="I719" s="2"/>
      <c r="J719" s="2">
        <f t="shared" si="285"/>
        <v>0.27258805513016843</v>
      </c>
      <c r="K719" s="2">
        <f t="shared" si="286"/>
        <v>0.70775906074527817</v>
      </c>
      <c r="L719" s="2">
        <f t="shared" si="287"/>
        <v>0</v>
      </c>
      <c r="M719" s="2">
        <f t="shared" si="288"/>
        <v>1.9652884124553349E-2</v>
      </c>
      <c r="N719" s="63">
        <v>1068</v>
      </c>
      <c r="O719" s="63">
        <v>2773</v>
      </c>
      <c r="P719" s="63">
        <v>0</v>
      </c>
      <c r="Q719" s="63">
        <v>48</v>
      </c>
      <c r="R719" s="63">
        <v>12</v>
      </c>
      <c r="S719" s="63">
        <v>0</v>
      </c>
      <c r="T719" s="63">
        <v>0</v>
      </c>
      <c r="U719" s="63">
        <v>0</v>
      </c>
      <c r="V719" s="63">
        <v>2</v>
      </c>
      <c r="W719" s="63">
        <v>12</v>
      </c>
      <c r="X719" s="63">
        <v>0</v>
      </c>
      <c r="Y719" s="63">
        <v>0</v>
      </c>
      <c r="Z719" s="63">
        <v>3</v>
      </c>
      <c r="AA719" s="63">
        <v>0</v>
      </c>
      <c r="AB719" s="63">
        <v>0</v>
      </c>
      <c r="AC719" s="63">
        <v>0</v>
      </c>
      <c r="AD719" s="63">
        <v>0</v>
      </c>
      <c r="AE719" s="63">
        <v>0</v>
      </c>
      <c r="AF719" s="63">
        <v>0</v>
      </c>
      <c r="AG719" s="63">
        <v>0</v>
      </c>
      <c r="AH719" s="63">
        <v>0</v>
      </c>
      <c r="AI719" s="63">
        <v>0</v>
      </c>
      <c r="AJ719" s="63">
        <v>0</v>
      </c>
      <c r="AK719" s="63">
        <v>0</v>
      </c>
      <c r="AL719" s="63">
        <v>0</v>
      </c>
      <c r="AM719" s="63">
        <v>0</v>
      </c>
      <c r="AN719" s="63">
        <v>0</v>
      </c>
      <c r="AO719" s="63">
        <v>0</v>
      </c>
      <c r="AP719" s="63">
        <v>0</v>
      </c>
      <c r="AQ719" s="63">
        <v>0</v>
      </c>
      <c r="AR719" s="63">
        <v>0</v>
      </c>
      <c r="AS719" s="63">
        <v>0</v>
      </c>
      <c r="AT719" s="63">
        <v>0</v>
      </c>
      <c r="AU719" s="63">
        <v>0</v>
      </c>
      <c r="AV719" s="63">
        <v>0</v>
      </c>
      <c r="AW719" s="63">
        <v>0</v>
      </c>
      <c r="AX719" s="63">
        <v>0</v>
      </c>
      <c r="AY719" s="63">
        <v>0</v>
      </c>
      <c r="BA719" s="5">
        <f>IF(Q719&gt;0,RANK(Q719,(N719:P719,Q719:AE719)),0)</f>
        <v>3</v>
      </c>
      <c r="BB719" s="5">
        <f>IF(R719&gt;0,RANK(R719,(N719:P719,Q719:AE719)),0)</f>
        <v>4</v>
      </c>
      <c r="BC719" s="5">
        <f>IF(T719&gt;0,RANK(T719,(N719:P719,Q719:AE719)),0)</f>
        <v>0</v>
      </c>
      <c r="BD719" s="5">
        <f>IF(S719&gt;0,RANK(S719,(N719:P719,Q719:AE719)),0)</f>
        <v>0</v>
      </c>
      <c r="BE719" s="2">
        <f t="shared" si="289"/>
        <v>1.2251148545176111E-2</v>
      </c>
      <c r="BF719" s="2">
        <f t="shared" si="290"/>
        <v>3.0627871362940277E-3</v>
      </c>
      <c r="BG719" s="2">
        <f t="shared" si="291"/>
        <v>0</v>
      </c>
      <c r="BH719" s="2">
        <f t="shared" si="292"/>
        <v>0</v>
      </c>
      <c r="BJ719" t="s">
        <v>1221</v>
      </c>
      <c r="BK719" t="s">
        <v>1367</v>
      </c>
      <c r="BL719">
        <v>18</v>
      </c>
      <c r="BN719" s="112">
        <v>17</v>
      </c>
      <c r="BO719" s="114">
        <v>169</v>
      </c>
      <c r="BP719" s="118">
        <f t="shared" si="281"/>
        <v>17169</v>
      </c>
      <c r="BQ719" s="118">
        <f t="shared" si="280"/>
        <v>17169</v>
      </c>
      <c r="BR719" s="5" t="s">
        <v>3151</v>
      </c>
      <c r="CA719" s="8"/>
      <c r="CB719" s="129" t="s">
        <v>3240</v>
      </c>
      <c r="CC719" s="63">
        <f t="shared" si="293"/>
        <v>-3918</v>
      </c>
      <c r="CE719" s="63">
        <v>12</v>
      </c>
      <c r="CT719" s="8"/>
    </row>
    <row r="720" spans="1:98" ht="15" hidden="1" customHeight="1" outlineLevel="1">
      <c r="A720" t="s">
        <v>829</v>
      </c>
      <c r="B720" t="s">
        <v>1367</v>
      </c>
      <c r="C720" s="1">
        <f t="shared" si="282"/>
        <v>2743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0</v>
      </c>
      <c r="G720" s="129">
        <f t="shared" si="283"/>
        <v>1542</v>
      </c>
      <c r="H720" s="134">
        <f t="shared" si="284"/>
        <v>0.56215822092599343</v>
      </c>
      <c r="I720" s="2"/>
      <c r="J720" s="2">
        <f t="shared" si="285"/>
        <v>0.20853080568720378</v>
      </c>
      <c r="K720" s="2">
        <f t="shared" si="286"/>
        <v>0.77068902661319727</v>
      </c>
      <c r="L720" s="2">
        <f t="shared" si="287"/>
        <v>0</v>
      </c>
      <c r="M720" s="2">
        <f t="shared" si="288"/>
        <v>2.0780167699599006E-2</v>
      </c>
      <c r="N720" s="63">
        <v>572</v>
      </c>
      <c r="O720" s="63">
        <v>2114</v>
      </c>
      <c r="P720" s="63">
        <v>0</v>
      </c>
      <c r="Q720" s="63">
        <v>31</v>
      </c>
      <c r="R720" s="63">
        <v>11</v>
      </c>
      <c r="S720" s="63">
        <v>0</v>
      </c>
      <c r="T720" s="63">
        <v>0</v>
      </c>
      <c r="U720" s="63">
        <v>0</v>
      </c>
      <c r="V720" s="63">
        <v>5</v>
      </c>
      <c r="W720" s="63">
        <v>6</v>
      </c>
      <c r="X720" s="63">
        <v>0</v>
      </c>
      <c r="Y720" s="63">
        <v>0</v>
      </c>
      <c r="Z720" s="63">
        <v>4</v>
      </c>
      <c r="AA720" s="63">
        <v>0</v>
      </c>
      <c r="AB720" s="63">
        <v>0</v>
      </c>
      <c r="AC720" s="63">
        <v>0</v>
      </c>
      <c r="AD720" s="63">
        <v>0</v>
      </c>
      <c r="AE720" s="63">
        <v>0</v>
      </c>
      <c r="AF720" s="63">
        <v>0</v>
      </c>
      <c r="AG720" s="63">
        <v>0</v>
      </c>
      <c r="AH720" s="63">
        <v>0</v>
      </c>
      <c r="AI720" s="63">
        <v>0</v>
      </c>
      <c r="AJ720" s="63">
        <v>0</v>
      </c>
      <c r="AK720" s="63">
        <v>0</v>
      </c>
      <c r="AL720" s="63">
        <v>0</v>
      </c>
      <c r="AM720" s="63">
        <v>0</v>
      </c>
      <c r="AN720" s="63">
        <v>0</v>
      </c>
      <c r="AO720" s="63">
        <v>0</v>
      </c>
      <c r="AP720" s="63">
        <v>0</v>
      </c>
      <c r="AQ720" s="63">
        <v>0</v>
      </c>
      <c r="AR720" s="63">
        <v>0</v>
      </c>
      <c r="AS720" s="63">
        <v>0</v>
      </c>
      <c r="AT720" s="63">
        <v>0</v>
      </c>
      <c r="AU720" s="63">
        <v>0</v>
      </c>
      <c r="AV720" s="63">
        <v>0</v>
      </c>
      <c r="AW720" s="63">
        <v>0</v>
      </c>
      <c r="AX720" s="63">
        <v>0</v>
      </c>
      <c r="AY720" s="63">
        <v>0</v>
      </c>
      <c r="BA720" s="5">
        <f>IF(Q720&gt;0,RANK(Q720,(N720:P720,Q720:AE720)),0)</f>
        <v>3</v>
      </c>
      <c r="BB720" s="5">
        <f>IF(R720&gt;0,RANK(R720,(N720:P720,Q720:AE720)),0)</f>
        <v>4</v>
      </c>
      <c r="BC720" s="5">
        <f>IF(T720&gt;0,RANK(T720,(N720:P720,Q720:AE720)),0)</f>
        <v>0</v>
      </c>
      <c r="BD720" s="5">
        <f>IF(S720&gt;0,RANK(S720,(N720:P720,Q720:AE720)),0)</f>
        <v>0</v>
      </c>
      <c r="BE720" s="2">
        <f t="shared" si="289"/>
        <v>1.1301494713816989E-2</v>
      </c>
      <c r="BF720" s="2">
        <f t="shared" si="290"/>
        <v>4.0102078016769956E-3</v>
      </c>
      <c r="BG720" s="2">
        <f t="shared" si="291"/>
        <v>0</v>
      </c>
      <c r="BH720" s="2">
        <f t="shared" si="292"/>
        <v>0</v>
      </c>
      <c r="BJ720" t="s">
        <v>829</v>
      </c>
      <c r="BK720" t="s">
        <v>1367</v>
      </c>
      <c r="BL720">
        <v>18</v>
      </c>
      <c r="BN720" s="112">
        <v>17</v>
      </c>
      <c r="BO720" s="114">
        <v>171</v>
      </c>
      <c r="BP720" s="118">
        <f t="shared" si="281"/>
        <v>17171</v>
      </c>
      <c r="BQ720" s="118">
        <f t="shared" si="280"/>
        <v>17171</v>
      </c>
      <c r="BR720" s="5" t="s">
        <v>3151</v>
      </c>
      <c r="BV720" s="63"/>
      <c r="CA720" s="8"/>
      <c r="CB720" s="129" t="s">
        <v>3238</v>
      </c>
      <c r="CC720" s="63">
        <f t="shared" si="293"/>
        <v>-2743</v>
      </c>
      <c r="CE720" s="63">
        <v>6</v>
      </c>
      <c r="CT720" s="8"/>
    </row>
    <row r="721" spans="1:98" ht="15" hidden="1" customHeight="1" outlineLevel="1">
      <c r="A721" t="s">
        <v>23</v>
      </c>
      <c r="B721" t="s">
        <v>1367</v>
      </c>
      <c r="C721" s="1">
        <f t="shared" si="282"/>
        <v>12096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0</v>
      </c>
      <c r="G721" s="129">
        <f t="shared" si="283"/>
        <v>6922</v>
      </c>
      <c r="H721" s="134">
        <f t="shared" si="284"/>
        <v>0.57225529100529104</v>
      </c>
      <c r="I721" s="2"/>
      <c r="J721" s="2">
        <f t="shared" si="285"/>
        <v>0.20701058201058201</v>
      </c>
      <c r="K721" s="2">
        <f t="shared" si="286"/>
        <v>0.77926587301587302</v>
      </c>
      <c r="L721" s="2">
        <f t="shared" si="287"/>
        <v>0</v>
      </c>
      <c r="M721" s="2">
        <f t="shared" si="288"/>
        <v>1.3723544973544999E-2</v>
      </c>
      <c r="N721" s="63">
        <v>2504</v>
      </c>
      <c r="O721" s="63">
        <v>9426</v>
      </c>
      <c r="P721" s="63">
        <v>0</v>
      </c>
      <c r="Q721" s="63">
        <v>109</v>
      </c>
      <c r="R721" s="63">
        <v>45</v>
      </c>
      <c r="S721" s="63">
        <v>0</v>
      </c>
      <c r="T721" s="63">
        <v>0</v>
      </c>
      <c r="U721" s="63">
        <v>0</v>
      </c>
      <c r="V721" s="63">
        <v>5</v>
      </c>
      <c r="W721" s="63">
        <v>0</v>
      </c>
      <c r="X721" s="63">
        <v>0</v>
      </c>
      <c r="Y721" s="63">
        <v>0</v>
      </c>
      <c r="Z721" s="63">
        <v>7</v>
      </c>
      <c r="AA721" s="63">
        <v>0</v>
      </c>
      <c r="AB721" s="63">
        <v>0</v>
      </c>
      <c r="AC721" s="63">
        <v>0</v>
      </c>
      <c r="AD721" s="63">
        <v>0</v>
      </c>
      <c r="AE721" s="63">
        <v>0</v>
      </c>
      <c r="AF721" s="63">
        <v>0</v>
      </c>
      <c r="AG721" s="63">
        <v>0</v>
      </c>
      <c r="AH721" s="63">
        <v>0</v>
      </c>
      <c r="AI721" s="63">
        <v>0</v>
      </c>
      <c r="AJ721" s="63">
        <v>0</v>
      </c>
      <c r="AK721" s="63">
        <v>0</v>
      </c>
      <c r="AL721" s="63">
        <v>0</v>
      </c>
      <c r="AM721" s="63">
        <v>0</v>
      </c>
      <c r="AN721" s="63">
        <v>0</v>
      </c>
      <c r="AO721" s="63">
        <v>0</v>
      </c>
      <c r="AP721" s="63">
        <v>0</v>
      </c>
      <c r="AQ721" s="63">
        <v>0</v>
      </c>
      <c r="AR721" s="63">
        <v>0</v>
      </c>
      <c r="AS721" s="63">
        <v>0</v>
      </c>
      <c r="AT721" s="63">
        <v>0</v>
      </c>
      <c r="AU721" s="63">
        <v>0</v>
      </c>
      <c r="AV721" s="63">
        <v>0</v>
      </c>
      <c r="AW721" s="63">
        <v>0</v>
      </c>
      <c r="AX721" s="63">
        <v>0</v>
      </c>
      <c r="AY721" s="63">
        <v>0</v>
      </c>
      <c r="BA721" s="5">
        <f>IF(Q721&gt;0,RANK(Q721,(N721:P721,Q721:AE721)),0)</f>
        <v>3</v>
      </c>
      <c r="BB721" s="5">
        <f>IF(R721&gt;0,RANK(R721,(N721:P721,Q721:AE721)),0)</f>
        <v>4</v>
      </c>
      <c r="BC721" s="5">
        <f>IF(T721&gt;0,RANK(T721,(N721:P721,Q721:AE721)),0)</f>
        <v>0</v>
      </c>
      <c r="BD721" s="5">
        <f>IF(S721&gt;0,RANK(S721,(N721:P721,Q721:AE721)),0)</f>
        <v>0</v>
      </c>
      <c r="BE721" s="2">
        <f t="shared" si="289"/>
        <v>9.0112433862433866E-3</v>
      </c>
      <c r="BF721" s="2">
        <f t="shared" si="290"/>
        <v>3.720238095238095E-3</v>
      </c>
      <c r="BG721" s="2">
        <f t="shared" si="291"/>
        <v>0</v>
      </c>
      <c r="BH721" s="2">
        <f t="shared" si="292"/>
        <v>0</v>
      </c>
      <c r="BJ721" t="s">
        <v>23</v>
      </c>
      <c r="BK721" t="s">
        <v>1367</v>
      </c>
      <c r="BL721">
        <v>15</v>
      </c>
      <c r="BN721" s="112">
        <v>17</v>
      </c>
      <c r="BO721" s="114">
        <v>173</v>
      </c>
      <c r="BP721" s="118">
        <f t="shared" si="281"/>
        <v>17173</v>
      </c>
      <c r="BQ721" s="118">
        <f t="shared" si="280"/>
        <v>17173</v>
      </c>
      <c r="BR721" s="5" t="s">
        <v>3151</v>
      </c>
      <c r="CA721" s="8"/>
      <c r="CB721" s="129" t="s">
        <v>2496</v>
      </c>
      <c r="CC721" s="63">
        <f t="shared" si="293"/>
        <v>-12096</v>
      </c>
      <c r="CE721" s="63">
        <v>0</v>
      </c>
      <c r="CT721" s="8"/>
    </row>
    <row r="722" spans="1:98" ht="15" hidden="1" customHeight="1" outlineLevel="1">
      <c r="A722" t="s">
        <v>602</v>
      </c>
      <c r="B722" t="s">
        <v>1367</v>
      </c>
      <c r="C722" s="1">
        <f t="shared" si="282"/>
        <v>2886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0</v>
      </c>
      <c r="G722" s="129">
        <f t="shared" si="283"/>
        <v>1189</v>
      </c>
      <c r="H722" s="134">
        <f t="shared" si="284"/>
        <v>0.41198891198891197</v>
      </c>
      <c r="I722" s="2"/>
      <c r="J722" s="2">
        <f t="shared" si="285"/>
        <v>0.2823977823977824</v>
      </c>
      <c r="K722" s="2">
        <f t="shared" si="286"/>
        <v>0.69438669438669443</v>
      </c>
      <c r="L722" s="2">
        <f t="shared" si="287"/>
        <v>0</v>
      </c>
      <c r="M722" s="2">
        <f t="shared" si="288"/>
        <v>2.3215523215523226E-2</v>
      </c>
      <c r="N722" s="63">
        <v>815</v>
      </c>
      <c r="O722" s="63">
        <v>2004</v>
      </c>
      <c r="P722" s="63">
        <v>0</v>
      </c>
      <c r="Q722" s="63">
        <v>42</v>
      </c>
      <c r="R722" s="63">
        <v>17</v>
      </c>
      <c r="S722" s="63">
        <v>0</v>
      </c>
      <c r="T722" s="63">
        <v>0</v>
      </c>
      <c r="U722" s="63">
        <v>0</v>
      </c>
      <c r="V722" s="63">
        <v>2</v>
      </c>
      <c r="W722" s="63">
        <v>3</v>
      </c>
      <c r="X722" s="63">
        <v>0</v>
      </c>
      <c r="Y722" s="63">
        <v>0</v>
      </c>
      <c r="Z722" s="63">
        <v>3</v>
      </c>
      <c r="AA722" s="63">
        <v>0</v>
      </c>
      <c r="AB722" s="63">
        <v>0</v>
      </c>
      <c r="AC722" s="63">
        <v>0</v>
      </c>
      <c r="AD722" s="63">
        <v>0</v>
      </c>
      <c r="AE722" s="63">
        <v>0</v>
      </c>
      <c r="AF722" s="63">
        <v>0</v>
      </c>
      <c r="AG722" s="63">
        <v>0</v>
      </c>
      <c r="AH722" s="63">
        <v>0</v>
      </c>
      <c r="AI722" s="63">
        <v>0</v>
      </c>
      <c r="AJ722" s="63">
        <v>0</v>
      </c>
      <c r="AK722" s="63">
        <v>0</v>
      </c>
      <c r="AL722" s="63">
        <v>0</v>
      </c>
      <c r="AM722" s="63">
        <v>0</v>
      </c>
      <c r="AN722" s="63">
        <v>0</v>
      </c>
      <c r="AO722" s="63">
        <v>0</v>
      </c>
      <c r="AP722" s="63">
        <v>0</v>
      </c>
      <c r="AQ722" s="63">
        <v>0</v>
      </c>
      <c r="AR722" s="63">
        <v>0</v>
      </c>
      <c r="AS722" s="63">
        <v>0</v>
      </c>
      <c r="AT722" s="63">
        <v>0</v>
      </c>
      <c r="AU722" s="63">
        <v>0</v>
      </c>
      <c r="AV722" s="63">
        <v>0</v>
      </c>
      <c r="AW722" s="63">
        <v>0</v>
      </c>
      <c r="AX722" s="63">
        <v>0</v>
      </c>
      <c r="AY722" s="63">
        <v>0</v>
      </c>
      <c r="BA722" s="5">
        <f>IF(Q722&gt;0,RANK(Q722,(N722:P722,Q722:AE722)),0)</f>
        <v>3</v>
      </c>
      <c r="BB722" s="5">
        <f>IF(R722&gt;0,RANK(R722,(N722:P722,Q722:AE722)),0)</f>
        <v>4</v>
      </c>
      <c r="BC722" s="5">
        <f>IF(T722&gt;0,RANK(T722,(N722:P722,Q722:AE722)),0)</f>
        <v>0</v>
      </c>
      <c r="BD722" s="5">
        <f>IF(S722&gt;0,RANK(S722,(N722:P722,Q722:AE722)),0)</f>
        <v>0</v>
      </c>
      <c r="BE722" s="2">
        <f t="shared" si="289"/>
        <v>1.4553014553014554E-2</v>
      </c>
      <c r="BF722" s="2">
        <f t="shared" si="290"/>
        <v>5.8905058905058903E-3</v>
      </c>
      <c r="BG722" s="2">
        <f t="shared" si="291"/>
        <v>0</v>
      </c>
      <c r="BH722" s="2">
        <f t="shared" si="292"/>
        <v>0</v>
      </c>
      <c r="BJ722" t="s">
        <v>602</v>
      </c>
      <c r="BK722" t="s">
        <v>1367</v>
      </c>
      <c r="BN722" s="112">
        <v>17</v>
      </c>
      <c r="BO722" s="114">
        <v>175</v>
      </c>
      <c r="BP722" s="118">
        <f t="shared" si="281"/>
        <v>17175</v>
      </c>
      <c r="BQ722" s="118">
        <f t="shared" si="280"/>
        <v>17175</v>
      </c>
      <c r="BR722" s="5" t="s">
        <v>3151</v>
      </c>
      <c r="CA722" s="8"/>
      <c r="CC722" s="63">
        <f t="shared" si="293"/>
        <v>-2886</v>
      </c>
      <c r="CE722" s="63">
        <v>3</v>
      </c>
      <c r="CT722" s="8"/>
    </row>
    <row r="723" spans="1:98" ht="15" hidden="1" customHeight="1" outlineLevel="1">
      <c r="A723" t="s">
        <v>2192</v>
      </c>
      <c r="B723" t="s">
        <v>1367</v>
      </c>
      <c r="C723" s="1">
        <f t="shared" si="282"/>
        <v>22110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0</v>
      </c>
      <c r="G723" s="129">
        <f t="shared" si="283"/>
        <v>3466</v>
      </c>
      <c r="H723" s="134">
        <f t="shared" si="284"/>
        <v>0.15676164631388512</v>
      </c>
      <c r="I723" s="2"/>
      <c r="J723" s="2">
        <f t="shared" si="285"/>
        <v>0.4095431931252827</v>
      </c>
      <c r="K723" s="2">
        <f t="shared" si="286"/>
        <v>0.56630483943916776</v>
      </c>
      <c r="L723" s="2">
        <f t="shared" si="287"/>
        <v>0</v>
      </c>
      <c r="M723" s="2">
        <f t="shared" si="288"/>
        <v>2.4151967435549593E-2</v>
      </c>
      <c r="N723" s="63">
        <v>9055</v>
      </c>
      <c r="O723" s="63">
        <v>12521</v>
      </c>
      <c r="P723" s="63">
        <v>0</v>
      </c>
      <c r="Q723" s="63">
        <v>328</v>
      </c>
      <c r="R723" s="63">
        <v>94</v>
      </c>
      <c r="S723" s="63">
        <v>0</v>
      </c>
      <c r="T723" s="63">
        <v>0</v>
      </c>
      <c r="U723" s="63">
        <v>0</v>
      </c>
      <c r="V723" s="63">
        <v>21</v>
      </c>
      <c r="W723" s="63">
        <v>63</v>
      </c>
      <c r="X723" s="63">
        <v>0</v>
      </c>
      <c r="Y723" s="63">
        <v>0</v>
      </c>
      <c r="Z723" s="63">
        <v>28</v>
      </c>
      <c r="AA723" s="63">
        <v>0</v>
      </c>
      <c r="AB723" s="63">
        <v>0</v>
      </c>
      <c r="AC723" s="63">
        <v>0</v>
      </c>
      <c r="AD723" s="63">
        <v>0</v>
      </c>
      <c r="AE723" s="63">
        <v>0</v>
      </c>
      <c r="AF723" s="63">
        <v>0</v>
      </c>
      <c r="AG723" s="63">
        <v>0</v>
      </c>
      <c r="AH723" s="63">
        <v>0</v>
      </c>
      <c r="AI723" s="63">
        <v>0</v>
      </c>
      <c r="AJ723" s="63">
        <v>0</v>
      </c>
      <c r="AK723" s="63">
        <v>0</v>
      </c>
      <c r="AL723" s="63">
        <v>0</v>
      </c>
      <c r="AM723" s="63">
        <v>0</v>
      </c>
      <c r="AN723" s="63">
        <v>0</v>
      </c>
      <c r="AO723" s="63">
        <v>0</v>
      </c>
      <c r="AP723" s="63">
        <v>0</v>
      </c>
      <c r="AQ723" s="63">
        <v>0</v>
      </c>
      <c r="AR723" s="63">
        <v>0</v>
      </c>
      <c r="AS723" s="63">
        <v>0</v>
      </c>
      <c r="AT723" s="63">
        <v>0</v>
      </c>
      <c r="AU723" s="63">
        <v>0</v>
      </c>
      <c r="AV723" s="63">
        <v>0</v>
      </c>
      <c r="AW723" s="63">
        <v>0</v>
      </c>
      <c r="AX723" s="63">
        <v>0</v>
      </c>
      <c r="AY723" s="63">
        <v>0</v>
      </c>
      <c r="BA723" s="5">
        <f>IF(Q723&gt;0,RANK(Q723,(N723:P723,Q723:AE723)),0)</f>
        <v>3</v>
      </c>
      <c r="BB723" s="5">
        <f>IF(R723&gt;0,RANK(R723,(N723:P723,Q723:AE723)),0)</f>
        <v>4</v>
      </c>
      <c r="BC723" s="5">
        <f>IF(T723&gt;0,RANK(T723,(N723:P723,Q723:AE723)),0)</f>
        <v>0</v>
      </c>
      <c r="BD723" s="5">
        <f>IF(S723&gt;0,RANK(S723,(N723:P723,Q723:AE723)),0)</f>
        <v>0</v>
      </c>
      <c r="BE723" s="2">
        <f t="shared" si="289"/>
        <v>1.4834916327453641E-2</v>
      </c>
      <c r="BF723" s="2">
        <f t="shared" si="290"/>
        <v>4.2514699231117146E-3</v>
      </c>
      <c r="BG723" s="2">
        <f t="shared" si="291"/>
        <v>0</v>
      </c>
      <c r="BH723" s="2">
        <f t="shared" si="292"/>
        <v>0</v>
      </c>
      <c r="BJ723" t="s">
        <v>2192</v>
      </c>
      <c r="BK723" t="s">
        <v>1367</v>
      </c>
      <c r="BL723">
        <v>17</v>
      </c>
      <c r="BN723" s="112">
        <v>17</v>
      </c>
      <c r="BO723" s="114">
        <v>177</v>
      </c>
      <c r="BP723" s="118">
        <f t="shared" si="281"/>
        <v>17177</v>
      </c>
      <c r="BQ723" s="118">
        <f t="shared" si="280"/>
        <v>17177</v>
      </c>
      <c r="BR723" s="5" t="s">
        <v>3151</v>
      </c>
      <c r="BV723" s="63"/>
      <c r="CA723" s="8"/>
      <c r="CC723" s="63">
        <f t="shared" si="293"/>
        <v>-22110</v>
      </c>
      <c r="CE723" s="63">
        <v>63</v>
      </c>
      <c r="CT723" s="8"/>
    </row>
    <row r="724" spans="1:98" ht="15" hidden="1" customHeight="1" outlineLevel="1">
      <c r="A724" t="s">
        <v>697</v>
      </c>
      <c r="B724" t="s">
        <v>1367</v>
      </c>
      <c r="C724" s="1">
        <f t="shared" si="282"/>
        <v>69051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0</v>
      </c>
      <c r="G724" s="129">
        <f t="shared" si="283"/>
        <v>17694</v>
      </c>
      <c r="H724" s="134">
        <f t="shared" si="284"/>
        <v>0.25624538384672196</v>
      </c>
      <c r="I724" s="2"/>
      <c r="J724" s="2">
        <f t="shared" si="285"/>
        <v>0.35942998653169395</v>
      </c>
      <c r="K724" s="2">
        <f t="shared" si="286"/>
        <v>0.61567537037841591</v>
      </c>
      <c r="L724" s="2">
        <f t="shared" si="287"/>
        <v>0</v>
      </c>
      <c r="M724" s="2">
        <f t="shared" si="288"/>
        <v>2.48946430898902E-2</v>
      </c>
      <c r="N724" s="63">
        <v>24819</v>
      </c>
      <c r="O724" s="63">
        <v>42513</v>
      </c>
      <c r="P724" s="63">
        <v>0</v>
      </c>
      <c r="Q724" s="63">
        <v>1175</v>
      </c>
      <c r="R724" s="63">
        <v>342</v>
      </c>
      <c r="S724" s="63">
        <v>0</v>
      </c>
      <c r="T724" s="63">
        <v>0</v>
      </c>
      <c r="U724" s="63">
        <v>0</v>
      </c>
      <c r="V724" s="63">
        <v>54</v>
      </c>
      <c r="W724" s="63">
        <v>0</v>
      </c>
      <c r="X724" s="63">
        <v>0</v>
      </c>
      <c r="Y724" s="63">
        <v>0</v>
      </c>
      <c r="Z724" s="63">
        <v>148</v>
      </c>
      <c r="AA724" s="63">
        <v>0</v>
      </c>
      <c r="AB724" s="63">
        <v>0</v>
      </c>
      <c r="AC724" s="63">
        <v>0</v>
      </c>
      <c r="AD724" s="63">
        <v>0</v>
      </c>
      <c r="AE724" s="63">
        <v>0</v>
      </c>
      <c r="AF724" s="63">
        <v>0</v>
      </c>
      <c r="AG724" s="63">
        <v>0</v>
      </c>
      <c r="AH724" s="63">
        <v>0</v>
      </c>
      <c r="AI724" s="63">
        <v>0</v>
      </c>
      <c r="AJ724" s="63">
        <v>0</v>
      </c>
      <c r="AK724" s="63">
        <v>0</v>
      </c>
      <c r="AL724" s="63">
        <v>0</v>
      </c>
      <c r="AM724" s="63">
        <v>0</v>
      </c>
      <c r="AN724" s="63">
        <v>0</v>
      </c>
      <c r="AO724" s="63">
        <v>0</v>
      </c>
      <c r="AP724" s="63">
        <v>0</v>
      </c>
      <c r="AQ724" s="63">
        <v>0</v>
      </c>
      <c r="AR724" s="63">
        <v>0</v>
      </c>
      <c r="AS724" s="63">
        <v>0</v>
      </c>
      <c r="AT724" s="63">
        <v>0</v>
      </c>
      <c r="AU724" s="63">
        <v>0</v>
      </c>
      <c r="AV724" s="63">
        <v>0</v>
      </c>
      <c r="AW724" s="63">
        <v>0</v>
      </c>
      <c r="AX724" s="63">
        <v>0</v>
      </c>
      <c r="AY724" s="63">
        <v>0</v>
      </c>
      <c r="BA724" s="5">
        <f>IF(Q724&gt;0,RANK(Q724,(N724:P724,Q724:AE724)),0)</f>
        <v>3</v>
      </c>
      <c r="BB724" s="5">
        <f>IF(R724&gt;0,RANK(R724,(N724:P724,Q724:AE724)),0)</f>
        <v>4</v>
      </c>
      <c r="BC724" s="5">
        <f>IF(T724&gt;0,RANK(T724,(N724:P724,Q724:AE724)),0)</f>
        <v>0</v>
      </c>
      <c r="BD724" s="5">
        <f>IF(S724&gt;0,RANK(S724,(N724:P724,Q724:AE724)),0)</f>
        <v>0</v>
      </c>
      <c r="BE724" s="2">
        <f t="shared" si="289"/>
        <v>1.7016408162083097E-2</v>
      </c>
      <c r="BF724" s="2">
        <f t="shared" si="290"/>
        <v>4.9528609288786553E-3</v>
      </c>
      <c r="BG724" s="2">
        <f t="shared" si="291"/>
        <v>0</v>
      </c>
      <c r="BH724" s="2">
        <f t="shared" si="292"/>
        <v>0</v>
      </c>
      <c r="BJ724" t="s">
        <v>697</v>
      </c>
      <c r="BK724" t="s">
        <v>1367</v>
      </c>
      <c r="BN724" s="112">
        <v>17</v>
      </c>
      <c r="BO724" s="114">
        <v>179</v>
      </c>
      <c r="BP724" s="118">
        <f t="shared" si="281"/>
        <v>17179</v>
      </c>
      <c r="BQ724" s="118">
        <f t="shared" si="280"/>
        <v>17179</v>
      </c>
      <c r="BR724" s="5" t="s">
        <v>3151</v>
      </c>
      <c r="CA724" s="8"/>
      <c r="CB724" s="129" t="s">
        <v>2496</v>
      </c>
      <c r="CC724" s="63">
        <f t="shared" si="293"/>
        <v>-69051</v>
      </c>
      <c r="CE724" s="63">
        <v>0</v>
      </c>
      <c r="CT724" s="8"/>
    </row>
    <row r="725" spans="1:98" ht="15" hidden="1" customHeight="1" outlineLevel="1">
      <c r="A725" t="s">
        <v>1512</v>
      </c>
      <c r="B725" t="s">
        <v>1367</v>
      </c>
      <c r="C725" s="1">
        <f t="shared" si="282"/>
        <v>8886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0</v>
      </c>
      <c r="G725" s="129">
        <f t="shared" si="283"/>
        <v>3582</v>
      </c>
      <c r="H725" s="134">
        <f t="shared" si="284"/>
        <v>0.40310600945307223</v>
      </c>
      <c r="I725" s="2"/>
      <c r="J725" s="2">
        <f t="shared" si="285"/>
        <v>0.29023182534323655</v>
      </c>
      <c r="K725" s="2">
        <f t="shared" si="286"/>
        <v>0.69333783479630884</v>
      </c>
      <c r="L725" s="2">
        <f t="shared" si="287"/>
        <v>0</v>
      </c>
      <c r="M725" s="2">
        <f t="shared" si="288"/>
        <v>1.6430339860454612E-2</v>
      </c>
      <c r="N725" s="63">
        <v>2579</v>
      </c>
      <c r="O725" s="63">
        <v>6161</v>
      </c>
      <c r="P725" s="63">
        <v>0</v>
      </c>
      <c r="Q725" s="63">
        <v>89</v>
      </c>
      <c r="R725" s="63">
        <v>32</v>
      </c>
      <c r="S725" s="63">
        <v>0</v>
      </c>
      <c r="T725" s="63">
        <v>0</v>
      </c>
      <c r="U725" s="63">
        <v>0</v>
      </c>
      <c r="V725" s="63">
        <v>11</v>
      </c>
      <c r="W725" s="63">
        <v>0</v>
      </c>
      <c r="X725" s="63">
        <v>0</v>
      </c>
      <c r="Y725" s="63">
        <v>0</v>
      </c>
      <c r="Z725" s="63">
        <v>14</v>
      </c>
      <c r="AA725" s="63">
        <v>0</v>
      </c>
      <c r="AB725" s="63">
        <v>0</v>
      </c>
      <c r="AC725" s="63">
        <v>0</v>
      </c>
      <c r="AD725" s="63">
        <v>0</v>
      </c>
      <c r="AE725" s="63">
        <v>0</v>
      </c>
      <c r="AF725" s="63">
        <v>0</v>
      </c>
      <c r="AG725" s="63">
        <v>0</v>
      </c>
      <c r="AH725" s="63">
        <v>0</v>
      </c>
      <c r="AI725" s="63">
        <v>0</v>
      </c>
      <c r="AJ725" s="63">
        <v>0</v>
      </c>
      <c r="AK725" s="63">
        <v>0</v>
      </c>
      <c r="AL725" s="63">
        <v>0</v>
      </c>
      <c r="AM725" s="63">
        <v>0</v>
      </c>
      <c r="AN725" s="63">
        <v>0</v>
      </c>
      <c r="AO725" s="63">
        <v>0</v>
      </c>
      <c r="AP725" s="63">
        <v>0</v>
      </c>
      <c r="AQ725" s="63">
        <v>0</v>
      </c>
      <c r="AR725" s="63">
        <v>0</v>
      </c>
      <c r="AS725" s="63">
        <v>0</v>
      </c>
      <c r="AT725" s="63">
        <v>0</v>
      </c>
      <c r="AU725" s="63">
        <v>0</v>
      </c>
      <c r="AV725" s="63">
        <v>0</v>
      </c>
      <c r="AW725" s="63">
        <v>0</v>
      </c>
      <c r="AX725" s="63">
        <v>0</v>
      </c>
      <c r="AY725" s="63">
        <v>0</v>
      </c>
      <c r="BA725" s="5">
        <f>IF(Q725&gt;0,RANK(Q725,(N725:P725,Q725:AE725)),0)</f>
        <v>3</v>
      </c>
      <c r="BB725" s="5">
        <f>IF(R725&gt;0,RANK(R725,(N725:P725,Q725:AE725)),0)</f>
        <v>4</v>
      </c>
      <c r="BC725" s="5">
        <f>IF(T725&gt;0,RANK(T725,(N725:P725,Q725:AE725)),0)</f>
        <v>0</v>
      </c>
      <c r="BD725" s="5">
        <f>IF(S725&gt;0,RANK(S725,(N725:P725,Q725:AE725)),0)</f>
        <v>0</v>
      </c>
      <c r="BE725" s="2">
        <f t="shared" si="289"/>
        <v>1.0015755120414135E-2</v>
      </c>
      <c r="BF725" s="2">
        <f t="shared" si="290"/>
        <v>3.6011703803736214E-3</v>
      </c>
      <c r="BG725" s="2">
        <f t="shared" si="291"/>
        <v>0</v>
      </c>
      <c r="BH725" s="2">
        <f t="shared" si="292"/>
        <v>0</v>
      </c>
      <c r="BJ725" t="s">
        <v>1512</v>
      </c>
      <c r="BK725" t="s">
        <v>1367</v>
      </c>
      <c r="BL725">
        <v>12</v>
      </c>
      <c r="BN725" s="112">
        <v>17</v>
      </c>
      <c r="BO725" s="114">
        <v>181</v>
      </c>
      <c r="BP725" s="118">
        <f t="shared" si="281"/>
        <v>17181</v>
      </c>
      <c r="BQ725" s="118">
        <f t="shared" si="280"/>
        <v>17181</v>
      </c>
      <c r="BR725" s="5" t="s">
        <v>3151</v>
      </c>
      <c r="CA725" s="8"/>
      <c r="CC725" s="63">
        <f t="shared" si="293"/>
        <v>-8886</v>
      </c>
      <c r="CE725" s="63">
        <v>0</v>
      </c>
      <c r="CT725" s="8"/>
    </row>
    <row r="726" spans="1:98" ht="15" hidden="1" customHeight="1" outlineLevel="1">
      <c r="A726" t="s">
        <v>1577</v>
      </c>
      <c r="B726" t="s">
        <v>1367</v>
      </c>
      <c r="C726" s="1">
        <f t="shared" si="282"/>
        <v>31642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>IF(P726&gt;0,RANK(P726,(N726:P726,Q726:AE726)),0)</f>
        <v>0</v>
      </c>
      <c r="G726" s="129">
        <f t="shared" si="283"/>
        <v>10402</v>
      </c>
      <c r="H726" s="134">
        <f t="shared" si="284"/>
        <v>0.32874028190379873</v>
      </c>
      <c r="I726" s="2"/>
      <c r="J726" s="2">
        <f t="shared" si="285"/>
        <v>0.32624360027811139</v>
      </c>
      <c r="K726" s="2">
        <f t="shared" si="286"/>
        <v>0.65498388218191017</v>
      </c>
      <c r="L726" s="2">
        <f t="shared" si="287"/>
        <v>0</v>
      </c>
      <c r="M726" s="2">
        <f t="shared" si="288"/>
        <v>1.8772517539978439E-2</v>
      </c>
      <c r="N726" s="63">
        <v>10323</v>
      </c>
      <c r="O726" s="63">
        <v>20725</v>
      </c>
      <c r="P726" s="63">
        <v>0</v>
      </c>
      <c r="Q726" s="63">
        <v>350</v>
      </c>
      <c r="R726" s="63">
        <v>127</v>
      </c>
      <c r="S726" s="63">
        <v>0</v>
      </c>
      <c r="T726" s="63">
        <v>0</v>
      </c>
      <c r="U726" s="63">
        <v>0</v>
      </c>
      <c r="V726" s="63">
        <v>20</v>
      </c>
      <c r="W726" s="63">
        <v>58</v>
      </c>
      <c r="X726" s="63">
        <v>0</v>
      </c>
      <c r="Y726" s="63">
        <v>0</v>
      </c>
      <c r="Z726" s="63">
        <v>39</v>
      </c>
      <c r="AA726" s="63">
        <v>0</v>
      </c>
      <c r="AB726" s="63">
        <v>0</v>
      </c>
      <c r="AC726" s="63">
        <v>0</v>
      </c>
      <c r="AD726" s="63">
        <v>0</v>
      </c>
      <c r="AE726" s="63">
        <v>0</v>
      </c>
      <c r="AF726" s="63">
        <v>0</v>
      </c>
      <c r="AG726" s="63">
        <v>0</v>
      </c>
      <c r="AH726" s="63">
        <v>0</v>
      </c>
      <c r="AI726" s="63">
        <v>0</v>
      </c>
      <c r="AJ726" s="63">
        <v>0</v>
      </c>
      <c r="AK726" s="63">
        <v>0</v>
      </c>
      <c r="AL726" s="63">
        <v>0</v>
      </c>
      <c r="AM726" s="63">
        <v>0</v>
      </c>
      <c r="AN726" s="63">
        <v>0</v>
      </c>
      <c r="AO726" s="63">
        <v>0</v>
      </c>
      <c r="AP726" s="63">
        <v>0</v>
      </c>
      <c r="AQ726" s="63">
        <v>0</v>
      </c>
      <c r="AR726" s="63">
        <v>0</v>
      </c>
      <c r="AS726" s="63">
        <v>0</v>
      </c>
      <c r="AT726" s="63">
        <v>0</v>
      </c>
      <c r="AU726" s="63">
        <v>0</v>
      </c>
      <c r="AV726" s="63">
        <v>0</v>
      </c>
      <c r="AW726" s="63">
        <v>0</v>
      </c>
      <c r="AX726" s="63">
        <v>0</v>
      </c>
      <c r="AY726" s="63">
        <v>0</v>
      </c>
      <c r="BA726" s="5">
        <f>IF(Q726&gt;0,RANK(Q726,(N726:P726,Q726:AE726)),0)</f>
        <v>3</v>
      </c>
      <c r="BB726" s="5">
        <f>IF(R726&gt;0,RANK(R726,(N726:P726,Q726:AE726)),0)</f>
        <v>4</v>
      </c>
      <c r="BC726" s="5">
        <f>IF(T726&gt;0,RANK(T726,(N726:P726,Q726:AE726)),0)</f>
        <v>0</v>
      </c>
      <c r="BD726" s="5">
        <f>IF(S726&gt;0,RANK(S726,(N726:P726,Q726:AE726)),0)</f>
        <v>0</v>
      </c>
      <c r="BE726" s="2">
        <f t="shared" si="289"/>
        <v>1.1061247708741546E-2</v>
      </c>
      <c r="BF726" s="2">
        <f t="shared" si="290"/>
        <v>4.0136527400290757E-3</v>
      </c>
      <c r="BG726" s="2">
        <f t="shared" si="291"/>
        <v>0</v>
      </c>
      <c r="BH726" s="2">
        <f t="shared" si="292"/>
        <v>0</v>
      </c>
      <c r="BJ726" t="s">
        <v>1577</v>
      </c>
      <c r="BK726" t="s">
        <v>1367</v>
      </c>
      <c r="BL726">
        <v>15</v>
      </c>
      <c r="BN726" s="112">
        <v>17</v>
      </c>
      <c r="BO726" s="114">
        <v>183</v>
      </c>
      <c r="BP726" s="118">
        <f t="shared" si="281"/>
        <v>17183</v>
      </c>
      <c r="BQ726" s="118">
        <f t="shared" si="280"/>
        <v>17183</v>
      </c>
      <c r="BR726" s="5" t="s">
        <v>3151</v>
      </c>
      <c r="BV726" s="63"/>
      <c r="CA726" s="8"/>
      <c r="CB726" s="129"/>
      <c r="CC726" s="63">
        <f t="shared" si="293"/>
        <v>-31642</v>
      </c>
      <c r="CE726" s="63">
        <v>58</v>
      </c>
      <c r="CT726" s="8"/>
    </row>
    <row r="727" spans="1:98" ht="15" hidden="1" customHeight="1" outlineLevel="1">
      <c r="A727" t="s">
        <v>2949</v>
      </c>
      <c r="B727" t="s">
        <v>1367</v>
      </c>
      <c r="C727" s="1">
        <f t="shared" si="282"/>
        <v>0</v>
      </c>
      <c r="D727" s="5">
        <f>IF(N727&gt;0, RANK(N727,(N727:P727,Q727:AE727)),0)</f>
        <v>0</v>
      </c>
      <c r="E727" s="5">
        <f>IF(O727&gt;0,RANK(O727,(N727:P727,Q727:AE727)),0)</f>
        <v>0</v>
      </c>
      <c r="F727" s="5">
        <f>IF(P727&gt;0,RANK(P727,(N727:P727,Q727:AE727)),0)</f>
        <v>0</v>
      </c>
      <c r="G727" s="129">
        <f t="shared" si="283"/>
        <v>0</v>
      </c>
      <c r="H727" s="134">
        <f t="shared" si="284"/>
        <v>0</v>
      </c>
      <c r="I727" s="2"/>
      <c r="J727" s="2" t="str">
        <f t="shared" si="285"/>
        <v>-</v>
      </c>
      <c r="K727" s="2" t="str">
        <f t="shared" si="286"/>
        <v>-</v>
      </c>
      <c r="L727" s="2" t="str">
        <f t="shared" si="287"/>
        <v>-</v>
      </c>
      <c r="M727" s="2" t="str">
        <f t="shared" si="288"/>
        <v>-</v>
      </c>
      <c r="N727" s="63">
        <v>0</v>
      </c>
      <c r="O727" s="63">
        <v>0</v>
      </c>
      <c r="P727" s="63">
        <v>0</v>
      </c>
      <c r="Q727" s="63">
        <v>0</v>
      </c>
      <c r="R727" s="63">
        <v>0</v>
      </c>
      <c r="S727" s="63">
        <v>0</v>
      </c>
      <c r="T727" s="63">
        <v>0</v>
      </c>
      <c r="U727" s="63">
        <v>0</v>
      </c>
      <c r="V727" s="63">
        <v>0</v>
      </c>
      <c r="W727" s="63">
        <v>0</v>
      </c>
      <c r="X727" s="63">
        <v>0</v>
      </c>
      <c r="Y727" s="63">
        <v>0</v>
      </c>
      <c r="Z727" s="63">
        <v>0</v>
      </c>
      <c r="AA727" s="63">
        <v>0</v>
      </c>
      <c r="AB727" s="63">
        <v>0</v>
      </c>
      <c r="AC727" s="63">
        <v>0</v>
      </c>
      <c r="AD727" s="63">
        <v>0</v>
      </c>
      <c r="AE727" s="63">
        <v>0</v>
      </c>
      <c r="AF727" s="63">
        <v>0</v>
      </c>
      <c r="AG727" s="63">
        <v>0</v>
      </c>
      <c r="AH727" s="63">
        <v>0</v>
      </c>
      <c r="AI727" s="63">
        <v>0</v>
      </c>
      <c r="AJ727" s="63">
        <v>0</v>
      </c>
      <c r="AK727" s="63">
        <v>0</v>
      </c>
      <c r="AL727" s="63">
        <v>0</v>
      </c>
      <c r="AM727" s="63">
        <v>0</v>
      </c>
      <c r="AN727" s="63">
        <v>0</v>
      </c>
      <c r="AO727" s="63">
        <v>0</v>
      </c>
      <c r="AP727" s="63">
        <v>0</v>
      </c>
      <c r="AQ727" s="63">
        <v>0</v>
      </c>
      <c r="AR727" s="63">
        <v>0</v>
      </c>
      <c r="AS727" s="63">
        <v>0</v>
      </c>
      <c r="AT727" s="63">
        <v>0</v>
      </c>
      <c r="AU727" s="63">
        <v>0</v>
      </c>
      <c r="AV727" s="63">
        <v>0</v>
      </c>
      <c r="AW727" s="63">
        <v>0</v>
      </c>
      <c r="AX727" s="63">
        <v>0</v>
      </c>
      <c r="AY727" s="63">
        <v>0</v>
      </c>
      <c r="BA727" s="5">
        <f>IF(Q727&gt;0,RANK(Q727,(N727:P727,Q727:AE727)),0)</f>
        <v>0</v>
      </c>
      <c r="BB727" s="5">
        <f>IF(R727&gt;0,RANK(R727,(N727:P727,Q727:AE727)),0)</f>
        <v>0</v>
      </c>
      <c r="BC727" s="5">
        <f>IF(T727&gt;0,RANK(T727,(N727:P727,Q727:AE727)),0)</f>
        <v>0</v>
      </c>
      <c r="BD727" s="5">
        <f>IF(S727&gt;0,RANK(S727,(N727:P727,Q727:AE727)),0)</f>
        <v>0</v>
      </c>
      <c r="BE727" s="2" t="str">
        <f t="shared" si="289"/>
        <v>-</v>
      </c>
      <c r="BF727" s="2" t="str">
        <f t="shared" si="290"/>
        <v>-</v>
      </c>
      <c r="BG727" s="2" t="str">
        <f t="shared" si="291"/>
        <v>-</v>
      </c>
      <c r="BH727" s="2" t="str">
        <f t="shared" si="292"/>
        <v>-</v>
      </c>
      <c r="BJ727" t="s">
        <v>2949</v>
      </c>
      <c r="BK727" t="s">
        <v>1367</v>
      </c>
      <c r="BL727">
        <v>15</v>
      </c>
      <c r="BN727" s="112">
        <v>17</v>
      </c>
      <c r="BO727" s="114">
        <v>185</v>
      </c>
      <c r="BP727" s="118">
        <f t="shared" si="281"/>
        <v>17185</v>
      </c>
      <c r="BQ727" s="118">
        <f t="shared" si="280"/>
        <v>17185</v>
      </c>
      <c r="BR727" s="5" t="s">
        <v>3151</v>
      </c>
      <c r="BV727" s="63"/>
      <c r="CA727" s="8"/>
      <c r="CC727" s="63">
        <f t="shared" si="293"/>
        <v>0</v>
      </c>
      <c r="CE727" s="63">
        <v>0</v>
      </c>
      <c r="CT727" s="8"/>
    </row>
    <row r="728" spans="1:98" ht="15" hidden="1" customHeight="1" outlineLevel="1">
      <c r="A728" t="s">
        <v>422</v>
      </c>
      <c r="B728" t="s">
        <v>1367</v>
      </c>
      <c r="C728" s="1">
        <f t="shared" si="282"/>
        <v>7916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>IF(P728&gt;0,RANK(P728,(N728:P728,Q728:AE728)),0)</f>
        <v>0</v>
      </c>
      <c r="G728" s="129">
        <f t="shared" si="283"/>
        <v>1584</v>
      </c>
      <c r="H728" s="134">
        <f t="shared" si="284"/>
        <v>0.20010106114199092</v>
      </c>
      <c r="I728" s="2"/>
      <c r="J728" s="2">
        <f t="shared" si="285"/>
        <v>0.38996968165740276</v>
      </c>
      <c r="K728" s="2">
        <f t="shared" si="286"/>
        <v>0.59007074279939364</v>
      </c>
      <c r="L728" s="2">
        <f t="shared" si="287"/>
        <v>0</v>
      </c>
      <c r="M728" s="2">
        <f t="shared" si="288"/>
        <v>1.99595755432036E-2</v>
      </c>
      <c r="N728" s="63">
        <v>3087</v>
      </c>
      <c r="O728" s="63">
        <v>4671</v>
      </c>
      <c r="P728" s="63">
        <v>0</v>
      </c>
      <c r="Q728" s="63">
        <v>99</v>
      </c>
      <c r="R728" s="63">
        <v>34</v>
      </c>
      <c r="S728" s="63">
        <v>0</v>
      </c>
      <c r="T728" s="63">
        <v>0</v>
      </c>
      <c r="U728" s="63">
        <v>0</v>
      </c>
      <c r="V728" s="63">
        <v>5</v>
      </c>
      <c r="W728" s="63">
        <v>15</v>
      </c>
      <c r="X728" s="63">
        <v>0</v>
      </c>
      <c r="Y728" s="63">
        <v>0</v>
      </c>
      <c r="Z728" s="63">
        <v>5</v>
      </c>
      <c r="AA728" s="63">
        <v>0</v>
      </c>
      <c r="AB728" s="63">
        <v>0</v>
      </c>
      <c r="AC728" s="63">
        <v>0</v>
      </c>
      <c r="AD728" s="63">
        <v>0</v>
      </c>
      <c r="AE728" s="63">
        <v>0</v>
      </c>
      <c r="AF728" s="63">
        <v>0</v>
      </c>
      <c r="AG728" s="63">
        <v>0</v>
      </c>
      <c r="AH728" s="63">
        <v>0</v>
      </c>
      <c r="AI728" s="63">
        <v>0</v>
      </c>
      <c r="AJ728" s="63">
        <v>0</v>
      </c>
      <c r="AK728" s="63">
        <v>0</v>
      </c>
      <c r="AL728" s="63">
        <v>0</v>
      </c>
      <c r="AM728" s="63">
        <v>0</v>
      </c>
      <c r="AN728" s="63">
        <v>0</v>
      </c>
      <c r="AO728" s="63">
        <v>0</v>
      </c>
      <c r="AP728" s="63">
        <v>0</v>
      </c>
      <c r="AQ728" s="63">
        <v>0</v>
      </c>
      <c r="AR728" s="63">
        <v>0</v>
      </c>
      <c r="AS728" s="63">
        <v>0</v>
      </c>
      <c r="AT728" s="63">
        <v>0</v>
      </c>
      <c r="AU728" s="63">
        <v>0</v>
      </c>
      <c r="AV728" s="63">
        <v>0</v>
      </c>
      <c r="AW728" s="63">
        <v>0</v>
      </c>
      <c r="AX728" s="63">
        <v>0</v>
      </c>
      <c r="AY728" s="63">
        <v>0</v>
      </c>
      <c r="BA728" s="5">
        <f>IF(Q728&gt;0,RANK(Q728,(N728:P728,Q728:AE728)),0)</f>
        <v>3</v>
      </c>
      <c r="BB728" s="5">
        <f>IF(R728&gt;0,RANK(R728,(N728:P728,Q728:AE728)),0)</f>
        <v>4</v>
      </c>
      <c r="BC728" s="5">
        <f>IF(T728&gt;0,RANK(T728,(N728:P728,Q728:AE728)),0)</f>
        <v>0</v>
      </c>
      <c r="BD728" s="5">
        <f>IF(S728&gt;0,RANK(S728,(N728:P728,Q728:AE728)),0)</f>
        <v>0</v>
      </c>
      <c r="BE728" s="2">
        <f t="shared" si="289"/>
        <v>1.2506316321374432E-2</v>
      </c>
      <c r="BF728" s="2">
        <f t="shared" si="290"/>
        <v>4.295098534613441E-3</v>
      </c>
      <c r="BG728" s="2">
        <f t="shared" si="291"/>
        <v>0</v>
      </c>
      <c r="BH728" s="2">
        <f t="shared" si="292"/>
        <v>0</v>
      </c>
      <c r="BJ728" t="s">
        <v>422</v>
      </c>
      <c r="BK728" t="s">
        <v>1367</v>
      </c>
      <c r="BL728">
        <v>17</v>
      </c>
      <c r="BN728" s="112">
        <v>17</v>
      </c>
      <c r="BO728" s="114">
        <v>187</v>
      </c>
      <c r="BP728" s="118">
        <f t="shared" si="281"/>
        <v>17187</v>
      </c>
      <c r="BQ728" s="118">
        <f t="shared" si="280"/>
        <v>17187</v>
      </c>
      <c r="BR728" s="5" t="s">
        <v>3151</v>
      </c>
      <c r="BV728" s="63"/>
      <c r="CA728" s="8"/>
      <c r="CB728" s="129" t="s">
        <v>3238</v>
      </c>
      <c r="CC728" s="63">
        <f t="shared" si="293"/>
        <v>-7916</v>
      </c>
      <c r="CE728" s="63">
        <v>15</v>
      </c>
      <c r="CT728" s="8"/>
    </row>
    <row r="729" spans="1:98" ht="15" hidden="1" customHeight="1" outlineLevel="1">
      <c r="A729" t="s">
        <v>691</v>
      </c>
      <c r="B729" t="s">
        <v>1367</v>
      </c>
      <c r="C729" s="1">
        <f t="shared" si="282"/>
        <v>7921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0</v>
      </c>
      <c r="G729" s="129">
        <f t="shared" si="283"/>
        <v>4474</v>
      </c>
      <c r="H729" s="134">
        <f t="shared" si="284"/>
        <v>0.56482767327357652</v>
      </c>
      <c r="I729" s="2"/>
      <c r="J729" s="2">
        <f t="shared" si="285"/>
        <v>0.20717081176619115</v>
      </c>
      <c r="K729" s="2">
        <f t="shared" si="286"/>
        <v>0.77199848503976776</v>
      </c>
      <c r="L729" s="2">
        <f t="shared" si="287"/>
        <v>0</v>
      </c>
      <c r="M729" s="2">
        <f t="shared" si="288"/>
        <v>2.0830703194041122E-2</v>
      </c>
      <c r="N729" s="63">
        <v>1641</v>
      </c>
      <c r="O729" s="63">
        <v>6115</v>
      </c>
      <c r="P729" s="63">
        <v>0</v>
      </c>
      <c r="Q729" s="63">
        <v>92</v>
      </c>
      <c r="R729" s="63">
        <v>42</v>
      </c>
      <c r="S729" s="63">
        <v>0</v>
      </c>
      <c r="T729" s="63">
        <v>0</v>
      </c>
      <c r="U729" s="63">
        <v>0</v>
      </c>
      <c r="V729" s="63">
        <v>3</v>
      </c>
      <c r="W729" s="63">
        <v>19</v>
      </c>
      <c r="X729" s="63">
        <v>0</v>
      </c>
      <c r="Y729" s="63">
        <v>0</v>
      </c>
      <c r="Z729" s="63">
        <v>9</v>
      </c>
      <c r="AA729" s="63">
        <v>0</v>
      </c>
      <c r="AB729" s="63">
        <v>0</v>
      </c>
      <c r="AC729" s="63">
        <v>0</v>
      </c>
      <c r="AD729" s="63">
        <v>0</v>
      </c>
      <c r="AE729" s="63">
        <v>0</v>
      </c>
      <c r="AF729" s="63">
        <v>0</v>
      </c>
      <c r="AG729" s="63">
        <v>0</v>
      </c>
      <c r="AH729" s="63">
        <v>0</v>
      </c>
      <c r="AI729" s="63">
        <v>0</v>
      </c>
      <c r="AJ729" s="63">
        <v>0</v>
      </c>
      <c r="AK729" s="63">
        <v>0</v>
      </c>
      <c r="AL729" s="63">
        <v>0</v>
      </c>
      <c r="AM729" s="63">
        <v>0</v>
      </c>
      <c r="AN729" s="63">
        <v>0</v>
      </c>
      <c r="AO729" s="63">
        <v>0</v>
      </c>
      <c r="AP729" s="63">
        <v>0</v>
      </c>
      <c r="AQ729" s="63">
        <v>0</v>
      </c>
      <c r="AR729" s="63">
        <v>0</v>
      </c>
      <c r="AS729" s="63">
        <v>0</v>
      </c>
      <c r="AT729" s="63">
        <v>0</v>
      </c>
      <c r="AU729" s="63">
        <v>0</v>
      </c>
      <c r="AV729" s="63">
        <v>0</v>
      </c>
      <c r="AW729" s="63">
        <v>0</v>
      </c>
      <c r="AX729" s="63">
        <v>0</v>
      </c>
      <c r="AY729" s="63">
        <v>0</v>
      </c>
      <c r="BA729" s="5">
        <f>IF(Q729&gt;0,RANK(Q729,(N729:P729,Q729:AE729)),0)</f>
        <v>3</v>
      </c>
      <c r="BB729" s="5">
        <f>IF(R729&gt;0,RANK(R729,(N729:P729,Q729:AE729)),0)</f>
        <v>4</v>
      </c>
      <c r="BC729" s="5">
        <f>IF(T729&gt;0,RANK(T729,(N729:P729,Q729:AE729)),0)</f>
        <v>0</v>
      </c>
      <c r="BD729" s="5">
        <f>IF(S729&gt;0,RANK(S729,(N729:P729,Q729:AE729)),0)</f>
        <v>0</v>
      </c>
      <c r="BE729" s="2">
        <f t="shared" si="289"/>
        <v>1.161469511425325E-2</v>
      </c>
      <c r="BF729" s="2">
        <f t="shared" si="290"/>
        <v>5.3023608130286582E-3</v>
      </c>
      <c r="BG729" s="2">
        <f t="shared" si="291"/>
        <v>0</v>
      </c>
      <c r="BH729" s="2">
        <f t="shared" si="292"/>
        <v>0</v>
      </c>
      <c r="BJ729" t="s">
        <v>691</v>
      </c>
      <c r="BK729" t="s">
        <v>1367</v>
      </c>
      <c r="BL729">
        <v>15</v>
      </c>
      <c r="BN729" s="112">
        <v>17</v>
      </c>
      <c r="BO729" s="114">
        <v>189</v>
      </c>
      <c r="BP729" s="118">
        <f t="shared" si="281"/>
        <v>17189</v>
      </c>
      <c r="BQ729" s="118">
        <f t="shared" si="280"/>
        <v>17189</v>
      </c>
      <c r="BR729" s="5" t="s">
        <v>3151</v>
      </c>
      <c r="CA729" s="8"/>
      <c r="CC729" s="63">
        <f t="shared" si="293"/>
        <v>-7921</v>
      </c>
      <c r="CE729" s="63">
        <v>19</v>
      </c>
      <c r="CT729" s="8"/>
    </row>
    <row r="730" spans="1:98" ht="15" hidden="1" customHeight="1" outlineLevel="1">
      <c r="A730" t="s">
        <v>423</v>
      </c>
      <c r="B730" t="s">
        <v>1367</v>
      </c>
      <c r="C730" s="1">
        <f t="shared" si="282"/>
        <v>8486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0</v>
      </c>
      <c r="G730" s="129">
        <f t="shared" si="283"/>
        <v>5989</v>
      </c>
      <c r="H730" s="134">
        <f t="shared" si="284"/>
        <v>0.70575064812632571</v>
      </c>
      <c r="I730" s="2"/>
      <c r="J730" s="2">
        <f t="shared" si="285"/>
        <v>0.13987744520386519</v>
      </c>
      <c r="K730" s="2">
        <f t="shared" si="286"/>
        <v>0.84562809333019096</v>
      </c>
      <c r="L730" s="2">
        <f t="shared" si="287"/>
        <v>0</v>
      </c>
      <c r="M730" s="2">
        <f t="shared" si="288"/>
        <v>1.4494461465943909E-2</v>
      </c>
      <c r="N730" s="63">
        <v>1187</v>
      </c>
      <c r="O730" s="63">
        <v>7176</v>
      </c>
      <c r="P730" s="63">
        <v>0</v>
      </c>
      <c r="Q730" s="63">
        <v>90</v>
      </c>
      <c r="R730" s="63">
        <v>23</v>
      </c>
      <c r="S730" s="63">
        <v>0</v>
      </c>
      <c r="T730" s="63">
        <v>0</v>
      </c>
      <c r="U730" s="63">
        <v>0</v>
      </c>
      <c r="V730" s="63">
        <v>3</v>
      </c>
      <c r="W730" s="63">
        <v>0</v>
      </c>
      <c r="X730" s="63">
        <v>0</v>
      </c>
      <c r="Y730" s="63">
        <v>0</v>
      </c>
      <c r="Z730" s="63">
        <v>7</v>
      </c>
      <c r="AA730" s="63">
        <v>0</v>
      </c>
      <c r="AB730" s="63">
        <v>0</v>
      </c>
      <c r="AC730" s="63">
        <v>0</v>
      </c>
      <c r="AD730" s="63">
        <v>0</v>
      </c>
      <c r="AE730" s="63">
        <v>0</v>
      </c>
      <c r="AF730" s="63">
        <v>0</v>
      </c>
      <c r="AG730" s="63">
        <v>0</v>
      </c>
      <c r="AH730" s="63">
        <v>0</v>
      </c>
      <c r="AI730" s="63">
        <v>0</v>
      </c>
      <c r="AJ730" s="63">
        <v>0</v>
      </c>
      <c r="AK730" s="63">
        <v>0</v>
      </c>
      <c r="AL730" s="63">
        <v>0</v>
      </c>
      <c r="AM730" s="63">
        <v>0</v>
      </c>
      <c r="AN730" s="63">
        <v>0</v>
      </c>
      <c r="AO730" s="63">
        <v>0</v>
      </c>
      <c r="AP730" s="63">
        <v>0</v>
      </c>
      <c r="AQ730" s="63">
        <v>0</v>
      </c>
      <c r="AR730" s="63">
        <v>0</v>
      </c>
      <c r="AS730" s="63">
        <v>0</v>
      </c>
      <c r="AT730" s="63">
        <v>0</v>
      </c>
      <c r="AU730" s="63">
        <v>0</v>
      </c>
      <c r="AV730" s="63">
        <v>0</v>
      </c>
      <c r="AW730" s="63">
        <v>0</v>
      </c>
      <c r="AX730" s="63">
        <v>0</v>
      </c>
      <c r="AY730" s="63">
        <v>0</v>
      </c>
      <c r="BA730" s="5">
        <f>IF(Q730&gt;0,RANK(Q730,(N730:P730,Q730:AE730)),0)</f>
        <v>3</v>
      </c>
      <c r="BB730" s="5">
        <f>IF(R730&gt;0,RANK(R730,(N730:P730,Q730:AE730)),0)</f>
        <v>4</v>
      </c>
      <c r="BC730" s="5">
        <f>IF(T730&gt;0,RANK(T730,(N730:P730,Q730:AE730)),0)</f>
        <v>0</v>
      </c>
      <c r="BD730" s="5">
        <f>IF(S730&gt;0,RANK(S730,(N730:P730,Q730:AE730)),0)</f>
        <v>0</v>
      </c>
      <c r="BE730" s="2">
        <f t="shared" si="289"/>
        <v>1.0605703511666275E-2</v>
      </c>
      <c r="BF730" s="2">
        <f t="shared" si="290"/>
        <v>2.7103464529813809E-3</v>
      </c>
      <c r="BG730" s="2">
        <f t="shared" si="291"/>
        <v>0</v>
      </c>
      <c r="BH730" s="2">
        <f t="shared" si="292"/>
        <v>0</v>
      </c>
      <c r="BJ730" t="s">
        <v>423</v>
      </c>
      <c r="BK730" t="s">
        <v>1367</v>
      </c>
      <c r="BL730">
        <v>15</v>
      </c>
      <c r="BN730" s="112">
        <v>17</v>
      </c>
      <c r="BO730" s="114">
        <v>191</v>
      </c>
      <c r="BP730" s="118">
        <f t="shared" si="281"/>
        <v>17191</v>
      </c>
      <c r="BQ730" s="118">
        <f t="shared" si="280"/>
        <v>17191</v>
      </c>
      <c r="BR730" s="5" t="s">
        <v>3151</v>
      </c>
      <c r="CA730" s="8"/>
      <c r="CC730" s="63">
        <f t="shared" si="293"/>
        <v>-8486</v>
      </c>
      <c r="CE730" s="63">
        <v>0</v>
      </c>
      <c r="CT730" s="8"/>
    </row>
    <row r="731" spans="1:98" ht="15" hidden="1" customHeight="1" outlineLevel="1">
      <c r="A731" t="s">
        <v>1975</v>
      </c>
      <c r="B731" t="s">
        <v>1367</v>
      </c>
      <c r="C731" s="1">
        <f t="shared" ref="C731:C737" si="294">SUM(N731:AY731)</f>
        <v>7428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0</v>
      </c>
      <c r="G731" s="129">
        <f t="shared" ref="G731:G737" si="295">IF(C731&gt;0,MAX(N731:P731)-LARGE(N731:P731,2),0)</f>
        <v>4271</v>
      </c>
      <c r="H731" s="134">
        <f t="shared" ref="H731:H737" si="296">IF(C731&gt;0,G731/C731,0)</f>
        <v>0.57498653742595585</v>
      </c>
      <c r="I731" s="2"/>
      <c r="J731" s="2">
        <f t="shared" ref="J731:J737" si="297">IF($C731=0,"-",N731/$C731)</f>
        <v>0.20422724824986538</v>
      </c>
      <c r="K731" s="2">
        <f t="shared" ref="K731:K737" si="298">IF($C731=0,"-",O731/$C731)</f>
        <v>0.77921378567582122</v>
      </c>
      <c r="L731" s="2">
        <f t="shared" ref="L731:L737" si="299">IF($C731=0,"-",P731/$C731)</f>
        <v>0</v>
      </c>
      <c r="M731" s="2">
        <f t="shared" ref="M731:M737" si="300">IF(C731=0,"-",(1-J731-K731-L731))</f>
        <v>1.6558966074313397E-2</v>
      </c>
      <c r="N731" s="63">
        <v>1517</v>
      </c>
      <c r="O731" s="63">
        <v>5788</v>
      </c>
      <c r="P731" s="63">
        <v>0</v>
      </c>
      <c r="Q731" s="63">
        <v>82</v>
      </c>
      <c r="R731" s="63">
        <v>23</v>
      </c>
      <c r="S731" s="63">
        <v>0</v>
      </c>
      <c r="T731" s="63">
        <v>0</v>
      </c>
      <c r="U731" s="63">
        <v>0</v>
      </c>
      <c r="V731" s="63">
        <v>3</v>
      </c>
      <c r="W731" s="63">
        <v>10</v>
      </c>
      <c r="X731" s="63">
        <v>0</v>
      </c>
      <c r="Y731" s="63">
        <v>0</v>
      </c>
      <c r="Z731" s="63">
        <v>5</v>
      </c>
      <c r="AA731" s="63">
        <v>0</v>
      </c>
      <c r="AB731" s="63">
        <v>0</v>
      </c>
      <c r="AC731" s="63">
        <v>0</v>
      </c>
      <c r="AD731" s="63">
        <v>0</v>
      </c>
      <c r="AE731" s="63">
        <v>0</v>
      </c>
      <c r="AF731" s="63">
        <v>0</v>
      </c>
      <c r="AG731" s="63">
        <v>0</v>
      </c>
      <c r="AH731" s="63">
        <v>0</v>
      </c>
      <c r="AI731" s="63">
        <v>0</v>
      </c>
      <c r="AJ731" s="63">
        <v>0</v>
      </c>
      <c r="AK731" s="63">
        <v>0</v>
      </c>
      <c r="AL731" s="63">
        <v>0</v>
      </c>
      <c r="AM731" s="63">
        <v>0</v>
      </c>
      <c r="AN731" s="63">
        <v>0</v>
      </c>
      <c r="AO731" s="63">
        <v>0</v>
      </c>
      <c r="AP731" s="63">
        <v>0</v>
      </c>
      <c r="AQ731" s="63">
        <v>0</v>
      </c>
      <c r="AR731" s="63">
        <v>0</v>
      </c>
      <c r="AS731" s="63">
        <v>0</v>
      </c>
      <c r="AT731" s="63">
        <v>0</v>
      </c>
      <c r="AU731" s="63">
        <v>0</v>
      </c>
      <c r="AV731" s="63">
        <v>0</v>
      </c>
      <c r="AW731" s="63">
        <v>0</v>
      </c>
      <c r="AX731" s="63">
        <v>0</v>
      </c>
      <c r="AY731" s="63">
        <v>0</v>
      </c>
      <c r="BA731" s="5">
        <f>IF(Q731&gt;0,RANK(Q731,(N731:P731,Q731:AE731)),0)</f>
        <v>3</v>
      </c>
      <c r="BB731" s="5">
        <f>IF(R731&gt;0,RANK(R731,(N731:P731,Q731:AE731)),0)</f>
        <v>4</v>
      </c>
      <c r="BC731" s="5">
        <f>IF(T731&gt;0,RANK(T731,(N731:P731,Q731:AE731)),0)</f>
        <v>0</v>
      </c>
      <c r="BD731" s="5">
        <f>IF(S731&gt;0,RANK(S731,(N731:P731,Q731:AE731)),0)</f>
        <v>0</v>
      </c>
      <c r="BE731" s="2">
        <f t="shared" ref="BE731:BE737" si="301">IF($C731=0,"-",Q731/$C731)</f>
        <v>1.1039310716208939E-2</v>
      </c>
      <c r="BF731" s="2">
        <f t="shared" ref="BF731:BF737" si="302">IF($C731=0,"-",R731/$C731)</f>
        <v>3.0963920301561657E-3</v>
      </c>
      <c r="BG731" s="2">
        <f t="shared" ref="BG731:BG737" si="303">IF($C731=0,"-",T731/$C731)</f>
        <v>0</v>
      </c>
      <c r="BH731" s="2">
        <f t="shared" ref="BH731:BH737" si="304">IF($C731=0,"-",S731/$C731)</f>
        <v>0</v>
      </c>
      <c r="BJ731" t="s">
        <v>1975</v>
      </c>
      <c r="BK731" t="s">
        <v>1367</v>
      </c>
      <c r="BL731">
        <v>15</v>
      </c>
      <c r="BN731" s="112">
        <v>17</v>
      </c>
      <c r="BO731" s="114">
        <v>193</v>
      </c>
      <c r="BP731" s="118">
        <f t="shared" si="281"/>
        <v>17193</v>
      </c>
      <c r="BQ731" s="118">
        <f t="shared" si="280"/>
        <v>17193</v>
      </c>
      <c r="BR731" s="5" t="s">
        <v>3151</v>
      </c>
      <c r="BV731" s="63"/>
      <c r="CA731" s="8"/>
      <c r="CB731" s="129" t="s">
        <v>3240</v>
      </c>
      <c r="CC731" s="63">
        <f t="shared" ref="CC731:CC737" si="305">CD731-C731</f>
        <v>-7428</v>
      </c>
      <c r="CE731" s="63">
        <v>10</v>
      </c>
      <c r="CT731" s="8"/>
    </row>
    <row r="732" spans="1:98" ht="15" hidden="1" customHeight="1" outlineLevel="1">
      <c r="A732" t="s">
        <v>852</v>
      </c>
      <c r="B732" t="s">
        <v>1367</v>
      </c>
      <c r="C732" s="1">
        <f t="shared" si="294"/>
        <v>27375</v>
      </c>
      <c r="D732" s="5">
        <f>IF(N732&gt;0, RANK(N732,(N732:P732,Q732:AE732)),0)</f>
        <v>2</v>
      </c>
      <c r="E732" s="5">
        <f>IF(O732&gt;0,RANK(O732,(N732:P732,Q732:AE732)),0)</f>
        <v>1</v>
      </c>
      <c r="F732" s="5">
        <f>IF(P732&gt;0,RANK(P732,(N732:P732,Q732:AE732)),0)</f>
        <v>0</v>
      </c>
      <c r="G732" s="129">
        <f t="shared" si="295"/>
        <v>2274</v>
      </c>
      <c r="H732" s="134">
        <f t="shared" si="296"/>
        <v>8.306849315068493E-2</v>
      </c>
      <c r="I732" s="2"/>
      <c r="J732" s="2">
        <f t="shared" si="297"/>
        <v>0.44759817351598175</v>
      </c>
      <c r="K732" s="2">
        <f t="shared" si="298"/>
        <v>0.53066666666666662</v>
      </c>
      <c r="L732" s="2">
        <f t="shared" si="299"/>
        <v>0</v>
      </c>
      <c r="M732" s="2">
        <f t="shared" si="300"/>
        <v>2.1735159817351635E-2</v>
      </c>
      <c r="N732" s="63">
        <v>12253</v>
      </c>
      <c r="O732" s="63">
        <v>14527</v>
      </c>
      <c r="P732" s="63">
        <v>0</v>
      </c>
      <c r="Q732" s="63">
        <v>382</v>
      </c>
      <c r="R732" s="63">
        <v>154</v>
      </c>
      <c r="S732" s="63">
        <v>0</v>
      </c>
      <c r="T732" s="63">
        <v>0</v>
      </c>
      <c r="U732" s="63">
        <v>0</v>
      </c>
      <c r="V732" s="63">
        <v>22</v>
      </c>
      <c r="W732" s="63">
        <v>0</v>
      </c>
      <c r="X732" s="63">
        <v>0</v>
      </c>
      <c r="Y732" s="63">
        <v>0</v>
      </c>
      <c r="Z732" s="63">
        <v>37</v>
      </c>
      <c r="AA732" s="63">
        <v>0</v>
      </c>
      <c r="AB732" s="63">
        <v>0</v>
      </c>
      <c r="AC732" s="63">
        <v>0</v>
      </c>
      <c r="AD732" s="63">
        <v>0</v>
      </c>
      <c r="AE732" s="63">
        <v>0</v>
      </c>
      <c r="AF732" s="63">
        <v>0</v>
      </c>
      <c r="AG732" s="63">
        <v>0</v>
      </c>
      <c r="AH732" s="63">
        <v>0</v>
      </c>
      <c r="AI732" s="63">
        <v>0</v>
      </c>
      <c r="AJ732" s="63">
        <v>0</v>
      </c>
      <c r="AK732" s="63">
        <v>0</v>
      </c>
      <c r="AL732" s="63">
        <v>0</v>
      </c>
      <c r="AM732" s="63">
        <v>0</v>
      </c>
      <c r="AN732" s="63">
        <v>0</v>
      </c>
      <c r="AO732" s="63">
        <v>0</v>
      </c>
      <c r="AP732" s="63">
        <v>0</v>
      </c>
      <c r="AQ732" s="63">
        <v>0</v>
      </c>
      <c r="AR732" s="63">
        <v>0</v>
      </c>
      <c r="AS732" s="63">
        <v>0</v>
      </c>
      <c r="AT732" s="63">
        <v>0</v>
      </c>
      <c r="AU732" s="63">
        <v>0</v>
      </c>
      <c r="AV732" s="63">
        <v>0</v>
      </c>
      <c r="AW732" s="63">
        <v>0</v>
      </c>
      <c r="AX732" s="63">
        <v>0</v>
      </c>
      <c r="AY732" s="63">
        <v>0</v>
      </c>
      <c r="BA732" s="5">
        <f>IF(Q732&gt;0,RANK(Q732,(N732:P732,Q732:AE732)),0)</f>
        <v>3</v>
      </c>
      <c r="BB732" s="5">
        <f>IF(R732&gt;0,RANK(R732,(N732:P732,Q732:AE732)),0)</f>
        <v>4</v>
      </c>
      <c r="BC732" s="5">
        <f>IF(T732&gt;0,RANK(T732,(N732:P732,Q732:AE732)),0)</f>
        <v>0</v>
      </c>
      <c r="BD732" s="5">
        <f>IF(S732&gt;0,RANK(S732,(N732:P732,Q732:AE732)),0)</f>
        <v>0</v>
      </c>
      <c r="BE732" s="2">
        <f t="shared" si="301"/>
        <v>1.395433789954338E-2</v>
      </c>
      <c r="BF732" s="2">
        <f t="shared" si="302"/>
        <v>5.625570776255708E-3</v>
      </c>
      <c r="BG732" s="2">
        <f t="shared" si="303"/>
        <v>0</v>
      </c>
      <c r="BH732" s="2">
        <f t="shared" si="304"/>
        <v>0</v>
      </c>
      <c r="BJ732" t="s">
        <v>852</v>
      </c>
      <c r="BK732" t="s">
        <v>1367</v>
      </c>
      <c r="BL732">
        <v>17</v>
      </c>
      <c r="BN732" s="112">
        <v>17</v>
      </c>
      <c r="BO732" s="114">
        <v>195</v>
      </c>
      <c r="BP732" s="118">
        <f t="shared" si="281"/>
        <v>17195</v>
      </c>
      <c r="BQ732" s="118">
        <f t="shared" si="280"/>
        <v>17195</v>
      </c>
      <c r="BR732" s="5" t="s">
        <v>3151</v>
      </c>
      <c r="BV732" s="63"/>
      <c r="CA732" s="8"/>
      <c r="CB732" s="129" t="s">
        <v>3238</v>
      </c>
      <c r="CC732" s="63">
        <f t="shared" si="305"/>
        <v>-27375</v>
      </c>
      <c r="CE732" s="63">
        <v>0</v>
      </c>
      <c r="CT732" s="8"/>
    </row>
    <row r="733" spans="1:98" ht="15" hidden="1" customHeight="1" outlineLevel="1">
      <c r="A733" t="s">
        <v>112</v>
      </c>
      <c r="B733" t="s">
        <v>1367</v>
      </c>
      <c r="C733" s="1">
        <f t="shared" si="294"/>
        <v>346141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>IF(P733&gt;0,RANK(P733,(N733:P733,Q733:AE733)),0)</f>
        <v>0</v>
      </c>
      <c r="G733" s="129">
        <f t="shared" si="295"/>
        <v>28899</v>
      </c>
      <c r="H733" s="134">
        <f t="shared" si="296"/>
        <v>8.3489098373206297E-2</v>
      </c>
      <c r="I733" s="2"/>
      <c r="J733" s="2">
        <f t="shared" si="297"/>
        <v>0.53129505028297719</v>
      </c>
      <c r="K733" s="2">
        <f t="shared" si="298"/>
        <v>0.44780595190977085</v>
      </c>
      <c r="L733" s="2">
        <f t="shared" si="299"/>
        <v>0</v>
      </c>
      <c r="M733" s="2">
        <f t="shared" si="300"/>
        <v>2.0898997807251962E-2</v>
      </c>
      <c r="N733" s="63">
        <v>183903</v>
      </c>
      <c r="O733" s="63">
        <v>155004</v>
      </c>
      <c r="P733" s="63">
        <v>0</v>
      </c>
      <c r="Q733" s="63">
        <v>3671</v>
      </c>
      <c r="R733" s="63">
        <v>1614</v>
      </c>
      <c r="S733" s="63">
        <v>0</v>
      </c>
      <c r="T733" s="63">
        <v>0</v>
      </c>
      <c r="U733" s="63">
        <v>0</v>
      </c>
      <c r="V733" s="63">
        <v>319</v>
      </c>
      <c r="W733" s="63">
        <v>1171</v>
      </c>
      <c r="X733" s="63">
        <v>0</v>
      </c>
      <c r="Y733" s="63">
        <v>0</v>
      </c>
      <c r="Z733" s="63">
        <v>459</v>
      </c>
      <c r="AA733" s="63">
        <v>0</v>
      </c>
      <c r="AB733" s="63">
        <v>0</v>
      </c>
      <c r="AC733" s="63">
        <v>0</v>
      </c>
      <c r="AD733" s="63">
        <v>0</v>
      </c>
      <c r="AE733" s="63">
        <v>0</v>
      </c>
      <c r="AF733" s="63">
        <v>0</v>
      </c>
      <c r="AG733" s="63">
        <v>0</v>
      </c>
      <c r="AH733" s="63">
        <v>0</v>
      </c>
      <c r="AI733" s="63">
        <v>0</v>
      </c>
      <c r="AJ733" s="63">
        <v>0</v>
      </c>
      <c r="AK733" s="63">
        <v>0</v>
      </c>
      <c r="AL733" s="63">
        <v>0</v>
      </c>
      <c r="AM733" s="63">
        <v>0</v>
      </c>
      <c r="AN733" s="63">
        <v>0</v>
      </c>
      <c r="AO733" s="63">
        <v>0</v>
      </c>
      <c r="AP733" s="63">
        <v>0</v>
      </c>
      <c r="AQ733" s="63">
        <v>0</v>
      </c>
      <c r="AR733" s="63">
        <v>0</v>
      </c>
      <c r="AS733" s="63">
        <v>0</v>
      </c>
      <c r="AT733" s="63">
        <v>0</v>
      </c>
      <c r="AU733" s="63">
        <v>0</v>
      </c>
      <c r="AV733" s="63">
        <v>0</v>
      </c>
      <c r="AW733" s="63">
        <v>0</v>
      </c>
      <c r="AX733" s="63">
        <v>0</v>
      </c>
      <c r="AY733" s="63">
        <v>0</v>
      </c>
      <c r="BA733" s="5">
        <f>IF(Q733&gt;0,RANK(Q733,(N733:P733,Q733:AE733)),0)</f>
        <v>3</v>
      </c>
      <c r="BB733" s="5">
        <f>IF(R733&gt;0,RANK(R733,(N733:P733,Q733:AE733)),0)</f>
        <v>4</v>
      </c>
      <c r="BC733" s="5">
        <f>IF(T733&gt;0,RANK(T733,(N733:P733,Q733:AE733)),0)</f>
        <v>0</v>
      </c>
      <c r="BD733" s="5">
        <f>IF(S733&gt;0,RANK(S733,(N733:P733,Q733:AE733)),0)</f>
        <v>0</v>
      </c>
      <c r="BE733" s="2">
        <f t="shared" si="301"/>
        <v>1.0605504693174169E-2</v>
      </c>
      <c r="BF733" s="2">
        <f t="shared" si="302"/>
        <v>4.6628397098292312E-3</v>
      </c>
      <c r="BG733" s="2">
        <f t="shared" si="303"/>
        <v>0</v>
      </c>
      <c r="BH733" s="2">
        <f t="shared" si="304"/>
        <v>0</v>
      </c>
      <c r="BJ733" t="s">
        <v>112</v>
      </c>
      <c r="BK733" t="s">
        <v>1367</v>
      </c>
      <c r="BN733" s="112">
        <v>17</v>
      </c>
      <c r="BO733" s="114">
        <v>197</v>
      </c>
      <c r="BP733" s="118">
        <f t="shared" si="281"/>
        <v>17197</v>
      </c>
      <c r="BQ733" s="118">
        <f t="shared" si="280"/>
        <v>17197</v>
      </c>
      <c r="BR733" s="5" t="s">
        <v>3151</v>
      </c>
      <c r="BV733" s="63"/>
      <c r="CA733" s="8"/>
      <c r="CB733" s="129"/>
      <c r="CC733" s="63">
        <f t="shared" si="305"/>
        <v>-346141</v>
      </c>
      <c r="CE733" s="63">
        <v>1171</v>
      </c>
      <c r="CT733" s="8"/>
    </row>
    <row r="734" spans="1:98" ht="15" hidden="1" customHeight="1" outlineLevel="1">
      <c r="A734" t="s">
        <v>565</v>
      </c>
      <c r="B734" t="s">
        <v>1367</v>
      </c>
      <c r="C734" s="1">
        <f t="shared" si="294"/>
        <v>33730</v>
      </c>
      <c r="D734" s="5">
        <f>IF(N734&gt;0, RANK(N734,(N734:P734,Q734:AE734)),0)</f>
        <v>2</v>
      </c>
      <c r="E734" s="5">
        <f>IF(O734&gt;0,RANK(O734,(N734:P734,Q734:AE734)),0)</f>
        <v>1</v>
      </c>
      <c r="F734" s="5">
        <f>IF(P734&gt;0,RANK(P734,(N734:P734,Q734:AE734)),0)</f>
        <v>0</v>
      </c>
      <c r="G734" s="129">
        <f t="shared" si="295"/>
        <v>12595</v>
      </c>
      <c r="H734" s="134">
        <f t="shared" si="296"/>
        <v>0.37340646308923808</v>
      </c>
      <c r="I734" s="2"/>
      <c r="J734" s="2">
        <f t="shared" si="297"/>
        <v>0.30257930625555884</v>
      </c>
      <c r="K734" s="2">
        <f t="shared" si="298"/>
        <v>0.67598576934479693</v>
      </c>
      <c r="L734" s="2">
        <f t="shared" si="299"/>
        <v>0</v>
      </c>
      <c r="M734" s="2">
        <f t="shared" si="300"/>
        <v>2.1434924399644228E-2</v>
      </c>
      <c r="N734" s="63">
        <v>10206</v>
      </c>
      <c r="O734" s="63">
        <v>22801</v>
      </c>
      <c r="P734" s="63">
        <v>0</v>
      </c>
      <c r="Q734" s="63">
        <v>420</v>
      </c>
      <c r="R734" s="63">
        <v>169</v>
      </c>
      <c r="S734" s="63">
        <v>0</v>
      </c>
      <c r="T734" s="63">
        <v>0</v>
      </c>
      <c r="U734" s="63">
        <v>0</v>
      </c>
      <c r="V734" s="63">
        <v>24</v>
      </c>
      <c r="W734" s="63">
        <v>78</v>
      </c>
      <c r="X734" s="63">
        <v>0</v>
      </c>
      <c r="Y734" s="63">
        <v>0</v>
      </c>
      <c r="Z734" s="63">
        <v>32</v>
      </c>
      <c r="AA734" s="63">
        <v>0</v>
      </c>
      <c r="AB734" s="63">
        <v>0</v>
      </c>
      <c r="AC734" s="63">
        <v>0</v>
      </c>
      <c r="AD734" s="63">
        <v>0</v>
      </c>
      <c r="AE734" s="63">
        <v>0</v>
      </c>
      <c r="AF734" s="63">
        <v>0</v>
      </c>
      <c r="AG734" s="63">
        <v>0</v>
      </c>
      <c r="AH734" s="63">
        <v>0</v>
      </c>
      <c r="AI734" s="63">
        <v>0</v>
      </c>
      <c r="AJ734" s="63">
        <v>0</v>
      </c>
      <c r="AK734" s="63">
        <v>0</v>
      </c>
      <c r="AL734" s="63">
        <v>0</v>
      </c>
      <c r="AM734" s="63">
        <v>0</v>
      </c>
      <c r="AN734" s="63">
        <v>0</v>
      </c>
      <c r="AO734" s="63">
        <v>0</v>
      </c>
      <c r="AP734" s="63">
        <v>0</v>
      </c>
      <c r="AQ734" s="63">
        <v>0</v>
      </c>
      <c r="AR734" s="63">
        <v>0</v>
      </c>
      <c r="AS734" s="63">
        <v>0</v>
      </c>
      <c r="AT734" s="63">
        <v>0</v>
      </c>
      <c r="AU734" s="63">
        <v>0</v>
      </c>
      <c r="AV734" s="63">
        <v>0</v>
      </c>
      <c r="AW734" s="63">
        <v>0</v>
      </c>
      <c r="AX734" s="63">
        <v>0</v>
      </c>
      <c r="AY734" s="63">
        <v>0</v>
      </c>
      <c r="BA734" s="5">
        <f>IF(Q734&gt;0,RANK(Q734,(N734:P734,Q734:AE734)),0)</f>
        <v>3</v>
      </c>
      <c r="BB734" s="5">
        <f>IF(R734&gt;0,RANK(R734,(N734:P734,Q734:AE734)),0)</f>
        <v>4</v>
      </c>
      <c r="BC734" s="5">
        <f>IF(T734&gt;0,RANK(T734,(N734:P734,Q734:AE734)),0)</f>
        <v>0</v>
      </c>
      <c r="BD734" s="5">
        <f>IF(S734&gt;0,RANK(S734,(N734:P734,Q734:AE734)),0)</f>
        <v>0</v>
      </c>
      <c r="BE734" s="2">
        <f t="shared" si="301"/>
        <v>1.2451823302697895E-2</v>
      </c>
      <c r="BF734" s="2">
        <f t="shared" si="302"/>
        <v>5.0103765194189145E-3</v>
      </c>
      <c r="BG734" s="2">
        <f t="shared" si="303"/>
        <v>0</v>
      </c>
      <c r="BH734" s="2">
        <f t="shared" si="304"/>
        <v>0</v>
      </c>
      <c r="BJ734" t="s">
        <v>565</v>
      </c>
      <c r="BK734" t="s">
        <v>1367</v>
      </c>
      <c r="BL734">
        <v>12</v>
      </c>
      <c r="BN734" s="112">
        <v>17</v>
      </c>
      <c r="BO734" s="114">
        <v>199</v>
      </c>
      <c r="BP734" s="118">
        <f t="shared" si="281"/>
        <v>17199</v>
      </c>
      <c r="BQ734" s="118">
        <f t="shared" si="280"/>
        <v>17199</v>
      </c>
      <c r="BR734" s="5" t="s">
        <v>3151</v>
      </c>
      <c r="BV734" s="63"/>
      <c r="CA734" s="8"/>
      <c r="CC734" s="63">
        <f t="shared" si="305"/>
        <v>-33730</v>
      </c>
      <c r="CE734" s="63">
        <v>78</v>
      </c>
      <c r="CT734" s="8"/>
    </row>
    <row r="735" spans="1:98" ht="15" hidden="1" customHeight="1" outlineLevel="1">
      <c r="A735" t="s">
        <v>1616</v>
      </c>
      <c r="B735" t="s">
        <v>1367</v>
      </c>
      <c r="C735" s="1">
        <f t="shared" si="294"/>
        <v>127709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>IF(P735&gt;0,RANK(P735,(N735:P735,Q735:AE735)),0)</f>
        <v>0</v>
      </c>
      <c r="G735" s="129">
        <f t="shared" si="295"/>
        <v>3195</v>
      </c>
      <c r="H735" s="134">
        <f t="shared" si="296"/>
        <v>2.5017813936370967E-2</v>
      </c>
      <c r="I735" s="2"/>
      <c r="J735" s="2">
        <f t="shared" si="297"/>
        <v>0.50157780579285716</v>
      </c>
      <c r="K735" s="2">
        <f t="shared" si="298"/>
        <v>0.47655999185648623</v>
      </c>
      <c r="L735" s="2">
        <f t="shared" si="299"/>
        <v>0</v>
      </c>
      <c r="M735" s="2">
        <f t="shared" si="300"/>
        <v>2.1862202350656612E-2</v>
      </c>
      <c r="N735" s="63">
        <v>64056</v>
      </c>
      <c r="O735" s="63">
        <v>60861</v>
      </c>
      <c r="P735" s="63">
        <v>0</v>
      </c>
      <c r="Q735" s="63">
        <v>1719</v>
      </c>
      <c r="R735" s="63">
        <v>645</v>
      </c>
      <c r="S735" s="63">
        <v>0</v>
      </c>
      <c r="T735" s="63">
        <v>0</v>
      </c>
      <c r="U735" s="63">
        <v>0</v>
      </c>
      <c r="V735" s="63">
        <v>173</v>
      </c>
      <c r="W735" s="63">
        <v>0</v>
      </c>
      <c r="X735" s="63">
        <v>0</v>
      </c>
      <c r="Y735" s="63">
        <v>0</v>
      </c>
      <c r="Z735" s="63">
        <v>255</v>
      </c>
      <c r="AA735" s="63">
        <v>0</v>
      </c>
      <c r="AB735" s="63">
        <v>0</v>
      </c>
      <c r="AC735" s="63">
        <v>0</v>
      </c>
      <c r="AD735" s="63">
        <v>0</v>
      </c>
      <c r="AE735" s="63">
        <v>0</v>
      </c>
      <c r="AF735" s="63">
        <v>0</v>
      </c>
      <c r="AG735" s="63">
        <v>0</v>
      </c>
      <c r="AH735" s="63">
        <v>0</v>
      </c>
      <c r="AI735" s="63">
        <v>0</v>
      </c>
      <c r="AJ735" s="63">
        <v>0</v>
      </c>
      <c r="AK735" s="63">
        <v>0</v>
      </c>
      <c r="AL735" s="63">
        <v>0</v>
      </c>
      <c r="AM735" s="63">
        <v>0</v>
      </c>
      <c r="AN735" s="63">
        <v>0</v>
      </c>
      <c r="AO735" s="63">
        <v>0</v>
      </c>
      <c r="AP735" s="63">
        <v>0</v>
      </c>
      <c r="AQ735" s="63">
        <v>0</v>
      </c>
      <c r="AR735" s="63">
        <v>0</v>
      </c>
      <c r="AS735" s="63">
        <v>0</v>
      </c>
      <c r="AT735" s="63">
        <v>0</v>
      </c>
      <c r="AU735" s="63">
        <v>0</v>
      </c>
      <c r="AV735" s="63">
        <v>0</v>
      </c>
      <c r="AW735" s="63">
        <v>0</v>
      </c>
      <c r="AX735" s="63">
        <v>0</v>
      </c>
      <c r="AY735" s="63">
        <v>0</v>
      </c>
      <c r="BA735" s="5">
        <f>IF(Q735&gt;0,RANK(Q735,(N735:P735,Q735:AE735)),0)</f>
        <v>3</v>
      </c>
      <c r="BB735" s="5">
        <f>IF(R735&gt;0,RANK(R735,(N735:P735,Q735:AE735)),0)</f>
        <v>4</v>
      </c>
      <c r="BC735" s="5">
        <f>IF(T735&gt;0,RANK(T735,(N735:P735,Q735:AE735)),0)</f>
        <v>0</v>
      </c>
      <c r="BD735" s="5">
        <f>IF(S735&gt;0,RANK(S735,(N735:P735,Q735:AE735)),0)</f>
        <v>0</v>
      </c>
      <c r="BE735" s="2">
        <f t="shared" si="301"/>
        <v>1.3460288624920718E-2</v>
      </c>
      <c r="BF735" s="2">
        <f t="shared" si="302"/>
        <v>5.0505445974833411E-3</v>
      </c>
      <c r="BG735" s="2">
        <f t="shared" si="303"/>
        <v>0</v>
      </c>
      <c r="BH735" s="2">
        <f t="shared" si="304"/>
        <v>0</v>
      </c>
      <c r="BJ735" t="s">
        <v>1616</v>
      </c>
      <c r="BK735" t="s">
        <v>1367</v>
      </c>
      <c r="BN735" s="112">
        <v>17</v>
      </c>
      <c r="BO735" s="114">
        <v>201</v>
      </c>
      <c r="BP735" s="118">
        <f t="shared" si="281"/>
        <v>17201</v>
      </c>
      <c r="BQ735" s="118">
        <f t="shared" si="280"/>
        <v>17201</v>
      </c>
      <c r="BR735" s="5" t="s">
        <v>3151</v>
      </c>
      <c r="BV735" s="63"/>
      <c r="CA735" s="8"/>
      <c r="CB735" s="129" t="s">
        <v>3240</v>
      </c>
      <c r="CC735" s="63">
        <f t="shared" si="305"/>
        <v>-127709</v>
      </c>
      <c r="CE735" s="63">
        <v>0</v>
      </c>
      <c r="CT735" s="8"/>
    </row>
    <row r="736" spans="1:98" ht="15" hidden="1" customHeight="1" outlineLevel="1">
      <c r="A736" t="s">
        <v>2166</v>
      </c>
      <c r="B736" t="s">
        <v>1367</v>
      </c>
      <c r="C736" s="1">
        <f t="shared" si="294"/>
        <v>21079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>IF(P736&gt;0,RANK(P736,(N736:P736,Q736:AE736)),0)</f>
        <v>0</v>
      </c>
      <c r="G736" s="129">
        <f t="shared" si="295"/>
        <v>8614</v>
      </c>
      <c r="H736" s="134">
        <f t="shared" si="296"/>
        <v>0.40865316191470186</v>
      </c>
      <c r="I736" s="2"/>
      <c r="J736" s="2">
        <f t="shared" si="297"/>
        <v>0.28350491010009965</v>
      </c>
      <c r="K736" s="2">
        <f t="shared" si="298"/>
        <v>0.69215807201480151</v>
      </c>
      <c r="L736" s="2">
        <f t="shared" si="299"/>
        <v>0</v>
      </c>
      <c r="M736" s="2">
        <f t="shared" si="300"/>
        <v>2.4337017885098788E-2</v>
      </c>
      <c r="N736" s="63">
        <v>5976</v>
      </c>
      <c r="O736" s="63">
        <v>14590</v>
      </c>
      <c r="P736" s="63">
        <v>0</v>
      </c>
      <c r="Q736" s="63">
        <v>298</v>
      </c>
      <c r="R736" s="63">
        <v>98</v>
      </c>
      <c r="S736" s="63">
        <v>0</v>
      </c>
      <c r="T736" s="63">
        <v>0</v>
      </c>
      <c r="U736" s="63">
        <v>0</v>
      </c>
      <c r="V736" s="63">
        <v>12</v>
      </c>
      <c r="W736" s="63">
        <v>66</v>
      </c>
      <c r="X736" s="63">
        <v>0</v>
      </c>
      <c r="Y736" s="63">
        <v>0</v>
      </c>
      <c r="Z736" s="63">
        <v>39</v>
      </c>
      <c r="AA736" s="63">
        <v>0</v>
      </c>
      <c r="AB736" s="63">
        <v>0</v>
      </c>
      <c r="AC736" s="63">
        <v>0</v>
      </c>
      <c r="AD736" s="63">
        <v>0</v>
      </c>
      <c r="AE736" s="63">
        <v>0</v>
      </c>
      <c r="AF736" s="63">
        <v>0</v>
      </c>
      <c r="AG736" s="63">
        <v>0</v>
      </c>
      <c r="AH736" s="63">
        <v>0</v>
      </c>
      <c r="AI736" s="63">
        <v>0</v>
      </c>
      <c r="AJ736" s="63">
        <v>0</v>
      </c>
      <c r="AK736" s="63">
        <v>0</v>
      </c>
      <c r="AL736" s="63">
        <v>0</v>
      </c>
      <c r="AM736" s="63">
        <v>0</v>
      </c>
      <c r="AN736" s="63">
        <v>0</v>
      </c>
      <c r="AO736" s="63">
        <v>0</v>
      </c>
      <c r="AP736" s="63">
        <v>0</v>
      </c>
      <c r="AQ736" s="63">
        <v>0</v>
      </c>
      <c r="AR736" s="63">
        <v>0</v>
      </c>
      <c r="AS736" s="63">
        <v>0</v>
      </c>
      <c r="AT736" s="63">
        <v>0</v>
      </c>
      <c r="AU736" s="63">
        <v>0</v>
      </c>
      <c r="AV736" s="63">
        <v>0</v>
      </c>
      <c r="AW736" s="63">
        <v>0</v>
      </c>
      <c r="AX736" s="63">
        <v>0</v>
      </c>
      <c r="AY736" s="63">
        <v>0</v>
      </c>
      <c r="BA736" s="5">
        <f>IF(Q736&gt;0,RANK(Q736,(N736:P736,Q736:AE736)),0)</f>
        <v>3</v>
      </c>
      <c r="BB736" s="5">
        <f>IF(R736&gt;0,RANK(R736,(N736:P736,Q736:AE736)),0)</f>
        <v>4</v>
      </c>
      <c r="BC736" s="5">
        <f>IF(T736&gt;0,RANK(T736,(N736:P736,Q736:AE736)),0)</f>
        <v>0</v>
      </c>
      <c r="BD736" s="5">
        <f>IF(S736&gt;0,RANK(S736,(N736:P736,Q736:AE736)),0)</f>
        <v>0</v>
      </c>
      <c r="BE736" s="2">
        <f t="shared" si="301"/>
        <v>1.4137293040466816E-2</v>
      </c>
      <c r="BF736" s="2">
        <f t="shared" si="302"/>
        <v>4.6491769059253283E-3</v>
      </c>
      <c r="BG736" s="2">
        <f t="shared" si="303"/>
        <v>0</v>
      </c>
      <c r="BH736" s="2">
        <f t="shared" si="304"/>
        <v>0</v>
      </c>
      <c r="BJ736" t="s">
        <v>2166</v>
      </c>
      <c r="BK736" t="s">
        <v>1367</v>
      </c>
      <c r="BL736">
        <v>18</v>
      </c>
      <c r="BN736" s="112">
        <v>17</v>
      </c>
      <c r="BO736" s="114">
        <v>203</v>
      </c>
      <c r="BP736" s="118">
        <f t="shared" si="281"/>
        <v>17203</v>
      </c>
      <c r="BQ736" s="118">
        <f t="shared" si="280"/>
        <v>17203</v>
      </c>
      <c r="BR736" s="5" t="s">
        <v>3151</v>
      </c>
      <c r="CA736" s="8"/>
      <c r="CC736" s="63">
        <f t="shared" si="305"/>
        <v>-21079</v>
      </c>
      <c r="CE736" s="63">
        <v>66</v>
      </c>
      <c r="CT736" s="8"/>
    </row>
    <row r="737" spans="1:106" ht="15" customHeight="1" collapsed="1">
      <c r="A737" t="s">
        <v>660</v>
      </c>
      <c r="B737" t="s">
        <v>544</v>
      </c>
      <c r="C737" s="1">
        <f t="shared" si="294"/>
        <v>5952134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>IF(P737&gt;0,RANK(P737,(N737:P737,Q737:AE737)),0)</f>
        <v>0</v>
      </c>
      <c r="G737" s="129">
        <f t="shared" si="295"/>
        <v>1053153</v>
      </c>
      <c r="H737" s="134">
        <f t="shared" si="296"/>
        <v>0.17693704476411318</v>
      </c>
      <c r="I737" s="2"/>
      <c r="J737" s="2">
        <f t="shared" si="297"/>
        <v>0.57832064936710093</v>
      </c>
      <c r="K737" s="2">
        <f t="shared" si="298"/>
        <v>0.40138360460298778</v>
      </c>
      <c r="L737" s="2">
        <f t="shared" si="299"/>
        <v>0</v>
      </c>
      <c r="M737" s="2">
        <f t="shared" si="300"/>
        <v>2.0295746029911299E-2</v>
      </c>
      <c r="N737" s="63">
        <v>3442242</v>
      </c>
      <c r="O737" s="63">
        <v>2389089</v>
      </c>
      <c r="P737" s="63">
        <v>0</v>
      </c>
      <c r="Q737" s="63">
        <v>65615</v>
      </c>
      <c r="R737" s="63">
        <v>30142</v>
      </c>
      <c r="S737" s="63">
        <v>0</v>
      </c>
      <c r="T737" s="63">
        <v>0</v>
      </c>
      <c r="U737" s="63">
        <v>0</v>
      </c>
      <c r="V737" s="63">
        <v>7932</v>
      </c>
      <c r="W737" s="63">
        <v>7632</v>
      </c>
      <c r="X737" s="63">
        <v>0</v>
      </c>
      <c r="Y737" s="63">
        <v>0</v>
      </c>
      <c r="Z737" s="63">
        <v>9482</v>
      </c>
      <c r="AA737" s="63">
        <v>0</v>
      </c>
      <c r="AB737" s="63">
        <v>0</v>
      </c>
      <c r="AC737" s="63">
        <v>0</v>
      </c>
      <c r="AD737" s="63">
        <v>0</v>
      </c>
      <c r="AE737" s="63">
        <v>0</v>
      </c>
      <c r="AF737" s="63">
        <v>0</v>
      </c>
      <c r="AG737" s="63">
        <v>0</v>
      </c>
      <c r="AH737" s="63">
        <v>0</v>
      </c>
      <c r="AI737" s="63">
        <v>0</v>
      </c>
      <c r="AJ737" s="63">
        <v>0</v>
      </c>
      <c r="AK737" s="63">
        <v>0</v>
      </c>
      <c r="AL737" s="63">
        <v>0</v>
      </c>
      <c r="AM737" s="63">
        <v>0</v>
      </c>
      <c r="AN737" s="63">
        <v>0</v>
      </c>
      <c r="AO737" s="63">
        <v>0</v>
      </c>
      <c r="AP737" s="63">
        <v>0</v>
      </c>
      <c r="AQ737" s="63">
        <v>0</v>
      </c>
      <c r="AR737" s="63">
        <v>0</v>
      </c>
      <c r="AS737" s="63">
        <v>0</v>
      </c>
      <c r="AT737" s="63">
        <v>0</v>
      </c>
      <c r="AU737" s="63">
        <v>0</v>
      </c>
      <c r="AV737" s="63">
        <v>0</v>
      </c>
      <c r="AW737" s="63">
        <v>0</v>
      </c>
      <c r="AX737" s="63">
        <v>0</v>
      </c>
      <c r="AY737" s="63">
        <v>0</v>
      </c>
      <c r="BA737" s="5">
        <f>IF(Q737&gt;0,RANK(Q737,(N737:P737,Q737:AE737)),0)</f>
        <v>3</v>
      </c>
      <c r="BB737" s="5">
        <f>IF(R737&gt;0,RANK(R737,(N737:P737,Q737:AE737)),0)</f>
        <v>4</v>
      </c>
      <c r="BC737" s="5">
        <f>IF(T737&gt;0,RANK(T737,(N737:P737,Q737:AE737)),0)</f>
        <v>0</v>
      </c>
      <c r="BD737" s="5">
        <f>IF(S737&gt;0,RANK(S737,(N737:P737,Q737:AE737)),0)</f>
        <v>0</v>
      </c>
      <c r="BE737" s="2">
        <f t="shared" si="301"/>
        <v>1.1023777354474882E-2</v>
      </c>
      <c r="BF737" s="2">
        <f t="shared" si="302"/>
        <v>5.0640660979742727E-3</v>
      </c>
      <c r="BG737" s="2">
        <f t="shared" si="303"/>
        <v>0</v>
      </c>
      <c r="BH737" s="2">
        <f t="shared" si="304"/>
        <v>0</v>
      </c>
      <c r="BJ737" t="s">
        <v>660</v>
      </c>
      <c r="BK737" t="s">
        <v>544</v>
      </c>
      <c r="BN737" s="112">
        <v>17</v>
      </c>
      <c r="BO737" s="114"/>
      <c r="BP737" s="112">
        <v>17</v>
      </c>
      <c r="BQ737" s="112">
        <f t="shared" si="280"/>
        <v>17</v>
      </c>
      <c r="BR737" s="5" t="s">
        <v>710</v>
      </c>
      <c r="CA737" s="8"/>
      <c r="CC737" s="63">
        <f t="shared" si="305"/>
        <v>-5952134</v>
      </c>
      <c r="CD737" s="63">
        <f>SUM(CD635:CD736)</f>
        <v>0</v>
      </c>
      <c r="CE737" s="63">
        <v>7632</v>
      </c>
      <c r="CH737" s="63">
        <f t="shared" ref="CH737" si="306">SUM(CH635:CH736)</f>
        <v>0</v>
      </c>
      <c r="CK737" s="63"/>
      <c r="CL737" s="63"/>
      <c r="CM737" s="63"/>
      <c r="CN737" s="63"/>
      <c r="CO737" s="63"/>
      <c r="CP737" s="63"/>
      <c r="CQ737" s="63"/>
      <c r="CR737" s="63"/>
      <c r="CS737" s="63"/>
      <c r="CT737" s="63"/>
      <c r="CU737" s="63"/>
      <c r="CV737" s="63"/>
      <c r="CW737" s="63"/>
      <c r="CX737" s="63"/>
      <c r="CY737" s="63"/>
      <c r="CZ737" s="63"/>
      <c r="DA737" s="63"/>
      <c r="DB737" s="63"/>
    </row>
    <row r="738" spans="1:106" ht="15" customHeight="1">
      <c r="C738" s="1"/>
      <c r="E738" s="5"/>
      <c r="F738" s="5"/>
      <c r="G738" s="129"/>
      <c r="H738" s="134"/>
      <c r="I738" s="2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8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BA738" s="5"/>
      <c r="BB738" s="5"/>
      <c r="BC738" s="5"/>
      <c r="BD738" s="5"/>
      <c r="BN738" s="112"/>
      <c r="BO738" s="114"/>
      <c r="BP738" s="118"/>
      <c r="BQ738" s="118"/>
      <c r="CH738" s="63" t="s">
        <v>4041</v>
      </c>
      <c r="CI738" s="129" t="s">
        <v>1048</v>
      </c>
      <c r="CJ738" s="129" t="s">
        <v>1360</v>
      </c>
      <c r="CK738" s="8" t="s">
        <v>4040</v>
      </c>
      <c r="CL738" s="8" t="s">
        <v>4042</v>
      </c>
      <c r="CM738" s="8" t="s">
        <v>4032</v>
      </c>
      <c r="CN738" s="8" t="s">
        <v>3881</v>
      </c>
      <c r="CO738" s="8" t="s">
        <v>4043</v>
      </c>
      <c r="CP738" s="8" t="s">
        <v>719</v>
      </c>
      <c r="CQ738" s="8" t="s">
        <v>305</v>
      </c>
    </row>
    <row r="739" spans="1:106" ht="15" hidden="1" customHeight="1" outlineLevel="1">
      <c r="A739" t="s">
        <v>1025</v>
      </c>
      <c r="B739" t="s">
        <v>148</v>
      </c>
      <c r="C739" s="1">
        <f t="shared" ref="C739:C770" si="307">SUM(N739:AY739)</f>
        <v>14209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29">
        <f t="shared" ref="G739:G770" si="308">IF(C739&gt;0,MAX(N739:P739)-LARGE(N739:P739,2),0)</f>
        <v>7450</v>
      </c>
      <c r="H739" s="134">
        <f t="shared" ref="H739:H770" si="309">IF(C739&gt;0,G739/C739,0)</f>
        <v>0.52431557463579426</v>
      </c>
      <c r="I739" s="2"/>
      <c r="J739" s="2">
        <f t="shared" ref="J739:J770" si="310">IF($C739=0,"-",N739/$C739)</f>
        <v>0.22774297980153424</v>
      </c>
      <c r="K739" s="2">
        <f t="shared" ref="K739:K770" si="311">IF($C739=0,"-",O739/$C739)</f>
        <v>0.7520585544373285</v>
      </c>
      <c r="L739" s="2">
        <f t="shared" ref="L739:L770" si="312">IF($C739=0,"-",P739/$C739)</f>
        <v>0</v>
      </c>
      <c r="M739" s="2">
        <f t="shared" ref="M739:M770" si="313">IF(C739=0,"-",(1-J739-K739-L739))</f>
        <v>2.0198465761137263E-2</v>
      </c>
      <c r="N739" s="63">
        <v>3236</v>
      </c>
      <c r="O739" s="63">
        <v>10686</v>
      </c>
      <c r="P739" s="63">
        <v>0</v>
      </c>
      <c r="Q739" s="63">
        <v>287</v>
      </c>
      <c r="R739" s="63">
        <v>0</v>
      </c>
      <c r="S739" s="63">
        <v>0</v>
      </c>
      <c r="T739" s="63">
        <v>0</v>
      </c>
      <c r="U739" s="63">
        <v>0</v>
      </c>
      <c r="V739" s="63">
        <v>0</v>
      </c>
      <c r="W739" s="63">
        <v>0</v>
      </c>
      <c r="X739" s="63">
        <v>0</v>
      </c>
      <c r="Y739" s="63">
        <v>0</v>
      </c>
      <c r="Z739" s="63">
        <v>0</v>
      </c>
      <c r="AA739" s="63">
        <v>0</v>
      </c>
      <c r="AB739" s="63">
        <v>0</v>
      </c>
      <c r="AC739" s="63">
        <v>0</v>
      </c>
      <c r="AD739" s="63">
        <v>0</v>
      </c>
      <c r="AE739" s="63">
        <v>0</v>
      </c>
      <c r="AF739" s="63">
        <v>0</v>
      </c>
      <c r="AG739" s="63">
        <v>0</v>
      </c>
      <c r="AH739" s="63">
        <v>0</v>
      </c>
      <c r="AI739" s="63">
        <v>0</v>
      </c>
      <c r="AJ739" s="63">
        <v>0</v>
      </c>
      <c r="AK739" s="63">
        <v>0</v>
      </c>
      <c r="AL739" s="63">
        <v>0</v>
      </c>
      <c r="AM739" s="63">
        <v>0</v>
      </c>
      <c r="AN739" s="63">
        <v>0</v>
      </c>
      <c r="AO739" s="63">
        <v>0</v>
      </c>
      <c r="AP739" s="63">
        <v>0</v>
      </c>
      <c r="AQ739" s="63">
        <v>0</v>
      </c>
      <c r="AR739" s="63">
        <v>0</v>
      </c>
      <c r="AS739" s="63">
        <v>0</v>
      </c>
      <c r="AT739" s="63">
        <v>0</v>
      </c>
      <c r="AU739" s="63">
        <v>0</v>
      </c>
      <c r="AV739" s="63">
        <v>0</v>
      </c>
      <c r="AW739" s="63">
        <v>0</v>
      </c>
      <c r="AX739" s="63">
        <v>0</v>
      </c>
      <c r="AY739" s="63">
        <v>0</v>
      </c>
      <c r="BA739" s="5">
        <f>IF(Q739&gt;0,RANK(Q739,(N739:P739,Q739:AE739)),0)</f>
        <v>3</v>
      </c>
      <c r="BB739" s="5">
        <f>IF(R739&gt;0,RANK(R739,(N739:P739,Q739:AE739)),0)</f>
        <v>0</v>
      </c>
      <c r="BC739" s="5">
        <f>IF(T739&gt;0,RANK(T739,(N739:P739,Q739:AE739)),0)</f>
        <v>0</v>
      </c>
      <c r="BD739" s="5">
        <f>IF(S739&gt;0,RANK(S739,(N739:P739,Q739:AE739)),0)</f>
        <v>0</v>
      </c>
      <c r="BE739" s="2">
        <f t="shared" ref="BE739:BE770" si="314">IF($C739=0,"-",Q739/$C739)</f>
        <v>2.0198465761137308E-2</v>
      </c>
      <c r="BF739" s="2">
        <f t="shared" ref="BF739:BF770" si="315">IF($C739=0,"-",R739/$C739)</f>
        <v>0</v>
      </c>
      <c r="BG739" s="2">
        <f t="shared" ref="BG739:BG770" si="316">IF($C739=0,"-",T739/$C739)</f>
        <v>0</v>
      </c>
      <c r="BH739" s="2">
        <f t="shared" ref="BH739:BH770" si="317">IF($C739=0,"-",S739/$C739)</f>
        <v>0</v>
      </c>
      <c r="BJ739" t="s">
        <v>1025</v>
      </c>
      <c r="BK739" t="s">
        <v>148</v>
      </c>
      <c r="BL739">
        <v>3</v>
      </c>
      <c r="BN739" s="112">
        <v>18</v>
      </c>
      <c r="BO739" s="114">
        <v>1</v>
      </c>
      <c r="BP739" s="118">
        <f t="shared" si="281"/>
        <v>18001</v>
      </c>
      <c r="BQ739" s="118">
        <f t="shared" ref="BQ739:BQ802" si="318">BP739</f>
        <v>18001</v>
      </c>
      <c r="BR739" s="5" t="s">
        <v>3151</v>
      </c>
      <c r="CC739" s="63">
        <f>C739-CD739</f>
        <v>14209</v>
      </c>
      <c r="CE739" s="63">
        <v>0</v>
      </c>
    </row>
    <row r="740" spans="1:106" ht="15" hidden="1" customHeight="1" outlineLevel="1">
      <c r="A740" t="s">
        <v>1716</v>
      </c>
      <c r="B740" t="s">
        <v>148</v>
      </c>
      <c r="C740" s="1">
        <f t="shared" si="307"/>
        <v>169276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29">
        <f t="shared" si="308"/>
        <v>18894</v>
      </c>
      <c r="H740" s="134">
        <f t="shared" si="309"/>
        <v>0.11161653158155911</v>
      </c>
      <c r="I740" s="2"/>
      <c r="J740" s="2">
        <f t="shared" si="310"/>
        <v>0.43236489520073723</v>
      </c>
      <c r="K740" s="2">
        <f t="shared" si="311"/>
        <v>0.54398142678229633</v>
      </c>
      <c r="L740" s="2">
        <f t="shared" si="312"/>
        <v>0</v>
      </c>
      <c r="M740" s="2">
        <f t="shared" si="313"/>
        <v>2.3653678016966384E-2</v>
      </c>
      <c r="N740" s="63">
        <v>73189</v>
      </c>
      <c r="O740" s="63">
        <v>92083</v>
      </c>
      <c r="P740" s="63">
        <v>0</v>
      </c>
      <c r="Q740" s="63">
        <v>3728</v>
      </c>
      <c r="R740" s="63">
        <v>29</v>
      </c>
      <c r="S740" s="63">
        <v>0</v>
      </c>
      <c r="T740" s="63">
        <v>0</v>
      </c>
      <c r="U740" s="63">
        <v>0</v>
      </c>
      <c r="V740" s="63">
        <v>0</v>
      </c>
      <c r="W740" s="63">
        <v>196</v>
      </c>
      <c r="X740" s="63">
        <v>0</v>
      </c>
      <c r="Y740" s="63">
        <v>0</v>
      </c>
      <c r="Z740" s="63">
        <v>51</v>
      </c>
      <c r="AA740" s="63">
        <v>0</v>
      </c>
      <c r="AB740" s="63">
        <v>0</v>
      </c>
      <c r="AC740" s="63">
        <v>0</v>
      </c>
      <c r="AD740" s="63">
        <v>0</v>
      </c>
      <c r="AE740" s="63">
        <v>0</v>
      </c>
      <c r="AF740" s="63">
        <v>0</v>
      </c>
      <c r="AG740" s="63">
        <v>0</v>
      </c>
      <c r="AH740" s="63">
        <v>0</v>
      </c>
      <c r="AI740" s="63">
        <v>0</v>
      </c>
      <c r="AJ740" s="63">
        <v>0</v>
      </c>
      <c r="AK740" s="63">
        <v>0</v>
      </c>
      <c r="AL740" s="63">
        <v>0</v>
      </c>
      <c r="AM740" s="63">
        <v>0</v>
      </c>
      <c r="AN740" s="63">
        <v>0</v>
      </c>
      <c r="AO740" s="63">
        <v>0</v>
      </c>
      <c r="AP740" s="63">
        <v>0</v>
      </c>
      <c r="AQ740" s="63">
        <v>0</v>
      </c>
      <c r="AR740" s="63">
        <v>0</v>
      </c>
      <c r="AS740" s="63">
        <v>0</v>
      </c>
      <c r="AT740" s="63">
        <v>0</v>
      </c>
      <c r="AU740" s="63">
        <v>0</v>
      </c>
      <c r="AV740" s="63">
        <v>0</v>
      </c>
      <c r="AW740" s="63">
        <v>0</v>
      </c>
      <c r="AX740" s="63">
        <v>0</v>
      </c>
      <c r="AY740" s="63">
        <v>0</v>
      </c>
      <c r="BA740" s="5">
        <f>IF(Q740&gt;0,RANK(Q740,(N740:P740,Q740:AE740)),0)</f>
        <v>3</v>
      </c>
      <c r="BB740" s="5">
        <f>IF(R740&gt;0,RANK(R740,(N740:P740,Q740:AE740)),0)</f>
        <v>6</v>
      </c>
      <c r="BC740" s="5">
        <f>IF(T740&gt;0,RANK(T740,(N740:P740,Q740:AE740)),0)</f>
        <v>0</v>
      </c>
      <c r="BD740" s="5">
        <f>IF(S740&gt;0,RANK(S740,(N740:P740,Q740:AE740)),0)</f>
        <v>0</v>
      </c>
      <c r="BE740" s="2">
        <f t="shared" si="314"/>
        <v>2.2023204707105556E-2</v>
      </c>
      <c r="BF740" s="2">
        <f t="shared" si="315"/>
        <v>1.7131784777523097E-4</v>
      </c>
      <c r="BG740" s="2">
        <f t="shared" si="316"/>
        <v>0</v>
      </c>
      <c r="BH740" s="2">
        <f t="shared" si="317"/>
        <v>0</v>
      </c>
      <c r="BJ740" t="s">
        <v>1716</v>
      </c>
      <c r="BK740" t="s">
        <v>148</v>
      </c>
      <c r="BL740">
        <v>3</v>
      </c>
      <c r="BN740" s="112">
        <v>18</v>
      </c>
      <c r="BO740" s="114">
        <v>3</v>
      </c>
      <c r="BP740" s="118">
        <f t="shared" si="281"/>
        <v>18003</v>
      </c>
      <c r="BQ740" s="118">
        <f t="shared" si="318"/>
        <v>18003</v>
      </c>
      <c r="BR740" s="5" t="s">
        <v>3151</v>
      </c>
      <c r="CC740" s="63">
        <f t="shared" ref="CC740:CC803" si="319">C740-CD740</f>
        <v>169276</v>
      </c>
      <c r="CE740" s="63">
        <v>196</v>
      </c>
    </row>
    <row r="741" spans="1:106" ht="15" hidden="1" customHeight="1" outlineLevel="1">
      <c r="A741" t="s">
        <v>425</v>
      </c>
      <c r="B741" t="s">
        <v>148</v>
      </c>
      <c r="C741" s="1">
        <f t="shared" si="307"/>
        <v>36235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29">
        <f t="shared" si="308"/>
        <v>9476</v>
      </c>
      <c r="H741" s="134">
        <f t="shared" si="309"/>
        <v>0.26151510970056574</v>
      </c>
      <c r="I741" s="2"/>
      <c r="J741" s="2">
        <f t="shared" si="310"/>
        <v>0.35694770249758523</v>
      </c>
      <c r="K741" s="2">
        <f t="shared" si="311"/>
        <v>0.61846281219815091</v>
      </c>
      <c r="L741" s="2">
        <f t="shared" si="312"/>
        <v>0</v>
      </c>
      <c r="M741" s="2">
        <f t="shared" si="313"/>
        <v>2.4589485304263858E-2</v>
      </c>
      <c r="N741" s="63">
        <v>12934</v>
      </c>
      <c r="O741" s="63">
        <v>22410</v>
      </c>
      <c r="P741" s="63">
        <v>0</v>
      </c>
      <c r="Q741" s="63">
        <v>872</v>
      </c>
      <c r="R741" s="63">
        <v>9</v>
      </c>
      <c r="S741" s="63">
        <v>0</v>
      </c>
      <c r="T741" s="63">
        <v>0</v>
      </c>
      <c r="U741" s="63">
        <v>0</v>
      </c>
      <c r="V741" s="63">
        <v>0</v>
      </c>
      <c r="W741" s="63">
        <v>0</v>
      </c>
      <c r="X741" s="63">
        <v>0</v>
      </c>
      <c r="Y741" s="63">
        <v>0</v>
      </c>
      <c r="Z741" s="63">
        <v>10</v>
      </c>
      <c r="AA741" s="63">
        <v>0</v>
      </c>
      <c r="AB741" s="63">
        <v>0</v>
      </c>
      <c r="AC741" s="63">
        <v>0</v>
      </c>
      <c r="AD741" s="63">
        <v>0</v>
      </c>
      <c r="AE741" s="63">
        <v>0</v>
      </c>
      <c r="AF741" s="63">
        <v>0</v>
      </c>
      <c r="AG741" s="63">
        <v>0</v>
      </c>
      <c r="AH741" s="63">
        <v>0</v>
      </c>
      <c r="AI741" s="63">
        <v>0</v>
      </c>
      <c r="AJ741" s="63">
        <v>0</v>
      </c>
      <c r="AK741" s="63">
        <v>0</v>
      </c>
      <c r="AL741" s="63">
        <v>0</v>
      </c>
      <c r="AM741" s="63">
        <v>0</v>
      </c>
      <c r="AN741" s="63">
        <v>0</v>
      </c>
      <c r="AO741" s="63">
        <v>0</v>
      </c>
      <c r="AP741" s="63">
        <v>0</v>
      </c>
      <c r="AQ741" s="63">
        <v>0</v>
      </c>
      <c r="AR741" s="63">
        <v>0</v>
      </c>
      <c r="AS741" s="63">
        <v>0</v>
      </c>
      <c r="AT741" s="63">
        <v>0</v>
      </c>
      <c r="AU741" s="63">
        <v>0</v>
      </c>
      <c r="AV741" s="63">
        <v>0</v>
      </c>
      <c r="AW741" s="63">
        <v>0</v>
      </c>
      <c r="AX741" s="63">
        <v>0</v>
      </c>
      <c r="AY741" s="63">
        <v>0</v>
      </c>
      <c r="BA741" s="5">
        <f>IF(Q741&gt;0,RANK(Q741,(N741:P741,Q741:AE741)),0)</f>
        <v>3</v>
      </c>
      <c r="BB741" s="5">
        <f>IF(R741&gt;0,RANK(R741,(N741:P741,Q741:AE741)),0)</f>
        <v>5</v>
      </c>
      <c r="BC741" s="5">
        <f>IF(T741&gt;0,RANK(T741,(N741:P741,Q741:AE741)),0)</f>
        <v>0</v>
      </c>
      <c r="BD741" s="5">
        <f>IF(S741&gt;0,RANK(S741,(N741:P741,Q741:AE741)),0)</f>
        <v>0</v>
      </c>
      <c r="BE741" s="2">
        <f t="shared" si="314"/>
        <v>2.4065130398785703E-2</v>
      </c>
      <c r="BF741" s="2">
        <f t="shared" si="315"/>
        <v>2.4837863943700844E-4</v>
      </c>
      <c r="BG741" s="2">
        <f t="shared" si="316"/>
        <v>0</v>
      </c>
      <c r="BH741" s="2">
        <f t="shared" si="317"/>
        <v>0</v>
      </c>
      <c r="BJ741" t="s">
        <v>425</v>
      </c>
      <c r="BK741" t="s">
        <v>148</v>
      </c>
      <c r="BL741">
        <v>6</v>
      </c>
      <c r="BN741" s="112">
        <v>18</v>
      </c>
      <c r="BO741" s="114">
        <v>5</v>
      </c>
      <c r="BP741" s="118">
        <f t="shared" si="281"/>
        <v>18005</v>
      </c>
      <c r="BQ741" s="118">
        <f t="shared" si="318"/>
        <v>18005</v>
      </c>
      <c r="BR741" s="5" t="s">
        <v>3151</v>
      </c>
      <c r="CC741" s="63">
        <f t="shared" si="319"/>
        <v>36235</v>
      </c>
      <c r="CE741" s="63">
        <v>0</v>
      </c>
    </row>
    <row r="742" spans="1:106" ht="15" hidden="1" customHeight="1" outlineLevel="1">
      <c r="A742" t="s">
        <v>1097</v>
      </c>
      <c r="B742" t="s">
        <v>148</v>
      </c>
      <c r="C742" s="1">
        <f t="shared" si="307"/>
        <v>4114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29">
        <f t="shared" si="308"/>
        <v>1998</v>
      </c>
      <c r="H742" s="134">
        <f t="shared" si="309"/>
        <v>0.48565872630043755</v>
      </c>
      <c r="I742" s="2"/>
      <c r="J742" s="2">
        <f t="shared" si="310"/>
        <v>0.24526008750607681</v>
      </c>
      <c r="K742" s="2">
        <f t="shared" si="311"/>
        <v>0.73091881380651436</v>
      </c>
      <c r="L742" s="2">
        <f t="shared" si="312"/>
        <v>0</v>
      </c>
      <c r="M742" s="2">
        <f t="shared" si="313"/>
        <v>2.3821098687408782E-2</v>
      </c>
      <c r="N742" s="63">
        <v>1009</v>
      </c>
      <c r="O742" s="63">
        <v>3007</v>
      </c>
      <c r="P742" s="63">
        <v>0</v>
      </c>
      <c r="Q742" s="63">
        <v>92</v>
      </c>
      <c r="R742" s="63">
        <v>1</v>
      </c>
      <c r="S742" s="63">
        <v>0</v>
      </c>
      <c r="T742" s="63">
        <v>0</v>
      </c>
      <c r="U742" s="63">
        <v>0</v>
      </c>
      <c r="V742" s="63">
        <v>0</v>
      </c>
      <c r="W742" s="63">
        <v>2</v>
      </c>
      <c r="X742" s="63">
        <v>0</v>
      </c>
      <c r="Y742" s="63">
        <v>0</v>
      </c>
      <c r="Z742" s="63">
        <v>3</v>
      </c>
      <c r="AA742" s="63">
        <v>0</v>
      </c>
      <c r="AB742" s="63">
        <v>0</v>
      </c>
      <c r="AC742" s="63">
        <v>0</v>
      </c>
      <c r="AD742" s="63">
        <v>0</v>
      </c>
      <c r="AE742" s="63">
        <v>0</v>
      </c>
      <c r="AF742" s="63">
        <v>0</v>
      </c>
      <c r="AG742" s="63">
        <v>0</v>
      </c>
      <c r="AH742" s="63">
        <v>0</v>
      </c>
      <c r="AI742" s="63">
        <v>0</v>
      </c>
      <c r="AJ742" s="63">
        <v>0</v>
      </c>
      <c r="AK742" s="63">
        <v>0</v>
      </c>
      <c r="AL742" s="63">
        <v>0</v>
      </c>
      <c r="AM742" s="63">
        <v>0</v>
      </c>
      <c r="AN742" s="63">
        <v>0</v>
      </c>
      <c r="AO742" s="63">
        <v>0</v>
      </c>
      <c r="AP742" s="63">
        <v>0</v>
      </c>
      <c r="AQ742" s="63">
        <v>0</v>
      </c>
      <c r="AR742" s="63">
        <v>0</v>
      </c>
      <c r="AS742" s="63">
        <v>0</v>
      </c>
      <c r="AT742" s="63">
        <v>0</v>
      </c>
      <c r="AU742" s="63">
        <v>0</v>
      </c>
      <c r="AV742" s="63">
        <v>0</v>
      </c>
      <c r="AW742" s="63">
        <v>0</v>
      </c>
      <c r="AX742" s="63">
        <v>0</v>
      </c>
      <c r="AY742" s="63">
        <v>0</v>
      </c>
      <c r="BA742" s="5">
        <f>IF(Q742&gt;0,RANK(Q742,(N742:P742,Q742:AE742)),0)</f>
        <v>3</v>
      </c>
      <c r="BB742" s="5">
        <f>IF(R742&gt;0,RANK(R742,(N742:P742,Q742:AE742)),0)</f>
        <v>6</v>
      </c>
      <c r="BC742" s="5">
        <f>IF(T742&gt;0,RANK(T742,(N742:P742,Q742:AE742)),0)</f>
        <v>0</v>
      </c>
      <c r="BD742" s="5">
        <f>IF(S742&gt;0,RANK(S742,(N742:P742,Q742:AE742)),0)</f>
        <v>0</v>
      </c>
      <c r="BE742" s="2">
        <f t="shared" si="314"/>
        <v>2.236266407389402E-2</v>
      </c>
      <c r="BF742" s="2">
        <f t="shared" si="315"/>
        <v>2.4307243558580456E-4</v>
      </c>
      <c r="BG742" s="2">
        <f t="shared" si="316"/>
        <v>0</v>
      </c>
      <c r="BH742" s="2">
        <f t="shared" si="317"/>
        <v>0</v>
      </c>
      <c r="BJ742" t="s">
        <v>1097</v>
      </c>
      <c r="BK742" t="s">
        <v>148</v>
      </c>
      <c r="BL742">
        <v>4</v>
      </c>
      <c r="BN742" s="112">
        <v>18</v>
      </c>
      <c r="BO742" s="114">
        <v>7</v>
      </c>
      <c r="BP742" s="118">
        <f t="shared" si="281"/>
        <v>18007</v>
      </c>
      <c r="BQ742" s="118">
        <f t="shared" si="318"/>
        <v>18007</v>
      </c>
      <c r="BR742" s="5" t="s">
        <v>3151</v>
      </c>
      <c r="CC742" s="63">
        <f t="shared" si="319"/>
        <v>4114</v>
      </c>
      <c r="CE742" s="63">
        <v>2</v>
      </c>
    </row>
    <row r="743" spans="1:106" ht="15" hidden="1" customHeight="1" outlineLevel="1">
      <c r="A743" t="s">
        <v>171</v>
      </c>
      <c r="B743" t="s">
        <v>148</v>
      </c>
      <c r="C743" s="1">
        <f t="shared" si="307"/>
        <v>5351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29">
        <f t="shared" si="308"/>
        <v>2465</v>
      </c>
      <c r="H743" s="134">
        <f t="shared" si="309"/>
        <v>0.46066155858717994</v>
      </c>
      <c r="I743" s="2"/>
      <c r="J743" s="2">
        <f t="shared" si="310"/>
        <v>0.25714819659876659</v>
      </c>
      <c r="K743" s="2">
        <f t="shared" si="311"/>
        <v>0.71780975518594659</v>
      </c>
      <c r="L743" s="2">
        <f t="shared" si="312"/>
        <v>0</v>
      </c>
      <c r="M743" s="2">
        <f t="shared" si="313"/>
        <v>2.5042048215286883E-2</v>
      </c>
      <c r="N743" s="63">
        <v>1376</v>
      </c>
      <c r="O743" s="63">
        <v>3841</v>
      </c>
      <c r="P743" s="63">
        <v>0</v>
      </c>
      <c r="Q743" s="63">
        <v>132</v>
      </c>
      <c r="R743" s="63">
        <v>1</v>
      </c>
      <c r="S743" s="63">
        <v>0</v>
      </c>
      <c r="T743" s="63">
        <v>0</v>
      </c>
      <c r="U743" s="63">
        <v>0</v>
      </c>
      <c r="V743" s="63">
        <v>0</v>
      </c>
      <c r="W743" s="63">
        <v>0</v>
      </c>
      <c r="X743" s="63">
        <v>0</v>
      </c>
      <c r="Y743" s="63">
        <v>0</v>
      </c>
      <c r="Z743" s="63">
        <v>1</v>
      </c>
      <c r="AA743" s="63">
        <v>0</v>
      </c>
      <c r="AB743" s="63">
        <v>0</v>
      </c>
      <c r="AC743" s="63">
        <v>0</v>
      </c>
      <c r="AD743" s="63">
        <v>0</v>
      </c>
      <c r="AE743" s="63">
        <v>0</v>
      </c>
      <c r="AF743" s="63">
        <v>0</v>
      </c>
      <c r="AG743" s="63">
        <v>0</v>
      </c>
      <c r="AH743" s="63">
        <v>0</v>
      </c>
      <c r="AI743" s="63">
        <v>0</v>
      </c>
      <c r="AJ743" s="63">
        <v>0</v>
      </c>
      <c r="AK743" s="63">
        <v>0</v>
      </c>
      <c r="AL743" s="63">
        <v>0</v>
      </c>
      <c r="AM743" s="63">
        <v>0</v>
      </c>
      <c r="AN743" s="63">
        <v>0</v>
      </c>
      <c r="AO743" s="63">
        <v>0</v>
      </c>
      <c r="AP743" s="63">
        <v>0</v>
      </c>
      <c r="AQ743" s="63">
        <v>0</v>
      </c>
      <c r="AR743" s="63">
        <v>0</v>
      </c>
      <c r="AS743" s="63">
        <v>0</v>
      </c>
      <c r="AT743" s="63">
        <v>0</v>
      </c>
      <c r="AU743" s="63">
        <v>0</v>
      </c>
      <c r="AV743" s="63">
        <v>0</v>
      </c>
      <c r="AW743" s="63">
        <v>0</v>
      </c>
      <c r="AX743" s="63">
        <v>0</v>
      </c>
      <c r="AY743" s="63">
        <v>0</v>
      </c>
      <c r="BA743" s="5">
        <f>IF(Q743&gt;0,RANK(Q743,(N743:P743,Q743:AE743)),0)</f>
        <v>3</v>
      </c>
      <c r="BB743" s="5">
        <f>IF(R743&gt;0,RANK(R743,(N743:P743,Q743:AE743)),0)</f>
        <v>4</v>
      </c>
      <c r="BC743" s="5">
        <f>IF(T743&gt;0,RANK(T743,(N743:P743,Q743:AE743)),0)</f>
        <v>0</v>
      </c>
      <c r="BD743" s="5">
        <f>IF(S743&gt;0,RANK(S743,(N743:P743,Q743:AE743)),0)</f>
        <v>0</v>
      </c>
      <c r="BE743" s="2">
        <f t="shared" si="314"/>
        <v>2.4668286301625864E-2</v>
      </c>
      <c r="BF743" s="2">
        <f t="shared" si="315"/>
        <v>1.8688095683049897E-4</v>
      </c>
      <c r="BG743" s="2">
        <f t="shared" si="316"/>
        <v>0</v>
      </c>
      <c r="BH743" s="2">
        <f t="shared" si="317"/>
        <v>0</v>
      </c>
      <c r="BJ743" t="s">
        <v>171</v>
      </c>
      <c r="BK743" t="s">
        <v>148</v>
      </c>
      <c r="BN743" s="112">
        <v>18</v>
      </c>
      <c r="BO743" s="114">
        <v>9</v>
      </c>
      <c r="BP743" s="118">
        <f t="shared" si="281"/>
        <v>18009</v>
      </c>
      <c r="BQ743" s="118">
        <f t="shared" si="318"/>
        <v>18009</v>
      </c>
      <c r="BR743" s="5" t="s">
        <v>3151</v>
      </c>
      <c r="CC743" s="63">
        <f t="shared" si="319"/>
        <v>5351</v>
      </c>
      <c r="CE743" s="63">
        <v>0</v>
      </c>
    </row>
    <row r="744" spans="1:106" ht="15" hidden="1" customHeight="1" outlineLevel="1">
      <c r="A744" t="s">
        <v>1042</v>
      </c>
      <c r="B744" t="s">
        <v>148</v>
      </c>
      <c r="C744" s="1">
        <f t="shared" si="307"/>
        <v>38520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29">
        <f t="shared" si="308"/>
        <v>7107</v>
      </c>
      <c r="H744" s="134">
        <f t="shared" si="309"/>
        <v>0.18450155763239875</v>
      </c>
      <c r="I744" s="2"/>
      <c r="J744" s="2">
        <f t="shared" si="310"/>
        <v>0.39574247144340602</v>
      </c>
      <c r="K744" s="2">
        <f t="shared" si="311"/>
        <v>0.58024402907580475</v>
      </c>
      <c r="L744" s="2">
        <f t="shared" si="312"/>
        <v>0</v>
      </c>
      <c r="M744" s="2">
        <f t="shared" si="313"/>
        <v>2.4013499480789235E-2</v>
      </c>
      <c r="N744" s="63">
        <v>15244</v>
      </c>
      <c r="O744" s="63">
        <v>22351</v>
      </c>
      <c r="P744" s="63">
        <v>0</v>
      </c>
      <c r="Q744" s="63">
        <v>905</v>
      </c>
      <c r="R744" s="63">
        <v>7</v>
      </c>
      <c r="S744" s="63">
        <v>0</v>
      </c>
      <c r="T744" s="63">
        <v>0</v>
      </c>
      <c r="U744" s="63">
        <v>0</v>
      </c>
      <c r="V744" s="63">
        <v>0</v>
      </c>
      <c r="W744" s="63">
        <v>0</v>
      </c>
      <c r="X744" s="63">
        <v>0</v>
      </c>
      <c r="Y744" s="63">
        <v>0</v>
      </c>
      <c r="Z744" s="63">
        <v>13</v>
      </c>
      <c r="AA744" s="63">
        <v>0</v>
      </c>
      <c r="AB744" s="63">
        <v>0</v>
      </c>
      <c r="AC744" s="63">
        <v>0</v>
      </c>
      <c r="AD744" s="63">
        <v>0</v>
      </c>
      <c r="AE744" s="63">
        <v>0</v>
      </c>
      <c r="AF744" s="63">
        <v>0</v>
      </c>
      <c r="AG744" s="63">
        <v>0</v>
      </c>
      <c r="AH744" s="63">
        <v>0</v>
      </c>
      <c r="AI744" s="63">
        <v>0</v>
      </c>
      <c r="AJ744" s="63">
        <v>0</v>
      </c>
      <c r="AK744" s="63">
        <v>0</v>
      </c>
      <c r="AL744" s="63">
        <v>0</v>
      </c>
      <c r="AM744" s="63">
        <v>0</v>
      </c>
      <c r="AN744" s="63">
        <v>0</v>
      </c>
      <c r="AO744" s="63">
        <v>0</v>
      </c>
      <c r="AP744" s="63">
        <v>0</v>
      </c>
      <c r="AQ744" s="63">
        <v>0</v>
      </c>
      <c r="AR744" s="63">
        <v>0</v>
      </c>
      <c r="AS744" s="63">
        <v>0</v>
      </c>
      <c r="AT744" s="63">
        <v>0</v>
      </c>
      <c r="AU744" s="63">
        <v>0</v>
      </c>
      <c r="AV744" s="63">
        <v>0</v>
      </c>
      <c r="AW744" s="63">
        <v>0</v>
      </c>
      <c r="AX744" s="63">
        <v>0</v>
      </c>
      <c r="AY744" s="63">
        <v>0</v>
      </c>
      <c r="BA744" s="5">
        <f>IF(Q744&gt;0,RANK(Q744,(N744:P744,Q744:AE744)),0)</f>
        <v>3</v>
      </c>
      <c r="BB744" s="5">
        <f>IF(R744&gt;0,RANK(R744,(N744:P744,Q744:AE744)),0)</f>
        <v>5</v>
      </c>
      <c r="BC744" s="5">
        <f>IF(T744&gt;0,RANK(T744,(N744:P744,Q744:AE744)),0)</f>
        <v>0</v>
      </c>
      <c r="BD744" s="5">
        <f>IF(S744&gt;0,RANK(S744,(N744:P744,Q744:AE744)),0)</f>
        <v>0</v>
      </c>
      <c r="BE744" s="2">
        <f t="shared" si="314"/>
        <v>2.3494288681204571E-2</v>
      </c>
      <c r="BF744" s="2">
        <f t="shared" si="315"/>
        <v>1.8172377985462097E-4</v>
      </c>
      <c r="BG744" s="2">
        <f t="shared" si="316"/>
        <v>0</v>
      </c>
      <c r="BH744" s="2">
        <f t="shared" si="317"/>
        <v>0</v>
      </c>
      <c r="BJ744" t="s">
        <v>1042</v>
      </c>
      <c r="BK744" t="s">
        <v>148</v>
      </c>
      <c r="BN744" s="112">
        <v>18</v>
      </c>
      <c r="BO744" s="114">
        <v>11</v>
      </c>
      <c r="BP744" s="118">
        <f t="shared" ref="BP744:BP807" si="320">1000*BN744+BO744</f>
        <v>18011</v>
      </c>
      <c r="BQ744" s="118">
        <f t="shared" si="318"/>
        <v>18011</v>
      </c>
      <c r="BR744" s="5" t="s">
        <v>3151</v>
      </c>
      <c r="CC744" s="63">
        <f t="shared" si="319"/>
        <v>38520</v>
      </c>
      <c r="CE744" s="63">
        <v>0</v>
      </c>
    </row>
    <row r="745" spans="1:106" ht="15" hidden="1" customHeight="1" outlineLevel="1">
      <c r="A745" t="s">
        <v>578</v>
      </c>
      <c r="B745" t="s">
        <v>148</v>
      </c>
      <c r="C745" s="1">
        <f t="shared" si="307"/>
        <v>8981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29">
        <f t="shared" si="308"/>
        <v>2741</v>
      </c>
      <c r="H745" s="134">
        <f t="shared" si="309"/>
        <v>0.30519986638458968</v>
      </c>
      <c r="I745" s="2"/>
      <c r="J745" s="2">
        <f t="shared" si="310"/>
        <v>0.33804698808595923</v>
      </c>
      <c r="K745" s="2">
        <f t="shared" si="311"/>
        <v>0.64324685447054897</v>
      </c>
      <c r="L745" s="2">
        <f t="shared" si="312"/>
        <v>0</v>
      </c>
      <c r="M745" s="2">
        <f t="shared" si="313"/>
        <v>1.87061574434918E-2</v>
      </c>
      <c r="N745" s="63">
        <v>3036</v>
      </c>
      <c r="O745" s="63">
        <v>5777</v>
      </c>
      <c r="P745" s="63">
        <v>0</v>
      </c>
      <c r="Q745" s="63">
        <v>168</v>
      </c>
      <c r="R745" s="63">
        <v>0</v>
      </c>
      <c r="S745" s="63">
        <v>0</v>
      </c>
      <c r="T745" s="63">
        <v>0</v>
      </c>
      <c r="U745" s="63">
        <v>0</v>
      </c>
      <c r="V745" s="63">
        <v>0</v>
      </c>
      <c r="W745" s="63">
        <v>0</v>
      </c>
      <c r="X745" s="63">
        <v>0</v>
      </c>
      <c r="Y745" s="63">
        <v>0</v>
      </c>
      <c r="Z745" s="63">
        <v>0</v>
      </c>
      <c r="AA745" s="63">
        <v>0</v>
      </c>
      <c r="AB745" s="63">
        <v>0</v>
      </c>
      <c r="AC745" s="63">
        <v>0</v>
      </c>
      <c r="AD745" s="63">
        <v>0</v>
      </c>
      <c r="AE745" s="63">
        <v>0</v>
      </c>
      <c r="AF745" s="63">
        <v>0</v>
      </c>
      <c r="AG745" s="63">
        <v>0</v>
      </c>
      <c r="AH745" s="63">
        <v>0</v>
      </c>
      <c r="AI745" s="63">
        <v>0</v>
      </c>
      <c r="AJ745" s="63">
        <v>0</v>
      </c>
      <c r="AK745" s="63">
        <v>0</v>
      </c>
      <c r="AL745" s="63">
        <v>0</v>
      </c>
      <c r="AM745" s="63">
        <v>0</v>
      </c>
      <c r="AN745" s="63">
        <v>0</v>
      </c>
      <c r="AO745" s="63">
        <v>0</v>
      </c>
      <c r="AP745" s="63">
        <v>0</v>
      </c>
      <c r="AQ745" s="63">
        <v>0</v>
      </c>
      <c r="AR745" s="63">
        <v>0</v>
      </c>
      <c r="AS745" s="63">
        <v>0</v>
      </c>
      <c r="AT745" s="63">
        <v>0</v>
      </c>
      <c r="AU745" s="63">
        <v>0</v>
      </c>
      <c r="AV745" s="63">
        <v>0</v>
      </c>
      <c r="AW745" s="63">
        <v>0</v>
      </c>
      <c r="AX745" s="63">
        <v>0</v>
      </c>
      <c r="AY745" s="63">
        <v>0</v>
      </c>
      <c r="BA745" s="5">
        <f>IF(Q745&gt;0,RANK(Q745,(N745:P745,Q745:AE745)),0)</f>
        <v>3</v>
      </c>
      <c r="BB745" s="5">
        <f>IF(R745&gt;0,RANK(R745,(N745:P745,Q745:AE745)),0)</f>
        <v>0</v>
      </c>
      <c r="BC745" s="5">
        <f>IF(T745&gt;0,RANK(T745,(N745:P745,Q745:AE745)),0)</f>
        <v>0</v>
      </c>
      <c r="BD745" s="5">
        <f>IF(S745&gt;0,RANK(S745,(N745:P745,Q745:AE745)),0)</f>
        <v>0</v>
      </c>
      <c r="BE745" s="2">
        <f t="shared" si="314"/>
        <v>1.8706157443491817E-2</v>
      </c>
      <c r="BF745" s="2">
        <f t="shared" si="315"/>
        <v>0</v>
      </c>
      <c r="BG745" s="2">
        <f t="shared" si="316"/>
        <v>0</v>
      </c>
      <c r="BH745" s="2">
        <f t="shared" si="317"/>
        <v>0</v>
      </c>
      <c r="BJ745" t="s">
        <v>578</v>
      </c>
      <c r="BK745" t="s">
        <v>148</v>
      </c>
      <c r="BL745">
        <v>9</v>
      </c>
      <c r="BN745" s="112">
        <v>18</v>
      </c>
      <c r="BO745" s="114">
        <v>13</v>
      </c>
      <c r="BP745" s="118">
        <f t="shared" si="320"/>
        <v>18013</v>
      </c>
      <c r="BQ745" s="118">
        <f t="shared" si="318"/>
        <v>18013</v>
      </c>
      <c r="BR745" s="5" t="s">
        <v>3151</v>
      </c>
      <c r="CC745" s="63">
        <f t="shared" si="319"/>
        <v>8981</v>
      </c>
      <c r="CD745" s="130"/>
      <c r="CE745" s="63">
        <v>0</v>
      </c>
    </row>
    <row r="746" spans="1:106" ht="15" hidden="1" customHeight="1" outlineLevel="1">
      <c r="A746" t="s">
        <v>1674</v>
      </c>
      <c r="B746" t="s">
        <v>148</v>
      </c>
      <c r="C746" s="1">
        <f t="shared" si="307"/>
        <v>9495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29">
        <f t="shared" si="308"/>
        <v>4862</v>
      </c>
      <c r="H746" s="134">
        <f t="shared" si="309"/>
        <v>0.51205897840968928</v>
      </c>
      <c r="I746" s="2"/>
      <c r="J746" s="2">
        <f t="shared" si="310"/>
        <v>0.23422854133754609</v>
      </c>
      <c r="K746" s="2">
        <f t="shared" si="311"/>
        <v>0.74628751974723539</v>
      </c>
      <c r="L746" s="2">
        <f t="shared" si="312"/>
        <v>0</v>
      </c>
      <c r="M746" s="2">
        <f t="shared" si="313"/>
        <v>1.9483938915218491E-2</v>
      </c>
      <c r="N746" s="63">
        <v>2224</v>
      </c>
      <c r="O746" s="63">
        <v>7086</v>
      </c>
      <c r="P746" s="63">
        <v>0</v>
      </c>
      <c r="Q746" s="63">
        <v>185</v>
      </c>
      <c r="R746" s="63">
        <v>0</v>
      </c>
      <c r="S746" s="63">
        <v>0</v>
      </c>
      <c r="T746" s="63">
        <v>0</v>
      </c>
      <c r="U746" s="63">
        <v>0</v>
      </c>
      <c r="V746" s="63">
        <v>0</v>
      </c>
      <c r="W746" s="63">
        <v>0</v>
      </c>
      <c r="X746" s="63">
        <v>0</v>
      </c>
      <c r="Y746" s="63">
        <v>0</v>
      </c>
      <c r="Z746" s="63">
        <v>0</v>
      </c>
      <c r="AA746" s="63">
        <v>0</v>
      </c>
      <c r="AB746" s="63">
        <v>0</v>
      </c>
      <c r="AC746" s="63">
        <v>0</v>
      </c>
      <c r="AD746" s="63">
        <v>0</v>
      </c>
      <c r="AE746" s="63">
        <v>0</v>
      </c>
      <c r="AF746" s="63">
        <v>0</v>
      </c>
      <c r="AG746" s="63">
        <v>0</v>
      </c>
      <c r="AH746" s="63">
        <v>0</v>
      </c>
      <c r="AI746" s="63">
        <v>0</v>
      </c>
      <c r="AJ746" s="63">
        <v>0</v>
      </c>
      <c r="AK746" s="63">
        <v>0</v>
      </c>
      <c r="AL746" s="63">
        <v>0</v>
      </c>
      <c r="AM746" s="63">
        <v>0</v>
      </c>
      <c r="AN746" s="63">
        <v>0</v>
      </c>
      <c r="AO746" s="63">
        <v>0</v>
      </c>
      <c r="AP746" s="63">
        <v>0</v>
      </c>
      <c r="AQ746" s="63">
        <v>0</v>
      </c>
      <c r="AR746" s="63">
        <v>0</v>
      </c>
      <c r="AS746" s="63">
        <v>0</v>
      </c>
      <c r="AT746" s="63">
        <v>0</v>
      </c>
      <c r="AU746" s="63">
        <v>0</v>
      </c>
      <c r="AV746" s="63">
        <v>0</v>
      </c>
      <c r="AW746" s="63">
        <v>0</v>
      </c>
      <c r="AX746" s="63">
        <v>0</v>
      </c>
      <c r="AY746" s="63">
        <v>0</v>
      </c>
      <c r="BA746" s="5">
        <f>IF(Q746&gt;0,RANK(Q746,(N746:P746,Q746:AE746)),0)</f>
        <v>3</v>
      </c>
      <c r="BB746" s="5">
        <f>IF(R746&gt;0,RANK(R746,(N746:P746,Q746:AE746)),0)</f>
        <v>0</v>
      </c>
      <c r="BC746" s="5">
        <f>IF(T746&gt;0,RANK(T746,(N746:P746,Q746:AE746)),0)</f>
        <v>0</v>
      </c>
      <c r="BD746" s="5">
        <f>IF(S746&gt;0,RANK(S746,(N746:P746,Q746:AE746)),0)</f>
        <v>0</v>
      </c>
      <c r="BE746" s="2">
        <f t="shared" si="314"/>
        <v>1.9483938915218536E-2</v>
      </c>
      <c r="BF746" s="2">
        <f t="shared" si="315"/>
        <v>0</v>
      </c>
      <c r="BG746" s="2">
        <f t="shared" si="316"/>
        <v>0</v>
      </c>
      <c r="BH746" s="2">
        <f t="shared" si="317"/>
        <v>0</v>
      </c>
      <c r="BJ746" t="s">
        <v>1674</v>
      </c>
      <c r="BK746" t="s">
        <v>148</v>
      </c>
      <c r="BL746">
        <v>4</v>
      </c>
      <c r="BN746" s="112">
        <v>18</v>
      </c>
      <c r="BO746" s="114">
        <v>15</v>
      </c>
      <c r="BP746" s="118">
        <f t="shared" si="320"/>
        <v>18015</v>
      </c>
      <c r="BQ746" s="118">
        <f t="shared" si="318"/>
        <v>18015</v>
      </c>
      <c r="BR746" s="5" t="s">
        <v>3151</v>
      </c>
      <c r="CC746" s="63">
        <f t="shared" si="319"/>
        <v>9495</v>
      </c>
      <c r="CE746" s="63">
        <v>0</v>
      </c>
    </row>
    <row r="747" spans="1:106" ht="15" hidden="1" customHeight="1" outlineLevel="1">
      <c r="A747" t="s">
        <v>339</v>
      </c>
      <c r="B747" t="s">
        <v>148</v>
      </c>
      <c r="C747" s="1">
        <f t="shared" si="307"/>
        <v>15198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29">
        <f t="shared" si="308"/>
        <v>6248</v>
      </c>
      <c r="H747" s="134">
        <f t="shared" si="309"/>
        <v>0.41110672456902225</v>
      </c>
      <c r="I747" s="2"/>
      <c r="J747" s="2">
        <f t="shared" si="310"/>
        <v>0.28319515725753391</v>
      </c>
      <c r="K747" s="2">
        <f t="shared" si="311"/>
        <v>0.69430188182655617</v>
      </c>
      <c r="L747" s="2">
        <f t="shared" si="312"/>
        <v>0</v>
      </c>
      <c r="M747" s="2">
        <f t="shared" si="313"/>
        <v>2.2502960915909864E-2</v>
      </c>
      <c r="N747" s="63">
        <v>4304</v>
      </c>
      <c r="O747" s="63">
        <v>10552</v>
      </c>
      <c r="P747" s="63">
        <v>0</v>
      </c>
      <c r="Q747" s="63">
        <v>333</v>
      </c>
      <c r="R747" s="63">
        <v>3</v>
      </c>
      <c r="S747" s="63">
        <v>0</v>
      </c>
      <c r="T747" s="63">
        <v>0</v>
      </c>
      <c r="U747" s="63">
        <v>0</v>
      </c>
      <c r="V747" s="63">
        <v>0</v>
      </c>
      <c r="W747" s="63">
        <v>1</v>
      </c>
      <c r="X747" s="63">
        <v>0</v>
      </c>
      <c r="Y747" s="63">
        <v>0</v>
      </c>
      <c r="Z747" s="63">
        <v>5</v>
      </c>
      <c r="AA747" s="63">
        <v>0</v>
      </c>
      <c r="AB747" s="63">
        <v>0</v>
      </c>
      <c r="AC747" s="63">
        <v>0</v>
      </c>
      <c r="AD747" s="63">
        <v>0</v>
      </c>
      <c r="AE747" s="63">
        <v>0</v>
      </c>
      <c r="AF747" s="63">
        <v>0</v>
      </c>
      <c r="AG747" s="63">
        <v>0</v>
      </c>
      <c r="AH747" s="63">
        <v>0</v>
      </c>
      <c r="AI747" s="63">
        <v>0</v>
      </c>
      <c r="AJ747" s="63">
        <v>0</v>
      </c>
      <c r="AK747" s="63">
        <v>0</v>
      </c>
      <c r="AL747" s="63">
        <v>0</v>
      </c>
      <c r="AM747" s="63">
        <v>0</v>
      </c>
      <c r="AN747" s="63">
        <v>0</v>
      </c>
      <c r="AO747" s="63">
        <v>0</v>
      </c>
      <c r="AP747" s="63">
        <v>0</v>
      </c>
      <c r="AQ747" s="63">
        <v>0</v>
      </c>
      <c r="AR747" s="63">
        <v>0</v>
      </c>
      <c r="AS747" s="63">
        <v>0</v>
      </c>
      <c r="AT747" s="63">
        <v>0</v>
      </c>
      <c r="AU747" s="63">
        <v>0</v>
      </c>
      <c r="AV747" s="63">
        <v>0</v>
      </c>
      <c r="AW747" s="63">
        <v>0</v>
      </c>
      <c r="AX747" s="63">
        <v>0</v>
      </c>
      <c r="AY747" s="63">
        <v>0</v>
      </c>
      <c r="BA747" s="5">
        <f>IF(Q747&gt;0,RANK(Q747,(N747:P747,Q747:AE747)),0)</f>
        <v>3</v>
      </c>
      <c r="BB747" s="5">
        <f>IF(R747&gt;0,RANK(R747,(N747:P747,Q747:AE747)),0)</f>
        <v>5</v>
      </c>
      <c r="BC747" s="5">
        <f>IF(T747&gt;0,RANK(T747,(N747:P747,Q747:AE747)),0)</f>
        <v>0</v>
      </c>
      <c r="BD747" s="5">
        <f>IF(S747&gt;0,RANK(S747,(N747:P747,Q747:AE747)),0)</f>
        <v>0</v>
      </c>
      <c r="BE747" s="2">
        <f t="shared" si="314"/>
        <v>2.1910777733912357E-2</v>
      </c>
      <c r="BF747" s="2">
        <f t="shared" si="315"/>
        <v>1.9739439399921041E-4</v>
      </c>
      <c r="BG747" s="2">
        <f t="shared" si="316"/>
        <v>0</v>
      </c>
      <c r="BH747" s="2">
        <f t="shared" si="317"/>
        <v>0</v>
      </c>
      <c r="BJ747" t="s">
        <v>339</v>
      </c>
      <c r="BK747" t="s">
        <v>148</v>
      </c>
      <c r="BL747">
        <v>4</v>
      </c>
      <c r="BN747" s="112">
        <v>18</v>
      </c>
      <c r="BO747" s="114">
        <v>17</v>
      </c>
      <c r="BP747" s="118">
        <f t="shared" si="320"/>
        <v>18017</v>
      </c>
      <c r="BQ747" s="118">
        <f t="shared" si="318"/>
        <v>18017</v>
      </c>
      <c r="BR747" s="5" t="s">
        <v>3151</v>
      </c>
      <c r="CC747" s="63">
        <f t="shared" si="319"/>
        <v>15198</v>
      </c>
      <c r="CE747" s="63">
        <v>1</v>
      </c>
      <c r="CF747" s="129"/>
    </row>
    <row r="748" spans="1:106" ht="15" hidden="1" customHeight="1" outlineLevel="1">
      <c r="A748" t="s">
        <v>392</v>
      </c>
      <c r="B748" t="s">
        <v>148</v>
      </c>
      <c r="C748" s="1">
        <f t="shared" si="307"/>
        <v>57869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29">
        <f t="shared" si="308"/>
        <v>10575</v>
      </c>
      <c r="H748" s="134">
        <f t="shared" si="309"/>
        <v>0.18274032729095024</v>
      </c>
      <c r="I748" s="2"/>
      <c r="J748" s="2">
        <f t="shared" si="310"/>
        <v>0.3990564896576751</v>
      </c>
      <c r="K748" s="2">
        <f t="shared" si="311"/>
        <v>0.58179681694862539</v>
      </c>
      <c r="L748" s="2">
        <f t="shared" si="312"/>
        <v>0</v>
      </c>
      <c r="M748" s="2">
        <f t="shared" si="313"/>
        <v>1.9146693393699454E-2</v>
      </c>
      <c r="N748" s="63">
        <v>23093</v>
      </c>
      <c r="O748" s="63">
        <v>33668</v>
      </c>
      <c r="P748" s="63">
        <v>0</v>
      </c>
      <c r="Q748" s="63">
        <v>1108</v>
      </c>
      <c r="R748" s="63">
        <v>0</v>
      </c>
      <c r="S748" s="63">
        <v>0</v>
      </c>
      <c r="T748" s="63">
        <v>0</v>
      </c>
      <c r="U748" s="63">
        <v>0</v>
      </c>
      <c r="V748" s="63">
        <v>0</v>
      </c>
      <c r="W748" s="63">
        <v>0</v>
      </c>
      <c r="X748" s="63">
        <v>0</v>
      </c>
      <c r="Y748" s="63">
        <v>0</v>
      </c>
      <c r="Z748" s="63">
        <v>0</v>
      </c>
      <c r="AA748" s="63">
        <v>0</v>
      </c>
      <c r="AB748" s="63">
        <v>0</v>
      </c>
      <c r="AC748" s="63">
        <v>0</v>
      </c>
      <c r="AD748" s="63">
        <v>0</v>
      </c>
      <c r="AE748" s="63">
        <v>0</v>
      </c>
      <c r="AF748" s="63">
        <v>0</v>
      </c>
      <c r="AG748" s="63">
        <v>0</v>
      </c>
      <c r="AH748" s="63">
        <v>0</v>
      </c>
      <c r="AI748" s="63">
        <v>0</v>
      </c>
      <c r="AJ748" s="63">
        <v>0</v>
      </c>
      <c r="AK748" s="63">
        <v>0</v>
      </c>
      <c r="AL748" s="63">
        <v>0</v>
      </c>
      <c r="AM748" s="63">
        <v>0</v>
      </c>
      <c r="AN748" s="63">
        <v>0</v>
      </c>
      <c r="AO748" s="63">
        <v>0</v>
      </c>
      <c r="AP748" s="63">
        <v>0</v>
      </c>
      <c r="AQ748" s="63">
        <v>0</v>
      </c>
      <c r="AR748" s="63">
        <v>0</v>
      </c>
      <c r="AS748" s="63">
        <v>0</v>
      </c>
      <c r="AT748" s="63">
        <v>0</v>
      </c>
      <c r="AU748" s="63">
        <v>0</v>
      </c>
      <c r="AV748" s="63">
        <v>0</v>
      </c>
      <c r="AW748" s="63">
        <v>0</v>
      </c>
      <c r="AX748" s="63">
        <v>0</v>
      </c>
      <c r="AY748" s="63">
        <v>0</v>
      </c>
      <c r="BA748" s="5">
        <f>IF(Q748&gt;0,RANK(Q748,(N748:P748,Q748:AE748)),0)</f>
        <v>3</v>
      </c>
      <c r="BB748" s="5">
        <f>IF(R748&gt;0,RANK(R748,(N748:P748,Q748:AE748)),0)</f>
        <v>0</v>
      </c>
      <c r="BC748" s="5">
        <f>IF(T748&gt;0,RANK(T748,(N748:P748,Q748:AE748)),0)</f>
        <v>0</v>
      </c>
      <c r="BD748" s="5">
        <f>IF(S748&gt;0,RANK(S748,(N748:P748,Q748:AE748)),0)</f>
        <v>0</v>
      </c>
      <c r="BE748" s="2">
        <f t="shared" si="314"/>
        <v>1.9146693393699562E-2</v>
      </c>
      <c r="BF748" s="2">
        <f t="shared" si="315"/>
        <v>0</v>
      </c>
      <c r="BG748" s="2">
        <f t="shared" si="316"/>
        <v>0</v>
      </c>
      <c r="BH748" s="2">
        <f t="shared" si="317"/>
        <v>0</v>
      </c>
      <c r="BJ748" t="s">
        <v>392</v>
      </c>
      <c r="BK748" t="s">
        <v>148</v>
      </c>
      <c r="BL748">
        <v>9</v>
      </c>
      <c r="BN748" s="112">
        <v>18</v>
      </c>
      <c r="BO748" s="114">
        <v>19</v>
      </c>
      <c r="BP748" s="118">
        <f t="shared" si="320"/>
        <v>18019</v>
      </c>
      <c r="BQ748" s="118">
        <f t="shared" si="318"/>
        <v>18019</v>
      </c>
      <c r="BR748" s="5" t="s">
        <v>3151</v>
      </c>
      <c r="CC748" s="63">
        <f t="shared" si="319"/>
        <v>57869</v>
      </c>
      <c r="CE748" s="63">
        <v>0</v>
      </c>
    </row>
    <row r="749" spans="1:106" ht="15" hidden="1" customHeight="1" outlineLevel="1">
      <c r="A749" t="s">
        <v>3091</v>
      </c>
      <c r="B749" t="s">
        <v>148</v>
      </c>
      <c r="C749" s="1">
        <f t="shared" si="307"/>
        <v>12267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29">
        <f t="shared" si="308"/>
        <v>6947</v>
      </c>
      <c r="H749" s="134">
        <f t="shared" si="309"/>
        <v>0.566316132713785</v>
      </c>
      <c r="I749" s="2"/>
      <c r="J749" s="2">
        <f t="shared" si="310"/>
        <v>0.20803782505910165</v>
      </c>
      <c r="K749" s="2">
        <f t="shared" si="311"/>
        <v>0.77435395777288663</v>
      </c>
      <c r="L749" s="2">
        <f t="shared" si="312"/>
        <v>0</v>
      </c>
      <c r="M749" s="2">
        <f t="shared" si="313"/>
        <v>1.7608217168011753E-2</v>
      </c>
      <c r="N749" s="63">
        <v>2552</v>
      </c>
      <c r="O749" s="63">
        <v>9499</v>
      </c>
      <c r="P749" s="63">
        <v>0</v>
      </c>
      <c r="Q749" s="63">
        <v>208</v>
      </c>
      <c r="R749" s="63">
        <v>6</v>
      </c>
      <c r="S749" s="63">
        <v>0</v>
      </c>
      <c r="T749" s="63">
        <v>0</v>
      </c>
      <c r="U749" s="63">
        <v>0</v>
      </c>
      <c r="V749" s="63">
        <v>0</v>
      </c>
      <c r="W749" s="63">
        <v>0</v>
      </c>
      <c r="X749" s="63">
        <v>0</v>
      </c>
      <c r="Y749" s="63">
        <v>0</v>
      </c>
      <c r="Z749" s="63">
        <v>2</v>
      </c>
      <c r="AA749" s="63">
        <v>0</v>
      </c>
      <c r="AB749" s="63">
        <v>0</v>
      </c>
      <c r="AC749" s="63">
        <v>0</v>
      </c>
      <c r="AD749" s="63">
        <v>0</v>
      </c>
      <c r="AE749" s="63">
        <v>0</v>
      </c>
      <c r="AF749" s="63">
        <v>0</v>
      </c>
      <c r="AG749" s="63">
        <v>0</v>
      </c>
      <c r="AH749" s="63">
        <v>0</v>
      </c>
      <c r="AI749" s="63">
        <v>0</v>
      </c>
      <c r="AJ749" s="63">
        <v>0</v>
      </c>
      <c r="AK749" s="63">
        <v>0</v>
      </c>
      <c r="AL749" s="63">
        <v>0</v>
      </c>
      <c r="AM749" s="63">
        <v>0</v>
      </c>
      <c r="AN749" s="63">
        <v>0</v>
      </c>
      <c r="AO749" s="63">
        <v>0</v>
      </c>
      <c r="AP749" s="63">
        <v>0</v>
      </c>
      <c r="AQ749" s="63">
        <v>0</v>
      </c>
      <c r="AR749" s="63">
        <v>0</v>
      </c>
      <c r="AS749" s="63">
        <v>0</v>
      </c>
      <c r="AT749" s="63">
        <v>0</v>
      </c>
      <c r="AU749" s="63">
        <v>0</v>
      </c>
      <c r="AV749" s="63">
        <v>0</v>
      </c>
      <c r="AW749" s="63">
        <v>0</v>
      </c>
      <c r="AX749" s="63">
        <v>0</v>
      </c>
      <c r="AY749" s="63">
        <v>0</v>
      </c>
      <c r="BA749" s="5">
        <f>IF(Q749&gt;0,RANK(Q749,(N749:P749,Q749:AE749)),0)</f>
        <v>3</v>
      </c>
      <c r="BB749" s="5">
        <f>IF(R749&gt;0,RANK(R749,(N749:P749,Q749:AE749)),0)</f>
        <v>4</v>
      </c>
      <c r="BC749" s="5">
        <f>IF(T749&gt;0,RANK(T749,(N749:P749,Q749:AE749)),0)</f>
        <v>0</v>
      </c>
      <c r="BD749" s="5">
        <f>IF(S749&gt;0,RANK(S749,(N749:P749,Q749:AE749)),0)</f>
        <v>0</v>
      </c>
      <c r="BE749" s="2">
        <f t="shared" si="314"/>
        <v>1.6956060976603897E-2</v>
      </c>
      <c r="BF749" s="2">
        <f t="shared" si="315"/>
        <v>4.8911714355588166E-4</v>
      </c>
      <c r="BG749" s="2">
        <f t="shared" si="316"/>
        <v>0</v>
      </c>
      <c r="BH749" s="2">
        <f t="shared" si="317"/>
        <v>0</v>
      </c>
      <c r="BJ749" t="s">
        <v>3091</v>
      </c>
      <c r="BK749" t="s">
        <v>148</v>
      </c>
      <c r="BL749">
        <v>8</v>
      </c>
      <c r="BN749" s="112">
        <v>18</v>
      </c>
      <c r="BO749" s="114">
        <v>21</v>
      </c>
      <c r="BP749" s="118">
        <f t="shared" si="320"/>
        <v>18021</v>
      </c>
      <c r="BQ749" s="118">
        <f t="shared" si="318"/>
        <v>18021</v>
      </c>
      <c r="BR749" s="5" t="s">
        <v>3151</v>
      </c>
      <c r="CC749" s="63">
        <f t="shared" si="319"/>
        <v>12267</v>
      </c>
      <c r="CE749" s="63">
        <v>0</v>
      </c>
    </row>
    <row r="750" spans="1:106" ht="15" hidden="1" customHeight="1" outlineLevel="1">
      <c r="A750" t="s">
        <v>1284</v>
      </c>
      <c r="B750" t="s">
        <v>148</v>
      </c>
      <c r="C750" s="1">
        <f t="shared" si="307"/>
        <v>12949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29">
        <f t="shared" si="308"/>
        <v>5973</v>
      </c>
      <c r="H750" s="134">
        <f t="shared" si="309"/>
        <v>0.46127114062861996</v>
      </c>
      <c r="I750" s="2"/>
      <c r="J750" s="2">
        <f t="shared" si="310"/>
        <v>0.25955672252683604</v>
      </c>
      <c r="K750" s="2">
        <f t="shared" si="311"/>
        <v>0.72082786315545599</v>
      </c>
      <c r="L750" s="2">
        <f t="shared" si="312"/>
        <v>0</v>
      </c>
      <c r="M750" s="2">
        <f t="shared" si="313"/>
        <v>1.9615414317707969E-2</v>
      </c>
      <c r="N750" s="63">
        <v>3361</v>
      </c>
      <c r="O750" s="63">
        <v>9334</v>
      </c>
      <c r="P750" s="63">
        <v>0</v>
      </c>
      <c r="Q750" s="63">
        <v>246</v>
      </c>
      <c r="R750" s="63">
        <v>6</v>
      </c>
      <c r="S750" s="63">
        <v>0</v>
      </c>
      <c r="T750" s="63">
        <v>0</v>
      </c>
      <c r="U750" s="63">
        <v>0</v>
      </c>
      <c r="V750" s="63">
        <v>0</v>
      </c>
      <c r="W750" s="63">
        <v>0</v>
      </c>
      <c r="X750" s="63">
        <v>0</v>
      </c>
      <c r="Y750" s="63">
        <v>0</v>
      </c>
      <c r="Z750" s="63">
        <v>2</v>
      </c>
      <c r="AA750" s="63">
        <v>0</v>
      </c>
      <c r="AB750" s="63">
        <v>0</v>
      </c>
      <c r="AC750" s="63">
        <v>0</v>
      </c>
      <c r="AD750" s="63">
        <v>0</v>
      </c>
      <c r="AE750" s="63">
        <v>0</v>
      </c>
      <c r="AF750" s="63">
        <v>0</v>
      </c>
      <c r="AG750" s="63">
        <v>0</v>
      </c>
      <c r="AH750" s="63">
        <v>0</v>
      </c>
      <c r="AI750" s="63">
        <v>0</v>
      </c>
      <c r="AJ750" s="63">
        <v>0</v>
      </c>
      <c r="AK750" s="63">
        <v>0</v>
      </c>
      <c r="AL750" s="63">
        <v>0</v>
      </c>
      <c r="AM750" s="63">
        <v>0</v>
      </c>
      <c r="AN750" s="63">
        <v>0</v>
      </c>
      <c r="AO750" s="63">
        <v>0</v>
      </c>
      <c r="AP750" s="63">
        <v>0</v>
      </c>
      <c r="AQ750" s="63">
        <v>0</v>
      </c>
      <c r="AR750" s="63">
        <v>0</v>
      </c>
      <c r="AS750" s="63">
        <v>0</v>
      </c>
      <c r="AT750" s="63">
        <v>0</v>
      </c>
      <c r="AU750" s="63">
        <v>0</v>
      </c>
      <c r="AV750" s="63">
        <v>0</v>
      </c>
      <c r="AW750" s="63">
        <v>0</v>
      </c>
      <c r="AX750" s="63">
        <v>0</v>
      </c>
      <c r="AY750" s="63">
        <v>0</v>
      </c>
      <c r="BA750" s="5">
        <f>IF(Q750&gt;0,RANK(Q750,(N750:P750,Q750:AE750)),0)</f>
        <v>3</v>
      </c>
      <c r="BB750" s="5">
        <f>IF(R750&gt;0,RANK(R750,(N750:P750,Q750:AE750)),0)</f>
        <v>4</v>
      </c>
      <c r="BC750" s="5">
        <f>IF(T750&gt;0,RANK(T750,(N750:P750,Q750:AE750)),0)</f>
        <v>0</v>
      </c>
      <c r="BD750" s="5">
        <f>IF(S750&gt;0,RANK(S750,(N750:P750,Q750:AE750)),0)</f>
        <v>0</v>
      </c>
      <c r="BE750" s="2">
        <f t="shared" si="314"/>
        <v>1.8997605992740751E-2</v>
      </c>
      <c r="BF750" s="2">
        <f t="shared" si="315"/>
        <v>4.6335624372538422E-4</v>
      </c>
      <c r="BG750" s="2">
        <f t="shared" si="316"/>
        <v>0</v>
      </c>
      <c r="BH750" s="2">
        <f t="shared" si="317"/>
        <v>0</v>
      </c>
      <c r="BJ750" t="s">
        <v>1284</v>
      </c>
      <c r="BK750" t="s">
        <v>148</v>
      </c>
      <c r="BL750">
        <v>4</v>
      </c>
      <c r="BN750" s="112">
        <v>18</v>
      </c>
      <c r="BO750" s="114">
        <v>23</v>
      </c>
      <c r="BP750" s="118">
        <f t="shared" si="320"/>
        <v>18023</v>
      </c>
      <c r="BQ750" s="118">
        <f t="shared" si="318"/>
        <v>18023</v>
      </c>
      <c r="BR750" s="5" t="s">
        <v>3151</v>
      </c>
      <c r="CC750" s="63">
        <f t="shared" si="319"/>
        <v>12949</v>
      </c>
      <c r="CE750" s="63">
        <v>0</v>
      </c>
    </row>
    <row r="751" spans="1:106" ht="15" hidden="1" customHeight="1" outlineLevel="1">
      <c r="A751" t="s">
        <v>1874</v>
      </c>
      <c r="B751" t="s">
        <v>148</v>
      </c>
      <c r="C751" s="1">
        <f t="shared" si="307"/>
        <v>4944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29">
        <f t="shared" si="308"/>
        <v>2128</v>
      </c>
      <c r="H751" s="134">
        <f t="shared" si="309"/>
        <v>0.43042071197411003</v>
      </c>
      <c r="I751" s="2"/>
      <c r="J751" s="2">
        <f t="shared" si="310"/>
        <v>0.27406957928802589</v>
      </c>
      <c r="K751" s="2">
        <f t="shared" si="311"/>
        <v>0.70449029126213591</v>
      </c>
      <c r="L751" s="2">
        <f t="shared" si="312"/>
        <v>0</v>
      </c>
      <c r="M751" s="2">
        <f t="shared" si="313"/>
        <v>2.1440129449838197E-2</v>
      </c>
      <c r="N751" s="63">
        <v>1355</v>
      </c>
      <c r="O751" s="63">
        <v>3483</v>
      </c>
      <c r="P751" s="63">
        <v>0</v>
      </c>
      <c r="Q751" s="63">
        <v>106</v>
      </c>
      <c r="R751" s="63">
        <v>0</v>
      </c>
      <c r="S751" s="63">
        <v>0</v>
      </c>
      <c r="T751" s="63">
        <v>0</v>
      </c>
      <c r="U751" s="63">
        <v>0</v>
      </c>
      <c r="V751" s="63">
        <v>0</v>
      </c>
      <c r="W751" s="63">
        <v>0</v>
      </c>
      <c r="X751" s="63">
        <v>0</v>
      </c>
      <c r="Y751" s="63">
        <v>0</v>
      </c>
      <c r="Z751" s="63">
        <v>0</v>
      </c>
      <c r="AA751" s="63">
        <v>0</v>
      </c>
      <c r="AB751" s="63">
        <v>0</v>
      </c>
      <c r="AC751" s="63">
        <v>0</v>
      </c>
      <c r="AD751" s="63">
        <v>0</v>
      </c>
      <c r="AE751" s="63">
        <v>0</v>
      </c>
      <c r="AF751" s="63">
        <v>0</v>
      </c>
      <c r="AG751" s="63">
        <v>0</v>
      </c>
      <c r="AH751" s="63">
        <v>0</v>
      </c>
      <c r="AI751" s="63">
        <v>0</v>
      </c>
      <c r="AJ751" s="63">
        <v>0</v>
      </c>
      <c r="AK751" s="63">
        <v>0</v>
      </c>
      <c r="AL751" s="63">
        <v>0</v>
      </c>
      <c r="AM751" s="63">
        <v>0</v>
      </c>
      <c r="AN751" s="63">
        <v>0</v>
      </c>
      <c r="AO751" s="63">
        <v>0</v>
      </c>
      <c r="AP751" s="63">
        <v>0</v>
      </c>
      <c r="AQ751" s="63">
        <v>0</v>
      </c>
      <c r="AR751" s="63">
        <v>0</v>
      </c>
      <c r="AS751" s="63">
        <v>0</v>
      </c>
      <c r="AT751" s="63">
        <v>0</v>
      </c>
      <c r="AU751" s="63">
        <v>0</v>
      </c>
      <c r="AV751" s="63">
        <v>0</v>
      </c>
      <c r="AW751" s="63">
        <v>0</v>
      </c>
      <c r="AX751" s="63">
        <v>0</v>
      </c>
      <c r="AY751" s="63">
        <v>0</v>
      </c>
      <c r="BA751" s="5">
        <f>IF(Q751&gt;0,RANK(Q751,(N751:P751,Q751:AE751)),0)</f>
        <v>3</v>
      </c>
      <c r="BB751" s="5">
        <f>IF(R751&gt;0,RANK(R751,(N751:P751,Q751:AE751)),0)</f>
        <v>0</v>
      </c>
      <c r="BC751" s="5">
        <f>IF(T751&gt;0,RANK(T751,(N751:P751,Q751:AE751)),0)</f>
        <v>0</v>
      </c>
      <c r="BD751" s="5">
        <f>IF(S751&gt;0,RANK(S751,(N751:P751,Q751:AE751)),0)</f>
        <v>0</v>
      </c>
      <c r="BE751" s="2">
        <f t="shared" si="314"/>
        <v>2.1440129449838186E-2</v>
      </c>
      <c r="BF751" s="2">
        <f t="shared" si="315"/>
        <v>0</v>
      </c>
      <c r="BG751" s="2">
        <f t="shared" si="316"/>
        <v>0</v>
      </c>
      <c r="BH751" s="2">
        <f t="shared" si="317"/>
        <v>0</v>
      </c>
      <c r="BJ751" t="s">
        <v>1874</v>
      </c>
      <c r="BK751" t="s">
        <v>148</v>
      </c>
      <c r="BN751" s="112">
        <v>18</v>
      </c>
      <c r="BO751" s="114">
        <v>25</v>
      </c>
      <c r="BP751" s="118">
        <f t="shared" si="320"/>
        <v>18025</v>
      </c>
      <c r="BQ751" s="118">
        <f t="shared" si="318"/>
        <v>18025</v>
      </c>
      <c r="BR751" s="5" t="s">
        <v>3151</v>
      </c>
      <c r="CC751" s="63">
        <f t="shared" si="319"/>
        <v>4944</v>
      </c>
      <c r="CE751" s="63">
        <v>0</v>
      </c>
    </row>
    <row r="752" spans="1:106" ht="15" hidden="1" customHeight="1" outlineLevel="1">
      <c r="A752" t="s">
        <v>1403</v>
      </c>
      <c r="B752" t="s">
        <v>148</v>
      </c>
      <c r="C752" s="1">
        <f t="shared" si="307"/>
        <v>11954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29">
        <f t="shared" si="308"/>
        <v>7407</v>
      </c>
      <c r="H752" s="134">
        <f t="shared" si="309"/>
        <v>0.61962523004851933</v>
      </c>
      <c r="I752" s="2"/>
      <c r="J752" s="2">
        <f t="shared" si="310"/>
        <v>0.18144554124142545</v>
      </c>
      <c r="K752" s="2">
        <f t="shared" si="311"/>
        <v>0.80107077128994475</v>
      </c>
      <c r="L752" s="2">
        <f t="shared" si="312"/>
        <v>0</v>
      </c>
      <c r="M752" s="2">
        <f t="shared" si="313"/>
        <v>1.7483687468629827E-2</v>
      </c>
      <c r="N752" s="63">
        <v>2169</v>
      </c>
      <c r="O752" s="63">
        <v>9576</v>
      </c>
      <c r="P752" s="63">
        <v>0</v>
      </c>
      <c r="Q752" s="63">
        <v>204</v>
      </c>
      <c r="R752" s="63">
        <v>3</v>
      </c>
      <c r="S752" s="63">
        <v>0</v>
      </c>
      <c r="T752" s="63">
        <v>0</v>
      </c>
      <c r="U752" s="63">
        <v>0</v>
      </c>
      <c r="V752" s="63">
        <v>0</v>
      </c>
      <c r="W752" s="63">
        <v>0</v>
      </c>
      <c r="X752" s="63">
        <v>0</v>
      </c>
      <c r="Y752" s="63">
        <v>0</v>
      </c>
      <c r="Z752" s="63">
        <v>2</v>
      </c>
      <c r="AA752" s="63">
        <v>0</v>
      </c>
      <c r="AB752" s="63">
        <v>0</v>
      </c>
      <c r="AC752" s="63">
        <v>0</v>
      </c>
      <c r="AD752" s="63">
        <v>0</v>
      </c>
      <c r="AE752" s="63">
        <v>0</v>
      </c>
      <c r="AF752" s="63">
        <v>0</v>
      </c>
      <c r="AG752" s="63">
        <v>0</v>
      </c>
      <c r="AH752" s="63">
        <v>0</v>
      </c>
      <c r="AI752" s="63">
        <v>0</v>
      </c>
      <c r="AJ752" s="63">
        <v>0</v>
      </c>
      <c r="AK752" s="63">
        <v>0</v>
      </c>
      <c r="AL752" s="63">
        <v>0</v>
      </c>
      <c r="AM752" s="63">
        <v>0</v>
      </c>
      <c r="AN752" s="63">
        <v>0</v>
      </c>
      <c r="AO752" s="63">
        <v>0</v>
      </c>
      <c r="AP752" s="63">
        <v>0</v>
      </c>
      <c r="AQ752" s="63">
        <v>0</v>
      </c>
      <c r="AR752" s="63">
        <v>0</v>
      </c>
      <c r="AS752" s="63">
        <v>0</v>
      </c>
      <c r="AT752" s="63">
        <v>0</v>
      </c>
      <c r="AU752" s="63">
        <v>0</v>
      </c>
      <c r="AV752" s="63">
        <v>0</v>
      </c>
      <c r="AW752" s="63">
        <v>0</v>
      </c>
      <c r="AX752" s="63">
        <v>0</v>
      </c>
      <c r="AY752" s="63">
        <v>0</v>
      </c>
      <c r="BA752" s="5">
        <f>IF(Q752&gt;0,RANK(Q752,(N752:P752,Q752:AE752)),0)</f>
        <v>3</v>
      </c>
      <c r="BB752" s="5">
        <f>IF(R752&gt;0,RANK(R752,(N752:P752,Q752:AE752)),0)</f>
        <v>4</v>
      </c>
      <c r="BC752" s="5">
        <f>IF(T752&gt;0,RANK(T752,(N752:P752,Q752:AE752)),0)</f>
        <v>0</v>
      </c>
      <c r="BD752" s="5">
        <f>IF(S752&gt;0,RANK(S752,(N752:P752,Q752:AE752)),0)</f>
        <v>0</v>
      </c>
      <c r="BE752" s="2">
        <f t="shared" si="314"/>
        <v>1.7065417433495066E-2</v>
      </c>
      <c r="BF752" s="2">
        <f t="shared" si="315"/>
        <v>2.5096202108080976E-4</v>
      </c>
      <c r="BG752" s="2">
        <f t="shared" si="316"/>
        <v>0</v>
      </c>
      <c r="BH752" s="2">
        <f t="shared" si="317"/>
        <v>0</v>
      </c>
      <c r="BJ752" t="s">
        <v>1403</v>
      </c>
      <c r="BK752" t="s">
        <v>148</v>
      </c>
      <c r="BL752">
        <v>8</v>
      </c>
      <c r="BN752" s="112">
        <v>18</v>
      </c>
      <c r="BO752" s="114">
        <v>27</v>
      </c>
      <c r="BP752" s="118">
        <f t="shared" si="320"/>
        <v>18027</v>
      </c>
      <c r="BQ752" s="118">
        <f t="shared" si="318"/>
        <v>18027</v>
      </c>
      <c r="BR752" s="5" t="s">
        <v>3151</v>
      </c>
      <c r="CC752" s="63">
        <f t="shared" si="319"/>
        <v>11954</v>
      </c>
      <c r="CE752" s="63">
        <v>0</v>
      </c>
    </row>
    <row r="753" spans="1:90" ht="15" hidden="1" customHeight="1" outlineLevel="1">
      <c r="A753" t="s">
        <v>1398</v>
      </c>
      <c r="B753" t="s">
        <v>148</v>
      </c>
      <c r="C753" s="1">
        <f t="shared" si="307"/>
        <v>25383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29">
        <f t="shared" si="308"/>
        <v>14082</v>
      </c>
      <c r="H753" s="134">
        <f t="shared" si="309"/>
        <v>0.55478075877555844</v>
      </c>
      <c r="I753" s="2"/>
      <c r="J753" s="2">
        <f t="shared" si="310"/>
        <v>0.21455304731513217</v>
      </c>
      <c r="K753" s="2">
        <f t="shared" si="311"/>
        <v>0.76933380609069058</v>
      </c>
      <c r="L753" s="2">
        <f t="shared" si="312"/>
        <v>0</v>
      </c>
      <c r="M753" s="2">
        <f t="shared" si="313"/>
        <v>1.6113146594177286E-2</v>
      </c>
      <c r="N753" s="63">
        <v>5446</v>
      </c>
      <c r="O753" s="63">
        <v>19528</v>
      </c>
      <c r="P753" s="63">
        <v>0</v>
      </c>
      <c r="Q753" s="63">
        <v>387</v>
      </c>
      <c r="R753" s="63">
        <v>12</v>
      </c>
      <c r="S753" s="63">
        <v>0</v>
      </c>
      <c r="T753" s="63">
        <v>0</v>
      </c>
      <c r="U753" s="63">
        <v>0</v>
      </c>
      <c r="V753" s="63">
        <v>0</v>
      </c>
      <c r="W753" s="63">
        <v>1</v>
      </c>
      <c r="X753" s="63">
        <v>0</v>
      </c>
      <c r="Y753" s="63">
        <v>0</v>
      </c>
      <c r="Z753" s="63">
        <v>9</v>
      </c>
      <c r="AA753" s="63">
        <v>0</v>
      </c>
      <c r="AB753" s="63">
        <v>0</v>
      </c>
      <c r="AC753" s="63">
        <v>0</v>
      </c>
      <c r="AD753" s="63">
        <v>0</v>
      </c>
      <c r="AE753" s="63">
        <v>0</v>
      </c>
      <c r="AF753" s="63">
        <v>0</v>
      </c>
      <c r="AG753" s="63">
        <v>0</v>
      </c>
      <c r="AH753" s="63">
        <v>0</v>
      </c>
      <c r="AI753" s="63">
        <v>0</v>
      </c>
      <c r="AJ753" s="63">
        <v>0</v>
      </c>
      <c r="AK753" s="63">
        <v>0</v>
      </c>
      <c r="AL753" s="63">
        <v>0</v>
      </c>
      <c r="AM753" s="63">
        <v>0</v>
      </c>
      <c r="AN753" s="63">
        <v>0</v>
      </c>
      <c r="AO753" s="63">
        <v>0</v>
      </c>
      <c r="AP753" s="63">
        <v>0</v>
      </c>
      <c r="AQ753" s="63">
        <v>0</v>
      </c>
      <c r="AR753" s="63">
        <v>0</v>
      </c>
      <c r="AS753" s="63">
        <v>0</v>
      </c>
      <c r="AT753" s="63">
        <v>0</v>
      </c>
      <c r="AU753" s="63">
        <v>0</v>
      </c>
      <c r="AV753" s="63">
        <v>0</v>
      </c>
      <c r="AW753" s="63">
        <v>0</v>
      </c>
      <c r="AX753" s="63">
        <v>0</v>
      </c>
      <c r="AY753" s="63">
        <v>0</v>
      </c>
      <c r="BA753" s="5">
        <f>IF(Q753&gt;0,RANK(Q753,(N753:P753,Q753:AE753)),0)</f>
        <v>3</v>
      </c>
      <c r="BB753" s="5">
        <f>IF(R753&gt;0,RANK(R753,(N753:P753,Q753:AE753)),0)</f>
        <v>4</v>
      </c>
      <c r="BC753" s="5">
        <f>IF(T753&gt;0,RANK(T753,(N753:P753,Q753:AE753)),0)</f>
        <v>0</v>
      </c>
      <c r="BD753" s="5">
        <f>IF(S753&gt;0,RANK(S753,(N753:P753,Q753:AE753)),0)</f>
        <v>0</v>
      </c>
      <c r="BE753" s="2">
        <f t="shared" si="314"/>
        <v>1.5246424772485521E-2</v>
      </c>
      <c r="BF753" s="2">
        <f t="shared" si="315"/>
        <v>4.7275735728637277E-4</v>
      </c>
      <c r="BG753" s="2">
        <f t="shared" si="316"/>
        <v>0</v>
      </c>
      <c r="BH753" s="2">
        <f t="shared" si="317"/>
        <v>0</v>
      </c>
      <c r="BJ753" t="s">
        <v>1398</v>
      </c>
      <c r="BK753" t="s">
        <v>148</v>
      </c>
      <c r="BL753">
        <v>6</v>
      </c>
      <c r="BN753" s="112">
        <v>18</v>
      </c>
      <c r="BO753" s="114">
        <v>29</v>
      </c>
      <c r="BP753" s="118">
        <f t="shared" si="320"/>
        <v>18029</v>
      </c>
      <c r="BQ753" s="118">
        <f t="shared" si="318"/>
        <v>18029</v>
      </c>
      <c r="BR753" s="5" t="s">
        <v>3151</v>
      </c>
      <c r="CC753" s="63">
        <f t="shared" si="319"/>
        <v>25383</v>
      </c>
      <c r="CE753" s="63">
        <v>1</v>
      </c>
    </row>
    <row r="754" spans="1:90" ht="15" hidden="1" customHeight="1" outlineLevel="1">
      <c r="A754" t="s">
        <v>1933</v>
      </c>
      <c r="B754" t="s">
        <v>148</v>
      </c>
      <c r="C754" s="1">
        <f t="shared" si="307"/>
        <v>12287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29">
        <f t="shared" si="308"/>
        <v>7136</v>
      </c>
      <c r="H754" s="134">
        <f t="shared" si="309"/>
        <v>0.58077643037356552</v>
      </c>
      <c r="I754" s="2"/>
      <c r="J754" s="2">
        <f t="shared" si="310"/>
        <v>0.19850248229836412</v>
      </c>
      <c r="K754" s="2">
        <f t="shared" si="311"/>
        <v>0.77927891267192972</v>
      </c>
      <c r="L754" s="2">
        <f t="shared" si="312"/>
        <v>0</v>
      </c>
      <c r="M754" s="2">
        <f t="shared" si="313"/>
        <v>2.2218605029706184E-2</v>
      </c>
      <c r="N754" s="63">
        <v>2439</v>
      </c>
      <c r="O754" s="63">
        <v>9575</v>
      </c>
      <c r="P754" s="63">
        <v>0</v>
      </c>
      <c r="Q754" s="63">
        <v>273</v>
      </c>
      <c r="R754" s="63">
        <v>0</v>
      </c>
      <c r="S754" s="63">
        <v>0</v>
      </c>
      <c r="T754" s="63">
        <v>0</v>
      </c>
      <c r="U754" s="63">
        <v>0</v>
      </c>
      <c r="V754" s="63">
        <v>0</v>
      </c>
      <c r="W754" s="63">
        <v>0</v>
      </c>
      <c r="X754" s="63">
        <v>0</v>
      </c>
      <c r="Y754" s="63">
        <v>0</v>
      </c>
      <c r="Z754" s="63">
        <v>0</v>
      </c>
      <c r="AA754" s="63">
        <v>0</v>
      </c>
      <c r="AB754" s="63">
        <v>0</v>
      </c>
      <c r="AC754" s="63">
        <v>0</v>
      </c>
      <c r="AD754" s="63">
        <v>0</v>
      </c>
      <c r="AE754" s="63">
        <v>0</v>
      </c>
      <c r="AF754" s="63">
        <v>0</v>
      </c>
      <c r="AG754" s="63">
        <v>0</v>
      </c>
      <c r="AH754" s="63">
        <v>0</v>
      </c>
      <c r="AI754" s="63">
        <v>0</v>
      </c>
      <c r="AJ754" s="63">
        <v>0</v>
      </c>
      <c r="AK754" s="63">
        <v>0</v>
      </c>
      <c r="AL754" s="63">
        <v>0</v>
      </c>
      <c r="AM754" s="63">
        <v>0</v>
      </c>
      <c r="AN754" s="63">
        <v>0</v>
      </c>
      <c r="AO754" s="63">
        <v>0</v>
      </c>
      <c r="AP754" s="63">
        <v>0</v>
      </c>
      <c r="AQ754" s="63">
        <v>0</v>
      </c>
      <c r="AR754" s="63">
        <v>0</v>
      </c>
      <c r="AS754" s="63">
        <v>0</v>
      </c>
      <c r="AT754" s="63">
        <v>0</v>
      </c>
      <c r="AU754" s="63">
        <v>0</v>
      </c>
      <c r="AV754" s="63">
        <v>0</v>
      </c>
      <c r="AW754" s="63">
        <v>0</v>
      </c>
      <c r="AX754" s="63">
        <v>0</v>
      </c>
      <c r="AY754" s="63">
        <v>0</v>
      </c>
      <c r="BA754" s="5">
        <f>IF(Q754&gt;0,RANK(Q754,(N754:P754,Q754:AE754)),0)</f>
        <v>3</v>
      </c>
      <c r="BB754" s="5">
        <f>IF(R754&gt;0,RANK(R754,(N754:P754,Q754:AE754)),0)</f>
        <v>0</v>
      </c>
      <c r="BC754" s="5">
        <f>IF(T754&gt;0,RANK(T754,(N754:P754,Q754:AE754)),0)</f>
        <v>0</v>
      </c>
      <c r="BD754" s="5">
        <f>IF(S754&gt;0,RANK(S754,(N754:P754,Q754:AE754)),0)</f>
        <v>0</v>
      </c>
      <c r="BE754" s="2">
        <f t="shared" si="314"/>
        <v>2.2218605029706195E-2</v>
      </c>
      <c r="BF754" s="2">
        <f t="shared" si="315"/>
        <v>0</v>
      </c>
      <c r="BG754" s="2">
        <f t="shared" si="316"/>
        <v>0</v>
      </c>
      <c r="BH754" s="2">
        <f t="shared" si="317"/>
        <v>0</v>
      </c>
      <c r="BJ754" t="s">
        <v>1933</v>
      </c>
      <c r="BK754" t="s">
        <v>148</v>
      </c>
      <c r="BL754">
        <v>6</v>
      </c>
      <c r="BN754" s="112">
        <v>18</v>
      </c>
      <c r="BO754" s="114">
        <v>31</v>
      </c>
      <c r="BP754" s="118">
        <f t="shared" si="320"/>
        <v>18031</v>
      </c>
      <c r="BQ754" s="118">
        <f t="shared" si="318"/>
        <v>18031</v>
      </c>
      <c r="BR754" s="5" t="s">
        <v>3151</v>
      </c>
      <c r="CC754" s="63">
        <f t="shared" si="319"/>
        <v>12287</v>
      </c>
      <c r="CE754" s="63">
        <v>0</v>
      </c>
    </row>
    <row r="755" spans="1:90" ht="15" hidden="1" customHeight="1" outlineLevel="1">
      <c r="A755" t="s">
        <v>1086</v>
      </c>
      <c r="B755" t="s">
        <v>148</v>
      </c>
      <c r="C755" s="1">
        <f t="shared" si="307"/>
        <v>19628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29">
        <f t="shared" si="308"/>
        <v>9271</v>
      </c>
      <c r="H755" s="134">
        <f t="shared" si="309"/>
        <v>0.47233543916853477</v>
      </c>
      <c r="I755" s="2"/>
      <c r="J755" s="2">
        <f t="shared" si="310"/>
        <v>0.25300590992459754</v>
      </c>
      <c r="K755" s="2">
        <f t="shared" si="311"/>
        <v>0.7253413490931323</v>
      </c>
      <c r="L755" s="2">
        <f t="shared" si="312"/>
        <v>0</v>
      </c>
      <c r="M755" s="2">
        <f t="shared" si="313"/>
        <v>2.1652740982270102E-2</v>
      </c>
      <c r="N755" s="63">
        <v>4966</v>
      </c>
      <c r="O755" s="63">
        <v>14237</v>
      </c>
      <c r="P755" s="63">
        <v>0</v>
      </c>
      <c r="Q755" s="63">
        <v>425</v>
      </c>
      <c r="R755" s="63">
        <v>0</v>
      </c>
      <c r="S755" s="63">
        <v>0</v>
      </c>
      <c r="T755" s="63">
        <v>0</v>
      </c>
      <c r="U755" s="63">
        <v>0</v>
      </c>
      <c r="V755" s="63">
        <v>0</v>
      </c>
      <c r="W755" s="63">
        <v>0</v>
      </c>
      <c r="X755" s="63">
        <v>0</v>
      </c>
      <c r="Y755" s="63">
        <v>0</v>
      </c>
      <c r="Z755" s="63">
        <v>0</v>
      </c>
      <c r="AA755" s="63">
        <v>0</v>
      </c>
      <c r="AB755" s="63">
        <v>0</v>
      </c>
      <c r="AC755" s="63">
        <v>0</v>
      </c>
      <c r="AD755" s="63">
        <v>0</v>
      </c>
      <c r="AE755" s="63">
        <v>0</v>
      </c>
      <c r="AF755" s="63">
        <v>0</v>
      </c>
      <c r="AG755" s="63">
        <v>0</v>
      </c>
      <c r="AH755" s="63">
        <v>0</v>
      </c>
      <c r="AI755" s="63">
        <v>0</v>
      </c>
      <c r="AJ755" s="63">
        <v>0</v>
      </c>
      <c r="AK755" s="63">
        <v>0</v>
      </c>
      <c r="AL755" s="63">
        <v>0</v>
      </c>
      <c r="AM755" s="63">
        <v>0</v>
      </c>
      <c r="AN755" s="63">
        <v>0</v>
      </c>
      <c r="AO755" s="63">
        <v>0</v>
      </c>
      <c r="AP755" s="63">
        <v>0</v>
      </c>
      <c r="AQ755" s="63">
        <v>0</v>
      </c>
      <c r="AR755" s="63">
        <v>0</v>
      </c>
      <c r="AS755" s="63">
        <v>0</v>
      </c>
      <c r="AT755" s="63">
        <v>0</v>
      </c>
      <c r="AU755" s="63">
        <v>0</v>
      </c>
      <c r="AV755" s="63">
        <v>0</v>
      </c>
      <c r="AW755" s="63">
        <v>0</v>
      </c>
      <c r="AX755" s="63">
        <v>0</v>
      </c>
      <c r="AY755" s="63">
        <v>0</v>
      </c>
      <c r="BA755" s="5">
        <f>IF(Q755&gt;0,RANK(Q755,(N755:P755,Q755:AE755)),0)</f>
        <v>3</v>
      </c>
      <c r="BB755" s="5">
        <f>IF(R755&gt;0,RANK(R755,(N755:P755,Q755:AE755)),0)</f>
        <v>0</v>
      </c>
      <c r="BC755" s="5">
        <f>IF(T755&gt;0,RANK(T755,(N755:P755,Q755:AE755)),0)</f>
        <v>0</v>
      </c>
      <c r="BD755" s="5">
        <f>IF(S755&gt;0,RANK(S755,(N755:P755,Q755:AE755)),0)</f>
        <v>0</v>
      </c>
      <c r="BE755" s="2">
        <f t="shared" si="314"/>
        <v>2.1652740982270227E-2</v>
      </c>
      <c r="BF755" s="2">
        <f t="shared" si="315"/>
        <v>0</v>
      </c>
      <c r="BG755" s="2">
        <f t="shared" si="316"/>
        <v>0</v>
      </c>
      <c r="BH755" s="2">
        <f t="shared" si="317"/>
        <v>0</v>
      </c>
      <c r="BJ755" t="s">
        <v>1086</v>
      </c>
      <c r="BK755" t="s">
        <v>148</v>
      </c>
      <c r="BL755">
        <v>3</v>
      </c>
      <c r="BN755" s="112">
        <v>18</v>
      </c>
      <c r="BO755" s="114">
        <v>33</v>
      </c>
      <c r="BP755" s="118">
        <f t="shared" si="320"/>
        <v>18033</v>
      </c>
      <c r="BQ755" s="118">
        <f t="shared" si="318"/>
        <v>18033</v>
      </c>
      <c r="BR755" s="5" t="s">
        <v>3151</v>
      </c>
      <c r="CC755" s="63">
        <f t="shared" si="319"/>
        <v>19628</v>
      </c>
      <c r="CE755" s="63">
        <v>0</v>
      </c>
    </row>
    <row r="756" spans="1:90" ht="15" hidden="1" customHeight="1" outlineLevel="1">
      <c r="A756" t="s">
        <v>1707</v>
      </c>
      <c r="B756" t="s">
        <v>148</v>
      </c>
      <c r="C756" s="1">
        <f t="shared" si="307"/>
        <v>48191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>IF(P756&gt;0,RANK(P756,(N756:P756,Q756:AE756)),0)</f>
        <v>0</v>
      </c>
      <c r="G756" s="129">
        <f t="shared" si="308"/>
        <v>6353</v>
      </c>
      <c r="H756" s="134">
        <f t="shared" si="309"/>
        <v>0.13182959473760661</v>
      </c>
      <c r="I756" s="2"/>
      <c r="J756" s="2">
        <f t="shared" si="310"/>
        <v>0.42485111327841296</v>
      </c>
      <c r="K756" s="2">
        <f t="shared" si="311"/>
        <v>0.55668070801601954</v>
      </c>
      <c r="L756" s="2">
        <f t="shared" si="312"/>
        <v>0</v>
      </c>
      <c r="M756" s="2">
        <f t="shared" si="313"/>
        <v>1.8468178705567495E-2</v>
      </c>
      <c r="N756" s="63">
        <v>20474</v>
      </c>
      <c r="O756" s="63">
        <v>26827</v>
      </c>
      <c r="P756" s="63">
        <v>0</v>
      </c>
      <c r="Q756" s="63">
        <v>890</v>
      </c>
      <c r="R756" s="63">
        <v>0</v>
      </c>
      <c r="S756" s="63">
        <v>0</v>
      </c>
      <c r="T756" s="63">
        <v>0</v>
      </c>
      <c r="U756" s="63">
        <v>0</v>
      </c>
      <c r="V756" s="63">
        <v>0</v>
      </c>
      <c r="W756" s="63">
        <v>0</v>
      </c>
      <c r="X756" s="63">
        <v>0</v>
      </c>
      <c r="Y756" s="63">
        <v>0</v>
      </c>
      <c r="Z756" s="63">
        <v>0</v>
      </c>
      <c r="AA756" s="63">
        <v>0</v>
      </c>
      <c r="AB756" s="63">
        <v>0</v>
      </c>
      <c r="AC756" s="63">
        <v>0</v>
      </c>
      <c r="AD756" s="63">
        <v>0</v>
      </c>
      <c r="AE756" s="63">
        <v>0</v>
      </c>
      <c r="AF756" s="63">
        <v>0</v>
      </c>
      <c r="AG756" s="63">
        <v>0</v>
      </c>
      <c r="AH756" s="63">
        <v>0</v>
      </c>
      <c r="AI756" s="63">
        <v>0</v>
      </c>
      <c r="AJ756" s="63">
        <v>0</v>
      </c>
      <c r="AK756" s="63">
        <v>0</v>
      </c>
      <c r="AL756" s="63">
        <v>0</v>
      </c>
      <c r="AM756" s="63">
        <v>0</v>
      </c>
      <c r="AN756" s="63">
        <v>0</v>
      </c>
      <c r="AO756" s="63">
        <v>0</v>
      </c>
      <c r="AP756" s="63">
        <v>0</v>
      </c>
      <c r="AQ756" s="63">
        <v>0</v>
      </c>
      <c r="AR756" s="63">
        <v>0</v>
      </c>
      <c r="AS756" s="63">
        <v>0</v>
      </c>
      <c r="AT756" s="63">
        <v>0</v>
      </c>
      <c r="AU756" s="63">
        <v>0</v>
      </c>
      <c r="AV756" s="63">
        <v>0</v>
      </c>
      <c r="AW756" s="63">
        <v>0</v>
      </c>
      <c r="AX756" s="63">
        <v>0</v>
      </c>
      <c r="AY756" s="63">
        <v>0</v>
      </c>
      <c r="BA756" s="5">
        <f>IF(Q756&gt;0,RANK(Q756,(N756:P756,Q756:AE756)),0)</f>
        <v>3</v>
      </c>
      <c r="BB756" s="5">
        <f>IF(R756&gt;0,RANK(R756,(N756:P756,Q756:AE756)),0)</f>
        <v>0</v>
      </c>
      <c r="BC756" s="5">
        <f>IF(T756&gt;0,RANK(T756,(N756:P756,Q756:AE756)),0)</f>
        <v>0</v>
      </c>
      <c r="BD756" s="5">
        <f>IF(S756&gt;0,RANK(S756,(N756:P756,Q756:AE756)),0)</f>
        <v>0</v>
      </c>
      <c r="BE756" s="2">
        <f t="shared" si="314"/>
        <v>1.8468178705567429E-2</v>
      </c>
      <c r="BF756" s="2">
        <f t="shared" si="315"/>
        <v>0</v>
      </c>
      <c r="BG756" s="2">
        <f t="shared" si="316"/>
        <v>0</v>
      </c>
      <c r="BH756" s="2">
        <f t="shared" si="317"/>
        <v>0</v>
      </c>
      <c r="BJ756" t="s">
        <v>1707</v>
      </c>
      <c r="BK756" t="s">
        <v>148</v>
      </c>
      <c r="BL756">
        <v>6</v>
      </c>
      <c r="BN756" s="112">
        <v>18</v>
      </c>
      <c r="BO756" s="114">
        <v>35</v>
      </c>
      <c r="BP756" s="118">
        <f t="shared" si="320"/>
        <v>18035</v>
      </c>
      <c r="BQ756" s="118">
        <f t="shared" si="318"/>
        <v>18035</v>
      </c>
      <c r="BR756" s="5" t="s">
        <v>3151</v>
      </c>
      <c r="CC756" s="63">
        <f t="shared" si="319"/>
        <v>48191</v>
      </c>
      <c r="CE756" s="63">
        <v>0</v>
      </c>
    </row>
    <row r="757" spans="1:90" ht="15" hidden="1" customHeight="1" outlineLevel="1">
      <c r="A757" t="s">
        <v>9</v>
      </c>
      <c r="B757" t="s">
        <v>148</v>
      </c>
      <c r="C757" s="1">
        <f t="shared" si="307"/>
        <v>21770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29">
        <f t="shared" si="308"/>
        <v>8741</v>
      </c>
      <c r="H757" s="134">
        <f t="shared" si="309"/>
        <v>0.40151584749655489</v>
      </c>
      <c r="I757" s="2"/>
      <c r="J757" s="2">
        <f t="shared" si="310"/>
        <v>0.28902158934313277</v>
      </c>
      <c r="K757" s="2">
        <f t="shared" si="311"/>
        <v>0.6905374368396876</v>
      </c>
      <c r="L757" s="2">
        <f t="shared" si="312"/>
        <v>0</v>
      </c>
      <c r="M757" s="2">
        <f t="shared" si="313"/>
        <v>2.0440973817179686E-2</v>
      </c>
      <c r="N757" s="63">
        <v>6292</v>
      </c>
      <c r="O757" s="63">
        <v>15033</v>
      </c>
      <c r="P757" s="63">
        <v>0</v>
      </c>
      <c r="Q757" s="63">
        <v>432</v>
      </c>
      <c r="R757" s="63">
        <v>0</v>
      </c>
      <c r="S757" s="63">
        <v>0</v>
      </c>
      <c r="T757" s="63">
        <v>0</v>
      </c>
      <c r="U757" s="63">
        <v>0</v>
      </c>
      <c r="V757" s="63">
        <v>0</v>
      </c>
      <c r="W757" s="63">
        <v>0</v>
      </c>
      <c r="X757" s="63">
        <v>0</v>
      </c>
      <c r="Y757" s="63">
        <v>0</v>
      </c>
      <c r="Z757" s="63">
        <v>13</v>
      </c>
      <c r="AA757" s="63">
        <v>0</v>
      </c>
      <c r="AB757" s="63">
        <v>0</v>
      </c>
      <c r="AC757" s="63">
        <v>0</v>
      </c>
      <c r="AD757" s="63">
        <v>0</v>
      </c>
      <c r="AE757" s="63">
        <v>0</v>
      </c>
      <c r="AF757" s="63">
        <v>0</v>
      </c>
      <c r="AG757" s="63">
        <v>0</v>
      </c>
      <c r="AH757" s="63">
        <v>0</v>
      </c>
      <c r="AI757" s="63">
        <v>0</v>
      </c>
      <c r="AJ757" s="63">
        <v>0</v>
      </c>
      <c r="AK757" s="63">
        <v>0</v>
      </c>
      <c r="AL757" s="63">
        <v>0</v>
      </c>
      <c r="AM757" s="63">
        <v>0</v>
      </c>
      <c r="AN757" s="63">
        <v>0</v>
      </c>
      <c r="AO757" s="63">
        <v>0</v>
      </c>
      <c r="AP757" s="63">
        <v>0</v>
      </c>
      <c r="AQ757" s="63">
        <v>0</v>
      </c>
      <c r="AR757" s="63">
        <v>0</v>
      </c>
      <c r="AS757" s="63">
        <v>0</v>
      </c>
      <c r="AT757" s="63">
        <v>0</v>
      </c>
      <c r="AU757" s="63">
        <v>0</v>
      </c>
      <c r="AV757" s="63">
        <v>0</v>
      </c>
      <c r="AW757" s="63">
        <v>0</v>
      </c>
      <c r="AX757" s="63">
        <v>0</v>
      </c>
      <c r="AY757" s="63">
        <v>0</v>
      </c>
      <c r="BA757" s="5">
        <f>IF(Q757&gt;0,RANK(Q757,(N757:P757,Q757:AE757)),0)</f>
        <v>3</v>
      </c>
      <c r="BB757" s="5">
        <f>IF(R757&gt;0,RANK(R757,(N757:P757,Q757:AE757)),0)</f>
        <v>0</v>
      </c>
      <c r="BC757" s="5">
        <f>IF(T757&gt;0,RANK(T757,(N757:P757,Q757:AE757)),0)</f>
        <v>0</v>
      </c>
      <c r="BD757" s="5">
        <f>IF(S757&gt;0,RANK(S757,(N757:P757,Q757:AE757)),0)</f>
        <v>0</v>
      </c>
      <c r="BE757" s="2">
        <f t="shared" si="314"/>
        <v>1.9843821773082224E-2</v>
      </c>
      <c r="BF757" s="2">
        <f t="shared" si="315"/>
        <v>0</v>
      </c>
      <c r="BG757" s="2">
        <f t="shared" si="316"/>
        <v>0</v>
      </c>
      <c r="BH757" s="2">
        <f t="shared" si="317"/>
        <v>0</v>
      </c>
      <c r="BJ757" t="s">
        <v>9</v>
      </c>
      <c r="BK757" t="s">
        <v>148</v>
      </c>
      <c r="BL757">
        <v>8</v>
      </c>
      <c r="BN757" s="112">
        <v>18</v>
      </c>
      <c r="BO757" s="114">
        <v>37</v>
      </c>
      <c r="BP757" s="118">
        <f t="shared" si="320"/>
        <v>18037</v>
      </c>
      <c r="BQ757" s="118">
        <f t="shared" si="318"/>
        <v>18037</v>
      </c>
      <c r="BR757" s="5" t="s">
        <v>3151</v>
      </c>
      <c r="CC757" s="63">
        <f t="shared" si="319"/>
        <v>21770</v>
      </c>
      <c r="CE757" s="63">
        <v>0</v>
      </c>
    </row>
    <row r="758" spans="1:90" ht="15" hidden="1" customHeight="1" outlineLevel="1">
      <c r="A758" t="s">
        <v>1888</v>
      </c>
      <c r="B758" t="s">
        <v>148</v>
      </c>
      <c r="C758" s="1">
        <f t="shared" si="307"/>
        <v>74387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29">
        <f t="shared" si="308"/>
        <v>20864</v>
      </c>
      <c r="H758" s="134">
        <f t="shared" si="309"/>
        <v>0.28047911597456543</v>
      </c>
      <c r="I758" s="2"/>
      <c r="J758" s="2">
        <f t="shared" si="310"/>
        <v>0.35097530482476774</v>
      </c>
      <c r="K758" s="2">
        <f t="shared" si="311"/>
        <v>0.63145442079933323</v>
      </c>
      <c r="L758" s="2">
        <f t="shared" si="312"/>
        <v>0</v>
      </c>
      <c r="M758" s="2">
        <f t="shared" si="313"/>
        <v>1.7570274375899086E-2</v>
      </c>
      <c r="N758" s="63">
        <v>26108</v>
      </c>
      <c r="O758" s="63">
        <v>46972</v>
      </c>
      <c r="P758" s="63">
        <v>0</v>
      </c>
      <c r="Q758" s="63">
        <v>1241</v>
      </c>
      <c r="R758" s="63">
        <v>37</v>
      </c>
      <c r="S758" s="63">
        <v>0</v>
      </c>
      <c r="T758" s="63">
        <v>0</v>
      </c>
      <c r="U758" s="63">
        <v>0</v>
      </c>
      <c r="V758" s="63">
        <v>0</v>
      </c>
      <c r="W758" s="63">
        <v>3</v>
      </c>
      <c r="X758" s="63">
        <v>0</v>
      </c>
      <c r="Y758" s="63">
        <v>0</v>
      </c>
      <c r="Z758" s="63">
        <v>26</v>
      </c>
      <c r="AA758" s="63">
        <v>0</v>
      </c>
      <c r="AB758" s="63">
        <v>0</v>
      </c>
      <c r="AC758" s="63">
        <v>0</v>
      </c>
      <c r="AD758" s="63">
        <v>0</v>
      </c>
      <c r="AE758" s="63">
        <v>0</v>
      </c>
      <c r="AF758" s="63">
        <v>0</v>
      </c>
      <c r="AG758" s="63">
        <v>0</v>
      </c>
      <c r="AH758" s="63">
        <v>0</v>
      </c>
      <c r="AI758" s="63">
        <v>0</v>
      </c>
      <c r="AJ758" s="63">
        <v>0</v>
      </c>
      <c r="AK758" s="63">
        <v>0</v>
      </c>
      <c r="AL758" s="63">
        <v>0</v>
      </c>
      <c r="AM758" s="63">
        <v>0</v>
      </c>
      <c r="AN758" s="63">
        <v>0</v>
      </c>
      <c r="AO758" s="63">
        <v>0</v>
      </c>
      <c r="AP758" s="63">
        <v>0</v>
      </c>
      <c r="AQ758" s="63">
        <v>0</v>
      </c>
      <c r="AR758" s="63">
        <v>0</v>
      </c>
      <c r="AS758" s="63">
        <v>0</v>
      </c>
      <c r="AT758" s="63">
        <v>0</v>
      </c>
      <c r="AU758" s="63">
        <v>0</v>
      </c>
      <c r="AV758" s="63">
        <v>0</v>
      </c>
      <c r="AW758" s="63">
        <v>0</v>
      </c>
      <c r="AX758" s="63">
        <v>0</v>
      </c>
      <c r="AY758" s="63">
        <v>0</v>
      </c>
      <c r="BA758" s="5">
        <f>IF(Q758&gt;0,RANK(Q758,(N758:P758,Q758:AE758)),0)</f>
        <v>3</v>
      </c>
      <c r="BB758" s="5">
        <f>IF(R758&gt;0,RANK(R758,(N758:P758,Q758:AE758)),0)</f>
        <v>4</v>
      </c>
      <c r="BC758" s="5">
        <f>IF(T758&gt;0,RANK(T758,(N758:P758,Q758:AE758)),0)</f>
        <v>0</v>
      </c>
      <c r="BD758" s="5">
        <f>IF(S758&gt;0,RANK(S758,(N758:P758,Q758:AE758)),0)</f>
        <v>0</v>
      </c>
      <c r="BE758" s="2">
        <f t="shared" si="314"/>
        <v>1.6683022571148183E-2</v>
      </c>
      <c r="BF758" s="2">
        <f t="shared" si="315"/>
        <v>4.9739873902698048E-4</v>
      </c>
      <c r="BG758" s="2">
        <f t="shared" si="316"/>
        <v>0</v>
      </c>
      <c r="BH758" s="2">
        <f t="shared" si="317"/>
        <v>0</v>
      </c>
      <c r="BJ758" t="s">
        <v>1888</v>
      </c>
      <c r="BK758" t="s">
        <v>148</v>
      </c>
      <c r="BL758">
        <v>2</v>
      </c>
      <c r="BN758" s="112">
        <v>18</v>
      </c>
      <c r="BO758" s="114">
        <v>39</v>
      </c>
      <c r="BP758" s="118">
        <f t="shared" si="320"/>
        <v>18039</v>
      </c>
      <c r="BQ758" s="118">
        <f t="shared" si="318"/>
        <v>18039</v>
      </c>
      <c r="BR758" s="5" t="s">
        <v>3151</v>
      </c>
      <c r="CC758" s="63">
        <f t="shared" si="319"/>
        <v>74387</v>
      </c>
      <c r="CE758" s="63">
        <v>3</v>
      </c>
    </row>
    <row r="759" spans="1:90" ht="15" hidden="1" customHeight="1" outlineLevel="1">
      <c r="A759" t="s">
        <v>1415</v>
      </c>
      <c r="B759" t="s">
        <v>148</v>
      </c>
      <c r="C759" s="1">
        <f t="shared" si="307"/>
        <v>10136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29">
        <f t="shared" si="308"/>
        <v>5518</v>
      </c>
      <c r="H759" s="134">
        <f t="shared" si="309"/>
        <v>0.54439621152328332</v>
      </c>
      <c r="I759" s="2"/>
      <c r="J759" s="2">
        <f t="shared" si="310"/>
        <v>0.22069850039463298</v>
      </c>
      <c r="K759" s="2">
        <f t="shared" si="311"/>
        <v>0.76509471191791634</v>
      </c>
      <c r="L759" s="2">
        <f t="shared" si="312"/>
        <v>0</v>
      </c>
      <c r="M759" s="2">
        <f t="shared" si="313"/>
        <v>1.420678768745065E-2</v>
      </c>
      <c r="N759" s="63">
        <v>2237</v>
      </c>
      <c r="O759" s="63">
        <v>7755</v>
      </c>
      <c r="P759" s="63">
        <v>0</v>
      </c>
      <c r="Q759" s="63">
        <v>144</v>
      </c>
      <c r="R759" s="63">
        <v>0</v>
      </c>
      <c r="S759" s="63">
        <v>0</v>
      </c>
      <c r="T759" s="63">
        <v>0</v>
      </c>
      <c r="U759" s="63">
        <v>0</v>
      </c>
      <c r="V759" s="63">
        <v>0</v>
      </c>
      <c r="W759" s="63">
        <v>0</v>
      </c>
      <c r="X759" s="63">
        <v>0</v>
      </c>
      <c r="Y759" s="63">
        <v>0</v>
      </c>
      <c r="Z759" s="63">
        <v>0</v>
      </c>
      <c r="AA759" s="63">
        <v>0</v>
      </c>
      <c r="AB759" s="63">
        <v>0</v>
      </c>
      <c r="AC759" s="63">
        <v>0</v>
      </c>
      <c r="AD759" s="63">
        <v>0</v>
      </c>
      <c r="AE759" s="63">
        <v>0</v>
      </c>
      <c r="AF759" s="63">
        <v>0</v>
      </c>
      <c r="AG759" s="63">
        <v>0</v>
      </c>
      <c r="AH759" s="63">
        <v>0</v>
      </c>
      <c r="AI759" s="63">
        <v>0</v>
      </c>
      <c r="AJ759" s="63">
        <v>0</v>
      </c>
      <c r="AK759" s="63">
        <v>0</v>
      </c>
      <c r="AL759" s="63">
        <v>0</v>
      </c>
      <c r="AM759" s="63">
        <v>0</v>
      </c>
      <c r="AN759" s="63">
        <v>0</v>
      </c>
      <c r="AO759" s="63">
        <v>0</v>
      </c>
      <c r="AP759" s="63">
        <v>0</v>
      </c>
      <c r="AQ759" s="63">
        <v>0</v>
      </c>
      <c r="AR759" s="63">
        <v>0</v>
      </c>
      <c r="AS759" s="63">
        <v>0</v>
      </c>
      <c r="AT759" s="63">
        <v>0</v>
      </c>
      <c r="AU759" s="63">
        <v>0</v>
      </c>
      <c r="AV759" s="63">
        <v>0</v>
      </c>
      <c r="AW759" s="63">
        <v>0</v>
      </c>
      <c r="AX759" s="63">
        <v>0</v>
      </c>
      <c r="AY759" s="63">
        <v>0</v>
      </c>
      <c r="BA759" s="5">
        <f>IF(Q759&gt;0,RANK(Q759,(N759:P759,Q759:AE759)),0)</f>
        <v>3</v>
      </c>
      <c r="BB759" s="5">
        <f>IF(R759&gt;0,RANK(R759,(N759:P759,Q759:AE759)),0)</f>
        <v>0</v>
      </c>
      <c r="BC759" s="5">
        <f>IF(T759&gt;0,RANK(T759,(N759:P759,Q759:AE759)),0)</f>
        <v>0</v>
      </c>
      <c r="BD759" s="5">
        <f>IF(S759&gt;0,RANK(S759,(N759:P759,Q759:AE759)),0)</f>
        <v>0</v>
      </c>
      <c r="BE759" s="2">
        <f t="shared" si="314"/>
        <v>1.4206787687450671E-2</v>
      </c>
      <c r="BF759" s="2">
        <f t="shared" si="315"/>
        <v>0</v>
      </c>
      <c r="BG759" s="2">
        <f t="shared" si="316"/>
        <v>0</v>
      </c>
      <c r="BH759" s="2">
        <f t="shared" si="317"/>
        <v>0</v>
      </c>
      <c r="BJ759" t="s">
        <v>1415</v>
      </c>
      <c r="BK759" t="s">
        <v>148</v>
      </c>
      <c r="BL759">
        <v>6</v>
      </c>
      <c r="BN759" s="112">
        <v>18</v>
      </c>
      <c r="BO759" s="114">
        <v>41</v>
      </c>
      <c r="BP759" s="118">
        <f t="shared" si="320"/>
        <v>18041</v>
      </c>
      <c r="BQ759" s="118">
        <f t="shared" si="318"/>
        <v>18041</v>
      </c>
      <c r="BR759" s="5" t="s">
        <v>3151</v>
      </c>
      <c r="CC759" s="63">
        <f t="shared" si="319"/>
        <v>10136</v>
      </c>
      <c r="CE759" s="63">
        <v>0</v>
      </c>
      <c r="CF759" s="129"/>
    </row>
    <row r="760" spans="1:90" ht="15" hidden="1" customHeight="1" outlineLevel="1">
      <c r="A760" t="s">
        <v>2933</v>
      </c>
      <c r="B760" t="s">
        <v>148</v>
      </c>
      <c r="C760" s="1">
        <f t="shared" si="307"/>
        <v>41802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29">
        <f t="shared" si="308"/>
        <v>5889</v>
      </c>
      <c r="H760" s="134">
        <f t="shared" si="309"/>
        <v>0.14087842686952778</v>
      </c>
      <c r="I760" s="2"/>
      <c r="J760" s="2">
        <f t="shared" si="310"/>
        <v>0.4189034017511124</v>
      </c>
      <c r="K760" s="2">
        <f t="shared" si="311"/>
        <v>0.55978182862064019</v>
      </c>
      <c r="L760" s="2">
        <f t="shared" si="312"/>
        <v>0</v>
      </c>
      <c r="M760" s="2">
        <f t="shared" si="313"/>
        <v>2.131476962824741E-2</v>
      </c>
      <c r="N760" s="63">
        <v>17511</v>
      </c>
      <c r="O760" s="63">
        <v>23400</v>
      </c>
      <c r="P760" s="63">
        <v>0</v>
      </c>
      <c r="Q760" s="63">
        <v>850</v>
      </c>
      <c r="R760" s="63">
        <v>24</v>
      </c>
      <c r="S760" s="63">
        <v>0</v>
      </c>
      <c r="T760" s="63">
        <v>0</v>
      </c>
      <c r="U760" s="63">
        <v>0</v>
      </c>
      <c r="V760" s="63">
        <v>0</v>
      </c>
      <c r="W760" s="63">
        <v>2</v>
      </c>
      <c r="X760" s="63">
        <v>0</v>
      </c>
      <c r="Y760" s="63">
        <v>0</v>
      </c>
      <c r="Z760" s="63">
        <v>15</v>
      </c>
      <c r="AA760" s="63">
        <v>0</v>
      </c>
      <c r="AB760" s="63">
        <v>0</v>
      </c>
      <c r="AC760" s="63">
        <v>0</v>
      </c>
      <c r="AD760" s="63">
        <v>0</v>
      </c>
      <c r="AE760" s="63">
        <v>0</v>
      </c>
      <c r="AF760" s="63">
        <v>0</v>
      </c>
      <c r="AG760" s="63">
        <v>0</v>
      </c>
      <c r="AH760" s="63">
        <v>0</v>
      </c>
      <c r="AI760" s="63">
        <v>0</v>
      </c>
      <c r="AJ760" s="63">
        <v>0</v>
      </c>
      <c r="AK760" s="63">
        <v>0</v>
      </c>
      <c r="AL760" s="63">
        <v>0</v>
      </c>
      <c r="AM760" s="63">
        <v>0</v>
      </c>
      <c r="AN760" s="63">
        <v>0</v>
      </c>
      <c r="AO760" s="63">
        <v>0</v>
      </c>
      <c r="AP760" s="63">
        <v>0</v>
      </c>
      <c r="AQ760" s="63">
        <v>0</v>
      </c>
      <c r="AR760" s="63">
        <v>0</v>
      </c>
      <c r="AS760" s="63">
        <v>0</v>
      </c>
      <c r="AT760" s="63">
        <v>0</v>
      </c>
      <c r="AU760" s="63">
        <v>0</v>
      </c>
      <c r="AV760" s="63">
        <v>0</v>
      </c>
      <c r="AW760" s="63">
        <v>0</v>
      </c>
      <c r="AX760" s="63">
        <v>0</v>
      </c>
      <c r="AY760" s="63">
        <v>0</v>
      </c>
      <c r="BA760" s="5">
        <f>IF(Q760&gt;0,RANK(Q760,(N760:P760,Q760:AE760)),0)</f>
        <v>3</v>
      </c>
      <c r="BB760" s="5">
        <f>IF(R760&gt;0,RANK(R760,(N760:P760,Q760:AE760)),0)</f>
        <v>4</v>
      </c>
      <c r="BC760" s="5">
        <f>IF(T760&gt;0,RANK(T760,(N760:P760,Q760:AE760)),0)</f>
        <v>0</v>
      </c>
      <c r="BD760" s="5">
        <f>IF(S760&gt;0,RANK(S760,(N760:P760,Q760:AE760)),0)</f>
        <v>0</v>
      </c>
      <c r="BE760" s="2">
        <f t="shared" si="314"/>
        <v>2.0333955313142912E-2</v>
      </c>
      <c r="BF760" s="2">
        <f t="shared" si="315"/>
        <v>5.7413520884168226E-4</v>
      </c>
      <c r="BG760" s="2">
        <f t="shared" si="316"/>
        <v>0</v>
      </c>
      <c r="BH760" s="2">
        <f t="shared" si="317"/>
        <v>0</v>
      </c>
      <c r="BJ760" t="s">
        <v>2933</v>
      </c>
      <c r="BK760" t="s">
        <v>148</v>
      </c>
      <c r="BL760">
        <v>9</v>
      </c>
      <c r="BN760" s="112">
        <v>18</v>
      </c>
      <c r="BO760" s="114">
        <v>43</v>
      </c>
      <c r="BP760" s="118">
        <f t="shared" si="320"/>
        <v>18043</v>
      </c>
      <c r="BQ760" s="118">
        <f t="shared" si="318"/>
        <v>18043</v>
      </c>
      <c r="BR760" s="5" t="s">
        <v>3151</v>
      </c>
      <c r="BV760" s="63"/>
      <c r="CC760" s="63">
        <f t="shared" si="319"/>
        <v>41802</v>
      </c>
      <c r="CE760" s="63">
        <v>2</v>
      </c>
    </row>
    <row r="761" spans="1:90" ht="15" hidden="1" customHeight="1" outlineLevel="1">
      <c r="A761" t="s">
        <v>1889</v>
      </c>
      <c r="B761" t="s">
        <v>148</v>
      </c>
      <c r="C761" s="1">
        <f t="shared" si="307"/>
        <v>7986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29">
        <f t="shared" si="308"/>
        <v>4525</v>
      </c>
      <c r="H761" s="134">
        <f t="shared" si="309"/>
        <v>0.56661657901327322</v>
      </c>
      <c r="I761" s="2"/>
      <c r="J761" s="2">
        <f t="shared" si="310"/>
        <v>0.20398196844477837</v>
      </c>
      <c r="K761" s="2">
        <f t="shared" si="311"/>
        <v>0.77059854745805156</v>
      </c>
      <c r="L761" s="2">
        <f t="shared" si="312"/>
        <v>0</v>
      </c>
      <c r="M761" s="2">
        <f t="shared" si="313"/>
        <v>2.5419484097170097E-2</v>
      </c>
      <c r="N761" s="63">
        <v>1629</v>
      </c>
      <c r="O761" s="63">
        <v>6154</v>
      </c>
      <c r="P761" s="63">
        <v>0</v>
      </c>
      <c r="Q761" s="63">
        <v>200</v>
      </c>
      <c r="R761" s="63">
        <v>2</v>
      </c>
      <c r="S761" s="63">
        <v>0</v>
      </c>
      <c r="T761" s="63">
        <v>0</v>
      </c>
      <c r="U761" s="63">
        <v>0</v>
      </c>
      <c r="V761" s="63">
        <v>0</v>
      </c>
      <c r="W761" s="63">
        <v>0</v>
      </c>
      <c r="X761" s="63">
        <v>0</v>
      </c>
      <c r="Y761" s="63">
        <v>0</v>
      </c>
      <c r="Z761" s="63">
        <v>1</v>
      </c>
      <c r="AA761" s="63">
        <v>0</v>
      </c>
      <c r="AB761" s="63">
        <v>0</v>
      </c>
      <c r="AC761" s="63">
        <v>0</v>
      </c>
      <c r="AD761" s="63">
        <v>0</v>
      </c>
      <c r="AE761" s="63">
        <v>0</v>
      </c>
      <c r="AF761" s="63">
        <v>0</v>
      </c>
      <c r="AG761" s="63">
        <v>0</v>
      </c>
      <c r="AH761" s="63">
        <v>0</v>
      </c>
      <c r="AI761" s="63">
        <v>0</v>
      </c>
      <c r="AJ761" s="63">
        <v>0</v>
      </c>
      <c r="AK761" s="63">
        <v>0</v>
      </c>
      <c r="AL761" s="63">
        <v>0</v>
      </c>
      <c r="AM761" s="63">
        <v>0</v>
      </c>
      <c r="AN761" s="63">
        <v>0</v>
      </c>
      <c r="AO761" s="63">
        <v>0</v>
      </c>
      <c r="AP761" s="63">
        <v>0</v>
      </c>
      <c r="AQ761" s="63">
        <v>0</v>
      </c>
      <c r="AR761" s="63">
        <v>0</v>
      </c>
      <c r="AS761" s="63">
        <v>0</v>
      </c>
      <c r="AT761" s="63">
        <v>0</v>
      </c>
      <c r="AU761" s="63">
        <v>0</v>
      </c>
      <c r="AV761" s="63">
        <v>0</v>
      </c>
      <c r="AW761" s="63">
        <v>0</v>
      </c>
      <c r="AX761" s="63">
        <v>0</v>
      </c>
      <c r="AY761" s="63">
        <v>0</v>
      </c>
      <c r="BA761" s="5">
        <f>IF(Q761&gt;0,RANK(Q761,(N761:P761,Q761:AE761)),0)</f>
        <v>3</v>
      </c>
      <c r="BB761" s="5">
        <f>IF(R761&gt;0,RANK(R761,(N761:P761,Q761:AE761)),0)</f>
        <v>4</v>
      </c>
      <c r="BC761" s="5">
        <f>IF(T761&gt;0,RANK(T761,(N761:P761,Q761:AE761)),0)</f>
        <v>0</v>
      </c>
      <c r="BD761" s="5">
        <f>IF(S761&gt;0,RANK(S761,(N761:P761,Q761:AE761)),0)</f>
        <v>0</v>
      </c>
      <c r="BE761" s="2">
        <f t="shared" si="314"/>
        <v>2.504382669671926E-2</v>
      </c>
      <c r="BF761" s="2">
        <f t="shared" si="315"/>
        <v>2.5043826696719256E-4</v>
      </c>
      <c r="BG761" s="2">
        <f t="shared" si="316"/>
        <v>0</v>
      </c>
      <c r="BH761" s="2">
        <f t="shared" si="317"/>
        <v>0</v>
      </c>
      <c r="BJ761" t="s">
        <v>1889</v>
      </c>
      <c r="BK761" t="s">
        <v>148</v>
      </c>
      <c r="BL761">
        <v>4</v>
      </c>
      <c r="BN761" s="112">
        <v>18</v>
      </c>
      <c r="BO761" s="114">
        <v>45</v>
      </c>
      <c r="BP761" s="118">
        <f t="shared" si="320"/>
        <v>18045</v>
      </c>
      <c r="BQ761" s="118">
        <f t="shared" si="318"/>
        <v>18045</v>
      </c>
      <c r="BR761" s="5" t="s">
        <v>3151</v>
      </c>
      <c r="CC761" s="63">
        <f t="shared" si="319"/>
        <v>7986</v>
      </c>
      <c r="CE761" s="63">
        <v>0</v>
      </c>
    </row>
    <row r="762" spans="1:90" ht="15" hidden="1" customHeight="1" outlineLevel="1">
      <c r="A762" t="s">
        <v>1137</v>
      </c>
      <c r="B762" t="s">
        <v>148</v>
      </c>
      <c r="C762" s="1">
        <f t="shared" si="307"/>
        <v>12000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29">
        <f t="shared" si="308"/>
        <v>7554</v>
      </c>
      <c r="H762" s="134">
        <f t="shared" si="309"/>
        <v>0.62949999999999995</v>
      </c>
      <c r="I762" s="2"/>
      <c r="J762" s="2">
        <f t="shared" si="310"/>
        <v>0.17808333333333334</v>
      </c>
      <c r="K762" s="2">
        <f t="shared" si="311"/>
        <v>0.80758333333333332</v>
      </c>
      <c r="L762" s="2">
        <f t="shared" si="312"/>
        <v>0</v>
      </c>
      <c r="M762" s="2">
        <f t="shared" si="313"/>
        <v>1.4333333333333309E-2</v>
      </c>
      <c r="N762" s="63">
        <v>2137</v>
      </c>
      <c r="O762" s="63">
        <v>9691</v>
      </c>
      <c r="P762" s="63">
        <v>0</v>
      </c>
      <c r="Q762" s="63">
        <v>169</v>
      </c>
      <c r="R762" s="63">
        <v>1</v>
      </c>
      <c r="S762" s="63">
        <v>0</v>
      </c>
      <c r="T762" s="63">
        <v>0</v>
      </c>
      <c r="U762" s="63">
        <v>0</v>
      </c>
      <c r="V762" s="63">
        <v>0</v>
      </c>
      <c r="W762" s="63">
        <v>0</v>
      </c>
      <c r="X762" s="63">
        <v>0</v>
      </c>
      <c r="Y762" s="63">
        <v>0</v>
      </c>
      <c r="Z762" s="63">
        <v>2</v>
      </c>
      <c r="AA762" s="63">
        <v>0</v>
      </c>
      <c r="AB762" s="63">
        <v>0</v>
      </c>
      <c r="AC762" s="63">
        <v>0</v>
      </c>
      <c r="AD762" s="63">
        <v>0</v>
      </c>
      <c r="AE762" s="63">
        <v>0</v>
      </c>
      <c r="AF762" s="63">
        <v>0</v>
      </c>
      <c r="AG762" s="63">
        <v>0</v>
      </c>
      <c r="AH762" s="63">
        <v>0</v>
      </c>
      <c r="AI762" s="63">
        <v>0</v>
      </c>
      <c r="AJ762" s="63">
        <v>0</v>
      </c>
      <c r="AK762" s="63">
        <v>0</v>
      </c>
      <c r="AL762" s="63">
        <v>0</v>
      </c>
      <c r="AM762" s="63">
        <v>0</v>
      </c>
      <c r="AN762" s="63">
        <v>0</v>
      </c>
      <c r="AO762" s="63">
        <v>0</v>
      </c>
      <c r="AP762" s="63">
        <v>0</v>
      </c>
      <c r="AQ762" s="63">
        <v>0</v>
      </c>
      <c r="AR762" s="63">
        <v>0</v>
      </c>
      <c r="AS762" s="63">
        <v>0</v>
      </c>
      <c r="AT762" s="63">
        <v>0</v>
      </c>
      <c r="AU762" s="63">
        <v>0</v>
      </c>
      <c r="AV762" s="63">
        <v>0</v>
      </c>
      <c r="AW762" s="63">
        <v>0</v>
      </c>
      <c r="AX762" s="63">
        <v>0</v>
      </c>
      <c r="AY762" s="63">
        <v>0</v>
      </c>
      <c r="BA762" s="5">
        <f>IF(Q762&gt;0,RANK(Q762,(N762:P762,Q762:AE762)),0)</f>
        <v>3</v>
      </c>
      <c r="BB762" s="5">
        <f>IF(R762&gt;0,RANK(R762,(N762:P762,Q762:AE762)),0)</f>
        <v>5</v>
      </c>
      <c r="BC762" s="5">
        <f>IF(T762&gt;0,RANK(T762,(N762:P762,Q762:AE762)),0)</f>
        <v>0</v>
      </c>
      <c r="BD762" s="5">
        <f>IF(S762&gt;0,RANK(S762,(N762:P762,Q762:AE762)),0)</f>
        <v>0</v>
      </c>
      <c r="BE762" s="2">
        <f t="shared" si="314"/>
        <v>1.4083333333333333E-2</v>
      </c>
      <c r="BF762" s="2">
        <f t="shared" si="315"/>
        <v>8.3333333333333331E-5</v>
      </c>
      <c r="BG762" s="2">
        <f t="shared" si="316"/>
        <v>0</v>
      </c>
      <c r="BH762" s="2">
        <f t="shared" si="317"/>
        <v>0</v>
      </c>
      <c r="BJ762" t="s">
        <v>1137</v>
      </c>
      <c r="BK762" t="s">
        <v>148</v>
      </c>
      <c r="BL762">
        <v>6</v>
      </c>
      <c r="BN762" s="112">
        <v>18</v>
      </c>
      <c r="BO762" s="114">
        <v>47</v>
      </c>
      <c r="BP762" s="118">
        <f t="shared" si="320"/>
        <v>18047</v>
      </c>
      <c r="BQ762" s="118">
        <f t="shared" si="318"/>
        <v>18047</v>
      </c>
      <c r="BR762" s="5" t="s">
        <v>3151</v>
      </c>
      <c r="CC762" s="63">
        <f t="shared" si="319"/>
        <v>12000</v>
      </c>
      <c r="CE762" s="63">
        <v>0</v>
      </c>
    </row>
    <row r="763" spans="1:90" ht="15" hidden="1" customHeight="1" outlineLevel="1">
      <c r="A763" t="s">
        <v>2386</v>
      </c>
      <c r="B763" t="s">
        <v>148</v>
      </c>
      <c r="C763" s="1">
        <f t="shared" si="307"/>
        <v>9147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29">
        <f t="shared" si="308"/>
        <v>4414</v>
      </c>
      <c r="H763" s="134">
        <f t="shared" si="309"/>
        <v>0.48256258882693781</v>
      </c>
      <c r="I763" s="2"/>
      <c r="J763" s="2">
        <f t="shared" si="310"/>
        <v>0.24926205313217448</v>
      </c>
      <c r="K763" s="2">
        <f t="shared" si="311"/>
        <v>0.73182464195911223</v>
      </c>
      <c r="L763" s="2">
        <f t="shared" si="312"/>
        <v>0</v>
      </c>
      <c r="M763" s="2">
        <f t="shared" si="313"/>
        <v>1.8913304908713235E-2</v>
      </c>
      <c r="N763" s="63">
        <v>2280</v>
      </c>
      <c r="O763" s="63">
        <v>6694</v>
      </c>
      <c r="P763" s="63">
        <v>0</v>
      </c>
      <c r="Q763" s="63">
        <v>170</v>
      </c>
      <c r="R763" s="63">
        <v>3</v>
      </c>
      <c r="S763" s="63">
        <v>0</v>
      </c>
      <c r="T763" s="63">
        <v>0</v>
      </c>
      <c r="U763" s="63">
        <v>0</v>
      </c>
      <c r="V763" s="63">
        <v>0</v>
      </c>
      <c r="W763" s="63">
        <v>0</v>
      </c>
      <c r="X763" s="63">
        <v>0</v>
      </c>
      <c r="Y763" s="63">
        <v>0</v>
      </c>
      <c r="Z763" s="63">
        <v>0</v>
      </c>
      <c r="AA763" s="63">
        <v>0</v>
      </c>
      <c r="AB763" s="63">
        <v>0</v>
      </c>
      <c r="AC763" s="63">
        <v>0</v>
      </c>
      <c r="AD763" s="63">
        <v>0</v>
      </c>
      <c r="AE763" s="63">
        <v>0</v>
      </c>
      <c r="AF763" s="63">
        <v>0</v>
      </c>
      <c r="AG763" s="63">
        <v>0</v>
      </c>
      <c r="AH763" s="63">
        <v>0</v>
      </c>
      <c r="AI763" s="63">
        <v>0</v>
      </c>
      <c r="AJ763" s="63">
        <v>0</v>
      </c>
      <c r="AK763" s="63">
        <v>0</v>
      </c>
      <c r="AL763" s="63">
        <v>0</v>
      </c>
      <c r="AM763" s="63">
        <v>0</v>
      </c>
      <c r="AN763" s="63">
        <v>0</v>
      </c>
      <c r="AO763" s="63">
        <v>0</v>
      </c>
      <c r="AP763" s="63">
        <v>0</v>
      </c>
      <c r="AQ763" s="63">
        <v>0</v>
      </c>
      <c r="AR763" s="63">
        <v>0</v>
      </c>
      <c r="AS763" s="63">
        <v>0</v>
      </c>
      <c r="AT763" s="63">
        <v>0</v>
      </c>
      <c r="AU763" s="63">
        <v>0</v>
      </c>
      <c r="AV763" s="63">
        <v>0</v>
      </c>
      <c r="AW763" s="63">
        <v>0</v>
      </c>
      <c r="AX763" s="63">
        <v>0</v>
      </c>
      <c r="AY763" s="63">
        <v>0</v>
      </c>
      <c r="BA763" s="5">
        <f>IF(Q763&gt;0,RANK(Q763,(N763:P763,Q763:AE763)),0)</f>
        <v>3</v>
      </c>
      <c r="BB763" s="5">
        <f>IF(R763&gt;0,RANK(R763,(N763:P763,Q763:AE763)),0)</f>
        <v>4</v>
      </c>
      <c r="BC763" s="5">
        <f>IF(T763&gt;0,RANK(T763,(N763:P763,Q763:AE763)),0)</f>
        <v>0</v>
      </c>
      <c r="BD763" s="5">
        <f>IF(S763&gt;0,RANK(S763,(N763:P763,Q763:AE763)),0)</f>
        <v>0</v>
      </c>
      <c r="BE763" s="2">
        <f t="shared" si="314"/>
        <v>1.858532852301301E-2</v>
      </c>
      <c r="BF763" s="2">
        <f t="shared" si="315"/>
        <v>3.2797638570022957E-4</v>
      </c>
      <c r="BG763" s="2">
        <f t="shared" si="316"/>
        <v>0</v>
      </c>
      <c r="BH763" s="2">
        <f t="shared" si="317"/>
        <v>0</v>
      </c>
      <c r="BJ763" t="s">
        <v>2386</v>
      </c>
      <c r="BK763" t="s">
        <v>148</v>
      </c>
      <c r="BL763">
        <v>2</v>
      </c>
      <c r="BN763" s="112">
        <v>18</v>
      </c>
      <c r="BO763" s="114">
        <v>49</v>
      </c>
      <c r="BP763" s="118">
        <f t="shared" si="320"/>
        <v>18049</v>
      </c>
      <c r="BQ763" s="118">
        <f t="shared" si="318"/>
        <v>18049</v>
      </c>
      <c r="BR763" s="5" t="s">
        <v>3151</v>
      </c>
      <c r="CC763" s="63">
        <f t="shared" si="319"/>
        <v>9147</v>
      </c>
      <c r="CE763" s="63">
        <v>0</v>
      </c>
    </row>
    <row r="764" spans="1:90" ht="15" hidden="1" customHeight="1" outlineLevel="1">
      <c r="A764" t="s">
        <v>2127</v>
      </c>
      <c r="B764" t="s">
        <v>148</v>
      </c>
      <c r="C764" s="1">
        <f t="shared" si="307"/>
        <v>16161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29">
        <f t="shared" si="308"/>
        <v>7794</v>
      </c>
      <c r="H764" s="134">
        <f t="shared" si="309"/>
        <v>0.48227213662520885</v>
      </c>
      <c r="I764" s="2"/>
      <c r="J764" s="2">
        <f t="shared" si="310"/>
        <v>0.24893261555596807</v>
      </c>
      <c r="K764" s="2">
        <f t="shared" si="311"/>
        <v>0.73120475218117686</v>
      </c>
      <c r="L764" s="2">
        <f t="shared" si="312"/>
        <v>0</v>
      </c>
      <c r="M764" s="2">
        <f t="shared" si="313"/>
        <v>1.9862632262855007E-2</v>
      </c>
      <c r="N764" s="63">
        <v>4023</v>
      </c>
      <c r="O764" s="63">
        <v>11817</v>
      </c>
      <c r="P764" s="63">
        <v>0</v>
      </c>
      <c r="Q764" s="63">
        <v>321</v>
      </c>
      <c r="R764" s="63">
        <v>0</v>
      </c>
      <c r="S764" s="63">
        <v>0</v>
      </c>
      <c r="T764" s="63">
        <v>0</v>
      </c>
      <c r="U764" s="63">
        <v>0</v>
      </c>
      <c r="V764" s="63">
        <v>0</v>
      </c>
      <c r="W764" s="63">
        <v>0</v>
      </c>
      <c r="X764" s="63">
        <v>0</v>
      </c>
      <c r="Y764" s="63">
        <v>0</v>
      </c>
      <c r="Z764" s="63">
        <v>0</v>
      </c>
      <c r="AA764" s="63">
        <v>0</v>
      </c>
      <c r="AB764" s="63">
        <v>0</v>
      </c>
      <c r="AC764" s="63">
        <v>0</v>
      </c>
      <c r="AD764" s="63">
        <v>0</v>
      </c>
      <c r="AE764" s="63">
        <v>0</v>
      </c>
      <c r="AF764" s="63">
        <v>0</v>
      </c>
      <c r="AG764" s="63">
        <v>0</v>
      </c>
      <c r="AH764" s="63">
        <v>0</v>
      </c>
      <c r="AI764" s="63">
        <v>0</v>
      </c>
      <c r="AJ764" s="63">
        <v>0</v>
      </c>
      <c r="AK764" s="63">
        <v>0</v>
      </c>
      <c r="AL764" s="63">
        <v>0</v>
      </c>
      <c r="AM764" s="63">
        <v>0</v>
      </c>
      <c r="AN764" s="63">
        <v>0</v>
      </c>
      <c r="AO764" s="63">
        <v>0</v>
      </c>
      <c r="AP764" s="63">
        <v>0</v>
      </c>
      <c r="AQ764" s="63">
        <v>0</v>
      </c>
      <c r="AR764" s="63">
        <v>0</v>
      </c>
      <c r="AS764" s="63">
        <v>0</v>
      </c>
      <c r="AT764" s="63">
        <v>0</v>
      </c>
      <c r="AU764" s="63">
        <v>0</v>
      </c>
      <c r="AV764" s="63">
        <v>0</v>
      </c>
      <c r="AW764" s="63">
        <v>0</v>
      </c>
      <c r="AX764" s="63">
        <v>0</v>
      </c>
      <c r="AY764" s="63">
        <v>0</v>
      </c>
      <c r="BA764" s="5">
        <f>IF(Q764&gt;0,RANK(Q764,(N764:P764,Q764:AE764)),0)</f>
        <v>3</v>
      </c>
      <c r="BB764" s="5">
        <f>IF(R764&gt;0,RANK(R764,(N764:P764,Q764:AE764)),0)</f>
        <v>0</v>
      </c>
      <c r="BC764" s="5">
        <f>IF(T764&gt;0,RANK(T764,(N764:P764,Q764:AE764)),0)</f>
        <v>0</v>
      </c>
      <c r="BD764" s="5">
        <f>IF(S764&gt;0,RANK(S764,(N764:P764,Q764:AE764)),0)</f>
        <v>0</v>
      </c>
      <c r="BE764" s="2">
        <f t="shared" si="314"/>
        <v>1.9862632262855021E-2</v>
      </c>
      <c r="BF764" s="2">
        <f t="shared" si="315"/>
        <v>0</v>
      </c>
      <c r="BG764" s="2">
        <f t="shared" si="316"/>
        <v>0</v>
      </c>
      <c r="BH764" s="2">
        <f t="shared" si="317"/>
        <v>0</v>
      </c>
      <c r="BJ764" t="s">
        <v>2127</v>
      </c>
      <c r="BK764" t="s">
        <v>148</v>
      </c>
      <c r="BL764">
        <v>8</v>
      </c>
      <c r="BN764" s="112">
        <v>18</v>
      </c>
      <c r="BO764" s="114">
        <v>51</v>
      </c>
      <c r="BP764" s="118">
        <f t="shared" si="320"/>
        <v>18051</v>
      </c>
      <c r="BQ764" s="118">
        <f t="shared" si="318"/>
        <v>18051</v>
      </c>
      <c r="BR764" s="5" t="s">
        <v>3151</v>
      </c>
      <c r="CC764" s="63">
        <f t="shared" si="319"/>
        <v>16161</v>
      </c>
      <c r="CE764" s="63">
        <v>0</v>
      </c>
      <c r="CF764" s="129"/>
    </row>
    <row r="765" spans="1:90" ht="15" hidden="1" customHeight="1" outlineLevel="1">
      <c r="A765" t="s">
        <v>1416</v>
      </c>
      <c r="B765" t="s">
        <v>148</v>
      </c>
      <c r="C765" s="1">
        <f t="shared" si="307"/>
        <v>27159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29">
        <f t="shared" si="308"/>
        <v>10528</v>
      </c>
      <c r="H765" s="134">
        <f t="shared" si="309"/>
        <v>0.38764313855443866</v>
      </c>
      <c r="I765" s="2"/>
      <c r="J765" s="2">
        <f t="shared" si="310"/>
        <v>0.29511395854044697</v>
      </c>
      <c r="K765" s="2">
        <f t="shared" si="311"/>
        <v>0.68275709709488563</v>
      </c>
      <c r="L765" s="2">
        <f t="shared" si="312"/>
        <v>0</v>
      </c>
      <c r="M765" s="2">
        <f t="shared" si="313"/>
        <v>2.2128944364667391E-2</v>
      </c>
      <c r="N765" s="63">
        <v>8015</v>
      </c>
      <c r="O765" s="63">
        <v>18543</v>
      </c>
      <c r="P765" s="63">
        <v>0</v>
      </c>
      <c r="Q765" s="63">
        <v>584</v>
      </c>
      <c r="R765" s="63">
        <v>4</v>
      </c>
      <c r="S765" s="63">
        <v>0</v>
      </c>
      <c r="T765" s="63">
        <v>0</v>
      </c>
      <c r="U765" s="63">
        <v>0</v>
      </c>
      <c r="V765" s="63">
        <v>0</v>
      </c>
      <c r="W765" s="63">
        <v>1</v>
      </c>
      <c r="X765" s="63">
        <v>0</v>
      </c>
      <c r="Y765" s="63">
        <v>0</v>
      </c>
      <c r="Z765" s="63">
        <v>12</v>
      </c>
      <c r="AA765" s="63">
        <v>0</v>
      </c>
      <c r="AB765" s="63">
        <v>0</v>
      </c>
      <c r="AC765" s="63">
        <v>0</v>
      </c>
      <c r="AD765" s="63">
        <v>0</v>
      </c>
      <c r="AE765" s="63">
        <v>0</v>
      </c>
      <c r="AF765" s="63">
        <v>0</v>
      </c>
      <c r="AG765" s="63">
        <v>0</v>
      </c>
      <c r="AH765" s="63">
        <v>0</v>
      </c>
      <c r="AI765" s="63">
        <v>0</v>
      </c>
      <c r="AJ765" s="63">
        <v>0</v>
      </c>
      <c r="AK765" s="63">
        <v>0</v>
      </c>
      <c r="AL765" s="63">
        <v>0</v>
      </c>
      <c r="AM765" s="63">
        <v>0</v>
      </c>
      <c r="AN765" s="63">
        <v>0</v>
      </c>
      <c r="AO765" s="63">
        <v>0</v>
      </c>
      <c r="AP765" s="63">
        <v>0</v>
      </c>
      <c r="AQ765" s="63">
        <v>0</v>
      </c>
      <c r="AR765" s="63">
        <v>0</v>
      </c>
      <c r="AS765" s="63">
        <v>0</v>
      </c>
      <c r="AT765" s="63">
        <v>0</v>
      </c>
      <c r="AU765" s="63">
        <v>0</v>
      </c>
      <c r="AV765" s="63">
        <v>0</v>
      </c>
      <c r="AW765" s="63">
        <v>0</v>
      </c>
      <c r="AX765" s="63">
        <v>0</v>
      </c>
      <c r="AY765" s="63">
        <v>0</v>
      </c>
      <c r="BA765" s="5">
        <f>IF(Q765&gt;0,RANK(Q765,(N765:P765,Q765:AE765)),0)</f>
        <v>3</v>
      </c>
      <c r="BB765" s="5">
        <f>IF(R765&gt;0,RANK(R765,(N765:P765,Q765:AE765)),0)</f>
        <v>5</v>
      </c>
      <c r="BC765" s="5">
        <f>IF(T765&gt;0,RANK(T765,(N765:P765,Q765:AE765)),0)</f>
        <v>0</v>
      </c>
      <c r="BD765" s="5">
        <f>IF(S765&gt;0,RANK(S765,(N765:P765,Q765:AE765)),0)</f>
        <v>0</v>
      </c>
      <c r="BE765" s="2">
        <f t="shared" si="314"/>
        <v>2.150300084686476E-2</v>
      </c>
      <c r="BF765" s="2">
        <f t="shared" si="315"/>
        <v>1.4728082771825178E-4</v>
      </c>
      <c r="BG765" s="2">
        <f t="shared" si="316"/>
        <v>0</v>
      </c>
      <c r="BH765" s="2">
        <f t="shared" si="317"/>
        <v>0</v>
      </c>
      <c r="BJ765" t="s">
        <v>1416</v>
      </c>
      <c r="BK765" t="s">
        <v>148</v>
      </c>
      <c r="BL765">
        <v>5</v>
      </c>
      <c r="BN765" s="112">
        <v>18</v>
      </c>
      <c r="BO765" s="114">
        <v>53</v>
      </c>
      <c r="BP765" s="118">
        <f t="shared" si="320"/>
        <v>18053</v>
      </c>
      <c r="BQ765" s="118">
        <f t="shared" si="318"/>
        <v>18053</v>
      </c>
      <c r="BR765" s="5" t="s">
        <v>3151</v>
      </c>
      <c r="CC765" s="63">
        <f t="shared" si="319"/>
        <v>27159</v>
      </c>
      <c r="CE765" s="63">
        <v>1</v>
      </c>
      <c r="CL765" s="129"/>
    </row>
    <row r="766" spans="1:90" ht="15" hidden="1" customHeight="1" outlineLevel="1">
      <c r="A766" t="s">
        <v>2187</v>
      </c>
      <c r="B766" t="s">
        <v>148</v>
      </c>
      <c r="C766" s="1">
        <f t="shared" si="307"/>
        <v>14784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29">
        <f t="shared" si="308"/>
        <v>7714</v>
      </c>
      <c r="H766" s="134">
        <f t="shared" si="309"/>
        <v>0.52178030303030298</v>
      </c>
      <c r="I766" s="2"/>
      <c r="J766" s="2">
        <f t="shared" si="310"/>
        <v>0.22923430735930736</v>
      </c>
      <c r="K766" s="2">
        <f t="shared" si="311"/>
        <v>0.75101461038961037</v>
      </c>
      <c r="L766" s="2">
        <f t="shared" si="312"/>
        <v>0</v>
      </c>
      <c r="M766" s="2">
        <f t="shared" si="313"/>
        <v>1.9751082251082241E-2</v>
      </c>
      <c r="N766" s="63">
        <v>3389</v>
      </c>
      <c r="O766" s="63">
        <v>11103</v>
      </c>
      <c r="P766" s="63">
        <v>0</v>
      </c>
      <c r="Q766" s="63">
        <v>290</v>
      </c>
      <c r="R766" s="63">
        <v>1</v>
      </c>
      <c r="S766" s="63">
        <v>0</v>
      </c>
      <c r="T766" s="63">
        <v>0</v>
      </c>
      <c r="U766" s="63">
        <v>0</v>
      </c>
      <c r="V766" s="63">
        <v>0</v>
      </c>
      <c r="W766" s="63">
        <v>1</v>
      </c>
      <c r="X766" s="63">
        <v>0</v>
      </c>
      <c r="Y766" s="63">
        <v>0</v>
      </c>
      <c r="Z766" s="63">
        <v>0</v>
      </c>
      <c r="AA766" s="63">
        <v>0</v>
      </c>
      <c r="AB766" s="63">
        <v>0</v>
      </c>
      <c r="AC766" s="63">
        <v>0</v>
      </c>
      <c r="AD766" s="63">
        <v>0</v>
      </c>
      <c r="AE766" s="63">
        <v>0</v>
      </c>
      <c r="AF766" s="63">
        <v>0</v>
      </c>
      <c r="AG766" s="63">
        <v>0</v>
      </c>
      <c r="AH766" s="63">
        <v>0</v>
      </c>
      <c r="AI766" s="63">
        <v>0</v>
      </c>
      <c r="AJ766" s="63">
        <v>0</v>
      </c>
      <c r="AK766" s="63">
        <v>0</v>
      </c>
      <c r="AL766" s="63">
        <v>0</v>
      </c>
      <c r="AM766" s="63">
        <v>0</v>
      </c>
      <c r="AN766" s="63">
        <v>0</v>
      </c>
      <c r="AO766" s="63">
        <v>0</v>
      </c>
      <c r="AP766" s="63">
        <v>0</v>
      </c>
      <c r="AQ766" s="63">
        <v>0</v>
      </c>
      <c r="AR766" s="63">
        <v>0</v>
      </c>
      <c r="AS766" s="63">
        <v>0</v>
      </c>
      <c r="AT766" s="63">
        <v>0</v>
      </c>
      <c r="AU766" s="63">
        <v>0</v>
      </c>
      <c r="AV766" s="63">
        <v>0</v>
      </c>
      <c r="AW766" s="63">
        <v>0</v>
      </c>
      <c r="AX766" s="63">
        <v>0</v>
      </c>
      <c r="AY766" s="63">
        <v>0</v>
      </c>
      <c r="BA766" s="5">
        <f>IF(Q766&gt;0,RANK(Q766,(N766:P766,Q766:AE766)),0)</f>
        <v>3</v>
      </c>
      <c r="BB766" s="5">
        <f>IF(R766&gt;0,RANK(R766,(N766:P766,Q766:AE766)),0)</f>
        <v>4</v>
      </c>
      <c r="BC766" s="5">
        <f>IF(T766&gt;0,RANK(T766,(N766:P766,Q766:AE766)),0)</f>
        <v>0</v>
      </c>
      <c r="BD766" s="5">
        <f>IF(S766&gt;0,RANK(S766,(N766:P766,Q766:AE766)),0)</f>
        <v>0</v>
      </c>
      <c r="BE766" s="2">
        <f t="shared" si="314"/>
        <v>1.9615800865800864E-2</v>
      </c>
      <c r="BF766" s="2">
        <f t="shared" si="315"/>
        <v>6.7640692640692641E-5</v>
      </c>
      <c r="BG766" s="2">
        <f t="shared" si="316"/>
        <v>0</v>
      </c>
      <c r="BH766" s="2">
        <f t="shared" si="317"/>
        <v>0</v>
      </c>
      <c r="BJ766" t="s">
        <v>2187</v>
      </c>
      <c r="BK766" t="s">
        <v>148</v>
      </c>
      <c r="BL766">
        <v>8</v>
      </c>
      <c r="BN766" s="112">
        <v>18</v>
      </c>
      <c r="BO766" s="114">
        <v>55</v>
      </c>
      <c r="BP766" s="118">
        <f t="shared" si="320"/>
        <v>18055</v>
      </c>
      <c r="BQ766" s="118">
        <f t="shared" si="318"/>
        <v>18055</v>
      </c>
      <c r="BR766" s="5" t="s">
        <v>3151</v>
      </c>
      <c r="CC766" s="63">
        <f t="shared" si="319"/>
        <v>14784</v>
      </c>
      <c r="CE766" s="63">
        <v>1</v>
      </c>
      <c r="CL766" s="129"/>
    </row>
    <row r="767" spans="1:90" ht="15" hidden="1" customHeight="1" outlineLevel="1">
      <c r="A767" t="s">
        <v>2644</v>
      </c>
      <c r="B767" t="s">
        <v>148</v>
      </c>
      <c r="C767" s="1">
        <f t="shared" si="307"/>
        <v>193999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29">
        <f t="shared" si="308"/>
        <v>13197</v>
      </c>
      <c r="H767" s="134">
        <f t="shared" si="309"/>
        <v>6.8026123845999209E-2</v>
      </c>
      <c r="I767" s="2"/>
      <c r="J767" s="2">
        <f t="shared" si="310"/>
        <v>0.45562090526239823</v>
      </c>
      <c r="K767" s="2">
        <f t="shared" si="311"/>
        <v>0.52364702910839744</v>
      </c>
      <c r="L767" s="2">
        <f t="shared" si="312"/>
        <v>0</v>
      </c>
      <c r="M767" s="2">
        <f t="shared" si="313"/>
        <v>2.0732065629204266E-2</v>
      </c>
      <c r="N767" s="63">
        <v>88390</v>
      </c>
      <c r="O767" s="63">
        <v>101587</v>
      </c>
      <c r="P767" s="63">
        <v>0</v>
      </c>
      <c r="Q767" s="63">
        <v>3894</v>
      </c>
      <c r="R767" s="63">
        <v>57</v>
      </c>
      <c r="S767" s="63">
        <v>0</v>
      </c>
      <c r="T767" s="63">
        <v>0</v>
      </c>
      <c r="U767" s="63">
        <v>0</v>
      </c>
      <c r="V767" s="63">
        <v>0</v>
      </c>
      <c r="W767" s="63">
        <v>12</v>
      </c>
      <c r="X767" s="63">
        <v>0</v>
      </c>
      <c r="Y767" s="63">
        <v>0</v>
      </c>
      <c r="Z767" s="63">
        <v>59</v>
      </c>
      <c r="AA767" s="63">
        <v>0</v>
      </c>
      <c r="AB767" s="63">
        <v>0</v>
      </c>
      <c r="AC767" s="63">
        <v>0</v>
      </c>
      <c r="AD767" s="63">
        <v>0</v>
      </c>
      <c r="AE767" s="63">
        <v>0</v>
      </c>
      <c r="AF767" s="63">
        <v>0</v>
      </c>
      <c r="AG767" s="63">
        <v>0</v>
      </c>
      <c r="AH767" s="63">
        <v>0</v>
      </c>
      <c r="AI767" s="63">
        <v>0</v>
      </c>
      <c r="AJ767" s="63">
        <v>0</v>
      </c>
      <c r="AK767" s="63">
        <v>0</v>
      </c>
      <c r="AL767" s="63">
        <v>0</v>
      </c>
      <c r="AM767" s="63">
        <v>0</v>
      </c>
      <c r="AN767" s="63">
        <v>0</v>
      </c>
      <c r="AO767" s="63">
        <v>0</v>
      </c>
      <c r="AP767" s="63">
        <v>0</v>
      </c>
      <c r="AQ767" s="63">
        <v>0</v>
      </c>
      <c r="AR767" s="63">
        <v>0</v>
      </c>
      <c r="AS767" s="63">
        <v>0</v>
      </c>
      <c r="AT767" s="63">
        <v>0</v>
      </c>
      <c r="AU767" s="63">
        <v>0</v>
      </c>
      <c r="AV767" s="63">
        <v>0</v>
      </c>
      <c r="AW767" s="63">
        <v>0</v>
      </c>
      <c r="AX767" s="63">
        <v>0</v>
      </c>
      <c r="AY767" s="63">
        <v>0</v>
      </c>
      <c r="BA767" s="5">
        <f>IF(Q767&gt;0,RANK(Q767,(N767:P767,Q767:AE767)),0)</f>
        <v>3</v>
      </c>
      <c r="BB767" s="5">
        <f>IF(R767&gt;0,RANK(R767,(N767:P767,Q767:AE767)),0)</f>
        <v>5</v>
      </c>
      <c r="BC767" s="5">
        <f>IF(T767&gt;0,RANK(T767,(N767:P767,Q767:AE767)),0)</f>
        <v>0</v>
      </c>
      <c r="BD767" s="5">
        <f>IF(S767&gt;0,RANK(S767,(N767:P767,Q767:AE767)),0)</f>
        <v>0</v>
      </c>
      <c r="BE767" s="2">
        <f t="shared" si="314"/>
        <v>2.0072268413754712E-2</v>
      </c>
      <c r="BF767" s="2">
        <f t="shared" si="315"/>
        <v>2.9381594750488402E-4</v>
      </c>
      <c r="BG767" s="2">
        <f t="shared" si="316"/>
        <v>0</v>
      </c>
      <c r="BH767" s="2">
        <f t="shared" si="317"/>
        <v>0</v>
      </c>
      <c r="BJ767" t="s">
        <v>2644</v>
      </c>
      <c r="BK767" t="s">
        <v>148</v>
      </c>
      <c r="BL767">
        <v>5</v>
      </c>
      <c r="BN767" s="112">
        <v>18</v>
      </c>
      <c r="BO767" s="114">
        <v>57</v>
      </c>
      <c r="BP767" s="118">
        <f t="shared" si="320"/>
        <v>18057</v>
      </c>
      <c r="BQ767" s="118">
        <f t="shared" si="318"/>
        <v>18057</v>
      </c>
      <c r="BR767" s="5" t="s">
        <v>3151</v>
      </c>
      <c r="CC767" s="63">
        <f t="shared" si="319"/>
        <v>193999</v>
      </c>
      <c r="CE767" s="63">
        <v>12</v>
      </c>
      <c r="CL767" s="129"/>
    </row>
    <row r="768" spans="1:90" ht="15" hidden="1" customHeight="1" outlineLevel="1">
      <c r="A768" t="s">
        <v>597</v>
      </c>
      <c r="B768" t="s">
        <v>148</v>
      </c>
      <c r="C768" s="1">
        <f t="shared" si="307"/>
        <v>42911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29">
        <f t="shared" si="308"/>
        <v>16101</v>
      </c>
      <c r="H768" s="134">
        <f t="shared" si="309"/>
        <v>0.37521847544918552</v>
      </c>
      <c r="I768" s="2"/>
      <c r="J768" s="2">
        <f t="shared" si="310"/>
        <v>0.30050569783971476</v>
      </c>
      <c r="K768" s="2">
        <f t="shared" si="311"/>
        <v>0.67572417328890033</v>
      </c>
      <c r="L768" s="2">
        <f t="shared" si="312"/>
        <v>0</v>
      </c>
      <c r="M768" s="2">
        <f t="shared" si="313"/>
        <v>2.3770128871384966E-2</v>
      </c>
      <c r="N768" s="63">
        <v>12895</v>
      </c>
      <c r="O768" s="63">
        <v>28996</v>
      </c>
      <c r="P768" s="63">
        <v>0</v>
      </c>
      <c r="Q768" s="63">
        <v>1016</v>
      </c>
      <c r="R768" s="63">
        <v>2</v>
      </c>
      <c r="S768" s="63">
        <v>0</v>
      </c>
      <c r="T768" s="63">
        <v>0</v>
      </c>
      <c r="U768" s="63">
        <v>0</v>
      </c>
      <c r="V768" s="63">
        <v>0</v>
      </c>
      <c r="W768" s="63">
        <v>0</v>
      </c>
      <c r="X768" s="63">
        <v>0</v>
      </c>
      <c r="Y768" s="63">
        <v>0</v>
      </c>
      <c r="Z768" s="63">
        <v>2</v>
      </c>
      <c r="AA768" s="63">
        <v>0</v>
      </c>
      <c r="AB768" s="63">
        <v>0</v>
      </c>
      <c r="AC768" s="63">
        <v>0</v>
      </c>
      <c r="AD768" s="63">
        <v>0</v>
      </c>
      <c r="AE768" s="63">
        <v>0</v>
      </c>
      <c r="AF768" s="63">
        <v>0</v>
      </c>
      <c r="AG768" s="63">
        <v>0</v>
      </c>
      <c r="AH768" s="63">
        <v>0</v>
      </c>
      <c r="AI768" s="63">
        <v>0</v>
      </c>
      <c r="AJ768" s="63">
        <v>0</v>
      </c>
      <c r="AK768" s="63">
        <v>0</v>
      </c>
      <c r="AL768" s="63">
        <v>0</v>
      </c>
      <c r="AM768" s="63">
        <v>0</v>
      </c>
      <c r="AN768" s="63">
        <v>0</v>
      </c>
      <c r="AO768" s="63">
        <v>0</v>
      </c>
      <c r="AP768" s="63">
        <v>0</v>
      </c>
      <c r="AQ768" s="63">
        <v>0</v>
      </c>
      <c r="AR768" s="63">
        <v>0</v>
      </c>
      <c r="AS768" s="63">
        <v>0</v>
      </c>
      <c r="AT768" s="63">
        <v>0</v>
      </c>
      <c r="AU768" s="63">
        <v>0</v>
      </c>
      <c r="AV768" s="63">
        <v>0</v>
      </c>
      <c r="AW768" s="63">
        <v>0</v>
      </c>
      <c r="AX768" s="63">
        <v>0</v>
      </c>
      <c r="AY768" s="63">
        <v>0</v>
      </c>
      <c r="BA768" s="5">
        <f>IF(Q768&gt;0,RANK(Q768,(N768:P768,Q768:AE768)),0)</f>
        <v>3</v>
      </c>
      <c r="BB768" s="5">
        <f>IF(R768&gt;0,RANK(R768,(N768:P768,Q768:AE768)),0)</f>
        <v>4</v>
      </c>
      <c r="BC768" s="5">
        <f>IF(T768&gt;0,RANK(T768,(N768:P768,Q768:AE768)),0)</f>
        <v>0</v>
      </c>
      <c r="BD768" s="5">
        <f>IF(S768&gt;0,RANK(S768,(N768:P768,Q768:AE768)),0)</f>
        <v>0</v>
      </c>
      <c r="BE768" s="2">
        <f t="shared" si="314"/>
        <v>2.367691267973247E-2</v>
      </c>
      <c r="BF768" s="2">
        <f t="shared" si="315"/>
        <v>4.6608095826245015E-5</v>
      </c>
      <c r="BG768" s="2">
        <f t="shared" si="316"/>
        <v>0</v>
      </c>
      <c r="BH768" s="2">
        <f t="shared" si="317"/>
        <v>0</v>
      </c>
      <c r="BJ768" t="s">
        <v>597</v>
      </c>
      <c r="BK768" t="s">
        <v>148</v>
      </c>
      <c r="BL768">
        <v>6</v>
      </c>
      <c r="BN768" s="112">
        <v>18</v>
      </c>
      <c r="BO768" s="114">
        <v>59</v>
      </c>
      <c r="BP768" s="118">
        <f t="shared" si="320"/>
        <v>18059</v>
      </c>
      <c r="BQ768" s="118">
        <f t="shared" si="318"/>
        <v>18059</v>
      </c>
      <c r="BR768" s="5" t="s">
        <v>3151</v>
      </c>
      <c r="CC768" s="63">
        <f t="shared" si="319"/>
        <v>42911</v>
      </c>
      <c r="CE768" s="63">
        <v>0</v>
      </c>
      <c r="CL768" s="129"/>
    </row>
    <row r="769" spans="1:90" ht="15" hidden="1" customHeight="1" outlineLevel="1">
      <c r="A769" t="s">
        <v>874</v>
      </c>
      <c r="B769" t="s">
        <v>148</v>
      </c>
      <c r="C769" s="1">
        <f t="shared" si="307"/>
        <v>20236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29">
        <f t="shared" si="308"/>
        <v>9222</v>
      </c>
      <c r="H769" s="134">
        <f t="shared" si="309"/>
        <v>0.45572247479739081</v>
      </c>
      <c r="I769" s="2"/>
      <c r="J769" s="2">
        <f t="shared" si="310"/>
        <v>0.26403439414904128</v>
      </c>
      <c r="K769" s="2">
        <f t="shared" si="311"/>
        <v>0.71975686894643209</v>
      </c>
      <c r="L769" s="2">
        <f t="shared" si="312"/>
        <v>0</v>
      </c>
      <c r="M769" s="2">
        <f t="shared" si="313"/>
        <v>1.6208736904526622E-2</v>
      </c>
      <c r="N769" s="63">
        <v>5343</v>
      </c>
      <c r="O769" s="63">
        <v>14565</v>
      </c>
      <c r="P769" s="63">
        <v>0</v>
      </c>
      <c r="Q769" s="63">
        <v>323</v>
      </c>
      <c r="R769" s="63">
        <v>3</v>
      </c>
      <c r="S769" s="63">
        <v>0</v>
      </c>
      <c r="T769" s="63">
        <v>0</v>
      </c>
      <c r="U769" s="63">
        <v>0</v>
      </c>
      <c r="V769" s="63">
        <v>0</v>
      </c>
      <c r="W769" s="63">
        <v>0</v>
      </c>
      <c r="X769" s="63">
        <v>0</v>
      </c>
      <c r="Y769" s="63">
        <v>0</v>
      </c>
      <c r="Z769" s="63">
        <v>2</v>
      </c>
      <c r="AA769" s="63">
        <v>0</v>
      </c>
      <c r="AB769" s="63">
        <v>0</v>
      </c>
      <c r="AC769" s="63">
        <v>0</v>
      </c>
      <c r="AD769" s="63">
        <v>0</v>
      </c>
      <c r="AE769" s="63">
        <v>0</v>
      </c>
      <c r="AF769" s="63">
        <v>0</v>
      </c>
      <c r="AG769" s="63">
        <v>0</v>
      </c>
      <c r="AH769" s="63">
        <v>0</v>
      </c>
      <c r="AI769" s="63">
        <v>0</v>
      </c>
      <c r="AJ769" s="63">
        <v>0</v>
      </c>
      <c r="AK769" s="63">
        <v>0</v>
      </c>
      <c r="AL769" s="63">
        <v>0</v>
      </c>
      <c r="AM769" s="63">
        <v>0</v>
      </c>
      <c r="AN769" s="63">
        <v>0</v>
      </c>
      <c r="AO769" s="63">
        <v>0</v>
      </c>
      <c r="AP769" s="63">
        <v>0</v>
      </c>
      <c r="AQ769" s="63">
        <v>0</v>
      </c>
      <c r="AR769" s="63">
        <v>0</v>
      </c>
      <c r="AS769" s="63">
        <v>0</v>
      </c>
      <c r="AT769" s="63">
        <v>0</v>
      </c>
      <c r="AU769" s="63">
        <v>0</v>
      </c>
      <c r="AV769" s="63">
        <v>0</v>
      </c>
      <c r="AW769" s="63">
        <v>0</v>
      </c>
      <c r="AX769" s="63">
        <v>0</v>
      </c>
      <c r="AY769" s="63">
        <v>0</v>
      </c>
      <c r="BA769" s="5">
        <f>IF(Q769&gt;0,RANK(Q769,(N769:P769,Q769:AE769)),0)</f>
        <v>3</v>
      </c>
      <c r="BB769" s="5">
        <f>IF(R769&gt;0,RANK(R769,(N769:P769,Q769:AE769)),0)</f>
        <v>4</v>
      </c>
      <c r="BC769" s="5">
        <f>IF(T769&gt;0,RANK(T769,(N769:P769,Q769:AE769)),0)</f>
        <v>0</v>
      </c>
      <c r="BD769" s="5">
        <f>IF(S769&gt;0,RANK(S769,(N769:P769,Q769:AE769)),0)</f>
        <v>0</v>
      </c>
      <c r="BE769" s="2">
        <f t="shared" si="314"/>
        <v>1.596165250049417E-2</v>
      </c>
      <c r="BF769" s="2">
        <f t="shared" si="315"/>
        <v>1.4825064241945048E-4</v>
      </c>
      <c r="BG769" s="2">
        <f t="shared" si="316"/>
        <v>0</v>
      </c>
      <c r="BH769" s="2">
        <f t="shared" si="317"/>
        <v>0</v>
      </c>
      <c r="BJ769" t="s">
        <v>874</v>
      </c>
      <c r="BK769" t="s">
        <v>148</v>
      </c>
      <c r="BL769">
        <v>9</v>
      </c>
      <c r="BN769" s="112">
        <v>18</v>
      </c>
      <c r="BO769" s="114">
        <v>61</v>
      </c>
      <c r="BP769" s="118">
        <f t="shared" si="320"/>
        <v>18061</v>
      </c>
      <c r="BQ769" s="118">
        <f t="shared" si="318"/>
        <v>18061</v>
      </c>
      <c r="BR769" s="5" t="s">
        <v>3151</v>
      </c>
      <c r="CC769" s="63">
        <f t="shared" si="319"/>
        <v>20236</v>
      </c>
      <c r="CE769" s="63">
        <v>0</v>
      </c>
      <c r="CF769" s="129"/>
    </row>
    <row r="770" spans="1:90" ht="15" hidden="1" customHeight="1" outlineLevel="1">
      <c r="A770" t="s">
        <v>964</v>
      </c>
      <c r="B770" t="s">
        <v>148</v>
      </c>
      <c r="C770" s="1">
        <f t="shared" si="307"/>
        <v>88505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29">
        <f t="shared" si="308"/>
        <v>21198</v>
      </c>
      <c r="H770" s="134">
        <f t="shared" si="309"/>
        <v>0.23951189198350376</v>
      </c>
      <c r="I770" s="2"/>
      <c r="J770" s="2">
        <f t="shared" si="310"/>
        <v>0.36838596689452574</v>
      </c>
      <c r="K770" s="2">
        <f t="shared" si="311"/>
        <v>0.6078978588780295</v>
      </c>
      <c r="L770" s="2">
        <f t="shared" si="312"/>
        <v>0</v>
      </c>
      <c r="M770" s="2">
        <f t="shared" si="313"/>
        <v>2.3716174227444764E-2</v>
      </c>
      <c r="N770" s="63">
        <v>32604</v>
      </c>
      <c r="O770" s="63">
        <v>53802</v>
      </c>
      <c r="P770" s="63">
        <v>0</v>
      </c>
      <c r="Q770" s="63">
        <v>2052</v>
      </c>
      <c r="R770" s="63">
        <v>18</v>
      </c>
      <c r="S770" s="63">
        <v>0</v>
      </c>
      <c r="T770" s="63">
        <v>0</v>
      </c>
      <c r="U770" s="63">
        <v>0</v>
      </c>
      <c r="V770" s="63">
        <v>0</v>
      </c>
      <c r="W770" s="63">
        <v>1</v>
      </c>
      <c r="X770" s="63">
        <v>0</v>
      </c>
      <c r="Y770" s="63">
        <v>0</v>
      </c>
      <c r="Z770" s="63">
        <v>28</v>
      </c>
      <c r="AA770" s="63">
        <v>0</v>
      </c>
      <c r="AB770" s="63">
        <v>0</v>
      </c>
      <c r="AC770" s="63">
        <v>0</v>
      </c>
      <c r="AD770" s="63">
        <v>0</v>
      </c>
      <c r="AE770" s="63">
        <v>0</v>
      </c>
      <c r="AF770" s="63">
        <v>0</v>
      </c>
      <c r="AG770" s="63">
        <v>0</v>
      </c>
      <c r="AH770" s="63">
        <v>0</v>
      </c>
      <c r="AI770" s="63">
        <v>0</v>
      </c>
      <c r="AJ770" s="63">
        <v>0</v>
      </c>
      <c r="AK770" s="63">
        <v>0</v>
      </c>
      <c r="AL770" s="63">
        <v>0</v>
      </c>
      <c r="AM770" s="63">
        <v>0</v>
      </c>
      <c r="AN770" s="63">
        <v>0</v>
      </c>
      <c r="AO770" s="63">
        <v>0</v>
      </c>
      <c r="AP770" s="63">
        <v>0</v>
      </c>
      <c r="AQ770" s="63">
        <v>0</v>
      </c>
      <c r="AR770" s="63">
        <v>0</v>
      </c>
      <c r="AS770" s="63">
        <v>0</v>
      </c>
      <c r="AT770" s="63">
        <v>0</v>
      </c>
      <c r="AU770" s="63">
        <v>0</v>
      </c>
      <c r="AV770" s="63">
        <v>0</v>
      </c>
      <c r="AW770" s="63">
        <v>0</v>
      </c>
      <c r="AX770" s="63">
        <v>0</v>
      </c>
      <c r="AY770" s="63">
        <v>0</v>
      </c>
      <c r="BA770" s="5">
        <f>IF(Q770&gt;0,RANK(Q770,(N770:P770,Q770:AE770)),0)</f>
        <v>3</v>
      </c>
      <c r="BB770" s="5">
        <f>IF(R770&gt;0,RANK(R770,(N770:P770,Q770:AE770)),0)</f>
        <v>5</v>
      </c>
      <c r="BC770" s="5">
        <f>IF(T770&gt;0,RANK(T770,(N770:P770,Q770:AE770)),0)</f>
        <v>0</v>
      </c>
      <c r="BD770" s="5">
        <f>IF(S770&gt;0,RANK(S770,(N770:P770,Q770:AE770)),0)</f>
        <v>0</v>
      </c>
      <c r="BE770" s="2">
        <f t="shared" si="314"/>
        <v>2.318513078357155E-2</v>
      </c>
      <c r="BF770" s="2">
        <f t="shared" si="315"/>
        <v>2.0337834020676797E-4</v>
      </c>
      <c r="BG770" s="2">
        <f t="shared" si="316"/>
        <v>0</v>
      </c>
      <c r="BH770" s="2">
        <f t="shared" si="317"/>
        <v>0</v>
      </c>
      <c r="BJ770" t="s">
        <v>964</v>
      </c>
      <c r="BK770" t="s">
        <v>148</v>
      </c>
      <c r="BL770">
        <v>4</v>
      </c>
      <c r="BN770" s="112">
        <v>18</v>
      </c>
      <c r="BO770" s="114">
        <v>63</v>
      </c>
      <c r="BP770" s="118">
        <f t="shared" si="320"/>
        <v>18063</v>
      </c>
      <c r="BQ770" s="118">
        <f t="shared" si="318"/>
        <v>18063</v>
      </c>
      <c r="BR770" s="5" t="s">
        <v>3151</v>
      </c>
      <c r="CC770" s="63">
        <f t="shared" si="319"/>
        <v>88505</v>
      </c>
      <c r="CE770" s="63">
        <v>1</v>
      </c>
      <c r="CL770" s="63"/>
    </row>
    <row r="771" spans="1:90" ht="15" hidden="1" customHeight="1" outlineLevel="1">
      <c r="A771" t="s">
        <v>3121</v>
      </c>
      <c r="B771" t="s">
        <v>148</v>
      </c>
      <c r="C771" s="1">
        <f t="shared" ref="C771:C802" si="321">SUM(N771:AY771)</f>
        <v>21030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29">
        <f t="shared" ref="G771:G802" si="322">IF(C771&gt;0,MAX(N771:P771)-LARGE(N771:P771,2),0)</f>
        <v>9499</v>
      </c>
      <c r="H771" s="134">
        <f t="shared" ref="H771:H802" si="323">IF(C771&gt;0,G771/C771,0)</f>
        <v>0.45168806466951972</v>
      </c>
      <c r="I771" s="2"/>
      <c r="J771" s="2">
        <f t="shared" ref="J771:J802" si="324">IF($C771=0,"-",N771/$C771)</f>
        <v>0.263623395149786</v>
      </c>
      <c r="K771" s="2">
        <f t="shared" ref="K771:K802" si="325">IF($C771=0,"-",O771/$C771)</f>
        <v>0.71531145981930577</v>
      </c>
      <c r="L771" s="2">
        <f t="shared" ref="L771:L802" si="326">IF($C771=0,"-",P771/$C771)</f>
        <v>0</v>
      </c>
      <c r="M771" s="2">
        <f t="shared" ref="M771:M802" si="327">IF(C771=0,"-",(1-J771-K771-L771))</f>
        <v>2.1065145030908283E-2</v>
      </c>
      <c r="N771" s="63">
        <v>5544</v>
      </c>
      <c r="O771" s="63">
        <v>15043</v>
      </c>
      <c r="P771" s="63">
        <v>0</v>
      </c>
      <c r="Q771" s="63">
        <v>434</v>
      </c>
      <c r="R771" s="63">
        <v>4</v>
      </c>
      <c r="S771" s="63">
        <v>0</v>
      </c>
      <c r="T771" s="63">
        <v>0</v>
      </c>
      <c r="U771" s="63">
        <v>0</v>
      </c>
      <c r="V771" s="63">
        <v>0</v>
      </c>
      <c r="W771" s="63">
        <v>2</v>
      </c>
      <c r="X771" s="63">
        <v>0</v>
      </c>
      <c r="Y771" s="63">
        <v>0</v>
      </c>
      <c r="Z771" s="63">
        <v>3</v>
      </c>
      <c r="AA771" s="63">
        <v>0</v>
      </c>
      <c r="AB771" s="63">
        <v>0</v>
      </c>
      <c r="AC771" s="63">
        <v>0</v>
      </c>
      <c r="AD771" s="63">
        <v>0</v>
      </c>
      <c r="AE771" s="63">
        <v>0</v>
      </c>
      <c r="AF771" s="63">
        <v>0</v>
      </c>
      <c r="AG771" s="63">
        <v>0</v>
      </c>
      <c r="AH771" s="63">
        <v>0</v>
      </c>
      <c r="AI771" s="63">
        <v>0</v>
      </c>
      <c r="AJ771" s="63">
        <v>0</v>
      </c>
      <c r="AK771" s="63">
        <v>0</v>
      </c>
      <c r="AL771" s="63">
        <v>0</v>
      </c>
      <c r="AM771" s="63">
        <v>0</v>
      </c>
      <c r="AN771" s="63">
        <v>0</v>
      </c>
      <c r="AO771" s="63">
        <v>0</v>
      </c>
      <c r="AP771" s="63">
        <v>0</v>
      </c>
      <c r="AQ771" s="63">
        <v>0</v>
      </c>
      <c r="AR771" s="63">
        <v>0</v>
      </c>
      <c r="AS771" s="63">
        <v>0</v>
      </c>
      <c r="AT771" s="63">
        <v>0</v>
      </c>
      <c r="AU771" s="63">
        <v>0</v>
      </c>
      <c r="AV771" s="63">
        <v>0</v>
      </c>
      <c r="AW771" s="63">
        <v>0</v>
      </c>
      <c r="AX771" s="63">
        <v>0</v>
      </c>
      <c r="AY771" s="63">
        <v>0</v>
      </c>
      <c r="BA771" s="5">
        <f>IF(Q771&gt;0,RANK(Q771,(N771:P771,Q771:AE771)),0)</f>
        <v>3</v>
      </c>
      <c r="BB771" s="5">
        <f>IF(R771&gt;0,RANK(R771,(N771:P771,Q771:AE771)),0)</f>
        <v>4</v>
      </c>
      <c r="BC771" s="5">
        <f>IF(T771&gt;0,RANK(T771,(N771:P771,Q771:AE771)),0)</f>
        <v>0</v>
      </c>
      <c r="BD771" s="5">
        <f>IF(S771&gt;0,RANK(S771,(N771:P771,Q771:AE771)),0)</f>
        <v>0</v>
      </c>
      <c r="BE771" s="2">
        <f t="shared" ref="BE771:BE802" si="328">IF($C771=0,"-",Q771/$C771)</f>
        <v>2.0637184973846884E-2</v>
      </c>
      <c r="BF771" s="2">
        <f t="shared" ref="BF771:BF802" si="329">IF($C771=0,"-",R771/$C771)</f>
        <v>1.9020446980504041E-4</v>
      </c>
      <c r="BG771" s="2">
        <f t="shared" ref="BG771:BG802" si="330">IF($C771=0,"-",T771/$C771)</f>
        <v>0</v>
      </c>
      <c r="BH771" s="2">
        <f t="shared" ref="BH771:BH802" si="331">IF($C771=0,"-",S771/$C771)</f>
        <v>0</v>
      </c>
      <c r="BJ771" t="s">
        <v>3121</v>
      </c>
      <c r="BK771" t="s">
        <v>148</v>
      </c>
      <c r="BL771">
        <v>6</v>
      </c>
      <c r="BN771" s="112">
        <v>18</v>
      </c>
      <c r="BO771" s="114">
        <v>65</v>
      </c>
      <c r="BP771" s="118">
        <f t="shared" si="320"/>
        <v>18065</v>
      </c>
      <c r="BQ771" s="118">
        <f t="shared" si="318"/>
        <v>18065</v>
      </c>
      <c r="BR771" s="5" t="s">
        <v>3151</v>
      </c>
      <c r="CC771" s="63">
        <f t="shared" si="319"/>
        <v>21030</v>
      </c>
      <c r="CE771" s="63">
        <v>2</v>
      </c>
    </row>
    <row r="772" spans="1:90" ht="15" hidden="1" customHeight="1" outlineLevel="1">
      <c r="A772" t="s">
        <v>1048</v>
      </c>
      <c r="B772" t="s">
        <v>148</v>
      </c>
      <c r="C772" s="1">
        <f t="shared" si="321"/>
        <v>40630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29">
        <f t="shared" si="322"/>
        <v>13146</v>
      </c>
      <c r="H772" s="134">
        <f t="shared" si="323"/>
        <v>0.32355402412010831</v>
      </c>
      <c r="I772" s="2"/>
      <c r="J772" s="2">
        <f t="shared" si="324"/>
        <v>0.32741816391828699</v>
      </c>
      <c r="K772" s="2">
        <f t="shared" si="325"/>
        <v>0.65097218803839529</v>
      </c>
      <c r="L772" s="2">
        <f t="shared" si="326"/>
        <v>0</v>
      </c>
      <c r="M772" s="2">
        <f t="shared" si="327"/>
        <v>2.1609648043317775E-2</v>
      </c>
      <c r="N772" s="63">
        <v>13303</v>
      </c>
      <c r="O772" s="63">
        <v>26449</v>
      </c>
      <c r="P772" s="63">
        <v>0</v>
      </c>
      <c r="Q772" s="63">
        <v>858</v>
      </c>
      <c r="R772" s="63">
        <v>12</v>
      </c>
      <c r="S772" s="63">
        <v>0</v>
      </c>
      <c r="T772" s="63">
        <v>0</v>
      </c>
      <c r="U772" s="63">
        <v>0</v>
      </c>
      <c r="V772" s="63">
        <v>0</v>
      </c>
      <c r="W772" s="63">
        <v>0</v>
      </c>
      <c r="X772" s="63">
        <v>0</v>
      </c>
      <c r="Y772" s="63">
        <v>0</v>
      </c>
      <c r="Z772" s="63">
        <v>8</v>
      </c>
      <c r="AA772" s="63">
        <v>0</v>
      </c>
      <c r="AB772" s="63">
        <v>0</v>
      </c>
      <c r="AC772" s="63">
        <v>0</v>
      </c>
      <c r="AD772" s="63">
        <v>0</v>
      </c>
      <c r="AE772" s="63">
        <v>0</v>
      </c>
      <c r="AF772" s="63">
        <v>0</v>
      </c>
      <c r="AG772" s="63">
        <v>0</v>
      </c>
      <c r="AH772" s="63">
        <v>0</v>
      </c>
      <c r="AI772" s="63">
        <v>0</v>
      </c>
      <c r="AJ772" s="63">
        <v>0</v>
      </c>
      <c r="AK772" s="63">
        <v>0</v>
      </c>
      <c r="AL772" s="63">
        <v>0</v>
      </c>
      <c r="AM772" s="63">
        <v>0</v>
      </c>
      <c r="AN772" s="63">
        <v>0</v>
      </c>
      <c r="AO772" s="63">
        <v>0</v>
      </c>
      <c r="AP772" s="63">
        <v>0</v>
      </c>
      <c r="AQ772" s="63">
        <v>0</v>
      </c>
      <c r="AR772" s="63">
        <v>0</v>
      </c>
      <c r="AS772" s="63">
        <v>0</v>
      </c>
      <c r="AT772" s="63">
        <v>0</v>
      </c>
      <c r="AU772" s="63">
        <v>0</v>
      </c>
      <c r="AV772" s="63">
        <v>0</v>
      </c>
      <c r="AW772" s="63">
        <v>0</v>
      </c>
      <c r="AX772" s="63">
        <v>0</v>
      </c>
      <c r="AY772" s="63">
        <v>0</v>
      </c>
      <c r="BA772" s="5">
        <f>IF(Q772&gt;0,RANK(Q772,(N772:P772,Q772:AE772)),0)</f>
        <v>3</v>
      </c>
      <c r="BB772" s="5">
        <f>IF(R772&gt;0,RANK(R772,(N772:P772,Q772:AE772)),0)</f>
        <v>4</v>
      </c>
      <c r="BC772" s="5">
        <f>IF(T772&gt;0,RANK(T772,(N772:P772,Q772:AE772)),0)</f>
        <v>0</v>
      </c>
      <c r="BD772" s="5">
        <f>IF(S772&gt;0,RANK(S772,(N772:P772,Q772:AE772)),0)</f>
        <v>0</v>
      </c>
      <c r="BE772" s="2">
        <f t="shared" si="328"/>
        <v>2.1117400935269506E-2</v>
      </c>
      <c r="BF772" s="2">
        <f t="shared" si="329"/>
        <v>2.9534826482894411E-4</v>
      </c>
      <c r="BG772" s="2">
        <f t="shared" si="330"/>
        <v>0</v>
      </c>
      <c r="BH772" s="2">
        <f t="shared" si="331"/>
        <v>0</v>
      </c>
      <c r="BJ772" t="s">
        <v>1048</v>
      </c>
      <c r="BK772" t="s">
        <v>148</v>
      </c>
      <c r="BN772" s="112">
        <v>18</v>
      </c>
      <c r="BO772" s="114">
        <v>67</v>
      </c>
      <c r="BP772" s="118">
        <f t="shared" si="320"/>
        <v>18067</v>
      </c>
      <c r="BQ772" s="118">
        <f t="shared" si="318"/>
        <v>18067</v>
      </c>
      <c r="BR772" s="5" t="s">
        <v>3151</v>
      </c>
      <c r="BV772" s="63"/>
      <c r="CC772" s="63">
        <f t="shared" si="319"/>
        <v>40630</v>
      </c>
      <c r="CE772" s="63">
        <v>0</v>
      </c>
    </row>
    <row r="773" spans="1:90" ht="15" hidden="1" customHeight="1" outlineLevel="1">
      <c r="A773" t="s">
        <v>2843</v>
      </c>
      <c r="B773" t="s">
        <v>148</v>
      </c>
      <c r="C773" s="1">
        <f t="shared" si="321"/>
        <v>17829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29">
        <f t="shared" si="322"/>
        <v>8892</v>
      </c>
      <c r="H773" s="134">
        <f t="shared" si="323"/>
        <v>0.49873801110550225</v>
      </c>
      <c r="I773" s="2"/>
      <c r="J773" s="2">
        <f t="shared" si="324"/>
        <v>0.23865612204834818</v>
      </c>
      <c r="K773" s="2">
        <f t="shared" si="325"/>
        <v>0.7373941331538505</v>
      </c>
      <c r="L773" s="2">
        <f t="shared" si="326"/>
        <v>0</v>
      </c>
      <c r="M773" s="2">
        <f t="shared" si="327"/>
        <v>2.394974479780132E-2</v>
      </c>
      <c r="N773" s="63">
        <v>4255</v>
      </c>
      <c r="O773" s="63">
        <v>13147</v>
      </c>
      <c r="P773" s="63">
        <v>0</v>
      </c>
      <c r="Q773" s="63">
        <v>408</v>
      </c>
      <c r="R773" s="63">
        <v>7</v>
      </c>
      <c r="S773" s="63">
        <v>0</v>
      </c>
      <c r="T773" s="63">
        <v>0</v>
      </c>
      <c r="U773" s="63">
        <v>0</v>
      </c>
      <c r="V773" s="63">
        <v>0</v>
      </c>
      <c r="W773" s="63">
        <v>0</v>
      </c>
      <c r="X773" s="63">
        <v>0</v>
      </c>
      <c r="Y773" s="63">
        <v>0</v>
      </c>
      <c r="Z773" s="63">
        <v>12</v>
      </c>
      <c r="AA773" s="63">
        <v>0</v>
      </c>
      <c r="AB773" s="63">
        <v>0</v>
      </c>
      <c r="AC773" s="63">
        <v>0</v>
      </c>
      <c r="AD773" s="63">
        <v>0</v>
      </c>
      <c r="AE773" s="63">
        <v>0</v>
      </c>
      <c r="AF773" s="63">
        <v>0</v>
      </c>
      <c r="AG773" s="63">
        <v>0</v>
      </c>
      <c r="AH773" s="63">
        <v>0</v>
      </c>
      <c r="AI773" s="63">
        <v>0</v>
      </c>
      <c r="AJ773" s="63">
        <v>0</v>
      </c>
      <c r="AK773" s="63">
        <v>0</v>
      </c>
      <c r="AL773" s="63">
        <v>0</v>
      </c>
      <c r="AM773" s="63">
        <v>0</v>
      </c>
      <c r="AN773" s="63">
        <v>0</v>
      </c>
      <c r="AO773" s="63">
        <v>0</v>
      </c>
      <c r="AP773" s="63">
        <v>0</v>
      </c>
      <c r="AQ773" s="63">
        <v>0</v>
      </c>
      <c r="AR773" s="63">
        <v>0</v>
      </c>
      <c r="AS773" s="63">
        <v>0</v>
      </c>
      <c r="AT773" s="63">
        <v>0</v>
      </c>
      <c r="AU773" s="63">
        <v>0</v>
      </c>
      <c r="AV773" s="63">
        <v>0</v>
      </c>
      <c r="AW773" s="63">
        <v>0</v>
      </c>
      <c r="AX773" s="63">
        <v>0</v>
      </c>
      <c r="AY773" s="63">
        <v>0</v>
      </c>
      <c r="BA773" s="5">
        <f>IF(Q773&gt;0,RANK(Q773,(N773:P773,Q773:AE773)),0)</f>
        <v>3</v>
      </c>
      <c r="BB773" s="5">
        <f>IF(R773&gt;0,RANK(R773,(N773:P773,Q773:AE773)),0)</f>
        <v>5</v>
      </c>
      <c r="BC773" s="5">
        <f>IF(T773&gt;0,RANK(T773,(N773:P773,Q773:AE773)),0)</f>
        <v>0</v>
      </c>
      <c r="BD773" s="5">
        <f>IF(S773&gt;0,RANK(S773,(N773:P773,Q773:AE773)),0)</f>
        <v>0</v>
      </c>
      <c r="BE773" s="2">
        <f t="shared" si="328"/>
        <v>2.2884065286892141E-2</v>
      </c>
      <c r="BF773" s="2">
        <f t="shared" si="329"/>
        <v>3.9261876717707107E-4</v>
      </c>
      <c r="BG773" s="2">
        <f t="shared" si="330"/>
        <v>0</v>
      </c>
      <c r="BH773" s="2">
        <f t="shared" si="331"/>
        <v>0</v>
      </c>
      <c r="BJ773" t="s">
        <v>2843</v>
      </c>
      <c r="BK773" t="s">
        <v>148</v>
      </c>
      <c r="BL773">
        <v>3</v>
      </c>
      <c r="BM773" s="1"/>
      <c r="BN773" s="112">
        <v>18</v>
      </c>
      <c r="BO773" s="114">
        <v>69</v>
      </c>
      <c r="BP773" s="118">
        <f t="shared" si="320"/>
        <v>18069</v>
      </c>
      <c r="BQ773" s="118">
        <f t="shared" si="318"/>
        <v>18069</v>
      </c>
      <c r="BR773" s="5" t="s">
        <v>3151</v>
      </c>
      <c r="CC773" s="63">
        <f t="shared" si="319"/>
        <v>17829</v>
      </c>
      <c r="CE773" s="63">
        <v>0</v>
      </c>
    </row>
    <row r="774" spans="1:90" ht="15" hidden="1" customHeight="1" outlineLevel="1">
      <c r="A774" t="s">
        <v>2919</v>
      </c>
      <c r="B774" t="s">
        <v>148</v>
      </c>
      <c r="C774" s="1">
        <f t="shared" si="321"/>
        <v>19238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29">
        <f t="shared" si="322"/>
        <v>10253</v>
      </c>
      <c r="H774" s="134">
        <f t="shared" si="323"/>
        <v>0.53295560869113212</v>
      </c>
      <c r="I774" s="2"/>
      <c r="J774" s="2">
        <f t="shared" si="324"/>
        <v>0.22361991891048966</v>
      </c>
      <c r="K774" s="2">
        <f t="shared" si="325"/>
        <v>0.75657552760162183</v>
      </c>
      <c r="L774" s="2">
        <f t="shared" si="326"/>
        <v>0</v>
      </c>
      <c r="M774" s="2">
        <f t="shared" si="327"/>
        <v>1.9804553487888454E-2</v>
      </c>
      <c r="N774" s="63">
        <v>4302</v>
      </c>
      <c r="O774" s="63">
        <v>14555</v>
      </c>
      <c r="P774" s="63">
        <v>0</v>
      </c>
      <c r="Q774" s="63">
        <v>381</v>
      </c>
      <c r="R774" s="63">
        <v>0</v>
      </c>
      <c r="S774" s="63">
        <v>0</v>
      </c>
      <c r="T774" s="63">
        <v>0</v>
      </c>
      <c r="U774" s="63">
        <v>0</v>
      </c>
      <c r="V774" s="63">
        <v>0</v>
      </c>
      <c r="W774" s="63">
        <v>0</v>
      </c>
      <c r="X774" s="63">
        <v>0</v>
      </c>
      <c r="Y774" s="63">
        <v>0</v>
      </c>
      <c r="Z774" s="63">
        <v>0</v>
      </c>
      <c r="AA774" s="63">
        <v>0</v>
      </c>
      <c r="AB774" s="63">
        <v>0</v>
      </c>
      <c r="AC774" s="63">
        <v>0</v>
      </c>
      <c r="AD774" s="63">
        <v>0</v>
      </c>
      <c r="AE774" s="63">
        <v>0</v>
      </c>
      <c r="AF774" s="63">
        <v>0</v>
      </c>
      <c r="AG774" s="63">
        <v>0</v>
      </c>
      <c r="AH774" s="63">
        <v>0</v>
      </c>
      <c r="AI774" s="63">
        <v>0</v>
      </c>
      <c r="AJ774" s="63">
        <v>0</v>
      </c>
      <c r="AK774" s="63">
        <v>0</v>
      </c>
      <c r="AL774" s="63">
        <v>0</v>
      </c>
      <c r="AM774" s="63">
        <v>0</v>
      </c>
      <c r="AN774" s="63">
        <v>0</v>
      </c>
      <c r="AO774" s="63">
        <v>0</v>
      </c>
      <c r="AP774" s="63">
        <v>0</v>
      </c>
      <c r="AQ774" s="63">
        <v>0</v>
      </c>
      <c r="AR774" s="63">
        <v>0</v>
      </c>
      <c r="AS774" s="63">
        <v>0</v>
      </c>
      <c r="AT774" s="63">
        <v>0</v>
      </c>
      <c r="AU774" s="63">
        <v>0</v>
      </c>
      <c r="AV774" s="63">
        <v>0</v>
      </c>
      <c r="AW774" s="63">
        <v>0</v>
      </c>
      <c r="AX774" s="63">
        <v>0</v>
      </c>
      <c r="AY774" s="63">
        <v>0</v>
      </c>
      <c r="BA774" s="5">
        <f>IF(Q774&gt;0,RANK(Q774,(N774:P774,Q774:AE774)),0)</f>
        <v>3</v>
      </c>
      <c r="BB774" s="5">
        <f>IF(R774&gt;0,RANK(R774,(N774:P774,Q774:AE774)),0)</f>
        <v>0</v>
      </c>
      <c r="BC774" s="5">
        <f>IF(T774&gt;0,RANK(T774,(N774:P774,Q774:AE774)),0)</f>
        <v>0</v>
      </c>
      <c r="BD774" s="5">
        <f>IF(S774&gt;0,RANK(S774,(N774:P774,Q774:AE774)),0)</f>
        <v>0</v>
      </c>
      <c r="BE774" s="2">
        <f t="shared" si="328"/>
        <v>1.9804553487888555E-2</v>
      </c>
      <c r="BF774" s="2">
        <f t="shared" si="329"/>
        <v>0</v>
      </c>
      <c r="BG774" s="2">
        <f t="shared" si="330"/>
        <v>0</v>
      </c>
      <c r="BH774" s="2">
        <f t="shared" si="331"/>
        <v>0</v>
      </c>
      <c r="BJ774" t="s">
        <v>2919</v>
      </c>
      <c r="BK774" t="s">
        <v>148</v>
      </c>
      <c r="BL774">
        <v>9</v>
      </c>
      <c r="BM774" s="1"/>
      <c r="BN774" s="112">
        <v>18</v>
      </c>
      <c r="BO774" s="114">
        <v>71</v>
      </c>
      <c r="BP774" s="118">
        <f t="shared" si="320"/>
        <v>18071</v>
      </c>
      <c r="BQ774" s="118">
        <f t="shared" si="318"/>
        <v>18071</v>
      </c>
      <c r="BR774" s="5" t="s">
        <v>3151</v>
      </c>
      <c r="BV774" s="63"/>
      <c r="CC774" s="63">
        <f t="shared" si="319"/>
        <v>19238</v>
      </c>
      <c r="CE774" s="63">
        <v>0</v>
      </c>
    </row>
    <row r="775" spans="1:90" ht="15" hidden="1" customHeight="1" outlineLevel="1">
      <c r="A775" t="s">
        <v>1470</v>
      </c>
      <c r="B775" t="s">
        <v>148</v>
      </c>
      <c r="C775" s="1">
        <f t="shared" si="321"/>
        <v>15475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29">
        <f t="shared" si="322"/>
        <v>7585</v>
      </c>
      <c r="H775" s="134">
        <f t="shared" si="323"/>
        <v>0.49014539579967692</v>
      </c>
      <c r="I775" s="2"/>
      <c r="J775" s="2">
        <f t="shared" si="324"/>
        <v>0.2454281098546042</v>
      </c>
      <c r="K775" s="2">
        <f t="shared" si="325"/>
        <v>0.73557350565428115</v>
      </c>
      <c r="L775" s="2">
        <f t="shared" si="326"/>
        <v>0</v>
      </c>
      <c r="M775" s="2">
        <f t="shared" si="327"/>
        <v>1.8998384491114684E-2</v>
      </c>
      <c r="N775" s="63">
        <v>3798</v>
      </c>
      <c r="O775" s="63">
        <v>11383</v>
      </c>
      <c r="P775" s="63">
        <v>0</v>
      </c>
      <c r="Q775" s="63">
        <v>288</v>
      </c>
      <c r="R775" s="63">
        <v>4</v>
      </c>
      <c r="S775" s="63">
        <v>0</v>
      </c>
      <c r="T775" s="63">
        <v>0</v>
      </c>
      <c r="U775" s="63">
        <v>0</v>
      </c>
      <c r="V775" s="63">
        <v>0</v>
      </c>
      <c r="W775" s="63">
        <v>1</v>
      </c>
      <c r="X775" s="63">
        <v>0</v>
      </c>
      <c r="Y775" s="63">
        <v>0</v>
      </c>
      <c r="Z775" s="63">
        <v>1</v>
      </c>
      <c r="AA775" s="63">
        <v>0</v>
      </c>
      <c r="AB775" s="63">
        <v>0</v>
      </c>
      <c r="AC775" s="63">
        <v>0</v>
      </c>
      <c r="AD775" s="63">
        <v>0</v>
      </c>
      <c r="AE775" s="63">
        <v>0</v>
      </c>
      <c r="AF775" s="63">
        <v>0</v>
      </c>
      <c r="AG775" s="63">
        <v>0</v>
      </c>
      <c r="AH775" s="63">
        <v>0</v>
      </c>
      <c r="AI775" s="63">
        <v>0</v>
      </c>
      <c r="AJ775" s="63">
        <v>0</v>
      </c>
      <c r="AK775" s="63">
        <v>0</v>
      </c>
      <c r="AL775" s="63">
        <v>0</v>
      </c>
      <c r="AM775" s="63">
        <v>0</v>
      </c>
      <c r="AN775" s="63">
        <v>0</v>
      </c>
      <c r="AO775" s="63">
        <v>0</v>
      </c>
      <c r="AP775" s="63">
        <v>0</v>
      </c>
      <c r="AQ775" s="63">
        <v>0</v>
      </c>
      <c r="AR775" s="63">
        <v>0</v>
      </c>
      <c r="AS775" s="63">
        <v>0</v>
      </c>
      <c r="AT775" s="63">
        <v>0</v>
      </c>
      <c r="AU775" s="63">
        <v>0</v>
      </c>
      <c r="AV775" s="63">
        <v>0</v>
      </c>
      <c r="AW775" s="63">
        <v>0</v>
      </c>
      <c r="AX775" s="63">
        <v>0</v>
      </c>
      <c r="AY775" s="63">
        <v>0</v>
      </c>
      <c r="BA775" s="5">
        <f>IF(Q775&gt;0,RANK(Q775,(N775:P775,Q775:AE775)),0)</f>
        <v>3</v>
      </c>
      <c r="BB775" s="5">
        <f>IF(R775&gt;0,RANK(R775,(N775:P775,Q775:AE775)),0)</f>
        <v>4</v>
      </c>
      <c r="BC775" s="5">
        <f>IF(T775&gt;0,RANK(T775,(N775:P775,Q775:AE775)),0)</f>
        <v>0</v>
      </c>
      <c r="BD775" s="5">
        <f>IF(S775&gt;0,RANK(S775,(N775:P775,Q775:AE775)),0)</f>
        <v>0</v>
      </c>
      <c r="BE775" s="2">
        <f t="shared" si="328"/>
        <v>1.8610662358642973E-2</v>
      </c>
      <c r="BF775" s="2">
        <f t="shared" si="329"/>
        <v>2.5848142164781906E-4</v>
      </c>
      <c r="BG775" s="2">
        <f t="shared" si="330"/>
        <v>0</v>
      </c>
      <c r="BH775" s="2">
        <f t="shared" si="331"/>
        <v>0</v>
      </c>
      <c r="BJ775" t="s">
        <v>1470</v>
      </c>
      <c r="BK775" t="s">
        <v>148</v>
      </c>
      <c r="BL775">
        <v>4</v>
      </c>
      <c r="BM775" s="1"/>
      <c r="BN775" s="112">
        <v>18</v>
      </c>
      <c r="BO775" s="114">
        <v>73</v>
      </c>
      <c r="BP775" s="118">
        <f t="shared" si="320"/>
        <v>18073</v>
      </c>
      <c r="BQ775" s="118">
        <f t="shared" si="318"/>
        <v>18073</v>
      </c>
      <c r="BR775" s="5" t="s">
        <v>3151</v>
      </c>
      <c r="CC775" s="63">
        <f t="shared" si="319"/>
        <v>15475</v>
      </c>
      <c r="CE775" s="63">
        <v>1</v>
      </c>
    </row>
    <row r="776" spans="1:90" ht="15" hidden="1" customHeight="1" outlineLevel="1">
      <c r="A776" t="s">
        <v>1923</v>
      </c>
      <c r="B776" t="s">
        <v>148</v>
      </c>
      <c r="C776" s="1">
        <f t="shared" si="321"/>
        <v>8461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29">
        <f t="shared" si="322"/>
        <v>4435</v>
      </c>
      <c r="H776" s="134">
        <f t="shared" si="323"/>
        <v>0.52416971989126582</v>
      </c>
      <c r="I776" s="2"/>
      <c r="J776" s="2">
        <f t="shared" si="324"/>
        <v>0.22763266753338848</v>
      </c>
      <c r="K776" s="2">
        <f t="shared" si="325"/>
        <v>0.75180238742465433</v>
      </c>
      <c r="L776" s="2">
        <f t="shared" si="326"/>
        <v>0</v>
      </c>
      <c r="M776" s="2">
        <f t="shared" si="327"/>
        <v>2.0564945041957161E-2</v>
      </c>
      <c r="N776" s="63">
        <v>1926</v>
      </c>
      <c r="O776" s="63">
        <v>6361</v>
      </c>
      <c r="P776" s="63">
        <v>0</v>
      </c>
      <c r="Q776" s="63">
        <v>169</v>
      </c>
      <c r="R776" s="63">
        <v>3</v>
      </c>
      <c r="S776" s="63">
        <v>0</v>
      </c>
      <c r="T776" s="63">
        <v>0</v>
      </c>
      <c r="U776" s="63">
        <v>0</v>
      </c>
      <c r="V776" s="63">
        <v>0</v>
      </c>
      <c r="W776" s="63">
        <v>0</v>
      </c>
      <c r="X776" s="63">
        <v>0</v>
      </c>
      <c r="Y776" s="63">
        <v>0</v>
      </c>
      <c r="Z776" s="63">
        <v>2</v>
      </c>
      <c r="AA776" s="63">
        <v>0</v>
      </c>
      <c r="AB776" s="63">
        <v>0</v>
      </c>
      <c r="AC776" s="63">
        <v>0</v>
      </c>
      <c r="AD776" s="63">
        <v>0</v>
      </c>
      <c r="AE776" s="63">
        <v>0</v>
      </c>
      <c r="AF776" s="63">
        <v>0</v>
      </c>
      <c r="AG776" s="63">
        <v>0</v>
      </c>
      <c r="AH776" s="63">
        <v>0</v>
      </c>
      <c r="AI776" s="63">
        <v>0</v>
      </c>
      <c r="AJ776" s="63">
        <v>0</v>
      </c>
      <c r="AK776" s="63">
        <v>0</v>
      </c>
      <c r="AL776" s="63">
        <v>0</v>
      </c>
      <c r="AM776" s="63">
        <v>0</v>
      </c>
      <c r="AN776" s="63">
        <v>0</v>
      </c>
      <c r="AO776" s="63">
        <v>0</v>
      </c>
      <c r="AP776" s="63">
        <v>0</v>
      </c>
      <c r="AQ776" s="63">
        <v>0</v>
      </c>
      <c r="AR776" s="63">
        <v>0</v>
      </c>
      <c r="AS776" s="63">
        <v>0</v>
      </c>
      <c r="AT776" s="63">
        <v>0</v>
      </c>
      <c r="AU776" s="63">
        <v>0</v>
      </c>
      <c r="AV776" s="63">
        <v>0</v>
      </c>
      <c r="AW776" s="63">
        <v>0</v>
      </c>
      <c r="AX776" s="63">
        <v>0</v>
      </c>
      <c r="AY776" s="63">
        <v>0</v>
      </c>
      <c r="BA776" s="5">
        <f>IF(Q776&gt;0,RANK(Q776,(N776:P776,Q776:AE776)),0)</f>
        <v>3</v>
      </c>
      <c r="BB776" s="5">
        <f>IF(R776&gt;0,RANK(R776,(N776:P776,Q776:AE776)),0)</f>
        <v>4</v>
      </c>
      <c r="BC776" s="5">
        <f>IF(T776&gt;0,RANK(T776,(N776:P776,Q776:AE776)),0)</f>
        <v>0</v>
      </c>
      <c r="BD776" s="5">
        <f>IF(S776&gt;0,RANK(S776,(N776:P776,Q776:AE776)),0)</f>
        <v>0</v>
      </c>
      <c r="BE776" s="2">
        <f t="shared" si="328"/>
        <v>1.9973998345349249E-2</v>
      </c>
      <c r="BF776" s="2">
        <f t="shared" si="329"/>
        <v>3.5456801796477955E-4</v>
      </c>
      <c r="BG776" s="2">
        <f t="shared" si="330"/>
        <v>0</v>
      </c>
      <c r="BH776" s="2">
        <f t="shared" si="331"/>
        <v>0</v>
      </c>
      <c r="BJ776" t="s">
        <v>1923</v>
      </c>
      <c r="BK776" t="s">
        <v>148</v>
      </c>
      <c r="BL776">
        <v>3</v>
      </c>
      <c r="BM776" s="1"/>
      <c r="BN776" s="112">
        <v>18</v>
      </c>
      <c r="BO776" s="114">
        <v>75</v>
      </c>
      <c r="BP776" s="118">
        <f t="shared" si="320"/>
        <v>18075</v>
      </c>
      <c r="BQ776" s="118">
        <f t="shared" si="318"/>
        <v>18075</v>
      </c>
      <c r="BR776" s="5" t="s">
        <v>3151</v>
      </c>
      <c r="CC776" s="63">
        <f t="shared" si="319"/>
        <v>8461</v>
      </c>
      <c r="CE776" s="63">
        <v>0</v>
      </c>
    </row>
    <row r="777" spans="1:90" ht="15" hidden="1" customHeight="1" outlineLevel="1">
      <c r="A777" t="s">
        <v>1091</v>
      </c>
      <c r="B777" t="s">
        <v>148</v>
      </c>
      <c r="C777" s="1">
        <f t="shared" si="321"/>
        <v>14697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29">
        <f t="shared" si="322"/>
        <v>4932</v>
      </c>
      <c r="H777" s="134">
        <f t="shared" si="323"/>
        <v>0.33557868952847519</v>
      </c>
      <c r="I777" s="2"/>
      <c r="J777" s="2">
        <f t="shared" si="324"/>
        <v>0.32190242906715655</v>
      </c>
      <c r="K777" s="2">
        <f t="shared" si="325"/>
        <v>0.65748111859563174</v>
      </c>
      <c r="L777" s="2">
        <f t="shared" si="326"/>
        <v>0</v>
      </c>
      <c r="M777" s="2">
        <f t="shared" si="327"/>
        <v>2.0616452337211655E-2</v>
      </c>
      <c r="N777" s="63">
        <v>4731</v>
      </c>
      <c r="O777" s="63">
        <v>9663</v>
      </c>
      <c r="P777" s="63">
        <v>0</v>
      </c>
      <c r="Q777" s="63">
        <v>296</v>
      </c>
      <c r="R777" s="63">
        <v>6</v>
      </c>
      <c r="S777" s="63">
        <v>0</v>
      </c>
      <c r="T777" s="63">
        <v>0</v>
      </c>
      <c r="U777" s="63">
        <v>0</v>
      </c>
      <c r="V777" s="63">
        <v>0</v>
      </c>
      <c r="W777" s="63">
        <v>0</v>
      </c>
      <c r="X777" s="63">
        <v>0</v>
      </c>
      <c r="Y777" s="63">
        <v>0</v>
      </c>
      <c r="Z777" s="63">
        <v>1</v>
      </c>
      <c r="AA777" s="63">
        <v>0</v>
      </c>
      <c r="AB777" s="63">
        <v>0</v>
      </c>
      <c r="AC777" s="63">
        <v>0</v>
      </c>
      <c r="AD777" s="63">
        <v>0</v>
      </c>
      <c r="AE777" s="63">
        <v>0</v>
      </c>
      <c r="AF777" s="63">
        <v>0</v>
      </c>
      <c r="AG777" s="63">
        <v>0</v>
      </c>
      <c r="AH777" s="63">
        <v>0</v>
      </c>
      <c r="AI777" s="63">
        <v>0</v>
      </c>
      <c r="AJ777" s="63">
        <v>0</v>
      </c>
      <c r="AK777" s="63">
        <v>0</v>
      </c>
      <c r="AL777" s="63">
        <v>0</v>
      </c>
      <c r="AM777" s="63">
        <v>0</v>
      </c>
      <c r="AN777" s="63">
        <v>0</v>
      </c>
      <c r="AO777" s="63">
        <v>0</v>
      </c>
      <c r="AP777" s="63">
        <v>0</v>
      </c>
      <c r="AQ777" s="63">
        <v>0</v>
      </c>
      <c r="AR777" s="63">
        <v>0</v>
      </c>
      <c r="AS777" s="63">
        <v>0</v>
      </c>
      <c r="AT777" s="63">
        <v>0</v>
      </c>
      <c r="AU777" s="63">
        <v>0</v>
      </c>
      <c r="AV777" s="63">
        <v>0</v>
      </c>
      <c r="AW777" s="63">
        <v>0</v>
      </c>
      <c r="AX777" s="63">
        <v>0</v>
      </c>
      <c r="AY777" s="63">
        <v>0</v>
      </c>
      <c r="BA777" s="5">
        <f>IF(Q777&gt;0,RANK(Q777,(N777:P777,Q777:AE777)),0)</f>
        <v>3</v>
      </c>
      <c r="BB777" s="5">
        <f>IF(R777&gt;0,RANK(R777,(N777:P777,Q777:AE777)),0)</f>
        <v>4</v>
      </c>
      <c r="BC777" s="5">
        <f>IF(T777&gt;0,RANK(T777,(N777:P777,Q777:AE777)),0)</f>
        <v>0</v>
      </c>
      <c r="BD777" s="5">
        <f>IF(S777&gt;0,RANK(S777,(N777:P777,Q777:AE777)),0)</f>
        <v>0</v>
      </c>
      <c r="BE777" s="2">
        <f t="shared" si="328"/>
        <v>2.0140164659454309E-2</v>
      </c>
      <c r="BF777" s="2">
        <f t="shared" si="329"/>
        <v>4.0824658093488469E-4</v>
      </c>
      <c r="BG777" s="2">
        <f t="shared" si="330"/>
        <v>0</v>
      </c>
      <c r="BH777" s="2">
        <f t="shared" si="331"/>
        <v>0</v>
      </c>
      <c r="BJ777" t="s">
        <v>1091</v>
      </c>
      <c r="BK777" t="s">
        <v>148</v>
      </c>
      <c r="BL777">
        <v>6</v>
      </c>
      <c r="BN777" s="112">
        <v>18</v>
      </c>
      <c r="BO777" s="114">
        <v>77</v>
      </c>
      <c r="BP777" s="118">
        <f t="shared" si="320"/>
        <v>18077</v>
      </c>
      <c r="BQ777" s="118">
        <f t="shared" si="318"/>
        <v>18077</v>
      </c>
      <c r="BR777" s="5" t="s">
        <v>3151</v>
      </c>
      <c r="CC777" s="63">
        <f t="shared" si="319"/>
        <v>14697</v>
      </c>
      <c r="CE777" s="63">
        <v>0</v>
      </c>
    </row>
    <row r="778" spans="1:90" ht="15" hidden="1" customHeight="1" outlineLevel="1">
      <c r="A778" t="s">
        <v>1727</v>
      </c>
      <c r="B778" t="s">
        <v>148</v>
      </c>
      <c r="C778" s="1">
        <f t="shared" si="321"/>
        <v>12251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29">
        <f t="shared" si="322"/>
        <v>6967</v>
      </c>
      <c r="H778" s="134">
        <f t="shared" si="323"/>
        <v>0.56868827034527791</v>
      </c>
      <c r="I778" s="2"/>
      <c r="J778" s="2">
        <f t="shared" si="324"/>
        <v>0.20594237205126112</v>
      </c>
      <c r="K778" s="2">
        <f t="shared" si="325"/>
        <v>0.774630642396539</v>
      </c>
      <c r="L778" s="2">
        <f t="shared" si="326"/>
        <v>0</v>
      </c>
      <c r="M778" s="2">
        <f t="shared" si="327"/>
        <v>1.9426985552199905E-2</v>
      </c>
      <c r="N778" s="63">
        <v>2523</v>
      </c>
      <c r="O778" s="63">
        <v>9490</v>
      </c>
      <c r="P778" s="63">
        <v>0</v>
      </c>
      <c r="Q778" s="63">
        <v>238</v>
      </c>
      <c r="R778" s="63">
        <v>0</v>
      </c>
      <c r="S778" s="63">
        <v>0</v>
      </c>
      <c r="T778" s="63">
        <v>0</v>
      </c>
      <c r="U778" s="63">
        <v>0</v>
      </c>
      <c r="V778" s="63">
        <v>0</v>
      </c>
      <c r="W778" s="63">
        <v>0</v>
      </c>
      <c r="X778" s="63">
        <v>0</v>
      </c>
      <c r="Y778" s="63">
        <v>0</v>
      </c>
      <c r="Z778" s="63">
        <v>0</v>
      </c>
      <c r="AA778" s="63">
        <v>0</v>
      </c>
      <c r="AB778" s="63">
        <v>0</v>
      </c>
      <c r="AC778" s="63">
        <v>0</v>
      </c>
      <c r="AD778" s="63">
        <v>0</v>
      </c>
      <c r="AE778" s="63">
        <v>0</v>
      </c>
      <c r="AF778" s="63">
        <v>0</v>
      </c>
      <c r="AG778" s="63">
        <v>0</v>
      </c>
      <c r="AH778" s="63">
        <v>0</v>
      </c>
      <c r="AI778" s="63">
        <v>0</v>
      </c>
      <c r="AJ778" s="63">
        <v>0</v>
      </c>
      <c r="AK778" s="63">
        <v>0</v>
      </c>
      <c r="AL778" s="63">
        <v>0</v>
      </c>
      <c r="AM778" s="63">
        <v>0</v>
      </c>
      <c r="AN778" s="63">
        <v>0</v>
      </c>
      <c r="AO778" s="63">
        <v>0</v>
      </c>
      <c r="AP778" s="63">
        <v>0</v>
      </c>
      <c r="AQ778" s="63">
        <v>0</v>
      </c>
      <c r="AR778" s="63">
        <v>0</v>
      </c>
      <c r="AS778" s="63">
        <v>0</v>
      </c>
      <c r="AT778" s="63">
        <v>0</v>
      </c>
      <c r="AU778" s="63">
        <v>0</v>
      </c>
      <c r="AV778" s="63">
        <v>0</v>
      </c>
      <c r="AW778" s="63">
        <v>0</v>
      </c>
      <c r="AX778" s="63">
        <v>0</v>
      </c>
      <c r="AY778" s="63">
        <v>0</v>
      </c>
      <c r="BA778" s="5">
        <f>IF(Q778&gt;0,RANK(Q778,(N778:P778,Q778:AE778)),0)</f>
        <v>3</v>
      </c>
      <c r="BB778" s="5">
        <f>IF(R778&gt;0,RANK(R778,(N778:P778,Q778:AE778)),0)</f>
        <v>0</v>
      </c>
      <c r="BC778" s="5">
        <f>IF(T778&gt;0,RANK(T778,(N778:P778,Q778:AE778)),0)</f>
        <v>0</v>
      </c>
      <c r="BD778" s="5">
        <f>IF(S778&gt;0,RANK(S778,(N778:P778,Q778:AE778)),0)</f>
        <v>0</v>
      </c>
      <c r="BE778" s="2">
        <f t="shared" si="328"/>
        <v>1.9426985552199821E-2</v>
      </c>
      <c r="BF778" s="2">
        <f t="shared" si="329"/>
        <v>0</v>
      </c>
      <c r="BG778" s="2">
        <f t="shared" si="330"/>
        <v>0</v>
      </c>
      <c r="BH778" s="2">
        <f t="shared" si="331"/>
        <v>0</v>
      </c>
      <c r="BJ778" t="s">
        <v>1727</v>
      </c>
      <c r="BK778" t="s">
        <v>148</v>
      </c>
      <c r="BL778">
        <v>6</v>
      </c>
      <c r="BN778" s="112">
        <v>18</v>
      </c>
      <c r="BO778" s="114">
        <v>79</v>
      </c>
      <c r="BP778" s="118">
        <f t="shared" si="320"/>
        <v>18079</v>
      </c>
      <c r="BQ778" s="118">
        <f t="shared" si="318"/>
        <v>18079</v>
      </c>
      <c r="BR778" s="5" t="s">
        <v>3151</v>
      </c>
      <c r="CC778" s="63">
        <f t="shared" si="319"/>
        <v>12251</v>
      </c>
      <c r="CE778" s="63">
        <v>0</v>
      </c>
    </row>
    <row r="779" spans="1:90" ht="15" hidden="1" customHeight="1" outlineLevel="1">
      <c r="A779" t="s">
        <v>1360</v>
      </c>
      <c r="B779" t="s">
        <v>148</v>
      </c>
      <c r="C779" s="1">
        <f t="shared" si="321"/>
        <v>77618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29">
        <f t="shared" si="322"/>
        <v>26483</v>
      </c>
      <c r="H779" s="134">
        <f t="shared" si="323"/>
        <v>0.3411966296477621</v>
      </c>
      <c r="I779" s="2"/>
      <c r="J779" s="2">
        <f t="shared" si="324"/>
        <v>0.31868896390012624</v>
      </c>
      <c r="K779" s="2">
        <f t="shared" si="325"/>
        <v>0.65988559354788834</v>
      </c>
      <c r="L779" s="2">
        <f t="shared" si="326"/>
        <v>0</v>
      </c>
      <c r="M779" s="2">
        <f t="shared" si="327"/>
        <v>2.1425442551985419E-2</v>
      </c>
      <c r="N779" s="63">
        <v>24736</v>
      </c>
      <c r="O779" s="63">
        <v>51219</v>
      </c>
      <c r="P779" s="63">
        <v>0</v>
      </c>
      <c r="Q779" s="63">
        <v>1618</v>
      </c>
      <c r="R779" s="63">
        <v>30</v>
      </c>
      <c r="S779" s="63">
        <v>0</v>
      </c>
      <c r="T779" s="63">
        <v>0</v>
      </c>
      <c r="U779" s="63">
        <v>0</v>
      </c>
      <c r="V779" s="63">
        <v>0</v>
      </c>
      <c r="W779" s="63">
        <v>2</v>
      </c>
      <c r="X779" s="63">
        <v>0</v>
      </c>
      <c r="Y779" s="63">
        <v>0</v>
      </c>
      <c r="Z779" s="63">
        <v>13</v>
      </c>
      <c r="AA779" s="63">
        <v>0</v>
      </c>
      <c r="AB779" s="63">
        <v>0</v>
      </c>
      <c r="AC779" s="63">
        <v>0</v>
      </c>
      <c r="AD779" s="63">
        <v>0</v>
      </c>
      <c r="AE779" s="63">
        <v>0</v>
      </c>
      <c r="AF779" s="63">
        <v>0</v>
      </c>
      <c r="AG779" s="63">
        <v>0</v>
      </c>
      <c r="AH779" s="63">
        <v>0</v>
      </c>
      <c r="AI779" s="63">
        <v>0</v>
      </c>
      <c r="AJ779" s="63">
        <v>0</v>
      </c>
      <c r="AK779" s="63">
        <v>0</v>
      </c>
      <c r="AL779" s="63">
        <v>0</v>
      </c>
      <c r="AM779" s="63">
        <v>0</v>
      </c>
      <c r="AN779" s="63">
        <v>0</v>
      </c>
      <c r="AO779" s="63">
        <v>0</v>
      </c>
      <c r="AP779" s="63">
        <v>0</v>
      </c>
      <c r="AQ779" s="63">
        <v>0</v>
      </c>
      <c r="AR779" s="63">
        <v>0</v>
      </c>
      <c r="AS779" s="63">
        <v>0</v>
      </c>
      <c r="AT779" s="63">
        <v>0</v>
      </c>
      <c r="AU779" s="63">
        <v>0</v>
      </c>
      <c r="AV779" s="63">
        <v>0</v>
      </c>
      <c r="AW779" s="63">
        <v>0</v>
      </c>
      <c r="AX779" s="63">
        <v>0</v>
      </c>
      <c r="AY779" s="63">
        <v>0</v>
      </c>
      <c r="BA779" s="5">
        <f>IF(Q779&gt;0,RANK(Q779,(N779:P779,Q779:AE779)),0)</f>
        <v>3</v>
      </c>
      <c r="BB779" s="5">
        <f>IF(R779&gt;0,RANK(R779,(N779:P779,Q779:AE779)),0)</f>
        <v>4</v>
      </c>
      <c r="BC779" s="5">
        <f>IF(T779&gt;0,RANK(T779,(N779:P779,Q779:AE779)),0)</f>
        <v>0</v>
      </c>
      <c r="BD779" s="5">
        <f>IF(S779&gt;0,RANK(S779,(N779:P779,Q779:AE779)),0)</f>
        <v>0</v>
      </c>
      <c r="BE779" s="2">
        <f t="shared" si="328"/>
        <v>2.0845680125744028E-2</v>
      </c>
      <c r="BF779" s="2">
        <f t="shared" si="329"/>
        <v>3.8650828416089049E-4</v>
      </c>
      <c r="BG779" s="2">
        <f t="shared" si="330"/>
        <v>0</v>
      </c>
      <c r="BH779" s="2">
        <f t="shared" si="331"/>
        <v>0</v>
      </c>
      <c r="BJ779" t="s">
        <v>1360</v>
      </c>
      <c r="BK779" t="s">
        <v>148</v>
      </c>
      <c r="BL779">
        <v>9</v>
      </c>
      <c r="BN779" s="112">
        <v>18</v>
      </c>
      <c r="BO779" s="114">
        <v>81</v>
      </c>
      <c r="BP779" s="118">
        <f t="shared" si="320"/>
        <v>18081</v>
      </c>
      <c r="BQ779" s="118">
        <f t="shared" si="318"/>
        <v>18081</v>
      </c>
      <c r="BR779" s="5" t="s">
        <v>3151</v>
      </c>
      <c r="CC779" s="63">
        <f t="shared" si="319"/>
        <v>77618</v>
      </c>
      <c r="CE779" s="63">
        <v>2</v>
      </c>
    </row>
    <row r="780" spans="1:90" ht="15" hidden="1" customHeight="1" outlineLevel="1">
      <c r="A780" t="s">
        <v>1728</v>
      </c>
      <c r="B780" t="s">
        <v>148</v>
      </c>
      <c r="C780" s="1">
        <f t="shared" si="321"/>
        <v>16011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29">
        <f t="shared" si="322"/>
        <v>7588</v>
      </c>
      <c r="H780" s="134">
        <f t="shared" si="323"/>
        <v>0.47392417712822432</v>
      </c>
      <c r="I780" s="2"/>
      <c r="J780" s="2">
        <f t="shared" si="324"/>
        <v>0.25401286615451879</v>
      </c>
      <c r="K780" s="2">
        <f t="shared" si="325"/>
        <v>0.72793704328274311</v>
      </c>
      <c r="L780" s="2">
        <f t="shared" si="326"/>
        <v>0</v>
      </c>
      <c r="M780" s="2">
        <f t="shared" si="327"/>
        <v>1.8050090562738097E-2</v>
      </c>
      <c r="N780" s="63">
        <v>4067</v>
      </c>
      <c r="O780" s="63">
        <v>11655</v>
      </c>
      <c r="P780" s="63">
        <v>0</v>
      </c>
      <c r="Q780" s="63">
        <v>282</v>
      </c>
      <c r="R780" s="63">
        <v>4</v>
      </c>
      <c r="S780" s="63">
        <v>0</v>
      </c>
      <c r="T780" s="63">
        <v>0</v>
      </c>
      <c r="U780" s="63">
        <v>0</v>
      </c>
      <c r="V780" s="63">
        <v>0</v>
      </c>
      <c r="W780" s="63">
        <v>0</v>
      </c>
      <c r="X780" s="63">
        <v>0</v>
      </c>
      <c r="Y780" s="63">
        <v>0</v>
      </c>
      <c r="Z780" s="63">
        <v>3</v>
      </c>
      <c r="AA780" s="63">
        <v>0</v>
      </c>
      <c r="AB780" s="63">
        <v>0</v>
      </c>
      <c r="AC780" s="63">
        <v>0</v>
      </c>
      <c r="AD780" s="63">
        <v>0</v>
      </c>
      <c r="AE780" s="63">
        <v>0</v>
      </c>
      <c r="AF780" s="63">
        <v>0</v>
      </c>
      <c r="AG780" s="63">
        <v>0</v>
      </c>
      <c r="AH780" s="63">
        <v>0</v>
      </c>
      <c r="AI780" s="63">
        <v>0</v>
      </c>
      <c r="AJ780" s="63">
        <v>0</v>
      </c>
      <c r="AK780" s="63">
        <v>0</v>
      </c>
      <c r="AL780" s="63">
        <v>0</v>
      </c>
      <c r="AM780" s="63">
        <v>0</v>
      </c>
      <c r="AN780" s="63">
        <v>0</v>
      </c>
      <c r="AO780" s="63">
        <v>0</v>
      </c>
      <c r="AP780" s="63">
        <v>0</v>
      </c>
      <c r="AQ780" s="63">
        <v>0</v>
      </c>
      <c r="AR780" s="63">
        <v>0</v>
      </c>
      <c r="AS780" s="63">
        <v>0</v>
      </c>
      <c r="AT780" s="63">
        <v>0</v>
      </c>
      <c r="AU780" s="63">
        <v>0</v>
      </c>
      <c r="AV780" s="63">
        <v>0</v>
      </c>
      <c r="AW780" s="63">
        <v>0</v>
      </c>
      <c r="AX780" s="63">
        <v>0</v>
      </c>
      <c r="AY780" s="63">
        <v>0</v>
      </c>
      <c r="BA780" s="5">
        <f>IF(Q780&gt;0,RANK(Q780,(N780:P780,Q780:AE780)),0)</f>
        <v>3</v>
      </c>
      <c r="BB780" s="5">
        <f>IF(R780&gt;0,RANK(R780,(N780:P780,Q780:AE780)),0)</f>
        <v>4</v>
      </c>
      <c r="BC780" s="5">
        <f>IF(T780&gt;0,RANK(T780,(N780:P780,Q780:AE780)),0)</f>
        <v>0</v>
      </c>
      <c r="BD780" s="5">
        <f>IF(S780&gt;0,RANK(S780,(N780:P780,Q780:AE780)),0)</f>
        <v>0</v>
      </c>
      <c r="BE780" s="2">
        <f t="shared" si="328"/>
        <v>1.7612891137343076E-2</v>
      </c>
      <c r="BF780" s="2">
        <f t="shared" si="329"/>
        <v>2.4982824308288055E-4</v>
      </c>
      <c r="BG780" s="2">
        <f t="shared" si="330"/>
        <v>0</v>
      </c>
      <c r="BH780" s="2">
        <f t="shared" si="331"/>
        <v>0</v>
      </c>
      <c r="BJ780" t="s">
        <v>1728</v>
      </c>
      <c r="BK780" t="s">
        <v>148</v>
      </c>
      <c r="BL780">
        <v>8</v>
      </c>
      <c r="BN780" s="112">
        <v>18</v>
      </c>
      <c r="BO780" s="114">
        <v>83</v>
      </c>
      <c r="BP780" s="118">
        <f t="shared" si="320"/>
        <v>18083</v>
      </c>
      <c r="BQ780" s="118">
        <f t="shared" si="318"/>
        <v>18083</v>
      </c>
      <c r="BR780" s="5" t="s">
        <v>3151</v>
      </c>
      <c r="CC780" s="63">
        <f t="shared" si="319"/>
        <v>16011</v>
      </c>
      <c r="CE780" s="63">
        <v>0</v>
      </c>
    </row>
    <row r="781" spans="1:90" ht="15" hidden="1" customHeight="1" outlineLevel="1">
      <c r="A781" t="s">
        <v>1632</v>
      </c>
      <c r="B781" t="s">
        <v>148</v>
      </c>
      <c r="C781" s="1">
        <f t="shared" si="321"/>
        <v>35787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29">
        <f t="shared" si="322"/>
        <v>18135</v>
      </c>
      <c r="H781" s="134">
        <f t="shared" si="323"/>
        <v>0.50674826054153743</v>
      </c>
      <c r="I781" s="2"/>
      <c r="J781" s="2">
        <f t="shared" si="324"/>
        <v>0.23371615391063794</v>
      </c>
      <c r="K781" s="2">
        <f t="shared" si="325"/>
        <v>0.74046441445217537</v>
      </c>
      <c r="L781" s="2">
        <f t="shared" si="326"/>
        <v>0</v>
      </c>
      <c r="M781" s="2">
        <f t="shared" si="327"/>
        <v>2.5819431637186696E-2</v>
      </c>
      <c r="N781" s="63">
        <v>8364</v>
      </c>
      <c r="O781" s="63">
        <v>26499</v>
      </c>
      <c r="P781" s="63">
        <v>0</v>
      </c>
      <c r="Q781" s="63">
        <v>903</v>
      </c>
      <c r="R781" s="63">
        <v>5</v>
      </c>
      <c r="S781" s="63">
        <v>0</v>
      </c>
      <c r="T781" s="63">
        <v>0</v>
      </c>
      <c r="U781" s="63">
        <v>0</v>
      </c>
      <c r="V781" s="63">
        <v>0</v>
      </c>
      <c r="W781" s="63">
        <v>0</v>
      </c>
      <c r="X781" s="63">
        <v>0</v>
      </c>
      <c r="Y781" s="63">
        <v>0</v>
      </c>
      <c r="Z781" s="63">
        <v>16</v>
      </c>
      <c r="AA781" s="63">
        <v>0</v>
      </c>
      <c r="AB781" s="63">
        <v>0</v>
      </c>
      <c r="AC781" s="63">
        <v>0</v>
      </c>
      <c r="AD781" s="63">
        <v>0</v>
      </c>
      <c r="AE781" s="63">
        <v>0</v>
      </c>
      <c r="AF781" s="63">
        <v>0</v>
      </c>
      <c r="AG781" s="63">
        <v>0</v>
      </c>
      <c r="AH781" s="63">
        <v>0</v>
      </c>
      <c r="AI781" s="63">
        <v>0</v>
      </c>
      <c r="AJ781" s="63">
        <v>0</v>
      </c>
      <c r="AK781" s="63">
        <v>0</v>
      </c>
      <c r="AL781" s="63">
        <v>0</v>
      </c>
      <c r="AM781" s="63">
        <v>0</v>
      </c>
      <c r="AN781" s="63">
        <v>0</v>
      </c>
      <c r="AO781" s="63">
        <v>0</v>
      </c>
      <c r="AP781" s="63">
        <v>0</v>
      </c>
      <c r="AQ781" s="63">
        <v>0</v>
      </c>
      <c r="AR781" s="63">
        <v>0</v>
      </c>
      <c r="AS781" s="63">
        <v>0</v>
      </c>
      <c r="AT781" s="63">
        <v>0</v>
      </c>
      <c r="AU781" s="63">
        <v>0</v>
      </c>
      <c r="AV781" s="63">
        <v>0</v>
      </c>
      <c r="AW781" s="63">
        <v>0</v>
      </c>
      <c r="AX781" s="63">
        <v>0</v>
      </c>
      <c r="AY781" s="63">
        <v>0</v>
      </c>
      <c r="BA781" s="5">
        <f>IF(Q781&gt;0,RANK(Q781,(N781:P781,Q781:AE781)),0)</f>
        <v>3</v>
      </c>
      <c r="BB781" s="5">
        <f>IF(R781&gt;0,RANK(R781,(N781:P781,Q781:AE781)),0)</f>
        <v>5</v>
      </c>
      <c r="BC781" s="5">
        <f>IF(T781&gt;0,RANK(T781,(N781:P781,Q781:AE781)),0)</f>
        <v>0</v>
      </c>
      <c r="BD781" s="5">
        <f>IF(S781&gt;0,RANK(S781,(N781:P781,Q781:AE781)),0)</f>
        <v>0</v>
      </c>
      <c r="BE781" s="2">
        <f t="shared" si="328"/>
        <v>2.5232626372705173E-2</v>
      </c>
      <c r="BF781" s="2">
        <f t="shared" si="329"/>
        <v>1.3971553916226561E-4</v>
      </c>
      <c r="BG781" s="2">
        <f t="shared" si="330"/>
        <v>0</v>
      </c>
      <c r="BH781" s="2">
        <f t="shared" si="331"/>
        <v>0</v>
      </c>
      <c r="BJ781" t="s">
        <v>1632</v>
      </c>
      <c r="BK781" t="s">
        <v>148</v>
      </c>
      <c r="BN781" s="112">
        <v>18</v>
      </c>
      <c r="BO781" s="114">
        <v>85</v>
      </c>
      <c r="BP781" s="118">
        <f t="shared" si="320"/>
        <v>18085</v>
      </c>
      <c r="BQ781" s="118">
        <f t="shared" si="318"/>
        <v>18085</v>
      </c>
      <c r="BR781" s="5" t="s">
        <v>3151</v>
      </c>
      <c r="CC781" s="63">
        <f t="shared" si="319"/>
        <v>35787</v>
      </c>
      <c r="CE781" s="63">
        <v>0</v>
      </c>
    </row>
    <row r="782" spans="1:90" ht="15" hidden="1" customHeight="1" outlineLevel="1">
      <c r="A782" t="s">
        <v>607</v>
      </c>
      <c r="B782" t="s">
        <v>148</v>
      </c>
      <c r="C782" s="1">
        <f t="shared" si="321"/>
        <v>10633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>IF(P782&gt;0,RANK(P782,(N782:P782,Q782:AE782)),0)</f>
        <v>0</v>
      </c>
      <c r="G782" s="129">
        <f t="shared" si="322"/>
        <v>5755</v>
      </c>
      <c r="H782" s="134">
        <f t="shared" si="323"/>
        <v>0.54123953728957019</v>
      </c>
      <c r="I782" s="2"/>
      <c r="J782" s="2">
        <f t="shared" si="324"/>
        <v>0.22148029718799964</v>
      </c>
      <c r="K782" s="2">
        <f t="shared" si="325"/>
        <v>0.76271983447756986</v>
      </c>
      <c r="L782" s="2">
        <f t="shared" si="326"/>
        <v>0</v>
      </c>
      <c r="M782" s="2">
        <f t="shared" si="327"/>
        <v>1.5799868334430478E-2</v>
      </c>
      <c r="N782" s="63">
        <v>2355</v>
      </c>
      <c r="O782" s="63">
        <v>8110</v>
      </c>
      <c r="P782" s="63">
        <v>0</v>
      </c>
      <c r="Q782" s="63">
        <v>168</v>
      </c>
      <c r="R782" s="63">
        <v>0</v>
      </c>
      <c r="S782" s="63">
        <v>0</v>
      </c>
      <c r="T782" s="63">
        <v>0</v>
      </c>
      <c r="U782" s="63">
        <v>0</v>
      </c>
      <c r="V782" s="63">
        <v>0</v>
      </c>
      <c r="W782" s="63">
        <v>0</v>
      </c>
      <c r="X782" s="63">
        <v>0</v>
      </c>
      <c r="Y782" s="63">
        <v>0</v>
      </c>
      <c r="Z782" s="63">
        <v>0</v>
      </c>
      <c r="AA782" s="63">
        <v>0</v>
      </c>
      <c r="AB782" s="63">
        <v>0</v>
      </c>
      <c r="AC782" s="63">
        <v>0</v>
      </c>
      <c r="AD782" s="63">
        <v>0</v>
      </c>
      <c r="AE782" s="63">
        <v>0</v>
      </c>
      <c r="AF782" s="63">
        <v>0</v>
      </c>
      <c r="AG782" s="63">
        <v>0</v>
      </c>
      <c r="AH782" s="63">
        <v>0</v>
      </c>
      <c r="AI782" s="63">
        <v>0</v>
      </c>
      <c r="AJ782" s="63">
        <v>0</v>
      </c>
      <c r="AK782" s="63">
        <v>0</v>
      </c>
      <c r="AL782" s="63">
        <v>0</v>
      </c>
      <c r="AM782" s="63">
        <v>0</v>
      </c>
      <c r="AN782" s="63">
        <v>0</v>
      </c>
      <c r="AO782" s="63">
        <v>0</v>
      </c>
      <c r="AP782" s="63">
        <v>0</v>
      </c>
      <c r="AQ782" s="63">
        <v>0</v>
      </c>
      <c r="AR782" s="63">
        <v>0</v>
      </c>
      <c r="AS782" s="63">
        <v>0</v>
      </c>
      <c r="AT782" s="63">
        <v>0</v>
      </c>
      <c r="AU782" s="63">
        <v>0</v>
      </c>
      <c r="AV782" s="63">
        <v>0</v>
      </c>
      <c r="AW782" s="63">
        <v>0</v>
      </c>
      <c r="AX782" s="63">
        <v>0</v>
      </c>
      <c r="AY782" s="63">
        <v>0</v>
      </c>
      <c r="BA782" s="5">
        <f>IF(Q782&gt;0,RANK(Q782,(N782:P782,Q782:AE782)),0)</f>
        <v>3</v>
      </c>
      <c r="BB782" s="5">
        <f>IF(R782&gt;0,RANK(R782,(N782:P782,Q782:AE782)),0)</f>
        <v>0</v>
      </c>
      <c r="BC782" s="5">
        <f>IF(T782&gt;0,RANK(T782,(N782:P782,Q782:AE782)),0)</f>
        <v>0</v>
      </c>
      <c r="BD782" s="5">
        <f>IF(S782&gt;0,RANK(S782,(N782:P782,Q782:AE782)),0)</f>
        <v>0</v>
      </c>
      <c r="BE782" s="2">
        <f t="shared" si="328"/>
        <v>1.5799868334430547E-2</v>
      </c>
      <c r="BF782" s="2">
        <f t="shared" si="329"/>
        <v>0</v>
      </c>
      <c r="BG782" s="2">
        <f t="shared" si="330"/>
        <v>0</v>
      </c>
      <c r="BH782" s="2">
        <f t="shared" si="331"/>
        <v>0</v>
      </c>
      <c r="BJ782" t="s">
        <v>607</v>
      </c>
      <c r="BK782" t="s">
        <v>148</v>
      </c>
      <c r="BL782">
        <v>3</v>
      </c>
      <c r="BN782" s="112">
        <v>18</v>
      </c>
      <c r="BO782" s="114">
        <v>87</v>
      </c>
      <c r="BP782" s="118">
        <f t="shared" si="320"/>
        <v>18087</v>
      </c>
      <c r="BQ782" s="118">
        <f t="shared" si="318"/>
        <v>18087</v>
      </c>
      <c r="BR782" s="5" t="s">
        <v>3151</v>
      </c>
      <c r="CC782" s="63">
        <f t="shared" si="319"/>
        <v>10633</v>
      </c>
      <c r="CE782" s="63">
        <v>0</v>
      </c>
    </row>
    <row r="783" spans="1:90" ht="15" hidden="1" customHeight="1" outlineLevel="1">
      <c r="A783" t="s">
        <v>819</v>
      </c>
      <c r="B783" t="s">
        <v>148</v>
      </c>
      <c r="C783" s="1">
        <f t="shared" si="321"/>
        <v>219956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>IF(P783&gt;0,RANK(P783,(N783:P783,Q783:AE783)),0)</f>
        <v>0</v>
      </c>
      <c r="G783" s="129">
        <f t="shared" si="322"/>
        <v>33110</v>
      </c>
      <c r="H783" s="134">
        <f t="shared" si="323"/>
        <v>0.15053010602120423</v>
      </c>
      <c r="I783" s="2"/>
      <c r="J783" s="2">
        <f t="shared" si="324"/>
        <v>0.5677044499809053</v>
      </c>
      <c r="K783" s="2">
        <f t="shared" si="325"/>
        <v>0.41717434395970104</v>
      </c>
      <c r="L783" s="2">
        <f t="shared" si="326"/>
        <v>0</v>
      </c>
      <c r="M783" s="2">
        <f t="shared" si="327"/>
        <v>1.5121206059393655E-2</v>
      </c>
      <c r="N783" s="63">
        <v>124870</v>
      </c>
      <c r="O783" s="63">
        <v>91760</v>
      </c>
      <c r="P783" s="63">
        <v>0</v>
      </c>
      <c r="Q783" s="63">
        <v>3212</v>
      </c>
      <c r="R783" s="63">
        <v>76</v>
      </c>
      <c r="S783" s="63">
        <v>0</v>
      </c>
      <c r="T783" s="63">
        <v>0</v>
      </c>
      <c r="U783" s="63">
        <v>0</v>
      </c>
      <c r="V783" s="63">
        <v>0</v>
      </c>
      <c r="W783" s="63">
        <v>5</v>
      </c>
      <c r="X783" s="63">
        <v>0</v>
      </c>
      <c r="Y783" s="63">
        <v>0</v>
      </c>
      <c r="Z783" s="63">
        <v>33</v>
      </c>
      <c r="AA783" s="63">
        <v>0</v>
      </c>
      <c r="AB783" s="63">
        <v>0</v>
      </c>
      <c r="AC783" s="63">
        <v>0</v>
      </c>
      <c r="AD783" s="63">
        <v>0</v>
      </c>
      <c r="AE783" s="63">
        <v>0</v>
      </c>
      <c r="AF783" s="63">
        <v>0</v>
      </c>
      <c r="AG783" s="63">
        <v>0</v>
      </c>
      <c r="AH783" s="63">
        <v>0</v>
      </c>
      <c r="AI783" s="63">
        <v>0</v>
      </c>
      <c r="AJ783" s="63">
        <v>0</v>
      </c>
      <c r="AK783" s="63">
        <v>0</v>
      </c>
      <c r="AL783" s="63">
        <v>0</v>
      </c>
      <c r="AM783" s="63">
        <v>0</v>
      </c>
      <c r="AN783" s="63">
        <v>0</v>
      </c>
      <c r="AO783" s="63">
        <v>0</v>
      </c>
      <c r="AP783" s="63">
        <v>0</v>
      </c>
      <c r="AQ783" s="63">
        <v>0</v>
      </c>
      <c r="AR783" s="63">
        <v>0</v>
      </c>
      <c r="AS783" s="63">
        <v>0</v>
      </c>
      <c r="AT783" s="63">
        <v>0</v>
      </c>
      <c r="AU783" s="63">
        <v>0</v>
      </c>
      <c r="AV783" s="63">
        <v>0</v>
      </c>
      <c r="AW783" s="63">
        <v>0</v>
      </c>
      <c r="AX783" s="63">
        <v>0</v>
      </c>
      <c r="AY783" s="63">
        <v>0</v>
      </c>
      <c r="BA783" s="5">
        <f>IF(Q783&gt;0,RANK(Q783,(N783:P783,Q783:AE783)),0)</f>
        <v>3</v>
      </c>
      <c r="BB783" s="5">
        <f>IF(R783&gt;0,RANK(R783,(N783:P783,Q783:AE783)),0)</f>
        <v>4</v>
      </c>
      <c r="BC783" s="5">
        <f>IF(T783&gt;0,RANK(T783,(N783:P783,Q783:AE783)),0)</f>
        <v>0</v>
      </c>
      <c r="BD783" s="5">
        <f>IF(S783&gt;0,RANK(S783,(N783:P783,Q783:AE783)),0)</f>
        <v>0</v>
      </c>
      <c r="BE783" s="2">
        <f t="shared" si="328"/>
        <v>1.4602920584116823E-2</v>
      </c>
      <c r="BF783" s="2">
        <f t="shared" si="329"/>
        <v>3.4552365018458237E-4</v>
      </c>
      <c r="BG783" s="2">
        <f t="shared" si="330"/>
        <v>0</v>
      </c>
      <c r="BH783" s="2">
        <f t="shared" si="331"/>
        <v>0</v>
      </c>
      <c r="BJ783" t="s">
        <v>819</v>
      </c>
      <c r="BK783" t="s">
        <v>148</v>
      </c>
      <c r="BL783">
        <v>1</v>
      </c>
      <c r="BN783" s="112">
        <v>18</v>
      </c>
      <c r="BO783" s="114">
        <v>89</v>
      </c>
      <c r="BP783" s="118">
        <f t="shared" si="320"/>
        <v>18089</v>
      </c>
      <c r="BQ783" s="118">
        <f t="shared" si="318"/>
        <v>18089</v>
      </c>
      <c r="BR783" s="5" t="s">
        <v>3151</v>
      </c>
      <c r="CC783" s="63">
        <f t="shared" si="319"/>
        <v>219956</v>
      </c>
      <c r="CE783" s="63">
        <v>5</v>
      </c>
    </row>
    <row r="784" spans="1:90" ht="15" hidden="1" customHeight="1" outlineLevel="1">
      <c r="A784" t="s">
        <v>409</v>
      </c>
      <c r="B784" t="s">
        <v>148</v>
      </c>
      <c r="C784" s="1">
        <f t="shared" si="321"/>
        <v>49469</v>
      </c>
      <c r="D784" s="5">
        <f>IF(N784&gt;0, RANK(N784,(N784:P784,Q784:AE784)),0)</f>
        <v>2</v>
      </c>
      <c r="E784" s="5">
        <f>IF(O784&gt;0,RANK(O784,(N784:P784,Q784:AE784)),0)</f>
        <v>1</v>
      </c>
      <c r="F784" s="5">
        <f>IF(P784&gt;0,RANK(P784,(N784:P784,Q784:AE784)),0)</f>
        <v>0</v>
      </c>
      <c r="G784" s="129">
        <f t="shared" si="322"/>
        <v>3572</v>
      </c>
      <c r="H784" s="134">
        <f t="shared" si="323"/>
        <v>7.2206836604742364E-2</v>
      </c>
      <c r="I784" s="2"/>
      <c r="J784" s="2">
        <f t="shared" si="324"/>
        <v>0.45319290869029089</v>
      </c>
      <c r="K784" s="2">
        <f t="shared" si="325"/>
        <v>0.5253997452950333</v>
      </c>
      <c r="L784" s="2">
        <f t="shared" si="326"/>
        <v>0</v>
      </c>
      <c r="M784" s="2">
        <f t="shared" si="327"/>
        <v>2.1407346014675865E-2</v>
      </c>
      <c r="N784" s="63">
        <v>22419</v>
      </c>
      <c r="O784" s="63">
        <v>25991</v>
      </c>
      <c r="P784" s="63">
        <v>0</v>
      </c>
      <c r="Q784" s="63">
        <v>968</v>
      </c>
      <c r="R784" s="63">
        <v>0</v>
      </c>
      <c r="S784" s="63">
        <v>0</v>
      </c>
      <c r="T784" s="63">
        <v>0</v>
      </c>
      <c r="U784" s="63">
        <v>0</v>
      </c>
      <c r="V784" s="63">
        <v>0</v>
      </c>
      <c r="W784" s="63">
        <v>91</v>
      </c>
      <c r="X784" s="63">
        <v>0</v>
      </c>
      <c r="Y784" s="63">
        <v>0</v>
      </c>
      <c r="Z784" s="63">
        <v>0</v>
      </c>
      <c r="AA784" s="63">
        <v>0</v>
      </c>
      <c r="AB784" s="63">
        <v>0</v>
      </c>
      <c r="AC784" s="63">
        <v>0</v>
      </c>
      <c r="AD784" s="63">
        <v>0</v>
      </c>
      <c r="AE784" s="63">
        <v>0</v>
      </c>
      <c r="AF784" s="63">
        <v>0</v>
      </c>
      <c r="AG784" s="63">
        <v>0</v>
      </c>
      <c r="AH784" s="63">
        <v>0</v>
      </c>
      <c r="AI784" s="63">
        <v>0</v>
      </c>
      <c r="AJ784" s="63">
        <v>0</v>
      </c>
      <c r="AK784" s="63">
        <v>0</v>
      </c>
      <c r="AL784" s="63">
        <v>0</v>
      </c>
      <c r="AM784" s="63">
        <v>0</v>
      </c>
      <c r="AN784" s="63">
        <v>0</v>
      </c>
      <c r="AO784" s="63">
        <v>0</v>
      </c>
      <c r="AP784" s="63">
        <v>0</v>
      </c>
      <c r="AQ784" s="63">
        <v>0</v>
      </c>
      <c r="AR784" s="63">
        <v>0</v>
      </c>
      <c r="AS784" s="63">
        <v>0</v>
      </c>
      <c r="AT784" s="63">
        <v>0</v>
      </c>
      <c r="AU784" s="63">
        <v>0</v>
      </c>
      <c r="AV784" s="63">
        <v>0</v>
      </c>
      <c r="AW784" s="63">
        <v>0</v>
      </c>
      <c r="AX784" s="63">
        <v>0</v>
      </c>
      <c r="AY784" s="63">
        <v>0</v>
      </c>
      <c r="BA784" s="5">
        <f>IF(Q784&gt;0,RANK(Q784,(N784:P784,Q784:AE784)),0)</f>
        <v>3</v>
      </c>
      <c r="BB784" s="5">
        <f>IF(R784&gt;0,RANK(R784,(N784:P784,Q784:AE784)),0)</f>
        <v>0</v>
      </c>
      <c r="BC784" s="5">
        <f>IF(T784&gt;0,RANK(T784,(N784:P784,Q784:AE784)),0)</f>
        <v>0</v>
      </c>
      <c r="BD784" s="5">
        <f>IF(S784&gt;0,RANK(S784,(N784:P784,Q784:AE784)),0)</f>
        <v>0</v>
      </c>
      <c r="BE784" s="2">
        <f t="shared" si="328"/>
        <v>1.9567810143726373E-2</v>
      </c>
      <c r="BF784" s="2">
        <f t="shared" si="329"/>
        <v>0</v>
      </c>
      <c r="BG784" s="2">
        <f t="shared" si="330"/>
        <v>0</v>
      </c>
      <c r="BH784" s="2">
        <f t="shared" si="331"/>
        <v>0</v>
      </c>
      <c r="BJ784" t="s">
        <v>409</v>
      </c>
      <c r="BK784" t="s">
        <v>148</v>
      </c>
      <c r="BN784" s="112">
        <v>18</v>
      </c>
      <c r="BO784" s="114">
        <v>91</v>
      </c>
      <c r="BP784" s="118">
        <f t="shared" si="320"/>
        <v>18091</v>
      </c>
      <c r="BQ784" s="118">
        <f t="shared" si="318"/>
        <v>18091</v>
      </c>
      <c r="BR784" s="5" t="s">
        <v>3151</v>
      </c>
      <c r="CC784" s="63">
        <f t="shared" si="319"/>
        <v>49469</v>
      </c>
      <c r="CE784" s="63">
        <v>91</v>
      </c>
    </row>
    <row r="785" spans="1:84" ht="15" hidden="1" customHeight="1" outlineLevel="1">
      <c r="A785" t="s">
        <v>548</v>
      </c>
      <c r="B785" t="s">
        <v>148</v>
      </c>
      <c r="C785" s="1">
        <f t="shared" si="321"/>
        <v>21025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29">
        <f t="shared" si="322"/>
        <v>10640</v>
      </c>
      <c r="H785" s="134">
        <f t="shared" si="323"/>
        <v>0.50606420927467299</v>
      </c>
      <c r="I785" s="2"/>
      <c r="J785" s="2">
        <f t="shared" si="324"/>
        <v>0.23595719381688465</v>
      </c>
      <c r="K785" s="2">
        <f t="shared" si="325"/>
        <v>0.74202140309155762</v>
      </c>
      <c r="L785" s="2">
        <f t="shared" si="326"/>
        <v>0</v>
      </c>
      <c r="M785" s="2">
        <f t="shared" si="327"/>
        <v>2.2021403091557756E-2</v>
      </c>
      <c r="N785" s="63">
        <v>4961</v>
      </c>
      <c r="O785" s="63">
        <v>15601</v>
      </c>
      <c r="P785" s="63">
        <v>0</v>
      </c>
      <c r="Q785" s="63">
        <v>463</v>
      </c>
      <c r="R785" s="63">
        <v>0</v>
      </c>
      <c r="S785" s="63">
        <v>0</v>
      </c>
      <c r="T785" s="63">
        <v>0</v>
      </c>
      <c r="U785" s="63">
        <v>0</v>
      </c>
      <c r="V785" s="63">
        <v>0</v>
      </c>
      <c r="W785" s="63">
        <v>0</v>
      </c>
      <c r="X785" s="63">
        <v>0</v>
      </c>
      <c r="Y785" s="63">
        <v>0</v>
      </c>
      <c r="Z785" s="63">
        <v>0</v>
      </c>
      <c r="AA785" s="63">
        <v>0</v>
      </c>
      <c r="AB785" s="63">
        <v>0</v>
      </c>
      <c r="AC785" s="63">
        <v>0</v>
      </c>
      <c r="AD785" s="63">
        <v>0</v>
      </c>
      <c r="AE785" s="63">
        <v>0</v>
      </c>
      <c r="AF785" s="63">
        <v>0</v>
      </c>
      <c r="AG785" s="63">
        <v>0</v>
      </c>
      <c r="AH785" s="63">
        <v>0</v>
      </c>
      <c r="AI785" s="63">
        <v>0</v>
      </c>
      <c r="AJ785" s="63">
        <v>0</v>
      </c>
      <c r="AK785" s="63">
        <v>0</v>
      </c>
      <c r="AL785" s="63">
        <v>0</v>
      </c>
      <c r="AM785" s="63">
        <v>0</v>
      </c>
      <c r="AN785" s="63">
        <v>0</v>
      </c>
      <c r="AO785" s="63">
        <v>0</v>
      </c>
      <c r="AP785" s="63">
        <v>0</v>
      </c>
      <c r="AQ785" s="63">
        <v>0</v>
      </c>
      <c r="AR785" s="63">
        <v>0</v>
      </c>
      <c r="AS785" s="63">
        <v>0</v>
      </c>
      <c r="AT785" s="63">
        <v>0</v>
      </c>
      <c r="AU785" s="63">
        <v>0</v>
      </c>
      <c r="AV785" s="63">
        <v>0</v>
      </c>
      <c r="AW785" s="63">
        <v>0</v>
      </c>
      <c r="AX785" s="63">
        <v>0</v>
      </c>
      <c r="AY785" s="63">
        <v>0</v>
      </c>
      <c r="BA785" s="5">
        <f>IF(Q785&gt;0,RANK(Q785,(N785:P785,Q785:AE785)),0)</f>
        <v>3</v>
      </c>
      <c r="BB785" s="5">
        <f>IF(R785&gt;0,RANK(R785,(N785:P785,Q785:AE785)),0)</f>
        <v>0</v>
      </c>
      <c r="BC785" s="5">
        <f>IF(T785&gt;0,RANK(T785,(N785:P785,Q785:AE785)),0)</f>
        <v>0</v>
      </c>
      <c r="BD785" s="5">
        <f>IF(S785&gt;0,RANK(S785,(N785:P785,Q785:AE785)),0)</f>
        <v>0</v>
      </c>
      <c r="BE785" s="2">
        <f t="shared" si="328"/>
        <v>2.202140309155767E-2</v>
      </c>
      <c r="BF785" s="2">
        <f t="shared" si="329"/>
        <v>0</v>
      </c>
      <c r="BG785" s="2">
        <f t="shared" si="330"/>
        <v>0</v>
      </c>
      <c r="BH785" s="2">
        <f t="shared" si="331"/>
        <v>0</v>
      </c>
      <c r="BJ785" t="s">
        <v>548</v>
      </c>
      <c r="BK785" t="s">
        <v>148</v>
      </c>
      <c r="BL785">
        <v>9</v>
      </c>
      <c r="BN785" s="112">
        <v>18</v>
      </c>
      <c r="BO785" s="114">
        <v>93</v>
      </c>
      <c r="BP785" s="118">
        <f t="shared" si="320"/>
        <v>18093</v>
      </c>
      <c r="BQ785" s="118">
        <f t="shared" si="318"/>
        <v>18093</v>
      </c>
      <c r="BR785" s="5" t="s">
        <v>3151</v>
      </c>
      <c r="CC785" s="63">
        <f t="shared" si="319"/>
        <v>21025</v>
      </c>
      <c r="CE785" s="63">
        <v>0</v>
      </c>
    </row>
    <row r="786" spans="1:84" ht="15" hidden="1" customHeight="1" outlineLevel="1">
      <c r="A786" t="s">
        <v>1649</v>
      </c>
      <c r="B786" t="s">
        <v>148</v>
      </c>
      <c r="C786" s="1">
        <f t="shared" si="321"/>
        <v>51793</v>
      </c>
      <c r="D786" s="5">
        <f>IF(N786&gt;0, RANK(N786,(N786:P786,Q786:AE786)),0)</f>
        <v>2</v>
      </c>
      <c r="E786" s="5">
        <f>IF(O786&gt;0,RANK(O786,(N786:P786,Q786:AE786)),0)</f>
        <v>1</v>
      </c>
      <c r="F786" s="5">
        <f>IF(P786&gt;0,RANK(P786,(N786:P786,Q786:AE786)),0)</f>
        <v>0</v>
      </c>
      <c r="G786" s="129">
        <f t="shared" si="322"/>
        <v>11691</v>
      </c>
      <c r="H786" s="134">
        <f t="shared" si="323"/>
        <v>0.22572548413878324</v>
      </c>
      <c r="I786" s="2"/>
      <c r="J786" s="2">
        <f t="shared" si="324"/>
        <v>0.37696213774062132</v>
      </c>
      <c r="K786" s="2">
        <f t="shared" si="325"/>
        <v>0.6026876218794045</v>
      </c>
      <c r="L786" s="2">
        <f t="shared" si="326"/>
        <v>0</v>
      </c>
      <c r="M786" s="2">
        <f t="shared" si="327"/>
        <v>2.0350240379974127E-2</v>
      </c>
      <c r="N786" s="63">
        <v>19524</v>
      </c>
      <c r="O786" s="63">
        <v>31215</v>
      </c>
      <c r="P786" s="63">
        <v>0</v>
      </c>
      <c r="Q786" s="63">
        <v>1026</v>
      </c>
      <c r="R786" s="63">
        <v>12</v>
      </c>
      <c r="S786" s="63">
        <v>0</v>
      </c>
      <c r="T786" s="63">
        <v>0</v>
      </c>
      <c r="U786" s="63">
        <v>0</v>
      </c>
      <c r="V786" s="63">
        <v>0</v>
      </c>
      <c r="W786" s="63">
        <v>2</v>
      </c>
      <c r="X786" s="63">
        <v>0</v>
      </c>
      <c r="Y786" s="63">
        <v>0</v>
      </c>
      <c r="Z786" s="63">
        <v>14</v>
      </c>
      <c r="AA786" s="63">
        <v>0</v>
      </c>
      <c r="AB786" s="63">
        <v>0</v>
      </c>
      <c r="AC786" s="63">
        <v>0</v>
      </c>
      <c r="AD786" s="63">
        <v>0</v>
      </c>
      <c r="AE786" s="63">
        <v>0</v>
      </c>
      <c r="AF786" s="63">
        <v>0</v>
      </c>
      <c r="AG786" s="63">
        <v>0</v>
      </c>
      <c r="AH786" s="63">
        <v>0</v>
      </c>
      <c r="AI786" s="63">
        <v>0</v>
      </c>
      <c r="AJ786" s="63">
        <v>0</v>
      </c>
      <c r="AK786" s="63">
        <v>0</v>
      </c>
      <c r="AL786" s="63">
        <v>0</v>
      </c>
      <c r="AM786" s="63">
        <v>0</v>
      </c>
      <c r="AN786" s="63">
        <v>0</v>
      </c>
      <c r="AO786" s="63">
        <v>0</v>
      </c>
      <c r="AP786" s="63">
        <v>0</v>
      </c>
      <c r="AQ786" s="63">
        <v>0</v>
      </c>
      <c r="AR786" s="63">
        <v>0</v>
      </c>
      <c r="AS786" s="63">
        <v>0</v>
      </c>
      <c r="AT786" s="63">
        <v>0</v>
      </c>
      <c r="AU786" s="63">
        <v>0</v>
      </c>
      <c r="AV786" s="63">
        <v>0</v>
      </c>
      <c r="AW786" s="63">
        <v>0</v>
      </c>
      <c r="AX786" s="63">
        <v>0</v>
      </c>
      <c r="AY786" s="63">
        <v>0</v>
      </c>
      <c r="BA786" s="5">
        <f>IF(Q786&gt;0,RANK(Q786,(N786:P786,Q786:AE786)),0)</f>
        <v>3</v>
      </c>
      <c r="BB786" s="5">
        <f>IF(R786&gt;0,RANK(R786,(N786:P786,Q786:AE786)),0)</f>
        <v>5</v>
      </c>
      <c r="BC786" s="5">
        <f>IF(T786&gt;0,RANK(T786,(N786:P786,Q786:AE786)),0)</f>
        <v>0</v>
      </c>
      <c r="BD786" s="5">
        <f>IF(S786&gt;0,RANK(S786,(N786:P786,Q786:AE786)),0)</f>
        <v>0</v>
      </c>
      <c r="BE786" s="2">
        <f t="shared" si="328"/>
        <v>1.9809626783542176E-2</v>
      </c>
      <c r="BF786" s="2">
        <f t="shared" si="329"/>
        <v>2.3169154132797869E-4</v>
      </c>
      <c r="BG786" s="2">
        <f t="shared" si="330"/>
        <v>0</v>
      </c>
      <c r="BH786" s="2">
        <f t="shared" si="331"/>
        <v>0</v>
      </c>
      <c r="BJ786" t="s">
        <v>1649</v>
      </c>
      <c r="BK786" t="s">
        <v>148</v>
      </c>
      <c r="BL786">
        <v>5</v>
      </c>
      <c r="BN786" s="112">
        <v>18</v>
      </c>
      <c r="BO786" s="114">
        <v>95</v>
      </c>
      <c r="BP786" s="118">
        <f t="shared" si="320"/>
        <v>18095</v>
      </c>
      <c r="BQ786" s="118">
        <f t="shared" si="318"/>
        <v>18095</v>
      </c>
      <c r="BR786" s="5" t="s">
        <v>3151</v>
      </c>
      <c r="CC786" s="63">
        <f t="shared" si="319"/>
        <v>51793</v>
      </c>
      <c r="CE786" s="63">
        <v>2</v>
      </c>
    </row>
    <row r="787" spans="1:84" ht="15" hidden="1" customHeight="1" outlineLevel="1">
      <c r="A787" t="s">
        <v>1825</v>
      </c>
      <c r="B787" t="s">
        <v>148</v>
      </c>
      <c r="C787" s="1">
        <f t="shared" si="321"/>
        <v>389619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>IF(P787&gt;0,RANK(P787,(N787:P787,Q787:AE787)),0)</f>
        <v>0</v>
      </c>
      <c r="G787" s="129">
        <f t="shared" si="322"/>
        <v>113597</v>
      </c>
      <c r="H787" s="134">
        <f t="shared" si="323"/>
        <v>0.2915591898752371</v>
      </c>
      <c r="I787" s="2"/>
      <c r="J787" s="2">
        <f t="shared" si="324"/>
        <v>0.63593407919018319</v>
      </c>
      <c r="K787" s="2">
        <f t="shared" si="325"/>
        <v>0.34437488931494614</v>
      </c>
      <c r="L787" s="2">
        <f t="shared" si="326"/>
        <v>0</v>
      </c>
      <c r="M787" s="2">
        <f t="shared" si="327"/>
        <v>1.969103149487067E-2</v>
      </c>
      <c r="N787" s="63">
        <v>247772</v>
      </c>
      <c r="O787" s="63">
        <v>134175</v>
      </c>
      <c r="P787" s="63">
        <v>0</v>
      </c>
      <c r="Q787" s="63">
        <v>7228</v>
      </c>
      <c r="R787" s="63">
        <v>254</v>
      </c>
      <c r="S787" s="63">
        <v>0</v>
      </c>
      <c r="T787" s="63">
        <v>0</v>
      </c>
      <c r="U787" s="63">
        <v>0</v>
      </c>
      <c r="V787" s="63">
        <v>0</v>
      </c>
      <c r="W787" s="63">
        <v>16</v>
      </c>
      <c r="X787" s="63">
        <v>0</v>
      </c>
      <c r="Y787" s="63">
        <v>0</v>
      </c>
      <c r="Z787" s="63">
        <v>174</v>
      </c>
      <c r="AA787" s="63">
        <v>0</v>
      </c>
      <c r="AB787" s="63">
        <v>0</v>
      </c>
      <c r="AC787" s="63">
        <v>0</v>
      </c>
      <c r="AD787" s="63">
        <v>0</v>
      </c>
      <c r="AE787" s="63">
        <v>0</v>
      </c>
      <c r="AF787" s="63">
        <v>0</v>
      </c>
      <c r="AG787" s="63">
        <v>0</v>
      </c>
      <c r="AH787" s="63">
        <v>0</v>
      </c>
      <c r="AI787" s="63">
        <v>0</v>
      </c>
      <c r="AJ787" s="63">
        <v>0</v>
      </c>
      <c r="AK787" s="63">
        <v>0</v>
      </c>
      <c r="AL787" s="63">
        <v>0</v>
      </c>
      <c r="AM787" s="63">
        <v>0</v>
      </c>
      <c r="AN787" s="63">
        <v>0</v>
      </c>
      <c r="AO787" s="63">
        <v>0</v>
      </c>
      <c r="AP787" s="63">
        <v>0</v>
      </c>
      <c r="AQ787" s="63">
        <v>0</v>
      </c>
      <c r="AR787" s="63">
        <v>0</v>
      </c>
      <c r="AS787" s="63">
        <v>0</v>
      </c>
      <c r="AT787" s="63">
        <v>0</v>
      </c>
      <c r="AU787" s="63">
        <v>0</v>
      </c>
      <c r="AV787" s="63">
        <v>0</v>
      </c>
      <c r="AW787" s="63">
        <v>0</v>
      </c>
      <c r="AX787" s="63">
        <v>0</v>
      </c>
      <c r="AY787" s="63">
        <v>0</v>
      </c>
      <c r="BA787" s="5">
        <f>IF(Q787&gt;0,RANK(Q787,(N787:P787,Q787:AE787)),0)</f>
        <v>3</v>
      </c>
      <c r="BB787" s="5">
        <f>IF(R787&gt;0,RANK(R787,(N787:P787,Q787:AE787)),0)</f>
        <v>4</v>
      </c>
      <c r="BC787" s="5">
        <f>IF(T787&gt;0,RANK(T787,(N787:P787,Q787:AE787)),0)</f>
        <v>0</v>
      </c>
      <c r="BD787" s="5">
        <f>IF(S787&gt;0,RANK(S787,(N787:P787,Q787:AE787)),0)</f>
        <v>0</v>
      </c>
      <c r="BE787" s="2">
        <f t="shared" si="328"/>
        <v>1.8551456679474051E-2</v>
      </c>
      <c r="BF787" s="2">
        <f t="shared" si="329"/>
        <v>6.5191892592507037E-4</v>
      </c>
      <c r="BG787" s="2">
        <f t="shared" si="330"/>
        <v>0</v>
      </c>
      <c r="BH787" s="2">
        <f t="shared" si="331"/>
        <v>0</v>
      </c>
      <c r="BJ787" t="s">
        <v>1825</v>
      </c>
      <c r="BK787" t="s">
        <v>148</v>
      </c>
      <c r="BN787" s="112">
        <v>18</v>
      </c>
      <c r="BO787" s="114">
        <v>97</v>
      </c>
      <c r="BP787" s="118">
        <f t="shared" si="320"/>
        <v>18097</v>
      </c>
      <c r="BQ787" s="118">
        <f t="shared" si="318"/>
        <v>18097</v>
      </c>
      <c r="BR787" s="5" t="s">
        <v>3151</v>
      </c>
      <c r="CC787" s="63">
        <f t="shared" si="319"/>
        <v>389619</v>
      </c>
      <c r="CE787" s="63">
        <v>16</v>
      </c>
    </row>
    <row r="788" spans="1:84" ht="15" hidden="1" customHeight="1" outlineLevel="1">
      <c r="A788" t="s">
        <v>1846</v>
      </c>
      <c r="B788" t="s">
        <v>148</v>
      </c>
      <c r="C788" s="1">
        <f t="shared" si="321"/>
        <v>19927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29">
        <f t="shared" si="322"/>
        <v>8132</v>
      </c>
      <c r="H788" s="134">
        <f t="shared" si="323"/>
        <v>0.40808952677272042</v>
      </c>
      <c r="I788" s="2"/>
      <c r="J788" s="2">
        <f t="shared" si="324"/>
        <v>0.28664625884478345</v>
      </c>
      <c r="K788" s="2">
        <f t="shared" si="325"/>
        <v>0.69473578561750393</v>
      </c>
      <c r="L788" s="2">
        <f t="shared" si="326"/>
        <v>0</v>
      </c>
      <c r="M788" s="2">
        <f t="shared" si="327"/>
        <v>1.8617955537712616E-2</v>
      </c>
      <c r="N788" s="63">
        <v>5712</v>
      </c>
      <c r="O788" s="63">
        <v>13844</v>
      </c>
      <c r="P788" s="63">
        <v>0</v>
      </c>
      <c r="Q788" s="63">
        <v>362</v>
      </c>
      <c r="R788" s="63">
        <v>4</v>
      </c>
      <c r="S788" s="63">
        <v>0</v>
      </c>
      <c r="T788" s="63">
        <v>0</v>
      </c>
      <c r="U788" s="63">
        <v>0</v>
      </c>
      <c r="V788" s="63">
        <v>0</v>
      </c>
      <c r="W788" s="63">
        <v>0</v>
      </c>
      <c r="X788" s="63">
        <v>0</v>
      </c>
      <c r="Y788" s="63">
        <v>0</v>
      </c>
      <c r="Z788" s="63">
        <v>5</v>
      </c>
      <c r="AA788" s="63">
        <v>0</v>
      </c>
      <c r="AB788" s="63">
        <v>0</v>
      </c>
      <c r="AC788" s="63">
        <v>0</v>
      </c>
      <c r="AD788" s="63">
        <v>0</v>
      </c>
      <c r="AE788" s="63">
        <v>0</v>
      </c>
      <c r="AF788" s="63">
        <v>0</v>
      </c>
      <c r="AG788" s="63">
        <v>0</v>
      </c>
      <c r="AH788" s="63">
        <v>0</v>
      </c>
      <c r="AI788" s="63">
        <v>0</v>
      </c>
      <c r="AJ788" s="63">
        <v>0</v>
      </c>
      <c r="AK788" s="63">
        <v>0</v>
      </c>
      <c r="AL788" s="63">
        <v>0</v>
      </c>
      <c r="AM788" s="63">
        <v>0</v>
      </c>
      <c r="AN788" s="63">
        <v>0</v>
      </c>
      <c r="AO788" s="63">
        <v>0</v>
      </c>
      <c r="AP788" s="63">
        <v>0</v>
      </c>
      <c r="AQ788" s="63">
        <v>0</v>
      </c>
      <c r="AR788" s="63">
        <v>0</v>
      </c>
      <c r="AS788" s="63">
        <v>0</v>
      </c>
      <c r="AT788" s="63">
        <v>0</v>
      </c>
      <c r="AU788" s="63">
        <v>0</v>
      </c>
      <c r="AV788" s="63">
        <v>0</v>
      </c>
      <c r="AW788" s="63">
        <v>0</v>
      </c>
      <c r="AX788" s="63">
        <v>0</v>
      </c>
      <c r="AY788" s="63">
        <v>0</v>
      </c>
      <c r="BA788" s="5">
        <f>IF(Q788&gt;0,RANK(Q788,(N788:P788,Q788:AE788)),0)</f>
        <v>3</v>
      </c>
      <c r="BB788" s="5">
        <f>IF(R788&gt;0,RANK(R788,(N788:P788,Q788:AE788)),0)</f>
        <v>5</v>
      </c>
      <c r="BC788" s="5">
        <f>IF(T788&gt;0,RANK(T788,(N788:P788,Q788:AE788)),0)</f>
        <v>0</v>
      </c>
      <c r="BD788" s="5">
        <f>IF(S788&gt;0,RANK(S788,(N788:P788,Q788:AE788)),0)</f>
        <v>0</v>
      </c>
      <c r="BE788" s="2">
        <f t="shared" si="328"/>
        <v>1.8166307020625282E-2</v>
      </c>
      <c r="BF788" s="2">
        <f t="shared" si="329"/>
        <v>2.0073267426105285E-4</v>
      </c>
      <c r="BG788" s="2">
        <f t="shared" si="330"/>
        <v>0</v>
      </c>
      <c r="BH788" s="2">
        <f t="shared" si="331"/>
        <v>0</v>
      </c>
      <c r="BJ788" t="s">
        <v>1846</v>
      </c>
      <c r="BK788" t="s">
        <v>148</v>
      </c>
      <c r="BL788">
        <v>2</v>
      </c>
      <c r="BN788" s="112">
        <v>18</v>
      </c>
      <c r="BO788" s="114">
        <v>99</v>
      </c>
      <c r="BP788" s="118">
        <f t="shared" si="320"/>
        <v>18099</v>
      </c>
      <c r="BQ788" s="118">
        <f t="shared" si="318"/>
        <v>18099</v>
      </c>
      <c r="BR788" s="5" t="s">
        <v>3151</v>
      </c>
      <c r="CC788" s="63">
        <f t="shared" si="319"/>
        <v>19927</v>
      </c>
      <c r="CE788" s="63">
        <v>0</v>
      </c>
    </row>
    <row r="789" spans="1:84" ht="15" hidden="1" customHeight="1" outlineLevel="1">
      <c r="A789" t="s">
        <v>1</v>
      </c>
      <c r="B789" t="s">
        <v>148</v>
      </c>
      <c r="C789" s="1">
        <f t="shared" si="321"/>
        <v>5144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29">
        <f t="shared" si="322"/>
        <v>3018</v>
      </c>
      <c r="H789" s="134">
        <f t="shared" si="323"/>
        <v>0.58670295489891133</v>
      </c>
      <c r="I789" s="2"/>
      <c r="J789" s="2">
        <f t="shared" si="324"/>
        <v>0.19653965785381025</v>
      </c>
      <c r="K789" s="2">
        <f t="shared" si="325"/>
        <v>0.78324261275272167</v>
      </c>
      <c r="L789" s="2">
        <f t="shared" si="326"/>
        <v>0</v>
      </c>
      <c r="M789" s="2">
        <f t="shared" si="327"/>
        <v>2.0217729393468109E-2</v>
      </c>
      <c r="N789" s="63">
        <v>1011</v>
      </c>
      <c r="O789" s="63">
        <v>4029</v>
      </c>
      <c r="P789" s="63">
        <v>0</v>
      </c>
      <c r="Q789" s="63">
        <v>104</v>
      </c>
      <c r="R789" s="63">
        <v>0</v>
      </c>
      <c r="S789" s="63">
        <v>0</v>
      </c>
      <c r="T789" s="63">
        <v>0</v>
      </c>
      <c r="U789" s="63">
        <v>0</v>
      </c>
      <c r="V789" s="63">
        <v>0</v>
      </c>
      <c r="W789" s="63">
        <v>0</v>
      </c>
      <c r="X789" s="63">
        <v>0</v>
      </c>
      <c r="Y789" s="63">
        <v>0</v>
      </c>
      <c r="Z789" s="63">
        <v>0</v>
      </c>
      <c r="AA789" s="63">
        <v>0</v>
      </c>
      <c r="AB789" s="63">
        <v>0</v>
      </c>
      <c r="AC789" s="63">
        <v>0</v>
      </c>
      <c r="AD789" s="63">
        <v>0</v>
      </c>
      <c r="AE789" s="63">
        <v>0</v>
      </c>
      <c r="AF789" s="63">
        <v>0</v>
      </c>
      <c r="AG789" s="63">
        <v>0</v>
      </c>
      <c r="AH789" s="63">
        <v>0</v>
      </c>
      <c r="AI789" s="63">
        <v>0</v>
      </c>
      <c r="AJ789" s="63">
        <v>0</v>
      </c>
      <c r="AK789" s="63">
        <v>0</v>
      </c>
      <c r="AL789" s="63">
        <v>0</v>
      </c>
      <c r="AM789" s="63">
        <v>0</v>
      </c>
      <c r="AN789" s="63">
        <v>0</v>
      </c>
      <c r="AO789" s="63">
        <v>0</v>
      </c>
      <c r="AP789" s="63">
        <v>0</v>
      </c>
      <c r="AQ789" s="63">
        <v>0</v>
      </c>
      <c r="AR789" s="63">
        <v>0</v>
      </c>
      <c r="AS789" s="63">
        <v>0</v>
      </c>
      <c r="AT789" s="63">
        <v>0</v>
      </c>
      <c r="AU789" s="63">
        <v>0</v>
      </c>
      <c r="AV789" s="63">
        <v>0</v>
      </c>
      <c r="AW789" s="63">
        <v>0</v>
      </c>
      <c r="AX789" s="63">
        <v>0</v>
      </c>
      <c r="AY789" s="63">
        <v>0</v>
      </c>
      <c r="BA789" s="5">
        <f>IF(Q789&gt;0,RANK(Q789,(N789:P789,Q789:AE789)),0)</f>
        <v>3</v>
      </c>
      <c r="BB789" s="5">
        <f>IF(R789&gt;0,RANK(R789,(N789:P789,Q789:AE789)),0)</f>
        <v>0</v>
      </c>
      <c r="BC789" s="5">
        <f>IF(T789&gt;0,RANK(T789,(N789:P789,Q789:AE789)),0)</f>
        <v>0</v>
      </c>
      <c r="BD789" s="5">
        <f>IF(S789&gt;0,RANK(S789,(N789:P789,Q789:AE789)),0)</f>
        <v>0</v>
      </c>
      <c r="BE789" s="2">
        <f t="shared" si="328"/>
        <v>2.0217729393468119E-2</v>
      </c>
      <c r="BF789" s="2">
        <f t="shared" si="329"/>
        <v>0</v>
      </c>
      <c r="BG789" s="2">
        <f t="shared" si="330"/>
        <v>0</v>
      </c>
      <c r="BH789" s="2">
        <f t="shared" si="331"/>
        <v>0</v>
      </c>
      <c r="BJ789" t="s">
        <v>1</v>
      </c>
      <c r="BK789" t="s">
        <v>148</v>
      </c>
      <c r="BL789">
        <v>8</v>
      </c>
      <c r="BN789" s="112">
        <v>18</v>
      </c>
      <c r="BO789" s="114">
        <v>101</v>
      </c>
      <c r="BP789" s="118">
        <f t="shared" si="320"/>
        <v>18101</v>
      </c>
      <c r="BQ789" s="118">
        <f t="shared" si="318"/>
        <v>18101</v>
      </c>
      <c r="BR789" s="5" t="s">
        <v>3151</v>
      </c>
      <c r="CC789" s="63">
        <f t="shared" si="319"/>
        <v>5144</v>
      </c>
      <c r="CE789" s="63">
        <v>0</v>
      </c>
    </row>
    <row r="790" spans="1:84" ht="15" hidden="1" customHeight="1" outlineLevel="1">
      <c r="A790" t="s">
        <v>182</v>
      </c>
      <c r="B790" t="s">
        <v>148</v>
      </c>
      <c r="C790" s="1">
        <f t="shared" si="321"/>
        <v>14473</v>
      </c>
      <c r="D790" s="5">
        <f>IF(N790&gt;0, RANK(N790,(N790:P790,Q790:AE790)),0)</f>
        <v>2</v>
      </c>
      <c r="E790" s="5">
        <f>IF(O790&gt;0,RANK(O790,(N790:P790,Q790:AE790)),0)</f>
        <v>1</v>
      </c>
      <c r="F790" s="5">
        <f>IF(P790&gt;0,RANK(P790,(N790:P790,Q790:AE790)),0)</f>
        <v>0</v>
      </c>
      <c r="G790" s="129">
        <f t="shared" si="322"/>
        <v>7690</v>
      </c>
      <c r="H790" s="134">
        <f t="shared" si="323"/>
        <v>0.53133420852622126</v>
      </c>
      <c r="I790" s="2"/>
      <c r="J790" s="2">
        <f t="shared" si="324"/>
        <v>0.22351965729289022</v>
      </c>
      <c r="K790" s="2">
        <f t="shared" si="325"/>
        <v>0.7548538658191114</v>
      </c>
      <c r="L790" s="2">
        <f t="shared" si="326"/>
        <v>0</v>
      </c>
      <c r="M790" s="2">
        <f t="shared" si="327"/>
        <v>2.1626476887998347E-2</v>
      </c>
      <c r="N790" s="63">
        <v>3235</v>
      </c>
      <c r="O790" s="63">
        <v>10925</v>
      </c>
      <c r="P790" s="63">
        <v>0</v>
      </c>
      <c r="Q790" s="63">
        <v>306</v>
      </c>
      <c r="R790" s="63">
        <v>5</v>
      </c>
      <c r="S790" s="63">
        <v>0</v>
      </c>
      <c r="T790" s="63">
        <v>0</v>
      </c>
      <c r="U790" s="63">
        <v>0</v>
      </c>
      <c r="V790" s="63">
        <v>0</v>
      </c>
      <c r="W790" s="63">
        <v>0</v>
      </c>
      <c r="X790" s="63">
        <v>0</v>
      </c>
      <c r="Y790" s="63">
        <v>0</v>
      </c>
      <c r="Z790" s="63">
        <v>2</v>
      </c>
      <c r="AA790" s="63">
        <v>0</v>
      </c>
      <c r="AB790" s="63">
        <v>0</v>
      </c>
      <c r="AC790" s="63">
        <v>0</v>
      </c>
      <c r="AD790" s="63">
        <v>0</v>
      </c>
      <c r="AE790" s="63">
        <v>0</v>
      </c>
      <c r="AF790" s="63">
        <v>0</v>
      </c>
      <c r="AG790" s="63">
        <v>0</v>
      </c>
      <c r="AH790" s="63">
        <v>0</v>
      </c>
      <c r="AI790" s="63">
        <v>0</v>
      </c>
      <c r="AJ790" s="63">
        <v>0</v>
      </c>
      <c r="AK790" s="63">
        <v>0</v>
      </c>
      <c r="AL790" s="63">
        <v>0</v>
      </c>
      <c r="AM790" s="63">
        <v>0</v>
      </c>
      <c r="AN790" s="63">
        <v>0</v>
      </c>
      <c r="AO790" s="63">
        <v>0</v>
      </c>
      <c r="AP790" s="63">
        <v>0</v>
      </c>
      <c r="AQ790" s="63">
        <v>0</v>
      </c>
      <c r="AR790" s="63">
        <v>0</v>
      </c>
      <c r="AS790" s="63">
        <v>0</v>
      </c>
      <c r="AT790" s="63">
        <v>0</v>
      </c>
      <c r="AU790" s="63">
        <v>0</v>
      </c>
      <c r="AV790" s="63">
        <v>0</v>
      </c>
      <c r="AW790" s="63">
        <v>0</v>
      </c>
      <c r="AX790" s="63">
        <v>0</v>
      </c>
      <c r="AY790" s="63">
        <v>0</v>
      </c>
      <c r="BA790" s="5">
        <f>IF(Q790&gt;0,RANK(Q790,(N790:P790,Q790:AE790)),0)</f>
        <v>3</v>
      </c>
      <c r="BB790" s="5">
        <f>IF(R790&gt;0,RANK(R790,(N790:P790,Q790:AE790)),0)</f>
        <v>4</v>
      </c>
      <c r="BC790" s="5">
        <f>IF(T790&gt;0,RANK(T790,(N790:P790,Q790:AE790)),0)</f>
        <v>0</v>
      </c>
      <c r="BD790" s="5">
        <f>IF(S790&gt;0,RANK(S790,(N790:P790,Q790:AE790)),0)</f>
        <v>0</v>
      </c>
      <c r="BE790" s="2">
        <f t="shared" si="328"/>
        <v>2.1142817660471221E-2</v>
      </c>
      <c r="BF790" s="2">
        <f t="shared" si="329"/>
        <v>3.4547087680508531E-4</v>
      </c>
      <c r="BG790" s="2">
        <f t="shared" si="330"/>
        <v>0</v>
      </c>
      <c r="BH790" s="2">
        <f t="shared" si="331"/>
        <v>0</v>
      </c>
      <c r="BJ790" t="s">
        <v>182</v>
      </c>
      <c r="BK790" t="s">
        <v>148</v>
      </c>
      <c r="BL790">
        <v>2</v>
      </c>
      <c r="BN790" s="112">
        <v>18</v>
      </c>
      <c r="BO790" s="114">
        <v>103</v>
      </c>
      <c r="BP790" s="118">
        <f t="shared" si="320"/>
        <v>18103</v>
      </c>
      <c r="BQ790" s="118">
        <f t="shared" si="318"/>
        <v>18103</v>
      </c>
      <c r="BR790" s="5" t="s">
        <v>3151</v>
      </c>
      <c r="CC790" s="63">
        <f t="shared" si="319"/>
        <v>14473</v>
      </c>
      <c r="CE790" s="63">
        <v>0</v>
      </c>
    </row>
    <row r="791" spans="1:84" ht="15" hidden="1" customHeight="1" outlineLevel="1">
      <c r="A791" t="s">
        <v>643</v>
      </c>
      <c r="B791" t="s">
        <v>148</v>
      </c>
      <c r="C791" s="1">
        <f t="shared" si="321"/>
        <v>63151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>IF(P791&gt;0,RANK(P791,(N791:P791,Q791:AE791)),0)</f>
        <v>0</v>
      </c>
      <c r="G791" s="129">
        <f t="shared" si="322"/>
        <v>17790</v>
      </c>
      <c r="H791" s="134">
        <f t="shared" si="323"/>
        <v>0.28170575287802252</v>
      </c>
      <c r="I791" s="2"/>
      <c r="J791" s="2">
        <f t="shared" si="324"/>
        <v>0.63120140615350506</v>
      </c>
      <c r="K791" s="2">
        <f t="shared" si="325"/>
        <v>0.3494956532754826</v>
      </c>
      <c r="L791" s="2">
        <f t="shared" si="326"/>
        <v>0</v>
      </c>
      <c r="M791" s="2">
        <f t="shared" si="327"/>
        <v>1.9302940571012339E-2</v>
      </c>
      <c r="N791" s="63">
        <v>39861</v>
      </c>
      <c r="O791" s="63">
        <v>22071</v>
      </c>
      <c r="P791" s="63">
        <v>0</v>
      </c>
      <c r="Q791" s="63">
        <v>1105</v>
      </c>
      <c r="R791" s="63">
        <v>88</v>
      </c>
      <c r="S791" s="63">
        <v>0</v>
      </c>
      <c r="T791" s="63">
        <v>0</v>
      </c>
      <c r="U791" s="63">
        <v>0</v>
      </c>
      <c r="V791" s="63">
        <v>0</v>
      </c>
      <c r="W791" s="63">
        <v>1</v>
      </c>
      <c r="X791" s="63">
        <v>0</v>
      </c>
      <c r="Y791" s="63">
        <v>0</v>
      </c>
      <c r="Z791" s="63">
        <v>25</v>
      </c>
      <c r="AA791" s="63">
        <v>0</v>
      </c>
      <c r="AB791" s="63">
        <v>0</v>
      </c>
      <c r="AC791" s="63">
        <v>0</v>
      </c>
      <c r="AD791" s="63">
        <v>0</v>
      </c>
      <c r="AE791" s="63">
        <v>0</v>
      </c>
      <c r="AF791" s="63">
        <v>0</v>
      </c>
      <c r="AG791" s="63">
        <v>0</v>
      </c>
      <c r="AH791" s="63">
        <v>0</v>
      </c>
      <c r="AI791" s="63">
        <v>0</v>
      </c>
      <c r="AJ791" s="63">
        <v>0</v>
      </c>
      <c r="AK791" s="63">
        <v>0</v>
      </c>
      <c r="AL791" s="63">
        <v>0</v>
      </c>
      <c r="AM791" s="63">
        <v>0</v>
      </c>
      <c r="AN791" s="63">
        <v>0</v>
      </c>
      <c r="AO791" s="63">
        <v>0</v>
      </c>
      <c r="AP791" s="63">
        <v>0</v>
      </c>
      <c r="AQ791" s="63">
        <v>0</v>
      </c>
      <c r="AR791" s="63">
        <v>0</v>
      </c>
      <c r="AS791" s="63">
        <v>0</v>
      </c>
      <c r="AT791" s="63">
        <v>0</v>
      </c>
      <c r="AU791" s="63">
        <v>0</v>
      </c>
      <c r="AV791" s="63">
        <v>0</v>
      </c>
      <c r="AW791" s="63">
        <v>0</v>
      </c>
      <c r="AX791" s="63">
        <v>0</v>
      </c>
      <c r="AY791" s="63">
        <v>0</v>
      </c>
      <c r="BA791" s="5">
        <f>IF(Q791&gt;0,RANK(Q791,(N791:P791,Q791:AE791)),0)</f>
        <v>3</v>
      </c>
      <c r="BB791" s="5">
        <f>IF(R791&gt;0,RANK(R791,(N791:P791,Q791:AE791)),0)</f>
        <v>4</v>
      </c>
      <c r="BC791" s="5">
        <f>IF(T791&gt;0,RANK(T791,(N791:P791,Q791:AE791)),0)</f>
        <v>0</v>
      </c>
      <c r="BD791" s="5">
        <f>IF(S791&gt;0,RANK(S791,(N791:P791,Q791:AE791)),0)</f>
        <v>0</v>
      </c>
      <c r="BE791" s="2">
        <f t="shared" si="328"/>
        <v>1.7497743503665817E-2</v>
      </c>
      <c r="BF791" s="2">
        <f t="shared" si="329"/>
        <v>1.3934854554955582E-3</v>
      </c>
      <c r="BG791" s="2">
        <f t="shared" si="330"/>
        <v>0</v>
      </c>
      <c r="BH791" s="2">
        <f t="shared" si="331"/>
        <v>0</v>
      </c>
      <c r="BJ791" t="s">
        <v>643</v>
      </c>
      <c r="BK791" t="s">
        <v>148</v>
      </c>
      <c r="BL791">
        <v>9</v>
      </c>
      <c r="BN791" s="112">
        <v>18</v>
      </c>
      <c r="BO791" s="114">
        <v>105</v>
      </c>
      <c r="BP791" s="118">
        <f t="shared" si="320"/>
        <v>18105</v>
      </c>
      <c r="BQ791" s="118">
        <f t="shared" si="318"/>
        <v>18105</v>
      </c>
      <c r="BR791" s="5" t="s">
        <v>3151</v>
      </c>
      <c r="CC791" s="63">
        <f t="shared" si="319"/>
        <v>63151</v>
      </c>
      <c r="CE791" s="63">
        <v>1</v>
      </c>
      <c r="CF791" s="129"/>
    </row>
    <row r="792" spans="1:84" ht="15" hidden="1" customHeight="1" outlineLevel="1">
      <c r="A792" t="s">
        <v>1405</v>
      </c>
      <c r="B792" t="s">
        <v>148</v>
      </c>
      <c r="C792" s="1">
        <f t="shared" si="321"/>
        <v>17198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29">
        <f t="shared" si="322"/>
        <v>8446</v>
      </c>
      <c r="H792" s="134">
        <f t="shared" si="323"/>
        <v>0.49110361669961622</v>
      </c>
      <c r="I792" s="2"/>
      <c r="J792" s="2">
        <f t="shared" si="324"/>
        <v>0.24497034538899873</v>
      </c>
      <c r="K792" s="2">
        <f t="shared" si="325"/>
        <v>0.73607396208861497</v>
      </c>
      <c r="L792" s="2">
        <f t="shared" si="326"/>
        <v>0</v>
      </c>
      <c r="M792" s="2">
        <f t="shared" si="327"/>
        <v>1.8955692522386269E-2</v>
      </c>
      <c r="N792" s="63">
        <v>4213</v>
      </c>
      <c r="O792" s="63">
        <v>12659</v>
      </c>
      <c r="P792" s="63">
        <v>0</v>
      </c>
      <c r="Q792" s="63">
        <v>326</v>
      </c>
      <c r="R792" s="63">
        <v>0</v>
      </c>
      <c r="S792" s="63">
        <v>0</v>
      </c>
      <c r="T792" s="63">
        <v>0</v>
      </c>
      <c r="U792" s="63">
        <v>0</v>
      </c>
      <c r="V792" s="63">
        <v>0</v>
      </c>
      <c r="W792" s="63">
        <v>0</v>
      </c>
      <c r="X792" s="63">
        <v>0</v>
      </c>
      <c r="Y792" s="63">
        <v>0</v>
      </c>
      <c r="Z792" s="63">
        <v>0</v>
      </c>
      <c r="AA792" s="63">
        <v>0</v>
      </c>
      <c r="AB792" s="63">
        <v>0</v>
      </c>
      <c r="AC792" s="63">
        <v>0</v>
      </c>
      <c r="AD792" s="63">
        <v>0</v>
      </c>
      <c r="AE792" s="63">
        <v>0</v>
      </c>
      <c r="AF792" s="63">
        <v>0</v>
      </c>
      <c r="AG792" s="63">
        <v>0</v>
      </c>
      <c r="AH792" s="63">
        <v>0</v>
      </c>
      <c r="AI792" s="63">
        <v>0</v>
      </c>
      <c r="AJ792" s="63">
        <v>0</v>
      </c>
      <c r="AK792" s="63">
        <v>0</v>
      </c>
      <c r="AL792" s="63">
        <v>0</v>
      </c>
      <c r="AM792" s="63">
        <v>0</v>
      </c>
      <c r="AN792" s="63">
        <v>0</v>
      </c>
      <c r="AO792" s="63">
        <v>0</v>
      </c>
      <c r="AP792" s="63">
        <v>0</v>
      </c>
      <c r="AQ792" s="63">
        <v>0</v>
      </c>
      <c r="AR792" s="63">
        <v>0</v>
      </c>
      <c r="AS792" s="63">
        <v>0</v>
      </c>
      <c r="AT792" s="63">
        <v>0</v>
      </c>
      <c r="AU792" s="63">
        <v>0</v>
      </c>
      <c r="AV792" s="63">
        <v>0</v>
      </c>
      <c r="AW792" s="63">
        <v>0</v>
      </c>
      <c r="AX792" s="63">
        <v>0</v>
      </c>
      <c r="AY792" s="63">
        <v>0</v>
      </c>
      <c r="BA792" s="5">
        <f>IF(Q792&gt;0,RANK(Q792,(N792:P792,Q792:AE792)),0)</f>
        <v>3</v>
      </c>
      <c r="BB792" s="5">
        <f>IF(R792&gt;0,RANK(R792,(N792:P792,Q792:AE792)),0)</f>
        <v>0</v>
      </c>
      <c r="BC792" s="5">
        <f>IF(T792&gt;0,RANK(T792,(N792:P792,Q792:AE792)),0)</f>
        <v>0</v>
      </c>
      <c r="BD792" s="5">
        <f>IF(S792&gt;0,RANK(S792,(N792:P792,Q792:AE792)),0)</f>
        <v>0</v>
      </c>
      <c r="BE792" s="2">
        <f t="shared" si="328"/>
        <v>1.8955692522386325E-2</v>
      </c>
      <c r="BF792" s="2">
        <f t="shared" si="329"/>
        <v>0</v>
      </c>
      <c r="BG792" s="2">
        <f t="shared" si="330"/>
        <v>0</v>
      </c>
      <c r="BH792" s="2">
        <f t="shared" si="331"/>
        <v>0</v>
      </c>
      <c r="BJ792" t="s">
        <v>1405</v>
      </c>
      <c r="BK792" t="s">
        <v>148</v>
      </c>
      <c r="BL792">
        <v>4</v>
      </c>
      <c r="BN792" s="112">
        <v>18</v>
      </c>
      <c r="BO792" s="114">
        <v>107</v>
      </c>
      <c r="BP792" s="118">
        <f t="shared" si="320"/>
        <v>18107</v>
      </c>
      <c r="BQ792" s="118">
        <f t="shared" si="318"/>
        <v>18107</v>
      </c>
      <c r="BR792" s="5" t="s">
        <v>3151</v>
      </c>
      <c r="CC792" s="63">
        <f t="shared" si="319"/>
        <v>17198</v>
      </c>
      <c r="CE792" s="63">
        <v>0</v>
      </c>
    </row>
    <row r="793" spans="1:84" ht="15" hidden="1" customHeight="1" outlineLevel="1">
      <c r="A793" t="s">
        <v>1144</v>
      </c>
      <c r="B793" t="s">
        <v>148</v>
      </c>
      <c r="C793" s="1">
        <f t="shared" si="321"/>
        <v>36159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29">
        <f t="shared" si="322"/>
        <v>19731</v>
      </c>
      <c r="H793" s="134">
        <f t="shared" si="323"/>
        <v>0.54567327636273122</v>
      </c>
      <c r="I793" s="2"/>
      <c r="J793" s="2">
        <f t="shared" si="324"/>
        <v>0.21518847313255343</v>
      </c>
      <c r="K793" s="2">
        <f t="shared" si="325"/>
        <v>0.76086174949528473</v>
      </c>
      <c r="L793" s="2">
        <f t="shared" si="326"/>
        <v>0</v>
      </c>
      <c r="M793" s="2">
        <f t="shared" si="327"/>
        <v>2.3949777372161862E-2</v>
      </c>
      <c r="N793" s="63">
        <v>7781</v>
      </c>
      <c r="O793" s="63">
        <v>27512</v>
      </c>
      <c r="P793" s="63">
        <v>0</v>
      </c>
      <c r="Q793" s="63">
        <v>862</v>
      </c>
      <c r="R793" s="63">
        <v>2</v>
      </c>
      <c r="S793" s="63">
        <v>0</v>
      </c>
      <c r="T793" s="63">
        <v>0</v>
      </c>
      <c r="U793" s="63">
        <v>0</v>
      </c>
      <c r="V793" s="63">
        <v>0</v>
      </c>
      <c r="W793" s="63">
        <v>0</v>
      </c>
      <c r="X793" s="63">
        <v>0</v>
      </c>
      <c r="Y793" s="63">
        <v>0</v>
      </c>
      <c r="Z793" s="63">
        <v>2</v>
      </c>
      <c r="AA793" s="63">
        <v>0</v>
      </c>
      <c r="AB793" s="63">
        <v>0</v>
      </c>
      <c r="AC793" s="63">
        <v>0</v>
      </c>
      <c r="AD793" s="63">
        <v>0</v>
      </c>
      <c r="AE793" s="63">
        <v>0</v>
      </c>
      <c r="AF793" s="63">
        <v>0</v>
      </c>
      <c r="AG793" s="63">
        <v>0</v>
      </c>
      <c r="AH793" s="63">
        <v>0</v>
      </c>
      <c r="AI793" s="63">
        <v>0</v>
      </c>
      <c r="AJ793" s="63">
        <v>0</v>
      </c>
      <c r="AK793" s="63">
        <v>0</v>
      </c>
      <c r="AL793" s="63">
        <v>0</v>
      </c>
      <c r="AM793" s="63">
        <v>0</v>
      </c>
      <c r="AN793" s="63">
        <v>0</v>
      </c>
      <c r="AO793" s="63">
        <v>0</v>
      </c>
      <c r="AP793" s="63">
        <v>0</v>
      </c>
      <c r="AQ793" s="63">
        <v>0</v>
      </c>
      <c r="AR793" s="63">
        <v>0</v>
      </c>
      <c r="AS793" s="63">
        <v>0</v>
      </c>
      <c r="AT793" s="63">
        <v>0</v>
      </c>
      <c r="AU793" s="63">
        <v>0</v>
      </c>
      <c r="AV793" s="63">
        <v>0</v>
      </c>
      <c r="AW793" s="63">
        <v>0</v>
      </c>
      <c r="AX793" s="63">
        <v>0</v>
      </c>
      <c r="AY793" s="63">
        <v>0</v>
      </c>
      <c r="BA793" s="5">
        <f>IF(Q793&gt;0,RANK(Q793,(N793:P793,Q793:AE793)),0)</f>
        <v>3</v>
      </c>
      <c r="BB793" s="5">
        <f>IF(R793&gt;0,RANK(R793,(N793:P793,Q793:AE793)),0)</f>
        <v>4</v>
      </c>
      <c r="BC793" s="5">
        <f>IF(T793&gt;0,RANK(T793,(N793:P793,Q793:AE793)),0)</f>
        <v>0</v>
      </c>
      <c r="BD793" s="5">
        <f>IF(S793&gt;0,RANK(S793,(N793:P793,Q793:AE793)),0)</f>
        <v>0</v>
      </c>
      <c r="BE793" s="2">
        <f t="shared" si="328"/>
        <v>2.3839154843883957E-2</v>
      </c>
      <c r="BF793" s="2">
        <f t="shared" si="329"/>
        <v>5.5311264138941892E-5</v>
      </c>
      <c r="BG793" s="2">
        <f t="shared" si="330"/>
        <v>0</v>
      </c>
      <c r="BH793" s="2">
        <f t="shared" si="331"/>
        <v>0</v>
      </c>
      <c r="BJ793" t="s">
        <v>1144</v>
      </c>
      <c r="BK793" t="s">
        <v>148</v>
      </c>
      <c r="BN793" s="112">
        <v>18</v>
      </c>
      <c r="BO793" s="114">
        <v>109</v>
      </c>
      <c r="BP793" s="118">
        <f t="shared" si="320"/>
        <v>18109</v>
      </c>
      <c r="BQ793" s="118">
        <f t="shared" si="318"/>
        <v>18109</v>
      </c>
      <c r="BR793" s="5" t="s">
        <v>3151</v>
      </c>
      <c r="CC793" s="63">
        <f t="shared" si="319"/>
        <v>36159</v>
      </c>
      <c r="CE793" s="63">
        <v>0</v>
      </c>
    </row>
    <row r="794" spans="1:84" ht="15" hidden="1" customHeight="1" outlineLevel="1">
      <c r="A794" t="s">
        <v>1135</v>
      </c>
      <c r="B794" t="s">
        <v>148</v>
      </c>
      <c r="C794" s="1">
        <f t="shared" si="321"/>
        <v>6591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29">
        <f t="shared" si="322"/>
        <v>3433</v>
      </c>
      <c r="H794" s="134">
        <f t="shared" si="323"/>
        <v>0.52086178121681082</v>
      </c>
      <c r="I794" s="2"/>
      <c r="J794" s="2">
        <f t="shared" si="324"/>
        <v>0.22894856622667273</v>
      </c>
      <c r="K794" s="2">
        <f t="shared" si="325"/>
        <v>0.74981034744348352</v>
      </c>
      <c r="L794" s="2">
        <f t="shared" si="326"/>
        <v>0</v>
      </c>
      <c r="M794" s="2">
        <f t="shared" si="327"/>
        <v>2.1241086329843784E-2</v>
      </c>
      <c r="N794" s="63">
        <v>1509</v>
      </c>
      <c r="O794" s="63">
        <v>4942</v>
      </c>
      <c r="P794" s="63">
        <v>0</v>
      </c>
      <c r="Q794" s="63">
        <v>140</v>
      </c>
      <c r="R794" s="63">
        <v>0</v>
      </c>
      <c r="S794" s="63">
        <v>0</v>
      </c>
      <c r="T794" s="63">
        <v>0</v>
      </c>
      <c r="U794" s="63">
        <v>0</v>
      </c>
      <c r="V794" s="63">
        <v>0</v>
      </c>
      <c r="W794" s="63">
        <v>0</v>
      </c>
      <c r="X794" s="63">
        <v>0</v>
      </c>
      <c r="Y794" s="63">
        <v>0</v>
      </c>
      <c r="Z794" s="63">
        <v>0</v>
      </c>
      <c r="AA794" s="63">
        <v>0</v>
      </c>
      <c r="AB794" s="63">
        <v>0</v>
      </c>
      <c r="AC794" s="63">
        <v>0</v>
      </c>
      <c r="AD794" s="63">
        <v>0</v>
      </c>
      <c r="AE794" s="63">
        <v>0</v>
      </c>
      <c r="AF794" s="63">
        <v>0</v>
      </c>
      <c r="AG794" s="63">
        <v>0</v>
      </c>
      <c r="AH794" s="63">
        <v>0</v>
      </c>
      <c r="AI794" s="63">
        <v>0</v>
      </c>
      <c r="AJ794" s="63">
        <v>0</v>
      </c>
      <c r="AK794" s="63">
        <v>0</v>
      </c>
      <c r="AL794" s="63">
        <v>0</v>
      </c>
      <c r="AM794" s="63">
        <v>0</v>
      </c>
      <c r="AN794" s="63">
        <v>0</v>
      </c>
      <c r="AO794" s="63">
        <v>0</v>
      </c>
      <c r="AP794" s="63">
        <v>0</v>
      </c>
      <c r="AQ794" s="63">
        <v>0</v>
      </c>
      <c r="AR794" s="63">
        <v>0</v>
      </c>
      <c r="AS794" s="63">
        <v>0</v>
      </c>
      <c r="AT794" s="63">
        <v>0</v>
      </c>
      <c r="AU794" s="63">
        <v>0</v>
      </c>
      <c r="AV794" s="63">
        <v>0</v>
      </c>
      <c r="AW794" s="63">
        <v>0</v>
      </c>
      <c r="AX794" s="63">
        <v>0</v>
      </c>
      <c r="AY794" s="63">
        <v>0</v>
      </c>
      <c r="BA794" s="5">
        <f>IF(Q794&gt;0,RANK(Q794,(N794:P794,Q794:AE794)),0)</f>
        <v>3</v>
      </c>
      <c r="BB794" s="5">
        <f>IF(R794&gt;0,RANK(R794,(N794:P794,Q794:AE794)),0)</f>
        <v>0</v>
      </c>
      <c r="BC794" s="5">
        <f>IF(T794&gt;0,RANK(T794,(N794:P794,Q794:AE794)),0)</f>
        <v>0</v>
      </c>
      <c r="BD794" s="5">
        <f>IF(S794&gt;0,RANK(S794,(N794:P794,Q794:AE794)),0)</f>
        <v>0</v>
      </c>
      <c r="BE794" s="2">
        <f t="shared" si="328"/>
        <v>2.1241086329843728E-2</v>
      </c>
      <c r="BF794" s="2">
        <f t="shared" si="329"/>
        <v>0</v>
      </c>
      <c r="BG794" s="2">
        <f t="shared" si="330"/>
        <v>0</v>
      </c>
      <c r="BH794" s="2">
        <f t="shared" si="331"/>
        <v>0</v>
      </c>
      <c r="BJ794" t="s">
        <v>1135</v>
      </c>
      <c r="BK794" t="s">
        <v>148</v>
      </c>
      <c r="BL794">
        <v>4</v>
      </c>
      <c r="BN794" s="112">
        <v>18</v>
      </c>
      <c r="BO794" s="114">
        <v>111</v>
      </c>
      <c r="BP794" s="118">
        <f t="shared" si="320"/>
        <v>18111</v>
      </c>
      <c r="BQ794" s="118">
        <f t="shared" si="318"/>
        <v>18111</v>
      </c>
      <c r="BR794" s="5" t="s">
        <v>3151</v>
      </c>
      <c r="CC794" s="63">
        <f t="shared" si="319"/>
        <v>6591</v>
      </c>
      <c r="CE794" s="63">
        <v>0</v>
      </c>
    </row>
    <row r="795" spans="1:84" ht="15" hidden="1" customHeight="1" outlineLevel="1">
      <c r="A795" t="s">
        <v>833</v>
      </c>
      <c r="B795" t="s">
        <v>148</v>
      </c>
      <c r="C795" s="1">
        <f t="shared" si="321"/>
        <v>19190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29">
        <f t="shared" si="322"/>
        <v>9535</v>
      </c>
      <c r="H795" s="134">
        <f t="shared" si="323"/>
        <v>0.49687337154768108</v>
      </c>
      <c r="I795" s="2"/>
      <c r="J795" s="2">
        <f t="shared" si="324"/>
        <v>0.24283480979676916</v>
      </c>
      <c r="K795" s="2">
        <f t="shared" si="325"/>
        <v>0.73970818134445027</v>
      </c>
      <c r="L795" s="2">
        <f t="shared" si="326"/>
        <v>0</v>
      </c>
      <c r="M795" s="2">
        <f t="shared" si="327"/>
        <v>1.7457008858780543E-2</v>
      </c>
      <c r="N795" s="63">
        <v>4660</v>
      </c>
      <c r="O795" s="63">
        <v>14195</v>
      </c>
      <c r="P795" s="63">
        <v>0</v>
      </c>
      <c r="Q795" s="63">
        <v>335</v>
      </c>
      <c r="R795" s="63">
        <v>0</v>
      </c>
      <c r="S795" s="63">
        <v>0</v>
      </c>
      <c r="T795" s="63">
        <v>0</v>
      </c>
      <c r="U795" s="63">
        <v>0</v>
      </c>
      <c r="V795" s="63">
        <v>0</v>
      </c>
      <c r="W795" s="63">
        <v>0</v>
      </c>
      <c r="X795" s="63">
        <v>0</v>
      </c>
      <c r="Y795" s="63">
        <v>0</v>
      </c>
      <c r="Z795" s="63">
        <v>0</v>
      </c>
      <c r="AA795" s="63">
        <v>0</v>
      </c>
      <c r="AB795" s="63">
        <v>0</v>
      </c>
      <c r="AC795" s="63">
        <v>0</v>
      </c>
      <c r="AD795" s="63">
        <v>0</v>
      </c>
      <c r="AE795" s="63">
        <v>0</v>
      </c>
      <c r="AF795" s="63">
        <v>0</v>
      </c>
      <c r="AG795" s="63">
        <v>0</v>
      </c>
      <c r="AH795" s="63">
        <v>0</v>
      </c>
      <c r="AI795" s="63">
        <v>0</v>
      </c>
      <c r="AJ795" s="63">
        <v>0</v>
      </c>
      <c r="AK795" s="63">
        <v>0</v>
      </c>
      <c r="AL795" s="63">
        <v>0</v>
      </c>
      <c r="AM795" s="63">
        <v>0</v>
      </c>
      <c r="AN795" s="63">
        <v>0</v>
      </c>
      <c r="AO795" s="63">
        <v>0</v>
      </c>
      <c r="AP795" s="63">
        <v>0</v>
      </c>
      <c r="AQ795" s="63">
        <v>0</v>
      </c>
      <c r="AR795" s="63">
        <v>0</v>
      </c>
      <c r="AS795" s="63">
        <v>0</v>
      </c>
      <c r="AT795" s="63">
        <v>0</v>
      </c>
      <c r="AU795" s="63">
        <v>0</v>
      </c>
      <c r="AV795" s="63">
        <v>0</v>
      </c>
      <c r="AW795" s="63">
        <v>0</v>
      </c>
      <c r="AX795" s="63">
        <v>0</v>
      </c>
      <c r="AY795" s="63">
        <v>0</v>
      </c>
      <c r="BA795" s="5">
        <f>IF(Q795&gt;0,RANK(Q795,(N795:P795,Q795:AE795)),0)</f>
        <v>3</v>
      </c>
      <c r="BB795" s="5">
        <f>IF(R795&gt;0,RANK(R795,(N795:P795,Q795:AE795)),0)</f>
        <v>0</v>
      </c>
      <c r="BC795" s="5">
        <f>IF(T795&gt;0,RANK(T795,(N795:P795,Q795:AE795)),0)</f>
        <v>0</v>
      </c>
      <c r="BD795" s="5">
        <f>IF(S795&gt;0,RANK(S795,(N795:P795,Q795:AE795)),0)</f>
        <v>0</v>
      </c>
      <c r="BE795" s="2">
        <f t="shared" si="328"/>
        <v>1.7457008858780616E-2</v>
      </c>
      <c r="BF795" s="2">
        <f t="shared" si="329"/>
        <v>0</v>
      </c>
      <c r="BG795" s="2">
        <f t="shared" si="330"/>
        <v>0</v>
      </c>
      <c r="BH795" s="2">
        <f t="shared" si="331"/>
        <v>0</v>
      </c>
      <c r="BJ795" t="s">
        <v>833</v>
      </c>
      <c r="BK795" t="s">
        <v>148</v>
      </c>
      <c r="BL795">
        <v>3</v>
      </c>
      <c r="BN795" s="112">
        <v>18</v>
      </c>
      <c r="BO795" s="114">
        <v>113</v>
      </c>
      <c r="BP795" s="118">
        <f t="shared" si="320"/>
        <v>18113</v>
      </c>
      <c r="BQ795" s="118">
        <f t="shared" si="318"/>
        <v>18113</v>
      </c>
      <c r="BR795" s="5" t="s">
        <v>3151</v>
      </c>
      <c r="CC795" s="63">
        <f t="shared" si="319"/>
        <v>19190</v>
      </c>
      <c r="CE795" s="63">
        <v>0</v>
      </c>
    </row>
    <row r="796" spans="1:84" ht="15" hidden="1" customHeight="1" outlineLevel="1">
      <c r="A796" t="s">
        <v>735</v>
      </c>
      <c r="B796" t="s">
        <v>148</v>
      </c>
      <c r="C796" s="1">
        <f t="shared" si="321"/>
        <v>3075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29">
        <f t="shared" si="322"/>
        <v>1386</v>
      </c>
      <c r="H796" s="134">
        <f t="shared" si="323"/>
        <v>0.45073170731707318</v>
      </c>
      <c r="I796" s="2"/>
      <c r="J796" s="2">
        <f t="shared" si="324"/>
        <v>0.21723577235772357</v>
      </c>
      <c r="K796" s="2">
        <f t="shared" si="325"/>
        <v>0.66796747967479675</v>
      </c>
      <c r="L796" s="2">
        <f t="shared" si="326"/>
        <v>0</v>
      </c>
      <c r="M796" s="2">
        <f t="shared" si="327"/>
        <v>0.11479674796747963</v>
      </c>
      <c r="N796" s="63">
        <v>668</v>
      </c>
      <c r="O796" s="63">
        <v>2054</v>
      </c>
      <c r="P796" s="63">
        <v>0</v>
      </c>
      <c r="Q796" s="63">
        <v>353</v>
      </c>
      <c r="R796" s="63">
        <v>0</v>
      </c>
      <c r="S796" s="63">
        <v>0</v>
      </c>
      <c r="T796" s="63">
        <v>0</v>
      </c>
      <c r="U796" s="63">
        <v>0</v>
      </c>
      <c r="V796" s="63">
        <v>0</v>
      </c>
      <c r="W796" s="63">
        <v>0</v>
      </c>
      <c r="X796" s="63">
        <v>0</v>
      </c>
      <c r="Y796" s="63">
        <v>0</v>
      </c>
      <c r="Z796" s="63">
        <v>0</v>
      </c>
      <c r="AA796" s="63">
        <v>0</v>
      </c>
      <c r="AB796" s="63">
        <v>0</v>
      </c>
      <c r="AC796" s="63">
        <v>0</v>
      </c>
      <c r="AD796" s="63">
        <v>0</v>
      </c>
      <c r="AE796" s="63">
        <v>0</v>
      </c>
      <c r="AF796" s="63">
        <v>0</v>
      </c>
      <c r="AG796" s="63">
        <v>0</v>
      </c>
      <c r="AH796" s="63">
        <v>0</v>
      </c>
      <c r="AI796" s="63">
        <v>0</v>
      </c>
      <c r="AJ796" s="63">
        <v>0</v>
      </c>
      <c r="AK796" s="63">
        <v>0</v>
      </c>
      <c r="AL796" s="63">
        <v>0</v>
      </c>
      <c r="AM796" s="63">
        <v>0</v>
      </c>
      <c r="AN796" s="63">
        <v>0</v>
      </c>
      <c r="AO796" s="63">
        <v>0</v>
      </c>
      <c r="AP796" s="63">
        <v>0</v>
      </c>
      <c r="AQ796" s="63">
        <v>0</v>
      </c>
      <c r="AR796" s="63">
        <v>0</v>
      </c>
      <c r="AS796" s="63">
        <v>0</v>
      </c>
      <c r="AT796" s="63">
        <v>0</v>
      </c>
      <c r="AU796" s="63">
        <v>0</v>
      </c>
      <c r="AV796" s="63">
        <v>0</v>
      </c>
      <c r="AW796" s="63">
        <v>0</v>
      </c>
      <c r="AX796" s="63">
        <v>0</v>
      </c>
      <c r="AY796" s="63">
        <v>0</v>
      </c>
      <c r="BA796" s="5">
        <f>IF(Q796&gt;0,RANK(Q796,(N796:P796,Q796:AE796)),0)</f>
        <v>3</v>
      </c>
      <c r="BB796" s="5">
        <f>IF(R796&gt;0,RANK(R796,(N796:P796,Q796:AE796)),0)</f>
        <v>0</v>
      </c>
      <c r="BC796" s="5">
        <f>IF(T796&gt;0,RANK(T796,(N796:P796,Q796:AE796)),0)</f>
        <v>0</v>
      </c>
      <c r="BD796" s="5">
        <f>IF(S796&gt;0,RANK(S796,(N796:P796,Q796:AE796)),0)</f>
        <v>0</v>
      </c>
      <c r="BE796" s="2">
        <f t="shared" si="328"/>
        <v>0.11479674796747967</v>
      </c>
      <c r="BF796" s="2">
        <f t="shared" si="329"/>
        <v>0</v>
      </c>
      <c r="BG796" s="2">
        <f t="shared" si="330"/>
        <v>0</v>
      </c>
      <c r="BH796" s="2">
        <f t="shared" si="331"/>
        <v>0</v>
      </c>
      <c r="BJ796" t="s">
        <v>735</v>
      </c>
      <c r="BK796" t="s">
        <v>148</v>
      </c>
      <c r="BL796">
        <v>6</v>
      </c>
      <c r="BN796" s="112">
        <v>18</v>
      </c>
      <c r="BO796" s="114">
        <v>115</v>
      </c>
      <c r="BP796" s="118">
        <f t="shared" si="320"/>
        <v>18115</v>
      </c>
      <c r="BQ796" s="118">
        <f t="shared" si="318"/>
        <v>18115</v>
      </c>
      <c r="BR796" s="5" t="s">
        <v>3151</v>
      </c>
      <c r="CC796" s="63">
        <f t="shared" si="319"/>
        <v>3075</v>
      </c>
      <c r="CE796" s="63">
        <v>0</v>
      </c>
      <c r="CF796" s="129"/>
    </row>
    <row r="797" spans="1:84" ht="15" hidden="1" customHeight="1" outlineLevel="1">
      <c r="A797" t="s">
        <v>2012</v>
      </c>
      <c r="B797" t="s">
        <v>148</v>
      </c>
      <c r="C797" s="1">
        <f t="shared" si="321"/>
        <v>8832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29">
        <f t="shared" si="322"/>
        <v>4208</v>
      </c>
      <c r="H797" s="134">
        <f t="shared" si="323"/>
        <v>0.47644927536231885</v>
      </c>
      <c r="I797" s="2"/>
      <c r="J797" s="2">
        <f t="shared" si="324"/>
        <v>0.25181159420289856</v>
      </c>
      <c r="K797" s="2">
        <f t="shared" si="325"/>
        <v>0.72826086956521741</v>
      </c>
      <c r="L797" s="2">
        <f t="shared" si="326"/>
        <v>0</v>
      </c>
      <c r="M797" s="2">
        <f t="shared" si="327"/>
        <v>1.9927536231884035E-2</v>
      </c>
      <c r="N797" s="63">
        <v>2224</v>
      </c>
      <c r="O797" s="63">
        <v>6432</v>
      </c>
      <c r="P797" s="63">
        <v>0</v>
      </c>
      <c r="Q797" s="63">
        <v>174</v>
      </c>
      <c r="R797" s="63">
        <v>0</v>
      </c>
      <c r="S797" s="63">
        <v>0</v>
      </c>
      <c r="T797" s="63">
        <v>0</v>
      </c>
      <c r="U797" s="63">
        <v>0</v>
      </c>
      <c r="V797" s="63">
        <v>0</v>
      </c>
      <c r="W797" s="63">
        <v>0</v>
      </c>
      <c r="X797" s="63">
        <v>0</v>
      </c>
      <c r="Y797" s="63">
        <v>0</v>
      </c>
      <c r="Z797" s="63">
        <v>2</v>
      </c>
      <c r="AA797" s="63">
        <v>0</v>
      </c>
      <c r="AB797" s="63">
        <v>0</v>
      </c>
      <c r="AC797" s="63">
        <v>0</v>
      </c>
      <c r="AD797" s="63">
        <v>0</v>
      </c>
      <c r="AE797" s="63">
        <v>0</v>
      </c>
      <c r="AF797" s="63">
        <v>0</v>
      </c>
      <c r="AG797" s="63">
        <v>0</v>
      </c>
      <c r="AH797" s="63">
        <v>0</v>
      </c>
      <c r="AI797" s="63">
        <v>0</v>
      </c>
      <c r="AJ797" s="63">
        <v>0</v>
      </c>
      <c r="AK797" s="63">
        <v>0</v>
      </c>
      <c r="AL797" s="63">
        <v>0</v>
      </c>
      <c r="AM797" s="63">
        <v>0</v>
      </c>
      <c r="AN797" s="63">
        <v>0</v>
      </c>
      <c r="AO797" s="63">
        <v>0</v>
      </c>
      <c r="AP797" s="63">
        <v>0</v>
      </c>
      <c r="AQ797" s="63">
        <v>0</v>
      </c>
      <c r="AR797" s="63">
        <v>0</v>
      </c>
      <c r="AS797" s="63">
        <v>0</v>
      </c>
      <c r="AT797" s="63">
        <v>0</v>
      </c>
      <c r="AU797" s="63">
        <v>0</v>
      </c>
      <c r="AV797" s="63">
        <v>0</v>
      </c>
      <c r="AW797" s="63">
        <v>0</v>
      </c>
      <c r="AX797" s="63">
        <v>0</v>
      </c>
      <c r="AY797" s="63">
        <v>0</v>
      </c>
      <c r="BA797" s="5">
        <f>IF(Q797&gt;0,RANK(Q797,(N797:P797,Q797:AE797)),0)</f>
        <v>3</v>
      </c>
      <c r="BB797" s="5">
        <f>IF(R797&gt;0,RANK(R797,(N797:P797,Q797:AE797)),0)</f>
        <v>0</v>
      </c>
      <c r="BC797" s="5">
        <f>IF(T797&gt;0,RANK(T797,(N797:P797,Q797:AE797)),0)</f>
        <v>0</v>
      </c>
      <c r="BD797" s="5">
        <f>IF(S797&gt;0,RANK(S797,(N797:P797,Q797:AE797)),0)</f>
        <v>0</v>
      </c>
      <c r="BE797" s="2">
        <f t="shared" si="328"/>
        <v>1.970108695652174E-2</v>
      </c>
      <c r="BF797" s="2">
        <f t="shared" si="329"/>
        <v>0</v>
      </c>
      <c r="BG797" s="2">
        <f t="shared" si="330"/>
        <v>0</v>
      </c>
      <c r="BH797" s="2">
        <f t="shared" si="331"/>
        <v>0</v>
      </c>
      <c r="BJ797" t="s">
        <v>2012</v>
      </c>
      <c r="BK797" t="s">
        <v>148</v>
      </c>
      <c r="BL797">
        <v>9</v>
      </c>
      <c r="BN797" s="112">
        <v>18</v>
      </c>
      <c r="BO797" s="114">
        <v>117</v>
      </c>
      <c r="BP797" s="118">
        <f t="shared" si="320"/>
        <v>18117</v>
      </c>
      <c r="BQ797" s="118">
        <f t="shared" si="318"/>
        <v>18117</v>
      </c>
      <c r="BR797" s="5" t="s">
        <v>3151</v>
      </c>
      <c r="CC797" s="63">
        <f t="shared" si="319"/>
        <v>8832</v>
      </c>
      <c r="CE797" s="63">
        <v>0</v>
      </c>
    </row>
    <row r="798" spans="1:84" ht="15" hidden="1" customHeight="1" outlineLevel="1">
      <c r="A798" t="s">
        <v>2773</v>
      </c>
      <c r="B798" t="s">
        <v>148</v>
      </c>
      <c r="C798" s="1">
        <f t="shared" si="321"/>
        <v>9904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29">
        <f t="shared" si="322"/>
        <v>4866</v>
      </c>
      <c r="H798" s="134">
        <f t="shared" si="323"/>
        <v>0.49131663974151857</v>
      </c>
      <c r="I798" s="2"/>
      <c r="J798" s="2">
        <f t="shared" si="324"/>
        <v>0.24434571890145396</v>
      </c>
      <c r="K798" s="2">
        <f t="shared" si="325"/>
        <v>0.73566235864297258</v>
      </c>
      <c r="L798" s="2">
        <f t="shared" si="326"/>
        <v>0</v>
      </c>
      <c r="M798" s="2">
        <f t="shared" si="327"/>
        <v>1.9991922455573463E-2</v>
      </c>
      <c r="N798" s="63">
        <v>2420</v>
      </c>
      <c r="O798" s="63">
        <v>7286</v>
      </c>
      <c r="P798" s="63">
        <v>0</v>
      </c>
      <c r="Q798" s="63">
        <v>198</v>
      </c>
      <c r="R798" s="63">
        <v>0</v>
      </c>
      <c r="S798" s="63">
        <v>0</v>
      </c>
      <c r="T798" s="63">
        <v>0</v>
      </c>
      <c r="U798" s="63">
        <v>0</v>
      </c>
      <c r="V798" s="63">
        <v>0</v>
      </c>
      <c r="W798" s="63">
        <v>0</v>
      </c>
      <c r="X798" s="63">
        <v>0</v>
      </c>
      <c r="Y798" s="63">
        <v>0</v>
      </c>
      <c r="Z798" s="63">
        <v>0</v>
      </c>
      <c r="AA798" s="63">
        <v>0</v>
      </c>
      <c r="AB798" s="63">
        <v>0</v>
      </c>
      <c r="AC798" s="63">
        <v>0</v>
      </c>
      <c r="AD798" s="63">
        <v>0</v>
      </c>
      <c r="AE798" s="63">
        <v>0</v>
      </c>
      <c r="AF798" s="63">
        <v>0</v>
      </c>
      <c r="AG798" s="63">
        <v>0</v>
      </c>
      <c r="AH798" s="63">
        <v>0</v>
      </c>
      <c r="AI798" s="63">
        <v>0</v>
      </c>
      <c r="AJ798" s="63">
        <v>0</v>
      </c>
      <c r="AK798" s="63">
        <v>0</v>
      </c>
      <c r="AL798" s="63">
        <v>0</v>
      </c>
      <c r="AM798" s="63">
        <v>0</v>
      </c>
      <c r="AN798" s="63">
        <v>0</v>
      </c>
      <c r="AO798" s="63">
        <v>0</v>
      </c>
      <c r="AP798" s="63">
        <v>0</v>
      </c>
      <c r="AQ798" s="63">
        <v>0</v>
      </c>
      <c r="AR798" s="63">
        <v>0</v>
      </c>
      <c r="AS798" s="63">
        <v>0</v>
      </c>
      <c r="AT798" s="63">
        <v>0</v>
      </c>
      <c r="AU798" s="63">
        <v>0</v>
      </c>
      <c r="AV798" s="63">
        <v>0</v>
      </c>
      <c r="AW798" s="63">
        <v>0</v>
      </c>
      <c r="AX798" s="63">
        <v>0</v>
      </c>
      <c r="AY798" s="63">
        <v>0</v>
      </c>
      <c r="BA798" s="5">
        <f>IF(Q798&gt;0,RANK(Q798,(N798:P798,Q798:AE798)),0)</f>
        <v>3</v>
      </c>
      <c r="BB798" s="5">
        <f>IF(R798&gt;0,RANK(R798,(N798:P798,Q798:AE798)),0)</f>
        <v>0</v>
      </c>
      <c r="BC798" s="5">
        <f>IF(T798&gt;0,RANK(T798,(N798:P798,Q798:AE798)),0)</f>
        <v>0</v>
      </c>
      <c r="BD798" s="5">
        <f>IF(S798&gt;0,RANK(S798,(N798:P798,Q798:AE798)),0)</f>
        <v>0</v>
      </c>
      <c r="BE798" s="2">
        <f t="shared" si="328"/>
        <v>1.9991922455573505E-2</v>
      </c>
      <c r="BF798" s="2">
        <f t="shared" si="329"/>
        <v>0</v>
      </c>
      <c r="BG798" s="2">
        <f t="shared" si="330"/>
        <v>0</v>
      </c>
      <c r="BH798" s="2">
        <f t="shared" si="331"/>
        <v>0</v>
      </c>
      <c r="BJ798" t="s">
        <v>2773</v>
      </c>
      <c r="BK798" t="s">
        <v>148</v>
      </c>
      <c r="BL798">
        <v>8</v>
      </c>
      <c r="BN798" s="112">
        <v>18</v>
      </c>
      <c r="BO798" s="114">
        <v>119</v>
      </c>
      <c r="BP798" s="118">
        <f t="shared" si="320"/>
        <v>18119</v>
      </c>
      <c r="BQ798" s="118">
        <f t="shared" si="318"/>
        <v>18119</v>
      </c>
      <c r="BR798" s="5" t="s">
        <v>3151</v>
      </c>
      <c r="CC798" s="63">
        <f t="shared" si="319"/>
        <v>9904</v>
      </c>
      <c r="CE798" s="63">
        <v>0</v>
      </c>
    </row>
    <row r="799" spans="1:84" ht="15" hidden="1" customHeight="1" outlineLevel="1">
      <c r="A799" t="s">
        <v>2870</v>
      </c>
      <c r="B799" t="s">
        <v>148</v>
      </c>
      <c r="C799" s="1">
        <f t="shared" si="321"/>
        <v>7013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29">
        <f t="shared" si="322"/>
        <v>3897</v>
      </c>
      <c r="H799" s="134">
        <f t="shared" si="323"/>
        <v>0.55568230429202914</v>
      </c>
      <c r="I799" s="2"/>
      <c r="J799" s="2">
        <f t="shared" si="324"/>
        <v>0.21431626978468557</v>
      </c>
      <c r="K799" s="2">
        <f t="shared" si="325"/>
        <v>0.76999857407671468</v>
      </c>
      <c r="L799" s="2">
        <f t="shared" si="326"/>
        <v>0</v>
      </c>
      <c r="M799" s="2">
        <f t="shared" si="327"/>
        <v>1.5685156138599776E-2</v>
      </c>
      <c r="N799" s="63">
        <v>1503</v>
      </c>
      <c r="O799" s="63">
        <v>5400</v>
      </c>
      <c r="P799" s="63">
        <v>0</v>
      </c>
      <c r="Q799" s="63">
        <v>110</v>
      </c>
      <c r="R799" s="63">
        <v>0</v>
      </c>
      <c r="S799" s="63">
        <v>0</v>
      </c>
      <c r="T799" s="63">
        <v>0</v>
      </c>
      <c r="U799" s="63">
        <v>0</v>
      </c>
      <c r="V799" s="63">
        <v>0</v>
      </c>
      <c r="W799" s="63">
        <v>0</v>
      </c>
      <c r="X799" s="63">
        <v>0</v>
      </c>
      <c r="Y799" s="63">
        <v>0</v>
      </c>
      <c r="Z799" s="63">
        <v>0</v>
      </c>
      <c r="AA799" s="63">
        <v>0</v>
      </c>
      <c r="AB799" s="63">
        <v>0</v>
      </c>
      <c r="AC799" s="63">
        <v>0</v>
      </c>
      <c r="AD799" s="63">
        <v>0</v>
      </c>
      <c r="AE799" s="63">
        <v>0</v>
      </c>
      <c r="AF799" s="63">
        <v>0</v>
      </c>
      <c r="AG799" s="63">
        <v>0</v>
      </c>
      <c r="AH799" s="63">
        <v>0</v>
      </c>
      <c r="AI799" s="63">
        <v>0</v>
      </c>
      <c r="AJ799" s="63">
        <v>0</v>
      </c>
      <c r="AK799" s="63">
        <v>0</v>
      </c>
      <c r="AL799" s="63">
        <v>0</v>
      </c>
      <c r="AM799" s="63">
        <v>0</v>
      </c>
      <c r="AN799" s="63">
        <v>0</v>
      </c>
      <c r="AO799" s="63">
        <v>0</v>
      </c>
      <c r="AP799" s="63">
        <v>0</v>
      </c>
      <c r="AQ799" s="63">
        <v>0</v>
      </c>
      <c r="AR799" s="63">
        <v>0</v>
      </c>
      <c r="AS799" s="63">
        <v>0</v>
      </c>
      <c r="AT799" s="63">
        <v>0</v>
      </c>
      <c r="AU799" s="63">
        <v>0</v>
      </c>
      <c r="AV799" s="63">
        <v>0</v>
      </c>
      <c r="AW799" s="63">
        <v>0</v>
      </c>
      <c r="AX799" s="63">
        <v>0</v>
      </c>
      <c r="AY799" s="63">
        <v>0</v>
      </c>
      <c r="BA799" s="5">
        <f>IF(Q799&gt;0,RANK(Q799,(N799:P799,Q799:AE799)),0)</f>
        <v>3</v>
      </c>
      <c r="BB799" s="5">
        <f>IF(R799&gt;0,RANK(R799,(N799:P799,Q799:AE799)),0)</f>
        <v>0</v>
      </c>
      <c r="BC799" s="5">
        <f>IF(T799&gt;0,RANK(T799,(N799:P799,Q799:AE799)),0)</f>
        <v>0</v>
      </c>
      <c r="BD799" s="5">
        <f>IF(S799&gt;0,RANK(S799,(N799:P799,Q799:AE799)),0)</f>
        <v>0</v>
      </c>
      <c r="BE799" s="2">
        <f t="shared" si="328"/>
        <v>1.5685156138599745E-2</v>
      </c>
      <c r="BF799" s="2">
        <f t="shared" si="329"/>
        <v>0</v>
      </c>
      <c r="BG799" s="2">
        <f t="shared" si="330"/>
        <v>0</v>
      </c>
      <c r="BH799" s="2">
        <f t="shared" si="331"/>
        <v>0</v>
      </c>
      <c r="BJ799" t="s">
        <v>2870</v>
      </c>
      <c r="BK799" t="s">
        <v>148</v>
      </c>
      <c r="BL799">
        <v>8</v>
      </c>
      <c r="BN799" s="112">
        <v>18</v>
      </c>
      <c r="BO799" s="114">
        <v>121</v>
      </c>
      <c r="BP799" s="118">
        <f t="shared" si="320"/>
        <v>18121</v>
      </c>
      <c r="BQ799" s="118">
        <f t="shared" si="318"/>
        <v>18121</v>
      </c>
      <c r="BR799" s="5" t="s">
        <v>3151</v>
      </c>
      <c r="CC799" s="63">
        <f t="shared" si="319"/>
        <v>7013</v>
      </c>
      <c r="CE799" s="63">
        <v>0</v>
      </c>
    </row>
    <row r="800" spans="1:84" ht="15" hidden="1" customHeight="1" outlineLevel="1">
      <c r="A800" t="s">
        <v>2117</v>
      </c>
      <c r="B800" t="s">
        <v>148</v>
      </c>
      <c r="C800" s="1">
        <f t="shared" si="321"/>
        <v>8722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>IF(P800&gt;0,RANK(P800,(N800:P800,Q800:AE800)),0)</f>
        <v>0</v>
      </c>
      <c r="G800" s="129">
        <f t="shared" si="322"/>
        <v>2142</v>
      </c>
      <c r="H800" s="134">
        <f t="shared" si="323"/>
        <v>0.24558587479935795</v>
      </c>
      <c r="I800" s="2"/>
      <c r="J800" s="2">
        <f t="shared" si="324"/>
        <v>0.36723228617289611</v>
      </c>
      <c r="K800" s="2">
        <f t="shared" si="325"/>
        <v>0.61281816097225406</v>
      </c>
      <c r="L800" s="2">
        <f t="shared" si="326"/>
        <v>0</v>
      </c>
      <c r="M800" s="2">
        <f t="shared" si="327"/>
        <v>1.9949552854849895E-2</v>
      </c>
      <c r="N800" s="63">
        <v>3203</v>
      </c>
      <c r="O800" s="63">
        <v>5345</v>
      </c>
      <c r="P800" s="63">
        <v>0</v>
      </c>
      <c r="Q800" s="63">
        <v>174</v>
      </c>
      <c r="R800" s="63">
        <v>0</v>
      </c>
      <c r="S800" s="63">
        <v>0</v>
      </c>
      <c r="T800" s="63">
        <v>0</v>
      </c>
      <c r="U800" s="63">
        <v>0</v>
      </c>
      <c r="V800" s="63">
        <v>0</v>
      </c>
      <c r="W800" s="63">
        <v>0</v>
      </c>
      <c r="X800" s="63">
        <v>0</v>
      </c>
      <c r="Y800" s="63">
        <v>0</v>
      </c>
      <c r="Z800" s="63">
        <v>0</v>
      </c>
      <c r="AA800" s="63">
        <v>0</v>
      </c>
      <c r="AB800" s="63">
        <v>0</v>
      </c>
      <c r="AC800" s="63">
        <v>0</v>
      </c>
      <c r="AD800" s="63">
        <v>0</v>
      </c>
      <c r="AE800" s="63">
        <v>0</v>
      </c>
      <c r="AF800" s="63">
        <v>0</v>
      </c>
      <c r="AG800" s="63">
        <v>0</v>
      </c>
      <c r="AH800" s="63">
        <v>0</v>
      </c>
      <c r="AI800" s="63">
        <v>0</v>
      </c>
      <c r="AJ800" s="63">
        <v>0</v>
      </c>
      <c r="AK800" s="63">
        <v>0</v>
      </c>
      <c r="AL800" s="63">
        <v>0</v>
      </c>
      <c r="AM800" s="63">
        <v>0</v>
      </c>
      <c r="AN800" s="63">
        <v>0</v>
      </c>
      <c r="AO800" s="63">
        <v>0</v>
      </c>
      <c r="AP800" s="63">
        <v>0</v>
      </c>
      <c r="AQ800" s="63">
        <v>0</v>
      </c>
      <c r="AR800" s="63">
        <v>0</v>
      </c>
      <c r="AS800" s="63">
        <v>0</v>
      </c>
      <c r="AT800" s="63">
        <v>0</v>
      </c>
      <c r="AU800" s="63">
        <v>0</v>
      </c>
      <c r="AV800" s="63">
        <v>0</v>
      </c>
      <c r="AW800" s="63">
        <v>0</v>
      </c>
      <c r="AX800" s="63">
        <v>0</v>
      </c>
      <c r="AY800" s="63">
        <v>0</v>
      </c>
      <c r="BA800" s="5">
        <f>IF(Q800&gt;0,RANK(Q800,(N800:P800,Q800:AE800)),0)</f>
        <v>3</v>
      </c>
      <c r="BB800" s="5">
        <f>IF(R800&gt;0,RANK(R800,(N800:P800,Q800:AE800)),0)</f>
        <v>0</v>
      </c>
      <c r="BC800" s="5">
        <f>IF(T800&gt;0,RANK(T800,(N800:P800,Q800:AE800)),0)</f>
        <v>0</v>
      </c>
      <c r="BD800" s="5">
        <f>IF(S800&gt;0,RANK(S800,(N800:P800,Q800:AE800)),0)</f>
        <v>0</v>
      </c>
      <c r="BE800" s="2">
        <f t="shared" si="328"/>
        <v>1.9949552854849804E-2</v>
      </c>
      <c r="BF800" s="2">
        <f t="shared" si="329"/>
        <v>0</v>
      </c>
      <c r="BG800" s="2">
        <f t="shared" si="330"/>
        <v>0</v>
      </c>
      <c r="BH800" s="2">
        <f t="shared" si="331"/>
        <v>0</v>
      </c>
      <c r="BJ800" t="s">
        <v>2117</v>
      </c>
      <c r="BK800" t="s">
        <v>148</v>
      </c>
      <c r="BL800">
        <v>8</v>
      </c>
      <c r="BN800" s="112">
        <v>18</v>
      </c>
      <c r="BO800" s="114">
        <v>123</v>
      </c>
      <c r="BP800" s="118">
        <f t="shared" si="320"/>
        <v>18123</v>
      </c>
      <c r="BQ800" s="118">
        <f t="shared" si="318"/>
        <v>18123</v>
      </c>
      <c r="BR800" s="5" t="s">
        <v>3151</v>
      </c>
      <c r="CC800" s="63">
        <f t="shared" si="319"/>
        <v>8722</v>
      </c>
      <c r="CE800" s="63">
        <v>0</v>
      </c>
    </row>
    <row r="801" spans="1:83" ht="15" hidden="1" customHeight="1" outlineLevel="1">
      <c r="A801" t="s">
        <v>2653</v>
      </c>
      <c r="B801" t="s">
        <v>148</v>
      </c>
      <c r="C801" s="1">
        <f t="shared" si="321"/>
        <v>6220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29">
        <f t="shared" si="322"/>
        <v>3277</v>
      </c>
      <c r="H801" s="134">
        <f t="shared" si="323"/>
        <v>0.52684887459807073</v>
      </c>
      <c r="I801" s="2"/>
      <c r="J801" s="2">
        <f t="shared" si="324"/>
        <v>0.227491961414791</v>
      </c>
      <c r="K801" s="2">
        <f t="shared" si="325"/>
        <v>0.75434083601286173</v>
      </c>
      <c r="L801" s="2">
        <f t="shared" si="326"/>
        <v>0</v>
      </c>
      <c r="M801" s="2">
        <f t="shared" si="327"/>
        <v>1.8167202572347274E-2</v>
      </c>
      <c r="N801" s="63">
        <v>1415</v>
      </c>
      <c r="O801" s="63">
        <v>4692</v>
      </c>
      <c r="P801" s="63">
        <v>0</v>
      </c>
      <c r="Q801" s="63">
        <v>113</v>
      </c>
      <c r="R801" s="63">
        <v>0</v>
      </c>
      <c r="S801" s="63">
        <v>0</v>
      </c>
      <c r="T801" s="63">
        <v>0</v>
      </c>
      <c r="U801" s="63">
        <v>0</v>
      </c>
      <c r="V801" s="63">
        <v>0</v>
      </c>
      <c r="W801" s="63">
        <v>0</v>
      </c>
      <c r="X801" s="63">
        <v>0</v>
      </c>
      <c r="Y801" s="63">
        <v>0</v>
      </c>
      <c r="Z801" s="63">
        <v>0</v>
      </c>
      <c r="AA801" s="63">
        <v>0</v>
      </c>
      <c r="AB801" s="63">
        <v>0</v>
      </c>
      <c r="AC801" s="63">
        <v>0</v>
      </c>
      <c r="AD801" s="63">
        <v>0</v>
      </c>
      <c r="AE801" s="63">
        <v>0</v>
      </c>
      <c r="AF801" s="63">
        <v>0</v>
      </c>
      <c r="AG801" s="63">
        <v>0</v>
      </c>
      <c r="AH801" s="63">
        <v>0</v>
      </c>
      <c r="AI801" s="63">
        <v>0</v>
      </c>
      <c r="AJ801" s="63">
        <v>0</v>
      </c>
      <c r="AK801" s="63">
        <v>0</v>
      </c>
      <c r="AL801" s="63">
        <v>0</v>
      </c>
      <c r="AM801" s="63">
        <v>0</v>
      </c>
      <c r="AN801" s="63">
        <v>0</v>
      </c>
      <c r="AO801" s="63">
        <v>0</v>
      </c>
      <c r="AP801" s="63">
        <v>0</v>
      </c>
      <c r="AQ801" s="63">
        <v>0</v>
      </c>
      <c r="AR801" s="63">
        <v>0</v>
      </c>
      <c r="AS801" s="63">
        <v>0</v>
      </c>
      <c r="AT801" s="63">
        <v>0</v>
      </c>
      <c r="AU801" s="63">
        <v>0</v>
      </c>
      <c r="AV801" s="63">
        <v>0</v>
      </c>
      <c r="AW801" s="63">
        <v>0</v>
      </c>
      <c r="AX801" s="63">
        <v>0</v>
      </c>
      <c r="AY801" s="63">
        <v>0</v>
      </c>
      <c r="BA801" s="5">
        <f>IF(Q801&gt;0,RANK(Q801,(N801:P801,Q801:AE801)),0)</f>
        <v>3</v>
      </c>
      <c r="BB801" s="5">
        <f>IF(R801&gt;0,RANK(R801,(N801:P801,Q801:AE801)),0)</f>
        <v>0</v>
      </c>
      <c r="BC801" s="5">
        <f>IF(T801&gt;0,RANK(T801,(N801:P801,Q801:AE801)),0)</f>
        <v>0</v>
      </c>
      <c r="BD801" s="5">
        <f>IF(S801&gt;0,RANK(S801,(N801:P801,Q801:AE801)),0)</f>
        <v>0</v>
      </c>
      <c r="BE801" s="2">
        <f t="shared" si="328"/>
        <v>1.8167202572347267E-2</v>
      </c>
      <c r="BF801" s="2">
        <f t="shared" si="329"/>
        <v>0</v>
      </c>
      <c r="BG801" s="2">
        <f t="shared" si="330"/>
        <v>0</v>
      </c>
      <c r="BH801" s="2">
        <f t="shared" si="331"/>
        <v>0</v>
      </c>
      <c r="BJ801" t="s">
        <v>2653</v>
      </c>
      <c r="BK801" t="s">
        <v>148</v>
      </c>
      <c r="BL801">
        <v>8</v>
      </c>
      <c r="BN801" s="112">
        <v>18</v>
      </c>
      <c r="BO801" s="114">
        <v>125</v>
      </c>
      <c r="BP801" s="118">
        <f t="shared" si="320"/>
        <v>18125</v>
      </c>
      <c r="BQ801" s="118">
        <f t="shared" si="318"/>
        <v>18125</v>
      </c>
      <c r="BR801" s="5" t="s">
        <v>3151</v>
      </c>
      <c r="CC801" s="63">
        <f t="shared" si="319"/>
        <v>6220</v>
      </c>
      <c r="CE801" s="63">
        <v>0</v>
      </c>
    </row>
    <row r="802" spans="1:83" ht="15" hidden="1" customHeight="1" outlineLevel="1">
      <c r="A802" t="s">
        <v>2229</v>
      </c>
      <c r="B802" t="s">
        <v>148</v>
      </c>
      <c r="C802" s="1">
        <f t="shared" si="321"/>
        <v>86509</v>
      </c>
      <c r="D802" s="5">
        <f>IF(N802&gt;0, RANK(N802,(N802:P802,Q802:AE802)),0)</f>
        <v>2</v>
      </c>
      <c r="E802" s="5">
        <f>IF(O802&gt;0,RANK(O802,(N802:P802,Q802:AE802)),0)</f>
        <v>1</v>
      </c>
      <c r="F802" s="5">
        <f>IF(P802&gt;0,RANK(P802,(N802:P802,Q802:AE802)),0)</f>
        <v>0</v>
      </c>
      <c r="G802" s="129">
        <f t="shared" si="322"/>
        <v>5262</v>
      </c>
      <c r="H802" s="134">
        <f t="shared" si="323"/>
        <v>6.0826041221144621E-2</v>
      </c>
      <c r="I802" s="2"/>
      <c r="J802" s="2">
        <f t="shared" si="324"/>
        <v>0.45944352610711026</v>
      </c>
      <c r="K802" s="2">
        <f t="shared" si="325"/>
        <v>0.52026956732825491</v>
      </c>
      <c r="L802" s="2">
        <f t="shared" si="326"/>
        <v>0</v>
      </c>
      <c r="M802" s="2">
        <f t="shared" si="327"/>
        <v>2.0286906564634832E-2</v>
      </c>
      <c r="N802" s="63">
        <v>39746</v>
      </c>
      <c r="O802" s="63">
        <v>45008</v>
      </c>
      <c r="P802" s="63">
        <v>0</v>
      </c>
      <c r="Q802" s="63">
        <v>1656</v>
      </c>
      <c r="R802" s="63">
        <v>66</v>
      </c>
      <c r="S802" s="63">
        <v>0</v>
      </c>
      <c r="T802" s="63">
        <v>0</v>
      </c>
      <c r="U802" s="63">
        <v>0</v>
      </c>
      <c r="V802" s="63">
        <v>0</v>
      </c>
      <c r="W802" s="63">
        <v>3</v>
      </c>
      <c r="X802" s="63">
        <v>0</v>
      </c>
      <c r="Y802" s="63">
        <v>0</v>
      </c>
      <c r="Z802" s="63">
        <v>30</v>
      </c>
      <c r="AA802" s="63">
        <v>0</v>
      </c>
      <c r="AB802" s="63">
        <v>0</v>
      </c>
      <c r="AC802" s="63">
        <v>0</v>
      </c>
      <c r="AD802" s="63">
        <v>0</v>
      </c>
      <c r="AE802" s="63">
        <v>0</v>
      </c>
      <c r="AF802" s="63">
        <v>0</v>
      </c>
      <c r="AG802" s="63">
        <v>0</v>
      </c>
      <c r="AH802" s="63">
        <v>0</v>
      </c>
      <c r="AI802" s="63">
        <v>0</v>
      </c>
      <c r="AJ802" s="63">
        <v>0</v>
      </c>
      <c r="AK802" s="63">
        <v>0</v>
      </c>
      <c r="AL802" s="63">
        <v>0</v>
      </c>
      <c r="AM802" s="63">
        <v>0</v>
      </c>
      <c r="AN802" s="63">
        <v>0</v>
      </c>
      <c r="AO802" s="63">
        <v>0</v>
      </c>
      <c r="AP802" s="63">
        <v>0</v>
      </c>
      <c r="AQ802" s="63">
        <v>0</v>
      </c>
      <c r="AR802" s="63">
        <v>0</v>
      </c>
      <c r="AS802" s="63">
        <v>0</v>
      </c>
      <c r="AT802" s="63">
        <v>0</v>
      </c>
      <c r="AU802" s="63">
        <v>0</v>
      </c>
      <c r="AV802" s="63">
        <v>0</v>
      </c>
      <c r="AW802" s="63">
        <v>0</v>
      </c>
      <c r="AX802" s="63">
        <v>0</v>
      </c>
      <c r="AY802" s="63">
        <v>0</v>
      </c>
      <c r="BA802" s="5">
        <f>IF(Q802&gt;0,RANK(Q802,(N802:P802,Q802:AE802)),0)</f>
        <v>3</v>
      </c>
      <c r="BB802" s="5">
        <f>IF(R802&gt;0,RANK(R802,(N802:P802,Q802:AE802)),0)</f>
        <v>4</v>
      </c>
      <c r="BC802" s="5">
        <f>IF(T802&gt;0,RANK(T802,(N802:P802,Q802:AE802)),0)</f>
        <v>0</v>
      </c>
      <c r="BD802" s="5">
        <f>IF(S802&gt;0,RANK(S802,(N802:P802,Q802:AE802)),0)</f>
        <v>0</v>
      </c>
      <c r="BE802" s="2">
        <f t="shared" si="328"/>
        <v>1.9142516963552927E-2</v>
      </c>
      <c r="BF802" s="2">
        <f t="shared" si="329"/>
        <v>7.6292640072131229E-4</v>
      </c>
      <c r="BG802" s="2">
        <f t="shared" si="330"/>
        <v>0</v>
      </c>
      <c r="BH802" s="2">
        <f t="shared" si="331"/>
        <v>0</v>
      </c>
      <c r="BJ802" t="s">
        <v>2229</v>
      </c>
      <c r="BK802" t="s">
        <v>148</v>
      </c>
      <c r="BL802">
        <v>1</v>
      </c>
      <c r="BN802" s="112">
        <v>18</v>
      </c>
      <c r="BO802" s="114">
        <v>127</v>
      </c>
      <c r="BP802" s="118">
        <f t="shared" si="320"/>
        <v>18127</v>
      </c>
      <c r="BQ802" s="118">
        <f t="shared" si="318"/>
        <v>18127</v>
      </c>
      <c r="BR802" s="5" t="s">
        <v>3151</v>
      </c>
      <c r="CC802" s="63">
        <f t="shared" si="319"/>
        <v>86509</v>
      </c>
      <c r="CE802" s="63">
        <v>3</v>
      </c>
    </row>
    <row r="803" spans="1:83" ht="15" hidden="1" customHeight="1" outlineLevel="1">
      <c r="A803" t="s">
        <v>2717</v>
      </c>
      <c r="B803" t="s">
        <v>148</v>
      </c>
      <c r="C803" s="1">
        <f t="shared" ref="C803:C831" si="332">SUM(N803:AY803)</f>
        <v>13236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29">
        <f t="shared" ref="G803:G831" si="333">IF(C803&gt;0,MAX(N803:P803)-LARGE(N803:P803,2),0)</f>
        <v>5395</v>
      </c>
      <c r="H803" s="134">
        <f t="shared" ref="H803:H831" si="334">IF(C803&gt;0,G803/C803,0)</f>
        <v>0.4076004835297673</v>
      </c>
      <c r="I803" s="2"/>
      <c r="J803" s="2">
        <f t="shared" ref="J803:J831" si="335">IF($C803=0,"-",N803/$C803)</f>
        <v>0.28792686612269569</v>
      </c>
      <c r="K803" s="2">
        <f t="shared" ref="K803:K831" si="336">IF($C803=0,"-",O803/$C803)</f>
        <v>0.69552734965246299</v>
      </c>
      <c r="L803" s="2">
        <f t="shared" ref="L803:L831" si="337">IF($C803=0,"-",P803/$C803)</f>
        <v>0</v>
      </c>
      <c r="M803" s="2">
        <f t="shared" ref="M803:M831" si="338">IF(C803=0,"-",(1-J803-K803-L803))</f>
        <v>1.654578422484132E-2</v>
      </c>
      <c r="N803" s="63">
        <v>3811</v>
      </c>
      <c r="O803" s="63">
        <v>9206</v>
      </c>
      <c r="P803" s="63">
        <v>0</v>
      </c>
      <c r="Q803" s="63">
        <v>214</v>
      </c>
      <c r="R803" s="63">
        <v>2</v>
      </c>
      <c r="S803" s="63">
        <v>0</v>
      </c>
      <c r="T803" s="63">
        <v>0</v>
      </c>
      <c r="U803" s="63">
        <v>0</v>
      </c>
      <c r="V803" s="63">
        <v>0</v>
      </c>
      <c r="W803" s="63">
        <v>1</v>
      </c>
      <c r="X803" s="63">
        <v>0</v>
      </c>
      <c r="Y803" s="63">
        <v>0</v>
      </c>
      <c r="Z803" s="63">
        <v>2</v>
      </c>
      <c r="AA803" s="63">
        <v>0</v>
      </c>
      <c r="AB803" s="63">
        <v>0</v>
      </c>
      <c r="AC803" s="63">
        <v>0</v>
      </c>
      <c r="AD803" s="63">
        <v>0</v>
      </c>
      <c r="AE803" s="63">
        <v>0</v>
      </c>
      <c r="AF803" s="63">
        <v>0</v>
      </c>
      <c r="AG803" s="63">
        <v>0</v>
      </c>
      <c r="AH803" s="63">
        <v>0</v>
      </c>
      <c r="AI803" s="63">
        <v>0</v>
      </c>
      <c r="AJ803" s="63">
        <v>0</v>
      </c>
      <c r="AK803" s="63">
        <v>0</v>
      </c>
      <c r="AL803" s="63">
        <v>0</v>
      </c>
      <c r="AM803" s="63">
        <v>0</v>
      </c>
      <c r="AN803" s="63">
        <v>0</v>
      </c>
      <c r="AO803" s="63">
        <v>0</v>
      </c>
      <c r="AP803" s="63">
        <v>0</v>
      </c>
      <c r="AQ803" s="63">
        <v>0</v>
      </c>
      <c r="AR803" s="63">
        <v>0</v>
      </c>
      <c r="AS803" s="63">
        <v>0</v>
      </c>
      <c r="AT803" s="63">
        <v>0</v>
      </c>
      <c r="AU803" s="63">
        <v>0</v>
      </c>
      <c r="AV803" s="63">
        <v>0</v>
      </c>
      <c r="AW803" s="63">
        <v>0</v>
      </c>
      <c r="AX803" s="63">
        <v>0</v>
      </c>
      <c r="AY803" s="63">
        <v>0</v>
      </c>
      <c r="BA803" s="5">
        <f>IF(Q803&gt;0,RANK(Q803,(N803:P803,Q803:AE803)),0)</f>
        <v>3</v>
      </c>
      <c r="BB803" s="5">
        <f>IF(R803&gt;0,RANK(R803,(N803:P803,Q803:AE803)),0)</f>
        <v>4</v>
      </c>
      <c r="BC803" s="5">
        <f>IF(T803&gt;0,RANK(T803,(N803:P803,Q803:AE803)),0)</f>
        <v>0</v>
      </c>
      <c r="BD803" s="5">
        <f>IF(S803&gt;0,RANK(S803,(N803:P803,Q803:AE803)),0)</f>
        <v>0</v>
      </c>
      <c r="BE803" s="2">
        <f t="shared" ref="BE803:BE831" si="339">IF($C803=0,"-",Q803/$C803)</f>
        <v>1.6168026594137203E-2</v>
      </c>
      <c r="BF803" s="2">
        <f t="shared" ref="BF803:BF831" si="340">IF($C803=0,"-",R803/$C803)</f>
        <v>1.5110305228165609E-4</v>
      </c>
      <c r="BG803" s="2">
        <f t="shared" ref="BG803:BG831" si="341">IF($C803=0,"-",T803/$C803)</f>
        <v>0</v>
      </c>
      <c r="BH803" s="2">
        <f t="shared" ref="BH803:BH831" si="342">IF($C803=0,"-",S803/$C803)</f>
        <v>0</v>
      </c>
      <c r="BJ803" t="s">
        <v>2717</v>
      </c>
      <c r="BK803" t="s">
        <v>148</v>
      </c>
      <c r="BL803">
        <v>8</v>
      </c>
      <c r="BN803" s="112">
        <v>18</v>
      </c>
      <c r="BO803" s="114">
        <v>129</v>
      </c>
      <c r="BP803" s="118">
        <f t="shared" si="320"/>
        <v>18129</v>
      </c>
      <c r="BQ803" s="118">
        <f t="shared" ref="BQ803:BQ866" si="343">BP803</f>
        <v>18129</v>
      </c>
      <c r="BR803" s="5" t="s">
        <v>3151</v>
      </c>
      <c r="CC803" s="63">
        <f t="shared" si="319"/>
        <v>13236</v>
      </c>
      <c r="CE803" s="63">
        <v>1</v>
      </c>
    </row>
    <row r="804" spans="1:83" ht="15" hidden="1" customHeight="1" outlineLevel="1">
      <c r="A804" t="s">
        <v>2086</v>
      </c>
      <c r="B804" t="s">
        <v>148</v>
      </c>
      <c r="C804" s="1">
        <f t="shared" si="332"/>
        <v>5806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29">
        <f t="shared" si="333"/>
        <v>2783</v>
      </c>
      <c r="H804" s="134">
        <f t="shared" si="334"/>
        <v>0.47933172580089561</v>
      </c>
      <c r="I804" s="2"/>
      <c r="J804" s="2">
        <f t="shared" si="335"/>
        <v>0.25198070961074748</v>
      </c>
      <c r="K804" s="2">
        <f t="shared" si="336"/>
        <v>0.73131243541164315</v>
      </c>
      <c r="L804" s="2">
        <f t="shared" si="337"/>
        <v>0</v>
      </c>
      <c r="M804" s="2">
        <f t="shared" si="338"/>
        <v>1.6706854977609376E-2</v>
      </c>
      <c r="N804" s="63">
        <v>1463</v>
      </c>
      <c r="O804" s="63">
        <v>4246</v>
      </c>
      <c r="P804" s="63">
        <v>0</v>
      </c>
      <c r="Q804" s="63">
        <v>97</v>
      </c>
      <c r="R804" s="63">
        <v>0</v>
      </c>
      <c r="S804" s="63">
        <v>0</v>
      </c>
      <c r="T804" s="63">
        <v>0</v>
      </c>
      <c r="U804" s="63">
        <v>0</v>
      </c>
      <c r="V804" s="63">
        <v>0</v>
      </c>
      <c r="W804" s="63">
        <v>0</v>
      </c>
      <c r="X804" s="63">
        <v>0</v>
      </c>
      <c r="Y804" s="63">
        <v>0</v>
      </c>
      <c r="Z804" s="63">
        <v>0</v>
      </c>
      <c r="AA804" s="63">
        <v>0</v>
      </c>
      <c r="AB804" s="63">
        <v>0</v>
      </c>
      <c r="AC804" s="63">
        <v>0</v>
      </c>
      <c r="AD804" s="63">
        <v>0</v>
      </c>
      <c r="AE804" s="63">
        <v>0</v>
      </c>
      <c r="AF804" s="63">
        <v>0</v>
      </c>
      <c r="AG804" s="63">
        <v>0</v>
      </c>
      <c r="AH804" s="63">
        <v>0</v>
      </c>
      <c r="AI804" s="63">
        <v>0</v>
      </c>
      <c r="AJ804" s="63">
        <v>0</v>
      </c>
      <c r="AK804" s="63">
        <v>0</v>
      </c>
      <c r="AL804" s="63">
        <v>0</v>
      </c>
      <c r="AM804" s="63">
        <v>0</v>
      </c>
      <c r="AN804" s="63">
        <v>0</v>
      </c>
      <c r="AO804" s="63">
        <v>0</v>
      </c>
      <c r="AP804" s="63">
        <v>0</v>
      </c>
      <c r="AQ804" s="63">
        <v>0</v>
      </c>
      <c r="AR804" s="63">
        <v>0</v>
      </c>
      <c r="AS804" s="63">
        <v>0</v>
      </c>
      <c r="AT804" s="63">
        <v>0</v>
      </c>
      <c r="AU804" s="63">
        <v>0</v>
      </c>
      <c r="AV804" s="63">
        <v>0</v>
      </c>
      <c r="AW804" s="63">
        <v>0</v>
      </c>
      <c r="AX804" s="63">
        <v>0</v>
      </c>
      <c r="AY804" s="63">
        <v>0</v>
      </c>
      <c r="BA804" s="5">
        <f>IF(Q804&gt;0,RANK(Q804,(N804:P804,Q804:AE804)),0)</f>
        <v>3</v>
      </c>
      <c r="BB804" s="5">
        <f>IF(R804&gt;0,RANK(R804,(N804:P804,Q804:AE804)),0)</f>
        <v>0</v>
      </c>
      <c r="BC804" s="5">
        <f>IF(T804&gt;0,RANK(T804,(N804:P804,Q804:AE804)),0)</f>
        <v>0</v>
      </c>
      <c r="BD804" s="5">
        <f>IF(S804&gt;0,RANK(S804,(N804:P804,Q804:AE804)),0)</f>
        <v>0</v>
      </c>
      <c r="BE804" s="2">
        <f t="shared" si="339"/>
        <v>1.6706854977609369E-2</v>
      </c>
      <c r="BF804" s="2">
        <f t="shared" si="340"/>
        <v>0</v>
      </c>
      <c r="BG804" s="2">
        <f t="shared" si="341"/>
        <v>0</v>
      </c>
      <c r="BH804" s="2">
        <f t="shared" si="342"/>
        <v>0</v>
      </c>
      <c r="BJ804" t="s">
        <v>2086</v>
      </c>
      <c r="BK804" t="s">
        <v>148</v>
      </c>
      <c r="BL804">
        <v>2</v>
      </c>
      <c r="BN804" s="112">
        <v>18</v>
      </c>
      <c r="BO804" s="114">
        <v>131</v>
      </c>
      <c r="BP804" s="118">
        <f t="shared" si="320"/>
        <v>18131</v>
      </c>
      <c r="BQ804" s="118">
        <f t="shared" si="343"/>
        <v>18131</v>
      </c>
      <c r="BR804" s="5" t="s">
        <v>3151</v>
      </c>
      <c r="CC804" s="63">
        <f t="shared" ref="CC804:CC831" si="344">C804-CD804</f>
        <v>5806</v>
      </c>
      <c r="CE804" s="63">
        <v>0</v>
      </c>
    </row>
    <row r="805" spans="1:83" ht="15" hidden="1" customHeight="1" outlineLevel="1">
      <c r="A805" t="s">
        <v>954</v>
      </c>
      <c r="B805" t="s">
        <v>148</v>
      </c>
      <c r="C805" s="1">
        <f t="shared" si="332"/>
        <v>16597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29">
        <f t="shared" si="333"/>
        <v>8332</v>
      </c>
      <c r="H805" s="134">
        <f t="shared" si="334"/>
        <v>0.50201843706693983</v>
      </c>
      <c r="I805" s="2"/>
      <c r="J805" s="2">
        <f t="shared" si="335"/>
        <v>0.23775381092968609</v>
      </c>
      <c r="K805" s="2">
        <f t="shared" si="336"/>
        <v>0.73977224799662589</v>
      </c>
      <c r="L805" s="2">
        <f t="shared" si="337"/>
        <v>0</v>
      </c>
      <c r="M805" s="2">
        <f t="shared" si="338"/>
        <v>2.2473941073688053E-2</v>
      </c>
      <c r="N805" s="63">
        <v>3946</v>
      </c>
      <c r="O805" s="63">
        <v>12278</v>
      </c>
      <c r="P805" s="63">
        <v>0</v>
      </c>
      <c r="Q805" s="63">
        <v>371</v>
      </c>
      <c r="R805" s="63">
        <v>0</v>
      </c>
      <c r="S805" s="63">
        <v>0</v>
      </c>
      <c r="T805" s="63">
        <v>0</v>
      </c>
      <c r="U805" s="63">
        <v>0</v>
      </c>
      <c r="V805" s="63">
        <v>0</v>
      </c>
      <c r="W805" s="63">
        <v>0</v>
      </c>
      <c r="X805" s="63">
        <v>0</v>
      </c>
      <c r="Y805" s="63">
        <v>0</v>
      </c>
      <c r="Z805" s="63">
        <v>2</v>
      </c>
      <c r="AA805" s="63">
        <v>0</v>
      </c>
      <c r="AB805" s="63">
        <v>0</v>
      </c>
      <c r="AC805" s="63">
        <v>0</v>
      </c>
      <c r="AD805" s="63">
        <v>0</v>
      </c>
      <c r="AE805" s="63">
        <v>0</v>
      </c>
      <c r="AF805" s="63">
        <v>0</v>
      </c>
      <c r="AG805" s="63">
        <v>0</v>
      </c>
      <c r="AH805" s="63">
        <v>0</v>
      </c>
      <c r="AI805" s="63">
        <v>0</v>
      </c>
      <c r="AJ805" s="63">
        <v>0</v>
      </c>
      <c r="AK805" s="63">
        <v>0</v>
      </c>
      <c r="AL805" s="63">
        <v>0</v>
      </c>
      <c r="AM805" s="63">
        <v>0</v>
      </c>
      <c r="AN805" s="63">
        <v>0</v>
      </c>
      <c r="AO805" s="63">
        <v>0</v>
      </c>
      <c r="AP805" s="63">
        <v>0</v>
      </c>
      <c r="AQ805" s="63">
        <v>0</v>
      </c>
      <c r="AR805" s="63">
        <v>0</v>
      </c>
      <c r="AS805" s="63">
        <v>0</v>
      </c>
      <c r="AT805" s="63">
        <v>0</v>
      </c>
      <c r="AU805" s="63">
        <v>0</v>
      </c>
      <c r="AV805" s="63">
        <v>0</v>
      </c>
      <c r="AW805" s="63">
        <v>0</v>
      </c>
      <c r="AX805" s="63">
        <v>0</v>
      </c>
      <c r="AY805" s="63">
        <v>0</v>
      </c>
      <c r="BA805" s="5">
        <f>IF(Q805&gt;0,RANK(Q805,(N805:P805,Q805:AE805)),0)</f>
        <v>3</v>
      </c>
      <c r="BB805" s="5">
        <f>IF(R805&gt;0,RANK(R805,(N805:P805,Q805:AE805)),0)</f>
        <v>0</v>
      </c>
      <c r="BC805" s="5">
        <f>IF(T805&gt;0,RANK(T805,(N805:P805,Q805:AE805)),0)</f>
        <v>0</v>
      </c>
      <c r="BD805" s="5">
        <f>IF(S805&gt;0,RANK(S805,(N805:P805,Q805:AE805)),0)</f>
        <v>0</v>
      </c>
      <c r="BE805" s="2">
        <f t="shared" si="339"/>
        <v>2.2353437368199072E-2</v>
      </c>
      <c r="BF805" s="2">
        <f t="shared" si="340"/>
        <v>0</v>
      </c>
      <c r="BG805" s="2">
        <f t="shared" si="341"/>
        <v>0</v>
      </c>
      <c r="BH805" s="2">
        <f t="shared" si="342"/>
        <v>0</v>
      </c>
      <c r="BJ805" t="s">
        <v>954</v>
      </c>
      <c r="BK805" t="s">
        <v>148</v>
      </c>
      <c r="BL805">
        <v>4</v>
      </c>
      <c r="BN805" s="112">
        <v>18</v>
      </c>
      <c r="BO805" s="114">
        <v>133</v>
      </c>
      <c r="BP805" s="118">
        <f t="shared" si="320"/>
        <v>18133</v>
      </c>
      <c r="BQ805" s="118">
        <f t="shared" si="343"/>
        <v>18133</v>
      </c>
      <c r="BR805" s="5" t="s">
        <v>3151</v>
      </c>
      <c r="CC805" s="63">
        <f t="shared" si="344"/>
        <v>16597</v>
      </c>
      <c r="CE805" s="63">
        <v>0</v>
      </c>
    </row>
    <row r="806" spans="1:83" ht="15" hidden="1" customHeight="1" outlineLevel="1">
      <c r="A806" t="s">
        <v>1459</v>
      </c>
      <c r="B806" t="s">
        <v>148</v>
      </c>
      <c r="C806" s="1">
        <f t="shared" si="332"/>
        <v>11070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29">
        <f t="shared" si="333"/>
        <v>5799</v>
      </c>
      <c r="H806" s="134">
        <f t="shared" si="334"/>
        <v>0.52384823848238482</v>
      </c>
      <c r="I806" s="2"/>
      <c r="J806" s="2">
        <f t="shared" si="335"/>
        <v>0.22700993676603431</v>
      </c>
      <c r="K806" s="2">
        <f t="shared" si="336"/>
        <v>0.75085817524841914</v>
      </c>
      <c r="L806" s="2">
        <f t="shared" si="337"/>
        <v>0</v>
      </c>
      <c r="M806" s="2">
        <f t="shared" si="338"/>
        <v>2.213188798554655E-2</v>
      </c>
      <c r="N806" s="63">
        <v>2513</v>
      </c>
      <c r="O806" s="63">
        <v>8312</v>
      </c>
      <c r="P806" s="63">
        <v>0</v>
      </c>
      <c r="Q806" s="63">
        <v>243</v>
      </c>
      <c r="R806" s="63">
        <v>1</v>
      </c>
      <c r="S806" s="63">
        <v>0</v>
      </c>
      <c r="T806" s="63">
        <v>0</v>
      </c>
      <c r="U806" s="63">
        <v>0</v>
      </c>
      <c r="V806" s="63">
        <v>0</v>
      </c>
      <c r="W806" s="63">
        <v>0</v>
      </c>
      <c r="X806" s="63">
        <v>0</v>
      </c>
      <c r="Y806" s="63">
        <v>0</v>
      </c>
      <c r="Z806" s="63">
        <v>1</v>
      </c>
      <c r="AA806" s="63">
        <v>0</v>
      </c>
      <c r="AB806" s="63">
        <v>0</v>
      </c>
      <c r="AC806" s="63">
        <v>0</v>
      </c>
      <c r="AD806" s="63">
        <v>0</v>
      </c>
      <c r="AE806" s="63">
        <v>0</v>
      </c>
      <c r="AF806" s="63">
        <v>0</v>
      </c>
      <c r="AG806" s="63">
        <v>0</v>
      </c>
      <c r="AH806" s="63">
        <v>0</v>
      </c>
      <c r="AI806" s="63">
        <v>0</v>
      </c>
      <c r="AJ806" s="63">
        <v>0</v>
      </c>
      <c r="AK806" s="63">
        <v>0</v>
      </c>
      <c r="AL806" s="63">
        <v>0</v>
      </c>
      <c r="AM806" s="63">
        <v>0</v>
      </c>
      <c r="AN806" s="63">
        <v>0</v>
      </c>
      <c r="AO806" s="63">
        <v>0</v>
      </c>
      <c r="AP806" s="63">
        <v>0</v>
      </c>
      <c r="AQ806" s="63">
        <v>0</v>
      </c>
      <c r="AR806" s="63">
        <v>0</v>
      </c>
      <c r="AS806" s="63">
        <v>0</v>
      </c>
      <c r="AT806" s="63">
        <v>0</v>
      </c>
      <c r="AU806" s="63">
        <v>0</v>
      </c>
      <c r="AV806" s="63">
        <v>0</v>
      </c>
      <c r="AW806" s="63">
        <v>0</v>
      </c>
      <c r="AX806" s="63">
        <v>0</v>
      </c>
      <c r="AY806" s="63">
        <v>0</v>
      </c>
      <c r="BA806" s="5">
        <f>IF(Q806&gt;0,RANK(Q806,(N806:P806,Q806:AE806)),0)</f>
        <v>3</v>
      </c>
      <c r="BB806" s="5">
        <f>IF(R806&gt;0,RANK(R806,(N806:P806,Q806:AE806)),0)</f>
        <v>4</v>
      </c>
      <c r="BC806" s="5">
        <f>IF(T806&gt;0,RANK(T806,(N806:P806,Q806:AE806)),0)</f>
        <v>0</v>
      </c>
      <c r="BD806" s="5">
        <f>IF(S806&gt;0,RANK(S806,(N806:P806,Q806:AE806)),0)</f>
        <v>0</v>
      </c>
      <c r="BE806" s="2">
        <f t="shared" si="339"/>
        <v>2.1951219512195121E-2</v>
      </c>
      <c r="BF806" s="2">
        <f t="shared" si="340"/>
        <v>9.0334236675700095E-5</v>
      </c>
      <c r="BG806" s="2">
        <f t="shared" si="341"/>
        <v>0</v>
      </c>
      <c r="BH806" s="2">
        <f t="shared" si="342"/>
        <v>0</v>
      </c>
      <c r="BJ806" t="s">
        <v>1459</v>
      </c>
      <c r="BK806" t="s">
        <v>148</v>
      </c>
      <c r="BL806">
        <v>6</v>
      </c>
      <c r="BN806" s="112">
        <v>18</v>
      </c>
      <c r="BO806" s="114">
        <v>135</v>
      </c>
      <c r="BP806" s="118">
        <f t="shared" si="320"/>
        <v>18135</v>
      </c>
      <c r="BQ806" s="118">
        <f t="shared" si="343"/>
        <v>18135</v>
      </c>
      <c r="BR806" s="5" t="s">
        <v>3151</v>
      </c>
      <c r="CC806" s="63">
        <f t="shared" si="344"/>
        <v>11070</v>
      </c>
      <c r="CE806" s="63">
        <v>0</v>
      </c>
    </row>
    <row r="807" spans="1:83" ht="15" hidden="1" customHeight="1" outlineLevel="1">
      <c r="A807" t="s">
        <v>3166</v>
      </c>
      <c r="B807" t="s">
        <v>148</v>
      </c>
      <c r="C807" s="1">
        <f t="shared" si="332"/>
        <v>14271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29">
        <f t="shared" si="333"/>
        <v>8487</v>
      </c>
      <c r="H807" s="134">
        <f t="shared" si="334"/>
        <v>0.59470254361992858</v>
      </c>
      <c r="I807" s="2"/>
      <c r="J807" s="2">
        <f t="shared" si="335"/>
        <v>0.19438021161796651</v>
      </c>
      <c r="K807" s="2">
        <f t="shared" si="336"/>
        <v>0.78908275523789506</v>
      </c>
      <c r="L807" s="2">
        <f t="shared" si="337"/>
        <v>0</v>
      </c>
      <c r="M807" s="2">
        <f t="shared" si="338"/>
        <v>1.6537033144138458E-2</v>
      </c>
      <c r="N807" s="63">
        <v>2774</v>
      </c>
      <c r="O807" s="63">
        <v>11261</v>
      </c>
      <c r="P807" s="63">
        <v>0</v>
      </c>
      <c r="Q807" s="63">
        <v>229</v>
      </c>
      <c r="R807" s="63">
        <v>4</v>
      </c>
      <c r="S807" s="63">
        <v>0</v>
      </c>
      <c r="T807" s="63">
        <v>0</v>
      </c>
      <c r="U807" s="63">
        <v>0</v>
      </c>
      <c r="V807" s="63">
        <v>0</v>
      </c>
      <c r="W807" s="63">
        <v>0</v>
      </c>
      <c r="X807" s="63">
        <v>0</v>
      </c>
      <c r="Y807" s="63">
        <v>0</v>
      </c>
      <c r="Z807" s="63">
        <v>3</v>
      </c>
      <c r="AA807" s="63">
        <v>0</v>
      </c>
      <c r="AB807" s="63">
        <v>0</v>
      </c>
      <c r="AC807" s="63">
        <v>0</v>
      </c>
      <c r="AD807" s="63">
        <v>0</v>
      </c>
      <c r="AE807" s="63">
        <v>0</v>
      </c>
      <c r="AF807" s="63">
        <v>0</v>
      </c>
      <c r="AG807" s="63">
        <v>0</v>
      </c>
      <c r="AH807" s="63">
        <v>0</v>
      </c>
      <c r="AI807" s="63">
        <v>0</v>
      </c>
      <c r="AJ807" s="63">
        <v>0</v>
      </c>
      <c r="AK807" s="63">
        <v>0</v>
      </c>
      <c r="AL807" s="63">
        <v>0</v>
      </c>
      <c r="AM807" s="63">
        <v>0</v>
      </c>
      <c r="AN807" s="63">
        <v>0</v>
      </c>
      <c r="AO807" s="63">
        <v>0</v>
      </c>
      <c r="AP807" s="63">
        <v>0</v>
      </c>
      <c r="AQ807" s="63">
        <v>0</v>
      </c>
      <c r="AR807" s="63">
        <v>0</v>
      </c>
      <c r="AS807" s="63">
        <v>0</v>
      </c>
      <c r="AT807" s="63">
        <v>0</v>
      </c>
      <c r="AU807" s="63">
        <v>0</v>
      </c>
      <c r="AV807" s="63">
        <v>0</v>
      </c>
      <c r="AW807" s="63">
        <v>0</v>
      </c>
      <c r="AX807" s="63">
        <v>0</v>
      </c>
      <c r="AY807" s="63">
        <v>0</v>
      </c>
      <c r="BA807" s="5">
        <f>IF(Q807&gt;0,RANK(Q807,(N807:P807,Q807:AE807)),0)</f>
        <v>3</v>
      </c>
      <c r="BB807" s="5">
        <f>IF(R807&gt;0,RANK(R807,(N807:P807,Q807:AE807)),0)</f>
        <v>4</v>
      </c>
      <c r="BC807" s="5">
        <f>IF(T807&gt;0,RANK(T807,(N807:P807,Q807:AE807)),0)</f>
        <v>0</v>
      </c>
      <c r="BD807" s="5">
        <f>IF(S807&gt;0,RANK(S807,(N807:P807,Q807:AE807)),0)</f>
        <v>0</v>
      </c>
      <c r="BE807" s="2">
        <f t="shared" si="339"/>
        <v>1.6046527923761475E-2</v>
      </c>
      <c r="BF807" s="2">
        <f t="shared" si="340"/>
        <v>2.8028869735827904E-4</v>
      </c>
      <c r="BG807" s="2">
        <f t="shared" si="341"/>
        <v>0</v>
      </c>
      <c r="BH807" s="2">
        <f t="shared" si="342"/>
        <v>0</v>
      </c>
      <c r="BJ807" t="s">
        <v>3166</v>
      </c>
      <c r="BK807" t="s">
        <v>148</v>
      </c>
      <c r="BL807">
        <v>6</v>
      </c>
      <c r="BN807" s="112">
        <v>18</v>
      </c>
      <c r="BO807" s="114">
        <v>137</v>
      </c>
      <c r="BP807" s="118">
        <f t="shared" si="320"/>
        <v>18137</v>
      </c>
      <c r="BQ807" s="118">
        <f t="shared" si="343"/>
        <v>18137</v>
      </c>
      <c r="BR807" s="5" t="s">
        <v>3151</v>
      </c>
      <c r="CC807" s="63">
        <f t="shared" si="344"/>
        <v>14271</v>
      </c>
      <c r="CE807" s="63">
        <v>0</v>
      </c>
    </row>
    <row r="808" spans="1:83" ht="15" hidden="1" customHeight="1" outlineLevel="1">
      <c r="A808" t="s">
        <v>2481</v>
      </c>
      <c r="B808" t="s">
        <v>148</v>
      </c>
      <c r="C808" s="1">
        <f t="shared" si="332"/>
        <v>7932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>IF(P808&gt;0,RANK(P808,(N808:P808,Q808:AE808)),0)</f>
        <v>0</v>
      </c>
      <c r="G808" s="129">
        <f t="shared" si="333"/>
        <v>4281</v>
      </c>
      <c r="H808" s="134">
        <f t="shared" si="334"/>
        <v>0.53971255673222396</v>
      </c>
      <c r="I808" s="2"/>
      <c r="J808" s="2">
        <f t="shared" si="335"/>
        <v>0.22112960161371659</v>
      </c>
      <c r="K808" s="2">
        <f t="shared" si="336"/>
        <v>0.76084215834594049</v>
      </c>
      <c r="L808" s="2">
        <f t="shared" si="337"/>
        <v>0</v>
      </c>
      <c r="M808" s="2">
        <f t="shared" si="338"/>
        <v>1.802824004034298E-2</v>
      </c>
      <c r="N808" s="63">
        <v>1754</v>
      </c>
      <c r="O808" s="63">
        <v>6035</v>
      </c>
      <c r="P808" s="63">
        <v>0</v>
      </c>
      <c r="Q808" s="63">
        <v>143</v>
      </c>
      <c r="R808" s="63">
        <v>0</v>
      </c>
      <c r="S808" s="63">
        <v>0</v>
      </c>
      <c r="T808" s="63">
        <v>0</v>
      </c>
      <c r="U808" s="63">
        <v>0</v>
      </c>
      <c r="V808" s="63">
        <v>0</v>
      </c>
      <c r="W808" s="63">
        <v>0</v>
      </c>
      <c r="X808" s="63">
        <v>0</v>
      </c>
      <c r="Y808" s="63">
        <v>0</v>
      </c>
      <c r="Z808" s="63">
        <v>0</v>
      </c>
      <c r="AA808" s="63">
        <v>0</v>
      </c>
      <c r="AB808" s="63">
        <v>0</v>
      </c>
      <c r="AC808" s="63">
        <v>0</v>
      </c>
      <c r="AD808" s="63">
        <v>0</v>
      </c>
      <c r="AE808" s="63">
        <v>0</v>
      </c>
      <c r="AF808" s="63">
        <v>0</v>
      </c>
      <c r="AG808" s="63">
        <v>0</v>
      </c>
      <c r="AH808" s="63">
        <v>0</v>
      </c>
      <c r="AI808" s="63">
        <v>0</v>
      </c>
      <c r="AJ808" s="63">
        <v>0</v>
      </c>
      <c r="AK808" s="63">
        <v>0</v>
      </c>
      <c r="AL808" s="63">
        <v>0</v>
      </c>
      <c r="AM808" s="63">
        <v>0</v>
      </c>
      <c r="AN808" s="63">
        <v>0</v>
      </c>
      <c r="AO808" s="63">
        <v>0</v>
      </c>
      <c r="AP808" s="63">
        <v>0</v>
      </c>
      <c r="AQ808" s="63">
        <v>0</v>
      </c>
      <c r="AR808" s="63">
        <v>0</v>
      </c>
      <c r="AS808" s="63">
        <v>0</v>
      </c>
      <c r="AT808" s="63">
        <v>0</v>
      </c>
      <c r="AU808" s="63">
        <v>0</v>
      </c>
      <c r="AV808" s="63">
        <v>0</v>
      </c>
      <c r="AW808" s="63">
        <v>0</v>
      </c>
      <c r="AX808" s="63">
        <v>0</v>
      </c>
      <c r="AY808" s="63">
        <v>0</v>
      </c>
      <c r="BA808" s="5">
        <f>IF(Q808&gt;0,RANK(Q808,(N808:P808,Q808:AE808)),0)</f>
        <v>3</v>
      </c>
      <c r="BB808" s="5">
        <f>IF(R808&gt;0,RANK(R808,(N808:P808,Q808:AE808)),0)</f>
        <v>0</v>
      </c>
      <c r="BC808" s="5">
        <f>IF(T808&gt;0,RANK(T808,(N808:P808,Q808:AE808)),0)</f>
        <v>0</v>
      </c>
      <c r="BD808" s="5">
        <f>IF(S808&gt;0,RANK(S808,(N808:P808,Q808:AE808)),0)</f>
        <v>0</v>
      </c>
      <c r="BE808" s="2">
        <f t="shared" si="339"/>
        <v>1.8028240040342914E-2</v>
      </c>
      <c r="BF808" s="2">
        <f t="shared" si="340"/>
        <v>0</v>
      </c>
      <c r="BG808" s="2">
        <f t="shared" si="341"/>
        <v>0</v>
      </c>
      <c r="BH808" s="2">
        <f t="shared" si="342"/>
        <v>0</v>
      </c>
      <c r="BJ808" t="s">
        <v>2481</v>
      </c>
      <c r="BK808" t="s">
        <v>148</v>
      </c>
      <c r="BL808">
        <v>6</v>
      </c>
      <c r="BN808" s="112">
        <v>18</v>
      </c>
      <c r="BO808" s="114">
        <v>139</v>
      </c>
      <c r="BP808" s="118">
        <f t="shared" ref="BP808:BP871" si="345">1000*BN808+BO808</f>
        <v>18139</v>
      </c>
      <c r="BQ808" s="118">
        <f t="shared" si="343"/>
        <v>18139</v>
      </c>
      <c r="BR808" s="5" t="s">
        <v>3151</v>
      </c>
      <c r="CC808" s="63">
        <f t="shared" si="344"/>
        <v>7932</v>
      </c>
      <c r="CE808" s="63">
        <v>0</v>
      </c>
    </row>
    <row r="809" spans="1:83" ht="15" hidden="1" customHeight="1" outlineLevel="1">
      <c r="A809" t="s">
        <v>1698</v>
      </c>
      <c r="B809" t="s">
        <v>148</v>
      </c>
      <c r="C809" s="1">
        <f t="shared" si="332"/>
        <v>115238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>IF(P809&gt;0,RANK(P809,(N809:P809,Q809:AE809)),0)</f>
        <v>0</v>
      </c>
      <c r="G809" s="129">
        <f t="shared" si="333"/>
        <v>6732</v>
      </c>
      <c r="H809" s="134">
        <f t="shared" si="334"/>
        <v>5.8418230097710827E-2</v>
      </c>
      <c r="I809" s="2"/>
      <c r="J809" s="2">
        <f t="shared" si="335"/>
        <v>0.51975910723893159</v>
      </c>
      <c r="K809" s="2">
        <f t="shared" si="336"/>
        <v>0.4613408771412208</v>
      </c>
      <c r="L809" s="2">
        <f t="shared" si="337"/>
        <v>0</v>
      </c>
      <c r="M809" s="2">
        <f t="shared" si="338"/>
        <v>1.890001561984761E-2</v>
      </c>
      <c r="N809" s="63">
        <v>59896</v>
      </c>
      <c r="O809" s="63">
        <v>53164</v>
      </c>
      <c r="P809" s="63">
        <v>0</v>
      </c>
      <c r="Q809" s="63">
        <v>1925</v>
      </c>
      <c r="R809" s="63">
        <v>55</v>
      </c>
      <c r="S809" s="63">
        <v>0</v>
      </c>
      <c r="T809" s="63">
        <v>0</v>
      </c>
      <c r="U809" s="63">
        <v>0</v>
      </c>
      <c r="V809" s="63">
        <v>0</v>
      </c>
      <c r="W809" s="63">
        <v>0</v>
      </c>
      <c r="X809" s="63">
        <v>0</v>
      </c>
      <c r="Y809" s="63">
        <v>0</v>
      </c>
      <c r="Z809" s="63">
        <v>198</v>
      </c>
      <c r="AA809" s="63">
        <v>0</v>
      </c>
      <c r="AB809" s="63">
        <v>0</v>
      </c>
      <c r="AC809" s="63">
        <v>0</v>
      </c>
      <c r="AD809" s="63">
        <v>0</v>
      </c>
      <c r="AE809" s="63">
        <v>0</v>
      </c>
      <c r="AF809" s="63">
        <v>0</v>
      </c>
      <c r="AG809" s="63">
        <v>0</v>
      </c>
      <c r="AH809" s="63">
        <v>0</v>
      </c>
      <c r="AI809" s="63">
        <v>0</v>
      </c>
      <c r="AJ809" s="63">
        <v>0</v>
      </c>
      <c r="AK809" s="63">
        <v>0</v>
      </c>
      <c r="AL809" s="63">
        <v>0</v>
      </c>
      <c r="AM809" s="63">
        <v>0</v>
      </c>
      <c r="AN809" s="63">
        <v>0</v>
      </c>
      <c r="AO809" s="63">
        <v>0</v>
      </c>
      <c r="AP809" s="63">
        <v>0</v>
      </c>
      <c r="AQ809" s="63">
        <v>0</v>
      </c>
      <c r="AR809" s="63">
        <v>0</v>
      </c>
      <c r="AS809" s="63">
        <v>0</v>
      </c>
      <c r="AT809" s="63">
        <v>0</v>
      </c>
      <c r="AU809" s="63">
        <v>0</v>
      </c>
      <c r="AV809" s="63">
        <v>0</v>
      </c>
      <c r="AW809" s="63">
        <v>0</v>
      </c>
      <c r="AX809" s="63">
        <v>0</v>
      </c>
      <c r="AY809" s="63">
        <v>0</v>
      </c>
      <c r="BA809" s="5">
        <f>IF(Q809&gt;0,RANK(Q809,(N809:P809,Q809:AE809)),0)</f>
        <v>3</v>
      </c>
      <c r="BB809" s="5">
        <f>IF(R809&gt;0,RANK(R809,(N809:P809,Q809:AE809)),0)</f>
        <v>5</v>
      </c>
      <c r="BC809" s="5">
        <f>IF(T809&gt;0,RANK(T809,(N809:P809,Q809:AE809)),0)</f>
        <v>0</v>
      </c>
      <c r="BD809" s="5">
        <f>IF(S809&gt;0,RANK(S809,(N809:P809,Q809:AE809)),0)</f>
        <v>0</v>
      </c>
      <c r="BE809" s="2">
        <f t="shared" si="339"/>
        <v>1.670455925996633E-2</v>
      </c>
      <c r="BF809" s="2">
        <f t="shared" si="340"/>
        <v>4.7727312171332373E-4</v>
      </c>
      <c r="BG809" s="2">
        <f t="shared" si="341"/>
        <v>0</v>
      </c>
      <c r="BH809" s="2">
        <f t="shared" si="342"/>
        <v>0</v>
      </c>
      <c r="BJ809" t="s">
        <v>1698</v>
      </c>
      <c r="BK809" t="s">
        <v>148</v>
      </c>
      <c r="BL809">
        <v>2</v>
      </c>
      <c r="BN809" s="112">
        <v>18</v>
      </c>
      <c r="BO809" s="114">
        <v>141</v>
      </c>
      <c r="BP809" s="118">
        <f t="shared" si="345"/>
        <v>18141</v>
      </c>
      <c r="BQ809" s="118">
        <f t="shared" si="343"/>
        <v>18141</v>
      </c>
      <c r="BR809" s="5" t="s">
        <v>3151</v>
      </c>
      <c r="CC809" s="63">
        <f t="shared" si="344"/>
        <v>115238</v>
      </c>
      <c r="CE809" s="63">
        <v>0</v>
      </c>
    </row>
    <row r="810" spans="1:83" ht="15" hidden="1" customHeight="1" outlineLevel="1">
      <c r="A810" t="s">
        <v>829</v>
      </c>
      <c r="B810" t="s">
        <v>148</v>
      </c>
      <c r="C810" s="1">
        <f t="shared" si="332"/>
        <v>10161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29">
        <f t="shared" si="333"/>
        <v>4630</v>
      </c>
      <c r="H810" s="134">
        <f t="shared" si="334"/>
        <v>0.45566381261686839</v>
      </c>
      <c r="I810" s="2"/>
      <c r="J810" s="2">
        <f t="shared" si="335"/>
        <v>0.26552504674736738</v>
      </c>
      <c r="K810" s="2">
        <f t="shared" si="336"/>
        <v>0.72118885936423582</v>
      </c>
      <c r="L810" s="2">
        <f t="shared" si="337"/>
        <v>0</v>
      </c>
      <c r="M810" s="2">
        <f t="shared" si="338"/>
        <v>1.3286093888396855E-2</v>
      </c>
      <c r="N810" s="63">
        <v>2698</v>
      </c>
      <c r="O810" s="63">
        <v>7328</v>
      </c>
      <c r="P810" s="63">
        <v>0</v>
      </c>
      <c r="Q810" s="63">
        <v>134</v>
      </c>
      <c r="R810" s="63">
        <v>1</v>
      </c>
      <c r="S810" s="63">
        <v>0</v>
      </c>
      <c r="T810" s="63">
        <v>0</v>
      </c>
      <c r="U810" s="63">
        <v>0</v>
      </c>
      <c r="V810" s="63">
        <v>0</v>
      </c>
      <c r="W810" s="63">
        <v>0</v>
      </c>
      <c r="X810" s="63">
        <v>0</v>
      </c>
      <c r="Y810" s="63">
        <v>0</v>
      </c>
      <c r="Z810" s="63">
        <v>0</v>
      </c>
      <c r="AA810" s="63">
        <v>0</v>
      </c>
      <c r="AB810" s="63">
        <v>0</v>
      </c>
      <c r="AC810" s="63">
        <v>0</v>
      </c>
      <c r="AD810" s="63">
        <v>0</v>
      </c>
      <c r="AE810" s="63">
        <v>0</v>
      </c>
      <c r="AF810" s="63">
        <v>0</v>
      </c>
      <c r="AG810" s="63">
        <v>0</v>
      </c>
      <c r="AH810" s="63">
        <v>0</v>
      </c>
      <c r="AI810" s="63">
        <v>0</v>
      </c>
      <c r="AJ810" s="63">
        <v>0</v>
      </c>
      <c r="AK810" s="63">
        <v>0</v>
      </c>
      <c r="AL810" s="63">
        <v>0</v>
      </c>
      <c r="AM810" s="63">
        <v>0</v>
      </c>
      <c r="AN810" s="63">
        <v>0</v>
      </c>
      <c r="AO810" s="63">
        <v>0</v>
      </c>
      <c r="AP810" s="63">
        <v>0</v>
      </c>
      <c r="AQ810" s="63">
        <v>0</v>
      </c>
      <c r="AR810" s="63">
        <v>0</v>
      </c>
      <c r="AS810" s="63">
        <v>0</v>
      </c>
      <c r="AT810" s="63">
        <v>0</v>
      </c>
      <c r="AU810" s="63">
        <v>0</v>
      </c>
      <c r="AV810" s="63">
        <v>0</v>
      </c>
      <c r="AW810" s="63">
        <v>0</v>
      </c>
      <c r="AX810" s="63">
        <v>0</v>
      </c>
      <c r="AY810" s="63">
        <v>0</v>
      </c>
      <c r="BA810" s="5">
        <f>IF(Q810&gt;0,RANK(Q810,(N810:P810,Q810:AE810)),0)</f>
        <v>3</v>
      </c>
      <c r="BB810" s="5">
        <f>IF(R810&gt;0,RANK(R810,(N810:P810,Q810:AE810)),0)</f>
        <v>4</v>
      </c>
      <c r="BC810" s="5">
        <f>IF(T810&gt;0,RANK(T810,(N810:P810,Q810:AE810)),0)</f>
        <v>0</v>
      </c>
      <c r="BD810" s="5">
        <f>IF(S810&gt;0,RANK(S810,(N810:P810,Q810:AE810)),0)</f>
        <v>0</v>
      </c>
      <c r="BE810" s="2">
        <f t="shared" si="339"/>
        <v>1.318767837811239E-2</v>
      </c>
      <c r="BF810" s="2">
        <f t="shared" si="340"/>
        <v>9.8415510284420823E-5</v>
      </c>
      <c r="BG810" s="2">
        <f t="shared" si="341"/>
        <v>0</v>
      </c>
      <c r="BH810" s="2">
        <f t="shared" si="342"/>
        <v>0</v>
      </c>
      <c r="BJ810" t="s">
        <v>829</v>
      </c>
      <c r="BK810" t="s">
        <v>148</v>
      </c>
      <c r="BN810" s="112">
        <v>18</v>
      </c>
      <c r="BO810" s="114">
        <v>143</v>
      </c>
      <c r="BP810" s="118">
        <f t="shared" si="345"/>
        <v>18143</v>
      </c>
      <c r="BQ810" s="118">
        <f t="shared" si="343"/>
        <v>18143</v>
      </c>
      <c r="BR810" s="5" t="s">
        <v>3151</v>
      </c>
      <c r="CC810" s="63">
        <f t="shared" si="344"/>
        <v>10161</v>
      </c>
      <c r="CE810" s="63">
        <v>0</v>
      </c>
    </row>
    <row r="811" spans="1:83" ht="15" hidden="1" customHeight="1" outlineLevel="1">
      <c r="A811" t="s">
        <v>23</v>
      </c>
      <c r="B811" t="s">
        <v>148</v>
      </c>
      <c r="C811" s="1">
        <f t="shared" si="332"/>
        <v>19991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29">
        <f t="shared" si="333"/>
        <v>9545</v>
      </c>
      <c r="H811" s="134">
        <f t="shared" si="334"/>
        <v>0.47746485918663401</v>
      </c>
      <c r="I811" s="2"/>
      <c r="J811" s="2">
        <f t="shared" si="335"/>
        <v>0.25126306838077134</v>
      </c>
      <c r="K811" s="2">
        <f t="shared" si="336"/>
        <v>0.72872792756740534</v>
      </c>
      <c r="L811" s="2">
        <f t="shared" si="337"/>
        <v>0</v>
      </c>
      <c r="M811" s="2">
        <f t="shared" si="338"/>
        <v>2.0009004051823376E-2</v>
      </c>
      <c r="N811" s="63">
        <v>5023</v>
      </c>
      <c r="O811" s="63">
        <v>14568</v>
      </c>
      <c r="P811" s="63">
        <v>0</v>
      </c>
      <c r="Q811" s="63">
        <v>400</v>
      </c>
      <c r="R811" s="63">
        <v>0</v>
      </c>
      <c r="S811" s="63">
        <v>0</v>
      </c>
      <c r="T811" s="63">
        <v>0</v>
      </c>
      <c r="U811" s="63">
        <v>0</v>
      </c>
      <c r="V811" s="63">
        <v>0</v>
      </c>
      <c r="W811" s="63">
        <v>0</v>
      </c>
      <c r="X811" s="63">
        <v>0</v>
      </c>
      <c r="Y811" s="63">
        <v>0</v>
      </c>
      <c r="Z811" s="63">
        <v>0</v>
      </c>
      <c r="AA811" s="63">
        <v>0</v>
      </c>
      <c r="AB811" s="63">
        <v>0</v>
      </c>
      <c r="AC811" s="63">
        <v>0</v>
      </c>
      <c r="AD811" s="63">
        <v>0</v>
      </c>
      <c r="AE811" s="63">
        <v>0</v>
      </c>
      <c r="AF811" s="63">
        <v>0</v>
      </c>
      <c r="AG811" s="63">
        <v>0</v>
      </c>
      <c r="AH811" s="63">
        <v>0</v>
      </c>
      <c r="AI811" s="63">
        <v>0</v>
      </c>
      <c r="AJ811" s="63">
        <v>0</v>
      </c>
      <c r="AK811" s="63">
        <v>0</v>
      </c>
      <c r="AL811" s="63">
        <v>0</v>
      </c>
      <c r="AM811" s="63">
        <v>0</v>
      </c>
      <c r="AN811" s="63">
        <v>0</v>
      </c>
      <c r="AO811" s="63">
        <v>0</v>
      </c>
      <c r="AP811" s="63">
        <v>0</v>
      </c>
      <c r="AQ811" s="63">
        <v>0</v>
      </c>
      <c r="AR811" s="63">
        <v>0</v>
      </c>
      <c r="AS811" s="63">
        <v>0</v>
      </c>
      <c r="AT811" s="63">
        <v>0</v>
      </c>
      <c r="AU811" s="63">
        <v>0</v>
      </c>
      <c r="AV811" s="63">
        <v>0</v>
      </c>
      <c r="AW811" s="63">
        <v>0</v>
      </c>
      <c r="AX811" s="63">
        <v>0</v>
      </c>
      <c r="AY811" s="63">
        <v>0</v>
      </c>
      <c r="BA811" s="5">
        <f>IF(Q811&gt;0,RANK(Q811,(N811:P811,Q811:AE811)),0)</f>
        <v>3</v>
      </c>
      <c r="BB811" s="5">
        <f>IF(R811&gt;0,RANK(R811,(N811:P811,Q811:AE811)),0)</f>
        <v>0</v>
      </c>
      <c r="BC811" s="5">
        <f>IF(T811&gt;0,RANK(T811,(N811:P811,Q811:AE811)),0)</f>
        <v>0</v>
      </c>
      <c r="BD811" s="5">
        <f>IF(S811&gt;0,RANK(S811,(N811:P811,Q811:AE811)),0)</f>
        <v>0</v>
      </c>
      <c r="BE811" s="2">
        <f t="shared" si="339"/>
        <v>2.000900405182332E-2</v>
      </c>
      <c r="BF811" s="2">
        <f t="shared" si="340"/>
        <v>0</v>
      </c>
      <c r="BG811" s="2">
        <f t="shared" si="341"/>
        <v>0</v>
      </c>
      <c r="BH811" s="2">
        <f t="shared" si="342"/>
        <v>0</v>
      </c>
      <c r="BJ811" t="s">
        <v>23</v>
      </c>
      <c r="BK811" t="s">
        <v>148</v>
      </c>
      <c r="BL811">
        <v>6</v>
      </c>
      <c r="BN811" s="112">
        <v>18</v>
      </c>
      <c r="BO811" s="114">
        <v>145</v>
      </c>
      <c r="BP811" s="118">
        <f t="shared" si="345"/>
        <v>18145</v>
      </c>
      <c r="BQ811" s="118">
        <f t="shared" si="343"/>
        <v>18145</v>
      </c>
      <c r="BR811" s="5" t="s">
        <v>3151</v>
      </c>
      <c r="CC811" s="63">
        <f t="shared" si="344"/>
        <v>19991</v>
      </c>
      <c r="CE811" s="63">
        <v>0</v>
      </c>
    </row>
    <row r="812" spans="1:83" ht="15" hidden="1" customHeight="1" outlineLevel="1">
      <c r="A812" t="s">
        <v>633</v>
      </c>
      <c r="B812" t="s">
        <v>148</v>
      </c>
      <c r="C812" s="1">
        <f t="shared" si="332"/>
        <v>10769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29">
        <f t="shared" si="333"/>
        <v>4144</v>
      </c>
      <c r="H812" s="134">
        <f t="shared" si="334"/>
        <v>0.38480824589098339</v>
      </c>
      <c r="I812" s="2"/>
      <c r="J812" s="2">
        <f t="shared" si="335"/>
        <v>0.29835639335128611</v>
      </c>
      <c r="K812" s="2">
        <f t="shared" si="336"/>
        <v>0.68316463924226944</v>
      </c>
      <c r="L812" s="2">
        <f t="shared" si="337"/>
        <v>0</v>
      </c>
      <c r="M812" s="2">
        <f t="shared" si="338"/>
        <v>1.8478967406444502E-2</v>
      </c>
      <c r="N812" s="63">
        <v>3213</v>
      </c>
      <c r="O812" s="63">
        <v>7357</v>
      </c>
      <c r="P812" s="63">
        <v>0</v>
      </c>
      <c r="Q812" s="63">
        <v>199</v>
      </c>
      <c r="R812" s="63">
        <v>0</v>
      </c>
      <c r="S812" s="63">
        <v>0</v>
      </c>
      <c r="T812" s="63">
        <v>0</v>
      </c>
      <c r="U812" s="63">
        <v>0</v>
      </c>
      <c r="V812" s="63">
        <v>0</v>
      </c>
      <c r="W812" s="63">
        <v>0</v>
      </c>
      <c r="X812" s="63">
        <v>0</v>
      </c>
      <c r="Y812" s="63">
        <v>0</v>
      </c>
      <c r="Z812" s="63">
        <v>0</v>
      </c>
      <c r="AA812" s="63">
        <v>0</v>
      </c>
      <c r="AB812" s="63">
        <v>0</v>
      </c>
      <c r="AC812" s="63">
        <v>0</v>
      </c>
      <c r="AD812" s="63">
        <v>0</v>
      </c>
      <c r="AE812" s="63">
        <v>0</v>
      </c>
      <c r="AF812" s="63">
        <v>0</v>
      </c>
      <c r="AG812" s="63">
        <v>0</v>
      </c>
      <c r="AH812" s="63">
        <v>0</v>
      </c>
      <c r="AI812" s="63">
        <v>0</v>
      </c>
      <c r="AJ812" s="63">
        <v>0</v>
      </c>
      <c r="AK812" s="63">
        <v>0</v>
      </c>
      <c r="AL812" s="63">
        <v>0</v>
      </c>
      <c r="AM812" s="63">
        <v>0</v>
      </c>
      <c r="AN812" s="63">
        <v>0</v>
      </c>
      <c r="AO812" s="63">
        <v>0</v>
      </c>
      <c r="AP812" s="63">
        <v>0</v>
      </c>
      <c r="AQ812" s="63">
        <v>0</v>
      </c>
      <c r="AR812" s="63">
        <v>0</v>
      </c>
      <c r="AS812" s="63">
        <v>0</v>
      </c>
      <c r="AT812" s="63">
        <v>0</v>
      </c>
      <c r="AU812" s="63">
        <v>0</v>
      </c>
      <c r="AV812" s="63">
        <v>0</v>
      </c>
      <c r="AW812" s="63">
        <v>0</v>
      </c>
      <c r="AX812" s="63">
        <v>0</v>
      </c>
      <c r="AY812" s="63">
        <v>0</v>
      </c>
      <c r="BA812" s="5">
        <f>IF(Q812&gt;0,RANK(Q812,(N812:P812,Q812:AE812)),0)</f>
        <v>3</v>
      </c>
      <c r="BB812" s="5">
        <f>IF(R812&gt;0,RANK(R812,(N812:P812,Q812:AE812)),0)</f>
        <v>0</v>
      </c>
      <c r="BC812" s="5">
        <f>IF(T812&gt;0,RANK(T812,(N812:P812,Q812:AE812)),0)</f>
        <v>0</v>
      </c>
      <c r="BD812" s="5">
        <f>IF(S812&gt;0,RANK(S812,(N812:P812,Q812:AE812)),0)</f>
        <v>0</v>
      </c>
      <c r="BE812" s="2">
        <f t="shared" si="339"/>
        <v>1.8478967406444422E-2</v>
      </c>
      <c r="BF812" s="2">
        <f t="shared" si="340"/>
        <v>0</v>
      </c>
      <c r="BG812" s="2">
        <f t="shared" si="341"/>
        <v>0</v>
      </c>
      <c r="BH812" s="2">
        <f t="shared" si="342"/>
        <v>0</v>
      </c>
      <c r="BJ812" t="s">
        <v>633</v>
      </c>
      <c r="BK812" t="s">
        <v>148</v>
      </c>
      <c r="BL812">
        <v>8</v>
      </c>
      <c r="BN812" s="112">
        <v>18</v>
      </c>
      <c r="BO812" s="114">
        <v>147</v>
      </c>
      <c r="BP812" s="118">
        <f t="shared" si="345"/>
        <v>18147</v>
      </c>
      <c r="BQ812" s="118">
        <f t="shared" si="343"/>
        <v>18147</v>
      </c>
      <c r="BR812" s="5" t="s">
        <v>3151</v>
      </c>
      <c r="CC812" s="63">
        <f t="shared" si="344"/>
        <v>10769</v>
      </c>
      <c r="CE812" s="63">
        <v>0</v>
      </c>
    </row>
    <row r="813" spans="1:83" ht="15" hidden="1" customHeight="1" outlineLevel="1">
      <c r="A813" t="s">
        <v>466</v>
      </c>
      <c r="B813" t="s">
        <v>148</v>
      </c>
      <c r="C813" s="1">
        <f t="shared" si="332"/>
        <v>10290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29">
        <f t="shared" si="333"/>
        <v>4816</v>
      </c>
      <c r="H813" s="134">
        <f t="shared" si="334"/>
        <v>0.46802721088435373</v>
      </c>
      <c r="I813" s="2"/>
      <c r="J813" s="2">
        <f t="shared" si="335"/>
        <v>0.25753158406219628</v>
      </c>
      <c r="K813" s="2">
        <f t="shared" si="336"/>
        <v>0.72555879494655007</v>
      </c>
      <c r="L813" s="2">
        <f t="shared" si="337"/>
        <v>0</v>
      </c>
      <c r="M813" s="2">
        <f t="shared" si="338"/>
        <v>1.6909620991253593E-2</v>
      </c>
      <c r="N813" s="63">
        <v>2650</v>
      </c>
      <c r="O813" s="63">
        <v>7466</v>
      </c>
      <c r="P813" s="63">
        <v>0</v>
      </c>
      <c r="Q813" s="63">
        <v>174</v>
      </c>
      <c r="R813" s="63">
        <v>0</v>
      </c>
      <c r="S813" s="63">
        <v>0</v>
      </c>
      <c r="T813" s="63">
        <v>0</v>
      </c>
      <c r="U813" s="63">
        <v>0</v>
      </c>
      <c r="V813" s="63">
        <v>0</v>
      </c>
      <c r="W813" s="63">
        <v>0</v>
      </c>
      <c r="X813" s="63">
        <v>0</v>
      </c>
      <c r="Y813" s="63">
        <v>0</v>
      </c>
      <c r="Z813" s="63">
        <v>0</v>
      </c>
      <c r="AA813" s="63">
        <v>0</v>
      </c>
      <c r="AB813" s="63">
        <v>0</v>
      </c>
      <c r="AC813" s="63">
        <v>0</v>
      </c>
      <c r="AD813" s="63">
        <v>0</v>
      </c>
      <c r="AE813" s="63">
        <v>0</v>
      </c>
      <c r="AF813" s="63">
        <v>0</v>
      </c>
      <c r="AG813" s="63">
        <v>0</v>
      </c>
      <c r="AH813" s="63">
        <v>0</v>
      </c>
      <c r="AI813" s="63">
        <v>0</v>
      </c>
      <c r="AJ813" s="63">
        <v>0</v>
      </c>
      <c r="AK813" s="63">
        <v>0</v>
      </c>
      <c r="AL813" s="63">
        <v>0</v>
      </c>
      <c r="AM813" s="63">
        <v>0</v>
      </c>
      <c r="AN813" s="63">
        <v>0</v>
      </c>
      <c r="AO813" s="63">
        <v>0</v>
      </c>
      <c r="AP813" s="63">
        <v>0</v>
      </c>
      <c r="AQ813" s="63">
        <v>0</v>
      </c>
      <c r="AR813" s="63">
        <v>0</v>
      </c>
      <c r="AS813" s="63">
        <v>0</v>
      </c>
      <c r="AT813" s="63">
        <v>0</v>
      </c>
      <c r="AU813" s="63">
        <v>0</v>
      </c>
      <c r="AV813" s="63">
        <v>0</v>
      </c>
      <c r="AW813" s="63">
        <v>0</v>
      </c>
      <c r="AX813" s="63">
        <v>0</v>
      </c>
      <c r="AY813" s="63">
        <v>0</v>
      </c>
      <c r="BA813" s="5">
        <f>IF(Q813&gt;0,RANK(Q813,(N813:P813,Q813:AE813)),0)</f>
        <v>3</v>
      </c>
      <c r="BB813" s="5">
        <f>IF(R813&gt;0,RANK(R813,(N813:P813,Q813:AE813)),0)</f>
        <v>0</v>
      </c>
      <c r="BC813" s="5">
        <f>IF(T813&gt;0,RANK(T813,(N813:P813,Q813:AE813)),0)</f>
        <v>0</v>
      </c>
      <c r="BD813" s="5">
        <f>IF(S813&gt;0,RANK(S813,(N813:P813,Q813:AE813)),0)</f>
        <v>0</v>
      </c>
      <c r="BE813" s="2">
        <f t="shared" si="339"/>
        <v>1.6909620991253645E-2</v>
      </c>
      <c r="BF813" s="2">
        <f t="shared" si="340"/>
        <v>0</v>
      </c>
      <c r="BG813" s="2">
        <f t="shared" si="341"/>
        <v>0</v>
      </c>
      <c r="BH813" s="2">
        <f t="shared" si="342"/>
        <v>0</v>
      </c>
      <c r="BJ813" t="s">
        <v>466</v>
      </c>
      <c r="BK813" t="s">
        <v>148</v>
      </c>
      <c r="BL813">
        <v>2</v>
      </c>
      <c r="BN813" s="112">
        <v>18</v>
      </c>
      <c r="BO813" s="114">
        <v>149</v>
      </c>
      <c r="BP813" s="118">
        <f t="shared" si="345"/>
        <v>18149</v>
      </c>
      <c r="BQ813" s="118">
        <f t="shared" si="343"/>
        <v>18149</v>
      </c>
      <c r="BR813" s="5" t="s">
        <v>3151</v>
      </c>
      <c r="CC813" s="63">
        <f t="shared" si="344"/>
        <v>10290</v>
      </c>
      <c r="CE813" s="63">
        <v>0</v>
      </c>
    </row>
    <row r="814" spans="1:83" ht="15" hidden="1" customHeight="1" outlineLevel="1">
      <c r="A814" t="s">
        <v>161</v>
      </c>
      <c r="B814" t="s">
        <v>148</v>
      </c>
      <c r="C814" s="1">
        <f t="shared" si="332"/>
        <v>16162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29">
        <f t="shared" si="333"/>
        <v>6814</v>
      </c>
      <c r="H814" s="134">
        <f t="shared" si="334"/>
        <v>0.42160623685187476</v>
      </c>
      <c r="I814" s="2"/>
      <c r="J814" s="2">
        <f t="shared" si="335"/>
        <v>0.27923524316297488</v>
      </c>
      <c r="K814" s="2">
        <f t="shared" si="336"/>
        <v>0.70084148001484969</v>
      </c>
      <c r="L814" s="2">
        <f t="shared" si="337"/>
        <v>0</v>
      </c>
      <c r="M814" s="2">
        <f t="shared" si="338"/>
        <v>1.9923276822175429E-2</v>
      </c>
      <c r="N814" s="63">
        <v>4513</v>
      </c>
      <c r="O814" s="63">
        <v>11327</v>
      </c>
      <c r="P814" s="63">
        <v>0</v>
      </c>
      <c r="Q814" s="63">
        <v>312</v>
      </c>
      <c r="R814" s="63">
        <v>7</v>
      </c>
      <c r="S814" s="63">
        <v>0</v>
      </c>
      <c r="T814" s="63">
        <v>0</v>
      </c>
      <c r="U814" s="63">
        <v>0</v>
      </c>
      <c r="V814" s="63">
        <v>0</v>
      </c>
      <c r="W814" s="63">
        <v>1</v>
      </c>
      <c r="X814" s="63">
        <v>0</v>
      </c>
      <c r="Y814" s="63">
        <v>0</v>
      </c>
      <c r="Z814" s="63">
        <v>2</v>
      </c>
      <c r="AA814" s="63">
        <v>0</v>
      </c>
      <c r="AB814" s="63">
        <v>0</v>
      </c>
      <c r="AC814" s="63">
        <v>0</v>
      </c>
      <c r="AD814" s="63">
        <v>0</v>
      </c>
      <c r="AE814" s="63">
        <v>0</v>
      </c>
      <c r="AF814" s="63">
        <v>0</v>
      </c>
      <c r="AG814" s="63">
        <v>0</v>
      </c>
      <c r="AH814" s="63">
        <v>0</v>
      </c>
      <c r="AI814" s="63">
        <v>0</v>
      </c>
      <c r="AJ814" s="63">
        <v>0</v>
      </c>
      <c r="AK814" s="63">
        <v>0</v>
      </c>
      <c r="AL814" s="63">
        <v>0</v>
      </c>
      <c r="AM814" s="63">
        <v>0</v>
      </c>
      <c r="AN814" s="63">
        <v>0</v>
      </c>
      <c r="AO814" s="63">
        <v>0</v>
      </c>
      <c r="AP814" s="63">
        <v>0</v>
      </c>
      <c r="AQ814" s="63">
        <v>0</v>
      </c>
      <c r="AR814" s="63">
        <v>0</v>
      </c>
      <c r="AS814" s="63">
        <v>0</v>
      </c>
      <c r="AT814" s="63">
        <v>0</v>
      </c>
      <c r="AU814" s="63">
        <v>0</v>
      </c>
      <c r="AV814" s="63">
        <v>0</v>
      </c>
      <c r="AW814" s="63">
        <v>0</v>
      </c>
      <c r="AX814" s="63">
        <v>0</v>
      </c>
      <c r="AY814" s="63">
        <v>0</v>
      </c>
      <c r="BA814" s="5">
        <f>IF(Q814&gt;0,RANK(Q814,(N814:P814,Q814:AE814)),0)</f>
        <v>3</v>
      </c>
      <c r="BB814" s="5">
        <f>IF(R814&gt;0,RANK(R814,(N814:P814,Q814:AE814)),0)</f>
        <v>4</v>
      </c>
      <c r="BC814" s="5">
        <f>IF(T814&gt;0,RANK(T814,(N814:P814,Q814:AE814)),0)</f>
        <v>0</v>
      </c>
      <c r="BD814" s="5">
        <f>IF(S814&gt;0,RANK(S814,(N814:P814,Q814:AE814)),0)</f>
        <v>0</v>
      </c>
      <c r="BE814" s="2">
        <f t="shared" si="339"/>
        <v>1.9304541517138969E-2</v>
      </c>
      <c r="BF814" s="2">
        <f t="shared" si="340"/>
        <v>4.3311471352555376E-4</v>
      </c>
      <c r="BG814" s="2">
        <f t="shared" si="341"/>
        <v>0</v>
      </c>
      <c r="BH814" s="2">
        <f t="shared" si="342"/>
        <v>0</v>
      </c>
      <c r="BJ814" t="s">
        <v>161</v>
      </c>
      <c r="BK814" t="s">
        <v>148</v>
      </c>
      <c r="BL814">
        <v>3</v>
      </c>
      <c r="BN814" s="112">
        <v>18</v>
      </c>
      <c r="BO814" s="114">
        <v>151</v>
      </c>
      <c r="BP814" s="118">
        <f t="shared" si="345"/>
        <v>18151</v>
      </c>
      <c r="BQ814" s="118">
        <f t="shared" si="343"/>
        <v>18151</v>
      </c>
      <c r="BR814" s="5" t="s">
        <v>3151</v>
      </c>
      <c r="CC814" s="63">
        <f t="shared" si="344"/>
        <v>16162</v>
      </c>
      <c r="CE814" s="63">
        <v>1</v>
      </c>
    </row>
    <row r="815" spans="1:83" ht="15" hidden="1" customHeight="1" outlineLevel="1">
      <c r="A815" t="s">
        <v>1039</v>
      </c>
      <c r="B815" t="s">
        <v>148</v>
      </c>
      <c r="C815" s="1">
        <f t="shared" si="332"/>
        <v>8994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29">
        <f t="shared" si="333"/>
        <v>4538</v>
      </c>
      <c r="H815" s="134">
        <f t="shared" si="334"/>
        <v>0.50455859461863461</v>
      </c>
      <c r="I815" s="2"/>
      <c r="J815" s="2">
        <f t="shared" si="335"/>
        <v>0.23938181009561929</v>
      </c>
      <c r="K815" s="2">
        <f t="shared" si="336"/>
        <v>0.74394040471425393</v>
      </c>
      <c r="L815" s="2">
        <f t="shared" si="337"/>
        <v>0</v>
      </c>
      <c r="M815" s="2">
        <f t="shared" si="338"/>
        <v>1.6677785190126748E-2</v>
      </c>
      <c r="N815" s="63">
        <v>2153</v>
      </c>
      <c r="O815" s="63">
        <v>6691</v>
      </c>
      <c r="P815" s="63">
        <v>0</v>
      </c>
      <c r="Q815" s="63">
        <v>150</v>
      </c>
      <c r="R815" s="63">
        <v>0</v>
      </c>
      <c r="S815" s="63">
        <v>0</v>
      </c>
      <c r="T815" s="63">
        <v>0</v>
      </c>
      <c r="U815" s="63">
        <v>0</v>
      </c>
      <c r="V815" s="63">
        <v>0</v>
      </c>
      <c r="W815" s="63">
        <v>0</v>
      </c>
      <c r="X815" s="63">
        <v>0</v>
      </c>
      <c r="Y815" s="63">
        <v>0</v>
      </c>
      <c r="Z815" s="63">
        <v>0</v>
      </c>
      <c r="AA815" s="63">
        <v>0</v>
      </c>
      <c r="AB815" s="63">
        <v>0</v>
      </c>
      <c r="AC815" s="63">
        <v>0</v>
      </c>
      <c r="AD815" s="63">
        <v>0</v>
      </c>
      <c r="AE815" s="63">
        <v>0</v>
      </c>
      <c r="AF815" s="63">
        <v>0</v>
      </c>
      <c r="AG815" s="63">
        <v>0</v>
      </c>
      <c r="AH815" s="63">
        <v>0</v>
      </c>
      <c r="AI815" s="63">
        <v>0</v>
      </c>
      <c r="AJ815" s="63">
        <v>0</v>
      </c>
      <c r="AK815" s="63">
        <v>0</v>
      </c>
      <c r="AL815" s="63">
        <v>0</v>
      </c>
      <c r="AM815" s="63">
        <v>0</v>
      </c>
      <c r="AN815" s="63">
        <v>0</v>
      </c>
      <c r="AO815" s="63">
        <v>0</v>
      </c>
      <c r="AP815" s="63">
        <v>0</v>
      </c>
      <c r="AQ815" s="63">
        <v>0</v>
      </c>
      <c r="AR815" s="63">
        <v>0</v>
      </c>
      <c r="AS815" s="63">
        <v>0</v>
      </c>
      <c r="AT815" s="63">
        <v>0</v>
      </c>
      <c r="AU815" s="63">
        <v>0</v>
      </c>
      <c r="AV815" s="63">
        <v>0</v>
      </c>
      <c r="AW815" s="63">
        <v>0</v>
      </c>
      <c r="AX815" s="63">
        <v>0</v>
      </c>
      <c r="AY815" s="63">
        <v>0</v>
      </c>
      <c r="BA815" s="5">
        <f>IF(Q815&gt;0,RANK(Q815,(N815:P815,Q815:AE815)),0)</f>
        <v>3</v>
      </c>
      <c r="BB815" s="5">
        <f>IF(R815&gt;0,RANK(R815,(N815:P815,Q815:AE815)),0)</f>
        <v>0</v>
      </c>
      <c r="BC815" s="5">
        <f>IF(T815&gt;0,RANK(T815,(N815:P815,Q815:AE815)),0)</f>
        <v>0</v>
      </c>
      <c r="BD815" s="5">
        <f>IF(S815&gt;0,RANK(S815,(N815:P815,Q815:AE815)),0)</f>
        <v>0</v>
      </c>
      <c r="BE815" s="2">
        <f t="shared" si="339"/>
        <v>1.6677785190126752E-2</v>
      </c>
      <c r="BF815" s="2">
        <f t="shared" si="340"/>
        <v>0</v>
      </c>
      <c r="BG815" s="2">
        <f t="shared" si="341"/>
        <v>0</v>
      </c>
      <c r="BH815" s="2">
        <f t="shared" si="342"/>
        <v>0</v>
      </c>
      <c r="BJ815" t="s">
        <v>1039</v>
      </c>
      <c r="BK815" t="s">
        <v>148</v>
      </c>
      <c r="BL815">
        <v>8</v>
      </c>
      <c r="BN815" s="112">
        <v>18</v>
      </c>
      <c r="BO815" s="114">
        <v>153</v>
      </c>
      <c r="BP815" s="118">
        <f t="shared" si="345"/>
        <v>18153</v>
      </c>
      <c r="BQ815" s="118">
        <f t="shared" si="343"/>
        <v>18153</v>
      </c>
      <c r="BR815" s="5" t="s">
        <v>3151</v>
      </c>
      <c r="CC815" s="63">
        <f t="shared" si="344"/>
        <v>8994</v>
      </c>
      <c r="CE815" s="63">
        <v>0</v>
      </c>
    </row>
    <row r="816" spans="1:83" ht="15" hidden="1" customHeight="1" outlineLevel="1">
      <c r="A816" t="s">
        <v>1061</v>
      </c>
      <c r="B816" t="s">
        <v>148</v>
      </c>
      <c r="C816" s="1">
        <f t="shared" si="332"/>
        <v>4154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>IF(P816&gt;0,RANK(P816,(N816:P816,Q816:AE816)),0)</f>
        <v>0</v>
      </c>
      <c r="G816" s="129">
        <f t="shared" si="333"/>
        <v>2169</v>
      </c>
      <c r="H816" s="134">
        <f t="shared" si="334"/>
        <v>0.52214732787674534</v>
      </c>
      <c r="I816" s="2"/>
      <c r="J816" s="2">
        <f t="shared" si="335"/>
        <v>0.23206547905633124</v>
      </c>
      <c r="K816" s="2">
        <f t="shared" si="336"/>
        <v>0.75421280693307657</v>
      </c>
      <c r="L816" s="2">
        <f t="shared" si="337"/>
        <v>0</v>
      </c>
      <c r="M816" s="2">
        <f t="shared" si="338"/>
        <v>1.372171401059219E-2</v>
      </c>
      <c r="N816" s="63">
        <v>964</v>
      </c>
      <c r="O816" s="63">
        <v>3133</v>
      </c>
      <c r="P816" s="63">
        <v>0</v>
      </c>
      <c r="Q816" s="63">
        <v>55</v>
      </c>
      <c r="R816" s="63">
        <v>0</v>
      </c>
      <c r="S816" s="63">
        <v>0</v>
      </c>
      <c r="T816" s="63">
        <v>0</v>
      </c>
      <c r="U816" s="63">
        <v>0</v>
      </c>
      <c r="V816" s="63">
        <v>0</v>
      </c>
      <c r="W816" s="63">
        <v>2</v>
      </c>
      <c r="X816" s="63">
        <v>0</v>
      </c>
      <c r="Y816" s="63">
        <v>0</v>
      </c>
      <c r="Z816" s="63">
        <v>0</v>
      </c>
      <c r="AA816" s="63">
        <v>0</v>
      </c>
      <c r="AB816" s="63">
        <v>0</v>
      </c>
      <c r="AC816" s="63">
        <v>0</v>
      </c>
      <c r="AD816" s="63">
        <v>0</v>
      </c>
      <c r="AE816" s="63">
        <v>0</v>
      </c>
      <c r="AF816" s="63">
        <v>0</v>
      </c>
      <c r="AG816" s="63">
        <v>0</v>
      </c>
      <c r="AH816" s="63">
        <v>0</v>
      </c>
      <c r="AI816" s="63">
        <v>0</v>
      </c>
      <c r="AJ816" s="63">
        <v>0</v>
      </c>
      <c r="AK816" s="63">
        <v>0</v>
      </c>
      <c r="AL816" s="63">
        <v>0</v>
      </c>
      <c r="AM816" s="63">
        <v>0</v>
      </c>
      <c r="AN816" s="63">
        <v>0</v>
      </c>
      <c r="AO816" s="63">
        <v>0</v>
      </c>
      <c r="AP816" s="63">
        <v>0</v>
      </c>
      <c r="AQ816" s="63">
        <v>0</v>
      </c>
      <c r="AR816" s="63">
        <v>0</v>
      </c>
      <c r="AS816" s="63">
        <v>0</v>
      </c>
      <c r="AT816" s="63">
        <v>0</v>
      </c>
      <c r="AU816" s="63">
        <v>0</v>
      </c>
      <c r="AV816" s="63">
        <v>0</v>
      </c>
      <c r="AW816" s="63">
        <v>0</v>
      </c>
      <c r="AX816" s="63">
        <v>0</v>
      </c>
      <c r="AY816" s="63">
        <v>0</v>
      </c>
      <c r="BA816" s="5">
        <f>IF(Q816&gt;0,RANK(Q816,(N816:P816,Q816:AE816)),0)</f>
        <v>3</v>
      </c>
      <c r="BB816" s="5">
        <f>IF(R816&gt;0,RANK(R816,(N816:P816,Q816:AE816)),0)</f>
        <v>0</v>
      </c>
      <c r="BC816" s="5">
        <f>IF(T816&gt;0,RANK(T816,(N816:P816,Q816:AE816)),0)</f>
        <v>0</v>
      </c>
      <c r="BD816" s="5">
        <f>IF(S816&gt;0,RANK(S816,(N816:P816,Q816:AE816)),0)</f>
        <v>0</v>
      </c>
      <c r="BE816" s="2">
        <f t="shared" si="339"/>
        <v>1.3240250361097737E-2</v>
      </c>
      <c r="BF816" s="2">
        <f t="shared" si="340"/>
        <v>0</v>
      </c>
      <c r="BG816" s="2">
        <f t="shared" si="341"/>
        <v>0</v>
      </c>
      <c r="BH816" s="2">
        <f t="shared" si="342"/>
        <v>0</v>
      </c>
      <c r="BJ816" t="s">
        <v>1061</v>
      </c>
      <c r="BK816" t="s">
        <v>148</v>
      </c>
      <c r="BL816">
        <v>6</v>
      </c>
      <c r="BN816" s="112">
        <v>18</v>
      </c>
      <c r="BO816" s="114">
        <v>155</v>
      </c>
      <c r="BP816" s="118">
        <f t="shared" si="345"/>
        <v>18155</v>
      </c>
      <c r="BQ816" s="118">
        <f t="shared" si="343"/>
        <v>18155</v>
      </c>
      <c r="BR816" s="5" t="s">
        <v>3151</v>
      </c>
      <c r="CC816" s="63">
        <f t="shared" si="344"/>
        <v>4154</v>
      </c>
      <c r="CE816" s="63">
        <v>2</v>
      </c>
    </row>
    <row r="817" spans="1:95" ht="15" hidden="1" customHeight="1" outlineLevel="1">
      <c r="A817" t="s">
        <v>58</v>
      </c>
      <c r="B817" t="s">
        <v>148</v>
      </c>
      <c r="C817" s="1">
        <f t="shared" si="332"/>
        <v>71448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>IF(P817&gt;0,RANK(P817,(N817:P817,Q817:AE817)),0)</f>
        <v>0</v>
      </c>
      <c r="G817" s="129">
        <f t="shared" si="333"/>
        <v>436</v>
      </c>
      <c r="H817" s="134">
        <f t="shared" si="334"/>
        <v>6.1023401634755347E-3</v>
      </c>
      <c r="I817" s="2"/>
      <c r="J817" s="2">
        <f t="shared" si="335"/>
        <v>0.49010469152390551</v>
      </c>
      <c r="K817" s="2">
        <f t="shared" si="336"/>
        <v>0.48400235136042996</v>
      </c>
      <c r="L817" s="2">
        <f t="shared" si="337"/>
        <v>0</v>
      </c>
      <c r="M817" s="2">
        <f t="shared" si="338"/>
        <v>2.5892957115664472E-2</v>
      </c>
      <c r="N817" s="63">
        <v>35017</v>
      </c>
      <c r="O817" s="63">
        <v>34581</v>
      </c>
      <c r="P817" s="63">
        <v>0</v>
      </c>
      <c r="Q817" s="63">
        <v>1832</v>
      </c>
      <c r="R817" s="63">
        <v>10</v>
      </c>
      <c r="S817" s="63">
        <v>0</v>
      </c>
      <c r="T817" s="63">
        <v>0</v>
      </c>
      <c r="U817" s="63">
        <v>0</v>
      </c>
      <c r="V817" s="63">
        <v>0</v>
      </c>
      <c r="W817" s="63">
        <v>0</v>
      </c>
      <c r="X817" s="63">
        <v>0</v>
      </c>
      <c r="Y817" s="63">
        <v>0</v>
      </c>
      <c r="Z817" s="63">
        <v>8</v>
      </c>
      <c r="AA817" s="63">
        <v>0</v>
      </c>
      <c r="AB817" s="63">
        <v>0</v>
      </c>
      <c r="AC817" s="63">
        <v>0</v>
      </c>
      <c r="AD817" s="63">
        <v>0</v>
      </c>
      <c r="AE817" s="63">
        <v>0</v>
      </c>
      <c r="AF817" s="63">
        <v>0</v>
      </c>
      <c r="AG817" s="63">
        <v>0</v>
      </c>
      <c r="AH817" s="63">
        <v>0</v>
      </c>
      <c r="AI817" s="63">
        <v>0</v>
      </c>
      <c r="AJ817" s="63">
        <v>0</v>
      </c>
      <c r="AK817" s="63">
        <v>0</v>
      </c>
      <c r="AL817" s="63">
        <v>0</v>
      </c>
      <c r="AM817" s="63">
        <v>0</v>
      </c>
      <c r="AN817" s="63">
        <v>0</v>
      </c>
      <c r="AO817" s="63">
        <v>0</v>
      </c>
      <c r="AP817" s="63">
        <v>0</v>
      </c>
      <c r="AQ817" s="63">
        <v>0</v>
      </c>
      <c r="AR817" s="63">
        <v>0</v>
      </c>
      <c r="AS817" s="63">
        <v>0</v>
      </c>
      <c r="AT817" s="63">
        <v>0</v>
      </c>
      <c r="AU817" s="63">
        <v>0</v>
      </c>
      <c r="AV817" s="63">
        <v>0</v>
      </c>
      <c r="AW817" s="63">
        <v>0</v>
      </c>
      <c r="AX817" s="63">
        <v>0</v>
      </c>
      <c r="AY817" s="63">
        <v>0</v>
      </c>
      <c r="BA817" s="5">
        <f>IF(Q817&gt;0,RANK(Q817,(N817:P817,Q817:AE817)),0)</f>
        <v>3</v>
      </c>
      <c r="BB817" s="5">
        <f>IF(R817&gt;0,RANK(R817,(N817:P817,Q817:AE817)),0)</f>
        <v>4</v>
      </c>
      <c r="BC817" s="5">
        <f>IF(T817&gt;0,RANK(T817,(N817:P817,Q817:AE817)),0)</f>
        <v>0</v>
      </c>
      <c r="BD817" s="5">
        <f>IF(S817&gt;0,RANK(S817,(N817:P817,Q817:AE817)),0)</f>
        <v>0</v>
      </c>
      <c r="BE817" s="2">
        <f t="shared" si="339"/>
        <v>2.564102564102564E-2</v>
      </c>
      <c r="BF817" s="2">
        <f t="shared" si="340"/>
        <v>1.3996193035494345E-4</v>
      </c>
      <c r="BG817" s="2">
        <f t="shared" si="341"/>
        <v>0</v>
      </c>
      <c r="BH817" s="2">
        <f t="shared" si="342"/>
        <v>0</v>
      </c>
      <c r="BJ817" t="s">
        <v>58</v>
      </c>
      <c r="BK817" t="s">
        <v>148</v>
      </c>
      <c r="BL817">
        <v>4</v>
      </c>
      <c r="BN817" s="112">
        <v>18</v>
      </c>
      <c r="BO817" s="114">
        <v>157</v>
      </c>
      <c r="BP817" s="118">
        <f t="shared" si="345"/>
        <v>18157</v>
      </c>
      <c r="BQ817" s="118">
        <f t="shared" si="343"/>
        <v>18157</v>
      </c>
      <c r="BR817" s="5" t="s">
        <v>3151</v>
      </c>
      <c r="CC817" s="63">
        <f t="shared" si="344"/>
        <v>71448</v>
      </c>
      <c r="CE817" s="63">
        <v>0</v>
      </c>
    </row>
    <row r="818" spans="1:95" ht="15" hidden="1" customHeight="1" outlineLevel="1">
      <c r="A818" t="s">
        <v>59</v>
      </c>
      <c r="B818" t="s">
        <v>148</v>
      </c>
      <c r="C818" s="1">
        <f t="shared" si="332"/>
        <v>8116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29">
        <f t="shared" si="333"/>
        <v>4276</v>
      </c>
      <c r="H818" s="134">
        <f t="shared" si="334"/>
        <v>0.52686052242483983</v>
      </c>
      <c r="I818" s="2"/>
      <c r="J818" s="2">
        <f t="shared" si="335"/>
        <v>0.2259733859043864</v>
      </c>
      <c r="K818" s="2">
        <f t="shared" si="336"/>
        <v>0.75283390832922625</v>
      </c>
      <c r="L818" s="2">
        <f t="shared" si="337"/>
        <v>0</v>
      </c>
      <c r="M818" s="2">
        <f t="shared" si="338"/>
        <v>2.1192705766387321E-2</v>
      </c>
      <c r="N818" s="63">
        <v>1834</v>
      </c>
      <c r="O818" s="63">
        <v>6110</v>
      </c>
      <c r="P818" s="63">
        <v>0</v>
      </c>
      <c r="Q818" s="63">
        <v>171</v>
      </c>
      <c r="R818" s="63">
        <v>1</v>
      </c>
      <c r="S818" s="63">
        <v>0</v>
      </c>
      <c r="T818" s="63">
        <v>0</v>
      </c>
      <c r="U818" s="63">
        <v>0</v>
      </c>
      <c r="V818" s="63">
        <v>0</v>
      </c>
      <c r="W818" s="63">
        <v>0</v>
      </c>
      <c r="X818" s="63">
        <v>0</v>
      </c>
      <c r="Y818" s="63">
        <v>0</v>
      </c>
      <c r="Z818" s="63">
        <v>0</v>
      </c>
      <c r="AA818" s="63">
        <v>0</v>
      </c>
      <c r="AB818" s="63">
        <v>0</v>
      </c>
      <c r="AC818" s="63">
        <v>0</v>
      </c>
      <c r="AD818" s="63">
        <v>0</v>
      </c>
      <c r="AE818" s="63">
        <v>0</v>
      </c>
      <c r="AF818" s="63">
        <v>0</v>
      </c>
      <c r="AG818" s="63">
        <v>0</v>
      </c>
      <c r="AH818" s="63">
        <v>0</v>
      </c>
      <c r="AI818" s="63">
        <v>0</v>
      </c>
      <c r="AJ818" s="63">
        <v>0</v>
      </c>
      <c r="AK818" s="63">
        <v>0</v>
      </c>
      <c r="AL818" s="63">
        <v>0</v>
      </c>
      <c r="AM818" s="63">
        <v>0</v>
      </c>
      <c r="AN818" s="63">
        <v>0</v>
      </c>
      <c r="AO818" s="63">
        <v>0</v>
      </c>
      <c r="AP818" s="63">
        <v>0</v>
      </c>
      <c r="AQ818" s="63">
        <v>0</v>
      </c>
      <c r="AR818" s="63">
        <v>0</v>
      </c>
      <c r="AS818" s="63">
        <v>0</v>
      </c>
      <c r="AT818" s="63">
        <v>0</v>
      </c>
      <c r="AU818" s="63">
        <v>0</v>
      </c>
      <c r="AV818" s="63">
        <v>0</v>
      </c>
      <c r="AW818" s="63">
        <v>0</v>
      </c>
      <c r="AX818" s="63">
        <v>0</v>
      </c>
      <c r="AY818" s="63">
        <v>0</v>
      </c>
      <c r="BA818" s="5">
        <f>IF(Q818&gt;0,RANK(Q818,(N818:P818,Q818:AE818)),0)</f>
        <v>3</v>
      </c>
      <c r="BB818" s="5">
        <f>IF(R818&gt;0,RANK(R818,(N818:P818,Q818:AE818)),0)</f>
        <v>4</v>
      </c>
      <c r="BC818" s="5">
        <f>IF(T818&gt;0,RANK(T818,(N818:P818,Q818:AE818)),0)</f>
        <v>0</v>
      </c>
      <c r="BD818" s="5">
        <f>IF(S818&gt;0,RANK(S818,(N818:P818,Q818:AE818)),0)</f>
        <v>0</v>
      </c>
      <c r="BE818" s="2">
        <f t="shared" si="339"/>
        <v>2.1069492360768851E-2</v>
      </c>
      <c r="BF818" s="2">
        <f t="shared" si="340"/>
        <v>1.232134056185313E-4</v>
      </c>
      <c r="BG818" s="2">
        <f t="shared" si="341"/>
        <v>0</v>
      </c>
      <c r="BH818" s="2">
        <f t="shared" si="342"/>
        <v>0</v>
      </c>
      <c r="BJ818" t="s">
        <v>59</v>
      </c>
      <c r="BK818" t="s">
        <v>148</v>
      </c>
      <c r="BL818">
        <v>5</v>
      </c>
      <c r="BN818" s="112">
        <v>18</v>
      </c>
      <c r="BO818" s="114">
        <v>159</v>
      </c>
      <c r="BP818" s="118">
        <f t="shared" si="345"/>
        <v>18159</v>
      </c>
      <c r="BQ818" s="118">
        <f t="shared" si="343"/>
        <v>18159</v>
      </c>
      <c r="BR818" s="5" t="s">
        <v>3151</v>
      </c>
      <c r="CC818" s="63">
        <f t="shared" si="344"/>
        <v>8116</v>
      </c>
      <c r="CE818" s="63">
        <v>0</v>
      </c>
    </row>
    <row r="819" spans="1:95" ht="15" hidden="1" customHeight="1" outlineLevel="1">
      <c r="A819" t="s">
        <v>1512</v>
      </c>
      <c r="B819" t="s">
        <v>148</v>
      </c>
      <c r="C819" s="1">
        <f t="shared" si="332"/>
        <v>3483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29">
        <f t="shared" si="333"/>
        <v>1952</v>
      </c>
      <c r="H819" s="134">
        <f t="shared" si="334"/>
        <v>0.56043640539764572</v>
      </c>
      <c r="I819" s="2"/>
      <c r="J819" s="2">
        <f t="shared" si="335"/>
        <v>0.21131208728107953</v>
      </c>
      <c r="K819" s="2">
        <f t="shared" si="336"/>
        <v>0.77174849267872525</v>
      </c>
      <c r="L819" s="2">
        <f t="shared" si="337"/>
        <v>0</v>
      </c>
      <c r="M819" s="2">
        <f t="shared" si="338"/>
        <v>1.6939420040195219E-2</v>
      </c>
      <c r="N819" s="63">
        <v>736</v>
      </c>
      <c r="O819" s="63">
        <v>2688</v>
      </c>
      <c r="P819" s="63">
        <v>0</v>
      </c>
      <c r="Q819" s="63">
        <v>59</v>
      </c>
      <c r="R819" s="63">
        <v>0</v>
      </c>
      <c r="S819" s="63">
        <v>0</v>
      </c>
      <c r="T819" s="63">
        <v>0</v>
      </c>
      <c r="U819" s="63">
        <v>0</v>
      </c>
      <c r="V819" s="63">
        <v>0</v>
      </c>
      <c r="W819" s="63">
        <v>0</v>
      </c>
      <c r="X819" s="63">
        <v>0</v>
      </c>
      <c r="Y819" s="63">
        <v>0</v>
      </c>
      <c r="Z819" s="63">
        <v>0</v>
      </c>
      <c r="AA819" s="63">
        <v>0</v>
      </c>
      <c r="AB819" s="63">
        <v>0</v>
      </c>
      <c r="AC819" s="63">
        <v>0</v>
      </c>
      <c r="AD819" s="63">
        <v>0</v>
      </c>
      <c r="AE819" s="63">
        <v>0</v>
      </c>
      <c r="AF819" s="63">
        <v>0</v>
      </c>
      <c r="AG819" s="63">
        <v>0</v>
      </c>
      <c r="AH819" s="63">
        <v>0</v>
      </c>
      <c r="AI819" s="63">
        <v>0</v>
      </c>
      <c r="AJ819" s="63">
        <v>0</v>
      </c>
      <c r="AK819" s="63">
        <v>0</v>
      </c>
      <c r="AL819" s="63">
        <v>0</v>
      </c>
      <c r="AM819" s="63">
        <v>0</v>
      </c>
      <c r="AN819" s="63">
        <v>0</v>
      </c>
      <c r="AO819" s="63">
        <v>0</v>
      </c>
      <c r="AP819" s="63">
        <v>0</v>
      </c>
      <c r="AQ819" s="63">
        <v>0</v>
      </c>
      <c r="AR819" s="63">
        <v>0</v>
      </c>
      <c r="AS819" s="63">
        <v>0</v>
      </c>
      <c r="AT819" s="63">
        <v>0</v>
      </c>
      <c r="AU819" s="63">
        <v>0</v>
      </c>
      <c r="AV819" s="63">
        <v>0</v>
      </c>
      <c r="AW819" s="63">
        <v>0</v>
      </c>
      <c r="AX819" s="63">
        <v>0</v>
      </c>
      <c r="AY819" s="63">
        <v>0</v>
      </c>
      <c r="BA819" s="5">
        <f>IF(Q819&gt;0,RANK(Q819,(N819:P819,Q819:AE819)),0)</f>
        <v>3</v>
      </c>
      <c r="BB819" s="5">
        <f>IF(R819&gt;0,RANK(R819,(N819:P819,Q819:AE819)),0)</f>
        <v>0</v>
      </c>
      <c r="BC819" s="5">
        <f>IF(T819&gt;0,RANK(T819,(N819:P819,Q819:AE819)),0)</f>
        <v>0</v>
      </c>
      <c r="BD819" s="5">
        <f>IF(S819&gt;0,RANK(S819,(N819:P819,Q819:AE819)),0)</f>
        <v>0</v>
      </c>
      <c r="BE819" s="2">
        <f t="shared" si="339"/>
        <v>1.6939420040195233E-2</v>
      </c>
      <c r="BF819" s="2">
        <f t="shared" si="340"/>
        <v>0</v>
      </c>
      <c r="BG819" s="2">
        <f t="shared" si="341"/>
        <v>0</v>
      </c>
      <c r="BH819" s="2">
        <f t="shared" si="342"/>
        <v>0</v>
      </c>
      <c r="BJ819" t="s">
        <v>1512</v>
      </c>
      <c r="BK819" t="s">
        <v>148</v>
      </c>
      <c r="BL819">
        <v>6</v>
      </c>
      <c r="BN819" s="112">
        <v>18</v>
      </c>
      <c r="BO819" s="114">
        <v>161</v>
      </c>
      <c r="BP819" s="118">
        <f t="shared" si="345"/>
        <v>18161</v>
      </c>
      <c r="BQ819" s="118">
        <f t="shared" si="343"/>
        <v>18161</v>
      </c>
      <c r="BR819" s="5" t="s">
        <v>3151</v>
      </c>
      <c r="CC819" s="63">
        <f t="shared" si="344"/>
        <v>3483</v>
      </c>
      <c r="CE819" s="63">
        <v>0</v>
      </c>
    </row>
    <row r="820" spans="1:95" ht="15" hidden="1" customHeight="1" outlineLevel="1">
      <c r="A820" t="s">
        <v>1713</v>
      </c>
      <c r="B820" t="s">
        <v>148</v>
      </c>
      <c r="C820" s="1">
        <f t="shared" si="332"/>
        <v>77662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29">
        <f t="shared" si="333"/>
        <v>7429</v>
      </c>
      <c r="H820" s="134">
        <f t="shared" si="334"/>
        <v>9.5658108212510626E-2</v>
      </c>
      <c r="I820" s="2"/>
      <c r="J820" s="2">
        <f t="shared" si="335"/>
        <v>0.44313821431330636</v>
      </c>
      <c r="K820" s="2">
        <f t="shared" si="336"/>
        <v>0.538796322525817</v>
      </c>
      <c r="L820" s="2">
        <f t="shared" si="337"/>
        <v>0</v>
      </c>
      <c r="M820" s="2">
        <f t="shared" si="338"/>
        <v>1.8065463160876649E-2</v>
      </c>
      <c r="N820" s="63">
        <v>34415</v>
      </c>
      <c r="O820" s="63">
        <v>41844</v>
      </c>
      <c r="P820" s="63">
        <v>0</v>
      </c>
      <c r="Q820" s="63">
        <v>1322</v>
      </c>
      <c r="R820" s="63">
        <v>45</v>
      </c>
      <c r="S820" s="63">
        <v>0</v>
      </c>
      <c r="T820" s="63">
        <v>0</v>
      </c>
      <c r="U820" s="63">
        <v>0</v>
      </c>
      <c r="V820" s="63">
        <v>0</v>
      </c>
      <c r="W820" s="63">
        <v>5</v>
      </c>
      <c r="X820" s="63">
        <v>0</v>
      </c>
      <c r="Y820" s="63">
        <v>0</v>
      </c>
      <c r="Z820" s="63">
        <v>31</v>
      </c>
      <c r="AA820" s="63">
        <v>0</v>
      </c>
      <c r="AB820" s="63">
        <v>0</v>
      </c>
      <c r="AC820" s="63">
        <v>0</v>
      </c>
      <c r="AD820" s="63">
        <v>0</v>
      </c>
      <c r="AE820" s="63">
        <v>0</v>
      </c>
      <c r="AF820" s="63">
        <v>0</v>
      </c>
      <c r="AG820" s="63">
        <v>0</v>
      </c>
      <c r="AH820" s="63">
        <v>0</v>
      </c>
      <c r="AI820" s="63">
        <v>0</v>
      </c>
      <c r="AJ820" s="63">
        <v>0</v>
      </c>
      <c r="AK820" s="63">
        <v>0</v>
      </c>
      <c r="AL820" s="63">
        <v>0</v>
      </c>
      <c r="AM820" s="63">
        <v>0</v>
      </c>
      <c r="AN820" s="63">
        <v>0</v>
      </c>
      <c r="AO820" s="63">
        <v>0</v>
      </c>
      <c r="AP820" s="63">
        <v>0</v>
      </c>
      <c r="AQ820" s="63">
        <v>0</v>
      </c>
      <c r="AR820" s="63">
        <v>0</v>
      </c>
      <c r="AS820" s="63">
        <v>0</v>
      </c>
      <c r="AT820" s="63">
        <v>0</v>
      </c>
      <c r="AU820" s="63">
        <v>0</v>
      </c>
      <c r="AV820" s="63">
        <v>0</v>
      </c>
      <c r="AW820" s="63">
        <v>0</v>
      </c>
      <c r="AX820" s="63">
        <v>0</v>
      </c>
      <c r="AY820" s="63">
        <v>0</v>
      </c>
      <c r="BA820" s="5">
        <f>IF(Q820&gt;0,RANK(Q820,(N820:P820,Q820:AE820)),0)</f>
        <v>3</v>
      </c>
      <c r="BB820" s="5">
        <f>IF(R820&gt;0,RANK(R820,(N820:P820,Q820:AE820)),0)</f>
        <v>4</v>
      </c>
      <c r="BC820" s="5">
        <f>IF(T820&gt;0,RANK(T820,(N820:P820,Q820:AE820)),0)</f>
        <v>0</v>
      </c>
      <c r="BD820" s="5">
        <f>IF(S820&gt;0,RANK(S820,(N820:P820,Q820:AE820)),0)</f>
        <v>0</v>
      </c>
      <c r="BE820" s="2">
        <f t="shared" si="339"/>
        <v>1.7022482037547321E-2</v>
      </c>
      <c r="BF820" s="2">
        <f t="shared" si="340"/>
        <v>5.7943395740516596E-4</v>
      </c>
      <c r="BG820" s="2">
        <f t="shared" si="341"/>
        <v>0</v>
      </c>
      <c r="BH820" s="2">
        <f t="shared" si="342"/>
        <v>0</v>
      </c>
      <c r="BJ820" t="s">
        <v>1713</v>
      </c>
      <c r="BK820" t="s">
        <v>148</v>
      </c>
      <c r="BL820">
        <v>8</v>
      </c>
      <c r="BN820" s="112">
        <v>18</v>
      </c>
      <c r="BO820" s="114">
        <v>163</v>
      </c>
      <c r="BP820" s="118">
        <f t="shared" si="345"/>
        <v>18163</v>
      </c>
      <c r="BQ820" s="118">
        <f t="shared" si="343"/>
        <v>18163</v>
      </c>
      <c r="BR820" s="5" t="s">
        <v>3151</v>
      </c>
      <c r="BV820" s="63"/>
      <c r="CC820" s="63">
        <f t="shared" si="344"/>
        <v>77662</v>
      </c>
      <c r="CE820" s="63">
        <v>5</v>
      </c>
    </row>
    <row r="821" spans="1:95" ht="15" hidden="1" customHeight="1" outlineLevel="1">
      <c r="A821" t="s">
        <v>879</v>
      </c>
      <c r="B821" t="s">
        <v>148</v>
      </c>
      <c r="C821" s="1">
        <f t="shared" si="332"/>
        <v>7481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29">
        <f t="shared" si="333"/>
        <v>3039</v>
      </c>
      <c r="H821" s="134">
        <f t="shared" si="334"/>
        <v>0.40622911375484561</v>
      </c>
      <c r="I821" s="2"/>
      <c r="J821" s="2">
        <f t="shared" si="335"/>
        <v>0.28672637347948138</v>
      </c>
      <c r="K821" s="2">
        <f t="shared" si="336"/>
        <v>0.69295548723432698</v>
      </c>
      <c r="L821" s="2">
        <f t="shared" si="337"/>
        <v>0</v>
      </c>
      <c r="M821" s="2">
        <f t="shared" si="338"/>
        <v>2.0318139286191639E-2</v>
      </c>
      <c r="N821" s="63">
        <v>2145</v>
      </c>
      <c r="O821" s="63">
        <v>5184</v>
      </c>
      <c r="P821" s="63">
        <v>0</v>
      </c>
      <c r="Q821" s="63">
        <v>151</v>
      </c>
      <c r="R821" s="63">
        <v>0</v>
      </c>
      <c r="S821" s="63">
        <v>0</v>
      </c>
      <c r="T821" s="63">
        <v>0</v>
      </c>
      <c r="U821" s="63">
        <v>0</v>
      </c>
      <c r="V821" s="63">
        <v>0</v>
      </c>
      <c r="W821" s="63">
        <v>0</v>
      </c>
      <c r="X821" s="63">
        <v>0</v>
      </c>
      <c r="Y821" s="63">
        <v>0</v>
      </c>
      <c r="Z821" s="63">
        <v>1</v>
      </c>
      <c r="AA821" s="63">
        <v>0</v>
      </c>
      <c r="AB821" s="63">
        <v>0</v>
      </c>
      <c r="AC821" s="63">
        <v>0</v>
      </c>
      <c r="AD821" s="63">
        <v>0</v>
      </c>
      <c r="AE821" s="63">
        <v>0</v>
      </c>
      <c r="AF821" s="63">
        <v>0</v>
      </c>
      <c r="AG821" s="63">
        <v>0</v>
      </c>
      <c r="AH821" s="63">
        <v>0</v>
      </c>
      <c r="AI821" s="63">
        <v>0</v>
      </c>
      <c r="AJ821" s="63">
        <v>0</v>
      </c>
      <c r="AK821" s="63">
        <v>0</v>
      </c>
      <c r="AL821" s="63">
        <v>0</v>
      </c>
      <c r="AM821" s="63">
        <v>0</v>
      </c>
      <c r="AN821" s="63">
        <v>0</v>
      </c>
      <c r="AO821" s="63">
        <v>0</v>
      </c>
      <c r="AP821" s="63">
        <v>0</v>
      </c>
      <c r="AQ821" s="63">
        <v>0</v>
      </c>
      <c r="AR821" s="63">
        <v>0</v>
      </c>
      <c r="AS821" s="63">
        <v>0</v>
      </c>
      <c r="AT821" s="63">
        <v>0</v>
      </c>
      <c r="AU821" s="63">
        <v>0</v>
      </c>
      <c r="AV821" s="63">
        <v>0</v>
      </c>
      <c r="AW821" s="63">
        <v>0</v>
      </c>
      <c r="AX821" s="63">
        <v>0</v>
      </c>
      <c r="AY821" s="63">
        <v>0</v>
      </c>
      <c r="BA821" s="5">
        <f>IF(Q821&gt;0,RANK(Q821,(N821:P821,Q821:AE821)),0)</f>
        <v>3</v>
      </c>
      <c r="BB821" s="5">
        <f>IF(R821&gt;0,RANK(R821,(N821:P821,Q821:AE821)),0)</f>
        <v>0</v>
      </c>
      <c r="BC821" s="5">
        <f>IF(T821&gt;0,RANK(T821,(N821:P821,Q821:AE821)),0)</f>
        <v>0</v>
      </c>
      <c r="BD821" s="5">
        <f>IF(S821&gt;0,RANK(S821,(N821:P821,Q821:AE821)),0)</f>
        <v>0</v>
      </c>
      <c r="BE821" s="2">
        <f t="shared" si="339"/>
        <v>2.0184467317203584E-2</v>
      </c>
      <c r="BF821" s="2">
        <f t="shared" si="340"/>
        <v>0</v>
      </c>
      <c r="BG821" s="2">
        <f t="shared" si="341"/>
        <v>0</v>
      </c>
      <c r="BH821" s="2">
        <f t="shared" si="342"/>
        <v>0</v>
      </c>
      <c r="BJ821" t="s">
        <v>879</v>
      </c>
      <c r="BK821" t="s">
        <v>148</v>
      </c>
      <c r="BL821">
        <v>8</v>
      </c>
      <c r="BN821" s="112">
        <v>18</v>
      </c>
      <c r="BO821" s="114">
        <v>165</v>
      </c>
      <c r="BP821" s="118">
        <f t="shared" si="345"/>
        <v>18165</v>
      </c>
      <c r="BQ821" s="118">
        <f t="shared" si="343"/>
        <v>18165</v>
      </c>
      <c r="BR821" s="5" t="s">
        <v>3151</v>
      </c>
      <c r="BV821" s="63"/>
      <c r="CC821" s="63">
        <f t="shared" si="344"/>
        <v>7481</v>
      </c>
      <c r="CE821" s="63">
        <v>0</v>
      </c>
    </row>
    <row r="822" spans="1:95" ht="15" hidden="1" customHeight="1" outlineLevel="1">
      <c r="A822" t="s">
        <v>2658</v>
      </c>
      <c r="B822" t="s">
        <v>148</v>
      </c>
      <c r="C822" s="1">
        <f t="shared" si="332"/>
        <v>43594</v>
      </c>
      <c r="D822" s="5">
        <f>IF(N822&gt;0, RANK(N822,(N822:P822,Q822:AE822)),0)</f>
        <v>2</v>
      </c>
      <c r="E822" s="5">
        <f>IF(O822&gt;0,RANK(O822,(N822:P822,Q822:AE822)),0)</f>
        <v>1</v>
      </c>
      <c r="F822" s="5">
        <f>IF(P822&gt;0,RANK(P822,(N822:P822,Q822:AE822)),0)</f>
        <v>0</v>
      </c>
      <c r="G822" s="129">
        <f t="shared" si="333"/>
        <v>6422</v>
      </c>
      <c r="H822" s="134">
        <f t="shared" si="334"/>
        <v>0.14731385052988943</v>
      </c>
      <c r="I822" s="2"/>
      <c r="J822" s="2">
        <f t="shared" si="335"/>
        <v>0.41572234711198791</v>
      </c>
      <c r="K822" s="2">
        <f t="shared" si="336"/>
        <v>0.56303619764187729</v>
      </c>
      <c r="L822" s="2">
        <f t="shared" si="337"/>
        <v>0</v>
      </c>
      <c r="M822" s="2">
        <f t="shared" si="338"/>
        <v>2.1241455246134744E-2</v>
      </c>
      <c r="N822" s="63">
        <v>18123</v>
      </c>
      <c r="O822" s="63">
        <v>24545</v>
      </c>
      <c r="P822" s="63">
        <v>0</v>
      </c>
      <c r="Q822" s="63">
        <v>900</v>
      </c>
      <c r="R822" s="63">
        <v>15</v>
      </c>
      <c r="S822" s="63">
        <v>0</v>
      </c>
      <c r="T822" s="63">
        <v>0</v>
      </c>
      <c r="U822" s="63">
        <v>0</v>
      </c>
      <c r="V822" s="63">
        <v>0</v>
      </c>
      <c r="W822" s="63">
        <v>0</v>
      </c>
      <c r="X822" s="63">
        <v>0</v>
      </c>
      <c r="Y822" s="63">
        <v>0</v>
      </c>
      <c r="Z822" s="63">
        <v>11</v>
      </c>
      <c r="AA822" s="63">
        <v>0</v>
      </c>
      <c r="AB822" s="63">
        <v>0</v>
      </c>
      <c r="AC822" s="63">
        <v>0</v>
      </c>
      <c r="AD822" s="63">
        <v>0</v>
      </c>
      <c r="AE822" s="63">
        <v>0</v>
      </c>
      <c r="AF822" s="63">
        <v>0</v>
      </c>
      <c r="AG822" s="63">
        <v>0</v>
      </c>
      <c r="AH822" s="63">
        <v>0</v>
      </c>
      <c r="AI822" s="63">
        <v>0</v>
      </c>
      <c r="AJ822" s="63">
        <v>0</v>
      </c>
      <c r="AK822" s="63">
        <v>0</v>
      </c>
      <c r="AL822" s="63">
        <v>0</v>
      </c>
      <c r="AM822" s="63">
        <v>0</v>
      </c>
      <c r="AN822" s="63">
        <v>0</v>
      </c>
      <c r="AO822" s="63">
        <v>0</v>
      </c>
      <c r="AP822" s="63">
        <v>0</v>
      </c>
      <c r="AQ822" s="63">
        <v>0</v>
      </c>
      <c r="AR822" s="63">
        <v>0</v>
      </c>
      <c r="AS822" s="63">
        <v>0</v>
      </c>
      <c r="AT822" s="63">
        <v>0</v>
      </c>
      <c r="AU822" s="63">
        <v>0</v>
      </c>
      <c r="AV822" s="63">
        <v>0</v>
      </c>
      <c r="AW822" s="63">
        <v>0</v>
      </c>
      <c r="AX822" s="63">
        <v>0</v>
      </c>
      <c r="AY822" s="63">
        <v>0</v>
      </c>
      <c r="BA822" s="5">
        <f>IF(Q822&gt;0,RANK(Q822,(N822:P822,Q822:AE822)),0)</f>
        <v>3</v>
      </c>
      <c r="BB822" s="5">
        <f>IF(R822&gt;0,RANK(R822,(N822:P822,Q822:AE822)),0)</f>
        <v>4</v>
      </c>
      <c r="BC822" s="5">
        <f>IF(T822&gt;0,RANK(T822,(N822:P822,Q822:AE822)),0)</f>
        <v>0</v>
      </c>
      <c r="BD822" s="5">
        <f>IF(S822&gt;0,RANK(S822,(N822:P822,Q822:AE822)),0)</f>
        <v>0</v>
      </c>
      <c r="BE822" s="2">
        <f t="shared" si="339"/>
        <v>2.0645042895811351E-2</v>
      </c>
      <c r="BF822" s="2">
        <f t="shared" si="340"/>
        <v>3.440840482635225E-4</v>
      </c>
      <c r="BG822" s="2">
        <f t="shared" si="341"/>
        <v>0</v>
      </c>
      <c r="BH822" s="2">
        <f t="shared" si="342"/>
        <v>0</v>
      </c>
      <c r="BJ822" t="s">
        <v>2658</v>
      </c>
      <c r="BK822" t="s">
        <v>148</v>
      </c>
      <c r="BL822">
        <v>8</v>
      </c>
      <c r="BN822" s="112">
        <v>18</v>
      </c>
      <c r="BO822" s="114">
        <v>167</v>
      </c>
      <c r="BP822" s="118">
        <f t="shared" si="345"/>
        <v>18167</v>
      </c>
      <c r="BQ822" s="118">
        <f t="shared" si="343"/>
        <v>18167</v>
      </c>
      <c r="BR822" s="5" t="s">
        <v>3151</v>
      </c>
      <c r="CC822" s="63">
        <f t="shared" si="344"/>
        <v>43594</v>
      </c>
      <c r="CE822" s="63">
        <v>0</v>
      </c>
    </row>
    <row r="823" spans="1:95" ht="15" hidden="1" customHeight="1" outlineLevel="1">
      <c r="A823" t="s">
        <v>2949</v>
      </c>
      <c r="B823" t="s">
        <v>148</v>
      </c>
      <c r="C823" s="1">
        <f t="shared" si="332"/>
        <v>14573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29">
        <f t="shared" si="333"/>
        <v>7268</v>
      </c>
      <c r="H823" s="134">
        <f t="shared" si="334"/>
        <v>0.49873052906059151</v>
      </c>
      <c r="I823" s="2"/>
      <c r="J823" s="2">
        <f t="shared" si="335"/>
        <v>0.23975845742125848</v>
      </c>
      <c r="K823" s="2">
        <f t="shared" si="336"/>
        <v>0.73848898648185002</v>
      </c>
      <c r="L823" s="2">
        <f t="shared" si="337"/>
        <v>0</v>
      </c>
      <c r="M823" s="2">
        <f t="shared" si="338"/>
        <v>2.1752556096891529E-2</v>
      </c>
      <c r="N823" s="63">
        <v>3494</v>
      </c>
      <c r="O823" s="63">
        <v>10762</v>
      </c>
      <c r="P823" s="63">
        <v>0</v>
      </c>
      <c r="Q823" s="63">
        <v>317</v>
      </c>
      <c r="R823" s="63">
        <v>0</v>
      </c>
      <c r="S823" s="63">
        <v>0</v>
      </c>
      <c r="T823" s="63">
        <v>0</v>
      </c>
      <c r="U823" s="63">
        <v>0</v>
      </c>
      <c r="V823" s="63">
        <v>0</v>
      </c>
      <c r="W823" s="63">
        <v>0</v>
      </c>
      <c r="X823" s="63">
        <v>0</v>
      </c>
      <c r="Y823" s="63">
        <v>0</v>
      </c>
      <c r="Z823" s="63">
        <v>0</v>
      </c>
      <c r="AA823" s="63">
        <v>0</v>
      </c>
      <c r="AB823" s="63">
        <v>0</v>
      </c>
      <c r="AC823" s="63">
        <v>0</v>
      </c>
      <c r="AD823" s="63">
        <v>0</v>
      </c>
      <c r="AE823" s="63">
        <v>0</v>
      </c>
      <c r="AF823" s="63">
        <v>0</v>
      </c>
      <c r="AG823" s="63">
        <v>0</v>
      </c>
      <c r="AH823" s="63">
        <v>0</v>
      </c>
      <c r="AI823" s="63">
        <v>0</v>
      </c>
      <c r="AJ823" s="63">
        <v>0</v>
      </c>
      <c r="AK823" s="63">
        <v>0</v>
      </c>
      <c r="AL823" s="63">
        <v>0</v>
      </c>
      <c r="AM823" s="63">
        <v>0</v>
      </c>
      <c r="AN823" s="63">
        <v>0</v>
      </c>
      <c r="AO823" s="63">
        <v>0</v>
      </c>
      <c r="AP823" s="63">
        <v>0</v>
      </c>
      <c r="AQ823" s="63">
        <v>0</v>
      </c>
      <c r="AR823" s="63">
        <v>0</v>
      </c>
      <c r="AS823" s="63">
        <v>0</v>
      </c>
      <c r="AT823" s="63">
        <v>0</v>
      </c>
      <c r="AU823" s="63">
        <v>0</v>
      </c>
      <c r="AV823" s="63">
        <v>0</v>
      </c>
      <c r="AW823" s="63">
        <v>0</v>
      </c>
      <c r="AX823" s="63">
        <v>0</v>
      </c>
      <c r="AY823" s="63">
        <v>0</v>
      </c>
      <c r="BA823" s="5">
        <f>IF(Q823&gt;0,RANK(Q823,(N823:P823,Q823:AE823)),0)</f>
        <v>3</v>
      </c>
      <c r="BB823" s="5">
        <f>IF(R823&gt;0,RANK(R823,(N823:P823,Q823:AE823)),0)</f>
        <v>0</v>
      </c>
      <c r="BC823" s="5">
        <f>IF(T823&gt;0,RANK(T823,(N823:P823,Q823:AE823)),0)</f>
        <v>0</v>
      </c>
      <c r="BD823" s="5">
        <f>IF(S823&gt;0,RANK(S823,(N823:P823,Q823:AE823)),0)</f>
        <v>0</v>
      </c>
      <c r="BE823" s="2">
        <f t="shared" si="339"/>
        <v>2.1752556096891511E-2</v>
      </c>
      <c r="BF823" s="2">
        <f t="shared" si="340"/>
        <v>0</v>
      </c>
      <c r="BG823" s="2">
        <f t="shared" si="341"/>
        <v>0</v>
      </c>
      <c r="BH823" s="2">
        <f t="shared" si="342"/>
        <v>0</v>
      </c>
      <c r="BJ823" t="s">
        <v>2949</v>
      </c>
      <c r="BK823" t="s">
        <v>148</v>
      </c>
      <c r="BL823">
        <v>2</v>
      </c>
      <c r="BN823" s="112">
        <v>18</v>
      </c>
      <c r="BO823" s="114">
        <v>169</v>
      </c>
      <c r="BP823" s="118">
        <f t="shared" si="345"/>
        <v>18169</v>
      </c>
      <c r="BQ823" s="118">
        <f t="shared" si="343"/>
        <v>18169</v>
      </c>
      <c r="BR823" s="5" t="s">
        <v>3151</v>
      </c>
      <c r="CC823" s="63">
        <f t="shared" si="344"/>
        <v>14573</v>
      </c>
      <c r="CE823" s="63">
        <v>0</v>
      </c>
    </row>
    <row r="824" spans="1:95" ht="15" hidden="1" customHeight="1" outlineLevel="1">
      <c r="A824" t="s">
        <v>422</v>
      </c>
      <c r="B824" t="s">
        <v>148</v>
      </c>
      <c r="C824" s="1">
        <f t="shared" si="332"/>
        <v>4472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29">
        <f t="shared" si="333"/>
        <v>2427</v>
      </c>
      <c r="H824" s="134">
        <f t="shared" si="334"/>
        <v>0.54271019677996424</v>
      </c>
      <c r="I824" s="2"/>
      <c r="J824" s="2">
        <f t="shared" si="335"/>
        <v>0.21779964221824688</v>
      </c>
      <c r="K824" s="2">
        <f t="shared" si="336"/>
        <v>0.76050983899821112</v>
      </c>
      <c r="L824" s="2">
        <f t="shared" si="337"/>
        <v>0</v>
      </c>
      <c r="M824" s="2">
        <f t="shared" si="338"/>
        <v>2.1690518783542001E-2</v>
      </c>
      <c r="N824" s="63">
        <v>974</v>
      </c>
      <c r="O824" s="63">
        <v>3401</v>
      </c>
      <c r="P824" s="63">
        <v>0</v>
      </c>
      <c r="Q824" s="63">
        <v>96</v>
      </c>
      <c r="R824" s="63">
        <v>0</v>
      </c>
      <c r="S824" s="63">
        <v>0</v>
      </c>
      <c r="T824" s="63">
        <v>0</v>
      </c>
      <c r="U824" s="63">
        <v>0</v>
      </c>
      <c r="V824" s="63">
        <v>0</v>
      </c>
      <c r="W824" s="63">
        <v>0</v>
      </c>
      <c r="X824" s="63">
        <v>0</v>
      </c>
      <c r="Y824" s="63">
        <v>0</v>
      </c>
      <c r="Z824" s="63">
        <v>1</v>
      </c>
      <c r="AA824" s="63">
        <v>0</v>
      </c>
      <c r="AB824" s="63">
        <v>0</v>
      </c>
      <c r="AC824" s="63">
        <v>0</v>
      </c>
      <c r="AD824" s="63">
        <v>0</v>
      </c>
      <c r="AE824" s="63">
        <v>0</v>
      </c>
      <c r="AF824" s="63">
        <v>0</v>
      </c>
      <c r="AG824" s="63">
        <v>0</v>
      </c>
      <c r="AH824" s="63">
        <v>0</v>
      </c>
      <c r="AI824" s="63">
        <v>0</v>
      </c>
      <c r="AJ824" s="63">
        <v>0</v>
      </c>
      <c r="AK824" s="63">
        <v>0</v>
      </c>
      <c r="AL824" s="63">
        <v>0</v>
      </c>
      <c r="AM824" s="63">
        <v>0</v>
      </c>
      <c r="AN824" s="63">
        <v>0</v>
      </c>
      <c r="AO824" s="63">
        <v>0</v>
      </c>
      <c r="AP824" s="63">
        <v>0</v>
      </c>
      <c r="AQ824" s="63">
        <v>0</v>
      </c>
      <c r="AR824" s="63">
        <v>0</v>
      </c>
      <c r="AS824" s="63">
        <v>0</v>
      </c>
      <c r="AT824" s="63">
        <v>0</v>
      </c>
      <c r="AU824" s="63">
        <v>0</v>
      </c>
      <c r="AV824" s="63">
        <v>0</v>
      </c>
      <c r="AW824" s="63">
        <v>0</v>
      </c>
      <c r="AX824" s="63">
        <v>0</v>
      </c>
      <c r="AY824" s="63">
        <v>0</v>
      </c>
      <c r="BA824" s="5">
        <f>IF(Q824&gt;0,RANK(Q824,(N824:P824,Q824:AE824)),0)</f>
        <v>3</v>
      </c>
      <c r="BB824" s="5">
        <f>IF(R824&gt;0,RANK(R824,(N824:P824,Q824:AE824)),0)</f>
        <v>0</v>
      </c>
      <c r="BC824" s="5">
        <f>IF(T824&gt;0,RANK(T824,(N824:P824,Q824:AE824)),0)</f>
        <v>0</v>
      </c>
      <c r="BD824" s="5">
        <f>IF(S824&gt;0,RANK(S824,(N824:P824,Q824:AE824)),0)</f>
        <v>0</v>
      </c>
      <c r="BE824" s="2">
        <f t="shared" si="339"/>
        <v>2.1466905187835419E-2</v>
      </c>
      <c r="BF824" s="2">
        <f t="shared" si="340"/>
        <v>0</v>
      </c>
      <c r="BG824" s="2">
        <f t="shared" si="341"/>
        <v>0</v>
      </c>
      <c r="BH824" s="2">
        <f t="shared" si="342"/>
        <v>0</v>
      </c>
      <c r="BJ824" t="s">
        <v>422</v>
      </c>
      <c r="BK824" t="s">
        <v>148</v>
      </c>
      <c r="BL824">
        <v>4</v>
      </c>
      <c r="BN824" s="112">
        <v>18</v>
      </c>
      <c r="BO824" s="114">
        <v>171</v>
      </c>
      <c r="BP824" s="118">
        <f t="shared" si="345"/>
        <v>18171</v>
      </c>
      <c r="BQ824" s="118">
        <f t="shared" si="343"/>
        <v>18171</v>
      </c>
      <c r="BR824" s="5" t="s">
        <v>3151</v>
      </c>
      <c r="CC824" s="63">
        <f t="shared" si="344"/>
        <v>4472</v>
      </c>
      <c r="CD824" s="130"/>
      <c r="CE824" s="63">
        <v>0</v>
      </c>
    </row>
    <row r="825" spans="1:95" ht="15" hidden="1" customHeight="1" outlineLevel="1">
      <c r="A825" t="s">
        <v>2494</v>
      </c>
      <c r="B825" t="s">
        <v>148</v>
      </c>
      <c r="C825" s="1">
        <f t="shared" si="332"/>
        <v>33829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29">
        <f t="shared" si="333"/>
        <v>9403</v>
      </c>
      <c r="H825" s="134">
        <f t="shared" si="334"/>
        <v>0.27795678264211182</v>
      </c>
      <c r="I825" s="2"/>
      <c r="J825" s="2">
        <f t="shared" si="335"/>
        <v>0.3524490821484525</v>
      </c>
      <c r="K825" s="2">
        <f t="shared" si="336"/>
        <v>0.63040586479056426</v>
      </c>
      <c r="L825" s="2">
        <f t="shared" si="337"/>
        <v>0</v>
      </c>
      <c r="M825" s="2">
        <f t="shared" si="338"/>
        <v>1.714505306098324E-2</v>
      </c>
      <c r="N825" s="63">
        <v>11923</v>
      </c>
      <c r="O825" s="63">
        <v>21326</v>
      </c>
      <c r="P825" s="63">
        <v>0</v>
      </c>
      <c r="Q825" s="63">
        <v>557</v>
      </c>
      <c r="R825" s="63">
        <v>9</v>
      </c>
      <c r="S825" s="63">
        <v>0</v>
      </c>
      <c r="T825" s="63">
        <v>0</v>
      </c>
      <c r="U825" s="63">
        <v>0</v>
      </c>
      <c r="V825" s="63">
        <v>0</v>
      </c>
      <c r="W825" s="63">
        <v>2</v>
      </c>
      <c r="X825" s="63">
        <v>0</v>
      </c>
      <c r="Y825" s="63">
        <v>0</v>
      </c>
      <c r="Z825" s="63">
        <v>12</v>
      </c>
      <c r="AA825" s="63">
        <v>0</v>
      </c>
      <c r="AB825" s="63">
        <v>0</v>
      </c>
      <c r="AC825" s="63">
        <v>0</v>
      </c>
      <c r="AD825" s="63">
        <v>0</v>
      </c>
      <c r="AE825" s="63">
        <v>0</v>
      </c>
      <c r="AF825" s="63">
        <v>0</v>
      </c>
      <c r="AG825" s="63">
        <v>0</v>
      </c>
      <c r="AH825" s="63">
        <v>0</v>
      </c>
      <c r="AI825" s="63">
        <v>0</v>
      </c>
      <c r="AJ825" s="63">
        <v>0</v>
      </c>
      <c r="AK825" s="63">
        <v>0</v>
      </c>
      <c r="AL825" s="63">
        <v>0</v>
      </c>
      <c r="AM825" s="63">
        <v>0</v>
      </c>
      <c r="AN825" s="63">
        <v>0</v>
      </c>
      <c r="AO825" s="63">
        <v>0</v>
      </c>
      <c r="AP825" s="63">
        <v>0</v>
      </c>
      <c r="AQ825" s="63">
        <v>0</v>
      </c>
      <c r="AR825" s="63">
        <v>0</v>
      </c>
      <c r="AS825" s="63">
        <v>0</v>
      </c>
      <c r="AT825" s="63">
        <v>0</v>
      </c>
      <c r="AU825" s="63">
        <v>0</v>
      </c>
      <c r="AV825" s="63">
        <v>0</v>
      </c>
      <c r="AW825" s="63">
        <v>0</v>
      </c>
      <c r="AX825" s="63">
        <v>0</v>
      </c>
      <c r="AY825" s="63">
        <v>0</v>
      </c>
      <c r="BA825" s="5">
        <f>IF(Q825&gt;0,RANK(Q825,(N825:P825,Q825:AE825)),0)</f>
        <v>3</v>
      </c>
      <c r="BB825" s="5">
        <f>IF(R825&gt;0,RANK(R825,(N825:P825,Q825:AE825)),0)</f>
        <v>5</v>
      </c>
      <c r="BC825" s="5">
        <f>IF(T825&gt;0,RANK(T825,(N825:P825,Q825:AE825)),0)</f>
        <v>0</v>
      </c>
      <c r="BD825" s="5">
        <f>IF(S825&gt;0,RANK(S825,(N825:P825,Q825:AE825)),0)</f>
        <v>0</v>
      </c>
      <c r="BE825" s="2">
        <f t="shared" si="339"/>
        <v>1.6465163025806261E-2</v>
      </c>
      <c r="BF825" s="2">
        <f t="shared" si="340"/>
        <v>2.660439268083597E-4</v>
      </c>
      <c r="BG825" s="2">
        <f t="shared" si="341"/>
        <v>0</v>
      </c>
      <c r="BH825" s="2">
        <f t="shared" si="342"/>
        <v>0</v>
      </c>
      <c r="BJ825" t="s">
        <v>2494</v>
      </c>
      <c r="BK825" t="s">
        <v>148</v>
      </c>
      <c r="BL825">
        <v>8</v>
      </c>
      <c r="BM825" s="1"/>
      <c r="BN825" s="112">
        <v>18</v>
      </c>
      <c r="BO825" s="114">
        <v>173</v>
      </c>
      <c r="BP825" s="118">
        <f t="shared" si="345"/>
        <v>18173</v>
      </c>
      <c r="BQ825" s="118">
        <f t="shared" si="343"/>
        <v>18173</v>
      </c>
      <c r="BR825" s="5" t="s">
        <v>3151</v>
      </c>
      <c r="CC825" s="63">
        <f t="shared" si="344"/>
        <v>33829</v>
      </c>
      <c r="CE825" s="63">
        <v>2</v>
      </c>
    </row>
    <row r="826" spans="1:95" ht="15" hidden="1" customHeight="1" outlineLevel="1">
      <c r="A826" t="s">
        <v>691</v>
      </c>
      <c r="B826" t="s">
        <v>148</v>
      </c>
      <c r="C826" s="1">
        <f t="shared" si="332"/>
        <v>12139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29">
        <f t="shared" si="333"/>
        <v>6330</v>
      </c>
      <c r="H826" s="134">
        <f t="shared" si="334"/>
        <v>0.52145975780542053</v>
      </c>
      <c r="I826" s="2"/>
      <c r="J826" s="2">
        <f t="shared" si="335"/>
        <v>0.22934343850399538</v>
      </c>
      <c r="K826" s="2">
        <f t="shared" si="336"/>
        <v>0.75080319630941594</v>
      </c>
      <c r="L826" s="2">
        <f t="shared" si="337"/>
        <v>0</v>
      </c>
      <c r="M826" s="2">
        <f t="shared" si="338"/>
        <v>1.9853365186588645E-2</v>
      </c>
      <c r="N826" s="63">
        <v>2784</v>
      </c>
      <c r="O826" s="63">
        <v>9114</v>
      </c>
      <c r="P826" s="63">
        <v>0</v>
      </c>
      <c r="Q826" s="63">
        <v>233</v>
      </c>
      <c r="R826" s="63">
        <v>6</v>
      </c>
      <c r="S826" s="63">
        <v>0</v>
      </c>
      <c r="T826" s="63">
        <v>0</v>
      </c>
      <c r="U826" s="63">
        <v>0</v>
      </c>
      <c r="V826" s="63">
        <v>0</v>
      </c>
      <c r="W826" s="63">
        <v>0</v>
      </c>
      <c r="X826" s="63">
        <v>0</v>
      </c>
      <c r="Y826" s="63">
        <v>0</v>
      </c>
      <c r="Z826" s="63">
        <v>2</v>
      </c>
      <c r="AA826" s="63">
        <v>0</v>
      </c>
      <c r="AB826" s="63">
        <v>0</v>
      </c>
      <c r="AC826" s="63">
        <v>0</v>
      </c>
      <c r="AD826" s="63">
        <v>0</v>
      </c>
      <c r="AE826" s="63">
        <v>0</v>
      </c>
      <c r="AF826" s="63">
        <v>0</v>
      </c>
      <c r="AG826" s="63">
        <v>0</v>
      </c>
      <c r="AH826" s="63">
        <v>0</v>
      </c>
      <c r="AI826" s="63">
        <v>0</v>
      </c>
      <c r="AJ826" s="63">
        <v>0</v>
      </c>
      <c r="AK826" s="63">
        <v>0</v>
      </c>
      <c r="AL826" s="63">
        <v>0</v>
      </c>
      <c r="AM826" s="63">
        <v>0</v>
      </c>
      <c r="AN826" s="63">
        <v>0</v>
      </c>
      <c r="AO826" s="63">
        <v>0</v>
      </c>
      <c r="AP826" s="63">
        <v>0</v>
      </c>
      <c r="AQ826" s="63">
        <v>0</v>
      </c>
      <c r="AR826" s="63">
        <v>0</v>
      </c>
      <c r="AS826" s="63">
        <v>0</v>
      </c>
      <c r="AT826" s="63">
        <v>0</v>
      </c>
      <c r="AU826" s="63">
        <v>0</v>
      </c>
      <c r="AV826" s="63">
        <v>0</v>
      </c>
      <c r="AW826" s="63">
        <v>0</v>
      </c>
      <c r="AX826" s="63">
        <v>0</v>
      </c>
      <c r="AY826" s="63">
        <v>0</v>
      </c>
      <c r="BA826" s="5">
        <f>IF(Q826&gt;0,RANK(Q826,(N826:P826,Q826:AE826)),0)</f>
        <v>3</v>
      </c>
      <c r="BB826" s="5">
        <f>IF(R826&gt;0,RANK(R826,(N826:P826,Q826:AE826)),0)</f>
        <v>4</v>
      </c>
      <c r="BC826" s="5">
        <f>IF(T826&gt;0,RANK(T826,(N826:P826,Q826:AE826)),0)</f>
        <v>0</v>
      </c>
      <c r="BD826" s="5">
        <f>IF(S826&gt;0,RANK(S826,(N826:P826,Q826:AE826)),0)</f>
        <v>0</v>
      </c>
      <c r="BE826" s="2">
        <f t="shared" si="339"/>
        <v>1.9194332317324328E-2</v>
      </c>
      <c r="BF826" s="2">
        <f t="shared" si="340"/>
        <v>4.9427465194826594E-4</v>
      </c>
      <c r="BG826" s="2">
        <f t="shared" si="341"/>
        <v>0</v>
      </c>
      <c r="BH826" s="2">
        <f t="shared" si="342"/>
        <v>0</v>
      </c>
      <c r="BJ826" t="s">
        <v>691</v>
      </c>
      <c r="BK826" t="s">
        <v>148</v>
      </c>
      <c r="BL826">
        <v>9</v>
      </c>
      <c r="BM826" s="1"/>
      <c r="BN826" s="112">
        <v>18</v>
      </c>
      <c r="BO826" s="114">
        <v>175</v>
      </c>
      <c r="BP826" s="118">
        <f t="shared" si="345"/>
        <v>18175</v>
      </c>
      <c r="BQ826" s="118">
        <f t="shared" si="343"/>
        <v>18175</v>
      </c>
      <c r="BR826" s="5" t="s">
        <v>3151</v>
      </c>
      <c r="CC826" s="63">
        <f t="shared" si="344"/>
        <v>12139</v>
      </c>
      <c r="CE826" s="63">
        <v>0</v>
      </c>
    </row>
    <row r="827" spans="1:95" ht="15" hidden="1" customHeight="1" outlineLevel="1">
      <c r="A827" t="s">
        <v>423</v>
      </c>
      <c r="B827" t="s">
        <v>148</v>
      </c>
      <c r="C827" s="1">
        <f t="shared" si="332"/>
        <v>27679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29">
        <f t="shared" si="333"/>
        <v>8043</v>
      </c>
      <c r="H827" s="134">
        <f t="shared" si="334"/>
        <v>0.29058130712814767</v>
      </c>
      <c r="I827" s="2"/>
      <c r="J827" s="2">
        <f t="shared" si="335"/>
        <v>0.34408757541818707</v>
      </c>
      <c r="K827" s="2">
        <f t="shared" si="336"/>
        <v>0.6346688825463348</v>
      </c>
      <c r="L827" s="2">
        <f t="shared" si="337"/>
        <v>0</v>
      </c>
      <c r="M827" s="2">
        <f t="shared" si="338"/>
        <v>2.1243542035478069E-2</v>
      </c>
      <c r="N827" s="63">
        <v>9524</v>
      </c>
      <c r="O827" s="63">
        <v>17567</v>
      </c>
      <c r="P827" s="63">
        <v>0</v>
      </c>
      <c r="Q827" s="63">
        <v>571</v>
      </c>
      <c r="R827" s="63">
        <v>14</v>
      </c>
      <c r="S827" s="63">
        <v>0</v>
      </c>
      <c r="T827" s="63">
        <v>0</v>
      </c>
      <c r="U827" s="63">
        <v>0</v>
      </c>
      <c r="V827" s="63">
        <v>0</v>
      </c>
      <c r="W827" s="63">
        <v>0</v>
      </c>
      <c r="X827" s="63">
        <v>0</v>
      </c>
      <c r="Y827" s="63">
        <v>0</v>
      </c>
      <c r="Z827" s="63">
        <v>3</v>
      </c>
      <c r="AA827" s="63">
        <v>0</v>
      </c>
      <c r="AB827" s="63">
        <v>0</v>
      </c>
      <c r="AC827" s="63">
        <v>0</v>
      </c>
      <c r="AD827" s="63">
        <v>0</v>
      </c>
      <c r="AE827" s="63">
        <v>0</v>
      </c>
      <c r="AF827" s="63">
        <v>0</v>
      </c>
      <c r="AG827" s="63">
        <v>0</v>
      </c>
      <c r="AH827" s="63">
        <v>0</v>
      </c>
      <c r="AI827" s="63">
        <v>0</v>
      </c>
      <c r="AJ827" s="63">
        <v>0</v>
      </c>
      <c r="AK827" s="63">
        <v>0</v>
      </c>
      <c r="AL827" s="63">
        <v>0</v>
      </c>
      <c r="AM827" s="63">
        <v>0</v>
      </c>
      <c r="AN827" s="63">
        <v>0</v>
      </c>
      <c r="AO827" s="63">
        <v>0</v>
      </c>
      <c r="AP827" s="63">
        <v>0</v>
      </c>
      <c r="AQ827" s="63">
        <v>0</v>
      </c>
      <c r="AR827" s="63">
        <v>0</v>
      </c>
      <c r="AS827" s="63">
        <v>0</v>
      </c>
      <c r="AT827" s="63">
        <v>0</v>
      </c>
      <c r="AU827" s="63">
        <v>0</v>
      </c>
      <c r="AV827" s="63">
        <v>0</v>
      </c>
      <c r="AW827" s="63">
        <v>0</v>
      </c>
      <c r="AX827" s="63">
        <v>0</v>
      </c>
      <c r="AY827" s="63">
        <v>0</v>
      </c>
      <c r="BA827" s="5">
        <f>IF(Q827&gt;0,RANK(Q827,(N827:P827,Q827:AE827)),0)</f>
        <v>3</v>
      </c>
      <c r="BB827" s="5">
        <f>IF(R827&gt;0,RANK(R827,(N827:P827,Q827:AE827)),0)</f>
        <v>4</v>
      </c>
      <c r="BC827" s="5">
        <f>IF(T827&gt;0,RANK(T827,(N827:P827,Q827:AE827)),0)</f>
        <v>0</v>
      </c>
      <c r="BD827" s="5">
        <f>IF(S827&gt;0,RANK(S827,(N827:P827,Q827:AE827)),0)</f>
        <v>0</v>
      </c>
      <c r="BE827" s="2">
        <f t="shared" si="339"/>
        <v>2.0629357997037464E-2</v>
      </c>
      <c r="BF827" s="2">
        <f t="shared" si="340"/>
        <v>5.0579861989233713E-4</v>
      </c>
      <c r="BG827" s="2">
        <f t="shared" si="341"/>
        <v>0</v>
      </c>
      <c r="BH827" s="2">
        <f t="shared" si="342"/>
        <v>0</v>
      </c>
      <c r="BJ827" t="s">
        <v>423</v>
      </c>
      <c r="BK827" t="s">
        <v>148</v>
      </c>
      <c r="BL827">
        <v>6</v>
      </c>
      <c r="BM827" s="1"/>
      <c r="BN827" s="112">
        <v>18</v>
      </c>
      <c r="BO827" s="114">
        <v>177</v>
      </c>
      <c r="BP827" s="118">
        <f t="shared" si="345"/>
        <v>18177</v>
      </c>
      <c r="BQ827" s="118">
        <f t="shared" si="343"/>
        <v>18177</v>
      </c>
      <c r="BR827" s="5" t="s">
        <v>3151</v>
      </c>
      <c r="CC827" s="63">
        <f t="shared" si="344"/>
        <v>27679</v>
      </c>
      <c r="CE827" s="63">
        <v>0</v>
      </c>
    </row>
    <row r="828" spans="1:95" ht="15" hidden="1" customHeight="1" outlineLevel="1">
      <c r="A828" t="s">
        <v>719</v>
      </c>
      <c r="B828" t="s">
        <v>148</v>
      </c>
      <c r="C828" s="1">
        <f t="shared" si="332"/>
        <v>14050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29">
        <f t="shared" si="333"/>
        <v>7927</v>
      </c>
      <c r="H828" s="134">
        <f t="shared" si="334"/>
        <v>0.56419928825622778</v>
      </c>
      <c r="I828" s="2"/>
      <c r="J828" s="2">
        <f t="shared" si="335"/>
        <v>0.20839857651245552</v>
      </c>
      <c r="K828" s="2">
        <f t="shared" si="336"/>
        <v>0.77259786476868331</v>
      </c>
      <c r="L828" s="2">
        <f t="shared" si="337"/>
        <v>0</v>
      </c>
      <c r="M828" s="2">
        <f t="shared" si="338"/>
        <v>1.9003558718861169E-2</v>
      </c>
      <c r="N828" s="63">
        <v>2928</v>
      </c>
      <c r="O828" s="63">
        <v>10855</v>
      </c>
      <c r="P828" s="63">
        <v>0</v>
      </c>
      <c r="Q828" s="63">
        <v>261</v>
      </c>
      <c r="R828" s="63">
        <v>2</v>
      </c>
      <c r="S828" s="63">
        <v>0</v>
      </c>
      <c r="T828" s="63">
        <v>0</v>
      </c>
      <c r="U828" s="63">
        <v>0</v>
      </c>
      <c r="V828" s="63">
        <v>0</v>
      </c>
      <c r="W828" s="63">
        <v>0</v>
      </c>
      <c r="X828" s="63">
        <v>0</v>
      </c>
      <c r="Y828" s="63">
        <v>0</v>
      </c>
      <c r="Z828" s="63">
        <v>4</v>
      </c>
      <c r="AA828" s="63">
        <v>0</v>
      </c>
      <c r="AB828" s="63">
        <v>0</v>
      </c>
      <c r="AC828" s="63">
        <v>0</v>
      </c>
      <c r="AD828" s="63">
        <v>0</v>
      </c>
      <c r="AE828" s="63">
        <v>0</v>
      </c>
      <c r="AF828" s="63">
        <v>0</v>
      </c>
      <c r="AG828" s="63">
        <v>0</v>
      </c>
      <c r="AH828" s="63">
        <v>0</v>
      </c>
      <c r="AI828" s="63">
        <v>0</v>
      </c>
      <c r="AJ828" s="63">
        <v>0</v>
      </c>
      <c r="AK828" s="63">
        <v>0</v>
      </c>
      <c r="AL828" s="63">
        <v>0</v>
      </c>
      <c r="AM828" s="63">
        <v>0</v>
      </c>
      <c r="AN828" s="63">
        <v>0</v>
      </c>
      <c r="AO828" s="63">
        <v>0</v>
      </c>
      <c r="AP828" s="63">
        <v>0</v>
      </c>
      <c r="AQ828" s="63">
        <v>0</v>
      </c>
      <c r="AR828" s="63">
        <v>0</v>
      </c>
      <c r="AS828" s="63">
        <v>0</v>
      </c>
      <c r="AT828" s="63">
        <v>0</v>
      </c>
      <c r="AU828" s="63">
        <v>0</v>
      </c>
      <c r="AV828" s="63">
        <v>0</v>
      </c>
      <c r="AW828" s="63">
        <v>0</v>
      </c>
      <c r="AX828" s="63">
        <v>0</v>
      </c>
      <c r="AY828" s="63">
        <v>0</v>
      </c>
      <c r="BA828" s="5">
        <f>IF(Q828&gt;0,RANK(Q828,(N828:P828,Q828:AE828)),0)</f>
        <v>3</v>
      </c>
      <c r="BB828" s="5">
        <f>IF(R828&gt;0,RANK(R828,(N828:P828,Q828:AE828)),0)</f>
        <v>5</v>
      </c>
      <c r="BC828" s="5">
        <f>IF(T828&gt;0,RANK(T828,(N828:P828,Q828:AE828)),0)</f>
        <v>0</v>
      </c>
      <c r="BD828" s="5">
        <f>IF(S828&gt;0,RANK(S828,(N828:P828,Q828:AE828)),0)</f>
        <v>0</v>
      </c>
      <c r="BE828" s="2">
        <f t="shared" si="339"/>
        <v>1.8576512455516014E-2</v>
      </c>
      <c r="BF828" s="2">
        <f t="shared" si="340"/>
        <v>1.4234875444839857E-4</v>
      </c>
      <c r="BG828" s="2">
        <f t="shared" si="341"/>
        <v>0</v>
      </c>
      <c r="BH828" s="2">
        <f t="shared" si="342"/>
        <v>0</v>
      </c>
      <c r="BJ828" t="s">
        <v>719</v>
      </c>
      <c r="BK828" t="s">
        <v>148</v>
      </c>
      <c r="BL828">
        <v>3</v>
      </c>
      <c r="BM828" s="1"/>
      <c r="BN828" s="112">
        <v>18</v>
      </c>
      <c r="BO828" s="114">
        <v>179</v>
      </c>
      <c r="BP828" s="118">
        <f t="shared" si="345"/>
        <v>18179</v>
      </c>
      <c r="BQ828" s="118">
        <f t="shared" si="343"/>
        <v>18179</v>
      </c>
      <c r="BR828" s="5" t="s">
        <v>3151</v>
      </c>
      <c r="CC828" s="63">
        <f t="shared" si="344"/>
        <v>14050</v>
      </c>
      <c r="CE828" s="63">
        <v>0</v>
      </c>
    </row>
    <row r="829" spans="1:95" ht="15" hidden="1" customHeight="1" outlineLevel="1">
      <c r="A829" t="s">
        <v>1975</v>
      </c>
      <c r="B829" t="s">
        <v>148</v>
      </c>
      <c r="C829" s="1">
        <f t="shared" si="332"/>
        <v>11166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29">
        <f t="shared" si="333"/>
        <v>4925</v>
      </c>
      <c r="H829" s="134">
        <f t="shared" si="334"/>
        <v>0.44107110872290883</v>
      </c>
      <c r="I829" s="2"/>
      <c r="J829" s="2">
        <f t="shared" si="335"/>
        <v>0.27153859931936236</v>
      </c>
      <c r="K829" s="2">
        <f t="shared" si="336"/>
        <v>0.71260970804227119</v>
      </c>
      <c r="L829" s="2">
        <f t="shared" si="337"/>
        <v>0</v>
      </c>
      <c r="M829" s="2">
        <f t="shared" si="338"/>
        <v>1.5851692638366388E-2</v>
      </c>
      <c r="N829" s="63">
        <v>3032</v>
      </c>
      <c r="O829" s="63">
        <v>7957</v>
      </c>
      <c r="P829" s="63">
        <v>0</v>
      </c>
      <c r="Q829" s="63">
        <v>170</v>
      </c>
      <c r="R829" s="63">
        <v>2</v>
      </c>
      <c r="S829" s="63">
        <v>0</v>
      </c>
      <c r="T829" s="63">
        <v>0</v>
      </c>
      <c r="U829" s="63">
        <v>0</v>
      </c>
      <c r="V829" s="63">
        <v>0</v>
      </c>
      <c r="W829" s="63">
        <v>0</v>
      </c>
      <c r="X829" s="63">
        <v>0</v>
      </c>
      <c r="Y829" s="63">
        <v>0</v>
      </c>
      <c r="Z829" s="63">
        <v>5</v>
      </c>
      <c r="AA829" s="63">
        <v>0</v>
      </c>
      <c r="AB829" s="63">
        <v>0</v>
      </c>
      <c r="AC829" s="63">
        <v>0</v>
      </c>
      <c r="AD829" s="63">
        <v>0</v>
      </c>
      <c r="AE829" s="63">
        <v>0</v>
      </c>
      <c r="AF829" s="63">
        <v>0</v>
      </c>
      <c r="AG829" s="63">
        <v>0</v>
      </c>
      <c r="AH829" s="63">
        <v>0</v>
      </c>
      <c r="AI829" s="63">
        <v>0</v>
      </c>
      <c r="AJ829" s="63">
        <v>0</v>
      </c>
      <c r="AK829" s="63">
        <v>0</v>
      </c>
      <c r="AL829" s="63">
        <v>0</v>
      </c>
      <c r="AM829" s="63">
        <v>0</v>
      </c>
      <c r="AN829" s="63">
        <v>0</v>
      </c>
      <c r="AO829" s="63">
        <v>0</v>
      </c>
      <c r="AP829" s="63">
        <v>0</v>
      </c>
      <c r="AQ829" s="63">
        <v>0</v>
      </c>
      <c r="AR829" s="63">
        <v>0</v>
      </c>
      <c r="AS829" s="63">
        <v>0</v>
      </c>
      <c r="AT829" s="63">
        <v>0</v>
      </c>
      <c r="AU829" s="63">
        <v>0</v>
      </c>
      <c r="AV829" s="63">
        <v>0</v>
      </c>
      <c r="AW829" s="63">
        <v>0</v>
      </c>
      <c r="AX829" s="63">
        <v>0</v>
      </c>
      <c r="AY829" s="63">
        <v>0</v>
      </c>
      <c r="BA829" s="5">
        <f>IF(Q829&gt;0,RANK(Q829,(N829:P829,Q829:AE829)),0)</f>
        <v>3</v>
      </c>
      <c r="BB829" s="5">
        <f>IF(R829&gt;0,RANK(R829,(N829:P829,Q829:AE829)),0)</f>
        <v>5</v>
      </c>
      <c r="BC829" s="5">
        <f>IF(T829&gt;0,RANK(T829,(N829:P829,Q829:AE829)),0)</f>
        <v>0</v>
      </c>
      <c r="BD829" s="5">
        <f>IF(S829&gt;0,RANK(S829,(N829:P829,Q829:AE829)),0)</f>
        <v>0</v>
      </c>
      <c r="BE829" s="2">
        <f t="shared" si="339"/>
        <v>1.5224789539674011E-2</v>
      </c>
      <c r="BF829" s="2">
        <f t="shared" si="340"/>
        <v>1.7911517105498835E-4</v>
      </c>
      <c r="BG829" s="2">
        <f t="shared" si="341"/>
        <v>0</v>
      </c>
      <c r="BH829" s="2">
        <f t="shared" si="342"/>
        <v>0</v>
      </c>
      <c r="BJ829" t="s">
        <v>1975</v>
      </c>
      <c r="BK829" t="s">
        <v>148</v>
      </c>
      <c r="BL829">
        <v>4</v>
      </c>
      <c r="BM829" s="1"/>
      <c r="BN829" s="112">
        <v>18</v>
      </c>
      <c r="BO829" s="114">
        <v>181</v>
      </c>
      <c r="BP829" s="118">
        <f t="shared" si="345"/>
        <v>18181</v>
      </c>
      <c r="BQ829" s="118">
        <f t="shared" si="343"/>
        <v>18181</v>
      </c>
      <c r="BR829" s="5" t="s">
        <v>3151</v>
      </c>
      <c r="CC829" s="63">
        <f t="shared" si="344"/>
        <v>11166</v>
      </c>
      <c r="CE829" s="63">
        <v>0</v>
      </c>
    </row>
    <row r="830" spans="1:95" ht="15" hidden="1" customHeight="1" outlineLevel="1">
      <c r="A830" t="s">
        <v>2107</v>
      </c>
      <c r="B830" t="s">
        <v>148</v>
      </c>
      <c r="C830" s="1">
        <f t="shared" si="332"/>
        <v>17556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29">
        <f t="shared" si="333"/>
        <v>8628</v>
      </c>
      <c r="H830" s="134">
        <f t="shared" si="334"/>
        <v>0.49145591250854409</v>
      </c>
      <c r="I830" s="2"/>
      <c r="J830" s="2">
        <f t="shared" si="335"/>
        <v>0.24117110959216223</v>
      </c>
      <c r="K830" s="2">
        <f t="shared" si="336"/>
        <v>0.73262702210070629</v>
      </c>
      <c r="L830" s="2">
        <f t="shared" si="337"/>
        <v>0</v>
      </c>
      <c r="M830" s="2">
        <f t="shared" si="338"/>
        <v>2.6201868307131448E-2</v>
      </c>
      <c r="N830" s="63">
        <v>4234</v>
      </c>
      <c r="O830" s="63">
        <v>12862</v>
      </c>
      <c r="P830" s="63">
        <v>0</v>
      </c>
      <c r="Q830" s="63">
        <v>453</v>
      </c>
      <c r="R830" s="63">
        <v>3</v>
      </c>
      <c r="S830" s="63">
        <v>0</v>
      </c>
      <c r="T830" s="63">
        <v>0</v>
      </c>
      <c r="U830" s="63">
        <v>0</v>
      </c>
      <c r="V830" s="63">
        <v>0</v>
      </c>
      <c r="W830" s="63">
        <v>1</v>
      </c>
      <c r="X830" s="63">
        <v>0</v>
      </c>
      <c r="Y830" s="63">
        <v>0</v>
      </c>
      <c r="Z830" s="63">
        <v>3</v>
      </c>
      <c r="AA830" s="63">
        <v>0</v>
      </c>
      <c r="AB830" s="63">
        <v>0</v>
      </c>
      <c r="AC830" s="63">
        <v>0</v>
      </c>
      <c r="AD830" s="63">
        <v>0</v>
      </c>
      <c r="AE830" s="63">
        <v>0</v>
      </c>
      <c r="AF830" s="63">
        <v>0</v>
      </c>
      <c r="AG830" s="63">
        <v>0</v>
      </c>
      <c r="AH830" s="63">
        <v>0</v>
      </c>
      <c r="AI830" s="63">
        <v>0</v>
      </c>
      <c r="AJ830" s="63">
        <v>0</v>
      </c>
      <c r="AK830" s="63">
        <v>0</v>
      </c>
      <c r="AL830" s="63">
        <v>0</v>
      </c>
      <c r="AM830" s="63">
        <v>0</v>
      </c>
      <c r="AN830" s="63">
        <v>0</v>
      </c>
      <c r="AO830" s="63">
        <v>0</v>
      </c>
      <c r="AP830" s="63">
        <v>0</v>
      </c>
      <c r="AQ830" s="63">
        <v>0</v>
      </c>
      <c r="AR830" s="63">
        <v>0</v>
      </c>
      <c r="AS830" s="63">
        <v>0</v>
      </c>
      <c r="AT830" s="63">
        <v>0</v>
      </c>
      <c r="AU830" s="63">
        <v>0</v>
      </c>
      <c r="AV830" s="63">
        <v>0</v>
      </c>
      <c r="AW830" s="63">
        <v>0</v>
      </c>
      <c r="AX830" s="63">
        <v>0</v>
      </c>
      <c r="AY830" s="63">
        <v>0</v>
      </c>
      <c r="BA830" s="5">
        <f>IF(Q830&gt;0,RANK(Q830,(N830:P830,Q830:AE830)),0)</f>
        <v>3</v>
      </c>
      <c r="BB830" s="5">
        <f>IF(R830&gt;0,RANK(R830,(N830:P830,Q830:AE830)),0)</f>
        <v>4</v>
      </c>
      <c r="BC830" s="5">
        <f>IF(T830&gt;0,RANK(T830,(N830:P830,Q830:AE830)),0)</f>
        <v>0</v>
      </c>
      <c r="BD830" s="5">
        <f>IF(S830&gt;0,RANK(S830,(N830:P830,Q830:AE830)),0)</f>
        <v>0</v>
      </c>
      <c r="BE830" s="2">
        <f t="shared" si="339"/>
        <v>2.5803144224196856E-2</v>
      </c>
      <c r="BF830" s="2">
        <f t="shared" si="340"/>
        <v>1.7088174982911826E-4</v>
      </c>
      <c r="BG830" s="2">
        <f t="shared" si="341"/>
        <v>0</v>
      </c>
      <c r="BH830" s="2">
        <f t="shared" si="342"/>
        <v>0</v>
      </c>
      <c r="BJ830" t="s">
        <v>2107</v>
      </c>
      <c r="BK830" t="s">
        <v>148</v>
      </c>
      <c r="BL830">
        <v>3</v>
      </c>
      <c r="BM830" s="1"/>
      <c r="BN830" s="112">
        <v>18</v>
      </c>
      <c r="BO830" s="114">
        <v>183</v>
      </c>
      <c r="BP830" s="118">
        <f t="shared" si="345"/>
        <v>18183</v>
      </c>
      <c r="BQ830" s="118">
        <f t="shared" si="343"/>
        <v>18183</v>
      </c>
      <c r="BR830" s="5" t="s">
        <v>3151</v>
      </c>
      <c r="CC830" s="63">
        <f t="shared" si="344"/>
        <v>17556</v>
      </c>
      <c r="CE830" s="63">
        <v>1</v>
      </c>
    </row>
    <row r="831" spans="1:95" ht="15" customHeight="1" collapsed="1">
      <c r="A831" t="s">
        <v>150</v>
      </c>
      <c r="B831" t="s">
        <v>544</v>
      </c>
      <c r="C831" s="1">
        <f t="shared" si="332"/>
        <v>3033383</v>
      </c>
      <c r="D831" s="5">
        <f>IF(N831&gt;0, RANK(N831,(N831:P831,Q831:AE831)),0)</f>
        <v>2</v>
      </c>
      <c r="E831" s="5">
        <f>IF(O831&gt;0,RANK(O831,(N831:P831,Q831:AE831)),0)</f>
        <v>1</v>
      </c>
      <c r="F831" s="5">
        <f>IF(P831&gt;0,RANK(P831,(N831:P831,Q831:AE831)),0)</f>
        <v>0</v>
      </c>
      <c r="G831" s="129">
        <f t="shared" si="333"/>
        <v>487105</v>
      </c>
      <c r="H831" s="134">
        <f t="shared" si="334"/>
        <v>0.16058143663361996</v>
      </c>
      <c r="I831" s="2"/>
      <c r="J831" s="2">
        <f t="shared" si="335"/>
        <v>0.40957735966740766</v>
      </c>
      <c r="K831" s="2">
        <f t="shared" si="336"/>
        <v>0.57015879630102761</v>
      </c>
      <c r="L831" s="2">
        <f t="shared" si="337"/>
        <v>0</v>
      </c>
      <c r="M831" s="2">
        <f t="shared" si="338"/>
        <v>2.0263844031564671E-2</v>
      </c>
      <c r="N831" s="63">
        <v>1242405</v>
      </c>
      <c r="O831" s="63">
        <v>1729510</v>
      </c>
      <c r="P831" s="63">
        <v>0</v>
      </c>
      <c r="Q831" s="63">
        <v>59232</v>
      </c>
      <c r="R831" s="63">
        <v>988</v>
      </c>
      <c r="S831" s="63">
        <v>0</v>
      </c>
      <c r="T831" s="63">
        <v>0</v>
      </c>
      <c r="U831" s="63">
        <v>0</v>
      </c>
      <c r="V831" s="63">
        <v>0</v>
      </c>
      <c r="W831" s="63">
        <v>355</v>
      </c>
      <c r="X831" s="63">
        <v>0</v>
      </c>
      <c r="Y831" s="63">
        <v>0</v>
      </c>
      <c r="Z831" s="63">
        <v>893</v>
      </c>
      <c r="AA831" s="63">
        <v>0</v>
      </c>
      <c r="AB831" s="63">
        <v>0</v>
      </c>
      <c r="AC831" s="63">
        <v>0</v>
      </c>
      <c r="AD831" s="63">
        <v>0</v>
      </c>
      <c r="AE831" s="63">
        <v>0</v>
      </c>
      <c r="AF831" s="63">
        <v>0</v>
      </c>
      <c r="AG831" s="63">
        <v>0</v>
      </c>
      <c r="AH831" s="63">
        <v>0</v>
      </c>
      <c r="AI831" s="63">
        <v>0</v>
      </c>
      <c r="AJ831" s="63">
        <v>0</v>
      </c>
      <c r="AK831" s="63">
        <v>0</v>
      </c>
      <c r="AL831" s="63">
        <v>0</v>
      </c>
      <c r="AM831" s="63">
        <v>0</v>
      </c>
      <c r="AN831" s="63">
        <v>0</v>
      </c>
      <c r="AO831" s="63">
        <v>0</v>
      </c>
      <c r="AP831" s="63">
        <v>0</v>
      </c>
      <c r="AQ831" s="63">
        <v>0</v>
      </c>
      <c r="AR831" s="63">
        <v>0</v>
      </c>
      <c r="AS831" s="63">
        <v>0</v>
      </c>
      <c r="AT831" s="63">
        <v>0</v>
      </c>
      <c r="AU831" s="63">
        <v>0</v>
      </c>
      <c r="AV831" s="63">
        <v>0</v>
      </c>
      <c r="AW831" s="63">
        <v>0</v>
      </c>
      <c r="AX831" s="63">
        <v>0</v>
      </c>
      <c r="AY831" s="63">
        <v>0</v>
      </c>
      <c r="BA831" s="5">
        <f>IF(Q831&gt;0,RANK(Q831,(N831:P831,Q831:AE831)),0)</f>
        <v>3</v>
      </c>
      <c r="BB831" s="5">
        <f>IF(R831&gt;0,RANK(R831,(N831:P831,Q831:AE831)),0)</f>
        <v>4</v>
      </c>
      <c r="BC831" s="5">
        <f>IF(T831&gt;0,RANK(T831,(N831:P831,Q831:AE831)),0)</f>
        <v>0</v>
      </c>
      <c r="BD831" s="5">
        <f>IF(S831&gt;0,RANK(S831,(N831:P831,Q831:AE831)),0)</f>
        <v>0</v>
      </c>
      <c r="BE831" s="2">
        <f t="shared" si="339"/>
        <v>1.9526713243926005E-2</v>
      </c>
      <c r="BF831" s="2">
        <f t="shared" si="340"/>
        <v>3.2570895267758804E-4</v>
      </c>
      <c r="BG831" s="2">
        <f t="shared" si="341"/>
        <v>0</v>
      </c>
      <c r="BH831" s="2">
        <f t="shared" si="342"/>
        <v>0</v>
      </c>
      <c r="BJ831" t="s">
        <v>150</v>
      </c>
      <c r="BK831" t="s">
        <v>544</v>
      </c>
      <c r="BL831" s="1"/>
      <c r="BM831" s="1"/>
      <c r="BN831" s="112">
        <v>18</v>
      </c>
      <c r="BO831" s="114"/>
      <c r="BP831" s="112">
        <v>18</v>
      </c>
      <c r="BQ831" s="112">
        <f t="shared" si="343"/>
        <v>18</v>
      </c>
      <c r="BR831" s="5" t="s">
        <v>710</v>
      </c>
      <c r="CC831" s="63">
        <f t="shared" si="344"/>
        <v>3033383</v>
      </c>
      <c r="CD831" s="63">
        <f>SUM(CD739:CD830)</f>
        <v>0</v>
      </c>
      <c r="CE831" s="63">
        <v>355</v>
      </c>
      <c r="CH831" s="63">
        <f t="shared" ref="CH831:CQ831" si="346">SUM(CH739:CH830)</f>
        <v>0</v>
      </c>
      <c r="CI831" s="63">
        <f t="shared" si="346"/>
        <v>0</v>
      </c>
      <c r="CJ831" s="63">
        <f t="shared" si="346"/>
        <v>0</v>
      </c>
      <c r="CK831" s="63">
        <f t="shared" si="346"/>
        <v>0</v>
      </c>
      <c r="CL831" s="63">
        <f t="shared" si="346"/>
        <v>0</v>
      </c>
      <c r="CM831" s="63">
        <f t="shared" si="346"/>
        <v>0</v>
      </c>
      <c r="CN831" s="63">
        <f t="shared" si="346"/>
        <v>0</v>
      </c>
      <c r="CO831" s="63">
        <f t="shared" si="346"/>
        <v>0</v>
      </c>
      <c r="CP831" s="63">
        <f t="shared" si="346"/>
        <v>0</v>
      </c>
      <c r="CQ831" s="63">
        <f t="shared" si="346"/>
        <v>0</v>
      </c>
    </row>
    <row r="832" spans="1:95" ht="15" customHeight="1">
      <c r="C832" s="1"/>
      <c r="E832" s="5"/>
      <c r="F832" s="5"/>
      <c r="G832" s="129"/>
      <c r="H832" s="134"/>
      <c r="I832" s="2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BA832" s="5"/>
      <c r="BB832" s="5"/>
      <c r="BC832" s="5"/>
      <c r="BD832" s="5"/>
      <c r="BN832" s="112"/>
      <c r="BO832" s="114"/>
      <c r="BP832" s="118"/>
      <c r="BQ832" s="118"/>
    </row>
    <row r="833" spans="1:74" ht="15" hidden="1" customHeight="1" outlineLevel="1">
      <c r="A833" t="s">
        <v>1586</v>
      </c>
      <c r="B833" t="s">
        <v>1621</v>
      </c>
      <c r="C833" s="1">
        <f t="shared" ref="C833:C864" si="347">SUM(N833:AY833)</f>
        <v>4177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9</v>
      </c>
      <c r="G833" s="129">
        <f t="shared" ref="G833:G864" si="348">IF(C833&gt;0,MAX(N833:P833)-LARGE(N833:P833,2),0)</f>
        <v>1719</v>
      </c>
      <c r="H833" s="134">
        <f t="shared" ref="H833:H864" si="349">IF(C833&gt;0,G833/C833,0)</f>
        <v>0.41153938233181708</v>
      </c>
      <c r="I833" s="2"/>
      <c r="J833" s="2">
        <f t="shared" ref="J833:J864" si="350">IF($C833=0,"-",N833/$C833)</f>
        <v>0.28680871438831695</v>
      </c>
      <c r="K833" s="2">
        <f t="shared" ref="K833:K864" si="351">IF($C833=0,"-",O833/$C833)</f>
        <v>0.69834809672013409</v>
      </c>
      <c r="L833" s="2">
        <f t="shared" ref="L833:L864" si="352">IF($C833=0,"-",P833/$C833)</f>
        <v>2.3940627244433804E-4</v>
      </c>
      <c r="M833" s="2">
        <f t="shared" ref="M833:M864" si="353">IF(C833=0,"-",(1-J833-K833-L833))</f>
        <v>1.4603782619104671E-2</v>
      </c>
      <c r="N833" s="63">
        <v>1198</v>
      </c>
      <c r="O833" s="63">
        <v>2917</v>
      </c>
      <c r="P833" s="63">
        <v>1</v>
      </c>
      <c r="Q833" s="63">
        <v>35</v>
      </c>
      <c r="R833" s="63">
        <v>4</v>
      </c>
      <c r="S833" s="63">
        <v>4</v>
      </c>
      <c r="T833" s="63">
        <v>6</v>
      </c>
      <c r="U833" s="63">
        <v>7</v>
      </c>
      <c r="V833" s="63">
        <v>0</v>
      </c>
      <c r="W833" s="63">
        <v>5</v>
      </c>
      <c r="X833" s="63">
        <v>0</v>
      </c>
      <c r="Y833" s="63">
        <v>0</v>
      </c>
      <c r="Z833" s="63">
        <v>0</v>
      </c>
      <c r="AA833" s="63">
        <v>0</v>
      </c>
      <c r="AB833" s="63">
        <v>0</v>
      </c>
      <c r="AC833" s="63">
        <v>0</v>
      </c>
      <c r="AD833" s="63">
        <v>0</v>
      </c>
      <c r="AE833" s="63">
        <v>0</v>
      </c>
      <c r="AF833" s="63">
        <v>0</v>
      </c>
      <c r="AG833" s="63">
        <v>0</v>
      </c>
      <c r="AH833" s="63">
        <v>0</v>
      </c>
      <c r="AI833" s="63">
        <v>0</v>
      </c>
      <c r="AJ833" s="63">
        <v>0</v>
      </c>
      <c r="AK833" s="63">
        <v>0</v>
      </c>
      <c r="AL833" s="63">
        <v>0</v>
      </c>
      <c r="AM833" s="63">
        <v>0</v>
      </c>
      <c r="AN833" s="63">
        <v>0</v>
      </c>
      <c r="AO833" s="63">
        <v>0</v>
      </c>
      <c r="AP833" s="63">
        <v>0</v>
      </c>
      <c r="AQ833" s="63">
        <v>0</v>
      </c>
      <c r="AR833" s="63">
        <v>0</v>
      </c>
      <c r="AS833" s="63">
        <v>0</v>
      </c>
      <c r="AT833" s="63">
        <v>0</v>
      </c>
      <c r="AU833" s="63">
        <v>0</v>
      </c>
      <c r="AV833" s="63">
        <v>0</v>
      </c>
      <c r="AW833" s="63">
        <v>0</v>
      </c>
      <c r="AX833" s="63">
        <v>0</v>
      </c>
      <c r="AY833" s="63">
        <v>0</v>
      </c>
      <c r="BA833" s="5">
        <f>IF(Q833&gt;0,RANK(Q833,(N833:P833,Q833:AE833)),0)</f>
        <v>3</v>
      </c>
      <c r="BB833" s="5">
        <f>IF(R833&gt;0,RANK(R833,(N833:P833,Q833:AE833)),0)</f>
        <v>7</v>
      </c>
      <c r="BC833" s="5">
        <f>IF(T833&gt;0,RANK(T833,(N833:P833,Q833:AE833)),0)</f>
        <v>5</v>
      </c>
      <c r="BD833" s="5">
        <f>IF(S833&gt;0,RANK(S833,(N833:P833,Q833:AE833)),0)</f>
        <v>7</v>
      </c>
      <c r="BE833" s="2">
        <f t="shared" ref="BE833:BE864" si="354">IF($C833=0,"-",Q833/$C833)</f>
        <v>8.3792195355518323E-3</v>
      </c>
      <c r="BF833" s="2">
        <f t="shared" ref="BF833:BF864" si="355">IF($C833=0,"-",R833/$C833)</f>
        <v>9.5762508977735214E-4</v>
      </c>
      <c r="BG833" s="2">
        <f t="shared" ref="BG833:BG864" si="356">IF($C833=0,"-",T833/$C833)</f>
        <v>1.4364376346660283E-3</v>
      </c>
      <c r="BH833" s="2">
        <f t="shared" ref="BH833:BH864" si="357">IF($C833=0,"-",S833/$C833)</f>
        <v>9.5762508977735214E-4</v>
      </c>
      <c r="BJ833" t="s">
        <v>1586</v>
      </c>
      <c r="BK833" t="s">
        <v>1621</v>
      </c>
      <c r="BL833">
        <v>3</v>
      </c>
      <c r="BN833" s="112">
        <v>19</v>
      </c>
      <c r="BO833" s="114">
        <v>1</v>
      </c>
      <c r="BP833" s="118">
        <f t="shared" si="345"/>
        <v>19001</v>
      </c>
      <c r="BQ833" s="118">
        <f t="shared" si="343"/>
        <v>19001</v>
      </c>
      <c r="BR833" s="5" t="s">
        <v>3151</v>
      </c>
      <c r="BV833" s="63"/>
    </row>
    <row r="834" spans="1:74" ht="15" hidden="1" customHeight="1" outlineLevel="1">
      <c r="A834" t="s">
        <v>1025</v>
      </c>
      <c r="B834" t="s">
        <v>1621</v>
      </c>
      <c r="C834" s="1">
        <f t="shared" si="347"/>
        <v>2160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0</v>
      </c>
      <c r="G834" s="129">
        <f t="shared" si="348"/>
        <v>940</v>
      </c>
      <c r="H834" s="134">
        <f t="shared" si="349"/>
        <v>0.43518518518518517</v>
      </c>
      <c r="I834" s="2"/>
      <c r="J834" s="2">
        <f t="shared" si="350"/>
        <v>0.27314814814814814</v>
      </c>
      <c r="K834" s="2">
        <f t="shared" si="351"/>
        <v>0.70833333333333337</v>
      </c>
      <c r="L834" s="2">
        <f t="shared" si="352"/>
        <v>0</v>
      </c>
      <c r="M834" s="2">
        <f t="shared" si="353"/>
        <v>1.851851851851849E-2</v>
      </c>
      <c r="N834" s="63">
        <v>590</v>
      </c>
      <c r="O834" s="63">
        <v>1530</v>
      </c>
      <c r="P834" s="63">
        <v>0</v>
      </c>
      <c r="Q834" s="63">
        <v>27</v>
      </c>
      <c r="R834" s="63">
        <v>1</v>
      </c>
      <c r="S834" s="63">
        <v>3</v>
      </c>
      <c r="T834" s="63">
        <v>2</v>
      </c>
      <c r="U834" s="63">
        <v>2</v>
      </c>
      <c r="V834" s="63">
        <v>0</v>
      </c>
      <c r="W834" s="63">
        <v>5</v>
      </c>
      <c r="X834" s="63">
        <v>0</v>
      </c>
      <c r="Y834" s="63">
        <v>0</v>
      </c>
      <c r="Z834" s="63">
        <v>0</v>
      </c>
      <c r="AA834" s="63">
        <v>0</v>
      </c>
      <c r="AB834" s="63">
        <v>0</v>
      </c>
      <c r="AC834" s="63">
        <v>0</v>
      </c>
      <c r="AD834" s="63">
        <v>0</v>
      </c>
      <c r="AE834" s="63">
        <v>0</v>
      </c>
      <c r="AF834" s="63">
        <v>0</v>
      </c>
      <c r="AG834" s="63">
        <v>0</v>
      </c>
      <c r="AH834" s="63">
        <v>0</v>
      </c>
      <c r="AI834" s="63">
        <v>0</v>
      </c>
      <c r="AJ834" s="63">
        <v>0</v>
      </c>
      <c r="AK834" s="63">
        <v>0</v>
      </c>
      <c r="AL834" s="63">
        <v>0</v>
      </c>
      <c r="AM834" s="63">
        <v>0</v>
      </c>
      <c r="AN834" s="63">
        <v>0</v>
      </c>
      <c r="AO834" s="63">
        <v>0</v>
      </c>
      <c r="AP834" s="63">
        <v>0</v>
      </c>
      <c r="AQ834" s="63">
        <v>0</v>
      </c>
      <c r="AR834" s="63">
        <v>0</v>
      </c>
      <c r="AS834" s="63">
        <v>0</v>
      </c>
      <c r="AT834" s="63">
        <v>0</v>
      </c>
      <c r="AU834" s="63">
        <v>0</v>
      </c>
      <c r="AV834" s="63">
        <v>0</v>
      </c>
      <c r="AW834" s="63">
        <v>0</v>
      </c>
      <c r="AX834" s="63">
        <v>0</v>
      </c>
      <c r="AY834" s="63">
        <v>0</v>
      </c>
      <c r="BA834" s="5">
        <f>IF(Q834&gt;0,RANK(Q834,(N834:P834,Q834:AE834)),0)</f>
        <v>3</v>
      </c>
      <c r="BB834" s="5">
        <f>IF(R834&gt;0,RANK(R834,(N834:P834,Q834:AE834)),0)</f>
        <v>8</v>
      </c>
      <c r="BC834" s="5">
        <f>IF(T834&gt;0,RANK(T834,(N834:P834,Q834:AE834)),0)</f>
        <v>6</v>
      </c>
      <c r="BD834" s="5">
        <f>IF(S834&gt;0,RANK(S834,(N834:P834,Q834:AE834)),0)</f>
        <v>5</v>
      </c>
      <c r="BE834" s="2">
        <f t="shared" si="354"/>
        <v>1.2500000000000001E-2</v>
      </c>
      <c r="BF834" s="2">
        <f t="shared" si="355"/>
        <v>4.6296296296296298E-4</v>
      </c>
      <c r="BG834" s="2">
        <f t="shared" si="356"/>
        <v>9.2592592592592596E-4</v>
      </c>
      <c r="BH834" s="2">
        <f t="shared" si="357"/>
        <v>1.3888888888888889E-3</v>
      </c>
      <c r="BJ834" t="s">
        <v>1025</v>
      </c>
      <c r="BK834" t="s">
        <v>1621</v>
      </c>
      <c r="BL834">
        <v>3</v>
      </c>
      <c r="BN834" s="112">
        <v>19</v>
      </c>
      <c r="BO834" s="114">
        <v>3</v>
      </c>
      <c r="BP834" s="118">
        <f t="shared" si="345"/>
        <v>19003</v>
      </c>
      <c r="BQ834" s="118">
        <f t="shared" si="343"/>
        <v>19003</v>
      </c>
      <c r="BR834" s="5" t="s">
        <v>3151</v>
      </c>
      <c r="BV834" s="63"/>
    </row>
    <row r="835" spans="1:74" ht="15" hidden="1" customHeight="1" outlineLevel="1">
      <c r="A835" t="s">
        <v>2798</v>
      </c>
      <c r="B835" t="s">
        <v>1621</v>
      </c>
      <c r="C835" s="1">
        <f t="shared" si="347"/>
        <v>7422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>IF(P835&gt;0,RANK(P835,(N835:P835,Q835:AE835)),0)</f>
        <v>6</v>
      </c>
      <c r="G835" s="129">
        <f t="shared" si="348"/>
        <v>2159</v>
      </c>
      <c r="H835" s="134">
        <f t="shared" si="349"/>
        <v>0.29089194287254111</v>
      </c>
      <c r="I835" s="2"/>
      <c r="J835" s="2">
        <f t="shared" si="350"/>
        <v>0.34707625976825651</v>
      </c>
      <c r="K835" s="2">
        <f t="shared" si="351"/>
        <v>0.63796820264079768</v>
      </c>
      <c r="L835" s="2">
        <f t="shared" si="352"/>
        <v>6.7367286445701969E-4</v>
      </c>
      <c r="M835" s="2">
        <f t="shared" si="353"/>
        <v>1.4281864726488791E-2</v>
      </c>
      <c r="N835" s="63">
        <v>2576</v>
      </c>
      <c r="O835" s="63">
        <v>4735</v>
      </c>
      <c r="P835" s="63">
        <v>5</v>
      </c>
      <c r="Q835" s="63">
        <v>71</v>
      </c>
      <c r="R835" s="63">
        <v>4</v>
      </c>
      <c r="S835" s="63">
        <v>12</v>
      </c>
      <c r="T835" s="63">
        <v>4</v>
      </c>
      <c r="U835" s="63">
        <v>5</v>
      </c>
      <c r="V835" s="63">
        <v>0</v>
      </c>
      <c r="W835" s="63">
        <v>9</v>
      </c>
      <c r="X835" s="63">
        <v>0</v>
      </c>
      <c r="Y835" s="63">
        <v>0</v>
      </c>
      <c r="Z835" s="63">
        <v>0</v>
      </c>
      <c r="AA835" s="63">
        <v>0</v>
      </c>
      <c r="AB835" s="63">
        <v>0</v>
      </c>
      <c r="AC835" s="63">
        <v>0</v>
      </c>
      <c r="AD835" s="63">
        <v>0</v>
      </c>
      <c r="AE835" s="63">
        <v>0</v>
      </c>
      <c r="AF835" s="63">
        <v>0</v>
      </c>
      <c r="AG835" s="63">
        <v>0</v>
      </c>
      <c r="AH835" s="63">
        <v>0</v>
      </c>
      <c r="AI835" s="63">
        <v>0</v>
      </c>
      <c r="AJ835" s="63">
        <v>0</v>
      </c>
      <c r="AK835" s="63">
        <v>0</v>
      </c>
      <c r="AL835" s="63">
        <v>0</v>
      </c>
      <c r="AM835" s="63">
        <v>0</v>
      </c>
      <c r="AN835" s="63">
        <v>1</v>
      </c>
      <c r="AO835" s="63">
        <v>0</v>
      </c>
      <c r="AP835" s="63">
        <v>0</v>
      </c>
      <c r="AQ835" s="63">
        <v>0</v>
      </c>
      <c r="AR835" s="63">
        <v>0</v>
      </c>
      <c r="AS835" s="63">
        <v>0</v>
      </c>
      <c r="AT835" s="63">
        <v>0</v>
      </c>
      <c r="AU835" s="63">
        <v>0</v>
      </c>
      <c r="AV835" s="63">
        <v>0</v>
      </c>
      <c r="AW835" s="63">
        <v>0</v>
      </c>
      <c r="AX835" s="63">
        <v>0</v>
      </c>
      <c r="AY835" s="63">
        <v>0</v>
      </c>
      <c r="BA835" s="5">
        <f>IF(Q835&gt;0,RANK(Q835,(N835:P835,Q835:AE835)),0)</f>
        <v>3</v>
      </c>
      <c r="BB835" s="5">
        <f>IF(R835&gt;0,RANK(R835,(N835:P835,Q835:AE835)),0)</f>
        <v>8</v>
      </c>
      <c r="BC835" s="5">
        <f>IF(T835&gt;0,RANK(T835,(N835:P835,Q835:AE835)),0)</f>
        <v>8</v>
      </c>
      <c r="BD835" s="5">
        <f>IF(S835&gt;0,RANK(S835,(N835:P835,Q835:AE835)),0)</f>
        <v>4</v>
      </c>
      <c r="BE835" s="2">
        <f t="shared" si="354"/>
        <v>9.5661546752896787E-3</v>
      </c>
      <c r="BF835" s="2">
        <f t="shared" si="355"/>
        <v>5.3893829156561571E-4</v>
      </c>
      <c r="BG835" s="2">
        <f t="shared" si="356"/>
        <v>5.3893829156561571E-4</v>
      </c>
      <c r="BH835" s="2">
        <f t="shared" si="357"/>
        <v>1.6168148746968471E-3</v>
      </c>
      <c r="BJ835" t="s">
        <v>2798</v>
      </c>
      <c r="BK835" t="s">
        <v>1621</v>
      </c>
      <c r="BL835">
        <v>1</v>
      </c>
      <c r="BN835" s="112">
        <v>19</v>
      </c>
      <c r="BO835" s="114">
        <v>5</v>
      </c>
      <c r="BP835" s="118">
        <f t="shared" si="345"/>
        <v>19005</v>
      </c>
      <c r="BQ835" s="118">
        <f t="shared" si="343"/>
        <v>19005</v>
      </c>
      <c r="BR835" s="5" t="s">
        <v>3151</v>
      </c>
      <c r="BV835" s="63"/>
    </row>
    <row r="836" spans="1:74" ht="15" hidden="1" customHeight="1" outlineLevel="1">
      <c r="A836" t="s">
        <v>979</v>
      </c>
      <c r="B836" t="s">
        <v>1621</v>
      </c>
      <c r="C836" s="1">
        <f t="shared" si="347"/>
        <v>6516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8</v>
      </c>
      <c r="G836" s="129">
        <f t="shared" si="348"/>
        <v>2621</v>
      </c>
      <c r="H836" s="134">
        <f t="shared" si="349"/>
        <v>0.40224063842848373</v>
      </c>
      <c r="I836" s="2"/>
      <c r="J836" s="2">
        <f t="shared" si="350"/>
        <v>0.29020871700429712</v>
      </c>
      <c r="K836" s="2">
        <f t="shared" si="351"/>
        <v>0.69244935543278086</v>
      </c>
      <c r="L836" s="2">
        <f t="shared" si="352"/>
        <v>6.1387354205033758E-4</v>
      </c>
      <c r="M836" s="2">
        <f t="shared" si="353"/>
        <v>1.6728054020871741E-2</v>
      </c>
      <c r="N836" s="63">
        <v>1891</v>
      </c>
      <c r="O836" s="63">
        <v>4512</v>
      </c>
      <c r="P836" s="63">
        <v>4</v>
      </c>
      <c r="Q836" s="63">
        <v>72</v>
      </c>
      <c r="R836" s="63">
        <v>9</v>
      </c>
      <c r="S836" s="63">
        <v>5</v>
      </c>
      <c r="T836" s="63">
        <v>2</v>
      </c>
      <c r="U836" s="63">
        <v>6</v>
      </c>
      <c r="V836" s="63">
        <v>0</v>
      </c>
      <c r="W836" s="63">
        <v>10</v>
      </c>
      <c r="X836" s="63">
        <v>0</v>
      </c>
      <c r="Y836" s="63">
        <v>0</v>
      </c>
      <c r="Z836" s="63">
        <v>0</v>
      </c>
      <c r="AA836" s="63">
        <v>0</v>
      </c>
      <c r="AB836" s="63">
        <v>0</v>
      </c>
      <c r="AC836" s="63">
        <v>0</v>
      </c>
      <c r="AD836" s="63">
        <v>0</v>
      </c>
      <c r="AE836" s="63">
        <v>0</v>
      </c>
      <c r="AF836" s="63">
        <v>0</v>
      </c>
      <c r="AG836" s="63">
        <v>0</v>
      </c>
      <c r="AH836" s="63">
        <v>0</v>
      </c>
      <c r="AI836" s="63">
        <v>0</v>
      </c>
      <c r="AJ836" s="63">
        <v>0</v>
      </c>
      <c r="AK836" s="63">
        <v>0</v>
      </c>
      <c r="AL836" s="63">
        <v>0</v>
      </c>
      <c r="AM836" s="63">
        <v>0</v>
      </c>
      <c r="AN836" s="63">
        <v>5</v>
      </c>
      <c r="AO836" s="63">
        <v>0</v>
      </c>
      <c r="AP836" s="63">
        <v>0</v>
      </c>
      <c r="AQ836" s="63">
        <v>0</v>
      </c>
      <c r="AR836" s="63">
        <v>0</v>
      </c>
      <c r="AS836" s="63">
        <v>0</v>
      </c>
      <c r="AT836" s="63">
        <v>0</v>
      </c>
      <c r="AU836" s="63">
        <v>0</v>
      </c>
      <c r="AV836" s="63">
        <v>0</v>
      </c>
      <c r="AW836" s="63">
        <v>0</v>
      </c>
      <c r="AX836" s="63">
        <v>0</v>
      </c>
      <c r="AY836" s="63">
        <v>0</v>
      </c>
      <c r="BA836" s="5">
        <f>IF(Q836&gt;0,RANK(Q836,(N836:P836,Q836:AE836)),0)</f>
        <v>3</v>
      </c>
      <c r="BB836" s="5">
        <f>IF(R836&gt;0,RANK(R836,(N836:P836,Q836:AE836)),0)</f>
        <v>5</v>
      </c>
      <c r="BC836" s="5">
        <f>IF(T836&gt;0,RANK(T836,(N836:P836,Q836:AE836)),0)</f>
        <v>9</v>
      </c>
      <c r="BD836" s="5">
        <f>IF(S836&gt;0,RANK(S836,(N836:P836,Q836:AE836)),0)</f>
        <v>7</v>
      </c>
      <c r="BE836" s="2">
        <f t="shared" si="354"/>
        <v>1.1049723756906077E-2</v>
      </c>
      <c r="BF836" s="2">
        <f t="shared" si="355"/>
        <v>1.3812154696132596E-3</v>
      </c>
      <c r="BG836" s="2">
        <f t="shared" si="356"/>
        <v>3.0693677102516879E-4</v>
      </c>
      <c r="BH836" s="2">
        <f t="shared" si="357"/>
        <v>7.6734192756292203E-4</v>
      </c>
      <c r="BJ836" t="s">
        <v>979</v>
      </c>
      <c r="BK836" t="s">
        <v>1621</v>
      </c>
      <c r="BL836">
        <v>2</v>
      </c>
      <c r="BN836" s="112">
        <v>19</v>
      </c>
      <c r="BO836" s="114">
        <v>7</v>
      </c>
      <c r="BP836" s="118">
        <f t="shared" si="345"/>
        <v>19007</v>
      </c>
      <c r="BQ836" s="118">
        <f t="shared" si="343"/>
        <v>19007</v>
      </c>
      <c r="BR836" s="5" t="s">
        <v>3151</v>
      </c>
      <c r="BV836" s="63"/>
    </row>
    <row r="837" spans="1:74" ht="15" hidden="1" customHeight="1" outlineLevel="1">
      <c r="A837" t="s">
        <v>1579</v>
      </c>
      <c r="B837" t="s">
        <v>1621</v>
      </c>
      <c r="C837" s="1">
        <f t="shared" si="347"/>
        <v>3420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7</v>
      </c>
      <c r="G837" s="129">
        <f t="shared" si="348"/>
        <v>1224</v>
      </c>
      <c r="H837" s="134">
        <f t="shared" si="349"/>
        <v>0.35789473684210527</v>
      </c>
      <c r="I837" s="2"/>
      <c r="J837" s="2">
        <f t="shared" si="350"/>
        <v>0.31315789473684208</v>
      </c>
      <c r="K837" s="2">
        <f t="shared" si="351"/>
        <v>0.67105263157894735</v>
      </c>
      <c r="L837" s="2">
        <f t="shared" si="352"/>
        <v>8.7719298245614037E-4</v>
      </c>
      <c r="M837" s="2">
        <f t="shared" si="353"/>
        <v>1.4912280701754436E-2</v>
      </c>
      <c r="N837" s="63">
        <v>1071</v>
      </c>
      <c r="O837" s="63">
        <v>2295</v>
      </c>
      <c r="P837" s="63">
        <v>3</v>
      </c>
      <c r="Q837" s="63">
        <v>32</v>
      </c>
      <c r="R837" s="63">
        <v>7</v>
      </c>
      <c r="S837" s="63">
        <v>5</v>
      </c>
      <c r="T837" s="63">
        <v>1</v>
      </c>
      <c r="U837" s="63">
        <v>2</v>
      </c>
      <c r="V837" s="63">
        <v>0</v>
      </c>
      <c r="W837" s="63">
        <v>4</v>
      </c>
      <c r="X837" s="63">
        <v>0</v>
      </c>
      <c r="Y837" s="63">
        <v>0</v>
      </c>
      <c r="Z837" s="63">
        <v>0</v>
      </c>
      <c r="AA837" s="63">
        <v>0</v>
      </c>
      <c r="AB837" s="63">
        <v>0</v>
      </c>
      <c r="AC837" s="63">
        <v>0</v>
      </c>
      <c r="AD837" s="63">
        <v>0</v>
      </c>
      <c r="AE837" s="63">
        <v>0</v>
      </c>
      <c r="AF837" s="63">
        <v>0</v>
      </c>
      <c r="AG837" s="63">
        <v>0</v>
      </c>
      <c r="AH837" s="63">
        <v>0</v>
      </c>
      <c r="AI837" s="63">
        <v>0</v>
      </c>
      <c r="AJ837" s="63">
        <v>0</v>
      </c>
      <c r="AK837" s="63">
        <v>0</v>
      </c>
      <c r="AL837" s="63">
        <v>0</v>
      </c>
      <c r="AM837" s="63">
        <v>0</v>
      </c>
      <c r="AN837" s="63">
        <v>0</v>
      </c>
      <c r="AO837" s="63">
        <v>0</v>
      </c>
      <c r="AP837" s="63">
        <v>0</v>
      </c>
      <c r="AQ837" s="63">
        <v>0</v>
      </c>
      <c r="AR837" s="63">
        <v>0</v>
      </c>
      <c r="AS837" s="63">
        <v>0</v>
      </c>
      <c r="AT837" s="63">
        <v>0</v>
      </c>
      <c r="AU837" s="63">
        <v>0</v>
      </c>
      <c r="AV837" s="63">
        <v>0</v>
      </c>
      <c r="AW837" s="63">
        <v>0</v>
      </c>
      <c r="AX837" s="63">
        <v>0</v>
      </c>
      <c r="AY837" s="63">
        <v>0</v>
      </c>
      <c r="BA837" s="5">
        <f>IF(Q837&gt;0,RANK(Q837,(N837:P837,Q837:AE837)),0)</f>
        <v>3</v>
      </c>
      <c r="BB837" s="5">
        <f>IF(R837&gt;0,RANK(R837,(N837:P837,Q837:AE837)),0)</f>
        <v>4</v>
      </c>
      <c r="BC837" s="5">
        <f>IF(T837&gt;0,RANK(T837,(N837:P837,Q837:AE837)),0)</f>
        <v>9</v>
      </c>
      <c r="BD837" s="5">
        <f>IF(S837&gt;0,RANK(S837,(N837:P837,Q837:AE837)),0)</f>
        <v>5</v>
      </c>
      <c r="BE837" s="2">
        <f t="shared" si="354"/>
        <v>9.3567251461988306E-3</v>
      </c>
      <c r="BF837" s="2">
        <f t="shared" si="355"/>
        <v>2.0467836257309943E-3</v>
      </c>
      <c r="BG837" s="2">
        <f t="shared" si="356"/>
        <v>2.9239766081871346E-4</v>
      </c>
      <c r="BH837" s="2">
        <f t="shared" si="357"/>
        <v>1.4619883040935672E-3</v>
      </c>
      <c r="BJ837" t="s">
        <v>1579</v>
      </c>
      <c r="BK837" t="s">
        <v>1621</v>
      </c>
      <c r="BL837">
        <v>4</v>
      </c>
      <c r="BN837" s="112">
        <v>19</v>
      </c>
      <c r="BO837" s="114">
        <v>9</v>
      </c>
      <c r="BP837" s="118">
        <f t="shared" si="345"/>
        <v>19009</v>
      </c>
      <c r="BQ837" s="118">
        <f t="shared" si="343"/>
        <v>19009</v>
      </c>
      <c r="BR837" s="5" t="s">
        <v>3151</v>
      </c>
      <c r="BV837" s="63"/>
    </row>
    <row r="838" spans="1:74" ht="15" hidden="1" customHeight="1" outlineLevel="1">
      <c r="A838" t="s">
        <v>1097</v>
      </c>
      <c r="B838" t="s">
        <v>1621</v>
      </c>
      <c r="C838" s="1">
        <f t="shared" si="347"/>
        <v>14642</v>
      </c>
      <c r="D838" s="5">
        <f>IF(N838&gt;0, RANK(N838,(N838:P838,Q838:AE838)),0)</f>
        <v>2</v>
      </c>
      <c r="E838" s="5">
        <f>IF(O838&gt;0,RANK(O838,(N838:P838,Q838:AE838)),0)</f>
        <v>1</v>
      </c>
      <c r="F838" s="5">
        <f>IF(P838&gt;0,RANK(P838,(N838:P838,Q838:AE838)),0)</f>
        <v>9</v>
      </c>
      <c r="G838" s="129">
        <f t="shared" si="348"/>
        <v>4028</v>
      </c>
      <c r="H838" s="134">
        <f t="shared" si="349"/>
        <v>0.27509903018713289</v>
      </c>
      <c r="I838" s="2"/>
      <c r="J838" s="2">
        <f t="shared" si="350"/>
        <v>0.3524108728315804</v>
      </c>
      <c r="K838" s="2">
        <f t="shared" si="351"/>
        <v>0.62750990301871334</v>
      </c>
      <c r="L838" s="2">
        <f t="shared" si="352"/>
        <v>2.0489004234394207E-4</v>
      </c>
      <c r="M838" s="2">
        <f t="shared" si="353"/>
        <v>1.9874334107362255E-2</v>
      </c>
      <c r="N838" s="63">
        <v>5160</v>
      </c>
      <c r="O838" s="63">
        <v>9188</v>
      </c>
      <c r="P838" s="63">
        <v>3</v>
      </c>
      <c r="Q838" s="63">
        <v>186</v>
      </c>
      <c r="R838" s="63">
        <v>29</v>
      </c>
      <c r="S838" s="63">
        <v>21</v>
      </c>
      <c r="T838" s="63">
        <v>13</v>
      </c>
      <c r="U838" s="63">
        <v>19</v>
      </c>
      <c r="V838" s="63">
        <v>0</v>
      </c>
      <c r="W838" s="63">
        <v>20</v>
      </c>
      <c r="X838" s="63">
        <v>0</v>
      </c>
      <c r="Y838" s="63">
        <v>0</v>
      </c>
      <c r="Z838" s="63">
        <v>0</v>
      </c>
      <c r="AA838" s="63">
        <v>0</v>
      </c>
      <c r="AB838" s="63">
        <v>0</v>
      </c>
      <c r="AC838" s="63">
        <v>0</v>
      </c>
      <c r="AD838" s="63">
        <v>0</v>
      </c>
      <c r="AE838" s="63">
        <v>0</v>
      </c>
      <c r="AF838" s="63">
        <v>0</v>
      </c>
      <c r="AG838" s="63">
        <v>0</v>
      </c>
      <c r="AH838" s="63">
        <v>0</v>
      </c>
      <c r="AI838" s="63">
        <v>0</v>
      </c>
      <c r="AJ838" s="63">
        <v>0</v>
      </c>
      <c r="AK838" s="63">
        <v>0</v>
      </c>
      <c r="AL838" s="63">
        <v>0</v>
      </c>
      <c r="AM838" s="63">
        <v>0</v>
      </c>
      <c r="AN838" s="63">
        <v>3</v>
      </c>
      <c r="AO838" s="63">
        <v>0</v>
      </c>
      <c r="AP838" s="63">
        <v>0</v>
      </c>
      <c r="AQ838" s="63">
        <v>0</v>
      </c>
      <c r="AR838" s="63">
        <v>0</v>
      </c>
      <c r="AS838" s="63">
        <v>0</v>
      </c>
      <c r="AT838" s="63">
        <v>0</v>
      </c>
      <c r="AU838" s="63">
        <v>0</v>
      </c>
      <c r="AV838" s="63">
        <v>0</v>
      </c>
      <c r="AW838" s="63">
        <v>0</v>
      </c>
      <c r="AX838" s="63">
        <v>0</v>
      </c>
      <c r="AY838" s="63">
        <v>0</v>
      </c>
      <c r="BA838" s="5">
        <f>IF(Q838&gt;0,RANK(Q838,(N838:P838,Q838:AE838)),0)</f>
        <v>3</v>
      </c>
      <c r="BB838" s="5">
        <f>IF(R838&gt;0,RANK(R838,(N838:P838,Q838:AE838)),0)</f>
        <v>4</v>
      </c>
      <c r="BC838" s="5">
        <f>IF(T838&gt;0,RANK(T838,(N838:P838,Q838:AE838)),0)</f>
        <v>8</v>
      </c>
      <c r="BD838" s="5">
        <f>IF(S838&gt;0,RANK(S838,(N838:P838,Q838:AE838)),0)</f>
        <v>5</v>
      </c>
      <c r="BE838" s="2">
        <f t="shared" si="354"/>
        <v>1.2703182625324409E-2</v>
      </c>
      <c r="BF838" s="2">
        <f t="shared" si="355"/>
        <v>1.9806037426581069E-3</v>
      </c>
      <c r="BG838" s="2">
        <f t="shared" si="356"/>
        <v>8.8785685015708234E-4</v>
      </c>
      <c r="BH838" s="2">
        <f t="shared" si="357"/>
        <v>1.4342302964075945E-3</v>
      </c>
      <c r="BJ838" t="s">
        <v>1097</v>
      </c>
      <c r="BK838" t="s">
        <v>1621</v>
      </c>
      <c r="BL838">
        <v>1</v>
      </c>
      <c r="BN838" s="112">
        <v>19</v>
      </c>
      <c r="BO838" s="114">
        <v>11</v>
      </c>
      <c r="BP838" s="118">
        <f t="shared" si="345"/>
        <v>19011</v>
      </c>
      <c r="BQ838" s="118">
        <f t="shared" si="343"/>
        <v>19011</v>
      </c>
      <c r="BR838" s="5" t="s">
        <v>3151</v>
      </c>
      <c r="BV838" s="63"/>
    </row>
    <row r="839" spans="1:74" ht="15" hidden="1" customHeight="1" outlineLevel="1">
      <c r="A839" t="s">
        <v>2899</v>
      </c>
      <c r="B839" t="s">
        <v>1621</v>
      </c>
      <c r="C839" s="1">
        <f t="shared" si="347"/>
        <v>66593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>IF(P839&gt;0,RANK(P839,(N839:P839,Q839:AE839)),0)</f>
        <v>9</v>
      </c>
      <c r="G839" s="129">
        <f t="shared" si="348"/>
        <v>6007</v>
      </c>
      <c r="H839" s="134">
        <f t="shared" si="349"/>
        <v>9.020467616716471E-2</v>
      </c>
      <c r="I839" s="2"/>
      <c r="J839" s="2">
        <f t="shared" si="350"/>
        <v>0.53529650263541217</v>
      </c>
      <c r="K839" s="2">
        <f t="shared" si="351"/>
        <v>0.44509182646824741</v>
      </c>
      <c r="L839" s="2">
        <f t="shared" si="352"/>
        <v>3.1534846004835343E-4</v>
      </c>
      <c r="M839" s="2">
        <f t="shared" si="353"/>
        <v>1.9296322436292063E-2</v>
      </c>
      <c r="N839" s="63">
        <v>35647</v>
      </c>
      <c r="O839" s="63">
        <v>29640</v>
      </c>
      <c r="P839" s="63">
        <v>21</v>
      </c>
      <c r="Q839" s="63">
        <v>722</v>
      </c>
      <c r="R839" s="63">
        <v>103</v>
      </c>
      <c r="S839" s="63">
        <v>67</v>
      </c>
      <c r="T839" s="63">
        <v>54</v>
      </c>
      <c r="U839" s="63">
        <v>146</v>
      </c>
      <c r="V839" s="63">
        <v>0</v>
      </c>
      <c r="W839" s="63">
        <v>173</v>
      </c>
      <c r="X839" s="63">
        <v>0</v>
      </c>
      <c r="Y839" s="63">
        <v>0</v>
      </c>
      <c r="Z839" s="63">
        <v>0</v>
      </c>
      <c r="AA839" s="63">
        <v>0</v>
      </c>
      <c r="AB839" s="63">
        <v>0</v>
      </c>
      <c r="AC839" s="63">
        <v>0</v>
      </c>
      <c r="AD839" s="63">
        <v>0</v>
      </c>
      <c r="AE839" s="63">
        <v>0</v>
      </c>
      <c r="AF839" s="63">
        <v>0</v>
      </c>
      <c r="AG839" s="63">
        <v>0</v>
      </c>
      <c r="AH839" s="63">
        <v>0</v>
      </c>
      <c r="AI839" s="63">
        <v>0</v>
      </c>
      <c r="AJ839" s="63">
        <v>0</v>
      </c>
      <c r="AK839" s="63">
        <v>0</v>
      </c>
      <c r="AL839" s="63">
        <v>0</v>
      </c>
      <c r="AM839" s="63">
        <v>0</v>
      </c>
      <c r="AN839" s="63">
        <v>20</v>
      </c>
      <c r="AO839" s="63">
        <v>0</v>
      </c>
      <c r="AP839" s="63">
        <v>0</v>
      </c>
      <c r="AQ839" s="63">
        <v>0</v>
      </c>
      <c r="AR839" s="63">
        <v>0</v>
      </c>
      <c r="AS839" s="63">
        <v>0</v>
      </c>
      <c r="AT839" s="63">
        <v>0</v>
      </c>
      <c r="AU839" s="63">
        <v>0</v>
      </c>
      <c r="AV839" s="63">
        <v>0</v>
      </c>
      <c r="AW839" s="63">
        <v>0</v>
      </c>
      <c r="AX839" s="63">
        <v>0</v>
      </c>
      <c r="AY839" s="63">
        <v>0</v>
      </c>
      <c r="BA839" s="5">
        <f>IF(Q839&gt;0,RANK(Q839,(N839:P839,Q839:AE839)),0)</f>
        <v>3</v>
      </c>
      <c r="BB839" s="5">
        <f>IF(R839&gt;0,RANK(R839,(N839:P839,Q839:AE839)),0)</f>
        <v>6</v>
      </c>
      <c r="BC839" s="5">
        <f>IF(T839&gt;0,RANK(T839,(N839:P839,Q839:AE839)),0)</f>
        <v>8</v>
      </c>
      <c r="BD839" s="5">
        <f>IF(S839&gt;0,RANK(S839,(N839:P839,Q839:AE839)),0)</f>
        <v>7</v>
      </c>
      <c r="BE839" s="2">
        <f t="shared" si="354"/>
        <v>1.0841980388329104E-2</v>
      </c>
      <c r="BF839" s="2">
        <f t="shared" si="355"/>
        <v>1.5467091135704953E-3</v>
      </c>
      <c r="BG839" s="2">
        <f t="shared" si="356"/>
        <v>8.1089604012433742E-4</v>
      </c>
      <c r="BH839" s="2">
        <f t="shared" si="357"/>
        <v>1.0061117534876038E-3</v>
      </c>
      <c r="BJ839" t="s">
        <v>2899</v>
      </c>
      <c r="BK839" t="s">
        <v>1621</v>
      </c>
      <c r="BL839">
        <v>1</v>
      </c>
      <c r="BN839" s="112">
        <v>19</v>
      </c>
      <c r="BO839" s="114">
        <v>13</v>
      </c>
      <c r="BP839" s="118">
        <f t="shared" si="345"/>
        <v>19013</v>
      </c>
      <c r="BQ839" s="118">
        <f t="shared" si="343"/>
        <v>19013</v>
      </c>
      <c r="BR839" s="5" t="s">
        <v>3151</v>
      </c>
      <c r="BV839" s="63"/>
    </row>
    <row r="840" spans="1:74" ht="15" hidden="1" customHeight="1" outlineLevel="1">
      <c r="A840" t="s">
        <v>1042</v>
      </c>
      <c r="B840" t="s">
        <v>1621</v>
      </c>
      <c r="C840" s="1">
        <f t="shared" si="347"/>
        <v>15340</v>
      </c>
      <c r="D840" s="5">
        <f>IF(N840&gt;0, RANK(N840,(N840:P840,Q840:AE840)),0)</f>
        <v>2</v>
      </c>
      <c r="E840" s="5">
        <f>IF(O840&gt;0,RANK(O840,(N840:P840,Q840:AE840)),0)</f>
        <v>1</v>
      </c>
      <c r="F840" s="5">
        <f>IF(P840&gt;0,RANK(P840,(N840:P840,Q840:AE840)),0)</f>
        <v>9</v>
      </c>
      <c r="G840" s="129">
        <f t="shared" si="348"/>
        <v>2392</v>
      </c>
      <c r="H840" s="134">
        <f t="shared" si="349"/>
        <v>0.15593220338983052</v>
      </c>
      <c r="I840" s="2"/>
      <c r="J840" s="2">
        <f t="shared" si="350"/>
        <v>0.41088657105606258</v>
      </c>
      <c r="K840" s="2">
        <f t="shared" si="351"/>
        <v>0.56681877444589313</v>
      </c>
      <c r="L840" s="2">
        <f t="shared" si="352"/>
        <v>7.1707953063885265E-4</v>
      </c>
      <c r="M840" s="2">
        <f t="shared" si="353"/>
        <v>2.1577574967405502E-2</v>
      </c>
      <c r="N840" s="63">
        <v>6303</v>
      </c>
      <c r="O840" s="63">
        <v>8695</v>
      </c>
      <c r="P840" s="63">
        <v>11</v>
      </c>
      <c r="Q840" s="63">
        <v>198</v>
      </c>
      <c r="R840" s="63">
        <v>24</v>
      </c>
      <c r="S840" s="63">
        <v>19</v>
      </c>
      <c r="T840" s="63">
        <v>15</v>
      </c>
      <c r="U840" s="63">
        <v>34</v>
      </c>
      <c r="V840" s="63">
        <v>0</v>
      </c>
      <c r="W840" s="63">
        <v>34</v>
      </c>
      <c r="X840" s="63">
        <v>0</v>
      </c>
      <c r="Y840" s="63">
        <v>0</v>
      </c>
      <c r="Z840" s="63">
        <v>0</v>
      </c>
      <c r="AA840" s="63">
        <v>0</v>
      </c>
      <c r="AB840" s="63">
        <v>0</v>
      </c>
      <c r="AC840" s="63">
        <v>0</v>
      </c>
      <c r="AD840" s="63">
        <v>0</v>
      </c>
      <c r="AE840" s="63">
        <v>0</v>
      </c>
      <c r="AF840" s="63">
        <v>0</v>
      </c>
      <c r="AG840" s="63">
        <v>0</v>
      </c>
      <c r="AH840" s="63">
        <v>0</v>
      </c>
      <c r="AI840" s="63">
        <v>0</v>
      </c>
      <c r="AJ840" s="63">
        <v>0</v>
      </c>
      <c r="AK840" s="63">
        <v>0</v>
      </c>
      <c r="AL840" s="63">
        <v>0</v>
      </c>
      <c r="AM840" s="63">
        <v>0</v>
      </c>
      <c r="AN840" s="63">
        <v>7</v>
      </c>
      <c r="AO840" s="63">
        <v>0</v>
      </c>
      <c r="AP840" s="63">
        <v>0</v>
      </c>
      <c r="AQ840" s="63">
        <v>0</v>
      </c>
      <c r="AR840" s="63">
        <v>0</v>
      </c>
      <c r="AS840" s="63">
        <v>0</v>
      </c>
      <c r="AT840" s="63">
        <v>0</v>
      </c>
      <c r="AU840" s="63">
        <v>0</v>
      </c>
      <c r="AV840" s="63">
        <v>0</v>
      </c>
      <c r="AW840" s="63">
        <v>0</v>
      </c>
      <c r="AX840" s="63">
        <v>0</v>
      </c>
      <c r="AY840" s="63">
        <v>0</v>
      </c>
      <c r="BA840" s="5">
        <f>IF(Q840&gt;0,RANK(Q840,(N840:P840,Q840:AE840)),0)</f>
        <v>3</v>
      </c>
      <c r="BB840" s="5">
        <f>IF(R840&gt;0,RANK(R840,(N840:P840,Q840:AE840)),0)</f>
        <v>6</v>
      </c>
      <c r="BC840" s="5">
        <f>IF(T840&gt;0,RANK(T840,(N840:P840,Q840:AE840)),0)</f>
        <v>8</v>
      </c>
      <c r="BD840" s="5">
        <f>IF(S840&gt;0,RANK(S840,(N840:P840,Q840:AE840)),0)</f>
        <v>7</v>
      </c>
      <c r="BE840" s="2">
        <f t="shared" si="354"/>
        <v>1.2907431551499348E-2</v>
      </c>
      <c r="BF840" s="2">
        <f t="shared" si="355"/>
        <v>1.5645371577574967E-3</v>
      </c>
      <c r="BG840" s="2">
        <f t="shared" si="356"/>
        <v>9.7783572359843554E-4</v>
      </c>
      <c r="BH840" s="2">
        <f t="shared" si="357"/>
        <v>1.2385919165580183E-3</v>
      </c>
      <c r="BJ840" t="s">
        <v>1042</v>
      </c>
      <c r="BK840" t="s">
        <v>1621</v>
      </c>
      <c r="BL840">
        <v>4</v>
      </c>
      <c r="BN840" s="112">
        <v>19</v>
      </c>
      <c r="BO840" s="114">
        <v>15</v>
      </c>
      <c r="BP840" s="118">
        <f t="shared" si="345"/>
        <v>19015</v>
      </c>
      <c r="BQ840" s="118">
        <f t="shared" si="343"/>
        <v>19015</v>
      </c>
      <c r="BR840" s="5" t="s">
        <v>3151</v>
      </c>
      <c r="BV840" s="63"/>
    </row>
    <row r="841" spans="1:74" ht="15" hidden="1" customHeight="1" outlineLevel="1">
      <c r="A841" t="s">
        <v>482</v>
      </c>
      <c r="B841" t="s">
        <v>1621</v>
      </c>
      <c r="C841" s="1">
        <f t="shared" si="347"/>
        <v>14546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>IF(P841&gt;0,RANK(P841,(N841:P841,Q841:AE841)),0)</f>
        <v>9</v>
      </c>
      <c r="G841" s="129">
        <f t="shared" si="348"/>
        <v>2336</v>
      </c>
      <c r="H841" s="134">
        <f t="shared" si="349"/>
        <v>0.16059397772583528</v>
      </c>
      <c r="I841" s="2"/>
      <c r="J841" s="2">
        <f t="shared" si="350"/>
        <v>0.40959714010724596</v>
      </c>
      <c r="K841" s="2">
        <f t="shared" si="351"/>
        <v>0.5701911178330813</v>
      </c>
      <c r="L841" s="2">
        <f t="shared" si="352"/>
        <v>2.7498968788670426E-4</v>
      </c>
      <c r="M841" s="2">
        <f t="shared" si="353"/>
        <v>1.9936752371785983E-2</v>
      </c>
      <c r="N841" s="63">
        <v>5958</v>
      </c>
      <c r="O841" s="63">
        <v>8294</v>
      </c>
      <c r="P841" s="63">
        <v>4</v>
      </c>
      <c r="Q841" s="63">
        <v>185</v>
      </c>
      <c r="R841" s="63">
        <v>24</v>
      </c>
      <c r="S841" s="63">
        <v>19</v>
      </c>
      <c r="T841" s="63">
        <v>8</v>
      </c>
      <c r="U841" s="63">
        <v>20</v>
      </c>
      <c r="V841" s="63">
        <v>0</v>
      </c>
      <c r="W841" s="63">
        <v>30</v>
      </c>
      <c r="X841" s="63">
        <v>0</v>
      </c>
      <c r="Y841" s="63">
        <v>0</v>
      </c>
      <c r="Z841" s="63">
        <v>0</v>
      </c>
      <c r="AA841" s="63">
        <v>0</v>
      </c>
      <c r="AB841" s="63">
        <v>0</v>
      </c>
      <c r="AC841" s="63">
        <v>0</v>
      </c>
      <c r="AD841" s="63">
        <v>0</v>
      </c>
      <c r="AE841" s="63">
        <v>0</v>
      </c>
      <c r="AF841" s="63">
        <v>0</v>
      </c>
      <c r="AG841" s="63">
        <v>0</v>
      </c>
      <c r="AH841" s="63">
        <v>0</v>
      </c>
      <c r="AI841" s="63">
        <v>0</v>
      </c>
      <c r="AJ841" s="63">
        <v>0</v>
      </c>
      <c r="AK841" s="63">
        <v>0</v>
      </c>
      <c r="AL841" s="63">
        <v>0</v>
      </c>
      <c r="AM841" s="63">
        <v>0</v>
      </c>
      <c r="AN841" s="63">
        <v>4</v>
      </c>
      <c r="AO841" s="63">
        <v>0</v>
      </c>
      <c r="AP841" s="63">
        <v>0</v>
      </c>
      <c r="AQ841" s="63">
        <v>0</v>
      </c>
      <c r="AR841" s="63">
        <v>0</v>
      </c>
      <c r="AS841" s="63">
        <v>0</v>
      </c>
      <c r="AT841" s="63">
        <v>0</v>
      </c>
      <c r="AU841" s="63">
        <v>0</v>
      </c>
      <c r="AV841" s="63">
        <v>0</v>
      </c>
      <c r="AW841" s="63">
        <v>0</v>
      </c>
      <c r="AX841" s="63">
        <v>0</v>
      </c>
      <c r="AY841" s="63">
        <v>0</v>
      </c>
      <c r="BA841" s="5">
        <f>IF(Q841&gt;0,RANK(Q841,(N841:P841,Q841:AE841)),0)</f>
        <v>3</v>
      </c>
      <c r="BB841" s="5">
        <f>IF(R841&gt;0,RANK(R841,(N841:P841,Q841:AE841)),0)</f>
        <v>5</v>
      </c>
      <c r="BC841" s="5">
        <f>IF(T841&gt;0,RANK(T841,(N841:P841,Q841:AE841)),0)</f>
        <v>8</v>
      </c>
      <c r="BD841" s="5">
        <f>IF(S841&gt;0,RANK(S841,(N841:P841,Q841:AE841)),0)</f>
        <v>7</v>
      </c>
      <c r="BE841" s="2">
        <f t="shared" si="354"/>
        <v>1.2718273064760071E-2</v>
      </c>
      <c r="BF841" s="2">
        <f t="shared" si="355"/>
        <v>1.6499381273202254E-3</v>
      </c>
      <c r="BG841" s="2">
        <f t="shared" si="356"/>
        <v>5.4997937577340851E-4</v>
      </c>
      <c r="BH841" s="2">
        <f t="shared" si="357"/>
        <v>1.3062010174618452E-3</v>
      </c>
      <c r="BJ841" t="s">
        <v>482</v>
      </c>
      <c r="BK841" t="s">
        <v>1621</v>
      </c>
      <c r="BL841">
        <v>1</v>
      </c>
      <c r="BN841" s="112">
        <v>19</v>
      </c>
      <c r="BO841" s="114">
        <v>17</v>
      </c>
      <c r="BP841" s="118">
        <f t="shared" si="345"/>
        <v>19017</v>
      </c>
      <c r="BQ841" s="118">
        <f t="shared" si="343"/>
        <v>19017</v>
      </c>
      <c r="BR841" s="5" t="s">
        <v>3151</v>
      </c>
      <c r="BV841" s="63"/>
    </row>
    <row r="842" spans="1:74" ht="15" hidden="1" customHeight="1" outlineLevel="1">
      <c r="A842" t="s">
        <v>863</v>
      </c>
      <c r="B842" t="s">
        <v>1621</v>
      </c>
      <c r="C842" s="1">
        <f t="shared" si="347"/>
        <v>10774</v>
      </c>
      <c r="D842" s="5">
        <f>IF(N842&gt;0, RANK(N842,(N842:P842,Q842:AE842)),0)</f>
        <v>2</v>
      </c>
      <c r="E842" s="5">
        <f>IF(O842&gt;0,RANK(O842,(N842:P842,Q842:AE842)),0)</f>
        <v>1</v>
      </c>
      <c r="F842" s="5">
        <f>IF(P842&gt;0,RANK(P842,(N842:P842,Q842:AE842)),0)</f>
        <v>0</v>
      </c>
      <c r="G842" s="129">
        <f t="shared" si="348"/>
        <v>2251</v>
      </c>
      <c r="H842" s="134">
        <f t="shared" si="349"/>
        <v>0.20892890291442362</v>
      </c>
      <c r="I842" s="2"/>
      <c r="J842" s="2">
        <f t="shared" si="350"/>
        <v>0.38695006497122703</v>
      </c>
      <c r="K842" s="2">
        <f t="shared" si="351"/>
        <v>0.59587896788565065</v>
      </c>
      <c r="L842" s="2">
        <f t="shared" si="352"/>
        <v>0</v>
      </c>
      <c r="M842" s="2">
        <f t="shared" si="353"/>
        <v>1.7170967143122384E-2</v>
      </c>
      <c r="N842" s="63">
        <v>4169</v>
      </c>
      <c r="O842" s="63">
        <v>6420</v>
      </c>
      <c r="P842" s="63">
        <v>0</v>
      </c>
      <c r="Q842" s="63">
        <v>96</v>
      </c>
      <c r="R842" s="63">
        <v>20</v>
      </c>
      <c r="S842" s="63">
        <v>19</v>
      </c>
      <c r="T842" s="63">
        <v>14</v>
      </c>
      <c r="U842" s="63">
        <v>22</v>
      </c>
      <c r="V842" s="63">
        <v>0</v>
      </c>
      <c r="W842" s="63">
        <v>10</v>
      </c>
      <c r="X842" s="63">
        <v>0</v>
      </c>
      <c r="Y842" s="63">
        <v>0</v>
      </c>
      <c r="Z842" s="63">
        <v>0</v>
      </c>
      <c r="AA842" s="63">
        <v>0</v>
      </c>
      <c r="AB842" s="63">
        <v>0</v>
      </c>
      <c r="AC842" s="63">
        <v>0</v>
      </c>
      <c r="AD842" s="63">
        <v>0</v>
      </c>
      <c r="AE842" s="63">
        <v>0</v>
      </c>
      <c r="AF842" s="63">
        <v>0</v>
      </c>
      <c r="AG842" s="63">
        <v>0</v>
      </c>
      <c r="AH842" s="63">
        <v>0</v>
      </c>
      <c r="AI842" s="63">
        <v>0</v>
      </c>
      <c r="AJ842" s="63">
        <v>0</v>
      </c>
      <c r="AK842" s="63">
        <v>0</v>
      </c>
      <c r="AL842" s="63">
        <v>0</v>
      </c>
      <c r="AM842" s="63">
        <v>0</v>
      </c>
      <c r="AN842" s="63">
        <v>4</v>
      </c>
      <c r="AO842" s="63">
        <v>0</v>
      </c>
      <c r="AP842" s="63">
        <v>0</v>
      </c>
      <c r="AQ842" s="63">
        <v>0</v>
      </c>
      <c r="AR842" s="63">
        <v>0</v>
      </c>
      <c r="AS842" s="63">
        <v>0</v>
      </c>
      <c r="AT842" s="63">
        <v>0</v>
      </c>
      <c r="AU842" s="63">
        <v>0</v>
      </c>
      <c r="AV842" s="63">
        <v>0</v>
      </c>
      <c r="AW842" s="63">
        <v>0</v>
      </c>
      <c r="AX842" s="63">
        <v>0</v>
      </c>
      <c r="AY842" s="63">
        <v>0</v>
      </c>
      <c r="BA842" s="5">
        <f>IF(Q842&gt;0,RANK(Q842,(N842:P842,Q842:AE842)),0)</f>
        <v>3</v>
      </c>
      <c r="BB842" s="5">
        <f>IF(R842&gt;0,RANK(R842,(N842:P842,Q842:AE842)),0)</f>
        <v>5</v>
      </c>
      <c r="BC842" s="5">
        <f>IF(T842&gt;0,RANK(T842,(N842:P842,Q842:AE842)),0)</f>
        <v>7</v>
      </c>
      <c r="BD842" s="5">
        <f>IF(S842&gt;0,RANK(S842,(N842:P842,Q842:AE842)),0)</f>
        <v>6</v>
      </c>
      <c r="BE842" s="2">
        <f t="shared" si="354"/>
        <v>8.9103397067013188E-3</v>
      </c>
      <c r="BF842" s="2">
        <f t="shared" si="355"/>
        <v>1.8563207722294413E-3</v>
      </c>
      <c r="BG842" s="2">
        <f t="shared" si="356"/>
        <v>1.2994245405606088E-3</v>
      </c>
      <c r="BH842" s="2">
        <f t="shared" si="357"/>
        <v>1.7635047336179693E-3</v>
      </c>
      <c r="BJ842" t="s">
        <v>863</v>
      </c>
      <c r="BK842" t="s">
        <v>1621</v>
      </c>
      <c r="BL842">
        <v>1</v>
      </c>
      <c r="BN842" s="112">
        <v>19</v>
      </c>
      <c r="BO842" s="114">
        <v>19</v>
      </c>
      <c r="BP842" s="118">
        <f t="shared" si="345"/>
        <v>19019</v>
      </c>
      <c r="BQ842" s="118">
        <f t="shared" si="343"/>
        <v>19019</v>
      </c>
      <c r="BR842" s="5" t="s">
        <v>3151</v>
      </c>
      <c r="BV842" s="63"/>
    </row>
    <row r="843" spans="1:74" ht="15" hidden="1" customHeight="1" outlineLevel="1">
      <c r="A843" t="s">
        <v>1981</v>
      </c>
      <c r="B843" t="s">
        <v>1621</v>
      </c>
      <c r="C843" s="1">
        <f t="shared" si="347"/>
        <v>8167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9</v>
      </c>
      <c r="G843" s="129">
        <f t="shared" si="348"/>
        <v>2095</v>
      </c>
      <c r="H843" s="134">
        <f t="shared" si="349"/>
        <v>0.25652014203501899</v>
      </c>
      <c r="I843" s="2"/>
      <c r="J843" s="2">
        <f t="shared" si="350"/>
        <v>0.36255663034161872</v>
      </c>
      <c r="K843" s="2">
        <f t="shared" si="351"/>
        <v>0.61907677237663772</v>
      </c>
      <c r="L843" s="2">
        <f t="shared" si="352"/>
        <v>3.6733194563487204E-4</v>
      </c>
      <c r="M843" s="2">
        <f t="shared" si="353"/>
        <v>1.7999265336108631E-2</v>
      </c>
      <c r="N843" s="63">
        <v>2961</v>
      </c>
      <c r="O843" s="63">
        <v>5056</v>
      </c>
      <c r="P843" s="63">
        <v>3</v>
      </c>
      <c r="Q843" s="63">
        <v>66</v>
      </c>
      <c r="R843" s="63">
        <v>10</v>
      </c>
      <c r="S843" s="63">
        <v>15</v>
      </c>
      <c r="T843" s="63">
        <v>15</v>
      </c>
      <c r="U843" s="63">
        <v>20</v>
      </c>
      <c r="V843" s="63">
        <v>0</v>
      </c>
      <c r="W843" s="63">
        <v>18</v>
      </c>
      <c r="X843" s="63">
        <v>0</v>
      </c>
      <c r="Y843" s="63">
        <v>0</v>
      </c>
      <c r="Z843" s="63">
        <v>0</v>
      </c>
      <c r="AA843" s="63">
        <v>0</v>
      </c>
      <c r="AB843" s="63">
        <v>0</v>
      </c>
      <c r="AC843" s="63">
        <v>0</v>
      </c>
      <c r="AD843" s="63">
        <v>0</v>
      </c>
      <c r="AE843" s="63">
        <v>0</v>
      </c>
      <c r="AF843" s="63">
        <v>0</v>
      </c>
      <c r="AG843" s="63">
        <v>0</v>
      </c>
      <c r="AH843" s="63">
        <v>0</v>
      </c>
      <c r="AI843" s="63">
        <v>0</v>
      </c>
      <c r="AJ843" s="63">
        <v>0</v>
      </c>
      <c r="AK843" s="63">
        <v>0</v>
      </c>
      <c r="AL843" s="63">
        <v>0</v>
      </c>
      <c r="AM843" s="63">
        <v>0</v>
      </c>
      <c r="AN843" s="63">
        <v>3</v>
      </c>
      <c r="AO843" s="63">
        <v>0</v>
      </c>
      <c r="AP843" s="63">
        <v>0</v>
      </c>
      <c r="AQ843" s="63">
        <v>0</v>
      </c>
      <c r="AR843" s="63">
        <v>0</v>
      </c>
      <c r="AS843" s="63">
        <v>0</v>
      </c>
      <c r="AT843" s="63">
        <v>0</v>
      </c>
      <c r="AU843" s="63">
        <v>0</v>
      </c>
      <c r="AV843" s="63">
        <v>0</v>
      </c>
      <c r="AW843" s="63">
        <v>0</v>
      </c>
      <c r="AX843" s="63">
        <v>0</v>
      </c>
      <c r="AY843" s="63">
        <v>0</v>
      </c>
      <c r="BA843" s="5">
        <f>IF(Q843&gt;0,RANK(Q843,(N843:P843,Q843:AE843)),0)</f>
        <v>3</v>
      </c>
      <c r="BB843" s="5">
        <f>IF(R843&gt;0,RANK(R843,(N843:P843,Q843:AE843)),0)</f>
        <v>8</v>
      </c>
      <c r="BC843" s="5">
        <f>IF(T843&gt;0,RANK(T843,(N843:P843,Q843:AE843)),0)</f>
        <v>6</v>
      </c>
      <c r="BD843" s="5">
        <f>IF(S843&gt;0,RANK(S843,(N843:P843,Q843:AE843)),0)</f>
        <v>6</v>
      </c>
      <c r="BE843" s="2">
        <f t="shared" si="354"/>
        <v>8.0813028039671848E-3</v>
      </c>
      <c r="BF843" s="2">
        <f t="shared" si="355"/>
        <v>1.2244398187829068E-3</v>
      </c>
      <c r="BG843" s="2">
        <f t="shared" si="356"/>
        <v>1.8366597281743603E-3</v>
      </c>
      <c r="BH843" s="2">
        <f t="shared" si="357"/>
        <v>1.8366597281743603E-3</v>
      </c>
      <c r="BJ843" t="s">
        <v>1981</v>
      </c>
      <c r="BK843" t="s">
        <v>1621</v>
      </c>
      <c r="BL843">
        <v>4</v>
      </c>
      <c r="BN843" s="112">
        <v>19</v>
      </c>
      <c r="BO843" s="114">
        <v>21</v>
      </c>
      <c r="BP843" s="118">
        <f t="shared" si="345"/>
        <v>19021</v>
      </c>
      <c r="BQ843" s="118">
        <f t="shared" si="343"/>
        <v>19021</v>
      </c>
      <c r="BR843" s="5" t="s">
        <v>3151</v>
      </c>
      <c r="BV843" s="63"/>
    </row>
    <row r="844" spans="1:74" ht="15" hidden="1" customHeight="1" outlineLevel="1">
      <c r="A844" t="s">
        <v>1805</v>
      </c>
      <c r="B844" t="s">
        <v>1621</v>
      </c>
      <c r="C844" s="1">
        <f t="shared" si="347"/>
        <v>8098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7</v>
      </c>
      <c r="G844" s="129">
        <f t="shared" si="348"/>
        <v>3118</v>
      </c>
      <c r="H844" s="134">
        <f t="shared" si="349"/>
        <v>0.3850333415658187</v>
      </c>
      <c r="I844" s="2"/>
      <c r="J844" s="2">
        <f t="shared" si="350"/>
        <v>0.29933316868362558</v>
      </c>
      <c r="K844" s="2">
        <f t="shared" si="351"/>
        <v>0.68436651024944428</v>
      </c>
      <c r="L844" s="2">
        <f t="shared" si="352"/>
        <v>9.8789824648061247E-4</v>
      </c>
      <c r="M844" s="2">
        <f t="shared" si="353"/>
        <v>1.5312422820449522E-2</v>
      </c>
      <c r="N844" s="63">
        <v>2424</v>
      </c>
      <c r="O844" s="63">
        <v>5542</v>
      </c>
      <c r="P844" s="63">
        <v>8</v>
      </c>
      <c r="Q844" s="63">
        <v>68</v>
      </c>
      <c r="R844" s="63">
        <v>14</v>
      </c>
      <c r="S844" s="63">
        <v>8</v>
      </c>
      <c r="T844" s="63">
        <v>4</v>
      </c>
      <c r="U844" s="63">
        <v>13</v>
      </c>
      <c r="V844" s="63">
        <v>0</v>
      </c>
      <c r="W844" s="63">
        <v>14</v>
      </c>
      <c r="X844" s="63">
        <v>0</v>
      </c>
      <c r="Y844" s="63">
        <v>0</v>
      </c>
      <c r="Z844" s="63">
        <v>0</v>
      </c>
      <c r="AA844" s="63">
        <v>0</v>
      </c>
      <c r="AB844" s="63">
        <v>0</v>
      </c>
      <c r="AC844" s="63">
        <v>0</v>
      </c>
      <c r="AD844" s="63">
        <v>0</v>
      </c>
      <c r="AE844" s="63">
        <v>0</v>
      </c>
      <c r="AF844" s="63">
        <v>0</v>
      </c>
      <c r="AG844" s="63">
        <v>0</v>
      </c>
      <c r="AH844" s="63">
        <v>0</v>
      </c>
      <c r="AI844" s="63">
        <v>0</v>
      </c>
      <c r="AJ844" s="63">
        <v>0</v>
      </c>
      <c r="AK844" s="63">
        <v>0</v>
      </c>
      <c r="AL844" s="63">
        <v>0</v>
      </c>
      <c r="AM844" s="63">
        <v>0</v>
      </c>
      <c r="AN844" s="63">
        <v>3</v>
      </c>
      <c r="AO844" s="63">
        <v>0</v>
      </c>
      <c r="AP844" s="63">
        <v>0</v>
      </c>
      <c r="AQ844" s="63">
        <v>0</v>
      </c>
      <c r="AR844" s="63">
        <v>0</v>
      </c>
      <c r="AS844" s="63">
        <v>0</v>
      </c>
      <c r="AT844" s="63">
        <v>0</v>
      </c>
      <c r="AU844" s="63">
        <v>0</v>
      </c>
      <c r="AV844" s="63">
        <v>0</v>
      </c>
      <c r="AW844" s="63">
        <v>0</v>
      </c>
      <c r="AX844" s="63">
        <v>0</v>
      </c>
      <c r="AY844" s="63">
        <v>0</v>
      </c>
      <c r="BA844" s="5">
        <f>IF(Q844&gt;0,RANK(Q844,(N844:P844,Q844:AE844)),0)</f>
        <v>3</v>
      </c>
      <c r="BB844" s="5">
        <f>IF(R844&gt;0,RANK(R844,(N844:P844,Q844:AE844)),0)</f>
        <v>4</v>
      </c>
      <c r="BC844" s="5">
        <f>IF(T844&gt;0,RANK(T844,(N844:P844,Q844:AE844)),0)</f>
        <v>9</v>
      </c>
      <c r="BD844" s="5">
        <f>IF(S844&gt;0,RANK(S844,(N844:P844,Q844:AE844)),0)</f>
        <v>7</v>
      </c>
      <c r="BE844" s="2">
        <f t="shared" si="354"/>
        <v>8.3971350950852071E-3</v>
      </c>
      <c r="BF844" s="2">
        <f t="shared" si="355"/>
        <v>1.7288219313410719E-3</v>
      </c>
      <c r="BG844" s="2">
        <f t="shared" si="356"/>
        <v>4.9394912324030624E-4</v>
      </c>
      <c r="BH844" s="2">
        <f t="shared" si="357"/>
        <v>9.8789824648061247E-4</v>
      </c>
      <c r="BJ844" t="s">
        <v>1805</v>
      </c>
      <c r="BK844" t="s">
        <v>1621</v>
      </c>
      <c r="BL844">
        <v>4</v>
      </c>
      <c r="BN844" s="112">
        <v>19</v>
      </c>
      <c r="BO844" s="114">
        <v>23</v>
      </c>
      <c r="BP844" s="118">
        <f t="shared" si="345"/>
        <v>19023</v>
      </c>
      <c r="BQ844" s="118">
        <f t="shared" si="343"/>
        <v>19023</v>
      </c>
      <c r="BR844" s="5" t="s">
        <v>3151</v>
      </c>
      <c r="BV844" s="63"/>
    </row>
    <row r="845" spans="1:74" ht="15" hidden="1" customHeight="1" outlineLevel="1">
      <c r="A845" t="s">
        <v>1196</v>
      </c>
      <c r="B845" t="s">
        <v>1621</v>
      </c>
      <c r="C845" s="1">
        <f t="shared" si="347"/>
        <v>5258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9</v>
      </c>
      <c r="G845" s="129">
        <f t="shared" si="348"/>
        <v>2219</v>
      </c>
      <c r="H845" s="134">
        <f t="shared" si="349"/>
        <v>0.42202358311144922</v>
      </c>
      <c r="I845" s="2"/>
      <c r="J845" s="2">
        <f t="shared" si="350"/>
        <v>0.27957398250285281</v>
      </c>
      <c r="K845" s="2">
        <f t="shared" si="351"/>
        <v>0.70159756561430198</v>
      </c>
      <c r="L845" s="2">
        <f t="shared" si="352"/>
        <v>3.8037276531000382E-4</v>
      </c>
      <c r="M845" s="2">
        <f t="shared" si="353"/>
        <v>1.8448079117535206E-2</v>
      </c>
      <c r="N845" s="63">
        <v>1470</v>
      </c>
      <c r="O845" s="63">
        <v>3689</v>
      </c>
      <c r="P845" s="63">
        <v>2</v>
      </c>
      <c r="Q845" s="63">
        <v>59</v>
      </c>
      <c r="R845" s="63">
        <v>3</v>
      </c>
      <c r="S845" s="63">
        <v>8</v>
      </c>
      <c r="T845" s="63">
        <v>5</v>
      </c>
      <c r="U845" s="63">
        <v>10</v>
      </c>
      <c r="V845" s="63">
        <v>0</v>
      </c>
      <c r="W845" s="63">
        <v>9</v>
      </c>
      <c r="X845" s="63">
        <v>0</v>
      </c>
      <c r="Y845" s="63">
        <v>0</v>
      </c>
      <c r="Z845" s="63">
        <v>0</v>
      </c>
      <c r="AA845" s="63">
        <v>0</v>
      </c>
      <c r="AB845" s="63">
        <v>0</v>
      </c>
      <c r="AC845" s="63">
        <v>0</v>
      </c>
      <c r="AD845" s="63">
        <v>0</v>
      </c>
      <c r="AE845" s="63">
        <v>0</v>
      </c>
      <c r="AF845" s="63">
        <v>0</v>
      </c>
      <c r="AG845" s="63">
        <v>0</v>
      </c>
      <c r="AH845" s="63">
        <v>0</v>
      </c>
      <c r="AI845" s="63">
        <v>0</v>
      </c>
      <c r="AJ845" s="63">
        <v>0</v>
      </c>
      <c r="AK845" s="63">
        <v>0</v>
      </c>
      <c r="AL845" s="63">
        <v>0</v>
      </c>
      <c r="AM845" s="63">
        <v>0</v>
      </c>
      <c r="AN845" s="63">
        <v>3</v>
      </c>
      <c r="AO845" s="63">
        <v>0</v>
      </c>
      <c r="AP845" s="63">
        <v>0</v>
      </c>
      <c r="AQ845" s="63">
        <v>0</v>
      </c>
      <c r="AR845" s="63">
        <v>0</v>
      </c>
      <c r="AS845" s="63">
        <v>0</v>
      </c>
      <c r="AT845" s="63">
        <v>0</v>
      </c>
      <c r="AU845" s="63">
        <v>0</v>
      </c>
      <c r="AV845" s="63">
        <v>0</v>
      </c>
      <c r="AW845" s="63">
        <v>0</v>
      </c>
      <c r="AX845" s="63">
        <v>0</v>
      </c>
      <c r="AY845" s="63">
        <v>0</v>
      </c>
      <c r="BA845" s="5">
        <f>IF(Q845&gt;0,RANK(Q845,(N845:P845,Q845:AE845)),0)</f>
        <v>3</v>
      </c>
      <c r="BB845" s="5">
        <f>IF(R845&gt;0,RANK(R845,(N845:P845,Q845:AE845)),0)</f>
        <v>8</v>
      </c>
      <c r="BC845" s="5">
        <f>IF(T845&gt;0,RANK(T845,(N845:P845,Q845:AE845)),0)</f>
        <v>7</v>
      </c>
      <c r="BD845" s="5">
        <f>IF(S845&gt;0,RANK(S845,(N845:P845,Q845:AE845)),0)</f>
        <v>6</v>
      </c>
      <c r="BE845" s="2">
        <f t="shared" si="354"/>
        <v>1.1220996576645112E-2</v>
      </c>
      <c r="BF845" s="2">
        <f t="shared" si="355"/>
        <v>5.705591479650057E-4</v>
      </c>
      <c r="BG845" s="2">
        <f t="shared" si="356"/>
        <v>9.5093191327500946E-4</v>
      </c>
      <c r="BH845" s="2">
        <f t="shared" si="357"/>
        <v>1.5214910612400153E-3</v>
      </c>
      <c r="BJ845" t="s">
        <v>1196</v>
      </c>
      <c r="BK845" t="s">
        <v>1621</v>
      </c>
      <c r="BL845">
        <v>4</v>
      </c>
      <c r="BN845" s="112">
        <v>19</v>
      </c>
      <c r="BO845" s="114">
        <v>25</v>
      </c>
      <c r="BP845" s="118">
        <f t="shared" si="345"/>
        <v>19025</v>
      </c>
      <c r="BQ845" s="118">
        <f t="shared" si="343"/>
        <v>19025</v>
      </c>
      <c r="BR845" s="5" t="s">
        <v>3151</v>
      </c>
      <c r="BV845" s="63"/>
    </row>
    <row r="846" spans="1:74" ht="15" hidden="1" customHeight="1" outlineLevel="1">
      <c r="A846" t="s">
        <v>1674</v>
      </c>
      <c r="B846" t="s">
        <v>1621</v>
      </c>
      <c r="C846" s="1">
        <f t="shared" si="347"/>
        <v>11335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0</v>
      </c>
      <c r="G846" s="129">
        <f t="shared" si="348"/>
        <v>4283</v>
      </c>
      <c r="H846" s="134">
        <f t="shared" si="349"/>
        <v>0.37785619761799738</v>
      </c>
      <c r="I846" s="2"/>
      <c r="J846" s="2">
        <f t="shared" si="350"/>
        <v>0.30471989413321571</v>
      </c>
      <c r="K846" s="2">
        <f t="shared" si="351"/>
        <v>0.68257609175121303</v>
      </c>
      <c r="L846" s="2">
        <f t="shared" si="352"/>
        <v>0</v>
      </c>
      <c r="M846" s="2">
        <f t="shared" si="353"/>
        <v>1.2704014115571316E-2</v>
      </c>
      <c r="N846" s="63">
        <v>3454</v>
      </c>
      <c r="O846" s="63">
        <v>7737</v>
      </c>
      <c r="P846" s="63">
        <v>0</v>
      </c>
      <c r="Q846" s="63">
        <v>68</v>
      </c>
      <c r="R846" s="63">
        <v>13</v>
      </c>
      <c r="S846" s="63">
        <v>8</v>
      </c>
      <c r="T846" s="63">
        <v>9</v>
      </c>
      <c r="U846" s="63">
        <v>15</v>
      </c>
      <c r="V846" s="63">
        <v>0</v>
      </c>
      <c r="W846" s="63">
        <v>29</v>
      </c>
      <c r="X846" s="63">
        <v>0</v>
      </c>
      <c r="Y846" s="63">
        <v>0</v>
      </c>
      <c r="Z846" s="63">
        <v>0</v>
      </c>
      <c r="AA846" s="63">
        <v>0</v>
      </c>
      <c r="AB846" s="63">
        <v>0</v>
      </c>
      <c r="AC846" s="63">
        <v>0</v>
      </c>
      <c r="AD846" s="63">
        <v>0</v>
      </c>
      <c r="AE846" s="63">
        <v>0</v>
      </c>
      <c r="AF846" s="63">
        <v>0</v>
      </c>
      <c r="AG846" s="63">
        <v>0</v>
      </c>
      <c r="AH846" s="63">
        <v>0</v>
      </c>
      <c r="AI846" s="63">
        <v>0</v>
      </c>
      <c r="AJ846" s="63">
        <v>0</v>
      </c>
      <c r="AK846" s="63">
        <v>0</v>
      </c>
      <c r="AL846" s="63">
        <v>0</v>
      </c>
      <c r="AM846" s="63">
        <v>0</v>
      </c>
      <c r="AN846" s="63">
        <v>2</v>
      </c>
      <c r="AO846" s="63">
        <v>0</v>
      </c>
      <c r="AP846" s="63">
        <v>0</v>
      </c>
      <c r="AQ846" s="63">
        <v>0</v>
      </c>
      <c r="AR846" s="63">
        <v>0</v>
      </c>
      <c r="AS846" s="63">
        <v>0</v>
      </c>
      <c r="AT846" s="63">
        <v>0</v>
      </c>
      <c r="AU846" s="63">
        <v>0</v>
      </c>
      <c r="AV846" s="63">
        <v>0</v>
      </c>
      <c r="AW846" s="63">
        <v>0</v>
      </c>
      <c r="AX846" s="63">
        <v>0</v>
      </c>
      <c r="AY846" s="63">
        <v>0</v>
      </c>
      <c r="BA846" s="5">
        <f>IF(Q846&gt;0,RANK(Q846,(N846:P846,Q846:AE846)),0)</f>
        <v>3</v>
      </c>
      <c r="BB846" s="5">
        <f>IF(R846&gt;0,RANK(R846,(N846:P846,Q846:AE846)),0)</f>
        <v>6</v>
      </c>
      <c r="BC846" s="5">
        <f>IF(T846&gt;0,RANK(T846,(N846:P846,Q846:AE846)),0)</f>
        <v>7</v>
      </c>
      <c r="BD846" s="5">
        <f>IF(S846&gt;0,RANK(S846,(N846:P846,Q846:AE846)),0)</f>
        <v>8</v>
      </c>
      <c r="BE846" s="2">
        <f t="shared" si="354"/>
        <v>5.9991177767975299E-3</v>
      </c>
      <c r="BF846" s="2">
        <f t="shared" si="355"/>
        <v>1.1468901632112924E-3</v>
      </c>
      <c r="BG846" s="2">
        <f t="shared" si="356"/>
        <v>7.9400088222320248E-4</v>
      </c>
      <c r="BH846" s="2">
        <f t="shared" si="357"/>
        <v>7.0577856197618001E-4</v>
      </c>
      <c r="BJ846" t="s">
        <v>1674</v>
      </c>
      <c r="BK846" t="s">
        <v>1621</v>
      </c>
      <c r="BL846">
        <v>4</v>
      </c>
      <c r="BN846" s="112">
        <v>19</v>
      </c>
      <c r="BO846" s="114">
        <v>27</v>
      </c>
      <c r="BP846" s="118">
        <f t="shared" si="345"/>
        <v>19027</v>
      </c>
      <c r="BQ846" s="118">
        <f t="shared" si="343"/>
        <v>19027</v>
      </c>
      <c r="BR846" s="5" t="s">
        <v>3151</v>
      </c>
      <c r="BV846" s="63"/>
    </row>
    <row r="847" spans="1:74" ht="15" hidden="1" customHeight="1" outlineLevel="1">
      <c r="A847" t="s">
        <v>339</v>
      </c>
      <c r="B847" t="s">
        <v>1621</v>
      </c>
      <c r="C847" s="1">
        <f t="shared" si="347"/>
        <v>7276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9</v>
      </c>
      <c r="G847" s="129">
        <f t="shared" si="348"/>
        <v>2768</v>
      </c>
      <c r="H847" s="134">
        <f t="shared" si="349"/>
        <v>0.38042880703683341</v>
      </c>
      <c r="I847" s="2"/>
      <c r="J847" s="2">
        <f t="shared" si="350"/>
        <v>0.3025013743815283</v>
      </c>
      <c r="K847" s="2">
        <f t="shared" si="351"/>
        <v>0.6829301814183617</v>
      </c>
      <c r="L847" s="2">
        <f t="shared" si="352"/>
        <v>1.3743815283122595E-4</v>
      </c>
      <c r="M847" s="2">
        <f t="shared" si="353"/>
        <v>1.4431006047278717E-2</v>
      </c>
      <c r="N847" s="63">
        <v>2201</v>
      </c>
      <c r="O847" s="63">
        <v>4969</v>
      </c>
      <c r="P847" s="63">
        <v>1</v>
      </c>
      <c r="Q847" s="63">
        <v>61</v>
      </c>
      <c r="R847" s="63">
        <v>8</v>
      </c>
      <c r="S847" s="63">
        <v>10</v>
      </c>
      <c r="T847" s="63">
        <v>3</v>
      </c>
      <c r="U847" s="63">
        <v>12</v>
      </c>
      <c r="V847" s="63">
        <v>0</v>
      </c>
      <c r="W847" s="63">
        <v>10</v>
      </c>
      <c r="X847" s="63">
        <v>0</v>
      </c>
      <c r="Y847" s="63">
        <v>0</v>
      </c>
      <c r="Z847" s="63">
        <v>0</v>
      </c>
      <c r="AA847" s="63">
        <v>0</v>
      </c>
      <c r="AB847" s="63">
        <v>0</v>
      </c>
      <c r="AC847" s="63">
        <v>0</v>
      </c>
      <c r="AD847" s="63">
        <v>0</v>
      </c>
      <c r="AE847" s="63">
        <v>0</v>
      </c>
      <c r="AF847" s="63">
        <v>0</v>
      </c>
      <c r="AG847" s="63">
        <v>0</v>
      </c>
      <c r="AH847" s="63">
        <v>0</v>
      </c>
      <c r="AI847" s="63">
        <v>0</v>
      </c>
      <c r="AJ847" s="63">
        <v>0</v>
      </c>
      <c r="AK847" s="63">
        <v>0</v>
      </c>
      <c r="AL847" s="63">
        <v>0</v>
      </c>
      <c r="AM847" s="63">
        <v>0</v>
      </c>
      <c r="AN847" s="63">
        <v>1</v>
      </c>
      <c r="AO847" s="63">
        <v>0</v>
      </c>
      <c r="AP847" s="63">
        <v>0</v>
      </c>
      <c r="AQ847" s="63">
        <v>0</v>
      </c>
      <c r="AR847" s="63">
        <v>0</v>
      </c>
      <c r="AS847" s="63">
        <v>0</v>
      </c>
      <c r="AT847" s="63">
        <v>0</v>
      </c>
      <c r="AU847" s="63">
        <v>0</v>
      </c>
      <c r="AV847" s="63">
        <v>0</v>
      </c>
      <c r="AW847" s="63">
        <v>0</v>
      </c>
      <c r="AX847" s="63">
        <v>0</v>
      </c>
      <c r="AY847" s="63">
        <v>0</v>
      </c>
      <c r="BA847" s="5">
        <f>IF(Q847&gt;0,RANK(Q847,(N847:P847,Q847:AE847)),0)</f>
        <v>3</v>
      </c>
      <c r="BB847" s="5">
        <f>IF(R847&gt;0,RANK(R847,(N847:P847,Q847:AE847)),0)</f>
        <v>7</v>
      </c>
      <c r="BC847" s="5">
        <f>IF(T847&gt;0,RANK(T847,(N847:P847,Q847:AE847)),0)</f>
        <v>8</v>
      </c>
      <c r="BD847" s="5">
        <f>IF(S847&gt;0,RANK(S847,(N847:P847,Q847:AE847)),0)</f>
        <v>5</v>
      </c>
      <c r="BE847" s="2">
        <f t="shared" si="354"/>
        <v>8.3837273227047836E-3</v>
      </c>
      <c r="BF847" s="2">
        <f t="shared" si="355"/>
        <v>1.0995052226498076E-3</v>
      </c>
      <c r="BG847" s="2">
        <f t="shared" si="356"/>
        <v>4.1231445849367786E-4</v>
      </c>
      <c r="BH847" s="2">
        <f t="shared" si="357"/>
        <v>1.3743815283122594E-3</v>
      </c>
      <c r="BJ847" t="s">
        <v>339</v>
      </c>
      <c r="BK847" t="s">
        <v>1621</v>
      </c>
      <c r="BL847">
        <v>3</v>
      </c>
      <c r="BN847" s="112">
        <v>19</v>
      </c>
      <c r="BO847" s="114">
        <v>29</v>
      </c>
      <c r="BP847" s="118">
        <f t="shared" si="345"/>
        <v>19029</v>
      </c>
      <c r="BQ847" s="118">
        <f t="shared" si="343"/>
        <v>19029</v>
      </c>
      <c r="BR847" s="5" t="s">
        <v>3151</v>
      </c>
      <c r="BV847" s="63"/>
    </row>
    <row r="848" spans="1:74" ht="15" hidden="1" customHeight="1" outlineLevel="1">
      <c r="A848" t="s">
        <v>1030</v>
      </c>
      <c r="B848" t="s">
        <v>1621</v>
      </c>
      <c r="C848" s="1">
        <f t="shared" si="347"/>
        <v>10703</v>
      </c>
      <c r="D848" s="5">
        <f>IF(N848&gt;0, RANK(N848,(N848:P848,Q848:AE848)),0)</f>
        <v>2</v>
      </c>
      <c r="E848" s="5">
        <f>IF(O848&gt;0,RANK(O848,(N848:P848,Q848:AE848)),0)</f>
        <v>1</v>
      </c>
      <c r="F848" s="5">
        <f>IF(P848&gt;0,RANK(P848,(N848:P848,Q848:AE848)),0)</f>
        <v>9</v>
      </c>
      <c r="G848" s="129">
        <f t="shared" si="348"/>
        <v>1824</v>
      </c>
      <c r="H848" s="134">
        <f t="shared" si="349"/>
        <v>0.17041950854900495</v>
      </c>
      <c r="I848" s="2"/>
      <c r="J848" s="2">
        <f t="shared" si="350"/>
        <v>0.40521349154442682</v>
      </c>
      <c r="K848" s="2">
        <f t="shared" si="351"/>
        <v>0.57563300009343177</v>
      </c>
      <c r="L848" s="2">
        <f t="shared" si="352"/>
        <v>9.3431748108007095E-5</v>
      </c>
      <c r="M848" s="2">
        <f t="shared" si="353"/>
        <v>1.9060076614033462E-2</v>
      </c>
      <c r="N848" s="63">
        <v>4337</v>
      </c>
      <c r="O848" s="63">
        <v>6161</v>
      </c>
      <c r="P848" s="63">
        <v>1</v>
      </c>
      <c r="Q848" s="63">
        <v>124</v>
      </c>
      <c r="R848" s="63">
        <v>22</v>
      </c>
      <c r="S848" s="63">
        <v>14</v>
      </c>
      <c r="T848" s="63">
        <v>6</v>
      </c>
      <c r="U848" s="63">
        <v>12</v>
      </c>
      <c r="V848" s="63">
        <v>0</v>
      </c>
      <c r="W848" s="63">
        <v>23</v>
      </c>
      <c r="X848" s="63">
        <v>0</v>
      </c>
      <c r="Y848" s="63">
        <v>0</v>
      </c>
      <c r="Z848" s="63">
        <v>0</v>
      </c>
      <c r="AA848" s="63">
        <v>0</v>
      </c>
      <c r="AB848" s="63">
        <v>0</v>
      </c>
      <c r="AC848" s="63">
        <v>0</v>
      </c>
      <c r="AD848" s="63">
        <v>0</v>
      </c>
      <c r="AE848" s="63">
        <v>0</v>
      </c>
      <c r="AF848" s="63">
        <v>0</v>
      </c>
      <c r="AG848" s="63">
        <v>0</v>
      </c>
      <c r="AH848" s="63">
        <v>0</v>
      </c>
      <c r="AI848" s="63">
        <v>0</v>
      </c>
      <c r="AJ848" s="63">
        <v>0</v>
      </c>
      <c r="AK848" s="63">
        <v>0</v>
      </c>
      <c r="AL848" s="63">
        <v>0</v>
      </c>
      <c r="AM848" s="63">
        <v>0</v>
      </c>
      <c r="AN848" s="63">
        <v>3</v>
      </c>
      <c r="AO848" s="63">
        <v>0</v>
      </c>
      <c r="AP848" s="63">
        <v>0</v>
      </c>
      <c r="AQ848" s="63">
        <v>0</v>
      </c>
      <c r="AR848" s="63">
        <v>0</v>
      </c>
      <c r="AS848" s="63">
        <v>0</v>
      </c>
      <c r="AT848" s="63">
        <v>0</v>
      </c>
      <c r="AU848" s="63">
        <v>0</v>
      </c>
      <c r="AV848" s="63">
        <v>0</v>
      </c>
      <c r="AW848" s="63">
        <v>0</v>
      </c>
      <c r="AX848" s="63">
        <v>0</v>
      </c>
      <c r="AY848" s="63">
        <v>0</v>
      </c>
      <c r="BA848" s="5">
        <f>IF(Q848&gt;0,RANK(Q848,(N848:P848,Q848:AE848)),0)</f>
        <v>3</v>
      </c>
      <c r="BB848" s="5">
        <f>IF(R848&gt;0,RANK(R848,(N848:P848,Q848:AE848)),0)</f>
        <v>5</v>
      </c>
      <c r="BC848" s="5">
        <f>IF(T848&gt;0,RANK(T848,(N848:P848,Q848:AE848)),0)</f>
        <v>8</v>
      </c>
      <c r="BD848" s="5">
        <f>IF(S848&gt;0,RANK(S848,(N848:P848,Q848:AE848)),0)</f>
        <v>6</v>
      </c>
      <c r="BE848" s="2">
        <f t="shared" si="354"/>
        <v>1.158553676539288E-2</v>
      </c>
      <c r="BF848" s="2">
        <f t="shared" si="355"/>
        <v>2.0554984583761563E-3</v>
      </c>
      <c r="BG848" s="2">
        <f t="shared" si="356"/>
        <v>5.6059048864804263E-4</v>
      </c>
      <c r="BH848" s="2">
        <f t="shared" si="357"/>
        <v>1.3080444735120995E-3</v>
      </c>
      <c r="BJ848" t="s">
        <v>1030</v>
      </c>
      <c r="BK848" t="s">
        <v>1621</v>
      </c>
      <c r="BL848">
        <v>2</v>
      </c>
      <c r="BN848" s="112">
        <v>19</v>
      </c>
      <c r="BO848" s="114">
        <v>31</v>
      </c>
      <c r="BP848" s="118">
        <f t="shared" si="345"/>
        <v>19031</v>
      </c>
      <c r="BQ848" s="118">
        <f t="shared" si="343"/>
        <v>19031</v>
      </c>
      <c r="BR848" s="5" t="s">
        <v>3151</v>
      </c>
      <c r="BV848" s="63"/>
    </row>
    <row r="849" spans="1:74" ht="15" hidden="1" customHeight="1" outlineLevel="1">
      <c r="A849" t="s">
        <v>147</v>
      </c>
      <c r="B849" t="s">
        <v>1621</v>
      </c>
      <c r="C849" s="1">
        <f t="shared" si="347"/>
        <v>23801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>IF(P849&gt;0,RANK(P849,(N849:P849,Q849:AE849)),0)</f>
        <v>9</v>
      </c>
      <c r="G849" s="129">
        <f t="shared" si="348"/>
        <v>1501</v>
      </c>
      <c r="H849" s="134">
        <f t="shared" si="349"/>
        <v>6.3064577118608467E-2</v>
      </c>
      <c r="I849" s="2"/>
      <c r="J849" s="2">
        <f t="shared" si="350"/>
        <v>0.45968656779126926</v>
      </c>
      <c r="K849" s="2">
        <f t="shared" si="351"/>
        <v>0.52275114490987773</v>
      </c>
      <c r="L849" s="2">
        <f t="shared" si="352"/>
        <v>3.7813537246334189E-4</v>
      </c>
      <c r="M849" s="2">
        <f t="shared" si="353"/>
        <v>1.7184151926389665E-2</v>
      </c>
      <c r="N849" s="63">
        <v>10941</v>
      </c>
      <c r="O849" s="63">
        <v>12442</v>
      </c>
      <c r="P849" s="63">
        <v>9</v>
      </c>
      <c r="Q849" s="63">
        <v>196</v>
      </c>
      <c r="R849" s="63">
        <v>42</v>
      </c>
      <c r="S849" s="63">
        <v>25</v>
      </c>
      <c r="T849" s="63">
        <v>36</v>
      </c>
      <c r="U849" s="63">
        <v>48</v>
      </c>
      <c r="V849" s="63">
        <v>0</v>
      </c>
      <c r="W849" s="63">
        <v>57</v>
      </c>
      <c r="X849" s="63">
        <v>0</v>
      </c>
      <c r="Y849" s="63">
        <v>0</v>
      </c>
      <c r="Z849" s="63">
        <v>0</v>
      </c>
      <c r="AA849" s="63">
        <v>0</v>
      </c>
      <c r="AB849" s="63">
        <v>0</v>
      </c>
      <c r="AC849" s="63">
        <v>0</v>
      </c>
      <c r="AD849" s="63">
        <v>0</v>
      </c>
      <c r="AE849" s="63">
        <v>0</v>
      </c>
      <c r="AF849" s="63">
        <v>0</v>
      </c>
      <c r="AG849" s="63">
        <v>0</v>
      </c>
      <c r="AH849" s="63">
        <v>0</v>
      </c>
      <c r="AI849" s="63">
        <v>0</v>
      </c>
      <c r="AJ849" s="63">
        <v>0</v>
      </c>
      <c r="AK849" s="63">
        <v>0</v>
      </c>
      <c r="AL849" s="63">
        <v>0</v>
      </c>
      <c r="AM849" s="63">
        <v>0</v>
      </c>
      <c r="AN849" s="63">
        <v>5</v>
      </c>
      <c r="AO849" s="63">
        <v>0</v>
      </c>
      <c r="AP849" s="63">
        <v>0</v>
      </c>
      <c r="AQ849" s="63">
        <v>0</v>
      </c>
      <c r="AR849" s="63">
        <v>0</v>
      </c>
      <c r="AS849" s="63">
        <v>0</v>
      </c>
      <c r="AT849" s="63">
        <v>0</v>
      </c>
      <c r="AU849" s="63">
        <v>0</v>
      </c>
      <c r="AV849" s="63">
        <v>0</v>
      </c>
      <c r="AW849" s="63">
        <v>0</v>
      </c>
      <c r="AX849" s="63">
        <v>0</v>
      </c>
      <c r="AY849" s="63">
        <v>0</v>
      </c>
      <c r="BA849" s="5">
        <f>IF(Q849&gt;0,RANK(Q849,(N849:P849,Q849:AE849)),0)</f>
        <v>3</v>
      </c>
      <c r="BB849" s="5">
        <f>IF(R849&gt;0,RANK(R849,(N849:P849,Q849:AE849)),0)</f>
        <v>6</v>
      </c>
      <c r="BC849" s="5">
        <f>IF(T849&gt;0,RANK(T849,(N849:P849,Q849:AE849)),0)</f>
        <v>7</v>
      </c>
      <c r="BD849" s="5">
        <f>IF(S849&gt;0,RANK(S849,(N849:P849,Q849:AE849)),0)</f>
        <v>8</v>
      </c>
      <c r="BE849" s="2">
        <f t="shared" si="354"/>
        <v>8.2349481114238898E-3</v>
      </c>
      <c r="BF849" s="2">
        <f t="shared" si="355"/>
        <v>1.764631738162262E-3</v>
      </c>
      <c r="BG849" s="2">
        <f t="shared" si="356"/>
        <v>1.5125414898533676E-3</v>
      </c>
      <c r="BH849" s="2">
        <f t="shared" si="357"/>
        <v>1.050376034620394E-3</v>
      </c>
      <c r="BJ849" t="s">
        <v>147</v>
      </c>
      <c r="BK849" t="s">
        <v>1621</v>
      </c>
      <c r="BL849">
        <v>4</v>
      </c>
      <c r="BN849" s="112">
        <v>19</v>
      </c>
      <c r="BO849" s="114">
        <v>33</v>
      </c>
      <c r="BP849" s="118">
        <f t="shared" si="345"/>
        <v>19033</v>
      </c>
      <c r="BQ849" s="118">
        <f t="shared" si="343"/>
        <v>19033</v>
      </c>
      <c r="BR849" s="5" t="s">
        <v>3151</v>
      </c>
      <c r="BV849" s="63"/>
    </row>
    <row r="850" spans="1:74" ht="15" hidden="1" customHeight="1" outlineLevel="1">
      <c r="A850" t="s">
        <v>1651</v>
      </c>
      <c r="B850" t="s">
        <v>1621</v>
      </c>
      <c r="C850" s="1">
        <f t="shared" si="347"/>
        <v>6518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9</v>
      </c>
      <c r="G850" s="129">
        <f t="shared" si="348"/>
        <v>2559</v>
      </c>
      <c r="H850" s="134">
        <f t="shared" si="349"/>
        <v>0.39260509358698986</v>
      </c>
      <c r="I850" s="2"/>
      <c r="J850" s="2">
        <f t="shared" si="350"/>
        <v>0.29702362687941086</v>
      </c>
      <c r="K850" s="2">
        <f t="shared" si="351"/>
        <v>0.68962872046640078</v>
      </c>
      <c r="L850" s="2">
        <f t="shared" si="352"/>
        <v>1.5342129487572875E-4</v>
      </c>
      <c r="M850" s="2">
        <f t="shared" si="353"/>
        <v>1.3194231359312629E-2</v>
      </c>
      <c r="N850" s="63">
        <v>1936</v>
      </c>
      <c r="O850" s="63">
        <v>4495</v>
      </c>
      <c r="P850" s="63">
        <v>1</v>
      </c>
      <c r="Q850" s="63">
        <v>48</v>
      </c>
      <c r="R850" s="63">
        <v>3</v>
      </c>
      <c r="S850" s="63">
        <v>6</v>
      </c>
      <c r="T850" s="63">
        <v>6</v>
      </c>
      <c r="U850" s="63">
        <v>8</v>
      </c>
      <c r="V850" s="63">
        <v>0</v>
      </c>
      <c r="W850" s="63">
        <v>15</v>
      </c>
      <c r="X850" s="63">
        <v>0</v>
      </c>
      <c r="Y850" s="63">
        <v>0</v>
      </c>
      <c r="Z850" s="63">
        <v>0</v>
      </c>
      <c r="AA850" s="63">
        <v>0</v>
      </c>
      <c r="AB850" s="63">
        <v>0</v>
      </c>
      <c r="AC850" s="63">
        <v>0</v>
      </c>
      <c r="AD850" s="63">
        <v>0</v>
      </c>
      <c r="AE850" s="63">
        <v>0</v>
      </c>
      <c r="AF850" s="63">
        <v>0</v>
      </c>
      <c r="AG850" s="63">
        <v>0</v>
      </c>
      <c r="AH850" s="63">
        <v>0</v>
      </c>
      <c r="AI850" s="63">
        <v>0</v>
      </c>
      <c r="AJ850" s="63">
        <v>0</v>
      </c>
      <c r="AK850" s="63">
        <v>0</v>
      </c>
      <c r="AL850" s="63">
        <v>0</v>
      </c>
      <c r="AM850" s="63">
        <v>0</v>
      </c>
      <c r="AN850" s="63">
        <v>0</v>
      </c>
      <c r="AO850" s="63">
        <v>0</v>
      </c>
      <c r="AP850" s="63">
        <v>0</v>
      </c>
      <c r="AQ850" s="63">
        <v>0</v>
      </c>
      <c r="AR850" s="63">
        <v>0</v>
      </c>
      <c r="AS850" s="63">
        <v>0</v>
      </c>
      <c r="AT850" s="63">
        <v>0</v>
      </c>
      <c r="AU850" s="63">
        <v>0</v>
      </c>
      <c r="AV850" s="63">
        <v>0</v>
      </c>
      <c r="AW850" s="63">
        <v>0</v>
      </c>
      <c r="AX850" s="63">
        <v>0</v>
      </c>
      <c r="AY850" s="63">
        <v>0</v>
      </c>
      <c r="BA850" s="5">
        <f>IF(Q850&gt;0,RANK(Q850,(N850:P850,Q850:AE850)),0)</f>
        <v>3</v>
      </c>
      <c r="BB850" s="5">
        <f>IF(R850&gt;0,RANK(R850,(N850:P850,Q850:AE850)),0)</f>
        <v>8</v>
      </c>
      <c r="BC850" s="5">
        <f>IF(T850&gt;0,RANK(T850,(N850:P850,Q850:AE850)),0)</f>
        <v>6</v>
      </c>
      <c r="BD850" s="5">
        <f>IF(S850&gt;0,RANK(S850,(N850:P850,Q850:AE850)),0)</f>
        <v>6</v>
      </c>
      <c r="BE850" s="2">
        <f t="shared" si="354"/>
        <v>7.3642221540349802E-3</v>
      </c>
      <c r="BF850" s="2">
        <f t="shared" si="355"/>
        <v>4.6026388462718626E-4</v>
      </c>
      <c r="BG850" s="2">
        <f t="shared" si="356"/>
        <v>9.2052776925437253E-4</v>
      </c>
      <c r="BH850" s="2">
        <f t="shared" si="357"/>
        <v>9.2052776925437253E-4</v>
      </c>
      <c r="BJ850" t="s">
        <v>1651</v>
      </c>
      <c r="BK850" t="s">
        <v>1621</v>
      </c>
      <c r="BL850">
        <v>4</v>
      </c>
      <c r="BN850" s="112">
        <v>19</v>
      </c>
      <c r="BO850" s="114">
        <v>35</v>
      </c>
      <c r="BP850" s="118">
        <f t="shared" si="345"/>
        <v>19035</v>
      </c>
      <c r="BQ850" s="118">
        <f t="shared" si="343"/>
        <v>19035</v>
      </c>
      <c r="BR850" s="5" t="s">
        <v>3151</v>
      </c>
      <c r="BV850" s="63"/>
    </row>
    <row r="851" spans="1:74" ht="15" hidden="1" customHeight="1" outlineLevel="1">
      <c r="A851" t="s">
        <v>397</v>
      </c>
      <c r="B851" t="s">
        <v>1621</v>
      </c>
      <c r="C851" s="1">
        <f t="shared" si="347"/>
        <v>6631</v>
      </c>
      <c r="D851" s="5">
        <f>IF(N851&gt;0, RANK(N851,(N851:P851,Q851:AE851)),0)</f>
        <v>2</v>
      </c>
      <c r="E851" s="5">
        <f>IF(O851&gt;0,RANK(O851,(N851:P851,Q851:AE851)),0)</f>
        <v>1</v>
      </c>
      <c r="F851" s="5">
        <f>IF(P851&gt;0,RANK(P851,(N851:P851,Q851:AE851)),0)</f>
        <v>9</v>
      </c>
      <c r="G851" s="129">
        <f t="shared" si="348"/>
        <v>2075</v>
      </c>
      <c r="H851" s="134">
        <f t="shared" si="349"/>
        <v>0.31292414417131653</v>
      </c>
      <c r="I851" s="2"/>
      <c r="J851" s="2">
        <f t="shared" si="350"/>
        <v>0.336751621173277</v>
      </c>
      <c r="K851" s="2">
        <f t="shared" si="351"/>
        <v>0.64967576534459359</v>
      </c>
      <c r="L851" s="2">
        <f t="shared" si="352"/>
        <v>1.5080681646810435E-4</v>
      </c>
      <c r="M851" s="2">
        <f t="shared" si="353"/>
        <v>1.3421806665661243E-2</v>
      </c>
      <c r="N851" s="63">
        <v>2233</v>
      </c>
      <c r="O851" s="63">
        <v>4308</v>
      </c>
      <c r="P851" s="63">
        <v>1</v>
      </c>
      <c r="Q851" s="63">
        <v>47</v>
      </c>
      <c r="R851" s="63">
        <v>10</v>
      </c>
      <c r="S851" s="63">
        <v>6</v>
      </c>
      <c r="T851" s="63">
        <v>6</v>
      </c>
      <c r="U851" s="63">
        <v>2</v>
      </c>
      <c r="V851" s="63">
        <v>0</v>
      </c>
      <c r="W851" s="63">
        <v>14</v>
      </c>
      <c r="X851" s="63">
        <v>0</v>
      </c>
      <c r="Y851" s="63">
        <v>0</v>
      </c>
      <c r="Z851" s="63">
        <v>0</v>
      </c>
      <c r="AA851" s="63">
        <v>0</v>
      </c>
      <c r="AB851" s="63">
        <v>0</v>
      </c>
      <c r="AC851" s="63">
        <v>0</v>
      </c>
      <c r="AD851" s="63">
        <v>0</v>
      </c>
      <c r="AE851" s="63">
        <v>0</v>
      </c>
      <c r="AF851" s="63">
        <v>0</v>
      </c>
      <c r="AG851" s="63">
        <v>0</v>
      </c>
      <c r="AH851" s="63">
        <v>0</v>
      </c>
      <c r="AI851" s="63">
        <v>0</v>
      </c>
      <c r="AJ851" s="63">
        <v>0</v>
      </c>
      <c r="AK851" s="63">
        <v>0</v>
      </c>
      <c r="AL851" s="63">
        <v>0</v>
      </c>
      <c r="AM851" s="63">
        <v>0</v>
      </c>
      <c r="AN851" s="63">
        <v>4</v>
      </c>
      <c r="AO851" s="63">
        <v>0</v>
      </c>
      <c r="AP851" s="63">
        <v>0</v>
      </c>
      <c r="AQ851" s="63">
        <v>0</v>
      </c>
      <c r="AR851" s="63">
        <v>0</v>
      </c>
      <c r="AS851" s="63">
        <v>0</v>
      </c>
      <c r="AT851" s="63">
        <v>0</v>
      </c>
      <c r="AU851" s="63">
        <v>0</v>
      </c>
      <c r="AV851" s="63">
        <v>0</v>
      </c>
      <c r="AW851" s="63">
        <v>0</v>
      </c>
      <c r="AX851" s="63">
        <v>0</v>
      </c>
      <c r="AY851" s="63">
        <v>0</v>
      </c>
      <c r="BA851" s="5">
        <f>IF(Q851&gt;0,RANK(Q851,(N851:P851,Q851:AE851)),0)</f>
        <v>3</v>
      </c>
      <c r="BB851" s="5">
        <f>IF(R851&gt;0,RANK(R851,(N851:P851,Q851:AE851)),0)</f>
        <v>5</v>
      </c>
      <c r="BC851" s="5">
        <f>IF(T851&gt;0,RANK(T851,(N851:P851,Q851:AE851)),0)</f>
        <v>6</v>
      </c>
      <c r="BD851" s="5">
        <f>IF(S851&gt;0,RANK(S851,(N851:P851,Q851:AE851)),0)</f>
        <v>6</v>
      </c>
      <c r="BE851" s="2">
        <f t="shared" si="354"/>
        <v>7.0879203740009051E-3</v>
      </c>
      <c r="BF851" s="2">
        <f t="shared" si="355"/>
        <v>1.5080681646810435E-3</v>
      </c>
      <c r="BG851" s="2">
        <f t="shared" si="356"/>
        <v>9.0484089880862612E-4</v>
      </c>
      <c r="BH851" s="2">
        <f t="shared" si="357"/>
        <v>9.0484089880862612E-4</v>
      </c>
      <c r="BJ851" t="s">
        <v>397</v>
      </c>
      <c r="BK851" t="s">
        <v>1621</v>
      </c>
      <c r="BL851">
        <v>4</v>
      </c>
      <c r="BN851" s="112">
        <v>19</v>
      </c>
      <c r="BO851" s="114">
        <v>37</v>
      </c>
      <c r="BP851" s="118">
        <f t="shared" si="345"/>
        <v>19037</v>
      </c>
      <c r="BQ851" s="118">
        <f t="shared" si="343"/>
        <v>19037</v>
      </c>
      <c r="BR851" s="5" t="s">
        <v>3151</v>
      </c>
      <c r="BV851" s="63"/>
    </row>
    <row r="852" spans="1:74" ht="15" hidden="1" customHeight="1" outlineLevel="1">
      <c r="A852" t="s">
        <v>3090</v>
      </c>
      <c r="B852" t="s">
        <v>1621</v>
      </c>
      <c r="C852" s="1">
        <f t="shared" si="347"/>
        <v>4670</v>
      </c>
      <c r="D852" s="5">
        <f>IF(N852&gt;0, RANK(N852,(N852:P852,Q852:AE852)),0)</f>
        <v>2</v>
      </c>
      <c r="E852" s="5">
        <f>IF(O852&gt;0,RANK(O852,(N852:P852,Q852:AE852)),0)</f>
        <v>1</v>
      </c>
      <c r="F852" s="5">
        <f>IF(P852&gt;0,RANK(P852,(N852:P852,Q852:AE852)),0)</f>
        <v>8</v>
      </c>
      <c r="G852" s="129">
        <f t="shared" si="348"/>
        <v>1678</v>
      </c>
      <c r="H852" s="134">
        <f t="shared" si="349"/>
        <v>0.35931477516059956</v>
      </c>
      <c r="I852" s="2"/>
      <c r="J852" s="2">
        <f t="shared" si="350"/>
        <v>0.31391862955032118</v>
      </c>
      <c r="K852" s="2">
        <f t="shared" si="351"/>
        <v>0.67323340471092075</v>
      </c>
      <c r="L852" s="2">
        <f t="shared" si="352"/>
        <v>2.1413276231263382E-4</v>
      </c>
      <c r="M852" s="2">
        <f t="shared" si="353"/>
        <v>1.2633832976445493E-2</v>
      </c>
      <c r="N852" s="63">
        <v>1466</v>
      </c>
      <c r="O852" s="63">
        <v>3144</v>
      </c>
      <c r="P852" s="63">
        <v>1</v>
      </c>
      <c r="Q852" s="63">
        <v>34</v>
      </c>
      <c r="R852" s="63">
        <v>3</v>
      </c>
      <c r="S852" s="63">
        <v>3</v>
      </c>
      <c r="T852" s="63">
        <v>1</v>
      </c>
      <c r="U852" s="63">
        <v>8</v>
      </c>
      <c r="V852" s="63">
        <v>0</v>
      </c>
      <c r="W852" s="63">
        <v>9</v>
      </c>
      <c r="X852" s="63">
        <v>0</v>
      </c>
      <c r="Y852" s="63">
        <v>0</v>
      </c>
      <c r="Z852" s="63">
        <v>0</v>
      </c>
      <c r="AA852" s="63">
        <v>0</v>
      </c>
      <c r="AB852" s="63">
        <v>0</v>
      </c>
      <c r="AC852" s="63">
        <v>0</v>
      </c>
      <c r="AD852" s="63">
        <v>0</v>
      </c>
      <c r="AE852" s="63">
        <v>0</v>
      </c>
      <c r="AF852" s="63">
        <v>0</v>
      </c>
      <c r="AG852" s="63">
        <v>0</v>
      </c>
      <c r="AH852" s="63">
        <v>0</v>
      </c>
      <c r="AI852" s="63">
        <v>0</v>
      </c>
      <c r="AJ852" s="63">
        <v>0</v>
      </c>
      <c r="AK852" s="63">
        <v>0</v>
      </c>
      <c r="AL852" s="63">
        <v>0</v>
      </c>
      <c r="AM852" s="63">
        <v>0</v>
      </c>
      <c r="AN852" s="63">
        <v>1</v>
      </c>
      <c r="AO852" s="63">
        <v>0</v>
      </c>
      <c r="AP852" s="63">
        <v>0</v>
      </c>
      <c r="AQ852" s="63">
        <v>0</v>
      </c>
      <c r="AR852" s="63">
        <v>0</v>
      </c>
      <c r="AS852" s="63">
        <v>0</v>
      </c>
      <c r="AT852" s="63">
        <v>0</v>
      </c>
      <c r="AU852" s="63">
        <v>0</v>
      </c>
      <c r="AV852" s="63">
        <v>0</v>
      </c>
      <c r="AW852" s="63">
        <v>0</v>
      </c>
      <c r="AX852" s="63">
        <v>0</v>
      </c>
      <c r="AY852" s="63">
        <v>0</v>
      </c>
      <c r="BA852" s="5">
        <f>IF(Q852&gt;0,RANK(Q852,(N852:P852,Q852:AE852)),0)</f>
        <v>3</v>
      </c>
      <c r="BB852" s="5">
        <f>IF(R852&gt;0,RANK(R852,(N852:P852,Q852:AE852)),0)</f>
        <v>6</v>
      </c>
      <c r="BC852" s="5">
        <f>IF(T852&gt;0,RANK(T852,(N852:P852,Q852:AE852)),0)</f>
        <v>8</v>
      </c>
      <c r="BD852" s="5">
        <f>IF(S852&gt;0,RANK(S852,(N852:P852,Q852:AE852)),0)</f>
        <v>6</v>
      </c>
      <c r="BE852" s="2">
        <f t="shared" si="354"/>
        <v>7.2805139186295506E-3</v>
      </c>
      <c r="BF852" s="2">
        <f t="shared" si="355"/>
        <v>6.4239828693790147E-4</v>
      </c>
      <c r="BG852" s="2">
        <f t="shared" si="356"/>
        <v>2.1413276231263382E-4</v>
      </c>
      <c r="BH852" s="2">
        <f t="shared" si="357"/>
        <v>6.4239828693790147E-4</v>
      </c>
      <c r="BJ852" t="s">
        <v>3090</v>
      </c>
      <c r="BK852" t="s">
        <v>1621</v>
      </c>
      <c r="BL852">
        <v>2</v>
      </c>
      <c r="BN852" s="112">
        <v>19</v>
      </c>
      <c r="BO852" s="114">
        <v>39</v>
      </c>
      <c r="BP852" s="118">
        <f t="shared" si="345"/>
        <v>19039</v>
      </c>
      <c r="BQ852" s="118">
        <f t="shared" si="343"/>
        <v>19039</v>
      </c>
      <c r="BR852" s="5" t="s">
        <v>3151</v>
      </c>
      <c r="BV852" s="63"/>
    </row>
    <row r="853" spans="1:74" ht="15" hidden="1" customHeight="1" outlineLevel="1">
      <c r="A853" t="s">
        <v>3091</v>
      </c>
      <c r="B853" t="s">
        <v>1621</v>
      </c>
      <c r="C853" s="1">
        <f t="shared" si="347"/>
        <v>8969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9</v>
      </c>
      <c r="G853" s="129">
        <f t="shared" si="348"/>
        <v>3475</v>
      </c>
      <c r="H853" s="134">
        <f t="shared" si="349"/>
        <v>0.38744564611439403</v>
      </c>
      <c r="I853" s="2"/>
      <c r="J853" s="2">
        <f t="shared" si="350"/>
        <v>0.29680008919611994</v>
      </c>
      <c r="K853" s="2">
        <f t="shared" si="351"/>
        <v>0.68424573531051402</v>
      </c>
      <c r="L853" s="2">
        <f t="shared" si="352"/>
        <v>3.344854498829301E-4</v>
      </c>
      <c r="M853" s="2">
        <f t="shared" si="353"/>
        <v>1.8619690043483048E-2</v>
      </c>
      <c r="N853" s="63">
        <v>2662</v>
      </c>
      <c r="O853" s="63">
        <v>6137</v>
      </c>
      <c r="P853" s="63">
        <v>3</v>
      </c>
      <c r="Q853" s="63">
        <v>101</v>
      </c>
      <c r="R853" s="63">
        <v>8</v>
      </c>
      <c r="S853" s="63">
        <v>11</v>
      </c>
      <c r="T853" s="63">
        <v>5</v>
      </c>
      <c r="U853" s="63">
        <v>19</v>
      </c>
      <c r="V853" s="63">
        <v>0</v>
      </c>
      <c r="W853" s="63">
        <v>21</v>
      </c>
      <c r="X853" s="63">
        <v>0</v>
      </c>
      <c r="Y853" s="63">
        <v>0</v>
      </c>
      <c r="Z853" s="63">
        <v>0</v>
      </c>
      <c r="AA853" s="63">
        <v>0</v>
      </c>
      <c r="AB853" s="63">
        <v>0</v>
      </c>
      <c r="AC853" s="63">
        <v>0</v>
      </c>
      <c r="AD853" s="63">
        <v>0</v>
      </c>
      <c r="AE853" s="63">
        <v>0</v>
      </c>
      <c r="AF853" s="63">
        <v>0</v>
      </c>
      <c r="AG853" s="63">
        <v>0</v>
      </c>
      <c r="AH853" s="63">
        <v>0</v>
      </c>
      <c r="AI853" s="63">
        <v>0</v>
      </c>
      <c r="AJ853" s="63">
        <v>0</v>
      </c>
      <c r="AK853" s="63">
        <v>0</v>
      </c>
      <c r="AL853" s="63">
        <v>0</v>
      </c>
      <c r="AM853" s="63">
        <v>0</v>
      </c>
      <c r="AN853" s="63">
        <v>2</v>
      </c>
      <c r="AO853" s="63">
        <v>0</v>
      </c>
      <c r="AP853" s="63">
        <v>0</v>
      </c>
      <c r="AQ853" s="63">
        <v>0</v>
      </c>
      <c r="AR853" s="63">
        <v>0</v>
      </c>
      <c r="AS853" s="63">
        <v>0</v>
      </c>
      <c r="AT853" s="63">
        <v>0</v>
      </c>
      <c r="AU853" s="63">
        <v>0</v>
      </c>
      <c r="AV853" s="63">
        <v>0</v>
      </c>
      <c r="AW853" s="63">
        <v>0</v>
      </c>
      <c r="AX853" s="63">
        <v>0</v>
      </c>
      <c r="AY853" s="63">
        <v>0</v>
      </c>
      <c r="BA853" s="5">
        <f>IF(Q853&gt;0,RANK(Q853,(N853:P853,Q853:AE853)),0)</f>
        <v>3</v>
      </c>
      <c r="BB853" s="5">
        <f>IF(R853&gt;0,RANK(R853,(N853:P853,Q853:AE853)),0)</f>
        <v>7</v>
      </c>
      <c r="BC853" s="5">
        <f>IF(T853&gt;0,RANK(T853,(N853:P853,Q853:AE853)),0)</f>
        <v>8</v>
      </c>
      <c r="BD853" s="5">
        <f>IF(S853&gt;0,RANK(S853,(N853:P853,Q853:AE853)),0)</f>
        <v>6</v>
      </c>
      <c r="BE853" s="2">
        <f t="shared" si="354"/>
        <v>1.1261010146058646E-2</v>
      </c>
      <c r="BF853" s="2">
        <f t="shared" si="355"/>
        <v>8.9196119968781363E-4</v>
      </c>
      <c r="BG853" s="2">
        <f t="shared" si="356"/>
        <v>5.5747574980488353E-4</v>
      </c>
      <c r="BH853" s="2">
        <f t="shared" si="357"/>
        <v>1.2264466495707437E-3</v>
      </c>
      <c r="BJ853" t="s">
        <v>3091</v>
      </c>
      <c r="BK853" t="s">
        <v>1621</v>
      </c>
      <c r="BL853">
        <v>4</v>
      </c>
      <c r="BN853" s="112">
        <v>19</v>
      </c>
      <c r="BO853" s="114">
        <v>41</v>
      </c>
      <c r="BP853" s="118">
        <f t="shared" si="345"/>
        <v>19041</v>
      </c>
      <c r="BQ853" s="118">
        <f t="shared" si="343"/>
        <v>19041</v>
      </c>
      <c r="BR853" s="5" t="s">
        <v>3151</v>
      </c>
      <c r="BV853" s="63"/>
    </row>
    <row r="854" spans="1:74" ht="15" hidden="1" customHeight="1" outlineLevel="1">
      <c r="A854" t="s">
        <v>1494</v>
      </c>
      <c r="B854" t="s">
        <v>1621</v>
      </c>
      <c r="C854" s="1">
        <f t="shared" si="347"/>
        <v>9594</v>
      </c>
      <c r="D854" s="5">
        <f>IF(N854&gt;0, RANK(N854,(N854:P854,Q854:AE854)),0)</f>
        <v>2</v>
      </c>
      <c r="E854" s="5">
        <f>IF(O854&gt;0,RANK(O854,(N854:P854,Q854:AE854)),0)</f>
        <v>1</v>
      </c>
      <c r="F854" s="5">
        <f>IF(P854&gt;0,RANK(P854,(N854:P854,Q854:AE854)),0)</f>
        <v>9</v>
      </c>
      <c r="G854" s="129">
        <f t="shared" si="348"/>
        <v>2766</v>
      </c>
      <c r="H854" s="134">
        <f t="shared" si="349"/>
        <v>0.28830519074421512</v>
      </c>
      <c r="I854" s="2"/>
      <c r="J854" s="2">
        <f t="shared" si="350"/>
        <v>0.34813425057327496</v>
      </c>
      <c r="K854" s="2">
        <f t="shared" si="351"/>
        <v>0.63643944131749008</v>
      </c>
      <c r="L854" s="2">
        <f t="shared" si="352"/>
        <v>1.0423181154888472E-4</v>
      </c>
      <c r="M854" s="2">
        <f t="shared" si="353"/>
        <v>1.5322076297686069E-2</v>
      </c>
      <c r="N854" s="63">
        <v>3340</v>
      </c>
      <c r="O854" s="63">
        <v>6106</v>
      </c>
      <c r="P854" s="63">
        <v>1</v>
      </c>
      <c r="Q854" s="63">
        <v>82</v>
      </c>
      <c r="R854" s="63">
        <v>18</v>
      </c>
      <c r="S854" s="63">
        <v>10</v>
      </c>
      <c r="T854" s="63">
        <v>5</v>
      </c>
      <c r="U854" s="63">
        <v>14</v>
      </c>
      <c r="V854" s="63">
        <v>0</v>
      </c>
      <c r="W854" s="63">
        <v>13</v>
      </c>
      <c r="X854" s="63">
        <v>0</v>
      </c>
      <c r="Y854" s="63">
        <v>0</v>
      </c>
      <c r="Z854" s="63">
        <v>0</v>
      </c>
      <c r="AA854" s="63">
        <v>0</v>
      </c>
      <c r="AB854" s="63">
        <v>0</v>
      </c>
      <c r="AC854" s="63">
        <v>0</v>
      </c>
      <c r="AD854" s="63">
        <v>0</v>
      </c>
      <c r="AE854" s="63">
        <v>0</v>
      </c>
      <c r="AF854" s="63">
        <v>0</v>
      </c>
      <c r="AG854" s="63">
        <v>0</v>
      </c>
      <c r="AH854" s="63">
        <v>0</v>
      </c>
      <c r="AI854" s="63">
        <v>0</v>
      </c>
      <c r="AJ854" s="63">
        <v>0</v>
      </c>
      <c r="AK854" s="63">
        <v>0</v>
      </c>
      <c r="AL854" s="63">
        <v>0</v>
      </c>
      <c r="AM854" s="63">
        <v>0</v>
      </c>
      <c r="AN854" s="63">
        <v>5</v>
      </c>
      <c r="AO854" s="63">
        <v>0</v>
      </c>
      <c r="AP854" s="63">
        <v>0</v>
      </c>
      <c r="AQ854" s="63">
        <v>0</v>
      </c>
      <c r="AR854" s="63">
        <v>0</v>
      </c>
      <c r="AS854" s="63">
        <v>0</v>
      </c>
      <c r="AT854" s="63">
        <v>0</v>
      </c>
      <c r="AU854" s="63">
        <v>0</v>
      </c>
      <c r="AV854" s="63">
        <v>0</v>
      </c>
      <c r="AW854" s="63">
        <v>0</v>
      </c>
      <c r="AX854" s="63">
        <v>0</v>
      </c>
      <c r="AY854" s="63">
        <v>0</v>
      </c>
      <c r="BA854" s="5">
        <f>IF(Q854&gt;0,RANK(Q854,(N854:P854,Q854:AE854)),0)</f>
        <v>3</v>
      </c>
      <c r="BB854" s="5">
        <f>IF(R854&gt;0,RANK(R854,(N854:P854,Q854:AE854)),0)</f>
        <v>4</v>
      </c>
      <c r="BC854" s="5">
        <f>IF(T854&gt;0,RANK(T854,(N854:P854,Q854:AE854)),0)</f>
        <v>8</v>
      </c>
      <c r="BD854" s="5">
        <f>IF(S854&gt;0,RANK(S854,(N854:P854,Q854:AE854)),0)</f>
        <v>7</v>
      </c>
      <c r="BE854" s="2">
        <f t="shared" si="354"/>
        <v>8.5470085470085479E-3</v>
      </c>
      <c r="BF854" s="2">
        <f t="shared" si="355"/>
        <v>1.876172607879925E-3</v>
      </c>
      <c r="BG854" s="2">
        <f t="shared" si="356"/>
        <v>5.211590577444236E-4</v>
      </c>
      <c r="BH854" s="2">
        <f t="shared" si="357"/>
        <v>1.0423181154888472E-3</v>
      </c>
      <c r="BJ854" t="s">
        <v>1494</v>
      </c>
      <c r="BK854" t="s">
        <v>1621</v>
      </c>
      <c r="BL854">
        <v>1</v>
      </c>
      <c r="BN854" s="112">
        <v>19</v>
      </c>
      <c r="BO854" s="114">
        <v>43</v>
      </c>
      <c r="BP854" s="118">
        <f t="shared" si="345"/>
        <v>19043</v>
      </c>
      <c r="BQ854" s="118">
        <f t="shared" si="343"/>
        <v>19043</v>
      </c>
      <c r="BR854" s="5" t="s">
        <v>3151</v>
      </c>
      <c r="BV854" s="63"/>
    </row>
    <row r="855" spans="1:74" ht="15" hidden="1" customHeight="1" outlineLevel="1">
      <c r="A855" t="s">
        <v>1284</v>
      </c>
      <c r="B855" t="s">
        <v>1621</v>
      </c>
      <c r="C855" s="1">
        <f t="shared" si="347"/>
        <v>24687</v>
      </c>
      <c r="D855" s="5">
        <f>IF(N855&gt;0, RANK(N855,(N855:P855,Q855:AE855)),0)</f>
        <v>2</v>
      </c>
      <c r="E855" s="5">
        <f>IF(O855&gt;0,RANK(O855,(N855:P855,Q855:AE855)),0)</f>
        <v>1</v>
      </c>
      <c r="F855" s="5">
        <f>IF(P855&gt;0,RANK(P855,(N855:P855,Q855:AE855)),0)</f>
        <v>8</v>
      </c>
      <c r="G855" s="129">
        <f t="shared" si="348"/>
        <v>2549</v>
      </c>
      <c r="H855" s="134">
        <f t="shared" si="349"/>
        <v>0.10325272410580467</v>
      </c>
      <c r="I855" s="2"/>
      <c r="J855" s="2">
        <f t="shared" si="350"/>
        <v>0.43796330052254223</v>
      </c>
      <c r="K855" s="2">
        <f t="shared" si="351"/>
        <v>0.54121602462834695</v>
      </c>
      <c r="L855" s="2">
        <f t="shared" si="352"/>
        <v>2.4304289707133308E-4</v>
      </c>
      <c r="M855" s="2">
        <f t="shared" si="353"/>
        <v>2.0577631952039432E-2</v>
      </c>
      <c r="N855" s="63">
        <v>10812</v>
      </c>
      <c r="O855" s="63">
        <v>13361</v>
      </c>
      <c r="P855" s="63">
        <v>6</v>
      </c>
      <c r="Q855" s="63">
        <v>314</v>
      </c>
      <c r="R855" s="63">
        <v>47</v>
      </c>
      <c r="S855" s="63">
        <v>36</v>
      </c>
      <c r="T855" s="63">
        <v>6</v>
      </c>
      <c r="U855" s="63">
        <v>47</v>
      </c>
      <c r="V855" s="63">
        <v>0</v>
      </c>
      <c r="W855" s="63">
        <v>49</v>
      </c>
      <c r="X855" s="63">
        <v>0</v>
      </c>
      <c r="Y855" s="63">
        <v>0</v>
      </c>
      <c r="Z855" s="63">
        <v>0</v>
      </c>
      <c r="AA855" s="63">
        <v>0</v>
      </c>
      <c r="AB855" s="63">
        <v>0</v>
      </c>
      <c r="AC855" s="63">
        <v>0</v>
      </c>
      <c r="AD855" s="63">
        <v>0</v>
      </c>
      <c r="AE855" s="63">
        <v>0</v>
      </c>
      <c r="AF855" s="63">
        <v>0</v>
      </c>
      <c r="AG855" s="63">
        <v>0</v>
      </c>
      <c r="AH855" s="63">
        <v>0</v>
      </c>
      <c r="AI855" s="63">
        <v>0</v>
      </c>
      <c r="AJ855" s="63">
        <v>0</v>
      </c>
      <c r="AK855" s="63">
        <v>0</v>
      </c>
      <c r="AL855" s="63">
        <v>0</v>
      </c>
      <c r="AM855" s="63">
        <v>0</v>
      </c>
      <c r="AN855" s="63">
        <v>9</v>
      </c>
      <c r="AO855" s="63">
        <v>0</v>
      </c>
      <c r="AP855" s="63">
        <v>0</v>
      </c>
      <c r="AQ855" s="63">
        <v>0</v>
      </c>
      <c r="AR855" s="63">
        <v>0</v>
      </c>
      <c r="AS855" s="63">
        <v>0</v>
      </c>
      <c r="AT855" s="63">
        <v>0</v>
      </c>
      <c r="AU855" s="63">
        <v>0</v>
      </c>
      <c r="AV855" s="63">
        <v>0</v>
      </c>
      <c r="AW855" s="63">
        <v>0</v>
      </c>
      <c r="AX855" s="63">
        <v>0</v>
      </c>
      <c r="AY855" s="63">
        <v>0</v>
      </c>
      <c r="BA855" s="5">
        <f>IF(Q855&gt;0,RANK(Q855,(N855:P855,Q855:AE855)),0)</f>
        <v>3</v>
      </c>
      <c r="BB855" s="5">
        <f>IF(R855&gt;0,RANK(R855,(N855:P855,Q855:AE855)),0)</f>
        <v>5</v>
      </c>
      <c r="BC855" s="5">
        <f>IF(T855&gt;0,RANK(T855,(N855:P855,Q855:AE855)),0)</f>
        <v>8</v>
      </c>
      <c r="BD855" s="5">
        <f>IF(S855&gt;0,RANK(S855,(N855:P855,Q855:AE855)),0)</f>
        <v>7</v>
      </c>
      <c r="BE855" s="2">
        <f t="shared" si="354"/>
        <v>1.2719244946733099E-2</v>
      </c>
      <c r="BF855" s="2">
        <f t="shared" si="355"/>
        <v>1.9038360270587759E-3</v>
      </c>
      <c r="BG855" s="2">
        <f t="shared" si="356"/>
        <v>2.4304289707133308E-4</v>
      </c>
      <c r="BH855" s="2">
        <f t="shared" si="357"/>
        <v>1.4582573824279985E-3</v>
      </c>
      <c r="BJ855" t="s">
        <v>1284</v>
      </c>
      <c r="BK855" t="s">
        <v>1621</v>
      </c>
      <c r="BL855">
        <v>2</v>
      </c>
      <c r="BN855" s="112">
        <v>19</v>
      </c>
      <c r="BO855" s="114">
        <v>45</v>
      </c>
      <c r="BP855" s="118">
        <f t="shared" si="345"/>
        <v>19045</v>
      </c>
      <c r="BQ855" s="118">
        <f t="shared" si="343"/>
        <v>19045</v>
      </c>
      <c r="BR855" s="5" t="s">
        <v>3151</v>
      </c>
      <c r="BV855" s="63"/>
    </row>
    <row r="856" spans="1:74" ht="15" hidden="1" customHeight="1" outlineLevel="1">
      <c r="A856" t="s">
        <v>1874</v>
      </c>
      <c r="B856" t="s">
        <v>1621</v>
      </c>
      <c r="C856" s="1">
        <f t="shared" si="347"/>
        <v>7154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9</v>
      </c>
      <c r="G856" s="129">
        <f t="shared" si="348"/>
        <v>2634</v>
      </c>
      <c r="H856" s="134">
        <f t="shared" si="349"/>
        <v>0.36818563041655017</v>
      </c>
      <c r="I856" s="2"/>
      <c r="J856" s="2">
        <f t="shared" si="350"/>
        <v>0.31031590718479174</v>
      </c>
      <c r="K856" s="2">
        <f t="shared" si="351"/>
        <v>0.67850153760134191</v>
      </c>
      <c r="L856" s="2">
        <f t="shared" si="352"/>
        <v>1.3978194017332961E-4</v>
      </c>
      <c r="M856" s="2">
        <f t="shared" si="353"/>
        <v>1.1042773273693022E-2</v>
      </c>
      <c r="N856" s="63">
        <v>2220</v>
      </c>
      <c r="O856" s="63">
        <v>4854</v>
      </c>
      <c r="P856" s="63">
        <v>1</v>
      </c>
      <c r="Q856" s="63">
        <v>42</v>
      </c>
      <c r="R856" s="63">
        <v>8</v>
      </c>
      <c r="S856" s="63">
        <v>6</v>
      </c>
      <c r="T856" s="63">
        <v>2</v>
      </c>
      <c r="U856" s="63">
        <v>9</v>
      </c>
      <c r="V856" s="63">
        <v>0</v>
      </c>
      <c r="W856" s="63">
        <v>8</v>
      </c>
      <c r="X856" s="63">
        <v>0</v>
      </c>
      <c r="Y856" s="63">
        <v>0</v>
      </c>
      <c r="Z856" s="63">
        <v>0</v>
      </c>
      <c r="AA856" s="63">
        <v>0</v>
      </c>
      <c r="AB856" s="63">
        <v>0</v>
      </c>
      <c r="AC856" s="63">
        <v>0</v>
      </c>
      <c r="AD856" s="63">
        <v>0</v>
      </c>
      <c r="AE856" s="63">
        <v>0</v>
      </c>
      <c r="AF856" s="63">
        <v>0</v>
      </c>
      <c r="AG856" s="63">
        <v>0</v>
      </c>
      <c r="AH856" s="63">
        <v>0</v>
      </c>
      <c r="AI856" s="63">
        <v>0</v>
      </c>
      <c r="AJ856" s="63">
        <v>0</v>
      </c>
      <c r="AK856" s="63">
        <v>0</v>
      </c>
      <c r="AL856" s="63">
        <v>0</v>
      </c>
      <c r="AM856" s="63">
        <v>0</v>
      </c>
      <c r="AN856" s="63">
        <v>4</v>
      </c>
      <c r="AO856" s="63">
        <v>0</v>
      </c>
      <c r="AP856" s="63">
        <v>0</v>
      </c>
      <c r="AQ856" s="63">
        <v>0</v>
      </c>
      <c r="AR856" s="63">
        <v>0</v>
      </c>
      <c r="AS856" s="63">
        <v>0</v>
      </c>
      <c r="AT856" s="63">
        <v>0</v>
      </c>
      <c r="AU856" s="63">
        <v>0</v>
      </c>
      <c r="AV856" s="63">
        <v>0</v>
      </c>
      <c r="AW856" s="63">
        <v>0</v>
      </c>
      <c r="AX856" s="63">
        <v>0</v>
      </c>
      <c r="AY856" s="63">
        <v>0</v>
      </c>
      <c r="BA856" s="5">
        <f>IF(Q856&gt;0,RANK(Q856,(N856:P856,Q856:AE856)),0)</f>
        <v>3</v>
      </c>
      <c r="BB856" s="5">
        <f>IF(R856&gt;0,RANK(R856,(N856:P856,Q856:AE856)),0)</f>
        <v>5</v>
      </c>
      <c r="BC856" s="5">
        <f>IF(T856&gt;0,RANK(T856,(N856:P856,Q856:AE856)),0)</f>
        <v>8</v>
      </c>
      <c r="BD856" s="5">
        <f>IF(S856&gt;0,RANK(S856,(N856:P856,Q856:AE856)),0)</f>
        <v>7</v>
      </c>
      <c r="BE856" s="2">
        <f t="shared" si="354"/>
        <v>5.8708414872798431E-3</v>
      </c>
      <c r="BF856" s="2">
        <f t="shared" si="355"/>
        <v>1.1182555213866368E-3</v>
      </c>
      <c r="BG856" s="2">
        <f t="shared" si="356"/>
        <v>2.7956388034665921E-4</v>
      </c>
      <c r="BH856" s="2">
        <f t="shared" si="357"/>
        <v>8.3869164103997763E-4</v>
      </c>
      <c r="BJ856" t="s">
        <v>1874</v>
      </c>
      <c r="BK856" t="s">
        <v>1621</v>
      </c>
      <c r="BL856">
        <v>4</v>
      </c>
      <c r="BN856" s="112">
        <v>19</v>
      </c>
      <c r="BO856" s="114">
        <v>47</v>
      </c>
      <c r="BP856" s="118">
        <f t="shared" si="345"/>
        <v>19047</v>
      </c>
      <c r="BQ856" s="118">
        <f t="shared" si="343"/>
        <v>19047</v>
      </c>
      <c r="BR856" s="5" t="s">
        <v>3151</v>
      </c>
      <c r="BV856" s="63"/>
    </row>
    <row r="857" spans="1:74" ht="15" hidden="1" customHeight="1" outlineLevel="1">
      <c r="A857" t="s">
        <v>1085</v>
      </c>
      <c r="B857" t="s">
        <v>1621</v>
      </c>
      <c r="C857" s="1">
        <f t="shared" si="347"/>
        <v>56022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9</v>
      </c>
      <c r="G857" s="129">
        <f t="shared" si="348"/>
        <v>1108</v>
      </c>
      <c r="H857" s="134">
        <f t="shared" si="349"/>
        <v>1.9777944378993967E-2</v>
      </c>
      <c r="I857" s="2"/>
      <c r="J857" s="2">
        <f t="shared" si="350"/>
        <v>0.47979365249366318</v>
      </c>
      <c r="K857" s="2">
        <f t="shared" si="351"/>
        <v>0.49957159687265718</v>
      </c>
      <c r="L857" s="2">
        <f t="shared" si="352"/>
        <v>1.6065117275356109E-4</v>
      </c>
      <c r="M857" s="2">
        <f t="shared" si="353"/>
        <v>2.0474099460926026E-2</v>
      </c>
      <c r="N857" s="63">
        <v>26879</v>
      </c>
      <c r="O857" s="63">
        <v>27987</v>
      </c>
      <c r="P857" s="63">
        <v>9</v>
      </c>
      <c r="Q857" s="63">
        <v>744</v>
      </c>
      <c r="R857" s="63">
        <v>57</v>
      </c>
      <c r="S857" s="63">
        <v>27</v>
      </c>
      <c r="T857" s="63">
        <v>38</v>
      </c>
      <c r="U857" s="63">
        <v>87</v>
      </c>
      <c r="V857" s="63">
        <v>0</v>
      </c>
      <c r="W857" s="63">
        <v>175</v>
      </c>
      <c r="X857" s="63">
        <v>0</v>
      </c>
      <c r="Y857" s="63">
        <v>0</v>
      </c>
      <c r="Z857" s="63">
        <v>0</v>
      </c>
      <c r="AA857" s="63">
        <v>0</v>
      </c>
      <c r="AB857" s="63">
        <v>0</v>
      </c>
      <c r="AC857" s="63">
        <v>0</v>
      </c>
      <c r="AD857" s="63">
        <v>0</v>
      </c>
      <c r="AE857" s="63">
        <v>0</v>
      </c>
      <c r="AF857" s="63">
        <v>0</v>
      </c>
      <c r="AG857" s="63">
        <v>0</v>
      </c>
      <c r="AH857" s="63">
        <v>0</v>
      </c>
      <c r="AI857" s="63">
        <v>0</v>
      </c>
      <c r="AJ857" s="63">
        <v>0</v>
      </c>
      <c r="AK857" s="63">
        <v>0</v>
      </c>
      <c r="AL857" s="63">
        <v>0</v>
      </c>
      <c r="AM857" s="63">
        <v>0</v>
      </c>
      <c r="AN857" s="63">
        <v>19</v>
      </c>
      <c r="AO857" s="63">
        <v>0</v>
      </c>
      <c r="AP857" s="63">
        <v>0</v>
      </c>
      <c r="AQ857" s="63">
        <v>0</v>
      </c>
      <c r="AR857" s="63">
        <v>0</v>
      </c>
      <c r="AS857" s="63">
        <v>0</v>
      </c>
      <c r="AT857" s="63">
        <v>0</v>
      </c>
      <c r="AU857" s="63">
        <v>0</v>
      </c>
      <c r="AV857" s="63">
        <v>0</v>
      </c>
      <c r="AW857" s="63">
        <v>0</v>
      </c>
      <c r="AX857" s="63">
        <v>0</v>
      </c>
      <c r="AY857" s="63">
        <v>0</v>
      </c>
      <c r="BA857" s="5">
        <f>IF(Q857&gt;0,RANK(Q857,(N857:P857,Q857:AE857)),0)</f>
        <v>3</v>
      </c>
      <c r="BB857" s="5">
        <f>IF(R857&gt;0,RANK(R857,(N857:P857,Q857:AE857)),0)</f>
        <v>6</v>
      </c>
      <c r="BC857" s="5">
        <f>IF(T857&gt;0,RANK(T857,(N857:P857,Q857:AE857)),0)</f>
        <v>7</v>
      </c>
      <c r="BD857" s="5">
        <f>IF(S857&gt;0,RANK(S857,(N857:P857,Q857:AE857)),0)</f>
        <v>8</v>
      </c>
      <c r="BE857" s="2">
        <f t="shared" si="354"/>
        <v>1.3280496947627717E-2</v>
      </c>
      <c r="BF857" s="2">
        <f t="shared" si="355"/>
        <v>1.0174574274392203E-3</v>
      </c>
      <c r="BG857" s="2">
        <f t="shared" si="356"/>
        <v>6.7830495162614682E-4</v>
      </c>
      <c r="BH857" s="2">
        <f t="shared" si="357"/>
        <v>4.8195351826068331E-4</v>
      </c>
      <c r="BJ857" t="s">
        <v>1085</v>
      </c>
      <c r="BK857" t="s">
        <v>1621</v>
      </c>
      <c r="BL857">
        <v>3</v>
      </c>
      <c r="BN857" s="112">
        <v>19</v>
      </c>
      <c r="BO857" s="114">
        <v>49</v>
      </c>
      <c r="BP857" s="118">
        <f t="shared" si="345"/>
        <v>19049</v>
      </c>
      <c r="BQ857" s="118">
        <f t="shared" si="343"/>
        <v>19049</v>
      </c>
      <c r="BR857" s="5" t="s">
        <v>3151</v>
      </c>
      <c r="BV857" s="63"/>
    </row>
    <row r="858" spans="1:74" ht="15" hidden="1" customHeight="1" outlineLevel="1">
      <c r="A858" t="s">
        <v>1839</v>
      </c>
      <c r="B858" t="s">
        <v>1621</v>
      </c>
      <c r="C858" s="1">
        <f t="shared" si="347"/>
        <v>4102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9</v>
      </c>
      <c r="G858" s="129">
        <f t="shared" si="348"/>
        <v>2019</v>
      </c>
      <c r="H858" s="134">
        <f t="shared" si="349"/>
        <v>0.49219892735251097</v>
      </c>
      <c r="I858" s="2"/>
      <c r="J858" s="2">
        <f t="shared" si="350"/>
        <v>0.24695270599707458</v>
      </c>
      <c r="K858" s="2">
        <f t="shared" si="351"/>
        <v>0.73915163334958556</v>
      </c>
      <c r="L858" s="2">
        <f t="shared" si="352"/>
        <v>2.4378352023403217E-4</v>
      </c>
      <c r="M858" s="2">
        <f t="shared" si="353"/>
        <v>1.3651877133105771E-2</v>
      </c>
      <c r="N858" s="63">
        <v>1013</v>
      </c>
      <c r="O858" s="63">
        <v>3032</v>
      </c>
      <c r="P858" s="63">
        <v>1</v>
      </c>
      <c r="Q858" s="63">
        <v>30</v>
      </c>
      <c r="R858" s="63">
        <v>5</v>
      </c>
      <c r="S858" s="63">
        <v>4</v>
      </c>
      <c r="T858" s="63">
        <v>2</v>
      </c>
      <c r="U858" s="63">
        <v>8</v>
      </c>
      <c r="V858" s="63">
        <v>0</v>
      </c>
      <c r="W858" s="63">
        <v>3</v>
      </c>
      <c r="X858" s="63">
        <v>0</v>
      </c>
      <c r="Y858" s="63">
        <v>0</v>
      </c>
      <c r="Z858" s="63">
        <v>0</v>
      </c>
      <c r="AA858" s="63">
        <v>0</v>
      </c>
      <c r="AB858" s="63">
        <v>0</v>
      </c>
      <c r="AC858" s="63">
        <v>0</v>
      </c>
      <c r="AD858" s="63">
        <v>0</v>
      </c>
      <c r="AE858" s="63">
        <v>0</v>
      </c>
      <c r="AF858" s="63">
        <v>0</v>
      </c>
      <c r="AG858" s="63">
        <v>0</v>
      </c>
      <c r="AH858" s="63">
        <v>0</v>
      </c>
      <c r="AI858" s="63">
        <v>0</v>
      </c>
      <c r="AJ858" s="63">
        <v>0</v>
      </c>
      <c r="AK858" s="63">
        <v>0</v>
      </c>
      <c r="AL858" s="63">
        <v>0</v>
      </c>
      <c r="AM858" s="63">
        <v>0</v>
      </c>
      <c r="AN858" s="63">
        <v>4</v>
      </c>
      <c r="AO858" s="63">
        <v>0</v>
      </c>
      <c r="AP858" s="63">
        <v>0</v>
      </c>
      <c r="AQ858" s="63">
        <v>0</v>
      </c>
      <c r="AR858" s="63">
        <v>0</v>
      </c>
      <c r="AS858" s="63">
        <v>0</v>
      </c>
      <c r="AT858" s="63">
        <v>0</v>
      </c>
      <c r="AU858" s="63">
        <v>0</v>
      </c>
      <c r="AV858" s="63">
        <v>0</v>
      </c>
      <c r="AW858" s="63">
        <v>0</v>
      </c>
      <c r="AX858" s="63">
        <v>0</v>
      </c>
      <c r="AY858" s="63">
        <v>0</v>
      </c>
      <c r="BA858" s="5">
        <f>IF(Q858&gt;0,RANK(Q858,(N858:P858,Q858:AE858)),0)</f>
        <v>3</v>
      </c>
      <c r="BB858" s="5">
        <f>IF(R858&gt;0,RANK(R858,(N858:P858,Q858:AE858)),0)</f>
        <v>5</v>
      </c>
      <c r="BC858" s="5">
        <f>IF(T858&gt;0,RANK(T858,(N858:P858,Q858:AE858)),0)</f>
        <v>8</v>
      </c>
      <c r="BD858" s="5">
        <f>IF(S858&gt;0,RANK(S858,(N858:P858,Q858:AE858)),0)</f>
        <v>6</v>
      </c>
      <c r="BE858" s="2">
        <f t="shared" si="354"/>
        <v>7.3135056070209653E-3</v>
      </c>
      <c r="BF858" s="2">
        <f t="shared" si="355"/>
        <v>1.2189176011701609E-3</v>
      </c>
      <c r="BG858" s="2">
        <f t="shared" si="356"/>
        <v>4.8756704046806434E-4</v>
      </c>
      <c r="BH858" s="2">
        <f t="shared" si="357"/>
        <v>9.7513408093612868E-4</v>
      </c>
      <c r="BJ858" t="s">
        <v>1839</v>
      </c>
      <c r="BK858" t="s">
        <v>1621</v>
      </c>
      <c r="BL858">
        <v>2</v>
      </c>
      <c r="BN858" s="112">
        <v>19</v>
      </c>
      <c r="BO858" s="114">
        <v>51</v>
      </c>
      <c r="BP858" s="118">
        <f t="shared" si="345"/>
        <v>19051</v>
      </c>
      <c r="BQ858" s="118">
        <f t="shared" si="343"/>
        <v>19051</v>
      </c>
      <c r="BR858" s="5" t="s">
        <v>3151</v>
      </c>
      <c r="BV858" s="63"/>
    </row>
    <row r="859" spans="1:74" ht="15" hidden="1" customHeight="1" outlineLevel="1">
      <c r="A859" t="s">
        <v>1933</v>
      </c>
      <c r="B859" t="s">
        <v>1621</v>
      </c>
      <c r="C859" s="1">
        <f t="shared" si="347"/>
        <v>3804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7</v>
      </c>
      <c r="G859" s="129">
        <f t="shared" si="348"/>
        <v>1495</v>
      </c>
      <c r="H859" s="134">
        <f t="shared" si="349"/>
        <v>0.39300736067297581</v>
      </c>
      <c r="I859" s="2"/>
      <c r="J859" s="2">
        <f t="shared" si="350"/>
        <v>0.29442691903259727</v>
      </c>
      <c r="K859" s="2">
        <f t="shared" si="351"/>
        <v>0.68743427970557303</v>
      </c>
      <c r="L859" s="2">
        <f t="shared" si="352"/>
        <v>7.8864353312302837E-4</v>
      </c>
      <c r="M859" s="2">
        <f t="shared" si="353"/>
        <v>1.7350157728706735E-2</v>
      </c>
      <c r="N859" s="63">
        <v>1120</v>
      </c>
      <c r="O859" s="63">
        <v>2615</v>
      </c>
      <c r="P859" s="63">
        <v>3</v>
      </c>
      <c r="Q859" s="63">
        <v>29</v>
      </c>
      <c r="R859" s="63">
        <v>11</v>
      </c>
      <c r="S859" s="63">
        <v>3</v>
      </c>
      <c r="T859" s="63">
        <v>6</v>
      </c>
      <c r="U859" s="63">
        <v>11</v>
      </c>
      <c r="V859" s="63">
        <v>0</v>
      </c>
      <c r="W859" s="63">
        <v>3</v>
      </c>
      <c r="X859" s="63">
        <v>0</v>
      </c>
      <c r="Y859" s="63">
        <v>0</v>
      </c>
      <c r="Z859" s="63">
        <v>0</v>
      </c>
      <c r="AA859" s="63">
        <v>0</v>
      </c>
      <c r="AB859" s="63">
        <v>0</v>
      </c>
      <c r="AC859" s="63">
        <v>0</v>
      </c>
      <c r="AD859" s="63">
        <v>0</v>
      </c>
      <c r="AE859" s="63">
        <v>0</v>
      </c>
      <c r="AF859" s="63">
        <v>0</v>
      </c>
      <c r="AG859" s="63">
        <v>0</v>
      </c>
      <c r="AH859" s="63">
        <v>0</v>
      </c>
      <c r="AI859" s="63">
        <v>0</v>
      </c>
      <c r="AJ859" s="63">
        <v>0</v>
      </c>
      <c r="AK859" s="63">
        <v>0</v>
      </c>
      <c r="AL859" s="63">
        <v>0</v>
      </c>
      <c r="AM859" s="63">
        <v>0</v>
      </c>
      <c r="AN859" s="63">
        <v>3</v>
      </c>
      <c r="AO859" s="63">
        <v>0</v>
      </c>
      <c r="AP859" s="63">
        <v>0</v>
      </c>
      <c r="AQ859" s="63">
        <v>0</v>
      </c>
      <c r="AR859" s="63">
        <v>0</v>
      </c>
      <c r="AS859" s="63">
        <v>0</v>
      </c>
      <c r="AT859" s="63">
        <v>0</v>
      </c>
      <c r="AU859" s="63">
        <v>0</v>
      </c>
      <c r="AV859" s="63">
        <v>0</v>
      </c>
      <c r="AW859" s="63">
        <v>0</v>
      </c>
      <c r="AX859" s="63">
        <v>0</v>
      </c>
      <c r="AY859" s="63">
        <v>0</v>
      </c>
      <c r="BA859" s="5">
        <f>IF(Q859&gt;0,RANK(Q859,(N859:P859,Q859:AE859)),0)</f>
        <v>3</v>
      </c>
      <c r="BB859" s="5">
        <f>IF(R859&gt;0,RANK(R859,(N859:P859,Q859:AE859)),0)</f>
        <v>4</v>
      </c>
      <c r="BC859" s="5">
        <f>IF(T859&gt;0,RANK(T859,(N859:P859,Q859:AE859)),0)</f>
        <v>6</v>
      </c>
      <c r="BD859" s="5">
        <f>IF(S859&gt;0,RANK(S859,(N859:P859,Q859:AE859)),0)</f>
        <v>7</v>
      </c>
      <c r="BE859" s="2">
        <f t="shared" si="354"/>
        <v>7.6235541535226081E-3</v>
      </c>
      <c r="BF859" s="2">
        <f t="shared" si="355"/>
        <v>2.8916929547844372E-3</v>
      </c>
      <c r="BG859" s="2">
        <f t="shared" si="356"/>
        <v>1.5772870662460567E-3</v>
      </c>
      <c r="BH859" s="2">
        <f t="shared" si="357"/>
        <v>7.8864353312302837E-4</v>
      </c>
      <c r="BJ859" t="s">
        <v>1933</v>
      </c>
      <c r="BK859" t="s">
        <v>1621</v>
      </c>
      <c r="BL859">
        <v>2</v>
      </c>
      <c r="BN859" s="112">
        <v>19</v>
      </c>
      <c r="BO859" s="114">
        <v>53</v>
      </c>
      <c r="BP859" s="118">
        <f t="shared" si="345"/>
        <v>19053</v>
      </c>
      <c r="BQ859" s="118">
        <f t="shared" si="343"/>
        <v>19053</v>
      </c>
      <c r="BR859" s="5" t="s">
        <v>3151</v>
      </c>
      <c r="BV859" s="63"/>
    </row>
    <row r="860" spans="1:74" ht="15" hidden="1" customHeight="1" outlineLevel="1">
      <c r="A860" t="s">
        <v>1707</v>
      </c>
      <c r="B860" t="s">
        <v>1621</v>
      </c>
      <c r="C860" s="1">
        <f t="shared" si="347"/>
        <v>10003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8</v>
      </c>
      <c r="G860" s="129">
        <f t="shared" si="348"/>
        <v>3509</v>
      </c>
      <c r="H860" s="134">
        <f t="shared" si="349"/>
        <v>0.35079476157152856</v>
      </c>
      <c r="I860" s="2"/>
      <c r="J860" s="2">
        <f t="shared" si="350"/>
        <v>0.31560531840447864</v>
      </c>
      <c r="K860" s="2">
        <f t="shared" si="351"/>
        <v>0.66640007997600714</v>
      </c>
      <c r="L860" s="2">
        <f t="shared" si="352"/>
        <v>7.9976007197840647E-4</v>
      </c>
      <c r="M860" s="2">
        <f t="shared" si="353"/>
        <v>1.7194841547535755E-2</v>
      </c>
      <c r="N860" s="63">
        <v>3157</v>
      </c>
      <c r="O860" s="63">
        <v>6666</v>
      </c>
      <c r="P860" s="63">
        <v>8</v>
      </c>
      <c r="Q860" s="63">
        <v>87</v>
      </c>
      <c r="R860" s="63">
        <v>15</v>
      </c>
      <c r="S860" s="63">
        <v>17</v>
      </c>
      <c r="T860" s="63">
        <v>7</v>
      </c>
      <c r="U860" s="63">
        <v>17</v>
      </c>
      <c r="V860" s="63">
        <v>0</v>
      </c>
      <c r="W860" s="63">
        <v>22</v>
      </c>
      <c r="X860" s="63">
        <v>0</v>
      </c>
      <c r="Y860" s="63">
        <v>0</v>
      </c>
      <c r="Z860" s="63">
        <v>0</v>
      </c>
      <c r="AA860" s="63">
        <v>0</v>
      </c>
      <c r="AB860" s="63">
        <v>0</v>
      </c>
      <c r="AC860" s="63">
        <v>0</v>
      </c>
      <c r="AD860" s="63">
        <v>0</v>
      </c>
      <c r="AE860" s="63">
        <v>0</v>
      </c>
      <c r="AF860" s="63">
        <v>0</v>
      </c>
      <c r="AG860" s="63">
        <v>0</v>
      </c>
      <c r="AH860" s="63">
        <v>0</v>
      </c>
      <c r="AI860" s="63">
        <v>0</v>
      </c>
      <c r="AJ860" s="63">
        <v>0</v>
      </c>
      <c r="AK860" s="63">
        <v>0</v>
      </c>
      <c r="AL860" s="63">
        <v>0</v>
      </c>
      <c r="AM860" s="63">
        <v>0</v>
      </c>
      <c r="AN860" s="63">
        <v>7</v>
      </c>
      <c r="AO860" s="63">
        <v>0</v>
      </c>
      <c r="AP860" s="63">
        <v>0</v>
      </c>
      <c r="AQ860" s="63">
        <v>0</v>
      </c>
      <c r="AR860" s="63">
        <v>0</v>
      </c>
      <c r="AS860" s="63">
        <v>0</v>
      </c>
      <c r="AT860" s="63">
        <v>0</v>
      </c>
      <c r="AU860" s="63">
        <v>0</v>
      </c>
      <c r="AV860" s="63">
        <v>0</v>
      </c>
      <c r="AW860" s="63">
        <v>0</v>
      </c>
      <c r="AX860" s="63">
        <v>0</v>
      </c>
      <c r="AY860" s="63">
        <v>0</v>
      </c>
      <c r="BA860" s="5">
        <f>IF(Q860&gt;0,RANK(Q860,(N860:P860,Q860:AE860)),0)</f>
        <v>3</v>
      </c>
      <c r="BB860" s="5">
        <f>IF(R860&gt;0,RANK(R860,(N860:P860,Q860:AE860)),0)</f>
        <v>7</v>
      </c>
      <c r="BC860" s="5">
        <f>IF(T860&gt;0,RANK(T860,(N860:P860,Q860:AE860)),0)</f>
        <v>9</v>
      </c>
      <c r="BD860" s="5">
        <f>IF(S860&gt;0,RANK(S860,(N860:P860,Q860:AE860)),0)</f>
        <v>5</v>
      </c>
      <c r="BE860" s="2">
        <f t="shared" si="354"/>
        <v>8.6973907827651697E-3</v>
      </c>
      <c r="BF860" s="2">
        <f t="shared" si="355"/>
        <v>1.4995501349595122E-3</v>
      </c>
      <c r="BG860" s="2">
        <f t="shared" si="356"/>
        <v>6.9979006298110562E-4</v>
      </c>
      <c r="BH860" s="2">
        <f t="shared" si="357"/>
        <v>1.6994901529541137E-3</v>
      </c>
      <c r="BJ860" t="s">
        <v>1707</v>
      </c>
      <c r="BK860" t="s">
        <v>1621</v>
      </c>
      <c r="BL860">
        <v>1</v>
      </c>
      <c r="BN860" s="112">
        <v>19</v>
      </c>
      <c r="BO860" s="114">
        <v>55</v>
      </c>
      <c r="BP860" s="118">
        <f t="shared" si="345"/>
        <v>19055</v>
      </c>
      <c r="BQ860" s="118">
        <f t="shared" si="343"/>
        <v>19055</v>
      </c>
      <c r="BR860" s="5" t="s">
        <v>3151</v>
      </c>
      <c r="BV860" s="63"/>
    </row>
    <row r="861" spans="1:74" ht="15" hidden="1" customHeight="1" outlineLevel="1">
      <c r="A861" t="s">
        <v>3086</v>
      </c>
      <c r="B861" t="s">
        <v>1621</v>
      </c>
      <c r="C861" s="1">
        <f t="shared" si="347"/>
        <v>19956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>IF(P861&gt;0,RANK(P861,(N861:P861,Q861:AE861)),0)</f>
        <v>9</v>
      </c>
      <c r="G861" s="129">
        <f t="shared" si="348"/>
        <v>1699</v>
      </c>
      <c r="H861" s="134">
        <f t="shared" si="349"/>
        <v>8.5137302064541995E-2</v>
      </c>
      <c r="I861" s="2"/>
      <c r="J861" s="2">
        <f t="shared" si="350"/>
        <v>0.44563038685107237</v>
      </c>
      <c r="K861" s="2">
        <f t="shared" si="351"/>
        <v>0.53076768891561432</v>
      </c>
      <c r="L861" s="2">
        <f t="shared" si="352"/>
        <v>6.0132291040288638E-4</v>
      </c>
      <c r="M861" s="2">
        <f t="shared" si="353"/>
        <v>2.3000601322910423E-2</v>
      </c>
      <c r="N861" s="63">
        <v>8893</v>
      </c>
      <c r="O861" s="63">
        <v>10592</v>
      </c>
      <c r="P861" s="63">
        <v>12</v>
      </c>
      <c r="Q861" s="63">
        <v>275</v>
      </c>
      <c r="R861" s="63">
        <v>52</v>
      </c>
      <c r="S861" s="63">
        <v>16</v>
      </c>
      <c r="T861" s="63">
        <v>14</v>
      </c>
      <c r="U861" s="63">
        <v>44</v>
      </c>
      <c r="V861" s="63">
        <v>0</v>
      </c>
      <c r="W861" s="63">
        <v>50</v>
      </c>
      <c r="X861" s="63">
        <v>0</v>
      </c>
      <c r="Y861" s="63">
        <v>0</v>
      </c>
      <c r="Z861" s="63">
        <v>0</v>
      </c>
      <c r="AA861" s="63">
        <v>0</v>
      </c>
      <c r="AB861" s="63">
        <v>0</v>
      </c>
      <c r="AC861" s="63">
        <v>0</v>
      </c>
      <c r="AD861" s="63">
        <v>0</v>
      </c>
      <c r="AE861" s="63">
        <v>0</v>
      </c>
      <c r="AF861" s="63">
        <v>0</v>
      </c>
      <c r="AG861" s="63">
        <v>0</v>
      </c>
      <c r="AH861" s="63">
        <v>0</v>
      </c>
      <c r="AI861" s="63">
        <v>0</v>
      </c>
      <c r="AJ861" s="63">
        <v>0</v>
      </c>
      <c r="AK861" s="63">
        <v>0</v>
      </c>
      <c r="AL861" s="63">
        <v>0</v>
      </c>
      <c r="AM861" s="63">
        <v>0</v>
      </c>
      <c r="AN861" s="63">
        <v>8</v>
      </c>
      <c r="AO861" s="63">
        <v>0</v>
      </c>
      <c r="AP861" s="63">
        <v>0</v>
      </c>
      <c r="AQ861" s="63">
        <v>0</v>
      </c>
      <c r="AR861" s="63">
        <v>0</v>
      </c>
      <c r="AS861" s="63">
        <v>0</v>
      </c>
      <c r="AT861" s="63">
        <v>0</v>
      </c>
      <c r="AU861" s="63">
        <v>0</v>
      </c>
      <c r="AV861" s="63">
        <v>0</v>
      </c>
      <c r="AW861" s="63">
        <v>0</v>
      </c>
      <c r="AX861" s="63">
        <v>0</v>
      </c>
      <c r="AY861" s="63">
        <v>0</v>
      </c>
      <c r="BA861" s="5">
        <f>IF(Q861&gt;0,RANK(Q861,(N861:P861,Q861:AE861)),0)</f>
        <v>3</v>
      </c>
      <c r="BB861" s="5">
        <f>IF(R861&gt;0,RANK(R861,(N861:P861,Q861:AE861)),0)</f>
        <v>4</v>
      </c>
      <c r="BC861" s="5">
        <f>IF(T861&gt;0,RANK(T861,(N861:P861,Q861:AE861)),0)</f>
        <v>8</v>
      </c>
      <c r="BD861" s="5">
        <f>IF(S861&gt;0,RANK(S861,(N861:P861,Q861:AE861)),0)</f>
        <v>7</v>
      </c>
      <c r="BE861" s="2">
        <f t="shared" si="354"/>
        <v>1.3780316696732813E-2</v>
      </c>
      <c r="BF861" s="2">
        <f t="shared" si="355"/>
        <v>2.605732611745841E-3</v>
      </c>
      <c r="BG861" s="2">
        <f t="shared" si="356"/>
        <v>7.0154339547003411E-4</v>
      </c>
      <c r="BH861" s="2">
        <f t="shared" si="357"/>
        <v>8.0176388053718184E-4</v>
      </c>
      <c r="BJ861" t="s">
        <v>3086</v>
      </c>
      <c r="BK861" t="s">
        <v>1621</v>
      </c>
      <c r="BL861">
        <v>2</v>
      </c>
      <c r="BN861" s="112">
        <v>19</v>
      </c>
      <c r="BO861" s="114">
        <v>57</v>
      </c>
      <c r="BP861" s="118">
        <f t="shared" si="345"/>
        <v>19057</v>
      </c>
      <c r="BQ861" s="118">
        <f t="shared" si="343"/>
        <v>19057</v>
      </c>
      <c r="BR861" s="5" t="s">
        <v>3151</v>
      </c>
      <c r="BV861" s="63"/>
    </row>
    <row r="862" spans="1:74" ht="15" hidden="1" customHeight="1" outlineLevel="1">
      <c r="A862" t="s">
        <v>1046</v>
      </c>
      <c r="B862" t="s">
        <v>1621</v>
      </c>
      <c r="C862" s="1">
        <f t="shared" si="347"/>
        <v>11244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9</v>
      </c>
      <c r="G862" s="129">
        <f t="shared" si="348"/>
        <v>3777</v>
      </c>
      <c r="H862" s="134">
        <f t="shared" si="349"/>
        <v>0.33591248665955176</v>
      </c>
      <c r="I862" s="2"/>
      <c r="J862" s="2">
        <f t="shared" si="350"/>
        <v>0.32559587335467804</v>
      </c>
      <c r="K862" s="2">
        <f t="shared" si="351"/>
        <v>0.66150836001422986</v>
      </c>
      <c r="L862" s="2">
        <f t="shared" si="352"/>
        <v>1.7787264318747776E-4</v>
      </c>
      <c r="M862" s="2">
        <f t="shared" si="353"/>
        <v>1.2717893987904676E-2</v>
      </c>
      <c r="N862" s="63">
        <v>3661</v>
      </c>
      <c r="O862" s="63">
        <v>7438</v>
      </c>
      <c r="P862" s="63">
        <v>2</v>
      </c>
      <c r="Q862" s="63">
        <v>92</v>
      </c>
      <c r="R862" s="63">
        <v>8</v>
      </c>
      <c r="S862" s="63">
        <v>8</v>
      </c>
      <c r="T862" s="63">
        <v>7</v>
      </c>
      <c r="U862" s="63">
        <v>6</v>
      </c>
      <c r="V862" s="63">
        <v>0</v>
      </c>
      <c r="W862" s="63">
        <v>14</v>
      </c>
      <c r="X862" s="63">
        <v>0</v>
      </c>
      <c r="Y862" s="63">
        <v>0</v>
      </c>
      <c r="Z862" s="63">
        <v>0</v>
      </c>
      <c r="AA862" s="63">
        <v>0</v>
      </c>
      <c r="AB862" s="63">
        <v>0</v>
      </c>
      <c r="AC862" s="63">
        <v>0</v>
      </c>
      <c r="AD862" s="63">
        <v>0</v>
      </c>
      <c r="AE862" s="63">
        <v>0</v>
      </c>
      <c r="AF862" s="63">
        <v>0</v>
      </c>
      <c r="AG862" s="63">
        <v>0</v>
      </c>
      <c r="AH862" s="63">
        <v>0</v>
      </c>
      <c r="AI862" s="63">
        <v>0</v>
      </c>
      <c r="AJ862" s="63">
        <v>0</v>
      </c>
      <c r="AK862" s="63">
        <v>0</v>
      </c>
      <c r="AL862" s="63">
        <v>0</v>
      </c>
      <c r="AM862" s="63">
        <v>0</v>
      </c>
      <c r="AN862" s="63">
        <v>8</v>
      </c>
      <c r="AO862" s="63">
        <v>0</v>
      </c>
      <c r="AP862" s="63">
        <v>0</v>
      </c>
      <c r="AQ862" s="63">
        <v>0</v>
      </c>
      <c r="AR862" s="63">
        <v>0</v>
      </c>
      <c r="AS862" s="63">
        <v>0</v>
      </c>
      <c r="AT862" s="63">
        <v>0</v>
      </c>
      <c r="AU862" s="63">
        <v>0</v>
      </c>
      <c r="AV862" s="63">
        <v>0</v>
      </c>
      <c r="AW862" s="63">
        <v>0</v>
      </c>
      <c r="AX862" s="63">
        <v>0</v>
      </c>
      <c r="AY862" s="63">
        <v>0</v>
      </c>
      <c r="BA862" s="5">
        <f>IF(Q862&gt;0,RANK(Q862,(N862:P862,Q862:AE862)),0)</f>
        <v>3</v>
      </c>
      <c r="BB862" s="5">
        <f>IF(R862&gt;0,RANK(R862,(N862:P862,Q862:AE862)),0)</f>
        <v>5</v>
      </c>
      <c r="BC862" s="5">
        <f>IF(T862&gt;0,RANK(T862,(N862:P862,Q862:AE862)),0)</f>
        <v>7</v>
      </c>
      <c r="BD862" s="5">
        <f>IF(S862&gt;0,RANK(S862,(N862:P862,Q862:AE862)),0)</f>
        <v>5</v>
      </c>
      <c r="BE862" s="2">
        <f t="shared" si="354"/>
        <v>8.1821415866239772E-3</v>
      </c>
      <c r="BF862" s="2">
        <f t="shared" si="355"/>
        <v>7.1149057274991104E-4</v>
      </c>
      <c r="BG862" s="2">
        <f t="shared" si="356"/>
        <v>6.2255425115617213E-4</v>
      </c>
      <c r="BH862" s="2">
        <f t="shared" si="357"/>
        <v>7.1149057274991104E-4</v>
      </c>
      <c r="BJ862" t="s">
        <v>1046</v>
      </c>
      <c r="BK862" t="s">
        <v>1621</v>
      </c>
      <c r="BL862">
        <v>4</v>
      </c>
      <c r="BN862" s="112">
        <v>19</v>
      </c>
      <c r="BO862" s="114">
        <v>59</v>
      </c>
      <c r="BP862" s="118">
        <f t="shared" si="345"/>
        <v>19059</v>
      </c>
      <c r="BQ862" s="118">
        <f t="shared" si="343"/>
        <v>19059</v>
      </c>
      <c r="BR862" s="5" t="s">
        <v>3151</v>
      </c>
      <c r="BV862" s="63"/>
    </row>
    <row r="863" spans="1:74" ht="15" hidden="1" customHeight="1" outlineLevel="1">
      <c r="A863" t="s">
        <v>485</v>
      </c>
      <c r="B863" t="s">
        <v>1621</v>
      </c>
      <c r="C863" s="1">
        <f t="shared" si="347"/>
        <v>53926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>IF(P863&gt;0,RANK(P863,(N863:P863,Q863:AE863)),0)</f>
        <v>9</v>
      </c>
      <c r="G863" s="129">
        <f t="shared" si="348"/>
        <v>1557</v>
      </c>
      <c r="H863" s="134">
        <f t="shared" si="349"/>
        <v>2.8872899899862775E-2</v>
      </c>
      <c r="I863" s="2"/>
      <c r="J863" s="2">
        <f t="shared" si="350"/>
        <v>0.47578162667358975</v>
      </c>
      <c r="K863" s="2">
        <f t="shared" si="351"/>
        <v>0.50465452657345256</v>
      </c>
      <c r="L863" s="2">
        <f t="shared" si="352"/>
        <v>2.5961502800133518E-4</v>
      </c>
      <c r="M863" s="2">
        <f t="shared" si="353"/>
        <v>1.9304231724956412E-2</v>
      </c>
      <c r="N863" s="63">
        <v>25657</v>
      </c>
      <c r="O863" s="63">
        <v>27214</v>
      </c>
      <c r="P863" s="63">
        <v>14</v>
      </c>
      <c r="Q863" s="63">
        <v>556</v>
      </c>
      <c r="R863" s="63">
        <v>125</v>
      </c>
      <c r="S863" s="63">
        <v>58</v>
      </c>
      <c r="T863" s="63">
        <v>30</v>
      </c>
      <c r="U863" s="63">
        <v>115</v>
      </c>
      <c r="V863" s="63">
        <v>0</v>
      </c>
      <c r="W863" s="63">
        <v>144</v>
      </c>
      <c r="X863" s="63">
        <v>0</v>
      </c>
      <c r="Y863" s="63">
        <v>0</v>
      </c>
      <c r="Z863" s="63">
        <v>0</v>
      </c>
      <c r="AA863" s="63">
        <v>0</v>
      </c>
      <c r="AB863" s="63">
        <v>0</v>
      </c>
      <c r="AC863" s="63">
        <v>0</v>
      </c>
      <c r="AD863" s="63">
        <v>0</v>
      </c>
      <c r="AE863" s="63">
        <v>0</v>
      </c>
      <c r="AF863" s="63">
        <v>0</v>
      </c>
      <c r="AG863" s="63">
        <v>0</v>
      </c>
      <c r="AH863" s="63">
        <v>0</v>
      </c>
      <c r="AI863" s="63">
        <v>0</v>
      </c>
      <c r="AJ863" s="63">
        <v>0</v>
      </c>
      <c r="AK863" s="63">
        <v>0</v>
      </c>
      <c r="AL863" s="63">
        <v>0</v>
      </c>
      <c r="AM863" s="63">
        <v>0</v>
      </c>
      <c r="AN863" s="63">
        <v>13</v>
      </c>
      <c r="AO863" s="63">
        <v>0</v>
      </c>
      <c r="AP863" s="63">
        <v>0</v>
      </c>
      <c r="AQ863" s="63">
        <v>0</v>
      </c>
      <c r="AR863" s="63">
        <v>0</v>
      </c>
      <c r="AS863" s="63">
        <v>0</v>
      </c>
      <c r="AT863" s="63">
        <v>0</v>
      </c>
      <c r="AU863" s="63">
        <v>0</v>
      </c>
      <c r="AV863" s="63">
        <v>0</v>
      </c>
      <c r="AW863" s="63">
        <v>0</v>
      </c>
      <c r="AX863" s="63">
        <v>0</v>
      </c>
      <c r="AY863" s="63">
        <v>0</v>
      </c>
      <c r="BA863" s="5">
        <f>IF(Q863&gt;0,RANK(Q863,(N863:P863,Q863:AE863)),0)</f>
        <v>3</v>
      </c>
      <c r="BB863" s="5">
        <f>IF(R863&gt;0,RANK(R863,(N863:P863,Q863:AE863)),0)</f>
        <v>5</v>
      </c>
      <c r="BC863" s="5">
        <f>IF(T863&gt;0,RANK(T863,(N863:P863,Q863:AE863)),0)</f>
        <v>8</v>
      </c>
      <c r="BD863" s="5">
        <f>IF(S863&gt;0,RANK(S863,(N863:P863,Q863:AE863)),0)</f>
        <v>7</v>
      </c>
      <c r="BE863" s="2">
        <f t="shared" si="354"/>
        <v>1.031042539776731E-2</v>
      </c>
      <c r="BF863" s="2">
        <f t="shared" si="355"/>
        <v>2.3179913214404924E-3</v>
      </c>
      <c r="BG863" s="2">
        <f t="shared" si="356"/>
        <v>5.5631791714571817E-4</v>
      </c>
      <c r="BH863" s="2">
        <f t="shared" si="357"/>
        <v>1.0755479731483885E-3</v>
      </c>
      <c r="BJ863" t="s">
        <v>485</v>
      </c>
      <c r="BK863" t="s">
        <v>1621</v>
      </c>
      <c r="BL863">
        <v>1</v>
      </c>
      <c r="BN863" s="112">
        <v>19</v>
      </c>
      <c r="BO863" s="114">
        <v>61</v>
      </c>
      <c r="BP863" s="118">
        <f t="shared" si="345"/>
        <v>19061</v>
      </c>
      <c r="BQ863" s="118">
        <f t="shared" si="343"/>
        <v>19061</v>
      </c>
      <c r="BR863" s="5" t="s">
        <v>3151</v>
      </c>
      <c r="BV863" s="63"/>
    </row>
    <row r="864" spans="1:74" ht="15" hidden="1" customHeight="1" outlineLevel="1">
      <c r="A864" t="s">
        <v>821</v>
      </c>
      <c r="B864" t="s">
        <v>1621</v>
      </c>
      <c r="C864" s="1">
        <f t="shared" si="347"/>
        <v>4853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9</v>
      </c>
      <c r="G864" s="129">
        <f t="shared" si="348"/>
        <v>1745</v>
      </c>
      <c r="H864" s="134">
        <f t="shared" si="349"/>
        <v>0.35957139913455594</v>
      </c>
      <c r="I864" s="2"/>
      <c r="J864" s="2">
        <f t="shared" si="350"/>
        <v>0.31320832474757881</v>
      </c>
      <c r="K864" s="2">
        <f t="shared" si="351"/>
        <v>0.67277972388213481</v>
      </c>
      <c r="L864" s="2">
        <f t="shared" si="352"/>
        <v>4.1211621677313001E-4</v>
      </c>
      <c r="M864" s="2">
        <f t="shared" si="353"/>
        <v>1.3599835153513306E-2</v>
      </c>
      <c r="N864" s="63">
        <v>1520</v>
      </c>
      <c r="O864" s="63">
        <v>3265</v>
      </c>
      <c r="P864" s="63">
        <v>2</v>
      </c>
      <c r="Q864" s="63">
        <v>36</v>
      </c>
      <c r="R864" s="63">
        <v>12</v>
      </c>
      <c r="S864" s="63">
        <v>5</v>
      </c>
      <c r="T864" s="63">
        <v>3</v>
      </c>
      <c r="U864" s="63">
        <v>6</v>
      </c>
      <c r="V864" s="63">
        <v>0</v>
      </c>
      <c r="W864" s="63">
        <v>3</v>
      </c>
      <c r="X864" s="63">
        <v>0</v>
      </c>
      <c r="Y864" s="63">
        <v>0</v>
      </c>
      <c r="Z864" s="63">
        <v>0</v>
      </c>
      <c r="AA864" s="63">
        <v>0</v>
      </c>
      <c r="AB864" s="63">
        <v>0</v>
      </c>
      <c r="AC864" s="63">
        <v>0</v>
      </c>
      <c r="AD864" s="63">
        <v>0</v>
      </c>
      <c r="AE864" s="63">
        <v>0</v>
      </c>
      <c r="AF864" s="63">
        <v>0</v>
      </c>
      <c r="AG864" s="63">
        <v>0</v>
      </c>
      <c r="AH864" s="63">
        <v>0</v>
      </c>
      <c r="AI864" s="63">
        <v>0</v>
      </c>
      <c r="AJ864" s="63">
        <v>0</v>
      </c>
      <c r="AK864" s="63">
        <v>0</v>
      </c>
      <c r="AL864" s="63">
        <v>0</v>
      </c>
      <c r="AM864" s="63">
        <v>0</v>
      </c>
      <c r="AN864" s="63">
        <v>1</v>
      </c>
      <c r="AO864" s="63">
        <v>0</v>
      </c>
      <c r="AP864" s="63">
        <v>0</v>
      </c>
      <c r="AQ864" s="63">
        <v>0</v>
      </c>
      <c r="AR864" s="63">
        <v>0</v>
      </c>
      <c r="AS864" s="63">
        <v>0</v>
      </c>
      <c r="AT864" s="63">
        <v>0</v>
      </c>
      <c r="AU864" s="63">
        <v>0</v>
      </c>
      <c r="AV864" s="63">
        <v>0</v>
      </c>
      <c r="AW864" s="63">
        <v>0</v>
      </c>
      <c r="AX864" s="63">
        <v>0</v>
      </c>
      <c r="AY864" s="63">
        <v>0</v>
      </c>
      <c r="BA864" s="5">
        <f>IF(Q864&gt;0,RANK(Q864,(N864:P864,Q864:AE864)),0)</f>
        <v>3</v>
      </c>
      <c r="BB864" s="5">
        <f>IF(R864&gt;0,RANK(R864,(N864:P864,Q864:AE864)),0)</f>
        <v>4</v>
      </c>
      <c r="BC864" s="5">
        <f>IF(T864&gt;0,RANK(T864,(N864:P864,Q864:AE864)),0)</f>
        <v>7</v>
      </c>
      <c r="BD864" s="5">
        <f>IF(S864&gt;0,RANK(S864,(N864:P864,Q864:AE864)),0)</f>
        <v>6</v>
      </c>
      <c r="BE864" s="2">
        <f t="shared" si="354"/>
        <v>7.4180919019163401E-3</v>
      </c>
      <c r="BF864" s="2">
        <f t="shared" si="355"/>
        <v>2.4726973006387802E-3</v>
      </c>
      <c r="BG864" s="2">
        <f t="shared" si="356"/>
        <v>6.1817432515969505E-4</v>
      </c>
      <c r="BH864" s="2">
        <f t="shared" si="357"/>
        <v>1.0302905419328251E-3</v>
      </c>
      <c r="BJ864" t="s">
        <v>821</v>
      </c>
      <c r="BK864" t="s">
        <v>1621</v>
      </c>
      <c r="BL864">
        <v>4</v>
      </c>
      <c r="BN864" s="112">
        <v>19</v>
      </c>
      <c r="BO864" s="114">
        <v>63</v>
      </c>
      <c r="BP864" s="118">
        <f t="shared" si="345"/>
        <v>19063</v>
      </c>
      <c r="BQ864" s="118">
        <f t="shared" si="343"/>
        <v>19063</v>
      </c>
      <c r="BR864" s="5" t="s">
        <v>3151</v>
      </c>
      <c r="BV864" s="63"/>
    </row>
    <row r="865" spans="1:74" ht="15" hidden="1" customHeight="1" outlineLevel="1">
      <c r="A865" t="s">
        <v>1415</v>
      </c>
      <c r="B865" t="s">
        <v>1621</v>
      </c>
      <c r="C865" s="1">
        <f t="shared" ref="C865:C896" si="358">SUM(N865:AY865)</f>
        <v>10186</v>
      </c>
      <c r="D865" s="5">
        <f>IF(N865&gt;0, RANK(N865,(N865:P865,Q865:AE865)),0)</f>
        <v>2</v>
      </c>
      <c r="E865" s="5">
        <f>IF(O865&gt;0,RANK(O865,(N865:P865,Q865:AE865)),0)</f>
        <v>1</v>
      </c>
      <c r="F865" s="5">
        <f>IF(P865&gt;0,RANK(P865,(N865:P865,Q865:AE865)),0)</f>
        <v>9</v>
      </c>
      <c r="G865" s="129">
        <f t="shared" ref="G865:G896" si="359">IF(C865&gt;0,MAX(N865:P865)-LARGE(N865:P865,2),0)</f>
        <v>2310</v>
      </c>
      <c r="H865" s="134">
        <f t="shared" ref="H865:H896" si="360">IF(C865&gt;0,G865/C865,0)</f>
        <v>0.22678185745140389</v>
      </c>
      <c r="I865" s="2"/>
      <c r="J865" s="2">
        <f t="shared" ref="J865:J896" si="361">IF($C865=0,"-",N865/$C865)</f>
        <v>0.37649715295503633</v>
      </c>
      <c r="K865" s="2">
        <f t="shared" ref="K865:K896" si="362">IF($C865=0,"-",O865/$C865)</f>
        <v>0.60327901040644016</v>
      </c>
      <c r="L865" s="2">
        <f t="shared" ref="L865:L896" si="363">IF($C865=0,"-",P865/$C865)</f>
        <v>9.8173964264677014E-5</v>
      </c>
      <c r="M865" s="2">
        <f t="shared" ref="M865:M896" si="364">IF(C865=0,"-",(1-J865-K865-L865))</f>
        <v>2.0125662674258884E-2</v>
      </c>
      <c r="N865" s="63">
        <v>3835</v>
      </c>
      <c r="O865" s="63">
        <v>6145</v>
      </c>
      <c r="P865" s="63">
        <v>1</v>
      </c>
      <c r="Q865" s="63">
        <v>102</v>
      </c>
      <c r="R865" s="63">
        <v>27</v>
      </c>
      <c r="S865" s="63">
        <v>16</v>
      </c>
      <c r="T865" s="63">
        <v>10</v>
      </c>
      <c r="U865" s="63">
        <v>16</v>
      </c>
      <c r="V865" s="63">
        <v>0</v>
      </c>
      <c r="W865" s="63">
        <v>29</v>
      </c>
      <c r="X865" s="63">
        <v>0</v>
      </c>
      <c r="Y865" s="63">
        <v>0</v>
      </c>
      <c r="Z865" s="63">
        <v>0</v>
      </c>
      <c r="AA865" s="63">
        <v>0</v>
      </c>
      <c r="AB865" s="63">
        <v>0</v>
      </c>
      <c r="AC865" s="63">
        <v>0</v>
      </c>
      <c r="AD865" s="63">
        <v>0</v>
      </c>
      <c r="AE865" s="63">
        <v>0</v>
      </c>
      <c r="AF865" s="63">
        <v>0</v>
      </c>
      <c r="AG865" s="63">
        <v>0</v>
      </c>
      <c r="AH865" s="63">
        <v>0</v>
      </c>
      <c r="AI865" s="63">
        <v>0</v>
      </c>
      <c r="AJ865" s="63">
        <v>0</v>
      </c>
      <c r="AK865" s="63">
        <v>0</v>
      </c>
      <c r="AL865" s="63">
        <v>0</v>
      </c>
      <c r="AM865" s="63">
        <v>0</v>
      </c>
      <c r="AN865" s="63">
        <v>5</v>
      </c>
      <c r="AO865" s="63">
        <v>0</v>
      </c>
      <c r="AP865" s="63">
        <v>0</v>
      </c>
      <c r="AQ865" s="63">
        <v>0</v>
      </c>
      <c r="AR865" s="63">
        <v>0</v>
      </c>
      <c r="AS865" s="63">
        <v>0</v>
      </c>
      <c r="AT865" s="63">
        <v>0</v>
      </c>
      <c r="AU865" s="63">
        <v>0</v>
      </c>
      <c r="AV865" s="63">
        <v>0</v>
      </c>
      <c r="AW865" s="63">
        <v>0</v>
      </c>
      <c r="AX865" s="63">
        <v>0</v>
      </c>
      <c r="AY865" s="63">
        <v>0</v>
      </c>
      <c r="BA865" s="5">
        <f>IF(Q865&gt;0,RANK(Q865,(N865:P865,Q865:AE865)),0)</f>
        <v>3</v>
      </c>
      <c r="BB865" s="5">
        <f>IF(R865&gt;0,RANK(R865,(N865:P865,Q865:AE865)),0)</f>
        <v>5</v>
      </c>
      <c r="BC865" s="5">
        <f>IF(T865&gt;0,RANK(T865,(N865:P865,Q865:AE865)),0)</f>
        <v>8</v>
      </c>
      <c r="BD865" s="5">
        <f>IF(S865&gt;0,RANK(S865,(N865:P865,Q865:AE865)),0)</f>
        <v>6</v>
      </c>
      <c r="BE865" s="2">
        <f t="shared" ref="BE865:BE896" si="365">IF($C865=0,"-",Q865/$C865)</f>
        <v>1.0013744354997054E-2</v>
      </c>
      <c r="BF865" s="2">
        <f t="shared" ref="BF865:BF896" si="366">IF($C865=0,"-",R865/$C865)</f>
        <v>2.6506970351462792E-3</v>
      </c>
      <c r="BG865" s="2">
        <f t="shared" ref="BG865:BG896" si="367">IF($C865=0,"-",T865/$C865)</f>
        <v>9.8173964264677014E-4</v>
      </c>
      <c r="BH865" s="2">
        <f t="shared" ref="BH865:BH896" si="368">IF($C865=0,"-",S865/$C865)</f>
        <v>1.5707834282348322E-3</v>
      </c>
      <c r="BJ865" t="s">
        <v>1415</v>
      </c>
      <c r="BK865" t="s">
        <v>1621</v>
      </c>
      <c r="BL865">
        <v>1</v>
      </c>
      <c r="BN865" s="112">
        <v>19</v>
      </c>
      <c r="BO865" s="114">
        <v>65</v>
      </c>
      <c r="BP865" s="118">
        <f t="shared" si="345"/>
        <v>19065</v>
      </c>
      <c r="BQ865" s="118">
        <f t="shared" si="343"/>
        <v>19065</v>
      </c>
      <c r="BR865" s="5" t="s">
        <v>3151</v>
      </c>
      <c r="BV865" s="63"/>
    </row>
    <row r="866" spans="1:74" ht="15" hidden="1" customHeight="1" outlineLevel="1">
      <c r="A866" t="s">
        <v>2933</v>
      </c>
      <c r="B866" t="s">
        <v>1621</v>
      </c>
      <c r="C866" s="1">
        <f t="shared" si="358"/>
        <v>8032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>IF(P866&gt;0,RANK(P866,(N866:P866,Q866:AE866)),0)</f>
        <v>9</v>
      </c>
      <c r="G866" s="129">
        <f t="shared" si="359"/>
        <v>1560</v>
      </c>
      <c r="H866" s="134">
        <f t="shared" si="360"/>
        <v>0.19422310756972111</v>
      </c>
      <c r="I866" s="2"/>
      <c r="J866" s="2">
        <f t="shared" si="361"/>
        <v>0.39492031872509958</v>
      </c>
      <c r="K866" s="2">
        <f t="shared" si="362"/>
        <v>0.58914342629482075</v>
      </c>
      <c r="L866" s="2">
        <f t="shared" si="363"/>
        <v>7.4701195219123505E-4</v>
      </c>
      <c r="M866" s="2">
        <f t="shared" si="364"/>
        <v>1.5189243027888433E-2</v>
      </c>
      <c r="N866" s="63">
        <v>3172</v>
      </c>
      <c r="O866" s="63">
        <v>4732</v>
      </c>
      <c r="P866" s="63">
        <v>6</v>
      </c>
      <c r="Q866" s="63">
        <v>63</v>
      </c>
      <c r="R866" s="63">
        <v>10</v>
      </c>
      <c r="S866" s="63">
        <v>12</v>
      </c>
      <c r="T866" s="63">
        <v>7</v>
      </c>
      <c r="U866" s="63">
        <v>12</v>
      </c>
      <c r="V866" s="63">
        <v>0</v>
      </c>
      <c r="W866" s="63">
        <v>15</v>
      </c>
      <c r="X866" s="63">
        <v>0</v>
      </c>
      <c r="Y866" s="63">
        <v>0</v>
      </c>
      <c r="Z866" s="63">
        <v>0</v>
      </c>
      <c r="AA866" s="63">
        <v>0</v>
      </c>
      <c r="AB866" s="63">
        <v>0</v>
      </c>
      <c r="AC866" s="63">
        <v>0</v>
      </c>
      <c r="AD866" s="63">
        <v>0</v>
      </c>
      <c r="AE866" s="63">
        <v>0</v>
      </c>
      <c r="AF866" s="63">
        <v>0</v>
      </c>
      <c r="AG866" s="63">
        <v>0</v>
      </c>
      <c r="AH866" s="63">
        <v>0</v>
      </c>
      <c r="AI866" s="63">
        <v>0</v>
      </c>
      <c r="AJ866" s="63">
        <v>0</v>
      </c>
      <c r="AK866" s="63">
        <v>0</v>
      </c>
      <c r="AL866" s="63">
        <v>0</v>
      </c>
      <c r="AM866" s="63">
        <v>0</v>
      </c>
      <c r="AN866" s="63">
        <v>3</v>
      </c>
      <c r="AO866" s="63">
        <v>0</v>
      </c>
      <c r="AP866" s="63">
        <v>0</v>
      </c>
      <c r="AQ866" s="63">
        <v>0</v>
      </c>
      <c r="AR866" s="63">
        <v>0</v>
      </c>
      <c r="AS866" s="63">
        <v>0</v>
      </c>
      <c r="AT866" s="63">
        <v>0</v>
      </c>
      <c r="AU866" s="63">
        <v>0</v>
      </c>
      <c r="AV866" s="63">
        <v>0</v>
      </c>
      <c r="AW866" s="63">
        <v>0</v>
      </c>
      <c r="AX866" s="63">
        <v>0</v>
      </c>
      <c r="AY866" s="63">
        <v>0</v>
      </c>
      <c r="BA866" s="5">
        <f>IF(Q866&gt;0,RANK(Q866,(N866:P866,Q866:AE866)),0)</f>
        <v>3</v>
      </c>
      <c r="BB866" s="5">
        <f>IF(R866&gt;0,RANK(R866,(N866:P866,Q866:AE866)),0)</f>
        <v>7</v>
      </c>
      <c r="BC866" s="5">
        <f>IF(T866&gt;0,RANK(T866,(N866:P866,Q866:AE866)),0)</f>
        <v>8</v>
      </c>
      <c r="BD866" s="5">
        <f>IF(S866&gt;0,RANK(S866,(N866:P866,Q866:AE866)),0)</f>
        <v>5</v>
      </c>
      <c r="BE866" s="2">
        <f t="shared" si="365"/>
        <v>7.8436254980079681E-3</v>
      </c>
      <c r="BF866" s="2">
        <f t="shared" si="366"/>
        <v>1.2450199203187251E-3</v>
      </c>
      <c r="BG866" s="2">
        <f t="shared" si="367"/>
        <v>8.7151394422310755E-4</v>
      </c>
      <c r="BH866" s="2">
        <f t="shared" si="368"/>
        <v>1.4940239043824701E-3</v>
      </c>
      <c r="BJ866" t="s">
        <v>2933</v>
      </c>
      <c r="BK866" t="s">
        <v>1621</v>
      </c>
      <c r="BL866">
        <v>4</v>
      </c>
      <c r="BN866" s="112">
        <v>19</v>
      </c>
      <c r="BO866" s="114">
        <v>67</v>
      </c>
      <c r="BP866" s="118">
        <f t="shared" si="345"/>
        <v>19067</v>
      </c>
      <c r="BQ866" s="118">
        <f t="shared" si="343"/>
        <v>19067</v>
      </c>
      <c r="BR866" s="5" t="s">
        <v>3151</v>
      </c>
      <c r="BV866" s="63"/>
    </row>
    <row r="867" spans="1:74" ht="15" hidden="1" customHeight="1" outlineLevel="1">
      <c r="A867" t="s">
        <v>1137</v>
      </c>
      <c r="B867" t="s">
        <v>1621</v>
      </c>
      <c r="C867" s="1">
        <f t="shared" si="358"/>
        <v>5130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9</v>
      </c>
      <c r="G867" s="129">
        <f t="shared" si="359"/>
        <v>1796</v>
      </c>
      <c r="H867" s="134">
        <f t="shared" si="360"/>
        <v>0.35009746588693957</v>
      </c>
      <c r="I867" s="2"/>
      <c r="J867" s="2">
        <f t="shared" si="361"/>
        <v>0.31695906432748538</v>
      </c>
      <c r="K867" s="2">
        <f t="shared" si="362"/>
        <v>0.6670565302144249</v>
      </c>
      <c r="L867" s="2">
        <f t="shared" si="363"/>
        <v>1.9493177387914229E-4</v>
      </c>
      <c r="M867" s="2">
        <f t="shared" si="364"/>
        <v>1.5789473684210624E-2</v>
      </c>
      <c r="N867" s="63">
        <v>1626</v>
      </c>
      <c r="O867" s="63">
        <v>3422</v>
      </c>
      <c r="P867" s="63">
        <v>1</v>
      </c>
      <c r="Q867" s="63">
        <v>45</v>
      </c>
      <c r="R867" s="63">
        <v>5</v>
      </c>
      <c r="S867" s="63">
        <v>6</v>
      </c>
      <c r="T867" s="63">
        <v>8</v>
      </c>
      <c r="U867" s="63">
        <v>3</v>
      </c>
      <c r="V867" s="63">
        <v>0</v>
      </c>
      <c r="W867" s="63">
        <v>11</v>
      </c>
      <c r="X867" s="63">
        <v>0</v>
      </c>
      <c r="Y867" s="63">
        <v>0</v>
      </c>
      <c r="Z867" s="63">
        <v>0</v>
      </c>
      <c r="AA867" s="63">
        <v>0</v>
      </c>
      <c r="AB867" s="63">
        <v>0</v>
      </c>
      <c r="AC867" s="63">
        <v>0</v>
      </c>
      <c r="AD867" s="63">
        <v>0</v>
      </c>
      <c r="AE867" s="63">
        <v>0</v>
      </c>
      <c r="AF867" s="63">
        <v>0</v>
      </c>
      <c r="AG867" s="63">
        <v>0</v>
      </c>
      <c r="AH867" s="63">
        <v>0</v>
      </c>
      <c r="AI867" s="63">
        <v>0</v>
      </c>
      <c r="AJ867" s="63">
        <v>0</v>
      </c>
      <c r="AK867" s="63">
        <v>0</v>
      </c>
      <c r="AL867" s="63">
        <v>0</v>
      </c>
      <c r="AM867" s="63">
        <v>0</v>
      </c>
      <c r="AN867" s="63">
        <v>3</v>
      </c>
      <c r="AO867" s="63">
        <v>0</v>
      </c>
      <c r="AP867" s="63">
        <v>0</v>
      </c>
      <c r="AQ867" s="63">
        <v>0</v>
      </c>
      <c r="AR867" s="63">
        <v>0</v>
      </c>
      <c r="AS867" s="63">
        <v>0</v>
      </c>
      <c r="AT867" s="63">
        <v>0</v>
      </c>
      <c r="AU867" s="63">
        <v>0</v>
      </c>
      <c r="AV867" s="63">
        <v>0</v>
      </c>
      <c r="AW867" s="63">
        <v>0</v>
      </c>
      <c r="AX867" s="63">
        <v>0</v>
      </c>
      <c r="AY867" s="63">
        <v>0</v>
      </c>
      <c r="BA867" s="5">
        <f>IF(Q867&gt;0,RANK(Q867,(N867:P867,Q867:AE867)),0)</f>
        <v>3</v>
      </c>
      <c r="BB867" s="5">
        <f>IF(R867&gt;0,RANK(R867,(N867:P867,Q867:AE867)),0)</f>
        <v>7</v>
      </c>
      <c r="BC867" s="5">
        <f>IF(T867&gt;0,RANK(T867,(N867:P867,Q867:AE867)),0)</f>
        <v>5</v>
      </c>
      <c r="BD867" s="5">
        <f>IF(S867&gt;0,RANK(S867,(N867:P867,Q867:AE867)),0)</f>
        <v>6</v>
      </c>
      <c r="BE867" s="2">
        <f t="shared" si="365"/>
        <v>8.771929824561403E-3</v>
      </c>
      <c r="BF867" s="2">
        <f t="shared" si="366"/>
        <v>9.7465886939571145E-4</v>
      </c>
      <c r="BG867" s="2">
        <f t="shared" si="367"/>
        <v>1.5594541910331384E-3</v>
      </c>
      <c r="BH867" s="2">
        <f t="shared" si="368"/>
        <v>1.1695906432748538E-3</v>
      </c>
      <c r="BJ867" t="s">
        <v>1137</v>
      </c>
      <c r="BK867" t="s">
        <v>1621</v>
      </c>
      <c r="BL867">
        <v>4</v>
      </c>
      <c r="BN867" s="112">
        <v>19</v>
      </c>
      <c r="BO867" s="114">
        <v>69</v>
      </c>
      <c r="BP867" s="118">
        <f t="shared" si="345"/>
        <v>19069</v>
      </c>
      <c r="BQ867" s="118">
        <f t="shared" ref="BQ867:BQ930" si="369">BP867</f>
        <v>19069</v>
      </c>
      <c r="BR867" s="5" t="s">
        <v>3151</v>
      </c>
      <c r="BV867" s="63"/>
    </row>
    <row r="868" spans="1:74" ht="15" hidden="1" customHeight="1" outlineLevel="1">
      <c r="A868" t="s">
        <v>1756</v>
      </c>
      <c r="B868" t="s">
        <v>1621</v>
      </c>
      <c r="C868" s="1">
        <f t="shared" si="358"/>
        <v>3857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0</v>
      </c>
      <c r="G868" s="129">
        <f t="shared" si="359"/>
        <v>1631</v>
      </c>
      <c r="H868" s="134">
        <f t="shared" si="360"/>
        <v>0.42286751361161523</v>
      </c>
      <c r="I868" s="2"/>
      <c r="J868" s="2">
        <f t="shared" si="361"/>
        <v>0.28001037075447238</v>
      </c>
      <c r="K868" s="2">
        <f t="shared" si="362"/>
        <v>0.70287788436608767</v>
      </c>
      <c r="L868" s="2">
        <f t="shared" si="363"/>
        <v>0</v>
      </c>
      <c r="M868" s="2">
        <f t="shared" si="364"/>
        <v>1.7111744879440005E-2</v>
      </c>
      <c r="N868" s="63">
        <v>1080</v>
      </c>
      <c r="O868" s="63">
        <v>2711</v>
      </c>
      <c r="P868" s="63">
        <v>0</v>
      </c>
      <c r="Q868" s="63">
        <v>37</v>
      </c>
      <c r="R868" s="63">
        <v>6</v>
      </c>
      <c r="S868" s="63">
        <v>5</v>
      </c>
      <c r="T868" s="63">
        <v>0</v>
      </c>
      <c r="U868" s="63">
        <v>10</v>
      </c>
      <c r="V868" s="63">
        <v>0</v>
      </c>
      <c r="W868" s="63">
        <v>6</v>
      </c>
      <c r="X868" s="63">
        <v>0</v>
      </c>
      <c r="Y868" s="63">
        <v>0</v>
      </c>
      <c r="Z868" s="63">
        <v>0</v>
      </c>
      <c r="AA868" s="63">
        <v>0</v>
      </c>
      <c r="AB868" s="63">
        <v>0</v>
      </c>
      <c r="AC868" s="63">
        <v>0</v>
      </c>
      <c r="AD868" s="63">
        <v>0</v>
      </c>
      <c r="AE868" s="63">
        <v>0</v>
      </c>
      <c r="AF868" s="63">
        <v>0</v>
      </c>
      <c r="AG868" s="63">
        <v>0</v>
      </c>
      <c r="AH868" s="63">
        <v>0</v>
      </c>
      <c r="AI868" s="63">
        <v>0</v>
      </c>
      <c r="AJ868" s="63">
        <v>0</v>
      </c>
      <c r="AK868" s="63">
        <v>0</v>
      </c>
      <c r="AL868" s="63">
        <v>0</v>
      </c>
      <c r="AM868" s="63">
        <v>0</v>
      </c>
      <c r="AN868" s="63">
        <v>2</v>
      </c>
      <c r="AO868" s="63">
        <v>0</v>
      </c>
      <c r="AP868" s="63">
        <v>0</v>
      </c>
      <c r="AQ868" s="63">
        <v>0</v>
      </c>
      <c r="AR868" s="63">
        <v>0</v>
      </c>
      <c r="AS868" s="63">
        <v>0</v>
      </c>
      <c r="AT868" s="63">
        <v>0</v>
      </c>
      <c r="AU868" s="63">
        <v>0</v>
      </c>
      <c r="AV868" s="63">
        <v>0</v>
      </c>
      <c r="AW868" s="63">
        <v>0</v>
      </c>
      <c r="AX868" s="63">
        <v>0</v>
      </c>
      <c r="AY868" s="63">
        <v>0</v>
      </c>
      <c r="BA868" s="5">
        <f>IF(Q868&gt;0,RANK(Q868,(N868:P868,Q868:AE868)),0)</f>
        <v>3</v>
      </c>
      <c r="BB868" s="5">
        <f>IF(R868&gt;0,RANK(R868,(N868:P868,Q868:AE868)),0)</f>
        <v>5</v>
      </c>
      <c r="BC868" s="5">
        <f>IF(T868&gt;0,RANK(T868,(N868:P868,Q868:AE868)),0)</f>
        <v>0</v>
      </c>
      <c r="BD868" s="5">
        <f>IF(S868&gt;0,RANK(S868,(N868:P868,Q868:AE868)),0)</f>
        <v>7</v>
      </c>
      <c r="BE868" s="2">
        <f t="shared" si="365"/>
        <v>9.5929478869587765E-3</v>
      </c>
      <c r="BF868" s="2">
        <f t="shared" si="366"/>
        <v>1.55561317085818E-3</v>
      </c>
      <c r="BG868" s="2">
        <f t="shared" si="367"/>
        <v>0</v>
      </c>
      <c r="BH868" s="2">
        <f t="shared" si="368"/>
        <v>1.2963443090484833E-3</v>
      </c>
      <c r="BJ868" t="s">
        <v>1756</v>
      </c>
      <c r="BK868" t="s">
        <v>1621</v>
      </c>
      <c r="BL868">
        <v>3</v>
      </c>
      <c r="BN868" s="112">
        <v>19</v>
      </c>
      <c r="BO868" s="114">
        <v>71</v>
      </c>
      <c r="BP868" s="118">
        <f t="shared" si="345"/>
        <v>19071</v>
      </c>
      <c r="BQ868" s="118">
        <f t="shared" si="369"/>
        <v>19071</v>
      </c>
      <c r="BR868" s="5" t="s">
        <v>3151</v>
      </c>
      <c r="BV868" s="63"/>
    </row>
    <row r="869" spans="1:74" ht="15" hidden="1" customHeight="1" outlineLevel="1">
      <c r="A869" t="s">
        <v>2187</v>
      </c>
      <c r="B869" t="s">
        <v>1621</v>
      </c>
      <c r="C869" s="1">
        <f t="shared" si="358"/>
        <v>5057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9</v>
      </c>
      <c r="G869" s="129">
        <f t="shared" si="359"/>
        <v>1454</v>
      </c>
      <c r="H869" s="134">
        <f t="shared" si="360"/>
        <v>0.28752224639114099</v>
      </c>
      <c r="I869" s="2"/>
      <c r="J869" s="2">
        <f t="shared" si="361"/>
        <v>0.3498121415859205</v>
      </c>
      <c r="K869" s="2">
        <f t="shared" si="362"/>
        <v>0.63733438797706154</v>
      </c>
      <c r="L869" s="2">
        <f t="shared" si="363"/>
        <v>1.9774569903104609E-4</v>
      </c>
      <c r="M869" s="2">
        <f t="shared" si="364"/>
        <v>1.2655724737986854E-2</v>
      </c>
      <c r="N869" s="63">
        <v>1769</v>
      </c>
      <c r="O869" s="63">
        <v>3223</v>
      </c>
      <c r="P869" s="63">
        <v>1</v>
      </c>
      <c r="Q869" s="63">
        <v>36</v>
      </c>
      <c r="R869" s="63">
        <v>4</v>
      </c>
      <c r="S869" s="63">
        <v>5</v>
      </c>
      <c r="T869" s="63">
        <v>4</v>
      </c>
      <c r="U869" s="63">
        <v>5</v>
      </c>
      <c r="V869" s="63">
        <v>0</v>
      </c>
      <c r="W869" s="63">
        <v>6</v>
      </c>
      <c r="X869" s="63">
        <v>0</v>
      </c>
      <c r="Y869" s="63">
        <v>0</v>
      </c>
      <c r="Z869" s="63">
        <v>0</v>
      </c>
      <c r="AA869" s="63">
        <v>0</v>
      </c>
      <c r="AB869" s="63">
        <v>0</v>
      </c>
      <c r="AC869" s="63">
        <v>0</v>
      </c>
      <c r="AD869" s="63">
        <v>0</v>
      </c>
      <c r="AE869" s="63">
        <v>0</v>
      </c>
      <c r="AF869" s="63">
        <v>0</v>
      </c>
      <c r="AG869" s="63">
        <v>0</v>
      </c>
      <c r="AH869" s="63">
        <v>0</v>
      </c>
      <c r="AI869" s="63">
        <v>0</v>
      </c>
      <c r="AJ869" s="63">
        <v>0</v>
      </c>
      <c r="AK869" s="63">
        <v>0</v>
      </c>
      <c r="AL869" s="63">
        <v>0</v>
      </c>
      <c r="AM869" s="63">
        <v>0</v>
      </c>
      <c r="AN869" s="63">
        <v>4</v>
      </c>
      <c r="AO869" s="63">
        <v>0</v>
      </c>
      <c r="AP869" s="63">
        <v>0</v>
      </c>
      <c r="AQ869" s="63">
        <v>0</v>
      </c>
      <c r="AR869" s="63">
        <v>0</v>
      </c>
      <c r="AS869" s="63">
        <v>0</v>
      </c>
      <c r="AT869" s="63">
        <v>0</v>
      </c>
      <c r="AU869" s="63">
        <v>0</v>
      </c>
      <c r="AV869" s="63">
        <v>0</v>
      </c>
      <c r="AW869" s="63">
        <v>0</v>
      </c>
      <c r="AX869" s="63">
        <v>0</v>
      </c>
      <c r="AY869" s="63">
        <v>0</v>
      </c>
      <c r="BA869" s="5">
        <f>IF(Q869&gt;0,RANK(Q869,(N869:P869,Q869:AE869)),0)</f>
        <v>3</v>
      </c>
      <c r="BB869" s="5">
        <f>IF(R869&gt;0,RANK(R869,(N869:P869,Q869:AE869)),0)</f>
        <v>7</v>
      </c>
      <c r="BC869" s="5">
        <f>IF(T869&gt;0,RANK(T869,(N869:P869,Q869:AE869)),0)</f>
        <v>7</v>
      </c>
      <c r="BD869" s="5">
        <f>IF(S869&gt;0,RANK(S869,(N869:P869,Q869:AE869)),0)</f>
        <v>5</v>
      </c>
      <c r="BE869" s="2">
        <f t="shared" si="365"/>
        <v>7.1188451651176586E-3</v>
      </c>
      <c r="BF869" s="2">
        <f t="shared" si="366"/>
        <v>7.9098279612418434E-4</v>
      </c>
      <c r="BG869" s="2">
        <f t="shared" si="367"/>
        <v>7.9098279612418434E-4</v>
      </c>
      <c r="BH869" s="2">
        <f t="shared" si="368"/>
        <v>9.8872849515523032E-4</v>
      </c>
      <c r="BJ869" t="s">
        <v>2187</v>
      </c>
      <c r="BK869" t="s">
        <v>1621</v>
      </c>
      <c r="BL869">
        <v>4</v>
      </c>
      <c r="BN869" s="112">
        <v>19</v>
      </c>
      <c r="BO869" s="114">
        <v>73</v>
      </c>
      <c r="BP869" s="118">
        <f t="shared" si="345"/>
        <v>19073</v>
      </c>
      <c r="BQ869" s="118">
        <f t="shared" si="369"/>
        <v>19073</v>
      </c>
      <c r="BR869" s="5" t="s">
        <v>3151</v>
      </c>
      <c r="BV869" s="63"/>
    </row>
    <row r="870" spans="1:74" ht="15" hidden="1" customHeight="1" outlineLevel="1">
      <c r="A870" t="s">
        <v>647</v>
      </c>
      <c r="B870" t="s">
        <v>1621</v>
      </c>
      <c r="C870" s="1">
        <f t="shared" si="358"/>
        <v>7276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6</v>
      </c>
      <c r="G870" s="129">
        <f t="shared" si="359"/>
        <v>2723</v>
      </c>
      <c r="H870" s="134">
        <f t="shared" si="360"/>
        <v>0.37424409015942828</v>
      </c>
      <c r="I870" s="2"/>
      <c r="J870" s="2">
        <f t="shared" si="361"/>
        <v>0.30318856514568443</v>
      </c>
      <c r="K870" s="2">
        <f t="shared" si="362"/>
        <v>0.67743265530511265</v>
      </c>
      <c r="L870" s="2">
        <f t="shared" si="363"/>
        <v>1.3743815283122594E-3</v>
      </c>
      <c r="M870" s="2">
        <f t="shared" si="364"/>
        <v>1.8004398020890603E-2</v>
      </c>
      <c r="N870" s="63">
        <v>2206</v>
      </c>
      <c r="O870" s="63">
        <v>4929</v>
      </c>
      <c r="P870" s="63">
        <v>10</v>
      </c>
      <c r="Q870" s="63">
        <v>87</v>
      </c>
      <c r="R870" s="63">
        <v>12</v>
      </c>
      <c r="S870" s="63">
        <v>7</v>
      </c>
      <c r="T870" s="63">
        <v>0</v>
      </c>
      <c r="U870" s="63">
        <v>7</v>
      </c>
      <c r="V870" s="63">
        <v>0</v>
      </c>
      <c r="W870" s="63">
        <v>16</v>
      </c>
      <c r="X870" s="63">
        <v>0</v>
      </c>
      <c r="Y870" s="63">
        <v>0</v>
      </c>
      <c r="Z870" s="63">
        <v>0</v>
      </c>
      <c r="AA870" s="63">
        <v>0</v>
      </c>
      <c r="AB870" s="63">
        <v>0</v>
      </c>
      <c r="AC870" s="63">
        <v>0</v>
      </c>
      <c r="AD870" s="63">
        <v>0</v>
      </c>
      <c r="AE870" s="63">
        <v>0</v>
      </c>
      <c r="AF870" s="63">
        <v>0</v>
      </c>
      <c r="AG870" s="63">
        <v>0</v>
      </c>
      <c r="AH870" s="63">
        <v>0</v>
      </c>
      <c r="AI870" s="63">
        <v>0</v>
      </c>
      <c r="AJ870" s="63">
        <v>0</v>
      </c>
      <c r="AK870" s="63">
        <v>0</v>
      </c>
      <c r="AL870" s="63">
        <v>0</v>
      </c>
      <c r="AM870" s="63">
        <v>0</v>
      </c>
      <c r="AN870" s="63">
        <v>2</v>
      </c>
      <c r="AO870" s="63">
        <v>0</v>
      </c>
      <c r="AP870" s="63">
        <v>0</v>
      </c>
      <c r="AQ870" s="63">
        <v>0</v>
      </c>
      <c r="AR870" s="63">
        <v>0</v>
      </c>
      <c r="AS870" s="63">
        <v>0</v>
      </c>
      <c r="AT870" s="63">
        <v>0</v>
      </c>
      <c r="AU870" s="63">
        <v>0</v>
      </c>
      <c r="AV870" s="63">
        <v>0</v>
      </c>
      <c r="AW870" s="63">
        <v>0</v>
      </c>
      <c r="AX870" s="63">
        <v>0</v>
      </c>
      <c r="AY870" s="63">
        <v>0</v>
      </c>
      <c r="BA870" s="5">
        <f>IF(Q870&gt;0,RANK(Q870,(N870:P870,Q870:AE870)),0)</f>
        <v>3</v>
      </c>
      <c r="BB870" s="5">
        <f>IF(R870&gt;0,RANK(R870,(N870:P870,Q870:AE870)),0)</f>
        <v>5</v>
      </c>
      <c r="BC870" s="5">
        <f>IF(T870&gt;0,RANK(T870,(N870:P870,Q870:AE870)),0)</f>
        <v>0</v>
      </c>
      <c r="BD870" s="5">
        <f>IF(S870&gt;0,RANK(S870,(N870:P870,Q870:AE870)),0)</f>
        <v>7</v>
      </c>
      <c r="BE870" s="2">
        <f t="shared" si="365"/>
        <v>1.1957119296316657E-2</v>
      </c>
      <c r="BF870" s="2">
        <f t="shared" si="366"/>
        <v>1.6492578339747114E-3</v>
      </c>
      <c r="BG870" s="2">
        <f t="shared" si="367"/>
        <v>0</v>
      </c>
      <c r="BH870" s="2">
        <f t="shared" si="368"/>
        <v>9.6206706981858162E-4</v>
      </c>
      <c r="BJ870" t="s">
        <v>647</v>
      </c>
      <c r="BK870" t="s">
        <v>1621</v>
      </c>
      <c r="BL870">
        <v>4</v>
      </c>
      <c r="BN870" s="112">
        <v>19</v>
      </c>
      <c r="BO870" s="114">
        <v>75</v>
      </c>
      <c r="BP870" s="118">
        <f t="shared" si="345"/>
        <v>19075</v>
      </c>
      <c r="BQ870" s="118">
        <f t="shared" si="369"/>
        <v>19075</v>
      </c>
      <c r="BR870" s="5" t="s">
        <v>3151</v>
      </c>
      <c r="BV870" s="63"/>
    </row>
    <row r="871" spans="1:74" ht="15" hidden="1" customHeight="1" outlineLevel="1">
      <c r="A871" t="s">
        <v>1744</v>
      </c>
      <c r="B871" t="s">
        <v>1621</v>
      </c>
      <c r="C871" s="1">
        <f t="shared" si="358"/>
        <v>6371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8</v>
      </c>
      <c r="G871" s="129">
        <f t="shared" si="359"/>
        <v>2287</v>
      </c>
      <c r="H871" s="134">
        <f t="shared" si="360"/>
        <v>0.35897033432742115</v>
      </c>
      <c r="I871" s="2"/>
      <c r="J871" s="2">
        <f t="shared" si="361"/>
        <v>0.31156804269345473</v>
      </c>
      <c r="K871" s="2">
        <f t="shared" si="362"/>
        <v>0.67053837702087582</v>
      </c>
      <c r="L871" s="2">
        <f t="shared" si="363"/>
        <v>1.5696123057604771E-4</v>
      </c>
      <c r="M871" s="2">
        <f t="shared" si="364"/>
        <v>1.7736619055093404E-2</v>
      </c>
      <c r="N871" s="63">
        <v>1985</v>
      </c>
      <c r="O871" s="63">
        <v>4272</v>
      </c>
      <c r="P871" s="63">
        <v>1</v>
      </c>
      <c r="Q871" s="63">
        <v>79</v>
      </c>
      <c r="R871" s="63">
        <v>7</v>
      </c>
      <c r="S871" s="63">
        <v>6</v>
      </c>
      <c r="T871" s="63">
        <v>1</v>
      </c>
      <c r="U871" s="63">
        <v>12</v>
      </c>
      <c r="V871" s="63">
        <v>0</v>
      </c>
      <c r="W871" s="63">
        <v>8</v>
      </c>
      <c r="X871" s="63">
        <v>0</v>
      </c>
      <c r="Y871" s="63">
        <v>0</v>
      </c>
      <c r="Z871" s="63">
        <v>0</v>
      </c>
      <c r="AA871" s="63">
        <v>0</v>
      </c>
      <c r="AB871" s="63">
        <v>0</v>
      </c>
      <c r="AC871" s="63">
        <v>0</v>
      </c>
      <c r="AD871" s="63">
        <v>0</v>
      </c>
      <c r="AE871" s="63">
        <v>0</v>
      </c>
      <c r="AF871" s="63">
        <v>0</v>
      </c>
      <c r="AG871" s="63">
        <v>0</v>
      </c>
      <c r="AH871" s="63">
        <v>0</v>
      </c>
      <c r="AI871" s="63">
        <v>0</v>
      </c>
      <c r="AJ871" s="63">
        <v>0</v>
      </c>
      <c r="AK871" s="63">
        <v>0</v>
      </c>
      <c r="AL871" s="63">
        <v>0</v>
      </c>
      <c r="AM871" s="63">
        <v>0</v>
      </c>
      <c r="AN871" s="63">
        <v>0</v>
      </c>
      <c r="AO871" s="63">
        <v>0</v>
      </c>
      <c r="AP871" s="63">
        <v>0</v>
      </c>
      <c r="AQ871" s="63">
        <v>0</v>
      </c>
      <c r="AR871" s="63">
        <v>0</v>
      </c>
      <c r="AS871" s="63">
        <v>0</v>
      </c>
      <c r="AT871" s="63">
        <v>0</v>
      </c>
      <c r="AU871" s="63">
        <v>0</v>
      </c>
      <c r="AV871" s="63">
        <v>0</v>
      </c>
      <c r="AW871" s="63">
        <v>0</v>
      </c>
      <c r="AX871" s="63">
        <v>0</v>
      </c>
      <c r="AY871" s="63">
        <v>0</v>
      </c>
      <c r="BA871" s="5">
        <f>IF(Q871&gt;0,RANK(Q871,(N871:P871,Q871:AE871)),0)</f>
        <v>3</v>
      </c>
      <c r="BB871" s="5">
        <f>IF(R871&gt;0,RANK(R871,(N871:P871,Q871:AE871)),0)</f>
        <v>6</v>
      </c>
      <c r="BC871" s="5">
        <f>IF(T871&gt;0,RANK(T871,(N871:P871,Q871:AE871)),0)</f>
        <v>8</v>
      </c>
      <c r="BD871" s="5">
        <f>IF(S871&gt;0,RANK(S871,(N871:P871,Q871:AE871)),0)</f>
        <v>7</v>
      </c>
      <c r="BE871" s="2">
        <f t="shared" si="365"/>
        <v>1.2399937215507769E-2</v>
      </c>
      <c r="BF871" s="2">
        <f t="shared" si="366"/>
        <v>1.0987286140323341E-3</v>
      </c>
      <c r="BG871" s="2">
        <f t="shared" si="367"/>
        <v>1.5696123057604771E-4</v>
      </c>
      <c r="BH871" s="2">
        <f t="shared" si="368"/>
        <v>9.4176738345628629E-4</v>
      </c>
      <c r="BJ871" t="s">
        <v>1744</v>
      </c>
      <c r="BK871" t="s">
        <v>1621</v>
      </c>
      <c r="BL871">
        <v>3</v>
      </c>
      <c r="BN871" s="112">
        <v>19</v>
      </c>
      <c r="BO871" s="114">
        <v>77</v>
      </c>
      <c r="BP871" s="118">
        <f t="shared" si="345"/>
        <v>19077</v>
      </c>
      <c r="BQ871" s="118">
        <f t="shared" si="369"/>
        <v>19077</v>
      </c>
      <c r="BR871" s="5" t="s">
        <v>3151</v>
      </c>
      <c r="BV871" s="63"/>
    </row>
    <row r="872" spans="1:74" ht="15" hidden="1" customHeight="1" outlineLevel="1">
      <c r="A872" t="s">
        <v>2644</v>
      </c>
      <c r="B872" t="s">
        <v>1621</v>
      </c>
      <c r="C872" s="1">
        <f t="shared" si="358"/>
        <v>7943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5</v>
      </c>
      <c r="G872" s="129">
        <f t="shared" si="359"/>
        <v>2113</v>
      </c>
      <c r="H872" s="134">
        <f t="shared" si="360"/>
        <v>0.26602039531663102</v>
      </c>
      <c r="I872" s="2"/>
      <c r="J872" s="2">
        <f t="shared" si="361"/>
        <v>0.35792521717235304</v>
      </c>
      <c r="K872" s="2">
        <f t="shared" si="362"/>
        <v>0.62394561248898406</v>
      </c>
      <c r="L872" s="2">
        <f t="shared" si="363"/>
        <v>1.3848671786478659E-3</v>
      </c>
      <c r="M872" s="2">
        <f t="shared" si="364"/>
        <v>1.6744303160015038E-2</v>
      </c>
      <c r="N872" s="63">
        <v>2843</v>
      </c>
      <c r="O872" s="63">
        <v>4956</v>
      </c>
      <c r="P872" s="63">
        <v>11</v>
      </c>
      <c r="Q872" s="63">
        <v>71</v>
      </c>
      <c r="R872" s="63">
        <v>7</v>
      </c>
      <c r="S872" s="63">
        <v>6</v>
      </c>
      <c r="T872" s="63">
        <v>7</v>
      </c>
      <c r="U872" s="63">
        <v>11</v>
      </c>
      <c r="V872" s="63">
        <v>0</v>
      </c>
      <c r="W872" s="63">
        <v>26</v>
      </c>
      <c r="X872" s="63">
        <v>0</v>
      </c>
      <c r="Y872" s="63">
        <v>0</v>
      </c>
      <c r="Z872" s="63">
        <v>0</v>
      </c>
      <c r="AA872" s="63">
        <v>0</v>
      </c>
      <c r="AB872" s="63">
        <v>0</v>
      </c>
      <c r="AC872" s="63">
        <v>0</v>
      </c>
      <c r="AD872" s="63">
        <v>0</v>
      </c>
      <c r="AE872" s="63">
        <v>0</v>
      </c>
      <c r="AF872" s="63">
        <v>0</v>
      </c>
      <c r="AG872" s="63">
        <v>0</v>
      </c>
      <c r="AH872" s="63">
        <v>0</v>
      </c>
      <c r="AI872" s="63">
        <v>0</v>
      </c>
      <c r="AJ872" s="63">
        <v>0</v>
      </c>
      <c r="AK872" s="63">
        <v>0</v>
      </c>
      <c r="AL872" s="63">
        <v>0</v>
      </c>
      <c r="AM872" s="63">
        <v>0</v>
      </c>
      <c r="AN872" s="63">
        <v>5</v>
      </c>
      <c r="AO872" s="63">
        <v>0</v>
      </c>
      <c r="AP872" s="63">
        <v>0</v>
      </c>
      <c r="AQ872" s="63">
        <v>0</v>
      </c>
      <c r="AR872" s="63">
        <v>0</v>
      </c>
      <c r="AS872" s="63">
        <v>0</v>
      </c>
      <c r="AT872" s="63">
        <v>0</v>
      </c>
      <c r="AU872" s="63">
        <v>0</v>
      </c>
      <c r="AV872" s="63">
        <v>0</v>
      </c>
      <c r="AW872" s="63">
        <v>0</v>
      </c>
      <c r="AX872" s="63">
        <v>0</v>
      </c>
      <c r="AY872" s="63">
        <v>0</v>
      </c>
      <c r="BA872" s="5">
        <f>IF(Q872&gt;0,RANK(Q872,(N872:P872,Q872:AE872)),0)</f>
        <v>3</v>
      </c>
      <c r="BB872" s="5">
        <f>IF(R872&gt;0,RANK(R872,(N872:P872,Q872:AE872)),0)</f>
        <v>7</v>
      </c>
      <c r="BC872" s="5">
        <f>IF(T872&gt;0,RANK(T872,(N872:P872,Q872:AE872)),0)</f>
        <v>7</v>
      </c>
      <c r="BD872" s="5">
        <f>IF(S872&gt;0,RANK(S872,(N872:P872,Q872:AE872)),0)</f>
        <v>9</v>
      </c>
      <c r="BE872" s="2">
        <f t="shared" si="365"/>
        <v>8.9386881530907712E-3</v>
      </c>
      <c r="BF872" s="2">
        <f t="shared" si="366"/>
        <v>8.8127911368500564E-4</v>
      </c>
      <c r="BG872" s="2">
        <f t="shared" si="367"/>
        <v>8.8127911368500564E-4</v>
      </c>
      <c r="BH872" s="2">
        <f t="shared" si="368"/>
        <v>7.5538209744429056E-4</v>
      </c>
      <c r="BJ872" t="s">
        <v>2644</v>
      </c>
      <c r="BK872" t="s">
        <v>1621</v>
      </c>
      <c r="BL872">
        <v>4</v>
      </c>
      <c r="BN872" s="112">
        <v>19</v>
      </c>
      <c r="BO872" s="114">
        <v>79</v>
      </c>
      <c r="BP872" s="118">
        <f t="shared" ref="BP872:BP935" si="370">1000*BN872+BO872</f>
        <v>19079</v>
      </c>
      <c r="BQ872" s="118">
        <f t="shared" si="369"/>
        <v>19079</v>
      </c>
      <c r="BR872" s="5" t="s">
        <v>3151</v>
      </c>
      <c r="BV872" s="63"/>
    </row>
    <row r="873" spans="1:74" ht="15" hidden="1" customHeight="1" outlineLevel="1">
      <c r="A873" t="s">
        <v>597</v>
      </c>
      <c r="B873" t="s">
        <v>1621</v>
      </c>
      <c r="C873" s="1">
        <f t="shared" si="358"/>
        <v>6172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0</v>
      </c>
      <c r="G873" s="129">
        <f t="shared" si="359"/>
        <v>2707</v>
      </c>
      <c r="H873" s="134">
        <f t="shared" si="360"/>
        <v>0.43859364873622814</v>
      </c>
      <c r="I873" s="2"/>
      <c r="J873" s="2">
        <f t="shared" si="361"/>
        <v>0.27268308489954635</v>
      </c>
      <c r="K873" s="2">
        <f t="shared" si="362"/>
        <v>0.71127673363577448</v>
      </c>
      <c r="L873" s="2">
        <f t="shared" si="363"/>
        <v>0</v>
      </c>
      <c r="M873" s="2">
        <f t="shared" si="364"/>
        <v>1.6040181464679226E-2</v>
      </c>
      <c r="N873" s="63">
        <v>1683</v>
      </c>
      <c r="O873" s="63">
        <v>4390</v>
      </c>
      <c r="P873" s="63">
        <v>0</v>
      </c>
      <c r="Q873" s="63">
        <v>49</v>
      </c>
      <c r="R873" s="63">
        <v>7</v>
      </c>
      <c r="S873" s="63">
        <v>9</v>
      </c>
      <c r="T873" s="63">
        <v>8</v>
      </c>
      <c r="U873" s="63">
        <v>11</v>
      </c>
      <c r="V873" s="63">
        <v>0</v>
      </c>
      <c r="W873" s="63">
        <v>11</v>
      </c>
      <c r="X873" s="63">
        <v>0</v>
      </c>
      <c r="Y873" s="63">
        <v>0</v>
      </c>
      <c r="Z873" s="63">
        <v>0</v>
      </c>
      <c r="AA873" s="63">
        <v>0</v>
      </c>
      <c r="AB873" s="63">
        <v>0</v>
      </c>
      <c r="AC873" s="63">
        <v>0</v>
      </c>
      <c r="AD873" s="63">
        <v>0</v>
      </c>
      <c r="AE873" s="63">
        <v>0</v>
      </c>
      <c r="AF873" s="63">
        <v>0</v>
      </c>
      <c r="AG873" s="63">
        <v>0</v>
      </c>
      <c r="AH873" s="63">
        <v>0</v>
      </c>
      <c r="AI873" s="63">
        <v>0</v>
      </c>
      <c r="AJ873" s="63">
        <v>0</v>
      </c>
      <c r="AK873" s="63">
        <v>0</v>
      </c>
      <c r="AL873" s="63">
        <v>0</v>
      </c>
      <c r="AM873" s="63">
        <v>0</v>
      </c>
      <c r="AN873" s="63">
        <v>4</v>
      </c>
      <c r="AO873" s="63">
        <v>0</v>
      </c>
      <c r="AP873" s="63">
        <v>0</v>
      </c>
      <c r="AQ873" s="63">
        <v>0</v>
      </c>
      <c r="AR873" s="63">
        <v>0</v>
      </c>
      <c r="AS873" s="63">
        <v>0</v>
      </c>
      <c r="AT873" s="63">
        <v>0</v>
      </c>
      <c r="AU873" s="63">
        <v>0</v>
      </c>
      <c r="AV873" s="63">
        <v>0</v>
      </c>
      <c r="AW873" s="63">
        <v>0</v>
      </c>
      <c r="AX873" s="63">
        <v>0</v>
      </c>
      <c r="AY873" s="63">
        <v>0</v>
      </c>
      <c r="BA873" s="5">
        <f>IF(Q873&gt;0,RANK(Q873,(N873:P873,Q873:AE873)),0)</f>
        <v>3</v>
      </c>
      <c r="BB873" s="5">
        <f>IF(R873&gt;0,RANK(R873,(N873:P873,Q873:AE873)),0)</f>
        <v>8</v>
      </c>
      <c r="BC873" s="5">
        <f>IF(T873&gt;0,RANK(T873,(N873:P873,Q873:AE873)),0)</f>
        <v>7</v>
      </c>
      <c r="BD873" s="5">
        <f>IF(S873&gt;0,RANK(S873,(N873:P873,Q873:AE873)),0)</f>
        <v>6</v>
      </c>
      <c r="BE873" s="2">
        <f t="shared" si="365"/>
        <v>7.9390797148412191E-3</v>
      </c>
      <c r="BF873" s="2">
        <f t="shared" si="366"/>
        <v>1.1341542449773169E-3</v>
      </c>
      <c r="BG873" s="2">
        <f t="shared" si="367"/>
        <v>1.2961762799740765E-3</v>
      </c>
      <c r="BH873" s="2">
        <f t="shared" si="368"/>
        <v>1.458198314970836E-3</v>
      </c>
      <c r="BJ873" t="s">
        <v>597</v>
      </c>
      <c r="BK873" t="s">
        <v>1621</v>
      </c>
      <c r="BL873">
        <v>4</v>
      </c>
      <c r="BN873" s="112">
        <v>19</v>
      </c>
      <c r="BO873" s="114">
        <v>81</v>
      </c>
      <c r="BP873" s="118">
        <f t="shared" si="370"/>
        <v>19081</v>
      </c>
      <c r="BQ873" s="118">
        <f t="shared" si="369"/>
        <v>19081</v>
      </c>
      <c r="BR873" s="5" t="s">
        <v>3151</v>
      </c>
      <c r="BV873" s="63"/>
    </row>
    <row r="874" spans="1:74" ht="15" hidden="1" customHeight="1" outlineLevel="1">
      <c r="A874" t="s">
        <v>1647</v>
      </c>
      <c r="B874" t="s">
        <v>1621</v>
      </c>
      <c r="C874" s="1">
        <f t="shared" si="358"/>
        <v>8989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9</v>
      </c>
      <c r="G874" s="129">
        <f t="shared" si="359"/>
        <v>2874</v>
      </c>
      <c r="H874" s="134">
        <f t="shared" si="360"/>
        <v>0.31972410724218492</v>
      </c>
      <c r="I874" s="2"/>
      <c r="J874" s="2">
        <f t="shared" si="361"/>
        <v>0.33107130937812884</v>
      </c>
      <c r="K874" s="2">
        <f t="shared" si="362"/>
        <v>0.6507954166203137</v>
      </c>
      <c r="L874" s="2">
        <f t="shared" si="363"/>
        <v>3.3374123929246857E-4</v>
      </c>
      <c r="M874" s="2">
        <f t="shared" si="364"/>
        <v>1.7799532762265039E-2</v>
      </c>
      <c r="N874" s="63">
        <v>2976</v>
      </c>
      <c r="O874" s="63">
        <v>5850</v>
      </c>
      <c r="P874" s="63">
        <v>3</v>
      </c>
      <c r="Q874" s="63">
        <v>105</v>
      </c>
      <c r="R874" s="63">
        <v>11</v>
      </c>
      <c r="S874" s="63">
        <v>10</v>
      </c>
      <c r="T874" s="63">
        <v>5</v>
      </c>
      <c r="U874" s="63">
        <v>12</v>
      </c>
      <c r="V874" s="63">
        <v>0</v>
      </c>
      <c r="W874" s="63">
        <v>14</v>
      </c>
      <c r="X874" s="63">
        <v>0</v>
      </c>
      <c r="Y874" s="63">
        <v>0</v>
      </c>
      <c r="Z874" s="63">
        <v>0</v>
      </c>
      <c r="AA874" s="63">
        <v>0</v>
      </c>
      <c r="AB874" s="63">
        <v>0</v>
      </c>
      <c r="AC874" s="63">
        <v>0</v>
      </c>
      <c r="AD874" s="63">
        <v>0</v>
      </c>
      <c r="AE874" s="63">
        <v>0</v>
      </c>
      <c r="AF874" s="63">
        <v>0</v>
      </c>
      <c r="AG874" s="63">
        <v>0</v>
      </c>
      <c r="AH874" s="63">
        <v>0</v>
      </c>
      <c r="AI874" s="63">
        <v>0</v>
      </c>
      <c r="AJ874" s="63">
        <v>0</v>
      </c>
      <c r="AK874" s="63">
        <v>0</v>
      </c>
      <c r="AL874" s="63">
        <v>0</v>
      </c>
      <c r="AM874" s="63">
        <v>0</v>
      </c>
      <c r="AN874" s="63">
        <v>3</v>
      </c>
      <c r="AO874" s="63">
        <v>0</v>
      </c>
      <c r="AP874" s="63">
        <v>0</v>
      </c>
      <c r="AQ874" s="63">
        <v>0</v>
      </c>
      <c r="AR874" s="63">
        <v>0</v>
      </c>
      <c r="AS874" s="63">
        <v>0</v>
      </c>
      <c r="AT874" s="63">
        <v>0</v>
      </c>
      <c r="AU874" s="63">
        <v>0</v>
      </c>
      <c r="AV874" s="63">
        <v>0</v>
      </c>
      <c r="AW874" s="63">
        <v>0</v>
      </c>
      <c r="AX874" s="63">
        <v>0</v>
      </c>
      <c r="AY874" s="63">
        <v>0</v>
      </c>
      <c r="BA874" s="5">
        <f>IF(Q874&gt;0,RANK(Q874,(N874:P874,Q874:AE874)),0)</f>
        <v>3</v>
      </c>
      <c r="BB874" s="5">
        <f>IF(R874&gt;0,RANK(R874,(N874:P874,Q874:AE874)),0)</f>
        <v>6</v>
      </c>
      <c r="BC874" s="5">
        <f>IF(T874&gt;0,RANK(T874,(N874:P874,Q874:AE874)),0)</f>
        <v>8</v>
      </c>
      <c r="BD874" s="5">
        <f>IF(S874&gt;0,RANK(S874,(N874:P874,Q874:AE874)),0)</f>
        <v>7</v>
      </c>
      <c r="BE874" s="2">
        <f t="shared" si="365"/>
        <v>1.16809433752364E-2</v>
      </c>
      <c r="BF874" s="2">
        <f t="shared" si="366"/>
        <v>1.223717877405718E-3</v>
      </c>
      <c r="BG874" s="2">
        <f t="shared" si="367"/>
        <v>5.5623539882078096E-4</v>
      </c>
      <c r="BH874" s="2">
        <f t="shared" si="368"/>
        <v>1.1124707976415619E-3</v>
      </c>
      <c r="BJ874" t="s">
        <v>1647</v>
      </c>
      <c r="BK874" t="s">
        <v>1621</v>
      </c>
      <c r="BL874">
        <v>4</v>
      </c>
      <c r="BN874" s="112">
        <v>19</v>
      </c>
      <c r="BO874" s="114">
        <v>83</v>
      </c>
      <c r="BP874" s="118">
        <f t="shared" si="370"/>
        <v>19083</v>
      </c>
      <c r="BQ874" s="118">
        <f t="shared" si="369"/>
        <v>19083</v>
      </c>
      <c r="BR874" s="5" t="s">
        <v>3151</v>
      </c>
      <c r="BV874" s="63"/>
    </row>
    <row r="875" spans="1:74" ht="15" hidden="1" customHeight="1" outlineLevel="1">
      <c r="A875" t="s">
        <v>874</v>
      </c>
      <c r="B875" t="s">
        <v>1621</v>
      </c>
      <c r="C875" s="1">
        <f t="shared" si="358"/>
        <v>8155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9</v>
      </c>
      <c r="G875" s="129">
        <f t="shared" si="359"/>
        <v>3129</v>
      </c>
      <c r="H875" s="134">
        <f t="shared" si="360"/>
        <v>0.38369098712446353</v>
      </c>
      <c r="I875" s="2"/>
      <c r="J875" s="2">
        <f t="shared" si="361"/>
        <v>0.29920294297976702</v>
      </c>
      <c r="K875" s="2">
        <f t="shared" si="362"/>
        <v>0.6828939301042305</v>
      </c>
      <c r="L875" s="2">
        <f t="shared" si="363"/>
        <v>1.226241569589209E-4</v>
      </c>
      <c r="M875" s="2">
        <f t="shared" si="364"/>
        <v>1.7780502759043568E-2</v>
      </c>
      <c r="N875" s="63">
        <v>2440</v>
      </c>
      <c r="O875" s="63">
        <v>5569</v>
      </c>
      <c r="P875" s="63">
        <v>1</v>
      </c>
      <c r="Q875" s="63">
        <v>85</v>
      </c>
      <c r="R875" s="63">
        <v>9</v>
      </c>
      <c r="S875" s="63">
        <v>10</v>
      </c>
      <c r="T875" s="63">
        <v>6</v>
      </c>
      <c r="U875" s="63">
        <v>19</v>
      </c>
      <c r="V875" s="63">
        <v>0</v>
      </c>
      <c r="W875" s="63">
        <v>11</v>
      </c>
      <c r="X875" s="63">
        <v>0</v>
      </c>
      <c r="Y875" s="63">
        <v>0</v>
      </c>
      <c r="Z875" s="63">
        <v>0</v>
      </c>
      <c r="AA875" s="63">
        <v>0</v>
      </c>
      <c r="AB875" s="63">
        <v>0</v>
      </c>
      <c r="AC875" s="63">
        <v>0</v>
      </c>
      <c r="AD875" s="63">
        <v>0</v>
      </c>
      <c r="AE875" s="63">
        <v>0</v>
      </c>
      <c r="AF875" s="63">
        <v>0</v>
      </c>
      <c r="AG875" s="63">
        <v>0</v>
      </c>
      <c r="AH875" s="63">
        <v>0</v>
      </c>
      <c r="AI875" s="63">
        <v>0</v>
      </c>
      <c r="AJ875" s="63">
        <v>0</v>
      </c>
      <c r="AK875" s="63">
        <v>0</v>
      </c>
      <c r="AL875" s="63">
        <v>0</v>
      </c>
      <c r="AM875" s="63">
        <v>0</v>
      </c>
      <c r="AN875" s="63">
        <v>5</v>
      </c>
      <c r="AO875" s="63">
        <v>0</v>
      </c>
      <c r="AP875" s="63">
        <v>0</v>
      </c>
      <c r="AQ875" s="63">
        <v>0</v>
      </c>
      <c r="AR875" s="63">
        <v>0</v>
      </c>
      <c r="AS875" s="63">
        <v>0</v>
      </c>
      <c r="AT875" s="63">
        <v>0</v>
      </c>
      <c r="AU875" s="63">
        <v>0</v>
      </c>
      <c r="AV875" s="63">
        <v>0</v>
      </c>
      <c r="AW875" s="63">
        <v>0</v>
      </c>
      <c r="AX875" s="63">
        <v>0</v>
      </c>
      <c r="AY875" s="63">
        <v>0</v>
      </c>
      <c r="BA875" s="5">
        <f>IF(Q875&gt;0,RANK(Q875,(N875:P875,Q875:AE875)),0)</f>
        <v>3</v>
      </c>
      <c r="BB875" s="5">
        <f>IF(R875&gt;0,RANK(R875,(N875:P875,Q875:AE875)),0)</f>
        <v>7</v>
      </c>
      <c r="BC875" s="5">
        <f>IF(T875&gt;0,RANK(T875,(N875:P875,Q875:AE875)),0)</f>
        <v>8</v>
      </c>
      <c r="BD875" s="5">
        <f>IF(S875&gt;0,RANK(S875,(N875:P875,Q875:AE875)),0)</f>
        <v>6</v>
      </c>
      <c r="BE875" s="2">
        <f t="shared" si="365"/>
        <v>1.0423053341508276E-2</v>
      </c>
      <c r="BF875" s="2">
        <f t="shared" si="366"/>
        <v>1.1036174126302881E-3</v>
      </c>
      <c r="BG875" s="2">
        <f t="shared" si="367"/>
        <v>7.357449417535254E-4</v>
      </c>
      <c r="BH875" s="2">
        <f t="shared" si="368"/>
        <v>1.226241569589209E-3</v>
      </c>
      <c r="BJ875" t="s">
        <v>874</v>
      </c>
      <c r="BK875" t="s">
        <v>1621</v>
      </c>
      <c r="BL875">
        <v>4</v>
      </c>
      <c r="BN875" s="112">
        <v>19</v>
      </c>
      <c r="BO875" s="114">
        <v>85</v>
      </c>
      <c r="BP875" s="118">
        <f t="shared" si="370"/>
        <v>19085</v>
      </c>
      <c r="BQ875" s="118">
        <f t="shared" si="369"/>
        <v>19085</v>
      </c>
      <c r="BR875" s="5" t="s">
        <v>3151</v>
      </c>
      <c r="BV875" s="63"/>
    </row>
    <row r="876" spans="1:74" ht="15" hidden="1" customHeight="1" outlineLevel="1">
      <c r="A876" t="s">
        <v>3121</v>
      </c>
      <c r="B876" t="s">
        <v>1621</v>
      </c>
      <c r="C876" s="1">
        <f t="shared" si="358"/>
        <v>9982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9</v>
      </c>
      <c r="G876" s="129">
        <f t="shared" si="359"/>
        <v>3232</v>
      </c>
      <c r="H876" s="134">
        <f t="shared" si="360"/>
        <v>0.32378280905630136</v>
      </c>
      <c r="I876" s="2"/>
      <c r="J876" s="2">
        <f t="shared" si="361"/>
        <v>0.32809056301342415</v>
      </c>
      <c r="K876" s="2">
        <f t="shared" si="362"/>
        <v>0.65187337206972551</v>
      </c>
      <c r="L876" s="2">
        <f t="shared" si="363"/>
        <v>3.0054097375275494E-4</v>
      </c>
      <c r="M876" s="2">
        <f t="shared" si="364"/>
        <v>1.973552394309764E-2</v>
      </c>
      <c r="N876" s="63">
        <v>3275</v>
      </c>
      <c r="O876" s="63">
        <v>6507</v>
      </c>
      <c r="P876" s="63">
        <v>3</v>
      </c>
      <c r="Q876" s="63">
        <v>128</v>
      </c>
      <c r="R876" s="63">
        <v>15</v>
      </c>
      <c r="S876" s="63">
        <v>8</v>
      </c>
      <c r="T876" s="63">
        <v>7</v>
      </c>
      <c r="U876" s="63">
        <v>13</v>
      </c>
      <c r="V876" s="63">
        <v>0</v>
      </c>
      <c r="W876" s="63">
        <v>18</v>
      </c>
      <c r="X876" s="63">
        <v>0</v>
      </c>
      <c r="Y876" s="63">
        <v>0</v>
      </c>
      <c r="Z876" s="63">
        <v>0</v>
      </c>
      <c r="AA876" s="63">
        <v>0</v>
      </c>
      <c r="AB876" s="63">
        <v>0</v>
      </c>
      <c r="AC876" s="63">
        <v>0</v>
      </c>
      <c r="AD876" s="63">
        <v>0</v>
      </c>
      <c r="AE876" s="63">
        <v>0</v>
      </c>
      <c r="AF876" s="63">
        <v>0</v>
      </c>
      <c r="AG876" s="63">
        <v>0</v>
      </c>
      <c r="AH876" s="63">
        <v>0</v>
      </c>
      <c r="AI876" s="63">
        <v>0</v>
      </c>
      <c r="AJ876" s="63">
        <v>0</v>
      </c>
      <c r="AK876" s="63">
        <v>0</v>
      </c>
      <c r="AL876" s="63">
        <v>0</v>
      </c>
      <c r="AM876" s="63">
        <v>0</v>
      </c>
      <c r="AN876" s="63">
        <v>8</v>
      </c>
      <c r="AO876" s="63">
        <v>0</v>
      </c>
      <c r="AP876" s="63">
        <v>0</v>
      </c>
      <c r="AQ876" s="63">
        <v>0</v>
      </c>
      <c r="AR876" s="63">
        <v>0</v>
      </c>
      <c r="AS876" s="63">
        <v>0</v>
      </c>
      <c r="AT876" s="63">
        <v>0</v>
      </c>
      <c r="AU876" s="63">
        <v>0</v>
      </c>
      <c r="AV876" s="63">
        <v>0</v>
      </c>
      <c r="AW876" s="63">
        <v>0</v>
      </c>
      <c r="AX876" s="63">
        <v>0</v>
      </c>
      <c r="AY876" s="63">
        <v>0</v>
      </c>
      <c r="BA876" s="5">
        <f>IF(Q876&gt;0,RANK(Q876,(N876:P876,Q876:AE876)),0)</f>
        <v>3</v>
      </c>
      <c r="BB876" s="5">
        <f>IF(R876&gt;0,RANK(R876,(N876:P876,Q876:AE876)),0)</f>
        <v>5</v>
      </c>
      <c r="BC876" s="5">
        <f>IF(T876&gt;0,RANK(T876,(N876:P876,Q876:AE876)),0)</f>
        <v>8</v>
      </c>
      <c r="BD876" s="5">
        <f>IF(S876&gt;0,RANK(S876,(N876:P876,Q876:AE876)),0)</f>
        <v>7</v>
      </c>
      <c r="BE876" s="2">
        <f t="shared" si="365"/>
        <v>1.2823081546784212E-2</v>
      </c>
      <c r="BF876" s="2">
        <f t="shared" si="366"/>
        <v>1.5027048687637748E-3</v>
      </c>
      <c r="BG876" s="2">
        <f t="shared" si="367"/>
        <v>7.0126227208976155E-4</v>
      </c>
      <c r="BH876" s="2">
        <f t="shared" si="368"/>
        <v>8.0144259667401323E-4</v>
      </c>
      <c r="BJ876" t="s">
        <v>3121</v>
      </c>
      <c r="BK876" t="s">
        <v>1621</v>
      </c>
      <c r="BL876">
        <v>2</v>
      </c>
      <c r="BN876" s="112">
        <v>19</v>
      </c>
      <c r="BO876" s="114">
        <v>87</v>
      </c>
      <c r="BP876" s="118">
        <f t="shared" si="370"/>
        <v>19087</v>
      </c>
      <c r="BQ876" s="118">
        <f t="shared" si="369"/>
        <v>19087</v>
      </c>
      <c r="BR876" s="5" t="s">
        <v>3151</v>
      </c>
      <c r="BV876" s="63"/>
    </row>
    <row r="877" spans="1:74" ht="15" hidden="1" customHeight="1" outlineLevel="1">
      <c r="A877" t="s">
        <v>1048</v>
      </c>
      <c r="B877" t="s">
        <v>1621</v>
      </c>
      <c r="C877" s="1">
        <f t="shared" si="358"/>
        <v>4958</v>
      </c>
      <c r="D877" s="5">
        <f>IF(N877&gt;0, RANK(N877,(N877:P877,Q877:AE877)),0)</f>
        <v>2</v>
      </c>
      <c r="E877" s="5">
        <f>IF(O877&gt;0,RANK(O877,(N877:P877,Q877:AE877)),0)</f>
        <v>1</v>
      </c>
      <c r="F877" s="5">
        <f>IF(P877&gt;0,RANK(P877,(N877:P877,Q877:AE877)),0)</f>
        <v>0</v>
      </c>
      <c r="G877" s="129">
        <f t="shared" si="359"/>
        <v>1355</v>
      </c>
      <c r="H877" s="134">
        <f t="shared" si="360"/>
        <v>0.27329568374344493</v>
      </c>
      <c r="I877" s="2"/>
      <c r="J877" s="2">
        <f t="shared" si="361"/>
        <v>0.35740217829770071</v>
      </c>
      <c r="K877" s="2">
        <f t="shared" si="362"/>
        <v>0.63069786204114564</v>
      </c>
      <c r="L877" s="2">
        <f t="shared" si="363"/>
        <v>0</v>
      </c>
      <c r="M877" s="2">
        <f t="shared" si="364"/>
        <v>1.1899959661153647E-2</v>
      </c>
      <c r="N877" s="63">
        <v>1772</v>
      </c>
      <c r="O877" s="63">
        <v>3127</v>
      </c>
      <c r="P877" s="63">
        <v>0</v>
      </c>
      <c r="Q877" s="63">
        <v>23</v>
      </c>
      <c r="R877" s="63">
        <v>10</v>
      </c>
      <c r="S877" s="63">
        <v>6</v>
      </c>
      <c r="T877" s="63">
        <v>1</v>
      </c>
      <c r="U877" s="63">
        <v>11</v>
      </c>
      <c r="V877" s="63">
        <v>0</v>
      </c>
      <c r="W877" s="63">
        <v>6</v>
      </c>
      <c r="X877" s="63">
        <v>0</v>
      </c>
      <c r="Y877" s="63">
        <v>0</v>
      </c>
      <c r="Z877" s="63">
        <v>0</v>
      </c>
      <c r="AA877" s="63">
        <v>0</v>
      </c>
      <c r="AB877" s="63">
        <v>0</v>
      </c>
      <c r="AC877" s="63">
        <v>0</v>
      </c>
      <c r="AD877" s="63">
        <v>0</v>
      </c>
      <c r="AE877" s="63">
        <v>0</v>
      </c>
      <c r="AF877" s="63">
        <v>0</v>
      </c>
      <c r="AG877" s="63">
        <v>0</v>
      </c>
      <c r="AH877" s="63">
        <v>0</v>
      </c>
      <c r="AI877" s="63">
        <v>0</v>
      </c>
      <c r="AJ877" s="63">
        <v>0</v>
      </c>
      <c r="AK877" s="63">
        <v>0</v>
      </c>
      <c r="AL877" s="63">
        <v>0</v>
      </c>
      <c r="AM877" s="63">
        <v>0</v>
      </c>
      <c r="AN877" s="63">
        <v>2</v>
      </c>
      <c r="AO877" s="63">
        <v>0</v>
      </c>
      <c r="AP877" s="63">
        <v>0</v>
      </c>
      <c r="AQ877" s="63">
        <v>0</v>
      </c>
      <c r="AR877" s="63">
        <v>0</v>
      </c>
      <c r="AS877" s="63">
        <v>0</v>
      </c>
      <c r="AT877" s="63">
        <v>0</v>
      </c>
      <c r="AU877" s="63">
        <v>0</v>
      </c>
      <c r="AV877" s="63">
        <v>0</v>
      </c>
      <c r="AW877" s="63">
        <v>0</v>
      </c>
      <c r="AX877" s="63">
        <v>0</v>
      </c>
      <c r="AY877" s="63">
        <v>0</v>
      </c>
      <c r="BA877" s="5">
        <f>IF(Q877&gt;0,RANK(Q877,(N877:P877,Q877:AE877)),0)</f>
        <v>3</v>
      </c>
      <c r="BB877" s="5">
        <f>IF(R877&gt;0,RANK(R877,(N877:P877,Q877:AE877)),0)</f>
        <v>5</v>
      </c>
      <c r="BC877" s="5">
        <f>IF(T877&gt;0,RANK(T877,(N877:P877,Q877:AE877)),0)</f>
        <v>8</v>
      </c>
      <c r="BD877" s="5">
        <f>IF(S877&gt;0,RANK(S877,(N877:P877,Q877:AE877)),0)</f>
        <v>6</v>
      </c>
      <c r="BE877" s="2">
        <f t="shared" si="365"/>
        <v>4.6389673255344899E-3</v>
      </c>
      <c r="BF877" s="2">
        <f t="shared" si="366"/>
        <v>2.0169423154497781E-3</v>
      </c>
      <c r="BG877" s="2">
        <f t="shared" si="367"/>
        <v>2.0169423154497781E-4</v>
      </c>
      <c r="BH877" s="2">
        <f t="shared" si="368"/>
        <v>1.2101653892698668E-3</v>
      </c>
      <c r="BJ877" t="s">
        <v>1048</v>
      </c>
      <c r="BK877" t="s">
        <v>1621</v>
      </c>
      <c r="BL877">
        <v>1</v>
      </c>
      <c r="BN877" s="112">
        <v>19</v>
      </c>
      <c r="BO877" s="114">
        <v>89</v>
      </c>
      <c r="BP877" s="118">
        <f t="shared" si="370"/>
        <v>19089</v>
      </c>
      <c r="BQ877" s="118">
        <f t="shared" si="369"/>
        <v>19089</v>
      </c>
      <c r="BR877" s="5" t="s">
        <v>3151</v>
      </c>
      <c r="BV877" s="63"/>
    </row>
    <row r="878" spans="1:74" ht="15" hidden="1" customHeight="1" outlineLevel="1">
      <c r="A878" t="s">
        <v>1877</v>
      </c>
      <c r="B878" t="s">
        <v>1621</v>
      </c>
      <c r="C878" s="1">
        <f t="shared" si="358"/>
        <v>5327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0</v>
      </c>
      <c r="G878" s="129">
        <f t="shared" si="359"/>
        <v>2377</v>
      </c>
      <c r="H878" s="134">
        <f t="shared" si="360"/>
        <v>0.44621738314248172</v>
      </c>
      <c r="I878" s="2"/>
      <c r="J878" s="2">
        <f t="shared" si="361"/>
        <v>0.27069645203679371</v>
      </c>
      <c r="K878" s="2">
        <f t="shared" si="362"/>
        <v>0.71691383517927543</v>
      </c>
      <c r="L878" s="2">
        <f t="shared" si="363"/>
        <v>0</v>
      </c>
      <c r="M878" s="2">
        <f t="shared" si="364"/>
        <v>1.2389712783930862E-2</v>
      </c>
      <c r="N878" s="63">
        <v>1442</v>
      </c>
      <c r="O878" s="63">
        <v>3819</v>
      </c>
      <c r="P878" s="63">
        <v>0</v>
      </c>
      <c r="Q878" s="63">
        <v>39</v>
      </c>
      <c r="R878" s="63">
        <v>4</v>
      </c>
      <c r="S878" s="63">
        <v>6</v>
      </c>
      <c r="T878" s="63">
        <v>3</v>
      </c>
      <c r="U878" s="63">
        <v>7</v>
      </c>
      <c r="V878" s="63">
        <v>0</v>
      </c>
      <c r="W878" s="63">
        <v>6</v>
      </c>
      <c r="X878" s="63">
        <v>0</v>
      </c>
      <c r="Y878" s="63">
        <v>0</v>
      </c>
      <c r="Z878" s="63">
        <v>0</v>
      </c>
      <c r="AA878" s="63">
        <v>0</v>
      </c>
      <c r="AB878" s="63">
        <v>0</v>
      </c>
      <c r="AC878" s="63">
        <v>0</v>
      </c>
      <c r="AD878" s="63">
        <v>0</v>
      </c>
      <c r="AE878" s="63">
        <v>0</v>
      </c>
      <c r="AF878" s="63">
        <v>0</v>
      </c>
      <c r="AG878" s="63">
        <v>0</v>
      </c>
      <c r="AH878" s="63">
        <v>0</v>
      </c>
      <c r="AI878" s="63">
        <v>0</v>
      </c>
      <c r="AJ878" s="63">
        <v>0</v>
      </c>
      <c r="AK878" s="63">
        <v>0</v>
      </c>
      <c r="AL878" s="63">
        <v>0</v>
      </c>
      <c r="AM878" s="63">
        <v>0</v>
      </c>
      <c r="AN878" s="63">
        <v>1</v>
      </c>
      <c r="AO878" s="63">
        <v>0</v>
      </c>
      <c r="AP878" s="63">
        <v>0</v>
      </c>
      <c r="AQ878" s="63">
        <v>0</v>
      </c>
      <c r="AR878" s="63">
        <v>0</v>
      </c>
      <c r="AS878" s="63">
        <v>0</v>
      </c>
      <c r="AT878" s="63">
        <v>0</v>
      </c>
      <c r="AU878" s="63">
        <v>0</v>
      </c>
      <c r="AV878" s="63">
        <v>0</v>
      </c>
      <c r="AW878" s="63">
        <v>0</v>
      </c>
      <c r="AX878" s="63">
        <v>0</v>
      </c>
      <c r="AY878" s="63">
        <v>0</v>
      </c>
      <c r="BA878" s="5">
        <f>IF(Q878&gt;0,RANK(Q878,(N878:P878,Q878:AE878)),0)</f>
        <v>3</v>
      </c>
      <c r="BB878" s="5">
        <f>IF(R878&gt;0,RANK(R878,(N878:P878,Q878:AE878)),0)</f>
        <v>7</v>
      </c>
      <c r="BC878" s="5">
        <f>IF(T878&gt;0,RANK(T878,(N878:P878,Q878:AE878)),0)</f>
        <v>8</v>
      </c>
      <c r="BD878" s="5">
        <f>IF(S878&gt;0,RANK(S878,(N878:P878,Q878:AE878)),0)</f>
        <v>5</v>
      </c>
      <c r="BE878" s="2">
        <f t="shared" si="365"/>
        <v>7.3211939177773603E-3</v>
      </c>
      <c r="BF878" s="2">
        <f t="shared" si="366"/>
        <v>7.508916838746011E-4</v>
      </c>
      <c r="BG878" s="2">
        <f t="shared" si="367"/>
        <v>5.6316876290595083E-4</v>
      </c>
      <c r="BH878" s="2">
        <f t="shared" si="368"/>
        <v>1.1263375258119017E-3</v>
      </c>
      <c r="BJ878" t="s">
        <v>1877</v>
      </c>
      <c r="BK878" t="s">
        <v>1621</v>
      </c>
      <c r="BL878">
        <v>4</v>
      </c>
      <c r="BN878" s="112">
        <v>19</v>
      </c>
      <c r="BO878" s="114">
        <v>91</v>
      </c>
      <c r="BP878" s="118">
        <f t="shared" si="370"/>
        <v>19091</v>
      </c>
      <c r="BQ878" s="118">
        <f t="shared" si="369"/>
        <v>19091</v>
      </c>
      <c r="BR878" s="5" t="s">
        <v>3151</v>
      </c>
      <c r="BV878" s="63"/>
    </row>
    <row r="879" spans="1:74" ht="15" hidden="1" customHeight="1" outlineLevel="1">
      <c r="A879" t="s">
        <v>66</v>
      </c>
      <c r="B879" t="s">
        <v>1621</v>
      </c>
      <c r="C879" s="1">
        <f t="shared" si="358"/>
        <v>3849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8</v>
      </c>
      <c r="G879" s="129">
        <f t="shared" si="359"/>
        <v>1963</v>
      </c>
      <c r="H879" s="134">
        <f t="shared" si="360"/>
        <v>0.51000259807742265</v>
      </c>
      <c r="I879" s="2"/>
      <c r="J879" s="2">
        <f t="shared" si="361"/>
        <v>0.23824369966224992</v>
      </c>
      <c r="K879" s="2">
        <f t="shared" si="362"/>
        <v>0.74824629773967266</v>
      </c>
      <c r="L879" s="2">
        <f t="shared" si="363"/>
        <v>2.5980774227071969E-4</v>
      </c>
      <c r="M879" s="2">
        <f t="shared" si="364"/>
        <v>1.3250194855806722E-2</v>
      </c>
      <c r="N879" s="63">
        <v>917</v>
      </c>
      <c r="O879" s="63">
        <v>2880</v>
      </c>
      <c r="P879" s="63">
        <v>1</v>
      </c>
      <c r="Q879" s="63">
        <v>27</v>
      </c>
      <c r="R879" s="63">
        <v>6</v>
      </c>
      <c r="S879" s="63">
        <v>10</v>
      </c>
      <c r="T879" s="63">
        <v>0</v>
      </c>
      <c r="U879" s="63">
        <v>3</v>
      </c>
      <c r="V879" s="63">
        <v>0</v>
      </c>
      <c r="W879" s="63">
        <v>5</v>
      </c>
      <c r="X879" s="63">
        <v>0</v>
      </c>
      <c r="Y879" s="63">
        <v>0</v>
      </c>
      <c r="Z879" s="63">
        <v>0</v>
      </c>
      <c r="AA879" s="63">
        <v>0</v>
      </c>
      <c r="AB879" s="63">
        <v>0</v>
      </c>
      <c r="AC879" s="63">
        <v>0</v>
      </c>
      <c r="AD879" s="63">
        <v>0</v>
      </c>
      <c r="AE879" s="63">
        <v>0</v>
      </c>
      <c r="AF879" s="63">
        <v>0</v>
      </c>
      <c r="AG879" s="63">
        <v>0</v>
      </c>
      <c r="AH879" s="63">
        <v>0</v>
      </c>
      <c r="AI879" s="63">
        <v>0</v>
      </c>
      <c r="AJ879" s="63">
        <v>0</v>
      </c>
      <c r="AK879" s="63">
        <v>0</v>
      </c>
      <c r="AL879" s="63">
        <v>0</v>
      </c>
      <c r="AM879" s="63">
        <v>0</v>
      </c>
      <c r="AN879" s="63">
        <v>0</v>
      </c>
      <c r="AO879" s="63">
        <v>0</v>
      </c>
      <c r="AP879" s="63">
        <v>0</v>
      </c>
      <c r="AQ879" s="63">
        <v>0</v>
      </c>
      <c r="AR879" s="63">
        <v>0</v>
      </c>
      <c r="AS879" s="63">
        <v>0</v>
      </c>
      <c r="AT879" s="63">
        <v>0</v>
      </c>
      <c r="AU879" s="63">
        <v>0</v>
      </c>
      <c r="AV879" s="63">
        <v>0</v>
      </c>
      <c r="AW879" s="63">
        <v>0</v>
      </c>
      <c r="AX879" s="63">
        <v>0</v>
      </c>
      <c r="AY879" s="63">
        <v>0</v>
      </c>
      <c r="BA879" s="5">
        <f>IF(Q879&gt;0,RANK(Q879,(N879:P879,Q879:AE879)),0)</f>
        <v>3</v>
      </c>
      <c r="BB879" s="5">
        <f>IF(R879&gt;0,RANK(R879,(N879:P879,Q879:AE879)),0)</f>
        <v>5</v>
      </c>
      <c r="BC879" s="5">
        <f>IF(T879&gt;0,RANK(T879,(N879:P879,Q879:AE879)),0)</f>
        <v>0</v>
      </c>
      <c r="BD879" s="5">
        <f>IF(S879&gt;0,RANK(S879,(N879:P879,Q879:AE879)),0)</f>
        <v>4</v>
      </c>
      <c r="BE879" s="2">
        <f t="shared" si="365"/>
        <v>7.014809041309431E-3</v>
      </c>
      <c r="BF879" s="2">
        <f t="shared" si="366"/>
        <v>1.558846453624318E-3</v>
      </c>
      <c r="BG879" s="2">
        <f t="shared" si="367"/>
        <v>0</v>
      </c>
      <c r="BH879" s="2">
        <f t="shared" si="368"/>
        <v>2.5980774227071968E-3</v>
      </c>
      <c r="BJ879" t="s">
        <v>66</v>
      </c>
      <c r="BK879" t="s">
        <v>1621</v>
      </c>
      <c r="BL879">
        <v>4</v>
      </c>
      <c r="BN879" s="112">
        <v>19</v>
      </c>
      <c r="BO879" s="114">
        <v>93</v>
      </c>
      <c r="BP879" s="118">
        <f t="shared" si="370"/>
        <v>19093</v>
      </c>
      <c r="BQ879" s="118">
        <f t="shared" si="369"/>
        <v>19093</v>
      </c>
      <c r="BR879" s="5" t="s">
        <v>3151</v>
      </c>
      <c r="BV879" s="63"/>
    </row>
    <row r="880" spans="1:74" ht="15" hidden="1" customHeight="1" outlineLevel="1">
      <c r="A880" t="s">
        <v>1620</v>
      </c>
      <c r="B880" t="s">
        <v>1621</v>
      </c>
      <c r="C880" s="1">
        <f t="shared" si="358"/>
        <v>9742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9</v>
      </c>
      <c r="G880" s="129">
        <f t="shared" si="359"/>
        <v>2462</v>
      </c>
      <c r="H880" s="134">
        <f t="shared" si="360"/>
        <v>0.25272018066105523</v>
      </c>
      <c r="I880" s="2"/>
      <c r="J880" s="2">
        <f t="shared" si="361"/>
        <v>0.36409361527407103</v>
      </c>
      <c r="K880" s="2">
        <f t="shared" si="362"/>
        <v>0.61681379593512631</v>
      </c>
      <c r="L880" s="2">
        <f t="shared" si="363"/>
        <v>3.079449804968179E-4</v>
      </c>
      <c r="M880" s="2">
        <f t="shared" si="364"/>
        <v>1.878464381030585E-2</v>
      </c>
      <c r="N880" s="63">
        <v>3547</v>
      </c>
      <c r="O880" s="63">
        <v>6009</v>
      </c>
      <c r="P880" s="63">
        <v>3</v>
      </c>
      <c r="Q880" s="63">
        <v>102</v>
      </c>
      <c r="R880" s="63">
        <v>15</v>
      </c>
      <c r="S880" s="63">
        <v>11</v>
      </c>
      <c r="T880" s="63">
        <v>9</v>
      </c>
      <c r="U880" s="63">
        <v>19</v>
      </c>
      <c r="V880" s="63">
        <v>0</v>
      </c>
      <c r="W880" s="63">
        <v>26</v>
      </c>
      <c r="X880" s="63">
        <v>0</v>
      </c>
      <c r="Y880" s="63">
        <v>0</v>
      </c>
      <c r="Z880" s="63">
        <v>0</v>
      </c>
      <c r="AA880" s="63">
        <v>0</v>
      </c>
      <c r="AB880" s="63">
        <v>0</v>
      </c>
      <c r="AC880" s="63">
        <v>0</v>
      </c>
      <c r="AD880" s="63">
        <v>0</v>
      </c>
      <c r="AE880" s="63">
        <v>0</v>
      </c>
      <c r="AF880" s="63">
        <v>0</v>
      </c>
      <c r="AG880" s="63">
        <v>0</v>
      </c>
      <c r="AH880" s="63">
        <v>0</v>
      </c>
      <c r="AI880" s="63">
        <v>0</v>
      </c>
      <c r="AJ880" s="63">
        <v>0</v>
      </c>
      <c r="AK880" s="63">
        <v>0</v>
      </c>
      <c r="AL880" s="63">
        <v>0</v>
      </c>
      <c r="AM880" s="63">
        <v>0</v>
      </c>
      <c r="AN880" s="63">
        <v>1</v>
      </c>
      <c r="AO880" s="63">
        <v>0</v>
      </c>
      <c r="AP880" s="63">
        <v>0</v>
      </c>
      <c r="AQ880" s="63">
        <v>0</v>
      </c>
      <c r="AR880" s="63">
        <v>0</v>
      </c>
      <c r="AS880" s="63">
        <v>0</v>
      </c>
      <c r="AT880" s="63">
        <v>0</v>
      </c>
      <c r="AU880" s="63">
        <v>0</v>
      </c>
      <c r="AV880" s="63">
        <v>0</v>
      </c>
      <c r="AW880" s="63">
        <v>0</v>
      </c>
      <c r="AX880" s="63">
        <v>0</v>
      </c>
      <c r="AY880" s="63">
        <v>0</v>
      </c>
      <c r="BA880" s="5">
        <f>IF(Q880&gt;0,RANK(Q880,(N880:P880,Q880:AE880)),0)</f>
        <v>3</v>
      </c>
      <c r="BB880" s="5">
        <f>IF(R880&gt;0,RANK(R880,(N880:P880,Q880:AE880)),0)</f>
        <v>6</v>
      </c>
      <c r="BC880" s="5">
        <f>IF(T880&gt;0,RANK(T880,(N880:P880,Q880:AE880)),0)</f>
        <v>8</v>
      </c>
      <c r="BD880" s="5">
        <f>IF(S880&gt;0,RANK(S880,(N880:P880,Q880:AE880)),0)</f>
        <v>7</v>
      </c>
      <c r="BE880" s="2">
        <f t="shared" si="365"/>
        <v>1.0470129336891809E-2</v>
      </c>
      <c r="BF880" s="2">
        <f t="shared" si="366"/>
        <v>1.5397249024840895E-3</v>
      </c>
      <c r="BG880" s="2">
        <f t="shared" si="367"/>
        <v>9.2383494149045375E-4</v>
      </c>
      <c r="BH880" s="2">
        <f t="shared" si="368"/>
        <v>1.1291315951549989E-3</v>
      </c>
      <c r="BJ880" t="s">
        <v>1620</v>
      </c>
      <c r="BK880" t="s">
        <v>1621</v>
      </c>
      <c r="BL880">
        <v>1</v>
      </c>
      <c r="BN880" s="112">
        <v>19</v>
      </c>
      <c r="BO880" s="114">
        <v>95</v>
      </c>
      <c r="BP880" s="118">
        <f t="shared" si="370"/>
        <v>19095</v>
      </c>
      <c r="BQ880" s="118">
        <f t="shared" si="369"/>
        <v>19095</v>
      </c>
      <c r="BR880" s="5" t="s">
        <v>3151</v>
      </c>
      <c r="BV880" s="63"/>
    </row>
    <row r="881" spans="1:74" ht="15" hidden="1" customHeight="1" outlineLevel="1">
      <c r="A881" t="s">
        <v>2919</v>
      </c>
      <c r="B881" t="s">
        <v>1621</v>
      </c>
      <c r="C881" s="1">
        <f t="shared" si="358"/>
        <v>11135</v>
      </c>
      <c r="D881" s="5">
        <f>IF(N881&gt;0, RANK(N881,(N881:P881,Q881:AE881)),0)</f>
        <v>2</v>
      </c>
      <c r="E881" s="5">
        <f>IF(O881&gt;0,RANK(O881,(N881:P881,Q881:AE881)),0)</f>
        <v>1</v>
      </c>
      <c r="F881" s="5">
        <f>IF(P881&gt;0,RANK(P881,(N881:P881,Q881:AE881)),0)</f>
        <v>9</v>
      </c>
      <c r="G881" s="129">
        <f t="shared" si="359"/>
        <v>2911</v>
      </c>
      <c r="H881" s="134">
        <f t="shared" si="360"/>
        <v>0.26142792995060621</v>
      </c>
      <c r="I881" s="2"/>
      <c r="J881" s="2">
        <f t="shared" si="361"/>
        <v>0.3618320610687023</v>
      </c>
      <c r="K881" s="2">
        <f t="shared" si="362"/>
        <v>0.62325999101930851</v>
      </c>
      <c r="L881" s="2">
        <f t="shared" si="363"/>
        <v>3.5922766052986078E-4</v>
      </c>
      <c r="M881" s="2">
        <f t="shared" si="364"/>
        <v>1.4548720251459379E-2</v>
      </c>
      <c r="N881" s="63">
        <v>4029</v>
      </c>
      <c r="O881" s="63">
        <v>6940</v>
      </c>
      <c r="P881" s="63">
        <v>4</v>
      </c>
      <c r="Q881" s="63">
        <v>79</v>
      </c>
      <c r="R881" s="63">
        <v>13</v>
      </c>
      <c r="S881" s="63">
        <v>9</v>
      </c>
      <c r="T881" s="63">
        <v>12</v>
      </c>
      <c r="U881" s="63">
        <v>26</v>
      </c>
      <c r="V881" s="63">
        <v>0</v>
      </c>
      <c r="W881" s="63">
        <v>17</v>
      </c>
      <c r="X881" s="63">
        <v>0</v>
      </c>
      <c r="Y881" s="63">
        <v>0</v>
      </c>
      <c r="Z881" s="63">
        <v>0</v>
      </c>
      <c r="AA881" s="63">
        <v>0</v>
      </c>
      <c r="AB881" s="63">
        <v>0</v>
      </c>
      <c r="AC881" s="63">
        <v>0</v>
      </c>
      <c r="AD881" s="63">
        <v>0</v>
      </c>
      <c r="AE881" s="63">
        <v>0</v>
      </c>
      <c r="AF881" s="63">
        <v>0</v>
      </c>
      <c r="AG881" s="63">
        <v>0</v>
      </c>
      <c r="AH881" s="63">
        <v>0</v>
      </c>
      <c r="AI881" s="63">
        <v>0</v>
      </c>
      <c r="AJ881" s="63">
        <v>0</v>
      </c>
      <c r="AK881" s="63">
        <v>0</v>
      </c>
      <c r="AL881" s="63">
        <v>0</v>
      </c>
      <c r="AM881" s="63">
        <v>0</v>
      </c>
      <c r="AN881" s="63">
        <v>6</v>
      </c>
      <c r="AO881" s="63">
        <v>0</v>
      </c>
      <c r="AP881" s="63">
        <v>0</v>
      </c>
      <c r="AQ881" s="63">
        <v>0</v>
      </c>
      <c r="AR881" s="63">
        <v>0</v>
      </c>
      <c r="AS881" s="63">
        <v>0</v>
      </c>
      <c r="AT881" s="63">
        <v>0</v>
      </c>
      <c r="AU881" s="63">
        <v>0</v>
      </c>
      <c r="AV881" s="63">
        <v>0</v>
      </c>
      <c r="AW881" s="63">
        <v>0</v>
      </c>
      <c r="AX881" s="63">
        <v>0</v>
      </c>
      <c r="AY881" s="63">
        <v>0</v>
      </c>
      <c r="BA881" s="5">
        <f>IF(Q881&gt;0,RANK(Q881,(N881:P881,Q881:AE881)),0)</f>
        <v>3</v>
      </c>
      <c r="BB881" s="5">
        <f>IF(R881&gt;0,RANK(R881,(N881:P881,Q881:AE881)),0)</f>
        <v>6</v>
      </c>
      <c r="BC881" s="5">
        <f>IF(T881&gt;0,RANK(T881,(N881:P881,Q881:AE881)),0)</f>
        <v>7</v>
      </c>
      <c r="BD881" s="5">
        <f>IF(S881&gt;0,RANK(S881,(N881:P881,Q881:AE881)),0)</f>
        <v>8</v>
      </c>
      <c r="BE881" s="2">
        <f t="shared" si="365"/>
        <v>7.0947462954647506E-3</v>
      </c>
      <c r="BF881" s="2">
        <f t="shared" si="366"/>
        <v>1.1674898967220476E-3</v>
      </c>
      <c r="BG881" s="2">
        <f t="shared" si="367"/>
        <v>1.0776829815895823E-3</v>
      </c>
      <c r="BH881" s="2">
        <f t="shared" si="368"/>
        <v>8.0826223619218682E-4</v>
      </c>
      <c r="BJ881" t="s">
        <v>2919</v>
      </c>
      <c r="BK881" t="s">
        <v>1621</v>
      </c>
      <c r="BL881">
        <v>1</v>
      </c>
      <c r="BN881" s="112">
        <v>19</v>
      </c>
      <c r="BO881" s="114">
        <v>97</v>
      </c>
      <c r="BP881" s="118">
        <f t="shared" si="370"/>
        <v>19097</v>
      </c>
      <c r="BQ881" s="118">
        <f t="shared" si="369"/>
        <v>19097</v>
      </c>
      <c r="BR881" s="5" t="s">
        <v>3151</v>
      </c>
      <c r="BV881" s="63"/>
    </row>
    <row r="882" spans="1:74" ht="15" hidden="1" customHeight="1" outlineLevel="1">
      <c r="A882" t="s">
        <v>1470</v>
      </c>
      <c r="B882" t="s">
        <v>1621</v>
      </c>
      <c r="C882" s="1">
        <f t="shared" si="358"/>
        <v>20184</v>
      </c>
      <c r="D882" s="5">
        <f>IF(N882&gt;0, RANK(N882,(N882:P882,Q882:AE882)),0)</f>
        <v>2</v>
      </c>
      <c r="E882" s="5">
        <f>IF(O882&gt;0,RANK(O882,(N882:P882,Q882:AE882)),0)</f>
        <v>1</v>
      </c>
      <c r="F882" s="5">
        <f>IF(P882&gt;0,RANK(P882,(N882:P882,Q882:AE882)),0)</f>
        <v>9</v>
      </c>
      <c r="G882" s="129">
        <f t="shared" si="359"/>
        <v>4347</v>
      </c>
      <c r="H882" s="134">
        <f t="shared" si="360"/>
        <v>0.21536860879904876</v>
      </c>
      <c r="I882" s="2"/>
      <c r="J882" s="2">
        <f t="shared" si="361"/>
        <v>0.38332342449464923</v>
      </c>
      <c r="K882" s="2">
        <f t="shared" si="362"/>
        <v>0.59869203329369802</v>
      </c>
      <c r="L882" s="2">
        <f t="shared" si="363"/>
        <v>3.4680935394371782E-4</v>
      </c>
      <c r="M882" s="2">
        <f t="shared" si="364"/>
        <v>1.763773285770897E-2</v>
      </c>
      <c r="N882" s="63">
        <v>7737</v>
      </c>
      <c r="O882" s="63">
        <v>12084</v>
      </c>
      <c r="P882" s="63">
        <v>7</v>
      </c>
      <c r="Q882" s="63">
        <v>207</v>
      </c>
      <c r="R882" s="63">
        <v>30</v>
      </c>
      <c r="S882" s="63">
        <v>29</v>
      </c>
      <c r="T882" s="63">
        <v>11</v>
      </c>
      <c r="U882" s="63">
        <v>31</v>
      </c>
      <c r="V882" s="63">
        <v>0</v>
      </c>
      <c r="W882" s="63">
        <v>41</v>
      </c>
      <c r="X882" s="63">
        <v>0</v>
      </c>
      <c r="Y882" s="63">
        <v>0</v>
      </c>
      <c r="Z882" s="63">
        <v>0</v>
      </c>
      <c r="AA882" s="63">
        <v>0</v>
      </c>
      <c r="AB882" s="63">
        <v>0</v>
      </c>
      <c r="AC882" s="63">
        <v>0</v>
      </c>
      <c r="AD882" s="63">
        <v>0</v>
      </c>
      <c r="AE882" s="63">
        <v>0</v>
      </c>
      <c r="AF882" s="63">
        <v>0</v>
      </c>
      <c r="AG882" s="63">
        <v>0</v>
      </c>
      <c r="AH882" s="63">
        <v>0</v>
      </c>
      <c r="AI882" s="63">
        <v>0</v>
      </c>
      <c r="AJ882" s="63">
        <v>0</v>
      </c>
      <c r="AK882" s="63">
        <v>0</v>
      </c>
      <c r="AL882" s="63">
        <v>0</v>
      </c>
      <c r="AM882" s="63">
        <v>0</v>
      </c>
      <c r="AN882" s="63">
        <v>7</v>
      </c>
      <c r="AO882" s="63">
        <v>0</v>
      </c>
      <c r="AP882" s="63">
        <v>0</v>
      </c>
      <c r="AQ882" s="63">
        <v>0</v>
      </c>
      <c r="AR882" s="63">
        <v>0</v>
      </c>
      <c r="AS882" s="63">
        <v>0</v>
      </c>
      <c r="AT882" s="63">
        <v>0</v>
      </c>
      <c r="AU882" s="63">
        <v>0</v>
      </c>
      <c r="AV882" s="63">
        <v>0</v>
      </c>
      <c r="AW882" s="63">
        <v>0</v>
      </c>
      <c r="AX882" s="63">
        <v>0</v>
      </c>
      <c r="AY882" s="63">
        <v>0</v>
      </c>
      <c r="BA882" s="5">
        <f>IF(Q882&gt;0,RANK(Q882,(N882:P882,Q882:AE882)),0)</f>
        <v>3</v>
      </c>
      <c r="BB882" s="5">
        <f>IF(R882&gt;0,RANK(R882,(N882:P882,Q882:AE882)),0)</f>
        <v>6</v>
      </c>
      <c r="BC882" s="5">
        <f>IF(T882&gt;0,RANK(T882,(N882:P882,Q882:AE882)),0)</f>
        <v>8</v>
      </c>
      <c r="BD882" s="5">
        <f>IF(S882&gt;0,RANK(S882,(N882:P882,Q882:AE882)),0)</f>
        <v>7</v>
      </c>
      <c r="BE882" s="2">
        <f t="shared" si="365"/>
        <v>1.0255648038049941E-2</v>
      </c>
      <c r="BF882" s="2">
        <f t="shared" si="366"/>
        <v>1.4863258026159335E-3</v>
      </c>
      <c r="BG882" s="2">
        <f t="shared" si="367"/>
        <v>5.449861276258422E-4</v>
      </c>
      <c r="BH882" s="2">
        <f t="shared" si="368"/>
        <v>1.4367816091954023E-3</v>
      </c>
      <c r="BJ882" t="s">
        <v>1470</v>
      </c>
      <c r="BK882" t="s">
        <v>1621</v>
      </c>
      <c r="BL882">
        <v>2</v>
      </c>
      <c r="BN882" s="112">
        <v>19</v>
      </c>
      <c r="BO882" s="114">
        <v>99</v>
      </c>
      <c r="BP882" s="118">
        <f t="shared" si="370"/>
        <v>19099</v>
      </c>
      <c r="BQ882" s="118">
        <f t="shared" si="369"/>
        <v>19099</v>
      </c>
      <c r="BR882" s="5" t="s">
        <v>3151</v>
      </c>
      <c r="BV882" s="63"/>
    </row>
    <row r="883" spans="1:74" ht="15" hidden="1" customHeight="1" outlineLevel="1">
      <c r="A883" t="s">
        <v>1091</v>
      </c>
      <c r="B883" t="s">
        <v>1621</v>
      </c>
      <c r="C883" s="1">
        <f t="shared" si="358"/>
        <v>8959</v>
      </c>
      <c r="D883" s="5">
        <f>IF(N883&gt;0, RANK(N883,(N883:P883,Q883:AE883)),0)</f>
        <v>2</v>
      </c>
      <c r="E883" s="5">
        <f>IF(O883&gt;0,RANK(O883,(N883:P883,Q883:AE883)),0)</f>
        <v>1</v>
      </c>
      <c r="F883" s="5">
        <f>IF(P883&gt;0,RANK(P883,(N883:P883,Q883:AE883)),0)</f>
        <v>9</v>
      </c>
      <c r="G883" s="129">
        <f t="shared" si="359"/>
        <v>124</v>
      </c>
      <c r="H883" s="134">
        <f t="shared" si="360"/>
        <v>1.384083044982699E-2</v>
      </c>
      <c r="I883" s="2"/>
      <c r="J883" s="2">
        <f t="shared" si="361"/>
        <v>0.48208505413550617</v>
      </c>
      <c r="K883" s="2">
        <f t="shared" si="362"/>
        <v>0.49592588458533321</v>
      </c>
      <c r="L883" s="2">
        <f t="shared" si="363"/>
        <v>4.4647840160732226E-4</v>
      </c>
      <c r="M883" s="2">
        <f t="shared" si="364"/>
        <v>2.1542582877553292E-2</v>
      </c>
      <c r="N883" s="63">
        <v>4319</v>
      </c>
      <c r="O883" s="63">
        <v>4443</v>
      </c>
      <c r="P883" s="63">
        <v>4</v>
      </c>
      <c r="Q883" s="63">
        <v>95</v>
      </c>
      <c r="R883" s="63">
        <v>32</v>
      </c>
      <c r="S883" s="63">
        <v>7</v>
      </c>
      <c r="T883" s="63">
        <v>5</v>
      </c>
      <c r="U883" s="63">
        <v>20</v>
      </c>
      <c r="V883" s="63">
        <v>0</v>
      </c>
      <c r="W883" s="63">
        <v>33</v>
      </c>
      <c r="X883" s="63">
        <v>0</v>
      </c>
      <c r="Y883" s="63">
        <v>0</v>
      </c>
      <c r="Z883" s="63">
        <v>0</v>
      </c>
      <c r="AA883" s="63">
        <v>0</v>
      </c>
      <c r="AB883" s="63">
        <v>0</v>
      </c>
      <c r="AC883" s="63">
        <v>0</v>
      </c>
      <c r="AD883" s="63">
        <v>0</v>
      </c>
      <c r="AE883" s="63">
        <v>0</v>
      </c>
      <c r="AF883" s="63">
        <v>0</v>
      </c>
      <c r="AG883" s="63">
        <v>0</v>
      </c>
      <c r="AH883" s="63">
        <v>0</v>
      </c>
      <c r="AI883" s="63">
        <v>0</v>
      </c>
      <c r="AJ883" s="63">
        <v>0</v>
      </c>
      <c r="AK883" s="63">
        <v>0</v>
      </c>
      <c r="AL883" s="63">
        <v>0</v>
      </c>
      <c r="AM883" s="63">
        <v>0</v>
      </c>
      <c r="AN883" s="63">
        <v>1</v>
      </c>
      <c r="AO883" s="63">
        <v>0</v>
      </c>
      <c r="AP883" s="63">
        <v>0</v>
      </c>
      <c r="AQ883" s="63">
        <v>0</v>
      </c>
      <c r="AR883" s="63">
        <v>0</v>
      </c>
      <c r="AS883" s="63">
        <v>0</v>
      </c>
      <c r="AT883" s="63">
        <v>0</v>
      </c>
      <c r="AU883" s="63">
        <v>0</v>
      </c>
      <c r="AV883" s="63">
        <v>0</v>
      </c>
      <c r="AW883" s="63">
        <v>0</v>
      </c>
      <c r="AX883" s="63">
        <v>0</v>
      </c>
      <c r="AY883" s="63">
        <v>0</v>
      </c>
      <c r="BA883" s="5">
        <f>IF(Q883&gt;0,RANK(Q883,(N883:P883,Q883:AE883)),0)</f>
        <v>3</v>
      </c>
      <c r="BB883" s="5">
        <f>IF(R883&gt;0,RANK(R883,(N883:P883,Q883:AE883)),0)</f>
        <v>5</v>
      </c>
      <c r="BC883" s="5">
        <f>IF(T883&gt;0,RANK(T883,(N883:P883,Q883:AE883)),0)</f>
        <v>8</v>
      </c>
      <c r="BD883" s="5">
        <f>IF(S883&gt;0,RANK(S883,(N883:P883,Q883:AE883)),0)</f>
        <v>7</v>
      </c>
      <c r="BE883" s="2">
        <f t="shared" si="365"/>
        <v>1.0603862038173904E-2</v>
      </c>
      <c r="BF883" s="2">
        <f t="shared" si="366"/>
        <v>3.5718272128585781E-3</v>
      </c>
      <c r="BG883" s="2">
        <f t="shared" si="367"/>
        <v>5.5809800200915275E-4</v>
      </c>
      <c r="BH883" s="2">
        <f t="shared" si="368"/>
        <v>7.8133720281281396E-4</v>
      </c>
      <c r="BJ883" t="s">
        <v>1091</v>
      </c>
      <c r="BK883" t="s">
        <v>1621</v>
      </c>
      <c r="BL883">
        <v>2</v>
      </c>
      <c r="BN883" s="112">
        <v>19</v>
      </c>
      <c r="BO883" s="114">
        <v>101</v>
      </c>
      <c r="BP883" s="118">
        <f t="shared" si="370"/>
        <v>19101</v>
      </c>
      <c r="BQ883" s="118">
        <f t="shared" si="369"/>
        <v>19101</v>
      </c>
      <c r="BR883" s="5" t="s">
        <v>3151</v>
      </c>
      <c r="BV883" s="63"/>
    </row>
    <row r="884" spans="1:74" ht="15" hidden="1" customHeight="1" outlineLevel="1">
      <c r="A884" t="s">
        <v>1360</v>
      </c>
      <c r="B884" t="s">
        <v>1621</v>
      </c>
      <c r="C884" s="1">
        <f t="shared" si="358"/>
        <v>83851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>IF(P884&gt;0,RANK(P884,(N884:P884,Q884:AE884)),0)</f>
        <v>9</v>
      </c>
      <c r="G884" s="129">
        <f t="shared" si="359"/>
        <v>36252</v>
      </c>
      <c r="H884" s="134">
        <f t="shared" si="360"/>
        <v>0.43233831439100306</v>
      </c>
      <c r="I884" s="2"/>
      <c r="J884" s="2">
        <f t="shared" si="361"/>
        <v>0.70573994347115721</v>
      </c>
      <c r="K884" s="2">
        <f t="shared" si="362"/>
        <v>0.27340162908015408</v>
      </c>
      <c r="L884" s="2">
        <f t="shared" si="363"/>
        <v>2.1466649175322895E-4</v>
      </c>
      <c r="M884" s="2">
        <f t="shared" si="364"/>
        <v>2.0643760956935479E-2</v>
      </c>
      <c r="N884" s="63">
        <v>59177</v>
      </c>
      <c r="O884" s="63">
        <v>22925</v>
      </c>
      <c r="P884" s="63">
        <v>18</v>
      </c>
      <c r="Q884" s="63">
        <v>964</v>
      </c>
      <c r="R884" s="63">
        <v>213</v>
      </c>
      <c r="S884" s="63">
        <v>62</v>
      </c>
      <c r="T884" s="63">
        <v>22</v>
      </c>
      <c r="U884" s="63">
        <v>170</v>
      </c>
      <c r="V884" s="63">
        <v>0</v>
      </c>
      <c r="W884" s="63">
        <v>281</v>
      </c>
      <c r="X884" s="63">
        <v>0</v>
      </c>
      <c r="Y884" s="63">
        <v>0</v>
      </c>
      <c r="Z884" s="63">
        <v>0</v>
      </c>
      <c r="AA884" s="63">
        <v>0</v>
      </c>
      <c r="AB884" s="63">
        <v>0</v>
      </c>
      <c r="AC884" s="63">
        <v>0</v>
      </c>
      <c r="AD884" s="63">
        <v>0</v>
      </c>
      <c r="AE884" s="63">
        <v>0</v>
      </c>
      <c r="AF884" s="63">
        <v>0</v>
      </c>
      <c r="AG884" s="63">
        <v>0</v>
      </c>
      <c r="AH884" s="63">
        <v>0</v>
      </c>
      <c r="AI884" s="63">
        <v>0</v>
      </c>
      <c r="AJ884" s="63">
        <v>0</v>
      </c>
      <c r="AK884" s="63">
        <v>0</v>
      </c>
      <c r="AL884" s="63">
        <v>0</v>
      </c>
      <c r="AM884" s="63">
        <v>0</v>
      </c>
      <c r="AN884" s="63">
        <v>19</v>
      </c>
      <c r="AO884" s="63">
        <v>0</v>
      </c>
      <c r="AP884" s="63">
        <v>0</v>
      </c>
      <c r="AQ884" s="63">
        <v>0</v>
      </c>
      <c r="AR884" s="63">
        <v>0</v>
      </c>
      <c r="AS884" s="63">
        <v>0</v>
      </c>
      <c r="AT884" s="63">
        <v>0</v>
      </c>
      <c r="AU884" s="63">
        <v>0</v>
      </c>
      <c r="AV884" s="63">
        <v>0</v>
      </c>
      <c r="AW884" s="63">
        <v>0</v>
      </c>
      <c r="AX884" s="63">
        <v>0</v>
      </c>
      <c r="AY884" s="63">
        <v>0</v>
      </c>
      <c r="BA884" s="5">
        <f>IF(Q884&gt;0,RANK(Q884,(N884:P884,Q884:AE884)),0)</f>
        <v>3</v>
      </c>
      <c r="BB884" s="5">
        <f>IF(R884&gt;0,RANK(R884,(N884:P884,Q884:AE884)),0)</f>
        <v>5</v>
      </c>
      <c r="BC884" s="5">
        <f>IF(T884&gt;0,RANK(T884,(N884:P884,Q884:AE884)),0)</f>
        <v>8</v>
      </c>
      <c r="BD884" s="5">
        <f>IF(S884&gt;0,RANK(S884,(N884:P884,Q884:AE884)),0)</f>
        <v>7</v>
      </c>
      <c r="BE884" s="2">
        <f t="shared" si="365"/>
        <v>1.1496583225006261E-2</v>
      </c>
      <c r="BF884" s="2">
        <f t="shared" si="366"/>
        <v>2.5402201524132089E-3</v>
      </c>
      <c r="BG884" s="2">
        <f t="shared" si="367"/>
        <v>2.6237015658727981E-4</v>
      </c>
      <c r="BH884" s="2">
        <f t="shared" si="368"/>
        <v>7.3940680492778855E-4</v>
      </c>
      <c r="BJ884" t="s">
        <v>1360</v>
      </c>
      <c r="BK884" t="s">
        <v>1621</v>
      </c>
      <c r="BL884">
        <v>2</v>
      </c>
      <c r="BN884" s="112">
        <v>19</v>
      </c>
      <c r="BO884" s="114">
        <v>103</v>
      </c>
      <c r="BP884" s="118">
        <f t="shared" si="370"/>
        <v>19103</v>
      </c>
      <c r="BQ884" s="118">
        <f t="shared" si="369"/>
        <v>19103</v>
      </c>
      <c r="BR884" s="5" t="s">
        <v>3151</v>
      </c>
      <c r="BV884" s="63"/>
    </row>
    <row r="885" spans="1:74" ht="15" hidden="1" customHeight="1" outlineLevel="1">
      <c r="A885" t="s">
        <v>241</v>
      </c>
      <c r="B885" t="s">
        <v>1621</v>
      </c>
      <c r="C885" s="1">
        <f t="shared" si="358"/>
        <v>10989</v>
      </c>
      <c r="D885" s="5">
        <f>IF(N885&gt;0, RANK(N885,(N885:P885,Q885:AE885)),0)</f>
        <v>2</v>
      </c>
      <c r="E885" s="5">
        <f>IF(O885&gt;0,RANK(O885,(N885:P885,Q885:AE885)),0)</f>
        <v>1</v>
      </c>
      <c r="F885" s="5">
        <f>IF(P885&gt;0,RANK(P885,(N885:P885,Q885:AE885)),0)</f>
        <v>9</v>
      </c>
      <c r="G885" s="129">
        <f t="shared" si="359"/>
        <v>2359</v>
      </c>
      <c r="H885" s="134">
        <f t="shared" si="360"/>
        <v>0.21466921466921468</v>
      </c>
      <c r="I885" s="2"/>
      <c r="J885" s="2">
        <f t="shared" si="361"/>
        <v>0.3833833833833834</v>
      </c>
      <c r="K885" s="2">
        <f t="shared" si="362"/>
        <v>0.59805259805259803</v>
      </c>
      <c r="L885" s="2">
        <f t="shared" si="363"/>
        <v>2.7300027300027302E-4</v>
      </c>
      <c r="M885" s="2">
        <f t="shared" si="364"/>
        <v>1.8291018291018295E-2</v>
      </c>
      <c r="N885" s="63">
        <v>4213</v>
      </c>
      <c r="O885" s="63">
        <v>6572</v>
      </c>
      <c r="P885" s="63">
        <v>3</v>
      </c>
      <c r="Q885" s="63">
        <v>118</v>
      </c>
      <c r="R885" s="63">
        <v>15</v>
      </c>
      <c r="S885" s="63">
        <v>12</v>
      </c>
      <c r="T885" s="63">
        <v>7</v>
      </c>
      <c r="U885" s="63">
        <v>20</v>
      </c>
      <c r="V885" s="63">
        <v>0</v>
      </c>
      <c r="W885" s="63">
        <v>24</v>
      </c>
      <c r="X885" s="63">
        <v>0</v>
      </c>
      <c r="Y885" s="63">
        <v>0</v>
      </c>
      <c r="Z885" s="63">
        <v>0</v>
      </c>
      <c r="AA885" s="63">
        <v>0</v>
      </c>
      <c r="AB885" s="63">
        <v>0</v>
      </c>
      <c r="AC885" s="63">
        <v>0</v>
      </c>
      <c r="AD885" s="63">
        <v>0</v>
      </c>
      <c r="AE885" s="63">
        <v>0</v>
      </c>
      <c r="AF885" s="63">
        <v>0</v>
      </c>
      <c r="AG885" s="63">
        <v>0</v>
      </c>
      <c r="AH885" s="63">
        <v>0</v>
      </c>
      <c r="AI885" s="63">
        <v>0</v>
      </c>
      <c r="AJ885" s="63">
        <v>0</v>
      </c>
      <c r="AK885" s="63">
        <v>0</v>
      </c>
      <c r="AL885" s="63">
        <v>0</v>
      </c>
      <c r="AM885" s="63">
        <v>0</v>
      </c>
      <c r="AN885" s="63">
        <v>5</v>
      </c>
      <c r="AO885" s="63">
        <v>0</v>
      </c>
      <c r="AP885" s="63">
        <v>0</v>
      </c>
      <c r="AQ885" s="63">
        <v>0</v>
      </c>
      <c r="AR885" s="63">
        <v>0</v>
      </c>
      <c r="AS885" s="63">
        <v>0</v>
      </c>
      <c r="AT885" s="63">
        <v>0</v>
      </c>
      <c r="AU885" s="63">
        <v>0</v>
      </c>
      <c r="AV885" s="63">
        <v>0</v>
      </c>
      <c r="AW885" s="63">
        <v>0</v>
      </c>
      <c r="AX885" s="63">
        <v>0</v>
      </c>
      <c r="AY885" s="63">
        <v>0</v>
      </c>
      <c r="BA885" s="5">
        <f>IF(Q885&gt;0,RANK(Q885,(N885:P885,Q885:AE885)),0)</f>
        <v>3</v>
      </c>
      <c r="BB885" s="5">
        <f>IF(R885&gt;0,RANK(R885,(N885:P885,Q885:AE885)),0)</f>
        <v>6</v>
      </c>
      <c r="BC885" s="5">
        <f>IF(T885&gt;0,RANK(T885,(N885:P885,Q885:AE885)),0)</f>
        <v>8</v>
      </c>
      <c r="BD885" s="5">
        <f>IF(S885&gt;0,RANK(S885,(N885:P885,Q885:AE885)),0)</f>
        <v>7</v>
      </c>
      <c r="BE885" s="2">
        <f t="shared" si="365"/>
        <v>1.0738010738010739E-2</v>
      </c>
      <c r="BF885" s="2">
        <f t="shared" si="366"/>
        <v>1.3650013650013651E-3</v>
      </c>
      <c r="BG885" s="2">
        <f t="shared" si="367"/>
        <v>6.37000637000637E-4</v>
      </c>
      <c r="BH885" s="2">
        <f t="shared" si="368"/>
        <v>1.0920010920010921E-3</v>
      </c>
      <c r="BJ885" t="s">
        <v>241</v>
      </c>
      <c r="BK885" t="s">
        <v>1621</v>
      </c>
      <c r="BL885">
        <v>1</v>
      </c>
      <c r="BN885" s="112">
        <v>19</v>
      </c>
      <c r="BO885" s="114">
        <v>105</v>
      </c>
      <c r="BP885" s="118">
        <f t="shared" si="370"/>
        <v>19105</v>
      </c>
      <c r="BQ885" s="118">
        <f t="shared" si="369"/>
        <v>19105</v>
      </c>
      <c r="BR885" s="5" t="s">
        <v>3151</v>
      </c>
      <c r="BV885" s="63"/>
    </row>
    <row r="886" spans="1:74" ht="15" hidden="1" customHeight="1" outlineLevel="1">
      <c r="A886" t="s">
        <v>957</v>
      </c>
      <c r="B886" t="s">
        <v>1621</v>
      </c>
      <c r="C886" s="1">
        <f t="shared" si="358"/>
        <v>5303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8</v>
      </c>
      <c r="G886" s="129">
        <f t="shared" si="359"/>
        <v>2383</v>
      </c>
      <c r="H886" s="134">
        <f t="shared" si="360"/>
        <v>0.44936828210446916</v>
      </c>
      <c r="I886" s="2"/>
      <c r="J886" s="2">
        <f t="shared" si="361"/>
        <v>0.26664152366584953</v>
      </c>
      <c r="K886" s="2">
        <f t="shared" si="362"/>
        <v>0.7160098057703187</v>
      </c>
      <c r="L886" s="2">
        <f t="shared" si="363"/>
        <v>3.7714501225721289E-4</v>
      </c>
      <c r="M886" s="2">
        <f t="shared" si="364"/>
        <v>1.6971525551574614E-2</v>
      </c>
      <c r="N886" s="63">
        <v>1414</v>
      </c>
      <c r="O886" s="63">
        <v>3797</v>
      </c>
      <c r="P886" s="63">
        <v>2</v>
      </c>
      <c r="Q886" s="63">
        <v>51</v>
      </c>
      <c r="R886" s="63">
        <v>2</v>
      </c>
      <c r="S886" s="63">
        <v>10</v>
      </c>
      <c r="T886" s="63">
        <v>7</v>
      </c>
      <c r="U886" s="63">
        <v>6</v>
      </c>
      <c r="V886" s="63">
        <v>0</v>
      </c>
      <c r="W886" s="63">
        <v>12</v>
      </c>
      <c r="X886" s="63">
        <v>0</v>
      </c>
      <c r="Y886" s="63">
        <v>0</v>
      </c>
      <c r="Z886" s="63">
        <v>0</v>
      </c>
      <c r="AA886" s="63">
        <v>0</v>
      </c>
      <c r="AB886" s="63">
        <v>0</v>
      </c>
      <c r="AC886" s="63">
        <v>0</v>
      </c>
      <c r="AD886" s="63">
        <v>0</v>
      </c>
      <c r="AE886" s="63">
        <v>0</v>
      </c>
      <c r="AF886" s="63">
        <v>0</v>
      </c>
      <c r="AG886" s="63">
        <v>0</v>
      </c>
      <c r="AH886" s="63">
        <v>0</v>
      </c>
      <c r="AI886" s="63">
        <v>0</v>
      </c>
      <c r="AJ886" s="63">
        <v>0</v>
      </c>
      <c r="AK886" s="63">
        <v>0</v>
      </c>
      <c r="AL886" s="63">
        <v>0</v>
      </c>
      <c r="AM886" s="63">
        <v>0</v>
      </c>
      <c r="AN886" s="63">
        <v>2</v>
      </c>
      <c r="AO886" s="63">
        <v>0</v>
      </c>
      <c r="AP886" s="63">
        <v>0</v>
      </c>
      <c r="AQ886" s="63">
        <v>0</v>
      </c>
      <c r="AR886" s="63">
        <v>0</v>
      </c>
      <c r="AS886" s="63">
        <v>0</v>
      </c>
      <c r="AT886" s="63">
        <v>0</v>
      </c>
      <c r="AU886" s="63">
        <v>0</v>
      </c>
      <c r="AV886" s="63">
        <v>0</v>
      </c>
      <c r="AW886" s="63">
        <v>0</v>
      </c>
      <c r="AX886" s="63">
        <v>0</v>
      </c>
      <c r="AY886" s="63">
        <v>0</v>
      </c>
      <c r="BA886" s="5">
        <f>IF(Q886&gt;0,RANK(Q886,(N886:P886,Q886:AE886)),0)</f>
        <v>3</v>
      </c>
      <c r="BB886" s="5">
        <f>IF(R886&gt;0,RANK(R886,(N886:P886,Q886:AE886)),0)</f>
        <v>8</v>
      </c>
      <c r="BC886" s="5">
        <f>IF(T886&gt;0,RANK(T886,(N886:P886,Q886:AE886)),0)</f>
        <v>6</v>
      </c>
      <c r="BD886" s="5">
        <f>IF(S886&gt;0,RANK(S886,(N886:P886,Q886:AE886)),0)</f>
        <v>5</v>
      </c>
      <c r="BE886" s="2">
        <f t="shared" si="365"/>
        <v>9.6171978125589291E-3</v>
      </c>
      <c r="BF886" s="2">
        <f t="shared" si="366"/>
        <v>3.7714501225721289E-4</v>
      </c>
      <c r="BG886" s="2">
        <f t="shared" si="367"/>
        <v>1.3200075429002452E-3</v>
      </c>
      <c r="BH886" s="2">
        <f t="shared" si="368"/>
        <v>1.8857250612860645E-3</v>
      </c>
      <c r="BJ886" t="s">
        <v>957</v>
      </c>
      <c r="BK886" t="s">
        <v>1621</v>
      </c>
      <c r="BL886">
        <v>2</v>
      </c>
      <c r="BN886" s="112">
        <v>19</v>
      </c>
      <c r="BO886" s="114">
        <v>107</v>
      </c>
      <c r="BP886" s="118">
        <f t="shared" si="370"/>
        <v>19107</v>
      </c>
      <c r="BQ886" s="118">
        <f t="shared" si="369"/>
        <v>19107</v>
      </c>
      <c r="BR886" s="5" t="s">
        <v>3151</v>
      </c>
      <c r="BV886" s="63"/>
    </row>
    <row r="887" spans="1:74" ht="15" hidden="1" customHeight="1" outlineLevel="1">
      <c r="A887" t="s">
        <v>2102</v>
      </c>
      <c r="B887" t="s">
        <v>1621</v>
      </c>
      <c r="C887" s="1">
        <f t="shared" si="358"/>
        <v>9090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8</v>
      </c>
      <c r="G887" s="129">
        <f t="shared" si="359"/>
        <v>3579</v>
      </c>
      <c r="H887" s="134">
        <f t="shared" si="360"/>
        <v>0.39372937293729371</v>
      </c>
      <c r="I887" s="2"/>
      <c r="J887" s="2">
        <f t="shared" si="361"/>
        <v>0.29658965896589656</v>
      </c>
      <c r="K887" s="2">
        <f t="shared" si="362"/>
        <v>0.69031903190319033</v>
      </c>
      <c r="L887" s="2">
        <f t="shared" si="363"/>
        <v>4.4004400440044003E-4</v>
      </c>
      <c r="M887" s="2">
        <f t="shared" si="364"/>
        <v>1.2651265126512724E-2</v>
      </c>
      <c r="N887" s="63">
        <v>2696</v>
      </c>
      <c r="O887" s="63">
        <v>6275</v>
      </c>
      <c r="P887" s="63">
        <v>4</v>
      </c>
      <c r="Q887" s="63">
        <v>61</v>
      </c>
      <c r="R887" s="63">
        <v>10</v>
      </c>
      <c r="S887" s="63">
        <v>10</v>
      </c>
      <c r="T887" s="63">
        <v>4</v>
      </c>
      <c r="U887" s="63">
        <v>15</v>
      </c>
      <c r="V887" s="63">
        <v>0</v>
      </c>
      <c r="W887" s="63">
        <v>13</v>
      </c>
      <c r="X887" s="63">
        <v>0</v>
      </c>
      <c r="Y887" s="63">
        <v>0</v>
      </c>
      <c r="Z887" s="63">
        <v>0</v>
      </c>
      <c r="AA887" s="63">
        <v>0</v>
      </c>
      <c r="AB887" s="63">
        <v>0</v>
      </c>
      <c r="AC887" s="63">
        <v>0</v>
      </c>
      <c r="AD887" s="63">
        <v>0</v>
      </c>
      <c r="AE887" s="63">
        <v>0</v>
      </c>
      <c r="AF887" s="63">
        <v>0</v>
      </c>
      <c r="AG887" s="63">
        <v>0</v>
      </c>
      <c r="AH887" s="63">
        <v>0</v>
      </c>
      <c r="AI887" s="63">
        <v>0</v>
      </c>
      <c r="AJ887" s="63">
        <v>0</v>
      </c>
      <c r="AK887" s="63">
        <v>0</v>
      </c>
      <c r="AL887" s="63">
        <v>0</v>
      </c>
      <c r="AM887" s="63">
        <v>0</v>
      </c>
      <c r="AN887" s="63">
        <v>2</v>
      </c>
      <c r="AO887" s="63">
        <v>0</v>
      </c>
      <c r="AP887" s="63">
        <v>0</v>
      </c>
      <c r="AQ887" s="63">
        <v>0</v>
      </c>
      <c r="AR887" s="63">
        <v>0</v>
      </c>
      <c r="AS887" s="63">
        <v>0</v>
      </c>
      <c r="AT887" s="63">
        <v>0</v>
      </c>
      <c r="AU887" s="63">
        <v>0</v>
      </c>
      <c r="AV887" s="63">
        <v>0</v>
      </c>
      <c r="AW887" s="63">
        <v>0</v>
      </c>
      <c r="AX887" s="63">
        <v>0</v>
      </c>
      <c r="AY887" s="63">
        <v>0</v>
      </c>
      <c r="BA887" s="5">
        <f>IF(Q887&gt;0,RANK(Q887,(N887:P887,Q887:AE887)),0)</f>
        <v>3</v>
      </c>
      <c r="BB887" s="5">
        <f>IF(R887&gt;0,RANK(R887,(N887:P887,Q887:AE887)),0)</f>
        <v>6</v>
      </c>
      <c r="BC887" s="5">
        <f>IF(T887&gt;0,RANK(T887,(N887:P887,Q887:AE887)),0)</f>
        <v>8</v>
      </c>
      <c r="BD887" s="5">
        <f>IF(S887&gt;0,RANK(S887,(N887:P887,Q887:AE887)),0)</f>
        <v>6</v>
      </c>
      <c r="BE887" s="2">
        <f t="shared" si="365"/>
        <v>6.7106710671067105E-3</v>
      </c>
      <c r="BF887" s="2">
        <f t="shared" si="366"/>
        <v>1.1001100110011001E-3</v>
      </c>
      <c r="BG887" s="2">
        <f t="shared" si="367"/>
        <v>4.4004400440044003E-4</v>
      </c>
      <c r="BH887" s="2">
        <f t="shared" si="368"/>
        <v>1.1001100110011001E-3</v>
      </c>
      <c r="BJ887" t="s">
        <v>2102</v>
      </c>
      <c r="BK887" t="s">
        <v>1621</v>
      </c>
      <c r="BL887">
        <v>4</v>
      </c>
      <c r="BN887" s="112">
        <v>19</v>
      </c>
      <c r="BO887" s="114">
        <v>109</v>
      </c>
      <c r="BP887" s="118">
        <f t="shared" si="370"/>
        <v>19109</v>
      </c>
      <c r="BQ887" s="118">
        <f t="shared" si="369"/>
        <v>19109</v>
      </c>
      <c r="BR887" s="5" t="s">
        <v>3151</v>
      </c>
      <c r="BV887" s="63"/>
    </row>
    <row r="888" spans="1:74" ht="15" hidden="1" customHeight="1" outlineLevel="1">
      <c r="A888" t="s">
        <v>97</v>
      </c>
      <c r="B888" t="s">
        <v>1621</v>
      </c>
      <c r="C888" s="1">
        <f t="shared" si="358"/>
        <v>16734</v>
      </c>
      <c r="D888" s="5">
        <f>IF(N888&gt;0, RANK(N888,(N888:P888,Q888:AE888)),0)</f>
        <v>2</v>
      </c>
      <c r="E888" s="5">
        <f>IF(O888&gt;0,RANK(O888,(N888:P888,Q888:AE888)),0)</f>
        <v>1</v>
      </c>
      <c r="F888" s="5">
        <f>IF(P888&gt;0,RANK(P888,(N888:P888,Q888:AE888)),0)</f>
        <v>8</v>
      </c>
      <c r="G888" s="129">
        <f t="shared" si="359"/>
        <v>3232</v>
      </c>
      <c r="H888" s="134">
        <f t="shared" si="360"/>
        <v>0.1931397155491813</v>
      </c>
      <c r="I888" s="2"/>
      <c r="J888" s="2">
        <f t="shared" si="361"/>
        <v>0.39088084140074103</v>
      </c>
      <c r="K888" s="2">
        <f t="shared" si="362"/>
        <v>0.58402055694992228</v>
      </c>
      <c r="L888" s="2">
        <f t="shared" si="363"/>
        <v>1.493964383889088E-3</v>
      </c>
      <c r="M888" s="2">
        <f t="shared" si="364"/>
        <v>2.3604637265447662E-2</v>
      </c>
      <c r="N888" s="63">
        <v>6541</v>
      </c>
      <c r="O888" s="63">
        <v>9773</v>
      </c>
      <c r="P888" s="63">
        <v>25</v>
      </c>
      <c r="Q888" s="63">
        <v>240</v>
      </c>
      <c r="R888" s="63">
        <v>34</v>
      </c>
      <c r="S888" s="63">
        <v>31</v>
      </c>
      <c r="T888" s="63">
        <v>8</v>
      </c>
      <c r="U888" s="63">
        <v>38</v>
      </c>
      <c r="V888" s="63">
        <v>0</v>
      </c>
      <c r="W888" s="63">
        <v>35</v>
      </c>
      <c r="X888" s="63">
        <v>0</v>
      </c>
      <c r="Y888" s="63">
        <v>0</v>
      </c>
      <c r="Z888" s="63">
        <v>0</v>
      </c>
      <c r="AA888" s="63">
        <v>0</v>
      </c>
      <c r="AB888" s="63">
        <v>0</v>
      </c>
      <c r="AC888" s="63">
        <v>0</v>
      </c>
      <c r="AD888" s="63">
        <v>0</v>
      </c>
      <c r="AE888" s="63">
        <v>0</v>
      </c>
      <c r="AF888" s="63">
        <v>0</v>
      </c>
      <c r="AG888" s="63">
        <v>0</v>
      </c>
      <c r="AH888" s="63">
        <v>0</v>
      </c>
      <c r="AI888" s="63">
        <v>0</v>
      </c>
      <c r="AJ888" s="63">
        <v>0</v>
      </c>
      <c r="AK888" s="63">
        <v>0</v>
      </c>
      <c r="AL888" s="63">
        <v>0</v>
      </c>
      <c r="AM888" s="63">
        <v>0</v>
      </c>
      <c r="AN888" s="63">
        <v>9</v>
      </c>
      <c r="AO888" s="63">
        <v>0</v>
      </c>
      <c r="AP888" s="63">
        <v>0</v>
      </c>
      <c r="AQ888" s="63">
        <v>0</v>
      </c>
      <c r="AR888" s="63">
        <v>0</v>
      </c>
      <c r="AS888" s="63">
        <v>0</v>
      </c>
      <c r="AT888" s="63">
        <v>0</v>
      </c>
      <c r="AU888" s="63">
        <v>0</v>
      </c>
      <c r="AV888" s="63">
        <v>0</v>
      </c>
      <c r="AW888" s="63">
        <v>0</v>
      </c>
      <c r="AX888" s="63">
        <v>0</v>
      </c>
      <c r="AY888" s="63">
        <v>0</v>
      </c>
      <c r="BA888" s="5">
        <f>IF(Q888&gt;0,RANK(Q888,(N888:P888,Q888:AE888)),0)</f>
        <v>3</v>
      </c>
      <c r="BB888" s="5">
        <f>IF(R888&gt;0,RANK(R888,(N888:P888,Q888:AE888)),0)</f>
        <v>6</v>
      </c>
      <c r="BC888" s="5">
        <f>IF(T888&gt;0,RANK(T888,(N888:P888,Q888:AE888)),0)</f>
        <v>9</v>
      </c>
      <c r="BD888" s="5">
        <f>IF(S888&gt;0,RANK(S888,(N888:P888,Q888:AE888)),0)</f>
        <v>7</v>
      </c>
      <c r="BE888" s="2">
        <f t="shared" si="365"/>
        <v>1.4342058085335245E-2</v>
      </c>
      <c r="BF888" s="2">
        <f t="shared" si="366"/>
        <v>2.0317915620891597E-3</v>
      </c>
      <c r="BG888" s="2">
        <f t="shared" si="367"/>
        <v>4.780686028445082E-4</v>
      </c>
      <c r="BH888" s="2">
        <f t="shared" si="368"/>
        <v>1.8525158360224692E-3</v>
      </c>
      <c r="BJ888" t="s">
        <v>97</v>
      </c>
      <c r="BK888" t="s">
        <v>1621</v>
      </c>
      <c r="BL888">
        <v>2</v>
      </c>
      <c r="BN888" s="112">
        <v>19</v>
      </c>
      <c r="BO888" s="114">
        <v>111</v>
      </c>
      <c r="BP888" s="118">
        <f t="shared" si="370"/>
        <v>19111</v>
      </c>
      <c r="BQ888" s="118">
        <f t="shared" si="369"/>
        <v>19111</v>
      </c>
      <c r="BR888" s="5" t="s">
        <v>3151</v>
      </c>
      <c r="BV888" s="63"/>
    </row>
    <row r="889" spans="1:74" ht="15" hidden="1" customHeight="1" outlineLevel="1">
      <c r="A889" t="s">
        <v>1420</v>
      </c>
      <c r="B889" t="s">
        <v>1621</v>
      </c>
      <c r="C889" s="1">
        <f t="shared" si="358"/>
        <v>127458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>IF(P889&gt;0,RANK(P889,(N889:P889,Q889:AE889)),0)</f>
        <v>9</v>
      </c>
      <c r="G889" s="129">
        <f t="shared" si="359"/>
        <v>17510</v>
      </c>
      <c r="H889" s="134">
        <f t="shared" si="360"/>
        <v>0.13737858745626011</v>
      </c>
      <c r="I889" s="2"/>
      <c r="J889" s="2">
        <f t="shared" si="361"/>
        <v>0.55605768174614378</v>
      </c>
      <c r="K889" s="2">
        <f t="shared" si="362"/>
        <v>0.4186790942898837</v>
      </c>
      <c r="L889" s="2">
        <f t="shared" si="363"/>
        <v>2.8244598220590313E-4</v>
      </c>
      <c r="M889" s="2">
        <f t="shared" si="364"/>
        <v>2.4980777981766612E-2</v>
      </c>
      <c r="N889" s="63">
        <v>70874</v>
      </c>
      <c r="O889" s="63">
        <v>53364</v>
      </c>
      <c r="P889" s="63">
        <v>36</v>
      </c>
      <c r="Q889" s="63">
        <v>2015</v>
      </c>
      <c r="R889" s="63">
        <v>325</v>
      </c>
      <c r="S889" s="63">
        <v>117</v>
      </c>
      <c r="T889" s="63">
        <v>48</v>
      </c>
      <c r="U889" s="63">
        <v>265</v>
      </c>
      <c r="V889" s="63">
        <v>0</v>
      </c>
      <c r="W889" s="63">
        <v>380</v>
      </c>
      <c r="X889" s="63">
        <v>0</v>
      </c>
      <c r="Y889" s="63">
        <v>0</v>
      </c>
      <c r="Z889" s="63">
        <v>0</v>
      </c>
      <c r="AA889" s="63">
        <v>0</v>
      </c>
      <c r="AB889" s="63">
        <v>0</v>
      </c>
      <c r="AC889" s="63">
        <v>0</v>
      </c>
      <c r="AD889" s="63">
        <v>0</v>
      </c>
      <c r="AE889" s="63">
        <v>0</v>
      </c>
      <c r="AF889" s="63">
        <v>0</v>
      </c>
      <c r="AG889" s="63">
        <v>0</v>
      </c>
      <c r="AH889" s="63">
        <v>0</v>
      </c>
      <c r="AI889" s="63">
        <v>0</v>
      </c>
      <c r="AJ889" s="63">
        <v>0</v>
      </c>
      <c r="AK889" s="63">
        <v>0</v>
      </c>
      <c r="AL889" s="63">
        <v>0</v>
      </c>
      <c r="AM889" s="63">
        <v>0</v>
      </c>
      <c r="AN889" s="63">
        <v>34</v>
      </c>
      <c r="AO889" s="63">
        <v>0</v>
      </c>
      <c r="AP889" s="63">
        <v>0</v>
      </c>
      <c r="AQ889" s="63">
        <v>0</v>
      </c>
      <c r="AR889" s="63">
        <v>0</v>
      </c>
      <c r="AS889" s="63">
        <v>0</v>
      </c>
      <c r="AT889" s="63">
        <v>0</v>
      </c>
      <c r="AU889" s="63">
        <v>0</v>
      </c>
      <c r="AV889" s="63">
        <v>0</v>
      </c>
      <c r="AW889" s="63">
        <v>0</v>
      </c>
      <c r="AX889" s="63">
        <v>0</v>
      </c>
      <c r="AY889" s="63">
        <v>0</v>
      </c>
      <c r="BA889" s="5">
        <f>IF(Q889&gt;0,RANK(Q889,(N889:P889,Q889:AE889)),0)</f>
        <v>3</v>
      </c>
      <c r="BB889" s="5">
        <f>IF(R889&gt;0,RANK(R889,(N889:P889,Q889:AE889)),0)</f>
        <v>5</v>
      </c>
      <c r="BC889" s="5">
        <f>IF(T889&gt;0,RANK(T889,(N889:P889,Q889:AE889)),0)</f>
        <v>8</v>
      </c>
      <c r="BD889" s="5">
        <f>IF(S889&gt;0,RANK(S889,(N889:P889,Q889:AE889)),0)</f>
        <v>7</v>
      </c>
      <c r="BE889" s="2">
        <f t="shared" si="365"/>
        <v>1.5809129281802631E-2</v>
      </c>
      <c r="BF889" s="2">
        <f t="shared" si="366"/>
        <v>2.5498595615810696E-3</v>
      </c>
      <c r="BG889" s="2">
        <f t="shared" si="367"/>
        <v>3.7659464294120413E-4</v>
      </c>
      <c r="BH889" s="2">
        <f t="shared" si="368"/>
        <v>9.179494421691851E-4</v>
      </c>
      <c r="BJ889" t="s">
        <v>1420</v>
      </c>
      <c r="BK889" t="s">
        <v>1621</v>
      </c>
      <c r="BL889">
        <v>1</v>
      </c>
      <c r="BN889" s="112">
        <v>19</v>
      </c>
      <c r="BO889" s="114">
        <v>113</v>
      </c>
      <c r="BP889" s="118">
        <f t="shared" si="370"/>
        <v>19113</v>
      </c>
      <c r="BQ889" s="118">
        <f t="shared" si="369"/>
        <v>19113</v>
      </c>
      <c r="BR889" s="5" t="s">
        <v>3151</v>
      </c>
      <c r="BV889" s="63"/>
    </row>
    <row r="890" spans="1:74" ht="15" hidden="1" customHeight="1" outlineLevel="1">
      <c r="A890" t="s">
        <v>3201</v>
      </c>
      <c r="B890" t="s">
        <v>1621</v>
      </c>
      <c r="C890" s="1">
        <f t="shared" si="358"/>
        <v>5332</v>
      </c>
      <c r="D890" s="5">
        <f>IF(N890&gt;0, RANK(N890,(N890:P890,Q890:AE890)),0)</f>
        <v>2</v>
      </c>
      <c r="E890" s="5">
        <f>IF(O890&gt;0,RANK(O890,(N890:P890,Q890:AE890)),0)</f>
        <v>1</v>
      </c>
      <c r="F890" s="5">
        <f>IF(P890&gt;0,RANK(P890,(N890:P890,Q890:AE890)),0)</f>
        <v>6</v>
      </c>
      <c r="G890" s="129">
        <f t="shared" si="359"/>
        <v>1774</v>
      </c>
      <c r="H890" s="134">
        <f t="shared" si="360"/>
        <v>0.33270817704426109</v>
      </c>
      <c r="I890" s="2"/>
      <c r="J890" s="2">
        <f t="shared" si="361"/>
        <v>0.32370592648162039</v>
      </c>
      <c r="K890" s="2">
        <f t="shared" si="362"/>
        <v>0.65641410352588148</v>
      </c>
      <c r="L890" s="2">
        <f t="shared" si="363"/>
        <v>9.3773443360840208E-4</v>
      </c>
      <c r="M890" s="2">
        <f t="shared" si="364"/>
        <v>1.8942235558889679E-2</v>
      </c>
      <c r="N890" s="63">
        <v>1726</v>
      </c>
      <c r="O890" s="63">
        <v>3500</v>
      </c>
      <c r="P890" s="63">
        <v>5</v>
      </c>
      <c r="Q890" s="63">
        <v>67</v>
      </c>
      <c r="R890" s="63">
        <v>5</v>
      </c>
      <c r="S890" s="63">
        <v>5</v>
      </c>
      <c r="T890" s="63">
        <v>3</v>
      </c>
      <c r="U890" s="63">
        <v>12</v>
      </c>
      <c r="V890" s="63">
        <v>0</v>
      </c>
      <c r="W890" s="63">
        <v>6</v>
      </c>
      <c r="X890" s="63">
        <v>0</v>
      </c>
      <c r="Y890" s="63">
        <v>0</v>
      </c>
      <c r="Z890" s="63">
        <v>0</v>
      </c>
      <c r="AA890" s="63">
        <v>0</v>
      </c>
      <c r="AB890" s="63">
        <v>0</v>
      </c>
      <c r="AC890" s="63">
        <v>0</v>
      </c>
      <c r="AD890" s="63">
        <v>0</v>
      </c>
      <c r="AE890" s="63">
        <v>0</v>
      </c>
      <c r="AF890" s="63">
        <v>0</v>
      </c>
      <c r="AG890" s="63">
        <v>0</v>
      </c>
      <c r="AH890" s="63">
        <v>0</v>
      </c>
      <c r="AI890" s="63">
        <v>0</v>
      </c>
      <c r="AJ890" s="63">
        <v>0</v>
      </c>
      <c r="AK890" s="63">
        <v>0</v>
      </c>
      <c r="AL890" s="63">
        <v>0</v>
      </c>
      <c r="AM890" s="63">
        <v>0</v>
      </c>
      <c r="AN890" s="63">
        <v>3</v>
      </c>
      <c r="AO890" s="63">
        <v>0</v>
      </c>
      <c r="AP890" s="63">
        <v>0</v>
      </c>
      <c r="AQ890" s="63">
        <v>0</v>
      </c>
      <c r="AR890" s="63">
        <v>0</v>
      </c>
      <c r="AS890" s="63">
        <v>0</v>
      </c>
      <c r="AT890" s="63">
        <v>0</v>
      </c>
      <c r="AU890" s="63">
        <v>0</v>
      </c>
      <c r="AV890" s="63">
        <v>0</v>
      </c>
      <c r="AW890" s="63">
        <v>0</v>
      </c>
      <c r="AX890" s="63">
        <v>0</v>
      </c>
      <c r="AY890" s="63">
        <v>0</v>
      </c>
      <c r="BA890" s="5">
        <f>IF(Q890&gt;0,RANK(Q890,(N890:P890,Q890:AE890)),0)</f>
        <v>3</v>
      </c>
      <c r="BB890" s="5">
        <f>IF(R890&gt;0,RANK(R890,(N890:P890,Q890:AE890)),0)</f>
        <v>6</v>
      </c>
      <c r="BC890" s="5">
        <f>IF(T890&gt;0,RANK(T890,(N890:P890,Q890:AE890)),0)</f>
        <v>9</v>
      </c>
      <c r="BD890" s="5">
        <f>IF(S890&gt;0,RANK(S890,(N890:P890,Q890:AE890)),0)</f>
        <v>6</v>
      </c>
      <c r="BE890" s="2">
        <f t="shared" si="365"/>
        <v>1.2565641410352588E-2</v>
      </c>
      <c r="BF890" s="2">
        <f t="shared" si="366"/>
        <v>9.3773443360840208E-4</v>
      </c>
      <c r="BG890" s="2">
        <f t="shared" si="367"/>
        <v>5.6264066016504122E-4</v>
      </c>
      <c r="BH890" s="2">
        <f t="shared" si="368"/>
        <v>9.3773443360840208E-4</v>
      </c>
      <c r="BJ890" t="s">
        <v>3201</v>
      </c>
      <c r="BK890" t="s">
        <v>1621</v>
      </c>
      <c r="BL890">
        <v>2</v>
      </c>
      <c r="BN890" s="112">
        <v>19</v>
      </c>
      <c r="BO890" s="114">
        <v>115</v>
      </c>
      <c r="BP890" s="118">
        <f t="shared" si="370"/>
        <v>19115</v>
      </c>
      <c r="BQ890" s="118">
        <f t="shared" si="369"/>
        <v>19115</v>
      </c>
      <c r="BR890" s="5" t="s">
        <v>3151</v>
      </c>
      <c r="BV890" s="63"/>
    </row>
    <row r="891" spans="1:74" ht="15" hidden="1" customHeight="1" outlineLevel="1">
      <c r="A891" t="s">
        <v>2066</v>
      </c>
      <c r="B891" t="s">
        <v>1621</v>
      </c>
      <c r="C891" s="1">
        <f t="shared" si="358"/>
        <v>4630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8</v>
      </c>
      <c r="G891" s="129">
        <f t="shared" si="359"/>
        <v>2003</v>
      </c>
      <c r="H891" s="134">
        <f t="shared" si="360"/>
        <v>0.43261339092872569</v>
      </c>
      <c r="I891" s="2"/>
      <c r="J891" s="2">
        <f t="shared" si="361"/>
        <v>0.27732181425485963</v>
      </c>
      <c r="K891" s="2">
        <f t="shared" si="362"/>
        <v>0.70993520518358533</v>
      </c>
      <c r="L891" s="2">
        <f t="shared" si="363"/>
        <v>4.3196544276457883E-4</v>
      </c>
      <c r="M891" s="2">
        <f t="shared" si="364"/>
        <v>1.2311015118790404E-2</v>
      </c>
      <c r="N891" s="63">
        <v>1284</v>
      </c>
      <c r="O891" s="63">
        <v>3287</v>
      </c>
      <c r="P891" s="63">
        <v>2</v>
      </c>
      <c r="Q891" s="63">
        <v>30</v>
      </c>
      <c r="R891" s="63">
        <v>6</v>
      </c>
      <c r="S891" s="63">
        <v>5</v>
      </c>
      <c r="T891" s="63">
        <v>1</v>
      </c>
      <c r="U891" s="63">
        <v>4</v>
      </c>
      <c r="V891" s="63">
        <v>0</v>
      </c>
      <c r="W891" s="63">
        <v>8</v>
      </c>
      <c r="X891" s="63">
        <v>0</v>
      </c>
      <c r="Y891" s="63">
        <v>0</v>
      </c>
      <c r="Z891" s="63">
        <v>0</v>
      </c>
      <c r="AA891" s="63">
        <v>0</v>
      </c>
      <c r="AB891" s="63">
        <v>0</v>
      </c>
      <c r="AC891" s="63">
        <v>0</v>
      </c>
      <c r="AD891" s="63">
        <v>0</v>
      </c>
      <c r="AE891" s="63">
        <v>0</v>
      </c>
      <c r="AF891" s="63">
        <v>0</v>
      </c>
      <c r="AG891" s="63">
        <v>0</v>
      </c>
      <c r="AH891" s="63">
        <v>0</v>
      </c>
      <c r="AI891" s="63">
        <v>0</v>
      </c>
      <c r="AJ891" s="63">
        <v>0</v>
      </c>
      <c r="AK891" s="63">
        <v>0</v>
      </c>
      <c r="AL891" s="63">
        <v>0</v>
      </c>
      <c r="AM891" s="63">
        <v>0</v>
      </c>
      <c r="AN891" s="63">
        <v>3</v>
      </c>
      <c r="AO891" s="63">
        <v>0</v>
      </c>
      <c r="AP891" s="63">
        <v>0</v>
      </c>
      <c r="AQ891" s="63">
        <v>0</v>
      </c>
      <c r="AR891" s="63">
        <v>0</v>
      </c>
      <c r="AS891" s="63">
        <v>0</v>
      </c>
      <c r="AT891" s="63">
        <v>0</v>
      </c>
      <c r="AU891" s="63">
        <v>0</v>
      </c>
      <c r="AV891" s="63">
        <v>0</v>
      </c>
      <c r="AW891" s="63">
        <v>0</v>
      </c>
      <c r="AX891" s="63">
        <v>0</v>
      </c>
      <c r="AY891" s="63">
        <v>0</v>
      </c>
      <c r="BA891" s="5">
        <f>IF(Q891&gt;0,RANK(Q891,(N891:P891,Q891:AE891)),0)</f>
        <v>3</v>
      </c>
      <c r="BB891" s="5">
        <f>IF(R891&gt;0,RANK(R891,(N891:P891,Q891:AE891)),0)</f>
        <v>5</v>
      </c>
      <c r="BC891" s="5">
        <f>IF(T891&gt;0,RANK(T891,(N891:P891,Q891:AE891)),0)</f>
        <v>9</v>
      </c>
      <c r="BD891" s="5">
        <f>IF(S891&gt;0,RANK(S891,(N891:P891,Q891:AE891)),0)</f>
        <v>6</v>
      </c>
      <c r="BE891" s="2">
        <f t="shared" si="365"/>
        <v>6.4794816414686825E-3</v>
      </c>
      <c r="BF891" s="2">
        <f t="shared" si="366"/>
        <v>1.2958963282937365E-3</v>
      </c>
      <c r="BG891" s="2">
        <f t="shared" si="367"/>
        <v>2.1598272138228941E-4</v>
      </c>
      <c r="BH891" s="2">
        <f t="shared" si="368"/>
        <v>1.0799136069114472E-3</v>
      </c>
      <c r="BJ891" t="s">
        <v>2066</v>
      </c>
      <c r="BK891" t="s">
        <v>1621</v>
      </c>
      <c r="BL891">
        <v>2</v>
      </c>
      <c r="BN891" s="112">
        <v>19</v>
      </c>
      <c r="BO891" s="114">
        <v>117</v>
      </c>
      <c r="BP891" s="118">
        <f t="shared" si="370"/>
        <v>19117</v>
      </c>
      <c r="BQ891" s="118">
        <f t="shared" si="369"/>
        <v>19117</v>
      </c>
      <c r="BR891" s="5" t="s">
        <v>3151</v>
      </c>
      <c r="BV891" s="63"/>
    </row>
    <row r="892" spans="1:74" ht="15" hidden="1" customHeight="1" outlineLevel="1">
      <c r="A892" t="s">
        <v>316</v>
      </c>
      <c r="B892" t="s">
        <v>1621</v>
      </c>
      <c r="C892" s="1">
        <f t="shared" si="358"/>
        <v>6863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0</v>
      </c>
      <c r="G892" s="129">
        <f t="shared" si="359"/>
        <v>4640</v>
      </c>
      <c r="H892" s="134">
        <f t="shared" si="360"/>
        <v>0.67608917383068634</v>
      </c>
      <c r="I892" s="2"/>
      <c r="J892" s="2">
        <f t="shared" si="361"/>
        <v>0.15547136820632376</v>
      </c>
      <c r="K892" s="2">
        <f t="shared" si="362"/>
        <v>0.83156054203701002</v>
      </c>
      <c r="L892" s="2">
        <f t="shared" si="363"/>
        <v>0</v>
      </c>
      <c r="M892" s="2">
        <f t="shared" si="364"/>
        <v>1.296808975666619E-2</v>
      </c>
      <c r="N892" s="63">
        <v>1067</v>
      </c>
      <c r="O892" s="63">
        <v>5707</v>
      </c>
      <c r="P892" s="63">
        <v>0</v>
      </c>
      <c r="Q892" s="63">
        <v>56</v>
      </c>
      <c r="R892" s="63">
        <v>6</v>
      </c>
      <c r="S892" s="63">
        <v>4</v>
      </c>
      <c r="T892" s="63">
        <v>1</v>
      </c>
      <c r="U892" s="63">
        <v>11</v>
      </c>
      <c r="V892" s="63">
        <v>0</v>
      </c>
      <c r="W892" s="63">
        <v>11</v>
      </c>
      <c r="X892" s="63">
        <v>0</v>
      </c>
      <c r="Y892" s="63">
        <v>0</v>
      </c>
      <c r="Z892" s="63">
        <v>0</v>
      </c>
      <c r="AA892" s="63">
        <v>0</v>
      </c>
      <c r="AB892" s="63">
        <v>0</v>
      </c>
      <c r="AC892" s="63">
        <v>0</v>
      </c>
      <c r="AD892" s="63">
        <v>0</v>
      </c>
      <c r="AE892" s="63">
        <v>0</v>
      </c>
      <c r="AF892" s="63">
        <v>0</v>
      </c>
      <c r="AG892" s="63">
        <v>0</v>
      </c>
      <c r="AH892" s="63">
        <v>0</v>
      </c>
      <c r="AI892" s="63">
        <v>0</v>
      </c>
      <c r="AJ892" s="63">
        <v>0</v>
      </c>
      <c r="AK892" s="63">
        <v>0</v>
      </c>
      <c r="AL892" s="63">
        <v>0</v>
      </c>
      <c r="AM892" s="63">
        <v>0</v>
      </c>
      <c r="AN892" s="63">
        <v>0</v>
      </c>
      <c r="AO892" s="63">
        <v>0</v>
      </c>
      <c r="AP892" s="63">
        <v>0</v>
      </c>
      <c r="AQ892" s="63">
        <v>0</v>
      </c>
      <c r="AR892" s="63">
        <v>0</v>
      </c>
      <c r="AS892" s="63">
        <v>0</v>
      </c>
      <c r="AT892" s="63">
        <v>0</v>
      </c>
      <c r="AU892" s="63">
        <v>0</v>
      </c>
      <c r="AV892" s="63">
        <v>0</v>
      </c>
      <c r="AW892" s="63">
        <v>0</v>
      </c>
      <c r="AX892" s="63">
        <v>0</v>
      </c>
      <c r="AY892" s="63">
        <v>0</v>
      </c>
      <c r="BA892" s="5">
        <f>IF(Q892&gt;0,RANK(Q892,(N892:P892,Q892:AE892)),0)</f>
        <v>3</v>
      </c>
      <c r="BB892" s="5">
        <f>IF(R892&gt;0,RANK(R892,(N892:P892,Q892:AE892)),0)</f>
        <v>6</v>
      </c>
      <c r="BC892" s="5">
        <f>IF(T892&gt;0,RANK(T892,(N892:P892,Q892:AE892)),0)</f>
        <v>8</v>
      </c>
      <c r="BD892" s="5">
        <f>IF(S892&gt;0,RANK(S892,(N892:P892,Q892:AE892)),0)</f>
        <v>7</v>
      </c>
      <c r="BE892" s="2">
        <f t="shared" si="365"/>
        <v>8.159696925542765E-3</v>
      </c>
      <c r="BF892" s="2">
        <f t="shared" si="366"/>
        <v>8.7425324202243916E-4</v>
      </c>
      <c r="BG892" s="2">
        <f t="shared" si="367"/>
        <v>1.4570887367040654E-4</v>
      </c>
      <c r="BH892" s="2">
        <f t="shared" si="368"/>
        <v>5.8283549468162615E-4</v>
      </c>
      <c r="BJ892" t="s">
        <v>316</v>
      </c>
      <c r="BK892" t="s">
        <v>1621</v>
      </c>
      <c r="BL892">
        <v>4</v>
      </c>
      <c r="BN892" s="112">
        <v>19</v>
      </c>
      <c r="BO892" s="114">
        <v>119</v>
      </c>
      <c r="BP892" s="118">
        <f t="shared" si="370"/>
        <v>19119</v>
      </c>
      <c r="BQ892" s="118">
        <f t="shared" si="369"/>
        <v>19119</v>
      </c>
      <c r="BR892" s="5" t="s">
        <v>3151</v>
      </c>
      <c r="BV892" s="63"/>
    </row>
    <row r="893" spans="1:74" ht="15" hidden="1" customHeight="1" outlineLevel="1">
      <c r="A893" t="s">
        <v>1649</v>
      </c>
      <c r="B893" t="s">
        <v>1621</v>
      </c>
      <c r="C893" s="1">
        <f t="shared" si="358"/>
        <v>9824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9</v>
      </c>
      <c r="G893" s="129">
        <f t="shared" si="359"/>
        <v>3373</v>
      </c>
      <c r="H893" s="134">
        <f t="shared" si="360"/>
        <v>0.3433428338762215</v>
      </c>
      <c r="I893" s="2"/>
      <c r="J893" s="2">
        <f t="shared" si="361"/>
        <v>0.31901465798045603</v>
      </c>
      <c r="K893" s="2">
        <f t="shared" si="362"/>
        <v>0.66235749185667747</v>
      </c>
      <c r="L893" s="2">
        <f t="shared" si="363"/>
        <v>5.0895765472312705E-4</v>
      </c>
      <c r="M893" s="2">
        <f t="shared" si="364"/>
        <v>1.8118892508143372E-2</v>
      </c>
      <c r="N893" s="63">
        <v>3134</v>
      </c>
      <c r="O893" s="63">
        <v>6507</v>
      </c>
      <c r="P893" s="63">
        <v>5</v>
      </c>
      <c r="Q893" s="63">
        <v>124</v>
      </c>
      <c r="R893" s="63">
        <v>12</v>
      </c>
      <c r="S893" s="63">
        <v>6</v>
      </c>
      <c r="T893" s="63">
        <v>7</v>
      </c>
      <c r="U893" s="63">
        <v>9</v>
      </c>
      <c r="V893" s="63">
        <v>0</v>
      </c>
      <c r="W893" s="63">
        <v>18</v>
      </c>
      <c r="X893" s="63">
        <v>0</v>
      </c>
      <c r="Y893" s="63">
        <v>0</v>
      </c>
      <c r="Z893" s="63">
        <v>0</v>
      </c>
      <c r="AA893" s="63">
        <v>0</v>
      </c>
      <c r="AB893" s="63">
        <v>0</v>
      </c>
      <c r="AC893" s="63">
        <v>0</v>
      </c>
      <c r="AD893" s="63">
        <v>0</v>
      </c>
      <c r="AE893" s="63">
        <v>0</v>
      </c>
      <c r="AF893" s="63">
        <v>0</v>
      </c>
      <c r="AG893" s="63">
        <v>0</v>
      </c>
      <c r="AH893" s="63">
        <v>0</v>
      </c>
      <c r="AI893" s="63">
        <v>0</v>
      </c>
      <c r="AJ893" s="63">
        <v>0</v>
      </c>
      <c r="AK893" s="63">
        <v>0</v>
      </c>
      <c r="AL893" s="63">
        <v>0</v>
      </c>
      <c r="AM893" s="63">
        <v>0</v>
      </c>
      <c r="AN893" s="63">
        <v>2</v>
      </c>
      <c r="AO893" s="63">
        <v>0</v>
      </c>
      <c r="AP893" s="63">
        <v>0</v>
      </c>
      <c r="AQ893" s="63">
        <v>0</v>
      </c>
      <c r="AR893" s="63">
        <v>0</v>
      </c>
      <c r="AS893" s="63">
        <v>0</v>
      </c>
      <c r="AT893" s="63">
        <v>0</v>
      </c>
      <c r="AU893" s="63">
        <v>0</v>
      </c>
      <c r="AV893" s="63">
        <v>0</v>
      </c>
      <c r="AW893" s="63">
        <v>0</v>
      </c>
      <c r="AX893" s="63">
        <v>0</v>
      </c>
      <c r="AY893" s="63">
        <v>0</v>
      </c>
      <c r="BA893" s="5">
        <f>IF(Q893&gt;0,RANK(Q893,(N893:P893,Q893:AE893)),0)</f>
        <v>3</v>
      </c>
      <c r="BB893" s="5">
        <f>IF(R893&gt;0,RANK(R893,(N893:P893,Q893:AE893)),0)</f>
        <v>5</v>
      </c>
      <c r="BC893" s="5">
        <f>IF(T893&gt;0,RANK(T893,(N893:P893,Q893:AE893)),0)</f>
        <v>7</v>
      </c>
      <c r="BD893" s="5">
        <f>IF(S893&gt;0,RANK(S893,(N893:P893,Q893:AE893)),0)</f>
        <v>8</v>
      </c>
      <c r="BE893" s="2">
        <f t="shared" si="365"/>
        <v>1.2622149837133551E-2</v>
      </c>
      <c r="BF893" s="2">
        <f t="shared" si="366"/>
        <v>1.2214983713355048E-3</v>
      </c>
      <c r="BG893" s="2">
        <f t="shared" si="367"/>
        <v>7.1254071661237784E-4</v>
      </c>
      <c r="BH893" s="2">
        <f t="shared" si="368"/>
        <v>6.1074918566775239E-4</v>
      </c>
      <c r="BJ893" t="s">
        <v>1649</v>
      </c>
      <c r="BK893" t="s">
        <v>1621</v>
      </c>
      <c r="BL893">
        <v>3</v>
      </c>
      <c r="BN893" s="112">
        <v>19</v>
      </c>
      <c r="BO893" s="114">
        <v>121</v>
      </c>
      <c r="BP893" s="118">
        <f t="shared" si="370"/>
        <v>19121</v>
      </c>
      <c r="BQ893" s="118">
        <f t="shared" si="369"/>
        <v>19121</v>
      </c>
      <c r="BR893" s="5" t="s">
        <v>3151</v>
      </c>
      <c r="BV893" s="63"/>
    </row>
    <row r="894" spans="1:74" ht="15" hidden="1" customHeight="1" outlineLevel="1">
      <c r="A894" t="s">
        <v>1304</v>
      </c>
      <c r="B894" t="s">
        <v>1621</v>
      </c>
      <c r="C894" s="1">
        <f t="shared" si="358"/>
        <v>11404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9</v>
      </c>
      <c r="G894" s="129">
        <f t="shared" si="359"/>
        <v>5403</v>
      </c>
      <c r="H894" s="134">
        <f t="shared" si="360"/>
        <v>0.47378112942827078</v>
      </c>
      <c r="I894" s="2"/>
      <c r="J894" s="2">
        <f t="shared" si="361"/>
        <v>0.25377060680462993</v>
      </c>
      <c r="K894" s="2">
        <f t="shared" si="362"/>
        <v>0.7275517362329007</v>
      </c>
      <c r="L894" s="2">
        <f t="shared" si="363"/>
        <v>3.5075412136092597E-4</v>
      </c>
      <c r="M894" s="2">
        <f t="shared" si="364"/>
        <v>1.8326902841108442E-2</v>
      </c>
      <c r="N894" s="63">
        <v>2894</v>
      </c>
      <c r="O894" s="63">
        <v>8297</v>
      </c>
      <c r="P894" s="63">
        <v>4</v>
      </c>
      <c r="Q894" s="63">
        <v>134</v>
      </c>
      <c r="R894" s="63">
        <v>13</v>
      </c>
      <c r="S894" s="63">
        <v>10</v>
      </c>
      <c r="T894" s="63">
        <v>8</v>
      </c>
      <c r="U894" s="63">
        <v>19</v>
      </c>
      <c r="V894" s="63">
        <v>0</v>
      </c>
      <c r="W894" s="63">
        <v>23</v>
      </c>
      <c r="X894" s="63">
        <v>0</v>
      </c>
      <c r="Y894" s="63">
        <v>0</v>
      </c>
      <c r="Z894" s="63">
        <v>0</v>
      </c>
      <c r="AA894" s="63">
        <v>0</v>
      </c>
      <c r="AB894" s="63">
        <v>0</v>
      </c>
      <c r="AC894" s="63">
        <v>0</v>
      </c>
      <c r="AD894" s="63">
        <v>0</v>
      </c>
      <c r="AE894" s="63">
        <v>0</v>
      </c>
      <c r="AF894" s="63">
        <v>0</v>
      </c>
      <c r="AG894" s="63">
        <v>0</v>
      </c>
      <c r="AH894" s="63">
        <v>0</v>
      </c>
      <c r="AI894" s="63">
        <v>0</v>
      </c>
      <c r="AJ894" s="63">
        <v>0</v>
      </c>
      <c r="AK894" s="63">
        <v>0</v>
      </c>
      <c r="AL894" s="63">
        <v>0</v>
      </c>
      <c r="AM894" s="63">
        <v>0</v>
      </c>
      <c r="AN894" s="63">
        <v>2</v>
      </c>
      <c r="AO894" s="63">
        <v>0</v>
      </c>
      <c r="AP894" s="63">
        <v>0</v>
      </c>
      <c r="AQ894" s="63">
        <v>0</v>
      </c>
      <c r="AR894" s="63">
        <v>0</v>
      </c>
      <c r="AS894" s="63">
        <v>0</v>
      </c>
      <c r="AT894" s="63">
        <v>0</v>
      </c>
      <c r="AU894" s="63">
        <v>0</v>
      </c>
      <c r="AV894" s="63">
        <v>0</v>
      </c>
      <c r="AW894" s="63">
        <v>0</v>
      </c>
      <c r="AX894" s="63">
        <v>0</v>
      </c>
      <c r="AY894" s="63">
        <v>0</v>
      </c>
      <c r="BA894" s="5">
        <f>IF(Q894&gt;0,RANK(Q894,(N894:P894,Q894:AE894)),0)</f>
        <v>3</v>
      </c>
      <c r="BB894" s="5">
        <f>IF(R894&gt;0,RANK(R894,(N894:P894,Q894:AE894)),0)</f>
        <v>6</v>
      </c>
      <c r="BC894" s="5">
        <f>IF(T894&gt;0,RANK(T894,(N894:P894,Q894:AE894)),0)</f>
        <v>8</v>
      </c>
      <c r="BD894" s="5">
        <f>IF(S894&gt;0,RANK(S894,(N894:P894,Q894:AE894)),0)</f>
        <v>7</v>
      </c>
      <c r="BE894" s="2">
        <f t="shared" si="365"/>
        <v>1.1750263065591021E-2</v>
      </c>
      <c r="BF894" s="2">
        <f t="shared" si="366"/>
        <v>1.1399508944230094E-3</v>
      </c>
      <c r="BG894" s="2">
        <f t="shared" si="367"/>
        <v>7.0150824272185194E-4</v>
      </c>
      <c r="BH894" s="2">
        <f t="shared" si="368"/>
        <v>8.7688530340231498E-4</v>
      </c>
      <c r="BJ894" t="s">
        <v>1304</v>
      </c>
      <c r="BK894" t="s">
        <v>1621</v>
      </c>
      <c r="BL894">
        <v>2</v>
      </c>
      <c r="BN894" s="112">
        <v>19</v>
      </c>
      <c r="BO894" s="114">
        <v>123</v>
      </c>
      <c r="BP894" s="118">
        <f t="shared" si="370"/>
        <v>19123</v>
      </c>
      <c r="BQ894" s="118">
        <f t="shared" si="369"/>
        <v>19123</v>
      </c>
      <c r="BR894" s="5" t="s">
        <v>3151</v>
      </c>
      <c r="BV894" s="63"/>
    </row>
    <row r="895" spans="1:74" ht="15" hidden="1" customHeight="1" outlineLevel="1">
      <c r="A895" t="s">
        <v>1825</v>
      </c>
      <c r="B895" t="s">
        <v>1621</v>
      </c>
      <c r="C895" s="1">
        <f t="shared" si="358"/>
        <v>19232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9</v>
      </c>
      <c r="G895" s="129">
        <f t="shared" si="359"/>
        <v>6485</v>
      </c>
      <c r="H895" s="134">
        <f t="shared" si="360"/>
        <v>0.33719841930116473</v>
      </c>
      <c r="I895" s="2"/>
      <c r="J895" s="2">
        <f t="shared" si="361"/>
        <v>0.32123544093178036</v>
      </c>
      <c r="K895" s="2">
        <f t="shared" si="362"/>
        <v>0.65843386023294515</v>
      </c>
      <c r="L895" s="2">
        <f t="shared" si="363"/>
        <v>2.5998336106489183E-4</v>
      </c>
      <c r="M895" s="2">
        <f t="shared" si="364"/>
        <v>2.0070715474209605E-2</v>
      </c>
      <c r="N895" s="63">
        <v>6178</v>
      </c>
      <c r="O895" s="63">
        <v>12663</v>
      </c>
      <c r="P895" s="63">
        <v>5</v>
      </c>
      <c r="Q895" s="63">
        <v>233</v>
      </c>
      <c r="R895" s="63">
        <v>24</v>
      </c>
      <c r="S895" s="63">
        <v>24</v>
      </c>
      <c r="T895" s="63">
        <v>10</v>
      </c>
      <c r="U895" s="63">
        <v>30</v>
      </c>
      <c r="V895" s="63">
        <v>0</v>
      </c>
      <c r="W895" s="63">
        <v>59</v>
      </c>
      <c r="X895" s="63">
        <v>0</v>
      </c>
      <c r="Y895" s="63">
        <v>0</v>
      </c>
      <c r="Z895" s="63">
        <v>0</v>
      </c>
      <c r="AA895" s="63">
        <v>0</v>
      </c>
      <c r="AB895" s="63">
        <v>0</v>
      </c>
      <c r="AC895" s="63">
        <v>0</v>
      </c>
      <c r="AD895" s="63">
        <v>0</v>
      </c>
      <c r="AE895" s="63">
        <v>0</v>
      </c>
      <c r="AF895" s="63">
        <v>0</v>
      </c>
      <c r="AG895" s="63">
        <v>0</v>
      </c>
      <c r="AH895" s="63">
        <v>0</v>
      </c>
      <c r="AI895" s="63">
        <v>0</v>
      </c>
      <c r="AJ895" s="63">
        <v>0</v>
      </c>
      <c r="AK895" s="63">
        <v>0</v>
      </c>
      <c r="AL895" s="63">
        <v>0</v>
      </c>
      <c r="AM895" s="63">
        <v>0</v>
      </c>
      <c r="AN895" s="63">
        <v>6</v>
      </c>
      <c r="AO895" s="63">
        <v>0</v>
      </c>
      <c r="AP895" s="63">
        <v>0</v>
      </c>
      <c r="AQ895" s="63">
        <v>0</v>
      </c>
      <c r="AR895" s="63">
        <v>0</v>
      </c>
      <c r="AS895" s="63">
        <v>0</v>
      </c>
      <c r="AT895" s="63">
        <v>0</v>
      </c>
      <c r="AU895" s="63">
        <v>0</v>
      </c>
      <c r="AV895" s="63">
        <v>0</v>
      </c>
      <c r="AW895" s="63">
        <v>0</v>
      </c>
      <c r="AX895" s="63">
        <v>0</v>
      </c>
      <c r="AY895" s="63">
        <v>0</v>
      </c>
      <c r="BA895" s="5">
        <f>IF(Q895&gt;0,RANK(Q895,(N895:P895,Q895:AE895)),0)</f>
        <v>3</v>
      </c>
      <c r="BB895" s="5">
        <f>IF(R895&gt;0,RANK(R895,(N895:P895,Q895:AE895)),0)</f>
        <v>6</v>
      </c>
      <c r="BC895" s="5">
        <f>IF(T895&gt;0,RANK(T895,(N895:P895,Q895:AE895)),0)</f>
        <v>8</v>
      </c>
      <c r="BD895" s="5">
        <f>IF(S895&gt;0,RANK(S895,(N895:P895,Q895:AE895)),0)</f>
        <v>6</v>
      </c>
      <c r="BE895" s="2">
        <f t="shared" si="365"/>
        <v>1.211522462562396E-2</v>
      </c>
      <c r="BF895" s="2">
        <f t="shared" si="366"/>
        <v>1.2479201331114808E-3</v>
      </c>
      <c r="BG895" s="2">
        <f t="shared" si="367"/>
        <v>5.1996672212978367E-4</v>
      </c>
      <c r="BH895" s="2">
        <f t="shared" si="368"/>
        <v>1.2479201331114808E-3</v>
      </c>
      <c r="BJ895" t="s">
        <v>1825</v>
      </c>
      <c r="BK895" t="s">
        <v>1621</v>
      </c>
      <c r="BL895">
        <v>2</v>
      </c>
      <c r="BN895" s="112">
        <v>19</v>
      </c>
      <c r="BO895" s="114">
        <v>125</v>
      </c>
      <c r="BP895" s="118">
        <f t="shared" si="370"/>
        <v>19125</v>
      </c>
      <c r="BQ895" s="118">
        <f t="shared" si="369"/>
        <v>19125</v>
      </c>
      <c r="BR895" s="5" t="s">
        <v>3151</v>
      </c>
      <c r="BV895" s="63"/>
    </row>
    <row r="896" spans="1:74" ht="15" hidden="1" customHeight="1" outlineLevel="1">
      <c r="A896" t="s">
        <v>1846</v>
      </c>
      <c r="B896" t="s">
        <v>1621</v>
      </c>
      <c r="C896" s="1">
        <f t="shared" si="358"/>
        <v>18136</v>
      </c>
      <c r="D896" s="5">
        <f>IF(N896&gt;0, RANK(N896,(N896:P896,Q896:AE896)),0)</f>
        <v>2</v>
      </c>
      <c r="E896" s="5">
        <f>IF(O896&gt;0,RANK(O896,(N896:P896,Q896:AE896)),0)</f>
        <v>1</v>
      </c>
      <c r="F896" s="5">
        <f>IF(P896&gt;0,RANK(P896,(N896:P896,Q896:AE896)),0)</f>
        <v>9</v>
      </c>
      <c r="G896" s="129">
        <f t="shared" si="359"/>
        <v>1395</v>
      </c>
      <c r="H896" s="134">
        <f t="shared" si="360"/>
        <v>7.6918835465372745E-2</v>
      </c>
      <c r="I896" s="2"/>
      <c r="J896" s="2">
        <f t="shared" si="361"/>
        <v>0.45081605646228495</v>
      </c>
      <c r="K896" s="2">
        <f t="shared" si="362"/>
        <v>0.52773489192765766</v>
      </c>
      <c r="L896" s="2">
        <f t="shared" si="363"/>
        <v>3.859726510807234E-4</v>
      </c>
      <c r="M896" s="2">
        <f t="shared" si="364"/>
        <v>2.1063078958976668E-2</v>
      </c>
      <c r="N896" s="63">
        <v>8176</v>
      </c>
      <c r="O896" s="63">
        <v>9571</v>
      </c>
      <c r="P896" s="63">
        <v>7</v>
      </c>
      <c r="Q896" s="63">
        <v>216</v>
      </c>
      <c r="R896" s="63">
        <v>31</v>
      </c>
      <c r="S896" s="63">
        <v>22</v>
      </c>
      <c r="T896" s="63">
        <v>17</v>
      </c>
      <c r="U896" s="63">
        <v>49</v>
      </c>
      <c r="V896" s="63">
        <v>0</v>
      </c>
      <c r="W896" s="63">
        <v>39</v>
      </c>
      <c r="X896" s="63">
        <v>0</v>
      </c>
      <c r="Y896" s="63">
        <v>0</v>
      </c>
      <c r="Z896" s="63">
        <v>0</v>
      </c>
      <c r="AA896" s="63">
        <v>0</v>
      </c>
      <c r="AB896" s="63">
        <v>0</v>
      </c>
      <c r="AC896" s="63">
        <v>0</v>
      </c>
      <c r="AD896" s="63">
        <v>0</v>
      </c>
      <c r="AE896" s="63">
        <v>0</v>
      </c>
      <c r="AF896" s="63">
        <v>0</v>
      </c>
      <c r="AG896" s="63">
        <v>0</v>
      </c>
      <c r="AH896" s="63">
        <v>0</v>
      </c>
      <c r="AI896" s="63">
        <v>0</v>
      </c>
      <c r="AJ896" s="63">
        <v>0</v>
      </c>
      <c r="AK896" s="63">
        <v>0</v>
      </c>
      <c r="AL896" s="63">
        <v>0</v>
      </c>
      <c r="AM896" s="63">
        <v>0</v>
      </c>
      <c r="AN896" s="63">
        <v>8</v>
      </c>
      <c r="AO896" s="63">
        <v>0</v>
      </c>
      <c r="AP896" s="63">
        <v>0</v>
      </c>
      <c r="AQ896" s="63">
        <v>0</v>
      </c>
      <c r="AR896" s="63">
        <v>0</v>
      </c>
      <c r="AS896" s="63">
        <v>0</v>
      </c>
      <c r="AT896" s="63">
        <v>0</v>
      </c>
      <c r="AU896" s="63">
        <v>0</v>
      </c>
      <c r="AV896" s="63">
        <v>0</v>
      </c>
      <c r="AW896" s="63">
        <v>0</v>
      </c>
      <c r="AX896" s="63">
        <v>0</v>
      </c>
      <c r="AY896" s="63">
        <v>0</v>
      </c>
      <c r="BA896" s="5">
        <f>IF(Q896&gt;0,RANK(Q896,(N896:P896,Q896:AE896)),0)</f>
        <v>3</v>
      </c>
      <c r="BB896" s="5">
        <f>IF(R896&gt;0,RANK(R896,(N896:P896,Q896:AE896)),0)</f>
        <v>6</v>
      </c>
      <c r="BC896" s="5">
        <f>IF(T896&gt;0,RANK(T896,(N896:P896,Q896:AE896)),0)</f>
        <v>8</v>
      </c>
      <c r="BD896" s="5">
        <f>IF(S896&gt;0,RANK(S896,(N896:P896,Q896:AE896)),0)</f>
        <v>7</v>
      </c>
      <c r="BE896" s="2">
        <f t="shared" si="365"/>
        <v>1.1910013233348038E-2</v>
      </c>
      <c r="BF896" s="2">
        <f t="shared" si="366"/>
        <v>1.7093074547860608E-3</v>
      </c>
      <c r="BG896" s="2">
        <f t="shared" si="367"/>
        <v>9.3736215262461408E-4</v>
      </c>
      <c r="BH896" s="2">
        <f t="shared" si="368"/>
        <v>1.2130569033965593E-3</v>
      </c>
      <c r="BJ896" t="s">
        <v>1846</v>
      </c>
      <c r="BK896" t="s">
        <v>1621</v>
      </c>
      <c r="BL896">
        <v>1</v>
      </c>
      <c r="BN896" s="112">
        <v>19</v>
      </c>
      <c r="BO896" s="114">
        <v>127</v>
      </c>
      <c r="BP896" s="118">
        <f t="shared" si="370"/>
        <v>19127</v>
      </c>
      <c r="BQ896" s="118">
        <f t="shared" si="369"/>
        <v>19127</v>
      </c>
      <c r="BR896" s="5" t="s">
        <v>3151</v>
      </c>
      <c r="BV896" s="63"/>
    </row>
    <row r="897" spans="1:74" ht="15" hidden="1" customHeight="1" outlineLevel="1">
      <c r="A897" t="s">
        <v>751</v>
      </c>
      <c r="B897" t="s">
        <v>1621</v>
      </c>
      <c r="C897" s="1">
        <f t="shared" ref="C897:C932" si="371">SUM(N897:AY897)</f>
        <v>8268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0</v>
      </c>
      <c r="G897" s="129">
        <f t="shared" ref="G897:G932" si="372">IF(C897&gt;0,MAX(N897:P897)-LARGE(N897:P897,2),0)</f>
        <v>3077</v>
      </c>
      <c r="H897" s="134">
        <f t="shared" ref="H897:H928" si="373">IF(C897&gt;0,G897/C897,0)</f>
        <v>0.37215771649733914</v>
      </c>
      <c r="I897" s="2"/>
      <c r="J897" s="2">
        <f t="shared" ref="J897:J932" si="374">IF($C897=0,"-",N897/$C897)</f>
        <v>0.30333817126269957</v>
      </c>
      <c r="K897" s="2">
        <f t="shared" ref="K897:K932" si="375">IF($C897=0,"-",O897/$C897)</f>
        <v>0.67549588776003866</v>
      </c>
      <c r="L897" s="2">
        <f t="shared" ref="L897:L932" si="376">IF($C897=0,"-",P897/$C897)</f>
        <v>0</v>
      </c>
      <c r="M897" s="2">
        <f t="shared" ref="M897:M928" si="377">IF(C897=0,"-",(1-J897-K897-L897))</f>
        <v>2.1165940977261766E-2</v>
      </c>
      <c r="N897" s="63">
        <v>2508</v>
      </c>
      <c r="O897" s="63">
        <v>5585</v>
      </c>
      <c r="P897" s="63">
        <v>0</v>
      </c>
      <c r="Q897" s="63">
        <v>100</v>
      </c>
      <c r="R897" s="63">
        <v>12</v>
      </c>
      <c r="S897" s="63">
        <v>7</v>
      </c>
      <c r="T897" s="63">
        <v>7</v>
      </c>
      <c r="U897" s="63">
        <v>16</v>
      </c>
      <c r="V897" s="63">
        <v>0</v>
      </c>
      <c r="W897" s="63">
        <v>31</v>
      </c>
      <c r="X897" s="63">
        <v>0</v>
      </c>
      <c r="Y897" s="63">
        <v>0</v>
      </c>
      <c r="Z897" s="63">
        <v>0</v>
      </c>
      <c r="AA897" s="63">
        <v>0</v>
      </c>
      <c r="AB897" s="63">
        <v>0</v>
      </c>
      <c r="AC897" s="63">
        <v>0</v>
      </c>
      <c r="AD897" s="63">
        <v>0</v>
      </c>
      <c r="AE897" s="63">
        <v>0</v>
      </c>
      <c r="AF897" s="63">
        <v>0</v>
      </c>
      <c r="AG897" s="63">
        <v>0</v>
      </c>
      <c r="AH897" s="63">
        <v>0</v>
      </c>
      <c r="AI897" s="63">
        <v>0</v>
      </c>
      <c r="AJ897" s="63">
        <v>0</v>
      </c>
      <c r="AK897" s="63">
        <v>0</v>
      </c>
      <c r="AL897" s="63">
        <v>0</v>
      </c>
      <c r="AM897" s="63">
        <v>0</v>
      </c>
      <c r="AN897" s="63">
        <v>2</v>
      </c>
      <c r="AO897" s="63">
        <v>0</v>
      </c>
      <c r="AP897" s="63">
        <v>0</v>
      </c>
      <c r="AQ897" s="63">
        <v>0</v>
      </c>
      <c r="AR897" s="63">
        <v>0</v>
      </c>
      <c r="AS897" s="63">
        <v>0</v>
      </c>
      <c r="AT897" s="63">
        <v>0</v>
      </c>
      <c r="AU897" s="63">
        <v>0</v>
      </c>
      <c r="AV897" s="63">
        <v>0</v>
      </c>
      <c r="AW897" s="63">
        <v>0</v>
      </c>
      <c r="AX897" s="63">
        <v>0</v>
      </c>
      <c r="AY897" s="63">
        <v>0</v>
      </c>
      <c r="BA897" s="5">
        <f>IF(Q897&gt;0,RANK(Q897,(N897:P897,Q897:AE897)),0)</f>
        <v>3</v>
      </c>
      <c r="BB897" s="5">
        <f>IF(R897&gt;0,RANK(R897,(N897:P897,Q897:AE897)),0)</f>
        <v>6</v>
      </c>
      <c r="BC897" s="5">
        <f>IF(T897&gt;0,RANK(T897,(N897:P897,Q897:AE897)),0)</f>
        <v>7</v>
      </c>
      <c r="BD897" s="5">
        <f>IF(S897&gt;0,RANK(S897,(N897:P897,Q897:AE897)),0)</f>
        <v>7</v>
      </c>
      <c r="BE897" s="2">
        <f t="shared" ref="BE897:BE932" si="378">IF($C897=0,"-",Q897/$C897)</f>
        <v>1.2094823415578132E-2</v>
      </c>
      <c r="BF897" s="2">
        <f t="shared" ref="BF897:BF932" si="379">IF($C897=0,"-",R897/$C897)</f>
        <v>1.4513788098693759E-3</v>
      </c>
      <c r="BG897" s="2">
        <f t="shared" ref="BG897:BG932" si="380">IF($C897=0,"-",T897/$C897)</f>
        <v>8.4663763909046926E-4</v>
      </c>
      <c r="BH897" s="2">
        <f t="shared" ref="BH897:BH932" si="381">IF($C897=0,"-",S897/$C897)</f>
        <v>8.4663763909046926E-4</v>
      </c>
      <c r="BJ897" t="s">
        <v>751</v>
      </c>
      <c r="BK897" t="s">
        <v>1621</v>
      </c>
      <c r="BL897">
        <v>3</v>
      </c>
      <c r="BN897" s="112">
        <v>19</v>
      </c>
      <c r="BO897" s="114">
        <v>129</v>
      </c>
      <c r="BP897" s="118">
        <f t="shared" si="370"/>
        <v>19129</v>
      </c>
      <c r="BQ897" s="118">
        <f t="shared" si="369"/>
        <v>19129</v>
      </c>
      <c r="BR897" s="5" t="s">
        <v>3151</v>
      </c>
      <c r="BV897" s="63"/>
    </row>
    <row r="898" spans="1:74" ht="15" hidden="1" customHeight="1" outlineLevel="1">
      <c r="A898" t="s">
        <v>312</v>
      </c>
      <c r="B898" t="s">
        <v>1621</v>
      </c>
      <c r="C898" s="1">
        <f t="shared" si="371"/>
        <v>5822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>IF(P898&gt;0,RANK(P898,(N898:P898,Q898:AE898)),0)</f>
        <v>9</v>
      </c>
      <c r="G898" s="129">
        <f t="shared" si="372"/>
        <v>1624</v>
      </c>
      <c r="H898" s="134">
        <f t="shared" si="373"/>
        <v>0.27894194434902098</v>
      </c>
      <c r="I898" s="2"/>
      <c r="J898" s="2">
        <f t="shared" si="374"/>
        <v>0.35262796289934728</v>
      </c>
      <c r="K898" s="2">
        <f t="shared" si="375"/>
        <v>0.63156990724836826</v>
      </c>
      <c r="L898" s="2">
        <f t="shared" si="376"/>
        <v>1.7176228100309173E-4</v>
      </c>
      <c r="M898" s="2">
        <f t="shared" si="377"/>
        <v>1.5630367571281372E-2</v>
      </c>
      <c r="N898" s="63">
        <v>2053</v>
      </c>
      <c r="O898" s="63">
        <v>3677</v>
      </c>
      <c r="P898" s="63">
        <v>1</v>
      </c>
      <c r="Q898" s="63">
        <v>56</v>
      </c>
      <c r="R898" s="63">
        <v>9</v>
      </c>
      <c r="S898" s="63">
        <v>6</v>
      </c>
      <c r="T898" s="63">
        <v>3</v>
      </c>
      <c r="U898" s="63">
        <v>6</v>
      </c>
      <c r="V898" s="63">
        <v>0</v>
      </c>
      <c r="W898" s="63">
        <v>7</v>
      </c>
      <c r="X898" s="63">
        <v>0</v>
      </c>
      <c r="Y898" s="63">
        <v>0</v>
      </c>
      <c r="Z898" s="63">
        <v>0</v>
      </c>
      <c r="AA898" s="63">
        <v>0</v>
      </c>
      <c r="AB898" s="63">
        <v>0</v>
      </c>
      <c r="AC898" s="63">
        <v>0</v>
      </c>
      <c r="AD898" s="63">
        <v>0</v>
      </c>
      <c r="AE898" s="63">
        <v>0</v>
      </c>
      <c r="AF898" s="63">
        <v>0</v>
      </c>
      <c r="AG898" s="63">
        <v>0</v>
      </c>
      <c r="AH898" s="63">
        <v>0</v>
      </c>
      <c r="AI898" s="63">
        <v>0</v>
      </c>
      <c r="AJ898" s="63">
        <v>0</v>
      </c>
      <c r="AK898" s="63">
        <v>0</v>
      </c>
      <c r="AL898" s="63">
        <v>0</v>
      </c>
      <c r="AM898" s="63">
        <v>0</v>
      </c>
      <c r="AN898" s="63">
        <v>4</v>
      </c>
      <c r="AO898" s="63">
        <v>0</v>
      </c>
      <c r="AP898" s="63">
        <v>0</v>
      </c>
      <c r="AQ898" s="63">
        <v>0</v>
      </c>
      <c r="AR898" s="63">
        <v>0</v>
      </c>
      <c r="AS898" s="63">
        <v>0</v>
      </c>
      <c r="AT898" s="63">
        <v>0</v>
      </c>
      <c r="AU898" s="63">
        <v>0</v>
      </c>
      <c r="AV898" s="63">
        <v>0</v>
      </c>
      <c r="AW898" s="63">
        <v>0</v>
      </c>
      <c r="AX898" s="63">
        <v>0</v>
      </c>
      <c r="AY898" s="63">
        <v>0</v>
      </c>
      <c r="BA898" s="5">
        <f>IF(Q898&gt;0,RANK(Q898,(N898:P898,Q898:AE898)),0)</f>
        <v>3</v>
      </c>
      <c r="BB898" s="5">
        <f>IF(R898&gt;0,RANK(R898,(N898:P898,Q898:AE898)),0)</f>
        <v>4</v>
      </c>
      <c r="BC898" s="5">
        <f>IF(T898&gt;0,RANK(T898,(N898:P898,Q898:AE898)),0)</f>
        <v>8</v>
      </c>
      <c r="BD898" s="5">
        <f>IF(S898&gt;0,RANK(S898,(N898:P898,Q898:AE898)),0)</f>
        <v>6</v>
      </c>
      <c r="BE898" s="2">
        <f t="shared" si="378"/>
        <v>9.6186877361731371E-3</v>
      </c>
      <c r="BF898" s="2">
        <f t="shared" si="379"/>
        <v>1.5458605290278255E-3</v>
      </c>
      <c r="BG898" s="2">
        <f t="shared" si="380"/>
        <v>5.1528684300927512E-4</v>
      </c>
      <c r="BH898" s="2">
        <f t="shared" si="381"/>
        <v>1.0305736860185502E-3</v>
      </c>
      <c r="BJ898" t="s">
        <v>312</v>
      </c>
      <c r="BK898" t="s">
        <v>1621</v>
      </c>
      <c r="BL898">
        <v>1</v>
      </c>
      <c r="BN898" s="112">
        <v>19</v>
      </c>
      <c r="BO898" s="114">
        <v>131</v>
      </c>
      <c r="BP898" s="118">
        <f t="shared" si="370"/>
        <v>19131</v>
      </c>
      <c r="BQ898" s="118">
        <f t="shared" si="369"/>
        <v>19131</v>
      </c>
      <c r="BR898" s="5" t="s">
        <v>3151</v>
      </c>
      <c r="BV898" s="63"/>
    </row>
    <row r="899" spans="1:74" ht="15" hidden="1" customHeight="1" outlineLevel="1">
      <c r="A899" t="s">
        <v>293</v>
      </c>
      <c r="B899" t="s">
        <v>1621</v>
      </c>
      <c r="C899" s="1">
        <f t="shared" si="371"/>
        <v>4728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7</v>
      </c>
      <c r="G899" s="129">
        <f t="shared" si="372"/>
        <v>1841</v>
      </c>
      <c r="H899" s="134">
        <f t="shared" si="373"/>
        <v>0.38938240270727581</v>
      </c>
      <c r="I899" s="2"/>
      <c r="J899" s="2">
        <f t="shared" si="374"/>
        <v>0.29758883248730966</v>
      </c>
      <c r="K899" s="2">
        <f t="shared" si="375"/>
        <v>0.68697123519458547</v>
      </c>
      <c r="L899" s="2">
        <f t="shared" si="376"/>
        <v>6.3451776649746188E-4</v>
      </c>
      <c r="M899" s="2">
        <f t="shared" si="377"/>
        <v>1.4805414551607348E-2</v>
      </c>
      <c r="N899" s="63">
        <v>1407</v>
      </c>
      <c r="O899" s="63">
        <v>3248</v>
      </c>
      <c r="P899" s="63">
        <v>3</v>
      </c>
      <c r="Q899" s="63">
        <v>36</v>
      </c>
      <c r="R899" s="63">
        <v>3</v>
      </c>
      <c r="S899" s="63">
        <v>5</v>
      </c>
      <c r="T899" s="63">
        <v>3</v>
      </c>
      <c r="U899" s="63">
        <v>9</v>
      </c>
      <c r="V899" s="63">
        <v>0</v>
      </c>
      <c r="W899" s="63">
        <v>14</v>
      </c>
      <c r="X899" s="63">
        <v>0</v>
      </c>
      <c r="Y899" s="63">
        <v>0</v>
      </c>
      <c r="Z899" s="63">
        <v>0</v>
      </c>
      <c r="AA899" s="63">
        <v>0</v>
      </c>
      <c r="AB899" s="63">
        <v>0</v>
      </c>
      <c r="AC899" s="63">
        <v>0</v>
      </c>
      <c r="AD899" s="63">
        <v>0</v>
      </c>
      <c r="AE899" s="63">
        <v>0</v>
      </c>
      <c r="AF899" s="63">
        <v>0</v>
      </c>
      <c r="AG899" s="63">
        <v>0</v>
      </c>
      <c r="AH899" s="63">
        <v>0</v>
      </c>
      <c r="AI899" s="63">
        <v>0</v>
      </c>
      <c r="AJ899" s="63">
        <v>0</v>
      </c>
      <c r="AK899" s="63">
        <v>0</v>
      </c>
      <c r="AL899" s="63">
        <v>0</v>
      </c>
      <c r="AM899" s="63">
        <v>0</v>
      </c>
      <c r="AN899" s="63">
        <v>0</v>
      </c>
      <c r="AO899" s="63">
        <v>0</v>
      </c>
      <c r="AP899" s="63">
        <v>0</v>
      </c>
      <c r="AQ899" s="63">
        <v>0</v>
      </c>
      <c r="AR899" s="63">
        <v>0</v>
      </c>
      <c r="AS899" s="63">
        <v>0</v>
      </c>
      <c r="AT899" s="63">
        <v>0</v>
      </c>
      <c r="AU899" s="63">
        <v>0</v>
      </c>
      <c r="AV899" s="63">
        <v>0</v>
      </c>
      <c r="AW899" s="63">
        <v>0</v>
      </c>
      <c r="AX899" s="63">
        <v>0</v>
      </c>
      <c r="AY899" s="63">
        <v>0</v>
      </c>
      <c r="BA899" s="5">
        <f>IF(Q899&gt;0,RANK(Q899,(N899:P899,Q899:AE899)),0)</f>
        <v>3</v>
      </c>
      <c r="BB899" s="5">
        <f>IF(R899&gt;0,RANK(R899,(N899:P899,Q899:AE899)),0)</f>
        <v>7</v>
      </c>
      <c r="BC899" s="5">
        <f>IF(T899&gt;0,RANK(T899,(N899:P899,Q899:AE899)),0)</f>
        <v>7</v>
      </c>
      <c r="BD899" s="5">
        <f>IF(S899&gt;0,RANK(S899,(N899:P899,Q899:AE899)),0)</f>
        <v>6</v>
      </c>
      <c r="BE899" s="2">
        <f t="shared" si="378"/>
        <v>7.6142131979695434E-3</v>
      </c>
      <c r="BF899" s="2">
        <f t="shared" si="379"/>
        <v>6.3451776649746188E-4</v>
      </c>
      <c r="BG899" s="2">
        <f t="shared" si="380"/>
        <v>6.3451776649746188E-4</v>
      </c>
      <c r="BH899" s="2">
        <f t="shared" si="381"/>
        <v>1.0575296108291032E-3</v>
      </c>
      <c r="BJ899" t="s">
        <v>293</v>
      </c>
      <c r="BK899" t="s">
        <v>1621</v>
      </c>
      <c r="BL899">
        <v>4</v>
      </c>
      <c r="BN899" s="112">
        <v>19</v>
      </c>
      <c r="BO899" s="114">
        <v>133</v>
      </c>
      <c r="BP899" s="118">
        <f t="shared" si="370"/>
        <v>19133</v>
      </c>
      <c r="BQ899" s="118">
        <f t="shared" si="369"/>
        <v>19133</v>
      </c>
      <c r="BR899" s="5" t="s">
        <v>3151</v>
      </c>
      <c r="BV899" s="63"/>
    </row>
    <row r="900" spans="1:74" ht="15" hidden="1" customHeight="1" outlineLevel="1">
      <c r="A900" t="s">
        <v>643</v>
      </c>
      <c r="B900" t="s">
        <v>1621</v>
      </c>
      <c r="C900" s="1">
        <f t="shared" si="371"/>
        <v>4088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0</v>
      </c>
      <c r="G900" s="129">
        <f t="shared" si="372"/>
        <v>1897</v>
      </c>
      <c r="H900" s="134">
        <f t="shared" si="373"/>
        <v>0.46404109589041098</v>
      </c>
      <c r="I900" s="2"/>
      <c r="J900" s="2">
        <f t="shared" si="374"/>
        <v>0.2636986301369863</v>
      </c>
      <c r="K900" s="2">
        <f t="shared" si="375"/>
        <v>0.72773972602739723</v>
      </c>
      <c r="L900" s="2">
        <f t="shared" si="376"/>
        <v>0</v>
      </c>
      <c r="M900" s="2">
        <f t="shared" si="377"/>
        <v>8.5616438356164171E-3</v>
      </c>
      <c r="N900" s="63">
        <v>1078</v>
      </c>
      <c r="O900" s="63">
        <v>2975</v>
      </c>
      <c r="P900" s="63">
        <v>0</v>
      </c>
      <c r="Q900" s="63">
        <v>21</v>
      </c>
      <c r="R900" s="63">
        <v>3</v>
      </c>
      <c r="S900" s="63">
        <v>0</v>
      </c>
      <c r="T900" s="63">
        <v>2</v>
      </c>
      <c r="U900" s="63">
        <v>5</v>
      </c>
      <c r="V900" s="63">
        <v>0</v>
      </c>
      <c r="W900" s="63">
        <v>3</v>
      </c>
      <c r="X900" s="63">
        <v>0</v>
      </c>
      <c r="Y900" s="63">
        <v>0</v>
      </c>
      <c r="Z900" s="63">
        <v>0</v>
      </c>
      <c r="AA900" s="63">
        <v>0</v>
      </c>
      <c r="AB900" s="63">
        <v>0</v>
      </c>
      <c r="AC900" s="63">
        <v>0</v>
      </c>
      <c r="AD900" s="63">
        <v>0</v>
      </c>
      <c r="AE900" s="63">
        <v>0</v>
      </c>
      <c r="AF900" s="63">
        <v>0</v>
      </c>
      <c r="AG900" s="63">
        <v>0</v>
      </c>
      <c r="AH900" s="63">
        <v>0</v>
      </c>
      <c r="AI900" s="63">
        <v>0</v>
      </c>
      <c r="AJ900" s="63">
        <v>0</v>
      </c>
      <c r="AK900" s="63">
        <v>0</v>
      </c>
      <c r="AL900" s="63">
        <v>0</v>
      </c>
      <c r="AM900" s="63">
        <v>0</v>
      </c>
      <c r="AN900" s="63">
        <v>1</v>
      </c>
      <c r="AO900" s="63">
        <v>0</v>
      </c>
      <c r="AP900" s="63">
        <v>0</v>
      </c>
      <c r="AQ900" s="63">
        <v>0</v>
      </c>
      <c r="AR900" s="63">
        <v>0</v>
      </c>
      <c r="AS900" s="63">
        <v>0</v>
      </c>
      <c r="AT900" s="63">
        <v>0</v>
      </c>
      <c r="AU900" s="63">
        <v>0</v>
      </c>
      <c r="AV900" s="63">
        <v>0</v>
      </c>
      <c r="AW900" s="63">
        <v>0</v>
      </c>
      <c r="AX900" s="63">
        <v>0</v>
      </c>
      <c r="AY900" s="63">
        <v>0</v>
      </c>
      <c r="BA900" s="5">
        <f>IF(Q900&gt;0,RANK(Q900,(N900:P900,Q900:AE900)),0)</f>
        <v>3</v>
      </c>
      <c r="BB900" s="5">
        <f>IF(R900&gt;0,RANK(R900,(N900:P900,Q900:AE900)),0)</f>
        <v>5</v>
      </c>
      <c r="BC900" s="5">
        <f>IF(T900&gt;0,RANK(T900,(N900:P900,Q900:AE900)),0)</f>
        <v>7</v>
      </c>
      <c r="BD900" s="5">
        <f>IF(S900&gt;0,RANK(S900,(N900:P900,Q900:AE900)),0)</f>
        <v>0</v>
      </c>
      <c r="BE900" s="2">
        <f t="shared" si="378"/>
        <v>5.1369863013698627E-3</v>
      </c>
      <c r="BF900" s="2">
        <f t="shared" si="379"/>
        <v>7.3385518590998039E-4</v>
      </c>
      <c r="BG900" s="2">
        <f t="shared" si="380"/>
        <v>4.8923679060665359E-4</v>
      </c>
      <c r="BH900" s="2">
        <f t="shared" si="381"/>
        <v>0</v>
      </c>
      <c r="BJ900" t="s">
        <v>643</v>
      </c>
      <c r="BK900" t="s">
        <v>1621</v>
      </c>
      <c r="BL900">
        <v>2</v>
      </c>
      <c r="BN900" s="112">
        <v>19</v>
      </c>
      <c r="BO900" s="114">
        <v>135</v>
      </c>
      <c r="BP900" s="118">
        <f t="shared" si="370"/>
        <v>19135</v>
      </c>
      <c r="BQ900" s="118">
        <f t="shared" si="369"/>
        <v>19135</v>
      </c>
      <c r="BR900" s="5" t="s">
        <v>3151</v>
      </c>
      <c r="BV900" s="63"/>
    </row>
    <row r="901" spans="1:74" ht="15" hidden="1" customHeight="1" outlineLevel="1">
      <c r="A901" t="s">
        <v>1405</v>
      </c>
      <c r="B901" t="s">
        <v>1621</v>
      </c>
      <c r="C901" s="1">
        <f t="shared" si="371"/>
        <v>5327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9</v>
      </c>
      <c r="G901" s="129">
        <f t="shared" si="372"/>
        <v>2076</v>
      </c>
      <c r="H901" s="134">
        <f t="shared" si="373"/>
        <v>0.38971278393091796</v>
      </c>
      <c r="I901" s="2"/>
      <c r="J901" s="2">
        <f t="shared" si="374"/>
        <v>0.29716538389337338</v>
      </c>
      <c r="K901" s="2">
        <f t="shared" si="375"/>
        <v>0.68687816782429134</v>
      </c>
      <c r="L901" s="2">
        <f t="shared" si="376"/>
        <v>3.7544584193730055E-4</v>
      </c>
      <c r="M901" s="2">
        <f t="shared" si="377"/>
        <v>1.5581002440397923E-2</v>
      </c>
      <c r="N901" s="63">
        <v>1583</v>
      </c>
      <c r="O901" s="63">
        <v>3659</v>
      </c>
      <c r="P901" s="63">
        <v>2</v>
      </c>
      <c r="Q901" s="63">
        <v>50</v>
      </c>
      <c r="R901" s="63">
        <v>6</v>
      </c>
      <c r="S901" s="63">
        <v>9</v>
      </c>
      <c r="T901" s="63">
        <v>3</v>
      </c>
      <c r="U901" s="63">
        <v>7</v>
      </c>
      <c r="V901" s="63">
        <v>0</v>
      </c>
      <c r="W901" s="63">
        <v>7</v>
      </c>
      <c r="X901" s="63">
        <v>0</v>
      </c>
      <c r="Y901" s="63">
        <v>0</v>
      </c>
      <c r="Z901" s="63">
        <v>0</v>
      </c>
      <c r="AA901" s="63">
        <v>0</v>
      </c>
      <c r="AB901" s="63">
        <v>0</v>
      </c>
      <c r="AC901" s="63">
        <v>0</v>
      </c>
      <c r="AD901" s="63">
        <v>0</v>
      </c>
      <c r="AE901" s="63">
        <v>0</v>
      </c>
      <c r="AF901" s="63">
        <v>0</v>
      </c>
      <c r="AG901" s="63">
        <v>0</v>
      </c>
      <c r="AH901" s="63">
        <v>0</v>
      </c>
      <c r="AI901" s="63">
        <v>0</v>
      </c>
      <c r="AJ901" s="63">
        <v>0</v>
      </c>
      <c r="AK901" s="63">
        <v>0</v>
      </c>
      <c r="AL901" s="63">
        <v>0</v>
      </c>
      <c r="AM901" s="63">
        <v>0</v>
      </c>
      <c r="AN901" s="63">
        <v>1</v>
      </c>
      <c r="AO901" s="63">
        <v>0</v>
      </c>
      <c r="AP901" s="63">
        <v>0</v>
      </c>
      <c r="AQ901" s="63">
        <v>0</v>
      </c>
      <c r="AR901" s="63">
        <v>0</v>
      </c>
      <c r="AS901" s="63">
        <v>0</v>
      </c>
      <c r="AT901" s="63">
        <v>0</v>
      </c>
      <c r="AU901" s="63">
        <v>0</v>
      </c>
      <c r="AV901" s="63">
        <v>0</v>
      </c>
      <c r="AW901" s="63">
        <v>0</v>
      </c>
      <c r="AX901" s="63">
        <v>0</v>
      </c>
      <c r="AY901" s="63">
        <v>0</v>
      </c>
      <c r="BA901" s="5">
        <f>IF(Q901&gt;0,RANK(Q901,(N901:P901,Q901:AE901)),0)</f>
        <v>3</v>
      </c>
      <c r="BB901" s="5">
        <f>IF(R901&gt;0,RANK(R901,(N901:P901,Q901:AE901)),0)</f>
        <v>7</v>
      </c>
      <c r="BC901" s="5">
        <f>IF(T901&gt;0,RANK(T901,(N901:P901,Q901:AE901)),0)</f>
        <v>8</v>
      </c>
      <c r="BD901" s="5">
        <f>IF(S901&gt;0,RANK(S901,(N901:P901,Q901:AE901)),0)</f>
        <v>4</v>
      </c>
      <c r="BE901" s="2">
        <f t="shared" si="378"/>
        <v>9.3861460484325129E-3</v>
      </c>
      <c r="BF901" s="2">
        <f t="shared" si="379"/>
        <v>1.1263375258119017E-3</v>
      </c>
      <c r="BG901" s="2">
        <f t="shared" si="380"/>
        <v>5.6316876290595083E-4</v>
      </c>
      <c r="BH901" s="2">
        <f t="shared" si="381"/>
        <v>1.6895062887178525E-3</v>
      </c>
      <c r="BJ901" t="s">
        <v>1405</v>
      </c>
      <c r="BK901" t="s">
        <v>1621</v>
      </c>
      <c r="BL901">
        <v>3</v>
      </c>
      <c r="BN901" s="112">
        <v>19</v>
      </c>
      <c r="BO901" s="114">
        <v>137</v>
      </c>
      <c r="BP901" s="118">
        <f t="shared" si="370"/>
        <v>19137</v>
      </c>
      <c r="BQ901" s="118">
        <f t="shared" si="369"/>
        <v>19137</v>
      </c>
      <c r="BR901" s="5" t="s">
        <v>3151</v>
      </c>
      <c r="BV901" s="63"/>
    </row>
    <row r="902" spans="1:74" ht="15" hidden="1" customHeight="1" outlineLevel="1">
      <c r="A902" t="s">
        <v>2079</v>
      </c>
      <c r="B902" t="s">
        <v>1621</v>
      </c>
      <c r="C902" s="1">
        <f t="shared" si="371"/>
        <v>20671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>IF(P902&gt;0,RANK(P902,(N902:P902,Q902:AE902)),0)</f>
        <v>8</v>
      </c>
      <c r="G902" s="129">
        <f t="shared" si="372"/>
        <v>1451</v>
      </c>
      <c r="H902" s="134">
        <f t="shared" si="373"/>
        <v>7.0194959121474526E-2</v>
      </c>
      <c r="I902" s="2"/>
      <c r="J902" s="2">
        <f t="shared" si="374"/>
        <v>0.45338880557302502</v>
      </c>
      <c r="K902" s="2">
        <f t="shared" si="375"/>
        <v>0.52358376469449952</v>
      </c>
      <c r="L902" s="2">
        <f t="shared" si="376"/>
        <v>4.3539257897537615E-4</v>
      </c>
      <c r="M902" s="2">
        <f t="shared" si="377"/>
        <v>2.2592037153500024E-2</v>
      </c>
      <c r="N902" s="63">
        <v>9372</v>
      </c>
      <c r="O902" s="63">
        <v>10823</v>
      </c>
      <c r="P902" s="63">
        <v>9</v>
      </c>
      <c r="Q902" s="63">
        <v>293</v>
      </c>
      <c r="R902" s="63">
        <v>57</v>
      </c>
      <c r="S902" s="63">
        <v>21</v>
      </c>
      <c r="T902" s="63">
        <v>8</v>
      </c>
      <c r="U902" s="63">
        <v>37</v>
      </c>
      <c r="V902" s="63">
        <v>0</v>
      </c>
      <c r="W902" s="63">
        <v>42</v>
      </c>
      <c r="X902" s="63">
        <v>0</v>
      </c>
      <c r="Y902" s="63">
        <v>0</v>
      </c>
      <c r="Z902" s="63">
        <v>0</v>
      </c>
      <c r="AA902" s="63">
        <v>0</v>
      </c>
      <c r="AB902" s="63">
        <v>0</v>
      </c>
      <c r="AC902" s="63">
        <v>0</v>
      </c>
      <c r="AD902" s="63">
        <v>0</v>
      </c>
      <c r="AE902" s="63">
        <v>0</v>
      </c>
      <c r="AF902" s="63">
        <v>0</v>
      </c>
      <c r="AG902" s="63">
        <v>0</v>
      </c>
      <c r="AH902" s="63">
        <v>0</v>
      </c>
      <c r="AI902" s="63">
        <v>0</v>
      </c>
      <c r="AJ902" s="63">
        <v>0</v>
      </c>
      <c r="AK902" s="63">
        <v>0</v>
      </c>
      <c r="AL902" s="63">
        <v>0</v>
      </c>
      <c r="AM902" s="63">
        <v>0</v>
      </c>
      <c r="AN902" s="63">
        <v>9</v>
      </c>
      <c r="AO902" s="63">
        <v>0</v>
      </c>
      <c r="AP902" s="63">
        <v>0</v>
      </c>
      <c r="AQ902" s="63">
        <v>0</v>
      </c>
      <c r="AR902" s="63">
        <v>0</v>
      </c>
      <c r="AS902" s="63">
        <v>0</v>
      </c>
      <c r="AT902" s="63">
        <v>0</v>
      </c>
      <c r="AU902" s="63">
        <v>0</v>
      </c>
      <c r="AV902" s="63">
        <v>0</v>
      </c>
      <c r="AW902" s="63">
        <v>0</v>
      </c>
      <c r="AX902" s="63">
        <v>0</v>
      </c>
      <c r="AY902" s="63">
        <v>0</v>
      </c>
      <c r="BA902" s="5">
        <f>IF(Q902&gt;0,RANK(Q902,(N902:P902,Q902:AE902)),0)</f>
        <v>3</v>
      </c>
      <c r="BB902" s="5">
        <f>IF(R902&gt;0,RANK(R902,(N902:P902,Q902:AE902)),0)</f>
        <v>4</v>
      </c>
      <c r="BC902" s="5">
        <f>IF(T902&gt;0,RANK(T902,(N902:P902,Q902:AE902)),0)</f>
        <v>9</v>
      </c>
      <c r="BD902" s="5">
        <f>IF(S902&gt;0,RANK(S902,(N902:P902,Q902:AE902)),0)</f>
        <v>7</v>
      </c>
      <c r="BE902" s="2">
        <f t="shared" si="378"/>
        <v>1.4174447293309467E-2</v>
      </c>
      <c r="BF902" s="2">
        <f t="shared" si="379"/>
        <v>2.7574863335107155E-3</v>
      </c>
      <c r="BG902" s="2">
        <f t="shared" si="380"/>
        <v>3.8701562575588992E-4</v>
      </c>
      <c r="BH902" s="2">
        <f t="shared" si="381"/>
        <v>1.0159160176092109E-3</v>
      </c>
      <c r="BJ902" t="s">
        <v>2079</v>
      </c>
      <c r="BK902" t="s">
        <v>1621</v>
      </c>
      <c r="BL902">
        <v>2</v>
      </c>
      <c r="BN902" s="112">
        <v>19</v>
      </c>
      <c r="BO902" s="114">
        <v>139</v>
      </c>
      <c r="BP902" s="118">
        <f t="shared" si="370"/>
        <v>19139</v>
      </c>
      <c r="BQ902" s="118">
        <f t="shared" si="369"/>
        <v>19139</v>
      </c>
      <c r="BR902" s="5" t="s">
        <v>3151</v>
      </c>
      <c r="BV902" s="63"/>
    </row>
    <row r="903" spans="1:74" ht="15" hidden="1" customHeight="1" outlineLevel="1">
      <c r="A903" t="s">
        <v>2222</v>
      </c>
      <c r="B903" t="s">
        <v>1621</v>
      </c>
      <c r="C903" s="1">
        <f t="shared" si="371"/>
        <v>7551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9</v>
      </c>
      <c r="G903" s="129">
        <f t="shared" si="372"/>
        <v>4292</v>
      </c>
      <c r="H903" s="134">
        <f t="shared" si="373"/>
        <v>0.56840153622036815</v>
      </c>
      <c r="I903" s="2"/>
      <c r="J903" s="2">
        <f t="shared" si="374"/>
        <v>0.20778704807310289</v>
      </c>
      <c r="K903" s="2">
        <f t="shared" si="375"/>
        <v>0.77618858429347104</v>
      </c>
      <c r="L903" s="2">
        <f t="shared" si="376"/>
        <v>2.6486558071778574E-4</v>
      </c>
      <c r="M903" s="2">
        <f t="shared" si="377"/>
        <v>1.5759502052708287E-2</v>
      </c>
      <c r="N903" s="63">
        <v>1569</v>
      </c>
      <c r="O903" s="63">
        <v>5861</v>
      </c>
      <c r="P903" s="63">
        <v>2</v>
      </c>
      <c r="Q903" s="63">
        <v>77</v>
      </c>
      <c r="R903" s="63">
        <v>6</v>
      </c>
      <c r="S903" s="63">
        <v>7</v>
      </c>
      <c r="T903" s="63">
        <v>6</v>
      </c>
      <c r="U903" s="63">
        <v>9</v>
      </c>
      <c r="V903" s="63">
        <v>0</v>
      </c>
      <c r="W903" s="63">
        <v>10</v>
      </c>
      <c r="X903" s="63">
        <v>0</v>
      </c>
      <c r="Y903" s="63">
        <v>0</v>
      </c>
      <c r="Z903" s="63">
        <v>0</v>
      </c>
      <c r="AA903" s="63">
        <v>0</v>
      </c>
      <c r="AB903" s="63">
        <v>0</v>
      </c>
      <c r="AC903" s="63">
        <v>0</v>
      </c>
      <c r="AD903" s="63">
        <v>0</v>
      </c>
      <c r="AE903" s="63">
        <v>0</v>
      </c>
      <c r="AF903" s="63">
        <v>0</v>
      </c>
      <c r="AG903" s="63">
        <v>0</v>
      </c>
      <c r="AH903" s="63">
        <v>0</v>
      </c>
      <c r="AI903" s="63">
        <v>0</v>
      </c>
      <c r="AJ903" s="63">
        <v>0</v>
      </c>
      <c r="AK903" s="63">
        <v>0</v>
      </c>
      <c r="AL903" s="63">
        <v>0</v>
      </c>
      <c r="AM903" s="63">
        <v>0</v>
      </c>
      <c r="AN903" s="63">
        <v>4</v>
      </c>
      <c r="AO903" s="63">
        <v>0</v>
      </c>
      <c r="AP903" s="63">
        <v>0</v>
      </c>
      <c r="AQ903" s="63">
        <v>0</v>
      </c>
      <c r="AR903" s="63">
        <v>0</v>
      </c>
      <c r="AS903" s="63">
        <v>0</v>
      </c>
      <c r="AT903" s="63">
        <v>0</v>
      </c>
      <c r="AU903" s="63">
        <v>0</v>
      </c>
      <c r="AV903" s="63">
        <v>0</v>
      </c>
      <c r="AW903" s="63">
        <v>0</v>
      </c>
      <c r="AX903" s="63">
        <v>0</v>
      </c>
      <c r="AY903" s="63">
        <v>0</v>
      </c>
      <c r="BA903" s="5">
        <f>IF(Q903&gt;0,RANK(Q903,(N903:P903,Q903:AE903)),0)</f>
        <v>3</v>
      </c>
      <c r="BB903" s="5">
        <f>IF(R903&gt;0,RANK(R903,(N903:P903,Q903:AE903)),0)</f>
        <v>7</v>
      </c>
      <c r="BC903" s="5">
        <f>IF(T903&gt;0,RANK(T903,(N903:P903,Q903:AE903)),0)</f>
        <v>7</v>
      </c>
      <c r="BD903" s="5">
        <f>IF(S903&gt;0,RANK(S903,(N903:P903,Q903:AE903)),0)</f>
        <v>6</v>
      </c>
      <c r="BE903" s="2">
        <f t="shared" si="378"/>
        <v>1.019732485763475E-2</v>
      </c>
      <c r="BF903" s="2">
        <f t="shared" si="379"/>
        <v>7.9459674215335717E-4</v>
      </c>
      <c r="BG903" s="2">
        <f t="shared" si="380"/>
        <v>7.9459674215335717E-4</v>
      </c>
      <c r="BH903" s="2">
        <f t="shared" si="381"/>
        <v>9.2702953251225001E-4</v>
      </c>
      <c r="BJ903" t="s">
        <v>2222</v>
      </c>
      <c r="BK903" t="s">
        <v>1621</v>
      </c>
      <c r="BL903">
        <v>4</v>
      </c>
      <c r="BN903" s="112">
        <v>19</v>
      </c>
      <c r="BO903" s="114">
        <v>141</v>
      </c>
      <c r="BP903" s="118">
        <f t="shared" si="370"/>
        <v>19141</v>
      </c>
      <c r="BQ903" s="118">
        <f t="shared" si="369"/>
        <v>19141</v>
      </c>
      <c r="BR903" s="5" t="s">
        <v>3151</v>
      </c>
      <c r="BV903" s="63"/>
    </row>
    <row r="904" spans="1:74" ht="15" hidden="1" customHeight="1" outlineLevel="1">
      <c r="A904" t="s">
        <v>847</v>
      </c>
      <c r="B904" t="s">
        <v>1621</v>
      </c>
      <c r="C904" s="1">
        <f t="shared" si="371"/>
        <v>3328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0</v>
      </c>
      <c r="G904" s="129">
        <f t="shared" si="372"/>
        <v>2089</v>
      </c>
      <c r="H904" s="134">
        <f t="shared" si="373"/>
        <v>0.62770432692307687</v>
      </c>
      <c r="I904" s="2"/>
      <c r="J904" s="2">
        <f t="shared" si="374"/>
        <v>0.18058894230769232</v>
      </c>
      <c r="K904" s="2">
        <f t="shared" si="375"/>
        <v>0.80829326923076927</v>
      </c>
      <c r="L904" s="2">
        <f t="shared" si="376"/>
        <v>0</v>
      </c>
      <c r="M904" s="2">
        <f t="shared" si="377"/>
        <v>1.1117788461538436E-2</v>
      </c>
      <c r="N904" s="63">
        <v>601</v>
      </c>
      <c r="O904" s="63">
        <v>2690</v>
      </c>
      <c r="P904" s="63">
        <v>0</v>
      </c>
      <c r="Q904" s="63">
        <v>18</v>
      </c>
      <c r="R904" s="63">
        <v>4</v>
      </c>
      <c r="S904" s="63">
        <v>2</v>
      </c>
      <c r="T904" s="63">
        <v>1</v>
      </c>
      <c r="U904" s="63">
        <v>5</v>
      </c>
      <c r="V904" s="63">
        <v>0</v>
      </c>
      <c r="W904" s="63">
        <v>5</v>
      </c>
      <c r="X904" s="63">
        <v>0</v>
      </c>
      <c r="Y904" s="63">
        <v>0</v>
      </c>
      <c r="Z904" s="63">
        <v>0</v>
      </c>
      <c r="AA904" s="63">
        <v>0</v>
      </c>
      <c r="AB904" s="63">
        <v>0</v>
      </c>
      <c r="AC904" s="63">
        <v>0</v>
      </c>
      <c r="AD904" s="63">
        <v>0</v>
      </c>
      <c r="AE904" s="63">
        <v>0</v>
      </c>
      <c r="AF904" s="63">
        <v>0</v>
      </c>
      <c r="AG904" s="63">
        <v>0</v>
      </c>
      <c r="AH904" s="63">
        <v>0</v>
      </c>
      <c r="AI904" s="63">
        <v>0</v>
      </c>
      <c r="AJ904" s="63">
        <v>0</v>
      </c>
      <c r="AK904" s="63">
        <v>0</v>
      </c>
      <c r="AL904" s="63">
        <v>0</v>
      </c>
      <c r="AM904" s="63">
        <v>0</v>
      </c>
      <c r="AN904" s="63">
        <v>2</v>
      </c>
      <c r="AO904" s="63">
        <v>0</v>
      </c>
      <c r="AP904" s="63">
        <v>0</v>
      </c>
      <c r="AQ904" s="63">
        <v>0</v>
      </c>
      <c r="AR904" s="63">
        <v>0</v>
      </c>
      <c r="AS904" s="63">
        <v>0</v>
      </c>
      <c r="AT904" s="63">
        <v>0</v>
      </c>
      <c r="AU904" s="63">
        <v>0</v>
      </c>
      <c r="AV904" s="63">
        <v>0</v>
      </c>
      <c r="AW904" s="63">
        <v>0</v>
      </c>
      <c r="AX904" s="63">
        <v>0</v>
      </c>
      <c r="AY904" s="63">
        <v>0</v>
      </c>
      <c r="BA904" s="5">
        <f>IF(Q904&gt;0,RANK(Q904,(N904:P904,Q904:AE904)),0)</f>
        <v>3</v>
      </c>
      <c r="BB904" s="5">
        <f>IF(R904&gt;0,RANK(R904,(N904:P904,Q904:AE904)),0)</f>
        <v>6</v>
      </c>
      <c r="BC904" s="5">
        <f>IF(T904&gt;0,RANK(T904,(N904:P904,Q904:AE904)),0)</f>
        <v>8</v>
      </c>
      <c r="BD904" s="5">
        <f>IF(S904&gt;0,RANK(S904,(N904:P904,Q904:AE904)),0)</f>
        <v>7</v>
      </c>
      <c r="BE904" s="2">
        <f t="shared" si="378"/>
        <v>5.408653846153846E-3</v>
      </c>
      <c r="BF904" s="2">
        <f t="shared" si="379"/>
        <v>1.201923076923077E-3</v>
      </c>
      <c r="BG904" s="2">
        <f t="shared" si="380"/>
        <v>3.0048076923076925E-4</v>
      </c>
      <c r="BH904" s="2">
        <f t="shared" si="381"/>
        <v>6.0096153846153849E-4</v>
      </c>
      <c r="BJ904" t="s">
        <v>847</v>
      </c>
      <c r="BK904" t="s">
        <v>1621</v>
      </c>
      <c r="BL904">
        <v>4</v>
      </c>
      <c r="BN904" s="112">
        <v>19</v>
      </c>
      <c r="BO904" s="114">
        <v>143</v>
      </c>
      <c r="BP904" s="118">
        <f t="shared" si="370"/>
        <v>19143</v>
      </c>
      <c r="BQ904" s="118">
        <f t="shared" si="369"/>
        <v>19143</v>
      </c>
      <c r="BR904" s="5" t="s">
        <v>3151</v>
      </c>
      <c r="BV904" s="63"/>
    </row>
    <row r="905" spans="1:74" ht="15" hidden="1" customHeight="1" outlineLevel="1">
      <c r="A905" t="s">
        <v>3002</v>
      </c>
      <c r="B905" t="s">
        <v>1621</v>
      </c>
      <c r="C905" s="1">
        <f t="shared" si="371"/>
        <v>7528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9</v>
      </c>
      <c r="G905" s="129">
        <f t="shared" si="372"/>
        <v>3233</v>
      </c>
      <c r="H905" s="134">
        <f t="shared" si="373"/>
        <v>0.42946333687566418</v>
      </c>
      <c r="I905" s="2"/>
      <c r="J905" s="2">
        <f t="shared" si="374"/>
        <v>0.27709883103081828</v>
      </c>
      <c r="K905" s="2">
        <f t="shared" si="375"/>
        <v>0.70656216790648252</v>
      </c>
      <c r="L905" s="2">
        <f t="shared" si="376"/>
        <v>1.3283740701381508E-4</v>
      </c>
      <c r="M905" s="2">
        <f t="shared" si="377"/>
        <v>1.6206163655685439E-2</v>
      </c>
      <c r="N905" s="63">
        <v>2086</v>
      </c>
      <c r="O905" s="63">
        <v>5319</v>
      </c>
      <c r="P905" s="63">
        <v>1</v>
      </c>
      <c r="Q905" s="63">
        <v>76</v>
      </c>
      <c r="R905" s="63">
        <v>10</v>
      </c>
      <c r="S905" s="63">
        <v>7</v>
      </c>
      <c r="T905" s="63">
        <v>8</v>
      </c>
      <c r="U905" s="63">
        <v>12</v>
      </c>
      <c r="V905" s="63">
        <v>0</v>
      </c>
      <c r="W905" s="63">
        <v>9</v>
      </c>
      <c r="X905" s="63">
        <v>0</v>
      </c>
      <c r="Y905" s="63">
        <v>0</v>
      </c>
      <c r="Z905" s="63">
        <v>0</v>
      </c>
      <c r="AA905" s="63">
        <v>0</v>
      </c>
      <c r="AB905" s="63">
        <v>0</v>
      </c>
      <c r="AC905" s="63">
        <v>0</v>
      </c>
      <c r="AD905" s="63">
        <v>0</v>
      </c>
      <c r="AE905" s="63">
        <v>0</v>
      </c>
      <c r="AF905" s="63">
        <v>0</v>
      </c>
      <c r="AG905" s="63">
        <v>0</v>
      </c>
      <c r="AH905" s="63">
        <v>0</v>
      </c>
      <c r="AI905" s="63">
        <v>0</v>
      </c>
      <c r="AJ905" s="63">
        <v>0</v>
      </c>
      <c r="AK905" s="63">
        <v>0</v>
      </c>
      <c r="AL905" s="63">
        <v>0</v>
      </c>
      <c r="AM905" s="63">
        <v>0</v>
      </c>
      <c r="AN905" s="63">
        <v>0</v>
      </c>
      <c r="AO905" s="63">
        <v>0</v>
      </c>
      <c r="AP905" s="63">
        <v>0</v>
      </c>
      <c r="AQ905" s="63">
        <v>0</v>
      </c>
      <c r="AR905" s="63">
        <v>0</v>
      </c>
      <c r="AS905" s="63">
        <v>0</v>
      </c>
      <c r="AT905" s="63">
        <v>0</v>
      </c>
      <c r="AU905" s="63">
        <v>0</v>
      </c>
      <c r="AV905" s="63">
        <v>0</v>
      </c>
      <c r="AW905" s="63">
        <v>0</v>
      </c>
      <c r="AX905" s="63">
        <v>0</v>
      </c>
      <c r="AY905" s="63">
        <v>0</v>
      </c>
      <c r="BA905" s="5">
        <f>IF(Q905&gt;0,RANK(Q905,(N905:P905,Q905:AE905)),0)</f>
        <v>3</v>
      </c>
      <c r="BB905" s="5">
        <f>IF(R905&gt;0,RANK(R905,(N905:P905,Q905:AE905)),0)</f>
        <v>5</v>
      </c>
      <c r="BC905" s="5">
        <f>IF(T905&gt;0,RANK(T905,(N905:P905,Q905:AE905)),0)</f>
        <v>7</v>
      </c>
      <c r="BD905" s="5">
        <f>IF(S905&gt;0,RANK(S905,(N905:P905,Q905:AE905)),0)</f>
        <v>8</v>
      </c>
      <c r="BE905" s="2">
        <f t="shared" si="378"/>
        <v>1.0095642933049946E-2</v>
      </c>
      <c r="BF905" s="2">
        <f t="shared" si="379"/>
        <v>1.3283740701381509E-3</v>
      </c>
      <c r="BG905" s="2">
        <f t="shared" si="380"/>
        <v>1.0626992561105207E-3</v>
      </c>
      <c r="BH905" s="2">
        <f t="shared" si="381"/>
        <v>9.2986184909670563E-4</v>
      </c>
      <c r="BJ905" t="s">
        <v>3002</v>
      </c>
      <c r="BK905" t="s">
        <v>1621</v>
      </c>
      <c r="BL905">
        <v>3</v>
      </c>
      <c r="BN905" s="112">
        <v>19</v>
      </c>
      <c r="BO905" s="114">
        <v>145</v>
      </c>
      <c r="BP905" s="118">
        <f t="shared" si="370"/>
        <v>19145</v>
      </c>
      <c r="BQ905" s="118">
        <f t="shared" si="369"/>
        <v>19145</v>
      </c>
      <c r="BR905" s="5" t="s">
        <v>3151</v>
      </c>
      <c r="BV905" s="63"/>
    </row>
    <row r="906" spans="1:74" ht="15" hidden="1" customHeight="1" outlineLevel="1">
      <c r="A906" t="s">
        <v>613</v>
      </c>
      <c r="B906" t="s">
        <v>1621</v>
      </c>
      <c r="C906" s="1">
        <f t="shared" si="371"/>
        <v>4958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8</v>
      </c>
      <c r="G906" s="129">
        <f t="shared" si="372"/>
        <v>1851</v>
      </c>
      <c r="H906" s="134">
        <f t="shared" si="373"/>
        <v>0.37333602258975396</v>
      </c>
      <c r="I906" s="2"/>
      <c r="J906" s="2">
        <f t="shared" si="374"/>
        <v>0.3063735377168213</v>
      </c>
      <c r="K906" s="2">
        <f t="shared" si="375"/>
        <v>0.67970956030657526</v>
      </c>
      <c r="L906" s="2">
        <f t="shared" si="376"/>
        <v>2.0169423154497781E-4</v>
      </c>
      <c r="M906" s="2">
        <f t="shared" si="377"/>
        <v>1.3715207745058468E-2</v>
      </c>
      <c r="N906" s="63">
        <v>1519</v>
      </c>
      <c r="O906" s="63">
        <v>3370</v>
      </c>
      <c r="P906" s="63">
        <v>1</v>
      </c>
      <c r="Q906" s="63">
        <v>43</v>
      </c>
      <c r="R906" s="63">
        <v>8</v>
      </c>
      <c r="S906" s="63">
        <v>3</v>
      </c>
      <c r="T906" s="63">
        <v>0</v>
      </c>
      <c r="U906" s="63">
        <v>5</v>
      </c>
      <c r="V906" s="63">
        <v>0</v>
      </c>
      <c r="W906" s="63">
        <v>8</v>
      </c>
      <c r="X906" s="63">
        <v>0</v>
      </c>
      <c r="Y906" s="63">
        <v>0</v>
      </c>
      <c r="Z906" s="63">
        <v>0</v>
      </c>
      <c r="AA906" s="63">
        <v>0</v>
      </c>
      <c r="AB906" s="63">
        <v>0</v>
      </c>
      <c r="AC906" s="63">
        <v>0</v>
      </c>
      <c r="AD906" s="63">
        <v>0</v>
      </c>
      <c r="AE906" s="63">
        <v>0</v>
      </c>
      <c r="AF906" s="63">
        <v>0</v>
      </c>
      <c r="AG906" s="63">
        <v>0</v>
      </c>
      <c r="AH906" s="63">
        <v>0</v>
      </c>
      <c r="AI906" s="63">
        <v>0</v>
      </c>
      <c r="AJ906" s="63">
        <v>0</v>
      </c>
      <c r="AK906" s="63">
        <v>0</v>
      </c>
      <c r="AL906" s="63">
        <v>0</v>
      </c>
      <c r="AM906" s="63">
        <v>0</v>
      </c>
      <c r="AN906" s="63">
        <v>1</v>
      </c>
      <c r="AO906" s="63">
        <v>0</v>
      </c>
      <c r="AP906" s="63">
        <v>0</v>
      </c>
      <c r="AQ906" s="63">
        <v>0</v>
      </c>
      <c r="AR906" s="63">
        <v>0</v>
      </c>
      <c r="AS906" s="63">
        <v>0</v>
      </c>
      <c r="AT906" s="63">
        <v>0</v>
      </c>
      <c r="AU906" s="63">
        <v>0</v>
      </c>
      <c r="AV906" s="63">
        <v>0</v>
      </c>
      <c r="AW906" s="63">
        <v>0</v>
      </c>
      <c r="AX906" s="63">
        <v>0</v>
      </c>
      <c r="AY906" s="63">
        <v>0</v>
      </c>
      <c r="BA906" s="5">
        <f>IF(Q906&gt;0,RANK(Q906,(N906:P906,Q906:AE906)),0)</f>
        <v>3</v>
      </c>
      <c r="BB906" s="5">
        <f>IF(R906&gt;0,RANK(R906,(N906:P906,Q906:AE906)),0)</f>
        <v>4</v>
      </c>
      <c r="BC906" s="5">
        <f>IF(T906&gt;0,RANK(T906,(N906:P906,Q906:AE906)),0)</f>
        <v>0</v>
      </c>
      <c r="BD906" s="5">
        <f>IF(S906&gt;0,RANK(S906,(N906:P906,Q906:AE906)),0)</f>
        <v>7</v>
      </c>
      <c r="BE906" s="2">
        <f t="shared" si="378"/>
        <v>8.6728519564340453E-3</v>
      </c>
      <c r="BF906" s="2">
        <f t="shared" si="379"/>
        <v>1.6135538523598225E-3</v>
      </c>
      <c r="BG906" s="2">
        <f t="shared" si="380"/>
        <v>0</v>
      </c>
      <c r="BH906" s="2">
        <f t="shared" si="381"/>
        <v>6.050826946349334E-4</v>
      </c>
      <c r="BJ906" t="s">
        <v>613</v>
      </c>
      <c r="BK906" t="s">
        <v>1621</v>
      </c>
      <c r="BL906">
        <v>4</v>
      </c>
      <c r="BN906" s="112">
        <v>19</v>
      </c>
      <c r="BO906" s="114">
        <v>147</v>
      </c>
      <c r="BP906" s="118">
        <f t="shared" si="370"/>
        <v>19147</v>
      </c>
      <c r="BQ906" s="118">
        <f t="shared" si="369"/>
        <v>19147</v>
      </c>
      <c r="BR906" s="5" t="s">
        <v>3151</v>
      </c>
      <c r="BV906" s="63"/>
    </row>
    <row r="907" spans="1:74" ht="15" hidden="1" customHeight="1" outlineLevel="1">
      <c r="A907" t="s">
        <v>231</v>
      </c>
      <c r="B907" t="s">
        <v>1621</v>
      </c>
      <c r="C907" s="1">
        <f t="shared" si="371"/>
        <v>14188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9</v>
      </c>
      <c r="G907" s="129">
        <f t="shared" si="372"/>
        <v>6998</v>
      </c>
      <c r="H907" s="134">
        <f t="shared" si="373"/>
        <v>0.49323371863546661</v>
      </c>
      <c r="I907" s="2"/>
      <c r="J907" s="2">
        <f t="shared" si="374"/>
        <v>0.24626444882999718</v>
      </c>
      <c r="K907" s="2">
        <f t="shared" si="375"/>
        <v>0.73949816746546382</v>
      </c>
      <c r="L907" s="2">
        <f t="shared" si="376"/>
        <v>1.4096419509444601E-4</v>
      </c>
      <c r="M907" s="2">
        <f t="shared" si="377"/>
        <v>1.4096419509444529E-2</v>
      </c>
      <c r="N907" s="63">
        <v>3494</v>
      </c>
      <c r="O907" s="63">
        <v>10492</v>
      </c>
      <c r="P907" s="63">
        <v>2</v>
      </c>
      <c r="Q907" s="63">
        <v>112</v>
      </c>
      <c r="R907" s="63">
        <v>13</v>
      </c>
      <c r="S907" s="63">
        <v>7</v>
      </c>
      <c r="T907" s="63">
        <v>13</v>
      </c>
      <c r="U907" s="63">
        <v>24</v>
      </c>
      <c r="V907" s="63">
        <v>0</v>
      </c>
      <c r="W907" s="63">
        <v>23</v>
      </c>
      <c r="X907" s="63">
        <v>0</v>
      </c>
      <c r="Y907" s="63">
        <v>0</v>
      </c>
      <c r="Z907" s="63">
        <v>0</v>
      </c>
      <c r="AA907" s="63">
        <v>0</v>
      </c>
      <c r="AB907" s="63">
        <v>0</v>
      </c>
      <c r="AC907" s="63">
        <v>0</v>
      </c>
      <c r="AD907" s="63">
        <v>0</v>
      </c>
      <c r="AE907" s="63">
        <v>0</v>
      </c>
      <c r="AF907" s="63">
        <v>0</v>
      </c>
      <c r="AG907" s="63">
        <v>0</v>
      </c>
      <c r="AH907" s="63">
        <v>0</v>
      </c>
      <c r="AI907" s="63">
        <v>0</v>
      </c>
      <c r="AJ907" s="63">
        <v>0</v>
      </c>
      <c r="AK907" s="63">
        <v>0</v>
      </c>
      <c r="AL907" s="63">
        <v>0</v>
      </c>
      <c r="AM907" s="63">
        <v>0</v>
      </c>
      <c r="AN907" s="63">
        <v>8</v>
      </c>
      <c r="AO907" s="63">
        <v>0</v>
      </c>
      <c r="AP907" s="63">
        <v>0</v>
      </c>
      <c r="AQ907" s="63">
        <v>0</v>
      </c>
      <c r="AR907" s="63">
        <v>0</v>
      </c>
      <c r="AS907" s="63">
        <v>0</v>
      </c>
      <c r="AT907" s="63">
        <v>0</v>
      </c>
      <c r="AU907" s="63">
        <v>0</v>
      </c>
      <c r="AV907" s="63">
        <v>0</v>
      </c>
      <c r="AW907" s="63">
        <v>0</v>
      </c>
      <c r="AX907" s="63">
        <v>0</v>
      </c>
      <c r="AY907" s="63">
        <v>0</v>
      </c>
      <c r="BA907" s="5">
        <f>IF(Q907&gt;0,RANK(Q907,(N907:P907,Q907:AE907)),0)</f>
        <v>3</v>
      </c>
      <c r="BB907" s="5">
        <f>IF(R907&gt;0,RANK(R907,(N907:P907,Q907:AE907)),0)</f>
        <v>6</v>
      </c>
      <c r="BC907" s="5">
        <f>IF(T907&gt;0,RANK(T907,(N907:P907,Q907:AE907)),0)</f>
        <v>6</v>
      </c>
      <c r="BD907" s="5">
        <f>IF(S907&gt;0,RANK(S907,(N907:P907,Q907:AE907)),0)</f>
        <v>8</v>
      </c>
      <c r="BE907" s="2">
        <f t="shared" si="378"/>
        <v>7.893994925288977E-3</v>
      </c>
      <c r="BF907" s="2">
        <f t="shared" si="379"/>
        <v>9.1626726811389904E-4</v>
      </c>
      <c r="BG907" s="2">
        <f t="shared" si="380"/>
        <v>9.1626726811389904E-4</v>
      </c>
      <c r="BH907" s="2">
        <f t="shared" si="381"/>
        <v>4.9337468283056107E-4</v>
      </c>
      <c r="BJ907" t="s">
        <v>231</v>
      </c>
      <c r="BK907" t="s">
        <v>1621</v>
      </c>
      <c r="BL907">
        <v>4</v>
      </c>
      <c r="BN907" s="112">
        <v>19</v>
      </c>
      <c r="BO907" s="114">
        <v>149</v>
      </c>
      <c r="BP907" s="118">
        <f t="shared" si="370"/>
        <v>19149</v>
      </c>
      <c r="BQ907" s="118">
        <f t="shared" si="369"/>
        <v>19149</v>
      </c>
      <c r="BR907" s="5" t="s">
        <v>3151</v>
      </c>
      <c r="BV907" s="63"/>
    </row>
    <row r="908" spans="1:74" ht="15" hidden="1" customHeight="1" outlineLevel="1">
      <c r="A908" t="s">
        <v>2625</v>
      </c>
      <c r="B908" t="s">
        <v>1621</v>
      </c>
      <c r="C908" s="1">
        <f t="shared" si="371"/>
        <v>3823</v>
      </c>
      <c r="D908" s="5">
        <f>IF(N908&gt;0, RANK(N908,(N908:P908,Q908:AE908)),0)</f>
        <v>2</v>
      </c>
      <c r="E908" s="5">
        <f>IF(O908&gt;0,RANK(O908,(N908:P908,Q908:AE908)),0)</f>
        <v>1</v>
      </c>
      <c r="F908" s="5">
        <f>IF(P908&gt;0,RANK(P908,(N908:P908,Q908:AE908)),0)</f>
        <v>7</v>
      </c>
      <c r="G908" s="129">
        <f t="shared" si="372"/>
        <v>1893</v>
      </c>
      <c r="H908" s="134">
        <f t="shared" si="373"/>
        <v>0.49516086842793616</v>
      </c>
      <c r="I908" s="2"/>
      <c r="J908" s="2">
        <f t="shared" si="374"/>
        <v>0.24404917603975934</v>
      </c>
      <c r="K908" s="2">
        <f t="shared" si="375"/>
        <v>0.73921004446769556</v>
      </c>
      <c r="L908" s="2">
        <f t="shared" si="376"/>
        <v>1.04629871828407E-3</v>
      </c>
      <c r="M908" s="2">
        <f t="shared" si="377"/>
        <v>1.5694480774260975E-2</v>
      </c>
      <c r="N908" s="63">
        <v>933</v>
      </c>
      <c r="O908" s="63">
        <v>2826</v>
      </c>
      <c r="P908" s="63">
        <v>4</v>
      </c>
      <c r="Q908" s="63">
        <v>37</v>
      </c>
      <c r="R908" s="63">
        <v>2</v>
      </c>
      <c r="S908" s="63">
        <v>8</v>
      </c>
      <c r="T908" s="63">
        <v>0</v>
      </c>
      <c r="U908" s="63">
        <v>6</v>
      </c>
      <c r="V908" s="63">
        <v>0</v>
      </c>
      <c r="W908" s="63">
        <v>6</v>
      </c>
      <c r="X908" s="63">
        <v>0</v>
      </c>
      <c r="Y908" s="63">
        <v>0</v>
      </c>
      <c r="Z908" s="63">
        <v>0</v>
      </c>
      <c r="AA908" s="63">
        <v>0</v>
      </c>
      <c r="AB908" s="63">
        <v>0</v>
      </c>
      <c r="AC908" s="63">
        <v>0</v>
      </c>
      <c r="AD908" s="63">
        <v>0</v>
      </c>
      <c r="AE908" s="63">
        <v>0</v>
      </c>
      <c r="AF908" s="63">
        <v>0</v>
      </c>
      <c r="AG908" s="63">
        <v>0</v>
      </c>
      <c r="AH908" s="63">
        <v>0</v>
      </c>
      <c r="AI908" s="63">
        <v>0</v>
      </c>
      <c r="AJ908" s="63">
        <v>0</v>
      </c>
      <c r="AK908" s="63">
        <v>0</v>
      </c>
      <c r="AL908" s="63">
        <v>0</v>
      </c>
      <c r="AM908" s="63">
        <v>0</v>
      </c>
      <c r="AN908" s="63">
        <v>1</v>
      </c>
      <c r="AO908" s="63">
        <v>0</v>
      </c>
      <c r="AP908" s="63">
        <v>0</v>
      </c>
      <c r="AQ908" s="63">
        <v>0</v>
      </c>
      <c r="AR908" s="63">
        <v>0</v>
      </c>
      <c r="AS908" s="63">
        <v>0</v>
      </c>
      <c r="AT908" s="63">
        <v>0</v>
      </c>
      <c r="AU908" s="63">
        <v>0</v>
      </c>
      <c r="AV908" s="63">
        <v>0</v>
      </c>
      <c r="AW908" s="63">
        <v>0</v>
      </c>
      <c r="AX908" s="63">
        <v>0</v>
      </c>
      <c r="AY908" s="63">
        <v>0</v>
      </c>
      <c r="BA908" s="5">
        <f>IF(Q908&gt;0,RANK(Q908,(N908:P908,Q908:AE908)),0)</f>
        <v>3</v>
      </c>
      <c r="BB908" s="5">
        <f>IF(R908&gt;0,RANK(R908,(N908:P908,Q908:AE908)),0)</f>
        <v>8</v>
      </c>
      <c r="BC908" s="5">
        <f>IF(T908&gt;0,RANK(T908,(N908:P908,Q908:AE908)),0)</f>
        <v>0</v>
      </c>
      <c r="BD908" s="5">
        <f>IF(S908&gt;0,RANK(S908,(N908:P908,Q908:AE908)),0)</f>
        <v>4</v>
      </c>
      <c r="BE908" s="2">
        <f t="shared" si="378"/>
        <v>9.6782631441276485E-3</v>
      </c>
      <c r="BF908" s="2">
        <f t="shared" si="379"/>
        <v>5.23149359142035E-4</v>
      </c>
      <c r="BG908" s="2">
        <f t="shared" si="380"/>
        <v>0</v>
      </c>
      <c r="BH908" s="2">
        <f t="shared" si="381"/>
        <v>2.09259743656814E-3</v>
      </c>
      <c r="BJ908" t="s">
        <v>2625</v>
      </c>
      <c r="BK908" t="s">
        <v>1621</v>
      </c>
      <c r="BL908">
        <v>4</v>
      </c>
      <c r="BN908" s="112">
        <v>19</v>
      </c>
      <c r="BO908" s="114">
        <v>151</v>
      </c>
      <c r="BP908" s="118">
        <f t="shared" si="370"/>
        <v>19151</v>
      </c>
      <c r="BQ908" s="118">
        <f t="shared" si="369"/>
        <v>19151</v>
      </c>
      <c r="BR908" s="5" t="s">
        <v>3151</v>
      </c>
      <c r="BV908" s="63"/>
    </row>
    <row r="909" spans="1:74" ht="15" hidden="1" customHeight="1" outlineLevel="1">
      <c r="A909" t="s">
        <v>878</v>
      </c>
      <c r="B909" t="s">
        <v>1621</v>
      </c>
      <c r="C909" s="1">
        <f t="shared" si="371"/>
        <v>258755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>IF(P909&gt;0,RANK(P909,(N909:P909,Q909:AE909)),0)</f>
        <v>9</v>
      </c>
      <c r="G909" s="129">
        <f t="shared" si="372"/>
        <v>39450</v>
      </c>
      <c r="H909" s="134">
        <f t="shared" si="373"/>
        <v>0.15246082201310118</v>
      </c>
      <c r="I909" s="2"/>
      <c r="J909" s="2">
        <f t="shared" si="374"/>
        <v>0.56520646944020403</v>
      </c>
      <c r="K909" s="2">
        <f t="shared" si="375"/>
        <v>0.41274564742710285</v>
      </c>
      <c r="L909" s="2">
        <f t="shared" si="376"/>
        <v>3.0144345036810883E-4</v>
      </c>
      <c r="M909" s="2">
        <f t="shared" si="377"/>
        <v>2.1746439682325015E-2</v>
      </c>
      <c r="N909" s="63">
        <v>146250</v>
      </c>
      <c r="O909" s="63">
        <v>106800</v>
      </c>
      <c r="P909" s="63">
        <v>78</v>
      </c>
      <c r="Q909" s="63">
        <v>3322</v>
      </c>
      <c r="R909" s="63">
        <v>487</v>
      </c>
      <c r="S909" s="63">
        <v>200</v>
      </c>
      <c r="T909" s="63">
        <v>213</v>
      </c>
      <c r="U909" s="63">
        <v>562</v>
      </c>
      <c r="V909" s="63">
        <v>0</v>
      </c>
      <c r="W909" s="63">
        <v>764</v>
      </c>
      <c r="X909" s="63">
        <v>0</v>
      </c>
      <c r="Y909" s="63">
        <v>0</v>
      </c>
      <c r="Z909" s="63">
        <v>0</v>
      </c>
      <c r="AA909" s="63">
        <v>0</v>
      </c>
      <c r="AB909" s="63">
        <v>0</v>
      </c>
      <c r="AC909" s="63">
        <v>0</v>
      </c>
      <c r="AD909" s="63">
        <v>0</v>
      </c>
      <c r="AE909" s="63">
        <v>0</v>
      </c>
      <c r="AF909" s="63">
        <v>0</v>
      </c>
      <c r="AG909" s="63">
        <v>0</v>
      </c>
      <c r="AH909" s="63">
        <v>0</v>
      </c>
      <c r="AI909" s="63">
        <v>0</v>
      </c>
      <c r="AJ909" s="63">
        <v>0</v>
      </c>
      <c r="AK909" s="63">
        <v>0</v>
      </c>
      <c r="AL909" s="63">
        <v>0</v>
      </c>
      <c r="AM909" s="63">
        <v>0</v>
      </c>
      <c r="AN909" s="63">
        <v>79</v>
      </c>
      <c r="AO909" s="63">
        <v>0</v>
      </c>
      <c r="AP909" s="63">
        <v>0</v>
      </c>
      <c r="AQ909" s="63">
        <v>0</v>
      </c>
      <c r="AR909" s="63">
        <v>0</v>
      </c>
      <c r="AS909" s="63">
        <v>0</v>
      </c>
      <c r="AT909" s="63">
        <v>0</v>
      </c>
      <c r="AU909" s="63">
        <v>0</v>
      </c>
      <c r="AV909" s="63">
        <v>0</v>
      </c>
      <c r="AW909" s="63">
        <v>0</v>
      </c>
      <c r="AX909" s="63">
        <v>0</v>
      </c>
      <c r="AY909" s="63">
        <v>0</v>
      </c>
      <c r="BA909" s="5">
        <f>IF(Q909&gt;0,RANK(Q909,(N909:P909,Q909:AE909)),0)</f>
        <v>3</v>
      </c>
      <c r="BB909" s="5">
        <f>IF(R909&gt;0,RANK(R909,(N909:P909,Q909:AE909)),0)</f>
        <v>6</v>
      </c>
      <c r="BC909" s="5">
        <f>IF(T909&gt;0,RANK(T909,(N909:P909,Q909:AE909)),0)</f>
        <v>7</v>
      </c>
      <c r="BD909" s="5">
        <f>IF(S909&gt;0,RANK(S909,(N909:P909,Q909:AE909)),0)</f>
        <v>8</v>
      </c>
      <c r="BE909" s="2">
        <f t="shared" si="378"/>
        <v>1.2838399257985352E-2</v>
      </c>
      <c r="BF909" s="2">
        <f t="shared" si="379"/>
        <v>1.8820892349906283E-3</v>
      </c>
      <c r="BG909" s="2">
        <f t="shared" si="380"/>
        <v>8.2317249908214329E-4</v>
      </c>
      <c r="BH909" s="2">
        <f t="shared" si="381"/>
        <v>7.7293192402079188E-4</v>
      </c>
      <c r="BJ909" t="s">
        <v>878</v>
      </c>
      <c r="BK909" t="s">
        <v>1621</v>
      </c>
      <c r="BL909">
        <v>3</v>
      </c>
      <c r="BN909" s="112">
        <v>19</v>
      </c>
      <c r="BO909" s="114">
        <v>153</v>
      </c>
      <c r="BP909" s="118">
        <f t="shared" si="370"/>
        <v>19153</v>
      </c>
      <c r="BQ909" s="118">
        <f t="shared" si="369"/>
        <v>19153</v>
      </c>
      <c r="BR909" s="5" t="s">
        <v>3151</v>
      </c>
      <c r="BV909" s="63"/>
    </row>
    <row r="910" spans="1:74" ht="15" hidden="1" customHeight="1" outlineLevel="1">
      <c r="A910" t="s">
        <v>1215</v>
      </c>
      <c r="B910" t="s">
        <v>1621</v>
      </c>
      <c r="C910" s="1">
        <f t="shared" si="371"/>
        <v>45744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8</v>
      </c>
      <c r="G910" s="129">
        <f t="shared" si="372"/>
        <v>7672</v>
      </c>
      <c r="H910" s="134">
        <f t="shared" si="373"/>
        <v>0.1677159846100035</v>
      </c>
      <c r="I910" s="2"/>
      <c r="J910" s="2">
        <f t="shared" si="374"/>
        <v>0.40606418328086746</v>
      </c>
      <c r="K910" s="2">
        <f t="shared" si="375"/>
        <v>0.57378016789087094</v>
      </c>
      <c r="L910" s="2">
        <f t="shared" si="376"/>
        <v>2.4046869534802379E-4</v>
      </c>
      <c r="M910" s="2">
        <f t="shared" si="377"/>
        <v>1.9915180132913574E-2</v>
      </c>
      <c r="N910" s="63">
        <v>18575</v>
      </c>
      <c r="O910" s="63">
        <v>26247</v>
      </c>
      <c r="P910" s="63">
        <v>11</v>
      </c>
      <c r="Q910" s="63">
        <v>552</v>
      </c>
      <c r="R910" s="63">
        <v>93</v>
      </c>
      <c r="S910" s="63">
        <v>56</v>
      </c>
      <c r="T910" s="63">
        <v>10</v>
      </c>
      <c r="U910" s="63">
        <v>81</v>
      </c>
      <c r="V910" s="63">
        <v>0</v>
      </c>
      <c r="W910" s="63">
        <v>105</v>
      </c>
      <c r="X910" s="63">
        <v>0</v>
      </c>
      <c r="Y910" s="63">
        <v>0</v>
      </c>
      <c r="Z910" s="63">
        <v>0</v>
      </c>
      <c r="AA910" s="63">
        <v>0</v>
      </c>
      <c r="AB910" s="63">
        <v>0</v>
      </c>
      <c r="AC910" s="63">
        <v>0</v>
      </c>
      <c r="AD910" s="63">
        <v>0</v>
      </c>
      <c r="AE910" s="63">
        <v>0</v>
      </c>
      <c r="AF910" s="63">
        <v>0</v>
      </c>
      <c r="AG910" s="63">
        <v>0</v>
      </c>
      <c r="AH910" s="63">
        <v>0</v>
      </c>
      <c r="AI910" s="63">
        <v>0</v>
      </c>
      <c r="AJ910" s="63">
        <v>0</v>
      </c>
      <c r="AK910" s="63">
        <v>0</v>
      </c>
      <c r="AL910" s="63">
        <v>0</v>
      </c>
      <c r="AM910" s="63">
        <v>0</v>
      </c>
      <c r="AN910" s="63">
        <v>14</v>
      </c>
      <c r="AO910" s="63">
        <v>0</v>
      </c>
      <c r="AP910" s="63">
        <v>0</v>
      </c>
      <c r="AQ910" s="63">
        <v>0</v>
      </c>
      <c r="AR910" s="63">
        <v>0</v>
      </c>
      <c r="AS910" s="63">
        <v>0</v>
      </c>
      <c r="AT910" s="63">
        <v>0</v>
      </c>
      <c r="AU910" s="63">
        <v>0</v>
      </c>
      <c r="AV910" s="63">
        <v>0</v>
      </c>
      <c r="AW910" s="63">
        <v>0</v>
      </c>
      <c r="AX910" s="63">
        <v>0</v>
      </c>
      <c r="AY910" s="63">
        <v>0</v>
      </c>
      <c r="BA910" s="5">
        <f>IF(Q910&gt;0,RANK(Q910,(N910:P910,Q910:AE910)),0)</f>
        <v>3</v>
      </c>
      <c r="BB910" s="5">
        <f>IF(R910&gt;0,RANK(R910,(N910:P910,Q910:AE910)),0)</f>
        <v>5</v>
      </c>
      <c r="BC910" s="5">
        <f>IF(T910&gt;0,RANK(T910,(N910:P910,Q910:AE910)),0)</f>
        <v>9</v>
      </c>
      <c r="BD910" s="5">
        <f>IF(S910&gt;0,RANK(S910,(N910:P910,Q910:AE910)),0)</f>
        <v>7</v>
      </c>
      <c r="BE910" s="2">
        <f t="shared" si="378"/>
        <v>1.2067156348373556E-2</v>
      </c>
      <c r="BF910" s="2">
        <f t="shared" si="379"/>
        <v>2.0330535152151101E-3</v>
      </c>
      <c r="BG910" s="2">
        <f t="shared" si="380"/>
        <v>2.1860790486183981E-4</v>
      </c>
      <c r="BH910" s="2">
        <f t="shared" si="381"/>
        <v>1.2242042672263029E-3</v>
      </c>
      <c r="BJ910" t="s">
        <v>1215</v>
      </c>
      <c r="BK910" t="s">
        <v>1621</v>
      </c>
      <c r="BL910">
        <v>3</v>
      </c>
      <c r="BN910" s="112">
        <v>19</v>
      </c>
      <c r="BO910" s="114">
        <v>155</v>
      </c>
      <c r="BP910" s="118">
        <f t="shared" si="370"/>
        <v>19155</v>
      </c>
      <c r="BQ910" s="118">
        <f t="shared" si="369"/>
        <v>19155</v>
      </c>
      <c r="BR910" s="5" t="s">
        <v>3151</v>
      </c>
      <c r="BV910" s="63"/>
    </row>
    <row r="911" spans="1:74" ht="15" hidden="1" customHeight="1" outlineLevel="1">
      <c r="A911" t="s">
        <v>1779</v>
      </c>
      <c r="B911" t="s">
        <v>1621</v>
      </c>
      <c r="C911" s="1">
        <f t="shared" si="371"/>
        <v>10140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>IF(P911&gt;0,RANK(P911,(N911:P911,Q911:AE911)),0)</f>
        <v>9</v>
      </c>
      <c r="G911" s="129">
        <f t="shared" si="372"/>
        <v>1351</v>
      </c>
      <c r="H911" s="134">
        <f t="shared" si="373"/>
        <v>0.13323471400394477</v>
      </c>
      <c r="I911" s="2"/>
      <c r="J911" s="2">
        <f t="shared" si="374"/>
        <v>0.42465483234714002</v>
      </c>
      <c r="K911" s="2">
        <f t="shared" si="375"/>
        <v>0.55788954635108479</v>
      </c>
      <c r="L911" s="2">
        <f t="shared" si="376"/>
        <v>3.9447731755424062E-4</v>
      </c>
      <c r="M911" s="2">
        <f t="shared" si="377"/>
        <v>1.7061143984221008E-2</v>
      </c>
      <c r="N911" s="63">
        <v>4306</v>
      </c>
      <c r="O911" s="63">
        <v>5657</v>
      </c>
      <c r="P911" s="63">
        <v>4</v>
      </c>
      <c r="Q911" s="63">
        <v>90</v>
      </c>
      <c r="R911" s="63">
        <v>26</v>
      </c>
      <c r="S911" s="63">
        <v>19</v>
      </c>
      <c r="T911" s="63">
        <v>5</v>
      </c>
      <c r="U911" s="63">
        <v>14</v>
      </c>
      <c r="V911" s="63">
        <v>0</v>
      </c>
      <c r="W911" s="63">
        <v>16</v>
      </c>
      <c r="X911" s="63">
        <v>0</v>
      </c>
      <c r="Y911" s="63">
        <v>0</v>
      </c>
      <c r="Z911" s="63">
        <v>0</v>
      </c>
      <c r="AA911" s="63">
        <v>0</v>
      </c>
      <c r="AB911" s="63">
        <v>0</v>
      </c>
      <c r="AC911" s="63">
        <v>0</v>
      </c>
      <c r="AD911" s="63">
        <v>0</v>
      </c>
      <c r="AE911" s="63">
        <v>0</v>
      </c>
      <c r="AF911" s="63">
        <v>0</v>
      </c>
      <c r="AG911" s="63">
        <v>0</v>
      </c>
      <c r="AH911" s="63">
        <v>0</v>
      </c>
      <c r="AI911" s="63">
        <v>0</v>
      </c>
      <c r="AJ911" s="63">
        <v>0</v>
      </c>
      <c r="AK911" s="63">
        <v>0</v>
      </c>
      <c r="AL911" s="63">
        <v>0</v>
      </c>
      <c r="AM911" s="63">
        <v>0</v>
      </c>
      <c r="AN911" s="63">
        <v>3</v>
      </c>
      <c r="AO911" s="63">
        <v>0</v>
      </c>
      <c r="AP911" s="63">
        <v>0</v>
      </c>
      <c r="AQ911" s="63">
        <v>0</v>
      </c>
      <c r="AR911" s="63">
        <v>0</v>
      </c>
      <c r="AS911" s="63">
        <v>0</v>
      </c>
      <c r="AT911" s="63">
        <v>0</v>
      </c>
      <c r="AU911" s="63">
        <v>0</v>
      </c>
      <c r="AV911" s="63">
        <v>0</v>
      </c>
      <c r="AW911" s="63">
        <v>0</v>
      </c>
      <c r="AX911" s="63">
        <v>0</v>
      </c>
      <c r="AY911" s="63">
        <v>0</v>
      </c>
      <c r="BA911" s="5">
        <f>IF(Q911&gt;0,RANK(Q911,(N911:P911,Q911:AE911)),0)</f>
        <v>3</v>
      </c>
      <c r="BB911" s="5">
        <f>IF(R911&gt;0,RANK(R911,(N911:P911,Q911:AE911)),0)</f>
        <v>4</v>
      </c>
      <c r="BC911" s="5">
        <f>IF(T911&gt;0,RANK(T911,(N911:P911,Q911:AE911)),0)</f>
        <v>8</v>
      </c>
      <c r="BD911" s="5">
        <f>IF(S911&gt;0,RANK(S911,(N911:P911,Q911:AE911)),0)</f>
        <v>5</v>
      </c>
      <c r="BE911" s="2">
        <f t="shared" si="378"/>
        <v>8.8757396449704144E-3</v>
      </c>
      <c r="BF911" s="2">
        <f t="shared" si="379"/>
        <v>2.5641025641025641E-3</v>
      </c>
      <c r="BG911" s="2">
        <f t="shared" si="380"/>
        <v>4.9309664694280081E-4</v>
      </c>
      <c r="BH911" s="2">
        <f t="shared" si="381"/>
        <v>1.8737672583826429E-3</v>
      </c>
      <c r="BJ911" t="s">
        <v>1779</v>
      </c>
      <c r="BK911" t="s">
        <v>1621</v>
      </c>
      <c r="BL911">
        <v>1</v>
      </c>
      <c r="BN911" s="112">
        <v>19</v>
      </c>
      <c r="BO911" s="114">
        <v>157</v>
      </c>
      <c r="BP911" s="118">
        <f t="shared" si="370"/>
        <v>19157</v>
      </c>
      <c r="BQ911" s="118">
        <f t="shared" si="369"/>
        <v>19157</v>
      </c>
      <c r="BR911" s="5" t="s">
        <v>3151</v>
      </c>
      <c r="BV911" s="63"/>
    </row>
    <row r="912" spans="1:74" ht="15" hidden="1" customHeight="1" outlineLevel="1">
      <c r="A912" t="s">
        <v>1444</v>
      </c>
      <c r="B912" t="s">
        <v>1621</v>
      </c>
      <c r="C912" s="1">
        <f t="shared" si="371"/>
        <v>2714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8</v>
      </c>
      <c r="G912" s="129">
        <f t="shared" si="372"/>
        <v>1259</v>
      </c>
      <c r="H912" s="134">
        <f t="shared" si="373"/>
        <v>0.46389093588798819</v>
      </c>
      <c r="I912" s="2"/>
      <c r="J912" s="2">
        <f t="shared" si="374"/>
        <v>0.261238025055269</v>
      </c>
      <c r="K912" s="2">
        <f t="shared" si="375"/>
        <v>0.72512896094325718</v>
      </c>
      <c r="L912" s="2">
        <f t="shared" si="376"/>
        <v>3.6845983787767134E-4</v>
      </c>
      <c r="M912" s="2">
        <f t="shared" si="377"/>
        <v>1.3264554163596093E-2</v>
      </c>
      <c r="N912" s="63">
        <v>709</v>
      </c>
      <c r="O912" s="63">
        <v>1968</v>
      </c>
      <c r="P912" s="63">
        <v>1</v>
      </c>
      <c r="Q912" s="63">
        <v>18</v>
      </c>
      <c r="R912" s="63">
        <v>2</v>
      </c>
      <c r="S912" s="63">
        <v>5</v>
      </c>
      <c r="T912" s="63">
        <v>0</v>
      </c>
      <c r="U912" s="63">
        <v>3</v>
      </c>
      <c r="V912" s="63">
        <v>0</v>
      </c>
      <c r="W912" s="63">
        <v>6</v>
      </c>
      <c r="X912" s="63">
        <v>0</v>
      </c>
      <c r="Y912" s="63">
        <v>0</v>
      </c>
      <c r="Z912" s="63">
        <v>0</v>
      </c>
      <c r="AA912" s="63">
        <v>0</v>
      </c>
      <c r="AB912" s="63">
        <v>0</v>
      </c>
      <c r="AC912" s="63">
        <v>0</v>
      </c>
      <c r="AD912" s="63">
        <v>0</v>
      </c>
      <c r="AE912" s="63">
        <v>0</v>
      </c>
      <c r="AF912" s="63">
        <v>0</v>
      </c>
      <c r="AG912" s="63">
        <v>0</v>
      </c>
      <c r="AH912" s="63">
        <v>0</v>
      </c>
      <c r="AI912" s="63">
        <v>0</v>
      </c>
      <c r="AJ912" s="63">
        <v>0</v>
      </c>
      <c r="AK912" s="63">
        <v>0</v>
      </c>
      <c r="AL912" s="63">
        <v>0</v>
      </c>
      <c r="AM912" s="63">
        <v>0</v>
      </c>
      <c r="AN912" s="63">
        <v>2</v>
      </c>
      <c r="AO912" s="63">
        <v>0</v>
      </c>
      <c r="AP912" s="63">
        <v>0</v>
      </c>
      <c r="AQ912" s="63">
        <v>0</v>
      </c>
      <c r="AR912" s="63">
        <v>0</v>
      </c>
      <c r="AS912" s="63">
        <v>0</v>
      </c>
      <c r="AT912" s="63">
        <v>0</v>
      </c>
      <c r="AU912" s="63">
        <v>0</v>
      </c>
      <c r="AV912" s="63">
        <v>0</v>
      </c>
      <c r="AW912" s="63">
        <v>0</v>
      </c>
      <c r="AX912" s="63">
        <v>0</v>
      </c>
      <c r="AY912" s="63">
        <v>0</v>
      </c>
      <c r="BA912" s="5">
        <f>IF(Q912&gt;0,RANK(Q912,(N912:P912,Q912:AE912)),0)</f>
        <v>3</v>
      </c>
      <c r="BB912" s="5">
        <f>IF(R912&gt;0,RANK(R912,(N912:P912,Q912:AE912)),0)</f>
        <v>7</v>
      </c>
      <c r="BC912" s="5">
        <f>IF(T912&gt;0,RANK(T912,(N912:P912,Q912:AE912)),0)</f>
        <v>0</v>
      </c>
      <c r="BD912" s="5">
        <f>IF(S912&gt;0,RANK(S912,(N912:P912,Q912:AE912)),0)</f>
        <v>5</v>
      </c>
      <c r="BE912" s="2">
        <f t="shared" si="378"/>
        <v>6.6322770817980837E-3</v>
      </c>
      <c r="BF912" s="2">
        <f t="shared" si="379"/>
        <v>7.3691967575534268E-4</v>
      </c>
      <c r="BG912" s="2">
        <f t="shared" si="380"/>
        <v>0</v>
      </c>
      <c r="BH912" s="2">
        <f t="shared" si="381"/>
        <v>1.8422991893883567E-3</v>
      </c>
      <c r="BJ912" t="s">
        <v>1444</v>
      </c>
      <c r="BK912" t="s">
        <v>1621</v>
      </c>
      <c r="BL912">
        <v>3</v>
      </c>
      <c r="BN912" s="112">
        <v>19</v>
      </c>
      <c r="BO912" s="114">
        <v>159</v>
      </c>
      <c r="BP912" s="118">
        <f t="shared" si="370"/>
        <v>19159</v>
      </c>
      <c r="BQ912" s="118">
        <f t="shared" si="369"/>
        <v>19159</v>
      </c>
      <c r="BR912" s="5" t="s">
        <v>3151</v>
      </c>
      <c r="BV912" s="63"/>
    </row>
    <row r="913" spans="1:74" ht="15" hidden="1" customHeight="1" outlineLevel="1">
      <c r="A913" t="s">
        <v>790</v>
      </c>
      <c r="B913" t="s">
        <v>1621</v>
      </c>
      <c r="C913" s="1">
        <f t="shared" si="371"/>
        <v>5535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>IF(P913&gt;0,RANK(P913,(N913:P913,Q913:AE913)),0)</f>
        <v>9</v>
      </c>
      <c r="G913" s="129">
        <f t="shared" si="372"/>
        <v>2672</v>
      </c>
      <c r="H913" s="134">
        <f t="shared" si="373"/>
        <v>0.48274616079494126</v>
      </c>
      <c r="I913" s="2"/>
      <c r="J913" s="2">
        <f t="shared" si="374"/>
        <v>0.25094850948509484</v>
      </c>
      <c r="K913" s="2">
        <f t="shared" si="375"/>
        <v>0.7336946702800361</v>
      </c>
      <c r="L913" s="2">
        <f t="shared" si="376"/>
        <v>1.8066847335140019E-4</v>
      </c>
      <c r="M913" s="2">
        <f t="shared" si="377"/>
        <v>1.5176151761517662E-2</v>
      </c>
      <c r="N913" s="63">
        <v>1389</v>
      </c>
      <c r="O913" s="63">
        <v>4061</v>
      </c>
      <c r="P913" s="63">
        <v>1</v>
      </c>
      <c r="Q913" s="63">
        <v>47</v>
      </c>
      <c r="R913" s="63">
        <v>6</v>
      </c>
      <c r="S913" s="63">
        <v>9</v>
      </c>
      <c r="T913" s="63">
        <v>2</v>
      </c>
      <c r="U913" s="63">
        <v>10</v>
      </c>
      <c r="V913" s="63">
        <v>0</v>
      </c>
      <c r="W913" s="63">
        <v>8</v>
      </c>
      <c r="X913" s="63">
        <v>0</v>
      </c>
      <c r="Y913" s="63">
        <v>0</v>
      </c>
      <c r="Z913" s="63">
        <v>0</v>
      </c>
      <c r="AA913" s="63">
        <v>0</v>
      </c>
      <c r="AB913" s="63">
        <v>0</v>
      </c>
      <c r="AC913" s="63">
        <v>0</v>
      </c>
      <c r="AD913" s="63">
        <v>0</v>
      </c>
      <c r="AE913" s="63">
        <v>0</v>
      </c>
      <c r="AF913" s="63">
        <v>0</v>
      </c>
      <c r="AG913" s="63">
        <v>0</v>
      </c>
      <c r="AH913" s="63">
        <v>0</v>
      </c>
      <c r="AI913" s="63">
        <v>0</v>
      </c>
      <c r="AJ913" s="63">
        <v>0</v>
      </c>
      <c r="AK913" s="63">
        <v>0</v>
      </c>
      <c r="AL913" s="63">
        <v>0</v>
      </c>
      <c r="AM913" s="63">
        <v>0</v>
      </c>
      <c r="AN913" s="63">
        <v>2</v>
      </c>
      <c r="AO913" s="63">
        <v>0</v>
      </c>
      <c r="AP913" s="63">
        <v>0</v>
      </c>
      <c r="AQ913" s="63">
        <v>0</v>
      </c>
      <c r="AR913" s="63">
        <v>0</v>
      </c>
      <c r="AS913" s="63">
        <v>0</v>
      </c>
      <c r="AT913" s="63">
        <v>0</v>
      </c>
      <c r="AU913" s="63">
        <v>0</v>
      </c>
      <c r="AV913" s="63">
        <v>0</v>
      </c>
      <c r="AW913" s="63">
        <v>0</v>
      </c>
      <c r="AX913" s="63">
        <v>0</v>
      </c>
      <c r="AY913" s="63">
        <v>0</v>
      </c>
      <c r="BA913" s="5">
        <f>IF(Q913&gt;0,RANK(Q913,(N913:P913,Q913:AE913)),0)</f>
        <v>3</v>
      </c>
      <c r="BB913" s="5">
        <f>IF(R913&gt;0,RANK(R913,(N913:P913,Q913:AE913)),0)</f>
        <v>7</v>
      </c>
      <c r="BC913" s="5">
        <f>IF(T913&gt;0,RANK(T913,(N913:P913,Q913:AE913)),0)</f>
        <v>8</v>
      </c>
      <c r="BD913" s="5">
        <f>IF(S913&gt;0,RANK(S913,(N913:P913,Q913:AE913)),0)</f>
        <v>5</v>
      </c>
      <c r="BE913" s="2">
        <f t="shared" si="378"/>
        <v>8.4914182475158088E-3</v>
      </c>
      <c r="BF913" s="2">
        <f t="shared" si="379"/>
        <v>1.0840108401084011E-3</v>
      </c>
      <c r="BG913" s="2">
        <f t="shared" si="380"/>
        <v>3.6133694670280038E-4</v>
      </c>
      <c r="BH913" s="2">
        <f t="shared" si="381"/>
        <v>1.6260162601626016E-3</v>
      </c>
      <c r="BJ913" t="s">
        <v>790</v>
      </c>
      <c r="BK913" t="s">
        <v>1621</v>
      </c>
      <c r="BL913">
        <v>4</v>
      </c>
      <c r="BN913" s="112">
        <v>19</v>
      </c>
      <c r="BO913" s="114">
        <v>161</v>
      </c>
      <c r="BP913" s="118">
        <f t="shared" si="370"/>
        <v>19161</v>
      </c>
      <c r="BQ913" s="118">
        <f t="shared" si="369"/>
        <v>19161</v>
      </c>
      <c r="BR913" s="5" t="s">
        <v>3151</v>
      </c>
      <c r="BV913" s="63"/>
    </row>
    <row r="914" spans="1:74" ht="15" hidden="1" customHeight="1" outlineLevel="1">
      <c r="A914" t="s">
        <v>829</v>
      </c>
      <c r="B914" t="s">
        <v>1621</v>
      </c>
      <c r="C914" s="1">
        <f t="shared" si="371"/>
        <v>92599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>IF(P914&gt;0,RANK(P914,(N914:P914,Q914:AE914)),0)</f>
        <v>9</v>
      </c>
      <c r="G914" s="129">
        <f t="shared" si="372"/>
        <v>3243</v>
      </c>
      <c r="H914" s="134">
        <f t="shared" si="373"/>
        <v>3.502197647922764E-2</v>
      </c>
      <c r="I914" s="2"/>
      <c r="J914" s="2">
        <f t="shared" si="374"/>
        <v>0.50676573181135864</v>
      </c>
      <c r="K914" s="2">
        <f t="shared" si="375"/>
        <v>0.47174375533213103</v>
      </c>
      <c r="L914" s="2">
        <f t="shared" si="376"/>
        <v>2.3758355921770213E-4</v>
      </c>
      <c r="M914" s="2">
        <f t="shared" si="377"/>
        <v>2.1252929297292621E-2</v>
      </c>
      <c r="N914" s="63">
        <v>46926</v>
      </c>
      <c r="O914" s="63">
        <v>43683</v>
      </c>
      <c r="P914" s="63">
        <v>22</v>
      </c>
      <c r="Q914" s="63">
        <v>1124</v>
      </c>
      <c r="R914" s="63">
        <v>209</v>
      </c>
      <c r="S914" s="63">
        <v>96</v>
      </c>
      <c r="T914" s="63">
        <v>51</v>
      </c>
      <c r="U914" s="63">
        <v>181</v>
      </c>
      <c r="V914" s="63">
        <v>0</v>
      </c>
      <c r="W914" s="63">
        <v>275</v>
      </c>
      <c r="X914" s="63">
        <v>0</v>
      </c>
      <c r="Y914" s="63">
        <v>0</v>
      </c>
      <c r="Z914" s="63">
        <v>0</v>
      </c>
      <c r="AA914" s="63">
        <v>0</v>
      </c>
      <c r="AB914" s="63">
        <v>0</v>
      </c>
      <c r="AC914" s="63">
        <v>0</v>
      </c>
      <c r="AD914" s="63">
        <v>0</v>
      </c>
      <c r="AE914" s="63">
        <v>0</v>
      </c>
      <c r="AF914" s="63">
        <v>0</v>
      </c>
      <c r="AG914" s="63">
        <v>0</v>
      </c>
      <c r="AH914" s="63">
        <v>0</v>
      </c>
      <c r="AI914" s="63">
        <v>0</v>
      </c>
      <c r="AJ914" s="63">
        <v>0</v>
      </c>
      <c r="AK914" s="63">
        <v>0</v>
      </c>
      <c r="AL914" s="63">
        <v>0</v>
      </c>
      <c r="AM914" s="63">
        <v>0</v>
      </c>
      <c r="AN914" s="63">
        <v>32</v>
      </c>
      <c r="AO914" s="63">
        <v>0</v>
      </c>
      <c r="AP914" s="63">
        <v>0</v>
      </c>
      <c r="AQ914" s="63">
        <v>0</v>
      </c>
      <c r="AR914" s="63">
        <v>0</v>
      </c>
      <c r="AS914" s="63">
        <v>0</v>
      </c>
      <c r="AT914" s="63">
        <v>0</v>
      </c>
      <c r="AU914" s="63">
        <v>0</v>
      </c>
      <c r="AV914" s="63">
        <v>0</v>
      </c>
      <c r="AW914" s="63">
        <v>0</v>
      </c>
      <c r="AX914" s="63">
        <v>0</v>
      </c>
      <c r="AY914" s="63">
        <v>0</v>
      </c>
      <c r="BA914" s="5">
        <f>IF(Q914&gt;0,RANK(Q914,(N914:P914,Q914:AE914)),0)</f>
        <v>3</v>
      </c>
      <c r="BB914" s="5">
        <f>IF(R914&gt;0,RANK(R914,(N914:P914,Q914:AE914)),0)</f>
        <v>5</v>
      </c>
      <c r="BC914" s="5">
        <f>IF(T914&gt;0,RANK(T914,(N914:P914,Q914:AE914)),0)</f>
        <v>8</v>
      </c>
      <c r="BD914" s="5">
        <f>IF(S914&gt;0,RANK(S914,(N914:P914,Q914:AE914)),0)</f>
        <v>7</v>
      </c>
      <c r="BE914" s="2">
        <f t="shared" si="378"/>
        <v>1.2138360025486237E-2</v>
      </c>
      <c r="BF914" s="2">
        <f t="shared" si="379"/>
        <v>2.2570438125681701E-3</v>
      </c>
      <c r="BG914" s="2">
        <f t="shared" si="380"/>
        <v>5.507618872774004E-4</v>
      </c>
      <c r="BH914" s="2">
        <f t="shared" si="381"/>
        <v>1.0367282584045185E-3</v>
      </c>
      <c r="BJ914" t="s">
        <v>829</v>
      </c>
      <c r="BK914" t="s">
        <v>1621</v>
      </c>
      <c r="BL914">
        <v>2</v>
      </c>
      <c r="BN914" s="112">
        <v>19</v>
      </c>
      <c r="BO914" s="114">
        <v>163</v>
      </c>
      <c r="BP914" s="118">
        <f t="shared" si="370"/>
        <v>19163</v>
      </c>
      <c r="BQ914" s="118">
        <f t="shared" si="369"/>
        <v>19163</v>
      </c>
      <c r="BR914" s="5" t="s">
        <v>3151</v>
      </c>
      <c r="BV914" s="63"/>
    </row>
    <row r="915" spans="1:74" ht="15" hidden="1" customHeight="1" outlineLevel="1">
      <c r="A915" t="s">
        <v>23</v>
      </c>
      <c r="B915" t="s">
        <v>1621</v>
      </c>
      <c r="C915" s="1">
        <f t="shared" si="371"/>
        <v>6795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8</v>
      </c>
      <c r="G915" s="129">
        <f t="shared" si="372"/>
        <v>2738</v>
      </c>
      <c r="H915" s="134">
        <f t="shared" si="373"/>
        <v>0.40294334069168508</v>
      </c>
      <c r="I915" s="2"/>
      <c r="J915" s="2">
        <f t="shared" si="374"/>
        <v>0.28830022075055189</v>
      </c>
      <c r="K915" s="2">
        <f t="shared" si="375"/>
        <v>0.69124356144223698</v>
      </c>
      <c r="L915" s="2">
        <f t="shared" si="376"/>
        <v>7.3583517292126564E-4</v>
      </c>
      <c r="M915" s="2">
        <f t="shared" si="377"/>
        <v>1.9720382634289921E-2</v>
      </c>
      <c r="N915" s="63">
        <v>1959</v>
      </c>
      <c r="O915" s="63">
        <v>4697</v>
      </c>
      <c r="P915" s="63">
        <v>5</v>
      </c>
      <c r="Q915" s="63">
        <v>83</v>
      </c>
      <c r="R915" s="63">
        <v>7</v>
      </c>
      <c r="S915" s="63">
        <v>12</v>
      </c>
      <c r="T915" s="63">
        <v>3</v>
      </c>
      <c r="U915" s="63">
        <v>9</v>
      </c>
      <c r="V915" s="63">
        <v>0</v>
      </c>
      <c r="W915" s="63">
        <v>14</v>
      </c>
      <c r="X915" s="63">
        <v>0</v>
      </c>
      <c r="Y915" s="63">
        <v>0</v>
      </c>
      <c r="Z915" s="63">
        <v>0</v>
      </c>
      <c r="AA915" s="63">
        <v>0</v>
      </c>
      <c r="AB915" s="63">
        <v>0</v>
      </c>
      <c r="AC915" s="63">
        <v>0</v>
      </c>
      <c r="AD915" s="63">
        <v>0</v>
      </c>
      <c r="AE915" s="63">
        <v>0</v>
      </c>
      <c r="AF915" s="63">
        <v>0</v>
      </c>
      <c r="AG915" s="63">
        <v>0</v>
      </c>
      <c r="AH915" s="63">
        <v>0</v>
      </c>
      <c r="AI915" s="63">
        <v>0</v>
      </c>
      <c r="AJ915" s="63">
        <v>0</v>
      </c>
      <c r="AK915" s="63">
        <v>0</v>
      </c>
      <c r="AL915" s="63">
        <v>0</v>
      </c>
      <c r="AM915" s="63">
        <v>0</v>
      </c>
      <c r="AN915" s="63">
        <v>6</v>
      </c>
      <c r="AO915" s="63">
        <v>0</v>
      </c>
      <c r="AP915" s="63">
        <v>0</v>
      </c>
      <c r="AQ915" s="63">
        <v>0</v>
      </c>
      <c r="AR915" s="63">
        <v>0</v>
      </c>
      <c r="AS915" s="63">
        <v>0</v>
      </c>
      <c r="AT915" s="63">
        <v>0</v>
      </c>
      <c r="AU915" s="63">
        <v>0</v>
      </c>
      <c r="AV915" s="63">
        <v>0</v>
      </c>
      <c r="AW915" s="63">
        <v>0</v>
      </c>
      <c r="AX915" s="63">
        <v>0</v>
      </c>
      <c r="AY915" s="63">
        <v>0</v>
      </c>
      <c r="BA915" s="5">
        <f>IF(Q915&gt;0,RANK(Q915,(N915:P915,Q915:AE915)),0)</f>
        <v>3</v>
      </c>
      <c r="BB915" s="5">
        <f>IF(R915&gt;0,RANK(R915,(N915:P915,Q915:AE915)),0)</f>
        <v>7</v>
      </c>
      <c r="BC915" s="5">
        <f>IF(T915&gt;0,RANK(T915,(N915:P915,Q915:AE915)),0)</f>
        <v>9</v>
      </c>
      <c r="BD915" s="5">
        <f>IF(S915&gt;0,RANK(S915,(N915:P915,Q915:AE915)),0)</f>
        <v>5</v>
      </c>
      <c r="BE915" s="2">
        <f t="shared" si="378"/>
        <v>1.221486387049301E-2</v>
      </c>
      <c r="BF915" s="2">
        <f t="shared" si="379"/>
        <v>1.0301692420897719E-3</v>
      </c>
      <c r="BG915" s="2">
        <f t="shared" si="380"/>
        <v>4.4150110375275938E-4</v>
      </c>
      <c r="BH915" s="2">
        <f t="shared" si="381"/>
        <v>1.7660044150110375E-3</v>
      </c>
      <c r="BJ915" t="s">
        <v>23</v>
      </c>
      <c r="BK915" t="s">
        <v>1621</v>
      </c>
      <c r="BL915">
        <v>4</v>
      </c>
      <c r="BN915" s="112">
        <v>19</v>
      </c>
      <c r="BO915" s="114">
        <v>165</v>
      </c>
      <c r="BP915" s="118">
        <f t="shared" si="370"/>
        <v>19165</v>
      </c>
      <c r="BQ915" s="118">
        <f t="shared" si="369"/>
        <v>19165</v>
      </c>
      <c r="BR915" s="5" t="s">
        <v>3151</v>
      </c>
      <c r="BV915" s="63"/>
    </row>
    <row r="916" spans="1:74" ht="15" hidden="1" customHeight="1" outlineLevel="1">
      <c r="A916" t="s">
        <v>993</v>
      </c>
      <c r="B916" t="s">
        <v>1621</v>
      </c>
      <c r="C916" s="1">
        <f t="shared" si="371"/>
        <v>19051</v>
      </c>
      <c r="D916" s="5">
        <f>IF(N916&gt;0, RANK(N916,(N916:P916,Q916:AE916)),0)</f>
        <v>2</v>
      </c>
      <c r="E916" s="5">
        <f>IF(O916&gt;0,RANK(O916,(N916:P916,Q916:AE916)),0)</f>
        <v>1</v>
      </c>
      <c r="F916" s="5">
        <f>IF(P916&gt;0,RANK(P916,(N916:P916,Q916:AE916)),0)</f>
        <v>9</v>
      </c>
      <c r="G916" s="129">
        <f t="shared" si="372"/>
        <v>12661</v>
      </c>
      <c r="H916" s="134">
        <f t="shared" si="373"/>
        <v>0.6645845362448165</v>
      </c>
      <c r="I916" s="2"/>
      <c r="J916" s="2">
        <f t="shared" si="374"/>
        <v>0.15846937168652564</v>
      </c>
      <c r="K916" s="2">
        <f t="shared" si="375"/>
        <v>0.82305390793134214</v>
      </c>
      <c r="L916" s="2">
        <f t="shared" si="376"/>
        <v>1.0498136580756916E-4</v>
      </c>
      <c r="M916" s="2">
        <f t="shared" si="377"/>
        <v>1.8371739016324648E-2</v>
      </c>
      <c r="N916" s="63">
        <v>3019</v>
      </c>
      <c r="O916" s="63">
        <v>15680</v>
      </c>
      <c r="P916" s="63">
        <v>2</v>
      </c>
      <c r="Q916" s="63">
        <v>170</v>
      </c>
      <c r="R916" s="63">
        <v>23</v>
      </c>
      <c r="S916" s="63">
        <v>21</v>
      </c>
      <c r="T916" s="63">
        <v>9</v>
      </c>
      <c r="U916" s="63">
        <v>27</v>
      </c>
      <c r="V916" s="63">
        <v>0</v>
      </c>
      <c r="W916" s="63">
        <v>95</v>
      </c>
      <c r="X916" s="63">
        <v>0</v>
      </c>
      <c r="Y916" s="63">
        <v>0</v>
      </c>
      <c r="Z916" s="63">
        <v>0</v>
      </c>
      <c r="AA916" s="63">
        <v>0</v>
      </c>
      <c r="AB916" s="63">
        <v>0</v>
      </c>
      <c r="AC916" s="63">
        <v>0</v>
      </c>
      <c r="AD916" s="63">
        <v>0</v>
      </c>
      <c r="AE916" s="63">
        <v>0</v>
      </c>
      <c r="AF916" s="63">
        <v>0</v>
      </c>
      <c r="AG916" s="63">
        <v>0</v>
      </c>
      <c r="AH916" s="63">
        <v>0</v>
      </c>
      <c r="AI916" s="63">
        <v>0</v>
      </c>
      <c r="AJ916" s="63">
        <v>0</v>
      </c>
      <c r="AK916" s="63">
        <v>0</v>
      </c>
      <c r="AL916" s="63">
        <v>0</v>
      </c>
      <c r="AM916" s="63">
        <v>0</v>
      </c>
      <c r="AN916" s="63">
        <v>5</v>
      </c>
      <c r="AO916" s="63">
        <v>0</v>
      </c>
      <c r="AP916" s="63">
        <v>0</v>
      </c>
      <c r="AQ916" s="63">
        <v>0</v>
      </c>
      <c r="AR916" s="63">
        <v>0</v>
      </c>
      <c r="AS916" s="63">
        <v>0</v>
      </c>
      <c r="AT916" s="63">
        <v>0</v>
      </c>
      <c r="AU916" s="63">
        <v>0</v>
      </c>
      <c r="AV916" s="63">
        <v>0</v>
      </c>
      <c r="AW916" s="63">
        <v>0</v>
      </c>
      <c r="AX916" s="63">
        <v>0</v>
      </c>
      <c r="AY916" s="63">
        <v>0</v>
      </c>
      <c r="BA916" s="5">
        <f>IF(Q916&gt;0,RANK(Q916,(N916:P916,Q916:AE916)),0)</f>
        <v>3</v>
      </c>
      <c r="BB916" s="5">
        <f>IF(R916&gt;0,RANK(R916,(N916:P916,Q916:AE916)),0)</f>
        <v>6</v>
      </c>
      <c r="BC916" s="5">
        <f>IF(T916&gt;0,RANK(T916,(N916:P916,Q916:AE916)),0)</f>
        <v>8</v>
      </c>
      <c r="BD916" s="5">
        <f>IF(S916&gt;0,RANK(S916,(N916:P916,Q916:AE916)),0)</f>
        <v>7</v>
      </c>
      <c r="BE916" s="2">
        <f t="shared" si="378"/>
        <v>8.9234160936433778E-3</v>
      </c>
      <c r="BF916" s="2">
        <f t="shared" si="379"/>
        <v>1.2072857067870453E-3</v>
      </c>
      <c r="BG916" s="2">
        <f t="shared" si="380"/>
        <v>4.724161461340612E-4</v>
      </c>
      <c r="BH916" s="2">
        <f t="shared" si="381"/>
        <v>1.1023043409794761E-3</v>
      </c>
      <c r="BJ916" t="s">
        <v>993</v>
      </c>
      <c r="BK916" t="s">
        <v>1621</v>
      </c>
      <c r="BL916">
        <v>4</v>
      </c>
      <c r="BN916" s="112">
        <v>19</v>
      </c>
      <c r="BO916" s="114">
        <v>167</v>
      </c>
      <c r="BP916" s="118">
        <f t="shared" si="370"/>
        <v>19167</v>
      </c>
      <c r="BQ916" s="118">
        <f t="shared" si="369"/>
        <v>19167</v>
      </c>
      <c r="BR916" s="5" t="s">
        <v>3151</v>
      </c>
      <c r="BV916" s="63"/>
    </row>
    <row r="917" spans="1:74" ht="15" hidden="1" customHeight="1" outlineLevel="1">
      <c r="A917" t="s">
        <v>113</v>
      </c>
      <c r="B917" t="s">
        <v>1621</v>
      </c>
      <c r="C917" s="1">
        <f t="shared" si="371"/>
        <v>51038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>IF(P917&gt;0,RANK(P917,(N917:P917,Q917:AE917)),0)</f>
        <v>9</v>
      </c>
      <c r="G917" s="129">
        <f t="shared" si="372"/>
        <v>8835</v>
      </c>
      <c r="H917" s="134">
        <f t="shared" si="373"/>
        <v>0.17310631294329715</v>
      </c>
      <c r="I917" s="2"/>
      <c r="J917" s="2">
        <f t="shared" si="374"/>
        <v>0.5716329009757436</v>
      </c>
      <c r="K917" s="2">
        <f t="shared" si="375"/>
        <v>0.39852658803244639</v>
      </c>
      <c r="L917" s="2">
        <f t="shared" si="376"/>
        <v>4.1145812923703906E-4</v>
      </c>
      <c r="M917" s="2">
        <f t="shared" si="377"/>
        <v>2.9429052862572972E-2</v>
      </c>
      <c r="N917" s="63">
        <v>29175</v>
      </c>
      <c r="O917" s="63">
        <v>20340</v>
      </c>
      <c r="P917" s="63">
        <v>21</v>
      </c>
      <c r="Q917" s="63">
        <v>924</v>
      </c>
      <c r="R917" s="63">
        <v>147</v>
      </c>
      <c r="S917" s="63">
        <v>51</v>
      </c>
      <c r="T917" s="63">
        <v>36</v>
      </c>
      <c r="U917" s="63">
        <v>133</v>
      </c>
      <c r="V917" s="63">
        <v>0</v>
      </c>
      <c r="W917" s="63">
        <v>201</v>
      </c>
      <c r="X917" s="63">
        <v>0</v>
      </c>
      <c r="Y917" s="63">
        <v>0</v>
      </c>
      <c r="Z917" s="63">
        <v>0</v>
      </c>
      <c r="AA917" s="63">
        <v>0</v>
      </c>
      <c r="AB917" s="63">
        <v>0</v>
      </c>
      <c r="AC917" s="63">
        <v>0</v>
      </c>
      <c r="AD917" s="63">
        <v>0</v>
      </c>
      <c r="AE917" s="63">
        <v>0</v>
      </c>
      <c r="AF917" s="63">
        <v>0</v>
      </c>
      <c r="AG917" s="63">
        <v>0</v>
      </c>
      <c r="AH917" s="63">
        <v>0</v>
      </c>
      <c r="AI917" s="63">
        <v>0</v>
      </c>
      <c r="AJ917" s="63">
        <v>0</v>
      </c>
      <c r="AK917" s="63">
        <v>0</v>
      </c>
      <c r="AL917" s="63">
        <v>0</v>
      </c>
      <c r="AM917" s="63">
        <v>0</v>
      </c>
      <c r="AN917" s="63">
        <v>10</v>
      </c>
      <c r="AO917" s="63">
        <v>0</v>
      </c>
      <c r="AP917" s="63">
        <v>0</v>
      </c>
      <c r="AQ917" s="63">
        <v>0</v>
      </c>
      <c r="AR917" s="63">
        <v>0</v>
      </c>
      <c r="AS917" s="63">
        <v>0</v>
      </c>
      <c r="AT917" s="63">
        <v>0</v>
      </c>
      <c r="AU917" s="63">
        <v>0</v>
      </c>
      <c r="AV917" s="63">
        <v>0</v>
      </c>
      <c r="AW917" s="63">
        <v>0</v>
      </c>
      <c r="AX917" s="63">
        <v>0</v>
      </c>
      <c r="AY917" s="63">
        <v>0</v>
      </c>
      <c r="BA917" s="5">
        <f>IF(Q917&gt;0,RANK(Q917,(N917:P917,Q917:AE917)),0)</f>
        <v>3</v>
      </c>
      <c r="BB917" s="5">
        <f>IF(R917&gt;0,RANK(R917,(N917:P917,Q917:AE917)),0)</f>
        <v>5</v>
      </c>
      <c r="BC917" s="5">
        <f>IF(T917&gt;0,RANK(T917,(N917:P917,Q917:AE917)),0)</f>
        <v>8</v>
      </c>
      <c r="BD917" s="5">
        <f>IF(S917&gt;0,RANK(S917,(N917:P917,Q917:AE917)),0)</f>
        <v>7</v>
      </c>
      <c r="BE917" s="2">
        <f t="shared" si="378"/>
        <v>1.8104157686429718E-2</v>
      </c>
      <c r="BF917" s="2">
        <f t="shared" si="379"/>
        <v>2.8802069046592734E-3</v>
      </c>
      <c r="BG917" s="2">
        <f t="shared" si="380"/>
        <v>7.0535679297778129E-4</v>
      </c>
      <c r="BH917" s="2">
        <f t="shared" si="381"/>
        <v>9.9925545671852335E-4</v>
      </c>
      <c r="BJ917" t="s">
        <v>113</v>
      </c>
      <c r="BK917" t="s">
        <v>1621</v>
      </c>
      <c r="BL917">
        <v>4</v>
      </c>
      <c r="BN917" s="112">
        <v>19</v>
      </c>
      <c r="BO917" s="114">
        <v>169</v>
      </c>
      <c r="BP917" s="118">
        <f t="shared" si="370"/>
        <v>19169</v>
      </c>
      <c r="BQ917" s="118">
        <f t="shared" si="369"/>
        <v>19169</v>
      </c>
      <c r="BR917" s="5" t="s">
        <v>3151</v>
      </c>
      <c r="BV917" s="63"/>
    </row>
    <row r="918" spans="1:74" ht="15" hidden="1" customHeight="1" outlineLevel="1">
      <c r="A918" t="s">
        <v>1316</v>
      </c>
      <c r="B918" t="s">
        <v>1621</v>
      </c>
      <c r="C918" s="1">
        <f t="shared" si="371"/>
        <v>9048</v>
      </c>
      <c r="D918" s="5">
        <f>IF(N918&gt;0, RANK(N918,(N918:P918,Q918:AE918)),0)</f>
        <v>2</v>
      </c>
      <c r="E918" s="5">
        <f>IF(O918&gt;0,RANK(O918,(N918:P918,Q918:AE918)),0)</f>
        <v>1</v>
      </c>
      <c r="F918" s="5">
        <f>IF(P918&gt;0,RANK(P918,(N918:P918,Q918:AE918)),0)</f>
        <v>8</v>
      </c>
      <c r="G918" s="129">
        <f t="shared" si="372"/>
        <v>1726</v>
      </c>
      <c r="H918" s="134">
        <f t="shared" si="373"/>
        <v>0.19076038903625112</v>
      </c>
      <c r="I918" s="2"/>
      <c r="J918" s="2">
        <f t="shared" si="374"/>
        <v>0.39533598585322721</v>
      </c>
      <c r="K918" s="2">
        <f t="shared" si="375"/>
        <v>0.5860963748894783</v>
      </c>
      <c r="L918" s="2">
        <f t="shared" si="376"/>
        <v>2.2104332449160034E-4</v>
      </c>
      <c r="M918" s="2">
        <f t="shared" si="377"/>
        <v>1.8346595932802832E-2</v>
      </c>
      <c r="N918" s="63">
        <v>3577</v>
      </c>
      <c r="O918" s="63">
        <v>5303</v>
      </c>
      <c r="P918" s="63">
        <v>2</v>
      </c>
      <c r="Q918" s="63">
        <v>87</v>
      </c>
      <c r="R918" s="63">
        <v>19</v>
      </c>
      <c r="S918" s="63">
        <v>12</v>
      </c>
      <c r="T918" s="63">
        <v>2</v>
      </c>
      <c r="U918" s="63">
        <v>21</v>
      </c>
      <c r="V918" s="63">
        <v>0</v>
      </c>
      <c r="W918" s="63">
        <v>22</v>
      </c>
      <c r="X918" s="63">
        <v>0</v>
      </c>
      <c r="Y918" s="63">
        <v>0</v>
      </c>
      <c r="Z918" s="63">
        <v>0</v>
      </c>
      <c r="AA918" s="63">
        <v>0</v>
      </c>
      <c r="AB918" s="63">
        <v>0</v>
      </c>
      <c r="AC918" s="63">
        <v>0</v>
      </c>
      <c r="AD918" s="63">
        <v>0</v>
      </c>
      <c r="AE918" s="63">
        <v>0</v>
      </c>
      <c r="AF918" s="63">
        <v>0</v>
      </c>
      <c r="AG918" s="63">
        <v>0</v>
      </c>
      <c r="AH918" s="63">
        <v>0</v>
      </c>
      <c r="AI918" s="63">
        <v>0</v>
      </c>
      <c r="AJ918" s="63">
        <v>0</v>
      </c>
      <c r="AK918" s="63">
        <v>0</v>
      </c>
      <c r="AL918" s="63">
        <v>0</v>
      </c>
      <c r="AM918" s="63">
        <v>0</v>
      </c>
      <c r="AN918" s="63">
        <v>3</v>
      </c>
      <c r="AO918" s="63">
        <v>0</v>
      </c>
      <c r="AP918" s="63">
        <v>0</v>
      </c>
      <c r="AQ918" s="63">
        <v>0</v>
      </c>
      <c r="AR918" s="63">
        <v>0</v>
      </c>
      <c r="AS918" s="63">
        <v>0</v>
      </c>
      <c r="AT918" s="63">
        <v>0</v>
      </c>
      <c r="AU918" s="63">
        <v>0</v>
      </c>
      <c r="AV918" s="63">
        <v>0</v>
      </c>
      <c r="AW918" s="63">
        <v>0</v>
      </c>
      <c r="AX918" s="63">
        <v>0</v>
      </c>
      <c r="AY918" s="63">
        <v>0</v>
      </c>
      <c r="BA918" s="5">
        <f>IF(Q918&gt;0,RANK(Q918,(N918:P918,Q918:AE918)),0)</f>
        <v>3</v>
      </c>
      <c r="BB918" s="5">
        <f>IF(R918&gt;0,RANK(R918,(N918:P918,Q918:AE918)),0)</f>
        <v>6</v>
      </c>
      <c r="BC918" s="5">
        <f>IF(T918&gt;0,RANK(T918,(N918:P918,Q918:AE918)),0)</f>
        <v>8</v>
      </c>
      <c r="BD918" s="5">
        <f>IF(S918&gt;0,RANK(S918,(N918:P918,Q918:AE918)),0)</f>
        <v>7</v>
      </c>
      <c r="BE918" s="2">
        <f t="shared" si="378"/>
        <v>9.6153846153846159E-3</v>
      </c>
      <c r="BF918" s="2">
        <f t="shared" si="379"/>
        <v>2.0999115826702032E-3</v>
      </c>
      <c r="BG918" s="2">
        <f t="shared" si="380"/>
        <v>2.2104332449160034E-4</v>
      </c>
      <c r="BH918" s="2">
        <f t="shared" si="381"/>
        <v>1.3262599469496021E-3</v>
      </c>
      <c r="BJ918" t="s">
        <v>1316</v>
      </c>
      <c r="BK918" t="s">
        <v>1621</v>
      </c>
      <c r="BL918">
        <v>1</v>
      </c>
      <c r="BN918" s="112">
        <v>19</v>
      </c>
      <c r="BO918" s="114">
        <v>171</v>
      </c>
      <c r="BP918" s="118">
        <f t="shared" si="370"/>
        <v>19171</v>
      </c>
      <c r="BQ918" s="118">
        <f t="shared" si="369"/>
        <v>19171</v>
      </c>
      <c r="BR918" s="5" t="s">
        <v>3151</v>
      </c>
      <c r="BV918" s="63"/>
    </row>
    <row r="919" spans="1:74" ht="15" hidden="1" customHeight="1" outlineLevel="1">
      <c r="A919" t="s">
        <v>1139</v>
      </c>
      <c r="B919" t="s">
        <v>1621</v>
      </c>
      <c r="C919" s="1">
        <f t="shared" si="371"/>
        <v>3249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0</v>
      </c>
      <c r="G919" s="129">
        <f t="shared" si="372"/>
        <v>1717</v>
      </c>
      <c r="H919" s="134">
        <f t="shared" si="373"/>
        <v>0.528470298553401</v>
      </c>
      <c r="I919" s="2"/>
      <c r="J919" s="2">
        <f t="shared" si="374"/>
        <v>0.22960911049553709</v>
      </c>
      <c r="K919" s="2">
        <f t="shared" si="375"/>
        <v>0.75807940904893811</v>
      </c>
      <c r="L919" s="2">
        <f t="shared" si="376"/>
        <v>0</v>
      </c>
      <c r="M919" s="2">
        <f t="shared" si="377"/>
        <v>1.231148045552477E-2</v>
      </c>
      <c r="N919" s="63">
        <v>746</v>
      </c>
      <c r="O919" s="63">
        <v>2463</v>
      </c>
      <c r="P919" s="63">
        <v>0</v>
      </c>
      <c r="Q919" s="63">
        <v>17</v>
      </c>
      <c r="R919" s="63">
        <v>1</v>
      </c>
      <c r="S919" s="63">
        <v>2</v>
      </c>
      <c r="T919" s="63">
        <v>1</v>
      </c>
      <c r="U919" s="63">
        <v>10</v>
      </c>
      <c r="V919" s="63">
        <v>0</v>
      </c>
      <c r="W919" s="63">
        <v>7</v>
      </c>
      <c r="X919" s="63">
        <v>0</v>
      </c>
      <c r="Y919" s="63">
        <v>0</v>
      </c>
      <c r="Z919" s="63">
        <v>0</v>
      </c>
      <c r="AA919" s="63">
        <v>0</v>
      </c>
      <c r="AB919" s="63">
        <v>0</v>
      </c>
      <c r="AC919" s="63">
        <v>0</v>
      </c>
      <c r="AD919" s="63">
        <v>0</v>
      </c>
      <c r="AE919" s="63">
        <v>0</v>
      </c>
      <c r="AF919" s="63">
        <v>0</v>
      </c>
      <c r="AG919" s="63">
        <v>0</v>
      </c>
      <c r="AH919" s="63">
        <v>0</v>
      </c>
      <c r="AI919" s="63">
        <v>0</v>
      </c>
      <c r="AJ919" s="63">
        <v>0</v>
      </c>
      <c r="AK919" s="63">
        <v>0</v>
      </c>
      <c r="AL919" s="63">
        <v>0</v>
      </c>
      <c r="AM919" s="63">
        <v>0</v>
      </c>
      <c r="AN919" s="63">
        <v>2</v>
      </c>
      <c r="AO919" s="63">
        <v>0</v>
      </c>
      <c r="AP919" s="63">
        <v>0</v>
      </c>
      <c r="AQ919" s="63">
        <v>0</v>
      </c>
      <c r="AR919" s="63">
        <v>0</v>
      </c>
      <c r="AS919" s="63">
        <v>0</v>
      </c>
      <c r="AT919" s="63">
        <v>0</v>
      </c>
      <c r="AU919" s="63">
        <v>0</v>
      </c>
      <c r="AV919" s="63">
        <v>0</v>
      </c>
      <c r="AW919" s="63">
        <v>0</v>
      </c>
      <c r="AX919" s="63">
        <v>0</v>
      </c>
      <c r="AY919" s="63">
        <v>0</v>
      </c>
      <c r="BA919" s="5">
        <f>IF(Q919&gt;0,RANK(Q919,(N919:P919,Q919:AE919)),0)</f>
        <v>3</v>
      </c>
      <c r="BB919" s="5">
        <f>IF(R919&gt;0,RANK(R919,(N919:P919,Q919:AE919)),0)</f>
        <v>7</v>
      </c>
      <c r="BC919" s="5">
        <f>IF(T919&gt;0,RANK(T919,(N919:P919,Q919:AE919)),0)</f>
        <v>7</v>
      </c>
      <c r="BD919" s="5">
        <f>IF(S919&gt;0,RANK(S919,(N919:P919,Q919:AE919)),0)</f>
        <v>6</v>
      </c>
      <c r="BE919" s="2">
        <f t="shared" si="378"/>
        <v>5.2323791935980305E-3</v>
      </c>
      <c r="BF919" s="2">
        <f t="shared" si="379"/>
        <v>3.0778701138811941E-4</v>
      </c>
      <c r="BG919" s="2">
        <f t="shared" si="380"/>
        <v>3.0778701138811941E-4</v>
      </c>
      <c r="BH919" s="2">
        <f t="shared" si="381"/>
        <v>6.1557402277623882E-4</v>
      </c>
      <c r="BJ919" t="s">
        <v>1139</v>
      </c>
      <c r="BK919" t="s">
        <v>1621</v>
      </c>
      <c r="BL919">
        <v>3</v>
      </c>
      <c r="BN919" s="112">
        <v>19</v>
      </c>
      <c r="BO919" s="114">
        <v>173</v>
      </c>
      <c r="BP919" s="118">
        <f t="shared" si="370"/>
        <v>19173</v>
      </c>
      <c r="BQ919" s="118">
        <f t="shared" si="369"/>
        <v>19173</v>
      </c>
      <c r="BR919" s="5" t="s">
        <v>3151</v>
      </c>
      <c r="BV919" s="63"/>
    </row>
    <row r="920" spans="1:74" ht="15" hidden="1" customHeight="1" outlineLevel="1">
      <c r="A920" t="s">
        <v>1512</v>
      </c>
      <c r="B920" t="s">
        <v>1621</v>
      </c>
      <c r="C920" s="1">
        <f t="shared" si="371"/>
        <v>6185</v>
      </c>
      <c r="D920" s="5">
        <f>IF(N920&gt;0, RANK(N920,(N920:P920,Q920:AE920)),0)</f>
        <v>2</v>
      </c>
      <c r="E920" s="5">
        <f>IF(O920&gt;0,RANK(O920,(N920:P920,Q920:AE920)),0)</f>
        <v>1</v>
      </c>
      <c r="F920" s="5">
        <f>IF(P920&gt;0,RANK(P920,(N920:P920,Q920:AE920)),0)</f>
        <v>9</v>
      </c>
      <c r="G920" s="129">
        <f t="shared" si="372"/>
        <v>1949</v>
      </c>
      <c r="H920" s="134">
        <f t="shared" si="373"/>
        <v>0.3151172190784155</v>
      </c>
      <c r="I920" s="2"/>
      <c r="J920" s="2">
        <f t="shared" si="374"/>
        <v>0.33322554567502022</v>
      </c>
      <c r="K920" s="2">
        <f t="shared" si="375"/>
        <v>0.64834276475343577</v>
      </c>
      <c r="L920" s="2">
        <f t="shared" si="376"/>
        <v>3.2336297493936947E-4</v>
      </c>
      <c r="M920" s="2">
        <f t="shared" si="377"/>
        <v>1.8108326596604694E-2</v>
      </c>
      <c r="N920" s="63">
        <v>2061</v>
      </c>
      <c r="O920" s="63">
        <v>4010</v>
      </c>
      <c r="P920" s="63">
        <v>2</v>
      </c>
      <c r="Q920" s="63">
        <v>61</v>
      </c>
      <c r="R920" s="63">
        <v>10</v>
      </c>
      <c r="S920" s="63">
        <v>6</v>
      </c>
      <c r="T920" s="63">
        <v>6</v>
      </c>
      <c r="U920" s="63">
        <v>11</v>
      </c>
      <c r="V920" s="63">
        <v>0</v>
      </c>
      <c r="W920" s="63">
        <v>14</v>
      </c>
      <c r="X920" s="63">
        <v>0</v>
      </c>
      <c r="Y920" s="63">
        <v>0</v>
      </c>
      <c r="Z920" s="63">
        <v>0</v>
      </c>
      <c r="AA920" s="63">
        <v>0</v>
      </c>
      <c r="AB920" s="63">
        <v>0</v>
      </c>
      <c r="AC920" s="63">
        <v>0</v>
      </c>
      <c r="AD920" s="63">
        <v>0</v>
      </c>
      <c r="AE920" s="63">
        <v>0</v>
      </c>
      <c r="AF920" s="63">
        <v>0</v>
      </c>
      <c r="AG920" s="63">
        <v>0</v>
      </c>
      <c r="AH920" s="63">
        <v>0</v>
      </c>
      <c r="AI920" s="63">
        <v>0</v>
      </c>
      <c r="AJ920" s="63">
        <v>0</v>
      </c>
      <c r="AK920" s="63">
        <v>0</v>
      </c>
      <c r="AL920" s="63">
        <v>0</v>
      </c>
      <c r="AM920" s="63">
        <v>0</v>
      </c>
      <c r="AN920" s="63">
        <v>4</v>
      </c>
      <c r="AO920" s="63">
        <v>0</v>
      </c>
      <c r="AP920" s="63">
        <v>0</v>
      </c>
      <c r="AQ920" s="63">
        <v>0</v>
      </c>
      <c r="AR920" s="63">
        <v>0</v>
      </c>
      <c r="AS920" s="63">
        <v>0</v>
      </c>
      <c r="AT920" s="63">
        <v>0</v>
      </c>
      <c r="AU920" s="63">
        <v>0</v>
      </c>
      <c r="AV920" s="63">
        <v>0</v>
      </c>
      <c r="AW920" s="63">
        <v>0</v>
      </c>
      <c r="AX920" s="63">
        <v>0</v>
      </c>
      <c r="AY920" s="63">
        <v>0</v>
      </c>
      <c r="BA920" s="5">
        <f>IF(Q920&gt;0,RANK(Q920,(N920:P920,Q920:AE920)),0)</f>
        <v>3</v>
      </c>
      <c r="BB920" s="5">
        <f>IF(R920&gt;0,RANK(R920,(N920:P920,Q920:AE920)),0)</f>
        <v>6</v>
      </c>
      <c r="BC920" s="5">
        <f>IF(T920&gt;0,RANK(T920,(N920:P920,Q920:AE920)),0)</f>
        <v>7</v>
      </c>
      <c r="BD920" s="5">
        <f>IF(S920&gt;0,RANK(S920,(N920:P920,Q920:AE920)),0)</f>
        <v>7</v>
      </c>
      <c r="BE920" s="2">
        <f t="shared" si="378"/>
        <v>9.8625707356507688E-3</v>
      </c>
      <c r="BF920" s="2">
        <f t="shared" si="379"/>
        <v>1.6168148746968471E-3</v>
      </c>
      <c r="BG920" s="2">
        <f t="shared" si="380"/>
        <v>9.700889248181083E-4</v>
      </c>
      <c r="BH920" s="2">
        <f t="shared" si="381"/>
        <v>9.700889248181083E-4</v>
      </c>
      <c r="BJ920" t="s">
        <v>1512</v>
      </c>
      <c r="BK920" t="s">
        <v>1621</v>
      </c>
      <c r="BL920">
        <v>3</v>
      </c>
      <c r="BN920" s="112">
        <v>19</v>
      </c>
      <c r="BO920" s="114">
        <v>175</v>
      </c>
      <c r="BP920" s="118">
        <f t="shared" si="370"/>
        <v>19175</v>
      </c>
      <c r="BQ920" s="118">
        <f t="shared" si="369"/>
        <v>19175</v>
      </c>
      <c r="BR920" s="5" t="s">
        <v>3151</v>
      </c>
      <c r="BV920" s="63"/>
    </row>
    <row r="921" spans="1:74" ht="15" hidden="1" customHeight="1" outlineLevel="1">
      <c r="A921" t="s">
        <v>1597</v>
      </c>
      <c r="B921" t="s">
        <v>1621</v>
      </c>
      <c r="C921" s="1">
        <f t="shared" si="371"/>
        <v>3791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9</v>
      </c>
      <c r="G921" s="129">
        <f t="shared" si="372"/>
        <v>1984</v>
      </c>
      <c r="H921" s="134">
        <f t="shared" si="373"/>
        <v>0.52334476391453444</v>
      </c>
      <c r="I921" s="2"/>
      <c r="J921" s="2">
        <f t="shared" si="374"/>
        <v>0.23080981271432341</v>
      </c>
      <c r="K921" s="2">
        <f t="shared" si="375"/>
        <v>0.75415457662885788</v>
      </c>
      <c r="L921" s="2">
        <f t="shared" si="376"/>
        <v>2.637826431020839E-4</v>
      </c>
      <c r="M921" s="2">
        <f t="shared" si="377"/>
        <v>1.4771828013716603E-2</v>
      </c>
      <c r="N921" s="63">
        <v>875</v>
      </c>
      <c r="O921" s="63">
        <v>2859</v>
      </c>
      <c r="P921" s="63">
        <v>1</v>
      </c>
      <c r="Q921" s="63">
        <v>23</v>
      </c>
      <c r="R921" s="63">
        <v>6</v>
      </c>
      <c r="S921" s="63">
        <v>5</v>
      </c>
      <c r="T921" s="63">
        <v>2</v>
      </c>
      <c r="U921" s="63">
        <v>7</v>
      </c>
      <c r="V921" s="63">
        <v>0</v>
      </c>
      <c r="W921" s="63">
        <v>11</v>
      </c>
      <c r="X921" s="63">
        <v>0</v>
      </c>
      <c r="Y921" s="63">
        <v>0</v>
      </c>
      <c r="Z921" s="63">
        <v>0</v>
      </c>
      <c r="AA921" s="63">
        <v>0</v>
      </c>
      <c r="AB921" s="63">
        <v>0</v>
      </c>
      <c r="AC921" s="63">
        <v>0</v>
      </c>
      <c r="AD921" s="63">
        <v>0</v>
      </c>
      <c r="AE921" s="63">
        <v>0</v>
      </c>
      <c r="AF921" s="63">
        <v>0</v>
      </c>
      <c r="AG921" s="63">
        <v>0</v>
      </c>
      <c r="AH921" s="63">
        <v>0</v>
      </c>
      <c r="AI921" s="63">
        <v>0</v>
      </c>
      <c r="AJ921" s="63">
        <v>0</v>
      </c>
      <c r="AK921" s="63">
        <v>0</v>
      </c>
      <c r="AL921" s="63">
        <v>0</v>
      </c>
      <c r="AM921" s="63">
        <v>0</v>
      </c>
      <c r="AN921" s="63">
        <v>2</v>
      </c>
      <c r="AO921" s="63">
        <v>0</v>
      </c>
      <c r="AP921" s="63">
        <v>0</v>
      </c>
      <c r="AQ921" s="63">
        <v>0</v>
      </c>
      <c r="AR921" s="63">
        <v>0</v>
      </c>
      <c r="AS921" s="63">
        <v>0</v>
      </c>
      <c r="AT921" s="63">
        <v>0</v>
      </c>
      <c r="AU921" s="63">
        <v>0</v>
      </c>
      <c r="AV921" s="63">
        <v>0</v>
      </c>
      <c r="AW921" s="63">
        <v>0</v>
      </c>
      <c r="AX921" s="63">
        <v>0</v>
      </c>
      <c r="AY921" s="63">
        <v>0</v>
      </c>
      <c r="BA921" s="5">
        <f>IF(Q921&gt;0,RANK(Q921,(N921:P921,Q921:AE921)),0)</f>
        <v>3</v>
      </c>
      <c r="BB921" s="5">
        <f>IF(R921&gt;0,RANK(R921,(N921:P921,Q921:AE921)),0)</f>
        <v>6</v>
      </c>
      <c r="BC921" s="5">
        <f>IF(T921&gt;0,RANK(T921,(N921:P921,Q921:AE921)),0)</f>
        <v>8</v>
      </c>
      <c r="BD921" s="5">
        <f>IF(S921&gt;0,RANK(S921,(N921:P921,Q921:AE921)),0)</f>
        <v>7</v>
      </c>
      <c r="BE921" s="2">
        <f t="shared" si="378"/>
        <v>6.0670007913479294E-3</v>
      </c>
      <c r="BF921" s="2">
        <f t="shared" si="379"/>
        <v>1.5826958586125032E-3</v>
      </c>
      <c r="BG921" s="2">
        <f t="shared" si="380"/>
        <v>5.2756528620416781E-4</v>
      </c>
      <c r="BH921" s="2">
        <f t="shared" si="381"/>
        <v>1.3189132155104195E-3</v>
      </c>
      <c r="BJ921" t="s">
        <v>1597</v>
      </c>
      <c r="BK921" t="s">
        <v>1621</v>
      </c>
      <c r="BL921">
        <v>2</v>
      </c>
      <c r="BN921" s="112">
        <v>19</v>
      </c>
      <c r="BO921" s="114">
        <v>177</v>
      </c>
      <c r="BP921" s="118">
        <f t="shared" si="370"/>
        <v>19177</v>
      </c>
      <c r="BQ921" s="118">
        <f t="shared" si="369"/>
        <v>19177</v>
      </c>
      <c r="BR921" s="5" t="s">
        <v>3151</v>
      </c>
      <c r="BV921" s="63"/>
    </row>
    <row r="922" spans="1:74" ht="15" hidden="1" customHeight="1" outlineLevel="1">
      <c r="A922" t="s">
        <v>1326</v>
      </c>
      <c r="B922" t="s">
        <v>1621</v>
      </c>
      <c r="C922" s="1">
        <f t="shared" si="371"/>
        <v>15633</v>
      </c>
      <c r="D922" s="5">
        <f>IF(N922&gt;0, RANK(N922,(N922:P922,Q922:AE922)),0)</f>
        <v>2</v>
      </c>
      <c r="E922" s="5">
        <f>IF(O922&gt;0,RANK(O922,(N922:P922,Q922:AE922)),0)</f>
        <v>1</v>
      </c>
      <c r="F922" s="5">
        <f>IF(P922&gt;0,RANK(P922,(N922:P922,Q922:AE922)),0)</f>
        <v>9</v>
      </c>
      <c r="G922" s="129">
        <f t="shared" si="372"/>
        <v>3695</v>
      </c>
      <c r="H922" s="134">
        <f t="shared" si="373"/>
        <v>0.23635898420008955</v>
      </c>
      <c r="I922" s="2"/>
      <c r="J922" s="2">
        <f t="shared" si="374"/>
        <v>0.37235335508219791</v>
      </c>
      <c r="K922" s="2">
        <f t="shared" si="375"/>
        <v>0.60871233928228752</v>
      </c>
      <c r="L922" s="2">
        <f t="shared" si="376"/>
        <v>3.1983624384315231E-4</v>
      </c>
      <c r="M922" s="2">
        <f t="shared" si="377"/>
        <v>1.8614469391671419E-2</v>
      </c>
      <c r="N922" s="63">
        <v>5821</v>
      </c>
      <c r="O922" s="63">
        <v>9516</v>
      </c>
      <c r="P922" s="63">
        <v>5</v>
      </c>
      <c r="Q922" s="63">
        <v>200</v>
      </c>
      <c r="R922" s="63">
        <v>22</v>
      </c>
      <c r="S922" s="63">
        <v>14</v>
      </c>
      <c r="T922" s="63">
        <v>6</v>
      </c>
      <c r="U922" s="63">
        <v>26</v>
      </c>
      <c r="V922" s="63">
        <v>0</v>
      </c>
      <c r="W922" s="63">
        <v>20</v>
      </c>
      <c r="X922" s="63">
        <v>0</v>
      </c>
      <c r="Y922" s="63">
        <v>0</v>
      </c>
      <c r="Z922" s="63">
        <v>0</v>
      </c>
      <c r="AA922" s="63">
        <v>0</v>
      </c>
      <c r="AB922" s="63">
        <v>0</v>
      </c>
      <c r="AC922" s="63">
        <v>0</v>
      </c>
      <c r="AD922" s="63">
        <v>0</v>
      </c>
      <c r="AE922" s="63">
        <v>0</v>
      </c>
      <c r="AF922" s="63">
        <v>0</v>
      </c>
      <c r="AG922" s="63">
        <v>0</v>
      </c>
      <c r="AH922" s="63">
        <v>0</v>
      </c>
      <c r="AI922" s="63">
        <v>0</v>
      </c>
      <c r="AJ922" s="63">
        <v>0</v>
      </c>
      <c r="AK922" s="63">
        <v>0</v>
      </c>
      <c r="AL922" s="63">
        <v>0</v>
      </c>
      <c r="AM922" s="63">
        <v>0</v>
      </c>
      <c r="AN922" s="63">
        <v>3</v>
      </c>
      <c r="AO922" s="63">
        <v>0</v>
      </c>
      <c r="AP922" s="63">
        <v>0</v>
      </c>
      <c r="AQ922" s="63">
        <v>0</v>
      </c>
      <c r="AR922" s="63">
        <v>0</v>
      </c>
      <c r="AS922" s="63">
        <v>0</v>
      </c>
      <c r="AT922" s="63">
        <v>0</v>
      </c>
      <c r="AU922" s="63">
        <v>0</v>
      </c>
      <c r="AV922" s="63">
        <v>0</v>
      </c>
      <c r="AW922" s="63">
        <v>0</v>
      </c>
      <c r="AX922" s="63">
        <v>0</v>
      </c>
      <c r="AY922" s="63">
        <v>0</v>
      </c>
      <c r="BA922" s="5">
        <f>IF(Q922&gt;0,RANK(Q922,(N922:P922,Q922:AE922)),0)</f>
        <v>3</v>
      </c>
      <c r="BB922" s="5">
        <f>IF(R922&gt;0,RANK(R922,(N922:P922,Q922:AE922)),0)</f>
        <v>5</v>
      </c>
      <c r="BC922" s="5">
        <f>IF(T922&gt;0,RANK(T922,(N922:P922,Q922:AE922)),0)</f>
        <v>8</v>
      </c>
      <c r="BD922" s="5">
        <f>IF(S922&gt;0,RANK(S922,(N922:P922,Q922:AE922)),0)</f>
        <v>7</v>
      </c>
      <c r="BE922" s="2">
        <f t="shared" si="378"/>
        <v>1.2793449753726092E-2</v>
      </c>
      <c r="BF922" s="2">
        <f t="shared" si="379"/>
        <v>1.4072794729098701E-3</v>
      </c>
      <c r="BG922" s="2">
        <f t="shared" si="380"/>
        <v>3.8380349261178274E-4</v>
      </c>
      <c r="BH922" s="2">
        <f t="shared" si="381"/>
        <v>8.9554148276082646E-4</v>
      </c>
      <c r="BJ922" t="s">
        <v>1326</v>
      </c>
      <c r="BK922" t="s">
        <v>1621</v>
      </c>
      <c r="BL922">
        <v>2</v>
      </c>
      <c r="BN922" s="112">
        <v>19</v>
      </c>
      <c r="BO922" s="114">
        <v>179</v>
      </c>
      <c r="BP922" s="118">
        <f t="shared" si="370"/>
        <v>19179</v>
      </c>
      <c r="BQ922" s="118">
        <f t="shared" si="369"/>
        <v>19179</v>
      </c>
      <c r="BR922" s="5" t="s">
        <v>3151</v>
      </c>
      <c r="BV922" s="63"/>
    </row>
    <row r="923" spans="1:74" ht="15" hidden="1" customHeight="1" outlineLevel="1">
      <c r="A923" t="s">
        <v>422</v>
      </c>
      <c r="B923" t="s">
        <v>1621</v>
      </c>
      <c r="C923" s="1">
        <f t="shared" si="371"/>
        <v>31039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9</v>
      </c>
      <c r="G923" s="129">
        <f t="shared" si="372"/>
        <v>5208</v>
      </c>
      <c r="H923" s="134">
        <f t="shared" si="373"/>
        <v>0.16778891072521665</v>
      </c>
      <c r="I923" s="2"/>
      <c r="J923" s="2">
        <f t="shared" si="374"/>
        <v>0.40510325719256418</v>
      </c>
      <c r="K923" s="2">
        <f t="shared" si="375"/>
        <v>0.57289216791778086</v>
      </c>
      <c r="L923" s="2">
        <f t="shared" si="376"/>
        <v>1.2887013112535843E-4</v>
      </c>
      <c r="M923" s="2">
        <f t="shared" si="377"/>
        <v>2.1875704758529659E-2</v>
      </c>
      <c r="N923" s="63">
        <v>12574</v>
      </c>
      <c r="O923" s="63">
        <v>17782</v>
      </c>
      <c r="P923" s="63">
        <v>4</v>
      </c>
      <c r="Q923" s="63">
        <v>430</v>
      </c>
      <c r="R923" s="63">
        <v>51</v>
      </c>
      <c r="S923" s="63">
        <v>30</v>
      </c>
      <c r="T923" s="63">
        <v>27</v>
      </c>
      <c r="U923" s="63">
        <v>47</v>
      </c>
      <c r="V923" s="63">
        <v>0</v>
      </c>
      <c r="W923" s="63">
        <v>86</v>
      </c>
      <c r="X923" s="63">
        <v>0</v>
      </c>
      <c r="Y923" s="63">
        <v>0</v>
      </c>
      <c r="Z923" s="63">
        <v>0</v>
      </c>
      <c r="AA923" s="63">
        <v>0</v>
      </c>
      <c r="AB923" s="63">
        <v>0</v>
      </c>
      <c r="AC923" s="63">
        <v>0</v>
      </c>
      <c r="AD923" s="63">
        <v>0</v>
      </c>
      <c r="AE923" s="63">
        <v>0</v>
      </c>
      <c r="AF923" s="63">
        <v>0</v>
      </c>
      <c r="AG923" s="63">
        <v>0</v>
      </c>
      <c r="AH923" s="63">
        <v>0</v>
      </c>
      <c r="AI923" s="63">
        <v>0</v>
      </c>
      <c r="AJ923" s="63">
        <v>0</v>
      </c>
      <c r="AK923" s="63">
        <v>0</v>
      </c>
      <c r="AL923" s="63">
        <v>0</v>
      </c>
      <c r="AM923" s="63">
        <v>0</v>
      </c>
      <c r="AN923" s="63">
        <v>8</v>
      </c>
      <c r="AO923" s="63">
        <v>0</v>
      </c>
      <c r="AP923" s="63">
        <v>0</v>
      </c>
      <c r="AQ923" s="63">
        <v>0</v>
      </c>
      <c r="AR923" s="63">
        <v>0</v>
      </c>
      <c r="AS923" s="63">
        <v>0</v>
      </c>
      <c r="AT923" s="63">
        <v>0</v>
      </c>
      <c r="AU923" s="63">
        <v>0</v>
      </c>
      <c r="AV923" s="63">
        <v>0</v>
      </c>
      <c r="AW923" s="63">
        <v>0</v>
      </c>
      <c r="AX923" s="63">
        <v>0</v>
      </c>
      <c r="AY923" s="63">
        <v>0</v>
      </c>
      <c r="BA923" s="5">
        <f>IF(Q923&gt;0,RANK(Q923,(N923:P923,Q923:AE923)),0)</f>
        <v>3</v>
      </c>
      <c r="BB923" s="5">
        <f>IF(R923&gt;0,RANK(R923,(N923:P923,Q923:AE923)),0)</f>
        <v>5</v>
      </c>
      <c r="BC923" s="5">
        <f>IF(T923&gt;0,RANK(T923,(N923:P923,Q923:AE923)),0)</f>
        <v>8</v>
      </c>
      <c r="BD923" s="5">
        <f>IF(S923&gt;0,RANK(S923,(N923:P923,Q923:AE923)),0)</f>
        <v>7</v>
      </c>
      <c r="BE923" s="2">
        <f t="shared" si="378"/>
        <v>1.3853539095976031E-2</v>
      </c>
      <c r="BF923" s="2">
        <f t="shared" si="379"/>
        <v>1.6430941718483198E-3</v>
      </c>
      <c r="BG923" s="2">
        <f t="shared" si="380"/>
        <v>8.6987338509616932E-4</v>
      </c>
      <c r="BH923" s="2">
        <f t="shared" si="381"/>
        <v>9.665259834401881E-4</v>
      </c>
      <c r="BJ923" t="s">
        <v>422</v>
      </c>
      <c r="BK923" t="s">
        <v>1621</v>
      </c>
      <c r="BL923">
        <v>3</v>
      </c>
      <c r="BN923" s="112">
        <v>19</v>
      </c>
      <c r="BO923" s="114">
        <v>181</v>
      </c>
      <c r="BP923" s="118">
        <f t="shared" si="370"/>
        <v>19181</v>
      </c>
      <c r="BQ923" s="118">
        <f t="shared" si="369"/>
        <v>19181</v>
      </c>
      <c r="BR923" s="5" t="s">
        <v>3151</v>
      </c>
      <c r="BV923" s="63"/>
    </row>
    <row r="924" spans="1:74" ht="15" hidden="1" customHeight="1" outlineLevel="1">
      <c r="A924" t="s">
        <v>691</v>
      </c>
      <c r="B924" t="s">
        <v>1621</v>
      </c>
      <c r="C924" s="1">
        <f t="shared" si="371"/>
        <v>11765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9</v>
      </c>
      <c r="G924" s="129">
        <f t="shared" si="372"/>
        <v>2410</v>
      </c>
      <c r="H924" s="134">
        <f t="shared" si="373"/>
        <v>0.20484487887802805</v>
      </c>
      <c r="I924" s="2"/>
      <c r="J924" s="2">
        <f t="shared" si="374"/>
        <v>0.38767530811729706</v>
      </c>
      <c r="K924" s="2">
        <f t="shared" si="375"/>
        <v>0.59252018699532516</v>
      </c>
      <c r="L924" s="2">
        <f t="shared" si="376"/>
        <v>3.3999150021249468E-4</v>
      </c>
      <c r="M924" s="2">
        <f t="shared" si="377"/>
        <v>1.9464513387165344E-2</v>
      </c>
      <c r="N924" s="63">
        <v>4561</v>
      </c>
      <c r="O924" s="63">
        <v>6971</v>
      </c>
      <c r="P924" s="63">
        <v>4</v>
      </c>
      <c r="Q924" s="63">
        <v>144</v>
      </c>
      <c r="R924" s="63">
        <v>21</v>
      </c>
      <c r="S924" s="63">
        <v>13</v>
      </c>
      <c r="T924" s="63">
        <v>6</v>
      </c>
      <c r="U924" s="63">
        <v>24</v>
      </c>
      <c r="V924" s="63">
        <v>0</v>
      </c>
      <c r="W924" s="63">
        <v>20</v>
      </c>
      <c r="X924" s="63">
        <v>0</v>
      </c>
      <c r="Y924" s="63">
        <v>0</v>
      </c>
      <c r="Z924" s="63">
        <v>0</v>
      </c>
      <c r="AA924" s="63">
        <v>0</v>
      </c>
      <c r="AB924" s="63">
        <v>0</v>
      </c>
      <c r="AC924" s="63">
        <v>0</v>
      </c>
      <c r="AD924" s="63">
        <v>0</v>
      </c>
      <c r="AE924" s="63">
        <v>0</v>
      </c>
      <c r="AF924" s="63">
        <v>0</v>
      </c>
      <c r="AG924" s="63">
        <v>0</v>
      </c>
      <c r="AH924" s="63">
        <v>0</v>
      </c>
      <c r="AI924" s="63">
        <v>0</v>
      </c>
      <c r="AJ924" s="63">
        <v>0</v>
      </c>
      <c r="AK924" s="63">
        <v>0</v>
      </c>
      <c r="AL924" s="63">
        <v>0</v>
      </c>
      <c r="AM924" s="63">
        <v>0</v>
      </c>
      <c r="AN924" s="63">
        <v>1</v>
      </c>
      <c r="AO924" s="63">
        <v>0</v>
      </c>
      <c r="AP924" s="63">
        <v>0</v>
      </c>
      <c r="AQ924" s="63">
        <v>0</v>
      </c>
      <c r="AR924" s="63">
        <v>0</v>
      </c>
      <c r="AS924" s="63">
        <v>0</v>
      </c>
      <c r="AT924" s="63">
        <v>0</v>
      </c>
      <c r="AU924" s="63">
        <v>0</v>
      </c>
      <c r="AV924" s="63">
        <v>0</v>
      </c>
      <c r="AW924" s="63">
        <v>0</v>
      </c>
      <c r="AX924" s="63">
        <v>0</v>
      </c>
      <c r="AY924" s="63">
        <v>0</v>
      </c>
      <c r="BA924" s="5">
        <f>IF(Q924&gt;0,RANK(Q924,(N924:P924,Q924:AE924)),0)</f>
        <v>3</v>
      </c>
      <c r="BB924" s="5">
        <f>IF(R924&gt;0,RANK(R924,(N924:P924,Q924:AE924)),0)</f>
        <v>5</v>
      </c>
      <c r="BC924" s="5">
        <f>IF(T924&gt;0,RANK(T924,(N924:P924,Q924:AE924)),0)</f>
        <v>8</v>
      </c>
      <c r="BD924" s="5">
        <f>IF(S924&gt;0,RANK(S924,(N924:P924,Q924:AE924)),0)</f>
        <v>7</v>
      </c>
      <c r="BE924" s="2">
        <f t="shared" si="378"/>
        <v>1.2239694007649808E-2</v>
      </c>
      <c r="BF924" s="2">
        <f t="shared" si="379"/>
        <v>1.7849553761155972E-3</v>
      </c>
      <c r="BG924" s="2">
        <f t="shared" si="380"/>
        <v>5.0998725031874202E-4</v>
      </c>
      <c r="BH924" s="2">
        <f t="shared" si="381"/>
        <v>1.1049723756906078E-3</v>
      </c>
      <c r="BJ924" t="s">
        <v>691</v>
      </c>
      <c r="BK924" t="s">
        <v>1621</v>
      </c>
      <c r="BL924">
        <v>2</v>
      </c>
      <c r="BN924" s="112">
        <v>19</v>
      </c>
      <c r="BO924" s="114">
        <v>183</v>
      </c>
      <c r="BP924" s="118">
        <f t="shared" si="370"/>
        <v>19183</v>
      </c>
      <c r="BQ924" s="118">
        <f t="shared" si="369"/>
        <v>19183</v>
      </c>
      <c r="BR924" s="5" t="s">
        <v>3151</v>
      </c>
      <c r="BV924" s="63"/>
    </row>
    <row r="925" spans="1:74" ht="15" hidden="1" customHeight="1" outlineLevel="1">
      <c r="A925" t="s">
        <v>423</v>
      </c>
      <c r="B925" t="s">
        <v>1621</v>
      </c>
      <c r="C925" s="1">
        <f t="shared" si="371"/>
        <v>3109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9</v>
      </c>
      <c r="G925" s="129">
        <f t="shared" si="372"/>
        <v>1611</v>
      </c>
      <c r="H925" s="134">
        <f t="shared" si="373"/>
        <v>0.51817304599549696</v>
      </c>
      <c r="I925" s="2"/>
      <c r="J925" s="2">
        <f t="shared" si="374"/>
        <v>0.23383724670311998</v>
      </c>
      <c r="K925" s="2">
        <f t="shared" si="375"/>
        <v>0.75201029269861697</v>
      </c>
      <c r="L925" s="2">
        <f t="shared" si="376"/>
        <v>3.2164683177870698E-4</v>
      </c>
      <c r="M925" s="2">
        <f t="shared" si="377"/>
        <v>1.3830813766484321E-2</v>
      </c>
      <c r="N925" s="63">
        <v>727</v>
      </c>
      <c r="O925" s="63">
        <v>2338</v>
      </c>
      <c r="P925" s="63">
        <v>1</v>
      </c>
      <c r="Q925" s="63">
        <v>20</v>
      </c>
      <c r="R925" s="63">
        <v>3</v>
      </c>
      <c r="S925" s="63">
        <v>5</v>
      </c>
      <c r="T925" s="63">
        <v>2</v>
      </c>
      <c r="U925" s="63">
        <v>6</v>
      </c>
      <c r="V925" s="63">
        <v>0</v>
      </c>
      <c r="W925" s="63">
        <v>6</v>
      </c>
      <c r="X925" s="63">
        <v>0</v>
      </c>
      <c r="Y925" s="63">
        <v>0</v>
      </c>
      <c r="Z925" s="63">
        <v>0</v>
      </c>
      <c r="AA925" s="63">
        <v>0</v>
      </c>
      <c r="AB925" s="63">
        <v>0</v>
      </c>
      <c r="AC925" s="63">
        <v>0</v>
      </c>
      <c r="AD925" s="63">
        <v>0</v>
      </c>
      <c r="AE925" s="63">
        <v>0</v>
      </c>
      <c r="AF925" s="63">
        <v>0</v>
      </c>
      <c r="AG925" s="63">
        <v>0</v>
      </c>
      <c r="AH925" s="63">
        <v>0</v>
      </c>
      <c r="AI925" s="63">
        <v>0</v>
      </c>
      <c r="AJ925" s="63">
        <v>0</v>
      </c>
      <c r="AK925" s="63">
        <v>0</v>
      </c>
      <c r="AL925" s="63">
        <v>0</v>
      </c>
      <c r="AM925" s="63">
        <v>0</v>
      </c>
      <c r="AN925" s="63">
        <v>1</v>
      </c>
      <c r="AO925" s="63">
        <v>0</v>
      </c>
      <c r="AP925" s="63">
        <v>0</v>
      </c>
      <c r="AQ925" s="63">
        <v>0</v>
      </c>
      <c r="AR925" s="63">
        <v>0</v>
      </c>
      <c r="AS925" s="63">
        <v>0</v>
      </c>
      <c r="AT925" s="63">
        <v>0</v>
      </c>
      <c r="AU925" s="63">
        <v>0</v>
      </c>
      <c r="AV925" s="63">
        <v>0</v>
      </c>
      <c r="AW925" s="63">
        <v>0</v>
      </c>
      <c r="AX925" s="63">
        <v>0</v>
      </c>
      <c r="AY925" s="63">
        <v>0</v>
      </c>
      <c r="BA925" s="5">
        <f>IF(Q925&gt;0,RANK(Q925,(N925:P925,Q925:AE925)),0)</f>
        <v>3</v>
      </c>
      <c r="BB925" s="5">
        <f>IF(R925&gt;0,RANK(R925,(N925:P925,Q925:AE925)),0)</f>
        <v>7</v>
      </c>
      <c r="BC925" s="5">
        <f>IF(T925&gt;0,RANK(T925,(N925:P925,Q925:AE925)),0)</f>
        <v>8</v>
      </c>
      <c r="BD925" s="5">
        <f>IF(S925&gt;0,RANK(S925,(N925:P925,Q925:AE925)),0)</f>
        <v>6</v>
      </c>
      <c r="BE925" s="2">
        <f t="shared" si="378"/>
        <v>6.4329366355741395E-3</v>
      </c>
      <c r="BF925" s="2">
        <f t="shared" si="379"/>
        <v>9.6494049533612093E-4</v>
      </c>
      <c r="BG925" s="2">
        <f t="shared" si="380"/>
        <v>6.4329366355741395E-4</v>
      </c>
      <c r="BH925" s="2">
        <f t="shared" si="381"/>
        <v>1.6082341588935349E-3</v>
      </c>
      <c r="BJ925" t="s">
        <v>423</v>
      </c>
      <c r="BK925" t="s">
        <v>1621</v>
      </c>
      <c r="BL925">
        <v>2</v>
      </c>
      <c r="BN925" s="112">
        <v>19</v>
      </c>
      <c r="BO925" s="114">
        <v>185</v>
      </c>
      <c r="BP925" s="118">
        <f t="shared" si="370"/>
        <v>19185</v>
      </c>
      <c r="BQ925" s="118">
        <f t="shared" si="369"/>
        <v>19185</v>
      </c>
      <c r="BR925" s="5" t="s">
        <v>3151</v>
      </c>
      <c r="BV925" s="63"/>
    </row>
    <row r="926" spans="1:74" ht="15" hidden="1" customHeight="1" outlineLevel="1">
      <c r="A926" t="s">
        <v>696</v>
      </c>
      <c r="B926" t="s">
        <v>1621</v>
      </c>
      <c r="C926" s="1">
        <f t="shared" si="371"/>
        <v>17822</v>
      </c>
      <c r="D926" s="5">
        <f>IF(N926&gt;0, RANK(N926,(N926:P926,Q926:AE926)),0)</f>
        <v>2</v>
      </c>
      <c r="E926" s="5">
        <f>IF(O926&gt;0,RANK(O926,(N926:P926,Q926:AE926)),0)</f>
        <v>1</v>
      </c>
      <c r="F926" s="5">
        <f>IF(P926&gt;0,RANK(P926,(N926:P926,Q926:AE926)),0)</f>
        <v>9</v>
      </c>
      <c r="G926" s="129">
        <f t="shared" si="372"/>
        <v>4325</v>
      </c>
      <c r="H926" s="134">
        <f t="shared" si="373"/>
        <v>0.24267758949612839</v>
      </c>
      <c r="I926" s="2"/>
      <c r="J926" s="2">
        <f t="shared" si="374"/>
        <v>0.37105824262147907</v>
      </c>
      <c r="K926" s="2">
        <f t="shared" si="375"/>
        <v>0.6137358321176074</v>
      </c>
      <c r="L926" s="2">
        <f t="shared" si="376"/>
        <v>2.805521265851195E-4</v>
      </c>
      <c r="M926" s="2">
        <f t="shared" si="377"/>
        <v>1.4925373134328459E-2</v>
      </c>
      <c r="N926" s="63">
        <v>6613</v>
      </c>
      <c r="O926" s="63">
        <v>10938</v>
      </c>
      <c r="P926" s="63">
        <v>5</v>
      </c>
      <c r="Q926" s="63">
        <v>128</v>
      </c>
      <c r="R926" s="63">
        <v>26</v>
      </c>
      <c r="S926" s="63">
        <v>9</v>
      </c>
      <c r="T926" s="63">
        <v>10</v>
      </c>
      <c r="U926" s="63">
        <v>56</v>
      </c>
      <c r="V926" s="63">
        <v>0</v>
      </c>
      <c r="W926" s="63">
        <v>32</v>
      </c>
      <c r="X926" s="63">
        <v>0</v>
      </c>
      <c r="Y926" s="63">
        <v>0</v>
      </c>
      <c r="Z926" s="63">
        <v>0</v>
      </c>
      <c r="AA926" s="63">
        <v>0</v>
      </c>
      <c r="AB926" s="63">
        <v>0</v>
      </c>
      <c r="AC926" s="63">
        <v>0</v>
      </c>
      <c r="AD926" s="63">
        <v>0</v>
      </c>
      <c r="AE926" s="63">
        <v>0</v>
      </c>
      <c r="AF926" s="63">
        <v>0</v>
      </c>
      <c r="AG926" s="63">
        <v>0</v>
      </c>
      <c r="AH926" s="63">
        <v>0</v>
      </c>
      <c r="AI926" s="63">
        <v>0</v>
      </c>
      <c r="AJ926" s="63">
        <v>0</v>
      </c>
      <c r="AK926" s="63">
        <v>0</v>
      </c>
      <c r="AL926" s="63">
        <v>0</v>
      </c>
      <c r="AM926" s="63">
        <v>0</v>
      </c>
      <c r="AN926" s="63">
        <v>5</v>
      </c>
      <c r="AO926" s="63">
        <v>0</v>
      </c>
      <c r="AP926" s="63">
        <v>0</v>
      </c>
      <c r="AQ926" s="63">
        <v>0</v>
      </c>
      <c r="AR926" s="63">
        <v>0</v>
      </c>
      <c r="AS926" s="63">
        <v>0</v>
      </c>
      <c r="AT926" s="63">
        <v>0</v>
      </c>
      <c r="AU926" s="63">
        <v>0</v>
      </c>
      <c r="AV926" s="63">
        <v>0</v>
      </c>
      <c r="AW926" s="63">
        <v>0</v>
      </c>
      <c r="AX926" s="63">
        <v>0</v>
      </c>
      <c r="AY926" s="63">
        <v>0</v>
      </c>
      <c r="BA926" s="5">
        <f>IF(Q926&gt;0,RANK(Q926,(N926:P926,Q926:AE926)),0)</f>
        <v>3</v>
      </c>
      <c r="BB926" s="5">
        <f>IF(R926&gt;0,RANK(R926,(N926:P926,Q926:AE926)),0)</f>
        <v>6</v>
      </c>
      <c r="BC926" s="5">
        <f>IF(T926&gt;0,RANK(T926,(N926:P926,Q926:AE926)),0)</f>
        <v>7</v>
      </c>
      <c r="BD926" s="5">
        <f>IF(S926&gt;0,RANK(S926,(N926:P926,Q926:AE926)),0)</f>
        <v>8</v>
      </c>
      <c r="BE926" s="2">
        <f t="shared" si="378"/>
        <v>7.18213444057906E-3</v>
      </c>
      <c r="BF926" s="2">
        <f t="shared" si="379"/>
        <v>1.4588710582426215E-3</v>
      </c>
      <c r="BG926" s="2">
        <f t="shared" si="380"/>
        <v>5.6110425317023899E-4</v>
      </c>
      <c r="BH926" s="2">
        <f t="shared" si="381"/>
        <v>5.0499382785321515E-4</v>
      </c>
      <c r="BJ926" t="s">
        <v>696</v>
      </c>
      <c r="BK926" t="s">
        <v>1621</v>
      </c>
      <c r="BL926">
        <v>4</v>
      </c>
      <c r="BN926" s="112">
        <v>19</v>
      </c>
      <c r="BO926" s="114">
        <v>187</v>
      </c>
      <c r="BP926" s="118">
        <f t="shared" si="370"/>
        <v>19187</v>
      </c>
      <c r="BQ926" s="118">
        <f t="shared" si="369"/>
        <v>19187</v>
      </c>
      <c r="BR926" s="5" t="s">
        <v>3151</v>
      </c>
      <c r="BV926" s="63"/>
    </row>
    <row r="927" spans="1:74" ht="15" hidden="1" customHeight="1" outlineLevel="1">
      <c r="A927" t="s">
        <v>1616</v>
      </c>
      <c r="B927" t="s">
        <v>1621</v>
      </c>
      <c r="C927" s="1">
        <f t="shared" si="371"/>
        <v>5970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8</v>
      </c>
      <c r="G927" s="129">
        <f t="shared" si="372"/>
        <v>1572</v>
      </c>
      <c r="H927" s="134">
        <f t="shared" si="373"/>
        <v>0.26331658291457288</v>
      </c>
      <c r="I927" s="2"/>
      <c r="J927" s="2">
        <f t="shared" si="374"/>
        <v>0.35762144053601341</v>
      </c>
      <c r="K927" s="2">
        <f t="shared" si="375"/>
        <v>0.62093802345058624</v>
      </c>
      <c r="L927" s="2">
        <f t="shared" si="376"/>
        <v>5.025125628140704E-4</v>
      </c>
      <c r="M927" s="2">
        <f t="shared" si="377"/>
        <v>2.0938023450586277E-2</v>
      </c>
      <c r="N927" s="63">
        <v>2135</v>
      </c>
      <c r="O927" s="63">
        <v>3707</v>
      </c>
      <c r="P927" s="63">
        <v>3</v>
      </c>
      <c r="Q927" s="63">
        <v>72</v>
      </c>
      <c r="R927" s="63">
        <v>8</v>
      </c>
      <c r="S927" s="63">
        <v>6</v>
      </c>
      <c r="T927" s="63">
        <v>3</v>
      </c>
      <c r="U927" s="63">
        <v>15</v>
      </c>
      <c r="V927" s="63">
        <v>0</v>
      </c>
      <c r="W927" s="63">
        <v>19</v>
      </c>
      <c r="X927" s="63">
        <v>0</v>
      </c>
      <c r="Y927" s="63">
        <v>0</v>
      </c>
      <c r="Z927" s="63">
        <v>0</v>
      </c>
      <c r="AA927" s="63">
        <v>0</v>
      </c>
      <c r="AB927" s="63">
        <v>0</v>
      </c>
      <c r="AC927" s="63">
        <v>0</v>
      </c>
      <c r="AD927" s="63">
        <v>0</v>
      </c>
      <c r="AE927" s="63">
        <v>0</v>
      </c>
      <c r="AF927" s="63">
        <v>0</v>
      </c>
      <c r="AG927" s="63">
        <v>0</v>
      </c>
      <c r="AH927" s="63">
        <v>0</v>
      </c>
      <c r="AI927" s="63">
        <v>0</v>
      </c>
      <c r="AJ927" s="63">
        <v>0</v>
      </c>
      <c r="AK927" s="63">
        <v>0</v>
      </c>
      <c r="AL927" s="63">
        <v>0</v>
      </c>
      <c r="AM927" s="63">
        <v>0</v>
      </c>
      <c r="AN927" s="63">
        <v>2</v>
      </c>
      <c r="AO927" s="63">
        <v>0</v>
      </c>
      <c r="AP927" s="63">
        <v>0</v>
      </c>
      <c r="AQ927" s="63">
        <v>0</v>
      </c>
      <c r="AR927" s="63">
        <v>0</v>
      </c>
      <c r="AS927" s="63">
        <v>0</v>
      </c>
      <c r="AT927" s="63">
        <v>0</v>
      </c>
      <c r="AU927" s="63">
        <v>0</v>
      </c>
      <c r="AV927" s="63">
        <v>0</v>
      </c>
      <c r="AW927" s="63">
        <v>0</v>
      </c>
      <c r="AX927" s="63">
        <v>0</v>
      </c>
      <c r="AY927" s="63">
        <v>0</v>
      </c>
      <c r="BA927" s="5">
        <f>IF(Q927&gt;0,RANK(Q927,(N927:P927,Q927:AE927)),0)</f>
        <v>3</v>
      </c>
      <c r="BB927" s="5">
        <f>IF(R927&gt;0,RANK(R927,(N927:P927,Q927:AE927)),0)</f>
        <v>6</v>
      </c>
      <c r="BC927" s="5">
        <f>IF(T927&gt;0,RANK(T927,(N927:P927,Q927:AE927)),0)</f>
        <v>8</v>
      </c>
      <c r="BD927" s="5">
        <f>IF(S927&gt;0,RANK(S927,(N927:P927,Q927:AE927)),0)</f>
        <v>7</v>
      </c>
      <c r="BE927" s="2">
        <f t="shared" si="378"/>
        <v>1.2060301507537688E-2</v>
      </c>
      <c r="BF927" s="2">
        <f t="shared" si="379"/>
        <v>1.340033500837521E-3</v>
      </c>
      <c r="BG927" s="2">
        <f t="shared" si="380"/>
        <v>5.025125628140704E-4</v>
      </c>
      <c r="BH927" s="2">
        <f t="shared" si="381"/>
        <v>1.0050251256281408E-3</v>
      </c>
      <c r="BJ927" t="s">
        <v>1616</v>
      </c>
      <c r="BK927" t="s">
        <v>1621</v>
      </c>
      <c r="BL927">
        <v>4</v>
      </c>
      <c r="BN927" s="112">
        <v>19</v>
      </c>
      <c r="BO927" s="114">
        <v>189</v>
      </c>
      <c r="BP927" s="118">
        <f t="shared" si="370"/>
        <v>19189</v>
      </c>
      <c r="BQ927" s="118">
        <f t="shared" si="369"/>
        <v>19189</v>
      </c>
      <c r="BR927" s="5" t="s">
        <v>3151</v>
      </c>
      <c r="BV927" s="63"/>
    </row>
    <row r="928" spans="1:74" ht="15" hidden="1" customHeight="1" outlineLevel="1">
      <c r="A928" t="s">
        <v>784</v>
      </c>
      <c r="B928" t="s">
        <v>1621</v>
      </c>
      <c r="C928" s="1">
        <f t="shared" si="371"/>
        <v>12064</v>
      </c>
      <c r="D928" s="5">
        <f>IF(N928&gt;0, RANK(N928,(N928:P928,Q928:AE928)),0)</f>
        <v>2</v>
      </c>
      <c r="E928" s="5">
        <f>IF(O928&gt;0,RANK(O928,(N928:P928,Q928:AE928)),0)</f>
        <v>1</v>
      </c>
      <c r="F928" s="5">
        <f>IF(P928&gt;0,RANK(P928,(N928:P928,Q928:AE928)),0)</f>
        <v>8</v>
      </c>
      <c r="G928" s="129">
        <f t="shared" si="372"/>
        <v>618</v>
      </c>
      <c r="H928" s="134">
        <f t="shared" si="373"/>
        <v>5.1226790450928379E-2</v>
      </c>
      <c r="I928" s="2"/>
      <c r="J928" s="2">
        <f t="shared" si="374"/>
        <v>0.4656001326259947</v>
      </c>
      <c r="K928" s="2">
        <f t="shared" si="375"/>
        <v>0.51682692307692313</v>
      </c>
      <c r="L928" s="2">
        <f t="shared" si="376"/>
        <v>4.973474801061008E-4</v>
      </c>
      <c r="M928" s="2">
        <f t="shared" si="377"/>
        <v>1.7075596816976128E-2</v>
      </c>
      <c r="N928" s="63">
        <v>5617</v>
      </c>
      <c r="O928" s="63">
        <v>6235</v>
      </c>
      <c r="P928" s="63">
        <v>6</v>
      </c>
      <c r="Q928" s="63">
        <v>112</v>
      </c>
      <c r="R928" s="63">
        <v>21</v>
      </c>
      <c r="S928" s="63">
        <v>15</v>
      </c>
      <c r="T928" s="63">
        <v>6</v>
      </c>
      <c r="U928" s="63">
        <v>19</v>
      </c>
      <c r="V928" s="63">
        <v>0</v>
      </c>
      <c r="W928" s="63">
        <v>28</v>
      </c>
      <c r="X928" s="63">
        <v>0</v>
      </c>
      <c r="Y928" s="63">
        <v>0</v>
      </c>
      <c r="Z928" s="63">
        <v>0</v>
      </c>
      <c r="AA928" s="63">
        <v>0</v>
      </c>
      <c r="AB928" s="63">
        <v>0</v>
      </c>
      <c r="AC928" s="63">
        <v>0</v>
      </c>
      <c r="AD928" s="63">
        <v>0</v>
      </c>
      <c r="AE928" s="63">
        <v>0</v>
      </c>
      <c r="AF928" s="63">
        <v>0</v>
      </c>
      <c r="AG928" s="63">
        <v>0</v>
      </c>
      <c r="AH928" s="63">
        <v>0</v>
      </c>
      <c r="AI928" s="63">
        <v>0</v>
      </c>
      <c r="AJ928" s="63">
        <v>0</v>
      </c>
      <c r="AK928" s="63">
        <v>0</v>
      </c>
      <c r="AL928" s="63">
        <v>0</v>
      </c>
      <c r="AM928" s="63">
        <v>0</v>
      </c>
      <c r="AN928" s="63">
        <v>5</v>
      </c>
      <c r="AO928" s="63">
        <v>0</v>
      </c>
      <c r="AP928" s="63">
        <v>0</v>
      </c>
      <c r="AQ928" s="63">
        <v>0</v>
      </c>
      <c r="AR928" s="63">
        <v>0</v>
      </c>
      <c r="AS928" s="63">
        <v>0</v>
      </c>
      <c r="AT928" s="63">
        <v>0</v>
      </c>
      <c r="AU928" s="63">
        <v>0</v>
      </c>
      <c r="AV928" s="63">
        <v>0</v>
      </c>
      <c r="AW928" s="63">
        <v>0</v>
      </c>
      <c r="AX928" s="63">
        <v>0</v>
      </c>
      <c r="AY928" s="63">
        <v>0</v>
      </c>
      <c r="BA928" s="5">
        <f>IF(Q928&gt;0,RANK(Q928,(N928:P928,Q928:AE928)),0)</f>
        <v>3</v>
      </c>
      <c r="BB928" s="5">
        <f>IF(R928&gt;0,RANK(R928,(N928:P928,Q928:AE928)),0)</f>
        <v>5</v>
      </c>
      <c r="BC928" s="5">
        <f>IF(T928&gt;0,RANK(T928,(N928:P928,Q928:AE928)),0)</f>
        <v>8</v>
      </c>
      <c r="BD928" s="5">
        <f>IF(S928&gt;0,RANK(S928,(N928:P928,Q928:AE928)),0)</f>
        <v>7</v>
      </c>
      <c r="BE928" s="2">
        <f t="shared" si="378"/>
        <v>9.2838196286472146E-3</v>
      </c>
      <c r="BF928" s="2">
        <f t="shared" si="379"/>
        <v>1.7407161803713528E-3</v>
      </c>
      <c r="BG928" s="2">
        <f t="shared" si="380"/>
        <v>4.973474801061008E-4</v>
      </c>
      <c r="BH928" s="2">
        <f t="shared" si="381"/>
        <v>1.2433687002652519E-3</v>
      </c>
      <c r="BJ928" t="s">
        <v>784</v>
      </c>
      <c r="BK928" t="s">
        <v>1621</v>
      </c>
      <c r="BL928">
        <v>1</v>
      </c>
      <c r="BN928" s="112">
        <v>19</v>
      </c>
      <c r="BO928" s="114">
        <v>191</v>
      </c>
      <c r="BP928" s="118">
        <f t="shared" si="370"/>
        <v>19191</v>
      </c>
      <c r="BQ928" s="118">
        <f t="shared" si="369"/>
        <v>19191</v>
      </c>
      <c r="BR928" s="5" t="s">
        <v>3151</v>
      </c>
      <c r="BV928" s="63"/>
    </row>
    <row r="929" spans="1:86" ht="15" hidden="1" customHeight="1" outlineLevel="1">
      <c r="A929" t="s">
        <v>783</v>
      </c>
      <c r="B929" t="s">
        <v>1621</v>
      </c>
      <c r="C929" s="1">
        <f t="shared" si="371"/>
        <v>45362</v>
      </c>
      <c r="D929" s="5">
        <f>IF(N929&gt;0, RANK(N929,(N929:P929,Q929:AE929)),0)</f>
        <v>2</v>
      </c>
      <c r="E929" s="5">
        <f>IF(O929&gt;0,RANK(O929,(N929:P929,Q929:AE929)),0)</f>
        <v>1</v>
      </c>
      <c r="F929" s="5">
        <f>IF(P929&gt;0,RANK(P929,(N929:P929,Q929:AE929)),0)</f>
        <v>9</v>
      </c>
      <c r="G929" s="129">
        <f t="shared" si="372"/>
        <v>7032</v>
      </c>
      <c r="H929" s="134">
        <f>IF(C929&gt;0,G929/C929,0)</f>
        <v>0.1550196199462105</v>
      </c>
      <c r="I929" s="2"/>
      <c r="J929" s="2">
        <f t="shared" si="374"/>
        <v>0.41232749878753139</v>
      </c>
      <c r="K929" s="2">
        <f t="shared" si="375"/>
        <v>0.56734711873374188</v>
      </c>
      <c r="L929" s="2">
        <f t="shared" si="376"/>
        <v>3.9680790088620434E-4</v>
      </c>
      <c r="M929" s="2">
        <f>IF(C929=0,"-",(1-J929-K929-L929))</f>
        <v>1.9928574577840523E-2</v>
      </c>
      <c r="N929" s="63">
        <v>18704</v>
      </c>
      <c r="O929" s="63">
        <v>25736</v>
      </c>
      <c r="P929" s="63">
        <v>18</v>
      </c>
      <c r="Q929" s="63">
        <v>435</v>
      </c>
      <c r="R929" s="63">
        <v>96</v>
      </c>
      <c r="S929" s="63">
        <v>55</v>
      </c>
      <c r="T929" s="63">
        <v>33</v>
      </c>
      <c r="U929" s="63">
        <v>84</v>
      </c>
      <c r="V929" s="63">
        <v>0</v>
      </c>
      <c r="W929" s="63">
        <v>190</v>
      </c>
      <c r="X929" s="63">
        <v>0</v>
      </c>
      <c r="Y929" s="63">
        <v>0</v>
      </c>
      <c r="Z929" s="63">
        <v>0</v>
      </c>
      <c r="AA929" s="63">
        <v>0</v>
      </c>
      <c r="AB929" s="63">
        <v>0</v>
      </c>
      <c r="AC929" s="63">
        <v>0</v>
      </c>
      <c r="AD929" s="63">
        <v>0</v>
      </c>
      <c r="AE929" s="63">
        <v>0</v>
      </c>
      <c r="AF929" s="63">
        <v>0</v>
      </c>
      <c r="AG929" s="63">
        <v>0</v>
      </c>
      <c r="AH929" s="63">
        <v>0</v>
      </c>
      <c r="AI929" s="63">
        <v>0</v>
      </c>
      <c r="AJ929" s="63">
        <v>0</v>
      </c>
      <c r="AK929" s="63">
        <v>0</v>
      </c>
      <c r="AL929" s="63">
        <v>0</v>
      </c>
      <c r="AM929" s="63">
        <v>0</v>
      </c>
      <c r="AN929" s="63">
        <v>11</v>
      </c>
      <c r="AO929" s="63">
        <v>0</v>
      </c>
      <c r="AP929" s="63">
        <v>0</v>
      </c>
      <c r="AQ929" s="63">
        <v>0</v>
      </c>
      <c r="AR929" s="63">
        <v>0</v>
      </c>
      <c r="AS929" s="63">
        <v>0</v>
      </c>
      <c r="AT929" s="63">
        <v>0</v>
      </c>
      <c r="AU929" s="63">
        <v>0</v>
      </c>
      <c r="AV929" s="63">
        <v>0</v>
      </c>
      <c r="AW929" s="63">
        <v>0</v>
      </c>
      <c r="AX929" s="63">
        <v>0</v>
      </c>
      <c r="AY929" s="63">
        <v>0</v>
      </c>
      <c r="BA929" s="5">
        <f>IF(Q929&gt;0,RANK(Q929,(N929:P929,Q929:AE929)),0)</f>
        <v>3</v>
      </c>
      <c r="BB929" s="5">
        <f>IF(R929&gt;0,RANK(R929,(N929:P929,Q929:AE929)),0)</f>
        <v>5</v>
      </c>
      <c r="BC929" s="5">
        <f>IF(T929&gt;0,RANK(T929,(N929:P929,Q929:AE929)),0)</f>
        <v>8</v>
      </c>
      <c r="BD929" s="5">
        <f>IF(S929&gt;0,RANK(S929,(N929:P929,Q929:AE929)),0)</f>
        <v>7</v>
      </c>
      <c r="BE929" s="2">
        <f t="shared" si="378"/>
        <v>9.5895242714166048E-3</v>
      </c>
      <c r="BF929" s="2">
        <f t="shared" si="379"/>
        <v>2.116308804726423E-3</v>
      </c>
      <c r="BG929" s="2">
        <f t="shared" si="380"/>
        <v>7.2748115162470789E-4</v>
      </c>
      <c r="BH929" s="2">
        <f t="shared" si="381"/>
        <v>1.2124685860411797E-3</v>
      </c>
      <c r="BJ929" t="s">
        <v>783</v>
      </c>
      <c r="BK929" t="s">
        <v>1621</v>
      </c>
      <c r="BL929">
        <v>4</v>
      </c>
      <c r="BN929" s="112">
        <v>19</v>
      </c>
      <c r="BO929" s="114">
        <v>193</v>
      </c>
      <c r="BP929" s="118">
        <f t="shared" si="370"/>
        <v>19193</v>
      </c>
      <c r="BQ929" s="118">
        <f t="shared" si="369"/>
        <v>19193</v>
      </c>
      <c r="BR929" s="5" t="s">
        <v>3151</v>
      </c>
      <c r="BV929" s="63"/>
    </row>
    <row r="930" spans="1:86" ht="15" hidden="1" customHeight="1" outlineLevel="1">
      <c r="A930" t="s">
        <v>1836</v>
      </c>
      <c r="B930" t="s">
        <v>1621</v>
      </c>
      <c r="C930" s="1">
        <f t="shared" si="371"/>
        <v>4418</v>
      </c>
      <c r="D930" s="5">
        <f>IF(N930&gt;0, RANK(N930,(N930:P930,Q930:AE930)),0)</f>
        <v>2</v>
      </c>
      <c r="E930" s="5">
        <f>IF(O930&gt;0,RANK(O930,(N930:P930,Q930:AE930)),0)</f>
        <v>1</v>
      </c>
      <c r="F930" s="5">
        <f>IF(P930&gt;0,RANK(P930,(N930:P930,Q930:AE930)),0)</f>
        <v>8</v>
      </c>
      <c r="G930" s="129">
        <f t="shared" si="372"/>
        <v>1142</v>
      </c>
      <c r="H930" s="134">
        <f>IF(C930&gt;0,G930/C930,0)</f>
        <v>0.25848800362154822</v>
      </c>
      <c r="I930" s="2"/>
      <c r="J930" s="2">
        <f t="shared" si="374"/>
        <v>0.36124943413309191</v>
      </c>
      <c r="K930" s="2">
        <f t="shared" si="375"/>
        <v>0.61973743775464007</v>
      </c>
      <c r="L930" s="2">
        <f t="shared" si="376"/>
        <v>9.0538705296514259E-4</v>
      </c>
      <c r="M930" s="2">
        <f>IF(C930=0,"-",(1-J930-K930-L930))</f>
        <v>1.8107741059302931E-2</v>
      </c>
      <c r="N930" s="63">
        <v>1596</v>
      </c>
      <c r="O930" s="63">
        <v>2738</v>
      </c>
      <c r="P930" s="63">
        <v>4</v>
      </c>
      <c r="Q930" s="63">
        <v>38</v>
      </c>
      <c r="R930" s="63">
        <v>7</v>
      </c>
      <c r="S930" s="63">
        <v>8</v>
      </c>
      <c r="T930" s="63">
        <v>8</v>
      </c>
      <c r="U930" s="63">
        <v>14</v>
      </c>
      <c r="V930" s="63">
        <v>0</v>
      </c>
      <c r="W930" s="63">
        <v>4</v>
      </c>
      <c r="X930" s="63">
        <v>0</v>
      </c>
      <c r="Y930" s="63">
        <v>0</v>
      </c>
      <c r="Z930" s="63">
        <v>0</v>
      </c>
      <c r="AA930" s="63">
        <v>0</v>
      </c>
      <c r="AB930" s="63">
        <v>0</v>
      </c>
      <c r="AC930" s="63">
        <v>0</v>
      </c>
      <c r="AD930" s="63">
        <v>0</v>
      </c>
      <c r="AE930" s="63">
        <v>0</v>
      </c>
      <c r="AF930" s="63">
        <v>0</v>
      </c>
      <c r="AG930" s="63">
        <v>0</v>
      </c>
      <c r="AH930" s="63">
        <v>0</v>
      </c>
      <c r="AI930" s="63">
        <v>0</v>
      </c>
      <c r="AJ930" s="63">
        <v>0</v>
      </c>
      <c r="AK930" s="63">
        <v>0</v>
      </c>
      <c r="AL930" s="63">
        <v>0</v>
      </c>
      <c r="AM930" s="63">
        <v>0</v>
      </c>
      <c r="AN930" s="63">
        <v>1</v>
      </c>
      <c r="AO930" s="63">
        <v>0</v>
      </c>
      <c r="AP930" s="63">
        <v>0</v>
      </c>
      <c r="AQ930" s="63">
        <v>0</v>
      </c>
      <c r="AR930" s="63">
        <v>0</v>
      </c>
      <c r="AS930" s="63">
        <v>0</v>
      </c>
      <c r="AT930" s="63">
        <v>0</v>
      </c>
      <c r="AU930" s="63">
        <v>0</v>
      </c>
      <c r="AV930" s="63">
        <v>0</v>
      </c>
      <c r="AW930" s="63">
        <v>0</v>
      </c>
      <c r="AX930" s="63">
        <v>0</v>
      </c>
      <c r="AY930" s="63">
        <v>0</v>
      </c>
      <c r="BA930" s="5">
        <f>IF(Q930&gt;0,RANK(Q930,(N930:P930,Q930:AE930)),0)</f>
        <v>3</v>
      </c>
      <c r="BB930" s="5">
        <f>IF(R930&gt;0,RANK(R930,(N930:P930,Q930:AE930)),0)</f>
        <v>7</v>
      </c>
      <c r="BC930" s="5">
        <f>IF(T930&gt;0,RANK(T930,(N930:P930,Q930:AE930)),0)</f>
        <v>5</v>
      </c>
      <c r="BD930" s="5">
        <f>IF(S930&gt;0,RANK(S930,(N930:P930,Q930:AE930)),0)</f>
        <v>5</v>
      </c>
      <c r="BE930" s="2">
        <f t="shared" si="378"/>
        <v>8.6011770031688538E-3</v>
      </c>
      <c r="BF930" s="2">
        <f t="shared" si="379"/>
        <v>1.5844273426889996E-3</v>
      </c>
      <c r="BG930" s="2">
        <f t="shared" si="380"/>
        <v>1.8107741059302852E-3</v>
      </c>
      <c r="BH930" s="2">
        <f t="shared" si="381"/>
        <v>1.8107741059302852E-3</v>
      </c>
      <c r="BJ930" t="s">
        <v>1836</v>
      </c>
      <c r="BK930" t="s">
        <v>1621</v>
      </c>
      <c r="BL930">
        <v>1</v>
      </c>
      <c r="BN930" s="112">
        <v>19</v>
      </c>
      <c r="BO930" s="114">
        <v>195</v>
      </c>
      <c r="BP930" s="118">
        <f t="shared" si="370"/>
        <v>19195</v>
      </c>
      <c r="BQ930" s="118">
        <f t="shared" si="369"/>
        <v>19195</v>
      </c>
      <c r="BR930" s="5" t="s">
        <v>3151</v>
      </c>
      <c r="BV930" s="63"/>
    </row>
    <row r="931" spans="1:86" ht="15" hidden="1" customHeight="1" outlineLevel="1">
      <c r="A931" t="s">
        <v>341</v>
      </c>
      <c r="B931" t="s">
        <v>1621</v>
      </c>
      <c r="C931" s="1">
        <f t="shared" si="371"/>
        <v>6254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7</v>
      </c>
      <c r="G931" s="129">
        <f t="shared" si="372"/>
        <v>2140</v>
      </c>
      <c r="H931" s="134">
        <f>IF(C931&gt;0,G931/C931,0)</f>
        <v>0.34218100415733932</v>
      </c>
      <c r="I931" s="2"/>
      <c r="J931" s="2">
        <f t="shared" si="374"/>
        <v>0.31915574032619126</v>
      </c>
      <c r="K931" s="2">
        <f t="shared" si="375"/>
        <v>0.66133674448353053</v>
      </c>
      <c r="L931" s="2">
        <f t="shared" si="376"/>
        <v>7.9948832747041895E-4</v>
      </c>
      <c r="M931" s="2">
        <f>IF(C931=0,"-",(1-J931-K931-L931))</f>
        <v>1.8708026862807738E-2</v>
      </c>
      <c r="N931" s="63">
        <v>1996</v>
      </c>
      <c r="O931" s="63">
        <v>4136</v>
      </c>
      <c r="P931" s="63">
        <v>5</v>
      </c>
      <c r="Q931" s="63">
        <v>70</v>
      </c>
      <c r="R931" s="63">
        <v>6</v>
      </c>
      <c r="S931" s="63">
        <v>2</v>
      </c>
      <c r="T931" s="63">
        <v>5</v>
      </c>
      <c r="U931" s="63">
        <v>19</v>
      </c>
      <c r="V931" s="63">
        <v>0</v>
      </c>
      <c r="W931" s="63">
        <v>12</v>
      </c>
      <c r="X931" s="63">
        <v>0</v>
      </c>
      <c r="Y931" s="63">
        <v>0</v>
      </c>
      <c r="Z931" s="63">
        <v>0</v>
      </c>
      <c r="AA931" s="63">
        <v>0</v>
      </c>
      <c r="AB931" s="63">
        <v>0</v>
      </c>
      <c r="AC931" s="63">
        <v>0</v>
      </c>
      <c r="AD931" s="63">
        <v>0</v>
      </c>
      <c r="AE931" s="63">
        <v>0</v>
      </c>
      <c r="AF931" s="63">
        <v>0</v>
      </c>
      <c r="AG931" s="63">
        <v>0</v>
      </c>
      <c r="AH931" s="63">
        <v>0</v>
      </c>
      <c r="AI931" s="63">
        <v>0</v>
      </c>
      <c r="AJ931" s="63">
        <v>0</v>
      </c>
      <c r="AK931" s="63">
        <v>0</v>
      </c>
      <c r="AL931" s="63">
        <v>0</v>
      </c>
      <c r="AM931" s="63">
        <v>0</v>
      </c>
      <c r="AN931" s="63">
        <v>3</v>
      </c>
      <c r="AO931" s="63">
        <v>0</v>
      </c>
      <c r="AP931" s="63">
        <v>0</v>
      </c>
      <c r="AQ931" s="63">
        <v>0</v>
      </c>
      <c r="AR931" s="63">
        <v>0</v>
      </c>
      <c r="AS931" s="63">
        <v>0</v>
      </c>
      <c r="AT931" s="63">
        <v>0</v>
      </c>
      <c r="AU931" s="63">
        <v>0</v>
      </c>
      <c r="AV931" s="63">
        <v>0</v>
      </c>
      <c r="AW931" s="63">
        <v>0</v>
      </c>
      <c r="AX931" s="63">
        <v>0</v>
      </c>
      <c r="AY931" s="63">
        <v>0</v>
      </c>
      <c r="BA931" s="5">
        <f>IF(Q931&gt;0,RANK(Q931,(N931:P931,Q931:AE931)),0)</f>
        <v>3</v>
      </c>
      <c r="BB931" s="5">
        <f>IF(R931&gt;0,RANK(R931,(N931:P931,Q931:AE931)),0)</f>
        <v>6</v>
      </c>
      <c r="BC931" s="5">
        <f>IF(T931&gt;0,RANK(T931,(N931:P931,Q931:AE931)),0)</f>
        <v>7</v>
      </c>
      <c r="BD931" s="5">
        <f>IF(S931&gt;0,RANK(S931,(N931:P931,Q931:AE931)),0)</f>
        <v>9</v>
      </c>
      <c r="BE931" s="2">
        <f t="shared" si="378"/>
        <v>1.1192836584585865E-2</v>
      </c>
      <c r="BF931" s="2">
        <f t="shared" si="379"/>
        <v>9.5938599296450271E-4</v>
      </c>
      <c r="BG931" s="2">
        <f t="shared" si="380"/>
        <v>7.9948832747041895E-4</v>
      </c>
      <c r="BH931" s="2">
        <f t="shared" si="381"/>
        <v>3.1979533098816759E-4</v>
      </c>
      <c r="BJ931" t="s">
        <v>341</v>
      </c>
      <c r="BK931" t="s">
        <v>1621</v>
      </c>
      <c r="BL931">
        <v>4</v>
      </c>
      <c r="BN931" s="112">
        <v>19</v>
      </c>
      <c r="BO931" s="114">
        <v>197</v>
      </c>
      <c r="BP931" s="118">
        <f t="shared" si="370"/>
        <v>19197</v>
      </c>
      <c r="BQ931" s="118">
        <f t="shared" ref="BQ931:BQ994" si="382">BP931</f>
        <v>19197</v>
      </c>
      <c r="BR931" s="5" t="s">
        <v>3151</v>
      </c>
      <c r="BV931" s="63"/>
    </row>
    <row r="932" spans="1:86" ht="15" customHeight="1" collapsed="1">
      <c r="A932" t="s">
        <v>1620</v>
      </c>
      <c r="B932" t="s">
        <v>544</v>
      </c>
      <c r="C932" s="1">
        <f t="shared" si="371"/>
        <v>1690871</v>
      </c>
      <c r="D932" s="5">
        <f>IF(N932&gt;0, RANK(N932,(N932:P932,Q932:AE932)),0)</f>
        <v>2</v>
      </c>
      <c r="E932" s="5">
        <f>IF(O932&gt;0,RANK(O932,(N932:P932,Q932:AE932)),0)</f>
        <v>1</v>
      </c>
      <c r="F932" s="5">
        <f>IF(P932&gt;0,RANK(P932,(N932:P932,Q932:AE932)),0)</f>
        <v>9</v>
      </c>
      <c r="G932" s="129">
        <f t="shared" si="372"/>
        <v>138611</v>
      </c>
      <c r="H932" s="134">
        <f>IF(C932&gt;0,G932/C932,0)</f>
        <v>8.1976093977600889E-2</v>
      </c>
      <c r="I932" s="2"/>
      <c r="J932" s="2">
        <f t="shared" si="374"/>
        <v>0.44891715571442176</v>
      </c>
      <c r="K932" s="2">
        <f t="shared" si="375"/>
        <v>0.53089324969202267</v>
      </c>
      <c r="L932" s="2">
        <f t="shared" si="376"/>
        <v>3.2172767762886703E-4</v>
      </c>
      <c r="M932" s="2">
        <f>IF(C932=0,"-",(1-J932-K932-L932))</f>
        <v>1.9867866915926648E-2</v>
      </c>
      <c r="N932" s="63">
        <v>759061</v>
      </c>
      <c r="O932" s="63">
        <v>897672</v>
      </c>
      <c r="P932" s="63">
        <v>544</v>
      </c>
      <c r="Q932" s="63">
        <v>19637</v>
      </c>
      <c r="R932" s="63">
        <v>3075</v>
      </c>
      <c r="S932" s="63">
        <v>1707</v>
      </c>
      <c r="T932" s="63">
        <v>1082</v>
      </c>
      <c r="U932" s="63">
        <v>3210</v>
      </c>
      <c r="V932" s="63">
        <v>0</v>
      </c>
      <c r="W932" s="63">
        <v>4337</v>
      </c>
      <c r="X932" s="63">
        <v>0</v>
      </c>
      <c r="Y932" s="63">
        <v>0</v>
      </c>
      <c r="Z932" s="63">
        <v>0</v>
      </c>
      <c r="AA932" s="63">
        <v>0</v>
      </c>
      <c r="AB932" s="63">
        <v>0</v>
      </c>
      <c r="AC932" s="63">
        <v>0</v>
      </c>
      <c r="AD932" s="63">
        <v>0</v>
      </c>
      <c r="AE932" s="63">
        <v>0</v>
      </c>
      <c r="AF932" s="63">
        <v>0</v>
      </c>
      <c r="AG932" s="63">
        <v>0</v>
      </c>
      <c r="AH932" s="63">
        <v>0</v>
      </c>
      <c r="AI932" s="63">
        <v>0</v>
      </c>
      <c r="AJ932" s="63">
        <v>0</v>
      </c>
      <c r="AK932" s="63">
        <v>0</v>
      </c>
      <c r="AL932" s="63">
        <v>0</v>
      </c>
      <c r="AM932" s="63">
        <v>0</v>
      </c>
      <c r="AN932" s="63">
        <v>546</v>
      </c>
      <c r="AO932" s="63">
        <v>0</v>
      </c>
      <c r="AP932" s="63">
        <v>0</v>
      </c>
      <c r="AQ932" s="63">
        <v>0</v>
      </c>
      <c r="AR932" s="63">
        <v>0</v>
      </c>
      <c r="AS932" s="63">
        <v>0</v>
      </c>
      <c r="AT932" s="63">
        <v>0</v>
      </c>
      <c r="AU932" s="63">
        <v>0</v>
      </c>
      <c r="AV932" s="63">
        <v>0</v>
      </c>
      <c r="AW932" s="63">
        <v>0</v>
      </c>
      <c r="AX932" s="63">
        <v>0</v>
      </c>
      <c r="AY932" s="63">
        <v>0</v>
      </c>
      <c r="BA932" s="5">
        <f>IF(Q932&gt;0,RANK(Q932,(N932:P932,Q932:AE932)),0)</f>
        <v>3</v>
      </c>
      <c r="BB932" s="5">
        <f>IF(R932&gt;0,RANK(R932,(N932:P932,Q932:AE932)),0)</f>
        <v>6</v>
      </c>
      <c r="BC932" s="5">
        <f>IF(T932&gt;0,RANK(T932,(N932:P932,Q932:AE932)),0)</f>
        <v>8</v>
      </c>
      <c r="BD932" s="5">
        <f>IF(S932&gt;0,RANK(S932,(N932:P932,Q932:AE932)),0)</f>
        <v>7</v>
      </c>
      <c r="BE932" s="2">
        <f t="shared" si="378"/>
        <v>1.1613541186761143E-2</v>
      </c>
      <c r="BF932" s="2">
        <f t="shared" si="379"/>
        <v>1.8185893542440553E-3</v>
      </c>
      <c r="BG932" s="2">
        <f t="shared" si="380"/>
        <v>6.3990688822506271E-4</v>
      </c>
      <c r="BH932" s="2">
        <f t="shared" si="381"/>
        <v>1.0095388707949927E-3</v>
      </c>
      <c r="BJ932" t="s">
        <v>1620</v>
      </c>
      <c r="BK932" t="s">
        <v>544</v>
      </c>
      <c r="BN932" s="112">
        <v>19</v>
      </c>
      <c r="BO932" s="114"/>
      <c r="BP932" s="112">
        <v>19</v>
      </c>
      <c r="BQ932" s="112">
        <f t="shared" si="382"/>
        <v>19</v>
      </c>
      <c r="BR932" s="5" t="s">
        <v>710</v>
      </c>
      <c r="BS932" s="63">
        <f>SUM(BS833:BS931)</f>
        <v>0</v>
      </c>
      <c r="BT932" s="63">
        <f>SUM(BT833:BT931)</f>
        <v>0</v>
      </c>
      <c r="BV932" s="63"/>
    </row>
    <row r="933" spans="1:86" ht="15" customHeight="1">
      <c r="C933" s="1"/>
      <c r="E933" s="5"/>
      <c r="F933" s="5"/>
      <c r="G933" s="129"/>
      <c r="H933" s="134"/>
      <c r="I933" s="2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BA933" s="5"/>
      <c r="BB933" s="5"/>
      <c r="BC933" s="5"/>
      <c r="BD933" s="5"/>
      <c r="BN933" s="112"/>
      <c r="BO933" s="114"/>
      <c r="BP933" s="118"/>
      <c r="BQ933" s="118"/>
      <c r="CH933" s="129"/>
    </row>
    <row r="934" spans="1:86" ht="15" hidden="1" customHeight="1" outlineLevel="1">
      <c r="A934" t="s">
        <v>1716</v>
      </c>
      <c r="B934" t="s">
        <v>457</v>
      </c>
      <c r="C934" s="1">
        <f t="shared" ref="C934:C965" si="383">SUM(N934:AY934)</f>
        <v>5816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0</v>
      </c>
      <c r="G934" s="129">
        <f t="shared" ref="G934:G965" si="384">IF(C934&gt;0,MAX(N934:P934)-LARGE(N934:P934,2),0)</f>
        <v>2596</v>
      </c>
      <c r="H934" s="134">
        <f t="shared" ref="H934:H965" si="385">IF(C934&gt;0,G934/C934,0)</f>
        <v>0.44635488308115545</v>
      </c>
      <c r="I934" s="2"/>
      <c r="J934" s="2">
        <f t="shared" ref="J934:J965" si="386">IF($C934=0,"-",N934/$C934)</f>
        <v>0.26805364511691887</v>
      </c>
      <c r="K934" s="2">
        <f t="shared" ref="K934:K965" si="387">IF($C934=0,"-",O934/$C934)</f>
        <v>0.71440852819807432</v>
      </c>
      <c r="L934" s="2">
        <f t="shared" ref="L934:L965" si="388">IF($C934=0,"-",P934/$C934)</f>
        <v>0</v>
      </c>
      <c r="M934" s="2">
        <f t="shared" ref="M934:M965" si="389">IF(C934=0,"-",(1-J934-K934-L934))</f>
        <v>1.7537826685006808E-2</v>
      </c>
      <c r="N934" s="63">
        <v>1559</v>
      </c>
      <c r="O934" s="63">
        <v>4155</v>
      </c>
      <c r="P934" s="63">
        <v>0</v>
      </c>
      <c r="Q934" s="63">
        <v>102</v>
      </c>
      <c r="R934" s="63">
        <v>0</v>
      </c>
      <c r="S934" s="63">
        <v>0</v>
      </c>
      <c r="T934" s="63">
        <v>0</v>
      </c>
      <c r="U934" s="63">
        <v>0</v>
      </c>
      <c r="V934" s="63">
        <v>0</v>
      </c>
      <c r="W934" s="63">
        <v>0</v>
      </c>
      <c r="X934" s="63">
        <v>0</v>
      </c>
      <c r="Y934" s="63">
        <v>0</v>
      </c>
      <c r="Z934" s="63">
        <v>0</v>
      </c>
      <c r="AA934" s="63">
        <v>0</v>
      </c>
      <c r="AB934" s="63">
        <v>0</v>
      </c>
      <c r="AC934" s="63">
        <v>0</v>
      </c>
      <c r="AD934" s="63">
        <v>0</v>
      </c>
      <c r="AE934" s="63">
        <v>0</v>
      </c>
      <c r="AF934" s="63">
        <v>0</v>
      </c>
      <c r="AG934" s="63">
        <v>0</v>
      </c>
      <c r="AH934" s="63">
        <v>0</v>
      </c>
      <c r="AI934" s="63">
        <v>0</v>
      </c>
      <c r="AJ934" s="63">
        <v>0</v>
      </c>
      <c r="AK934" s="63">
        <v>0</v>
      </c>
      <c r="AL934" s="63">
        <v>0</v>
      </c>
      <c r="AM934" s="63">
        <v>0</v>
      </c>
      <c r="AN934" s="63">
        <v>0</v>
      </c>
      <c r="AO934" s="63">
        <v>0</v>
      </c>
      <c r="AP934" s="63">
        <v>0</v>
      </c>
      <c r="AQ934" s="63">
        <v>0</v>
      </c>
      <c r="AR934" s="63">
        <v>0</v>
      </c>
      <c r="AS934" s="63">
        <v>0</v>
      </c>
      <c r="AT934" s="63">
        <v>0</v>
      </c>
      <c r="AU934" s="63">
        <v>0</v>
      </c>
      <c r="AV934" s="63">
        <v>0</v>
      </c>
      <c r="AW934" s="63">
        <v>0</v>
      </c>
      <c r="AX934" s="63">
        <v>0</v>
      </c>
      <c r="AY934" s="63">
        <v>0</v>
      </c>
      <c r="BA934" s="5">
        <f>IF(Q934&gt;0,RANK(Q934,(N934:P934,Q934:AE934)),0)</f>
        <v>3</v>
      </c>
      <c r="BB934" s="5">
        <f>IF(R934&gt;0,RANK(R934,(N934:P934,Q934:AE934)),0)</f>
        <v>0</v>
      </c>
      <c r="BC934" s="5">
        <f>IF(T934&gt;0,RANK(T934,(N934:P934,Q934:AE934)),0)</f>
        <v>0</v>
      </c>
      <c r="BD934" s="5">
        <f>IF(S934&gt;0,RANK(S934,(N934:P934,Q934:AE934)),0)</f>
        <v>0</v>
      </c>
      <c r="BE934" s="2">
        <f t="shared" ref="BE934:BE965" si="390">IF($C934=0,"-",Q934/$C934)</f>
        <v>1.7537826685006877E-2</v>
      </c>
      <c r="BF934" s="2">
        <f t="shared" ref="BF934:BF965" si="391">IF($C934=0,"-",R934/$C934)</f>
        <v>0</v>
      </c>
      <c r="BG934" s="2">
        <f t="shared" ref="BG934:BG965" si="392">IF($C934=0,"-",T934/$C934)</f>
        <v>0</v>
      </c>
      <c r="BH934" s="2">
        <f t="shared" ref="BH934:BH965" si="393">IF($C934=0,"-",S934/$C934)</f>
        <v>0</v>
      </c>
      <c r="BJ934" t="s">
        <v>1716</v>
      </c>
      <c r="BK934" t="s">
        <v>457</v>
      </c>
      <c r="BL934">
        <v>2</v>
      </c>
      <c r="BN934" s="112">
        <v>20</v>
      </c>
      <c r="BO934" s="114">
        <v>1</v>
      </c>
      <c r="BP934" s="118">
        <f t="shared" si="370"/>
        <v>20001</v>
      </c>
      <c r="BQ934" s="118">
        <f t="shared" si="382"/>
        <v>20001</v>
      </c>
      <c r="BR934" s="5" t="s">
        <v>3151</v>
      </c>
      <c r="BV934" s="63"/>
      <c r="CC934" s="63">
        <f t="shared" ref="CC934:CC997" si="394">C934-CD934</f>
        <v>5816</v>
      </c>
    </row>
    <row r="935" spans="1:86" ht="15" hidden="1" customHeight="1" outlineLevel="1">
      <c r="A935" t="s">
        <v>1960</v>
      </c>
      <c r="B935" t="s">
        <v>457</v>
      </c>
      <c r="C935" s="1">
        <f t="shared" si="383"/>
        <v>3720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0</v>
      </c>
      <c r="G935" s="129">
        <f t="shared" si="384"/>
        <v>2109</v>
      </c>
      <c r="H935" s="134">
        <f t="shared" si="385"/>
        <v>0.5669354838709677</v>
      </c>
      <c r="I935" s="2"/>
      <c r="J935" s="2">
        <f t="shared" si="386"/>
        <v>0.20564516129032259</v>
      </c>
      <c r="K935" s="2">
        <f t="shared" si="387"/>
        <v>0.77258064516129032</v>
      </c>
      <c r="L935" s="2">
        <f t="shared" si="388"/>
        <v>0</v>
      </c>
      <c r="M935" s="2">
        <f t="shared" si="389"/>
        <v>2.1774193548387055E-2</v>
      </c>
      <c r="N935" s="63">
        <v>765</v>
      </c>
      <c r="O935" s="63">
        <v>2874</v>
      </c>
      <c r="P935" s="63">
        <v>0</v>
      </c>
      <c r="Q935" s="63">
        <v>81</v>
      </c>
      <c r="R935" s="63">
        <v>0</v>
      </c>
      <c r="S935" s="63">
        <v>0</v>
      </c>
      <c r="T935" s="63">
        <v>0</v>
      </c>
      <c r="U935" s="63">
        <v>0</v>
      </c>
      <c r="V935" s="63">
        <v>0</v>
      </c>
      <c r="W935" s="63">
        <v>0</v>
      </c>
      <c r="X935" s="63">
        <v>0</v>
      </c>
      <c r="Y935" s="63">
        <v>0</v>
      </c>
      <c r="Z935" s="63">
        <v>0</v>
      </c>
      <c r="AA935" s="63">
        <v>0</v>
      </c>
      <c r="AB935" s="63">
        <v>0</v>
      </c>
      <c r="AC935" s="63">
        <v>0</v>
      </c>
      <c r="AD935" s="63">
        <v>0</v>
      </c>
      <c r="AE935" s="63">
        <v>0</v>
      </c>
      <c r="AF935" s="63">
        <v>0</v>
      </c>
      <c r="AG935" s="63">
        <v>0</v>
      </c>
      <c r="AH935" s="63">
        <v>0</v>
      </c>
      <c r="AI935" s="63">
        <v>0</v>
      </c>
      <c r="AJ935" s="63">
        <v>0</v>
      </c>
      <c r="AK935" s="63">
        <v>0</v>
      </c>
      <c r="AL935" s="63">
        <v>0</v>
      </c>
      <c r="AM935" s="63">
        <v>0</v>
      </c>
      <c r="AN935" s="63">
        <v>0</v>
      </c>
      <c r="AO935" s="63">
        <v>0</v>
      </c>
      <c r="AP935" s="63">
        <v>0</v>
      </c>
      <c r="AQ935" s="63">
        <v>0</v>
      </c>
      <c r="AR935" s="63">
        <v>0</v>
      </c>
      <c r="AS935" s="63">
        <v>0</v>
      </c>
      <c r="AT935" s="63">
        <v>0</v>
      </c>
      <c r="AU935" s="63">
        <v>0</v>
      </c>
      <c r="AV935" s="63">
        <v>0</v>
      </c>
      <c r="AW935" s="63">
        <v>0</v>
      </c>
      <c r="AX935" s="63">
        <v>0</v>
      </c>
      <c r="AY935" s="63">
        <v>0</v>
      </c>
      <c r="BA935" s="5">
        <f>IF(Q935&gt;0,RANK(Q935,(N935:P935,Q935:AE935)),0)</f>
        <v>3</v>
      </c>
      <c r="BB935" s="5">
        <f>IF(R935&gt;0,RANK(R935,(N935:P935,Q935:AE935)),0)</f>
        <v>0</v>
      </c>
      <c r="BC935" s="5">
        <f>IF(T935&gt;0,RANK(T935,(N935:P935,Q935:AE935)),0)</f>
        <v>0</v>
      </c>
      <c r="BD935" s="5">
        <f>IF(S935&gt;0,RANK(S935,(N935:P935,Q935:AE935)),0)</f>
        <v>0</v>
      </c>
      <c r="BE935" s="2">
        <f t="shared" si="390"/>
        <v>2.1774193548387097E-2</v>
      </c>
      <c r="BF935" s="2">
        <f t="shared" si="391"/>
        <v>0</v>
      </c>
      <c r="BG935" s="2">
        <f t="shared" si="392"/>
        <v>0</v>
      </c>
      <c r="BH935" s="2">
        <f t="shared" si="393"/>
        <v>0</v>
      </c>
      <c r="BJ935" t="s">
        <v>1960</v>
      </c>
      <c r="BK935" t="s">
        <v>457</v>
      </c>
      <c r="BL935">
        <v>2</v>
      </c>
      <c r="BN935" s="112">
        <v>20</v>
      </c>
      <c r="BO935" s="114">
        <v>3</v>
      </c>
      <c r="BP935" s="118">
        <f t="shared" si="370"/>
        <v>20003</v>
      </c>
      <c r="BQ935" s="118">
        <f t="shared" si="382"/>
        <v>20003</v>
      </c>
      <c r="BR935" s="5" t="s">
        <v>3151</v>
      </c>
      <c r="BV935" s="63"/>
      <c r="CC935" s="63">
        <f t="shared" si="394"/>
        <v>3720</v>
      </c>
    </row>
    <row r="936" spans="1:86" ht="15" hidden="1" customHeight="1" outlineLevel="1">
      <c r="A936" t="s">
        <v>1711</v>
      </c>
      <c r="B936" t="s">
        <v>457</v>
      </c>
      <c r="C936" s="1">
        <f t="shared" si="383"/>
        <v>7312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0</v>
      </c>
      <c r="G936" s="129">
        <f t="shared" si="384"/>
        <v>2512</v>
      </c>
      <c r="H936" s="134">
        <f t="shared" si="385"/>
        <v>0.34354485776805249</v>
      </c>
      <c r="I936" s="2"/>
      <c r="J936" s="2">
        <f t="shared" si="386"/>
        <v>0.31646608315098468</v>
      </c>
      <c r="K936" s="2">
        <f t="shared" si="387"/>
        <v>0.66001094091903723</v>
      </c>
      <c r="L936" s="2">
        <f t="shared" si="388"/>
        <v>0</v>
      </c>
      <c r="M936" s="2">
        <f t="shared" si="389"/>
        <v>2.3522975929978096E-2</v>
      </c>
      <c r="N936" s="63">
        <v>2314</v>
      </c>
      <c r="O936" s="63">
        <v>4826</v>
      </c>
      <c r="P936" s="63">
        <v>0</v>
      </c>
      <c r="Q936" s="63">
        <v>172</v>
      </c>
      <c r="R936" s="63">
        <v>0</v>
      </c>
      <c r="S936" s="63">
        <v>0</v>
      </c>
      <c r="T936" s="63">
        <v>0</v>
      </c>
      <c r="U936" s="63">
        <v>0</v>
      </c>
      <c r="V936" s="63">
        <v>0</v>
      </c>
      <c r="W936" s="63">
        <v>0</v>
      </c>
      <c r="X936" s="63">
        <v>0</v>
      </c>
      <c r="Y936" s="63">
        <v>0</v>
      </c>
      <c r="Z936" s="63">
        <v>0</v>
      </c>
      <c r="AA936" s="63">
        <v>0</v>
      </c>
      <c r="AB936" s="63">
        <v>0</v>
      </c>
      <c r="AC936" s="63">
        <v>0</v>
      </c>
      <c r="AD936" s="63">
        <v>0</v>
      </c>
      <c r="AE936" s="63">
        <v>0</v>
      </c>
      <c r="AF936" s="63">
        <v>0</v>
      </c>
      <c r="AG936" s="63">
        <v>0</v>
      </c>
      <c r="AH936" s="63">
        <v>0</v>
      </c>
      <c r="AI936" s="63">
        <v>0</v>
      </c>
      <c r="AJ936" s="63">
        <v>0</v>
      </c>
      <c r="AK936" s="63">
        <v>0</v>
      </c>
      <c r="AL936" s="63">
        <v>0</v>
      </c>
      <c r="AM936" s="63">
        <v>0</v>
      </c>
      <c r="AN936" s="63">
        <v>0</v>
      </c>
      <c r="AO936" s="63">
        <v>0</v>
      </c>
      <c r="AP936" s="63">
        <v>0</v>
      </c>
      <c r="AQ936" s="63">
        <v>0</v>
      </c>
      <c r="AR936" s="63">
        <v>0</v>
      </c>
      <c r="AS936" s="63">
        <v>0</v>
      </c>
      <c r="AT936" s="63">
        <v>0</v>
      </c>
      <c r="AU936" s="63">
        <v>0</v>
      </c>
      <c r="AV936" s="63">
        <v>0</v>
      </c>
      <c r="AW936" s="63">
        <v>0</v>
      </c>
      <c r="AX936" s="63">
        <v>0</v>
      </c>
      <c r="AY936" s="63">
        <v>0</v>
      </c>
      <c r="BA936" s="5">
        <f>IF(Q936&gt;0,RANK(Q936,(N936:P936,Q936:AE936)),0)</f>
        <v>3</v>
      </c>
      <c r="BB936" s="5">
        <f>IF(R936&gt;0,RANK(R936,(N936:P936,Q936:AE936)),0)</f>
        <v>0</v>
      </c>
      <c r="BC936" s="5">
        <f>IF(T936&gt;0,RANK(T936,(N936:P936,Q936:AE936)),0)</f>
        <v>0</v>
      </c>
      <c r="BD936" s="5">
        <f>IF(S936&gt;0,RANK(S936,(N936:P936,Q936:AE936)),0)</f>
        <v>0</v>
      </c>
      <c r="BE936" s="2">
        <f t="shared" si="390"/>
        <v>2.3522975929978117E-2</v>
      </c>
      <c r="BF936" s="2">
        <f t="shared" si="391"/>
        <v>0</v>
      </c>
      <c r="BG936" s="2">
        <f t="shared" si="392"/>
        <v>0</v>
      </c>
      <c r="BH936" s="2">
        <f t="shared" si="393"/>
        <v>0</v>
      </c>
      <c r="BJ936" t="s">
        <v>1711</v>
      </c>
      <c r="BK936" t="s">
        <v>457</v>
      </c>
      <c r="BL936">
        <v>2</v>
      </c>
      <c r="BN936" s="112">
        <v>20</v>
      </c>
      <c r="BO936" s="114">
        <v>5</v>
      </c>
      <c r="BP936" s="118">
        <f t="shared" ref="BP936:BP999" si="395">1000*BN936+BO936</f>
        <v>20005</v>
      </c>
      <c r="BQ936" s="118">
        <f t="shared" si="382"/>
        <v>20005</v>
      </c>
      <c r="BR936" s="5" t="s">
        <v>3151</v>
      </c>
      <c r="BV936" s="63"/>
      <c r="CC936" s="63">
        <f t="shared" si="394"/>
        <v>7312</v>
      </c>
    </row>
    <row r="937" spans="1:86" ht="15" hidden="1" customHeight="1" outlineLevel="1">
      <c r="A937" t="s">
        <v>2265</v>
      </c>
      <c r="B937" t="s">
        <v>457</v>
      </c>
      <c r="C937" s="1">
        <f t="shared" si="383"/>
        <v>2313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0</v>
      </c>
      <c r="G937" s="129">
        <f t="shared" si="384"/>
        <v>1708</v>
      </c>
      <c r="H937" s="134">
        <f t="shared" si="385"/>
        <v>0.73843493298746221</v>
      </c>
      <c r="I937" s="2"/>
      <c r="J937" s="2">
        <f t="shared" si="386"/>
        <v>0.12278426286208387</v>
      </c>
      <c r="K937" s="2">
        <f t="shared" si="387"/>
        <v>0.86121919584954609</v>
      </c>
      <c r="L937" s="2">
        <f t="shared" si="388"/>
        <v>0</v>
      </c>
      <c r="M937" s="2">
        <f t="shared" si="389"/>
        <v>1.5996541288370025E-2</v>
      </c>
      <c r="N937" s="63">
        <v>284</v>
      </c>
      <c r="O937" s="63">
        <v>1992</v>
      </c>
      <c r="P937" s="63">
        <v>0</v>
      </c>
      <c r="Q937" s="63">
        <v>37</v>
      </c>
      <c r="R937" s="63">
        <v>0</v>
      </c>
      <c r="S937" s="63">
        <v>0</v>
      </c>
      <c r="T937" s="63">
        <v>0</v>
      </c>
      <c r="U937" s="63">
        <v>0</v>
      </c>
      <c r="V937" s="63">
        <v>0</v>
      </c>
      <c r="W937" s="63">
        <v>0</v>
      </c>
      <c r="X937" s="63">
        <v>0</v>
      </c>
      <c r="Y937" s="63">
        <v>0</v>
      </c>
      <c r="Z937" s="63">
        <v>0</v>
      </c>
      <c r="AA937" s="63">
        <v>0</v>
      </c>
      <c r="AB937" s="63">
        <v>0</v>
      </c>
      <c r="AC937" s="63">
        <v>0</v>
      </c>
      <c r="AD937" s="63">
        <v>0</v>
      </c>
      <c r="AE937" s="63">
        <v>0</v>
      </c>
      <c r="AF937" s="63">
        <v>0</v>
      </c>
      <c r="AG937" s="63">
        <v>0</v>
      </c>
      <c r="AH937" s="63">
        <v>0</v>
      </c>
      <c r="AI937" s="63">
        <v>0</v>
      </c>
      <c r="AJ937" s="63">
        <v>0</v>
      </c>
      <c r="AK937" s="63">
        <v>0</v>
      </c>
      <c r="AL937" s="63">
        <v>0</v>
      </c>
      <c r="AM937" s="63">
        <v>0</v>
      </c>
      <c r="AN937" s="63">
        <v>0</v>
      </c>
      <c r="AO937" s="63">
        <v>0</v>
      </c>
      <c r="AP937" s="63">
        <v>0</v>
      </c>
      <c r="AQ937" s="63">
        <v>0</v>
      </c>
      <c r="AR937" s="63">
        <v>0</v>
      </c>
      <c r="AS937" s="63">
        <v>0</v>
      </c>
      <c r="AT937" s="63">
        <v>0</v>
      </c>
      <c r="AU937" s="63">
        <v>0</v>
      </c>
      <c r="AV937" s="63">
        <v>0</v>
      </c>
      <c r="AW937" s="63">
        <v>0</v>
      </c>
      <c r="AX937" s="63">
        <v>0</v>
      </c>
      <c r="AY937" s="63">
        <v>0</v>
      </c>
      <c r="BA937" s="5">
        <f>IF(Q937&gt;0,RANK(Q937,(N937:P937,Q937:AE937)),0)</f>
        <v>3</v>
      </c>
      <c r="BB937" s="5">
        <f>IF(R937&gt;0,RANK(R937,(N937:P937,Q937:AE937)),0)</f>
        <v>0</v>
      </c>
      <c r="BC937" s="5">
        <f>IF(T937&gt;0,RANK(T937,(N937:P937,Q937:AE937)),0)</f>
        <v>0</v>
      </c>
      <c r="BD937" s="5">
        <f>IF(S937&gt;0,RANK(S937,(N937:P937,Q937:AE937)),0)</f>
        <v>0</v>
      </c>
      <c r="BE937" s="2">
        <f t="shared" si="390"/>
        <v>1.5996541288370081E-2</v>
      </c>
      <c r="BF937" s="2">
        <f t="shared" si="391"/>
        <v>0</v>
      </c>
      <c r="BG937" s="2">
        <f t="shared" si="392"/>
        <v>0</v>
      </c>
      <c r="BH937" s="2">
        <f t="shared" si="393"/>
        <v>0</v>
      </c>
      <c r="BJ937" t="s">
        <v>2265</v>
      </c>
      <c r="BK937" t="s">
        <v>457</v>
      </c>
      <c r="BL937">
        <v>4</v>
      </c>
      <c r="BN937" s="112">
        <v>20</v>
      </c>
      <c r="BO937" s="114">
        <v>7</v>
      </c>
      <c r="BP937" s="118">
        <f t="shared" si="395"/>
        <v>20007</v>
      </c>
      <c r="BQ937" s="118">
        <f t="shared" si="382"/>
        <v>20007</v>
      </c>
      <c r="BR937" s="5" t="s">
        <v>3151</v>
      </c>
      <c r="BV937" s="63"/>
      <c r="CC937" s="63">
        <f t="shared" si="394"/>
        <v>2313</v>
      </c>
    </row>
    <row r="938" spans="1:86" ht="15" hidden="1" customHeight="1" outlineLevel="1">
      <c r="A938" t="s">
        <v>545</v>
      </c>
      <c r="B938" t="s">
        <v>457</v>
      </c>
      <c r="C938" s="1">
        <f t="shared" si="383"/>
        <v>10961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0</v>
      </c>
      <c r="G938" s="129">
        <f t="shared" si="384"/>
        <v>6178</v>
      </c>
      <c r="H938" s="134">
        <f t="shared" si="385"/>
        <v>0.56363470486269496</v>
      </c>
      <c r="I938" s="2"/>
      <c r="J938" s="2">
        <f t="shared" si="386"/>
        <v>0.21001733418483715</v>
      </c>
      <c r="K938" s="2">
        <f t="shared" si="387"/>
        <v>0.77365203904753221</v>
      </c>
      <c r="L938" s="2">
        <f t="shared" si="388"/>
        <v>0</v>
      </c>
      <c r="M938" s="2">
        <f t="shared" si="389"/>
        <v>1.633062676763064E-2</v>
      </c>
      <c r="N938" s="63">
        <v>2302</v>
      </c>
      <c r="O938" s="63">
        <v>8480</v>
      </c>
      <c r="P938" s="63">
        <v>0</v>
      </c>
      <c r="Q938" s="63">
        <v>179</v>
      </c>
      <c r="R938" s="63">
        <v>0</v>
      </c>
      <c r="S938" s="63">
        <v>0</v>
      </c>
      <c r="T938" s="63">
        <v>0</v>
      </c>
      <c r="U938" s="63">
        <v>0</v>
      </c>
      <c r="V938" s="63">
        <v>0</v>
      </c>
      <c r="W938" s="63">
        <v>0</v>
      </c>
      <c r="X938" s="63">
        <v>0</v>
      </c>
      <c r="Y938" s="63">
        <v>0</v>
      </c>
      <c r="Z938" s="63">
        <v>0</v>
      </c>
      <c r="AA938" s="63">
        <v>0</v>
      </c>
      <c r="AB938" s="63">
        <v>0</v>
      </c>
      <c r="AC938" s="63">
        <v>0</v>
      </c>
      <c r="AD938" s="63">
        <v>0</v>
      </c>
      <c r="AE938" s="63">
        <v>0</v>
      </c>
      <c r="AF938" s="63">
        <v>0</v>
      </c>
      <c r="AG938" s="63">
        <v>0</v>
      </c>
      <c r="AH938" s="63">
        <v>0</v>
      </c>
      <c r="AI938" s="63">
        <v>0</v>
      </c>
      <c r="AJ938" s="63">
        <v>0</v>
      </c>
      <c r="AK938" s="63">
        <v>0</v>
      </c>
      <c r="AL938" s="63">
        <v>0</v>
      </c>
      <c r="AM938" s="63">
        <v>0</v>
      </c>
      <c r="AN938" s="63">
        <v>0</v>
      </c>
      <c r="AO938" s="63">
        <v>0</v>
      </c>
      <c r="AP938" s="63">
        <v>0</v>
      </c>
      <c r="AQ938" s="63">
        <v>0</v>
      </c>
      <c r="AR938" s="63">
        <v>0</v>
      </c>
      <c r="AS938" s="63">
        <v>0</v>
      </c>
      <c r="AT938" s="63">
        <v>0</v>
      </c>
      <c r="AU938" s="63">
        <v>0</v>
      </c>
      <c r="AV938" s="63">
        <v>0</v>
      </c>
      <c r="AW938" s="63">
        <v>0</v>
      </c>
      <c r="AX938" s="63">
        <v>0</v>
      </c>
      <c r="AY938" s="63">
        <v>0</v>
      </c>
      <c r="BA938" s="5">
        <f>IF(Q938&gt;0,RANK(Q938,(N938:P938,Q938:AE938)),0)</f>
        <v>3</v>
      </c>
      <c r="BB938" s="5">
        <f>IF(R938&gt;0,RANK(R938,(N938:P938,Q938:AE938)),0)</f>
        <v>0</v>
      </c>
      <c r="BC938" s="5">
        <f>IF(T938&gt;0,RANK(T938,(N938:P938,Q938:AE938)),0)</f>
        <v>0</v>
      </c>
      <c r="BD938" s="5">
        <f>IF(S938&gt;0,RANK(S938,(N938:P938,Q938:AE938)),0)</f>
        <v>0</v>
      </c>
      <c r="BE938" s="2">
        <f t="shared" si="390"/>
        <v>1.6330626767630689E-2</v>
      </c>
      <c r="BF938" s="2">
        <f t="shared" si="391"/>
        <v>0</v>
      </c>
      <c r="BG938" s="2">
        <f t="shared" si="392"/>
        <v>0</v>
      </c>
      <c r="BH938" s="2">
        <f t="shared" si="393"/>
        <v>0</v>
      </c>
      <c r="BJ938" t="s">
        <v>545</v>
      </c>
      <c r="BK938" t="s">
        <v>457</v>
      </c>
      <c r="BL938">
        <v>1</v>
      </c>
      <c r="BN938" s="112">
        <v>20</v>
      </c>
      <c r="BO938" s="114">
        <v>9</v>
      </c>
      <c r="BP938" s="118">
        <f t="shared" si="395"/>
        <v>20009</v>
      </c>
      <c r="BQ938" s="118">
        <f t="shared" si="382"/>
        <v>20009</v>
      </c>
      <c r="BR938" s="5" t="s">
        <v>3151</v>
      </c>
      <c r="BV938" s="63"/>
      <c r="CC938" s="63">
        <f t="shared" si="394"/>
        <v>10961</v>
      </c>
      <c r="CE938" s="129"/>
    </row>
    <row r="939" spans="1:86" ht="15" hidden="1" customHeight="1" outlineLevel="1">
      <c r="A939" t="s">
        <v>689</v>
      </c>
      <c r="B939" t="s">
        <v>457</v>
      </c>
      <c r="C939" s="1">
        <f t="shared" si="383"/>
        <v>6525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0</v>
      </c>
      <c r="G939" s="129">
        <f t="shared" si="384"/>
        <v>3405</v>
      </c>
      <c r="H939" s="134">
        <f t="shared" si="385"/>
        <v>0.52183908045977012</v>
      </c>
      <c r="I939" s="2"/>
      <c r="J939" s="2">
        <f t="shared" si="386"/>
        <v>0.23065134099616857</v>
      </c>
      <c r="K939" s="2">
        <f t="shared" si="387"/>
        <v>0.7524904214559387</v>
      </c>
      <c r="L939" s="2">
        <f t="shared" si="388"/>
        <v>0</v>
      </c>
      <c r="M939" s="2">
        <f t="shared" si="389"/>
        <v>1.6858237547892729E-2</v>
      </c>
      <c r="N939" s="63">
        <v>1505</v>
      </c>
      <c r="O939" s="63">
        <v>4910</v>
      </c>
      <c r="P939" s="63">
        <v>0</v>
      </c>
      <c r="Q939" s="63">
        <v>110</v>
      </c>
      <c r="R939" s="63">
        <v>0</v>
      </c>
      <c r="S939" s="63">
        <v>0</v>
      </c>
      <c r="T939" s="63">
        <v>0</v>
      </c>
      <c r="U939" s="63">
        <v>0</v>
      </c>
      <c r="V939" s="63">
        <v>0</v>
      </c>
      <c r="W939" s="63">
        <v>0</v>
      </c>
      <c r="X939" s="63">
        <v>0</v>
      </c>
      <c r="Y939" s="63">
        <v>0</v>
      </c>
      <c r="Z939" s="63">
        <v>0</v>
      </c>
      <c r="AA939" s="63">
        <v>0</v>
      </c>
      <c r="AB939" s="63">
        <v>0</v>
      </c>
      <c r="AC939" s="63">
        <v>0</v>
      </c>
      <c r="AD939" s="63">
        <v>0</v>
      </c>
      <c r="AE939" s="63">
        <v>0</v>
      </c>
      <c r="AF939" s="63">
        <v>0</v>
      </c>
      <c r="AG939" s="63">
        <v>0</v>
      </c>
      <c r="AH939" s="63">
        <v>0</v>
      </c>
      <c r="AI939" s="63">
        <v>0</v>
      </c>
      <c r="AJ939" s="63">
        <v>0</v>
      </c>
      <c r="AK939" s="63">
        <v>0</v>
      </c>
      <c r="AL939" s="63">
        <v>0</v>
      </c>
      <c r="AM939" s="63">
        <v>0</v>
      </c>
      <c r="AN939" s="63">
        <v>0</v>
      </c>
      <c r="AO939" s="63">
        <v>0</v>
      </c>
      <c r="AP939" s="63">
        <v>0</v>
      </c>
      <c r="AQ939" s="63">
        <v>0</v>
      </c>
      <c r="AR939" s="63">
        <v>0</v>
      </c>
      <c r="AS939" s="63">
        <v>0</v>
      </c>
      <c r="AT939" s="63">
        <v>0</v>
      </c>
      <c r="AU939" s="63">
        <v>0</v>
      </c>
      <c r="AV939" s="63">
        <v>0</v>
      </c>
      <c r="AW939" s="63">
        <v>0</v>
      </c>
      <c r="AX939" s="63">
        <v>0</v>
      </c>
      <c r="AY939" s="63">
        <v>0</v>
      </c>
      <c r="BA939" s="5">
        <f>IF(Q939&gt;0,RANK(Q939,(N939:P939,Q939:AE939)),0)</f>
        <v>3</v>
      </c>
      <c r="BB939" s="5">
        <f>IF(R939&gt;0,RANK(R939,(N939:P939,Q939:AE939)),0)</f>
        <v>0</v>
      </c>
      <c r="BC939" s="5">
        <f>IF(T939&gt;0,RANK(T939,(N939:P939,Q939:AE939)),0)</f>
        <v>0</v>
      </c>
      <c r="BD939" s="5">
        <f>IF(S939&gt;0,RANK(S939,(N939:P939,Q939:AE939)),0)</f>
        <v>0</v>
      </c>
      <c r="BE939" s="2">
        <f t="shared" si="390"/>
        <v>1.6858237547892719E-2</v>
      </c>
      <c r="BF939" s="2">
        <f t="shared" si="391"/>
        <v>0</v>
      </c>
      <c r="BG939" s="2">
        <f t="shared" si="392"/>
        <v>0</v>
      </c>
      <c r="BH939" s="2">
        <f t="shared" si="393"/>
        <v>0</v>
      </c>
      <c r="BJ939" t="s">
        <v>689</v>
      </c>
      <c r="BK939" t="s">
        <v>457</v>
      </c>
      <c r="BL939">
        <v>2</v>
      </c>
      <c r="BN939" s="112">
        <v>20</v>
      </c>
      <c r="BO939" s="114">
        <v>11</v>
      </c>
      <c r="BP939" s="118">
        <f t="shared" si="395"/>
        <v>20011</v>
      </c>
      <c r="BQ939" s="118">
        <f t="shared" si="382"/>
        <v>20011</v>
      </c>
      <c r="BR939" s="5" t="s">
        <v>3151</v>
      </c>
      <c r="BV939" s="63"/>
      <c r="CC939" s="63">
        <f t="shared" si="394"/>
        <v>6525</v>
      </c>
    </row>
    <row r="940" spans="1:86" ht="15" hidden="1" customHeight="1" outlineLevel="1">
      <c r="A940" t="s">
        <v>578</v>
      </c>
      <c r="B940" t="s">
        <v>457</v>
      </c>
      <c r="C940" s="1">
        <f t="shared" si="383"/>
        <v>4396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0</v>
      </c>
      <c r="G940" s="129">
        <f t="shared" si="384"/>
        <v>2118</v>
      </c>
      <c r="H940" s="134">
        <f t="shared" si="385"/>
        <v>0.48180163785259328</v>
      </c>
      <c r="I940" s="2"/>
      <c r="J940" s="2">
        <f t="shared" si="386"/>
        <v>0.24749772520473157</v>
      </c>
      <c r="K940" s="2">
        <f t="shared" si="387"/>
        <v>0.72929936305732479</v>
      </c>
      <c r="L940" s="2">
        <f t="shared" si="388"/>
        <v>0</v>
      </c>
      <c r="M940" s="2">
        <f t="shared" si="389"/>
        <v>2.3202911737943643E-2</v>
      </c>
      <c r="N940" s="63">
        <v>1088</v>
      </c>
      <c r="O940" s="63">
        <v>3206</v>
      </c>
      <c r="P940" s="63">
        <v>0</v>
      </c>
      <c r="Q940" s="63">
        <v>102</v>
      </c>
      <c r="R940" s="63">
        <v>0</v>
      </c>
      <c r="S940" s="63">
        <v>0</v>
      </c>
      <c r="T940" s="63">
        <v>0</v>
      </c>
      <c r="U940" s="63">
        <v>0</v>
      </c>
      <c r="V940" s="63">
        <v>0</v>
      </c>
      <c r="W940" s="63">
        <v>0</v>
      </c>
      <c r="X940" s="63">
        <v>0</v>
      </c>
      <c r="Y940" s="63">
        <v>0</v>
      </c>
      <c r="Z940" s="63">
        <v>0</v>
      </c>
      <c r="AA940" s="63">
        <v>0</v>
      </c>
      <c r="AB940" s="63">
        <v>0</v>
      </c>
      <c r="AC940" s="63">
        <v>0</v>
      </c>
      <c r="AD940" s="63">
        <v>0</v>
      </c>
      <c r="AE940" s="63">
        <v>0</v>
      </c>
      <c r="AF940" s="63">
        <v>0</v>
      </c>
      <c r="AG940" s="63">
        <v>0</v>
      </c>
      <c r="AH940" s="63">
        <v>0</v>
      </c>
      <c r="AI940" s="63">
        <v>0</v>
      </c>
      <c r="AJ940" s="63">
        <v>0</v>
      </c>
      <c r="AK940" s="63">
        <v>0</v>
      </c>
      <c r="AL940" s="63">
        <v>0</v>
      </c>
      <c r="AM940" s="63">
        <v>0</v>
      </c>
      <c r="AN940" s="63">
        <v>0</v>
      </c>
      <c r="AO940" s="63">
        <v>0</v>
      </c>
      <c r="AP940" s="63">
        <v>0</v>
      </c>
      <c r="AQ940" s="63">
        <v>0</v>
      </c>
      <c r="AR940" s="63">
        <v>0</v>
      </c>
      <c r="AS940" s="63">
        <v>0</v>
      </c>
      <c r="AT940" s="63">
        <v>0</v>
      </c>
      <c r="AU940" s="63">
        <v>0</v>
      </c>
      <c r="AV940" s="63">
        <v>0</v>
      </c>
      <c r="AW940" s="63">
        <v>0</v>
      </c>
      <c r="AX940" s="63">
        <v>0</v>
      </c>
      <c r="AY940" s="63">
        <v>0</v>
      </c>
      <c r="BA940" s="5">
        <f>IF(Q940&gt;0,RANK(Q940,(N940:P940,Q940:AE940)),0)</f>
        <v>3</v>
      </c>
      <c r="BB940" s="5">
        <f>IF(R940&gt;0,RANK(R940,(N940:P940,Q940:AE940)),0)</f>
        <v>0</v>
      </c>
      <c r="BC940" s="5">
        <f>IF(T940&gt;0,RANK(T940,(N940:P940,Q940:AE940)),0)</f>
        <v>0</v>
      </c>
      <c r="BD940" s="5">
        <f>IF(S940&gt;0,RANK(S940,(N940:P940,Q940:AE940)),0)</f>
        <v>0</v>
      </c>
      <c r="BE940" s="2">
        <f t="shared" si="390"/>
        <v>2.3202911737943584E-2</v>
      </c>
      <c r="BF940" s="2">
        <f t="shared" si="391"/>
        <v>0</v>
      </c>
      <c r="BG940" s="2">
        <f t="shared" si="392"/>
        <v>0</v>
      </c>
      <c r="BH940" s="2">
        <f t="shared" si="393"/>
        <v>0</v>
      </c>
      <c r="BJ940" t="s">
        <v>578</v>
      </c>
      <c r="BK940" t="s">
        <v>457</v>
      </c>
      <c r="BL940">
        <v>2</v>
      </c>
      <c r="BN940" s="112">
        <v>20</v>
      </c>
      <c r="BO940" s="114">
        <v>13</v>
      </c>
      <c r="BP940" s="118">
        <f t="shared" si="395"/>
        <v>20013</v>
      </c>
      <c r="BQ940" s="118">
        <f t="shared" si="382"/>
        <v>20013</v>
      </c>
      <c r="BR940" s="5" t="s">
        <v>3151</v>
      </c>
      <c r="BV940" s="63"/>
      <c r="CC940" s="63">
        <f t="shared" si="394"/>
        <v>4396</v>
      </c>
    </row>
    <row r="941" spans="1:86" ht="15" hidden="1" customHeight="1" outlineLevel="1">
      <c r="A941" t="s">
        <v>1805</v>
      </c>
      <c r="B941" t="s">
        <v>457</v>
      </c>
      <c r="C941" s="1">
        <f t="shared" si="383"/>
        <v>31946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0</v>
      </c>
      <c r="G941" s="129">
        <f t="shared" si="384"/>
        <v>13247</v>
      </c>
      <c r="H941" s="134">
        <f t="shared" si="385"/>
        <v>0.41466850309897951</v>
      </c>
      <c r="I941" s="2"/>
      <c r="J941" s="2">
        <f t="shared" si="386"/>
        <v>0.28181932010267324</v>
      </c>
      <c r="K941" s="2">
        <f t="shared" si="387"/>
        <v>0.69648782320165281</v>
      </c>
      <c r="L941" s="2">
        <f t="shared" si="388"/>
        <v>0</v>
      </c>
      <c r="M941" s="2">
        <f t="shared" si="389"/>
        <v>2.169285669567389E-2</v>
      </c>
      <c r="N941" s="63">
        <v>9003</v>
      </c>
      <c r="O941" s="63">
        <v>22250</v>
      </c>
      <c r="P941" s="63">
        <v>0</v>
      </c>
      <c r="Q941" s="63">
        <v>693</v>
      </c>
      <c r="R941" s="63">
        <v>0</v>
      </c>
      <c r="S941" s="63">
        <v>0</v>
      </c>
      <c r="T941" s="63">
        <v>0</v>
      </c>
      <c r="U941" s="63">
        <v>0</v>
      </c>
      <c r="V941" s="63">
        <v>0</v>
      </c>
      <c r="W941" s="63">
        <v>0</v>
      </c>
      <c r="X941" s="63">
        <v>0</v>
      </c>
      <c r="Y941" s="63">
        <v>0</v>
      </c>
      <c r="Z941" s="63">
        <v>0</v>
      </c>
      <c r="AA941" s="63">
        <v>0</v>
      </c>
      <c r="AB941" s="63">
        <v>0</v>
      </c>
      <c r="AC941" s="63">
        <v>0</v>
      </c>
      <c r="AD941" s="63">
        <v>0</v>
      </c>
      <c r="AE941" s="63">
        <v>0</v>
      </c>
      <c r="AF941" s="63">
        <v>0</v>
      </c>
      <c r="AG941" s="63">
        <v>0</v>
      </c>
      <c r="AH941" s="63">
        <v>0</v>
      </c>
      <c r="AI941" s="63">
        <v>0</v>
      </c>
      <c r="AJ941" s="63">
        <v>0</v>
      </c>
      <c r="AK941" s="63">
        <v>0</v>
      </c>
      <c r="AL941" s="63">
        <v>0</v>
      </c>
      <c r="AM941" s="63">
        <v>0</v>
      </c>
      <c r="AN941" s="63">
        <v>0</v>
      </c>
      <c r="AO941" s="63">
        <v>0</v>
      </c>
      <c r="AP941" s="63">
        <v>0</v>
      </c>
      <c r="AQ941" s="63">
        <v>0</v>
      </c>
      <c r="AR941" s="63">
        <v>0</v>
      </c>
      <c r="AS941" s="63">
        <v>0</v>
      </c>
      <c r="AT941" s="63">
        <v>0</v>
      </c>
      <c r="AU941" s="63">
        <v>0</v>
      </c>
      <c r="AV941" s="63">
        <v>0</v>
      </c>
      <c r="AW941" s="63">
        <v>0</v>
      </c>
      <c r="AX941" s="63">
        <v>0</v>
      </c>
      <c r="AY941" s="63">
        <v>0</v>
      </c>
      <c r="BA941" s="5">
        <f>IF(Q941&gt;0,RANK(Q941,(N941:P941,Q941:AE941)),0)</f>
        <v>3</v>
      </c>
      <c r="BB941" s="5">
        <f>IF(R941&gt;0,RANK(R941,(N941:P941,Q941:AE941)),0)</f>
        <v>0</v>
      </c>
      <c r="BC941" s="5">
        <f>IF(T941&gt;0,RANK(T941,(N941:P941,Q941:AE941)),0)</f>
        <v>0</v>
      </c>
      <c r="BD941" s="5">
        <f>IF(S941&gt;0,RANK(S941,(N941:P941,Q941:AE941)),0)</f>
        <v>0</v>
      </c>
      <c r="BE941" s="2">
        <f t="shared" si="390"/>
        <v>2.1692856695673949E-2</v>
      </c>
      <c r="BF941" s="2">
        <f t="shared" si="391"/>
        <v>0</v>
      </c>
      <c r="BG941" s="2">
        <f t="shared" si="392"/>
        <v>0</v>
      </c>
      <c r="BH941" s="2">
        <f t="shared" si="393"/>
        <v>0</v>
      </c>
      <c r="BJ941" t="s">
        <v>1805</v>
      </c>
      <c r="BK941" t="s">
        <v>457</v>
      </c>
      <c r="BL941">
        <v>4</v>
      </c>
      <c r="BN941" s="112">
        <v>20</v>
      </c>
      <c r="BO941" s="114">
        <v>15</v>
      </c>
      <c r="BP941" s="118">
        <f t="shared" si="395"/>
        <v>20015</v>
      </c>
      <c r="BQ941" s="118">
        <f t="shared" si="382"/>
        <v>20015</v>
      </c>
      <c r="BR941" s="5" t="s">
        <v>3151</v>
      </c>
      <c r="BV941" s="63"/>
      <c r="CC941" s="63">
        <f t="shared" si="394"/>
        <v>31946</v>
      </c>
    </row>
    <row r="942" spans="1:86" ht="15" hidden="1" customHeight="1" outlineLevel="1">
      <c r="A942" t="s">
        <v>215</v>
      </c>
      <c r="B942" t="s">
        <v>457</v>
      </c>
      <c r="C942" s="1">
        <f t="shared" si="383"/>
        <v>1478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0</v>
      </c>
      <c r="G942" s="129">
        <f t="shared" si="384"/>
        <v>773</v>
      </c>
      <c r="H942" s="134">
        <f t="shared" si="385"/>
        <v>0.5230040595399188</v>
      </c>
      <c r="I942" s="2"/>
      <c r="J942" s="2">
        <f t="shared" si="386"/>
        <v>0.2307171853856563</v>
      </c>
      <c r="K942" s="2">
        <f t="shared" si="387"/>
        <v>0.75372124492557513</v>
      </c>
      <c r="L942" s="2">
        <f t="shared" si="388"/>
        <v>0</v>
      </c>
      <c r="M942" s="2">
        <f t="shared" si="389"/>
        <v>1.556156968876854E-2</v>
      </c>
      <c r="N942" s="63">
        <v>341</v>
      </c>
      <c r="O942" s="63">
        <v>1114</v>
      </c>
      <c r="P942" s="63">
        <v>0</v>
      </c>
      <c r="Q942" s="63">
        <v>23</v>
      </c>
      <c r="R942" s="63">
        <v>0</v>
      </c>
      <c r="S942" s="63">
        <v>0</v>
      </c>
      <c r="T942" s="63">
        <v>0</v>
      </c>
      <c r="U942" s="63">
        <v>0</v>
      </c>
      <c r="V942" s="63">
        <v>0</v>
      </c>
      <c r="W942" s="63">
        <v>0</v>
      </c>
      <c r="X942" s="63">
        <v>0</v>
      </c>
      <c r="Y942" s="63">
        <v>0</v>
      </c>
      <c r="Z942" s="63">
        <v>0</v>
      </c>
      <c r="AA942" s="63">
        <v>0</v>
      </c>
      <c r="AB942" s="63">
        <v>0</v>
      </c>
      <c r="AC942" s="63">
        <v>0</v>
      </c>
      <c r="AD942" s="63">
        <v>0</v>
      </c>
      <c r="AE942" s="63">
        <v>0</v>
      </c>
      <c r="AF942" s="63">
        <v>0</v>
      </c>
      <c r="AG942" s="63">
        <v>0</v>
      </c>
      <c r="AH942" s="63">
        <v>0</v>
      </c>
      <c r="AI942" s="63">
        <v>0</v>
      </c>
      <c r="AJ942" s="63">
        <v>0</v>
      </c>
      <c r="AK942" s="63">
        <v>0</v>
      </c>
      <c r="AL942" s="63">
        <v>0</v>
      </c>
      <c r="AM942" s="63">
        <v>0</v>
      </c>
      <c r="AN942" s="63">
        <v>0</v>
      </c>
      <c r="AO942" s="63">
        <v>0</v>
      </c>
      <c r="AP942" s="63">
        <v>0</v>
      </c>
      <c r="AQ942" s="63">
        <v>0</v>
      </c>
      <c r="AR942" s="63">
        <v>0</v>
      </c>
      <c r="AS942" s="63">
        <v>0</v>
      </c>
      <c r="AT942" s="63">
        <v>0</v>
      </c>
      <c r="AU942" s="63">
        <v>0</v>
      </c>
      <c r="AV942" s="63">
        <v>0</v>
      </c>
      <c r="AW942" s="63">
        <v>0</v>
      </c>
      <c r="AX942" s="63">
        <v>0</v>
      </c>
      <c r="AY942" s="63">
        <v>0</v>
      </c>
      <c r="BA942" s="5">
        <f>IF(Q942&gt;0,RANK(Q942,(N942:P942,Q942:AE942)),0)</f>
        <v>3</v>
      </c>
      <c r="BB942" s="5">
        <f>IF(R942&gt;0,RANK(R942,(N942:P942,Q942:AE942)),0)</f>
        <v>0</v>
      </c>
      <c r="BC942" s="5">
        <f>IF(T942&gt;0,RANK(T942,(N942:P942,Q942:AE942)),0)</f>
        <v>0</v>
      </c>
      <c r="BD942" s="5">
        <f>IF(S942&gt;0,RANK(S942,(N942:P942,Q942:AE942)),0)</f>
        <v>0</v>
      </c>
      <c r="BE942" s="2">
        <f t="shared" si="390"/>
        <v>1.5561569688768605E-2</v>
      </c>
      <c r="BF942" s="2">
        <f t="shared" si="391"/>
        <v>0</v>
      </c>
      <c r="BG942" s="2">
        <f t="shared" si="392"/>
        <v>0</v>
      </c>
      <c r="BH942" s="2">
        <f t="shared" si="393"/>
        <v>0</v>
      </c>
      <c r="BJ942" t="s">
        <v>215</v>
      </c>
      <c r="BK942" t="s">
        <v>457</v>
      </c>
      <c r="BL942">
        <v>1</v>
      </c>
      <c r="BN942" s="112">
        <v>20</v>
      </c>
      <c r="BO942" s="114">
        <v>17</v>
      </c>
      <c r="BP942" s="118">
        <f t="shared" si="395"/>
        <v>20017</v>
      </c>
      <c r="BQ942" s="118">
        <f t="shared" si="382"/>
        <v>20017</v>
      </c>
      <c r="BR942" s="5" t="s">
        <v>3151</v>
      </c>
      <c r="BV942" s="63"/>
      <c r="CC942" s="63">
        <f t="shared" si="394"/>
        <v>1478</v>
      </c>
    </row>
    <row r="943" spans="1:86" ht="15" hidden="1" customHeight="1" outlineLevel="1">
      <c r="A943" t="s">
        <v>1369</v>
      </c>
      <c r="B943" t="s">
        <v>457</v>
      </c>
      <c r="C943" s="1">
        <f t="shared" si="383"/>
        <v>1634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29">
        <f t="shared" si="384"/>
        <v>1185</v>
      </c>
      <c r="H943" s="134">
        <f t="shared" si="385"/>
        <v>0.72521419828641376</v>
      </c>
      <c r="I943" s="2"/>
      <c r="J943" s="2">
        <f t="shared" si="386"/>
        <v>0.12974296205630356</v>
      </c>
      <c r="K943" s="2">
        <f t="shared" si="387"/>
        <v>0.85495716034271729</v>
      </c>
      <c r="L943" s="2">
        <f t="shared" si="388"/>
        <v>0</v>
      </c>
      <c r="M943" s="2">
        <f t="shared" si="389"/>
        <v>1.5299877600979173E-2</v>
      </c>
      <c r="N943" s="63">
        <v>212</v>
      </c>
      <c r="O943" s="63">
        <v>1397</v>
      </c>
      <c r="P943" s="63">
        <v>0</v>
      </c>
      <c r="Q943" s="63">
        <v>25</v>
      </c>
      <c r="R943" s="63">
        <v>0</v>
      </c>
      <c r="S943" s="63">
        <v>0</v>
      </c>
      <c r="T943" s="63">
        <v>0</v>
      </c>
      <c r="U943" s="63">
        <v>0</v>
      </c>
      <c r="V943" s="63">
        <v>0</v>
      </c>
      <c r="W943" s="63">
        <v>0</v>
      </c>
      <c r="X943" s="63">
        <v>0</v>
      </c>
      <c r="Y943" s="63">
        <v>0</v>
      </c>
      <c r="Z943" s="63">
        <v>0</v>
      </c>
      <c r="AA943" s="63">
        <v>0</v>
      </c>
      <c r="AB943" s="63">
        <v>0</v>
      </c>
      <c r="AC943" s="63">
        <v>0</v>
      </c>
      <c r="AD943" s="63">
        <v>0</v>
      </c>
      <c r="AE943" s="63">
        <v>0</v>
      </c>
      <c r="AF943" s="63">
        <v>0</v>
      </c>
      <c r="AG943" s="63">
        <v>0</v>
      </c>
      <c r="AH943" s="63">
        <v>0</v>
      </c>
      <c r="AI943" s="63">
        <v>0</v>
      </c>
      <c r="AJ943" s="63">
        <v>0</v>
      </c>
      <c r="AK943" s="63">
        <v>0</v>
      </c>
      <c r="AL943" s="63">
        <v>0</v>
      </c>
      <c r="AM943" s="63">
        <v>0</v>
      </c>
      <c r="AN943" s="63">
        <v>0</v>
      </c>
      <c r="AO943" s="63">
        <v>0</v>
      </c>
      <c r="AP943" s="63">
        <v>0</v>
      </c>
      <c r="AQ943" s="63">
        <v>0</v>
      </c>
      <c r="AR943" s="63">
        <v>0</v>
      </c>
      <c r="AS943" s="63">
        <v>0</v>
      </c>
      <c r="AT943" s="63">
        <v>0</v>
      </c>
      <c r="AU943" s="63">
        <v>0</v>
      </c>
      <c r="AV943" s="63">
        <v>0</v>
      </c>
      <c r="AW943" s="63">
        <v>0</v>
      </c>
      <c r="AX943" s="63">
        <v>0</v>
      </c>
      <c r="AY943" s="63">
        <v>0</v>
      </c>
      <c r="BA943" s="5">
        <f>IF(Q943&gt;0,RANK(Q943,(N943:P943,Q943:AE943)),0)</f>
        <v>3</v>
      </c>
      <c r="BB943" s="5">
        <f>IF(R943&gt;0,RANK(R943,(N943:P943,Q943:AE943)),0)</f>
        <v>0</v>
      </c>
      <c r="BC943" s="5">
        <f>IF(T943&gt;0,RANK(T943,(N943:P943,Q943:AE943)),0)</f>
        <v>0</v>
      </c>
      <c r="BD943" s="5">
        <f>IF(S943&gt;0,RANK(S943,(N943:P943,Q943:AE943)),0)</f>
        <v>0</v>
      </c>
      <c r="BE943" s="2">
        <f t="shared" si="390"/>
        <v>1.5299877600979192E-2</v>
      </c>
      <c r="BF943" s="2">
        <f t="shared" si="391"/>
        <v>0</v>
      </c>
      <c r="BG943" s="2">
        <f t="shared" si="392"/>
        <v>0</v>
      </c>
      <c r="BH943" s="2">
        <f t="shared" si="393"/>
        <v>0</v>
      </c>
      <c r="BJ943" t="s">
        <v>1369</v>
      </c>
      <c r="BK943" t="s">
        <v>457</v>
      </c>
      <c r="BL943">
        <v>4</v>
      </c>
      <c r="BN943" s="112">
        <v>20</v>
      </c>
      <c r="BO943" s="114">
        <v>19</v>
      </c>
      <c r="BP943" s="118">
        <f t="shared" si="395"/>
        <v>20019</v>
      </c>
      <c r="BQ943" s="118">
        <f t="shared" si="382"/>
        <v>20019</v>
      </c>
      <c r="BR943" s="5" t="s">
        <v>3151</v>
      </c>
      <c r="BV943" s="63"/>
      <c r="CC943" s="63">
        <f t="shared" si="394"/>
        <v>1634</v>
      </c>
    </row>
    <row r="944" spans="1:86" ht="15" hidden="1" customHeight="1" outlineLevel="1">
      <c r="A944" t="s">
        <v>1651</v>
      </c>
      <c r="B944" t="s">
        <v>457</v>
      </c>
      <c r="C944" s="1">
        <f t="shared" si="383"/>
        <v>8945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0</v>
      </c>
      <c r="G944" s="129">
        <f t="shared" si="384"/>
        <v>4459</v>
      </c>
      <c r="H944" s="134">
        <f t="shared" si="385"/>
        <v>0.49849077697037453</v>
      </c>
      <c r="I944" s="2"/>
      <c r="J944" s="2">
        <f t="shared" si="386"/>
        <v>0.24181106763555058</v>
      </c>
      <c r="K944" s="2">
        <f t="shared" si="387"/>
        <v>0.74030184460592507</v>
      </c>
      <c r="L944" s="2">
        <f t="shared" si="388"/>
        <v>0</v>
      </c>
      <c r="M944" s="2">
        <f t="shared" si="389"/>
        <v>1.7887087758524323E-2</v>
      </c>
      <c r="N944" s="63">
        <v>2163</v>
      </c>
      <c r="O944" s="63">
        <v>6622</v>
      </c>
      <c r="P944" s="63">
        <v>0</v>
      </c>
      <c r="Q944" s="63">
        <v>160</v>
      </c>
      <c r="R944" s="63">
        <v>0</v>
      </c>
      <c r="S944" s="63">
        <v>0</v>
      </c>
      <c r="T944" s="63">
        <v>0</v>
      </c>
      <c r="U944" s="63">
        <v>0</v>
      </c>
      <c r="V944" s="63">
        <v>0</v>
      </c>
      <c r="W944" s="63">
        <v>0</v>
      </c>
      <c r="X944" s="63">
        <v>0</v>
      </c>
      <c r="Y944" s="63">
        <v>0</v>
      </c>
      <c r="Z944" s="63">
        <v>0</v>
      </c>
      <c r="AA944" s="63">
        <v>0</v>
      </c>
      <c r="AB944" s="63">
        <v>0</v>
      </c>
      <c r="AC944" s="63">
        <v>0</v>
      </c>
      <c r="AD944" s="63">
        <v>0</v>
      </c>
      <c r="AE944" s="63">
        <v>0</v>
      </c>
      <c r="AF944" s="63">
        <v>0</v>
      </c>
      <c r="AG944" s="63">
        <v>0</v>
      </c>
      <c r="AH944" s="63">
        <v>0</v>
      </c>
      <c r="AI944" s="63">
        <v>0</v>
      </c>
      <c r="AJ944" s="63">
        <v>0</v>
      </c>
      <c r="AK944" s="63">
        <v>0</v>
      </c>
      <c r="AL944" s="63">
        <v>0</v>
      </c>
      <c r="AM944" s="63">
        <v>0</v>
      </c>
      <c r="AN944" s="63">
        <v>0</v>
      </c>
      <c r="AO944" s="63">
        <v>0</v>
      </c>
      <c r="AP944" s="63">
        <v>0</v>
      </c>
      <c r="AQ944" s="63">
        <v>0</v>
      </c>
      <c r="AR944" s="63">
        <v>0</v>
      </c>
      <c r="AS944" s="63">
        <v>0</v>
      </c>
      <c r="AT944" s="63">
        <v>0</v>
      </c>
      <c r="AU944" s="63">
        <v>0</v>
      </c>
      <c r="AV944" s="63">
        <v>0</v>
      </c>
      <c r="AW944" s="63">
        <v>0</v>
      </c>
      <c r="AX944" s="63">
        <v>0</v>
      </c>
      <c r="AY944" s="63">
        <v>0</v>
      </c>
      <c r="BA944" s="5">
        <f>IF(Q944&gt;0,RANK(Q944,(N944:P944,Q944:AE944)),0)</f>
        <v>3</v>
      </c>
      <c r="BB944" s="5">
        <f>IF(R944&gt;0,RANK(R944,(N944:P944,Q944:AE944)),0)</f>
        <v>0</v>
      </c>
      <c r="BC944" s="5">
        <f>IF(T944&gt;0,RANK(T944,(N944:P944,Q944:AE944)),0)</f>
        <v>0</v>
      </c>
      <c r="BD944" s="5">
        <f>IF(S944&gt;0,RANK(S944,(N944:P944,Q944:AE944)),0)</f>
        <v>0</v>
      </c>
      <c r="BE944" s="2">
        <f t="shared" si="390"/>
        <v>1.7887087758524316E-2</v>
      </c>
      <c r="BF944" s="2">
        <f t="shared" si="391"/>
        <v>0</v>
      </c>
      <c r="BG944" s="2">
        <f t="shared" si="392"/>
        <v>0</v>
      </c>
      <c r="BH944" s="2">
        <f t="shared" si="393"/>
        <v>0</v>
      </c>
      <c r="BJ944" t="s">
        <v>1651</v>
      </c>
      <c r="BK944" t="s">
        <v>457</v>
      </c>
      <c r="BL944">
        <v>2</v>
      </c>
      <c r="BN944" s="112">
        <v>20</v>
      </c>
      <c r="BO944" s="114">
        <v>21</v>
      </c>
      <c r="BP944" s="118">
        <f t="shared" si="395"/>
        <v>20021</v>
      </c>
      <c r="BQ944" s="118">
        <f t="shared" si="382"/>
        <v>20021</v>
      </c>
      <c r="BR944" s="5" t="s">
        <v>3151</v>
      </c>
      <c r="BV944" s="63"/>
      <c r="CC944" s="63">
        <f t="shared" si="394"/>
        <v>8945</v>
      </c>
    </row>
    <row r="945" spans="1:81" ht="15" hidden="1" customHeight="1" outlineLevel="1">
      <c r="A945" t="s">
        <v>2000</v>
      </c>
      <c r="B945" t="s">
        <v>457</v>
      </c>
      <c r="C945" s="1">
        <f t="shared" si="383"/>
        <v>1400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0</v>
      </c>
      <c r="G945" s="129">
        <f t="shared" si="384"/>
        <v>938</v>
      </c>
      <c r="H945" s="134">
        <f t="shared" si="385"/>
        <v>0.67</v>
      </c>
      <c r="I945" s="2"/>
      <c r="J945" s="2">
        <f t="shared" si="386"/>
        <v>0.15714285714285714</v>
      </c>
      <c r="K945" s="2">
        <f t="shared" si="387"/>
        <v>0.82714285714285718</v>
      </c>
      <c r="L945" s="2">
        <f t="shared" si="388"/>
        <v>0</v>
      </c>
      <c r="M945" s="2">
        <f t="shared" si="389"/>
        <v>1.5714285714285681E-2</v>
      </c>
      <c r="N945" s="63">
        <v>220</v>
      </c>
      <c r="O945" s="63">
        <v>1158</v>
      </c>
      <c r="P945" s="63">
        <v>0</v>
      </c>
      <c r="Q945" s="63">
        <v>22</v>
      </c>
      <c r="R945" s="63">
        <v>0</v>
      </c>
      <c r="S945" s="63">
        <v>0</v>
      </c>
      <c r="T945" s="63">
        <v>0</v>
      </c>
      <c r="U945" s="63">
        <v>0</v>
      </c>
      <c r="V945" s="63">
        <v>0</v>
      </c>
      <c r="W945" s="63">
        <v>0</v>
      </c>
      <c r="X945" s="63">
        <v>0</v>
      </c>
      <c r="Y945" s="63">
        <v>0</v>
      </c>
      <c r="Z945" s="63">
        <v>0</v>
      </c>
      <c r="AA945" s="63">
        <v>0</v>
      </c>
      <c r="AB945" s="63">
        <v>0</v>
      </c>
      <c r="AC945" s="63">
        <v>0</v>
      </c>
      <c r="AD945" s="63">
        <v>0</v>
      </c>
      <c r="AE945" s="63">
        <v>0</v>
      </c>
      <c r="AF945" s="63">
        <v>0</v>
      </c>
      <c r="AG945" s="63">
        <v>0</v>
      </c>
      <c r="AH945" s="63">
        <v>0</v>
      </c>
      <c r="AI945" s="63">
        <v>0</v>
      </c>
      <c r="AJ945" s="63">
        <v>0</v>
      </c>
      <c r="AK945" s="63">
        <v>0</v>
      </c>
      <c r="AL945" s="63">
        <v>0</v>
      </c>
      <c r="AM945" s="63">
        <v>0</v>
      </c>
      <c r="AN945" s="63">
        <v>0</v>
      </c>
      <c r="AO945" s="63">
        <v>0</v>
      </c>
      <c r="AP945" s="63">
        <v>0</v>
      </c>
      <c r="AQ945" s="63">
        <v>0</v>
      </c>
      <c r="AR945" s="63">
        <v>0</v>
      </c>
      <c r="AS945" s="63">
        <v>0</v>
      </c>
      <c r="AT945" s="63">
        <v>0</v>
      </c>
      <c r="AU945" s="63">
        <v>0</v>
      </c>
      <c r="AV945" s="63">
        <v>0</v>
      </c>
      <c r="AW945" s="63">
        <v>0</v>
      </c>
      <c r="AX945" s="63">
        <v>0</v>
      </c>
      <c r="AY945" s="63">
        <v>0</v>
      </c>
      <c r="BA945" s="5">
        <f>IF(Q945&gt;0,RANK(Q945,(N945:P945,Q945:AE945)),0)</f>
        <v>3</v>
      </c>
      <c r="BB945" s="5">
        <f>IF(R945&gt;0,RANK(R945,(N945:P945,Q945:AE945)),0)</f>
        <v>0</v>
      </c>
      <c r="BC945" s="5">
        <f>IF(T945&gt;0,RANK(T945,(N945:P945,Q945:AE945)),0)</f>
        <v>0</v>
      </c>
      <c r="BD945" s="5">
        <f>IF(S945&gt;0,RANK(S945,(N945:P945,Q945:AE945)),0)</f>
        <v>0</v>
      </c>
      <c r="BE945" s="2">
        <f t="shared" si="390"/>
        <v>1.5714285714285715E-2</v>
      </c>
      <c r="BF945" s="2">
        <f t="shared" si="391"/>
        <v>0</v>
      </c>
      <c r="BG945" s="2">
        <f t="shared" si="392"/>
        <v>0</v>
      </c>
      <c r="BH945" s="2">
        <f t="shared" si="393"/>
        <v>0</v>
      </c>
      <c r="BJ945" t="s">
        <v>2000</v>
      </c>
      <c r="BK945" t="s">
        <v>457</v>
      </c>
      <c r="BL945">
        <v>1</v>
      </c>
      <c r="BN945" s="112">
        <v>20</v>
      </c>
      <c r="BO945" s="114">
        <v>23</v>
      </c>
      <c r="BP945" s="118">
        <f t="shared" si="395"/>
        <v>20023</v>
      </c>
      <c r="BQ945" s="118">
        <f t="shared" si="382"/>
        <v>20023</v>
      </c>
      <c r="BR945" s="5" t="s">
        <v>3151</v>
      </c>
      <c r="BV945" s="63"/>
      <c r="CC945" s="63">
        <f t="shared" si="394"/>
        <v>1400</v>
      </c>
    </row>
    <row r="946" spans="1:81" ht="15" hidden="1" customHeight="1" outlineLevel="1">
      <c r="A946" t="s">
        <v>392</v>
      </c>
      <c r="B946" t="s">
        <v>457</v>
      </c>
      <c r="C946" s="1">
        <f t="shared" si="383"/>
        <v>1048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0</v>
      </c>
      <c r="G946" s="129">
        <f t="shared" si="384"/>
        <v>742</v>
      </c>
      <c r="H946" s="134">
        <f t="shared" si="385"/>
        <v>0.7080152671755725</v>
      </c>
      <c r="I946" s="2"/>
      <c r="J946" s="2">
        <f t="shared" si="386"/>
        <v>0.1364503816793893</v>
      </c>
      <c r="K946" s="2">
        <f t="shared" si="387"/>
        <v>0.84446564885496178</v>
      </c>
      <c r="L946" s="2">
        <f t="shared" si="388"/>
        <v>0</v>
      </c>
      <c r="M946" s="2">
        <f t="shared" si="389"/>
        <v>1.9083969465648942E-2</v>
      </c>
      <c r="N946" s="63">
        <v>143</v>
      </c>
      <c r="O946" s="63">
        <v>885</v>
      </c>
      <c r="P946" s="63">
        <v>0</v>
      </c>
      <c r="Q946" s="63">
        <v>20</v>
      </c>
      <c r="R946" s="63">
        <v>0</v>
      </c>
      <c r="S946" s="63">
        <v>0</v>
      </c>
      <c r="T946" s="63">
        <v>0</v>
      </c>
      <c r="U946" s="63">
        <v>0</v>
      </c>
      <c r="V946" s="63">
        <v>0</v>
      </c>
      <c r="W946" s="63">
        <v>0</v>
      </c>
      <c r="X946" s="63">
        <v>0</v>
      </c>
      <c r="Y946" s="63">
        <v>0</v>
      </c>
      <c r="Z946" s="63">
        <v>0</v>
      </c>
      <c r="AA946" s="63">
        <v>0</v>
      </c>
      <c r="AB946" s="63">
        <v>0</v>
      </c>
      <c r="AC946" s="63">
        <v>0</v>
      </c>
      <c r="AD946" s="63">
        <v>0</v>
      </c>
      <c r="AE946" s="63">
        <v>0</v>
      </c>
      <c r="AF946" s="63">
        <v>0</v>
      </c>
      <c r="AG946" s="63">
        <v>0</v>
      </c>
      <c r="AH946" s="63">
        <v>0</v>
      </c>
      <c r="AI946" s="63">
        <v>0</v>
      </c>
      <c r="AJ946" s="63">
        <v>0</v>
      </c>
      <c r="AK946" s="63">
        <v>0</v>
      </c>
      <c r="AL946" s="63">
        <v>0</v>
      </c>
      <c r="AM946" s="63">
        <v>0</v>
      </c>
      <c r="AN946" s="63">
        <v>0</v>
      </c>
      <c r="AO946" s="63">
        <v>0</v>
      </c>
      <c r="AP946" s="63">
        <v>0</v>
      </c>
      <c r="AQ946" s="63">
        <v>0</v>
      </c>
      <c r="AR946" s="63">
        <v>0</v>
      </c>
      <c r="AS946" s="63">
        <v>0</v>
      </c>
      <c r="AT946" s="63">
        <v>0</v>
      </c>
      <c r="AU946" s="63">
        <v>0</v>
      </c>
      <c r="AV946" s="63">
        <v>0</v>
      </c>
      <c r="AW946" s="63">
        <v>0</v>
      </c>
      <c r="AX946" s="63">
        <v>0</v>
      </c>
      <c r="AY946" s="63">
        <v>0</v>
      </c>
      <c r="BA946" s="5">
        <f>IF(Q946&gt;0,RANK(Q946,(N946:P946,Q946:AE946)),0)</f>
        <v>3</v>
      </c>
      <c r="BB946" s="5">
        <f>IF(R946&gt;0,RANK(R946,(N946:P946,Q946:AE946)),0)</f>
        <v>0</v>
      </c>
      <c r="BC946" s="5">
        <f>IF(T946&gt;0,RANK(T946,(N946:P946,Q946:AE946)),0)</f>
        <v>0</v>
      </c>
      <c r="BD946" s="5">
        <f>IF(S946&gt;0,RANK(S946,(N946:P946,Q946:AE946)),0)</f>
        <v>0</v>
      </c>
      <c r="BE946" s="2">
        <f t="shared" si="390"/>
        <v>1.9083969465648856E-2</v>
      </c>
      <c r="BF946" s="2">
        <f t="shared" si="391"/>
        <v>0</v>
      </c>
      <c r="BG946" s="2">
        <f t="shared" si="392"/>
        <v>0</v>
      </c>
      <c r="BH946" s="2">
        <f t="shared" si="393"/>
        <v>0</v>
      </c>
      <c r="BJ946" t="s">
        <v>392</v>
      </c>
      <c r="BK946" t="s">
        <v>457</v>
      </c>
      <c r="BL946">
        <v>1</v>
      </c>
      <c r="BN946" s="112">
        <v>20</v>
      </c>
      <c r="BO946" s="114">
        <v>25</v>
      </c>
      <c r="BP946" s="118">
        <f t="shared" si="395"/>
        <v>20025</v>
      </c>
      <c r="BQ946" s="118">
        <f t="shared" si="382"/>
        <v>20025</v>
      </c>
      <c r="BR946" s="5" t="s">
        <v>3151</v>
      </c>
      <c r="BV946" s="63"/>
      <c r="CC946" s="63">
        <f t="shared" si="394"/>
        <v>1048</v>
      </c>
    </row>
    <row r="947" spans="1:81" ht="15" hidden="1" customHeight="1" outlineLevel="1">
      <c r="A947" t="s">
        <v>3091</v>
      </c>
      <c r="B947" t="s">
        <v>457</v>
      </c>
      <c r="C947" s="1">
        <f t="shared" si="383"/>
        <v>4120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0</v>
      </c>
      <c r="G947" s="129">
        <f t="shared" si="384"/>
        <v>2246</v>
      </c>
      <c r="H947" s="134">
        <f t="shared" si="385"/>
        <v>0.54514563106796121</v>
      </c>
      <c r="I947" s="2"/>
      <c r="J947" s="2">
        <f t="shared" si="386"/>
        <v>0.21432038834951456</v>
      </c>
      <c r="K947" s="2">
        <f t="shared" si="387"/>
        <v>0.75946601941747571</v>
      </c>
      <c r="L947" s="2">
        <f t="shared" si="388"/>
        <v>0</v>
      </c>
      <c r="M947" s="2">
        <f t="shared" si="389"/>
        <v>2.6213592233009675E-2</v>
      </c>
      <c r="N947" s="63">
        <v>883</v>
      </c>
      <c r="O947" s="63">
        <v>3129</v>
      </c>
      <c r="P947" s="63">
        <v>0</v>
      </c>
      <c r="Q947" s="63">
        <v>108</v>
      </c>
      <c r="R947" s="63">
        <v>0</v>
      </c>
      <c r="S947" s="63">
        <v>0</v>
      </c>
      <c r="T947" s="63">
        <v>0</v>
      </c>
      <c r="U947" s="63">
        <v>0</v>
      </c>
      <c r="V947" s="63">
        <v>0</v>
      </c>
      <c r="W947" s="63">
        <v>0</v>
      </c>
      <c r="X947" s="63">
        <v>0</v>
      </c>
      <c r="Y947" s="63">
        <v>0</v>
      </c>
      <c r="Z947" s="63">
        <v>0</v>
      </c>
      <c r="AA947" s="63">
        <v>0</v>
      </c>
      <c r="AB947" s="63">
        <v>0</v>
      </c>
      <c r="AC947" s="63">
        <v>0</v>
      </c>
      <c r="AD947" s="63">
        <v>0</v>
      </c>
      <c r="AE947" s="63">
        <v>0</v>
      </c>
      <c r="AF947" s="63">
        <v>0</v>
      </c>
      <c r="AG947" s="63">
        <v>0</v>
      </c>
      <c r="AH947" s="63">
        <v>0</v>
      </c>
      <c r="AI947" s="63">
        <v>0</v>
      </c>
      <c r="AJ947" s="63">
        <v>0</v>
      </c>
      <c r="AK947" s="63">
        <v>0</v>
      </c>
      <c r="AL947" s="63">
        <v>0</v>
      </c>
      <c r="AM947" s="63">
        <v>0</v>
      </c>
      <c r="AN947" s="63">
        <v>0</v>
      </c>
      <c r="AO947" s="63">
        <v>0</v>
      </c>
      <c r="AP947" s="63">
        <v>0</v>
      </c>
      <c r="AQ947" s="63">
        <v>0</v>
      </c>
      <c r="AR947" s="63">
        <v>0</v>
      </c>
      <c r="AS947" s="63">
        <v>0</v>
      </c>
      <c r="AT947" s="63">
        <v>0</v>
      </c>
      <c r="AU947" s="63">
        <v>0</v>
      </c>
      <c r="AV947" s="63">
        <v>0</v>
      </c>
      <c r="AW947" s="63">
        <v>0</v>
      </c>
      <c r="AX947" s="63">
        <v>0</v>
      </c>
      <c r="AY947" s="63">
        <v>0</v>
      </c>
      <c r="BA947" s="5">
        <f>IF(Q947&gt;0,RANK(Q947,(N947:P947,Q947:AE947)),0)</f>
        <v>3</v>
      </c>
      <c r="BB947" s="5">
        <f>IF(R947&gt;0,RANK(R947,(N947:P947,Q947:AE947)),0)</f>
        <v>0</v>
      </c>
      <c r="BC947" s="5">
        <f>IF(T947&gt;0,RANK(T947,(N947:P947,Q947:AE947)),0)</f>
        <v>0</v>
      </c>
      <c r="BD947" s="5">
        <f>IF(S947&gt;0,RANK(S947,(N947:P947,Q947:AE947)),0)</f>
        <v>0</v>
      </c>
      <c r="BE947" s="2">
        <f t="shared" si="390"/>
        <v>2.621359223300971E-2</v>
      </c>
      <c r="BF947" s="2">
        <f t="shared" si="391"/>
        <v>0</v>
      </c>
      <c r="BG947" s="2">
        <f t="shared" si="392"/>
        <v>0</v>
      </c>
      <c r="BH947" s="2">
        <f t="shared" si="393"/>
        <v>0</v>
      </c>
      <c r="BJ947" t="s">
        <v>3091</v>
      </c>
      <c r="BK947" t="s">
        <v>457</v>
      </c>
      <c r="BL947">
        <v>1</v>
      </c>
      <c r="BN947" s="112">
        <v>20</v>
      </c>
      <c r="BO947" s="114">
        <v>27</v>
      </c>
      <c r="BP947" s="118">
        <f t="shared" si="395"/>
        <v>20027</v>
      </c>
      <c r="BQ947" s="118">
        <f t="shared" si="382"/>
        <v>20027</v>
      </c>
      <c r="BR947" s="5" t="s">
        <v>3151</v>
      </c>
      <c r="BV947" s="63"/>
      <c r="CC947" s="63">
        <f t="shared" si="394"/>
        <v>4120</v>
      </c>
    </row>
    <row r="948" spans="1:81" ht="15" hidden="1" customHeight="1" outlineLevel="1">
      <c r="A948" t="s">
        <v>213</v>
      </c>
      <c r="B948" t="s">
        <v>457</v>
      </c>
      <c r="C948" s="1">
        <f t="shared" si="383"/>
        <v>4174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0</v>
      </c>
      <c r="G948" s="129">
        <f t="shared" si="384"/>
        <v>2289</v>
      </c>
      <c r="H948" s="134">
        <f t="shared" si="385"/>
        <v>0.54839482510781024</v>
      </c>
      <c r="I948" s="2"/>
      <c r="J948" s="2">
        <f t="shared" si="386"/>
        <v>0.21394345951126018</v>
      </c>
      <c r="K948" s="2">
        <f t="shared" si="387"/>
        <v>0.76233828461907038</v>
      </c>
      <c r="L948" s="2">
        <f t="shared" si="388"/>
        <v>0</v>
      </c>
      <c r="M948" s="2">
        <f t="shared" si="389"/>
        <v>2.3718255869669469E-2</v>
      </c>
      <c r="N948" s="63">
        <v>893</v>
      </c>
      <c r="O948" s="63">
        <v>3182</v>
      </c>
      <c r="P948" s="63">
        <v>0</v>
      </c>
      <c r="Q948" s="63">
        <v>99</v>
      </c>
      <c r="R948" s="63">
        <v>0</v>
      </c>
      <c r="S948" s="63">
        <v>0</v>
      </c>
      <c r="T948" s="63">
        <v>0</v>
      </c>
      <c r="U948" s="63">
        <v>0</v>
      </c>
      <c r="V948" s="63">
        <v>0</v>
      </c>
      <c r="W948" s="63">
        <v>0</v>
      </c>
      <c r="X948" s="63">
        <v>0</v>
      </c>
      <c r="Y948" s="63">
        <v>0</v>
      </c>
      <c r="Z948" s="63">
        <v>0</v>
      </c>
      <c r="AA948" s="63">
        <v>0</v>
      </c>
      <c r="AB948" s="63">
        <v>0</v>
      </c>
      <c r="AC948" s="63">
        <v>0</v>
      </c>
      <c r="AD948" s="63">
        <v>0</v>
      </c>
      <c r="AE948" s="63">
        <v>0</v>
      </c>
      <c r="AF948" s="63">
        <v>0</v>
      </c>
      <c r="AG948" s="63">
        <v>0</v>
      </c>
      <c r="AH948" s="63">
        <v>0</v>
      </c>
      <c r="AI948" s="63">
        <v>0</v>
      </c>
      <c r="AJ948" s="63">
        <v>0</v>
      </c>
      <c r="AK948" s="63">
        <v>0</v>
      </c>
      <c r="AL948" s="63">
        <v>0</v>
      </c>
      <c r="AM948" s="63">
        <v>0</v>
      </c>
      <c r="AN948" s="63">
        <v>0</v>
      </c>
      <c r="AO948" s="63">
        <v>0</v>
      </c>
      <c r="AP948" s="63">
        <v>0</v>
      </c>
      <c r="AQ948" s="63">
        <v>0</v>
      </c>
      <c r="AR948" s="63">
        <v>0</v>
      </c>
      <c r="AS948" s="63">
        <v>0</v>
      </c>
      <c r="AT948" s="63">
        <v>0</v>
      </c>
      <c r="AU948" s="63">
        <v>0</v>
      </c>
      <c r="AV948" s="63">
        <v>0</v>
      </c>
      <c r="AW948" s="63">
        <v>0</v>
      </c>
      <c r="AX948" s="63">
        <v>0</v>
      </c>
      <c r="AY948" s="63">
        <v>0</v>
      </c>
      <c r="BA948" s="5">
        <f>IF(Q948&gt;0,RANK(Q948,(N948:P948,Q948:AE948)),0)</f>
        <v>3</v>
      </c>
      <c r="BB948" s="5">
        <f>IF(R948&gt;0,RANK(R948,(N948:P948,Q948:AE948)),0)</f>
        <v>0</v>
      </c>
      <c r="BC948" s="5">
        <f>IF(T948&gt;0,RANK(T948,(N948:P948,Q948:AE948)),0)</f>
        <v>0</v>
      </c>
      <c r="BD948" s="5">
        <f>IF(S948&gt;0,RANK(S948,(N948:P948,Q948:AE948)),0)</f>
        <v>0</v>
      </c>
      <c r="BE948" s="2">
        <f t="shared" si="390"/>
        <v>2.3718255869669382E-2</v>
      </c>
      <c r="BF948" s="2">
        <f t="shared" si="391"/>
        <v>0</v>
      </c>
      <c r="BG948" s="2">
        <f t="shared" si="392"/>
        <v>0</v>
      </c>
      <c r="BH948" s="2">
        <f t="shared" si="393"/>
        <v>0</v>
      </c>
      <c r="BJ948" t="s">
        <v>213</v>
      </c>
      <c r="BK948" t="s">
        <v>457</v>
      </c>
      <c r="BL948">
        <v>1</v>
      </c>
      <c r="BN948" s="112">
        <v>20</v>
      </c>
      <c r="BO948" s="114">
        <v>29</v>
      </c>
      <c r="BP948" s="118">
        <f t="shared" si="395"/>
        <v>20029</v>
      </c>
      <c r="BQ948" s="118">
        <f t="shared" si="382"/>
        <v>20029</v>
      </c>
      <c r="BR948" s="5" t="s">
        <v>3151</v>
      </c>
      <c r="BV948" s="63"/>
      <c r="CC948" s="63">
        <f t="shared" si="394"/>
        <v>4174</v>
      </c>
    </row>
    <row r="949" spans="1:81" ht="15" hidden="1" customHeight="1" outlineLevel="1">
      <c r="A949" t="s">
        <v>1533</v>
      </c>
      <c r="B949" t="s">
        <v>457</v>
      </c>
      <c r="C949" s="1">
        <f t="shared" si="383"/>
        <v>4440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0</v>
      </c>
      <c r="G949" s="129">
        <f t="shared" si="384"/>
        <v>2479</v>
      </c>
      <c r="H949" s="134">
        <f t="shared" si="385"/>
        <v>0.55833333333333335</v>
      </c>
      <c r="I949" s="2"/>
      <c r="J949" s="2">
        <f t="shared" si="386"/>
        <v>0.20900900900900901</v>
      </c>
      <c r="K949" s="2">
        <f t="shared" si="387"/>
        <v>0.76734234234234233</v>
      </c>
      <c r="L949" s="2">
        <f t="shared" si="388"/>
        <v>0</v>
      </c>
      <c r="M949" s="2">
        <f t="shared" si="389"/>
        <v>2.3648648648648685E-2</v>
      </c>
      <c r="N949" s="63">
        <v>928</v>
      </c>
      <c r="O949" s="63">
        <v>3407</v>
      </c>
      <c r="P949" s="63">
        <v>0</v>
      </c>
      <c r="Q949" s="63">
        <v>105</v>
      </c>
      <c r="R949" s="63">
        <v>0</v>
      </c>
      <c r="S949" s="63">
        <v>0</v>
      </c>
      <c r="T949" s="63">
        <v>0</v>
      </c>
      <c r="U949" s="63">
        <v>0</v>
      </c>
      <c r="V949" s="63">
        <v>0</v>
      </c>
      <c r="W949" s="63">
        <v>0</v>
      </c>
      <c r="X949" s="63">
        <v>0</v>
      </c>
      <c r="Y949" s="63">
        <v>0</v>
      </c>
      <c r="Z949" s="63">
        <v>0</v>
      </c>
      <c r="AA949" s="63">
        <v>0</v>
      </c>
      <c r="AB949" s="63">
        <v>0</v>
      </c>
      <c r="AC949" s="63">
        <v>0</v>
      </c>
      <c r="AD949" s="63">
        <v>0</v>
      </c>
      <c r="AE949" s="63">
        <v>0</v>
      </c>
      <c r="AF949" s="63">
        <v>0</v>
      </c>
      <c r="AG949" s="63">
        <v>0</v>
      </c>
      <c r="AH949" s="63">
        <v>0</v>
      </c>
      <c r="AI949" s="63">
        <v>0</v>
      </c>
      <c r="AJ949" s="63">
        <v>0</v>
      </c>
      <c r="AK949" s="63">
        <v>0</v>
      </c>
      <c r="AL949" s="63">
        <v>0</v>
      </c>
      <c r="AM949" s="63">
        <v>0</v>
      </c>
      <c r="AN949" s="63">
        <v>0</v>
      </c>
      <c r="AO949" s="63">
        <v>0</v>
      </c>
      <c r="AP949" s="63">
        <v>0</v>
      </c>
      <c r="AQ949" s="63">
        <v>0</v>
      </c>
      <c r="AR949" s="63">
        <v>0</v>
      </c>
      <c r="AS949" s="63">
        <v>0</v>
      </c>
      <c r="AT949" s="63">
        <v>0</v>
      </c>
      <c r="AU949" s="63">
        <v>0</v>
      </c>
      <c r="AV949" s="63">
        <v>0</v>
      </c>
      <c r="AW949" s="63">
        <v>0</v>
      </c>
      <c r="AX949" s="63">
        <v>0</v>
      </c>
      <c r="AY949" s="63">
        <v>0</v>
      </c>
      <c r="BA949" s="5">
        <f>IF(Q949&gt;0,RANK(Q949,(N949:P949,Q949:AE949)),0)</f>
        <v>3</v>
      </c>
      <c r="BB949" s="5">
        <f>IF(R949&gt;0,RANK(R949,(N949:P949,Q949:AE949)),0)</f>
        <v>0</v>
      </c>
      <c r="BC949" s="5">
        <f>IF(T949&gt;0,RANK(T949,(N949:P949,Q949:AE949)),0)</f>
        <v>0</v>
      </c>
      <c r="BD949" s="5">
        <f>IF(S949&gt;0,RANK(S949,(N949:P949,Q949:AE949)),0)</f>
        <v>0</v>
      </c>
      <c r="BE949" s="2">
        <f t="shared" si="390"/>
        <v>2.364864864864865E-2</v>
      </c>
      <c r="BF949" s="2">
        <f t="shared" si="391"/>
        <v>0</v>
      </c>
      <c r="BG949" s="2">
        <f t="shared" si="392"/>
        <v>0</v>
      </c>
      <c r="BH949" s="2">
        <f t="shared" si="393"/>
        <v>0</v>
      </c>
      <c r="BJ949" t="s">
        <v>1533</v>
      </c>
      <c r="BK949" t="s">
        <v>457</v>
      </c>
      <c r="BL949">
        <v>2</v>
      </c>
      <c r="BN949" s="112">
        <v>20</v>
      </c>
      <c r="BO949" s="114">
        <v>31</v>
      </c>
      <c r="BP949" s="118">
        <f t="shared" si="395"/>
        <v>20031</v>
      </c>
      <c r="BQ949" s="118">
        <f t="shared" si="382"/>
        <v>20031</v>
      </c>
      <c r="BR949" s="5" t="s">
        <v>3151</v>
      </c>
      <c r="BV949" s="63"/>
      <c r="CC949" s="63">
        <f t="shared" si="394"/>
        <v>4440</v>
      </c>
    </row>
    <row r="950" spans="1:81" ht="15" hidden="1" customHeight="1" outlineLevel="1">
      <c r="A950" t="s">
        <v>1141</v>
      </c>
      <c r="B950" t="s">
        <v>457</v>
      </c>
      <c r="C950" s="1">
        <f t="shared" si="383"/>
        <v>899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29">
        <f t="shared" si="384"/>
        <v>619</v>
      </c>
      <c r="H950" s="134">
        <f t="shared" si="385"/>
        <v>0.68854282536151279</v>
      </c>
      <c r="I950" s="2"/>
      <c r="J950" s="2">
        <f t="shared" si="386"/>
        <v>0.14015572858731926</v>
      </c>
      <c r="K950" s="2">
        <f t="shared" si="387"/>
        <v>0.82869855394883207</v>
      </c>
      <c r="L950" s="2">
        <f t="shared" si="388"/>
        <v>0</v>
      </c>
      <c r="M950" s="2">
        <f t="shared" si="389"/>
        <v>3.1145717463848643E-2</v>
      </c>
      <c r="N950" s="63">
        <v>126</v>
      </c>
      <c r="O950" s="63">
        <v>745</v>
      </c>
      <c r="P950" s="63">
        <v>0</v>
      </c>
      <c r="Q950" s="63">
        <v>28</v>
      </c>
      <c r="R950" s="63">
        <v>0</v>
      </c>
      <c r="S950" s="63">
        <v>0</v>
      </c>
      <c r="T950" s="63">
        <v>0</v>
      </c>
      <c r="U950" s="63">
        <v>0</v>
      </c>
      <c r="V950" s="63">
        <v>0</v>
      </c>
      <c r="W950" s="63">
        <v>0</v>
      </c>
      <c r="X950" s="63">
        <v>0</v>
      </c>
      <c r="Y950" s="63">
        <v>0</v>
      </c>
      <c r="Z950" s="63">
        <v>0</v>
      </c>
      <c r="AA950" s="63">
        <v>0</v>
      </c>
      <c r="AB950" s="63">
        <v>0</v>
      </c>
      <c r="AC950" s="63">
        <v>0</v>
      </c>
      <c r="AD950" s="63">
        <v>0</v>
      </c>
      <c r="AE950" s="63">
        <v>0</v>
      </c>
      <c r="AF950" s="63">
        <v>0</v>
      </c>
      <c r="AG950" s="63">
        <v>0</v>
      </c>
      <c r="AH950" s="63">
        <v>0</v>
      </c>
      <c r="AI950" s="63">
        <v>0</v>
      </c>
      <c r="AJ950" s="63">
        <v>0</v>
      </c>
      <c r="AK950" s="63">
        <v>0</v>
      </c>
      <c r="AL950" s="63">
        <v>0</v>
      </c>
      <c r="AM950" s="63">
        <v>0</v>
      </c>
      <c r="AN950" s="63">
        <v>0</v>
      </c>
      <c r="AO950" s="63">
        <v>0</v>
      </c>
      <c r="AP950" s="63">
        <v>0</v>
      </c>
      <c r="AQ950" s="63">
        <v>0</v>
      </c>
      <c r="AR950" s="63">
        <v>0</v>
      </c>
      <c r="AS950" s="63">
        <v>0</v>
      </c>
      <c r="AT950" s="63">
        <v>0</v>
      </c>
      <c r="AU950" s="63">
        <v>0</v>
      </c>
      <c r="AV950" s="63">
        <v>0</v>
      </c>
      <c r="AW950" s="63">
        <v>0</v>
      </c>
      <c r="AX950" s="63">
        <v>0</v>
      </c>
      <c r="AY950" s="63">
        <v>0</v>
      </c>
      <c r="BA950" s="5">
        <f>IF(Q950&gt;0,RANK(Q950,(N950:P950,Q950:AE950)),0)</f>
        <v>3</v>
      </c>
      <c r="BB950" s="5">
        <f>IF(R950&gt;0,RANK(R950,(N950:P950,Q950:AE950)),0)</f>
        <v>0</v>
      </c>
      <c r="BC950" s="5">
        <f>IF(T950&gt;0,RANK(T950,(N950:P950,Q950:AE950)),0)</f>
        <v>0</v>
      </c>
      <c r="BD950" s="5">
        <f>IF(S950&gt;0,RANK(S950,(N950:P950,Q950:AE950)),0)</f>
        <v>0</v>
      </c>
      <c r="BE950" s="2">
        <f t="shared" si="390"/>
        <v>3.114571746384872E-2</v>
      </c>
      <c r="BF950" s="2">
        <f t="shared" si="391"/>
        <v>0</v>
      </c>
      <c r="BG950" s="2">
        <f t="shared" si="392"/>
        <v>0</v>
      </c>
      <c r="BH950" s="2">
        <f t="shared" si="393"/>
        <v>0</v>
      </c>
      <c r="BJ950" t="s">
        <v>1141</v>
      </c>
      <c r="BK950" t="s">
        <v>457</v>
      </c>
      <c r="BL950">
        <v>4</v>
      </c>
      <c r="BN950" s="112">
        <v>20</v>
      </c>
      <c r="BO950" s="114">
        <v>33</v>
      </c>
      <c r="BP950" s="118">
        <f t="shared" si="395"/>
        <v>20033</v>
      </c>
      <c r="BQ950" s="118">
        <f t="shared" si="382"/>
        <v>20033</v>
      </c>
      <c r="BR950" s="5" t="s">
        <v>3151</v>
      </c>
      <c r="BV950" s="63"/>
      <c r="CC950" s="63">
        <f t="shared" si="394"/>
        <v>899</v>
      </c>
    </row>
    <row r="951" spans="1:81" ht="15" hidden="1" customHeight="1" outlineLevel="1">
      <c r="A951" t="s">
        <v>2679</v>
      </c>
      <c r="B951" t="s">
        <v>457</v>
      </c>
      <c r="C951" s="1">
        <f t="shared" si="383"/>
        <v>13911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0</v>
      </c>
      <c r="G951" s="129">
        <f t="shared" si="384"/>
        <v>5271</v>
      </c>
      <c r="H951" s="134">
        <f t="shared" si="385"/>
        <v>0.37890877722665517</v>
      </c>
      <c r="I951" s="2"/>
      <c r="J951" s="2">
        <f t="shared" si="386"/>
        <v>0.29983466321615987</v>
      </c>
      <c r="K951" s="2">
        <f t="shared" si="387"/>
        <v>0.67874344044281509</v>
      </c>
      <c r="L951" s="2">
        <f t="shared" si="388"/>
        <v>0</v>
      </c>
      <c r="M951" s="2">
        <f t="shared" si="389"/>
        <v>2.1421896341024982E-2</v>
      </c>
      <c r="N951" s="63">
        <v>4171</v>
      </c>
      <c r="O951" s="63">
        <v>9442</v>
      </c>
      <c r="P951" s="63">
        <v>0</v>
      </c>
      <c r="Q951" s="63">
        <v>298</v>
      </c>
      <c r="R951" s="63">
        <v>0</v>
      </c>
      <c r="S951" s="63">
        <v>0</v>
      </c>
      <c r="T951" s="63">
        <v>0</v>
      </c>
      <c r="U951" s="63">
        <v>0</v>
      </c>
      <c r="V951" s="63">
        <v>0</v>
      </c>
      <c r="W951" s="63">
        <v>0</v>
      </c>
      <c r="X951" s="63">
        <v>0</v>
      </c>
      <c r="Y951" s="63">
        <v>0</v>
      </c>
      <c r="Z951" s="63">
        <v>0</v>
      </c>
      <c r="AA951" s="63">
        <v>0</v>
      </c>
      <c r="AB951" s="63">
        <v>0</v>
      </c>
      <c r="AC951" s="63">
        <v>0</v>
      </c>
      <c r="AD951" s="63">
        <v>0</v>
      </c>
      <c r="AE951" s="63">
        <v>0</v>
      </c>
      <c r="AF951" s="63">
        <v>0</v>
      </c>
      <c r="AG951" s="63">
        <v>0</v>
      </c>
      <c r="AH951" s="63">
        <v>0</v>
      </c>
      <c r="AI951" s="63">
        <v>0</v>
      </c>
      <c r="AJ951" s="63">
        <v>0</v>
      </c>
      <c r="AK951" s="63">
        <v>0</v>
      </c>
      <c r="AL951" s="63">
        <v>0</v>
      </c>
      <c r="AM951" s="63">
        <v>0</v>
      </c>
      <c r="AN951" s="63">
        <v>0</v>
      </c>
      <c r="AO951" s="63">
        <v>0</v>
      </c>
      <c r="AP951" s="63">
        <v>0</v>
      </c>
      <c r="AQ951" s="63">
        <v>0</v>
      </c>
      <c r="AR951" s="63">
        <v>0</v>
      </c>
      <c r="AS951" s="63">
        <v>0</v>
      </c>
      <c r="AT951" s="63">
        <v>0</v>
      </c>
      <c r="AU951" s="63">
        <v>0</v>
      </c>
      <c r="AV951" s="63">
        <v>0</v>
      </c>
      <c r="AW951" s="63">
        <v>0</v>
      </c>
      <c r="AX951" s="63">
        <v>0</v>
      </c>
      <c r="AY951" s="63">
        <v>0</v>
      </c>
      <c r="BA951" s="5">
        <f>IF(Q951&gt;0,RANK(Q951,(N951:P951,Q951:AE951)),0)</f>
        <v>3</v>
      </c>
      <c r="BB951" s="5">
        <f>IF(R951&gt;0,RANK(R951,(N951:P951,Q951:AE951)),0)</f>
        <v>0</v>
      </c>
      <c r="BC951" s="5">
        <f>IF(T951&gt;0,RANK(T951,(N951:P951,Q951:AE951)),0)</f>
        <v>0</v>
      </c>
      <c r="BD951" s="5">
        <f>IF(S951&gt;0,RANK(S951,(N951:P951,Q951:AE951)),0)</f>
        <v>0</v>
      </c>
      <c r="BE951" s="2">
        <f t="shared" si="390"/>
        <v>2.1421896341025089E-2</v>
      </c>
      <c r="BF951" s="2">
        <f t="shared" si="391"/>
        <v>0</v>
      </c>
      <c r="BG951" s="2">
        <f t="shared" si="392"/>
        <v>0</v>
      </c>
      <c r="BH951" s="2">
        <f t="shared" si="393"/>
        <v>0</v>
      </c>
      <c r="BJ951" t="s">
        <v>2679</v>
      </c>
      <c r="BK951" t="s">
        <v>457</v>
      </c>
      <c r="BL951">
        <v>4</v>
      </c>
      <c r="BN951" s="112">
        <v>20</v>
      </c>
      <c r="BO951" s="114">
        <v>35</v>
      </c>
      <c r="BP951" s="118">
        <f t="shared" si="395"/>
        <v>20035</v>
      </c>
      <c r="BQ951" s="118">
        <f t="shared" si="382"/>
        <v>20035</v>
      </c>
      <c r="BR951" s="5" t="s">
        <v>3151</v>
      </c>
      <c r="BV951" s="63"/>
      <c r="CC951" s="63">
        <f t="shared" si="394"/>
        <v>13911</v>
      </c>
    </row>
    <row r="952" spans="1:81" ht="15" hidden="1" customHeight="1" outlineLevel="1">
      <c r="A952" t="s">
        <v>1874</v>
      </c>
      <c r="B952" t="s">
        <v>457</v>
      </c>
      <c r="C952" s="1">
        <f t="shared" si="383"/>
        <v>16125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0</v>
      </c>
      <c r="G952" s="129">
        <f t="shared" si="384"/>
        <v>3781</v>
      </c>
      <c r="H952" s="134">
        <f t="shared" si="385"/>
        <v>0.23448062015503876</v>
      </c>
      <c r="I952" s="2"/>
      <c r="J952" s="2">
        <f t="shared" si="386"/>
        <v>0.37029457364341084</v>
      </c>
      <c r="K952" s="2">
        <f t="shared" si="387"/>
        <v>0.60477519379844957</v>
      </c>
      <c r="L952" s="2">
        <f t="shared" si="388"/>
        <v>0</v>
      </c>
      <c r="M952" s="2">
        <f t="shared" si="389"/>
        <v>2.4930232558139531E-2</v>
      </c>
      <c r="N952" s="63">
        <v>5971</v>
      </c>
      <c r="O952" s="63">
        <v>9752</v>
      </c>
      <c r="P952" s="63">
        <v>0</v>
      </c>
      <c r="Q952" s="63">
        <v>402</v>
      </c>
      <c r="R952" s="63">
        <v>0</v>
      </c>
      <c r="S952" s="63">
        <v>0</v>
      </c>
      <c r="T952" s="63">
        <v>0</v>
      </c>
      <c r="U952" s="63">
        <v>0</v>
      </c>
      <c r="V952" s="63">
        <v>0</v>
      </c>
      <c r="W952" s="63">
        <v>0</v>
      </c>
      <c r="X952" s="63">
        <v>0</v>
      </c>
      <c r="Y952" s="63">
        <v>0</v>
      </c>
      <c r="Z952" s="63">
        <v>0</v>
      </c>
      <c r="AA952" s="63">
        <v>0</v>
      </c>
      <c r="AB952" s="63">
        <v>0</v>
      </c>
      <c r="AC952" s="63">
        <v>0</v>
      </c>
      <c r="AD952" s="63">
        <v>0</v>
      </c>
      <c r="AE952" s="63">
        <v>0</v>
      </c>
      <c r="AF952" s="63">
        <v>0</v>
      </c>
      <c r="AG952" s="63">
        <v>0</v>
      </c>
      <c r="AH952" s="63">
        <v>0</v>
      </c>
      <c r="AI952" s="63">
        <v>0</v>
      </c>
      <c r="AJ952" s="63">
        <v>0</v>
      </c>
      <c r="AK952" s="63">
        <v>0</v>
      </c>
      <c r="AL952" s="63">
        <v>0</v>
      </c>
      <c r="AM952" s="63">
        <v>0</v>
      </c>
      <c r="AN952" s="63">
        <v>0</v>
      </c>
      <c r="AO952" s="63">
        <v>0</v>
      </c>
      <c r="AP952" s="63">
        <v>0</v>
      </c>
      <c r="AQ952" s="63">
        <v>0</v>
      </c>
      <c r="AR952" s="63">
        <v>0</v>
      </c>
      <c r="AS952" s="63">
        <v>0</v>
      </c>
      <c r="AT952" s="63">
        <v>0</v>
      </c>
      <c r="AU952" s="63">
        <v>0</v>
      </c>
      <c r="AV952" s="63">
        <v>0</v>
      </c>
      <c r="AW952" s="63">
        <v>0</v>
      </c>
      <c r="AX952" s="63">
        <v>0</v>
      </c>
      <c r="AY952" s="63">
        <v>0</v>
      </c>
      <c r="BA952" s="5">
        <f>IF(Q952&gt;0,RANK(Q952,(N952:P952,Q952:AE952)),0)</f>
        <v>3</v>
      </c>
      <c r="BB952" s="5">
        <f>IF(R952&gt;0,RANK(R952,(N952:P952,Q952:AE952)),0)</f>
        <v>0</v>
      </c>
      <c r="BC952" s="5">
        <f>IF(T952&gt;0,RANK(T952,(N952:P952,Q952:AE952)),0)</f>
        <v>0</v>
      </c>
      <c r="BD952" s="5">
        <f>IF(S952&gt;0,RANK(S952,(N952:P952,Q952:AE952)),0)</f>
        <v>0</v>
      </c>
      <c r="BE952" s="2">
        <f t="shared" si="390"/>
        <v>2.4930232558139535E-2</v>
      </c>
      <c r="BF952" s="2">
        <f t="shared" si="391"/>
        <v>0</v>
      </c>
      <c r="BG952" s="2">
        <f t="shared" si="392"/>
        <v>0</v>
      </c>
      <c r="BH952" s="2">
        <f t="shared" si="393"/>
        <v>0</v>
      </c>
      <c r="BJ952" t="s">
        <v>1874</v>
      </c>
      <c r="BK952" t="s">
        <v>457</v>
      </c>
      <c r="BL952">
        <v>2</v>
      </c>
      <c r="BN952" s="112">
        <v>20</v>
      </c>
      <c r="BO952" s="114">
        <v>37</v>
      </c>
      <c r="BP952" s="118">
        <f t="shared" si="395"/>
        <v>20037</v>
      </c>
      <c r="BQ952" s="118">
        <f t="shared" si="382"/>
        <v>20037</v>
      </c>
      <c r="BR952" s="5" t="s">
        <v>3151</v>
      </c>
      <c r="BV952" s="63"/>
      <c r="CC952" s="63">
        <f t="shared" si="394"/>
        <v>16125</v>
      </c>
    </row>
    <row r="953" spans="1:81" ht="15" hidden="1" customHeight="1" outlineLevel="1">
      <c r="A953" t="s">
        <v>1933</v>
      </c>
      <c r="B953" t="s">
        <v>457</v>
      </c>
      <c r="C953" s="1">
        <f t="shared" si="383"/>
        <v>1458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0</v>
      </c>
      <c r="G953" s="129">
        <f t="shared" si="384"/>
        <v>1024</v>
      </c>
      <c r="H953" s="134">
        <f t="shared" si="385"/>
        <v>0.7023319615912208</v>
      </c>
      <c r="I953" s="2"/>
      <c r="J953" s="2">
        <f t="shared" si="386"/>
        <v>0.14266117969821673</v>
      </c>
      <c r="K953" s="2">
        <f t="shared" si="387"/>
        <v>0.84499314128943759</v>
      </c>
      <c r="L953" s="2">
        <f t="shared" si="388"/>
        <v>0</v>
      </c>
      <c r="M953" s="2">
        <f t="shared" si="389"/>
        <v>1.2345679012345734E-2</v>
      </c>
      <c r="N953" s="63">
        <v>208</v>
      </c>
      <c r="O953" s="63">
        <v>1232</v>
      </c>
      <c r="P953" s="63">
        <v>0</v>
      </c>
      <c r="Q953" s="63">
        <v>18</v>
      </c>
      <c r="R953" s="63">
        <v>0</v>
      </c>
      <c r="S953" s="63">
        <v>0</v>
      </c>
      <c r="T953" s="63">
        <v>0</v>
      </c>
      <c r="U953" s="63">
        <v>0</v>
      </c>
      <c r="V953" s="63">
        <v>0</v>
      </c>
      <c r="W953" s="63">
        <v>0</v>
      </c>
      <c r="X953" s="63">
        <v>0</v>
      </c>
      <c r="Y953" s="63">
        <v>0</v>
      </c>
      <c r="Z953" s="63">
        <v>0</v>
      </c>
      <c r="AA953" s="63">
        <v>0</v>
      </c>
      <c r="AB953" s="63">
        <v>0</v>
      </c>
      <c r="AC953" s="63">
        <v>0</v>
      </c>
      <c r="AD953" s="63">
        <v>0</v>
      </c>
      <c r="AE953" s="63">
        <v>0</v>
      </c>
      <c r="AF953" s="63">
        <v>0</v>
      </c>
      <c r="AG953" s="63">
        <v>0</v>
      </c>
      <c r="AH953" s="63">
        <v>0</v>
      </c>
      <c r="AI953" s="63">
        <v>0</v>
      </c>
      <c r="AJ953" s="63">
        <v>0</v>
      </c>
      <c r="AK953" s="63">
        <v>0</v>
      </c>
      <c r="AL953" s="63">
        <v>0</v>
      </c>
      <c r="AM953" s="63">
        <v>0</v>
      </c>
      <c r="AN953" s="63">
        <v>0</v>
      </c>
      <c r="AO953" s="63">
        <v>0</v>
      </c>
      <c r="AP953" s="63">
        <v>0</v>
      </c>
      <c r="AQ953" s="63">
        <v>0</v>
      </c>
      <c r="AR953" s="63">
        <v>0</v>
      </c>
      <c r="AS953" s="63">
        <v>0</v>
      </c>
      <c r="AT953" s="63">
        <v>0</v>
      </c>
      <c r="AU953" s="63">
        <v>0</v>
      </c>
      <c r="AV953" s="63">
        <v>0</v>
      </c>
      <c r="AW953" s="63">
        <v>0</v>
      </c>
      <c r="AX953" s="63">
        <v>0</v>
      </c>
      <c r="AY953" s="63">
        <v>0</v>
      </c>
      <c r="BA953" s="5">
        <f>IF(Q953&gt;0,RANK(Q953,(N953:P953,Q953:AE953)),0)</f>
        <v>3</v>
      </c>
      <c r="BB953" s="5">
        <f>IF(R953&gt;0,RANK(R953,(N953:P953,Q953:AE953)),0)</f>
        <v>0</v>
      </c>
      <c r="BC953" s="5">
        <f>IF(T953&gt;0,RANK(T953,(N953:P953,Q953:AE953)),0)</f>
        <v>0</v>
      </c>
      <c r="BD953" s="5">
        <f>IF(S953&gt;0,RANK(S953,(N953:P953,Q953:AE953)),0)</f>
        <v>0</v>
      </c>
      <c r="BE953" s="2">
        <f t="shared" si="390"/>
        <v>1.2345679012345678E-2</v>
      </c>
      <c r="BF953" s="2">
        <f t="shared" si="391"/>
        <v>0</v>
      </c>
      <c r="BG953" s="2">
        <f t="shared" si="392"/>
        <v>0</v>
      </c>
      <c r="BH953" s="2">
        <f t="shared" si="393"/>
        <v>0</v>
      </c>
      <c r="BJ953" t="s">
        <v>1933</v>
      </c>
      <c r="BK953" t="s">
        <v>457</v>
      </c>
      <c r="BL953">
        <v>1</v>
      </c>
      <c r="BN953" s="112">
        <v>20</v>
      </c>
      <c r="BO953" s="114">
        <v>39</v>
      </c>
      <c r="BP953" s="118">
        <f t="shared" si="395"/>
        <v>20039</v>
      </c>
      <c r="BQ953" s="118">
        <f t="shared" si="382"/>
        <v>20039</v>
      </c>
      <c r="BR953" s="5" t="s">
        <v>3151</v>
      </c>
      <c r="BV953" s="63"/>
      <c r="CC953" s="63">
        <f t="shared" si="394"/>
        <v>1458</v>
      </c>
    </row>
    <row r="954" spans="1:81" ht="15" hidden="1" customHeight="1" outlineLevel="1">
      <c r="A954" t="s">
        <v>1046</v>
      </c>
      <c r="B954" t="s">
        <v>457</v>
      </c>
      <c r="C954" s="1">
        <f t="shared" si="383"/>
        <v>9246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0</v>
      </c>
      <c r="G954" s="129">
        <f t="shared" si="384"/>
        <v>5005</v>
      </c>
      <c r="H954" s="134">
        <f t="shared" si="385"/>
        <v>0.54131516331386542</v>
      </c>
      <c r="I954" s="2"/>
      <c r="J954" s="2">
        <f t="shared" si="386"/>
        <v>0.22063595068137573</v>
      </c>
      <c r="K954" s="2">
        <f t="shared" si="387"/>
        <v>0.76195111399524118</v>
      </c>
      <c r="L954" s="2">
        <f t="shared" si="388"/>
        <v>0</v>
      </c>
      <c r="M954" s="2">
        <f t="shared" si="389"/>
        <v>1.7412935323383061E-2</v>
      </c>
      <c r="N954" s="63">
        <v>2040</v>
      </c>
      <c r="O954" s="63">
        <v>7045</v>
      </c>
      <c r="P954" s="63">
        <v>0</v>
      </c>
      <c r="Q954" s="63">
        <v>161</v>
      </c>
      <c r="R954" s="63">
        <v>0</v>
      </c>
      <c r="S954" s="63">
        <v>0</v>
      </c>
      <c r="T954" s="63">
        <v>0</v>
      </c>
      <c r="U954" s="63">
        <v>0</v>
      </c>
      <c r="V954" s="63">
        <v>0</v>
      </c>
      <c r="W954" s="63">
        <v>0</v>
      </c>
      <c r="X954" s="63">
        <v>0</v>
      </c>
      <c r="Y954" s="63">
        <v>0</v>
      </c>
      <c r="Z954" s="63">
        <v>0</v>
      </c>
      <c r="AA954" s="63">
        <v>0</v>
      </c>
      <c r="AB954" s="63">
        <v>0</v>
      </c>
      <c r="AC954" s="63">
        <v>0</v>
      </c>
      <c r="AD954" s="63">
        <v>0</v>
      </c>
      <c r="AE954" s="63">
        <v>0</v>
      </c>
      <c r="AF954" s="63">
        <v>0</v>
      </c>
      <c r="AG954" s="63">
        <v>0</v>
      </c>
      <c r="AH954" s="63">
        <v>0</v>
      </c>
      <c r="AI954" s="63">
        <v>0</v>
      </c>
      <c r="AJ954" s="63">
        <v>0</v>
      </c>
      <c r="AK954" s="63">
        <v>0</v>
      </c>
      <c r="AL954" s="63">
        <v>0</v>
      </c>
      <c r="AM954" s="63">
        <v>0</v>
      </c>
      <c r="AN954" s="63">
        <v>0</v>
      </c>
      <c r="AO954" s="63">
        <v>0</v>
      </c>
      <c r="AP954" s="63">
        <v>0</v>
      </c>
      <c r="AQ954" s="63">
        <v>0</v>
      </c>
      <c r="AR954" s="63">
        <v>0</v>
      </c>
      <c r="AS954" s="63">
        <v>0</v>
      </c>
      <c r="AT954" s="63">
        <v>0</v>
      </c>
      <c r="AU954" s="63">
        <v>0</v>
      </c>
      <c r="AV954" s="63">
        <v>0</v>
      </c>
      <c r="AW954" s="63">
        <v>0</v>
      </c>
      <c r="AX954" s="63">
        <v>0</v>
      </c>
      <c r="AY954" s="63">
        <v>0</v>
      </c>
      <c r="BA954" s="5">
        <f>IF(Q954&gt;0,RANK(Q954,(N954:P954,Q954:AE954)),0)</f>
        <v>3</v>
      </c>
      <c r="BB954" s="5">
        <f>IF(R954&gt;0,RANK(R954,(N954:P954,Q954:AE954)),0)</f>
        <v>0</v>
      </c>
      <c r="BC954" s="5">
        <f>IF(T954&gt;0,RANK(T954,(N954:P954,Q954:AE954)),0)</f>
        <v>0</v>
      </c>
      <c r="BD954" s="5">
        <f>IF(S954&gt;0,RANK(S954,(N954:P954,Q954:AE954)),0)</f>
        <v>0</v>
      </c>
      <c r="BE954" s="2">
        <f t="shared" si="390"/>
        <v>1.7412935323383085E-2</v>
      </c>
      <c r="BF954" s="2">
        <f t="shared" si="391"/>
        <v>0</v>
      </c>
      <c r="BG954" s="2">
        <f t="shared" si="392"/>
        <v>0</v>
      </c>
      <c r="BH954" s="2">
        <f t="shared" si="393"/>
        <v>0</v>
      </c>
      <c r="BJ954" t="s">
        <v>1046</v>
      </c>
      <c r="BK954" t="s">
        <v>457</v>
      </c>
      <c r="BL954">
        <v>1</v>
      </c>
      <c r="BN954" s="112">
        <v>20</v>
      </c>
      <c r="BO954" s="114">
        <v>41</v>
      </c>
      <c r="BP954" s="118">
        <f t="shared" si="395"/>
        <v>20041</v>
      </c>
      <c r="BQ954" s="118">
        <f t="shared" si="382"/>
        <v>20041</v>
      </c>
      <c r="BR954" s="5" t="s">
        <v>3151</v>
      </c>
      <c r="BV954" s="63"/>
      <c r="CC954" s="63">
        <f t="shared" si="394"/>
        <v>9246</v>
      </c>
    </row>
    <row r="955" spans="1:81" ht="15" hidden="1" customHeight="1" outlineLevel="1">
      <c r="A955" t="s">
        <v>1537</v>
      </c>
      <c r="B955" t="s">
        <v>457</v>
      </c>
      <c r="C955" s="1">
        <f t="shared" si="383"/>
        <v>3674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>IF(P955&gt;0,RANK(P955,(N955:P955,Q955:AE955)),0)</f>
        <v>0</v>
      </c>
      <c r="G955" s="129">
        <f t="shared" si="384"/>
        <v>2271</v>
      </c>
      <c r="H955" s="134">
        <f t="shared" si="385"/>
        <v>0.61812738160043545</v>
      </c>
      <c r="I955" s="2"/>
      <c r="J955" s="2">
        <f t="shared" si="386"/>
        <v>0.18454001088731628</v>
      </c>
      <c r="K955" s="2">
        <f t="shared" si="387"/>
        <v>0.80266739248775176</v>
      </c>
      <c r="L955" s="2">
        <f t="shared" si="388"/>
        <v>0</v>
      </c>
      <c r="M955" s="2">
        <f t="shared" si="389"/>
        <v>1.2792596624931929E-2</v>
      </c>
      <c r="N955" s="63">
        <v>678</v>
      </c>
      <c r="O955" s="63">
        <v>2949</v>
      </c>
      <c r="P955" s="63">
        <v>0</v>
      </c>
      <c r="Q955" s="63">
        <v>47</v>
      </c>
      <c r="R955" s="63">
        <v>0</v>
      </c>
      <c r="S955" s="63">
        <v>0</v>
      </c>
      <c r="T955" s="63">
        <v>0</v>
      </c>
      <c r="U955" s="63">
        <v>0</v>
      </c>
      <c r="V955" s="63">
        <v>0</v>
      </c>
      <c r="W955" s="63">
        <v>0</v>
      </c>
      <c r="X955" s="63">
        <v>0</v>
      </c>
      <c r="Y955" s="63">
        <v>0</v>
      </c>
      <c r="Z955" s="63">
        <v>0</v>
      </c>
      <c r="AA955" s="63">
        <v>0</v>
      </c>
      <c r="AB955" s="63">
        <v>0</v>
      </c>
      <c r="AC955" s="63">
        <v>0</v>
      </c>
      <c r="AD955" s="63">
        <v>0</v>
      </c>
      <c r="AE955" s="63">
        <v>0</v>
      </c>
      <c r="AF955" s="63">
        <v>0</v>
      </c>
      <c r="AG955" s="63">
        <v>0</v>
      </c>
      <c r="AH955" s="63">
        <v>0</v>
      </c>
      <c r="AI955" s="63">
        <v>0</v>
      </c>
      <c r="AJ955" s="63">
        <v>0</v>
      </c>
      <c r="AK955" s="63">
        <v>0</v>
      </c>
      <c r="AL955" s="63">
        <v>0</v>
      </c>
      <c r="AM955" s="63">
        <v>0</v>
      </c>
      <c r="AN955" s="63">
        <v>0</v>
      </c>
      <c r="AO955" s="63">
        <v>0</v>
      </c>
      <c r="AP955" s="63">
        <v>0</v>
      </c>
      <c r="AQ955" s="63">
        <v>0</v>
      </c>
      <c r="AR955" s="63">
        <v>0</v>
      </c>
      <c r="AS955" s="63">
        <v>0</v>
      </c>
      <c r="AT955" s="63">
        <v>0</v>
      </c>
      <c r="AU955" s="63">
        <v>0</v>
      </c>
      <c r="AV955" s="63">
        <v>0</v>
      </c>
      <c r="AW955" s="63">
        <v>0</v>
      </c>
      <c r="AX955" s="63">
        <v>0</v>
      </c>
      <c r="AY955" s="63">
        <v>0</v>
      </c>
      <c r="BA955" s="5">
        <f>IF(Q955&gt;0,RANK(Q955,(N955:P955,Q955:AE955)),0)</f>
        <v>3</v>
      </c>
      <c r="BB955" s="5">
        <f>IF(R955&gt;0,RANK(R955,(N955:P955,Q955:AE955)),0)</f>
        <v>0</v>
      </c>
      <c r="BC955" s="5">
        <f>IF(T955&gt;0,RANK(T955,(N955:P955,Q955:AE955)),0)</f>
        <v>0</v>
      </c>
      <c r="BD955" s="5">
        <f>IF(S955&gt;0,RANK(S955,(N955:P955,Q955:AE955)),0)</f>
        <v>0</v>
      </c>
      <c r="BE955" s="2">
        <f t="shared" si="390"/>
        <v>1.2792596624931955E-2</v>
      </c>
      <c r="BF955" s="2">
        <f t="shared" si="391"/>
        <v>0</v>
      </c>
      <c r="BG955" s="2">
        <f t="shared" si="392"/>
        <v>0</v>
      </c>
      <c r="BH955" s="2">
        <f t="shared" si="393"/>
        <v>0</v>
      </c>
      <c r="BJ955" t="s">
        <v>1537</v>
      </c>
      <c r="BK955" t="s">
        <v>457</v>
      </c>
      <c r="BL955">
        <v>2</v>
      </c>
      <c r="BN955" s="112">
        <v>20</v>
      </c>
      <c r="BO955" s="114">
        <v>43</v>
      </c>
      <c r="BP955" s="118">
        <f t="shared" si="395"/>
        <v>20043</v>
      </c>
      <c r="BQ955" s="118">
        <f t="shared" si="382"/>
        <v>20043</v>
      </c>
      <c r="BR955" s="5" t="s">
        <v>3151</v>
      </c>
      <c r="BV955" s="63"/>
      <c r="CC955" s="63">
        <f t="shared" si="394"/>
        <v>3674</v>
      </c>
    </row>
    <row r="956" spans="1:81" ht="15" hidden="1" customHeight="1" outlineLevel="1">
      <c r="A956" t="s">
        <v>1147</v>
      </c>
      <c r="B956" t="s">
        <v>457</v>
      </c>
      <c r="C956" s="1">
        <f t="shared" si="383"/>
        <v>57540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>IF(P956&gt;0,RANK(P956,(N956:P956,Q956:AE956)),0)</f>
        <v>0</v>
      </c>
      <c r="G956" s="129">
        <f t="shared" si="384"/>
        <v>22699</v>
      </c>
      <c r="H956" s="134">
        <f t="shared" si="385"/>
        <v>0.39449078901633644</v>
      </c>
      <c r="I956" s="2"/>
      <c r="J956" s="2">
        <f t="shared" si="386"/>
        <v>0.68536670142509559</v>
      </c>
      <c r="K956" s="2">
        <f t="shared" si="387"/>
        <v>0.2908759124087591</v>
      </c>
      <c r="L956" s="2">
        <f t="shared" si="388"/>
        <v>0</v>
      </c>
      <c r="M956" s="2">
        <f t="shared" si="389"/>
        <v>2.3757386166145311E-2</v>
      </c>
      <c r="N956" s="63">
        <v>39436</v>
      </c>
      <c r="O956" s="63">
        <v>16737</v>
      </c>
      <c r="P956" s="63">
        <v>0</v>
      </c>
      <c r="Q956" s="63">
        <v>1367</v>
      </c>
      <c r="R956" s="63">
        <v>0</v>
      </c>
      <c r="S956" s="63">
        <v>0</v>
      </c>
      <c r="T956" s="63">
        <v>0</v>
      </c>
      <c r="U956" s="63">
        <v>0</v>
      </c>
      <c r="V956" s="63">
        <v>0</v>
      </c>
      <c r="W956" s="63">
        <v>0</v>
      </c>
      <c r="X956" s="63">
        <v>0</v>
      </c>
      <c r="Y956" s="63">
        <v>0</v>
      </c>
      <c r="Z956" s="63">
        <v>0</v>
      </c>
      <c r="AA956" s="63">
        <v>0</v>
      </c>
      <c r="AB956" s="63">
        <v>0</v>
      </c>
      <c r="AC956" s="63">
        <v>0</v>
      </c>
      <c r="AD956" s="63">
        <v>0</v>
      </c>
      <c r="AE956" s="63">
        <v>0</v>
      </c>
      <c r="AF956" s="63">
        <v>0</v>
      </c>
      <c r="AG956" s="63">
        <v>0</v>
      </c>
      <c r="AH956" s="63">
        <v>0</v>
      </c>
      <c r="AI956" s="63">
        <v>0</v>
      </c>
      <c r="AJ956" s="63">
        <v>0</v>
      </c>
      <c r="AK956" s="63">
        <v>0</v>
      </c>
      <c r="AL956" s="63">
        <v>0</v>
      </c>
      <c r="AM956" s="63">
        <v>0</v>
      </c>
      <c r="AN956" s="63">
        <v>0</v>
      </c>
      <c r="AO956" s="63">
        <v>0</v>
      </c>
      <c r="AP956" s="63">
        <v>0</v>
      </c>
      <c r="AQ956" s="63">
        <v>0</v>
      </c>
      <c r="AR956" s="63">
        <v>0</v>
      </c>
      <c r="AS956" s="63">
        <v>0</v>
      </c>
      <c r="AT956" s="63">
        <v>0</v>
      </c>
      <c r="AU956" s="63">
        <v>0</v>
      </c>
      <c r="AV956" s="63">
        <v>0</v>
      </c>
      <c r="AW956" s="63">
        <v>0</v>
      </c>
      <c r="AX956" s="63">
        <v>0</v>
      </c>
      <c r="AY956" s="63">
        <v>0</v>
      </c>
      <c r="BA956" s="5">
        <f>IF(Q956&gt;0,RANK(Q956,(N956:P956,Q956:AE956)),0)</f>
        <v>3</v>
      </c>
      <c r="BB956" s="5">
        <f>IF(R956&gt;0,RANK(R956,(N956:P956,Q956:AE956)),0)</f>
        <v>0</v>
      </c>
      <c r="BC956" s="5">
        <f>IF(T956&gt;0,RANK(T956,(N956:P956,Q956:AE956)),0)</f>
        <v>0</v>
      </c>
      <c r="BD956" s="5">
        <f>IF(S956&gt;0,RANK(S956,(N956:P956,Q956:AE956)),0)</f>
        <v>0</v>
      </c>
      <c r="BE956" s="2">
        <f t="shared" si="390"/>
        <v>2.375738616614529E-2</v>
      </c>
      <c r="BF956" s="2">
        <f t="shared" si="391"/>
        <v>0</v>
      </c>
      <c r="BG956" s="2">
        <f t="shared" si="392"/>
        <v>0</v>
      </c>
      <c r="BH956" s="2">
        <f t="shared" si="393"/>
        <v>0</v>
      </c>
      <c r="BJ956" t="s">
        <v>1147</v>
      </c>
      <c r="BK956" t="s">
        <v>457</v>
      </c>
      <c r="BL956">
        <v>2</v>
      </c>
      <c r="BN956" s="112">
        <v>20</v>
      </c>
      <c r="BO956" s="114">
        <v>45</v>
      </c>
      <c r="BP956" s="118">
        <f t="shared" si="395"/>
        <v>20045</v>
      </c>
      <c r="BQ956" s="118">
        <f t="shared" si="382"/>
        <v>20045</v>
      </c>
      <c r="BR956" s="5" t="s">
        <v>3151</v>
      </c>
      <c r="BV956" s="63"/>
      <c r="CC956" s="63">
        <f t="shared" si="394"/>
        <v>57540</v>
      </c>
    </row>
    <row r="957" spans="1:81" ht="15" hidden="1" customHeight="1" outlineLevel="1">
      <c r="A957" t="s">
        <v>2114</v>
      </c>
      <c r="B957" t="s">
        <v>457</v>
      </c>
      <c r="C957" s="1">
        <f t="shared" si="383"/>
        <v>1413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0</v>
      </c>
      <c r="G957" s="129">
        <f t="shared" si="384"/>
        <v>860</v>
      </c>
      <c r="H957" s="134">
        <f t="shared" si="385"/>
        <v>0.60863411181882521</v>
      </c>
      <c r="I957" s="2"/>
      <c r="J957" s="2">
        <f t="shared" si="386"/>
        <v>0.18895966029723993</v>
      </c>
      <c r="K957" s="2">
        <f t="shared" si="387"/>
        <v>0.79759377211606508</v>
      </c>
      <c r="L957" s="2">
        <f t="shared" si="388"/>
        <v>0</v>
      </c>
      <c r="M957" s="2">
        <f t="shared" si="389"/>
        <v>1.3446567586695046E-2</v>
      </c>
      <c r="N957" s="63">
        <v>267</v>
      </c>
      <c r="O957" s="63">
        <v>1127</v>
      </c>
      <c r="P957" s="63">
        <v>0</v>
      </c>
      <c r="Q957" s="63">
        <v>19</v>
      </c>
      <c r="R957" s="63">
        <v>0</v>
      </c>
      <c r="S957" s="63">
        <v>0</v>
      </c>
      <c r="T957" s="63">
        <v>0</v>
      </c>
      <c r="U957" s="63">
        <v>0</v>
      </c>
      <c r="V957" s="63">
        <v>0</v>
      </c>
      <c r="W957" s="63">
        <v>0</v>
      </c>
      <c r="X957" s="63">
        <v>0</v>
      </c>
      <c r="Y957" s="63">
        <v>0</v>
      </c>
      <c r="Z957" s="63">
        <v>0</v>
      </c>
      <c r="AA957" s="63">
        <v>0</v>
      </c>
      <c r="AB957" s="63">
        <v>0</v>
      </c>
      <c r="AC957" s="63">
        <v>0</v>
      </c>
      <c r="AD957" s="63">
        <v>0</v>
      </c>
      <c r="AE957" s="63">
        <v>0</v>
      </c>
      <c r="AF957" s="63">
        <v>0</v>
      </c>
      <c r="AG957" s="63">
        <v>0</v>
      </c>
      <c r="AH957" s="63">
        <v>0</v>
      </c>
      <c r="AI957" s="63">
        <v>0</v>
      </c>
      <c r="AJ957" s="63">
        <v>0</v>
      </c>
      <c r="AK957" s="63">
        <v>0</v>
      </c>
      <c r="AL957" s="63">
        <v>0</v>
      </c>
      <c r="AM957" s="63">
        <v>0</v>
      </c>
      <c r="AN957" s="63">
        <v>0</v>
      </c>
      <c r="AO957" s="63">
        <v>0</v>
      </c>
      <c r="AP957" s="63">
        <v>0</v>
      </c>
      <c r="AQ957" s="63">
        <v>0</v>
      </c>
      <c r="AR957" s="63">
        <v>0</v>
      </c>
      <c r="AS957" s="63">
        <v>0</v>
      </c>
      <c r="AT957" s="63">
        <v>0</v>
      </c>
      <c r="AU957" s="63">
        <v>0</v>
      </c>
      <c r="AV957" s="63">
        <v>0</v>
      </c>
      <c r="AW957" s="63">
        <v>0</v>
      </c>
      <c r="AX957" s="63">
        <v>0</v>
      </c>
      <c r="AY957" s="63">
        <v>0</v>
      </c>
      <c r="BA957" s="5">
        <f>IF(Q957&gt;0,RANK(Q957,(N957:P957,Q957:AE957)),0)</f>
        <v>3</v>
      </c>
      <c r="BB957" s="5">
        <f>IF(R957&gt;0,RANK(R957,(N957:P957,Q957:AE957)),0)</f>
        <v>0</v>
      </c>
      <c r="BC957" s="5">
        <f>IF(T957&gt;0,RANK(T957,(N957:P957,Q957:AE957)),0)</f>
        <v>0</v>
      </c>
      <c r="BD957" s="5">
        <f>IF(S957&gt;0,RANK(S957,(N957:P957,Q957:AE957)),0)</f>
        <v>0</v>
      </c>
      <c r="BE957" s="2">
        <f t="shared" si="390"/>
        <v>1.3446567586694975E-2</v>
      </c>
      <c r="BF957" s="2">
        <f t="shared" si="391"/>
        <v>0</v>
      </c>
      <c r="BG957" s="2">
        <f t="shared" si="392"/>
        <v>0</v>
      </c>
      <c r="BH957" s="2">
        <f t="shared" si="393"/>
        <v>0</v>
      </c>
      <c r="BJ957" t="s">
        <v>2114</v>
      </c>
      <c r="BK957" t="s">
        <v>457</v>
      </c>
      <c r="BL957">
        <v>4</v>
      </c>
      <c r="BN957" s="112">
        <v>20</v>
      </c>
      <c r="BO957" s="114">
        <v>47</v>
      </c>
      <c r="BP957" s="118">
        <f t="shared" si="395"/>
        <v>20047</v>
      </c>
      <c r="BQ957" s="118">
        <f t="shared" si="382"/>
        <v>20047</v>
      </c>
      <c r="BR957" s="5" t="s">
        <v>3151</v>
      </c>
      <c r="BV957" s="63"/>
      <c r="CC957" s="63">
        <f t="shared" si="394"/>
        <v>1413</v>
      </c>
    </row>
    <row r="958" spans="1:81" ht="15" hidden="1" customHeight="1" outlineLevel="1">
      <c r="A958" t="s">
        <v>2115</v>
      </c>
      <c r="B958" t="s">
        <v>457</v>
      </c>
      <c r="C958" s="1">
        <f t="shared" si="383"/>
        <v>1347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29">
        <f t="shared" si="384"/>
        <v>939</v>
      </c>
      <c r="H958" s="134">
        <f t="shared" si="385"/>
        <v>0.69710467706013368</v>
      </c>
      <c r="I958" s="2"/>
      <c r="J958" s="2">
        <f t="shared" si="386"/>
        <v>0.14179658500371195</v>
      </c>
      <c r="K958" s="2">
        <f t="shared" si="387"/>
        <v>0.83890126206384563</v>
      </c>
      <c r="L958" s="2">
        <f t="shared" si="388"/>
        <v>0</v>
      </c>
      <c r="M958" s="2">
        <f t="shared" si="389"/>
        <v>1.9302152932442418E-2</v>
      </c>
      <c r="N958" s="63">
        <v>191</v>
      </c>
      <c r="O958" s="63">
        <v>1130</v>
      </c>
      <c r="P958" s="63">
        <v>0</v>
      </c>
      <c r="Q958" s="63">
        <v>26</v>
      </c>
      <c r="R958" s="63">
        <v>0</v>
      </c>
      <c r="S958" s="63">
        <v>0</v>
      </c>
      <c r="T958" s="63">
        <v>0</v>
      </c>
      <c r="U958" s="63">
        <v>0</v>
      </c>
      <c r="V958" s="63">
        <v>0</v>
      </c>
      <c r="W958" s="63">
        <v>0</v>
      </c>
      <c r="X958" s="63">
        <v>0</v>
      </c>
      <c r="Y958" s="63">
        <v>0</v>
      </c>
      <c r="Z958" s="63">
        <v>0</v>
      </c>
      <c r="AA958" s="63">
        <v>0</v>
      </c>
      <c r="AB958" s="63">
        <v>0</v>
      </c>
      <c r="AC958" s="63">
        <v>0</v>
      </c>
      <c r="AD958" s="63">
        <v>0</v>
      </c>
      <c r="AE958" s="63">
        <v>0</v>
      </c>
      <c r="AF958" s="63">
        <v>0</v>
      </c>
      <c r="AG958" s="63">
        <v>0</v>
      </c>
      <c r="AH958" s="63">
        <v>0</v>
      </c>
      <c r="AI958" s="63">
        <v>0</v>
      </c>
      <c r="AJ958" s="63">
        <v>0</v>
      </c>
      <c r="AK958" s="63">
        <v>0</v>
      </c>
      <c r="AL958" s="63">
        <v>0</v>
      </c>
      <c r="AM958" s="63">
        <v>0</v>
      </c>
      <c r="AN958" s="63">
        <v>0</v>
      </c>
      <c r="AO958" s="63">
        <v>0</v>
      </c>
      <c r="AP958" s="63">
        <v>0</v>
      </c>
      <c r="AQ958" s="63">
        <v>0</v>
      </c>
      <c r="AR958" s="63">
        <v>0</v>
      </c>
      <c r="AS958" s="63">
        <v>0</v>
      </c>
      <c r="AT958" s="63">
        <v>0</v>
      </c>
      <c r="AU958" s="63">
        <v>0</v>
      </c>
      <c r="AV958" s="63">
        <v>0</v>
      </c>
      <c r="AW958" s="63">
        <v>0</v>
      </c>
      <c r="AX958" s="63">
        <v>0</v>
      </c>
      <c r="AY958" s="63">
        <v>0</v>
      </c>
      <c r="BA958" s="5">
        <f>IF(Q958&gt;0,RANK(Q958,(N958:P958,Q958:AE958)),0)</f>
        <v>3</v>
      </c>
      <c r="BB958" s="5">
        <f>IF(R958&gt;0,RANK(R958,(N958:P958,Q958:AE958)),0)</f>
        <v>0</v>
      </c>
      <c r="BC958" s="5">
        <f>IF(T958&gt;0,RANK(T958,(N958:P958,Q958:AE958)),0)</f>
        <v>0</v>
      </c>
      <c r="BD958" s="5">
        <f>IF(S958&gt;0,RANK(S958,(N958:P958,Q958:AE958)),0)</f>
        <v>0</v>
      </c>
      <c r="BE958" s="2">
        <f t="shared" si="390"/>
        <v>1.9302152932442463E-2</v>
      </c>
      <c r="BF958" s="2">
        <f t="shared" si="391"/>
        <v>0</v>
      </c>
      <c r="BG958" s="2">
        <f t="shared" si="392"/>
        <v>0</v>
      </c>
      <c r="BH958" s="2">
        <f t="shared" si="393"/>
        <v>0</v>
      </c>
      <c r="BJ958" t="s">
        <v>2115</v>
      </c>
      <c r="BK958" t="s">
        <v>457</v>
      </c>
      <c r="BL958">
        <v>4</v>
      </c>
      <c r="BN958" s="112">
        <v>20</v>
      </c>
      <c r="BO958" s="114">
        <v>49</v>
      </c>
      <c r="BP958" s="118">
        <f t="shared" si="395"/>
        <v>20049</v>
      </c>
      <c r="BQ958" s="118">
        <f t="shared" si="382"/>
        <v>20049</v>
      </c>
      <c r="BR958" s="5" t="s">
        <v>3151</v>
      </c>
      <c r="BV958" s="63"/>
      <c r="CC958" s="63">
        <f t="shared" si="394"/>
        <v>1347</v>
      </c>
    </row>
    <row r="959" spans="1:81" ht="15" hidden="1" customHeight="1" outlineLevel="1">
      <c r="A959" t="s">
        <v>2379</v>
      </c>
      <c r="B959" t="s">
        <v>457</v>
      </c>
      <c r="C959" s="1">
        <f t="shared" si="383"/>
        <v>13501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0</v>
      </c>
      <c r="G959" s="129">
        <f t="shared" si="384"/>
        <v>5936</v>
      </c>
      <c r="H959" s="134">
        <f t="shared" si="385"/>
        <v>0.43967113547144654</v>
      </c>
      <c r="I959" s="2"/>
      <c r="J959" s="2">
        <f t="shared" si="386"/>
        <v>0.26909117843122732</v>
      </c>
      <c r="K959" s="2">
        <f t="shared" si="387"/>
        <v>0.70876231390267386</v>
      </c>
      <c r="L959" s="2">
        <f t="shared" si="388"/>
        <v>0</v>
      </c>
      <c r="M959" s="2">
        <f t="shared" si="389"/>
        <v>2.2146507666098825E-2</v>
      </c>
      <c r="N959" s="63">
        <v>3633</v>
      </c>
      <c r="O959" s="63">
        <v>9569</v>
      </c>
      <c r="P959" s="63">
        <v>0</v>
      </c>
      <c r="Q959" s="63">
        <v>299</v>
      </c>
      <c r="R959" s="63">
        <v>0</v>
      </c>
      <c r="S959" s="63">
        <v>0</v>
      </c>
      <c r="T959" s="63">
        <v>0</v>
      </c>
      <c r="U959" s="63">
        <v>0</v>
      </c>
      <c r="V959" s="63">
        <v>0</v>
      </c>
      <c r="W959" s="63">
        <v>0</v>
      </c>
      <c r="X959" s="63">
        <v>0</v>
      </c>
      <c r="Y959" s="63">
        <v>0</v>
      </c>
      <c r="Z959" s="63">
        <v>0</v>
      </c>
      <c r="AA959" s="63">
        <v>0</v>
      </c>
      <c r="AB959" s="63">
        <v>0</v>
      </c>
      <c r="AC959" s="63">
        <v>0</v>
      </c>
      <c r="AD959" s="63">
        <v>0</v>
      </c>
      <c r="AE959" s="63">
        <v>0</v>
      </c>
      <c r="AF959" s="63">
        <v>0</v>
      </c>
      <c r="AG959" s="63">
        <v>0</v>
      </c>
      <c r="AH959" s="63">
        <v>0</v>
      </c>
      <c r="AI959" s="63">
        <v>0</v>
      </c>
      <c r="AJ959" s="63">
        <v>0</v>
      </c>
      <c r="AK959" s="63">
        <v>0</v>
      </c>
      <c r="AL959" s="63">
        <v>0</v>
      </c>
      <c r="AM959" s="63">
        <v>0</v>
      </c>
      <c r="AN959" s="63">
        <v>0</v>
      </c>
      <c r="AO959" s="63">
        <v>0</v>
      </c>
      <c r="AP959" s="63">
        <v>0</v>
      </c>
      <c r="AQ959" s="63">
        <v>0</v>
      </c>
      <c r="AR959" s="63">
        <v>0</v>
      </c>
      <c r="AS959" s="63">
        <v>0</v>
      </c>
      <c r="AT959" s="63">
        <v>0</v>
      </c>
      <c r="AU959" s="63">
        <v>0</v>
      </c>
      <c r="AV959" s="63">
        <v>0</v>
      </c>
      <c r="AW959" s="63">
        <v>0</v>
      </c>
      <c r="AX959" s="63">
        <v>0</v>
      </c>
      <c r="AY959" s="63">
        <v>0</v>
      </c>
      <c r="BA959" s="5">
        <f>IF(Q959&gt;0,RANK(Q959,(N959:P959,Q959:AE959)),0)</f>
        <v>3</v>
      </c>
      <c r="BB959" s="5">
        <f>IF(R959&gt;0,RANK(R959,(N959:P959,Q959:AE959)),0)</f>
        <v>0</v>
      </c>
      <c r="BC959" s="5">
        <f>IF(T959&gt;0,RANK(T959,(N959:P959,Q959:AE959)),0)</f>
        <v>0</v>
      </c>
      <c r="BD959" s="5">
        <f>IF(S959&gt;0,RANK(S959,(N959:P959,Q959:AE959)),0)</f>
        <v>0</v>
      </c>
      <c r="BE959" s="2">
        <f t="shared" si="390"/>
        <v>2.2146507666098807E-2</v>
      </c>
      <c r="BF959" s="2">
        <f t="shared" si="391"/>
        <v>0</v>
      </c>
      <c r="BG959" s="2">
        <f t="shared" si="392"/>
        <v>0</v>
      </c>
      <c r="BH959" s="2">
        <f t="shared" si="393"/>
        <v>0</v>
      </c>
      <c r="BJ959" t="s">
        <v>2379</v>
      </c>
      <c r="BK959" t="s">
        <v>457</v>
      </c>
      <c r="BL959">
        <v>1</v>
      </c>
      <c r="BN959" s="112">
        <v>20</v>
      </c>
      <c r="BO959" s="114">
        <v>51</v>
      </c>
      <c r="BP959" s="118">
        <f t="shared" si="395"/>
        <v>20051</v>
      </c>
      <c r="BQ959" s="118">
        <f t="shared" si="382"/>
        <v>20051</v>
      </c>
      <c r="BR959" s="5" t="s">
        <v>3151</v>
      </c>
      <c r="BV959" s="63"/>
      <c r="CC959" s="63">
        <f t="shared" si="394"/>
        <v>13501</v>
      </c>
    </row>
    <row r="960" spans="1:81" ht="15" hidden="1" customHeight="1" outlineLevel="1">
      <c r="A960" t="s">
        <v>1465</v>
      </c>
      <c r="B960" t="s">
        <v>457</v>
      </c>
      <c r="C960" s="1">
        <f t="shared" si="383"/>
        <v>2806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0</v>
      </c>
      <c r="G960" s="129">
        <f t="shared" si="384"/>
        <v>1460</v>
      </c>
      <c r="H960" s="134">
        <f t="shared" si="385"/>
        <v>0.52031361368496076</v>
      </c>
      <c r="I960" s="2"/>
      <c r="J960" s="2">
        <f t="shared" si="386"/>
        <v>0.23022095509622237</v>
      </c>
      <c r="K960" s="2">
        <f t="shared" si="387"/>
        <v>0.75053456878118319</v>
      </c>
      <c r="L960" s="2">
        <f t="shared" si="388"/>
        <v>0</v>
      </c>
      <c r="M960" s="2">
        <f t="shared" si="389"/>
        <v>1.9244476122594389E-2</v>
      </c>
      <c r="N960" s="63">
        <v>646</v>
      </c>
      <c r="O960" s="63">
        <v>2106</v>
      </c>
      <c r="P960" s="63">
        <v>0</v>
      </c>
      <c r="Q960" s="63">
        <v>54</v>
      </c>
      <c r="R960" s="63">
        <v>0</v>
      </c>
      <c r="S960" s="63">
        <v>0</v>
      </c>
      <c r="T960" s="63">
        <v>0</v>
      </c>
      <c r="U960" s="63">
        <v>0</v>
      </c>
      <c r="V960" s="63">
        <v>0</v>
      </c>
      <c r="W960" s="63">
        <v>0</v>
      </c>
      <c r="X960" s="63">
        <v>0</v>
      </c>
      <c r="Y960" s="63">
        <v>0</v>
      </c>
      <c r="Z960" s="63">
        <v>0</v>
      </c>
      <c r="AA960" s="63">
        <v>0</v>
      </c>
      <c r="AB960" s="63">
        <v>0</v>
      </c>
      <c r="AC960" s="63">
        <v>0</v>
      </c>
      <c r="AD960" s="63">
        <v>0</v>
      </c>
      <c r="AE960" s="63">
        <v>0</v>
      </c>
      <c r="AF960" s="63">
        <v>0</v>
      </c>
      <c r="AG960" s="63">
        <v>0</v>
      </c>
      <c r="AH960" s="63">
        <v>0</v>
      </c>
      <c r="AI960" s="63">
        <v>0</v>
      </c>
      <c r="AJ960" s="63">
        <v>0</v>
      </c>
      <c r="AK960" s="63">
        <v>0</v>
      </c>
      <c r="AL960" s="63">
        <v>0</v>
      </c>
      <c r="AM960" s="63">
        <v>0</v>
      </c>
      <c r="AN960" s="63">
        <v>0</v>
      </c>
      <c r="AO960" s="63">
        <v>0</v>
      </c>
      <c r="AP960" s="63">
        <v>0</v>
      </c>
      <c r="AQ960" s="63">
        <v>0</v>
      </c>
      <c r="AR960" s="63">
        <v>0</v>
      </c>
      <c r="AS960" s="63">
        <v>0</v>
      </c>
      <c r="AT960" s="63">
        <v>0</v>
      </c>
      <c r="AU960" s="63">
        <v>0</v>
      </c>
      <c r="AV960" s="63">
        <v>0</v>
      </c>
      <c r="AW960" s="63">
        <v>0</v>
      </c>
      <c r="AX960" s="63">
        <v>0</v>
      </c>
      <c r="AY960" s="63">
        <v>0</v>
      </c>
      <c r="BA960" s="5">
        <f>IF(Q960&gt;0,RANK(Q960,(N960:P960,Q960:AE960)),0)</f>
        <v>3</v>
      </c>
      <c r="BB960" s="5">
        <f>IF(R960&gt;0,RANK(R960,(N960:P960,Q960:AE960)),0)</f>
        <v>0</v>
      </c>
      <c r="BC960" s="5">
        <f>IF(T960&gt;0,RANK(T960,(N960:P960,Q960:AE960)),0)</f>
        <v>0</v>
      </c>
      <c r="BD960" s="5">
        <f>IF(S960&gt;0,RANK(S960,(N960:P960,Q960:AE960)),0)</f>
        <v>0</v>
      </c>
      <c r="BE960" s="2">
        <f t="shared" si="390"/>
        <v>1.9244476122594441E-2</v>
      </c>
      <c r="BF960" s="2">
        <f t="shared" si="391"/>
        <v>0</v>
      </c>
      <c r="BG960" s="2">
        <f t="shared" si="392"/>
        <v>0</v>
      </c>
      <c r="BH960" s="2">
        <f t="shared" si="393"/>
        <v>0</v>
      </c>
      <c r="BJ960" t="s">
        <v>1465</v>
      </c>
      <c r="BK960" t="s">
        <v>457</v>
      </c>
      <c r="BL960">
        <v>1</v>
      </c>
      <c r="BN960" s="112">
        <v>20</v>
      </c>
      <c r="BO960" s="114">
        <v>53</v>
      </c>
      <c r="BP960" s="118">
        <f t="shared" si="395"/>
        <v>20053</v>
      </c>
      <c r="BQ960" s="118">
        <f t="shared" si="382"/>
        <v>20053</v>
      </c>
      <c r="BR960" s="5" t="s">
        <v>3151</v>
      </c>
      <c r="BV960" s="63"/>
      <c r="CC960" s="63">
        <f t="shared" si="394"/>
        <v>2806</v>
      </c>
    </row>
    <row r="961" spans="1:81" ht="15" hidden="1" customHeight="1" outlineLevel="1">
      <c r="A961" t="s">
        <v>1801</v>
      </c>
      <c r="B961" t="s">
        <v>457</v>
      </c>
      <c r="C961" s="1">
        <f t="shared" si="383"/>
        <v>11466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0</v>
      </c>
      <c r="G961" s="129">
        <f t="shared" si="384"/>
        <v>2924</v>
      </c>
      <c r="H961" s="134">
        <f t="shared" si="385"/>
        <v>0.25501482644339785</v>
      </c>
      <c r="I961" s="2"/>
      <c r="J961" s="2">
        <f t="shared" si="386"/>
        <v>0.36237571951857667</v>
      </c>
      <c r="K961" s="2">
        <f t="shared" si="387"/>
        <v>0.61739054596197451</v>
      </c>
      <c r="L961" s="2">
        <f t="shared" si="388"/>
        <v>0</v>
      </c>
      <c r="M961" s="2">
        <f t="shared" si="389"/>
        <v>2.0233734519448876E-2</v>
      </c>
      <c r="N961" s="63">
        <v>4155</v>
      </c>
      <c r="O961" s="63">
        <v>7079</v>
      </c>
      <c r="P961" s="63">
        <v>0</v>
      </c>
      <c r="Q961" s="63">
        <v>232</v>
      </c>
      <c r="R961" s="63">
        <v>0</v>
      </c>
      <c r="S961" s="63">
        <v>0</v>
      </c>
      <c r="T961" s="63">
        <v>0</v>
      </c>
      <c r="U961" s="63">
        <v>0</v>
      </c>
      <c r="V961" s="63">
        <v>0</v>
      </c>
      <c r="W961" s="63">
        <v>0</v>
      </c>
      <c r="X961" s="63">
        <v>0</v>
      </c>
      <c r="Y961" s="63">
        <v>0</v>
      </c>
      <c r="Z961" s="63">
        <v>0</v>
      </c>
      <c r="AA961" s="63">
        <v>0</v>
      </c>
      <c r="AB961" s="63">
        <v>0</v>
      </c>
      <c r="AC961" s="63">
        <v>0</v>
      </c>
      <c r="AD961" s="63">
        <v>0</v>
      </c>
      <c r="AE961" s="63">
        <v>0</v>
      </c>
      <c r="AF961" s="63">
        <v>0</v>
      </c>
      <c r="AG961" s="63">
        <v>0</v>
      </c>
      <c r="AH961" s="63">
        <v>0</v>
      </c>
      <c r="AI961" s="63">
        <v>0</v>
      </c>
      <c r="AJ961" s="63">
        <v>0</v>
      </c>
      <c r="AK961" s="63">
        <v>0</v>
      </c>
      <c r="AL961" s="63">
        <v>0</v>
      </c>
      <c r="AM961" s="63">
        <v>0</v>
      </c>
      <c r="AN961" s="63">
        <v>0</v>
      </c>
      <c r="AO961" s="63">
        <v>0</v>
      </c>
      <c r="AP961" s="63">
        <v>0</v>
      </c>
      <c r="AQ961" s="63">
        <v>0</v>
      </c>
      <c r="AR961" s="63">
        <v>0</v>
      </c>
      <c r="AS961" s="63">
        <v>0</v>
      </c>
      <c r="AT961" s="63">
        <v>0</v>
      </c>
      <c r="AU961" s="63">
        <v>0</v>
      </c>
      <c r="AV961" s="63">
        <v>0</v>
      </c>
      <c r="AW961" s="63">
        <v>0</v>
      </c>
      <c r="AX961" s="63">
        <v>0</v>
      </c>
      <c r="AY961" s="63">
        <v>0</v>
      </c>
      <c r="BA961" s="5">
        <f>IF(Q961&gt;0,RANK(Q961,(N961:P961,Q961:AE961)),0)</f>
        <v>3</v>
      </c>
      <c r="BB961" s="5">
        <f>IF(R961&gt;0,RANK(R961,(N961:P961,Q961:AE961)),0)</f>
        <v>0</v>
      </c>
      <c r="BC961" s="5">
        <f>IF(T961&gt;0,RANK(T961,(N961:P961,Q961:AE961)),0)</f>
        <v>0</v>
      </c>
      <c r="BD961" s="5">
        <f>IF(S961&gt;0,RANK(S961,(N961:P961,Q961:AE961)),0)</f>
        <v>0</v>
      </c>
      <c r="BE961" s="2">
        <f t="shared" si="390"/>
        <v>2.0233734519448807E-2</v>
      </c>
      <c r="BF961" s="2">
        <f t="shared" si="391"/>
        <v>0</v>
      </c>
      <c r="BG961" s="2">
        <f t="shared" si="392"/>
        <v>0</v>
      </c>
      <c r="BH961" s="2">
        <f t="shared" si="393"/>
        <v>0</v>
      </c>
      <c r="BJ961" t="s">
        <v>1801</v>
      </c>
      <c r="BK961" t="s">
        <v>457</v>
      </c>
      <c r="BL961">
        <v>1</v>
      </c>
      <c r="BN961" s="112">
        <v>20</v>
      </c>
      <c r="BO961" s="114">
        <v>55</v>
      </c>
      <c r="BP961" s="118">
        <f t="shared" si="395"/>
        <v>20055</v>
      </c>
      <c r="BQ961" s="118">
        <f t="shared" si="382"/>
        <v>20055</v>
      </c>
      <c r="BR961" s="5" t="s">
        <v>3151</v>
      </c>
      <c r="BV961" s="63"/>
      <c r="CC961" s="63">
        <f t="shared" si="394"/>
        <v>11466</v>
      </c>
    </row>
    <row r="962" spans="1:81" ht="15" hidden="1" customHeight="1" outlineLevel="1">
      <c r="A962" t="s">
        <v>779</v>
      </c>
      <c r="B962" t="s">
        <v>457</v>
      </c>
      <c r="C962" s="1">
        <f t="shared" si="383"/>
        <v>8850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0</v>
      </c>
      <c r="G962" s="129">
        <f t="shared" si="384"/>
        <v>2837</v>
      </c>
      <c r="H962" s="134">
        <f t="shared" si="385"/>
        <v>0.32056497175141241</v>
      </c>
      <c r="I962" s="2"/>
      <c r="J962" s="2">
        <f t="shared" si="386"/>
        <v>0.3306214689265537</v>
      </c>
      <c r="K962" s="2">
        <f t="shared" si="387"/>
        <v>0.65118644067796605</v>
      </c>
      <c r="L962" s="2">
        <f t="shared" si="388"/>
        <v>0</v>
      </c>
      <c r="M962" s="2">
        <f t="shared" si="389"/>
        <v>1.8192090395480309E-2</v>
      </c>
      <c r="N962" s="63">
        <v>2926</v>
      </c>
      <c r="O962" s="63">
        <v>5763</v>
      </c>
      <c r="P962" s="63">
        <v>0</v>
      </c>
      <c r="Q962" s="63">
        <v>161</v>
      </c>
      <c r="R962" s="63">
        <v>0</v>
      </c>
      <c r="S962" s="63">
        <v>0</v>
      </c>
      <c r="T962" s="63">
        <v>0</v>
      </c>
      <c r="U962" s="63">
        <v>0</v>
      </c>
      <c r="V962" s="63">
        <v>0</v>
      </c>
      <c r="W962" s="63">
        <v>0</v>
      </c>
      <c r="X962" s="63">
        <v>0</v>
      </c>
      <c r="Y962" s="63">
        <v>0</v>
      </c>
      <c r="Z962" s="63">
        <v>0</v>
      </c>
      <c r="AA962" s="63">
        <v>0</v>
      </c>
      <c r="AB962" s="63">
        <v>0</v>
      </c>
      <c r="AC962" s="63">
        <v>0</v>
      </c>
      <c r="AD962" s="63">
        <v>0</v>
      </c>
      <c r="AE962" s="63">
        <v>0</v>
      </c>
      <c r="AF962" s="63">
        <v>0</v>
      </c>
      <c r="AG962" s="63">
        <v>0</v>
      </c>
      <c r="AH962" s="63">
        <v>0</v>
      </c>
      <c r="AI962" s="63">
        <v>0</v>
      </c>
      <c r="AJ962" s="63">
        <v>0</v>
      </c>
      <c r="AK962" s="63">
        <v>0</v>
      </c>
      <c r="AL962" s="63">
        <v>0</v>
      </c>
      <c r="AM962" s="63">
        <v>0</v>
      </c>
      <c r="AN962" s="63">
        <v>0</v>
      </c>
      <c r="AO962" s="63">
        <v>0</v>
      </c>
      <c r="AP962" s="63">
        <v>0</v>
      </c>
      <c r="AQ962" s="63">
        <v>0</v>
      </c>
      <c r="AR962" s="63">
        <v>0</v>
      </c>
      <c r="AS962" s="63">
        <v>0</v>
      </c>
      <c r="AT962" s="63">
        <v>0</v>
      </c>
      <c r="AU962" s="63">
        <v>0</v>
      </c>
      <c r="AV962" s="63">
        <v>0</v>
      </c>
      <c r="AW962" s="63">
        <v>0</v>
      </c>
      <c r="AX962" s="63">
        <v>0</v>
      </c>
      <c r="AY962" s="63">
        <v>0</v>
      </c>
      <c r="BA962" s="5">
        <f>IF(Q962&gt;0,RANK(Q962,(N962:P962,Q962:AE962)),0)</f>
        <v>3</v>
      </c>
      <c r="BB962" s="5">
        <f>IF(R962&gt;0,RANK(R962,(N962:P962,Q962:AE962)),0)</f>
        <v>0</v>
      </c>
      <c r="BC962" s="5">
        <f>IF(T962&gt;0,RANK(T962,(N962:P962,Q962:AE962)),0)</f>
        <v>0</v>
      </c>
      <c r="BD962" s="5">
        <f>IF(S962&gt;0,RANK(S962,(N962:P962,Q962:AE962)),0)</f>
        <v>0</v>
      </c>
      <c r="BE962" s="2">
        <f t="shared" si="390"/>
        <v>1.8192090395480226E-2</v>
      </c>
      <c r="BF962" s="2">
        <f t="shared" si="391"/>
        <v>0</v>
      </c>
      <c r="BG962" s="2">
        <f t="shared" si="392"/>
        <v>0</v>
      </c>
      <c r="BH962" s="2">
        <f t="shared" si="393"/>
        <v>0</v>
      </c>
      <c r="BJ962" t="s">
        <v>779</v>
      </c>
      <c r="BK962" t="s">
        <v>457</v>
      </c>
      <c r="BL962">
        <v>1</v>
      </c>
      <c r="BN962" s="112">
        <v>20</v>
      </c>
      <c r="BO962" s="114">
        <v>57</v>
      </c>
      <c r="BP962" s="118">
        <f t="shared" si="395"/>
        <v>20057</v>
      </c>
      <c r="BQ962" s="118">
        <f t="shared" si="382"/>
        <v>20057</v>
      </c>
      <c r="BR962" s="5" t="s">
        <v>3151</v>
      </c>
      <c r="BV962" s="63"/>
      <c r="CC962" s="63">
        <f t="shared" si="394"/>
        <v>8850</v>
      </c>
    </row>
    <row r="963" spans="1:81" ht="15" hidden="1" customHeight="1" outlineLevel="1">
      <c r="A963" t="s">
        <v>1137</v>
      </c>
      <c r="B963" t="s">
        <v>457</v>
      </c>
      <c r="C963" s="1">
        <f t="shared" si="383"/>
        <v>12247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0</v>
      </c>
      <c r="G963" s="129">
        <f t="shared" si="384"/>
        <v>4703</v>
      </c>
      <c r="H963" s="134">
        <f t="shared" si="385"/>
        <v>0.38401241120274354</v>
      </c>
      <c r="I963" s="2"/>
      <c r="J963" s="2">
        <f t="shared" si="386"/>
        <v>0.29582754960398466</v>
      </c>
      <c r="K963" s="2">
        <f t="shared" si="387"/>
        <v>0.67983996080672815</v>
      </c>
      <c r="L963" s="2">
        <f t="shared" si="388"/>
        <v>0</v>
      </c>
      <c r="M963" s="2">
        <f t="shared" si="389"/>
        <v>2.4332489589287243E-2</v>
      </c>
      <c r="N963" s="63">
        <v>3623</v>
      </c>
      <c r="O963" s="63">
        <v>8326</v>
      </c>
      <c r="P963" s="63">
        <v>0</v>
      </c>
      <c r="Q963" s="63">
        <v>298</v>
      </c>
      <c r="R963" s="63">
        <v>0</v>
      </c>
      <c r="S963" s="63">
        <v>0</v>
      </c>
      <c r="T963" s="63">
        <v>0</v>
      </c>
      <c r="U963" s="63">
        <v>0</v>
      </c>
      <c r="V963" s="63">
        <v>0</v>
      </c>
      <c r="W963" s="63">
        <v>0</v>
      </c>
      <c r="X963" s="63">
        <v>0</v>
      </c>
      <c r="Y963" s="63">
        <v>0</v>
      </c>
      <c r="Z963" s="63">
        <v>0</v>
      </c>
      <c r="AA963" s="63">
        <v>0</v>
      </c>
      <c r="AB963" s="63">
        <v>0</v>
      </c>
      <c r="AC963" s="63">
        <v>0</v>
      </c>
      <c r="AD963" s="63">
        <v>0</v>
      </c>
      <c r="AE963" s="63">
        <v>0</v>
      </c>
      <c r="AF963" s="63">
        <v>0</v>
      </c>
      <c r="AG963" s="63">
        <v>0</v>
      </c>
      <c r="AH963" s="63">
        <v>0</v>
      </c>
      <c r="AI963" s="63">
        <v>0</v>
      </c>
      <c r="AJ963" s="63">
        <v>0</v>
      </c>
      <c r="AK963" s="63">
        <v>0</v>
      </c>
      <c r="AL963" s="63">
        <v>0</v>
      </c>
      <c r="AM963" s="63">
        <v>0</v>
      </c>
      <c r="AN963" s="63">
        <v>0</v>
      </c>
      <c r="AO963" s="63">
        <v>0</v>
      </c>
      <c r="AP963" s="63">
        <v>0</v>
      </c>
      <c r="AQ963" s="63">
        <v>0</v>
      </c>
      <c r="AR963" s="63">
        <v>0</v>
      </c>
      <c r="AS963" s="63">
        <v>0</v>
      </c>
      <c r="AT963" s="63">
        <v>0</v>
      </c>
      <c r="AU963" s="63">
        <v>0</v>
      </c>
      <c r="AV963" s="63">
        <v>0</v>
      </c>
      <c r="AW963" s="63">
        <v>0</v>
      </c>
      <c r="AX963" s="63">
        <v>0</v>
      </c>
      <c r="AY963" s="63">
        <v>0</v>
      </c>
      <c r="BA963" s="5">
        <f>IF(Q963&gt;0,RANK(Q963,(N963:P963,Q963:AE963)),0)</f>
        <v>3</v>
      </c>
      <c r="BB963" s="5">
        <f>IF(R963&gt;0,RANK(R963,(N963:P963,Q963:AE963)),0)</f>
        <v>0</v>
      </c>
      <c r="BC963" s="5">
        <f>IF(T963&gt;0,RANK(T963,(N963:P963,Q963:AE963)),0)</f>
        <v>0</v>
      </c>
      <c r="BD963" s="5">
        <f>IF(S963&gt;0,RANK(S963,(N963:P963,Q963:AE963)),0)</f>
        <v>0</v>
      </c>
      <c r="BE963" s="2">
        <f t="shared" si="390"/>
        <v>2.4332489589287173E-2</v>
      </c>
      <c r="BF963" s="2">
        <f t="shared" si="391"/>
        <v>0</v>
      </c>
      <c r="BG963" s="2">
        <f t="shared" si="392"/>
        <v>0</v>
      </c>
      <c r="BH963" s="2">
        <f t="shared" si="393"/>
        <v>0</v>
      </c>
      <c r="BJ963" t="s">
        <v>1137</v>
      </c>
      <c r="BK963" t="s">
        <v>457</v>
      </c>
      <c r="BL963">
        <v>2</v>
      </c>
      <c r="BN963" s="112">
        <v>20</v>
      </c>
      <c r="BO963" s="114">
        <v>59</v>
      </c>
      <c r="BP963" s="118">
        <f t="shared" si="395"/>
        <v>20059</v>
      </c>
      <c r="BQ963" s="118">
        <f t="shared" si="382"/>
        <v>20059</v>
      </c>
      <c r="BR963" s="5" t="s">
        <v>3151</v>
      </c>
      <c r="BV963" s="63"/>
      <c r="CC963" s="63">
        <f t="shared" si="394"/>
        <v>12247</v>
      </c>
    </row>
    <row r="964" spans="1:81" ht="15" hidden="1" customHeight="1" outlineLevel="1">
      <c r="A964" t="s">
        <v>1595</v>
      </c>
      <c r="B964" t="s">
        <v>457</v>
      </c>
      <c r="C964" s="1">
        <f t="shared" si="383"/>
        <v>9311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0</v>
      </c>
      <c r="G964" s="129">
        <f t="shared" si="384"/>
        <v>1368</v>
      </c>
      <c r="H964" s="134">
        <f t="shared" si="385"/>
        <v>0.14692299430780797</v>
      </c>
      <c r="I964" s="2"/>
      <c r="J964" s="2">
        <f t="shared" si="386"/>
        <v>0.4108044248738052</v>
      </c>
      <c r="K964" s="2">
        <f t="shared" si="387"/>
        <v>0.55772741918161317</v>
      </c>
      <c r="L964" s="2">
        <f t="shared" si="388"/>
        <v>0</v>
      </c>
      <c r="M964" s="2">
        <f t="shared" si="389"/>
        <v>3.1468155944581633E-2</v>
      </c>
      <c r="N964" s="63">
        <v>3825</v>
      </c>
      <c r="O964" s="63">
        <v>5193</v>
      </c>
      <c r="P964" s="63">
        <v>0</v>
      </c>
      <c r="Q964" s="63">
        <v>293</v>
      </c>
      <c r="R964" s="63">
        <v>0</v>
      </c>
      <c r="S964" s="63">
        <v>0</v>
      </c>
      <c r="T964" s="63">
        <v>0</v>
      </c>
      <c r="U964" s="63">
        <v>0</v>
      </c>
      <c r="V964" s="63">
        <v>0</v>
      </c>
      <c r="W964" s="63">
        <v>0</v>
      </c>
      <c r="X964" s="63">
        <v>0</v>
      </c>
      <c r="Y964" s="63">
        <v>0</v>
      </c>
      <c r="Z964" s="63">
        <v>0</v>
      </c>
      <c r="AA964" s="63">
        <v>0</v>
      </c>
      <c r="AB964" s="63">
        <v>0</v>
      </c>
      <c r="AC964" s="63">
        <v>0</v>
      </c>
      <c r="AD964" s="63">
        <v>0</v>
      </c>
      <c r="AE964" s="63">
        <v>0</v>
      </c>
      <c r="AF964" s="63">
        <v>0</v>
      </c>
      <c r="AG964" s="63">
        <v>0</v>
      </c>
      <c r="AH964" s="63">
        <v>0</v>
      </c>
      <c r="AI964" s="63">
        <v>0</v>
      </c>
      <c r="AJ964" s="63">
        <v>0</v>
      </c>
      <c r="AK964" s="63">
        <v>0</v>
      </c>
      <c r="AL964" s="63">
        <v>0</v>
      </c>
      <c r="AM964" s="63">
        <v>0</v>
      </c>
      <c r="AN964" s="63">
        <v>0</v>
      </c>
      <c r="AO964" s="63">
        <v>0</v>
      </c>
      <c r="AP964" s="63">
        <v>0</v>
      </c>
      <c r="AQ964" s="63">
        <v>0</v>
      </c>
      <c r="AR964" s="63">
        <v>0</v>
      </c>
      <c r="AS964" s="63">
        <v>0</v>
      </c>
      <c r="AT964" s="63">
        <v>0</v>
      </c>
      <c r="AU964" s="63">
        <v>0</v>
      </c>
      <c r="AV964" s="63">
        <v>0</v>
      </c>
      <c r="AW964" s="63">
        <v>0</v>
      </c>
      <c r="AX964" s="63">
        <v>0</v>
      </c>
      <c r="AY964" s="63">
        <v>0</v>
      </c>
      <c r="BA964" s="5">
        <f>IF(Q964&gt;0,RANK(Q964,(N964:P964,Q964:AE964)),0)</f>
        <v>3</v>
      </c>
      <c r="BB964" s="5">
        <f>IF(R964&gt;0,RANK(R964,(N964:P964,Q964:AE964)),0)</f>
        <v>0</v>
      </c>
      <c r="BC964" s="5">
        <f>IF(T964&gt;0,RANK(T964,(N964:P964,Q964:AE964)),0)</f>
        <v>0</v>
      </c>
      <c r="BD964" s="5">
        <f>IF(S964&gt;0,RANK(S964,(N964:P964,Q964:AE964)),0)</f>
        <v>0</v>
      </c>
      <c r="BE964" s="2">
        <f t="shared" si="390"/>
        <v>3.1468155944581674E-2</v>
      </c>
      <c r="BF964" s="2">
        <f t="shared" si="391"/>
        <v>0</v>
      </c>
      <c r="BG964" s="2">
        <f t="shared" si="392"/>
        <v>0</v>
      </c>
      <c r="BH964" s="2">
        <f t="shared" si="393"/>
        <v>0</v>
      </c>
      <c r="BJ964" t="s">
        <v>1595</v>
      </c>
      <c r="BK964" t="s">
        <v>457</v>
      </c>
      <c r="BL964">
        <v>1</v>
      </c>
      <c r="BN964" s="112">
        <v>20</v>
      </c>
      <c r="BO964" s="114">
        <v>61</v>
      </c>
      <c r="BP964" s="118">
        <f t="shared" si="395"/>
        <v>20061</v>
      </c>
      <c r="BQ964" s="118">
        <f t="shared" si="382"/>
        <v>20061</v>
      </c>
      <c r="BR964" s="5" t="s">
        <v>3151</v>
      </c>
      <c r="BV964" s="63"/>
      <c r="CC964" s="63">
        <f t="shared" si="394"/>
        <v>9311</v>
      </c>
    </row>
    <row r="965" spans="1:81" ht="15" hidden="1" customHeight="1" outlineLevel="1">
      <c r="A965" t="s">
        <v>1552</v>
      </c>
      <c r="B965" t="s">
        <v>457</v>
      </c>
      <c r="C965" s="1">
        <f t="shared" si="383"/>
        <v>1433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29">
        <f t="shared" si="384"/>
        <v>1093</v>
      </c>
      <c r="H965" s="134">
        <f t="shared" si="385"/>
        <v>0.76273551988834609</v>
      </c>
      <c r="I965" s="2"/>
      <c r="J965" s="2">
        <f t="shared" si="386"/>
        <v>0.1137473831123517</v>
      </c>
      <c r="K965" s="2">
        <f t="shared" si="387"/>
        <v>0.87648290300069787</v>
      </c>
      <c r="L965" s="2">
        <f t="shared" si="388"/>
        <v>0</v>
      </c>
      <c r="M965" s="2">
        <f t="shared" si="389"/>
        <v>9.7697138869504707E-3</v>
      </c>
      <c r="N965" s="63">
        <v>163</v>
      </c>
      <c r="O965" s="63">
        <v>1256</v>
      </c>
      <c r="P965" s="63">
        <v>0</v>
      </c>
      <c r="Q965" s="63">
        <v>14</v>
      </c>
      <c r="R965" s="63">
        <v>0</v>
      </c>
      <c r="S965" s="63">
        <v>0</v>
      </c>
      <c r="T965" s="63">
        <v>0</v>
      </c>
      <c r="U965" s="63">
        <v>0</v>
      </c>
      <c r="V965" s="63">
        <v>0</v>
      </c>
      <c r="W965" s="63">
        <v>0</v>
      </c>
      <c r="X965" s="63">
        <v>0</v>
      </c>
      <c r="Y965" s="63">
        <v>0</v>
      </c>
      <c r="Z965" s="63">
        <v>0</v>
      </c>
      <c r="AA965" s="63">
        <v>0</v>
      </c>
      <c r="AB965" s="63">
        <v>0</v>
      </c>
      <c r="AC965" s="63">
        <v>0</v>
      </c>
      <c r="AD965" s="63">
        <v>0</v>
      </c>
      <c r="AE965" s="63">
        <v>0</v>
      </c>
      <c r="AF965" s="63">
        <v>0</v>
      </c>
      <c r="AG965" s="63">
        <v>0</v>
      </c>
      <c r="AH965" s="63">
        <v>0</v>
      </c>
      <c r="AI965" s="63">
        <v>0</v>
      </c>
      <c r="AJ965" s="63">
        <v>0</v>
      </c>
      <c r="AK965" s="63">
        <v>0</v>
      </c>
      <c r="AL965" s="63">
        <v>0</v>
      </c>
      <c r="AM965" s="63">
        <v>0</v>
      </c>
      <c r="AN965" s="63">
        <v>0</v>
      </c>
      <c r="AO965" s="63">
        <v>0</v>
      </c>
      <c r="AP965" s="63">
        <v>0</v>
      </c>
      <c r="AQ965" s="63">
        <v>0</v>
      </c>
      <c r="AR965" s="63">
        <v>0</v>
      </c>
      <c r="AS965" s="63">
        <v>0</v>
      </c>
      <c r="AT965" s="63">
        <v>0</v>
      </c>
      <c r="AU965" s="63">
        <v>0</v>
      </c>
      <c r="AV965" s="63">
        <v>0</v>
      </c>
      <c r="AW965" s="63">
        <v>0</v>
      </c>
      <c r="AX965" s="63">
        <v>0</v>
      </c>
      <c r="AY965" s="63">
        <v>0</v>
      </c>
      <c r="BA965" s="5">
        <f>IF(Q965&gt;0,RANK(Q965,(N965:P965,Q965:AE965)),0)</f>
        <v>3</v>
      </c>
      <c r="BB965" s="5">
        <f>IF(R965&gt;0,RANK(R965,(N965:P965,Q965:AE965)),0)</f>
        <v>0</v>
      </c>
      <c r="BC965" s="5">
        <f>IF(T965&gt;0,RANK(T965,(N965:P965,Q965:AE965)),0)</f>
        <v>0</v>
      </c>
      <c r="BD965" s="5">
        <f>IF(S965&gt;0,RANK(S965,(N965:P965,Q965:AE965)),0)</f>
        <v>0</v>
      </c>
      <c r="BE965" s="2">
        <f t="shared" si="390"/>
        <v>9.7697138869504534E-3</v>
      </c>
      <c r="BF965" s="2">
        <f t="shared" si="391"/>
        <v>0</v>
      </c>
      <c r="BG965" s="2">
        <f t="shared" si="392"/>
        <v>0</v>
      </c>
      <c r="BH965" s="2">
        <f t="shared" si="393"/>
        <v>0</v>
      </c>
      <c r="BJ965" t="s">
        <v>1552</v>
      </c>
      <c r="BK965" t="s">
        <v>457</v>
      </c>
      <c r="BL965">
        <v>1</v>
      </c>
      <c r="BN965" s="112">
        <v>20</v>
      </c>
      <c r="BO965" s="114">
        <v>63</v>
      </c>
      <c r="BP965" s="118">
        <f t="shared" si="395"/>
        <v>20063</v>
      </c>
      <c r="BQ965" s="118">
        <f t="shared" si="382"/>
        <v>20063</v>
      </c>
      <c r="BR965" s="5" t="s">
        <v>3151</v>
      </c>
      <c r="BV965" s="63"/>
      <c r="CC965" s="63">
        <f t="shared" si="394"/>
        <v>1433</v>
      </c>
    </row>
    <row r="966" spans="1:81" ht="15" hidden="1" customHeight="1" outlineLevel="1">
      <c r="A966" t="s">
        <v>937</v>
      </c>
      <c r="B966" t="s">
        <v>457</v>
      </c>
      <c r="C966" s="1">
        <f t="shared" ref="C966:C997" si="396">SUM(N966:AY966)</f>
        <v>1302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0</v>
      </c>
      <c r="G966" s="129">
        <f t="shared" ref="G966:G997" si="397">IF(C966&gt;0,MAX(N966:P966)-LARGE(N966:P966,2),0)</f>
        <v>830</v>
      </c>
      <c r="H966" s="134">
        <f t="shared" ref="H966:H997" si="398">IF(C966&gt;0,G966/C966,0)</f>
        <v>0.6374807987711214</v>
      </c>
      <c r="I966" s="2"/>
      <c r="J966" s="2">
        <f t="shared" ref="J966:J997" si="399">IF($C966=0,"-",N966/$C966)</f>
        <v>0.17050691244239632</v>
      </c>
      <c r="K966" s="2">
        <f t="shared" ref="K966:K997" si="400">IF($C966=0,"-",O966/$C966)</f>
        <v>0.80798771121351765</v>
      </c>
      <c r="L966" s="2">
        <f t="shared" ref="L966:L997" si="401">IF($C966=0,"-",P966/$C966)</f>
        <v>0</v>
      </c>
      <c r="M966" s="2">
        <f t="shared" ref="M966:M997" si="402">IF(C966=0,"-",(1-J966-K966-L966))</f>
        <v>2.1505376344086002E-2</v>
      </c>
      <c r="N966" s="63">
        <v>222</v>
      </c>
      <c r="O966" s="63">
        <v>1052</v>
      </c>
      <c r="P966" s="63">
        <v>0</v>
      </c>
      <c r="Q966" s="63">
        <v>28</v>
      </c>
      <c r="R966" s="63">
        <v>0</v>
      </c>
      <c r="S966" s="63">
        <v>0</v>
      </c>
      <c r="T966" s="63">
        <v>0</v>
      </c>
      <c r="U966" s="63">
        <v>0</v>
      </c>
      <c r="V966" s="63">
        <v>0</v>
      </c>
      <c r="W966" s="63">
        <v>0</v>
      </c>
      <c r="X966" s="63">
        <v>0</v>
      </c>
      <c r="Y966" s="63">
        <v>0</v>
      </c>
      <c r="Z966" s="63">
        <v>0</v>
      </c>
      <c r="AA966" s="63">
        <v>0</v>
      </c>
      <c r="AB966" s="63">
        <v>0</v>
      </c>
      <c r="AC966" s="63">
        <v>0</v>
      </c>
      <c r="AD966" s="63">
        <v>0</v>
      </c>
      <c r="AE966" s="63">
        <v>0</v>
      </c>
      <c r="AF966" s="63">
        <v>0</v>
      </c>
      <c r="AG966" s="63">
        <v>0</v>
      </c>
      <c r="AH966" s="63">
        <v>0</v>
      </c>
      <c r="AI966" s="63">
        <v>0</v>
      </c>
      <c r="AJ966" s="63">
        <v>0</v>
      </c>
      <c r="AK966" s="63">
        <v>0</v>
      </c>
      <c r="AL966" s="63">
        <v>0</v>
      </c>
      <c r="AM966" s="63">
        <v>0</v>
      </c>
      <c r="AN966" s="63">
        <v>0</v>
      </c>
      <c r="AO966" s="63">
        <v>0</v>
      </c>
      <c r="AP966" s="63">
        <v>0</v>
      </c>
      <c r="AQ966" s="63">
        <v>0</v>
      </c>
      <c r="AR966" s="63">
        <v>0</v>
      </c>
      <c r="AS966" s="63">
        <v>0</v>
      </c>
      <c r="AT966" s="63">
        <v>0</v>
      </c>
      <c r="AU966" s="63">
        <v>0</v>
      </c>
      <c r="AV966" s="63">
        <v>0</v>
      </c>
      <c r="AW966" s="63">
        <v>0</v>
      </c>
      <c r="AX966" s="63">
        <v>0</v>
      </c>
      <c r="AY966" s="63">
        <v>0</v>
      </c>
      <c r="BA966" s="5">
        <f>IF(Q966&gt;0,RANK(Q966,(N966:P966,Q966:AE966)),0)</f>
        <v>3</v>
      </c>
      <c r="BB966" s="5">
        <f>IF(R966&gt;0,RANK(R966,(N966:P966,Q966:AE966)),0)</f>
        <v>0</v>
      </c>
      <c r="BC966" s="5">
        <f>IF(T966&gt;0,RANK(T966,(N966:P966,Q966:AE966)),0)</f>
        <v>0</v>
      </c>
      <c r="BD966" s="5">
        <f>IF(S966&gt;0,RANK(S966,(N966:P966,Q966:AE966)),0)</f>
        <v>0</v>
      </c>
      <c r="BE966" s="2">
        <f t="shared" ref="BE966:BE997" si="403">IF($C966=0,"-",Q966/$C966)</f>
        <v>2.1505376344086023E-2</v>
      </c>
      <c r="BF966" s="2">
        <f t="shared" ref="BF966:BF997" si="404">IF($C966=0,"-",R966/$C966)</f>
        <v>0</v>
      </c>
      <c r="BG966" s="2">
        <f t="shared" ref="BG966:BG997" si="405">IF($C966=0,"-",T966/$C966)</f>
        <v>0</v>
      </c>
      <c r="BH966" s="2">
        <f t="shared" ref="BH966:BH997" si="406">IF($C966=0,"-",S966/$C966)</f>
        <v>0</v>
      </c>
      <c r="BJ966" t="s">
        <v>937</v>
      </c>
      <c r="BK966" t="s">
        <v>457</v>
      </c>
      <c r="BL966">
        <v>1</v>
      </c>
      <c r="BN966" s="112">
        <v>20</v>
      </c>
      <c r="BO966" s="114">
        <v>65</v>
      </c>
      <c r="BP966" s="118">
        <f t="shared" si="395"/>
        <v>20065</v>
      </c>
      <c r="BQ966" s="118">
        <f t="shared" si="382"/>
        <v>20065</v>
      </c>
      <c r="BR966" s="5" t="s">
        <v>3151</v>
      </c>
      <c r="BV966" s="63"/>
      <c r="CC966" s="63">
        <f t="shared" si="394"/>
        <v>1302</v>
      </c>
    </row>
    <row r="967" spans="1:81" ht="15" hidden="1" customHeight="1" outlineLevel="1">
      <c r="A967" t="s">
        <v>1416</v>
      </c>
      <c r="B967" t="s">
        <v>457</v>
      </c>
      <c r="C967" s="1">
        <f t="shared" si="396"/>
        <v>2452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0</v>
      </c>
      <c r="G967" s="129">
        <f t="shared" si="397"/>
        <v>1413</v>
      </c>
      <c r="H967" s="134">
        <f t="shared" si="398"/>
        <v>0.57626427406199021</v>
      </c>
      <c r="I967" s="2"/>
      <c r="J967" s="2">
        <f t="shared" si="399"/>
        <v>0.20269168026101142</v>
      </c>
      <c r="K967" s="2">
        <f t="shared" si="400"/>
        <v>0.77895595432300158</v>
      </c>
      <c r="L967" s="2">
        <f t="shared" si="401"/>
        <v>0</v>
      </c>
      <c r="M967" s="2">
        <f t="shared" si="402"/>
        <v>1.8352365415986949E-2</v>
      </c>
      <c r="N967" s="63">
        <v>497</v>
      </c>
      <c r="O967" s="63">
        <v>1910</v>
      </c>
      <c r="P967" s="63">
        <v>0</v>
      </c>
      <c r="Q967" s="63">
        <v>45</v>
      </c>
      <c r="R967" s="63">
        <v>0</v>
      </c>
      <c r="S967" s="63">
        <v>0</v>
      </c>
      <c r="T967" s="63">
        <v>0</v>
      </c>
      <c r="U967" s="63">
        <v>0</v>
      </c>
      <c r="V967" s="63">
        <v>0</v>
      </c>
      <c r="W967" s="63">
        <v>0</v>
      </c>
      <c r="X967" s="63">
        <v>0</v>
      </c>
      <c r="Y967" s="63">
        <v>0</v>
      </c>
      <c r="Z967" s="63">
        <v>0</v>
      </c>
      <c r="AA967" s="63">
        <v>0</v>
      </c>
      <c r="AB967" s="63">
        <v>0</v>
      </c>
      <c r="AC967" s="63">
        <v>0</v>
      </c>
      <c r="AD967" s="63">
        <v>0</v>
      </c>
      <c r="AE967" s="63">
        <v>0</v>
      </c>
      <c r="AF967" s="63">
        <v>0</v>
      </c>
      <c r="AG967" s="63">
        <v>0</v>
      </c>
      <c r="AH967" s="63">
        <v>0</v>
      </c>
      <c r="AI967" s="63">
        <v>0</v>
      </c>
      <c r="AJ967" s="63">
        <v>0</v>
      </c>
      <c r="AK967" s="63">
        <v>0</v>
      </c>
      <c r="AL967" s="63">
        <v>0</v>
      </c>
      <c r="AM967" s="63">
        <v>0</v>
      </c>
      <c r="AN967" s="63">
        <v>0</v>
      </c>
      <c r="AO967" s="63">
        <v>0</v>
      </c>
      <c r="AP967" s="63">
        <v>0</v>
      </c>
      <c r="AQ967" s="63">
        <v>0</v>
      </c>
      <c r="AR967" s="63">
        <v>0</v>
      </c>
      <c r="AS967" s="63">
        <v>0</v>
      </c>
      <c r="AT967" s="63">
        <v>0</v>
      </c>
      <c r="AU967" s="63">
        <v>0</v>
      </c>
      <c r="AV967" s="63">
        <v>0</v>
      </c>
      <c r="AW967" s="63">
        <v>0</v>
      </c>
      <c r="AX967" s="63">
        <v>0</v>
      </c>
      <c r="AY967" s="63">
        <v>0</v>
      </c>
      <c r="BA967" s="5">
        <f>IF(Q967&gt;0,RANK(Q967,(N967:P967,Q967:AE967)),0)</f>
        <v>3</v>
      </c>
      <c r="BB967" s="5">
        <f>IF(R967&gt;0,RANK(R967,(N967:P967,Q967:AE967)),0)</f>
        <v>0</v>
      </c>
      <c r="BC967" s="5">
        <f>IF(T967&gt;0,RANK(T967,(N967:P967,Q967:AE967)),0)</f>
        <v>0</v>
      </c>
      <c r="BD967" s="5">
        <f>IF(S967&gt;0,RANK(S967,(N967:P967,Q967:AE967)),0)</f>
        <v>0</v>
      </c>
      <c r="BE967" s="2">
        <f t="shared" si="403"/>
        <v>1.8352365415986949E-2</v>
      </c>
      <c r="BF967" s="2">
        <f t="shared" si="404"/>
        <v>0</v>
      </c>
      <c r="BG967" s="2">
        <f t="shared" si="405"/>
        <v>0</v>
      </c>
      <c r="BH967" s="2">
        <f t="shared" si="406"/>
        <v>0</v>
      </c>
      <c r="BJ967" t="s">
        <v>1416</v>
      </c>
      <c r="BK967" t="s">
        <v>457</v>
      </c>
      <c r="BL967">
        <v>1</v>
      </c>
      <c r="BN967" s="112">
        <v>20</v>
      </c>
      <c r="BO967" s="114">
        <v>67</v>
      </c>
      <c r="BP967" s="118">
        <f t="shared" si="395"/>
        <v>20067</v>
      </c>
      <c r="BQ967" s="118">
        <f t="shared" si="382"/>
        <v>20067</v>
      </c>
      <c r="BR967" s="5" t="s">
        <v>3151</v>
      </c>
      <c r="BV967" s="63"/>
      <c r="CC967" s="63">
        <f t="shared" si="394"/>
        <v>2452</v>
      </c>
    </row>
    <row r="968" spans="1:81" ht="15" hidden="1" customHeight="1" outlineLevel="1">
      <c r="A968" t="s">
        <v>2205</v>
      </c>
      <c r="B968" t="s">
        <v>457</v>
      </c>
      <c r="C968" s="1">
        <f t="shared" si="396"/>
        <v>2240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29">
        <f t="shared" si="397"/>
        <v>1534</v>
      </c>
      <c r="H968" s="134">
        <f t="shared" si="398"/>
        <v>0.68482142857142858</v>
      </c>
      <c r="I968" s="2"/>
      <c r="J968" s="2">
        <f t="shared" si="399"/>
        <v>0.15044642857142856</v>
      </c>
      <c r="K968" s="2">
        <f t="shared" si="400"/>
        <v>0.83526785714285712</v>
      </c>
      <c r="L968" s="2">
        <f t="shared" si="401"/>
        <v>0</v>
      </c>
      <c r="M968" s="2">
        <f t="shared" si="402"/>
        <v>1.4285714285714346E-2</v>
      </c>
      <c r="N968" s="63">
        <v>337</v>
      </c>
      <c r="O968" s="63">
        <v>1871</v>
      </c>
      <c r="P968" s="63">
        <v>0</v>
      </c>
      <c r="Q968" s="63">
        <v>32</v>
      </c>
      <c r="R968" s="63">
        <v>0</v>
      </c>
      <c r="S968" s="63">
        <v>0</v>
      </c>
      <c r="T968" s="63">
        <v>0</v>
      </c>
      <c r="U968" s="63">
        <v>0</v>
      </c>
      <c r="V968" s="63">
        <v>0</v>
      </c>
      <c r="W968" s="63">
        <v>0</v>
      </c>
      <c r="X968" s="63">
        <v>0</v>
      </c>
      <c r="Y968" s="63">
        <v>0</v>
      </c>
      <c r="Z968" s="63">
        <v>0</v>
      </c>
      <c r="AA968" s="63">
        <v>0</v>
      </c>
      <c r="AB968" s="63">
        <v>0</v>
      </c>
      <c r="AC968" s="63">
        <v>0</v>
      </c>
      <c r="AD968" s="63">
        <v>0</v>
      </c>
      <c r="AE968" s="63">
        <v>0</v>
      </c>
      <c r="AF968" s="63">
        <v>0</v>
      </c>
      <c r="AG968" s="63">
        <v>0</v>
      </c>
      <c r="AH968" s="63">
        <v>0</v>
      </c>
      <c r="AI968" s="63">
        <v>0</v>
      </c>
      <c r="AJ968" s="63">
        <v>0</v>
      </c>
      <c r="AK968" s="63">
        <v>0</v>
      </c>
      <c r="AL968" s="63">
        <v>0</v>
      </c>
      <c r="AM968" s="63">
        <v>0</v>
      </c>
      <c r="AN968" s="63">
        <v>0</v>
      </c>
      <c r="AO968" s="63">
        <v>0</v>
      </c>
      <c r="AP968" s="63">
        <v>0</v>
      </c>
      <c r="AQ968" s="63">
        <v>0</v>
      </c>
      <c r="AR968" s="63">
        <v>0</v>
      </c>
      <c r="AS968" s="63">
        <v>0</v>
      </c>
      <c r="AT968" s="63">
        <v>0</v>
      </c>
      <c r="AU968" s="63">
        <v>0</v>
      </c>
      <c r="AV968" s="63">
        <v>0</v>
      </c>
      <c r="AW968" s="63">
        <v>0</v>
      </c>
      <c r="AX968" s="63">
        <v>0</v>
      </c>
      <c r="AY968" s="63">
        <v>0</v>
      </c>
      <c r="BA968" s="5">
        <f>IF(Q968&gt;0,RANK(Q968,(N968:P968,Q968:AE968)),0)</f>
        <v>3</v>
      </c>
      <c r="BB968" s="5">
        <f>IF(R968&gt;0,RANK(R968,(N968:P968,Q968:AE968)),0)</f>
        <v>0</v>
      </c>
      <c r="BC968" s="5">
        <f>IF(T968&gt;0,RANK(T968,(N968:P968,Q968:AE968)),0)</f>
        <v>0</v>
      </c>
      <c r="BD968" s="5">
        <f>IF(S968&gt;0,RANK(S968,(N968:P968,Q968:AE968)),0)</f>
        <v>0</v>
      </c>
      <c r="BE968" s="2">
        <f t="shared" si="403"/>
        <v>1.4285714285714285E-2</v>
      </c>
      <c r="BF968" s="2">
        <f t="shared" si="404"/>
        <v>0</v>
      </c>
      <c r="BG968" s="2">
        <f t="shared" si="405"/>
        <v>0</v>
      </c>
      <c r="BH968" s="2">
        <f t="shared" si="406"/>
        <v>0</v>
      </c>
      <c r="BJ968" t="s">
        <v>2205</v>
      </c>
      <c r="BK968" t="s">
        <v>457</v>
      </c>
      <c r="BL968">
        <v>1</v>
      </c>
      <c r="BN968" s="112">
        <v>20</v>
      </c>
      <c r="BO968" s="114">
        <v>69</v>
      </c>
      <c r="BP968" s="118">
        <f t="shared" si="395"/>
        <v>20069</v>
      </c>
      <c r="BQ968" s="118">
        <f t="shared" si="382"/>
        <v>20069</v>
      </c>
      <c r="BR968" s="5" t="s">
        <v>3151</v>
      </c>
      <c r="BV968" s="63"/>
      <c r="CC968" s="63">
        <f t="shared" si="394"/>
        <v>2240</v>
      </c>
    </row>
    <row r="969" spans="1:81" ht="15" hidden="1" customHeight="1" outlineLevel="1">
      <c r="A969" t="s">
        <v>2131</v>
      </c>
      <c r="B969" t="s">
        <v>457</v>
      </c>
      <c r="C969" s="1">
        <f t="shared" si="396"/>
        <v>628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29">
        <f t="shared" si="397"/>
        <v>460</v>
      </c>
      <c r="H969" s="134">
        <f t="shared" si="398"/>
        <v>0.73248407643312097</v>
      </c>
      <c r="I969" s="2"/>
      <c r="J969" s="2">
        <f t="shared" si="399"/>
        <v>0.12261146496815287</v>
      </c>
      <c r="K969" s="2">
        <f t="shared" si="400"/>
        <v>0.85509554140127386</v>
      </c>
      <c r="L969" s="2">
        <f t="shared" si="401"/>
        <v>0</v>
      </c>
      <c r="M969" s="2">
        <f t="shared" si="402"/>
        <v>2.2292993630573243E-2</v>
      </c>
      <c r="N969" s="63">
        <v>77</v>
      </c>
      <c r="O969" s="63">
        <v>537</v>
      </c>
      <c r="P969" s="63">
        <v>0</v>
      </c>
      <c r="Q969" s="63">
        <v>14</v>
      </c>
      <c r="R969" s="63">
        <v>0</v>
      </c>
      <c r="S969" s="63">
        <v>0</v>
      </c>
      <c r="T969" s="63">
        <v>0</v>
      </c>
      <c r="U969" s="63">
        <v>0</v>
      </c>
      <c r="V969" s="63">
        <v>0</v>
      </c>
      <c r="W969" s="63">
        <v>0</v>
      </c>
      <c r="X969" s="63">
        <v>0</v>
      </c>
      <c r="Y969" s="63">
        <v>0</v>
      </c>
      <c r="Z969" s="63">
        <v>0</v>
      </c>
      <c r="AA969" s="63">
        <v>0</v>
      </c>
      <c r="AB969" s="63">
        <v>0</v>
      </c>
      <c r="AC969" s="63">
        <v>0</v>
      </c>
      <c r="AD969" s="63">
        <v>0</v>
      </c>
      <c r="AE969" s="63">
        <v>0</v>
      </c>
      <c r="AF969" s="63">
        <v>0</v>
      </c>
      <c r="AG969" s="63">
        <v>0</v>
      </c>
      <c r="AH969" s="63">
        <v>0</v>
      </c>
      <c r="AI969" s="63">
        <v>0</v>
      </c>
      <c r="AJ969" s="63">
        <v>0</v>
      </c>
      <c r="AK969" s="63">
        <v>0</v>
      </c>
      <c r="AL969" s="63">
        <v>0</v>
      </c>
      <c r="AM969" s="63">
        <v>0</v>
      </c>
      <c r="AN969" s="63">
        <v>0</v>
      </c>
      <c r="AO969" s="63">
        <v>0</v>
      </c>
      <c r="AP969" s="63">
        <v>0</v>
      </c>
      <c r="AQ969" s="63">
        <v>0</v>
      </c>
      <c r="AR969" s="63">
        <v>0</v>
      </c>
      <c r="AS969" s="63">
        <v>0</v>
      </c>
      <c r="AT969" s="63">
        <v>0</v>
      </c>
      <c r="AU969" s="63">
        <v>0</v>
      </c>
      <c r="AV969" s="63">
        <v>0</v>
      </c>
      <c r="AW969" s="63">
        <v>0</v>
      </c>
      <c r="AX969" s="63">
        <v>0</v>
      </c>
      <c r="AY969" s="63">
        <v>0</v>
      </c>
      <c r="BA969" s="5">
        <f>IF(Q969&gt;0,RANK(Q969,(N969:P969,Q969:AE969)),0)</f>
        <v>3</v>
      </c>
      <c r="BB969" s="5">
        <f>IF(R969&gt;0,RANK(R969,(N969:P969,Q969:AE969)),0)</f>
        <v>0</v>
      </c>
      <c r="BC969" s="5">
        <f>IF(T969&gt;0,RANK(T969,(N969:P969,Q969:AE969)),0)</f>
        <v>0</v>
      </c>
      <c r="BD969" s="5">
        <f>IF(S969&gt;0,RANK(S969,(N969:P969,Q969:AE969)),0)</f>
        <v>0</v>
      </c>
      <c r="BE969" s="2">
        <f t="shared" si="403"/>
        <v>2.2292993630573247E-2</v>
      </c>
      <c r="BF969" s="2">
        <f t="shared" si="404"/>
        <v>0</v>
      </c>
      <c r="BG969" s="2">
        <f t="shared" si="405"/>
        <v>0</v>
      </c>
      <c r="BH969" s="2">
        <f t="shared" si="406"/>
        <v>0</v>
      </c>
      <c r="BJ969" t="s">
        <v>2131</v>
      </c>
      <c r="BK969" t="s">
        <v>457</v>
      </c>
      <c r="BL969">
        <v>1</v>
      </c>
      <c r="BN969" s="112">
        <v>20</v>
      </c>
      <c r="BO969" s="114">
        <v>71</v>
      </c>
      <c r="BP969" s="118">
        <f t="shared" si="395"/>
        <v>20071</v>
      </c>
      <c r="BQ969" s="118">
        <f t="shared" si="382"/>
        <v>20071</v>
      </c>
      <c r="BR969" s="5" t="s">
        <v>3151</v>
      </c>
      <c r="BV969" s="63"/>
      <c r="CC969" s="63">
        <f t="shared" si="394"/>
        <v>628</v>
      </c>
    </row>
    <row r="970" spans="1:81" ht="15" hidden="1" customHeight="1" outlineLevel="1">
      <c r="A970" t="s">
        <v>651</v>
      </c>
      <c r="B970" t="s">
        <v>457</v>
      </c>
      <c r="C970" s="1">
        <f t="shared" si="396"/>
        <v>3030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0</v>
      </c>
      <c r="G970" s="129">
        <f t="shared" si="397"/>
        <v>1842</v>
      </c>
      <c r="H970" s="134">
        <f t="shared" si="398"/>
        <v>0.60792079207920791</v>
      </c>
      <c r="I970" s="2"/>
      <c r="J970" s="2">
        <f t="shared" si="399"/>
        <v>0.18547854785478549</v>
      </c>
      <c r="K970" s="2">
        <f t="shared" si="400"/>
        <v>0.79339933993399336</v>
      </c>
      <c r="L970" s="2">
        <f t="shared" si="401"/>
        <v>0</v>
      </c>
      <c r="M970" s="2">
        <f t="shared" si="402"/>
        <v>2.1122112211221178E-2</v>
      </c>
      <c r="N970" s="63">
        <v>562</v>
      </c>
      <c r="O970" s="63">
        <v>2404</v>
      </c>
      <c r="P970" s="63">
        <v>0</v>
      </c>
      <c r="Q970" s="63">
        <v>64</v>
      </c>
      <c r="R970" s="63">
        <v>0</v>
      </c>
      <c r="S970" s="63">
        <v>0</v>
      </c>
      <c r="T970" s="63">
        <v>0</v>
      </c>
      <c r="U970" s="63">
        <v>0</v>
      </c>
      <c r="V970" s="63">
        <v>0</v>
      </c>
      <c r="W970" s="63">
        <v>0</v>
      </c>
      <c r="X970" s="63">
        <v>0</v>
      </c>
      <c r="Y970" s="63">
        <v>0</v>
      </c>
      <c r="Z970" s="63">
        <v>0</v>
      </c>
      <c r="AA970" s="63">
        <v>0</v>
      </c>
      <c r="AB970" s="63">
        <v>0</v>
      </c>
      <c r="AC970" s="63">
        <v>0</v>
      </c>
      <c r="AD970" s="63">
        <v>0</v>
      </c>
      <c r="AE970" s="63">
        <v>0</v>
      </c>
      <c r="AF970" s="63">
        <v>0</v>
      </c>
      <c r="AG970" s="63">
        <v>0</v>
      </c>
      <c r="AH970" s="63">
        <v>0</v>
      </c>
      <c r="AI970" s="63">
        <v>0</v>
      </c>
      <c r="AJ970" s="63">
        <v>0</v>
      </c>
      <c r="AK970" s="63">
        <v>0</v>
      </c>
      <c r="AL970" s="63">
        <v>0</v>
      </c>
      <c r="AM970" s="63">
        <v>0</v>
      </c>
      <c r="AN970" s="63">
        <v>0</v>
      </c>
      <c r="AO970" s="63">
        <v>0</v>
      </c>
      <c r="AP970" s="63">
        <v>0</v>
      </c>
      <c r="AQ970" s="63">
        <v>0</v>
      </c>
      <c r="AR970" s="63">
        <v>0</v>
      </c>
      <c r="AS970" s="63">
        <v>0</v>
      </c>
      <c r="AT970" s="63">
        <v>0</v>
      </c>
      <c r="AU970" s="63">
        <v>0</v>
      </c>
      <c r="AV970" s="63">
        <v>0</v>
      </c>
      <c r="AW970" s="63">
        <v>0</v>
      </c>
      <c r="AX970" s="63">
        <v>0</v>
      </c>
      <c r="AY970" s="63">
        <v>0</v>
      </c>
      <c r="BA970" s="5">
        <f>IF(Q970&gt;0,RANK(Q970,(N970:P970,Q970:AE970)),0)</f>
        <v>3</v>
      </c>
      <c r="BB970" s="5">
        <f>IF(R970&gt;0,RANK(R970,(N970:P970,Q970:AE970)),0)</f>
        <v>0</v>
      </c>
      <c r="BC970" s="5">
        <f>IF(T970&gt;0,RANK(T970,(N970:P970,Q970:AE970)),0)</f>
        <v>0</v>
      </c>
      <c r="BD970" s="5">
        <f>IF(S970&gt;0,RANK(S970,(N970:P970,Q970:AE970)),0)</f>
        <v>0</v>
      </c>
      <c r="BE970" s="2">
        <f t="shared" si="403"/>
        <v>2.1122112211221122E-2</v>
      </c>
      <c r="BF970" s="2">
        <f t="shared" si="404"/>
        <v>0</v>
      </c>
      <c r="BG970" s="2">
        <f t="shared" si="405"/>
        <v>0</v>
      </c>
      <c r="BH970" s="2">
        <f t="shared" si="406"/>
        <v>0</v>
      </c>
      <c r="BJ970" t="s">
        <v>651</v>
      </c>
      <c r="BK970" t="s">
        <v>457</v>
      </c>
      <c r="BL970">
        <v>4</v>
      </c>
      <c r="BN970" s="112">
        <v>20</v>
      </c>
      <c r="BO970" s="114">
        <v>73</v>
      </c>
      <c r="BP970" s="118">
        <f t="shared" si="395"/>
        <v>20073</v>
      </c>
      <c r="BQ970" s="118">
        <f t="shared" si="382"/>
        <v>20073</v>
      </c>
      <c r="BR970" s="5" t="s">
        <v>3151</v>
      </c>
      <c r="BV970" s="63"/>
      <c r="CC970" s="63">
        <f t="shared" si="394"/>
        <v>3030</v>
      </c>
    </row>
    <row r="971" spans="1:81" ht="15" hidden="1" customHeight="1" outlineLevel="1">
      <c r="A971" t="s">
        <v>2644</v>
      </c>
      <c r="B971" t="s">
        <v>457</v>
      </c>
      <c r="C971" s="1">
        <f t="shared" si="396"/>
        <v>837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0</v>
      </c>
      <c r="G971" s="129">
        <f t="shared" si="397"/>
        <v>550</v>
      </c>
      <c r="H971" s="134">
        <f t="shared" si="398"/>
        <v>0.65710872162485068</v>
      </c>
      <c r="I971" s="2"/>
      <c r="J971" s="2">
        <f t="shared" si="399"/>
        <v>0.16009557945041816</v>
      </c>
      <c r="K971" s="2">
        <f t="shared" si="400"/>
        <v>0.81720430107526887</v>
      </c>
      <c r="L971" s="2">
        <f t="shared" si="401"/>
        <v>0</v>
      </c>
      <c r="M971" s="2">
        <f t="shared" si="402"/>
        <v>2.2700119474312941E-2</v>
      </c>
      <c r="N971" s="63">
        <v>134</v>
      </c>
      <c r="O971" s="63">
        <v>684</v>
      </c>
      <c r="P971" s="63">
        <v>0</v>
      </c>
      <c r="Q971" s="63">
        <v>19</v>
      </c>
      <c r="R971" s="63">
        <v>0</v>
      </c>
      <c r="S971" s="63">
        <v>0</v>
      </c>
      <c r="T971" s="63">
        <v>0</v>
      </c>
      <c r="U971" s="63">
        <v>0</v>
      </c>
      <c r="V971" s="63">
        <v>0</v>
      </c>
      <c r="W971" s="63">
        <v>0</v>
      </c>
      <c r="X971" s="63">
        <v>0</v>
      </c>
      <c r="Y971" s="63">
        <v>0</v>
      </c>
      <c r="Z971" s="63">
        <v>0</v>
      </c>
      <c r="AA971" s="63">
        <v>0</v>
      </c>
      <c r="AB971" s="63">
        <v>0</v>
      </c>
      <c r="AC971" s="63">
        <v>0</v>
      </c>
      <c r="AD971" s="63">
        <v>0</v>
      </c>
      <c r="AE971" s="63">
        <v>0</v>
      </c>
      <c r="AF971" s="63">
        <v>0</v>
      </c>
      <c r="AG971" s="63">
        <v>0</v>
      </c>
      <c r="AH971" s="63">
        <v>0</v>
      </c>
      <c r="AI971" s="63">
        <v>0</v>
      </c>
      <c r="AJ971" s="63">
        <v>0</v>
      </c>
      <c r="AK971" s="63">
        <v>0</v>
      </c>
      <c r="AL971" s="63">
        <v>0</v>
      </c>
      <c r="AM971" s="63">
        <v>0</v>
      </c>
      <c r="AN971" s="63">
        <v>0</v>
      </c>
      <c r="AO971" s="63">
        <v>0</v>
      </c>
      <c r="AP971" s="63">
        <v>0</v>
      </c>
      <c r="AQ971" s="63">
        <v>0</v>
      </c>
      <c r="AR971" s="63">
        <v>0</v>
      </c>
      <c r="AS971" s="63">
        <v>0</v>
      </c>
      <c r="AT971" s="63">
        <v>0</v>
      </c>
      <c r="AU971" s="63">
        <v>0</v>
      </c>
      <c r="AV971" s="63">
        <v>0</v>
      </c>
      <c r="AW971" s="63">
        <v>0</v>
      </c>
      <c r="AX971" s="63">
        <v>0</v>
      </c>
      <c r="AY971" s="63">
        <v>0</v>
      </c>
      <c r="BA971" s="5">
        <f>IF(Q971&gt;0,RANK(Q971,(N971:P971,Q971:AE971)),0)</f>
        <v>3</v>
      </c>
      <c r="BB971" s="5">
        <f>IF(R971&gt;0,RANK(R971,(N971:P971,Q971:AE971)),0)</f>
        <v>0</v>
      </c>
      <c r="BC971" s="5">
        <f>IF(T971&gt;0,RANK(T971,(N971:P971,Q971:AE971)),0)</f>
        <v>0</v>
      </c>
      <c r="BD971" s="5">
        <f>IF(S971&gt;0,RANK(S971,(N971:P971,Q971:AE971)),0)</f>
        <v>0</v>
      </c>
      <c r="BE971" s="2">
        <f t="shared" si="403"/>
        <v>2.2700119474313024E-2</v>
      </c>
      <c r="BF971" s="2">
        <f t="shared" si="404"/>
        <v>0</v>
      </c>
      <c r="BG971" s="2">
        <f t="shared" si="405"/>
        <v>0</v>
      </c>
      <c r="BH971" s="2">
        <f t="shared" si="406"/>
        <v>0</v>
      </c>
      <c r="BJ971" t="s">
        <v>2644</v>
      </c>
      <c r="BK971" t="s">
        <v>457</v>
      </c>
      <c r="BL971">
        <v>1</v>
      </c>
      <c r="BN971" s="112">
        <v>20</v>
      </c>
      <c r="BO971" s="114">
        <v>75</v>
      </c>
      <c r="BP971" s="118">
        <f t="shared" si="395"/>
        <v>20075</v>
      </c>
      <c r="BQ971" s="118">
        <f t="shared" si="382"/>
        <v>20075</v>
      </c>
      <c r="BR971" s="5" t="s">
        <v>3151</v>
      </c>
      <c r="BV971" s="63"/>
      <c r="CC971" s="63">
        <f t="shared" si="394"/>
        <v>837</v>
      </c>
    </row>
    <row r="972" spans="1:81" ht="15" hidden="1" customHeight="1" outlineLevel="1">
      <c r="A972" t="s">
        <v>1174</v>
      </c>
      <c r="B972" t="s">
        <v>457</v>
      </c>
      <c r="C972" s="1">
        <f t="shared" si="396"/>
        <v>2626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0</v>
      </c>
      <c r="G972" s="129">
        <f t="shared" si="397"/>
        <v>1675</v>
      </c>
      <c r="H972" s="134">
        <f t="shared" si="398"/>
        <v>0.6378522467631379</v>
      </c>
      <c r="I972" s="2"/>
      <c r="J972" s="2">
        <f t="shared" si="399"/>
        <v>0.1725057121096725</v>
      </c>
      <c r="K972" s="2">
        <f t="shared" si="400"/>
        <v>0.81035795887281037</v>
      </c>
      <c r="L972" s="2">
        <f t="shared" si="401"/>
        <v>0</v>
      </c>
      <c r="M972" s="2">
        <f t="shared" si="402"/>
        <v>1.713632901751716E-2</v>
      </c>
      <c r="N972" s="63">
        <v>453</v>
      </c>
      <c r="O972" s="63">
        <v>2128</v>
      </c>
      <c r="P972" s="63">
        <v>0</v>
      </c>
      <c r="Q972" s="63">
        <v>45</v>
      </c>
      <c r="R972" s="63">
        <v>0</v>
      </c>
      <c r="S972" s="63">
        <v>0</v>
      </c>
      <c r="T972" s="63">
        <v>0</v>
      </c>
      <c r="U972" s="63">
        <v>0</v>
      </c>
      <c r="V972" s="63">
        <v>0</v>
      </c>
      <c r="W972" s="63">
        <v>0</v>
      </c>
      <c r="X972" s="63">
        <v>0</v>
      </c>
      <c r="Y972" s="63">
        <v>0</v>
      </c>
      <c r="Z972" s="63">
        <v>0</v>
      </c>
      <c r="AA972" s="63">
        <v>0</v>
      </c>
      <c r="AB972" s="63">
        <v>0</v>
      </c>
      <c r="AC972" s="63">
        <v>0</v>
      </c>
      <c r="AD972" s="63">
        <v>0</v>
      </c>
      <c r="AE972" s="63">
        <v>0</v>
      </c>
      <c r="AF972" s="63">
        <v>0</v>
      </c>
      <c r="AG972" s="63">
        <v>0</v>
      </c>
      <c r="AH972" s="63">
        <v>0</v>
      </c>
      <c r="AI972" s="63">
        <v>0</v>
      </c>
      <c r="AJ972" s="63">
        <v>0</v>
      </c>
      <c r="AK972" s="63">
        <v>0</v>
      </c>
      <c r="AL972" s="63">
        <v>0</v>
      </c>
      <c r="AM972" s="63">
        <v>0</v>
      </c>
      <c r="AN972" s="63">
        <v>0</v>
      </c>
      <c r="AO972" s="63">
        <v>0</v>
      </c>
      <c r="AP972" s="63">
        <v>0</v>
      </c>
      <c r="AQ972" s="63">
        <v>0</v>
      </c>
      <c r="AR972" s="63">
        <v>0</v>
      </c>
      <c r="AS972" s="63">
        <v>0</v>
      </c>
      <c r="AT972" s="63">
        <v>0</v>
      </c>
      <c r="AU972" s="63">
        <v>0</v>
      </c>
      <c r="AV972" s="63">
        <v>0</v>
      </c>
      <c r="AW972" s="63">
        <v>0</v>
      </c>
      <c r="AX972" s="63">
        <v>0</v>
      </c>
      <c r="AY972" s="63">
        <v>0</v>
      </c>
      <c r="BA972" s="5">
        <f>IF(Q972&gt;0,RANK(Q972,(N972:P972,Q972:AE972)),0)</f>
        <v>3</v>
      </c>
      <c r="BB972" s="5">
        <f>IF(R972&gt;0,RANK(R972,(N972:P972,Q972:AE972)),0)</f>
        <v>0</v>
      </c>
      <c r="BC972" s="5">
        <f>IF(T972&gt;0,RANK(T972,(N972:P972,Q972:AE972)),0)</f>
        <v>0</v>
      </c>
      <c r="BD972" s="5">
        <f>IF(S972&gt;0,RANK(S972,(N972:P972,Q972:AE972)),0)</f>
        <v>0</v>
      </c>
      <c r="BE972" s="2">
        <f t="shared" si="403"/>
        <v>1.7136329017517136E-2</v>
      </c>
      <c r="BF972" s="2">
        <f t="shared" si="404"/>
        <v>0</v>
      </c>
      <c r="BG972" s="2">
        <f t="shared" si="405"/>
        <v>0</v>
      </c>
      <c r="BH972" s="2">
        <f t="shared" si="406"/>
        <v>0</v>
      </c>
      <c r="BJ972" t="s">
        <v>1174</v>
      </c>
      <c r="BK972" t="s">
        <v>457</v>
      </c>
      <c r="BL972">
        <v>4</v>
      </c>
      <c r="BN972" s="112">
        <v>20</v>
      </c>
      <c r="BO972" s="114">
        <v>77</v>
      </c>
      <c r="BP972" s="118">
        <f t="shared" si="395"/>
        <v>20077</v>
      </c>
      <c r="BQ972" s="118">
        <f t="shared" si="382"/>
        <v>20077</v>
      </c>
      <c r="BR972" s="5" t="s">
        <v>3151</v>
      </c>
      <c r="BV972" s="63"/>
      <c r="CC972" s="63">
        <f t="shared" si="394"/>
        <v>2626</v>
      </c>
    </row>
    <row r="973" spans="1:81" ht="15" hidden="1" customHeight="1" outlineLevel="1">
      <c r="A973" t="s">
        <v>955</v>
      </c>
      <c r="B973" t="s">
        <v>457</v>
      </c>
      <c r="C973" s="1">
        <f t="shared" si="396"/>
        <v>17034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0</v>
      </c>
      <c r="G973" s="129">
        <f t="shared" si="397"/>
        <v>3363</v>
      </c>
      <c r="H973" s="134">
        <f t="shared" si="398"/>
        <v>0.19742867206762946</v>
      </c>
      <c r="I973" s="2"/>
      <c r="J973" s="2">
        <f t="shared" si="399"/>
        <v>0.39051309146413055</v>
      </c>
      <c r="K973" s="2">
        <f t="shared" si="400"/>
        <v>0.58794176353175998</v>
      </c>
      <c r="L973" s="2">
        <f t="shared" si="401"/>
        <v>0</v>
      </c>
      <c r="M973" s="2">
        <f t="shared" si="402"/>
        <v>2.1545145004109423E-2</v>
      </c>
      <c r="N973" s="63">
        <v>6652</v>
      </c>
      <c r="O973" s="63">
        <v>10015</v>
      </c>
      <c r="P973" s="63">
        <v>0</v>
      </c>
      <c r="Q973" s="63">
        <v>367</v>
      </c>
      <c r="R973" s="63">
        <v>0</v>
      </c>
      <c r="S973" s="63">
        <v>0</v>
      </c>
      <c r="T973" s="63">
        <v>0</v>
      </c>
      <c r="U973" s="63">
        <v>0</v>
      </c>
      <c r="V973" s="63">
        <v>0</v>
      </c>
      <c r="W973" s="63">
        <v>0</v>
      </c>
      <c r="X973" s="63">
        <v>0</v>
      </c>
      <c r="Y973" s="63">
        <v>0</v>
      </c>
      <c r="Z973" s="63">
        <v>0</v>
      </c>
      <c r="AA973" s="63">
        <v>0</v>
      </c>
      <c r="AB973" s="63">
        <v>0</v>
      </c>
      <c r="AC973" s="63">
        <v>0</v>
      </c>
      <c r="AD973" s="63">
        <v>0</v>
      </c>
      <c r="AE973" s="63">
        <v>0</v>
      </c>
      <c r="AF973" s="63">
        <v>0</v>
      </c>
      <c r="AG973" s="63">
        <v>0</v>
      </c>
      <c r="AH973" s="63">
        <v>0</v>
      </c>
      <c r="AI973" s="63">
        <v>0</v>
      </c>
      <c r="AJ973" s="63">
        <v>0</v>
      </c>
      <c r="AK973" s="63">
        <v>0</v>
      </c>
      <c r="AL973" s="63">
        <v>0</v>
      </c>
      <c r="AM973" s="63">
        <v>0</v>
      </c>
      <c r="AN973" s="63">
        <v>0</v>
      </c>
      <c r="AO973" s="63">
        <v>0</v>
      </c>
      <c r="AP973" s="63">
        <v>0</v>
      </c>
      <c r="AQ973" s="63">
        <v>0</v>
      </c>
      <c r="AR973" s="63">
        <v>0</v>
      </c>
      <c r="AS973" s="63">
        <v>0</v>
      </c>
      <c r="AT973" s="63">
        <v>0</v>
      </c>
      <c r="AU973" s="63">
        <v>0</v>
      </c>
      <c r="AV973" s="63">
        <v>0</v>
      </c>
      <c r="AW973" s="63">
        <v>0</v>
      </c>
      <c r="AX973" s="63">
        <v>0</v>
      </c>
      <c r="AY973" s="63">
        <v>0</v>
      </c>
      <c r="BA973" s="5">
        <f>IF(Q973&gt;0,RANK(Q973,(N973:P973,Q973:AE973)),0)</f>
        <v>3</v>
      </c>
      <c r="BB973" s="5">
        <f>IF(R973&gt;0,RANK(R973,(N973:P973,Q973:AE973)),0)</f>
        <v>0</v>
      </c>
      <c r="BC973" s="5">
        <f>IF(T973&gt;0,RANK(T973,(N973:P973,Q973:AE973)),0)</f>
        <v>0</v>
      </c>
      <c r="BD973" s="5">
        <f>IF(S973&gt;0,RANK(S973,(N973:P973,Q973:AE973)),0)</f>
        <v>0</v>
      </c>
      <c r="BE973" s="2">
        <f t="shared" si="403"/>
        <v>2.154514500410943E-2</v>
      </c>
      <c r="BF973" s="2">
        <f t="shared" si="404"/>
        <v>0</v>
      </c>
      <c r="BG973" s="2">
        <f t="shared" si="405"/>
        <v>0</v>
      </c>
      <c r="BH973" s="2">
        <f t="shared" si="406"/>
        <v>0</v>
      </c>
      <c r="BJ973" t="s">
        <v>955</v>
      </c>
      <c r="BK973" t="s">
        <v>457</v>
      </c>
      <c r="BL973">
        <v>4</v>
      </c>
      <c r="BN973" s="112">
        <v>20</v>
      </c>
      <c r="BO973" s="114">
        <v>79</v>
      </c>
      <c r="BP973" s="118">
        <f t="shared" si="395"/>
        <v>20079</v>
      </c>
      <c r="BQ973" s="118">
        <f t="shared" si="382"/>
        <v>20079</v>
      </c>
      <c r="BR973" s="5" t="s">
        <v>3151</v>
      </c>
      <c r="BV973" s="63"/>
      <c r="CC973" s="63">
        <f t="shared" si="394"/>
        <v>17034</v>
      </c>
    </row>
    <row r="974" spans="1:81" ht="15" hidden="1" customHeight="1" outlineLevel="1">
      <c r="A974" t="s">
        <v>2316</v>
      </c>
      <c r="B974" t="s">
        <v>457</v>
      </c>
      <c r="C974" s="1">
        <f t="shared" si="396"/>
        <v>1383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0</v>
      </c>
      <c r="G974" s="129">
        <f t="shared" si="397"/>
        <v>842</v>
      </c>
      <c r="H974" s="134">
        <f t="shared" si="398"/>
        <v>0.60882140274765006</v>
      </c>
      <c r="I974" s="2"/>
      <c r="J974" s="2">
        <f t="shared" si="399"/>
        <v>0.18872017353579176</v>
      </c>
      <c r="K974" s="2">
        <f t="shared" si="400"/>
        <v>0.7975415762834418</v>
      </c>
      <c r="L974" s="2">
        <f t="shared" si="401"/>
        <v>0</v>
      </c>
      <c r="M974" s="2">
        <f t="shared" si="402"/>
        <v>1.3738250180766465E-2</v>
      </c>
      <c r="N974" s="63">
        <v>261</v>
      </c>
      <c r="O974" s="63">
        <v>1103</v>
      </c>
      <c r="P974" s="63">
        <v>0</v>
      </c>
      <c r="Q974" s="63">
        <v>19</v>
      </c>
      <c r="R974" s="63">
        <v>0</v>
      </c>
      <c r="S974" s="63">
        <v>0</v>
      </c>
      <c r="T974" s="63">
        <v>0</v>
      </c>
      <c r="U974" s="63">
        <v>0</v>
      </c>
      <c r="V974" s="63">
        <v>0</v>
      </c>
      <c r="W974" s="63">
        <v>0</v>
      </c>
      <c r="X974" s="63">
        <v>0</v>
      </c>
      <c r="Y974" s="63">
        <v>0</v>
      </c>
      <c r="Z974" s="63">
        <v>0</v>
      </c>
      <c r="AA974" s="63">
        <v>0</v>
      </c>
      <c r="AB974" s="63">
        <v>0</v>
      </c>
      <c r="AC974" s="63">
        <v>0</v>
      </c>
      <c r="AD974" s="63">
        <v>0</v>
      </c>
      <c r="AE974" s="63">
        <v>0</v>
      </c>
      <c r="AF974" s="63">
        <v>0</v>
      </c>
      <c r="AG974" s="63">
        <v>0</v>
      </c>
      <c r="AH974" s="63">
        <v>0</v>
      </c>
      <c r="AI974" s="63">
        <v>0</v>
      </c>
      <c r="AJ974" s="63">
        <v>0</v>
      </c>
      <c r="AK974" s="63">
        <v>0</v>
      </c>
      <c r="AL974" s="63">
        <v>0</v>
      </c>
      <c r="AM974" s="63">
        <v>0</v>
      </c>
      <c r="AN974" s="63">
        <v>0</v>
      </c>
      <c r="AO974" s="63">
        <v>0</v>
      </c>
      <c r="AP974" s="63">
        <v>0</v>
      </c>
      <c r="AQ974" s="63">
        <v>0</v>
      </c>
      <c r="AR974" s="63">
        <v>0</v>
      </c>
      <c r="AS974" s="63">
        <v>0</v>
      </c>
      <c r="AT974" s="63">
        <v>0</v>
      </c>
      <c r="AU974" s="63">
        <v>0</v>
      </c>
      <c r="AV974" s="63">
        <v>0</v>
      </c>
      <c r="AW974" s="63">
        <v>0</v>
      </c>
      <c r="AX974" s="63">
        <v>0</v>
      </c>
      <c r="AY974" s="63">
        <v>0</v>
      </c>
      <c r="BA974" s="5">
        <f>IF(Q974&gt;0,RANK(Q974,(N974:P974,Q974:AE974)),0)</f>
        <v>3</v>
      </c>
      <c r="BB974" s="5">
        <f>IF(R974&gt;0,RANK(R974,(N974:P974,Q974:AE974)),0)</f>
        <v>0</v>
      </c>
      <c r="BC974" s="5">
        <f>IF(T974&gt;0,RANK(T974,(N974:P974,Q974:AE974)),0)</f>
        <v>0</v>
      </c>
      <c r="BD974" s="5">
        <f>IF(S974&gt;0,RANK(S974,(N974:P974,Q974:AE974)),0)</f>
        <v>0</v>
      </c>
      <c r="BE974" s="2">
        <f t="shared" si="403"/>
        <v>1.3738250180766449E-2</v>
      </c>
      <c r="BF974" s="2">
        <f t="shared" si="404"/>
        <v>0</v>
      </c>
      <c r="BG974" s="2">
        <f t="shared" si="405"/>
        <v>0</v>
      </c>
      <c r="BH974" s="2">
        <f t="shared" si="406"/>
        <v>0</v>
      </c>
      <c r="BJ974" t="s">
        <v>2316</v>
      </c>
      <c r="BK974" t="s">
        <v>457</v>
      </c>
      <c r="BL974">
        <v>1</v>
      </c>
      <c r="BN974" s="112">
        <v>20</v>
      </c>
      <c r="BO974" s="114">
        <v>81</v>
      </c>
      <c r="BP974" s="118">
        <f t="shared" si="395"/>
        <v>20081</v>
      </c>
      <c r="BQ974" s="118">
        <f t="shared" si="382"/>
        <v>20081</v>
      </c>
      <c r="BR974" s="5" t="s">
        <v>3151</v>
      </c>
      <c r="BV974" s="63"/>
      <c r="CC974" s="63">
        <f t="shared" si="394"/>
        <v>1383</v>
      </c>
    </row>
    <row r="975" spans="1:81" ht="15" hidden="1" customHeight="1" outlineLevel="1">
      <c r="A975" t="s">
        <v>1384</v>
      </c>
      <c r="B975" t="s">
        <v>457</v>
      </c>
      <c r="C975" s="1">
        <f t="shared" si="396"/>
        <v>1033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29">
        <f t="shared" si="397"/>
        <v>715</v>
      </c>
      <c r="H975" s="134">
        <f t="shared" si="398"/>
        <v>0.6921587608906099</v>
      </c>
      <c r="I975" s="2"/>
      <c r="J975" s="2">
        <f t="shared" si="399"/>
        <v>0.14617618586640851</v>
      </c>
      <c r="K975" s="2">
        <f t="shared" si="400"/>
        <v>0.83833494675701836</v>
      </c>
      <c r="L975" s="2">
        <f t="shared" si="401"/>
        <v>0</v>
      </c>
      <c r="M975" s="2">
        <f t="shared" si="402"/>
        <v>1.5488867376573068E-2</v>
      </c>
      <c r="N975" s="63">
        <v>151</v>
      </c>
      <c r="O975" s="63">
        <v>866</v>
      </c>
      <c r="P975" s="63">
        <v>0</v>
      </c>
      <c r="Q975" s="63">
        <v>16</v>
      </c>
      <c r="R975" s="63">
        <v>0</v>
      </c>
      <c r="S975" s="63">
        <v>0</v>
      </c>
      <c r="T975" s="63">
        <v>0</v>
      </c>
      <c r="U975" s="63">
        <v>0</v>
      </c>
      <c r="V975" s="63">
        <v>0</v>
      </c>
      <c r="W975" s="63">
        <v>0</v>
      </c>
      <c r="X975" s="63">
        <v>0</v>
      </c>
      <c r="Y975" s="63">
        <v>0</v>
      </c>
      <c r="Z975" s="63">
        <v>0</v>
      </c>
      <c r="AA975" s="63">
        <v>0</v>
      </c>
      <c r="AB975" s="63">
        <v>0</v>
      </c>
      <c r="AC975" s="63">
        <v>0</v>
      </c>
      <c r="AD975" s="63">
        <v>0</v>
      </c>
      <c r="AE975" s="63">
        <v>0</v>
      </c>
      <c r="AF975" s="63">
        <v>0</v>
      </c>
      <c r="AG975" s="63">
        <v>0</v>
      </c>
      <c r="AH975" s="63">
        <v>0</v>
      </c>
      <c r="AI975" s="63">
        <v>0</v>
      </c>
      <c r="AJ975" s="63">
        <v>0</v>
      </c>
      <c r="AK975" s="63">
        <v>0</v>
      </c>
      <c r="AL975" s="63">
        <v>0</v>
      </c>
      <c r="AM975" s="63">
        <v>0</v>
      </c>
      <c r="AN975" s="63">
        <v>0</v>
      </c>
      <c r="AO975" s="63">
        <v>0</v>
      </c>
      <c r="AP975" s="63">
        <v>0</v>
      </c>
      <c r="AQ975" s="63">
        <v>0</v>
      </c>
      <c r="AR975" s="63">
        <v>0</v>
      </c>
      <c r="AS975" s="63">
        <v>0</v>
      </c>
      <c r="AT975" s="63">
        <v>0</v>
      </c>
      <c r="AU975" s="63">
        <v>0</v>
      </c>
      <c r="AV975" s="63">
        <v>0</v>
      </c>
      <c r="AW975" s="63">
        <v>0</v>
      </c>
      <c r="AX975" s="63">
        <v>0</v>
      </c>
      <c r="AY975" s="63">
        <v>0</v>
      </c>
      <c r="BA975" s="5">
        <f>IF(Q975&gt;0,RANK(Q975,(N975:P975,Q975:AE975)),0)</f>
        <v>3</v>
      </c>
      <c r="BB975" s="5">
        <f>IF(R975&gt;0,RANK(R975,(N975:P975,Q975:AE975)),0)</f>
        <v>0</v>
      </c>
      <c r="BC975" s="5">
        <f>IF(T975&gt;0,RANK(T975,(N975:P975,Q975:AE975)),0)</f>
        <v>0</v>
      </c>
      <c r="BD975" s="5">
        <f>IF(S975&gt;0,RANK(S975,(N975:P975,Q975:AE975)),0)</f>
        <v>0</v>
      </c>
      <c r="BE975" s="2">
        <f t="shared" si="403"/>
        <v>1.5488867376573089E-2</v>
      </c>
      <c r="BF975" s="2">
        <f t="shared" si="404"/>
        <v>0</v>
      </c>
      <c r="BG975" s="2">
        <f t="shared" si="405"/>
        <v>0</v>
      </c>
      <c r="BH975" s="2">
        <f t="shared" si="406"/>
        <v>0</v>
      </c>
      <c r="BJ975" t="s">
        <v>1384</v>
      </c>
      <c r="BK975" t="s">
        <v>457</v>
      </c>
      <c r="BL975">
        <v>1</v>
      </c>
      <c r="BN975" s="112">
        <v>20</v>
      </c>
      <c r="BO975" s="114">
        <v>83</v>
      </c>
      <c r="BP975" s="118">
        <f t="shared" si="395"/>
        <v>20083</v>
      </c>
      <c r="BQ975" s="118">
        <f t="shared" si="382"/>
        <v>20083</v>
      </c>
      <c r="BR975" s="5" t="s">
        <v>3151</v>
      </c>
      <c r="BV975" s="63"/>
      <c r="CC975" s="63">
        <f t="shared" si="394"/>
        <v>1033</v>
      </c>
    </row>
    <row r="976" spans="1:81" ht="15" hidden="1" customHeight="1" outlineLevel="1">
      <c r="A976" t="s">
        <v>2919</v>
      </c>
      <c r="B976" t="s">
        <v>457</v>
      </c>
      <c r="C976" s="1">
        <f t="shared" si="396"/>
        <v>6468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0</v>
      </c>
      <c r="G976" s="129">
        <f t="shared" si="397"/>
        <v>2583</v>
      </c>
      <c r="H976" s="134">
        <f t="shared" si="398"/>
        <v>0.39935064935064934</v>
      </c>
      <c r="I976" s="2"/>
      <c r="J976" s="2">
        <f t="shared" si="399"/>
        <v>0.28633271490414347</v>
      </c>
      <c r="K976" s="2">
        <f t="shared" si="400"/>
        <v>0.68568336425479282</v>
      </c>
      <c r="L976" s="2">
        <f t="shared" si="401"/>
        <v>0</v>
      </c>
      <c r="M976" s="2">
        <f t="shared" si="402"/>
        <v>2.7983920841063714E-2</v>
      </c>
      <c r="N976" s="63">
        <v>1852</v>
      </c>
      <c r="O976" s="63">
        <v>4435</v>
      </c>
      <c r="P976" s="63">
        <v>0</v>
      </c>
      <c r="Q976" s="63">
        <v>181</v>
      </c>
      <c r="R976" s="63">
        <v>0</v>
      </c>
      <c r="S976" s="63">
        <v>0</v>
      </c>
      <c r="T976" s="63">
        <v>0</v>
      </c>
      <c r="U976" s="63">
        <v>0</v>
      </c>
      <c r="V976" s="63">
        <v>0</v>
      </c>
      <c r="W976" s="63">
        <v>0</v>
      </c>
      <c r="X976" s="63">
        <v>0</v>
      </c>
      <c r="Y976" s="63">
        <v>0</v>
      </c>
      <c r="Z976" s="63">
        <v>0</v>
      </c>
      <c r="AA976" s="63">
        <v>0</v>
      </c>
      <c r="AB976" s="63">
        <v>0</v>
      </c>
      <c r="AC976" s="63">
        <v>0</v>
      </c>
      <c r="AD976" s="63">
        <v>0</v>
      </c>
      <c r="AE976" s="63">
        <v>0</v>
      </c>
      <c r="AF976" s="63">
        <v>0</v>
      </c>
      <c r="AG976" s="63">
        <v>0</v>
      </c>
      <c r="AH976" s="63">
        <v>0</v>
      </c>
      <c r="AI976" s="63">
        <v>0</v>
      </c>
      <c r="AJ976" s="63">
        <v>0</v>
      </c>
      <c r="AK976" s="63">
        <v>0</v>
      </c>
      <c r="AL976" s="63">
        <v>0</v>
      </c>
      <c r="AM976" s="63">
        <v>0</v>
      </c>
      <c r="AN976" s="63">
        <v>0</v>
      </c>
      <c r="AO976" s="63">
        <v>0</v>
      </c>
      <c r="AP976" s="63">
        <v>0</v>
      </c>
      <c r="AQ976" s="63">
        <v>0</v>
      </c>
      <c r="AR976" s="63">
        <v>0</v>
      </c>
      <c r="AS976" s="63">
        <v>0</v>
      </c>
      <c r="AT976" s="63">
        <v>0</v>
      </c>
      <c r="AU976" s="63">
        <v>0</v>
      </c>
      <c r="AV976" s="63">
        <v>0</v>
      </c>
      <c r="AW976" s="63">
        <v>0</v>
      </c>
      <c r="AX976" s="63">
        <v>0</v>
      </c>
      <c r="AY976" s="63">
        <v>0</v>
      </c>
      <c r="BA976" s="5">
        <f>IF(Q976&gt;0,RANK(Q976,(N976:P976,Q976:AE976)),0)</f>
        <v>3</v>
      </c>
      <c r="BB976" s="5">
        <f>IF(R976&gt;0,RANK(R976,(N976:P976,Q976:AE976)),0)</f>
        <v>0</v>
      </c>
      <c r="BC976" s="5">
        <f>IF(T976&gt;0,RANK(T976,(N976:P976,Q976:AE976)),0)</f>
        <v>0</v>
      </c>
      <c r="BD976" s="5">
        <f>IF(S976&gt;0,RANK(S976,(N976:P976,Q976:AE976)),0)</f>
        <v>0</v>
      </c>
      <c r="BE976" s="2">
        <f t="shared" si="403"/>
        <v>2.7983920841063697E-2</v>
      </c>
      <c r="BF976" s="2">
        <f t="shared" si="404"/>
        <v>0</v>
      </c>
      <c r="BG976" s="2">
        <f t="shared" si="405"/>
        <v>0</v>
      </c>
      <c r="BH976" s="2">
        <f t="shared" si="406"/>
        <v>0</v>
      </c>
      <c r="BJ976" t="s">
        <v>2919</v>
      </c>
      <c r="BK976" t="s">
        <v>457</v>
      </c>
      <c r="BL976">
        <v>2</v>
      </c>
      <c r="BN976" s="112">
        <v>20</v>
      </c>
      <c r="BO976" s="114">
        <v>85</v>
      </c>
      <c r="BP976" s="118">
        <f t="shared" si="395"/>
        <v>20085</v>
      </c>
      <c r="BQ976" s="118">
        <f t="shared" si="382"/>
        <v>20085</v>
      </c>
      <c r="BR976" s="5" t="s">
        <v>3151</v>
      </c>
      <c r="BV976" s="63"/>
      <c r="CC976" s="63">
        <f t="shared" si="394"/>
        <v>6468</v>
      </c>
    </row>
    <row r="977" spans="1:83" ht="15" hidden="1" customHeight="1" outlineLevel="1">
      <c r="A977" t="s">
        <v>1091</v>
      </c>
      <c r="B977" t="s">
        <v>457</v>
      </c>
      <c r="C977" s="1">
        <f t="shared" si="396"/>
        <v>9544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0</v>
      </c>
      <c r="G977" s="129">
        <f t="shared" si="397"/>
        <v>3087</v>
      </c>
      <c r="H977" s="134">
        <f t="shared" si="398"/>
        <v>0.3234492875104778</v>
      </c>
      <c r="I977" s="2"/>
      <c r="J977" s="2">
        <f t="shared" si="399"/>
        <v>0.3254400670578374</v>
      </c>
      <c r="K977" s="2">
        <f t="shared" si="400"/>
        <v>0.6488893545683152</v>
      </c>
      <c r="L977" s="2">
        <f t="shared" si="401"/>
        <v>0</v>
      </c>
      <c r="M977" s="2">
        <f t="shared" si="402"/>
        <v>2.5670578373847341E-2</v>
      </c>
      <c r="N977" s="63">
        <v>3106</v>
      </c>
      <c r="O977" s="63">
        <v>6193</v>
      </c>
      <c r="P977" s="63">
        <v>0</v>
      </c>
      <c r="Q977" s="63">
        <v>245</v>
      </c>
      <c r="R977" s="63">
        <v>0</v>
      </c>
      <c r="S977" s="63">
        <v>0</v>
      </c>
      <c r="T977" s="63">
        <v>0</v>
      </c>
      <c r="U977" s="63">
        <v>0</v>
      </c>
      <c r="V977" s="63">
        <v>0</v>
      </c>
      <c r="W977" s="63">
        <v>0</v>
      </c>
      <c r="X977" s="63">
        <v>0</v>
      </c>
      <c r="Y977" s="63">
        <v>0</v>
      </c>
      <c r="Z977" s="63">
        <v>0</v>
      </c>
      <c r="AA977" s="63">
        <v>0</v>
      </c>
      <c r="AB977" s="63">
        <v>0</v>
      </c>
      <c r="AC977" s="63">
        <v>0</v>
      </c>
      <c r="AD977" s="63">
        <v>0</v>
      </c>
      <c r="AE977" s="63">
        <v>0</v>
      </c>
      <c r="AF977" s="63">
        <v>0</v>
      </c>
      <c r="AG977" s="63">
        <v>0</v>
      </c>
      <c r="AH977" s="63">
        <v>0</v>
      </c>
      <c r="AI977" s="63">
        <v>0</v>
      </c>
      <c r="AJ977" s="63">
        <v>0</v>
      </c>
      <c r="AK977" s="63">
        <v>0</v>
      </c>
      <c r="AL977" s="63">
        <v>0</v>
      </c>
      <c r="AM977" s="63">
        <v>0</v>
      </c>
      <c r="AN977" s="63">
        <v>0</v>
      </c>
      <c r="AO977" s="63">
        <v>0</v>
      </c>
      <c r="AP977" s="63">
        <v>0</v>
      </c>
      <c r="AQ977" s="63">
        <v>0</v>
      </c>
      <c r="AR977" s="63">
        <v>0</v>
      </c>
      <c r="AS977" s="63">
        <v>0</v>
      </c>
      <c r="AT977" s="63">
        <v>0</v>
      </c>
      <c r="AU977" s="63">
        <v>0</v>
      </c>
      <c r="AV977" s="63">
        <v>0</v>
      </c>
      <c r="AW977" s="63">
        <v>0</v>
      </c>
      <c r="AX977" s="63">
        <v>0</v>
      </c>
      <c r="AY977" s="63">
        <v>0</v>
      </c>
      <c r="BA977" s="5">
        <f>IF(Q977&gt;0,RANK(Q977,(N977:P977,Q977:AE977)),0)</f>
        <v>3</v>
      </c>
      <c r="BB977" s="5">
        <f>IF(R977&gt;0,RANK(R977,(N977:P977,Q977:AE977)),0)</f>
        <v>0</v>
      </c>
      <c r="BC977" s="5">
        <f>IF(T977&gt;0,RANK(T977,(N977:P977,Q977:AE977)),0)</f>
        <v>0</v>
      </c>
      <c r="BD977" s="5">
        <f>IF(S977&gt;0,RANK(S977,(N977:P977,Q977:AE977)),0)</f>
        <v>0</v>
      </c>
      <c r="BE977" s="2">
        <f t="shared" si="403"/>
        <v>2.5670578373847442E-2</v>
      </c>
      <c r="BF977" s="2">
        <f t="shared" si="404"/>
        <v>0</v>
      </c>
      <c r="BG977" s="2">
        <f t="shared" si="405"/>
        <v>0</v>
      </c>
      <c r="BH977" s="2">
        <f t="shared" si="406"/>
        <v>0</v>
      </c>
      <c r="BJ977" t="s">
        <v>1091</v>
      </c>
      <c r="BK977" t="s">
        <v>457</v>
      </c>
      <c r="BL977">
        <v>2</v>
      </c>
      <c r="BN977" s="112">
        <v>20</v>
      </c>
      <c r="BO977" s="114">
        <v>87</v>
      </c>
      <c r="BP977" s="118">
        <f t="shared" si="395"/>
        <v>20087</v>
      </c>
      <c r="BQ977" s="118">
        <f t="shared" si="382"/>
        <v>20087</v>
      </c>
      <c r="BR977" s="5" t="s">
        <v>3151</v>
      </c>
      <c r="BV977" s="63"/>
      <c r="CC977" s="63">
        <f t="shared" si="394"/>
        <v>9544</v>
      </c>
    </row>
    <row r="978" spans="1:83" ht="15" hidden="1" customHeight="1" outlineLevel="1">
      <c r="A978" t="s">
        <v>1380</v>
      </c>
      <c r="B978" t="s">
        <v>457</v>
      </c>
      <c r="C978" s="1">
        <f t="shared" si="396"/>
        <v>1608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>IF(P978&gt;0,RANK(P978,(N978:P978,Q978:AE978)),0)</f>
        <v>0</v>
      </c>
      <c r="G978" s="129">
        <f t="shared" si="397"/>
        <v>1158</v>
      </c>
      <c r="H978" s="134">
        <f t="shared" si="398"/>
        <v>0.72014925373134331</v>
      </c>
      <c r="I978" s="2"/>
      <c r="J978" s="2">
        <f t="shared" si="399"/>
        <v>0.13121890547263682</v>
      </c>
      <c r="K978" s="2">
        <f t="shared" si="400"/>
        <v>0.85136815920398012</v>
      </c>
      <c r="L978" s="2">
        <f t="shared" si="401"/>
        <v>0</v>
      </c>
      <c r="M978" s="2">
        <f t="shared" si="402"/>
        <v>1.7412935323383061E-2</v>
      </c>
      <c r="N978" s="63">
        <v>211</v>
      </c>
      <c r="O978" s="63">
        <v>1369</v>
      </c>
      <c r="P978" s="63">
        <v>0</v>
      </c>
      <c r="Q978" s="63">
        <v>28</v>
      </c>
      <c r="R978" s="63">
        <v>0</v>
      </c>
      <c r="S978" s="63">
        <v>0</v>
      </c>
      <c r="T978" s="63">
        <v>0</v>
      </c>
      <c r="U978" s="63">
        <v>0</v>
      </c>
      <c r="V978" s="63">
        <v>0</v>
      </c>
      <c r="W978" s="63">
        <v>0</v>
      </c>
      <c r="X978" s="63">
        <v>0</v>
      </c>
      <c r="Y978" s="63">
        <v>0</v>
      </c>
      <c r="Z978" s="63">
        <v>0</v>
      </c>
      <c r="AA978" s="63">
        <v>0</v>
      </c>
      <c r="AB978" s="63">
        <v>0</v>
      </c>
      <c r="AC978" s="63">
        <v>0</v>
      </c>
      <c r="AD978" s="63">
        <v>0</v>
      </c>
      <c r="AE978" s="63">
        <v>0</v>
      </c>
      <c r="AF978" s="63">
        <v>0</v>
      </c>
      <c r="AG978" s="63">
        <v>0</v>
      </c>
      <c r="AH978" s="63">
        <v>0</v>
      </c>
      <c r="AI978" s="63">
        <v>0</v>
      </c>
      <c r="AJ978" s="63">
        <v>0</v>
      </c>
      <c r="AK978" s="63">
        <v>0</v>
      </c>
      <c r="AL978" s="63">
        <v>0</v>
      </c>
      <c r="AM978" s="63">
        <v>0</v>
      </c>
      <c r="AN978" s="63">
        <v>0</v>
      </c>
      <c r="AO978" s="63">
        <v>0</v>
      </c>
      <c r="AP978" s="63">
        <v>0</v>
      </c>
      <c r="AQ978" s="63">
        <v>0</v>
      </c>
      <c r="AR978" s="63">
        <v>0</v>
      </c>
      <c r="AS978" s="63">
        <v>0</v>
      </c>
      <c r="AT978" s="63">
        <v>0</v>
      </c>
      <c r="AU978" s="63">
        <v>0</v>
      </c>
      <c r="AV978" s="63">
        <v>0</v>
      </c>
      <c r="AW978" s="63">
        <v>0</v>
      </c>
      <c r="AX978" s="63">
        <v>0</v>
      </c>
      <c r="AY978" s="63">
        <v>0</v>
      </c>
      <c r="BA978" s="5">
        <f>IF(Q978&gt;0,RANK(Q978,(N978:P978,Q978:AE978)),0)</f>
        <v>3</v>
      </c>
      <c r="BB978" s="5">
        <f>IF(R978&gt;0,RANK(R978,(N978:P978,Q978:AE978)),0)</f>
        <v>0</v>
      </c>
      <c r="BC978" s="5">
        <f>IF(T978&gt;0,RANK(T978,(N978:P978,Q978:AE978)),0)</f>
        <v>0</v>
      </c>
      <c r="BD978" s="5">
        <f>IF(S978&gt;0,RANK(S978,(N978:P978,Q978:AE978)),0)</f>
        <v>0</v>
      </c>
      <c r="BE978" s="2">
        <f t="shared" si="403"/>
        <v>1.7412935323383085E-2</v>
      </c>
      <c r="BF978" s="2">
        <f t="shared" si="404"/>
        <v>0</v>
      </c>
      <c r="BG978" s="2">
        <f t="shared" si="405"/>
        <v>0</v>
      </c>
      <c r="BH978" s="2">
        <f t="shared" si="406"/>
        <v>0</v>
      </c>
      <c r="BJ978" t="s">
        <v>1380</v>
      </c>
      <c r="BK978" t="s">
        <v>457</v>
      </c>
      <c r="BL978">
        <v>1</v>
      </c>
      <c r="BN978" s="112">
        <v>20</v>
      </c>
      <c r="BO978" s="114">
        <v>89</v>
      </c>
      <c r="BP978" s="118">
        <f t="shared" si="395"/>
        <v>20089</v>
      </c>
      <c r="BQ978" s="118">
        <f t="shared" si="382"/>
        <v>20089</v>
      </c>
      <c r="BR978" s="5" t="s">
        <v>3151</v>
      </c>
      <c r="BV978" s="63"/>
      <c r="CC978" s="63">
        <f t="shared" si="394"/>
        <v>1608</v>
      </c>
    </row>
    <row r="979" spans="1:83" ht="15" hidden="1" customHeight="1" outlineLevel="1">
      <c r="A979" t="s">
        <v>1360</v>
      </c>
      <c r="B979" t="s">
        <v>457</v>
      </c>
      <c r="C979" s="1">
        <f t="shared" si="396"/>
        <v>336277</v>
      </c>
      <c r="D979" s="5">
        <f>IF(N979&gt;0, RANK(N979,(N979:P979,Q979:AE979)),0)</f>
        <v>1</v>
      </c>
      <c r="E979" s="5">
        <f>IF(O979&gt;0,RANK(O979,(N979:P979,Q979:AE979)),0)</f>
        <v>2</v>
      </c>
      <c r="F979" s="5">
        <f>IF(P979&gt;0,RANK(P979,(N979:P979,Q979:AE979)),0)</f>
        <v>0</v>
      </c>
      <c r="G979" s="129">
        <f t="shared" si="397"/>
        <v>26645</v>
      </c>
      <c r="H979" s="134">
        <f t="shared" si="398"/>
        <v>7.9235273301474674E-2</v>
      </c>
      <c r="I979" s="2"/>
      <c r="J979" s="2">
        <f t="shared" si="399"/>
        <v>0.52910249585906854</v>
      </c>
      <c r="K979" s="2">
        <f t="shared" si="400"/>
        <v>0.44986722255759387</v>
      </c>
      <c r="L979" s="2">
        <f t="shared" si="401"/>
        <v>0</v>
      </c>
      <c r="M979" s="2">
        <f t="shared" si="402"/>
        <v>2.1030281583337584E-2</v>
      </c>
      <c r="N979" s="63">
        <v>177925</v>
      </c>
      <c r="O979" s="63">
        <v>151280</v>
      </c>
      <c r="P979" s="63">
        <v>0</v>
      </c>
      <c r="Q979" s="63">
        <v>7072</v>
      </c>
      <c r="R979" s="63">
        <v>0</v>
      </c>
      <c r="S979" s="63">
        <v>0</v>
      </c>
      <c r="T979" s="63">
        <v>0</v>
      </c>
      <c r="U979" s="63">
        <v>0</v>
      </c>
      <c r="V979" s="63">
        <v>0</v>
      </c>
      <c r="W979" s="63">
        <v>0</v>
      </c>
      <c r="X979" s="63">
        <v>0</v>
      </c>
      <c r="Y979" s="63">
        <v>0</v>
      </c>
      <c r="Z979" s="63">
        <v>0</v>
      </c>
      <c r="AA979" s="63">
        <v>0</v>
      </c>
      <c r="AB979" s="63">
        <v>0</v>
      </c>
      <c r="AC979" s="63">
        <v>0</v>
      </c>
      <c r="AD979" s="63">
        <v>0</v>
      </c>
      <c r="AE979" s="63">
        <v>0</v>
      </c>
      <c r="AF979" s="63">
        <v>0</v>
      </c>
      <c r="AG979" s="63">
        <v>0</v>
      </c>
      <c r="AH979" s="63">
        <v>0</v>
      </c>
      <c r="AI979" s="63">
        <v>0</v>
      </c>
      <c r="AJ979" s="63">
        <v>0</v>
      </c>
      <c r="AK979" s="63">
        <v>0</v>
      </c>
      <c r="AL979" s="63">
        <v>0</v>
      </c>
      <c r="AM979" s="63">
        <v>0</v>
      </c>
      <c r="AN979" s="63">
        <v>0</v>
      </c>
      <c r="AO979" s="63">
        <v>0</v>
      </c>
      <c r="AP979" s="63">
        <v>0</v>
      </c>
      <c r="AQ979" s="63">
        <v>0</v>
      </c>
      <c r="AR979" s="63">
        <v>0</v>
      </c>
      <c r="AS979" s="63">
        <v>0</v>
      </c>
      <c r="AT979" s="63">
        <v>0</v>
      </c>
      <c r="AU979" s="63">
        <v>0</v>
      </c>
      <c r="AV979" s="63">
        <v>0</v>
      </c>
      <c r="AW979" s="63">
        <v>0</v>
      </c>
      <c r="AX979" s="63">
        <v>0</v>
      </c>
      <c r="AY979" s="63">
        <v>0</v>
      </c>
      <c r="BA979" s="5">
        <f>IF(Q979&gt;0,RANK(Q979,(N979:P979,Q979:AE979)),0)</f>
        <v>3</v>
      </c>
      <c r="BB979" s="5">
        <f>IF(R979&gt;0,RANK(R979,(N979:P979,Q979:AE979)),0)</f>
        <v>0</v>
      </c>
      <c r="BC979" s="5">
        <f>IF(T979&gt;0,RANK(T979,(N979:P979,Q979:AE979)),0)</f>
        <v>0</v>
      </c>
      <c r="BD979" s="5">
        <f>IF(S979&gt;0,RANK(S979,(N979:P979,Q979:AE979)),0)</f>
        <v>0</v>
      </c>
      <c r="BE979" s="2">
        <f t="shared" si="403"/>
        <v>2.1030281583337546E-2</v>
      </c>
      <c r="BF979" s="2">
        <f t="shared" si="404"/>
        <v>0</v>
      </c>
      <c r="BG979" s="2">
        <f t="shared" si="405"/>
        <v>0</v>
      </c>
      <c r="BH979" s="2">
        <f t="shared" si="406"/>
        <v>0</v>
      </c>
      <c r="BJ979" t="s">
        <v>1360</v>
      </c>
      <c r="BK979" t="s">
        <v>457</v>
      </c>
      <c r="BL979">
        <v>3</v>
      </c>
      <c r="BN979" s="112">
        <v>20</v>
      </c>
      <c r="BO979" s="114">
        <v>91</v>
      </c>
      <c r="BP979" s="118">
        <f t="shared" si="395"/>
        <v>20091</v>
      </c>
      <c r="BQ979" s="118">
        <f t="shared" si="382"/>
        <v>20091</v>
      </c>
      <c r="BR979" s="5" t="s">
        <v>3151</v>
      </c>
      <c r="BV979" s="63"/>
      <c r="CC979" s="63">
        <f t="shared" si="394"/>
        <v>336277</v>
      </c>
    </row>
    <row r="980" spans="1:83" ht="15" hidden="1" customHeight="1" outlineLevel="1">
      <c r="A980" t="s">
        <v>825</v>
      </c>
      <c r="B980" t="s">
        <v>457</v>
      </c>
      <c r="C980" s="1">
        <f t="shared" si="396"/>
        <v>1413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0</v>
      </c>
      <c r="G980" s="129">
        <f t="shared" si="397"/>
        <v>879</v>
      </c>
      <c r="H980" s="134">
        <f t="shared" si="398"/>
        <v>0.62208067940552014</v>
      </c>
      <c r="I980" s="2"/>
      <c r="J980" s="2">
        <f t="shared" si="399"/>
        <v>0.18046709129511676</v>
      </c>
      <c r="K980" s="2">
        <f t="shared" si="400"/>
        <v>0.80254777070063699</v>
      </c>
      <c r="L980" s="2">
        <f t="shared" si="401"/>
        <v>0</v>
      </c>
      <c r="M980" s="2">
        <f t="shared" si="402"/>
        <v>1.6985138004246281E-2</v>
      </c>
      <c r="N980" s="63">
        <v>255</v>
      </c>
      <c r="O980" s="63">
        <v>1134</v>
      </c>
      <c r="P980" s="63">
        <v>0</v>
      </c>
      <c r="Q980" s="63">
        <v>24</v>
      </c>
      <c r="R980" s="63">
        <v>0</v>
      </c>
      <c r="S980" s="63">
        <v>0</v>
      </c>
      <c r="T980" s="63">
        <v>0</v>
      </c>
      <c r="U980" s="63">
        <v>0</v>
      </c>
      <c r="V980" s="63">
        <v>0</v>
      </c>
      <c r="W980" s="63">
        <v>0</v>
      </c>
      <c r="X980" s="63">
        <v>0</v>
      </c>
      <c r="Y980" s="63">
        <v>0</v>
      </c>
      <c r="Z980" s="63">
        <v>0</v>
      </c>
      <c r="AA980" s="63">
        <v>0</v>
      </c>
      <c r="AB980" s="63">
        <v>0</v>
      </c>
      <c r="AC980" s="63">
        <v>0</v>
      </c>
      <c r="AD980" s="63">
        <v>0</v>
      </c>
      <c r="AE980" s="63">
        <v>0</v>
      </c>
      <c r="AF980" s="63">
        <v>0</v>
      </c>
      <c r="AG980" s="63">
        <v>0</v>
      </c>
      <c r="AH980" s="63">
        <v>0</v>
      </c>
      <c r="AI980" s="63">
        <v>0</v>
      </c>
      <c r="AJ980" s="63">
        <v>0</v>
      </c>
      <c r="AK980" s="63">
        <v>0</v>
      </c>
      <c r="AL980" s="63">
        <v>0</v>
      </c>
      <c r="AM980" s="63">
        <v>0</v>
      </c>
      <c r="AN980" s="63">
        <v>0</v>
      </c>
      <c r="AO980" s="63">
        <v>0</v>
      </c>
      <c r="AP980" s="63">
        <v>0</v>
      </c>
      <c r="AQ980" s="63">
        <v>0</v>
      </c>
      <c r="AR980" s="63">
        <v>0</v>
      </c>
      <c r="AS980" s="63">
        <v>0</v>
      </c>
      <c r="AT980" s="63">
        <v>0</v>
      </c>
      <c r="AU980" s="63">
        <v>0</v>
      </c>
      <c r="AV980" s="63">
        <v>0</v>
      </c>
      <c r="AW980" s="63">
        <v>0</v>
      </c>
      <c r="AX980" s="63">
        <v>0</v>
      </c>
      <c r="AY980" s="63">
        <v>0</v>
      </c>
      <c r="BA980" s="5">
        <f>IF(Q980&gt;0,RANK(Q980,(N980:P980,Q980:AE980)),0)</f>
        <v>3</v>
      </c>
      <c r="BB980" s="5">
        <f>IF(R980&gt;0,RANK(R980,(N980:P980,Q980:AE980)),0)</f>
        <v>0</v>
      </c>
      <c r="BC980" s="5">
        <f>IF(T980&gt;0,RANK(T980,(N980:P980,Q980:AE980)),0)</f>
        <v>0</v>
      </c>
      <c r="BD980" s="5">
        <f>IF(S980&gt;0,RANK(S980,(N980:P980,Q980:AE980)),0)</f>
        <v>0</v>
      </c>
      <c r="BE980" s="2">
        <f t="shared" si="403"/>
        <v>1.6985138004246284E-2</v>
      </c>
      <c r="BF980" s="2">
        <f t="shared" si="404"/>
        <v>0</v>
      </c>
      <c r="BG980" s="2">
        <f t="shared" si="405"/>
        <v>0</v>
      </c>
      <c r="BH980" s="2">
        <f t="shared" si="406"/>
        <v>0</v>
      </c>
      <c r="BJ980" t="s">
        <v>825</v>
      </c>
      <c r="BK980" t="s">
        <v>457</v>
      </c>
      <c r="BL980">
        <v>1</v>
      </c>
      <c r="BN980" s="112">
        <v>20</v>
      </c>
      <c r="BO980" s="114">
        <v>93</v>
      </c>
      <c r="BP980" s="118">
        <f t="shared" si="395"/>
        <v>20093</v>
      </c>
      <c r="BQ980" s="118">
        <f t="shared" si="382"/>
        <v>20093</v>
      </c>
      <c r="BR980" s="5" t="s">
        <v>3151</v>
      </c>
      <c r="BV980" s="63"/>
      <c r="CC980" s="63">
        <f t="shared" si="394"/>
        <v>1413</v>
      </c>
    </row>
    <row r="981" spans="1:83" ht="15" hidden="1" customHeight="1" outlineLevel="1">
      <c r="A981" t="s">
        <v>1337</v>
      </c>
      <c r="B981" t="s">
        <v>457</v>
      </c>
      <c r="C981" s="1">
        <f t="shared" si="396"/>
        <v>3910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0</v>
      </c>
      <c r="G981" s="129">
        <f t="shared" si="397"/>
        <v>2357</v>
      </c>
      <c r="H981" s="134">
        <f t="shared" si="398"/>
        <v>0.60281329923273652</v>
      </c>
      <c r="I981" s="2"/>
      <c r="J981" s="2">
        <f t="shared" si="399"/>
        <v>0.19053708439897699</v>
      </c>
      <c r="K981" s="2">
        <f t="shared" si="400"/>
        <v>0.79335038363171351</v>
      </c>
      <c r="L981" s="2">
        <f t="shared" si="401"/>
        <v>0</v>
      </c>
      <c r="M981" s="2">
        <f t="shared" si="402"/>
        <v>1.6112531969309507E-2</v>
      </c>
      <c r="N981" s="63">
        <v>745</v>
      </c>
      <c r="O981" s="63">
        <v>3102</v>
      </c>
      <c r="P981" s="63">
        <v>0</v>
      </c>
      <c r="Q981" s="63">
        <v>63</v>
      </c>
      <c r="R981" s="63">
        <v>0</v>
      </c>
      <c r="S981" s="63">
        <v>0</v>
      </c>
      <c r="T981" s="63">
        <v>0</v>
      </c>
      <c r="U981" s="63">
        <v>0</v>
      </c>
      <c r="V981" s="63">
        <v>0</v>
      </c>
      <c r="W981" s="63">
        <v>0</v>
      </c>
      <c r="X981" s="63">
        <v>0</v>
      </c>
      <c r="Y981" s="63">
        <v>0</v>
      </c>
      <c r="Z981" s="63">
        <v>0</v>
      </c>
      <c r="AA981" s="63">
        <v>0</v>
      </c>
      <c r="AB981" s="63">
        <v>0</v>
      </c>
      <c r="AC981" s="63">
        <v>0</v>
      </c>
      <c r="AD981" s="63">
        <v>0</v>
      </c>
      <c r="AE981" s="63">
        <v>0</v>
      </c>
      <c r="AF981" s="63">
        <v>0</v>
      </c>
      <c r="AG981" s="63">
        <v>0</v>
      </c>
      <c r="AH981" s="63">
        <v>0</v>
      </c>
      <c r="AI981" s="63">
        <v>0</v>
      </c>
      <c r="AJ981" s="63">
        <v>0</v>
      </c>
      <c r="AK981" s="63">
        <v>0</v>
      </c>
      <c r="AL981" s="63">
        <v>0</v>
      </c>
      <c r="AM981" s="63">
        <v>0</v>
      </c>
      <c r="AN981" s="63">
        <v>0</v>
      </c>
      <c r="AO981" s="63">
        <v>0</v>
      </c>
      <c r="AP981" s="63">
        <v>0</v>
      </c>
      <c r="AQ981" s="63">
        <v>0</v>
      </c>
      <c r="AR981" s="63">
        <v>0</v>
      </c>
      <c r="AS981" s="63">
        <v>0</v>
      </c>
      <c r="AT981" s="63">
        <v>0</v>
      </c>
      <c r="AU981" s="63">
        <v>0</v>
      </c>
      <c r="AV981" s="63">
        <v>0</v>
      </c>
      <c r="AW981" s="63">
        <v>0</v>
      </c>
      <c r="AX981" s="63">
        <v>0</v>
      </c>
      <c r="AY981" s="63">
        <v>0</v>
      </c>
      <c r="BA981" s="5">
        <f>IF(Q981&gt;0,RANK(Q981,(N981:P981,Q981:AE981)),0)</f>
        <v>3</v>
      </c>
      <c r="BB981" s="5">
        <f>IF(R981&gt;0,RANK(R981,(N981:P981,Q981:AE981)),0)</f>
        <v>0</v>
      </c>
      <c r="BC981" s="5">
        <f>IF(T981&gt;0,RANK(T981,(N981:P981,Q981:AE981)),0)</f>
        <v>0</v>
      </c>
      <c r="BD981" s="5">
        <f>IF(S981&gt;0,RANK(S981,(N981:P981,Q981:AE981)),0)</f>
        <v>0</v>
      </c>
      <c r="BE981" s="2">
        <f t="shared" si="403"/>
        <v>1.6112531969309462E-2</v>
      </c>
      <c r="BF981" s="2">
        <f t="shared" si="404"/>
        <v>0</v>
      </c>
      <c r="BG981" s="2">
        <f t="shared" si="405"/>
        <v>0</v>
      </c>
      <c r="BH981" s="2">
        <f t="shared" si="406"/>
        <v>0</v>
      </c>
      <c r="BJ981" t="s">
        <v>1337</v>
      </c>
      <c r="BK981" t="s">
        <v>457</v>
      </c>
      <c r="BL981">
        <v>4</v>
      </c>
      <c r="BN981" s="112">
        <v>20</v>
      </c>
      <c r="BO981" s="114">
        <v>95</v>
      </c>
      <c r="BP981" s="118">
        <f t="shared" si="395"/>
        <v>20095</v>
      </c>
      <c r="BQ981" s="118">
        <f t="shared" si="382"/>
        <v>20095</v>
      </c>
      <c r="BR981" s="5" t="s">
        <v>3151</v>
      </c>
      <c r="BV981" s="63"/>
      <c r="CC981" s="63">
        <f t="shared" si="394"/>
        <v>3910</v>
      </c>
    </row>
    <row r="982" spans="1:83" ht="15" hidden="1" customHeight="1" outlineLevel="1">
      <c r="A982" t="s">
        <v>1237</v>
      </c>
      <c r="B982" t="s">
        <v>457</v>
      </c>
      <c r="C982" s="1">
        <f t="shared" si="396"/>
        <v>1139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0</v>
      </c>
      <c r="G982" s="129">
        <f t="shared" si="397"/>
        <v>804</v>
      </c>
      <c r="H982" s="134">
        <f t="shared" si="398"/>
        <v>0.70588235294117652</v>
      </c>
      <c r="I982" s="2"/>
      <c r="J982" s="2">
        <f t="shared" si="399"/>
        <v>0.13432835820895522</v>
      </c>
      <c r="K982" s="2">
        <f t="shared" si="400"/>
        <v>0.84021071115013168</v>
      </c>
      <c r="L982" s="2">
        <f t="shared" si="401"/>
        <v>0</v>
      </c>
      <c r="M982" s="2">
        <f t="shared" si="402"/>
        <v>2.5460930640913149E-2</v>
      </c>
      <c r="N982" s="63">
        <v>153</v>
      </c>
      <c r="O982" s="63">
        <v>957</v>
      </c>
      <c r="P982" s="63">
        <v>0</v>
      </c>
      <c r="Q982" s="63">
        <v>29</v>
      </c>
      <c r="R982" s="63">
        <v>0</v>
      </c>
      <c r="S982" s="63">
        <v>0</v>
      </c>
      <c r="T982" s="63">
        <v>0</v>
      </c>
      <c r="U982" s="63">
        <v>0</v>
      </c>
      <c r="V982" s="63">
        <v>0</v>
      </c>
      <c r="W982" s="63">
        <v>0</v>
      </c>
      <c r="X982" s="63">
        <v>0</v>
      </c>
      <c r="Y982" s="63">
        <v>0</v>
      </c>
      <c r="Z982" s="63">
        <v>0</v>
      </c>
      <c r="AA982" s="63">
        <v>0</v>
      </c>
      <c r="AB982" s="63">
        <v>0</v>
      </c>
      <c r="AC982" s="63">
        <v>0</v>
      </c>
      <c r="AD982" s="63">
        <v>0</v>
      </c>
      <c r="AE982" s="63">
        <v>0</v>
      </c>
      <c r="AF982" s="63">
        <v>0</v>
      </c>
      <c r="AG982" s="63">
        <v>0</v>
      </c>
      <c r="AH982" s="63">
        <v>0</v>
      </c>
      <c r="AI982" s="63">
        <v>0</v>
      </c>
      <c r="AJ982" s="63">
        <v>0</v>
      </c>
      <c r="AK982" s="63">
        <v>0</v>
      </c>
      <c r="AL982" s="63">
        <v>0</v>
      </c>
      <c r="AM982" s="63">
        <v>0</v>
      </c>
      <c r="AN982" s="63">
        <v>0</v>
      </c>
      <c r="AO982" s="63">
        <v>0</v>
      </c>
      <c r="AP982" s="63">
        <v>0</v>
      </c>
      <c r="AQ982" s="63">
        <v>0</v>
      </c>
      <c r="AR982" s="63">
        <v>0</v>
      </c>
      <c r="AS982" s="63">
        <v>0</v>
      </c>
      <c r="AT982" s="63">
        <v>0</v>
      </c>
      <c r="AU982" s="63">
        <v>0</v>
      </c>
      <c r="AV982" s="63">
        <v>0</v>
      </c>
      <c r="AW982" s="63">
        <v>0</v>
      </c>
      <c r="AX982" s="63">
        <v>0</v>
      </c>
      <c r="AY982" s="63">
        <v>0</v>
      </c>
      <c r="BA982" s="5">
        <f>IF(Q982&gt;0,RANK(Q982,(N982:P982,Q982:AE982)),0)</f>
        <v>3</v>
      </c>
      <c r="BB982" s="5">
        <f>IF(R982&gt;0,RANK(R982,(N982:P982,Q982:AE982)),0)</f>
        <v>0</v>
      </c>
      <c r="BC982" s="5">
        <f>IF(T982&gt;0,RANK(T982,(N982:P982,Q982:AE982)),0)</f>
        <v>0</v>
      </c>
      <c r="BD982" s="5">
        <f>IF(S982&gt;0,RANK(S982,(N982:P982,Q982:AE982)),0)</f>
        <v>0</v>
      </c>
      <c r="BE982" s="2">
        <f t="shared" si="403"/>
        <v>2.5460930640913083E-2</v>
      </c>
      <c r="BF982" s="2">
        <f t="shared" si="404"/>
        <v>0</v>
      </c>
      <c r="BG982" s="2">
        <f t="shared" si="405"/>
        <v>0</v>
      </c>
      <c r="BH982" s="2">
        <f t="shared" si="406"/>
        <v>0</v>
      </c>
      <c r="BJ982" t="s">
        <v>1237</v>
      </c>
      <c r="BK982" t="s">
        <v>457</v>
      </c>
      <c r="BL982">
        <v>4</v>
      </c>
      <c r="BN982" s="112">
        <v>20</v>
      </c>
      <c r="BO982" s="114">
        <v>97</v>
      </c>
      <c r="BP982" s="118">
        <f t="shared" si="395"/>
        <v>20097</v>
      </c>
      <c r="BQ982" s="118">
        <f t="shared" si="382"/>
        <v>20097</v>
      </c>
      <c r="BR982" s="5" t="s">
        <v>3151</v>
      </c>
      <c r="BV982" s="63"/>
      <c r="CC982" s="63">
        <f t="shared" si="394"/>
        <v>1139</v>
      </c>
      <c r="CE982" s="130"/>
    </row>
    <row r="983" spans="1:83" ht="15" hidden="1" customHeight="1" outlineLevel="1">
      <c r="A983" t="s">
        <v>3143</v>
      </c>
      <c r="B983" t="s">
        <v>457</v>
      </c>
      <c r="C983" s="1">
        <f t="shared" si="396"/>
        <v>8414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0</v>
      </c>
      <c r="G983" s="129">
        <f t="shared" si="397"/>
        <v>3032</v>
      </c>
      <c r="H983" s="134">
        <f t="shared" si="398"/>
        <v>0.36035179462800093</v>
      </c>
      <c r="I983" s="2"/>
      <c r="J983" s="2">
        <f t="shared" si="399"/>
        <v>0.3098407416211077</v>
      </c>
      <c r="K983" s="2">
        <f t="shared" si="400"/>
        <v>0.67019253624910868</v>
      </c>
      <c r="L983" s="2">
        <f t="shared" si="401"/>
        <v>0</v>
      </c>
      <c r="M983" s="2">
        <f t="shared" si="402"/>
        <v>1.9966722129783565E-2</v>
      </c>
      <c r="N983" s="63">
        <v>2607</v>
      </c>
      <c r="O983" s="63">
        <v>5639</v>
      </c>
      <c r="P983" s="63">
        <v>0</v>
      </c>
      <c r="Q983" s="63">
        <v>168</v>
      </c>
      <c r="R983" s="63">
        <v>0</v>
      </c>
      <c r="S983" s="63">
        <v>0</v>
      </c>
      <c r="T983" s="63">
        <v>0</v>
      </c>
      <c r="U983" s="63">
        <v>0</v>
      </c>
      <c r="V983" s="63">
        <v>0</v>
      </c>
      <c r="W983" s="63">
        <v>0</v>
      </c>
      <c r="X983" s="63">
        <v>0</v>
      </c>
      <c r="Y983" s="63">
        <v>0</v>
      </c>
      <c r="Z983" s="63">
        <v>0</v>
      </c>
      <c r="AA983" s="63">
        <v>0</v>
      </c>
      <c r="AB983" s="63">
        <v>0</v>
      </c>
      <c r="AC983" s="63">
        <v>0</v>
      </c>
      <c r="AD983" s="63">
        <v>0</v>
      </c>
      <c r="AE983" s="63">
        <v>0</v>
      </c>
      <c r="AF983" s="63">
        <v>0</v>
      </c>
      <c r="AG983" s="63">
        <v>0</v>
      </c>
      <c r="AH983" s="63">
        <v>0</v>
      </c>
      <c r="AI983" s="63">
        <v>0</v>
      </c>
      <c r="AJ983" s="63">
        <v>0</v>
      </c>
      <c r="AK983" s="63">
        <v>0</v>
      </c>
      <c r="AL983" s="63">
        <v>0</v>
      </c>
      <c r="AM983" s="63">
        <v>0</v>
      </c>
      <c r="AN983" s="63">
        <v>0</v>
      </c>
      <c r="AO983" s="63">
        <v>0</v>
      </c>
      <c r="AP983" s="63">
        <v>0</v>
      </c>
      <c r="AQ983" s="63">
        <v>0</v>
      </c>
      <c r="AR983" s="63">
        <v>0</v>
      </c>
      <c r="AS983" s="63">
        <v>0</v>
      </c>
      <c r="AT983" s="63">
        <v>0</v>
      </c>
      <c r="AU983" s="63">
        <v>0</v>
      </c>
      <c r="AV983" s="63">
        <v>0</v>
      </c>
      <c r="AW983" s="63">
        <v>0</v>
      </c>
      <c r="AX983" s="63">
        <v>0</v>
      </c>
      <c r="AY983" s="63">
        <v>0</v>
      </c>
      <c r="BA983" s="5">
        <f>IF(Q983&gt;0,RANK(Q983,(N983:P983,Q983:AE983)),0)</f>
        <v>3</v>
      </c>
      <c r="BB983" s="5">
        <f>IF(R983&gt;0,RANK(R983,(N983:P983,Q983:AE983)),0)</f>
        <v>0</v>
      </c>
      <c r="BC983" s="5">
        <f>IF(T983&gt;0,RANK(T983,(N983:P983,Q983:AE983)),0)</f>
        <v>0</v>
      </c>
      <c r="BD983" s="5">
        <f>IF(S983&gt;0,RANK(S983,(N983:P983,Q983:AE983)),0)</f>
        <v>0</v>
      </c>
      <c r="BE983" s="2">
        <f t="shared" si="403"/>
        <v>1.9966722129783693E-2</v>
      </c>
      <c r="BF983" s="2">
        <f t="shared" si="404"/>
        <v>0</v>
      </c>
      <c r="BG983" s="2">
        <f t="shared" si="405"/>
        <v>0</v>
      </c>
      <c r="BH983" s="2">
        <f t="shared" si="406"/>
        <v>0</v>
      </c>
      <c r="BJ983" t="s">
        <v>3143</v>
      </c>
      <c r="BK983" t="s">
        <v>457</v>
      </c>
      <c r="BL983">
        <v>2</v>
      </c>
      <c r="BN983" s="112">
        <v>20</v>
      </c>
      <c r="BO983" s="114">
        <v>99</v>
      </c>
      <c r="BP983" s="118">
        <f t="shared" si="395"/>
        <v>20099</v>
      </c>
      <c r="BQ983" s="118">
        <f t="shared" si="382"/>
        <v>20099</v>
      </c>
      <c r="BR983" s="5" t="s">
        <v>3151</v>
      </c>
      <c r="BV983" s="63"/>
      <c r="CC983" s="63">
        <f t="shared" si="394"/>
        <v>8414</v>
      </c>
    </row>
    <row r="984" spans="1:83" ht="15" hidden="1" customHeight="1" outlineLevel="1">
      <c r="A984" t="s">
        <v>1862</v>
      </c>
      <c r="B984" t="s">
        <v>457</v>
      </c>
      <c r="C984" s="1">
        <f t="shared" si="396"/>
        <v>888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29">
        <f t="shared" si="397"/>
        <v>643</v>
      </c>
      <c r="H984" s="134">
        <f t="shared" si="398"/>
        <v>0.72409909909909909</v>
      </c>
      <c r="I984" s="2"/>
      <c r="J984" s="2">
        <f t="shared" si="399"/>
        <v>0.12837837837837837</v>
      </c>
      <c r="K984" s="2">
        <f t="shared" si="400"/>
        <v>0.85247747747747749</v>
      </c>
      <c r="L984" s="2">
        <f t="shared" si="401"/>
        <v>0</v>
      </c>
      <c r="M984" s="2">
        <f t="shared" si="402"/>
        <v>1.9144144144144115E-2</v>
      </c>
      <c r="N984" s="63">
        <v>114</v>
      </c>
      <c r="O984" s="63">
        <v>757</v>
      </c>
      <c r="P984" s="63">
        <v>0</v>
      </c>
      <c r="Q984" s="63">
        <v>17</v>
      </c>
      <c r="R984" s="63">
        <v>0</v>
      </c>
      <c r="S984" s="63">
        <v>0</v>
      </c>
      <c r="T984" s="63">
        <v>0</v>
      </c>
      <c r="U984" s="63">
        <v>0</v>
      </c>
      <c r="V984" s="63">
        <v>0</v>
      </c>
      <c r="W984" s="63">
        <v>0</v>
      </c>
      <c r="X984" s="63">
        <v>0</v>
      </c>
      <c r="Y984" s="63">
        <v>0</v>
      </c>
      <c r="Z984" s="63">
        <v>0</v>
      </c>
      <c r="AA984" s="63">
        <v>0</v>
      </c>
      <c r="AB984" s="63">
        <v>0</v>
      </c>
      <c r="AC984" s="63">
        <v>0</v>
      </c>
      <c r="AD984" s="63">
        <v>0</v>
      </c>
      <c r="AE984" s="63">
        <v>0</v>
      </c>
      <c r="AF984" s="63">
        <v>0</v>
      </c>
      <c r="AG984" s="63">
        <v>0</v>
      </c>
      <c r="AH984" s="63">
        <v>0</v>
      </c>
      <c r="AI984" s="63">
        <v>0</v>
      </c>
      <c r="AJ984" s="63">
        <v>0</v>
      </c>
      <c r="AK984" s="63">
        <v>0</v>
      </c>
      <c r="AL984" s="63">
        <v>0</v>
      </c>
      <c r="AM984" s="63">
        <v>0</v>
      </c>
      <c r="AN984" s="63">
        <v>0</v>
      </c>
      <c r="AO984" s="63">
        <v>0</v>
      </c>
      <c r="AP984" s="63">
        <v>0</v>
      </c>
      <c r="AQ984" s="63">
        <v>0</v>
      </c>
      <c r="AR984" s="63">
        <v>0</v>
      </c>
      <c r="AS984" s="63">
        <v>0</v>
      </c>
      <c r="AT984" s="63">
        <v>0</v>
      </c>
      <c r="AU984" s="63">
        <v>0</v>
      </c>
      <c r="AV984" s="63">
        <v>0</v>
      </c>
      <c r="AW984" s="63">
        <v>0</v>
      </c>
      <c r="AX984" s="63">
        <v>0</v>
      </c>
      <c r="AY984" s="63">
        <v>0</v>
      </c>
      <c r="BA984" s="5">
        <f>IF(Q984&gt;0,RANK(Q984,(N984:P984,Q984:AE984)),0)</f>
        <v>3</v>
      </c>
      <c r="BB984" s="5">
        <f>IF(R984&gt;0,RANK(R984,(N984:P984,Q984:AE984)),0)</f>
        <v>0</v>
      </c>
      <c r="BC984" s="5">
        <f>IF(T984&gt;0,RANK(T984,(N984:P984,Q984:AE984)),0)</f>
        <v>0</v>
      </c>
      <c r="BD984" s="5">
        <f>IF(S984&gt;0,RANK(S984,(N984:P984,Q984:AE984)),0)</f>
        <v>0</v>
      </c>
      <c r="BE984" s="2">
        <f t="shared" si="403"/>
        <v>1.9144144144144143E-2</v>
      </c>
      <c r="BF984" s="2">
        <f t="shared" si="404"/>
        <v>0</v>
      </c>
      <c r="BG984" s="2">
        <f t="shared" si="405"/>
        <v>0</v>
      </c>
      <c r="BH984" s="2">
        <f t="shared" si="406"/>
        <v>0</v>
      </c>
      <c r="BJ984" t="s">
        <v>1862</v>
      </c>
      <c r="BK984" t="s">
        <v>457</v>
      </c>
      <c r="BL984">
        <v>1</v>
      </c>
      <c r="BN984" s="112">
        <v>20</v>
      </c>
      <c r="BO984" s="114">
        <v>101</v>
      </c>
      <c r="BP984" s="118">
        <f t="shared" si="395"/>
        <v>20101</v>
      </c>
      <c r="BQ984" s="118">
        <f t="shared" si="382"/>
        <v>20101</v>
      </c>
      <c r="BR984" s="5" t="s">
        <v>3151</v>
      </c>
      <c r="BV984" s="63"/>
      <c r="CC984" s="63">
        <f t="shared" si="394"/>
        <v>888</v>
      </c>
    </row>
    <row r="985" spans="1:83" ht="15" hidden="1" customHeight="1" outlineLevel="1">
      <c r="A985" t="s">
        <v>944</v>
      </c>
      <c r="B985" t="s">
        <v>457</v>
      </c>
      <c r="C985" s="1">
        <f t="shared" si="396"/>
        <v>36115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0</v>
      </c>
      <c r="G985" s="129">
        <f t="shared" si="397"/>
        <v>7625</v>
      </c>
      <c r="H985" s="134">
        <f t="shared" si="398"/>
        <v>0.21113110895749687</v>
      </c>
      <c r="I985" s="2"/>
      <c r="J985" s="2">
        <f t="shared" si="399"/>
        <v>0.38081129724491208</v>
      </c>
      <c r="K985" s="2">
        <f t="shared" si="400"/>
        <v>0.59194240620240901</v>
      </c>
      <c r="L985" s="2">
        <f t="shared" si="401"/>
        <v>0</v>
      </c>
      <c r="M985" s="2">
        <f t="shared" si="402"/>
        <v>2.7246296552678961E-2</v>
      </c>
      <c r="N985" s="63">
        <v>13753</v>
      </c>
      <c r="O985" s="63">
        <v>21378</v>
      </c>
      <c r="P985" s="63">
        <v>0</v>
      </c>
      <c r="Q985" s="63">
        <v>984</v>
      </c>
      <c r="R985" s="63">
        <v>0</v>
      </c>
      <c r="S985" s="63">
        <v>0</v>
      </c>
      <c r="T985" s="63">
        <v>0</v>
      </c>
      <c r="U985" s="63">
        <v>0</v>
      </c>
      <c r="V985" s="63">
        <v>0</v>
      </c>
      <c r="W985" s="63">
        <v>0</v>
      </c>
      <c r="X985" s="63">
        <v>0</v>
      </c>
      <c r="Y985" s="63">
        <v>0</v>
      </c>
      <c r="Z985" s="63">
        <v>0</v>
      </c>
      <c r="AA985" s="63">
        <v>0</v>
      </c>
      <c r="AB985" s="63">
        <v>0</v>
      </c>
      <c r="AC985" s="63">
        <v>0</v>
      </c>
      <c r="AD985" s="63">
        <v>0</v>
      </c>
      <c r="AE985" s="63">
        <v>0</v>
      </c>
      <c r="AF985" s="63">
        <v>0</v>
      </c>
      <c r="AG985" s="63">
        <v>0</v>
      </c>
      <c r="AH985" s="63">
        <v>0</v>
      </c>
      <c r="AI985" s="63">
        <v>0</v>
      </c>
      <c r="AJ985" s="63">
        <v>0</v>
      </c>
      <c r="AK985" s="63">
        <v>0</v>
      </c>
      <c r="AL985" s="63">
        <v>0</v>
      </c>
      <c r="AM985" s="63">
        <v>0</v>
      </c>
      <c r="AN985" s="63">
        <v>0</v>
      </c>
      <c r="AO985" s="63">
        <v>0</v>
      </c>
      <c r="AP985" s="63">
        <v>0</v>
      </c>
      <c r="AQ985" s="63">
        <v>0</v>
      </c>
      <c r="AR985" s="63">
        <v>0</v>
      </c>
      <c r="AS985" s="63">
        <v>0</v>
      </c>
      <c r="AT985" s="63">
        <v>0</v>
      </c>
      <c r="AU985" s="63">
        <v>0</v>
      </c>
      <c r="AV985" s="63">
        <v>0</v>
      </c>
      <c r="AW985" s="63">
        <v>0</v>
      </c>
      <c r="AX985" s="63">
        <v>0</v>
      </c>
      <c r="AY985" s="63">
        <v>0</v>
      </c>
      <c r="BA985" s="5">
        <f>IF(Q985&gt;0,RANK(Q985,(N985:P985,Q985:AE985)),0)</f>
        <v>3</v>
      </c>
      <c r="BB985" s="5">
        <f>IF(R985&gt;0,RANK(R985,(N985:P985,Q985:AE985)),0)</f>
        <v>0</v>
      </c>
      <c r="BC985" s="5">
        <f>IF(T985&gt;0,RANK(T985,(N985:P985,Q985:AE985)),0)</f>
        <v>0</v>
      </c>
      <c r="BD985" s="5">
        <f>IF(S985&gt;0,RANK(S985,(N985:P985,Q985:AE985)),0)</f>
        <v>0</v>
      </c>
      <c r="BE985" s="2">
        <f t="shared" si="403"/>
        <v>2.7246296552678944E-2</v>
      </c>
      <c r="BF985" s="2">
        <f t="shared" si="404"/>
        <v>0</v>
      </c>
      <c r="BG985" s="2">
        <f t="shared" si="405"/>
        <v>0</v>
      </c>
      <c r="BH985" s="2">
        <f t="shared" si="406"/>
        <v>0</v>
      </c>
      <c r="BJ985" t="s">
        <v>944</v>
      </c>
      <c r="BK985" t="s">
        <v>457</v>
      </c>
      <c r="BL985">
        <v>2</v>
      </c>
      <c r="BN985" s="112">
        <v>20</v>
      </c>
      <c r="BO985" s="114">
        <v>103</v>
      </c>
      <c r="BP985" s="118">
        <f t="shared" si="395"/>
        <v>20103</v>
      </c>
      <c r="BQ985" s="118">
        <f t="shared" si="382"/>
        <v>20103</v>
      </c>
      <c r="BR985" s="5" t="s">
        <v>3151</v>
      </c>
      <c r="BV985" s="63"/>
      <c r="CC985" s="63">
        <f t="shared" si="394"/>
        <v>36115</v>
      </c>
    </row>
    <row r="986" spans="1:83" ht="15" hidden="1" customHeight="1" outlineLevel="1">
      <c r="A986" t="s">
        <v>1596</v>
      </c>
      <c r="B986" t="s">
        <v>457</v>
      </c>
      <c r="C986" s="1">
        <f t="shared" si="396"/>
        <v>1570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29">
        <f t="shared" si="397"/>
        <v>1007</v>
      </c>
      <c r="H986" s="134">
        <f t="shared" si="398"/>
        <v>0.64140127388535029</v>
      </c>
      <c r="I986" s="2"/>
      <c r="J986" s="2">
        <f t="shared" si="399"/>
        <v>0.16942675159235668</v>
      </c>
      <c r="K986" s="2">
        <f t="shared" si="400"/>
        <v>0.81082802547770705</v>
      </c>
      <c r="L986" s="2">
        <f t="shared" si="401"/>
        <v>0</v>
      </c>
      <c r="M986" s="2">
        <f t="shared" si="402"/>
        <v>1.9745222929936301E-2</v>
      </c>
      <c r="N986" s="63">
        <v>266</v>
      </c>
      <c r="O986" s="63">
        <v>1273</v>
      </c>
      <c r="P986" s="63">
        <v>0</v>
      </c>
      <c r="Q986" s="63">
        <v>31</v>
      </c>
      <c r="R986" s="63">
        <v>0</v>
      </c>
      <c r="S986" s="63">
        <v>0</v>
      </c>
      <c r="T986" s="63">
        <v>0</v>
      </c>
      <c r="U986" s="63">
        <v>0</v>
      </c>
      <c r="V986" s="63">
        <v>0</v>
      </c>
      <c r="W986" s="63">
        <v>0</v>
      </c>
      <c r="X986" s="63">
        <v>0</v>
      </c>
      <c r="Y986" s="63">
        <v>0</v>
      </c>
      <c r="Z986" s="63">
        <v>0</v>
      </c>
      <c r="AA986" s="63">
        <v>0</v>
      </c>
      <c r="AB986" s="63">
        <v>0</v>
      </c>
      <c r="AC986" s="63">
        <v>0</v>
      </c>
      <c r="AD986" s="63">
        <v>0</v>
      </c>
      <c r="AE986" s="63">
        <v>0</v>
      </c>
      <c r="AF986" s="63">
        <v>0</v>
      </c>
      <c r="AG986" s="63">
        <v>0</v>
      </c>
      <c r="AH986" s="63">
        <v>0</v>
      </c>
      <c r="AI986" s="63">
        <v>0</v>
      </c>
      <c r="AJ986" s="63">
        <v>0</v>
      </c>
      <c r="AK986" s="63">
        <v>0</v>
      </c>
      <c r="AL986" s="63">
        <v>0</v>
      </c>
      <c r="AM986" s="63">
        <v>0</v>
      </c>
      <c r="AN986" s="63">
        <v>0</v>
      </c>
      <c r="AO986" s="63">
        <v>0</v>
      </c>
      <c r="AP986" s="63">
        <v>0</v>
      </c>
      <c r="AQ986" s="63">
        <v>0</v>
      </c>
      <c r="AR986" s="63">
        <v>0</v>
      </c>
      <c r="AS986" s="63">
        <v>0</v>
      </c>
      <c r="AT986" s="63">
        <v>0</v>
      </c>
      <c r="AU986" s="63">
        <v>0</v>
      </c>
      <c r="AV986" s="63">
        <v>0</v>
      </c>
      <c r="AW986" s="63">
        <v>0</v>
      </c>
      <c r="AX986" s="63">
        <v>0</v>
      </c>
      <c r="AY986" s="63">
        <v>0</v>
      </c>
      <c r="BA986" s="5">
        <f>IF(Q986&gt;0,RANK(Q986,(N986:P986,Q986:AE986)),0)</f>
        <v>3</v>
      </c>
      <c r="BB986" s="5">
        <f>IF(R986&gt;0,RANK(R986,(N986:P986,Q986:AE986)),0)</f>
        <v>0</v>
      </c>
      <c r="BC986" s="5">
        <f>IF(T986&gt;0,RANK(T986,(N986:P986,Q986:AE986)),0)</f>
        <v>0</v>
      </c>
      <c r="BD986" s="5">
        <f>IF(S986&gt;0,RANK(S986,(N986:P986,Q986:AE986)),0)</f>
        <v>0</v>
      </c>
      <c r="BE986" s="2">
        <f t="shared" si="403"/>
        <v>1.9745222929936305E-2</v>
      </c>
      <c r="BF986" s="2">
        <f t="shared" si="404"/>
        <v>0</v>
      </c>
      <c r="BG986" s="2">
        <f t="shared" si="405"/>
        <v>0</v>
      </c>
      <c r="BH986" s="2">
        <f t="shared" si="406"/>
        <v>0</v>
      </c>
      <c r="BJ986" t="s">
        <v>1596</v>
      </c>
      <c r="BK986" t="s">
        <v>457</v>
      </c>
      <c r="BL986">
        <v>1</v>
      </c>
      <c r="BN986" s="112">
        <v>20</v>
      </c>
      <c r="BO986" s="114">
        <v>105</v>
      </c>
      <c r="BP986" s="118">
        <f t="shared" si="395"/>
        <v>20105</v>
      </c>
      <c r="BQ986" s="118">
        <f t="shared" si="382"/>
        <v>20105</v>
      </c>
      <c r="BR986" s="5" t="s">
        <v>3151</v>
      </c>
      <c r="BV986" s="63"/>
      <c r="CC986" s="63">
        <f t="shared" si="394"/>
        <v>1570</v>
      </c>
    </row>
    <row r="987" spans="1:83" ht="15" hidden="1" customHeight="1" outlineLevel="1">
      <c r="A987" t="s">
        <v>1420</v>
      </c>
      <c r="B987" t="s">
        <v>457</v>
      </c>
      <c r="C987" s="1">
        <f t="shared" si="396"/>
        <v>4903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0</v>
      </c>
      <c r="G987" s="129">
        <f t="shared" si="397"/>
        <v>3077</v>
      </c>
      <c r="H987" s="134">
        <f t="shared" si="398"/>
        <v>0.62757495410972874</v>
      </c>
      <c r="I987" s="2"/>
      <c r="J987" s="2">
        <f t="shared" si="399"/>
        <v>0.176014684886804</v>
      </c>
      <c r="K987" s="2">
        <f t="shared" si="400"/>
        <v>0.80358963899653268</v>
      </c>
      <c r="L987" s="2">
        <f t="shared" si="401"/>
        <v>0</v>
      </c>
      <c r="M987" s="2">
        <f t="shared" si="402"/>
        <v>2.0395676116663264E-2</v>
      </c>
      <c r="N987" s="63">
        <v>863</v>
      </c>
      <c r="O987" s="63">
        <v>3940</v>
      </c>
      <c r="P987" s="63">
        <v>0</v>
      </c>
      <c r="Q987" s="63">
        <v>100</v>
      </c>
      <c r="R987" s="63">
        <v>0</v>
      </c>
      <c r="S987" s="63">
        <v>0</v>
      </c>
      <c r="T987" s="63">
        <v>0</v>
      </c>
      <c r="U987" s="63">
        <v>0</v>
      </c>
      <c r="V987" s="63">
        <v>0</v>
      </c>
      <c r="W987" s="63">
        <v>0</v>
      </c>
      <c r="X987" s="63">
        <v>0</v>
      </c>
      <c r="Y987" s="63">
        <v>0</v>
      </c>
      <c r="Z987" s="63">
        <v>0</v>
      </c>
      <c r="AA987" s="63">
        <v>0</v>
      </c>
      <c r="AB987" s="63">
        <v>0</v>
      </c>
      <c r="AC987" s="63">
        <v>0</v>
      </c>
      <c r="AD987" s="63">
        <v>0</v>
      </c>
      <c r="AE987" s="63">
        <v>0</v>
      </c>
      <c r="AF987" s="63">
        <v>0</v>
      </c>
      <c r="AG987" s="63">
        <v>0</v>
      </c>
      <c r="AH987" s="63">
        <v>0</v>
      </c>
      <c r="AI987" s="63">
        <v>0</v>
      </c>
      <c r="AJ987" s="63">
        <v>0</v>
      </c>
      <c r="AK987" s="63">
        <v>0</v>
      </c>
      <c r="AL987" s="63">
        <v>0</v>
      </c>
      <c r="AM987" s="63">
        <v>0</v>
      </c>
      <c r="AN987" s="63">
        <v>0</v>
      </c>
      <c r="AO987" s="63">
        <v>0</v>
      </c>
      <c r="AP987" s="63">
        <v>0</v>
      </c>
      <c r="AQ987" s="63">
        <v>0</v>
      </c>
      <c r="AR987" s="63">
        <v>0</v>
      </c>
      <c r="AS987" s="63">
        <v>0</v>
      </c>
      <c r="AT987" s="63">
        <v>0</v>
      </c>
      <c r="AU987" s="63">
        <v>0</v>
      </c>
      <c r="AV987" s="63">
        <v>0</v>
      </c>
      <c r="AW987" s="63">
        <v>0</v>
      </c>
      <c r="AX987" s="63">
        <v>0</v>
      </c>
      <c r="AY987" s="63">
        <v>0</v>
      </c>
      <c r="BA987" s="5">
        <f>IF(Q987&gt;0,RANK(Q987,(N987:P987,Q987:AE987)),0)</f>
        <v>3</v>
      </c>
      <c r="BB987" s="5">
        <f>IF(R987&gt;0,RANK(R987,(N987:P987,Q987:AE987)),0)</f>
        <v>0</v>
      </c>
      <c r="BC987" s="5">
        <f>IF(T987&gt;0,RANK(T987,(N987:P987,Q987:AE987)),0)</f>
        <v>0</v>
      </c>
      <c r="BD987" s="5">
        <f>IF(S987&gt;0,RANK(S987,(N987:P987,Q987:AE987)),0)</f>
        <v>0</v>
      </c>
      <c r="BE987" s="2">
        <f t="shared" si="403"/>
        <v>2.0395676116663267E-2</v>
      </c>
      <c r="BF987" s="2">
        <f t="shared" si="404"/>
        <v>0</v>
      </c>
      <c r="BG987" s="2">
        <f t="shared" si="405"/>
        <v>0</v>
      </c>
      <c r="BH987" s="2">
        <f t="shared" si="406"/>
        <v>0</v>
      </c>
      <c r="BJ987" t="s">
        <v>1420</v>
      </c>
      <c r="BK987" t="s">
        <v>457</v>
      </c>
      <c r="BL987">
        <v>2</v>
      </c>
      <c r="BN987" s="112">
        <v>20</v>
      </c>
      <c r="BO987" s="114">
        <v>107</v>
      </c>
      <c r="BP987" s="118">
        <f t="shared" si="395"/>
        <v>20107</v>
      </c>
      <c r="BQ987" s="118">
        <f t="shared" si="382"/>
        <v>20107</v>
      </c>
      <c r="BR987" s="5" t="s">
        <v>3151</v>
      </c>
      <c r="BV987" s="63"/>
      <c r="CC987" s="63">
        <f t="shared" si="394"/>
        <v>4903</v>
      </c>
      <c r="CE987" s="130"/>
    </row>
    <row r="988" spans="1:83" ht="15" hidden="1" customHeight="1" outlineLevel="1">
      <c r="A988" t="s">
        <v>843</v>
      </c>
      <c r="B988" t="s">
        <v>457</v>
      </c>
      <c r="C988" s="1">
        <f t="shared" si="396"/>
        <v>1437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0</v>
      </c>
      <c r="G988" s="129">
        <f t="shared" si="397"/>
        <v>1046</v>
      </c>
      <c r="H988" s="134">
        <f t="shared" si="398"/>
        <v>0.72790535838552539</v>
      </c>
      <c r="I988" s="2"/>
      <c r="J988" s="2">
        <f t="shared" si="399"/>
        <v>0.12874043145441894</v>
      </c>
      <c r="K988" s="2">
        <f t="shared" si="400"/>
        <v>0.85664578983994433</v>
      </c>
      <c r="L988" s="2">
        <f t="shared" si="401"/>
        <v>0</v>
      </c>
      <c r="M988" s="2">
        <f t="shared" si="402"/>
        <v>1.4613778705636737E-2</v>
      </c>
      <c r="N988" s="63">
        <v>185</v>
      </c>
      <c r="O988" s="63">
        <v>1231</v>
      </c>
      <c r="P988" s="63">
        <v>0</v>
      </c>
      <c r="Q988" s="63">
        <v>21</v>
      </c>
      <c r="R988" s="63">
        <v>0</v>
      </c>
      <c r="S988" s="63">
        <v>0</v>
      </c>
      <c r="T988" s="63">
        <v>0</v>
      </c>
      <c r="U988" s="63">
        <v>0</v>
      </c>
      <c r="V988" s="63">
        <v>0</v>
      </c>
      <c r="W988" s="63">
        <v>0</v>
      </c>
      <c r="X988" s="63">
        <v>0</v>
      </c>
      <c r="Y988" s="63">
        <v>0</v>
      </c>
      <c r="Z988" s="63">
        <v>0</v>
      </c>
      <c r="AA988" s="63">
        <v>0</v>
      </c>
      <c r="AB988" s="63">
        <v>0</v>
      </c>
      <c r="AC988" s="63">
        <v>0</v>
      </c>
      <c r="AD988" s="63">
        <v>0</v>
      </c>
      <c r="AE988" s="63">
        <v>0</v>
      </c>
      <c r="AF988" s="63">
        <v>0</v>
      </c>
      <c r="AG988" s="63">
        <v>0</v>
      </c>
      <c r="AH988" s="63">
        <v>0</v>
      </c>
      <c r="AI988" s="63">
        <v>0</v>
      </c>
      <c r="AJ988" s="63">
        <v>0</v>
      </c>
      <c r="AK988" s="63">
        <v>0</v>
      </c>
      <c r="AL988" s="63">
        <v>0</v>
      </c>
      <c r="AM988" s="63">
        <v>0</v>
      </c>
      <c r="AN988" s="63">
        <v>0</v>
      </c>
      <c r="AO988" s="63">
        <v>0</v>
      </c>
      <c r="AP988" s="63">
        <v>0</v>
      </c>
      <c r="AQ988" s="63">
        <v>0</v>
      </c>
      <c r="AR988" s="63">
        <v>0</v>
      </c>
      <c r="AS988" s="63">
        <v>0</v>
      </c>
      <c r="AT988" s="63">
        <v>0</v>
      </c>
      <c r="AU988" s="63">
        <v>0</v>
      </c>
      <c r="AV988" s="63">
        <v>0</v>
      </c>
      <c r="AW988" s="63">
        <v>0</v>
      </c>
      <c r="AX988" s="63">
        <v>0</v>
      </c>
      <c r="AY988" s="63">
        <v>0</v>
      </c>
      <c r="BA988" s="5">
        <f>IF(Q988&gt;0,RANK(Q988,(N988:P988,Q988:AE988)),0)</f>
        <v>3</v>
      </c>
      <c r="BB988" s="5">
        <f>IF(R988&gt;0,RANK(R988,(N988:P988,Q988:AE988)),0)</f>
        <v>0</v>
      </c>
      <c r="BC988" s="5">
        <f>IF(T988&gt;0,RANK(T988,(N988:P988,Q988:AE988)),0)</f>
        <v>0</v>
      </c>
      <c r="BD988" s="5">
        <f>IF(S988&gt;0,RANK(S988,(N988:P988,Q988:AE988)),0)</f>
        <v>0</v>
      </c>
      <c r="BE988" s="2">
        <f t="shared" si="403"/>
        <v>1.4613778705636743E-2</v>
      </c>
      <c r="BF988" s="2">
        <f t="shared" si="404"/>
        <v>0</v>
      </c>
      <c r="BG988" s="2">
        <f t="shared" si="405"/>
        <v>0</v>
      </c>
      <c r="BH988" s="2">
        <f t="shared" si="406"/>
        <v>0</v>
      </c>
      <c r="BJ988" t="s">
        <v>843</v>
      </c>
      <c r="BK988" t="s">
        <v>457</v>
      </c>
      <c r="BL988">
        <v>1</v>
      </c>
      <c r="BN988" s="112">
        <v>20</v>
      </c>
      <c r="BO988" s="114">
        <v>109</v>
      </c>
      <c r="BP988" s="118">
        <f t="shared" si="395"/>
        <v>20109</v>
      </c>
      <c r="BQ988" s="118">
        <f t="shared" si="382"/>
        <v>20109</v>
      </c>
      <c r="BR988" s="5" t="s">
        <v>3151</v>
      </c>
      <c r="BV988" s="63"/>
      <c r="CC988" s="63">
        <f t="shared" si="394"/>
        <v>1437</v>
      </c>
    </row>
    <row r="989" spans="1:83" ht="15" hidden="1" customHeight="1" outlineLevel="1">
      <c r="A989" t="s">
        <v>316</v>
      </c>
      <c r="B989" t="s">
        <v>457</v>
      </c>
      <c r="C989" s="1">
        <f t="shared" si="396"/>
        <v>13622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0</v>
      </c>
      <c r="G989" s="129">
        <f t="shared" si="397"/>
        <v>1503</v>
      </c>
      <c r="H989" s="134">
        <f t="shared" si="398"/>
        <v>0.11033622081926296</v>
      </c>
      <c r="I989" s="2"/>
      <c r="J989" s="2">
        <f t="shared" si="399"/>
        <v>0.43150785494053734</v>
      </c>
      <c r="K989" s="2">
        <f t="shared" si="400"/>
        <v>0.54184407575980031</v>
      </c>
      <c r="L989" s="2">
        <f t="shared" si="401"/>
        <v>0</v>
      </c>
      <c r="M989" s="2">
        <f t="shared" si="402"/>
        <v>2.6648069299662347E-2</v>
      </c>
      <c r="N989" s="63">
        <v>5878</v>
      </c>
      <c r="O989" s="63">
        <v>7381</v>
      </c>
      <c r="P989" s="63">
        <v>0</v>
      </c>
      <c r="Q989" s="63">
        <v>363</v>
      </c>
      <c r="R989" s="63">
        <v>0</v>
      </c>
      <c r="S989" s="63">
        <v>0</v>
      </c>
      <c r="T989" s="63">
        <v>0</v>
      </c>
      <c r="U989" s="63">
        <v>0</v>
      </c>
      <c r="V989" s="63">
        <v>0</v>
      </c>
      <c r="W989" s="63">
        <v>0</v>
      </c>
      <c r="X989" s="63">
        <v>0</v>
      </c>
      <c r="Y989" s="63">
        <v>0</v>
      </c>
      <c r="Z989" s="63">
        <v>0</v>
      </c>
      <c r="AA989" s="63">
        <v>0</v>
      </c>
      <c r="AB989" s="63">
        <v>0</v>
      </c>
      <c r="AC989" s="63">
        <v>0</v>
      </c>
      <c r="AD989" s="63">
        <v>0</v>
      </c>
      <c r="AE989" s="63">
        <v>0</v>
      </c>
      <c r="AF989" s="63">
        <v>0</v>
      </c>
      <c r="AG989" s="63">
        <v>0</v>
      </c>
      <c r="AH989" s="63">
        <v>0</v>
      </c>
      <c r="AI989" s="63">
        <v>0</v>
      </c>
      <c r="AJ989" s="63">
        <v>0</v>
      </c>
      <c r="AK989" s="63">
        <v>0</v>
      </c>
      <c r="AL989" s="63">
        <v>0</v>
      </c>
      <c r="AM989" s="63">
        <v>0</v>
      </c>
      <c r="AN989" s="63">
        <v>0</v>
      </c>
      <c r="AO989" s="63">
        <v>0</v>
      </c>
      <c r="AP989" s="63">
        <v>0</v>
      </c>
      <c r="AQ989" s="63">
        <v>0</v>
      </c>
      <c r="AR989" s="63">
        <v>0</v>
      </c>
      <c r="AS989" s="63">
        <v>0</v>
      </c>
      <c r="AT989" s="63">
        <v>0</v>
      </c>
      <c r="AU989" s="63">
        <v>0</v>
      </c>
      <c r="AV989" s="63">
        <v>0</v>
      </c>
      <c r="AW989" s="63">
        <v>0</v>
      </c>
      <c r="AX989" s="63">
        <v>0</v>
      </c>
      <c r="AY989" s="63">
        <v>0</v>
      </c>
      <c r="BA989" s="5">
        <f>IF(Q989&gt;0,RANK(Q989,(N989:P989,Q989:AE989)),0)</f>
        <v>3</v>
      </c>
      <c r="BB989" s="5">
        <f>IF(R989&gt;0,RANK(R989,(N989:P989,Q989:AE989)),0)</f>
        <v>0</v>
      </c>
      <c r="BC989" s="5">
        <f>IF(T989&gt;0,RANK(T989,(N989:P989,Q989:AE989)),0)</f>
        <v>0</v>
      </c>
      <c r="BD989" s="5">
        <f>IF(S989&gt;0,RANK(S989,(N989:P989,Q989:AE989)),0)</f>
        <v>0</v>
      </c>
      <c r="BE989" s="2">
        <f t="shared" si="403"/>
        <v>2.6648069299662312E-2</v>
      </c>
      <c r="BF989" s="2">
        <f t="shared" si="404"/>
        <v>0</v>
      </c>
      <c r="BG989" s="2">
        <f t="shared" si="405"/>
        <v>0</v>
      </c>
      <c r="BH989" s="2">
        <f t="shared" si="406"/>
        <v>0</v>
      </c>
      <c r="BJ989" t="s">
        <v>316</v>
      </c>
      <c r="BK989" t="s">
        <v>457</v>
      </c>
      <c r="BL989">
        <v>1</v>
      </c>
      <c r="BN989" s="112">
        <v>20</v>
      </c>
      <c r="BO989" s="114">
        <v>111</v>
      </c>
      <c r="BP989" s="118">
        <f t="shared" si="395"/>
        <v>20111</v>
      </c>
      <c r="BQ989" s="118">
        <f t="shared" si="382"/>
        <v>20111</v>
      </c>
      <c r="BR989" s="5" t="s">
        <v>3151</v>
      </c>
      <c r="BV989" s="63"/>
      <c r="CC989" s="63">
        <f t="shared" si="394"/>
        <v>13622</v>
      </c>
    </row>
    <row r="990" spans="1:83" ht="15" hidden="1" customHeight="1" outlineLevel="1">
      <c r="A990" t="s">
        <v>1333</v>
      </c>
      <c r="B990" t="s">
        <v>457</v>
      </c>
      <c r="C990" s="1">
        <f t="shared" si="396"/>
        <v>13868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0</v>
      </c>
      <c r="G990" s="129">
        <f t="shared" si="397"/>
        <v>5585</v>
      </c>
      <c r="H990" s="134">
        <f t="shared" si="398"/>
        <v>0.40272569945197578</v>
      </c>
      <c r="I990" s="2"/>
      <c r="J990" s="2">
        <f t="shared" si="399"/>
        <v>0.28677531006633977</v>
      </c>
      <c r="K990" s="2">
        <f t="shared" si="400"/>
        <v>0.6895010095183155</v>
      </c>
      <c r="L990" s="2">
        <f t="shared" si="401"/>
        <v>0</v>
      </c>
      <c r="M990" s="2">
        <f t="shared" si="402"/>
        <v>2.3723680415344783E-2</v>
      </c>
      <c r="N990" s="63">
        <v>3977</v>
      </c>
      <c r="O990" s="63">
        <v>9562</v>
      </c>
      <c r="P990" s="63">
        <v>0</v>
      </c>
      <c r="Q990" s="63">
        <v>329</v>
      </c>
      <c r="R990" s="63">
        <v>0</v>
      </c>
      <c r="S990" s="63">
        <v>0</v>
      </c>
      <c r="T990" s="63">
        <v>0</v>
      </c>
      <c r="U990" s="63">
        <v>0</v>
      </c>
      <c r="V990" s="63">
        <v>0</v>
      </c>
      <c r="W990" s="63">
        <v>0</v>
      </c>
      <c r="X990" s="63">
        <v>0</v>
      </c>
      <c r="Y990" s="63">
        <v>0</v>
      </c>
      <c r="Z990" s="63">
        <v>0</v>
      </c>
      <c r="AA990" s="63">
        <v>0</v>
      </c>
      <c r="AB990" s="63">
        <v>0</v>
      </c>
      <c r="AC990" s="63">
        <v>0</v>
      </c>
      <c r="AD990" s="63">
        <v>0</v>
      </c>
      <c r="AE990" s="63">
        <v>0</v>
      </c>
      <c r="AF990" s="63">
        <v>0</v>
      </c>
      <c r="AG990" s="63">
        <v>0</v>
      </c>
      <c r="AH990" s="63">
        <v>0</v>
      </c>
      <c r="AI990" s="63">
        <v>0</v>
      </c>
      <c r="AJ990" s="63">
        <v>0</v>
      </c>
      <c r="AK990" s="63">
        <v>0</v>
      </c>
      <c r="AL990" s="63">
        <v>0</v>
      </c>
      <c r="AM990" s="63">
        <v>0</v>
      </c>
      <c r="AN990" s="63">
        <v>0</v>
      </c>
      <c r="AO990" s="63">
        <v>0</v>
      </c>
      <c r="AP990" s="63">
        <v>0</v>
      </c>
      <c r="AQ990" s="63">
        <v>0</v>
      </c>
      <c r="AR990" s="63">
        <v>0</v>
      </c>
      <c r="AS990" s="63">
        <v>0</v>
      </c>
      <c r="AT990" s="63">
        <v>0</v>
      </c>
      <c r="AU990" s="63">
        <v>0</v>
      </c>
      <c r="AV990" s="63">
        <v>0</v>
      </c>
      <c r="AW990" s="63">
        <v>0</v>
      </c>
      <c r="AX990" s="63">
        <v>0</v>
      </c>
      <c r="AY990" s="63">
        <v>0</v>
      </c>
      <c r="BA990" s="5">
        <f>IF(Q990&gt;0,RANK(Q990,(N990:P990,Q990:AE990)),0)</f>
        <v>3</v>
      </c>
      <c r="BB990" s="5">
        <f>IF(R990&gt;0,RANK(R990,(N990:P990,Q990:AE990)),0)</f>
        <v>0</v>
      </c>
      <c r="BC990" s="5">
        <f>IF(T990&gt;0,RANK(T990,(N990:P990,Q990:AE990)),0)</f>
        <v>0</v>
      </c>
      <c r="BD990" s="5">
        <f>IF(S990&gt;0,RANK(S990,(N990:P990,Q990:AE990)),0)</f>
        <v>0</v>
      </c>
      <c r="BE990" s="2">
        <f t="shared" si="403"/>
        <v>2.3723680415344679E-2</v>
      </c>
      <c r="BF990" s="2">
        <f t="shared" si="404"/>
        <v>0</v>
      </c>
      <c r="BG990" s="2">
        <f t="shared" si="405"/>
        <v>0</v>
      </c>
      <c r="BH990" s="2">
        <f t="shared" si="406"/>
        <v>0</v>
      </c>
      <c r="BJ990" t="s">
        <v>1333</v>
      </c>
      <c r="BK990" t="s">
        <v>457</v>
      </c>
      <c r="BL990">
        <v>1</v>
      </c>
      <c r="BN990" s="112">
        <v>20</v>
      </c>
      <c r="BO990" s="114">
        <v>113</v>
      </c>
      <c r="BP990" s="118">
        <f t="shared" si="395"/>
        <v>20113</v>
      </c>
      <c r="BQ990" s="118">
        <f t="shared" si="382"/>
        <v>20113</v>
      </c>
      <c r="BR990" s="5" t="s">
        <v>3151</v>
      </c>
      <c r="BV990" s="63"/>
      <c r="CC990" s="63">
        <f t="shared" si="394"/>
        <v>13868</v>
      </c>
    </row>
    <row r="991" spans="1:83" ht="15" hidden="1" customHeight="1" outlineLevel="1">
      <c r="A991" t="s">
        <v>1825</v>
      </c>
      <c r="B991" t="s">
        <v>457</v>
      </c>
      <c r="C991" s="1">
        <f t="shared" si="396"/>
        <v>5969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0</v>
      </c>
      <c r="G991" s="129">
        <f t="shared" si="397"/>
        <v>2914</v>
      </c>
      <c r="H991" s="134">
        <f t="shared" si="398"/>
        <v>0.48818897637795278</v>
      </c>
      <c r="I991" s="2"/>
      <c r="J991" s="2">
        <f t="shared" si="399"/>
        <v>0.24509968168872509</v>
      </c>
      <c r="K991" s="2">
        <f t="shared" si="400"/>
        <v>0.73328865806667787</v>
      </c>
      <c r="L991" s="2">
        <f t="shared" si="401"/>
        <v>0</v>
      </c>
      <c r="M991" s="2">
        <f t="shared" si="402"/>
        <v>2.1611660244597042E-2</v>
      </c>
      <c r="N991" s="63">
        <v>1463</v>
      </c>
      <c r="O991" s="63">
        <v>4377</v>
      </c>
      <c r="P991" s="63">
        <v>0</v>
      </c>
      <c r="Q991" s="63">
        <v>129</v>
      </c>
      <c r="R991" s="63">
        <v>0</v>
      </c>
      <c r="S991" s="63">
        <v>0</v>
      </c>
      <c r="T991" s="63">
        <v>0</v>
      </c>
      <c r="U991" s="63">
        <v>0</v>
      </c>
      <c r="V991" s="63">
        <v>0</v>
      </c>
      <c r="W991" s="63">
        <v>0</v>
      </c>
      <c r="X991" s="63">
        <v>0</v>
      </c>
      <c r="Y991" s="63">
        <v>0</v>
      </c>
      <c r="Z991" s="63">
        <v>0</v>
      </c>
      <c r="AA991" s="63">
        <v>0</v>
      </c>
      <c r="AB991" s="63">
        <v>0</v>
      </c>
      <c r="AC991" s="63">
        <v>0</v>
      </c>
      <c r="AD991" s="63">
        <v>0</v>
      </c>
      <c r="AE991" s="63">
        <v>0</v>
      </c>
      <c r="AF991" s="63">
        <v>0</v>
      </c>
      <c r="AG991" s="63">
        <v>0</v>
      </c>
      <c r="AH991" s="63">
        <v>0</v>
      </c>
      <c r="AI991" s="63">
        <v>0</v>
      </c>
      <c r="AJ991" s="63">
        <v>0</v>
      </c>
      <c r="AK991" s="63">
        <v>0</v>
      </c>
      <c r="AL991" s="63">
        <v>0</v>
      </c>
      <c r="AM991" s="63">
        <v>0</v>
      </c>
      <c r="AN991" s="63">
        <v>0</v>
      </c>
      <c r="AO991" s="63">
        <v>0</v>
      </c>
      <c r="AP991" s="63">
        <v>0</v>
      </c>
      <c r="AQ991" s="63">
        <v>0</v>
      </c>
      <c r="AR991" s="63">
        <v>0</v>
      </c>
      <c r="AS991" s="63">
        <v>0</v>
      </c>
      <c r="AT991" s="63">
        <v>0</v>
      </c>
      <c r="AU991" s="63">
        <v>0</v>
      </c>
      <c r="AV991" s="63">
        <v>0</v>
      </c>
      <c r="AW991" s="63">
        <v>0</v>
      </c>
      <c r="AX991" s="63">
        <v>0</v>
      </c>
      <c r="AY991" s="63">
        <v>0</v>
      </c>
      <c r="BA991" s="5">
        <f>IF(Q991&gt;0,RANK(Q991,(N991:P991,Q991:AE991)),0)</f>
        <v>3</v>
      </c>
      <c r="BB991" s="5">
        <f>IF(R991&gt;0,RANK(R991,(N991:P991,Q991:AE991)),0)</f>
        <v>0</v>
      </c>
      <c r="BC991" s="5">
        <f>IF(T991&gt;0,RANK(T991,(N991:P991,Q991:AE991)),0)</f>
        <v>0</v>
      </c>
      <c r="BD991" s="5">
        <f>IF(S991&gt;0,RANK(S991,(N991:P991,Q991:AE991)),0)</f>
        <v>0</v>
      </c>
      <c r="BE991" s="2">
        <f t="shared" si="403"/>
        <v>2.1611660244597083E-2</v>
      </c>
      <c r="BF991" s="2">
        <f t="shared" si="404"/>
        <v>0</v>
      </c>
      <c r="BG991" s="2">
        <f t="shared" si="405"/>
        <v>0</v>
      </c>
      <c r="BH991" s="2">
        <f t="shared" si="406"/>
        <v>0</v>
      </c>
      <c r="BJ991" t="s">
        <v>1825</v>
      </c>
      <c r="BK991" t="s">
        <v>457</v>
      </c>
      <c r="BL991">
        <v>1</v>
      </c>
      <c r="BN991" s="112">
        <v>20</v>
      </c>
      <c r="BO991" s="114">
        <v>115</v>
      </c>
      <c r="BP991" s="118">
        <f t="shared" si="395"/>
        <v>20115</v>
      </c>
      <c r="BQ991" s="118">
        <f t="shared" si="382"/>
        <v>20115</v>
      </c>
      <c r="BR991" s="5" t="s">
        <v>3151</v>
      </c>
      <c r="BV991" s="63"/>
      <c r="CC991" s="63">
        <f t="shared" si="394"/>
        <v>5969</v>
      </c>
    </row>
    <row r="992" spans="1:83" ht="15" hidden="1" customHeight="1" outlineLevel="1">
      <c r="A992" t="s">
        <v>1846</v>
      </c>
      <c r="B992" t="s">
        <v>457</v>
      </c>
      <c r="C992" s="1">
        <f t="shared" si="396"/>
        <v>5023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0</v>
      </c>
      <c r="G992" s="129">
        <f t="shared" si="397"/>
        <v>2423</v>
      </c>
      <c r="H992" s="134">
        <f t="shared" si="398"/>
        <v>0.48238104718295838</v>
      </c>
      <c r="I992" s="2"/>
      <c r="J992" s="2">
        <f t="shared" si="399"/>
        <v>0.24666533943858251</v>
      </c>
      <c r="K992" s="2">
        <f t="shared" si="400"/>
        <v>0.72904638662154087</v>
      </c>
      <c r="L992" s="2">
        <f t="shared" si="401"/>
        <v>0</v>
      </c>
      <c r="M992" s="2">
        <f t="shared" si="402"/>
        <v>2.4288273939876648E-2</v>
      </c>
      <c r="N992" s="63">
        <v>1239</v>
      </c>
      <c r="O992" s="63">
        <v>3662</v>
      </c>
      <c r="P992" s="63">
        <v>0</v>
      </c>
      <c r="Q992" s="63">
        <v>122</v>
      </c>
      <c r="R992" s="63">
        <v>0</v>
      </c>
      <c r="S992" s="63">
        <v>0</v>
      </c>
      <c r="T992" s="63">
        <v>0</v>
      </c>
      <c r="U992" s="63">
        <v>0</v>
      </c>
      <c r="V992" s="63">
        <v>0</v>
      </c>
      <c r="W992" s="63">
        <v>0</v>
      </c>
      <c r="X992" s="63">
        <v>0</v>
      </c>
      <c r="Y992" s="63">
        <v>0</v>
      </c>
      <c r="Z992" s="63">
        <v>0</v>
      </c>
      <c r="AA992" s="63">
        <v>0</v>
      </c>
      <c r="AB992" s="63">
        <v>0</v>
      </c>
      <c r="AC992" s="63">
        <v>0</v>
      </c>
      <c r="AD992" s="63">
        <v>0</v>
      </c>
      <c r="AE992" s="63">
        <v>0</v>
      </c>
      <c r="AF992" s="63">
        <v>0</v>
      </c>
      <c r="AG992" s="63">
        <v>0</v>
      </c>
      <c r="AH992" s="63">
        <v>0</v>
      </c>
      <c r="AI992" s="63">
        <v>0</v>
      </c>
      <c r="AJ992" s="63">
        <v>0</v>
      </c>
      <c r="AK992" s="63">
        <v>0</v>
      </c>
      <c r="AL992" s="63">
        <v>0</v>
      </c>
      <c r="AM992" s="63">
        <v>0</v>
      </c>
      <c r="AN992" s="63">
        <v>0</v>
      </c>
      <c r="AO992" s="63">
        <v>0</v>
      </c>
      <c r="AP992" s="63">
        <v>0</v>
      </c>
      <c r="AQ992" s="63">
        <v>0</v>
      </c>
      <c r="AR992" s="63">
        <v>0</v>
      </c>
      <c r="AS992" s="63">
        <v>0</v>
      </c>
      <c r="AT992" s="63">
        <v>0</v>
      </c>
      <c r="AU992" s="63">
        <v>0</v>
      </c>
      <c r="AV992" s="63">
        <v>0</v>
      </c>
      <c r="AW992" s="63">
        <v>0</v>
      </c>
      <c r="AX992" s="63">
        <v>0</v>
      </c>
      <c r="AY992" s="63">
        <v>0</v>
      </c>
      <c r="BA992" s="5">
        <f>IF(Q992&gt;0,RANK(Q992,(N992:P992,Q992:AE992)),0)</f>
        <v>3</v>
      </c>
      <c r="BB992" s="5">
        <f>IF(R992&gt;0,RANK(R992,(N992:P992,Q992:AE992)),0)</f>
        <v>0</v>
      </c>
      <c r="BC992" s="5">
        <f>IF(T992&gt;0,RANK(T992,(N992:P992,Q992:AE992)),0)</f>
        <v>0</v>
      </c>
      <c r="BD992" s="5">
        <f>IF(S992&gt;0,RANK(S992,(N992:P992,Q992:AE992)),0)</f>
        <v>0</v>
      </c>
      <c r="BE992" s="2">
        <f t="shared" si="403"/>
        <v>2.4288273939876568E-2</v>
      </c>
      <c r="BF992" s="2">
        <f t="shared" si="404"/>
        <v>0</v>
      </c>
      <c r="BG992" s="2">
        <f t="shared" si="405"/>
        <v>0</v>
      </c>
      <c r="BH992" s="2">
        <f t="shared" si="406"/>
        <v>0</v>
      </c>
      <c r="BJ992" t="s">
        <v>1846</v>
      </c>
      <c r="BK992" t="s">
        <v>457</v>
      </c>
      <c r="BN992" s="112">
        <v>20</v>
      </c>
      <c r="BO992" s="114">
        <v>117</v>
      </c>
      <c r="BP992" s="118">
        <f t="shared" si="395"/>
        <v>20117</v>
      </c>
      <c r="BQ992" s="118">
        <f t="shared" si="382"/>
        <v>20117</v>
      </c>
      <c r="BR992" s="5" t="s">
        <v>3151</v>
      </c>
      <c r="BV992" s="63"/>
      <c r="CC992" s="63">
        <f t="shared" si="394"/>
        <v>5023</v>
      </c>
    </row>
    <row r="993" spans="1:83" ht="15" hidden="1" customHeight="1" outlineLevel="1">
      <c r="A993" t="s">
        <v>1787</v>
      </c>
      <c r="B993" t="s">
        <v>457</v>
      </c>
      <c r="C993" s="1">
        <f t="shared" si="396"/>
        <v>1807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0</v>
      </c>
      <c r="G993" s="129">
        <f t="shared" si="397"/>
        <v>1247</v>
      </c>
      <c r="H993" s="134">
        <f t="shared" si="398"/>
        <v>0.6900940785832872</v>
      </c>
      <c r="I993" s="2"/>
      <c r="J993" s="2">
        <f t="shared" si="399"/>
        <v>0.1444382955174322</v>
      </c>
      <c r="K993" s="2">
        <f t="shared" si="400"/>
        <v>0.83453237410071945</v>
      </c>
      <c r="L993" s="2">
        <f t="shared" si="401"/>
        <v>0</v>
      </c>
      <c r="M993" s="2">
        <f t="shared" si="402"/>
        <v>2.1029330381848399E-2</v>
      </c>
      <c r="N993" s="63">
        <v>261</v>
      </c>
      <c r="O993" s="63">
        <v>1508</v>
      </c>
      <c r="P993" s="63">
        <v>0</v>
      </c>
      <c r="Q993" s="63">
        <v>38</v>
      </c>
      <c r="R993" s="63">
        <v>0</v>
      </c>
      <c r="S993" s="63">
        <v>0</v>
      </c>
      <c r="T993" s="63">
        <v>0</v>
      </c>
      <c r="U993" s="63">
        <v>0</v>
      </c>
      <c r="V993" s="63">
        <v>0</v>
      </c>
      <c r="W993" s="63">
        <v>0</v>
      </c>
      <c r="X993" s="63">
        <v>0</v>
      </c>
      <c r="Y993" s="63">
        <v>0</v>
      </c>
      <c r="Z993" s="63">
        <v>0</v>
      </c>
      <c r="AA993" s="63">
        <v>0</v>
      </c>
      <c r="AB993" s="63">
        <v>0</v>
      </c>
      <c r="AC993" s="63">
        <v>0</v>
      </c>
      <c r="AD993" s="63">
        <v>0</v>
      </c>
      <c r="AE993" s="63">
        <v>0</v>
      </c>
      <c r="AF993" s="63">
        <v>0</v>
      </c>
      <c r="AG993" s="63">
        <v>0</v>
      </c>
      <c r="AH993" s="63">
        <v>0</v>
      </c>
      <c r="AI993" s="63">
        <v>0</v>
      </c>
      <c r="AJ993" s="63">
        <v>0</v>
      </c>
      <c r="AK993" s="63">
        <v>0</v>
      </c>
      <c r="AL993" s="63">
        <v>0</v>
      </c>
      <c r="AM993" s="63">
        <v>0</v>
      </c>
      <c r="AN993" s="63">
        <v>0</v>
      </c>
      <c r="AO993" s="63">
        <v>0</v>
      </c>
      <c r="AP993" s="63">
        <v>0</v>
      </c>
      <c r="AQ993" s="63">
        <v>0</v>
      </c>
      <c r="AR993" s="63">
        <v>0</v>
      </c>
      <c r="AS993" s="63">
        <v>0</v>
      </c>
      <c r="AT993" s="63">
        <v>0</v>
      </c>
      <c r="AU993" s="63">
        <v>0</v>
      </c>
      <c r="AV993" s="63">
        <v>0</v>
      </c>
      <c r="AW993" s="63">
        <v>0</v>
      </c>
      <c r="AX993" s="63">
        <v>0</v>
      </c>
      <c r="AY993" s="63">
        <v>0</v>
      </c>
      <c r="BA993" s="5">
        <f>IF(Q993&gt;0,RANK(Q993,(N993:P993,Q993:AE993)),0)</f>
        <v>3</v>
      </c>
      <c r="BB993" s="5">
        <f>IF(R993&gt;0,RANK(R993,(N993:P993,Q993:AE993)),0)</f>
        <v>0</v>
      </c>
      <c r="BC993" s="5">
        <f>IF(T993&gt;0,RANK(T993,(N993:P993,Q993:AE993)),0)</f>
        <v>0</v>
      </c>
      <c r="BD993" s="5">
        <f>IF(S993&gt;0,RANK(S993,(N993:P993,Q993:AE993)),0)</f>
        <v>0</v>
      </c>
      <c r="BE993" s="2">
        <f t="shared" si="403"/>
        <v>2.1029330381848368E-2</v>
      </c>
      <c r="BF993" s="2">
        <f t="shared" si="404"/>
        <v>0</v>
      </c>
      <c r="BG993" s="2">
        <f t="shared" si="405"/>
        <v>0</v>
      </c>
      <c r="BH993" s="2">
        <f t="shared" si="406"/>
        <v>0</v>
      </c>
      <c r="BJ993" t="s">
        <v>1787</v>
      </c>
      <c r="BK993" t="s">
        <v>457</v>
      </c>
      <c r="BL993">
        <v>1</v>
      </c>
      <c r="BN993" s="112">
        <v>20</v>
      </c>
      <c r="BO993" s="114">
        <v>119</v>
      </c>
      <c r="BP993" s="118">
        <f t="shared" si="395"/>
        <v>20119</v>
      </c>
      <c r="BQ993" s="118">
        <f t="shared" si="382"/>
        <v>20119</v>
      </c>
      <c r="BR993" s="5" t="s">
        <v>3151</v>
      </c>
      <c r="BV993" s="63"/>
      <c r="CC993" s="63">
        <f t="shared" si="394"/>
        <v>1807</v>
      </c>
      <c r="CE993" s="130"/>
    </row>
    <row r="994" spans="1:83" ht="15" hidden="1" customHeight="1" outlineLevel="1">
      <c r="A994" t="s">
        <v>182</v>
      </c>
      <c r="B994" t="s">
        <v>457</v>
      </c>
      <c r="C994" s="1">
        <f t="shared" si="396"/>
        <v>17624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0</v>
      </c>
      <c r="G994" s="129">
        <f t="shared" si="397"/>
        <v>6983</v>
      </c>
      <c r="H994" s="134">
        <f t="shared" si="398"/>
        <v>0.39622106218792558</v>
      </c>
      <c r="I994" s="2"/>
      <c r="J994" s="2">
        <f t="shared" si="399"/>
        <v>0.29125056740807986</v>
      </c>
      <c r="K994" s="2">
        <f t="shared" si="400"/>
        <v>0.6874716295960055</v>
      </c>
      <c r="L994" s="2">
        <f t="shared" si="401"/>
        <v>0</v>
      </c>
      <c r="M994" s="2">
        <f t="shared" si="402"/>
        <v>2.1277802995914641E-2</v>
      </c>
      <c r="N994" s="63">
        <v>5133</v>
      </c>
      <c r="O994" s="63">
        <v>12116</v>
      </c>
      <c r="P994" s="63">
        <v>0</v>
      </c>
      <c r="Q994" s="63">
        <v>375</v>
      </c>
      <c r="R994" s="63">
        <v>0</v>
      </c>
      <c r="S994" s="63">
        <v>0</v>
      </c>
      <c r="T994" s="63">
        <v>0</v>
      </c>
      <c r="U994" s="63">
        <v>0</v>
      </c>
      <c r="V994" s="63">
        <v>0</v>
      </c>
      <c r="W994" s="63">
        <v>0</v>
      </c>
      <c r="X994" s="63">
        <v>0</v>
      </c>
      <c r="Y994" s="63">
        <v>0</v>
      </c>
      <c r="Z994" s="63">
        <v>0</v>
      </c>
      <c r="AA994" s="63">
        <v>0</v>
      </c>
      <c r="AB994" s="63">
        <v>0</v>
      </c>
      <c r="AC994" s="63">
        <v>0</v>
      </c>
      <c r="AD994" s="63">
        <v>0</v>
      </c>
      <c r="AE994" s="63">
        <v>0</v>
      </c>
      <c r="AF994" s="63">
        <v>0</v>
      </c>
      <c r="AG994" s="63">
        <v>0</v>
      </c>
      <c r="AH994" s="63">
        <v>0</v>
      </c>
      <c r="AI994" s="63">
        <v>0</v>
      </c>
      <c r="AJ994" s="63">
        <v>0</v>
      </c>
      <c r="AK994" s="63">
        <v>0</v>
      </c>
      <c r="AL994" s="63">
        <v>0</v>
      </c>
      <c r="AM994" s="63">
        <v>0</v>
      </c>
      <c r="AN994" s="63">
        <v>0</v>
      </c>
      <c r="AO994" s="63">
        <v>0</v>
      </c>
      <c r="AP994" s="63">
        <v>0</v>
      </c>
      <c r="AQ994" s="63">
        <v>0</v>
      </c>
      <c r="AR994" s="63">
        <v>0</v>
      </c>
      <c r="AS994" s="63">
        <v>0</v>
      </c>
      <c r="AT994" s="63">
        <v>0</v>
      </c>
      <c r="AU994" s="63">
        <v>0</v>
      </c>
      <c r="AV994" s="63">
        <v>0</v>
      </c>
      <c r="AW994" s="63">
        <v>0</v>
      </c>
      <c r="AX994" s="63">
        <v>0</v>
      </c>
      <c r="AY994" s="63">
        <v>0</v>
      </c>
      <c r="BA994" s="5">
        <f>IF(Q994&gt;0,RANK(Q994,(N994:P994,Q994:AE994)),0)</f>
        <v>3</v>
      </c>
      <c r="BB994" s="5">
        <f>IF(R994&gt;0,RANK(R994,(N994:P994,Q994:AE994)),0)</f>
        <v>0</v>
      </c>
      <c r="BC994" s="5">
        <f>IF(T994&gt;0,RANK(T994,(N994:P994,Q994:AE994)),0)</f>
        <v>0</v>
      </c>
      <c r="BD994" s="5">
        <f>IF(S994&gt;0,RANK(S994,(N994:P994,Q994:AE994)),0)</f>
        <v>0</v>
      </c>
      <c r="BE994" s="2">
        <f t="shared" si="403"/>
        <v>2.1277802995914662E-2</v>
      </c>
      <c r="BF994" s="2">
        <f t="shared" si="404"/>
        <v>0</v>
      </c>
      <c r="BG994" s="2">
        <f t="shared" si="405"/>
        <v>0</v>
      </c>
      <c r="BH994" s="2">
        <f t="shared" si="406"/>
        <v>0</v>
      </c>
      <c r="BJ994" t="s">
        <v>182</v>
      </c>
      <c r="BK994" t="s">
        <v>457</v>
      </c>
      <c r="BN994" s="112">
        <v>20</v>
      </c>
      <c r="BO994" s="114">
        <v>121</v>
      </c>
      <c r="BP994" s="118">
        <f t="shared" si="395"/>
        <v>20121</v>
      </c>
      <c r="BQ994" s="118">
        <f t="shared" si="382"/>
        <v>20121</v>
      </c>
      <c r="BR994" s="5" t="s">
        <v>3151</v>
      </c>
      <c r="BV994" s="63"/>
      <c r="CC994" s="63">
        <f t="shared" si="394"/>
        <v>17624</v>
      </c>
    </row>
    <row r="995" spans="1:83" ht="15" hidden="1" customHeight="1" outlineLevel="1">
      <c r="A995" t="s">
        <v>312</v>
      </c>
      <c r="B995" t="s">
        <v>457</v>
      </c>
      <c r="C995" s="1">
        <f t="shared" si="396"/>
        <v>3039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0</v>
      </c>
      <c r="G995" s="129">
        <f t="shared" si="397"/>
        <v>1907</v>
      </c>
      <c r="H995" s="134">
        <f t="shared" si="398"/>
        <v>0.62750904902928595</v>
      </c>
      <c r="I995" s="2"/>
      <c r="J995" s="2">
        <f t="shared" si="399"/>
        <v>0.17999341888779205</v>
      </c>
      <c r="K995" s="2">
        <f t="shared" si="400"/>
        <v>0.80750246791707803</v>
      </c>
      <c r="L995" s="2">
        <f t="shared" si="401"/>
        <v>0</v>
      </c>
      <c r="M995" s="2">
        <f t="shared" si="402"/>
        <v>1.2504113195129896E-2</v>
      </c>
      <c r="N995" s="63">
        <v>547</v>
      </c>
      <c r="O995" s="63">
        <v>2454</v>
      </c>
      <c r="P995" s="63">
        <v>0</v>
      </c>
      <c r="Q995" s="63">
        <v>38</v>
      </c>
      <c r="R995" s="63">
        <v>0</v>
      </c>
      <c r="S995" s="63">
        <v>0</v>
      </c>
      <c r="T995" s="63">
        <v>0</v>
      </c>
      <c r="U995" s="63">
        <v>0</v>
      </c>
      <c r="V995" s="63">
        <v>0</v>
      </c>
      <c r="W995" s="63">
        <v>0</v>
      </c>
      <c r="X995" s="63">
        <v>0</v>
      </c>
      <c r="Y995" s="63">
        <v>0</v>
      </c>
      <c r="Z995" s="63">
        <v>0</v>
      </c>
      <c r="AA995" s="63">
        <v>0</v>
      </c>
      <c r="AB995" s="63">
        <v>0</v>
      </c>
      <c r="AC995" s="63">
        <v>0</v>
      </c>
      <c r="AD995" s="63">
        <v>0</v>
      </c>
      <c r="AE995" s="63">
        <v>0</v>
      </c>
      <c r="AF995" s="63">
        <v>0</v>
      </c>
      <c r="AG995" s="63">
        <v>0</v>
      </c>
      <c r="AH995" s="63">
        <v>0</v>
      </c>
      <c r="AI995" s="63">
        <v>0</v>
      </c>
      <c r="AJ995" s="63">
        <v>0</v>
      </c>
      <c r="AK995" s="63">
        <v>0</v>
      </c>
      <c r="AL995" s="63">
        <v>0</v>
      </c>
      <c r="AM995" s="63">
        <v>0</v>
      </c>
      <c r="AN995" s="63">
        <v>0</v>
      </c>
      <c r="AO995" s="63">
        <v>0</v>
      </c>
      <c r="AP995" s="63">
        <v>0</v>
      </c>
      <c r="AQ995" s="63">
        <v>0</v>
      </c>
      <c r="AR995" s="63">
        <v>0</v>
      </c>
      <c r="AS995" s="63">
        <v>0</v>
      </c>
      <c r="AT995" s="63">
        <v>0</v>
      </c>
      <c r="AU995" s="63">
        <v>0</v>
      </c>
      <c r="AV995" s="63">
        <v>0</v>
      </c>
      <c r="AW995" s="63">
        <v>0</v>
      </c>
      <c r="AX995" s="63">
        <v>0</v>
      </c>
      <c r="AY995" s="63">
        <v>0</v>
      </c>
      <c r="BA995" s="5">
        <f>IF(Q995&gt;0,RANK(Q995,(N995:P995,Q995:AE995)),0)</f>
        <v>3</v>
      </c>
      <c r="BB995" s="5">
        <f>IF(R995&gt;0,RANK(R995,(N995:P995,Q995:AE995)),0)</f>
        <v>0</v>
      </c>
      <c r="BC995" s="5">
        <f>IF(T995&gt;0,RANK(T995,(N995:P995,Q995:AE995)),0)</f>
        <v>0</v>
      </c>
      <c r="BD995" s="5">
        <f>IF(S995&gt;0,RANK(S995,(N995:P995,Q995:AE995)),0)</f>
        <v>0</v>
      </c>
      <c r="BE995" s="2">
        <f t="shared" si="403"/>
        <v>1.2504113195129977E-2</v>
      </c>
      <c r="BF995" s="2">
        <f t="shared" si="404"/>
        <v>0</v>
      </c>
      <c r="BG995" s="2">
        <f t="shared" si="405"/>
        <v>0</v>
      </c>
      <c r="BH995" s="2">
        <f t="shared" si="406"/>
        <v>0</v>
      </c>
      <c r="BJ995" t="s">
        <v>312</v>
      </c>
      <c r="BK995" t="s">
        <v>457</v>
      </c>
      <c r="BL995">
        <v>1</v>
      </c>
      <c r="BN995" s="112">
        <v>20</v>
      </c>
      <c r="BO995" s="114">
        <v>123</v>
      </c>
      <c r="BP995" s="118">
        <f t="shared" si="395"/>
        <v>20123</v>
      </c>
      <c r="BQ995" s="118">
        <f t="shared" ref="BQ995:BQ1058" si="407">BP995</f>
        <v>20123</v>
      </c>
      <c r="BR995" s="5" t="s">
        <v>3151</v>
      </c>
      <c r="BV995" s="63"/>
      <c r="CC995" s="63">
        <f t="shared" si="394"/>
        <v>3039</v>
      </c>
    </row>
    <row r="996" spans="1:83" ht="15" hidden="1" customHeight="1" outlineLevel="1">
      <c r="A996" t="s">
        <v>1405</v>
      </c>
      <c r="B996" t="s">
        <v>457</v>
      </c>
      <c r="C996" s="1">
        <f t="shared" si="396"/>
        <v>13177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0</v>
      </c>
      <c r="G996" s="129">
        <f t="shared" si="397"/>
        <v>6621</v>
      </c>
      <c r="H996" s="134">
        <f t="shared" si="398"/>
        <v>0.50246641875996056</v>
      </c>
      <c r="I996" s="2"/>
      <c r="J996" s="2">
        <f t="shared" si="399"/>
        <v>0.2388252257721788</v>
      </c>
      <c r="K996" s="2">
        <f t="shared" si="400"/>
        <v>0.74129164453213936</v>
      </c>
      <c r="L996" s="2">
        <f t="shared" si="401"/>
        <v>0</v>
      </c>
      <c r="M996" s="2">
        <f t="shared" si="402"/>
        <v>1.9883129695681845E-2</v>
      </c>
      <c r="N996" s="63">
        <v>3147</v>
      </c>
      <c r="O996" s="63">
        <v>9768</v>
      </c>
      <c r="P996" s="63">
        <v>0</v>
      </c>
      <c r="Q996" s="63">
        <v>262</v>
      </c>
      <c r="R996" s="63">
        <v>0</v>
      </c>
      <c r="S996" s="63">
        <v>0</v>
      </c>
      <c r="T996" s="63">
        <v>0</v>
      </c>
      <c r="U996" s="63">
        <v>0</v>
      </c>
      <c r="V996" s="63">
        <v>0</v>
      </c>
      <c r="W996" s="63">
        <v>0</v>
      </c>
      <c r="X996" s="63">
        <v>0</v>
      </c>
      <c r="Y996" s="63">
        <v>0</v>
      </c>
      <c r="Z996" s="63">
        <v>0</v>
      </c>
      <c r="AA996" s="63">
        <v>0</v>
      </c>
      <c r="AB996" s="63">
        <v>0</v>
      </c>
      <c r="AC996" s="63">
        <v>0</v>
      </c>
      <c r="AD996" s="63">
        <v>0</v>
      </c>
      <c r="AE996" s="63">
        <v>0</v>
      </c>
      <c r="AF996" s="63">
        <v>0</v>
      </c>
      <c r="AG996" s="63">
        <v>0</v>
      </c>
      <c r="AH996" s="63">
        <v>0</v>
      </c>
      <c r="AI996" s="63">
        <v>0</v>
      </c>
      <c r="AJ996" s="63">
        <v>0</v>
      </c>
      <c r="AK996" s="63">
        <v>0</v>
      </c>
      <c r="AL996" s="63">
        <v>0</v>
      </c>
      <c r="AM996" s="63">
        <v>0</v>
      </c>
      <c r="AN996" s="63">
        <v>0</v>
      </c>
      <c r="AO996" s="63">
        <v>0</v>
      </c>
      <c r="AP996" s="63">
        <v>0</v>
      </c>
      <c r="AQ996" s="63">
        <v>0</v>
      </c>
      <c r="AR996" s="63">
        <v>0</v>
      </c>
      <c r="AS996" s="63">
        <v>0</v>
      </c>
      <c r="AT996" s="63">
        <v>0</v>
      </c>
      <c r="AU996" s="63">
        <v>0</v>
      </c>
      <c r="AV996" s="63">
        <v>0</v>
      </c>
      <c r="AW996" s="63">
        <v>0</v>
      </c>
      <c r="AX996" s="63">
        <v>0</v>
      </c>
      <c r="AY996" s="63">
        <v>0</v>
      </c>
      <c r="BA996" s="5">
        <f>IF(Q996&gt;0,RANK(Q996,(N996:P996,Q996:AE996)),0)</f>
        <v>3</v>
      </c>
      <c r="BB996" s="5">
        <f>IF(R996&gt;0,RANK(R996,(N996:P996,Q996:AE996)),0)</f>
        <v>0</v>
      </c>
      <c r="BC996" s="5">
        <f>IF(T996&gt;0,RANK(T996,(N996:P996,Q996:AE996)),0)</f>
        <v>0</v>
      </c>
      <c r="BD996" s="5">
        <f>IF(S996&gt;0,RANK(S996,(N996:P996,Q996:AE996)),0)</f>
        <v>0</v>
      </c>
      <c r="BE996" s="2">
        <f t="shared" si="403"/>
        <v>1.9883129695681869E-2</v>
      </c>
      <c r="BF996" s="2">
        <f t="shared" si="404"/>
        <v>0</v>
      </c>
      <c r="BG996" s="2">
        <f t="shared" si="405"/>
        <v>0</v>
      </c>
      <c r="BH996" s="2">
        <f t="shared" si="406"/>
        <v>0</v>
      </c>
      <c r="BJ996" t="s">
        <v>1405</v>
      </c>
      <c r="BK996" t="s">
        <v>457</v>
      </c>
      <c r="BL996">
        <v>2</v>
      </c>
      <c r="BN996" s="112">
        <v>20</v>
      </c>
      <c r="BO996" s="114">
        <v>125</v>
      </c>
      <c r="BP996" s="118">
        <f t="shared" si="395"/>
        <v>20125</v>
      </c>
      <c r="BQ996" s="118">
        <f t="shared" si="407"/>
        <v>20125</v>
      </c>
      <c r="BR996" s="5" t="s">
        <v>3151</v>
      </c>
      <c r="BV996" s="63"/>
      <c r="CC996" s="63">
        <f t="shared" si="394"/>
        <v>13177</v>
      </c>
    </row>
    <row r="997" spans="1:83" ht="15" hidden="1" customHeight="1" outlineLevel="1">
      <c r="A997" t="s">
        <v>2617</v>
      </c>
      <c r="B997" t="s">
        <v>457</v>
      </c>
      <c r="C997" s="1">
        <f t="shared" si="396"/>
        <v>2849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0</v>
      </c>
      <c r="G997" s="129">
        <f t="shared" si="397"/>
        <v>1364</v>
      </c>
      <c r="H997" s="134">
        <f t="shared" si="398"/>
        <v>0.47876447876447875</v>
      </c>
      <c r="I997" s="2"/>
      <c r="J997" s="2">
        <f t="shared" si="399"/>
        <v>0.25307125307125306</v>
      </c>
      <c r="K997" s="2">
        <f t="shared" si="400"/>
        <v>0.73183573183573181</v>
      </c>
      <c r="L997" s="2">
        <f t="shared" si="401"/>
        <v>0</v>
      </c>
      <c r="M997" s="2">
        <f t="shared" si="402"/>
        <v>1.5093015093015083E-2</v>
      </c>
      <c r="N997" s="63">
        <v>721</v>
      </c>
      <c r="O997" s="63">
        <v>2085</v>
      </c>
      <c r="P997" s="63">
        <v>0</v>
      </c>
      <c r="Q997" s="63">
        <v>43</v>
      </c>
      <c r="R997" s="63">
        <v>0</v>
      </c>
      <c r="S997" s="63">
        <v>0</v>
      </c>
      <c r="T997" s="63">
        <v>0</v>
      </c>
      <c r="U997" s="63">
        <v>0</v>
      </c>
      <c r="V997" s="63">
        <v>0</v>
      </c>
      <c r="W997" s="63">
        <v>0</v>
      </c>
      <c r="X997" s="63">
        <v>0</v>
      </c>
      <c r="Y997" s="63">
        <v>0</v>
      </c>
      <c r="Z997" s="63">
        <v>0</v>
      </c>
      <c r="AA997" s="63">
        <v>0</v>
      </c>
      <c r="AB997" s="63">
        <v>0</v>
      </c>
      <c r="AC997" s="63">
        <v>0</v>
      </c>
      <c r="AD997" s="63">
        <v>0</v>
      </c>
      <c r="AE997" s="63">
        <v>0</v>
      </c>
      <c r="AF997" s="63">
        <v>0</v>
      </c>
      <c r="AG997" s="63">
        <v>0</v>
      </c>
      <c r="AH997" s="63">
        <v>0</v>
      </c>
      <c r="AI997" s="63">
        <v>0</v>
      </c>
      <c r="AJ997" s="63">
        <v>0</v>
      </c>
      <c r="AK997" s="63">
        <v>0</v>
      </c>
      <c r="AL997" s="63">
        <v>0</v>
      </c>
      <c r="AM997" s="63">
        <v>0</v>
      </c>
      <c r="AN997" s="63">
        <v>0</v>
      </c>
      <c r="AO997" s="63">
        <v>0</v>
      </c>
      <c r="AP997" s="63">
        <v>0</v>
      </c>
      <c r="AQ997" s="63">
        <v>0</v>
      </c>
      <c r="AR997" s="63">
        <v>0</v>
      </c>
      <c r="AS997" s="63">
        <v>0</v>
      </c>
      <c r="AT997" s="63">
        <v>0</v>
      </c>
      <c r="AU997" s="63">
        <v>0</v>
      </c>
      <c r="AV997" s="63">
        <v>0</v>
      </c>
      <c r="AW997" s="63">
        <v>0</v>
      </c>
      <c r="AX997" s="63">
        <v>0</v>
      </c>
      <c r="AY997" s="63">
        <v>0</v>
      </c>
      <c r="BA997" s="5">
        <f>IF(Q997&gt;0,RANK(Q997,(N997:P997,Q997:AE997)),0)</f>
        <v>3</v>
      </c>
      <c r="BB997" s="5">
        <f>IF(R997&gt;0,RANK(R997,(N997:P997,Q997:AE997)),0)</f>
        <v>0</v>
      </c>
      <c r="BC997" s="5">
        <f>IF(T997&gt;0,RANK(T997,(N997:P997,Q997:AE997)),0)</f>
        <v>0</v>
      </c>
      <c r="BD997" s="5">
        <f>IF(S997&gt;0,RANK(S997,(N997:P997,Q997:AE997)),0)</f>
        <v>0</v>
      </c>
      <c r="BE997" s="2">
        <f t="shared" si="403"/>
        <v>1.5093015093015093E-2</v>
      </c>
      <c r="BF997" s="2">
        <f t="shared" si="404"/>
        <v>0</v>
      </c>
      <c r="BG997" s="2">
        <f t="shared" si="405"/>
        <v>0</v>
      </c>
      <c r="BH997" s="2">
        <f t="shared" si="406"/>
        <v>0</v>
      </c>
      <c r="BJ997" t="s">
        <v>2617</v>
      </c>
      <c r="BK997" t="s">
        <v>457</v>
      </c>
      <c r="BL997">
        <v>1</v>
      </c>
      <c r="BN997" s="112">
        <v>20</v>
      </c>
      <c r="BO997" s="114">
        <v>127</v>
      </c>
      <c r="BP997" s="118">
        <f t="shared" si="395"/>
        <v>20127</v>
      </c>
      <c r="BQ997" s="118">
        <f t="shared" si="407"/>
        <v>20127</v>
      </c>
      <c r="BR997" s="5" t="s">
        <v>3151</v>
      </c>
      <c r="BV997" s="63"/>
      <c r="CC997" s="63">
        <f t="shared" si="394"/>
        <v>2849</v>
      </c>
    </row>
    <row r="998" spans="1:83" ht="15" hidden="1" customHeight="1" outlineLevel="1">
      <c r="A998" t="s">
        <v>940</v>
      </c>
      <c r="B998" t="s">
        <v>457</v>
      </c>
      <c r="C998" s="1">
        <f t="shared" ref="C998:C1029" si="408">SUM(N998:AY998)</f>
        <v>1163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0</v>
      </c>
      <c r="G998" s="129">
        <f t="shared" ref="G998:G1029" si="409">IF(C998&gt;0,MAX(N998:P998)-LARGE(N998:P998,2),0)</f>
        <v>857</v>
      </c>
      <c r="H998" s="134">
        <f t="shared" ref="H998:H1029" si="410">IF(C998&gt;0,G998/C998,0)</f>
        <v>0.73688736027515045</v>
      </c>
      <c r="I998" s="2"/>
      <c r="J998" s="2">
        <f t="shared" ref="J998:J1029" si="411">IF($C998=0,"-",N998/$C998)</f>
        <v>0.12639724849527084</v>
      </c>
      <c r="K998" s="2">
        <f t="shared" ref="K998:K1029" si="412">IF($C998=0,"-",O998/$C998)</f>
        <v>0.86328460877042135</v>
      </c>
      <c r="L998" s="2">
        <f t="shared" ref="L998:L1029" si="413">IF($C998=0,"-",P998/$C998)</f>
        <v>0</v>
      </c>
      <c r="M998" s="2">
        <f t="shared" ref="M998:M1029" si="414">IF(C998=0,"-",(1-J998-K998-L998))</f>
        <v>1.0318142734307756E-2</v>
      </c>
      <c r="N998" s="63">
        <v>147</v>
      </c>
      <c r="O998" s="63">
        <v>1004</v>
      </c>
      <c r="P998" s="63">
        <v>0</v>
      </c>
      <c r="Q998" s="63">
        <v>12</v>
      </c>
      <c r="R998" s="63">
        <v>0</v>
      </c>
      <c r="S998" s="63">
        <v>0</v>
      </c>
      <c r="T998" s="63">
        <v>0</v>
      </c>
      <c r="U998" s="63">
        <v>0</v>
      </c>
      <c r="V998" s="63">
        <v>0</v>
      </c>
      <c r="W998" s="63">
        <v>0</v>
      </c>
      <c r="X998" s="63">
        <v>0</v>
      </c>
      <c r="Y998" s="63">
        <v>0</v>
      </c>
      <c r="Z998" s="63">
        <v>0</v>
      </c>
      <c r="AA998" s="63">
        <v>0</v>
      </c>
      <c r="AB998" s="63">
        <v>0</v>
      </c>
      <c r="AC998" s="63">
        <v>0</v>
      </c>
      <c r="AD998" s="63">
        <v>0</v>
      </c>
      <c r="AE998" s="63">
        <v>0</v>
      </c>
      <c r="AF998" s="63">
        <v>0</v>
      </c>
      <c r="AG998" s="63">
        <v>0</v>
      </c>
      <c r="AH998" s="63">
        <v>0</v>
      </c>
      <c r="AI998" s="63">
        <v>0</v>
      </c>
      <c r="AJ998" s="63">
        <v>0</v>
      </c>
      <c r="AK998" s="63">
        <v>0</v>
      </c>
      <c r="AL998" s="63">
        <v>0</v>
      </c>
      <c r="AM998" s="63">
        <v>0</v>
      </c>
      <c r="AN998" s="63">
        <v>0</v>
      </c>
      <c r="AO998" s="63">
        <v>0</v>
      </c>
      <c r="AP998" s="63">
        <v>0</v>
      </c>
      <c r="AQ998" s="63">
        <v>0</v>
      </c>
      <c r="AR998" s="63">
        <v>0</v>
      </c>
      <c r="AS998" s="63">
        <v>0</v>
      </c>
      <c r="AT998" s="63">
        <v>0</v>
      </c>
      <c r="AU998" s="63">
        <v>0</v>
      </c>
      <c r="AV998" s="63">
        <v>0</v>
      </c>
      <c r="AW998" s="63">
        <v>0</v>
      </c>
      <c r="AX998" s="63">
        <v>0</v>
      </c>
      <c r="AY998" s="63">
        <v>0</v>
      </c>
      <c r="BA998" s="5">
        <f>IF(Q998&gt;0,RANK(Q998,(N998:P998,Q998:AE998)),0)</f>
        <v>3</v>
      </c>
      <c r="BB998" s="5">
        <f>IF(R998&gt;0,RANK(R998,(N998:P998,Q998:AE998)),0)</f>
        <v>0</v>
      </c>
      <c r="BC998" s="5">
        <f>IF(T998&gt;0,RANK(T998,(N998:P998,Q998:AE998)),0)</f>
        <v>0</v>
      </c>
      <c r="BD998" s="5">
        <f>IF(S998&gt;0,RANK(S998,(N998:P998,Q998:AE998)),0)</f>
        <v>0</v>
      </c>
      <c r="BE998" s="2">
        <f t="shared" ref="BE998:BE1029" si="415">IF($C998=0,"-",Q998/$C998)</f>
        <v>1.0318142734307825E-2</v>
      </c>
      <c r="BF998" s="2">
        <f t="shared" ref="BF998:BF1029" si="416">IF($C998=0,"-",R998/$C998)</f>
        <v>0</v>
      </c>
      <c r="BG998" s="2">
        <f t="shared" ref="BG998:BG1029" si="417">IF($C998=0,"-",T998/$C998)</f>
        <v>0</v>
      </c>
      <c r="BH998" s="2">
        <f t="shared" ref="BH998:BH1029" si="418">IF($C998=0,"-",S998/$C998)</f>
        <v>0</v>
      </c>
      <c r="BJ998" t="s">
        <v>940</v>
      </c>
      <c r="BK998" t="s">
        <v>457</v>
      </c>
      <c r="BL998">
        <v>1</v>
      </c>
      <c r="BN998" s="112">
        <v>20</v>
      </c>
      <c r="BO998" s="114">
        <v>129</v>
      </c>
      <c r="BP998" s="118">
        <f t="shared" si="395"/>
        <v>20129</v>
      </c>
      <c r="BQ998" s="118">
        <f t="shared" si="407"/>
        <v>20129</v>
      </c>
      <c r="BR998" s="5" t="s">
        <v>3151</v>
      </c>
      <c r="BV998" s="63"/>
      <c r="CC998" s="63">
        <f t="shared" ref="CC998:CC1037" si="419">C998-CD998</f>
        <v>1163</v>
      </c>
    </row>
    <row r="999" spans="1:83" ht="15" hidden="1" customHeight="1" outlineLevel="1">
      <c r="A999" t="s">
        <v>414</v>
      </c>
      <c r="B999" t="s">
        <v>457</v>
      </c>
      <c r="C999" s="1">
        <f t="shared" si="408"/>
        <v>5625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0</v>
      </c>
      <c r="G999" s="129">
        <f t="shared" si="409"/>
        <v>3692</v>
      </c>
      <c r="H999" s="134">
        <f t="shared" si="410"/>
        <v>0.65635555555555558</v>
      </c>
      <c r="I999" s="2"/>
      <c r="J999" s="2">
        <f t="shared" si="411"/>
        <v>0.16355555555555557</v>
      </c>
      <c r="K999" s="2">
        <f t="shared" si="412"/>
        <v>0.81991111111111115</v>
      </c>
      <c r="L999" s="2">
        <f t="shared" si="413"/>
        <v>0</v>
      </c>
      <c r="M999" s="2">
        <f t="shared" si="414"/>
        <v>1.6533333333333289E-2</v>
      </c>
      <c r="N999" s="63">
        <v>920</v>
      </c>
      <c r="O999" s="63">
        <v>4612</v>
      </c>
      <c r="P999" s="63">
        <v>0</v>
      </c>
      <c r="Q999" s="63">
        <v>93</v>
      </c>
      <c r="R999" s="63">
        <v>0</v>
      </c>
      <c r="S999" s="63">
        <v>0</v>
      </c>
      <c r="T999" s="63">
        <v>0</v>
      </c>
      <c r="U999" s="63">
        <v>0</v>
      </c>
      <c r="V999" s="63">
        <v>0</v>
      </c>
      <c r="W999" s="63">
        <v>0</v>
      </c>
      <c r="X999" s="63">
        <v>0</v>
      </c>
      <c r="Y999" s="63">
        <v>0</v>
      </c>
      <c r="Z999" s="63">
        <v>0</v>
      </c>
      <c r="AA999" s="63">
        <v>0</v>
      </c>
      <c r="AB999" s="63">
        <v>0</v>
      </c>
      <c r="AC999" s="63">
        <v>0</v>
      </c>
      <c r="AD999" s="63">
        <v>0</v>
      </c>
      <c r="AE999" s="63">
        <v>0</v>
      </c>
      <c r="AF999" s="63">
        <v>0</v>
      </c>
      <c r="AG999" s="63">
        <v>0</v>
      </c>
      <c r="AH999" s="63">
        <v>0</v>
      </c>
      <c r="AI999" s="63">
        <v>0</v>
      </c>
      <c r="AJ999" s="63">
        <v>0</v>
      </c>
      <c r="AK999" s="63">
        <v>0</v>
      </c>
      <c r="AL999" s="63">
        <v>0</v>
      </c>
      <c r="AM999" s="63">
        <v>0</v>
      </c>
      <c r="AN999" s="63">
        <v>0</v>
      </c>
      <c r="AO999" s="63">
        <v>0</v>
      </c>
      <c r="AP999" s="63">
        <v>0</v>
      </c>
      <c r="AQ999" s="63">
        <v>0</v>
      </c>
      <c r="AR999" s="63">
        <v>0</v>
      </c>
      <c r="AS999" s="63">
        <v>0</v>
      </c>
      <c r="AT999" s="63">
        <v>0</v>
      </c>
      <c r="AU999" s="63">
        <v>0</v>
      </c>
      <c r="AV999" s="63">
        <v>0</v>
      </c>
      <c r="AW999" s="63">
        <v>0</v>
      </c>
      <c r="AX999" s="63">
        <v>0</v>
      </c>
      <c r="AY999" s="63">
        <v>0</v>
      </c>
      <c r="BA999" s="5">
        <f>IF(Q999&gt;0,RANK(Q999,(N999:P999,Q999:AE999)),0)</f>
        <v>3</v>
      </c>
      <c r="BB999" s="5">
        <f>IF(R999&gt;0,RANK(R999,(N999:P999,Q999:AE999)),0)</f>
        <v>0</v>
      </c>
      <c r="BC999" s="5">
        <f>IF(T999&gt;0,RANK(T999,(N999:P999,Q999:AE999)),0)</f>
        <v>0</v>
      </c>
      <c r="BD999" s="5">
        <f>IF(S999&gt;0,RANK(S999,(N999:P999,Q999:AE999)),0)</f>
        <v>0</v>
      </c>
      <c r="BE999" s="2">
        <f t="shared" si="415"/>
        <v>1.6533333333333334E-2</v>
      </c>
      <c r="BF999" s="2">
        <f t="shared" si="416"/>
        <v>0</v>
      </c>
      <c r="BG999" s="2">
        <f t="shared" si="417"/>
        <v>0</v>
      </c>
      <c r="BH999" s="2">
        <f t="shared" si="418"/>
        <v>0</v>
      </c>
      <c r="BJ999" t="s">
        <v>414</v>
      </c>
      <c r="BK999" t="s">
        <v>457</v>
      </c>
      <c r="BL999">
        <v>2</v>
      </c>
      <c r="BN999" s="112">
        <v>20</v>
      </c>
      <c r="BO999" s="114">
        <v>131</v>
      </c>
      <c r="BP999" s="118">
        <f t="shared" si="395"/>
        <v>20131</v>
      </c>
      <c r="BQ999" s="118">
        <f t="shared" si="407"/>
        <v>20131</v>
      </c>
      <c r="BR999" s="5" t="s">
        <v>3151</v>
      </c>
      <c r="BV999" s="63"/>
      <c r="CC999" s="63">
        <f t="shared" si="419"/>
        <v>5625</v>
      </c>
    </row>
    <row r="1000" spans="1:83" ht="15" hidden="1" customHeight="1" outlineLevel="1">
      <c r="A1000" t="s">
        <v>2006</v>
      </c>
      <c r="B1000" t="s">
        <v>457</v>
      </c>
      <c r="C1000" s="1">
        <f t="shared" si="408"/>
        <v>6629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0</v>
      </c>
      <c r="G1000" s="129">
        <f t="shared" si="409"/>
        <v>3068</v>
      </c>
      <c r="H1000" s="134">
        <f t="shared" si="410"/>
        <v>0.46281490420877963</v>
      </c>
      <c r="I1000" s="2"/>
      <c r="J1000" s="2">
        <f t="shared" si="411"/>
        <v>0.26052194901191733</v>
      </c>
      <c r="K1000" s="2">
        <f t="shared" si="412"/>
        <v>0.72333685322069696</v>
      </c>
      <c r="L1000" s="2">
        <f t="shared" si="413"/>
        <v>0</v>
      </c>
      <c r="M1000" s="2">
        <f t="shared" si="414"/>
        <v>1.6141197767385762E-2</v>
      </c>
      <c r="N1000" s="63">
        <v>1727</v>
      </c>
      <c r="O1000" s="63">
        <v>4795</v>
      </c>
      <c r="P1000" s="63">
        <v>0</v>
      </c>
      <c r="Q1000" s="63">
        <v>107</v>
      </c>
      <c r="R1000" s="63">
        <v>0</v>
      </c>
      <c r="S1000" s="63">
        <v>0</v>
      </c>
      <c r="T1000" s="63">
        <v>0</v>
      </c>
      <c r="U1000" s="63">
        <v>0</v>
      </c>
      <c r="V1000" s="63">
        <v>0</v>
      </c>
      <c r="W1000" s="63">
        <v>0</v>
      </c>
      <c r="X1000" s="63">
        <v>0</v>
      </c>
      <c r="Y1000" s="63">
        <v>0</v>
      </c>
      <c r="Z1000" s="63">
        <v>0</v>
      </c>
      <c r="AA1000" s="63">
        <v>0</v>
      </c>
      <c r="AB1000" s="63">
        <v>0</v>
      </c>
      <c r="AC1000" s="63">
        <v>0</v>
      </c>
      <c r="AD1000" s="63">
        <v>0</v>
      </c>
      <c r="AE1000" s="63">
        <v>0</v>
      </c>
      <c r="AF1000" s="63">
        <v>0</v>
      </c>
      <c r="AG1000" s="63">
        <v>0</v>
      </c>
      <c r="AH1000" s="63">
        <v>0</v>
      </c>
      <c r="AI1000" s="63">
        <v>0</v>
      </c>
      <c r="AJ1000" s="63">
        <v>0</v>
      </c>
      <c r="AK1000" s="63">
        <v>0</v>
      </c>
      <c r="AL1000" s="63">
        <v>0</v>
      </c>
      <c r="AM1000" s="63">
        <v>0</v>
      </c>
      <c r="AN1000" s="63">
        <v>0</v>
      </c>
      <c r="AO1000" s="63">
        <v>0</v>
      </c>
      <c r="AP1000" s="63">
        <v>0</v>
      </c>
      <c r="AQ1000" s="63">
        <v>0</v>
      </c>
      <c r="AR1000" s="63">
        <v>0</v>
      </c>
      <c r="AS1000" s="63">
        <v>0</v>
      </c>
      <c r="AT1000" s="63">
        <v>0</v>
      </c>
      <c r="AU1000" s="63">
        <v>0</v>
      </c>
      <c r="AV1000" s="63">
        <v>0</v>
      </c>
      <c r="AW1000" s="63">
        <v>0</v>
      </c>
      <c r="AX1000" s="63">
        <v>0</v>
      </c>
      <c r="AY1000" s="63">
        <v>0</v>
      </c>
      <c r="BA1000" s="5">
        <f>IF(Q1000&gt;0,RANK(Q1000,(N1000:P1000,Q1000:AE1000)),0)</f>
        <v>3</v>
      </c>
      <c r="BB1000" s="5">
        <f>IF(R1000&gt;0,RANK(R1000,(N1000:P1000,Q1000:AE1000)),0)</f>
        <v>0</v>
      </c>
      <c r="BC1000" s="5">
        <f>IF(T1000&gt;0,RANK(T1000,(N1000:P1000,Q1000:AE1000)),0)</f>
        <v>0</v>
      </c>
      <c r="BD1000" s="5">
        <f>IF(S1000&gt;0,RANK(S1000,(N1000:P1000,Q1000:AE1000)),0)</f>
        <v>0</v>
      </c>
      <c r="BE1000" s="2">
        <f t="shared" si="415"/>
        <v>1.6141197767385731E-2</v>
      </c>
      <c r="BF1000" s="2">
        <f t="shared" si="416"/>
        <v>0</v>
      </c>
      <c r="BG1000" s="2">
        <f t="shared" si="417"/>
        <v>0</v>
      </c>
      <c r="BH1000" s="2">
        <f t="shared" si="418"/>
        <v>0</v>
      </c>
      <c r="BJ1000" t="s">
        <v>2006</v>
      </c>
      <c r="BK1000" t="s">
        <v>457</v>
      </c>
      <c r="BL1000">
        <v>2</v>
      </c>
      <c r="BN1000" s="112">
        <v>20</v>
      </c>
      <c r="BO1000" s="114">
        <v>133</v>
      </c>
      <c r="BP1000" s="118">
        <f t="shared" ref="BP1000:BP1063" si="420">1000*BN1000+BO1000</f>
        <v>20133</v>
      </c>
      <c r="BQ1000" s="118">
        <f t="shared" si="407"/>
        <v>20133</v>
      </c>
      <c r="BR1000" s="5" t="s">
        <v>3151</v>
      </c>
      <c r="BV1000" s="63"/>
      <c r="CC1000" s="63">
        <f t="shared" si="419"/>
        <v>6629</v>
      </c>
    </row>
    <row r="1001" spans="1:83" ht="15" hidden="1" customHeight="1" outlineLevel="1">
      <c r="A1001" t="s">
        <v>103</v>
      </c>
      <c r="B1001" t="s">
        <v>457</v>
      </c>
      <c r="C1001" s="1">
        <f t="shared" si="408"/>
        <v>1487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0</v>
      </c>
      <c r="G1001" s="129">
        <f t="shared" si="409"/>
        <v>1168</v>
      </c>
      <c r="H1001" s="134">
        <f t="shared" si="410"/>
        <v>0.7854741089441829</v>
      </c>
      <c r="I1001" s="2"/>
      <c r="J1001" s="2">
        <f t="shared" si="411"/>
        <v>9.8856758574310699E-2</v>
      </c>
      <c r="K1001" s="2">
        <f t="shared" si="412"/>
        <v>0.88433086751849366</v>
      </c>
      <c r="L1001" s="2">
        <f t="shared" si="413"/>
        <v>0</v>
      </c>
      <c r="M1001" s="2">
        <f t="shared" si="414"/>
        <v>1.6812373907195588E-2</v>
      </c>
      <c r="N1001" s="63">
        <v>147</v>
      </c>
      <c r="O1001" s="63">
        <v>1315</v>
      </c>
      <c r="P1001" s="63">
        <v>0</v>
      </c>
      <c r="Q1001" s="63">
        <v>25</v>
      </c>
      <c r="R1001" s="63">
        <v>0</v>
      </c>
      <c r="S1001" s="63">
        <v>0</v>
      </c>
      <c r="T1001" s="63">
        <v>0</v>
      </c>
      <c r="U1001" s="63">
        <v>0</v>
      </c>
      <c r="V1001" s="63">
        <v>0</v>
      </c>
      <c r="W1001" s="63">
        <v>0</v>
      </c>
      <c r="X1001" s="63">
        <v>0</v>
      </c>
      <c r="Y1001" s="63">
        <v>0</v>
      </c>
      <c r="Z1001" s="63">
        <v>0</v>
      </c>
      <c r="AA1001" s="63">
        <v>0</v>
      </c>
      <c r="AB1001" s="63">
        <v>0</v>
      </c>
      <c r="AC1001" s="63">
        <v>0</v>
      </c>
      <c r="AD1001" s="63">
        <v>0</v>
      </c>
      <c r="AE1001" s="63">
        <v>0</v>
      </c>
      <c r="AF1001" s="63">
        <v>0</v>
      </c>
      <c r="AG1001" s="63">
        <v>0</v>
      </c>
      <c r="AH1001" s="63">
        <v>0</v>
      </c>
      <c r="AI1001" s="63">
        <v>0</v>
      </c>
      <c r="AJ1001" s="63">
        <v>0</v>
      </c>
      <c r="AK1001" s="63">
        <v>0</v>
      </c>
      <c r="AL1001" s="63">
        <v>0</v>
      </c>
      <c r="AM1001" s="63">
        <v>0</v>
      </c>
      <c r="AN1001" s="63">
        <v>0</v>
      </c>
      <c r="AO1001" s="63">
        <v>0</v>
      </c>
      <c r="AP1001" s="63">
        <v>0</v>
      </c>
      <c r="AQ1001" s="63">
        <v>0</v>
      </c>
      <c r="AR1001" s="63">
        <v>0</v>
      </c>
      <c r="AS1001" s="63">
        <v>0</v>
      </c>
      <c r="AT1001" s="63">
        <v>0</v>
      </c>
      <c r="AU1001" s="63">
        <v>0</v>
      </c>
      <c r="AV1001" s="63">
        <v>0</v>
      </c>
      <c r="AW1001" s="63">
        <v>0</v>
      </c>
      <c r="AX1001" s="63">
        <v>0</v>
      </c>
      <c r="AY1001" s="63">
        <v>0</v>
      </c>
      <c r="BA1001" s="5">
        <f>IF(Q1001&gt;0,RANK(Q1001,(N1001:P1001,Q1001:AE1001)),0)</f>
        <v>3</v>
      </c>
      <c r="BB1001" s="5">
        <f>IF(R1001&gt;0,RANK(R1001,(N1001:P1001,Q1001:AE1001)),0)</f>
        <v>0</v>
      </c>
      <c r="BC1001" s="5">
        <f>IF(T1001&gt;0,RANK(T1001,(N1001:P1001,Q1001:AE1001)),0)</f>
        <v>0</v>
      </c>
      <c r="BD1001" s="5">
        <f>IF(S1001&gt;0,RANK(S1001,(N1001:P1001,Q1001:AE1001)),0)</f>
        <v>0</v>
      </c>
      <c r="BE1001" s="2">
        <f t="shared" si="415"/>
        <v>1.6812373907195696E-2</v>
      </c>
      <c r="BF1001" s="2">
        <f t="shared" si="416"/>
        <v>0</v>
      </c>
      <c r="BG1001" s="2">
        <f t="shared" si="417"/>
        <v>0</v>
      </c>
      <c r="BH1001" s="2">
        <f t="shared" si="418"/>
        <v>0</v>
      </c>
      <c r="BJ1001" t="s">
        <v>103</v>
      </c>
      <c r="BK1001" t="s">
        <v>457</v>
      </c>
      <c r="BL1001">
        <v>1</v>
      </c>
      <c r="BN1001" s="112">
        <v>20</v>
      </c>
      <c r="BO1001" s="114">
        <v>135</v>
      </c>
      <c r="BP1001" s="118">
        <f t="shared" si="420"/>
        <v>20135</v>
      </c>
      <c r="BQ1001" s="118">
        <f t="shared" si="407"/>
        <v>20135</v>
      </c>
      <c r="BR1001" s="5" t="s">
        <v>3151</v>
      </c>
      <c r="BV1001" s="63"/>
      <c r="CC1001" s="63">
        <f t="shared" si="419"/>
        <v>1487</v>
      </c>
    </row>
    <row r="1002" spans="1:83" ht="15" hidden="1" customHeight="1" outlineLevel="1">
      <c r="A1002" t="s">
        <v>2473</v>
      </c>
      <c r="B1002" t="s">
        <v>457</v>
      </c>
      <c r="C1002" s="1">
        <f t="shared" si="408"/>
        <v>2382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0</v>
      </c>
      <c r="G1002" s="129">
        <f t="shared" si="409"/>
        <v>1616</v>
      </c>
      <c r="H1002" s="134">
        <f t="shared" si="410"/>
        <v>0.6784214945424013</v>
      </c>
      <c r="I1002" s="2"/>
      <c r="J1002" s="2">
        <f t="shared" si="411"/>
        <v>0.15155331654072207</v>
      </c>
      <c r="K1002" s="2">
        <f t="shared" si="412"/>
        <v>0.82997481108312343</v>
      </c>
      <c r="L1002" s="2">
        <f t="shared" si="413"/>
        <v>0</v>
      </c>
      <c r="M1002" s="2">
        <f t="shared" si="414"/>
        <v>1.8471872376154441E-2</v>
      </c>
      <c r="N1002" s="63">
        <v>361</v>
      </c>
      <c r="O1002" s="63">
        <v>1977</v>
      </c>
      <c r="P1002" s="63">
        <v>0</v>
      </c>
      <c r="Q1002" s="63">
        <v>44</v>
      </c>
      <c r="R1002" s="63">
        <v>0</v>
      </c>
      <c r="S1002" s="63">
        <v>0</v>
      </c>
      <c r="T1002" s="63">
        <v>0</v>
      </c>
      <c r="U1002" s="63">
        <v>0</v>
      </c>
      <c r="V1002" s="63">
        <v>0</v>
      </c>
      <c r="W1002" s="63">
        <v>0</v>
      </c>
      <c r="X1002" s="63">
        <v>0</v>
      </c>
      <c r="Y1002" s="63">
        <v>0</v>
      </c>
      <c r="Z1002" s="63">
        <v>0</v>
      </c>
      <c r="AA1002" s="63">
        <v>0</v>
      </c>
      <c r="AB1002" s="63">
        <v>0</v>
      </c>
      <c r="AC1002" s="63">
        <v>0</v>
      </c>
      <c r="AD1002" s="63">
        <v>0</v>
      </c>
      <c r="AE1002" s="63">
        <v>0</v>
      </c>
      <c r="AF1002" s="63">
        <v>0</v>
      </c>
      <c r="AG1002" s="63">
        <v>0</v>
      </c>
      <c r="AH1002" s="63">
        <v>0</v>
      </c>
      <c r="AI1002" s="63">
        <v>0</v>
      </c>
      <c r="AJ1002" s="63">
        <v>0</v>
      </c>
      <c r="AK1002" s="63">
        <v>0</v>
      </c>
      <c r="AL1002" s="63">
        <v>0</v>
      </c>
      <c r="AM1002" s="63">
        <v>0</v>
      </c>
      <c r="AN1002" s="63">
        <v>0</v>
      </c>
      <c r="AO1002" s="63">
        <v>0</v>
      </c>
      <c r="AP1002" s="63">
        <v>0</v>
      </c>
      <c r="AQ1002" s="63">
        <v>0</v>
      </c>
      <c r="AR1002" s="63">
        <v>0</v>
      </c>
      <c r="AS1002" s="63">
        <v>0</v>
      </c>
      <c r="AT1002" s="63">
        <v>0</v>
      </c>
      <c r="AU1002" s="63">
        <v>0</v>
      </c>
      <c r="AV1002" s="63">
        <v>0</v>
      </c>
      <c r="AW1002" s="63">
        <v>0</v>
      </c>
      <c r="AX1002" s="63">
        <v>0</v>
      </c>
      <c r="AY1002" s="63">
        <v>0</v>
      </c>
      <c r="BA1002" s="5">
        <f>IF(Q1002&gt;0,RANK(Q1002,(N1002:P1002,Q1002:AE1002)),0)</f>
        <v>3</v>
      </c>
      <c r="BB1002" s="5">
        <f>IF(R1002&gt;0,RANK(R1002,(N1002:P1002,Q1002:AE1002)),0)</f>
        <v>0</v>
      </c>
      <c r="BC1002" s="5">
        <f>IF(T1002&gt;0,RANK(T1002,(N1002:P1002,Q1002:AE1002)),0)</f>
        <v>0</v>
      </c>
      <c r="BD1002" s="5">
        <f>IF(S1002&gt;0,RANK(S1002,(N1002:P1002,Q1002:AE1002)),0)</f>
        <v>0</v>
      </c>
      <c r="BE1002" s="2">
        <f t="shared" si="415"/>
        <v>1.8471872376154493E-2</v>
      </c>
      <c r="BF1002" s="2">
        <f t="shared" si="416"/>
        <v>0</v>
      </c>
      <c r="BG1002" s="2">
        <f t="shared" si="417"/>
        <v>0</v>
      </c>
      <c r="BH1002" s="2">
        <f t="shared" si="418"/>
        <v>0</v>
      </c>
      <c r="BJ1002" t="s">
        <v>2473</v>
      </c>
      <c r="BK1002" t="s">
        <v>457</v>
      </c>
      <c r="BL1002">
        <v>1</v>
      </c>
      <c r="BN1002" s="112">
        <v>20</v>
      </c>
      <c r="BO1002" s="114">
        <v>137</v>
      </c>
      <c r="BP1002" s="118">
        <f t="shared" si="420"/>
        <v>20137</v>
      </c>
      <c r="BQ1002" s="118">
        <f t="shared" si="407"/>
        <v>20137</v>
      </c>
      <c r="BR1002" s="5" t="s">
        <v>3151</v>
      </c>
      <c r="BV1002" s="63"/>
      <c r="CC1002" s="63">
        <f t="shared" si="419"/>
        <v>2382</v>
      </c>
    </row>
    <row r="1003" spans="1:83" ht="15" hidden="1" customHeight="1" outlineLevel="1">
      <c r="A1003" t="s">
        <v>375</v>
      </c>
      <c r="B1003" t="s">
        <v>457</v>
      </c>
      <c r="C1003" s="1">
        <f t="shared" si="408"/>
        <v>7878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29">
        <f t="shared" si="409"/>
        <v>3492</v>
      </c>
      <c r="H1003" s="134">
        <f t="shared" si="410"/>
        <v>0.44325971058644326</v>
      </c>
      <c r="I1003" s="2"/>
      <c r="J1003" s="2">
        <f t="shared" si="411"/>
        <v>0.26643818227976646</v>
      </c>
      <c r="K1003" s="2">
        <f t="shared" si="412"/>
        <v>0.70969789286620966</v>
      </c>
      <c r="L1003" s="2">
        <f t="shared" si="413"/>
        <v>0</v>
      </c>
      <c r="M1003" s="2">
        <f t="shared" si="414"/>
        <v>2.3863924854023888E-2</v>
      </c>
      <c r="N1003" s="63">
        <v>2099</v>
      </c>
      <c r="O1003" s="63">
        <v>5591</v>
      </c>
      <c r="P1003" s="63">
        <v>0</v>
      </c>
      <c r="Q1003" s="63">
        <v>188</v>
      </c>
      <c r="R1003" s="63">
        <v>0</v>
      </c>
      <c r="S1003" s="63">
        <v>0</v>
      </c>
      <c r="T1003" s="63">
        <v>0</v>
      </c>
      <c r="U1003" s="63">
        <v>0</v>
      </c>
      <c r="V1003" s="63">
        <v>0</v>
      </c>
      <c r="W1003" s="63">
        <v>0</v>
      </c>
      <c r="X1003" s="63">
        <v>0</v>
      </c>
      <c r="Y1003" s="63">
        <v>0</v>
      </c>
      <c r="Z1003" s="63">
        <v>0</v>
      </c>
      <c r="AA1003" s="63">
        <v>0</v>
      </c>
      <c r="AB1003" s="63">
        <v>0</v>
      </c>
      <c r="AC1003" s="63">
        <v>0</v>
      </c>
      <c r="AD1003" s="63">
        <v>0</v>
      </c>
      <c r="AE1003" s="63">
        <v>0</v>
      </c>
      <c r="AF1003" s="63">
        <v>0</v>
      </c>
      <c r="AG1003" s="63">
        <v>0</v>
      </c>
      <c r="AH1003" s="63">
        <v>0</v>
      </c>
      <c r="AI1003" s="63">
        <v>0</v>
      </c>
      <c r="AJ1003" s="63">
        <v>0</v>
      </c>
      <c r="AK1003" s="63">
        <v>0</v>
      </c>
      <c r="AL1003" s="63">
        <v>0</v>
      </c>
      <c r="AM1003" s="63">
        <v>0</v>
      </c>
      <c r="AN1003" s="63">
        <v>0</v>
      </c>
      <c r="AO1003" s="63">
        <v>0</v>
      </c>
      <c r="AP1003" s="63">
        <v>0</v>
      </c>
      <c r="AQ1003" s="63">
        <v>0</v>
      </c>
      <c r="AR1003" s="63">
        <v>0</v>
      </c>
      <c r="AS1003" s="63">
        <v>0</v>
      </c>
      <c r="AT1003" s="63">
        <v>0</v>
      </c>
      <c r="AU1003" s="63">
        <v>0</v>
      </c>
      <c r="AV1003" s="63">
        <v>0</v>
      </c>
      <c r="AW1003" s="63">
        <v>0</v>
      </c>
      <c r="AX1003" s="63">
        <v>0</v>
      </c>
      <c r="AY1003" s="63">
        <v>0</v>
      </c>
      <c r="BA1003" s="5">
        <f>IF(Q1003&gt;0,RANK(Q1003,(N1003:P1003,Q1003:AE1003)),0)</f>
        <v>3</v>
      </c>
      <c r="BB1003" s="5">
        <f>IF(R1003&gt;0,RANK(R1003,(N1003:P1003,Q1003:AE1003)),0)</f>
        <v>0</v>
      </c>
      <c r="BC1003" s="5">
        <f>IF(T1003&gt;0,RANK(T1003,(N1003:P1003,Q1003:AE1003)),0)</f>
        <v>0</v>
      </c>
      <c r="BD1003" s="5">
        <f>IF(S1003&gt;0,RANK(S1003,(N1003:P1003,Q1003:AE1003)),0)</f>
        <v>0</v>
      </c>
      <c r="BE1003" s="2">
        <f t="shared" si="415"/>
        <v>2.3863924854023864E-2</v>
      </c>
      <c r="BF1003" s="2">
        <f t="shared" si="416"/>
        <v>0</v>
      </c>
      <c r="BG1003" s="2">
        <f t="shared" si="417"/>
        <v>0</v>
      </c>
      <c r="BH1003" s="2">
        <f t="shared" si="418"/>
        <v>0</v>
      </c>
      <c r="BJ1003" t="s">
        <v>375</v>
      </c>
      <c r="BK1003" t="s">
        <v>457</v>
      </c>
      <c r="BL1003">
        <v>2</v>
      </c>
      <c r="BN1003" s="112">
        <v>20</v>
      </c>
      <c r="BO1003" s="114">
        <v>139</v>
      </c>
      <c r="BP1003" s="118">
        <f t="shared" si="420"/>
        <v>20139</v>
      </c>
      <c r="BQ1003" s="118">
        <f t="shared" si="407"/>
        <v>20139</v>
      </c>
      <c r="BR1003" s="5" t="s">
        <v>3151</v>
      </c>
      <c r="BV1003" s="63"/>
      <c r="CC1003" s="63">
        <f t="shared" si="419"/>
        <v>7878</v>
      </c>
    </row>
    <row r="1004" spans="1:83" ht="15" hidden="1" customHeight="1" outlineLevel="1">
      <c r="A1004" t="s">
        <v>575</v>
      </c>
      <c r="B1004" t="s">
        <v>457</v>
      </c>
      <c r="C1004" s="1">
        <f t="shared" si="408"/>
        <v>1899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0</v>
      </c>
      <c r="G1004" s="129">
        <f t="shared" si="409"/>
        <v>1315</v>
      </c>
      <c r="H1004" s="134">
        <f t="shared" si="410"/>
        <v>0.69246972090573988</v>
      </c>
      <c r="I1004" s="2"/>
      <c r="J1004" s="2">
        <f t="shared" si="411"/>
        <v>0.14481305950500264</v>
      </c>
      <c r="K1004" s="2">
        <f t="shared" si="412"/>
        <v>0.83728278041074244</v>
      </c>
      <c r="L1004" s="2">
        <f t="shared" si="413"/>
        <v>0</v>
      </c>
      <c r="M1004" s="2">
        <f t="shared" si="414"/>
        <v>1.7904160084254883E-2</v>
      </c>
      <c r="N1004" s="63">
        <v>275</v>
      </c>
      <c r="O1004" s="63">
        <v>1590</v>
      </c>
      <c r="P1004" s="63">
        <v>0</v>
      </c>
      <c r="Q1004" s="63">
        <v>34</v>
      </c>
      <c r="R1004" s="63">
        <v>0</v>
      </c>
      <c r="S1004" s="63">
        <v>0</v>
      </c>
      <c r="T1004" s="63">
        <v>0</v>
      </c>
      <c r="U1004" s="63">
        <v>0</v>
      </c>
      <c r="V1004" s="63">
        <v>0</v>
      </c>
      <c r="W1004" s="63">
        <v>0</v>
      </c>
      <c r="X1004" s="63">
        <v>0</v>
      </c>
      <c r="Y1004" s="63">
        <v>0</v>
      </c>
      <c r="Z1004" s="63">
        <v>0</v>
      </c>
      <c r="AA1004" s="63">
        <v>0</v>
      </c>
      <c r="AB1004" s="63">
        <v>0</v>
      </c>
      <c r="AC1004" s="63">
        <v>0</v>
      </c>
      <c r="AD1004" s="63">
        <v>0</v>
      </c>
      <c r="AE1004" s="63">
        <v>0</v>
      </c>
      <c r="AF1004" s="63">
        <v>0</v>
      </c>
      <c r="AG1004" s="63">
        <v>0</v>
      </c>
      <c r="AH1004" s="63">
        <v>0</v>
      </c>
      <c r="AI1004" s="63">
        <v>0</v>
      </c>
      <c r="AJ1004" s="63">
        <v>0</v>
      </c>
      <c r="AK1004" s="63">
        <v>0</v>
      </c>
      <c r="AL1004" s="63">
        <v>0</v>
      </c>
      <c r="AM1004" s="63">
        <v>0</v>
      </c>
      <c r="AN1004" s="63">
        <v>0</v>
      </c>
      <c r="AO1004" s="63">
        <v>0</v>
      </c>
      <c r="AP1004" s="63">
        <v>0</v>
      </c>
      <c r="AQ1004" s="63">
        <v>0</v>
      </c>
      <c r="AR1004" s="63">
        <v>0</v>
      </c>
      <c r="AS1004" s="63">
        <v>0</v>
      </c>
      <c r="AT1004" s="63">
        <v>0</v>
      </c>
      <c r="AU1004" s="63">
        <v>0</v>
      </c>
      <c r="AV1004" s="63">
        <v>0</v>
      </c>
      <c r="AW1004" s="63">
        <v>0</v>
      </c>
      <c r="AX1004" s="63">
        <v>0</v>
      </c>
      <c r="AY1004" s="63">
        <v>0</v>
      </c>
      <c r="BA1004" s="5">
        <f>IF(Q1004&gt;0,RANK(Q1004,(N1004:P1004,Q1004:AE1004)),0)</f>
        <v>3</v>
      </c>
      <c r="BB1004" s="5">
        <f>IF(R1004&gt;0,RANK(R1004,(N1004:P1004,Q1004:AE1004)),0)</f>
        <v>0</v>
      </c>
      <c r="BC1004" s="5">
        <f>IF(T1004&gt;0,RANK(T1004,(N1004:P1004,Q1004:AE1004)),0)</f>
        <v>0</v>
      </c>
      <c r="BD1004" s="5">
        <f>IF(S1004&gt;0,RANK(S1004,(N1004:P1004,Q1004:AE1004)),0)</f>
        <v>0</v>
      </c>
      <c r="BE1004" s="2">
        <f t="shared" si="415"/>
        <v>1.7904160084254869E-2</v>
      </c>
      <c r="BF1004" s="2">
        <f t="shared" si="416"/>
        <v>0</v>
      </c>
      <c r="BG1004" s="2">
        <f t="shared" si="417"/>
        <v>0</v>
      </c>
      <c r="BH1004" s="2">
        <f t="shared" si="418"/>
        <v>0</v>
      </c>
      <c r="BJ1004" t="s">
        <v>575</v>
      </c>
      <c r="BK1004" t="s">
        <v>457</v>
      </c>
      <c r="BL1004">
        <v>1</v>
      </c>
      <c r="BN1004" s="112">
        <v>20</v>
      </c>
      <c r="BO1004" s="114">
        <v>141</v>
      </c>
      <c r="BP1004" s="118">
        <f t="shared" si="420"/>
        <v>20141</v>
      </c>
      <c r="BQ1004" s="118">
        <f t="shared" si="407"/>
        <v>20141</v>
      </c>
      <c r="BR1004" s="5" t="s">
        <v>3151</v>
      </c>
      <c r="BV1004" s="63"/>
      <c r="CC1004" s="63">
        <f t="shared" si="419"/>
        <v>1899</v>
      </c>
    </row>
    <row r="1005" spans="1:83" ht="15" hidden="1" customHeight="1" outlineLevel="1">
      <c r="A1005" t="s">
        <v>37</v>
      </c>
      <c r="B1005" t="s">
        <v>457</v>
      </c>
      <c r="C1005" s="1">
        <f t="shared" si="408"/>
        <v>3159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0</v>
      </c>
      <c r="G1005" s="129">
        <f t="shared" si="409"/>
        <v>2077</v>
      </c>
      <c r="H1005" s="134">
        <f t="shared" si="410"/>
        <v>0.65748654637543524</v>
      </c>
      <c r="I1005" s="2"/>
      <c r="J1005" s="2">
        <f t="shared" si="411"/>
        <v>0.15954415954415954</v>
      </c>
      <c r="K1005" s="2">
        <f t="shared" si="412"/>
        <v>0.81703070591959481</v>
      </c>
      <c r="L1005" s="2">
        <f t="shared" si="413"/>
        <v>0</v>
      </c>
      <c r="M1005" s="2">
        <f t="shared" si="414"/>
        <v>2.3425134536245618E-2</v>
      </c>
      <c r="N1005" s="63">
        <v>504</v>
      </c>
      <c r="O1005" s="63">
        <v>2581</v>
      </c>
      <c r="P1005" s="63">
        <v>0</v>
      </c>
      <c r="Q1005" s="63">
        <v>74</v>
      </c>
      <c r="R1005" s="63">
        <v>0</v>
      </c>
      <c r="S1005" s="63">
        <v>0</v>
      </c>
      <c r="T1005" s="63">
        <v>0</v>
      </c>
      <c r="U1005" s="63">
        <v>0</v>
      </c>
      <c r="V1005" s="63">
        <v>0</v>
      </c>
      <c r="W1005" s="63">
        <v>0</v>
      </c>
      <c r="X1005" s="63">
        <v>0</v>
      </c>
      <c r="Y1005" s="63">
        <v>0</v>
      </c>
      <c r="Z1005" s="63">
        <v>0</v>
      </c>
      <c r="AA1005" s="63">
        <v>0</v>
      </c>
      <c r="AB1005" s="63">
        <v>0</v>
      </c>
      <c r="AC1005" s="63">
        <v>0</v>
      </c>
      <c r="AD1005" s="63">
        <v>0</v>
      </c>
      <c r="AE1005" s="63">
        <v>0</v>
      </c>
      <c r="AF1005" s="63">
        <v>0</v>
      </c>
      <c r="AG1005" s="63">
        <v>0</v>
      </c>
      <c r="AH1005" s="63">
        <v>0</v>
      </c>
      <c r="AI1005" s="63">
        <v>0</v>
      </c>
      <c r="AJ1005" s="63">
        <v>0</v>
      </c>
      <c r="AK1005" s="63">
        <v>0</v>
      </c>
      <c r="AL1005" s="63">
        <v>0</v>
      </c>
      <c r="AM1005" s="63">
        <v>0</v>
      </c>
      <c r="AN1005" s="63">
        <v>0</v>
      </c>
      <c r="AO1005" s="63">
        <v>0</v>
      </c>
      <c r="AP1005" s="63">
        <v>0</v>
      </c>
      <c r="AQ1005" s="63">
        <v>0</v>
      </c>
      <c r="AR1005" s="63">
        <v>0</v>
      </c>
      <c r="AS1005" s="63">
        <v>0</v>
      </c>
      <c r="AT1005" s="63">
        <v>0</v>
      </c>
      <c r="AU1005" s="63">
        <v>0</v>
      </c>
      <c r="AV1005" s="63">
        <v>0</v>
      </c>
      <c r="AW1005" s="63">
        <v>0</v>
      </c>
      <c r="AX1005" s="63">
        <v>0</v>
      </c>
      <c r="AY1005" s="63">
        <v>0</v>
      </c>
      <c r="BA1005" s="5">
        <f>IF(Q1005&gt;0,RANK(Q1005,(N1005:P1005,Q1005:AE1005)),0)</f>
        <v>3</v>
      </c>
      <c r="BB1005" s="5">
        <f>IF(R1005&gt;0,RANK(R1005,(N1005:P1005,Q1005:AE1005)),0)</f>
        <v>0</v>
      </c>
      <c r="BC1005" s="5">
        <f>IF(T1005&gt;0,RANK(T1005,(N1005:P1005,Q1005:AE1005)),0)</f>
        <v>0</v>
      </c>
      <c r="BD1005" s="5">
        <f>IF(S1005&gt;0,RANK(S1005,(N1005:P1005,Q1005:AE1005)),0)</f>
        <v>0</v>
      </c>
      <c r="BE1005" s="2">
        <f t="shared" si="415"/>
        <v>2.3425134536245649E-2</v>
      </c>
      <c r="BF1005" s="2">
        <f t="shared" si="416"/>
        <v>0</v>
      </c>
      <c r="BG1005" s="2">
        <f t="shared" si="417"/>
        <v>0</v>
      </c>
      <c r="BH1005" s="2">
        <f t="shared" si="418"/>
        <v>0</v>
      </c>
      <c r="BJ1005" t="s">
        <v>37</v>
      </c>
      <c r="BK1005" t="s">
        <v>457</v>
      </c>
      <c r="BL1005">
        <v>1</v>
      </c>
      <c r="BN1005" s="112">
        <v>20</v>
      </c>
      <c r="BO1005" s="114">
        <v>143</v>
      </c>
      <c r="BP1005" s="118">
        <f t="shared" si="420"/>
        <v>20143</v>
      </c>
      <c r="BQ1005" s="118">
        <f t="shared" si="407"/>
        <v>20143</v>
      </c>
      <c r="BR1005" s="5" t="s">
        <v>3151</v>
      </c>
      <c r="BV1005" s="63"/>
      <c r="CC1005" s="63">
        <f t="shared" si="419"/>
        <v>3159</v>
      </c>
    </row>
    <row r="1006" spans="1:83" ht="15" hidden="1" customHeight="1" outlineLevel="1">
      <c r="A1006" t="s">
        <v>20</v>
      </c>
      <c r="B1006" t="s">
        <v>457</v>
      </c>
      <c r="C1006" s="1">
        <f t="shared" si="408"/>
        <v>2712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0</v>
      </c>
      <c r="G1006" s="129">
        <f t="shared" si="409"/>
        <v>1393</v>
      </c>
      <c r="H1006" s="134">
        <f t="shared" si="410"/>
        <v>0.51364306784660763</v>
      </c>
      <c r="I1006" s="2"/>
      <c r="J1006" s="2">
        <f t="shared" si="411"/>
        <v>0.23414454277286137</v>
      </c>
      <c r="K1006" s="2">
        <f t="shared" si="412"/>
        <v>0.74778761061946908</v>
      </c>
      <c r="L1006" s="2">
        <f t="shared" si="413"/>
        <v>0</v>
      </c>
      <c r="M1006" s="2">
        <f t="shared" si="414"/>
        <v>1.806784660766958E-2</v>
      </c>
      <c r="N1006" s="63">
        <v>635</v>
      </c>
      <c r="O1006" s="63">
        <v>2028</v>
      </c>
      <c r="P1006" s="63">
        <v>0</v>
      </c>
      <c r="Q1006" s="63">
        <v>49</v>
      </c>
      <c r="R1006" s="63">
        <v>0</v>
      </c>
      <c r="S1006" s="63">
        <v>0</v>
      </c>
      <c r="T1006" s="63">
        <v>0</v>
      </c>
      <c r="U1006" s="63">
        <v>0</v>
      </c>
      <c r="V1006" s="63">
        <v>0</v>
      </c>
      <c r="W1006" s="63">
        <v>0</v>
      </c>
      <c r="X1006" s="63">
        <v>0</v>
      </c>
      <c r="Y1006" s="63">
        <v>0</v>
      </c>
      <c r="Z1006" s="63">
        <v>0</v>
      </c>
      <c r="AA1006" s="63">
        <v>0</v>
      </c>
      <c r="AB1006" s="63">
        <v>0</v>
      </c>
      <c r="AC1006" s="63">
        <v>0</v>
      </c>
      <c r="AD1006" s="63">
        <v>0</v>
      </c>
      <c r="AE1006" s="63">
        <v>0</v>
      </c>
      <c r="AF1006" s="63">
        <v>0</v>
      </c>
      <c r="AG1006" s="63">
        <v>0</v>
      </c>
      <c r="AH1006" s="63">
        <v>0</v>
      </c>
      <c r="AI1006" s="63">
        <v>0</v>
      </c>
      <c r="AJ1006" s="63">
        <v>0</v>
      </c>
      <c r="AK1006" s="63">
        <v>0</v>
      </c>
      <c r="AL1006" s="63">
        <v>0</v>
      </c>
      <c r="AM1006" s="63">
        <v>0</v>
      </c>
      <c r="AN1006" s="63">
        <v>0</v>
      </c>
      <c r="AO1006" s="63">
        <v>0</v>
      </c>
      <c r="AP1006" s="63">
        <v>0</v>
      </c>
      <c r="AQ1006" s="63">
        <v>0</v>
      </c>
      <c r="AR1006" s="63">
        <v>0</v>
      </c>
      <c r="AS1006" s="63">
        <v>0</v>
      </c>
      <c r="AT1006" s="63">
        <v>0</v>
      </c>
      <c r="AU1006" s="63">
        <v>0</v>
      </c>
      <c r="AV1006" s="63">
        <v>0</v>
      </c>
      <c r="AW1006" s="63">
        <v>0</v>
      </c>
      <c r="AX1006" s="63">
        <v>0</v>
      </c>
      <c r="AY1006" s="63">
        <v>0</v>
      </c>
      <c r="BA1006" s="5">
        <f>IF(Q1006&gt;0,RANK(Q1006,(N1006:P1006,Q1006:AE1006)),0)</f>
        <v>3</v>
      </c>
      <c r="BB1006" s="5">
        <f>IF(R1006&gt;0,RANK(R1006,(N1006:P1006,Q1006:AE1006)),0)</f>
        <v>0</v>
      </c>
      <c r="BC1006" s="5">
        <f>IF(T1006&gt;0,RANK(T1006,(N1006:P1006,Q1006:AE1006)),0)</f>
        <v>0</v>
      </c>
      <c r="BD1006" s="5">
        <f>IF(S1006&gt;0,RANK(S1006,(N1006:P1006,Q1006:AE1006)),0)</f>
        <v>0</v>
      </c>
      <c r="BE1006" s="2">
        <f t="shared" si="415"/>
        <v>1.8067846607669618E-2</v>
      </c>
      <c r="BF1006" s="2">
        <f t="shared" si="416"/>
        <v>0</v>
      </c>
      <c r="BG1006" s="2">
        <f t="shared" si="417"/>
        <v>0</v>
      </c>
      <c r="BH1006" s="2">
        <f t="shared" si="418"/>
        <v>0</v>
      </c>
      <c r="BJ1006" t="s">
        <v>20</v>
      </c>
      <c r="BK1006" t="s">
        <v>457</v>
      </c>
      <c r="BN1006" s="112">
        <v>20</v>
      </c>
      <c r="BO1006" s="114">
        <v>145</v>
      </c>
      <c r="BP1006" s="118">
        <f t="shared" si="420"/>
        <v>20145</v>
      </c>
      <c r="BQ1006" s="118">
        <f t="shared" si="407"/>
        <v>20145</v>
      </c>
      <c r="BR1006" s="5" t="s">
        <v>3151</v>
      </c>
      <c r="BV1006" s="63"/>
      <c r="CC1006" s="63">
        <f t="shared" si="419"/>
        <v>2712</v>
      </c>
    </row>
    <row r="1007" spans="1:83" ht="15" hidden="1" customHeight="1" outlineLevel="1">
      <c r="A1007" t="s">
        <v>2484</v>
      </c>
      <c r="B1007" t="s">
        <v>457</v>
      </c>
      <c r="C1007" s="1">
        <f t="shared" si="408"/>
        <v>2752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0</v>
      </c>
      <c r="G1007" s="129">
        <f t="shared" si="409"/>
        <v>2070</v>
      </c>
      <c r="H1007" s="134">
        <f t="shared" si="410"/>
        <v>0.75218023255813948</v>
      </c>
      <c r="I1007" s="2"/>
      <c r="J1007" s="2">
        <f t="shared" si="411"/>
        <v>0.11555232558139535</v>
      </c>
      <c r="K1007" s="2">
        <f t="shared" si="412"/>
        <v>0.86773255813953487</v>
      </c>
      <c r="L1007" s="2">
        <f t="shared" si="413"/>
        <v>0</v>
      </c>
      <c r="M1007" s="2">
        <f t="shared" si="414"/>
        <v>1.6715116279069742E-2</v>
      </c>
      <c r="N1007" s="63">
        <v>318</v>
      </c>
      <c r="O1007" s="63">
        <v>2388</v>
      </c>
      <c r="P1007" s="63">
        <v>0</v>
      </c>
      <c r="Q1007" s="63">
        <v>46</v>
      </c>
      <c r="R1007" s="63">
        <v>0</v>
      </c>
      <c r="S1007" s="63">
        <v>0</v>
      </c>
      <c r="T1007" s="63">
        <v>0</v>
      </c>
      <c r="U1007" s="63">
        <v>0</v>
      </c>
      <c r="V1007" s="63">
        <v>0</v>
      </c>
      <c r="W1007" s="63">
        <v>0</v>
      </c>
      <c r="X1007" s="63">
        <v>0</v>
      </c>
      <c r="Y1007" s="63">
        <v>0</v>
      </c>
      <c r="Z1007" s="63">
        <v>0</v>
      </c>
      <c r="AA1007" s="63">
        <v>0</v>
      </c>
      <c r="AB1007" s="63">
        <v>0</v>
      </c>
      <c r="AC1007" s="63">
        <v>0</v>
      </c>
      <c r="AD1007" s="63">
        <v>0</v>
      </c>
      <c r="AE1007" s="63">
        <v>0</v>
      </c>
      <c r="AF1007" s="63">
        <v>0</v>
      </c>
      <c r="AG1007" s="63">
        <v>0</v>
      </c>
      <c r="AH1007" s="63">
        <v>0</v>
      </c>
      <c r="AI1007" s="63">
        <v>0</v>
      </c>
      <c r="AJ1007" s="63">
        <v>0</v>
      </c>
      <c r="AK1007" s="63">
        <v>0</v>
      </c>
      <c r="AL1007" s="63">
        <v>0</v>
      </c>
      <c r="AM1007" s="63">
        <v>0</v>
      </c>
      <c r="AN1007" s="63">
        <v>0</v>
      </c>
      <c r="AO1007" s="63">
        <v>0</v>
      </c>
      <c r="AP1007" s="63">
        <v>0</v>
      </c>
      <c r="AQ1007" s="63">
        <v>0</v>
      </c>
      <c r="AR1007" s="63">
        <v>0</v>
      </c>
      <c r="AS1007" s="63">
        <v>0</v>
      </c>
      <c r="AT1007" s="63">
        <v>0</v>
      </c>
      <c r="AU1007" s="63">
        <v>0</v>
      </c>
      <c r="AV1007" s="63">
        <v>0</v>
      </c>
      <c r="AW1007" s="63">
        <v>0</v>
      </c>
      <c r="AX1007" s="63">
        <v>0</v>
      </c>
      <c r="AY1007" s="63">
        <v>0</v>
      </c>
      <c r="BA1007" s="5">
        <f>IF(Q1007&gt;0,RANK(Q1007,(N1007:P1007,Q1007:AE1007)),0)</f>
        <v>3</v>
      </c>
      <c r="BB1007" s="5">
        <f>IF(R1007&gt;0,RANK(R1007,(N1007:P1007,Q1007:AE1007)),0)</f>
        <v>0</v>
      </c>
      <c r="BC1007" s="5">
        <f>IF(T1007&gt;0,RANK(T1007,(N1007:P1007,Q1007:AE1007)),0)</f>
        <v>0</v>
      </c>
      <c r="BD1007" s="5">
        <f>IF(S1007&gt;0,RANK(S1007,(N1007:P1007,Q1007:AE1007)),0)</f>
        <v>0</v>
      </c>
      <c r="BE1007" s="2">
        <f t="shared" si="415"/>
        <v>1.6715116279069766E-2</v>
      </c>
      <c r="BF1007" s="2">
        <f t="shared" si="416"/>
        <v>0</v>
      </c>
      <c r="BG1007" s="2">
        <f t="shared" si="417"/>
        <v>0</v>
      </c>
      <c r="BH1007" s="2">
        <f t="shared" si="418"/>
        <v>0</v>
      </c>
      <c r="BJ1007" t="s">
        <v>2484</v>
      </c>
      <c r="BK1007" t="s">
        <v>457</v>
      </c>
      <c r="BL1007">
        <v>1</v>
      </c>
      <c r="BN1007" s="112">
        <v>20</v>
      </c>
      <c r="BO1007" s="114">
        <v>147</v>
      </c>
      <c r="BP1007" s="118">
        <f t="shared" si="420"/>
        <v>20147</v>
      </c>
      <c r="BQ1007" s="118">
        <f t="shared" si="407"/>
        <v>20147</v>
      </c>
      <c r="BR1007" s="5" t="s">
        <v>3151</v>
      </c>
      <c r="BV1007" s="63"/>
      <c r="CC1007" s="63">
        <f t="shared" si="419"/>
        <v>2752</v>
      </c>
    </row>
    <row r="1008" spans="1:83" ht="15" hidden="1" customHeight="1" outlineLevel="1">
      <c r="A1008" t="s">
        <v>2306</v>
      </c>
      <c r="B1008" t="s">
        <v>457</v>
      </c>
      <c r="C1008" s="1">
        <f t="shared" si="408"/>
        <v>12815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0</v>
      </c>
      <c r="G1008" s="129">
        <f t="shared" si="409"/>
        <v>5990</v>
      </c>
      <c r="H1008" s="134">
        <f t="shared" si="410"/>
        <v>0.46742099102614126</v>
      </c>
      <c r="I1008" s="2"/>
      <c r="J1008" s="2">
        <f t="shared" si="411"/>
        <v>0.25415528677331251</v>
      </c>
      <c r="K1008" s="2">
        <f t="shared" si="412"/>
        <v>0.72157627779945377</v>
      </c>
      <c r="L1008" s="2">
        <f t="shared" si="413"/>
        <v>0</v>
      </c>
      <c r="M1008" s="2">
        <f t="shared" si="414"/>
        <v>2.426843542723367E-2</v>
      </c>
      <c r="N1008" s="63">
        <v>3257</v>
      </c>
      <c r="O1008" s="63">
        <v>9247</v>
      </c>
      <c r="P1008" s="63">
        <v>0</v>
      </c>
      <c r="Q1008" s="63">
        <v>311</v>
      </c>
      <c r="R1008" s="63">
        <v>0</v>
      </c>
      <c r="S1008" s="63">
        <v>0</v>
      </c>
      <c r="T1008" s="63">
        <v>0</v>
      </c>
      <c r="U1008" s="63">
        <v>0</v>
      </c>
      <c r="V1008" s="63">
        <v>0</v>
      </c>
      <c r="W1008" s="63">
        <v>0</v>
      </c>
      <c r="X1008" s="63">
        <v>0</v>
      </c>
      <c r="Y1008" s="63">
        <v>0</v>
      </c>
      <c r="Z1008" s="63">
        <v>0</v>
      </c>
      <c r="AA1008" s="63">
        <v>0</v>
      </c>
      <c r="AB1008" s="63">
        <v>0</v>
      </c>
      <c r="AC1008" s="63">
        <v>0</v>
      </c>
      <c r="AD1008" s="63">
        <v>0</v>
      </c>
      <c r="AE1008" s="63">
        <v>0</v>
      </c>
      <c r="AF1008" s="63">
        <v>0</v>
      </c>
      <c r="AG1008" s="63">
        <v>0</v>
      </c>
      <c r="AH1008" s="63">
        <v>0</v>
      </c>
      <c r="AI1008" s="63">
        <v>0</v>
      </c>
      <c r="AJ1008" s="63">
        <v>0</v>
      </c>
      <c r="AK1008" s="63">
        <v>0</v>
      </c>
      <c r="AL1008" s="63">
        <v>0</v>
      </c>
      <c r="AM1008" s="63">
        <v>0</v>
      </c>
      <c r="AN1008" s="63">
        <v>0</v>
      </c>
      <c r="AO1008" s="63">
        <v>0</v>
      </c>
      <c r="AP1008" s="63">
        <v>0</v>
      </c>
      <c r="AQ1008" s="63">
        <v>0</v>
      </c>
      <c r="AR1008" s="63">
        <v>0</v>
      </c>
      <c r="AS1008" s="63">
        <v>0</v>
      </c>
      <c r="AT1008" s="63">
        <v>0</v>
      </c>
      <c r="AU1008" s="63">
        <v>0</v>
      </c>
      <c r="AV1008" s="63">
        <v>0</v>
      </c>
      <c r="AW1008" s="63">
        <v>0</v>
      </c>
      <c r="AX1008" s="63">
        <v>0</v>
      </c>
      <c r="AY1008" s="63">
        <v>0</v>
      </c>
      <c r="BA1008" s="5">
        <f>IF(Q1008&gt;0,RANK(Q1008,(N1008:P1008,Q1008:AE1008)),0)</f>
        <v>3</v>
      </c>
      <c r="BB1008" s="5">
        <f>IF(R1008&gt;0,RANK(R1008,(N1008:P1008,Q1008:AE1008)),0)</f>
        <v>0</v>
      </c>
      <c r="BC1008" s="5">
        <f>IF(T1008&gt;0,RANK(T1008,(N1008:P1008,Q1008:AE1008)),0)</f>
        <v>0</v>
      </c>
      <c r="BD1008" s="5">
        <f>IF(S1008&gt;0,RANK(S1008,(N1008:P1008,Q1008:AE1008)),0)</f>
        <v>0</v>
      </c>
      <c r="BE1008" s="2">
        <f t="shared" si="415"/>
        <v>2.4268435427233712E-2</v>
      </c>
      <c r="BF1008" s="2">
        <f t="shared" si="416"/>
        <v>0</v>
      </c>
      <c r="BG1008" s="2">
        <f t="shared" si="417"/>
        <v>0</v>
      </c>
      <c r="BH1008" s="2">
        <f t="shared" si="418"/>
        <v>0</v>
      </c>
      <c r="BJ1008" t="s">
        <v>2306</v>
      </c>
      <c r="BK1008" t="s">
        <v>457</v>
      </c>
      <c r="BL1008">
        <v>1</v>
      </c>
      <c r="BN1008" s="112">
        <v>20</v>
      </c>
      <c r="BO1008" s="114">
        <v>149</v>
      </c>
      <c r="BP1008" s="118">
        <f t="shared" si="420"/>
        <v>20149</v>
      </c>
      <c r="BQ1008" s="118">
        <f t="shared" si="407"/>
        <v>20149</v>
      </c>
      <c r="BR1008" s="5" t="s">
        <v>3151</v>
      </c>
      <c r="BV1008" s="63"/>
      <c r="CC1008" s="63">
        <f t="shared" si="419"/>
        <v>12815</v>
      </c>
    </row>
    <row r="1009" spans="1:81" ht="15" hidden="1" customHeight="1" outlineLevel="1">
      <c r="A1009" t="s">
        <v>21</v>
      </c>
      <c r="B1009" t="s">
        <v>457</v>
      </c>
      <c r="C1009" s="1">
        <f t="shared" si="408"/>
        <v>4107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0</v>
      </c>
      <c r="G1009" s="129">
        <f t="shared" si="409"/>
        <v>2163</v>
      </c>
      <c r="H1009" s="134">
        <f t="shared" si="410"/>
        <v>0.52666179693206716</v>
      </c>
      <c r="I1009" s="2"/>
      <c r="J1009" s="2">
        <f t="shared" si="411"/>
        <v>0.22498173849525202</v>
      </c>
      <c r="K1009" s="2">
        <f t="shared" si="412"/>
        <v>0.75164353542731921</v>
      </c>
      <c r="L1009" s="2">
        <f t="shared" si="413"/>
        <v>0</v>
      </c>
      <c r="M1009" s="2">
        <f t="shared" si="414"/>
        <v>2.3374726077428742E-2</v>
      </c>
      <c r="N1009" s="63">
        <v>924</v>
      </c>
      <c r="O1009" s="63">
        <v>3087</v>
      </c>
      <c r="P1009" s="63">
        <v>0</v>
      </c>
      <c r="Q1009" s="63">
        <v>96</v>
      </c>
      <c r="R1009" s="63">
        <v>0</v>
      </c>
      <c r="S1009" s="63">
        <v>0</v>
      </c>
      <c r="T1009" s="63">
        <v>0</v>
      </c>
      <c r="U1009" s="63">
        <v>0</v>
      </c>
      <c r="V1009" s="63">
        <v>0</v>
      </c>
      <c r="W1009" s="63">
        <v>0</v>
      </c>
      <c r="X1009" s="63">
        <v>0</v>
      </c>
      <c r="Y1009" s="63">
        <v>0</v>
      </c>
      <c r="Z1009" s="63">
        <v>0</v>
      </c>
      <c r="AA1009" s="63">
        <v>0</v>
      </c>
      <c r="AB1009" s="63">
        <v>0</v>
      </c>
      <c r="AC1009" s="63">
        <v>0</v>
      </c>
      <c r="AD1009" s="63">
        <v>0</v>
      </c>
      <c r="AE1009" s="63">
        <v>0</v>
      </c>
      <c r="AF1009" s="63">
        <v>0</v>
      </c>
      <c r="AG1009" s="63">
        <v>0</v>
      </c>
      <c r="AH1009" s="63">
        <v>0</v>
      </c>
      <c r="AI1009" s="63">
        <v>0</v>
      </c>
      <c r="AJ1009" s="63">
        <v>0</v>
      </c>
      <c r="AK1009" s="63">
        <v>0</v>
      </c>
      <c r="AL1009" s="63">
        <v>0</v>
      </c>
      <c r="AM1009" s="63">
        <v>0</v>
      </c>
      <c r="AN1009" s="63">
        <v>0</v>
      </c>
      <c r="AO1009" s="63">
        <v>0</v>
      </c>
      <c r="AP1009" s="63">
        <v>0</v>
      </c>
      <c r="AQ1009" s="63">
        <v>0</v>
      </c>
      <c r="AR1009" s="63">
        <v>0</v>
      </c>
      <c r="AS1009" s="63">
        <v>0</v>
      </c>
      <c r="AT1009" s="63">
        <v>0</v>
      </c>
      <c r="AU1009" s="63">
        <v>0</v>
      </c>
      <c r="AV1009" s="63">
        <v>0</v>
      </c>
      <c r="AW1009" s="63">
        <v>0</v>
      </c>
      <c r="AX1009" s="63">
        <v>0</v>
      </c>
      <c r="AY1009" s="63">
        <v>0</v>
      </c>
      <c r="BA1009" s="5">
        <f>IF(Q1009&gt;0,RANK(Q1009,(N1009:P1009,Q1009:AE1009)),0)</f>
        <v>3</v>
      </c>
      <c r="BB1009" s="5">
        <f>IF(R1009&gt;0,RANK(R1009,(N1009:P1009,Q1009:AE1009)),0)</f>
        <v>0</v>
      </c>
      <c r="BC1009" s="5">
        <f>IF(T1009&gt;0,RANK(T1009,(N1009:P1009,Q1009:AE1009)),0)</f>
        <v>0</v>
      </c>
      <c r="BD1009" s="5">
        <f>IF(S1009&gt;0,RANK(S1009,(N1009:P1009,Q1009:AE1009)),0)</f>
        <v>0</v>
      </c>
      <c r="BE1009" s="2">
        <f t="shared" si="415"/>
        <v>2.3374726077428781E-2</v>
      </c>
      <c r="BF1009" s="2">
        <f t="shared" si="416"/>
        <v>0</v>
      </c>
      <c r="BG1009" s="2">
        <f t="shared" si="417"/>
        <v>0</v>
      </c>
      <c r="BH1009" s="2">
        <f t="shared" si="418"/>
        <v>0</v>
      </c>
      <c r="BJ1009" t="s">
        <v>21</v>
      </c>
      <c r="BK1009" t="s">
        <v>457</v>
      </c>
      <c r="BL1009">
        <v>4</v>
      </c>
      <c r="BN1009" s="112">
        <v>20</v>
      </c>
      <c r="BO1009" s="114">
        <v>151</v>
      </c>
      <c r="BP1009" s="118">
        <f t="shared" si="420"/>
        <v>20151</v>
      </c>
      <c r="BQ1009" s="118">
        <f t="shared" si="407"/>
        <v>20151</v>
      </c>
      <c r="BR1009" s="5" t="s">
        <v>3151</v>
      </c>
      <c r="BV1009" s="63"/>
      <c r="CC1009" s="63">
        <f t="shared" si="419"/>
        <v>4107</v>
      </c>
    </row>
    <row r="1010" spans="1:81" ht="15" hidden="1" customHeight="1" outlineLevel="1">
      <c r="A1010" t="s">
        <v>598</v>
      </c>
      <c r="B1010" t="s">
        <v>457</v>
      </c>
      <c r="C1010" s="1">
        <f t="shared" si="408"/>
        <v>1496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29">
        <f t="shared" si="409"/>
        <v>1039</v>
      </c>
      <c r="H1010" s="134">
        <f t="shared" si="410"/>
        <v>0.69451871657754005</v>
      </c>
      <c r="I1010" s="2"/>
      <c r="J1010" s="2">
        <f t="shared" si="411"/>
        <v>0.14304812834224598</v>
      </c>
      <c r="K1010" s="2">
        <f t="shared" si="412"/>
        <v>0.83756684491978606</v>
      </c>
      <c r="L1010" s="2">
        <f t="shared" si="413"/>
        <v>0</v>
      </c>
      <c r="M1010" s="2">
        <f t="shared" si="414"/>
        <v>1.9385026737967936E-2</v>
      </c>
      <c r="N1010" s="63">
        <v>214</v>
      </c>
      <c r="O1010" s="63">
        <v>1253</v>
      </c>
      <c r="P1010" s="63">
        <v>0</v>
      </c>
      <c r="Q1010" s="63">
        <v>29</v>
      </c>
      <c r="R1010" s="63">
        <v>0</v>
      </c>
      <c r="S1010" s="63">
        <v>0</v>
      </c>
      <c r="T1010" s="63">
        <v>0</v>
      </c>
      <c r="U1010" s="63">
        <v>0</v>
      </c>
      <c r="V1010" s="63">
        <v>0</v>
      </c>
      <c r="W1010" s="63">
        <v>0</v>
      </c>
      <c r="X1010" s="63">
        <v>0</v>
      </c>
      <c r="Y1010" s="63">
        <v>0</v>
      </c>
      <c r="Z1010" s="63">
        <v>0</v>
      </c>
      <c r="AA1010" s="63">
        <v>0</v>
      </c>
      <c r="AB1010" s="63">
        <v>0</v>
      </c>
      <c r="AC1010" s="63">
        <v>0</v>
      </c>
      <c r="AD1010" s="63">
        <v>0</v>
      </c>
      <c r="AE1010" s="63">
        <v>0</v>
      </c>
      <c r="AF1010" s="63">
        <v>0</v>
      </c>
      <c r="AG1010" s="63">
        <v>0</v>
      </c>
      <c r="AH1010" s="63">
        <v>0</v>
      </c>
      <c r="AI1010" s="63">
        <v>0</v>
      </c>
      <c r="AJ1010" s="63">
        <v>0</v>
      </c>
      <c r="AK1010" s="63">
        <v>0</v>
      </c>
      <c r="AL1010" s="63">
        <v>0</v>
      </c>
      <c r="AM1010" s="63">
        <v>0</v>
      </c>
      <c r="AN1010" s="63">
        <v>0</v>
      </c>
      <c r="AO1010" s="63">
        <v>0</v>
      </c>
      <c r="AP1010" s="63">
        <v>0</v>
      </c>
      <c r="AQ1010" s="63">
        <v>0</v>
      </c>
      <c r="AR1010" s="63">
        <v>0</v>
      </c>
      <c r="AS1010" s="63">
        <v>0</v>
      </c>
      <c r="AT1010" s="63">
        <v>0</v>
      </c>
      <c r="AU1010" s="63">
        <v>0</v>
      </c>
      <c r="AV1010" s="63">
        <v>0</v>
      </c>
      <c r="AW1010" s="63">
        <v>0</v>
      </c>
      <c r="AX1010" s="63">
        <v>0</v>
      </c>
      <c r="AY1010" s="63">
        <v>0</v>
      </c>
      <c r="BA1010" s="5">
        <f>IF(Q1010&gt;0,RANK(Q1010,(N1010:P1010,Q1010:AE1010)),0)</f>
        <v>3</v>
      </c>
      <c r="BB1010" s="5">
        <f>IF(R1010&gt;0,RANK(R1010,(N1010:P1010,Q1010:AE1010)),0)</f>
        <v>0</v>
      </c>
      <c r="BC1010" s="5">
        <f>IF(T1010&gt;0,RANK(T1010,(N1010:P1010,Q1010:AE1010)),0)</f>
        <v>0</v>
      </c>
      <c r="BD1010" s="5">
        <f>IF(S1010&gt;0,RANK(S1010,(N1010:P1010,Q1010:AE1010)),0)</f>
        <v>0</v>
      </c>
      <c r="BE1010" s="2">
        <f t="shared" si="415"/>
        <v>1.9385026737967916E-2</v>
      </c>
      <c r="BF1010" s="2">
        <f t="shared" si="416"/>
        <v>0</v>
      </c>
      <c r="BG1010" s="2">
        <f t="shared" si="417"/>
        <v>0</v>
      </c>
      <c r="BH1010" s="2">
        <f t="shared" si="418"/>
        <v>0</v>
      </c>
      <c r="BJ1010" t="s">
        <v>598</v>
      </c>
      <c r="BK1010" t="s">
        <v>457</v>
      </c>
      <c r="BL1010">
        <v>1</v>
      </c>
      <c r="BN1010" s="112">
        <v>20</v>
      </c>
      <c r="BO1010" s="114">
        <v>153</v>
      </c>
      <c r="BP1010" s="118">
        <f t="shared" si="420"/>
        <v>20153</v>
      </c>
      <c r="BQ1010" s="118">
        <f t="shared" si="407"/>
        <v>20153</v>
      </c>
      <c r="BR1010" s="5" t="s">
        <v>3151</v>
      </c>
      <c r="BV1010" s="63"/>
      <c r="CC1010" s="63">
        <f t="shared" si="419"/>
        <v>1496</v>
      </c>
    </row>
    <row r="1011" spans="1:81" ht="15" hidden="1" customHeight="1" outlineLevel="1">
      <c r="A1011" t="s">
        <v>599</v>
      </c>
      <c r="B1011" t="s">
        <v>457</v>
      </c>
      <c r="C1011" s="1">
        <f t="shared" si="408"/>
        <v>27129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0</v>
      </c>
      <c r="G1011" s="129">
        <f t="shared" si="409"/>
        <v>9346</v>
      </c>
      <c r="H1011" s="134">
        <f t="shared" si="410"/>
        <v>0.34450219322496223</v>
      </c>
      <c r="I1011" s="2"/>
      <c r="J1011" s="2">
        <f t="shared" si="411"/>
        <v>0.3170776659663091</v>
      </c>
      <c r="K1011" s="2">
        <f t="shared" si="412"/>
        <v>0.66157985919127138</v>
      </c>
      <c r="L1011" s="2">
        <f t="shared" si="413"/>
        <v>0</v>
      </c>
      <c r="M1011" s="2">
        <f t="shared" si="414"/>
        <v>2.1342474842419579E-2</v>
      </c>
      <c r="N1011" s="63">
        <v>8602</v>
      </c>
      <c r="O1011" s="63">
        <v>17948</v>
      </c>
      <c r="P1011" s="63">
        <v>0</v>
      </c>
      <c r="Q1011" s="63">
        <v>579</v>
      </c>
      <c r="R1011" s="63">
        <v>0</v>
      </c>
      <c r="S1011" s="63">
        <v>0</v>
      </c>
      <c r="T1011" s="63">
        <v>0</v>
      </c>
      <c r="U1011" s="63">
        <v>0</v>
      </c>
      <c r="V1011" s="63">
        <v>0</v>
      </c>
      <c r="W1011" s="63">
        <v>0</v>
      </c>
      <c r="X1011" s="63">
        <v>0</v>
      </c>
      <c r="Y1011" s="63">
        <v>0</v>
      </c>
      <c r="Z1011" s="63">
        <v>0</v>
      </c>
      <c r="AA1011" s="63">
        <v>0</v>
      </c>
      <c r="AB1011" s="63">
        <v>0</v>
      </c>
      <c r="AC1011" s="63">
        <v>0</v>
      </c>
      <c r="AD1011" s="63">
        <v>0</v>
      </c>
      <c r="AE1011" s="63">
        <v>0</v>
      </c>
      <c r="AF1011" s="63">
        <v>0</v>
      </c>
      <c r="AG1011" s="63">
        <v>0</v>
      </c>
      <c r="AH1011" s="63">
        <v>0</v>
      </c>
      <c r="AI1011" s="63">
        <v>0</v>
      </c>
      <c r="AJ1011" s="63">
        <v>0</v>
      </c>
      <c r="AK1011" s="63">
        <v>0</v>
      </c>
      <c r="AL1011" s="63">
        <v>0</v>
      </c>
      <c r="AM1011" s="63">
        <v>0</v>
      </c>
      <c r="AN1011" s="63">
        <v>0</v>
      </c>
      <c r="AO1011" s="63">
        <v>0</v>
      </c>
      <c r="AP1011" s="63">
        <v>0</v>
      </c>
      <c r="AQ1011" s="63">
        <v>0</v>
      </c>
      <c r="AR1011" s="63">
        <v>0</v>
      </c>
      <c r="AS1011" s="63">
        <v>0</v>
      </c>
      <c r="AT1011" s="63">
        <v>0</v>
      </c>
      <c r="AU1011" s="63">
        <v>0</v>
      </c>
      <c r="AV1011" s="63">
        <v>0</v>
      </c>
      <c r="AW1011" s="63">
        <v>0</v>
      </c>
      <c r="AX1011" s="63">
        <v>0</v>
      </c>
      <c r="AY1011" s="63">
        <v>0</v>
      </c>
      <c r="BA1011" s="5">
        <f>IF(Q1011&gt;0,RANK(Q1011,(N1011:P1011,Q1011:AE1011)),0)</f>
        <v>3</v>
      </c>
      <c r="BB1011" s="5">
        <f>IF(R1011&gt;0,RANK(R1011,(N1011:P1011,Q1011:AE1011)),0)</f>
        <v>0</v>
      </c>
      <c r="BC1011" s="5">
        <f>IF(T1011&gt;0,RANK(T1011,(N1011:P1011,Q1011:AE1011)),0)</f>
        <v>0</v>
      </c>
      <c r="BD1011" s="5">
        <f>IF(S1011&gt;0,RANK(S1011,(N1011:P1011,Q1011:AE1011)),0)</f>
        <v>0</v>
      </c>
      <c r="BE1011" s="2">
        <f t="shared" si="415"/>
        <v>2.1342474842419551E-2</v>
      </c>
      <c r="BF1011" s="2">
        <f t="shared" si="416"/>
        <v>0</v>
      </c>
      <c r="BG1011" s="2">
        <f t="shared" si="417"/>
        <v>0</v>
      </c>
      <c r="BH1011" s="2">
        <f t="shared" si="418"/>
        <v>0</v>
      </c>
      <c r="BJ1011" t="s">
        <v>599</v>
      </c>
      <c r="BK1011" t="s">
        <v>457</v>
      </c>
      <c r="BL1011">
        <v>1</v>
      </c>
      <c r="BN1011" s="112">
        <v>20</v>
      </c>
      <c r="BO1011" s="114">
        <v>155</v>
      </c>
      <c r="BP1011" s="118">
        <f t="shared" si="420"/>
        <v>20155</v>
      </c>
      <c r="BQ1011" s="118">
        <f t="shared" si="407"/>
        <v>20155</v>
      </c>
      <c r="BR1011" s="5" t="s">
        <v>3151</v>
      </c>
      <c r="BV1011" s="63"/>
      <c r="CC1011" s="63">
        <f t="shared" si="419"/>
        <v>27129</v>
      </c>
    </row>
    <row r="1012" spans="1:81" ht="15" hidden="1" customHeight="1" outlineLevel="1">
      <c r="A1012" t="s">
        <v>1799</v>
      </c>
      <c r="B1012" t="s">
        <v>457</v>
      </c>
      <c r="C1012" s="1">
        <f t="shared" si="408"/>
        <v>2643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0</v>
      </c>
      <c r="G1012" s="129">
        <f t="shared" si="409"/>
        <v>1752</v>
      </c>
      <c r="H1012" s="134">
        <f t="shared" si="410"/>
        <v>0.66288308740068103</v>
      </c>
      <c r="I1012" s="2"/>
      <c r="J1012" s="2">
        <f t="shared" si="411"/>
        <v>0.15891032917139614</v>
      </c>
      <c r="K1012" s="2">
        <f t="shared" si="412"/>
        <v>0.82179341657207716</v>
      </c>
      <c r="L1012" s="2">
        <f t="shared" si="413"/>
        <v>0</v>
      </c>
      <c r="M1012" s="2">
        <f t="shared" si="414"/>
        <v>1.9296254256526701E-2</v>
      </c>
      <c r="N1012" s="63">
        <v>420</v>
      </c>
      <c r="O1012" s="63">
        <v>2172</v>
      </c>
      <c r="P1012" s="63">
        <v>0</v>
      </c>
      <c r="Q1012" s="63">
        <v>51</v>
      </c>
      <c r="R1012" s="63">
        <v>0</v>
      </c>
      <c r="S1012" s="63">
        <v>0</v>
      </c>
      <c r="T1012" s="63">
        <v>0</v>
      </c>
      <c r="U1012" s="63">
        <v>0</v>
      </c>
      <c r="V1012" s="63">
        <v>0</v>
      </c>
      <c r="W1012" s="63">
        <v>0</v>
      </c>
      <c r="X1012" s="63">
        <v>0</v>
      </c>
      <c r="Y1012" s="63">
        <v>0</v>
      </c>
      <c r="Z1012" s="63">
        <v>0</v>
      </c>
      <c r="AA1012" s="63">
        <v>0</v>
      </c>
      <c r="AB1012" s="63">
        <v>0</v>
      </c>
      <c r="AC1012" s="63">
        <v>0</v>
      </c>
      <c r="AD1012" s="63">
        <v>0</v>
      </c>
      <c r="AE1012" s="63">
        <v>0</v>
      </c>
      <c r="AF1012" s="63">
        <v>0</v>
      </c>
      <c r="AG1012" s="63">
        <v>0</v>
      </c>
      <c r="AH1012" s="63">
        <v>0</v>
      </c>
      <c r="AI1012" s="63">
        <v>0</v>
      </c>
      <c r="AJ1012" s="63">
        <v>0</v>
      </c>
      <c r="AK1012" s="63">
        <v>0</v>
      </c>
      <c r="AL1012" s="63">
        <v>0</v>
      </c>
      <c r="AM1012" s="63">
        <v>0</v>
      </c>
      <c r="AN1012" s="63">
        <v>0</v>
      </c>
      <c r="AO1012" s="63">
        <v>0</v>
      </c>
      <c r="AP1012" s="63">
        <v>0</v>
      </c>
      <c r="AQ1012" s="63">
        <v>0</v>
      </c>
      <c r="AR1012" s="63">
        <v>0</v>
      </c>
      <c r="AS1012" s="63">
        <v>0</v>
      </c>
      <c r="AT1012" s="63">
        <v>0</v>
      </c>
      <c r="AU1012" s="63">
        <v>0</v>
      </c>
      <c r="AV1012" s="63">
        <v>0</v>
      </c>
      <c r="AW1012" s="63">
        <v>0</v>
      </c>
      <c r="AX1012" s="63">
        <v>0</v>
      </c>
      <c r="AY1012" s="63">
        <v>0</v>
      </c>
      <c r="BA1012" s="5">
        <f>IF(Q1012&gt;0,RANK(Q1012,(N1012:P1012,Q1012:AE1012)),0)</f>
        <v>3</v>
      </c>
      <c r="BB1012" s="5">
        <f>IF(R1012&gt;0,RANK(R1012,(N1012:P1012,Q1012:AE1012)),0)</f>
        <v>0</v>
      </c>
      <c r="BC1012" s="5">
        <f>IF(T1012&gt;0,RANK(T1012,(N1012:P1012,Q1012:AE1012)),0)</f>
        <v>0</v>
      </c>
      <c r="BD1012" s="5">
        <f>IF(S1012&gt;0,RANK(S1012,(N1012:P1012,Q1012:AE1012)),0)</f>
        <v>0</v>
      </c>
      <c r="BE1012" s="2">
        <f t="shared" si="415"/>
        <v>1.9296254256526674E-2</v>
      </c>
      <c r="BF1012" s="2">
        <f t="shared" si="416"/>
        <v>0</v>
      </c>
      <c r="BG1012" s="2">
        <f t="shared" si="417"/>
        <v>0</v>
      </c>
      <c r="BH1012" s="2">
        <f t="shared" si="418"/>
        <v>0</v>
      </c>
      <c r="BJ1012" t="s">
        <v>1799</v>
      </c>
      <c r="BK1012" t="s">
        <v>457</v>
      </c>
      <c r="BL1012">
        <v>1</v>
      </c>
      <c r="BN1012" s="112">
        <v>20</v>
      </c>
      <c r="BO1012" s="114">
        <v>157</v>
      </c>
      <c r="BP1012" s="118">
        <f t="shared" si="420"/>
        <v>20157</v>
      </c>
      <c r="BQ1012" s="118">
        <f t="shared" si="407"/>
        <v>20157</v>
      </c>
      <c r="BR1012" s="5" t="s">
        <v>3151</v>
      </c>
      <c r="BV1012" s="63"/>
      <c r="CC1012" s="63">
        <f t="shared" si="419"/>
        <v>2643</v>
      </c>
    </row>
    <row r="1013" spans="1:81" ht="15" hidden="1" customHeight="1" outlineLevel="1">
      <c r="A1013" t="s">
        <v>412</v>
      </c>
      <c r="B1013" t="s">
        <v>457</v>
      </c>
      <c r="C1013" s="1">
        <f t="shared" si="408"/>
        <v>4230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>IF(P1013&gt;0,RANK(P1013,(N1013:P1013,Q1013:AE1013)),0)</f>
        <v>0</v>
      </c>
      <c r="G1013" s="129">
        <f t="shared" si="409"/>
        <v>2234</v>
      </c>
      <c r="H1013" s="134">
        <f t="shared" si="410"/>
        <v>0.52813238770685578</v>
      </c>
      <c r="I1013" s="2"/>
      <c r="J1013" s="2">
        <f t="shared" si="411"/>
        <v>0.22529550827423167</v>
      </c>
      <c r="K1013" s="2">
        <f t="shared" si="412"/>
        <v>0.7534278959810875</v>
      </c>
      <c r="L1013" s="2">
        <f t="shared" si="413"/>
        <v>0</v>
      </c>
      <c r="M1013" s="2">
        <f t="shared" si="414"/>
        <v>2.1276595744680882E-2</v>
      </c>
      <c r="N1013" s="63">
        <v>953</v>
      </c>
      <c r="O1013" s="63">
        <v>3187</v>
      </c>
      <c r="P1013" s="63">
        <v>0</v>
      </c>
      <c r="Q1013" s="63">
        <v>90</v>
      </c>
      <c r="R1013" s="63">
        <v>0</v>
      </c>
      <c r="S1013" s="63">
        <v>0</v>
      </c>
      <c r="T1013" s="63">
        <v>0</v>
      </c>
      <c r="U1013" s="63">
        <v>0</v>
      </c>
      <c r="V1013" s="63">
        <v>0</v>
      </c>
      <c r="W1013" s="63">
        <v>0</v>
      </c>
      <c r="X1013" s="63">
        <v>0</v>
      </c>
      <c r="Y1013" s="63">
        <v>0</v>
      </c>
      <c r="Z1013" s="63">
        <v>0</v>
      </c>
      <c r="AA1013" s="63">
        <v>0</v>
      </c>
      <c r="AB1013" s="63">
        <v>0</v>
      </c>
      <c r="AC1013" s="63">
        <v>0</v>
      </c>
      <c r="AD1013" s="63">
        <v>0</v>
      </c>
      <c r="AE1013" s="63">
        <v>0</v>
      </c>
      <c r="AF1013" s="63">
        <v>0</v>
      </c>
      <c r="AG1013" s="63">
        <v>0</v>
      </c>
      <c r="AH1013" s="63">
        <v>0</v>
      </c>
      <c r="AI1013" s="63">
        <v>0</v>
      </c>
      <c r="AJ1013" s="63">
        <v>0</v>
      </c>
      <c r="AK1013" s="63">
        <v>0</v>
      </c>
      <c r="AL1013" s="63">
        <v>0</v>
      </c>
      <c r="AM1013" s="63">
        <v>0</v>
      </c>
      <c r="AN1013" s="63">
        <v>0</v>
      </c>
      <c r="AO1013" s="63">
        <v>0</v>
      </c>
      <c r="AP1013" s="63">
        <v>0</v>
      </c>
      <c r="AQ1013" s="63">
        <v>0</v>
      </c>
      <c r="AR1013" s="63">
        <v>0</v>
      </c>
      <c r="AS1013" s="63">
        <v>0</v>
      </c>
      <c r="AT1013" s="63">
        <v>0</v>
      </c>
      <c r="AU1013" s="63">
        <v>0</v>
      </c>
      <c r="AV1013" s="63">
        <v>0</v>
      </c>
      <c r="AW1013" s="63">
        <v>0</v>
      </c>
      <c r="AX1013" s="63">
        <v>0</v>
      </c>
      <c r="AY1013" s="63">
        <v>0</v>
      </c>
      <c r="BA1013" s="5">
        <f>IF(Q1013&gt;0,RANK(Q1013,(N1013:P1013,Q1013:AE1013)),0)</f>
        <v>3</v>
      </c>
      <c r="BB1013" s="5">
        <f>IF(R1013&gt;0,RANK(R1013,(N1013:P1013,Q1013:AE1013)),0)</f>
        <v>0</v>
      </c>
      <c r="BC1013" s="5">
        <f>IF(T1013&gt;0,RANK(T1013,(N1013:P1013,Q1013:AE1013)),0)</f>
        <v>0</v>
      </c>
      <c r="BD1013" s="5">
        <f>IF(S1013&gt;0,RANK(S1013,(N1013:P1013,Q1013:AE1013)),0)</f>
        <v>0</v>
      </c>
      <c r="BE1013" s="2">
        <f t="shared" si="415"/>
        <v>2.1276595744680851E-2</v>
      </c>
      <c r="BF1013" s="2">
        <f t="shared" si="416"/>
        <v>0</v>
      </c>
      <c r="BG1013" s="2">
        <f t="shared" si="417"/>
        <v>0</v>
      </c>
      <c r="BH1013" s="2">
        <f t="shared" si="418"/>
        <v>0</v>
      </c>
      <c r="BJ1013" t="s">
        <v>412</v>
      </c>
      <c r="BK1013" t="s">
        <v>457</v>
      </c>
      <c r="BL1013">
        <v>1</v>
      </c>
      <c r="BN1013" s="112">
        <v>20</v>
      </c>
      <c r="BO1013" s="114">
        <v>159</v>
      </c>
      <c r="BP1013" s="118">
        <f t="shared" si="420"/>
        <v>20159</v>
      </c>
      <c r="BQ1013" s="118">
        <f t="shared" si="407"/>
        <v>20159</v>
      </c>
      <c r="BR1013" s="5" t="s">
        <v>3151</v>
      </c>
      <c r="BV1013" s="63"/>
      <c r="CC1013" s="63">
        <f t="shared" si="419"/>
        <v>4230</v>
      </c>
    </row>
    <row r="1014" spans="1:81" ht="15" hidden="1" customHeight="1" outlineLevel="1">
      <c r="A1014" t="s">
        <v>1576</v>
      </c>
      <c r="B1014" t="s">
        <v>457</v>
      </c>
      <c r="C1014" s="1">
        <f t="shared" si="408"/>
        <v>23855</v>
      </c>
      <c r="D1014" s="5">
        <f>IF(N1014&gt;0, RANK(N1014,(N1014:P1014,Q1014:AE1014)),0)</f>
        <v>1</v>
      </c>
      <c r="E1014" s="5">
        <f>IF(O1014&gt;0,RANK(O1014,(N1014:P1014,Q1014:AE1014)),0)</f>
        <v>2</v>
      </c>
      <c r="F1014" s="5">
        <f>IF(P1014&gt;0,RANK(P1014,(N1014:P1014,Q1014:AE1014)),0)</f>
        <v>0</v>
      </c>
      <c r="G1014" s="129">
        <f t="shared" si="409"/>
        <v>766</v>
      </c>
      <c r="H1014" s="134">
        <f t="shared" si="410"/>
        <v>3.2110668622930202E-2</v>
      </c>
      <c r="I1014" s="2"/>
      <c r="J1014" s="2">
        <f t="shared" si="411"/>
        <v>0.5005239991616014</v>
      </c>
      <c r="K1014" s="2">
        <f t="shared" si="412"/>
        <v>0.46841333053867112</v>
      </c>
      <c r="L1014" s="2">
        <f t="shared" si="413"/>
        <v>0</v>
      </c>
      <c r="M1014" s="2">
        <f>IF(C1014=0,"-",(1-J1014-K1014-L1014))</f>
        <v>3.106267029972748E-2</v>
      </c>
      <c r="N1014" s="63">
        <v>11940</v>
      </c>
      <c r="O1014" s="63">
        <v>11174</v>
      </c>
      <c r="P1014" s="63">
        <v>0</v>
      </c>
      <c r="Q1014" s="63">
        <v>741</v>
      </c>
      <c r="R1014" s="63">
        <v>0</v>
      </c>
      <c r="S1014" s="63">
        <v>0</v>
      </c>
      <c r="T1014" s="63">
        <v>0</v>
      </c>
      <c r="U1014" s="63">
        <v>0</v>
      </c>
      <c r="V1014" s="63">
        <v>0</v>
      </c>
      <c r="W1014" s="63">
        <v>0</v>
      </c>
      <c r="X1014" s="63">
        <v>0</v>
      </c>
      <c r="Y1014" s="63">
        <v>0</v>
      </c>
      <c r="Z1014" s="63">
        <v>0</v>
      </c>
      <c r="AA1014" s="63">
        <v>0</v>
      </c>
      <c r="AB1014" s="63">
        <v>0</v>
      </c>
      <c r="AC1014" s="63">
        <v>0</v>
      </c>
      <c r="AD1014" s="63">
        <v>0</v>
      </c>
      <c r="AE1014" s="63">
        <v>0</v>
      </c>
      <c r="AF1014" s="63">
        <v>0</v>
      </c>
      <c r="AG1014" s="63">
        <v>0</v>
      </c>
      <c r="AH1014" s="63">
        <v>0</v>
      </c>
      <c r="AI1014" s="63">
        <v>0</v>
      </c>
      <c r="AJ1014" s="63">
        <v>0</v>
      </c>
      <c r="AK1014" s="63">
        <v>0</v>
      </c>
      <c r="AL1014" s="63">
        <v>0</v>
      </c>
      <c r="AM1014" s="63">
        <v>0</v>
      </c>
      <c r="AN1014" s="63">
        <v>0</v>
      </c>
      <c r="AO1014" s="63">
        <v>0</v>
      </c>
      <c r="AP1014" s="63">
        <v>0</v>
      </c>
      <c r="AQ1014" s="63">
        <v>0</v>
      </c>
      <c r="AR1014" s="63">
        <v>0</v>
      </c>
      <c r="AS1014" s="63">
        <v>0</v>
      </c>
      <c r="AT1014" s="63">
        <v>0</v>
      </c>
      <c r="AU1014" s="63">
        <v>0</v>
      </c>
      <c r="AV1014" s="63">
        <v>0</v>
      </c>
      <c r="AW1014" s="63">
        <v>0</v>
      </c>
      <c r="AX1014" s="63">
        <v>0</v>
      </c>
      <c r="AY1014" s="63">
        <v>0</v>
      </c>
      <c r="BA1014" s="5">
        <f>IF(Q1014&gt;0,RANK(Q1014,(N1014:P1014,Q1014:AE1014)),0)</f>
        <v>3</v>
      </c>
      <c r="BB1014" s="5">
        <f>IF(R1014&gt;0,RANK(R1014,(N1014:P1014,Q1014:AE1014)),0)</f>
        <v>0</v>
      </c>
      <c r="BC1014" s="5">
        <f>IF(T1014&gt;0,RANK(T1014,(N1014:P1014,Q1014:AE1014)),0)</f>
        <v>0</v>
      </c>
      <c r="BD1014" s="5">
        <f>IF(S1014&gt;0,RANK(S1014,(N1014:P1014,Q1014:AE1014)),0)</f>
        <v>0</v>
      </c>
      <c r="BE1014" s="2">
        <f t="shared" si="415"/>
        <v>3.1062670299727521E-2</v>
      </c>
      <c r="BF1014" s="2">
        <f t="shared" si="416"/>
        <v>0</v>
      </c>
      <c r="BG1014" s="2">
        <f t="shared" si="417"/>
        <v>0</v>
      </c>
      <c r="BH1014" s="2">
        <f t="shared" si="418"/>
        <v>0</v>
      </c>
      <c r="BJ1014" t="s">
        <v>1576</v>
      </c>
      <c r="BK1014" t="s">
        <v>457</v>
      </c>
      <c r="BL1014">
        <v>1</v>
      </c>
      <c r="BN1014" s="112">
        <v>20</v>
      </c>
      <c r="BO1014" s="114">
        <v>161</v>
      </c>
      <c r="BP1014" s="118">
        <f t="shared" si="420"/>
        <v>20161</v>
      </c>
      <c r="BQ1014" s="118">
        <f t="shared" si="407"/>
        <v>20161</v>
      </c>
      <c r="BR1014" s="5" t="s">
        <v>3151</v>
      </c>
      <c r="BV1014" s="63"/>
      <c r="CC1014" s="63">
        <f t="shared" si="419"/>
        <v>23855</v>
      </c>
    </row>
    <row r="1015" spans="1:81" ht="15" hidden="1" customHeight="1" outlineLevel="1">
      <c r="A1015" t="s">
        <v>662</v>
      </c>
      <c r="B1015" t="s">
        <v>457</v>
      </c>
      <c r="C1015" s="1">
        <f t="shared" si="408"/>
        <v>2661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0</v>
      </c>
      <c r="G1015" s="129">
        <f t="shared" si="409"/>
        <v>1962</v>
      </c>
      <c r="H1015" s="134">
        <f t="shared" si="410"/>
        <v>0.7373167981961668</v>
      </c>
      <c r="I1015" s="2"/>
      <c r="J1015" s="2">
        <f t="shared" si="411"/>
        <v>0.1247651258925216</v>
      </c>
      <c r="K1015" s="2">
        <f t="shared" si="412"/>
        <v>0.86208192408868844</v>
      </c>
      <c r="L1015" s="2">
        <f t="shared" si="413"/>
        <v>0</v>
      </c>
      <c r="M1015" s="2">
        <f t="shared" si="414"/>
        <v>1.3152950018789911E-2</v>
      </c>
      <c r="N1015" s="63">
        <v>332</v>
      </c>
      <c r="O1015" s="63">
        <v>2294</v>
      </c>
      <c r="P1015" s="63">
        <v>0</v>
      </c>
      <c r="Q1015" s="63">
        <v>35</v>
      </c>
      <c r="R1015" s="63">
        <v>0</v>
      </c>
      <c r="S1015" s="63">
        <v>0</v>
      </c>
      <c r="T1015" s="63">
        <v>0</v>
      </c>
      <c r="U1015" s="63">
        <v>0</v>
      </c>
      <c r="V1015" s="63">
        <v>0</v>
      </c>
      <c r="W1015" s="63">
        <v>0</v>
      </c>
      <c r="X1015" s="63">
        <v>0</v>
      </c>
      <c r="Y1015" s="63">
        <v>0</v>
      </c>
      <c r="Z1015" s="63">
        <v>0</v>
      </c>
      <c r="AA1015" s="63">
        <v>0</v>
      </c>
      <c r="AB1015" s="63">
        <v>0</v>
      </c>
      <c r="AC1015" s="63">
        <v>0</v>
      </c>
      <c r="AD1015" s="63">
        <v>0</v>
      </c>
      <c r="AE1015" s="63">
        <v>0</v>
      </c>
      <c r="AF1015" s="63">
        <v>0</v>
      </c>
      <c r="AG1015" s="63">
        <v>0</v>
      </c>
      <c r="AH1015" s="63">
        <v>0</v>
      </c>
      <c r="AI1015" s="63">
        <v>0</v>
      </c>
      <c r="AJ1015" s="63">
        <v>0</v>
      </c>
      <c r="AK1015" s="63">
        <v>0</v>
      </c>
      <c r="AL1015" s="63">
        <v>0</v>
      </c>
      <c r="AM1015" s="63">
        <v>0</v>
      </c>
      <c r="AN1015" s="63">
        <v>0</v>
      </c>
      <c r="AO1015" s="63">
        <v>0</v>
      </c>
      <c r="AP1015" s="63">
        <v>0</v>
      </c>
      <c r="AQ1015" s="63">
        <v>0</v>
      </c>
      <c r="AR1015" s="63">
        <v>0</v>
      </c>
      <c r="AS1015" s="63">
        <v>0</v>
      </c>
      <c r="AT1015" s="63">
        <v>0</v>
      </c>
      <c r="AU1015" s="63">
        <v>0</v>
      </c>
      <c r="AV1015" s="63">
        <v>0</v>
      </c>
      <c r="AW1015" s="63">
        <v>0</v>
      </c>
      <c r="AX1015" s="63">
        <v>0</v>
      </c>
      <c r="AY1015" s="63">
        <v>0</v>
      </c>
      <c r="BA1015" s="5">
        <f>IF(Q1015&gt;0,RANK(Q1015,(N1015:P1015,Q1015:AE1015)),0)</f>
        <v>3</v>
      </c>
      <c r="BB1015" s="5">
        <f>IF(R1015&gt;0,RANK(R1015,(N1015:P1015,Q1015:AE1015)),0)</f>
        <v>0</v>
      </c>
      <c r="BC1015" s="5">
        <f>IF(T1015&gt;0,RANK(T1015,(N1015:P1015,Q1015:AE1015)),0)</f>
        <v>0</v>
      </c>
      <c r="BD1015" s="5">
        <f>IF(S1015&gt;0,RANK(S1015,(N1015:P1015,Q1015:AE1015)),0)</f>
        <v>0</v>
      </c>
      <c r="BE1015" s="2">
        <f t="shared" si="415"/>
        <v>1.3152950018789928E-2</v>
      </c>
      <c r="BF1015" s="2">
        <f t="shared" si="416"/>
        <v>0</v>
      </c>
      <c r="BG1015" s="2">
        <f t="shared" si="417"/>
        <v>0</v>
      </c>
      <c r="BH1015" s="2">
        <f t="shared" si="418"/>
        <v>0</v>
      </c>
      <c r="BJ1015" t="s">
        <v>662</v>
      </c>
      <c r="BK1015" t="s">
        <v>457</v>
      </c>
      <c r="BL1015">
        <v>1</v>
      </c>
      <c r="BN1015" s="112">
        <v>20</v>
      </c>
      <c r="BO1015" s="114">
        <v>163</v>
      </c>
      <c r="BP1015" s="118">
        <f t="shared" si="420"/>
        <v>20163</v>
      </c>
      <c r="BQ1015" s="118">
        <f t="shared" si="407"/>
        <v>20163</v>
      </c>
      <c r="BR1015" s="5" t="s">
        <v>3151</v>
      </c>
      <c r="BV1015" s="63"/>
      <c r="CC1015" s="63">
        <f t="shared" si="419"/>
        <v>2661</v>
      </c>
    </row>
    <row r="1016" spans="1:81" ht="15" hidden="1" customHeight="1" outlineLevel="1">
      <c r="A1016" t="s">
        <v>2481</v>
      </c>
      <c r="B1016" t="s">
        <v>457</v>
      </c>
      <c r="C1016" s="1">
        <f t="shared" si="408"/>
        <v>1748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29">
        <f t="shared" si="409"/>
        <v>1134</v>
      </c>
      <c r="H1016" s="134">
        <f t="shared" si="410"/>
        <v>0.64874141876430202</v>
      </c>
      <c r="I1016" s="2"/>
      <c r="J1016" s="2">
        <f t="shared" si="411"/>
        <v>0.16647597254004576</v>
      </c>
      <c r="K1016" s="2">
        <f t="shared" si="412"/>
        <v>0.81521739130434778</v>
      </c>
      <c r="L1016" s="2">
        <f t="shared" si="413"/>
        <v>0</v>
      </c>
      <c r="M1016" s="2">
        <f t="shared" si="414"/>
        <v>1.8306636155606459E-2</v>
      </c>
      <c r="N1016" s="63">
        <v>291</v>
      </c>
      <c r="O1016" s="63">
        <v>1425</v>
      </c>
      <c r="P1016" s="63">
        <v>0</v>
      </c>
      <c r="Q1016" s="63">
        <v>32</v>
      </c>
      <c r="R1016" s="63">
        <v>0</v>
      </c>
      <c r="S1016" s="63">
        <v>0</v>
      </c>
      <c r="T1016" s="63">
        <v>0</v>
      </c>
      <c r="U1016" s="63">
        <v>0</v>
      </c>
      <c r="V1016" s="63">
        <v>0</v>
      </c>
      <c r="W1016" s="63">
        <v>0</v>
      </c>
      <c r="X1016" s="63">
        <v>0</v>
      </c>
      <c r="Y1016" s="63">
        <v>0</v>
      </c>
      <c r="Z1016" s="63">
        <v>0</v>
      </c>
      <c r="AA1016" s="63">
        <v>0</v>
      </c>
      <c r="AB1016" s="63">
        <v>0</v>
      </c>
      <c r="AC1016" s="63">
        <v>0</v>
      </c>
      <c r="AD1016" s="63">
        <v>0</v>
      </c>
      <c r="AE1016" s="63">
        <v>0</v>
      </c>
      <c r="AF1016" s="63">
        <v>0</v>
      </c>
      <c r="AG1016" s="63">
        <v>0</v>
      </c>
      <c r="AH1016" s="63">
        <v>0</v>
      </c>
      <c r="AI1016" s="63">
        <v>0</v>
      </c>
      <c r="AJ1016" s="63">
        <v>0</v>
      </c>
      <c r="AK1016" s="63">
        <v>0</v>
      </c>
      <c r="AL1016" s="63">
        <v>0</v>
      </c>
      <c r="AM1016" s="63">
        <v>0</v>
      </c>
      <c r="AN1016" s="63">
        <v>0</v>
      </c>
      <c r="AO1016" s="63">
        <v>0</v>
      </c>
      <c r="AP1016" s="63">
        <v>0</v>
      </c>
      <c r="AQ1016" s="63">
        <v>0</v>
      </c>
      <c r="AR1016" s="63">
        <v>0</v>
      </c>
      <c r="AS1016" s="63">
        <v>0</v>
      </c>
      <c r="AT1016" s="63">
        <v>0</v>
      </c>
      <c r="AU1016" s="63">
        <v>0</v>
      </c>
      <c r="AV1016" s="63">
        <v>0</v>
      </c>
      <c r="AW1016" s="63">
        <v>0</v>
      </c>
      <c r="AX1016" s="63">
        <v>0</v>
      </c>
      <c r="AY1016" s="63">
        <v>0</v>
      </c>
      <c r="BA1016" s="5">
        <f>IF(Q1016&gt;0,RANK(Q1016,(N1016:P1016,Q1016:AE1016)),0)</f>
        <v>3</v>
      </c>
      <c r="BB1016" s="5">
        <f>IF(R1016&gt;0,RANK(R1016,(N1016:P1016,Q1016:AE1016)),0)</f>
        <v>0</v>
      </c>
      <c r="BC1016" s="5">
        <f>IF(T1016&gt;0,RANK(T1016,(N1016:P1016,Q1016:AE1016)),0)</f>
        <v>0</v>
      </c>
      <c r="BD1016" s="5">
        <f>IF(S1016&gt;0,RANK(S1016,(N1016:P1016,Q1016:AE1016)),0)</f>
        <v>0</v>
      </c>
      <c r="BE1016" s="2">
        <f t="shared" si="415"/>
        <v>1.8306636155606407E-2</v>
      </c>
      <c r="BF1016" s="2">
        <f t="shared" si="416"/>
        <v>0</v>
      </c>
      <c r="BG1016" s="2">
        <f t="shared" si="417"/>
        <v>0</v>
      </c>
      <c r="BH1016" s="2">
        <f t="shared" si="418"/>
        <v>0</v>
      </c>
      <c r="BJ1016" t="s">
        <v>2481</v>
      </c>
      <c r="BK1016" t="s">
        <v>457</v>
      </c>
      <c r="BL1016">
        <v>1</v>
      </c>
      <c r="BN1016" s="112">
        <v>20</v>
      </c>
      <c r="BO1016" s="114">
        <v>165</v>
      </c>
      <c r="BP1016" s="118">
        <f t="shared" si="420"/>
        <v>20165</v>
      </c>
      <c r="BQ1016" s="118">
        <f t="shared" si="407"/>
        <v>20165</v>
      </c>
      <c r="BR1016" s="5" t="s">
        <v>3151</v>
      </c>
      <c r="BV1016" s="63"/>
      <c r="CC1016" s="63">
        <f t="shared" si="419"/>
        <v>1748</v>
      </c>
    </row>
    <row r="1017" spans="1:81" ht="15" hidden="1" customHeight="1" outlineLevel="1">
      <c r="A1017" t="s">
        <v>1819</v>
      </c>
      <c r="B1017" t="s">
        <v>457</v>
      </c>
      <c r="C1017" s="1">
        <f t="shared" si="408"/>
        <v>3429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0</v>
      </c>
      <c r="G1017" s="129">
        <f t="shared" si="409"/>
        <v>2174</v>
      </c>
      <c r="H1017" s="134">
        <f t="shared" si="410"/>
        <v>0.63400408282298049</v>
      </c>
      <c r="I1017" s="2"/>
      <c r="J1017" s="2">
        <f t="shared" si="411"/>
        <v>0.17235345581802275</v>
      </c>
      <c r="K1017" s="2">
        <f t="shared" si="412"/>
        <v>0.80635753864100324</v>
      </c>
      <c r="L1017" s="2">
        <f t="shared" si="413"/>
        <v>0</v>
      </c>
      <c r="M1017" s="2">
        <f t="shared" si="414"/>
        <v>2.1289005540974015E-2</v>
      </c>
      <c r="N1017" s="63">
        <v>591</v>
      </c>
      <c r="O1017" s="63">
        <v>2765</v>
      </c>
      <c r="P1017" s="63">
        <v>0</v>
      </c>
      <c r="Q1017" s="63">
        <v>73</v>
      </c>
      <c r="R1017" s="63">
        <v>0</v>
      </c>
      <c r="S1017" s="63">
        <v>0</v>
      </c>
      <c r="T1017" s="63">
        <v>0</v>
      </c>
      <c r="U1017" s="63">
        <v>0</v>
      </c>
      <c r="V1017" s="63">
        <v>0</v>
      </c>
      <c r="W1017" s="63">
        <v>0</v>
      </c>
      <c r="X1017" s="63">
        <v>0</v>
      </c>
      <c r="Y1017" s="63">
        <v>0</v>
      </c>
      <c r="Z1017" s="63">
        <v>0</v>
      </c>
      <c r="AA1017" s="63">
        <v>0</v>
      </c>
      <c r="AB1017" s="63">
        <v>0</v>
      </c>
      <c r="AC1017" s="63">
        <v>0</v>
      </c>
      <c r="AD1017" s="63">
        <v>0</v>
      </c>
      <c r="AE1017" s="63">
        <v>0</v>
      </c>
      <c r="AF1017" s="63">
        <v>0</v>
      </c>
      <c r="AG1017" s="63">
        <v>0</v>
      </c>
      <c r="AH1017" s="63">
        <v>0</v>
      </c>
      <c r="AI1017" s="63">
        <v>0</v>
      </c>
      <c r="AJ1017" s="63">
        <v>0</v>
      </c>
      <c r="AK1017" s="63">
        <v>0</v>
      </c>
      <c r="AL1017" s="63">
        <v>0</v>
      </c>
      <c r="AM1017" s="63">
        <v>0</v>
      </c>
      <c r="AN1017" s="63">
        <v>0</v>
      </c>
      <c r="AO1017" s="63">
        <v>0</v>
      </c>
      <c r="AP1017" s="63">
        <v>0</v>
      </c>
      <c r="AQ1017" s="63">
        <v>0</v>
      </c>
      <c r="AR1017" s="63">
        <v>0</v>
      </c>
      <c r="AS1017" s="63">
        <v>0</v>
      </c>
      <c r="AT1017" s="63">
        <v>0</v>
      </c>
      <c r="AU1017" s="63">
        <v>0</v>
      </c>
      <c r="AV1017" s="63">
        <v>0</v>
      </c>
      <c r="AW1017" s="63">
        <v>0</v>
      </c>
      <c r="AX1017" s="63">
        <v>0</v>
      </c>
      <c r="AY1017" s="63">
        <v>0</v>
      </c>
      <c r="BA1017" s="5">
        <f>IF(Q1017&gt;0,RANK(Q1017,(N1017:P1017,Q1017:AE1017)),0)</f>
        <v>3</v>
      </c>
      <c r="BB1017" s="5">
        <f>IF(R1017&gt;0,RANK(R1017,(N1017:P1017,Q1017:AE1017)),0)</f>
        <v>0</v>
      </c>
      <c r="BC1017" s="5">
        <f>IF(T1017&gt;0,RANK(T1017,(N1017:P1017,Q1017:AE1017)),0)</f>
        <v>0</v>
      </c>
      <c r="BD1017" s="5">
        <f>IF(S1017&gt;0,RANK(S1017,(N1017:P1017,Q1017:AE1017)),0)</f>
        <v>0</v>
      </c>
      <c r="BE1017" s="2">
        <f t="shared" si="415"/>
        <v>2.1289005540974047E-2</v>
      </c>
      <c r="BF1017" s="2">
        <f t="shared" si="416"/>
        <v>0</v>
      </c>
      <c r="BG1017" s="2">
        <f t="shared" si="417"/>
        <v>0</v>
      </c>
      <c r="BH1017" s="2">
        <f t="shared" si="418"/>
        <v>0</v>
      </c>
      <c r="BJ1017" t="s">
        <v>1819</v>
      </c>
      <c r="BK1017" t="s">
        <v>457</v>
      </c>
      <c r="BL1017">
        <v>1</v>
      </c>
      <c r="BN1017" s="112">
        <v>20</v>
      </c>
      <c r="BO1017" s="114">
        <v>167</v>
      </c>
      <c r="BP1017" s="118">
        <f t="shared" si="420"/>
        <v>20167</v>
      </c>
      <c r="BQ1017" s="118">
        <f t="shared" si="407"/>
        <v>20167</v>
      </c>
      <c r="BR1017" s="5" t="s">
        <v>3151</v>
      </c>
      <c r="BV1017" s="63"/>
      <c r="CC1017" s="63">
        <f t="shared" si="419"/>
        <v>3429</v>
      </c>
    </row>
    <row r="1018" spans="1:81" ht="15" hidden="1" customHeight="1" outlineLevel="1">
      <c r="A1018" t="s">
        <v>648</v>
      </c>
      <c r="B1018" t="s">
        <v>457</v>
      </c>
      <c r="C1018" s="1">
        <f t="shared" si="408"/>
        <v>23911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0</v>
      </c>
      <c r="G1018" s="129">
        <f t="shared" si="409"/>
        <v>7291</v>
      </c>
      <c r="H1018" s="134">
        <f t="shared" si="410"/>
        <v>0.30492242064321862</v>
      </c>
      <c r="I1018" s="2"/>
      <c r="J1018" s="2">
        <f t="shared" si="411"/>
        <v>0.33549412404332735</v>
      </c>
      <c r="K1018" s="2">
        <f t="shared" si="412"/>
        <v>0.64041654468654596</v>
      </c>
      <c r="L1018" s="2">
        <f t="shared" si="413"/>
        <v>0</v>
      </c>
      <c r="M1018" s="2">
        <f t="shared" si="414"/>
        <v>2.408933127012669E-2</v>
      </c>
      <c r="N1018" s="63">
        <v>8022</v>
      </c>
      <c r="O1018" s="63">
        <v>15313</v>
      </c>
      <c r="P1018" s="63">
        <v>0</v>
      </c>
      <c r="Q1018" s="63">
        <v>576</v>
      </c>
      <c r="R1018" s="63">
        <v>0</v>
      </c>
      <c r="S1018" s="63">
        <v>0</v>
      </c>
      <c r="T1018" s="63">
        <v>0</v>
      </c>
      <c r="U1018" s="63">
        <v>0</v>
      </c>
      <c r="V1018" s="63">
        <v>0</v>
      </c>
      <c r="W1018" s="63">
        <v>0</v>
      </c>
      <c r="X1018" s="63">
        <v>0</v>
      </c>
      <c r="Y1018" s="63">
        <v>0</v>
      </c>
      <c r="Z1018" s="63">
        <v>0</v>
      </c>
      <c r="AA1018" s="63">
        <v>0</v>
      </c>
      <c r="AB1018" s="63">
        <v>0</v>
      </c>
      <c r="AC1018" s="63">
        <v>0</v>
      </c>
      <c r="AD1018" s="63">
        <v>0</v>
      </c>
      <c r="AE1018" s="63">
        <v>0</v>
      </c>
      <c r="AF1018" s="63">
        <v>0</v>
      </c>
      <c r="AG1018" s="63">
        <v>0</v>
      </c>
      <c r="AH1018" s="63">
        <v>0</v>
      </c>
      <c r="AI1018" s="63">
        <v>0</v>
      </c>
      <c r="AJ1018" s="63">
        <v>0</v>
      </c>
      <c r="AK1018" s="63">
        <v>0</v>
      </c>
      <c r="AL1018" s="63">
        <v>0</v>
      </c>
      <c r="AM1018" s="63">
        <v>0</v>
      </c>
      <c r="AN1018" s="63">
        <v>0</v>
      </c>
      <c r="AO1018" s="63">
        <v>0</v>
      </c>
      <c r="AP1018" s="63">
        <v>0</v>
      </c>
      <c r="AQ1018" s="63">
        <v>0</v>
      </c>
      <c r="AR1018" s="63">
        <v>0</v>
      </c>
      <c r="AS1018" s="63">
        <v>0</v>
      </c>
      <c r="AT1018" s="63">
        <v>0</v>
      </c>
      <c r="AU1018" s="63">
        <v>0</v>
      </c>
      <c r="AV1018" s="63">
        <v>0</v>
      </c>
      <c r="AW1018" s="63">
        <v>0</v>
      </c>
      <c r="AX1018" s="63">
        <v>0</v>
      </c>
      <c r="AY1018" s="63">
        <v>0</v>
      </c>
      <c r="BA1018" s="5">
        <f>IF(Q1018&gt;0,RANK(Q1018,(N1018:P1018,Q1018:AE1018)),0)</f>
        <v>3</v>
      </c>
      <c r="BB1018" s="5">
        <f>IF(R1018&gt;0,RANK(R1018,(N1018:P1018,Q1018:AE1018)),0)</f>
        <v>0</v>
      </c>
      <c r="BC1018" s="5">
        <f>IF(T1018&gt;0,RANK(T1018,(N1018:P1018,Q1018:AE1018)),0)</f>
        <v>0</v>
      </c>
      <c r="BD1018" s="5">
        <f>IF(S1018&gt;0,RANK(S1018,(N1018:P1018,Q1018:AE1018)),0)</f>
        <v>0</v>
      </c>
      <c r="BE1018" s="2">
        <f t="shared" si="415"/>
        <v>2.4089331270126722E-2</v>
      </c>
      <c r="BF1018" s="2">
        <f t="shared" si="416"/>
        <v>0</v>
      </c>
      <c r="BG1018" s="2">
        <f t="shared" si="417"/>
        <v>0</v>
      </c>
      <c r="BH1018" s="2">
        <f t="shared" si="418"/>
        <v>0</v>
      </c>
      <c r="BJ1018" t="s">
        <v>648</v>
      </c>
      <c r="BK1018" t="s">
        <v>457</v>
      </c>
      <c r="BL1018">
        <v>1</v>
      </c>
      <c r="BN1018" s="112">
        <v>20</v>
      </c>
      <c r="BO1018" s="114">
        <v>169</v>
      </c>
      <c r="BP1018" s="118">
        <f t="shared" si="420"/>
        <v>20169</v>
      </c>
      <c r="BQ1018" s="118">
        <f t="shared" si="407"/>
        <v>20169</v>
      </c>
      <c r="BR1018" s="5" t="s">
        <v>3151</v>
      </c>
      <c r="BV1018" s="63"/>
      <c r="CC1018" s="63">
        <f t="shared" si="419"/>
        <v>23911</v>
      </c>
    </row>
    <row r="1019" spans="1:81" ht="15" hidden="1" customHeight="1" outlineLevel="1">
      <c r="A1019" t="s">
        <v>829</v>
      </c>
      <c r="B1019" t="s">
        <v>457</v>
      </c>
      <c r="C1019" s="1">
        <f t="shared" si="408"/>
        <v>2322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0</v>
      </c>
      <c r="G1019" s="129">
        <f t="shared" si="409"/>
        <v>1701</v>
      </c>
      <c r="H1019" s="134">
        <f t="shared" si="410"/>
        <v>0.73255813953488369</v>
      </c>
      <c r="I1019" s="2"/>
      <c r="J1019" s="2">
        <f t="shared" si="411"/>
        <v>0.12489233419465978</v>
      </c>
      <c r="K1019" s="2">
        <f t="shared" si="412"/>
        <v>0.85745047372954353</v>
      </c>
      <c r="L1019" s="2">
        <f t="shared" si="413"/>
        <v>0</v>
      </c>
      <c r="M1019" s="2">
        <f t="shared" si="414"/>
        <v>1.7657192075796746E-2</v>
      </c>
      <c r="N1019" s="63">
        <v>290</v>
      </c>
      <c r="O1019" s="63">
        <v>1991</v>
      </c>
      <c r="P1019" s="63">
        <v>0</v>
      </c>
      <c r="Q1019" s="63">
        <v>41</v>
      </c>
      <c r="R1019" s="63">
        <v>0</v>
      </c>
      <c r="S1019" s="63">
        <v>0</v>
      </c>
      <c r="T1019" s="63">
        <v>0</v>
      </c>
      <c r="U1019" s="63">
        <v>0</v>
      </c>
      <c r="V1019" s="63">
        <v>0</v>
      </c>
      <c r="W1019" s="63">
        <v>0</v>
      </c>
      <c r="X1019" s="63">
        <v>0</v>
      </c>
      <c r="Y1019" s="63">
        <v>0</v>
      </c>
      <c r="Z1019" s="63">
        <v>0</v>
      </c>
      <c r="AA1019" s="63">
        <v>0</v>
      </c>
      <c r="AB1019" s="63">
        <v>0</v>
      </c>
      <c r="AC1019" s="63">
        <v>0</v>
      </c>
      <c r="AD1019" s="63">
        <v>0</v>
      </c>
      <c r="AE1019" s="63">
        <v>0</v>
      </c>
      <c r="AF1019" s="63">
        <v>0</v>
      </c>
      <c r="AG1019" s="63">
        <v>0</v>
      </c>
      <c r="AH1019" s="63">
        <v>0</v>
      </c>
      <c r="AI1019" s="63">
        <v>0</v>
      </c>
      <c r="AJ1019" s="63">
        <v>0</v>
      </c>
      <c r="AK1019" s="63">
        <v>0</v>
      </c>
      <c r="AL1019" s="63">
        <v>0</v>
      </c>
      <c r="AM1019" s="63">
        <v>0</v>
      </c>
      <c r="AN1019" s="63">
        <v>0</v>
      </c>
      <c r="AO1019" s="63">
        <v>0</v>
      </c>
      <c r="AP1019" s="63">
        <v>0</v>
      </c>
      <c r="AQ1019" s="63">
        <v>0</v>
      </c>
      <c r="AR1019" s="63">
        <v>0</v>
      </c>
      <c r="AS1019" s="63">
        <v>0</v>
      </c>
      <c r="AT1019" s="63">
        <v>0</v>
      </c>
      <c r="AU1019" s="63">
        <v>0</v>
      </c>
      <c r="AV1019" s="63">
        <v>0</v>
      </c>
      <c r="AW1019" s="63">
        <v>0</v>
      </c>
      <c r="AX1019" s="63">
        <v>0</v>
      </c>
      <c r="AY1019" s="63">
        <v>0</v>
      </c>
      <c r="BA1019" s="5">
        <f>IF(Q1019&gt;0,RANK(Q1019,(N1019:P1019,Q1019:AE1019)),0)</f>
        <v>3</v>
      </c>
      <c r="BB1019" s="5">
        <f>IF(R1019&gt;0,RANK(R1019,(N1019:P1019,Q1019:AE1019)),0)</f>
        <v>0</v>
      </c>
      <c r="BC1019" s="5">
        <f>IF(T1019&gt;0,RANK(T1019,(N1019:P1019,Q1019:AE1019)),0)</f>
        <v>0</v>
      </c>
      <c r="BD1019" s="5">
        <f>IF(S1019&gt;0,RANK(S1019,(N1019:P1019,Q1019:AE1019)),0)</f>
        <v>0</v>
      </c>
      <c r="BE1019" s="2">
        <f t="shared" si="415"/>
        <v>1.7657192075796729E-2</v>
      </c>
      <c r="BF1019" s="2">
        <f t="shared" si="416"/>
        <v>0</v>
      </c>
      <c r="BG1019" s="2">
        <f t="shared" si="417"/>
        <v>0</v>
      </c>
      <c r="BH1019" s="2">
        <f t="shared" si="418"/>
        <v>0</v>
      </c>
      <c r="BJ1019" t="s">
        <v>829</v>
      </c>
      <c r="BK1019" t="s">
        <v>457</v>
      </c>
      <c r="BL1019">
        <v>1</v>
      </c>
      <c r="BN1019" s="112">
        <v>20</v>
      </c>
      <c r="BO1019" s="114">
        <v>171</v>
      </c>
      <c r="BP1019" s="118">
        <f t="shared" si="420"/>
        <v>20171</v>
      </c>
      <c r="BQ1019" s="118">
        <f t="shared" si="407"/>
        <v>20171</v>
      </c>
      <c r="BR1019" s="5" t="s">
        <v>3151</v>
      </c>
      <c r="BV1019" s="63"/>
      <c r="CC1019" s="63">
        <f t="shared" si="419"/>
        <v>2322</v>
      </c>
    </row>
    <row r="1020" spans="1:81" ht="15" hidden="1" customHeight="1" outlineLevel="1">
      <c r="A1020" t="s">
        <v>2831</v>
      </c>
      <c r="B1020" t="s">
        <v>457</v>
      </c>
      <c r="C1020" s="1">
        <f t="shared" si="408"/>
        <v>213552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0</v>
      </c>
      <c r="G1020" s="129">
        <f t="shared" si="409"/>
        <v>26833</v>
      </c>
      <c r="H1020" s="134">
        <f t="shared" si="410"/>
        <v>0.12565089533228441</v>
      </c>
      <c r="I1020" s="2"/>
      <c r="J1020" s="2">
        <f t="shared" si="411"/>
        <v>0.42528283509402864</v>
      </c>
      <c r="K1020" s="2">
        <f t="shared" si="412"/>
        <v>0.550933730426313</v>
      </c>
      <c r="L1020" s="2">
        <f t="shared" si="413"/>
        <v>0</v>
      </c>
      <c r="M1020" s="2">
        <f t="shared" si="414"/>
        <v>2.3783434479658361E-2</v>
      </c>
      <c r="N1020" s="63">
        <v>90820</v>
      </c>
      <c r="O1020" s="63">
        <v>117653</v>
      </c>
      <c r="P1020" s="63">
        <v>0</v>
      </c>
      <c r="Q1020" s="63">
        <v>5079</v>
      </c>
      <c r="R1020" s="63">
        <v>0</v>
      </c>
      <c r="S1020" s="63">
        <v>0</v>
      </c>
      <c r="T1020" s="63">
        <v>0</v>
      </c>
      <c r="U1020" s="63">
        <v>0</v>
      </c>
      <c r="V1020" s="63">
        <v>0</v>
      </c>
      <c r="W1020" s="63">
        <v>0</v>
      </c>
      <c r="X1020" s="63">
        <v>0</v>
      </c>
      <c r="Y1020" s="63">
        <v>0</v>
      </c>
      <c r="Z1020" s="63">
        <v>0</v>
      </c>
      <c r="AA1020" s="63">
        <v>0</v>
      </c>
      <c r="AB1020" s="63">
        <v>0</v>
      </c>
      <c r="AC1020" s="63">
        <v>0</v>
      </c>
      <c r="AD1020" s="63">
        <v>0</v>
      </c>
      <c r="AE1020" s="63">
        <v>0</v>
      </c>
      <c r="AF1020" s="63">
        <v>0</v>
      </c>
      <c r="AG1020" s="63">
        <v>0</v>
      </c>
      <c r="AH1020" s="63">
        <v>0</v>
      </c>
      <c r="AI1020" s="63">
        <v>0</v>
      </c>
      <c r="AJ1020" s="63">
        <v>0</v>
      </c>
      <c r="AK1020" s="63">
        <v>0</v>
      </c>
      <c r="AL1020" s="63">
        <v>0</v>
      </c>
      <c r="AM1020" s="63">
        <v>0</v>
      </c>
      <c r="AN1020" s="63">
        <v>0</v>
      </c>
      <c r="AO1020" s="63">
        <v>0</v>
      </c>
      <c r="AP1020" s="63">
        <v>0</v>
      </c>
      <c r="AQ1020" s="63">
        <v>0</v>
      </c>
      <c r="AR1020" s="63">
        <v>0</v>
      </c>
      <c r="AS1020" s="63">
        <v>0</v>
      </c>
      <c r="AT1020" s="63">
        <v>0</v>
      </c>
      <c r="AU1020" s="63">
        <v>0</v>
      </c>
      <c r="AV1020" s="63">
        <v>0</v>
      </c>
      <c r="AW1020" s="63">
        <v>0</v>
      </c>
      <c r="AX1020" s="63">
        <v>0</v>
      </c>
      <c r="AY1020" s="63">
        <v>0</v>
      </c>
      <c r="BA1020" s="5">
        <f>IF(Q1020&gt;0,RANK(Q1020,(N1020:P1020,Q1020:AE1020)),0)</f>
        <v>3</v>
      </c>
      <c r="BB1020" s="5">
        <f>IF(R1020&gt;0,RANK(R1020,(N1020:P1020,Q1020:AE1020)),0)</f>
        <v>0</v>
      </c>
      <c r="BC1020" s="5">
        <f>IF(T1020&gt;0,RANK(T1020,(N1020:P1020,Q1020:AE1020)),0)</f>
        <v>0</v>
      </c>
      <c r="BD1020" s="5">
        <f>IF(S1020&gt;0,RANK(S1020,(N1020:P1020,Q1020:AE1020)),0)</f>
        <v>0</v>
      </c>
      <c r="BE1020" s="2">
        <f t="shared" si="415"/>
        <v>2.378343447965835E-2</v>
      </c>
      <c r="BF1020" s="2">
        <f t="shared" si="416"/>
        <v>0</v>
      </c>
      <c r="BG1020" s="2">
        <f t="shared" si="417"/>
        <v>0</v>
      </c>
      <c r="BH1020" s="2">
        <f t="shared" si="418"/>
        <v>0</v>
      </c>
      <c r="BJ1020" t="s">
        <v>2831</v>
      </c>
      <c r="BK1020" t="s">
        <v>457</v>
      </c>
      <c r="BL1020">
        <v>4</v>
      </c>
      <c r="BN1020" s="112">
        <v>20</v>
      </c>
      <c r="BO1020" s="114">
        <v>173</v>
      </c>
      <c r="BP1020" s="118">
        <f t="shared" si="420"/>
        <v>20173</v>
      </c>
      <c r="BQ1020" s="118">
        <f t="shared" si="407"/>
        <v>20173</v>
      </c>
      <c r="BR1020" s="5" t="s">
        <v>3151</v>
      </c>
      <c r="BV1020" s="63"/>
      <c r="CC1020" s="63">
        <f t="shared" si="419"/>
        <v>213552</v>
      </c>
    </row>
    <row r="1021" spans="1:81" ht="15" hidden="1" customHeight="1" outlineLevel="1">
      <c r="A1021" t="s">
        <v>649</v>
      </c>
      <c r="B1021" t="s">
        <v>457</v>
      </c>
      <c r="C1021" s="1">
        <f t="shared" si="408"/>
        <v>5099</v>
      </c>
      <c r="D1021" s="5">
        <f>IF(N1021&gt;0, RANK(N1021,(N1021:P1021,Q1021:AE1021)),0)</f>
        <v>2</v>
      </c>
      <c r="E1021" s="5">
        <f>IF(O1021&gt;0,RANK(O1021,(N1021:P1021,Q1021:AE1021)),0)</f>
        <v>1</v>
      </c>
      <c r="F1021" s="5">
        <f>IF(P1021&gt;0,RANK(P1021,(N1021:P1021,Q1021:AE1021)),0)</f>
        <v>0</v>
      </c>
      <c r="G1021" s="129">
        <f t="shared" si="409"/>
        <v>1549</v>
      </c>
      <c r="H1021" s="134">
        <f t="shared" si="410"/>
        <v>0.30378505589331239</v>
      </c>
      <c r="I1021" s="2"/>
      <c r="J1021" s="2">
        <f t="shared" si="411"/>
        <v>0.34045891351245344</v>
      </c>
      <c r="K1021" s="2">
        <f t="shared" si="412"/>
        <v>0.64424396940576578</v>
      </c>
      <c r="L1021" s="2">
        <f t="shared" si="413"/>
        <v>0</v>
      </c>
      <c r="M1021" s="2">
        <f t="shared" si="414"/>
        <v>1.5297117081780831E-2</v>
      </c>
      <c r="N1021" s="63">
        <v>1736</v>
      </c>
      <c r="O1021" s="63">
        <v>3285</v>
      </c>
      <c r="P1021" s="63">
        <v>0</v>
      </c>
      <c r="Q1021" s="63">
        <v>78</v>
      </c>
      <c r="R1021" s="63">
        <v>0</v>
      </c>
      <c r="S1021" s="63">
        <v>0</v>
      </c>
      <c r="T1021" s="63">
        <v>0</v>
      </c>
      <c r="U1021" s="63">
        <v>0</v>
      </c>
      <c r="V1021" s="63">
        <v>0</v>
      </c>
      <c r="W1021" s="63">
        <v>0</v>
      </c>
      <c r="X1021" s="63">
        <v>0</v>
      </c>
      <c r="Y1021" s="63">
        <v>0</v>
      </c>
      <c r="Z1021" s="63">
        <v>0</v>
      </c>
      <c r="AA1021" s="63">
        <v>0</v>
      </c>
      <c r="AB1021" s="63">
        <v>0</v>
      </c>
      <c r="AC1021" s="63">
        <v>0</v>
      </c>
      <c r="AD1021" s="63">
        <v>0</v>
      </c>
      <c r="AE1021" s="63">
        <v>0</v>
      </c>
      <c r="AF1021" s="63">
        <v>0</v>
      </c>
      <c r="AG1021" s="63">
        <v>0</v>
      </c>
      <c r="AH1021" s="63">
        <v>0</v>
      </c>
      <c r="AI1021" s="63">
        <v>0</v>
      </c>
      <c r="AJ1021" s="63">
        <v>0</v>
      </c>
      <c r="AK1021" s="63">
        <v>0</v>
      </c>
      <c r="AL1021" s="63">
        <v>0</v>
      </c>
      <c r="AM1021" s="63">
        <v>0</v>
      </c>
      <c r="AN1021" s="63">
        <v>0</v>
      </c>
      <c r="AO1021" s="63">
        <v>0</v>
      </c>
      <c r="AP1021" s="63">
        <v>0</v>
      </c>
      <c r="AQ1021" s="63">
        <v>0</v>
      </c>
      <c r="AR1021" s="63">
        <v>0</v>
      </c>
      <c r="AS1021" s="63">
        <v>0</v>
      </c>
      <c r="AT1021" s="63">
        <v>0</v>
      </c>
      <c r="AU1021" s="63">
        <v>0</v>
      </c>
      <c r="AV1021" s="63">
        <v>0</v>
      </c>
      <c r="AW1021" s="63">
        <v>0</v>
      </c>
      <c r="AX1021" s="63">
        <v>0</v>
      </c>
      <c r="AY1021" s="63">
        <v>0</v>
      </c>
      <c r="BA1021" s="5">
        <f>IF(Q1021&gt;0,RANK(Q1021,(N1021:P1021,Q1021:AE1021)),0)</f>
        <v>3</v>
      </c>
      <c r="BB1021" s="5">
        <f>IF(R1021&gt;0,RANK(R1021,(N1021:P1021,Q1021:AE1021)),0)</f>
        <v>0</v>
      </c>
      <c r="BC1021" s="5">
        <f>IF(T1021&gt;0,RANK(T1021,(N1021:P1021,Q1021:AE1021)),0)</f>
        <v>0</v>
      </c>
      <c r="BD1021" s="5">
        <f>IF(S1021&gt;0,RANK(S1021,(N1021:P1021,Q1021:AE1021)),0)</f>
        <v>0</v>
      </c>
      <c r="BE1021" s="2">
        <f t="shared" si="415"/>
        <v>1.5297117081780741E-2</v>
      </c>
      <c r="BF1021" s="2">
        <f t="shared" si="416"/>
        <v>0</v>
      </c>
      <c r="BG1021" s="2">
        <f t="shared" si="417"/>
        <v>0</v>
      </c>
      <c r="BH1021" s="2">
        <f t="shared" si="418"/>
        <v>0</v>
      </c>
      <c r="BJ1021" t="s">
        <v>649</v>
      </c>
      <c r="BK1021" t="s">
        <v>457</v>
      </c>
      <c r="BL1021">
        <v>1</v>
      </c>
      <c r="BN1021" s="112">
        <v>20</v>
      </c>
      <c r="BO1021" s="114">
        <v>175</v>
      </c>
      <c r="BP1021" s="118">
        <f t="shared" si="420"/>
        <v>20175</v>
      </c>
      <c r="BQ1021" s="118">
        <f t="shared" si="407"/>
        <v>20175</v>
      </c>
      <c r="BR1021" s="5" t="s">
        <v>3151</v>
      </c>
      <c r="BV1021" s="63"/>
      <c r="CC1021" s="63">
        <f t="shared" si="419"/>
        <v>5099</v>
      </c>
    </row>
    <row r="1022" spans="1:81" ht="15" hidden="1" customHeight="1" outlineLevel="1">
      <c r="A1022" t="s">
        <v>88</v>
      </c>
      <c r="B1022" t="s">
        <v>457</v>
      </c>
      <c r="C1022" s="1">
        <f t="shared" si="408"/>
        <v>84061</v>
      </c>
      <c r="D1022" s="5">
        <f>IF(N1022&gt;0, RANK(N1022,(N1022:P1022,Q1022:AE1022)),0)</f>
        <v>1</v>
      </c>
      <c r="E1022" s="5">
        <f>IF(O1022&gt;0,RANK(O1022,(N1022:P1022,Q1022:AE1022)),0)</f>
        <v>2</v>
      </c>
      <c r="F1022" s="5">
        <f>IF(P1022&gt;0,RANK(P1022,(N1022:P1022,Q1022:AE1022)),0)</f>
        <v>0</v>
      </c>
      <c r="G1022" s="129">
        <f t="shared" si="409"/>
        <v>2142</v>
      </c>
      <c r="H1022" s="134">
        <f t="shared" si="410"/>
        <v>2.5481495580590284E-2</v>
      </c>
      <c r="I1022" s="2"/>
      <c r="J1022" s="2">
        <f t="shared" si="411"/>
        <v>0.50001784418458028</v>
      </c>
      <c r="K1022" s="2">
        <f t="shared" si="412"/>
        <v>0.47453634860398997</v>
      </c>
      <c r="L1022" s="2">
        <f t="shared" si="413"/>
        <v>0</v>
      </c>
      <c r="M1022" s="2">
        <f t="shared" si="414"/>
        <v>2.544580721142975E-2</v>
      </c>
      <c r="N1022" s="63">
        <v>42032</v>
      </c>
      <c r="O1022" s="63">
        <v>39890</v>
      </c>
      <c r="P1022" s="63">
        <v>0</v>
      </c>
      <c r="Q1022" s="63">
        <v>2139</v>
      </c>
      <c r="R1022" s="63">
        <v>0</v>
      </c>
      <c r="S1022" s="63">
        <v>0</v>
      </c>
      <c r="T1022" s="63">
        <v>0</v>
      </c>
      <c r="U1022" s="63">
        <v>0</v>
      </c>
      <c r="V1022" s="63">
        <v>0</v>
      </c>
      <c r="W1022" s="63">
        <v>0</v>
      </c>
      <c r="X1022" s="63">
        <v>0</v>
      </c>
      <c r="Y1022" s="63">
        <v>0</v>
      </c>
      <c r="Z1022" s="63">
        <v>0</v>
      </c>
      <c r="AA1022" s="63">
        <v>0</v>
      </c>
      <c r="AB1022" s="63">
        <v>0</v>
      </c>
      <c r="AC1022" s="63">
        <v>0</v>
      </c>
      <c r="AD1022" s="63">
        <v>0</v>
      </c>
      <c r="AE1022" s="63">
        <v>0</v>
      </c>
      <c r="AF1022" s="63">
        <v>0</v>
      </c>
      <c r="AG1022" s="63">
        <v>0</v>
      </c>
      <c r="AH1022" s="63">
        <v>0</v>
      </c>
      <c r="AI1022" s="63">
        <v>0</v>
      </c>
      <c r="AJ1022" s="63">
        <v>0</v>
      </c>
      <c r="AK1022" s="63">
        <v>0</v>
      </c>
      <c r="AL1022" s="63">
        <v>0</v>
      </c>
      <c r="AM1022" s="63">
        <v>0</v>
      </c>
      <c r="AN1022" s="63">
        <v>0</v>
      </c>
      <c r="AO1022" s="63">
        <v>0</v>
      </c>
      <c r="AP1022" s="63">
        <v>0</v>
      </c>
      <c r="AQ1022" s="63">
        <v>0</v>
      </c>
      <c r="AR1022" s="63">
        <v>0</v>
      </c>
      <c r="AS1022" s="63">
        <v>0</v>
      </c>
      <c r="AT1022" s="63">
        <v>0</v>
      </c>
      <c r="AU1022" s="63">
        <v>0</v>
      </c>
      <c r="AV1022" s="63">
        <v>0</v>
      </c>
      <c r="AW1022" s="63">
        <v>0</v>
      </c>
      <c r="AX1022" s="63">
        <v>0</v>
      </c>
      <c r="AY1022" s="63">
        <v>0</v>
      </c>
      <c r="BA1022" s="5">
        <f>IF(Q1022&gt;0,RANK(Q1022,(N1022:P1022,Q1022:AE1022)),0)</f>
        <v>3</v>
      </c>
      <c r="BB1022" s="5">
        <f>IF(R1022&gt;0,RANK(R1022,(N1022:P1022,Q1022:AE1022)),0)</f>
        <v>0</v>
      </c>
      <c r="BC1022" s="5">
        <f>IF(T1022&gt;0,RANK(T1022,(N1022:P1022,Q1022:AE1022)),0)</f>
        <v>0</v>
      </c>
      <c r="BD1022" s="5">
        <f>IF(S1022&gt;0,RANK(S1022,(N1022:P1022,Q1022:AE1022)),0)</f>
        <v>0</v>
      </c>
      <c r="BE1022" s="2">
        <f t="shared" si="415"/>
        <v>2.5445807211429795E-2</v>
      </c>
      <c r="BF1022" s="2">
        <f t="shared" si="416"/>
        <v>0</v>
      </c>
      <c r="BG1022" s="2">
        <f t="shared" si="417"/>
        <v>0</v>
      </c>
      <c r="BH1022" s="2">
        <f t="shared" si="418"/>
        <v>0</v>
      </c>
      <c r="BJ1022" t="s">
        <v>88</v>
      </c>
      <c r="BK1022" t="s">
        <v>457</v>
      </c>
      <c r="BL1022">
        <v>2</v>
      </c>
      <c r="BN1022" s="112">
        <v>20</v>
      </c>
      <c r="BO1022" s="114">
        <v>177</v>
      </c>
      <c r="BP1022" s="118">
        <f t="shared" si="420"/>
        <v>20177</v>
      </c>
      <c r="BQ1022" s="118">
        <f t="shared" si="407"/>
        <v>20177</v>
      </c>
      <c r="BR1022" s="5" t="s">
        <v>3151</v>
      </c>
      <c r="BV1022" s="63"/>
      <c r="CC1022" s="63">
        <f t="shared" si="419"/>
        <v>84061</v>
      </c>
    </row>
    <row r="1023" spans="1:81" ht="15" hidden="1" customHeight="1" outlineLevel="1">
      <c r="A1023" t="s">
        <v>303</v>
      </c>
      <c r="B1023" t="s">
        <v>457</v>
      </c>
      <c r="C1023" s="1">
        <f t="shared" si="408"/>
        <v>1397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29">
        <f t="shared" si="409"/>
        <v>1093</v>
      </c>
      <c r="H1023" s="134">
        <f t="shared" si="410"/>
        <v>0.78239083750894778</v>
      </c>
      <c r="I1023" s="2"/>
      <c r="J1023" s="2">
        <f t="shared" si="411"/>
        <v>0.10307802433786686</v>
      </c>
      <c r="K1023" s="2">
        <f t="shared" si="412"/>
        <v>0.88546886184681461</v>
      </c>
      <c r="L1023" s="2">
        <f t="shared" si="413"/>
        <v>0</v>
      </c>
      <c r="M1023" s="2">
        <f t="shared" si="414"/>
        <v>1.145311381531855E-2</v>
      </c>
      <c r="N1023" s="63">
        <v>144</v>
      </c>
      <c r="O1023" s="63">
        <v>1237</v>
      </c>
      <c r="P1023" s="63">
        <v>0</v>
      </c>
      <c r="Q1023" s="63">
        <v>16</v>
      </c>
      <c r="R1023" s="63">
        <v>0</v>
      </c>
      <c r="S1023" s="63">
        <v>0</v>
      </c>
      <c r="T1023" s="63">
        <v>0</v>
      </c>
      <c r="U1023" s="63">
        <v>0</v>
      </c>
      <c r="V1023" s="63">
        <v>0</v>
      </c>
      <c r="W1023" s="63">
        <v>0</v>
      </c>
      <c r="X1023" s="63">
        <v>0</v>
      </c>
      <c r="Y1023" s="63">
        <v>0</v>
      </c>
      <c r="Z1023" s="63">
        <v>0</v>
      </c>
      <c r="AA1023" s="63">
        <v>0</v>
      </c>
      <c r="AB1023" s="63">
        <v>0</v>
      </c>
      <c r="AC1023" s="63">
        <v>0</v>
      </c>
      <c r="AD1023" s="63">
        <v>0</v>
      </c>
      <c r="AE1023" s="63">
        <v>0</v>
      </c>
      <c r="AF1023" s="63">
        <v>0</v>
      </c>
      <c r="AG1023" s="63">
        <v>0</v>
      </c>
      <c r="AH1023" s="63">
        <v>0</v>
      </c>
      <c r="AI1023" s="63">
        <v>0</v>
      </c>
      <c r="AJ1023" s="63">
        <v>0</v>
      </c>
      <c r="AK1023" s="63">
        <v>0</v>
      </c>
      <c r="AL1023" s="63">
        <v>0</v>
      </c>
      <c r="AM1023" s="63">
        <v>0</v>
      </c>
      <c r="AN1023" s="63">
        <v>0</v>
      </c>
      <c r="AO1023" s="63">
        <v>0</v>
      </c>
      <c r="AP1023" s="63">
        <v>0</v>
      </c>
      <c r="AQ1023" s="63">
        <v>0</v>
      </c>
      <c r="AR1023" s="63">
        <v>0</v>
      </c>
      <c r="AS1023" s="63">
        <v>0</v>
      </c>
      <c r="AT1023" s="63">
        <v>0</v>
      </c>
      <c r="AU1023" s="63">
        <v>0</v>
      </c>
      <c r="AV1023" s="63">
        <v>0</v>
      </c>
      <c r="AW1023" s="63">
        <v>0</v>
      </c>
      <c r="AX1023" s="63">
        <v>0</v>
      </c>
      <c r="AY1023" s="63">
        <v>0</v>
      </c>
      <c r="BA1023" s="5">
        <f>IF(Q1023&gt;0,RANK(Q1023,(N1023:P1023,Q1023:AE1023)),0)</f>
        <v>3</v>
      </c>
      <c r="BB1023" s="5">
        <f>IF(R1023&gt;0,RANK(R1023,(N1023:P1023,Q1023:AE1023)),0)</f>
        <v>0</v>
      </c>
      <c r="BC1023" s="5">
        <f>IF(T1023&gt;0,RANK(T1023,(N1023:P1023,Q1023:AE1023)),0)</f>
        <v>0</v>
      </c>
      <c r="BD1023" s="5">
        <f>IF(S1023&gt;0,RANK(S1023,(N1023:P1023,Q1023:AE1023)),0)</f>
        <v>0</v>
      </c>
      <c r="BE1023" s="2">
        <f t="shared" si="415"/>
        <v>1.1453113815318539E-2</v>
      </c>
      <c r="BF1023" s="2">
        <f t="shared" si="416"/>
        <v>0</v>
      </c>
      <c r="BG1023" s="2">
        <f t="shared" si="417"/>
        <v>0</v>
      </c>
      <c r="BH1023" s="2">
        <f t="shared" si="418"/>
        <v>0</v>
      </c>
      <c r="BJ1023" t="s">
        <v>303</v>
      </c>
      <c r="BK1023" t="s">
        <v>457</v>
      </c>
      <c r="BL1023">
        <v>1</v>
      </c>
      <c r="BN1023" s="112">
        <v>20</v>
      </c>
      <c r="BO1023" s="114">
        <v>179</v>
      </c>
      <c r="BP1023" s="118">
        <f t="shared" si="420"/>
        <v>20179</v>
      </c>
      <c r="BQ1023" s="118">
        <f t="shared" si="407"/>
        <v>20179</v>
      </c>
      <c r="BR1023" s="5" t="s">
        <v>3151</v>
      </c>
      <c r="BV1023" s="63"/>
      <c r="CC1023" s="63">
        <f t="shared" si="419"/>
        <v>1397</v>
      </c>
    </row>
    <row r="1024" spans="1:81" ht="15" hidden="1" customHeight="1" outlineLevel="1">
      <c r="A1024" t="s">
        <v>2876</v>
      </c>
      <c r="B1024" t="s">
        <v>457</v>
      </c>
      <c r="C1024" s="1">
        <f t="shared" si="408"/>
        <v>2668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0</v>
      </c>
      <c r="G1024" s="129">
        <f t="shared" si="409"/>
        <v>1836</v>
      </c>
      <c r="H1024" s="134">
        <f t="shared" si="410"/>
        <v>0.68815592203898046</v>
      </c>
      <c r="I1024" s="2"/>
      <c r="J1024" s="2">
        <f t="shared" si="411"/>
        <v>0.1446776611694153</v>
      </c>
      <c r="K1024" s="2">
        <f t="shared" si="412"/>
        <v>0.83283358320839584</v>
      </c>
      <c r="L1024" s="2">
        <f t="shared" si="413"/>
        <v>0</v>
      </c>
      <c r="M1024" s="2">
        <f t="shared" si="414"/>
        <v>2.2488755622188883E-2</v>
      </c>
      <c r="N1024" s="63">
        <v>386</v>
      </c>
      <c r="O1024" s="63">
        <v>2222</v>
      </c>
      <c r="P1024" s="63">
        <v>0</v>
      </c>
      <c r="Q1024" s="63">
        <v>60</v>
      </c>
      <c r="R1024" s="63">
        <v>0</v>
      </c>
      <c r="S1024" s="63">
        <v>0</v>
      </c>
      <c r="T1024" s="63">
        <v>0</v>
      </c>
      <c r="U1024" s="63">
        <v>0</v>
      </c>
      <c r="V1024" s="63">
        <v>0</v>
      </c>
      <c r="W1024" s="63">
        <v>0</v>
      </c>
      <c r="X1024" s="63">
        <v>0</v>
      </c>
      <c r="Y1024" s="63">
        <v>0</v>
      </c>
      <c r="Z1024" s="63">
        <v>0</v>
      </c>
      <c r="AA1024" s="63">
        <v>0</v>
      </c>
      <c r="AB1024" s="63">
        <v>0</v>
      </c>
      <c r="AC1024" s="63">
        <v>0</v>
      </c>
      <c r="AD1024" s="63">
        <v>0</v>
      </c>
      <c r="AE1024" s="63">
        <v>0</v>
      </c>
      <c r="AF1024" s="63">
        <v>0</v>
      </c>
      <c r="AG1024" s="63">
        <v>0</v>
      </c>
      <c r="AH1024" s="63">
        <v>0</v>
      </c>
      <c r="AI1024" s="63">
        <v>0</v>
      </c>
      <c r="AJ1024" s="63">
        <v>0</v>
      </c>
      <c r="AK1024" s="63">
        <v>0</v>
      </c>
      <c r="AL1024" s="63">
        <v>0</v>
      </c>
      <c r="AM1024" s="63">
        <v>0</v>
      </c>
      <c r="AN1024" s="63">
        <v>0</v>
      </c>
      <c r="AO1024" s="63">
        <v>0</v>
      </c>
      <c r="AP1024" s="63">
        <v>0</v>
      </c>
      <c r="AQ1024" s="63">
        <v>0</v>
      </c>
      <c r="AR1024" s="63">
        <v>0</v>
      </c>
      <c r="AS1024" s="63">
        <v>0</v>
      </c>
      <c r="AT1024" s="63">
        <v>0</v>
      </c>
      <c r="AU1024" s="63">
        <v>0</v>
      </c>
      <c r="AV1024" s="63">
        <v>0</v>
      </c>
      <c r="AW1024" s="63">
        <v>0</v>
      </c>
      <c r="AX1024" s="63">
        <v>0</v>
      </c>
      <c r="AY1024" s="63">
        <v>0</v>
      </c>
      <c r="BA1024" s="5">
        <f>IF(Q1024&gt;0,RANK(Q1024,(N1024:P1024,Q1024:AE1024)),0)</f>
        <v>3</v>
      </c>
      <c r="BB1024" s="5">
        <f>IF(R1024&gt;0,RANK(R1024,(N1024:P1024,Q1024:AE1024)),0)</f>
        <v>0</v>
      </c>
      <c r="BC1024" s="5">
        <f>IF(T1024&gt;0,RANK(T1024,(N1024:P1024,Q1024:AE1024)),0)</f>
        <v>0</v>
      </c>
      <c r="BD1024" s="5">
        <f>IF(S1024&gt;0,RANK(S1024,(N1024:P1024,Q1024:AE1024)),0)</f>
        <v>0</v>
      </c>
      <c r="BE1024" s="2">
        <f t="shared" si="415"/>
        <v>2.2488755622188907E-2</v>
      </c>
      <c r="BF1024" s="2">
        <f t="shared" si="416"/>
        <v>0</v>
      </c>
      <c r="BG1024" s="2">
        <f t="shared" si="417"/>
        <v>0</v>
      </c>
      <c r="BH1024" s="2">
        <f t="shared" si="418"/>
        <v>0</v>
      </c>
      <c r="BJ1024" t="s">
        <v>2876</v>
      </c>
      <c r="BK1024" t="s">
        <v>457</v>
      </c>
      <c r="BL1024">
        <v>1</v>
      </c>
      <c r="BN1024" s="112">
        <v>20</v>
      </c>
      <c r="BO1024" s="114">
        <v>181</v>
      </c>
      <c r="BP1024" s="118">
        <f t="shared" si="420"/>
        <v>20181</v>
      </c>
      <c r="BQ1024" s="118">
        <f t="shared" si="407"/>
        <v>20181</v>
      </c>
      <c r="BR1024" s="5" t="s">
        <v>3151</v>
      </c>
      <c r="BV1024" s="63"/>
      <c r="CC1024" s="63">
        <f t="shared" si="419"/>
        <v>2668</v>
      </c>
    </row>
    <row r="1025" spans="1:93" ht="15" hidden="1" customHeight="1" outlineLevel="1">
      <c r="A1025" t="s">
        <v>1983</v>
      </c>
      <c r="B1025" t="s">
        <v>457</v>
      </c>
      <c r="C1025" s="1">
        <f t="shared" si="408"/>
        <v>2092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29">
        <f t="shared" si="409"/>
        <v>1406</v>
      </c>
      <c r="H1025" s="134">
        <f t="shared" si="410"/>
        <v>0.67208413001912048</v>
      </c>
      <c r="I1025" s="2"/>
      <c r="J1025" s="2">
        <f t="shared" si="411"/>
        <v>0.15678776290630975</v>
      </c>
      <c r="K1025" s="2">
        <f t="shared" si="412"/>
        <v>0.82887189292543018</v>
      </c>
      <c r="L1025" s="2">
        <f t="shared" si="413"/>
        <v>0</v>
      </c>
      <c r="M1025" s="2">
        <f t="shared" si="414"/>
        <v>1.4340344168260133E-2</v>
      </c>
      <c r="N1025" s="63">
        <v>328</v>
      </c>
      <c r="O1025" s="63">
        <v>1734</v>
      </c>
      <c r="P1025" s="63">
        <v>0</v>
      </c>
      <c r="Q1025" s="63">
        <v>30</v>
      </c>
      <c r="R1025" s="63">
        <v>0</v>
      </c>
      <c r="S1025" s="63">
        <v>0</v>
      </c>
      <c r="T1025" s="63">
        <v>0</v>
      </c>
      <c r="U1025" s="63">
        <v>0</v>
      </c>
      <c r="V1025" s="63">
        <v>0</v>
      </c>
      <c r="W1025" s="63">
        <v>0</v>
      </c>
      <c r="X1025" s="63">
        <v>0</v>
      </c>
      <c r="Y1025" s="63">
        <v>0</v>
      </c>
      <c r="Z1025" s="63">
        <v>0</v>
      </c>
      <c r="AA1025" s="63">
        <v>0</v>
      </c>
      <c r="AB1025" s="63">
        <v>0</v>
      </c>
      <c r="AC1025" s="63">
        <v>0</v>
      </c>
      <c r="AD1025" s="63">
        <v>0</v>
      </c>
      <c r="AE1025" s="63">
        <v>0</v>
      </c>
      <c r="AF1025" s="63">
        <v>0</v>
      </c>
      <c r="AG1025" s="63">
        <v>0</v>
      </c>
      <c r="AH1025" s="63">
        <v>0</v>
      </c>
      <c r="AI1025" s="63">
        <v>0</v>
      </c>
      <c r="AJ1025" s="63">
        <v>0</v>
      </c>
      <c r="AK1025" s="63">
        <v>0</v>
      </c>
      <c r="AL1025" s="63">
        <v>0</v>
      </c>
      <c r="AM1025" s="63">
        <v>0</v>
      </c>
      <c r="AN1025" s="63">
        <v>0</v>
      </c>
      <c r="AO1025" s="63">
        <v>0</v>
      </c>
      <c r="AP1025" s="63">
        <v>0</v>
      </c>
      <c r="AQ1025" s="63">
        <v>0</v>
      </c>
      <c r="AR1025" s="63">
        <v>0</v>
      </c>
      <c r="AS1025" s="63">
        <v>0</v>
      </c>
      <c r="AT1025" s="63">
        <v>0</v>
      </c>
      <c r="AU1025" s="63">
        <v>0</v>
      </c>
      <c r="AV1025" s="63">
        <v>0</v>
      </c>
      <c r="AW1025" s="63">
        <v>0</v>
      </c>
      <c r="AX1025" s="63">
        <v>0</v>
      </c>
      <c r="AY1025" s="63">
        <v>0</v>
      </c>
      <c r="BA1025" s="5">
        <f>IF(Q1025&gt;0,RANK(Q1025,(N1025:P1025,Q1025:AE1025)),0)</f>
        <v>3</v>
      </c>
      <c r="BB1025" s="5">
        <f>IF(R1025&gt;0,RANK(R1025,(N1025:P1025,Q1025:AE1025)),0)</f>
        <v>0</v>
      </c>
      <c r="BC1025" s="5">
        <f>IF(T1025&gt;0,RANK(T1025,(N1025:P1025,Q1025:AE1025)),0)</f>
        <v>0</v>
      </c>
      <c r="BD1025" s="5">
        <f>IF(S1025&gt;0,RANK(S1025,(N1025:P1025,Q1025:AE1025)),0)</f>
        <v>0</v>
      </c>
      <c r="BE1025" s="2">
        <f t="shared" si="415"/>
        <v>1.4340344168260038E-2</v>
      </c>
      <c r="BF1025" s="2">
        <f t="shared" si="416"/>
        <v>0</v>
      </c>
      <c r="BG1025" s="2">
        <f t="shared" si="417"/>
        <v>0</v>
      </c>
      <c r="BH1025" s="2">
        <f t="shared" si="418"/>
        <v>0</v>
      </c>
      <c r="BJ1025" t="s">
        <v>1983</v>
      </c>
      <c r="BK1025" t="s">
        <v>457</v>
      </c>
      <c r="BL1025">
        <v>1</v>
      </c>
      <c r="BN1025" s="112">
        <v>20</v>
      </c>
      <c r="BO1025" s="114">
        <v>183</v>
      </c>
      <c r="BP1025" s="118">
        <f t="shared" si="420"/>
        <v>20183</v>
      </c>
      <c r="BQ1025" s="118">
        <f t="shared" si="407"/>
        <v>20183</v>
      </c>
      <c r="BR1025" s="5" t="s">
        <v>3151</v>
      </c>
      <c r="BV1025" s="63"/>
      <c r="CC1025" s="63">
        <f t="shared" si="419"/>
        <v>2092</v>
      </c>
    </row>
    <row r="1026" spans="1:93" ht="15" hidden="1" customHeight="1" outlineLevel="1">
      <c r="A1026" t="s">
        <v>2681</v>
      </c>
      <c r="B1026" t="s">
        <v>457</v>
      </c>
      <c r="C1026" s="1">
        <f t="shared" si="408"/>
        <v>2017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0</v>
      </c>
      <c r="G1026" s="129">
        <f t="shared" si="409"/>
        <v>1276</v>
      </c>
      <c r="H1026" s="134">
        <f t="shared" si="410"/>
        <v>0.6326227069905801</v>
      </c>
      <c r="I1026" s="2"/>
      <c r="J1026" s="2">
        <f t="shared" si="411"/>
        <v>0.1760039662865642</v>
      </c>
      <c r="K1026" s="2">
        <f t="shared" si="412"/>
        <v>0.80862667327714433</v>
      </c>
      <c r="L1026" s="2">
        <f t="shared" si="413"/>
        <v>0</v>
      </c>
      <c r="M1026" s="2">
        <f t="shared" si="414"/>
        <v>1.5369360436291446E-2</v>
      </c>
      <c r="N1026" s="63">
        <v>355</v>
      </c>
      <c r="O1026" s="63">
        <v>1631</v>
      </c>
      <c r="P1026" s="63">
        <v>0</v>
      </c>
      <c r="Q1026" s="63">
        <v>31</v>
      </c>
      <c r="R1026" s="63">
        <v>0</v>
      </c>
      <c r="S1026" s="63">
        <v>0</v>
      </c>
      <c r="T1026" s="63">
        <v>0</v>
      </c>
      <c r="U1026" s="63">
        <v>0</v>
      </c>
      <c r="V1026" s="63">
        <v>0</v>
      </c>
      <c r="W1026" s="63">
        <v>0</v>
      </c>
      <c r="X1026" s="63">
        <v>0</v>
      </c>
      <c r="Y1026" s="63">
        <v>0</v>
      </c>
      <c r="Z1026" s="63">
        <v>0</v>
      </c>
      <c r="AA1026" s="63">
        <v>0</v>
      </c>
      <c r="AB1026" s="63">
        <v>0</v>
      </c>
      <c r="AC1026" s="63">
        <v>0</v>
      </c>
      <c r="AD1026" s="63">
        <v>0</v>
      </c>
      <c r="AE1026" s="63">
        <v>0</v>
      </c>
      <c r="AF1026" s="63">
        <v>0</v>
      </c>
      <c r="AG1026" s="63">
        <v>0</v>
      </c>
      <c r="AH1026" s="63">
        <v>0</v>
      </c>
      <c r="AI1026" s="63">
        <v>0</v>
      </c>
      <c r="AJ1026" s="63">
        <v>0</v>
      </c>
      <c r="AK1026" s="63">
        <v>0</v>
      </c>
      <c r="AL1026" s="63">
        <v>0</v>
      </c>
      <c r="AM1026" s="63">
        <v>0</v>
      </c>
      <c r="AN1026" s="63">
        <v>0</v>
      </c>
      <c r="AO1026" s="63">
        <v>0</v>
      </c>
      <c r="AP1026" s="63">
        <v>0</v>
      </c>
      <c r="AQ1026" s="63">
        <v>0</v>
      </c>
      <c r="AR1026" s="63">
        <v>0</v>
      </c>
      <c r="AS1026" s="63">
        <v>0</v>
      </c>
      <c r="AT1026" s="63">
        <v>0</v>
      </c>
      <c r="AU1026" s="63">
        <v>0</v>
      </c>
      <c r="AV1026" s="63">
        <v>0</v>
      </c>
      <c r="AW1026" s="63">
        <v>0</v>
      </c>
      <c r="AX1026" s="63">
        <v>0</v>
      </c>
      <c r="AY1026" s="63">
        <v>0</v>
      </c>
      <c r="BA1026" s="5">
        <f>IF(Q1026&gt;0,RANK(Q1026,(N1026:P1026,Q1026:AE1026)),0)</f>
        <v>3</v>
      </c>
      <c r="BB1026" s="5">
        <f>IF(R1026&gt;0,RANK(R1026,(N1026:P1026,Q1026:AE1026)),0)</f>
        <v>0</v>
      </c>
      <c r="BC1026" s="5">
        <f>IF(T1026&gt;0,RANK(T1026,(N1026:P1026,Q1026:AE1026)),0)</f>
        <v>0</v>
      </c>
      <c r="BD1026" s="5">
        <f>IF(S1026&gt;0,RANK(S1026,(N1026:P1026,Q1026:AE1026)),0)</f>
        <v>0</v>
      </c>
      <c r="BE1026" s="2">
        <f t="shared" si="415"/>
        <v>1.5369360436291522E-2</v>
      </c>
      <c r="BF1026" s="2">
        <f t="shared" si="416"/>
        <v>0</v>
      </c>
      <c r="BG1026" s="2">
        <f t="shared" si="417"/>
        <v>0</v>
      </c>
      <c r="BH1026" s="2">
        <f t="shared" si="418"/>
        <v>0</v>
      </c>
      <c r="BJ1026" t="s">
        <v>2681</v>
      </c>
      <c r="BK1026" t="s">
        <v>457</v>
      </c>
      <c r="BL1026">
        <v>4</v>
      </c>
      <c r="BN1026" s="112">
        <v>20</v>
      </c>
      <c r="BO1026" s="114">
        <v>185</v>
      </c>
      <c r="BP1026" s="118">
        <f t="shared" si="420"/>
        <v>20185</v>
      </c>
      <c r="BQ1026" s="118">
        <f t="shared" si="407"/>
        <v>20185</v>
      </c>
      <c r="BR1026" s="5" t="s">
        <v>3151</v>
      </c>
      <c r="BV1026" s="63"/>
      <c r="CC1026" s="63">
        <f t="shared" si="419"/>
        <v>2017</v>
      </c>
    </row>
    <row r="1027" spans="1:93" ht="15" hidden="1" customHeight="1" outlineLevel="1">
      <c r="A1027" t="s">
        <v>2514</v>
      </c>
      <c r="B1027" t="s">
        <v>457</v>
      </c>
      <c r="C1027" s="1">
        <f t="shared" si="408"/>
        <v>767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0</v>
      </c>
      <c r="G1027" s="129">
        <f t="shared" si="409"/>
        <v>460</v>
      </c>
      <c r="H1027" s="134">
        <f t="shared" si="410"/>
        <v>0.59973924380704047</v>
      </c>
      <c r="I1027" s="2"/>
      <c r="J1027" s="2">
        <f t="shared" si="411"/>
        <v>0.19165580182529335</v>
      </c>
      <c r="K1027" s="2">
        <f t="shared" si="412"/>
        <v>0.79139504563233376</v>
      </c>
      <c r="L1027" s="2">
        <f t="shared" si="413"/>
        <v>0</v>
      </c>
      <c r="M1027" s="2">
        <f t="shared" si="414"/>
        <v>1.6949152542372836E-2</v>
      </c>
      <c r="N1027" s="63">
        <v>147</v>
      </c>
      <c r="O1027" s="63">
        <v>607</v>
      </c>
      <c r="P1027" s="63">
        <v>0</v>
      </c>
      <c r="Q1027" s="63">
        <v>13</v>
      </c>
      <c r="R1027" s="63">
        <v>0</v>
      </c>
      <c r="S1027" s="63">
        <v>0</v>
      </c>
      <c r="T1027" s="63">
        <v>0</v>
      </c>
      <c r="U1027" s="63">
        <v>0</v>
      </c>
      <c r="V1027" s="63">
        <v>0</v>
      </c>
      <c r="W1027" s="63">
        <v>0</v>
      </c>
      <c r="X1027" s="63">
        <v>0</v>
      </c>
      <c r="Y1027" s="63">
        <v>0</v>
      </c>
      <c r="Z1027" s="63">
        <v>0</v>
      </c>
      <c r="AA1027" s="63">
        <v>0</v>
      </c>
      <c r="AB1027" s="63">
        <v>0</v>
      </c>
      <c r="AC1027" s="63">
        <v>0</v>
      </c>
      <c r="AD1027" s="63">
        <v>0</v>
      </c>
      <c r="AE1027" s="63">
        <v>0</v>
      </c>
      <c r="AF1027" s="63">
        <v>0</v>
      </c>
      <c r="AG1027" s="63">
        <v>0</v>
      </c>
      <c r="AH1027" s="63">
        <v>0</v>
      </c>
      <c r="AI1027" s="63">
        <v>0</v>
      </c>
      <c r="AJ1027" s="63">
        <v>0</v>
      </c>
      <c r="AK1027" s="63">
        <v>0</v>
      </c>
      <c r="AL1027" s="63">
        <v>0</v>
      </c>
      <c r="AM1027" s="63">
        <v>0</v>
      </c>
      <c r="AN1027" s="63">
        <v>0</v>
      </c>
      <c r="AO1027" s="63">
        <v>0</v>
      </c>
      <c r="AP1027" s="63">
        <v>0</v>
      </c>
      <c r="AQ1027" s="63">
        <v>0</v>
      </c>
      <c r="AR1027" s="63">
        <v>0</v>
      </c>
      <c r="AS1027" s="63">
        <v>0</v>
      </c>
      <c r="AT1027" s="63">
        <v>0</v>
      </c>
      <c r="AU1027" s="63">
        <v>0</v>
      </c>
      <c r="AV1027" s="63">
        <v>0</v>
      </c>
      <c r="AW1027" s="63">
        <v>0</v>
      </c>
      <c r="AX1027" s="63">
        <v>0</v>
      </c>
      <c r="AY1027" s="63">
        <v>0</v>
      </c>
      <c r="BA1027" s="5">
        <f>IF(Q1027&gt;0,RANK(Q1027,(N1027:P1027,Q1027:AE1027)),0)</f>
        <v>3</v>
      </c>
      <c r="BB1027" s="5">
        <f>IF(R1027&gt;0,RANK(R1027,(N1027:P1027,Q1027:AE1027)),0)</f>
        <v>0</v>
      </c>
      <c r="BC1027" s="5">
        <f>IF(T1027&gt;0,RANK(T1027,(N1027:P1027,Q1027:AE1027)),0)</f>
        <v>0</v>
      </c>
      <c r="BD1027" s="5">
        <f>IF(S1027&gt;0,RANK(S1027,(N1027:P1027,Q1027:AE1027)),0)</f>
        <v>0</v>
      </c>
      <c r="BE1027" s="2">
        <f t="shared" si="415"/>
        <v>1.6949152542372881E-2</v>
      </c>
      <c r="BF1027" s="2">
        <f t="shared" si="416"/>
        <v>0</v>
      </c>
      <c r="BG1027" s="2">
        <f t="shared" si="417"/>
        <v>0</v>
      </c>
      <c r="BH1027" s="2">
        <f t="shared" si="418"/>
        <v>0</v>
      </c>
      <c r="BJ1027" t="s">
        <v>2514</v>
      </c>
      <c r="BK1027" t="s">
        <v>457</v>
      </c>
      <c r="BL1027">
        <v>1</v>
      </c>
      <c r="BN1027" s="112">
        <v>20</v>
      </c>
      <c r="BO1027" s="114">
        <v>187</v>
      </c>
      <c r="BP1027" s="118">
        <f t="shared" si="420"/>
        <v>20187</v>
      </c>
      <c r="BQ1027" s="118">
        <f t="shared" si="407"/>
        <v>20187</v>
      </c>
      <c r="BR1027" s="5" t="s">
        <v>3151</v>
      </c>
      <c r="BV1027" s="63"/>
      <c r="CC1027" s="63">
        <f t="shared" si="419"/>
        <v>767</v>
      </c>
    </row>
    <row r="1028" spans="1:93" ht="15" hidden="1" customHeight="1" outlineLevel="1">
      <c r="A1028" t="s">
        <v>2777</v>
      </c>
      <c r="B1028" t="s">
        <v>457</v>
      </c>
      <c r="C1028" s="1">
        <f t="shared" si="408"/>
        <v>1997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29">
        <f t="shared" si="409"/>
        <v>1498</v>
      </c>
      <c r="H1028" s="134">
        <f t="shared" si="410"/>
        <v>0.75012518778167248</v>
      </c>
      <c r="I1028" s="2"/>
      <c r="J1028" s="2">
        <f t="shared" si="411"/>
        <v>0.11667501251877817</v>
      </c>
      <c r="K1028" s="2">
        <f t="shared" si="412"/>
        <v>0.86680020030045069</v>
      </c>
      <c r="L1028" s="2">
        <f t="shared" si="413"/>
        <v>0</v>
      </c>
      <c r="M1028" s="2">
        <f t="shared" si="414"/>
        <v>1.6524787180771106E-2</v>
      </c>
      <c r="N1028" s="63">
        <v>233</v>
      </c>
      <c r="O1028" s="63">
        <v>1731</v>
      </c>
      <c r="P1028" s="63">
        <v>0</v>
      </c>
      <c r="Q1028" s="63">
        <v>33</v>
      </c>
      <c r="R1028" s="63">
        <v>0</v>
      </c>
      <c r="S1028" s="63">
        <v>0</v>
      </c>
      <c r="T1028" s="63">
        <v>0</v>
      </c>
      <c r="U1028" s="63">
        <v>0</v>
      </c>
      <c r="V1028" s="63">
        <v>0</v>
      </c>
      <c r="W1028" s="63">
        <v>0</v>
      </c>
      <c r="X1028" s="63">
        <v>0</v>
      </c>
      <c r="Y1028" s="63">
        <v>0</v>
      </c>
      <c r="Z1028" s="63">
        <v>0</v>
      </c>
      <c r="AA1028" s="63">
        <v>0</v>
      </c>
      <c r="AB1028" s="63">
        <v>0</v>
      </c>
      <c r="AC1028" s="63">
        <v>0</v>
      </c>
      <c r="AD1028" s="63">
        <v>0</v>
      </c>
      <c r="AE1028" s="63">
        <v>0</v>
      </c>
      <c r="AF1028" s="63">
        <v>0</v>
      </c>
      <c r="AG1028" s="63">
        <v>0</v>
      </c>
      <c r="AH1028" s="63">
        <v>0</v>
      </c>
      <c r="AI1028" s="63">
        <v>0</v>
      </c>
      <c r="AJ1028" s="63">
        <v>0</v>
      </c>
      <c r="AK1028" s="63">
        <v>0</v>
      </c>
      <c r="AL1028" s="63">
        <v>0</v>
      </c>
      <c r="AM1028" s="63">
        <v>0</v>
      </c>
      <c r="AN1028" s="63">
        <v>0</v>
      </c>
      <c r="AO1028" s="63">
        <v>0</v>
      </c>
      <c r="AP1028" s="63">
        <v>0</v>
      </c>
      <c r="AQ1028" s="63">
        <v>0</v>
      </c>
      <c r="AR1028" s="63">
        <v>0</v>
      </c>
      <c r="AS1028" s="63">
        <v>0</v>
      </c>
      <c r="AT1028" s="63">
        <v>0</v>
      </c>
      <c r="AU1028" s="63">
        <v>0</v>
      </c>
      <c r="AV1028" s="63">
        <v>0</v>
      </c>
      <c r="AW1028" s="63">
        <v>0</v>
      </c>
      <c r="AX1028" s="63">
        <v>0</v>
      </c>
      <c r="AY1028" s="63">
        <v>0</v>
      </c>
      <c r="BA1028" s="5">
        <f>IF(Q1028&gt;0,RANK(Q1028,(N1028:P1028,Q1028:AE1028)),0)</f>
        <v>3</v>
      </c>
      <c r="BB1028" s="5">
        <f>IF(R1028&gt;0,RANK(R1028,(N1028:P1028,Q1028:AE1028)),0)</f>
        <v>0</v>
      </c>
      <c r="BC1028" s="5">
        <f>IF(T1028&gt;0,RANK(T1028,(N1028:P1028,Q1028:AE1028)),0)</f>
        <v>0</v>
      </c>
      <c r="BD1028" s="5">
        <f>IF(S1028&gt;0,RANK(S1028,(N1028:P1028,Q1028:AE1028)),0)</f>
        <v>0</v>
      </c>
      <c r="BE1028" s="2">
        <f t="shared" si="415"/>
        <v>1.6524787180771158E-2</v>
      </c>
      <c r="BF1028" s="2">
        <f t="shared" si="416"/>
        <v>0</v>
      </c>
      <c r="BG1028" s="2">
        <f t="shared" si="417"/>
        <v>0</v>
      </c>
      <c r="BH1028" s="2">
        <f t="shared" si="418"/>
        <v>0</v>
      </c>
      <c r="BJ1028" t="s">
        <v>2777</v>
      </c>
      <c r="BK1028" t="s">
        <v>457</v>
      </c>
      <c r="BL1028">
        <v>1</v>
      </c>
      <c r="BN1028" s="112">
        <v>20</v>
      </c>
      <c r="BO1028" s="114">
        <v>189</v>
      </c>
      <c r="BP1028" s="118">
        <f t="shared" si="420"/>
        <v>20189</v>
      </c>
      <c r="BQ1028" s="118">
        <f t="shared" si="407"/>
        <v>20189</v>
      </c>
      <c r="BR1028" s="5" t="s">
        <v>3151</v>
      </c>
      <c r="BV1028" s="63"/>
      <c r="CC1028" s="63">
        <f t="shared" si="419"/>
        <v>1997</v>
      </c>
    </row>
    <row r="1029" spans="1:93" ht="15" hidden="1" customHeight="1" outlineLevel="1">
      <c r="A1029" t="s">
        <v>3167</v>
      </c>
      <c r="B1029" t="s">
        <v>457</v>
      </c>
      <c r="C1029" s="1">
        <f t="shared" si="408"/>
        <v>10779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0</v>
      </c>
      <c r="G1029" s="129">
        <f t="shared" si="409"/>
        <v>5447</v>
      </c>
      <c r="H1029" s="134">
        <f t="shared" si="410"/>
        <v>0.50533444660914739</v>
      </c>
      <c r="I1029" s="2"/>
      <c r="J1029" s="2">
        <f t="shared" si="411"/>
        <v>0.23666388347713146</v>
      </c>
      <c r="K1029" s="2">
        <f t="shared" si="412"/>
        <v>0.74199833008627891</v>
      </c>
      <c r="L1029" s="2">
        <f t="shared" si="413"/>
        <v>0</v>
      </c>
      <c r="M1029" s="2">
        <f t="shared" si="414"/>
        <v>2.1337786436589568E-2</v>
      </c>
      <c r="N1029" s="63">
        <v>2551</v>
      </c>
      <c r="O1029" s="63">
        <v>7998</v>
      </c>
      <c r="P1029" s="63">
        <v>0</v>
      </c>
      <c r="Q1029" s="63">
        <v>230</v>
      </c>
      <c r="R1029" s="63">
        <v>0</v>
      </c>
      <c r="S1029" s="63">
        <v>0</v>
      </c>
      <c r="T1029" s="63">
        <v>0</v>
      </c>
      <c r="U1029" s="63">
        <v>0</v>
      </c>
      <c r="V1029" s="63">
        <v>0</v>
      </c>
      <c r="W1029" s="63">
        <v>0</v>
      </c>
      <c r="X1029" s="63">
        <v>0</v>
      </c>
      <c r="Y1029" s="63">
        <v>0</v>
      </c>
      <c r="Z1029" s="63">
        <v>0</v>
      </c>
      <c r="AA1029" s="63">
        <v>0</v>
      </c>
      <c r="AB1029" s="63">
        <v>0</v>
      </c>
      <c r="AC1029" s="63">
        <v>0</v>
      </c>
      <c r="AD1029" s="63">
        <v>0</v>
      </c>
      <c r="AE1029" s="63">
        <v>0</v>
      </c>
      <c r="AF1029" s="63">
        <v>0</v>
      </c>
      <c r="AG1029" s="63">
        <v>0</v>
      </c>
      <c r="AH1029" s="63">
        <v>0</v>
      </c>
      <c r="AI1029" s="63">
        <v>0</v>
      </c>
      <c r="AJ1029" s="63">
        <v>0</v>
      </c>
      <c r="AK1029" s="63">
        <v>0</v>
      </c>
      <c r="AL1029" s="63">
        <v>0</v>
      </c>
      <c r="AM1029" s="63">
        <v>0</v>
      </c>
      <c r="AN1029" s="63">
        <v>0</v>
      </c>
      <c r="AO1029" s="63">
        <v>0</v>
      </c>
      <c r="AP1029" s="63">
        <v>0</v>
      </c>
      <c r="AQ1029" s="63">
        <v>0</v>
      </c>
      <c r="AR1029" s="63">
        <v>0</v>
      </c>
      <c r="AS1029" s="63">
        <v>0</v>
      </c>
      <c r="AT1029" s="63">
        <v>0</v>
      </c>
      <c r="AU1029" s="63">
        <v>0</v>
      </c>
      <c r="AV1029" s="63">
        <v>0</v>
      </c>
      <c r="AW1029" s="63">
        <v>0</v>
      </c>
      <c r="AX1029" s="63">
        <v>0</v>
      </c>
      <c r="AY1029" s="63">
        <v>0</v>
      </c>
      <c r="BA1029" s="5">
        <f>IF(Q1029&gt;0,RANK(Q1029,(N1029:P1029,Q1029:AE1029)),0)</f>
        <v>3</v>
      </c>
      <c r="BB1029" s="5">
        <f>IF(R1029&gt;0,RANK(R1029,(N1029:P1029,Q1029:AE1029)),0)</f>
        <v>0</v>
      </c>
      <c r="BC1029" s="5">
        <f>IF(T1029&gt;0,RANK(T1029,(N1029:P1029,Q1029:AE1029)),0)</f>
        <v>0</v>
      </c>
      <c r="BD1029" s="5">
        <f>IF(S1029&gt;0,RANK(S1029,(N1029:P1029,Q1029:AE1029)),0)</f>
        <v>0</v>
      </c>
      <c r="BE1029" s="2">
        <f t="shared" si="415"/>
        <v>2.1337786436589665E-2</v>
      </c>
      <c r="BF1029" s="2">
        <f t="shared" si="416"/>
        <v>0</v>
      </c>
      <c r="BG1029" s="2">
        <f t="shared" si="417"/>
        <v>0</v>
      </c>
      <c r="BH1029" s="2">
        <f t="shared" si="418"/>
        <v>0</v>
      </c>
      <c r="BJ1029" t="s">
        <v>3167</v>
      </c>
      <c r="BK1029" t="s">
        <v>457</v>
      </c>
      <c r="BL1029">
        <v>4</v>
      </c>
      <c r="BN1029" s="112">
        <v>20</v>
      </c>
      <c r="BO1029" s="114">
        <v>191</v>
      </c>
      <c r="BP1029" s="118">
        <f t="shared" si="420"/>
        <v>20191</v>
      </c>
      <c r="BQ1029" s="118">
        <f t="shared" si="407"/>
        <v>20191</v>
      </c>
      <c r="BR1029" s="5" t="s">
        <v>3151</v>
      </c>
      <c r="BV1029" s="63"/>
      <c r="CC1029" s="63">
        <f t="shared" si="419"/>
        <v>10779</v>
      </c>
    </row>
    <row r="1030" spans="1:93" ht="15" hidden="1" customHeight="1" outlineLevel="1">
      <c r="A1030" t="s">
        <v>1916</v>
      </c>
      <c r="B1030" t="s">
        <v>457</v>
      </c>
      <c r="C1030" s="1">
        <f t="shared" ref="C1030:C1039" si="421">SUM(N1030:AY1030)</f>
        <v>3782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0</v>
      </c>
      <c r="G1030" s="129">
        <f t="shared" ref="G1030:G1039" si="422">IF(C1030&gt;0,MAX(N1030:P1030)-LARGE(N1030:P1030,2),0)</f>
        <v>2484</v>
      </c>
      <c r="H1030" s="134">
        <f t="shared" ref="H1030:H1039" si="423">IF(C1030&gt;0,G1030/C1030,0)</f>
        <v>0.65679534637757797</v>
      </c>
      <c r="I1030" s="2"/>
      <c r="J1030" s="2">
        <f t="shared" ref="J1030:J1039" si="424">IF($C1030=0,"-",N1030/$C1030)</f>
        <v>0.1644632469592808</v>
      </c>
      <c r="K1030" s="2">
        <f t="shared" ref="K1030:K1039" si="425">IF($C1030=0,"-",O1030/$C1030)</f>
        <v>0.8212585933368588</v>
      </c>
      <c r="L1030" s="2">
        <f t="shared" ref="L1030:L1039" si="426">IF($C1030=0,"-",P1030/$C1030)</f>
        <v>0</v>
      </c>
      <c r="M1030" s="2">
        <f t="shared" ref="M1030:M1039" si="427">IF(C1030=0,"-",(1-J1030-K1030-L1030))</f>
        <v>1.4278159703860371E-2</v>
      </c>
      <c r="N1030" s="63">
        <v>622</v>
      </c>
      <c r="O1030" s="63">
        <v>3106</v>
      </c>
      <c r="P1030" s="63">
        <v>0</v>
      </c>
      <c r="Q1030" s="63">
        <v>54</v>
      </c>
      <c r="R1030" s="63">
        <v>0</v>
      </c>
      <c r="S1030" s="63">
        <v>0</v>
      </c>
      <c r="T1030" s="63">
        <v>0</v>
      </c>
      <c r="U1030" s="63">
        <v>0</v>
      </c>
      <c r="V1030" s="63">
        <v>0</v>
      </c>
      <c r="W1030" s="63">
        <v>0</v>
      </c>
      <c r="X1030" s="63">
        <v>0</v>
      </c>
      <c r="Y1030" s="63">
        <v>0</v>
      </c>
      <c r="Z1030" s="63">
        <v>0</v>
      </c>
      <c r="AA1030" s="63">
        <v>0</v>
      </c>
      <c r="AB1030" s="63">
        <v>0</v>
      </c>
      <c r="AC1030" s="63">
        <v>0</v>
      </c>
      <c r="AD1030" s="63">
        <v>0</v>
      </c>
      <c r="AE1030" s="63">
        <v>0</v>
      </c>
      <c r="AF1030" s="63">
        <v>0</v>
      </c>
      <c r="AG1030" s="63">
        <v>0</v>
      </c>
      <c r="AH1030" s="63">
        <v>0</v>
      </c>
      <c r="AI1030" s="63">
        <v>0</v>
      </c>
      <c r="AJ1030" s="63">
        <v>0</v>
      </c>
      <c r="AK1030" s="63">
        <v>0</v>
      </c>
      <c r="AL1030" s="63">
        <v>0</v>
      </c>
      <c r="AM1030" s="63">
        <v>0</v>
      </c>
      <c r="AN1030" s="63">
        <v>0</v>
      </c>
      <c r="AO1030" s="63">
        <v>0</v>
      </c>
      <c r="AP1030" s="63">
        <v>0</v>
      </c>
      <c r="AQ1030" s="63">
        <v>0</v>
      </c>
      <c r="AR1030" s="63">
        <v>0</v>
      </c>
      <c r="AS1030" s="63">
        <v>0</v>
      </c>
      <c r="AT1030" s="63">
        <v>0</v>
      </c>
      <c r="AU1030" s="63">
        <v>0</v>
      </c>
      <c r="AV1030" s="63">
        <v>0</v>
      </c>
      <c r="AW1030" s="63">
        <v>0</v>
      </c>
      <c r="AX1030" s="63">
        <v>0</v>
      </c>
      <c r="AY1030" s="63">
        <v>0</v>
      </c>
      <c r="BA1030" s="5">
        <f>IF(Q1030&gt;0,RANK(Q1030,(N1030:P1030,Q1030:AE1030)),0)</f>
        <v>3</v>
      </c>
      <c r="BB1030" s="5">
        <f>IF(R1030&gt;0,RANK(R1030,(N1030:P1030,Q1030:AE1030)),0)</f>
        <v>0</v>
      </c>
      <c r="BC1030" s="5">
        <f>IF(T1030&gt;0,RANK(T1030,(N1030:P1030,Q1030:AE1030)),0)</f>
        <v>0</v>
      </c>
      <c r="BD1030" s="5">
        <f>IF(S1030&gt;0,RANK(S1030,(N1030:P1030,Q1030:AE1030)),0)</f>
        <v>0</v>
      </c>
      <c r="BE1030" s="2">
        <f t="shared" ref="BE1030:BE1039" si="428">IF($C1030=0,"-",Q1030/$C1030)</f>
        <v>1.4278159703860392E-2</v>
      </c>
      <c r="BF1030" s="2">
        <f t="shared" ref="BF1030:BF1039" si="429">IF($C1030=0,"-",R1030/$C1030)</f>
        <v>0</v>
      </c>
      <c r="BG1030" s="2">
        <f t="shared" ref="BG1030:BG1039" si="430">IF($C1030=0,"-",T1030/$C1030)</f>
        <v>0</v>
      </c>
      <c r="BH1030" s="2">
        <f t="shared" ref="BH1030:BH1039" si="431">IF($C1030=0,"-",S1030/$C1030)</f>
        <v>0</v>
      </c>
      <c r="BJ1030" t="s">
        <v>1916</v>
      </c>
      <c r="BK1030" t="s">
        <v>457</v>
      </c>
      <c r="BL1030">
        <v>1</v>
      </c>
      <c r="BN1030" s="112">
        <v>20</v>
      </c>
      <c r="BO1030" s="114">
        <v>193</v>
      </c>
      <c r="BP1030" s="118">
        <f t="shared" si="420"/>
        <v>20193</v>
      </c>
      <c r="BQ1030" s="118">
        <f t="shared" si="407"/>
        <v>20193</v>
      </c>
      <c r="BR1030" s="5" t="s">
        <v>3151</v>
      </c>
      <c r="BV1030" s="63"/>
      <c r="CC1030" s="63">
        <f t="shared" si="419"/>
        <v>3782</v>
      </c>
    </row>
    <row r="1031" spans="1:93" ht="15" hidden="1" customHeight="1" outlineLevel="1">
      <c r="A1031" t="s">
        <v>2331</v>
      </c>
      <c r="B1031" t="s">
        <v>457</v>
      </c>
      <c r="C1031" s="1">
        <f t="shared" si="421"/>
        <v>1603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29">
        <f t="shared" si="422"/>
        <v>1103</v>
      </c>
      <c r="H1031" s="134">
        <f t="shared" si="423"/>
        <v>0.68808484092326883</v>
      </c>
      <c r="I1031" s="2"/>
      <c r="J1031" s="2">
        <f t="shared" si="424"/>
        <v>0.14847161572052403</v>
      </c>
      <c r="K1031" s="2">
        <f t="shared" si="425"/>
        <v>0.83655645664379286</v>
      </c>
      <c r="L1031" s="2">
        <f t="shared" si="426"/>
        <v>0</v>
      </c>
      <c r="M1031" s="2">
        <f t="shared" si="427"/>
        <v>1.4971927635683113E-2</v>
      </c>
      <c r="N1031" s="63">
        <v>238</v>
      </c>
      <c r="O1031" s="63">
        <v>1341</v>
      </c>
      <c r="P1031" s="63">
        <v>0</v>
      </c>
      <c r="Q1031" s="63">
        <v>24</v>
      </c>
      <c r="R1031" s="63">
        <v>0</v>
      </c>
      <c r="S1031" s="63">
        <v>0</v>
      </c>
      <c r="T1031" s="63">
        <v>0</v>
      </c>
      <c r="U1031" s="63">
        <v>0</v>
      </c>
      <c r="V1031" s="63">
        <v>0</v>
      </c>
      <c r="W1031" s="63">
        <v>0</v>
      </c>
      <c r="X1031" s="63">
        <v>0</v>
      </c>
      <c r="Y1031" s="63">
        <v>0</v>
      </c>
      <c r="Z1031" s="63">
        <v>0</v>
      </c>
      <c r="AA1031" s="63">
        <v>0</v>
      </c>
      <c r="AB1031" s="63">
        <v>0</v>
      </c>
      <c r="AC1031" s="63">
        <v>0</v>
      </c>
      <c r="AD1031" s="63">
        <v>0</v>
      </c>
      <c r="AE1031" s="63">
        <v>0</v>
      </c>
      <c r="AF1031" s="63">
        <v>0</v>
      </c>
      <c r="AG1031" s="63">
        <v>0</v>
      </c>
      <c r="AH1031" s="63">
        <v>0</v>
      </c>
      <c r="AI1031" s="63">
        <v>0</v>
      </c>
      <c r="AJ1031" s="63">
        <v>0</v>
      </c>
      <c r="AK1031" s="63">
        <v>0</v>
      </c>
      <c r="AL1031" s="63">
        <v>0</v>
      </c>
      <c r="AM1031" s="63">
        <v>0</v>
      </c>
      <c r="AN1031" s="63">
        <v>0</v>
      </c>
      <c r="AO1031" s="63">
        <v>0</v>
      </c>
      <c r="AP1031" s="63">
        <v>0</v>
      </c>
      <c r="AQ1031" s="63">
        <v>0</v>
      </c>
      <c r="AR1031" s="63">
        <v>0</v>
      </c>
      <c r="AS1031" s="63">
        <v>0</v>
      </c>
      <c r="AT1031" s="63">
        <v>0</v>
      </c>
      <c r="AU1031" s="63">
        <v>0</v>
      </c>
      <c r="AV1031" s="63">
        <v>0</v>
      </c>
      <c r="AW1031" s="63">
        <v>0</v>
      </c>
      <c r="AX1031" s="63">
        <v>0</v>
      </c>
      <c r="AY1031" s="63">
        <v>0</v>
      </c>
      <c r="BA1031" s="5">
        <f>IF(Q1031&gt;0,RANK(Q1031,(N1031:P1031,Q1031:AE1031)),0)</f>
        <v>3</v>
      </c>
      <c r="BB1031" s="5">
        <f>IF(R1031&gt;0,RANK(R1031,(N1031:P1031,Q1031:AE1031)),0)</f>
        <v>0</v>
      </c>
      <c r="BC1031" s="5">
        <f>IF(T1031&gt;0,RANK(T1031,(N1031:P1031,Q1031:AE1031)),0)</f>
        <v>0</v>
      </c>
      <c r="BD1031" s="5">
        <f>IF(S1031&gt;0,RANK(S1031,(N1031:P1031,Q1031:AE1031)),0)</f>
        <v>0</v>
      </c>
      <c r="BE1031" s="2">
        <f t="shared" si="428"/>
        <v>1.4971927635683094E-2</v>
      </c>
      <c r="BF1031" s="2">
        <f t="shared" si="429"/>
        <v>0</v>
      </c>
      <c r="BG1031" s="2">
        <f t="shared" si="430"/>
        <v>0</v>
      </c>
      <c r="BH1031" s="2">
        <f t="shared" si="431"/>
        <v>0</v>
      </c>
      <c r="BJ1031" t="s">
        <v>2331</v>
      </c>
      <c r="BK1031" t="s">
        <v>457</v>
      </c>
      <c r="BL1031">
        <v>1</v>
      </c>
      <c r="BN1031" s="112">
        <v>20</v>
      </c>
      <c r="BO1031" s="114">
        <v>195</v>
      </c>
      <c r="BP1031" s="118">
        <f t="shared" si="420"/>
        <v>20195</v>
      </c>
      <c r="BQ1031" s="118">
        <f t="shared" si="407"/>
        <v>20195</v>
      </c>
      <c r="BR1031" s="5" t="s">
        <v>3151</v>
      </c>
      <c r="BV1031" s="63"/>
      <c r="CC1031" s="63">
        <f t="shared" si="419"/>
        <v>1603</v>
      </c>
    </row>
    <row r="1032" spans="1:93" ht="15" hidden="1" customHeight="1" outlineLevel="1">
      <c r="A1032" t="s">
        <v>2217</v>
      </c>
      <c r="B1032" t="s">
        <v>457</v>
      </c>
      <c r="C1032" s="1">
        <f t="shared" si="421"/>
        <v>3861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0</v>
      </c>
      <c r="G1032" s="129">
        <f t="shared" si="422"/>
        <v>1857</v>
      </c>
      <c r="H1032" s="134">
        <f t="shared" si="423"/>
        <v>0.48096348096348096</v>
      </c>
      <c r="I1032" s="2"/>
      <c r="J1032" s="2">
        <f t="shared" si="424"/>
        <v>0.2476042476042476</v>
      </c>
      <c r="K1032" s="2">
        <f t="shared" si="425"/>
        <v>0.72856772856772856</v>
      </c>
      <c r="L1032" s="2">
        <f t="shared" si="426"/>
        <v>0</v>
      </c>
      <c r="M1032" s="2">
        <f t="shared" si="427"/>
        <v>2.3828023828023848E-2</v>
      </c>
      <c r="N1032" s="63">
        <v>956</v>
      </c>
      <c r="O1032" s="63">
        <v>2813</v>
      </c>
      <c r="P1032" s="63">
        <v>0</v>
      </c>
      <c r="Q1032" s="63">
        <v>92</v>
      </c>
      <c r="R1032" s="63">
        <v>0</v>
      </c>
      <c r="S1032" s="63">
        <v>0</v>
      </c>
      <c r="T1032" s="63">
        <v>0</v>
      </c>
      <c r="U1032" s="63">
        <v>0</v>
      </c>
      <c r="V1032" s="63">
        <v>0</v>
      </c>
      <c r="W1032" s="63">
        <v>0</v>
      </c>
      <c r="X1032" s="63">
        <v>0</v>
      </c>
      <c r="Y1032" s="63">
        <v>0</v>
      </c>
      <c r="Z1032" s="63">
        <v>0</v>
      </c>
      <c r="AA1032" s="63">
        <v>0</v>
      </c>
      <c r="AB1032" s="63">
        <v>0</v>
      </c>
      <c r="AC1032" s="63">
        <v>0</v>
      </c>
      <c r="AD1032" s="63">
        <v>0</v>
      </c>
      <c r="AE1032" s="63">
        <v>0</v>
      </c>
      <c r="AF1032" s="63">
        <v>0</v>
      </c>
      <c r="AG1032" s="63">
        <v>0</v>
      </c>
      <c r="AH1032" s="63">
        <v>0</v>
      </c>
      <c r="AI1032" s="63">
        <v>0</v>
      </c>
      <c r="AJ1032" s="63">
        <v>0</v>
      </c>
      <c r="AK1032" s="63">
        <v>0</v>
      </c>
      <c r="AL1032" s="63">
        <v>0</v>
      </c>
      <c r="AM1032" s="63">
        <v>0</v>
      </c>
      <c r="AN1032" s="63">
        <v>0</v>
      </c>
      <c r="AO1032" s="63">
        <v>0</v>
      </c>
      <c r="AP1032" s="63">
        <v>0</v>
      </c>
      <c r="AQ1032" s="63">
        <v>0</v>
      </c>
      <c r="AR1032" s="63">
        <v>0</v>
      </c>
      <c r="AS1032" s="63">
        <v>0</v>
      </c>
      <c r="AT1032" s="63">
        <v>0</v>
      </c>
      <c r="AU1032" s="63">
        <v>0</v>
      </c>
      <c r="AV1032" s="63">
        <v>0</v>
      </c>
      <c r="AW1032" s="63">
        <v>0</v>
      </c>
      <c r="AX1032" s="63">
        <v>0</v>
      </c>
      <c r="AY1032" s="63">
        <v>0</v>
      </c>
      <c r="BA1032" s="5">
        <f>IF(Q1032&gt;0,RANK(Q1032,(N1032:P1032,Q1032:AE1032)),0)</f>
        <v>3</v>
      </c>
      <c r="BB1032" s="5">
        <f>IF(R1032&gt;0,RANK(R1032,(N1032:P1032,Q1032:AE1032)),0)</f>
        <v>0</v>
      </c>
      <c r="BC1032" s="5">
        <f>IF(T1032&gt;0,RANK(T1032,(N1032:P1032,Q1032:AE1032)),0)</f>
        <v>0</v>
      </c>
      <c r="BD1032" s="5">
        <f>IF(S1032&gt;0,RANK(S1032,(N1032:P1032,Q1032:AE1032)),0)</f>
        <v>0</v>
      </c>
      <c r="BE1032" s="2">
        <f t="shared" si="428"/>
        <v>2.3828023828023827E-2</v>
      </c>
      <c r="BF1032" s="2">
        <f t="shared" si="429"/>
        <v>0</v>
      </c>
      <c r="BG1032" s="2">
        <f t="shared" si="430"/>
        <v>0</v>
      </c>
      <c r="BH1032" s="2">
        <f t="shared" si="431"/>
        <v>0</v>
      </c>
      <c r="BJ1032" t="s">
        <v>2217</v>
      </c>
      <c r="BK1032" t="s">
        <v>457</v>
      </c>
      <c r="BL1032">
        <v>1</v>
      </c>
      <c r="BN1032" s="112">
        <v>20</v>
      </c>
      <c r="BO1032" s="114">
        <v>197</v>
      </c>
      <c r="BP1032" s="118">
        <f t="shared" si="420"/>
        <v>20197</v>
      </c>
      <c r="BQ1032" s="118">
        <f t="shared" si="407"/>
        <v>20197</v>
      </c>
      <c r="BR1032" s="5" t="s">
        <v>3151</v>
      </c>
      <c r="BV1032" s="63"/>
      <c r="CC1032" s="63">
        <f t="shared" si="419"/>
        <v>3861</v>
      </c>
    </row>
    <row r="1033" spans="1:93" ht="15" hidden="1" customHeight="1" outlineLevel="1">
      <c r="A1033" t="s">
        <v>335</v>
      </c>
      <c r="B1033" t="s">
        <v>457</v>
      </c>
      <c r="C1033" s="1">
        <f t="shared" si="421"/>
        <v>817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0</v>
      </c>
      <c r="G1033" s="129">
        <f t="shared" si="422"/>
        <v>718</v>
      </c>
      <c r="H1033" s="134">
        <f t="shared" si="423"/>
        <v>0.87882496940024479</v>
      </c>
      <c r="I1033" s="2"/>
      <c r="J1033" s="2">
        <f t="shared" si="424"/>
        <v>5.3855569155446759E-2</v>
      </c>
      <c r="K1033" s="2">
        <f t="shared" si="425"/>
        <v>0.93268053855569155</v>
      </c>
      <c r="L1033" s="2">
        <f t="shared" si="426"/>
        <v>0</v>
      </c>
      <c r="M1033" s="2">
        <f t="shared" si="427"/>
        <v>1.346389228886169E-2</v>
      </c>
      <c r="N1033" s="63">
        <v>44</v>
      </c>
      <c r="O1033" s="63">
        <v>762</v>
      </c>
      <c r="P1033" s="63">
        <v>0</v>
      </c>
      <c r="Q1033" s="63">
        <v>11</v>
      </c>
      <c r="R1033" s="63">
        <v>0</v>
      </c>
      <c r="S1033" s="63">
        <v>0</v>
      </c>
      <c r="T1033" s="63">
        <v>0</v>
      </c>
      <c r="U1033" s="63">
        <v>0</v>
      </c>
      <c r="V1033" s="63">
        <v>0</v>
      </c>
      <c r="W1033" s="63">
        <v>0</v>
      </c>
      <c r="X1033" s="63">
        <v>0</v>
      </c>
      <c r="Y1033" s="63">
        <v>0</v>
      </c>
      <c r="Z1033" s="63">
        <v>0</v>
      </c>
      <c r="AA1033" s="63">
        <v>0</v>
      </c>
      <c r="AB1033" s="63">
        <v>0</v>
      </c>
      <c r="AC1033" s="63">
        <v>0</v>
      </c>
      <c r="AD1033" s="63">
        <v>0</v>
      </c>
      <c r="AE1033" s="63">
        <v>0</v>
      </c>
      <c r="AF1033" s="63">
        <v>0</v>
      </c>
      <c r="AG1033" s="63">
        <v>0</v>
      </c>
      <c r="AH1033" s="63">
        <v>0</v>
      </c>
      <c r="AI1033" s="63">
        <v>0</v>
      </c>
      <c r="AJ1033" s="63">
        <v>0</v>
      </c>
      <c r="AK1033" s="63">
        <v>0</v>
      </c>
      <c r="AL1033" s="63">
        <v>0</v>
      </c>
      <c r="AM1033" s="63">
        <v>0</v>
      </c>
      <c r="AN1033" s="63">
        <v>0</v>
      </c>
      <c r="AO1033" s="63">
        <v>0</v>
      </c>
      <c r="AP1033" s="63">
        <v>0</v>
      </c>
      <c r="AQ1033" s="63">
        <v>0</v>
      </c>
      <c r="AR1033" s="63">
        <v>0</v>
      </c>
      <c r="AS1033" s="63">
        <v>0</v>
      </c>
      <c r="AT1033" s="63">
        <v>0</v>
      </c>
      <c r="AU1033" s="63">
        <v>0</v>
      </c>
      <c r="AV1033" s="63">
        <v>0</v>
      </c>
      <c r="AW1033" s="63">
        <v>0</v>
      </c>
      <c r="AX1033" s="63">
        <v>0</v>
      </c>
      <c r="AY1033" s="63">
        <v>0</v>
      </c>
      <c r="BA1033" s="5">
        <f>IF(Q1033&gt;0,RANK(Q1033,(N1033:P1033,Q1033:AE1033)),0)</f>
        <v>3</v>
      </c>
      <c r="BB1033" s="5">
        <f>IF(R1033&gt;0,RANK(R1033,(N1033:P1033,Q1033:AE1033)),0)</f>
        <v>0</v>
      </c>
      <c r="BC1033" s="5">
        <f>IF(T1033&gt;0,RANK(T1033,(N1033:P1033,Q1033:AE1033)),0)</f>
        <v>0</v>
      </c>
      <c r="BD1033" s="5">
        <f>IF(S1033&gt;0,RANK(S1033,(N1033:P1033,Q1033:AE1033)),0)</f>
        <v>0</v>
      </c>
      <c r="BE1033" s="2">
        <f t="shared" si="428"/>
        <v>1.346389228886169E-2</v>
      </c>
      <c r="BF1033" s="2">
        <f t="shared" si="429"/>
        <v>0</v>
      </c>
      <c r="BG1033" s="2">
        <f t="shared" si="430"/>
        <v>0</v>
      </c>
      <c r="BH1033" s="2">
        <f t="shared" si="431"/>
        <v>0</v>
      </c>
      <c r="BJ1033" t="s">
        <v>335</v>
      </c>
      <c r="BK1033" t="s">
        <v>457</v>
      </c>
      <c r="BL1033">
        <v>1</v>
      </c>
      <c r="BN1033" s="112">
        <v>20</v>
      </c>
      <c r="BO1033" s="114">
        <v>199</v>
      </c>
      <c r="BP1033" s="118">
        <f t="shared" si="420"/>
        <v>20199</v>
      </c>
      <c r="BQ1033" s="118">
        <f t="shared" si="407"/>
        <v>20199</v>
      </c>
      <c r="BR1033" s="5" t="s">
        <v>3151</v>
      </c>
      <c r="BV1033" s="63"/>
      <c r="CC1033" s="63">
        <f t="shared" si="419"/>
        <v>817</v>
      </c>
    </row>
    <row r="1034" spans="1:93" ht="15" hidden="1" customHeight="1" outlineLevel="1">
      <c r="A1034" t="s">
        <v>691</v>
      </c>
      <c r="B1034" t="s">
        <v>457</v>
      </c>
      <c r="C1034" s="1">
        <f t="shared" si="421"/>
        <v>2843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0</v>
      </c>
      <c r="G1034" s="129">
        <f t="shared" si="422"/>
        <v>1865</v>
      </c>
      <c r="H1034" s="134">
        <f t="shared" si="423"/>
        <v>0.65599718607105173</v>
      </c>
      <c r="I1034" s="2"/>
      <c r="J1034" s="2">
        <f t="shared" si="424"/>
        <v>0.1642631023566655</v>
      </c>
      <c r="K1034" s="2">
        <f t="shared" si="425"/>
        <v>0.82026028842771725</v>
      </c>
      <c r="L1034" s="2">
        <f t="shared" si="426"/>
        <v>0</v>
      </c>
      <c r="M1034" s="2">
        <f t="shared" si="427"/>
        <v>1.5476609215617221E-2</v>
      </c>
      <c r="N1034" s="63">
        <v>467</v>
      </c>
      <c r="O1034" s="63">
        <v>2332</v>
      </c>
      <c r="P1034" s="63">
        <v>0</v>
      </c>
      <c r="Q1034" s="63">
        <v>44</v>
      </c>
      <c r="R1034" s="63">
        <v>0</v>
      </c>
      <c r="S1034" s="63">
        <v>0</v>
      </c>
      <c r="T1034" s="63">
        <v>0</v>
      </c>
      <c r="U1034" s="63">
        <v>0</v>
      </c>
      <c r="V1034" s="63">
        <v>0</v>
      </c>
      <c r="W1034" s="63">
        <v>0</v>
      </c>
      <c r="X1034" s="63">
        <v>0</v>
      </c>
      <c r="Y1034" s="63">
        <v>0</v>
      </c>
      <c r="Z1034" s="63">
        <v>0</v>
      </c>
      <c r="AA1034" s="63">
        <v>0</v>
      </c>
      <c r="AB1034" s="63">
        <v>0</v>
      </c>
      <c r="AC1034" s="63">
        <v>0</v>
      </c>
      <c r="AD1034" s="63">
        <v>0</v>
      </c>
      <c r="AE1034" s="63">
        <v>0</v>
      </c>
      <c r="AF1034" s="63">
        <v>0</v>
      </c>
      <c r="AG1034" s="63">
        <v>0</v>
      </c>
      <c r="AH1034" s="63">
        <v>0</v>
      </c>
      <c r="AI1034" s="63">
        <v>0</v>
      </c>
      <c r="AJ1034" s="63">
        <v>0</v>
      </c>
      <c r="AK1034" s="63">
        <v>0</v>
      </c>
      <c r="AL1034" s="63">
        <v>0</v>
      </c>
      <c r="AM1034" s="63">
        <v>0</v>
      </c>
      <c r="AN1034" s="63">
        <v>0</v>
      </c>
      <c r="AO1034" s="63">
        <v>0</v>
      </c>
      <c r="AP1034" s="63">
        <v>0</v>
      </c>
      <c r="AQ1034" s="63">
        <v>0</v>
      </c>
      <c r="AR1034" s="63">
        <v>0</v>
      </c>
      <c r="AS1034" s="63">
        <v>0</v>
      </c>
      <c r="AT1034" s="63">
        <v>0</v>
      </c>
      <c r="AU1034" s="63">
        <v>0</v>
      </c>
      <c r="AV1034" s="63">
        <v>0</v>
      </c>
      <c r="AW1034" s="63">
        <v>0</v>
      </c>
      <c r="AX1034" s="63">
        <v>0</v>
      </c>
      <c r="AY1034" s="63">
        <v>0</v>
      </c>
      <c r="BA1034" s="5">
        <f>IF(Q1034&gt;0,RANK(Q1034,(N1034:P1034,Q1034:AE1034)),0)</f>
        <v>3</v>
      </c>
      <c r="BB1034" s="5">
        <f>IF(R1034&gt;0,RANK(R1034,(N1034:P1034,Q1034:AE1034)),0)</f>
        <v>0</v>
      </c>
      <c r="BC1034" s="5">
        <f>IF(T1034&gt;0,RANK(T1034,(N1034:P1034,Q1034:AE1034)),0)</f>
        <v>0</v>
      </c>
      <c r="BD1034" s="5">
        <f>IF(S1034&gt;0,RANK(S1034,(N1034:P1034,Q1034:AE1034)),0)</f>
        <v>0</v>
      </c>
      <c r="BE1034" s="2">
        <f t="shared" si="428"/>
        <v>1.5476609215617306E-2</v>
      </c>
      <c r="BF1034" s="2">
        <f t="shared" si="429"/>
        <v>0</v>
      </c>
      <c r="BG1034" s="2">
        <f t="shared" si="430"/>
        <v>0</v>
      </c>
      <c r="BH1034" s="2">
        <f t="shared" si="431"/>
        <v>0</v>
      </c>
      <c r="BJ1034" t="s">
        <v>691</v>
      </c>
      <c r="BK1034" t="s">
        <v>457</v>
      </c>
      <c r="BL1034">
        <v>1</v>
      </c>
      <c r="BN1034" s="112">
        <v>20</v>
      </c>
      <c r="BO1034" s="114">
        <v>201</v>
      </c>
      <c r="BP1034" s="118">
        <f t="shared" si="420"/>
        <v>20201</v>
      </c>
      <c r="BQ1034" s="118">
        <f t="shared" si="407"/>
        <v>20201</v>
      </c>
      <c r="BR1034" s="5" t="s">
        <v>3151</v>
      </c>
      <c r="BV1034" s="63"/>
      <c r="CC1034" s="63">
        <f t="shared" si="419"/>
        <v>2843</v>
      </c>
    </row>
    <row r="1035" spans="1:93" ht="15" hidden="1" customHeight="1" outlineLevel="1">
      <c r="A1035" t="s">
        <v>1230</v>
      </c>
      <c r="B1035" t="s">
        <v>457</v>
      </c>
      <c r="C1035" s="1">
        <f t="shared" si="421"/>
        <v>961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0</v>
      </c>
      <c r="G1035" s="129">
        <f t="shared" si="422"/>
        <v>656</v>
      </c>
      <c r="H1035" s="134">
        <f t="shared" si="423"/>
        <v>0.68262226847034335</v>
      </c>
      <c r="I1035" s="2"/>
      <c r="J1035" s="2">
        <f t="shared" si="424"/>
        <v>0.15296566077003121</v>
      </c>
      <c r="K1035" s="2">
        <f t="shared" si="425"/>
        <v>0.83558792924037462</v>
      </c>
      <c r="L1035" s="2">
        <f t="shared" si="426"/>
        <v>0</v>
      </c>
      <c r="M1035" s="2">
        <f t="shared" si="427"/>
        <v>1.1446409989594231E-2</v>
      </c>
      <c r="N1035" s="63">
        <v>147</v>
      </c>
      <c r="O1035" s="63">
        <v>803</v>
      </c>
      <c r="P1035" s="63">
        <v>0</v>
      </c>
      <c r="Q1035" s="63">
        <v>11</v>
      </c>
      <c r="R1035" s="63">
        <v>0</v>
      </c>
      <c r="S1035" s="63">
        <v>0</v>
      </c>
      <c r="T1035" s="63">
        <v>0</v>
      </c>
      <c r="U1035" s="63">
        <v>0</v>
      </c>
      <c r="V1035" s="63">
        <v>0</v>
      </c>
      <c r="W1035" s="63">
        <v>0</v>
      </c>
      <c r="X1035" s="63">
        <v>0</v>
      </c>
      <c r="Y1035" s="63">
        <v>0</v>
      </c>
      <c r="Z1035" s="63">
        <v>0</v>
      </c>
      <c r="AA1035" s="63">
        <v>0</v>
      </c>
      <c r="AB1035" s="63">
        <v>0</v>
      </c>
      <c r="AC1035" s="63">
        <v>0</v>
      </c>
      <c r="AD1035" s="63">
        <v>0</v>
      </c>
      <c r="AE1035" s="63">
        <v>0</v>
      </c>
      <c r="AF1035" s="63">
        <v>0</v>
      </c>
      <c r="AG1035" s="63">
        <v>0</v>
      </c>
      <c r="AH1035" s="63">
        <v>0</v>
      </c>
      <c r="AI1035" s="63">
        <v>0</v>
      </c>
      <c r="AJ1035" s="63">
        <v>0</v>
      </c>
      <c r="AK1035" s="63">
        <v>0</v>
      </c>
      <c r="AL1035" s="63">
        <v>0</v>
      </c>
      <c r="AM1035" s="63">
        <v>0</v>
      </c>
      <c r="AN1035" s="63">
        <v>0</v>
      </c>
      <c r="AO1035" s="63">
        <v>0</v>
      </c>
      <c r="AP1035" s="63">
        <v>0</v>
      </c>
      <c r="AQ1035" s="63">
        <v>0</v>
      </c>
      <c r="AR1035" s="63">
        <v>0</v>
      </c>
      <c r="AS1035" s="63">
        <v>0</v>
      </c>
      <c r="AT1035" s="63">
        <v>0</v>
      </c>
      <c r="AU1035" s="63">
        <v>0</v>
      </c>
      <c r="AV1035" s="63">
        <v>0</v>
      </c>
      <c r="AW1035" s="63">
        <v>0</v>
      </c>
      <c r="AX1035" s="63">
        <v>0</v>
      </c>
      <c r="AY1035" s="63">
        <v>0</v>
      </c>
      <c r="BA1035" s="5">
        <f>IF(Q1035&gt;0,RANK(Q1035,(N1035:P1035,Q1035:AE1035)),0)</f>
        <v>3</v>
      </c>
      <c r="BB1035" s="5">
        <f>IF(R1035&gt;0,RANK(R1035,(N1035:P1035,Q1035:AE1035)),0)</f>
        <v>0</v>
      </c>
      <c r="BC1035" s="5">
        <f>IF(T1035&gt;0,RANK(T1035,(N1035:P1035,Q1035:AE1035)),0)</f>
        <v>0</v>
      </c>
      <c r="BD1035" s="5">
        <f>IF(S1035&gt;0,RANK(S1035,(N1035:P1035,Q1035:AE1035)),0)</f>
        <v>0</v>
      </c>
      <c r="BE1035" s="2">
        <f t="shared" si="428"/>
        <v>1.1446409989594173E-2</v>
      </c>
      <c r="BF1035" s="2">
        <f t="shared" si="429"/>
        <v>0</v>
      </c>
      <c r="BG1035" s="2">
        <f t="shared" si="430"/>
        <v>0</v>
      </c>
      <c r="BH1035" s="2">
        <f t="shared" si="431"/>
        <v>0</v>
      </c>
      <c r="BJ1035" t="s">
        <v>1230</v>
      </c>
      <c r="BK1035" t="s">
        <v>457</v>
      </c>
      <c r="BL1035">
        <v>1</v>
      </c>
      <c r="BN1035" s="112">
        <v>20</v>
      </c>
      <c r="BO1035" s="114">
        <v>203</v>
      </c>
      <c r="BP1035" s="118">
        <f t="shared" si="420"/>
        <v>20203</v>
      </c>
      <c r="BQ1035" s="118">
        <f t="shared" si="407"/>
        <v>20203</v>
      </c>
      <c r="BR1035" s="5" t="s">
        <v>3151</v>
      </c>
      <c r="BV1035" s="63"/>
      <c r="CC1035" s="63">
        <f t="shared" si="419"/>
        <v>961</v>
      </c>
    </row>
    <row r="1036" spans="1:93" ht="15" hidden="1" customHeight="1" outlineLevel="1">
      <c r="A1036" t="s">
        <v>1231</v>
      </c>
      <c r="B1036" t="s">
        <v>457</v>
      </c>
      <c r="C1036" s="1">
        <f t="shared" si="421"/>
        <v>3899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0</v>
      </c>
      <c r="G1036" s="129">
        <f t="shared" si="422"/>
        <v>2400</v>
      </c>
      <c r="H1036" s="134">
        <f t="shared" si="423"/>
        <v>0.61554244678122594</v>
      </c>
      <c r="I1036" s="2"/>
      <c r="J1036" s="2">
        <f t="shared" si="424"/>
        <v>0.1823544498589382</v>
      </c>
      <c r="K1036" s="2">
        <f t="shared" si="425"/>
        <v>0.79789689664016417</v>
      </c>
      <c r="L1036" s="2">
        <f t="shared" si="426"/>
        <v>0</v>
      </c>
      <c r="M1036" s="2">
        <f t="shared" si="427"/>
        <v>1.9748653500897606E-2</v>
      </c>
      <c r="N1036" s="63">
        <v>711</v>
      </c>
      <c r="O1036" s="63">
        <v>3111</v>
      </c>
      <c r="P1036" s="63">
        <v>0</v>
      </c>
      <c r="Q1036" s="63">
        <v>77</v>
      </c>
      <c r="R1036" s="63">
        <v>0</v>
      </c>
      <c r="S1036" s="63">
        <v>0</v>
      </c>
      <c r="T1036" s="63">
        <v>0</v>
      </c>
      <c r="U1036" s="63">
        <v>0</v>
      </c>
      <c r="V1036" s="63">
        <v>0</v>
      </c>
      <c r="W1036" s="63">
        <v>0</v>
      </c>
      <c r="X1036" s="63">
        <v>0</v>
      </c>
      <c r="Y1036" s="63">
        <v>0</v>
      </c>
      <c r="Z1036" s="63">
        <v>0</v>
      </c>
      <c r="AA1036" s="63">
        <v>0</v>
      </c>
      <c r="AB1036" s="63">
        <v>0</v>
      </c>
      <c r="AC1036" s="63">
        <v>0</v>
      </c>
      <c r="AD1036" s="63">
        <v>0</v>
      </c>
      <c r="AE1036" s="63">
        <v>0</v>
      </c>
      <c r="AF1036" s="63">
        <v>0</v>
      </c>
      <c r="AG1036" s="63">
        <v>0</v>
      </c>
      <c r="AH1036" s="63">
        <v>0</v>
      </c>
      <c r="AI1036" s="63">
        <v>0</v>
      </c>
      <c r="AJ1036" s="63">
        <v>0</v>
      </c>
      <c r="AK1036" s="63">
        <v>0</v>
      </c>
      <c r="AL1036" s="63">
        <v>0</v>
      </c>
      <c r="AM1036" s="63">
        <v>0</v>
      </c>
      <c r="AN1036" s="63">
        <v>0</v>
      </c>
      <c r="AO1036" s="63">
        <v>0</v>
      </c>
      <c r="AP1036" s="63">
        <v>0</v>
      </c>
      <c r="AQ1036" s="63">
        <v>0</v>
      </c>
      <c r="AR1036" s="63">
        <v>0</v>
      </c>
      <c r="AS1036" s="63">
        <v>0</v>
      </c>
      <c r="AT1036" s="63">
        <v>0</v>
      </c>
      <c r="AU1036" s="63">
        <v>0</v>
      </c>
      <c r="AV1036" s="63">
        <v>0</v>
      </c>
      <c r="AW1036" s="63">
        <v>0</v>
      </c>
      <c r="AX1036" s="63">
        <v>0</v>
      </c>
      <c r="AY1036" s="63">
        <v>0</v>
      </c>
      <c r="BA1036" s="5">
        <f>IF(Q1036&gt;0,RANK(Q1036,(N1036:P1036,Q1036:AE1036)),0)</f>
        <v>3</v>
      </c>
      <c r="BB1036" s="5">
        <f>IF(R1036&gt;0,RANK(R1036,(N1036:P1036,Q1036:AE1036)),0)</f>
        <v>0</v>
      </c>
      <c r="BC1036" s="5">
        <f>IF(T1036&gt;0,RANK(T1036,(N1036:P1036,Q1036:AE1036)),0)</f>
        <v>0</v>
      </c>
      <c r="BD1036" s="5">
        <f>IF(S1036&gt;0,RANK(S1036,(N1036:P1036,Q1036:AE1036)),0)</f>
        <v>0</v>
      </c>
      <c r="BE1036" s="2">
        <f t="shared" si="428"/>
        <v>1.9748653500897665E-2</v>
      </c>
      <c r="BF1036" s="2">
        <f t="shared" si="429"/>
        <v>0</v>
      </c>
      <c r="BG1036" s="2">
        <f t="shared" si="430"/>
        <v>0</v>
      </c>
      <c r="BH1036" s="2">
        <f t="shared" si="431"/>
        <v>0</v>
      </c>
      <c r="BJ1036" t="s">
        <v>1231</v>
      </c>
      <c r="BK1036" t="s">
        <v>457</v>
      </c>
      <c r="BL1036">
        <v>2</v>
      </c>
      <c r="BN1036" s="112">
        <v>20</v>
      </c>
      <c r="BO1036" s="114">
        <v>205</v>
      </c>
      <c r="BP1036" s="118">
        <f t="shared" si="420"/>
        <v>20205</v>
      </c>
      <c r="BQ1036" s="118">
        <f t="shared" si="407"/>
        <v>20205</v>
      </c>
      <c r="BR1036" s="5" t="s">
        <v>3151</v>
      </c>
      <c r="BV1036" s="63"/>
      <c r="CC1036" s="63">
        <f t="shared" si="419"/>
        <v>3899</v>
      </c>
    </row>
    <row r="1037" spans="1:93" ht="15" hidden="1" customHeight="1" outlineLevel="1">
      <c r="A1037" t="s">
        <v>2930</v>
      </c>
      <c r="B1037" t="s">
        <v>457</v>
      </c>
      <c r="C1037" s="1">
        <f t="shared" si="421"/>
        <v>1495</v>
      </c>
      <c r="D1037" s="5">
        <f>IF(N1037&gt;0, RANK(N1037,(N1037:P1037,Q1037:AE1037)),0)</f>
        <v>2</v>
      </c>
      <c r="E1037" s="5">
        <f>IF(O1037&gt;0,RANK(O1037,(N1037:P1037,Q1037:AE1037)),0)</f>
        <v>1</v>
      </c>
      <c r="F1037" s="5">
        <f>IF(P1037&gt;0,RANK(P1037,(N1037:P1037,Q1037:AE1037)),0)</f>
        <v>0</v>
      </c>
      <c r="G1037" s="129">
        <f t="shared" si="422"/>
        <v>906</v>
      </c>
      <c r="H1037" s="134">
        <f t="shared" si="423"/>
        <v>0.60602006688963206</v>
      </c>
      <c r="I1037" s="2"/>
      <c r="J1037" s="2">
        <f t="shared" si="424"/>
        <v>0.18929765886287625</v>
      </c>
      <c r="K1037" s="2">
        <f t="shared" si="425"/>
        <v>0.79531772575250836</v>
      </c>
      <c r="L1037" s="2">
        <f t="shared" si="426"/>
        <v>0</v>
      </c>
      <c r="M1037" s="2">
        <f t="shared" si="427"/>
        <v>1.538461538461533E-2</v>
      </c>
      <c r="N1037" s="63">
        <v>283</v>
      </c>
      <c r="O1037" s="63">
        <v>1189</v>
      </c>
      <c r="P1037" s="63">
        <v>0</v>
      </c>
      <c r="Q1037" s="63">
        <v>23</v>
      </c>
      <c r="R1037" s="63">
        <v>0</v>
      </c>
      <c r="S1037" s="63">
        <v>0</v>
      </c>
      <c r="T1037" s="63">
        <v>0</v>
      </c>
      <c r="U1037" s="63">
        <v>0</v>
      </c>
      <c r="V1037" s="63">
        <v>0</v>
      </c>
      <c r="W1037" s="63">
        <v>0</v>
      </c>
      <c r="X1037" s="63">
        <v>0</v>
      </c>
      <c r="Y1037" s="63">
        <v>0</v>
      </c>
      <c r="Z1037" s="63">
        <v>0</v>
      </c>
      <c r="AA1037" s="63">
        <v>0</v>
      </c>
      <c r="AB1037" s="63">
        <v>0</v>
      </c>
      <c r="AC1037" s="63">
        <v>0</v>
      </c>
      <c r="AD1037" s="63">
        <v>0</v>
      </c>
      <c r="AE1037" s="63">
        <v>0</v>
      </c>
      <c r="AF1037" s="63">
        <v>0</v>
      </c>
      <c r="AG1037" s="63">
        <v>0</v>
      </c>
      <c r="AH1037" s="63">
        <v>0</v>
      </c>
      <c r="AI1037" s="63">
        <v>0</v>
      </c>
      <c r="AJ1037" s="63">
        <v>0</v>
      </c>
      <c r="AK1037" s="63">
        <v>0</v>
      </c>
      <c r="AL1037" s="63">
        <v>0</v>
      </c>
      <c r="AM1037" s="63">
        <v>0</v>
      </c>
      <c r="AN1037" s="63">
        <v>0</v>
      </c>
      <c r="AO1037" s="63">
        <v>0</v>
      </c>
      <c r="AP1037" s="63">
        <v>0</v>
      </c>
      <c r="AQ1037" s="63">
        <v>0</v>
      </c>
      <c r="AR1037" s="63">
        <v>0</v>
      </c>
      <c r="AS1037" s="63">
        <v>0</v>
      </c>
      <c r="AT1037" s="63">
        <v>0</v>
      </c>
      <c r="AU1037" s="63">
        <v>0</v>
      </c>
      <c r="AV1037" s="63">
        <v>0</v>
      </c>
      <c r="AW1037" s="63">
        <v>0</v>
      </c>
      <c r="AX1037" s="63">
        <v>0</v>
      </c>
      <c r="AY1037" s="63">
        <v>0</v>
      </c>
      <c r="BA1037" s="5">
        <f>IF(Q1037&gt;0,RANK(Q1037,(N1037:P1037,Q1037:AE1037)),0)</f>
        <v>3</v>
      </c>
      <c r="BB1037" s="5">
        <f>IF(R1037&gt;0,RANK(R1037,(N1037:P1037,Q1037:AE1037)),0)</f>
        <v>0</v>
      </c>
      <c r="BC1037" s="5">
        <f>IF(T1037&gt;0,RANK(T1037,(N1037:P1037,Q1037:AE1037)),0)</f>
        <v>0</v>
      </c>
      <c r="BD1037" s="5">
        <f>IF(S1037&gt;0,RANK(S1037,(N1037:P1037,Q1037:AE1037)),0)</f>
        <v>0</v>
      </c>
      <c r="BE1037" s="2">
        <f t="shared" si="428"/>
        <v>1.5384615384615385E-2</v>
      </c>
      <c r="BF1037" s="2">
        <f t="shared" si="429"/>
        <v>0</v>
      </c>
      <c r="BG1037" s="2">
        <f t="shared" si="430"/>
        <v>0</v>
      </c>
      <c r="BH1037" s="2">
        <f t="shared" si="431"/>
        <v>0</v>
      </c>
      <c r="BJ1037" t="s">
        <v>2930</v>
      </c>
      <c r="BK1037" t="s">
        <v>457</v>
      </c>
      <c r="BL1037">
        <v>2</v>
      </c>
      <c r="BN1037" s="112">
        <v>20</v>
      </c>
      <c r="BO1037" s="114">
        <v>207</v>
      </c>
      <c r="BP1037" s="118">
        <f t="shared" si="420"/>
        <v>20207</v>
      </c>
      <c r="BQ1037" s="118">
        <f t="shared" si="407"/>
        <v>20207</v>
      </c>
      <c r="BR1037" s="5" t="s">
        <v>3151</v>
      </c>
      <c r="BV1037" s="63"/>
      <c r="CC1037" s="63">
        <f t="shared" si="419"/>
        <v>1495</v>
      </c>
    </row>
    <row r="1038" spans="1:93" ht="15" hidden="1" customHeight="1" outlineLevel="1">
      <c r="A1038" t="s">
        <v>1540</v>
      </c>
      <c r="B1038" t="s">
        <v>457</v>
      </c>
      <c r="C1038" s="1">
        <f t="shared" si="421"/>
        <v>55107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>IF(P1038&gt;0,RANK(P1038,(N1038:P1038,Q1038:AE1038)),0)</f>
        <v>0</v>
      </c>
      <c r="G1038" s="129">
        <f t="shared" si="422"/>
        <v>17054</v>
      </c>
      <c r="H1038" s="134">
        <f t="shared" si="423"/>
        <v>0.30947066615856422</v>
      </c>
      <c r="I1038" s="2"/>
      <c r="J1038" s="2">
        <f t="shared" si="424"/>
        <v>0.64539895113143519</v>
      </c>
      <c r="K1038" s="2">
        <f t="shared" si="425"/>
        <v>0.33592828497287097</v>
      </c>
      <c r="L1038" s="2">
        <f t="shared" si="426"/>
        <v>0</v>
      </c>
      <c r="M1038" s="2">
        <f t="shared" si="427"/>
        <v>1.8672763895693834E-2</v>
      </c>
      <c r="N1038" s="63">
        <v>35566</v>
      </c>
      <c r="O1038" s="63">
        <v>18512</v>
      </c>
      <c r="P1038" s="63">
        <v>0</v>
      </c>
      <c r="Q1038" s="63">
        <v>1029</v>
      </c>
      <c r="R1038" s="63">
        <v>0</v>
      </c>
      <c r="S1038" s="63">
        <v>0</v>
      </c>
      <c r="T1038" s="63">
        <v>0</v>
      </c>
      <c r="U1038" s="63">
        <v>0</v>
      </c>
      <c r="V1038" s="63">
        <v>0</v>
      </c>
      <c r="W1038" s="63">
        <v>0</v>
      </c>
      <c r="X1038" s="63">
        <v>0</v>
      </c>
      <c r="Y1038" s="63">
        <v>0</v>
      </c>
      <c r="Z1038" s="63">
        <v>0</v>
      </c>
      <c r="AA1038" s="63">
        <v>0</v>
      </c>
      <c r="AB1038" s="63">
        <v>0</v>
      </c>
      <c r="AC1038" s="63">
        <v>0</v>
      </c>
      <c r="AD1038" s="63">
        <v>0</v>
      </c>
      <c r="AE1038" s="63">
        <v>0</v>
      </c>
      <c r="AF1038" s="63">
        <v>0</v>
      </c>
      <c r="AG1038" s="63">
        <v>0</v>
      </c>
      <c r="AH1038" s="63">
        <v>0</v>
      </c>
      <c r="AI1038" s="63">
        <v>0</v>
      </c>
      <c r="AJ1038" s="63">
        <v>0</v>
      </c>
      <c r="AK1038" s="63">
        <v>0</v>
      </c>
      <c r="AL1038" s="63">
        <v>0</v>
      </c>
      <c r="AM1038" s="63">
        <v>0</v>
      </c>
      <c r="AN1038" s="63">
        <v>0</v>
      </c>
      <c r="AO1038" s="63">
        <v>0</v>
      </c>
      <c r="AP1038" s="63">
        <v>0</v>
      </c>
      <c r="AQ1038" s="63">
        <v>0</v>
      </c>
      <c r="AR1038" s="63">
        <v>0</v>
      </c>
      <c r="AS1038" s="63">
        <v>0</v>
      </c>
      <c r="AT1038" s="63">
        <v>0</v>
      </c>
      <c r="AU1038" s="63">
        <v>0</v>
      </c>
      <c r="AV1038" s="63">
        <v>0</v>
      </c>
      <c r="AW1038" s="63">
        <v>0</v>
      </c>
      <c r="AX1038" s="63">
        <v>0</v>
      </c>
      <c r="AY1038" s="63">
        <v>0</v>
      </c>
      <c r="BA1038" s="5">
        <f>IF(Q1038&gt;0,RANK(Q1038,(N1038:P1038,Q1038:AE1038)),0)</f>
        <v>3</v>
      </c>
      <c r="BB1038" s="5">
        <f>IF(R1038&gt;0,RANK(R1038,(N1038:P1038,Q1038:AE1038)),0)</f>
        <v>0</v>
      </c>
      <c r="BC1038" s="5">
        <f>IF(T1038&gt;0,RANK(T1038,(N1038:P1038,Q1038:AE1038)),0)</f>
        <v>0</v>
      </c>
      <c r="BD1038" s="5">
        <f>IF(S1038&gt;0,RANK(S1038,(N1038:P1038,Q1038:AE1038)),0)</f>
        <v>0</v>
      </c>
      <c r="BE1038" s="2">
        <f t="shared" si="428"/>
        <v>1.8672763895693834E-2</v>
      </c>
      <c r="BF1038" s="2">
        <f t="shared" si="429"/>
        <v>0</v>
      </c>
      <c r="BG1038" s="2">
        <f t="shared" si="430"/>
        <v>0</v>
      </c>
      <c r="BH1038" s="2">
        <f t="shared" si="431"/>
        <v>0</v>
      </c>
      <c r="BJ1038" t="s">
        <v>1540</v>
      </c>
      <c r="BK1038" t="s">
        <v>457</v>
      </c>
      <c r="BL1038">
        <v>3</v>
      </c>
      <c r="BN1038" s="112">
        <v>20</v>
      </c>
      <c r="BO1038" s="114">
        <v>209</v>
      </c>
      <c r="BP1038" s="118">
        <f t="shared" si="420"/>
        <v>20209</v>
      </c>
      <c r="BQ1038" s="118">
        <f t="shared" si="407"/>
        <v>20209</v>
      </c>
      <c r="BR1038" s="5" t="s">
        <v>3151</v>
      </c>
      <c r="BV1038" s="63"/>
      <c r="CC1038" s="63">
        <f>C1038-CD1038</f>
        <v>55107</v>
      </c>
    </row>
    <row r="1039" spans="1:93" ht="15" customHeight="1" collapsed="1">
      <c r="A1039" t="s">
        <v>90</v>
      </c>
      <c r="B1039" t="s">
        <v>544</v>
      </c>
      <c r="C1039" s="1">
        <f t="shared" si="421"/>
        <v>1333513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>IF(P1039&gt;0,RANK(P1039,(N1039:P1039,Q1039:AE1039)),0)</f>
        <v>0</v>
      </c>
      <c r="G1039" s="129">
        <f t="shared" si="422"/>
        <v>201759</v>
      </c>
      <c r="H1039" s="134">
        <f t="shared" si="423"/>
        <v>0.15129886247828106</v>
      </c>
      <c r="I1039" s="2"/>
      <c r="J1039" s="2">
        <f t="shared" si="424"/>
        <v>0.41330230751406249</v>
      </c>
      <c r="K1039" s="2">
        <f t="shared" si="425"/>
        <v>0.56460116999234355</v>
      </c>
      <c r="L1039" s="2">
        <f t="shared" si="426"/>
        <v>0</v>
      </c>
      <c r="M1039" s="2">
        <f t="shared" si="427"/>
        <v>2.2096522493593951E-2</v>
      </c>
      <c r="N1039" s="63">
        <v>551144</v>
      </c>
      <c r="O1039" s="63">
        <v>752903</v>
      </c>
      <c r="P1039" s="63">
        <v>0</v>
      </c>
      <c r="Q1039" s="63">
        <v>29466</v>
      </c>
      <c r="R1039" s="63">
        <v>0</v>
      </c>
      <c r="S1039" s="63">
        <v>0</v>
      </c>
      <c r="T1039" s="63">
        <v>0</v>
      </c>
      <c r="U1039" s="63">
        <v>0</v>
      </c>
      <c r="V1039" s="63">
        <v>0</v>
      </c>
      <c r="W1039" s="63">
        <v>0</v>
      </c>
      <c r="X1039" s="63">
        <v>0</v>
      </c>
      <c r="Y1039" s="63">
        <v>0</v>
      </c>
      <c r="Z1039" s="63">
        <v>0</v>
      </c>
      <c r="AA1039" s="63">
        <v>0</v>
      </c>
      <c r="AB1039" s="63">
        <v>0</v>
      </c>
      <c r="AC1039" s="63">
        <v>0</v>
      </c>
      <c r="AD1039" s="63">
        <v>0</v>
      </c>
      <c r="AE1039" s="63">
        <v>0</v>
      </c>
      <c r="AF1039" s="63">
        <v>0</v>
      </c>
      <c r="AG1039" s="63">
        <v>0</v>
      </c>
      <c r="AH1039" s="63">
        <v>0</v>
      </c>
      <c r="AI1039" s="63">
        <v>0</v>
      </c>
      <c r="AJ1039" s="63">
        <v>0</v>
      </c>
      <c r="AK1039" s="63">
        <v>0</v>
      </c>
      <c r="AL1039" s="63">
        <v>0</v>
      </c>
      <c r="AM1039" s="63">
        <v>0</v>
      </c>
      <c r="AN1039" s="63">
        <v>0</v>
      </c>
      <c r="AO1039" s="63">
        <v>0</v>
      </c>
      <c r="AP1039" s="63">
        <v>0</v>
      </c>
      <c r="AQ1039" s="63">
        <v>0</v>
      </c>
      <c r="AR1039" s="63">
        <v>0</v>
      </c>
      <c r="AS1039" s="63">
        <v>0</v>
      </c>
      <c r="AT1039" s="63">
        <v>0</v>
      </c>
      <c r="AU1039" s="63">
        <v>0</v>
      </c>
      <c r="AV1039" s="63">
        <v>0</v>
      </c>
      <c r="AW1039" s="63">
        <v>0</v>
      </c>
      <c r="AX1039" s="63">
        <v>0</v>
      </c>
      <c r="AY1039" s="63">
        <v>0</v>
      </c>
      <c r="BA1039" s="5">
        <f>IF(Q1039&gt;0,RANK(Q1039,(N1039:P1039,Q1039:AE1039)),0)</f>
        <v>3</v>
      </c>
      <c r="BB1039" s="5">
        <f>IF(R1039&gt;0,RANK(R1039,(N1039:P1039,Q1039:AE1039)),0)</f>
        <v>0</v>
      </c>
      <c r="BC1039" s="5">
        <f>IF(T1039&gt;0,RANK(T1039,(N1039:P1039,Q1039:AE1039)),0)</f>
        <v>0</v>
      </c>
      <c r="BD1039" s="5">
        <f>IF(S1039&gt;0,RANK(S1039,(N1039:P1039,Q1039:AE1039)),0)</f>
        <v>0</v>
      </c>
      <c r="BE1039" s="2">
        <f t="shared" si="428"/>
        <v>2.2096522493593989E-2</v>
      </c>
      <c r="BF1039" s="2">
        <f t="shared" si="429"/>
        <v>0</v>
      </c>
      <c r="BG1039" s="2">
        <f t="shared" si="430"/>
        <v>0</v>
      </c>
      <c r="BH1039" s="2">
        <f t="shared" si="431"/>
        <v>0</v>
      </c>
      <c r="BJ1039" t="s">
        <v>90</v>
      </c>
      <c r="BK1039" t="s">
        <v>544</v>
      </c>
      <c r="BN1039" s="112">
        <v>20</v>
      </c>
      <c r="BO1039" s="114"/>
      <c r="BP1039" s="112">
        <v>20</v>
      </c>
      <c r="BQ1039" s="112">
        <f t="shared" si="407"/>
        <v>20</v>
      </c>
      <c r="BR1039" s="5" t="s">
        <v>710</v>
      </c>
      <c r="CC1039" s="63">
        <f>C1039-CD1039</f>
        <v>1333513</v>
      </c>
      <c r="CD1039" s="63">
        <f>SUM(CD934:CD1038)</f>
        <v>0</v>
      </c>
      <c r="CE1039" s="63">
        <v>0</v>
      </c>
      <c r="CH1039" s="63">
        <f t="shared" ref="CH1039" si="432">SUM(CH934:CH1038)</f>
        <v>0</v>
      </c>
      <c r="CK1039" s="63"/>
      <c r="CL1039" s="63"/>
      <c r="CM1039" s="63"/>
      <c r="CN1039" s="63"/>
    </row>
    <row r="1040" spans="1:93" ht="15" customHeight="1">
      <c r="C1040" s="1"/>
      <c r="E1040" s="5"/>
      <c r="F1040" s="5"/>
      <c r="G1040" s="129"/>
      <c r="H1040" s="134"/>
      <c r="I1040" s="2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126"/>
      <c r="Z1040" s="126"/>
      <c r="AA1040" s="8"/>
      <c r="AB1040" s="8"/>
      <c r="AC1040" s="8"/>
      <c r="AD1040" s="8"/>
      <c r="AE1040" s="126"/>
      <c r="AF1040" s="126"/>
      <c r="AG1040" s="126"/>
      <c r="AH1040" s="8"/>
      <c r="AI1040" s="126"/>
      <c r="AJ1040" s="8"/>
      <c r="AK1040" s="8"/>
      <c r="AL1040" s="8"/>
      <c r="AM1040" s="126"/>
      <c r="AN1040" s="126"/>
      <c r="AO1040" s="8"/>
      <c r="AP1040" s="8"/>
      <c r="AQ1040" s="126"/>
      <c r="AR1040" s="8"/>
      <c r="AS1040" s="8"/>
      <c r="AT1040" s="8"/>
      <c r="AU1040" s="8"/>
      <c r="AV1040" s="8"/>
      <c r="AW1040" s="8"/>
      <c r="AX1040" s="8"/>
      <c r="AY1040" s="8"/>
      <c r="BA1040" s="5"/>
      <c r="BB1040" s="5"/>
      <c r="BC1040" s="5"/>
      <c r="BD1040" s="5"/>
      <c r="BN1040" s="112"/>
      <c r="BO1040" s="114"/>
      <c r="BP1040" s="118"/>
      <c r="BQ1040" s="118"/>
      <c r="CE1040" s="129"/>
      <c r="CF1040" s="129"/>
      <c r="CH1040" s="1" t="s">
        <v>4185</v>
      </c>
      <c r="CI1040" s="1" t="s">
        <v>4186</v>
      </c>
      <c r="CJ1040" s="1" t="s">
        <v>4187</v>
      </c>
      <c r="CK1040" s="8" t="s">
        <v>4188</v>
      </c>
      <c r="CO1040" s="126"/>
    </row>
    <row r="1041" spans="1:89" ht="15" hidden="1" customHeight="1" outlineLevel="1">
      <c r="A1041" t="s">
        <v>1586</v>
      </c>
      <c r="B1041" t="s">
        <v>1008</v>
      </c>
      <c r="C1041" s="1">
        <f t="shared" ref="C1041:C1072" si="433">SUM(N1041:AY1041)</f>
        <v>8768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5</v>
      </c>
      <c r="G1041" s="129">
        <f t="shared" ref="G1041:G1094" si="434">IF(C1041&gt;0,MAX(N1041:P1041)-LARGE(N1041:P1041,2),0)</f>
        <v>5884</v>
      </c>
      <c r="H1041" s="134">
        <f t="shared" ref="H1041:H1094" si="435">IF(C1041&gt;0,G1041/C1041,0)</f>
        <v>0.67107664233576647</v>
      </c>
      <c r="I1041" s="2"/>
      <c r="J1041" s="2">
        <f t="shared" ref="J1041:J1072" si="436">IF($C1041=0,"-",N1041/$C1041)</f>
        <v>0.15875912408759124</v>
      </c>
      <c r="K1041" s="2">
        <f t="shared" ref="K1041:K1072" si="437">IF($C1041=0,"-",O1041/$C1041)</f>
        <v>0.82983576642335766</v>
      </c>
      <c r="L1041" s="2">
        <f t="shared" ref="L1041:L1072" si="438">IF($C1041=0,"-",P1041/$C1041)</f>
        <v>1.1405109489051094E-3</v>
      </c>
      <c r="M1041" s="2">
        <f t="shared" ref="M1041:M1072" si="439">IF(C1041=0,"-",(1-J1041-K1041-L1041))</f>
        <v>1.0264598540146047E-2</v>
      </c>
      <c r="N1041" s="63">
        <v>1392</v>
      </c>
      <c r="O1041" s="63">
        <v>7276</v>
      </c>
      <c r="P1041" s="63">
        <v>10</v>
      </c>
      <c r="Q1041" s="63">
        <v>60</v>
      </c>
      <c r="R1041" s="63">
        <v>5</v>
      </c>
      <c r="S1041" s="63">
        <v>0</v>
      </c>
      <c r="T1041" s="63">
        <v>0</v>
      </c>
      <c r="U1041" s="63">
        <v>25</v>
      </c>
      <c r="V1041" s="63">
        <v>0</v>
      </c>
      <c r="W1041" s="63">
        <v>0</v>
      </c>
      <c r="X1041" s="63">
        <v>0</v>
      </c>
      <c r="Y1041" s="63">
        <v>0</v>
      </c>
      <c r="Z1041" s="63">
        <v>0</v>
      </c>
      <c r="AA1041" s="63">
        <v>0</v>
      </c>
      <c r="AB1041" s="63">
        <v>0</v>
      </c>
      <c r="AC1041" s="63">
        <v>0</v>
      </c>
      <c r="AD1041" s="63">
        <v>0</v>
      </c>
      <c r="AE1041" s="63">
        <v>0</v>
      </c>
      <c r="AF1041" s="63">
        <v>0</v>
      </c>
      <c r="AG1041" s="63">
        <v>0</v>
      </c>
      <c r="AH1041" s="63">
        <v>0</v>
      </c>
      <c r="AI1041" s="63">
        <v>0</v>
      </c>
      <c r="AJ1041" s="63">
        <v>0</v>
      </c>
      <c r="AK1041" s="63">
        <v>0</v>
      </c>
      <c r="AL1041" s="63">
        <v>0</v>
      </c>
      <c r="AM1041" s="63">
        <v>0</v>
      </c>
      <c r="AN1041" s="63">
        <v>0</v>
      </c>
      <c r="AO1041" s="63">
        <v>0</v>
      </c>
      <c r="AP1041" s="63">
        <v>0</v>
      </c>
      <c r="AQ1041" s="63">
        <v>0</v>
      </c>
      <c r="AR1041" s="63">
        <v>0</v>
      </c>
      <c r="AS1041" s="63">
        <v>0</v>
      </c>
      <c r="AT1041" s="63">
        <v>0</v>
      </c>
      <c r="AU1041" s="63">
        <v>0</v>
      </c>
      <c r="AV1041" s="63">
        <v>0</v>
      </c>
      <c r="AW1041" s="63">
        <v>0</v>
      </c>
      <c r="AX1041" s="63">
        <v>0</v>
      </c>
      <c r="AY1041" s="63">
        <v>0</v>
      </c>
      <c r="BA1041" s="5">
        <f>IF(Q1041&gt;0,RANK(Q1041,(N1041:P1041,Q1041:AE1041)),0)</f>
        <v>3</v>
      </c>
      <c r="BB1041" s="5">
        <f>IF(R1041&gt;0,RANK(R1041,(N1041:P1041,Q1041:AE1041)),0)</f>
        <v>6</v>
      </c>
      <c r="BC1041" s="5">
        <f>IF(T1041&gt;0,RANK(T1041,(N1041:P1041,Q1041:AE1041)),0)</f>
        <v>0</v>
      </c>
      <c r="BD1041" s="5">
        <f>IF(S1041&gt;0,RANK(S1041,(N1041:P1041,Q1041:AE1041)),0)</f>
        <v>0</v>
      </c>
      <c r="BE1041" s="2">
        <f t="shared" ref="BE1041:BE1072" si="440">IF($C1041=0,"-",Q1041/$C1041)</f>
        <v>6.8430656934306573E-3</v>
      </c>
      <c r="BF1041" s="2">
        <f t="shared" ref="BF1041:BF1072" si="441">IF($C1041=0,"-",R1041/$C1041)</f>
        <v>5.702554744525547E-4</v>
      </c>
      <c r="BG1041" s="2">
        <f t="shared" ref="BG1041:BG1072" si="442">IF($C1041=0,"-",T1041/$C1041)</f>
        <v>0</v>
      </c>
      <c r="BH1041" s="2">
        <f t="shared" ref="BH1041:BH1072" si="443">IF($C1041=0,"-",S1041/$C1041)</f>
        <v>0</v>
      </c>
      <c r="BJ1041" t="s">
        <v>1586</v>
      </c>
      <c r="BK1041" t="s">
        <v>1008</v>
      </c>
      <c r="BL1041">
        <v>1</v>
      </c>
      <c r="BN1041" s="112">
        <v>21</v>
      </c>
      <c r="BO1041" s="114">
        <v>1</v>
      </c>
      <c r="BP1041" s="118">
        <f t="shared" si="420"/>
        <v>21001</v>
      </c>
      <c r="BQ1041" s="118">
        <f t="shared" si="407"/>
        <v>21001</v>
      </c>
      <c r="BR1041" s="5" t="s">
        <v>3151</v>
      </c>
      <c r="CD1041" s="63">
        <f>C1041</f>
        <v>8768</v>
      </c>
      <c r="CE1041" s="63">
        <v>0</v>
      </c>
      <c r="CH1041" s="63">
        <v>0</v>
      </c>
      <c r="CI1041" s="63">
        <v>0</v>
      </c>
      <c r="CJ1041" s="63">
        <v>0</v>
      </c>
      <c r="CK1041" s="8">
        <v>0</v>
      </c>
    </row>
    <row r="1042" spans="1:89" ht="15" hidden="1" customHeight="1" outlineLevel="1">
      <c r="A1042" t="s">
        <v>1716</v>
      </c>
      <c r="B1042" t="s">
        <v>1008</v>
      </c>
      <c r="C1042" s="1">
        <f t="shared" si="433"/>
        <v>9364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5</v>
      </c>
      <c r="G1042" s="129">
        <f t="shared" si="434"/>
        <v>5945</v>
      </c>
      <c r="H1042" s="134">
        <f t="shared" si="435"/>
        <v>0.63487825715506196</v>
      </c>
      <c r="I1042" s="2"/>
      <c r="J1042" s="2">
        <f t="shared" si="436"/>
        <v>0.17535241349850492</v>
      </c>
      <c r="K1042" s="2">
        <f t="shared" si="437"/>
        <v>0.8102306706535668</v>
      </c>
      <c r="L1042" s="2">
        <f t="shared" si="438"/>
        <v>1.4950875694147801E-3</v>
      </c>
      <c r="M1042" s="2">
        <f t="shared" si="439"/>
        <v>1.2921828278513478E-2</v>
      </c>
      <c r="N1042" s="63">
        <v>1642</v>
      </c>
      <c r="O1042" s="63">
        <v>7587</v>
      </c>
      <c r="P1042" s="63">
        <v>14</v>
      </c>
      <c r="Q1042" s="63">
        <v>99</v>
      </c>
      <c r="R1042" s="63">
        <v>0</v>
      </c>
      <c r="S1042" s="63">
        <v>0</v>
      </c>
      <c r="T1042" s="63">
        <v>0</v>
      </c>
      <c r="U1042" s="63">
        <v>22</v>
      </c>
      <c r="V1042" s="63">
        <v>0</v>
      </c>
      <c r="W1042" s="63">
        <v>0</v>
      </c>
      <c r="X1042" s="63">
        <v>0</v>
      </c>
      <c r="Y1042" s="63">
        <v>0</v>
      </c>
      <c r="Z1042" s="63">
        <v>0</v>
      </c>
      <c r="AA1042" s="63">
        <v>0</v>
      </c>
      <c r="AB1042" s="63">
        <v>0</v>
      </c>
      <c r="AC1042" s="63">
        <v>0</v>
      </c>
      <c r="AD1042" s="63">
        <v>0</v>
      </c>
      <c r="AE1042" s="63">
        <v>0</v>
      </c>
      <c r="AF1042" s="63">
        <v>0</v>
      </c>
      <c r="AG1042" s="63">
        <v>0</v>
      </c>
      <c r="AH1042" s="63">
        <v>0</v>
      </c>
      <c r="AI1042" s="63">
        <v>0</v>
      </c>
      <c r="AJ1042" s="63">
        <v>0</v>
      </c>
      <c r="AK1042" s="63">
        <v>0</v>
      </c>
      <c r="AL1042" s="63">
        <v>0</v>
      </c>
      <c r="AM1042" s="63">
        <v>0</v>
      </c>
      <c r="AN1042" s="63">
        <v>0</v>
      </c>
      <c r="AO1042" s="63">
        <v>0</v>
      </c>
      <c r="AP1042" s="63">
        <v>0</v>
      </c>
      <c r="AQ1042" s="63">
        <v>0</v>
      </c>
      <c r="AR1042" s="63">
        <v>0</v>
      </c>
      <c r="AS1042" s="63">
        <v>0</v>
      </c>
      <c r="AT1042" s="63">
        <v>0</v>
      </c>
      <c r="AU1042" s="63">
        <v>0</v>
      </c>
      <c r="AV1042" s="63">
        <v>0</v>
      </c>
      <c r="AW1042" s="63">
        <v>0</v>
      </c>
      <c r="AX1042" s="63">
        <v>0</v>
      </c>
      <c r="AY1042" s="63">
        <v>0</v>
      </c>
      <c r="BA1042" s="5">
        <f>IF(Q1042&gt;0,RANK(Q1042,(N1042:P1042,Q1042:AE1042)),0)</f>
        <v>3</v>
      </c>
      <c r="BB1042" s="5">
        <f>IF(R1042&gt;0,RANK(R1042,(N1042:P1042,Q1042:AE1042)),0)</f>
        <v>0</v>
      </c>
      <c r="BC1042" s="5">
        <f>IF(T1042&gt;0,RANK(T1042,(N1042:P1042,Q1042:AE1042)),0)</f>
        <v>0</v>
      </c>
      <c r="BD1042" s="5">
        <f>IF(S1042&gt;0,RANK(S1042,(N1042:P1042,Q1042:AE1042)),0)</f>
        <v>0</v>
      </c>
      <c r="BE1042" s="2">
        <f t="shared" si="440"/>
        <v>1.0572404955147373E-2</v>
      </c>
      <c r="BF1042" s="2">
        <f t="shared" si="441"/>
        <v>0</v>
      </c>
      <c r="BG1042" s="2">
        <f t="shared" si="442"/>
        <v>0</v>
      </c>
      <c r="BH1042" s="2">
        <f t="shared" si="443"/>
        <v>0</v>
      </c>
      <c r="BJ1042" t="s">
        <v>1716</v>
      </c>
      <c r="BK1042" t="s">
        <v>1008</v>
      </c>
      <c r="BL1042">
        <v>1</v>
      </c>
      <c r="BN1042" s="112">
        <v>21</v>
      </c>
      <c r="BO1042" s="114">
        <v>3</v>
      </c>
      <c r="BP1042" s="118">
        <f t="shared" si="420"/>
        <v>21003</v>
      </c>
      <c r="BQ1042" s="118">
        <f t="shared" si="407"/>
        <v>21003</v>
      </c>
      <c r="BR1042" s="5" t="s">
        <v>3151</v>
      </c>
      <c r="CD1042" s="63">
        <f t="shared" ref="CD1042:CD1105" si="444">C1042</f>
        <v>9364</v>
      </c>
      <c r="CE1042" s="63">
        <v>0</v>
      </c>
      <c r="CH1042" s="63">
        <v>0</v>
      </c>
      <c r="CI1042" s="63">
        <v>0</v>
      </c>
      <c r="CJ1042" s="63">
        <v>0</v>
      </c>
      <c r="CK1042" s="8">
        <v>0</v>
      </c>
    </row>
    <row r="1043" spans="1:89" ht="15" hidden="1" customHeight="1" outlineLevel="1">
      <c r="A1043" t="s">
        <v>1960</v>
      </c>
      <c r="B1043" t="s">
        <v>1008</v>
      </c>
      <c r="C1043" s="1">
        <f t="shared" si="433"/>
        <v>13254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5</v>
      </c>
      <c r="G1043" s="129">
        <f t="shared" si="434"/>
        <v>6313</v>
      </c>
      <c r="H1043" s="134">
        <f t="shared" si="435"/>
        <v>0.47630903878074543</v>
      </c>
      <c r="I1043" s="2"/>
      <c r="J1043" s="2">
        <f t="shared" si="436"/>
        <v>0.2526029877772748</v>
      </c>
      <c r="K1043" s="2">
        <f t="shared" si="437"/>
        <v>0.72891202655802023</v>
      </c>
      <c r="L1043" s="2">
        <f t="shared" si="438"/>
        <v>1.4335295005281424E-3</v>
      </c>
      <c r="M1043" s="2">
        <f t="shared" si="439"/>
        <v>1.7051456164176769E-2</v>
      </c>
      <c r="N1043" s="63">
        <v>3348</v>
      </c>
      <c r="O1043" s="63">
        <v>9661</v>
      </c>
      <c r="P1043" s="63">
        <v>19</v>
      </c>
      <c r="Q1043" s="63">
        <v>184</v>
      </c>
      <c r="R1043" s="63">
        <v>5</v>
      </c>
      <c r="S1043" s="63">
        <v>0</v>
      </c>
      <c r="T1043" s="63">
        <v>0</v>
      </c>
      <c r="U1043" s="63">
        <v>34</v>
      </c>
      <c r="V1043" s="63">
        <v>0</v>
      </c>
      <c r="W1043" s="63">
        <v>0</v>
      </c>
      <c r="X1043" s="63">
        <v>0</v>
      </c>
      <c r="Y1043" s="63">
        <v>0</v>
      </c>
      <c r="Z1043" s="63">
        <v>0</v>
      </c>
      <c r="AA1043" s="63">
        <v>0</v>
      </c>
      <c r="AB1043" s="63">
        <v>0</v>
      </c>
      <c r="AC1043" s="63">
        <v>0</v>
      </c>
      <c r="AD1043" s="63">
        <v>0</v>
      </c>
      <c r="AE1043" s="63">
        <v>0</v>
      </c>
      <c r="AF1043" s="63">
        <v>0</v>
      </c>
      <c r="AG1043" s="63">
        <v>0</v>
      </c>
      <c r="AH1043" s="63">
        <v>0</v>
      </c>
      <c r="AI1043" s="63">
        <v>0</v>
      </c>
      <c r="AJ1043" s="63">
        <v>2</v>
      </c>
      <c r="AK1043" s="63">
        <v>0</v>
      </c>
      <c r="AL1043" s="63">
        <v>0</v>
      </c>
      <c r="AM1043" s="63">
        <v>0</v>
      </c>
      <c r="AN1043" s="63">
        <v>0</v>
      </c>
      <c r="AO1043" s="63">
        <v>0</v>
      </c>
      <c r="AP1043" s="63">
        <v>0</v>
      </c>
      <c r="AQ1043" s="63">
        <v>0</v>
      </c>
      <c r="AR1043" s="63">
        <v>0</v>
      </c>
      <c r="AS1043" s="63">
        <v>0</v>
      </c>
      <c r="AT1043" s="63">
        <v>0</v>
      </c>
      <c r="AU1043" s="63">
        <v>1</v>
      </c>
      <c r="AV1043" s="63">
        <v>0</v>
      </c>
      <c r="AW1043" s="63">
        <v>0</v>
      </c>
      <c r="AX1043" s="63">
        <v>0</v>
      </c>
      <c r="AY1043" s="63">
        <v>0</v>
      </c>
      <c r="BA1043" s="5">
        <f>IF(Q1043&gt;0,RANK(Q1043,(N1043:P1043,Q1043:AE1043)),0)</f>
        <v>3</v>
      </c>
      <c r="BB1043" s="5">
        <f>IF(R1043&gt;0,RANK(R1043,(N1043:P1043,Q1043:AE1043)),0)</f>
        <v>6</v>
      </c>
      <c r="BC1043" s="5">
        <f>IF(T1043&gt;0,RANK(T1043,(N1043:P1043,Q1043:AE1043)),0)</f>
        <v>0</v>
      </c>
      <c r="BD1043" s="5">
        <f>IF(S1043&gt;0,RANK(S1043,(N1043:P1043,Q1043:AE1043)),0)</f>
        <v>0</v>
      </c>
      <c r="BE1043" s="2">
        <f t="shared" si="440"/>
        <v>1.3882601478798853E-2</v>
      </c>
      <c r="BF1043" s="2">
        <f t="shared" si="441"/>
        <v>3.7724460540214275E-4</v>
      </c>
      <c r="BG1043" s="2">
        <f t="shared" si="442"/>
        <v>0</v>
      </c>
      <c r="BH1043" s="2">
        <f t="shared" si="443"/>
        <v>0</v>
      </c>
      <c r="BJ1043" t="s">
        <v>1960</v>
      </c>
      <c r="BK1043" t="s">
        <v>1008</v>
      </c>
      <c r="BL1043">
        <v>6</v>
      </c>
      <c r="BN1043" s="112">
        <v>21</v>
      </c>
      <c r="BO1043" s="114">
        <v>5</v>
      </c>
      <c r="BP1043" s="118">
        <f t="shared" si="420"/>
        <v>21005</v>
      </c>
      <c r="BQ1043" s="118">
        <f t="shared" si="407"/>
        <v>21005</v>
      </c>
      <c r="BR1043" s="5" t="s">
        <v>3151</v>
      </c>
      <c r="CD1043" s="63">
        <f t="shared" si="444"/>
        <v>13254</v>
      </c>
      <c r="CE1043" s="63">
        <v>0</v>
      </c>
      <c r="CH1043" s="63">
        <v>0</v>
      </c>
      <c r="CI1043" s="63">
        <v>0</v>
      </c>
      <c r="CJ1043" s="63">
        <v>0</v>
      </c>
      <c r="CK1043" s="8">
        <v>0</v>
      </c>
    </row>
    <row r="1044" spans="1:89" ht="15" hidden="1" customHeight="1" outlineLevel="1">
      <c r="A1044" t="s">
        <v>1390</v>
      </c>
      <c r="B1044" t="s">
        <v>1008</v>
      </c>
      <c r="C1044" s="1">
        <f t="shared" si="433"/>
        <v>4225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5</v>
      </c>
      <c r="G1044" s="129">
        <f t="shared" si="434"/>
        <v>2531</v>
      </c>
      <c r="H1044" s="134">
        <f t="shared" si="435"/>
        <v>0.59905325443786983</v>
      </c>
      <c r="I1044" s="2"/>
      <c r="J1044" s="2">
        <f t="shared" si="436"/>
        <v>0.19526627218934911</v>
      </c>
      <c r="K1044" s="2">
        <f t="shared" si="437"/>
        <v>0.79431952662721894</v>
      </c>
      <c r="L1044" s="2">
        <f t="shared" si="438"/>
        <v>4.7337278106508875E-4</v>
      </c>
      <c r="M1044" s="2">
        <f t="shared" si="439"/>
        <v>9.9408284023668591E-3</v>
      </c>
      <c r="N1044" s="63">
        <v>825</v>
      </c>
      <c r="O1044" s="63">
        <v>3356</v>
      </c>
      <c r="P1044" s="63">
        <v>2</v>
      </c>
      <c r="Q1044" s="63">
        <v>32</v>
      </c>
      <c r="R1044" s="63">
        <v>0</v>
      </c>
      <c r="S1044" s="63">
        <v>0</v>
      </c>
      <c r="T1044" s="63">
        <v>0</v>
      </c>
      <c r="U1044" s="63">
        <v>10</v>
      </c>
      <c r="V1044" s="63">
        <v>0</v>
      </c>
      <c r="W1044" s="63">
        <v>0</v>
      </c>
      <c r="X1044" s="63">
        <v>0</v>
      </c>
      <c r="Y1044" s="63">
        <v>0</v>
      </c>
      <c r="Z1044" s="63">
        <v>0</v>
      </c>
      <c r="AA1044" s="63">
        <v>0</v>
      </c>
      <c r="AB1044" s="63">
        <v>0</v>
      </c>
      <c r="AC1044" s="63">
        <v>0</v>
      </c>
      <c r="AD1044" s="63">
        <v>0</v>
      </c>
      <c r="AE1044" s="63">
        <v>0</v>
      </c>
      <c r="AF1044" s="63">
        <v>0</v>
      </c>
      <c r="AG1044" s="63">
        <v>0</v>
      </c>
      <c r="AH1044" s="63">
        <v>0</v>
      </c>
      <c r="AI1044" s="63">
        <v>0</v>
      </c>
      <c r="AJ1044" s="63">
        <v>0</v>
      </c>
      <c r="AK1044" s="63">
        <v>0</v>
      </c>
      <c r="AL1044" s="63">
        <v>0</v>
      </c>
      <c r="AM1044" s="63">
        <v>0</v>
      </c>
      <c r="AN1044" s="63">
        <v>0</v>
      </c>
      <c r="AO1044" s="63">
        <v>0</v>
      </c>
      <c r="AP1044" s="63">
        <v>0</v>
      </c>
      <c r="AQ1044" s="63">
        <v>0</v>
      </c>
      <c r="AR1044" s="63">
        <v>0</v>
      </c>
      <c r="AS1044" s="63">
        <v>0</v>
      </c>
      <c r="AT1044" s="63">
        <v>0</v>
      </c>
      <c r="AU1044" s="63">
        <v>0</v>
      </c>
      <c r="AV1044" s="63">
        <v>0</v>
      </c>
      <c r="AW1044" s="63">
        <v>0</v>
      </c>
      <c r="AX1044" s="63">
        <v>0</v>
      </c>
      <c r="AY1044" s="63">
        <v>0</v>
      </c>
      <c r="BA1044" s="5">
        <f>IF(Q1044&gt;0,RANK(Q1044,(N1044:P1044,Q1044:AE1044)),0)</f>
        <v>3</v>
      </c>
      <c r="BB1044" s="5">
        <f>IF(R1044&gt;0,RANK(R1044,(N1044:P1044,Q1044:AE1044)),0)</f>
        <v>0</v>
      </c>
      <c r="BC1044" s="5">
        <f>IF(T1044&gt;0,RANK(T1044,(N1044:P1044,Q1044:AE1044)),0)</f>
        <v>0</v>
      </c>
      <c r="BD1044" s="5">
        <f>IF(S1044&gt;0,RANK(S1044,(N1044:P1044,Q1044:AE1044)),0)</f>
        <v>0</v>
      </c>
      <c r="BE1044" s="2">
        <f t="shared" si="440"/>
        <v>7.57396449704142E-3</v>
      </c>
      <c r="BF1044" s="2">
        <f t="shared" si="441"/>
        <v>0</v>
      </c>
      <c r="BG1044" s="2">
        <f t="shared" si="442"/>
        <v>0</v>
      </c>
      <c r="BH1044" s="2">
        <f t="shared" si="443"/>
        <v>0</v>
      </c>
      <c r="BJ1044" t="s">
        <v>1390</v>
      </c>
      <c r="BK1044" t="s">
        <v>1008</v>
      </c>
      <c r="BL1044">
        <v>1</v>
      </c>
      <c r="BN1044" s="112">
        <v>21</v>
      </c>
      <c r="BO1044" s="114">
        <v>7</v>
      </c>
      <c r="BP1044" s="118">
        <f t="shared" si="420"/>
        <v>21007</v>
      </c>
      <c r="BQ1044" s="118">
        <f t="shared" si="407"/>
        <v>21007</v>
      </c>
      <c r="BR1044" s="5" t="s">
        <v>3151</v>
      </c>
      <c r="CD1044" s="63">
        <f t="shared" si="444"/>
        <v>4225</v>
      </c>
      <c r="CE1044" s="63">
        <v>0</v>
      </c>
      <c r="CH1044" s="63">
        <v>0</v>
      </c>
      <c r="CI1044" s="63">
        <v>0</v>
      </c>
      <c r="CJ1044" s="63">
        <v>0</v>
      </c>
      <c r="CK1044" s="8">
        <v>0</v>
      </c>
    </row>
    <row r="1045" spans="1:89" ht="15" hidden="1" customHeight="1" outlineLevel="1">
      <c r="A1045" t="s">
        <v>1737</v>
      </c>
      <c r="B1045" t="s">
        <v>1008</v>
      </c>
      <c r="C1045" s="1">
        <f t="shared" si="433"/>
        <v>20064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5</v>
      </c>
      <c r="G1045" s="129">
        <f t="shared" si="434"/>
        <v>9527</v>
      </c>
      <c r="H1045" s="134">
        <f t="shared" si="435"/>
        <v>0.4748305422647528</v>
      </c>
      <c r="I1045" s="2"/>
      <c r="J1045" s="2">
        <f t="shared" si="436"/>
        <v>0.25553229665071769</v>
      </c>
      <c r="K1045" s="2">
        <f t="shared" si="437"/>
        <v>0.73036283891547049</v>
      </c>
      <c r="L1045" s="2">
        <f t="shared" si="438"/>
        <v>1.0466507177033493E-3</v>
      </c>
      <c r="M1045" s="2">
        <f t="shared" si="439"/>
        <v>1.3058213716108521E-2</v>
      </c>
      <c r="N1045" s="63">
        <v>5127</v>
      </c>
      <c r="O1045" s="63">
        <v>14654</v>
      </c>
      <c r="P1045" s="63">
        <v>21</v>
      </c>
      <c r="Q1045" s="63">
        <v>201</v>
      </c>
      <c r="R1045" s="63">
        <v>5</v>
      </c>
      <c r="S1045" s="63">
        <v>0</v>
      </c>
      <c r="T1045" s="63">
        <v>0</v>
      </c>
      <c r="U1045" s="63">
        <v>52</v>
      </c>
      <c r="V1045" s="63">
        <v>0</v>
      </c>
      <c r="W1045" s="63">
        <v>0</v>
      </c>
      <c r="X1045" s="63">
        <v>0</v>
      </c>
      <c r="Y1045" s="63">
        <v>0</v>
      </c>
      <c r="Z1045" s="63">
        <v>4</v>
      </c>
      <c r="AA1045" s="63">
        <v>0</v>
      </c>
      <c r="AB1045" s="63">
        <v>0</v>
      </c>
      <c r="AC1045" s="63">
        <v>0</v>
      </c>
      <c r="AD1045" s="63">
        <v>0</v>
      </c>
      <c r="AE1045" s="63">
        <v>0</v>
      </c>
      <c r="AF1045" s="63">
        <v>0</v>
      </c>
      <c r="AG1045" s="63">
        <v>0</v>
      </c>
      <c r="AH1045" s="63">
        <v>0</v>
      </c>
      <c r="AI1045" s="63">
        <v>0</v>
      </c>
      <c r="AJ1045" s="63">
        <v>0</v>
      </c>
      <c r="AK1045" s="63">
        <v>0</v>
      </c>
      <c r="AL1045" s="63">
        <v>0</v>
      </c>
      <c r="AM1045" s="63">
        <v>0</v>
      </c>
      <c r="AN1045" s="63">
        <v>0</v>
      </c>
      <c r="AO1045" s="63">
        <v>0</v>
      </c>
      <c r="AP1045" s="63">
        <v>0</v>
      </c>
      <c r="AQ1045" s="63">
        <v>0</v>
      </c>
      <c r="AR1045" s="63">
        <v>0</v>
      </c>
      <c r="AS1045" s="63">
        <v>0</v>
      </c>
      <c r="AT1045" s="63">
        <v>0</v>
      </c>
      <c r="AU1045" s="63">
        <v>0</v>
      </c>
      <c r="AV1045" s="63">
        <v>0</v>
      </c>
      <c r="AW1045" s="63">
        <v>0</v>
      </c>
      <c r="AX1045" s="63">
        <v>0</v>
      </c>
      <c r="AY1045" s="63">
        <v>0</v>
      </c>
      <c r="BA1045" s="5">
        <f>IF(Q1045&gt;0,RANK(Q1045,(N1045:P1045,Q1045:AE1045)),0)</f>
        <v>3</v>
      </c>
      <c r="BB1045" s="5">
        <f>IF(R1045&gt;0,RANK(R1045,(N1045:P1045,Q1045:AE1045)),0)</f>
        <v>6</v>
      </c>
      <c r="BC1045" s="5">
        <f>IF(T1045&gt;0,RANK(T1045,(N1045:P1045,Q1045:AE1045)),0)</f>
        <v>0</v>
      </c>
      <c r="BD1045" s="5">
        <f>IF(S1045&gt;0,RANK(S1045,(N1045:P1045,Q1045:AE1045)),0)</f>
        <v>0</v>
      </c>
      <c r="BE1045" s="2">
        <f t="shared" si="440"/>
        <v>1.0017942583732058E-2</v>
      </c>
      <c r="BF1045" s="2">
        <f t="shared" si="441"/>
        <v>2.4920255183413076E-4</v>
      </c>
      <c r="BG1045" s="2">
        <f t="shared" si="442"/>
        <v>0</v>
      </c>
      <c r="BH1045" s="2">
        <f t="shared" si="443"/>
        <v>0</v>
      </c>
      <c r="BJ1045" t="s">
        <v>1737</v>
      </c>
      <c r="BK1045" t="s">
        <v>1008</v>
      </c>
      <c r="BL1045">
        <v>2</v>
      </c>
      <c r="BN1045" s="112">
        <v>21</v>
      </c>
      <c r="BO1045" s="114">
        <v>9</v>
      </c>
      <c r="BP1045" s="118">
        <f t="shared" si="420"/>
        <v>21009</v>
      </c>
      <c r="BQ1045" s="118">
        <f t="shared" si="407"/>
        <v>21009</v>
      </c>
      <c r="BR1045" s="5" t="s">
        <v>3151</v>
      </c>
      <c r="CD1045" s="63">
        <f t="shared" si="444"/>
        <v>20064</v>
      </c>
      <c r="CE1045" s="63">
        <v>0</v>
      </c>
      <c r="CH1045" s="63">
        <v>0</v>
      </c>
      <c r="CI1045" s="63">
        <v>0</v>
      </c>
      <c r="CJ1045" s="63">
        <v>0</v>
      </c>
      <c r="CK1045" s="8">
        <v>0</v>
      </c>
    </row>
    <row r="1046" spans="1:89" ht="15" hidden="1" customHeight="1" outlineLevel="1">
      <c r="A1046" t="s">
        <v>707</v>
      </c>
      <c r="B1046" t="s">
        <v>1008</v>
      </c>
      <c r="C1046" s="1">
        <f t="shared" si="433"/>
        <v>5627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4</v>
      </c>
      <c r="G1046" s="129">
        <f t="shared" si="434"/>
        <v>2413</v>
      </c>
      <c r="H1046" s="134">
        <f t="shared" si="435"/>
        <v>0.42882530655766837</v>
      </c>
      <c r="I1046" s="2"/>
      <c r="J1046" s="2">
        <f t="shared" si="436"/>
        <v>0.27954505064865826</v>
      </c>
      <c r="K1046" s="2">
        <f t="shared" si="437"/>
        <v>0.70837035720632668</v>
      </c>
      <c r="L1046" s="2">
        <f t="shared" si="438"/>
        <v>2.1325750844144306E-3</v>
      </c>
      <c r="M1046" s="2">
        <f t="shared" si="439"/>
        <v>9.9520170606005737E-3</v>
      </c>
      <c r="N1046" s="63">
        <v>1573</v>
      </c>
      <c r="O1046" s="63">
        <v>3986</v>
      </c>
      <c r="P1046" s="63">
        <v>12</v>
      </c>
      <c r="Q1046" s="63">
        <v>44</v>
      </c>
      <c r="R1046" s="63">
        <v>0</v>
      </c>
      <c r="S1046" s="63">
        <v>0</v>
      </c>
      <c r="T1046" s="63">
        <v>0</v>
      </c>
      <c r="U1046" s="63">
        <v>12</v>
      </c>
      <c r="V1046" s="63">
        <v>0</v>
      </c>
      <c r="W1046" s="63">
        <v>0</v>
      </c>
      <c r="X1046" s="63">
        <v>0</v>
      </c>
      <c r="Y1046" s="63">
        <v>0</v>
      </c>
      <c r="Z1046" s="63">
        <v>0</v>
      </c>
      <c r="AA1046" s="63">
        <v>0</v>
      </c>
      <c r="AB1046" s="63">
        <v>0</v>
      </c>
      <c r="AC1046" s="63">
        <v>0</v>
      </c>
      <c r="AD1046" s="63">
        <v>0</v>
      </c>
      <c r="AE1046" s="63">
        <v>0</v>
      </c>
      <c r="AF1046" s="63">
        <v>0</v>
      </c>
      <c r="AG1046" s="63">
        <v>0</v>
      </c>
      <c r="AH1046" s="63">
        <v>0</v>
      </c>
      <c r="AI1046" s="63">
        <v>0</v>
      </c>
      <c r="AJ1046" s="63">
        <v>0</v>
      </c>
      <c r="AK1046" s="63">
        <v>0</v>
      </c>
      <c r="AL1046" s="63">
        <v>0</v>
      </c>
      <c r="AM1046" s="63">
        <v>0</v>
      </c>
      <c r="AN1046" s="63">
        <v>0</v>
      </c>
      <c r="AO1046" s="63">
        <v>0</v>
      </c>
      <c r="AP1046" s="63">
        <v>0</v>
      </c>
      <c r="AQ1046" s="63">
        <v>0</v>
      </c>
      <c r="AR1046" s="63">
        <v>0</v>
      </c>
      <c r="AS1046" s="63">
        <v>0</v>
      </c>
      <c r="AT1046" s="63">
        <v>0</v>
      </c>
      <c r="AU1046" s="63">
        <v>0</v>
      </c>
      <c r="AV1046" s="63">
        <v>0</v>
      </c>
      <c r="AW1046" s="63">
        <v>0</v>
      </c>
      <c r="AX1046" s="63">
        <v>0</v>
      </c>
      <c r="AY1046" s="63">
        <v>0</v>
      </c>
      <c r="BA1046" s="5">
        <f>IF(Q1046&gt;0,RANK(Q1046,(N1046:P1046,Q1046:AE1046)),0)</f>
        <v>3</v>
      </c>
      <c r="BB1046" s="5">
        <f>IF(R1046&gt;0,RANK(R1046,(N1046:P1046,Q1046:AE1046)),0)</f>
        <v>0</v>
      </c>
      <c r="BC1046" s="5">
        <f>IF(T1046&gt;0,RANK(T1046,(N1046:P1046,Q1046:AE1046)),0)</f>
        <v>0</v>
      </c>
      <c r="BD1046" s="5">
        <f>IF(S1046&gt;0,RANK(S1046,(N1046:P1046,Q1046:AE1046)),0)</f>
        <v>0</v>
      </c>
      <c r="BE1046" s="2">
        <f t="shared" si="440"/>
        <v>7.8194419761862446E-3</v>
      </c>
      <c r="BF1046" s="2">
        <f t="shared" si="441"/>
        <v>0</v>
      </c>
      <c r="BG1046" s="2">
        <f t="shared" si="442"/>
        <v>0</v>
      </c>
      <c r="BH1046" s="2">
        <f t="shared" si="443"/>
        <v>0</v>
      </c>
      <c r="BJ1046" t="s">
        <v>707</v>
      </c>
      <c r="BK1046" t="s">
        <v>1008</v>
      </c>
      <c r="BL1046">
        <v>6</v>
      </c>
      <c r="BN1046" s="112">
        <v>21</v>
      </c>
      <c r="BO1046" s="114">
        <v>11</v>
      </c>
      <c r="BP1046" s="118">
        <f t="shared" si="420"/>
        <v>21011</v>
      </c>
      <c r="BQ1046" s="118">
        <f t="shared" si="407"/>
        <v>21011</v>
      </c>
      <c r="BR1046" s="5" t="s">
        <v>3151</v>
      </c>
      <c r="CD1046" s="63">
        <f t="shared" si="444"/>
        <v>5627</v>
      </c>
      <c r="CE1046" s="63">
        <v>0</v>
      </c>
      <c r="CH1046" s="63">
        <v>0</v>
      </c>
      <c r="CI1046" s="63">
        <v>0</v>
      </c>
      <c r="CJ1046" s="63">
        <v>0</v>
      </c>
      <c r="CK1046" s="8">
        <v>0</v>
      </c>
    </row>
    <row r="1047" spans="1:89" ht="15" hidden="1" customHeight="1" outlineLevel="1">
      <c r="A1047" t="s">
        <v>1971</v>
      </c>
      <c r="B1047" t="s">
        <v>1008</v>
      </c>
      <c r="C1047" s="1">
        <f t="shared" si="433"/>
        <v>10044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5</v>
      </c>
      <c r="G1047" s="129">
        <f t="shared" si="434"/>
        <v>6351</v>
      </c>
      <c r="H1047" s="134">
        <f t="shared" si="435"/>
        <v>0.6323178016726404</v>
      </c>
      <c r="I1047" s="2"/>
      <c r="J1047" s="2">
        <f t="shared" si="436"/>
        <v>0.1781162883313421</v>
      </c>
      <c r="K1047" s="2">
        <f t="shared" si="437"/>
        <v>0.81043409000398248</v>
      </c>
      <c r="L1047" s="2">
        <f t="shared" si="438"/>
        <v>6.9693349263241734E-4</v>
      </c>
      <c r="M1047" s="2">
        <f t="shared" si="439"/>
        <v>1.0752688172043029E-2</v>
      </c>
      <c r="N1047" s="63">
        <v>1789</v>
      </c>
      <c r="O1047" s="63">
        <v>8140</v>
      </c>
      <c r="P1047" s="63">
        <v>7</v>
      </c>
      <c r="Q1047" s="63">
        <v>78</v>
      </c>
      <c r="R1047" s="63">
        <v>0</v>
      </c>
      <c r="S1047" s="63">
        <v>0</v>
      </c>
      <c r="T1047" s="63">
        <v>0</v>
      </c>
      <c r="U1047" s="63">
        <v>30</v>
      </c>
      <c r="V1047" s="63">
        <v>0</v>
      </c>
      <c r="W1047" s="63">
        <v>0</v>
      </c>
      <c r="X1047" s="63">
        <v>0</v>
      </c>
      <c r="Y1047" s="63">
        <v>0</v>
      </c>
      <c r="Z1047" s="63">
        <v>0</v>
      </c>
      <c r="AA1047" s="63">
        <v>0</v>
      </c>
      <c r="AB1047" s="63">
        <v>0</v>
      </c>
      <c r="AC1047" s="63">
        <v>0</v>
      </c>
      <c r="AD1047" s="63">
        <v>0</v>
      </c>
      <c r="AE1047" s="63">
        <v>0</v>
      </c>
      <c r="AF1047" s="63">
        <v>0</v>
      </c>
      <c r="AG1047" s="63">
        <v>0</v>
      </c>
      <c r="AH1047" s="63">
        <v>0</v>
      </c>
      <c r="AI1047" s="63">
        <v>0</v>
      </c>
      <c r="AJ1047" s="63">
        <v>0</v>
      </c>
      <c r="AK1047" s="63">
        <v>0</v>
      </c>
      <c r="AL1047" s="63">
        <v>0</v>
      </c>
      <c r="AM1047" s="63">
        <v>0</v>
      </c>
      <c r="AN1047" s="63">
        <v>0</v>
      </c>
      <c r="AO1047" s="63">
        <v>0</v>
      </c>
      <c r="AP1047" s="63">
        <v>0</v>
      </c>
      <c r="AQ1047" s="63">
        <v>0</v>
      </c>
      <c r="AR1047" s="63">
        <v>0</v>
      </c>
      <c r="AS1047" s="63">
        <v>0</v>
      </c>
      <c r="AT1047" s="63">
        <v>0</v>
      </c>
      <c r="AU1047" s="63">
        <v>0</v>
      </c>
      <c r="AV1047" s="63">
        <v>0</v>
      </c>
      <c r="AW1047" s="63">
        <v>0</v>
      </c>
      <c r="AX1047" s="63">
        <v>0</v>
      </c>
      <c r="AY1047" s="63">
        <v>0</v>
      </c>
      <c r="BA1047" s="5">
        <f>IF(Q1047&gt;0,RANK(Q1047,(N1047:P1047,Q1047:AE1047)),0)</f>
        <v>3</v>
      </c>
      <c r="BB1047" s="5">
        <f>IF(R1047&gt;0,RANK(R1047,(N1047:P1047,Q1047:AE1047)),0)</f>
        <v>0</v>
      </c>
      <c r="BC1047" s="5">
        <f>IF(T1047&gt;0,RANK(T1047,(N1047:P1047,Q1047:AE1047)),0)</f>
        <v>0</v>
      </c>
      <c r="BD1047" s="5">
        <f>IF(S1047&gt;0,RANK(S1047,(N1047:P1047,Q1047:AE1047)),0)</f>
        <v>0</v>
      </c>
      <c r="BE1047" s="2">
        <f t="shared" si="440"/>
        <v>7.7658303464755076E-3</v>
      </c>
      <c r="BF1047" s="2">
        <f t="shared" si="441"/>
        <v>0</v>
      </c>
      <c r="BG1047" s="2">
        <f t="shared" si="442"/>
        <v>0</v>
      </c>
      <c r="BH1047" s="2">
        <f t="shared" si="443"/>
        <v>0</v>
      </c>
      <c r="BJ1047" t="s">
        <v>1971</v>
      </c>
      <c r="BK1047" t="s">
        <v>1008</v>
      </c>
      <c r="BL1047">
        <v>5</v>
      </c>
      <c r="BN1047" s="112">
        <v>21</v>
      </c>
      <c r="BO1047" s="114">
        <v>13</v>
      </c>
      <c r="BP1047" s="118">
        <f t="shared" si="420"/>
        <v>21013</v>
      </c>
      <c r="BQ1047" s="118">
        <f t="shared" si="407"/>
        <v>21013</v>
      </c>
      <c r="BR1047" s="5" t="s">
        <v>3151</v>
      </c>
      <c r="CD1047" s="63">
        <f t="shared" si="444"/>
        <v>10044</v>
      </c>
      <c r="CE1047" s="63">
        <v>0</v>
      </c>
      <c r="CH1047" s="63">
        <v>0</v>
      </c>
      <c r="CI1047" s="63">
        <v>0</v>
      </c>
      <c r="CJ1047" s="63">
        <v>0</v>
      </c>
      <c r="CK1047" s="8">
        <v>0</v>
      </c>
    </row>
    <row r="1048" spans="1:89" ht="15" hidden="1" customHeight="1" outlineLevel="1">
      <c r="A1048" t="s">
        <v>1042</v>
      </c>
      <c r="B1048" t="s">
        <v>1008</v>
      </c>
      <c r="C1048" s="1">
        <f t="shared" si="433"/>
        <v>66998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5</v>
      </c>
      <c r="G1048" s="129">
        <f t="shared" si="434"/>
        <v>23913</v>
      </c>
      <c r="H1048" s="134">
        <f t="shared" si="435"/>
        <v>0.35692110212245143</v>
      </c>
      <c r="I1048" s="2"/>
      <c r="J1048" s="2">
        <f t="shared" si="436"/>
        <v>0.31196453625481357</v>
      </c>
      <c r="K1048" s="2">
        <f t="shared" si="437"/>
        <v>0.668885638377265</v>
      </c>
      <c r="L1048" s="2">
        <f t="shared" si="438"/>
        <v>1.3881011373473836E-3</v>
      </c>
      <c r="M1048" s="2">
        <f t="shared" si="439"/>
        <v>1.7761724230574042E-2</v>
      </c>
      <c r="N1048" s="63">
        <v>20901</v>
      </c>
      <c r="O1048" s="63">
        <v>44814</v>
      </c>
      <c r="P1048" s="63">
        <v>93</v>
      </c>
      <c r="Q1048" s="63">
        <v>981</v>
      </c>
      <c r="R1048" s="63">
        <v>16</v>
      </c>
      <c r="S1048" s="63">
        <v>0</v>
      </c>
      <c r="T1048" s="63">
        <v>0</v>
      </c>
      <c r="U1048" s="63">
        <v>171</v>
      </c>
      <c r="V1048" s="63">
        <v>1</v>
      </c>
      <c r="W1048" s="63">
        <v>0</v>
      </c>
      <c r="X1048" s="63">
        <v>0</v>
      </c>
      <c r="Y1048" s="63">
        <v>0</v>
      </c>
      <c r="Z1048" s="63">
        <v>20</v>
      </c>
      <c r="AA1048" s="63">
        <v>0</v>
      </c>
      <c r="AB1048" s="63">
        <v>0</v>
      </c>
      <c r="AC1048" s="63">
        <v>0</v>
      </c>
      <c r="AD1048" s="63">
        <v>0</v>
      </c>
      <c r="AE1048" s="63">
        <v>0</v>
      </c>
      <c r="AF1048" s="63">
        <v>0</v>
      </c>
      <c r="AG1048" s="63">
        <v>0</v>
      </c>
      <c r="AH1048" s="63">
        <v>0</v>
      </c>
      <c r="AI1048" s="63">
        <v>0</v>
      </c>
      <c r="AJ1048" s="63">
        <v>0</v>
      </c>
      <c r="AK1048" s="63">
        <v>0</v>
      </c>
      <c r="AL1048" s="63">
        <v>1</v>
      </c>
      <c r="AM1048" s="63">
        <v>0</v>
      </c>
      <c r="AN1048" s="63">
        <v>0</v>
      </c>
      <c r="AO1048" s="63">
        <v>0</v>
      </c>
      <c r="AP1048" s="63">
        <v>0</v>
      </c>
      <c r="AQ1048" s="63">
        <v>0</v>
      </c>
      <c r="AR1048" s="63">
        <v>0</v>
      </c>
      <c r="AS1048" s="63">
        <v>0</v>
      </c>
      <c r="AT1048" s="63">
        <v>0</v>
      </c>
      <c r="AU1048" s="63">
        <v>0</v>
      </c>
      <c r="AV1048" s="63">
        <v>0</v>
      </c>
      <c r="AW1048" s="63">
        <v>0</v>
      </c>
      <c r="AX1048" s="63">
        <v>0</v>
      </c>
      <c r="AY1048" s="63">
        <v>0</v>
      </c>
      <c r="BA1048" s="5">
        <f>IF(Q1048&gt;0,RANK(Q1048,(N1048:P1048,Q1048:AE1048)),0)</f>
        <v>3</v>
      </c>
      <c r="BB1048" s="5">
        <f>IF(R1048&gt;0,RANK(R1048,(N1048:P1048,Q1048:AE1048)),0)</f>
        <v>7</v>
      </c>
      <c r="BC1048" s="5">
        <f>IF(T1048&gt;0,RANK(T1048,(N1048:P1048,Q1048:AE1048)),0)</f>
        <v>0</v>
      </c>
      <c r="BD1048" s="5">
        <f>IF(S1048&gt;0,RANK(S1048,(N1048:P1048,Q1048:AE1048)),0)</f>
        <v>0</v>
      </c>
      <c r="BE1048" s="2">
        <f t="shared" si="440"/>
        <v>1.4642228126212723E-2</v>
      </c>
      <c r="BF1048" s="2">
        <f t="shared" si="441"/>
        <v>2.3881309889847458E-4</v>
      </c>
      <c r="BG1048" s="2">
        <f t="shared" si="442"/>
        <v>0</v>
      </c>
      <c r="BH1048" s="2">
        <f t="shared" si="443"/>
        <v>0</v>
      </c>
      <c r="BJ1048" t="s">
        <v>1042</v>
      </c>
      <c r="BK1048" t="s">
        <v>1008</v>
      </c>
      <c r="BL1048">
        <v>4</v>
      </c>
      <c r="BN1048" s="112">
        <v>21</v>
      </c>
      <c r="BO1048" s="114">
        <v>15</v>
      </c>
      <c r="BP1048" s="118">
        <f t="shared" si="420"/>
        <v>21015</v>
      </c>
      <c r="BQ1048" s="118">
        <f t="shared" si="407"/>
        <v>21015</v>
      </c>
      <c r="BR1048" s="5" t="s">
        <v>3151</v>
      </c>
      <c r="CD1048" s="63">
        <f t="shared" si="444"/>
        <v>66998</v>
      </c>
      <c r="CE1048" s="63">
        <v>0</v>
      </c>
      <c r="CH1048" s="63">
        <v>0</v>
      </c>
      <c r="CI1048" s="63">
        <v>0</v>
      </c>
      <c r="CJ1048" s="63">
        <v>0</v>
      </c>
      <c r="CK1048" s="8">
        <v>0</v>
      </c>
    </row>
    <row r="1049" spans="1:89" ht="15" hidden="1" customHeight="1" outlineLevel="1">
      <c r="A1049" t="s">
        <v>689</v>
      </c>
      <c r="B1049" t="s">
        <v>1008</v>
      </c>
      <c r="C1049" s="1">
        <f t="shared" si="433"/>
        <v>9648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5</v>
      </c>
      <c r="G1049" s="129">
        <f t="shared" si="434"/>
        <v>2894</v>
      </c>
      <c r="H1049" s="134">
        <f t="shared" si="435"/>
        <v>0.2999585406301824</v>
      </c>
      <c r="I1049" s="2"/>
      <c r="J1049" s="2">
        <f t="shared" si="436"/>
        <v>0.34162520729684909</v>
      </c>
      <c r="K1049" s="2">
        <f t="shared" si="437"/>
        <v>0.64158374792703154</v>
      </c>
      <c r="L1049" s="2">
        <f t="shared" si="438"/>
        <v>2.0729684908789387E-3</v>
      </c>
      <c r="M1049" s="2">
        <f t="shared" si="439"/>
        <v>1.4718076285240429E-2</v>
      </c>
      <c r="N1049" s="63">
        <v>3296</v>
      </c>
      <c r="O1049" s="63">
        <v>6190</v>
      </c>
      <c r="P1049" s="63">
        <v>20</v>
      </c>
      <c r="Q1049" s="63">
        <v>106</v>
      </c>
      <c r="R1049" s="63">
        <v>3</v>
      </c>
      <c r="S1049" s="63">
        <v>0</v>
      </c>
      <c r="T1049" s="63">
        <v>0</v>
      </c>
      <c r="U1049" s="63">
        <v>31</v>
      </c>
      <c r="V1049" s="63">
        <v>2</v>
      </c>
      <c r="W1049" s="63">
        <v>0</v>
      </c>
      <c r="X1049" s="63">
        <v>0</v>
      </c>
      <c r="Y1049" s="63">
        <v>0</v>
      </c>
      <c r="Z1049" s="63">
        <v>0</v>
      </c>
      <c r="AA1049" s="63">
        <v>0</v>
      </c>
      <c r="AB1049" s="63">
        <v>0</v>
      </c>
      <c r="AC1049" s="63">
        <v>0</v>
      </c>
      <c r="AD1049" s="63">
        <v>0</v>
      </c>
      <c r="AE1049" s="63">
        <v>0</v>
      </c>
      <c r="AF1049" s="63">
        <v>0</v>
      </c>
      <c r="AG1049" s="63">
        <v>0</v>
      </c>
      <c r="AH1049" s="63">
        <v>0</v>
      </c>
      <c r="AI1049" s="63">
        <v>0</v>
      </c>
      <c r="AJ1049" s="63">
        <v>0</v>
      </c>
      <c r="AK1049" s="63">
        <v>0</v>
      </c>
      <c r="AL1049" s="63">
        <v>0</v>
      </c>
      <c r="AM1049" s="63">
        <v>0</v>
      </c>
      <c r="AN1049" s="63">
        <v>0</v>
      </c>
      <c r="AO1049" s="63">
        <v>0</v>
      </c>
      <c r="AP1049" s="63">
        <v>0</v>
      </c>
      <c r="AQ1049" s="63">
        <v>0</v>
      </c>
      <c r="AR1049" s="63">
        <v>0</v>
      </c>
      <c r="AS1049" s="63">
        <v>0</v>
      </c>
      <c r="AT1049" s="63">
        <v>0</v>
      </c>
      <c r="AU1049" s="63">
        <v>0</v>
      </c>
      <c r="AV1049" s="63">
        <v>0</v>
      </c>
      <c r="AW1049" s="63">
        <v>0</v>
      </c>
      <c r="AX1049" s="63">
        <v>0</v>
      </c>
      <c r="AY1049" s="63">
        <v>0</v>
      </c>
      <c r="BA1049" s="5">
        <f>IF(Q1049&gt;0,RANK(Q1049,(N1049:P1049,Q1049:AE1049)),0)</f>
        <v>3</v>
      </c>
      <c r="BB1049" s="5">
        <f>IF(R1049&gt;0,RANK(R1049,(N1049:P1049,Q1049:AE1049)),0)</f>
        <v>6</v>
      </c>
      <c r="BC1049" s="5">
        <f>IF(T1049&gt;0,RANK(T1049,(N1049:P1049,Q1049:AE1049)),0)</f>
        <v>0</v>
      </c>
      <c r="BD1049" s="5">
        <f>IF(S1049&gt;0,RANK(S1049,(N1049:P1049,Q1049:AE1049)),0)</f>
        <v>0</v>
      </c>
      <c r="BE1049" s="2">
        <f t="shared" si="440"/>
        <v>1.0986733001658375E-2</v>
      </c>
      <c r="BF1049" s="2">
        <f t="shared" si="441"/>
        <v>3.1094527363184079E-4</v>
      </c>
      <c r="BG1049" s="2">
        <f t="shared" si="442"/>
        <v>0</v>
      </c>
      <c r="BH1049" s="2">
        <f t="shared" si="443"/>
        <v>0</v>
      </c>
      <c r="BJ1049" t="s">
        <v>689</v>
      </c>
      <c r="BK1049" t="s">
        <v>1008</v>
      </c>
      <c r="BL1049">
        <v>6</v>
      </c>
      <c r="BN1049" s="112">
        <v>21</v>
      </c>
      <c r="BO1049" s="114">
        <v>17</v>
      </c>
      <c r="BP1049" s="118">
        <f t="shared" si="420"/>
        <v>21017</v>
      </c>
      <c r="BQ1049" s="118">
        <f t="shared" si="407"/>
        <v>21017</v>
      </c>
      <c r="BR1049" s="5" t="s">
        <v>3151</v>
      </c>
      <c r="CD1049" s="63">
        <f t="shared" si="444"/>
        <v>9648</v>
      </c>
      <c r="CE1049" s="63">
        <v>0</v>
      </c>
      <c r="CH1049" s="63">
        <v>0</v>
      </c>
      <c r="CI1049" s="63">
        <v>0</v>
      </c>
      <c r="CJ1049" s="63">
        <v>0</v>
      </c>
      <c r="CK1049" s="8">
        <v>0</v>
      </c>
    </row>
    <row r="1050" spans="1:89" ht="15" hidden="1" customHeight="1" outlineLevel="1">
      <c r="A1050" t="s">
        <v>2282</v>
      </c>
      <c r="B1050" t="s">
        <v>1008</v>
      </c>
      <c r="C1050" s="1">
        <f t="shared" si="433"/>
        <v>21751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5</v>
      </c>
      <c r="G1050" s="129">
        <f t="shared" si="434"/>
        <v>7212</v>
      </c>
      <c r="H1050" s="134">
        <f t="shared" si="435"/>
        <v>0.33157096225460897</v>
      </c>
      <c r="I1050" s="2"/>
      <c r="J1050" s="2">
        <f t="shared" si="436"/>
        <v>0.32564020045055397</v>
      </c>
      <c r="K1050" s="2">
        <f t="shared" si="437"/>
        <v>0.657211162705163</v>
      </c>
      <c r="L1050" s="2">
        <f t="shared" si="438"/>
        <v>9.6547285182290474E-4</v>
      </c>
      <c r="M1050" s="2">
        <f t="shared" si="439"/>
        <v>1.6183163992460121E-2</v>
      </c>
      <c r="N1050" s="63">
        <v>7083</v>
      </c>
      <c r="O1050" s="63">
        <v>14295</v>
      </c>
      <c r="P1050" s="63">
        <v>21</v>
      </c>
      <c r="Q1050" s="63">
        <v>287</v>
      </c>
      <c r="R1050" s="63">
        <v>9</v>
      </c>
      <c r="S1050" s="63">
        <v>0</v>
      </c>
      <c r="T1050" s="63">
        <v>0</v>
      </c>
      <c r="U1050" s="63">
        <v>55</v>
      </c>
      <c r="V1050" s="63">
        <v>0</v>
      </c>
      <c r="W1050" s="63">
        <v>0</v>
      </c>
      <c r="X1050" s="63">
        <v>0</v>
      </c>
      <c r="Y1050" s="63">
        <v>0</v>
      </c>
      <c r="Z1050" s="63">
        <v>1</v>
      </c>
      <c r="AA1050" s="63">
        <v>0</v>
      </c>
      <c r="AB1050" s="63">
        <v>0</v>
      </c>
      <c r="AC1050" s="63">
        <v>0</v>
      </c>
      <c r="AD1050" s="63">
        <v>0</v>
      </c>
      <c r="AE1050" s="63">
        <v>0</v>
      </c>
      <c r="AF1050" s="63">
        <v>0</v>
      </c>
      <c r="AG1050" s="63">
        <v>0</v>
      </c>
      <c r="AH1050" s="63">
        <v>0</v>
      </c>
      <c r="AI1050" s="63">
        <v>0</v>
      </c>
      <c r="AJ1050" s="63">
        <v>0</v>
      </c>
      <c r="AK1050" s="63">
        <v>0</v>
      </c>
      <c r="AL1050" s="63">
        <v>0</v>
      </c>
      <c r="AM1050" s="63">
        <v>0</v>
      </c>
      <c r="AN1050" s="63">
        <v>0</v>
      </c>
      <c r="AO1050" s="63">
        <v>0</v>
      </c>
      <c r="AP1050" s="63">
        <v>0</v>
      </c>
      <c r="AQ1050" s="63">
        <v>0</v>
      </c>
      <c r="AR1050" s="63">
        <v>0</v>
      </c>
      <c r="AS1050" s="63">
        <v>0</v>
      </c>
      <c r="AT1050" s="63">
        <v>0</v>
      </c>
      <c r="AU1050" s="63">
        <v>0</v>
      </c>
      <c r="AV1050" s="63">
        <v>0</v>
      </c>
      <c r="AW1050" s="63">
        <v>0</v>
      </c>
      <c r="AX1050" s="63">
        <v>0</v>
      </c>
      <c r="AY1050" s="63">
        <v>0</v>
      </c>
      <c r="BA1050" s="5">
        <f>IF(Q1050&gt;0,RANK(Q1050,(N1050:P1050,Q1050:AE1050)),0)</f>
        <v>3</v>
      </c>
      <c r="BB1050" s="5">
        <f>IF(R1050&gt;0,RANK(R1050,(N1050:P1050,Q1050:AE1050)),0)</f>
        <v>6</v>
      </c>
      <c r="BC1050" s="5">
        <f>IF(T1050&gt;0,RANK(T1050,(N1050:P1050,Q1050:AE1050)),0)</f>
        <v>0</v>
      </c>
      <c r="BD1050" s="5">
        <f>IF(S1050&gt;0,RANK(S1050,(N1050:P1050,Q1050:AE1050)),0)</f>
        <v>0</v>
      </c>
      <c r="BE1050" s="2">
        <f t="shared" si="440"/>
        <v>1.3194795641579698E-2</v>
      </c>
      <c r="BF1050" s="2">
        <f t="shared" si="441"/>
        <v>4.1377407935267347E-4</v>
      </c>
      <c r="BG1050" s="2">
        <f t="shared" si="442"/>
        <v>0</v>
      </c>
      <c r="BH1050" s="2">
        <f t="shared" si="443"/>
        <v>0</v>
      </c>
      <c r="BJ1050" t="s">
        <v>2282</v>
      </c>
      <c r="BK1050" t="s">
        <v>1008</v>
      </c>
      <c r="BN1050" s="112">
        <v>21</v>
      </c>
      <c r="BO1050" s="114">
        <v>19</v>
      </c>
      <c r="BP1050" s="118">
        <f t="shared" si="420"/>
        <v>21019</v>
      </c>
      <c r="BQ1050" s="118">
        <f t="shared" si="407"/>
        <v>21019</v>
      </c>
      <c r="BR1050" s="5" t="s">
        <v>3151</v>
      </c>
      <c r="CD1050" s="63">
        <f t="shared" si="444"/>
        <v>21751</v>
      </c>
      <c r="CE1050" s="63">
        <v>0</v>
      </c>
      <c r="CH1050" s="63">
        <v>0</v>
      </c>
      <c r="CI1050" s="63">
        <v>0</v>
      </c>
      <c r="CJ1050" s="63">
        <v>0</v>
      </c>
      <c r="CK1050" s="8">
        <v>0</v>
      </c>
    </row>
    <row r="1051" spans="1:89" ht="15" hidden="1" customHeight="1" outlineLevel="1">
      <c r="A1051" t="s">
        <v>1955</v>
      </c>
      <c r="B1051" t="s">
        <v>1008</v>
      </c>
      <c r="C1051" s="1">
        <f t="shared" si="433"/>
        <v>14478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5</v>
      </c>
      <c r="G1051" s="129">
        <f t="shared" si="434"/>
        <v>3574</v>
      </c>
      <c r="H1051" s="134">
        <f t="shared" si="435"/>
        <v>0.24685730073214532</v>
      </c>
      <c r="I1051" s="2"/>
      <c r="J1051" s="2">
        <f t="shared" si="436"/>
        <v>0.36593452134272692</v>
      </c>
      <c r="K1051" s="2">
        <f t="shared" si="437"/>
        <v>0.61279182207487226</v>
      </c>
      <c r="L1051" s="2">
        <f t="shared" si="438"/>
        <v>1.6576875259013675E-3</v>
      </c>
      <c r="M1051" s="2">
        <f t="shared" si="439"/>
        <v>1.9615969056499399E-2</v>
      </c>
      <c r="N1051" s="63">
        <v>5298</v>
      </c>
      <c r="O1051" s="63">
        <v>8872</v>
      </c>
      <c r="P1051" s="63">
        <v>24</v>
      </c>
      <c r="Q1051" s="63">
        <v>210</v>
      </c>
      <c r="R1051" s="63">
        <v>9</v>
      </c>
      <c r="S1051" s="63">
        <v>0</v>
      </c>
      <c r="T1051" s="63">
        <v>0</v>
      </c>
      <c r="U1051" s="63">
        <v>63</v>
      </c>
      <c r="V1051" s="63">
        <v>0</v>
      </c>
      <c r="W1051" s="63">
        <v>0</v>
      </c>
      <c r="X1051" s="63">
        <v>0</v>
      </c>
      <c r="Y1051" s="63">
        <v>0</v>
      </c>
      <c r="Z1051" s="63">
        <v>2</v>
      </c>
      <c r="AA1051" s="63">
        <v>0</v>
      </c>
      <c r="AB1051" s="63">
        <v>0</v>
      </c>
      <c r="AC1051" s="63">
        <v>0</v>
      </c>
      <c r="AD1051" s="63">
        <v>0</v>
      </c>
      <c r="AE1051" s="63">
        <v>0</v>
      </c>
      <c r="AF1051" s="63">
        <v>0</v>
      </c>
      <c r="AG1051" s="63">
        <v>0</v>
      </c>
      <c r="AH1051" s="63">
        <v>0</v>
      </c>
      <c r="AI1051" s="63">
        <v>0</v>
      </c>
      <c r="AJ1051" s="63">
        <v>0</v>
      </c>
      <c r="AK1051" s="63">
        <v>0</v>
      </c>
      <c r="AL1051" s="63">
        <v>0</v>
      </c>
      <c r="AM1051" s="63">
        <v>0</v>
      </c>
      <c r="AN1051" s="63">
        <v>0</v>
      </c>
      <c r="AO1051" s="63">
        <v>0</v>
      </c>
      <c r="AP1051" s="63">
        <v>0</v>
      </c>
      <c r="AQ1051" s="63">
        <v>0</v>
      </c>
      <c r="AR1051" s="63">
        <v>0</v>
      </c>
      <c r="AS1051" s="63">
        <v>0</v>
      </c>
      <c r="AT1051" s="63">
        <v>0</v>
      </c>
      <c r="AU1051" s="63">
        <v>0</v>
      </c>
      <c r="AV1051" s="63">
        <v>0</v>
      </c>
      <c r="AW1051" s="63">
        <v>0</v>
      </c>
      <c r="AX1051" s="63">
        <v>0</v>
      </c>
      <c r="AY1051" s="63">
        <v>0</v>
      </c>
      <c r="BA1051" s="5">
        <f>IF(Q1051&gt;0,RANK(Q1051,(N1051:P1051,Q1051:AE1051)),0)</f>
        <v>3</v>
      </c>
      <c r="BB1051" s="5">
        <f>IF(R1051&gt;0,RANK(R1051,(N1051:P1051,Q1051:AE1051)),0)</f>
        <v>6</v>
      </c>
      <c r="BC1051" s="5">
        <f>IF(T1051&gt;0,RANK(T1051,(N1051:P1051,Q1051:AE1051)),0)</f>
        <v>0</v>
      </c>
      <c r="BD1051" s="5">
        <f>IF(S1051&gt;0,RANK(S1051,(N1051:P1051,Q1051:AE1051)),0)</f>
        <v>0</v>
      </c>
      <c r="BE1051" s="2">
        <f t="shared" si="440"/>
        <v>1.4504765851636967E-2</v>
      </c>
      <c r="BF1051" s="2">
        <f t="shared" si="441"/>
        <v>6.2163282221301284E-4</v>
      </c>
      <c r="BG1051" s="2">
        <f t="shared" si="442"/>
        <v>0</v>
      </c>
      <c r="BH1051" s="2">
        <f t="shared" si="443"/>
        <v>0</v>
      </c>
      <c r="BJ1051" t="s">
        <v>1955</v>
      </c>
      <c r="BK1051" t="s">
        <v>1008</v>
      </c>
      <c r="BL1051">
        <v>2</v>
      </c>
      <c r="BN1051" s="112">
        <v>21</v>
      </c>
      <c r="BO1051" s="114">
        <v>21</v>
      </c>
      <c r="BP1051" s="118">
        <f t="shared" si="420"/>
        <v>21021</v>
      </c>
      <c r="BQ1051" s="118">
        <f t="shared" si="407"/>
        <v>21021</v>
      </c>
      <c r="BR1051" s="5" t="s">
        <v>3151</v>
      </c>
      <c r="CD1051" s="63">
        <f t="shared" si="444"/>
        <v>14478</v>
      </c>
      <c r="CE1051" s="63">
        <v>0</v>
      </c>
      <c r="CH1051" s="63">
        <v>0</v>
      </c>
      <c r="CI1051" s="63">
        <v>0</v>
      </c>
      <c r="CJ1051" s="63">
        <v>0</v>
      </c>
      <c r="CK1051" s="8">
        <v>0</v>
      </c>
    </row>
    <row r="1052" spans="1:89" ht="15" hidden="1" customHeight="1" outlineLevel="1">
      <c r="A1052" t="s">
        <v>2026</v>
      </c>
      <c r="B1052" t="s">
        <v>1008</v>
      </c>
      <c r="C1052" s="1">
        <f t="shared" si="433"/>
        <v>4246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5</v>
      </c>
      <c r="G1052" s="129">
        <f t="shared" si="434"/>
        <v>2598</v>
      </c>
      <c r="H1052" s="134">
        <f t="shared" si="435"/>
        <v>0.61186999528968444</v>
      </c>
      <c r="I1052" s="2"/>
      <c r="J1052" s="2">
        <f t="shared" si="436"/>
        <v>0.18841262364578426</v>
      </c>
      <c r="K1052" s="2">
        <f t="shared" si="437"/>
        <v>0.8002826189354687</v>
      </c>
      <c r="L1052" s="2">
        <f t="shared" si="438"/>
        <v>1.8841262364578427E-3</v>
      </c>
      <c r="M1052" s="2">
        <f t="shared" si="439"/>
        <v>9.4206311822891929E-3</v>
      </c>
      <c r="N1052" s="63">
        <v>800</v>
      </c>
      <c r="O1052" s="63">
        <v>3398</v>
      </c>
      <c r="P1052" s="63">
        <v>8</v>
      </c>
      <c r="Q1052" s="63">
        <v>27</v>
      </c>
      <c r="R1052" s="63">
        <v>0</v>
      </c>
      <c r="S1052" s="63">
        <v>0</v>
      </c>
      <c r="T1052" s="63">
        <v>0</v>
      </c>
      <c r="U1052" s="63">
        <v>11</v>
      </c>
      <c r="V1052" s="63">
        <v>0</v>
      </c>
      <c r="W1052" s="63">
        <v>0</v>
      </c>
      <c r="X1052" s="63">
        <v>0</v>
      </c>
      <c r="Y1052" s="63">
        <v>0</v>
      </c>
      <c r="Z1052" s="63">
        <v>2</v>
      </c>
      <c r="AA1052" s="63">
        <v>0</v>
      </c>
      <c r="AB1052" s="63">
        <v>0</v>
      </c>
      <c r="AC1052" s="63">
        <v>0</v>
      </c>
      <c r="AD1052" s="63">
        <v>0</v>
      </c>
      <c r="AE1052" s="63">
        <v>0</v>
      </c>
      <c r="AF1052" s="63">
        <v>0</v>
      </c>
      <c r="AG1052" s="63">
        <v>0</v>
      </c>
      <c r="AH1052" s="63">
        <v>0</v>
      </c>
      <c r="AI1052" s="63">
        <v>0</v>
      </c>
      <c r="AJ1052" s="63">
        <v>0</v>
      </c>
      <c r="AK1052" s="63">
        <v>0</v>
      </c>
      <c r="AL1052" s="63">
        <v>0</v>
      </c>
      <c r="AM1052" s="63">
        <v>0</v>
      </c>
      <c r="AN1052" s="63">
        <v>0</v>
      </c>
      <c r="AO1052" s="63">
        <v>0</v>
      </c>
      <c r="AP1052" s="63">
        <v>0</v>
      </c>
      <c r="AQ1052" s="63">
        <v>0</v>
      </c>
      <c r="AR1052" s="63">
        <v>0</v>
      </c>
      <c r="AS1052" s="63">
        <v>0</v>
      </c>
      <c r="AT1052" s="63">
        <v>0</v>
      </c>
      <c r="AU1052" s="63">
        <v>0</v>
      </c>
      <c r="AV1052" s="63">
        <v>0</v>
      </c>
      <c r="AW1052" s="63">
        <v>0</v>
      </c>
      <c r="AX1052" s="63">
        <v>0</v>
      </c>
      <c r="AY1052" s="63">
        <v>0</v>
      </c>
      <c r="BA1052" s="5">
        <f>IF(Q1052&gt;0,RANK(Q1052,(N1052:P1052,Q1052:AE1052)),0)</f>
        <v>3</v>
      </c>
      <c r="BB1052" s="5">
        <f>IF(R1052&gt;0,RANK(R1052,(N1052:P1052,Q1052:AE1052)),0)</f>
        <v>0</v>
      </c>
      <c r="BC1052" s="5">
        <f>IF(T1052&gt;0,RANK(T1052,(N1052:P1052,Q1052:AE1052)),0)</f>
        <v>0</v>
      </c>
      <c r="BD1052" s="5">
        <f>IF(S1052&gt;0,RANK(S1052,(N1052:P1052,Q1052:AE1052)),0)</f>
        <v>0</v>
      </c>
      <c r="BE1052" s="2">
        <f t="shared" si="440"/>
        <v>6.3589260480452188E-3</v>
      </c>
      <c r="BF1052" s="2">
        <f t="shared" si="441"/>
        <v>0</v>
      </c>
      <c r="BG1052" s="2">
        <f t="shared" si="442"/>
        <v>0</v>
      </c>
      <c r="BH1052" s="2">
        <f t="shared" si="443"/>
        <v>0</v>
      </c>
      <c r="BJ1052" t="s">
        <v>2026</v>
      </c>
      <c r="BK1052" t="s">
        <v>1008</v>
      </c>
      <c r="BL1052">
        <v>4</v>
      </c>
      <c r="BN1052" s="112">
        <v>21</v>
      </c>
      <c r="BO1052" s="114">
        <v>23</v>
      </c>
      <c r="BP1052" s="118">
        <f t="shared" si="420"/>
        <v>21023</v>
      </c>
      <c r="BQ1052" s="118">
        <f t="shared" si="407"/>
        <v>21023</v>
      </c>
      <c r="BR1052" s="5" t="s">
        <v>3151</v>
      </c>
      <c r="CD1052" s="63">
        <f t="shared" si="444"/>
        <v>4246</v>
      </c>
      <c r="CE1052" s="63">
        <v>0</v>
      </c>
      <c r="CH1052" s="63">
        <v>0</v>
      </c>
      <c r="CI1052" s="63">
        <v>0</v>
      </c>
      <c r="CJ1052" s="63">
        <v>0</v>
      </c>
      <c r="CK1052" s="8">
        <v>0</v>
      </c>
    </row>
    <row r="1053" spans="1:89" ht="15" hidden="1" customHeight="1" outlineLevel="1">
      <c r="A1053" t="s">
        <v>2320</v>
      </c>
      <c r="B1053" t="s">
        <v>1008</v>
      </c>
      <c r="C1053" s="1">
        <f t="shared" si="433"/>
        <v>5661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5</v>
      </c>
      <c r="G1053" s="129">
        <f t="shared" si="434"/>
        <v>2964</v>
      </c>
      <c r="H1053" s="134">
        <f t="shared" si="435"/>
        <v>0.52358240593534711</v>
      </c>
      <c r="I1053" s="2"/>
      <c r="J1053" s="2">
        <f t="shared" si="436"/>
        <v>0.22981805334746511</v>
      </c>
      <c r="K1053" s="2">
        <f t="shared" si="437"/>
        <v>0.75340045928281218</v>
      </c>
      <c r="L1053" s="2">
        <f t="shared" si="438"/>
        <v>2.1197668256491787E-3</v>
      </c>
      <c r="M1053" s="2">
        <f t="shared" si="439"/>
        <v>1.4661720544073557E-2</v>
      </c>
      <c r="N1053" s="63">
        <v>1301</v>
      </c>
      <c r="O1053" s="63">
        <v>4265</v>
      </c>
      <c r="P1053" s="63">
        <v>12</v>
      </c>
      <c r="Q1053" s="63">
        <v>52</v>
      </c>
      <c r="R1053" s="63">
        <v>0</v>
      </c>
      <c r="S1053" s="63">
        <v>0</v>
      </c>
      <c r="T1053" s="63">
        <v>0</v>
      </c>
      <c r="U1053" s="63">
        <v>31</v>
      </c>
      <c r="V1053" s="63">
        <v>0</v>
      </c>
      <c r="W1053" s="63">
        <v>0</v>
      </c>
      <c r="X1053" s="63">
        <v>0</v>
      </c>
      <c r="Y1053" s="63">
        <v>0</v>
      </c>
      <c r="Z1053" s="63">
        <v>0</v>
      </c>
      <c r="AA1053" s="63">
        <v>0</v>
      </c>
      <c r="AB1053" s="63">
        <v>0</v>
      </c>
      <c r="AC1053" s="63">
        <v>0</v>
      </c>
      <c r="AD1053" s="63">
        <v>0</v>
      </c>
      <c r="AE1053" s="63">
        <v>0</v>
      </c>
      <c r="AF1053" s="63">
        <v>0</v>
      </c>
      <c r="AG1053" s="63">
        <v>0</v>
      </c>
      <c r="AH1053" s="63">
        <v>0</v>
      </c>
      <c r="AI1053" s="63">
        <v>0</v>
      </c>
      <c r="AJ1053" s="63">
        <v>0</v>
      </c>
      <c r="AK1053" s="63">
        <v>0</v>
      </c>
      <c r="AL1053" s="63">
        <v>0</v>
      </c>
      <c r="AM1053" s="63">
        <v>0</v>
      </c>
      <c r="AN1053" s="63">
        <v>0</v>
      </c>
      <c r="AO1053" s="63">
        <v>0</v>
      </c>
      <c r="AP1053" s="63">
        <v>0</v>
      </c>
      <c r="AQ1053" s="63">
        <v>0</v>
      </c>
      <c r="AR1053" s="63">
        <v>0</v>
      </c>
      <c r="AS1053" s="63">
        <v>0</v>
      </c>
      <c r="AT1053" s="63">
        <v>0</v>
      </c>
      <c r="AU1053" s="63">
        <v>0</v>
      </c>
      <c r="AV1053" s="63">
        <v>0</v>
      </c>
      <c r="AW1053" s="63">
        <v>0</v>
      </c>
      <c r="AX1053" s="63">
        <v>0</v>
      </c>
      <c r="AY1053" s="63">
        <v>0</v>
      </c>
      <c r="BA1053" s="5">
        <f>IF(Q1053&gt;0,RANK(Q1053,(N1053:P1053,Q1053:AE1053)),0)</f>
        <v>3</v>
      </c>
      <c r="BB1053" s="5">
        <f>IF(R1053&gt;0,RANK(R1053,(N1053:P1053,Q1053:AE1053)),0)</f>
        <v>0</v>
      </c>
      <c r="BC1053" s="5">
        <f>IF(T1053&gt;0,RANK(T1053,(N1053:P1053,Q1053:AE1053)),0)</f>
        <v>0</v>
      </c>
      <c r="BD1053" s="5">
        <f>IF(S1053&gt;0,RANK(S1053,(N1053:P1053,Q1053:AE1053)),0)</f>
        <v>0</v>
      </c>
      <c r="BE1053" s="2">
        <f t="shared" si="440"/>
        <v>9.1856562444797736E-3</v>
      </c>
      <c r="BF1053" s="2">
        <f t="shared" si="441"/>
        <v>0</v>
      </c>
      <c r="BG1053" s="2">
        <f t="shared" si="442"/>
        <v>0</v>
      </c>
      <c r="BH1053" s="2">
        <f t="shared" si="443"/>
        <v>0</v>
      </c>
      <c r="BJ1053" t="s">
        <v>2320</v>
      </c>
      <c r="BK1053" t="s">
        <v>1008</v>
      </c>
      <c r="BL1053">
        <v>5</v>
      </c>
      <c r="BN1053" s="112">
        <v>21</v>
      </c>
      <c r="BO1053" s="114">
        <v>25</v>
      </c>
      <c r="BP1053" s="118">
        <f t="shared" si="420"/>
        <v>21025</v>
      </c>
      <c r="BQ1053" s="118">
        <f t="shared" si="407"/>
        <v>21025</v>
      </c>
      <c r="BR1053" s="5" t="s">
        <v>3151</v>
      </c>
      <c r="CD1053" s="63">
        <f t="shared" si="444"/>
        <v>5661</v>
      </c>
      <c r="CE1053" s="63">
        <v>0</v>
      </c>
      <c r="CH1053" s="63">
        <v>0</v>
      </c>
      <c r="CI1053" s="63">
        <v>0</v>
      </c>
      <c r="CJ1053" s="63">
        <v>0</v>
      </c>
      <c r="CK1053" s="8">
        <v>0</v>
      </c>
    </row>
    <row r="1054" spans="1:89" ht="15" hidden="1" customHeight="1" outlineLevel="1">
      <c r="A1054" t="s">
        <v>368</v>
      </c>
      <c r="B1054" t="s">
        <v>1008</v>
      </c>
      <c r="C1054" s="1">
        <f t="shared" si="433"/>
        <v>10201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5</v>
      </c>
      <c r="G1054" s="129">
        <f t="shared" si="434"/>
        <v>5351</v>
      </c>
      <c r="H1054" s="134">
        <f t="shared" si="435"/>
        <v>0.52455641603764336</v>
      </c>
      <c r="I1054" s="2"/>
      <c r="J1054" s="2">
        <f t="shared" si="436"/>
        <v>0.23036957161062641</v>
      </c>
      <c r="K1054" s="2">
        <f t="shared" si="437"/>
        <v>0.75492598764826979</v>
      </c>
      <c r="L1054" s="2">
        <f t="shared" si="438"/>
        <v>1.8625624938731497E-3</v>
      </c>
      <c r="M1054" s="2">
        <f t="shared" si="439"/>
        <v>1.2841878247230626E-2</v>
      </c>
      <c r="N1054" s="63">
        <v>2350</v>
      </c>
      <c r="O1054" s="63">
        <v>7701</v>
      </c>
      <c r="P1054" s="63">
        <v>19</v>
      </c>
      <c r="Q1054" s="63">
        <v>103</v>
      </c>
      <c r="R1054" s="63">
        <v>3</v>
      </c>
      <c r="S1054" s="63">
        <v>0</v>
      </c>
      <c r="T1054" s="63">
        <v>0</v>
      </c>
      <c r="U1054" s="63">
        <v>24</v>
      </c>
      <c r="V1054" s="63">
        <v>0</v>
      </c>
      <c r="W1054" s="63">
        <v>0</v>
      </c>
      <c r="X1054" s="63">
        <v>0</v>
      </c>
      <c r="Y1054" s="63">
        <v>0</v>
      </c>
      <c r="Z1054" s="63">
        <v>1</v>
      </c>
      <c r="AA1054" s="63">
        <v>0</v>
      </c>
      <c r="AB1054" s="63">
        <v>0</v>
      </c>
      <c r="AC1054" s="63">
        <v>0</v>
      </c>
      <c r="AD1054" s="63">
        <v>0</v>
      </c>
      <c r="AE1054" s="63">
        <v>0</v>
      </c>
      <c r="AF1054" s="63">
        <v>0</v>
      </c>
      <c r="AG1054" s="63">
        <v>0</v>
      </c>
      <c r="AH1054" s="63">
        <v>0</v>
      </c>
      <c r="AI1054" s="63">
        <v>0</v>
      </c>
      <c r="AJ1054" s="63">
        <v>0</v>
      </c>
      <c r="AK1054" s="63">
        <v>0</v>
      </c>
      <c r="AL1054" s="63">
        <v>0</v>
      </c>
      <c r="AM1054" s="63">
        <v>0</v>
      </c>
      <c r="AN1054" s="63">
        <v>0</v>
      </c>
      <c r="AO1054" s="63">
        <v>0</v>
      </c>
      <c r="AP1054" s="63">
        <v>0</v>
      </c>
      <c r="AQ1054" s="63">
        <v>0</v>
      </c>
      <c r="AR1054" s="63">
        <v>0</v>
      </c>
      <c r="AS1054" s="63">
        <v>0</v>
      </c>
      <c r="AT1054" s="63">
        <v>0</v>
      </c>
      <c r="AU1054" s="63">
        <v>0</v>
      </c>
      <c r="AV1054" s="63">
        <v>0</v>
      </c>
      <c r="AW1054" s="63">
        <v>0</v>
      </c>
      <c r="AX1054" s="63">
        <v>0</v>
      </c>
      <c r="AY1054" s="63">
        <v>0</v>
      </c>
      <c r="BA1054" s="5">
        <f>IF(Q1054&gt;0,RANK(Q1054,(N1054:P1054,Q1054:AE1054)),0)</f>
        <v>3</v>
      </c>
      <c r="BB1054" s="5">
        <f>IF(R1054&gt;0,RANK(R1054,(N1054:P1054,Q1054:AE1054)),0)</f>
        <v>6</v>
      </c>
      <c r="BC1054" s="5">
        <f>IF(T1054&gt;0,RANK(T1054,(N1054:P1054,Q1054:AE1054)),0)</f>
        <v>0</v>
      </c>
      <c r="BD1054" s="5">
        <f>IF(S1054&gt;0,RANK(S1054,(N1054:P1054,Q1054:AE1054)),0)</f>
        <v>0</v>
      </c>
      <c r="BE1054" s="2">
        <f t="shared" si="440"/>
        <v>1.0097049308891284E-2</v>
      </c>
      <c r="BF1054" s="2">
        <f t="shared" si="441"/>
        <v>2.9408881482207626E-4</v>
      </c>
      <c r="BG1054" s="2">
        <f t="shared" si="442"/>
        <v>0</v>
      </c>
      <c r="BH1054" s="2">
        <f t="shared" si="443"/>
        <v>0</v>
      </c>
      <c r="BJ1054" t="s">
        <v>368</v>
      </c>
      <c r="BK1054" t="s">
        <v>1008</v>
      </c>
      <c r="BL1054">
        <v>2</v>
      </c>
      <c r="BN1054" s="112">
        <v>21</v>
      </c>
      <c r="BO1054" s="114">
        <v>27</v>
      </c>
      <c r="BP1054" s="118">
        <f t="shared" si="420"/>
        <v>21027</v>
      </c>
      <c r="BQ1054" s="118">
        <f t="shared" si="407"/>
        <v>21027</v>
      </c>
      <c r="BR1054" s="5" t="s">
        <v>3151</v>
      </c>
      <c r="CD1054" s="63">
        <f t="shared" si="444"/>
        <v>10201</v>
      </c>
      <c r="CE1054" s="63">
        <v>0</v>
      </c>
      <c r="CH1054" s="63">
        <v>0</v>
      </c>
      <c r="CI1054" s="63">
        <v>0</v>
      </c>
      <c r="CJ1054" s="63">
        <v>0</v>
      </c>
      <c r="CK1054" s="8">
        <v>0</v>
      </c>
    </row>
    <row r="1055" spans="1:89" ht="15" hidden="1" customHeight="1" outlineLevel="1">
      <c r="A1055" t="s">
        <v>2497</v>
      </c>
      <c r="B1055" t="s">
        <v>1008</v>
      </c>
      <c r="C1055" s="1">
        <f t="shared" si="433"/>
        <v>41998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5</v>
      </c>
      <c r="G1055" s="129">
        <f t="shared" si="434"/>
        <v>20156</v>
      </c>
      <c r="H1055" s="134">
        <f t="shared" si="435"/>
        <v>0.47992761560074287</v>
      </c>
      <c r="I1055" s="2"/>
      <c r="J1055" s="2">
        <f t="shared" si="436"/>
        <v>0.25125005952664414</v>
      </c>
      <c r="K1055" s="2">
        <f t="shared" si="437"/>
        <v>0.73117767512738707</v>
      </c>
      <c r="L1055" s="2">
        <f t="shared" si="438"/>
        <v>1.3095861707700367E-3</v>
      </c>
      <c r="M1055" s="2">
        <f t="shared" si="439"/>
        <v>1.6262679175198747E-2</v>
      </c>
      <c r="N1055" s="63">
        <v>10552</v>
      </c>
      <c r="O1055" s="63">
        <v>30708</v>
      </c>
      <c r="P1055" s="63">
        <v>55</v>
      </c>
      <c r="Q1055" s="63">
        <v>563</v>
      </c>
      <c r="R1055" s="63">
        <v>18</v>
      </c>
      <c r="S1055" s="63">
        <v>0</v>
      </c>
      <c r="T1055" s="63">
        <v>0</v>
      </c>
      <c r="U1055" s="63">
        <v>87</v>
      </c>
      <c r="V1055" s="63">
        <v>2</v>
      </c>
      <c r="W1055" s="63">
        <v>0</v>
      </c>
      <c r="X1055" s="63">
        <v>0</v>
      </c>
      <c r="Y1055" s="63">
        <v>0</v>
      </c>
      <c r="Z1055" s="63">
        <v>10</v>
      </c>
      <c r="AA1055" s="63">
        <v>0</v>
      </c>
      <c r="AB1055" s="63">
        <v>0</v>
      </c>
      <c r="AC1055" s="63">
        <v>0</v>
      </c>
      <c r="AD1055" s="63">
        <v>0</v>
      </c>
      <c r="AE1055" s="63">
        <v>0</v>
      </c>
      <c r="AF1055" s="63">
        <v>0</v>
      </c>
      <c r="AG1055" s="63">
        <v>0</v>
      </c>
      <c r="AH1055" s="63">
        <v>0</v>
      </c>
      <c r="AI1055" s="63">
        <v>0</v>
      </c>
      <c r="AJ1055" s="63">
        <v>2</v>
      </c>
      <c r="AK1055" s="63">
        <v>0</v>
      </c>
      <c r="AL1055" s="63">
        <v>1</v>
      </c>
      <c r="AM1055" s="63">
        <v>0</v>
      </c>
      <c r="AN1055" s="63">
        <v>0</v>
      </c>
      <c r="AO1055" s="63">
        <v>0</v>
      </c>
      <c r="AP1055" s="63">
        <v>0</v>
      </c>
      <c r="AQ1055" s="63">
        <v>0</v>
      </c>
      <c r="AR1055" s="63">
        <v>0</v>
      </c>
      <c r="AS1055" s="63">
        <v>0</v>
      </c>
      <c r="AT1055" s="63">
        <v>0</v>
      </c>
      <c r="AU1055" s="63">
        <v>0</v>
      </c>
      <c r="AV1055" s="63">
        <v>0</v>
      </c>
      <c r="AW1055" s="63">
        <v>0</v>
      </c>
      <c r="AX1055" s="63">
        <v>0</v>
      </c>
      <c r="AY1055" s="63">
        <v>0</v>
      </c>
      <c r="BA1055" s="5">
        <f>IF(Q1055&gt;0,RANK(Q1055,(N1055:P1055,Q1055:AE1055)),0)</f>
        <v>3</v>
      </c>
      <c r="BB1055" s="5">
        <f>IF(R1055&gt;0,RANK(R1055,(N1055:P1055,Q1055:AE1055)),0)</f>
        <v>6</v>
      </c>
      <c r="BC1055" s="5">
        <f>IF(T1055&gt;0,RANK(T1055,(N1055:P1055,Q1055:AE1055)),0)</f>
        <v>0</v>
      </c>
      <c r="BD1055" s="5">
        <f>IF(S1055&gt;0,RANK(S1055,(N1055:P1055,Q1055:AE1055)),0)</f>
        <v>0</v>
      </c>
      <c r="BE1055" s="2">
        <f t="shared" si="440"/>
        <v>1.3405400257155102E-2</v>
      </c>
      <c r="BF1055" s="2">
        <f t="shared" si="441"/>
        <v>4.2859183770655747E-4</v>
      </c>
      <c r="BG1055" s="2">
        <f t="shared" si="442"/>
        <v>0</v>
      </c>
      <c r="BH1055" s="2">
        <f t="shared" si="443"/>
        <v>0</v>
      </c>
      <c r="BJ1055" t="s">
        <v>2497</v>
      </c>
      <c r="BK1055" t="s">
        <v>1008</v>
      </c>
      <c r="BL1055">
        <v>2</v>
      </c>
      <c r="BN1055" s="112">
        <v>21</v>
      </c>
      <c r="BO1055" s="114">
        <v>29</v>
      </c>
      <c r="BP1055" s="118">
        <f t="shared" si="420"/>
        <v>21029</v>
      </c>
      <c r="BQ1055" s="118">
        <f t="shared" si="407"/>
        <v>21029</v>
      </c>
      <c r="BR1055" s="5" t="s">
        <v>3151</v>
      </c>
      <c r="CD1055" s="63">
        <f t="shared" si="444"/>
        <v>41998</v>
      </c>
      <c r="CE1055" s="63">
        <v>0</v>
      </c>
      <c r="CH1055" s="63">
        <v>0</v>
      </c>
      <c r="CI1055" s="63">
        <v>0</v>
      </c>
      <c r="CJ1055" s="63">
        <v>0</v>
      </c>
      <c r="CK1055" s="8">
        <v>0</v>
      </c>
    </row>
    <row r="1056" spans="1:89" ht="15" hidden="1" customHeight="1" outlineLevel="1">
      <c r="A1056" t="s">
        <v>1805</v>
      </c>
      <c r="B1056" t="s">
        <v>1008</v>
      </c>
      <c r="C1056" s="1">
        <f t="shared" si="433"/>
        <v>6125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4</v>
      </c>
      <c r="G1056" s="129">
        <f t="shared" si="434"/>
        <v>3881</v>
      </c>
      <c r="H1056" s="134">
        <f t="shared" si="435"/>
        <v>0.63363265306122452</v>
      </c>
      <c r="I1056" s="2"/>
      <c r="J1056" s="2">
        <f t="shared" si="436"/>
        <v>0.17616326530612245</v>
      </c>
      <c r="K1056" s="2">
        <f t="shared" si="437"/>
        <v>0.80979591836734699</v>
      </c>
      <c r="L1056" s="2">
        <f t="shared" si="438"/>
        <v>1.9591836734693877E-3</v>
      </c>
      <c r="M1056" s="2">
        <f t="shared" si="439"/>
        <v>1.2081632653061149E-2</v>
      </c>
      <c r="N1056" s="63">
        <v>1079</v>
      </c>
      <c r="O1056" s="63">
        <v>4960</v>
      </c>
      <c r="P1056" s="63">
        <v>12</v>
      </c>
      <c r="Q1056" s="63">
        <v>63</v>
      </c>
      <c r="R1056" s="63">
        <v>3</v>
      </c>
      <c r="S1056" s="63">
        <v>0</v>
      </c>
      <c r="T1056" s="63">
        <v>0</v>
      </c>
      <c r="U1056" s="63">
        <v>8</v>
      </c>
      <c r="V1056" s="63">
        <v>0</v>
      </c>
      <c r="W1056" s="63">
        <v>0</v>
      </c>
      <c r="X1056" s="63">
        <v>0</v>
      </c>
      <c r="Y1056" s="63">
        <v>0</v>
      </c>
      <c r="Z1056" s="63">
        <v>0</v>
      </c>
      <c r="AA1056" s="63">
        <v>0</v>
      </c>
      <c r="AB1056" s="63">
        <v>0</v>
      </c>
      <c r="AC1056" s="63">
        <v>0</v>
      </c>
      <c r="AD1056" s="63">
        <v>0</v>
      </c>
      <c r="AE1056" s="63">
        <v>0</v>
      </c>
      <c r="AF1056" s="63">
        <v>0</v>
      </c>
      <c r="AG1056" s="63">
        <v>0</v>
      </c>
      <c r="AH1056" s="63">
        <v>0</v>
      </c>
      <c r="AI1056" s="63">
        <v>0</v>
      </c>
      <c r="AJ1056" s="63">
        <v>0</v>
      </c>
      <c r="AK1056" s="63">
        <v>0</v>
      </c>
      <c r="AL1056" s="63">
        <v>0</v>
      </c>
      <c r="AM1056" s="63">
        <v>0</v>
      </c>
      <c r="AN1056" s="63">
        <v>0</v>
      </c>
      <c r="AO1056" s="63">
        <v>0</v>
      </c>
      <c r="AP1056" s="63">
        <v>0</v>
      </c>
      <c r="AQ1056" s="63">
        <v>0</v>
      </c>
      <c r="AR1056" s="63">
        <v>0</v>
      </c>
      <c r="AS1056" s="63">
        <v>0</v>
      </c>
      <c r="AT1056" s="63">
        <v>0</v>
      </c>
      <c r="AU1056" s="63">
        <v>0</v>
      </c>
      <c r="AV1056" s="63">
        <v>0</v>
      </c>
      <c r="AW1056" s="63">
        <v>0</v>
      </c>
      <c r="AX1056" s="63">
        <v>0</v>
      </c>
      <c r="AY1056" s="63">
        <v>0</v>
      </c>
      <c r="BA1056" s="5">
        <f>IF(Q1056&gt;0,RANK(Q1056,(N1056:P1056,Q1056:AE1056)),0)</f>
        <v>3</v>
      </c>
      <c r="BB1056" s="5">
        <f>IF(R1056&gt;0,RANK(R1056,(N1056:P1056,Q1056:AE1056)),0)</f>
        <v>6</v>
      </c>
      <c r="BC1056" s="5">
        <f>IF(T1056&gt;0,RANK(T1056,(N1056:P1056,Q1056:AE1056)),0)</f>
        <v>0</v>
      </c>
      <c r="BD1056" s="5">
        <f>IF(S1056&gt;0,RANK(S1056,(N1056:P1056,Q1056:AE1056)),0)</f>
        <v>0</v>
      </c>
      <c r="BE1056" s="2">
        <f t="shared" si="440"/>
        <v>1.0285714285714285E-2</v>
      </c>
      <c r="BF1056" s="2">
        <f t="shared" si="441"/>
        <v>4.8979591836734691E-4</v>
      </c>
      <c r="BG1056" s="2">
        <f t="shared" si="442"/>
        <v>0</v>
      </c>
      <c r="BH1056" s="2">
        <f t="shared" si="443"/>
        <v>0</v>
      </c>
      <c r="BJ1056" t="s">
        <v>1805</v>
      </c>
      <c r="BK1056" t="s">
        <v>1008</v>
      </c>
      <c r="BL1056">
        <v>2</v>
      </c>
      <c r="BN1056" s="112">
        <v>21</v>
      </c>
      <c r="BO1056" s="114">
        <v>31</v>
      </c>
      <c r="BP1056" s="118">
        <f t="shared" si="420"/>
        <v>21031</v>
      </c>
      <c r="BQ1056" s="118">
        <f t="shared" si="407"/>
        <v>21031</v>
      </c>
      <c r="BR1056" s="5" t="s">
        <v>3151</v>
      </c>
      <c r="CD1056" s="63">
        <f t="shared" si="444"/>
        <v>6125</v>
      </c>
      <c r="CE1056" s="63">
        <v>0</v>
      </c>
      <c r="CH1056" s="63">
        <v>0</v>
      </c>
      <c r="CI1056" s="63">
        <v>0</v>
      </c>
      <c r="CJ1056" s="63">
        <v>0</v>
      </c>
      <c r="CK1056" s="8">
        <v>0</v>
      </c>
    </row>
    <row r="1057" spans="1:89" ht="15" hidden="1" customHeight="1" outlineLevel="1">
      <c r="A1057" t="s">
        <v>317</v>
      </c>
      <c r="B1057" t="s">
        <v>1008</v>
      </c>
      <c r="C1057" s="1">
        <f t="shared" si="433"/>
        <v>6434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5</v>
      </c>
      <c r="G1057" s="129">
        <f t="shared" si="434"/>
        <v>3473</v>
      </c>
      <c r="H1057" s="134">
        <f t="shared" si="435"/>
        <v>0.5397886229406279</v>
      </c>
      <c r="I1057" s="2"/>
      <c r="J1057" s="2">
        <f t="shared" si="436"/>
        <v>0.22272303388249923</v>
      </c>
      <c r="K1057" s="2">
        <f t="shared" si="437"/>
        <v>0.76251165682312716</v>
      </c>
      <c r="L1057" s="2">
        <f t="shared" si="438"/>
        <v>1.3988187752564502E-3</v>
      </c>
      <c r="M1057" s="2">
        <f t="shared" si="439"/>
        <v>1.3366490519117135E-2</v>
      </c>
      <c r="N1057" s="63">
        <v>1433</v>
      </c>
      <c r="O1057" s="63">
        <v>4906</v>
      </c>
      <c r="P1057" s="63">
        <v>9</v>
      </c>
      <c r="Q1057" s="63">
        <v>58</v>
      </c>
      <c r="R1057" s="63">
        <v>3</v>
      </c>
      <c r="S1057" s="63">
        <v>0</v>
      </c>
      <c r="T1057" s="63">
        <v>0</v>
      </c>
      <c r="U1057" s="63">
        <v>22</v>
      </c>
      <c r="V1057" s="63">
        <v>0</v>
      </c>
      <c r="W1057" s="63">
        <v>0</v>
      </c>
      <c r="X1057" s="63">
        <v>0</v>
      </c>
      <c r="Y1057" s="63">
        <v>0</v>
      </c>
      <c r="Z1057" s="63">
        <v>2</v>
      </c>
      <c r="AA1057" s="63">
        <v>0</v>
      </c>
      <c r="AB1057" s="63">
        <v>0</v>
      </c>
      <c r="AC1057" s="63">
        <v>0</v>
      </c>
      <c r="AD1057" s="63">
        <v>0</v>
      </c>
      <c r="AE1057" s="63">
        <v>0</v>
      </c>
      <c r="AF1057" s="63">
        <v>0</v>
      </c>
      <c r="AG1057" s="63">
        <v>0</v>
      </c>
      <c r="AH1057" s="63">
        <v>0</v>
      </c>
      <c r="AI1057" s="63">
        <v>1</v>
      </c>
      <c r="AJ1057" s="63">
        <v>0</v>
      </c>
      <c r="AK1057" s="63">
        <v>0</v>
      </c>
      <c r="AL1057" s="63">
        <v>0</v>
      </c>
      <c r="AM1057" s="63">
        <v>0</v>
      </c>
      <c r="AN1057" s="63">
        <v>0</v>
      </c>
      <c r="AO1057" s="63">
        <v>0</v>
      </c>
      <c r="AP1057" s="63">
        <v>0</v>
      </c>
      <c r="AQ1057" s="63">
        <v>0</v>
      </c>
      <c r="AR1057" s="63">
        <v>0</v>
      </c>
      <c r="AS1057" s="63">
        <v>0</v>
      </c>
      <c r="AT1057" s="63">
        <v>0</v>
      </c>
      <c r="AU1057" s="63">
        <v>0</v>
      </c>
      <c r="AV1057" s="63">
        <v>0</v>
      </c>
      <c r="AW1057" s="63">
        <v>0</v>
      </c>
      <c r="AX1057" s="63">
        <v>0</v>
      </c>
      <c r="AY1057" s="63">
        <v>0</v>
      </c>
      <c r="BA1057" s="5">
        <f>IF(Q1057&gt;0,RANK(Q1057,(N1057:P1057,Q1057:AE1057)),0)</f>
        <v>3</v>
      </c>
      <c r="BB1057" s="5">
        <f>IF(R1057&gt;0,RANK(R1057,(N1057:P1057,Q1057:AE1057)),0)</f>
        <v>6</v>
      </c>
      <c r="BC1057" s="5">
        <f>IF(T1057&gt;0,RANK(T1057,(N1057:P1057,Q1057:AE1057)),0)</f>
        <v>0</v>
      </c>
      <c r="BD1057" s="5">
        <f>IF(S1057&gt;0,RANK(S1057,(N1057:P1057,Q1057:AE1057)),0)</f>
        <v>0</v>
      </c>
      <c r="BE1057" s="2">
        <f t="shared" si="440"/>
        <v>9.0146098849860114E-3</v>
      </c>
      <c r="BF1057" s="2">
        <f t="shared" si="441"/>
        <v>4.6627292508548337E-4</v>
      </c>
      <c r="BG1057" s="2">
        <f t="shared" si="442"/>
        <v>0</v>
      </c>
      <c r="BH1057" s="2">
        <f t="shared" si="443"/>
        <v>0</v>
      </c>
      <c r="BJ1057" t="s">
        <v>317</v>
      </c>
      <c r="BK1057" t="s">
        <v>1008</v>
      </c>
      <c r="BL1057">
        <v>1</v>
      </c>
      <c r="BN1057" s="112">
        <v>21</v>
      </c>
      <c r="BO1057" s="114">
        <v>33</v>
      </c>
      <c r="BP1057" s="118">
        <f t="shared" si="420"/>
        <v>21033</v>
      </c>
      <c r="BQ1057" s="118">
        <f t="shared" si="407"/>
        <v>21033</v>
      </c>
      <c r="BR1057" s="5" t="s">
        <v>3151</v>
      </c>
      <c r="CD1057" s="63">
        <f t="shared" si="444"/>
        <v>6434</v>
      </c>
      <c r="CE1057" s="63">
        <v>0</v>
      </c>
      <c r="CH1057" s="63">
        <v>0</v>
      </c>
      <c r="CI1057" s="63">
        <v>0</v>
      </c>
      <c r="CJ1057" s="63">
        <v>0</v>
      </c>
      <c r="CK1057" s="8">
        <v>0</v>
      </c>
    </row>
    <row r="1058" spans="1:89" ht="15" hidden="1" customHeight="1" outlineLevel="1">
      <c r="A1058" t="s">
        <v>205</v>
      </c>
      <c r="B1058" t="s">
        <v>1008</v>
      </c>
      <c r="C1058" s="1">
        <f t="shared" si="433"/>
        <v>17457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5</v>
      </c>
      <c r="G1058" s="129">
        <f t="shared" si="434"/>
        <v>5555</v>
      </c>
      <c r="H1058" s="134">
        <f t="shared" si="435"/>
        <v>0.31821045998739761</v>
      </c>
      <c r="I1058" s="2"/>
      <c r="J1058" s="2">
        <f t="shared" si="436"/>
        <v>0.33207309388783868</v>
      </c>
      <c r="K1058" s="2">
        <f t="shared" si="437"/>
        <v>0.65028355387523629</v>
      </c>
      <c r="L1058" s="2">
        <f t="shared" si="438"/>
        <v>1.5466575012888812E-3</v>
      </c>
      <c r="M1058" s="2">
        <f t="shared" si="439"/>
        <v>1.6096694735636154E-2</v>
      </c>
      <c r="N1058" s="63">
        <v>5797</v>
      </c>
      <c r="O1058" s="63">
        <v>11352</v>
      </c>
      <c r="P1058" s="63">
        <v>27</v>
      </c>
      <c r="Q1058" s="63">
        <v>227</v>
      </c>
      <c r="R1058" s="63">
        <v>8</v>
      </c>
      <c r="S1058" s="63">
        <v>0</v>
      </c>
      <c r="T1058" s="63">
        <v>0</v>
      </c>
      <c r="U1058" s="63">
        <v>44</v>
      </c>
      <c r="V1058" s="63">
        <v>1</v>
      </c>
      <c r="W1058" s="63">
        <v>0</v>
      </c>
      <c r="X1058" s="63">
        <v>0</v>
      </c>
      <c r="Y1058" s="63">
        <v>0</v>
      </c>
      <c r="Z1058" s="63">
        <v>1</v>
      </c>
      <c r="AA1058" s="63">
        <v>0</v>
      </c>
      <c r="AB1058" s="63">
        <v>0</v>
      </c>
      <c r="AC1058" s="63">
        <v>0</v>
      </c>
      <c r="AD1058" s="63">
        <v>0</v>
      </c>
      <c r="AE1058" s="63">
        <v>0</v>
      </c>
      <c r="AF1058" s="63">
        <v>0</v>
      </c>
      <c r="AG1058" s="63">
        <v>0</v>
      </c>
      <c r="AH1058" s="63">
        <v>0</v>
      </c>
      <c r="AI1058" s="63">
        <v>0</v>
      </c>
      <c r="AJ1058" s="63">
        <v>0</v>
      </c>
      <c r="AK1058" s="63">
        <v>0</v>
      </c>
      <c r="AL1058" s="63">
        <v>0</v>
      </c>
      <c r="AM1058" s="63">
        <v>0</v>
      </c>
      <c r="AN1058" s="63">
        <v>0</v>
      </c>
      <c r="AO1058" s="63">
        <v>0</v>
      </c>
      <c r="AP1058" s="63">
        <v>0</v>
      </c>
      <c r="AQ1058" s="63">
        <v>0</v>
      </c>
      <c r="AR1058" s="63">
        <v>0</v>
      </c>
      <c r="AS1058" s="63">
        <v>0</v>
      </c>
      <c r="AT1058" s="63">
        <v>0</v>
      </c>
      <c r="AU1058" s="63">
        <v>0</v>
      </c>
      <c r="AV1058" s="63">
        <v>0</v>
      </c>
      <c r="AW1058" s="63">
        <v>0</v>
      </c>
      <c r="AX1058" s="63">
        <v>0</v>
      </c>
      <c r="AY1058" s="63">
        <v>0</v>
      </c>
      <c r="BA1058" s="5">
        <f>IF(Q1058&gt;0,RANK(Q1058,(N1058:P1058,Q1058:AE1058)),0)</f>
        <v>3</v>
      </c>
      <c r="BB1058" s="5">
        <f>IF(R1058&gt;0,RANK(R1058,(N1058:P1058,Q1058:AE1058)),0)</f>
        <v>6</v>
      </c>
      <c r="BC1058" s="5">
        <f>IF(T1058&gt;0,RANK(T1058,(N1058:P1058,Q1058:AE1058)),0)</f>
        <v>0</v>
      </c>
      <c r="BD1058" s="5">
        <f>IF(S1058&gt;0,RANK(S1058,(N1058:P1058,Q1058:AE1058)),0)</f>
        <v>0</v>
      </c>
      <c r="BE1058" s="2">
        <f t="shared" si="440"/>
        <v>1.3003379733058372E-2</v>
      </c>
      <c r="BF1058" s="2">
        <f t="shared" si="441"/>
        <v>4.5826888927077964E-4</v>
      </c>
      <c r="BG1058" s="2">
        <f t="shared" si="442"/>
        <v>0</v>
      </c>
      <c r="BH1058" s="2">
        <f t="shared" si="443"/>
        <v>0</v>
      </c>
      <c r="BJ1058" t="s">
        <v>205</v>
      </c>
      <c r="BK1058" t="s">
        <v>1008</v>
      </c>
      <c r="BL1058">
        <v>1</v>
      </c>
      <c r="BN1058" s="112">
        <v>21</v>
      </c>
      <c r="BO1058" s="114">
        <v>35</v>
      </c>
      <c r="BP1058" s="118">
        <f t="shared" si="420"/>
        <v>21035</v>
      </c>
      <c r="BQ1058" s="118">
        <f t="shared" si="407"/>
        <v>21035</v>
      </c>
      <c r="BR1058" s="5" t="s">
        <v>3151</v>
      </c>
      <c r="CD1058" s="63">
        <f t="shared" si="444"/>
        <v>17457</v>
      </c>
      <c r="CE1058" s="63">
        <v>0</v>
      </c>
      <c r="CH1058" s="63">
        <v>0</v>
      </c>
      <c r="CI1058" s="63">
        <v>0</v>
      </c>
      <c r="CJ1058" s="63">
        <v>0</v>
      </c>
      <c r="CK1058" s="8">
        <v>0</v>
      </c>
    </row>
    <row r="1059" spans="1:89" ht="15" hidden="1" customHeight="1" outlineLevel="1">
      <c r="A1059" t="s">
        <v>206</v>
      </c>
      <c r="B1059" t="s">
        <v>1008</v>
      </c>
      <c r="C1059" s="1">
        <f t="shared" si="433"/>
        <v>48878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5</v>
      </c>
      <c r="G1059" s="129">
        <f t="shared" si="434"/>
        <v>9108</v>
      </c>
      <c r="H1059" s="134">
        <f t="shared" si="435"/>
        <v>0.18634150333483368</v>
      </c>
      <c r="I1059" s="2"/>
      <c r="J1059" s="2">
        <f t="shared" si="436"/>
        <v>0.39637464708048609</v>
      </c>
      <c r="K1059" s="2">
        <f t="shared" si="437"/>
        <v>0.58271615041531977</v>
      </c>
      <c r="L1059" s="2">
        <f t="shared" si="438"/>
        <v>1.6776463848766315E-3</v>
      </c>
      <c r="M1059" s="2">
        <f t="shared" si="439"/>
        <v>1.9231556119317515E-2</v>
      </c>
      <c r="N1059" s="63">
        <v>19374</v>
      </c>
      <c r="O1059" s="63">
        <v>28482</v>
      </c>
      <c r="P1059" s="63">
        <v>82</v>
      </c>
      <c r="Q1059" s="63">
        <v>763</v>
      </c>
      <c r="R1059" s="63">
        <v>25</v>
      </c>
      <c r="S1059" s="63">
        <v>0</v>
      </c>
      <c r="T1059" s="63">
        <v>0</v>
      </c>
      <c r="U1059" s="63">
        <v>133</v>
      </c>
      <c r="V1059" s="63">
        <v>5</v>
      </c>
      <c r="W1059" s="63">
        <v>1</v>
      </c>
      <c r="X1059" s="63">
        <v>0</v>
      </c>
      <c r="Y1059" s="63">
        <v>0</v>
      </c>
      <c r="Z1059" s="63">
        <v>13</v>
      </c>
      <c r="AA1059" s="63">
        <v>0</v>
      </c>
      <c r="AB1059" s="63">
        <v>0</v>
      </c>
      <c r="AC1059" s="63">
        <v>0</v>
      </c>
      <c r="AD1059" s="63">
        <v>0</v>
      </c>
      <c r="AE1059" s="63">
        <v>0</v>
      </c>
      <c r="AF1059" s="63">
        <v>0</v>
      </c>
      <c r="AG1059" s="63">
        <v>0</v>
      </c>
      <c r="AH1059" s="63">
        <v>0</v>
      </c>
      <c r="AI1059" s="63">
        <v>0</v>
      </c>
      <c r="AJ1059" s="63">
        <v>0</v>
      </c>
      <c r="AK1059" s="63">
        <v>0</v>
      </c>
      <c r="AL1059" s="63">
        <v>0</v>
      </c>
      <c r="AM1059" s="63">
        <v>0</v>
      </c>
      <c r="AN1059" s="63">
        <v>0</v>
      </c>
      <c r="AO1059" s="63">
        <v>0</v>
      </c>
      <c r="AP1059" s="63">
        <v>0</v>
      </c>
      <c r="AQ1059" s="63">
        <v>0</v>
      </c>
      <c r="AR1059" s="63">
        <v>0</v>
      </c>
      <c r="AS1059" s="63">
        <v>0</v>
      </c>
      <c r="AT1059" s="63">
        <v>0</v>
      </c>
      <c r="AU1059" s="63">
        <v>0</v>
      </c>
      <c r="AV1059" s="63">
        <v>0</v>
      </c>
      <c r="AW1059" s="63">
        <v>0</v>
      </c>
      <c r="AX1059" s="63">
        <v>0</v>
      </c>
      <c r="AY1059" s="63">
        <v>0</v>
      </c>
      <c r="BA1059" s="5">
        <f>IF(Q1059&gt;0,RANK(Q1059,(N1059:P1059,Q1059:AE1059)),0)</f>
        <v>3</v>
      </c>
      <c r="BB1059" s="5">
        <f>IF(R1059&gt;0,RANK(R1059,(N1059:P1059,Q1059:AE1059)),0)</f>
        <v>6</v>
      </c>
      <c r="BC1059" s="5">
        <f>IF(T1059&gt;0,RANK(T1059,(N1059:P1059,Q1059:AE1059)),0)</f>
        <v>0</v>
      </c>
      <c r="BD1059" s="5">
        <f>IF(S1059&gt;0,RANK(S1059,(N1059:P1059,Q1059:AE1059)),0)</f>
        <v>0</v>
      </c>
      <c r="BE1059" s="2">
        <f t="shared" si="440"/>
        <v>1.5610295020254511E-2</v>
      </c>
      <c r="BF1059" s="2">
        <f t="shared" si="441"/>
        <v>5.114775563648267E-4</v>
      </c>
      <c r="BG1059" s="2">
        <f t="shared" si="442"/>
        <v>0</v>
      </c>
      <c r="BH1059" s="2">
        <f t="shared" si="443"/>
        <v>0</v>
      </c>
      <c r="BJ1059" t="s">
        <v>206</v>
      </c>
      <c r="BK1059" t="s">
        <v>1008</v>
      </c>
      <c r="BL1059">
        <v>4</v>
      </c>
      <c r="BN1059" s="112">
        <v>21</v>
      </c>
      <c r="BO1059" s="114">
        <v>37</v>
      </c>
      <c r="BP1059" s="118">
        <f t="shared" si="420"/>
        <v>21037</v>
      </c>
      <c r="BQ1059" s="118">
        <f t="shared" ref="BQ1059:BQ1122" si="445">BP1059</f>
        <v>21037</v>
      </c>
      <c r="BR1059" s="5" t="s">
        <v>3151</v>
      </c>
      <c r="CD1059" s="63">
        <f t="shared" si="444"/>
        <v>48878</v>
      </c>
      <c r="CE1059" s="63">
        <v>1</v>
      </c>
      <c r="CH1059" s="63">
        <v>1</v>
      </c>
      <c r="CI1059" s="63">
        <v>0</v>
      </c>
      <c r="CJ1059" s="63">
        <v>0</v>
      </c>
      <c r="CK1059" s="8">
        <v>0</v>
      </c>
    </row>
    <row r="1060" spans="1:89" ht="15" hidden="1" customHeight="1" outlineLevel="1">
      <c r="A1060" t="s">
        <v>507</v>
      </c>
      <c r="B1060" t="s">
        <v>1008</v>
      </c>
      <c r="C1060" s="1">
        <f t="shared" si="433"/>
        <v>2638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0</v>
      </c>
      <c r="G1060" s="129">
        <f t="shared" si="434"/>
        <v>1696</v>
      </c>
      <c r="H1060" s="134">
        <f t="shared" si="435"/>
        <v>0.64291129643669442</v>
      </c>
      <c r="I1060" s="2"/>
      <c r="J1060" s="2">
        <f t="shared" si="436"/>
        <v>0.17551175132676269</v>
      </c>
      <c r="K1060" s="2">
        <f t="shared" si="437"/>
        <v>0.8184230477634572</v>
      </c>
      <c r="L1060" s="2">
        <f t="shared" si="438"/>
        <v>0</v>
      </c>
      <c r="M1060" s="2">
        <f t="shared" si="439"/>
        <v>6.0652009097801329E-3</v>
      </c>
      <c r="N1060" s="63">
        <v>463</v>
      </c>
      <c r="O1060" s="63">
        <v>2159</v>
      </c>
      <c r="P1060" s="63">
        <v>0</v>
      </c>
      <c r="Q1060" s="63">
        <v>15</v>
      </c>
      <c r="R1060" s="63">
        <v>0</v>
      </c>
      <c r="S1060" s="63">
        <v>0</v>
      </c>
      <c r="T1060" s="63">
        <v>0</v>
      </c>
      <c r="U1060" s="63">
        <v>1</v>
      </c>
      <c r="V1060" s="63">
        <v>0</v>
      </c>
      <c r="W1060" s="63">
        <v>0</v>
      </c>
      <c r="X1060" s="63">
        <v>0</v>
      </c>
      <c r="Y1060" s="63">
        <v>0</v>
      </c>
      <c r="Z1060" s="63">
        <v>0</v>
      </c>
      <c r="AA1060" s="63">
        <v>0</v>
      </c>
      <c r="AB1060" s="63">
        <v>0</v>
      </c>
      <c r="AC1060" s="63">
        <v>0</v>
      </c>
      <c r="AD1060" s="63">
        <v>0</v>
      </c>
      <c r="AE1060" s="63">
        <v>0</v>
      </c>
      <c r="AF1060" s="63">
        <v>0</v>
      </c>
      <c r="AG1060" s="63">
        <v>0</v>
      </c>
      <c r="AH1060" s="63">
        <v>0</v>
      </c>
      <c r="AI1060" s="63">
        <v>0</v>
      </c>
      <c r="AJ1060" s="63">
        <v>0</v>
      </c>
      <c r="AK1060" s="63">
        <v>0</v>
      </c>
      <c r="AL1060" s="63">
        <v>0</v>
      </c>
      <c r="AM1060" s="63">
        <v>0</v>
      </c>
      <c r="AN1060" s="63">
        <v>0</v>
      </c>
      <c r="AO1060" s="63">
        <v>0</v>
      </c>
      <c r="AP1060" s="63">
        <v>0</v>
      </c>
      <c r="AQ1060" s="63">
        <v>0</v>
      </c>
      <c r="AR1060" s="63">
        <v>0</v>
      </c>
      <c r="AS1060" s="63">
        <v>0</v>
      </c>
      <c r="AT1060" s="63">
        <v>0</v>
      </c>
      <c r="AU1060" s="63">
        <v>0</v>
      </c>
      <c r="AV1060" s="63">
        <v>0</v>
      </c>
      <c r="AW1060" s="63">
        <v>0</v>
      </c>
      <c r="AX1060" s="63">
        <v>0</v>
      </c>
      <c r="AY1060" s="63">
        <v>0</v>
      </c>
      <c r="BA1060" s="5">
        <f>IF(Q1060&gt;0,RANK(Q1060,(N1060:P1060,Q1060:AE1060)),0)</f>
        <v>3</v>
      </c>
      <c r="BB1060" s="5">
        <f>IF(R1060&gt;0,RANK(R1060,(N1060:P1060,Q1060:AE1060)),0)</f>
        <v>0</v>
      </c>
      <c r="BC1060" s="5">
        <f>IF(T1060&gt;0,RANK(T1060,(N1060:P1060,Q1060:AE1060)),0)</f>
        <v>0</v>
      </c>
      <c r="BD1060" s="5">
        <f>IF(S1060&gt;0,RANK(S1060,(N1060:P1060,Q1060:AE1060)),0)</f>
        <v>0</v>
      </c>
      <c r="BE1060" s="2">
        <f t="shared" si="440"/>
        <v>5.6861258529188781E-3</v>
      </c>
      <c r="BF1060" s="2">
        <f t="shared" si="441"/>
        <v>0</v>
      </c>
      <c r="BG1060" s="2">
        <f t="shared" si="442"/>
        <v>0</v>
      </c>
      <c r="BH1060" s="2">
        <f t="shared" si="443"/>
        <v>0</v>
      </c>
      <c r="BJ1060" t="s">
        <v>507</v>
      </c>
      <c r="BK1060" t="s">
        <v>1008</v>
      </c>
      <c r="BL1060">
        <v>1</v>
      </c>
      <c r="BN1060" s="112">
        <v>21</v>
      </c>
      <c r="BO1060" s="114">
        <v>39</v>
      </c>
      <c r="BP1060" s="118">
        <f t="shared" si="420"/>
        <v>21039</v>
      </c>
      <c r="BQ1060" s="118">
        <f t="shared" si="445"/>
        <v>21039</v>
      </c>
      <c r="BR1060" s="5" t="s">
        <v>3151</v>
      </c>
      <c r="CD1060" s="63">
        <f t="shared" si="444"/>
        <v>2638</v>
      </c>
      <c r="CE1060" s="63">
        <v>0</v>
      </c>
      <c r="CH1060" s="63">
        <v>0</v>
      </c>
      <c r="CI1060" s="63">
        <v>0</v>
      </c>
      <c r="CJ1060" s="63">
        <v>0</v>
      </c>
      <c r="CK1060" s="8">
        <v>0</v>
      </c>
    </row>
    <row r="1061" spans="1:89" ht="15" hidden="1" customHeight="1" outlineLevel="1">
      <c r="A1061" t="s">
        <v>1674</v>
      </c>
      <c r="B1061" t="s">
        <v>1008</v>
      </c>
      <c r="C1061" s="1">
        <f t="shared" si="433"/>
        <v>4136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5</v>
      </c>
      <c r="G1061" s="129">
        <f t="shared" si="434"/>
        <v>1838</v>
      </c>
      <c r="H1061" s="134">
        <f t="shared" si="435"/>
        <v>0.44439071566731142</v>
      </c>
      <c r="I1061" s="2"/>
      <c r="J1061" s="2">
        <f t="shared" si="436"/>
        <v>0.269825918762089</v>
      </c>
      <c r="K1061" s="2">
        <f t="shared" si="437"/>
        <v>0.71421663442940042</v>
      </c>
      <c r="L1061" s="2">
        <f t="shared" si="438"/>
        <v>1.9342359767891683E-3</v>
      </c>
      <c r="M1061" s="2">
        <f t="shared" si="439"/>
        <v>1.4023210831721354E-2</v>
      </c>
      <c r="N1061" s="63">
        <v>1116</v>
      </c>
      <c r="O1061" s="63">
        <v>2954</v>
      </c>
      <c r="P1061" s="63">
        <v>8</v>
      </c>
      <c r="Q1061" s="63">
        <v>44</v>
      </c>
      <c r="R1061" s="63">
        <v>0</v>
      </c>
      <c r="S1061" s="63">
        <v>0</v>
      </c>
      <c r="T1061" s="63">
        <v>0</v>
      </c>
      <c r="U1061" s="63">
        <v>13</v>
      </c>
      <c r="V1061" s="63">
        <v>0</v>
      </c>
      <c r="W1061" s="63">
        <v>0</v>
      </c>
      <c r="X1061" s="63">
        <v>0</v>
      </c>
      <c r="Y1061" s="63">
        <v>0</v>
      </c>
      <c r="Z1061" s="63">
        <v>1</v>
      </c>
      <c r="AA1061" s="63">
        <v>0</v>
      </c>
      <c r="AB1061" s="63">
        <v>0</v>
      </c>
      <c r="AC1061" s="63">
        <v>0</v>
      </c>
      <c r="AD1061" s="63">
        <v>0</v>
      </c>
      <c r="AE1061" s="63">
        <v>0</v>
      </c>
      <c r="AF1061" s="63">
        <v>0</v>
      </c>
      <c r="AG1061" s="63">
        <v>0</v>
      </c>
      <c r="AH1061" s="63">
        <v>0</v>
      </c>
      <c r="AI1061" s="63">
        <v>0</v>
      </c>
      <c r="AJ1061" s="63">
        <v>0</v>
      </c>
      <c r="AK1061" s="63">
        <v>0</v>
      </c>
      <c r="AL1061" s="63">
        <v>0</v>
      </c>
      <c r="AM1061" s="63">
        <v>0</v>
      </c>
      <c r="AN1061" s="63">
        <v>0</v>
      </c>
      <c r="AO1061" s="63">
        <v>0</v>
      </c>
      <c r="AP1061" s="63">
        <v>0</v>
      </c>
      <c r="AQ1061" s="63">
        <v>0</v>
      </c>
      <c r="AR1061" s="63">
        <v>0</v>
      </c>
      <c r="AS1061" s="63">
        <v>0</v>
      </c>
      <c r="AT1061" s="63">
        <v>0</v>
      </c>
      <c r="AU1061" s="63">
        <v>0</v>
      </c>
      <c r="AV1061" s="63">
        <v>0</v>
      </c>
      <c r="AW1061" s="63">
        <v>0</v>
      </c>
      <c r="AX1061" s="63">
        <v>0</v>
      </c>
      <c r="AY1061" s="63">
        <v>0</v>
      </c>
      <c r="BA1061" s="5">
        <f>IF(Q1061&gt;0,RANK(Q1061,(N1061:P1061,Q1061:AE1061)),0)</f>
        <v>3</v>
      </c>
      <c r="BB1061" s="5">
        <f>IF(R1061&gt;0,RANK(R1061,(N1061:P1061,Q1061:AE1061)),0)</f>
        <v>0</v>
      </c>
      <c r="BC1061" s="5">
        <f>IF(T1061&gt;0,RANK(T1061,(N1061:P1061,Q1061:AE1061)),0)</f>
        <v>0</v>
      </c>
      <c r="BD1061" s="5">
        <f>IF(S1061&gt;0,RANK(S1061,(N1061:P1061,Q1061:AE1061)),0)</f>
        <v>0</v>
      </c>
      <c r="BE1061" s="2">
        <f t="shared" si="440"/>
        <v>1.0638297872340425E-2</v>
      </c>
      <c r="BF1061" s="2">
        <f t="shared" si="441"/>
        <v>0</v>
      </c>
      <c r="BG1061" s="2">
        <f t="shared" si="442"/>
        <v>0</v>
      </c>
      <c r="BH1061" s="2">
        <f t="shared" si="443"/>
        <v>0</v>
      </c>
      <c r="BJ1061" t="s">
        <v>1674</v>
      </c>
      <c r="BK1061" t="s">
        <v>1008</v>
      </c>
      <c r="BL1061">
        <v>4</v>
      </c>
      <c r="BN1061" s="112">
        <v>21</v>
      </c>
      <c r="BO1061" s="114">
        <v>41</v>
      </c>
      <c r="BP1061" s="118">
        <f t="shared" si="420"/>
        <v>21041</v>
      </c>
      <c r="BQ1061" s="118">
        <f t="shared" si="445"/>
        <v>21041</v>
      </c>
      <c r="BR1061" s="5" t="s">
        <v>3151</v>
      </c>
      <c r="CD1061" s="63">
        <f t="shared" si="444"/>
        <v>4136</v>
      </c>
      <c r="CE1061" s="63">
        <v>0</v>
      </c>
      <c r="CH1061" s="63">
        <v>0</v>
      </c>
      <c r="CI1061" s="63">
        <v>0</v>
      </c>
      <c r="CJ1061" s="63">
        <v>0</v>
      </c>
      <c r="CK1061" s="8">
        <v>0</v>
      </c>
    </row>
    <row r="1062" spans="1:89" ht="15" hidden="1" customHeight="1" outlineLevel="1">
      <c r="A1062" t="s">
        <v>1841</v>
      </c>
      <c r="B1062" t="s">
        <v>1008</v>
      </c>
      <c r="C1062" s="1">
        <f t="shared" si="433"/>
        <v>11586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5</v>
      </c>
      <c r="G1062" s="129">
        <f t="shared" si="434"/>
        <v>6133</v>
      </c>
      <c r="H1062" s="134">
        <f t="shared" si="435"/>
        <v>0.52934576212670459</v>
      </c>
      <c r="I1062" s="2"/>
      <c r="J1062" s="2">
        <f t="shared" si="436"/>
        <v>0.22803383393751078</v>
      </c>
      <c r="K1062" s="2">
        <f t="shared" si="437"/>
        <v>0.75737959606421545</v>
      </c>
      <c r="L1062" s="2">
        <f t="shared" si="438"/>
        <v>1.3809770412566891E-3</v>
      </c>
      <c r="M1062" s="2">
        <f t="shared" si="439"/>
        <v>1.3205592957017101E-2</v>
      </c>
      <c r="N1062" s="63">
        <v>2642</v>
      </c>
      <c r="O1062" s="63">
        <v>8775</v>
      </c>
      <c r="P1062" s="63">
        <v>16</v>
      </c>
      <c r="Q1062" s="63">
        <v>107</v>
      </c>
      <c r="R1062" s="63">
        <v>0</v>
      </c>
      <c r="S1062" s="63">
        <v>0</v>
      </c>
      <c r="T1062" s="63">
        <v>0</v>
      </c>
      <c r="U1062" s="63">
        <v>45</v>
      </c>
      <c r="V1062" s="63">
        <v>0</v>
      </c>
      <c r="W1062" s="63">
        <v>0</v>
      </c>
      <c r="X1062" s="63">
        <v>0</v>
      </c>
      <c r="Y1062" s="63">
        <v>0</v>
      </c>
      <c r="Z1062" s="63">
        <v>0</v>
      </c>
      <c r="AA1062" s="63">
        <v>0</v>
      </c>
      <c r="AB1062" s="63">
        <v>0</v>
      </c>
      <c r="AC1062" s="63">
        <v>0</v>
      </c>
      <c r="AD1062" s="63">
        <v>0</v>
      </c>
      <c r="AE1062" s="63">
        <v>0</v>
      </c>
      <c r="AF1062" s="63">
        <v>0</v>
      </c>
      <c r="AG1062" s="63">
        <v>0</v>
      </c>
      <c r="AH1062" s="63">
        <v>0</v>
      </c>
      <c r="AI1062" s="63">
        <v>0</v>
      </c>
      <c r="AJ1062" s="63">
        <v>1</v>
      </c>
      <c r="AK1062" s="63">
        <v>0</v>
      </c>
      <c r="AL1062" s="63">
        <v>0</v>
      </c>
      <c r="AM1062" s="63">
        <v>0</v>
      </c>
      <c r="AN1062" s="63">
        <v>0</v>
      </c>
      <c r="AO1062" s="63">
        <v>0</v>
      </c>
      <c r="AP1062" s="63">
        <v>0</v>
      </c>
      <c r="AQ1062" s="63">
        <v>0</v>
      </c>
      <c r="AR1062" s="63">
        <v>0</v>
      </c>
      <c r="AS1062" s="63">
        <v>0</v>
      </c>
      <c r="AT1062" s="63">
        <v>0</v>
      </c>
      <c r="AU1062" s="63">
        <v>0</v>
      </c>
      <c r="AV1062" s="63">
        <v>0</v>
      </c>
      <c r="AW1062" s="63">
        <v>0</v>
      </c>
      <c r="AX1062" s="63">
        <v>0</v>
      </c>
      <c r="AY1062" s="63">
        <v>0</v>
      </c>
      <c r="BA1062" s="5">
        <f>IF(Q1062&gt;0,RANK(Q1062,(N1062:P1062,Q1062:AE1062)),0)</f>
        <v>3</v>
      </c>
      <c r="BB1062" s="5">
        <f>IF(R1062&gt;0,RANK(R1062,(N1062:P1062,Q1062:AE1062)),0)</f>
        <v>0</v>
      </c>
      <c r="BC1062" s="5">
        <f>IF(T1062&gt;0,RANK(T1062,(N1062:P1062,Q1062:AE1062)),0)</f>
        <v>0</v>
      </c>
      <c r="BD1062" s="5">
        <f>IF(S1062&gt;0,RANK(S1062,(N1062:P1062,Q1062:AE1062)),0)</f>
        <v>0</v>
      </c>
      <c r="BE1062" s="2">
        <f t="shared" si="440"/>
        <v>9.2352839634041086E-3</v>
      </c>
      <c r="BF1062" s="2">
        <f t="shared" si="441"/>
        <v>0</v>
      </c>
      <c r="BG1062" s="2">
        <f t="shared" si="442"/>
        <v>0</v>
      </c>
      <c r="BH1062" s="2">
        <f t="shared" si="443"/>
        <v>0</v>
      </c>
      <c r="BJ1062" t="s">
        <v>1841</v>
      </c>
      <c r="BK1062" t="s">
        <v>1008</v>
      </c>
      <c r="BL1062">
        <v>5</v>
      </c>
      <c r="BN1062" s="112">
        <v>21</v>
      </c>
      <c r="BO1062" s="114">
        <v>43</v>
      </c>
      <c r="BP1062" s="118">
        <f t="shared" si="420"/>
        <v>21043</v>
      </c>
      <c r="BQ1062" s="118">
        <f t="shared" si="445"/>
        <v>21043</v>
      </c>
      <c r="BR1062" s="5" t="s">
        <v>3151</v>
      </c>
      <c r="CD1062" s="63">
        <f t="shared" si="444"/>
        <v>11586</v>
      </c>
      <c r="CE1062" s="63">
        <v>0</v>
      </c>
      <c r="CH1062" s="63">
        <v>0</v>
      </c>
      <c r="CI1062" s="63">
        <v>0</v>
      </c>
      <c r="CJ1062" s="63">
        <v>0</v>
      </c>
      <c r="CK1062" s="8">
        <v>0</v>
      </c>
    </row>
    <row r="1063" spans="1:89" ht="15" hidden="1" customHeight="1" outlineLevel="1">
      <c r="A1063" t="s">
        <v>440</v>
      </c>
      <c r="B1063" t="s">
        <v>1008</v>
      </c>
      <c r="C1063" s="1">
        <f t="shared" si="433"/>
        <v>7171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5</v>
      </c>
      <c r="G1063" s="129">
        <f t="shared" si="434"/>
        <v>5261</v>
      </c>
      <c r="H1063" s="134">
        <f t="shared" si="435"/>
        <v>0.7336494212801562</v>
      </c>
      <c r="I1063" s="2"/>
      <c r="J1063" s="2">
        <f t="shared" si="436"/>
        <v>0.12801561846325477</v>
      </c>
      <c r="K1063" s="2">
        <f t="shared" si="437"/>
        <v>0.86166503974341091</v>
      </c>
      <c r="L1063" s="2">
        <f t="shared" si="438"/>
        <v>1.255055082973086E-3</v>
      </c>
      <c r="M1063" s="2">
        <f t="shared" si="439"/>
        <v>9.0642867103611826E-3</v>
      </c>
      <c r="N1063" s="63">
        <v>918</v>
      </c>
      <c r="O1063" s="63">
        <v>6179</v>
      </c>
      <c r="P1063" s="63">
        <v>9</v>
      </c>
      <c r="Q1063" s="63">
        <v>53</v>
      </c>
      <c r="R1063" s="63">
        <v>0</v>
      </c>
      <c r="S1063" s="63">
        <v>0</v>
      </c>
      <c r="T1063" s="63">
        <v>0</v>
      </c>
      <c r="U1063" s="63">
        <v>12</v>
      </c>
      <c r="V1063" s="63">
        <v>0</v>
      </c>
      <c r="W1063" s="63">
        <v>0</v>
      </c>
      <c r="X1063" s="63">
        <v>0</v>
      </c>
      <c r="Y1063" s="63">
        <v>0</v>
      </c>
      <c r="Z1063" s="63">
        <v>0</v>
      </c>
      <c r="AA1063" s="63">
        <v>0</v>
      </c>
      <c r="AB1063" s="63">
        <v>0</v>
      </c>
      <c r="AC1063" s="63">
        <v>0</v>
      </c>
      <c r="AD1063" s="63">
        <v>0</v>
      </c>
      <c r="AE1063" s="63">
        <v>0</v>
      </c>
      <c r="AF1063" s="63">
        <v>0</v>
      </c>
      <c r="AG1063" s="63">
        <v>0</v>
      </c>
      <c r="AH1063" s="63">
        <v>0</v>
      </c>
      <c r="AI1063" s="63">
        <v>0</v>
      </c>
      <c r="AJ1063" s="63">
        <v>0</v>
      </c>
      <c r="AK1063" s="63">
        <v>0</v>
      </c>
      <c r="AL1063" s="63">
        <v>0</v>
      </c>
      <c r="AM1063" s="63">
        <v>0</v>
      </c>
      <c r="AN1063" s="63">
        <v>0</v>
      </c>
      <c r="AO1063" s="63">
        <v>0</v>
      </c>
      <c r="AP1063" s="63">
        <v>0</v>
      </c>
      <c r="AQ1063" s="63">
        <v>0</v>
      </c>
      <c r="AR1063" s="63">
        <v>0</v>
      </c>
      <c r="AS1063" s="63">
        <v>0</v>
      </c>
      <c r="AT1063" s="63">
        <v>0</v>
      </c>
      <c r="AU1063" s="63">
        <v>0</v>
      </c>
      <c r="AV1063" s="63">
        <v>0</v>
      </c>
      <c r="AW1063" s="63">
        <v>0</v>
      </c>
      <c r="AX1063" s="63">
        <v>0</v>
      </c>
      <c r="AY1063" s="63">
        <v>0</v>
      </c>
      <c r="BA1063" s="5">
        <f>IF(Q1063&gt;0,RANK(Q1063,(N1063:P1063,Q1063:AE1063)),0)</f>
        <v>3</v>
      </c>
      <c r="BB1063" s="5">
        <f>IF(R1063&gt;0,RANK(R1063,(N1063:P1063,Q1063:AE1063)),0)</f>
        <v>0</v>
      </c>
      <c r="BC1063" s="5">
        <f>IF(T1063&gt;0,RANK(T1063,(N1063:P1063,Q1063:AE1063)),0)</f>
        <v>0</v>
      </c>
      <c r="BD1063" s="5">
        <f>IF(S1063&gt;0,RANK(S1063,(N1063:P1063,Q1063:AE1063)),0)</f>
        <v>0</v>
      </c>
      <c r="BE1063" s="2">
        <f t="shared" si="440"/>
        <v>7.3908799330637291E-3</v>
      </c>
      <c r="BF1063" s="2">
        <f t="shared" si="441"/>
        <v>0</v>
      </c>
      <c r="BG1063" s="2">
        <f t="shared" si="442"/>
        <v>0</v>
      </c>
      <c r="BH1063" s="2">
        <f t="shared" si="443"/>
        <v>0</v>
      </c>
      <c r="BJ1063" t="s">
        <v>440</v>
      </c>
      <c r="BK1063" t="s">
        <v>1008</v>
      </c>
      <c r="BL1063">
        <v>1</v>
      </c>
      <c r="BN1063" s="112">
        <v>21</v>
      </c>
      <c r="BO1063" s="114">
        <v>45</v>
      </c>
      <c r="BP1063" s="118">
        <f t="shared" si="420"/>
        <v>21045</v>
      </c>
      <c r="BQ1063" s="118">
        <f t="shared" si="445"/>
        <v>21045</v>
      </c>
      <c r="BR1063" s="5" t="s">
        <v>3151</v>
      </c>
      <c r="CD1063" s="63">
        <f t="shared" si="444"/>
        <v>7171</v>
      </c>
      <c r="CE1063" s="63">
        <v>0</v>
      </c>
      <c r="CH1063" s="63">
        <v>0</v>
      </c>
      <c r="CI1063" s="63">
        <v>0</v>
      </c>
      <c r="CJ1063" s="63">
        <v>0</v>
      </c>
      <c r="CK1063" s="8">
        <v>0</v>
      </c>
    </row>
    <row r="1064" spans="1:89" ht="15" hidden="1" customHeight="1" outlineLevel="1">
      <c r="A1064" t="s">
        <v>2835</v>
      </c>
      <c r="B1064" t="s">
        <v>1008</v>
      </c>
      <c r="C1064" s="1">
        <f t="shared" si="433"/>
        <v>23863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5</v>
      </c>
      <c r="G1064" s="129">
        <f t="shared" si="434"/>
        <v>6784</v>
      </c>
      <c r="H1064" s="134">
        <f t="shared" si="435"/>
        <v>0.2842894858148598</v>
      </c>
      <c r="I1064" s="2"/>
      <c r="J1064" s="2">
        <f t="shared" si="436"/>
        <v>0.34765117545991703</v>
      </c>
      <c r="K1064" s="2">
        <f t="shared" si="437"/>
        <v>0.63194066127477688</v>
      </c>
      <c r="L1064" s="2">
        <f t="shared" si="438"/>
        <v>1.8438586933746805E-3</v>
      </c>
      <c r="M1064" s="2">
        <f t="shared" si="439"/>
        <v>1.8564304571931464E-2</v>
      </c>
      <c r="N1064" s="63">
        <v>8296</v>
      </c>
      <c r="O1064" s="63">
        <v>15080</v>
      </c>
      <c r="P1064" s="63">
        <v>44</v>
      </c>
      <c r="Q1064" s="63">
        <v>348</v>
      </c>
      <c r="R1064" s="63">
        <v>0</v>
      </c>
      <c r="S1064" s="63">
        <v>0</v>
      </c>
      <c r="T1064" s="63">
        <v>0</v>
      </c>
      <c r="U1064" s="63">
        <v>95</v>
      </c>
      <c r="V1064" s="63">
        <v>0</v>
      </c>
      <c r="W1064" s="63">
        <v>0</v>
      </c>
      <c r="X1064" s="63">
        <v>0</v>
      </c>
      <c r="Y1064" s="63">
        <v>0</v>
      </c>
      <c r="Z1064" s="63">
        <v>0</v>
      </c>
      <c r="AA1064" s="63">
        <v>0</v>
      </c>
      <c r="AB1064" s="63">
        <v>0</v>
      </c>
      <c r="AC1064" s="63">
        <v>0</v>
      </c>
      <c r="AD1064" s="63">
        <v>0</v>
      </c>
      <c r="AE1064" s="63">
        <v>0</v>
      </c>
      <c r="AF1064" s="63">
        <v>0</v>
      </c>
      <c r="AG1064" s="63">
        <v>0</v>
      </c>
      <c r="AH1064" s="63">
        <v>0</v>
      </c>
      <c r="AI1064" s="63">
        <v>0</v>
      </c>
      <c r="AJ1064" s="63">
        <v>0</v>
      </c>
      <c r="AK1064" s="63">
        <v>0</v>
      </c>
      <c r="AL1064" s="63">
        <v>0</v>
      </c>
      <c r="AM1064" s="63">
        <v>0</v>
      </c>
      <c r="AN1064" s="63">
        <v>0</v>
      </c>
      <c r="AO1064" s="63">
        <v>0</v>
      </c>
      <c r="AP1064" s="63">
        <v>0</v>
      </c>
      <c r="AQ1064" s="63">
        <v>0</v>
      </c>
      <c r="AR1064" s="63">
        <v>0</v>
      </c>
      <c r="AS1064" s="63">
        <v>0</v>
      </c>
      <c r="AT1064" s="63">
        <v>0</v>
      </c>
      <c r="AU1064" s="63">
        <v>0</v>
      </c>
      <c r="AV1064" s="63">
        <v>0</v>
      </c>
      <c r="AW1064" s="63">
        <v>0</v>
      </c>
      <c r="AX1064" s="63">
        <v>0</v>
      </c>
      <c r="AY1064" s="63">
        <v>0</v>
      </c>
      <c r="BA1064" s="5">
        <f>IF(Q1064&gt;0,RANK(Q1064,(N1064:P1064,Q1064:AE1064)),0)</f>
        <v>3</v>
      </c>
      <c r="BB1064" s="5">
        <f>IF(R1064&gt;0,RANK(R1064,(N1064:P1064,Q1064:AE1064)),0)</f>
        <v>0</v>
      </c>
      <c r="BC1064" s="5">
        <f>IF(T1064&gt;0,RANK(T1064,(N1064:P1064,Q1064:AE1064)),0)</f>
        <v>0</v>
      </c>
      <c r="BD1064" s="5">
        <f>IF(S1064&gt;0,RANK(S1064,(N1064:P1064,Q1064:AE1064)),0)</f>
        <v>0</v>
      </c>
      <c r="BE1064" s="2">
        <f t="shared" si="440"/>
        <v>1.4583246029417928E-2</v>
      </c>
      <c r="BF1064" s="2">
        <f t="shared" si="441"/>
        <v>0</v>
      </c>
      <c r="BG1064" s="2">
        <f t="shared" si="442"/>
        <v>0</v>
      </c>
      <c r="BH1064" s="2">
        <f t="shared" si="443"/>
        <v>0</v>
      </c>
      <c r="BJ1064" t="s">
        <v>2835</v>
      </c>
      <c r="BK1064" t="s">
        <v>1008</v>
      </c>
      <c r="BL1064">
        <v>1</v>
      </c>
      <c r="BN1064" s="112">
        <v>21</v>
      </c>
      <c r="BO1064" s="114">
        <v>47</v>
      </c>
      <c r="BP1064" s="118">
        <f t="shared" ref="BP1064:BP1127" si="446">1000*BN1064+BO1064</f>
        <v>21047</v>
      </c>
      <c r="BQ1064" s="118">
        <f t="shared" si="445"/>
        <v>21047</v>
      </c>
      <c r="BR1064" s="5" t="s">
        <v>3151</v>
      </c>
      <c r="CD1064" s="63">
        <f t="shared" si="444"/>
        <v>23863</v>
      </c>
      <c r="CE1064" s="63">
        <v>0</v>
      </c>
      <c r="CH1064" s="63">
        <v>0</v>
      </c>
      <c r="CI1064" s="63">
        <v>0</v>
      </c>
      <c r="CJ1064" s="63">
        <v>0</v>
      </c>
      <c r="CK1064" s="8">
        <v>0</v>
      </c>
    </row>
    <row r="1065" spans="1:89" ht="15" hidden="1" customHeight="1" outlineLevel="1">
      <c r="A1065" t="s">
        <v>392</v>
      </c>
      <c r="B1065" t="s">
        <v>1008</v>
      </c>
      <c r="C1065" s="1">
        <f t="shared" si="433"/>
        <v>18139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5</v>
      </c>
      <c r="G1065" s="129">
        <f t="shared" si="434"/>
        <v>5807</v>
      </c>
      <c r="H1065" s="134">
        <f t="shared" si="435"/>
        <v>0.32013892717349357</v>
      </c>
      <c r="I1065" s="2"/>
      <c r="J1065" s="2">
        <f t="shared" si="436"/>
        <v>0.33099950383152321</v>
      </c>
      <c r="K1065" s="2">
        <f t="shared" si="437"/>
        <v>0.65113843100501678</v>
      </c>
      <c r="L1065" s="2">
        <f t="shared" si="438"/>
        <v>1.8744142455482662E-3</v>
      </c>
      <c r="M1065" s="2">
        <f t="shared" si="439"/>
        <v>1.5987650917911739E-2</v>
      </c>
      <c r="N1065" s="63">
        <v>6004</v>
      </c>
      <c r="O1065" s="63">
        <v>11811</v>
      </c>
      <c r="P1065" s="63">
        <v>34</v>
      </c>
      <c r="Q1065" s="63">
        <v>226</v>
      </c>
      <c r="R1065" s="63">
        <v>6</v>
      </c>
      <c r="S1065" s="63">
        <v>0</v>
      </c>
      <c r="T1065" s="63">
        <v>0</v>
      </c>
      <c r="U1065" s="63">
        <v>53</v>
      </c>
      <c r="V1065" s="63">
        <v>1</v>
      </c>
      <c r="W1065" s="63">
        <v>1</v>
      </c>
      <c r="X1065" s="63">
        <v>0</v>
      </c>
      <c r="Y1065" s="63">
        <v>0</v>
      </c>
      <c r="Z1065" s="63">
        <v>2</v>
      </c>
      <c r="AA1065" s="63">
        <v>0</v>
      </c>
      <c r="AB1065" s="63">
        <v>0</v>
      </c>
      <c r="AC1065" s="63">
        <v>0</v>
      </c>
      <c r="AD1065" s="63">
        <v>0</v>
      </c>
      <c r="AE1065" s="63">
        <v>0</v>
      </c>
      <c r="AF1065" s="63">
        <v>0</v>
      </c>
      <c r="AG1065" s="63">
        <v>0</v>
      </c>
      <c r="AH1065" s="63">
        <v>0</v>
      </c>
      <c r="AI1065" s="63">
        <v>0</v>
      </c>
      <c r="AJ1065" s="63">
        <v>1</v>
      </c>
      <c r="AK1065" s="63">
        <v>0</v>
      </c>
      <c r="AL1065" s="63">
        <v>0</v>
      </c>
      <c r="AM1065" s="63">
        <v>0</v>
      </c>
      <c r="AN1065" s="63">
        <v>0</v>
      </c>
      <c r="AO1065" s="63">
        <v>0</v>
      </c>
      <c r="AP1065" s="63">
        <v>0</v>
      </c>
      <c r="AQ1065" s="63">
        <v>0</v>
      </c>
      <c r="AR1065" s="63">
        <v>0</v>
      </c>
      <c r="AS1065" s="63">
        <v>0</v>
      </c>
      <c r="AT1065" s="63">
        <v>0</v>
      </c>
      <c r="AU1065" s="63">
        <v>0</v>
      </c>
      <c r="AV1065" s="63">
        <v>0</v>
      </c>
      <c r="AW1065" s="63">
        <v>0</v>
      </c>
      <c r="AX1065" s="63">
        <v>0</v>
      </c>
      <c r="AY1065" s="63">
        <v>0</v>
      </c>
      <c r="BA1065" s="5">
        <f>IF(Q1065&gt;0,RANK(Q1065,(N1065:P1065,Q1065:AE1065)),0)</f>
        <v>3</v>
      </c>
      <c r="BB1065" s="5">
        <f>IF(R1065&gt;0,RANK(R1065,(N1065:P1065,Q1065:AE1065)),0)</f>
        <v>6</v>
      </c>
      <c r="BC1065" s="5">
        <f>IF(T1065&gt;0,RANK(T1065,(N1065:P1065,Q1065:AE1065)),0)</f>
        <v>0</v>
      </c>
      <c r="BD1065" s="5">
        <f>IF(S1065&gt;0,RANK(S1065,(N1065:P1065,Q1065:AE1065)),0)</f>
        <v>0</v>
      </c>
      <c r="BE1065" s="2">
        <f t="shared" si="440"/>
        <v>1.2459341749820827E-2</v>
      </c>
      <c r="BF1065" s="2">
        <f t="shared" si="441"/>
        <v>3.3077898450851757E-4</v>
      </c>
      <c r="BG1065" s="2">
        <f t="shared" si="442"/>
        <v>0</v>
      </c>
      <c r="BH1065" s="2">
        <f t="shared" si="443"/>
        <v>0</v>
      </c>
      <c r="BJ1065" t="s">
        <v>392</v>
      </c>
      <c r="BK1065" t="s">
        <v>1008</v>
      </c>
      <c r="BL1065">
        <v>6</v>
      </c>
      <c r="BN1065" s="112">
        <v>21</v>
      </c>
      <c r="BO1065" s="114">
        <v>49</v>
      </c>
      <c r="BP1065" s="118">
        <f t="shared" si="446"/>
        <v>21049</v>
      </c>
      <c r="BQ1065" s="118">
        <f t="shared" si="445"/>
        <v>21049</v>
      </c>
      <c r="BR1065" s="5" t="s">
        <v>3151</v>
      </c>
      <c r="CD1065" s="63">
        <f t="shared" si="444"/>
        <v>18139</v>
      </c>
      <c r="CE1065" s="63">
        <v>1</v>
      </c>
      <c r="CH1065" s="63">
        <v>1</v>
      </c>
      <c r="CI1065" s="63">
        <v>0</v>
      </c>
      <c r="CJ1065" s="63">
        <v>0</v>
      </c>
      <c r="CK1065" s="8">
        <v>0</v>
      </c>
    </row>
    <row r="1066" spans="1:89" ht="15" hidden="1" customHeight="1" outlineLevel="1">
      <c r="A1066" t="s">
        <v>3091</v>
      </c>
      <c r="B1066" t="s">
        <v>1008</v>
      </c>
      <c r="C1066" s="1">
        <f t="shared" si="433"/>
        <v>7591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5</v>
      </c>
      <c r="G1066" s="129">
        <f t="shared" si="434"/>
        <v>5846</v>
      </c>
      <c r="H1066" s="134">
        <f t="shared" si="435"/>
        <v>0.77012251350283234</v>
      </c>
      <c r="I1066" s="2"/>
      <c r="J1066" s="2">
        <f t="shared" si="436"/>
        <v>0.109471742853379</v>
      </c>
      <c r="K1066" s="2">
        <f t="shared" si="437"/>
        <v>0.87959425635621136</v>
      </c>
      <c r="L1066" s="2">
        <f t="shared" si="438"/>
        <v>2.5029640363588459E-3</v>
      </c>
      <c r="M1066" s="2">
        <f t="shared" si="439"/>
        <v>8.4310367540507795E-3</v>
      </c>
      <c r="N1066" s="63">
        <v>831</v>
      </c>
      <c r="O1066" s="63">
        <v>6677</v>
      </c>
      <c r="P1066" s="63">
        <v>19</v>
      </c>
      <c r="Q1066" s="63">
        <v>40</v>
      </c>
      <c r="R1066" s="63">
        <v>1</v>
      </c>
      <c r="S1066" s="63">
        <v>0</v>
      </c>
      <c r="T1066" s="63">
        <v>0</v>
      </c>
      <c r="U1066" s="63">
        <v>23</v>
      </c>
      <c r="V1066" s="63">
        <v>0</v>
      </c>
      <c r="W1066" s="63">
        <v>0</v>
      </c>
      <c r="X1066" s="63">
        <v>0</v>
      </c>
      <c r="Y1066" s="63">
        <v>0</v>
      </c>
      <c r="Z1066" s="63">
        <v>0</v>
      </c>
      <c r="AA1066" s="63">
        <v>0</v>
      </c>
      <c r="AB1066" s="63">
        <v>0</v>
      </c>
      <c r="AC1066" s="63">
        <v>0</v>
      </c>
      <c r="AD1066" s="63">
        <v>0</v>
      </c>
      <c r="AE1066" s="63">
        <v>0</v>
      </c>
      <c r="AF1066" s="63">
        <v>0</v>
      </c>
      <c r="AG1066" s="63">
        <v>0</v>
      </c>
      <c r="AH1066" s="63">
        <v>0</v>
      </c>
      <c r="AI1066" s="63">
        <v>0</v>
      </c>
      <c r="AJ1066" s="63">
        <v>0</v>
      </c>
      <c r="AK1066" s="63">
        <v>0</v>
      </c>
      <c r="AL1066" s="63">
        <v>0</v>
      </c>
      <c r="AM1066" s="63">
        <v>0</v>
      </c>
      <c r="AN1066" s="63">
        <v>0</v>
      </c>
      <c r="AO1066" s="63">
        <v>0</v>
      </c>
      <c r="AP1066" s="63">
        <v>0</v>
      </c>
      <c r="AQ1066" s="63">
        <v>0</v>
      </c>
      <c r="AR1066" s="63">
        <v>0</v>
      </c>
      <c r="AS1066" s="63">
        <v>0</v>
      </c>
      <c r="AT1066" s="63">
        <v>0</v>
      </c>
      <c r="AU1066" s="63">
        <v>0</v>
      </c>
      <c r="AV1066" s="63">
        <v>0</v>
      </c>
      <c r="AW1066" s="63">
        <v>0</v>
      </c>
      <c r="AX1066" s="63">
        <v>0</v>
      </c>
      <c r="AY1066" s="63">
        <v>0</v>
      </c>
      <c r="BA1066" s="5">
        <f>IF(Q1066&gt;0,RANK(Q1066,(N1066:P1066,Q1066:AE1066)),0)</f>
        <v>3</v>
      </c>
      <c r="BB1066" s="5">
        <f>IF(R1066&gt;0,RANK(R1066,(N1066:P1066,Q1066:AE1066)),0)</f>
        <v>6</v>
      </c>
      <c r="BC1066" s="5">
        <f>IF(T1066&gt;0,RANK(T1066,(N1066:P1066,Q1066:AE1066)),0)</f>
        <v>0</v>
      </c>
      <c r="BD1066" s="5">
        <f>IF(S1066&gt;0,RANK(S1066,(N1066:P1066,Q1066:AE1066)),0)</f>
        <v>0</v>
      </c>
      <c r="BE1066" s="2">
        <f t="shared" si="440"/>
        <v>5.269397971281781E-3</v>
      </c>
      <c r="BF1066" s="2">
        <f t="shared" si="441"/>
        <v>1.3173494928204451E-4</v>
      </c>
      <c r="BG1066" s="2">
        <f t="shared" si="442"/>
        <v>0</v>
      </c>
      <c r="BH1066" s="2">
        <f t="shared" si="443"/>
        <v>0</v>
      </c>
      <c r="BJ1066" t="s">
        <v>3091</v>
      </c>
      <c r="BK1066" t="s">
        <v>1008</v>
      </c>
      <c r="BL1066">
        <v>5</v>
      </c>
      <c r="BN1066" s="112">
        <v>21</v>
      </c>
      <c r="BO1066" s="114">
        <v>51</v>
      </c>
      <c r="BP1066" s="118">
        <f t="shared" si="446"/>
        <v>21051</v>
      </c>
      <c r="BQ1066" s="118">
        <f t="shared" si="445"/>
        <v>21051</v>
      </c>
      <c r="BR1066" s="5" t="s">
        <v>3151</v>
      </c>
      <c r="CD1066" s="63">
        <f t="shared" si="444"/>
        <v>7591</v>
      </c>
      <c r="CE1066" s="63">
        <v>0</v>
      </c>
      <c r="CH1066" s="63">
        <v>0</v>
      </c>
      <c r="CI1066" s="63">
        <v>0</v>
      </c>
      <c r="CJ1066" s="63">
        <v>0</v>
      </c>
      <c r="CK1066" s="8">
        <v>0</v>
      </c>
    </row>
    <row r="1067" spans="1:89" ht="15" hidden="1" customHeight="1" outlineLevel="1">
      <c r="A1067" t="s">
        <v>1284</v>
      </c>
      <c r="B1067" t="s">
        <v>1008</v>
      </c>
      <c r="C1067" s="1">
        <f t="shared" si="433"/>
        <v>4932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5</v>
      </c>
      <c r="G1067" s="129">
        <f t="shared" si="434"/>
        <v>3677</v>
      </c>
      <c r="H1067" s="134">
        <f t="shared" si="435"/>
        <v>0.74553933495539337</v>
      </c>
      <c r="I1067" s="2"/>
      <c r="J1067" s="2">
        <f t="shared" si="436"/>
        <v>0.12226277372262774</v>
      </c>
      <c r="K1067" s="2">
        <f t="shared" si="437"/>
        <v>0.8678021086780211</v>
      </c>
      <c r="L1067" s="2">
        <f t="shared" si="438"/>
        <v>1.8248175182481751E-3</v>
      </c>
      <c r="M1067" s="2">
        <f t="shared" si="439"/>
        <v>8.1103000811029984E-3</v>
      </c>
      <c r="N1067" s="63">
        <v>603</v>
      </c>
      <c r="O1067" s="63">
        <v>4280</v>
      </c>
      <c r="P1067" s="63">
        <v>9</v>
      </c>
      <c r="Q1067" s="63">
        <v>30</v>
      </c>
      <c r="R1067" s="63">
        <v>0</v>
      </c>
      <c r="S1067" s="63">
        <v>0</v>
      </c>
      <c r="T1067" s="63">
        <v>0</v>
      </c>
      <c r="U1067" s="63">
        <v>10</v>
      </c>
      <c r="V1067" s="63">
        <v>0</v>
      </c>
      <c r="W1067" s="63">
        <v>0</v>
      </c>
      <c r="X1067" s="63">
        <v>0</v>
      </c>
      <c r="Y1067" s="63">
        <v>0</v>
      </c>
      <c r="Z1067" s="63">
        <v>0</v>
      </c>
      <c r="AA1067" s="63">
        <v>0</v>
      </c>
      <c r="AB1067" s="63">
        <v>0</v>
      </c>
      <c r="AC1067" s="63">
        <v>0</v>
      </c>
      <c r="AD1067" s="63">
        <v>0</v>
      </c>
      <c r="AE1067" s="63">
        <v>0</v>
      </c>
      <c r="AF1067" s="63">
        <v>0</v>
      </c>
      <c r="AG1067" s="63">
        <v>0</v>
      </c>
      <c r="AH1067" s="63">
        <v>0</v>
      </c>
      <c r="AI1067" s="63">
        <v>0</v>
      </c>
      <c r="AJ1067" s="63">
        <v>0</v>
      </c>
      <c r="AK1067" s="63">
        <v>0</v>
      </c>
      <c r="AL1067" s="63">
        <v>0</v>
      </c>
      <c r="AM1067" s="63">
        <v>0</v>
      </c>
      <c r="AN1067" s="63">
        <v>0</v>
      </c>
      <c r="AO1067" s="63">
        <v>0</v>
      </c>
      <c r="AP1067" s="63">
        <v>0</v>
      </c>
      <c r="AQ1067" s="63">
        <v>0</v>
      </c>
      <c r="AR1067" s="63">
        <v>0</v>
      </c>
      <c r="AS1067" s="63">
        <v>0</v>
      </c>
      <c r="AT1067" s="63">
        <v>0</v>
      </c>
      <c r="AU1067" s="63">
        <v>0</v>
      </c>
      <c r="AV1067" s="63">
        <v>0</v>
      </c>
      <c r="AW1067" s="63">
        <v>0</v>
      </c>
      <c r="AX1067" s="63">
        <v>0</v>
      </c>
      <c r="AY1067" s="63">
        <v>0</v>
      </c>
      <c r="BA1067" s="5">
        <f>IF(Q1067&gt;0,RANK(Q1067,(N1067:P1067,Q1067:AE1067)),0)</f>
        <v>3</v>
      </c>
      <c r="BB1067" s="5">
        <f>IF(R1067&gt;0,RANK(R1067,(N1067:P1067,Q1067:AE1067)),0)</f>
        <v>0</v>
      </c>
      <c r="BC1067" s="5">
        <f>IF(T1067&gt;0,RANK(T1067,(N1067:P1067,Q1067:AE1067)),0)</f>
        <v>0</v>
      </c>
      <c r="BD1067" s="5">
        <f>IF(S1067&gt;0,RANK(S1067,(N1067:P1067,Q1067:AE1067)),0)</f>
        <v>0</v>
      </c>
      <c r="BE1067" s="2">
        <f t="shared" si="440"/>
        <v>6.082725060827251E-3</v>
      </c>
      <c r="BF1067" s="2">
        <f t="shared" si="441"/>
        <v>0</v>
      </c>
      <c r="BG1067" s="2">
        <f t="shared" si="442"/>
        <v>0</v>
      </c>
      <c r="BH1067" s="2">
        <f t="shared" si="443"/>
        <v>0</v>
      </c>
      <c r="BJ1067" t="s">
        <v>1284</v>
      </c>
      <c r="BK1067" t="s">
        <v>1008</v>
      </c>
      <c r="BL1067">
        <v>1</v>
      </c>
      <c r="BN1067" s="112">
        <v>21</v>
      </c>
      <c r="BO1067" s="114">
        <v>53</v>
      </c>
      <c r="BP1067" s="118">
        <f t="shared" si="446"/>
        <v>21053</v>
      </c>
      <c r="BQ1067" s="118">
        <f t="shared" si="445"/>
        <v>21053</v>
      </c>
      <c r="BR1067" s="5" t="s">
        <v>3151</v>
      </c>
      <c r="CD1067" s="63">
        <f t="shared" si="444"/>
        <v>4932</v>
      </c>
      <c r="CE1067" s="63">
        <v>0</v>
      </c>
      <c r="CH1067" s="63">
        <v>0</v>
      </c>
      <c r="CI1067" s="63">
        <v>0</v>
      </c>
      <c r="CJ1067" s="63">
        <v>0</v>
      </c>
      <c r="CK1067" s="8">
        <v>0</v>
      </c>
    </row>
    <row r="1068" spans="1:89" ht="15" hidden="1" customHeight="1" outlineLevel="1">
      <c r="A1068" t="s">
        <v>1855</v>
      </c>
      <c r="B1068" t="s">
        <v>1008</v>
      </c>
      <c r="C1068" s="1">
        <f t="shared" si="433"/>
        <v>4242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5</v>
      </c>
      <c r="G1068" s="129">
        <f t="shared" si="434"/>
        <v>2720</v>
      </c>
      <c r="H1068" s="134">
        <f t="shared" si="435"/>
        <v>0.64120697784064118</v>
      </c>
      <c r="I1068" s="2"/>
      <c r="J1068" s="2">
        <f t="shared" si="436"/>
        <v>0.17232437529467232</v>
      </c>
      <c r="K1068" s="2">
        <f t="shared" si="437"/>
        <v>0.81353135313531355</v>
      </c>
      <c r="L1068" s="2">
        <f t="shared" si="438"/>
        <v>1.4144271570014145E-3</v>
      </c>
      <c r="M1068" s="2">
        <f t="shared" si="439"/>
        <v>1.2729844413012663E-2</v>
      </c>
      <c r="N1068" s="63">
        <v>731</v>
      </c>
      <c r="O1068" s="63">
        <v>3451</v>
      </c>
      <c r="P1068" s="63">
        <v>6</v>
      </c>
      <c r="Q1068" s="63">
        <v>47</v>
      </c>
      <c r="R1068" s="63">
        <v>0</v>
      </c>
      <c r="S1068" s="63">
        <v>0</v>
      </c>
      <c r="T1068" s="63">
        <v>0</v>
      </c>
      <c r="U1068" s="63">
        <v>7</v>
      </c>
      <c r="V1068" s="63">
        <v>0</v>
      </c>
      <c r="W1068" s="63">
        <v>0</v>
      </c>
      <c r="X1068" s="63">
        <v>0</v>
      </c>
      <c r="Y1068" s="63">
        <v>0</v>
      </c>
      <c r="Z1068" s="63">
        <v>0</v>
      </c>
      <c r="AA1068" s="63">
        <v>0</v>
      </c>
      <c r="AB1068" s="63">
        <v>0</v>
      </c>
      <c r="AC1068" s="63">
        <v>0</v>
      </c>
      <c r="AD1068" s="63">
        <v>0</v>
      </c>
      <c r="AE1068" s="63">
        <v>0</v>
      </c>
      <c r="AF1068" s="63">
        <v>0</v>
      </c>
      <c r="AG1068" s="63">
        <v>0</v>
      </c>
      <c r="AH1068" s="63">
        <v>0</v>
      </c>
      <c r="AI1068" s="63">
        <v>0</v>
      </c>
      <c r="AJ1068" s="63">
        <v>0</v>
      </c>
      <c r="AK1068" s="63">
        <v>0</v>
      </c>
      <c r="AL1068" s="63">
        <v>0</v>
      </c>
      <c r="AM1068" s="63">
        <v>0</v>
      </c>
      <c r="AN1068" s="63">
        <v>0</v>
      </c>
      <c r="AO1068" s="63">
        <v>0</v>
      </c>
      <c r="AP1068" s="63">
        <v>0</v>
      </c>
      <c r="AQ1068" s="63">
        <v>0</v>
      </c>
      <c r="AR1068" s="63">
        <v>0</v>
      </c>
      <c r="AS1068" s="63">
        <v>0</v>
      </c>
      <c r="AT1068" s="63">
        <v>0</v>
      </c>
      <c r="AU1068" s="63">
        <v>0</v>
      </c>
      <c r="AV1068" s="63">
        <v>0</v>
      </c>
      <c r="AW1068" s="63">
        <v>0</v>
      </c>
      <c r="AX1068" s="63">
        <v>0</v>
      </c>
      <c r="AY1068" s="63">
        <v>0</v>
      </c>
      <c r="BA1068" s="5">
        <f>IF(Q1068&gt;0,RANK(Q1068,(N1068:P1068,Q1068:AE1068)),0)</f>
        <v>3</v>
      </c>
      <c r="BB1068" s="5">
        <f>IF(R1068&gt;0,RANK(R1068,(N1068:P1068,Q1068:AE1068)),0)</f>
        <v>0</v>
      </c>
      <c r="BC1068" s="5">
        <f>IF(T1068&gt;0,RANK(T1068,(N1068:P1068,Q1068:AE1068)),0)</f>
        <v>0</v>
      </c>
      <c r="BD1068" s="5">
        <f>IF(S1068&gt;0,RANK(S1068,(N1068:P1068,Q1068:AE1068)),0)</f>
        <v>0</v>
      </c>
      <c r="BE1068" s="2">
        <f t="shared" si="440"/>
        <v>1.1079679396511079E-2</v>
      </c>
      <c r="BF1068" s="2">
        <f t="shared" si="441"/>
        <v>0</v>
      </c>
      <c r="BG1068" s="2">
        <f t="shared" si="442"/>
        <v>0</v>
      </c>
      <c r="BH1068" s="2">
        <f t="shared" si="443"/>
        <v>0</v>
      </c>
      <c r="BJ1068" t="s">
        <v>1855</v>
      </c>
      <c r="BK1068" t="s">
        <v>1008</v>
      </c>
      <c r="BL1068">
        <v>1</v>
      </c>
      <c r="BN1068" s="112">
        <v>21</v>
      </c>
      <c r="BO1068" s="114">
        <v>55</v>
      </c>
      <c r="BP1068" s="118">
        <f t="shared" si="446"/>
        <v>21055</v>
      </c>
      <c r="BQ1068" s="118">
        <f t="shared" si="445"/>
        <v>21055</v>
      </c>
      <c r="BR1068" s="5" t="s">
        <v>3151</v>
      </c>
      <c r="CD1068" s="63">
        <f t="shared" si="444"/>
        <v>4242</v>
      </c>
      <c r="CE1068" s="63">
        <v>0</v>
      </c>
      <c r="CH1068" s="63">
        <v>0</v>
      </c>
      <c r="CI1068" s="63">
        <v>0</v>
      </c>
      <c r="CJ1068" s="63">
        <v>0</v>
      </c>
      <c r="CK1068" s="8">
        <v>0</v>
      </c>
    </row>
    <row r="1069" spans="1:89" ht="15" hidden="1" customHeight="1" outlineLevel="1">
      <c r="A1069" t="s">
        <v>1530</v>
      </c>
      <c r="B1069" t="s">
        <v>1008</v>
      </c>
      <c r="C1069" s="1">
        <f t="shared" si="433"/>
        <v>3309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5</v>
      </c>
      <c r="G1069" s="129">
        <f t="shared" si="434"/>
        <v>2261</v>
      </c>
      <c r="H1069" s="134">
        <f t="shared" si="435"/>
        <v>0.68328800241764887</v>
      </c>
      <c r="I1069" s="2"/>
      <c r="J1069" s="2">
        <f t="shared" si="436"/>
        <v>0.1535207011181626</v>
      </c>
      <c r="K1069" s="2">
        <f t="shared" si="437"/>
        <v>0.83680870353581138</v>
      </c>
      <c r="L1069" s="2">
        <f t="shared" si="438"/>
        <v>1.2088244182532487E-3</v>
      </c>
      <c r="M1069" s="2">
        <f t="shared" si="439"/>
        <v>8.461770927772741E-3</v>
      </c>
      <c r="N1069" s="63">
        <v>508</v>
      </c>
      <c r="O1069" s="63">
        <v>2769</v>
      </c>
      <c r="P1069" s="63">
        <v>4</v>
      </c>
      <c r="Q1069" s="63">
        <v>21</v>
      </c>
      <c r="R1069" s="63">
        <v>0</v>
      </c>
      <c r="S1069" s="63">
        <v>0</v>
      </c>
      <c r="T1069" s="63">
        <v>0</v>
      </c>
      <c r="U1069" s="63">
        <v>7</v>
      </c>
      <c r="V1069" s="63">
        <v>0</v>
      </c>
      <c r="W1069" s="63">
        <v>0</v>
      </c>
      <c r="X1069" s="63">
        <v>0</v>
      </c>
      <c r="Y1069" s="63">
        <v>0</v>
      </c>
      <c r="Z1069" s="63">
        <v>0</v>
      </c>
      <c r="AA1069" s="63">
        <v>0</v>
      </c>
      <c r="AB1069" s="63">
        <v>0</v>
      </c>
      <c r="AC1069" s="63">
        <v>0</v>
      </c>
      <c r="AD1069" s="63">
        <v>0</v>
      </c>
      <c r="AE1069" s="63">
        <v>0</v>
      </c>
      <c r="AF1069" s="63">
        <v>0</v>
      </c>
      <c r="AG1069" s="63">
        <v>0</v>
      </c>
      <c r="AH1069" s="63">
        <v>0</v>
      </c>
      <c r="AI1069" s="63">
        <v>0</v>
      </c>
      <c r="AJ1069" s="63">
        <v>0</v>
      </c>
      <c r="AK1069" s="63">
        <v>0</v>
      </c>
      <c r="AL1069" s="63">
        <v>0</v>
      </c>
      <c r="AM1069" s="63">
        <v>0</v>
      </c>
      <c r="AN1069" s="63">
        <v>0</v>
      </c>
      <c r="AO1069" s="63">
        <v>0</v>
      </c>
      <c r="AP1069" s="63">
        <v>0</v>
      </c>
      <c r="AQ1069" s="63">
        <v>0</v>
      </c>
      <c r="AR1069" s="63">
        <v>0</v>
      </c>
      <c r="AS1069" s="63">
        <v>0</v>
      </c>
      <c r="AT1069" s="63">
        <v>0</v>
      </c>
      <c r="AU1069" s="63">
        <v>0</v>
      </c>
      <c r="AV1069" s="63">
        <v>0</v>
      </c>
      <c r="AW1069" s="63">
        <v>0</v>
      </c>
      <c r="AX1069" s="63">
        <v>0</v>
      </c>
      <c r="AY1069" s="63">
        <v>0</v>
      </c>
      <c r="BA1069" s="5">
        <f>IF(Q1069&gt;0,RANK(Q1069,(N1069:P1069,Q1069:AE1069)),0)</f>
        <v>3</v>
      </c>
      <c r="BB1069" s="5">
        <f>IF(R1069&gt;0,RANK(R1069,(N1069:P1069,Q1069:AE1069)),0)</f>
        <v>0</v>
      </c>
      <c r="BC1069" s="5">
        <f>IF(T1069&gt;0,RANK(T1069,(N1069:P1069,Q1069:AE1069)),0)</f>
        <v>0</v>
      </c>
      <c r="BD1069" s="5">
        <f>IF(S1069&gt;0,RANK(S1069,(N1069:P1069,Q1069:AE1069)),0)</f>
        <v>0</v>
      </c>
      <c r="BE1069" s="2">
        <f t="shared" si="440"/>
        <v>6.3463281958295557E-3</v>
      </c>
      <c r="BF1069" s="2">
        <f t="shared" si="441"/>
        <v>0</v>
      </c>
      <c r="BG1069" s="2">
        <f t="shared" si="442"/>
        <v>0</v>
      </c>
      <c r="BH1069" s="2">
        <f t="shared" si="443"/>
        <v>0</v>
      </c>
      <c r="BJ1069" t="s">
        <v>1530</v>
      </c>
      <c r="BK1069" t="s">
        <v>1008</v>
      </c>
      <c r="BL1069">
        <v>1</v>
      </c>
      <c r="BN1069" s="112">
        <v>21</v>
      </c>
      <c r="BO1069" s="114">
        <v>57</v>
      </c>
      <c r="BP1069" s="118">
        <f t="shared" si="446"/>
        <v>21057</v>
      </c>
      <c r="BQ1069" s="118">
        <f t="shared" si="445"/>
        <v>21057</v>
      </c>
      <c r="BR1069" s="5" t="s">
        <v>3151</v>
      </c>
      <c r="CD1069" s="63">
        <f t="shared" si="444"/>
        <v>3309</v>
      </c>
      <c r="CE1069" s="63">
        <v>0</v>
      </c>
      <c r="CH1069" s="63">
        <v>0</v>
      </c>
      <c r="CI1069" s="63">
        <v>0</v>
      </c>
      <c r="CJ1069" s="63">
        <v>0</v>
      </c>
      <c r="CK1069" s="8">
        <v>0</v>
      </c>
    </row>
    <row r="1070" spans="1:89" ht="15" hidden="1" customHeight="1" outlineLevel="1">
      <c r="A1070" t="s">
        <v>1403</v>
      </c>
      <c r="B1070" t="s">
        <v>1008</v>
      </c>
      <c r="C1070" s="1">
        <f t="shared" si="433"/>
        <v>49287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5</v>
      </c>
      <c r="G1070" s="129">
        <f t="shared" si="434"/>
        <v>13739</v>
      </c>
      <c r="H1070" s="134">
        <f t="shared" si="435"/>
        <v>0.2787550469697892</v>
      </c>
      <c r="I1070" s="2"/>
      <c r="J1070" s="2">
        <f t="shared" si="436"/>
        <v>0.3507212855316818</v>
      </c>
      <c r="K1070" s="2">
        <f t="shared" si="437"/>
        <v>0.62947633250147095</v>
      </c>
      <c r="L1070" s="2">
        <f t="shared" si="438"/>
        <v>1.9477752754275975E-3</v>
      </c>
      <c r="M1070" s="2">
        <f t="shared" si="439"/>
        <v>1.7854606691419653E-2</v>
      </c>
      <c r="N1070" s="63">
        <v>17286</v>
      </c>
      <c r="O1070" s="63">
        <v>31025</v>
      </c>
      <c r="P1070" s="63">
        <v>96</v>
      </c>
      <c r="Q1070" s="63">
        <v>670</v>
      </c>
      <c r="R1070" s="63">
        <v>24</v>
      </c>
      <c r="S1070" s="63">
        <v>0</v>
      </c>
      <c r="T1070" s="63">
        <v>0</v>
      </c>
      <c r="U1070" s="63">
        <v>168</v>
      </c>
      <c r="V1070" s="63">
        <v>0</v>
      </c>
      <c r="W1070" s="63">
        <v>0</v>
      </c>
      <c r="X1070" s="63">
        <v>0</v>
      </c>
      <c r="Y1070" s="63">
        <v>0</v>
      </c>
      <c r="Z1070" s="63">
        <v>18</v>
      </c>
      <c r="AA1070" s="63">
        <v>0</v>
      </c>
      <c r="AB1070" s="63">
        <v>0</v>
      </c>
      <c r="AC1070" s="63">
        <v>0</v>
      </c>
      <c r="AD1070" s="63">
        <v>0</v>
      </c>
      <c r="AE1070" s="63">
        <v>0</v>
      </c>
      <c r="AF1070" s="63">
        <v>0</v>
      </c>
      <c r="AG1070" s="63">
        <v>0</v>
      </c>
      <c r="AH1070" s="63">
        <v>0</v>
      </c>
      <c r="AI1070" s="63">
        <v>0</v>
      </c>
      <c r="AJ1070" s="63">
        <v>0</v>
      </c>
      <c r="AK1070" s="63">
        <v>0</v>
      </c>
      <c r="AL1070" s="63">
        <v>0</v>
      </c>
      <c r="AM1070" s="63">
        <v>0</v>
      </c>
      <c r="AN1070" s="63">
        <v>0</v>
      </c>
      <c r="AO1070" s="63">
        <v>0</v>
      </c>
      <c r="AP1070" s="63">
        <v>0</v>
      </c>
      <c r="AQ1070" s="63">
        <v>0</v>
      </c>
      <c r="AR1070" s="63">
        <v>0</v>
      </c>
      <c r="AS1070" s="63">
        <v>0</v>
      </c>
      <c r="AT1070" s="63">
        <v>0</v>
      </c>
      <c r="AU1070" s="63">
        <v>0</v>
      </c>
      <c r="AV1070" s="63">
        <v>0</v>
      </c>
      <c r="AW1070" s="63">
        <v>0</v>
      </c>
      <c r="AX1070" s="63">
        <v>0</v>
      </c>
      <c r="AY1070" s="63">
        <v>0</v>
      </c>
      <c r="BA1070" s="5">
        <f>IF(Q1070&gt;0,RANK(Q1070,(N1070:P1070,Q1070:AE1070)),0)</f>
        <v>3</v>
      </c>
      <c r="BB1070" s="5">
        <f>IF(R1070&gt;0,RANK(R1070,(N1070:P1070,Q1070:AE1070)),0)</f>
        <v>6</v>
      </c>
      <c r="BC1070" s="5">
        <f>IF(T1070&gt;0,RANK(T1070,(N1070:P1070,Q1070:AE1070)),0)</f>
        <v>0</v>
      </c>
      <c r="BD1070" s="5">
        <f>IF(S1070&gt;0,RANK(S1070,(N1070:P1070,Q1070:AE1070)),0)</f>
        <v>0</v>
      </c>
      <c r="BE1070" s="2">
        <f t="shared" si="440"/>
        <v>1.3593848276421775E-2</v>
      </c>
      <c r="BF1070" s="2">
        <f t="shared" si="441"/>
        <v>4.8694381885689938E-4</v>
      </c>
      <c r="BG1070" s="2">
        <f t="shared" si="442"/>
        <v>0</v>
      </c>
      <c r="BH1070" s="2">
        <f t="shared" si="443"/>
        <v>0</v>
      </c>
      <c r="BJ1070" t="s">
        <v>1403</v>
      </c>
      <c r="BK1070" t="s">
        <v>1008</v>
      </c>
      <c r="BL1070">
        <v>2</v>
      </c>
      <c r="BN1070" s="112">
        <v>21</v>
      </c>
      <c r="BO1070" s="114">
        <v>59</v>
      </c>
      <c r="BP1070" s="118">
        <f t="shared" si="446"/>
        <v>21059</v>
      </c>
      <c r="BQ1070" s="118">
        <f t="shared" si="445"/>
        <v>21059</v>
      </c>
      <c r="BR1070" s="5" t="s">
        <v>3151</v>
      </c>
      <c r="CD1070" s="63">
        <f t="shared" si="444"/>
        <v>49287</v>
      </c>
      <c r="CE1070" s="63">
        <v>0</v>
      </c>
      <c r="CH1070" s="63">
        <v>0</v>
      </c>
      <c r="CI1070" s="63">
        <v>0</v>
      </c>
      <c r="CJ1070" s="63">
        <v>0</v>
      </c>
      <c r="CK1070" s="8">
        <v>0</v>
      </c>
    </row>
    <row r="1071" spans="1:89" ht="15" hidden="1" customHeight="1" outlineLevel="1">
      <c r="A1071" t="s">
        <v>3176</v>
      </c>
      <c r="B1071" t="s">
        <v>1008</v>
      </c>
      <c r="C1071" s="1">
        <f t="shared" si="433"/>
        <v>6132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5</v>
      </c>
      <c r="G1071" s="129">
        <f t="shared" si="434"/>
        <v>3601</v>
      </c>
      <c r="H1071" s="134">
        <f t="shared" si="435"/>
        <v>0.5872472276581866</v>
      </c>
      <c r="I1071" s="2"/>
      <c r="J1071" s="2">
        <f t="shared" si="436"/>
        <v>0.20009784735812133</v>
      </c>
      <c r="K1071" s="2">
        <f t="shared" si="437"/>
        <v>0.7873450750163079</v>
      </c>
      <c r="L1071" s="2">
        <f t="shared" si="438"/>
        <v>9.7847358121330719E-4</v>
      </c>
      <c r="M1071" s="2">
        <f t="shared" si="439"/>
        <v>1.1578604044357482E-2</v>
      </c>
      <c r="N1071" s="63">
        <v>1227</v>
      </c>
      <c r="O1071" s="63">
        <v>4828</v>
      </c>
      <c r="P1071" s="63">
        <v>6</v>
      </c>
      <c r="Q1071" s="63">
        <v>60</v>
      </c>
      <c r="R1071" s="63">
        <v>1</v>
      </c>
      <c r="S1071" s="63">
        <v>0</v>
      </c>
      <c r="T1071" s="63">
        <v>0</v>
      </c>
      <c r="U1071" s="63">
        <v>10</v>
      </c>
      <c r="V1071" s="63">
        <v>0</v>
      </c>
      <c r="W1071" s="63">
        <v>0</v>
      </c>
      <c r="X1071" s="63">
        <v>0</v>
      </c>
      <c r="Y1071" s="63">
        <v>0</v>
      </c>
      <c r="Z1071" s="63">
        <v>0</v>
      </c>
      <c r="AA1071" s="63">
        <v>0</v>
      </c>
      <c r="AB1071" s="63">
        <v>0</v>
      </c>
      <c r="AC1071" s="63">
        <v>0</v>
      </c>
      <c r="AD1071" s="63">
        <v>0</v>
      </c>
      <c r="AE1071" s="63">
        <v>0</v>
      </c>
      <c r="AF1071" s="63">
        <v>0</v>
      </c>
      <c r="AG1071" s="63">
        <v>0</v>
      </c>
      <c r="AH1071" s="63">
        <v>0</v>
      </c>
      <c r="AI1071" s="63">
        <v>0</v>
      </c>
      <c r="AJ1071" s="63">
        <v>0</v>
      </c>
      <c r="AK1071" s="63">
        <v>0</v>
      </c>
      <c r="AL1071" s="63">
        <v>0</v>
      </c>
      <c r="AM1071" s="63">
        <v>0</v>
      </c>
      <c r="AN1071" s="63">
        <v>0</v>
      </c>
      <c r="AO1071" s="63">
        <v>0</v>
      </c>
      <c r="AP1071" s="63">
        <v>0</v>
      </c>
      <c r="AQ1071" s="63">
        <v>0</v>
      </c>
      <c r="AR1071" s="63">
        <v>0</v>
      </c>
      <c r="AS1071" s="63">
        <v>0</v>
      </c>
      <c r="AT1071" s="63">
        <v>0</v>
      </c>
      <c r="AU1071" s="63">
        <v>0</v>
      </c>
      <c r="AV1071" s="63">
        <v>0</v>
      </c>
      <c r="AW1071" s="63">
        <v>0</v>
      </c>
      <c r="AX1071" s="63">
        <v>0</v>
      </c>
      <c r="AY1071" s="63">
        <v>0</v>
      </c>
      <c r="BA1071" s="5">
        <f>IF(Q1071&gt;0,RANK(Q1071,(N1071:P1071,Q1071:AE1071)),0)</f>
        <v>3</v>
      </c>
      <c r="BB1071" s="5">
        <f>IF(R1071&gt;0,RANK(R1071,(N1071:P1071,Q1071:AE1071)),0)</f>
        <v>6</v>
      </c>
      <c r="BC1071" s="5">
        <f>IF(T1071&gt;0,RANK(T1071,(N1071:P1071,Q1071:AE1071)),0)</f>
        <v>0</v>
      </c>
      <c r="BD1071" s="5">
        <f>IF(S1071&gt;0,RANK(S1071,(N1071:P1071,Q1071:AE1071)),0)</f>
        <v>0</v>
      </c>
      <c r="BE1071" s="2">
        <f t="shared" si="440"/>
        <v>9.7847358121330719E-3</v>
      </c>
      <c r="BF1071" s="2">
        <f t="shared" si="441"/>
        <v>1.6307893020221786E-4</v>
      </c>
      <c r="BG1071" s="2">
        <f t="shared" si="442"/>
        <v>0</v>
      </c>
      <c r="BH1071" s="2">
        <f t="shared" si="443"/>
        <v>0</v>
      </c>
      <c r="BJ1071" t="s">
        <v>3176</v>
      </c>
      <c r="BK1071" t="s">
        <v>1008</v>
      </c>
      <c r="BL1071">
        <v>2</v>
      </c>
      <c r="BN1071" s="112">
        <v>21</v>
      </c>
      <c r="BO1071" s="114">
        <v>61</v>
      </c>
      <c r="BP1071" s="118">
        <f t="shared" si="446"/>
        <v>21061</v>
      </c>
      <c r="BQ1071" s="118">
        <f t="shared" si="445"/>
        <v>21061</v>
      </c>
      <c r="BR1071" s="5" t="s">
        <v>3151</v>
      </c>
      <c r="CD1071" s="63">
        <f t="shared" si="444"/>
        <v>6132</v>
      </c>
      <c r="CE1071" s="63">
        <v>0</v>
      </c>
      <c r="CH1071" s="63">
        <v>0</v>
      </c>
      <c r="CI1071" s="63">
        <v>0</v>
      </c>
      <c r="CJ1071" s="63">
        <v>0</v>
      </c>
      <c r="CK1071" s="8">
        <v>0</v>
      </c>
    </row>
    <row r="1072" spans="1:89" ht="15" hidden="1" customHeight="1" outlineLevel="1">
      <c r="A1072" t="s">
        <v>541</v>
      </c>
      <c r="B1072" t="s">
        <v>1008</v>
      </c>
      <c r="C1072" s="1">
        <f t="shared" si="433"/>
        <v>2995</v>
      </c>
      <c r="D1072" s="5">
        <f>IF(N1072&gt;0, RANK(N1072,(N1072:P1072,Q1072:AE1072)),0)</f>
        <v>2</v>
      </c>
      <c r="E1072" s="5">
        <f>IF(O1072&gt;0,RANK(O1072,(N1072:P1072,Q1072:AE1072)),0)</f>
        <v>1</v>
      </c>
      <c r="F1072" s="5">
        <f>IF(P1072&gt;0,RANK(P1072,(N1072:P1072,Q1072:AE1072)),0)</f>
        <v>4</v>
      </c>
      <c r="G1072" s="129">
        <f t="shared" si="434"/>
        <v>1534</v>
      </c>
      <c r="H1072" s="134">
        <f t="shared" si="435"/>
        <v>0.51218697829716198</v>
      </c>
      <c r="I1072" s="2"/>
      <c r="J1072" s="2">
        <f t="shared" si="436"/>
        <v>0.23772954924874792</v>
      </c>
      <c r="K1072" s="2">
        <f t="shared" si="437"/>
        <v>0.74991652754590987</v>
      </c>
      <c r="L1072" s="2">
        <f t="shared" si="438"/>
        <v>3.3388981636060101E-3</v>
      </c>
      <c r="M1072" s="2">
        <f t="shared" si="439"/>
        <v>9.0150250417362215E-3</v>
      </c>
      <c r="N1072" s="63">
        <v>712</v>
      </c>
      <c r="O1072" s="63">
        <v>2246</v>
      </c>
      <c r="P1072" s="63">
        <v>10</v>
      </c>
      <c r="Q1072" s="63">
        <v>18</v>
      </c>
      <c r="R1072" s="63">
        <v>0</v>
      </c>
      <c r="S1072" s="63">
        <v>0</v>
      </c>
      <c r="T1072" s="63">
        <v>0</v>
      </c>
      <c r="U1072" s="63">
        <v>9</v>
      </c>
      <c r="V1072" s="63">
        <v>0</v>
      </c>
      <c r="W1072" s="63">
        <v>0</v>
      </c>
      <c r="X1072" s="63">
        <v>0</v>
      </c>
      <c r="Y1072" s="63">
        <v>0</v>
      </c>
      <c r="Z1072" s="63">
        <v>0</v>
      </c>
      <c r="AA1072" s="63">
        <v>0</v>
      </c>
      <c r="AB1072" s="63">
        <v>0</v>
      </c>
      <c r="AC1072" s="63">
        <v>0</v>
      </c>
      <c r="AD1072" s="63">
        <v>0</v>
      </c>
      <c r="AE1072" s="63">
        <v>0</v>
      </c>
      <c r="AF1072" s="63">
        <v>0</v>
      </c>
      <c r="AG1072" s="63">
        <v>0</v>
      </c>
      <c r="AH1072" s="63">
        <v>0</v>
      </c>
      <c r="AI1072" s="63">
        <v>0</v>
      </c>
      <c r="AJ1072" s="63">
        <v>0</v>
      </c>
      <c r="AK1072" s="63">
        <v>0</v>
      </c>
      <c r="AL1072" s="63">
        <v>0</v>
      </c>
      <c r="AM1072" s="63">
        <v>0</v>
      </c>
      <c r="AN1072" s="63">
        <v>0</v>
      </c>
      <c r="AO1072" s="63">
        <v>0</v>
      </c>
      <c r="AP1072" s="63">
        <v>0</v>
      </c>
      <c r="AQ1072" s="63">
        <v>0</v>
      </c>
      <c r="AR1072" s="63">
        <v>0</v>
      </c>
      <c r="AS1072" s="63">
        <v>0</v>
      </c>
      <c r="AT1072" s="63">
        <v>0</v>
      </c>
      <c r="AU1072" s="63">
        <v>0</v>
      </c>
      <c r="AV1072" s="63">
        <v>0</v>
      </c>
      <c r="AW1072" s="63">
        <v>0</v>
      </c>
      <c r="AX1072" s="63">
        <v>0</v>
      </c>
      <c r="AY1072" s="63">
        <v>0</v>
      </c>
      <c r="BA1072" s="5">
        <f>IF(Q1072&gt;0,RANK(Q1072,(N1072:P1072,Q1072:AE1072)),0)</f>
        <v>3</v>
      </c>
      <c r="BB1072" s="5">
        <f>IF(R1072&gt;0,RANK(R1072,(N1072:P1072,Q1072:AE1072)),0)</f>
        <v>0</v>
      </c>
      <c r="BC1072" s="5">
        <f>IF(T1072&gt;0,RANK(T1072,(N1072:P1072,Q1072:AE1072)),0)</f>
        <v>0</v>
      </c>
      <c r="BD1072" s="5">
        <f>IF(S1072&gt;0,RANK(S1072,(N1072:P1072,Q1072:AE1072)),0)</f>
        <v>0</v>
      </c>
      <c r="BE1072" s="2">
        <f t="shared" si="440"/>
        <v>6.0100166944908181E-3</v>
      </c>
      <c r="BF1072" s="2">
        <f t="shared" si="441"/>
        <v>0</v>
      </c>
      <c r="BG1072" s="2">
        <f t="shared" si="442"/>
        <v>0</v>
      </c>
      <c r="BH1072" s="2">
        <f t="shared" si="443"/>
        <v>0</v>
      </c>
      <c r="BJ1072" t="s">
        <v>541</v>
      </c>
      <c r="BK1072" t="s">
        <v>1008</v>
      </c>
      <c r="BL1072">
        <v>5</v>
      </c>
      <c r="BN1072" s="112">
        <v>21</v>
      </c>
      <c r="BO1072" s="114">
        <v>63</v>
      </c>
      <c r="BP1072" s="118">
        <f t="shared" si="446"/>
        <v>21063</v>
      </c>
      <c r="BQ1072" s="118">
        <f t="shared" si="445"/>
        <v>21063</v>
      </c>
      <c r="BR1072" s="5" t="s">
        <v>3151</v>
      </c>
      <c r="CD1072" s="63">
        <f t="shared" si="444"/>
        <v>2995</v>
      </c>
      <c r="CE1072" s="63">
        <v>0</v>
      </c>
      <c r="CH1072" s="63">
        <v>0</v>
      </c>
      <c r="CI1072" s="63">
        <v>0</v>
      </c>
      <c r="CJ1072" s="63">
        <v>0</v>
      </c>
      <c r="CK1072" s="8">
        <v>0</v>
      </c>
    </row>
    <row r="1073" spans="1:89" ht="15" hidden="1" customHeight="1" outlineLevel="1">
      <c r="A1073" t="s">
        <v>557</v>
      </c>
      <c r="B1073" t="s">
        <v>1008</v>
      </c>
      <c r="C1073" s="1">
        <f t="shared" ref="C1073:C1104" si="447">SUM(N1073:AY1073)</f>
        <v>6540</v>
      </c>
      <c r="D1073" s="5">
        <f>IF(N1073&gt;0, RANK(N1073,(N1073:P1073,Q1073:AE1073)),0)</f>
        <v>2</v>
      </c>
      <c r="E1073" s="5">
        <f>IF(O1073&gt;0,RANK(O1073,(N1073:P1073,Q1073:AE1073)),0)</f>
        <v>1</v>
      </c>
      <c r="F1073" s="5">
        <f>IF(P1073&gt;0,RANK(P1073,(N1073:P1073,Q1073:AE1073)),0)</f>
        <v>5</v>
      </c>
      <c r="G1073" s="129">
        <f t="shared" si="434"/>
        <v>3745</v>
      </c>
      <c r="H1073" s="134">
        <f t="shared" si="435"/>
        <v>0.57262996941896027</v>
      </c>
      <c r="I1073" s="2"/>
      <c r="J1073" s="2">
        <f t="shared" ref="J1073:J1104" si="448">IF($C1073=0,"-",N1073/$C1073)</f>
        <v>0.20718654434250763</v>
      </c>
      <c r="K1073" s="2">
        <f t="shared" ref="K1073:K1104" si="449">IF($C1073=0,"-",O1073/$C1073)</f>
        <v>0.77981651376146788</v>
      </c>
      <c r="L1073" s="2">
        <f t="shared" ref="L1073:L1104" si="450">IF($C1073=0,"-",P1073/$C1073)</f>
        <v>4.5871559633027525E-4</v>
      </c>
      <c r="M1073" s="2">
        <f t="shared" ref="M1073:M1104" si="451">IF(C1073=0,"-",(1-J1073-K1073-L1073))</f>
        <v>1.2538226299694241E-2</v>
      </c>
      <c r="N1073" s="63">
        <v>1355</v>
      </c>
      <c r="O1073" s="63">
        <v>5100</v>
      </c>
      <c r="P1073" s="63">
        <v>3</v>
      </c>
      <c r="Q1073" s="63">
        <v>64</v>
      </c>
      <c r="R1073" s="63">
        <v>2</v>
      </c>
      <c r="S1073" s="63">
        <v>0</v>
      </c>
      <c r="T1073" s="63">
        <v>0</v>
      </c>
      <c r="U1073" s="63">
        <v>16</v>
      </c>
      <c r="V1073" s="63">
        <v>0</v>
      </c>
      <c r="W1073" s="63">
        <v>0</v>
      </c>
      <c r="X1073" s="63">
        <v>0</v>
      </c>
      <c r="Y1073" s="63">
        <v>0</v>
      </c>
      <c r="Z1073" s="63">
        <v>0</v>
      </c>
      <c r="AA1073" s="63">
        <v>0</v>
      </c>
      <c r="AB1073" s="63">
        <v>0</v>
      </c>
      <c r="AC1073" s="63">
        <v>0</v>
      </c>
      <c r="AD1073" s="63">
        <v>0</v>
      </c>
      <c r="AE1073" s="63">
        <v>0</v>
      </c>
      <c r="AF1073" s="63">
        <v>0</v>
      </c>
      <c r="AG1073" s="63">
        <v>0</v>
      </c>
      <c r="AH1073" s="63">
        <v>0</v>
      </c>
      <c r="AI1073" s="63">
        <v>0</v>
      </c>
      <c r="AJ1073" s="63">
        <v>0</v>
      </c>
      <c r="AK1073" s="63">
        <v>0</v>
      </c>
      <c r="AL1073" s="63">
        <v>0</v>
      </c>
      <c r="AM1073" s="63">
        <v>0</v>
      </c>
      <c r="AN1073" s="63">
        <v>0</v>
      </c>
      <c r="AO1073" s="63">
        <v>0</v>
      </c>
      <c r="AP1073" s="63">
        <v>0</v>
      </c>
      <c r="AQ1073" s="63">
        <v>0</v>
      </c>
      <c r="AR1073" s="63">
        <v>0</v>
      </c>
      <c r="AS1073" s="63">
        <v>0</v>
      </c>
      <c r="AT1073" s="63">
        <v>0</v>
      </c>
      <c r="AU1073" s="63">
        <v>0</v>
      </c>
      <c r="AV1073" s="63">
        <v>0</v>
      </c>
      <c r="AW1073" s="63">
        <v>0</v>
      </c>
      <c r="AX1073" s="63">
        <v>0</v>
      </c>
      <c r="AY1073" s="63">
        <v>0</v>
      </c>
      <c r="BA1073" s="5">
        <f>IF(Q1073&gt;0,RANK(Q1073,(N1073:P1073,Q1073:AE1073)),0)</f>
        <v>3</v>
      </c>
      <c r="BB1073" s="5">
        <f>IF(R1073&gt;0,RANK(R1073,(N1073:P1073,Q1073:AE1073)),0)</f>
        <v>6</v>
      </c>
      <c r="BC1073" s="5">
        <f>IF(T1073&gt;0,RANK(T1073,(N1073:P1073,Q1073:AE1073)),0)</f>
        <v>0</v>
      </c>
      <c r="BD1073" s="5">
        <f>IF(S1073&gt;0,RANK(S1073,(N1073:P1073,Q1073:AE1073)),0)</f>
        <v>0</v>
      </c>
      <c r="BE1073" s="2">
        <f t="shared" ref="BE1073:BE1104" si="452">IF($C1073=0,"-",Q1073/$C1073)</f>
        <v>9.7859327217125376E-3</v>
      </c>
      <c r="BF1073" s="2">
        <f t="shared" ref="BF1073:BF1104" si="453">IF($C1073=0,"-",R1073/$C1073)</f>
        <v>3.058103975535168E-4</v>
      </c>
      <c r="BG1073" s="2">
        <f t="shared" ref="BG1073:BG1104" si="454">IF($C1073=0,"-",T1073/$C1073)</f>
        <v>0</v>
      </c>
      <c r="BH1073" s="2">
        <f t="shared" ref="BH1073:BH1104" si="455">IF($C1073=0,"-",S1073/$C1073)</f>
        <v>0</v>
      </c>
      <c r="BJ1073" t="s">
        <v>557</v>
      </c>
      <c r="BK1073" t="s">
        <v>1008</v>
      </c>
      <c r="BL1073">
        <v>6</v>
      </c>
      <c r="BN1073" s="112">
        <v>21</v>
      </c>
      <c r="BO1073" s="114">
        <v>65</v>
      </c>
      <c r="BP1073" s="118">
        <f t="shared" si="446"/>
        <v>21065</v>
      </c>
      <c r="BQ1073" s="118">
        <f t="shared" si="445"/>
        <v>21065</v>
      </c>
      <c r="BR1073" s="5" t="s">
        <v>3151</v>
      </c>
      <c r="CD1073" s="63">
        <f t="shared" si="444"/>
        <v>6540</v>
      </c>
      <c r="CE1073" s="63">
        <v>0</v>
      </c>
      <c r="CH1073" s="63">
        <v>0</v>
      </c>
      <c r="CI1073" s="63">
        <v>0</v>
      </c>
      <c r="CJ1073" s="63">
        <v>0</v>
      </c>
      <c r="CK1073" s="8">
        <v>0</v>
      </c>
    </row>
    <row r="1074" spans="1:89" ht="15" hidden="1" customHeight="1" outlineLevel="1">
      <c r="A1074" t="s">
        <v>1415</v>
      </c>
      <c r="B1074" t="s">
        <v>1008</v>
      </c>
      <c r="C1074" s="1">
        <f t="shared" si="447"/>
        <v>152912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>IF(P1074&gt;0,RANK(P1074,(N1074:P1074,Q1074:AE1074)),0)</f>
        <v>5</v>
      </c>
      <c r="G1074" s="129">
        <f t="shared" si="434"/>
        <v>31740</v>
      </c>
      <c r="H1074" s="134">
        <f t="shared" si="435"/>
        <v>0.20757036727006384</v>
      </c>
      <c r="I1074" s="2"/>
      <c r="J1074" s="2">
        <f t="shared" si="448"/>
        <v>0.59249764570471908</v>
      </c>
      <c r="K1074" s="2">
        <f t="shared" si="449"/>
        <v>0.38492727843465524</v>
      </c>
      <c r="L1074" s="2">
        <f t="shared" si="450"/>
        <v>2.0207701161452339E-3</v>
      </c>
      <c r="M1074" s="2">
        <f t="shared" si="451"/>
        <v>2.0554305744480448E-2</v>
      </c>
      <c r="N1074" s="63">
        <v>90600</v>
      </c>
      <c r="O1074" s="63">
        <v>58860</v>
      </c>
      <c r="P1074" s="63">
        <v>309</v>
      </c>
      <c r="Q1074" s="63">
        <v>2383</v>
      </c>
      <c r="R1074" s="63">
        <v>101</v>
      </c>
      <c r="S1074" s="63">
        <v>0</v>
      </c>
      <c r="T1074" s="63">
        <v>0</v>
      </c>
      <c r="U1074" s="63">
        <v>562</v>
      </c>
      <c r="V1074" s="63">
        <v>15</v>
      </c>
      <c r="W1074" s="63">
        <v>2</v>
      </c>
      <c r="X1074" s="63">
        <v>0</v>
      </c>
      <c r="Y1074" s="63">
        <v>0</v>
      </c>
      <c r="Z1074" s="63">
        <v>56</v>
      </c>
      <c r="AA1074" s="63">
        <v>0</v>
      </c>
      <c r="AB1074" s="63">
        <v>0</v>
      </c>
      <c r="AC1074" s="63">
        <v>0</v>
      </c>
      <c r="AD1074" s="63">
        <v>0</v>
      </c>
      <c r="AE1074" s="63">
        <v>0</v>
      </c>
      <c r="AF1074" s="63">
        <v>0</v>
      </c>
      <c r="AG1074" s="63">
        <v>0</v>
      </c>
      <c r="AH1074" s="63">
        <v>0</v>
      </c>
      <c r="AI1074" s="63">
        <v>0</v>
      </c>
      <c r="AJ1074" s="63">
        <v>17</v>
      </c>
      <c r="AK1074" s="63">
        <v>0</v>
      </c>
      <c r="AL1074" s="63">
        <v>2</v>
      </c>
      <c r="AM1074" s="63">
        <v>0</v>
      </c>
      <c r="AN1074" s="63">
        <v>0</v>
      </c>
      <c r="AO1074" s="63">
        <v>0</v>
      </c>
      <c r="AP1074" s="63">
        <v>0</v>
      </c>
      <c r="AQ1074" s="63">
        <v>0</v>
      </c>
      <c r="AR1074" s="63">
        <v>0</v>
      </c>
      <c r="AS1074" s="63">
        <v>0</v>
      </c>
      <c r="AT1074" s="63">
        <v>0</v>
      </c>
      <c r="AU1074" s="63">
        <v>5</v>
      </c>
      <c r="AV1074" s="63">
        <v>0</v>
      </c>
      <c r="AW1074" s="63">
        <v>0</v>
      </c>
      <c r="AX1074" s="63">
        <v>0</v>
      </c>
      <c r="AY1074" s="63">
        <v>0</v>
      </c>
      <c r="BA1074" s="5">
        <f>IF(Q1074&gt;0,RANK(Q1074,(N1074:P1074,Q1074:AE1074)),0)</f>
        <v>3</v>
      </c>
      <c r="BB1074" s="5">
        <f>IF(R1074&gt;0,RANK(R1074,(N1074:P1074,Q1074:AE1074)),0)</f>
        <v>6</v>
      </c>
      <c r="BC1074" s="5">
        <f>IF(T1074&gt;0,RANK(T1074,(N1074:P1074,Q1074:AE1074)),0)</f>
        <v>0</v>
      </c>
      <c r="BD1074" s="5">
        <f>IF(S1074&gt;0,RANK(S1074,(N1074:P1074,Q1074:AE1074)),0)</f>
        <v>0</v>
      </c>
      <c r="BE1074" s="2">
        <f t="shared" si="452"/>
        <v>1.5584126818039133E-2</v>
      </c>
      <c r="BF1074" s="2">
        <f t="shared" si="453"/>
        <v>6.6051062048760076E-4</v>
      </c>
      <c r="BG1074" s="2">
        <f t="shared" si="454"/>
        <v>0</v>
      </c>
      <c r="BH1074" s="2">
        <f t="shared" si="455"/>
        <v>0</v>
      </c>
      <c r="BJ1074" t="s">
        <v>1415</v>
      </c>
      <c r="BK1074" t="s">
        <v>1008</v>
      </c>
      <c r="BL1074">
        <v>6</v>
      </c>
      <c r="BN1074" s="112">
        <v>21</v>
      </c>
      <c r="BO1074" s="114">
        <v>67</v>
      </c>
      <c r="BP1074" s="118">
        <f t="shared" si="446"/>
        <v>21067</v>
      </c>
      <c r="BQ1074" s="118">
        <f t="shared" si="445"/>
        <v>21067</v>
      </c>
      <c r="BR1074" s="5" t="s">
        <v>3151</v>
      </c>
      <c r="CD1074" s="63">
        <f t="shared" si="444"/>
        <v>152912</v>
      </c>
      <c r="CE1074" s="63">
        <v>2</v>
      </c>
      <c r="CH1074" s="63">
        <v>2</v>
      </c>
      <c r="CI1074" s="63">
        <v>0</v>
      </c>
      <c r="CJ1074" s="63">
        <v>0</v>
      </c>
      <c r="CK1074" s="8">
        <v>0</v>
      </c>
    </row>
    <row r="1075" spans="1:89" ht="15" hidden="1" customHeight="1" outlineLevel="1">
      <c r="A1075" t="s">
        <v>1513</v>
      </c>
      <c r="B1075" t="s">
        <v>1008</v>
      </c>
      <c r="C1075" s="1">
        <f t="shared" si="447"/>
        <v>7068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5</v>
      </c>
      <c r="G1075" s="129">
        <f t="shared" si="434"/>
        <v>4060</v>
      </c>
      <c r="H1075" s="134">
        <f t="shared" si="435"/>
        <v>0.57441992076966608</v>
      </c>
      <c r="I1075" s="2"/>
      <c r="J1075" s="2">
        <f t="shared" si="448"/>
        <v>0.20854555744199207</v>
      </c>
      <c r="K1075" s="2">
        <f t="shared" si="449"/>
        <v>0.78296547821165818</v>
      </c>
      <c r="L1075" s="2">
        <f t="shared" si="450"/>
        <v>7.074136955291454E-4</v>
      </c>
      <c r="M1075" s="2">
        <f t="shared" si="451"/>
        <v>7.7815506508205692E-3</v>
      </c>
      <c r="N1075" s="63">
        <v>1474</v>
      </c>
      <c r="O1075" s="63">
        <v>5534</v>
      </c>
      <c r="P1075" s="63">
        <v>5</v>
      </c>
      <c r="Q1075" s="63">
        <v>37</v>
      </c>
      <c r="R1075" s="63">
        <v>2</v>
      </c>
      <c r="S1075" s="63">
        <v>0</v>
      </c>
      <c r="T1075" s="63">
        <v>0</v>
      </c>
      <c r="U1075" s="63">
        <v>16</v>
      </c>
      <c r="V1075" s="63">
        <v>0</v>
      </c>
      <c r="W1075" s="63">
        <v>0</v>
      </c>
      <c r="X1075" s="63">
        <v>0</v>
      </c>
      <c r="Y1075" s="63">
        <v>0</v>
      </c>
      <c r="Z1075" s="63">
        <v>0</v>
      </c>
      <c r="AA1075" s="63">
        <v>0</v>
      </c>
      <c r="AB1075" s="63">
        <v>0</v>
      </c>
      <c r="AC1075" s="63">
        <v>0</v>
      </c>
      <c r="AD1075" s="63">
        <v>0</v>
      </c>
      <c r="AE1075" s="63">
        <v>0</v>
      </c>
      <c r="AF1075" s="63">
        <v>0</v>
      </c>
      <c r="AG1075" s="63">
        <v>0</v>
      </c>
      <c r="AH1075" s="63">
        <v>0</v>
      </c>
      <c r="AI1075" s="63">
        <v>0</v>
      </c>
      <c r="AJ1075" s="63">
        <v>0</v>
      </c>
      <c r="AK1075" s="63">
        <v>0</v>
      </c>
      <c r="AL1075" s="63">
        <v>0</v>
      </c>
      <c r="AM1075" s="63">
        <v>0</v>
      </c>
      <c r="AN1075" s="63">
        <v>0</v>
      </c>
      <c r="AO1075" s="63">
        <v>0</v>
      </c>
      <c r="AP1075" s="63">
        <v>0</v>
      </c>
      <c r="AQ1075" s="63">
        <v>0</v>
      </c>
      <c r="AR1075" s="63">
        <v>0</v>
      </c>
      <c r="AS1075" s="63">
        <v>0</v>
      </c>
      <c r="AT1075" s="63">
        <v>0</v>
      </c>
      <c r="AU1075" s="63">
        <v>0</v>
      </c>
      <c r="AV1075" s="63">
        <v>0</v>
      </c>
      <c r="AW1075" s="63">
        <v>0</v>
      </c>
      <c r="AX1075" s="63">
        <v>0</v>
      </c>
      <c r="AY1075" s="63">
        <v>0</v>
      </c>
      <c r="BA1075" s="5">
        <f>IF(Q1075&gt;0,RANK(Q1075,(N1075:P1075,Q1075:AE1075)),0)</f>
        <v>3</v>
      </c>
      <c r="BB1075" s="5">
        <f>IF(R1075&gt;0,RANK(R1075,(N1075:P1075,Q1075:AE1075)),0)</f>
        <v>6</v>
      </c>
      <c r="BC1075" s="5">
        <f>IF(T1075&gt;0,RANK(T1075,(N1075:P1075,Q1075:AE1075)),0)</f>
        <v>0</v>
      </c>
      <c r="BD1075" s="5">
        <f>IF(S1075&gt;0,RANK(S1075,(N1075:P1075,Q1075:AE1075)),0)</f>
        <v>0</v>
      </c>
      <c r="BE1075" s="2">
        <f t="shared" si="452"/>
        <v>5.2348613469156762E-3</v>
      </c>
      <c r="BF1075" s="2">
        <f t="shared" si="453"/>
        <v>2.8296547821165819E-4</v>
      </c>
      <c r="BG1075" s="2">
        <f t="shared" si="454"/>
        <v>0</v>
      </c>
      <c r="BH1075" s="2">
        <f t="shared" si="455"/>
        <v>0</v>
      </c>
      <c r="BJ1075" t="s">
        <v>1513</v>
      </c>
      <c r="BK1075" t="s">
        <v>1008</v>
      </c>
      <c r="BL1075">
        <v>6</v>
      </c>
      <c r="BN1075" s="112">
        <v>21</v>
      </c>
      <c r="BO1075" s="114">
        <v>69</v>
      </c>
      <c r="BP1075" s="118">
        <f t="shared" si="446"/>
        <v>21069</v>
      </c>
      <c r="BQ1075" s="118">
        <f t="shared" si="445"/>
        <v>21069</v>
      </c>
      <c r="BR1075" s="5" t="s">
        <v>3151</v>
      </c>
      <c r="CD1075" s="63">
        <f t="shared" si="444"/>
        <v>7068</v>
      </c>
      <c r="CE1075" s="63">
        <v>0</v>
      </c>
      <c r="CH1075" s="63">
        <v>0</v>
      </c>
      <c r="CI1075" s="63">
        <v>0</v>
      </c>
      <c r="CJ1075" s="63">
        <v>0</v>
      </c>
      <c r="CK1075" s="8">
        <v>0</v>
      </c>
    </row>
    <row r="1076" spans="1:89" ht="15" hidden="1" customHeight="1" outlineLevel="1">
      <c r="A1076" t="s">
        <v>2933</v>
      </c>
      <c r="B1076" t="s">
        <v>1008</v>
      </c>
      <c r="C1076" s="1">
        <f t="shared" si="447"/>
        <v>16353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5</v>
      </c>
      <c r="G1076" s="129">
        <f t="shared" si="434"/>
        <v>8366</v>
      </c>
      <c r="H1076" s="134">
        <f t="shared" si="435"/>
        <v>0.51158808781263376</v>
      </c>
      <c r="I1076" s="2"/>
      <c r="J1076" s="2">
        <f t="shared" si="448"/>
        <v>0.23750993701461506</v>
      </c>
      <c r="K1076" s="2">
        <f t="shared" si="449"/>
        <v>0.74909802482724885</v>
      </c>
      <c r="L1076" s="2">
        <f t="shared" si="450"/>
        <v>2.2625817892741392E-3</v>
      </c>
      <c r="M1076" s="2">
        <f t="shared" si="451"/>
        <v>1.1129456368861916E-2</v>
      </c>
      <c r="N1076" s="63">
        <v>3884</v>
      </c>
      <c r="O1076" s="63">
        <v>12250</v>
      </c>
      <c r="P1076" s="63">
        <v>37</v>
      </c>
      <c r="Q1076" s="63">
        <v>111</v>
      </c>
      <c r="R1076" s="63">
        <v>2</v>
      </c>
      <c r="S1076" s="63">
        <v>0</v>
      </c>
      <c r="T1076" s="63">
        <v>0</v>
      </c>
      <c r="U1076" s="63">
        <v>69</v>
      </c>
      <c r="V1076" s="63">
        <v>0</v>
      </c>
      <c r="W1076" s="63">
        <v>0</v>
      </c>
      <c r="X1076" s="63">
        <v>0</v>
      </c>
      <c r="Y1076" s="63">
        <v>0</v>
      </c>
      <c r="Z1076" s="63">
        <v>0</v>
      </c>
      <c r="AA1076" s="63">
        <v>0</v>
      </c>
      <c r="AB1076" s="63">
        <v>0</v>
      </c>
      <c r="AC1076" s="63">
        <v>0</v>
      </c>
      <c r="AD1076" s="63">
        <v>0</v>
      </c>
      <c r="AE1076" s="63">
        <v>0</v>
      </c>
      <c r="AF1076" s="63">
        <v>0</v>
      </c>
      <c r="AG1076" s="63">
        <v>0</v>
      </c>
      <c r="AH1076" s="63">
        <v>0</v>
      </c>
      <c r="AI1076" s="63">
        <v>0</v>
      </c>
      <c r="AJ1076" s="63">
        <v>0</v>
      </c>
      <c r="AK1076" s="63">
        <v>0</v>
      </c>
      <c r="AL1076" s="63">
        <v>0</v>
      </c>
      <c r="AM1076" s="63">
        <v>0</v>
      </c>
      <c r="AN1076" s="63">
        <v>0</v>
      </c>
      <c r="AO1076" s="63">
        <v>0</v>
      </c>
      <c r="AP1076" s="63">
        <v>0</v>
      </c>
      <c r="AQ1076" s="63">
        <v>0</v>
      </c>
      <c r="AR1076" s="63">
        <v>0</v>
      </c>
      <c r="AS1076" s="63">
        <v>0</v>
      </c>
      <c r="AT1076" s="63">
        <v>0</v>
      </c>
      <c r="AU1076" s="63">
        <v>0</v>
      </c>
      <c r="AV1076" s="63">
        <v>0</v>
      </c>
      <c r="AW1076" s="63">
        <v>0</v>
      </c>
      <c r="AX1076" s="63">
        <v>0</v>
      </c>
      <c r="AY1076" s="63">
        <v>0</v>
      </c>
      <c r="BA1076" s="5">
        <f>IF(Q1076&gt;0,RANK(Q1076,(N1076:P1076,Q1076:AE1076)),0)</f>
        <v>3</v>
      </c>
      <c r="BB1076" s="5">
        <f>IF(R1076&gt;0,RANK(R1076,(N1076:P1076,Q1076:AE1076)),0)</f>
        <v>6</v>
      </c>
      <c r="BC1076" s="5">
        <f>IF(T1076&gt;0,RANK(T1076,(N1076:P1076,Q1076:AE1076)),0)</f>
        <v>0</v>
      </c>
      <c r="BD1076" s="5">
        <f>IF(S1076&gt;0,RANK(S1076,(N1076:P1076,Q1076:AE1076)),0)</f>
        <v>0</v>
      </c>
      <c r="BE1076" s="2">
        <f t="shared" si="452"/>
        <v>6.7877453678224179E-3</v>
      </c>
      <c r="BF1076" s="2">
        <f t="shared" si="453"/>
        <v>1.2230171833914265E-4</v>
      </c>
      <c r="BG1076" s="2">
        <f t="shared" si="454"/>
        <v>0</v>
      </c>
      <c r="BH1076" s="2">
        <f t="shared" si="455"/>
        <v>0</v>
      </c>
      <c r="BJ1076" t="s">
        <v>2933</v>
      </c>
      <c r="BK1076" t="s">
        <v>1008</v>
      </c>
      <c r="BL1076">
        <v>5</v>
      </c>
      <c r="BN1076" s="112">
        <v>21</v>
      </c>
      <c r="BO1076" s="114">
        <v>71</v>
      </c>
      <c r="BP1076" s="118">
        <f t="shared" si="446"/>
        <v>21071</v>
      </c>
      <c r="BQ1076" s="118">
        <f t="shared" si="445"/>
        <v>21071</v>
      </c>
      <c r="BR1076" s="5" t="s">
        <v>3151</v>
      </c>
      <c r="CD1076" s="63">
        <f t="shared" si="444"/>
        <v>16353</v>
      </c>
      <c r="CE1076" s="63">
        <v>0</v>
      </c>
      <c r="CH1076" s="63">
        <v>0</v>
      </c>
      <c r="CI1076" s="63">
        <v>0</v>
      </c>
      <c r="CJ1076" s="63">
        <v>0</v>
      </c>
      <c r="CK1076" s="8">
        <v>0</v>
      </c>
    </row>
    <row r="1077" spans="1:89" ht="15" hidden="1" customHeight="1" outlineLevel="1">
      <c r="A1077" t="s">
        <v>1137</v>
      </c>
      <c r="B1077" t="s">
        <v>1008</v>
      </c>
      <c r="C1077" s="1">
        <f t="shared" si="447"/>
        <v>26072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>IF(P1077&gt;0,RANK(P1077,(N1077:P1077,Q1077:AE1077)),0)</f>
        <v>5</v>
      </c>
      <c r="G1077" s="129">
        <f t="shared" si="434"/>
        <v>248</v>
      </c>
      <c r="H1077" s="134">
        <f t="shared" si="435"/>
        <v>9.5121202822951827E-3</v>
      </c>
      <c r="I1077" s="2"/>
      <c r="J1077" s="2">
        <f t="shared" si="448"/>
        <v>0.48527155569193003</v>
      </c>
      <c r="K1077" s="2">
        <f t="shared" si="449"/>
        <v>0.49478367597422523</v>
      </c>
      <c r="L1077" s="2">
        <f t="shared" si="450"/>
        <v>2.1095428045412703E-3</v>
      </c>
      <c r="M1077" s="2">
        <f t="shared" si="451"/>
        <v>1.7835225529303462E-2</v>
      </c>
      <c r="N1077" s="63">
        <v>12652</v>
      </c>
      <c r="O1077" s="63">
        <v>12900</v>
      </c>
      <c r="P1077" s="63">
        <v>55</v>
      </c>
      <c r="Q1077" s="63">
        <v>365</v>
      </c>
      <c r="R1077" s="63">
        <v>3</v>
      </c>
      <c r="S1077" s="63">
        <v>0</v>
      </c>
      <c r="T1077" s="63">
        <v>0</v>
      </c>
      <c r="U1077" s="63">
        <v>89</v>
      </c>
      <c r="V1077" s="63">
        <v>1</v>
      </c>
      <c r="W1077" s="63">
        <v>0</v>
      </c>
      <c r="X1077" s="63">
        <v>0</v>
      </c>
      <c r="Y1077" s="63">
        <v>0</v>
      </c>
      <c r="Z1077" s="63">
        <v>5</v>
      </c>
      <c r="AA1077" s="63">
        <v>0</v>
      </c>
      <c r="AB1077" s="63">
        <v>0</v>
      </c>
      <c r="AC1077" s="63">
        <v>0</v>
      </c>
      <c r="AD1077" s="63">
        <v>0</v>
      </c>
      <c r="AE1077" s="63">
        <v>0</v>
      </c>
      <c r="AF1077" s="63">
        <v>0</v>
      </c>
      <c r="AG1077" s="63">
        <v>0</v>
      </c>
      <c r="AH1077" s="63">
        <v>0</v>
      </c>
      <c r="AI1077" s="63">
        <v>0</v>
      </c>
      <c r="AJ1077" s="63">
        <v>1</v>
      </c>
      <c r="AK1077" s="63">
        <v>0</v>
      </c>
      <c r="AL1077" s="63">
        <v>0</v>
      </c>
      <c r="AM1077" s="63">
        <v>0</v>
      </c>
      <c r="AN1077" s="63">
        <v>0</v>
      </c>
      <c r="AO1077" s="63">
        <v>0</v>
      </c>
      <c r="AP1077" s="63">
        <v>0</v>
      </c>
      <c r="AQ1077" s="63">
        <v>0</v>
      </c>
      <c r="AR1077" s="63">
        <v>0</v>
      </c>
      <c r="AS1077" s="63">
        <v>0</v>
      </c>
      <c r="AT1077" s="63">
        <v>0</v>
      </c>
      <c r="AU1077" s="63">
        <v>1</v>
      </c>
      <c r="AV1077" s="63">
        <v>0</v>
      </c>
      <c r="AW1077" s="63">
        <v>0</v>
      </c>
      <c r="AX1077" s="63">
        <v>0</v>
      </c>
      <c r="AY1077" s="63">
        <v>0</v>
      </c>
      <c r="BA1077" s="5">
        <f>IF(Q1077&gt;0,RANK(Q1077,(N1077:P1077,Q1077:AE1077)),0)</f>
        <v>3</v>
      </c>
      <c r="BB1077" s="5">
        <f>IF(R1077&gt;0,RANK(R1077,(N1077:P1077,Q1077:AE1077)),0)</f>
        <v>7</v>
      </c>
      <c r="BC1077" s="5">
        <f>IF(T1077&gt;0,RANK(T1077,(N1077:P1077,Q1077:AE1077)),0)</f>
        <v>0</v>
      </c>
      <c r="BD1077" s="5">
        <f>IF(S1077&gt;0,RANK(S1077,(N1077:P1077,Q1077:AE1077)),0)</f>
        <v>0</v>
      </c>
      <c r="BE1077" s="2">
        <f t="shared" si="452"/>
        <v>1.3999693157410249E-2</v>
      </c>
      <c r="BF1077" s="2">
        <f t="shared" si="453"/>
        <v>1.1506597115679657E-4</v>
      </c>
      <c r="BG1077" s="2">
        <f t="shared" si="454"/>
        <v>0</v>
      </c>
      <c r="BH1077" s="2">
        <f t="shared" si="455"/>
        <v>0</v>
      </c>
      <c r="BJ1077" t="s">
        <v>1137</v>
      </c>
      <c r="BK1077" t="s">
        <v>1008</v>
      </c>
      <c r="BL1077">
        <v>6</v>
      </c>
      <c r="BN1077" s="112">
        <v>21</v>
      </c>
      <c r="BO1077" s="114">
        <v>73</v>
      </c>
      <c r="BP1077" s="118">
        <f t="shared" si="446"/>
        <v>21073</v>
      </c>
      <c r="BQ1077" s="118">
        <f t="shared" si="445"/>
        <v>21073</v>
      </c>
      <c r="BR1077" s="5" t="s">
        <v>3151</v>
      </c>
      <c r="CD1077" s="63">
        <f t="shared" si="444"/>
        <v>26072</v>
      </c>
      <c r="CE1077" s="63">
        <v>0</v>
      </c>
      <c r="CH1077" s="63">
        <v>0</v>
      </c>
      <c r="CI1077" s="63">
        <v>0</v>
      </c>
      <c r="CJ1077" s="63">
        <v>0</v>
      </c>
      <c r="CK1077" s="8">
        <v>0</v>
      </c>
    </row>
    <row r="1078" spans="1:89" ht="15" hidden="1" customHeight="1" outlineLevel="1">
      <c r="A1078" t="s">
        <v>2386</v>
      </c>
      <c r="B1078" t="s">
        <v>1008</v>
      </c>
      <c r="C1078" s="1">
        <f t="shared" si="447"/>
        <v>2426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4</v>
      </c>
      <c r="G1078" s="129">
        <f t="shared" si="434"/>
        <v>812</v>
      </c>
      <c r="H1078" s="134">
        <f t="shared" si="435"/>
        <v>0.33470733718054413</v>
      </c>
      <c r="I1078" s="2"/>
      <c r="J1078" s="2">
        <f t="shared" si="448"/>
        <v>0.32728771640560594</v>
      </c>
      <c r="K1078" s="2">
        <f t="shared" si="449"/>
        <v>0.66199505358615007</v>
      </c>
      <c r="L1078" s="2">
        <f t="shared" si="450"/>
        <v>2.0610057708161582E-3</v>
      </c>
      <c r="M1078" s="2">
        <f t="shared" si="451"/>
        <v>8.6562242374278245E-3</v>
      </c>
      <c r="N1078" s="63">
        <v>794</v>
      </c>
      <c r="O1078" s="63">
        <v>1606</v>
      </c>
      <c r="P1078" s="63">
        <v>5</v>
      </c>
      <c r="Q1078" s="63">
        <v>18</v>
      </c>
      <c r="R1078" s="63">
        <v>1</v>
      </c>
      <c r="S1078" s="63">
        <v>0</v>
      </c>
      <c r="T1078" s="63">
        <v>0</v>
      </c>
      <c r="U1078" s="63">
        <v>2</v>
      </c>
      <c r="V1078" s="63">
        <v>0</v>
      </c>
      <c r="W1078" s="63">
        <v>0</v>
      </c>
      <c r="X1078" s="63">
        <v>0</v>
      </c>
      <c r="Y1078" s="63">
        <v>0</v>
      </c>
      <c r="Z1078" s="63">
        <v>0</v>
      </c>
      <c r="AA1078" s="63">
        <v>0</v>
      </c>
      <c r="AB1078" s="63">
        <v>0</v>
      </c>
      <c r="AC1078" s="63">
        <v>0</v>
      </c>
      <c r="AD1078" s="63">
        <v>0</v>
      </c>
      <c r="AE1078" s="63">
        <v>0</v>
      </c>
      <c r="AF1078" s="63">
        <v>0</v>
      </c>
      <c r="AG1078" s="63">
        <v>0</v>
      </c>
      <c r="AH1078" s="63">
        <v>0</v>
      </c>
      <c r="AI1078" s="63">
        <v>0</v>
      </c>
      <c r="AJ1078" s="63">
        <v>0</v>
      </c>
      <c r="AK1078" s="63">
        <v>0</v>
      </c>
      <c r="AL1078" s="63">
        <v>0</v>
      </c>
      <c r="AM1078" s="63">
        <v>0</v>
      </c>
      <c r="AN1078" s="63">
        <v>0</v>
      </c>
      <c r="AO1078" s="63">
        <v>0</v>
      </c>
      <c r="AP1078" s="63">
        <v>0</v>
      </c>
      <c r="AQ1078" s="63">
        <v>0</v>
      </c>
      <c r="AR1078" s="63">
        <v>0</v>
      </c>
      <c r="AS1078" s="63">
        <v>0</v>
      </c>
      <c r="AT1078" s="63">
        <v>0</v>
      </c>
      <c r="AU1078" s="63">
        <v>0</v>
      </c>
      <c r="AV1078" s="63">
        <v>0</v>
      </c>
      <c r="AW1078" s="63">
        <v>0</v>
      </c>
      <c r="AX1078" s="63">
        <v>0</v>
      </c>
      <c r="AY1078" s="63">
        <v>0</v>
      </c>
      <c r="BA1078" s="5">
        <f>IF(Q1078&gt;0,RANK(Q1078,(N1078:P1078,Q1078:AE1078)),0)</f>
        <v>3</v>
      </c>
      <c r="BB1078" s="5">
        <f>IF(R1078&gt;0,RANK(R1078,(N1078:P1078,Q1078:AE1078)),0)</f>
        <v>6</v>
      </c>
      <c r="BC1078" s="5">
        <f>IF(T1078&gt;0,RANK(T1078,(N1078:P1078,Q1078:AE1078)),0)</f>
        <v>0</v>
      </c>
      <c r="BD1078" s="5">
        <f>IF(S1078&gt;0,RANK(S1078,(N1078:P1078,Q1078:AE1078)),0)</f>
        <v>0</v>
      </c>
      <c r="BE1078" s="2">
        <f t="shared" si="452"/>
        <v>7.4196207749381701E-3</v>
      </c>
      <c r="BF1078" s="2">
        <f t="shared" si="453"/>
        <v>4.1220115416323167E-4</v>
      </c>
      <c r="BG1078" s="2">
        <f t="shared" si="454"/>
        <v>0</v>
      </c>
      <c r="BH1078" s="2">
        <f t="shared" si="455"/>
        <v>0</v>
      </c>
      <c r="BJ1078" t="s">
        <v>2386</v>
      </c>
      <c r="BK1078" t="s">
        <v>1008</v>
      </c>
      <c r="BL1078">
        <v>1</v>
      </c>
      <c r="BN1078" s="112">
        <v>21</v>
      </c>
      <c r="BO1078" s="114">
        <v>75</v>
      </c>
      <c r="BP1078" s="118">
        <f t="shared" si="446"/>
        <v>21075</v>
      </c>
      <c r="BQ1078" s="118">
        <f t="shared" si="445"/>
        <v>21075</v>
      </c>
      <c r="BR1078" s="5" t="s">
        <v>3151</v>
      </c>
      <c r="CD1078" s="63">
        <f t="shared" si="444"/>
        <v>2426</v>
      </c>
      <c r="CE1078" s="63">
        <v>0</v>
      </c>
      <c r="CH1078" s="63">
        <v>0</v>
      </c>
      <c r="CI1078" s="63">
        <v>0</v>
      </c>
      <c r="CJ1078" s="63">
        <v>0</v>
      </c>
      <c r="CK1078" s="8">
        <v>0</v>
      </c>
    </row>
    <row r="1079" spans="1:89" ht="15" hidden="1" customHeight="1" outlineLevel="1">
      <c r="A1079" t="s">
        <v>45</v>
      </c>
      <c r="B1079" t="s">
        <v>1008</v>
      </c>
      <c r="C1079" s="1">
        <f t="shared" si="447"/>
        <v>3849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4</v>
      </c>
      <c r="G1079" s="129">
        <f t="shared" si="434"/>
        <v>2133</v>
      </c>
      <c r="H1079" s="134">
        <f t="shared" si="435"/>
        <v>0.55416991426344508</v>
      </c>
      <c r="I1079" s="2"/>
      <c r="J1079" s="2">
        <f t="shared" si="448"/>
        <v>0.21356196414653156</v>
      </c>
      <c r="K1079" s="2">
        <f t="shared" si="449"/>
        <v>0.76773187840997659</v>
      </c>
      <c r="L1079" s="2">
        <f t="shared" si="450"/>
        <v>2.8578851649779164E-3</v>
      </c>
      <c r="M1079" s="2">
        <f t="shared" si="451"/>
        <v>1.5848272278513882E-2</v>
      </c>
      <c r="N1079" s="63">
        <v>822</v>
      </c>
      <c r="O1079" s="63">
        <v>2955</v>
      </c>
      <c r="P1079" s="63">
        <v>11</v>
      </c>
      <c r="Q1079" s="63">
        <v>58</v>
      </c>
      <c r="R1079" s="63">
        <v>0</v>
      </c>
      <c r="S1079" s="63">
        <v>0</v>
      </c>
      <c r="T1079" s="63">
        <v>0</v>
      </c>
      <c r="U1079" s="63">
        <v>3</v>
      </c>
      <c r="V1079" s="63">
        <v>0</v>
      </c>
      <c r="W1079" s="63">
        <v>0</v>
      </c>
      <c r="X1079" s="63">
        <v>0</v>
      </c>
      <c r="Y1079" s="63">
        <v>0</v>
      </c>
      <c r="Z1079" s="63">
        <v>0</v>
      </c>
      <c r="AA1079" s="63">
        <v>0</v>
      </c>
      <c r="AB1079" s="63">
        <v>0</v>
      </c>
      <c r="AC1079" s="63">
        <v>0</v>
      </c>
      <c r="AD1079" s="63">
        <v>0</v>
      </c>
      <c r="AE1079" s="63">
        <v>0</v>
      </c>
      <c r="AF1079" s="63">
        <v>0</v>
      </c>
      <c r="AG1079" s="63">
        <v>0</v>
      </c>
      <c r="AH1079" s="63">
        <v>0</v>
      </c>
      <c r="AI1079" s="63">
        <v>0</v>
      </c>
      <c r="AJ1079" s="63">
        <v>0</v>
      </c>
      <c r="AK1079" s="63">
        <v>0</v>
      </c>
      <c r="AL1079" s="63">
        <v>0</v>
      </c>
      <c r="AM1079" s="63">
        <v>0</v>
      </c>
      <c r="AN1079" s="63">
        <v>0</v>
      </c>
      <c r="AO1079" s="63">
        <v>0</v>
      </c>
      <c r="AP1079" s="63">
        <v>0</v>
      </c>
      <c r="AQ1079" s="63">
        <v>0</v>
      </c>
      <c r="AR1079" s="63">
        <v>0</v>
      </c>
      <c r="AS1079" s="63">
        <v>0</v>
      </c>
      <c r="AT1079" s="63">
        <v>0</v>
      </c>
      <c r="AU1079" s="63">
        <v>0</v>
      </c>
      <c r="AV1079" s="63">
        <v>0</v>
      </c>
      <c r="AW1079" s="63">
        <v>0</v>
      </c>
      <c r="AX1079" s="63">
        <v>0</v>
      </c>
      <c r="AY1079" s="63">
        <v>0</v>
      </c>
      <c r="BA1079" s="5">
        <f>IF(Q1079&gt;0,RANK(Q1079,(N1079:P1079,Q1079:AE1079)),0)</f>
        <v>3</v>
      </c>
      <c r="BB1079" s="5">
        <f>IF(R1079&gt;0,RANK(R1079,(N1079:P1079,Q1079:AE1079)),0)</f>
        <v>0</v>
      </c>
      <c r="BC1079" s="5">
        <f>IF(T1079&gt;0,RANK(T1079,(N1079:P1079,Q1079:AE1079)),0)</f>
        <v>0</v>
      </c>
      <c r="BD1079" s="5">
        <f>IF(S1079&gt;0,RANK(S1079,(N1079:P1079,Q1079:AE1079)),0)</f>
        <v>0</v>
      </c>
      <c r="BE1079" s="2">
        <f t="shared" si="452"/>
        <v>1.5068849051701741E-2</v>
      </c>
      <c r="BF1079" s="2">
        <f t="shared" si="453"/>
        <v>0</v>
      </c>
      <c r="BG1079" s="2">
        <f t="shared" si="454"/>
        <v>0</v>
      </c>
      <c r="BH1079" s="2">
        <f t="shared" si="455"/>
        <v>0</v>
      </c>
      <c r="BJ1079" t="s">
        <v>45</v>
      </c>
      <c r="BK1079" t="s">
        <v>1008</v>
      </c>
      <c r="BL1079">
        <v>4</v>
      </c>
      <c r="BN1079" s="112">
        <v>21</v>
      </c>
      <c r="BO1079" s="114">
        <v>77</v>
      </c>
      <c r="BP1079" s="118">
        <f t="shared" si="446"/>
        <v>21077</v>
      </c>
      <c r="BQ1079" s="118">
        <f t="shared" si="445"/>
        <v>21077</v>
      </c>
      <c r="BR1079" s="5" t="s">
        <v>3151</v>
      </c>
      <c r="CD1079" s="63">
        <f t="shared" si="444"/>
        <v>3849</v>
      </c>
      <c r="CE1079" s="63">
        <v>0</v>
      </c>
      <c r="CH1079" s="63">
        <v>0</v>
      </c>
      <c r="CI1079" s="63">
        <v>0</v>
      </c>
      <c r="CJ1079" s="63">
        <v>0</v>
      </c>
      <c r="CK1079" s="8">
        <v>0</v>
      </c>
    </row>
    <row r="1080" spans="1:89" ht="15" hidden="1" customHeight="1" outlineLevel="1">
      <c r="A1080" t="s">
        <v>342</v>
      </c>
      <c r="B1080" t="s">
        <v>1008</v>
      </c>
      <c r="C1080" s="1">
        <f t="shared" si="447"/>
        <v>8706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5</v>
      </c>
      <c r="G1080" s="129">
        <f t="shared" si="434"/>
        <v>4924</v>
      </c>
      <c r="H1080" s="134">
        <f t="shared" si="435"/>
        <v>0.56558695152768201</v>
      </c>
      <c r="I1080" s="2"/>
      <c r="J1080" s="2">
        <f t="shared" si="448"/>
        <v>0.21019986216402481</v>
      </c>
      <c r="K1080" s="2">
        <f t="shared" si="449"/>
        <v>0.77578681369170688</v>
      </c>
      <c r="L1080" s="2">
        <f t="shared" si="450"/>
        <v>9.1890650126349646E-4</v>
      </c>
      <c r="M1080" s="2">
        <f t="shared" si="451"/>
        <v>1.3094417643004761E-2</v>
      </c>
      <c r="N1080" s="63">
        <v>1830</v>
      </c>
      <c r="O1080" s="63">
        <v>6754</v>
      </c>
      <c r="P1080" s="63">
        <v>8</v>
      </c>
      <c r="Q1080" s="63">
        <v>86</v>
      </c>
      <c r="R1080" s="63">
        <v>2</v>
      </c>
      <c r="S1080" s="63">
        <v>0</v>
      </c>
      <c r="T1080" s="63">
        <v>0</v>
      </c>
      <c r="U1080" s="63">
        <v>25</v>
      </c>
      <c r="V1080" s="63">
        <v>0</v>
      </c>
      <c r="W1080" s="63">
        <v>0</v>
      </c>
      <c r="X1080" s="63">
        <v>0</v>
      </c>
      <c r="Y1080" s="63">
        <v>0</v>
      </c>
      <c r="Z1080" s="63">
        <v>1</v>
      </c>
      <c r="AA1080" s="63">
        <v>0</v>
      </c>
      <c r="AB1080" s="63">
        <v>0</v>
      </c>
      <c r="AC1080" s="63">
        <v>0</v>
      </c>
      <c r="AD1080" s="63">
        <v>0</v>
      </c>
      <c r="AE1080" s="63">
        <v>0</v>
      </c>
      <c r="AF1080" s="63">
        <v>0</v>
      </c>
      <c r="AG1080" s="63">
        <v>0</v>
      </c>
      <c r="AH1080" s="63">
        <v>0</v>
      </c>
      <c r="AI1080" s="63">
        <v>0</v>
      </c>
      <c r="AJ1080" s="63">
        <v>0</v>
      </c>
      <c r="AK1080" s="63">
        <v>0</v>
      </c>
      <c r="AL1080" s="63">
        <v>0</v>
      </c>
      <c r="AM1080" s="63">
        <v>0</v>
      </c>
      <c r="AN1080" s="63">
        <v>0</v>
      </c>
      <c r="AO1080" s="63">
        <v>0</v>
      </c>
      <c r="AP1080" s="63">
        <v>0</v>
      </c>
      <c r="AQ1080" s="63">
        <v>0</v>
      </c>
      <c r="AR1080" s="63">
        <v>0</v>
      </c>
      <c r="AS1080" s="63">
        <v>0</v>
      </c>
      <c r="AT1080" s="63">
        <v>0</v>
      </c>
      <c r="AU1080" s="63">
        <v>0</v>
      </c>
      <c r="AV1080" s="63">
        <v>0</v>
      </c>
      <c r="AW1080" s="63">
        <v>0</v>
      </c>
      <c r="AX1080" s="63">
        <v>0</v>
      </c>
      <c r="AY1080" s="63">
        <v>0</v>
      </c>
      <c r="BA1080" s="5">
        <f>IF(Q1080&gt;0,RANK(Q1080,(N1080:P1080,Q1080:AE1080)),0)</f>
        <v>3</v>
      </c>
      <c r="BB1080" s="5">
        <f>IF(R1080&gt;0,RANK(R1080,(N1080:P1080,Q1080:AE1080)),0)</f>
        <v>6</v>
      </c>
      <c r="BC1080" s="5">
        <f>IF(T1080&gt;0,RANK(T1080,(N1080:P1080,Q1080:AE1080)),0)</f>
        <v>0</v>
      </c>
      <c r="BD1080" s="5">
        <f>IF(S1080&gt;0,RANK(S1080,(N1080:P1080,Q1080:AE1080)),0)</f>
        <v>0</v>
      </c>
      <c r="BE1080" s="2">
        <f t="shared" si="452"/>
        <v>9.8782448885825873E-3</v>
      </c>
      <c r="BF1080" s="2">
        <f t="shared" si="453"/>
        <v>2.2972662531587412E-4</v>
      </c>
      <c r="BG1080" s="2">
        <f t="shared" si="454"/>
        <v>0</v>
      </c>
      <c r="BH1080" s="2">
        <f t="shared" si="455"/>
        <v>0</v>
      </c>
      <c r="BJ1080" t="s">
        <v>342</v>
      </c>
      <c r="BK1080" t="s">
        <v>1008</v>
      </c>
      <c r="BL1080">
        <v>2</v>
      </c>
      <c r="BN1080" s="112">
        <v>21</v>
      </c>
      <c r="BO1080" s="114">
        <v>79</v>
      </c>
      <c r="BP1080" s="118">
        <f t="shared" si="446"/>
        <v>21079</v>
      </c>
      <c r="BQ1080" s="118">
        <f t="shared" si="445"/>
        <v>21079</v>
      </c>
      <c r="BR1080" s="5" t="s">
        <v>3151</v>
      </c>
      <c r="CD1080" s="63">
        <f t="shared" si="444"/>
        <v>8706</v>
      </c>
      <c r="CE1080" s="63">
        <v>0</v>
      </c>
      <c r="CH1080" s="63">
        <v>0</v>
      </c>
      <c r="CI1080" s="63">
        <v>0</v>
      </c>
      <c r="CJ1080" s="63">
        <v>0</v>
      </c>
      <c r="CK1080" s="8">
        <v>0</v>
      </c>
    </row>
    <row r="1081" spans="1:89" ht="15" hidden="1" customHeight="1" outlineLevel="1">
      <c r="A1081" t="s">
        <v>1416</v>
      </c>
      <c r="B1081" t="s">
        <v>1008</v>
      </c>
      <c r="C1081" s="1">
        <f t="shared" si="447"/>
        <v>11108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5</v>
      </c>
      <c r="G1081" s="129">
        <f t="shared" si="434"/>
        <v>6520</v>
      </c>
      <c r="H1081" s="134">
        <f t="shared" si="435"/>
        <v>0.58696435001800507</v>
      </c>
      <c r="I1081" s="2"/>
      <c r="J1081" s="2">
        <f t="shared" si="448"/>
        <v>0.1985055815628376</v>
      </c>
      <c r="K1081" s="2">
        <f t="shared" si="449"/>
        <v>0.78546993158084266</v>
      </c>
      <c r="L1081" s="2">
        <f t="shared" si="450"/>
        <v>1.5304285199855959E-3</v>
      </c>
      <c r="M1081" s="2">
        <f t="shared" si="451"/>
        <v>1.4494058336334145E-2</v>
      </c>
      <c r="N1081" s="63">
        <v>2205</v>
      </c>
      <c r="O1081" s="63">
        <v>8725</v>
      </c>
      <c r="P1081" s="63">
        <v>17</v>
      </c>
      <c r="Q1081" s="63">
        <v>139</v>
      </c>
      <c r="R1081" s="63">
        <v>1</v>
      </c>
      <c r="S1081" s="63">
        <v>0</v>
      </c>
      <c r="T1081" s="63">
        <v>0</v>
      </c>
      <c r="U1081" s="63">
        <v>20</v>
      </c>
      <c r="V1081" s="63">
        <v>1</v>
      </c>
      <c r="W1081" s="63">
        <v>0</v>
      </c>
      <c r="X1081" s="63">
        <v>0</v>
      </c>
      <c r="Y1081" s="63">
        <v>0</v>
      </c>
      <c r="Z1081" s="63">
        <v>0</v>
      </c>
      <c r="AA1081" s="63">
        <v>0</v>
      </c>
      <c r="AB1081" s="63">
        <v>0</v>
      </c>
      <c r="AC1081" s="63">
        <v>0</v>
      </c>
      <c r="AD1081" s="63">
        <v>0</v>
      </c>
      <c r="AE1081" s="63">
        <v>0</v>
      </c>
      <c r="AF1081" s="63">
        <v>0</v>
      </c>
      <c r="AG1081" s="63">
        <v>0</v>
      </c>
      <c r="AH1081" s="63">
        <v>0</v>
      </c>
      <c r="AI1081" s="63">
        <v>0</v>
      </c>
      <c r="AJ1081" s="63">
        <v>0</v>
      </c>
      <c r="AK1081" s="63">
        <v>0</v>
      </c>
      <c r="AL1081" s="63">
        <v>0</v>
      </c>
      <c r="AM1081" s="63">
        <v>0</v>
      </c>
      <c r="AN1081" s="63">
        <v>0</v>
      </c>
      <c r="AO1081" s="63">
        <v>0</v>
      </c>
      <c r="AP1081" s="63">
        <v>0</v>
      </c>
      <c r="AQ1081" s="63">
        <v>0</v>
      </c>
      <c r="AR1081" s="63">
        <v>0</v>
      </c>
      <c r="AS1081" s="63">
        <v>0</v>
      </c>
      <c r="AT1081" s="63">
        <v>0</v>
      </c>
      <c r="AU1081" s="63">
        <v>0</v>
      </c>
      <c r="AV1081" s="63">
        <v>0</v>
      </c>
      <c r="AW1081" s="63">
        <v>0</v>
      </c>
      <c r="AX1081" s="63">
        <v>0</v>
      </c>
      <c r="AY1081" s="63">
        <v>0</v>
      </c>
      <c r="BA1081" s="5">
        <f>IF(Q1081&gt;0,RANK(Q1081,(N1081:P1081,Q1081:AE1081)),0)</f>
        <v>3</v>
      </c>
      <c r="BB1081" s="5">
        <f>IF(R1081&gt;0,RANK(R1081,(N1081:P1081,Q1081:AE1081)),0)</f>
        <v>6</v>
      </c>
      <c r="BC1081" s="5">
        <f>IF(T1081&gt;0,RANK(T1081,(N1081:P1081,Q1081:AE1081)),0)</f>
        <v>0</v>
      </c>
      <c r="BD1081" s="5">
        <f>IF(S1081&gt;0,RANK(S1081,(N1081:P1081,Q1081:AE1081)),0)</f>
        <v>0</v>
      </c>
      <c r="BE1081" s="2">
        <f t="shared" si="452"/>
        <v>1.2513503781058696E-2</v>
      </c>
      <c r="BF1081" s="2">
        <f t="shared" si="453"/>
        <v>9.002520705797624E-5</v>
      </c>
      <c r="BG1081" s="2">
        <f t="shared" si="454"/>
        <v>0</v>
      </c>
      <c r="BH1081" s="2">
        <f t="shared" si="455"/>
        <v>0</v>
      </c>
      <c r="BJ1081" t="s">
        <v>1416</v>
      </c>
      <c r="BK1081" t="s">
        <v>1008</v>
      </c>
      <c r="BL1081">
        <v>4</v>
      </c>
      <c r="BN1081" s="112">
        <v>21</v>
      </c>
      <c r="BO1081" s="114">
        <v>81</v>
      </c>
      <c r="BP1081" s="118">
        <f t="shared" si="446"/>
        <v>21081</v>
      </c>
      <c r="BQ1081" s="118">
        <f t="shared" si="445"/>
        <v>21081</v>
      </c>
      <c r="BR1081" s="5" t="s">
        <v>3151</v>
      </c>
      <c r="CD1081" s="63">
        <f t="shared" si="444"/>
        <v>11108</v>
      </c>
      <c r="CE1081" s="63">
        <v>0</v>
      </c>
      <c r="CH1081" s="63">
        <v>0</v>
      </c>
      <c r="CI1081" s="63">
        <v>0</v>
      </c>
      <c r="CJ1081" s="63">
        <v>0</v>
      </c>
      <c r="CK1081" s="8">
        <v>0</v>
      </c>
    </row>
    <row r="1082" spans="1:89" ht="15" hidden="1" customHeight="1" outlineLevel="1">
      <c r="A1082" t="s">
        <v>216</v>
      </c>
      <c r="B1082" t="s">
        <v>1008</v>
      </c>
      <c r="C1082" s="1">
        <f t="shared" si="447"/>
        <v>17019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5</v>
      </c>
      <c r="G1082" s="129">
        <f t="shared" si="434"/>
        <v>9646</v>
      </c>
      <c r="H1082" s="134">
        <f t="shared" si="435"/>
        <v>0.56677830659850759</v>
      </c>
      <c r="I1082" s="2"/>
      <c r="J1082" s="2">
        <f t="shared" si="448"/>
        <v>0.20917797755449791</v>
      </c>
      <c r="K1082" s="2">
        <f t="shared" si="449"/>
        <v>0.77595628415300544</v>
      </c>
      <c r="L1082" s="2">
        <f t="shared" si="450"/>
        <v>1.7627357659086903E-3</v>
      </c>
      <c r="M1082" s="2">
        <f t="shared" si="451"/>
        <v>1.3103002526587909E-2</v>
      </c>
      <c r="N1082" s="63">
        <v>3560</v>
      </c>
      <c r="O1082" s="63">
        <v>13206</v>
      </c>
      <c r="P1082" s="63">
        <v>30</v>
      </c>
      <c r="Q1082" s="63">
        <v>187</v>
      </c>
      <c r="R1082" s="63">
        <v>0</v>
      </c>
      <c r="S1082" s="63">
        <v>0</v>
      </c>
      <c r="T1082" s="63">
        <v>0</v>
      </c>
      <c r="U1082" s="63">
        <v>36</v>
      </c>
      <c r="V1082" s="63">
        <v>0</v>
      </c>
      <c r="W1082" s="63">
        <v>0</v>
      </c>
      <c r="X1082" s="63">
        <v>0</v>
      </c>
      <c r="Y1082" s="63">
        <v>0</v>
      </c>
      <c r="Z1082" s="63">
        <v>0</v>
      </c>
      <c r="AA1082" s="63">
        <v>0</v>
      </c>
      <c r="AB1082" s="63">
        <v>0</v>
      </c>
      <c r="AC1082" s="63">
        <v>0</v>
      </c>
      <c r="AD1082" s="63">
        <v>0</v>
      </c>
      <c r="AE1082" s="63">
        <v>0</v>
      </c>
      <c r="AF1082" s="63">
        <v>0</v>
      </c>
      <c r="AG1082" s="63">
        <v>0</v>
      </c>
      <c r="AH1082" s="63">
        <v>0</v>
      </c>
      <c r="AI1082" s="63">
        <v>0</v>
      </c>
      <c r="AJ1082" s="63">
        <v>0</v>
      </c>
      <c r="AK1082" s="63">
        <v>0</v>
      </c>
      <c r="AL1082" s="63">
        <v>0</v>
      </c>
      <c r="AM1082" s="63">
        <v>0</v>
      </c>
      <c r="AN1082" s="63">
        <v>0</v>
      </c>
      <c r="AO1082" s="63">
        <v>0</v>
      </c>
      <c r="AP1082" s="63">
        <v>0</v>
      </c>
      <c r="AQ1082" s="63">
        <v>0</v>
      </c>
      <c r="AR1082" s="63">
        <v>0</v>
      </c>
      <c r="AS1082" s="63">
        <v>0</v>
      </c>
      <c r="AT1082" s="63">
        <v>0</v>
      </c>
      <c r="AU1082" s="63">
        <v>0</v>
      </c>
      <c r="AV1082" s="63">
        <v>0</v>
      </c>
      <c r="AW1082" s="63">
        <v>0</v>
      </c>
      <c r="AX1082" s="63">
        <v>0</v>
      </c>
      <c r="AY1082" s="63">
        <v>0</v>
      </c>
      <c r="BA1082" s="5">
        <f>IF(Q1082&gt;0,RANK(Q1082,(N1082:P1082,Q1082:AE1082)),0)</f>
        <v>3</v>
      </c>
      <c r="BB1082" s="5">
        <f>IF(R1082&gt;0,RANK(R1082,(N1082:P1082,Q1082:AE1082)),0)</f>
        <v>0</v>
      </c>
      <c r="BC1082" s="5">
        <f>IF(T1082&gt;0,RANK(T1082,(N1082:P1082,Q1082:AE1082)),0)</f>
        <v>0</v>
      </c>
      <c r="BD1082" s="5">
        <f>IF(S1082&gt;0,RANK(S1082,(N1082:P1082,Q1082:AE1082)),0)</f>
        <v>0</v>
      </c>
      <c r="BE1082" s="2">
        <f t="shared" si="452"/>
        <v>1.0987719607497504E-2</v>
      </c>
      <c r="BF1082" s="2">
        <f t="shared" si="453"/>
        <v>0</v>
      </c>
      <c r="BG1082" s="2">
        <f t="shared" si="454"/>
        <v>0</v>
      </c>
      <c r="BH1082" s="2">
        <f t="shared" si="455"/>
        <v>0</v>
      </c>
      <c r="BJ1082" t="s">
        <v>216</v>
      </c>
      <c r="BK1082" t="s">
        <v>1008</v>
      </c>
      <c r="BL1082">
        <v>1</v>
      </c>
      <c r="BN1082" s="112">
        <v>21</v>
      </c>
      <c r="BO1082" s="114">
        <v>83</v>
      </c>
      <c r="BP1082" s="118">
        <f t="shared" si="446"/>
        <v>21083</v>
      </c>
      <c r="BQ1082" s="118">
        <f t="shared" si="445"/>
        <v>21083</v>
      </c>
      <c r="BR1082" s="5" t="s">
        <v>3151</v>
      </c>
      <c r="CD1082" s="63">
        <f t="shared" si="444"/>
        <v>17019</v>
      </c>
      <c r="CE1082" s="63">
        <v>0</v>
      </c>
      <c r="CH1082" s="63">
        <v>0</v>
      </c>
      <c r="CI1082" s="63">
        <v>0</v>
      </c>
      <c r="CJ1082" s="63">
        <v>0</v>
      </c>
      <c r="CK1082" s="8">
        <v>0</v>
      </c>
    </row>
    <row r="1083" spans="1:89" ht="15" hidden="1" customHeight="1" outlineLevel="1">
      <c r="A1083" t="s">
        <v>2248</v>
      </c>
      <c r="B1083" t="s">
        <v>1008</v>
      </c>
      <c r="C1083" s="1">
        <f t="shared" si="447"/>
        <v>11985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5</v>
      </c>
      <c r="G1083" s="129">
        <f t="shared" si="434"/>
        <v>7053</v>
      </c>
      <c r="H1083" s="134">
        <f t="shared" si="435"/>
        <v>0.58848560700876096</v>
      </c>
      <c r="I1083" s="2"/>
      <c r="J1083" s="2">
        <f t="shared" si="448"/>
        <v>0.20025031289111389</v>
      </c>
      <c r="K1083" s="2">
        <f t="shared" si="449"/>
        <v>0.78873591989987479</v>
      </c>
      <c r="L1083" s="2">
        <f t="shared" si="450"/>
        <v>1.0012515644555694E-3</v>
      </c>
      <c r="M1083" s="2">
        <f t="shared" si="451"/>
        <v>1.0012515644555691E-2</v>
      </c>
      <c r="N1083" s="63">
        <v>2400</v>
      </c>
      <c r="O1083" s="63">
        <v>9453</v>
      </c>
      <c r="P1083" s="63">
        <v>12</v>
      </c>
      <c r="Q1083" s="63">
        <v>85</v>
      </c>
      <c r="R1083" s="63">
        <v>1</v>
      </c>
      <c r="S1083" s="63">
        <v>0</v>
      </c>
      <c r="T1083" s="63">
        <v>0</v>
      </c>
      <c r="U1083" s="63">
        <v>33</v>
      </c>
      <c r="V1083" s="63">
        <v>1</v>
      </c>
      <c r="W1083" s="63">
        <v>0</v>
      </c>
      <c r="X1083" s="63">
        <v>0</v>
      </c>
      <c r="Y1083" s="63">
        <v>0</v>
      </c>
      <c r="Z1083" s="63">
        <v>0</v>
      </c>
      <c r="AA1083" s="63">
        <v>0</v>
      </c>
      <c r="AB1083" s="63">
        <v>0</v>
      </c>
      <c r="AC1083" s="63">
        <v>0</v>
      </c>
      <c r="AD1083" s="63">
        <v>0</v>
      </c>
      <c r="AE1083" s="63">
        <v>0</v>
      </c>
      <c r="AF1083" s="63">
        <v>0</v>
      </c>
      <c r="AG1083" s="63">
        <v>0</v>
      </c>
      <c r="AH1083" s="63">
        <v>0</v>
      </c>
      <c r="AI1083" s="63">
        <v>0</v>
      </c>
      <c r="AJ1083" s="63">
        <v>0</v>
      </c>
      <c r="AK1083" s="63">
        <v>0</v>
      </c>
      <c r="AL1083" s="63">
        <v>0</v>
      </c>
      <c r="AM1083" s="63">
        <v>0</v>
      </c>
      <c r="AN1083" s="63">
        <v>0</v>
      </c>
      <c r="AO1083" s="63">
        <v>0</v>
      </c>
      <c r="AP1083" s="63">
        <v>0</v>
      </c>
      <c r="AQ1083" s="63">
        <v>0</v>
      </c>
      <c r="AR1083" s="63">
        <v>0</v>
      </c>
      <c r="AS1083" s="63">
        <v>0</v>
      </c>
      <c r="AT1083" s="63">
        <v>0</v>
      </c>
      <c r="AU1083" s="63">
        <v>0</v>
      </c>
      <c r="AV1083" s="63">
        <v>0</v>
      </c>
      <c r="AW1083" s="63">
        <v>0</v>
      </c>
      <c r="AX1083" s="63">
        <v>0</v>
      </c>
      <c r="AY1083" s="63">
        <v>0</v>
      </c>
      <c r="BA1083" s="5">
        <f>IF(Q1083&gt;0,RANK(Q1083,(N1083:P1083,Q1083:AE1083)),0)</f>
        <v>3</v>
      </c>
      <c r="BB1083" s="5">
        <f>IF(R1083&gt;0,RANK(R1083,(N1083:P1083,Q1083:AE1083)),0)</f>
        <v>6</v>
      </c>
      <c r="BC1083" s="5">
        <f>IF(T1083&gt;0,RANK(T1083,(N1083:P1083,Q1083:AE1083)),0)</f>
        <v>0</v>
      </c>
      <c r="BD1083" s="5">
        <f>IF(S1083&gt;0,RANK(S1083,(N1083:P1083,Q1083:AE1083)),0)</f>
        <v>0</v>
      </c>
      <c r="BE1083" s="2">
        <f t="shared" si="452"/>
        <v>7.0921985815602835E-3</v>
      </c>
      <c r="BF1083" s="2">
        <f t="shared" si="453"/>
        <v>8.3437630371297459E-5</v>
      </c>
      <c r="BG1083" s="2">
        <f t="shared" si="454"/>
        <v>0</v>
      </c>
      <c r="BH1083" s="2">
        <f t="shared" si="455"/>
        <v>0</v>
      </c>
      <c r="BJ1083" t="s">
        <v>2248</v>
      </c>
      <c r="BK1083" t="s">
        <v>1008</v>
      </c>
      <c r="BL1083">
        <v>2</v>
      </c>
      <c r="BN1083" s="112">
        <v>21</v>
      </c>
      <c r="BO1083" s="114">
        <v>85</v>
      </c>
      <c r="BP1083" s="118">
        <f t="shared" si="446"/>
        <v>21085</v>
      </c>
      <c r="BQ1083" s="118">
        <f t="shared" si="445"/>
        <v>21085</v>
      </c>
      <c r="BR1083" s="5" t="s">
        <v>3151</v>
      </c>
      <c r="CD1083" s="63">
        <f t="shared" si="444"/>
        <v>11985</v>
      </c>
      <c r="CE1083" s="63">
        <v>0</v>
      </c>
      <c r="CH1083" s="63">
        <v>0</v>
      </c>
      <c r="CI1083" s="63">
        <v>0</v>
      </c>
      <c r="CJ1083" s="63">
        <v>0</v>
      </c>
      <c r="CK1083" s="8">
        <v>0</v>
      </c>
    </row>
    <row r="1084" spans="1:89" ht="15" hidden="1" customHeight="1" outlineLevel="1">
      <c r="A1084" t="s">
        <v>2390</v>
      </c>
      <c r="B1084" t="s">
        <v>1008</v>
      </c>
      <c r="C1084" s="1">
        <f t="shared" si="447"/>
        <v>5812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5</v>
      </c>
      <c r="G1084" s="129">
        <f t="shared" si="434"/>
        <v>3918</v>
      </c>
      <c r="H1084" s="134">
        <f t="shared" si="435"/>
        <v>0.67412250516173433</v>
      </c>
      <c r="I1084" s="2"/>
      <c r="J1084" s="2">
        <f t="shared" si="448"/>
        <v>0.15829318651066759</v>
      </c>
      <c r="K1084" s="2">
        <f t="shared" si="449"/>
        <v>0.83241569167240193</v>
      </c>
      <c r="L1084" s="2">
        <f t="shared" si="450"/>
        <v>1.2044046799724708E-3</v>
      </c>
      <c r="M1084" s="2">
        <f t="shared" si="451"/>
        <v>8.0867171369580111E-3</v>
      </c>
      <c r="N1084" s="63">
        <v>920</v>
      </c>
      <c r="O1084" s="63">
        <v>4838</v>
      </c>
      <c r="P1084" s="63">
        <v>7</v>
      </c>
      <c r="Q1084" s="63">
        <v>29</v>
      </c>
      <c r="R1084" s="63">
        <v>0</v>
      </c>
      <c r="S1084" s="63">
        <v>0</v>
      </c>
      <c r="T1084" s="63">
        <v>0</v>
      </c>
      <c r="U1084" s="63">
        <v>18</v>
      </c>
      <c r="V1084" s="63">
        <v>0</v>
      </c>
      <c r="W1084" s="63">
        <v>0</v>
      </c>
      <c r="X1084" s="63">
        <v>0</v>
      </c>
      <c r="Y1084" s="63">
        <v>0</v>
      </c>
      <c r="Z1084" s="63">
        <v>0</v>
      </c>
      <c r="AA1084" s="63">
        <v>0</v>
      </c>
      <c r="AB1084" s="63">
        <v>0</v>
      </c>
      <c r="AC1084" s="63">
        <v>0</v>
      </c>
      <c r="AD1084" s="63">
        <v>0</v>
      </c>
      <c r="AE1084" s="63">
        <v>0</v>
      </c>
      <c r="AF1084" s="63">
        <v>0</v>
      </c>
      <c r="AG1084" s="63">
        <v>0</v>
      </c>
      <c r="AH1084" s="63">
        <v>0</v>
      </c>
      <c r="AI1084" s="63">
        <v>0</v>
      </c>
      <c r="AJ1084" s="63">
        <v>0</v>
      </c>
      <c r="AK1084" s="63">
        <v>0</v>
      </c>
      <c r="AL1084" s="63">
        <v>0</v>
      </c>
      <c r="AM1084" s="63">
        <v>0</v>
      </c>
      <c r="AN1084" s="63">
        <v>0</v>
      </c>
      <c r="AO1084" s="63">
        <v>0</v>
      </c>
      <c r="AP1084" s="63">
        <v>0</v>
      </c>
      <c r="AQ1084" s="63">
        <v>0</v>
      </c>
      <c r="AR1084" s="63">
        <v>0</v>
      </c>
      <c r="AS1084" s="63">
        <v>0</v>
      </c>
      <c r="AT1084" s="63">
        <v>0</v>
      </c>
      <c r="AU1084" s="63">
        <v>0</v>
      </c>
      <c r="AV1084" s="63">
        <v>0</v>
      </c>
      <c r="AW1084" s="63">
        <v>0</v>
      </c>
      <c r="AX1084" s="63">
        <v>0</v>
      </c>
      <c r="AY1084" s="63">
        <v>0</v>
      </c>
      <c r="BA1084" s="5">
        <f>IF(Q1084&gt;0,RANK(Q1084,(N1084:P1084,Q1084:AE1084)),0)</f>
        <v>3</v>
      </c>
      <c r="BB1084" s="5">
        <f>IF(R1084&gt;0,RANK(R1084,(N1084:P1084,Q1084:AE1084)),0)</f>
        <v>0</v>
      </c>
      <c r="BC1084" s="5">
        <f>IF(T1084&gt;0,RANK(T1084,(N1084:P1084,Q1084:AE1084)),0)</f>
        <v>0</v>
      </c>
      <c r="BD1084" s="5">
        <f>IF(S1084&gt;0,RANK(S1084,(N1084:P1084,Q1084:AE1084)),0)</f>
        <v>0</v>
      </c>
      <c r="BE1084" s="2">
        <f t="shared" si="452"/>
        <v>4.9896765313145221E-3</v>
      </c>
      <c r="BF1084" s="2">
        <f t="shared" si="453"/>
        <v>0</v>
      </c>
      <c r="BG1084" s="2">
        <f t="shared" si="454"/>
        <v>0</v>
      </c>
      <c r="BH1084" s="2">
        <f t="shared" si="455"/>
        <v>0</v>
      </c>
      <c r="BJ1084" t="s">
        <v>2390</v>
      </c>
      <c r="BK1084" t="s">
        <v>1008</v>
      </c>
      <c r="BL1084">
        <v>2</v>
      </c>
      <c r="BN1084" s="112">
        <v>21</v>
      </c>
      <c r="BO1084" s="114">
        <v>87</v>
      </c>
      <c r="BP1084" s="118">
        <f t="shared" si="446"/>
        <v>21087</v>
      </c>
      <c r="BQ1084" s="118">
        <f t="shared" si="445"/>
        <v>21087</v>
      </c>
      <c r="BR1084" s="5" t="s">
        <v>3151</v>
      </c>
      <c r="CD1084" s="63">
        <f t="shared" si="444"/>
        <v>5812</v>
      </c>
      <c r="CE1084" s="63">
        <v>0</v>
      </c>
      <c r="CH1084" s="63">
        <v>0</v>
      </c>
      <c r="CI1084" s="63">
        <v>0</v>
      </c>
      <c r="CJ1084" s="63">
        <v>0</v>
      </c>
      <c r="CK1084" s="8">
        <v>0</v>
      </c>
    </row>
    <row r="1085" spans="1:89" ht="15" hidden="1" customHeight="1" outlineLevel="1">
      <c r="A1085" t="s">
        <v>2312</v>
      </c>
      <c r="B1085" t="s">
        <v>1008</v>
      </c>
      <c r="C1085" s="1">
        <f t="shared" si="447"/>
        <v>18176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4</v>
      </c>
      <c r="G1085" s="129">
        <f t="shared" si="434"/>
        <v>8191</v>
      </c>
      <c r="H1085" s="134">
        <f t="shared" si="435"/>
        <v>0.45064920774647887</v>
      </c>
      <c r="I1085" s="2"/>
      <c r="J1085" s="2">
        <f t="shared" si="448"/>
        <v>0.26810079225352113</v>
      </c>
      <c r="K1085" s="2">
        <f t="shared" si="449"/>
        <v>0.71875</v>
      </c>
      <c r="L1085" s="2">
        <f t="shared" si="450"/>
        <v>1.8155809859154929E-3</v>
      </c>
      <c r="M1085" s="2">
        <f t="shared" si="451"/>
        <v>1.1333626760563383E-2</v>
      </c>
      <c r="N1085" s="63">
        <v>4873</v>
      </c>
      <c r="O1085" s="63">
        <v>13064</v>
      </c>
      <c r="P1085" s="63">
        <v>33</v>
      </c>
      <c r="Q1085" s="63">
        <v>178</v>
      </c>
      <c r="R1085" s="63">
        <v>0</v>
      </c>
      <c r="S1085" s="63">
        <v>0</v>
      </c>
      <c r="T1085" s="63">
        <v>0</v>
      </c>
      <c r="U1085" s="63">
        <v>28</v>
      </c>
      <c r="V1085" s="63">
        <v>0</v>
      </c>
      <c r="W1085" s="63">
        <v>0</v>
      </c>
      <c r="X1085" s="63">
        <v>0</v>
      </c>
      <c r="Y1085" s="63">
        <v>0</v>
      </c>
      <c r="Z1085" s="63">
        <v>0</v>
      </c>
      <c r="AA1085" s="63">
        <v>0</v>
      </c>
      <c r="AB1085" s="63">
        <v>0</v>
      </c>
      <c r="AC1085" s="63">
        <v>0</v>
      </c>
      <c r="AD1085" s="63">
        <v>0</v>
      </c>
      <c r="AE1085" s="63">
        <v>0</v>
      </c>
      <c r="AF1085" s="63">
        <v>0</v>
      </c>
      <c r="AG1085" s="63">
        <v>0</v>
      </c>
      <c r="AH1085" s="63">
        <v>0</v>
      </c>
      <c r="AI1085" s="63">
        <v>0</v>
      </c>
      <c r="AJ1085" s="63">
        <v>0</v>
      </c>
      <c r="AK1085" s="63">
        <v>0</v>
      </c>
      <c r="AL1085" s="63">
        <v>0</v>
      </c>
      <c r="AM1085" s="63">
        <v>0</v>
      </c>
      <c r="AN1085" s="63">
        <v>0</v>
      </c>
      <c r="AO1085" s="63">
        <v>0</v>
      </c>
      <c r="AP1085" s="63">
        <v>0</v>
      </c>
      <c r="AQ1085" s="63">
        <v>0</v>
      </c>
      <c r="AR1085" s="63">
        <v>0</v>
      </c>
      <c r="AS1085" s="63">
        <v>0</v>
      </c>
      <c r="AT1085" s="63">
        <v>0</v>
      </c>
      <c r="AU1085" s="63">
        <v>0</v>
      </c>
      <c r="AV1085" s="63">
        <v>0</v>
      </c>
      <c r="AW1085" s="63">
        <v>0</v>
      </c>
      <c r="AX1085" s="63">
        <v>0</v>
      </c>
      <c r="AY1085" s="63">
        <v>0</v>
      </c>
      <c r="BA1085" s="5">
        <f>IF(Q1085&gt;0,RANK(Q1085,(N1085:P1085,Q1085:AE1085)),0)</f>
        <v>3</v>
      </c>
      <c r="BB1085" s="5">
        <f>IF(R1085&gt;0,RANK(R1085,(N1085:P1085,Q1085:AE1085)),0)</f>
        <v>0</v>
      </c>
      <c r="BC1085" s="5">
        <f>IF(T1085&gt;0,RANK(T1085,(N1085:P1085,Q1085:AE1085)),0)</f>
        <v>0</v>
      </c>
      <c r="BD1085" s="5">
        <f>IF(S1085&gt;0,RANK(S1085,(N1085:P1085,Q1085:AE1085)),0)</f>
        <v>0</v>
      </c>
      <c r="BE1085" s="2">
        <f t="shared" si="452"/>
        <v>9.7931338028169022E-3</v>
      </c>
      <c r="BF1085" s="2">
        <f t="shared" si="453"/>
        <v>0</v>
      </c>
      <c r="BG1085" s="2">
        <f t="shared" si="454"/>
        <v>0</v>
      </c>
      <c r="BH1085" s="2">
        <f t="shared" si="455"/>
        <v>0</v>
      </c>
      <c r="BJ1085" t="s">
        <v>2312</v>
      </c>
      <c r="BK1085" t="s">
        <v>1008</v>
      </c>
      <c r="BL1085">
        <v>4</v>
      </c>
      <c r="BN1085" s="112">
        <v>21</v>
      </c>
      <c r="BO1085" s="114">
        <v>89</v>
      </c>
      <c r="BP1085" s="118">
        <f t="shared" si="446"/>
        <v>21089</v>
      </c>
      <c r="BQ1085" s="118">
        <f t="shared" si="445"/>
        <v>21089</v>
      </c>
      <c r="BR1085" s="5" t="s">
        <v>3151</v>
      </c>
      <c r="CD1085" s="63">
        <f t="shared" si="444"/>
        <v>18176</v>
      </c>
      <c r="CE1085" s="63">
        <v>0</v>
      </c>
      <c r="CH1085" s="63">
        <v>0</v>
      </c>
      <c r="CI1085" s="63">
        <v>0</v>
      </c>
      <c r="CJ1085" s="63">
        <v>0</v>
      </c>
      <c r="CK1085" s="8">
        <v>0</v>
      </c>
    </row>
    <row r="1086" spans="1:89" ht="15" hidden="1" customHeight="1" outlineLevel="1">
      <c r="A1086" t="s">
        <v>597</v>
      </c>
      <c r="B1086" t="s">
        <v>1008</v>
      </c>
      <c r="C1086" s="1">
        <f t="shared" si="447"/>
        <v>4587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5</v>
      </c>
      <c r="G1086" s="129">
        <f t="shared" si="434"/>
        <v>1794</v>
      </c>
      <c r="H1086" s="134">
        <f t="shared" si="435"/>
        <v>0.39110529758011775</v>
      </c>
      <c r="I1086" s="2"/>
      <c r="J1086" s="2">
        <f t="shared" si="448"/>
        <v>0.29452801395247441</v>
      </c>
      <c r="K1086" s="2">
        <f t="shared" si="449"/>
        <v>0.6856333115325921</v>
      </c>
      <c r="L1086" s="2">
        <f t="shared" si="450"/>
        <v>2.1800741225201656E-3</v>
      </c>
      <c r="M1086" s="2">
        <f t="shared" si="451"/>
        <v>1.7658600392413321E-2</v>
      </c>
      <c r="N1086" s="63">
        <v>1351</v>
      </c>
      <c r="O1086" s="63">
        <v>3145</v>
      </c>
      <c r="P1086" s="63">
        <v>10</v>
      </c>
      <c r="Q1086" s="63">
        <v>67</v>
      </c>
      <c r="R1086" s="63">
        <v>0</v>
      </c>
      <c r="S1086" s="63">
        <v>0</v>
      </c>
      <c r="T1086" s="63">
        <v>0</v>
      </c>
      <c r="U1086" s="63">
        <v>14</v>
      </c>
      <c r="V1086" s="63">
        <v>0</v>
      </c>
      <c r="W1086" s="63">
        <v>0</v>
      </c>
      <c r="X1086" s="63">
        <v>0</v>
      </c>
      <c r="Y1086" s="63">
        <v>0</v>
      </c>
      <c r="Z1086" s="63">
        <v>0</v>
      </c>
      <c r="AA1086" s="63">
        <v>0</v>
      </c>
      <c r="AB1086" s="63">
        <v>0</v>
      </c>
      <c r="AC1086" s="63">
        <v>0</v>
      </c>
      <c r="AD1086" s="63">
        <v>0</v>
      </c>
      <c r="AE1086" s="63">
        <v>0</v>
      </c>
      <c r="AF1086" s="63">
        <v>0</v>
      </c>
      <c r="AG1086" s="63">
        <v>0</v>
      </c>
      <c r="AH1086" s="63">
        <v>0</v>
      </c>
      <c r="AI1086" s="63">
        <v>0</v>
      </c>
      <c r="AJ1086" s="63">
        <v>0</v>
      </c>
      <c r="AK1086" s="63">
        <v>0</v>
      </c>
      <c r="AL1086" s="63">
        <v>0</v>
      </c>
      <c r="AM1086" s="63">
        <v>0</v>
      </c>
      <c r="AN1086" s="63">
        <v>0</v>
      </c>
      <c r="AO1086" s="63">
        <v>0</v>
      </c>
      <c r="AP1086" s="63">
        <v>0</v>
      </c>
      <c r="AQ1086" s="63">
        <v>0</v>
      </c>
      <c r="AR1086" s="63">
        <v>0</v>
      </c>
      <c r="AS1086" s="63">
        <v>0</v>
      </c>
      <c r="AT1086" s="63">
        <v>0</v>
      </c>
      <c r="AU1086" s="63">
        <v>0</v>
      </c>
      <c r="AV1086" s="63">
        <v>0</v>
      </c>
      <c r="AW1086" s="63">
        <v>0</v>
      </c>
      <c r="AX1086" s="63">
        <v>0</v>
      </c>
      <c r="AY1086" s="63">
        <v>0</v>
      </c>
      <c r="BA1086" s="5">
        <f>IF(Q1086&gt;0,RANK(Q1086,(N1086:P1086,Q1086:AE1086)),0)</f>
        <v>3</v>
      </c>
      <c r="BB1086" s="5">
        <f>IF(R1086&gt;0,RANK(R1086,(N1086:P1086,Q1086:AE1086)),0)</f>
        <v>0</v>
      </c>
      <c r="BC1086" s="5">
        <f>IF(T1086&gt;0,RANK(T1086,(N1086:P1086,Q1086:AE1086)),0)</f>
        <v>0</v>
      </c>
      <c r="BD1086" s="5">
        <f>IF(S1086&gt;0,RANK(S1086,(N1086:P1086,Q1086:AE1086)),0)</f>
        <v>0</v>
      </c>
      <c r="BE1086" s="2">
        <f t="shared" si="452"/>
        <v>1.4606496620885111E-2</v>
      </c>
      <c r="BF1086" s="2">
        <f t="shared" si="453"/>
        <v>0</v>
      </c>
      <c r="BG1086" s="2">
        <f t="shared" si="454"/>
        <v>0</v>
      </c>
      <c r="BH1086" s="2">
        <f t="shared" si="455"/>
        <v>0</v>
      </c>
      <c r="BJ1086" t="s">
        <v>597</v>
      </c>
      <c r="BK1086" t="s">
        <v>1008</v>
      </c>
      <c r="BL1086">
        <v>2</v>
      </c>
      <c r="BN1086" s="112">
        <v>21</v>
      </c>
      <c r="BO1086" s="114">
        <v>91</v>
      </c>
      <c r="BP1086" s="118">
        <f t="shared" si="446"/>
        <v>21091</v>
      </c>
      <c r="BQ1086" s="118">
        <f t="shared" si="445"/>
        <v>21091</v>
      </c>
      <c r="BR1086" s="5" t="s">
        <v>3151</v>
      </c>
      <c r="CD1086" s="63">
        <f t="shared" si="444"/>
        <v>4587</v>
      </c>
      <c r="CE1086" s="63">
        <v>0</v>
      </c>
      <c r="CH1086" s="63">
        <v>0</v>
      </c>
      <c r="CI1086" s="63">
        <v>0</v>
      </c>
      <c r="CJ1086" s="63">
        <v>0</v>
      </c>
      <c r="CK1086" s="8">
        <v>0</v>
      </c>
    </row>
    <row r="1087" spans="1:89" ht="15" hidden="1" customHeight="1" outlineLevel="1">
      <c r="A1087" t="s">
        <v>1647</v>
      </c>
      <c r="B1087" t="s">
        <v>1008</v>
      </c>
      <c r="C1087" s="1">
        <f t="shared" si="447"/>
        <v>48941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5</v>
      </c>
      <c r="G1087" s="129">
        <f t="shared" si="434"/>
        <v>11731</v>
      </c>
      <c r="H1087" s="134">
        <f t="shared" si="435"/>
        <v>0.2396967777528044</v>
      </c>
      <c r="I1087" s="2"/>
      <c r="J1087" s="2">
        <f t="shared" si="448"/>
        <v>0.36985349706789811</v>
      </c>
      <c r="K1087" s="2">
        <f t="shared" si="449"/>
        <v>0.60955027482070245</v>
      </c>
      <c r="L1087" s="2">
        <f t="shared" si="450"/>
        <v>2.1250076622872436E-3</v>
      </c>
      <c r="M1087" s="2">
        <f t="shared" si="451"/>
        <v>1.847122044911214E-2</v>
      </c>
      <c r="N1087" s="63">
        <v>18101</v>
      </c>
      <c r="O1087" s="63">
        <v>29832</v>
      </c>
      <c r="P1087" s="63">
        <v>104</v>
      </c>
      <c r="Q1087" s="63">
        <v>753</v>
      </c>
      <c r="R1087" s="63">
        <v>0</v>
      </c>
      <c r="S1087" s="63">
        <v>0</v>
      </c>
      <c r="T1087" s="63">
        <v>0</v>
      </c>
      <c r="U1087" s="63">
        <v>151</v>
      </c>
      <c r="V1087" s="63">
        <v>0</v>
      </c>
      <c r="W1087" s="63">
        <v>0</v>
      </c>
      <c r="X1087" s="63">
        <v>0</v>
      </c>
      <c r="Y1087" s="63">
        <v>0</v>
      </c>
      <c r="Z1087" s="63">
        <v>0</v>
      </c>
      <c r="AA1087" s="63">
        <v>0</v>
      </c>
      <c r="AB1087" s="63">
        <v>0</v>
      </c>
      <c r="AC1087" s="63">
        <v>0</v>
      </c>
      <c r="AD1087" s="63">
        <v>0</v>
      </c>
      <c r="AE1087" s="63">
        <v>0</v>
      </c>
      <c r="AF1087" s="63">
        <v>0</v>
      </c>
      <c r="AG1087" s="63">
        <v>0</v>
      </c>
      <c r="AH1087" s="63">
        <v>0</v>
      </c>
      <c r="AI1087" s="63">
        <v>0</v>
      </c>
      <c r="AJ1087" s="63">
        <v>0</v>
      </c>
      <c r="AK1087" s="63">
        <v>0</v>
      </c>
      <c r="AL1087" s="63">
        <v>0</v>
      </c>
      <c r="AM1087" s="63">
        <v>0</v>
      </c>
      <c r="AN1087" s="63">
        <v>0</v>
      </c>
      <c r="AO1087" s="63">
        <v>0</v>
      </c>
      <c r="AP1087" s="63">
        <v>0</v>
      </c>
      <c r="AQ1087" s="63">
        <v>0</v>
      </c>
      <c r="AR1087" s="63">
        <v>0</v>
      </c>
      <c r="AS1087" s="63">
        <v>0</v>
      </c>
      <c r="AT1087" s="63">
        <v>0</v>
      </c>
      <c r="AU1087" s="63">
        <v>0</v>
      </c>
      <c r="AV1087" s="63">
        <v>0</v>
      </c>
      <c r="AW1087" s="63">
        <v>0</v>
      </c>
      <c r="AX1087" s="63">
        <v>0</v>
      </c>
      <c r="AY1087" s="63">
        <v>0</v>
      </c>
      <c r="BA1087" s="5">
        <f>IF(Q1087&gt;0,RANK(Q1087,(N1087:P1087,Q1087:AE1087)),0)</f>
        <v>3</v>
      </c>
      <c r="BB1087" s="5">
        <f>IF(R1087&gt;0,RANK(R1087,(N1087:P1087,Q1087:AE1087)),0)</f>
        <v>0</v>
      </c>
      <c r="BC1087" s="5">
        <f>IF(T1087&gt;0,RANK(T1087,(N1087:P1087,Q1087:AE1087)),0)</f>
        <v>0</v>
      </c>
      <c r="BD1087" s="5">
        <f>IF(S1087&gt;0,RANK(S1087,(N1087:P1087,Q1087:AE1087)),0)</f>
        <v>0</v>
      </c>
      <c r="BE1087" s="2">
        <f t="shared" si="452"/>
        <v>1.5385872785598987E-2</v>
      </c>
      <c r="BF1087" s="2">
        <f t="shared" si="453"/>
        <v>0</v>
      </c>
      <c r="BG1087" s="2">
        <f t="shared" si="454"/>
        <v>0</v>
      </c>
      <c r="BH1087" s="2">
        <f t="shared" si="455"/>
        <v>0</v>
      </c>
      <c r="BJ1087" t="s">
        <v>1647</v>
      </c>
      <c r="BK1087" t="s">
        <v>1008</v>
      </c>
      <c r="BL1087">
        <v>2</v>
      </c>
      <c r="BN1087" s="112">
        <v>21</v>
      </c>
      <c r="BO1087" s="114">
        <v>93</v>
      </c>
      <c r="BP1087" s="118">
        <f t="shared" si="446"/>
        <v>21093</v>
      </c>
      <c r="BQ1087" s="118">
        <f t="shared" si="445"/>
        <v>21093</v>
      </c>
      <c r="BR1087" s="5" t="s">
        <v>3151</v>
      </c>
      <c r="CD1087" s="63">
        <f t="shared" si="444"/>
        <v>48941</v>
      </c>
      <c r="CE1087" s="63">
        <v>0</v>
      </c>
      <c r="CH1087" s="63">
        <v>0</v>
      </c>
      <c r="CI1087" s="63">
        <v>0</v>
      </c>
      <c r="CJ1087" s="63">
        <v>0</v>
      </c>
      <c r="CK1087" s="8">
        <v>0</v>
      </c>
    </row>
    <row r="1088" spans="1:89" ht="15" hidden="1" customHeight="1" outlineLevel="1">
      <c r="A1088" t="s">
        <v>1432</v>
      </c>
      <c r="B1088" t="s">
        <v>1008</v>
      </c>
      <c r="C1088" s="1">
        <f t="shared" si="447"/>
        <v>10971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5</v>
      </c>
      <c r="G1088" s="129">
        <f t="shared" si="434"/>
        <v>7873</v>
      </c>
      <c r="H1088" s="134">
        <f t="shared" si="435"/>
        <v>0.71761917783246743</v>
      </c>
      <c r="I1088" s="2"/>
      <c r="J1088" s="2">
        <f t="shared" si="448"/>
        <v>0.1361771944216571</v>
      </c>
      <c r="K1088" s="2">
        <f t="shared" si="449"/>
        <v>0.85379637225412452</v>
      </c>
      <c r="L1088" s="2">
        <f t="shared" si="450"/>
        <v>1.1849421201349012E-3</v>
      </c>
      <c r="M1088" s="2">
        <f t="shared" si="451"/>
        <v>8.841491204083474E-3</v>
      </c>
      <c r="N1088" s="63">
        <v>1494</v>
      </c>
      <c r="O1088" s="63">
        <v>9367</v>
      </c>
      <c r="P1088" s="63">
        <v>13</v>
      </c>
      <c r="Q1088" s="63">
        <v>81</v>
      </c>
      <c r="R1088" s="63">
        <v>0</v>
      </c>
      <c r="S1088" s="63">
        <v>0</v>
      </c>
      <c r="T1088" s="63">
        <v>0</v>
      </c>
      <c r="U1088" s="63">
        <v>16</v>
      </c>
      <c r="V1088" s="63">
        <v>0</v>
      </c>
      <c r="W1088" s="63">
        <v>0</v>
      </c>
      <c r="X1088" s="63">
        <v>0</v>
      </c>
      <c r="Y1088" s="63">
        <v>0</v>
      </c>
      <c r="Z1088" s="63">
        <v>0</v>
      </c>
      <c r="AA1088" s="63">
        <v>0</v>
      </c>
      <c r="AB1088" s="63">
        <v>0</v>
      </c>
      <c r="AC1088" s="63">
        <v>0</v>
      </c>
      <c r="AD1088" s="63">
        <v>0</v>
      </c>
      <c r="AE1088" s="63">
        <v>0</v>
      </c>
      <c r="AF1088" s="63">
        <v>0</v>
      </c>
      <c r="AG1088" s="63">
        <v>0</v>
      </c>
      <c r="AH1088" s="63">
        <v>0</v>
      </c>
      <c r="AI1088" s="63">
        <v>0</v>
      </c>
      <c r="AJ1088" s="63">
        <v>0</v>
      </c>
      <c r="AK1088" s="63">
        <v>0</v>
      </c>
      <c r="AL1088" s="63">
        <v>0</v>
      </c>
      <c r="AM1088" s="63">
        <v>0</v>
      </c>
      <c r="AN1088" s="63">
        <v>0</v>
      </c>
      <c r="AO1088" s="63">
        <v>0</v>
      </c>
      <c r="AP1088" s="63">
        <v>0</v>
      </c>
      <c r="AQ1088" s="63">
        <v>0</v>
      </c>
      <c r="AR1088" s="63">
        <v>0</v>
      </c>
      <c r="AS1088" s="63">
        <v>0</v>
      </c>
      <c r="AT1088" s="63">
        <v>0</v>
      </c>
      <c r="AU1088" s="63">
        <v>0</v>
      </c>
      <c r="AV1088" s="63">
        <v>0</v>
      </c>
      <c r="AW1088" s="63">
        <v>0</v>
      </c>
      <c r="AX1088" s="63">
        <v>0</v>
      </c>
      <c r="AY1088" s="63">
        <v>0</v>
      </c>
      <c r="BA1088" s="5">
        <f>IF(Q1088&gt;0,RANK(Q1088,(N1088:P1088,Q1088:AE1088)),0)</f>
        <v>3</v>
      </c>
      <c r="BB1088" s="5">
        <f>IF(R1088&gt;0,RANK(R1088,(N1088:P1088,Q1088:AE1088)),0)</f>
        <v>0</v>
      </c>
      <c r="BC1088" s="5">
        <f>IF(T1088&gt;0,RANK(T1088,(N1088:P1088,Q1088:AE1088)),0)</f>
        <v>0</v>
      </c>
      <c r="BD1088" s="5">
        <f>IF(S1088&gt;0,RANK(S1088,(N1088:P1088,Q1088:AE1088)),0)</f>
        <v>0</v>
      </c>
      <c r="BE1088" s="2">
        <f t="shared" si="452"/>
        <v>7.3831009023789989E-3</v>
      </c>
      <c r="BF1088" s="2">
        <f t="shared" si="453"/>
        <v>0</v>
      </c>
      <c r="BG1088" s="2">
        <f t="shared" si="454"/>
        <v>0</v>
      </c>
      <c r="BH1088" s="2">
        <f t="shared" si="455"/>
        <v>0</v>
      </c>
      <c r="BJ1088" t="s">
        <v>1432</v>
      </c>
      <c r="BK1088" t="s">
        <v>1008</v>
      </c>
      <c r="BL1088">
        <v>5</v>
      </c>
      <c r="BN1088" s="112">
        <v>21</v>
      </c>
      <c r="BO1088" s="114">
        <v>95</v>
      </c>
      <c r="BP1088" s="118">
        <f t="shared" si="446"/>
        <v>21095</v>
      </c>
      <c r="BQ1088" s="118">
        <f t="shared" si="445"/>
        <v>21095</v>
      </c>
      <c r="BR1088" s="5" t="s">
        <v>3151</v>
      </c>
      <c r="CD1088" s="63">
        <f t="shared" si="444"/>
        <v>10971</v>
      </c>
      <c r="CE1088" s="63">
        <v>0</v>
      </c>
      <c r="CH1088" s="63">
        <v>0</v>
      </c>
      <c r="CI1088" s="63">
        <v>0</v>
      </c>
      <c r="CJ1088" s="63">
        <v>0</v>
      </c>
      <c r="CK1088" s="8">
        <v>0</v>
      </c>
    </row>
    <row r="1089" spans="1:96" ht="15" hidden="1" customHeight="1" outlineLevel="1">
      <c r="A1089" t="s">
        <v>874</v>
      </c>
      <c r="B1089" t="s">
        <v>1008</v>
      </c>
      <c r="C1089" s="1">
        <f t="shared" si="447"/>
        <v>8859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4</v>
      </c>
      <c r="G1089" s="129">
        <f t="shared" si="434"/>
        <v>3934</v>
      </c>
      <c r="H1089" s="134">
        <f t="shared" si="435"/>
        <v>0.44406817925273734</v>
      </c>
      <c r="I1089" s="2"/>
      <c r="J1089" s="2">
        <f t="shared" si="448"/>
        <v>0.27091093802912292</v>
      </c>
      <c r="K1089" s="2">
        <f t="shared" si="449"/>
        <v>0.71497911728186025</v>
      </c>
      <c r="L1089" s="2">
        <f t="shared" si="450"/>
        <v>2.2575911502426909E-3</v>
      </c>
      <c r="M1089" s="2">
        <f t="shared" si="451"/>
        <v>1.1852353538774138E-2</v>
      </c>
      <c r="N1089" s="63">
        <v>2400</v>
      </c>
      <c r="O1089" s="63">
        <v>6334</v>
      </c>
      <c r="P1089" s="63">
        <v>20</v>
      </c>
      <c r="Q1089" s="63">
        <v>85</v>
      </c>
      <c r="R1089" s="63">
        <v>4</v>
      </c>
      <c r="S1089" s="63">
        <v>0</v>
      </c>
      <c r="T1089" s="63">
        <v>0</v>
      </c>
      <c r="U1089" s="63">
        <v>14</v>
      </c>
      <c r="V1089" s="63">
        <v>2</v>
      </c>
      <c r="W1089" s="63">
        <v>0</v>
      </c>
      <c r="X1089" s="63">
        <v>0</v>
      </c>
      <c r="Y1089" s="63">
        <v>0</v>
      </c>
      <c r="Z1089" s="63">
        <v>0</v>
      </c>
      <c r="AA1089" s="63">
        <v>0</v>
      </c>
      <c r="AB1089" s="63">
        <v>0</v>
      </c>
      <c r="AC1089" s="63">
        <v>0</v>
      </c>
      <c r="AD1089" s="63">
        <v>0</v>
      </c>
      <c r="AE1089" s="63">
        <v>0</v>
      </c>
      <c r="AF1089" s="63">
        <v>0</v>
      </c>
      <c r="AG1089" s="63">
        <v>0</v>
      </c>
      <c r="AH1089" s="63">
        <v>0</v>
      </c>
      <c r="AI1089" s="63">
        <v>0</v>
      </c>
      <c r="AJ1089" s="63">
        <v>0</v>
      </c>
      <c r="AK1089" s="63">
        <v>0</v>
      </c>
      <c r="AL1089" s="63">
        <v>0</v>
      </c>
      <c r="AM1089" s="63">
        <v>0</v>
      </c>
      <c r="AN1089" s="63">
        <v>0</v>
      </c>
      <c r="AO1089" s="63">
        <v>0</v>
      </c>
      <c r="AP1089" s="63">
        <v>0</v>
      </c>
      <c r="AQ1089" s="63">
        <v>0</v>
      </c>
      <c r="AR1089" s="63">
        <v>0</v>
      </c>
      <c r="AS1089" s="63">
        <v>0</v>
      </c>
      <c r="AT1089" s="63">
        <v>0</v>
      </c>
      <c r="AU1089" s="63">
        <v>0</v>
      </c>
      <c r="AV1089" s="63">
        <v>0</v>
      </c>
      <c r="AW1089" s="63">
        <v>0</v>
      </c>
      <c r="AX1089" s="63">
        <v>0</v>
      </c>
      <c r="AY1089" s="63">
        <v>0</v>
      </c>
      <c r="BA1089" s="5">
        <f>IF(Q1089&gt;0,RANK(Q1089,(N1089:P1089,Q1089:AE1089)),0)</f>
        <v>3</v>
      </c>
      <c r="BB1089" s="5">
        <f>IF(R1089&gt;0,RANK(R1089,(N1089:P1089,Q1089:AE1089)),0)</f>
        <v>6</v>
      </c>
      <c r="BC1089" s="5">
        <f>IF(T1089&gt;0,RANK(T1089,(N1089:P1089,Q1089:AE1089)),0)</f>
        <v>0</v>
      </c>
      <c r="BD1089" s="5">
        <f>IF(S1089&gt;0,RANK(S1089,(N1089:P1089,Q1089:AE1089)),0)</f>
        <v>0</v>
      </c>
      <c r="BE1089" s="2">
        <f t="shared" si="452"/>
        <v>9.5947623885314377E-3</v>
      </c>
      <c r="BF1089" s="2">
        <f t="shared" si="453"/>
        <v>4.515182300485382E-4</v>
      </c>
      <c r="BG1089" s="2">
        <f t="shared" si="454"/>
        <v>0</v>
      </c>
      <c r="BH1089" s="2">
        <f t="shared" si="455"/>
        <v>0</v>
      </c>
      <c r="BJ1089" t="s">
        <v>874</v>
      </c>
      <c r="BK1089" t="s">
        <v>1008</v>
      </c>
      <c r="BN1089" s="112">
        <v>21</v>
      </c>
      <c r="BO1089" s="114">
        <v>97</v>
      </c>
      <c r="BP1089" s="118">
        <f t="shared" si="446"/>
        <v>21097</v>
      </c>
      <c r="BQ1089" s="118">
        <f t="shared" si="445"/>
        <v>21097</v>
      </c>
      <c r="BR1089" s="5" t="s">
        <v>3151</v>
      </c>
      <c r="CD1089" s="63">
        <f t="shared" si="444"/>
        <v>8859</v>
      </c>
      <c r="CE1089" s="63">
        <v>0</v>
      </c>
      <c r="CH1089" s="63">
        <v>0</v>
      </c>
      <c r="CI1089" s="63">
        <v>0</v>
      </c>
      <c r="CJ1089" s="63">
        <v>0</v>
      </c>
      <c r="CK1089" s="8">
        <v>0</v>
      </c>
    </row>
    <row r="1090" spans="1:96" ht="15" hidden="1" customHeight="1" outlineLevel="1">
      <c r="A1090" t="s">
        <v>2934</v>
      </c>
      <c r="B1090" t="s">
        <v>1008</v>
      </c>
      <c r="C1090" s="1">
        <f t="shared" si="447"/>
        <v>8370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5</v>
      </c>
      <c r="G1090" s="129">
        <f t="shared" si="434"/>
        <v>4437</v>
      </c>
      <c r="H1090" s="134">
        <f t="shared" si="435"/>
        <v>0.53010752688172047</v>
      </c>
      <c r="I1090" s="2"/>
      <c r="J1090" s="2">
        <f t="shared" si="448"/>
        <v>0.22795698924731184</v>
      </c>
      <c r="K1090" s="2">
        <f t="shared" si="449"/>
        <v>0.75806451612903225</v>
      </c>
      <c r="L1090" s="2">
        <f t="shared" si="450"/>
        <v>2.1505376344086021E-3</v>
      </c>
      <c r="M1090" s="2">
        <f t="shared" si="451"/>
        <v>1.1827956989247254E-2</v>
      </c>
      <c r="N1090" s="63">
        <v>1908</v>
      </c>
      <c r="O1090" s="63">
        <v>6345</v>
      </c>
      <c r="P1090" s="63">
        <v>18</v>
      </c>
      <c r="Q1090" s="63">
        <v>76</v>
      </c>
      <c r="R1090" s="63">
        <v>0</v>
      </c>
      <c r="S1090" s="63">
        <v>0</v>
      </c>
      <c r="T1090" s="63">
        <v>0</v>
      </c>
      <c r="U1090" s="63">
        <v>22</v>
      </c>
      <c r="V1090" s="63">
        <v>0</v>
      </c>
      <c r="W1090" s="63">
        <v>1</v>
      </c>
      <c r="X1090" s="63">
        <v>0</v>
      </c>
      <c r="Y1090" s="63">
        <v>0</v>
      </c>
      <c r="Z1090" s="63">
        <v>0</v>
      </c>
      <c r="AA1090" s="63">
        <v>0</v>
      </c>
      <c r="AB1090" s="63">
        <v>0</v>
      </c>
      <c r="AC1090" s="63">
        <v>0</v>
      </c>
      <c r="AD1090" s="63">
        <v>0</v>
      </c>
      <c r="AE1090" s="63">
        <v>0</v>
      </c>
      <c r="AF1090" s="63">
        <v>0</v>
      </c>
      <c r="AG1090" s="63">
        <v>0</v>
      </c>
      <c r="AH1090" s="63">
        <v>0</v>
      </c>
      <c r="AI1090" s="63">
        <v>0</v>
      </c>
      <c r="AJ1090" s="63">
        <v>0</v>
      </c>
      <c r="AK1090" s="63">
        <v>0</v>
      </c>
      <c r="AL1090" s="63">
        <v>0</v>
      </c>
      <c r="AM1090" s="63">
        <v>0</v>
      </c>
      <c r="AN1090" s="63">
        <v>0</v>
      </c>
      <c r="AO1090" s="63">
        <v>0</v>
      </c>
      <c r="AP1090" s="63">
        <v>0</v>
      </c>
      <c r="AQ1090" s="63">
        <v>0</v>
      </c>
      <c r="AR1090" s="63">
        <v>0</v>
      </c>
      <c r="AS1090" s="63">
        <v>0</v>
      </c>
      <c r="AT1090" s="63">
        <v>0</v>
      </c>
      <c r="AU1090" s="63">
        <v>0</v>
      </c>
      <c r="AV1090" s="63">
        <v>0</v>
      </c>
      <c r="AW1090" s="63">
        <v>0</v>
      </c>
      <c r="AX1090" s="63">
        <v>0</v>
      </c>
      <c r="AY1090" s="63">
        <v>0</v>
      </c>
      <c r="BA1090" s="5">
        <f>IF(Q1090&gt;0,RANK(Q1090,(N1090:P1090,Q1090:AE1090)),0)</f>
        <v>3</v>
      </c>
      <c r="BB1090" s="5">
        <f>IF(R1090&gt;0,RANK(R1090,(N1090:P1090,Q1090:AE1090)),0)</f>
        <v>0</v>
      </c>
      <c r="BC1090" s="5">
        <f>IF(T1090&gt;0,RANK(T1090,(N1090:P1090,Q1090:AE1090)),0)</f>
        <v>0</v>
      </c>
      <c r="BD1090" s="5">
        <f>IF(S1090&gt;0,RANK(S1090,(N1090:P1090,Q1090:AE1090)),0)</f>
        <v>0</v>
      </c>
      <c r="BE1090" s="2">
        <f t="shared" si="452"/>
        <v>9.0800477897252097E-3</v>
      </c>
      <c r="BF1090" s="2">
        <f t="shared" si="453"/>
        <v>0</v>
      </c>
      <c r="BG1090" s="2">
        <f t="shared" si="454"/>
        <v>0</v>
      </c>
      <c r="BH1090" s="2">
        <f t="shared" si="455"/>
        <v>0</v>
      </c>
      <c r="BJ1090" t="s">
        <v>2934</v>
      </c>
      <c r="BK1090" t="s">
        <v>1008</v>
      </c>
      <c r="BL1090">
        <v>2</v>
      </c>
      <c r="BN1090" s="112">
        <v>21</v>
      </c>
      <c r="BO1090" s="114">
        <v>99</v>
      </c>
      <c r="BP1090" s="118">
        <f t="shared" si="446"/>
        <v>21099</v>
      </c>
      <c r="BQ1090" s="118">
        <f t="shared" si="445"/>
        <v>21099</v>
      </c>
      <c r="BR1090" s="5" t="s">
        <v>3151</v>
      </c>
      <c r="CD1090" s="63">
        <f t="shared" si="444"/>
        <v>8370</v>
      </c>
      <c r="CE1090" s="63">
        <v>1</v>
      </c>
      <c r="CH1090" s="63">
        <v>1</v>
      </c>
      <c r="CI1090" s="63">
        <v>0</v>
      </c>
      <c r="CJ1090" s="63">
        <v>0</v>
      </c>
      <c r="CK1090" s="8">
        <v>0</v>
      </c>
    </row>
    <row r="1091" spans="1:96" ht="15" hidden="1" customHeight="1" outlineLevel="1">
      <c r="A1091" t="s">
        <v>953</v>
      </c>
      <c r="B1091" t="s">
        <v>1008</v>
      </c>
      <c r="C1091" s="1">
        <f t="shared" si="447"/>
        <v>20697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5</v>
      </c>
      <c r="G1091" s="129">
        <f t="shared" si="434"/>
        <v>5091</v>
      </c>
      <c r="H1091" s="134">
        <f t="shared" si="435"/>
        <v>0.24597767792433686</v>
      </c>
      <c r="I1091" s="2"/>
      <c r="J1091" s="2">
        <f t="shared" si="448"/>
        <v>0.3690873073392279</v>
      </c>
      <c r="K1091" s="2">
        <f t="shared" si="449"/>
        <v>0.61506498526356479</v>
      </c>
      <c r="L1091" s="2">
        <f t="shared" si="450"/>
        <v>1.207904527226168E-3</v>
      </c>
      <c r="M1091" s="2">
        <f t="shared" si="451"/>
        <v>1.4639802869981143E-2</v>
      </c>
      <c r="N1091" s="63">
        <v>7639</v>
      </c>
      <c r="O1091" s="63">
        <v>12730</v>
      </c>
      <c r="P1091" s="63">
        <v>25</v>
      </c>
      <c r="Q1091" s="63">
        <v>244</v>
      </c>
      <c r="R1091" s="63">
        <v>6</v>
      </c>
      <c r="S1091" s="63">
        <v>0</v>
      </c>
      <c r="T1091" s="63">
        <v>0</v>
      </c>
      <c r="U1091" s="63">
        <v>50</v>
      </c>
      <c r="V1091" s="63">
        <v>1</v>
      </c>
      <c r="W1091" s="63">
        <v>0</v>
      </c>
      <c r="X1091" s="63">
        <v>0</v>
      </c>
      <c r="Y1091" s="63">
        <v>0</v>
      </c>
      <c r="Z1091" s="63">
        <v>2</v>
      </c>
      <c r="AA1091" s="63">
        <v>0</v>
      </c>
      <c r="AB1091" s="63">
        <v>0</v>
      </c>
      <c r="AC1091" s="63">
        <v>0</v>
      </c>
      <c r="AD1091" s="63">
        <v>0</v>
      </c>
      <c r="AE1091" s="63">
        <v>0</v>
      </c>
      <c r="AF1091" s="63">
        <v>0</v>
      </c>
      <c r="AG1091" s="63">
        <v>0</v>
      </c>
      <c r="AH1091" s="63">
        <v>0</v>
      </c>
      <c r="AI1091" s="63">
        <v>0</v>
      </c>
      <c r="AJ1091" s="63">
        <v>0</v>
      </c>
      <c r="AK1091" s="63">
        <v>0</v>
      </c>
      <c r="AL1091" s="63">
        <v>0</v>
      </c>
      <c r="AM1091" s="63">
        <v>0</v>
      </c>
      <c r="AN1091" s="63">
        <v>0</v>
      </c>
      <c r="AO1091" s="63">
        <v>0</v>
      </c>
      <c r="AP1091" s="63">
        <v>0</v>
      </c>
      <c r="AQ1091" s="63">
        <v>0</v>
      </c>
      <c r="AR1091" s="63">
        <v>0</v>
      </c>
      <c r="AS1091" s="63">
        <v>0</v>
      </c>
      <c r="AT1091" s="63">
        <v>0</v>
      </c>
      <c r="AU1091" s="63">
        <v>0</v>
      </c>
      <c r="AV1091" s="63">
        <v>0</v>
      </c>
      <c r="AW1091" s="63">
        <v>0</v>
      </c>
      <c r="AX1091" s="63">
        <v>0</v>
      </c>
      <c r="AY1091" s="63">
        <v>0</v>
      </c>
      <c r="BA1091" s="5">
        <f>IF(Q1091&gt;0,RANK(Q1091,(N1091:P1091,Q1091:AE1091)),0)</f>
        <v>3</v>
      </c>
      <c r="BB1091" s="5">
        <f>IF(R1091&gt;0,RANK(R1091,(N1091:P1091,Q1091:AE1091)),0)</f>
        <v>6</v>
      </c>
      <c r="BC1091" s="5">
        <f>IF(T1091&gt;0,RANK(T1091,(N1091:P1091,Q1091:AE1091)),0)</f>
        <v>0</v>
      </c>
      <c r="BD1091" s="5">
        <f>IF(S1091&gt;0,RANK(S1091,(N1091:P1091,Q1091:AE1091)),0)</f>
        <v>0</v>
      </c>
      <c r="BE1091" s="2">
        <f t="shared" si="452"/>
        <v>1.17891481857274E-2</v>
      </c>
      <c r="BF1091" s="2">
        <f t="shared" si="453"/>
        <v>2.8989708653428034E-4</v>
      </c>
      <c r="BG1091" s="2">
        <f t="shared" si="454"/>
        <v>0</v>
      </c>
      <c r="BH1091" s="2">
        <f t="shared" si="455"/>
        <v>0</v>
      </c>
      <c r="BJ1091" t="s">
        <v>953</v>
      </c>
      <c r="BK1091" t="s">
        <v>1008</v>
      </c>
      <c r="BL1091">
        <v>1</v>
      </c>
      <c r="BN1091" s="112">
        <v>21</v>
      </c>
      <c r="BO1091" s="114">
        <v>101</v>
      </c>
      <c r="BP1091" s="118">
        <f t="shared" si="446"/>
        <v>21101</v>
      </c>
      <c r="BQ1091" s="118">
        <f t="shared" si="445"/>
        <v>21101</v>
      </c>
      <c r="BR1091" s="5" t="s">
        <v>3151</v>
      </c>
      <c r="CD1091" s="63">
        <f t="shared" si="444"/>
        <v>20697</v>
      </c>
      <c r="CE1091" s="63">
        <v>0</v>
      </c>
      <c r="CH1091" s="63">
        <v>0</v>
      </c>
      <c r="CI1091" s="63">
        <v>0</v>
      </c>
      <c r="CJ1091" s="63">
        <v>0</v>
      </c>
      <c r="CK1091" s="8">
        <v>0</v>
      </c>
    </row>
    <row r="1092" spans="1:96" ht="15" hidden="1" customHeight="1" outlineLevel="1">
      <c r="A1092" t="s">
        <v>3121</v>
      </c>
      <c r="B1092" t="s">
        <v>1008</v>
      </c>
      <c r="C1092" s="1">
        <f t="shared" si="447"/>
        <v>8110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5</v>
      </c>
      <c r="G1092" s="129">
        <f t="shared" si="434"/>
        <v>3701</v>
      </c>
      <c r="H1092" s="134">
        <f t="shared" si="435"/>
        <v>0.45635018495684343</v>
      </c>
      <c r="I1092" s="2"/>
      <c r="J1092" s="2">
        <f t="shared" si="448"/>
        <v>0.26411837237977803</v>
      </c>
      <c r="K1092" s="2">
        <f t="shared" si="449"/>
        <v>0.72046855733662141</v>
      </c>
      <c r="L1092" s="2">
        <f t="shared" si="450"/>
        <v>2.0961775585696669E-3</v>
      </c>
      <c r="M1092" s="2">
        <f t="shared" si="451"/>
        <v>1.3316892725030949E-2</v>
      </c>
      <c r="N1092" s="63">
        <v>2142</v>
      </c>
      <c r="O1092" s="63">
        <v>5843</v>
      </c>
      <c r="P1092" s="63">
        <v>17</v>
      </c>
      <c r="Q1092" s="63">
        <v>86</v>
      </c>
      <c r="R1092" s="63">
        <v>3</v>
      </c>
      <c r="S1092" s="63">
        <v>0</v>
      </c>
      <c r="T1092" s="63">
        <v>0</v>
      </c>
      <c r="U1092" s="63">
        <v>19</v>
      </c>
      <c r="V1092" s="63">
        <v>0</v>
      </c>
      <c r="W1092" s="63">
        <v>0</v>
      </c>
      <c r="X1092" s="63">
        <v>0</v>
      </c>
      <c r="Y1092" s="63">
        <v>0</v>
      </c>
      <c r="Z1092" s="63">
        <v>0</v>
      </c>
      <c r="AA1092" s="63">
        <v>0</v>
      </c>
      <c r="AB1092" s="63">
        <v>0</v>
      </c>
      <c r="AC1092" s="63">
        <v>0</v>
      </c>
      <c r="AD1092" s="63">
        <v>0</v>
      </c>
      <c r="AE1092" s="63">
        <v>0</v>
      </c>
      <c r="AF1092" s="63">
        <v>0</v>
      </c>
      <c r="AG1092" s="63">
        <v>0</v>
      </c>
      <c r="AH1092" s="63">
        <v>0</v>
      </c>
      <c r="AI1092" s="63">
        <v>0</v>
      </c>
      <c r="AJ1092" s="63">
        <v>0</v>
      </c>
      <c r="AK1092" s="63">
        <v>0</v>
      </c>
      <c r="AL1092" s="63">
        <v>0</v>
      </c>
      <c r="AM1092" s="63">
        <v>0</v>
      </c>
      <c r="AN1092" s="63">
        <v>0</v>
      </c>
      <c r="AO1092" s="63">
        <v>0</v>
      </c>
      <c r="AP1092" s="63">
        <v>0</v>
      </c>
      <c r="AQ1092" s="63">
        <v>0</v>
      </c>
      <c r="AR1092" s="63">
        <v>0</v>
      </c>
      <c r="AS1092" s="63">
        <v>0</v>
      </c>
      <c r="AT1092" s="63">
        <v>0</v>
      </c>
      <c r="AU1092" s="63">
        <v>0</v>
      </c>
      <c r="AV1092" s="63">
        <v>0</v>
      </c>
      <c r="AW1092" s="63">
        <v>0</v>
      </c>
      <c r="AX1092" s="63">
        <v>0</v>
      </c>
      <c r="AY1092" s="63">
        <v>0</v>
      </c>
      <c r="BA1092" s="5">
        <f>IF(Q1092&gt;0,RANK(Q1092,(N1092:P1092,Q1092:AE1092)),0)</f>
        <v>3</v>
      </c>
      <c r="BB1092" s="5">
        <f>IF(R1092&gt;0,RANK(R1092,(N1092:P1092,Q1092:AE1092)),0)</f>
        <v>6</v>
      </c>
      <c r="BC1092" s="5">
        <f>IF(T1092&gt;0,RANK(T1092,(N1092:P1092,Q1092:AE1092)),0)</f>
        <v>0</v>
      </c>
      <c r="BD1092" s="5">
        <f>IF(S1092&gt;0,RANK(S1092,(N1092:P1092,Q1092:AE1092)),0)</f>
        <v>0</v>
      </c>
      <c r="BE1092" s="2">
        <f t="shared" si="452"/>
        <v>1.0604192355117139E-2</v>
      </c>
      <c r="BF1092" s="2">
        <f t="shared" si="453"/>
        <v>3.6991368680641185E-4</v>
      </c>
      <c r="BG1092" s="2">
        <f t="shared" si="454"/>
        <v>0</v>
      </c>
      <c r="BH1092" s="2">
        <f t="shared" si="455"/>
        <v>0</v>
      </c>
      <c r="BJ1092" t="s">
        <v>3121</v>
      </c>
      <c r="BK1092" t="s">
        <v>1008</v>
      </c>
      <c r="BL1092">
        <v>4</v>
      </c>
      <c r="BN1092" s="112">
        <v>21</v>
      </c>
      <c r="BO1092" s="114">
        <v>103</v>
      </c>
      <c r="BP1092" s="118">
        <f t="shared" si="446"/>
        <v>21103</v>
      </c>
      <c r="BQ1092" s="118">
        <f t="shared" si="445"/>
        <v>21103</v>
      </c>
      <c r="BR1092" s="5" t="s">
        <v>3151</v>
      </c>
      <c r="CD1092" s="63">
        <f t="shared" si="444"/>
        <v>8110</v>
      </c>
      <c r="CE1092" s="63">
        <v>0</v>
      </c>
      <c r="CH1092" s="63">
        <v>0</v>
      </c>
      <c r="CI1092" s="63">
        <v>0</v>
      </c>
      <c r="CJ1092" s="63">
        <v>0</v>
      </c>
      <c r="CK1092" s="8">
        <v>0</v>
      </c>
    </row>
    <row r="1093" spans="1:96" ht="15" hidden="1" customHeight="1" outlineLevel="1">
      <c r="A1093" t="s">
        <v>443</v>
      </c>
      <c r="B1093" t="s">
        <v>1008</v>
      </c>
      <c r="C1093" s="1">
        <f t="shared" si="447"/>
        <v>2199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4</v>
      </c>
      <c r="G1093" s="129">
        <f t="shared" si="434"/>
        <v>1256</v>
      </c>
      <c r="H1093" s="134">
        <f t="shared" si="435"/>
        <v>0.57116871305138694</v>
      </c>
      <c r="I1093" s="2"/>
      <c r="J1093" s="2">
        <f t="shared" si="448"/>
        <v>0.20827648931332424</v>
      </c>
      <c r="K1093" s="2">
        <f t="shared" si="449"/>
        <v>0.77944520236471126</v>
      </c>
      <c r="L1093" s="2">
        <f t="shared" si="450"/>
        <v>1.8190086402910413E-3</v>
      </c>
      <c r="M1093" s="2">
        <f t="shared" si="451"/>
        <v>1.0459299681673485E-2</v>
      </c>
      <c r="N1093" s="63">
        <v>458</v>
      </c>
      <c r="O1093" s="63">
        <v>1714</v>
      </c>
      <c r="P1093" s="63">
        <v>4</v>
      </c>
      <c r="Q1093" s="63">
        <v>21</v>
      </c>
      <c r="R1093" s="63">
        <v>0</v>
      </c>
      <c r="S1093" s="63">
        <v>0</v>
      </c>
      <c r="T1093" s="63">
        <v>0</v>
      </c>
      <c r="U1093" s="63">
        <v>2</v>
      </c>
      <c r="V1093" s="63">
        <v>0</v>
      </c>
      <c r="W1093" s="63">
        <v>0</v>
      </c>
      <c r="X1093" s="63">
        <v>0</v>
      </c>
      <c r="Y1093" s="63">
        <v>0</v>
      </c>
      <c r="Z1093" s="63">
        <v>0</v>
      </c>
      <c r="AA1093" s="63">
        <v>0</v>
      </c>
      <c r="AB1093" s="63">
        <v>0</v>
      </c>
      <c r="AC1093" s="63">
        <v>0</v>
      </c>
      <c r="AD1093" s="63">
        <v>0</v>
      </c>
      <c r="AE1093" s="63">
        <v>0</v>
      </c>
      <c r="AF1093" s="63">
        <v>0</v>
      </c>
      <c r="AG1093" s="63">
        <v>0</v>
      </c>
      <c r="AH1093" s="63">
        <v>0</v>
      </c>
      <c r="AI1093" s="63">
        <v>0</v>
      </c>
      <c r="AJ1093" s="63">
        <v>0</v>
      </c>
      <c r="AK1093" s="63">
        <v>0</v>
      </c>
      <c r="AL1093" s="63">
        <v>0</v>
      </c>
      <c r="AM1093" s="63">
        <v>0</v>
      </c>
      <c r="AN1093" s="63">
        <v>0</v>
      </c>
      <c r="AO1093" s="63">
        <v>0</v>
      </c>
      <c r="AP1093" s="63">
        <v>0</v>
      </c>
      <c r="AQ1093" s="63">
        <v>0</v>
      </c>
      <c r="AR1093" s="63">
        <v>0</v>
      </c>
      <c r="AS1093" s="63">
        <v>0</v>
      </c>
      <c r="AT1093" s="63">
        <v>0</v>
      </c>
      <c r="AU1093" s="63">
        <v>0</v>
      </c>
      <c r="AV1093" s="63">
        <v>0</v>
      </c>
      <c r="AW1093" s="63">
        <v>0</v>
      </c>
      <c r="AX1093" s="63">
        <v>0</v>
      </c>
      <c r="AY1093" s="63">
        <v>0</v>
      </c>
      <c r="BA1093" s="5">
        <f>IF(Q1093&gt;0,RANK(Q1093,(N1093:P1093,Q1093:AE1093)),0)</f>
        <v>3</v>
      </c>
      <c r="BB1093" s="5">
        <f>IF(R1093&gt;0,RANK(R1093,(N1093:P1093,Q1093:AE1093)),0)</f>
        <v>0</v>
      </c>
      <c r="BC1093" s="5">
        <f>IF(T1093&gt;0,RANK(T1093,(N1093:P1093,Q1093:AE1093)),0)</f>
        <v>0</v>
      </c>
      <c r="BD1093" s="5">
        <f>IF(S1093&gt;0,RANK(S1093,(N1093:P1093,Q1093:AE1093)),0)</f>
        <v>0</v>
      </c>
      <c r="BE1093" s="2">
        <f t="shared" si="452"/>
        <v>9.5497953615279671E-3</v>
      </c>
      <c r="BF1093" s="2">
        <f t="shared" si="453"/>
        <v>0</v>
      </c>
      <c r="BG1093" s="2">
        <f t="shared" si="454"/>
        <v>0</v>
      </c>
      <c r="BH1093" s="2">
        <f t="shared" si="455"/>
        <v>0</v>
      </c>
      <c r="BJ1093" t="s">
        <v>443</v>
      </c>
      <c r="BK1093" t="s">
        <v>1008</v>
      </c>
      <c r="BL1093">
        <v>1</v>
      </c>
      <c r="BN1093" s="112">
        <v>21</v>
      </c>
      <c r="BO1093" s="114">
        <v>105</v>
      </c>
      <c r="BP1093" s="118">
        <f t="shared" si="446"/>
        <v>21105</v>
      </c>
      <c r="BQ1093" s="118">
        <f t="shared" si="445"/>
        <v>21105</v>
      </c>
      <c r="BR1093" s="5" t="s">
        <v>3151</v>
      </c>
      <c r="CD1093" s="63">
        <f t="shared" si="444"/>
        <v>2199</v>
      </c>
      <c r="CE1093" s="63">
        <v>0</v>
      </c>
      <c r="CH1093" s="63">
        <v>0</v>
      </c>
      <c r="CI1093" s="63">
        <v>0</v>
      </c>
      <c r="CJ1093" s="63">
        <v>0</v>
      </c>
      <c r="CK1093" s="8">
        <v>0</v>
      </c>
    </row>
    <row r="1094" spans="1:96" ht="15" hidden="1" customHeight="1" outlineLevel="1">
      <c r="A1094" t="s">
        <v>40</v>
      </c>
      <c r="B1094" t="s">
        <v>1008</v>
      </c>
      <c r="C1094" s="1">
        <f t="shared" si="447"/>
        <v>21512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5</v>
      </c>
      <c r="G1094" s="129">
        <f t="shared" si="434"/>
        <v>10318</v>
      </c>
      <c r="H1094" s="134">
        <f t="shared" si="435"/>
        <v>0.47963927110449983</v>
      </c>
      <c r="I1094" s="2"/>
      <c r="J1094" s="2">
        <f t="shared" si="448"/>
        <v>0.25283562662699888</v>
      </c>
      <c r="K1094" s="2">
        <f t="shared" si="449"/>
        <v>0.73247489773149865</v>
      </c>
      <c r="L1094" s="2">
        <f t="shared" si="450"/>
        <v>1.1156563778356265E-3</v>
      </c>
      <c r="M1094" s="2">
        <f t="shared" si="451"/>
        <v>1.3573819263666843E-2</v>
      </c>
      <c r="N1094" s="63">
        <v>5439</v>
      </c>
      <c r="O1094" s="63">
        <v>15757</v>
      </c>
      <c r="P1094" s="63">
        <v>24</v>
      </c>
      <c r="Q1094" s="63">
        <v>226</v>
      </c>
      <c r="R1094" s="63">
        <v>3</v>
      </c>
      <c r="S1094" s="63">
        <v>0</v>
      </c>
      <c r="T1094" s="63">
        <v>0</v>
      </c>
      <c r="U1094" s="63">
        <v>63</v>
      </c>
      <c r="V1094" s="63">
        <v>0</v>
      </c>
      <c r="W1094" s="63">
        <v>0</v>
      </c>
      <c r="X1094" s="63">
        <v>0</v>
      </c>
      <c r="Y1094" s="63">
        <v>0</v>
      </c>
      <c r="Z1094" s="63">
        <v>0</v>
      </c>
      <c r="AA1094" s="63">
        <v>0</v>
      </c>
      <c r="AB1094" s="63">
        <v>0</v>
      </c>
      <c r="AC1094" s="63">
        <v>0</v>
      </c>
      <c r="AD1094" s="63">
        <v>0</v>
      </c>
      <c r="AE1094" s="63">
        <v>0</v>
      </c>
      <c r="AF1094" s="63">
        <v>0</v>
      </c>
      <c r="AG1094" s="63">
        <v>0</v>
      </c>
      <c r="AH1094" s="63">
        <v>0</v>
      </c>
      <c r="AI1094" s="63">
        <v>0</v>
      </c>
      <c r="AJ1094" s="63">
        <v>0</v>
      </c>
      <c r="AK1094" s="63">
        <v>0</v>
      </c>
      <c r="AL1094" s="63">
        <v>0</v>
      </c>
      <c r="AM1094" s="63">
        <v>0</v>
      </c>
      <c r="AN1094" s="63">
        <v>0</v>
      </c>
      <c r="AO1094" s="63">
        <v>0</v>
      </c>
      <c r="AP1094" s="63">
        <v>0</v>
      </c>
      <c r="AQ1094" s="63">
        <v>0</v>
      </c>
      <c r="AR1094" s="63">
        <v>0</v>
      </c>
      <c r="AS1094" s="63">
        <v>0</v>
      </c>
      <c r="AT1094" s="63">
        <v>0</v>
      </c>
      <c r="AU1094" s="63">
        <v>0</v>
      </c>
      <c r="AV1094" s="63">
        <v>0</v>
      </c>
      <c r="AW1094" s="63">
        <v>0</v>
      </c>
      <c r="AX1094" s="63">
        <v>0</v>
      </c>
      <c r="AY1094" s="63">
        <v>0</v>
      </c>
      <c r="BA1094" s="5">
        <f>IF(Q1094&gt;0,RANK(Q1094,(N1094:P1094,Q1094:AE1094)),0)</f>
        <v>3</v>
      </c>
      <c r="BB1094" s="5">
        <f>IF(R1094&gt;0,RANK(R1094,(N1094:P1094,Q1094:AE1094)),0)</f>
        <v>6</v>
      </c>
      <c r="BC1094" s="5">
        <f>IF(T1094&gt;0,RANK(T1094,(N1094:P1094,Q1094:AE1094)),0)</f>
        <v>0</v>
      </c>
      <c r="BD1094" s="5">
        <f>IF(S1094&gt;0,RANK(S1094,(N1094:P1094,Q1094:AE1094)),0)</f>
        <v>0</v>
      </c>
      <c r="BE1094" s="2">
        <f t="shared" si="452"/>
        <v>1.0505764224618817E-2</v>
      </c>
      <c r="BF1094" s="2">
        <f t="shared" si="453"/>
        <v>1.3945704722945332E-4</v>
      </c>
      <c r="BG1094" s="2">
        <f t="shared" si="454"/>
        <v>0</v>
      </c>
      <c r="BH1094" s="2">
        <f t="shared" si="455"/>
        <v>0</v>
      </c>
      <c r="BJ1094" t="s">
        <v>40</v>
      </c>
      <c r="BK1094" t="s">
        <v>1008</v>
      </c>
      <c r="BL1094">
        <v>1</v>
      </c>
      <c r="BN1094" s="112">
        <v>21</v>
      </c>
      <c r="BO1094" s="114">
        <v>107</v>
      </c>
      <c r="BP1094" s="118">
        <f t="shared" si="446"/>
        <v>21107</v>
      </c>
      <c r="BQ1094" s="118">
        <f t="shared" si="445"/>
        <v>21107</v>
      </c>
      <c r="BR1094" s="5" t="s">
        <v>3151</v>
      </c>
      <c r="CD1094" s="63">
        <f t="shared" si="444"/>
        <v>21512</v>
      </c>
      <c r="CE1094" s="63">
        <v>0</v>
      </c>
      <c r="CH1094" s="63">
        <v>0</v>
      </c>
      <c r="CI1094" s="63">
        <v>0</v>
      </c>
      <c r="CJ1094" s="63">
        <v>0</v>
      </c>
      <c r="CK1094" s="8">
        <v>0</v>
      </c>
    </row>
    <row r="1095" spans="1:96" ht="15" hidden="1" customHeight="1" outlineLevel="1">
      <c r="A1095" t="s">
        <v>2919</v>
      </c>
      <c r="B1095" t="s">
        <v>1008</v>
      </c>
      <c r="C1095" s="1">
        <f t="shared" si="447"/>
        <v>6113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>IF(P1095&gt;0,RANK(P1095,(N1095:P1095,Q1095:AE1095)),0)</f>
        <v>5</v>
      </c>
      <c r="G1095" s="129">
        <f t="shared" ref="G1095:G1158" si="456">IF(C1095&gt;0,MAX(N1095:P1095)-LARGE(N1095:P1095,2),0)</f>
        <v>4848</v>
      </c>
      <c r="H1095" s="134">
        <f t="shared" ref="H1095:H1158" si="457">IF(C1095&gt;0,G1095/C1095,0)</f>
        <v>0.79306396204809426</v>
      </c>
      <c r="I1095" s="2"/>
      <c r="J1095" s="2">
        <f t="shared" si="448"/>
        <v>9.8969409455259283E-2</v>
      </c>
      <c r="K1095" s="2">
        <f t="shared" si="449"/>
        <v>0.89203337150335349</v>
      </c>
      <c r="L1095" s="2">
        <f t="shared" si="450"/>
        <v>1.1451006052674627E-3</v>
      </c>
      <c r="M1095" s="2">
        <f t="shared" si="451"/>
        <v>7.8521184361197097E-3</v>
      </c>
      <c r="N1095" s="63">
        <v>605</v>
      </c>
      <c r="O1095" s="63">
        <v>5453</v>
      </c>
      <c r="P1095" s="63">
        <v>7</v>
      </c>
      <c r="Q1095" s="63">
        <v>33</v>
      </c>
      <c r="R1095" s="63">
        <v>0</v>
      </c>
      <c r="S1095" s="63">
        <v>0</v>
      </c>
      <c r="T1095" s="63">
        <v>0</v>
      </c>
      <c r="U1095" s="63">
        <v>15</v>
      </c>
      <c r="V1095" s="63">
        <v>0</v>
      </c>
      <c r="W1095" s="63">
        <v>0</v>
      </c>
      <c r="X1095" s="63">
        <v>0</v>
      </c>
      <c r="Y1095" s="63">
        <v>0</v>
      </c>
      <c r="Z1095" s="63">
        <v>0</v>
      </c>
      <c r="AA1095" s="63">
        <v>0</v>
      </c>
      <c r="AB1095" s="63">
        <v>0</v>
      </c>
      <c r="AC1095" s="63">
        <v>0</v>
      </c>
      <c r="AD1095" s="63">
        <v>0</v>
      </c>
      <c r="AE1095" s="63">
        <v>0</v>
      </c>
      <c r="AF1095" s="63">
        <v>0</v>
      </c>
      <c r="AG1095" s="63">
        <v>0</v>
      </c>
      <c r="AH1095" s="63">
        <v>0</v>
      </c>
      <c r="AI1095" s="63">
        <v>0</v>
      </c>
      <c r="AJ1095" s="63">
        <v>0</v>
      </c>
      <c r="AK1095" s="63">
        <v>0</v>
      </c>
      <c r="AL1095" s="63">
        <v>0</v>
      </c>
      <c r="AM1095" s="63">
        <v>0</v>
      </c>
      <c r="AN1095" s="63">
        <v>0</v>
      </c>
      <c r="AO1095" s="63">
        <v>0</v>
      </c>
      <c r="AP1095" s="63">
        <v>0</v>
      </c>
      <c r="AQ1095" s="63">
        <v>0</v>
      </c>
      <c r="AR1095" s="63">
        <v>0</v>
      </c>
      <c r="AS1095" s="63">
        <v>0</v>
      </c>
      <c r="AT1095" s="63">
        <v>0</v>
      </c>
      <c r="AU1095" s="63">
        <v>0</v>
      </c>
      <c r="AV1095" s="63">
        <v>0</v>
      </c>
      <c r="AW1095" s="63">
        <v>0</v>
      </c>
      <c r="AX1095" s="63">
        <v>0</v>
      </c>
      <c r="AY1095" s="63">
        <v>0</v>
      </c>
      <c r="BA1095" s="5">
        <f>IF(Q1095&gt;0,RANK(Q1095,(N1095:P1095,Q1095:AE1095)),0)</f>
        <v>3</v>
      </c>
      <c r="BB1095" s="5">
        <f>IF(R1095&gt;0,RANK(R1095,(N1095:P1095,Q1095:AE1095)),0)</f>
        <v>0</v>
      </c>
      <c r="BC1095" s="5">
        <f>IF(T1095&gt;0,RANK(T1095,(N1095:P1095,Q1095:AE1095)),0)</f>
        <v>0</v>
      </c>
      <c r="BD1095" s="5">
        <f>IF(S1095&gt;0,RANK(S1095,(N1095:P1095,Q1095:AE1095)),0)</f>
        <v>0</v>
      </c>
      <c r="BE1095" s="2">
        <f t="shared" si="452"/>
        <v>5.3983314248323248E-3</v>
      </c>
      <c r="BF1095" s="2">
        <f t="shared" si="453"/>
        <v>0</v>
      </c>
      <c r="BG1095" s="2">
        <f t="shared" si="454"/>
        <v>0</v>
      </c>
      <c r="BH1095" s="2">
        <f t="shared" si="455"/>
        <v>0</v>
      </c>
      <c r="BJ1095" t="s">
        <v>2919</v>
      </c>
      <c r="BK1095" t="s">
        <v>1008</v>
      </c>
      <c r="BL1095">
        <v>5</v>
      </c>
      <c r="BN1095" s="112">
        <v>21</v>
      </c>
      <c r="BO1095" s="114">
        <v>109</v>
      </c>
      <c r="BP1095" s="118">
        <f t="shared" si="446"/>
        <v>21109</v>
      </c>
      <c r="BQ1095" s="118">
        <f t="shared" si="445"/>
        <v>21109</v>
      </c>
      <c r="BR1095" s="5" t="s">
        <v>3151</v>
      </c>
      <c r="CD1095" s="63">
        <f t="shared" si="444"/>
        <v>6113</v>
      </c>
      <c r="CE1095" s="63">
        <v>0</v>
      </c>
      <c r="CH1095" s="63">
        <v>0</v>
      </c>
      <c r="CI1095" s="63">
        <v>0</v>
      </c>
      <c r="CJ1095" s="63">
        <v>0</v>
      </c>
      <c r="CK1095" s="8">
        <v>0</v>
      </c>
    </row>
    <row r="1096" spans="1:96" ht="15" hidden="1" customHeight="1" outlineLevel="1">
      <c r="A1096" t="s">
        <v>1091</v>
      </c>
      <c r="B1096" t="s">
        <v>1008</v>
      </c>
      <c r="C1096" s="1">
        <f t="shared" si="447"/>
        <v>386629</v>
      </c>
      <c r="D1096" s="5">
        <f>IF(N1096&gt;0, RANK(N1096,(N1096:P1096,Q1096:AE1096)),0)</f>
        <v>1</v>
      </c>
      <c r="E1096" s="5">
        <f>IF(O1096&gt;0,RANK(O1096,(N1096:P1096,Q1096:AE1096)),0)</f>
        <v>2</v>
      </c>
      <c r="F1096" s="5">
        <f>IF(P1096&gt;0,RANK(P1096,(N1096:P1096,Q1096:AE1096)),0)</f>
        <v>5</v>
      </c>
      <c r="G1096" s="129">
        <f t="shared" si="456"/>
        <v>77712</v>
      </c>
      <c r="H1096" s="134">
        <f t="shared" si="457"/>
        <v>0.20099889040915192</v>
      </c>
      <c r="I1096" s="2"/>
      <c r="J1096" s="2">
        <f t="shared" si="448"/>
        <v>0.59063857082629601</v>
      </c>
      <c r="K1096" s="2">
        <f t="shared" si="449"/>
        <v>0.38963968041714409</v>
      </c>
      <c r="L1096" s="2">
        <f t="shared" si="450"/>
        <v>1.9372576811361797E-3</v>
      </c>
      <c r="M1096" s="2">
        <f t="shared" si="451"/>
        <v>1.7784491075423729E-2</v>
      </c>
      <c r="N1096" s="63">
        <v>228358</v>
      </c>
      <c r="O1096" s="63">
        <v>150646</v>
      </c>
      <c r="P1096" s="63">
        <v>749</v>
      </c>
      <c r="Q1096" s="63">
        <v>4782</v>
      </c>
      <c r="R1096" s="63">
        <v>220</v>
      </c>
      <c r="S1096" s="63">
        <v>0</v>
      </c>
      <c r="T1096" s="63">
        <v>0</v>
      </c>
      <c r="U1096" s="63">
        <v>1660</v>
      </c>
      <c r="V1096" s="63">
        <v>38</v>
      </c>
      <c r="W1096" s="63">
        <v>2</v>
      </c>
      <c r="X1096" s="63">
        <v>0</v>
      </c>
      <c r="Y1096" s="63">
        <v>0</v>
      </c>
      <c r="Z1096" s="63">
        <v>147</v>
      </c>
      <c r="AA1096" s="63">
        <v>0</v>
      </c>
      <c r="AB1096" s="63">
        <v>0</v>
      </c>
      <c r="AC1096" s="63">
        <v>0</v>
      </c>
      <c r="AD1096" s="63">
        <v>0</v>
      </c>
      <c r="AE1096" s="63">
        <v>0</v>
      </c>
      <c r="AF1096" s="63">
        <v>0</v>
      </c>
      <c r="AG1096" s="63">
        <v>0</v>
      </c>
      <c r="AH1096" s="63">
        <v>0</v>
      </c>
      <c r="AI1096" s="63">
        <v>0</v>
      </c>
      <c r="AJ1096" s="63">
        <v>6</v>
      </c>
      <c r="AK1096" s="63">
        <v>0</v>
      </c>
      <c r="AL1096" s="63">
        <v>4</v>
      </c>
      <c r="AM1096" s="63">
        <v>0</v>
      </c>
      <c r="AN1096" s="63">
        <v>0</v>
      </c>
      <c r="AO1096" s="63">
        <v>0</v>
      </c>
      <c r="AP1096" s="63">
        <v>0</v>
      </c>
      <c r="AQ1096" s="63">
        <v>0</v>
      </c>
      <c r="AR1096" s="63">
        <v>0</v>
      </c>
      <c r="AS1096" s="63">
        <v>0</v>
      </c>
      <c r="AT1096" s="63">
        <v>0</v>
      </c>
      <c r="AU1096" s="63">
        <v>17</v>
      </c>
      <c r="AV1096" s="63">
        <v>0</v>
      </c>
      <c r="AW1096" s="63">
        <v>0</v>
      </c>
      <c r="AX1096" s="63">
        <v>0</v>
      </c>
      <c r="AY1096" s="63">
        <v>0</v>
      </c>
      <c r="BA1096" s="5">
        <f>IF(Q1096&gt;0,RANK(Q1096,(N1096:P1096,Q1096:AE1096)),0)</f>
        <v>3</v>
      </c>
      <c r="BB1096" s="5">
        <f>IF(R1096&gt;0,RANK(R1096,(N1096:P1096,Q1096:AE1096)),0)</f>
        <v>6</v>
      </c>
      <c r="BC1096" s="5">
        <f>IF(T1096&gt;0,RANK(T1096,(N1096:P1096,Q1096:AE1096)),0)</f>
        <v>0</v>
      </c>
      <c r="BD1096" s="5">
        <f>IF(S1096&gt;0,RANK(S1096,(N1096:P1096,Q1096:AE1096)),0)</f>
        <v>0</v>
      </c>
      <c r="BE1096" s="2">
        <f t="shared" si="452"/>
        <v>1.2368446236573046E-2</v>
      </c>
      <c r="BF1096" s="2">
        <f t="shared" si="453"/>
        <v>5.6902094773025305E-4</v>
      </c>
      <c r="BG1096" s="2">
        <f t="shared" si="454"/>
        <v>0</v>
      </c>
      <c r="BH1096" s="2">
        <f t="shared" si="455"/>
        <v>0</v>
      </c>
      <c r="BJ1096" t="s">
        <v>1091</v>
      </c>
      <c r="BK1096" t="s">
        <v>1008</v>
      </c>
      <c r="BN1096" s="112">
        <v>21</v>
      </c>
      <c r="BO1096" s="114">
        <v>111</v>
      </c>
      <c r="BP1096" s="118">
        <f t="shared" si="446"/>
        <v>21111</v>
      </c>
      <c r="BQ1096" s="118">
        <f t="shared" si="445"/>
        <v>21111</v>
      </c>
      <c r="BR1096" s="5" t="s">
        <v>3151</v>
      </c>
      <c r="CD1096" s="63">
        <f t="shared" si="444"/>
        <v>386629</v>
      </c>
      <c r="CE1096" s="63">
        <v>2</v>
      </c>
      <c r="CH1096" s="63">
        <v>1</v>
      </c>
      <c r="CI1096" s="63">
        <v>1</v>
      </c>
      <c r="CJ1096" s="63">
        <v>0</v>
      </c>
      <c r="CK1096" s="8">
        <v>0</v>
      </c>
    </row>
    <row r="1097" spans="1:96" ht="15" hidden="1" customHeight="1" outlineLevel="1">
      <c r="A1097" t="s">
        <v>605</v>
      </c>
      <c r="B1097" t="s">
        <v>1008</v>
      </c>
      <c r="C1097" s="1">
        <f t="shared" si="447"/>
        <v>26280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5</v>
      </c>
      <c r="G1097" s="129">
        <f t="shared" si="456"/>
        <v>8529</v>
      </c>
      <c r="H1097" s="134">
        <f t="shared" si="457"/>
        <v>0.32454337899543378</v>
      </c>
      <c r="I1097" s="2"/>
      <c r="J1097" s="2">
        <f t="shared" si="448"/>
        <v>0.32598934550989345</v>
      </c>
      <c r="K1097" s="2">
        <f t="shared" si="449"/>
        <v>0.65053272450532729</v>
      </c>
      <c r="L1097" s="2">
        <f t="shared" si="450"/>
        <v>1.8645357686453577E-3</v>
      </c>
      <c r="M1097" s="2">
        <f t="shared" si="451"/>
        <v>2.161339421613391E-2</v>
      </c>
      <c r="N1097" s="63">
        <v>8567</v>
      </c>
      <c r="O1097" s="63">
        <v>17096</v>
      </c>
      <c r="P1097" s="63">
        <v>49</v>
      </c>
      <c r="Q1097" s="63">
        <v>447</v>
      </c>
      <c r="R1097" s="63">
        <v>5</v>
      </c>
      <c r="S1097" s="63">
        <v>0</v>
      </c>
      <c r="T1097" s="63">
        <v>0</v>
      </c>
      <c r="U1097" s="63">
        <v>92</v>
      </c>
      <c r="V1097" s="63">
        <v>0</v>
      </c>
      <c r="W1097" s="63">
        <v>0</v>
      </c>
      <c r="X1097" s="63">
        <v>0</v>
      </c>
      <c r="Y1097" s="63">
        <v>0</v>
      </c>
      <c r="Z1097" s="63">
        <v>22</v>
      </c>
      <c r="AA1097" s="63">
        <v>0</v>
      </c>
      <c r="AB1097" s="63">
        <v>0</v>
      </c>
      <c r="AC1097" s="63">
        <v>0</v>
      </c>
      <c r="AD1097" s="63">
        <v>0</v>
      </c>
      <c r="AE1097" s="63">
        <v>0</v>
      </c>
      <c r="AF1097" s="63">
        <v>0</v>
      </c>
      <c r="AG1097" s="63">
        <v>0</v>
      </c>
      <c r="AH1097" s="63">
        <v>0</v>
      </c>
      <c r="AI1097" s="63">
        <v>0</v>
      </c>
      <c r="AJ1097" s="63">
        <v>2</v>
      </c>
      <c r="AK1097" s="63">
        <v>0</v>
      </c>
      <c r="AL1097" s="63">
        <v>0</v>
      </c>
      <c r="AM1097" s="63">
        <v>0</v>
      </c>
      <c r="AN1097" s="63">
        <v>0</v>
      </c>
      <c r="AO1097" s="63">
        <v>0</v>
      </c>
      <c r="AP1097" s="63">
        <v>0</v>
      </c>
      <c r="AQ1097" s="63">
        <v>0</v>
      </c>
      <c r="AR1097" s="63">
        <v>0</v>
      </c>
      <c r="AS1097" s="63">
        <v>0</v>
      </c>
      <c r="AT1097" s="63">
        <v>0</v>
      </c>
      <c r="AU1097" s="63">
        <v>0</v>
      </c>
      <c r="AV1097" s="63">
        <v>0</v>
      </c>
      <c r="AW1097" s="63">
        <v>0</v>
      </c>
      <c r="AX1097" s="63">
        <v>0</v>
      </c>
      <c r="AY1097" s="63">
        <v>0</v>
      </c>
      <c r="BA1097" s="5">
        <f>IF(Q1097&gt;0,RANK(Q1097,(N1097:P1097,Q1097:AE1097)),0)</f>
        <v>3</v>
      </c>
      <c r="BB1097" s="5">
        <f>IF(R1097&gt;0,RANK(R1097,(N1097:P1097,Q1097:AE1097)),0)</f>
        <v>7</v>
      </c>
      <c r="BC1097" s="5">
        <f>IF(T1097&gt;0,RANK(T1097,(N1097:P1097,Q1097:AE1097)),0)</f>
        <v>0</v>
      </c>
      <c r="BD1097" s="5">
        <f>IF(S1097&gt;0,RANK(S1097,(N1097:P1097,Q1097:AE1097)),0)</f>
        <v>0</v>
      </c>
      <c r="BE1097" s="2">
        <f t="shared" si="452"/>
        <v>1.7009132420091323E-2</v>
      </c>
      <c r="BF1097" s="2">
        <f t="shared" si="453"/>
        <v>1.9025875190258751E-4</v>
      </c>
      <c r="BG1097" s="2">
        <f t="shared" si="454"/>
        <v>0</v>
      </c>
      <c r="BH1097" s="2">
        <f t="shared" si="455"/>
        <v>0</v>
      </c>
      <c r="BJ1097" t="s">
        <v>605</v>
      </c>
      <c r="BK1097" t="s">
        <v>1008</v>
      </c>
      <c r="BN1097" s="112">
        <v>21</v>
      </c>
      <c r="BO1097" s="114">
        <v>113</v>
      </c>
      <c r="BP1097" s="118">
        <f t="shared" si="446"/>
        <v>21113</v>
      </c>
      <c r="BQ1097" s="118">
        <f t="shared" si="445"/>
        <v>21113</v>
      </c>
      <c r="BR1097" s="5" t="s">
        <v>3151</v>
      </c>
      <c r="CD1097" s="63">
        <f t="shared" si="444"/>
        <v>26280</v>
      </c>
      <c r="CE1097" s="63">
        <v>0</v>
      </c>
      <c r="CH1097" s="63">
        <v>0</v>
      </c>
      <c r="CI1097" s="63">
        <v>0</v>
      </c>
      <c r="CJ1097" s="63">
        <v>0</v>
      </c>
      <c r="CK1097" s="8">
        <v>0</v>
      </c>
    </row>
    <row r="1098" spans="1:96" ht="15" hidden="1" customHeight="1" outlineLevel="1">
      <c r="A1098" t="s">
        <v>1360</v>
      </c>
      <c r="B1098" t="s">
        <v>1008</v>
      </c>
      <c r="C1098" s="1">
        <f t="shared" si="447"/>
        <v>10192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5</v>
      </c>
      <c r="G1098" s="129">
        <f t="shared" si="456"/>
        <v>6842</v>
      </c>
      <c r="H1098" s="134">
        <f t="shared" si="457"/>
        <v>0.67131083202511777</v>
      </c>
      <c r="I1098" s="2"/>
      <c r="J1098" s="2">
        <f t="shared" si="448"/>
        <v>0.15777080062794349</v>
      </c>
      <c r="K1098" s="2">
        <f t="shared" si="449"/>
        <v>0.82908163265306123</v>
      </c>
      <c r="L1098" s="2">
        <f t="shared" si="450"/>
        <v>2.5510204081632651E-3</v>
      </c>
      <c r="M1098" s="2">
        <f t="shared" si="451"/>
        <v>1.0596546310832042E-2</v>
      </c>
      <c r="N1098" s="63">
        <v>1608</v>
      </c>
      <c r="O1098" s="63">
        <v>8450</v>
      </c>
      <c r="P1098" s="63">
        <v>26</v>
      </c>
      <c r="Q1098" s="63">
        <v>77</v>
      </c>
      <c r="R1098" s="63">
        <v>0</v>
      </c>
      <c r="S1098" s="63">
        <v>0</v>
      </c>
      <c r="T1098" s="63">
        <v>0</v>
      </c>
      <c r="U1098" s="63">
        <v>31</v>
      </c>
      <c r="V1098" s="63">
        <v>0</v>
      </c>
      <c r="W1098" s="63">
        <v>0</v>
      </c>
      <c r="X1098" s="63">
        <v>0</v>
      </c>
      <c r="Y1098" s="63">
        <v>0</v>
      </c>
      <c r="Z1098" s="63">
        <v>0</v>
      </c>
      <c r="AA1098" s="63">
        <v>0</v>
      </c>
      <c r="AB1098" s="63">
        <v>0</v>
      </c>
      <c r="AC1098" s="63">
        <v>0</v>
      </c>
      <c r="AD1098" s="63">
        <v>0</v>
      </c>
      <c r="AE1098" s="63">
        <v>0</v>
      </c>
      <c r="AF1098" s="63">
        <v>0</v>
      </c>
      <c r="AG1098" s="63">
        <v>0</v>
      </c>
      <c r="AH1098" s="63">
        <v>0</v>
      </c>
      <c r="AI1098" s="63">
        <v>0</v>
      </c>
      <c r="AJ1098" s="63">
        <v>0</v>
      </c>
      <c r="AK1098" s="63">
        <v>0</v>
      </c>
      <c r="AL1098" s="63">
        <v>0</v>
      </c>
      <c r="AM1098" s="63">
        <v>0</v>
      </c>
      <c r="AN1098" s="63">
        <v>0</v>
      </c>
      <c r="AO1098" s="63">
        <v>0</v>
      </c>
      <c r="AP1098" s="63">
        <v>0</v>
      </c>
      <c r="AQ1098" s="63">
        <v>0</v>
      </c>
      <c r="AR1098" s="63">
        <v>0</v>
      </c>
      <c r="AS1098" s="63">
        <v>0</v>
      </c>
      <c r="AT1098" s="63">
        <v>0</v>
      </c>
      <c r="AU1098" s="63">
        <v>0</v>
      </c>
      <c r="AV1098" s="63">
        <v>0</v>
      </c>
      <c r="AW1098" s="63">
        <v>0</v>
      </c>
      <c r="AX1098" s="63">
        <v>0</v>
      </c>
      <c r="AY1098" s="63">
        <v>0</v>
      </c>
      <c r="BA1098" s="5">
        <f>IF(Q1098&gt;0,RANK(Q1098,(N1098:P1098,Q1098:AE1098)),0)</f>
        <v>3</v>
      </c>
      <c r="BB1098" s="5">
        <f>IF(R1098&gt;0,RANK(R1098,(N1098:P1098,Q1098:AE1098)),0)</f>
        <v>0</v>
      </c>
      <c r="BC1098" s="5">
        <f>IF(T1098&gt;0,RANK(T1098,(N1098:P1098,Q1098:AE1098)),0)</f>
        <v>0</v>
      </c>
      <c r="BD1098" s="5">
        <f>IF(S1098&gt;0,RANK(S1098,(N1098:P1098,Q1098:AE1098)),0)</f>
        <v>0</v>
      </c>
      <c r="BE1098" s="2">
        <f t="shared" si="452"/>
        <v>7.554945054945055E-3</v>
      </c>
      <c r="BF1098" s="2">
        <f t="shared" si="453"/>
        <v>0</v>
      </c>
      <c r="BG1098" s="2">
        <f t="shared" si="454"/>
        <v>0</v>
      </c>
      <c r="BH1098" s="2">
        <f t="shared" si="455"/>
        <v>0</v>
      </c>
      <c r="BJ1098" t="s">
        <v>1360</v>
      </c>
      <c r="BK1098" t="s">
        <v>1008</v>
      </c>
      <c r="BL1098">
        <v>5</v>
      </c>
      <c r="BN1098" s="112">
        <v>21</v>
      </c>
      <c r="BO1098" s="114">
        <v>115</v>
      </c>
      <c r="BP1098" s="118">
        <f t="shared" si="446"/>
        <v>21115</v>
      </c>
      <c r="BQ1098" s="118">
        <f t="shared" si="445"/>
        <v>21115</v>
      </c>
      <c r="BR1098" s="5" t="s">
        <v>3151</v>
      </c>
      <c r="CD1098" s="63">
        <f t="shared" si="444"/>
        <v>10192</v>
      </c>
      <c r="CE1098" s="63">
        <v>0</v>
      </c>
      <c r="CH1098" s="63">
        <v>0</v>
      </c>
      <c r="CI1098" s="63">
        <v>0</v>
      </c>
      <c r="CJ1098" s="63">
        <v>0</v>
      </c>
      <c r="CK1098" s="8">
        <v>0</v>
      </c>
    </row>
    <row r="1099" spans="1:96" ht="15" hidden="1" customHeight="1" outlineLevel="1">
      <c r="A1099" t="s">
        <v>895</v>
      </c>
      <c r="B1099" t="s">
        <v>1008</v>
      </c>
      <c r="C1099" s="1">
        <f t="shared" si="447"/>
        <v>82198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5</v>
      </c>
      <c r="G1099" s="129">
        <f t="shared" si="456"/>
        <v>15858</v>
      </c>
      <c r="H1099" s="134">
        <f t="shared" si="457"/>
        <v>0.19292440205357794</v>
      </c>
      <c r="I1099" s="2"/>
      <c r="J1099" s="2">
        <f t="shared" si="448"/>
        <v>0.39260079320664737</v>
      </c>
      <c r="K1099" s="2">
        <f t="shared" si="449"/>
        <v>0.58552519526022528</v>
      </c>
      <c r="L1099" s="2">
        <f t="shared" si="450"/>
        <v>1.6423757269033309E-3</v>
      </c>
      <c r="M1099" s="2">
        <f t="shared" si="451"/>
        <v>2.0231635806224071E-2</v>
      </c>
      <c r="N1099" s="63">
        <v>32271</v>
      </c>
      <c r="O1099" s="63">
        <v>48129</v>
      </c>
      <c r="P1099" s="63">
        <v>135</v>
      </c>
      <c r="Q1099" s="63">
        <v>1360</v>
      </c>
      <c r="R1099" s="63">
        <v>53</v>
      </c>
      <c r="S1099" s="63">
        <v>0</v>
      </c>
      <c r="T1099" s="63">
        <v>0</v>
      </c>
      <c r="U1099" s="63">
        <v>225</v>
      </c>
      <c r="V1099" s="63">
        <v>4</v>
      </c>
      <c r="W1099" s="63">
        <v>1</v>
      </c>
      <c r="X1099" s="63">
        <v>0</v>
      </c>
      <c r="Y1099" s="63">
        <v>0</v>
      </c>
      <c r="Z1099" s="63">
        <v>17</v>
      </c>
      <c r="AA1099" s="63">
        <v>0</v>
      </c>
      <c r="AB1099" s="63">
        <v>0</v>
      </c>
      <c r="AC1099" s="63">
        <v>0</v>
      </c>
      <c r="AD1099" s="63">
        <v>0</v>
      </c>
      <c r="AE1099" s="63">
        <v>0</v>
      </c>
      <c r="AF1099" s="63">
        <v>0</v>
      </c>
      <c r="AG1099" s="63">
        <v>0</v>
      </c>
      <c r="AH1099" s="63">
        <v>0</v>
      </c>
      <c r="AI1099" s="63">
        <v>0</v>
      </c>
      <c r="AJ1099" s="63">
        <v>1</v>
      </c>
      <c r="AK1099" s="63">
        <v>0</v>
      </c>
      <c r="AL1099" s="63">
        <v>0</v>
      </c>
      <c r="AM1099" s="63">
        <v>0</v>
      </c>
      <c r="AN1099" s="63">
        <v>0</v>
      </c>
      <c r="AO1099" s="63">
        <v>0</v>
      </c>
      <c r="AP1099" s="63">
        <v>0</v>
      </c>
      <c r="AQ1099" s="63">
        <v>0</v>
      </c>
      <c r="AR1099" s="63">
        <v>0</v>
      </c>
      <c r="AS1099" s="63">
        <v>0</v>
      </c>
      <c r="AT1099" s="63">
        <v>0</v>
      </c>
      <c r="AU1099" s="63">
        <v>2</v>
      </c>
      <c r="AV1099" s="63">
        <v>0</v>
      </c>
      <c r="AW1099" s="63">
        <v>0</v>
      </c>
      <c r="AX1099" s="63">
        <v>0</v>
      </c>
      <c r="AY1099" s="63">
        <v>0</v>
      </c>
      <c r="BA1099" s="5">
        <f>IF(Q1099&gt;0,RANK(Q1099,(N1099:P1099,Q1099:AE1099)),0)</f>
        <v>3</v>
      </c>
      <c r="BB1099" s="5">
        <f>IF(R1099&gt;0,RANK(R1099,(N1099:P1099,Q1099:AE1099)),0)</f>
        <v>6</v>
      </c>
      <c r="BC1099" s="5">
        <f>IF(T1099&gt;0,RANK(T1099,(N1099:P1099,Q1099:AE1099)),0)</f>
        <v>0</v>
      </c>
      <c r="BD1099" s="5">
        <f>IF(S1099&gt;0,RANK(S1099,(N1099:P1099,Q1099:AE1099)),0)</f>
        <v>0</v>
      </c>
      <c r="BE1099" s="2">
        <f t="shared" si="452"/>
        <v>1.654541473028541E-2</v>
      </c>
      <c r="BF1099" s="2">
        <f t="shared" si="453"/>
        <v>6.4478454463612258E-4</v>
      </c>
      <c r="BG1099" s="2">
        <f t="shared" si="454"/>
        <v>0</v>
      </c>
      <c r="BH1099" s="2">
        <f t="shared" si="455"/>
        <v>0</v>
      </c>
      <c r="BJ1099" t="s">
        <v>895</v>
      </c>
      <c r="BK1099" t="s">
        <v>1008</v>
      </c>
      <c r="BL1099">
        <v>4</v>
      </c>
      <c r="BN1099" s="112">
        <v>21</v>
      </c>
      <c r="BO1099" s="114">
        <v>117</v>
      </c>
      <c r="BP1099" s="118">
        <f t="shared" si="446"/>
        <v>21117</v>
      </c>
      <c r="BQ1099" s="118">
        <f t="shared" si="445"/>
        <v>21117</v>
      </c>
      <c r="BR1099" s="5" t="s">
        <v>3151</v>
      </c>
      <c r="CD1099" s="63">
        <f t="shared" si="444"/>
        <v>82198</v>
      </c>
      <c r="CE1099" s="63">
        <v>1</v>
      </c>
      <c r="CH1099" s="63">
        <v>1</v>
      </c>
      <c r="CI1099" s="63">
        <v>0</v>
      </c>
      <c r="CJ1099" s="63">
        <v>0</v>
      </c>
      <c r="CK1099" s="8">
        <v>0</v>
      </c>
    </row>
    <row r="1100" spans="1:96" ht="15" hidden="1" customHeight="1" outlineLevel="1">
      <c r="A1100" t="s">
        <v>1242</v>
      </c>
      <c r="B1100" t="s">
        <v>1008</v>
      </c>
      <c r="C1100" s="1">
        <f t="shared" si="447"/>
        <v>6252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4</v>
      </c>
      <c r="G1100" s="129">
        <f t="shared" si="456"/>
        <v>3368</v>
      </c>
      <c r="H1100" s="134">
        <f t="shared" si="457"/>
        <v>0.53870761356365959</v>
      </c>
      <c r="I1100" s="2"/>
      <c r="J1100" s="2">
        <f t="shared" si="448"/>
        <v>0.22584772872680742</v>
      </c>
      <c r="K1100" s="2">
        <f t="shared" si="449"/>
        <v>0.76455534229046707</v>
      </c>
      <c r="L1100" s="2">
        <f t="shared" si="450"/>
        <v>2.7191298784388996E-3</v>
      </c>
      <c r="M1100" s="2">
        <f t="shared" si="451"/>
        <v>6.8777991042865616E-3</v>
      </c>
      <c r="N1100" s="63">
        <v>1412</v>
      </c>
      <c r="O1100" s="63">
        <v>4780</v>
      </c>
      <c r="P1100" s="63">
        <v>17</v>
      </c>
      <c r="Q1100" s="63">
        <v>28</v>
      </c>
      <c r="R1100" s="63">
        <v>0</v>
      </c>
      <c r="S1100" s="63">
        <v>0</v>
      </c>
      <c r="T1100" s="63">
        <v>0</v>
      </c>
      <c r="U1100" s="63">
        <v>15</v>
      </c>
      <c r="V1100" s="63">
        <v>0</v>
      </c>
      <c r="W1100" s="63">
        <v>0</v>
      </c>
      <c r="X1100" s="63">
        <v>0</v>
      </c>
      <c r="Y1100" s="63">
        <v>0</v>
      </c>
      <c r="Z1100" s="63">
        <v>0</v>
      </c>
      <c r="AA1100" s="63">
        <v>0</v>
      </c>
      <c r="AB1100" s="63">
        <v>0</v>
      </c>
      <c r="AC1100" s="63">
        <v>0</v>
      </c>
      <c r="AD1100" s="63">
        <v>0</v>
      </c>
      <c r="AE1100" s="63">
        <v>0</v>
      </c>
      <c r="AF1100" s="63">
        <v>0</v>
      </c>
      <c r="AG1100" s="63">
        <v>0</v>
      </c>
      <c r="AH1100" s="63">
        <v>0</v>
      </c>
      <c r="AI1100" s="63">
        <v>0</v>
      </c>
      <c r="AJ1100" s="63">
        <v>0</v>
      </c>
      <c r="AK1100" s="63">
        <v>0</v>
      </c>
      <c r="AL1100" s="63">
        <v>0</v>
      </c>
      <c r="AM1100" s="63">
        <v>0</v>
      </c>
      <c r="AN1100" s="63">
        <v>0</v>
      </c>
      <c r="AO1100" s="63">
        <v>0</v>
      </c>
      <c r="AP1100" s="63">
        <v>0</v>
      </c>
      <c r="AQ1100" s="63">
        <v>0</v>
      </c>
      <c r="AR1100" s="63">
        <v>0</v>
      </c>
      <c r="AS1100" s="63">
        <v>0</v>
      </c>
      <c r="AT1100" s="63">
        <v>0</v>
      </c>
      <c r="AU1100" s="63">
        <v>0</v>
      </c>
      <c r="AV1100" s="63">
        <v>0</v>
      </c>
      <c r="AW1100" s="63">
        <v>0</v>
      </c>
      <c r="AX1100" s="63">
        <v>0</v>
      </c>
      <c r="AY1100" s="63">
        <v>0</v>
      </c>
      <c r="BA1100" s="5">
        <f>IF(Q1100&gt;0,RANK(Q1100,(N1100:P1100,Q1100:AE1100)),0)</f>
        <v>3</v>
      </c>
      <c r="BB1100" s="5">
        <f>IF(R1100&gt;0,RANK(R1100,(N1100:P1100,Q1100:AE1100)),0)</f>
        <v>0</v>
      </c>
      <c r="BC1100" s="5">
        <f>IF(T1100&gt;0,RANK(T1100,(N1100:P1100,Q1100:AE1100)),0)</f>
        <v>0</v>
      </c>
      <c r="BD1100" s="5">
        <f>IF(S1100&gt;0,RANK(S1100,(N1100:P1100,Q1100:AE1100)),0)</f>
        <v>0</v>
      </c>
      <c r="BE1100" s="2">
        <f t="shared" si="452"/>
        <v>4.4785668586052466E-3</v>
      </c>
      <c r="BF1100" s="2">
        <f t="shared" si="453"/>
        <v>0</v>
      </c>
      <c r="BG1100" s="2">
        <f t="shared" si="454"/>
        <v>0</v>
      </c>
      <c r="BH1100" s="2">
        <f t="shared" si="455"/>
        <v>0</v>
      </c>
      <c r="BJ1100" t="s">
        <v>1242</v>
      </c>
      <c r="BK1100" t="s">
        <v>1008</v>
      </c>
      <c r="BL1100">
        <v>5</v>
      </c>
      <c r="BN1100" s="112">
        <v>21</v>
      </c>
      <c r="BO1100" s="114">
        <v>119</v>
      </c>
      <c r="BP1100" s="118">
        <f t="shared" si="446"/>
        <v>21119</v>
      </c>
      <c r="BQ1100" s="118">
        <f t="shared" si="445"/>
        <v>21119</v>
      </c>
      <c r="BR1100" s="5" t="s">
        <v>3151</v>
      </c>
      <c r="CD1100" s="63">
        <f t="shared" si="444"/>
        <v>6252</v>
      </c>
      <c r="CE1100" s="63">
        <v>0</v>
      </c>
      <c r="CH1100" s="63">
        <v>0</v>
      </c>
      <c r="CI1100" s="63">
        <v>0</v>
      </c>
      <c r="CJ1100" s="63">
        <v>0</v>
      </c>
      <c r="CK1100" s="8">
        <v>0</v>
      </c>
    </row>
    <row r="1101" spans="1:96" ht="15" hidden="1" customHeight="1" outlineLevel="1">
      <c r="A1101" t="s">
        <v>1728</v>
      </c>
      <c r="B1101" t="s">
        <v>1008</v>
      </c>
      <c r="C1101" s="1">
        <f t="shared" si="447"/>
        <v>13273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5</v>
      </c>
      <c r="G1101" s="129">
        <f t="shared" si="456"/>
        <v>8898</v>
      </c>
      <c r="H1101" s="134">
        <f t="shared" si="457"/>
        <v>0.67038348527085057</v>
      </c>
      <c r="I1101" s="2"/>
      <c r="J1101" s="2">
        <f t="shared" si="448"/>
        <v>0.159270699917125</v>
      </c>
      <c r="K1101" s="2">
        <f t="shared" si="449"/>
        <v>0.82965418518797562</v>
      </c>
      <c r="L1101" s="2">
        <f t="shared" si="450"/>
        <v>4.5204550591426202E-4</v>
      </c>
      <c r="M1101" s="2">
        <f t="shared" si="451"/>
        <v>1.0623069388985168E-2</v>
      </c>
      <c r="N1101" s="63">
        <v>2114</v>
      </c>
      <c r="O1101" s="63">
        <v>11012</v>
      </c>
      <c r="P1101" s="63">
        <v>6</v>
      </c>
      <c r="Q1101" s="63">
        <v>109</v>
      </c>
      <c r="R1101" s="63">
        <v>0</v>
      </c>
      <c r="S1101" s="63">
        <v>0</v>
      </c>
      <c r="T1101" s="63">
        <v>0</v>
      </c>
      <c r="U1101" s="63">
        <v>32</v>
      </c>
      <c r="V1101" s="63">
        <v>0</v>
      </c>
      <c r="W1101" s="63">
        <v>0</v>
      </c>
      <c r="X1101" s="63">
        <v>0</v>
      </c>
      <c r="Y1101" s="63">
        <v>0</v>
      </c>
      <c r="Z1101" s="63">
        <v>0</v>
      </c>
      <c r="AA1101" s="63">
        <v>0</v>
      </c>
      <c r="AB1101" s="63">
        <v>0</v>
      </c>
      <c r="AC1101" s="63">
        <v>0</v>
      </c>
      <c r="AD1101" s="63">
        <v>0</v>
      </c>
      <c r="AE1101" s="63">
        <v>0</v>
      </c>
      <c r="AF1101" s="63">
        <v>0</v>
      </c>
      <c r="AG1101" s="63">
        <v>0</v>
      </c>
      <c r="AH1101" s="63">
        <v>0</v>
      </c>
      <c r="AI1101" s="63">
        <v>0</v>
      </c>
      <c r="AJ1101" s="63">
        <v>0</v>
      </c>
      <c r="AK1101" s="63">
        <v>0</v>
      </c>
      <c r="AL1101" s="63">
        <v>0</v>
      </c>
      <c r="AM1101" s="63">
        <v>0</v>
      </c>
      <c r="AN1101" s="63">
        <v>0</v>
      </c>
      <c r="AO1101" s="63">
        <v>0</v>
      </c>
      <c r="AP1101" s="63">
        <v>0</v>
      </c>
      <c r="AQ1101" s="63">
        <v>0</v>
      </c>
      <c r="AR1101" s="63">
        <v>0</v>
      </c>
      <c r="AS1101" s="63">
        <v>0</v>
      </c>
      <c r="AT1101" s="63">
        <v>0</v>
      </c>
      <c r="AU1101" s="63">
        <v>0</v>
      </c>
      <c r="AV1101" s="63">
        <v>0</v>
      </c>
      <c r="AW1101" s="63">
        <v>0</v>
      </c>
      <c r="AX1101" s="63">
        <v>0</v>
      </c>
      <c r="AY1101" s="63">
        <v>0</v>
      </c>
      <c r="BA1101" s="5">
        <f>IF(Q1101&gt;0,RANK(Q1101,(N1101:P1101,Q1101:AE1101)),0)</f>
        <v>3</v>
      </c>
      <c r="BB1101" s="5">
        <f>IF(R1101&gt;0,RANK(R1101,(N1101:P1101,Q1101:AE1101)),0)</f>
        <v>0</v>
      </c>
      <c r="BC1101" s="5">
        <f>IF(T1101&gt;0,RANK(T1101,(N1101:P1101,Q1101:AE1101)),0)</f>
        <v>0</v>
      </c>
      <c r="BD1101" s="5">
        <f>IF(S1101&gt;0,RANK(S1101,(N1101:P1101,Q1101:AE1101)),0)</f>
        <v>0</v>
      </c>
      <c r="BE1101" s="2">
        <f t="shared" si="452"/>
        <v>8.2121600241090928E-3</v>
      </c>
      <c r="BF1101" s="2">
        <f t="shared" si="453"/>
        <v>0</v>
      </c>
      <c r="BG1101" s="2">
        <f t="shared" si="454"/>
        <v>0</v>
      </c>
      <c r="BH1101" s="2">
        <f t="shared" si="455"/>
        <v>0</v>
      </c>
      <c r="BJ1101" t="s">
        <v>1728</v>
      </c>
      <c r="BK1101" t="s">
        <v>1008</v>
      </c>
      <c r="BL1101">
        <v>5</v>
      </c>
      <c r="BN1101" s="112">
        <v>21</v>
      </c>
      <c r="BO1101" s="114">
        <v>121</v>
      </c>
      <c r="BP1101" s="118">
        <f t="shared" si="446"/>
        <v>21121</v>
      </c>
      <c r="BQ1101" s="118">
        <f t="shared" si="445"/>
        <v>21121</v>
      </c>
      <c r="BR1101" s="5" t="s">
        <v>3151</v>
      </c>
      <c r="CD1101" s="63">
        <f t="shared" si="444"/>
        <v>13273</v>
      </c>
      <c r="CE1101" s="63">
        <v>0</v>
      </c>
      <c r="CH1101" s="63">
        <v>0</v>
      </c>
      <c r="CI1101" s="63">
        <v>0</v>
      </c>
      <c r="CJ1101" s="63">
        <v>0</v>
      </c>
      <c r="CK1101" s="8">
        <v>0</v>
      </c>
    </row>
    <row r="1102" spans="1:96" ht="15" hidden="1" customHeight="1" outlineLevel="1">
      <c r="A1102" t="s">
        <v>102</v>
      </c>
      <c r="B1102" t="s">
        <v>1008</v>
      </c>
      <c r="C1102" s="1">
        <f t="shared" si="447"/>
        <v>7301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5</v>
      </c>
      <c r="G1102" s="129">
        <f t="shared" si="456"/>
        <v>4181</v>
      </c>
      <c r="H1102" s="134">
        <f t="shared" si="457"/>
        <v>0.57266127927681143</v>
      </c>
      <c r="I1102" s="2"/>
      <c r="J1102" s="2">
        <f t="shared" si="448"/>
        <v>0.20599917819476785</v>
      </c>
      <c r="K1102" s="2">
        <f t="shared" si="449"/>
        <v>0.77866045747157919</v>
      </c>
      <c r="L1102" s="2">
        <f t="shared" si="450"/>
        <v>9.5877277085330771E-4</v>
      </c>
      <c r="M1102" s="2">
        <f t="shared" si="451"/>
        <v>1.4381591562799625E-2</v>
      </c>
      <c r="N1102" s="63">
        <v>1504</v>
      </c>
      <c r="O1102" s="63">
        <v>5685</v>
      </c>
      <c r="P1102" s="63">
        <v>7</v>
      </c>
      <c r="Q1102" s="63">
        <v>86</v>
      </c>
      <c r="R1102" s="63">
        <v>0</v>
      </c>
      <c r="S1102" s="63">
        <v>0</v>
      </c>
      <c r="T1102" s="63">
        <v>0</v>
      </c>
      <c r="U1102" s="63">
        <v>19</v>
      </c>
      <c r="V1102" s="63">
        <v>0</v>
      </c>
      <c r="W1102" s="63">
        <v>0</v>
      </c>
      <c r="X1102" s="63">
        <v>0</v>
      </c>
      <c r="Y1102" s="63">
        <v>0</v>
      </c>
      <c r="Z1102" s="63">
        <v>0</v>
      </c>
      <c r="AA1102" s="63">
        <v>0</v>
      </c>
      <c r="AB1102" s="63">
        <v>0</v>
      </c>
      <c r="AC1102" s="63">
        <v>0</v>
      </c>
      <c r="AD1102" s="63">
        <v>0</v>
      </c>
      <c r="AE1102" s="63">
        <v>0</v>
      </c>
      <c r="AF1102" s="63">
        <v>0</v>
      </c>
      <c r="AG1102" s="63">
        <v>0</v>
      </c>
      <c r="AH1102" s="63">
        <v>0</v>
      </c>
      <c r="AI1102" s="63">
        <v>0</v>
      </c>
      <c r="AJ1102" s="63">
        <v>0</v>
      </c>
      <c r="AK1102" s="63">
        <v>0</v>
      </c>
      <c r="AL1102" s="63">
        <v>0</v>
      </c>
      <c r="AM1102" s="63">
        <v>0</v>
      </c>
      <c r="AN1102" s="63">
        <v>0</v>
      </c>
      <c r="AO1102" s="63">
        <v>0</v>
      </c>
      <c r="AP1102" s="63">
        <v>0</v>
      </c>
      <c r="AQ1102" s="63">
        <v>0</v>
      </c>
      <c r="AR1102" s="63">
        <v>0</v>
      </c>
      <c r="AS1102" s="63">
        <v>0</v>
      </c>
      <c r="AT1102" s="63">
        <v>0</v>
      </c>
      <c r="AU1102" s="63">
        <v>0</v>
      </c>
      <c r="AV1102" s="63">
        <v>0</v>
      </c>
      <c r="AW1102" s="63">
        <v>0</v>
      </c>
      <c r="AX1102" s="63">
        <v>0</v>
      </c>
      <c r="AY1102" s="63">
        <v>0</v>
      </c>
      <c r="BA1102" s="5">
        <f>IF(Q1102&gt;0,RANK(Q1102,(N1102:P1102,Q1102:AE1102)),0)</f>
        <v>3</v>
      </c>
      <c r="BB1102" s="5">
        <f>IF(R1102&gt;0,RANK(R1102,(N1102:P1102,Q1102:AE1102)),0)</f>
        <v>0</v>
      </c>
      <c r="BC1102" s="5">
        <f>IF(T1102&gt;0,RANK(T1102,(N1102:P1102,Q1102:AE1102)),0)</f>
        <v>0</v>
      </c>
      <c r="BD1102" s="5">
        <f>IF(S1102&gt;0,RANK(S1102,(N1102:P1102,Q1102:AE1102)),0)</f>
        <v>0</v>
      </c>
      <c r="BE1102" s="2">
        <f t="shared" si="452"/>
        <v>1.1779208327626352E-2</v>
      </c>
      <c r="BF1102" s="2">
        <f t="shared" si="453"/>
        <v>0</v>
      </c>
      <c r="BG1102" s="2">
        <f t="shared" si="454"/>
        <v>0</v>
      </c>
      <c r="BH1102" s="2">
        <f t="shared" si="455"/>
        <v>0</v>
      </c>
      <c r="BJ1102" t="s">
        <v>102</v>
      </c>
      <c r="BK1102" t="s">
        <v>1008</v>
      </c>
      <c r="BL1102">
        <v>2</v>
      </c>
      <c r="BN1102" s="112">
        <v>21</v>
      </c>
      <c r="BO1102" s="114">
        <v>123</v>
      </c>
      <c r="BP1102" s="118">
        <f t="shared" si="446"/>
        <v>21123</v>
      </c>
      <c r="BQ1102" s="118">
        <f t="shared" si="445"/>
        <v>21123</v>
      </c>
      <c r="BR1102" s="5" t="s">
        <v>3151</v>
      </c>
      <c r="CD1102" s="63">
        <f t="shared" si="444"/>
        <v>7301</v>
      </c>
      <c r="CE1102" s="63">
        <v>0</v>
      </c>
      <c r="CH1102" s="63">
        <v>0</v>
      </c>
      <c r="CI1102" s="63">
        <v>0</v>
      </c>
      <c r="CJ1102" s="63">
        <v>0</v>
      </c>
      <c r="CK1102" s="8">
        <v>0</v>
      </c>
    </row>
    <row r="1103" spans="1:96" ht="15" hidden="1" customHeight="1" outlineLevel="1">
      <c r="A1103" t="s">
        <v>845</v>
      </c>
      <c r="B1103" t="s">
        <v>1008</v>
      </c>
      <c r="C1103" s="1">
        <f t="shared" si="447"/>
        <v>28111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5</v>
      </c>
      <c r="G1103" s="129">
        <f t="shared" si="456"/>
        <v>18762</v>
      </c>
      <c r="H1103" s="134">
        <f t="shared" si="457"/>
        <v>0.66742556294688915</v>
      </c>
      <c r="I1103" s="2"/>
      <c r="J1103" s="2">
        <f t="shared" si="448"/>
        <v>0.15919035253103767</v>
      </c>
      <c r="K1103" s="2">
        <f t="shared" si="449"/>
        <v>0.82661591547792679</v>
      </c>
      <c r="L1103" s="2">
        <f t="shared" si="450"/>
        <v>1.8498096830422254E-3</v>
      </c>
      <c r="M1103" s="2">
        <f t="shared" si="451"/>
        <v>1.2343922307993348E-2</v>
      </c>
      <c r="N1103" s="63">
        <v>4475</v>
      </c>
      <c r="O1103" s="63">
        <v>23237</v>
      </c>
      <c r="P1103" s="63">
        <v>52</v>
      </c>
      <c r="Q1103" s="63">
        <v>282</v>
      </c>
      <c r="R1103" s="63">
        <v>5</v>
      </c>
      <c r="S1103" s="63">
        <v>0</v>
      </c>
      <c r="T1103" s="63">
        <v>0</v>
      </c>
      <c r="U1103" s="63">
        <v>55</v>
      </c>
      <c r="V1103" s="63">
        <v>1</v>
      </c>
      <c r="W1103" s="63">
        <v>0</v>
      </c>
      <c r="X1103" s="63">
        <v>0</v>
      </c>
      <c r="Y1103" s="63">
        <v>0</v>
      </c>
      <c r="Z1103" s="63">
        <v>2</v>
      </c>
      <c r="AA1103" s="63">
        <v>0</v>
      </c>
      <c r="AB1103" s="63">
        <v>0</v>
      </c>
      <c r="AC1103" s="63">
        <v>0</v>
      </c>
      <c r="AD1103" s="63">
        <v>0</v>
      </c>
      <c r="AE1103" s="63">
        <v>0</v>
      </c>
      <c r="AF1103" s="63">
        <v>0</v>
      </c>
      <c r="AG1103" s="63">
        <v>0</v>
      </c>
      <c r="AH1103" s="63">
        <v>0</v>
      </c>
      <c r="AI1103" s="63">
        <v>0</v>
      </c>
      <c r="AJ1103" s="63">
        <v>0</v>
      </c>
      <c r="AK1103" s="63">
        <v>0</v>
      </c>
      <c r="AL1103" s="63">
        <v>2</v>
      </c>
      <c r="AM1103" s="63">
        <v>0</v>
      </c>
      <c r="AN1103" s="63">
        <v>0</v>
      </c>
      <c r="AO1103" s="63">
        <v>0</v>
      </c>
      <c r="AP1103" s="63">
        <v>0</v>
      </c>
      <c r="AQ1103" s="63">
        <v>0</v>
      </c>
      <c r="AR1103" s="63">
        <v>0</v>
      </c>
      <c r="AS1103" s="63">
        <v>0</v>
      </c>
      <c r="AT1103" s="63">
        <v>0</v>
      </c>
      <c r="AU1103" s="63">
        <v>0</v>
      </c>
      <c r="AV1103" s="63">
        <v>0</v>
      </c>
      <c r="AW1103" s="63">
        <v>0</v>
      </c>
      <c r="AX1103" s="63">
        <v>0</v>
      </c>
      <c r="AY1103" s="63">
        <v>0</v>
      </c>
      <c r="BA1103" s="5">
        <f>IF(Q1103&gt;0,RANK(Q1103,(N1103:P1103,Q1103:AE1103)),0)</f>
        <v>3</v>
      </c>
      <c r="BB1103" s="5">
        <f>IF(R1103&gt;0,RANK(R1103,(N1103:P1103,Q1103:AE1103)),0)</f>
        <v>6</v>
      </c>
      <c r="BC1103" s="5">
        <f>IF(T1103&gt;0,RANK(T1103,(N1103:P1103,Q1103:AE1103)),0)</f>
        <v>0</v>
      </c>
      <c r="BD1103" s="5">
        <f>IF(S1103&gt;0,RANK(S1103,(N1103:P1103,Q1103:AE1103)),0)</f>
        <v>0</v>
      </c>
      <c r="BE1103" s="2">
        <f t="shared" si="452"/>
        <v>1.003166020419053E-2</v>
      </c>
      <c r="BF1103" s="2">
        <f t="shared" si="453"/>
        <v>1.7786631567713707E-4</v>
      </c>
      <c r="BG1103" s="2">
        <f t="shared" si="454"/>
        <v>0</v>
      </c>
      <c r="BH1103" s="2">
        <f t="shared" si="455"/>
        <v>0</v>
      </c>
      <c r="BJ1103" t="s">
        <v>845</v>
      </c>
      <c r="BK1103" t="s">
        <v>1008</v>
      </c>
      <c r="BL1103">
        <v>5</v>
      </c>
      <c r="BN1103" s="112">
        <v>21</v>
      </c>
      <c r="BO1103" s="114">
        <v>125</v>
      </c>
      <c r="BP1103" s="118">
        <f t="shared" si="446"/>
        <v>21125</v>
      </c>
      <c r="BQ1103" s="118">
        <f t="shared" si="445"/>
        <v>21125</v>
      </c>
      <c r="BR1103" s="5" t="s">
        <v>3151</v>
      </c>
      <c r="CD1103" s="63">
        <f t="shared" si="444"/>
        <v>28111</v>
      </c>
      <c r="CE1103" s="63">
        <v>0</v>
      </c>
      <c r="CH1103" s="63">
        <v>0</v>
      </c>
      <c r="CI1103" s="63">
        <v>0</v>
      </c>
      <c r="CJ1103" s="63">
        <v>0</v>
      </c>
      <c r="CK1103" s="8">
        <v>0</v>
      </c>
    </row>
    <row r="1104" spans="1:96" ht="15" hidden="1" customHeight="1" outlineLevel="1">
      <c r="A1104" t="s">
        <v>548</v>
      </c>
      <c r="B1104" t="s">
        <v>1008</v>
      </c>
      <c r="C1104" s="1">
        <f t="shared" si="447"/>
        <v>6955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5</v>
      </c>
      <c r="G1104" s="129">
        <f t="shared" si="456"/>
        <v>4395</v>
      </c>
      <c r="H1104" s="134">
        <f t="shared" si="457"/>
        <v>0.63191948238677209</v>
      </c>
      <c r="I1104" s="2"/>
      <c r="J1104" s="2">
        <f t="shared" si="448"/>
        <v>0.17800143781452193</v>
      </c>
      <c r="K1104" s="2">
        <f t="shared" si="449"/>
        <v>0.80992092020129403</v>
      </c>
      <c r="L1104" s="2">
        <f t="shared" si="450"/>
        <v>2.0129403306973401E-3</v>
      </c>
      <c r="M1104" s="2">
        <f t="shared" si="451"/>
        <v>1.0064701653486699E-2</v>
      </c>
      <c r="N1104" s="63">
        <v>1238</v>
      </c>
      <c r="O1104" s="63">
        <v>5633</v>
      </c>
      <c r="P1104" s="63">
        <v>14</v>
      </c>
      <c r="Q1104" s="63">
        <v>50</v>
      </c>
      <c r="R1104" s="63">
        <v>0</v>
      </c>
      <c r="S1104" s="63">
        <v>0</v>
      </c>
      <c r="T1104" s="63">
        <v>0</v>
      </c>
      <c r="U1104" s="63">
        <v>20</v>
      </c>
      <c r="V1104" s="63">
        <v>0</v>
      </c>
      <c r="W1104" s="63">
        <v>0</v>
      </c>
      <c r="X1104" s="63">
        <v>0</v>
      </c>
      <c r="Y1104" s="63">
        <v>0</v>
      </c>
      <c r="Z1104" s="63">
        <v>0</v>
      </c>
      <c r="AA1104" s="63">
        <v>0</v>
      </c>
      <c r="AB1104" s="63">
        <v>0</v>
      </c>
      <c r="AC1104" s="63">
        <v>0</v>
      </c>
      <c r="AD1104" s="63">
        <v>0</v>
      </c>
      <c r="AE1104" s="63">
        <v>0</v>
      </c>
      <c r="AF1104" s="63">
        <v>0</v>
      </c>
      <c r="AG1104" s="63">
        <v>0</v>
      </c>
      <c r="AH1104" s="63">
        <v>0</v>
      </c>
      <c r="AI1104" s="63">
        <v>0</v>
      </c>
      <c r="AJ1104" s="63">
        <v>0</v>
      </c>
      <c r="AK1104" s="63">
        <v>0</v>
      </c>
      <c r="AL1104" s="63">
        <v>0</v>
      </c>
      <c r="AM1104" s="63">
        <v>0</v>
      </c>
      <c r="AN1104" s="63">
        <v>0</v>
      </c>
      <c r="AO1104" s="63">
        <v>0</v>
      </c>
      <c r="AP1104" s="63">
        <v>0</v>
      </c>
      <c r="AQ1104" s="63">
        <v>0</v>
      </c>
      <c r="AR1104" s="63">
        <v>0</v>
      </c>
      <c r="AS1104" s="63">
        <v>0</v>
      </c>
      <c r="AT1104" s="63">
        <v>0</v>
      </c>
      <c r="AU1104" s="63">
        <v>0</v>
      </c>
      <c r="AV1104" s="63">
        <v>0</v>
      </c>
      <c r="AW1104" s="63">
        <v>0</v>
      </c>
      <c r="AX1104" s="63">
        <v>0</v>
      </c>
      <c r="AY1104" s="63">
        <v>0</v>
      </c>
      <c r="BA1104" s="5">
        <f>IF(Q1104&gt;0,RANK(Q1104,(N1104:P1104,Q1104:AE1104)),0)</f>
        <v>3</v>
      </c>
      <c r="BB1104" s="5">
        <f>IF(R1104&gt;0,RANK(R1104,(N1104:P1104,Q1104:AE1104)),0)</f>
        <v>0</v>
      </c>
      <c r="BC1104" s="5">
        <f>IF(T1104&gt;0,RANK(T1104,(N1104:P1104,Q1104:AE1104)),0)</f>
        <v>0</v>
      </c>
      <c r="BD1104" s="5">
        <f>IF(S1104&gt;0,RANK(S1104,(N1104:P1104,Q1104:AE1104)),0)</f>
        <v>0</v>
      </c>
      <c r="BE1104" s="2">
        <f t="shared" si="452"/>
        <v>7.1890726096333572E-3</v>
      </c>
      <c r="BF1104" s="2">
        <f t="shared" si="453"/>
        <v>0</v>
      </c>
      <c r="BG1104" s="2">
        <f t="shared" si="454"/>
        <v>0</v>
      </c>
      <c r="BH1104" s="2">
        <f t="shared" si="455"/>
        <v>0</v>
      </c>
      <c r="BJ1104" t="s">
        <v>548</v>
      </c>
      <c r="BK1104" t="s">
        <v>1008</v>
      </c>
      <c r="BL1104">
        <v>5</v>
      </c>
      <c r="BN1104" s="112">
        <v>21</v>
      </c>
      <c r="BO1104" s="114">
        <v>127</v>
      </c>
      <c r="BP1104" s="118">
        <f t="shared" si="446"/>
        <v>21127</v>
      </c>
      <c r="BQ1104" s="118">
        <f t="shared" si="445"/>
        <v>21127</v>
      </c>
      <c r="BR1104" s="5" t="s">
        <v>3151</v>
      </c>
      <c r="CD1104" s="63">
        <f t="shared" si="444"/>
        <v>6955</v>
      </c>
      <c r="CE1104" s="63">
        <v>0</v>
      </c>
      <c r="CH1104" s="63">
        <v>0</v>
      </c>
      <c r="CI1104" s="63">
        <v>0</v>
      </c>
      <c r="CJ1104" s="63">
        <v>0</v>
      </c>
      <c r="CK1104" s="8">
        <v>0</v>
      </c>
    </row>
    <row r="1105" spans="1:89" ht="15" hidden="1" customHeight="1" outlineLevel="1">
      <c r="A1105" t="s">
        <v>97</v>
      </c>
      <c r="B1105" t="s">
        <v>1008</v>
      </c>
      <c r="C1105" s="1">
        <f t="shared" ref="C1105:C1136" si="458">SUM(N1105:AY1105)</f>
        <v>2801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4</v>
      </c>
      <c r="G1105" s="129">
        <f t="shared" si="456"/>
        <v>1792</v>
      </c>
      <c r="H1105" s="134">
        <f t="shared" si="457"/>
        <v>0.6397715101749375</v>
      </c>
      <c r="I1105" s="2"/>
      <c r="J1105" s="2">
        <f t="shared" ref="J1105:J1136" si="459">IF($C1105=0,"-",N1105/$C1105)</f>
        <v>0.1717243841485184</v>
      </c>
      <c r="K1105" s="2">
        <f t="shared" ref="K1105:K1136" si="460">IF($C1105=0,"-",O1105/$C1105)</f>
        <v>0.81149589432345592</v>
      </c>
      <c r="L1105" s="2">
        <f t="shared" ref="L1105:L1136" si="461">IF($C1105=0,"-",P1105/$C1105)</f>
        <v>4.2841842199214568E-3</v>
      </c>
      <c r="M1105" s="2">
        <f t="shared" ref="M1105:M1136" si="462">IF(C1105=0,"-",(1-J1105-K1105-L1105))</f>
        <v>1.2495537308104192E-2</v>
      </c>
      <c r="N1105" s="63">
        <v>481</v>
      </c>
      <c r="O1105" s="63">
        <v>2273</v>
      </c>
      <c r="P1105" s="63">
        <v>12</v>
      </c>
      <c r="Q1105" s="63">
        <v>28</v>
      </c>
      <c r="R1105" s="63">
        <v>0</v>
      </c>
      <c r="S1105" s="63">
        <v>0</v>
      </c>
      <c r="T1105" s="63">
        <v>0</v>
      </c>
      <c r="U1105" s="63">
        <v>7</v>
      </c>
      <c r="V1105" s="63">
        <v>0</v>
      </c>
      <c r="W1105" s="63">
        <v>0</v>
      </c>
      <c r="X1105" s="63">
        <v>0</v>
      </c>
      <c r="Y1105" s="63">
        <v>0</v>
      </c>
      <c r="Z1105" s="63">
        <v>0</v>
      </c>
      <c r="AA1105" s="63">
        <v>0</v>
      </c>
      <c r="AB1105" s="63">
        <v>0</v>
      </c>
      <c r="AC1105" s="63">
        <v>0</v>
      </c>
      <c r="AD1105" s="63">
        <v>0</v>
      </c>
      <c r="AE1105" s="63">
        <v>0</v>
      </c>
      <c r="AF1105" s="63">
        <v>0</v>
      </c>
      <c r="AG1105" s="63">
        <v>0</v>
      </c>
      <c r="AH1105" s="63">
        <v>0</v>
      </c>
      <c r="AI1105" s="63">
        <v>0</v>
      </c>
      <c r="AJ1105" s="63">
        <v>0</v>
      </c>
      <c r="AK1105" s="63">
        <v>0</v>
      </c>
      <c r="AL1105" s="63">
        <v>0</v>
      </c>
      <c r="AM1105" s="63">
        <v>0</v>
      </c>
      <c r="AN1105" s="63">
        <v>0</v>
      </c>
      <c r="AO1105" s="63">
        <v>0</v>
      </c>
      <c r="AP1105" s="63">
        <v>0</v>
      </c>
      <c r="AQ1105" s="63">
        <v>0</v>
      </c>
      <c r="AR1105" s="63">
        <v>0</v>
      </c>
      <c r="AS1105" s="63">
        <v>0</v>
      </c>
      <c r="AT1105" s="63">
        <v>0</v>
      </c>
      <c r="AU1105" s="63">
        <v>0</v>
      </c>
      <c r="AV1105" s="63">
        <v>0</v>
      </c>
      <c r="AW1105" s="63">
        <v>0</v>
      </c>
      <c r="AX1105" s="63">
        <v>0</v>
      </c>
      <c r="AY1105" s="63">
        <v>0</v>
      </c>
      <c r="BA1105" s="5">
        <f>IF(Q1105&gt;0,RANK(Q1105,(N1105:P1105,Q1105:AE1105)),0)</f>
        <v>3</v>
      </c>
      <c r="BB1105" s="5">
        <f>IF(R1105&gt;0,RANK(R1105,(N1105:P1105,Q1105:AE1105)),0)</f>
        <v>0</v>
      </c>
      <c r="BC1105" s="5">
        <f>IF(T1105&gt;0,RANK(T1105,(N1105:P1105,Q1105:AE1105)),0)</f>
        <v>0</v>
      </c>
      <c r="BD1105" s="5">
        <f>IF(S1105&gt;0,RANK(S1105,(N1105:P1105,Q1105:AE1105)),0)</f>
        <v>0</v>
      </c>
      <c r="BE1105" s="2">
        <f t="shared" ref="BE1105:BE1136" si="463">IF($C1105=0,"-",Q1105/$C1105)</f>
        <v>9.9964298464833984E-3</v>
      </c>
      <c r="BF1105" s="2">
        <f t="shared" ref="BF1105:BF1136" si="464">IF($C1105=0,"-",R1105/$C1105)</f>
        <v>0</v>
      </c>
      <c r="BG1105" s="2">
        <f t="shared" ref="BG1105:BG1136" si="465">IF($C1105=0,"-",T1105/$C1105)</f>
        <v>0</v>
      </c>
      <c r="BH1105" s="2">
        <f t="shared" ref="BH1105:BH1136" si="466">IF($C1105=0,"-",S1105/$C1105)</f>
        <v>0</v>
      </c>
      <c r="BJ1105" t="s">
        <v>97</v>
      </c>
      <c r="BK1105" t="s">
        <v>1008</v>
      </c>
      <c r="BL1105">
        <v>5</v>
      </c>
      <c r="BN1105" s="112">
        <v>21</v>
      </c>
      <c r="BO1105" s="114">
        <v>129</v>
      </c>
      <c r="BP1105" s="118">
        <f t="shared" si="446"/>
        <v>21129</v>
      </c>
      <c r="BQ1105" s="118">
        <f t="shared" si="445"/>
        <v>21129</v>
      </c>
      <c r="BR1105" s="5" t="s">
        <v>3151</v>
      </c>
      <c r="CD1105" s="63">
        <f t="shared" si="444"/>
        <v>2801</v>
      </c>
      <c r="CE1105" s="63">
        <v>0</v>
      </c>
      <c r="CH1105" s="63">
        <v>0</v>
      </c>
      <c r="CI1105" s="63">
        <v>0</v>
      </c>
      <c r="CJ1105" s="63">
        <v>0</v>
      </c>
      <c r="CK1105" s="8">
        <v>0</v>
      </c>
    </row>
    <row r="1106" spans="1:89" ht="15" hidden="1" customHeight="1" outlineLevel="1">
      <c r="A1106" t="s">
        <v>560</v>
      </c>
      <c r="B1106" t="s">
        <v>1008</v>
      </c>
      <c r="C1106" s="1">
        <f t="shared" si="458"/>
        <v>4813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5</v>
      </c>
      <c r="G1106" s="129">
        <f t="shared" si="456"/>
        <v>3875</v>
      </c>
      <c r="H1106" s="134">
        <f t="shared" si="457"/>
        <v>0.80511115728236027</v>
      </c>
      <c r="I1106" s="2"/>
      <c r="J1106" s="2">
        <f t="shared" si="459"/>
        <v>9.2665697070434247E-2</v>
      </c>
      <c r="K1106" s="2">
        <f t="shared" si="460"/>
        <v>0.89777685435279453</v>
      </c>
      <c r="L1106" s="2">
        <f t="shared" si="461"/>
        <v>1.8699355911074174E-3</v>
      </c>
      <c r="M1106" s="2">
        <f t="shared" si="462"/>
        <v>7.6875129856637924E-3</v>
      </c>
      <c r="N1106" s="63">
        <v>446</v>
      </c>
      <c r="O1106" s="63">
        <v>4321</v>
      </c>
      <c r="P1106" s="63">
        <v>9</v>
      </c>
      <c r="Q1106" s="63">
        <v>23</v>
      </c>
      <c r="R1106" s="63">
        <v>1</v>
      </c>
      <c r="S1106" s="63">
        <v>0</v>
      </c>
      <c r="T1106" s="63">
        <v>0</v>
      </c>
      <c r="U1106" s="63">
        <v>12</v>
      </c>
      <c r="V1106" s="63">
        <v>0</v>
      </c>
      <c r="W1106" s="63">
        <v>0</v>
      </c>
      <c r="X1106" s="63">
        <v>0</v>
      </c>
      <c r="Y1106" s="63">
        <v>0</v>
      </c>
      <c r="Z1106" s="63">
        <v>1</v>
      </c>
      <c r="AA1106" s="63">
        <v>0</v>
      </c>
      <c r="AB1106" s="63">
        <v>0</v>
      </c>
      <c r="AC1106" s="63">
        <v>0</v>
      </c>
      <c r="AD1106" s="63">
        <v>0</v>
      </c>
      <c r="AE1106" s="63">
        <v>0</v>
      </c>
      <c r="AF1106" s="63">
        <v>0</v>
      </c>
      <c r="AG1106" s="63">
        <v>0</v>
      </c>
      <c r="AH1106" s="63">
        <v>0</v>
      </c>
      <c r="AI1106" s="63">
        <v>0</v>
      </c>
      <c r="AJ1106" s="63">
        <v>0</v>
      </c>
      <c r="AK1106" s="63">
        <v>0</v>
      </c>
      <c r="AL1106" s="63">
        <v>0</v>
      </c>
      <c r="AM1106" s="63">
        <v>0</v>
      </c>
      <c r="AN1106" s="63">
        <v>0</v>
      </c>
      <c r="AO1106" s="63">
        <v>0</v>
      </c>
      <c r="AP1106" s="63">
        <v>0</v>
      </c>
      <c r="AQ1106" s="63">
        <v>0</v>
      </c>
      <c r="AR1106" s="63">
        <v>0</v>
      </c>
      <c r="AS1106" s="63">
        <v>0</v>
      </c>
      <c r="AT1106" s="63">
        <v>0</v>
      </c>
      <c r="AU1106" s="63">
        <v>0</v>
      </c>
      <c r="AV1106" s="63">
        <v>0</v>
      </c>
      <c r="AW1106" s="63">
        <v>0</v>
      </c>
      <c r="AX1106" s="63">
        <v>0</v>
      </c>
      <c r="AY1106" s="63">
        <v>0</v>
      </c>
      <c r="BA1106" s="5">
        <f>IF(Q1106&gt;0,RANK(Q1106,(N1106:P1106,Q1106:AE1106)),0)</f>
        <v>3</v>
      </c>
      <c r="BB1106" s="5">
        <f>IF(R1106&gt;0,RANK(R1106,(N1106:P1106,Q1106:AE1106)),0)</f>
        <v>6</v>
      </c>
      <c r="BC1106" s="5">
        <f>IF(T1106&gt;0,RANK(T1106,(N1106:P1106,Q1106:AE1106)),0)</f>
        <v>0</v>
      </c>
      <c r="BD1106" s="5">
        <f>IF(S1106&gt;0,RANK(S1106,(N1106:P1106,Q1106:AE1106)),0)</f>
        <v>0</v>
      </c>
      <c r="BE1106" s="2">
        <f t="shared" si="463"/>
        <v>4.7787242883856225E-3</v>
      </c>
      <c r="BF1106" s="2">
        <f t="shared" si="464"/>
        <v>2.0777062123415748E-4</v>
      </c>
      <c r="BG1106" s="2">
        <f t="shared" si="465"/>
        <v>0</v>
      </c>
      <c r="BH1106" s="2">
        <f t="shared" si="466"/>
        <v>0</v>
      </c>
      <c r="BJ1106" t="s">
        <v>560</v>
      </c>
      <c r="BK1106" t="s">
        <v>1008</v>
      </c>
      <c r="BL1106">
        <v>5</v>
      </c>
      <c r="BN1106" s="112">
        <v>21</v>
      </c>
      <c r="BO1106" s="114">
        <v>131</v>
      </c>
      <c r="BP1106" s="118">
        <f t="shared" si="446"/>
        <v>21131</v>
      </c>
      <c r="BQ1106" s="118">
        <f t="shared" si="445"/>
        <v>21131</v>
      </c>
      <c r="BR1106" s="5" t="s">
        <v>3151</v>
      </c>
      <c r="BV1106" s="63"/>
      <c r="CD1106" s="63">
        <f t="shared" ref="CD1106:CD1160" si="467">C1106</f>
        <v>4813</v>
      </c>
      <c r="CE1106" s="63">
        <v>0</v>
      </c>
      <c r="CH1106" s="63">
        <v>0</v>
      </c>
      <c r="CI1106" s="63">
        <v>0</v>
      </c>
      <c r="CJ1106" s="63">
        <v>0</v>
      </c>
      <c r="CK1106" s="8">
        <v>0</v>
      </c>
    </row>
    <row r="1107" spans="1:89" ht="15" hidden="1" customHeight="1" outlineLevel="1">
      <c r="A1107" t="s">
        <v>1729</v>
      </c>
      <c r="B1107" t="s">
        <v>1008</v>
      </c>
      <c r="C1107" s="1">
        <f t="shared" si="458"/>
        <v>9135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5</v>
      </c>
      <c r="G1107" s="129">
        <f t="shared" si="456"/>
        <v>5427</v>
      </c>
      <c r="H1107" s="134">
        <f t="shared" si="457"/>
        <v>0.59408866995073895</v>
      </c>
      <c r="I1107" s="2"/>
      <c r="J1107" s="2">
        <f t="shared" si="459"/>
        <v>0.19693486590038314</v>
      </c>
      <c r="K1107" s="2">
        <f t="shared" si="460"/>
        <v>0.79102353585112206</v>
      </c>
      <c r="L1107" s="2">
        <f t="shared" si="461"/>
        <v>1.4230979748221127E-3</v>
      </c>
      <c r="M1107" s="2">
        <f t="shared" si="462"/>
        <v>1.0618500273672709E-2</v>
      </c>
      <c r="N1107" s="63">
        <v>1799</v>
      </c>
      <c r="O1107" s="63">
        <v>7226</v>
      </c>
      <c r="P1107" s="63">
        <v>13</v>
      </c>
      <c r="Q1107" s="63">
        <v>69</v>
      </c>
      <c r="R1107" s="63">
        <v>0</v>
      </c>
      <c r="S1107" s="63">
        <v>0</v>
      </c>
      <c r="T1107" s="63">
        <v>0</v>
      </c>
      <c r="U1107" s="63">
        <v>28</v>
      </c>
      <c r="V1107" s="63">
        <v>0</v>
      </c>
      <c r="W1107" s="63">
        <v>0</v>
      </c>
      <c r="X1107" s="63">
        <v>0</v>
      </c>
      <c r="Y1107" s="63">
        <v>0</v>
      </c>
      <c r="Z1107" s="63">
        <v>0</v>
      </c>
      <c r="AA1107" s="63">
        <v>0</v>
      </c>
      <c r="AB1107" s="63">
        <v>0</v>
      </c>
      <c r="AC1107" s="63">
        <v>0</v>
      </c>
      <c r="AD1107" s="63">
        <v>0</v>
      </c>
      <c r="AE1107" s="63">
        <v>0</v>
      </c>
      <c r="AF1107" s="63">
        <v>0</v>
      </c>
      <c r="AG1107" s="63">
        <v>0</v>
      </c>
      <c r="AH1107" s="63">
        <v>0</v>
      </c>
      <c r="AI1107" s="63">
        <v>0</v>
      </c>
      <c r="AJ1107" s="63">
        <v>0</v>
      </c>
      <c r="AK1107" s="63">
        <v>0</v>
      </c>
      <c r="AL1107" s="63">
        <v>0</v>
      </c>
      <c r="AM1107" s="63">
        <v>0</v>
      </c>
      <c r="AN1107" s="63">
        <v>0</v>
      </c>
      <c r="AO1107" s="63">
        <v>0</v>
      </c>
      <c r="AP1107" s="63">
        <v>0</v>
      </c>
      <c r="AQ1107" s="63">
        <v>0</v>
      </c>
      <c r="AR1107" s="63">
        <v>0</v>
      </c>
      <c r="AS1107" s="63">
        <v>0</v>
      </c>
      <c r="AT1107" s="63">
        <v>0</v>
      </c>
      <c r="AU1107" s="63">
        <v>0</v>
      </c>
      <c r="AV1107" s="63">
        <v>0</v>
      </c>
      <c r="AW1107" s="63">
        <v>0</v>
      </c>
      <c r="AX1107" s="63">
        <v>0</v>
      </c>
      <c r="AY1107" s="63">
        <v>0</v>
      </c>
      <c r="BA1107" s="5">
        <f>IF(Q1107&gt;0,RANK(Q1107,(N1107:P1107,Q1107:AE1107)),0)</f>
        <v>3</v>
      </c>
      <c r="BB1107" s="5">
        <f>IF(R1107&gt;0,RANK(R1107,(N1107:P1107,Q1107:AE1107)),0)</f>
        <v>0</v>
      </c>
      <c r="BC1107" s="5">
        <f>IF(T1107&gt;0,RANK(T1107,(N1107:P1107,Q1107:AE1107)),0)</f>
        <v>0</v>
      </c>
      <c r="BD1107" s="5">
        <f>IF(S1107&gt;0,RANK(S1107,(N1107:P1107,Q1107:AE1107)),0)</f>
        <v>0</v>
      </c>
      <c r="BE1107" s="2">
        <f t="shared" si="463"/>
        <v>7.5533661740558294E-3</v>
      </c>
      <c r="BF1107" s="2">
        <f t="shared" si="464"/>
        <v>0</v>
      </c>
      <c r="BG1107" s="2">
        <f t="shared" si="465"/>
        <v>0</v>
      </c>
      <c r="BH1107" s="2">
        <f t="shared" si="466"/>
        <v>0</v>
      </c>
      <c r="BJ1107" t="s">
        <v>1729</v>
      </c>
      <c r="BK1107" t="s">
        <v>1008</v>
      </c>
      <c r="BL1107">
        <v>5</v>
      </c>
      <c r="BN1107" s="112">
        <v>21</v>
      </c>
      <c r="BO1107" s="114">
        <v>133</v>
      </c>
      <c r="BP1107" s="118">
        <f t="shared" si="446"/>
        <v>21133</v>
      </c>
      <c r="BQ1107" s="118">
        <f t="shared" si="445"/>
        <v>21133</v>
      </c>
      <c r="BR1107" s="5" t="s">
        <v>3151</v>
      </c>
      <c r="CD1107" s="63">
        <f t="shared" si="467"/>
        <v>9135</v>
      </c>
      <c r="CE1107" s="63">
        <v>0</v>
      </c>
      <c r="CH1107" s="63">
        <v>0</v>
      </c>
      <c r="CI1107" s="63">
        <v>0</v>
      </c>
      <c r="CJ1107" s="63">
        <v>0</v>
      </c>
      <c r="CK1107" s="8">
        <v>0</v>
      </c>
    </row>
    <row r="1108" spans="1:89" ht="15" hidden="1" customHeight="1" outlineLevel="1">
      <c r="A1108" t="s">
        <v>2786</v>
      </c>
      <c r="B1108" t="s">
        <v>1008</v>
      </c>
      <c r="C1108" s="1">
        <f t="shared" si="458"/>
        <v>5883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4</v>
      </c>
      <c r="G1108" s="129">
        <f t="shared" si="456"/>
        <v>4163</v>
      </c>
      <c r="H1108" s="134">
        <f t="shared" si="457"/>
        <v>0.70763216046234911</v>
      </c>
      <c r="I1108" s="2"/>
      <c r="J1108" s="2">
        <f t="shared" si="459"/>
        <v>0.13989461159272479</v>
      </c>
      <c r="K1108" s="2">
        <f t="shared" si="460"/>
        <v>0.84752677205507398</v>
      </c>
      <c r="L1108" s="2">
        <f t="shared" si="461"/>
        <v>1.1898691143974163E-3</v>
      </c>
      <c r="M1108" s="2">
        <f t="shared" si="462"/>
        <v>1.1388747237803839E-2</v>
      </c>
      <c r="N1108" s="63">
        <v>823</v>
      </c>
      <c r="O1108" s="63">
        <v>4986</v>
      </c>
      <c r="P1108" s="63">
        <v>7</v>
      </c>
      <c r="Q1108" s="63">
        <v>61</v>
      </c>
      <c r="R1108" s="63">
        <v>0</v>
      </c>
      <c r="S1108" s="63">
        <v>0</v>
      </c>
      <c r="T1108" s="63">
        <v>0</v>
      </c>
      <c r="U1108" s="63">
        <v>6</v>
      </c>
      <c r="V1108" s="63">
        <v>0</v>
      </c>
      <c r="W1108" s="63">
        <v>0</v>
      </c>
      <c r="X1108" s="63">
        <v>0</v>
      </c>
      <c r="Y1108" s="63">
        <v>0</v>
      </c>
      <c r="Z1108" s="63">
        <v>0</v>
      </c>
      <c r="AA1108" s="63">
        <v>0</v>
      </c>
      <c r="AB1108" s="63">
        <v>0</v>
      </c>
      <c r="AC1108" s="63">
        <v>0</v>
      </c>
      <c r="AD1108" s="63">
        <v>0</v>
      </c>
      <c r="AE1108" s="63">
        <v>0</v>
      </c>
      <c r="AF1108" s="63">
        <v>0</v>
      </c>
      <c r="AG1108" s="63">
        <v>0</v>
      </c>
      <c r="AH1108" s="63">
        <v>0</v>
      </c>
      <c r="AI1108" s="63">
        <v>0</v>
      </c>
      <c r="AJ1108" s="63">
        <v>0</v>
      </c>
      <c r="AK1108" s="63">
        <v>0</v>
      </c>
      <c r="AL1108" s="63">
        <v>0</v>
      </c>
      <c r="AM1108" s="63">
        <v>0</v>
      </c>
      <c r="AN1108" s="63">
        <v>0</v>
      </c>
      <c r="AO1108" s="63">
        <v>0</v>
      </c>
      <c r="AP1108" s="63">
        <v>0</v>
      </c>
      <c r="AQ1108" s="63">
        <v>0</v>
      </c>
      <c r="AR1108" s="63">
        <v>0</v>
      </c>
      <c r="AS1108" s="63">
        <v>0</v>
      </c>
      <c r="AT1108" s="63">
        <v>0</v>
      </c>
      <c r="AU1108" s="63">
        <v>0</v>
      </c>
      <c r="AV1108" s="63">
        <v>0</v>
      </c>
      <c r="AW1108" s="63">
        <v>0</v>
      </c>
      <c r="AX1108" s="63">
        <v>0</v>
      </c>
      <c r="AY1108" s="63">
        <v>0</v>
      </c>
      <c r="BA1108" s="5">
        <f>IF(Q1108&gt;0,RANK(Q1108,(N1108:P1108,Q1108:AE1108)),0)</f>
        <v>3</v>
      </c>
      <c r="BB1108" s="5">
        <f>IF(R1108&gt;0,RANK(R1108,(N1108:P1108,Q1108:AE1108)),0)</f>
        <v>0</v>
      </c>
      <c r="BC1108" s="5">
        <f>IF(T1108&gt;0,RANK(T1108,(N1108:P1108,Q1108:AE1108)),0)</f>
        <v>0</v>
      </c>
      <c r="BD1108" s="5">
        <f>IF(S1108&gt;0,RANK(S1108,(N1108:P1108,Q1108:AE1108)),0)</f>
        <v>0</v>
      </c>
      <c r="BE1108" s="2">
        <f t="shared" si="463"/>
        <v>1.0368859425463199E-2</v>
      </c>
      <c r="BF1108" s="2">
        <f t="shared" si="464"/>
        <v>0</v>
      </c>
      <c r="BG1108" s="2">
        <f t="shared" si="465"/>
        <v>0</v>
      </c>
      <c r="BH1108" s="2">
        <f t="shared" si="466"/>
        <v>0</v>
      </c>
      <c r="BJ1108" t="s">
        <v>2786</v>
      </c>
      <c r="BK1108" t="s">
        <v>1008</v>
      </c>
      <c r="BL1108">
        <v>4</v>
      </c>
      <c r="BN1108" s="112">
        <v>21</v>
      </c>
      <c r="BO1108" s="114">
        <v>135</v>
      </c>
      <c r="BP1108" s="118">
        <f t="shared" si="446"/>
        <v>21135</v>
      </c>
      <c r="BQ1108" s="118">
        <f t="shared" si="445"/>
        <v>21135</v>
      </c>
      <c r="BR1108" s="5" t="s">
        <v>3151</v>
      </c>
      <c r="CD1108" s="63">
        <f t="shared" si="467"/>
        <v>5883</v>
      </c>
      <c r="CE1108" s="63">
        <v>0</v>
      </c>
      <c r="CH1108" s="63">
        <v>0</v>
      </c>
      <c r="CI1108" s="63">
        <v>0</v>
      </c>
      <c r="CJ1108" s="63">
        <v>0</v>
      </c>
      <c r="CK1108" s="8">
        <v>0</v>
      </c>
    </row>
    <row r="1109" spans="1:89" ht="15" hidden="1" customHeight="1" outlineLevel="1">
      <c r="A1109" t="s">
        <v>1596</v>
      </c>
      <c r="B1109" t="s">
        <v>1008</v>
      </c>
      <c r="C1109" s="1">
        <f t="shared" si="458"/>
        <v>10914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5</v>
      </c>
      <c r="G1109" s="129">
        <f t="shared" si="456"/>
        <v>6235</v>
      </c>
      <c r="H1109" s="134">
        <f t="shared" si="457"/>
        <v>0.57128458860179587</v>
      </c>
      <c r="I1109" s="2"/>
      <c r="J1109" s="2">
        <f t="shared" si="459"/>
        <v>0.2065237309877222</v>
      </c>
      <c r="K1109" s="2">
        <f t="shared" si="460"/>
        <v>0.77780831958951802</v>
      </c>
      <c r="L1109" s="2">
        <f t="shared" si="461"/>
        <v>1.6492578339747114E-3</v>
      </c>
      <c r="M1109" s="2">
        <f t="shared" si="462"/>
        <v>1.401869158878513E-2</v>
      </c>
      <c r="N1109" s="63">
        <v>2254</v>
      </c>
      <c r="O1109" s="63">
        <v>8489</v>
      </c>
      <c r="P1109" s="63">
        <v>18</v>
      </c>
      <c r="Q1109" s="63">
        <v>129</v>
      </c>
      <c r="R1109" s="63">
        <v>0</v>
      </c>
      <c r="S1109" s="63">
        <v>0</v>
      </c>
      <c r="T1109" s="63">
        <v>0</v>
      </c>
      <c r="U1109" s="63">
        <v>23</v>
      </c>
      <c r="V1109" s="63">
        <v>1</v>
      </c>
      <c r="W1109" s="63">
        <v>0</v>
      </c>
      <c r="X1109" s="63">
        <v>0</v>
      </c>
      <c r="Y1109" s="63">
        <v>0</v>
      </c>
      <c r="Z1109" s="63">
        <v>0</v>
      </c>
      <c r="AA1109" s="63">
        <v>0</v>
      </c>
      <c r="AB1109" s="63">
        <v>0</v>
      </c>
      <c r="AC1109" s="63">
        <v>0</v>
      </c>
      <c r="AD1109" s="63">
        <v>0</v>
      </c>
      <c r="AE1109" s="63">
        <v>0</v>
      </c>
      <c r="AF1109" s="63">
        <v>0</v>
      </c>
      <c r="AG1109" s="63">
        <v>0</v>
      </c>
      <c r="AH1109" s="63">
        <v>0</v>
      </c>
      <c r="AI1109" s="63">
        <v>0</v>
      </c>
      <c r="AJ1109" s="63">
        <v>0</v>
      </c>
      <c r="AK1109" s="63">
        <v>0</v>
      </c>
      <c r="AL1109" s="63">
        <v>0</v>
      </c>
      <c r="AM1109" s="63">
        <v>0</v>
      </c>
      <c r="AN1109" s="63">
        <v>0</v>
      </c>
      <c r="AO1109" s="63">
        <v>0</v>
      </c>
      <c r="AP1109" s="63">
        <v>0</v>
      </c>
      <c r="AQ1109" s="63">
        <v>0</v>
      </c>
      <c r="AR1109" s="63">
        <v>0</v>
      </c>
      <c r="AS1109" s="63">
        <v>0</v>
      </c>
      <c r="AT1109" s="63">
        <v>0</v>
      </c>
      <c r="AU1109" s="63">
        <v>0</v>
      </c>
      <c r="AV1109" s="63">
        <v>0</v>
      </c>
      <c r="AW1109" s="63">
        <v>0</v>
      </c>
      <c r="AX1109" s="63">
        <v>0</v>
      </c>
      <c r="AY1109" s="63">
        <v>0</v>
      </c>
      <c r="BA1109" s="5">
        <f>IF(Q1109&gt;0,RANK(Q1109,(N1109:P1109,Q1109:AE1109)),0)</f>
        <v>3</v>
      </c>
      <c r="BB1109" s="5">
        <f>IF(R1109&gt;0,RANK(R1109,(N1109:P1109,Q1109:AE1109)),0)</f>
        <v>0</v>
      </c>
      <c r="BC1109" s="5">
        <f>IF(T1109&gt;0,RANK(T1109,(N1109:P1109,Q1109:AE1109)),0)</f>
        <v>0</v>
      </c>
      <c r="BD1109" s="5">
        <f>IF(S1109&gt;0,RANK(S1109,(N1109:P1109,Q1109:AE1109)),0)</f>
        <v>0</v>
      </c>
      <c r="BE1109" s="2">
        <f t="shared" si="463"/>
        <v>1.1819681143485432E-2</v>
      </c>
      <c r="BF1109" s="2">
        <f t="shared" si="464"/>
        <v>0</v>
      </c>
      <c r="BG1109" s="2">
        <f t="shared" si="465"/>
        <v>0</v>
      </c>
      <c r="BH1109" s="2">
        <f t="shared" si="466"/>
        <v>0</v>
      </c>
      <c r="BJ1109" t="s">
        <v>1596</v>
      </c>
      <c r="BK1109" t="s">
        <v>1008</v>
      </c>
      <c r="BL1109">
        <v>5</v>
      </c>
      <c r="BN1109" s="112">
        <v>21</v>
      </c>
      <c r="BO1109" s="114">
        <v>137</v>
      </c>
      <c r="BP1109" s="118">
        <f t="shared" si="446"/>
        <v>21137</v>
      </c>
      <c r="BQ1109" s="118">
        <f t="shared" si="445"/>
        <v>21137</v>
      </c>
      <c r="BR1109" s="5" t="s">
        <v>3151</v>
      </c>
      <c r="CD1109" s="63">
        <f t="shared" si="467"/>
        <v>10914</v>
      </c>
      <c r="CE1109" s="63">
        <v>0</v>
      </c>
      <c r="CH1109" s="63">
        <v>0</v>
      </c>
      <c r="CI1109" s="63">
        <v>0</v>
      </c>
      <c r="CJ1109" s="63">
        <v>0</v>
      </c>
      <c r="CK1109" s="8">
        <v>0</v>
      </c>
    </row>
    <row r="1110" spans="1:89" ht="15" hidden="1" customHeight="1" outlineLevel="1">
      <c r="A1110" t="s">
        <v>615</v>
      </c>
      <c r="B1110" t="s">
        <v>1008</v>
      </c>
      <c r="C1110" s="1">
        <f t="shared" si="458"/>
        <v>5004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5</v>
      </c>
      <c r="G1110" s="129">
        <f t="shared" si="456"/>
        <v>3071</v>
      </c>
      <c r="H1110" s="134">
        <f t="shared" si="457"/>
        <v>0.61370903277378097</v>
      </c>
      <c r="I1110" s="2"/>
      <c r="J1110" s="2">
        <f t="shared" si="459"/>
        <v>0.18764988009592326</v>
      </c>
      <c r="K1110" s="2">
        <f t="shared" si="460"/>
        <v>0.80135891286970429</v>
      </c>
      <c r="L1110" s="2">
        <f t="shared" si="461"/>
        <v>7.993605115907274E-4</v>
      </c>
      <c r="M1110" s="2">
        <f t="shared" si="462"/>
        <v>1.0191846522781781E-2</v>
      </c>
      <c r="N1110" s="63">
        <v>939</v>
      </c>
      <c r="O1110" s="63">
        <v>4010</v>
      </c>
      <c r="P1110" s="63">
        <v>4</v>
      </c>
      <c r="Q1110" s="63">
        <v>44</v>
      </c>
      <c r="R1110" s="63">
        <v>1</v>
      </c>
      <c r="S1110" s="63">
        <v>0</v>
      </c>
      <c r="T1110" s="63">
        <v>0</v>
      </c>
      <c r="U1110" s="63">
        <v>6</v>
      </c>
      <c r="V1110" s="63">
        <v>0</v>
      </c>
      <c r="W1110" s="63">
        <v>0</v>
      </c>
      <c r="X1110" s="63">
        <v>0</v>
      </c>
      <c r="Y1110" s="63">
        <v>0</v>
      </c>
      <c r="Z1110" s="63">
        <v>0</v>
      </c>
      <c r="AA1110" s="63">
        <v>0</v>
      </c>
      <c r="AB1110" s="63">
        <v>0</v>
      </c>
      <c r="AC1110" s="63">
        <v>0</v>
      </c>
      <c r="AD1110" s="63">
        <v>0</v>
      </c>
      <c r="AE1110" s="63">
        <v>0</v>
      </c>
      <c r="AF1110" s="63">
        <v>0</v>
      </c>
      <c r="AG1110" s="63">
        <v>0</v>
      </c>
      <c r="AH1110" s="63">
        <v>0</v>
      </c>
      <c r="AI1110" s="63">
        <v>0</v>
      </c>
      <c r="AJ1110" s="63">
        <v>0</v>
      </c>
      <c r="AK1110" s="63">
        <v>0</v>
      </c>
      <c r="AL1110" s="63">
        <v>0</v>
      </c>
      <c r="AM1110" s="63">
        <v>0</v>
      </c>
      <c r="AN1110" s="63">
        <v>0</v>
      </c>
      <c r="AO1110" s="63">
        <v>0</v>
      </c>
      <c r="AP1110" s="63">
        <v>0</v>
      </c>
      <c r="AQ1110" s="63">
        <v>0</v>
      </c>
      <c r="AR1110" s="63">
        <v>0</v>
      </c>
      <c r="AS1110" s="63">
        <v>0</v>
      </c>
      <c r="AT1110" s="63">
        <v>0</v>
      </c>
      <c r="AU1110" s="63">
        <v>0</v>
      </c>
      <c r="AV1110" s="63">
        <v>0</v>
      </c>
      <c r="AW1110" s="63">
        <v>0</v>
      </c>
      <c r="AX1110" s="63">
        <v>0</v>
      </c>
      <c r="AY1110" s="63">
        <v>0</v>
      </c>
      <c r="BA1110" s="5">
        <f>IF(Q1110&gt;0,RANK(Q1110,(N1110:P1110,Q1110:AE1110)),0)</f>
        <v>3</v>
      </c>
      <c r="BB1110" s="5">
        <f>IF(R1110&gt;0,RANK(R1110,(N1110:P1110,Q1110:AE1110)),0)</f>
        <v>6</v>
      </c>
      <c r="BC1110" s="5">
        <f>IF(T1110&gt;0,RANK(T1110,(N1110:P1110,Q1110:AE1110)),0)</f>
        <v>0</v>
      </c>
      <c r="BD1110" s="5">
        <f>IF(S1110&gt;0,RANK(S1110,(N1110:P1110,Q1110:AE1110)),0)</f>
        <v>0</v>
      </c>
      <c r="BE1110" s="2">
        <f t="shared" si="463"/>
        <v>8.7929656274980013E-3</v>
      </c>
      <c r="BF1110" s="2">
        <f t="shared" si="464"/>
        <v>1.9984012789768185E-4</v>
      </c>
      <c r="BG1110" s="2">
        <f t="shared" si="465"/>
        <v>0</v>
      </c>
      <c r="BH1110" s="2">
        <f t="shared" si="466"/>
        <v>0</v>
      </c>
      <c r="BJ1110" t="s">
        <v>615</v>
      </c>
      <c r="BK1110" t="s">
        <v>1008</v>
      </c>
      <c r="BL1110">
        <v>1</v>
      </c>
      <c r="BN1110" s="112">
        <v>21</v>
      </c>
      <c r="BO1110" s="114">
        <v>139</v>
      </c>
      <c r="BP1110" s="118">
        <f t="shared" si="446"/>
        <v>21139</v>
      </c>
      <c r="BQ1110" s="118">
        <f t="shared" si="445"/>
        <v>21139</v>
      </c>
      <c r="BR1110" s="5" t="s">
        <v>3151</v>
      </c>
      <c r="CD1110" s="63">
        <f t="shared" si="467"/>
        <v>5004</v>
      </c>
      <c r="CE1110" s="63">
        <v>0</v>
      </c>
      <c r="CH1110" s="63">
        <v>0</v>
      </c>
      <c r="CI1110" s="63">
        <v>0</v>
      </c>
      <c r="CJ1110" s="63">
        <v>0</v>
      </c>
      <c r="CK1110" s="8">
        <v>0</v>
      </c>
    </row>
    <row r="1111" spans="1:89" ht="15" hidden="1" customHeight="1" outlineLevel="1">
      <c r="A1111" t="s">
        <v>843</v>
      </c>
      <c r="B1111" t="s">
        <v>1008</v>
      </c>
      <c r="C1111" s="1">
        <f t="shared" si="458"/>
        <v>12350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5</v>
      </c>
      <c r="G1111" s="129">
        <f t="shared" si="456"/>
        <v>5973</v>
      </c>
      <c r="H1111" s="134">
        <f t="shared" si="457"/>
        <v>0.4836437246963563</v>
      </c>
      <c r="I1111" s="2"/>
      <c r="J1111" s="2">
        <f t="shared" si="459"/>
        <v>0.25052631578947371</v>
      </c>
      <c r="K1111" s="2">
        <f t="shared" si="460"/>
        <v>0.73417004048583001</v>
      </c>
      <c r="L1111" s="2">
        <f t="shared" si="461"/>
        <v>1.4574898785425102E-3</v>
      </c>
      <c r="M1111" s="2">
        <f t="shared" si="462"/>
        <v>1.384615384615377E-2</v>
      </c>
      <c r="N1111" s="63">
        <v>3094</v>
      </c>
      <c r="O1111" s="63">
        <v>9067</v>
      </c>
      <c r="P1111" s="63">
        <v>18</v>
      </c>
      <c r="Q1111" s="63">
        <v>145</v>
      </c>
      <c r="R1111" s="63">
        <v>3</v>
      </c>
      <c r="S1111" s="63">
        <v>0</v>
      </c>
      <c r="T1111" s="63">
        <v>0</v>
      </c>
      <c r="U1111" s="63">
        <v>22</v>
      </c>
      <c r="V1111" s="63">
        <v>0</v>
      </c>
      <c r="W1111" s="63">
        <v>0</v>
      </c>
      <c r="X1111" s="63">
        <v>0</v>
      </c>
      <c r="Y1111" s="63">
        <v>0</v>
      </c>
      <c r="Z1111" s="63">
        <v>1</v>
      </c>
      <c r="AA1111" s="63">
        <v>0</v>
      </c>
      <c r="AB1111" s="63">
        <v>0</v>
      </c>
      <c r="AC1111" s="63">
        <v>0</v>
      </c>
      <c r="AD1111" s="63">
        <v>0</v>
      </c>
      <c r="AE1111" s="63">
        <v>0</v>
      </c>
      <c r="AF1111" s="63">
        <v>0</v>
      </c>
      <c r="AG1111" s="63">
        <v>0</v>
      </c>
      <c r="AH1111" s="63">
        <v>0</v>
      </c>
      <c r="AI1111" s="63">
        <v>0</v>
      </c>
      <c r="AJ1111" s="63">
        <v>0</v>
      </c>
      <c r="AK1111" s="63">
        <v>0</v>
      </c>
      <c r="AL1111" s="63">
        <v>0</v>
      </c>
      <c r="AM1111" s="63">
        <v>0</v>
      </c>
      <c r="AN1111" s="63">
        <v>0</v>
      </c>
      <c r="AO1111" s="63">
        <v>0</v>
      </c>
      <c r="AP1111" s="63">
        <v>0</v>
      </c>
      <c r="AQ1111" s="63">
        <v>0</v>
      </c>
      <c r="AR1111" s="63">
        <v>0</v>
      </c>
      <c r="AS1111" s="63">
        <v>0</v>
      </c>
      <c r="AT1111" s="63">
        <v>0</v>
      </c>
      <c r="AU1111" s="63">
        <v>0</v>
      </c>
      <c r="AV1111" s="63">
        <v>0</v>
      </c>
      <c r="AW1111" s="63">
        <v>0</v>
      </c>
      <c r="AX1111" s="63">
        <v>0</v>
      </c>
      <c r="AY1111" s="63">
        <v>0</v>
      </c>
      <c r="BA1111" s="5">
        <f>IF(Q1111&gt;0,RANK(Q1111,(N1111:P1111,Q1111:AE1111)),0)</f>
        <v>3</v>
      </c>
      <c r="BB1111" s="5">
        <f>IF(R1111&gt;0,RANK(R1111,(N1111:P1111,Q1111:AE1111)),0)</f>
        <v>6</v>
      </c>
      <c r="BC1111" s="5">
        <f>IF(T1111&gt;0,RANK(T1111,(N1111:P1111,Q1111:AE1111)),0)</f>
        <v>0</v>
      </c>
      <c r="BD1111" s="5">
        <f>IF(S1111&gt;0,RANK(S1111,(N1111:P1111,Q1111:AE1111)),0)</f>
        <v>0</v>
      </c>
      <c r="BE1111" s="2">
        <f t="shared" si="463"/>
        <v>1.174089068825911E-2</v>
      </c>
      <c r="BF1111" s="2">
        <f t="shared" si="464"/>
        <v>2.4291497975708503E-4</v>
      </c>
      <c r="BG1111" s="2">
        <f t="shared" si="465"/>
        <v>0</v>
      </c>
      <c r="BH1111" s="2">
        <f t="shared" si="466"/>
        <v>0</v>
      </c>
      <c r="BJ1111" t="s">
        <v>843</v>
      </c>
      <c r="BK1111" t="s">
        <v>1008</v>
      </c>
      <c r="BL1111">
        <v>1</v>
      </c>
      <c r="BN1111" s="112">
        <v>21</v>
      </c>
      <c r="BO1111" s="114">
        <v>141</v>
      </c>
      <c r="BP1111" s="118">
        <f t="shared" si="446"/>
        <v>21141</v>
      </c>
      <c r="BQ1111" s="118">
        <f t="shared" si="445"/>
        <v>21141</v>
      </c>
      <c r="BR1111" s="5" t="s">
        <v>3151</v>
      </c>
      <c r="CD1111" s="63">
        <f t="shared" si="467"/>
        <v>12350</v>
      </c>
      <c r="CE1111" s="63">
        <v>0</v>
      </c>
      <c r="CH1111" s="63">
        <v>0</v>
      </c>
      <c r="CI1111" s="63">
        <v>0</v>
      </c>
      <c r="CJ1111" s="63">
        <v>0</v>
      </c>
      <c r="CK1111" s="8">
        <v>0</v>
      </c>
    </row>
    <row r="1112" spans="1:89" ht="15" hidden="1" customHeight="1" outlineLevel="1">
      <c r="A1112" t="s">
        <v>316</v>
      </c>
      <c r="B1112" t="s">
        <v>1008</v>
      </c>
      <c r="C1112" s="1">
        <f t="shared" si="458"/>
        <v>4228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5</v>
      </c>
      <c r="G1112" s="129">
        <f t="shared" si="456"/>
        <v>2008</v>
      </c>
      <c r="H1112" s="134">
        <f t="shared" si="457"/>
        <v>0.4749290444654683</v>
      </c>
      <c r="I1112" s="2"/>
      <c r="J1112" s="2">
        <f t="shared" si="459"/>
        <v>0.25827814569536423</v>
      </c>
      <c r="K1112" s="2">
        <f t="shared" si="460"/>
        <v>0.73320719016083258</v>
      </c>
      <c r="L1112" s="2">
        <f t="shared" si="461"/>
        <v>9.4607379375591296E-4</v>
      </c>
      <c r="M1112" s="2">
        <f t="shared" si="462"/>
        <v>7.5685903500472837E-3</v>
      </c>
      <c r="N1112" s="63">
        <v>1092</v>
      </c>
      <c r="O1112" s="63">
        <v>3100</v>
      </c>
      <c r="P1112" s="63">
        <v>4</v>
      </c>
      <c r="Q1112" s="63">
        <v>25</v>
      </c>
      <c r="R1112" s="63">
        <v>0</v>
      </c>
      <c r="S1112" s="63">
        <v>0</v>
      </c>
      <c r="T1112" s="63">
        <v>0</v>
      </c>
      <c r="U1112" s="63">
        <v>7</v>
      </c>
      <c r="V1112" s="63">
        <v>0</v>
      </c>
      <c r="W1112" s="63">
        <v>0</v>
      </c>
      <c r="X1112" s="63">
        <v>0</v>
      </c>
      <c r="Y1112" s="63">
        <v>0</v>
      </c>
      <c r="Z1112" s="63">
        <v>0</v>
      </c>
      <c r="AA1112" s="63">
        <v>0</v>
      </c>
      <c r="AB1112" s="63">
        <v>0</v>
      </c>
      <c r="AC1112" s="63">
        <v>0</v>
      </c>
      <c r="AD1112" s="63">
        <v>0</v>
      </c>
      <c r="AE1112" s="63">
        <v>0</v>
      </c>
      <c r="AF1112" s="63">
        <v>0</v>
      </c>
      <c r="AG1112" s="63">
        <v>0</v>
      </c>
      <c r="AH1112" s="63">
        <v>0</v>
      </c>
      <c r="AI1112" s="63">
        <v>0</v>
      </c>
      <c r="AJ1112" s="63">
        <v>0</v>
      </c>
      <c r="AK1112" s="63">
        <v>0</v>
      </c>
      <c r="AL1112" s="63">
        <v>0</v>
      </c>
      <c r="AM1112" s="63">
        <v>0</v>
      </c>
      <c r="AN1112" s="63">
        <v>0</v>
      </c>
      <c r="AO1112" s="63">
        <v>0</v>
      </c>
      <c r="AP1112" s="63">
        <v>0</v>
      </c>
      <c r="AQ1112" s="63">
        <v>0</v>
      </c>
      <c r="AR1112" s="63">
        <v>0</v>
      </c>
      <c r="AS1112" s="63">
        <v>0</v>
      </c>
      <c r="AT1112" s="63">
        <v>0</v>
      </c>
      <c r="AU1112" s="63">
        <v>0</v>
      </c>
      <c r="AV1112" s="63">
        <v>0</v>
      </c>
      <c r="AW1112" s="63">
        <v>0</v>
      </c>
      <c r="AX1112" s="63">
        <v>0</v>
      </c>
      <c r="AY1112" s="63">
        <v>0</v>
      </c>
      <c r="BA1112" s="5">
        <f>IF(Q1112&gt;0,RANK(Q1112,(N1112:P1112,Q1112:AE1112)),0)</f>
        <v>3</v>
      </c>
      <c r="BB1112" s="5">
        <f>IF(R1112&gt;0,RANK(R1112,(N1112:P1112,Q1112:AE1112)),0)</f>
        <v>0</v>
      </c>
      <c r="BC1112" s="5">
        <f>IF(T1112&gt;0,RANK(T1112,(N1112:P1112,Q1112:AE1112)),0)</f>
        <v>0</v>
      </c>
      <c r="BD1112" s="5">
        <f>IF(S1112&gt;0,RANK(S1112,(N1112:P1112,Q1112:AE1112)),0)</f>
        <v>0</v>
      </c>
      <c r="BE1112" s="2">
        <f t="shared" si="463"/>
        <v>5.9129612109744562E-3</v>
      </c>
      <c r="BF1112" s="2">
        <f t="shared" si="464"/>
        <v>0</v>
      </c>
      <c r="BG1112" s="2">
        <f t="shared" si="465"/>
        <v>0</v>
      </c>
      <c r="BH1112" s="2">
        <f t="shared" si="466"/>
        <v>0</v>
      </c>
      <c r="BJ1112" t="s">
        <v>316</v>
      </c>
      <c r="BK1112" t="s">
        <v>1008</v>
      </c>
      <c r="BL1112">
        <v>1</v>
      </c>
      <c r="BN1112" s="112">
        <v>21</v>
      </c>
      <c r="BO1112" s="114">
        <v>143</v>
      </c>
      <c r="BP1112" s="118">
        <f t="shared" si="446"/>
        <v>21143</v>
      </c>
      <c r="BQ1112" s="118">
        <f t="shared" si="445"/>
        <v>21143</v>
      </c>
      <c r="BR1112" s="5" t="s">
        <v>3151</v>
      </c>
      <c r="CD1112" s="63">
        <f t="shared" si="467"/>
        <v>4228</v>
      </c>
      <c r="CE1112" s="63">
        <v>0</v>
      </c>
      <c r="CH1112" s="63">
        <v>0</v>
      </c>
      <c r="CI1112" s="63">
        <v>0</v>
      </c>
      <c r="CJ1112" s="63">
        <v>0</v>
      </c>
      <c r="CK1112" s="8">
        <v>0</v>
      </c>
    </row>
    <row r="1113" spans="1:89" ht="15" hidden="1" customHeight="1" outlineLevel="1">
      <c r="A1113" t="s">
        <v>549</v>
      </c>
      <c r="B1113" t="s">
        <v>1008</v>
      </c>
      <c r="C1113" s="1">
        <f t="shared" si="458"/>
        <v>33549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5</v>
      </c>
      <c r="G1113" s="129">
        <f t="shared" si="456"/>
        <v>10625</v>
      </c>
      <c r="H1113" s="134">
        <f t="shared" si="457"/>
        <v>0.31670094488658379</v>
      </c>
      <c r="I1113" s="2"/>
      <c r="J1113" s="2">
        <f t="shared" si="459"/>
        <v>0.33369101910638171</v>
      </c>
      <c r="K1113" s="2">
        <f t="shared" si="460"/>
        <v>0.6503919639929655</v>
      </c>
      <c r="L1113" s="2">
        <f t="shared" si="461"/>
        <v>1.2817073534233509E-3</v>
      </c>
      <c r="M1113" s="2">
        <f t="shared" si="462"/>
        <v>1.4635309547229374E-2</v>
      </c>
      <c r="N1113" s="63">
        <v>11195</v>
      </c>
      <c r="O1113" s="63">
        <v>21820</v>
      </c>
      <c r="P1113" s="63">
        <v>43</v>
      </c>
      <c r="Q1113" s="63">
        <v>376</v>
      </c>
      <c r="R1113" s="63">
        <v>17</v>
      </c>
      <c r="S1113" s="63">
        <v>0</v>
      </c>
      <c r="T1113" s="63">
        <v>0</v>
      </c>
      <c r="U1113" s="63">
        <v>92</v>
      </c>
      <c r="V1113" s="63">
        <v>0</v>
      </c>
      <c r="W1113" s="63">
        <v>0</v>
      </c>
      <c r="X1113" s="63">
        <v>0</v>
      </c>
      <c r="Y1113" s="63">
        <v>0</v>
      </c>
      <c r="Z1113" s="63">
        <v>5</v>
      </c>
      <c r="AA1113" s="63">
        <v>0</v>
      </c>
      <c r="AB1113" s="63">
        <v>0</v>
      </c>
      <c r="AC1113" s="63">
        <v>0</v>
      </c>
      <c r="AD1113" s="63">
        <v>0</v>
      </c>
      <c r="AE1113" s="63">
        <v>0</v>
      </c>
      <c r="AF1113" s="63">
        <v>0</v>
      </c>
      <c r="AG1113" s="63">
        <v>0</v>
      </c>
      <c r="AH1113" s="63">
        <v>0</v>
      </c>
      <c r="AI1113" s="63">
        <v>0</v>
      </c>
      <c r="AJ1113" s="63">
        <v>1</v>
      </c>
      <c r="AK1113" s="63">
        <v>0</v>
      </c>
      <c r="AL1113" s="63">
        <v>0</v>
      </c>
      <c r="AM1113" s="63">
        <v>0</v>
      </c>
      <c r="AN1113" s="63">
        <v>0</v>
      </c>
      <c r="AO1113" s="63">
        <v>0</v>
      </c>
      <c r="AP1113" s="63">
        <v>0</v>
      </c>
      <c r="AQ1113" s="63">
        <v>0</v>
      </c>
      <c r="AR1113" s="63">
        <v>0</v>
      </c>
      <c r="AS1113" s="63">
        <v>0</v>
      </c>
      <c r="AT1113" s="63">
        <v>0</v>
      </c>
      <c r="AU1113" s="63">
        <v>0</v>
      </c>
      <c r="AV1113" s="63">
        <v>0</v>
      </c>
      <c r="AW1113" s="63">
        <v>0</v>
      </c>
      <c r="AX1113" s="63">
        <v>0</v>
      </c>
      <c r="AY1113" s="63">
        <v>0</v>
      </c>
      <c r="BA1113" s="5">
        <f>IF(Q1113&gt;0,RANK(Q1113,(N1113:P1113,Q1113:AE1113)),0)</f>
        <v>3</v>
      </c>
      <c r="BB1113" s="5">
        <f>IF(R1113&gt;0,RANK(R1113,(N1113:P1113,Q1113:AE1113)),0)</f>
        <v>6</v>
      </c>
      <c r="BC1113" s="5">
        <f>IF(T1113&gt;0,RANK(T1113,(N1113:P1113,Q1113:AE1113)),0)</f>
        <v>0</v>
      </c>
      <c r="BD1113" s="5">
        <f>IF(S1113&gt;0,RANK(S1113,(N1113:P1113,Q1113:AE1113)),0)</f>
        <v>0</v>
      </c>
      <c r="BE1113" s="2">
        <f t="shared" si="463"/>
        <v>1.1207487555515813E-2</v>
      </c>
      <c r="BF1113" s="2">
        <f t="shared" si="464"/>
        <v>5.0672151181853408E-4</v>
      </c>
      <c r="BG1113" s="2">
        <f t="shared" si="465"/>
        <v>0</v>
      </c>
      <c r="BH1113" s="2">
        <f t="shared" si="466"/>
        <v>0</v>
      </c>
      <c r="BJ1113" t="s">
        <v>549</v>
      </c>
      <c r="BK1113" t="s">
        <v>1008</v>
      </c>
      <c r="BL1113">
        <v>1</v>
      </c>
      <c r="BN1113" s="112">
        <v>21</v>
      </c>
      <c r="BO1113" s="114">
        <v>145</v>
      </c>
      <c r="BP1113" s="118">
        <f t="shared" si="446"/>
        <v>21145</v>
      </c>
      <c r="BQ1113" s="118">
        <f t="shared" si="445"/>
        <v>21145</v>
      </c>
      <c r="BR1113" s="5" t="s">
        <v>3151</v>
      </c>
      <c r="CD1113" s="63">
        <f t="shared" si="467"/>
        <v>33549</v>
      </c>
      <c r="CE1113" s="63">
        <v>0</v>
      </c>
      <c r="CH1113" s="63">
        <v>0</v>
      </c>
      <c r="CI1113" s="63">
        <v>0</v>
      </c>
      <c r="CJ1113" s="63">
        <v>0</v>
      </c>
      <c r="CK1113" s="8">
        <v>0</v>
      </c>
    </row>
    <row r="1114" spans="1:89" ht="15" hidden="1" customHeight="1" outlineLevel="1">
      <c r="A1114" t="s">
        <v>165</v>
      </c>
      <c r="B1114" t="s">
        <v>1008</v>
      </c>
      <c r="C1114" s="1">
        <f t="shared" si="458"/>
        <v>6438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5</v>
      </c>
      <c r="G1114" s="129">
        <f t="shared" si="456"/>
        <v>4939</v>
      </c>
      <c r="H1114" s="134">
        <f t="shared" si="457"/>
        <v>0.76716371543957751</v>
      </c>
      <c r="I1114" s="2"/>
      <c r="J1114" s="2">
        <f t="shared" si="459"/>
        <v>0.11261261261261261</v>
      </c>
      <c r="K1114" s="2">
        <f t="shared" si="460"/>
        <v>0.87977632805219008</v>
      </c>
      <c r="L1114" s="2">
        <f t="shared" si="461"/>
        <v>6.2131096613855233E-4</v>
      </c>
      <c r="M1114" s="2">
        <f t="shared" si="462"/>
        <v>6.9897483690587927E-3</v>
      </c>
      <c r="N1114" s="63">
        <v>725</v>
      </c>
      <c r="O1114" s="63">
        <v>5664</v>
      </c>
      <c r="P1114" s="63">
        <v>4</v>
      </c>
      <c r="Q1114" s="63">
        <v>34</v>
      </c>
      <c r="R1114" s="63">
        <v>0</v>
      </c>
      <c r="S1114" s="63">
        <v>0</v>
      </c>
      <c r="T1114" s="63">
        <v>0</v>
      </c>
      <c r="U1114" s="63">
        <v>8</v>
      </c>
      <c r="V1114" s="63">
        <v>0</v>
      </c>
      <c r="W1114" s="63">
        <v>0</v>
      </c>
      <c r="X1114" s="63">
        <v>0</v>
      </c>
      <c r="Y1114" s="63">
        <v>0</v>
      </c>
      <c r="Z1114" s="63">
        <v>1</v>
      </c>
      <c r="AA1114" s="63">
        <v>0</v>
      </c>
      <c r="AB1114" s="63">
        <v>0</v>
      </c>
      <c r="AC1114" s="63">
        <v>0</v>
      </c>
      <c r="AD1114" s="63">
        <v>0</v>
      </c>
      <c r="AE1114" s="63">
        <v>0</v>
      </c>
      <c r="AF1114" s="63">
        <v>0</v>
      </c>
      <c r="AG1114" s="63">
        <v>0</v>
      </c>
      <c r="AH1114" s="63">
        <v>0</v>
      </c>
      <c r="AI1114" s="63">
        <v>0</v>
      </c>
      <c r="AJ1114" s="63">
        <v>0</v>
      </c>
      <c r="AK1114" s="63">
        <v>0</v>
      </c>
      <c r="AL1114" s="63">
        <v>2</v>
      </c>
      <c r="AM1114" s="63">
        <v>0</v>
      </c>
      <c r="AN1114" s="63">
        <v>0</v>
      </c>
      <c r="AO1114" s="63">
        <v>0</v>
      </c>
      <c r="AP1114" s="63">
        <v>0</v>
      </c>
      <c r="AQ1114" s="63">
        <v>0</v>
      </c>
      <c r="AR1114" s="63">
        <v>0</v>
      </c>
      <c r="AS1114" s="63">
        <v>0</v>
      </c>
      <c r="AT1114" s="63">
        <v>0</v>
      </c>
      <c r="AU1114" s="63">
        <v>0</v>
      </c>
      <c r="AV1114" s="63">
        <v>0</v>
      </c>
      <c r="AW1114" s="63">
        <v>0</v>
      </c>
      <c r="AX1114" s="63">
        <v>0</v>
      </c>
      <c r="AY1114" s="63">
        <v>0</v>
      </c>
      <c r="BA1114" s="5">
        <f>IF(Q1114&gt;0,RANK(Q1114,(N1114:P1114,Q1114:AE1114)),0)</f>
        <v>3</v>
      </c>
      <c r="BB1114" s="5">
        <f>IF(R1114&gt;0,RANK(R1114,(N1114:P1114,Q1114:AE1114)),0)</f>
        <v>0</v>
      </c>
      <c r="BC1114" s="5">
        <f>IF(T1114&gt;0,RANK(T1114,(N1114:P1114,Q1114:AE1114)),0)</f>
        <v>0</v>
      </c>
      <c r="BD1114" s="5">
        <f>IF(S1114&gt;0,RANK(S1114,(N1114:P1114,Q1114:AE1114)),0)</f>
        <v>0</v>
      </c>
      <c r="BE1114" s="2">
        <f t="shared" si="463"/>
        <v>5.281143212177695E-3</v>
      </c>
      <c r="BF1114" s="2">
        <f t="shared" si="464"/>
        <v>0</v>
      </c>
      <c r="BG1114" s="2">
        <f t="shared" si="465"/>
        <v>0</v>
      </c>
      <c r="BH1114" s="2">
        <f t="shared" si="466"/>
        <v>0</v>
      </c>
      <c r="BJ1114" t="s">
        <v>165</v>
      </c>
      <c r="BK1114" t="s">
        <v>1008</v>
      </c>
      <c r="BL1114">
        <v>5</v>
      </c>
      <c r="BN1114" s="112">
        <v>21</v>
      </c>
      <c r="BO1114" s="114">
        <v>147</v>
      </c>
      <c r="BP1114" s="118">
        <f t="shared" si="446"/>
        <v>21147</v>
      </c>
      <c r="BQ1114" s="118">
        <f t="shared" si="445"/>
        <v>21147</v>
      </c>
      <c r="BR1114" s="5" t="s">
        <v>3151</v>
      </c>
      <c r="CD1114" s="63">
        <f t="shared" si="467"/>
        <v>6438</v>
      </c>
      <c r="CE1114" s="63">
        <v>0</v>
      </c>
      <c r="CH1114" s="63">
        <v>0</v>
      </c>
      <c r="CI1114" s="63">
        <v>0</v>
      </c>
      <c r="CJ1114" s="63">
        <v>0</v>
      </c>
      <c r="CK1114" s="8">
        <v>0</v>
      </c>
    </row>
    <row r="1115" spans="1:89" ht="15" hidden="1" customHeight="1" outlineLevel="1">
      <c r="A1115" t="s">
        <v>117</v>
      </c>
      <c r="B1115" t="s">
        <v>1008</v>
      </c>
      <c r="C1115" s="1">
        <f t="shared" si="458"/>
        <v>4782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5</v>
      </c>
      <c r="G1115" s="129">
        <f t="shared" si="456"/>
        <v>2559</v>
      </c>
      <c r="H1115" s="134">
        <f t="shared" si="457"/>
        <v>0.53513174404015051</v>
      </c>
      <c r="I1115" s="2"/>
      <c r="J1115" s="2">
        <f t="shared" si="459"/>
        <v>0.2245922208281054</v>
      </c>
      <c r="K1115" s="2">
        <f t="shared" si="460"/>
        <v>0.759723964868256</v>
      </c>
      <c r="L1115" s="2">
        <f t="shared" si="461"/>
        <v>1.6729401923881221E-3</v>
      </c>
      <c r="M1115" s="2">
        <f t="shared" si="462"/>
        <v>1.401087411125051E-2</v>
      </c>
      <c r="N1115" s="63">
        <v>1074</v>
      </c>
      <c r="O1115" s="63">
        <v>3633</v>
      </c>
      <c r="P1115" s="63">
        <v>8</v>
      </c>
      <c r="Q1115" s="63">
        <v>56</v>
      </c>
      <c r="R1115" s="63">
        <v>0</v>
      </c>
      <c r="S1115" s="63">
        <v>0</v>
      </c>
      <c r="T1115" s="63">
        <v>0</v>
      </c>
      <c r="U1115" s="63">
        <v>11</v>
      </c>
      <c r="V1115" s="63">
        <v>0</v>
      </c>
      <c r="W1115" s="63">
        <v>0</v>
      </c>
      <c r="X1115" s="63">
        <v>0</v>
      </c>
      <c r="Y1115" s="63">
        <v>0</v>
      </c>
      <c r="Z1115" s="63">
        <v>0</v>
      </c>
      <c r="AA1115" s="63">
        <v>0</v>
      </c>
      <c r="AB1115" s="63">
        <v>0</v>
      </c>
      <c r="AC1115" s="63">
        <v>0</v>
      </c>
      <c r="AD1115" s="63">
        <v>0</v>
      </c>
      <c r="AE1115" s="63">
        <v>0</v>
      </c>
      <c r="AF1115" s="63">
        <v>0</v>
      </c>
      <c r="AG1115" s="63">
        <v>0</v>
      </c>
      <c r="AH1115" s="63">
        <v>0</v>
      </c>
      <c r="AI1115" s="63">
        <v>0</v>
      </c>
      <c r="AJ1115" s="63">
        <v>0</v>
      </c>
      <c r="AK1115" s="63">
        <v>0</v>
      </c>
      <c r="AL1115" s="63">
        <v>0</v>
      </c>
      <c r="AM1115" s="63">
        <v>0</v>
      </c>
      <c r="AN1115" s="63">
        <v>0</v>
      </c>
      <c r="AO1115" s="63">
        <v>0</v>
      </c>
      <c r="AP1115" s="63">
        <v>0</v>
      </c>
      <c r="AQ1115" s="63">
        <v>0</v>
      </c>
      <c r="AR1115" s="63">
        <v>0</v>
      </c>
      <c r="AS1115" s="63">
        <v>0</v>
      </c>
      <c r="AT1115" s="63">
        <v>0</v>
      </c>
      <c r="AU1115" s="63">
        <v>0</v>
      </c>
      <c r="AV1115" s="63">
        <v>0</v>
      </c>
      <c r="AW1115" s="63">
        <v>0</v>
      </c>
      <c r="AX1115" s="63">
        <v>0</v>
      </c>
      <c r="AY1115" s="63">
        <v>0</v>
      </c>
      <c r="BA1115" s="5">
        <f>IF(Q1115&gt;0,RANK(Q1115,(N1115:P1115,Q1115:AE1115)),0)</f>
        <v>3</v>
      </c>
      <c r="BB1115" s="5">
        <f>IF(R1115&gt;0,RANK(R1115,(N1115:P1115,Q1115:AE1115)),0)</f>
        <v>0</v>
      </c>
      <c r="BC1115" s="5">
        <f>IF(T1115&gt;0,RANK(T1115,(N1115:P1115,Q1115:AE1115)),0)</f>
        <v>0</v>
      </c>
      <c r="BD1115" s="5">
        <f>IF(S1115&gt;0,RANK(S1115,(N1115:P1115,Q1115:AE1115)),0)</f>
        <v>0</v>
      </c>
      <c r="BE1115" s="2">
        <f t="shared" si="463"/>
        <v>1.1710581346716854E-2</v>
      </c>
      <c r="BF1115" s="2">
        <f t="shared" si="464"/>
        <v>0</v>
      </c>
      <c r="BG1115" s="2">
        <f t="shared" si="465"/>
        <v>0</v>
      </c>
      <c r="BH1115" s="2">
        <f t="shared" si="466"/>
        <v>0</v>
      </c>
      <c r="BJ1115" t="s">
        <v>117</v>
      </c>
      <c r="BK1115" t="s">
        <v>1008</v>
      </c>
      <c r="BL1115">
        <v>1</v>
      </c>
      <c r="BN1115" s="112">
        <v>21</v>
      </c>
      <c r="BO1115" s="114">
        <v>149</v>
      </c>
      <c r="BP1115" s="118">
        <f t="shared" si="446"/>
        <v>21149</v>
      </c>
      <c r="BQ1115" s="118">
        <f t="shared" si="445"/>
        <v>21149</v>
      </c>
      <c r="BR1115" s="5" t="s">
        <v>3151</v>
      </c>
      <c r="CD1115" s="63">
        <f t="shared" si="467"/>
        <v>4782</v>
      </c>
      <c r="CE1115" s="63">
        <v>0</v>
      </c>
      <c r="CH1115" s="63">
        <v>0</v>
      </c>
      <c r="CI1115" s="63">
        <v>0</v>
      </c>
      <c r="CJ1115" s="63">
        <v>0</v>
      </c>
      <c r="CK1115" s="8">
        <v>0</v>
      </c>
    </row>
    <row r="1116" spans="1:89" ht="15" hidden="1" customHeight="1" outlineLevel="1">
      <c r="A1116" t="s">
        <v>1649</v>
      </c>
      <c r="B1116" t="s">
        <v>1008</v>
      </c>
      <c r="C1116" s="1">
        <f t="shared" si="458"/>
        <v>43957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5</v>
      </c>
      <c r="G1116" s="129">
        <f t="shared" si="456"/>
        <v>11775</v>
      </c>
      <c r="H1116" s="134">
        <f t="shared" si="457"/>
        <v>0.26787542370953432</v>
      </c>
      <c r="I1116" s="2"/>
      <c r="J1116" s="2">
        <f t="shared" si="459"/>
        <v>0.35446004049411928</v>
      </c>
      <c r="K1116" s="2">
        <f t="shared" si="460"/>
        <v>0.6223354642036536</v>
      </c>
      <c r="L1116" s="2">
        <f t="shared" si="461"/>
        <v>2.3659485406192417E-3</v>
      </c>
      <c r="M1116" s="2">
        <f t="shared" si="462"/>
        <v>2.083854676160788E-2</v>
      </c>
      <c r="N1116" s="63">
        <v>15581</v>
      </c>
      <c r="O1116" s="63">
        <v>27356</v>
      </c>
      <c r="P1116" s="63">
        <v>104</v>
      </c>
      <c r="Q1116" s="63">
        <v>730</v>
      </c>
      <c r="R1116" s="63">
        <v>23</v>
      </c>
      <c r="S1116" s="63">
        <v>0</v>
      </c>
      <c r="T1116" s="63">
        <v>0</v>
      </c>
      <c r="U1116" s="63">
        <v>140</v>
      </c>
      <c r="V1116" s="63">
        <v>8</v>
      </c>
      <c r="W1116" s="63">
        <v>0</v>
      </c>
      <c r="X1116" s="63">
        <v>0</v>
      </c>
      <c r="Y1116" s="63">
        <v>0</v>
      </c>
      <c r="Z1116" s="63">
        <v>14</v>
      </c>
      <c r="AA1116" s="63">
        <v>0</v>
      </c>
      <c r="AB1116" s="63">
        <v>0</v>
      </c>
      <c r="AC1116" s="63">
        <v>0</v>
      </c>
      <c r="AD1116" s="63">
        <v>0</v>
      </c>
      <c r="AE1116" s="63">
        <v>0</v>
      </c>
      <c r="AF1116" s="63">
        <v>0</v>
      </c>
      <c r="AG1116" s="63">
        <v>0</v>
      </c>
      <c r="AH1116" s="63">
        <v>0</v>
      </c>
      <c r="AI1116" s="63">
        <v>0</v>
      </c>
      <c r="AJ1116" s="63">
        <v>0</v>
      </c>
      <c r="AK1116" s="63">
        <v>0</v>
      </c>
      <c r="AL1116" s="63">
        <v>0</v>
      </c>
      <c r="AM1116" s="63">
        <v>0</v>
      </c>
      <c r="AN1116" s="63">
        <v>0</v>
      </c>
      <c r="AO1116" s="63">
        <v>0</v>
      </c>
      <c r="AP1116" s="63">
        <v>0</v>
      </c>
      <c r="AQ1116" s="63">
        <v>0</v>
      </c>
      <c r="AR1116" s="63">
        <v>0</v>
      </c>
      <c r="AS1116" s="63">
        <v>0</v>
      </c>
      <c r="AT1116" s="63">
        <v>0</v>
      </c>
      <c r="AU1116" s="63">
        <v>1</v>
      </c>
      <c r="AV1116" s="63">
        <v>0</v>
      </c>
      <c r="AW1116" s="63">
        <v>0</v>
      </c>
      <c r="AX1116" s="63">
        <v>0</v>
      </c>
      <c r="AY1116" s="63">
        <v>0</v>
      </c>
      <c r="BA1116" s="5">
        <f>IF(Q1116&gt;0,RANK(Q1116,(N1116:P1116,Q1116:AE1116)),0)</f>
        <v>3</v>
      </c>
      <c r="BB1116" s="5">
        <f>IF(R1116&gt;0,RANK(R1116,(N1116:P1116,Q1116:AE1116)),0)</f>
        <v>6</v>
      </c>
      <c r="BC1116" s="5">
        <f>IF(T1116&gt;0,RANK(T1116,(N1116:P1116,Q1116:AE1116)),0)</f>
        <v>0</v>
      </c>
      <c r="BD1116" s="5">
        <f>IF(S1116&gt;0,RANK(S1116,(N1116:P1116,Q1116:AE1116)),0)</f>
        <v>0</v>
      </c>
      <c r="BE1116" s="2">
        <f t="shared" si="463"/>
        <v>1.6607138794731215E-2</v>
      </c>
      <c r="BF1116" s="2">
        <f t="shared" si="464"/>
        <v>5.2323861956002457E-4</v>
      </c>
      <c r="BG1116" s="2">
        <f t="shared" si="465"/>
        <v>0</v>
      </c>
      <c r="BH1116" s="2">
        <f t="shared" si="466"/>
        <v>0</v>
      </c>
      <c r="BJ1116" t="s">
        <v>1649</v>
      </c>
      <c r="BK1116" t="s">
        <v>1008</v>
      </c>
      <c r="BL1116">
        <v>6</v>
      </c>
      <c r="BN1116" s="112">
        <v>21</v>
      </c>
      <c r="BO1116" s="114">
        <v>151</v>
      </c>
      <c r="BP1116" s="118">
        <f t="shared" si="446"/>
        <v>21151</v>
      </c>
      <c r="BQ1116" s="118">
        <f t="shared" si="445"/>
        <v>21151</v>
      </c>
      <c r="BR1116" s="5" t="s">
        <v>3151</v>
      </c>
      <c r="CD1116" s="63">
        <f t="shared" si="467"/>
        <v>43957</v>
      </c>
      <c r="CE1116" s="63">
        <v>0</v>
      </c>
      <c r="CH1116" s="63">
        <v>0</v>
      </c>
      <c r="CI1116" s="63">
        <v>0</v>
      </c>
      <c r="CJ1116" s="63">
        <v>0</v>
      </c>
      <c r="CK1116" s="8">
        <v>0</v>
      </c>
    </row>
    <row r="1117" spans="1:89" ht="15" hidden="1" customHeight="1" outlineLevel="1">
      <c r="A1117" t="s">
        <v>546</v>
      </c>
      <c r="B1117" t="s">
        <v>1008</v>
      </c>
      <c r="C1117" s="1">
        <f t="shared" si="458"/>
        <v>5447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5</v>
      </c>
      <c r="G1117" s="129">
        <f t="shared" si="456"/>
        <v>2960</v>
      </c>
      <c r="H1117" s="134">
        <f t="shared" si="457"/>
        <v>0.54341839544703507</v>
      </c>
      <c r="I1117" s="2"/>
      <c r="J1117" s="2">
        <f t="shared" si="459"/>
        <v>0.22287497705158804</v>
      </c>
      <c r="K1117" s="2">
        <f t="shared" si="460"/>
        <v>0.76629337249862306</v>
      </c>
      <c r="L1117" s="2">
        <f t="shared" si="461"/>
        <v>1.6522856618322011E-3</v>
      </c>
      <c r="M1117" s="2">
        <f t="shared" si="462"/>
        <v>9.1793647879566415E-3</v>
      </c>
      <c r="N1117" s="63">
        <v>1214</v>
      </c>
      <c r="O1117" s="63">
        <v>4174</v>
      </c>
      <c r="P1117" s="63">
        <v>9</v>
      </c>
      <c r="Q1117" s="63">
        <v>40</v>
      </c>
      <c r="R1117" s="63">
        <v>0</v>
      </c>
      <c r="S1117" s="63">
        <v>0</v>
      </c>
      <c r="T1117" s="63">
        <v>0</v>
      </c>
      <c r="U1117" s="63">
        <v>10</v>
      </c>
      <c r="V1117" s="63">
        <v>0</v>
      </c>
      <c r="W1117" s="63">
        <v>0</v>
      </c>
      <c r="X1117" s="63">
        <v>0</v>
      </c>
      <c r="Y1117" s="63">
        <v>0</v>
      </c>
      <c r="Z1117" s="63">
        <v>0</v>
      </c>
      <c r="AA1117" s="63">
        <v>0</v>
      </c>
      <c r="AB1117" s="63">
        <v>0</v>
      </c>
      <c r="AC1117" s="63">
        <v>0</v>
      </c>
      <c r="AD1117" s="63">
        <v>0</v>
      </c>
      <c r="AE1117" s="63">
        <v>0</v>
      </c>
      <c r="AF1117" s="63">
        <v>0</v>
      </c>
      <c r="AG1117" s="63">
        <v>0</v>
      </c>
      <c r="AH1117" s="63">
        <v>0</v>
      </c>
      <c r="AI1117" s="63">
        <v>0</v>
      </c>
      <c r="AJ1117" s="63">
        <v>0</v>
      </c>
      <c r="AK1117" s="63">
        <v>0</v>
      </c>
      <c r="AL1117" s="63">
        <v>0</v>
      </c>
      <c r="AM1117" s="63">
        <v>0</v>
      </c>
      <c r="AN1117" s="63">
        <v>0</v>
      </c>
      <c r="AO1117" s="63">
        <v>0</v>
      </c>
      <c r="AP1117" s="63">
        <v>0</v>
      </c>
      <c r="AQ1117" s="63">
        <v>0</v>
      </c>
      <c r="AR1117" s="63">
        <v>0</v>
      </c>
      <c r="AS1117" s="63">
        <v>0</v>
      </c>
      <c r="AT1117" s="63">
        <v>0</v>
      </c>
      <c r="AU1117" s="63">
        <v>0</v>
      </c>
      <c r="AV1117" s="63">
        <v>0</v>
      </c>
      <c r="AW1117" s="63">
        <v>0</v>
      </c>
      <c r="AX1117" s="63">
        <v>0</v>
      </c>
      <c r="AY1117" s="63">
        <v>0</v>
      </c>
      <c r="BA1117" s="5">
        <f>IF(Q1117&gt;0,RANK(Q1117,(N1117:P1117,Q1117:AE1117)),0)</f>
        <v>3</v>
      </c>
      <c r="BB1117" s="5">
        <f>IF(R1117&gt;0,RANK(R1117,(N1117:P1117,Q1117:AE1117)),0)</f>
        <v>0</v>
      </c>
      <c r="BC1117" s="5">
        <f>IF(T1117&gt;0,RANK(T1117,(N1117:P1117,Q1117:AE1117)),0)</f>
        <v>0</v>
      </c>
      <c r="BD1117" s="5">
        <f>IF(S1117&gt;0,RANK(S1117,(N1117:P1117,Q1117:AE1117)),0)</f>
        <v>0</v>
      </c>
      <c r="BE1117" s="2">
        <f t="shared" si="463"/>
        <v>7.3434918303653387E-3</v>
      </c>
      <c r="BF1117" s="2">
        <f t="shared" si="464"/>
        <v>0</v>
      </c>
      <c r="BG1117" s="2">
        <f t="shared" si="465"/>
        <v>0</v>
      </c>
      <c r="BH1117" s="2">
        <f t="shared" si="466"/>
        <v>0</v>
      </c>
      <c r="BJ1117" t="s">
        <v>546</v>
      </c>
      <c r="BK1117" t="s">
        <v>1008</v>
      </c>
      <c r="BL1117">
        <v>5</v>
      </c>
      <c r="BN1117" s="112">
        <v>21</v>
      </c>
      <c r="BO1117" s="114">
        <v>153</v>
      </c>
      <c r="BP1117" s="118">
        <f t="shared" si="446"/>
        <v>21153</v>
      </c>
      <c r="BQ1117" s="118">
        <f t="shared" si="445"/>
        <v>21153</v>
      </c>
      <c r="BR1117" s="5" t="s">
        <v>3151</v>
      </c>
      <c r="CD1117" s="63">
        <f t="shared" si="467"/>
        <v>5447</v>
      </c>
      <c r="CE1117" s="63">
        <v>0</v>
      </c>
      <c r="CH1117" s="63">
        <v>0</v>
      </c>
      <c r="CI1117" s="63">
        <v>0</v>
      </c>
      <c r="CJ1117" s="63">
        <v>0</v>
      </c>
      <c r="CK1117" s="8">
        <v>0</v>
      </c>
    </row>
    <row r="1118" spans="1:89" ht="15" hidden="1" customHeight="1" outlineLevel="1">
      <c r="A1118" t="s">
        <v>1825</v>
      </c>
      <c r="B1118" t="s">
        <v>1008</v>
      </c>
      <c r="C1118" s="1">
        <f t="shared" si="458"/>
        <v>8928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5</v>
      </c>
      <c r="G1118" s="129">
        <f t="shared" si="456"/>
        <v>3391</v>
      </c>
      <c r="H1118" s="134">
        <f t="shared" si="457"/>
        <v>0.37981630824372759</v>
      </c>
      <c r="I1118" s="2"/>
      <c r="J1118" s="2">
        <f t="shared" si="459"/>
        <v>0.30488351254480289</v>
      </c>
      <c r="K1118" s="2">
        <f t="shared" si="460"/>
        <v>0.68469982078853042</v>
      </c>
      <c r="L1118" s="2">
        <f t="shared" si="461"/>
        <v>1.5681003584229391E-3</v>
      </c>
      <c r="M1118" s="2">
        <f t="shared" si="462"/>
        <v>8.8485663082438007E-3</v>
      </c>
      <c r="N1118" s="63">
        <v>2722</v>
      </c>
      <c r="O1118" s="63">
        <v>6113</v>
      </c>
      <c r="P1118" s="63">
        <v>14</v>
      </c>
      <c r="Q1118" s="63">
        <v>55</v>
      </c>
      <c r="R1118" s="63">
        <v>0</v>
      </c>
      <c r="S1118" s="63">
        <v>0</v>
      </c>
      <c r="T1118" s="63">
        <v>0</v>
      </c>
      <c r="U1118" s="63">
        <v>24</v>
      </c>
      <c r="V1118" s="63">
        <v>0</v>
      </c>
      <c r="W1118" s="63">
        <v>0</v>
      </c>
      <c r="X1118" s="63">
        <v>0</v>
      </c>
      <c r="Y1118" s="63">
        <v>0</v>
      </c>
      <c r="Z1118" s="63">
        <v>0</v>
      </c>
      <c r="AA1118" s="63">
        <v>0</v>
      </c>
      <c r="AB1118" s="63">
        <v>0</v>
      </c>
      <c r="AC1118" s="63">
        <v>0</v>
      </c>
      <c r="AD1118" s="63">
        <v>0</v>
      </c>
      <c r="AE1118" s="63">
        <v>0</v>
      </c>
      <c r="AF1118" s="63">
        <v>0</v>
      </c>
      <c r="AG1118" s="63">
        <v>0</v>
      </c>
      <c r="AH1118" s="63">
        <v>0</v>
      </c>
      <c r="AI1118" s="63">
        <v>0</v>
      </c>
      <c r="AJ1118" s="63">
        <v>0</v>
      </c>
      <c r="AK1118" s="63">
        <v>0</v>
      </c>
      <c r="AL1118" s="63">
        <v>0</v>
      </c>
      <c r="AM1118" s="63">
        <v>0</v>
      </c>
      <c r="AN1118" s="63">
        <v>0</v>
      </c>
      <c r="AO1118" s="63">
        <v>0</v>
      </c>
      <c r="AP1118" s="63">
        <v>0</v>
      </c>
      <c r="AQ1118" s="63">
        <v>0</v>
      </c>
      <c r="AR1118" s="63">
        <v>0</v>
      </c>
      <c r="AS1118" s="63">
        <v>0</v>
      </c>
      <c r="AT1118" s="63">
        <v>0</v>
      </c>
      <c r="AU1118" s="63">
        <v>0</v>
      </c>
      <c r="AV1118" s="63">
        <v>0</v>
      </c>
      <c r="AW1118" s="63">
        <v>0</v>
      </c>
      <c r="AX1118" s="63">
        <v>0</v>
      </c>
      <c r="AY1118" s="63">
        <v>0</v>
      </c>
      <c r="BA1118" s="5">
        <f>IF(Q1118&gt;0,RANK(Q1118,(N1118:P1118,Q1118:AE1118)),0)</f>
        <v>3</v>
      </c>
      <c r="BB1118" s="5">
        <f>IF(R1118&gt;0,RANK(R1118,(N1118:P1118,Q1118:AE1118)),0)</f>
        <v>0</v>
      </c>
      <c r="BC1118" s="5">
        <f>IF(T1118&gt;0,RANK(T1118,(N1118:P1118,Q1118:AE1118)),0)</f>
        <v>0</v>
      </c>
      <c r="BD1118" s="5">
        <f>IF(S1118&gt;0,RANK(S1118,(N1118:P1118,Q1118:AE1118)),0)</f>
        <v>0</v>
      </c>
      <c r="BE1118" s="2">
        <f t="shared" si="463"/>
        <v>6.1603942652329749E-3</v>
      </c>
      <c r="BF1118" s="2">
        <f t="shared" si="464"/>
        <v>0</v>
      </c>
      <c r="BG1118" s="2">
        <f t="shared" si="465"/>
        <v>0</v>
      </c>
      <c r="BH1118" s="2">
        <f t="shared" si="466"/>
        <v>0</v>
      </c>
      <c r="BJ1118" t="s">
        <v>1825</v>
      </c>
      <c r="BK1118" t="s">
        <v>1008</v>
      </c>
      <c r="BL1118">
        <v>1</v>
      </c>
      <c r="BN1118" s="112">
        <v>21</v>
      </c>
      <c r="BO1118" s="114">
        <v>155</v>
      </c>
      <c r="BP1118" s="118">
        <f t="shared" si="446"/>
        <v>21155</v>
      </c>
      <c r="BQ1118" s="118">
        <f t="shared" si="445"/>
        <v>21155</v>
      </c>
      <c r="BR1118" s="5" t="s">
        <v>3151</v>
      </c>
      <c r="CD1118" s="63">
        <f t="shared" si="467"/>
        <v>8928</v>
      </c>
      <c r="CE1118" s="63">
        <v>0</v>
      </c>
      <c r="CH1118" s="63">
        <v>0</v>
      </c>
      <c r="CI1118" s="63">
        <v>0</v>
      </c>
      <c r="CJ1118" s="63">
        <v>0</v>
      </c>
      <c r="CK1118" s="8">
        <v>0</v>
      </c>
    </row>
    <row r="1119" spans="1:89" ht="15" hidden="1" customHeight="1" outlineLevel="1">
      <c r="A1119" t="s">
        <v>1846</v>
      </c>
      <c r="B1119" t="s">
        <v>1008</v>
      </c>
      <c r="C1119" s="1">
        <f t="shared" si="458"/>
        <v>17603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5</v>
      </c>
      <c r="G1119" s="129">
        <f t="shared" si="456"/>
        <v>9226</v>
      </c>
      <c r="H1119" s="134">
        <f t="shared" si="457"/>
        <v>0.52411520763506225</v>
      </c>
      <c r="I1119" s="2"/>
      <c r="J1119" s="2">
        <f t="shared" si="459"/>
        <v>0.23126739760268136</v>
      </c>
      <c r="K1119" s="2">
        <f t="shared" si="460"/>
        <v>0.75538260523774359</v>
      </c>
      <c r="L1119" s="2">
        <f t="shared" si="461"/>
        <v>1.3634039652331989E-3</v>
      </c>
      <c r="M1119" s="2">
        <f t="shared" si="462"/>
        <v>1.198659319434188E-2</v>
      </c>
      <c r="N1119" s="63">
        <v>4071</v>
      </c>
      <c r="O1119" s="63">
        <v>13297</v>
      </c>
      <c r="P1119" s="63">
        <v>24</v>
      </c>
      <c r="Q1119" s="63">
        <v>165</v>
      </c>
      <c r="R1119" s="63">
        <v>1</v>
      </c>
      <c r="S1119" s="63">
        <v>0</v>
      </c>
      <c r="T1119" s="63">
        <v>0</v>
      </c>
      <c r="U1119" s="63">
        <v>44</v>
      </c>
      <c r="V1119" s="63">
        <v>0</v>
      </c>
      <c r="W1119" s="63">
        <v>0</v>
      </c>
      <c r="X1119" s="63">
        <v>0</v>
      </c>
      <c r="Y1119" s="63">
        <v>0</v>
      </c>
      <c r="Z1119" s="63">
        <v>1</v>
      </c>
      <c r="AA1119" s="63">
        <v>0</v>
      </c>
      <c r="AB1119" s="63">
        <v>0</v>
      </c>
      <c r="AC1119" s="63">
        <v>0</v>
      </c>
      <c r="AD1119" s="63">
        <v>0</v>
      </c>
      <c r="AE1119" s="63">
        <v>0</v>
      </c>
      <c r="AF1119" s="63">
        <v>0</v>
      </c>
      <c r="AG1119" s="63">
        <v>0</v>
      </c>
      <c r="AH1119" s="63">
        <v>0</v>
      </c>
      <c r="AI1119" s="63">
        <v>0</v>
      </c>
      <c r="AJ1119" s="63">
        <v>0</v>
      </c>
      <c r="AK1119" s="63">
        <v>0</v>
      </c>
      <c r="AL1119" s="63">
        <v>0</v>
      </c>
      <c r="AM1119" s="63">
        <v>0</v>
      </c>
      <c r="AN1119" s="63">
        <v>0</v>
      </c>
      <c r="AO1119" s="63">
        <v>0</v>
      </c>
      <c r="AP1119" s="63">
        <v>0</v>
      </c>
      <c r="AQ1119" s="63">
        <v>0</v>
      </c>
      <c r="AR1119" s="63">
        <v>0</v>
      </c>
      <c r="AS1119" s="63">
        <v>0</v>
      </c>
      <c r="AT1119" s="63">
        <v>0</v>
      </c>
      <c r="AU1119" s="63">
        <v>0</v>
      </c>
      <c r="AV1119" s="63">
        <v>0</v>
      </c>
      <c r="AW1119" s="63">
        <v>0</v>
      </c>
      <c r="AX1119" s="63">
        <v>0</v>
      </c>
      <c r="AY1119" s="63">
        <v>0</v>
      </c>
      <c r="BA1119" s="5">
        <f>IF(Q1119&gt;0,RANK(Q1119,(N1119:P1119,Q1119:AE1119)),0)</f>
        <v>3</v>
      </c>
      <c r="BB1119" s="5">
        <f>IF(R1119&gt;0,RANK(R1119,(N1119:P1119,Q1119:AE1119)),0)</f>
        <v>6</v>
      </c>
      <c r="BC1119" s="5">
        <f>IF(T1119&gt;0,RANK(T1119,(N1119:P1119,Q1119:AE1119)),0)</f>
        <v>0</v>
      </c>
      <c r="BD1119" s="5">
        <f>IF(S1119&gt;0,RANK(S1119,(N1119:P1119,Q1119:AE1119)),0)</f>
        <v>0</v>
      </c>
      <c r="BE1119" s="2">
        <f t="shared" si="463"/>
        <v>9.3734022609782419E-3</v>
      </c>
      <c r="BF1119" s="2">
        <f t="shared" si="464"/>
        <v>5.6808498551383284E-5</v>
      </c>
      <c r="BG1119" s="2">
        <f t="shared" si="465"/>
        <v>0</v>
      </c>
      <c r="BH1119" s="2">
        <f t="shared" si="466"/>
        <v>0</v>
      </c>
      <c r="BJ1119" t="s">
        <v>1846</v>
      </c>
      <c r="BK1119" t="s">
        <v>1008</v>
      </c>
      <c r="BL1119">
        <v>1</v>
      </c>
      <c r="BN1119" s="112">
        <v>21</v>
      </c>
      <c r="BO1119" s="114">
        <v>157</v>
      </c>
      <c r="BP1119" s="118">
        <f t="shared" si="446"/>
        <v>21157</v>
      </c>
      <c r="BQ1119" s="118">
        <f t="shared" si="445"/>
        <v>21157</v>
      </c>
      <c r="BR1119" s="5" t="s">
        <v>3151</v>
      </c>
      <c r="CD1119" s="63">
        <f t="shared" si="467"/>
        <v>17603</v>
      </c>
      <c r="CE1119" s="63">
        <v>0</v>
      </c>
      <c r="CH1119" s="63">
        <v>0</v>
      </c>
      <c r="CI1119" s="63">
        <v>0</v>
      </c>
      <c r="CJ1119" s="63">
        <v>0</v>
      </c>
      <c r="CK1119" s="8">
        <v>0</v>
      </c>
    </row>
    <row r="1120" spans="1:89" ht="15" hidden="1" customHeight="1" outlineLevel="1">
      <c r="A1120" t="s">
        <v>1</v>
      </c>
      <c r="B1120" t="s">
        <v>1008</v>
      </c>
      <c r="C1120" s="1">
        <f t="shared" si="458"/>
        <v>3936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5</v>
      </c>
      <c r="G1120" s="129">
        <f t="shared" si="456"/>
        <v>3093</v>
      </c>
      <c r="H1120" s="134">
        <f t="shared" si="457"/>
        <v>0.78582317073170727</v>
      </c>
      <c r="I1120" s="2"/>
      <c r="J1120" s="2">
        <f t="shared" si="459"/>
        <v>0.10238821138211382</v>
      </c>
      <c r="K1120" s="2">
        <f t="shared" si="460"/>
        <v>0.88821138211382111</v>
      </c>
      <c r="L1120" s="2">
        <f t="shared" si="461"/>
        <v>1.5243902439024391E-3</v>
      </c>
      <c r="M1120" s="2">
        <f t="shared" si="462"/>
        <v>7.8760162601626011E-3</v>
      </c>
      <c r="N1120" s="63">
        <v>403</v>
      </c>
      <c r="O1120" s="63">
        <v>3496</v>
      </c>
      <c r="P1120" s="63">
        <v>6</v>
      </c>
      <c r="Q1120" s="63">
        <v>17</v>
      </c>
      <c r="R1120" s="63">
        <v>0</v>
      </c>
      <c r="S1120" s="63">
        <v>0</v>
      </c>
      <c r="T1120" s="63">
        <v>0</v>
      </c>
      <c r="U1120" s="63">
        <v>8</v>
      </c>
      <c r="V1120" s="63">
        <v>0</v>
      </c>
      <c r="W1120" s="63">
        <v>0</v>
      </c>
      <c r="X1120" s="63">
        <v>0</v>
      </c>
      <c r="Y1120" s="63">
        <v>0</v>
      </c>
      <c r="Z1120" s="63">
        <v>0</v>
      </c>
      <c r="AA1120" s="63">
        <v>0</v>
      </c>
      <c r="AB1120" s="63">
        <v>0</v>
      </c>
      <c r="AC1120" s="63">
        <v>0</v>
      </c>
      <c r="AD1120" s="63">
        <v>0</v>
      </c>
      <c r="AE1120" s="63">
        <v>0</v>
      </c>
      <c r="AF1120" s="63">
        <v>0</v>
      </c>
      <c r="AG1120" s="63">
        <v>0</v>
      </c>
      <c r="AH1120" s="63">
        <v>0</v>
      </c>
      <c r="AI1120" s="63">
        <v>6</v>
      </c>
      <c r="AJ1120" s="63">
        <v>0</v>
      </c>
      <c r="AK1120" s="63">
        <v>0</v>
      </c>
      <c r="AL1120" s="63">
        <v>0</v>
      </c>
      <c r="AM1120" s="63">
        <v>0</v>
      </c>
      <c r="AN1120" s="63">
        <v>0</v>
      </c>
      <c r="AO1120" s="63">
        <v>0</v>
      </c>
      <c r="AP1120" s="63">
        <v>0</v>
      </c>
      <c r="AQ1120" s="63">
        <v>0</v>
      </c>
      <c r="AR1120" s="63">
        <v>0</v>
      </c>
      <c r="AS1120" s="63">
        <v>0</v>
      </c>
      <c r="AT1120" s="63">
        <v>0</v>
      </c>
      <c r="AU1120" s="63">
        <v>0</v>
      </c>
      <c r="AV1120" s="63">
        <v>0</v>
      </c>
      <c r="AW1120" s="63">
        <v>0</v>
      </c>
      <c r="AX1120" s="63">
        <v>0</v>
      </c>
      <c r="AY1120" s="63">
        <v>0</v>
      </c>
      <c r="BA1120" s="5">
        <f>IF(Q1120&gt;0,RANK(Q1120,(N1120:P1120,Q1120:AE1120)),0)</f>
        <v>3</v>
      </c>
      <c r="BB1120" s="5">
        <f>IF(R1120&gt;0,RANK(R1120,(N1120:P1120,Q1120:AE1120)),0)</f>
        <v>0</v>
      </c>
      <c r="BC1120" s="5">
        <f>IF(T1120&gt;0,RANK(T1120,(N1120:P1120,Q1120:AE1120)),0)</f>
        <v>0</v>
      </c>
      <c r="BD1120" s="5">
        <f>IF(S1120&gt;0,RANK(S1120,(N1120:P1120,Q1120:AE1120)),0)</f>
        <v>0</v>
      </c>
      <c r="BE1120" s="2">
        <f t="shared" si="463"/>
        <v>4.3191056910569106E-3</v>
      </c>
      <c r="BF1120" s="2">
        <f t="shared" si="464"/>
        <v>0</v>
      </c>
      <c r="BG1120" s="2">
        <f t="shared" si="465"/>
        <v>0</v>
      </c>
      <c r="BH1120" s="2">
        <f t="shared" si="466"/>
        <v>0</v>
      </c>
      <c r="BJ1120" t="s">
        <v>1</v>
      </c>
      <c r="BK1120" t="s">
        <v>1008</v>
      </c>
      <c r="BL1120">
        <v>5</v>
      </c>
      <c r="BN1120" s="112">
        <v>21</v>
      </c>
      <c r="BO1120" s="114">
        <v>159</v>
      </c>
      <c r="BP1120" s="118">
        <f t="shared" si="446"/>
        <v>21159</v>
      </c>
      <c r="BQ1120" s="118">
        <f t="shared" si="445"/>
        <v>21159</v>
      </c>
      <c r="BR1120" s="5" t="s">
        <v>3151</v>
      </c>
      <c r="CD1120" s="63">
        <f t="shared" si="467"/>
        <v>3936</v>
      </c>
      <c r="CE1120" s="63">
        <v>0</v>
      </c>
      <c r="CH1120" s="63">
        <v>0</v>
      </c>
      <c r="CI1120" s="63">
        <v>0</v>
      </c>
      <c r="CJ1120" s="63">
        <v>0</v>
      </c>
      <c r="CK1120" s="8">
        <v>0</v>
      </c>
    </row>
    <row r="1121" spans="1:89" ht="15" hidden="1" customHeight="1" outlineLevel="1">
      <c r="A1121" t="s">
        <v>1941</v>
      </c>
      <c r="B1121" t="s">
        <v>1008</v>
      </c>
      <c r="C1121" s="1">
        <f t="shared" si="458"/>
        <v>7958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5</v>
      </c>
      <c r="G1121" s="129">
        <f t="shared" si="456"/>
        <v>3115</v>
      </c>
      <c r="H1121" s="134">
        <f t="shared" si="457"/>
        <v>0.39143000753958279</v>
      </c>
      <c r="I1121" s="2"/>
      <c r="J1121" s="2">
        <f t="shared" si="459"/>
        <v>0.29680824327720534</v>
      </c>
      <c r="K1121" s="2">
        <f t="shared" si="460"/>
        <v>0.68823825081678813</v>
      </c>
      <c r="L1121" s="2">
        <f t="shared" si="461"/>
        <v>1.8848957024377984E-3</v>
      </c>
      <c r="M1121" s="2">
        <f t="shared" si="462"/>
        <v>1.3068610203568727E-2</v>
      </c>
      <c r="N1121" s="63">
        <v>2362</v>
      </c>
      <c r="O1121" s="63">
        <v>5477</v>
      </c>
      <c r="P1121" s="63">
        <v>15</v>
      </c>
      <c r="Q1121" s="63">
        <v>85</v>
      </c>
      <c r="R1121" s="63">
        <v>0</v>
      </c>
      <c r="S1121" s="63">
        <v>0</v>
      </c>
      <c r="T1121" s="63">
        <v>0</v>
      </c>
      <c r="U1121" s="63">
        <v>19</v>
      </c>
      <c r="V1121" s="63">
        <v>0</v>
      </c>
      <c r="W1121" s="63">
        <v>0</v>
      </c>
      <c r="X1121" s="63">
        <v>0</v>
      </c>
      <c r="Y1121" s="63">
        <v>0</v>
      </c>
      <c r="Z1121" s="63">
        <v>0</v>
      </c>
      <c r="AA1121" s="63">
        <v>0</v>
      </c>
      <c r="AB1121" s="63">
        <v>0</v>
      </c>
      <c r="AC1121" s="63">
        <v>0</v>
      </c>
      <c r="AD1121" s="63">
        <v>0</v>
      </c>
      <c r="AE1121" s="63">
        <v>0</v>
      </c>
      <c r="AF1121" s="63">
        <v>0</v>
      </c>
      <c r="AG1121" s="63">
        <v>0</v>
      </c>
      <c r="AH1121" s="63">
        <v>0</v>
      </c>
      <c r="AI1121" s="63">
        <v>0</v>
      </c>
      <c r="AJ1121" s="63">
        <v>0</v>
      </c>
      <c r="AK1121" s="63">
        <v>0</v>
      </c>
      <c r="AL1121" s="63">
        <v>0</v>
      </c>
      <c r="AM1121" s="63">
        <v>0</v>
      </c>
      <c r="AN1121" s="63">
        <v>0</v>
      </c>
      <c r="AO1121" s="63">
        <v>0</v>
      </c>
      <c r="AP1121" s="63">
        <v>0</v>
      </c>
      <c r="AQ1121" s="63">
        <v>0</v>
      </c>
      <c r="AR1121" s="63">
        <v>0</v>
      </c>
      <c r="AS1121" s="63">
        <v>0</v>
      </c>
      <c r="AT1121" s="63">
        <v>0</v>
      </c>
      <c r="AU1121" s="63">
        <v>0</v>
      </c>
      <c r="AV1121" s="63">
        <v>0</v>
      </c>
      <c r="AW1121" s="63">
        <v>0</v>
      </c>
      <c r="AX1121" s="63">
        <v>0</v>
      </c>
      <c r="AY1121" s="63">
        <v>0</v>
      </c>
      <c r="BA1121" s="5">
        <f>IF(Q1121&gt;0,RANK(Q1121,(N1121:P1121,Q1121:AE1121)),0)</f>
        <v>3</v>
      </c>
      <c r="BB1121" s="5">
        <f>IF(R1121&gt;0,RANK(R1121,(N1121:P1121,Q1121:AE1121)),0)</f>
        <v>0</v>
      </c>
      <c r="BC1121" s="5">
        <f>IF(T1121&gt;0,RANK(T1121,(N1121:P1121,Q1121:AE1121)),0)</f>
        <v>0</v>
      </c>
      <c r="BD1121" s="5">
        <f>IF(S1121&gt;0,RANK(S1121,(N1121:P1121,Q1121:AE1121)),0)</f>
        <v>0</v>
      </c>
      <c r="BE1121" s="2">
        <f t="shared" si="463"/>
        <v>1.0681075647147525E-2</v>
      </c>
      <c r="BF1121" s="2">
        <f t="shared" si="464"/>
        <v>0</v>
      </c>
      <c r="BG1121" s="2">
        <f t="shared" si="465"/>
        <v>0</v>
      </c>
      <c r="BH1121" s="2">
        <f t="shared" si="466"/>
        <v>0</v>
      </c>
      <c r="BJ1121" t="s">
        <v>1941</v>
      </c>
      <c r="BK1121" t="s">
        <v>1008</v>
      </c>
      <c r="BL1121">
        <v>4</v>
      </c>
      <c r="BN1121" s="112">
        <v>21</v>
      </c>
      <c r="BO1121" s="114">
        <v>161</v>
      </c>
      <c r="BP1121" s="118">
        <f t="shared" si="446"/>
        <v>21161</v>
      </c>
      <c r="BQ1121" s="118">
        <f t="shared" si="445"/>
        <v>21161</v>
      </c>
      <c r="BR1121" s="5" t="s">
        <v>3151</v>
      </c>
      <c r="CD1121" s="63">
        <f t="shared" si="467"/>
        <v>7958</v>
      </c>
      <c r="CE1121" s="63">
        <v>0</v>
      </c>
      <c r="CH1121" s="63">
        <v>0</v>
      </c>
      <c r="CI1121" s="63">
        <v>0</v>
      </c>
      <c r="CJ1121" s="63">
        <v>0</v>
      </c>
      <c r="CK1121" s="8">
        <v>0</v>
      </c>
    </row>
    <row r="1122" spans="1:89" ht="15" hidden="1" customHeight="1" outlineLevel="1">
      <c r="A1122" t="s">
        <v>1787</v>
      </c>
      <c r="B1122" t="s">
        <v>1008</v>
      </c>
      <c r="C1122" s="1">
        <f t="shared" si="458"/>
        <v>14113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5</v>
      </c>
      <c r="G1122" s="129">
        <f t="shared" si="456"/>
        <v>6553</v>
      </c>
      <c r="H1122" s="134">
        <f t="shared" si="457"/>
        <v>0.46432367320909801</v>
      </c>
      <c r="I1122" s="2"/>
      <c r="J1122" s="2">
        <f t="shared" si="459"/>
        <v>0.25735137816197834</v>
      </c>
      <c r="K1122" s="2">
        <f t="shared" si="460"/>
        <v>0.72167505137107635</v>
      </c>
      <c r="L1122" s="2">
        <f t="shared" si="461"/>
        <v>1.8422730815560121E-3</v>
      </c>
      <c r="M1122" s="2">
        <f t="shared" si="462"/>
        <v>1.9131297385389358E-2</v>
      </c>
      <c r="N1122" s="63">
        <v>3632</v>
      </c>
      <c r="O1122" s="63">
        <v>10185</v>
      </c>
      <c r="P1122" s="63">
        <v>26</v>
      </c>
      <c r="Q1122" s="63">
        <v>235</v>
      </c>
      <c r="R1122" s="63">
        <v>2</v>
      </c>
      <c r="S1122" s="63">
        <v>0</v>
      </c>
      <c r="T1122" s="63">
        <v>0</v>
      </c>
      <c r="U1122" s="63">
        <v>33</v>
      </c>
      <c r="V1122" s="63">
        <v>0</v>
      </c>
      <c r="W1122" s="63">
        <v>0</v>
      </c>
      <c r="X1122" s="63">
        <v>0</v>
      </c>
      <c r="Y1122" s="63">
        <v>0</v>
      </c>
      <c r="Z1122" s="63">
        <v>0</v>
      </c>
      <c r="AA1122" s="63">
        <v>0</v>
      </c>
      <c r="AB1122" s="63">
        <v>0</v>
      </c>
      <c r="AC1122" s="63">
        <v>0</v>
      </c>
      <c r="AD1122" s="63">
        <v>0</v>
      </c>
      <c r="AE1122" s="63">
        <v>0</v>
      </c>
      <c r="AF1122" s="63">
        <v>0</v>
      </c>
      <c r="AG1122" s="63">
        <v>0</v>
      </c>
      <c r="AH1122" s="63">
        <v>0</v>
      </c>
      <c r="AI1122" s="63">
        <v>0</v>
      </c>
      <c r="AJ1122" s="63">
        <v>0</v>
      </c>
      <c r="AK1122" s="63">
        <v>0</v>
      </c>
      <c r="AL1122" s="63">
        <v>0</v>
      </c>
      <c r="AM1122" s="63">
        <v>0</v>
      </c>
      <c r="AN1122" s="63">
        <v>0</v>
      </c>
      <c r="AO1122" s="63">
        <v>0</v>
      </c>
      <c r="AP1122" s="63">
        <v>0</v>
      </c>
      <c r="AQ1122" s="63">
        <v>0</v>
      </c>
      <c r="AR1122" s="63">
        <v>0</v>
      </c>
      <c r="AS1122" s="63">
        <v>0</v>
      </c>
      <c r="AT1122" s="63">
        <v>0</v>
      </c>
      <c r="AU1122" s="63">
        <v>0</v>
      </c>
      <c r="AV1122" s="63">
        <v>0</v>
      </c>
      <c r="AW1122" s="63">
        <v>0</v>
      </c>
      <c r="AX1122" s="63">
        <v>0</v>
      </c>
      <c r="AY1122" s="63">
        <v>0</v>
      </c>
      <c r="BA1122" s="5">
        <f>IF(Q1122&gt;0,RANK(Q1122,(N1122:P1122,Q1122:AE1122)),0)</f>
        <v>3</v>
      </c>
      <c r="BB1122" s="5">
        <f>IF(R1122&gt;0,RANK(R1122,(N1122:P1122,Q1122:AE1122)),0)</f>
        <v>6</v>
      </c>
      <c r="BC1122" s="5">
        <f>IF(T1122&gt;0,RANK(T1122,(N1122:P1122,Q1122:AE1122)),0)</f>
        <v>0</v>
      </c>
      <c r="BD1122" s="5">
        <f>IF(S1122&gt;0,RANK(S1122,(N1122:P1122,Q1122:AE1122)),0)</f>
        <v>0</v>
      </c>
      <c r="BE1122" s="2">
        <f t="shared" si="463"/>
        <v>1.6651314390987035E-2</v>
      </c>
      <c r="BF1122" s="2">
        <f t="shared" si="464"/>
        <v>1.417133139658471E-4</v>
      </c>
      <c r="BG1122" s="2">
        <f t="shared" si="465"/>
        <v>0</v>
      </c>
      <c r="BH1122" s="2">
        <f t="shared" si="466"/>
        <v>0</v>
      </c>
      <c r="BJ1122" t="s">
        <v>1787</v>
      </c>
      <c r="BK1122" t="s">
        <v>1008</v>
      </c>
      <c r="BL1122">
        <v>2</v>
      </c>
      <c r="BN1122" s="112">
        <v>21</v>
      </c>
      <c r="BO1122" s="114">
        <v>163</v>
      </c>
      <c r="BP1122" s="118">
        <f t="shared" si="446"/>
        <v>21163</v>
      </c>
      <c r="BQ1122" s="118">
        <f t="shared" si="445"/>
        <v>21163</v>
      </c>
      <c r="BR1122" s="5" t="s">
        <v>3151</v>
      </c>
      <c r="CD1122" s="63">
        <f t="shared" si="467"/>
        <v>14113</v>
      </c>
      <c r="CE1122" s="63">
        <v>0</v>
      </c>
      <c r="CH1122" s="63">
        <v>0</v>
      </c>
      <c r="CI1122" s="63">
        <v>0</v>
      </c>
      <c r="CJ1122" s="63">
        <v>0</v>
      </c>
      <c r="CK1122" s="8">
        <v>0</v>
      </c>
    </row>
    <row r="1123" spans="1:89" ht="15" hidden="1" customHeight="1" outlineLevel="1">
      <c r="A1123" t="s">
        <v>1928</v>
      </c>
      <c r="B1123" t="s">
        <v>1008</v>
      </c>
      <c r="C1123" s="1">
        <f t="shared" si="458"/>
        <v>3102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5</v>
      </c>
      <c r="G1123" s="129">
        <f t="shared" si="456"/>
        <v>1561</v>
      </c>
      <c r="H1123" s="134">
        <f t="shared" si="457"/>
        <v>0.50322372662798198</v>
      </c>
      <c r="I1123" s="2"/>
      <c r="J1123" s="2">
        <f t="shared" si="459"/>
        <v>0.24177949709864605</v>
      </c>
      <c r="K1123" s="2">
        <f t="shared" si="460"/>
        <v>0.74500322372662797</v>
      </c>
      <c r="L1123" s="2">
        <f t="shared" si="461"/>
        <v>1.6118633139909735E-3</v>
      </c>
      <c r="M1123" s="2">
        <f t="shared" si="462"/>
        <v>1.1605415860735064E-2</v>
      </c>
      <c r="N1123" s="63">
        <v>750</v>
      </c>
      <c r="O1123" s="63">
        <v>2311</v>
      </c>
      <c r="P1123" s="63">
        <v>5</v>
      </c>
      <c r="Q1123" s="63">
        <v>24</v>
      </c>
      <c r="R1123" s="63">
        <v>0</v>
      </c>
      <c r="S1123" s="63">
        <v>0</v>
      </c>
      <c r="T1123" s="63">
        <v>0</v>
      </c>
      <c r="U1123" s="63">
        <v>12</v>
      </c>
      <c r="V1123" s="63">
        <v>0</v>
      </c>
      <c r="W1123" s="63">
        <v>0</v>
      </c>
      <c r="X1123" s="63">
        <v>0</v>
      </c>
      <c r="Y1123" s="63">
        <v>0</v>
      </c>
      <c r="Z1123" s="63">
        <v>0</v>
      </c>
      <c r="AA1123" s="63">
        <v>0</v>
      </c>
      <c r="AB1123" s="63">
        <v>0</v>
      </c>
      <c r="AC1123" s="63">
        <v>0</v>
      </c>
      <c r="AD1123" s="63">
        <v>0</v>
      </c>
      <c r="AE1123" s="63">
        <v>0</v>
      </c>
      <c r="AF1123" s="63">
        <v>0</v>
      </c>
      <c r="AG1123" s="63">
        <v>0</v>
      </c>
      <c r="AH1123" s="63">
        <v>0</v>
      </c>
      <c r="AI1123" s="63">
        <v>0</v>
      </c>
      <c r="AJ1123" s="63">
        <v>0</v>
      </c>
      <c r="AK1123" s="63">
        <v>0</v>
      </c>
      <c r="AL1123" s="63">
        <v>0</v>
      </c>
      <c r="AM1123" s="63">
        <v>0</v>
      </c>
      <c r="AN1123" s="63">
        <v>0</v>
      </c>
      <c r="AO1123" s="63">
        <v>0</v>
      </c>
      <c r="AP1123" s="63">
        <v>0</v>
      </c>
      <c r="AQ1123" s="63">
        <v>0</v>
      </c>
      <c r="AR1123" s="63">
        <v>0</v>
      </c>
      <c r="AS1123" s="63">
        <v>0</v>
      </c>
      <c r="AT1123" s="63">
        <v>0</v>
      </c>
      <c r="AU1123" s="63">
        <v>0</v>
      </c>
      <c r="AV1123" s="63">
        <v>0</v>
      </c>
      <c r="AW1123" s="63">
        <v>0</v>
      </c>
      <c r="AX1123" s="63">
        <v>0</v>
      </c>
      <c r="AY1123" s="63">
        <v>0</v>
      </c>
      <c r="BA1123" s="5">
        <f>IF(Q1123&gt;0,RANK(Q1123,(N1123:P1123,Q1123:AE1123)),0)</f>
        <v>3</v>
      </c>
      <c r="BB1123" s="5">
        <f>IF(R1123&gt;0,RANK(R1123,(N1123:P1123,Q1123:AE1123)),0)</f>
        <v>0</v>
      </c>
      <c r="BC1123" s="5">
        <f>IF(T1123&gt;0,RANK(T1123,(N1123:P1123,Q1123:AE1123)),0)</f>
        <v>0</v>
      </c>
      <c r="BD1123" s="5">
        <f>IF(S1123&gt;0,RANK(S1123,(N1123:P1123,Q1123:AE1123)),0)</f>
        <v>0</v>
      </c>
      <c r="BE1123" s="2">
        <f t="shared" si="463"/>
        <v>7.7369439071566732E-3</v>
      </c>
      <c r="BF1123" s="2">
        <f t="shared" si="464"/>
        <v>0</v>
      </c>
      <c r="BG1123" s="2">
        <f t="shared" si="465"/>
        <v>0</v>
      </c>
      <c r="BH1123" s="2">
        <f t="shared" si="466"/>
        <v>0</v>
      </c>
      <c r="BJ1123" t="s">
        <v>1928</v>
      </c>
      <c r="BK1123" t="s">
        <v>1008</v>
      </c>
      <c r="BL1123">
        <v>6</v>
      </c>
      <c r="BN1123" s="112">
        <v>21</v>
      </c>
      <c r="BO1123" s="114">
        <v>165</v>
      </c>
      <c r="BP1123" s="118">
        <f t="shared" si="446"/>
        <v>21165</v>
      </c>
      <c r="BQ1123" s="118">
        <f t="shared" ref="BQ1123:BQ1186" si="468">BP1123</f>
        <v>21165</v>
      </c>
      <c r="BR1123" s="5" t="s">
        <v>3151</v>
      </c>
      <c r="CD1123" s="63">
        <f t="shared" si="467"/>
        <v>3102</v>
      </c>
      <c r="CE1123" s="63">
        <v>0</v>
      </c>
      <c r="CH1123" s="63">
        <v>0</v>
      </c>
      <c r="CI1123" s="63">
        <v>0</v>
      </c>
      <c r="CJ1123" s="63">
        <v>0</v>
      </c>
      <c r="CK1123" s="8">
        <v>0</v>
      </c>
    </row>
    <row r="1124" spans="1:89" ht="15" hidden="1" customHeight="1" outlineLevel="1">
      <c r="A1124" t="s">
        <v>449</v>
      </c>
      <c r="B1124" t="s">
        <v>1008</v>
      </c>
      <c r="C1124" s="1">
        <f t="shared" si="458"/>
        <v>11735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5</v>
      </c>
      <c r="G1124" s="129">
        <f t="shared" si="456"/>
        <v>5473</v>
      </c>
      <c r="H1124" s="134">
        <f t="shared" si="457"/>
        <v>0.46638261610566684</v>
      </c>
      <c r="I1124" s="2"/>
      <c r="J1124" s="2">
        <f t="shared" si="459"/>
        <v>0.25845760545377078</v>
      </c>
      <c r="K1124" s="2">
        <f t="shared" si="460"/>
        <v>0.72484022155943761</v>
      </c>
      <c r="L1124" s="2">
        <f t="shared" si="461"/>
        <v>1.3634426927993182E-3</v>
      </c>
      <c r="M1124" s="2">
        <f t="shared" si="462"/>
        <v>1.5338730293992235E-2</v>
      </c>
      <c r="N1124" s="63">
        <v>3033</v>
      </c>
      <c r="O1124" s="63">
        <v>8506</v>
      </c>
      <c r="P1124" s="63">
        <v>16</v>
      </c>
      <c r="Q1124" s="63">
        <v>140</v>
      </c>
      <c r="R1124" s="63">
        <v>0</v>
      </c>
      <c r="S1124" s="63">
        <v>0</v>
      </c>
      <c r="T1124" s="63">
        <v>0</v>
      </c>
      <c r="U1124" s="63">
        <v>40</v>
      </c>
      <c r="V1124" s="63">
        <v>0</v>
      </c>
      <c r="W1124" s="63">
        <v>0</v>
      </c>
      <c r="X1124" s="63">
        <v>0</v>
      </c>
      <c r="Y1124" s="63">
        <v>0</v>
      </c>
      <c r="Z1124" s="63">
        <v>0</v>
      </c>
      <c r="AA1124" s="63">
        <v>0</v>
      </c>
      <c r="AB1124" s="63">
        <v>0</v>
      </c>
      <c r="AC1124" s="63">
        <v>0</v>
      </c>
      <c r="AD1124" s="63">
        <v>0</v>
      </c>
      <c r="AE1124" s="63">
        <v>0</v>
      </c>
      <c r="AF1124" s="63">
        <v>0</v>
      </c>
      <c r="AG1124" s="63">
        <v>0</v>
      </c>
      <c r="AH1124" s="63">
        <v>0</v>
      </c>
      <c r="AI1124" s="63">
        <v>0</v>
      </c>
      <c r="AJ1124" s="63">
        <v>0</v>
      </c>
      <c r="AK1124" s="63">
        <v>0</v>
      </c>
      <c r="AL1124" s="63">
        <v>0</v>
      </c>
      <c r="AM1124" s="63">
        <v>0</v>
      </c>
      <c r="AN1124" s="63">
        <v>0</v>
      </c>
      <c r="AO1124" s="63">
        <v>0</v>
      </c>
      <c r="AP1124" s="63">
        <v>0</v>
      </c>
      <c r="AQ1124" s="63">
        <v>0</v>
      </c>
      <c r="AR1124" s="63">
        <v>0</v>
      </c>
      <c r="AS1124" s="63">
        <v>0</v>
      </c>
      <c r="AT1124" s="63">
        <v>0</v>
      </c>
      <c r="AU1124" s="63">
        <v>0</v>
      </c>
      <c r="AV1124" s="63">
        <v>0</v>
      </c>
      <c r="AW1124" s="63">
        <v>0</v>
      </c>
      <c r="AX1124" s="63">
        <v>0</v>
      </c>
      <c r="AY1124" s="63">
        <v>0</v>
      </c>
      <c r="BA1124" s="5">
        <f>IF(Q1124&gt;0,RANK(Q1124,(N1124:P1124,Q1124:AE1124)),0)</f>
        <v>3</v>
      </c>
      <c r="BB1124" s="5">
        <f>IF(R1124&gt;0,RANK(R1124,(N1124:P1124,Q1124:AE1124)),0)</f>
        <v>0</v>
      </c>
      <c r="BC1124" s="5">
        <f>IF(T1124&gt;0,RANK(T1124,(N1124:P1124,Q1124:AE1124)),0)</f>
        <v>0</v>
      </c>
      <c r="BD1124" s="5">
        <f>IF(S1124&gt;0,RANK(S1124,(N1124:P1124,Q1124:AE1124)),0)</f>
        <v>0</v>
      </c>
      <c r="BE1124" s="2">
        <f t="shared" si="463"/>
        <v>1.1930123561994035E-2</v>
      </c>
      <c r="BF1124" s="2">
        <f t="shared" si="464"/>
        <v>0</v>
      </c>
      <c r="BG1124" s="2">
        <f t="shared" si="465"/>
        <v>0</v>
      </c>
      <c r="BH1124" s="2">
        <f t="shared" si="466"/>
        <v>0</v>
      </c>
      <c r="BJ1124" t="s">
        <v>449</v>
      </c>
      <c r="BK1124" t="s">
        <v>1008</v>
      </c>
      <c r="BL1124">
        <v>2</v>
      </c>
      <c r="BN1124" s="112">
        <v>21</v>
      </c>
      <c r="BO1124" s="114">
        <v>167</v>
      </c>
      <c r="BP1124" s="118">
        <f t="shared" si="446"/>
        <v>21167</v>
      </c>
      <c r="BQ1124" s="118">
        <f t="shared" si="468"/>
        <v>21167</v>
      </c>
      <c r="BR1124" s="5" t="s">
        <v>3151</v>
      </c>
      <c r="CD1124" s="63">
        <f t="shared" si="467"/>
        <v>11735</v>
      </c>
      <c r="CE1124" s="63">
        <v>0</v>
      </c>
      <c r="CH1124" s="63">
        <v>0</v>
      </c>
      <c r="CI1124" s="63">
        <v>0</v>
      </c>
      <c r="CJ1124" s="63">
        <v>0</v>
      </c>
      <c r="CK1124" s="8">
        <v>0</v>
      </c>
    </row>
    <row r="1125" spans="1:89" ht="15" hidden="1" customHeight="1" outlineLevel="1">
      <c r="A1125" t="s">
        <v>1990</v>
      </c>
      <c r="B1125" t="s">
        <v>1008</v>
      </c>
      <c r="C1125" s="1">
        <f t="shared" si="458"/>
        <v>5012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5</v>
      </c>
      <c r="G1125" s="129">
        <f t="shared" si="456"/>
        <v>2984</v>
      </c>
      <c r="H1125" s="134">
        <f t="shared" si="457"/>
        <v>0.59537110933758974</v>
      </c>
      <c r="I1125" s="2"/>
      <c r="J1125" s="2">
        <f t="shared" si="459"/>
        <v>0.19453312051077415</v>
      </c>
      <c r="K1125" s="2">
        <f t="shared" si="460"/>
        <v>0.78990422984836395</v>
      </c>
      <c r="L1125" s="2">
        <f t="shared" si="461"/>
        <v>1.9952114924181963E-3</v>
      </c>
      <c r="M1125" s="2">
        <f t="shared" si="462"/>
        <v>1.3567438148443762E-2</v>
      </c>
      <c r="N1125" s="63">
        <v>975</v>
      </c>
      <c r="O1125" s="63">
        <v>3959</v>
      </c>
      <c r="P1125" s="63">
        <v>10</v>
      </c>
      <c r="Q1125" s="63">
        <v>56</v>
      </c>
      <c r="R1125" s="63">
        <v>0</v>
      </c>
      <c r="S1125" s="63">
        <v>0</v>
      </c>
      <c r="T1125" s="63">
        <v>0</v>
      </c>
      <c r="U1125" s="63">
        <v>12</v>
      </c>
      <c r="V1125" s="63">
        <v>0</v>
      </c>
      <c r="W1125" s="63">
        <v>0</v>
      </c>
      <c r="X1125" s="63">
        <v>0</v>
      </c>
      <c r="Y1125" s="63">
        <v>0</v>
      </c>
      <c r="Z1125" s="63">
        <v>0</v>
      </c>
      <c r="AA1125" s="63">
        <v>0</v>
      </c>
      <c r="AB1125" s="63">
        <v>0</v>
      </c>
      <c r="AC1125" s="63">
        <v>0</v>
      </c>
      <c r="AD1125" s="63">
        <v>0</v>
      </c>
      <c r="AE1125" s="63">
        <v>0</v>
      </c>
      <c r="AF1125" s="63">
        <v>0</v>
      </c>
      <c r="AG1125" s="63">
        <v>0</v>
      </c>
      <c r="AH1125" s="63">
        <v>0</v>
      </c>
      <c r="AI1125" s="63">
        <v>0</v>
      </c>
      <c r="AJ1125" s="63">
        <v>0</v>
      </c>
      <c r="AK1125" s="63">
        <v>0</v>
      </c>
      <c r="AL1125" s="63">
        <v>0</v>
      </c>
      <c r="AM1125" s="63">
        <v>0</v>
      </c>
      <c r="AN1125" s="63">
        <v>0</v>
      </c>
      <c r="AO1125" s="63">
        <v>0</v>
      </c>
      <c r="AP1125" s="63">
        <v>0</v>
      </c>
      <c r="AQ1125" s="63">
        <v>0</v>
      </c>
      <c r="AR1125" s="63">
        <v>0</v>
      </c>
      <c r="AS1125" s="63">
        <v>0</v>
      </c>
      <c r="AT1125" s="63">
        <v>0</v>
      </c>
      <c r="AU1125" s="63">
        <v>0</v>
      </c>
      <c r="AV1125" s="63">
        <v>0</v>
      </c>
      <c r="AW1125" s="63">
        <v>0</v>
      </c>
      <c r="AX1125" s="63">
        <v>0</v>
      </c>
      <c r="AY1125" s="63">
        <v>0</v>
      </c>
      <c r="BA1125" s="5">
        <f>IF(Q1125&gt;0,RANK(Q1125,(N1125:P1125,Q1125:AE1125)),0)</f>
        <v>3</v>
      </c>
      <c r="BB1125" s="5">
        <f>IF(R1125&gt;0,RANK(R1125,(N1125:P1125,Q1125:AE1125)),0)</f>
        <v>0</v>
      </c>
      <c r="BC1125" s="5">
        <f>IF(T1125&gt;0,RANK(T1125,(N1125:P1125,Q1125:AE1125)),0)</f>
        <v>0</v>
      </c>
      <c r="BD1125" s="5">
        <f>IF(S1125&gt;0,RANK(S1125,(N1125:P1125,Q1125:AE1125)),0)</f>
        <v>0</v>
      </c>
      <c r="BE1125" s="2">
        <f t="shared" si="463"/>
        <v>1.11731843575419E-2</v>
      </c>
      <c r="BF1125" s="2">
        <f t="shared" si="464"/>
        <v>0</v>
      </c>
      <c r="BG1125" s="2">
        <f t="shared" si="465"/>
        <v>0</v>
      </c>
      <c r="BH1125" s="2">
        <f t="shared" si="466"/>
        <v>0</v>
      </c>
      <c r="BJ1125" t="s">
        <v>1990</v>
      </c>
      <c r="BK1125" t="s">
        <v>1008</v>
      </c>
      <c r="BL1125">
        <v>1</v>
      </c>
      <c r="BN1125" s="112">
        <v>21</v>
      </c>
      <c r="BO1125" s="114">
        <v>169</v>
      </c>
      <c r="BP1125" s="118">
        <f t="shared" si="446"/>
        <v>21169</v>
      </c>
      <c r="BQ1125" s="118">
        <f t="shared" si="468"/>
        <v>21169</v>
      </c>
      <c r="BR1125" s="5" t="s">
        <v>3151</v>
      </c>
      <c r="CD1125" s="63">
        <f t="shared" si="467"/>
        <v>5012</v>
      </c>
      <c r="CE1125" s="63">
        <v>0</v>
      </c>
      <c r="CH1125" s="63">
        <v>0</v>
      </c>
      <c r="CI1125" s="63">
        <v>0</v>
      </c>
      <c r="CJ1125" s="63">
        <v>0</v>
      </c>
      <c r="CK1125" s="8">
        <v>0</v>
      </c>
    </row>
    <row r="1126" spans="1:89" ht="15" hidden="1" customHeight="1" outlineLevel="1">
      <c r="A1126" t="s">
        <v>643</v>
      </c>
      <c r="B1126" t="s">
        <v>1008</v>
      </c>
      <c r="C1126" s="1">
        <f t="shared" si="458"/>
        <v>5330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5</v>
      </c>
      <c r="G1126" s="129">
        <f t="shared" si="456"/>
        <v>3971</v>
      </c>
      <c r="H1126" s="134">
        <f t="shared" si="457"/>
        <v>0.7450281425891182</v>
      </c>
      <c r="I1126" s="2"/>
      <c r="J1126" s="2">
        <f t="shared" si="459"/>
        <v>0.12326454033771107</v>
      </c>
      <c r="K1126" s="2">
        <f t="shared" si="460"/>
        <v>0.86829268292682926</v>
      </c>
      <c r="L1126" s="2">
        <f t="shared" si="461"/>
        <v>9.3808630393996248E-4</v>
      </c>
      <c r="M1126" s="2">
        <f t="shared" si="462"/>
        <v>7.5046904315197154E-3</v>
      </c>
      <c r="N1126" s="63">
        <v>657</v>
      </c>
      <c r="O1126" s="63">
        <v>4628</v>
      </c>
      <c r="P1126" s="63">
        <v>5</v>
      </c>
      <c r="Q1126" s="63">
        <v>30</v>
      </c>
      <c r="R1126" s="63">
        <v>0</v>
      </c>
      <c r="S1126" s="63">
        <v>0</v>
      </c>
      <c r="T1126" s="63">
        <v>0</v>
      </c>
      <c r="U1126" s="63">
        <v>10</v>
      </c>
      <c r="V1126" s="63">
        <v>0</v>
      </c>
      <c r="W1126" s="63">
        <v>0</v>
      </c>
      <c r="X1126" s="63">
        <v>0</v>
      </c>
      <c r="Y1126" s="63">
        <v>0</v>
      </c>
      <c r="Z1126" s="63">
        <v>0</v>
      </c>
      <c r="AA1126" s="63">
        <v>0</v>
      </c>
      <c r="AB1126" s="63">
        <v>0</v>
      </c>
      <c r="AC1126" s="63">
        <v>0</v>
      </c>
      <c r="AD1126" s="63">
        <v>0</v>
      </c>
      <c r="AE1126" s="63">
        <v>0</v>
      </c>
      <c r="AF1126" s="63">
        <v>0</v>
      </c>
      <c r="AG1126" s="63">
        <v>0</v>
      </c>
      <c r="AH1126" s="63">
        <v>0</v>
      </c>
      <c r="AI1126" s="63">
        <v>0</v>
      </c>
      <c r="AJ1126" s="63">
        <v>0</v>
      </c>
      <c r="AK1126" s="63">
        <v>0</v>
      </c>
      <c r="AL1126" s="63">
        <v>0</v>
      </c>
      <c r="AM1126" s="63">
        <v>0</v>
      </c>
      <c r="AN1126" s="63">
        <v>0</v>
      </c>
      <c r="AO1126" s="63">
        <v>0</v>
      </c>
      <c r="AP1126" s="63">
        <v>0</v>
      </c>
      <c r="AQ1126" s="63">
        <v>0</v>
      </c>
      <c r="AR1126" s="63">
        <v>0</v>
      </c>
      <c r="AS1126" s="63">
        <v>0</v>
      </c>
      <c r="AT1126" s="63">
        <v>0</v>
      </c>
      <c r="AU1126" s="63">
        <v>0</v>
      </c>
      <c r="AV1126" s="63">
        <v>0</v>
      </c>
      <c r="AW1126" s="63">
        <v>0</v>
      </c>
      <c r="AX1126" s="63">
        <v>0</v>
      </c>
      <c r="AY1126" s="63">
        <v>0</v>
      </c>
      <c r="BA1126" s="5">
        <f>IF(Q1126&gt;0,RANK(Q1126,(N1126:P1126,Q1126:AE1126)),0)</f>
        <v>3</v>
      </c>
      <c r="BB1126" s="5">
        <f>IF(R1126&gt;0,RANK(R1126,(N1126:P1126,Q1126:AE1126)),0)</f>
        <v>0</v>
      </c>
      <c r="BC1126" s="5">
        <f>IF(T1126&gt;0,RANK(T1126,(N1126:P1126,Q1126:AE1126)),0)</f>
        <v>0</v>
      </c>
      <c r="BD1126" s="5">
        <f>IF(S1126&gt;0,RANK(S1126,(N1126:P1126,Q1126:AE1126)),0)</f>
        <v>0</v>
      </c>
      <c r="BE1126" s="2">
        <f t="shared" si="463"/>
        <v>5.6285178236397749E-3</v>
      </c>
      <c r="BF1126" s="2">
        <f t="shared" si="464"/>
        <v>0</v>
      </c>
      <c r="BG1126" s="2">
        <f t="shared" si="465"/>
        <v>0</v>
      </c>
      <c r="BH1126" s="2">
        <f t="shared" si="466"/>
        <v>0</v>
      </c>
      <c r="BJ1126" t="s">
        <v>643</v>
      </c>
      <c r="BK1126" t="s">
        <v>1008</v>
      </c>
      <c r="BL1126">
        <v>1</v>
      </c>
      <c r="BN1126" s="112">
        <v>21</v>
      </c>
      <c r="BO1126" s="114">
        <v>171</v>
      </c>
      <c r="BP1126" s="118">
        <f t="shared" si="446"/>
        <v>21171</v>
      </c>
      <c r="BQ1126" s="118">
        <f t="shared" si="468"/>
        <v>21171</v>
      </c>
      <c r="BR1126" s="5" t="s">
        <v>3151</v>
      </c>
      <c r="CD1126" s="63">
        <f t="shared" si="467"/>
        <v>5330</v>
      </c>
      <c r="CE1126" s="63">
        <v>0</v>
      </c>
      <c r="CH1126" s="63">
        <v>0</v>
      </c>
      <c r="CI1126" s="63">
        <v>0</v>
      </c>
      <c r="CJ1126" s="63">
        <v>0</v>
      </c>
      <c r="CK1126" s="8">
        <v>0</v>
      </c>
    </row>
    <row r="1127" spans="1:89" ht="15" hidden="1" customHeight="1" outlineLevel="1">
      <c r="A1127" t="s">
        <v>1405</v>
      </c>
      <c r="B1127" t="s">
        <v>1008</v>
      </c>
      <c r="C1127" s="1">
        <f t="shared" si="458"/>
        <v>12842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5</v>
      </c>
      <c r="G1127" s="129">
        <f t="shared" si="456"/>
        <v>5363</v>
      </c>
      <c r="H1127" s="134">
        <f t="shared" si="457"/>
        <v>0.41761407880392465</v>
      </c>
      <c r="I1127" s="2"/>
      <c r="J1127" s="2">
        <f t="shared" si="459"/>
        <v>0.28266625136271611</v>
      </c>
      <c r="K1127" s="2">
        <f t="shared" si="460"/>
        <v>0.70028033016664071</v>
      </c>
      <c r="L1127" s="2">
        <f t="shared" si="461"/>
        <v>1.4795203239370814E-3</v>
      </c>
      <c r="M1127" s="2">
        <f t="shared" si="462"/>
        <v>1.5573898146706152E-2</v>
      </c>
      <c r="N1127" s="63">
        <v>3630</v>
      </c>
      <c r="O1127" s="63">
        <v>8993</v>
      </c>
      <c r="P1127" s="63">
        <v>19</v>
      </c>
      <c r="Q1127" s="63">
        <v>154</v>
      </c>
      <c r="R1127" s="63">
        <v>4</v>
      </c>
      <c r="S1127" s="63">
        <v>0</v>
      </c>
      <c r="T1127" s="63">
        <v>0</v>
      </c>
      <c r="U1127" s="63">
        <v>41</v>
      </c>
      <c r="V1127" s="63">
        <v>0</v>
      </c>
      <c r="W1127" s="63">
        <v>1</v>
      </c>
      <c r="X1127" s="63">
        <v>0</v>
      </c>
      <c r="Y1127" s="63">
        <v>0</v>
      </c>
      <c r="Z1127" s="63">
        <v>0</v>
      </c>
      <c r="AA1127" s="63">
        <v>0</v>
      </c>
      <c r="AB1127" s="63">
        <v>0</v>
      </c>
      <c r="AC1127" s="63">
        <v>0</v>
      </c>
      <c r="AD1127" s="63">
        <v>0</v>
      </c>
      <c r="AE1127" s="63">
        <v>0</v>
      </c>
      <c r="AF1127" s="63">
        <v>0</v>
      </c>
      <c r="AG1127" s="63">
        <v>0</v>
      </c>
      <c r="AH1127" s="63">
        <v>0</v>
      </c>
      <c r="AI1127" s="63">
        <v>0</v>
      </c>
      <c r="AJ1127" s="63">
        <v>0</v>
      </c>
      <c r="AK1127" s="63">
        <v>0</v>
      </c>
      <c r="AL1127" s="63">
        <v>0</v>
      </c>
      <c r="AM1127" s="63">
        <v>0</v>
      </c>
      <c r="AN1127" s="63">
        <v>0</v>
      </c>
      <c r="AO1127" s="63">
        <v>0</v>
      </c>
      <c r="AP1127" s="63">
        <v>0</v>
      </c>
      <c r="AQ1127" s="63">
        <v>0</v>
      </c>
      <c r="AR1127" s="63">
        <v>0</v>
      </c>
      <c r="AS1127" s="63">
        <v>0</v>
      </c>
      <c r="AT1127" s="63">
        <v>0</v>
      </c>
      <c r="AU1127" s="63">
        <v>0</v>
      </c>
      <c r="AV1127" s="63">
        <v>0</v>
      </c>
      <c r="AW1127" s="63">
        <v>0</v>
      </c>
      <c r="AX1127" s="63">
        <v>0</v>
      </c>
      <c r="AY1127" s="63">
        <v>0</v>
      </c>
      <c r="BA1127" s="5">
        <f>IF(Q1127&gt;0,RANK(Q1127,(N1127:P1127,Q1127:AE1127)),0)</f>
        <v>3</v>
      </c>
      <c r="BB1127" s="5">
        <f>IF(R1127&gt;0,RANK(R1127,(N1127:P1127,Q1127:AE1127)),0)</f>
        <v>6</v>
      </c>
      <c r="BC1127" s="5">
        <f>IF(T1127&gt;0,RANK(T1127,(N1127:P1127,Q1127:AE1127)),0)</f>
        <v>0</v>
      </c>
      <c r="BD1127" s="5">
        <f>IF(S1127&gt;0,RANK(S1127,(N1127:P1127,Q1127:AE1127)),0)</f>
        <v>0</v>
      </c>
      <c r="BE1127" s="2">
        <f t="shared" si="463"/>
        <v>1.1991901572963712E-2</v>
      </c>
      <c r="BF1127" s="2">
        <f t="shared" si="464"/>
        <v>3.1147796293412241E-4</v>
      </c>
      <c r="BG1127" s="2">
        <f t="shared" si="465"/>
        <v>0</v>
      </c>
      <c r="BH1127" s="2">
        <f t="shared" si="466"/>
        <v>0</v>
      </c>
      <c r="BJ1127" t="s">
        <v>1405</v>
      </c>
      <c r="BK1127" t="s">
        <v>1008</v>
      </c>
      <c r="BL1127">
        <v>6</v>
      </c>
      <c r="BN1127" s="112">
        <v>21</v>
      </c>
      <c r="BO1127" s="114">
        <v>173</v>
      </c>
      <c r="BP1127" s="118">
        <f t="shared" si="446"/>
        <v>21173</v>
      </c>
      <c r="BQ1127" s="118">
        <f t="shared" si="468"/>
        <v>21173</v>
      </c>
      <c r="BR1127" s="5" t="s">
        <v>3151</v>
      </c>
      <c r="CD1127" s="63">
        <f t="shared" si="467"/>
        <v>12842</v>
      </c>
      <c r="CE1127" s="63">
        <v>1</v>
      </c>
      <c r="CH1127" s="63">
        <v>0</v>
      </c>
      <c r="CI1127" s="63">
        <v>0</v>
      </c>
      <c r="CJ1127" s="63">
        <v>1</v>
      </c>
      <c r="CK1127" s="8">
        <v>0</v>
      </c>
    </row>
    <row r="1128" spans="1:89" ht="15" hidden="1" customHeight="1" outlineLevel="1">
      <c r="A1128" t="s">
        <v>1144</v>
      </c>
      <c r="B1128" t="s">
        <v>1008</v>
      </c>
      <c r="C1128" s="1">
        <f t="shared" si="458"/>
        <v>5544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5</v>
      </c>
      <c r="G1128" s="129">
        <f t="shared" si="456"/>
        <v>3126</v>
      </c>
      <c r="H1128" s="134">
        <f t="shared" si="457"/>
        <v>0.56385281385281383</v>
      </c>
      <c r="I1128" s="2"/>
      <c r="J1128" s="2">
        <f t="shared" si="459"/>
        <v>0.21194083694083693</v>
      </c>
      <c r="K1128" s="2">
        <f t="shared" si="460"/>
        <v>0.77579365079365081</v>
      </c>
      <c r="L1128" s="2">
        <f t="shared" si="461"/>
        <v>3.246753246753247E-3</v>
      </c>
      <c r="M1128" s="2">
        <f t="shared" si="462"/>
        <v>9.0187590187590649E-3</v>
      </c>
      <c r="N1128" s="63">
        <v>1175</v>
      </c>
      <c r="O1128" s="63">
        <v>4301</v>
      </c>
      <c r="P1128" s="63">
        <v>18</v>
      </c>
      <c r="Q1128" s="63">
        <v>27</v>
      </c>
      <c r="R1128" s="63">
        <v>1</v>
      </c>
      <c r="S1128" s="63">
        <v>0</v>
      </c>
      <c r="T1128" s="63">
        <v>0</v>
      </c>
      <c r="U1128" s="63">
        <v>21</v>
      </c>
      <c r="V1128" s="63">
        <v>0</v>
      </c>
      <c r="W1128" s="63">
        <v>0</v>
      </c>
      <c r="X1128" s="63">
        <v>0</v>
      </c>
      <c r="Y1128" s="63">
        <v>0</v>
      </c>
      <c r="Z1128" s="63">
        <v>1</v>
      </c>
      <c r="AA1128" s="63">
        <v>0</v>
      </c>
      <c r="AB1128" s="63">
        <v>0</v>
      </c>
      <c r="AC1128" s="63">
        <v>0</v>
      </c>
      <c r="AD1128" s="63">
        <v>0</v>
      </c>
      <c r="AE1128" s="63">
        <v>0</v>
      </c>
      <c r="AF1128" s="63">
        <v>0</v>
      </c>
      <c r="AG1128" s="63">
        <v>0</v>
      </c>
      <c r="AH1128" s="63">
        <v>0</v>
      </c>
      <c r="AI1128" s="63">
        <v>0</v>
      </c>
      <c r="AJ1128" s="63">
        <v>0</v>
      </c>
      <c r="AK1128" s="63">
        <v>0</v>
      </c>
      <c r="AL1128" s="63">
        <v>0</v>
      </c>
      <c r="AM1128" s="63">
        <v>0</v>
      </c>
      <c r="AN1128" s="63">
        <v>0</v>
      </c>
      <c r="AO1128" s="63">
        <v>0</v>
      </c>
      <c r="AP1128" s="63">
        <v>0</v>
      </c>
      <c r="AQ1128" s="63">
        <v>0</v>
      </c>
      <c r="AR1128" s="63">
        <v>0</v>
      </c>
      <c r="AS1128" s="63">
        <v>0</v>
      </c>
      <c r="AT1128" s="63">
        <v>0</v>
      </c>
      <c r="AU1128" s="63">
        <v>0</v>
      </c>
      <c r="AV1128" s="63">
        <v>0</v>
      </c>
      <c r="AW1128" s="63">
        <v>0</v>
      </c>
      <c r="AX1128" s="63">
        <v>0</v>
      </c>
      <c r="AY1128" s="63">
        <v>0</v>
      </c>
      <c r="BA1128" s="5">
        <f>IF(Q1128&gt;0,RANK(Q1128,(N1128:P1128,Q1128:AE1128)),0)</f>
        <v>3</v>
      </c>
      <c r="BB1128" s="5">
        <f>IF(R1128&gt;0,RANK(R1128,(N1128:P1128,Q1128:AE1128)),0)</f>
        <v>6</v>
      </c>
      <c r="BC1128" s="5">
        <f>IF(T1128&gt;0,RANK(T1128,(N1128:P1128,Q1128:AE1128)),0)</f>
        <v>0</v>
      </c>
      <c r="BD1128" s="5">
        <f>IF(S1128&gt;0,RANK(S1128,(N1128:P1128,Q1128:AE1128)),0)</f>
        <v>0</v>
      </c>
      <c r="BE1128" s="2">
        <f t="shared" si="463"/>
        <v>4.87012987012987E-3</v>
      </c>
      <c r="BF1128" s="2">
        <f t="shared" si="464"/>
        <v>1.8037518037518038E-4</v>
      </c>
      <c r="BG1128" s="2">
        <f t="shared" si="465"/>
        <v>0</v>
      </c>
      <c r="BH1128" s="2">
        <f t="shared" si="466"/>
        <v>0</v>
      </c>
      <c r="BJ1128" t="s">
        <v>1144</v>
      </c>
      <c r="BK1128" t="s">
        <v>1008</v>
      </c>
      <c r="BL1128">
        <v>5</v>
      </c>
      <c r="BN1128" s="112">
        <v>21</v>
      </c>
      <c r="BO1128" s="114">
        <v>175</v>
      </c>
      <c r="BP1128" s="118">
        <f t="shared" ref="BP1128:BP1191" si="469">1000*BN1128+BO1128</f>
        <v>21175</v>
      </c>
      <c r="BQ1128" s="118">
        <f t="shared" si="468"/>
        <v>21175</v>
      </c>
      <c r="BR1128" s="5" t="s">
        <v>3151</v>
      </c>
      <c r="CD1128" s="63">
        <f t="shared" si="467"/>
        <v>5544</v>
      </c>
      <c r="CE1128" s="63">
        <v>0</v>
      </c>
      <c r="CH1128" s="63">
        <v>0</v>
      </c>
      <c r="CI1128" s="63">
        <v>0</v>
      </c>
      <c r="CJ1128" s="63">
        <v>0</v>
      </c>
      <c r="CK1128" s="8">
        <v>0</v>
      </c>
    </row>
    <row r="1129" spans="1:89" ht="15" hidden="1" customHeight="1" outlineLevel="1">
      <c r="A1129" t="s">
        <v>1301</v>
      </c>
      <c r="B1129" t="s">
        <v>1008</v>
      </c>
      <c r="C1129" s="1">
        <f t="shared" si="458"/>
        <v>14235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5</v>
      </c>
      <c r="G1129" s="129">
        <f t="shared" si="456"/>
        <v>6952</v>
      </c>
      <c r="H1129" s="134">
        <f t="shared" si="457"/>
        <v>0.4883737267298911</v>
      </c>
      <c r="I1129" s="2"/>
      <c r="J1129" s="2">
        <f t="shared" si="459"/>
        <v>0.24903407095187918</v>
      </c>
      <c r="K1129" s="2">
        <f t="shared" si="460"/>
        <v>0.73740779768177034</v>
      </c>
      <c r="L1129" s="2">
        <f t="shared" si="461"/>
        <v>1.194239550403934E-3</v>
      </c>
      <c r="M1129" s="2">
        <f t="shared" si="462"/>
        <v>1.2363891815946489E-2</v>
      </c>
      <c r="N1129" s="63">
        <v>3545</v>
      </c>
      <c r="O1129" s="63">
        <v>10497</v>
      </c>
      <c r="P1129" s="63">
        <v>17</v>
      </c>
      <c r="Q1129" s="63">
        <v>138</v>
      </c>
      <c r="R1129" s="63">
        <v>2</v>
      </c>
      <c r="S1129" s="63">
        <v>0</v>
      </c>
      <c r="T1129" s="63">
        <v>0</v>
      </c>
      <c r="U1129" s="63">
        <v>34</v>
      </c>
      <c r="V1129" s="63">
        <v>0</v>
      </c>
      <c r="W1129" s="63">
        <v>0</v>
      </c>
      <c r="X1129" s="63">
        <v>0</v>
      </c>
      <c r="Y1129" s="63">
        <v>0</v>
      </c>
      <c r="Z1129" s="63">
        <v>2</v>
      </c>
      <c r="AA1129" s="63">
        <v>0</v>
      </c>
      <c r="AB1129" s="63">
        <v>0</v>
      </c>
      <c r="AC1129" s="63">
        <v>0</v>
      </c>
      <c r="AD1129" s="63">
        <v>0</v>
      </c>
      <c r="AE1129" s="63">
        <v>0</v>
      </c>
      <c r="AF1129" s="63">
        <v>0</v>
      </c>
      <c r="AG1129" s="63">
        <v>0</v>
      </c>
      <c r="AH1129" s="63">
        <v>0</v>
      </c>
      <c r="AI1129" s="63">
        <v>0</v>
      </c>
      <c r="AJ1129" s="63">
        <v>0</v>
      </c>
      <c r="AK1129" s="63">
        <v>0</v>
      </c>
      <c r="AL1129" s="63">
        <v>0</v>
      </c>
      <c r="AM1129" s="63">
        <v>0</v>
      </c>
      <c r="AN1129" s="63">
        <v>0</v>
      </c>
      <c r="AO1129" s="63">
        <v>0</v>
      </c>
      <c r="AP1129" s="63">
        <v>0</v>
      </c>
      <c r="AQ1129" s="63">
        <v>0</v>
      </c>
      <c r="AR1129" s="63">
        <v>0</v>
      </c>
      <c r="AS1129" s="63">
        <v>0</v>
      </c>
      <c r="AT1129" s="63">
        <v>0</v>
      </c>
      <c r="AU1129" s="63">
        <v>0</v>
      </c>
      <c r="AV1129" s="63">
        <v>0</v>
      </c>
      <c r="AW1129" s="63">
        <v>0</v>
      </c>
      <c r="AX1129" s="63">
        <v>0</v>
      </c>
      <c r="AY1129" s="63">
        <v>0</v>
      </c>
      <c r="BA1129" s="5">
        <f>IF(Q1129&gt;0,RANK(Q1129,(N1129:P1129,Q1129:AE1129)),0)</f>
        <v>3</v>
      </c>
      <c r="BB1129" s="5">
        <f>IF(R1129&gt;0,RANK(R1129,(N1129:P1129,Q1129:AE1129)),0)</f>
        <v>6</v>
      </c>
      <c r="BC1129" s="5">
        <f>IF(T1129&gt;0,RANK(T1129,(N1129:P1129,Q1129:AE1129)),0)</f>
        <v>0</v>
      </c>
      <c r="BD1129" s="5">
        <f>IF(S1129&gt;0,RANK(S1129,(N1129:P1129,Q1129:AE1129)),0)</f>
        <v>0</v>
      </c>
      <c r="BE1129" s="2">
        <f t="shared" si="463"/>
        <v>9.6944151738672293E-3</v>
      </c>
      <c r="BF1129" s="2">
        <f t="shared" si="464"/>
        <v>1.4049877063575695E-4</v>
      </c>
      <c r="BG1129" s="2">
        <f t="shared" si="465"/>
        <v>0</v>
      </c>
      <c r="BH1129" s="2">
        <f t="shared" si="466"/>
        <v>0</v>
      </c>
      <c r="BJ1129" t="s">
        <v>1301</v>
      </c>
      <c r="BK1129" t="s">
        <v>1008</v>
      </c>
      <c r="BL1129">
        <v>1</v>
      </c>
      <c r="BN1129" s="112">
        <v>21</v>
      </c>
      <c r="BO1129" s="114">
        <v>177</v>
      </c>
      <c r="BP1129" s="118">
        <f t="shared" si="469"/>
        <v>21177</v>
      </c>
      <c r="BQ1129" s="118">
        <f t="shared" si="468"/>
        <v>21177</v>
      </c>
      <c r="BR1129" s="5" t="s">
        <v>3151</v>
      </c>
      <c r="CD1129" s="63">
        <f t="shared" si="467"/>
        <v>14235</v>
      </c>
      <c r="CE1129" s="63">
        <v>0</v>
      </c>
      <c r="CH1129" s="63">
        <v>0</v>
      </c>
      <c r="CI1129" s="63">
        <v>0</v>
      </c>
      <c r="CJ1129" s="63">
        <v>0</v>
      </c>
      <c r="CK1129" s="8">
        <v>0</v>
      </c>
    </row>
    <row r="1130" spans="1:89" ht="15" hidden="1" customHeight="1" outlineLevel="1">
      <c r="A1130" t="s">
        <v>424</v>
      </c>
      <c r="B1130" t="s">
        <v>1008</v>
      </c>
      <c r="C1130" s="1">
        <f t="shared" si="458"/>
        <v>23256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5</v>
      </c>
      <c r="G1130" s="129">
        <f t="shared" si="456"/>
        <v>8515</v>
      </c>
      <c r="H1130" s="134">
        <f t="shared" si="457"/>
        <v>0.36614207086343309</v>
      </c>
      <c r="I1130" s="2"/>
      <c r="J1130" s="2">
        <f t="shared" si="459"/>
        <v>0.30908152734778122</v>
      </c>
      <c r="K1130" s="2">
        <f t="shared" si="460"/>
        <v>0.67522359821121436</v>
      </c>
      <c r="L1130" s="2">
        <f t="shared" si="461"/>
        <v>1.7629858961128312E-3</v>
      </c>
      <c r="M1130" s="2">
        <f t="shared" si="462"/>
        <v>1.3931888544891649E-2</v>
      </c>
      <c r="N1130" s="63">
        <v>7188</v>
      </c>
      <c r="O1130" s="63">
        <v>15703</v>
      </c>
      <c r="P1130" s="63">
        <v>41</v>
      </c>
      <c r="Q1130" s="63">
        <v>268</v>
      </c>
      <c r="R1130" s="63">
        <v>5</v>
      </c>
      <c r="S1130" s="63">
        <v>0</v>
      </c>
      <c r="T1130" s="63">
        <v>0</v>
      </c>
      <c r="U1130" s="63">
        <v>45</v>
      </c>
      <c r="V1130" s="63">
        <v>2</v>
      </c>
      <c r="W1130" s="63">
        <v>0</v>
      </c>
      <c r="X1130" s="63">
        <v>0</v>
      </c>
      <c r="Y1130" s="63">
        <v>0</v>
      </c>
      <c r="Z1130" s="63">
        <v>4</v>
      </c>
      <c r="AA1130" s="63">
        <v>0</v>
      </c>
      <c r="AB1130" s="63">
        <v>0</v>
      </c>
      <c r="AC1130" s="63">
        <v>0</v>
      </c>
      <c r="AD1130" s="63">
        <v>0</v>
      </c>
      <c r="AE1130" s="63">
        <v>0</v>
      </c>
      <c r="AF1130" s="63">
        <v>0</v>
      </c>
      <c r="AG1130" s="63">
        <v>0</v>
      </c>
      <c r="AH1130" s="63">
        <v>0</v>
      </c>
      <c r="AI1130" s="63">
        <v>0</v>
      </c>
      <c r="AJ1130" s="63">
        <v>0</v>
      </c>
      <c r="AK1130" s="63">
        <v>0</v>
      </c>
      <c r="AL1130" s="63">
        <v>0</v>
      </c>
      <c r="AM1130" s="63">
        <v>0</v>
      </c>
      <c r="AN1130" s="63">
        <v>0</v>
      </c>
      <c r="AO1130" s="63">
        <v>0</v>
      </c>
      <c r="AP1130" s="63">
        <v>0</v>
      </c>
      <c r="AQ1130" s="63">
        <v>0</v>
      </c>
      <c r="AR1130" s="63">
        <v>0</v>
      </c>
      <c r="AS1130" s="63">
        <v>0</v>
      </c>
      <c r="AT1130" s="63">
        <v>0</v>
      </c>
      <c r="AU1130" s="63">
        <v>0</v>
      </c>
      <c r="AV1130" s="63">
        <v>0</v>
      </c>
      <c r="AW1130" s="63">
        <v>0</v>
      </c>
      <c r="AX1130" s="63">
        <v>0</v>
      </c>
      <c r="AY1130" s="63">
        <v>0</v>
      </c>
      <c r="BA1130" s="5">
        <f>IF(Q1130&gt;0,RANK(Q1130,(N1130:P1130,Q1130:AE1130)),0)</f>
        <v>3</v>
      </c>
      <c r="BB1130" s="5">
        <f>IF(R1130&gt;0,RANK(R1130,(N1130:P1130,Q1130:AE1130)),0)</f>
        <v>6</v>
      </c>
      <c r="BC1130" s="5">
        <f>IF(T1130&gt;0,RANK(T1130,(N1130:P1130,Q1130:AE1130)),0)</f>
        <v>0</v>
      </c>
      <c r="BD1130" s="5">
        <f>IF(S1130&gt;0,RANK(S1130,(N1130:P1130,Q1130:AE1130)),0)</f>
        <v>0</v>
      </c>
      <c r="BE1130" s="2">
        <f t="shared" si="463"/>
        <v>1.152390780873753E-2</v>
      </c>
      <c r="BF1130" s="2">
        <f t="shared" si="464"/>
        <v>2.1499828001375989E-4</v>
      </c>
      <c r="BG1130" s="2">
        <f t="shared" si="465"/>
        <v>0</v>
      </c>
      <c r="BH1130" s="2">
        <f t="shared" si="466"/>
        <v>0</v>
      </c>
      <c r="BJ1130" t="s">
        <v>424</v>
      </c>
      <c r="BK1130" t="s">
        <v>1008</v>
      </c>
      <c r="BL1130">
        <v>2</v>
      </c>
      <c r="BN1130" s="112">
        <v>21</v>
      </c>
      <c r="BO1130" s="114">
        <v>179</v>
      </c>
      <c r="BP1130" s="118">
        <f t="shared" si="469"/>
        <v>21179</v>
      </c>
      <c r="BQ1130" s="118">
        <f t="shared" si="468"/>
        <v>21179</v>
      </c>
      <c r="BR1130" s="5" t="s">
        <v>3151</v>
      </c>
      <c r="CD1130" s="63">
        <f t="shared" si="467"/>
        <v>23256</v>
      </c>
      <c r="CE1130" s="63">
        <v>0</v>
      </c>
      <c r="CH1130" s="63">
        <v>0</v>
      </c>
      <c r="CI1130" s="63">
        <v>0</v>
      </c>
      <c r="CJ1130" s="63">
        <v>0</v>
      </c>
      <c r="CK1130" s="8">
        <v>0</v>
      </c>
    </row>
    <row r="1131" spans="1:89" ht="15" hidden="1" customHeight="1" outlineLevel="1">
      <c r="A1131" t="s">
        <v>2118</v>
      </c>
      <c r="B1131" t="s">
        <v>1008</v>
      </c>
      <c r="C1131" s="1">
        <f t="shared" si="458"/>
        <v>3396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4</v>
      </c>
      <c r="G1131" s="129">
        <f t="shared" si="456"/>
        <v>1453</v>
      </c>
      <c r="H1131" s="134">
        <f t="shared" si="457"/>
        <v>0.42785630153121318</v>
      </c>
      <c r="I1131" s="2"/>
      <c r="J1131" s="2">
        <f t="shared" si="459"/>
        <v>0.28121319199057715</v>
      </c>
      <c r="K1131" s="2">
        <f t="shared" si="460"/>
        <v>0.70906949352179038</v>
      </c>
      <c r="L1131" s="2">
        <f t="shared" si="461"/>
        <v>8.8339222614840988E-4</v>
      </c>
      <c r="M1131" s="2">
        <f t="shared" si="462"/>
        <v>8.8339222614840576E-3</v>
      </c>
      <c r="N1131" s="63">
        <v>955</v>
      </c>
      <c r="O1131" s="63">
        <v>2408</v>
      </c>
      <c r="P1131" s="63">
        <v>3</v>
      </c>
      <c r="Q1131" s="63">
        <v>27</v>
      </c>
      <c r="R1131" s="63">
        <v>0</v>
      </c>
      <c r="S1131" s="63">
        <v>0</v>
      </c>
      <c r="T1131" s="63">
        <v>0</v>
      </c>
      <c r="U1131" s="63">
        <v>3</v>
      </c>
      <c r="V1131" s="63">
        <v>0</v>
      </c>
      <c r="W1131" s="63">
        <v>0</v>
      </c>
      <c r="X1131" s="63">
        <v>0</v>
      </c>
      <c r="Y1131" s="63">
        <v>0</v>
      </c>
      <c r="Z1131" s="63">
        <v>0</v>
      </c>
      <c r="AA1131" s="63">
        <v>0</v>
      </c>
      <c r="AB1131" s="63">
        <v>0</v>
      </c>
      <c r="AC1131" s="63">
        <v>0</v>
      </c>
      <c r="AD1131" s="63">
        <v>0</v>
      </c>
      <c r="AE1131" s="63">
        <v>0</v>
      </c>
      <c r="AF1131" s="63">
        <v>0</v>
      </c>
      <c r="AG1131" s="63">
        <v>0</v>
      </c>
      <c r="AH1131" s="63">
        <v>0</v>
      </c>
      <c r="AI1131" s="63">
        <v>0</v>
      </c>
      <c r="AJ1131" s="63">
        <v>0</v>
      </c>
      <c r="AK1131" s="63">
        <v>0</v>
      </c>
      <c r="AL1131" s="63">
        <v>0</v>
      </c>
      <c r="AM1131" s="63">
        <v>0</v>
      </c>
      <c r="AN1131" s="63">
        <v>0</v>
      </c>
      <c r="AO1131" s="63">
        <v>0</v>
      </c>
      <c r="AP1131" s="63">
        <v>0</v>
      </c>
      <c r="AQ1131" s="63">
        <v>0</v>
      </c>
      <c r="AR1131" s="63">
        <v>0</v>
      </c>
      <c r="AS1131" s="63">
        <v>0</v>
      </c>
      <c r="AT1131" s="63">
        <v>0</v>
      </c>
      <c r="AU1131" s="63">
        <v>0</v>
      </c>
      <c r="AV1131" s="63">
        <v>0</v>
      </c>
      <c r="AW1131" s="63">
        <v>0</v>
      </c>
      <c r="AX1131" s="63">
        <v>0</v>
      </c>
      <c r="AY1131" s="63">
        <v>0</v>
      </c>
      <c r="BA1131" s="5">
        <f>IF(Q1131&gt;0,RANK(Q1131,(N1131:P1131,Q1131:AE1131)),0)</f>
        <v>3</v>
      </c>
      <c r="BB1131" s="5">
        <f>IF(R1131&gt;0,RANK(R1131,(N1131:P1131,Q1131:AE1131)),0)</f>
        <v>0</v>
      </c>
      <c r="BC1131" s="5">
        <f>IF(T1131&gt;0,RANK(T1131,(N1131:P1131,Q1131:AE1131)),0)</f>
        <v>0</v>
      </c>
      <c r="BD1131" s="5">
        <f>IF(S1131&gt;0,RANK(S1131,(N1131:P1131,Q1131:AE1131)),0)</f>
        <v>0</v>
      </c>
      <c r="BE1131" s="2">
        <f t="shared" si="463"/>
        <v>7.9505300353356883E-3</v>
      </c>
      <c r="BF1131" s="2">
        <f t="shared" si="464"/>
        <v>0</v>
      </c>
      <c r="BG1131" s="2">
        <f t="shared" si="465"/>
        <v>0</v>
      </c>
      <c r="BH1131" s="2">
        <f t="shared" si="466"/>
        <v>0</v>
      </c>
      <c r="BJ1131" t="s">
        <v>2118</v>
      </c>
      <c r="BK1131" t="s">
        <v>1008</v>
      </c>
      <c r="BL1131">
        <v>6</v>
      </c>
      <c r="BN1131" s="112">
        <v>21</v>
      </c>
      <c r="BO1131" s="114">
        <v>181</v>
      </c>
      <c r="BP1131" s="118">
        <f t="shared" si="469"/>
        <v>21181</v>
      </c>
      <c r="BQ1131" s="118">
        <f t="shared" si="468"/>
        <v>21181</v>
      </c>
      <c r="BR1131" s="5" t="s">
        <v>3151</v>
      </c>
      <c r="CD1131" s="63">
        <f t="shared" si="467"/>
        <v>3396</v>
      </c>
      <c r="CE1131" s="63">
        <v>0</v>
      </c>
      <c r="CH1131" s="63">
        <v>0</v>
      </c>
      <c r="CI1131" s="63">
        <v>0</v>
      </c>
      <c r="CJ1131" s="63">
        <v>0</v>
      </c>
      <c r="CK1131" s="8">
        <v>0</v>
      </c>
    </row>
    <row r="1132" spans="1:89" ht="15" hidden="1" customHeight="1" outlineLevel="1">
      <c r="A1132" t="s">
        <v>735</v>
      </c>
      <c r="B1132" t="s">
        <v>1008</v>
      </c>
      <c r="C1132" s="1">
        <f t="shared" si="458"/>
        <v>11129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5</v>
      </c>
      <c r="G1132" s="129">
        <f t="shared" si="456"/>
        <v>6178</v>
      </c>
      <c r="H1132" s="134">
        <f t="shared" si="457"/>
        <v>0.55512624674274413</v>
      </c>
      <c r="I1132" s="2"/>
      <c r="J1132" s="2">
        <f t="shared" si="459"/>
        <v>0.21601222032527631</v>
      </c>
      <c r="K1132" s="2">
        <f t="shared" si="460"/>
        <v>0.77113846706802047</v>
      </c>
      <c r="L1132" s="2">
        <f t="shared" si="461"/>
        <v>1.1681193278821097E-3</v>
      </c>
      <c r="M1132" s="2">
        <f t="shared" si="462"/>
        <v>1.168119327882108E-2</v>
      </c>
      <c r="N1132" s="63">
        <v>2404</v>
      </c>
      <c r="O1132" s="63">
        <v>8582</v>
      </c>
      <c r="P1132" s="63">
        <v>13</v>
      </c>
      <c r="Q1132" s="63">
        <v>99</v>
      </c>
      <c r="R1132" s="63">
        <v>1</v>
      </c>
      <c r="S1132" s="63">
        <v>0</v>
      </c>
      <c r="T1132" s="63">
        <v>0</v>
      </c>
      <c r="U1132" s="63">
        <v>29</v>
      </c>
      <c r="V1132" s="63">
        <v>0</v>
      </c>
      <c r="W1132" s="63">
        <v>0</v>
      </c>
      <c r="X1132" s="63">
        <v>0</v>
      </c>
      <c r="Y1132" s="63">
        <v>0</v>
      </c>
      <c r="Z1132" s="63">
        <v>0</v>
      </c>
      <c r="AA1132" s="63">
        <v>0</v>
      </c>
      <c r="AB1132" s="63">
        <v>0</v>
      </c>
      <c r="AC1132" s="63">
        <v>0</v>
      </c>
      <c r="AD1132" s="63">
        <v>0</v>
      </c>
      <c r="AE1132" s="63">
        <v>0</v>
      </c>
      <c r="AF1132" s="63">
        <v>0</v>
      </c>
      <c r="AG1132" s="63">
        <v>0</v>
      </c>
      <c r="AH1132" s="63">
        <v>0</v>
      </c>
      <c r="AI1132" s="63">
        <v>0</v>
      </c>
      <c r="AJ1132" s="63">
        <v>0</v>
      </c>
      <c r="AK1132" s="63">
        <v>0</v>
      </c>
      <c r="AL1132" s="63">
        <v>0</v>
      </c>
      <c r="AM1132" s="63">
        <v>0</v>
      </c>
      <c r="AN1132" s="63">
        <v>0</v>
      </c>
      <c r="AO1132" s="63">
        <v>0</v>
      </c>
      <c r="AP1132" s="63">
        <v>0</v>
      </c>
      <c r="AQ1132" s="63">
        <v>0</v>
      </c>
      <c r="AR1132" s="63">
        <v>0</v>
      </c>
      <c r="AS1132" s="63">
        <v>0</v>
      </c>
      <c r="AT1132" s="63">
        <v>0</v>
      </c>
      <c r="AU1132" s="63">
        <v>1</v>
      </c>
      <c r="AV1132" s="63">
        <v>0</v>
      </c>
      <c r="AW1132" s="63">
        <v>0</v>
      </c>
      <c r="AX1132" s="63">
        <v>0</v>
      </c>
      <c r="AY1132" s="63">
        <v>0</v>
      </c>
      <c r="BA1132" s="5">
        <f>IF(Q1132&gt;0,RANK(Q1132,(N1132:P1132,Q1132:AE1132)),0)</f>
        <v>3</v>
      </c>
      <c r="BB1132" s="5">
        <f>IF(R1132&gt;0,RANK(R1132,(N1132:P1132,Q1132:AE1132)),0)</f>
        <v>6</v>
      </c>
      <c r="BC1132" s="5">
        <f>IF(T1132&gt;0,RANK(T1132,(N1132:P1132,Q1132:AE1132)),0)</f>
        <v>0</v>
      </c>
      <c r="BD1132" s="5">
        <f>IF(S1132&gt;0,RANK(S1132,(N1132:P1132,Q1132:AE1132)),0)</f>
        <v>0</v>
      </c>
      <c r="BE1132" s="2">
        <f t="shared" si="463"/>
        <v>8.8956779584868362E-3</v>
      </c>
      <c r="BF1132" s="2">
        <f t="shared" si="464"/>
        <v>8.985533291400844E-5</v>
      </c>
      <c r="BG1132" s="2">
        <f t="shared" si="465"/>
        <v>0</v>
      </c>
      <c r="BH1132" s="2">
        <f t="shared" si="466"/>
        <v>0</v>
      </c>
      <c r="BJ1132" t="s">
        <v>735</v>
      </c>
      <c r="BK1132" t="s">
        <v>1008</v>
      </c>
      <c r="BL1132">
        <v>1</v>
      </c>
      <c r="BN1132" s="112">
        <v>21</v>
      </c>
      <c r="BO1132" s="114">
        <v>183</v>
      </c>
      <c r="BP1132" s="118">
        <f t="shared" si="469"/>
        <v>21183</v>
      </c>
      <c r="BQ1132" s="118">
        <f t="shared" si="468"/>
        <v>21183</v>
      </c>
      <c r="BR1132" s="5" t="s">
        <v>3151</v>
      </c>
      <c r="CD1132" s="63">
        <f t="shared" si="467"/>
        <v>11129</v>
      </c>
      <c r="CE1132" s="63">
        <v>0</v>
      </c>
      <c r="CH1132" s="63">
        <v>0</v>
      </c>
      <c r="CI1132" s="63">
        <v>0</v>
      </c>
      <c r="CJ1132" s="63">
        <v>0</v>
      </c>
      <c r="CK1132" s="8">
        <v>0</v>
      </c>
    </row>
    <row r="1133" spans="1:89" ht="15" hidden="1" customHeight="1" outlineLevel="1">
      <c r="A1133" t="s">
        <v>1443</v>
      </c>
      <c r="B1133" t="s">
        <v>1008</v>
      </c>
      <c r="C1133" s="1">
        <f t="shared" si="458"/>
        <v>37976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5</v>
      </c>
      <c r="G1133" s="129">
        <f t="shared" si="456"/>
        <v>8149</v>
      </c>
      <c r="H1133" s="134">
        <f t="shared" si="457"/>
        <v>0.21458289445965872</v>
      </c>
      <c r="I1133" s="2"/>
      <c r="J1133" s="2">
        <f t="shared" si="459"/>
        <v>0.38195175900568779</v>
      </c>
      <c r="K1133" s="2">
        <f t="shared" si="460"/>
        <v>0.59653465346534651</v>
      </c>
      <c r="L1133" s="2">
        <f t="shared" si="461"/>
        <v>1.7642721718980408E-3</v>
      </c>
      <c r="M1133" s="2">
        <f t="shared" si="462"/>
        <v>1.9749315357067664E-2</v>
      </c>
      <c r="N1133" s="63">
        <v>14505</v>
      </c>
      <c r="O1133" s="63">
        <v>22654</v>
      </c>
      <c r="P1133" s="63">
        <v>67</v>
      </c>
      <c r="Q1133" s="63">
        <v>601</v>
      </c>
      <c r="R1133" s="63">
        <v>20</v>
      </c>
      <c r="S1133" s="63">
        <v>0</v>
      </c>
      <c r="T1133" s="63">
        <v>0</v>
      </c>
      <c r="U1133" s="63">
        <v>113</v>
      </c>
      <c r="V1133" s="63">
        <v>0</v>
      </c>
      <c r="W1133" s="63">
        <v>1</v>
      </c>
      <c r="X1133" s="63">
        <v>0</v>
      </c>
      <c r="Y1133" s="63">
        <v>0</v>
      </c>
      <c r="Z1133" s="63">
        <v>14</v>
      </c>
      <c r="AA1133" s="63">
        <v>0</v>
      </c>
      <c r="AB1133" s="63">
        <v>0</v>
      </c>
      <c r="AC1133" s="63">
        <v>0</v>
      </c>
      <c r="AD1133" s="63">
        <v>0</v>
      </c>
      <c r="AE1133" s="63">
        <v>0</v>
      </c>
      <c r="AF1133" s="63">
        <v>0</v>
      </c>
      <c r="AG1133" s="63">
        <v>0</v>
      </c>
      <c r="AH1133" s="63">
        <v>0</v>
      </c>
      <c r="AI1133" s="63">
        <v>0</v>
      </c>
      <c r="AJ1133" s="63">
        <v>1</v>
      </c>
      <c r="AK1133" s="63">
        <v>0</v>
      </c>
      <c r="AL1133" s="63">
        <v>0</v>
      </c>
      <c r="AM1133" s="63">
        <v>0</v>
      </c>
      <c r="AN1133" s="63">
        <v>0</v>
      </c>
      <c r="AO1133" s="63">
        <v>0</v>
      </c>
      <c r="AP1133" s="63">
        <v>0</v>
      </c>
      <c r="AQ1133" s="63">
        <v>0</v>
      </c>
      <c r="AR1133" s="63">
        <v>0</v>
      </c>
      <c r="AS1133" s="63">
        <v>0</v>
      </c>
      <c r="AT1133" s="63">
        <v>0</v>
      </c>
      <c r="AU1133" s="63">
        <v>0</v>
      </c>
      <c r="AV1133" s="63">
        <v>0</v>
      </c>
      <c r="AW1133" s="63">
        <v>0</v>
      </c>
      <c r="AX1133" s="63">
        <v>0</v>
      </c>
      <c r="AY1133" s="63">
        <v>0</v>
      </c>
      <c r="BA1133" s="5">
        <f>IF(Q1133&gt;0,RANK(Q1133,(N1133:P1133,Q1133:AE1133)),0)</f>
        <v>3</v>
      </c>
      <c r="BB1133" s="5">
        <f>IF(R1133&gt;0,RANK(R1133,(N1133:P1133,Q1133:AE1133)),0)</f>
        <v>6</v>
      </c>
      <c r="BC1133" s="5">
        <f>IF(T1133&gt;0,RANK(T1133,(N1133:P1133,Q1133:AE1133)),0)</f>
        <v>0</v>
      </c>
      <c r="BD1133" s="5">
        <f>IF(S1133&gt;0,RANK(S1133,(N1133:P1133,Q1133:AE1133)),0)</f>
        <v>0</v>
      </c>
      <c r="BE1133" s="2">
        <f t="shared" si="463"/>
        <v>1.5825784706130188E-2</v>
      </c>
      <c r="BF1133" s="2">
        <f t="shared" si="464"/>
        <v>5.2664840952180319E-4</v>
      </c>
      <c r="BG1133" s="2">
        <f t="shared" si="465"/>
        <v>0</v>
      </c>
      <c r="BH1133" s="2">
        <f t="shared" si="466"/>
        <v>0</v>
      </c>
      <c r="BJ1133" t="s">
        <v>1443</v>
      </c>
      <c r="BK1133" t="s">
        <v>1008</v>
      </c>
      <c r="BL1133">
        <v>4</v>
      </c>
      <c r="BN1133" s="112">
        <v>21</v>
      </c>
      <c r="BO1133" s="114">
        <v>185</v>
      </c>
      <c r="BP1133" s="118">
        <f t="shared" si="469"/>
        <v>21185</v>
      </c>
      <c r="BQ1133" s="118">
        <f t="shared" si="468"/>
        <v>21185</v>
      </c>
      <c r="BR1133" s="5" t="s">
        <v>3151</v>
      </c>
      <c r="CD1133" s="63">
        <f t="shared" si="467"/>
        <v>37976</v>
      </c>
      <c r="CE1133" s="63">
        <v>1</v>
      </c>
      <c r="CH1133" s="63">
        <v>1</v>
      </c>
      <c r="CI1133" s="63">
        <v>0</v>
      </c>
      <c r="CJ1133" s="63">
        <v>0</v>
      </c>
      <c r="CK1133" s="8">
        <v>0</v>
      </c>
    </row>
    <row r="1134" spans="1:89" ht="15" hidden="1" customHeight="1" outlineLevel="1">
      <c r="A1134" t="s">
        <v>2773</v>
      </c>
      <c r="B1134" t="s">
        <v>1008</v>
      </c>
      <c r="C1134" s="1">
        <f t="shared" si="458"/>
        <v>5458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4</v>
      </c>
      <c r="G1134" s="129">
        <f t="shared" si="456"/>
        <v>3194</v>
      </c>
      <c r="H1134" s="134">
        <f t="shared" si="457"/>
        <v>0.58519604250641255</v>
      </c>
      <c r="I1134" s="2"/>
      <c r="J1134" s="2">
        <f t="shared" si="459"/>
        <v>0.20117259069256138</v>
      </c>
      <c r="K1134" s="2">
        <f t="shared" si="460"/>
        <v>0.78636863319897399</v>
      </c>
      <c r="L1134" s="2">
        <f t="shared" si="461"/>
        <v>1.8321729571271529E-3</v>
      </c>
      <c r="M1134" s="2">
        <f t="shared" si="462"/>
        <v>1.0626603151337422E-2</v>
      </c>
      <c r="N1134" s="63">
        <v>1098</v>
      </c>
      <c r="O1134" s="63">
        <v>4292</v>
      </c>
      <c r="P1134" s="63">
        <v>10</v>
      </c>
      <c r="Q1134" s="63">
        <v>46</v>
      </c>
      <c r="R1134" s="63">
        <v>0</v>
      </c>
      <c r="S1134" s="63">
        <v>0</v>
      </c>
      <c r="T1134" s="63">
        <v>0</v>
      </c>
      <c r="U1134" s="63">
        <v>10</v>
      </c>
      <c r="V1134" s="63">
        <v>1</v>
      </c>
      <c r="W1134" s="63">
        <v>0</v>
      </c>
      <c r="X1134" s="63">
        <v>0</v>
      </c>
      <c r="Y1134" s="63">
        <v>0</v>
      </c>
      <c r="Z1134" s="63">
        <v>1</v>
      </c>
      <c r="AA1134" s="63">
        <v>0</v>
      </c>
      <c r="AB1134" s="63">
        <v>0</v>
      </c>
      <c r="AC1134" s="63">
        <v>0</v>
      </c>
      <c r="AD1134" s="63">
        <v>0</v>
      </c>
      <c r="AE1134" s="63">
        <v>0</v>
      </c>
      <c r="AF1134" s="63">
        <v>0</v>
      </c>
      <c r="AG1134" s="63">
        <v>0</v>
      </c>
      <c r="AH1134" s="63">
        <v>0</v>
      </c>
      <c r="AI1134" s="63">
        <v>0</v>
      </c>
      <c r="AJ1134" s="63">
        <v>0</v>
      </c>
      <c r="AK1134" s="63">
        <v>0</v>
      </c>
      <c r="AL1134" s="63">
        <v>0</v>
      </c>
      <c r="AM1134" s="63">
        <v>0</v>
      </c>
      <c r="AN1134" s="63">
        <v>0</v>
      </c>
      <c r="AO1134" s="63">
        <v>0</v>
      </c>
      <c r="AP1134" s="63">
        <v>0</v>
      </c>
      <c r="AQ1134" s="63">
        <v>0</v>
      </c>
      <c r="AR1134" s="63">
        <v>0</v>
      </c>
      <c r="AS1134" s="63">
        <v>0</v>
      </c>
      <c r="AT1134" s="63">
        <v>0</v>
      </c>
      <c r="AU1134" s="63">
        <v>0</v>
      </c>
      <c r="AV1134" s="63">
        <v>0</v>
      </c>
      <c r="AW1134" s="63">
        <v>0</v>
      </c>
      <c r="AX1134" s="63">
        <v>0</v>
      </c>
      <c r="AY1134" s="63">
        <v>0</v>
      </c>
      <c r="BA1134" s="5">
        <f>IF(Q1134&gt;0,RANK(Q1134,(N1134:P1134,Q1134:AE1134)),0)</f>
        <v>3</v>
      </c>
      <c r="BB1134" s="5">
        <f>IF(R1134&gt;0,RANK(R1134,(N1134:P1134,Q1134:AE1134)),0)</f>
        <v>0</v>
      </c>
      <c r="BC1134" s="5">
        <f>IF(T1134&gt;0,RANK(T1134,(N1134:P1134,Q1134:AE1134)),0)</f>
        <v>0</v>
      </c>
      <c r="BD1134" s="5">
        <f>IF(S1134&gt;0,RANK(S1134,(N1134:P1134,Q1134:AE1134)),0)</f>
        <v>0</v>
      </c>
      <c r="BE1134" s="2">
        <f t="shared" si="463"/>
        <v>8.4279956027849025E-3</v>
      </c>
      <c r="BF1134" s="2">
        <f t="shared" si="464"/>
        <v>0</v>
      </c>
      <c r="BG1134" s="2">
        <f t="shared" si="465"/>
        <v>0</v>
      </c>
      <c r="BH1134" s="2">
        <f t="shared" si="466"/>
        <v>0</v>
      </c>
      <c r="BJ1134" t="s">
        <v>2773</v>
      </c>
      <c r="BK1134" t="s">
        <v>1008</v>
      </c>
      <c r="BL1134">
        <v>4</v>
      </c>
      <c r="BN1134" s="112">
        <v>21</v>
      </c>
      <c r="BO1134" s="114">
        <v>187</v>
      </c>
      <c r="BP1134" s="118">
        <f t="shared" si="469"/>
        <v>21187</v>
      </c>
      <c r="BQ1134" s="118">
        <f t="shared" si="468"/>
        <v>21187</v>
      </c>
      <c r="BR1134" s="5" t="s">
        <v>3151</v>
      </c>
      <c r="CD1134" s="63">
        <f t="shared" si="467"/>
        <v>5458</v>
      </c>
      <c r="CE1134" s="63">
        <v>0</v>
      </c>
      <c r="CH1134" s="63">
        <v>0</v>
      </c>
      <c r="CI1134" s="63">
        <v>0</v>
      </c>
      <c r="CJ1134" s="63">
        <v>0</v>
      </c>
      <c r="CK1134" s="8">
        <v>0</v>
      </c>
    </row>
    <row r="1135" spans="1:89" ht="15" hidden="1" customHeight="1" outlineLevel="1">
      <c r="A1135" t="s">
        <v>372</v>
      </c>
      <c r="B1135" t="s">
        <v>1008</v>
      </c>
      <c r="C1135" s="1">
        <f t="shared" si="458"/>
        <v>1896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0</v>
      </c>
      <c r="G1135" s="129">
        <f t="shared" si="456"/>
        <v>1455</v>
      </c>
      <c r="H1135" s="134">
        <f t="shared" si="457"/>
        <v>0.76740506329113922</v>
      </c>
      <c r="I1135" s="2"/>
      <c r="J1135" s="2">
        <f t="shared" si="459"/>
        <v>0.11392405063291139</v>
      </c>
      <c r="K1135" s="2">
        <f t="shared" si="460"/>
        <v>0.88132911392405067</v>
      </c>
      <c r="L1135" s="2">
        <f t="shared" si="461"/>
        <v>0</v>
      </c>
      <c r="M1135" s="2">
        <f t="shared" si="462"/>
        <v>4.746835443038E-3</v>
      </c>
      <c r="N1135" s="63">
        <v>216</v>
      </c>
      <c r="O1135" s="63">
        <v>1671</v>
      </c>
      <c r="P1135" s="63">
        <v>0</v>
      </c>
      <c r="Q1135" s="63">
        <v>6</v>
      </c>
      <c r="R1135" s="63">
        <v>0</v>
      </c>
      <c r="S1135" s="63">
        <v>0</v>
      </c>
      <c r="T1135" s="63">
        <v>0</v>
      </c>
      <c r="U1135" s="63">
        <v>3</v>
      </c>
      <c r="V1135" s="63">
        <v>0</v>
      </c>
      <c r="W1135" s="63">
        <v>0</v>
      </c>
      <c r="X1135" s="63">
        <v>0</v>
      </c>
      <c r="Y1135" s="63">
        <v>0</v>
      </c>
      <c r="Z1135" s="63">
        <v>0</v>
      </c>
      <c r="AA1135" s="63">
        <v>0</v>
      </c>
      <c r="AB1135" s="63">
        <v>0</v>
      </c>
      <c r="AC1135" s="63">
        <v>0</v>
      </c>
      <c r="AD1135" s="63">
        <v>0</v>
      </c>
      <c r="AE1135" s="63">
        <v>0</v>
      </c>
      <c r="AF1135" s="63">
        <v>0</v>
      </c>
      <c r="AG1135" s="63">
        <v>0</v>
      </c>
      <c r="AH1135" s="63">
        <v>0</v>
      </c>
      <c r="AI1135" s="63">
        <v>0</v>
      </c>
      <c r="AJ1135" s="63">
        <v>0</v>
      </c>
      <c r="AK1135" s="63">
        <v>0</v>
      </c>
      <c r="AL1135" s="63">
        <v>0</v>
      </c>
      <c r="AM1135" s="63">
        <v>0</v>
      </c>
      <c r="AN1135" s="63">
        <v>0</v>
      </c>
      <c r="AO1135" s="63">
        <v>0</v>
      </c>
      <c r="AP1135" s="63">
        <v>0</v>
      </c>
      <c r="AQ1135" s="63">
        <v>0</v>
      </c>
      <c r="AR1135" s="63">
        <v>0</v>
      </c>
      <c r="AS1135" s="63">
        <v>0</v>
      </c>
      <c r="AT1135" s="63">
        <v>0</v>
      </c>
      <c r="AU1135" s="63">
        <v>0</v>
      </c>
      <c r="AV1135" s="63">
        <v>0</v>
      </c>
      <c r="AW1135" s="63">
        <v>0</v>
      </c>
      <c r="AX1135" s="63">
        <v>0</v>
      </c>
      <c r="AY1135" s="63">
        <v>0</v>
      </c>
      <c r="BA1135" s="5">
        <f>IF(Q1135&gt;0,RANK(Q1135,(N1135:P1135,Q1135:AE1135)),0)</f>
        <v>3</v>
      </c>
      <c r="BB1135" s="5">
        <f>IF(R1135&gt;0,RANK(R1135,(N1135:P1135,Q1135:AE1135)),0)</f>
        <v>0</v>
      </c>
      <c r="BC1135" s="5">
        <f>IF(T1135&gt;0,RANK(T1135,(N1135:P1135,Q1135:AE1135)),0)</f>
        <v>0</v>
      </c>
      <c r="BD1135" s="5">
        <f>IF(S1135&gt;0,RANK(S1135,(N1135:P1135,Q1135:AE1135)),0)</f>
        <v>0</v>
      </c>
      <c r="BE1135" s="2">
        <f t="shared" si="463"/>
        <v>3.1645569620253164E-3</v>
      </c>
      <c r="BF1135" s="2">
        <f t="shared" si="464"/>
        <v>0</v>
      </c>
      <c r="BG1135" s="2">
        <f t="shared" si="465"/>
        <v>0</v>
      </c>
      <c r="BH1135" s="2">
        <f t="shared" si="466"/>
        <v>0</v>
      </c>
      <c r="BJ1135" t="s">
        <v>372</v>
      </c>
      <c r="BK1135" t="s">
        <v>1008</v>
      </c>
      <c r="BL1135">
        <v>5</v>
      </c>
      <c r="BN1135" s="112">
        <v>21</v>
      </c>
      <c r="BO1135" s="114">
        <v>189</v>
      </c>
      <c r="BP1135" s="118">
        <f t="shared" si="469"/>
        <v>21189</v>
      </c>
      <c r="BQ1135" s="118">
        <f t="shared" si="468"/>
        <v>21189</v>
      </c>
      <c r="BR1135" s="5" t="s">
        <v>3151</v>
      </c>
      <c r="CD1135" s="63">
        <f t="shared" si="467"/>
        <v>1896</v>
      </c>
      <c r="CE1135" s="63">
        <v>0</v>
      </c>
      <c r="CH1135" s="63">
        <v>0</v>
      </c>
      <c r="CI1135" s="63">
        <v>0</v>
      </c>
      <c r="CJ1135" s="63">
        <v>0</v>
      </c>
      <c r="CK1135" s="8">
        <v>0</v>
      </c>
    </row>
    <row r="1136" spans="1:89" ht="15" hidden="1" customHeight="1" outlineLevel="1">
      <c r="A1136" t="s">
        <v>333</v>
      </c>
      <c r="B1136" t="s">
        <v>1008</v>
      </c>
      <c r="C1136" s="1">
        <f t="shared" si="458"/>
        <v>6925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5</v>
      </c>
      <c r="G1136" s="129">
        <f t="shared" si="456"/>
        <v>4193</v>
      </c>
      <c r="H1136" s="134">
        <f t="shared" si="457"/>
        <v>0.60548736462093866</v>
      </c>
      <c r="I1136" s="2"/>
      <c r="J1136" s="2">
        <f t="shared" si="459"/>
        <v>0.19090252707581226</v>
      </c>
      <c r="K1136" s="2">
        <f t="shared" si="460"/>
        <v>0.7963898916967509</v>
      </c>
      <c r="L1136" s="2">
        <f t="shared" si="461"/>
        <v>2.0216606498194944E-3</v>
      </c>
      <c r="M1136" s="2">
        <f t="shared" si="462"/>
        <v>1.0685920577617376E-2</v>
      </c>
      <c r="N1136" s="63">
        <v>1322</v>
      </c>
      <c r="O1136" s="63">
        <v>5515</v>
      </c>
      <c r="P1136" s="63">
        <v>14</v>
      </c>
      <c r="Q1136" s="63">
        <v>56</v>
      </c>
      <c r="R1136" s="63">
        <v>0</v>
      </c>
      <c r="S1136" s="63">
        <v>0</v>
      </c>
      <c r="T1136" s="63">
        <v>0</v>
      </c>
      <c r="U1136" s="63">
        <v>18</v>
      </c>
      <c r="V1136" s="63">
        <v>0</v>
      </c>
      <c r="W1136" s="63">
        <v>0</v>
      </c>
      <c r="X1136" s="63">
        <v>0</v>
      </c>
      <c r="Y1136" s="63">
        <v>0</v>
      </c>
      <c r="Z1136" s="63">
        <v>0</v>
      </c>
      <c r="AA1136" s="63">
        <v>0</v>
      </c>
      <c r="AB1136" s="63">
        <v>0</v>
      </c>
      <c r="AC1136" s="63">
        <v>0</v>
      </c>
      <c r="AD1136" s="63">
        <v>0</v>
      </c>
      <c r="AE1136" s="63">
        <v>0</v>
      </c>
      <c r="AF1136" s="63">
        <v>0</v>
      </c>
      <c r="AG1136" s="63">
        <v>0</v>
      </c>
      <c r="AH1136" s="63">
        <v>0</v>
      </c>
      <c r="AI1136" s="63">
        <v>0</v>
      </c>
      <c r="AJ1136" s="63">
        <v>0</v>
      </c>
      <c r="AK1136" s="63">
        <v>0</v>
      </c>
      <c r="AL1136" s="63">
        <v>0</v>
      </c>
      <c r="AM1136" s="63">
        <v>0</v>
      </c>
      <c r="AN1136" s="63">
        <v>0</v>
      </c>
      <c r="AO1136" s="63">
        <v>0</v>
      </c>
      <c r="AP1136" s="63">
        <v>0</v>
      </c>
      <c r="AQ1136" s="63">
        <v>0</v>
      </c>
      <c r="AR1136" s="63">
        <v>0</v>
      </c>
      <c r="AS1136" s="63">
        <v>0</v>
      </c>
      <c r="AT1136" s="63">
        <v>0</v>
      </c>
      <c r="AU1136" s="63">
        <v>0</v>
      </c>
      <c r="AV1136" s="63">
        <v>0</v>
      </c>
      <c r="AW1136" s="63">
        <v>0</v>
      </c>
      <c r="AX1136" s="63">
        <v>0</v>
      </c>
      <c r="AY1136" s="63">
        <v>0</v>
      </c>
      <c r="BA1136" s="5">
        <f>IF(Q1136&gt;0,RANK(Q1136,(N1136:P1136,Q1136:AE1136)),0)</f>
        <v>3</v>
      </c>
      <c r="BB1136" s="5">
        <f>IF(R1136&gt;0,RANK(R1136,(N1136:P1136,Q1136:AE1136)),0)</f>
        <v>0</v>
      </c>
      <c r="BC1136" s="5">
        <f>IF(T1136&gt;0,RANK(T1136,(N1136:P1136,Q1136:AE1136)),0)</f>
        <v>0</v>
      </c>
      <c r="BD1136" s="5">
        <f>IF(S1136&gt;0,RANK(S1136,(N1136:P1136,Q1136:AE1136)),0)</f>
        <v>0</v>
      </c>
      <c r="BE1136" s="2">
        <f t="shared" si="463"/>
        <v>8.0866425992779777E-3</v>
      </c>
      <c r="BF1136" s="2">
        <f t="shared" si="464"/>
        <v>0</v>
      </c>
      <c r="BG1136" s="2">
        <f t="shared" si="465"/>
        <v>0</v>
      </c>
      <c r="BH1136" s="2">
        <f t="shared" si="466"/>
        <v>0</v>
      </c>
      <c r="BJ1136" t="s">
        <v>333</v>
      </c>
      <c r="BK1136" t="s">
        <v>1008</v>
      </c>
      <c r="BL1136">
        <v>4</v>
      </c>
      <c r="BN1136" s="112">
        <v>21</v>
      </c>
      <c r="BO1136" s="114">
        <v>191</v>
      </c>
      <c r="BP1136" s="118">
        <f t="shared" si="469"/>
        <v>21191</v>
      </c>
      <c r="BQ1136" s="118">
        <f t="shared" si="468"/>
        <v>21191</v>
      </c>
      <c r="BR1136" s="5" t="s">
        <v>3151</v>
      </c>
      <c r="CD1136" s="63">
        <f t="shared" si="467"/>
        <v>6925</v>
      </c>
      <c r="CE1136" s="63">
        <v>0</v>
      </c>
      <c r="CH1136" s="63">
        <v>0</v>
      </c>
      <c r="CI1136" s="63">
        <v>0</v>
      </c>
      <c r="CJ1136" s="63">
        <v>0</v>
      </c>
      <c r="CK1136" s="8">
        <v>0</v>
      </c>
    </row>
    <row r="1137" spans="1:89" ht="15" hidden="1" customHeight="1" outlineLevel="1">
      <c r="A1137" t="s">
        <v>2117</v>
      </c>
      <c r="B1137" t="s">
        <v>1008</v>
      </c>
      <c r="C1137" s="1">
        <f t="shared" ref="C1137:C1161" si="470">SUM(N1137:AY1137)</f>
        <v>10626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5</v>
      </c>
      <c r="G1137" s="129">
        <f t="shared" si="456"/>
        <v>5773</v>
      </c>
      <c r="H1137" s="134">
        <f t="shared" si="457"/>
        <v>0.54329004329004327</v>
      </c>
      <c r="I1137" s="2"/>
      <c r="J1137" s="2">
        <f t="shared" ref="J1137:J1161" si="471">IF($C1137=0,"-",N1137/$C1137)</f>
        <v>0.2217203086768304</v>
      </c>
      <c r="K1137" s="2">
        <f t="shared" ref="K1137:K1161" si="472">IF($C1137=0,"-",O1137/$C1137)</f>
        <v>0.76501035196687373</v>
      </c>
      <c r="L1137" s="2">
        <f t="shared" ref="L1137:L1161" si="473">IF($C1137=0,"-",P1137/$C1137)</f>
        <v>1.129305477131564E-3</v>
      </c>
      <c r="M1137" s="2">
        <f t="shared" ref="M1137:M1161" si="474">IF(C1137=0,"-",(1-J1137-K1137-L1137))</f>
        <v>1.2140033879164253E-2</v>
      </c>
      <c r="N1137" s="63">
        <v>2356</v>
      </c>
      <c r="O1137" s="63">
        <v>8129</v>
      </c>
      <c r="P1137" s="63">
        <v>12</v>
      </c>
      <c r="Q1137" s="63">
        <v>100</v>
      </c>
      <c r="R1137" s="63">
        <v>0</v>
      </c>
      <c r="S1137" s="63">
        <v>0</v>
      </c>
      <c r="T1137" s="63">
        <v>0</v>
      </c>
      <c r="U1137" s="63">
        <v>29</v>
      </c>
      <c r="V1137" s="63">
        <v>0</v>
      </c>
      <c r="W1137" s="63">
        <v>0</v>
      </c>
      <c r="X1137" s="63">
        <v>0</v>
      </c>
      <c r="Y1137" s="63">
        <v>0</v>
      </c>
      <c r="Z1137" s="63">
        <v>0</v>
      </c>
      <c r="AA1137" s="63">
        <v>0</v>
      </c>
      <c r="AB1137" s="63">
        <v>0</v>
      </c>
      <c r="AC1137" s="63">
        <v>0</v>
      </c>
      <c r="AD1137" s="63">
        <v>0</v>
      </c>
      <c r="AE1137" s="63">
        <v>0</v>
      </c>
      <c r="AF1137" s="63">
        <v>0</v>
      </c>
      <c r="AG1137" s="63">
        <v>0</v>
      </c>
      <c r="AH1137" s="63">
        <v>0</v>
      </c>
      <c r="AI1137" s="63">
        <v>0</v>
      </c>
      <c r="AJ1137" s="63">
        <v>0</v>
      </c>
      <c r="AK1137" s="63">
        <v>0</v>
      </c>
      <c r="AL1137" s="63">
        <v>0</v>
      </c>
      <c r="AM1137" s="63">
        <v>0</v>
      </c>
      <c r="AN1137" s="63">
        <v>0</v>
      </c>
      <c r="AO1137" s="63">
        <v>0</v>
      </c>
      <c r="AP1137" s="63">
        <v>0</v>
      </c>
      <c r="AQ1137" s="63">
        <v>0</v>
      </c>
      <c r="AR1137" s="63">
        <v>0</v>
      </c>
      <c r="AS1137" s="63">
        <v>0</v>
      </c>
      <c r="AT1137" s="63">
        <v>0</v>
      </c>
      <c r="AU1137" s="63">
        <v>0</v>
      </c>
      <c r="AV1137" s="63">
        <v>0</v>
      </c>
      <c r="AW1137" s="63">
        <v>0</v>
      </c>
      <c r="AX1137" s="63">
        <v>0</v>
      </c>
      <c r="AY1137" s="63">
        <v>0</v>
      </c>
      <c r="BA1137" s="5">
        <f>IF(Q1137&gt;0,RANK(Q1137,(N1137:P1137,Q1137:AE1137)),0)</f>
        <v>3</v>
      </c>
      <c r="BB1137" s="5">
        <f>IF(R1137&gt;0,RANK(R1137,(N1137:P1137,Q1137:AE1137)),0)</f>
        <v>0</v>
      </c>
      <c r="BC1137" s="5">
        <f>IF(T1137&gt;0,RANK(T1137,(N1137:P1137,Q1137:AE1137)),0)</f>
        <v>0</v>
      </c>
      <c r="BD1137" s="5">
        <f>IF(S1137&gt;0,RANK(S1137,(N1137:P1137,Q1137:AE1137)),0)</f>
        <v>0</v>
      </c>
      <c r="BE1137" s="2">
        <f t="shared" ref="BE1137:BE1161" si="475">IF($C1137=0,"-",Q1137/$C1137)</f>
        <v>9.4108789760963679E-3</v>
      </c>
      <c r="BF1137" s="2">
        <f t="shared" ref="BF1137:BF1161" si="476">IF($C1137=0,"-",R1137/$C1137)</f>
        <v>0</v>
      </c>
      <c r="BG1137" s="2">
        <f t="shared" ref="BG1137:BG1161" si="477">IF($C1137=0,"-",T1137/$C1137)</f>
        <v>0</v>
      </c>
      <c r="BH1137" s="2">
        <f t="shared" ref="BH1137:BH1161" si="478">IF($C1137=0,"-",S1137/$C1137)</f>
        <v>0</v>
      </c>
      <c r="BJ1137" t="s">
        <v>2117</v>
      </c>
      <c r="BK1137" t="s">
        <v>1008</v>
      </c>
      <c r="BL1137">
        <v>5</v>
      </c>
      <c r="BN1137" s="112">
        <v>21</v>
      </c>
      <c r="BO1137" s="114">
        <v>193</v>
      </c>
      <c r="BP1137" s="118">
        <f t="shared" si="469"/>
        <v>21193</v>
      </c>
      <c r="BQ1137" s="118">
        <f t="shared" si="468"/>
        <v>21193</v>
      </c>
      <c r="BR1137" s="5" t="s">
        <v>3151</v>
      </c>
      <c r="CD1137" s="63">
        <f t="shared" si="467"/>
        <v>10626</v>
      </c>
      <c r="CE1137" s="63">
        <v>0</v>
      </c>
      <c r="CH1137" s="63">
        <v>0</v>
      </c>
      <c r="CI1137" s="63">
        <v>0</v>
      </c>
      <c r="CJ1137" s="63">
        <v>0</v>
      </c>
      <c r="CK1137" s="8">
        <v>0</v>
      </c>
    </row>
    <row r="1138" spans="1:89" ht="15" hidden="1" customHeight="1" outlineLevel="1">
      <c r="A1138" t="s">
        <v>2653</v>
      </c>
      <c r="B1138" t="s">
        <v>1008</v>
      </c>
      <c r="C1138" s="1">
        <f t="shared" si="470"/>
        <v>25395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5</v>
      </c>
      <c r="G1138" s="129">
        <f t="shared" si="456"/>
        <v>15418</v>
      </c>
      <c r="H1138" s="134">
        <f t="shared" si="457"/>
        <v>0.60712738728096083</v>
      </c>
      <c r="I1138" s="2"/>
      <c r="J1138" s="2">
        <f t="shared" si="471"/>
        <v>0.19161252215002952</v>
      </c>
      <c r="K1138" s="2">
        <f t="shared" si="472"/>
        <v>0.79873990943099038</v>
      </c>
      <c r="L1138" s="2">
        <f t="shared" si="473"/>
        <v>1.0238235873203387E-3</v>
      </c>
      <c r="M1138" s="2">
        <f t="shared" si="474"/>
        <v>8.6237448316597298E-3</v>
      </c>
      <c r="N1138" s="63">
        <v>4866</v>
      </c>
      <c r="O1138" s="63">
        <v>20284</v>
      </c>
      <c r="P1138" s="63">
        <v>26</v>
      </c>
      <c r="Q1138" s="63">
        <v>154</v>
      </c>
      <c r="R1138" s="63">
        <v>16</v>
      </c>
      <c r="S1138" s="63">
        <v>0</v>
      </c>
      <c r="T1138" s="63">
        <v>0</v>
      </c>
      <c r="U1138" s="63">
        <v>47</v>
      </c>
      <c r="V1138" s="63">
        <v>0</v>
      </c>
      <c r="W1138" s="63">
        <v>0</v>
      </c>
      <c r="X1138" s="63">
        <v>0</v>
      </c>
      <c r="Y1138" s="63">
        <v>0</v>
      </c>
      <c r="Z1138" s="63">
        <v>2</v>
      </c>
      <c r="AA1138" s="63">
        <v>0</v>
      </c>
      <c r="AB1138" s="63">
        <v>0</v>
      </c>
      <c r="AC1138" s="63">
        <v>0</v>
      </c>
      <c r="AD1138" s="63">
        <v>0</v>
      </c>
      <c r="AE1138" s="63">
        <v>0</v>
      </c>
      <c r="AF1138" s="63">
        <v>0</v>
      </c>
      <c r="AG1138" s="63">
        <v>0</v>
      </c>
      <c r="AH1138" s="63">
        <v>0</v>
      </c>
      <c r="AI1138" s="63">
        <v>0</v>
      </c>
      <c r="AJ1138" s="63">
        <v>0</v>
      </c>
      <c r="AK1138" s="63">
        <v>0</v>
      </c>
      <c r="AL1138" s="63">
        <v>0</v>
      </c>
      <c r="AM1138" s="63">
        <v>0</v>
      </c>
      <c r="AN1138" s="63">
        <v>0</v>
      </c>
      <c r="AO1138" s="63">
        <v>0</v>
      </c>
      <c r="AP1138" s="63">
        <v>0</v>
      </c>
      <c r="AQ1138" s="63">
        <v>0</v>
      </c>
      <c r="AR1138" s="63">
        <v>0</v>
      </c>
      <c r="AS1138" s="63">
        <v>0</v>
      </c>
      <c r="AT1138" s="63">
        <v>0</v>
      </c>
      <c r="AU1138" s="63">
        <v>0</v>
      </c>
      <c r="AV1138" s="63">
        <v>0</v>
      </c>
      <c r="AW1138" s="63">
        <v>0</v>
      </c>
      <c r="AX1138" s="63">
        <v>0</v>
      </c>
      <c r="AY1138" s="63">
        <v>0</v>
      </c>
      <c r="BA1138" s="5">
        <f>IF(Q1138&gt;0,RANK(Q1138,(N1138:P1138,Q1138:AE1138)),0)</f>
        <v>3</v>
      </c>
      <c r="BB1138" s="5">
        <f>IF(R1138&gt;0,RANK(R1138,(N1138:P1138,Q1138:AE1138)),0)</f>
        <v>6</v>
      </c>
      <c r="BC1138" s="5">
        <f>IF(T1138&gt;0,RANK(T1138,(N1138:P1138,Q1138:AE1138)),0)</f>
        <v>0</v>
      </c>
      <c r="BD1138" s="5">
        <f>IF(S1138&gt;0,RANK(S1138,(N1138:P1138,Q1138:AE1138)),0)</f>
        <v>0</v>
      </c>
      <c r="BE1138" s="2">
        <f t="shared" si="475"/>
        <v>6.0641858633589292E-3</v>
      </c>
      <c r="BF1138" s="2">
        <f t="shared" si="476"/>
        <v>6.3004528450482376E-4</v>
      </c>
      <c r="BG1138" s="2">
        <f t="shared" si="477"/>
        <v>0</v>
      </c>
      <c r="BH1138" s="2">
        <f t="shared" si="478"/>
        <v>0</v>
      </c>
      <c r="BJ1138" t="s">
        <v>2653</v>
      </c>
      <c r="BK1138" t="s">
        <v>1008</v>
      </c>
      <c r="BL1138">
        <v>5</v>
      </c>
      <c r="BN1138" s="112">
        <v>21</v>
      </c>
      <c r="BO1138" s="114">
        <v>195</v>
      </c>
      <c r="BP1138" s="118">
        <f t="shared" si="469"/>
        <v>21195</v>
      </c>
      <c r="BQ1138" s="118">
        <f t="shared" si="468"/>
        <v>21195</v>
      </c>
      <c r="BR1138" s="5" t="s">
        <v>3151</v>
      </c>
      <c r="CD1138" s="63">
        <f t="shared" si="467"/>
        <v>25395</v>
      </c>
      <c r="CE1138" s="63">
        <v>0</v>
      </c>
      <c r="CH1138" s="63">
        <v>0</v>
      </c>
      <c r="CI1138" s="63">
        <v>0</v>
      </c>
      <c r="CJ1138" s="63">
        <v>0</v>
      </c>
      <c r="CK1138" s="8">
        <v>0</v>
      </c>
    </row>
    <row r="1139" spans="1:89" ht="15" hidden="1" customHeight="1" outlineLevel="1">
      <c r="A1139" t="s">
        <v>1950</v>
      </c>
      <c r="B1139" t="s">
        <v>1008</v>
      </c>
      <c r="C1139" s="1">
        <f t="shared" si="470"/>
        <v>5505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5</v>
      </c>
      <c r="G1139" s="129">
        <f t="shared" si="456"/>
        <v>2674</v>
      </c>
      <c r="H1139" s="134">
        <f t="shared" si="457"/>
        <v>0.48574023614895551</v>
      </c>
      <c r="I1139" s="2"/>
      <c r="J1139" s="2">
        <f t="shared" si="471"/>
        <v>0.2483197093551317</v>
      </c>
      <c r="K1139" s="2">
        <f t="shared" si="472"/>
        <v>0.73405994550408715</v>
      </c>
      <c r="L1139" s="2">
        <f t="shared" si="473"/>
        <v>2.5431425976385103E-3</v>
      </c>
      <c r="M1139" s="2">
        <f t="shared" si="474"/>
        <v>1.5077202543142636E-2</v>
      </c>
      <c r="N1139" s="63">
        <v>1367</v>
      </c>
      <c r="O1139" s="63">
        <v>4041</v>
      </c>
      <c r="P1139" s="63">
        <v>14</v>
      </c>
      <c r="Q1139" s="63">
        <v>67</v>
      </c>
      <c r="R1139" s="63">
        <v>0</v>
      </c>
      <c r="S1139" s="63">
        <v>0</v>
      </c>
      <c r="T1139" s="63">
        <v>0</v>
      </c>
      <c r="U1139" s="63">
        <v>16</v>
      </c>
      <c r="V1139" s="63">
        <v>0</v>
      </c>
      <c r="W1139" s="63">
        <v>0</v>
      </c>
      <c r="X1139" s="63">
        <v>0</v>
      </c>
      <c r="Y1139" s="63">
        <v>0</v>
      </c>
      <c r="Z1139" s="63">
        <v>0</v>
      </c>
      <c r="AA1139" s="63">
        <v>0</v>
      </c>
      <c r="AB1139" s="63">
        <v>0</v>
      </c>
      <c r="AC1139" s="63">
        <v>0</v>
      </c>
      <c r="AD1139" s="63">
        <v>0</v>
      </c>
      <c r="AE1139" s="63">
        <v>0</v>
      </c>
      <c r="AF1139" s="63">
        <v>0</v>
      </c>
      <c r="AG1139" s="63">
        <v>0</v>
      </c>
      <c r="AH1139" s="63">
        <v>0</v>
      </c>
      <c r="AI1139" s="63">
        <v>0</v>
      </c>
      <c r="AJ1139" s="63">
        <v>0</v>
      </c>
      <c r="AK1139" s="63">
        <v>0</v>
      </c>
      <c r="AL1139" s="63">
        <v>0</v>
      </c>
      <c r="AM1139" s="63">
        <v>0</v>
      </c>
      <c r="AN1139" s="63">
        <v>0</v>
      </c>
      <c r="AO1139" s="63">
        <v>0</v>
      </c>
      <c r="AP1139" s="63">
        <v>0</v>
      </c>
      <c r="AQ1139" s="63">
        <v>0</v>
      </c>
      <c r="AR1139" s="63">
        <v>0</v>
      </c>
      <c r="AS1139" s="63">
        <v>0</v>
      </c>
      <c r="AT1139" s="63">
        <v>0</v>
      </c>
      <c r="AU1139" s="63">
        <v>0</v>
      </c>
      <c r="AV1139" s="63">
        <v>0</v>
      </c>
      <c r="AW1139" s="63">
        <v>0</v>
      </c>
      <c r="AX1139" s="63">
        <v>0</v>
      </c>
      <c r="AY1139" s="63">
        <v>0</v>
      </c>
      <c r="BA1139" s="5">
        <f>IF(Q1139&gt;0,RANK(Q1139,(N1139:P1139,Q1139:AE1139)),0)</f>
        <v>3</v>
      </c>
      <c r="BB1139" s="5">
        <f>IF(R1139&gt;0,RANK(R1139,(N1139:P1139,Q1139:AE1139)),0)</f>
        <v>0</v>
      </c>
      <c r="BC1139" s="5">
        <f>IF(T1139&gt;0,RANK(T1139,(N1139:P1139,Q1139:AE1139)),0)</f>
        <v>0</v>
      </c>
      <c r="BD1139" s="5">
        <f>IF(S1139&gt;0,RANK(S1139,(N1139:P1139,Q1139:AE1139)),0)</f>
        <v>0</v>
      </c>
      <c r="BE1139" s="2">
        <f t="shared" si="475"/>
        <v>1.2170753860127156E-2</v>
      </c>
      <c r="BF1139" s="2">
        <f t="shared" si="476"/>
        <v>0</v>
      </c>
      <c r="BG1139" s="2">
        <f t="shared" si="477"/>
        <v>0</v>
      </c>
      <c r="BH1139" s="2">
        <f t="shared" si="478"/>
        <v>0</v>
      </c>
      <c r="BJ1139" t="s">
        <v>1950</v>
      </c>
      <c r="BK1139" t="s">
        <v>1008</v>
      </c>
      <c r="BL1139">
        <v>6</v>
      </c>
      <c r="BN1139" s="112">
        <v>21</v>
      </c>
      <c r="BO1139" s="114">
        <v>197</v>
      </c>
      <c r="BP1139" s="118">
        <f t="shared" si="469"/>
        <v>21197</v>
      </c>
      <c r="BQ1139" s="118">
        <f t="shared" si="468"/>
        <v>21197</v>
      </c>
      <c r="BR1139" s="5" t="s">
        <v>3151</v>
      </c>
      <c r="CD1139" s="63">
        <f t="shared" si="467"/>
        <v>5505</v>
      </c>
      <c r="CE1139" s="63">
        <v>0</v>
      </c>
      <c r="CH1139" s="63">
        <v>0</v>
      </c>
      <c r="CI1139" s="63">
        <v>0</v>
      </c>
      <c r="CJ1139" s="63">
        <v>0</v>
      </c>
      <c r="CK1139" s="8">
        <v>0</v>
      </c>
    </row>
    <row r="1140" spans="1:89" ht="15" hidden="1" customHeight="1" outlineLevel="1">
      <c r="A1140" t="s">
        <v>2086</v>
      </c>
      <c r="B1140" t="s">
        <v>1008</v>
      </c>
      <c r="C1140" s="1">
        <f t="shared" si="470"/>
        <v>31557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5</v>
      </c>
      <c r="G1140" s="129">
        <f t="shared" si="456"/>
        <v>19776</v>
      </c>
      <c r="H1140" s="134">
        <f t="shared" si="457"/>
        <v>0.62667553949995247</v>
      </c>
      <c r="I1140" s="2"/>
      <c r="J1140" s="2">
        <f t="shared" si="471"/>
        <v>0.17954811927623032</v>
      </c>
      <c r="K1140" s="2">
        <f t="shared" si="472"/>
        <v>0.80622365877618274</v>
      </c>
      <c r="L1140" s="2">
        <f t="shared" si="473"/>
        <v>9.8234939949931859E-4</v>
      </c>
      <c r="M1140" s="2">
        <f t="shared" si="474"/>
        <v>1.3245872548087675E-2</v>
      </c>
      <c r="N1140" s="63">
        <v>5666</v>
      </c>
      <c r="O1140" s="63">
        <v>25442</v>
      </c>
      <c r="P1140" s="63">
        <v>31</v>
      </c>
      <c r="Q1140" s="63">
        <v>323</v>
      </c>
      <c r="R1140" s="63">
        <v>8</v>
      </c>
      <c r="S1140" s="63">
        <v>0</v>
      </c>
      <c r="T1140" s="63">
        <v>0</v>
      </c>
      <c r="U1140" s="63">
        <v>78</v>
      </c>
      <c r="V1140" s="63">
        <v>0</v>
      </c>
      <c r="W1140" s="63">
        <v>0</v>
      </c>
      <c r="X1140" s="63">
        <v>0</v>
      </c>
      <c r="Y1140" s="63">
        <v>0</v>
      </c>
      <c r="Z1140" s="63">
        <v>5</v>
      </c>
      <c r="AA1140" s="63">
        <v>0</v>
      </c>
      <c r="AB1140" s="63">
        <v>0</v>
      </c>
      <c r="AC1140" s="63">
        <v>0</v>
      </c>
      <c r="AD1140" s="63">
        <v>0</v>
      </c>
      <c r="AE1140" s="63">
        <v>0</v>
      </c>
      <c r="AF1140" s="63">
        <v>0</v>
      </c>
      <c r="AG1140" s="63">
        <v>0</v>
      </c>
      <c r="AH1140" s="63">
        <v>0</v>
      </c>
      <c r="AI1140" s="63">
        <v>0</v>
      </c>
      <c r="AJ1140" s="63">
        <v>3</v>
      </c>
      <c r="AK1140" s="63">
        <v>0</v>
      </c>
      <c r="AL1140" s="63">
        <v>1</v>
      </c>
      <c r="AM1140" s="63">
        <v>0</v>
      </c>
      <c r="AN1140" s="63">
        <v>0</v>
      </c>
      <c r="AO1140" s="63">
        <v>0</v>
      </c>
      <c r="AP1140" s="63">
        <v>0</v>
      </c>
      <c r="AQ1140" s="63">
        <v>0</v>
      </c>
      <c r="AR1140" s="63">
        <v>0</v>
      </c>
      <c r="AS1140" s="63">
        <v>0</v>
      </c>
      <c r="AT1140" s="63">
        <v>0</v>
      </c>
      <c r="AU1140" s="63">
        <v>0</v>
      </c>
      <c r="AV1140" s="63">
        <v>0</v>
      </c>
      <c r="AW1140" s="63">
        <v>0</v>
      </c>
      <c r="AX1140" s="63">
        <v>0</v>
      </c>
      <c r="AY1140" s="63">
        <v>0</v>
      </c>
      <c r="BA1140" s="5">
        <f>IF(Q1140&gt;0,RANK(Q1140,(N1140:P1140,Q1140:AE1140)),0)</f>
        <v>3</v>
      </c>
      <c r="BB1140" s="5">
        <f>IF(R1140&gt;0,RANK(R1140,(N1140:P1140,Q1140:AE1140)),0)</f>
        <v>6</v>
      </c>
      <c r="BC1140" s="5">
        <f>IF(T1140&gt;0,RANK(T1140,(N1140:P1140,Q1140:AE1140)),0)</f>
        <v>0</v>
      </c>
      <c r="BD1140" s="5">
        <f>IF(S1140&gt;0,RANK(S1140,(N1140:P1140,Q1140:AE1140)),0)</f>
        <v>0</v>
      </c>
      <c r="BE1140" s="2">
        <f t="shared" si="475"/>
        <v>1.0235446968976773E-2</v>
      </c>
      <c r="BF1140" s="2">
        <f t="shared" si="476"/>
        <v>2.5350952245143711E-4</v>
      </c>
      <c r="BG1140" s="2">
        <f t="shared" si="477"/>
        <v>0</v>
      </c>
      <c r="BH1140" s="2">
        <f t="shared" si="478"/>
        <v>0</v>
      </c>
      <c r="BJ1140" t="s">
        <v>2086</v>
      </c>
      <c r="BK1140" t="s">
        <v>1008</v>
      </c>
      <c r="BL1140">
        <v>5</v>
      </c>
      <c r="BN1140" s="112">
        <v>21</v>
      </c>
      <c r="BO1140" s="114">
        <v>199</v>
      </c>
      <c r="BP1140" s="118">
        <f t="shared" si="469"/>
        <v>21199</v>
      </c>
      <c r="BQ1140" s="118">
        <f t="shared" si="468"/>
        <v>21199</v>
      </c>
      <c r="BR1140" s="5" t="s">
        <v>3151</v>
      </c>
      <c r="CD1140" s="63">
        <f t="shared" si="467"/>
        <v>31557</v>
      </c>
      <c r="CE1140" s="63">
        <v>0</v>
      </c>
      <c r="CH1140" s="63">
        <v>0</v>
      </c>
      <c r="CI1140" s="63">
        <v>0</v>
      </c>
      <c r="CJ1140" s="63">
        <v>0</v>
      </c>
      <c r="CK1140" s="8">
        <v>0</v>
      </c>
    </row>
    <row r="1141" spans="1:89" ht="15" hidden="1" customHeight="1" outlineLevel="1">
      <c r="A1141" t="s">
        <v>1681</v>
      </c>
      <c r="B1141" t="s">
        <v>1008</v>
      </c>
      <c r="C1141" s="1">
        <f t="shared" si="470"/>
        <v>1146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5</v>
      </c>
      <c r="G1141" s="129">
        <f t="shared" si="456"/>
        <v>631</v>
      </c>
      <c r="H1141" s="134">
        <f t="shared" si="457"/>
        <v>0.55061082024432806</v>
      </c>
      <c r="I1141" s="2"/>
      <c r="J1141" s="2">
        <f t="shared" si="471"/>
        <v>0.22076788830715532</v>
      </c>
      <c r="K1141" s="2">
        <f t="shared" si="472"/>
        <v>0.77137870855148338</v>
      </c>
      <c r="L1141" s="2">
        <f t="shared" si="473"/>
        <v>8.7260034904013963E-4</v>
      </c>
      <c r="M1141" s="2">
        <f t="shared" si="474"/>
        <v>6.9808027923211526E-3</v>
      </c>
      <c r="N1141" s="63">
        <v>253</v>
      </c>
      <c r="O1141" s="63">
        <v>884</v>
      </c>
      <c r="P1141" s="63">
        <v>1</v>
      </c>
      <c r="Q1141" s="63">
        <v>6</v>
      </c>
      <c r="R1141" s="63">
        <v>0</v>
      </c>
      <c r="S1141" s="63">
        <v>0</v>
      </c>
      <c r="T1141" s="63">
        <v>0</v>
      </c>
      <c r="U1141" s="63">
        <v>2</v>
      </c>
      <c r="V1141" s="63">
        <v>0</v>
      </c>
      <c r="W1141" s="63">
        <v>0</v>
      </c>
      <c r="X1141" s="63">
        <v>0</v>
      </c>
      <c r="Y1141" s="63">
        <v>0</v>
      </c>
      <c r="Z1141" s="63">
        <v>0</v>
      </c>
      <c r="AA1141" s="63">
        <v>0</v>
      </c>
      <c r="AB1141" s="63">
        <v>0</v>
      </c>
      <c r="AC1141" s="63">
        <v>0</v>
      </c>
      <c r="AD1141" s="63">
        <v>0</v>
      </c>
      <c r="AE1141" s="63">
        <v>0</v>
      </c>
      <c r="AF1141" s="63">
        <v>0</v>
      </c>
      <c r="AG1141" s="63">
        <v>0</v>
      </c>
      <c r="AH1141" s="63">
        <v>0</v>
      </c>
      <c r="AI1141" s="63">
        <v>0</v>
      </c>
      <c r="AJ1141" s="63">
        <v>0</v>
      </c>
      <c r="AK1141" s="63">
        <v>0</v>
      </c>
      <c r="AL1141" s="63">
        <v>0</v>
      </c>
      <c r="AM1141" s="63">
        <v>0</v>
      </c>
      <c r="AN1141" s="63">
        <v>0</v>
      </c>
      <c r="AO1141" s="63">
        <v>0</v>
      </c>
      <c r="AP1141" s="63">
        <v>0</v>
      </c>
      <c r="AQ1141" s="63">
        <v>0</v>
      </c>
      <c r="AR1141" s="63">
        <v>0</v>
      </c>
      <c r="AS1141" s="63">
        <v>0</v>
      </c>
      <c r="AT1141" s="63">
        <v>0</v>
      </c>
      <c r="AU1141" s="63">
        <v>0</v>
      </c>
      <c r="AV1141" s="63">
        <v>0</v>
      </c>
      <c r="AW1141" s="63">
        <v>0</v>
      </c>
      <c r="AX1141" s="63">
        <v>0</v>
      </c>
      <c r="AY1141" s="63">
        <v>0</v>
      </c>
      <c r="BA1141" s="5">
        <f>IF(Q1141&gt;0,RANK(Q1141,(N1141:P1141,Q1141:AE1141)),0)</f>
        <v>3</v>
      </c>
      <c r="BB1141" s="5">
        <f>IF(R1141&gt;0,RANK(R1141,(N1141:P1141,Q1141:AE1141)),0)</f>
        <v>0</v>
      </c>
      <c r="BC1141" s="5">
        <f>IF(T1141&gt;0,RANK(T1141,(N1141:P1141,Q1141:AE1141)),0)</f>
        <v>0</v>
      </c>
      <c r="BD1141" s="5">
        <f>IF(S1141&gt;0,RANK(S1141,(N1141:P1141,Q1141:AE1141)),0)</f>
        <v>0</v>
      </c>
      <c r="BE1141" s="2">
        <f t="shared" si="475"/>
        <v>5.235602094240838E-3</v>
      </c>
      <c r="BF1141" s="2">
        <f t="shared" si="476"/>
        <v>0</v>
      </c>
      <c r="BG1141" s="2">
        <f t="shared" si="477"/>
        <v>0</v>
      </c>
      <c r="BH1141" s="2">
        <f t="shared" si="478"/>
        <v>0</v>
      </c>
      <c r="BJ1141" t="s">
        <v>1681</v>
      </c>
      <c r="BK1141" t="s">
        <v>1008</v>
      </c>
      <c r="BL1141">
        <v>6</v>
      </c>
      <c r="BN1141" s="112">
        <v>21</v>
      </c>
      <c r="BO1141" s="114">
        <v>201</v>
      </c>
      <c r="BP1141" s="118">
        <f t="shared" si="469"/>
        <v>21201</v>
      </c>
      <c r="BQ1141" s="118">
        <f t="shared" si="468"/>
        <v>21201</v>
      </c>
      <c r="BR1141" s="5" t="s">
        <v>3151</v>
      </c>
      <c r="CD1141" s="63">
        <f t="shared" si="467"/>
        <v>1146</v>
      </c>
      <c r="CE1141" s="63">
        <v>0</v>
      </c>
      <c r="CH1141" s="63">
        <v>0</v>
      </c>
      <c r="CI1141" s="63">
        <v>0</v>
      </c>
      <c r="CJ1141" s="63">
        <v>0</v>
      </c>
      <c r="CK1141" s="8">
        <v>0</v>
      </c>
    </row>
    <row r="1142" spans="1:89" ht="15" hidden="1" customHeight="1" outlineLevel="1">
      <c r="A1142" t="s">
        <v>1391</v>
      </c>
      <c r="B1142" t="s">
        <v>1008</v>
      </c>
      <c r="C1142" s="1">
        <f t="shared" si="470"/>
        <v>7784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5</v>
      </c>
      <c r="G1142" s="129">
        <f t="shared" si="456"/>
        <v>5443</v>
      </c>
      <c r="H1142" s="134">
        <f t="shared" si="457"/>
        <v>0.69925488180883866</v>
      </c>
      <c r="I1142" s="2"/>
      <c r="J1142" s="2">
        <f t="shared" si="471"/>
        <v>0.14568345323741008</v>
      </c>
      <c r="K1142" s="2">
        <f t="shared" si="472"/>
        <v>0.84493833504624871</v>
      </c>
      <c r="L1142" s="2">
        <f t="shared" si="473"/>
        <v>3.8540596094552927E-4</v>
      </c>
      <c r="M1142" s="2">
        <f t="shared" si="474"/>
        <v>8.9928057553957039E-3</v>
      </c>
      <c r="N1142" s="63">
        <v>1134</v>
      </c>
      <c r="O1142" s="63">
        <v>6577</v>
      </c>
      <c r="P1142" s="63">
        <v>3</v>
      </c>
      <c r="Q1142" s="63">
        <v>56</v>
      </c>
      <c r="R1142" s="63">
        <v>1</v>
      </c>
      <c r="S1142" s="63">
        <v>0</v>
      </c>
      <c r="T1142" s="63">
        <v>0</v>
      </c>
      <c r="U1142" s="63">
        <v>13</v>
      </c>
      <c r="V1142" s="63">
        <v>0</v>
      </c>
      <c r="W1142" s="63">
        <v>0</v>
      </c>
      <c r="X1142" s="63">
        <v>0</v>
      </c>
      <c r="Y1142" s="63">
        <v>0</v>
      </c>
      <c r="Z1142" s="63">
        <v>0</v>
      </c>
      <c r="AA1142" s="63">
        <v>0</v>
      </c>
      <c r="AB1142" s="63">
        <v>0</v>
      </c>
      <c r="AC1142" s="63">
        <v>0</v>
      </c>
      <c r="AD1142" s="63">
        <v>0</v>
      </c>
      <c r="AE1142" s="63">
        <v>0</v>
      </c>
      <c r="AF1142" s="63">
        <v>0</v>
      </c>
      <c r="AG1142" s="63">
        <v>0</v>
      </c>
      <c r="AH1142" s="63">
        <v>0</v>
      </c>
      <c r="AI1142" s="63">
        <v>0</v>
      </c>
      <c r="AJ1142" s="63">
        <v>0</v>
      </c>
      <c r="AK1142" s="63">
        <v>0</v>
      </c>
      <c r="AL1142" s="63">
        <v>0</v>
      </c>
      <c r="AM1142" s="63">
        <v>0</v>
      </c>
      <c r="AN1142" s="63">
        <v>0</v>
      </c>
      <c r="AO1142" s="63">
        <v>0</v>
      </c>
      <c r="AP1142" s="63">
        <v>0</v>
      </c>
      <c r="AQ1142" s="63">
        <v>0</v>
      </c>
      <c r="AR1142" s="63">
        <v>0</v>
      </c>
      <c r="AS1142" s="63">
        <v>0</v>
      </c>
      <c r="AT1142" s="63">
        <v>0</v>
      </c>
      <c r="AU1142" s="63">
        <v>0</v>
      </c>
      <c r="AV1142" s="63">
        <v>0</v>
      </c>
      <c r="AW1142" s="63">
        <v>0</v>
      </c>
      <c r="AX1142" s="63">
        <v>0</v>
      </c>
      <c r="AY1142" s="63">
        <v>0</v>
      </c>
      <c r="BA1142" s="5">
        <f>IF(Q1142&gt;0,RANK(Q1142,(N1142:P1142,Q1142:AE1142)),0)</f>
        <v>3</v>
      </c>
      <c r="BB1142" s="5">
        <f>IF(R1142&gt;0,RANK(R1142,(N1142:P1142,Q1142:AE1142)),0)</f>
        <v>6</v>
      </c>
      <c r="BC1142" s="5">
        <f>IF(T1142&gt;0,RANK(T1142,(N1142:P1142,Q1142:AE1142)),0)</f>
        <v>0</v>
      </c>
      <c r="BD1142" s="5">
        <f>IF(S1142&gt;0,RANK(S1142,(N1142:P1142,Q1142:AE1142)),0)</f>
        <v>0</v>
      </c>
      <c r="BE1142" s="2">
        <f t="shared" si="475"/>
        <v>7.1942446043165471E-3</v>
      </c>
      <c r="BF1142" s="2">
        <f t="shared" si="476"/>
        <v>1.2846865364850977E-4</v>
      </c>
      <c r="BG1142" s="2">
        <f t="shared" si="477"/>
        <v>0</v>
      </c>
      <c r="BH1142" s="2">
        <f t="shared" si="478"/>
        <v>0</v>
      </c>
      <c r="BJ1142" t="s">
        <v>1391</v>
      </c>
      <c r="BK1142" t="s">
        <v>1008</v>
      </c>
      <c r="BL1142">
        <v>5</v>
      </c>
      <c r="BN1142" s="112">
        <v>21</v>
      </c>
      <c r="BO1142" s="114">
        <v>203</v>
      </c>
      <c r="BP1142" s="118">
        <f t="shared" si="469"/>
        <v>21203</v>
      </c>
      <c r="BQ1142" s="118">
        <f t="shared" si="468"/>
        <v>21203</v>
      </c>
      <c r="BR1142" s="5" t="s">
        <v>3151</v>
      </c>
      <c r="CD1142" s="63">
        <f t="shared" si="467"/>
        <v>7784</v>
      </c>
      <c r="CE1142" s="63">
        <v>0</v>
      </c>
      <c r="CH1142" s="63">
        <v>0</v>
      </c>
      <c r="CI1142" s="63">
        <v>0</v>
      </c>
      <c r="CJ1142" s="63">
        <v>0</v>
      </c>
      <c r="CK1142" s="8">
        <v>0</v>
      </c>
    </row>
    <row r="1143" spans="1:89" ht="15" hidden="1" customHeight="1" outlineLevel="1">
      <c r="A1143" t="s">
        <v>168</v>
      </c>
      <c r="B1143" t="s">
        <v>1008</v>
      </c>
      <c r="C1143" s="1">
        <f t="shared" si="470"/>
        <v>10065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5</v>
      </c>
      <c r="G1143" s="129">
        <f t="shared" si="456"/>
        <v>2114</v>
      </c>
      <c r="H1143" s="134">
        <f t="shared" si="457"/>
        <v>0.2100347739692002</v>
      </c>
      <c r="I1143" s="2"/>
      <c r="J1143" s="2">
        <f t="shared" si="471"/>
        <v>0.38549428713363137</v>
      </c>
      <c r="K1143" s="2">
        <f t="shared" si="472"/>
        <v>0.59552906110283155</v>
      </c>
      <c r="L1143" s="2">
        <f t="shared" si="473"/>
        <v>1.5896671634376552E-3</v>
      </c>
      <c r="M1143" s="2">
        <f t="shared" si="474"/>
        <v>1.7386984600099478E-2</v>
      </c>
      <c r="N1143" s="63">
        <v>3880</v>
      </c>
      <c r="O1143" s="63">
        <v>5994</v>
      </c>
      <c r="P1143" s="63">
        <v>16</v>
      </c>
      <c r="Q1143" s="63">
        <v>137</v>
      </c>
      <c r="R1143" s="63">
        <v>4</v>
      </c>
      <c r="S1143" s="63">
        <v>0</v>
      </c>
      <c r="T1143" s="63">
        <v>0</v>
      </c>
      <c r="U1143" s="63">
        <v>31</v>
      </c>
      <c r="V1143" s="63">
        <v>1</v>
      </c>
      <c r="W1143" s="63">
        <v>0</v>
      </c>
      <c r="X1143" s="63">
        <v>0</v>
      </c>
      <c r="Y1143" s="63">
        <v>0</v>
      </c>
      <c r="Z1143" s="63">
        <v>2</v>
      </c>
      <c r="AA1143" s="63">
        <v>0</v>
      </c>
      <c r="AB1143" s="63">
        <v>0</v>
      </c>
      <c r="AC1143" s="63">
        <v>0</v>
      </c>
      <c r="AD1143" s="63">
        <v>0</v>
      </c>
      <c r="AE1143" s="63">
        <v>0</v>
      </c>
      <c r="AF1143" s="63">
        <v>0</v>
      </c>
      <c r="AG1143" s="63">
        <v>0</v>
      </c>
      <c r="AH1143" s="63">
        <v>0</v>
      </c>
      <c r="AI1143" s="63">
        <v>0</v>
      </c>
      <c r="AJ1143" s="63">
        <v>0</v>
      </c>
      <c r="AK1143" s="63">
        <v>0</v>
      </c>
      <c r="AL1143" s="63">
        <v>0</v>
      </c>
      <c r="AM1143" s="63">
        <v>0</v>
      </c>
      <c r="AN1143" s="63">
        <v>0</v>
      </c>
      <c r="AO1143" s="63">
        <v>0</v>
      </c>
      <c r="AP1143" s="63">
        <v>0</v>
      </c>
      <c r="AQ1143" s="63">
        <v>0</v>
      </c>
      <c r="AR1143" s="63">
        <v>0</v>
      </c>
      <c r="AS1143" s="63">
        <v>0</v>
      </c>
      <c r="AT1143" s="63">
        <v>0</v>
      </c>
      <c r="AU1143" s="63">
        <v>0</v>
      </c>
      <c r="AV1143" s="63">
        <v>0</v>
      </c>
      <c r="AW1143" s="63">
        <v>0</v>
      </c>
      <c r="AX1143" s="63">
        <v>0</v>
      </c>
      <c r="AY1143" s="63">
        <v>0</v>
      </c>
      <c r="BA1143" s="5">
        <f>IF(Q1143&gt;0,RANK(Q1143,(N1143:P1143,Q1143:AE1143)),0)</f>
        <v>3</v>
      </c>
      <c r="BB1143" s="5">
        <f>IF(R1143&gt;0,RANK(R1143,(N1143:P1143,Q1143:AE1143)),0)</f>
        <v>6</v>
      </c>
      <c r="BC1143" s="5">
        <f>IF(T1143&gt;0,RANK(T1143,(N1143:P1143,Q1143:AE1143)),0)</f>
        <v>0</v>
      </c>
      <c r="BD1143" s="5">
        <f>IF(S1143&gt;0,RANK(S1143,(N1143:P1143,Q1143:AE1143)),0)</f>
        <v>0</v>
      </c>
      <c r="BE1143" s="2">
        <f t="shared" si="475"/>
        <v>1.3611525086934924E-2</v>
      </c>
      <c r="BF1143" s="2">
        <f t="shared" si="476"/>
        <v>3.9741679085941381E-4</v>
      </c>
      <c r="BG1143" s="2">
        <f t="shared" si="477"/>
        <v>0</v>
      </c>
      <c r="BH1143" s="2">
        <f t="shared" si="478"/>
        <v>0</v>
      </c>
      <c r="BJ1143" t="s">
        <v>168</v>
      </c>
      <c r="BK1143" t="s">
        <v>1008</v>
      </c>
      <c r="BL1143">
        <v>5</v>
      </c>
      <c r="BN1143" s="112">
        <v>21</v>
      </c>
      <c r="BO1143" s="114">
        <v>205</v>
      </c>
      <c r="BP1143" s="118">
        <f t="shared" si="469"/>
        <v>21205</v>
      </c>
      <c r="BQ1143" s="118">
        <f t="shared" si="468"/>
        <v>21205</v>
      </c>
      <c r="BR1143" s="5" t="s">
        <v>3151</v>
      </c>
      <c r="CD1143" s="63">
        <f t="shared" si="467"/>
        <v>10065</v>
      </c>
      <c r="CE1143" s="63">
        <v>0</v>
      </c>
      <c r="CH1143" s="63">
        <v>0</v>
      </c>
      <c r="CI1143" s="63">
        <v>0</v>
      </c>
      <c r="CJ1143" s="63">
        <v>0</v>
      </c>
      <c r="CK1143" s="8">
        <v>0</v>
      </c>
    </row>
    <row r="1144" spans="1:89" ht="15" hidden="1" customHeight="1" outlineLevel="1">
      <c r="A1144" t="s">
        <v>1819</v>
      </c>
      <c r="B1144" t="s">
        <v>1008</v>
      </c>
      <c r="C1144" s="1">
        <f t="shared" si="470"/>
        <v>8955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5</v>
      </c>
      <c r="G1144" s="129">
        <f t="shared" si="456"/>
        <v>6188</v>
      </c>
      <c r="H1144" s="134">
        <f t="shared" si="457"/>
        <v>0.69101060859854835</v>
      </c>
      <c r="I1144" s="2"/>
      <c r="J1144" s="2">
        <f t="shared" si="471"/>
        <v>0.14863204913456171</v>
      </c>
      <c r="K1144" s="2">
        <f t="shared" si="472"/>
        <v>0.83964265773310998</v>
      </c>
      <c r="L1144" s="2">
        <f t="shared" si="473"/>
        <v>1.0050251256281408E-3</v>
      </c>
      <c r="M1144" s="2">
        <f t="shared" si="474"/>
        <v>1.0720268006700144E-2</v>
      </c>
      <c r="N1144" s="63">
        <v>1331</v>
      </c>
      <c r="O1144" s="63">
        <v>7519</v>
      </c>
      <c r="P1144" s="63">
        <v>9</v>
      </c>
      <c r="Q1144" s="63">
        <v>84</v>
      </c>
      <c r="R1144" s="63">
        <v>0</v>
      </c>
      <c r="S1144" s="63">
        <v>0</v>
      </c>
      <c r="T1144" s="63">
        <v>0</v>
      </c>
      <c r="U1144" s="63">
        <v>11</v>
      </c>
      <c r="V1144" s="63">
        <v>0</v>
      </c>
      <c r="W1144" s="63">
        <v>0</v>
      </c>
      <c r="X1144" s="63">
        <v>0</v>
      </c>
      <c r="Y1144" s="63">
        <v>0</v>
      </c>
      <c r="Z1144" s="63">
        <v>0</v>
      </c>
      <c r="AA1144" s="63">
        <v>0</v>
      </c>
      <c r="AB1144" s="63">
        <v>0</v>
      </c>
      <c r="AC1144" s="63">
        <v>0</v>
      </c>
      <c r="AD1144" s="63">
        <v>0</v>
      </c>
      <c r="AE1144" s="63">
        <v>0</v>
      </c>
      <c r="AF1144" s="63">
        <v>0</v>
      </c>
      <c r="AG1144" s="63">
        <v>0</v>
      </c>
      <c r="AH1144" s="63">
        <v>0</v>
      </c>
      <c r="AI1144" s="63">
        <v>0</v>
      </c>
      <c r="AJ1144" s="63">
        <v>0</v>
      </c>
      <c r="AK1144" s="63">
        <v>0</v>
      </c>
      <c r="AL1144" s="63">
        <v>1</v>
      </c>
      <c r="AM1144" s="63">
        <v>0</v>
      </c>
      <c r="AN1144" s="63">
        <v>0</v>
      </c>
      <c r="AO1144" s="63">
        <v>0</v>
      </c>
      <c r="AP1144" s="63">
        <v>0</v>
      </c>
      <c r="AQ1144" s="63">
        <v>0</v>
      </c>
      <c r="AR1144" s="63">
        <v>0</v>
      </c>
      <c r="AS1144" s="63">
        <v>0</v>
      </c>
      <c r="AT1144" s="63">
        <v>0</v>
      </c>
      <c r="AU1144" s="63">
        <v>0</v>
      </c>
      <c r="AV1144" s="63">
        <v>0</v>
      </c>
      <c r="AW1144" s="63">
        <v>0</v>
      </c>
      <c r="AX1144" s="63">
        <v>0</v>
      </c>
      <c r="AY1144" s="63">
        <v>0</v>
      </c>
      <c r="BA1144" s="5">
        <f>IF(Q1144&gt;0,RANK(Q1144,(N1144:P1144,Q1144:AE1144)),0)</f>
        <v>3</v>
      </c>
      <c r="BB1144" s="5">
        <f>IF(R1144&gt;0,RANK(R1144,(N1144:P1144,Q1144:AE1144)),0)</f>
        <v>0</v>
      </c>
      <c r="BC1144" s="5">
        <f>IF(T1144&gt;0,RANK(T1144,(N1144:P1144,Q1144:AE1144)),0)</f>
        <v>0</v>
      </c>
      <c r="BD1144" s="5">
        <f>IF(S1144&gt;0,RANK(S1144,(N1144:P1144,Q1144:AE1144)),0)</f>
        <v>0</v>
      </c>
      <c r="BE1144" s="2">
        <f t="shared" si="475"/>
        <v>9.3802345058626464E-3</v>
      </c>
      <c r="BF1144" s="2">
        <f t="shared" si="476"/>
        <v>0</v>
      </c>
      <c r="BG1144" s="2">
        <f t="shared" si="477"/>
        <v>0</v>
      </c>
      <c r="BH1144" s="2">
        <f t="shared" si="478"/>
        <v>0</v>
      </c>
      <c r="BJ1144" t="s">
        <v>1819</v>
      </c>
      <c r="BK1144" t="s">
        <v>1008</v>
      </c>
      <c r="BL1144">
        <v>1</v>
      </c>
      <c r="BN1144" s="112">
        <v>21</v>
      </c>
      <c r="BO1144" s="114">
        <v>207</v>
      </c>
      <c r="BP1144" s="118">
        <f t="shared" si="469"/>
        <v>21207</v>
      </c>
      <c r="BQ1144" s="118">
        <f t="shared" si="468"/>
        <v>21207</v>
      </c>
      <c r="BR1144" s="5" t="s">
        <v>3151</v>
      </c>
      <c r="CD1144" s="63">
        <f t="shared" si="467"/>
        <v>8955</v>
      </c>
      <c r="CE1144" s="63">
        <v>0</v>
      </c>
      <c r="CH1144" s="63">
        <v>0</v>
      </c>
      <c r="CI1144" s="63">
        <v>0</v>
      </c>
      <c r="CJ1144" s="63">
        <v>0</v>
      </c>
      <c r="CK1144" s="8">
        <v>0</v>
      </c>
    </row>
    <row r="1145" spans="1:89" ht="15" hidden="1" customHeight="1" outlineLevel="1">
      <c r="A1145" t="s">
        <v>829</v>
      </c>
      <c r="B1145" t="s">
        <v>1008</v>
      </c>
      <c r="C1145" s="1">
        <f t="shared" si="470"/>
        <v>28969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5</v>
      </c>
      <c r="G1145" s="129">
        <f t="shared" si="456"/>
        <v>7200</v>
      </c>
      <c r="H1145" s="134">
        <f t="shared" si="457"/>
        <v>0.24854154440954124</v>
      </c>
      <c r="I1145" s="2"/>
      <c r="J1145" s="2">
        <f t="shared" si="471"/>
        <v>0.36476923607994755</v>
      </c>
      <c r="K1145" s="2">
        <f t="shared" si="472"/>
        <v>0.61331078048948873</v>
      </c>
      <c r="L1145" s="2">
        <f t="shared" si="473"/>
        <v>1.7950222651800199E-3</v>
      </c>
      <c r="M1145" s="2">
        <f t="shared" si="474"/>
        <v>2.0124961165383762E-2</v>
      </c>
      <c r="N1145" s="63">
        <v>10567</v>
      </c>
      <c r="O1145" s="63">
        <v>17767</v>
      </c>
      <c r="P1145" s="63">
        <v>52</v>
      </c>
      <c r="Q1145" s="63">
        <v>480</v>
      </c>
      <c r="R1145" s="63">
        <v>4</v>
      </c>
      <c r="S1145" s="63">
        <v>0</v>
      </c>
      <c r="T1145" s="63">
        <v>0</v>
      </c>
      <c r="U1145" s="63">
        <v>90</v>
      </c>
      <c r="V1145" s="63">
        <v>1</v>
      </c>
      <c r="W1145" s="63">
        <v>0</v>
      </c>
      <c r="X1145" s="63">
        <v>0</v>
      </c>
      <c r="Y1145" s="63">
        <v>0</v>
      </c>
      <c r="Z1145" s="63">
        <v>7</v>
      </c>
      <c r="AA1145" s="63">
        <v>0</v>
      </c>
      <c r="AB1145" s="63">
        <v>0</v>
      </c>
      <c r="AC1145" s="63">
        <v>0</v>
      </c>
      <c r="AD1145" s="63">
        <v>0</v>
      </c>
      <c r="AE1145" s="63">
        <v>0</v>
      </c>
      <c r="AF1145" s="63">
        <v>0</v>
      </c>
      <c r="AG1145" s="63">
        <v>0</v>
      </c>
      <c r="AH1145" s="63">
        <v>0</v>
      </c>
      <c r="AI1145" s="63">
        <v>0</v>
      </c>
      <c r="AJ1145" s="63">
        <v>0</v>
      </c>
      <c r="AK1145" s="63">
        <v>0</v>
      </c>
      <c r="AL1145" s="63">
        <v>0</v>
      </c>
      <c r="AM1145" s="63">
        <v>0</v>
      </c>
      <c r="AN1145" s="63">
        <v>0</v>
      </c>
      <c r="AO1145" s="63">
        <v>0</v>
      </c>
      <c r="AP1145" s="63">
        <v>0</v>
      </c>
      <c r="AQ1145" s="63">
        <v>0</v>
      </c>
      <c r="AR1145" s="63">
        <v>0</v>
      </c>
      <c r="AS1145" s="63">
        <v>0</v>
      </c>
      <c r="AT1145" s="63">
        <v>0</v>
      </c>
      <c r="AU1145" s="63">
        <v>1</v>
      </c>
      <c r="AV1145" s="63">
        <v>0</v>
      </c>
      <c r="AW1145" s="63">
        <v>0</v>
      </c>
      <c r="AX1145" s="63">
        <v>0</v>
      </c>
      <c r="AY1145" s="63">
        <v>0</v>
      </c>
      <c r="BA1145" s="5">
        <f>IF(Q1145&gt;0,RANK(Q1145,(N1145:P1145,Q1145:AE1145)),0)</f>
        <v>3</v>
      </c>
      <c r="BB1145" s="5">
        <f>IF(R1145&gt;0,RANK(R1145,(N1145:P1145,Q1145:AE1145)),0)</f>
        <v>7</v>
      </c>
      <c r="BC1145" s="5">
        <f>IF(T1145&gt;0,RANK(T1145,(N1145:P1145,Q1145:AE1145)),0)</f>
        <v>0</v>
      </c>
      <c r="BD1145" s="5">
        <f>IF(S1145&gt;0,RANK(S1145,(N1145:P1145,Q1145:AE1145)),0)</f>
        <v>0</v>
      </c>
      <c r="BE1145" s="2">
        <f t="shared" si="475"/>
        <v>1.6569436293969415E-2</v>
      </c>
      <c r="BF1145" s="2">
        <f t="shared" si="476"/>
        <v>1.3807863578307848E-4</v>
      </c>
      <c r="BG1145" s="2">
        <f t="shared" si="477"/>
        <v>0</v>
      </c>
      <c r="BH1145" s="2">
        <f t="shared" si="478"/>
        <v>0</v>
      </c>
      <c r="BJ1145" t="s">
        <v>829</v>
      </c>
      <c r="BK1145" t="s">
        <v>1008</v>
      </c>
      <c r="BL1145">
        <v>6</v>
      </c>
      <c r="BN1145" s="112">
        <v>21</v>
      </c>
      <c r="BO1145" s="114">
        <v>209</v>
      </c>
      <c r="BP1145" s="118">
        <f t="shared" si="469"/>
        <v>21209</v>
      </c>
      <c r="BQ1145" s="118">
        <f t="shared" si="468"/>
        <v>21209</v>
      </c>
      <c r="BR1145" s="5" t="s">
        <v>3151</v>
      </c>
      <c r="CD1145" s="63">
        <f t="shared" si="467"/>
        <v>28969</v>
      </c>
      <c r="CE1145" s="63">
        <v>0</v>
      </c>
      <c r="CH1145" s="63">
        <v>0</v>
      </c>
      <c r="CI1145" s="63">
        <v>0</v>
      </c>
      <c r="CJ1145" s="63">
        <v>0</v>
      </c>
      <c r="CK1145" s="8">
        <v>0</v>
      </c>
    </row>
    <row r="1146" spans="1:89" ht="15" hidden="1" customHeight="1" outlineLevel="1">
      <c r="A1146" t="s">
        <v>23</v>
      </c>
      <c r="B1146" t="s">
        <v>1008</v>
      </c>
      <c r="C1146" s="1">
        <f t="shared" si="470"/>
        <v>23550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5</v>
      </c>
      <c r="G1146" s="129">
        <f t="shared" si="456"/>
        <v>6978</v>
      </c>
      <c r="H1146" s="134">
        <f t="shared" si="457"/>
        <v>0.29630573248407643</v>
      </c>
      <c r="I1146" s="2"/>
      <c r="J1146" s="2">
        <f t="shared" si="471"/>
        <v>0.34297239915074312</v>
      </c>
      <c r="K1146" s="2">
        <f t="shared" si="472"/>
        <v>0.6392781316348195</v>
      </c>
      <c r="L1146" s="2">
        <f t="shared" si="473"/>
        <v>1.6135881104033969E-3</v>
      </c>
      <c r="M1146" s="2">
        <f t="shared" si="474"/>
        <v>1.6135881104033922E-2</v>
      </c>
      <c r="N1146" s="63">
        <v>8077</v>
      </c>
      <c r="O1146" s="63">
        <v>15055</v>
      </c>
      <c r="P1146" s="63">
        <v>38</v>
      </c>
      <c r="Q1146" s="63">
        <v>302</v>
      </c>
      <c r="R1146" s="63">
        <v>3</v>
      </c>
      <c r="S1146" s="63">
        <v>0</v>
      </c>
      <c r="T1146" s="63">
        <v>0</v>
      </c>
      <c r="U1146" s="63">
        <v>73</v>
      </c>
      <c r="V1146" s="63">
        <v>1</v>
      </c>
      <c r="W1146" s="63">
        <v>1</v>
      </c>
      <c r="X1146" s="63">
        <v>0</v>
      </c>
      <c r="Y1146" s="63">
        <v>0</v>
      </c>
      <c r="Z1146" s="63">
        <v>0</v>
      </c>
      <c r="AA1146" s="63">
        <v>0</v>
      </c>
      <c r="AB1146" s="63">
        <v>0</v>
      </c>
      <c r="AC1146" s="63">
        <v>0</v>
      </c>
      <c r="AD1146" s="63">
        <v>0</v>
      </c>
      <c r="AE1146" s="63">
        <v>0</v>
      </c>
      <c r="AF1146" s="63">
        <v>0</v>
      </c>
      <c r="AG1146" s="63">
        <v>0</v>
      </c>
      <c r="AH1146" s="63">
        <v>0</v>
      </c>
      <c r="AI1146" s="63">
        <v>0</v>
      </c>
      <c r="AJ1146" s="63">
        <v>0</v>
      </c>
      <c r="AK1146" s="63">
        <v>0</v>
      </c>
      <c r="AL1146" s="63">
        <v>0</v>
      </c>
      <c r="AM1146" s="63">
        <v>0</v>
      </c>
      <c r="AN1146" s="63">
        <v>0</v>
      </c>
      <c r="AO1146" s="63">
        <v>0</v>
      </c>
      <c r="AP1146" s="63">
        <v>0</v>
      </c>
      <c r="AQ1146" s="63">
        <v>0</v>
      </c>
      <c r="AR1146" s="63">
        <v>0</v>
      </c>
      <c r="AS1146" s="63">
        <v>0</v>
      </c>
      <c r="AT1146" s="63">
        <v>0</v>
      </c>
      <c r="AU1146" s="63">
        <v>0</v>
      </c>
      <c r="AV1146" s="63">
        <v>0</v>
      </c>
      <c r="AW1146" s="63">
        <v>0</v>
      </c>
      <c r="AX1146" s="63">
        <v>0</v>
      </c>
      <c r="AY1146" s="63">
        <v>0</v>
      </c>
      <c r="BA1146" s="5">
        <f>IF(Q1146&gt;0,RANK(Q1146,(N1146:P1146,Q1146:AE1146)),0)</f>
        <v>3</v>
      </c>
      <c r="BB1146" s="5">
        <f>IF(R1146&gt;0,RANK(R1146,(N1146:P1146,Q1146:AE1146)),0)</f>
        <v>6</v>
      </c>
      <c r="BC1146" s="5">
        <f>IF(T1146&gt;0,RANK(T1146,(N1146:P1146,Q1146:AE1146)),0)</f>
        <v>0</v>
      </c>
      <c r="BD1146" s="5">
        <f>IF(S1146&gt;0,RANK(S1146,(N1146:P1146,Q1146:AE1146)),0)</f>
        <v>0</v>
      </c>
      <c r="BE1146" s="2">
        <f t="shared" si="475"/>
        <v>1.2823779193205945E-2</v>
      </c>
      <c r="BF1146" s="2">
        <f t="shared" si="476"/>
        <v>1.2738853503184712E-4</v>
      </c>
      <c r="BG1146" s="2">
        <f t="shared" si="477"/>
        <v>0</v>
      </c>
      <c r="BH1146" s="2">
        <f t="shared" si="478"/>
        <v>0</v>
      </c>
      <c r="BJ1146" t="s">
        <v>23</v>
      </c>
      <c r="BK1146" t="s">
        <v>1008</v>
      </c>
      <c r="BL1146">
        <v>4</v>
      </c>
      <c r="BN1146" s="112">
        <v>21</v>
      </c>
      <c r="BO1146" s="114">
        <v>211</v>
      </c>
      <c r="BP1146" s="118">
        <f t="shared" si="469"/>
        <v>21211</v>
      </c>
      <c r="BQ1146" s="118">
        <f t="shared" si="468"/>
        <v>21211</v>
      </c>
      <c r="BR1146" s="5" t="s">
        <v>3151</v>
      </c>
      <c r="CD1146" s="63">
        <f t="shared" si="467"/>
        <v>23550</v>
      </c>
      <c r="CE1146" s="63">
        <v>1</v>
      </c>
      <c r="CH1146" s="63">
        <v>1</v>
      </c>
      <c r="CI1146" s="63">
        <v>0</v>
      </c>
      <c r="CJ1146" s="63">
        <v>0</v>
      </c>
      <c r="CK1146" s="8">
        <v>0</v>
      </c>
    </row>
    <row r="1147" spans="1:89" ht="15" hidden="1" customHeight="1" outlineLevel="1">
      <c r="A1147" t="s">
        <v>169</v>
      </c>
      <c r="B1147" t="s">
        <v>1008</v>
      </c>
      <c r="C1147" s="1">
        <f t="shared" si="470"/>
        <v>8732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4</v>
      </c>
      <c r="G1147" s="129">
        <f t="shared" si="456"/>
        <v>3207</v>
      </c>
      <c r="H1147" s="134">
        <f t="shared" si="457"/>
        <v>0.36726981218506644</v>
      </c>
      <c r="I1147" s="2"/>
      <c r="J1147" s="2">
        <f t="shared" si="471"/>
        <v>0.30703160787906553</v>
      </c>
      <c r="K1147" s="2">
        <f t="shared" si="472"/>
        <v>0.67430142006413196</v>
      </c>
      <c r="L1147" s="2">
        <f t="shared" si="473"/>
        <v>2.0613834173156208E-3</v>
      </c>
      <c r="M1147" s="2">
        <f t="shared" si="474"/>
        <v>1.6605588639486836E-2</v>
      </c>
      <c r="N1147" s="63">
        <v>2681</v>
      </c>
      <c r="O1147" s="63">
        <v>5888</v>
      </c>
      <c r="P1147" s="63">
        <v>18</v>
      </c>
      <c r="Q1147" s="63">
        <v>128</v>
      </c>
      <c r="R1147" s="63">
        <v>0</v>
      </c>
      <c r="S1147" s="63">
        <v>0</v>
      </c>
      <c r="T1147" s="63">
        <v>0</v>
      </c>
      <c r="U1147" s="63">
        <v>17</v>
      </c>
      <c r="V1147" s="63">
        <v>0</v>
      </c>
      <c r="W1147" s="63">
        <v>0</v>
      </c>
      <c r="X1147" s="63">
        <v>0</v>
      </c>
      <c r="Y1147" s="63">
        <v>0</v>
      </c>
      <c r="Z1147" s="63">
        <v>0</v>
      </c>
      <c r="AA1147" s="63">
        <v>0</v>
      </c>
      <c r="AB1147" s="63">
        <v>0</v>
      </c>
      <c r="AC1147" s="63">
        <v>0</v>
      </c>
      <c r="AD1147" s="63">
        <v>0</v>
      </c>
      <c r="AE1147" s="63">
        <v>0</v>
      </c>
      <c r="AF1147" s="63">
        <v>0</v>
      </c>
      <c r="AG1147" s="63">
        <v>0</v>
      </c>
      <c r="AH1147" s="63">
        <v>0</v>
      </c>
      <c r="AI1147" s="63">
        <v>0</v>
      </c>
      <c r="AJ1147" s="63">
        <v>0</v>
      </c>
      <c r="AK1147" s="63">
        <v>0</v>
      </c>
      <c r="AL1147" s="63">
        <v>0</v>
      </c>
      <c r="AM1147" s="63">
        <v>0</v>
      </c>
      <c r="AN1147" s="63">
        <v>0</v>
      </c>
      <c r="AO1147" s="63">
        <v>0</v>
      </c>
      <c r="AP1147" s="63">
        <v>0</v>
      </c>
      <c r="AQ1147" s="63">
        <v>0</v>
      </c>
      <c r="AR1147" s="63">
        <v>0</v>
      </c>
      <c r="AS1147" s="63">
        <v>0</v>
      </c>
      <c r="AT1147" s="63">
        <v>0</v>
      </c>
      <c r="AU1147" s="63">
        <v>0</v>
      </c>
      <c r="AV1147" s="63">
        <v>0</v>
      </c>
      <c r="AW1147" s="63">
        <v>0</v>
      </c>
      <c r="AX1147" s="63">
        <v>0</v>
      </c>
      <c r="AY1147" s="63">
        <v>0</v>
      </c>
      <c r="BA1147" s="5">
        <f>IF(Q1147&gt;0,RANK(Q1147,(N1147:P1147,Q1147:AE1147)),0)</f>
        <v>3</v>
      </c>
      <c r="BB1147" s="5">
        <f>IF(R1147&gt;0,RANK(R1147,(N1147:P1147,Q1147:AE1147)),0)</f>
        <v>0</v>
      </c>
      <c r="BC1147" s="5">
        <f>IF(T1147&gt;0,RANK(T1147,(N1147:P1147,Q1147:AE1147)),0)</f>
        <v>0</v>
      </c>
      <c r="BD1147" s="5">
        <f>IF(S1147&gt;0,RANK(S1147,(N1147:P1147,Q1147:AE1147)),0)</f>
        <v>0</v>
      </c>
      <c r="BE1147" s="2">
        <f t="shared" si="475"/>
        <v>1.4658726523133303E-2</v>
      </c>
      <c r="BF1147" s="2">
        <f t="shared" si="476"/>
        <v>0</v>
      </c>
      <c r="BG1147" s="2">
        <f t="shared" si="477"/>
        <v>0</v>
      </c>
      <c r="BH1147" s="2">
        <f t="shared" si="478"/>
        <v>0</v>
      </c>
      <c r="BJ1147" t="s">
        <v>169</v>
      </c>
      <c r="BK1147" t="s">
        <v>1008</v>
      </c>
      <c r="BL1147">
        <v>1</v>
      </c>
      <c r="BN1147" s="112">
        <v>21</v>
      </c>
      <c r="BO1147" s="114">
        <v>213</v>
      </c>
      <c r="BP1147" s="118">
        <f t="shared" si="469"/>
        <v>21213</v>
      </c>
      <c r="BQ1147" s="118">
        <f t="shared" si="468"/>
        <v>21213</v>
      </c>
      <c r="BR1147" s="5" t="s">
        <v>3151</v>
      </c>
      <c r="CD1147" s="63">
        <f t="shared" si="467"/>
        <v>8732</v>
      </c>
      <c r="CE1147" s="63">
        <v>0</v>
      </c>
      <c r="CH1147" s="63">
        <v>0</v>
      </c>
      <c r="CI1147" s="63">
        <v>0</v>
      </c>
      <c r="CJ1147" s="63">
        <v>0</v>
      </c>
      <c r="CK1147" s="8">
        <v>0</v>
      </c>
    </row>
    <row r="1148" spans="1:89" ht="15" hidden="1" customHeight="1" outlineLevel="1">
      <c r="A1148" t="s">
        <v>633</v>
      </c>
      <c r="B1148" t="s">
        <v>1008</v>
      </c>
      <c r="C1148" s="1">
        <f t="shared" si="470"/>
        <v>11433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5</v>
      </c>
      <c r="G1148" s="129">
        <f t="shared" si="456"/>
        <v>6207</v>
      </c>
      <c r="H1148" s="134">
        <f t="shared" si="457"/>
        <v>0.54290212542639726</v>
      </c>
      <c r="I1148" s="2"/>
      <c r="J1148" s="2">
        <f t="shared" si="471"/>
        <v>0.22128925041546402</v>
      </c>
      <c r="K1148" s="2">
        <f t="shared" si="472"/>
        <v>0.76419137584186125</v>
      </c>
      <c r="L1148" s="2">
        <f t="shared" si="473"/>
        <v>1.4869238170209043E-3</v>
      </c>
      <c r="M1148" s="2">
        <f t="shared" si="474"/>
        <v>1.3032449925653854E-2</v>
      </c>
      <c r="N1148" s="63">
        <v>2530</v>
      </c>
      <c r="O1148" s="63">
        <v>8737</v>
      </c>
      <c r="P1148" s="63">
        <v>17</v>
      </c>
      <c r="Q1148" s="63">
        <v>124</v>
      </c>
      <c r="R1148" s="63">
        <v>3</v>
      </c>
      <c r="S1148" s="63">
        <v>0</v>
      </c>
      <c r="T1148" s="63">
        <v>0</v>
      </c>
      <c r="U1148" s="63">
        <v>21</v>
      </c>
      <c r="V1148" s="63">
        <v>0</v>
      </c>
      <c r="W1148" s="63">
        <v>0</v>
      </c>
      <c r="X1148" s="63">
        <v>0</v>
      </c>
      <c r="Y1148" s="63">
        <v>0</v>
      </c>
      <c r="Z1148" s="63">
        <v>1</v>
      </c>
      <c r="AA1148" s="63">
        <v>0</v>
      </c>
      <c r="AB1148" s="63">
        <v>0</v>
      </c>
      <c r="AC1148" s="63">
        <v>0</v>
      </c>
      <c r="AD1148" s="63">
        <v>0</v>
      </c>
      <c r="AE1148" s="63">
        <v>0</v>
      </c>
      <c r="AF1148" s="63">
        <v>0</v>
      </c>
      <c r="AG1148" s="63">
        <v>0</v>
      </c>
      <c r="AH1148" s="63">
        <v>0</v>
      </c>
      <c r="AI1148" s="63">
        <v>0</v>
      </c>
      <c r="AJ1148" s="63">
        <v>0</v>
      </c>
      <c r="AK1148" s="63">
        <v>0</v>
      </c>
      <c r="AL1148" s="63">
        <v>0</v>
      </c>
      <c r="AM1148" s="63">
        <v>0</v>
      </c>
      <c r="AN1148" s="63">
        <v>0</v>
      </c>
      <c r="AO1148" s="63">
        <v>0</v>
      </c>
      <c r="AP1148" s="63">
        <v>0</v>
      </c>
      <c r="AQ1148" s="63">
        <v>0</v>
      </c>
      <c r="AR1148" s="63">
        <v>0</v>
      </c>
      <c r="AS1148" s="63">
        <v>0</v>
      </c>
      <c r="AT1148" s="63">
        <v>0</v>
      </c>
      <c r="AU1148" s="63">
        <v>0</v>
      </c>
      <c r="AV1148" s="63">
        <v>0</v>
      </c>
      <c r="AW1148" s="63">
        <v>0</v>
      </c>
      <c r="AX1148" s="63">
        <v>0</v>
      </c>
      <c r="AY1148" s="63">
        <v>0</v>
      </c>
      <c r="BA1148" s="5">
        <f>IF(Q1148&gt;0,RANK(Q1148,(N1148:P1148,Q1148:AE1148)),0)</f>
        <v>3</v>
      </c>
      <c r="BB1148" s="5">
        <f>IF(R1148&gt;0,RANK(R1148,(N1148:P1148,Q1148:AE1148)),0)</f>
        <v>6</v>
      </c>
      <c r="BC1148" s="5">
        <f>IF(T1148&gt;0,RANK(T1148,(N1148:P1148,Q1148:AE1148)),0)</f>
        <v>0</v>
      </c>
      <c r="BD1148" s="5">
        <f>IF(S1148&gt;0,RANK(S1148,(N1148:P1148,Q1148:AE1148)),0)</f>
        <v>0</v>
      </c>
      <c r="BE1148" s="2">
        <f t="shared" si="475"/>
        <v>1.0845797253564243E-2</v>
      </c>
      <c r="BF1148" s="2">
        <f t="shared" si="476"/>
        <v>2.6239832065074782E-4</v>
      </c>
      <c r="BG1148" s="2">
        <f t="shared" si="477"/>
        <v>0</v>
      </c>
      <c r="BH1148" s="2">
        <f t="shared" si="478"/>
        <v>0</v>
      </c>
      <c r="BJ1148" t="s">
        <v>633</v>
      </c>
      <c r="BK1148" t="s">
        <v>1008</v>
      </c>
      <c r="BN1148" s="112">
        <v>21</v>
      </c>
      <c r="BO1148" s="114">
        <v>215</v>
      </c>
      <c r="BP1148" s="118">
        <f t="shared" si="469"/>
        <v>21215</v>
      </c>
      <c r="BQ1148" s="118">
        <f t="shared" si="468"/>
        <v>21215</v>
      </c>
      <c r="BR1148" s="5" t="s">
        <v>3151</v>
      </c>
      <c r="CD1148" s="63">
        <f t="shared" si="467"/>
        <v>11433</v>
      </c>
      <c r="CE1148" s="63">
        <v>0</v>
      </c>
      <c r="CH1148" s="63">
        <v>0</v>
      </c>
      <c r="CI1148" s="63">
        <v>0</v>
      </c>
      <c r="CJ1148" s="63">
        <v>0</v>
      </c>
      <c r="CK1148" s="8">
        <v>0</v>
      </c>
    </row>
    <row r="1149" spans="1:89" ht="15" hidden="1" customHeight="1" outlineLevel="1">
      <c r="A1149" t="s">
        <v>1139</v>
      </c>
      <c r="B1149" t="s">
        <v>1008</v>
      </c>
      <c r="C1149" s="1">
        <f t="shared" si="470"/>
        <v>12517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5</v>
      </c>
      <c r="G1149" s="129">
        <f t="shared" si="456"/>
        <v>6413</v>
      </c>
      <c r="H1149" s="134">
        <f t="shared" si="457"/>
        <v>0.5123432132300072</v>
      </c>
      <c r="I1149" s="2"/>
      <c r="J1149" s="2">
        <f t="shared" si="471"/>
        <v>0.23671806343373011</v>
      </c>
      <c r="K1149" s="2">
        <f t="shared" si="472"/>
        <v>0.74906127666373734</v>
      </c>
      <c r="L1149" s="2">
        <f t="shared" si="473"/>
        <v>1.5179356075736997E-3</v>
      </c>
      <c r="M1149" s="2">
        <f t="shared" si="474"/>
        <v>1.2702724294958818E-2</v>
      </c>
      <c r="N1149" s="63">
        <v>2963</v>
      </c>
      <c r="O1149" s="63">
        <v>9376</v>
      </c>
      <c r="P1149" s="63">
        <v>19</v>
      </c>
      <c r="Q1149" s="63">
        <v>119</v>
      </c>
      <c r="R1149" s="63">
        <v>1</v>
      </c>
      <c r="S1149" s="63">
        <v>0</v>
      </c>
      <c r="T1149" s="63">
        <v>0</v>
      </c>
      <c r="U1149" s="63">
        <v>35</v>
      </c>
      <c r="V1149" s="63">
        <v>1</v>
      </c>
      <c r="W1149" s="63">
        <v>0</v>
      </c>
      <c r="X1149" s="63">
        <v>0</v>
      </c>
      <c r="Y1149" s="63">
        <v>0</v>
      </c>
      <c r="Z1149" s="63">
        <v>2</v>
      </c>
      <c r="AA1149" s="63">
        <v>0</v>
      </c>
      <c r="AB1149" s="63">
        <v>0</v>
      </c>
      <c r="AC1149" s="63">
        <v>0</v>
      </c>
      <c r="AD1149" s="63">
        <v>0</v>
      </c>
      <c r="AE1149" s="63">
        <v>0</v>
      </c>
      <c r="AF1149" s="63">
        <v>0</v>
      </c>
      <c r="AG1149" s="63">
        <v>0</v>
      </c>
      <c r="AH1149" s="63">
        <v>0</v>
      </c>
      <c r="AI1149" s="63">
        <v>0</v>
      </c>
      <c r="AJ1149" s="63">
        <v>0</v>
      </c>
      <c r="AK1149" s="63">
        <v>0</v>
      </c>
      <c r="AL1149" s="63">
        <v>1</v>
      </c>
      <c r="AM1149" s="63">
        <v>0</v>
      </c>
      <c r="AN1149" s="63">
        <v>0</v>
      </c>
      <c r="AO1149" s="63">
        <v>0</v>
      </c>
      <c r="AP1149" s="63">
        <v>0</v>
      </c>
      <c r="AQ1149" s="63">
        <v>0</v>
      </c>
      <c r="AR1149" s="63">
        <v>0</v>
      </c>
      <c r="AS1149" s="63">
        <v>0</v>
      </c>
      <c r="AT1149" s="63">
        <v>0</v>
      </c>
      <c r="AU1149" s="63">
        <v>0</v>
      </c>
      <c r="AV1149" s="63">
        <v>0</v>
      </c>
      <c r="AW1149" s="63">
        <v>0</v>
      </c>
      <c r="AX1149" s="63">
        <v>0</v>
      </c>
      <c r="AY1149" s="63">
        <v>0</v>
      </c>
      <c r="BA1149" s="5">
        <f>IF(Q1149&gt;0,RANK(Q1149,(N1149:P1149,Q1149:AE1149)),0)</f>
        <v>3</v>
      </c>
      <c r="BB1149" s="5">
        <f>IF(R1149&gt;0,RANK(R1149,(N1149:P1149,Q1149:AE1149)),0)</f>
        <v>7</v>
      </c>
      <c r="BC1149" s="5">
        <f>IF(T1149&gt;0,RANK(T1149,(N1149:P1149,Q1149:AE1149)),0)</f>
        <v>0</v>
      </c>
      <c r="BD1149" s="5">
        <f>IF(S1149&gt;0,RANK(S1149,(N1149:P1149,Q1149:AE1149)),0)</f>
        <v>0</v>
      </c>
      <c r="BE1149" s="2">
        <f t="shared" si="475"/>
        <v>9.5070703842773819E-3</v>
      </c>
      <c r="BF1149" s="2">
        <f t="shared" si="476"/>
        <v>7.9891347767036832E-5</v>
      </c>
      <c r="BG1149" s="2">
        <f t="shared" si="477"/>
        <v>0</v>
      </c>
      <c r="BH1149" s="2">
        <f t="shared" si="478"/>
        <v>0</v>
      </c>
      <c r="BJ1149" t="s">
        <v>1139</v>
      </c>
      <c r="BK1149" t="s">
        <v>1008</v>
      </c>
      <c r="BL1149">
        <v>1</v>
      </c>
      <c r="BN1149" s="112">
        <v>21</v>
      </c>
      <c r="BO1149" s="114">
        <v>217</v>
      </c>
      <c r="BP1149" s="118">
        <f t="shared" si="469"/>
        <v>21217</v>
      </c>
      <c r="BQ1149" s="118">
        <f t="shared" si="468"/>
        <v>21217</v>
      </c>
      <c r="BR1149" s="5" t="s">
        <v>3151</v>
      </c>
      <c r="CD1149" s="63">
        <f t="shared" si="467"/>
        <v>12517</v>
      </c>
      <c r="CE1149" s="63">
        <v>0</v>
      </c>
      <c r="CH1149" s="63">
        <v>0</v>
      </c>
      <c r="CI1149" s="63">
        <v>0</v>
      </c>
      <c r="CJ1149" s="63">
        <v>0</v>
      </c>
      <c r="CK1149" s="8">
        <v>0</v>
      </c>
    </row>
    <row r="1150" spans="1:89" ht="15" hidden="1" customHeight="1" outlineLevel="1">
      <c r="A1150" t="s">
        <v>1999</v>
      </c>
      <c r="B1150" t="s">
        <v>1008</v>
      </c>
      <c r="C1150" s="1">
        <f t="shared" si="470"/>
        <v>5363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5</v>
      </c>
      <c r="G1150" s="129">
        <f t="shared" si="456"/>
        <v>2857</v>
      </c>
      <c r="H1150" s="134">
        <f t="shared" si="457"/>
        <v>0.53272422151780718</v>
      </c>
      <c r="I1150" s="2"/>
      <c r="J1150" s="2">
        <f t="shared" si="471"/>
        <v>0.22468767480887564</v>
      </c>
      <c r="K1150" s="2">
        <f t="shared" si="472"/>
        <v>0.75741189632668282</v>
      </c>
      <c r="L1150" s="2">
        <f t="shared" si="473"/>
        <v>2.2375536080551932E-3</v>
      </c>
      <c r="M1150" s="2">
        <f t="shared" si="474"/>
        <v>1.5662875256386349E-2</v>
      </c>
      <c r="N1150" s="63">
        <v>1205</v>
      </c>
      <c r="O1150" s="63">
        <v>4062</v>
      </c>
      <c r="P1150" s="63">
        <v>12</v>
      </c>
      <c r="Q1150" s="63">
        <v>60</v>
      </c>
      <c r="R1150" s="63">
        <v>1</v>
      </c>
      <c r="S1150" s="63">
        <v>0</v>
      </c>
      <c r="T1150" s="63">
        <v>0</v>
      </c>
      <c r="U1150" s="63">
        <v>19</v>
      </c>
      <c r="V1150" s="63">
        <v>0</v>
      </c>
      <c r="W1150" s="63">
        <v>0</v>
      </c>
      <c r="X1150" s="63">
        <v>0</v>
      </c>
      <c r="Y1150" s="63">
        <v>0</v>
      </c>
      <c r="Z1150" s="63">
        <v>2</v>
      </c>
      <c r="AA1150" s="63">
        <v>0</v>
      </c>
      <c r="AB1150" s="63">
        <v>0</v>
      </c>
      <c r="AC1150" s="63">
        <v>0</v>
      </c>
      <c r="AD1150" s="63">
        <v>0</v>
      </c>
      <c r="AE1150" s="63">
        <v>0</v>
      </c>
      <c r="AF1150" s="63">
        <v>0</v>
      </c>
      <c r="AG1150" s="63">
        <v>0</v>
      </c>
      <c r="AH1150" s="63">
        <v>0</v>
      </c>
      <c r="AI1150" s="63">
        <v>0</v>
      </c>
      <c r="AJ1150" s="63">
        <v>0</v>
      </c>
      <c r="AK1150" s="63">
        <v>0</v>
      </c>
      <c r="AL1150" s="63">
        <v>2</v>
      </c>
      <c r="AM1150" s="63">
        <v>0</v>
      </c>
      <c r="AN1150" s="63">
        <v>0</v>
      </c>
      <c r="AO1150" s="63">
        <v>0</v>
      </c>
      <c r="AP1150" s="63">
        <v>0</v>
      </c>
      <c r="AQ1150" s="63">
        <v>0</v>
      </c>
      <c r="AR1150" s="63">
        <v>0</v>
      </c>
      <c r="AS1150" s="63">
        <v>0</v>
      </c>
      <c r="AT1150" s="63">
        <v>0</v>
      </c>
      <c r="AU1150" s="63">
        <v>0</v>
      </c>
      <c r="AV1150" s="63">
        <v>0</v>
      </c>
      <c r="AW1150" s="63">
        <v>0</v>
      </c>
      <c r="AX1150" s="63">
        <v>0</v>
      </c>
      <c r="AY1150" s="63">
        <v>0</v>
      </c>
      <c r="BA1150" s="5">
        <f>IF(Q1150&gt;0,RANK(Q1150,(N1150:P1150,Q1150:AE1150)),0)</f>
        <v>3</v>
      </c>
      <c r="BB1150" s="5">
        <f>IF(R1150&gt;0,RANK(R1150,(N1150:P1150,Q1150:AE1150)),0)</f>
        <v>7</v>
      </c>
      <c r="BC1150" s="5">
        <f>IF(T1150&gt;0,RANK(T1150,(N1150:P1150,Q1150:AE1150)),0)</f>
        <v>0</v>
      </c>
      <c r="BD1150" s="5">
        <f>IF(S1150&gt;0,RANK(S1150,(N1150:P1150,Q1150:AE1150)),0)</f>
        <v>0</v>
      </c>
      <c r="BE1150" s="2">
        <f t="shared" si="475"/>
        <v>1.1187768040275966E-2</v>
      </c>
      <c r="BF1150" s="2">
        <f t="shared" si="476"/>
        <v>1.8646280067126608E-4</v>
      </c>
      <c r="BG1150" s="2">
        <f t="shared" si="477"/>
        <v>0</v>
      </c>
      <c r="BH1150" s="2">
        <f t="shared" si="478"/>
        <v>0</v>
      </c>
      <c r="BJ1150" t="s">
        <v>1999</v>
      </c>
      <c r="BK1150" t="s">
        <v>1008</v>
      </c>
      <c r="BL1150">
        <v>1</v>
      </c>
      <c r="BN1150" s="112">
        <v>21</v>
      </c>
      <c r="BO1150" s="114">
        <v>219</v>
      </c>
      <c r="BP1150" s="118">
        <f t="shared" si="469"/>
        <v>21219</v>
      </c>
      <c r="BQ1150" s="118">
        <f t="shared" si="468"/>
        <v>21219</v>
      </c>
      <c r="BR1150" s="5" t="s">
        <v>3151</v>
      </c>
      <c r="CD1150" s="63">
        <f t="shared" si="467"/>
        <v>5363</v>
      </c>
      <c r="CE1150" s="63">
        <v>0</v>
      </c>
      <c r="CH1150" s="63">
        <v>0</v>
      </c>
      <c r="CI1150" s="63">
        <v>0</v>
      </c>
      <c r="CJ1150" s="63">
        <v>0</v>
      </c>
      <c r="CK1150" s="8">
        <v>0</v>
      </c>
    </row>
    <row r="1151" spans="1:89" ht="15" hidden="1" customHeight="1" outlineLevel="1">
      <c r="A1151" t="s">
        <v>641</v>
      </c>
      <c r="B1151" t="s">
        <v>1008</v>
      </c>
      <c r="C1151" s="1">
        <f t="shared" si="470"/>
        <v>7376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4</v>
      </c>
      <c r="G1151" s="129">
        <f t="shared" si="456"/>
        <v>3696</v>
      </c>
      <c r="H1151" s="134">
        <f t="shared" si="457"/>
        <v>0.50108459869848154</v>
      </c>
      <c r="I1151" s="2"/>
      <c r="J1151" s="2">
        <f t="shared" si="471"/>
        <v>0.24281453362255964</v>
      </c>
      <c r="K1151" s="2">
        <f t="shared" si="472"/>
        <v>0.74389913232104121</v>
      </c>
      <c r="L1151" s="2">
        <f t="shared" si="473"/>
        <v>1.8980477223427331E-3</v>
      </c>
      <c r="M1151" s="2">
        <f t="shared" si="474"/>
        <v>1.1388286334056386E-2</v>
      </c>
      <c r="N1151" s="63">
        <v>1791</v>
      </c>
      <c r="O1151" s="63">
        <v>5487</v>
      </c>
      <c r="P1151" s="63">
        <v>14</v>
      </c>
      <c r="Q1151" s="63">
        <v>75</v>
      </c>
      <c r="R1151" s="63">
        <v>1</v>
      </c>
      <c r="S1151" s="63">
        <v>0</v>
      </c>
      <c r="T1151" s="63">
        <v>0</v>
      </c>
      <c r="U1151" s="63">
        <v>8</v>
      </c>
      <c r="V1151" s="63">
        <v>0</v>
      </c>
      <c r="W1151" s="63">
        <v>0</v>
      </c>
      <c r="X1151" s="63">
        <v>0</v>
      </c>
      <c r="Y1151" s="63">
        <v>0</v>
      </c>
      <c r="Z1151" s="63">
        <v>0</v>
      </c>
      <c r="AA1151" s="63">
        <v>0</v>
      </c>
      <c r="AB1151" s="63">
        <v>0</v>
      </c>
      <c r="AC1151" s="63">
        <v>0</v>
      </c>
      <c r="AD1151" s="63">
        <v>0</v>
      </c>
      <c r="AE1151" s="63">
        <v>0</v>
      </c>
      <c r="AF1151" s="63">
        <v>0</v>
      </c>
      <c r="AG1151" s="63">
        <v>0</v>
      </c>
      <c r="AH1151" s="63">
        <v>0</v>
      </c>
      <c r="AI1151" s="63">
        <v>0</v>
      </c>
      <c r="AJ1151" s="63">
        <v>0</v>
      </c>
      <c r="AK1151" s="63">
        <v>0</v>
      </c>
      <c r="AL1151" s="63">
        <v>0</v>
      </c>
      <c r="AM1151" s="63">
        <v>0</v>
      </c>
      <c r="AN1151" s="63">
        <v>0</v>
      </c>
      <c r="AO1151" s="63">
        <v>0</v>
      </c>
      <c r="AP1151" s="63">
        <v>0</v>
      </c>
      <c r="AQ1151" s="63">
        <v>0</v>
      </c>
      <c r="AR1151" s="63">
        <v>0</v>
      </c>
      <c r="AS1151" s="63">
        <v>0</v>
      </c>
      <c r="AT1151" s="63">
        <v>0</v>
      </c>
      <c r="AU1151" s="63">
        <v>0</v>
      </c>
      <c r="AV1151" s="63">
        <v>0</v>
      </c>
      <c r="AW1151" s="63">
        <v>0</v>
      </c>
      <c r="AX1151" s="63">
        <v>0</v>
      </c>
      <c r="AY1151" s="63">
        <v>0</v>
      </c>
      <c r="BA1151" s="5">
        <f>IF(Q1151&gt;0,RANK(Q1151,(N1151:P1151,Q1151:AE1151)),0)</f>
        <v>3</v>
      </c>
      <c r="BB1151" s="5">
        <f>IF(R1151&gt;0,RANK(R1151,(N1151:P1151,Q1151:AE1151)),0)</f>
        <v>6</v>
      </c>
      <c r="BC1151" s="5">
        <f>IF(T1151&gt;0,RANK(T1151,(N1151:P1151,Q1151:AE1151)),0)</f>
        <v>0</v>
      </c>
      <c r="BD1151" s="5">
        <f>IF(S1151&gt;0,RANK(S1151,(N1151:P1151,Q1151:AE1151)),0)</f>
        <v>0</v>
      </c>
      <c r="BE1151" s="2">
        <f t="shared" si="475"/>
        <v>1.0168112798264642E-2</v>
      </c>
      <c r="BF1151" s="2">
        <f t="shared" si="476"/>
        <v>1.3557483731019523E-4</v>
      </c>
      <c r="BG1151" s="2">
        <f t="shared" si="477"/>
        <v>0</v>
      </c>
      <c r="BH1151" s="2">
        <f t="shared" si="478"/>
        <v>0</v>
      </c>
      <c r="BJ1151" t="s">
        <v>641</v>
      </c>
      <c r="BK1151" t="s">
        <v>1008</v>
      </c>
      <c r="BL1151">
        <v>1</v>
      </c>
      <c r="BN1151" s="112">
        <v>21</v>
      </c>
      <c r="BO1151" s="114">
        <v>221</v>
      </c>
      <c r="BP1151" s="118">
        <f t="shared" si="469"/>
        <v>21221</v>
      </c>
      <c r="BQ1151" s="118">
        <f t="shared" si="468"/>
        <v>21221</v>
      </c>
      <c r="BR1151" s="5" t="s">
        <v>3151</v>
      </c>
      <c r="CD1151" s="63">
        <f t="shared" si="467"/>
        <v>7376</v>
      </c>
      <c r="CE1151" s="63">
        <v>0</v>
      </c>
      <c r="CH1151" s="63">
        <v>0</v>
      </c>
      <c r="CI1151" s="63">
        <v>0</v>
      </c>
      <c r="CJ1151" s="63">
        <v>0</v>
      </c>
      <c r="CK1151" s="8">
        <v>0</v>
      </c>
    </row>
    <row r="1152" spans="1:89" ht="15" hidden="1" customHeight="1" outlineLevel="1">
      <c r="A1152" t="s">
        <v>1028</v>
      </c>
      <c r="B1152" t="s">
        <v>1008</v>
      </c>
      <c r="C1152" s="1">
        <f t="shared" si="470"/>
        <v>4320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4</v>
      </c>
      <c r="G1152" s="129">
        <f t="shared" si="456"/>
        <v>2215</v>
      </c>
      <c r="H1152" s="134">
        <f t="shared" si="457"/>
        <v>0.51273148148148151</v>
      </c>
      <c r="I1152" s="2"/>
      <c r="J1152" s="2">
        <f t="shared" si="471"/>
        <v>0.23425925925925925</v>
      </c>
      <c r="K1152" s="2">
        <f t="shared" si="472"/>
        <v>0.74699074074074079</v>
      </c>
      <c r="L1152" s="2">
        <f t="shared" si="473"/>
        <v>2.3148148148148147E-3</v>
      </c>
      <c r="M1152" s="2">
        <f t="shared" si="474"/>
        <v>1.6435185185185119E-2</v>
      </c>
      <c r="N1152" s="63">
        <v>1012</v>
      </c>
      <c r="O1152" s="63">
        <v>3227</v>
      </c>
      <c r="P1152" s="63">
        <v>10</v>
      </c>
      <c r="Q1152" s="63">
        <v>60</v>
      </c>
      <c r="R1152" s="63">
        <v>1</v>
      </c>
      <c r="S1152" s="63">
        <v>0</v>
      </c>
      <c r="T1152" s="63">
        <v>0</v>
      </c>
      <c r="U1152" s="63">
        <v>10</v>
      </c>
      <c r="V1152" s="63">
        <v>0</v>
      </c>
      <c r="W1152" s="63">
        <v>0</v>
      </c>
      <c r="X1152" s="63">
        <v>0</v>
      </c>
      <c r="Y1152" s="63">
        <v>0</v>
      </c>
      <c r="Z1152" s="63">
        <v>0</v>
      </c>
      <c r="AA1152" s="63">
        <v>0</v>
      </c>
      <c r="AB1152" s="63">
        <v>0</v>
      </c>
      <c r="AC1152" s="63">
        <v>0</v>
      </c>
      <c r="AD1152" s="63">
        <v>0</v>
      </c>
      <c r="AE1152" s="63">
        <v>0</v>
      </c>
      <c r="AF1152" s="63">
        <v>0</v>
      </c>
      <c r="AG1152" s="63">
        <v>0</v>
      </c>
      <c r="AH1152" s="63">
        <v>0</v>
      </c>
      <c r="AI1152" s="63">
        <v>0</v>
      </c>
      <c r="AJ1152" s="63">
        <v>0</v>
      </c>
      <c r="AK1152" s="63">
        <v>0</v>
      </c>
      <c r="AL1152" s="63">
        <v>0</v>
      </c>
      <c r="AM1152" s="63">
        <v>0</v>
      </c>
      <c r="AN1152" s="63">
        <v>0</v>
      </c>
      <c r="AO1152" s="63">
        <v>0</v>
      </c>
      <c r="AP1152" s="63">
        <v>0</v>
      </c>
      <c r="AQ1152" s="63">
        <v>0</v>
      </c>
      <c r="AR1152" s="63">
        <v>0</v>
      </c>
      <c r="AS1152" s="63">
        <v>0</v>
      </c>
      <c r="AT1152" s="63">
        <v>0</v>
      </c>
      <c r="AU1152" s="63">
        <v>0</v>
      </c>
      <c r="AV1152" s="63">
        <v>0</v>
      </c>
      <c r="AW1152" s="63">
        <v>0</v>
      </c>
      <c r="AX1152" s="63">
        <v>0</v>
      </c>
      <c r="AY1152" s="63">
        <v>0</v>
      </c>
      <c r="BA1152" s="5">
        <f>IF(Q1152&gt;0,RANK(Q1152,(N1152:P1152,Q1152:AE1152)),0)</f>
        <v>3</v>
      </c>
      <c r="BB1152" s="5">
        <f>IF(R1152&gt;0,RANK(R1152,(N1152:P1152,Q1152:AE1152)),0)</f>
        <v>6</v>
      </c>
      <c r="BC1152" s="5">
        <f>IF(T1152&gt;0,RANK(T1152,(N1152:P1152,Q1152:AE1152)),0)</f>
        <v>0</v>
      </c>
      <c r="BD1152" s="5">
        <f>IF(S1152&gt;0,RANK(S1152,(N1152:P1152,Q1152:AE1152)),0)</f>
        <v>0</v>
      </c>
      <c r="BE1152" s="2">
        <f t="shared" si="475"/>
        <v>1.3888888888888888E-2</v>
      </c>
      <c r="BF1152" s="2">
        <f t="shared" si="476"/>
        <v>2.3148148148148149E-4</v>
      </c>
      <c r="BG1152" s="2">
        <f t="shared" si="477"/>
        <v>0</v>
      </c>
      <c r="BH1152" s="2">
        <f t="shared" si="478"/>
        <v>0</v>
      </c>
      <c r="BJ1152" t="s">
        <v>1028</v>
      </c>
      <c r="BK1152" t="s">
        <v>1008</v>
      </c>
      <c r="BL1152">
        <v>4</v>
      </c>
      <c r="BN1152" s="112">
        <v>21</v>
      </c>
      <c r="BO1152" s="114">
        <v>223</v>
      </c>
      <c r="BP1152" s="118">
        <f t="shared" si="469"/>
        <v>21223</v>
      </c>
      <c r="BQ1152" s="118">
        <f t="shared" si="468"/>
        <v>21223</v>
      </c>
      <c r="BR1152" s="5" t="s">
        <v>3151</v>
      </c>
      <c r="CD1152" s="63">
        <f t="shared" si="467"/>
        <v>4320</v>
      </c>
      <c r="CE1152" s="63">
        <v>0</v>
      </c>
      <c r="CH1152" s="63">
        <v>0</v>
      </c>
      <c r="CI1152" s="63">
        <v>0</v>
      </c>
      <c r="CJ1152" s="63">
        <v>0</v>
      </c>
      <c r="CK1152" s="8">
        <v>0</v>
      </c>
    </row>
    <row r="1153" spans="1:99" ht="15" hidden="1" customHeight="1" outlineLevel="1">
      <c r="A1153" t="s">
        <v>1512</v>
      </c>
      <c r="B1153" t="s">
        <v>1008</v>
      </c>
      <c r="C1153" s="1">
        <f t="shared" si="470"/>
        <v>6577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5</v>
      </c>
      <c r="G1153" s="129">
        <f t="shared" si="456"/>
        <v>3436</v>
      </c>
      <c r="H1153" s="134">
        <f t="shared" si="457"/>
        <v>0.5224266382849323</v>
      </c>
      <c r="I1153" s="2"/>
      <c r="J1153" s="2">
        <f t="shared" si="471"/>
        <v>0.23247681313668847</v>
      </c>
      <c r="K1153" s="2">
        <f t="shared" si="472"/>
        <v>0.75490345142162085</v>
      </c>
      <c r="L1153" s="2">
        <f t="shared" si="473"/>
        <v>9.1227003192945113E-4</v>
      </c>
      <c r="M1153" s="2">
        <f t="shared" si="474"/>
        <v>1.1707465409761253E-2</v>
      </c>
      <c r="N1153" s="63">
        <v>1529</v>
      </c>
      <c r="O1153" s="63">
        <v>4965</v>
      </c>
      <c r="P1153" s="63">
        <v>6</v>
      </c>
      <c r="Q1153" s="63">
        <v>67</v>
      </c>
      <c r="R1153" s="63">
        <v>0</v>
      </c>
      <c r="S1153" s="63">
        <v>0</v>
      </c>
      <c r="T1153" s="63">
        <v>0</v>
      </c>
      <c r="U1153" s="63">
        <v>9</v>
      </c>
      <c r="V1153" s="63">
        <v>0</v>
      </c>
      <c r="W1153" s="63">
        <v>0</v>
      </c>
      <c r="X1153" s="63">
        <v>0</v>
      </c>
      <c r="Y1153" s="63">
        <v>0</v>
      </c>
      <c r="Z1153" s="63">
        <v>1</v>
      </c>
      <c r="AA1153" s="63">
        <v>0</v>
      </c>
      <c r="AB1153" s="63">
        <v>0</v>
      </c>
      <c r="AC1153" s="63">
        <v>0</v>
      </c>
      <c r="AD1153" s="63">
        <v>0</v>
      </c>
      <c r="AE1153" s="63">
        <v>0</v>
      </c>
      <c r="AF1153" s="63">
        <v>0</v>
      </c>
      <c r="AG1153" s="63">
        <v>0</v>
      </c>
      <c r="AH1153" s="63">
        <v>0</v>
      </c>
      <c r="AI1153" s="63">
        <v>0</v>
      </c>
      <c r="AJ1153" s="63">
        <v>0</v>
      </c>
      <c r="AK1153" s="63">
        <v>0</v>
      </c>
      <c r="AL1153" s="63">
        <v>0</v>
      </c>
      <c r="AM1153" s="63">
        <v>0</v>
      </c>
      <c r="AN1153" s="63">
        <v>0</v>
      </c>
      <c r="AO1153" s="63">
        <v>0</v>
      </c>
      <c r="AP1153" s="63">
        <v>0</v>
      </c>
      <c r="AQ1153" s="63">
        <v>0</v>
      </c>
      <c r="AR1153" s="63">
        <v>0</v>
      </c>
      <c r="AS1153" s="63">
        <v>0</v>
      </c>
      <c r="AT1153" s="63">
        <v>0</v>
      </c>
      <c r="AU1153" s="63">
        <v>0</v>
      </c>
      <c r="AV1153" s="63">
        <v>0</v>
      </c>
      <c r="AW1153" s="63">
        <v>0</v>
      </c>
      <c r="AX1153" s="63">
        <v>0</v>
      </c>
      <c r="AY1153" s="63">
        <v>0</v>
      </c>
      <c r="BA1153" s="5">
        <f>IF(Q1153&gt;0,RANK(Q1153,(N1153:P1153,Q1153:AE1153)),0)</f>
        <v>3</v>
      </c>
      <c r="BB1153" s="5">
        <f>IF(R1153&gt;0,RANK(R1153,(N1153:P1153,Q1153:AE1153)),0)</f>
        <v>0</v>
      </c>
      <c r="BC1153" s="5">
        <f>IF(T1153&gt;0,RANK(T1153,(N1153:P1153,Q1153:AE1153)),0)</f>
        <v>0</v>
      </c>
      <c r="BD1153" s="5">
        <f>IF(S1153&gt;0,RANK(S1153,(N1153:P1153,Q1153:AE1153)),0)</f>
        <v>0</v>
      </c>
      <c r="BE1153" s="2">
        <f t="shared" si="475"/>
        <v>1.0187015356545537E-2</v>
      </c>
      <c r="BF1153" s="2">
        <f t="shared" si="476"/>
        <v>0</v>
      </c>
      <c r="BG1153" s="2">
        <f t="shared" si="477"/>
        <v>0</v>
      </c>
      <c r="BH1153" s="2">
        <f t="shared" si="478"/>
        <v>0</v>
      </c>
      <c r="BJ1153" t="s">
        <v>1512</v>
      </c>
      <c r="BK1153" t="s">
        <v>1008</v>
      </c>
      <c r="BL1153">
        <v>1</v>
      </c>
      <c r="BN1153" s="112">
        <v>21</v>
      </c>
      <c r="BO1153" s="114">
        <v>225</v>
      </c>
      <c r="BP1153" s="118">
        <f t="shared" si="469"/>
        <v>21225</v>
      </c>
      <c r="BQ1153" s="118">
        <f t="shared" si="468"/>
        <v>21225</v>
      </c>
      <c r="BR1153" s="5" t="s">
        <v>3151</v>
      </c>
      <c r="CD1153" s="63">
        <f t="shared" si="467"/>
        <v>6577</v>
      </c>
      <c r="CE1153" s="63">
        <v>0</v>
      </c>
      <c r="CH1153" s="63">
        <v>0</v>
      </c>
      <c r="CI1153" s="63">
        <v>0</v>
      </c>
      <c r="CJ1153" s="63">
        <v>0</v>
      </c>
      <c r="CK1153" s="8">
        <v>0</v>
      </c>
    </row>
    <row r="1154" spans="1:99" ht="15" hidden="1" customHeight="1" outlineLevel="1">
      <c r="A1154" t="s">
        <v>422</v>
      </c>
      <c r="B1154" t="s">
        <v>1008</v>
      </c>
      <c r="C1154" s="1">
        <f t="shared" si="470"/>
        <v>55401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5</v>
      </c>
      <c r="G1154" s="129">
        <f t="shared" si="456"/>
        <v>9312</v>
      </c>
      <c r="H1154" s="134">
        <f t="shared" si="457"/>
        <v>0.16808360859912275</v>
      </c>
      <c r="I1154" s="2"/>
      <c r="J1154" s="2">
        <f t="shared" si="471"/>
        <v>0.40575079872204473</v>
      </c>
      <c r="K1154" s="2">
        <f t="shared" si="472"/>
        <v>0.57383440732116753</v>
      </c>
      <c r="L1154" s="2">
        <f t="shared" si="473"/>
        <v>1.3898666089059764E-3</v>
      </c>
      <c r="M1154" s="2">
        <f t="shared" si="474"/>
        <v>1.9024927347881714E-2</v>
      </c>
      <c r="N1154" s="63">
        <v>22479</v>
      </c>
      <c r="O1154" s="63">
        <v>31791</v>
      </c>
      <c r="P1154" s="63">
        <v>77</v>
      </c>
      <c r="Q1154" s="63">
        <v>823</v>
      </c>
      <c r="R1154" s="63">
        <v>25</v>
      </c>
      <c r="S1154" s="63">
        <v>0</v>
      </c>
      <c r="T1154" s="63">
        <v>0</v>
      </c>
      <c r="U1154" s="63">
        <v>184</v>
      </c>
      <c r="V1154" s="63">
        <v>6</v>
      </c>
      <c r="W1154" s="63">
        <v>0</v>
      </c>
      <c r="X1154" s="63">
        <v>0</v>
      </c>
      <c r="Y1154" s="63">
        <v>0</v>
      </c>
      <c r="Z1154" s="63">
        <v>9</v>
      </c>
      <c r="AA1154" s="63">
        <v>0</v>
      </c>
      <c r="AB1154" s="63">
        <v>0</v>
      </c>
      <c r="AC1154" s="63">
        <v>0</v>
      </c>
      <c r="AD1154" s="63">
        <v>0</v>
      </c>
      <c r="AE1154" s="63">
        <v>0</v>
      </c>
      <c r="AF1154" s="63">
        <v>0</v>
      </c>
      <c r="AG1154" s="63">
        <v>0</v>
      </c>
      <c r="AH1154" s="63">
        <v>0</v>
      </c>
      <c r="AI1154" s="63">
        <v>0</v>
      </c>
      <c r="AJ1154" s="63">
        <v>4</v>
      </c>
      <c r="AK1154" s="63">
        <v>0</v>
      </c>
      <c r="AL1154" s="63">
        <v>3</v>
      </c>
      <c r="AM1154" s="63">
        <v>0</v>
      </c>
      <c r="AN1154" s="63">
        <v>0</v>
      </c>
      <c r="AO1154" s="63">
        <v>0</v>
      </c>
      <c r="AP1154" s="63">
        <v>0</v>
      </c>
      <c r="AQ1154" s="63">
        <v>0</v>
      </c>
      <c r="AR1154" s="63">
        <v>0</v>
      </c>
      <c r="AS1154" s="63">
        <v>0</v>
      </c>
      <c r="AT1154" s="63">
        <v>0</v>
      </c>
      <c r="AU1154" s="63">
        <v>0</v>
      </c>
      <c r="AV1154" s="63">
        <v>0</v>
      </c>
      <c r="AW1154" s="63">
        <v>0</v>
      </c>
      <c r="AX1154" s="63">
        <v>0</v>
      </c>
      <c r="AY1154" s="63">
        <v>0</v>
      </c>
      <c r="BA1154" s="5">
        <f>IF(Q1154&gt;0,RANK(Q1154,(N1154:P1154,Q1154:AE1154)),0)</f>
        <v>3</v>
      </c>
      <c r="BB1154" s="5">
        <f>IF(R1154&gt;0,RANK(R1154,(N1154:P1154,Q1154:AE1154)),0)</f>
        <v>6</v>
      </c>
      <c r="BC1154" s="5">
        <f>IF(T1154&gt;0,RANK(T1154,(N1154:P1154,Q1154:AE1154)),0)</f>
        <v>0</v>
      </c>
      <c r="BD1154" s="5">
        <f>IF(S1154&gt;0,RANK(S1154,(N1154:P1154,Q1154:AE1154)),0)</f>
        <v>0</v>
      </c>
      <c r="BE1154" s="2">
        <f t="shared" si="475"/>
        <v>1.4855327521163877E-2</v>
      </c>
      <c r="BF1154" s="2">
        <f t="shared" si="476"/>
        <v>4.5125539250194042E-4</v>
      </c>
      <c r="BG1154" s="2">
        <f t="shared" si="477"/>
        <v>0</v>
      </c>
      <c r="BH1154" s="2">
        <f t="shared" si="478"/>
        <v>0</v>
      </c>
      <c r="BJ1154" t="s">
        <v>422</v>
      </c>
      <c r="BK1154" t="s">
        <v>1008</v>
      </c>
      <c r="BL1154">
        <v>2</v>
      </c>
      <c r="BN1154" s="112">
        <v>21</v>
      </c>
      <c r="BO1154" s="114">
        <v>227</v>
      </c>
      <c r="BP1154" s="118">
        <f t="shared" si="469"/>
        <v>21227</v>
      </c>
      <c r="BQ1154" s="118">
        <f t="shared" si="468"/>
        <v>21227</v>
      </c>
      <c r="BR1154" s="5" t="s">
        <v>3151</v>
      </c>
      <c r="CD1154" s="63">
        <f t="shared" si="467"/>
        <v>55401</v>
      </c>
      <c r="CE1154" s="63">
        <v>0</v>
      </c>
      <c r="CH1154" s="63">
        <v>0</v>
      </c>
      <c r="CI1154" s="63">
        <v>0</v>
      </c>
      <c r="CJ1154" s="63">
        <v>0</v>
      </c>
      <c r="CK1154" s="8">
        <v>0</v>
      </c>
    </row>
    <row r="1155" spans="1:99" ht="15" hidden="1" customHeight="1" outlineLevel="1">
      <c r="A1155" t="s">
        <v>691</v>
      </c>
      <c r="B1155" t="s">
        <v>1008</v>
      </c>
      <c r="C1155" s="1">
        <f t="shared" si="470"/>
        <v>6225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4</v>
      </c>
      <c r="G1155" s="129">
        <f t="shared" si="456"/>
        <v>2838</v>
      </c>
      <c r="H1155" s="134">
        <f t="shared" si="457"/>
        <v>0.45590361445783134</v>
      </c>
      <c r="I1155" s="2"/>
      <c r="J1155" s="2">
        <f t="shared" si="471"/>
        <v>0.26409638554216869</v>
      </c>
      <c r="K1155" s="2">
        <f t="shared" si="472"/>
        <v>0.72</v>
      </c>
      <c r="L1155" s="2">
        <f t="shared" si="473"/>
        <v>2.2489959839357429E-3</v>
      </c>
      <c r="M1155" s="2">
        <f t="shared" si="474"/>
        <v>1.3654618473895541E-2</v>
      </c>
      <c r="N1155" s="63">
        <v>1644</v>
      </c>
      <c r="O1155" s="63">
        <v>4482</v>
      </c>
      <c r="P1155" s="63">
        <v>14</v>
      </c>
      <c r="Q1155" s="63">
        <v>72</v>
      </c>
      <c r="R1155" s="63">
        <v>2</v>
      </c>
      <c r="S1155" s="63">
        <v>0</v>
      </c>
      <c r="T1155" s="63">
        <v>0</v>
      </c>
      <c r="U1155" s="63">
        <v>11</v>
      </c>
      <c r="V1155" s="63">
        <v>0</v>
      </c>
      <c r="W1155" s="63">
        <v>0</v>
      </c>
      <c r="X1155" s="63">
        <v>0</v>
      </c>
      <c r="Y1155" s="63">
        <v>0</v>
      </c>
      <c r="Z1155" s="63">
        <v>0</v>
      </c>
      <c r="AA1155" s="63">
        <v>0</v>
      </c>
      <c r="AB1155" s="63">
        <v>0</v>
      </c>
      <c r="AC1155" s="63">
        <v>0</v>
      </c>
      <c r="AD1155" s="63">
        <v>0</v>
      </c>
      <c r="AE1155" s="63">
        <v>0</v>
      </c>
      <c r="AF1155" s="63">
        <v>0</v>
      </c>
      <c r="AG1155" s="63">
        <v>0</v>
      </c>
      <c r="AH1155" s="63">
        <v>0</v>
      </c>
      <c r="AI1155" s="63">
        <v>0</v>
      </c>
      <c r="AJ1155" s="63">
        <v>0</v>
      </c>
      <c r="AK1155" s="63">
        <v>0</v>
      </c>
      <c r="AL1155" s="63">
        <v>0</v>
      </c>
      <c r="AM1155" s="63">
        <v>0</v>
      </c>
      <c r="AN1155" s="63">
        <v>0</v>
      </c>
      <c r="AO1155" s="63">
        <v>0</v>
      </c>
      <c r="AP1155" s="63">
        <v>0</v>
      </c>
      <c r="AQ1155" s="63">
        <v>0</v>
      </c>
      <c r="AR1155" s="63">
        <v>0</v>
      </c>
      <c r="AS1155" s="63">
        <v>0</v>
      </c>
      <c r="AT1155" s="63">
        <v>0</v>
      </c>
      <c r="AU1155" s="63">
        <v>0</v>
      </c>
      <c r="AV1155" s="63">
        <v>0</v>
      </c>
      <c r="AW1155" s="63">
        <v>0</v>
      </c>
      <c r="AX1155" s="63">
        <v>0</v>
      </c>
      <c r="AY1155" s="63">
        <v>0</v>
      </c>
      <c r="BA1155" s="5">
        <f>IF(Q1155&gt;0,RANK(Q1155,(N1155:P1155,Q1155:AE1155)),0)</f>
        <v>3</v>
      </c>
      <c r="BB1155" s="5">
        <f>IF(R1155&gt;0,RANK(R1155,(N1155:P1155,Q1155:AE1155)),0)</f>
        <v>6</v>
      </c>
      <c r="BC1155" s="5">
        <f>IF(T1155&gt;0,RANK(T1155,(N1155:P1155,Q1155:AE1155)),0)</f>
        <v>0</v>
      </c>
      <c r="BD1155" s="5">
        <f>IF(S1155&gt;0,RANK(S1155,(N1155:P1155,Q1155:AE1155)),0)</f>
        <v>0</v>
      </c>
      <c r="BE1155" s="2">
        <f t="shared" si="475"/>
        <v>1.1566265060240964E-2</v>
      </c>
      <c r="BF1155" s="2">
        <f t="shared" si="476"/>
        <v>3.21285140562249E-4</v>
      </c>
      <c r="BG1155" s="2">
        <f t="shared" si="477"/>
        <v>0</v>
      </c>
      <c r="BH1155" s="2">
        <f t="shared" si="478"/>
        <v>0</v>
      </c>
      <c r="BJ1155" t="s">
        <v>691</v>
      </c>
      <c r="BK1155" t="s">
        <v>1008</v>
      </c>
      <c r="BN1155" s="112">
        <v>21</v>
      </c>
      <c r="BO1155" s="114">
        <v>229</v>
      </c>
      <c r="BP1155" s="118">
        <f t="shared" si="469"/>
        <v>21229</v>
      </c>
      <c r="BQ1155" s="118">
        <f t="shared" si="468"/>
        <v>21229</v>
      </c>
      <c r="BR1155" s="5" t="s">
        <v>3151</v>
      </c>
      <c r="CD1155" s="63">
        <f t="shared" si="467"/>
        <v>6225</v>
      </c>
      <c r="CE1155" s="63">
        <v>0</v>
      </c>
      <c r="CH1155" s="63">
        <v>0</v>
      </c>
      <c r="CI1155" s="63">
        <v>0</v>
      </c>
      <c r="CJ1155" s="63">
        <v>0</v>
      </c>
      <c r="CK1155" s="8">
        <v>0</v>
      </c>
    </row>
    <row r="1156" spans="1:99" ht="15" hidden="1" customHeight="1" outlineLevel="1">
      <c r="A1156" t="s">
        <v>423</v>
      </c>
      <c r="B1156" t="s">
        <v>1008</v>
      </c>
      <c r="C1156" s="1">
        <f t="shared" si="470"/>
        <v>9240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5</v>
      </c>
      <c r="G1156" s="129">
        <f t="shared" si="456"/>
        <v>5730</v>
      </c>
      <c r="H1156" s="134">
        <f t="shared" si="457"/>
        <v>0.62012987012987009</v>
      </c>
      <c r="I1156" s="2"/>
      <c r="J1156" s="2">
        <f t="shared" si="471"/>
        <v>0.18398268398268397</v>
      </c>
      <c r="K1156" s="2">
        <f t="shared" si="472"/>
        <v>0.80411255411255411</v>
      </c>
      <c r="L1156" s="2">
        <f t="shared" si="473"/>
        <v>1.2987012987012987E-3</v>
      </c>
      <c r="M1156" s="2">
        <f t="shared" si="474"/>
        <v>1.0606060606060674E-2</v>
      </c>
      <c r="N1156" s="63">
        <v>1700</v>
      </c>
      <c r="O1156" s="63">
        <v>7430</v>
      </c>
      <c r="P1156" s="63">
        <v>12</v>
      </c>
      <c r="Q1156" s="63">
        <v>69</v>
      </c>
      <c r="R1156" s="63">
        <v>0</v>
      </c>
      <c r="S1156" s="63">
        <v>0</v>
      </c>
      <c r="T1156" s="63">
        <v>0</v>
      </c>
      <c r="U1156" s="63">
        <v>29</v>
      </c>
      <c r="V1156" s="63">
        <v>0</v>
      </c>
      <c r="W1156" s="63">
        <v>0</v>
      </c>
      <c r="X1156" s="63">
        <v>0</v>
      </c>
      <c r="Y1156" s="63">
        <v>0</v>
      </c>
      <c r="Z1156" s="63">
        <v>0</v>
      </c>
      <c r="AA1156" s="63">
        <v>0</v>
      </c>
      <c r="AB1156" s="63">
        <v>0</v>
      </c>
      <c r="AC1156" s="63">
        <v>0</v>
      </c>
      <c r="AD1156" s="63">
        <v>0</v>
      </c>
      <c r="AE1156" s="63">
        <v>0</v>
      </c>
      <c r="AF1156" s="63">
        <v>0</v>
      </c>
      <c r="AG1156" s="63">
        <v>0</v>
      </c>
      <c r="AH1156" s="63">
        <v>0</v>
      </c>
      <c r="AI1156" s="63">
        <v>0</v>
      </c>
      <c r="AJ1156" s="63">
        <v>0</v>
      </c>
      <c r="AK1156" s="63">
        <v>0</v>
      </c>
      <c r="AL1156" s="63">
        <v>0</v>
      </c>
      <c r="AM1156" s="63">
        <v>0</v>
      </c>
      <c r="AN1156" s="63">
        <v>0</v>
      </c>
      <c r="AO1156" s="63">
        <v>0</v>
      </c>
      <c r="AP1156" s="63">
        <v>0</v>
      </c>
      <c r="AQ1156" s="63">
        <v>0</v>
      </c>
      <c r="AR1156" s="63">
        <v>0</v>
      </c>
      <c r="AS1156" s="63">
        <v>0</v>
      </c>
      <c r="AT1156" s="63">
        <v>0</v>
      </c>
      <c r="AU1156" s="63">
        <v>0</v>
      </c>
      <c r="AV1156" s="63">
        <v>0</v>
      </c>
      <c r="AW1156" s="63">
        <v>0</v>
      </c>
      <c r="AX1156" s="63">
        <v>0</v>
      </c>
      <c r="AY1156" s="63">
        <v>0</v>
      </c>
      <c r="BA1156" s="5">
        <f>IF(Q1156&gt;0,RANK(Q1156,(N1156:P1156,Q1156:AE1156)),0)</f>
        <v>3</v>
      </c>
      <c r="BB1156" s="5">
        <f>IF(R1156&gt;0,RANK(R1156,(N1156:P1156,Q1156:AE1156)),0)</f>
        <v>0</v>
      </c>
      <c r="BC1156" s="5">
        <f>IF(T1156&gt;0,RANK(T1156,(N1156:P1156,Q1156:AE1156)),0)</f>
        <v>0</v>
      </c>
      <c r="BD1156" s="5">
        <f>IF(S1156&gt;0,RANK(S1156,(N1156:P1156,Q1156:AE1156)),0)</f>
        <v>0</v>
      </c>
      <c r="BE1156" s="2">
        <f t="shared" si="475"/>
        <v>7.4675324675324674E-3</v>
      </c>
      <c r="BF1156" s="2">
        <f t="shared" si="476"/>
        <v>0</v>
      </c>
      <c r="BG1156" s="2">
        <f t="shared" si="477"/>
        <v>0</v>
      </c>
      <c r="BH1156" s="2">
        <f t="shared" si="478"/>
        <v>0</v>
      </c>
      <c r="BJ1156" t="s">
        <v>423</v>
      </c>
      <c r="BK1156" t="s">
        <v>1008</v>
      </c>
      <c r="BL1156">
        <v>5</v>
      </c>
      <c r="BN1156" s="112">
        <v>21</v>
      </c>
      <c r="BO1156" s="114">
        <v>231</v>
      </c>
      <c r="BP1156" s="118">
        <f t="shared" si="469"/>
        <v>21231</v>
      </c>
      <c r="BQ1156" s="118">
        <f t="shared" si="468"/>
        <v>21231</v>
      </c>
      <c r="BR1156" s="5" t="s">
        <v>3151</v>
      </c>
      <c r="CD1156" s="63">
        <f t="shared" si="467"/>
        <v>9240</v>
      </c>
      <c r="CE1156" s="63">
        <v>0</v>
      </c>
      <c r="CH1156" s="63">
        <v>0</v>
      </c>
      <c r="CI1156" s="63">
        <v>0</v>
      </c>
      <c r="CJ1156" s="63">
        <v>0</v>
      </c>
      <c r="CK1156" s="8">
        <v>0</v>
      </c>
    </row>
    <row r="1157" spans="1:99" ht="15" hidden="1" customHeight="1" outlineLevel="1">
      <c r="A1157" t="s">
        <v>696</v>
      </c>
      <c r="B1157" t="s">
        <v>1008</v>
      </c>
      <c r="C1157" s="1">
        <f t="shared" si="470"/>
        <v>5993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5</v>
      </c>
      <c r="G1157" s="129">
        <f t="shared" si="456"/>
        <v>3094</v>
      </c>
      <c r="H1157" s="134">
        <f t="shared" si="457"/>
        <v>0.51626898047722347</v>
      </c>
      <c r="I1157" s="2"/>
      <c r="J1157" s="2">
        <f t="shared" si="471"/>
        <v>0.23560820957784082</v>
      </c>
      <c r="K1157" s="2">
        <f t="shared" si="472"/>
        <v>0.75187719005506426</v>
      </c>
      <c r="L1157" s="2">
        <f t="shared" si="473"/>
        <v>5.0058401468379779E-4</v>
      </c>
      <c r="M1157" s="2">
        <f t="shared" si="474"/>
        <v>1.2014016352411155E-2</v>
      </c>
      <c r="N1157" s="63">
        <v>1412</v>
      </c>
      <c r="O1157" s="63">
        <v>4506</v>
      </c>
      <c r="P1157" s="63">
        <v>3</v>
      </c>
      <c r="Q1157" s="63">
        <v>54</v>
      </c>
      <c r="R1157" s="63">
        <v>2</v>
      </c>
      <c r="S1157" s="63">
        <v>0</v>
      </c>
      <c r="T1157" s="63">
        <v>0</v>
      </c>
      <c r="U1157" s="63">
        <v>16</v>
      </c>
      <c r="V1157" s="63">
        <v>0</v>
      </c>
      <c r="W1157" s="63">
        <v>0</v>
      </c>
      <c r="X1157" s="63">
        <v>0</v>
      </c>
      <c r="Y1157" s="63">
        <v>0</v>
      </c>
      <c r="Z1157" s="63">
        <v>0</v>
      </c>
      <c r="AA1157" s="63">
        <v>0</v>
      </c>
      <c r="AB1157" s="63">
        <v>0</v>
      </c>
      <c r="AC1157" s="63">
        <v>0</v>
      </c>
      <c r="AD1157" s="63">
        <v>0</v>
      </c>
      <c r="AE1157" s="63">
        <v>0</v>
      </c>
      <c r="AF1157" s="63">
        <v>0</v>
      </c>
      <c r="AG1157" s="63">
        <v>0</v>
      </c>
      <c r="AH1157" s="63">
        <v>0</v>
      </c>
      <c r="AI1157" s="63">
        <v>0</v>
      </c>
      <c r="AJ1157" s="63">
        <v>0</v>
      </c>
      <c r="AK1157" s="63">
        <v>0</v>
      </c>
      <c r="AL1157" s="63">
        <v>0</v>
      </c>
      <c r="AM1157" s="63">
        <v>0</v>
      </c>
      <c r="AN1157" s="63">
        <v>0</v>
      </c>
      <c r="AO1157" s="63">
        <v>0</v>
      </c>
      <c r="AP1157" s="63">
        <v>0</v>
      </c>
      <c r="AQ1157" s="63">
        <v>0</v>
      </c>
      <c r="AR1157" s="63">
        <v>0</v>
      </c>
      <c r="AS1157" s="63">
        <v>0</v>
      </c>
      <c r="AT1157" s="63">
        <v>0</v>
      </c>
      <c r="AU1157" s="63">
        <v>0</v>
      </c>
      <c r="AV1157" s="63">
        <v>0</v>
      </c>
      <c r="AW1157" s="63">
        <v>0</v>
      </c>
      <c r="AX1157" s="63">
        <v>0</v>
      </c>
      <c r="AY1157" s="63">
        <v>0</v>
      </c>
      <c r="BA1157" s="5">
        <f>IF(Q1157&gt;0,RANK(Q1157,(N1157:P1157,Q1157:AE1157)),0)</f>
        <v>3</v>
      </c>
      <c r="BB1157" s="5">
        <f>IF(R1157&gt;0,RANK(R1157,(N1157:P1157,Q1157:AE1157)),0)</f>
        <v>6</v>
      </c>
      <c r="BC1157" s="5">
        <f>IF(T1157&gt;0,RANK(T1157,(N1157:P1157,Q1157:AE1157)),0)</f>
        <v>0</v>
      </c>
      <c r="BD1157" s="5">
        <f>IF(S1157&gt;0,RANK(S1157,(N1157:P1157,Q1157:AE1157)),0)</f>
        <v>0</v>
      </c>
      <c r="BE1157" s="2">
        <f t="shared" si="475"/>
        <v>9.01051226430836E-3</v>
      </c>
      <c r="BF1157" s="2">
        <f t="shared" si="476"/>
        <v>3.3372267645586517E-4</v>
      </c>
      <c r="BG1157" s="2">
        <f t="shared" si="477"/>
        <v>0</v>
      </c>
      <c r="BH1157" s="2">
        <f t="shared" si="478"/>
        <v>0</v>
      </c>
      <c r="BJ1157" t="s">
        <v>696</v>
      </c>
      <c r="BK1157" t="s">
        <v>1008</v>
      </c>
      <c r="BL1157">
        <v>1</v>
      </c>
      <c r="BN1157" s="112">
        <v>21</v>
      </c>
      <c r="BO1157" s="114">
        <v>233</v>
      </c>
      <c r="BP1157" s="118">
        <f t="shared" si="469"/>
        <v>21233</v>
      </c>
      <c r="BQ1157" s="118">
        <f t="shared" si="468"/>
        <v>21233</v>
      </c>
      <c r="BR1157" s="5" t="s">
        <v>3151</v>
      </c>
      <c r="CD1157" s="63">
        <f t="shared" si="467"/>
        <v>5993</v>
      </c>
      <c r="CE1157" s="63">
        <v>0</v>
      </c>
      <c r="CH1157" s="63">
        <v>0</v>
      </c>
      <c r="CI1157" s="63">
        <v>0</v>
      </c>
      <c r="CJ1157" s="63">
        <v>0</v>
      </c>
      <c r="CK1157" s="8">
        <v>0</v>
      </c>
    </row>
    <row r="1158" spans="1:99" ht="15" hidden="1" customHeight="1" outlineLevel="1">
      <c r="A1158" t="s">
        <v>2107</v>
      </c>
      <c r="B1158" t="s">
        <v>1008</v>
      </c>
      <c r="C1158" s="1">
        <f t="shared" si="470"/>
        <v>15356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5</v>
      </c>
      <c r="G1158" s="129">
        <f t="shared" si="456"/>
        <v>10015</v>
      </c>
      <c r="H1158" s="134">
        <f t="shared" si="457"/>
        <v>0.65218806980984634</v>
      </c>
      <c r="I1158" s="2"/>
      <c r="J1158" s="2">
        <f t="shared" si="471"/>
        <v>0.166189111747851</v>
      </c>
      <c r="K1158" s="2">
        <f t="shared" si="472"/>
        <v>0.81837718155769734</v>
      </c>
      <c r="L1158" s="2">
        <f t="shared" si="473"/>
        <v>1.1070591299817661E-3</v>
      </c>
      <c r="M1158" s="2">
        <f t="shared" si="474"/>
        <v>1.4326647564469889E-2</v>
      </c>
      <c r="N1158" s="63">
        <v>2552</v>
      </c>
      <c r="O1158" s="63">
        <v>12567</v>
      </c>
      <c r="P1158" s="63">
        <v>17</v>
      </c>
      <c r="Q1158" s="63">
        <v>177</v>
      </c>
      <c r="R1158" s="63">
        <v>5</v>
      </c>
      <c r="S1158" s="63">
        <v>0</v>
      </c>
      <c r="T1158" s="63">
        <v>0</v>
      </c>
      <c r="U1158" s="63">
        <v>34</v>
      </c>
      <c r="V1158" s="63">
        <v>0</v>
      </c>
      <c r="W1158" s="63">
        <v>0</v>
      </c>
      <c r="X1158" s="63">
        <v>0</v>
      </c>
      <c r="Y1158" s="63">
        <v>0</v>
      </c>
      <c r="Z1158" s="63">
        <v>3</v>
      </c>
      <c r="AA1158" s="63">
        <v>0</v>
      </c>
      <c r="AB1158" s="63">
        <v>0</v>
      </c>
      <c r="AC1158" s="63">
        <v>0</v>
      </c>
      <c r="AD1158" s="63">
        <v>0</v>
      </c>
      <c r="AE1158" s="63">
        <v>0</v>
      </c>
      <c r="AF1158" s="63">
        <v>0</v>
      </c>
      <c r="AG1158" s="63">
        <v>0</v>
      </c>
      <c r="AH1158" s="63">
        <v>0</v>
      </c>
      <c r="AI1158" s="63">
        <v>0</v>
      </c>
      <c r="AJ1158" s="63">
        <v>1</v>
      </c>
      <c r="AK1158" s="63">
        <v>0</v>
      </c>
      <c r="AL1158" s="63">
        <v>0</v>
      </c>
      <c r="AM1158" s="63">
        <v>0</v>
      </c>
      <c r="AN1158" s="63">
        <v>0</v>
      </c>
      <c r="AO1158" s="63">
        <v>0</v>
      </c>
      <c r="AP1158" s="63">
        <v>0</v>
      </c>
      <c r="AQ1158" s="63">
        <v>0</v>
      </c>
      <c r="AR1158" s="63">
        <v>0</v>
      </c>
      <c r="AS1158" s="63">
        <v>0</v>
      </c>
      <c r="AT1158" s="63">
        <v>0</v>
      </c>
      <c r="AU1158" s="63">
        <v>0</v>
      </c>
      <c r="AV1158" s="63">
        <v>0</v>
      </c>
      <c r="AW1158" s="63">
        <v>0</v>
      </c>
      <c r="AX1158" s="63">
        <v>0</v>
      </c>
      <c r="AY1158" s="63">
        <v>0</v>
      </c>
      <c r="BA1158" s="5">
        <f>IF(Q1158&gt;0,RANK(Q1158,(N1158:P1158,Q1158:AE1158)),0)</f>
        <v>3</v>
      </c>
      <c r="BB1158" s="5">
        <f>IF(R1158&gt;0,RANK(R1158,(N1158:P1158,Q1158:AE1158)),0)</f>
        <v>6</v>
      </c>
      <c r="BC1158" s="5">
        <f>IF(T1158&gt;0,RANK(T1158,(N1158:P1158,Q1158:AE1158)),0)</f>
        <v>0</v>
      </c>
      <c r="BD1158" s="5">
        <f>IF(S1158&gt;0,RANK(S1158,(N1158:P1158,Q1158:AE1158)),0)</f>
        <v>0</v>
      </c>
      <c r="BE1158" s="2">
        <f t="shared" si="475"/>
        <v>1.1526439176868975E-2</v>
      </c>
      <c r="BF1158" s="2">
        <f t="shared" si="476"/>
        <v>3.2560562646522531E-4</v>
      </c>
      <c r="BG1158" s="2">
        <f t="shared" si="477"/>
        <v>0</v>
      </c>
      <c r="BH1158" s="2">
        <f t="shared" si="478"/>
        <v>0</v>
      </c>
      <c r="BJ1158" t="s">
        <v>2107</v>
      </c>
      <c r="BK1158" t="s">
        <v>1008</v>
      </c>
      <c r="BL1158">
        <v>5</v>
      </c>
      <c r="BN1158" s="112">
        <v>21</v>
      </c>
      <c r="BO1158" s="114">
        <v>235</v>
      </c>
      <c r="BP1158" s="118">
        <f t="shared" si="469"/>
        <v>21235</v>
      </c>
      <c r="BQ1158" s="118">
        <f t="shared" si="468"/>
        <v>21235</v>
      </c>
      <c r="BR1158" s="5" t="s">
        <v>3151</v>
      </c>
      <c r="CD1158" s="63">
        <f t="shared" si="467"/>
        <v>15356</v>
      </c>
      <c r="CE1158" s="63">
        <v>0</v>
      </c>
      <c r="CH1158" s="63">
        <v>0</v>
      </c>
      <c r="CI1158" s="63">
        <v>0</v>
      </c>
      <c r="CJ1158" s="63">
        <v>0</v>
      </c>
      <c r="CK1158" s="8">
        <v>0</v>
      </c>
    </row>
    <row r="1159" spans="1:99" ht="15" hidden="1" customHeight="1" outlineLevel="1">
      <c r="A1159" t="s">
        <v>1029</v>
      </c>
      <c r="B1159" t="s">
        <v>1008</v>
      </c>
      <c r="C1159" s="1">
        <f t="shared" si="470"/>
        <v>2979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4</v>
      </c>
      <c r="G1159" s="129">
        <f t="shared" ref="G1159:G1222" si="479">IF(C1159&gt;0,MAX(N1159:P1159)-LARGE(N1159:P1159,2),0)</f>
        <v>1258</v>
      </c>
      <c r="H1159" s="134">
        <f t="shared" ref="H1159:H1222" si="480">IF(C1159&gt;0,G1159/C1159,0)</f>
        <v>0.4222893588452501</v>
      </c>
      <c r="I1159" s="2"/>
      <c r="J1159" s="2">
        <f t="shared" si="471"/>
        <v>0.28163813360187984</v>
      </c>
      <c r="K1159" s="2">
        <f t="shared" si="472"/>
        <v>0.70392749244712993</v>
      </c>
      <c r="L1159" s="2">
        <f t="shared" si="473"/>
        <v>4.3638804968110104E-3</v>
      </c>
      <c r="M1159" s="2">
        <f t="shared" si="474"/>
        <v>1.0070493454179222E-2</v>
      </c>
      <c r="N1159" s="63">
        <v>839</v>
      </c>
      <c r="O1159" s="63">
        <v>2097</v>
      </c>
      <c r="P1159" s="63">
        <v>13</v>
      </c>
      <c r="Q1159" s="63">
        <v>21</v>
      </c>
      <c r="R1159" s="63">
        <v>0</v>
      </c>
      <c r="S1159" s="63">
        <v>0</v>
      </c>
      <c r="T1159" s="63">
        <v>0</v>
      </c>
      <c r="U1159" s="63">
        <v>9</v>
      </c>
      <c r="V1159" s="63">
        <v>0</v>
      </c>
      <c r="W1159" s="63">
        <v>0</v>
      </c>
      <c r="X1159" s="63">
        <v>0</v>
      </c>
      <c r="Y1159" s="63">
        <v>0</v>
      </c>
      <c r="Z1159" s="63">
        <v>0</v>
      </c>
      <c r="AA1159" s="63">
        <v>0</v>
      </c>
      <c r="AB1159" s="63">
        <v>0</v>
      </c>
      <c r="AC1159" s="63">
        <v>0</v>
      </c>
      <c r="AD1159" s="63">
        <v>0</v>
      </c>
      <c r="AE1159" s="63">
        <v>0</v>
      </c>
      <c r="AF1159" s="63">
        <v>0</v>
      </c>
      <c r="AG1159" s="63">
        <v>0</v>
      </c>
      <c r="AH1159" s="63">
        <v>0</v>
      </c>
      <c r="AI1159" s="63">
        <v>0</v>
      </c>
      <c r="AJ1159" s="63">
        <v>0</v>
      </c>
      <c r="AK1159" s="63">
        <v>0</v>
      </c>
      <c r="AL1159" s="63">
        <v>0</v>
      </c>
      <c r="AM1159" s="63">
        <v>0</v>
      </c>
      <c r="AN1159" s="63">
        <v>0</v>
      </c>
      <c r="AO1159" s="63">
        <v>0</v>
      </c>
      <c r="AP1159" s="63">
        <v>0</v>
      </c>
      <c r="AQ1159" s="63">
        <v>0</v>
      </c>
      <c r="AR1159" s="63">
        <v>0</v>
      </c>
      <c r="AS1159" s="63">
        <v>0</v>
      </c>
      <c r="AT1159" s="63">
        <v>0</v>
      </c>
      <c r="AU1159" s="63">
        <v>0</v>
      </c>
      <c r="AV1159" s="63">
        <v>0</v>
      </c>
      <c r="AW1159" s="63">
        <v>0</v>
      </c>
      <c r="AX1159" s="63">
        <v>0</v>
      </c>
      <c r="AY1159" s="63">
        <v>0</v>
      </c>
      <c r="BA1159" s="5">
        <f>IF(Q1159&gt;0,RANK(Q1159,(N1159:P1159,Q1159:AE1159)),0)</f>
        <v>3</v>
      </c>
      <c r="BB1159" s="5">
        <f>IF(R1159&gt;0,RANK(R1159,(N1159:P1159,Q1159:AE1159)),0)</f>
        <v>0</v>
      </c>
      <c r="BC1159" s="5">
        <f>IF(T1159&gt;0,RANK(T1159,(N1159:P1159,Q1159:AE1159)),0)</f>
        <v>0</v>
      </c>
      <c r="BD1159" s="5">
        <f>IF(S1159&gt;0,RANK(S1159,(N1159:P1159,Q1159:AE1159)),0)</f>
        <v>0</v>
      </c>
      <c r="BE1159" s="2">
        <f t="shared" si="475"/>
        <v>7.0493454179254783E-3</v>
      </c>
      <c r="BF1159" s="2">
        <f t="shared" si="476"/>
        <v>0</v>
      </c>
      <c r="BG1159" s="2">
        <f t="shared" si="477"/>
        <v>0</v>
      </c>
      <c r="BH1159" s="2">
        <f t="shared" si="478"/>
        <v>0</v>
      </c>
      <c r="BJ1159" t="s">
        <v>1029</v>
      </c>
      <c r="BK1159" t="s">
        <v>1008</v>
      </c>
      <c r="BL1159">
        <v>6</v>
      </c>
      <c r="BN1159" s="112">
        <v>21</v>
      </c>
      <c r="BO1159" s="114">
        <v>237</v>
      </c>
      <c r="BP1159" s="118">
        <f t="shared" si="469"/>
        <v>21237</v>
      </c>
      <c r="BQ1159" s="118">
        <f t="shared" si="468"/>
        <v>21237</v>
      </c>
      <c r="BR1159" s="5" t="s">
        <v>3151</v>
      </c>
      <c r="CD1159" s="63">
        <f t="shared" si="467"/>
        <v>2979</v>
      </c>
      <c r="CE1159" s="63">
        <v>0</v>
      </c>
      <c r="CH1159" s="63">
        <v>0</v>
      </c>
      <c r="CI1159" s="63">
        <v>0</v>
      </c>
      <c r="CJ1159" s="63">
        <v>0</v>
      </c>
      <c r="CK1159" s="8">
        <v>0</v>
      </c>
    </row>
    <row r="1160" spans="1:99" ht="15" hidden="1" customHeight="1" outlineLevel="1">
      <c r="A1160" t="s">
        <v>2166</v>
      </c>
      <c r="B1160" t="s">
        <v>1008</v>
      </c>
      <c r="C1160" s="1">
        <f t="shared" si="470"/>
        <v>15211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5</v>
      </c>
      <c r="G1160" s="129">
        <f t="shared" si="479"/>
        <v>1832</v>
      </c>
      <c r="H1160" s="134">
        <f t="shared" si="480"/>
        <v>0.12043915587403853</v>
      </c>
      <c r="I1160" s="2"/>
      <c r="J1160" s="2">
        <f t="shared" si="471"/>
        <v>0.42929458944185128</v>
      </c>
      <c r="K1160" s="2">
        <f t="shared" si="472"/>
        <v>0.54973374531588981</v>
      </c>
      <c r="L1160" s="2">
        <f t="shared" si="473"/>
        <v>2.1037407139570048E-3</v>
      </c>
      <c r="M1160" s="2">
        <f t="shared" si="474"/>
        <v>1.8867924528301903E-2</v>
      </c>
      <c r="N1160" s="63">
        <v>6530</v>
      </c>
      <c r="O1160" s="63">
        <v>8362</v>
      </c>
      <c r="P1160" s="63">
        <v>32</v>
      </c>
      <c r="Q1160" s="63">
        <v>237</v>
      </c>
      <c r="R1160" s="63">
        <v>0</v>
      </c>
      <c r="S1160" s="63">
        <v>0</v>
      </c>
      <c r="T1160" s="63">
        <v>0</v>
      </c>
      <c r="U1160" s="63">
        <v>50</v>
      </c>
      <c r="V1160" s="63">
        <v>0</v>
      </c>
      <c r="W1160" s="63">
        <v>0</v>
      </c>
      <c r="X1160" s="63">
        <v>0</v>
      </c>
      <c r="Y1160" s="63">
        <v>0</v>
      </c>
      <c r="Z1160" s="63">
        <v>0</v>
      </c>
      <c r="AA1160" s="63">
        <v>0</v>
      </c>
      <c r="AB1160" s="63">
        <v>0</v>
      </c>
      <c r="AC1160" s="63">
        <v>0</v>
      </c>
      <c r="AD1160" s="63">
        <v>0</v>
      </c>
      <c r="AE1160" s="63">
        <v>0</v>
      </c>
      <c r="AF1160" s="63">
        <v>0</v>
      </c>
      <c r="AG1160" s="63">
        <v>0</v>
      </c>
      <c r="AH1160" s="63">
        <v>0</v>
      </c>
      <c r="AI1160" s="63">
        <v>0</v>
      </c>
      <c r="AJ1160" s="63">
        <v>0</v>
      </c>
      <c r="AK1160" s="63">
        <v>0</v>
      </c>
      <c r="AL1160" s="63">
        <v>0</v>
      </c>
      <c r="AM1160" s="63">
        <v>0</v>
      </c>
      <c r="AN1160" s="63">
        <v>0</v>
      </c>
      <c r="AO1160" s="63">
        <v>0</v>
      </c>
      <c r="AP1160" s="63">
        <v>0</v>
      </c>
      <c r="AQ1160" s="63">
        <v>0</v>
      </c>
      <c r="AR1160" s="63">
        <v>0</v>
      </c>
      <c r="AS1160" s="63">
        <v>0</v>
      </c>
      <c r="AT1160" s="63">
        <v>0</v>
      </c>
      <c r="AU1160" s="63">
        <v>0</v>
      </c>
      <c r="AV1160" s="63">
        <v>0</v>
      </c>
      <c r="AW1160" s="63">
        <v>0</v>
      </c>
      <c r="AX1160" s="63">
        <v>0</v>
      </c>
      <c r="AY1160" s="63">
        <v>0</v>
      </c>
      <c r="BA1160" s="5">
        <f>IF(Q1160&gt;0,RANK(Q1160,(N1160:P1160,Q1160:AE1160)),0)</f>
        <v>3</v>
      </c>
      <c r="BB1160" s="5">
        <f>IF(R1160&gt;0,RANK(R1160,(N1160:P1160,Q1160:AE1160)),0)</f>
        <v>0</v>
      </c>
      <c r="BC1160" s="5">
        <f>IF(T1160&gt;0,RANK(T1160,(N1160:P1160,Q1160:AE1160)),0)</f>
        <v>0</v>
      </c>
      <c r="BD1160" s="5">
        <f>IF(S1160&gt;0,RANK(S1160,(N1160:P1160,Q1160:AE1160)),0)</f>
        <v>0</v>
      </c>
      <c r="BE1160" s="2">
        <f t="shared" si="475"/>
        <v>1.5580829662744067E-2</v>
      </c>
      <c r="BF1160" s="2">
        <f t="shared" si="476"/>
        <v>0</v>
      </c>
      <c r="BG1160" s="2">
        <f t="shared" si="477"/>
        <v>0</v>
      </c>
      <c r="BH1160" s="2">
        <f t="shared" si="478"/>
        <v>0</v>
      </c>
      <c r="BJ1160" t="s">
        <v>2166</v>
      </c>
      <c r="BK1160" t="s">
        <v>1008</v>
      </c>
      <c r="BL1160">
        <v>6</v>
      </c>
      <c r="BN1160" s="112">
        <v>21</v>
      </c>
      <c r="BO1160" s="114">
        <v>239</v>
      </c>
      <c r="BP1160" s="118">
        <f t="shared" si="469"/>
        <v>21239</v>
      </c>
      <c r="BQ1160" s="118">
        <f t="shared" si="468"/>
        <v>21239</v>
      </c>
      <c r="BR1160" s="5" t="s">
        <v>3151</v>
      </c>
      <c r="CD1160" s="63">
        <f t="shared" si="467"/>
        <v>15211</v>
      </c>
      <c r="CE1160" s="63">
        <v>0</v>
      </c>
      <c r="CH1160" s="63">
        <v>0</v>
      </c>
      <c r="CI1160" s="63">
        <v>0</v>
      </c>
      <c r="CJ1160" s="63">
        <v>0</v>
      </c>
      <c r="CK1160" s="8">
        <v>0</v>
      </c>
    </row>
    <row r="1161" spans="1:99" ht="15" customHeight="1" collapsed="1">
      <c r="A1161" t="s">
        <v>2597</v>
      </c>
      <c r="B1161" t="s">
        <v>544</v>
      </c>
      <c r="C1161" s="1">
        <f t="shared" si="470"/>
        <v>2136768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>IF(P1161&gt;0,RANK(P1161,(N1161:P1161,Q1161:AE1161)),0)</f>
        <v>5</v>
      </c>
      <c r="G1161" s="129">
        <f t="shared" si="479"/>
        <v>554172</v>
      </c>
      <c r="H1161" s="134">
        <f t="shared" si="480"/>
        <v>0.25935057058136401</v>
      </c>
      <c r="I1161" s="2"/>
      <c r="J1161" s="2">
        <f t="shared" si="471"/>
        <v>0.3615151481115404</v>
      </c>
      <c r="K1161" s="2">
        <f t="shared" si="472"/>
        <v>0.62086571869290441</v>
      </c>
      <c r="L1161" s="2">
        <f t="shared" si="473"/>
        <v>1.6843194956120645E-3</v>
      </c>
      <c r="M1161" s="2">
        <f t="shared" si="474"/>
        <v>1.5934813699943127E-2</v>
      </c>
      <c r="N1161" s="63">
        <v>772474</v>
      </c>
      <c r="O1161" s="63">
        <v>1326646</v>
      </c>
      <c r="P1161" s="63">
        <v>3599</v>
      </c>
      <c r="Q1161" s="63">
        <v>26234</v>
      </c>
      <c r="R1161" s="63">
        <v>716</v>
      </c>
      <c r="S1161" s="63">
        <v>0</v>
      </c>
      <c r="T1161" s="63">
        <v>0</v>
      </c>
      <c r="U1161" s="63">
        <v>6483</v>
      </c>
      <c r="V1161" s="63">
        <v>98</v>
      </c>
      <c r="W1161" s="63">
        <v>11</v>
      </c>
      <c r="X1161" s="63">
        <v>0</v>
      </c>
      <c r="Y1161" s="63">
        <v>0</v>
      </c>
      <c r="Z1161" s="63">
        <v>408</v>
      </c>
      <c r="AA1161" s="63">
        <v>0</v>
      </c>
      <c r="AB1161" s="63">
        <v>0</v>
      </c>
      <c r="AC1161" s="63">
        <v>0</v>
      </c>
      <c r="AD1161" s="63">
        <v>0</v>
      </c>
      <c r="AE1161" s="63">
        <v>0</v>
      </c>
      <c r="AF1161" s="63">
        <v>0</v>
      </c>
      <c r="AG1161" s="63">
        <v>0</v>
      </c>
      <c r="AH1161" s="63">
        <v>0</v>
      </c>
      <c r="AI1161" s="63">
        <v>7</v>
      </c>
      <c r="AJ1161" s="63">
        <v>43</v>
      </c>
      <c r="AK1161" s="63">
        <v>0</v>
      </c>
      <c r="AL1161" s="63">
        <v>20</v>
      </c>
      <c r="AM1161" s="63">
        <v>0</v>
      </c>
      <c r="AN1161" s="63">
        <v>0</v>
      </c>
      <c r="AO1161" s="63">
        <v>0</v>
      </c>
      <c r="AP1161" s="63">
        <v>0</v>
      </c>
      <c r="AQ1161" s="63">
        <v>0</v>
      </c>
      <c r="AR1161" s="63">
        <v>0</v>
      </c>
      <c r="AS1161" s="63">
        <v>0</v>
      </c>
      <c r="AT1161" s="63">
        <v>0</v>
      </c>
      <c r="AU1161" s="63">
        <v>29</v>
      </c>
      <c r="AV1161" s="63">
        <v>0</v>
      </c>
      <c r="AW1161" s="63">
        <v>0</v>
      </c>
      <c r="AX1161" s="63">
        <v>0</v>
      </c>
      <c r="AY1161" s="63">
        <v>0</v>
      </c>
      <c r="BA1161" s="5">
        <f>IF(Q1161&gt;0,RANK(Q1161,(N1161:P1161,Q1161:AE1161)),0)</f>
        <v>3</v>
      </c>
      <c r="BB1161" s="5">
        <f>IF(R1161&gt;0,RANK(R1161,(N1161:P1161,Q1161:AE1161)),0)</f>
        <v>6</v>
      </c>
      <c r="BC1161" s="5">
        <f>IF(T1161&gt;0,RANK(T1161,(N1161:P1161,Q1161:AE1161)),0)</f>
        <v>0</v>
      </c>
      <c r="BD1161" s="5">
        <f>IF(S1161&gt;0,RANK(S1161,(N1161:P1161,Q1161:AE1161)),0)</f>
        <v>0</v>
      </c>
      <c r="BE1161" s="2">
        <f t="shared" si="475"/>
        <v>1.2277420852427591E-2</v>
      </c>
      <c r="BF1161" s="2">
        <f t="shared" si="476"/>
        <v>3.3508551232515652E-4</v>
      </c>
      <c r="BG1161" s="2">
        <f t="shared" si="477"/>
        <v>0</v>
      </c>
      <c r="BH1161" s="2">
        <f t="shared" si="478"/>
        <v>0</v>
      </c>
      <c r="BJ1161" t="s">
        <v>2597</v>
      </c>
      <c r="BK1161" t="s">
        <v>544</v>
      </c>
      <c r="BN1161" s="112">
        <v>21</v>
      </c>
      <c r="BO1161" s="114"/>
      <c r="BP1161" s="112">
        <v>21</v>
      </c>
      <c r="BQ1161" s="112">
        <f t="shared" si="468"/>
        <v>21</v>
      </c>
      <c r="BR1161" s="5" t="s">
        <v>710</v>
      </c>
      <c r="CE1161" s="63">
        <v>11</v>
      </c>
      <c r="CH1161" s="63">
        <f>SUM(CH1041:CH1160)</f>
        <v>9</v>
      </c>
      <c r="CI1161" s="63">
        <f>SUM(CI1041:CI1160)</f>
        <v>1</v>
      </c>
      <c r="CJ1161" s="63">
        <f t="shared" ref="CJ1161:CK1161" si="481">SUM(CJ1041:CJ1160)</f>
        <v>1</v>
      </c>
      <c r="CK1161" s="63">
        <f t="shared" si="481"/>
        <v>0</v>
      </c>
      <c r="CL1161" s="63"/>
      <c r="CM1161" s="63"/>
      <c r="CN1161" s="63"/>
      <c r="CO1161" s="63"/>
      <c r="CP1161" s="63"/>
      <c r="CQ1161" s="63"/>
      <c r="CR1161" s="63"/>
      <c r="CS1161" s="63"/>
      <c r="CT1161" s="63"/>
      <c r="CU1161" s="63"/>
    </row>
    <row r="1162" spans="1:99" ht="15" customHeight="1">
      <c r="C1162" s="1"/>
      <c r="E1162" s="5"/>
      <c r="F1162" s="5"/>
      <c r="G1162" s="129"/>
      <c r="H1162" s="134"/>
      <c r="I1162" s="2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BA1162" s="5"/>
      <c r="BB1162" s="5"/>
      <c r="BC1162" s="5"/>
      <c r="BD1162" s="5"/>
      <c r="BN1162" s="112"/>
      <c r="BO1162" s="114"/>
      <c r="BP1162" s="118"/>
      <c r="BQ1162" s="118"/>
    </row>
    <row r="1163" spans="1:99" ht="15" hidden="1" customHeight="1" outlineLevel="1">
      <c r="A1163" t="s">
        <v>226</v>
      </c>
      <c r="B1163" t="s">
        <v>320</v>
      </c>
      <c r="C1163" s="1">
        <f t="shared" ref="C1163:C1194" si="482">SUM(N1163:AY1163)</f>
        <v>28425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7</v>
      </c>
      <c r="G1163" s="129">
        <f t="shared" si="479"/>
        <v>17153</v>
      </c>
      <c r="H1163" s="134">
        <f t="shared" si="480"/>
        <v>0.60344766930518912</v>
      </c>
      <c r="I1163" s="2"/>
      <c r="J1163" s="2">
        <f t="shared" ref="J1163:J1194" si="483">IF($C1163=0,"-",N1163/$C1163)</f>
        <v>0.19148636763412488</v>
      </c>
      <c r="K1163" s="2">
        <f t="shared" ref="K1163:K1194" si="484">IF($C1163=0,"-",O1163/$C1163)</f>
        <v>0.79493403693931397</v>
      </c>
      <c r="L1163" s="2">
        <f t="shared" ref="L1163:L1194" si="485">IF($C1163=0,"-",P1163/$C1163)</f>
        <v>2.1108179419525067E-4</v>
      </c>
      <c r="M1163" s="2">
        <f t="shared" ref="M1163:M1194" si="486">IF(C1163=0,"-",(1-J1163-K1163-L1163))</f>
        <v>1.3368513632365924E-2</v>
      </c>
      <c r="N1163" s="63">
        <v>5443</v>
      </c>
      <c r="O1163" s="63">
        <v>22596</v>
      </c>
      <c r="P1163" s="63">
        <v>6</v>
      </c>
      <c r="Q1163" s="63">
        <v>241</v>
      </c>
      <c r="R1163" s="63">
        <v>0</v>
      </c>
      <c r="S1163" s="63">
        <v>16</v>
      </c>
      <c r="T1163" s="63">
        <v>0</v>
      </c>
      <c r="U1163" s="63">
        <v>45</v>
      </c>
      <c r="V1163" s="63">
        <v>4</v>
      </c>
      <c r="W1163" s="63">
        <v>0</v>
      </c>
      <c r="X1163" s="63">
        <v>3</v>
      </c>
      <c r="Y1163" s="63">
        <v>0</v>
      </c>
      <c r="Z1163" s="63">
        <v>25</v>
      </c>
      <c r="AA1163" s="63">
        <v>0</v>
      </c>
      <c r="AB1163" s="63">
        <v>0</v>
      </c>
      <c r="AC1163" s="63">
        <v>0</v>
      </c>
      <c r="AD1163" s="63">
        <v>0</v>
      </c>
      <c r="AE1163" s="63">
        <v>0</v>
      </c>
      <c r="AF1163" s="63">
        <v>0</v>
      </c>
      <c r="AG1163" s="63">
        <v>0</v>
      </c>
      <c r="AH1163" s="63">
        <v>8</v>
      </c>
      <c r="AI1163" s="63">
        <v>12</v>
      </c>
      <c r="AJ1163" s="63">
        <v>0</v>
      </c>
      <c r="AK1163" s="63">
        <v>0</v>
      </c>
      <c r="AL1163" s="63">
        <v>8</v>
      </c>
      <c r="AM1163" s="63">
        <v>0</v>
      </c>
      <c r="AN1163" s="63">
        <v>0</v>
      </c>
      <c r="AO1163" s="63">
        <v>0</v>
      </c>
      <c r="AP1163" s="63">
        <v>0</v>
      </c>
      <c r="AQ1163" s="63">
        <v>0</v>
      </c>
      <c r="AR1163" s="63">
        <v>0</v>
      </c>
      <c r="AS1163" s="63">
        <v>0</v>
      </c>
      <c r="AT1163" s="63">
        <v>0</v>
      </c>
      <c r="AU1163" s="63">
        <v>18</v>
      </c>
      <c r="AV1163" s="63">
        <v>0</v>
      </c>
      <c r="AW1163" s="63">
        <v>0</v>
      </c>
      <c r="AX1163" s="63">
        <v>0</v>
      </c>
      <c r="AY1163" s="63">
        <v>0</v>
      </c>
      <c r="BA1163" s="5">
        <f>IF(Q1163&gt;0,RANK(Q1163,(N1163:P1163,Q1163:AE1163)),0)</f>
        <v>3</v>
      </c>
      <c r="BB1163" s="5">
        <f>IF(R1163&gt;0,RANK(R1163,(N1163:P1163,Q1163:AE1163)),0)</f>
        <v>0</v>
      </c>
      <c r="BC1163" s="5">
        <f>IF(T1163&gt;0,RANK(T1163,(N1163:P1163,Q1163:AE1163)),0)</f>
        <v>0</v>
      </c>
      <c r="BD1163" s="5">
        <f>IF(S1163&gt;0,RANK(S1163,(N1163:P1163,Q1163:AE1163)),0)</f>
        <v>6</v>
      </c>
      <c r="BE1163" s="2">
        <f t="shared" ref="BE1163:BE1194" si="487">IF($C1163=0,"-",Q1163/$C1163)</f>
        <v>8.4784520668425688E-3</v>
      </c>
      <c r="BF1163" s="2">
        <f t="shared" ref="BF1163:BF1194" si="488">IF($C1163=0,"-",R1163/$C1163)</f>
        <v>0</v>
      </c>
      <c r="BG1163" s="2">
        <f t="shared" ref="BG1163:BG1194" si="489">IF($C1163=0,"-",T1163/$C1163)</f>
        <v>0</v>
      </c>
      <c r="BH1163" s="2">
        <f t="shared" ref="BH1163:BH1194" si="490">IF($C1163=0,"-",S1163/$C1163)</f>
        <v>5.6288478452066841E-4</v>
      </c>
      <c r="BJ1163" t="s">
        <v>226</v>
      </c>
      <c r="BK1163" t="s">
        <v>320</v>
      </c>
      <c r="BL1163">
        <v>3</v>
      </c>
      <c r="BN1163" s="112">
        <v>22</v>
      </c>
      <c r="BO1163" s="114">
        <v>1</v>
      </c>
      <c r="BP1163" s="118">
        <f t="shared" si="469"/>
        <v>22001</v>
      </c>
      <c r="BQ1163" s="118">
        <f t="shared" si="468"/>
        <v>22001</v>
      </c>
      <c r="BR1163" s="5" t="s">
        <v>498</v>
      </c>
    </row>
    <row r="1164" spans="1:99" ht="15" hidden="1" customHeight="1" outlineLevel="1">
      <c r="A1164" t="s">
        <v>1716</v>
      </c>
      <c r="B1164" t="s">
        <v>320</v>
      </c>
      <c r="C1164" s="1">
        <f t="shared" si="482"/>
        <v>9810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7</v>
      </c>
      <c r="G1164" s="129">
        <f t="shared" si="479"/>
        <v>5466</v>
      </c>
      <c r="H1164" s="134">
        <f t="shared" si="480"/>
        <v>0.55718654434250769</v>
      </c>
      <c r="I1164" s="2"/>
      <c r="J1164" s="2">
        <f t="shared" si="483"/>
        <v>0.21488277268093781</v>
      </c>
      <c r="K1164" s="2">
        <f t="shared" si="484"/>
        <v>0.7720693170234455</v>
      </c>
      <c r="L1164" s="2">
        <f t="shared" si="485"/>
        <v>3.058103975535168E-4</v>
      </c>
      <c r="M1164" s="2">
        <f t="shared" si="486"/>
        <v>1.2742099898063177E-2</v>
      </c>
      <c r="N1164" s="63">
        <v>2108</v>
      </c>
      <c r="O1164" s="63">
        <v>7574</v>
      </c>
      <c r="P1164" s="63">
        <v>3</v>
      </c>
      <c r="Q1164" s="63">
        <v>73</v>
      </c>
      <c r="R1164" s="63">
        <v>0</v>
      </c>
      <c r="S1164" s="63">
        <v>6</v>
      </c>
      <c r="T1164" s="63">
        <v>0</v>
      </c>
      <c r="U1164" s="63">
        <v>15</v>
      </c>
      <c r="V1164" s="63">
        <v>1</v>
      </c>
      <c r="W1164" s="63">
        <v>0</v>
      </c>
      <c r="X1164" s="63">
        <v>0</v>
      </c>
      <c r="Y1164" s="63">
        <v>0</v>
      </c>
      <c r="Z1164" s="63">
        <v>11</v>
      </c>
      <c r="AA1164" s="63">
        <v>0</v>
      </c>
      <c r="AB1164" s="63">
        <v>0</v>
      </c>
      <c r="AC1164" s="63">
        <v>0</v>
      </c>
      <c r="AD1164" s="63">
        <v>0</v>
      </c>
      <c r="AE1164" s="63">
        <v>0</v>
      </c>
      <c r="AF1164" s="63">
        <v>0</v>
      </c>
      <c r="AG1164" s="63">
        <v>0</v>
      </c>
      <c r="AH1164" s="63">
        <v>1</v>
      </c>
      <c r="AI1164" s="63">
        <v>2</v>
      </c>
      <c r="AJ1164" s="63">
        <v>0</v>
      </c>
      <c r="AK1164" s="63">
        <v>0</v>
      </c>
      <c r="AL1164" s="63">
        <v>3</v>
      </c>
      <c r="AM1164" s="63">
        <v>0</v>
      </c>
      <c r="AN1164" s="63">
        <v>0</v>
      </c>
      <c r="AO1164" s="63">
        <v>0</v>
      </c>
      <c r="AP1164" s="63">
        <v>0</v>
      </c>
      <c r="AQ1164" s="63">
        <v>0</v>
      </c>
      <c r="AR1164" s="63">
        <v>0</v>
      </c>
      <c r="AS1164" s="63">
        <v>0</v>
      </c>
      <c r="AT1164" s="63">
        <v>0</v>
      </c>
      <c r="AU1164" s="63">
        <v>13</v>
      </c>
      <c r="AV1164" s="63">
        <v>0</v>
      </c>
      <c r="AW1164" s="63">
        <v>0</v>
      </c>
      <c r="AX1164" s="63">
        <v>0</v>
      </c>
      <c r="AY1164" s="63">
        <v>0</v>
      </c>
      <c r="BA1164" s="5">
        <f>IF(Q1164&gt;0,RANK(Q1164,(N1164:P1164,Q1164:AE1164)),0)</f>
        <v>3</v>
      </c>
      <c r="BB1164" s="5">
        <f>IF(R1164&gt;0,RANK(R1164,(N1164:P1164,Q1164:AE1164)),0)</f>
        <v>0</v>
      </c>
      <c r="BC1164" s="5">
        <f>IF(T1164&gt;0,RANK(T1164,(N1164:P1164,Q1164:AE1164)),0)</f>
        <v>0</v>
      </c>
      <c r="BD1164" s="5">
        <f>IF(S1164&gt;0,RANK(S1164,(N1164:P1164,Q1164:AE1164)),0)</f>
        <v>6</v>
      </c>
      <c r="BE1164" s="2">
        <f t="shared" si="487"/>
        <v>7.4413863404689095E-3</v>
      </c>
      <c r="BF1164" s="2">
        <f t="shared" si="488"/>
        <v>0</v>
      </c>
      <c r="BG1164" s="2">
        <f t="shared" si="489"/>
        <v>0</v>
      </c>
      <c r="BH1164" s="2">
        <f t="shared" si="490"/>
        <v>6.116207951070336E-4</v>
      </c>
      <c r="BJ1164" t="s">
        <v>1716</v>
      </c>
      <c r="BK1164" t="s">
        <v>320</v>
      </c>
      <c r="BL1164">
        <v>4</v>
      </c>
      <c r="BN1164" s="112">
        <v>22</v>
      </c>
      <c r="BO1164" s="114">
        <v>3</v>
      </c>
      <c r="BP1164" s="118">
        <f t="shared" si="469"/>
        <v>22003</v>
      </c>
      <c r="BQ1164" s="118">
        <f t="shared" si="468"/>
        <v>22003</v>
      </c>
      <c r="BR1164" s="5" t="s">
        <v>498</v>
      </c>
    </row>
    <row r="1165" spans="1:99" ht="15" hidden="1" customHeight="1" outlineLevel="1">
      <c r="A1165" t="s">
        <v>645</v>
      </c>
      <c r="B1165" t="s">
        <v>320</v>
      </c>
      <c r="C1165" s="1">
        <f t="shared" si="482"/>
        <v>62325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6</v>
      </c>
      <c r="G1165" s="129">
        <f t="shared" si="479"/>
        <v>20288</v>
      </c>
      <c r="H1165" s="134">
        <f t="shared" si="480"/>
        <v>0.32551945447252306</v>
      </c>
      <c r="I1165" s="2"/>
      <c r="J1165" s="2">
        <f t="shared" si="483"/>
        <v>0.32730044123545926</v>
      </c>
      <c r="K1165" s="2">
        <f t="shared" si="484"/>
        <v>0.65281989570798238</v>
      </c>
      <c r="L1165" s="2">
        <f t="shared" si="485"/>
        <v>4.4925792218210992E-4</v>
      </c>
      <c r="M1165" s="2">
        <f t="shared" si="486"/>
        <v>1.9430405134376307E-2</v>
      </c>
      <c r="N1165" s="63">
        <v>20399</v>
      </c>
      <c r="O1165" s="63">
        <v>40687</v>
      </c>
      <c r="P1165" s="63">
        <v>28</v>
      </c>
      <c r="Q1165" s="63">
        <v>816</v>
      </c>
      <c r="R1165" s="63">
        <v>0</v>
      </c>
      <c r="S1165" s="63">
        <v>20</v>
      </c>
      <c r="T1165" s="63">
        <v>0</v>
      </c>
      <c r="U1165" s="63">
        <v>134</v>
      </c>
      <c r="V1165" s="63">
        <v>26</v>
      </c>
      <c r="W1165" s="63">
        <v>0</v>
      </c>
      <c r="X1165" s="63">
        <v>13</v>
      </c>
      <c r="Y1165" s="63">
        <v>0</v>
      </c>
      <c r="Z1165" s="63">
        <v>89</v>
      </c>
      <c r="AA1165" s="63">
        <v>0</v>
      </c>
      <c r="AB1165" s="63">
        <v>0</v>
      </c>
      <c r="AC1165" s="63">
        <v>0</v>
      </c>
      <c r="AD1165" s="63">
        <v>0</v>
      </c>
      <c r="AE1165" s="63">
        <v>0</v>
      </c>
      <c r="AF1165" s="63">
        <v>0</v>
      </c>
      <c r="AG1165" s="63">
        <v>0</v>
      </c>
      <c r="AH1165" s="63">
        <v>16</v>
      </c>
      <c r="AI1165" s="63">
        <v>32</v>
      </c>
      <c r="AJ1165" s="63">
        <v>0</v>
      </c>
      <c r="AK1165" s="63">
        <v>0</v>
      </c>
      <c r="AL1165" s="63">
        <v>19</v>
      </c>
      <c r="AM1165" s="63">
        <v>0</v>
      </c>
      <c r="AN1165" s="63">
        <v>0</v>
      </c>
      <c r="AO1165" s="63">
        <v>0</v>
      </c>
      <c r="AP1165" s="63">
        <v>0</v>
      </c>
      <c r="AQ1165" s="63">
        <v>0</v>
      </c>
      <c r="AR1165" s="63">
        <v>0</v>
      </c>
      <c r="AS1165" s="63">
        <v>0</v>
      </c>
      <c r="AT1165" s="63">
        <v>0</v>
      </c>
      <c r="AU1165" s="63">
        <v>46</v>
      </c>
      <c r="AV1165" s="63">
        <v>0</v>
      </c>
      <c r="AW1165" s="63">
        <v>0</v>
      </c>
      <c r="AX1165" s="63">
        <v>0</v>
      </c>
      <c r="AY1165" s="63">
        <v>0</v>
      </c>
      <c r="BA1165" s="5">
        <f>IF(Q1165&gt;0,RANK(Q1165,(N1165:P1165,Q1165:AE1165)),0)</f>
        <v>3</v>
      </c>
      <c r="BB1165" s="5">
        <f>IF(R1165&gt;0,RANK(R1165,(N1165:P1165,Q1165:AE1165)),0)</f>
        <v>0</v>
      </c>
      <c r="BC1165" s="5">
        <f>IF(T1165&gt;0,RANK(T1165,(N1165:P1165,Q1165:AE1165)),0)</f>
        <v>0</v>
      </c>
      <c r="BD1165" s="5">
        <f>IF(S1165&gt;0,RANK(S1165,(N1165:P1165,Q1165:AE1165)),0)</f>
        <v>8</v>
      </c>
      <c r="BE1165" s="2">
        <f t="shared" si="487"/>
        <v>1.309265944645006E-2</v>
      </c>
      <c r="BF1165" s="2">
        <f t="shared" si="488"/>
        <v>0</v>
      </c>
      <c r="BG1165" s="2">
        <f t="shared" si="489"/>
        <v>0</v>
      </c>
      <c r="BH1165" s="2">
        <f t="shared" si="490"/>
        <v>3.208985158443642E-4</v>
      </c>
      <c r="BJ1165" t="s">
        <v>645</v>
      </c>
      <c r="BK1165" t="s">
        <v>320</v>
      </c>
      <c r="BN1165" s="112">
        <v>22</v>
      </c>
      <c r="BO1165" s="114">
        <v>5</v>
      </c>
      <c r="BP1165" s="118">
        <f t="shared" si="469"/>
        <v>22005</v>
      </c>
      <c r="BQ1165" s="118">
        <f t="shared" si="468"/>
        <v>22005</v>
      </c>
      <c r="BR1165" s="5" t="s">
        <v>498</v>
      </c>
    </row>
    <row r="1166" spans="1:99" ht="15" hidden="1" customHeight="1" outlineLevel="1">
      <c r="A1166" t="s">
        <v>2726</v>
      </c>
      <c r="B1166" t="s">
        <v>320</v>
      </c>
      <c r="C1166" s="1">
        <f t="shared" si="482"/>
        <v>11235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8</v>
      </c>
      <c r="G1166" s="129">
        <f t="shared" si="479"/>
        <v>3438</v>
      </c>
      <c r="H1166" s="134">
        <f t="shared" si="480"/>
        <v>0.30600801068090788</v>
      </c>
      <c r="I1166" s="2"/>
      <c r="J1166" s="2">
        <f t="shared" si="483"/>
        <v>0.34116599910992434</v>
      </c>
      <c r="K1166" s="2">
        <f t="shared" si="484"/>
        <v>0.64717400979083217</v>
      </c>
      <c r="L1166" s="2">
        <f t="shared" si="485"/>
        <v>2.6702269692923899E-4</v>
      </c>
      <c r="M1166" s="2">
        <f t="shared" si="486"/>
        <v>1.13929684023143E-2</v>
      </c>
      <c r="N1166" s="63">
        <v>3833</v>
      </c>
      <c r="O1166" s="63">
        <v>7271</v>
      </c>
      <c r="P1166" s="63">
        <v>3</v>
      </c>
      <c r="Q1166" s="63">
        <v>68</v>
      </c>
      <c r="R1166" s="63">
        <v>0</v>
      </c>
      <c r="S1166" s="63">
        <v>8</v>
      </c>
      <c r="T1166" s="63">
        <v>0</v>
      </c>
      <c r="U1166" s="63">
        <v>16</v>
      </c>
      <c r="V1166" s="63">
        <v>2</v>
      </c>
      <c r="W1166" s="63">
        <v>0</v>
      </c>
      <c r="X1166" s="63">
        <v>4</v>
      </c>
      <c r="Y1166" s="63">
        <v>0</v>
      </c>
      <c r="Z1166" s="63">
        <v>13</v>
      </c>
      <c r="AA1166" s="63">
        <v>0</v>
      </c>
      <c r="AB1166" s="63">
        <v>0</v>
      </c>
      <c r="AC1166" s="63">
        <v>0</v>
      </c>
      <c r="AD1166" s="63">
        <v>0</v>
      </c>
      <c r="AE1166" s="63">
        <v>0</v>
      </c>
      <c r="AF1166" s="63">
        <v>0</v>
      </c>
      <c r="AG1166" s="63">
        <v>0</v>
      </c>
      <c r="AH1166" s="63">
        <v>5</v>
      </c>
      <c r="AI1166" s="63">
        <v>5</v>
      </c>
      <c r="AJ1166" s="63">
        <v>0</v>
      </c>
      <c r="AK1166" s="63">
        <v>0</v>
      </c>
      <c r="AL1166" s="63">
        <v>1</v>
      </c>
      <c r="AM1166" s="63">
        <v>0</v>
      </c>
      <c r="AN1166" s="63">
        <v>0</v>
      </c>
      <c r="AO1166" s="63">
        <v>0</v>
      </c>
      <c r="AP1166" s="63">
        <v>0</v>
      </c>
      <c r="AQ1166" s="63">
        <v>0</v>
      </c>
      <c r="AR1166" s="63">
        <v>0</v>
      </c>
      <c r="AS1166" s="63">
        <v>0</v>
      </c>
      <c r="AT1166" s="63">
        <v>0</v>
      </c>
      <c r="AU1166" s="63">
        <v>6</v>
      </c>
      <c r="AV1166" s="63">
        <v>0</v>
      </c>
      <c r="AW1166" s="63">
        <v>0</v>
      </c>
      <c r="AX1166" s="63">
        <v>0</v>
      </c>
      <c r="AY1166" s="63">
        <v>0</v>
      </c>
      <c r="BA1166" s="5">
        <f>IF(Q1166&gt;0,RANK(Q1166,(N1166:P1166,Q1166:AE1166)),0)</f>
        <v>3</v>
      </c>
      <c r="BB1166" s="5">
        <f>IF(R1166&gt;0,RANK(R1166,(N1166:P1166,Q1166:AE1166)),0)</f>
        <v>0</v>
      </c>
      <c r="BC1166" s="5">
        <f>IF(T1166&gt;0,RANK(T1166,(N1166:P1166,Q1166:AE1166)),0)</f>
        <v>0</v>
      </c>
      <c r="BD1166" s="5">
        <f>IF(S1166&gt;0,RANK(S1166,(N1166:P1166,Q1166:AE1166)),0)</f>
        <v>6</v>
      </c>
      <c r="BE1166" s="2">
        <f t="shared" si="487"/>
        <v>6.052514463729417E-3</v>
      </c>
      <c r="BF1166" s="2">
        <f t="shared" si="488"/>
        <v>0</v>
      </c>
      <c r="BG1166" s="2">
        <f t="shared" si="489"/>
        <v>0</v>
      </c>
      <c r="BH1166" s="2">
        <f t="shared" si="490"/>
        <v>7.1206052514463734E-4</v>
      </c>
      <c r="BJ1166" t="s">
        <v>2726</v>
      </c>
      <c r="BK1166" t="s">
        <v>320</v>
      </c>
      <c r="BN1166" s="112">
        <v>22</v>
      </c>
      <c r="BO1166" s="114">
        <v>7</v>
      </c>
      <c r="BP1166" s="118">
        <f t="shared" si="469"/>
        <v>22007</v>
      </c>
      <c r="BQ1166" s="118">
        <f t="shared" si="468"/>
        <v>22007</v>
      </c>
      <c r="BR1166" s="5" t="s">
        <v>498</v>
      </c>
    </row>
    <row r="1167" spans="1:99" ht="15" hidden="1" customHeight="1" outlineLevel="1">
      <c r="A1167" t="s">
        <v>275</v>
      </c>
      <c r="B1167" t="s">
        <v>320</v>
      </c>
      <c r="C1167" s="1">
        <f t="shared" si="482"/>
        <v>17292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9</v>
      </c>
      <c r="G1167" s="129">
        <f t="shared" si="479"/>
        <v>7049</v>
      </c>
      <c r="H1167" s="134">
        <f t="shared" si="480"/>
        <v>0.40764515382835992</v>
      </c>
      <c r="I1167" s="2"/>
      <c r="J1167" s="2">
        <f t="shared" si="483"/>
        <v>0.28793661808928983</v>
      </c>
      <c r="K1167" s="2">
        <f t="shared" si="484"/>
        <v>0.6955817719176498</v>
      </c>
      <c r="L1167" s="2">
        <f t="shared" si="485"/>
        <v>1.7349063150589867E-4</v>
      </c>
      <c r="M1167" s="2">
        <f t="shared" si="486"/>
        <v>1.6308119361554466E-2</v>
      </c>
      <c r="N1167" s="63">
        <v>4979</v>
      </c>
      <c r="O1167" s="63">
        <v>12028</v>
      </c>
      <c r="P1167" s="63">
        <v>3</v>
      </c>
      <c r="Q1167" s="63">
        <v>161</v>
      </c>
      <c r="R1167" s="63">
        <v>0</v>
      </c>
      <c r="S1167" s="63">
        <v>8</v>
      </c>
      <c r="T1167" s="63">
        <v>0</v>
      </c>
      <c r="U1167" s="63">
        <v>41</v>
      </c>
      <c r="V1167" s="63">
        <v>5</v>
      </c>
      <c r="W1167" s="63">
        <v>0</v>
      </c>
      <c r="X1167" s="63">
        <v>5</v>
      </c>
      <c r="Y1167" s="63">
        <v>0</v>
      </c>
      <c r="Z1167" s="63">
        <v>20</v>
      </c>
      <c r="AA1167" s="63">
        <v>0</v>
      </c>
      <c r="AB1167" s="63">
        <v>0</v>
      </c>
      <c r="AC1167" s="63">
        <v>0</v>
      </c>
      <c r="AD1167" s="63">
        <v>0</v>
      </c>
      <c r="AE1167" s="63">
        <v>0</v>
      </c>
      <c r="AF1167" s="63">
        <v>0</v>
      </c>
      <c r="AG1167" s="63">
        <v>0</v>
      </c>
      <c r="AH1167" s="63">
        <v>1</v>
      </c>
      <c r="AI1167" s="63">
        <v>23</v>
      </c>
      <c r="AJ1167" s="63">
        <v>0</v>
      </c>
      <c r="AK1167" s="63">
        <v>0</v>
      </c>
      <c r="AL1167" s="63">
        <v>7</v>
      </c>
      <c r="AM1167" s="63">
        <v>0</v>
      </c>
      <c r="AN1167" s="63">
        <v>0</v>
      </c>
      <c r="AO1167" s="63">
        <v>0</v>
      </c>
      <c r="AP1167" s="63">
        <v>0</v>
      </c>
      <c r="AQ1167" s="63">
        <v>0</v>
      </c>
      <c r="AR1167" s="63">
        <v>0</v>
      </c>
      <c r="AS1167" s="63">
        <v>0</v>
      </c>
      <c r="AT1167" s="63">
        <v>0</v>
      </c>
      <c r="AU1167" s="63">
        <v>11</v>
      </c>
      <c r="AV1167" s="63">
        <v>0</v>
      </c>
      <c r="AW1167" s="63">
        <v>0</v>
      </c>
      <c r="AX1167" s="63">
        <v>0</v>
      </c>
      <c r="AY1167" s="63">
        <v>0</v>
      </c>
      <c r="BA1167" s="5">
        <f>IF(Q1167&gt;0,RANK(Q1167,(N1167:P1167,Q1167:AE1167)),0)</f>
        <v>3</v>
      </c>
      <c r="BB1167" s="5">
        <f>IF(R1167&gt;0,RANK(R1167,(N1167:P1167,Q1167:AE1167)),0)</f>
        <v>0</v>
      </c>
      <c r="BC1167" s="5">
        <f>IF(T1167&gt;0,RANK(T1167,(N1167:P1167,Q1167:AE1167)),0)</f>
        <v>0</v>
      </c>
      <c r="BD1167" s="5">
        <f>IF(S1167&gt;0,RANK(S1167,(N1167:P1167,Q1167:AE1167)),0)</f>
        <v>6</v>
      </c>
      <c r="BE1167" s="2">
        <f t="shared" si="487"/>
        <v>9.3106638908165631E-3</v>
      </c>
      <c r="BF1167" s="2">
        <f t="shared" si="488"/>
        <v>0</v>
      </c>
      <c r="BG1167" s="2">
        <f t="shared" si="489"/>
        <v>0</v>
      </c>
      <c r="BH1167" s="2">
        <f t="shared" si="490"/>
        <v>4.6264168401572982E-4</v>
      </c>
      <c r="BJ1167" t="s">
        <v>275</v>
      </c>
      <c r="BK1167" t="s">
        <v>320</v>
      </c>
      <c r="BL1167">
        <v>5</v>
      </c>
      <c r="BN1167" s="112">
        <v>22</v>
      </c>
      <c r="BO1167" s="114">
        <v>9</v>
      </c>
      <c r="BP1167" s="118">
        <f t="shared" si="469"/>
        <v>22009</v>
      </c>
      <c r="BQ1167" s="118">
        <f t="shared" si="468"/>
        <v>22009</v>
      </c>
      <c r="BR1167" s="5" t="s">
        <v>498</v>
      </c>
    </row>
    <row r="1168" spans="1:99" ht="15" hidden="1" customHeight="1" outlineLevel="1">
      <c r="A1168" t="s">
        <v>491</v>
      </c>
      <c r="B1168" t="s">
        <v>320</v>
      </c>
      <c r="C1168" s="1">
        <f t="shared" si="482"/>
        <v>16357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8</v>
      </c>
      <c r="G1168" s="129">
        <f t="shared" si="479"/>
        <v>11033</v>
      </c>
      <c r="H1168" s="134">
        <f t="shared" si="480"/>
        <v>0.67451244115669129</v>
      </c>
      <c r="I1168" s="2"/>
      <c r="J1168" s="2">
        <f t="shared" si="483"/>
        <v>0.15540747080760531</v>
      </c>
      <c r="K1168" s="2">
        <f t="shared" si="484"/>
        <v>0.8299199119642966</v>
      </c>
      <c r="L1168" s="2">
        <f t="shared" si="485"/>
        <v>6.113590511707526E-5</v>
      </c>
      <c r="M1168" s="2">
        <f t="shared" si="486"/>
        <v>1.4611481322981019E-2</v>
      </c>
      <c r="N1168" s="63">
        <v>2542</v>
      </c>
      <c r="O1168" s="63">
        <v>13575</v>
      </c>
      <c r="P1168" s="63">
        <v>1</v>
      </c>
      <c r="Q1168" s="63">
        <v>172</v>
      </c>
      <c r="R1168" s="63">
        <v>0</v>
      </c>
      <c r="S1168" s="63">
        <v>6</v>
      </c>
      <c r="T1168" s="63">
        <v>0</v>
      </c>
      <c r="U1168" s="63">
        <v>13</v>
      </c>
      <c r="V1168" s="63">
        <v>3</v>
      </c>
      <c r="W1168" s="63">
        <v>0</v>
      </c>
      <c r="X1168" s="63">
        <v>0</v>
      </c>
      <c r="Y1168" s="63">
        <v>0</v>
      </c>
      <c r="Z1168" s="63">
        <v>18</v>
      </c>
      <c r="AA1168" s="63">
        <v>0</v>
      </c>
      <c r="AB1168" s="63">
        <v>0</v>
      </c>
      <c r="AC1168" s="63">
        <v>0</v>
      </c>
      <c r="AD1168" s="63">
        <v>0</v>
      </c>
      <c r="AE1168" s="63">
        <v>0</v>
      </c>
      <c r="AF1168" s="63">
        <v>0</v>
      </c>
      <c r="AG1168" s="63">
        <v>0</v>
      </c>
      <c r="AH1168" s="63">
        <v>3</v>
      </c>
      <c r="AI1168" s="63">
        <v>6</v>
      </c>
      <c r="AJ1168" s="63">
        <v>0</v>
      </c>
      <c r="AK1168" s="63">
        <v>0</v>
      </c>
      <c r="AL1168" s="63">
        <v>5</v>
      </c>
      <c r="AM1168" s="63">
        <v>0</v>
      </c>
      <c r="AN1168" s="63">
        <v>0</v>
      </c>
      <c r="AO1168" s="63">
        <v>0</v>
      </c>
      <c r="AP1168" s="63">
        <v>0</v>
      </c>
      <c r="AQ1168" s="63">
        <v>0</v>
      </c>
      <c r="AR1168" s="63">
        <v>0</v>
      </c>
      <c r="AS1168" s="63">
        <v>0</v>
      </c>
      <c r="AT1168" s="63">
        <v>0</v>
      </c>
      <c r="AU1168" s="63">
        <v>13</v>
      </c>
      <c r="AV1168" s="63">
        <v>0</v>
      </c>
      <c r="AW1168" s="63">
        <v>0</v>
      </c>
      <c r="AX1168" s="63">
        <v>0</v>
      </c>
      <c r="AY1168" s="63">
        <v>0</v>
      </c>
      <c r="BA1168" s="5">
        <f>IF(Q1168&gt;0,RANK(Q1168,(N1168:P1168,Q1168:AE1168)),0)</f>
        <v>3</v>
      </c>
      <c r="BB1168" s="5">
        <f>IF(R1168&gt;0,RANK(R1168,(N1168:P1168,Q1168:AE1168)),0)</f>
        <v>0</v>
      </c>
      <c r="BC1168" s="5">
        <f>IF(T1168&gt;0,RANK(T1168,(N1168:P1168,Q1168:AE1168)),0)</f>
        <v>0</v>
      </c>
      <c r="BD1168" s="5">
        <f>IF(S1168&gt;0,RANK(S1168,(N1168:P1168,Q1168:AE1168)),0)</f>
        <v>6</v>
      </c>
      <c r="BE1168" s="2">
        <f t="shared" si="487"/>
        <v>1.0515375680136944E-2</v>
      </c>
      <c r="BF1168" s="2">
        <f t="shared" si="488"/>
        <v>0</v>
      </c>
      <c r="BG1168" s="2">
        <f t="shared" si="489"/>
        <v>0</v>
      </c>
      <c r="BH1168" s="2">
        <f t="shared" si="490"/>
        <v>3.6681543070245156E-4</v>
      </c>
      <c r="BJ1168" t="s">
        <v>491</v>
      </c>
      <c r="BK1168" t="s">
        <v>320</v>
      </c>
      <c r="BL1168">
        <v>4</v>
      </c>
      <c r="BN1168" s="112">
        <v>22</v>
      </c>
      <c r="BO1168" s="114">
        <v>11</v>
      </c>
      <c r="BP1168" s="118">
        <f t="shared" si="469"/>
        <v>22011</v>
      </c>
      <c r="BQ1168" s="118">
        <f t="shared" si="468"/>
        <v>22011</v>
      </c>
      <c r="BR1168" s="5" t="s">
        <v>498</v>
      </c>
    </row>
    <row r="1169" spans="1:70" ht="15" hidden="1" customHeight="1" outlineLevel="1">
      <c r="A1169" t="s">
        <v>1017</v>
      </c>
      <c r="B1169" t="s">
        <v>320</v>
      </c>
      <c r="C1169" s="1">
        <f t="shared" si="482"/>
        <v>7050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7</v>
      </c>
      <c r="G1169" s="129">
        <f t="shared" si="479"/>
        <v>824</v>
      </c>
      <c r="H1169" s="134">
        <f t="shared" si="480"/>
        <v>0.11687943262411347</v>
      </c>
      <c r="I1169" s="2"/>
      <c r="J1169" s="2">
        <f t="shared" si="483"/>
        <v>0.4350354609929078</v>
      </c>
      <c r="K1169" s="2">
        <f t="shared" si="484"/>
        <v>0.55191489361702128</v>
      </c>
      <c r="L1169" s="2">
        <f t="shared" si="485"/>
        <v>4.2553191489361702E-4</v>
      </c>
      <c r="M1169" s="2">
        <f t="shared" si="486"/>
        <v>1.2624113475177301E-2</v>
      </c>
      <c r="N1169" s="63">
        <v>3067</v>
      </c>
      <c r="O1169" s="63">
        <v>3891</v>
      </c>
      <c r="P1169" s="63">
        <v>3</v>
      </c>
      <c r="Q1169" s="63">
        <v>49</v>
      </c>
      <c r="R1169" s="63">
        <v>0</v>
      </c>
      <c r="S1169" s="63">
        <v>4</v>
      </c>
      <c r="T1169" s="63">
        <v>0</v>
      </c>
      <c r="U1169" s="63">
        <v>12</v>
      </c>
      <c r="V1169" s="63">
        <v>1</v>
      </c>
      <c r="W1169" s="63">
        <v>0</v>
      </c>
      <c r="X1169" s="63">
        <v>1</v>
      </c>
      <c r="Y1169" s="63">
        <v>0</v>
      </c>
      <c r="Z1169" s="63">
        <v>7</v>
      </c>
      <c r="AA1169" s="63">
        <v>0</v>
      </c>
      <c r="AB1169" s="63">
        <v>0</v>
      </c>
      <c r="AC1169" s="63">
        <v>0</v>
      </c>
      <c r="AD1169" s="63">
        <v>0</v>
      </c>
      <c r="AE1169" s="63">
        <v>0</v>
      </c>
      <c r="AF1169" s="63">
        <v>0</v>
      </c>
      <c r="AG1169" s="63">
        <v>0</v>
      </c>
      <c r="AH1169" s="63">
        <v>1</v>
      </c>
      <c r="AI1169" s="63">
        <v>10</v>
      </c>
      <c r="AJ1169" s="63">
        <v>0</v>
      </c>
      <c r="AK1169" s="63">
        <v>0</v>
      </c>
      <c r="AL1169" s="63">
        <v>1</v>
      </c>
      <c r="AM1169" s="63">
        <v>0</v>
      </c>
      <c r="AN1169" s="63">
        <v>0</v>
      </c>
      <c r="AO1169" s="63">
        <v>0</v>
      </c>
      <c r="AP1169" s="63">
        <v>0</v>
      </c>
      <c r="AQ1169" s="63">
        <v>0</v>
      </c>
      <c r="AR1169" s="63">
        <v>0</v>
      </c>
      <c r="AS1169" s="63">
        <v>0</v>
      </c>
      <c r="AT1169" s="63">
        <v>0</v>
      </c>
      <c r="AU1169" s="63">
        <v>3</v>
      </c>
      <c r="AV1169" s="63">
        <v>0</v>
      </c>
      <c r="AW1169" s="63">
        <v>0</v>
      </c>
      <c r="AX1169" s="63">
        <v>0</v>
      </c>
      <c r="AY1169" s="63">
        <v>0</v>
      </c>
      <c r="BA1169" s="5">
        <f>IF(Q1169&gt;0,RANK(Q1169,(N1169:P1169,Q1169:AE1169)),0)</f>
        <v>3</v>
      </c>
      <c r="BB1169" s="5">
        <f>IF(R1169&gt;0,RANK(R1169,(N1169:P1169,Q1169:AE1169)),0)</f>
        <v>0</v>
      </c>
      <c r="BC1169" s="5">
        <f>IF(T1169&gt;0,RANK(T1169,(N1169:P1169,Q1169:AE1169)),0)</f>
        <v>0</v>
      </c>
      <c r="BD1169" s="5">
        <f>IF(S1169&gt;0,RANK(S1169,(N1169:P1169,Q1169:AE1169)),0)</f>
        <v>6</v>
      </c>
      <c r="BE1169" s="2">
        <f t="shared" si="487"/>
        <v>6.9503546099290783E-3</v>
      </c>
      <c r="BF1169" s="2">
        <f t="shared" si="488"/>
        <v>0</v>
      </c>
      <c r="BG1169" s="2">
        <f t="shared" si="489"/>
        <v>0</v>
      </c>
      <c r="BH1169" s="2">
        <f t="shared" si="490"/>
        <v>5.6737588652482269E-4</v>
      </c>
      <c r="BJ1169" t="s">
        <v>1017</v>
      </c>
      <c r="BK1169" t="s">
        <v>320</v>
      </c>
      <c r="BL1169">
        <v>4</v>
      </c>
      <c r="BN1169" s="112">
        <v>22</v>
      </c>
      <c r="BO1169" s="114">
        <v>13</v>
      </c>
      <c r="BP1169" s="118">
        <f t="shared" si="469"/>
        <v>22013</v>
      </c>
      <c r="BQ1169" s="118">
        <f t="shared" si="468"/>
        <v>22013</v>
      </c>
      <c r="BR1169" s="5" t="s">
        <v>498</v>
      </c>
    </row>
    <row r="1170" spans="1:70" ht="15" hidden="1" customHeight="1" outlineLevel="1">
      <c r="A1170" t="s">
        <v>732</v>
      </c>
      <c r="B1170" t="s">
        <v>320</v>
      </c>
      <c r="C1170" s="1">
        <f t="shared" si="482"/>
        <v>54655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>IF(P1170&gt;0,RANK(P1170,(N1170:P1170,Q1170:AE1170)),0)</f>
        <v>8</v>
      </c>
      <c r="G1170" s="129">
        <f t="shared" si="479"/>
        <v>22412</v>
      </c>
      <c r="H1170" s="134">
        <f t="shared" si="480"/>
        <v>0.41006312322751809</v>
      </c>
      <c r="I1170" s="2"/>
      <c r="J1170" s="2">
        <f t="shared" si="483"/>
        <v>0.28656115634434176</v>
      </c>
      <c r="K1170" s="2">
        <f t="shared" si="484"/>
        <v>0.69662427957185979</v>
      </c>
      <c r="L1170" s="2">
        <f t="shared" si="485"/>
        <v>2.7444881529594729E-4</v>
      </c>
      <c r="M1170" s="2">
        <f t="shared" si="486"/>
        <v>1.6540115268502496E-2</v>
      </c>
      <c r="N1170" s="63">
        <v>15662</v>
      </c>
      <c r="O1170" s="63">
        <v>38074</v>
      </c>
      <c r="P1170" s="63">
        <v>15</v>
      </c>
      <c r="Q1170" s="63">
        <v>632</v>
      </c>
      <c r="R1170" s="63">
        <v>0</v>
      </c>
      <c r="S1170" s="63">
        <v>31</v>
      </c>
      <c r="T1170" s="63">
        <v>0</v>
      </c>
      <c r="U1170" s="63">
        <v>82</v>
      </c>
      <c r="V1170" s="63">
        <v>19</v>
      </c>
      <c r="W1170" s="63">
        <v>0</v>
      </c>
      <c r="X1170" s="63">
        <v>9</v>
      </c>
      <c r="Y1170" s="63">
        <v>0</v>
      </c>
      <c r="Z1170" s="63">
        <v>40</v>
      </c>
      <c r="AA1170" s="63">
        <v>0</v>
      </c>
      <c r="AB1170" s="63">
        <v>0</v>
      </c>
      <c r="AC1170" s="63">
        <v>0</v>
      </c>
      <c r="AD1170" s="63">
        <v>0</v>
      </c>
      <c r="AE1170" s="63">
        <v>0</v>
      </c>
      <c r="AF1170" s="63">
        <v>0</v>
      </c>
      <c r="AG1170" s="63">
        <v>0</v>
      </c>
      <c r="AH1170" s="63">
        <v>12</v>
      </c>
      <c r="AI1170" s="63">
        <v>22</v>
      </c>
      <c r="AJ1170" s="63">
        <v>0</v>
      </c>
      <c r="AK1170" s="63">
        <v>0</v>
      </c>
      <c r="AL1170" s="63">
        <v>19</v>
      </c>
      <c r="AM1170" s="63">
        <v>0</v>
      </c>
      <c r="AN1170" s="63">
        <v>0</v>
      </c>
      <c r="AO1170" s="63">
        <v>0</v>
      </c>
      <c r="AP1170" s="63">
        <v>0</v>
      </c>
      <c r="AQ1170" s="63">
        <v>0</v>
      </c>
      <c r="AR1170" s="63">
        <v>0</v>
      </c>
      <c r="AS1170" s="63">
        <v>0</v>
      </c>
      <c r="AT1170" s="63">
        <v>0</v>
      </c>
      <c r="AU1170" s="63">
        <v>38</v>
      </c>
      <c r="AV1170" s="63">
        <v>0</v>
      </c>
      <c r="AW1170" s="63">
        <v>0</v>
      </c>
      <c r="AX1170" s="63">
        <v>0</v>
      </c>
      <c r="AY1170" s="63">
        <v>0</v>
      </c>
      <c r="BA1170" s="5">
        <f>IF(Q1170&gt;0,RANK(Q1170,(N1170:P1170,Q1170:AE1170)),0)</f>
        <v>3</v>
      </c>
      <c r="BB1170" s="5">
        <f>IF(R1170&gt;0,RANK(R1170,(N1170:P1170,Q1170:AE1170)),0)</f>
        <v>0</v>
      </c>
      <c r="BC1170" s="5">
        <f>IF(T1170&gt;0,RANK(T1170,(N1170:P1170,Q1170:AE1170)),0)</f>
        <v>0</v>
      </c>
      <c r="BD1170" s="5">
        <f>IF(S1170&gt;0,RANK(S1170,(N1170:P1170,Q1170:AE1170)),0)</f>
        <v>6</v>
      </c>
      <c r="BE1170" s="2">
        <f t="shared" si="487"/>
        <v>1.156344341780258E-2</v>
      </c>
      <c r="BF1170" s="2">
        <f t="shared" si="488"/>
        <v>0</v>
      </c>
      <c r="BG1170" s="2">
        <f t="shared" si="489"/>
        <v>0</v>
      </c>
      <c r="BH1170" s="2">
        <f t="shared" si="490"/>
        <v>5.6719421827829109E-4</v>
      </c>
      <c r="BJ1170" t="s">
        <v>732</v>
      </c>
      <c r="BK1170" t="s">
        <v>320</v>
      </c>
      <c r="BL1170">
        <v>4</v>
      </c>
      <c r="BN1170" s="112">
        <v>22</v>
      </c>
      <c r="BO1170" s="114">
        <v>15</v>
      </c>
      <c r="BP1170" s="118">
        <f t="shared" si="469"/>
        <v>22015</v>
      </c>
      <c r="BQ1170" s="118">
        <f t="shared" si="468"/>
        <v>22015</v>
      </c>
      <c r="BR1170" s="5" t="s">
        <v>498</v>
      </c>
    </row>
    <row r="1171" spans="1:70" ht="15" hidden="1" customHeight="1" outlineLevel="1">
      <c r="A1171" t="s">
        <v>1949</v>
      </c>
      <c r="B1171" t="s">
        <v>320</v>
      </c>
      <c r="C1171" s="1">
        <f t="shared" si="482"/>
        <v>104912</v>
      </c>
      <c r="D1171" s="5">
        <f>IF(N1171&gt;0, RANK(N1171,(N1171:P1171,Q1171:AE1171)),0)</f>
        <v>1</v>
      </c>
      <c r="E1171" s="5">
        <f>IF(O1171&gt;0,RANK(O1171,(N1171:P1171,Q1171:AE1171)),0)</f>
        <v>2</v>
      </c>
      <c r="F1171" s="5">
        <f>IF(P1171&gt;0,RANK(P1171,(N1171:P1171,Q1171:AE1171)),0)</f>
        <v>8</v>
      </c>
      <c r="G1171" s="129">
        <f t="shared" si="479"/>
        <v>7089</v>
      </c>
      <c r="H1171" s="134">
        <f t="shared" si="480"/>
        <v>6.7570916577703213E-2</v>
      </c>
      <c r="I1171" s="2"/>
      <c r="J1171" s="2">
        <f t="shared" si="483"/>
        <v>0.52529739210004578</v>
      </c>
      <c r="K1171" s="2">
        <f t="shared" si="484"/>
        <v>0.45772647552234252</v>
      </c>
      <c r="L1171" s="2">
        <f t="shared" si="485"/>
        <v>3.1454933658685373E-4</v>
      </c>
      <c r="M1171" s="2">
        <f t="shared" si="486"/>
        <v>1.6661583041024844E-2</v>
      </c>
      <c r="N1171" s="63">
        <v>55110</v>
      </c>
      <c r="O1171" s="63">
        <v>48021</v>
      </c>
      <c r="P1171" s="63">
        <v>33</v>
      </c>
      <c r="Q1171" s="63">
        <v>1021</v>
      </c>
      <c r="R1171" s="63">
        <v>0</v>
      </c>
      <c r="S1171" s="63">
        <v>38</v>
      </c>
      <c r="T1171" s="63">
        <v>0</v>
      </c>
      <c r="U1171" s="63">
        <v>290</v>
      </c>
      <c r="V1171" s="63">
        <v>37</v>
      </c>
      <c r="W1171" s="63">
        <v>0</v>
      </c>
      <c r="X1171" s="63">
        <v>28</v>
      </c>
      <c r="Y1171" s="63">
        <v>0</v>
      </c>
      <c r="Z1171" s="63">
        <v>122</v>
      </c>
      <c r="AA1171" s="63">
        <v>0</v>
      </c>
      <c r="AB1171" s="63">
        <v>0</v>
      </c>
      <c r="AC1171" s="63">
        <v>0</v>
      </c>
      <c r="AD1171" s="63">
        <v>0</v>
      </c>
      <c r="AE1171" s="63">
        <v>0</v>
      </c>
      <c r="AF1171" s="63">
        <v>0</v>
      </c>
      <c r="AG1171" s="63">
        <v>0</v>
      </c>
      <c r="AH1171" s="63">
        <v>37</v>
      </c>
      <c r="AI1171" s="63">
        <v>50</v>
      </c>
      <c r="AJ1171" s="63">
        <v>0</v>
      </c>
      <c r="AK1171" s="63">
        <v>0</v>
      </c>
      <c r="AL1171" s="63">
        <v>27</v>
      </c>
      <c r="AM1171" s="63">
        <v>0</v>
      </c>
      <c r="AN1171" s="63">
        <v>0</v>
      </c>
      <c r="AO1171" s="63">
        <v>0</v>
      </c>
      <c r="AP1171" s="63">
        <v>0</v>
      </c>
      <c r="AQ1171" s="63">
        <v>0</v>
      </c>
      <c r="AR1171" s="63">
        <v>0</v>
      </c>
      <c r="AS1171" s="63">
        <v>0</v>
      </c>
      <c r="AT1171" s="63">
        <v>0</v>
      </c>
      <c r="AU1171" s="63">
        <v>98</v>
      </c>
      <c r="AV1171" s="63">
        <v>0</v>
      </c>
      <c r="AW1171" s="63">
        <v>0</v>
      </c>
      <c r="AX1171" s="63">
        <v>0</v>
      </c>
      <c r="AY1171" s="63">
        <v>0</v>
      </c>
      <c r="BA1171" s="5">
        <f>IF(Q1171&gt;0,RANK(Q1171,(N1171:P1171,Q1171:AE1171)),0)</f>
        <v>3</v>
      </c>
      <c r="BB1171" s="5">
        <f>IF(R1171&gt;0,RANK(R1171,(N1171:P1171,Q1171:AE1171)),0)</f>
        <v>0</v>
      </c>
      <c r="BC1171" s="5">
        <f>IF(T1171&gt;0,RANK(T1171,(N1171:P1171,Q1171:AE1171)),0)</f>
        <v>0</v>
      </c>
      <c r="BD1171" s="5">
        <f>IF(S1171&gt;0,RANK(S1171,(N1171:P1171,Q1171:AE1171)),0)</f>
        <v>6</v>
      </c>
      <c r="BE1171" s="2">
        <f t="shared" si="487"/>
        <v>9.7319658380356864E-3</v>
      </c>
      <c r="BF1171" s="2">
        <f t="shared" si="488"/>
        <v>0</v>
      </c>
      <c r="BG1171" s="2">
        <f t="shared" si="489"/>
        <v>0</v>
      </c>
      <c r="BH1171" s="2">
        <f t="shared" si="490"/>
        <v>3.6220832697880128E-4</v>
      </c>
      <c r="BJ1171" t="s">
        <v>1949</v>
      </c>
      <c r="BK1171" t="s">
        <v>320</v>
      </c>
      <c r="BL1171">
        <v>4</v>
      </c>
      <c r="BN1171" s="112">
        <v>22</v>
      </c>
      <c r="BO1171" s="114">
        <v>17</v>
      </c>
      <c r="BP1171" s="118">
        <f t="shared" si="469"/>
        <v>22017</v>
      </c>
      <c r="BQ1171" s="118">
        <f t="shared" si="468"/>
        <v>22017</v>
      </c>
      <c r="BR1171" s="5" t="s">
        <v>498</v>
      </c>
    </row>
    <row r="1172" spans="1:70" ht="15" hidden="1" customHeight="1" outlineLevel="1">
      <c r="A1172" t="s">
        <v>2695</v>
      </c>
      <c r="B1172" t="s">
        <v>320</v>
      </c>
      <c r="C1172" s="1">
        <f t="shared" si="482"/>
        <v>82663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7</v>
      </c>
      <c r="G1172" s="129">
        <f t="shared" si="479"/>
        <v>29084</v>
      </c>
      <c r="H1172" s="134">
        <f t="shared" si="480"/>
        <v>0.3518381863711697</v>
      </c>
      <c r="I1172" s="2"/>
      <c r="J1172" s="2">
        <f t="shared" si="483"/>
        <v>0.31431232836940348</v>
      </c>
      <c r="K1172" s="2">
        <f t="shared" si="484"/>
        <v>0.66615051474057319</v>
      </c>
      <c r="L1172" s="2">
        <f t="shared" si="485"/>
        <v>3.2662739073104047E-4</v>
      </c>
      <c r="M1172" s="2">
        <f t="shared" si="486"/>
        <v>1.9210529499292292E-2</v>
      </c>
      <c r="N1172" s="63">
        <v>25982</v>
      </c>
      <c r="O1172" s="63">
        <v>55066</v>
      </c>
      <c r="P1172" s="63">
        <v>27</v>
      </c>
      <c r="Q1172" s="63">
        <v>1083</v>
      </c>
      <c r="R1172" s="63">
        <v>0</v>
      </c>
      <c r="S1172" s="63">
        <v>36</v>
      </c>
      <c r="T1172" s="63">
        <v>0</v>
      </c>
      <c r="U1172" s="63">
        <v>164</v>
      </c>
      <c r="V1172" s="63">
        <v>26</v>
      </c>
      <c r="W1172" s="63">
        <v>0</v>
      </c>
      <c r="X1172" s="63">
        <v>19</v>
      </c>
      <c r="Y1172" s="63">
        <v>0</v>
      </c>
      <c r="Z1172" s="63">
        <v>89</v>
      </c>
      <c r="AA1172" s="63">
        <v>0</v>
      </c>
      <c r="AB1172" s="63">
        <v>0</v>
      </c>
      <c r="AC1172" s="63">
        <v>0</v>
      </c>
      <c r="AD1172" s="63">
        <v>0</v>
      </c>
      <c r="AE1172" s="63">
        <v>0</v>
      </c>
      <c r="AF1172" s="63">
        <v>0</v>
      </c>
      <c r="AG1172" s="63">
        <v>0</v>
      </c>
      <c r="AH1172" s="63">
        <v>24</v>
      </c>
      <c r="AI1172" s="63">
        <v>30</v>
      </c>
      <c r="AJ1172" s="63">
        <v>0</v>
      </c>
      <c r="AK1172" s="63">
        <v>0</v>
      </c>
      <c r="AL1172" s="63">
        <v>38</v>
      </c>
      <c r="AM1172" s="63">
        <v>0</v>
      </c>
      <c r="AN1172" s="63">
        <v>0</v>
      </c>
      <c r="AO1172" s="63">
        <v>0</v>
      </c>
      <c r="AP1172" s="63">
        <v>0</v>
      </c>
      <c r="AQ1172" s="63">
        <v>0</v>
      </c>
      <c r="AR1172" s="63">
        <v>0</v>
      </c>
      <c r="AS1172" s="63">
        <v>0</v>
      </c>
      <c r="AT1172" s="63">
        <v>0</v>
      </c>
      <c r="AU1172" s="63">
        <v>79</v>
      </c>
      <c r="AV1172" s="63">
        <v>0</v>
      </c>
      <c r="AW1172" s="63">
        <v>0</v>
      </c>
      <c r="AX1172" s="63">
        <v>0</v>
      </c>
      <c r="AY1172" s="63">
        <v>0</v>
      </c>
      <c r="BA1172" s="5">
        <f>IF(Q1172&gt;0,RANK(Q1172,(N1172:P1172,Q1172:AE1172)),0)</f>
        <v>3</v>
      </c>
      <c r="BB1172" s="5">
        <f>IF(R1172&gt;0,RANK(R1172,(N1172:P1172,Q1172:AE1172)),0)</f>
        <v>0</v>
      </c>
      <c r="BC1172" s="5">
        <f>IF(T1172&gt;0,RANK(T1172,(N1172:P1172,Q1172:AE1172)),0)</f>
        <v>0</v>
      </c>
      <c r="BD1172" s="5">
        <f>IF(S1172&gt;0,RANK(S1172,(N1172:P1172,Q1172:AE1172)),0)</f>
        <v>6</v>
      </c>
      <c r="BE1172" s="2">
        <f t="shared" si="487"/>
        <v>1.3101387561545068E-2</v>
      </c>
      <c r="BF1172" s="2">
        <f t="shared" si="488"/>
        <v>0</v>
      </c>
      <c r="BG1172" s="2">
        <f t="shared" si="489"/>
        <v>0</v>
      </c>
      <c r="BH1172" s="2">
        <f t="shared" si="490"/>
        <v>4.355031876413873E-4</v>
      </c>
      <c r="BJ1172" t="s">
        <v>2695</v>
      </c>
      <c r="BK1172" t="s">
        <v>320</v>
      </c>
      <c r="BL1172">
        <v>3</v>
      </c>
      <c r="BN1172" s="112">
        <v>22</v>
      </c>
      <c r="BO1172" s="114">
        <v>19</v>
      </c>
      <c r="BP1172" s="118">
        <f t="shared" si="469"/>
        <v>22019</v>
      </c>
      <c r="BQ1172" s="118">
        <f t="shared" si="468"/>
        <v>22019</v>
      </c>
      <c r="BR1172" s="5" t="s">
        <v>498</v>
      </c>
    </row>
    <row r="1173" spans="1:70" ht="15" hidden="1" customHeight="1" outlineLevel="1">
      <c r="A1173" t="s">
        <v>317</v>
      </c>
      <c r="B1173" t="s">
        <v>320</v>
      </c>
      <c r="C1173" s="1">
        <f t="shared" si="482"/>
        <v>4762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7</v>
      </c>
      <c r="G1173" s="129">
        <f t="shared" si="479"/>
        <v>3231</v>
      </c>
      <c r="H1173" s="134">
        <f t="shared" si="480"/>
        <v>0.67849643007139859</v>
      </c>
      <c r="I1173" s="2"/>
      <c r="J1173" s="2">
        <f t="shared" si="483"/>
        <v>0.15644687106257874</v>
      </c>
      <c r="K1173" s="2">
        <f t="shared" si="484"/>
        <v>0.8349433011339773</v>
      </c>
      <c r="L1173" s="2">
        <f t="shared" si="485"/>
        <v>2.0999580008399833E-4</v>
      </c>
      <c r="M1173" s="2">
        <f t="shared" si="486"/>
        <v>8.399832003359994E-3</v>
      </c>
      <c r="N1173" s="63">
        <v>745</v>
      </c>
      <c r="O1173" s="63">
        <v>3976</v>
      </c>
      <c r="P1173" s="63">
        <v>1</v>
      </c>
      <c r="Q1173" s="63">
        <v>21</v>
      </c>
      <c r="R1173" s="63">
        <v>0</v>
      </c>
      <c r="S1173" s="63">
        <v>2</v>
      </c>
      <c r="T1173" s="63">
        <v>0</v>
      </c>
      <c r="U1173" s="63">
        <v>3</v>
      </c>
      <c r="V1173" s="63">
        <v>1</v>
      </c>
      <c r="W1173" s="63">
        <v>0</v>
      </c>
      <c r="X1173" s="63">
        <v>1</v>
      </c>
      <c r="Y1173" s="63">
        <v>0</v>
      </c>
      <c r="Z1173" s="63">
        <v>7</v>
      </c>
      <c r="AA1173" s="63">
        <v>0</v>
      </c>
      <c r="AB1173" s="63">
        <v>0</v>
      </c>
      <c r="AC1173" s="63">
        <v>0</v>
      </c>
      <c r="AD1173" s="63">
        <v>0</v>
      </c>
      <c r="AE1173" s="63">
        <v>0</v>
      </c>
      <c r="AF1173" s="63">
        <v>0</v>
      </c>
      <c r="AG1173" s="63">
        <v>0</v>
      </c>
      <c r="AH1173" s="63">
        <v>2</v>
      </c>
      <c r="AI1173" s="63">
        <v>1</v>
      </c>
      <c r="AJ1173" s="63">
        <v>0</v>
      </c>
      <c r="AK1173" s="63">
        <v>0</v>
      </c>
      <c r="AL1173" s="63">
        <v>1</v>
      </c>
      <c r="AM1173" s="63">
        <v>0</v>
      </c>
      <c r="AN1173" s="63">
        <v>0</v>
      </c>
      <c r="AO1173" s="63">
        <v>0</v>
      </c>
      <c r="AP1173" s="63">
        <v>0</v>
      </c>
      <c r="AQ1173" s="63">
        <v>0</v>
      </c>
      <c r="AR1173" s="63">
        <v>0</v>
      </c>
      <c r="AS1173" s="63">
        <v>0</v>
      </c>
      <c r="AT1173" s="63">
        <v>0</v>
      </c>
      <c r="AU1173" s="63">
        <v>1</v>
      </c>
      <c r="AV1173" s="63">
        <v>0</v>
      </c>
      <c r="AW1173" s="63">
        <v>0</v>
      </c>
      <c r="AX1173" s="63">
        <v>0</v>
      </c>
      <c r="AY1173" s="63">
        <v>0</v>
      </c>
      <c r="BA1173" s="5">
        <f>IF(Q1173&gt;0,RANK(Q1173,(N1173:P1173,Q1173:AE1173)),0)</f>
        <v>3</v>
      </c>
      <c r="BB1173" s="5">
        <f>IF(R1173&gt;0,RANK(R1173,(N1173:P1173,Q1173:AE1173)),0)</f>
        <v>0</v>
      </c>
      <c r="BC1173" s="5">
        <f>IF(T1173&gt;0,RANK(T1173,(N1173:P1173,Q1173:AE1173)),0)</f>
        <v>0</v>
      </c>
      <c r="BD1173" s="5">
        <f>IF(S1173&gt;0,RANK(S1173,(N1173:P1173,Q1173:AE1173)),0)</f>
        <v>6</v>
      </c>
      <c r="BE1173" s="2">
        <f t="shared" si="487"/>
        <v>4.409911801763965E-3</v>
      </c>
      <c r="BF1173" s="2">
        <f t="shared" si="488"/>
        <v>0</v>
      </c>
      <c r="BG1173" s="2">
        <f t="shared" si="489"/>
        <v>0</v>
      </c>
      <c r="BH1173" s="2">
        <f t="shared" si="490"/>
        <v>4.1999160016799666E-4</v>
      </c>
      <c r="BJ1173" t="s">
        <v>317</v>
      </c>
      <c r="BK1173" t="s">
        <v>320</v>
      </c>
      <c r="BL1173">
        <v>5</v>
      </c>
      <c r="BN1173" s="112">
        <v>22</v>
      </c>
      <c r="BO1173" s="114">
        <v>21</v>
      </c>
      <c r="BP1173" s="118">
        <f t="shared" si="469"/>
        <v>22021</v>
      </c>
      <c r="BQ1173" s="118">
        <f t="shared" si="468"/>
        <v>22021</v>
      </c>
      <c r="BR1173" s="5" t="s">
        <v>498</v>
      </c>
    </row>
    <row r="1174" spans="1:70" ht="15" hidden="1" customHeight="1" outlineLevel="1">
      <c r="A1174" t="s">
        <v>2697</v>
      </c>
      <c r="B1174" t="s">
        <v>320</v>
      </c>
      <c r="C1174" s="1">
        <f t="shared" si="482"/>
        <v>4039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0</v>
      </c>
      <c r="G1174" s="129">
        <f t="shared" si="479"/>
        <v>3347</v>
      </c>
      <c r="H1174" s="134">
        <f t="shared" si="480"/>
        <v>0.82867046298588765</v>
      </c>
      <c r="I1174" s="2"/>
      <c r="J1174" s="2">
        <f t="shared" si="483"/>
        <v>8.0217875711809855E-2</v>
      </c>
      <c r="K1174" s="2">
        <f t="shared" si="484"/>
        <v>0.90888833869769747</v>
      </c>
      <c r="L1174" s="2">
        <f t="shared" si="485"/>
        <v>0</v>
      </c>
      <c r="M1174" s="2">
        <f t="shared" si="486"/>
        <v>1.0893785590492699E-2</v>
      </c>
      <c r="N1174" s="63">
        <v>324</v>
      </c>
      <c r="O1174" s="63">
        <v>3671</v>
      </c>
      <c r="P1174" s="63">
        <v>0</v>
      </c>
      <c r="Q1174" s="63">
        <v>23</v>
      </c>
      <c r="R1174" s="63">
        <v>0</v>
      </c>
      <c r="S1174" s="63">
        <v>0</v>
      </c>
      <c r="T1174" s="63">
        <v>0</v>
      </c>
      <c r="U1174" s="63">
        <v>5</v>
      </c>
      <c r="V1174" s="63">
        <v>1</v>
      </c>
      <c r="W1174" s="63">
        <v>0</v>
      </c>
      <c r="X1174" s="63">
        <v>2</v>
      </c>
      <c r="Y1174" s="63">
        <v>0</v>
      </c>
      <c r="Z1174" s="63">
        <v>2</v>
      </c>
      <c r="AA1174" s="63">
        <v>0</v>
      </c>
      <c r="AB1174" s="63">
        <v>0</v>
      </c>
      <c r="AC1174" s="63">
        <v>0</v>
      </c>
      <c r="AD1174" s="63">
        <v>0</v>
      </c>
      <c r="AE1174" s="63">
        <v>0</v>
      </c>
      <c r="AF1174" s="63">
        <v>0</v>
      </c>
      <c r="AG1174" s="63">
        <v>0</v>
      </c>
      <c r="AH1174" s="63">
        <v>2</v>
      </c>
      <c r="AI1174" s="63">
        <v>1</v>
      </c>
      <c r="AJ1174" s="63">
        <v>0</v>
      </c>
      <c r="AK1174" s="63">
        <v>0</v>
      </c>
      <c r="AL1174" s="63">
        <v>2</v>
      </c>
      <c r="AM1174" s="63">
        <v>0</v>
      </c>
      <c r="AN1174" s="63">
        <v>0</v>
      </c>
      <c r="AO1174" s="63">
        <v>0</v>
      </c>
      <c r="AP1174" s="63">
        <v>0</v>
      </c>
      <c r="AQ1174" s="63">
        <v>0</v>
      </c>
      <c r="AR1174" s="63">
        <v>0</v>
      </c>
      <c r="AS1174" s="63">
        <v>0</v>
      </c>
      <c r="AT1174" s="63">
        <v>0</v>
      </c>
      <c r="AU1174" s="63">
        <v>6</v>
      </c>
      <c r="AV1174" s="63">
        <v>0</v>
      </c>
      <c r="AW1174" s="63">
        <v>0</v>
      </c>
      <c r="AX1174" s="63">
        <v>0</v>
      </c>
      <c r="AY1174" s="63">
        <v>0</v>
      </c>
      <c r="BA1174" s="5">
        <f>IF(Q1174&gt;0,RANK(Q1174,(N1174:P1174,Q1174:AE1174)),0)</f>
        <v>3</v>
      </c>
      <c r="BB1174" s="5">
        <f>IF(R1174&gt;0,RANK(R1174,(N1174:P1174,Q1174:AE1174)),0)</f>
        <v>0</v>
      </c>
      <c r="BC1174" s="5">
        <f>IF(T1174&gt;0,RANK(T1174,(N1174:P1174,Q1174:AE1174)),0)</f>
        <v>0</v>
      </c>
      <c r="BD1174" s="5">
        <f>IF(S1174&gt;0,RANK(S1174,(N1174:P1174,Q1174:AE1174)),0)</f>
        <v>0</v>
      </c>
      <c r="BE1174" s="2">
        <f t="shared" si="487"/>
        <v>5.6944788313939097E-3</v>
      </c>
      <c r="BF1174" s="2">
        <f t="shared" si="488"/>
        <v>0</v>
      </c>
      <c r="BG1174" s="2">
        <f t="shared" si="489"/>
        <v>0</v>
      </c>
      <c r="BH1174" s="2">
        <f t="shared" si="490"/>
        <v>0</v>
      </c>
      <c r="BJ1174" t="s">
        <v>2697</v>
      </c>
      <c r="BK1174" t="s">
        <v>320</v>
      </c>
      <c r="BL1174">
        <v>3</v>
      </c>
      <c r="BN1174" s="112">
        <v>22</v>
      </c>
      <c r="BO1174" s="114">
        <v>23</v>
      </c>
      <c r="BP1174" s="118">
        <f t="shared" si="469"/>
        <v>22023</v>
      </c>
      <c r="BQ1174" s="118">
        <f t="shared" si="468"/>
        <v>22023</v>
      </c>
      <c r="BR1174" s="5" t="s">
        <v>498</v>
      </c>
    </row>
    <row r="1175" spans="1:70" ht="15" hidden="1" customHeight="1" outlineLevel="1">
      <c r="A1175" t="s">
        <v>41</v>
      </c>
      <c r="B1175" t="s">
        <v>320</v>
      </c>
      <c r="C1175" s="1">
        <f t="shared" si="482"/>
        <v>4858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6</v>
      </c>
      <c r="G1175" s="129">
        <f t="shared" si="479"/>
        <v>2272</v>
      </c>
      <c r="H1175" s="134">
        <f t="shared" si="480"/>
        <v>0.46768217373404691</v>
      </c>
      <c r="I1175" s="2"/>
      <c r="J1175" s="2">
        <f t="shared" si="483"/>
        <v>0.26121860848085632</v>
      </c>
      <c r="K1175" s="2">
        <f t="shared" si="484"/>
        <v>0.72890078221490329</v>
      </c>
      <c r="L1175" s="2">
        <f t="shared" si="485"/>
        <v>2.0584602717167559E-4</v>
      </c>
      <c r="M1175" s="2">
        <f t="shared" si="486"/>
        <v>9.6747632770687198E-3</v>
      </c>
      <c r="N1175" s="63">
        <v>1269</v>
      </c>
      <c r="O1175" s="63">
        <v>3541</v>
      </c>
      <c r="P1175" s="63">
        <v>1</v>
      </c>
      <c r="Q1175" s="63">
        <v>26</v>
      </c>
      <c r="R1175" s="63">
        <v>0</v>
      </c>
      <c r="S1175" s="63">
        <v>1</v>
      </c>
      <c r="T1175" s="63">
        <v>0</v>
      </c>
      <c r="U1175" s="63">
        <v>5</v>
      </c>
      <c r="V1175" s="63">
        <v>0</v>
      </c>
      <c r="W1175" s="63">
        <v>0</v>
      </c>
      <c r="X1175" s="63">
        <v>1</v>
      </c>
      <c r="Y1175" s="63">
        <v>0</v>
      </c>
      <c r="Z1175" s="63">
        <v>7</v>
      </c>
      <c r="AA1175" s="63">
        <v>0</v>
      </c>
      <c r="AB1175" s="63">
        <v>0</v>
      </c>
      <c r="AC1175" s="63">
        <v>0</v>
      </c>
      <c r="AD1175" s="63">
        <v>0</v>
      </c>
      <c r="AE1175" s="63">
        <v>0</v>
      </c>
      <c r="AF1175" s="63">
        <v>0</v>
      </c>
      <c r="AG1175" s="63">
        <v>0</v>
      </c>
      <c r="AH1175" s="63">
        <v>0</v>
      </c>
      <c r="AI1175" s="63">
        <v>3</v>
      </c>
      <c r="AJ1175" s="63">
        <v>0</v>
      </c>
      <c r="AK1175" s="63">
        <v>0</v>
      </c>
      <c r="AL1175" s="63">
        <v>2</v>
      </c>
      <c r="AM1175" s="63">
        <v>0</v>
      </c>
      <c r="AN1175" s="63">
        <v>0</v>
      </c>
      <c r="AO1175" s="63">
        <v>0</v>
      </c>
      <c r="AP1175" s="63">
        <v>0</v>
      </c>
      <c r="AQ1175" s="63">
        <v>0</v>
      </c>
      <c r="AR1175" s="63">
        <v>0</v>
      </c>
      <c r="AS1175" s="63">
        <v>0</v>
      </c>
      <c r="AT1175" s="63">
        <v>0</v>
      </c>
      <c r="AU1175" s="63">
        <v>2</v>
      </c>
      <c r="AV1175" s="63">
        <v>0</v>
      </c>
      <c r="AW1175" s="63">
        <v>0</v>
      </c>
      <c r="AX1175" s="63">
        <v>0</v>
      </c>
      <c r="AY1175" s="63">
        <v>0</v>
      </c>
      <c r="BA1175" s="5">
        <f>IF(Q1175&gt;0,RANK(Q1175,(N1175:P1175,Q1175:AE1175)),0)</f>
        <v>3</v>
      </c>
      <c r="BB1175" s="5">
        <f>IF(R1175&gt;0,RANK(R1175,(N1175:P1175,Q1175:AE1175)),0)</f>
        <v>0</v>
      </c>
      <c r="BC1175" s="5">
        <f>IF(T1175&gt;0,RANK(T1175,(N1175:P1175,Q1175:AE1175)),0)</f>
        <v>0</v>
      </c>
      <c r="BD1175" s="5">
        <f>IF(S1175&gt;0,RANK(S1175,(N1175:P1175,Q1175:AE1175)),0)</f>
        <v>6</v>
      </c>
      <c r="BE1175" s="2">
        <f t="shared" si="487"/>
        <v>5.3519967064635651E-3</v>
      </c>
      <c r="BF1175" s="2">
        <f t="shared" si="488"/>
        <v>0</v>
      </c>
      <c r="BG1175" s="2">
        <f t="shared" si="489"/>
        <v>0</v>
      </c>
      <c r="BH1175" s="2">
        <f t="shared" si="490"/>
        <v>2.0584602717167559E-4</v>
      </c>
      <c r="BJ1175" t="s">
        <v>41</v>
      </c>
      <c r="BK1175" t="s">
        <v>320</v>
      </c>
      <c r="BL1175">
        <v>5</v>
      </c>
      <c r="BN1175" s="112">
        <v>22</v>
      </c>
      <c r="BO1175" s="114">
        <v>25</v>
      </c>
      <c r="BP1175" s="118">
        <f t="shared" si="469"/>
        <v>22025</v>
      </c>
      <c r="BQ1175" s="118">
        <f t="shared" si="468"/>
        <v>22025</v>
      </c>
      <c r="BR1175" s="5" t="s">
        <v>498</v>
      </c>
    </row>
    <row r="1176" spans="1:70" ht="15" hidden="1" customHeight="1" outlineLevel="1">
      <c r="A1176" t="s">
        <v>936</v>
      </c>
      <c r="B1176" t="s">
        <v>320</v>
      </c>
      <c r="C1176" s="1">
        <f t="shared" si="482"/>
        <v>6580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6</v>
      </c>
      <c r="G1176" s="129">
        <f t="shared" si="479"/>
        <v>1039</v>
      </c>
      <c r="H1176" s="134">
        <f t="shared" si="480"/>
        <v>0.15790273556231002</v>
      </c>
      <c r="I1176" s="2"/>
      <c r="J1176" s="2">
        <f t="shared" si="483"/>
        <v>0.41504559270516717</v>
      </c>
      <c r="K1176" s="2">
        <f t="shared" si="484"/>
        <v>0.57294832826747721</v>
      </c>
      <c r="L1176" s="2">
        <f t="shared" si="485"/>
        <v>6.0790273556231007E-4</v>
      </c>
      <c r="M1176" s="2">
        <f t="shared" si="486"/>
        <v>1.1398176291793311E-2</v>
      </c>
      <c r="N1176" s="63">
        <v>2731</v>
      </c>
      <c r="O1176" s="63">
        <v>3770</v>
      </c>
      <c r="P1176" s="63">
        <v>4</v>
      </c>
      <c r="Q1176" s="63">
        <v>29</v>
      </c>
      <c r="R1176" s="63">
        <v>0</v>
      </c>
      <c r="S1176" s="63">
        <v>4</v>
      </c>
      <c r="T1176" s="63">
        <v>0</v>
      </c>
      <c r="U1176" s="63">
        <v>12</v>
      </c>
      <c r="V1176" s="63">
        <v>4</v>
      </c>
      <c r="W1176" s="63">
        <v>0</v>
      </c>
      <c r="X1176" s="63">
        <v>1</v>
      </c>
      <c r="Y1176" s="63">
        <v>0</v>
      </c>
      <c r="Z1176" s="63">
        <v>9</v>
      </c>
      <c r="AA1176" s="63">
        <v>0</v>
      </c>
      <c r="AB1176" s="63">
        <v>0</v>
      </c>
      <c r="AC1176" s="63">
        <v>0</v>
      </c>
      <c r="AD1176" s="63">
        <v>0</v>
      </c>
      <c r="AE1176" s="63">
        <v>0</v>
      </c>
      <c r="AF1176" s="63">
        <v>0</v>
      </c>
      <c r="AG1176" s="63">
        <v>0</v>
      </c>
      <c r="AH1176" s="63">
        <v>0</v>
      </c>
      <c r="AI1176" s="63">
        <v>8</v>
      </c>
      <c r="AJ1176" s="63">
        <v>0</v>
      </c>
      <c r="AK1176" s="63">
        <v>0</v>
      </c>
      <c r="AL1176" s="63">
        <v>2</v>
      </c>
      <c r="AM1176" s="63">
        <v>0</v>
      </c>
      <c r="AN1176" s="63">
        <v>0</v>
      </c>
      <c r="AO1176" s="63">
        <v>0</v>
      </c>
      <c r="AP1176" s="63">
        <v>0</v>
      </c>
      <c r="AQ1176" s="63">
        <v>0</v>
      </c>
      <c r="AR1176" s="63">
        <v>0</v>
      </c>
      <c r="AS1176" s="63">
        <v>0</v>
      </c>
      <c r="AT1176" s="63">
        <v>0</v>
      </c>
      <c r="AU1176" s="63">
        <v>6</v>
      </c>
      <c r="AV1176" s="63">
        <v>0</v>
      </c>
      <c r="AW1176" s="63">
        <v>0</v>
      </c>
      <c r="AX1176" s="63">
        <v>0</v>
      </c>
      <c r="AY1176" s="63">
        <v>0</v>
      </c>
      <c r="BA1176" s="5">
        <f>IF(Q1176&gt;0,RANK(Q1176,(N1176:P1176,Q1176:AE1176)),0)</f>
        <v>3</v>
      </c>
      <c r="BB1176" s="5">
        <f>IF(R1176&gt;0,RANK(R1176,(N1176:P1176,Q1176:AE1176)),0)</f>
        <v>0</v>
      </c>
      <c r="BC1176" s="5">
        <f>IF(T1176&gt;0,RANK(T1176,(N1176:P1176,Q1176:AE1176)),0)</f>
        <v>0</v>
      </c>
      <c r="BD1176" s="5">
        <f>IF(S1176&gt;0,RANK(S1176,(N1176:P1176,Q1176:AE1176)),0)</f>
        <v>6</v>
      </c>
      <c r="BE1176" s="2">
        <f t="shared" si="487"/>
        <v>4.4072948328267476E-3</v>
      </c>
      <c r="BF1176" s="2">
        <f t="shared" si="488"/>
        <v>0</v>
      </c>
      <c r="BG1176" s="2">
        <f t="shared" si="489"/>
        <v>0</v>
      </c>
      <c r="BH1176" s="2">
        <f t="shared" si="490"/>
        <v>6.0790273556231007E-4</v>
      </c>
      <c r="BJ1176" t="s">
        <v>936</v>
      </c>
      <c r="BK1176" t="s">
        <v>320</v>
      </c>
      <c r="BL1176">
        <v>4</v>
      </c>
      <c r="BN1176" s="112">
        <v>22</v>
      </c>
      <c r="BO1176" s="114">
        <v>27</v>
      </c>
      <c r="BP1176" s="118">
        <f t="shared" si="469"/>
        <v>22027</v>
      </c>
      <c r="BQ1176" s="118">
        <f t="shared" si="468"/>
        <v>22027</v>
      </c>
      <c r="BR1176" s="5" t="s">
        <v>498</v>
      </c>
    </row>
    <row r="1177" spans="1:70" ht="15" hidden="1" customHeight="1" outlineLevel="1">
      <c r="A1177" t="s">
        <v>1997</v>
      </c>
      <c r="B1177" t="s">
        <v>320</v>
      </c>
      <c r="C1177" s="1">
        <f t="shared" si="482"/>
        <v>8828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7</v>
      </c>
      <c r="G1177" s="129">
        <f t="shared" si="479"/>
        <v>2373</v>
      </c>
      <c r="H1177" s="134">
        <f t="shared" si="480"/>
        <v>0.26880380607159038</v>
      </c>
      <c r="I1177" s="2"/>
      <c r="J1177" s="2">
        <f t="shared" si="483"/>
        <v>0.35987766198459448</v>
      </c>
      <c r="K1177" s="2">
        <f t="shared" si="484"/>
        <v>0.62868146805618486</v>
      </c>
      <c r="L1177" s="2">
        <f t="shared" si="485"/>
        <v>4.5310376076121433E-4</v>
      </c>
      <c r="M1177" s="2">
        <f t="shared" si="486"/>
        <v>1.0987766198459453E-2</v>
      </c>
      <c r="N1177" s="63">
        <v>3177</v>
      </c>
      <c r="O1177" s="63">
        <v>5550</v>
      </c>
      <c r="P1177" s="63">
        <v>4</v>
      </c>
      <c r="Q1177" s="63">
        <v>64</v>
      </c>
      <c r="R1177" s="63">
        <v>0</v>
      </c>
      <c r="S1177" s="63">
        <v>5</v>
      </c>
      <c r="T1177" s="63">
        <v>0</v>
      </c>
      <c r="U1177" s="63">
        <v>5</v>
      </c>
      <c r="V1177" s="63">
        <v>0</v>
      </c>
      <c r="W1177" s="63">
        <v>0</v>
      </c>
      <c r="X1177" s="63">
        <v>1</v>
      </c>
      <c r="Y1177" s="63">
        <v>0</v>
      </c>
      <c r="Z1177" s="63">
        <v>14</v>
      </c>
      <c r="AA1177" s="63">
        <v>0</v>
      </c>
      <c r="AB1177" s="63">
        <v>0</v>
      </c>
      <c r="AC1177" s="63">
        <v>0</v>
      </c>
      <c r="AD1177" s="63">
        <v>0</v>
      </c>
      <c r="AE1177" s="63">
        <v>0</v>
      </c>
      <c r="AF1177" s="63">
        <v>0</v>
      </c>
      <c r="AG1177" s="63">
        <v>0</v>
      </c>
      <c r="AH1177" s="63">
        <v>2</v>
      </c>
      <c r="AI1177" s="63">
        <v>3</v>
      </c>
      <c r="AJ1177" s="63">
        <v>0</v>
      </c>
      <c r="AK1177" s="63">
        <v>0</v>
      </c>
      <c r="AL1177" s="63">
        <v>2</v>
      </c>
      <c r="AM1177" s="63">
        <v>0</v>
      </c>
      <c r="AN1177" s="63">
        <v>0</v>
      </c>
      <c r="AO1177" s="63">
        <v>0</v>
      </c>
      <c r="AP1177" s="63">
        <v>0</v>
      </c>
      <c r="AQ1177" s="63">
        <v>0</v>
      </c>
      <c r="AR1177" s="63">
        <v>0</v>
      </c>
      <c r="AS1177" s="63">
        <v>0</v>
      </c>
      <c r="AT1177" s="63">
        <v>0</v>
      </c>
      <c r="AU1177" s="63">
        <v>1</v>
      </c>
      <c r="AV1177" s="63">
        <v>0</v>
      </c>
      <c r="AW1177" s="63">
        <v>0</v>
      </c>
      <c r="AX1177" s="63">
        <v>0</v>
      </c>
      <c r="AY1177" s="63">
        <v>0</v>
      </c>
      <c r="BA1177" s="5">
        <f>IF(Q1177&gt;0,RANK(Q1177,(N1177:P1177,Q1177:AE1177)),0)</f>
        <v>3</v>
      </c>
      <c r="BB1177" s="5">
        <f>IF(R1177&gt;0,RANK(R1177,(N1177:P1177,Q1177:AE1177)),0)</f>
        <v>0</v>
      </c>
      <c r="BC1177" s="5">
        <f>IF(T1177&gt;0,RANK(T1177,(N1177:P1177,Q1177:AE1177)),0)</f>
        <v>0</v>
      </c>
      <c r="BD1177" s="5">
        <f>IF(S1177&gt;0,RANK(S1177,(N1177:P1177,Q1177:AE1177)),0)</f>
        <v>5</v>
      </c>
      <c r="BE1177" s="2">
        <f t="shared" si="487"/>
        <v>7.2496601721794294E-3</v>
      </c>
      <c r="BF1177" s="2">
        <f t="shared" si="488"/>
        <v>0</v>
      </c>
      <c r="BG1177" s="2">
        <f t="shared" si="489"/>
        <v>0</v>
      </c>
      <c r="BH1177" s="2">
        <f t="shared" si="490"/>
        <v>5.6637970095151785E-4</v>
      </c>
      <c r="BJ1177" t="s">
        <v>1997</v>
      </c>
      <c r="BK1177" t="s">
        <v>320</v>
      </c>
      <c r="BL1177">
        <v>5</v>
      </c>
      <c r="BN1177" s="112">
        <v>22</v>
      </c>
      <c r="BO1177" s="114">
        <v>29</v>
      </c>
      <c r="BP1177" s="118">
        <f t="shared" si="469"/>
        <v>22029</v>
      </c>
      <c r="BQ1177" s="118">
        <f t="shared" si="468"/>
        <v>22029</v>
      </c>
      <c r="BR1177" s="5" t="s">
        <v>498</v>
      </c>
    </row>
    <row r="1178" spans="1:70" ht="15" hidden="1" customHeight="1" outlineLevel="1">
      <c r="A1178" t="s">
        <v>499</v>
      </c>
      <c r="B1178" t="s">
        <v>320</v>
      </c>
      <c r="C1178" s="1">
        <f t="shared" si="482"/>
        <v>14736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>IF(P1178&gt;0,RANK(P1178,(N1178:P1178,Q1178:AE1178)),0)</f>
        <v>6</v>
      </c>
      <c r="G1178" s="129">
        <f t="shared" si="479"/>
        <v>3655</v>
      </c>
      <c r="H1178" s="134">
        <f t="shared" si="480"/>
        <v>0.24803203040173724</v>
      </c>
      <c r="I1178" s="2"/>
      <c r="J1178" s="2">
        <f t="shared" si="483"/>
        <v>0.37031758957654726</v>
      </c>
      <c r="K1178" s="2">
        <f t="shared" si="484"/>
        <v>0.61834961997828453</v>
      </c>
      <c r="L1178" s="2">
        <f t="shared" si="485"/>
        <v>6.1074918566775239E-4</v>
      </c>
      <c r="M1178" s="2">
        <f t="shared" si="486"/>
        <v>1.0722041259500464E-2</v>
      </c>
      <c r="N1178" s="63">
        <v>5457</v>
      </c>
      <c r="O1178" s="63">
        <v>9112</v>
      </c>
      <c r="P1178" s="63">
        <v>9</v>
      </c>
      <c r="Q1178" s="63">
        <v>79</v>
      </c>
      <c r="R1178" s="63">
        <v>0</v>
      </c>
      <c r="S1178" s="63">
        <v>3</v>
      </c>
      <c r="T1178" s="63">
        <v>0</v>
      </c>
      <c r="U1178" s="63">
        <v>21</v>
      </c>
      <c r="V1178" s="63">
        <v>3</v>
      </c>
      <c r="W1178" s="63">
        <v>0</v>
      </c>
      <c r="X1178" s="63">
        <v>4</v>
      </c>
      <c r="Y1178" s="63">
        <v>0</v>
      </c>
      <c r="Z1178" s="63">
        <v>22</v>
      </c>
      <c r="AA1178" s="63">
        <v>0</v>
      </c>
      <c r="AB1178" s="63">
        <v>0</v>
      </c>
      <c r="AC1178" s="63">
        <v>0</v>
      </c>
      <c r="AD1178" s="63">
        <v>0</v>
      </c>
      <c r="AE1178" s="63">
        <v>0</v>
      </c>
      <c r="AF1178" s="63">
        <v>0</v>
      </c>
      <c r="AG1178" s="63">
        <v>0</v>
      </c>
      <c r="AH1178" s="63">
        <v>1</v>
      </c>
      <c r="AI1178" s="63">
        <v>14</v>
      </c>
      <c r="AJ1178" s="63">
        <v>0</v>
      </c>
      <c r="AK1178" s="63">
        <v>0</v>
      </c>
      <c r="AL1178" s="63">
        <v>7</v>
      </c>
      <c r="AM1178" s="63">
        <v>0</v>
      </c>
      <c r="AN1178" s="63">
        <v>0</v>
      </c>
      <c r="AO1178" s="63">
        <v>0</v>
      </c>
      <c r="AP1178" s="63">
        <v>0</v>
      </c>
      <c r="AQ1178" s="63">
        <v>0</v>
      </c>
      <c r="AR1178" s="63">
        <v>0</v>
      </c>
      <c r="AS1178" s="63">
        <v>0</v>
      </c>
      <c r="AT1178" s="63">
        <v>0</v>
      </c>
      <c r="AU1178" s="63">
        <v>4</v>
      </c>
      <c r="AV1178" s="63">
        <v>0</v>
      </c>
      <c r="AW1178" s="63">
        <v>0</v>
      </c>
      <c r="AX1178" s="63">
        <v>0</v>
      </c>
      <c r="AY1178" s="63">
        <v>0</v>
      </c>
      <c r="BA1178" s="5">
        <f>IF(Q1178&gt;0,RANK(Q1178,(N1178:P1178,Q1178:AE1178)),0)</f>
        <v>3</v>
      </c>
      <c r="BB1178" s="5">
        <f>IF(R1178&gt;0,RANK(R1178,(N1178:P1178,Q1178:AE1178)),0)</f>
        <v>0</v>
      </c>
      <c r="BC1178" s="5">
        <f>IF(T1178&gt;0,RANK(T1178,(N1178:P1178,Q1178:AE1178)),0)</f>
        <v>0</v>
      </c>
      <c r="BD1178" s="5">
        <f>IF(S1178&gt;0,RANK(S1178,(N1178:P1178,Q1178:AE1178)),0)</f>
        <v>8</v>
      </c>
      <c r="BE1178" s="2">
        <f t="shared" si="487"/>
        <v>5.3610206297502712E-3</v>
      </c>
      <c r="BF1178" s="2">
        <f t="shared" si="488"/>
        <v>0</v>
      </c>
      <c r="BG1178" s="2">
        <f t="shared" si="489"/>
        <v>0</v>
      </c>
      <c r="BH1178" s="2">
        <f t="shared" si="490"/>
        <v>2.0358306188925082E-4</v>
      </c>
      <c r="BJ1178" t="s">
        <v>499</v>
      </c>
      <c r="BK1178" t="s">
        <v>320</v>
      </c>
      <c r="BL1178">
        <v>4</v>
      </c>
      <c r="BN1178" s="112">
        <v>22</v>
      </c>
      <c r="BO1178" s="114">
        <v>31</v>
      </c>
      <c r="BP1178" s="118">
        <f t="shared" si="469"/>
        <v>22031</v>
      </c>
      <c r="BQ1178" s="118">
        <f t="shared" si="468"/>
        <v>22031</v>
      </c>
      <c r="BR1178" s="5" t="s">
        <v>498</v>
      </c>
    </row>
    <row r="1179" spans="1:70" ht="15" hidden="1" customHeight="1" outlineLevel="1">
      <c r="A1179" t="s">
        <v>1167</v>
      </c>
      <c r="B1179" t="s">
        <v>320</v>
      </c>
      <c r="C1179" s="1">
        <f t="shared" si="482"/>
        <v>208182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7</v>
      </c>
      <c r="G1179" s="129">
        <f t="shared" si="479"/>
        <v>27157</v>
      </c>
      <c r="H1179" s="134">
        <f t="shared" si="480"/>
        <v>0.13044835768702384</v>
      </c>
      <c r="I1179" s="2"/>
      <c r="J1179" s="2">
        <f t="shared" si="483"/>
        <v>0.55517287757827283</v>
      </c>
      <c r="K1179" s="2">
        <f t="shared" si="484"/>
        <v>0.42472451989124899</v>
      </c>
      <c r="L1179" s="2">
        <f t="shared" si="485"/>
        <v>3.698686726037794E-4</v>
      </c>
      <c r="M1179" s="2">
        <f t="shared" si="486"/>
        <v>1.9732733857874406E-2</v>
      </c>
      <c r="N1179" s="63">
        <v>115577</v>
      </c>
      <c r="O1179" s="63">
        <v>88420</v>
      </c>
      <c r="P1179" s="63">
        <v>77</v>
      </c>
      <c r="Q1179" s="63">
        <v>2440</v>
      </c>
      <c r="R1179" s="63">
        <v>0</v>
      </c>
      <c r="S1179" s="63">
        <v>76</v>
      </c>
      <c r="T1179" s="63">
        <v>0</v>
      </c>
      <c r="U1179" s="63">
        <v>619</v>
      </c>
      <c r="V1179" s="63">
        <v>111</v>
      </c>
      <c r="W1179" s="63">
        <v>0</v>
      </c>
      <c r="X1179" s="63">
        <v>45</v>
      </c>
      <c r="Y1179" s="63">
        <v>0</v>
      </c>
      <c r="Z1179" s="63">
        <v>329</v>
      </c>
      <c r="AA1179" s="63">
        <v>0</v>
      </c>
      <c r="AB1179" s="63">
        <v>0</v>
      </c>
      <c r="AC1179" s="63">
        <v>0</v>
      </c>
      <c r="AD1179" s="63">
        <v>0</v>
      </c>
      <c r="AE1179" s="63">
        <v>0</v>
      </c>
      <c r="AF1179" s="63">
        <v>0</v>
      </c>
      <c r="AG1179" s="63">
        <v>0</v>
      </c>
      <c r="AH1179" s="63">
        <v>84</v>
      </c>
      <c r="AI1179" s="63">
        <v>103</v>
      </c>
      <c r="AJ1179" s="63">
        <v>0</v>
      </c>
      <c r="AK1179" s="63">
        <v>0</v>
      </c>
      <c r="AL1179" s="63">
        <v>82</v>
      </c>
      <c r="AM1179" s="63">
        <v>0</v>
      </c>
      <c r="AN1179" s="63">
        <v>0</v>
      </c>
      <c r="AO1179" s="63">
        <v>0</v>
      </c>
      <c r="AP1179" s="63">
        <v>0</v>
      </c>
      <c r="AQ1179" s="63">
        <v>0</v>
      </c>
      <c r="AR1179" s="63">
        <v>0</v>
      </c>
      <c r="AS1179" s="63">
        <v>0</v>
      </c>
      <c r="AT1179" s="63">
        <v>0</v>
      </c>
      <c r="AU1179" s="63">
        <v>219</v>
      </c>
      <c r="AV1179" s="63">
        <v>0</v>
      </c>
      <c r="AW1179" s="63">
        <v>0</v>
      </c>
      <c r="AX1179" s="63">
        <v>0</v>
      </c>
      <c r="AY1179" s="63">
        <v>0</v>
      </c>
      <c r="BA1179" s="5">
        <f>IF(Q1179&gt;0,RANK(Q1179,(N1179:P1179,Q1179:AE1179)),0)</f>
        <v>3</v>
      </c>
      <c r="BB1179" s="5">
        <f>IF(R1179&gt;0,RANK(R1179,(N1179:P1179,Q1179:AE1179)),0)</f>
        <v>0</v>
      </c>
      <c r="BC1179" s="5">
        <f>IF(T1179&gt;0,RANK(T1179,(N1179:P1179,Q1179:AE1179)),0)</f>
        <v>0</v>
      </c>
      <c r="BD1179" s="5">
        <f>IF(S1179&gt;0,RANK(S1179,(N1179:P1179,Q1179:AE1179)),0)</f>
        <v>8</v>
      </c>
      <c r="BE1179" s="2">
        <f t="shared" si="487"/>
        <v>1.1720513781210671E-2</v>
      </c>
      <c r="BF1179" s="2">
        <f t="shared" si="488"/>
        <v>0</v>
      </c>
      <c r="BG1179" s="2">
        <f t="shared" si="489"/>
        <v>0</v>
      </c>
      <c r="BH1179" s="2">
        <f t="shared" si="490"/>
        <v>3.6506518334918482E-4</v>
      </c>
      <c r="BJ1179" t="s">
        <v>1167</v>
      </c>
      <c r="BK1179" t="s">
        <v>320</v>
      </c>
      <c r="BN1179" s="112">
        <v>22</v>
      </c>
      <c r="BO1179" s="114">
        <v>33</v>
      </c>
      <c r="BP1179" s="118">
        <f t="shared" si="469"/>
        <v>22033</v>
      </c>
      <c r="BQ1179" s="118">
        <f t="shared" si="468"/>
        <v>22033</v>
      </c>
      <c r="BR1179" s="5" t="s">
        <v>498</v>
      </c>
    </row>
    <row r="1180" spans="1:70" ht="15" hidden="1" customHeight="1" outlineLevel="1">
      <c r="A1180" t="s">
        <v>1689</v>
      </c>
      <c r="B1180" t="s">
        <v>320</v>
      </c>
      <c r="C1180" s="1">
        <f t="shared" si="482"/>
        <v>3036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>IF(P1180&gt;0,RANK(P1180,(N1180:P1180,Q1180:AE1180)),0)</f>
        <v>7</v>
      </c>
      <c r="G1180" s="129">
        <f t="shared" si="479"/>
        <v>820</v>
      </c>
      <c r="H1180" s="134">
        <f t="shared" si="480"/>
        <v>0.27009222661396576</v>
      </c>
      <c r="I1180" s="2"/>
      <c r="J1180" s="2">
        <f t="shared" si="483"/>
        <v>0.62582345191040845</v>
      </c>
      <c r="K1180" s="2">
        <f t="shared" si="484"/>
        <v>0.35573122529644269</v>
      </c>
      <c r="L1180" s="2">
        <f t="shared" si="485"/>
        <v>3.2938076416337287E-4</v>
      </c>
      <c r="M1180" s="2">
        <f t="shared" si="486"/>
        <v>1.8115942028985494E-2</v>
      </c>
      <c r="N1180" s="63">
        <v>1900</v>
      </c>
      <c r="O1180" s="63">
        <v>1080</v>
      </c>
      <c r="P1180" s="63">
        <v>1</v>
      </c>
      <c r="Q1180" s="63">
        <v>20</v>
      </c>
      <c r="R1180" s="63">
        <v>0</v>
      </c>
      <c r="S1180" s="63">
        <v>1</v>
      </c>
      <c r="T1180" s="63">
        <v>0</v>
      </c>
      <c r="U1180" s="63">
        <v>4</v>
      </c>
      <c r="V1180" s="63">
        <v>2</v>
      </c>
      <c r="W1180" s="63">
        <v>0</v>
      </c>
      <c r="X1180" s="63">
        <v>1</v>
      </c>
      <c r="Y1180" s="63">
        <v>0</v>
      </c>
      <c r="Z1180" s="63">
        <v>12</v>
      </c>
      <c r="AA1180" s="63">
        <v>0</v>
      </c>
      <c r="AB1180" s="63">
        <v>0</v>
      </c>
      <c r="AC1180" s="63">
        <v>0</v>
      </c>
      <c r="AD1180" s="63">
        <v>0</v>
      </c>
      <c r="AE1180" s="63">
        <v>0</v>
      </c>
      <c r="AF1180" s="63">
        <v>0</v>
      </c>
      <c r="AG1180" s="63">
        <v>0</v>
      </c>
      <c r="AH1180" s="63">
        <v>2</v>
      </c>
      <c r="AI1180" s="63">
        <v>12</v>
      </c>
      <c r="AJ1180" s="63">
        <v>0</v>
      </c>
      <c r="AK1180" s="63">
        <v>0</v>
      </c>
      <c r="AL1180" s="63">
        <v>0</v>
      </c>
      <c r="AM1180" s="63">
        <v>0</v>
      </c>
      <c r="AN1180" s="63">
        <v>0</v>
      </c>
      <c r="AO1180" s="63">
        <v>0</v>
      </c>
      <c r="AP1180" s="63">
        <v>0</v>
      </c>
      <c r="AQ1180" s="63">
        <v>0</v>
      </c>
      <c r="AR1180" s="63">
        <v>0</v>
      </c>
      <c r="AS1180" s="63">
        <v>0</v>
      </c>
      <c r="AT1180" s="63">
        <v>0</v>
      </c>
      <c r="AU1180" s="63">
        <v>1</v>
      </c>
      <c r="AV1180" s="63">
        <v>0</v>
      </c>
      <c r="AW1180" s="63">
        <v>0</v>
      </c>
      <c r="AX1180" s="63">
        <v>0</v>
      </c>
      <c r="AY1180" s="63">
        <v>0</v>
      </c>
      <c r="BA1180" s="5">
        <f>IF(Q1180&gt;0,RANK(Q1180,(N1180:P1180,Q1180:AE1180)),0)</f>
        <v>3</v>
      </c>
      <c r="BB1180" s="5">
        <f>IF(R1180&gt;0,RANK(R1180,(N1180:P1180,Q1180:AE1180)),0)</f>
        <v>0</v>
      </c>
      <c r="BC1180" s="5">
        <f>IF(T1180&gt;0,RANK(T1180,(N1180:P1180,Q1180:AE1180)),0)</f>
        <v>0</v>
      </c>
      <c r="BD1180" s="5">
        <f>IF(S1180&gt;0,RANK(S1180,(N1180:P1180,Q1180:AE1180)),0)</f>
        <v>7</v>
      </c>
      <c r="BE1180" s="2">
        <f t="shared" si="487"/>
        <v>6.587615283267457E-3</v>
      </c>
      <c r="BF1180" s="2">
        <f t="shared" si="488"/>
        <v>0</v>
      </c>
      <c r="BG1180" s="2">
        <f t="shared" si="489"/>
        <v>0</v>
      </c>
      <c r="BH1180" s="2">
        <f t="shared" si="490"/>
        <v>3.2938076416337287E-4</v>
      </c>
      <c r="BJ1180" t="s">
        <v>1689</v>
      </c>
      <c r="BK1180" t="s">
        <v>320</v>
      </c>
      <c r="BL1180">
        <v>5</v>
      </c>
      <c r="BN1180" s="112">
        <v>22</v>
      </c>
      <c r="BO1180" s="114">
        <v>35</v>
      </c>
      <c r="BP1180" s="118">
        <f t="shared" si="469"/>
        <v>22035</v>
      </c>
      <c r="BQ1180" s="118">
        <f t="shared" si="468"/>
        <v>22035</v>
      </c>
      <c r="BR1180" s="5" t="s">
        <v>498</v>
      </c>
    </row>
    <row r="1181" spans="1:70" ht="15" hidden="1" customHeight="1" outlineLevel="1">
      <c r="A1181" t="s">
        <v>1344</v>
      </c>
      <c r="B1181" t="s">
        <v>320</v>
      </c>
      <c r="C1181" s="1">
        <f t="shared" si="482"/>
        <v>10509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8</v>
      </c>
      <c r="G1181" s="129">
        <f t="shared" si="479"/>
        <v>1784</v>
      </c>
      <c r="H1181" s="134">
        <f t="shared" si="480"/>
        <v>0.16975925397278524</v>
      </c>
      <c r="I1181" s="2"/>
      <c r="J1181" s="2">
        <f t="shared" si="483"/>
        <v>0.40726995908269104</v>
      </c>
      <c r="K1181" s="2">
        <f t="shared" si="484"/>
        <v>0.57702921305547628</v>
      </c>
      <c r="L1181" s="2">
        <f t="shared" si="485"/>
        <v>3.8062612998382341E-4</v>
      </c>
      <c r="M1181" s="2">
        <f t="shared" si="486"/>
        <v>1.5320201731848865E-2</v>
      </c>
      <c r="N1181" s="63">
        <v>4280</v>
      </c>
      <c r="O1181" s="63">
        <v>6064</v>
      </c>
      <c r="P1181" s="63">
        <v>4</v>
      </c>
      <c r="Q1181" s="63">
        <v>89</v>
      </c>
      <c r="R1181" s="63">
        <v>0</v>
      </c>
      <c r="S1181" s="63">
        <v>14</v>
      </c>
      <c r="T1181" s="63">
        <v>0</v>
      </c>
      <c r="U1181" s="63">
        <v>16</v>
      </c>
      <c r="V1181" s="63">
        <v>5</v>
      </c>
      <c r="W1181" s="63">
        <v>0</v>
      </c>
      <c r="X1181" s="63">
        <v>0</v>
      </c>
      <c r="Y1181" s="63">
        <v>0</v>
      </c>
      <c r="Z1181" s="63">
        <v>10</v>
      </c>
      <c r="AA1181" s="63">
        <v>0</v>
      </c>
      <c r="AB1181" s="63">
        <v>0</v>
      </c>
      <c r="AC1181" s="63">
        <v>0</v>
      </c>
      <c r="AD1181" s="63">
        <v>0</v>
      </c>
      <c r="AE1181" s="63">
        <v>0</v>
      </c>
      <c r="AF1181" s="63">
        <v>0</v>
      </c>
      <c r="AG1181" s="63">
        <v>0</v>
      </c>
      <c r="AH1181" s="63">
        <v>4</v>
      </c>
      <c r="AI1181" s="63">
        <v>11</v>
      </c>
      <c r="AJ1181" s="63">
        <v>0</v>
      </c>
      <c r="AK1181" s="63">
        <v>0</v>
      </c>
      <c r="AL1181" s="63">
        <v>6</v>
      </c>
      <c r="AM1181" s="63">
        <v>0</v>
      </c>
      <c r="AN1181" s="63">
        <v>0</v>
      </c>
      <c r="AO1181" s="63">
        <v>0</v>
      </c>
      <c r="AP1181" s="63">
        <v>0</v>
      </c>
      <c r="AQ1181" s="63">
        <v>0</v>
      </c>
      <c r="AR1181" s="63">
        <v>0</v>
      </c>
      <c r="AS1181" s="63">
        <v>0</v>
      </c>
      <c r="AT1181" s="63">
        <v>0</v>
      </c>
      <c r="AU1181" s="63">
        <v>6</v>
      </c>
      <c r="AV1181" s="63">
        <v>0</v>
      </c>
      <c r="AW1181" s="63">
        <v>0</v>
      </c>
      <c r="AX1181" s="63">
        <v>0</v>
      </c>
      <c r="AY1181" s="63">
        <v>0</v>
      </c>
      <c r="BA1181" s="5">
        <f>IF(Q1181&gt;0,RANK(Q1181,(N1181:P1181,Q1181:AE1181)),0)</f>
        <v>3</v>
      </c>
      <c r="BB1181" s="5">
        <f>IF(R1181&gt;0,RANK(R1181,(N1181:P1181,Q1181:AE1181)),0)</f>
        <v>0</v>
      </c>
      <c r="BC1181" s="5">
        <f>IF(T1181&gt;0,RANK(T1181,(N1181:P1181,Q1181:AE1181)),0)</f>
        <v>0</v>
      </c>
      <c r="BD1181" s="5">
        <f>IF(S1181&gt;0,RANK(S1181,(N1181:P1181,Q1181:AE1181)),0)</f>
        <v>5</v>
      </c>
      <c r="BE1181" s="2">
        <f t="shared" si="487"/>
        <v>8.4689313921400711E-3</v>
      </c>
      <c r="BF1181" s="2">
        <f t="shared" si="488"/>
        <v>0</v>
      </c>
      <c r="BG1181" s="2">
        <f t="shared" si="489"/>
        <v>0</v>
      </c>
      <c r="BH1181" s="2">
        <f t="shared" si="490"/>
        <v>1.3321914549433819E-3</v>
      </c>
      <c r="BJ1181" t="s">
        <v>1344</v>
      </c>
      <c r="BK1181" t="s">
        <v>320</v>
      </c>
      <c r="BN1181" s="112">
        <v>22</v>
      </c>
      <c r="BO1181" s="114">
        <v>37</v>
      </c>
      <c r="BP1181" s="118">
        <f t="shared" si="469"/>
        <v>22037</v>
      </c>
      <c r="BQ1181" s="118">
        <f t="shared" si="468"/>
        <v>22037</v>
      </c>
      <c r="BR1181" s="5" t="s">
        <v>498</v>
      </c>
    </row>
    <row r="1182" spans="1:70" ht="15" hidden="1" customHeight="1" outlineLevel="1">
      <c r="A1182" t="s">
        <v>1897</v>
      </c>
      <c r="B1182" t="s">
        <v>320</v>
      </c>
      <c r="C1182" s="1">
        <f t="shared" si="482"/>
        <v>15412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7</v>
      </c>
      <c r="G1182" s="129">
        <f t="shared" si="479"/>
        <v>6895</v>
      </c>
      <c r="H1182" s="134">
        <f t="shared" si="480"/>
        <v>0.44737866597456527</v>
      </c>
      <c r="I1182" s="2"/>
      <c r="J1182" s="2">
        <f t="shared" si="483"/>
        <v>0.26978977420192057</v>
      </c>
      <c r="K1182" s="2">
        <f t="shared" si="484"/>
        <v>0.71716844017648584</v>
      </c>
      <c r="L1182" s="2">
        <f t="shared" si="485"/>
        <v>3.2442252790033742E-4</v>
      </c>
      <c r="M1182" s="2">
        <f t="shared" si="486"/>
        <v>1.2717363093693189E-2</v>
      </c>
      <c r="N1182" s="63">
        <v>4158</v>
      </c>
      <c r="O1182" s="63">
        <v>11053</v>
      </c>
      <c r="P1182" s="63">
        <v>5</v>
      </c>
      <c r="Q1182" s="63">
        <v>96</v>
      </c>
      <c r="R1182" s="63">
        <v>0</v>
      </c>
      <c r="S1182" s="63">
        <v>5</v>
      </c>
      <c r="T1182" s="63">
        <v>0</v>
      </c>
      <c r="U1182" s="63">
        <v>22</v>
      </c>
      <c r="V1182" s="63">
        <v>7</v>
      </c>
      <c r="W1182" s="63">
        <v>0</v>
      </c>
      <c r="X1182" s="63">
        <v>5</v>
      </c>
      <c r="Y1182" s="63">
        <v>0</v>
      </c>
      <c r="Z1182" s="63">
        <v>22</v>
      </c>
      <c r="AA1182" s="63">
        <v>0</v>
      </c>
      <c r="AB1182" s="63">
        <v>0</v>
      </c>
      <c r="AC1182" s="63">
        <v>0</v>
      </c>
      <c r="AD1182" s="63">
        <v>0</v>
      </c>
      <c r="AE1182" s="63">
        <v>0</v>
      </c>
      <c r="AF1182" s="63">
        <v>0</v>
      </c>
      <c r="AG1182" s="63">
        <v>0</v>
      </c>
      <c r="AH1182" s="63">
        <v>4</v>
      </c>
      <c r="AI1182" s="63">
        <v>19</v>
      </c>
      <c r="AJ1182" s="63">
        <v>0</v>
      </c>
      <c r="AK1182" s="63">
        <v>0</v>
      </c>
      <c r="AL1182" s="63">
        <v>5</v>
      </c>
      <c r="AM1182" s="63">
        <v>0</v>
      </c>
      <c r="AN1182" s="63">
        <v>0</v>
      </c>
      <c r="AO1182" s="63">
        <v>0</v>
      </c>
      <c r="AP1182" s="63">
        <v>0</v>
      </c>
      <c r="AQ1182" s="63">
        <v>0</v>
      </c>
      <c r="AR1182" s="63">
        <v>0</v>
      </c>
      <c r="AS1182" s="63">
        <v>0</v>
      </c>
      <c r="AT1182" s="63">
        <v>0</v>
      </c>
      <c r="AU1182" s="63">
        <v>11</v>
      </c>
      <c r="AV1182" s="63">
        <v>0</v>
      </c>
      <c r="AW1182" s="63">
        <v>0</v>
      </c>
      <c r="AX1182" s="63">
        <v>0</v>
      </c>
      <c r="AY1182" s="63">
        <v>0</v>
      </c>
      <c r="BA1182" s="5">
        <f>IF(Q1182&gt;0,RANK(Q1182,(N1182:P1182,Q1182:AE1182)),0)</f>
        <v>3</v>
      </c>
      <c r="BB1182" s="5">
        <f>IF(R1182&gt;0,RANK(R1182,(N1182:P1182,Q1182:AE1182)),0)</f>
        <v>0</v>
      </c>
      <c r="BC1182" s="5">
        <f>IF(T1182&gt;0,RANK(T1182,(N1182:P1182,Q1182:AE1182)),0)</f>
        <v>0</v>
      </c>
      <c r="BD1182" s="5">
        <f>IF(S1182&gt;0,RANK(S1182,(N1182:P1182,Q1182:AE1182)),0)</f>
        <v>7</v>
      </c>
      <c r="BE1182" s="2">
        <f t="shared" si="487"/>
        <v>6.2289125356864783E-3</v>
      </c>
      <c r="BF1182" s="2">
        <f t="shared" si="488"/>
        <v>0</v>
      </c>
      <c r="BG1182" s="2">
        <f t="shared" si="489"/>
        <v>0</v>
      </c>
      <c r="BH1182" s="2">
        <f t="shared" si="490"/>
        <v>3.2442252790033742E-4</v>
      </c>
      <c r="BJ1182" t="s">
        <v>1897</v>
      </c>
      <c r="BK1182" t="s">
        <v>320</v>
      </c>
      <c r="BL1182">
        <v>4</v>
      </c>
      <c r="BN1182" s="112">
        <v>22</v>
      </c>
      <c r="BO1182" s="114">
        <v>39</v>
      </c>
      <c r="BP1182" s="118">
        <f t="shared" si="469"/>
        <v>22039</v>
      </c>
      <c r="BQ1182" s="118">
        <f t="shared" si="468"/>
        <v>22039</v>
      </c>
      <c r="BR1182" s="5" t="s">
        <v>498</v>
      </c>
    </row>
    <row r="1183" spans="1:70" ht="15" hidden="1" customHeight="1" outlineLevel="1">
      <c r="A1183" t="s">
        <v>1137</v>
      </c>
      <c r="B1183" t="s">
        <v>320</v>
      </c>
      <c r="C1183" s="1">
        <f t="shared" si="482"/>
        <v>9720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6</v>
      </c>
      <c r="G1183" s="129">
        <f t="shared" si="479"/>
        <v>4312</v>
      </c>
      <c r="H1183" s="134">
        <f t="shared" si="480"/>
        <v>0.44362139917695476</v>
      </c>
      <c r="I1183" s="2"/>
      <c r="J1183" s="2">
        <f t="shared" si="483"/>
        <v>0.27345679012345681</v>
      </c>
      <c r="K1183" s="2">
        <f t="shared" si="484"/>
        <v>0.71707818930041156</v>
      </c>
      <c r="L1183" s="2">
        <f t="shared" si="485"/>
        <v>5.1440329218107E-4</v>
      </c>
      <c r="M1183" s="2">
        <f t="shared" si="486"/>
        <v>8.9506172839505637E-3</v>
      </c>
      <c r="N1183" s="63">
        <v>2658</v>
      </c>
      <c r="O1183" s="63">
        <v>6970</v>
      </c>
      <c r="P1183" s="63">
        <v>5</v>
      </c>
      <c r="Q1183" s="63">
        <v>45</v>
      </c>
      <c r="R1183" s="63">
        <v>0</v>
      </c>
      <c r="S1183" s="63">
        <v>3</v>
      </c>
      <c r="T1183" s="63">
        <v>0</v>
      </c>
      <c r="U1183" s="63">
        <v>8</v>
      </c>
      <c r="V1183" s="63">
        <v>4</v>
      </c>
      <c r="W1183" s="63">
        <v>0</v>
      </c>
      <c r="X1183" s="63">
        <v>3</v>
      </c>
      <c r="Y1183" s="63">
        <v>0</v>
      </c>
      <c r="Z1183" s="63">
        <v>10</v>
      </c>
      <c r="AA1183" s="63">
        <v>0</v>
      </c>
      <c r="AB1183" s="63">
        <v>0</v>
      </c>
      <c r="AC1183" s="63">
        <v>0</v>
      </c>
      <c r="AD1183" s="63">
        <v>0</v>
      </c>
      <c r="AE1183" s="63">
        <v>0</v>
      </c>
      <c r="AF1183" s="63">
        <v>0</v>
      </c>
      <c r="AG1183" s="63">
        <v>0</v>
      </c>
      <c r="AH1183" s="63">
        <v>1</v>
      </c>
      <c r="AI1183" s="63">
        <v>7</v>
      </c>
      <c r="AJ1183" s="63">
        <v>0</v>
      </c>
      <c r="AK1183" s="63">
        <v>0</v>
      </c>
      <c r="AL1183" s="63">
        <v>0</v>
      </c>
      <c r="AM1183" s="63">
        <v>0</v>
      </c>
      <c r="AN1183" s="63">
        <v>0</v>
      </c>
      <c r="AO1183" s="63">
        <v>0</v>
      </c>
      <c r="AP1183" s="63">
        <v>0</v>
      </c>
      <c r="AQ1183" s="63">
        <v>0</v>
      </c>
      <c r="AR1183" s="63">
        <v>0</v>
      </c>
      <c r="AS1183" s="63">
        <v>0</v>
      </c>
      <c r="AT1183" s="63">
        <v>0</v>
      </c>
      <c r="AU1183" s="63">
        <v>6</v>
      </c>
      <c r="AV1183" s="63">
        <v>0</v>
      </c>
      <c r="AW1183" s="63">
        <v>0</v>
      </c>
      <c r="AX1183" s="63">
        <v>0</v>
      </c>
      <c r="AY1183" s="63">
        <v>0</v>
      </c>
      <c r="BA1183" s="5">
        <f>IF(Q1183&gt;0,RANK(Q1183,(N1183:P1183,Q1183:AE1183)),0)</f>
        <v>3</v>
      </c>
      <c r="BB1183" s="5">
        <f>IF(R1183&gt;0,RANK(R1183,(N1183:P1183,Q1183:AE1183)),0)</f>
        <v>0</v>
      </c>
      <c r="BC1183" s="5">
        <f>IF(T1183&gt;0,RANK(T1183,(N1183:P1183,Q1183:AE1183)),0)</f>
        <v>0</v>
      </c>
      <c r="BD1183" s="5">
        <f>IF(S1183&gt;0,RANK(S1183,(N1183:P1183,Q1183:AE1183)),0)</f>
        <v>8</v>
      </c>
      <c r="BE1183" s="2">
        <f t="shared" si="487"/>
        <v>4.6296296296296294E-3</v>
      </c>
      <c r="BF1183" s="2">
        <f t="shared" si="488"/>
        <v>0</v>
      </c>
      <c r="BG1183" s="2">
        <f t="shared" si="489"/>
        <v>0</v>
      </c>
      <c r="BH1183" s="2">
        <f t="shared" si="490"/>
        <v>3.0864197530864197E-4</v>
      </c>
      <c r="BJ1183" t="s">
        <v>1137</v>
      </c>
      <c r="BK1183" t="s">
        <v>320</v>
      </c>
      <c r="BL1183">
        <v>5</v>
      </c>
      <c r="BN1183" s="112">
        <v>22</v>
      </c>
      <c r="BO1183" s="114">
        <v>41</v>
      </c>
      <c r="BP1183" s="118">
        <f t="shared" si="469"/>
        <v>22041</v>
      </c>
      <c r="BQ1183" s="118">
        <f t="shared" si="468"/>
        <v>22041</v>
      </c>
      <c r="BR1183" s="5" t="s">
        <v>498</v>
      </c>
    </row>
    <row r="1184" spans="1:70" ht="15" hidden="1" customHeight="1" outlineLevel="1">
      <c r="A1184" t="s">
        <v>1416</v>
      </c>
      <c r="B1184" t="s">
        <v>320</v>
      </c>
      <c r="C1184" s="1">
        <f t="shared" si="482"/>
        <v>9392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7</v>
      </c>
      <c r="G1184" s="129">
        <f t="shared" si="479"/>
        <v>6960</v>
      </c>
      <c r="H1184" s="134">
        <f t="shared" si="480"/>
        <v>0.74105621805792166</v>
      </c>
      <c r="I1184" s="2"/>
      <c r="J1184" s="2">
        <f t="shared" si="483"/>
        <v>0.12318994889267462</v>
      </c>
      <c r="K1184" s="2">
        <f t="shared" si="484"/>
        <v>0.86424616695059631</v>
      </c>
      <c r="L1184" s="2">
        <f t="shared" si="485"/>
        <v>4.2589437819420784E-4</v>
      </c>
      <c r="M1184" s="2">
        <f t="shared" si="486"/>
        <v>1.2137989778534836E-2</v>
      </c>
      <c r="N1184" s="63">
        <v>1157</v>
      </c>
      <c r="O1184" s="63">
        <v>8117</v>
      </c>
      <c r="P1184" s="63">
        <v>4</v>
      </c>
      <c r="Q1184" s="63">
        <v>79</v>
      </c>
      <c r="R1184" s="63">
        <v>0</v>
      </c>
      <c r="S1184" s="63">
        <v>7</v>
      </c>
      <c r="T1184" s="63">
        <v>0</v>
      </c>
      <c r="U1184" s="63">
        <v>5</v>
      </c>
      <c r="V1184" s="63">
        <v>1</v>
      </c>
      <c r="W1184" s="63">
        <v>0</v>
      </c>
      <c r="X1184" s="63">
        <v>0</v>
      </c>
      <c r="Y1184" s="63">
        <v>0</v>
      </c>
      <c r="Z1184" s="63">
        <v>10</v>
      </c>
      <c r="AA1184" s="63">
        <v>0</v>
      </c>
      <c r="AB1184" s="63">
        <v>0</v>
      </c>
      <c r="AC1184" s="63">
        <v>0</v>
      </c>
      <c r="AD1184" s="63">
        <v>0</v>
      </c>
      <c r="AE1184" s="63">
        <v>0</v>
      </c>
      <c r="AF1184" s="63">
        <v>0</v>
      </c>
      <c r="AG1184" s="63">
        <v>0</v>
      </c>
      <c r="AH1184" s="63">
        <v>1</v>
      </c>
      <c r="AI1184" s="63">
        <v>2</v>
      </c>
      <c r="AJ1184" s="63">
        <v>0</v>
      </c>
      <c r="AK1184" s="63">
        <v>0</v>
      </c>
      <c r="AL1184" s="63">
        <v>3</v>
      </c>
      <c r="AM1184" s="63">
        <v>0</v>
      </c>
      <c r="AN1184" s="63">
        <v>0</v>
      </c>
      <c r="AO1184" s="63">
        <v>0</v>
      </c>
      <c r="AP1184" s="63">
        <v>0</v>
      </c>
      <c r="AQ1184" s="63">
        <v>0</v>
      </c>
      <c r="AR1184" s="63">
        <v>0</v>
      </c>
      <c r="AS1184" s="63">
        <v>0</v>
      </c>
      <c r="AT1184" s="63">
        <v>0</v>
      </c>
      <c r="AU1184" s="63">
        <v>6</v>
      </c>
      <c r="AV1184" s="63">
        <v>0</v>
      </c>
      <c r="AW1184" s="63">
        <v>0</v>
      </c>
      <c r="AX1184" s="63">
        <v>0</v>
      </c>
      <c r="AY1184" s="63">
        <v>0</v>
      </c>
      <c r="BA1184" s="5">
        <f>IF(Q1184&gt;0,RANK(Q1184,(N1184:P1184,Q1184:AE1184)),0)</f>
        <v>3</v>
      </c>
      <c r="BB1184" s="5">
        <f>IF(R1184&gt;0,RANK(R1184,(N1184:P1184,Q1184:AE1184)),0)</f>
        <v>0</v>
      </c>
      <c r="BC1184" s="5">
        <f>IF(T1184&gt;0,RANK(T1184,(N1184:P1184,Q1184:AE1184)),0)</f>
        <v>0</v>
      </c>
      <c r="BD1184" s="5">
        <f>IF(S1184&gt;0,RANK(S1184,(N1184:P1184,Q1184:AE1184)),0)</f>
        <v>5</v>
      </c>
      <c r="BE1184" s="2">
        <f t="shared" si="487"/>
        <v>8.4114139693356044E-3</v>
      </c>
      <c r="BF1184" s="2">
        <f t="shared" si="488"/>
        <v>0</v>
      </c>
      <c r="BG1184" s="2">
        <f t="shared" si="489"/>
        <v>0</v>
      </c>
      <c r="BH1184" s="2">
        <f t="shared" si="490"/>
        <v>7.4531516183986375E-4</v>
      </c>
      <c r="BJ1184" t="s">
        <v>1416</v>
      </c>
      <c r="BK1184" t="s">
        <v>320</v>
      </c>
      <c r="BL1184">
        <v>5</v>
      </c>
      <c r="BN1184" s="112">
        <v>22</v>
      </c>
      <c r="BO1184" s="114">
        <v>43</v>
      </c>
      <c r="BP1184" s="118">
        <f t="shared" si="469"/>
        <v>22043</v>
      </c>
      <c r="BQ1184" s="118">
        <f t="shared" si="468"/>
        <v>22043</v>
      </c>
      <c r="BR1184" s="5" t="s">
        <v>498</v>
      </c>
    </row>
    <row r="1185" spans="1:70" ht="15" hidden="1" customHeight="1" outlineLevel="1">
      <c r="A1185" t="s">
        <v>2125</v>
      </c>
      <c r="B1185" t="s">
        <v>320</v>
      </c>
      <c r="C1185" s="1">
        <f t="shared" si="482"/>
        <v>32713</v>
      </c>
      <c r="D1185" s="5">
        <f>IF(N1185&gt;0, RANK(N1185,(N1185:P1185,Q1185:AE1185)),0)</f>
        <v>2</v>
      </c>
      <c r="E1185" s="5">
        <f>IF(O1185&gt;0,RANK(O1185,(N1185:P1185,Q1185:AE1185)),0)</f>
        <v>1</v>
      </c>
      <c r="F1185" s="5">
        <f>IF(P1185&gt;0,RANK(P1185,(N1185:P1185,Q1185:AE1185)),0)</f>
        <v>6</v>
      </c>
      <c r="G1185" s="129">
        <f t="shared" si="479"/>
        <v>10224</v>
      </c>
      <c r="H1185" s="134">
        <f t="shared" si="480"/>
        <v>0.31253630055329684</v>
      </c>
      <c r="I1185" s="2"/>
      <c r="J1185" s="2">
        <f t="shared" si="483"/>
        <v>0.33708311680371716</v>
      </c>
      <c r="K1185" s="2">
        <f t="shared" si="484"/>
        <v>0.64961941735701401</v>
      </c>
      <c r="L1185" s="2">
        <f t="shared" si="485"/>
        <v>3.3625775685507288E-4</v>
      </c>
      <c r="M1185" s="2">
        <f t="shared" si="486"/>
        <v>1.2961208082413756E-2</v>
      </c>
      <c r="N1185" s="63">
        <v>11027</v>
      </c>
      <c r="O1185" s="63">
        <v>21251</v>
      </c>
      <c r="P1185" s="63">
        <v>11</v>
      </c>
      <c r="Q1185" s="63">
        <v>253</v>
      </c>
      <c r="R1185" s="63">
        <v>0</v>
      </c>
      <c r="S1185" s="63">
        <v>10</v>
      </c>
      <c r="T1185" s="63">
        <v>0</v>
      </c>
      <c r="U1185" s="63">
        <v>60</v>
      </c>
      <c r="V1185" s="63">
        <v>8</v>
      </c>
      <c r="W1185" s="63">
        <v>0</v>
      </c>
      <c r="X1185" s="63">
        <v>5</v>
      </c>
      <c r="Y1185" s="63">
        <v>0</v>
      </c>
      <c r="Z1185" s="63">
        <v>30</v>
      </c>
      <c r="AA1185" s="63">
        <v>0</v>
      </c>
      <c r="AB1185" s="63">
        <v>0</v>
      </c>
      <c r="AC1185" s="63">
        <v>0</v>
      </c>
      <c r="AD1185" s="63">
        <v>0</v>
      </c>
      <c r="AE1185" s="63">
        <v>0</v>
      </c>
      <c r="AF1185" s="63">
        <v>0</v>
      </c>
      <c r="AG1185" s="63">
        <v>0</v>
      </c>
      <c r="AH1185" s="63">
        <v>5</v>
      </c>
      <c r="AI1185" s="63">
        <v>20</v>
      </c>
      <c r="AJ1185" s="63">
        <v>0</v>
      </c>
      <c r="AK1185" s="63">
        <v>0</v>
      </c>
      <c r="AL1185" s="63">
        <v>10</v>
      </c>
      <c r="AM1185" s="63">
        <v>0</v>
      </c>
      <c r="AN1185" s="63">
        <v>0</v>
      </c>
      <c r="AO1185" s="63">
        <v>0</v>
      </c>
      <c r="AP1185" s="63">
        <v>0</v>
      </c>
      <c r="AQ1185" s="63">
        <v>0</v>
      </c>
      <c r="AR1185" s="63">
        <v>0</v>
      </c>
      <c r="AS1185" s="63">
        <v>0</v>
      </c>
      <c r="AT1185" s="63">
        <v>0</v>
      </c>
      <c r="AU1185" s="63">
        <v>23</v>
      </c>
      <c r="AV1185" s="63">
        <v>0</v>
      </c>
      <c r="AW1185" s="63">
        <v>0</v>
      </c>
      <c r="AX1185" s="63">
        <v>0</v>
      </c>
      <c r="AY1185" s="63">
        <v>0</v>
      </c>
      <c r="BA1185" s="5">
        <f>IF(Q1185&gt;0,RANK(Q1185,(N1185:P1185,Q1185:AE1185)),0)</f>
        <v>3</v>
      </c>
      <c r="BB1185" s="5">
        <f>IF(R1185&gt;0,RANK(R1185,(N1185:P1185,Q1185:AE1185)),0)</f>
        <v>0</v>
      </c>
      <c r="BC1185" s="5">
        <f>IF(T1185&gt;0,RANK(T1185,(N1185:P1185,Q1185:AE1185)),0)</f>
        <v>0</v>
      </c>
      <c r="BD1185" s="5">
        <f>IF(S1185&gt;0,RANK(S1185,(N1185:P1185,Q1185:AE1185)),0)</f>
        <v>7</v>
      </c>
      <c r="BE1185" s="2">
        <f t="shared" si="487"/>
        <v>7.7339284076666766E-3</v>
      </c>
      <c r="BF1185" s="2">
        <f t="shared" si="488"/>
        <v>0</v>
      </c>
      <c r="BG1185" s="2">
        <f t="shared" si="489"/>
        <v>0</v>
      </c>
      <c r="BH1185" s="2">
        <f t="shared" si="490"/>
        <v>3.056888698682481E-4</v>
      </c>
      <c r="BJ1185" t="s">
        <v>2125</v>
      </c>
      <c r="BK1185" t="s">
        <v>320</v>
      </c>
      <c r="BL1185">
        <v>3</v>
      </c>
      <c r="BN1185" s="112">
        <v>22</v>
      </c>
      <c r="BO1185" s="114">
        <v>45</v>
      </c>
      <c r="BP1185" s="118">
        <f t="shared" si="469"/>
        <v>22045</v>
      </c>
      <c r="BQ1185" s="118">
        <f t="shared" si="468"/>
        <v>22045</v>
      </c>
      <c r="BR1185" s="5" t="s">
        <v>498</v>
      </c>
    </row>
    <row r="1186" spans="1:70" ht="15" hidden="1" customHeight="1" outlineLevel="1">
      <c r="A1186" t="s">
        <v>2387</v>
      </c>
      <c r="B1186" t="s">
        <v>320</v>
      </c>
      <c r="C1186" s="1">
        <f t="shared" si="482"/>
        <v>16719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>IF(P1186&gt;0,RANK(P1186,(N1186:P1186,Q1186:AE1186)),0)</f>
        <v>6</v>
      </c>
      <c r="G1186" s="129">
        <f t="shared" si="479"/>
        <v>621</v>
      </c>
      <c r="H1186" s="134">
        <f t="shared" si="480"/>
        <v>3.7143369818769062E-2</v>
      </c>
      <c r="I1186" s="2"/>
      <c r="J1186" s="2">
        <f t="shared" si="483"/>
        <v>0.50924098331239909</v>
      </c>
      <c r="K1186" s="2">
        <f t="shared" si="484"/>
        <v>0.47209761349363</v>
      </c>
      <c r="L1186" s="2">
        <f t="shared" si="485"/>
        <v>6.5793408696692389E-4</v>
      </c>
      <c r="M1186" s="2">
        <f t="shared" si="486"/>
        <v>1.800346910700399E-2</v>
      </c>
      <c r="N1186" s="63">
        <v>8514</v>
      </c>
      <c r="O1186" s="63">
        <v>7893</v>
      </c>
      <c r="P1186" s="63">
        <v>11</v>
      </c>
      <c r="Q1186" s="63">
        <v>141</v>
      </c>
      <c r="R1186" s="63">
        <v>0</v>
      </c>
      <c r="S1186" s="63">
        <v>6</v>
      </c>
      <c r="T1186" s="63">
        <v>0</v>
      </c>
      <c r="U1186" s="63">
        <v>57</v>
      </c>
      <c r="V1186" s="63">
        <v>3</v>
      </c>
      <c r="W1186" s="63">
        <v>0</v>
      </c>
      <c r="X1186" s="63">
        <v>5</v>
      </c>
      <c r="Y1186" s="63">
        <v>0</v>
      </c>
      <c r="Z1186" s="63">
        <v>27</v>
      </c>
      <c r="AA1186" s="63">
        <v>0</v>
      </c>
      <c r="AB1186" s="63">
        <v>0</v>
      </c>
      <c r="AC1186" s="63">
        <v>0</v>
      </c>
      <c r="AD1186" s="63">
        <v>0</v>
      </c>
      <c r="AE1186" s="63">
        <v>0</v>
      </c>
      <c r="AF1186" s="63">
        <v>0</v>
      </c>
      <c r="AG1186" s="63">
        <v>0</v>
      </c>
      <c r="AH1186" s="63">
        <v>7</v>
      </c>
      <c r="AI1186" s="63">
        <v>31</v>
      </c>
      <c r="AJ1186" s="63">
        <v>0</v>
      </c>
      <c r="AK1186" s="63">
        <v>0</v>
      </c>
      <c r="AL1186" s="63">
        <v>8</v>
      </c>
      <c r="AM1186" s="63">
        <v>0</v>
      </c>
      <c r="AN1186" s="63">
        <v>0</v>
      </c>
      <c r="AO1186" s="63">
        <v>0</v>
      </c>
      <c r="AP1186" s="63">
        <v>0</v>
      </c>
      <c r="AQ1186" s="63">
        <v>0</v>
      </c>
      <c r="AR1186" s="63">
        <v>0</v>
      </c>
      <c r="AS1186" s="63">
        <v>0</v>
      </c>
      <c r="AT1186" s="63">
        <v>0</v>
      </c>
      <c r="AU1186" s="63">
        <v>16</v>
      </c>
      <c r="AV1186" s="63">
        <v>0</v>
      </c>
      <c r="AW1186" s="63">
        <v>0</v>
      </c>
      <c r="AX1186" s="63">
        <v>0</v>
      </c>
      <c r="AY1186" s="63">
        <v>0</v>
      </c>
      <c r="BA1186" s="5">
        <f>IF(Q1186&gt;0,RANK(Q1186,(N1186:P1186,Q1186:AE1186)),0)</f>
        <v>3</v>
      </c>
      <c r="BB1186" s="5">
        <f>IF(R1186&gt;0,RANK(R1186,(N1186:P1186,Q1186:AE1186)),0)</f>
        <v>0</v>
      </c>
      <c r="BC1186" s="5">
        <f>IF(T1186&gt;0,RANK(T1186,(N1186:P1186,Q1186:AE1186)),0)</f>
        <v>0</v>
      </c>
      <c r="BD1186" s="5">
        <f>IF(S1186&gt;0,RANK(S1186,(N1186:P1186,Q1186:AE1186)),0)</f>
        <v>7</v>
      </c>
      <c r="BE1186" s="2">
        <f t="shared" si="487"/>
        <v>8.4335187511214785E-3</v>
      </c>
      <c r="BF1186" s="2">
        <f t="shared" si="488"/>
        <v>0</v>
      </c>
      <c r="BG1186" s="2">
        <f t="shared" si="489"/>
        <v>0</v>
      </c>
      <c r="BH1186" s="2">
        <f t="shared" si="490"/>
        <v>3.5887313834559486E-4</v>
      </c>
      <c r="BJ1186" t="s">
        <v>2387</v>
      </c>
      <c r="BK1186" t="s">
        <v>320</v>
      </c>
      <c r="BN1186" s="112">
        <v>22</v>
      </c>
      <c r="BO1186" s="114">
        <v>47</v>
      </c>
      <c r="BP1186" s="118">
        <f t="shared" si="469"/>
        <v>22047</v>
      </c>
      <c r="BQ1186" s="118">
        <f t="shared" si="468"/>
        <v>22047</v>
      </c>
      <c r="BR1186" s="5" t="s">
        <v>498</v>
      </c>
    </row>
    <row r="1187" spans="1:70" ht="15" hidden="1" customHeight="1" outlineLevel="1">
      <c r="A1187" t="s">
        <v>2919</v>
      </c>
      <c r="B1187" t="s">
        <v>320</v>
      </c>
      <c r="C1187" s="1">
        <f t="shared" si="482"/>
        <v>7632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6</v>
      </c>
      <c r="G1187" s="129">
        <f t="shared" si="479"/>
        <v>3251</v>
      </c>
      <c r="H1187" s="134">
        <f t="shared" si="480"/>
        <v>0.42596960167714887</v>
      </c>
      <c r="I1187" s="2"/>
      <c r="J1187" s="2">
        <f t="shared" si="483"/>
        <v>0.28079140461215935</v>
      </c>
      <c r="K1187" s="2">
        <f t="shared" si="484"/>
        <v>0.70676100628930816</v>
      </c>
      <c r="L1187" s="2">
        <f t="shared" si="485"/>
        <v>3.9308176100628933E-4</v>
      </c>
      <c r="M1187" s="2">
        <f t="shared" si="486"/>
        <v>1.2054507337526207E-2</v>
      </c>
      <c r="N1187" s="63">
        <v>2143</v>
      </c>
      <c r="O1187" s="63">
        <v>5394</v>
      </c>
      <c r="P1187" s="63">
        <v>3</v>
      </c>
      <c r="Q1187" s="63">
        <v>51</v>
      </c>
      <c r="R1187" s="63">
        <v>0</v>
      </c>
      <c r="S1187" s="63">
        <v>3</v>
      </c>
      <c r="T1187" s="63">
        <v>0</v>
      </c>
      <c r="U1187" s="63">
        <v>16</v>
      </c>
      <c r="V1187" s="63">
        <v>2</v>
      </c>
      <c r="W1187" s="63">
        <v>0</v>
      </c>
      <c r="X1187" s="63">
        <v>0</v>
      </c>
      <c r="Y1187" s="63">
        <v>0</v>
      </c>
      <c r="Z1187" s="63">
        <v>10</v>
      </c>
      <c r="AA1187" s="63">
        <v>0</v>
      </c>
      <c r="AB1187" s="63">
        <v>0</v>
      </c>
      <c r="AC1187" s="63">
        <v>0</v>
      </c>
      <c r="AD1187" s="63">
        <v>0</v>
      </c>
      <c r="AE1187" s="63">
        <v>0</v>
      </c>
      <c r="AF1187" s="63">
        <v>0</v>
      </c>
      <c r="AG1187" s="63">
        <v>0</v>
      </c>
      <c r="AH1187" s="63">
        <v>2</v>
      </c>
      <c r="AI1187" s="63">
        <v>2</v>
      </c>
      <c r="AJ1187" s="63">
        <v>0</v>
      </c>
      <c r="AK1187" s="63">
        <v>0</v>
      </c>
      <c r="AL1187" s="63">
        <v>3</v>
      </c>
      <c r="AM1187" s="63">
        <v>0</v>
      </c>
      <c r="AN1187" s="63">
        <v>0</v>
      </c>
      <c r="AO1187" s="63">
        <v>0</v>
      </c>
      <c r="AP1187" s="63">
        <v>0</v>
      </c>
      <c r="AQ1187" s="63">
        <v>0</v>
      </c>
      <c r="AR1187" s="63">
        <v>0</v>
      </c>
      <c r="AS1187" s="63">
        <v>0</v>
      </c>
      <c r="AT1187" s="63">
        <v>0</v>
      </c>
      <c r="AU1187" s="63">
        <v>3</v>
      </c>
      <c r="AV1187" s="63">
        <v>0</v>
      </c>
      <c r="AW1187" s="63">
        <v>0</v>
      </c>
      <c r="AX1187" s="63">
        <v>0</v>
      </c>
      <c r="AY1187" s="63">
        <v>0</v>
      </c>
      <c r="BA1187" s="5">
        <f>IF(Q1187&gt;0,RANK(Q1187,(N1187:P1187,Q1187:AE1187)),0)</f>
        <v>3</v>
      </c>
      <c r="BB1187" s="5">
        <f>IF(R1187&gt;0,RANK(R1187,(N1187:P1187,Q1187:AE1187)),0)</f>
        <v>0</v>
      </c>
      <c r="BC1187" s="5">
        <f>IF(T1187&gt;0,RANK(T1187,(N1187:P1187,Q1187:AE1187)),0)</f>
        <v>0</v>
      </c>
      <c r="BD1187" s="5">
        <f>IF(S1187&gt;0,RANK(S1187,(N1187:P1187,Q1187:AE1187)),0)</f>
        <v>6</v>
      </c>
      <c r="BE1187" s="2">
        <f t="shared" si="487"/>
        <v>6.6823899371069185E-3</v>
      </c>
      <c r="BF1187" s="2">
        <f t="shared" si="488"/>
        <v>0</v>
      </c>
      <c r="BG1187" s="2">
        <f t="shared" si="489"/>
        <v>0</v>
      </c>
      <c r="BH1187" s="2">
        <f t="shared" si="490"/>
        <v>3.9308176100628933E-4</v>
      </c>
      <c r="BJ1187" t="s">
        <v>2919</v>
      </c>
      <c r="BK1187" t="s">
        <v>320</v>
      </c>
      <c r="BL1187">
        <v>5</v>
      </c>
      <c r="BN1187" s="112">
        <v>22</v>
      </c>
      <c r="BO1187" s="114">
        <v>49</v>
      </c>
      <c r="BP1187" s="118">
        <f t="shared" si="469"/>
        <v>22049</v>
      </c>
      <c r="BQ1187" s="118">
        <f t="shared" ref="BQ1187:BQ1250" si="491">BP1187</f>
        <v>22049</v>
      </c>
      <c r="BR1187" s="5" t="s">
        <v>498</v>
      </c>
    </row>
    <row r="1188" spans="1:70" ht="15" hidden="1" customHeight="1" outlineLevel="1">
      <c r="A1188" t="s">
        <v>1091</v>
      </c>
      <c r="B1188" t="s">
        <v>320</v>
      </c>
      <c r="C1188" s="1">
        <f t="shared" si="482"/>
        <v>193733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8</v>
      </c>
      <c r="G1188" s="129">
        <f t="shared" si="479"/>
        <v>21472</v>
      </c>
      <c r="H1188" s="134">
        <f t="shared" si="480"/>
        <v>0.11083295050404422</v>
      </c>
      <c r="I1188" s="2"/>
      <c r="J1188" s="2">
        <f t="shared" si="483"/>
        <v>0.43604858232722354</v>
      </c>
      <c r="K1188" s="2">
        <f t="shared" si="484"/>
        <v>0.54688153283126772</v>
      </c>
      <c r="L1188" s="2">
        <f t="shared" si="485"/>
        <v>3.4067505277882447E-4</v>
      </c>
      <c r="M1188" s="2">
        <f t="shared" si="486"/>
        <v>1.6729209788729906E-2</v>
      </c>
      <c r="N1188" s="63">
        <v>84477</v>
      </c>
      <c r="O1188" s="63">
        <v>105949</v>
      </c>
      <c r="P1188" s="63">
        <v>66</v>
      </c>
      <c r="Q1188" s="63">
        <v>1935</v>
      </c>
      <c r="R1188" s="63">
        <v>0</v>
      </c>
      <c r="S1188" s="63">
        <v>101</v>
      </c>
      <c r="T1188" s="63">
        <v>0</v>
      </c>
      <c r="U1188" s="63">
        <v>532</v>
      </c>
      <c r="V1188" s="63">
        <v>86</v>
      </c>
      <c r="W1188" s="63">
        <v>0</v>
      </c>
      <c r="X1188" s="63">
        <v>39</v>
      </c>
      <c r="Y1188" s="63">
        <v>0</v>
      </c>
      <c r="Z1188" s="63">
        <v>215</v>
      </c>
      <c r="AA1188" s="63">
        <v>0</v>
      </c>
      <c r="AB1188" s="63">
        <v>0</v>
      </c>
      <c r="AC1188" s="63">
        <v>0</v>
      </c>
      <c r="AD1188" s="63">
        <v>0</v>
      </c>
      <c r="AE1188" s="63">
        <v>0</v>
      </c>
      <c r="AF1188" s="63">
        <v>0</v>
      </c>
      <c r="AG1188" s="63">
        <v>0</v>
      </c>
      <c r="AH1188" s="63">
        <v>54</v>
      </c>
      <c r="AI1188" s="63">
        <v>86</v>
      </c>
      <c r="AJ1188" s="63">
        <v>0</v>
      </c>
      <c r="AK1188" s="63">
        <v>0</v>
      </c>
      <c r="AL1188" s="63">
        <v>59</v>
      </c>
      <c r="AM1188" s="63">
        <v>0</v>
      </c>
      <c r="AN1188" s="63">
        <v>0</v>
      </c>
      <c r="AO1188" s="63">
        <v>0</v>
      </c>
      <c r="AP1188" s="63">
        <v>0</v>
      </c>
      <c r="AQ1188" s="63">
        <v>0</v>
      </c>
      <c r="AR1188" s="63">
        <v>0</v>
      </c>
      <c r="AS1188" s="63">
        <v>0</v>
      </c>
      <c r="AT1188" s="63">
        <v>0</v>
      </c>
      <c r="AU1188" s="63">
        <v>134</v>
      </c>
      <c r="AV1188" s="63">
        <v>0</v>
      </c>
      <c r="AW1188" s="63">
        <v>0</v>
      </c>
      <c r="AX1188" s="63">
        <v>0</v>
      </c>
      <c r="AY1188" s="63">
        <v>0</v>
      </c>
      <c r="BA1188" s="5">
        <f>IF(Q1188&gt;0,RANK(Q1188,(N1188:P1188,Q1188:AE1188)),0)</f>
        <v>3</v>
      </c>
      <c r="BB1188" s="5">
        <f>IF(R1188&gt;0,RANK(R1188,(N1188:P1188,Q1188:AE1188)),0)</f>
        <v>0</v>
      </c>
      <c r="BC1188" s="5">
        <f>IF(T1188&gt;0,RANK(T1188,(N1188:P1188,Q1188:AE1188)),0)</f>
        <v>0</v>
      </c>
      <c r="BD1188" s="5">
        <f>IF(S1188&gt;0,RANK(S1188,(N1188:P1188,Q1188:AE1188)),0)</f>
        <v>6</v>
      </c>
      <c r="BE1188" s="2">
        <f t="shared" si="487"/>
        <v>9.9879731382882635E-3</v>
      </c>
      <c r="BF1188" s="2">
        <f t="shared" si="488"/>
        <v>0</v>
      </c>
      <c r="BG1188" s="2">
        <f t="shared" si="489"/>
        <v>0</v>
      </c>
      <c r="BH1188" s="2">
        <f t="shared" si="490"/>
        <v>5.2133606561607991E-4</v>
      </c>
      <c r="BJ1188" t="s">
        <v>1091</v>
      </c>
      <c r="BK1188" t="s">
        <v>320</v>
      </c>
      <c r="BN1188" s="112">
        <v>22</v>
      </c>
      <c r="BO1188" s="114">
        <v>51</v>
      </c>
      <c r="BP1188" s="118">
        <f t="shared" si="469"/>
        <v>22051</v>
      </c>
      <c r="BQ1188" s="118">
        <f t="shared" si="491"/>
        <v>22051</v>
      </c>
      <c r="BR1188" s="5" t="s">
        <v>498</v>
      </c>
    </row>
    <row r="1189" spans="1:70" ht="15" hidden="1" customHeight="1" outlineLevel="1">
      <c r="A1189" t="s">
        <v>2790</v>
      </c>
      <c r="B1189" t="s">
        <v>320</v>
      </c>
      <c r="C1189" s="1">
        <f t="shared" si="482"/>
        <v>14841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7</v>
      </c>
      <c r="G1189" s="129">
        <f t="shared" si="479"/>
        <v>8215</v>
      </c>
      <c r="H1189" s="134">
        <f t="shared" si="480"/>
        <v>0.55353412842800354</v>
      </c>
      <c r="I1189" s="2"/>
      <c r="J1189" s="2">
        <f t="shared" si="483"/>
        <v>0.21615794083956608</v>
      </c>
      <c r="K1189" s="2">
        <f t="shared" si="484"/>
        <v>0.76969206926756961</v>
      </c>
      <c r="L1189" s="2">
        <f t="shared" si="485"/>
        <v>3.3690452125867529E-4</v>
      </c>
      <c r="M1189" s="2">
        <f t="shared" si="486"/>
        <v>1.3813085371605636E-2</v>
      </c>
      <c r="N1189" s="63">
        <v>3208</v>
      </c>
      <c r="O1189" s="63">
        <v>11423</v>
      </c>
      <c r="P1189" s="63">
        <v>5</v>
      </c>
      <c r="Q1189" s="63">
        <v>131</v>
      </c>
      <c r="R1189" s="63">
        <v>0</v>
      </c>
      <c r="S1189" s="63">
        <v>3</v>
      </c>
      <c r="T1189" s="63">
        <v>0</v>
      </c>
      <c r="U1189" s="63">
        <v>22</v>
      </c>
      <c r="V1189" s="63">
        <v>6</v>
      </c>
      <c r="W1189" s="63">
        <v>0</v>
      </c>
      <c r="X1189" s="63">
        <v>2</v>
      </c>
      <c r="Y1189" s="63">
        <v>0</v>
      </c>
      <c r="Z1189" s="63">
        <v>19</v>
      </c>
      <c r="AA1189" s="63">
        <v>0</v>
      </c>
      <c r="AB1189" s="63">
        <v>0</v>
      </c>
      <c r="AC1189" s="63">
        <v>0</v>
      </c>
      <c r="AD1189" s="63">
        <v>0</v>
      </c>
      <c r="AE1189" s="63">
        <v>0</v>
      </c>
      <c r="AF1189" s="63">
        <v>0</v>
      </c>
      <c r="AG1189" s="63">
        <v>0</v>
      </c>
      <c r="AH1189" s="63">
        <v>7</v>
      </c>
      <c r="AI1189" s="63">
        <v>4</v>
      </c>
      <c r="AJ1189" s="63">
        <v>0</v>
      </c>
      <c r="AK1189" s="63">
        <v>0</v>
      </c>
      <c r="AL1189" s="63">
        <v>2</v>
      </c>
      <c r="AM1189" s="63">
        <v>0</v>
      </c>
      <c r="AN1189" s="63">
        <v>0</v>
      </c>
      <c r="AO1189" s="63">
        <v>0</v>
      </c>
      <c r="AP1189" s="63">
        <v>0</v>
      </c>
      <c r="AQ1189" s="63">
        <v>0</v>
      </c>
      <c r="AR1189" s="63">
        <v>0</v>
      </c>
      <c r="AS1189" s="63">
        <v>0</v>
      </c>
      <c r="AT1189" s="63">
        <v>0</v>
      </c>
      <c r="AU1189" s="63">
        <v>9</v>
      </c>
      <c r="AV1189" s="63">
        <v>0</v>
      </c>
      <c r="AW1189" s="63">
        <v>0</v>
      </c>
      <c r="AX1189" s="63">
        <v>0</v>
      </c>
      <c r="AY1189" s="63">
        <v>0</v>
      </c>
      <c r="BA1189" s="5">
        <f>IF(Q1189&gt;0,RANK(Q1189,(N1189:P1189,Q1189:AE1189)),0)</f>
        <v>3</v>
      </c>
      <c r="BB1189" s="5">
        <f>IF(R1189&gt;0,RANK(R1189,(N1189:P1189,Q1189:AE1189)),0)</f>
        <v>0</v>
      </c>
      <c r="BC1189" s="5">
        <f>IF(T1189&gt;0,RANK(T1189,(N1189:P1189,Q1189:AE1189)),0)</f>
        <v>0</v>
      </c>
      <c r="BD1189" s="5">
        <f>IF(S1189&gt;0,RANK(S1189,(N1189:P1189,Q1189:AE1189)),0)</f>
        <v>8</v>
      </c>
      <c r="BE1189" s="2">
        <f t="shared" si="487"/>
        <v>8.8268984569772925E-3</v>
      </c>
      <c r="BF1189" s="2">
        <f t="shared" si="488"/>
        <v>0</v>
      </c>
      <c r="BG1189" s="2">
        <f t="shared" si="489"/>
        <v>0</v>
      </c>
      <c r="BH1189" s="2">
        <f t="shared" si="490"/>
        <v>2.0214271275520516E-4</v>
      </c>
      <c r="BJ1189" t="s">
        <v>2790</v>
      </c>
      <c r="BK1189" t="s">
        <v>320</v>
      </c>
      <c r="BL1189">
        <v>3</v>
      </c>
      <c r="BN1189" s="112">
        <v>22</v>
      </c>
      <c r="BO1189" s="114">
        <v>53</v>
      </c>
      <c r="BP1189" s="118">
        <f t="shared" si="469"/>
        <v>22053</v>
      </c>
      <c r="BQ1189" s="118">
        <f t="shared" si="491"/>
        <v>22053</v>
      </c>
      <c r="BR1189" s="5" t="s">
        <v>498</v>
      </c>
    </row>
    <row r="1190" spans="1:70" ht="15" hidden="1" customHeight="1" outlineLevel="1">
      <c r="A1190" t="s">
        <v>496</v>
      </c>
      <c r="B1190" t="s">
        <v>320</v>
      </c>
      <c r="C1190" s="1">
        <f t="shared" si="482"/>
        <v>114521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7</v>
      </c>
      <c r="G1190" s="129">
        <f t="shared" si="479"/>
        <v>32834</v>
      </c>
      <c r="H1190" s="134">
        <f t="shared" si="480"/>
        <v>0.28670724146663057</v>
      </c>
      <c r="I1190" s="2"/>
      <c r="J1190" s="2">
        <f t="shared" si="483"/>
        <v>0.34653033068170902</v>
      </c>
      <c r="K1190" s="2">
        <f t="shared" si="484"/>
        <v>0.63323757214833964</v>
      </c>
      <c r="L1190" s="2">
        <f t="shared" si="485"/>
        <v>4.1040507854454643E-4</v>
      </c>
      <c r="M1190" s="2">
        <f t="shared" si="486"/>
        <v>1.982169209140679E-2</v>
      </c>
      <c r="N1190" s="63">
        <v>39685</v>
      </c>
      <c r="O1190" s="63">
        <v>72519</v>
      </c>
      <c r="P1190" s="63">
        <v>47</v>
      </c>
      <c r="Q1190" s="63">
        <v>1512</v>
      </c>
      <c r="R1190" s="63">
        <v>0</v>
      </c>
      <c r="S1190" s="63">
        <v>36</v>
      </c>
      <c r="T1190" s="63">
        <v>0</v>
      </c>
      <c r="U1190" s="63">
        <v>256</v>
      </c>
      <c r="V1190" s="63">
        <v>73</v>
      </c>
      <c r="W1190" s="63">
        <v>0</v>
      </c>
      <c r="X1190" s="63">
        <v>29</v>
      </c>
      <c r="Y1190" s="63">
        <v>0</v>
      </c>
      <c r="Z1190" s="63">
        <v>168</v>
      </c>
      <c r="AA1190" s="63">
        <v>0</v>
      </c>
      <c r="AB1190" s="63">
        <v>0</v>
      </c>
      <c r="AC1190" s="63">
        <v>0</v>
      </c>
      <c r="AD1190" s="63">
        <v>0</v>
      </c>
      <c r="AE1190" s="63">
        <v>0</v>
      </c>
      <c r="AF1190" s="63">
        <v>0</v>
      </c>
      <c r="AG1190" s="63">
        <v>0</v>
      </c>
      <c r="AH1190" s="63">
        <v>32</v>
      </c>
      <c r="AI1190" s="63">
        <v>37</v>
      </c>
      <c r="AJ1190" s="63">
        <v>0</v>
      </c>
      <c r="AK1190" s="63">
        <v>0</v>
      </c>
      <c r="AL1190" s="63">
        <v>32</v>
      </c>
      <c r="AM1190" s="63">
        <v>0</v>
      </c>
      <c r="AN1190" s="63">
        <v>0</v>
      </c>
      <c r="AO1190" s="63">
        <v>0</v>
      </c>
      <c r="AP1190" s="63">
        <v>0</v>
      </c>
      <c r="AQ1190" s="63">
        <v>0</v>
      </c>
      <c r="AR1190" s="63">
        <v>0</v>
      </c>
      <c r="AS1190" s="63">
        <v>0</v>
      </c>
      <c r="AT1190" s="63">
        <v>0</v>
      </c>
      <c r="AU1190" s="63">
        <v>95</v>
      </c>
      <c r="AV1190" s="63">
        <v>0</v>
      </c>
      <c r="AW1190" s="63">
        <v>0</v>
      </c>
      <c r="AX1190" s="63">
        <v>0</v>
      </c>
      <c r="AY1190" s="63">
        <v>0</v>
      </c>
      <c r="BA1190" s="5">
        <f>IF(Q1190&gt;0,RANK(Q1190,(N1190:P1190,Q1190:AE1190)),0)</f>
        <v>3</v>
      </c>
      <c r="BB1190" s="5">
        <f>IF(R1190&gt;0,RANK(R1190,(N1190:P1190,Q1190:AE1190)),0)</f>
        <v>0</v>
      </c>
      <c r="BC1190" s="5">
        <f>IF(T1190&gt;0,RANK(T1190,(N1190:P1190,Q1190:AE1190)),0)</f>
        <v>0</v>
      </c>
      <c r="BD1190" s="5">
        <f>IF(S1190&gt;0,RANK(S1190,(N1190:P1190,Q1190:AE1190)),0)</f>
        <v>8</v>
      </c>
      <c r="BE1190" s="2">
        <f t="shared" si="487"/>
        <v>1.3202818697007537E-2</v>
      </c>
      <c r="BF1190" s="2">
        <f t="shared" si="488"/>
        <v>0</v>
      </c>
      <c r="BG1190" s="2">
        <f t="shared" si="489"/>
        <v>0</v>
      </c>
      <c r="BH1190" s="2">
        <f t="shared" si="490"/>
        <v>3.1435282611922706E-4</v>
      </c>
      <c r="BJ1190" t="s">
        <v>496</v>
      </c>
      <c r="BK1190" t="s">
        <v>320</v>
      </c>
      <c r="BL1190">
        <v>3</v>
      </c>
      <c r="BN1190" s="112">
        <v>22</v>
      </c>
      <c r="BO1190" s="114">
        <v>55</v>
      </c>
      <c r="BP1190" s="118">
        <f t="shared" si="469"/>
        <v>22055</v>
      </c>
      <c r="BQ1190" s="118">
        <f t="shared" si="491"/>
        <v>22055</v>
      </c>
      <c r="BR1190" s="5" t="s">
        <v>498</v>
      </c>
    </row>
    <row r="1191" spans="1:70" ht="15" hidden="1" customHeight="1" outlineLevel="1">
      <c r="A1191" t="s">
        <v>2664</v>
      </c>
      <c r="B1191" t="s">
        <v>320</v>
      </c>
      <c r="C1191" s="1">
        <f t="shared" si="482"/>
        <v>45388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8</v>
      </c>
      <c r="G1191" s="129">
        <f t="shared" si="479"/>
        <v>27352</v>
      </c>
      <c r="H1191" s="134">
        <f t="shared" si="480"/>
        <v>0.60262624482242</v>
      </c>
      <c r="I1191" s="2"/>
      <c r="J1191" s="2">
        <f t="shared" si="483"/>
        <v>0.191063717282101</v>
      </c>
      <c r="K1191" s="2">
        <f t="shared" si="484"/>
        <v>0.79368996210452103</v>
      </c>
      <c r="L1191" s="2">
        <f t="shared" si="485"/>
        <v>3.7454833876795628E-4</v>
      </c>
      <c r="M1191" s="2">
        <f t="shared" si="486"/>
        <v>1.4871772274609982E-2</v>
      </c>
      <c r="N1191" s="63">
        <v>8672</v>
      </c>
      <c r="O1191" s="63">
        <v>36024</v>
      </c>
      <c r="P1191" s="63">
        <v>17</v>
      </c>
      <c r="Q1191" s="63">
        <v>424</v>
      </c>
      <c r="R1191" s="63">
        <v>0</v>
      </c>
      <c r="S1191" s="63">
        <v>21</v>
      </c>
      <c r="T1191" s="63">
        <v>0</v>
      </c>
      <c r="U1191" s="63">
        <v>80</v>
      </c>
      <c r="V1191" s="63">
        <v>18</v>
      </c>
      <c r="W1191" s="63">
        <v>0</v>
      </c>
      <c r="X1191" s="63">
        <v>8</v>
      </c>
      <c r="Y1191" s="63">
        <v>0</v>
      </c>
      <c r="Z1191" s="63">
        <v>54</v>
      </c>
      <c r="AA1191" s="63">
        <v>0</v>
      </c>
      <c r="AB1191" s="63">
        <v>0</v>
      </c>
      <c r="AC1191" s="63">
        <v>0</v>
      </c>
      <c r="AD1191" s="63">
        <v>0</v>
      </c>
      <c r="AE1191" s="63">
        <v>0</v>
      </c>
      <c r="AF1191" s="63">
        <v>0</v>
      </c>
      <c r="AG1191" s="63">
        <v>0</v>
      </c>
      <c r="AH1191" s="63">
        <v>18</v>
      </c>
      <c r="AI1191" s="63">
        <v>19</v>
      </c>
      <c r="AJ1191" s="63">
        <v>0</v>
      </c>
      <c r="AK1191" s="63">
        <v>0</v>
      </c>
      <c r="AL1191" s="63">
        <v>12</v>
      </c>
      <c r="AM1191" s="63">
        <v>0</v>
      </c>
      <c r="AN1191" s="63">
        <v>0</v>
      </c>
      <c r="AO1191" s="63">
        <v>0</v>
      </c>
      <c r="AP1191" s="63">
        <v>0</v>
      </c>
      <c r="AQ1191" s="63">
        <v>0</v>
      </c>
      <c r="AR1191" s="63">
        <v>0</v>
      </c>
      <c r="AS1191" s="63">
        <v>0</v>
      </c>
      <c r="AT1191" s="63">
        <v>0</v>
      </c>
      <c r="AU1191" s="63">
        <v>21</v>
      </c>
      <c r="AV1191" s="63">
        <v>0</v>
      </c>
      <c r="AW1191" s="63">
        <v>0</v>
      </c>
      <c r="AX1191" s="63">
        <v>0</v>
      </c>
      <c r="AY1191" s="63">
        <v>0</v>
      </c>
      <c r="BA1191" s="5">
        <f>IF(Q1191&gt;0,RANK(Q1191,(N1191:P1191,Q1191:AE1191)),0)</f>
        <v>3</v>
      </c>
      <c r="BB1191" s="5">
        <f>IF(R1191&gt;0,RANK(R1191,(N1191:P1191,Q1191:AE1191)),0)</f>
        <v>0</v>
      </c>
      <c r="BC1191" s="5">
        <f>IF(T1191&gt;0,RANK(T1191,(N1191:P1191,Q1191:AE1191)),0)</f>
        <v>0</v>
      </c>
      <c r="BD1191" s="5">
        <f>IF(S1191&gt;0,RANK(S1191,(N1191:P1191,Q1191:AE1191)),0)</f>
        <v>6</v>
      </c>
      <c r="BE1191" s="2">
        <f t="shared" si="487"/>
        <v>9.3416762139772631E-3</v>
      </c>
      <c r="BF1191" s="2">
        <f t="shared" si="488"/>
        <v>0</v>
      </c>
      <c r="BG1191" s="2">
        <f t="shared" si="489"/>
        <v>0</v>
      </c>
      <c r="BH1191" s="2">
        <f t="shared" si="490"/>
        <v>4.6267735965453422E-4</v>
      </c>
      <c r="BJ1191" t="s">
        <v>2664</v>
      </c>
      <c r="BK1191" t="s">
        <v>320</v>
      </c>
      <c r="BN1191" s="112">
        <v>22</v>
      </c>
      <c r="BO1191" s="114">
        <v>57</v>
      </c>
      <c r="BP1191" s="118">
        <f t="shared" si="469"/>
        <v>22057</v>
      </c>
      <c r="BQ1191" s="118">
        <f t="shared" si="491"/>
        <v>22057</v>
      </c>
      <c r="BR1191" s="5" t="s">
        <v>498</v>
      </c>
    </row>
    <row r="1192" spans="1:70" ht="15" hidden="1" customHeight="1" outlineLevel="1">
      <c r="A1192" t="s">
        <v>387</v>
      </c>
      <c r="B1192" t="s">
        <v>320</v>
      </c>
      <c r="C1192" s="1">
        <f t="shared" si="482"/>
        <v>7077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8</v>
      </c>
      <c r="G1192" s="129">
        <f t="shared" si="479"/>
        <v>5740</v>
      </c>
      <c r="H1192" s="134">
        <f t="shared" si="480"/>
        <v>0.81107814045499504</v>
      </c>
      <c r="I1192" s="2"/>
      <c r="J1192" s="2">
        <f t="shared" si="483"/>
        <v>9.0151194008760774E-2</v>
      </c>
      <c r="K1192" s="2">
        <f t="shared" si="484"/>
        <v>0.90122933446375586</v>
      </c>
      <c r="L1192" s="2">
        <f t="shared" si="485"/>
        <v>1.4130281192595732E-4</v>
      </c>
      <c r="M1192" s="2">
        <f t="shared" si="486"/>
        <v>8.4781687155573663E-3</v>
      </c>
      <c r="N1192" s="63">
        <v>638</v>
      </c>
      <c r="O1192" s="63">
        <v>6378</v>
      </c>
      <c r="P1192" s="63">
        <v>1</v>
      </c>
      <c r="Q1192" s="63">
        <v>39</v>
      </c>
      <c r="R1192" s="63">
        <v>0</v>
      </c>
      <c r="S1192" s="63">
        <v>4</v>
      </c>
      <c r="T1192" s="63">
        <v>0</v>
      </c>
      <c r="U1192" s="63">
        <v>5</v>
      </c>
      <c r="V1192" s="63">
        <v>2</v>
      </c>
      <c r="W1192" s="63">
        <v>0</v>
      </c>
      <c r="X1192" s="63">
        <v>0</v>
      </c>
      <c r="Y1192" s="63">
        <v>0</v>
      </c>
      <c r="Z1192" s="63">
        <v>4</v>
      </c>
      <c r="AA1192" s="63">
        <v>0</v>
      </c>
      <c r="AB1192" s="63">
        <v>0</v>
      </c>
      <c r="AC1192" s="63">
        <v>0</v>
      </c>
      <c r="AD1192" s="63">
        <v>0</v>
      </c>
      <c r="AE1192" s="63">
        <v>0</v>
      </c>
      <c r="AF1192" s="63">
        <v>0</v>
      </c>
      <c r="AG1192" s="63">
        <v>0</v>
      </c>
      <c r="AH1192" s="63">
        <v>1</v>
      </c>
      <c r="AI1192" s="63">
        <v>1</v>
      </c>
      <c r="AJ1192" s="63">
        <v>0</v>
      </c>
      <c r="AK1192" s="63">
        <v>0</v>
      </c>
      <c r="AL1192" s="63">
        <v>3</v>
      </c>
      <c r="AM1192" s="63">
        <v>0</v>
      </c>
      <c r="AN1192" s="63">
        <v>0</v>
      </c>
      <c r="AO1192" s="63">
        <v>0</v>
      </c>
      <c r="AP1192" s="63">
        <v>0</v>
      </c>
      <c r="AQ1192" s="63">
        <v>0</v>
      </c>
      <c r="AR1192" s="63">
        <v>0</v>
      </c>
      <c r="AS1192" s="63">
        <v>0</v>
      </c>
      <c r="AT1192" s="63">
        <v>0</v>
      </c>
      <c r="AU1192" s="63">
        <v>1</v>
      </c>
      <c r="AV1192" s="63">
        <v>0</v>
      </c>
      <c r="AW1192" s="63">
        <v>0</v>
      </c>
      <c r="AX1192" s="63">
        <v>0</v>
      </c>
      <c r="AY1192" s="63">
        <v>0</v>
      </c>
      <c r="BA1192" s="5">
        <f>IF(Q1192&gt;0,RANK(Q1192,(N1192:P1192,Q1192:AE1192)),0)</f>
        <v>3</v>
      </c>
      <c r="BB1192" s="5">
        <f>IF(R1192&gt;0,RANK(R1192,(N1192:P1192,Q1192:AE1192)),0)</f>
        <v>0</v>
      </c>
      <c r="BC1192" s="5">
        <f>IF(T1192&gt;0,RANK(T1192,(N1192:P1192,Q1192:AE1192)),0)</f>
        <v>0</v>
      </c>
      <c r="BD1192" s="5">
        <f>IF(S1192&gt;0,RANK(S1192,(N1192:P1192,Q1192:AE1192)),0)</f>
        <v>5</v>
      </c>
      <c r="BE1192" s="2">
        <f t="shared" si="487"/>
        <v>5.5108096651123361E-3</v>
      </c>
      <c r="BF1192" s="2">
        <f t="shared" si="488"/>
        <v>0</v>
      </c>
      <c r="BG1192" s="2">
        <f t="shared" si="489"/>
        <v>0</v>
      </c>
      <c r="BH1192" s="2">
        <f t="shared" si="490"/>
        <v>5.6521124770382927E-4</v>
      </c>
      <c r="BJ1192" t="s">
        <v>387</v>
      </c>
      <c r="BK1192" t="s">
        <v>320</v>
      </c>
      <c r="BL1192">
        <v>5</v>
      </c>
      <c r="BN1192" s="112">
        <v>22</v>
      </c>
      <c r="BO1192" s="114">
        <v>59</v>
      </c>
      <c r="BP1192" s="118">
        <f t="shared" ref="BP1192:BP1255" si="492">1000*BN1192+BO1192</f>
        <v>22059</v>
      </c>
      <c r="BQ1192" s="118">
        <f t="shared" si="491"/>
        <v>22059</v>
      </c>
      <c r="BR1192" s="5" t="s">
        <v>498</v>
      </c>
    </row>
    <row r="1193" spans="1:70" ht="15" hidden="1" customHeight="1" outlineLevel="1">
      <c r="A1193" t="s">
        <v>1596</v>
      </c>
      <c r="B1193" t="s">
        <v>320</v>
      </c>
      <c r="C1193" s="1">
        <f t="shared" si="482"/>
        <v>19275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7</v>
      </c>
      <c r="G1193" s="129">
        <f t="shared" si="479"/>
        <v>3752</v>
      </c>
      <c r="H1193" s="134">
        <f t="shared" si="480"/>
        <v>0.19465629053177691</v>
      </c>
      <c r="I1193" s="2"/>
      <c r="J1193" s="2">
        <f t="shared" si="483"/>
        <v>0.39216601815823604</v>
      </c>
      <c r="K1193" s="2">
        <f t="shared" si="484"/>
        <v>0.58682230869001295</v>
      </c>
      <c r="L1193" s="2">
        <f t="shared" si="485"/>
        <v>2.0752269779507134E-4</v>
      </c>
      <c r="M1193" s="2">
        <f t="shared" si="486"/>
        <v>2.0804150453955939E-2</v>
      </c>
      <c r="N1193" s="63">
        <v>7559</v>
      </c>
      <c r="O1193" s="63">
        <v>11311</v>
      </c>
      <c r="P1193" s="63">
        <v>4</v>
      </c>
      <c r="Q1193" s="63">
        <v>276</v>
      </c>
      <c r="R1193" s="63">
        <v>0</v>
      </c>
      <c r="S1193" s="63">
        <v>3</v>
      </c>
      <c r="T1193" s="63">
        <v>0</v>
      </c>
      <c r="U1193" s="63">
        <v>40</v>
      </c>
      <c r="V1193" s="63">
        <v>8</v>
      </c>
      <c r="W1193" s="63">
        <v>0</v>
      </c>
      <c r="X1193" s="63">
        <v>2</v>
      </c>
      <c r="Y1193" s="63">
        <v>0</v>
      </c>
      <c r="Z1193" s="63">
        <v>27</v>
      </c>
      <c r="AA1193" s="63">
        <v>0</v>
      </c>
      <c r="AB1193" s="63">
        <v>0</v>
      </c>
      <c r="AC1193" s="63">
        <v>0</v>
      </c>
      <c r="AD1193" s="63">
        <v>0</v>
      </c>
      <c r="AE1193" s="63">
        <v>0</v>
      </c>
      <c r="AF1193" s="63">
        <v>0</v>
      </c>
      <c r="AG1193" s="63">
        <v>0</v>
      </c>
      <c r="AH1193" s="63">
        <v>11</v>
      </c>
      <c r="AI1193" s="63">
        <v>9</v>
      </c>
      <c r="AJ1193" s="63">
        <v>0</v>
      </c>
      <c r="AK1193" s="63">
        <v>0</v>
      </c>
      <c r="AL1193" s="63">
        <v>9</v>
      </c>
      <c r="AM1193" s="63">
        <v>0</v>
      </c>
      <c r="AN1193" s="63">
        <v>0</v>
      </c>
      <c r="AO1193" s="63">
        <v>0</v>
      </c>
      <c r="AP1193" s="63">
        <v>0</v>
      </c>
      <c r="AQ1193" s="63">
        <v>0</v>
      </c>
      <c r="AR1193" s="63">
        <v>0</v>
      </c>
      <c r="AS1193" s="63">
        <v>0</v>
      </c>
      <c r="AT1193" s="63">
        <v>0</v>
      </c>
      <c r="AU1193" s="63">
        <v>16</v>
      </c>
      <c r="AV1193" s="63">
        <v>0</v>
      </c>
      <c r="AW1193" s="63">
        <v>0</v>
      </c>
      <c r="AX1193" s="63">
        <v>0</v>
      </c>
      <c r="AY1193" s="63">
        <v>0</v>
      </c>
      <c r="BA1193" s="5">
        <f>IF(Q1193&gt;0,RANK(Q1193,(N1193:P1193,Q1193:AE1193)),0)</f>
        <v>3</v>
      </c>
      <c r="BB1193" s="5">
        <f>IF(R1193&gt;0,RANK(R1193,(N1193:P1193,Q1193:AE1193)),0)</f>
        <v>0</v>
      </c>
      <c r="BC1193" s="5">
        <f>IF(T1193&gt;0,RANK(T1193,(N1193:P1193,Q1193:AE1193)),0)</f>
        <v>0</v>
      </c>
      <c r="BD1193" s="5">
        <f>IF(S1193&gt;0,RANK(S1193,(N1193:P1193,Q1193:AE1193)),0)</f>
        <v>8</v>
      </c>
      <c r="BE1193" s="2">
        <f t="shared" si="487"/>
        <v>1.4319066147859922E-2</v>
      </c>
      <c r="BF1193" s="2">
        <f t="shared" si="488"/>
        <v>0</v>
      </c>
      <c r="BG1193" s="2">
        <f t="shared" si="489"/>
        <v>0</v>
      </c>
      <c r="BH1193" s="2">
        <f t="shared" si="490"/>
        <v>1.5564202334630351E-4</v>
      </c>
      <c r="BJ1193" t="s">
        <v>1596</v>
      </c>
      <c r="BK1193" t="s">
        <v>320</v>
      </c>
      <c r="BL1193">
        <v>5</v>
      </c>
      <c r="BN1193" s="112">
        <v>22</v>
      </c>
      <c r="BO1193" s="114">
        <v>61</v>
      </c>
      <c r="BP1193" s="118">
        <f t="shared" si="492"/>
        <v>22061</v>
      </c>
      <c r="BQ1193" s="118">
        <f t="shared" si="491"/>
        <v>22061</v>
      </c>
      <c r="BR1193" s="5" t="s">
        <v>498</v>
      </c>
    </row>
    <row r="1194" spans="1:70" ht="15" hidden="1" customHeight="1" outlineLevel="1">
      <c r="A1194" t="s">
        <v>615</v>
      </c>
      <c r="B1194" t="s">
        <v>320</v>
      </c>
      <c r="C1194" s="1">
        <f t="shared" si="482"/>
        <v>65230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>IF(P1194&gt;0,RANK(P1194,(N1194:P1194,Q1194:AE1194)),0)</f>
        <v>8</v>
      </c>
      <c r="G1194" s="129">
        <f t="shared" si="479"/>
        <v>45628</v>
      </c>
      <c r="H1194" s="134">
        <f t="shared" si="480"/>
        <v>0.69949409780775718</v>
      </c>
      <c r="I1194" s="2"/>
      <c r="J1194" s="2">
        <f t="shared" si="483"/>
        <v>0.1417905871531504</v>
      </c>
      <c r="K1194" s="2">
        <f t="shared" si="484"/>
        <v>0.84128468496090758</v>
      </c>
      <c r="L1194" s="2">
        <f t="shared" si="485"/>
        <v>1.9929480300475241E-4</v>
      </c>
      <c r="M1194" s="2">
        <f t="shared" si="486"/>
        <v>1.6725433082937263E-2</v>
      </c>
      <c r="N1194" s="63">
        <v>9249</v>
      </c>
      <c r="O1194" s="63">
        <v>54877</v>
      </c>
      <c r="P1194" s="63">
        <v>13</v>
      </c>
      <c r="Q1194" s="63">
        <v>817</v>
      </c>
      <c r="R1194" s="63">
        <v>0</v>
      </c>
      <c r="S1194" s="63">
        <v>22</v>
      </c>
      <c r="T1194" s="63">
        <v>0</v>
      </c>
      <c r="U1194" s="63">
        <v>98</v>
      </c>
      <c r="V1194" s="63">
        <v>15</v>
      </c>
      <c r="W1194" s="63">
        <v>0</v>
      </c>
      <c r="X1194" s="63">
        <v>12</v>
      </c>
      <c r="Y1194" s="63">
        <v>0</v>
      </c>
      <c r="Z1194" s="63">
        <v>51</v>
      </c>
      <c r="AA1194" s="63">
        <v>0</v>
      </c>
      <c r="AB1194" s="63">
        <v>0</v>
      </c>
      <c r="AC1194" s="63">
        <v>0</v>
      </c>
      <c r="AD1194" s="63">
        <v>0</v>
      </c>
      <c r="AE1194" s="63">
        <v>0</v>
      </c>
      <c r="AF1194" s="63">
        <v>0</v>
      </c>
      <c r="AG1194" s="63">
        <v>0</v>
      </c>
      <c r="AH1194" s="63">
        <v>17</v>
      </c>
      <c r="AI1194" s="63">
        <v>9</v>
      </c>
      <c r="AJ1194" s="63">
        <v>0</v>
      </c>
      <c r="AK1194" s="63">
        <v>0</v>
      </c>
      <c r="AL1194" s="63">
        <v>21</v>
      </c>
      <c r="AM1194" s="63">
        <v>0</v>
      </c>
      <c r="AN1194" s="63">
        <v>0</v>
      </c>
      <c r="AO1194" s="63">
        <v>0</v>
      </c>
      <c r="AP1194" s="63">
        <v>0</v>
      </c>
      <c r="AQ1194" s="63">
        <v>0</v>
      </c>
      <c r="AR1194" s="63">
        <v>0</v>
      </c>
      <c r="AS1194" s="63">
        <v>0</v>
      </c>
      <c r="AT1194" s="63">
        <v>0</v>
      </c>
      <c r="AU1194" s="63">
        <v>29</v>
      </c>
      <c r="AV1194" s="63">
        <v>0</v>
      </c>
      <c r="AW1194" s="63">
        <v>0</v>
      </c>
      <c r="AX1194" s="63">
        <v>0</v>
      </c>
      <c r="AY1194" s="63">
        <v>0</v>
      </c>
      <c r="BA1194" s="5">
        <f>IF(Q1194&gt;0,RANK(Q1194,(N1194:P1194,Q1194:AE1194)),0)</f>
        <v>3</v>
      </c>
      <c r="BB1194" s="5">
        <f>IF(R1194&gt;0,RANK(R1194,(N1194:P1194,Q1194:AE1194)),0)</f>
        <v>0</v>
      </c>
      <c r="BC1194" s="5">
        <f>IF(T1194&gt;0,RANK(T1194,(N1194:P1194,Q1194:AE1194)),0)</f>
        <v>0</v>
      </c>
      <c r="BD1194" s="5">
        <f>IF(S1194&gt;0,RANK(S1194,(N1194:P1194,Q1194:AE1194)),0)</f>
        <v>6</v>
      </c>
      <c r="BE1194" s="2">
        <f t="shared" si="487"/>
        <v>1.2524911850375594E-2</v>
      </c>
      <c r="BF1194" s="2">
        <f t="shared" si="488"/>
        <v>0</v>
      </c>
      <c r="BG1194" s="2">
        <f t="shared" si="489"/>
        <v>0</v>
      </c>
      <c r="BH1194" s="2">
        <f t="shared" si="490"/>
        <v>3.3726812816188871E-4</v>
      </c>
      <c r="BJ1194" t="s">
        <v>615</v>
      </c>
      <c r="BK1194" t="s">
        <v>320</v>
      </c>
      <c r="BL1194">
        <v>6</v>
      </c>
      <c r="BN1194" s="112">
        <v>22</v>
      </c>
      <c r="BO1194" s="114">
        <v>63</v>
      </c>
      <c r="BP1194" s="118">
        <f t="shared" si="492"/>
        <v>22063</v>
      </c>
      <c r="BQ1194" s="118">
        <f t="shared" si="491"/>
        <v>22063</v>
      </c>
      <c r="BR1194" s="5" t="s">
        <v>498</v>
      </c>
    </row>
    <row r="1195" spans="1:70" ht="15" hidden="1" customHeight="1" outlineLevel="1">
      <c r="A1195" t="s">
        <v>1649</v>
      </c>
      <c r="B1195" t="s">
        <v>320</v>
      </c>
      <c r="C1195" s="1">
        <f t="shared" ref="C1195:C1227" si="493">SUM(N1195:AY1195)</f>
        <v>4670</v>
      </c>
      <c r="D1195" s="5">
        <f>IF(N1195&gt;0, RANK(N1195,(N1195:P1195,Q1195:AE1195)),0)</f>
        <v>1</v>
      </c>
      <c r="E1195" s="5">
        <f>IF(O1195&gt;0,RANK(O1195,(N1195:P1195,Q1195:AE1195)),0)</f>
        <v>2</v>
      </c>
      <c r="F1195" s="5">
        <f>IF(P1195&gt;0,RANK(P1195,(N1195:P1195,Q1195:AE1195)),0)</f>
        <v>6</v>
      </c>
      <c r="G1195" s="129">
        <f t="shared" si="479"/>
        <v>724</v>
      </c>
      <c r="H1195" s="134">
        <f t="shared" si="480"/>
        <v>0.1550321199143469</v>
      </c>
      <c r="I1195" s="2"/>
      <c r="J1195" s="2">
        <f t="shared" ref="J1195:J1227" si="494">IF($C1195=0,"-",N1195/$C1195)</f>
        <v>0.56830835117773015</v>
      </c>
      <c r="K1195" s="2">
        <f t="shared" ref="K1195:K1227" si="495">IF($C1195=0,"-",O1195/$C1195)</f>
        <v>0.41327623126338331</v>
      </c>
      <c r="L1195" s="2">
        <f t="shared" ref="L1195:L1227" si="496">IF($C1195=0,"-",P1195/$C1195)</f>
        <v>1.4989293361884369E-3</v>
      </c>
      <c r="M1195" s="2">
        <f t="shared" ref="M1195:M1226" si="497">IF(C1195=0,"-",(1-J1195-K1195-L1195))</f>
        <v>1.69164882226981E-2</v>
      </c>
      <c r="N1195" s="63">
        <v>2654</v>
      </c>
      <c r="O1195" s="63">
        <v>1930</v>
      </c>
      <c r="P1195" s="63">
        <v>7</v>
      </c>
      <c r="Q1195" s="63">
        <v>23</v>
      </c>
      <c r="R1195" s="63">
        <v>0</v>
      </c>
      <c r="S1195" s="63">
        <v>4</v>
      </c>
      <c r="T1195" s="63">
        <v>0</v>
      </c>
      <c r="U1195" s="63">
        <v>12</v>
      </c>
      <c r="V1195" s="63">
        <v>1</v>
      </c>
      <c r="W1195" s="63">
        <v>0</v>
      </c>
      <c r="X1195" s="63">
        <v>3</v>
      </c>
      <c r="Y1195" s="63">
        <v>0</v>
      </c>
      <c r="Z1195" s="63">
        <v>11</v>
      </c>
      <c r="AA1195" s="63">
        <v>0</v>
      </c>
      <c r="AB1195" s="63">
        <v>0</v>
      </c>
      <c r="AC1195" s="63">
        <v>0</v>
      </c>
      <c r="AD1195" s="63">
        <v>0</v>
      </c>
      <c r="AE1195" s="63">
        <v>0</v>
      </c>
      <c r="AF1195" s="63">
        <v>0</v>
      </c>
      <c r="AG1195" s="63">
        <v>0</v>
      </c>
      <c r="AH1195" s="63">
        <v>6</v>
      </c>
      <c r="AI1195" s="63">
        <v>10</v>
      </c>
      <c r="AJ1195" s="63">
        <v>0</v>
      </c>
      <c r="AK1195" s="63">
        <v>0</v>
      </c>
      <c r="AL1195" s="63">
        <v>1</v>
      </c>
      <c r="AM1195" s="63">
        <v>0</v>
      </c>
      <c r="AN1195" s="63">
        <v>0</v>
      </c>
      <c r="AO1195" s="63">
        <v>0</v>
      </c>
      <c r="AP1195" s="63">
        <v>0</v>
      </c>
      <c r="AQ1195" s="63">
        <v>0</v>
      </c>
      <c r="AR1195" s="63">
        <v>0</v>
      </c>
      <c r="AS1195" s="63">
        <v>0</v>
      </c>
      <c r="AT1195" s="63">
        <v>0</v>
      </c>
      <c r="AU1195" s="63">
        <v>8</v>
      </c>
      <c r="AV1195" s="63">
        <v>0</v>
      </c>
      <c r="AW1195" s="63">
        <v>0</v>
      </c>
      <c r="AX1195" s="63">
        <v>0</v>
      </c>
      <c r="AY1195" s="63">
        <v>0</v>
      </c>
      <c r="BA1195" s="5">
        <f>IF(Q1195&gt;0,RANK(Q1195,(N1195:P1195,Q1195:AE1195)),0)</f>
        <v>3</v>
      </c>
      <c r="BB1195" s="5">
        <f>IF(R1195&gt;0,RANK(R1195,(N1195:P1195,Q1195:AE1195)),0)</f>
        <v>0</v>
      </c>
      <c r="BC1195" s="5">
        <f>IF(T1195&gt;0,RANK(T1195,(N1195:P1195,Q1195:AE1195)),0)</f>
        <v>0</v>
      </c>
      <c r="BD1195" s="5">
        <f>IF(S1195&gt;0,RANK(S1195,(N1195:P1195,Q1195:AE1195)),0)</f>
        <v>7</v>
      </c>
      <c r="BE1195" s="2">
        <f t="shared" ref="BE1195:BE1227" si="498">IF($C1195=0,"-",Q1195/$C1195)</f>
        <v>4.925053533190578E-3</v>
      </c>
      <c r="BF1195" s="2">
        <f t="shared" ref="BF1195:BF1227" si="499">IF($C1195=0,"-",R1195/$C1195)</f>
        <v>0</v>
      </c>
      <c r="BG1195" s="2">
        <f t="shared" ref="BG1195:BG1227" si="500">IF($C1195=0,"-",T1195/$C1195)</f>
        <v>0</v>
      </c>
      <c r="BH1195" s="2">
        <f t="shared" ref="BH1195:BH1227" si="501">IF($C1195=0,"-",S1195/$C1195)</f>
        <v>8.5653104925053529E-4</v>
      </c>
      <c r="BJ1195" t="s">
        <v>1649</v>
      </c>
      <c r="BK1195" t="s">
        <v>320</v>
      </c>
      <c r="BL1195">
        <v>5</v>
      </c>
      <c r="BN1195" s="112">
        <v>22</v>
      </c>
      <c r="BO1195" s="114">
        <v>65</v>
      </c>
      <c r="BP1195" s="118">
        <f t="shared" si="492"/>
        <v>22065</v>
      </c>
      <c r="BQ1195" s="118">
        <f t="shared" si="491"/>
        <v>22065</v>
      </c>
      <c r="BR1195" s="5" t="s">
        <v>498</v>
      </c>
    </row>
    <row r="1196" spans="1:70" ht="15" hidden="1" customHeight="1" outlineLevel="1">
      <c r="A1196" t="s">
        <v>2656</v>
      </c>
      <c r="B1196" t="s">
        <v>320</v>
      </c>
      <c r="C1196" s="1">
        <f t="shared" si="493"/>
        <v>11574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9</v>
      </c>
      <c r="G1196" s="129">
        <f t="shared" si="479"/>
        <v>1564</v>
      </c>
      <c r="H1196" s="134">
        <f t="shared" si="480"/>
        <v>0.13513046483497496</v>
      </c>
      <c r="I1196" s="2"/>
      <c r="J1196" s="2">
        <f t="shared" si="494"/>
        <v>0.42733713495766373</v>
      </c>
      <c r="K1196" s="2">
        <f t="shared" si="495"/>
        <v>0.56246759979263872</v>
      </c>
      <c r="L1196" s="2">
        <f t="shared" si="496"/>
        <v>2.592016588906169E-4</v>
      </c>
      <c r="M1196" s="2">
        <f t="shared" si="497"/>
        <v>9.9360635908068776E-3</v>
      </c>
      <c r="N1196" s="63">
        <v>4946</v>
      </c>
      <c r="O1196" s="63">
        <v>6510</v>
      </c>
      <c r="P1196" s="63">
        <v>3</v>
      </c>
      <c r="Q1196" s="63">
        <v>56</v>
      </c>
      <c r="R1196" s="63">
        <v>0</v>
      </c>
      <c r="S1196" s="63">
        <v>5</v>
      </c>
      <c r="T1196" s="63">
        <v>0</v>
      </c>
      <c r="U1196" s="63">
        <v>8</v>
      </c>
      <c r="V1196" s="63">
        <v>4</v>
      </c>
      <c r="W1196" s="63">
        <v>0</v>
      </c>
      <c r="X1196" s="63">
        <v>5</v>
      </c>
      <c r="Y1196" s="63">
        <v>0</v>
      </c>
      <c r="Z1196" s="63">
        <v>8</v>
      </c>
      <c r="AA1196" s="63">
        <v>0</v>
      </c>
      <c r="AB1196" s="63">
        <v>0</v>
      </c>
      <c r="AC1196" s="63">
        <v>0</v>
      </c>
      <c r="AD1196" s="63">
        <v>0</v>
      </c>
      <c r="AE1196" s="63">
        <v>0</v>
      </c>
      <c r="AF1196" s="63">
        <v>0</v>
      </c>
      <c r="AG1196" s="63">
        <v>0</v>
      </c>
      <c r="AH1196" s="63">
        <v>4</v>
      </c>
      <c r="AI1196" s="63">
        <v>9</v>
      </c>
      <c r="AJ1196" s="63">
        <v>0</v>
      </c>
      <c r="AK1196" s="63">
        <v>0</v>
      </c>
      <c r="AL1196" s="63">
        <v>5</v>
      </c>
      <c r="AM1196" s="63">
        <v>0</v>
      </c>
      <c r="AN1196" s="63">
        <v>0</v>
      </c>
      <c r="AO1196" s="63">
        <v>0</v>
      </c>
      <c r="AP1196" s="63">
        <v>0</v>
      </c>
      <c r="AQ1196" s="63">
        <v>0</v>
      </c>
      <c r="AR1196" s="63">
        <v>0</v>
      </c>
      <c r="AS1196" s="63">
        <v>0</v>
      </c>
      <c r="AT1196" s="63">
        <v>0</v>
      </c>
      <c r="AU1196" s="63">
        <v>11</v>
      </c>
      <c r="AV1196" s="63">
        <v>0</v>
      </c>
      <c r="AW1196" s="63">
        <v>0</v>
      </c>
      <c r="AX1196" s="63">
        <v>0</v>
      </c>
      <c r="AY1196" s="63">
        <v>0</v>
      </c>
      <c r="BA1196" s="5">
        <f>IF(Q1196&gt;0,RANK(Q1196,(N1196:P1196,Q1196:AE1196)),0)</f>
        <v>3</v>
      </c>
      <c r="BB1196" s="5">
        <f>IF(R1196&gt;0,RANK(R1196,(N1196:P1196,Q1196:AE1196)),0)</f>
        <v>0</v>
      </c>
      <c r="BC1196" s="5">
        <f>IF(T1196&gt;0,RANK(T1196,(N1196:P1196,Q1196:AE1196)),0)</f>
        <v>0</v>
      </c>
      <c r="BD1196" s="5">
        <f>IF(S1196&gt;0,RANK(S1196,(N1196:P1196,Q1196:AE1196)),0)</f>
        <v>6</v>
      </c>
      <c r="BE1196" s="2">
        <f t="shared" si="498"/>
        <v>4.8384309659581818E-3</v>
      </c>
      <c r="BF1196" s="2">
        <f t="shared" si="499"/>
        <v>0</v>
      </c>
      <c r="BG1196" s="2">
        <f t="shared" si="500"/>
        <v>0</v>
      </c>
      <c r="BH1196" s="2">
        <f t="shared" si="501"/>
        <v>4.3200276481769481E-4</v>
      </c>
      <c r="BJ1196" t="s">
        <v>2656</v>
      </c>
      <c r="BK1196" t="s">
        <v>320</v>
      </c>
      <c r="BL1196">
        <v>5</v>
      </c>
      <c r="BN1196" s="112">
        <v>22</v>
      </c>
      <c r="BO1196" s="114">
        <v>67</v>
      </c>
      <c r="BP1196" s="118">
        <f t="shared" si="492"/>
        <v>22067</v>
      </c>
      <c r="BQ1196" s="118">
        <f t="shared" si="491"/>
        <v>22067</v>
      </c>
      <c r="BR1196" s="5" t="s">
        <v>498</v>
      </c>
    </row>
    <row r="1197" spans="1:70" ht="15" hidden="1" customHeight="1" outlineLevel="1">
      <c r="A1197" t="s">
        <v>1840</v>
      </c>
      <c r="B1197" t="s">
        <v>320</v>
      </c>
      <c r="C1197" s="1">
        <f t="shared" si="493"/>
        <v>16554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>IF(P1197&gt;0,RANK(P1197,(N1197:P1197,Q1197:AE1197)),0)</f>
        <v>9</v>
      </c>
      <c r="G1197" s="129">
        <f t="shared" si="479"/>
        <v>2462</v>
      </c>
      <c r="H1197" s="134">
        <f t="shared" si="480"/>
        <v>0.14872538359308929</v>
      </c>
      <c r="I1197" s="2"/>
      <c r="J1197" s="2">
        <f t="shared" si="494"/>
        <v>0.41657605412589105</v>
      </c>
      <c r="K1197" s="2">
        <f t="shared" si="495"/>
        <v>0.56530143771898034</v>
      </c>
      <c r="L1197" s="2">
        <f t="shared" si="496"/>
        <v>3.6245016310257339E-4</v>
      </c>
      <c r="M1197" s="2">
        <f t="shared" si="497"/>
        <v>1.776005799202604E-2</v>
      </c>
      <c r="N1197" s="63">
        <v>6896</v>
      </c>
      <c r="O1197" s="63">
        <v>9358</v>
      </c>
      <c r="P1197" s="63">
        <v>6</v>
      </c>
      <c r="Q1197" s="63">
        <v>172</v>
      </c>
      <c r="R1197" s="63">
        <v>0</v>
      </c>
      <c r="S1197" s="63">
        <v>12</v>
      </c>
      <c r="T1197" s="63">
        <v>0</v>
      </c>
      <c r="U1197" s="63">
        <v>28</v>
      </c>
      <c r="V1197" s="63">
        <v>7</v>
      </c>
      <c r="W1197" s="63">
        <v>0</v>
      </c>
      <c r="X1197" s="63">
        <v>9</v>
      </c>
      <c r="Y1197" s="63">
        <v>0</v>
      </c>
      <c r="Z1197" s="63">
        <v>23</v>
      </c>
      <c r="AA1197" s="63">
        <v>0</v>
      </c>
      <c r="AB1197" s="63">
        <v>0</v>
      </c>
      <c r="AC1197" s="63">
        <v>0</v>
      </c>
      <c r="AD1197" s="63">
        <v>0</v>
      </c>
      <c r="AE1197" s="63">
        <v>0</v>
      </c>
      <c r="AF1197" s="63">
        <v>0</v>
      </c>
      <c r="AG1197" s="63">
        <v>0</v>
      </c>
      <c r="AH1197" s="63">
        <v>4</v>
      </c>
      <c r="AI1197" s="63">
        <v>12</v>
      </c>
      <c r="AJ1197" s="63">
        <v>0</v>
      </c>
      <c r="AK1197" s="63">
        <v>0</v>
      </c>
      <c r="AL1197" s="63">
        <v>5</v>
      </c>
      <c r="AM1197" s="63">
        <v>0</v>
      </c>
      <c r="AN1197" s="63">
        <v>0</v>
      </c>
      <c r="AO1197" s="63">
        <v>0</v>
      </c>
      <c r="AP1197" s="63">
        <v>0</v>
      </c>
      <c r="AQ1197" s="63">
        <v>0</v>
      </c>
      <c r="AR1197" s="63">
        <v>0</v>
      </c>
      <c r="AS1197" s="63">
        <v>0</v>
      </c>
      <c r="AT1197" s="63">
        <v>0</v>
      </c>
      <c r="AU1197" s="63">
        <v>22</v>
      </c>
      <c r="AV1197" s="63">
        <v>0</v>
      </c>
      <c r="AW1197" s="63">
        <v>0</v>
      </c>
      <c r="AX1197" s="63">
        <v>0</v>
      </c>
      <c r="AY1197" s="63">
        <v>0</v>
      </c>
      <c r="BA1197" s="5">
        <f>IF(Q1197&gt;0,RANK(Q1197,(N1197:P1197,Q1197:AE1197)),0)</f>
        <v>3</v>
      </c>
      <c r="BB1197" s="5">
        <f>IF(R1197&gt;0,RANK(R1197,(N1197:P1197,Q1197:AE1197)),0)</f>
        <v>0</v>
      </c>
      <c r="BC1197" s="5">
        <f>IF(T1197&gt;0,RANK(T1197,(N1197:P1197,Q1197:AE1197)),0)</f>
        <v>0</v>
      </c>
      <c r="BD1197" s="5">
        <f>IF(S1197&gt;0,RANK(S1197,(N1197:P1197,Q1197:AE1197)),0)</f>
        <v>6</v>
      </c>
      <c r="BE1197" s="2">
        <f t="shared" si="498"/>
        <v>1.0390238008940436E-2</v>
      </c>
      <c r="BF1197" s="2">
        <f t="shared" si="499"/>
        <v>0</v>
      </c>
      <c r="BG1197" s="2">
        <f t="shared" si="500"/>
        <v>0</v>
      </c>
      <c r="BH1197" s="2">
        <f t="shared" si="501"/>
        <v>7.2490032620514677E-4</v>
      </c>
      <c r="BJ1197" t="s">
        <v>1840</v>
      </c>
      <c r="BK1197" t="s">
        <v>320</v>
      </c>
      <c r="BL1197">
        <v>4</v>
      </c>
      <c r="BN1197" s="112">
        <v>22</v>
      </c>
      <c r="BO1197" s="114">
        <v>69</v>
      </c>
      <c r="BP1197" s="118">
        <f t="shared" si="492"/>
        <v>22069</v>
      </c>
      <c r="BQ1197" s="118">
        <f t="shared" si="491"/>
        <v>22069</v>
      </c>
      <c r="BR1197" s="5" t="s">
        <v>498</v>
      </c>
    </row>
    <row r="1198" spans="1:70" ht="15" hidden="1" customHeight="1" outlineLevel="1">
      <c r="A1198" t="s">
        <v>405</v>
      </c>
      <c r="B1198" t="s">
        <v>320</v>
      </c>
      <c r="C1198" s="1">
        <f t="shared" si="493"/>
        <v>177819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>IF(P1198&gt;0,RANK(P1198,(N1198:P1198,Q1198:AE1198)),0)</f>
        <v>8</v>
      </c>
      <c r="G1198" s="129">
        <f t="shared" si="479"/>
        <v>121190</v>
      </c>
      <c r="H1198" s="134">
        <f t="shared" si="480"/>
        <v>0.68153571890517883</v>
      </c>
      <c r="I1198" s="2"/>
      <c r="J1198" s="2">
        <f t="shared" si="494"/>
        <v>0.83148594919553032</v>
      </c>
      <c r="K1198" s="2">
        <f t="shared" si="495"/>
        <v>0.14995023029035143</v>
      </c>
      <c r="L1198" s="2">
        <f t="shared" si="496"/>
        <v>4.2740089641714329E-4</v>
      </c>
      <c r="M1198" s="2">
        <f t="shared" si="497"/>
        <v>1.8136419617701113E-2</v>
      </c>
      <c r="N1198" s="63">
        <v>147854</v>
      </c>
      <c r="O1198" s="63">
        <v>26664</v>
      </c>
      <c r="P1198" s="63">
        <v>76</v>
      </c>
      <c r="Q1198" s="63">
        <v>1603</v>
      </c>
      <c r="R1198" s="63">
        <v>0</v>
      </c>
      <c r="S1198" s="63">
        <v>42</v>
      </c>
      <c r="T1198" s="63">
        <v>0</v>
      </c>
      <c r="U1198" s="63">
        <v>708</v>
      </c>
      <c r="V1198" s="63">
        <v>262</v>
      </c>
      <c r="W1198" s="63">
        <v>0</v>
      </c>
      <c r="X1198" s="63">
        <v>111</v>
      </c>
      <c r="Y1198" s="63">
        <v>0</v>
      </c>
      <c r="Z1198" s="63">
        <v>178</v>
      </c>
      <c r="AA1198" s="63">
        <v>0</v>
      </c>
      <c r="AB1198" s="63">
        <v>0</v>
      </c>
      <c r="AC1198" s="63">
        <v>0</v>
      </c>
      <c r="AD1198" s="63">
        <v>0</v>
      </c>
      <c r="AE1198" s="63">
        <v>0</v>
      </c>
      <c r="AF1198" s="63">
        <v>0</v>
      </c>
      <c r="AG1198" s="63">
        <v>0</v>
      </c>
      <c r="AH1198" s="63">
        <v>52</v>
      </c>
      <c r="AI1198" s="63">
        <v>100</v>
      </c>
      <c r="AJ1198" s="63">
        <v>0</v>
      </c>
      <c r="AK1198" s="63">
        <v>0</v>
      </c>
      <c r="AL1198" s="63">
        <v>37</v>
      </c>
      <c r="AM1198" s="63">
        <v>0</v>
      </c>
      <c r="AN1198" s="63">
        <v>0</v>
      </c>
      <c r="AO1198" s="63">
        <v>0</v>
      </c>
      <c r="AP1198" s="63">
        <v>0</v>
      </c>
      <c r="AQ1198" s="63">
        <v>0</v>
      </c>
      <c r="AR1198" s="63">
        <v>0</v>
      </c>
      <c r="AS1198" s="63">
        <v>0</v>
      </c>
      <c r="AT1198" s="63">
        <v>0</v>
      </c>
      <c r="AU1198" s="63">
        <v>132</v>
      </c>
      <c r="AV1198" s="63">
        <v>0</v>
      </c>
      <c r="AW1198" s="63">
        <v>0</v>
      </c>
      <c r="AX1198" s="63">
        <v>0</v>
      </c>
      <c r="AY1198" s="63">
        <v>0</v>
      </c>
      <c r="BA1198" s="5">
        <f>IF(Q1198&gt;0,RANK(Q1198,(N1198:P1198,Q1198:AE1198)),0)</f>
        <v>3</v>
      </c>
      <c r="BB1198" s="5">
        <f>IF(R1198&gt;0,RANK(R1198,(N1198:P1198,Q1198:AE1198)),0)</f>
        <v>0</v>
      </c>
      <c r="BC1198" s="5">
        <f>IF(T1198&gt;0,RANK(T1198,(N1198:P1198,Q1198:AE1198)),0)</f>
        <v>0</v>
      </c>
      <c r="BD1198" s="5">
        <f>IF(S1198&gt;0,RANK(S1198,(N1198:P1198,Q1198:AE1198)),0)</f>
        <v>9</v>
      </c>
      <c r="BE1198" s="2">
        <f t="shared" si="498"/>
        <v>9.0147846967984294E-3</v>
      </c>
      <c r="BF1198" s="2">
        <f t="shared" si="499"/>
        <v>0</v>
      </c>
      <c r="BG1198" s="2">
        <f t="shared" si="500"/>
        <v>0</v>
      </c>
      <c r="BH1198" s="2">
        <f t="shared" si="501"/>
        <v>2.3619523223052655E-4</v>
      </c>
      <c r="BJ1198" t="s">
        <v>405</v>
      </c>
      <c r="BK1198" t="s">
        <v>320</v>
      </c>
      <c r="BN1198" s="112">
        <v>22</v>
      </c>
      <c r="BO1198" s="114">
        <v>71</v>
      </c>
      <c r="BP1198" s="118">
        <f t="shared" si="492"/>
        <v>22071</v>
      </c>
      <c r="BQ1198" s="118">
        <f t="shared" si="491"/>
        <v>22071</v>
      </c>
      <c r="BR1198" s="5" t="s">
        <v>498</v>
      </c>
    </row>
    <row r="1199" spans="1:70" ht="15" hidden="1" customHeight="1" outlineLevel="1">
      <c r="A1199" t="s">
        <v>187</v>
      </c>
      <c r="B1199" t="s">
        <v>320</v>
      </c>
      <c r="C1199" s="1">
        <f t="shared" si="493"/>
        <v>69166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8</v>
      </c>
      <c r="G1199" s="129">
        <f t="shared" si="479"/>
        <v>16342</v>
      </c>
      <c r="H1199" s="134">
        <f t="shared" si="480"/>
        <v>0.23627215684006592</v>
      </c>
      <c r="I1199" s="2"/>
      <c r="J1199" s="2">
        <f t="shared" si="494"/>
        <v>0.37464939421102855</v>
      </c>
      <c r="K1199" s="2">
        <f t="shared" si="495"/>
        <v>0.61092155105109447</v>
      </c>
      <c r="L1199" s="2">
        <f t="shared" si="496"/>
        <v>2.1686956018853194E-4</v>
      </c>
      <c r="M1199" s="2">
        <f t="shared" si="497"/>
        <v>1.4212185177688502E-2</v>
      </c>
      <c r="N1199" s="63">
        <v>25913</v>
      </c>
      <c r="O1199" s="63">
        <v>42255</v>
      </c>
      <c r="P1199" s="63">
        <v>15</v>
      </c>
      <c r="Q1199" s="63">
        <v>624</v>
      </c>
      <c r="R1199" s="63">
        <v>0</v>
      </c>
      <c r="S1199" s="63">
        <v>22</v>
      </c>
      <c r="T1199" s="63">
        <v>0</v>
      </c>
      <c r="U1199" s="63">
        <v>125</v>
      </c>
      <c r="V1199" s="63">
        <v>18</v>
      </c>
      <c r="W1199" s="63">
        <v>0</v>
      </c>
      <c r="X1199" s="63">
        <v>11</v>
      </c>
      <c r="Y1199" s="63">
        <v>0</v>
      </c>
      <c r="Z1199" s="63">
        <v>69</v>
      </c>
      <c r="AA1199" s="63">
        <v>0</v>
      </c>
      <c r="AB1199" s="63">
        <v>0</v>
      </c>
      <c r="AC1199" s="63">
        <v>0</v>
      </c>
      <c r="AD1199" s="63">
        <v>0</v>
      </c>
      <c r="AE1199" s="63">
        <v>0</v>
      </c>
      <c r="AF1199" s="63">
        <v>0</v>
      </c>
      <c r="AG1199" s="63">
        <v>0</v>
      </c>
      <c r="AH1199" s="63">
        <v>14</v>
      </c>
      <c r="AI1199" s="63">
        <v>33</v>
      </c>
      <c r="AJ1199" s="63">
        <v>0</v>
      </c>
      <c r="AK1199" s="63">
        <v>0</v>
      </c>
      <c r="AL1199" s="63">
        <v>19</v>
      </c>
      <c r="AM1199" s="63">
        <v>0</v>
      </c>
      <c r="AN1199" s="63">
        <v>0</v>
      </c>
      <c r="AO1199" s="63">
        <v>0</v>
      </c>
      <c r="AP1199" s="63">
        <v>0</v>
      </c>
      <c r="AQ1199" s="63">
        <v>0</v>
      </c>
      <c r="AR1199" s="63">
        <v>0</v>
      </c>
      <c r="AS1199" s="63">
        <v>0</v>
      </c>
      <c r="AT1199" s="63">
        <v>0</v>
      </c>
      <c r="AU1199" s="63">
        <v>48</v>
      </c>
      <c r="AV1199" s="63">
        <v>0</v>
      </c>
      <c r="AW1199" s="63">
        <v>0</v>
      </c>
      <c r="AX1199" s="63">
        <v>0</v>
      </c>
      <c r="AY1199" s="63">
        <v>0</v>
      </c>
      <c r="BA1199" s="5">
        <f>IF(Q1199&gt;0,RANK(Q1199,(N1199:P1199,Q1199:AE1199)),0)</f>
        <v>3</v>
      </c>
      <c r="BB1199" s="5">
        <f>IF(R1199&gt;0,RANK(R1199,(N1199:P1199,Q1199:AE1199)),0)</f>
        <v>0</v>
      </c>
      <c r="BC1199" s="5">
        <f>IF(T1199&gt;0,RANK(T1199,(N1199:P1199,Q1199:AE1199)),0)</f>
        <v>0</v>
      </c>
      <c r="BD1199" s="5">
        <f>IF(S1199&gt;0,RANK(S1199,(N1199:P1199,Q1199:AE1199)),0)</f>
        <v>6</v>
      </c>
      <c r="BE1199" s="2">
        <f t="shared" si="498"/>
        <v>9.0217737038429287E-3</v>
      </c>
      <c r="BF1199" s="2">
        <f t="shared" si="499"/>
        <v>0</v>
      </c>
      <c r="BG1199" s="2">
        <f t="shared" si="500"/>
        <v>0</v>
      </c>
      <c r="BH1199" s="2">
        <f t="shared" si="501"/>
        <v>3.1807535494318017E-4</v>
      </c>
      <c r="BJ1199" t="s">
        <v>187</v>
      </c>
      <c r="BK1199" t="s">
        <v>320</v>
      </c>
      <c r="BL1199">
        <v>5</v>
      </c>
      <c r="BN1199" s="112">
        <v>22</v>
      </c>
      <c r="BO1199" s="114">
        <v>73</v>
      </c>
      <c r="BP1199" s="118">
        <f t="shared" si="492"/>
        <v>22073</v>
      </c>
      <c r="BQ1199" s="118">
        <f t="shared" si="491"/>
        <v>22073</v>
      </c>
      <c r="BR1199" s="5" t="s">
        <v>498</v>
      </c>
    </row>
    <row r="1200" spans="1:70" ht="15" hidden="1" customHeight="1" outlineLevel="1">
      <c r="A1200" t="s">
        <v>43</v>
      </c>
      <c r="B1200" t="s">
        <v>320</v>
      </c>
      <c r="C1200" s="1">
        <f t="shared" si="493"/>
        <v>11014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6</v>
      </c>
      <c r="G1200" s="129">
        <f t="shared" si="479"/>
        <v>3998</v>
      </c>
      <c r="H1200" s="134">
        <f t="shared" si="480"/>
        <v>0.36299255493008897</v>
      </c>
      <c r="I1200" s="2"/>
      <c r="J1200" s="2">
        <f t="shared" si="494"/>
        <v>0.30996913019792993</v>
      </c>
      <c r="K1200" s="2">
        <f t="shared" si="495"/>
        <v>0.6729616851280189</v>
      </c>
      <c r="L1200" s="2">
        <f t="shared" si="496"/>
        <v>5.4476121300163429E-4</v>
      </c>
      <c r="M1200" s="2">
        <f t="shared" si="497"/>
        <v>1.6524423461049528E-2</v>
      </c>
      <c r="N1200" s="63">
        <v>3414</v>
      </c>
      <c r="O1200" s="63">
        <v>7412</v>
      </c>
      <c r="P1200" s="63">
        <v>6</v>
      </c>
      <c r="Q1200" s="63">
        <v>103</v>
      </c>
      <c r="R1200" s="63">
        <v>0</v>
      </c>
      <c r="S1200" s="63">
        <v>2</v>
      </c>
      <c r="T1200" s="63">
        <v>0</v>
      </c>
      <c r="U1200" s="63">
        <v>31</v>
      </c>
      <c r="V1200" s="63">
        <v>4</v>
      </c>
      <c r="W1200" s="63">
        <v>0</v>
      </c>
      <c r="X1200" s="63">
        <v>1</v>
      </c>
      <c r="Y1200" s="63">
        <v>0</v>
      </c>
      <c r="Z1200" s="63">
        <v>17</v>
      </c>
      <c r="AA1200" s="63">
        <v>0</v>
      </c>
      <c r="AB1200" s="63">
        <v>0</v>
      </c>
      <c r="AC1200" s="63">
        <v>0</v>
      </c>
      <c r="AD1200" s="63">
        <v>0</v>
      </c>
      <c r="AE1200" s="63">
        <v>0</v>
      </c>
      <c r="AF1200" s="63">
        <v>0</v>
      </c>
      <c r="AG1200" s="63">
        <v>0</v>
      </c>
      <c r="AH1200" s="63">
        <v>5</v>
      </c>
      <c r="AI1200" s="63">
        <v>7</v>
      </c>
      <c r="AJ1200" s="63">
        <v>0</v>
      </c>
      <c r="AK1200" s="63">
        <v>0</v>
      </c>
      <c r="AL1200" s="63">
        <v>6</v>
      </c>
      <c r="AM1200" s="63">
        <v>0</v>
      </c>
      <c r="AN1200" s="63">
        <v>0</v>
      </c>
      <c r="AO1200" s="63">
        <v>0</v>
      </c>
      <c r="AP1200" s="63">
        <v>0</v>
      </c>
      <c r="AQ1200" s="63">
        <v>0</v>
      </c>
      <c r="AR1200" s="63">
        <v>0</v>
      </c>
      <c r="AS1200" s="63">
        <v>0</v>
      </c>
      <c r="AT1200" s="63">
        <v>0</v>
      </c>
      <c r="AU1200" s="63">
        <v>6</v>
      </c>
      <c r="AV1200" s="63">
        <v>0</v>
      </c>
      <c r="AW1200" s="63">
        <v>0</v>
      </c>
      <c r="AX1200" s="63">
        <v>0</v>
      </c>
      <c r="AY1200" s="63">
        <v>0</v>
      </c>
      <c r="BA1200" s="5">
        <f>IF(Q1200&gt;0,RANK(Q1200,(N1200:P1200,Q1200:AE1200)),0)</f>
        <v>3</v>
      </c>
      <c r="BB1200" s="5">
        <f>IF(R1200&gt;0,RANK(R1200,(N1200:P1200,Q1200:AE1200)),0)</f>
        <v>0</v>
      </c>
      <c r="BC1200" s="5">
        <f>IF(T1200&gt;0,RANK(T1200,(N1200:P1200,Q1200:AE1200)),0)</f>
        <v>0</v>
      </c>
      <c r="BD1200" s="5">
        <f>IF(S1200&gt;0,RANK(S1200,(N1200:P1200,Q1200:AE1200)),0)</f>
        <v>8</v>
      </c>
      <c r="BE1200" s="2">
        <f t="shared" si="498"/>
        <v>9.3517341565280548E-3</v>
      </c>
      <c r="BF1200" s="2">
        <f t="shared" si="499"/>
        <v>0</v>
      </c>
      <c r="BG1200" s="2">
        <f t="shared" si="500"/>
        <v>0</v>
      </c>
      <c r="BH1200" s="2">
        <f t="shared" si="501"/>
        <v>1.8158707100054475E-4</v>
      </c>
      <c r="BJ1200" t="s">
        <v>43</v>
      </c>
      <c r="BK1200" t="s">
        <v>320</v>
      </c>
      <c r="BL1200">
        <v>1</v>
      </c>
      <c r="BN1200" s="112">
        <v>22</v>
      </c>
      <c r="BO1200" s="114">
        <v>75</v>
      </c>
      <c r="BP1200" s="118">
        <f t="shared" si="492"/>
        <v>22075</v>
      </c>
      <c r="BQ1200" s="118">
        <f t="shared" si="491"/>
        <v>22075</v>
      </c>
      <c r="BR1200" s="5" t="s">
        <v>498</v>
      </c>
    </row>
    <row r="1201" spans="1:70" ht="15" hidden="1" customHeight="1" outlineLevel="1">
      <c r="A1201" t="s">
        <v>893</v>
      </c>
      <c r="B1201" t="s">
        <v>320</v>
      </c>
      <c r="C1201" s="1">
        <f t="shared" si="493"/>
        <v>12371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6</v>
      </c>
      <c r="G1201" s="129">
        <f t="shared" si="479"/>
        <v>2820</v>
      </c>
      <c r="H1201" s="134">
        <f t="shared" si="480"/>
        <v>0.2279524694850861</v>
      </c>
      <c r="I1201" s="2"/>
      <c r="J1201" s="2">
        <f t="shared" si="494"/>
        <v>0.37854660092150999</v>
      </c>
      <c r="K1201" s="2">
        <f t="shared" si="495"/>
        <v>0.60649907040659612</v>
      </c>
      <c r="L1201" s="2">
        <f t="shared" si="496"/>
        <v>4.8500525422358744E-4</v>
      </c>
      <c r="M1201" s="2">
        <f t="shared" si="497"/>
        <v>1.4469323417670359E-2</v>
      </c>
      <c r="N1201" s="63">
        <v>4683</v>
      </c>
      <c r="O1201" s="63">
        <v>7503</v>
      </c>
      <c r="P1201" s="63">
        <v>6</v>
      </c>
      <c r="Q1201" s="63">
        <v>94</v>
      </c>
      <c r="R1201" s="63">
        <v>0</v>
      </c>
      <c r="S1201" s="63">
        <v>5</v>
      </c>
      <c r="T1201" s="63">
        <v>0</v>
      </c>
      <c r="U1201" s="63">
        <v>21</v>
      </c>
      <c r="V1201" s="63">
        <v>2</v>
      </c>
      <c r="W1201" s="63">
        <v>0</v>
      </c>
      <c r="X1201" s="63">
        <v>5</v>
      </c>
      <c r="Y1201" s="63">
        <v>0</v>
      </c>
      <c r="Z1201" s="63">
        <v>17</v>
      </c>
      <c r="AA1201" s="63">
        <v>0</v>
      </c>
      <c r="AB1201" s="63">
        <v>0</v>
      </c>
      <c r="AC1201" s="63">
        <v>0</v>
      </c>
      <c r="AD1201" s="63">
        <v>0</v>
      </c>
      <c r="AE1201" s="63">
        <v>0</v>
      </c>
      <c r="AF1201" s="63">
        <v>0</v>
      </c>
      <c r="AG1201" s="63">
        <v>0</v>
      </c>
      <c r="AH1201" s="63">
        <v>11</v>
      </c>
      <c r="AI1201" s="63">
        <v>11</v>
      </c>
      <c r="AJ1201" s="63">
        <v>0</v>
      </c>
      <c r="AK1201" s="63">
        <v>0</v>
      </c>
      <c r="AL1201" s="63">
        <v>6</v>
      </c>
      <c r="AM1201" s="63">
        <v>0</v>
      </c>
      <c r="AN1201" s="63">
        <v>0</v>
      </c>
      <c r="AO1201" s="63">
        <v>0</v>
      </c>
      <c r="AP1201" s="63">
        <v>0</v>
      </c>
      <c r="AQ1201" s="63">
        <v>0</v>
      </c>
      <c r="AR1201" s="63">
        <v>0</v>
      </c>
      <c r="AS1201" s="63">
        <v>0</v>
      </c>
      <c r="AT1201" s="63">
        <v>0</v>
      </c>
      <c r="AU1201" s="63">
        <v>7</v>
      </c>
      <c r="AV1201" s="63">
        <v>0</v>
      </c>
      <c r="AW1201" s="63">
        <v>0</v>
      </c>
      <c r="AX1201" s="63">
        <v>0</v>
      </c>
      <c r="AY1201" s="63">
        <v>0</v>
      </c>
      <c r="BA1201" s="5">
        <f>IF(Q1201&gt;0,RANK(Q1201,(N1201:P1201,Q1201:AE1201)),0)</f>
        <v>3</v>
      </c>
      <c r="BB1201" s="5">
        <f>IF(R1201&gt;0,RANK(R1201,(N1201:P1201,Q1201:AE1201)),0)</f>
        <v>0</v>
      </c>
      <c r="BC1201" s="5">
        <f>IF(T1201&gt;0,RANK(T1201,(N1201:P1201,Q1201:AE1201)),0)</f>
        <v>0</v>
      </c>
      <c r="BD1201" s="5">
        <f>IF(S1201&gt;0,RANK(S1201,(N1201:P1201,Q1201:AE1201)),0)</f>
        <v>7</v>
      </c>
      <c r="BE1201" s="2">
        <f t="shared" si="498"/>
        <v>7.5984156495028697E-3</v>
      </c>
      <c r="BF1201" s="2">
        <f t="shared" si="499"/>
        <v>0</v>
      </c>
      <c r="BG1201" s="2">
        <f t="shared" si="500"/>
        <v>0</v>
      </c>
      <c r="BH1201" s="2">
        <f t="shared" si="501"/>
        <v>4.0417104518632283E-4</v>
      </c>
      <c r="BJ1201" t="s">
        <v>893</v>
      </c>
      <c r="BK1201" t="s">
        <v>320</v>
      </c>
      <c r="BL1201">
        <v>6</v>
      </c>
      <c r="BN1201" s="112">
        <v>22</v>
      </c>
      <c r="BO1201" s="114">
        <v>77</v>
      </c>
      <c r="BP1201" s="118">
        <f t="shared" si="492"/>
        <v>22077</v>
      </c>
      <c r="BQ1201" s="118">
        <f t="shared" si="491"/>
        <v>22077</v>
      </c>
      <c r="BR1201" s="5" t="s">
        <v>498</v>
      </c>
    </row>
    <row r="1202" spans="1:70" ht="15" hidden="1" customHeight="1" outlineLevel="1">
      <c r="A1202" t="s">
        <v>1511</v>
      </c>
      <c r="B1202" t="s">
        <v>320</v>
      </c>
      <c r="C1202" s="1">
        <f t="shared" si="493"/>
        <v>58865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8</v>
      </c>
      <c r="G1202" s="129">
        <f t="shared" si="479"/>
        <v>18872</v>
      </c>
      <c r="H1202" s="134">
        <f t="shared" si="480"/>
        <v>0.32059797842521021</v>
      </c>
      <c r="I1202" s="2"/>
      <c r="J1202" s="2">
        <f t="shared" si="494"/>
        <v>0.33084175656162407</v>
      </c>
      <c r="K1202" s="2">
        <f t="shared" si="495"/>
        <v>0.65143973498683427</v>
      </c>
      <c r="L1202" s="2">
        <f t="shared" si="496"/>
        <v>3.0578442198250235E-4</v>
      </c>
      <c r="M1202" s="2">
        <f t="shared" si="497"/>
        <v>1.7412724029559158E-2</v>
      </c>
      <c r="N1202" s="63">
        <v>19475</v>
      </c>
      <c r="O1202" s="63">
        <v>38347</v>
      </c>
      <c r="P1202" s="63">
        <v>18</v>
      </c>
      <c r="Q1202" s="63">
        <v>693</v>
      </c>
      <c r="R1202" s="63">
        <v>0</v>
      </c>
      <c r="S1202" s="63">
        <v>23</v>
      </c>
      <c r="T1202" s="63">
        <v>0</v>
      </c>
      <c r="U1202" s="63">
        <v>125</v>
      </c>
      <c r="V1202" s="63">
        <v>20</v>
      </c>
      <c r="W1202" s="63">
        <v>0</v>
      </c>
      <c r="X1202" s="63">
        <v>15</v>
      </c>
      <c r="Y1202" s="63">
        <v>0</v>
      </c>
      <c r="Z1202" s="63">
        <v>48</v>
      </c>
      <c r="AA1202" s="63">
        <v>0</v>
      </c>
      <c r="AB1202" s="63">
        <v>0</v>
      </c>
      <c r="AC1202" s="63">
        <v>0</v>
      </c>
      <c r="AD1202" s="63">
        <v>0</v>
      </c>
      <c r="AE1202" s="63">
        <v>0</v>
      </c>
      <c r="AF1202" s="63">
        <v>0</v>
      </c>
      <c r="AG1202" s="63">
        <v>0</v>
      </c>
      <c r="AH1202" s="63">
        <v>16</v>
      </c>
      <c r="AI1202" s="63">
        <v>22</v>
      </c>
      <c r="AJ1202" s="63">
        <v>0</v>
      </c>
      <c r="AK1202" s="63">
        <v>0</v>
      </c>
      <c r="AL1202" s="63">
        <v>16</v>
      </c>
      <c r="AM1202" s="63">
        <v>0</v>
      </c>
      <c r="AN1202" s="63">
        <v>0</v>
      </c>
      <c r="AO1202" s="63">
        <v>0</v>
      </c>
      <c r="AP1202" s="63">
        <v>0</v>
      </c>
      <c r="AQ1202" s="63">
        <v>0</v>
      </c>
      <c r="AR1202" s="63">
        <v>0</v>
      </c>
      <c r="AS1202" s="63">
        <v>0</v>
      </c>
      <c r="AT1202" s="63">
        <v>0</v>
      </c>
      <c r="AU1202" s="63">
        <v>47</v>
      </c>
      <c r="AV1202" s="63">
        <v>0</v>
      </c>
      <c r="AW1202" s="63">
        <v>0</v>
      </c>
      <c r="AX1202" s="63">
        <v>0</v>
      </c>
      <c r="AY1202" s="63">
        <v>0</v>
      </c>
      <c r="BA1202" s="5">
        <f>IF(Q1202&gt;0,RANK(Q1202,(N1202:P1202,Q1202:AE1202)),0)</f>
        <v>3</v>
      </c>
      <c r="BB1202" s="5">
        <f>IF(R1202&gt;0,RANK(R1202,(N1202:P1202,Q1202:AE1202)),0)</f>
        <v>0</v>
      </c>
      <c r="BC1202" s="5">
        <f>IF(T1202&gt;0,RANK(T1202,(N1202:P1202,Q1202:AE1202)),0)</f>
        <v>0</v>
      </c>
      <c r="BD1202" s="5">
        <f>IF(S1202&gt;0,RANK(S1202,(N1202:P1202,Q1202:AE1202)),0)</f>
        <v>6</v>
      </c>
      <c r="BE1202" s="2">
        <f t="shared" si="498"/>
        <v>1.177270024632634E-2</v>
      </c>
      <c r="BF1202" s="2">
        <f t="shared" si="499"/>
        <v>0</v>
      </c>
      <c r="BG1202" s="2">
        <f t="shared" si="500"/>
        <v>0</v>
      </c>
      <c r="BH1202" s="2">
        <f t="shared" si="501"/>
        <v>3.9072453919986407E-4</v>
      </c>
      <c r="BJ1202" t="s">
        <v>1511</v>
      </c>
      <c r="BK1202" t="s">
        <v>320</v>
      </c>
      <c r="BL1202">
        <v>5</v>
      </c>
      <c r="BN1202" s="112">
        <v>22</v>
      </c>
      <c r="BO1202" s="114">
        <v>79</v>
      </c>
      <c r="BP1202" s="118">
        <f t="shared" si="492"/>
        <v>22079</v>
      </c>
      <c r="BQ1202" s="118">
        <f t="shared" si="491"/>
        <v>22079</v>
      </c>
      <c r="BR1202" s="5" t="s">
        <v>498</v>
      </c>
    </row>
    <row r="1203" spans="1:70" ht="15" hidden="1" customHeight="1" outlineLevel="1">
      <c r="A1203" t="s">
        <v>866</v>
      </c>
      <c r="B1203" t="s">
        <v>320</v>
      </c>
      <c r="C1203" s="1">
        <f t="shared" si="493"/>
        <v>4132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9</v>
      </c>
      <c r="G1203" s="129">
        <f t="shared" si="479"/>
        <v>769</v>
      </c>
      <c r="H1203" s="134">
        <f t="shared" si="480"/>
        <v>0.186108422071636</v>
      </c>
      <c r="I1203" s="2"/>
      <c r="J1203" s="2">
        <f t="shared" si="494"/>
        <v>0.39787028073572123</v>
      </c>
      <c r="K1203" s="2">
        <f t="shared" si="495"/>
        <v>0.5839787028073572</v>
      </c>
      <c r="L1203" s="2">
        <f t="shared" si="496"/>
        <v>2.4201355275895451E-4</v>
      </c>
      <c r="M1203" s="2">
        <f t="shared" si="497"/>
        <v>1.7909002904162565E-2</v>
      </c>
      <c r="N1203" s="63">
        <v>1644</v>
      </c>
      <c r="O1203" s="63">
        <v>2413</v>
      </c>
      <c r="P1203" s="63">
        <v>1</v>
      </c>
      <c r="Q1203" s="63">
        <v>31</v>
      </c>
      <c r="R1203" s="63">
        <v>0</v>
      </c>
      <c r="S1203" s="63">
        <v>4</v>
      </c>
      <c r="T1203" s="63">
        <v>0</v>
      </c>
      <c r="U1203" s="63">
        <v>10</v>
      </c>
      <c r="V1203" s="63">
        <v>2</v>
      </c>
      <c r="W1203" s="63">
        <v>0</v>
      </c>
      <c r="X1203" s="63">
        <v>4</v>
      </c>
      <c r="Y1203" s="63">
        <v>0</v>
      </c>
      <c r="Z1203" s="63">
        <v>5</v>
      </c>
      <c r="AA1203" s="63">
        <v>0</v>
      </c>
      <c r="AB1203" s="63">
        <v>0</v>
      </c>
      <c r="AC1203" s="63">
        <v>0</v>
      </c>
      <c r="AD1203" s="63">
        <v>0</v>
      </c>
      <c r="AE1203" s="63">
        <v>0</v>
      </c>
      <c r="AF1203" s="63">
        <v>0</v>
      </c>
      <c r="AG1203" s="63">
        <v>0</v>
      </c>
      <c r="AH1203" s="63">
        <v>1</v>
      </c>
      <c r="AI1203" s="63">
        <v>10</v>
      </c>
      <c r="AJ1203" s="63">
        <v>0</v>
      </c>
      <c r="AK1203" s="63">
        <v>0</v>
      </c>
      <c r="AL1203" s="63">
        <v>3</v>
      </c>
      <c r="AM1203" s="63">
        <v>0</v>
      </c>
      <c r="AN1203" s="63">
        <v>0</v>
      </c>
      <c r="AO1203" s="63">
        <v>0</v>
      </c>
      <c r="AP1203" s="63">
        <v>0</v>
      </c>
      <c r="AQ1203" s="63">
        <v>0</v>
      </c>
      <c r="AR1203" s="63">
        <v>0</v>
      </c>
      <c r="AS1203" s="63">
        <v>0</v>
      </c>
      <c r="AT1203" s="63">
        <v>0</v>
      </c>
      <c r="AU1203" s="63">
        <v>4</v>
      </c>
      <c r="AV1203" s="63">
        <v>0</v>
      </c>
      <c r="AW1203" s="63">
        <v>0</v>
      </c>
      <c r="AX1203" s="63">
        <v>0</v>
      </c>
      <c r="AY1203" s="63">
        <v>0</v>
      </c>
      <c r="BA1203" s="5">
        <f>IF(Q1203&gt;0,RANK(Q1203,(N1203:P1203,Q1203:AE1203)),0)</f>
        <v>3</v>
      </c>
      <c r="BB1203" s="5">
        <f>IF(R1203&gt;0,RANK(R1203,(N1203:P1203,Q1203:AE1203)),0)</f>
        <v>0</v>
      </c>
      <c r="BC1203" s="5">
        <f>IF(T1203&gt;0,RANK(T1203,(N1203:P1203,Q1203:AE1203)),0)</f>
        <v>0</v>
      </c>
      <c r="BD1203" s="5">
        <f>IF(S1203&gt;0,RANK(S1203,(N1203:P1203,Q1203:AE1203)),0)</f>
        <v>6</v>
      </c>
      <c r="BE1203" s="2">
        <f t="shared" si="498"/>
        <v>7.5024201355275892E-3</v>
      </c>
      <c r="BF1203" s="2">
        <f t="shared" si="499"/>
        <v>0</v>
      </c>
      <c r="BG1203" s="2">
        <f t="shared" si="500"/>
        <v>0</v>
      </c>
      <c r="BH1203" s="2">
        <f t="shared" si="501"/>
        <v>9.6805421103581804E-4</v>
      </c>
      <c r="BJ1203" t="s">
        <v>866</v>
      </c>
      <c r="BK1203" t="s">
        <v>320</v>
      </c>
      <c r="BL1203">
        <v>4</v>
      </c>
      <c r="BN1203" s="112">
        <v>22</v>
      </c>
      <c r="BO1203" s="114">
        <v>81</v>
      </c>
      <c r="BP1203" s="118">
        <f t="shared" si="492"/>
        <v>22081</v>
      </c>
      <c r="BQ1203" s="118">
        <f t="shared" si="491"/>
        <v>22081</v>
      </c>
      <c r="BR1203" s="5" t="s">
        <v>498</v>
      </c>
    </row>
    <row r="1204" spans="1:70" ht="15" hidden="1" customHeight="1" outlineLevel="1">
      <c r="A1204" t="s">
        <v>50</v>
      </c>
      <c r="B1204" t="s">
        <v>320</v>
      </c>
      <c r="C1204" s="1">
        <f t="shared" si="493"/>
        <v>9940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7</v>
      </c>
      <c r="G1204" s="129">
        <f t="shared" si="479"/>
        <v>3382</v>
      </c>
      <c r="H1204" s="134">
        <f t="shared" si="480"/>
        <v>0.34024144869215289</v>
      </c>
      <c r="I1204" s="2"/>
      <c r="J1204" s="2">
        <f t="shared" si="494"/>
        <v>0.32444668008048289</v>
      </c>
      <c r="K1204" s="2">
        <f t="shared" si="495"/>
        <v>0.66468812877263583</v>
      </c>
      <c r="L1204" s="2">
        <f t="shared" si="496"/>
        <v>3.0181086519114687E-4</v>
      </c>
      <c r="M1204" s="2">
        <f t="shared" si="497"/>
        <v>1.0563380281690189E-2</v>
      </c>
      <c r="N1204" s="63">
        <v>3225</v>
      </c>
      <c r="O1204" s="63">
        <v>6607</v>
      </c>
      <c r="P1204" s="63">
        <v>3</v>
      </c>
      <c r="Q1204" s="63">
        <v>53</v>
      </c>
      <c r="R1204" s="63">
        <v>0</v>
      </c>
      <c r="S1204" s="63">
        <v>5</v>
      </c>
      <c r="T1204" s="63">
        <v>0</v>
      </c>
      <c r="U1204" s="63">
        <v>12</v>
      </c>
      <c r="V1204" s="63">
        <v>3</v>
      </c>
      <c r="W1204" s="63">
        <v>0</v>
      </c>
      <c r="X1204" s="63">
        <v>2</v>
      </c>
      <c r="Y1204" s="63">
        <v>0</v>
      </c>
      <c r="Z1204" s="63">
        <v>11</v>
      </c>
      <c r="AA1204" s="63">
        <v>0</v>
      </c>
      <c r="AB1204" s="63">
        <v>0</v>
      </c>
      <c r="AC1204" s="63">
        <v>0</v>
      </c>
      <c r="AD1204" s="63">
        <v>0</v>
      </c>
      <c r="AE1204" s="63">
        <v>0</v>
      </c>
      <c r="AF1204" s="63">
        <v>0</v>
      </c>
      <c r="AG1204" s="63">
        <v>0</v>
      </c>
      <c r="AH1204" s="63">
        <v>1</v>
      </c>
      <c r="AI1204" s="63">
        <v>11</v>
      </c>
      <c r="AJ1204" s="63">
        <v>0</v>
      </c>
      <c r="AK1204" s="63">
        <v>0</v>
      </c>
      <c r="AL1204" s="63">
        <v>3</v>
      </c>
      <c r="AM1204" s="63">
        <v>0</v>
      </c>
      <c r="AN1204" s="63">
        <v>0</v>
      </c>
      <c r="AO1204" s="63">
        <v>0</v>
      </c>
      <c r="AP1204" s="63">
        <v>0</v>
      </c>
      <c r="AQ1204" s="63">
        <v>0</v>
      </c>
      <c r="AR1204" s="63">
        <v>0</v>
      </c>
      <c r="AS1204" s="63">
        <v>0</v>
      </c>
      <c r="AT1204" s="63">
        <v>0</v>
      </c>
      <c r="AU1204" s="63">
        <v>4</v>
      </c>
      <c r="AV1204" s="63">
        <v>0</v>
      </c>
      <c r="AW1204" s="63">
        <v>0</v>
      </c>
      <c r="AX1204" s="63">
        <v>0</v>
      </c>
      <c r="AY1204" s="63">
        <v>0</v>
      </c>
      <c r="BA1204" s="5">
        <f>IF(Q1204&gt;0,RANK(Q1204,(N1204:P1204,Q1204:AE1204)),0)</f>
        <v>3</v>
      </c>
      <c r="BB1204" s="5">
        <f>IF(R1204&gt;0,RANK(R1204,(N1204:P1204,Q1204:AE1204)),0)</f>
        <v>0</v>
      </c>
      <c r="BC1204" s="5">
        <f>IF(T1204&gt;0,RANK(T1204,(N1204:P1204,Q1204:AE1204)),0)</f>
        <v>0</v>
      </c>
      <c r="BD1204" s="5">
        <f>IF(S1204&gt;0,RANK(S1204,(N1204:P1204,Q1204:AE1204)),0)</f>
        <v>6</v>
      </c>
      <c r="BE1204" s="2">
        <f t="shared" si="498"/>
        <v>5.3319919517102613E-3</v>
      </c>
      <c r="BF1204" s="2">
        <f t="shared" si="499"/>
        <v>0</v>
      </c>
      <c r="BG1204" s="2">
        <f t="shared" si="500"/>
        <v>0</v>
      </c>
      <c r="BH1204" s="2">
        <f t="shared" si="501"/>
        <v>5.0301810865191151E-4</v>
      </c>
      <c r="BJ1204" t="s">
        <v>50</v>
      </c>
      <c r="BK1204" t="s">
        <v>320</v>
      </c>
      <c r="BL1204">
        <v>5</v>
      </c>
      <c r="BN1204" s="112">
        <v>22</v>
      </c>
      <c r="BO1204" s="114">
        <v>83</v>
      </c>
      <c r="BP1204" s="118">
        <f t="shared" si="492"/>
        <v>22083</v>
      </c>
      <c r="BQ1204" s="118">
        <f t="shared" si="491"/>
        <v>22083</v>
      </c>
      <c r="BR1204" s="5" t="s">
        <v>498</v>
      </c>
    </row>
    <row r="1205" spans="1:70" ht="15" hidden="1" customHeight="1" outlineLevel="1">
      <c r="A1205" t="s">
        <v>817</v>
      </c>
      <c r="B1205" t="s">
        <v>320</v>
      </c>
      <c r="C1205" s="1">
        <f t="shared" si="493"/>
        <v>10596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7</v>
      </c>
      <c r="G1205" s="129">
        <f t="shared" si="479"/>
        <v>7045</v>
      </c>
      <c r="H1205" s="134">
        <f t="shared" si="480"/>
        <v>0.66487353718384301</v>
      </c>
      <c r="I1205" s="2"/>
      <c r="J1205" s="2">
        <f t="shared" si="494"/>
        <v>0.16336353340883353</v>
      </c>
      <c r="K1205" s="2">
        <f t="shared" si="495"/>
        <v>0.82823707059267648</v>
      </c>
      <c r="L1205" s="2">
        <f t="shared" si="496"/>
        <v>1.8875047187617969E-4</v>
      </c>
      <c r="M1205" s="2">
        <f t="shared" si="497"/>
        <v>8.2106455266138644E-3</v>
      </c>
      <c r="N1205" s="63">
        <v>1731</v>
      </c>
      <c r="O1205" s="63">
        <v>8776</v>
      </c>
      <c r="P1205" s="63">
        <v>2</v>
      </c>
      <c r="Q1205" s="63">
        <v>49</v>
      </c>
      <c r="R1205" s="63">
        <v>0</v>
      </c>
      <c r="S1205" s="63">
        <v>3</v>
      </c>
      <c r="T1205" s="63">
        <v>0</v>
      </c>
      <c r="U1205" s="63">
        <v>8</v>
      </c>
      <c r="V1205" s="63">
        <v>2</v>
      </c>
      <c r="W1205" s="63">
        <v>0</v>
      </c>
      <c r="X1205" s="63">
        <v>1</v>
      </c>
      <c r="Y1205" s="63">
        <v>0</v>
      </c>
      <c r="Z1205" s="63">
        <v>8</v>
      </c>
      <c r="AA1205" s="63">
        <v>0</v>
      </c>
      <c r="AB1205" s="63">
        <v>0</v>
      </c>
      <c r="AC1205" s="63">
        <v>0</v>
      </c>
      <c r="AD1205" s="63">
        <v>0</v>
      </c>
      <c r="AE1205" s="63">
        <v>0</v>
      </c>
      <c r="AF1205" s="63">
        <v>0</v>
      </c>
      <c r="AG1205" s="63">
        <v>0</v>
      </c>
      <c r="AH1205" s="63">
        <v>3</v>
      </c>
      <c r="AI1205" s="63">
        <v>4</v>
      </c>
      <c r="AJ1205" s="63">
        <v>0</v>
      </c>
      <c r="AK1205" s="63">
        <v>0</v>
      </c>
      <c r="AL1205" s="63">
        <v>3</v>
      </c>
      <c r="AM1205" s="63">
        <v>0</v>
      </c>
      <c r="AN1205" s="63">
        <v>0</v>
      </c>
      <c r="AO1205" s="63">
        <v>0</v>
      </c>
      <c r="AP1205" s="63">
        <v>0</v>
      </c>
      <c r="AQ1205" s="63">
        <v>0</v>
      </c>
      <c r="AR1205" s="63">
        <v>0</v>
      </c>
      <c r="AS1205" s="63">
        <v>0</v>
      </c>
      <c r="AT1205" s="63">
        <v>0</v>
      </c>
      <c r="AU1205" s="63">
        <v>6</v>
      </c>
      <c r="AV1205" s="63">
        <v>0</v>
      </c>
      <c r="AW1205" s="63">
        <v>0</v>
      </c>
      <c r="AX1205" s="63">
        <v>0</v>
      </c>
      <c r="AY1205" s="63">
        <v>0</v>
      </c>
      <c r="BA1205" s="5">
        <f>IF(Q1205&gt;0,RANK(Q1205,(N1205:P1205,Q1205:AE1205)),0)</f>
        <v>3</v>
      </c>
      <c r="BB1205" s="5">
        <f>IF(R1205&gt;0,RANK(R1205,(N1205:P1205,Q1205:AE1205)),0)</f>
        <v>0</v>
      </c>
      <c r="BC1205" s="5">
        <f>IF(T1205&gt;0,RANK(T1205,(N1205:P1205,Q1205:AE1205)),0)</f>
        <v>0</v>
      </c>
      <c r="BD1205" s="5">
        <f>IF(S1205&gt;0,RANK(S1205,(N1205:P1205,Q1205:AE1205)),0)</f>
        <v>6</v>
      </c>
      <c r="BE1205" s="2">
        <f t="shared" si="498"/>
        <v>4.6243865609664021E-3</v>
      </c>
      <c r="BF1205" s="2">
        <f t="shared" si="499"/>
        <v>0</v>
      </c>
      <c r="BG1205" s="2">
        <f t="shared" si="500"/>
        <v>0</v>
      </c>
      <c r="BH1205" s="2">
        <f t="shared" si="501"/>
        <v>2.8312570781426955E-4</v>
      </c>
      <c r="BJ1205" t="s">
        <v>817</v>
      </c>
      <c r="BK1205" t="s">
        <v>320</v>
      </c>
      <c r="BL1205">
        <v>4</v>
      </c>
      <c r="BN1205" s="112">
        <v>22</v>
      </c>
      <c r="BO1205" s="114">
        <v>85</v>
      </c>
      <c r="BP1205" s="118">
        <f t="shared" si="492"/>
        <v>22085</v>
      </c>
      <c r="BQ1205" s="118">
        <f t="shared" si="491"/>
        <v>22085</v>
      </c>
      <c r="BR1205" s="5" t="s">
        <v>498</v>
      </c>
    </row>
    <row r="1206" spans="1:70" ht="15" hidden="1" customHeight="1" outlineLevel="1">
      <c r="A1206" t="s">
        <v>1909</v>
      </c>
      <c r="B1206" t="s">
        <v>320</v>
      </c>
      <c r="C1206" s="1">
        <f t="shared" si="493"/>
        <v>17650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8</v>
      </c>
      <c r="G1206" s="129">
        <f t="shared" si="479"/>
        <v>5028</v>
      </c>
      <c r="H1206" s="134">
        <f t="shared" si="480"/>
        <v>0.2848725212464589</v>
      </c>
      <c r="I1206" s="2"/>
      <c r="J1206" s="2">
        <f t="shared" si="494"/>
        <v>0.34849858356940511</v>
      </c>
      <c r="K1206" s="2">
        <f t="shared" si="495"/>
        <v>0.63337110481586401</v>
      </c>
      <c r="L1206" s="2">
        <f t="shared" si="496"/>
        <v>3.3994334277620395E-4</v>
      </c>
      <c r="M1206" s="2">
        <f t="shared" si="497"/>
        <v>1.7790368271954682E-2</v>
      </c>
      <c r="N1206" s="63">
        <v>6151</v>
      </c>
      <c r="O1206" s="63">
        <v>11179</v>
      </c>
      <c r="P1206" s="63">
        <v>6</v>
      </c>
      <c r="Q1206" s="63">
        <v>188</v>
      </c>
      <c r="R1206" s="63">
        <v>0</v>
      </c>
      <c r="S1206" s="63">
        <v>8</v>
      </c>
      <c r="T1206" s="63">
        <v>0</v>
      </c>
      <c r="U1206" s="63">
        <v>49</v>
      </c>
      <c r="V1206" s="63">
        <v>8</v>
      </c>
      <c r="W1206" s="63">
        <v>0</v>
      </c>
      <c r="X1206" s="63">
        <v>5</v>
      </c>
      <c r="Y1206" s="63">
        <v>0</v>
      </c>
      <c r="Z1206" s="63">
        <v>12</v>
      </c>
      <c r="AA1206" s="63">
        <v>0</v>
      </c>
      <c r="AB1206" s="63">
        <v>0</v>
      </c>
      <c r="AC1206" s="63">
        <v>0</v>
      </c>
      <c r="AD1206" s="63">
        <v>0</v>
      </c>
      <c r="AE1206" s="63">
        <v>0</v>
      </c>
      <c r="AF1206" s="63">
        <v>0</v>
      </c>
      <c r="AG1206" s="63">
        <v>0</v>
      </c>
      <c r="AH1206" s="63">
        <v>6</v>
      </c>
      <c r="AI1206" s="63">
        <v>16</v>
      </c>
      <c r="AJ1206" s="63">
        <v>0</v>
      </c>
      <c r="AK1206" s="63">
        <v>0</v>
      </c>
      <c r="AL1206" s="63">
        <v>7</v>
      </c>
      <c r="AM1206" s="63">
        <v>0</v>
      </c>
      <c r="AN1206" s="63">
        <v>0</v>
      </c>
      <c r="AO1206" s="63">
        <v>0</v>
      </c>
      <c r="AP1206" s="63">
        <v>0</v>
      </c>
      <c r="AQ1206" s="63">
        <v>0</v>
      </c>
      <c r="AR1206" s="63">
        <v>0</v>
      </c>
      <c r="AS1206" s="63">
        <v>0</v>
      </c>
      <c r="AT1206" s="63">
        <v>0</v>
      </c>
      <c r="AU1206" s="63">
        <v>15</v>
      </c>
      <c r="AV1206" s="63">
        <v>0</v>
      </c>
      <c r="AW1206" s="63">
        <v>0</v>
      </c>
      <c r="AX1206" s="63">
        <v>0</v>
      </c>
      <c r="AY1206" s="63">
        <v>0</v>
      </c>
      <c r="BA1206" s="5">
        <f>IF(Q1206&gt;0,RANK(Q1206,(N1206:P1206,Q1206:AE1206)),0)</f>
        <v>3</v>
      </c>
      <c r="BB1206" s="5">
        <f>IF(R1206&gt;0,RANK(R1206,(N1206:P1206,Q1206:AE1206)),0)</f>
        <v>0</v>
      </c>
      <c r="BC1206" s="5">
        <f>IF(T1206&gt;0,RANK(T1206,(N1206:P1206,Q1206:AE1206)),0)</f>
        <v>0</v>
      </c>
      <c r="BD1206" s="5">
        <f>IF(S1206&gt;0,RANK(S1206,(N1206:P1206,Q1206:AE1206)),0)</f>
        <v>6</v>
      </c>
      <c r="BE1206" s="2">
        <f t="shared" si="498"/>
        <v>1.065155807365439E-2</v>
      </c>
      <c r="BF1206" s="2">
        <f t="shared" si="499"/>
        <v>0</v>
      </c>
      <c r="BG1206" s="2">
        <f t="shared" si="500"/>
        <v>0</v>
      </c>
      <c r="BH1206" s="2">
        <f t="shared" si="501"/>
        <v>4.5325779036827196E-4</v>
      </c>
      <c r="BJ1206" t="s">
        <v>1909</v>
      </c>
      <c r="BK1206" t="s">
        <v>320</v>
      </c>
      <c r="BL1206">
        <v>1</v>
      </c>
      <c r="BN1206" s="112">
        <v>22</v>
      </c>
      <c r="BO1206" s="114">
        <v>87</v>
      </c>
      <c r="BP1206" s="118">
        <f t="shared" si="492"/>
        <v>22087</v>
      </c>
      <c r="BQ1206" s="118">
        <f t="shared" si="491"/>
        <v>22087</v>
      </c>
      <c r="BR1206" s="5" t="s">
        <v>498</v>
      </c>
    </row>
    <row r="1207" spans="1:70" ht="15" hidden="1" customHeight="1" outlineLevel="1">
      <c r="A1207" t="s">
        <v>2130</v>
      </c>
      <c r="B1207" t="s">
        <v>320</v>
      </c>
      <c r="C1207" s="1">
        <f t="shared" si="493"/>
        <v>28517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>IF(P1207&gt;0,RANK(P1207,(N1207:P1207,Q1207:AE1207)),0)</f>
        <v>7</v>
      </c>
      <c r="G1207" s="129">
        <f t="shared" si="479"/>
        <v>8433</v>
      </c>
      <c r="H1207" s="134">
        <f t="shared" si="480"/>
        <v>0.29571834344426134</v>
      </c>
      <c r="I1207" s="2"/>
      <c r="J1207" s="2">
        <f t="shared" si="494"/>
        <v>0.34365466213136026</v>
      </c>
      <c r="K1207" s="2">
        <f t="shared" si="495"/>
        <v>0.6393730055756216</v>
      </c>
      <c r="L1207" s="2">
        <f t="shared" si="496"/>
        <v>4.5586842935792688E-4</v>
      </c>
      <c r="M1207" s="2">
        <f t="shared" si="497"/>
        <v>1.6516463863660163E-2</v>
      </c>
      <c r="N1207" s="63">
        <v>9800</v>
      </c>
      <c r="O1207" s="63">
        <v>18233</v>
      </c>
      <c r="P1207" s="63">
        <v>13</v>
      </c>
      <c r="Q1207" s="63">
        <v>294</v>
      </c>
      <c r="R1207" s="63">
        <v>0</v>
      </c>
      <c r="S1207" s="63">
        <v>14</v>
      </c>
      <c r="T1207" s="63">
        <v>0</v>
      </c>
      <c r="U1207" s="63">
        <v>63</v>
      </c>
      <c r="V1207" s="63">
        <v>9</v>
      </c>
      <c r="W1207" s="63">
        <v>0</v>
      </c>
      <c r="X1207" s="63">
        <v>4</v>
      </c>
      <c r="Y1207" s="63">
        <v>0</v>
      </c>
      <c r="Z1207" s="63">
        <v>38</v>
      </c>
      <c r="AA1207" s="63">
        <v>0</v>
      </c>
      <c r="AB1207" s="63">
        <v>0</v>
      </c>
      <c r="AC1207" s="63">
        <v>0</v>
      </c>
      <c r="AD1207" s="63">
        <v>0</v>
      </c>
      <c r="AE1207" s="63">
        <v>0</v>
      </c>
      <c r="AF1207" s="63">
        <v>0</v>
      </c>
      <c r="AG1207" s="63">
        <v>0</v>
      </c>
      <c r="AH1207" s="63">
        <v>11</v>
      </c>
      <c r="AI1207" s="63">
        <v>3</v>
      </c>
      <c r="AJ1207" s="63">
        <v>0</v>
      </c>
      <c r="AK1207" s="63">
        <v>0</v>
      </c>
      <c r="AL1207" s="63">
        <v>12</v>
      </c>
      <c r="AM1207" s="63">
        <v>0</v>
      </c>
      <c r="AN1207" s="63">
        <v>0</v>
      </c>
      <c r="AO1207" s="63">
        <v>0</v>
      </c>
      <c r="AP1207" s="63">
        <v>0</v>
      </c>
      <c r="AQ1207" s="63">
        <v>0</v>
      </c>
      <c r="AR1207" s="63">
        <v>0</v>
      </c>
      <c r="AS1207" s="63">
        <v>0</v>
      </c>
      <c r="AT1207" s="63">
        <v>0</v>
      </c>
      <c r="AU1207" s="63">
        <v>23</v>
      </c>
      <c r="AV1207" s="63">
        <v>0</v>
      </c>
      <c r="AW1207" s="63">
        <v>0</v>
      </c>
      <c r="AX1207" s="63">
        <v>0</v>
      </c>
      <c r="AY1207" s="63">
        <v>0</v>
      </c>
      <c r="BA1207" s="5">
        <f>IF(Q1207&gt;0,RANK(Q1207,(N1207:P1207,Q1207:AE1207)),0)</f>
        <v>3</v>
      </c>
      <c r="BB1207" s="5">
        <f>IF(R1207&gt;0,RANK(R1207,(N1207:P1207,Q1207:AE1207)),0)</f>
        <v>0</v>
      </c>
      <c r="BC1207" s="5">
        <f>IF(T1207&gt;0,RANK(T1207,(N1207:P1207,Q1207:AE1207)),0)</f>
        <v>0</v>
      </c>
      <c r="BD1207" s="5">
        <f>IF(S1207&gt;0,RANK(S1207,(N1207:P1207,Q1207:AE1207)),0)</f>
        <v>6</v>
      </c>
      <c r="BE1207" s="2">
        <f t="shared" si="498"/>
        <v>1.0309639863940807E-2</v>
      </c>
      <c r="BF1207" s="2">
        <f t="shared" si="499"/>
        <v>0</v>
      </c>
      <c r="BG1207" s="2">
        <f t="shared" si="500"/>
        <v>0</v>
      </c>
      <c r="BH1207" s="2">
        <f t="shared" si="501"/>
        <v>4.9093523161622887E-4</v>
      </c>
      <c r="BJ1207" t="s">
        <v>2130</v>
      </c>
      <c r="BK1207" t="s">
        <v>320</v>
      </c>
      <c r="BN1207" s="112">
        <v>22</v>
      </c>
      <c r="BO1207" s="114">
        <v>89</v>
      </c>
      <c r="BP1207" s="118">
        <f t="shared" si="492"/>
        <v>22089</v>
      </c>
      <c r="BQ1207" s="118">
        <f t="shared" si="491"/>
        <v>22089</v>
      </c>
      <c r="BR1207" s="5" t="s">
        <v>498</v>
      </c>
    </row>
    <row r="1208" spans="1:70" ht="15" hidden="1" customHeight="1" outlineLevel="1">
      <c r="A1208" t="s">
        <v>237</v>
      </c>
      <c r="B1208" t="s">
        <v>320</v>
      </c>
      <c r="C1208" s="1">
        <f t="shared" si="493"/>
        <v>6158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8</v>
      </c>
      <c r="G1208" s="129">
        <f t="shared" si="479"/>
        <v>632</v>
      </c>
      <c r="H1208" s="134">
        <f t="shared" si="480"/>
        <v>0.10263072426112374</v>
      </c>
      <c r="I1208" s="2"/>
      <c r="J1208" s="2">
        <f t="shared" si="494"/>
        <v>0.54335823319259502</v>
      </c>
      <c r="K1208" s="2">
        <f t="shared" si="495"/>
        <v>0.44072750893147128</v>
      </c>
      <c r="L1208" s="2">
        <f t="shared" si="496"/>
        <v>3.2478077297823967E-4</v>
      </c>
      <c r="M1208" s="2">
        <f t="shared" si="497"/>
        <v>1.5589477102955463E-2</v>
      </c>
      <c r="N1208" s="63">
        <v>3346</v>
      </c>
      <c r="O1208" s="63">
        <v>2714</v>
      </c>
      <c r="P1208" s="63">
        <v>2</v>
      </c>
      <c r="Q1208" s="63">
        <v>43</v>
      </c>
      <c r="R1208" s="63">
        <v>0</v>
      </c>
      <c r="S1208" s="63">
        <v>7</v>
      </c>
      <c r="T1208" s="63">
        <v>0</v>
      </c>
      <c r="U1208" s="63">
        <v>10</v>
      </c>
      <c r="V1208" s="63">
        <v>4</v>
      </c>
      <c r="W1208" s="63">
        <v>0</v>
      </c>
      <c r="X1208" s="63">
        <v>0</v>
      </c>
      <c r="Y1208" s="63">
        <v>0</v>
      </c>
      <c r="Z1208" s="63">
        <v>14</v>
      </c>
      <c r="AA1208" s="63">
        <v>0</v>
      </c>
      <c r="AB1208" s="63">
        <v>0</v>
      </c>
      <c r="AC1208" s="63">
        <v>0</v>
      </c>
      <c r="AD1208" s="63">
        <v>0</v>
      </c>
      <c r="AE1208" s="63">
        <v>0</v>
      </c>
      <c r="AF1208" s="63">
        <v>0</v>
      </c>
      <c r="AG1208" s="63">
        <v>0</v>
      </c>
      <c r="AH1208" s="63">
        <v>3</v>
      </c>
      <c r="AI1208" s="63">
        <v>11</v>
      </c>
      <c r="AJ1208" s="63">
        <v>0</v>
      </c>
      <c r="AK1208" s="63">
        <v>0</v>
      </c>
      <c r="AL1208" s="63">
        <v>2</v>
      </c>
      <c r="AM1208" s="63">
        <v>0</v>
      </c>
      <c r="AN1208" s="63">
        <v>0</v>
      </c>
      <c r="AO1208" s="63">
        <v>0</v>
      </c>
      <c r="AP1208" s="63">
        <v>0</v>
      </c>
      <c r="AQ1208" s="63">
        <v>0</v>
      </c>
      <c r="AR1208" s="63">
        <v>0</v>
      </c>
      <c r="AS1208" s="63">
        <v>0</v>
      </c>
      <c r="AT1208" s="63">
        <v>0</v>
      </c>
      <c r="AU1208" s="63">
        <v>2</v>
      </c>
      <c r="AV1208" s="63">
        <v>0</v>
      </c>
      <c r="AW1208" s="63">
        <v>0</v>
      </c>
      <c r="AX1208" s="63">
        <v>0</v>
      </c>
      <c r="AY1208" s="63">
        <v>0</v>
      </c>
      <c r="BA1208" s="5">
        <f>IF(Q1208&gt;0,RANK(Q1208,(N1208:P1208,Q1208:AE1208)),0)</f>
        <v>3</v>
      </c>
      <c r="BB1208" s="5">
        <f>IF(R1208&gt;0,RANK(R1208,(N1208:P1208,Q1208:AE1208)),0)</f>
        <v>0</v>
      </c>
      <c r="BC1208" s="5">
        <f>IF(T1208&gt;0,RANK(T1208,(N1208:P1208,Q1208:AE1208)),0)</f>
        <v>0</v>
      </c>
      <c r="BD1208" s="5">
        <f>IF(S1208&gt;0,RANK(S1208,(N1208:P1208,Q1208:AE1208)),0)</f>
        <v>6</v>
      </c>
      <c r="BE1208" s="2">
        <f t="shared" si="498"/>
        <v>6.9827866190321532E-3</v>
      </c>
      <c r="BF1208" s="2">
        <f t="shared" si="499"/>
        <v>0</v>
      </c>
      <c r="BG1208" s="2">
        <f t="shared" si="500"/>
        <v>0</v>
      </c>
      <c r="BH1208" s="2">
        <f t="shared" si="501"/>
        <v>1.1367327054238388E-3</v>
      </c>
      <c r="BJ1208" t="s">
        <v>237</v>
      </c>
      <c r="BK1208" t="s">
        <v>320</v>
      </c>
      <c r="BN1208" s="112">
        <v>22</v>
      </c>
      <c r="BO1208" s="114">
        <v>91</v>
      </c>
      <c r="BP1208" s="118">
        <f t="shared" si="492"/>
        <v>22091</v>
      </c>
      <c r="BQ1208" s="118">
        <f t="shared" si="491"/>
        <v>22091</v>
      </c>
      <c r="BR1208" s="5" t="s">
        <v>498</v>
      </c>
    </row>
    <row r="1209" spans="1:70" ht="15" hidden="1" customHeight="1" outlineLevel="1">
      <c r="A1209" t="s">
        <v>238</v>
      </c>
      <c r="B1209" t="s">
        <v>320</v>
      </c>
      <c r="C1209" s="1">
        <f t="shared" si="493"/>
        <v>12590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7</v>
      </c>
      <c r="G1209" s="129">
        <f t="shared" si="479"/>
        <v>556</v>
      </c>
      <c r="H1209" s="134">
        <f t="shared" si="480"/>
        <v>4.4162033359809373E-2</v>
      </c>
      <c r="I1209" s="2"/>
      <c r="J1209" s="2">
        <f t="shared" si="494"/>
        <v>0.51707704527402698</v>
      </c>
      <c r="K1209" s="2">
        <f t="shared" si="495"/>
        <v>0.47291501191421764</v>
      </c>
      <c r="L1209" s="2">
        <f t="shared" si="496"/>
        <v>3.9714058776806987E-4</v>
      </c>
      <c r="M1209" s="2">
        <f t="shared" si="497"/>
        <v>9.6108022239873078E-3</v>
      </c>
      <c r="N1209" s="63">
        <v>6510</v>
      </c>
      <c r="O1209" s="63">
        <v>5954</v>
      </c>
      <c r="P1209" s="63">
        <v>5</v>
      </c>
      <c r="Q1209" s="63">
        <v>47</v>
      </c>
      <c r="R1209" s="63">
        <v>0</v>
      </c>
      <c r="S1209" s="63">
        <v>10</v>
      </c>
      <c r="T1209" s="63">
        <v>0</v>
      </c>
      <c r="U1209" s="63">
        <v>23</v>
      </c>
      <c r="V1209" s="63">
        <v>3</v>
      </c>
      <c r="W1209" s="63">
        <v>0</v>
      </c>
      <c r="X1209" s="63">
        <v>1</v>
      </c>
      <c r="Y1209" s="63">
        <v>0</v>
      </c>
      <c r="Z1209" s="63">
        <v>12</v>
      </c>
      <c r="AA1209" s="63">
        <v>0</v>
      </c>
      <c r="AB1209" s="63">
        <v>0</v>
      </c>
      <c r="AC1209" s="63">
        <v>0</v>
      </c>
      <c r="AD1209" s="63">
        <v>0</v>
      </c>
      <c r="AE1209" s="63">
        <v>0</v>
      </c>
      <c r="AF1209" s="63">
        <v>0</v>
      </c>
      <c r="AG1209" s="63">
        <v>0</v>
      </c>
      <c r="AH1209" s="63">
        <v>3</v>
      </c>
      <c r="AI1209" s="63">
        <v>14</v>
      </c>
      <c r="AJ1209" s="63">
        <v>0</v>
      </c>
      <c r="AK1209" s="63">
        <v>0</v>
      </c>
      <c r="AL1209" s="63">
        <v>1</v>
      </c>
      <c r="AM1209" s="63">
        <v>0</v>
      </c>
      <c r="AN1209" s="63">
        <v>0</v>
      </c>
      <c r="AO1209" s="63">
        <v>0</v>
      </c>
      <c r="AP1209" s="63">
        <v>0</v>
      </c>
      <c r="AQ1209" s="63">
        <v>0</v>
      </c>
      <c r="AR1209" s="63">
        <v>0</v>
      </c>
      <c r="AS1209" s="63">
        <v>0</v>
      </c>
      <c r="AT1209" s="63">
        <v>0</v>
      </c>
      <c r="AU1209" s="63">
        <v>7</v>
      </c>
      <c r="AV1209" s="63">
        <v>0</v>
      </c>
      <c r="AW1209" s="63">
        <v>0</v>
      </c>
      <c r="AX1209" s="63">
        <v>0</v>
      </c>
      <c r="AY1209" s="63">
        <v>0</v>
      </c>
      <c r="BA1209" s="5">
        <f>IF(Q1209&gt;0,RANK(Q1209,(N1209:P1209,Q1209:AE1209)),0)</f>
        <v>3</v>
      </c>
      <c r="BB1209" s="5">
        <f>IF(R1209&gt;0,RANK(R1209,(N1209:P1209,Q1209:AE1209)),0)</f>
        <v>0</v>
      </c>
      <c r="BC1209" s="5">
        <f>IF(T1209&gt;0,RANK(T1209,(N1209:P1209,Q1209:AE1209)),0)</f>
        <v>0</v>
      </c>
      <c r="BD1209" s="5">
        <f>IF(S1209&gt;0,RANK(S1209,(N1209:P1209,Q1209:AE1209)),0)</f>
        <v>6</v>
      </c>
      <c r="BE1209" s="2">
        <f t="shared" si="498"/>
        <v>3.7331215250198569E-3</v>
      </c>
      <c r="BF1209" s="2">
        <f t="shared" si="499"/>
        <v>0</v>
      </c>
      <c r="BG1209" s="2">
        <f t="shared" si="500"/>
        <v>0</v>
      </c>
      <c r="BH1209" s="2">
        <f t="shared" si="501"/>
        <v>7.9428117553613975E-4</v>
      </c>
      <c r="BJ1209" t="s">
        <v>238</v>
      </c>
      <c r="BK1209" t="s">
        <v>320</v>
      </c>
      <c r="BL1209">
        <v>2</v>
      </c>
      <c r="BN1209" s="112">
        <v>22</v>
      </c>
      <c r="BO1209" s="114">
        <v>93</v>
      </c>
      <c r="BP1209" s="118">
        <f t="shared" si="492"/>
        <v>22093</v>
      </c>
      <c r="BQ1209" s="118">
        <f t="shared" si="491"/>
        <v>22093</v>
      </c>
      <c r="BR1209" s="5" t="s">
        <v>498</v>
      </c>
    </row>
    <row r="1210" spans="1:70" ht="15" hidden="1" customHeight="1" outlineLevel="1">
      <c r="A1210" t="s">
        <v>655</v>
      </c>
      <c r="B1210" t="s">
        <v>320</v>
      </c>
      <c r="C1210" s="1">
        <f t="shared" si="493"/>
        <v>21432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>IF(P1210&gt;0,RANK(P1210,(N1210:P1210,Q1210:AE1210)),0)</f>
        <v>6</v>
      </c>
      <c r="G1210" s="129">
        <f t="shared" si="479"/>
        <v>6044</v>
      </c>
      <c r="H1210" s="134">
        <f t="shared" si="480"/>
        <v>0.28200821201941023</v>
      </c>
      <c r="I1210" s="2"/>
      <c r="J1210" s="2">
        <f t="shared" si="494"/>
        <v>0.63372527062336692</v>
      </c>
      <c r="K1210" s="2">
        <f t="shared" si="495"/>
        <v>0.35171705860395669</v>
      </c>
      <c r="L1210" s="2">
        <f t="shared" si="496"/>
        <v>7.4654721911160881E-4</v>
      </c>
      <c r="M1210" s="2">
        <f t="shared" si="497"/>
        <v>1.3811123553564781E-2</v>
      </c>
      <c r="N1210" s="63">
        <v>13582</v>
      </c>
      <c r="O1210" s="63">
        <v>7538</v>
      </c>
      <c r="P1210" s="63">
        <v>16</v>
      </c>
      <c r="Q1210" s="63">
        <v>118</v>
      </c>
      <c r="R1210" s="63">
        <v>0</v>
      </c>
      <c r="S1210" s="63">
        <v>9</v>
      </c>
      <c r="T1210" s="63">
        <v>0</v>
      </c>
      <c r="U1210" s="63">
        <v>63</v>
      </c>
      <c r="V1210" s="63">
        <v>7</v>
      </c>
      <c r="W1210" s="63">
        <v>0</v>
      </c>
      <c r="X1210" s="63">
        <v>6</v>
      </c>
      <c r="Y1210" s="63">
        <v>0</v>
      </c>
      <c r="Z1210" s="63">
        <v>28</v>
      </c>
      <c r="AA1210" s="63">
        <v>0</v>
      </c>
      <c r="AB1210" s="63">
        <v>0</v>
      </c>
      <c r="AC1210" s="63">
        <v>0</v>
      </c>
      <c r="AD1210" s="63">
        <v>0</v>
      </c>
      <c r="AE1210" s="63">
        <v>0</v>
      </c>
      <c r="AF1210" s="63">
        <v>0</v>
      </c>
      <c r="AG1210" s="63">
        <v>0</v>
      </c>
      <c r="AH1210" s="63">
        <v>9</v>
      </c>
      <c r="AI1210" s="63">
        <v>34</v>
      </c>
      <c r="AJ1210" s="63">
        <v>0</v>
      </c>
      <c r="AK1210" s="63">
        <v>0</v>
      </c>
      <c r="AL1210" s="63">
        <v>2</v>
      </c>
      <c r="AM1210" s="63">
        <v>0</v>
      </c>
      <c r="AN1210" s="63">
        <v>0</v>
      </c>
      <c r="AO1210" s="63">
        <v>0</v>
      </c>
      <c r="AP1210" s="63">
        <v>0</v>
      </c>
      <c r="AQ1210" s="63">
        <v>0</v>
      </c>
      <c r="AR1210" s="63">
        <v>0</v>
      </c>
      <c r="AS1210" s="63">
        <v>0</v>
      </c>
      <c r="AT1210" s="63">
        <v>0</v>
      </c>
      <c r="AU1210" s="63">
        <v>20</v>
      </c>
      <c r="AV1210" s="63">
        <v>0</v>
      </c>
      <c r="AW1210" s="63">
        <v>0</v>
      </c>
      <c r="AX1210" s="63">
        <v>0</v>
      </c>
      <c r="AY1210" s="63">
        <v>0</v>
      </c>
      <c r="BA1210" s="5">
        <f>IF(Q1210&gt;0,RANK(Q1210,(N1210:P1210,Q1210:AE1210)),0)</f>
        <v>3</v>
      </c>
      <c r="BB1210" s="5">
        <f>IF(R1210&gt;0,RANK(R1210,(N1210:P1210,Q1210:AE1210)),0)</f>
        <v>0</v>
      </c>
      <c r="BC1210" s="5">
        <f>IF(T1210&gt;0,RANK(T1210,(N1210:P1210,Q1210:AE1210)),0)</f>
        <v>0</v>
      </c>
      <c r="BD1210" s="5">
        <f>IF(S1210&gt;0,RANK(S1210,(N1210:P1210,Q1210:AE1210)),0)</f>
        <v>7</v>
      </c>
      <c r="BE1210" s="2">
        <f t="shared" si="498"/>
        <v>5.5057857409481154E-3</v>
      </c>
      <c r="BF1210" s="2">
        <f t="shared" si="499"/>
        <v>0</v>
      </c>
      <c r="BG1210" s="2">
        <f t="shared" si="500"/>
        <v>0</v>
      </c>
      <c r="BH1210" s="2">
        <f t="shared" si="501"/>
        <v>4.1993281075027993E-4</v>
      </c>
      <c r="BJ1210" t="s">
        <v>655</v>
      </c>
      <c r="BK1210" t="s">
        <v>320</v>
      </c>
      <c r="BN1210" s="112">
        <v>22</v>
      </c>
      <c r="BO1210" s="114">
        <v>95</v>
      </c>
      <c r="BP1210" s="118">
        <f t="shared" si="492"/>
        <v>22095</v>
      </c>
      <c r="BQ1210" s="118">
        <f t="shared" si="491"/>
        <v>22095</v>
      </c>
      <c r="BR1210" s="5" t="s">
        <v>498</v>
      </c>
    </row>
    <row r="1211" spans="1:70" ht="15" hidden="1" customHeight="1" outlineLevel="1">
      <c r="A1211" t="s">
        <v>2671</v>
      </c>
      <c r="B1211" t="s">
        <v>320</v>
      </c>
      <c r="C1211" s="1">
        <f t="shared" si="493"/>
        <v>41154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7</v>
      </c>
      <c r="G1211" s="129">
        <f t="shared" si="479"/>
        <v>5799</v>
      </c>
      <c r="H1211" s="134">
        <f t="shared" si="480"/>
        <v>0.14090975360839772</v>
      </c>
      <c r="I1211" s="2"/>
      <c r="J1211" s="2">
        <f t="shared" si="494"/>
        <v>0.42212178646061138</v>
      </c>
      <c r="K1211" s="2">
        <f t="shared" si="495"/>
        <v>0.56303154006900913</v>
      </c>
      <c r="L1211" s="2">
        <f t="shared" si="496"/>
        <v>4.1308256791563395E-4</v>
      </c>
      <c r="M1211" s="2">
        <f t="shared" si="497"/>
        <v>1.4433590902463857E-2</v>
      </c>
      <c r="N1211" s="63">
        <v>17372</v>
      </c>
      <c r="O1211" s="63">
        <v>23171</v>
      </c>
      <c r="P1211" s="63">
        <v>17</v>
      </c>
      <c r="Q1211" s="63">
        <v>301</v>
      </c>
      <c r="R1211" s="63">
        <v>0</v>
      </c>
      <c r="S1211" s="63">
        <v>25</v>
      </c>
      <c r="T1211" s="63">
        <v>0</v>
      </c>
      <c r="U1211" s="63">
        <v>78</v>
      </c>
      <c r="V1211" s="63">
        <v>10</v>
      </c>
      <c r="W1211" s="63">
        <v>0</v>
      </c>
      <c r="X1211" s="63">
        <v>9</v>
      </c>
      <c r="Y1211" s="63">
        <v>0</v>
      </c>
      <c r="Z1211" s="63">
        <v>55</v>
      </c>
      <c r="AA1211" s="63">
        <v>0</v>
      </c>
      <c r="AB1211" s="63">
        <v>0</v>
      </c>
      <c r="AC1211" s="63">
        <v>0</v>
      </c>
      <c r="AD1211" s="63">
        <v>0</v>
      </c>
      <c r="AE1211" s="63">
        <v>0</v>
      </c>
      <c r="AF1211" s="63">
        <v>0</v>
      </c>
      <c r="AG1211" s="63">
        <v>0</v>
      </c>
      <c r="AH1211" s="63">
        <v>15</v>
      </c>
      <c r="AI1211" s="63">
        <v>37</v>
      </c>
      <c r="AJ1211" s="63">
        <v>0</v>
      </c>
      <c r="AK1211" s="63">
        <v>0</v>
      </c>
      <c r="AL1211" s="63">
        <v>9</v>
      </c>
      <c r="AM1211" s="63">
        <v>0</v>
      </c>
      <c r="AN1211" s="63">
        <v>0</v>
      </c>
      <c r="AO1211" s="63">
        <v>0</v>
      </c>
      <c r="AP1211" s="63">
        <v>0</v>
      </c>
      <c r="AQ1211" s="63">
        <v>0</v>
      </c>
      <c r="AR1211" s="63">
        <v>0</v>
      </c>
      <c r="AS1211" s="63">
        <v>0</v>
      </c>
      <c r="AT1211" s="63">
        <v>0</v>
      </c>
      <c r="AU1211" s="63">
        <v>55</v>
      </c>
      <c r="AV1211" s="63">
        <v>0</v>
      </c>
      <c r="AW1211" s="63">
        <v>0</v>
      </c>
      <c r="AX1211" s="63">
        <v>0</v>
      </c>
      <c r="AY1211" s="63">
        <v>0</v>
      </c>
      <c r="BA1211" s="5">
        <f>IF(Q1211&gt;0,RANK(Q1211,(N1211:P1211,Q1211:AE1211)),0)</f>
        <v>3</v>
      </c>
      <c r="BB1211" s="5">
        <f>IF(R1211&gt;0,RANK(R1211,(N1211:P1211,Q1211:AE1211)),0)</f>
        <v>0</v>
      </c>
      <c r="BC1211" s="5">
        <f>IF(T1211&gt;0,RANK(T1211,(N1211:P1211,Q1211:AE1211)),0)</f>
        <v>0</v>
      </c>
      <c r="BD1211" s="5">
        <f>IF(S1211&gt;0,RANK(S1211,(N1211:P1211,Q1211:AE1211)),0)</f>
        <v>6</v>
      </c>
      <c r="BE1211" s="2">
        <f t="shared" si="498"/>
        <v>7.3139913495650485E-3</v>
      </c>
      <c r="BF1211" s="2">
        <f t="shared" si="499"/>
        <v>0</v>
      </c>
      <c r="BG1211" s="2">
        <f t="shared" si="500"/>
        <v>0</v>
      </c>
      <c r="BH1211" s="2">
        <f t="shared" si="501"/>
        <v>6.074743645818146E-4</v>
      </c>
      <c r="BJ1211" t="s">
        <v>2671</v>
      </c>
      <c r="BK1211" t="s">
        <v>320</v>
      </c>
      <c r="BN1211" s="112">
        <v>22</v>
      </c>
      <c r="BO1211" s="114">
        <v>97</v>
      </c>
      <c r="BP1211" s="118">
        <f t="shared" si="492"/>
        <v>22097</v>
      </c>
      <c r="BQ1211" s="118">
        <f t="shared" si="491"/>
        <v>22097</v>
      </c>
      <c r="BR1211" s="5" t="s">
        <v>498</v>
      </c>
    </row>
    <row r="1212" spans="1:70" ht="15" hidden="1" customHeight="1" outlineLevel="1">
      <c r="A1212" t="s">
        <v>1353</v>
      </c>
      <c r="B1212" t="s">
        <v>320</v>
      </c>
      <c r="C1212" s="1">
        <f t="shared" si="493"/>
        <v>27038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7</v>
      </c>
      <c r="G1212" s="129">
        <f t="shared" si="479"/>
        <v>9764</v>
      </c>
      <c r="H1212" s="134">
        <f t="shared" si="480"/>
        <v>0.36112138471780458</v>
      </c>
      <c r="I1212" s="2"/>
      <c r="J1212" s="2">
        <f t="shared" si="494"/>
        <v>0.31211628078999926</v>
      </c>
      <c r="K1212" s="2">
        <f t="shared" si="495"/>
        <v>0.67323766550780384</v>
      </c>
      <c r="L1212" s="2">
        <f t="shared" si="496"/>
        <v>4.4381980915748204E-4</v>
      </c>
      <c r="M1212" s="2">
        <f t="shared" si="497"/>
        <v>1.4202233893039366E-2</v>
      </c>
      <c r="N1212" s="63">
        <v>8439</v>
      </c>
      <c r="O1212" s="63">
        <v>18203</v>
      </c>
      <c r="P1212" s="63">
        <v>12</v>
      </c>
      <c r="Q1212" s="63">
        <v>205</v>
      </c>
      <c r="R1212" s="63">
        <v>0</v>
      </c>
      <c r="S1212" s="63">
        <v>16</v>
      </c>
      <c r="T1212" s="63">
        <v>0</v>
      </c>
      <c r="U1212" s="63">
        <v>55</v>
      </c>
      <c r="V1212" s="63">
        <v>11</v>
      </c>
      <c r="W1212" s="63">
        <v>0</v>
      </c>
      <c r="X1212" s="63">
        <v>11</v>
      </c>
      <c r="Y1212" s="63">
        <v>0</v>
      </c>
      <c r="Z1212" s="63">
        <v>34</v>
      </c>
      <c r="AA1212" s="63">
        <v>0</v>
      </c>
      <c r="AB1212" s="63">
        <v>0</v>
      </c>
      <c r="AC1212" s="63">
        <v>0</v>
      </c>
      <c r="AD1212" s="63">
        <v>0</v>
      </c>
      <c r="AE1212" s="63">
        <v>0</v>
      </c>
      <c r="AF1212" s="63">
        <v>0</v>
      </c>
      <c r="AG1212" s="63">
        <v>0</v>
      </c>
      <c r="AH1212" s="63">
        <v>11</v>
      </c>
      <c r="AI1212" s="63">
        <v>23</v>
      </c>
      <c r="AJ1212" s="63">
        <v>0</v>
      </c>
      <c r="AK1212" s="63">
        <v>0</v>
      </c>
      <c r="AL1212" s="63">
        <v>2</v>
      </c>
      <c r="AM1212" s="63">
        <v>0</v>
      </c>
      <c r="AN1212" s="63">
        <v>0</v>
      </c>
      <c r="AO1212" s="63">
        <v>0</v>
      </c>
      <c r="AP1212" s="63">
        <v>0</v>
      </c>
      <c r="AQ1212" s="63">
        <v>0</v>
      </c>
      <c r="AR1212" s="63">
        <v>0</v>
      </c>
      <c r="AS1212" s="63">
        <v>0</v>
      </c>
      <c r="AT1212" s="63">
        <v>0</v>
      </c>
      <c r="AU1212" s="63">
        <v>16</v>
      </c>
      <c r="AV1212" s="63">
        <v>0</v>
      </c>
      <c r="AW1212" s="63">
        <v>0</v>
      </c>
      <c r="AX1212" s="63">
        <v>0</v>
      </c>
      <c r="AY1212" s="63">
        <v>0</v>
      </c>
      <c r="BA1212" s="5">
        <f>IF(Q1212&gt;0,RANK(Q1212,(N1212:P1212,Q1212:AE1212)),0)</f>
        <v>3</v>
      </c>
      <c r="BB1212" s="5">
        <f>IF(R1212&gt;0,RANK(R1212,(N1212:P1212,Q1212:AE1212)),0)</f>
        <v>0</v>
      </c>
      <c r="BC1212" s="5">
        <f>IF(T1212&gt;0,RANK(T1212,(N1212:P1212,Q1212:AE1212)),0)</f>
        <v>0</v>
      </c>
      <c r="BD1212" s="5">
        <f>IF(S1212&gt;0,RANK(S1212,(N1212:P1212,Q1212:AE1212)),0)</f>
        <v>6</v>
      </c>
      <c r="BE1212" s="2">
        <f t="shared" si="498"/>
        <v>7.5819217397736522E-3</v>
      </c>
      <c r="BF1212" s="2">
        <f t="shared" si="499"/>
        <v>0</v>
      </c>
      <c r="BG1212" s="2">
        <f t="shared" si="500"/>
        <v>0</v>
      </c>
      <c r="BH1212" s="2">
        <f t="shared" si="501"/>
        <v>5.9175974554330946E-4</v>
      </c>
      <c r="BJ1212" t="s">
        <v>1353</v>
      </c>
      <c r="BK1212" t="s">
        <v>320</v>
      </c>
      <c r="BL1212">
        <v>3</v>
      </c>
      <c r="BN1212" s="112">
        <v>22</v>
      </c>
      <c r="BO1212" s="114">
        <v>99</v>
      </c>
      <c r="BP1212" s="118">
        <f t="shared" si="492"/>
        <v>22099</v>
      </c>
      <c r="BQ1212" s="118">
        <f t="shared" si="491"/>
        <v>22099</v>
      </c>
      <c r="BR1212" s="5" t="s">
        <v>498</v>
      </c>
    </row>
    <row r="1213" spans="1:70" ht="15" hidden="1" customHeight="1" outlineLevel="1">
      <c r="A1213" t="s">
        <v>1351</v>
      </c>
      <c r="B1213" t="s">
        <v>320</v>
      </c>
      <c r="C1213" s="1">
        <f t="shared" si="493"/>
        <v>23186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6</v>
      </c>
      <c r="G1213" s="129">
        <f t="shared" si="479"/>
        <v>6756</v>
      </c>
      <c r="H1213" s="134">
        <f t="shared" si="480"/>
        <v>0.29138273095833694</v>
      </c>
      <c r="I1213" s="2"/>
      <c r="J1213" s="2">
        <f t="shared" si="494"/>
        <v>0.34740791857155179</v>
      </c>
      <c r="K1213" s="2">
        <f t="shared" si="495"/>
        <v>0.63879064952988873</v>
      </c>
      <c r="L1213" s="2">
        <f t="shared" si="496"/>
        <v>3.0190632278098852E-4</v>
      </c>
      <c r="M1213" s="2">
        <f t="shared" si="497"/>
        <v>1.3499525575778546E-2</v>
      </c>
      <c r="N1213" s="63">
        <v>8055</v>
      </c>
      <c r="O1213" s="63">
        <v>14811</v>
      </c>
      <c r="P1213" s="63">
        <v>7</v>
      </c>
      <c r="Q1213" s="63">
        <v>173</v>
      </c>
      <c r="R1213" s="63">
        <v>0</v>
      </c>
      <c r="S1213" s="63">
        <v>6</v>
      </c>
      <c r="T1213" s="63">
        <v>0</v>
      </c>
      <c r="U1213" s="63">
        <v>52</v>
      </c>
      <c r="V1213" s="63">
        <v>4</v>
      </c>
      <c r="W1213" s="63">
        <v>0</v>
      </c>
      <c r="X1213" s="63">
        <v>4</v>
      </c>
      <c r="Y1213" s="63">
        <v>0</v>
      </c>
      <c r="Z1213" s="63">
        <v>31</v>
      </c>
      <c r="AA1213" s="63">
        <v>0</v>
      </c>
      <c r="AB1213" s="63">
        <v>0</v>
      </c>
      <c r="AC1213" s="63">
        <v>0</v>
      </c>
      <c r="AD1213" s="63">
        <v>0</v>
      </c>
      <c r="AE1213" s="63">
        <v>0</v>
      </c>
      <c r="AF1213" s="63">
        <v>0</v>
      </c>
      <c r="AG1213" s="63">
        <v>0</v>
      </c>
      <c r="AH1213" s="63">
        <v>3</v>
      </c>
      <c r="AI1213" s="63">
        <v>16</v>
      </c>
      <c r="AJ1213" s="63">
        <v>0</v>
      </c>
      <c r="AK1213" s="63">
        <v>0</v>
      </c>
      <c r="AL1213" s="63">
        <v>11</v>
      </c>
      <c r="AM1213" s="63">
        <v>0</v>
      </c>
      <c r="AN1213" s="63">
        <v>0</v>
      </c>
      <c r="AO1213" s="63">
        <v>0</v>
      </c>
      <c r="AP1213" s="63">
        <v>0</v>
      </c>
      <c r="AQ1213" s="63">
        <v>0</v>
      </c>
      <c r="AR1213" s="63">
        <v>0</v>
      </c>
      <c r="AS1213" s="63">
        <v>0</v>
      </c>
      <c r="AT1213" s="63">
        <v>0</v>
      </c>
      <c r="AU1213" s="63">
        <v>13</v>
      </c>
      <c r="AV1213" s="63">
        <v>0</v>
      </c>
      <c r="AW1213" s="63">
        <v>0</v>
      </c>
      <c r="AX1213" s="63">
        <v>0</v>
      </c>
      <c r="AY1213" s="63">
        <v>0</v>
      </c>
      <c r="BA1213" s="5">
        <f>IF(Q1213&gt;0,RANK(Q1213,(N1213:P1213,Q1213:AE1213)),0)</f>
        <v>3</v>
      </c>
      <c r="BB1213" s="5">
        <f>IF(R1213&gt;0,RANK(R1213,(N1213:P1213,Q1213:AE1213)),0)</f>
        <v>0</v>
      </c>
      <c r="BC1213" s="5">
        <f>IF(T1213&gt;0,RANK(T1213,(N1213:P1213,Q1213:AE1213)),0)</f>
        <v>0</v>
      </c>
      <c r="BD1213" s="5">
        <f>IF(S1213&gt;0,RANK(S1213,(N1213:P1213,Q1213:AE1213)),0)</f>
        <v>7</v>
      </c>
      <c r="BE1213" s="2">
        <f t="shared" si="498"/>
        <v>7.4613991201587168E-3</v>
      </c>
      <c r="BF1213" s="2">
        <f t="shared" si="499"/>
        <v>0</v>
      </c>
      <c r="BG1213" s="2">
        <f t="shared" si="500"/>
        <v>0</v>
      </c>
      <c r="BH1213" s="2">
        <f t="shared" si="501"/>
        <v>2.5877684809799017E-4</v>
      </c>
      <c r="BJ1213" t="s">
        <v>1351</v>
      </c>
      <c r="BK1213" t="s">
        <v>320</v>
      </c>
      <c r="BL1213">
        <v>3</v>
      </c>
      <c r="BN1213" s="112">
        <v>22</v>
      </c>
      <c r="BO1213" s="114">
        <v>101</v>
      </c>
      <c r="BP1213" s="118">
        <f t="shared" si="492"/>
        <v>22101</v>
      </c>
      <c r="BQ1213" s="118">
        <f t="shared" si="491"/>
        <v>22101</v>
      </c>
      <c r="BR1213" s="5" t="s">
        <v>498</v>
      </c>
    </row>
    <row r="1214" spans="1:70" ht="15" hidden="1" customHeight="1" outlineLevel="1">
      <c r="A1214" t="s">
        <v>1944</v>
      </c>
      <c r="B1214" t="s">
        <v>320</v>
      </c>
      <c r="C1214" s="1">
        <f t="shared" si="493"/>
        <v>140110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8</v>
      </c>
      <c r="G1214" s="129">
        <f t="shared" si="479"/>
        <v>61920</v>
      </c>
      <c r="H1214" s="134">
        <f t="shared" si="480"/>
        <v>0.44193847691099852</v>
      </c>
      <c r="I1214" s="2"/>
      <c r="J1214" s="2">
        <f t="shared" si="494"/>
        <v>0.2694026122332453</v>
      </c>
      <c r="K1214" s="2">
        <f t="shared" si="495"/>
        <v>0.71134108914424377</v>
      </c>
      <c r="L1214" s="2">
        <f t="shared" si="496"/>
        <v>3.2117621868531866E-4</v>
      </c>
      <c r="M1214" s="2">
        <f t="shared" si="497"/>
        <v>1.8935122403825562E-2</v>
      </c>
      <c r="N1214" s="63">
        <v>37746</v>
      </c>
      <c r="O1214" s="63">
        <v>99666</v>
      </c>
      <c r="P1214" s="63">
        <v>45</v>
      </c>
      <c r="Q1214" s="63">
        <v>1868</v>
      </c>
      <c r="R1214" s="63">
        <v>0</v>
      </c>
      <c r="S1214" s="63">
        <v>56</v>
      </c>
      <c r="T1214" s="63">
        <v>0</v>
      </c>
      <c r="U1214" s="63">
        <v>287</v>
      </c>
      <c r="V1214" s="63">
        <v>47</v>
      </c>
      <c r="W1214" s="63">
        <v>0</v>
      </c>
      <c r="X1214" s="63">
        <v>31</v>
      </c>
      <c r="Y1214" s="63">
        <v>0</v>
      </c>
      <c r="Z1214" s="63">
        <v>152</v>
      </c>
      <c r="AA1214" s="63">
        <v>0</v>
      </c>
      <c r="AB1214" s="63">
        <v>0</v>
      </c>
      <c r="AC1214" s="63">
        <v>0</v>
      </c>
      <c r="AD1214" s="63">
        <v>0</v>
      </c>
      <c r="AE1214" s="63">
        <v>0</v>
      </c>
      <c r="AF1214" s="63">
        <v>0</v>
      </c>
      <c r="AG1214" s="63">
        <v>0</v>
      </c>
      <c r="AH1214" s="63">
        <v>54</v>
      </c>
      <c r="AI1214" s="63">
        <v>34</v>
      </c>
      <c r="AJ1214" s="63">
        <v>0</v>
      </c>
      <c r="AK1214" s="63">
        <v>0</v>
      </c>
      <c r="AL1214" s="63">
        <v>43</v>
      </c>
      <c r="AM1214" s="63">
        <v>0</v>
      </c>
      <c r="AN1214" s="63">
        <v>0</v>
      </c>
      <c r="AO1214" s="63">
        <v>0</v>
      </c>
      <c r="AP1214" s="63">
        <v>0</v>
      </c>
      <c r="AQ1214" s="63">
        <v>0</v>
      </c>
      <c r="AR1214" s="63">
        <v>0</v>
      </c>
      <c r="AS1214" s="63">
        <v>0</v>
      </c>
      <c r="AT1214" s="63">
        <v>0</v>
      </c>
      <c r="AU1214" s="63">
        <v>81</v>
      </c>
      <c r="AV1214" s="63">
        <v>0</v>
      </c>
      <c r="AW1214" s="63">
        <v>0</v>
      </c>
      <c r="AX1214" s="63">
        <v>0</v>
      </c>
      <c r="AY1214" s="63">
        <v>0</v>
      </c>
      <c r="BA1214" s="5">
        <f>IF(Q1214&gt;0,RANK(Q1214,(N1214:P1214,Q1214:AE1214)),0)</f>
        <v>3</v>
      </c>
      <c r="BB1214" s="5">
        <f>IF(R1214&gt;0,RANK(R1214,(N1214:P1214,Q1214:AE1214)),0)</f>
        <v>0</v>
      </c>
      <c r="BC1214" s="5">
        <f>IF(T1214&gt;0,RANK(T1214,(N1214:P1214,Q1214:AE1214)),0)</f>
        <v>0</v>
      </c>
      <c r="BD1214" s="5">
        <f>IF(S1214&gt;0,RANK(S1214,(N1214:P1214,Q1214:AE1214)),0)</f>
        <v>6</v>
      </c>
      <c r="BE1214" s="2">
        <f t="shared" si="498"/>
        <v>1.3332381700092785E-2</v>
      </c>
      <c r="BF1214" s="2">
        <f t="shared" si="499"/>
        <v>0</v>
      </c>
      <c r="BG1214" s="2">
        <f t="shared" si="500"/>
        <v>0</v>
      </c>
      <c r="BH1214" s="2">
        <f t="shared" si="501"/>
        <v>3.9968596103061879E-4</v>
      </c>
      <c r="BJ1214" t="s">
        <v>1944</v>
      </c>
      <c r="BK1214" t="s">
        <v>320</v>
      </c>
      <c r="BL1214">
        <v>1</v>
      </c>
      <c r="BN1214" s="112">
        <v>22</v>
      </c>
      <c r="BO1214" s="114">
        <v>103</v>
      </c>
      <c r="BP1214" s="118">
        <f t="shared" si="492"/>
        <v>22103</v>
      </c>
      <c r="BQ1214" s="118">
        <f t="shared" si="491"/>
        <v>22103</v>
      </c>
      <c r="BR1214" s="5" t="s">
        <v>498</v>
      </c>
    </row>
    <row r="1215" spans="1:70" ht="15" hidden="1" customHeight="1" outlineLevel="1">
      <c r="A1215" t="s">
        <v>536</v>
      </c>
      <c r="B1215" t="s">
        <v>320</v>
      </c>
      <c r="C1215" s="1">
        <f t="shared" si="493"/>
        <v>57661</v>
      </c>
      <c r="D1215" s="5">
        <f>IF(N1215&gt;0, RANK(N1215,(N1215:P1215,Q1215:AE1215)),0)</f>
        <v>2</v>
      </c>
      <c r="E1215" s="5">
        <f>IF(O1215&gt;0,RANK(O1215,(N1215:P1215,Q1215:AE1215)),0)</f>
        <v>1</v>
      </c>
      <c r="F1215" s="5">
        <f>IF(P1215&gt;0,RANK(P1215,(N1215:P1215,Q1215:AE1215)),0)</f>
        <v>6</v>
      </c>
      <c r="G1215" s="129">
        <f t="shared" si="479"/>
        <v>18919</v>
      </c>
      <c r="H1215" s="134">
        <f t="shared" si="480"/>
        <v>0.3281073862749519</v>
      </c>
      <c r="I1215" s="2"/>
      <c r="J1215" s="2">
        <f t="shared" si="494"/>
        <v>0.32755241844574323</v>
      </c>
      <c r="K1215" s="2">
        <f t="shared" si="495"/>
        <v>0.65565980472069507</v>
      </c>
      <c r="L1215" s="2">
        <f t="shared" si="496"/>
        <v>2.948266592670956E-4</v>
      </c>
      <c r="M1215" s="2">
        <f t="shared" si="497"/>
        <v>1.6492950174294599E-2</v>
      </c>
      <c r="N1215" s="63">
        <v>18887</v>
      </c>
      <c r="O1215" s="63">
        <v>37806</v>
      </c>
      <c r="P1215" s="63">
        <v>17</v>
      </c>
      <c r="Q1215" s="63">
        <v>589</v>
      </c>
      <c r="R1215" s="63">
        <v>0</v>
      </c>
      <c r="S1215" s="63">
        <v>14</v>
      </c>
      <c r="T1215" s="63">
        <v>0</v>
      </c>
      <c r="U1215" s="63">
        <v>136</v>
      </c>
      <c r="V1215" s="63">
        <v>17</v>
      </c>
      <c r="W1215" s="63">
        <v>0</v>
      </c>
      <c r="X1215" s="63">
        <v>12</v>
      </c>
      <c r="Y1215" s="63">
        <v>0</v>
      </c>
      <c r="Z1215" s="63">
        <v>63</v>
      </c>
      <c r="AA1215" s="63">
        <v>0</v>
      </c>
      <c r="AB1215" s="63">
        <v>0</v>
      </c>
      <c r="AC1215" s="63">
        <v>0</v>
      </c>
      <c r="AD1215" s="63">
        <v>0</v>
      </c>
      <c r="AE1215" s="63">
        <v>0</v>
      </c>
      <c r="AF1215" s="63">
        <v>0</v>
      </c>
      <c r="AG1215" s="63">
        <v>0</v>
      </c>
      <c r="AH1215" s="63">
        <v>17</v>
      </c>
      <c r="AI1215" s="63">
        <v>37</v>
      </c>
      <c r="AJ1215" s="63">
        <v>0</v>
      </c>
      <c r="AK1215" s="63">
        <v>0</v>
      </c>
      <c r="AL1215" s="63">
        <v>24</v>
      </c>
      <c r="AM1215" s="63">
        <v>0</v>
      </c>
      <c r="AN1215" s="63">
        <v>0</v>
      </c>
      <c r="AO1215" s="63">
        <v>0</v>
      </c>
      <c r="AP1215" s="63">
        <v>0</v>
      </c>
      <c r="AQ1215" s="63">
        <v>0</v>
      </c>
      <c r="AR1215" s="63">
        <v>0</v>
      </c>
      <c r="AS1215" s="63">
        <v>0</v>
      </c>
      <c r="AT1215" s="63">
        <v>0</v>
      </c>
      <c r="AU1215" s="63">
        <v>42</v>
      </c>
      <c r="AV1215" s="63">
        <v>0</v>
      </c>
      <c r="AW1215" s="63">
        <v>0</v>
      </c>
      <c r="AX1215" s="63">
        <v>0</v>
      </c>
      <c r="AY1215" s="63">
        <v>0</v>
      </c>
      <c r="BA1215" s="5">
        <f>IF(Q1215&gt;0,RANK(Q1215,(N1215:P1215,Q1215:AE1215)),0)</f>
        <v>3</v>
      </c>
      <c r="BB1215" s="5">
        <f>IF(R1215&gt;0,RANK(R1215,(N1215:P1215,Q1215:AE1215)),0)</f>
        <v>0</v>
      </c>
      <c r="BC1215" s="5">
        <f>IF(T1215&gt;0,RANK(T1215,(N1215:P1215,Q1215:AE1215)),0)</f>
        <v>0</v>
      </c>
      <c r="BD1215" s="5">
        <f>IF(S1215&gt;0,RANK(S1215,(N1215:P1215,Q1215:AE1215)),0)</f>
        <v>8</v>
      </c>
      <c r="BE1215" s="2">
        <f t="shared" si="498"/>
        <v>1.0214876606371725E-2</v>
      </c>
      <c r="BF1215" s="2">
        <f t="shared" si="499"/>
        <v>0</v>
      </c>
      <c r="BG1215" s="2">
        <f t="shared" si="500"/>
        <v>0</v>
      </c>
      <c r="BH1215" s="2">
        <f t="shared" si="501"/>
        <v>2.4279842527878462E-4</v>
      </c>
      <c r="BJ1215" t="s">
        <v>536</v>
      </c>
      <c r="BK1215" t="s">
        <v>320</v>
      </c>
      <c r="BN1215" s="112">
        <v>22</v>
      </c>
      <c r="BO1215" s="114">
        <v>105</v>
      </c>
      <c r="BP1215" s="118">
        <f t="shared" si="492"/>
        <v>22105</v>
      </c>
      <c r="BQ1215" s="118">
        <f t="shared" si="491"/>
        <v>22105</v>
      </c>
      <c r="BR1215" s="5" t="s">
        <v>498</v>
      </c>
    </row>
    <row r="1216" spans="1:70" ht="15" hidden="1" customHeight="1" outlineLevel="1">
      <c r="A1216" t="s">
        <v>713</v>
      </c>
      <c r="B1216" t="s">
        <v>320</v>
      </c>
      <c r="C1216" s="1">
        <f t="shared" si="493"/>
        <v>2554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>IF(P1216&gt;0,RANK(P1216,(N1216:P1216,Q1216:AE1216)),0)</f>
        <v>0</v>
      </c>
      <c r="G1216" s="129">
        <f t="shared" si="479"/>
        <v>132</v>
      </c>
      <c r="H1216" s="134">
        <f t="shared" si="480"/>
        <v>5.1683633516053248E-2</v>
      </c>
      <c r="I1216" s="2"/>
      <c r="J1216" s="2">
        <f t="shared" si="494"/>
        <v>0.52036021926389975</v>
      </c>
      <c r="K1216" s="2">
        <f t="shared" si="495"/>
        <v>0.46867658574784654</v>
      </c>
      <c r="L1216" s="2">
        <f t="shared" si="496"/>
        <v>0</v>
      </c>
      <c r="M1216" s="2">
        <f t="shared" si="497"/>
        <v>1.0963194988253711E-2</v>
      </c>
      <c r="N1216" s="63">
        <v>1329</v>
      </c>
      <c r="O1216" s="63">
        <v>1197</v>
      </c>
      <c r="P1216" s="63">
        <v>0</v>
      </c>
      <c r="Q1216" s="63">
        <v>11</v>
      </c>
      <c r="R1216" s="63">
        <v>0</v>
      </c>
      <c r="S1216" s="63">
        <v>0</v>
      </c>
      <c r="T1216" s="63">
        <v>0</v>
      </c>
      <c r="U1216" s="63">
        <v>4</v>
      </c>
      <c r="V1216" s="63">
        <v>1</v>
      </c>
      <c r="W1216" s="63">
        <v>0</v>
      </c>
      <c r="X1216" s="63">
        <v>0</v>
      </c>
      <c r="Y1216" s="63">
        <v>0</v>
      </c>
      <c r="Z1216" s="63">
        <v>4</v>
      </c>
      <c r="AA1216" s="63">
        <v>0</v>
      </c>
      <c r="AB1216" s="63">
        <v>0</v>
      </c>
      <c r="AC1216" s="63">
        <v>0</v>
      </c>
      <c r="AD1216" s="63">
        <v>0</v>
      </c>
      <c r="AE1216" s="63">
        <v>0</v>
      </c>
      <c r="AF1216" s="63">
        <v>0</v>
      </c>
      <c r="AG1216" s="63">
        <v>0</v>
      </c>
      <c r="AH1216" s="63">
        <v>2</v>
      </c>
      <c r="AI1216" s="63">
        <v>2</v>
      </c>
      <c r="AJ1216" s="63">
        <v>0</v>
      </c>
      <c r="AK1216" s="63">
        <v>0</v>
      </c>
      <c r="AL1216" s="63">
        <v>2</v>
      </c>
      <c r="AM1216" s="63">
        <v>0</v>
      </c>
      <c r="AN1216" s="63">
        <v>0</v>
      </c>
      <c r="AO1216" s="63">
        <v>0</v>
      </c>
      <c r="AP1216" s="63">
        <v>0</v>
      </c>
      <c r="AQ1216" s="63">
        <v>0</v>
      </c>
      <c r="AR1216" s="63">
        <v>0</v>
      </c>
      <c r="AS1216" s="63">
        <v>0</v>
      </c>
      <c r="AT1216" s="63">
        <v>0</v>
      </c>
      <c r="AU1216" s="63">
        <v>2</v>
      </c>
      <c r="AV1216" s="63">
        <v>0</v>
      </c>
      <c r="AW1216" s="63">
        <v>0</v>
      </c>
      <c r="AX1216" s="63">
        <v>0</v>
      </c>
      <c r="AY1216" s="63">
        <v>0</v>
      </c>
      <c r="BA1216" s="5">
        <f>IF(Q1216&gt;0,RANK(Q1216,(N1216:P1216,Q1216:AE1216)),0)</f>
        <v>3</v>
      </c>
      <c r="BB1216" s="5">
        <f>IF(R1216&gt;0,RANK(R1216,(N1216:P1216,Q1216:AE1216)),0)</f>
        <v>0</v>
      </c>
      <c r="BC1216" s="5">
        <f>IF(T1216&gt;0,RANK(T1216,(N1216:P1216,Q1216:AE1216)),0)</f>
        <v>0</v>
      </c>
      <c r="BD1216" s="5">
        <f>IF(S1216&gt;0,RANK(S1216,(N1216:P1216,Q1216:AE1216)),0)</f>
        <v>0</v>
      </c>
      <c r="BE1216" s="2">
        <f t="shared" si="498"/>
        <v>4.306969459671104E-3</v>
      </c>
      <c r="BF1216" s="2">
        <f t="shared" si="499"/>
        <v>0</v>
      </c>
      <c r="BG1216" s="2">
        <f t="shared" si="500"/>
        <v>0</v>
      </c>
      <c r="BH1216" s="2">
        <f t="shared" si="501"/>
        <v>0</v>
      </c>
      <c r="BJ1216" t="s">
        <v>713</v>
      </c>
      <c r="BK1216" t="s">
        <v>320</v>
      </c>
      <c r="BL1216">
        <v>5</v>
      </c>
      <c r="BN1216" s="112">
        <v>22</v>
      </c>
      <c r="BO1216" s="114">
        <v>107</v>
      </c>
      <c r="BP1216" s="118">
        <f t="shared" si="492"/>
        <v>22107</v>
      </c>
      <c r="BQ1216" s="118">
        <f t="shared" si="491"/>
        <v>22107</v>
      </c>
      <c r="BR1216" s="5" t="s">
        <v>498</v>
      </c>
    </row>
    <row r="1217" spans="1:86" ht="15" hidden="1" customHeight="1" outlineLevel="1">
      <c r="A1217" t="s">
        <v>1186</v>
      </c>
      <c r="B1217" t="s">
        <v>320</v>
      </c>
      <c r="C1217" s="1">
        <f t="shared" si="493"/>
        <v>46240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8</v>
      </c>
      <c r="G1217" s="129">
        <f t="shared" si="479"/>
        <v>23141</v>
      </c>
      <c r="H1217" s="134">
        <f t="shared" si="480"/>
        <v>0.50045415224913492</v>
      </c>
      <c r="I1217" s="2"/>
      <c r="J1217" s="2">
        <f t="shared" si="494"/>
        <v>0.24217128027681661</v>
      </c>
      <c r="K1217" s="2">
        <f t="shared" si="495"/>
        <v>0.74262543252595159</v>
      </c>
      <c r="L1217" s="2">
        <f t="shared" si="496"/>
        <v>3.2439446366782005E-4</v>
      </c>
      <c r="M1217" s="2">
        <f t="shared" si="497"/>
        <v>1.4878892733564032E-2</v>
      </c>
      <c r="N1217" s="63">
        <v>11198</v>
      </c>
      <c r="O1217" s="63">
        <v>34339</v>
      </c>
      <c r="P1217" s="63">
        <v>15</v>
      </c>
      <c r="Q1217" s="63">
        <v>434</v>
      </c>
      <c r="R1217" s="63">
        <v>0</v>
      </c>
      <c r="S1217" s="63">
        <v>17</v>
      </c>
      <c r="T1217" s="63">
        <v>0</v>
      </c>
      <c r="U1217" s="63">
        <v>81</v>
      </c>
      <c r="V1217" s="63">
        <v>17</v>
      </c>
      <c r="W1217" s="63">
        <v>0</v>
      </c>
      <c r="X1217" s="63">
        <v>9</v>
      </c>
      <c r="Y1217" s="63">
        <v>0</v>
      </c>
      <c r="Z1217" s="63">
        <v>51</v>
      </c>
      <c r="AA1217" s="63">
        <v>0</v>
      </c>
      <c r="AB1217" s="63">
        <v>0</v>
      </c>
      <c r="AC1217" s="63">
        <v>0</v>
      </c>
      <c r="AD1217" s="63">
        <v>0</v>
      </c>
      <c r="AE1217" s="63">
        <v>0</v>
      </c>
      <c r="AF1217" s="63">
        <v>0</v>
      </c>
      <c r="AG1217" s="63">
        <v>0</v>
      </c>
      <c r="AH1217" s="63">
        <v>11</v>
      </c>
      <c r="AI1217" s="63">
        <v>27</v>
      </c>
      <c r="AJ1217" s="63">
        <v>0</v>
      </c>
      <c r="AK1217" s="63">
        <v>0</v>
      </c>
      <c r="AL1217" s="63">
        <v>16</v>
      </c>
      <c r="AM1217" s="63">
        <v>0</v>
      </c>
      <c r="AN1217" s="63">
        <v>0</v>
      </c>
      <c r="AO1217" s="63">
        <v>0</v>
      </c>
      <c r="AP1217" s="63">
        <v>0</v>
      </c>
      <c r="AQ1217" s="63">
        <v>0</v>
      </c>
      <c r="AR1217" s="63">
        <v>0</v>
      </c>
      <c r="AS1217" s="63">
        <v>0</v>
      </c>
      <c r="AT1217" s="63">
        <v>0</v>
      </c>
      <c r="AU1217" s="63">
        <v>25</v>
      </c>
      <c r="AV1217" s="63">
        <v>0</v>
      </c>
      <c r="AW1217" s="63">
        <v>0</v>
      </c>
      <c r="AX1217" s="63">
        <v>0</v>
      </c>
      <c r="AY1217" s="63">
        <v>0</v>
      </c>
      <c r="BA1217" s="5">
        <f>IF(Q1217&gt;0,RANK(Q1217,(N1217:P1217,Q1217:AE1217)),0)</f>
        <v>3</v>
      </c>
      <c r="BB1217" s="5">
        <f>IF(R1217&gt;0,RANK(R1217,(N1217:P1217,Q1217:AE1217)),0)</f>
        <v>0</v>
      </c>
      <c r="BC1217" s="5">
        <f>IF(T1217&gt;0,RANK(T1217,(N1217:P1217,Q1217:AE1217)),0)</f>
        <v>0</v>
      </c>
      <c r="BD1217" s="5">
        <f>IF(S1217&gt;0,RANK(S1217,(N1217:P1217,Q1217:AE1217)),0)</f>
        <v>6</v>
      </c>
      <c r="BE1217" s="2">
        <f t="shared" si="498"/>
        <v>9.3858131487889272E-3</v>
      </c>
      <c r="BF1217" s="2">
        <f t="shared" si="499"/>
        <v>0</v>
      </c>
      <c r="BG1217" s="2">
        <f t="shared" si="500"/>
        <v>0</v>
      </c>
      <c r="BH1217" s="2">
        <f t="shared" si="501"/>
        <v>3.6764705882352941E-4</v>
      </c>
      <c r="BJ1217" t="s">
        <v>1186</v>
      </c>
      <c r="BK1217" t="s">
        <v>320</v>
      </c>
      <c r="BN1217" s="112">
        <v>22</v>
      </c>
      <c r="BO1217" s="114">
        <v>109</v>
      </c>
      <c r="BP1217" s="118">
        <f t="shared" si="492"/>
        <v>22109</v>
      </c>
      <c r="BQ1217" s="118">
        <f t="shared" si="491"/>
        <v>22109</v>
      </c>
      <c r="BR1217" s="5" t="s">
        <v>498</v>
      </c>
    </row>
    <row r="1218" spans="1:86" ht="15" hidden="1" customHeight="1" outlineLevel="1">
      <c r="A1218" t="s">
        <v>1512</v>
      </c>
      <c r="B1218" t="s">
        <v>320</v>
      </c>
      <c r="C1218" s="1">
        <f t="shared" si="493"/>
        <v>11201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9</v>
      </c>
      <c r="G1218" s="129">
        <f t="shared" si="479"/>
        <v>5753</v>
      </c>
      <c r="H1218" s="134">
        <f t="shared" si="480"/>
        <v>0.51361485581644495</v>
      </c>
      <c r="I1218" s="2"/>
      <c r="J1218" s="2">
        <f t="shared" si="494"/>
        <v>0.23694313007767165</v>
      </c>
      <c r="K1218" s="2">
        <f t="shared" si="495"/>
        <v>0.7505579858941166</v>
      </c>
      <c r="L1218" s="2">
        <f t="shared" si="496"/>
        <v>2.6783322917596643E-4</v>
      </c>
      <c r="M1218" s="2">
        <f t="shared" si="497"/>
        <v>1.2231050799035787E-2</v>
      </c>
      <c r="N1218" s="63">
        <v>2654</v>
      </c>
      <c r="O1218" s="63">
        <v>8407</v>
      </c>
      <c r="P1218" s="63">
        <v>3</v>
      </c>
      <c r="Q1218" s="63">
        <v>76</v>
      </c>
      <c r="R1218" s="63">
        <v>0</v>
      </c>
      <c r="S1218" s="63">
        <v>5</v>
      </c>
      <c r="T1218" s="63">
        <v>0</v>
      </c>
      <c r="U1218" s="63">
        <v>14</v>
      </c>
      <c r="V1218" s="63">
        <v>5</v>
      </c>
      <c r="W1218" s="63">
        <v>0</v>
      </c>
      <c r="X1218" s="63">
        <v>4</v>
      </c>
      <c r="Y1218" s="63">
        <v>0</v>
      </c>
      <c r="Z1218" s="63">
        <v>12</v>
      </c>
      <c r="AA1218" s="63">
        <v>0</v>
      </c>
      <c r="AB1218" s="63">
        <v>0</v>
      </c>
      <c r="AC1218" s="63">
        <v>0</v>
      </c>
      <c r="AD1218" s="63">
        <v>0</v>
      </c>
      <c r="AE1218" s="63">
        <v>0</v>
      </c>
      <c r="AF1218" s="63">
        <v>0</v>
      </c>
      <c r="AG1218" s="63">
        <v>0</v>
      </c>
      <c r="AH1218" s="63">
        <v>3</v>
      </c>
      <c r="AI1218" s="63">
        <v>11</v>
      </c>
      <c r="AJ1218" s="63">
        <v>0</v>
      </c>
      <c r="AK1218" s="63">
        <v>0</v>
      </c>
      <c r="AL1218" s="63">
        <v>2</v>
      </c>
      <c r="AM1218" s="63">
        <v>0</v>
      </c>
      <c r="AN1218" s="63">
        <v>0</v>
      </c>
      <c r="AO1218" s="63">
        <v>0</v>
      </c>
      <c r="AP1218" s="63">
        <v>0</v>
      </c>
      <c r="AQ1218" s="63">
        <v>0</v>
      </c>
      <c r="AR1218" s="63">
        <v>0</v>
      </c>
      <c r="AS1218" s="63">
        <v>0</v>
      </c>
      <c r="AT1218" s="63">
        <v>0</v>
      </c>
      <c r="AU1218" s="63">
        <v>5</v>
      </c>
      <c r="AV1218" s="63">
        <v>0</v>
      </c>
      <c r="AW1218" s="63">
        <v>0</v>
      </c>
      <c r="AX1218" s="63">
        <v>0</v>
      </c>
      <c r="AY1218" s="63">
        <v>0</v>
      </c>
      <c r="BA1218" s="5">
        <f>IF(Q1218&gt;0,RANK(Q1218,(N1218:P1218,Q1218:AE1218)),0)</f>
        <v>3</v>
      </c>
      <c r="BB1218" s="5">
        <f>IF(R1218&gt;0,RANK(R1218,(N1218:P1218,Q1218:AE1218)),0)</f>
        <v>0</v>
      </c>
      <c r="BC1218" s="5">
        <f>IF(T1218&gt;0,RANK(T1218,(N1218:P1218,Q1218:AE1218)),0)</f>
        <v>0</v>
      </c>
      <c r="BD1218" s="5">
        <f>IF(S1218&gt;0,RANK(S1218,(N1218:P1218,Q1218:AE1218)),0)</f>
        <v>6</v>
      </c>
      <c r="BE1218" s="2">
        <f t="shared" si="498"/>
        <v>6.7851084724578166E-3</v>
      </c>
      <c r="BF1218" s="2">
        <f t="shared" si="499"/>
        <v>0</v>
      </c>
      <c r="BG1218" s="2">
        <f t="shared" si="500"/>
        <v>0</v>
      </c>
      <c r="BH1218" s="2">
        <f t="shared" si="501"/>
        <v>4.4638871529327739E-4</v>
      </c>
      <c r="BJ1218" t="s">
        <v>1512</v>
      </c>
      <c r="BK1218" t="s">
        <v>320</v>
      </c>
      <c r="BL1218">
        <v>4</v>
      </c>
      <c r="BN1218" s="112">
        <v>22</v>
      </c>
      <c r="BO1218" s="114">
        <v>111</v>
      </c>
      <c r="BP1218" s="118">
        <f t="shared" si="492"/>
        <v>22111</v>
      </c>
      <c r="BQ1218" s="118">
        <f t="shared" si="491"/>
        <v>22111</v>
      </c>
      <c r="BR1218" s="5" t="s">
        <v>498</v>
      </c>
    </row>
    <row r="1219" spans="1:86" ht="15" hidden="1" customHeight="1" outlineLevel="1">
      <c r="A1219" t="s">
        <v>1577</v>
      </c>
      <c r="B1219" t="s">
        <v>320</v>
      </c>
      <c r="C1219" s="1">
        <f t="shared" si="493"/>
        <v>27324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6</v>
      </c>
      <c r="G1219" s="129">
        <f t="shared" si="479"/>
        <v>16921</v>
      </c>
      <c r="H1219" s="134">
        <f t="shared" si="480"/>
        <v>0.61927243448982583</v>
      </c>
      <c r="I1219" s="2"/>
      <c r="J1219" s="2">
        <f t="shared" si="494"/>
        <v>0.18331869418825941</v>
      </c>
      <c r="K1219" s="2">
        <f t="shared" si="495"/>
        <v>0.80259112867808524</v>
      </c>
      <c r="L1219" s="2">
        <f t="shared" si="496"/>
        <v>4.391743522178305E-4</v>
      </c>
      <c r="M1219" s="2">
        <f t="shared" si="497"/>
        <v>1.3651002781437516E-2</v>
      </c>
      <c r="N1219" s="63">
        <v>5009</v>
      </c>
      <c r="O1219" s="63">
        <v>21930</v>
      </c>
      <c r="P1219" s="63">
        <v>12</v>
      </c>
      <c r="Q1219" s="63">
        <v>228</v>
      </c>
      <c r="R1219" s="63">
        <v>0</v>
      </c>
      <c r="S1219" s="63">
        <v>10</v>
      </c>
      <c r="T1219" s="63">
        <v>0</v>
      </c>
      <c r="U1219" s="63">
        <v>45</v>
      </c>
      <c r="V1219" s="63">
        <v>9</v>
      </c>
      <c r="W1219" s="63">
        <v>0</v>
      </c>
      <c r="X1219" s="63">
        <v>9</v>
      </c>
      <c r="Y1219" s="63">
        <v>0</v>
      </c>
      <c r="Z1219" s="63">
        <v>36</v>
      </c>
      <c r="AA1219" s="63">
        <v>0</v>
      </c>
      <c r="AB1219" s="63">
        <v>0</v>
      </c>
      <c r="AC1219" s="63">
        <v>0</v>
      </c>
      <c r="AD1219" s="63">
        <v>0</v>
      </c>
      <c r="AE1219" s="63">
        <v>0</v>
      </c>
      <c r="AF1219" s="63">
        <v>0</v>
      </c>
      <c r="AG1219" s="63">
        <v>0</v>
      </c>
      <c r="AH1219" s="63">
        <v>6</v>
      </c>
      <c r="AI1219" s="63">
        <v>6</v>
      </c>
      <c r="AJ1219" s="63">
        <v>0</v>
      </c>
      <c r="AK1219" s="63">
        <v>0</v>
      </c>
      <c r="AL1219" s="63">
        <v>7</v>
      </c>
      <c r="AM1219" s="63">
        <v>0</v>
      </c>
      <c r="AN1219" s="63">
        <v>0</v>
      </c>
      <c r="AO1219" s="63">
        <v>0</v>
      </c>
      <c r="AP1219" s="63">
        <v>0</v>
      </c>
      <c r="AQ1219" s="63">
        <v>0</v>
      </c>
      <c r="AR1219" s="63">
        <v>0</v>
      </c>
      <c r="AS1219" s="63">
        <v>0</v>
      </c>
      <c r="AT1219" s="63">
        <v>0</v>
      </c>
      <c r="AU1219" s="63">
        <v>17</v>
      </c>
      <c r="AV1219" s="63">
        <v>0</v>
      </c>
      <c r="AW1219" s="63">
        <v>0</v>
      </c>
      <c r="AX1219" s="63">
        <v>0</v>
      </c>
      <c r="AY1219" s="63">
        <v>0</v>
      </c>
      <c r="BA1219" s="5">
        <f>IF(Q1219&gt;0,RANK(Q1219,(N1219:P1219,Q1219:AE1219)),0)</f>
        <v>3</v>
      </c>
      <c r="BB1219" s="5">
        <f>IF(R1219&gt;0,RANK(R1219,(N1219:P1219,Q1219:AE1219)),0)</f>
        <v>0</v>
      </c>
      <c r="BC1219" s="5">
        <f>IF(T1219&gt;0,RANK(T1219,(N1219:P1219,Q1219:AE1219)),0)</f>
        <v>0</v>
      </c>
      <c r="BD1219" s="5">
        <f>IF(S1219&gt;0,RANK(S1219,(N1219:P1219,Q1219:AE1219)),0)</f>
        <v>7</v>
      </c>
      <c r="BE1219" s="2">
        <f t="shared" si="498"/>
        <v>8.3443126921387799E-3</v>
      </c>
      <c r="BF1219" s="2">
        <f t="shared" si="499"/>
        <v>0</v>
      </c>
      <c r="BG1219" s="2">
        <f t="shared" si="500"/>
        <v>0</v>
      </c>
      <c r="BH1219" s="2">
        <f t="shared" si="501"/>
        <v>3.6597862684819204E-4</v>
      </c>
      <c r="BJ1219" t="s">
        <v>1577</v>
      </c>
      <c r="BK1219" t="s">
        <v>320</v>
      </c>
      <c r="BL1219">
        <v>3</v>
      </c>
      <c r="BN1219" s="112">
        <v>22</v>
      </c>
      <c r="BO1219" s="114">
        <v>113</v>
      </c>
      <c r="BP1219" s="118">
        <f t="shared" si="492"/>
        <v>22113</v>
      </c>
      <c r="BQ1219" s="118">
        <f t="shared" si="491"/>
        <v>22113</v>
      </c>
      <c r="BR1219" s="5" t="s">
        <v>498</v>
      </c>
    </row>
    <row r="1220" spans="1:86" ht="15" hidden="1" customHeight="1" outlineLevel="1">
      <c r="A1220" t="s">
        <v>1863</v>
      </c>
      <c r="B1220" t="s">
        <v>320</v>
      </c>
      <c r="C1220" s="1">
        <f t="shared" si="493"/>
        <v>17268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8</v>
      </c>
      <c r="G1220" s="129">
        <f t="shared" si="479"/>
        <v>11209</v>
      </c>
      <c r="H1220" s="134">
        <f t="shared" si="480"/>
        <v>0.64911975909196196</v>
      </c>
      <c r="I1220" s="2"/>
      <c r="J1220" s="2">
        <f t="shared" si="494"/>
        <v>0.16782487838776927</v>
      </c>
      <c r="K1220" s="2">
        <f t="shared" si="495"/>
        <v>0.81694463747973134</v>
      </c>
      <c r="L1220" s="2">
        <f t="shared" si="496"/>
        <v>1.7373175816539263E-4</v>
      </c>
      <c r="M1220" s="2">
        <f t="shared" si="497"/>
        <v>1.5056752374333996E-2</v>
      </c>
      <c r="N1220" s="63">
        <v>2898</v>
      </c>
      <c r="O1220" s="63">
        <v>14107</v>
      </c>
      <c r="P1220" s="63">
        <v>3</v>
      </c>
      <c r="Q1220" s="63">
        <v>188</v>
      </c>
      <c r="R1220" s="63">
        <v>0</v>
      </c>
      <c r="S1220" s="63">
        <v>11</v>
      </c>
      <c r="T1220" s="63">
        <v>0</v>
      </c>
      <c r="U1220" s="63">
        <v>18</v>
      </c>
      <c r="V1220" s="63">
        <v>2</v>
      </c>
      <c r="W1220" s="63">
        <v>0</v>
      </c>
      <c r="X1220" s="63">
        <v>4</v>
      </c>
      <c r="Y1220" s="63">
        <v>0</v>
      </c>
      <c r="Z1220" s="63">
        <v>8</v>
      </c>
      <c r="AA1220" s="63">
        <v>0</v>
      </c>
      <c r="AB1220" s="63">
        <v>0</v>
      </c>
      <c r="AC1220" s="63">
        <v>0</v>
      </c>
      <c r="AD1220" s="63">
        <v>0</v>
      </c>
      <c r="AE1220" s="63">
        <v>0</v>
      </c>
      <c r="AF1220" s="63">
        <v>0</v>
      </c>
      <c r="AG1220" s="63">
        <v>0</v>
      </c>
      <c r="AH1220" s="63">
        <v>4</v>
      </c>
      <c r="AI1220" s="63">
        <v>4</v>
      </c>
      <c r="AJ1220" s="63">
        <v>0</v>
      </c>
      <c r="AK1220" s="63">
        <v>0</v>
      </c>
      <c r="AL1220" s="63">
        <v>5</v>
      </c>
      <c r="AM1220" s="63">
        <v>0</v>
      </c>
      <c r="AN1220" s="63">
        <v>0</v>
      </c>
      <c r="AO1220" s="63">
        <v>0</v>
      </c>
      <c r="AP1220" s="63">
        <v>0</v>
      </c>
      <c r="AQ1220" s="63">
        <v>0</v>
      </c>
      <c r="AR1220" s="63">
        <v>0</v>
      </c>
      <c r="AS1220" s="63">
        <v>0</v>
      </c>
      <c r="AT1220" s="63">
        <v>0</v>
      </c>
      <c r="AU1220" s="63">
        <v>16</v>
      </c>
      <c r="AV1220" s="63">
        <v>0</v>
      </c>
      <c r="AW1220" s="63">
        <v>0</v>
      </c>
      <c r="AX1220" s="63">
        <v>0</v>
      </c>
      <c r="AY1220" s="63">
        <v>0</v>
      </c>
      <c r="BA1220" s="5">
        <f>IF(Q1220&gt;0,RANK(Q1220,(N1220:P1220,Q1220:AE1220)),0)</f>
        <v>3</v>
      </c>
      <c r="BB1220" s="5">
        <f>IF(R1220&gt;0,RANK(R1220,(N1220:P1220,Q1220:AE1220)),0)</f>
        <v>0</v>
      </c>
      <c r="BC1220" s="5">
        <f>IF(T1220&gt;0,RANK(T1220,(N1220:P1220,Q1220:AE1220)),0)</f>
        <v>0</v>
      </c>
      <c r="BD1220" s="5">
        <f>IF(S1220&gt;0,RANK(S1220,(N1220:P1220,Q1220:AE1220)),0)</f>
        <v>5</v>
      </c>
      <c r="BE1220" s="2">
        <f t="shared" si="498"/>
        <v>1.0887190178364606E-2</v>
      </c>
      <c r="BF1220" s="2">
        <f t="shared" si="499"/>
        <v>0</v>
      </c>
      <c r="BG1220" s="2">
        <f t="shared" si="500"/>
        <v>0</v>
      </c>
      <c r="BH1220" s="2">
        <f t="shared" si="501"/>
        <v>6.3701644660643967E-4</v>
      </c>
      <c r="BJ1220" t="s">
        <v>1863</v>
      </c>
      <c r="BK1220" t="s">
        <v>320</v>
      </c>
      <c r="BL1220">
        <v>4</v>
      </c>
      <c r="BN1220" s="112">
        <v>22</v>
      </c>
      <c r="BO1220" s="114">
        <v>115</v>
      </c>
      <c r="BP1220" s="118">
        <f t="shared" si="492"/>
        <v>22115</v>
      </c>
      <c r="BQ1220" s="118">
        <f t="shared" si="491"/>
        <v>22115</v>
      </c>
      <c r="BR1220" s="5" t="s">
        <v>498</v>
      </c>
    </row>
    <row r="1221" spans="1:86" ht="15" hidden="1" customHeight="1" outlineLevel="1">
      <c r="A1221" t="s">
        <v>691</v>
      </c>
      <c r="B1221" t="s">
        <v>320</v>
      </c>
      <c r="C1221" s="1">
        <f t="shared" si="493"/>
        <v>19513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8</v>
      </c>
      <c r="G1221" s="129">
        <f t="shared" si="479"/>
        <v>7337</v>
      </c>
      <c r="H1221" s="134">
        <f t="shared" si="480"/>
        <v>0.37600573976323476</v>
      </c>
      <c r="I1221" s="2"/>
      <c r="J1221" s="2">
        <f t="shared" si="494"/>
        <v>0.30594987956746783</v>
      </c>
      <c r="K1221" s="2">
        <f t="shared" si="495"/>
        <v>0.68195561933070259</v>
      </c>
      <c r="L1221" s="2">
        <f t="shared" si="496"/>
        <v>1.5374365807410445E-4</v>
      </c>
      <c r="M1221" s="2">
        <f t="shared" si="497"/>
        <v>1.194075744375553E-2</v>
      </c>
      <c r="N1221" s="63">
        <v>5970</v>
      </c>
      <c r="O1221" s="63">
        <v>13307</v>
      </c>
      <c r="P1221" s="63">
        <v>3</v>
      </c>
      <c r="Q1221" s="63">
        <v>120</v>
      </c>
      <c r="R1221" s="63">
        <v>0</v>
      </c>
      <c r="S1221" s="63">
        <v>5</v>
      </c>
      <c r="T1221" s="63">
        <v>0</v>
      </c>
      <c r="U1221" s="63">
        <v>40</v>
      </c>
      <c r="V1221" s="63">
        <v>4</v>
      </c>
      <c r="W1221" s="63">
        <v>0</v>
      </c>
      <c r="X1221" s="63">
        <v>3</v>
      </c>
      <c r="Y1221" s="63">
        <v>0</v>
      </c>
      <c r="Z1221" s="63">
        <v>28</v>
      </c>
      <c r="AA1221" s="63">
        <v>0</v>
      </c>
      <c r="AB1221" s="63">
        <v>0</v>
      </c>
      <c r="AC1221" s="63">
        <v>0</v>
      </c>
      <c r="AD1221" s="63">
        <v>0</v>
      </c>
      <c r="AE1221" s="63">
        <v>0</v>
      </c>
      <c r="AF1221" s="63">
        <v>0</v>
      </c>
      <c r="AG1221" s="63">
        <v>0</v>
      </c>
      <c r="AH1221" s="63">
        <v>4</v>
      </c>
      <c r="AI1221" s="63">
        <v>4</v>
      </c>
      <c r="AJ1221" s="63">
        <v>0</v>
      </c>
      <c r="AK1221" s="63">
        <v>0</v>
      </c>
      <c r="AL1221" s="63">
        <v>9</v>
      </c>
      <c r="AM1221" s="63">
        <v>0</v>
      </c>
      <c r="AN1221" s="63">
        <v>0</v>
      </c>
      <c r="AO1221" s="63">
        <v>0</v>
      </c>
      <c r="AP1221" s="63">
        <v>0</v>
      </c>
      <c r="AQ1221" s="63">
        <v>0</v>
      </c>
      <c r="AR1221" s="63">
        <v>0</v>
      </c>
      <c r="AS1221" s="63">
        <v>0</v>
      </c>
      <c r="AT1221" s="63">
        <v>0</v>
      </c>
      <c r="AU1221" s="63">
        <v>16</v>
      </c>
      <c r="AV1221" s="63">
        <v>0</v>
      </c>
      <c r="AW1221" s="63">
        <v>0</v>
      </c>
      <c r="AX1221" s="63">
        <v>0</v>
      </c>
      <c r="AY1221" s="63">
        <v>0</v>
      </c>
      <c r="BA1221" s="5">
        <f>IF(Q1221&gt;0,RANK(Q1221,(N1221:P1221,Q1221:AE1221)),0)</f>
        <v>3</v>
      </c>
      <c r="BB1221" s="5">
        <f>IF(R1221&gt;0,RANK(R1221,(N1221:P1221,Q1221:AE1221)),0)</f>
        <v>0</v>
      </c>
      <c r="BC1221" s="5">
        <f>IF(T1221&gt;0,RANK(T1221,(N1221:P1221,Q1221:AE1221)),0)</f>
        <v>0</v>
      </c>
      <c r="BD1221" s="5">
        <f>IF(S1221&gt;0,RANK(S1221,(N1221:P1221,Q1221:AE1221)),0)</f>
        <v>6</v>
      </c>
      <c r="BE1221" s="2">
        <f t="shared" si="498"/>
        <v>6.1497463229641773E-3</v>
      </c>
      <c r="BF1221" s="2">
        <f t="shared" si="499"/>
        <v>0</v>
      </c>
      <c r="BG1221" s="2">
        <f t="shared" si="500"/>
        <v>0</v>
      </c>
      <c r="BH1221" s="2">
        <f t="shared" si="501"/>
        <v>2.5623943012350741E-4</v>
      </c>
      <c r="BJ1221" t="s">
        <v>691</v>
      </c>
      <c r="BK1221" t="s">
        <v>320</v>
      </c>
      <c r="BL1221">
        <v>5</v>
      </c>
      <c r="BN1221" s="112">
        <v>22</v>
      </c>
      <c r="BO1221" s="114">
        <v>117</v>
      </c>
      <c r="BP1221" s="118">
        <f t="shared" si="492"/>
        <v>22117</v>
      </c>
      <c r="BQ1221" s="118">
        <f t="shared" si="491"/>
        <v>22117</v>
      </c>
      <c r="BR1221" s="5" t="s">
        <v>498</v>
      </c>
    </row>
    <row r="1222" spans="1:86" ht="15" hidden="1" customHeight="1" outlineLevel="1">
      <c r="A1222" t="s">
        <v>696</v>
      </c>
      <c r="B1222" t="s">
        <v>320</v>
      </c>
      <c r="C1222" s="1">
        <f t="shared" si="493"/>
        <v>18216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8</v>
      </c>
      <c r="G1222" s="129">
        <f t="shared" si="479"/>
        <v>5658</v>
      </c>
      <c r="H1222" s="134">
        <f t="shared" si="480"/>
        <v>0.31060606060606061</v>
      </c>
      <c r="I1222" s="2"/>
      <c r="J1222" s="2">
        <f t="shared" si="494"/>
        <v>0.33882301273605619</v>
      </c>
      <c r="K1222" s="2">
        <f t="shared" si="495"/>
        <v>0.64942907334211686</v>
      </c>
      <c r="L1222" s="2">
        <f t="shared" si="496"/>
        <v>2.7448397013614406E-4</v>
      </c>
      <c r="M1222" s="2">
        <f t="shared" si="497"/>
        <v>1.1473429951690803E-2</v>
      </c>
      <c r="N1222" s="63">
        <v>6172</v>
      </c>
      <c r="O1222" s="63">
        <v>11830</v>
      </c>
      <c r="P1222" s="63">
        <v>5</v>
      </c>
      <c r="Q1222" s="63">
        <v>119</v>
      </c>
      <c r="R1222" s="63">
        <v>0</v>
      </c>
      <c r="S1222" s="63">
        <v>6</v>
      </c>
      <c r="T1222" s="63">
        <v>0</v>
      </c>
      <c r="U1222" s="63">
        <v>24</v>
      </c>
      <c r="V1222" s="63">
        <v>7</v>
      </c>
      <c r="W1222" s="63">
        <v>0</v>
      </c>
      <c r="X1222" s="63">
        <v>5</v>
      </c>
      <c r="Y1222" s="63">
        <v>0</v>
      </c>
      <c r="Z1222" s="63">
        <v>9</v>
      </c>
      <c r="AA1222" s="63">
        <v>0</v>
      </c>
      <c r="AB1222" s="63">
        <v>0</v>
      </c>
      <c r="AC1222" s="63">
        <v>0</v>
      </c>
      <c r="AD1222" s="63">
        <v>0</v>
      </c>
      <c r="AE1222" s="63">
        <v>0</v>
      </c>
      <c r="AF1222" s="63">
        <v>0</v>
      </c>
      <c r="AG1222" s="63">
        <v>0</v>
      </c>
      <c r="AH1222" s="63">
        <v>10</v>
      </c>
      <c r="AI1222" s="63">
        <v>9</v>
      </c>
      <c r="AJ1222" s="63">
        <v>0</v>
      </c>
      <c r="AK1222" s="63">
        <v>0</v>
      </c>
      <c r="AL1222" s="63">
        <v>3</v>
      </c>
      <c r="AM1222" s="63">
        <v>0</v>
      </c>
      <c r="AN1222" s="63">
        <v>0</v>
      </c>
      <c r="AO1222" s="63">
        <v>0</v>
      </c>
      <c r="AP1222" s="63">
        <v>0</v>
      </c>
      <c r="AQ1222" s="63">
        <v>0</v>
      </c>
      <c r="AR1222" s="63">
        <v>0</v>
      </c>
      <c r="AS1222" s="63">
        <v>0</v>
      </c>
      <c r="AT1222" s="63">
        <v>0</v>
      </c>
      <c r="AU1222" s="63">
        <v>17</v>
      </c>
      <c r="AV1222" s="63">
        <v>0</v>
      </c>
      <c r="AW1222" s="63">
        <v>0</v>
      </c>
      <c r="AX1222" s="63">
        <v>0</v>
      </c>
      <c r="AY1222" s="63">
        <v>0</v>
      </c>
      <c r="BA1222" s="5">
        <f>IF(Q1222&gt;0,RANK(Q1222,(N1222:P1222,Q1222:AE1222)),0)</f>
        <v>3</v>
      </c>
      <c r="BB1222" s="5">
        <f>IF(R1222&gt;0,RANK(R1222,(N1222:P1222,Q1222:AE1222)),0)</f>
        <v>0</v>
      </c>
      <c r="BC1222" s="5">
        <f>IF(T1222&gt;0,RANK(T1222,(N1222:P1222,Q1222:AE1222)),0)</f>
        <v>0</v>
      </c>
      <c r="BD1222" s="5">
        <f>IF(S1222&gt;0,RANK(S1222,(N1222:P1222,Q1222:AE1222)),0)</f>
        <v>7</v>
      </c>
      <c r="BE1222" s="2">
        <f t="shared" si="498"/>
        <v>6.532718489240228E-3</v>
      </c>
      <c r="BF1222" s="2">
        <f t="shared" si="499"/>
        <v>0</v>
      </c>
      <c r="BG1222" s="2">
        <f t="shared" si="500"/>
        <v>0</v>
      </c>
      <c r="BH1222" s="2">
        <f t="shared" si="501"/>
        <v>3.2938076416337287E-4</v>
      </c>
      <c r="BJ1222" t="s">
        <v>696</v>
      </c>
      <c r="BK1222" t="s">
        <v>320</v>
      </c>
      <c r="BL1222">
        <v>4</v>
      </c>
      <c r="BN1222" s="112">
        <v>22</v>
      </c>
      <c r="BO1222" s="114">
        <v>119</v>
      </c>
      <c r="BP1222" s="118">
        <f t="shared" si="492"/>
        <v>22119</v>
      </c>
      <c r="BQ1222" s="118">
        <f t="shared" si="491"/>
        <v>22119</v>
      </c>
      <c r="BR1222" s="5" t="s">
        <v>498</v>
      </c>
    </row>
    <row r="1223" spans="1:86" ht="15" hidden="1" customHeight="1" outlineLevel="1">
      <c r="A1223" t="s">
        <v>1401</v>
      </c>
      <c r="B1223" t="s">
        <v>320</v>
      </c>
      <c r="C1223" s="1">
        <f t="shared" si="493"/>
        <v>14097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7</v>
      </c>
      <c r="G1223" s="129">
        <f t="shared" ref="G1223:G1287" si="502">IF(C1223&gt;0,MAX(N1223:P1223)-LARGE(N1223:P1223,2),0)</f>
        <v>1484</v>
      </c>
      <c r="H1223" s="134">
        <f t="shared" ref="H1223:H1287" si="503">IF(C1223&gt;0,G1223/C1223,0)</f>
        <v>0.10527062495566433</v>
      </c>
      <c r="I1223" s="2"/>
      <c r="J1223" s="2">
        <f t="shared" si="494"/>
        <v>0.43980988862878628</v>
      </c>
      <c r="K1223" s="2">
        <f t="shared" si="495"/>
        <v>0.54508051358445064</v>
      </c>
      <c r="L1223" s="2">
        <f t="shared" si="496"/>
        <v>3.5468539405547281E-4</v>
      </c>
      <c r="M1223" s="2">
        <f t="shared" si="497"/>
        <v>1.4754912392707657E-2</v>
      </c>
      <c r="N1223" s="63">
        <v>6200</v>
      </c>
      <c r="O1223" s="63">
        <v>7684</v>
      </c>
      <c r="P1223" s="63">
        <v>5</v>
      </c>
      <c r="Q1223" s="63">
        <v>122</v>
      </c>
      <c r="R1223" s="63">
        <v>0</v>
      </c>
      <c r="S1223" s="63">
        <v>2</v>
      </c>
      <c r="T1223" s="63">
        <v>0</v>
      </c>
      <c r="U1223" s="63">
        <v>42</v>
      </c>
      <c r="V1223" s="63">
        <v>8</v>
      </c>
      <c r="W1223" s="63">
        <v>0</v>
      </c>
      <c r="X1223" s="63">
        <v>3</v>
      </c>
      <c r="Y1223" s="63">
        <v>0</v>
      </c>
      <c r="Z1223" s="63">
        <v>10</v>
      </c>
      <c r="AA1223" s="63">
        <v>0</v>
      </c>
      <c r="AB1223" s="63">
        <v>0</v>
      </c>
      <c r="AC1223" s="63">
        <v>0</v>
      </c>
      <c r="AD1223" s="63">
        <v>0</v>
      </c>
      <c r="AE1223" s="63">
        <v>0</v>
      </c>
      <c r="AF1223" s="63">
        <v>0</v>
      </c>
      <c r="AG1223" s="63">
        <v>0</v>
      </c>
      <c r="AH1223" s="63">
        <v>4</v>
      </c>
      <c r="AI1223" s="63">
        <v>7</v>
      </c>
      <c r="AJ1223" s="63">
        <v>0</v>
      </c>
      <c r="AK1223" s="63">
        <v>0</v>
      </c>
      <c r="AL1223" s="63">
        <v>2</v>
      </c>
      <c r="AM1223" s="63">
        <v>0</v>
      </c>
      <c r="AN1223" s="63">
        <v>0</v>
      </c>
      <c r="AO1223" s="63">
        <v>0</v>
      </c>
      <c r="AP1223" s="63">
        <v>0</v>
      </c>
      <c r="AQ1223" s="63">
        <v>0</v>
      </c>
      <c r="AR1223" s="63">
        <v>0</v>
      </c>
      <c r="AS1223" s="63">
        <v>0</v>
      </c>
      <c r="AT1223" s="63">
        <v>0</v>
      </c>
      <c r="AU1223" s="63">
        <v>8</v>
      </c>
      <c r="AV1223" s="63">
        <v>0</v>
      </c>
      <c r="AW1223" s="63">
        <v>0</v>
      </c>
      <c r="AX1223" s="63">
        <v>0</v>
      </c>
      <c r="AY1223" s="63">
        <v>0</v>
      </c>
      <c r="BA1223" s="5">
        <f>IF(Q1223&gt;0,RANK(Q1223,(N1223:P1223,Q1223:AE1223)),0)</f>
        <v>3</v>
      </c>
      <c r="BB1223" s="5">
        <f>IF(R1223&gt;0,RANK(R1223,(N1223:P1223,Q1223:AE1223)),0)</f>
        <v>0</v>
      </c>
      <c r="BC1223" s="5">
        <f>IF(T1223&gt;0,RANK(T1223,(N1223:P1223,Q1223:AE1223)),0)</f>
        <v>0</v>
      </c>
      <c r="BD1223" s="5">
        <f>IF(S1223&gt;0,RANK(S1223,(N1223:P1223,Q1223:AE1223)),0)</f>
        <v>9</v>
      </c>
      <c r="BE1223" s="2">
        <f t="shared" si="498"/>
        <v>8.6543236149535362E-3</v>
      </c>
      <c r="BF1223" s="2">
        <f t="shared" si="499"/>
        <v>0</v>
      </c>
      <c r="BG1223" s="2">
        <f t="shared" si="500"/>
        <v>0</v>
      </c>
      <c r="BH1223" s="2">
        <f t="shared" si="501"/>
        <v>1.4187415762218912E-4</v>
      </c>
      <c r="BJ1223" t="s">
        <v>1401</v>
      </c>
      <c r="BK1223" t="s">
        <v>320</v>
      </c>
      <c r="BN1223" s="112">
        <v>22</v>
      </c>
      <c r="BO1223" s="114">
        <v>121</v>
      </c>
      <c r="BP1223" s="118">
        <f t="shared" si="492"/>
        <v>22121</v>
      </c>
      <c r="BQ1223" s="118">
        <f t="shared" si="491"/>
        <v>22121</v>
      </c>
      <c r="BR1223" s="5" t="s">
        <v>498</v>
      </c>
    </row>
    <row r="1224" spans="1:86" ht="15" hidden="1" customHeight="1" outlineLevel="1">
      <c r="A1224" t="s">
        <v>2165</v>
      </c>
      <c r="B1224" t="s">
        <v>320</v>
      </c>
      <c r="C1224" s="1">
        <f t="shared" si="493"/>
        <v>5052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6</v>
      </c>
      <c r="G1224" s="129">
        <f t="shared" si="502"/>
        <v>3607</v>
      </c>
      <c r="H1224" s="134">
        <f t="shared" si="503"/>
        <v>0.71397466349960415</v>
      </c>
      <c r="I1224" s="2"/>
      <c r="J1224" s="2">
        <f t="shared" si="494"/>
        <v>0.1405384006334125</v>
      </c>
      <c r="K1224" s="2">
        <f t="shared" si="495"/>
        <v>0.85451306413301664</v>
      </c>
      <c r="L1224" s="2">
        <f t="shared" si="496"/>
        <v>1.9794140934283451E-4</v>
      </c>
      <c r="M1224" s="2">
        <f t="shared" si="497"/>
        <v>4.7505938242280261E-3</v>
      </c>
      <c r="N1224" s="63">
        <v>710</v>
      </c>
      <c r="O1224" s="63">
        <v>4317</v>
      </c>
      <c r="P1224" s="63">
        <v>1</v>
      </c>
      <c r="Q1224" s="63">
        <v>12</v>
      </c>
      <c r="R1224" s="63">
        <v>0</v>
      </c>
      <c r="S1224" s="63">
        <v>0</v>
      </c>
      <c r="T1224" s="63">
        <v>0</v>
      </c>
      <c r="U1224" s="63">
        <v>3</v>
      </c>
      <c r="V1224" s="63">
        <v>0</v>
      </c>
      <c r="W1224" s="63">
        <v>0</v>
      </c>
      <c r="X1224" s="63">
        <v>1</v>
      </c>
      <c r="Y1224" s="63">
        <v>0</v>
      </c>
      <c r="Z1224" s="63">
        <v>3</v>
      </c>
      <c r="AA1224" s="63">
        <v>0</v>
      </c>
      <c r="AB1224" s="63">
        <v>0</v>
      </c>
      <c r="AC1224" s="63">
        <v>0</v>
      </c>
      <c r="AD1224" s="63">
        <v>0</v>
      </c>
      <c r="AE1224" s="63">
        <v>0</v>
      </c>
      <c r="AF1224" s="63">
        <v>0</v>
      </c>
      <c r="AG1224" s="63">
        <v>0</v>
      </c>
      <c r="AH1224" s="63">
        <v>0</v>
      </c>
      <c r="AI1224" s="63">
        <v>1</v>
      </c>
      <c r="AJ1224" s="63">
        <v>0</v>
      </c>
      <c r="AK1224" s="63">
        <v>0</v>
      </c>
      <c r="AL1224" s="63">
        <v>1</v>
      </c>
      <c r="AM1224" s="63">
        <v>0</v>
      </c>
      <c r="AN1224" s="63">
        <v>0</v>
      </c>
      <c r="AO1224" s="63">
        <v>0</v>
      </c>
      <c r="AP1224" s="63">
        <v>0</v>
      </c>
      <c r="AQ1224" s="63">
        <v>0</v>
      </c>
      <c r="AR1224" s="63">
        <v>0</v>
      </c>
      <c r="AS1224" s="63">
        <v>0</v>
      </c>
      <c r="AT1224" s="63">
        <v>0</v>
      </c>
      <c r="AU1224" s="63">
        <v>3</v>
      </c>
      <c r="AV1224" s="63">
        <v>0</v>
      </c>
      <c r="AW1224" s="63">
        <v>0</v>
      </c>
      <c r="AX1224" s="63">
        <v>0</v>
      </c>
      <c r="AY1224" s="63">
        <v>0</v>
      </c>
      <c r="BA1224" s="5">
        <f>IF(Q1224&gt;0,RANK(Q1224,(N1224:P1224,Q1224:AE1224)),0)</f>
        <v>3</v>
      </c>
      <c r="BB1224" s="5">
        <f>IF(R1224&gt;0,RANK(R1224,(N1224:P1224,Q1224:AE1224)),0)</f>
        <v>0</v>
      </c>
      <c r="BC1224" s="5">
        <f>IF(T1224&gt;0,RANK(T1224,(N1224:P1224,Q1224:AE1224)),0)</f>
        <v>0</v>
      </c>
      <c r="BD1224" s="5">
        <f>IF(S1224&gt;0,RANK(S1224,(N1224:P1224,Q1224:AE1224)),0)</f>
        <v>0</v>
      </c>
      <c r="BE1224" s="2">
        <f t="shared" si="498"/>
        <v>2.3752969121140144E-3</v>
      </c>
      <c r="BF1224" s="2">
        <f t="shared" si="499"/>
        <v>0</v>
      </c>
      <c r="BG1224" s="2">
        <f t="shared" si="500"/>
        <v>0</v>
      </c>
      <c r="BH1224" s="2">
        <f t="shared" si="501"/>
        <v>0</v>
      </c>
      <c r="BJ1224" t="s">
        <v>2165</v>
      </c>
      <c r="BK1224" t="s">
        <v>320</v>
      </c>
      <c r="BL1224">
        <v>5</v>
      </c>
      <c r="BN1224" s="112">
        <v>22</v>
      </c>
      <c r="BO1224" s="114">
        <v>123</v>
      </c>
      <c r="BP1224" s="118">
        <f t="shared" si="492"/>
        <v>22123</v>
      </c>
      <c r="BQ1224" s="118">
        <f t="shared" si="491"/>
        <v>22123</v>
      </c>
      <c r="BR1224" s="5" t="s">
        <v>498</v>
      </c>
    </row>
    <row r="1225" spans="1:86" ht="15" hidden="1" customHeight="1" outlineLevel="1">
      <c r="A1225" t="s">
        <v>2253</v>
      </c>
      <c r="B1225" t="s">
        <v>320</v>
      </c>
      <c r="C1225" s="1">
        <f t="shared" si="493"/>
        <v>6268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7</v>
      </c>
      <c r="G1225" s="129">
        <f t="shared" si="502"/>
        <v>1565</v>
      </c>
      <c r="H1225" s="134">
        <f t="shared" si="503"/>
        <v>0.24968091895341415</v>
      </c>
      <c r="I1225" s="2"/>
      <c r="J1225" s="2">
        <f t="shared" si="494"/>
        <v>0.3666241225271219</v>
      </c>
      <c r="K1225" s="2">
        <f t="shared" si="495"/>
        <v>0.61630504148053611</v>
      </c>
      <c r="L1225" s="2">
        <f t="shared" si="496"/>
        <v>1.5954052329291641E-4</v>
      </c>
      <c r="M1225" s="2">
        <f t="shared" si="497"/>
        <v>1.6911295469049133E-2</v>
      </c>
      <c r="N1225" s="63">
        <v>2298</v>
      </c>
      <c r="O1225" s="63">
        <v>3863</v>
      </c>
      <c r="P1225" s="63">
        <v>1</v>
      </c>
      <c r="Q1225" s="63">
        <v>66</v>
      </c>
      <c r="R1225" s="63">
        <v>0</v>
      </c>
      <c r="S1225" s="63">
        <v>4</v>
      </c>
      <c r="T1225" s="63">
        <v>0</v>
      </c>
      <c r="U1225" s="63">
        <v>15</v>
      </c>
      <c r="V1225" s="63">
        <v>1</v>
      </c>
      <c r="W1225" s="63">
        <v>0</v>
      </c>
      <c r="X1225" s="63">
        <v>0</v>
      </c>
      <c r="Y1225" s="63">
        <v>0</v>
      </c>
      <c r="Z1225" s="63">
        <v>6</v>
      </c>
      <c r="AA1225" s="63">
        <v>0</v>
      </c>
      <c r="AB1225" s="63">
        <v>0</v>
      </c>
      <c r="AC1225" s="63">
        <v>0</v>
      </c>
      <c r="AD1225" s="63">
        <v>0</v>
      </c>
      <c r="AE1225" s="63">
        <v>0</v>
      </c>
      <c r="AF1225" s="63">
        <v>0</v>
      </c>
      <c r="AG1225" s="63">
        <v>0</v>
      </c>
      <c r="AH1225" s="63">
        <v>2</v>
      </c>
      <c r="AI1225" s="63">
        <v>4</v>
      </c>
      <c r="AJ1225" s="63">
        <v>0</v>
      </c>
      <c r="AK1225" s="63">
        <v>0</v>
      </c>
      <c r="AL1225" s="63">
        <v>5</v>
      </c>
      <c r="AM1225" s="63">
        <v>0</v>
      </c>
      <c r="AN1225" s="63">
        <v>0</v>
      </c>
      <c r="AO1225" s="63">
        <v>0</v>
      </c>
      <c r="AP1225" s="63">
        <v>0</v>
      </c>
      <c r="AQ1225" s="63">
        <v>0</v>
      </c>
      <c r="AR1225" s="63">
        <v>0</v>
      </c>
      <c r="AS1225" s="63">
        <v>0</v>
      </c>
      <c r="AT1225" s="63">
        <v>0</v>
      </c>
      <c r="AU1225" s="63">
        <v>3</v>
      </c>
      <c r="AV1225" s="63">
        <v>0</v>
      </c>
      <c r="AW1225" s="63">
        <v>0</v>
      </c>
      <c r="AX1225" s="63">
        <v>0</v>
      </c>
      <c r="AY1225" s="63">
        <v>0</v>
      </c>
      <c r="BA1225" s="5">
        <f>IF(Q1225&gt;0,RANK(Q1225,(N1225:P1225,Q1225:AE1225)),0)</f>
        <v>3</v>
      </c>
      <c r="BB1225" s="5">
        <f>IF(R1225&gt;0,RANK(R1225,(N1225:P1225,Q1225:AE1225)),0)</f>
        <v>0</v>
      </c>
      <c r="BC1225" s="5">
        <f>IF(T1225&gt;0,RANK(T1225,(N1225:P1225,Q1225:AE1225)),0)</f>
        <v>0</v>
      </c>
      <c r="BD1225" s="5">
        <f>IF(S1225&gt;0,RANK(S1225,(N1225:P1225,Q1225:AE1225)),0)</f>
        <v>6</v>
      </c>
      <c r="BE1225" s="2">
        <f t="shared" si="498"/>
        <v>1.0529674537332482E-2</v>
      </c>
      <c r="BF1225" s="2">
        <f t="shared" si="499"/>
        <v>0</v>
      </c>
      <c r="BG1225" s="2">
        <f t="shared" si="500"/>
        <v>0</v>
      </c>
      <c r="BH1225" s="2">
        <f t="shared" si="501"/>
        <v>6.3816209317166565E-4</v>
      </c>
      <c r="BJ1225" t="s">
        <v>2253</v>
      </c>
      <c r="BK1225" t="s">
        <v>320</v>
      </c>
      <c r="BL1225">
        <v>5</v>
      </c>
      <c r="BN1225" s="112">
        <v>22</v>
      </c>
      <c r="BO1225" s="114">
        <v>125</v>
      </c>
      <c r="BP1225" s="118">
        <f t="shared" si="492"/>
        <v>22125</v>
      </c>
      <c r="BQ1225" s="118">
        <f t="shared" si="491"/>
        <v>22125</v>
      </c>
      <c r="BR1225" s="5" t="s">
        <v>498</v>
      </c>
    </row>
    <row r="1226" spans="1:86" ht="15" hidden="1" customHeight="1" outlineLevel="1">
      <c r="A1226" t="s">
        <v>1441</v>
      </c>
      <c r="B1226" t="s">
        <v>320</v>
      </c>
      <c r="C1226" s="1">
        <f t="shared" si="493"/>
        <v>6225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7</v>
      </c>
      <c r="G1226" s="129">
        <f t="shared" si="502"/>
        <v>3076</v>
      </c>
      <c r="H1226" s="134">
        <f t="shared" si="503"/>
        <v>0.49413654618473896</v>
      </c>
      <c r="I1226" s="2"/>
      <c r="J1226" s="2">
        <f t="shared" si="494"/>
        <v>0.24787148594377509</v>
      </c>
      <c r="K1226" s="2">
        <f t="shared" si="495"/>
        <v>0.74200803212851407</v>
      </c>
      <c r="L1226" s="2">
        <f t="shared" si="496"/>
        <v>4.8192771084337347E-4</v>
      </c>
      <c r="M1226" s="2">
        <f t="shared" si="497"/>
        <v>9.6385542168674933E-3</v>
      </c>
      <c r="N1226" s="63">
        <v>1543</v>
      </c>
      <c r="O1226" s="63">
        <v>4619</v>
      </c>
      <c r="P1226" s="63">
        <v>3</v>
      </c>
      <c r="Q1226" s="63">
        <v>36</v>
      </c>
      <c r="R1226" s="63">
        <v>0</v>
      </c>
      <c r="S1226" s="63">
        <v>5</v>
      </c>
      <c r="T1226" s="63">
        <v>0</v>
      </c>
      <c r="U1226" s="63">
        <v>4</v>
      </c>
      <c r="V1226" s="63">
        <v>4</v>
      </c>
      <c r="W1226" s="63">
        <v>0</v>
      </c>
      <c r="X1226" s="63">
        <v>0</v>
      </c>
      <c r="Y1226" s="63">
        <v>0</v>
      </c>
      <c r="Z1226" s="63">
        <v>3</v>
      </c>
      <c r="AA1226" s="63">
        <v>0</v>
      </c>
      <c r="AB1226" s="63">
        <v>0</v>
      </c>
      <c r="AC1226" s="63">
        <v>0</v>
      </c>
      <c r="AD1226" s="63">
        <v>0</v>
      </c>
      <c r="AE1226" s="63">
        <v>0</v>
      </c>
      <c r="AF1226" s="63">
        <v>0</v>
      </c>
      <c r="AG1226" s="63">
        <v>0</v>
      </c>
      <c r="AH1226" s="63">
        <v>2</v>
      </c>
      <c r="AI1226" s="63">
        <v>2</v>
      </c>
      <c r="AJ1226" s="63">
        <v>0</v>
      </c>
      <c r="AK1226" s="63">
        <v>0</v>
      </c>
      <c r="AL1226" s="63">
        <v>0</v>
      </c>
      <c r="AM1226" s="63">
        <v>0</v>
      </c>
      <c r="AN1226" s="63">
        <v>0</v>
      </c>
      <c r="AO1226" s="63">
        <v>0</v>
      </c>
      <c r="AP1226" s="63">
        <v>0</v>
      </c>
      <c r="AQ1226" s="63">
        <v>0</v>
      </c>
      <c r="AR1226" s="63">
        <v>0</v>
      </c>
      <c r="AS1226" s="63">
        <v>0</v>
      </c>
      <c r="AT1226" s="63">
        <v>0</v>
      </c>
      <c r="AU1226" s="63">
        <v>4</v>
      </c>
      <c r="AV1226" s="63">
        <v>0</v>
      </c>
      <c r="AW1226" s="63">
        <v>0</v>
      </c>
      <c r="AX1226" s="63">
        <v>0</v>
      </c>
      <c r="AY1226" s="63">
        <v>0</v>
      </c>
      <c r="BA1226" s="5">
        <f>IF(Q1226&gt;0,RANK(Q1226,(N1226:P1226,Q1226:AE1226)),0)</f>
        <v>3</v>
      </c>
      <c r="BB1226" s="5">
        <f>IF(R1226&gt;0,RANK(R1226,(N1226:P1226,Q1226:AE1226)),0)</f>
        <v>0</v>
      </c>
      <c r="BC1226" s="5">
        <f>IF(T1226&gt;0,RANK(T1226,(N1226:P1226,Q1226:AE1226)),0)</f>
        <v>0</v>
      </c>
      <c r="BD1226" s="5">
        <f>IF(S1226&gt;0,RANK(S1226,(N1226:P1226,Q1226:AE1226)),0)</f>
        <v>4</v>
      </c>
      <c r="BE1226" s="2">
        <f t="shared" si="498"/>
        <v>5.7831325301204821E-3</v>
      </c>
      <c r="BF1226" s="2">
        <f t="shared" si="499"/>
        <v>0</v>
      </c>
      <c r="BG1226" s="2">
        <f t="shared" si="500"/>
        <v>0</v>
      </c>
      <c r="BH1226" s="2">
        <f t="shared" si="501"/>
        <v>8.0321285140562252E-4</v>
      </c>
      <c r="BJ1226" t="s">
        <v>1441</v>
      </c>
      <c r="BK1226" t="s">
        <v>320</v>
      </c>
      <c r="BL1226">
        <v>5</v>
      </c>
      <c r="BN1226" s="112">
        <v>22</v>
      </c>
      <c r="BO1226" s="114">
        <v>127</v>
      </c>
      <c r="BP1226" s="118">
        <f t="shared" si="492"/>
        <v>22127</v>
      </c>
      <c r="BQ1226" s="118">
        <f t="shared" si="491"/>
        <v>22127</v>
      </c>
      <c r="BR1226" s="5" t="s">
        <v>498</v>
      </c>
    </row>
    <row r="1227" spans="1:86" ht="15" customHeight="1" collapsed="1">
      <c r="A1227" t="s">
        <v>2449</v>
      </c>
      <c r="B1227" t="s">
        <v>544</v>
      </c>
      <c r="C1227" s="1">
        <f t="shared" si="493"/>
        <v>2148062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>IF(P1227&gt;0,RANK(P1227,(N1227:P1227,Q1227:AE1227)),0)</f>
        <v>8</v>
      </c>
      <c r="G1227" s="129">
        <f t="shared" si="502"/>
        <v>399742</v>
      </c>
      <c r="H1227" s="134">
        <f t="shared" si="503"/>
        <v>0.18609425612482322</v>
      </c>
      <c r="I1227" s="2"/>
      <c r="J1227" s="2">
        <f t="shared" si="494"/>
        <v>0.39851456801526214</v>
      </c>
      <c r="K1227" s="2">
        <f t="shared" si="495"/>
        <v>0.5846088241400853</v>
      </c>
      <c r="L1227" s="2">
        <f t="shared" si="496"/>
        <v>3.4868639732000287E-4</v>
      </c>
      <c r="M1227" s="2">
        <f>IF(C1227=0,"-",(1-J1227-K1227-L1227))</f>
        <v>1.6527921447332498E-2</v>
      </c>
      <c r="N1227" s="63">
        <v>856034</v>
      </c>
      <c r="O1227" s="63">
        <v>1255776</v>
      </c>
      <c r="P1227" s="63">
        <v>749</v>
      </c>
      <c r="Q1227" s="63">
        <v>21645</v>
      </c>
      <c r="R1227" s="63">
        <v>0</v>
      </c>
      <c r="S1227" s="63">
        <v>860</v>
      </c>
      <c r="T1227" s="63">
        <v>0</v>
      </c>
      <c r="U1227" s="63">
        <v>4897</v>
      </c>
      <c r="V1227" s="63">
        <v>987</v>
      </c>
      <c r="W1227" s="63">
        <v>0</v>
      </c>
      <c r="X1227" s="63">
        <v>536</v>
      </c>
      <c r="Y1227" s="63">
        <v>0</v>
      </c>
      <c r="Z1227" s="63">
        <v>2497</v>
      </c>
      <c r="AA1227" s="63">
        <v>0</v>
      </c>
      <c r="AB1227" s="63">
        <v>0</v>
      </c>
      <c r="AC1227" s="63">
        <v>0</v>
      </c>
      <c r="AD1227" s="63">
        <v>0</v>
      </c>
      <c r="AE1227" s="63">
        <v>0</v>
      </c>
      <c r="AF1227" s="63">
        <v>0</v>
      </c>
      <c r="AG1227" s="63">
        <v>0</v>
      </c>
      <c r="AH1227" s="63">
        <v>662</v>
      </c>
      <c r="AI1227" s="63">
        <v>1125</v>
      </c>
      <c r="AJ1227" s="63">
        <v>0</v>
      </c>
      <c r="AK1227" s="63">
        <v>0</v>
      </c>
      <c r="AL1227" s="63">
        <v>668</v>
      </c>
      <c r="AM1227" s="63">
        <v>0</v>
      </c>
      <c r="AN1227" s="63">
        <v>0</v>
      </c>
      <c r="AO1227" s="63">
        <v>0</v>
      </c>
      <c r="AP1227" s="63">
        <v>0</v>
      </c>
      <c r="AQ1227" s="63">
        <v>0</v>
      </c>
      <c r="AR1227" s="63">
        <v>0</v>
      </c>
      <c r="AS1227" s="63">
        <v>0</v>
      </c>
      <c r="AT1227" s="63">
        <v>0</v>
      </c>
      <c r="AU1227" s="63">
        <v>1626</v>
      </c>
      <c r="AV1227" s="63">
        <v>0</v>
      </c>
      <c r="AW1227" s="63">
        <v>0</v>
      </c>
      <c r="AX1227" s="63">
        <v>0</v>
      </c>
      <c r="AY1227" s="63">
        <v>0</v>
      </c>
      <c r="BA1227" s="5">
        <f>IF(Q1227&gt;0,RANK(Q1227,(N1227:P1227,Q1227:AE1227)),0)</f>
        <v>3</v>
      </c>
      <c r="BB1227" s="5">
        <f>IF(R1227&gt;0,RANK(R1227,(N1227:P1227,Q1227:AE1227)),0)</f>
        <v>0</v>
      </c>
      <c r="BC1227" s="5">
        <f>IF(T1227&gt;0,RANK(T1227,(N1227:P1227,Q1227:AE1227)),0)</f>
        <v>0</v>
      </c>
      <c r="BD1227" s="5">
        <f>IF(S1227&gt;0,RANK(S1227,(N1227:P1227,Q1227:AE1227)),0)</f>
        <v>7</v>
      </c>
      <c r="BE1227" s="2">
        <f t="shared" si="498"/>
        <v>1.0076524793046011E-2</v>
      </c>
      <c r="BF1227" s="2">
        <f t="shared" si="499"/>
        <v>0</v>
      </c>
      <c r="BG1227" s="2">
        <f t="shared" si="500"/>
        <v>0</v>
      </c>
      <c r="BH1227" s="2">
        <f t="shared" si="501"/>
        <v>4.0036088343818756E-4</v>
      </c>
      <c r="BJ1227" t="s">
        <v>2449</v>
      </c>
      <c r="BK1227" t="s">
        <v>544</v>
      </c>
      <c r="BN1227" s="112">
        <v>22</v>
      </c>
      <c r="BO1227" s="114"/>
      <c r="BP1227" s="112">
        <v>22</v>
      </c>
      <c r="BQ1227" s="112">
        <f t="shared" si="491"/>
        <v>22</v>
      </c>
      <c r="BR1227" s="5" t="s">
        <v>710</v>
      </c>
    </row>
    <row r="1228" spans="1:86" ht="15" customHeight="1">
      <c r="C1228" s="1"/>
      <c r="E1228" s="5"/>
      <c r="F1228" s="5"/>
      <c r="G1228" s="129"/>
      <c r="H1228" s="134"/>
      <c r="I1228" s="2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BA1228" s="5"/>
      <c r="BB1228" s="5"/>
      <c r="BC1228" s="5"/>
      <c r="BD1228" s="5"/>
      <c r="BN1228" s="112"/>
      <c r="BO1228" s="114"/>
      <c r="BP1228" s="118"/>
      <c r="BQ1228" s="118"/>
      <c r="BV1228" s="129"/>
      <c r="CG1228" s="129"/>
      <c r="CH1228" s="129"/>
    </row>
    <row r="1229" spans="1:86" ht="15" hidden="1" customHeight="1" outlineLevel="1">
      <c r="A1229" t="s">
        <v>1117</v>
      </c>
      <c r="B1229" t="s">
        <v>1696</v>
      </c>
      <c r="C1229" s="1">
        <f t="shared" ref="C1229:C1246" si="504">SUM(N1229:AY1229)</f>
        <v>58599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>IF(P1229&gt;0,RANK(P1229,(N1229:P1229,Q1229:AE1229)),0)</f>
        <v>0</v>
      </c>
      <c r="G1229" s="129">
        <f t="shared" si="502"/>
        <v>1651</v>
      </c>
      <c r="H1229" s="134">
        <f t="shared" si="503"/>
        <v>2.8174542227683067E-2</v>
      </c>
      <c r="I1229" s="2"/>
      <c r="J1229" s="2">
        <f t="shared" ref="J1229:J1246" si="505">IF($C1229=0,"-",N1229/$C1229)</f>
        <v>0.4712879059369614</v>
      </c>
      <c r="K1229" s="2">
        <f t="shared" ref="K1229:K1246" si="506">IF($C1229=0,"-",O1229/$C1229)</f>
        <v>0.49946244816464447</v>
      </c>
      <c r="L1229" s="2">
        <f t="shared" ref="L1229:L1246" si="507">IF($C1229=0,"-",P1229/$C1229)</f>
        <v>0</v>
      </c>
      <c r="M1229" s="2">
        <f t="shared" ref="M1229:M1246" si="508">IF(C1229=0,"-",(1-J1229-K1229-L1229))</f>
        <v>2.9249645898394072E-2</v>
      </c>
      <c r="N1229" s="63">
        <v>27617</v>
      </c>
      <c r="O1229" s="63">
        <v>29268</v>
      </c>
      <c r="P1229" s="63">
        <v>0</v>
      </c>
      <c r="Q1229" s="63">
        <v>1105</v>
      </c>
      <c r="R1229" s="63">
        <v>603</v>
      </c>
      <c r="S1229" s="63">
        <v>0</v>
      </c>
      <c r="T1229" s="63"/>
      <c r="U1229" s="63"/>
      <c r="V1229" s="63"/>
      <c r="W1229" s="63">
        <v>6</v>
      </c>
      <c r="X1229" s="63"/>
      <c r="Y1229" s="63"/>
      <c r="Z1229" s="63"/>
      <c r="AA1229" s="63"/>
      <c r="AB1229" s="63"/>
      <c r="AC1229" s="63"/>
      <c r="AD1229" s="63"/>
      <c r="AE1229" s="63">
        <v>0</v>
      </c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BA1229" s="5">
        <f>IF(Q1229&gt;0,RANK(Q1229,(N1229:P1229,Q1229:AE1229)),0)</f>
        <v>3</v>
      </c>
      <c r="BB1229" s="5">
        <f>IF(R1229&gt;0,RANK(R1229,(N1229:P1229,Q1229:AE1229)),0)</f>
        <v>4</v>
      </c>
      <c r="BC1229" s="5">
        <f>IF(T1229&gt;0,RANK(T1229,(N1229:P1229,Q1229:AE1229)),0)</f>
        <v>0</v>
      </c>
      <c r="BD1229" s="5">
        <f>IF(S1229&gt;0,RANK(S1229,(N1229:P1229,Q1229:AE1229)),0)</f>
        <v>0</v>
      </c>
      <c r="BE1229" s="2">
        <f t="shared" ref="BE1229:BE1246" si="509">IF($C1229=0,"-",Q1229/$C1229)</f>
        <v>1.8856977081520163E-2</v>
      </c>
      <c r="BF1229" s="2">
        <f t="shared" ref="BF1229:BF1246" si="510">IF($C1229=0,"-",R1229/$C1229)</f>
        <v>1.0290277991091999E-2</v>
      </c>
      <c r="BG1229" s="2">
        <f t="shared" ref="BG1229:BG1246" si="511">IF($C1229=0,"-",T1229/$C1229)</f>
        <v>0</v>
      </c>
      <c r="BH1229" s="2">
        <f t="shared" ref="BH1229:BH1246" si="512">IF($C1229=0,"-",S1229/$C1229)</f>
        <v>0</v>
      </c>
      <c r="BJ1229" t="s">
        <v>1117</v>
      </c>
      <c r="BK1229" t="s">
        <v>1696</v>
      </c>
      <c r="BL1229">
        <v>2</v>
      </c>
      <c r="BN1229" s="112">
        <v>23</v>
      </c>
      <c r="BO1229" s="114">
        <v>1</v>
      </c>
      <c r="BP1229" s="118">
        <f t="shared" si="492"/>
        <v>23001</v>
      </c>
      <c r="BQ1229" s="118">
        <f t="shared" si="491"/>
        <v>23001</v>
      </c>
      <c r="BR1229" s="5" t="s">
        <v>3151</v>
      </c>
      <c r="BS1229" s="63">
        <f>SUMIF(Town!$BI$174:$BI$721,$BP1229,Town!BL$174:BL$721)</f>
        <v>0</v>
      </c>
      <c r="BV1229" s="63"/>
      <c r="CH1229" s="63">
        <f>SUMIF(Town!$BI$174:$BI$721,$BP1229,Town!BZ$174:BZ$721)</f>
        <v>0</v>
      </c>
    </row>
    <row r="1230" spans="1:86" ht="15" hidden="1" customHeight="1" outlineLevel="1">
      <c r="A1230" t="s">
        <v>2829</v>
      </c>
      <c r="B1230" t="s">
        <v>1696</v>
      </c>
      <c r="C1230" s="1">
        <f t="shared" si="504"/>
        <v>35694</v>
      </c>
      <c r="D1230" s="5">
        <f>IF(N1230&gt;0, RANK(N1230,(N1230:P1230,Q1230:AE1230)),0)</f>
        <v>2</v>
      </c>
      <c r="E1230" s="5">
        <f>IF(O1230&gt;0,RANK(O1230,(N1230:P1230,Q1230:AE1230)),0)</f>
        <v>1</v>
      </c>
      <c r="F1230" s="5">
        <f>IF(P1230&gt;0,RANK(P1230,(N1230:P1230,Q1230:AE1230)),0)</f>
        <v>0</v>
      </c>
      <c r="G1230" s="129">
        <f t="shared" si="502"/>
        <v>7124</v>
      </c>
      <c r="H1230" s="134">
        <f t="shared" si="503"/>
        <v>0.19958536448702863</v>
      </c>
      <c r="I1230" s="2"/>
      <c r="J1230" s="2">
        <f t="shared" si="505"/>
        <v>0.39099008236678434</v>
      </c>
      <c r="K1230" s="2">
        <f t="shared" si="506"/>
        <v>0.59057544685381291</v>
      </c>
      <c r="L1230" s="2">
        <f t="shared" si="507"/>
        <v>0</v>
      </c>
      <c r="M1230" s="2">
        <f t="shared" si="508"/>
        <v>1.8434470779402745E-2</v>
      </c>
      <c r="N1230" s="63">
        <v>13956</v>
      </c>
      <c r="O1230" s="63">
        <v>21080</v>
      </c>
      <c r="P1230" s="63">
        <v>0</v>
      </c>
      <c r="Q1230" s="63">
        <v>421</v>
      </c>
      <c r="R1230" s="63">
        <v>233</v>
      </c>
      <c r="S1230" s="63">
        <v>0</v>
      </c>
      <c r="T1230" s="63"/>
      <c r="U1230" s="63"/>
      <c r="V1230" s="63"/>
      <c r="W1230" s="63">
        <v>4</v>
      </c>
      <c r="X1230" s="63"/>
      <c r="Y1230" s="63"/>
      <c r="Z1230" s="63"/>
      <c r="AA1230" s="63"/>
      <c r="AB1230" s="63"/>
      <c r="AC1230" s="63"/>
      <c r="AD1230" s="63"/>
      <c r="AE1230" s="63">
        <v>0</v>
      </c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BA1230" s="5">
        <f>IF(Q1230&gt;0,RANK(Q1230,(N1230:P1230,Q1230:AE1230)),0)</f>
        <v>3</v>
      </c>
      <c r="BB1230" s="5">
        <f>IF(R1230&gt;0,RANK(R1230,(N1230:P1230,Q1230:AE1230)),0)</f>
        <v>4</v>
      </c>
      <c r="BC1230" s="5">
        <f>IF(T1230&gt;0,RANK(T1230,(N1230:P1230,Q1230:AE1230)),0)</f>
        <v>0</v>
      </c>
      <c r="BD1230" s="5">
        <f>IF(S1230&gt;0,RANK(S1230,(N1230:P1230,Q1230:AE1230)),0)</f>
        <v>0</v>
      </c>
      <c r="BE1230" s="2">
        <f t="shared" si="509"/>
        <v>1.1794699389253096E-2</v>
      </c>
      <c r="BF1230" s="2">
        <f t="shared" si="510"/>
        <v>6.5277077379951812E-3</v>
      </c>
      <c r="BG1230" s="2">
        <f t="shared" si="511"/>
        <v>0</v>
      </c>
      <c r="BH1230" s="2">
        <f t="shared" si="512"/>
        <v>0</v>
      </c>
      <c r="BJ1230" t="s">
        <v>2829</v>
      </c>
      <c r="BK1230" t="s">
        <v>1696</v>
      </c>
      <c r="BL1230">
        <v>2</v>
      </c>
      <c r="BN1230" s="112">
        <v>23</v>
      </c>
      <c r="BO1230" s="114">
        <v>3</v>
      </c>
      <c r="BP1230" s="118">
        <f t="shared" si="492"/>
        <v>23003</v>
      </c>
      <c r="BQ1230" s="118">
        <f t="shared" si="491"/>
        <v>23003</v>
      </c>
      <c r="BR1230" s="5" t="s">
        <v>3151</v>
      </c>
      <c r="BS1230" s="63">
        <f>SUMIF(Town!$BI$174:$BI$721,$BP1230,Town!BL$174:BL$721)</f>
        <v>0</v>
      </c>
      <c r="BV1230" s="63"/>
      <c r="CH1230" s="63">
        <f>SUMIF(Town!$BI$174:$BI$721,$BP1230,Town!BZ$174:BZ$721)</f>
        <v>0</v>
      </c>
    </row>
    <row r="1231" spans="1:86" ht="15" hidden="1" customHeight="1" outlineLevel="1">
      <c r="A1231" t="s">
        <v>1530</v>
      </c>
      <c r="B1231" t="s">
        <v>1696</v>
      </c>
      <c r="C1231" s="1">
        <f t="shared" si="504"/>
        <v>193478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>IF(P1231&gt;0,RANK(P1231,(N1231:P1231,Q1231:AE1231)),0)</f>
        <v>0</v>
      </c>
      <c r="G1231" s="129">
        <f t="shared" si="502"/>
        <v>69175</v>
      </c>
      <c r="H1231" s="134">
        <f t="shared" si="503"/>
        <v>0.35753418993373925</v>
      </c>
      <c r="I1231" s="2"/>
      <c r="J1231" s="2">
        <f t="shared" si="505"/>
        <v>0.66549685235530653</v>
      </c>
      <c r="K1231" s="2">
        <f t="shared" si="506"/>
        <v>0.30796266242156733</v>
      </c>
      <c r="L1231" s="2">
        <f t="shared" si="507"/>
        <v>0</v>
      </c>
      <c r="M1231" s="2">
        <f t="shared" si="508"/>
        <v>2.6540485223126131E-2</v>
      </c>
      <c r="N1231" s="63">
        <v>128759</v>
      </c>
      <c r="O1231" s="63">
        <v>59584</v>
      </c>
      <c r="P1231" s="63">
        <v>0</v>
      </c>
      <c r="Q1231" s="63">
        <v>2957</v>
      </c>
      <c r="R1231" s="63">
        <v>2154</v>
      </c>
      <c r="S1231" s="63">
        <v>0</v>
      </c>
      <c r="T1231" s="63"/>
      <c r="U1231" s="63"/>
      <c r="V1231" s="63"/>
      <c r="W1231" s="63">
        <v>24</v>
      </c>
      <c r="X1231" s="63"/>
      <c r="Y1231" s="63"/>
      <c r="Z1231" s="63"/>
      <c r="AA1231" s="63"/>
      <c r="AB1231" s="63"/>
      <c r="AC1231" s="63"/>
      <c r="AD1231" s="63"/>
      <c r="AE1231" s="63">
        <v>0</v>
      </c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BA1231" s="5">
        <f>IF(Q1231&gt;0,RANK(Q1231,(N1231:P1231,Q1231:AE1231)),0)</f>
        <v>3</v>
      </c>
      <c r="BB1231" s="5">
        <f>IF(R1231&gt;0,RANK(R1231,(N1231:P1231,Q1231:AE1231)),0)</f>
        <v>4</v>
      </c>
      <c r="BC1231" s="5">
        <f>IF(T1231&gt;0,RANK(T1231,(N1231:P1231,Q1231:AE1231)),0)</f>
        <v>0</v>
      </c>
      <c r="BD1231" s="5">
        <f>IF(S1231&gt;0,RANK(S1231,(N1231:P1231,Q1231:AE1231)),0)</f>
        <v>0</v>
      </c>
      <c r="BE1231" s="2">
        <f t="shared" si="509"/>
        <v>1.5283391393336711E-2</v>
      </c>
      <c r="BF1231" s="2">
        <f t="shared" si="510"/>
        <v>1.1133048718717373E-2</v>
      </c>
      <c r="BG1231" s="2">
        <f t="shared" si="511"/>
        <v>0</v>
      </c>
      <c r="BH1231" s="2">
        <f t="shared" si="512"/>
        <v>0</v>
      </c>
      <c r="BJ1231" t="s">
        <v>1530</v>
      </c>
      <c r="BK1231" t="s">
        <v>1696</v>
      </c>
      <c r="BL1231">
        <v>1</v>
      </c>
      <c r="BN1231" s="112">
        <v>23</v>
      </c>
      <c r="BO1231" s="114">
        <v>5</v>
      </c>
      <c r="BP1231" s="118">
        <f t="shared" si="492"/>
        <v>23005</v>
      </c>
      <c r="BQ1231" s="118">
        <f t="shared" si="491"/>
        <v>23005</v>
      </c>
      <c r="BR1231" s="5" t="s">
        <v>3151</v>
      </c>
      <c r="BS1231" s="63">
        <f>SUMIF(Town!$BI$174:$BI$721,$BP1231,Town!BL$174:BL$721)</f>
        <v>0</v>
      </c>
      <c r="BV1231" s="63"/>
      <c r="CH1231" s="63">
        <f>SUMIF(Town!$BI$174:$BI$721,$BP1231,Town!BZ$174:BZ$721)</f>
        <v>0</v>
      </c>
    </row>
    <row r="1232" spans="1:86" ht="15" hidden="1" customHeight="1" outlineLevel="1">
      <c r="A1232" t="s">
        <v>1137</v>
      </c>
      <c r="B1232" t="s">
        <v>1696</v>
      </c>
      <c r="C1232" s="1">
        <f t="shared" si="504"/>
        <v>18200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>IF(P1232&gt;0,RANK(P1232,(N1232:P1232,Q1232:AE1232)),0)</f>
        <v>0</v>
      </c>
      <c r="G1232" s="129">
        <f t="shared" si="502"/>
        <v>781</v>
      </c>
      <c r="H1232" s="134">
        <f t="shared" si="503"/>
        <v>4.2912087912087914E-2</v>
      </c>
      <c r="I1232" s="2"/>
      <c r="J1232" s="2">
        <f t="shared" si="505"/>
        <v>0.46302197802197803</v>
      </c>
      <c r="K1232" s="2">
        <f t="shared" si="506"/>
        <v>0.50593406593406598</v>
      </c>
      <c r="L1232" s="2">
        <f t="shared" si="507"/>
        <v>0</v>
      </c>
      <c r="M1232" s="2">
        <f t="shared" si="508"/>
        <v>3.1043956043956045E-2</v>
      </c>
      <c r="N1232" s="63">
        <v>8427</v>
      </c>
      <c r="O1232" s="63">
        <v>9208</v>
      </c>
      <c r="P1232" s="63">
        <v>0</v>
      </c>
      <c r="Q1232" s="63">
        <v>371</v>
      </c>
      <c r="R1232" s="63">
        <v>194</v>
      </c>
      <c r="S1232" s="63">
        <v>0</v>
      </c>
      <c r="T1232" s="63"/>
      <c r="U1232" s="63"/>
      <c r="V1232" s="63"/>
      <c r="W1232" s="63">
        <v>0</v>
      </c>
      <c r="X1232" s="63"/>
      <c r="Y1232" s="63"/>
      <c r="Z1232" s="63"/>
      <c r="AA1232" s="63"/>
      <c r="AB1232" s="63"/>
      <c r="AC1232" s="63"/>
      <c r="AD1232" s="63"/>
      <c r="AE1232" s="63">
        <v>0</v>
      </c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BA1232" s="5">
        <f>IF(Q1232&gt;0,RANK(Q1232,(N1232:P1232,Q1232:AE1232)),0)</f>
        <v>3</v>
      </c>
      <c r="BB1232" s="5">
        <f>IF(R1232&gt;0,RANK(R1232,(N1232:P1232,Q1232:AE1232)),0)</f>
        <v>4</v>
      </c>
      <c r="BC1232" s="5">
        <f>IF(T1232&gt;0,RANK(T1232,(N1232:P1232,Q1232:AE1232)),0)</f>
        <v>0</v>
      </c>
      <c r="BD1232" s="5">
        <f>IF(S1232&gt;0,RANK(S1232,(N1232:P1232,Q1232:AE1232)),0)</f>
        <v>0</v>
      </c>
      <c r="BE1232" s="2">
        <f t="shared" si="509"/>
        <v>2.0384615384615383E-2</v>
      </c>
      <c r="BF1232" s="2">
        <f t="shared" si="510"/>
        <v>1.065934065934066E-2</v>
      </c>
      <c r="BG1232" s="2">
        <f t="shared" si="511"/>
        <v>0</v>
      </c>
      <c r="BH1232" s="2">
        <f t="shared" si="512"/>
        <v>0</v>
      </c>
      <c r="BJ1232" t="s">
        <v>1137</v>
      </c>
      <c r="BK1232" t="s">
        <v>1696</v>
      </c>
      <c r="BL1232">
        <v>2</v>
      </c>
      <c r="BN1232" s="112">
        <v>23</v>
      </c>
      <c r="BO1232" s="114">
        <v>7</v>
      </c>
      <c r="BP1232" s="118">
        <f t="shared" si="492"/>
        <v>23007</v>
      </c>
      <c r="BQ1232" s="118">
        <f t="shared" si="491"/>
        <v>23007</v>
      </c>
      <c r="BR1232" s="5" t="s">
        <v>3151</v>
      </c>
      <c r="BS1232" s="63">
        <f>SUMIF(Town!$BI$174:$BI$721,$BP1232,Town!BL$174:BL$721)</f>
        <v>0</v>
      </c>
      <c r="BV1232" s="63"/>
      <c r="CH1232" s="63">
        <f>SUMIF(Town!$BI$174:$BI$721,$BP1232,Town!BZ$174:BZ$721)</f>
        <v>0</v>
      </c>
    </row>
    <row r="1233" spans="1:123" ht="15" hidden="1" customHeight="1" outlineLevel="1">
      <c r="A1233" t="s">
        <v>597</v>
      </c>
      <c r="B1233" t="s">
        <v>1696</v>
      </c>
      <c r="C1233" s="1">
        <f t="shared" si="504"/>
        <v>35284</v>
      </c>
      <c r="D1233" s="5">
        <f>IF(N1233&gt;0, RANK(N1233,(N1233:P1233,Q1233:AE1233)),0)</f>
        <v>1</v>
      </c>
      <c r="E1233" s="5">
        <f>IF(O1233&gt;0,RANK(O1233,(N1233:P1233,Q1233:AE1233)),0)</f>
        <v>2</v>
      </c>
      <c r="F1233" s="5">
        <f>IF(P1233&gt;0,RANK(P1233,(N1233:P1233,Q1233:AE1233)),0)</f>
        <v>0</v>
      </c>
      <c r="G1233" s="129">
        <f t="shared" si="502"/>
        <v>4387</v>
      </c>
      <c r="H1233" s="134">
        <f t="shared" si="503"/>
        <v>0.12433397573971205</v>
      </c>
      <c r="I1233" s="2"/>
      <c r="J1233" s="2">
        <f t="shared" si="505"/>
        <v>0.54894569776669311</v>
      </c>
      <c r="K1233" s="2">
        <f t="shared" si="506"/>
        <v>0.42461172202698105</v>
      </c>
      <c r="L1233" s="2">
        <f t="shared" si="507"/>
        <v>0</v>
      </c>
      <c r="M1233" s="2">
        <f t="shared" si="508"/>
        <v>2.6442580206325839E-2</v>
      </c>
      <c r="N1233" s="63">
        <v>19369</v>
      </c>
      <c r="O1233" s="63">
        <v>14982</v>
      </c>
      <c r="P1233" s="63">
        <v>0</v>
      </c>
      <c r="Q1233" s="63">
        <v>549</v>
      </c>
      <c r="R1233" s="63">
        <v>380</v>
      </c>
      <c r="S1233" s="63">
        <v>0</v>
      </c>
      <c r="T1233" s="63"/>
      <c r="U1233" s="63"/>
      <c r="V1233" s="63"/>
      <c r="W1233" s="63">
        <v>4</v>
      </c>
      <c r="X1233" s="63"/>
      <c r="Y1233" s="63"/>
      <c r="Z1233" s="63"/>
      <c r="AA1233" s="63"/>
      <c r="AB1233" s="63"/>
      <c r="AC1233" s="63"/>
      <c r="AD1233" s="63"/>
      <c r="AE1233" s="63">
        <v>0</v>
      </c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BA1233" s="5">
        <f>IF(Q1233&gt;0,RANK(Q1233,(N1233:P1233,Q1233:AE1233)),0)</f>
        <v>3</v>
      </c>
      <c r="BB1233" s="5">
        <f>IF(R1233&gt;0,RANK(R1233,(N1233:P1233,Q1233:AE1233)),0)</f>
        <v>4</v>
      </c>
      <c r="BC1233" s="5">
        <f>IF(T1233&gt;0,RANK(T1233,(N1233:P1233,Q1233:AE1233)),0)</f>
        <v>0</v>
      </c>
      <c r="BD1233" s="5">
        <f>IF(S1233&gt;0,RANK(S1233,(N1233:P1233,Q1233:AE1233)),0)</f>
        <v>0</v>
      </c>
      <c r="BE1233" s="2">
        <f t="shared" si="509"/>
        <v>1.5559460378641877E-2</v>
      </c>
      <c r="BF1233" s="2">
        <f t="shared" si="510"/>
        <v>1.0769753996145562E-2</v>
      </c>
      <c r="BG1233" s="2">
        <f t="shared" si="511"/>
        <v>0</v>
      </c>
      <c r="BH1233" s="2">
        <f t="shared" si="512"/>
        <v>0</v>
      </c>
      <c r="BJ1233" t="s">
        <v>597</v>
      </c>
      <c r="BK1233" t="s">
        <v>1696</v>
      </c>
      <c r="BL1233">
        <v>2</v>
      </c>
      <c r="BN1233" s="112">
        <v>23</v>
      </c>
      <c r="BO1233" s="114">
        <v>9</v>
      </c>
      <c r="BP1233" s="118">
        <f t="shared" si="492"/>
        <v>23009</v>
      </c>
      <c r="BQ1233" s="118">
        <f t="shared" si="491"/>
        <v>23009</v>
      </c>
      <c r="BR1233" s="5" t="s">
        <v>3151</v>
      </c>
      <c r="BS1233" s="63">
        <f>SUMIF(Town!$BI$174:$BI$721,$BP1233,Town!BL$174:BL$721)</f>
        <v>0</v>
      </c>
      <c r="BV1233" s="63"/>
      <c r="CH1233" s="63">
        <f>SUMIF(Town!$BI$174:$BI$721,$BP1233,Town!BZ$174:BZ$721)</f>
        <v>0</v>
      </c>
    </row>
    <row r="1234" spans="1:123" ht="15" hidden="1" customHeight="1" outlineLevel="1">
      <c r="A1234" t="s">
        <v>3005</v>
      </c>
      <c r="B1234" t="s">
        <v>1696</v>
      </c>
      <c r="C1234" s="1">
        <f t="shared" si="504"/>
        <v>71767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>IF(P1234&gt;0,RANK(P1234,(N1234:P1234,Q1234:AE1234)),0)</f>
        <v>0</v>
      </c>
      <c r="G1234" s="129">
        <f t="shared" si="502"/>
        <v>181</v>
      </c>
      <c r="H1234" s="134">
        <f t="shared" si="503"/>
        <v>2.5220505246143772E-3</v>
      </c>
      <c r="I1234" s="2"/>
      <c r="J1234" s="2">
        <f t="shared" si="505"/>
        <v>0.48632379784580659</v>
      </c>
      <c r="K1234" s="2">
        <f t="shared" si="506"/>
        <v>0.48380174732119219</v>
      </c>
      <c r="L1234" s="2">
        <f t="shared" si="507"/>
        <v>0</v>
      </c>
      <c r="M1234" s="2">
        <f t="shared" si="508"/>
        <v>2.9874454833001218E-2</v>
      </c>
      <c r="N1234" s="63">
        <v>34902</v>
      </c>
      <c r="O1234" s="63">
        <v>34721</v>
      </c>
      <c r="P1234" s="63">
        <v>0</v>
      </c>
      <c r="Q1234" s="63">
        <v>1406</v>
      </c>
      <c r="R1234" s="63">
        <v>730</v>
      </c>
      <c r="S1234" s="63">
        <v>0</v>
      </c>
      <c r="T1234" s="63"/>
      <c r="U1234" s="63"/>
      <c r="V1234" s="63"/>
      <c r="W1234" s="63">
        <v>8</v>
      </c>
      <c r="X1234" s="63"/>
      <c r="Y1234" s="63"/>
      <c r="Z1234" s="63"/>
      <c r="AA1234" s="63"/>
      <c r="AB1234" s="63"/>
      <c r="AC1234" s="63"/>
      <c r="AD1234" s="63"/>
      <c r="AE1234" s="63">
        <v>0</v>
      </c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BA1234" s="5">
        <f>IF(Q1234&gt;0,RANK(Q1234,(N1234:P1234,Q1234:AE1234)),0)</f>
        <v>3</v>
      </c>
      <c r="BB1234" s="5">
        <f>IF(R1234&gt;0,RANK(R1234,(N1234:P1234,Q1234:AE1234)),0)</f>
        <v>4</v>
      </c>
      <c r="BC1234" s="5">
        <f>IF(T1234&gt;0,RANK(T1234,(N1234:P1234,Q1234:AE1234)),0)</f>
        <v>0</v>
      </c>
      <c r="BD1234" s="5">
        <f>IF(S1234&gt;0,RANK(S1234,(N1234:P1234,Q1234:AE1234)),0)</f>
        <v>0</v>
      </c>
      <c r="BE1234" s="2">
        <f t="shared" si="509"/>
        <v>1.9591177003358089E-2</v>
      </c>
      <c r="BF1234" s="2">
        <f t="shared" si="510"/>
        <v>1.0171805983251354E-2</v>
      </c>
      <c r="BG1234" s="2">
        <f t="shared" si="511"/>
        <v>0</v>
      </c>
      <c r="BH1234" s="2">
        <f t="shared" si="512"/>
        <v>0</v>
      </c>
      <c r="BJ1234" t="s">
        <v>3005</v>
      </c>
      <c r="BK1234" t="s">
        <v>1696</v>
      </c>
      <c r="BN1234" s="112">
        <v>23</v>
      </c>
      <c r="BO1234" s="114">
        <v>11</v>
      </c>
      <c r="BP1234" s="118">
        <f t="shared" si="492"/>
        <v>23011</v>
      </c>
      <c r="BQ1234" s="118">
        <f t="shared" si="491"/>
        <v>23011</v>
      </c>
      <c r="BR1234" s="5" t="s">
        <v>3151</v>
      </c>
      <c r="BS1234" s="63">
        <f>SUMIF(Town!$BI$174:$BI$721,$BP1234,Town!BL$174:BL$721)</f>
        <v>0</v>
      </c>
      <c r="BV1234" s="63"/>
      <c r="BW1234" s="126"/>
      <c r="CH1234" s="63">
        <f>SUMIF(Town!$BI$174:$BI$721,$BP1234,Town!BZ$174:BZ$721)</f>
        <v>0</v>
      </c>
    </row>
    <row r="1235" spans="1:123" ht="15" hidden="1" customHeight="1" outlineLevel="1">
      <c r="A1235" t="s">
        <v>1728</v>
      </c>
      <c r="B1235" t="s">
        <v>1696</v>
      </c>
      <c r="C1235" s="1">
        <f t="shared" si="504"/>
        <v>24715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>IF(P1235&gt;0,RANK(P1235,(N1235:P1235,Q1235:AE1235)),0)</f>
        <v>0</v>
      </c>
      <c r="G1235" s="129">
        <f t="shared" si="502"/>
        <v>5253</v>
      </c>
      <c r="H1235" s="134">
        <f t="shared" si="503"/>
        <v>0.21254299008699171</v>
      </c>
      <c r="I1235" s="2"/>
      <c r="J1235" s="2">
        <f t="shared" si="505"/>
        <v>0.59457819138175194</v>
      </c>
      <c r="K1235" s="2">
        <f t="shared" si="506"/>
        <v>0.38203520129476026</v>
      </c>
      <c r="L1235" s="2">
        <f t="shared" si="507"/>
        <v>0</v>
      </c>
      <c r="M1235" s="2">
        <f t="shared" si="508"/>
        <v>2.3386607323487796E-2</v>
      </c>
      <c r="N1235" s="63">
        <v>14695</v>
      </c>
      <c r="O1235" s="63">
        <v>9442</v>
      </c>
      <c r="P1235" s="63">
        <v>0</v>
      </c>
      <c r="Q1235" s="63">
        <v>336</v>
      </c>
      <c r="R1235" s="63">
        <v>237</v>
      </c>
      <c r="S1235" s="63">
        <v>0</v>
      </c>
      <c r="T1235" s="63"/>
      <c r="U1235" s="63"/>
      <c r="V1235" s="63"/>
      <c r="W1235" s="63">
        <v>5</v>
      </c>
      <c r="X1235" s="63"/>
      <c r="Y1235" s="63"/>
      <c r="Z1235" s="63"/>
      <c r="AA1235" s="63"/>
      <c r="AB1235" s="63"/>
      <c r="AC1235" s="63"/>
      <c r="AD1235" s="63"/>
      <c r="AE1235" s="63">
        <v>0</v>
      </c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BA1235" s="5">
        <f>IF(Q1235&gt;0,RANK(Q1235,(N1235:P1235,Q1235:AE1235)),0)</f>
        <v>3</v>
      </c>
      <c r="BB1235" s="5">
        <f>IF(R1235&gt;0,RANK(R1235,(N1235:P1235,Q1235:AE1235)),0)</f>
        <v>4</v>
      </c>
      <c r="BC1235" s="5">
        <f>IF(T1235&gt;0,RANK(T1235,(N1235:P1235,Q1235:AE1235)),0)</f>
        <v>0</v>
      </c>
      <c r="BD1235" s="5">
        <f>IF(S1235&gt;0,RANK(S1235,(N1235:P1235,Q1235:AE1235)),0)</f>
        <v>0</v>
      </c>
      <c r="BE1235" s="2">
        <f t="shared" si="509"/>
        <v>1.3594982803965204E-2</v>
      </c>
      <c r="BF1235" s="2">
        <f t="shared" si="510"/>
        <v>9.589318227796885E-3</v>
      </c>
      <c r="BG1235" s="2">
        <f t="shared" si="511"/>
        <v>0</v>
      </c>
      <c r="BH1235" s="2">
        <f t="shared" si="512"/>
        <v>0</v>
      </c>
      <c r="BJ1235" t="s">
        <v>1728</v>
      </c>
      <c r="BK1235" t="s">
        <v>1696</v>
      </c>
      <c r="BL1235">
        <v>1</v>
      </c>
      <c r="BN1235" s="112">
        <v>23</v>
      </c>
      <c r="BO1235" s="114">
        <v>13</v>
      </c>
      <c r="BP1235" s="118">
        <f t="shared" si="492"/>
        <v>23013</v>
      </c>
      <c r="BQ1235" s="118">
        <f t="shared" si="491"/>
        <v>23013</v>
      </c>
      <c r="BR1235" s="5" t="s">
        <v>3151</v>
      </c>
      <c r="BS1235" s="63">
        <f>SUMIF(Town!$BI$174:$BI$721,$BP1235,Town!BL$174:BL$721)</f>
        <v>0</v>
      </c>
      <c r="BV1235" s="63"/>
      <c r="CH1235" s="63">
        <f>SUMIF(Town!$BI$174:$BI$721,$BP1235,Town!BZ$174:BZ$721)</f>
        <v>0</v>
      </c>
    </row>
    <row r="1236" spans="1:123" ht="15" hidden="1" customHeight="1" outlineLevel="1">
      <c r="A1236" t="s">
        <v>1596</v>
      </c>
      <c r="B1236" t="s">
        <v>1696</v>
      </c>
      <c r="C1236" s="1">
        <f t="shared" si="504"/>
        <v>23559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>IF(P1236&gt;0,RANK(P1236,(N1236:P1236,Q1236:AE1236)),0)</f>
        <v>0</v>
      </c>
      <c r="G1236" s="129">
        <f t="shared" si="502"/>
        <v>2428</v>
      </c>
      <c r="H1236" s="134">
        <f t="shared" si="503"/>
        <v>0.10306040154505709</v>
      </c>
      <c r="I1236" s="2"/>
      <c r="J1236" s="2">
        <f t="shared" si="505"/>
        <v>0.5383929708391697</v>
      </c>
      <c r="K1236" s="2">
        <f t="shared" si="506"/>
        <v>0.43533256929411263</v>
      </c>
      <c r="L1236" s="2">
        <f t="shared" si="507"/>
        <v>0</v>
      </c>
      <c r="M1236" s="2">
        <f t="shared" si="508"/>
        <v>2.627445986671767E-2</v>
      </c>
      <c r="N1236" s="63">
        <v>12684</v>
      </c>
      <c r="O1236" s="63">
        <v>10256</v>
      </c>
      <c r="P1236" s="63">
        <v>0</v>
      </c>
      <c r="Q1236" s="63">
        <v>420</v>
      </c>
      <c r="R1236" s="63">
        <v>199</v>
      </c>
      <c r="S1236" s="63">
        <v>0</v>
      </c>
      <c r="T1236" s="63"/>
      <c r="U1236" s="63"/>
      <c r="V1236" s="63"/>
      <c r="W1236" s="63">
        <v>0</v>
      </c>
      <c r="X1236" s="63"/>
      <c r="Y1236" s="63"/>
      <c r="Z1236" s="63"/>
      <c r="AA1236" s="63"/>
      <c r="AB1236" s="63"/>
      <c r="AC1236" s="63"/>
      <c r="AD1236" s="63"/>
      <c r="AE1236" s="63">
        <v>0</v>
      </c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BA1236" s="5">
        <f>IF(Q1236&gt;0,RANK(Q1236,(N1236:P1236,Q1236:AE1236)),0)</f>
        <v>3</v>
      </c>
      <c r="BB1236" s="5">
        <f>IF(R1236&gt;0,RANK(R1236,(N1236:P1236,Q1236:AE1236)),0)</f>
        <v>4</v>
      </c>
      <c r="BC1236" s="5">
        <f>IF(T1236&gt;0,RANK(T1236,(N1236:P1236,Q1236:AE1236)),0)</f>
        <v>0</v>
      </c>
      <c r="BD1236" s="5">
        <f>IF(S1236&gt;0,RANK(S1236,(N1236:P1236,Q1236:AE1236)),0)</f>
        <v>0</v>
      </c>
      <c r="BE1236" s="2">
        <f t="shared" si="509"/>
        <v>1.7827581815866547E-2</v>
      </c>
      <c r="BF1236" s="2">
        <f t="shared" si="510"/>
        <v>8.4468780508510539E-3</v>
      </c>
      <c r="BG1236" s="2">
        <f t="shared" si="511"/>
        <v>0</v>
      </c>
      <c r="BH1236" s="2">
        <f t="shared" si="512"/>
        <v>0</v>
      </c>
      <c r="BJ1236" t="s">
        <v>1596</v>
      </c>
      <c r="BK1236" t="s">
        <v>1696</v>
      </c>
      <c r="BL1236">
        <v>1</v>
      </c>
      <c r="BN1236" s="112">
        <v>23</v>
      </c>
      <c r="BO1236" s="114">
        <v>15</v>
      </c>
      <c r="BP1236" s="118">
        <f t="shared" si="492"/>
        <v>23015</v>
      </c>
      <c r="BQ1236" s="118">
        <f t="shared" si="491"/>
        <v>23015</v>
      </c>
      <c r="BR1236" s="5" t="s">
        <v>3151</v>
      </c>
      <c r="BS1236" s="63">
        <f>SUMIF(Town!$BI$174:$BI$721,$BP1236,Town!BL$174:BL$721)</f>
        <v>0</v>
      </c>
      <c r="BV1236" s="63"/>
      <c r="CH1236" s="63">
        <f>SUMIF(Town!$BI$174:$BI$721,$BP1236,Town!BZ$174:BZ$721)</f>
        <v>0</v>
      </c>
    </row>
    <row r="1237" spans="1:123" ht="15" hidden="1" customHeight="1" outlineLevel="1">
      <c r="A1237" t="s">
        <v>2381</v>
      </c>
      <c r="B1237" t="s">
        <v>1696</v>
      </c>
      <c r="C1237" s="1">
        <f t="shared" si="504"/>
        <v>33451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>IF(P1237&gt;0,RANK(P1237,(N1237:P1237,Q1237:AE1237)),0)</f>
        <v>0</v>
      </c>
      <c r="G1237" s="129">
        <f t="shared" si="502"/>
        <v>2943</v>
      </c>
      <c r="H1237" s="134">
        <f t="shared" si="503"/>
        <v>8.7979432602911717E-2</v>
      </c>
      <c r="I1237" s="2"/>
      <c r="J1237" s="2">
        <f t="shared" si="505"/>
        <v>0.44109294191503989</v>
      </c>
      <c r="K1237" s="2">
        <f t="shared" si="506"/>
        <v>0.52907237451795164</v>
      </c>
      <c r="L1237" s="2">
        <f t="shared" si="507"/>
        <v>0</v>
      </c>
      <c r="M1237" s="2">
        <f t="shared" si="508"/>
        <v>2.9834683567008469E-2</v>
      </c>
      <c r="N1237" s="63">
        <v>14755</v>
      </c>
      <c r="O1237" s="63">
        <v>17698</v>
      </c>
      <c r="P1237" s="63">
        <v>0</v>
      </c>
      <c r="Q1237" s="63">
        <v>650</v>
      </c>
      <c r="R1237" s="63">
        <v>347</v>
      </c>
      <c r="S1237" s="63">
        <v>0</v>
      </c>
      <c r="T1237" s="63"/>
      <c r="U1237" s="63"/>
      <c r="V1237" s="63"/>
      <c r="W1237" s="63">
        <v>1</v>
      </c>
      <c r="X1237" s="63"/>
      <c r="Y1237" s="63"/>
      <c r="Z1237" s="63"/>
      <c r="AA1237" s="63"/>
      <c r="AB1237" s="63"/>
      <c r="AC1237" s="63"/>
      <c r="AD1237" s="63"/>
      <c r="AE1237" s="63">
        <v>0</v>
      </c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BA1237" s="5">
        <f>IF(Q1237&gt;0,RANK(Q1237,(N1237:P1237,Q1237:AE1237)),0)</f>
        <v>3</v>
      </c>
      <c r="BB1237" s="5">
        <f>IF(R1237&gt;0,RANK(R1237,(N1237:P1237,Q1237:AE1237)),0)</f>
        <v>4</v>
      </c>
      <c r="BC1237" s="5">
        <f>IF(T1237&gt;0,RANK(T1237,(N1237:P1237,Q1237:AE1237)),0)</f>
        <v>0</v>
      </c>
      <c r="BD1237" s="5">
        <f>IF(S1237&gt;0,RANK(S1237,(N1237:P1237,Q1237:AE1237)),0)</f>
        <v>0</v>
      </c>
      <c r="BE1237" s="2">
        <f t="shared" si="509"/>
        <v>1.9431407132821141E-2</v>
      </c>
      <c r="BF1237" s="2">
        <f t="shared" si="510"/>
        <v>1.0373381961675286E-2</v>
      </c>
      <c r="BG1237" s="2">
        <f t="shared" si="511"/>
        <v>0</v>
      </c>
      <c r="BH1237" s="2">
        <f t="shared" si="512"/>
        <v>0</v>
      </c>
      <c r="BJ1237" t="s">
        <v>2381</v>
      </c>
      <c r="BK1237" t="s">
        <v>1696</v>
      </c>
      <c r="BL1237">
        <v>2</v>
      </c>
      <c r="BN1237" s="112">
        <v>23</v>
      </c>
      <c r="BO1237" s="114">
        <v>17</v>
      </c>
      <c r="BP1237" s="118">
        <f t="shared" si="492"/>
        <v>23017</v>
      </c>
      <c r="BQ1237" s="118">
        <f t="shared" si="491"/>
        <v>23017</v>
      </c>
      <c r="BR1237" s="5" t="s">
        <v>3151</v>
      </c>
      <c r="BS1237" s="63">
        <f>SUMIF(Town!$BI$174:$BI$721,$BP1237,Town!BL$174:BL$721)</f>
        <v>0</v>
      </c>
      <c r="BV1237" s="63"/>
      <c r="CH1237" s="63">
        <f>SUMIF(Town!$BI$174:$BI$721,$BP1237,Town!BZ$174:BZ$721)</f>
        <v>0</v>
      </c>
    </row>
    <row r="1238" spans="1:123" ht="15" hidden="1" customHeight="1" outlineLevel="1">
      <c r="A1238" t="s">
        <v>2479</v>
      </c>
      <c r="B1238" t="s">
        <v>1696</v>
      </c>
      <c r="C1238" s="1">
        <f t="shared" si="504"/>
        <v>85144</v>
      </c>
      <c r="D1238" s="5">
        <f>IF(N1238&gt;0, RANK(N1238,(N1238:P1238,Q1238:AE1238)),0)</f>
        <v>2</v>
      </c>
      <c r="E1238" s="5">
        <f>IF(O1238&gt;0,RANK(O1238,(N1238:P1238,Q1238:AE1238)),0)</f>
        <v>1</v>
      </c>
      <c r="F1238" s="5">
        <f>IF(P1238&gt;0,RANK(P1238,(N1238:P1238,Q1238:AE1238)),0)</f>
        <v>0</v>
      </c>
      <c r="G1238" s="129">
        <f t="shared" si="502"/>
        <v>7112</v>
      </c>
      <c r="H1238" s="134">
        <f t="shared" si="503"/>
        <v>8.3529080146575216E-2</v>
      </c>
      <c r="I1238" s="2"/>
      <c r="J1238" s="2">
        <f t="shared" si="505"/>
        <v>0.44293197406746221</v>
      </c>
      <c r="K1238" s="2">
        <f t="shared" si="506"/>
        <v>0.52646105421403744</v>
      </c>
      <c r="L1238" s="2">
        <f t="shared" si="507"/>
        <v>0</v>
      </c>
      <c r="M1238" s="2">
        <f t="shared" si="508"/>
        <v>3.0606971718500353E-2</v>
      </c>
      <c r="N1238" s="63">
        <v>37713</v>
      </c>
      <c r="O1238" s="63">
        <v>44825</v>
      </c>
      <c r="P1238" s="63">
        <v>0</v>
      </c>
      <c r="Q1238" s="63">
        <v>1854</v>
      </c>
      <c r="R1238" s="63">
        <v>746</v>
      </c>
      <c r="S1238" s="63">
        <v>0</v>
      </c>
      <c r="T1238" s="63"/>
      <c r="U1238" s="63"/>
      <c r="V1238" s="63"/>
      <c r="W1238" s="63">
        <v>6</v>
      </c>
      <c r="X1238" s="63"/>
      <c r="Y1238" s="63"/>
      <c r="Z1238" s="63"/>
      <c r="AA1238" s="63"/>
      <c r="AB1238" s="63"/>
      <c r="AC1238" s="63"/>
      <c r="AD1238" s="63"/>
      <c r="AE1238" s="63">
        <v>0</v>
      </c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BA1238" s="5">
        <f>IF(Q1238&gt;0,RANK(Q1238,(N1238:P1238,Q1238:AE1238)),0)</f>
        <v>3</v>
      </c>
      <c r="BB1238" s="5">
        <f>IF(R1238&gt;0,RANK(R1238,(N1238:P1238,Q1238:AE1238)),0)</f>
        <v>4</v>
      </c>
      <c r="BC1238" s="5">
        <f>IF(T1238&gt;0,RANK(T1238,(N1238:P1238,Q1238:AE1238)),0)</f>
        <v>0</v>
      </c>
      <c r="BD1238" s="5">
        <f>IF(S1238&gt;0,RANK(S1238,(N1238:P1238,Q1238:AE1238)),0)</f>
        <v>0</v>
      </c>
      <c r="BE1238" s="2">
        <f t="shared" si="509"/>
        <v>2.1774875505026776E-2</v>
      </c>
      <c r="BF1238" s="2">
        <f t="shared" si="510"/>
        <v>8.761627360706568E-3</v>
      </c>
      <c r="BG1238" s="2">
        <f t="shared" si="511"/>
        <v>0</v>
      </c>
      <c r="BH1238" s="2">
        <f t="shared" si="512"/>
        <v>0</v>
      </c>
      <c r="BJ1238" t="s">
        <v>2479</v>
      </c>
      <c r="BK1238" t="s">
        <v>1696</v>
      </c>
      <c r="BL1238">
        <v>2</v>
      </c>
      <c r="BN1238" s="112">
        <v>23</v>
      </c>
      <c r="BO1238" s="114">
        <v>19</v>
      </c>
      <c r="BP1238" s="118">
        <f t="shared" si="492"/>
        <v>23019</v>
      </c>
      <c r="BQ1238" s="118">
        <f t="shared" si="491"/>
        <v>23019</v>
      </c>
      <c r="BR1238" s="5" t="s">
        <v>3151</v>
      </c>
      <c r="BS1238" s="63">
        <f>SUMIF(Town!$BI$174:$BI$721,$BP1238,Town!BL$174:BL$721)</f>
        <v>0</v>
      </c>
      <c r="BV1238" s="63"/>
      <c r="CH1238" s="63">
        <f>SUMIF(Town!$BI$174:$BI$721,$BP1238,Town!BZ$174:BZ$721)</f>
        <v>0</v>
      </c>
    </row>
    <row r="1239" spans="1:123" ht="15" hidden="1" customHeight="1" outlineLevel="1">
      <c r="A1239" t="s">
        <v>1956</v>
      </c>
      <c r="B1239" t="s">
        <v>1696</v>
      </c>
      <c r="C1239" s="1">
        <f t="shared" si="504"/>
        <v>9896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>IF(P1239&gt;0,RANK(P1239,(N1239:P1239,Q1239:AE1239)),0)</f>
        <v>0</v>
      </c>
      <c r="G1239" s="129">
        <f t="shared" si="502"/>
        <v>2626</v>
      </c>
      <c r="H1239" s="134">
        <f t="shared" si="503"/>
        <v>0.26535974130962003</v>
      </c>
      <c r="I1239" s="2"/>
      <c r="J1239" s="2">
        <f t="shared" si="505"/>
        <v>0.35539611964430073</v>
      </c>
      <c r="K1239" s="2">
        <f t="shared" si="506"/>
        <v>0.62075586095392077</v>
      </c>
      <c r="L1239" s="2">
        <f t="shared" si="507"/>
        <v>0</v>
      </c>
      <c r="M1239" s="2">
        <f t="shared" si="508"/>
        <v>2.3848019401778497E-2</v>
      </c>
      <c r="N1239" s="63">
        <v>3517</v>
      </c>
      <c r="O1239" s="63">
        <v>6143</v>
      </c>
      <c r="P1239" s="63">
        <v>0</v>
      </c>
      <c r="Q1239" s="63">
        <v>173</v>
      </c>
      <c r="R1239" s="63">
        <v>60</v>
      </c>
      <c r="S1239" s="63">
        <v>0</v>
      </c>
      <c r="T1239" s="63"/>
      <c r="U1239" s="63"/>
      <c r="V1239" s="63"/>
      <c r="W1239" s="63">
        <v>3</v>
      </c>
      <c r="X1239" s="63"/>
      <c r="Y1239" s="63"/>
      <c r="Z1239" s="63"/>
      <c r="AA1239" s="63"/>
      <c r="AB1239" s="63"/>
      <c r="AC1239" s="63"/>
      <c r="AD1239" s="63"/>
      <c r="AE1239" s="63">
        <v>0</v>
      </c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BA1239" s="5">
        <f>IF(Q1239&gt;0,RANK(Q1239,(N1239:P1239,Q1239:AE1239)),0)</f>
        <v>3</v>
      </c>
      <c r="BB1239" s="5">
        <f>IF(R1239&gt;0,RANK(R1239,(N1239:P1239,Q1239:AE1239)),0)</f>
        <v>4</v>
      </c>
      <c r="BC1239" s="5">
        <f>IF(T1239&gt;0,RANK(T1239,(N1239:P1239,Q1239:AE1239)),0)</f>
        <v>0</v>
      </c>
      <c r="BD1239" s="5">
        <f>IF(S1239&gt;0,RANK(S1239,(N1239:P1239,Q1239:AE1239)),0)</f>
        <v>0</v>
      </c>
      <c r="BE1239" s="2">
        <f t="shared" si="509"/>
        <v>1.748181083265966E-2</v>
      </c>
      <c r="BF1239" s="2">
        <f t="shared" si="510"/>
        <v>6.0630557801131767E-3</v>
      </c>
      <c r="BG1239" s="2">
        <f t="shared" si="511"/>
        <v>0</v>
      </c>
      <c r="BH1239" s="2">
        <f t="shared" si="512"/>
        <v>0</v>
      </c>
      <c r="BJ1239" t="s">
        <v>1956</v>
      </c>
      <c r="BK1239" t="s">
        <v>1696</v>
      </c>
      <c r="BL1239">
        <v>2</v>
      </c>
      <c r="BN1239" s="112">
        <v>23</v>
      </c>
      <c r="BO1239" s="114">
        <v>21</v>
      </c>
      <c r="BP1239" s="118">
        <f t="shared" si="492"/>
        <v>23021</v>
      </c>
      <c r="BQ1239" s="118">
        <f t="shared" si="491"/>
        <v>23021</v>
      </c>
      <c r="BR1239" s="5" t="s">
        <v>3151</v>
      </c>
      <c r="BS1239" s="63">
        <f>SUMIF(Town!$BI$174:$BI$721,$BP1239,Town!BL$174:BL$721)</f>
        <v>0</v>
      </c>
      <c r="BV1239" s="63"/>
      <c r="BW1239" s="126"/>
      <c r="CH1239" s="63">
        <f>SUMIF(Town!$BI$174:$BI$721,$BP1239,Town!BZ$174:BZ$721)</f>
        <v>0</v>
      </c>
    </row>
    <row r="1240" spans="1:123" ht="15" hidden="1" customHeight="1" outlineLevel="1">
      <c r="A1240" t="s">
        <v>1282</v>
      </c>
      <c r="B1240" t="s">
        <v>1696</v>
      </c>
      <c r="C1240" s="1">
        <f t="shared" si="504"/>
        <v>24007</v>
      </c>
      <c r="D1240" s="5">
        <f>IF(N1240&gt;0, RANK(N1240,(N1240:P1240,Q1240:AE1240)),0)</f>
        <v>1</v>
      </c>
      <c r="E1240" s="5">
        <f>IF(O1240&gt;0,RANK(O1240,(N1240:P1240,Q1240:AE1240)),0)</f>
        <v>2</v>
      </c>
      <c r="F1240" s="5">
        <f>IF(P1240&gt;0,RANK(P1240,(N1240:P1240,Q1240:AE1240)),0)</f>
        <v>0</v>
      </c>
      <c r="G1240" s="129">
        <f t="shared" si="502"/>
        <v>3773</v>
      </c>
      <c r="H1240" s="134">
        <f t="shared" si="503"/>
        <v>0.15716249427250387</v>
      </c>
      <c r="I1240" s="2"/>
      <c r="J1240" s="2">
        <f t="shared" si="505"/>
        <v>0.56350231182571753</v>
      </c>
      <c r="K1240" s="2">
        <f t="shared" si="506"/>
        <v>0.40633981755321363</v>
      </c>
      <c r="L1240" s="2">
        <f t="shared" si="507"/>
        <v>0</v>
      </c>
      <c r="M1240" s="2">
        <f t="shared" si="508"/>
        <v>3.0157870621068839E-2</v>
      </c>
      <c r="N1240" s="63">
        <v>13528</v>
      </c>
      <c r="O1240" s="63">
        <v>9755</v>
      </c>
      <c r="P1240" s="63">
        <v>0</v>
      </c>
      <c r="Q1240" s="63">
        <v>473</v>
      </c>
      <c r="R1240" s="63">
        <v>249</v>
      </c>
      <c r="S1240" s="63">
        <v>0</v>
      </c>
      <c r="T1240" s="63"/>
      <c r="U1240" s="63"/>
      <c r="V1240" s="63"/>
      <c r="W1240" s="63">
        <v>2</v>
      </c>
      <c r="X1240" s="63"/>
      <c r="Y1240" s="63"/>
      <c r="Z1240" s="63"/>
      <c r="AA1240" s="63"/>
      <c r="AB1240" s="63"/>
      <c r="AC1240" s="63"/>
      <c r="AD1240" s="63"/>
      <c r="AE1240" s="63">
        <v>0</v>
      </c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BA1240" s="5">
        <f>IF(Q1240&gt;0,RANK(Q1240,(N1240:P1240,Q1240:AE1240)),0)</f>
        <v>3</v>
      </c>
      <c r="BB1240" s="5">
        <f>IF(R1240&gt;0,RANK(R1240,(N1240:P1240,Q1240:AE1240)),0)</f>
        <v>4</v>
      </c>
      <c r="BC1240" s="5">
        <f>IF(T1240&gt;0,RANK(T1240,(N1240:P1240,Q1240:AE1240)),0)</f>
        <v>0</v>
      </c>
      <c r="BD1240" s="5">
        <f>IF(S1240&gt;0,RANK(S1240,(N1240:P1240,Q1240:AE1240)),0)</f>
        <v>0</v>
      </c>
      <c r="BE1240" s="2">
        <f t="shared" si="509"/>
        <v>1.9702586745532553E-2</v>
      </c>
      <c r="BF1240" s="2">
        <f t="shared" si="510"/>
        <v>1.0371974840671471E-2</v>
      </c>
      <c r="BG1240" s="2">
        <f t="shared" si="511"/>
        <v>0</v>
      </c>
      <c r="BH1240" s="2">
        <f t="shared" si="512"/>
        <v>0</v>
      </c>
      <c r="BJ1240" t="s">
        <v>1282</v>
      </c>
      <c r="BK1240" t="s">
        <v>1696</v>
      </c>
      <c r="BL1240">
        <v>1</v>
      </c>
      <c r="BN1240" s="112">
        <v>23</v>
      </c>
      <c r="BO1240" s="114">
        <v>23</v>
      </c>
      <c r="BP1240" s="118">
        <f t="shared" si="492"/>
        <v>23023</v>
      </c>
      <c r="BQ1240" s="118">
        <f t="shared" si="491"/>
        <v>23023</v>
      </c>
      <c r="BR1240" s="5" t="s">
        <v>3151</v>
      </c>
      <c r="BS1240" s="63">
        <f>SUMIF(Town!$BI$174:$BI$721,$BP1240,Town!BL$174:BL$721)</f>
        <v>0</v>
      </c>
      <c r="BV1240" s="63"/>
      <c r="CH1240" s="63">
        <f>SUMIF(Town!$BI$174:$BI$721,$BP1240,Town!BZ$174:BZ$721)</f>
        <v>0</v>
      </c>
    </row>
    <row r="1241" spans="1:123" ht="15" hidden="1" customHeight="1" outlineLevel="1">
      <c r="A1241" t="s">
        <v>1786</v>
      </c>
      <c r="B1241" t="s">
        <v>1696</v>
      </c>
      <c r="C1241" s="1">
        <f t="shared" si="504"/>
        <v>27546</v>
      </c>
      <c r="D1241" s="5">
        <f>IF(N1241&gt;0, RANK(N1241,(N1241:P1241,Q1241:AE1241)),0)</f>
        <v>2</v>
      </c>
      <c r="E1241" s="5">
        <f>IF(O1241&gt;0,RANK(O1241,(N1241:P1241,Q1241:AE1241)),0)</f>
        <v>1</v>
      </c>
      <c r="F1241" s="5">
        <f>IF(P1241&gt;0,RANK(P1241,(N1241:P1241,Q1241:AE1241)),0)</f>
        <v>0</v>
      </c>
      <c r="G1241" s="129">
        <f t="shared" si="502"/>
        <v>6445</v>
      </c>
      <c r="H1241" s="134">
        <f t="shared" si="503"/>
        <v>0.23397226457561895</v>
      </c>
      <c r="I1241" s="2"/>
      <c r="J1241" s="2">
        <f t="shared" si="505"/>
        <v>0.37025339432222465</v>
      </c>
      <c r="K1241" s="2">
        <f t="shared" si="506"/>
        <v>0.60422565889784363</v>
      </c>
      <c r="L1241" s="2">
        <f t="shared" si="507"/>
        <v>0</v>
      </c>
      <c r="M1241" s="2">
        <f t="shared" si="508"/>
        <v>2.5520946779931775E-2</v>
      </c>
      <c r="N1241" s="63">
        <v>10199</v>
      </c>
      <c r="O1241" s="63">
        <v>16644</v>
      </c>
      <c r="P1241" s="63">
        <v>0</v>
      </c>
      <c r="Q1241" s="63">
        <v>466</v>
      </c>
      <c r="R1241" s="63">
        <v>230</v>
      </c>
      <c r="S1241" s="63">
        <v>0</v>
      </c>
      <c r="T1241" s="63"/>
      <c r="U1241" s="63"/>
      <c r="V1241" s="63"/>
      <c r="W1241" s="63">
        <v>7</v>
      </c>
      <c r="X1241" s="63"/>
      <c r="Y1241" s="63"/>
      <c r="Z1241" s="63"/>
      <c r="AA1241" s="63"/>
      <c r="AB1241" s="63"/>
      <c r="AC1241" s="63"/>
      <c r="AD1241" s="63"/>
      <c r="AE1241" s="63">
        <v>0</v>
      </c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BA1241" s="5">
        <f>IF(Q1241&gt;0,RANK(Q1241,(N1241:P1241,Q1241:AE1241)),0)</f>
        <v>3</v>
      </c>
      <c r="BB1241" s="5">
        <f>IF(R1241&gt;0,RANK(R1241,(N1241:P1241,Q1241:AE1241)),0)</f>
        <v>4</v>
      </c>
      <c r="BC1241" s="5">
        <f>IF(T1241&gt;0,RANK(T1241,(N1241:P1241,Q1241:AE1241)),0)</f>
        <v>0</v>
      </c>
      <c r="BD1241" s="5">
        <f>IF(S1241&gt;0,RANK(S1241,(N1241:P1241,Q1241:AE1241)),0)</f>
        <v>0</v>
      </c>
      <c r="BE1241" s="2">
        <f t="shared" si="509"/>
        <v>1.6917156755971829E-2</v>
      </c>
      <c r="BF1241" s="2">
        <f t="shared" si="510"/>
        <v>8.3496696435054092E-3</v>
      </c>
      <c r="BG1241" s="2">
        <f t="shared" si="511"/>
        <v>0</v>
      </c>
      <c r="BH1241" s="2">
        <f t="shared" si="512"/>
        <v>0</v>
      </c>
      <c r="BJ1241" t="s">
        <v>1786</v>
      </c>
      <c r="BK1241" t="s">
        <v>1696</v>
      </c>
      <c r="BL1241">
        <v>2</v>
      </c>
      <c r="BN1241" s="112">
        <v>23</v>
      </c>
      <c r="BO1241" s="114">
        <v>25</v>
      </c>
      <c r="BP1241" s="118">
        <f t="shared" si="492"/>
        <v>23025</v>
      </c>
      <c r="BQ1241" s="118">
        <f t="shared" si="491"/>
        <v>23025</v>
      </c>
      <c r="BR1241" s="5" t="s">
        <v>3151</v>
      </c>
      <c r="BS1241" s="63">
        <f>SUMIF(Town!$BI$174:$BI$721,$BP1241,Town!BL$174:BL$721)</f>
        <v>0</v>
      </c>
      <c r="BV1241" s="63"/>
      <c r="BW1241" s="126"/>
      <c r="CH1241" s="63">
        <f>SUMIF(Town!$BI$174:$BI$721,$BP1241,Town!BZ$174:BZ$721)</f>
        <v>0</v>
      </c>
    </row>
    <row r="1242" spans="1:123" ht="15" hidden="1" customHeight="1" outlineLevel="1">
      <c r="A1242" t="s">
        <v>217</v>
      </c>
      <c r="B1242" t="s">
        <v>1696</v>
      </c>
      <c r="C1242" s="1">
        <f t="shared" si="504"/>
        <v>24291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>IF(P1242&gt;0,RANK(P1242,(N1242:P1242,Q1242:AE1242)),0)</f>
        <v>0</v>
      </c>
      <c r="G1242" s="129">
        <f t="shared" si="502"/>
        <v>1149</v>
      </c>
      <c r="H1242" s="134">
        <f t="shared" si="503"/>
        <v>4.7301469680128445E-2</v>
      </c>
      <c r="I1242" s="2"/>
      <c r="J1242" s="2">
        <f t="shared" si="505"/>
        <v>0.50821291836482652</v>
      </c>
      <c r="K1242" s="2">
        <f t="shared" si="506"/>
        <v>0.46091144868469802</v>
      </c>
      <c r="L1242" s="2">
        <f t="shared" si="507"/>
        <v>0</v>
      </c>
      <c r="M1242" s="2">
        <f t="shared" si="508"/>
        <v>3.0875632950475462E-2</v>
      </c>
      <c r="N1242" s="63">
        <v>12345</v>
      </c>
      <c r="O1242" s="63">
        <v>11196</v>
      </c>
      <c r="P1242" s="63">
        <v>0</v>
      </c>
      <c r="Q1242" s="63">
        <v>402</v>
      </c>
      <c r="R1242" s="63">
        <v>347</v>
      </c>
      <c r="S1242" s="63">
        <v>0</v>
      </c>
      <c r="T1242" s="63"/>
      <c r="U1242" s="63"/>
      <c r="V1242" s="63"/>
      <c r="W1242" s="63">
        <v>1</v>
      </c>
      <c r="X1242" s="63"/>
      <c r="Y1242" s="63"/>
      <c r="Z1242" s="63"/>
      <c r="AA1242" s="63"/>
      <c r="AB1242" s="63"/>
      <c r="AC1242" s="63"/>
      <c r="AD1242" s="63"/>
      <c r="AE1242" s="63">
        <v>0</v>
      </c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BA1242" s="5">
        <f>IF(Q1242&gt;0,RANK(Q1242,(N1242:P1242,Q1242:AE1242)),0)</f>
        <v>3</v>
      </c>
      <c r="BB1242" s="5">
        <f>IF(R1242&gt;0,RANK(R1242,(N1242:P1242,Q1242:AE1242)),0)</f>
        <v>4</v>
      </c>
      <c r="BC1242" s="5">
        <f>IF(T1242&gt;0,RANK(T1242,(N1242:P1242,Q1242:AE1242)),0)</f>
        <v>0</v>
      </c>
      <c r="BD1242" s="5">
        <f>IF(S1242&gt;0,RANK(S1242,(N1242:P1242,Q1242:AE1242)),0)</f>
        <v>0</v>
      </c>
      <c r="BE1242" s="2">
        <f t="shared" si="509"/>
        <v>1.6549339261454861E-2</v>
      </c>
      <c r="BF1242" s="2">
        <f t="shared" si="510"/>
        <v>1.4285126178419991E-2</v>
      </c>
      <c r="BG1242" s="2">
        <f t="shared" si="511"/>
        <v>0</v>
      </c>
      <c r="BH1242" s="2">
        <f t="shared" si="512"/>
        <v>0</v>
      </c>
      <c r="BJ1242" t="s">
        <v>217</v>
      </c>
      <c r="BK1242" t="s">
        <v>1696</v>
      </c>
      <c r="BL1242">
        <v>2</v>
      </c>
      <c r="BN1242" s="112">
        <v>23</v>
      </c>
      <c r="BO1242" s="114">
        <v>27</v>
      </c>
      <c r="BP1242" s="118">
        <f t="shared" si="492"/>
        <v>23027</v>
      </c>
      <c r="BQ1242" s="118">
        <f t="shared" si="491"/>
        <v>23027</v>
      </c>
      <c r="BR1242" s="5" t="s">
        <v>3151</v>
      </c>
      <c r="BS1242" s="63">
        <f>SUMIF(Town!$BI$174:$BI$721,$BP1242,Town!BL$174:BL$721)</f>
        <v>0</v>
      </c>
      <c r="BV1242" s="63"/>
      <c r="CH1242" s="63">
        <f>SUMIF(Town!$BI$174:$BI$721,$BP1242,Town!BZ$174:BZ$721)</f>
        <v>0</v>
      </c>
    </row>
    <row r="1243" spans="1:123" ht="15" hidden="1" customHeight="1" outlineLevel="1">
      <c r="A1243" t="s">
        <v>691</v>
      </c>
      <c r="B1243" t="s">
        <v>1696</v>
      </c>
      <c r="C1243" s="1">
        <f t="shared" si="504"/>
        <v>17335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>IF(P1243&gt;0,RANK(P1243,(N1243:P1243,Q1243:AE1243)),0)</f>
        <v>0</v>
      </c>
      <c r="G1243" s="129">
        <f t="shared" si="502"/>
        <v>3433</v>
      </c>
      <c r="H1243" s="134">
        <f t="shared" si="503"/>
        <v>0.19803865012979521</v>
      </c>
      <c r="I1243" s="2"/>
      <c r="J1243" s="2">
        <f t="shared" si="505"/>
        <v>0.39002019036631091</v>
      </c>
      <c r="K1243" s="2">
        <f t="shared" si="506"/>
        <v>0.58805884049610613</v>
      </c>
      <c r="L1243" s="2">
        <f t="shared" si="507"/>
        <v>0</v>
      </c>
      <c r="M1243" s="2">
        <f t="shared" si="508"/>
        <v>2.1920969137582902E-2</v>
      </c>
      <c r="N1243" s="63">
        <v>6761</v>
      </c>
      <c r="O1243" s="63">
        <v>10194</v>
      </c>
      <c r="P1243" s="63">
        <v>0</v>
      </c>
      <c r="Q1243" s="63">
        <v>232</v>
      </c>
      <c r="R1243" s="63">
        <v>143</v>
      </c>
      <c r="S1243" s="63">
        <v>0</v>
      </c>
      <c r="T1243" s="63"/>
      <c r="U1243" s="63"/>
      <c r="V1243" s="63"/>
      <c r="W1243" s="63">
        <v>5</v>
      </c>
      <c r="X1243" s="63"/>
      <c r="Y1243" s="63"/>
      <c r="Z1243" s="63"/>
      <c r="AA1243" s="63"/>
      <c r="AB1243" s="63"/>
      <c r="AC1243" s="63"/>
      <c r="AD1243" s="63"/>
      <c r="AE1243" s="63">
        <v>0</v>
      </c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BA1243" s="5">
        <f>IF(Q1243&gt;0,RANK(Q1243,(N1243:P1243,Q1243:AE1243)),0)</f>
        <v>3</v>
      </c>
      <c r="BB1243" s="5">
        <f>IF(R1243&gt;0,RANK(R1243,(N1243:P1243,Q1243:AE1243)),0)</f>
        <v>4</v>
      </c>
      <c r="BC1243" s="5">
        <f>IF(T1243&gt;0,RANK(T1243,(N1243:P1243,Q1243:AE1243)),0)</f>
        <v>0</v>
      </c>
      <c r="BD1243" s="5">
        <f>IF(S1243&gt;0,RANK(S1243,(N1243:P1243,Q1243:AE1243)),0)</f>
        <v>0</v>
      </c>
      <c r="BE1243" s="2">
        <f t="shared" si="509"/>
        <v>1.338332852610326E-2</v>
      </c>
      <c r="BF1243" s="2">
        <f t="shared" si="510"/>
        <v>8.2492068070377841E-3</v>
      </c>
      <c r="BG1243" s="2">
        <f t="shared" si="511"/>
        <v>0</v>
      </c>
      <c r="BH1243" s="2">
        <f t="shared" si="512"/>
        <v>0</v>
      </c>
      <c r="BJ1243" t="s">
        <v>691</v>
      </c>
      <c r="BK1243" t="s">
        <v>1696</v>
      </c>
      <c r="BL1243">
        <v>2</v>
      </c>
      <c r="BN1243" s="112">
        <v>23</v>
      </c>
      <c r="BO1243" s="114">
        <v>29</v>
      </c>
      <c r="BP1243" s="118">
        <f t="shared" si="492"/>
        <v>23029</v>
      </c>
      <c r="BQ1243" s="118">
        <f t="shared" si="491"/>
        <v>23029</v>
      </c>
      <c r="BR1243" s="5" t="s">
        <v>3151</v>
      </c>
      <c r="BS1243" s="63">
        <f>SUMIF(Town!$BI$174:$BI$721,$BP1243,Town!BL$174:BL$721)</f>
        <v>0</v>
      </c>
      <c r="BV1243" s="63"/>
      <c r="BW1243" s="126"/>
      <c r="CH1243" s="63">
        <f>SUMIF(Town!$BI$174:$BI$721,$BP1243,Town!BZ$174:BZ$721)</f>
        <v>0</v>
      </c>
    </row>
    <row r="1244" spans="1:123" ht="15" hidden="1" customHeight="1" outlineLevel="1">
      <c r="A1244" t="s">
        <v>924</v>
      </c>
      <c r="B1244" t="s">
        <v>1696</v>
      </c>
      <c r="C1244" s="1">
        <f t="shared" si="504"/>
        <v>129459</v>
      </c>
      <c r="D1244" s="5">
        <f>IF(N1244&gt;0, RANK(N1244,(N1244:P1244,Q1244:AE1244)),0)</f>
        <v>1</v>
      </c>
      <c r="E1244" s="5">
        <f>IF(O1244&gt;0,RANK(O1244,(N1244:P1244,Q1244:AE1244)),0)</f>
        <v>2</v>
      </c>
      <c r="F1244" s="5">
        <f>IF(P1244&gt;0,RANK(P1244,(N1244:P1244,Q1244:AE1244)),0)</f>
        <v>0</v>
      </c>
      <c r="G1244" s="129">
        <f>IF(C1244&gt;0,MAX(N1244:P1244)-LARGE(N1244:P1244,2),0)</f>
        <v>16372</v>
      </c>
      <c r="H1244" s="134">
        <f>IF(C1244&gt;0,G1244/C1244,0)</f>
        <v>0.12646474945735717</v>
      </c>
      <c r="I1244" s="2"/>
      <c r="J1244" s="2">
        <f>IF($C1244=0,"-",N1244/$C1244)</f>
        <v>0.54989610610309059</v>
      </c>
      <c r="K1244" s="2">
        <f>IF($C1244=0,"-",O1244/$C1244)</f>
        <v>0.42343135664573339</v>
      </c>
      <c r="L1244" s="2">
        <f>IF($C1244=0,"-",P1244/$C1244)</f>
        <v>0</v>
      </c>
      <c r="M1244" s="2">
        <f>IF(C1244=0,"-",(1-J1244-K1244-L1244))</f>
        <v>2.6672537251176021E-2</v>
      </c>
      <c r="N1244" s="63">
        <v>71189</v>
      </c>
      <c r="O1244" s="63">
        <v>54817</v>
      </c>
      <c r="P1244" s="63">
        <v>0</v>
      </c>
      <c r="Q1244" s="63">
        <v>2189</v>
      </c>
      <c r="R1244" s="63">
        <v>1259</v>
      </c>
      <c r="S1244" s="63">
        <v>0</v>
      </c>
      <c r="T1244" s="63"/>
      <c r="U1244" s="63"/>
      <c r="V1244" s="63"/>
      <c r="W1244" s="63">
        <v>5</v>
      </c>
      <c r="X1244" s="63"/>
      <c r="Y1244" s="63"/>
      <c r="Z1244" s="63"/>
      <c r="AA1244" s="63"/>
      <c r="AB1244" s="63"/>
      <c r="AC1244" s="63"/>
      <c r="AD1244" s="63"/>
      <c r="AE1244" s="63">
        <v>0</v>
      </c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BA1244" s="5">
        <f>IF(Q1244&gt;0,RANK(Q1244,(N1244:P1244,Q1244:AE1244)),0)</f>
        <v>3</v>
      </c>
      <c r="BB1244" s="5">
        <f>IF(R1244&gt;0,RANK(R1244,(N1244:P1244,Q1244:AE1244)),0)</f>
        <v>4</v>
      </c>
      <c r="BC1244" s="5">
        <f>IF(T1244&gt;0,RANK(T1244,(N1244:P1244,Q1244:AE1244)),0)</f>
        <v>0</v>
      </c>
      <c r="BD1244" s="5">
        <f>IF(S1244&gt;0,RANK(S1244,(N1244:P1244,Q1244:AE1244)),0)</f>
        <v>0</v>
      </c>
      <c r="BE1244" s="2">
        <f>IF($C1244=0,"-",Q1244/$C1244)</f>
        <v>1.6908828277678648E-2</v>
      </c>
      <c r="BF1244" s="2">
        <f>IF($C1244=0,"-",R1244/$C1244)</f>
        <v>9.7250867069883125E-3</v>
      </c>
      <c r="BG1244" s="2">
        <f>IF($C1244=0,"-",T1244/$C1244)</f>
        <v>0</v>
      </c>
      <c r="BH1244" s="2">
        <f>IF($C1244=0,"-",S1244/$C1244)</f>
        <v>0</v>
      </c>
      <c r="BJ1244" t="s">
        <v>924</v>
      </c>
      <c r="BK1244" t="s">
        <v>1696</v>
      </c>
      <c r="BL1244">
        <v>1</v>
      </c>
      <c r="BN1244" s="112">
        <v>23</v>
      </c>
      <c r="BO1244" s="114">
        <v>31</v>
      </c>
      <c r="BP1244" s="118">
        <f>1000*BN1244+BO1244</f>
        <v>23031</v>
      </c>
      <c r="BQ1244" s="118">
        <f t="shared" si="491"/>
        <v>23031</v>
      </c>
      <c r="BR1244" s="5" t="s">
        <v>3151</v>
      </c>
      <c r="BS1244" s="63">
        <f>SUMIF(Town!$BI$174:$BI$721,$BP1244,Town!BL$174:BL$721)</f>
        <v>0</v>
      </c>
      <c r="BV1244" s="63"/>
      <c r="CH1244" s="63">
        <f>SUMIF(Town!$BI$174:$BI$721,$BP1244,Town!BZ$174:BZ$721)</f>
        <v>0</v>
      </c>
    </row>
    <row r="1245" spans="1:123" ht="15" hidden="1" customHeight="1" outlineLevel="1">
      <c r="A1245" t="s">
        <v>2701</v>
      </c>
      <c r="B1245" t="s">
        <v>1696</v>
      </c>
      <c r="C1245" s="1">
        <f t="shared" si="504"/>
        <v>5709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>IF(P1245&gt;0,RANK(P1245,(N1245:P1245,Q1245:AE1245)),0)</f>
        <v>0</v>
      </c>
      <c r="G1245" s="129">
        <f t="shared" si="502"/>
        <v>3761</v>
      </c>
      <c r="H1245" s="134">
        <f t="shared" si="503"/>
        <v>0.65878437554738134</v>
      </c>
      <c r="I1245" s="2"/>
      <c r="J1245" s="2">
        <f t="shared" si="505"/>
        <v>0.80557015239096164</v>
      </c>
      <c r="K1245" s="2">
        <f t="shared" si="506"/>
        <v>0.14678577684358032</v>
      </c>
      <c r="L1245" s="2">
        <f t="shared" si="507"/>
        <v>0</v>
      </c>
      <c r="M1245" s="2">
        <f t="shared" si="508"/>
        <v>4.7644070765458041E-2</v>
      </c>
      <c r="N1245" s="63">
        <v>4599</v>
      </c>
      <c r="O1245" s="63">
        <v>838</v>
      </c>
      <c r="P1245" s="63">
        <v>0</v>
      </c>
      <c r="Q1245" s="63">
        <v>147</v>
      </c>
      <c r="R1245" s="63">
        <v>119</v>
      </c>
      <c r="S1245" s="63">
        <v>0</v>
      </c>
      <c r="T1245" s="63"/>
      <c r="U1245" s="63"/>
      <c r="V1245" s="63"/>
      <c r="W1245" s="63">
        <v>6</v>
      </c>
      <c r="X1245" s="63"/>
      <c r="Y1245" s="63"/>
      <c r="Z1245" s="63"/>
      <c r="AA1245" s="63"/>
      <c r="AB1245" s="63"/>
      <c r="AC1245" s="63"/>
      <c r="AD1245" s="63"/>
      <c r="AE1245" s="63">
        <v>0</v>
      </c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BA1245" s="5">
        <f>IF(Q1245&gt;0,RANK(Q1245,(N1245:P1245,Q1245:AE1245)),0)</f>
        <v>3</v>
      </c>
      <c r="BB1245" s="5">
        <f>IF(R1245&gt;0,RANK(R1245,(N1245:P1245,Q1245:AE1245)),0)</f>
        <v>4</v>
      </c>
      <c r="BC1245" s="5">
        <f>IF(T1245&gt;0,RANK(T1245,(N1245:P1245,Q1245:AE1245)),0)</f>
        <v>0</v>
      </c>
      <c r="BD1245" s="5">
        <f>IF(S1245&gt;0,RANK(S1245,(N1245:P1245,Q1245:AE1245)),0)</f>
        <v>0</v>
      </c>
      <c r="BE1245" s="2">
        <f t="shared" si="509"/>
        <v>2.5748817656332107E-2</v>
      </c>
      <c r="BF1245" s="2">
        <f t="shared" si="510"/>
        <v>2.0844280959887895E-2</v>
      </c>
      <c r="BG1245" s="2">
        <f t="shared" si="511"/>
        <v>0</v>
      </c>
      <c r="BH1245" s="2">
        <f t="shared" si="512"/>
        <v>0</v>
      </c>
      <c r="BJ1245" t="s">
        <v>2701</v>
      </c>
      <c r="BK1245" t="s">
        <v>1696</v>
      </c>
      <c r="BN1245" s="112">
        <v>23</v>
      </c>
      <c r="BO1245" s="114">
        <v>99</v>
      </c>
      <c r="BP1245" s="118">
        <f t="shared" si="492"/>
        <v>23099</v>
      </c>
      <c r="BQ1245" s="118">
        <f t="shared" si="491"/>
        <v>23099</v>
      </c>
      <c r="BR1245" s="5" t="s">
        <v>2701</v>
      </c>
      <c r="BS1245" s="63">
        <f>SUMIF(Town!$BI$174:$BI$721,$BP1245,Town!BL$174:BL$721)</f>
        <v>0</v>
      </c>
      <c r="BV1245" s="63"/>
      <c r="CH1245" s="63">
        <f>SUMIF(Town!$BI$174:$BI$721,$BP1245,Town!BZ$174:BZ$721)</f>
        <v>0</v>
      </c>
    </row>
    <row r="1246" spans="1:123" ht="15" customHeight="1" collapsed="1">
      <c r="A1246" t="s">
        <v>3169</v>
      </c>
      <c r="B1246" t="s">
        <v>544</v>
      </c>
      <c r="C1246" s="1">
        <f t="shared" si="504"/>
        <v>818134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>IF(P1246&gt;0,RANK(P1246,(N1246:P1246,Q1246:AE1246)),0)</f>
        <v>0</v>
      </c>
      <c r="G1246" s="129">
        <f t="shared" si="502"/>
        <v>74364</v>
      </c>
      <c r="H1246" s="134">
        <f t="shared" si="503"/>
        <v>9.0894645620399589E-2</v>
      </c>
      <c r="I1246" s="2"/>
      <c r="J1246" s="2">
        <f t="shared" si="505"/>
        <v>0.53171607585065528</v>
      </c>
      <c r="K1246" s="2">
        <f t="shared" si="506"/>
        <v>0.44082143023025566</v>
      </c>
      <c r="L1246" s="2">
        <f t="shared" si="507"/>
        <v>0</v>
      </c>
      <c r="M1246" s="2">
        <f t="shared" si="508"/>
        <v>2.7462493919089059E-2</v>
      </c>
      <c r="N1246" s="63">
        <v>435015</v>
      </c>
      <c r="O1246" s="63">
        <v>360651</v>
      </c>
      <c r="P1246" s="63">
        <v>0</v>
      </c>
      <c r="Q1246" s="63">
        <v>14151</v>
      </c>
      <c r="R1246" s="63">
        <v>8230</v>
      </c>
      <c r="S1246" s="63">
        <v>0</v>
      </c>
      <c r="T1246" s="63"/>
      <c r="U1246" s="63"/>
      <c r="V1246" s="63"/>
      <c r="W1246" s="63">
        <v>87</v>
      </c>
      <c r="X1246" s="63"/>
      <c r="Y1246" s="63"/>
      <c r="Z1246" s="63"/>
      <c r="AA1246" s="63"/>
      <c r="AB1246" s="63"/>
      <c r="AC1246" s="63"/>
      <c r="AD1246" s="63"/>
      <c r="AE1246" s="63">
        <v>0</v>
      </c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BA1246" s="5">
        <f>IF(Q1246&gt;0,RANK(Q1246,(N1246:P1246,Q1246:AE1246)),0)</f>
        <v>3</v>
      </c>
      <c r="BB1246" s="5">
        <f>IF(R1246&gt;0,RANK(R1246,(N1246:P1246,Q1246:AE1246)),0)</f>
        <v>4</v>
      </c>
      <c r="BC1246" s="5">
        <f>IF(T1246&gt;0,RANK(T1246,(N1246:P1246,Q1246:AE1246)),0)</f>
        <v>0</v>
      </c>
      <c r="BD1246" s="5">
        <f>IF(S1246&gt;0,RANK(S1246,(N1246:P1246,Q1246:AE1246)),0)</f>
        <v>0</v>
      </c>
      <c r="BE1246" s="2">
        <f t="shared" si="509"/>
        <v>1.7296677561377476E-2</v>
      </c>
      <c r="BF1246" s="2">
        <f t="shared" si="510"/>
        <v>1.0059476809422417E-2</v>
      </c>
      <c r="BG1246" s="2">
        <f t="shared" si="511"/>
        <v>0</v>
      </c>
      <c r="BH1246" s="2">
        <f t="shared" si="512"/>
        <v>0</v>
      </c>
      <c r="BJ1246" t="s">
        <v>3169</v>
      </c>
      <c r="BK1246" t="s">
        <v>544</v>
      </c>
      <c r="BN1246" s="112">
        <v>23</v>
      </c>
      <c r="BO1246" s="114"/>
      <c r="BP1246" s="112">
        <v>23</v>
      </c>
      <c r="BQ1246" s="112">
        <f t="shared" si="491"/>
        <v>23</v>
      </c>
      <c r="BR1246" s="5" t="s">
        <v>710</v>
      </c>
      <c r="BS1246" s="63">
        <f>SUM(BS1229:BS1245)</f>
        <v>0</v>
      </c>
      <c r="BV1246" s="63"/>
      <c r="CH1246" s="63">
        <f>SUM(CH1229:CH1245)</f>
        <v>0</v>
      </c>
    </row>
    <row r="1247" spans="1:123" ht="15" customHeight="1">
      <c r="C1247" s="1"/>
      <c r="E1247" s="5"/>
      <c r="F1247" s="5"/>
      <c r="G1247" s="129"/>
      <c r="H1247" s="134"/>
      <c r="I1247" s="2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BA1247" s="5"/>
      <c r="BB1247" s="5"/>
      <c r="BC1247" s="5"/>
      <c r="BD1247" s="5"/>
      <c r="BN1247" s="112"/>
      <c r="BO1247" s="114"/>
      <c r="BP1247" s="118"/>
      <c r="BQ1247" s="118"/>
      <c r="CF1247" s="1"/>
      <c r="CH1247" s="63" t="s">
        <v>4028</v>
      </c>
      <c r="CI1247" s="63" t="s">
        <v>614</v>
      </c>
      <c r="CJ1247" s="63" t="s">
        <v>4029</v>
      </c>
      <c r="CK1247" s="63" t="s">
        <v>4030</v>
      </c>
      <c r="CL1247" s="63" t="s">
        <v>1048</v>
      </c>
      <c r="CM1247" s="63" t="s">
        <v>97</v>
      </c>
      <c r="CN1247" s="63" t="s">
        <v>4031</v>
      </c>
      <c r="CO1247" s="63" t="s">
        <v>4034</v>
      </c>
      <c r="CP1247" s="63" t="s">
        <v>4032</v>
      </c>
      <c r="CQ1247" s="63" t="s">
        <v>4035</v>
      </c>
      <c r="CR1247" s="63" t="s">
        <v>4033</v>
      </c>
      <c r="CS1247" s="63" t="s">
        <v>4036</v>
      </c>
      <c r="CT1247" s="63" t="s">
        <v>3952</v>
      </c>
      <c r="CU1247" s="1" t="s">
        <v>335</v>
      </c>
      <c r="CV1247" s="1" t="s">
        <v>719</v>
      </c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</row>
    <row r="1248" spans="1:123" ht="15" hidden="1" customHeight="1" outlineLevel="1">
      <c r="A1248" t="s">
        <v>2499</v>
      </c>
      <c r="B1248" t="s">
        <v>3105</v>
      </c>
      <c r="C1248" s="1">
        <f t="shared" ref="C1248:C1272" si="513">SUM(N1248:AY1248)</f>
        <v>30547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>IF(P1248&gt;0,RANK(P1248,(N1248:P1248,Q1248:AE1248)),0)</f>
        <v>0</v>
      </c>
      <c r="G1248" s="129">
        <f t="shared" si="502"/>
        <v>11728</v>
      </c>
      <c r="H1248" s="134">
        <f t="shared" si="503"/>
        <v>0.38393295577307102</v>
      </c>
      <c r="I1248" s="2"/>
      <c r="J1248" s="2">
        <f t="shared" ref="J1248:J1272" si="514">IF($C1248=0,"-",N1248/$C1248)</f>
        <v>0.29980030772252592</v>
      </c>
      <c r="K1248" s="2">
        <f t="shared" ref="K1248:K1272" si="515">IF($C1248=0,"-",O1248/$C1248)</f>
        <v>0.68373326349559693</v>
      </c>
      <c r="L1248" s="2">
        <f t="shared" ref="L1248:L1272" si="516">IF($C1248=0,"-",P1248/$C1248)</f>
        <v>0</v>
      </c>
      <c r="M1248" s="2">
        <f t="shared" ref="M1248:M1272" si="517">IF(C1248=0,"-",(1-J1248-K1248-L1248))</f>
        <v>1.6466428781877096E-2</v>
      </c>
      <c r="N1248" s="63">
        <v>9158</v>
      </c>
      <c r="O1248" s="63">
        <v>20886</v>
      </c>
      <c r="P1248" s="63">
        <v>0</v>
      </c>
      <c r="Q1248" s="63">
        <v>308</v>
      </c>
      <c r="R1248" s="63">
        <v>120</v>
      </c>
      <c r="S1248" s="63">
        <v>0</v>
      </c>
      <c r="T1248" s="63">
        <v>0</v>
      </c>
      <c r="U1248" s="63">
        <v>0</v>
      </c>
      <c r="V1248" s="63">
        <v>9</v>
      </c>
      <c r="W1248" s="63">
        <v>23</v>
      </c>
      <c r="X1248" s="63">
        <v>0</v>
      </c>
      <c r="Y1248" s="63">
        <v>0</v>
      </c>
      <c r="Z1248" s="63">
        <v>2</v>
      </c>
      <c r="AA1248" s="63">
        <v>2</v>
      </c>
      <c r="AB1248" s="63">
        <v>0</v>
      </c>
      <c r="AC1248" s="63">
        <v>39</v>
      </c>
      <c r="AD1248" s="63">
        <v>0</v>
      </c>
      <c r="AE1248" s="63">
        <v>0</v>
      </c>
      <c r="AF1248" s="63">
        <v>0</v>
      </c>
      <c r="AG1248" s="63">
        <v>0</v>
      </c>
      <c r="AH1248" s="63">
        <v>0</v>
      </c>
      <c r="AI1248" s="63">
        <v>0</v>
      </c>
      <c r="AJ1248" s="63">
        <v>0</v>
      </c>
      <c r="AK1248" s="63">
        <v>0</v>
      </c>
      <c r="AL1248" s="63">
        <v>0</v>
      </c>
      <c r="AM1248" s="63">
        <v>0</v>
      </c>
      <c r="AN1248" s="63">
        <v>0</v>
      </c>
      <c r="AO1248" s="63">
        <v>0</v>
      </c>
      <c r="AP1248" s="63">
        <v>0</v>
      </c>
      <c r="AQ1248" s="63">
        <v>0</v>
      </c>
      <c r="AR1248" s="63">
        <v>0</v>
      </c>
      <c r="AS1248" s="63">
        <v>0</v>
      </c>
      <c r="AT1248" s="63">
        <v>0</v>
      </c>
      <c r="AU1248" s="63">
        <v>0</v>
      </c>
      <c r="AV1248" s="63">
        <v>0</v>
      </c>
      <c r="AW1248" s="63">
        <v>0</v>
      </c>
      <c r="AX1248" s="63">
        <v>0</v>
      </c>
      <c r="AY1248" s="63">
        <v>0</v>
      </c>
      <c r="BA1248" s="5">
        <f>IF(Q1248&gt;0,RANK(Q1248,(N1248:P1248,Q1248:AE1248)),0)</f>
        <v>3</v>
      </c>
      <c r="BB1248" s="5">
        <f>IF(R1248&gt;0,RANK(R1248,(N1248:P1248,Q1248:AE1248)),0)</f>
        <v>4</v>
      </c>
      <c r="BC1248" s="5">
        <f>IF(T1248&gt;0,RANK(T1248,(N1248:P1248,Q1248:AE1248)),0)</f>
        <v>0</v>
      </c>
      <c r="BD1248" s="5">
        <f>IF(S1248&gt;0,RANK(S1248,(N1248:P1248,Q1248:AE1248)),0)</f>
        <v>0</v>
      </c>
      <c r="BE1248" s="2">
        <f t="shared" ref="BE1248:BE1272" si="518">IF($C1248=0,"-",Q1248/$C1248)</f>
        <v>1.0082823190493338E-2</v>
      </c>
      <c r="BF1248" s="2">
        <f t="shared" ref="BF1248:BF1272" si="519">IF($C1248=0,"-",R1248/$C1248)</f>
        <v>3.928372671620781E-3</v>
      </c>
      <c r="BG1248" s="2">
        <f t="shared" ref="BG1248:BG1272" si="520">IF($C1248=0,"-",T1248/$C1248)</f>
        <v>0</v>
      </c>
      <c r="BH1248" s="2">
        <f t="shared" ref="BH1248:BH1272" si="521">IF($C1248=0,"-",S1248/$C1248)</f>
        <v>0</v>
      </c>
      <c r="BI1248" s="107"/>
      <c r="BJ1248" t="s">
        <v>2499</v>
      </c>
      <c r="BK1248" t="s">
        <v>3105</v>
      </c>
      <c r="BL1248">
        <v>6</v>
      </c>
      <c r="BN1248" s="112">
        <v>24</v>
      </c>
      <c r="BO1248" s="114">
        <v>1</v>
      </c>
      <c r="BP1248" s="118">
        <f t="shared" si="492"/>
        <v>24001</v>
      </c>
      <c r="BQ1248" s="118">
        <f t="shared" si="491"/>
        <v>24001</v>
      </c>
      <c r="BR1248" s="5" t="s">
        <v>3151</v>
      </c>
      <c r="CF1248" s="1"/>
      <c r="CK1248" s="63"/>
      <c r="CL1248" s="63"/>
      <c r="CM1248" s="63"/>
      <c r="CN1248" s="63"/>
      <c r="CO1248" s="63"/>
      <c r="CP1248" s="63"/>
      <c r="CQ1248" s="63"/>
      <c r="CR1248" s="63"/>
      <c r="CS1248" s="63"/>
      <c r="CT1248" s="63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</row>
    <row r="1249" spans="1:123" ht="15" hidden="1" customHeight="1" outlineLevel="1">
      <c r="A1249" t="s">
        <v>2490</v>
      </c>
      <c r="B1249" t="s">
        <v>3105</v>
      </c>
      <c r="C1249" s="1">
        <f t="shared" si="513"/>
        <v>307236</v>
      </c>
      <c r="D1249" s="5">
        <f>IF(N1249&gt;0, RANK(N1249,(N1249:P1249,Q1249:AE1249)),0)</f>
        <v>1</v>
      </c>
      <c r="E1249" s="5">
        <f>IF(O1249&gt;0,RANK(O1249,(N1249:P1249,Q1249:AE1249)),0)</f>
        <v>2</v>
      </c>
      <c r="F1249" s="5">
        <f>IF(P1249&gt;0,RANK(P1249,(N1249:P1249,Q1249:AE1249)),0)</f>
        <v>0</v>
      </c>
      <c r="G1249" s="129">
        <f t="shared" si="502"/>
        <v>45002</v>
      </c>
      <c r="H1249" s="134">
        <f t="shared" si="503"/>
        <v>0.14647372052754234</v>
      </c>
      <c r="I1249" s="2"/>
      <c r="J1249" s="2">
        <f t="shared" si="514"/>
        <v>0.56250895077399787</v>
      </c>
      <c r="K1249" s="2">
        <f t="shared" si="515"/>
        <v>0.4160352302464555</v>
      </c>
      <c r="L1249" s="2">
        <f t="shared" si="516"/>
        <v>0</v>
      </c>
      <c r="M1249" s="2">
        <f t="shared" si="517"/>
        <v>2.1455818979546626E-2</v>
      </c>
      <c r="N1249" s="63">
        <v>172823</v>
      </c>
      <c r="O1249" s="63">
        <v>127821</v>
      </c>
      <c r="P1249" s="63">
        <v>0</v>
      </c>
      <c r="Q1249" s="63">
        <v>4652</v>
      </c>
      <c r="R1249" s="63">
        <v>1247</v>
      </c>
      <c r="S1249" s="63">
        <v>0</v>
      </c>
      <c r="T1249" s="63">
        <v>1</v>
      </c>
      <c r="U1249" s="63">
        <v>0</v>
      </c>
      <c r="V1249" s="63">
        <v>120</v>
      </c>
      <c r="W1249" s="63">
        <v>61</v>
      </c>
      <c r="X1249" s="63">
        <v>0</v>
      </c>
      <c r="Y1249" s="63">
        <v>0</v>
      </c>
      <c r="Z1249" s="63">
        <v>125</v>
      </c>
      <c r="AA1249" s="63">
        <v>2</v>
      </c>
      <c r="AB1249" s="63">
        <v>0</v>
      </c>
      <c r="AC1249" s="63">
        <v>381</v>
      </c>
      <c r="AD1249" s="63">
        <v>0</v>
      </c>
      <c r="AE1249" s="63">
        <v>0</v>
      </c>
      <c r="AF1249" s="63">
        <v>0</v>
      </c>
      <c r="AG1249" s="63">
        <v>0</v>
      </c>
      <c r="AH1249" s="63">
        <v>0</v>
      </c>
      <c r="AI1249" s="63">
        <v>1</v>
      </c>
      <c r="AJ1249" s="63">
        <v>0</v>
      </c>
      <c r="AK1249" s="63">
        <v>0</v>
      </c>
      <c r="AL1249" s="63">
        <v>0</v>
      </c>
      <c r="AM1249" s="63">
        <v>0</v>
      </c>
      <c r="AN1249" s="63">
        <v>0</v>
      </c>
      <c r="AO1249" s="63">
        <v>0</v>
      </c>
      <c r="AP1249" s="63">
        <v>0</v>
      </c>
      <c r="AQ1249" s="63">
        <v>0</v>
      </c>
      <c r="AR1249" s="63">
        <v>0</v>
      </c>
      <c r="AS1249" s="63">
        <v>0</v>
      </c>
      <c r="AT1249" s="63">
        <v>0</v>
      </c>
      <c r="AU1249" s="63">
        <v>2</v>
      </c>
      <c r="AV1249" s="63">
        <v>0</v>
      </c>
      <c r="AW1249" s="63">
        <v>0</v>
      </c>
      <c r="AX1249" s="63">
        <v>0</v>
      </c>
      <c r="AY1249" s="63">
        <v>0</v>
      </c>
      <c r="BA1249" s="5">
        <f>IF(Q1249&gt;0,RANK(Q1249,(N1249:P1249,Q1249:AE1249)),0)</f>
        <v>3</v>
      </c>
      <c r="BB1249" s="5">
        <f>IF(R1249&gt;0,RANK(R1249,(N1249:P1249,Q1249:AE1249)),0)</f>
        <v>4</v>
      </c>
      <c r="BC1249" s="5">
        <f>IF(T1249&gt;0,RANK(T1249,(N1249:P1249,Q1249:AE1249)),0)</f>
        <v>10</v>
      </c>
      <c r="BD1249" s="5">
        <f>IF(S1249&gt;0,RANK(S1249,(N1249:P1249,Q1249:AE1249)),0)</f>
        <v>0</v>
      </c>
      <c r="BE1249" s="2">
        <f t="shared" si="518"/>
        <v>1.5141454777434936E-2</v>
      </c>
      <c r="BF1249" s="2">
        <f t="shared" si="519"/>
        <v>4.0587691546563557E-3</v>
      </c>
      <c r="BG1249" s="2">
        <f t="shared" si="520"/>
        <v>3.2548269083050165E-6</v>
      </c>
      <c r="BH1249" s="2">
        <f t="shared" si="521"/>
        <v>0</v>
      </c>
      <c r="BI1249" s="107"/>
      <c r="BJ1249" t="s">
        <v>2490</v>
      </c>
      <c r="BK1249" t="s">
        <v>3105</v>
      </c>
      <c r="BN1249" s="112">
        <v>24</v>
      </c>
      <c r="BO1249" s="114">
        <v>3</v>
      </c>
      <c r="BP1249" s="118">
        <f t="shared" si="492"/>
        <v>24003</v>
      </c>
      <c r="BQ1249" s="118">
        <f t="shared" si="491"/>
        <v>24003</v>
      </c>
      <c r="BR1249" s="5" t="s">
        <v>3151</v>
      </c>
      <c r="CF1249" s="1"/>
      <c r="CK1249" s="63"/>
      <c r="CL1249" s="63"/>
      <c r="CM1249" s="63"/>
      <c r="CN1249" s="63"/>
      <c r="CO1249" s="63"/>
      <c r="CP1249" s="63"/>
      <c r="CQ1249" s="63"/>
      <c r="CR1249" s="63"/>
      <c r="CS1249" s="63"/>
      <c r="CT1249" s="63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</row>
    <row r="1250" spans="1:123" ht="15" hidden="1" customHeight="1" outlineLevel="1">
      <c r="A1250" t="s">
        <v>1938</v>
      </c>
      <c r="B1250" t="s">
        <v>3105</v>
      </c>
      <c r="C1250" s="1">
        <f t="shared" si="513"/>
        <v>411906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>IF(P1250&gt;0,RANK(P1250,(N1250:P1250,Q1250:AE1250)),0)</f>
        <v>0</v>
      </c>
      <c r="G1250" s="129">
        <f t="shared" si="502"/>
        <v>112207</v>
      </c>
      <c r="H1250" s="134">
        <f t="shared" si="503"/>
        <v>0.27240923900113134</v>
      </c>
      <c r="I1250" s="2"/>
      <c r="J1250" s="2">
        <f t="shared" si="514"/>
        <v>0.62734944380514002</v>
      </c>
      <c r="K1250" s="2">
        <f t="shared" si="515"/>
        <v>0.35494020480400867</v>
      </c>
      <c r="L1250" s="2">
        <f t="shared" si="516"/>
        <v>0</v>
      </c>
      <c r="M1250" s="2">
        <f t="shared" si="517"/>
        <v>1.7710351390851309E-2</v>
      </c>
      <c r="N1250" s="63">
        <v>258409</v>
      </c>
      <c r="O1250" s="63">
        <v>146202</v>
      </c>
      <c r="P1250" s="63">
        <v>0</v>
      </c>
      <c r="Q1250" s="63">
        <v>4927</v>
      </c>
      <c r="R1250" s="63">
        <v>1820</v>
      </c>
      <c r="S1250" s="63">
        <v>0</v>
      </c>
      <c r="T1250" s="63">
        <v>0</v>
      </c>
      <c r="U1250" s="63">
        <v>0</v>
      </c>
      <c r="V1250" s="63">
        <v>0</v>
      </c>
      <c r="W1250" s="63">
        <v>0</v>
      </c>
      <c r="X1250" s="63">
        <v>0</v>
      </c>
      <c r="Y1250" s="63">
        <v>0</v>
      </c>
      <c r="Z1250" s="63">
        <v>0</v>
      </c>
      <c r="AA1250" s="63">
        <v>0</v>
      </c>
      <c r="AB1250" s="63">
        <v>0</v>
      </c>
      <c r="AC1250" s="63">
        <v>548</v>
      </c>
      <c r="AD1250" s="63">
        <v>0</v>
      </c>
      <c r="AE1250" s="63">
        <v>0</v>
      </c>
      <c r="AF1250" s="63">
        <v>0</v>
      </c>
      <c r="AG1250" s="63">
        <v>0</v>
      </c>
      <c r="AH1250" s="63">
        <v>0</v>
      </c>
      <c r="AI1250" s="63">
        <v>0</v>
      </c>
      <c r="AJ1250" s="63">
        <v>0</v>
      </c>
      <c r="AK1250" s="63">
        <v>0</v>
      </c>
      <c r="AL1250" s="63">
        <v>0</v>
      </c>
      <c r="AM1250" s="63">
        <v>0</v>
      </c>
      <c r="AN1250" s="63">
        <v>0</v>
      </c>
      <c r="AO1250" s="63">
        <v>0</v>
      </c>
      <c r="AP1250" s="63">
        <v>0</v>
      </c>
      <c r="AQ1250" s="63">
        <v>0</v>
      </c>
      <c r="AR1250" s="63">
        <v>0</v>
      </c>
      <c r="AS1250" s="63">
        <v>0</v>
      </c>
      <c r="AT1250" s="63">
        <v>0</v>
      </c>
      <c r="AU1250" s="63">
        <v>0</v>
      </c>
      <c r="AV1250" s="63">
        <v>0</v>
      </c>
      <c r="AW1250" s="63">
        <v>0</v>
      </c>
      <c r="AX1250" s="63">
        <v>0</v>
      </c>
      <c r="AY1250" s="63">
        <v>0</v>
      </c>
      <c r="BA1250" s="5">
        <f>IF(Q1250&gt;0,RANK(Q1250,(N1250:P1250,Q1250:AE1250)),0)</f>
        <v>3</v>
      </c>
      <c r="BB1250" s="5">
        <f>IF(R1250&gt;0,RANK(R1250,(N1250:P1250,Q1250:AE1250)),0)</f>
        <v>4</v>
      </c>
      <c r="BC1250" s="5">
        <f>IF(T1250&gt;0,RANK(T1250,(N1250:P1250,Q1250:AE1250)),0)</f>
        <v>0</v>
      </c>
      <c r="BD1250" s="5">
        <f>IF(S1250&gt;0,RANK(S1250,(N1250:P1250,Q1250:AE1250)),0)</f>
        <v>0</v>
      </c>
      <c r="BE1250" s="2">
        <f t="shared" si="518"/>
        <v>1.1961466936631172E-2</v>
      </c>
      <c r="BF1250" s="2">
        <f t="shared" si="519"/>
        <v>4.4184838288347343E-3</v>
      </c>
      <c r="BG1250" s="2">
        <f t="shared" si="520"/>
        <v>0</v>
      </c>
      <c r="BH1250" s="2">
        <f t="shared" si="521"/>
        <v>0</v>
      </c>
      <c r="BI1250" s="107"/>
      <c r="BJ1250" t="s">
        <v>1938</v>
      </c>
      <c r="BK1250" t="s">
        <v>3105</v>
      </c>
      <c r="BN1250" s="112">
        <v>24</v>
      </c>
      <c r="BO1250" s="114">
        <v>5</v>
      </c>
      <c r="BP1250" s="118">
        <f t="shared" si="492"/>
        <v>24005</v>
      </c>
      <c r="BQ1250" s="118">
        <f t="shared" si="491"/>
        <v>24005</v>
      </c>
      <c r="BR1250" s="5" t="s">
        <v>3151</v>
      </c>
      <c r="BV1250" s="63"/>
      <c r="CF1250" s="1"/>
      <c r="CK1250" s="63"/>
      <c r="CL1250" s="63"/>
      <c r="CM1250" s="63"/>
      <c r="CN1250" s="63"/>
      <c r="CO1250" s="63"/>
      <c r="CP1250" s="63"/>
      <c r="CQ1250" s="63"/>
      <c r="CR1250" s="63"/>
      <c r="CS1250" s="63"/>
      <c r="CT1250" s="63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</row>
    <row r="1251" spans="1:123" ht="15" hidden="1" customHeight="1" outlineLevel="1">
      <c r="A1251" t="s">
        <v>2420</v>
      </c>
      <c r="B1251" t="s">
        <v>3105</v>
      </c>
      <c r="C1251" s="1">
        <f t="shared" si="513"/>
        <v>48865</v>
      </c>
      <c r="D1251" s="5">
        <f>IF(N1251&gt;0, RANK(N1251,(N1251:P1251,Q1251:AE1251)),0)</f>
        <v>2</v>
      </c>
      <c r="E1251" s="5">
        <f>IF(O1251&gt;0,RANK(O1251,(N1251:P1251,Q1251:AE1251)),0)</f>
        <v>1</v>
      </c>
      <c r="F1251" s="5">
        <f>IF(P1251&gt;0,RANK(P1251,(N1251:P1251,Q1251:AE1251)),0)</f>
        <v>0</v>
      </c>
      <c r="G1251" s="129">
        <f t="shared" si="502"/>
        <v>2759</v>
      </c>
      <c r="H1251" s="134">
        <f t="shared" si="503"/>
        <v>5.6461680139158907E-2</v>
      </c>
      <c r="I1251" s="2"/>
      <c r="J1251" s="2">
        <f t="shared" si="514"/>
        <v>0.46223268187864525</v>
      </c>
      <c r="K1251" s="2">
        <f t="shared" si="515"/>
        <v>0.51869436201780417</v>
      </c>
      <c r="L1251" s="2">
        <f t="shared" si="516"/>
        <v>0</v>
      </c>
      <c r="M1251" s="2">
        <f t="shared" si="517"/>
        <v>1.9072956103550531E-2</v>
      </c>
      <c r="N1251" s="63">
        <v>22587</v>
      </c>
      <c r="O1251" s="63">
        <v>25346</v>
      </c>
      <c r="P1251" s="63">
        <v>0</v>
      </c>
      <c r="Q1251" s="63">
        <v>733</v>
      </c>
      <c r="R1251" s="63">
        <v>127</v>
      </c>
      <c r="S1251" s="63">
        <v>0</v>
      </c>
      <c r="T1251" s="63">
        <v>0</v>
      </c>
      <c r="U1251" s="63">
        <v>0</v>
      </c>
      <c r="V1251" s="63">
        <v>15</v>
      </c>
      <c r="W1251" s="63">
        <v>7</v>
      </c>
      <c r="X1251" s="63">
        <v>0</v>
      </c>
      <c r="Y1251" s="63">
        <v>0</v>
      </c>
      <c r="Z1251" s="63">
        <v>9</v>
      </c>
      <c r="AA1251" s="63">
        <v>2</v>
      </c>
      <c r="AB1251" s="63">
        <v>0</v>
      </c>
      <c r="AC1251" s="63">
        <v>39</v>
      </c>
      <c r="AD1251" s="63">
        <v>0</v>
      </c>
      <c r="AE1251" s="63">
        <v>0</v>
      </c>
      <c r="AF1251" s="63">
        <v>0</v>
      </c>
      <c r="AG1251" s="63">
        <v>0</v>
      </c>
      <c r="AH1251" s="63">
        <v>0</v>
      </c>
      <c r="AI1251" s="63">
        <v>0</v>
      </c>
      <c r="AJ1251" s="63">
        <v>0</v>
      </c>
      <c r="AK1251" s="63">
        <v>0</v>
      </c>
      <c r="AL1251" s="63">
        <v>0</v>
      </c>
      <c r="AM1251" s="63">
        <v>0</v>
      </c>
      <c r="AN1251" s="63">
        <v>0</v>
      </c>
      <c r="AO1251" s="63">
        <v>0</v>
      </c>
      <c r="AP1251" s="63">
        <v>0</v>
      </c>
      <c r="AQ1251" s="63">
        <v>0</v>
      </c>
      <c r="AR1251" s="63">
        <v>0</v>
      </c>
      <c r="AS1251" s="63">
        <v>0</v>
      </c>
      <c r="AT1251" s="63">
        <v>0</v>
      </c>
      <c r="AU1251" s="63">
        <v>0</v>
      </c>
      <c r="AV1251" s="63">
        <v>0</v>
      </c>
      <c r="AW1251" s="63">
        <v>0</v>
      </c>
      <c r="AX1251" s="63">
        <v>0</v>
      </c>
      <c r="AY1251" s="63">
        <v>0</v>
      </c>
      <c r="BA1251" s="5">
        <f>IF(Q1251&gt;0,RANK(Q1251,(N1251:P1251,Q1251:AE1251)),0)</f>
        <v>3</v>
      </c>
      <c r="BB1251" s="5">
        <f>IF(R1251&gt;0,RANK(R1251,(N1251:P1251,Q1251:AE1251)),0)</f>
        <v>4</v>
      </c>
      <c r="BC1251" s="5">
        <f>IF(T1251&gt;0,RANK(T1251,(N1251:P1251,Q1251:AE1251)),0)</f>
        <v>0</v>
      </c>
      <c r="BD1251" s="5">
        <f>IF(S1251&gt;0,RANK(S1251,(N1251:P1251,Q1251:AE1251)),0)</f>
        <v>0</v>
      </c>
      <c r="BE1251" s="2">
        <f t="shared" si="518"/>
        <v>1.5000511613629386E-2</v>
      </c>
      <c r="BF1251" s="2">
        <f t="shared" si="519"/>
        <v>2.5989972372864015E-3</v>
      </c>
      <c r="BG1251" s="2">
        <f t="shared" si="520"/>
        <v>0</v>
      </c>
      <c r="BH1251" s="2">
        <f t="shared" si="521"/>
        <v>0</v>
      </c>
      <c r="BI1251" s="107"/>
      <c r="BJ1251" t="s">
        <v>2420</v>
      </c>
      <c r="BK1251" t="s">
        <v>3105</v>
      </c>
      <c r="BL1251">
        <v>5</v>
      </c>
      <c r="BN1251" s="112">
        <v>24</v>
      </c>
      <c r="BO1251" s="114">
        <v>9</v>
      </c>
      <c r="BP1251" s="118">
        <f t="shared" si="492"/>
        <v>24009</v>
      </c>
      <c r="BQ1251" s="118">
        <f t="shared" ref="BQ1251:BQ1314" si="522">BP1251</f>
        <v>24009</v>
      </c>
      <c r="BR1251" s="5" t="s">
        <v>3151</v>
      </c>
      <c r="CF1251" s="1"/>
      <c r="CK1251" s="63"/>
      <c r="CL1251" s="63"/>
      <c r="CM1251" s="63"/>
      <c r="CN1251" s="63"/>
      <c r="CO1251" s="63"/>
      <c r="CP1251" s="63"/>
      <c r="CQ1251" s="63"/>
      <c r="CR1251" s="63"/>
      <c r="CS1251" s="63"/>
      <c r="CT1251" s="63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</row>
    <row r="1252" spans="1:123" ht="15" hidden="1" customHeight="1" outlineLevel="1">
      <c r="A1252" t="s">
        <v>15</v>
      </c>
      <c r="B1252" t="s">
        <v>3105</v>
      </c>
      <c r="C1252" s="1">
        <f t="shared" si="513"/>
        <v>15737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0</v>
      </c>
      <c r="G1252" s="129">
        <f t="shared" si="502"/>
        <v>5188</v>
      </c>
      <c r="H1252" s="134">
        <f t="shared" si="503"/>
        <v>0.3296689330876279</v>
      </c>
      <c r="I1252" s="2"/>
      <c r="J1252" s="2">
        <f t="shared" si="514"/>
        <v>0.32375929338501619</v>
      </c>
      <c r="K1252" s="2">
        <f t="shared" si="515"/>
        <v>0.65342822647264409</v>
      </c>
      <c r="L1252" s="2">
        <f t="shared" si="516"/>
        <v>0</v>
      </c>
      <c r="M1252" s="2">
        <f t="shared" si="517"/>
        <v>2.2812480142339719E-2</v>
      </c>
      <c r="N1252" s="63">
        <v>5095</v>
      </c>
      <c r="O1252" s="63">
        <v>10283</v>
      </c>
      <c r="P1252" s="63">
        <v>0</v>
      </c>
      <c r="Q1252" s="63">
        <v>229</v>
      </c>
      <c r="R1252" s="63">
        <v>90</v>
      </c>
      <c r="S1252" s="63">
        <v>0</v>
      </c>
      <c r="T1252" s="63">
        <v>0</v>
      </c>
      <c r="U1252" s="63">
        <v>0</v>
      </c>
      <c r="V1252" s="63">
        <v>2</v>
      </c>
      <c r="W1252" s="63">
        <v>2</v>
      </c>
      <c r="X1252" s="63">
        <v>0</v>
      </c>
      <c r="Y1252" s="63">
        <v>0</v>
      </c>
      <c r="Z1252" s="63">
        <v>4</v>
      </c>
      <c r="AA1252" s="63">
        <v>0</v>
      </c>
      <c r="AB1252" s="63">
        <v>0</v>
      </c>
      <c r="AC1252" s="63">
        <v>32</v>
      </c>
      <c r="AD1252" s="63">
        <v>0</v>
      </c>
      <c r="AE1252" s="63">
        <v>0</v>
      </c>
      <c r="AF1252" s="63">
        <v>0</v>
      </c>
      <c r="AG1252" s="63">
        <v>0</v>
      </c>
      <c r="AH1252" s="63">
        <v>0</v>
      </c>
      <c r="AI1252" s="63">
        <v>0</v>
      </c>
      <c r="AJ1252" s="63">
        <v>0</v>
      </c>
      <c r="AK1252" s="63">
        <v>0</v>
      </c>
      <c r="AL1252" s="63">
        <v>0</v>
      </c>
      <c r="AM1252" s="63">
        <v>0</v>
      </c>
      <c r="AN1252" s="63">
        <v>0</v>
      </c>
      <c r="AO1252" s="63">
        <v>0</v>
      </c>
      <c r="AP1252" s="63">
        <v>0</v>
      </c>
      <c r="AQ1252" s="63">
        <v>0</v>
      </c>
      <c r="AR1252" s="63">
        <v>0</v>
      </c>
      <c r="AS1252" s="63">
        <v>0</v>
      </c>
      <c r="AT1252" s="63">
        <v>0</v>
      </c>
      <c r="AU1252" s="63">
        <v>0</v>
      </c>
      <c r="AV1252" s="63">
        <v>0</v>
      </c>
      <c r="AW1252" s="63">
        <v>0</v>
      </c>
      <c r="AX1252" s="63">
        <v>0</v>
      </c>
      <c r="AY1252" s="63">
        <v>0</v>
      </c>
      <c r="BA1252" s="5">
        <f>IF(Q1252&gt;0,RANK(Q1252,(N1252:P1252,Q1252:AE1252)),0)</f>
        <v>3</v>
      </c>
      <c r="BB1252" s="5">
        <f>IF(R1252&gt;0,RANK(R1252,(N1252:P1252,Q1252:AE1252)),0)</f>
        <v>4</v>
      </c>
      <c r="BC1252" s="5">
        <f>IF(T1252&gt;0,RANK(T1252,(N1252:P1252,Q1252:AE1252)),0)</f>
        <v>0</v>
      </c>
      <c r="BD1252" s="5">
        <f>IF(S1252&gt;0,RANK(S1252,(N1252:P1252,Q1252:AE1252)),0)</f>
        <v>0</v>
      </c>
      <c r="BE1252" s="2">
        <f t="shared" si="518"/>
        <v>1.4551693461269619E-2</v>
      </c>
      <c r="BF1252" s="2">
        <f t="shared" si="519"/>
        <v>5.7190061638177541E-3</v>
      </c>
      <c r="BG1252" s="2">
        <f t="shared" si="520"/>
        <v>0</v>
      </c>
      <c r="BH1252" s="2">
        <f t="shared" si="521"/>
        <v>0</v>
      </c>
      <c r="BI1252" s="107"/>
      <c r="BJ1252" t="s">
        <v>15</v>
      </c>
      <c r="BK1252" t="s">
        <v>3105</v>
      </c>
      <c r="BL1252">
        <v>1</v>
      </c>
      <c r="BN1252" s="112">
        <v>24</v>
      </c>
      <c r="BO1252" s="114">
        <v>11</v>
      </c>
      <c r="BP1252" s="118">
        <f t="shared" si="492"/>
        <v>24011</v>
      </c>
      <c r="BQ1252" s="118">
        <f t="shared" si="522"/>
        <v>24011</v>
      </c>
      <c r="BR1252" s="5" t="s">
        <v>3151</v>
      </c>
      <c r="CF1252" s="1"/>
      <c r="CK1252" s="63"/>
      <c r="CL1252" s="63"/>
      <c r="CM1252" s="63"/>
      <c r="CN1252" s="63"/>
      <c r="CO1252" s="63"/>
      <c r="CP1252" s="63"/>
      <c r="CQ1252" s="63"/>
      <c r="CR1252" s="63"/>
      <c r="CS1252" s="63"/>
      <c r="CT1252" s="63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</row>
    <row r="1253" spans="1:123" ht="15" hidden="1" customHeight="1" outlineLevel="1">
      <c r="A1253" t="s">
        <v>1674</v>
      </c>
      <c r="B1253" t="s">
        <v>3105</v>
      </c>
      <c r="C1253" s="1">
        <f t="shared" si="513"/>
        <v>99510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0</v>
      </c>
      <c r="G1253" s="129">
        <f t="shared" si="502"/>
        <v>23762</v>
      </c>
      <c r="H1253" s="134">
        <f t="shared" si="503"/>
        <v>0.23879007134961311</v>
      </c>
      <c r="I1253" s="2"/>
      <c r="J1253" s="2">
        <f t="shared" si="514"/>
        <v>0.3663551401869159</v>
      </c>
      <c r="K1253" s="2">
        <f t="shared" si="515"/>
        <v>0.605145211536529</v>
      </c>
      <c r="L1253" s="2">
        <f t="shared" si="516"/>
        <v>0</v>
      </c>
      <c r="M1253" s="2">
        <f t="shared" si="517"/>
        <v>2.8499648276555156E-2</v>
      </c>
      <c r="N1253" s="63">
        <v>36456</v>
      </c>
      <c r="O1253" s="63">
        <v>60218</v>
      </c>
      <c r="P1253" s="63">
        <v>0</v>
      </c>
      <c r="Q1253" s="63">
        <v>2028</v>
      </c>
      <c r="R1253" s="63">
        <v>537</v>
      </c>
      <c r="S1253" s="63">
        <v>0</v>
      </c>
      <c r="T1253" s="63">
        <v>1</v>
      </c>
      <c r="U1253" s="63">
        <v>0</v>
      </c>
      <c r="V1253" s="63">
        <v>47</v>
      </c>
      <c r="W1253" s="63">
        <v>14</v>
      </c>
      <c r="X1253" s="63">
        <v>0</v>
      </c>
      <c r="Y1253" s="63">
        <v>0</v>
      </c>
      <c r="Z1253" s="63">
        <v>36</v>
      </c>
      <c r="AA1253" s="63">
        <v>2</v>
      </c>
      <c r="AB1253" s="63">
        <v>0</v>
      </c>
      <c r="AC1253" s="63">
        <v>169</v>
      </c>
      <c r="AD1253" s="63">
        <v>0</v>
      </c>
      <c r="AE1253" s="63">
        <v>0</v>
      </c>
      <c r="AF1253" s="63">
        <v>0</v>
      </c>
      <c r="AG1253" s="63">
        <v>0</v>
      </c>
      <c r="AH1253" s="63">
        <v>0</v>
      </c>
      <c r="AI1253" s="63">
        <v>1</v>
      </c>
      <c r="AJ1253" s="63">
        <v>0</v>
      </c>
      <c r="AK1253" s="63">
        <v>0</v>
      </c>
      <c r="AL1253" s="63">
        <v>0</v>
      </c>
      <c r="AM1253" s="63">
        <v>0</v>
      </c>
      <c r="AN1253" s="63">
        <v>0</v>
      </c>
      <c r="AO1253" s="63">
        <v>0</v>
      </c>
      <c r="AP1253" s="63">
        <v>0</v>
      </c>
      <c r="AQ1253" s="63">
        <v>0</v>
      </c>
      <c r="AR1253" s="63">
        <v>0</v>
      </c>
      <c r="AS1253" s="63">
        <v>0</v>
      </c>
      <c r="AT1253" s="63">
        <v>0</v>
      </c>
      <c r="AU1253" s="63">
        <v>1</v>
      </c>
      <c r="AV1253" s="63">
        <v>0</v>
      </c>
      <c r="AW1253" s="63">
        <v>0</v>
      </c>
      <c r="AX1253" s="63">
        <v>0</v>
      </c>
      <c r="AY1253" s="63">
        <v>0</v>
      </c>
      <c r="BA1253" s="5">
        <f>IF(Q1253&gt;0,RANK(Q1253,(N1253:P1253,Q1253:AE1253)),0)</f>
        <v>3</v>
      </c>
      <c r="BB1253" s="5">
        <f>IF(R1253&gt;0,RANK(R1253,(N1253:P1253,Q1253:AE1253)),0)</f>
        <v>4</v>
      </c>
      <c r="BC1253" s="5">
        <f>IF(T1253&gt;0,RANK(T1253,(N1253:P1253,Q1253:AE1253)),0)</f>
        <v>10</v>
      </c>
      <c r="BD1253" s="5">
        <f>IF(S1253&gt;0,RANK(S1253,(N1253:P1253,Q1253:AE1253)),0)</f>
        <v>0</v>
      </c>
      <c r="BE1253" s="2">
        <f t="shared" si="518"/>
        <v>2.0379861320470306E-2</v>
      </c>
      <c r="BF1253" s="2">
        <f t="shared" si="519"/>
        <v>5.3964425685860719E-3</v>
      </c>
      <c r="BG1253" s="2">
        <f t="shared" si="520"/>
        <v>1.0049241282283188E-5</v>
      </c>
      <c r="BH1253" s="2">
        <f t="shared" si="521"/>
        <v>0</v>
      </c>
      <c r="BI1253" s="107"/>
      <c r="BJ1253" t="s">
        <v>1674</v>
      </c>
      <c r="BK1253" t="s">
        <v>3105</v>
      </c>
      <c r="BN1253" s="112">
        <v>24</v>
      </c>
      <c r="BO1253" s="114">
        <v>13</v>
      </c>
      <c r="BP1253" s="118">
        <f t="shared" si="492"/>
        <v>24013</v>
      </c>
      <c r="BQ1253" s="118">
        <f t="shared" si="522"/>
        <v>24013</v>
      </c>
      <c r="BR1253" s="5" t="s">
        <v>3151</v>
      </c>
      <c r="CF1253" s="1"/>
      <c r="CK1253" s="63"/>
      <c r="CL1253" s="63"/>
      <c r="CM1253" s="63"/>
      <c r="CN1253" s="63"/>
      <c r="CO1253" s="63"/>
      <c r="CP1253" s="63"/>
      <c r="CQ1253" s="63"/>
      <c r="CR1253" s="63"/>
      <c r="CS1253" s="63"/>
      <c r="CT1253" s="63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</row>
    <row r="1254" spans="1:123" ht="15" hidden="1" customHeight="1" outlineLevel="1">
      <c r="A1254" t="s">
        <v>512</v>
      </c>
      <c r="B1254" t="s">
        <v>3105</v>
      </c>
      <c r="C1254" s="1">
        <f t="shared" si="513"/>
        <v>47306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>IF(P1254&gt;0,RANK(P1254,(N1254:P1254,Q1254:AE1254)),0)</f>
        <v>0</v>
      </c>
      <c r="G1254" s="129">
        <f t="shared" si="502"/>
        <v>12630</v>
      </c>
      <c r="H1254" s="134">
        <f t="shared" si="503"/>
        <v>0.26698516044476389</v>
      </c>
      <c r="I1254" s="2"/>
      <c r="J1254" s="2">
        <f t="shared" si="514"/>
        <v>0.35532490593159433</v>
      </c>
      <c r="K1254" s="2">
        <f t="shared" si="515"/>
        <v>0.62231006637635822</v>
      </c>
      <c r="L1254" s="2">
        <f t="shared" si="516"/>
        <v>0</v>
      </c>
      <c r="M1254" s="2">
        <f t="shared" si="517"/>
        <v>2.2365027692047401E-2</v>
      </c>
      <c r="N1254" s="63">
        <v>16809</v>
      </c>
      <c r="O1254" s="63">
        <v>29439</v>
      </c>
      <c r="P1254" s="63">
        <v>0</v>
      </c>
      <c r="Q1254" s="63">
        <v>706</v>
      </c>
      <c r="R1254" s="63">
        <v>229</v>
      </c>
      <c r="S1254" s="63">
        <v>0</v>
      </c>
      <c r="T1254" s="63">
        <v>0</v>
      </c>
      <c r="U1254" s="63">
        <v>0</v>
      </c>
      <c r="V1254" s="63">
        <v>12</v>
      </c>
      <c r="W1254" s="63">
        <v>5</v>
      </c>
      <c r="X1254" s="63">
        <v>0</v>
      </c>
      <c r="Y1254" s="63">
        <v>0</v>
      </c>
      <c r="Z1254" s="63">
        <v>13</v>
      </c>
      <c r="AA1254" s="63">
        <v>3</v>
      </c>
      <c r="AB1254" s="63">
        <v>0</v>
      </c>
      <c r="AC1254" s="63">
        <v>90</v>
      </c>
      <c r="AD1254" s="63">
        <v>0</v>
      </c>
      <c r="AE1254" s="63">
        <v>0</v>
      </c>
      <c r="AF1254" s="63">
        <v>0</v>
      </c>
      <c r="AG1254" s="63">
        <v>0</v>
      </c>
      <c r="AH1254" s="63">
        <v>0</v>
      </c>
      <c r="AI1254" s="63">
        <v>0</v>
      </c>
      <c r="AJ1254" s="63">
        <v>0</v>
      </c>
      <c r="AK1254" s="63">
        <v>0</v>
      </c>
      <c r="AL1254" s="63">
        <v>0</v>
      </c>
      <c r="AM1254" s="63">
        <v>0</v>
      </c>
      <c r="AN1254" s="63">
        <v>0</v>
      </c>
      <c r="AO1254" s="63">
        <v>0</v>
      </c>
      <c r="AP1254" s="63">
        <v>0</v>
      </c>
      <c r="AQ1254" s="63">
        <v>0</v>
      </c>
      <c r="AR1254" s="63">
        <v>0</v>
      </c>
      <c r="AS1254" s="63">
        <v>0</v>
      </c>
      <c r="AT1254" s="63">
        <v>0</v>
      </c>
      <c r="AU1254" s="63">
        <v>0</v>
      </c>
      <c r="AV1254" s="63">
        <v>0</v>
      </c>
      <c r="AW1254" s="63">
        <v>0</v>
      </c>
      <c r="AX1254" s="63">
        <v>0</v>
      </c>
      <c r="AY1254" s="63">
        <v>0</v>
      </c>
      <c r="BA1254" s="5">
        <f>IF(Q1254&gt;0,RANK(Q1254,(N1254:P1254,Q1254:AE1254)),0)</f>
        <v>3</v>
      </c>
      <c r="BB1254" s="5">
        <f>IF(R1254&gt;0,RANK(R1254,(N1254:P1254,Q1254:AE1254)),0)</f>
        <v>4</v>
      </c>
      <c r="BC1254" s="5">
        <f>IF(T1254&gt;0,RANK(T1254,(N1254:P1254,Q1254:AE1254)),0)</f>
        <v>0</v>
      </c>
      <c r="BD1254" s="5">
        <f>IF(S1254&gt;0,RANK(S1254,(N1254:P1254,Q1254:AE1254)),0)</f>
        <v>0</v>
      </c>
      <c r="BE1254" s="2">
        <f t="shared" si="518"/>
        <v>1.4924111106413562E-2</v>
      </c>
      <c r="BF1254" s="2">
        <f t="shared" si="519"/>
        <v>4.840823574176637E-3</v>
      </c>
      <c r="BG1254" s="2">
        <f t="shared" si="520"/>
        <v>0</v>
      </c>
      <c r="BH1254" s="2">
        <f t="shared" si="521"/>
        <v>0</v>
      </c>
      <c r="BI1254" s="107"/>
      <c r="BJ1254" t="s">
        <v>512</v>
      </c>
      <c r="BK1254" t="s">
        <v>3105</v>
      </c>
      <c r="BL1254">
        <v>1</v>
      </c>
      <c r="BN1254" s="112">
        <v>24</v>
      </c>
      <c r="BO1254" s="114">
        <v>15</v>
      </c>
      <c r="BP1254" s="118">
        <f t="shared" si="492"/>
        <v>24015</v>
      </c>
      <c r="BQ1254" s="118">
        <f t="shared" si="522"/>
        <v>24015</v>
      </c>
      <c r="BR1254" s="5" t="s">
        <v>3151</v>
      </c>
      <c r="CF1254" s="1"/>
      <c r="CK1254" s="63"/>
      <c r="CL1254" s="63"/>
      <c r="CM1254" s="63"/>
      <c r="CN1254" s="63"/>
      <c r="CO1254" s="63"/>
      <c r="CP1254" s="63"/>
      <c r="CQ1254" s="63"/>
      <c r="CR1254" s="63"/>
      <c r="CS1254" s="63"/>
      <c r="CT1254" s="63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</row>
    <row r="1255" spans="1:123" ht="15" hidden="1" customHeight="1" outlineLevel="1">
      <c r="A1255" t="s">
        <v>1660</v>
      </c>
      <c r="B1255" t="s">
        <v>3105</v>
      </c>
      <c r="C1255" s="1">
        <f t="shared" si="513"/>
        <v>89144</v>
      </c>
      <c r="D1255" s="5">
        <f>IF(N1255&gt;0, RANK(N1255,(N1255:P1255,Q1255:AE1255)),0)</f>
        <v>1</v>
      </c>
      <c r="E1255" s="5">
        <f>IF(O1255&gt;0,RANK(O1255,(N1255:P1255,Q1255:AE1255)),0)</f>
        <v>2</v>
      </c>
      <c r="F1255" s="5">
        <f>IF(P1255&gt;0,RANK(P1255,(N1255:P1255,Q1255:AE1255)),0)</f>
        <v>0</v>
      </c>
      <c r="G1255" s="129">
        <f t="shared" si="502"/>
        <v>36592</v>
      </c>
      <c r="H1255" s="134">
        <f t="shared" si="503"/>
        <v>0.41048191689850128</v>
      </c>
      <c r="I1255" s="2"/>
      <c r="J1255" s="2">
        <f t="shared" si="514"/>
        <v>0.69742214843399442</v>
      </c>
      <c r="K1255" s="2">
        <f t="shared" si="515"/>
        <v>0.28694023153549314</v>
      </c>
      <c r="L1255" s="2">
        <f t="shared" si="516"/>
        <v>0</v>
      </c>
      <c r="M1255" s="2">
        <f t="shared" si="517"/>
        <v>1.5637620030512445E-2</v>
      </c>
      <c r="N1255" s="63">
        <v>62171</v>
      </c>
      <c r="O1255" s="63">
        <v>25579</v>
      </c>
      <c r="P1255" s="63">
        <v>0</v>
      </c>
      <c r="Q1255" s="63">
        <v>769</v>
      </c>
      <c r="R1255" s="63">
        <v>408</v>
      </c>
      <c r="S1255" s="63">
        <v>0</v>
      </c>
      <c r="T1255" s="63">
        <v>0</v>
      </c>
      <c r="U1255" s="63">
        <v>1</v>
      </c>
      <c r="V1255" s="63">
        <v>32</v>
      </c>
      <c r="W1255" s="63">
        <v>13</v>
      </c>
      <c r="X1255" s="63">
        <v>0</v>
      </c>
      <c r="Y1255" s="63">
        <v>0</v>
      </c>
      <c r="Z1255" s="63">
        <v>28</v>
      </c>
      <c r="AA1255" s="63">
        <v>7</v>
      </c>
      <c r="AB1255" s="63">
        <v>0</v>
      </c>
      <c r="AC1255" s="63">
        <v>136</v>
      </c>
      <c r="AD1255" s="63">
        <v>0</v>
      </c>
      <c r="AE1255" s="63">
        <v>0</v>
      </c>
      <c r="AF1255" s="63">
        <v>0</v>
      </c>
      <c r="AG1255" s="63">
        <v>0</v>
      </c>
      <c r="AH1255" s="63">
        <v>0</v>
      </c>
      <c r="AI1255" s="63">
        <v>0</v>
      </c>
      <c r="AJ1255" s="63">
        <v>0</v>
      </c>
      <c r="AK1255" s="63">
        <v>0</v>
      </c>
      <c r="AL1255" s="63">
        <v>0</v>
      </c>
      <c r="AM1255" s="63">
        <v>0</v>
      </c>
      <c r="AN1255" s="63">
        <v>0</v>
      </c>
      <c r="AO1255" s="63">
        <v>0</v>
      </c>
      <c r="AP1255" s="63">
        <v>0</v>
      </c>
      <c r="AQ1255" s="63">
        <v>0</v>
      </c>
      <c r="AR1255" s="63">
        <v>0</v>
      </c>
      <c r="AS1255" s="63">
        <v>0</v>
      </c>
      <c r="AT1255" s="63">
        <v>0</v>
      </c>
      <c r="AU1255" s="63">
        <v>0</v>
      </c>
      <c r="AV1255" s="63">
        <v>0</v>
      </c>
      <c r="AW1255" s="63">
        <v>0</v>
      </c>
      <c r="AX1255" s="63">
        <v>0</v>
      </c>
      <c r="AY1255" s="63">
        <v>0</v>
      </c>
      <c r="BA1255" s="5">
        <f>IF(Q1255&gt;0,RANK(Q1255,(N1255:P1255,Q1255:AE1255)),0)</f>
        <v>3</v>
      </c>
      <c r="BB1255" s="5">
        <f>IF(R1255&gt;0,RANK(R1255,(N1255:P1255,Q1255:AE1255)),0)</f>
        <v>4</v>
      </c>
      <c r="BC1255" s="5">
        <f>IF(T1255&gt;0,RANK(T1255,(N1255:P1255,Q1255:AE1255)),0)</f>
        <v>0</v>
      </c>
      <c r="BD1255" s="5">
        <f>IF(S1255&gt;0,RANK(S1255,(N1255:P1255,Q1255:AE1255)),0)</f>
        <v>0</v>
      </c>
      <c r="BE1255" s="2">
        <f t="shared" si="518"/>
        <v>8.6264919680516909E-3</v>
      </c>
      <c r="BF1255" s="2">
        <f t="shared" si="519"/>
        <v>4.5768643991743697E-3</v>
      </c>
      <c r="BG1255" s="2">
        <f t="shared" si="520"/>
        <v>0</v>
      </c>
      <c r="BH1255" s="2">
        <f t="shared" si="521"/>
        <v>0</v>
      </c>
      <c r="BI1255" s="107"/>
      <c r="BJ1255" t="s">
        <v>1660</v>
      </c>
      <c r="BK1255" t="s">
        <v>3105</v>
      </c>
      <c r="BL1255">
        <v>5</v>
      </c>
      <c r="BN1255" s="112">
        <v>24</v>
      </c>
      <c r="BO1255" s="114">
        <v>17</v>
      </c>
      <c r="BP1255" s="118">
        <f t="shared" si="492"/>
        <v>24017</v>
      </c>
      <c r="BQ1255" s="118">
        <f t="shared" si="522"/>
        <v>24017</v>
      </c>
      <c r="BR1255" s="5" t="s">
        <v>3151</v>
      </c>
      <c r="CF1255" s="1"/>
      <c r="CK1255" s="63"/>
      <c r="CL1255" s="63"/>
      <c r="CM1255" s="63"/>
      <c r="CN1255" s="63"/>
      <c r="CO1255" s="63"/>
      <c r="CP1255" s="63"/>
      <c r="CQ1255" s="63"/>
      <c r="CR1255" s="63"/>
      <c r="CS1255" s="63"/>
      <c r="CT1255" s="63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</row>
    <row r="1256" spans="1:123" ht="15" hidden="1" customHeight="1" outlineLevel="1">
      <c r="A1256" t="s">
        <v>792</v>
      </c>
      <c r="B1256" t="s">
        <v>3105</v>
      </c>
      <c r="C1256" s="1">
        <f t="shared" si="513"/>
        <v>15940</v>
      </c>
      <c r="D1256" s="5">
        <f>IF(N1256&gt;0, RANK(N1256,(N1256:P1256,Q1256:AE1256)),0)</f>
        <v>2</v>
      </c>
      <c r="E1256" s="5">
        <f>IF(O1256&gt;0,RANK(O1256,(N1256:P1256,Q1256:AE1256)),0)</f>
        <v>1</v>
      </c>
      <c r="F1256" s="5">
        <f>IF(P1256&gt;0,RANK(P1256,(N1256:P1256,Q1256:AE1256)),0)</f>
        <v>0</v>
      </c>
      <c r="G1256" s="129">
        <f t="shared" si="502"/>
        <v>1907</v>
      </c>
      <c r="H1256" s="134">
        <f t="shared" si="503"/>
        <v>0.11963613550815558</v>
      </c>
      <c r="I1256" s="2"/>
      <c r="J1256" s="2">
        <f t="shared" si="514"/>
        <v>0.43017565872020075</v>
      </c>
      <c r="K1256" s="2">
        <f t="shared" si="515"/>
        <v>0.54981179422835635</v>
      </c>
      <c r="L1256" s="2">
        <f t="shared" si="516"/>
        <v>0</v>
      </c>
      <c r="M1256" s="2">
        <f t="shared" si="517"/>
        <v>2.0012547051442842E-2</v>
      </c>
      <c r="N1256" s="63">
        <v>6857</v>
      </c>
      <c r="O1256" s="63">
        <v>8764</v>
      </c>
      <c r="P1256" s="63">
        <v>0</v>
      </c>
      <c r="Q1256" s="63">
        <v>174</v>
      </c>
      <c r="R1256" s="63">
        <v>97</v>
      </c>
      <c r="S1256" s="63">
        <v>0</v>
      </c>
      <c r="T1256" s="63">
        <v>0</v>
      </c>
      <c r="U1256" s="63">
        <v>0</v>
      </c>
      <c r="V1256" s="63">
        <v>3</v>
      </c>
      <c r="W1256" s="63">
        <v>3</v>
      </c>
      <c r="X1256" s="63">
        <v>0</v>
      </c>
      <c r="Y1256" s="63">
        <v>0</v>
      </c>
      <c r="Z1256" s="63">
        <v>0</v>
      </c>
      <c r="AA1256" s="63">
        <v>0</v>
      </c>
      <c r="AB1256" s="63">
        <v>0</v>
      </c>
      <c r="AC1256" s="63">
        <v>42</v>
      </c>
      <c r="AD1256" s="63">
        <v>0</v>
      </c>
      <c r="AE1256" s="63">
        <v>0</v>
      </c>
      <c r="AF1256" s="63">
        <v>0</v>
      </c>
      <c r="AG1256" s="63">
        <v>0</v>
      </c>
      <c r="AH1256" s="63">
        <v>0</v>
      </c>
      <c r="AI1256" s="63">
        <v>0</v>
      </c>
      <c r="AJ1256" s="63">
        <v>0</v>
      </c>
      <c r="AK1256" s="63">
        <v>0</v>
      </c>
      <c r="AL1256" s="63">
        <v>0</v>
      </c>
      <c r="AM1256" s="63">
        <v>0</v>
      </c>
      <c r="AN1256" s="63">
        <v>0</v>
      </c>
      <c r="AO1256" s="63">
        <v>0</v>
      </c>
      <c r="AP1256" s="63">
        <v>0</v>
      </c>
      <c r="AQ1256" s="63">
        <v>0</v>
      </c>
      <c r="AR1256" s="63">
        <v>0</v>
      </c>
      <c r="AS1256" s="63">
        <v>0</v>
      </c>
      <c r="AT1256" s="63">
        <v>0</v>
      </c>
      <c r="AU1256" s="63">
        <v>0</v>
      </c>
      <c r="AV1256" s="63">
        <v>0</v>
      </c>
      <c r="AW1256" s="63">
        <v>0</v>
      </c>
      <c r="AX1256" s="63">
        <v>0</v>
      </c>
      <c r="AY1256" s="63">
        <v>0</v>
      </c>
      <c r="BA1256" s="5">
        <f>IF(Q1256&gt;0,RANK(Q1256,(N1256:P1256,Q1256:AE1256)),0)</f>
        <v>3</v>
      </c>
      <c r="BB1256" s="5">
        <f>IF(R1256&gt;0,RANK(R1256,(N1256:P1256,Q1256:AE1256)),0)</f>
        <v>4</v>
      </c>
      <c r="BC1256" s="5">
        <f>IF(T1256&gt;0,RANK(T1256,(N1256:P1256,Q1256:AE1256)),0)</f>
        <v>0</v>
      </c>
      <c r="BD1256" s="5">
        <f>IF(S1256&gt;0,RANK(S1256,(N1256:P1256,Q1256:AE1256)),0)</f>
        <v>0</v>
      </c>
      <c r="BE1256" s="2">
        <f t="shared" si="518"/>
        <v>1.0915934755332497E-2</v>
      </c>
      <c r="BF1256" s="2">
        <f t="shared" si="519"/>
        <v>6.0853199498117939E-3</v>
      </c>
      <c r="BG1256" s="2">
        <f t="shared" si="520"/>
        <v>0</v>
      </c>
      <c r="BH1256" s="2">
        <f t="shared" si="521"/>
        <v>0</v>
      </c>
      <c r="BI1256" s="107"/>
      <c r="BJ1256" t="s">
        <v>792</v>
      </c>
      <c r="BK1256" t="s">
        <v>3105</v>
      </c>
      <c r="BL1256">
        <v>1</v>
      </c>
      <c r="BN1256" s="112">
        <v>24</v>
      </c>
      <c r="BO1256" s="114">
        <v>19</v>
      </c>
      <c r="BP1256" s="118">
        <f t="shared" ref="BP1256:BP1320" si="523">1000*BN1256+BO1256</f>
        <v>24019</v>
      </c>
      <c r="BQ1256" s="118">
        <f t="shared" si="522"/>
        <v>24019</v>
      </c>
      <c r="BR1256" s="5" t="s">
        <v>3151</v>
      </c>
      <c r="CF1256" s="1"/>
      <c r="CK1256" s="63"/>
      <c r="CL1256" s="63"/>
      <c r="CM1256" s="63"/>
      <c r="CN1256" s="63"/>
      <c r="CO1256" s="63"/>
      <c r="CP1256" s="63"/>
      <c r="CQ1256" s="63"/>
      <c r="CR1256" s="63"/>
      <c r="CS1256" s="63"/>
      <c r="CT1256" s="63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</row>
    <row r="1257" spans="1:123" ht="15" hidden="1" customHeight="1" outlineLevel="1">
      <c r="A1257" t="s">
        <v>2965</v>
      </c>
      <c r="B1257" t="s">
        <v>3105</v>
      </c>
      <c r="C1257" s="1">
        <f t="shared" si="513"/>
        <v>144698</v>
      </c>
      <c r="D1257" s="5">
        <f>IF(N1257&gt;0, RANK(N1257,(N1257:P1257,Q1257:AE1257)),0)</f>
        <v>1</v>
      </c>
      <c r="E1257" s="5">
        <f>IF(O1257&gt;0,RANK(O1257,(N1257:P1257,Q1257:AE1257)),0)</f>
        <v>2</v>
      </c>
      <c r="F1257" s="5">
        <f>IF(P1257&gt;0,RANK(P1257,(N1257:P1257,Q1257:AE1257)),0)</f>
        <v>0</v>
      </c>
      <c r="G1257" s="129">
        <f t="shared" si="502"/>
        <v>13993</v>
      </c>
      <c r="H1257" s="134">
        <f t="shared" si="503"/>
        <v>9.6704861159103789E-2</v>
      </c>
      <c r="I1257" s="2"/>
      <c r="J1257" s="2">
        <f t="shared" si="514"/>
        <v>0.53680769602897072</v>
      </c>
      <c r="K1257" s="2">
        <f t="shared" si="515"/>
        <v>0.4401028348698669</v>
      </c>
      <c r="L1257" s="2">
        <f t="shared" si="516"/>
        <v>0</v>
      </c>
      <c r="M1257" s="2">
        <f t="shared" si="517"/>
        <v>2.3089469101162385E-2</v>
      </c>
      <c r="N1257" s="63">
        <v>77675</v>
      </c>
      <c r="O1257" s="63">
        <v>63682</v>
      </c>
      <c r="P1257" s="63">
        <v>0</v>
      </c>
      <c r="Q1257" s="63">
        <v>2282</v>
      </c>
      <c r="R1257" s="63">
        <v>686</v>
      </c>
      <c r="S1257" s="63">
        <v>0</v>
      </c>
      <c r="T1257" s="63">
        <v>3</v>
      </c>
      <c r="U1257" s="63">
        <v>0</v>
      </c>
      <c r="V1257" s="63">
        <v>53</v>
      </c>
      <c r="W1257" s="63">
        <v>21</v>
      </c>
      <c r="X1257" s="63">
        <v>0</v>
      </c>
      <c r="Y1257" s="63">
        <v>0</v>
      </c>
      <c r="Z1257" s="63">
        <v>49</v>
      </c>
      <c r="AA1257" s="63">
        <v>2</v>
      </c>
      <c r="AB1257" s="63">
        <v>0</v>
      </c>
      <c r="AC1257" s="63">
        <v>243</v>
      </c>
      <c r="AD1257" s="63">
        <v>0</v>
      </c>
      <c r="AE1257" s="63">
        <v>0</v>
      </c>
      <c r="AF1257" s="63">
        <v>0</v>
      </c>
      <c r="AG1257" s="63">
        <v>0</v>
      </c>
      <c r="AH1257" s="63">
        <v>0</v>
      </c>
      <c r="AI1257" s="63">
        <v>0</v>
      </c>
      <c r="AJ1257" s="63">
        <v>2</v>
      </c>
      <c r="AK1257" s="63">
        <v>0</v>
      </c>
      <c r="AL1257" s="63">
        <v>0</v>
      </c>
      <c r="AM1257" s="63">
        <v>0</v>
      </c>
      <c r="AN1257" s="63">
        <v>0</v>
      </c>
      <c r="AO1257" s="63">
        <v>0</v>
      </c>
      <c r="AP1257" s="63">
        <v>0</v>
      </c>
      <c r="AQ1257" s="63">
        <v>0</v>
      </c>
      <c r="AR1257" s="63">
        <v>0</v>
      </c>
      <c r="AS1257" s="63">
        <v>0</v>
      </c>
      <c r="AT1257" s="63">
        <v>0</v>
      </c>
      <c r="AU1257" s="63">
        <v>0</v>
      </c>
      <c r="AV1257" s="63">
        <v>0</v>
      </c>
      <c r="AW1257" s="63">
        <v>0</v>
      </c>
      <c r="AX1257" s="63">
        <v>0</v>
      </c>
      <c r="AY1257" s="63">
        <v>0</v>
      </c>
      <c r="BA1257" s="5">
        <f>IF(Q1257&gt;0,RANK(Q1257,(N1257:P1257,Q1257:AE1257)),0)</f>
        <v>3</v>
      </c>
      <c r="BB1257" s="5">
        <f>IF(R1257&gt;0,RANK(R1257,(N1257:P1257,Q1257:AE1257)),0)</f>
        <v>4</v>
      </c>
      <c r="BC1257" s="5">
        <f>IF(T1257&gt;0,RANK(T1257,(N1257:P1257,Q1257:AE1257)),0)</f>
        <v>9</v>
      </c>
      <c r="BD1257" s="5">
        <f>IF(S1257&gt;0,RANK(S1257,(N1257:P1257,Q1257:AE1257)),0)</f>
        <v>0</v>
      </c>
      <c r="BE1257" s="2">
        <f t="shared" si="518"/>
        <v>1.5770777757812823E-2</v>
      </c>
      <c r="BF1257" s="2">
        <f t="shared" si="519"/>
        <v>4.7409086511216465E-3</v>
      </c>
      <c r="BG1257" s="2">
        <f t="shared" si="520"/>
        <v>2.0732836666712739E-5</v>
      </c>
      <c r="BH1257" s="2">
        <f t="shared" si="521"/>
        <v>0</v>
      </c>
      <c r="BI1257" s="107"/>
      <c r="BJ1257" t="s">
        <v>2965</v>
      </c>
      <c r="BK1257" t="s">
        <v>3105</v>
      </c>
      <c r="BN1257" s="112">
        <v>24</v>
      </c>
      <c r="BO1257" s="114">
        <v>21</v>
      </c>
      <c r="BP1257" s="118">
        <f t="shared" si="523"/>
        <v>24021</v>
      </c>
      <c r="BQ1257" s="118">
        <f t="shared" si="522"/>
        <v>24021</v>
      </c>
      <c r="BR1257" s="5" t="s">
        <v>3151</v>
      </c>
      <c r="BV1257" s="63"/>
      <c r="CF1257" s="1"/>
      <c r="CK1257" s="63"/>
      <c r="CL1257" s="63"/>
      <c r="CM1257" s="63"/>
      <c r="CN1257" s="63"/>
      <c r="CO1257" s="63"/>
      <c r="CP1257" s="63"/>
      <c r="CQ1257" s="63"/>
      <c r="CR1257" s="63"/>
      <c r="CS1257" s="63"/>
      <c r="CT1257" s="63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</row>
    <row r="1258" spans="1:123" ht="15" hidden="1" customHeight="1" outlineLevel="1">
      <c r="A1258" t="s">
        <v>2434</v>
      </c>
      <c r="B1258" t="s">
        <v>3105</v>
      </c>
      <c r="C1258" s="1">
        <f t="shared" si="513"/>
        <v>15585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0</v>
      </c>
      <c r="G1258" s="129">
        <f t="shared" si="502"/>
        <v>8721</v>
      </c>
      <c r="H1258" s="134">
        <f t="shared" si="503"/>
        <v>0.55957651588065449</v>
      </c>
      <c r="I1258" s="2"/>
      <c r="J1258" s="2">
        <f t="shared" si="514"/>
        <v>0.21052293872313121</v>
      </c>
      <c r="K1258" s="2">
        <f t="shared" si="515"/>
        <v>0.7700994546037857</v>
      </c>
      <c r="L1258" s="2">
        <f t="shared" si="516"/>
        <v>0</v>
      </c>
      <c r="M1258" s="2">
        <f t="shared" si="517"/>
        <v>1.9377606673083081E-2</v>
      </c>
      <c r="N1258" s="63">
        <v>3281</v>
      </c>
      <c r="O1258" s="63">
        <v>12002</v>
      </c>
      <c r="P1258" s="63">
        <v>0</v>
      </c>
      <c r="Q1258" s="63">
        <v>212</v>
      </c>
      <c r="R1258" s="63">
        <v>64</v>
      </c>
      <c r="S1258" s="63">
        <v>0</v>
      </c>
      <c r="T1258" s="63">
        <v>1</v>
      </c>
      <c r="U1258" s="63">
        <v>0</v>
      </c>
      <c r="V1258" s="63">
        <v>0</v>
      </c>
      <c r="W1258" s="63">
        <v>3</v>
      </c>
      <c r="X1258" s="63">
        <v>0</v>
      </c>
      <c r="Y1258" s="63">
        <v>0</v>
      </c>
      <c r="Z1258" s="63">
        <v>2</v>
      </c>
      <c r="AA1258" s="63">
        <v>0</v>
      </c>
      <c r="AB1258" s="63">
        <v>0</v>
      </c>
      <c r="AC1258" s="63">
        <v>20</v>
      </c>
      <c r="AD1258" s="63">
        <v>0</v>
      </c>
      <c r="AE1258" s="63">
        <v>0</v>
      </c>
      <c r="AF1258" s="63">
        <v>0</v>
      </c>
      <c r="AG1258" s="63">
        <v>0</v>
      </c>
      <c r="AH1258" s="63">
        <v>0</v>
      </c>
      <c r="AI1258" s="63">
        <v>0</v>
      </c>
      <c r="AJ1258" s="63">
        <v>0</v>
      </c>
      <c r="AK1258" s="63">
        <v>0</v>
      </c>
      <c r="AL1258" s="63">
        <v>0</v>
      </c>
      <c r="AM1258" s="63">
        <v>0</v>
      </c>
      <c r="AN1258" s="63">
        <v>0</v>
      </c>
      <c r="AO1258" s="63">
        <v>0</v>
      </c>
      <c r="AP1258" s="63">
        <v>0</v>
      </c>
      <c r="AQ1258" s="63">
        <v>0</v>
      </c>
      <c r="AR1258" s="63">
        <v>0</v>
      </c>
      <c r="AS1258" s="63">
        <v>0</v>
      </c>
      <c r="AT1258" s="63">
        <v>0</v>
      </c>
      <c r="AU1258" s="63">
        <v>0</v>
      </c>
      <c r="AV1258" s="63">
        <v>0</v>
      </c>
      <c r="AW1258" s="63">
        <v>0</v>
      </c>
      <c r="AX1258" s="63">
        <v>0</v>
      </c>
      <c r="AY1258" s="63">
        <v>0</v>
      </c>
      <c r="BA1258" s="5">
        <f>IF(Q1258&gt;0,RANK(Q1258,(N1258:P1258,Q1258:AE1258)),0)</f>
        <v>3</v>
      </c>
      <c r="BB1258" s="5">
        <f>IF(R1258&gt;0,RANK(R1258,(N1258:P1258,Q1258:AE1258)),0)</f>
        <v>4</v>
      </c>
      <c r="BC1258" s="5">
        <f>IF(T1258&gt;0,RANK(T1258,(N1258:P1258,Q1258:AE1258)),0)</f>
        <v>8</v>
      </c>
      <c r="BD1258" s="5">
        <f>IF(S1258&gt;0,RANK(S1258,(N1258:P1258,Q1258:AE1258)),0)</f>
        <v>0</v>
      </c>
      <c r="BE1258" s="2">
        <f t="shared" si="518"/>
        <v>1.3602823227462304E-2</v>
      </c>
      <c r="BF1258" s="2">
        <f t="shared" si="519"/>
        <v>4.1065126724414503E-3</v>
      </c>
      <c r="BG1258" s="2">
        <f t="shared" si="520"/>
        <v>6.4164260506897661E-5</v>
      </c>
      <c r="BH1258" s="2">
        <f t="shared" si="521"/>
        <v>0</v>
      </c>
      <c r="BI1258" s="107"/>
      <c r="BJ1258" t="s">
        <v>2434</v>
      </c>
      <c r="BK1258" t="s">
        <v>3105</v>
      </c>
      <c r="BL1258">
        <v>6</v>
      </c>
      <c r="BN1258" s="112">
        <v>24</v>
      </c>
      <c r="BO1258" s="114">
        <v>23</v>
      </c>
      <c r="BP1258" s="118">
        <f t="shared" si="523"/>
        <v>24023</v>
      </c>
      <c r="BQ1258" s="118">
        <f t="shared" si="522"/>
        <v>24023</v>
      </c>
      <c r="BR1258" s="5" t="s">
        <v>3151</v>
      </c>
      <c r="CF1258" s="1"/>
      <c r="CK1258" s="63"/>
      <c r="CL1258" s="63"/>
      <c r="CM1258" s="63"/>
      <c r="CN1258" s="63"/>
      <c r="CO1258" s="63"/>
      <c r="CP1258" s="63"/>
      <c r="CQ1258" s="63"/>
      <c r="CR1258" s="63"/>
      <c r="CS1258" s="63"/>
      <c r="CT1258" s="63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</row>
    <row r="1259" spans="1:123" ht="15" hidden="1" customHeight="1" outlineLevel="1">
      <c r="A1259" t="s">
        <v>2950</v>
      </c>
      <c r="B1259" t="s">
        <v>3105</v>
      </c>
      <c r="C1259" s="1">
        <f t="shared" si="513"/>
        <v>147282</v>
      </c>
      <c r="D1259" s="5">
        <f>IF(N1259&gt;0, RANK(N1259,(N1259:P1259,Q1259:AE1259)),0)</f>
        <v>2</v>
      </c>
      <c r="E1259" s="5">
        <f>IF(O1259&gt;0,RANK(O1259,(N1259:P1259,Q1259:AE1259)),0)</f>
        <v>1</v>
      </c>
      <c r="F1259" s="5">
        <f>IF(P1259&gt;0,RANK(P1259,(N1259:P1259,Q1259:AE1259)),0)</f>
        <v>0</v>
      </c>
      <c r="G1259" s="129">
        <f t="shared" si="502"/>
        <v>17835</v>
      </c>
      <c r="H1259" s="134">
        <f t="shared" si="503"/>
        <v>0.12109422740049701</v>
      </c>
      <c r="I1259" s="2"/>
      <c r="J1259" s="2">
        <f t="shared" si="514"/>
        <v>0.42839586643310112</v>
      </c>
      <c r="K1259" s="2">
        <f t="shared" si="515"/>
        <v>0.54949009383359815</v>
      </c>
      <c r="L1259" s="2">
        <f t="shared" si="516"/>
        <v>0</v>
      </c>
      <c r="M1259" s="2">
        <f t="shared" si="517"/>
        <v>2.2114039733300728E-2</v>
      </c>
      <c r="N1259" s="63">
        <v>63095</v>
      </c>
      <c r="O1259" s="63">
        <v>80930</v>
      </c>
      <c r="P1259" s="63">
        <v>0</v>
      </c>
      <c r="Q1259" s="63">
        <v>2473</v>
      </c>
      <c r="R1259" s="63">
        <v>577</v>
      </c>
      <c r="S1259" s="63">
        <v>0</v>
      </c>
      <c r="T1259" s="63">
        <v>0</v>
      </c>
      <c r="U1259" s="63">
        <v>1</v>
      </c>
      <c r="V1259" s="63">
        <v>39</v>
      </c>
      <c r="W1259" s="63">
        <v>3</v>
      </c>
      <c r="X1259" s="63">
        <v>0</v>
      </c>
      <c r="Y1259" s="63">
        <v>0</v>
      </c>
      <c r="Z1259" s="63">
        <v>17</v>
      </c>
      <c r="AA1259" s="63">
        <v>1</v>
      </c>
      <c r="AB1259" s="63">
        <v>0</v>
      </c>
      <c r="AC1259" s="63">
        <v>146</v>
      </c>
      <c r="AD1259" s="63">
        <v>0</v>
      </c>
      <c r="AE1259" s="63">
        <v>0</v>
      </c>
      <c r="AF1259" s="63">
        <v>0</v>
      </c>
      <c r="AG1259" s="63">
        <v>0</v>
      </c>
      <c r="AH1259" s="63">
        <v>0</v>
      </c>
      <c r="AI1259" s="63">
        <v>0</v>
      </c>
      <c r="AJ1259" s="63">
        <v>0</v>
      </c>
      <c r="AK1259" s="63">
        <v>0</v>
      </c>
      <c r="AL1259" s="63">
        <v>0</v>
      </c>
      <c r="AM1259" s="63">
        <v>0</v>
      </c>
      <c r="AN1259" s="63">
        <v>0</v>
      </c>
      <c r="AO1259" s="63">
        <v>0</v>
      </c>
      <c r="AP1259" s="63">
        <v>0</v>
      </c>
      <c r="AQ1259" s="63">
        <v>0</v>
      </c>
      <c r="AR1259" s="63">
        <v>0</v>
      </c>
      <c r="AS1259" s="63">
        <v>0</v>
      </c>
      <c r="AT1259" s="63">
        <v>0</v>
      </c>
      <c r="AU1259" s="63">
        <v>0</v>
      </c>
      <c r="AV1259" s="63">
        <v>0</v>
      </c>
      <c r="AW1259" s="63">
        <v>0</v>
      </c>
      <c r="AX1259" s="63">
        <v>0</v>
      </c>
      <c r="AY1259" s="63">
        <v>0</v>
      </c>
      <c r="BA1259" s="5">
        <f>IF(Q1259&gt;0,RANK(Q1259,(N1259:P1259,Q1259:AE1259)),0)</f>
        <v>3</v>
      </c>
      <c r="BB1259" s="5">
        <f>IF(R1259&gt;0,RANK(R1259,(N1259:P1259,Q1259:AE1259)),0)</f>
        <v>4</v>
      </c>
      <c r="BC1259" s="5">
        <f>IF(T1259&gt;0,RANK(T1259,(N1259:P1259,Q1259:AE1259)),0)</f>
        <v>0</v>
      </c>
      <c r="BD1259" s="5">
        <f>IF(S1259&gt;0,RANK(S1259,(N1259:P1259,Q1259:AE1259)),0)</f>
        <v>0</v>
      </c>
      <c r="BE1259" s="2">
        <f t="shared" si="518"/>
        <v>1.6790918102687361E-2</v>
      </c>
      <c r="BF1259" s="2">
        <f t="shared" si="519"/>
        <v>3.917654567428471E-3</v>
      </c>
      <c r="BG1259" s="2">
        <f t="shared" si="520"/>
        <v>0</v>
      </c>
      <c r="BH1259" s="2">
        <f t="shared" si="521"/>
        <v>0</v>
      </c>
      <c r="BI1259" s="107"/>
      <c r="BJ1259" t="s">
        <v>2950</v>
      </c>
      <c r="BK1259" t="s">
        <v>3105</v>
      </c>
      <c r="BN1259" s="112">
        <v>24</v>
      </c>
      <c r="BO1259" s="114">
        <v>25</v>
      </c>
      <c r="BP1259" s="118">
        <f t="shared" si="523"/>
        <v>24025</v>
      </c>
      <c r="BQ1259" s="118">
        <f t="shared" si="522"/>
        <v>24025</v>
      </c>
      <c r="BR1259" s="5" t="s">
        <v>3151</v>
      </c>
      <c r="CF1259" s="1"/>
      <c r="CK1259" s="63"/>
      <c r="CL1259" s="63"/>
      <c r="CM1259" s="63"/>
      <c r="CN1259" s="63"/>
      <c r="CO1259" s="63"/>
      <c r="CP1259" s="63"/>
      <c r="CQ1259" s="63"/>
      <c r="CR1259" s="63"/>
      <c r="CS1259" s="63"/>
      <c r="CT1259" s="63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</row>
    <row r="1260" spans="1:123" ht="15" hidden="1" customHeight="1" outlineLevel="1">
      <c r="A1260" t="s">
        <v>1048</v>
      </c>
      <c r="B1260" t="s">
        <v>3105</v>
      </c>
      <c r="C1260" s="1">
        <f t="shared" si="513"/>
        <v>181420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>IF(P1260&gt;0,RANK(P1260,(N1260:P1260,Q1260:AE1260)),0)</f>
        <v>0</v>
      </c>
      <c r="G1260" s="129">
        <f t="shared" si="502"/>
        <v>81043</v>
      </c>
      <c r="H1260" s="134">
        <f t="shared" si="503"/>
        <v>0.44671480542387831</v>
      </c>
      <c r="I1260" s="2"/>
      <c r="J1260" s="2">
        <f t="shared" si="514"/>
        <v>0.71344394223349139</v>
      </c>
      <c r="K1260" s="2">
        <f t="shared" si="515"/>
        <v>0.26672913680961308</v>
      </c>
      <c r="L1260" s="2">
        <f t="shared" si="516"/>
        <v>0</v>
      </c>
      <c r="M1260" s="2">
        <f t="shared" si="517"/>
        <v>1.9826920956895533E-2</v>
      </c>
      <c r="N1260" s="63">
        <v>129433</v>
      </c>
      <c r="O1260" s="63">
        <v>48390</v>
      </c>
      <c r="P1260" s="63">
        <v>0</v>
      </c>
      <c r="Q1260" s="63">
        <v>2471</v>
      </c>
      <c r="R1260" s="63">
        <v>785</v>
      </c>
      <c r="S1260" s="63">
        <v>0</v>
      </c>
      <c r="T1260" s="63">
        <v>0</v>
      </c>
      <c r="U1260" s="63">
        <v>0</v>
      </c>
      <c r="V1260" s="63">
        <v>49</v>
      </c>
      <c r="W1260" s="63">
        <v>19</v>
      </c>
      <c r="X1260" s="63">
        <v>0</v>
      </c>
      <c r="Y1260" s="63">
        <v>0</v>
      </c>
      <c r="Z1260" s="63">
        <v>21</v>
      </c>
      <c r="AA1260" s="63">
        <v>0</v>
      </c>
      <c r="AB1260" s="63">
        <v>0</v>
      </c>
      <c r="AC1260" s="63">
        <v>245</v>
      </c>
      <c r="AD1260" s="63">
        <v>0</v>
      </c>
      <c r="AE1260" s="63">
        <v>0</v>
      </c>
      <c r="AF1260" s="63">
        <v>0</v>
      </c>
      <c r="AG1260" s="63">
        <v>0</v>
      </c>
      <c r="AH1260" s="63">
        <v>0</v>
      </c>
      <c r="AI1260" s="63">
        <v>0</v>
      </c>
      <c r="AJ1260" s="63">
        <v>7</v>
      </c>
      <c r="AK1260" s="63">
        <v>0</v>
      </c>
      <c r="AL1260" s="63">
        <v>0</v>
      </c>
      <c r="AM1260" s="63">
        <v>0</v>
      </c>
      <c r="AN1260" s="63">
        <v>0</v>
      </c>
      <c r="AO1260" s="63">
        <v>0</v>
      </c>
      <c r="AP1260" s="63">
        <v>0</v>
      </c>
      <c r="AQ1260" s="63">
        <v>0</v>
      </c>
      <c r="AR1260" s="63">
        <v>0</v>
      </c>
      <c r="AS1260" s="63">
        <v>0</v>
      </c>
      <c r="AT1260" s="63">
        <v>0</v>
      </c>
      <c r="AU1260" s="63">
        <v>0</v>
      </c>
      <c r="AV1260" s="63">
        <v>0</v>
      </c>
      <c r="AW1260" s="63">
        <v>0</v>
      </c>
      <c r="AX1260" s="63">
        <v>0</v>
      </c>
      <c r="AY1260" s="63">
        <v>0</v>
      </c>
      <c r="BA1260" s="5">
        <f>IF(Q1260&gt;0,RANK(Q1260,(N1260:P1260,Q1260:AE1260)),0)</f>
        <v>3</v>
      </c>
      <c r="BB1260" s="5">
        <f>IF(R1260&gt;0,RANK(R1260,(N1260:P1260,Q1260:AE1260)),0)</f>
        <v>4</v>
      </c>
      <c r="BC1260" s="5">
        <f>IF(T1260&gt;0,RANK(T1260,(N1260:P1260,Q1260:AE1260)),0)</f>
        <v>0</v>
      </c>
      <c r="BD1260" s="5">
        <f>IF(S1260&gt;0,RANK(S1260,(N1260:P1260,Q1260:AE1260)),0)</f>
        <v>0</v>
      </c>
      <c r="BE1260" s="2">
        <f t="shared" si="518"/>
        <v>1.3620328519457612E-2</v>
      </c>
      <c r="BF1260" s="2">
        <f t="shared" si="519"/>
        <v>4.3269760776099659E-3</v>
      </c>
      <c r="BG1260" s="2">
        <f t="shared" si="520"/>
        <v>0</v>
      </c>
      <c r="BH1260" s="2">
        <f t="shared" si="521"/>
        <v>0</v>
      </c>
      <c r="BI1260" s="107"/>
      <c r="BJ1260" t="s">
        <v>1048</v>
      </c>
      <c r="BK1260" t="s">
        <v>3105</v>
      </c>
      <c r="BN1260" s="112">
        <v>24</v>
      </c>
      <c r="BO1260" s="114">
        <v>27</v>
      </c>
      <c r="BP1260" s="118">
        <f t="shared" si="523"/>
        <v>24027</v>
      </c>
      <c r="BQ1260" s="118">
        <f t="shared" si="522"/>
        <v>24027</v>
      </c>
      <c r="BR1260" s="5" t="s">
        <v>3151</v>
      </c>
      <c r="CF1260" s="1"/>
      <c r="CK1260" s="63"/>
      <c r="CL1260" s="63"/>
      <c r="CM1260" s="63"/>
      <c r="CN1260" s="63"/>
      <c r="CO1260" s="63"/>
      <c r="CP1260" s="63"/>
      <c r="CQ1260" s="63"/>
      <c r="CR1260" s="63"/>
      <c r="CS1260" s="63"/>
      <c r="CT1260" s="63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</row>
    <row r="1261" spans="1:123" ht="15" hidden="1" customHeight="1" outlineLevel="1">
      <c r="A1261" t="s">
        <v>724</v>
      </c>
      <c r="B1261" t="s">
        <v>3105</v>
      </c>
      <c r="C1261" s="1">
        <f t="shared" si="513"/>
        <v>10748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0</v>
      </c>
      <c r="G1261" s="129">
        <f t="shared" si="502"/>
        <v>134</v>
      </c>
      <c r="H1261" s="134">
        <f t="shared" si="503"/>
        <v>1.2467435802009676E-2</v>
      </c>
      <c r="I1261" s="2"/>
      <c r="J1261" s="2">
        <f t="shared" si="514"/>
        <v>0.49581317454410123</v>
      </c>
      <c r="K1261" s="2">
        <f t="shared" si="515"/>
        <v>0.48334573874209158</v>
      </c>
      <c r="L1261" s="2">
        <f t="shared" si="516"/>
        <v>0</v>
      </c>
      <c r="M1261" s="2">
        <f t="shared" si="517"/>
        <v>2.0841086713807189E-2</v>
      </c>
      <c r="N1261" s="63">
        <v>5329</v>
      </c>
      <c r="O1261" s="63">
        <v>5195</v>
      </c>
      <c r="P1261" s="63">
        <v>0</v>
      </c>
      <c r="Q1261" s="63">
        <v>117</v>
      </c>
      <c r="R1261" s="63">
        <v>68</v>
      </c>
      <c r="S1261" s="63">
        <v>0</v>
      </c>
      <c r="T1261" s="63">
        <v>0</v>
      </c>
      <c r="U1261" s="63">
        <v>0</v>
      </c>
      <c r="V1261" s="63">
        <v>5</v>
      </c>
      <c r="W1261" s="63">
        <v>1</v>
      </c>
      <c r="X1261" s="63">
        <v>0</v>
      </c>
      <c r="Y1261" s="63">
        <v>0</v>
      </c>
      <c r="Z1261" s="63">
        <v>2</v>
      </c>
      <c r="AA1261" s="63">
        <v>0</v>
      </c>
      <c r="AB1261" s="63">
        <v>0</v>
      </c>
      <c r="AC1261" s="63">
        <v>31</v>
      </c>
      <c r="AD1261" s="63">
        <v>0</v>
      </c>
      <c r="AE1261" s="63">
        <v>0</v>
      </c>
      <c r="AF1261" s="63">
        <v>0</v>
      </c>
      <c r="AG1261" s="63">
        <v>0</v>
      </c>
      <c r="AH1261" s="63">
        <v>0</v>
      </c>
      <c r="AI1261" s="63">
        <v>0</v>
      </c>
      <c r="AJ1261" s="63">
        <v>0</v>
      </c>
      <c r="AK1261" s="63">
        <v>0</v>
      </c>
      <c r="AL1261" s="63">
        <v>0</v>
      </c>
      <c r="AM1261" s="63">
        <v>0</v>
      </c>
      <c r="AN1261" s="63">
        <v>0</v>
      </c>
      <c r="AO1261" s="63">
        <v>0</v>
      </c>
      <c r="AP1261" s="63">
        <v>0</v>
      </c>
      <c r="AQ1261" s="63">
        <v>0</v>
      </c>
      <c r="AR1261" s="63">
        <v>0</v>
      </c>
      <c r="AS1261" s="63">
        <v>0</v>
      </c>
      <c r="AT1261" s="63">
        <v>0</v>
      </c>
      <c r="AU1261" s="63">
        <v>0</v>
      </c>
      <c r="AV1261" s="63">
        <v>0</v>
      </c>
      <c r="AW1261" s="63">
        <v>0</v>
      </c>
      <c r="AX1261" s="63">
        <v>0</v>
      </c>
      <c r="AY1261" s="63">
        <v>0</v>
      </c>
      <c r="BA1261" s="5">
        <f>IF(Q1261&gt;0,RANK(Q1261,(N1261:P1261,Q1261:AE1261)),0)</f>
        <v>3</v>
      </c>
      <c r="BB1261" s="5">
        <f>IF(R1261&gt;0,RANK(R1261,(N1261:P1261,Q1261:AE1261)),0)</f>
        <v>4</v>
      </c>
      <c r="BC1261" s="5">
        <f>IF(T1261&gt;0,RANK(T1261,(N1261:P1261,Q1261:AE1261)),0)</f>
        <v>0</v>
      </c>
      <c r="BD1261" s="5">
        <f>IF(S1261&gt;0,RANK(S1261,(N1261:P1261,Q1261:AE1261)),0)</f>
        <v>0</v>
      </c>
      <c r="BE1261" s="2">
        <f t="shared" si="518"/>
        <v>1.0885746185336807E-2</v>
      </c>
      <c r="BF1261" s="2">
        <f t="shared" si="519"/>
        <v>6.3267584666914772E-3</v>
      </c>
      <c r="BG1261" s="2">
        <f t="shared" si="520"/>
        <v>0</v>
      </c>
      <c r="BH1261" s="2">
        <f t="shared" si="521"/>
        <v>0</v>
      </c>
      <c r="BI1261" s="107"/>
      <c r="BJ1261" t="s">
        <v>724</v>
      </c>
      <c r="BK1261" t="s">
        <v>3105</v>
      </c>
      <c r="BL1261">
        <v>1</v>
      </c>
      <c r="BN1261" s="112">
        <v>24</v>
      </c>
      <c r="BO1261" s="114">
        <v>29</v>
      </c>
      <c r="BP1261" s="118">
        <f t="shared" si="523"/>
        <v>24029</v>
      </c>
      <c r="BQ1261" s="118">
        <f t="shared" si="522"/>
        <v>24029</v>
      </c>
      <c r="BR1261" s="5" t="s">
        <v>3151</v>
      </c>
      <c r="CF1261" s="1"/>
      <c r="CK1261" s="63"/>
      <c r="CL1261" s="63"/>
      <c r="CM1261" s="63"/>
      <c r="CN1261" s="63"/>
      <c r="CO1261" s="63"/>
      <c r="CP1261" s="63"/>
      <c r="CQ1261" s="63"/>
      <c r="CR1261" s="63"/>
      <c r="CS1261" s="63"/>
      <c r="CT1261" s="63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</row>
    <row r="1262" spans="1:123" ht="15" hidden="1" customHeight="1" outlineLevel="1">
      <c r="A1262" t="s">
        <v>1405</v>
      </c>
      <c r="B1262" t="s">
        <v>3105</v>
      </c>
      <c r="C1262" s="1">
        <f t="shared" si="513"/>
        <v>529569</v>
      </c>
      <c r="D1262" s="5">
        <f>IF(N1262&gt;0, RANK(N1262,(N1262:P1262,Q1262:AE1262)),0)</f>
        <v>1</v>
      </c>
      <c r="E1262" s="5">
        <f>IF(O1262&gt;0,RANK(O1262,(N1262:P1262,Q1262:AE1262)),0)</f>
        <v>2</v>
      </c>
      <c r="F1262" s="5">
        <f>IF(P1262&gt;0,RANK(P1262,(N1262:P1262,Q1262:AE1262)),0)</f>
        <v>0</v>
      </c>
      <c r="G1262" s="129">
        <f t="shared" si="502"/>
        <v>318347</v>
      </c>
      <c r="H1262" s="134">
        <f t="shared" si="503"/>
        <v>0.60114357147038444</v>
      </c>
      <c r="I1262" s="2"/>
      <c r="J1262" s="2">
        <f t="shared" si="514"/>
        <v>0.79228391389979402</v>
      </c>
      <c r="K1262" s="2">
        <f t="shared" si="515"/>
        <v>0.19114034242940958</v>
      </c>
      <c r="L1262" s="2">
        <f t="shared" si="516"/>
        <v>0</v>
      </c>
      <c r="M1262" s="2">
        <f t="shared" si="517"/>
        <v>1.6575743670796395E-2</v>
      </c>
      <c r="N1262" s="63">
        <v>419569</v>
      </c>
      <c r="O1262" s="63">
        <v>101222</v>
      </c>
      <c r="P1262" s="63">
        <v>0</v>
      </c>
      <c r="Q1262" s="63">
        <v>4247</v>
      </c>
      <c r="R1262" s="63">
        <v>3091</v>
      </c>
      <c r="S1262" s="63">
        <v>0</v>
      </c>
      <c r="T1262" s="63">
        <v>0</v>
      </c>
      <c r="U1262" s="63">
        <v>0</v>
      </c>
      <c r="V1262" s="63">
        <v>0</v>
      </c>
      <c r="W1262" s="63">
        <v>0</v>
      </c>
      <c r="X1262" s="63">
        <v>0</v>
      </c>
      <c r="Y1262" s="63">
        <v>0</v>
      </c>
      <c r="Z1262" s="63">
        <v>0</v>
      </c>
      <c r="AA1262" s="63">
        <v>0</v>
      </c>
      <c r="AB1262" s="63">
        <v>0</v>
      </c>
      <c r="AC1262" s="63">
        <v>1440</v>
      </c>
      <c r="AD1262" s="63">
        <v>0</v>
      </c>
      <c r="AE1262" s="63">
        <v>0</v>
      </c>
      <c r="AF1262" s="63">
        <v>0</v>
      </c>
      <c r="AG1262" s="63">
        <v>0</v>
      </c>
      <c r="AH1262" s="63">
        <v>0</v>
      </c>
      <c r="AI1262" s="63">
        <v>0</v>
      </c>
      <c r="AJ1262" s="63">
        <v>0</v>
      </c>
      <c r="AK1262" s="63">
        <v>0</v>
      </c>
      <c r="AL1262" s="63">
        <v>0</v>
      </c>
      <c r="AM1262" s="63">
        <v>0</v>
      </c>
      <c r="AN1262" s="63">
        <v>0</v>
      </c>
      <c r="AO1262" s="63">
        <v>0</v>
      </c>
      <c r="AP1262" s="63">
        <v>0</v>
      </c>
      <c r="AQ1262" s="63">
        <v>0</v>
      </c>
      <c r="AR1262" s="63">
        <v>0</v>
      </c>
      <c r="AS1262" s="63">
        <v>0</v>
      </c>
      <c r="AT1262" s="63">
        <v>0</v>
      </c>
      <c r="AU1262" s="63">
        <v>0</v>
      </c>
      <c r="AV1262" s="63">
        <v>0</v>
      </c>
      <c r="AW1262" s="63">
        <v>0</v>
      </c>
      <c r="AX1262" s="63">
        <v>0</v>
      </c>
      <c r="AY1262" s="63">
        <v>0</v>
      </c>
      <c r="BA1262" s="5">
        <f>IF(Q1262&gt;0,RANK(Q1262,(N1262:P1262,Q1262:AE1262)),0)</f>
        <v>3</v>
      </c>
      <c r="BB1262" s="5">
        <f>IF(R1262&gt;0,RANK(R1262,(N1262:P1262,Q1262:AE1262)),0)</f>
        <v>4</v>
      </c>
      <c r="BC1262" s="5">
        <f>IF(T1262&gt;0,RANK(T1262,(N1262:P1262,Q1262:AE1262)),0)</f>
        <v>0</v>
      </c>
      <c r="BD1262" s="5">
        <f>IF(S1262&gt;0,RANK(S1262,(N1262:P1262,Q1262:AE1262)),0)</f>
        <v>0</v>
      </c>
      <c r="BE1262" s="2">
        <f t="shared" si="518"/>
        <v>8.0197292515234095E-3</v>
      </c>
      <c r="BF1262" s="2">
        <f t="shared" si="519"/>
        <v>5.8368220194157895E-3</v>
      </c>
      <c r="BG1262" s="2">
        <f t="shared" si="520"/>
        <v>0</v>
      </c>
      <c r="BH1262" s="2">
        <f t="shared" si="521"/>
        <v>0</v>
      </c>
      <c r="BI1262" s="107"/>
      <c r="BJ1262" t="s">
        <v>1405</v>
      </c>
      <c r="BK1262" t="s">
        <v>3105</v>
      </c>
      <c r="BN1262" s="112">
        <v>24</v>
      </c>
      <c r="BO1262" s="114">
        <v>31</v>
      </c>
      <c r="BP1262" s="118">
        <f t="shared" si="523"/>
        <v>24031</v>
      </c>
      <c r="BQ1262" s="118">
        <f t="shared" si="522"/>
        <v>24031</v>
      </c>
      <c r="BR1262" s="5" t="s">
        <v>3151</v>
      </c>
      <c r="CF1262" s="1"/>
      <c r="CK1262" s="63"/>
      <c r="CL1262" s="63"/>
      <c r="CM1262" s="63"/>
      <c r="CN1262" s="63"/>
      <c r="CO1262" s="63"/>
      <c r="CP1262" s="63"/>
      <c r="CQ1262" s="63"/>
      <c r="CR1262" s="63"/>
      <c r="CS1262" s="63"/>
      <c r="CT1262" s="63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</row>
    <row r="1263" spans="1:123" ht="15" hidden="1" customHeight="1" outlineLevel="1">
      <c r="A1263" t="s">
        <v>890</v>
      </c>
      <c r="B1263" t="s">
        <v>3105</v>
      </c>
      <c r="C1263" s="1">
        <f t="shared" si="513"/>
        <v>422851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>IF(P1263&gt;0,RANK(P1263,(N1263:P1263,Q1263:AE1263)),0)</f>
        <v>0</v>
      </c>
      <c r="G1263" s="129">
        <f t="shared" si="502"/>
        <v>342118</v>
      </c>
      <c r="H1263" s="134">
        <f t="shared" si="503"/>
        <v>0.80907459128629233</v>
      </c>
      <c r="I1263" s="2"/>
      <c r="J1263" s="2">
        <f t="shared" si="514"/>
        <v>0.89678870334940675</v>
      </c>
      <c r="K1263" s="2">
        <f t="shared" si="515"/>
        <v>8.7714112063114427E-2</v>
      </c>
      <c r="L1263" s="2">
        <f t="shared" si="516"/>
        <v>0</v>
      </c>
      <c r="M1263" s="2">
        <f t="shared" si="517"/>
        <v>1.5497184587478827E-2</v>
      </c>
      <c r="N1263" s="63">
        <v>379208</v>
      </c>
      <c r="O1263" s="63">
        <v>37090</v>
      </c>
      <c r="P1263" s="63">
        <v>0</v>
      </c>
      <c r="Q1263" s="63">
        <v>1810</v>
      </c>
      <c r="R1263" s="63">
        <v>3349</v>
      </c>
      <c r="S1263" s="63">
        <v>0</v>
      </c>
      <c r="T1263" s="63">
        <v>0</v>
      </c>
      <c r="U1263" s="63">
        <v>0</v>
      </c>
      <c r="V1263" s="63">
        <v>0</v>
      </c>
      <c r="W1263" s="63">
        <v>0</v>
      </c>
      <c r="X1263" s="63">
        <v>0</v>
      </c>
      <c r="Y1263" s="63">
        <v>0</v>
      </c>
      <c r="Z1263" s="63">
        <v>0</v>
      </c>
      <c r="AA1263" s="63">
        <v>0</v>
      </c>
      <c r="AB1263" s="63">
        <v>0</v>
      </c>
      <c r="AC1263" s="63">
        <v>1394</v>
      </c>
      <c r="AD1263" s="63">
        <v>0</v>
      </c>
      <c r="AE1263" s="63">
        <v>0</v>
      </c>
      <c r="AF1263" s="63">
        <v>0</v>
      </c>
      <c r="AG1263" s="63">
        <v>0</v>
      </c>
      <c r="AH1263" s="63">
        <v>0</v>
      </c>
      <c r="AI1263" s="63">
        <v>0</v>
      </c>
      <c r="AJ1263" s="63">
        <v>0</v>
      </c>
      <c r="AK1263" s="63">
        <v>0</v>
      </c>
      <c r="AL1263" s="63">
        <v>0</v>
      </c>
      <c r="AM1263" s="63">
        <v>0</v>
      </c>
      <c r="AN1263" s="63">
        <v>0</v>
      </c>
      <c r="AO1263" s="63">
        <v>0</v>
      </c>
      <c r="AP1263" s="63">
        <v>0</v>
      </c>
      <c r="AQ1263" s="63">
        <v>0</v>
      </c>
      <c r="AR1263" s="63">
        <v>0</v>
      </c>
      <c r="AS1263" s="63">
        <v>0</v>
      </c>
      <c r="AT1263" s="63">
        <v>0</v>
      </c>
      <c r="AU1263" s="63">
        <v>0</v>
      </c>
      <c r="AV1263" s="63">
        <v>0</v>
      </c>
      <c r="AW1263" s="63">
        <v>0</v>
      </c>
      <c r="AX1263" s="63">
        <v>0</v>
      </c>
      <c r="AY1263" s="63">
        <v>0</v>
      </c>
      <c r="BA1263" s="5">
        <f>IF(Q1263&gt;0,RANK(Q1263,(N1263:P1263,Q1263:AE1263)),0)</f>
        <v>4</v>
      </c>
      <c r="BB1263" s="5">
        <f>IF(R1263&gt;0,RANK(R1263,(N1263:P1263,Q1263:AE1263)),0)</f>
        <v>3</v>
      </c>
      <c r="BC1263" s="5">
        <f>IF(T1263&gt;0,RANK(T1263,(N1263:P1263,Q1263:AE1263)),0)</f>
        <v>0</v>
      </c>
      <c r="BD1263" s="5">
        <f>IF(S1263&gt;0,RANK(S1263,(N1263:P1263,Q1263:AE1263)),0)</f>
        <v>0</v>
      </c>
      <c r="BE1263" s="2">
        <f t="shared" si="518"/>
        <v>4.2804675878737423E-3</v>
      </c>
      <c r="BF1263" s="2">
        <f t="shared" si="519"/>
        <v>7.9200474871763335E-3</v>
      </c>
      <c r="BG1263" s="2">
        <f t="shared" si="520"/>
        <v>0</v>
      </c>
      <c r="BH1263" s="2">
        <f t="shared" si="521"/>
        <v>0</v>
      </c>
      <c r="BI1263" s="107"/>
      <c r="BJ1263" t="s">
        <v>890</v>
      </c>
      <c r="BK1263" t="s">
        <v>3105</v>
      </c>
      <c r="BN1263" s="112">
        <v>24</v>
      </c>
      <c r="BO1263" s="114">
        <v>33</v>
      </c>
      <c r="BP1263" s="118">
        <f t="shared" si="523"/>
        <v>24033</v>
      </c>
      <c r="BQ1263" s="118">
        <f t="shared" si="522"/>
        <v>24033</v>
      </c>
      <c r="BR1263" s="5" t="s">
        <v>3151</v>
      </c>
      <c r="CF1263" s="1"/>
      <c r="CK1263" s="63"/>
      <c r="CL1263" s="63"/>
      <c r="CM1263" s="63"/>
      <c r="CN1263" s="63"/>
      <c r="CO1263" s="63"/>
      <c r="CP1263" s="63"/>
      <c r="CQ1263" s="63"/>
      <c r="CR1263" s="63"/>
      <c r="CS1263" s="63"/>
      <c r="CT1263" s="63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</row>
    <row r="1264" spans="1:123" ht="15" hidden="1" customHeight="1" outlineLevel="1">
      <c r="A1264" t="s">
        <v>1758</v>
      </c>
      <c r="B1264" t="s">
        <v>3105</v>
      </c>
      <c r="C1264" s="1">
        <f t="shared" si="513"/>
        <v>30102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>IF(P1264&gt;0,RANK(P1264,(N1264:P1264,Q1264:AE1264)),0)</f>
        <v>0</v>
      </c>
      <c r="G1264" s="129">
        <f t="shared" si="502"/>
        <v>8032</v>
      </c>
      <c r="H1264" s="134">
        <f t="shared" si="503"/>
        <v>0.26682612450999932</v>
      </c>
      <c r="I1264" s="2"/>
      <c r="J1264" s="2">
        <f t="shared" si="514"/>
        <v>0.3557570925519899</v>
      </c>
      <c r="K1264" s="2">
        <f t="shared" si="515"/>
        <v>0.62258321706198927</v>
      </c>
      <c r="L1264" s="2">
        <f t="shared" si="516"/>
        <v>0</v>
      </c>
      <c r="M1264" s="2">
        <f t="shared" si="517"/>
        <v>2.165969038602078E-2</v>
      </c>
      <c r="N1264" s="63">
        <v>10709</v>
      </c>
      <c r="O1264" s="63">
        <v>18741</v>
      </c>
      <c r="P1264" s="63">
        <v>0</v>
      </c>
      <c r="Q1264" s="63">
        <v>411</v>
      </c>
      <c r="R1264" s="63">
        <v>164</v>
      </c>
      <c r="S1264" s="63">
        <v>0</v>
      </c>
      <c r="T1264" s="63">
        <v>0</v>
      </c>
      <c r="U1264" s="63">
        <v>0</v>
      </c>
      <c r="V1264" s="63">
        <v>13</v>
      </c>
      <c r="W1264" s="63">
        <v>5</v>
      </c>
      <c r="X1264" s="63">
        <v>0</v>
      </c>
      <c r="Y1264" s="63">
        <v>0</v>
      </c>
      <c r="Z1264" s="63">
        <v>5</v>
      </c>
      <c r="AA1264" s="63">
        <v>0</v>
      </c>
      <c r="AB1264" s="63">
        <v>0</v>
      </c>
      <c r="AC1264" s="63">
        <v>54</v>
      </c>
      <c r="AD1264" s="63">
        <v>0</v>
      </c>
      <c r="AE1264" s="63">
        <v>0</v>
      </c>
      <c r="AF1264" s="63">
        <v>0</v>
      </c>
      <c r="AG1264" s="63">
        <v>0</v>
      </c>
      <c r="AH1264" s="63">
        <v>0</v>
      </c>
      <c r="AI1264" s="63">
        <v>0</v>
      </c>
      <c r="AJ1264" s="63">
        <v>0</v>
      </c>
      <c r="AK1264" s="63">
        <v>0</v>
      </c>
      <c r="AL1264" s="63">
        <v>0</v>
      </c>
      <c r="AM1264" s="63">
        <v>0</v>
      </c>
      <c r="AN1264" s="63">
        <v>0</v>
      </c>
      <c r="AO1264" s="63">
        <v>0</v>
      </c>
      <c r="AP1264" s="63">
        <v>0</v>
      </c>
      <c r="AQ1264" s="63">
        <v>0</v>
      </c>
      <c r="AR1264" s="63">
        <v>0</v>
      </c>
      <c r="AS1264" s="63">
        <v>0</v>
      </c>
      <c r="AT1264" s="63">
        <v>0</v>
      </c>
      <c r="AU1264" s="63">
        <v>0</v>
      </c>
      <c r="AV1264" s="63">
        <v>0</v>
      </c>
      <c r="AW1264" s="63">
        <v>0</v>
      </c>
      <c r="AX1264" s="63">
        <v>0</v>
      </c>
      <c r="AY1264" s="63">
        <v>0</v>
      </c>
      <c r="BA1264" s="5">
        <f>IF(Q1264&gt;0,RANK(Q1264,(N1264:P1264,Q1264:AE1264)),0)</f>
        <v>3</v>
      </c>
      <c r="BB1264" s="5">
        <f>IF(R1264&gt;0,RANK(R1264,(N1264:P1264,Q1264:AE1264)),0)</f>
        <v>4</v>
      </c>
      <c r="BC1264" s="5">
        <f>IF(T1264&gt;0,RANK(T1264,(N1264:P1264,Q1264:AE1264)),0)</f>
        <v>0</v>
      </c>
      <c r="BD1264" s="5">
        <f>IF(S1264&gt;0,RANK(S1264,(N1264:P1264,Q1264:AE1264)),0)</f>
        <v>0</v>
      </c>
      <c r="BE1264" s="2">
        <f t="shared" si="518"/>
        <v>1.3653577835359776E-2</v>
      </c>
      <c r="BF1264" s="2">
        <f t="shared" si="519"/>
        <v>5.448142980532855E-3</v>
      </c>
      <c r="BG1264" s="2">
        <f t="shared" si="520"/>
        <v>0</v>
      </c>
      <c r="BH1264" s="2">
        <f t="shared" si="521"/>
        <v>0</v>
      </c>
      <c r="BI1264" s="107"/>
      <c r="BJ1264" t="s">
        <v>1758</v>
      </c>
      <c r="BK1264" t="s">
        <v>3105</v>
      </c>
      <c r="BL1264">
        <v>1</v>
      </c>
      <c r="BN1264" s="112">
        <v>24</v>
      </c>
      <c r="BO1264" s="114">
        <v>35</v>
      </c>
      <c r="BP1264" s="118">
        <f t="shared" si="523"/>
        <v>24035</v>
      </c>
      <c r="BQ1264" s="118">
        <f t="shared" si="522"/>
        <v>24035</v>
      </c>
      <c r="BR1264" s="5" t="s">
        <v>3151</v>
      </c>
      <c r="CF1264" s="1"/>
      <c r="CK1264" s="63"/>
      <c r="CL1264" s="63"/>
      <c r="CM1264" s="63"/>
      <c r="CN1264" s="63"/>
      <c r="CO1264" s="63"/>
      <c r="CP1264" s="63"/>
      <c r="CQ1264" s="63"/>
      <c r="CR1264" s="63"/>
      <c r="CS1264" s="63"/>
      <c r="CT1264" s="63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</row>
    <row r="1265" spans="1:124" ht="15" hidden="1" customHeight="1" outlineLevel="1">
      <c r="A1265" t="s">
        <v>1910</v>
      </c>
      <c r="B1265" t="s">
        <v>3105</v>
      </c>
      <c r="C1265" s="1">
        <f t="shared" si="513"/>
        <v>55405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0</v>
      </c>
      <c r="G1265" s="129">
        <f t="shared" si="502"/>
        <v>7688</v>
      </c>
      <c r="H1265" s="134">
        <f t="shared" si="503"/>
        <v>0.13876003970760761</v>
      </c>
      <c r="I1265" s="2"/>
      <c r="J1265" s="2">
        <f t="shared" si="514"/>
        <v>0.41761573865174623</v>
      </c>
      <c r="K1265" s="2">
        <f t="shared" si="515"/>
        <v>0.55637577835935381</v>
      </c>
      <c r="L1265" s="2">
        <f t="shared" si="516"/>
        <v>0</v>
      </c>
      <c r="M1265" s="2">
        <f t="shared" si="517"/>
        <v>2.6008482988899906E-2</v>
      </c>
      <c r="N1265" s="63">
        <v>23138</v>
      </c>
      <c r="O1265" s="63">
        <v>30826</v>
      </c>
      <c r="P1265" s="63">
        <v>0</v>
      </c>
      <c r="Q1265" s="63">
        <v>1112</v>
      </c>
      <c r="R1265" s="63">
        <v>200</v>
      </c>
      <c r="S1265" s="63">
        <v>0</v>
      </c>
      <c r="T1265" s="63">
        <v>1</v>
      </c>
      <c r="U1265" s="63">
        <v>0</v>
      </c>
      <c r="V1265" s="63">
        <v>14</v>
      </c>
      <c r="W1265" s="63">
        <v>13</v>
      </c>
      <c r="X1265" s="63">
        <v>0</v>
      </c>
      <c r="Y1265" s="63">
        <v>0</v>
      </c>
      <c r="Z1265" s="63">
        <v>37</v>
      </c>
      <c r="AA1265" s="63">
        <v>1</v>
      </c>
      <c r="AB1265" s="63">
        <v>0</v>
      </c>
      <c r="AC1265" s="63">
        <v>63</v>
      </c>
      <c r="AD1265" s="63">
        <v>0</v>
      </c>
      <c r="AE1265" s="63">
        <v>0</v>
      </c>
      <c r="AF1265" s="63">
        <v>0</v>
      </c>
      <c r="AG1265" s="63">
        <v>0</v>
      </c>
      <c r="AH1265" s="63">
        <v>0</v>
      </c>
      <c r="AI1265" s="63">
        <v>0</v>
      </c>
      <c r="AJ1265" s="63">
        <v>0</v>
      </c>
      <c r="AK1265" s="63">
        <v>0</v>
      </c>
      <c r="AL1265" s="63">
        <v>0</v>
      </c>
      <c r="AM1265" s="63">
        <v>0</v>
      </c>
      <c r="AN1265" s="63">
        <v>0</v>
      </c>
      <c r="AO1265" s="63">
        <v>0</v>
      </c>
      <c r="AP1265" s="63">
        <v>0</v>
      </c>
      <c r="AQ1265" s="63">
        <v>0</v>
      </c>
      <c r="AR1265" s="63">
        <v>0</v>
      </c>
      <c r="AS1265" s="63">
        <v>0</v>
      </c>
      <c r="AT1265" s="63">
        <v>0</v>
      </c>
      <c r="AU1265" s="63">
        <v>0</v>
      </c>
      <c r="AV1265" s="63">
        <v>0</v>
      </c>
      <c r="AW1265" s="63">
        <v>0</v>
      </c>
      <c r="AX1265" s="63">
        <v>0</v>
      </c>
      <c r="AY1265" s="63">
        <v>0</v>
      </c>
      <c r="BA1265" s="5">
        <f>IF(Q1265&gt;0,RANK(Q1265,(N1265:P1265,Q1265:AE1265)),0)</f>
        <v>3</v>
      </c>
      <c r="BB1265" s="5">
        <f>IF(R1265&gt;0,RANK(R1265,(N1265:P1265,Q1265:AE1265)),0)</f>
        <v>4</v>
      </c>
      <c r="BC1265" s="5">
        <f>IF(T1265&gt;0,RANK(T1265,(N1265:P1265,Q1265:AE1265)),0)</f>
        <v>9</v>
      </c>
      <c r="BD1265" s="5">
        <f>IF(S1265&gt;0,RANK(S1265,(N1265:P1265,Q1265:AE1265)),0)</f>
        <v>0</v>
      </c>
      <c r="BE1265" s="2">
        <f t="shared" si="518"/>
        <v>2.0070390758956773E-2</v>
      </c>
      <c r="BF1265" s="2">
        <f t="shared" si="519"/>
        <v>3.6097825106037361E-3</v>
      </c>
      <c r="BG1265" s="2">
        <f t="shared" si="520"/>
        <v>1.8048912553018679E-5</v>
      </c>
      <c r="BH1265" s="2">
        <f t="shared" si="521"/>
        <v>0</v>
      </c>
      <c r="BI1265" s="107"/>
      <c r="BJ1265" t="s">
        <v>1910</v>
      </c>
      <c r="BK1265" t="s">
        <v>3105</v>
      </c>
      <c r="BL1265">
        <v>5</v>
      </c>
      <c r="BN1265" s="112">
        <v>24</v>
      </c>
      <c r="BO1265" s="114">
        <v>37</v>
      </c>
      <c r="BP1265" s="118">
        <f t="shared" si="523"/>
        <v>24037</v>
      </c>
      <c r="BQ1265" s="118">
        <f t="shared" si="522"/>
        <v>24037</v>
      </c>
      <c r="BR1265" s="5" t="s">
        <v>3151</v>
      </c>
      <c r="CF1265" s="1"/>
      <c r="CK1265" s="63"/>
      <c r="CL1265" s="63"/>
      <c r="CM1265" s="63"/>
      <c r="CN1265" s="63"/>
      <c r="CO1265" s="63"/>
      <c r="CP1265" s="63"/>
      <c r="CQ1265" s="63"/>
      <c r="CR1265" s="63"/>
      <c r="CS1265" s="63"/>
      <c r="CT1265" s="63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</row>
    <row r="1266" spans="1:124" ht="15" hidden="1" customHeight="1" outlineLevel="1">
      <c r="A1266" t="s">
        <v>1786</v>
      </c>
      <c r="B1266" t="s">
        <v>3105</v>
      </c>
      <c r="C1266" s="1">
        <f t="shared" si="513"/>
        <v>10119</v>
      </c>
      <c r="D1266" s="5">
        <f>IF(N1266&gt;0, RANK(N1266,(N1266:P1266,Q1266:AE1266)),0)</f>
        <v>2</v>
      </c>
      <c r="E1266" s="5">
        <f>IF(O1266&gt;0,RANK(O1266,(N1266:P1266,Q1266:AE1266)),0)</f>
        <v>1</v>
      </c>
      <c r="F1266" s="5">
        <f>IF(P1266&gt;0,RANK(P1266,(N1266:P1266,Q1266:AE1266)),0)</f>
        <v>0</v>
      </c>
      <c r="G1266" s="129">
        <f t="shared" si="502"/>
        <v>1498</v>
      </c>
      <c r="H1266" s="134">
        <f t="shared" si="503"/>
        <v>0.14803834370985275</v>
      </c>
      <c r="I1266" s="2"/>
      <c r="J1266" s="2">
        <f t="shared" si="514"/>
        <v>0.41911256052969659</v>
      </c>
      <c r="K1266" s="2">
        <f t="shared" si="515"/>
        <v>0.56715090423954939</v>
      </c>
      <c r="L1266" s="2">
        <f t="shared" si="516"/>
        <v>0</v>
      </c>
      <c r="M1266" s="2">
        <f t="shared" si="517"/>
        <v>1.3736535230754021E-2</v>
      </c>
      <c r="N1266" s="63">
        <v>4241</v>
      </c>
      <c r="O1266" s="63">
        <v>5739</v>
      </c>
      <c r="P1266" s="63">
        <v>0</v>
      </c>
      <c r="Q1266" s="63">
        <v>82</v>
      </c>
      <c r="R1266" s="63">
        <v>38</v>
      </c>
      <c r="S1266" s="63">
        <v>0</v>
      </c>
      <c r="T1266" s="63">
        <v>0</v>
      </c>
      <c r="U1266" s="63">
        <v>0</v>
      </c>
      <c r="V1266" s="63">
        <v>0</v>
      </c>
      <c r="W1266" s="63">
        <v>0</v>
      </c>
      <c r="X1266" s="63">
        <v>0</v>
      </c>
      <c r="Y1266" s="63">
        <v>0</v>
      </c>
      <c r="Z1266" s="63">
        <v>2</v>
      </c>
      <c r="AA1266" s="63">
        <v>0</v>
      </c>
      <c r="AB1266" s="63">
        <v>0</v>
      </c>
      <c r="AC1266" s="63">
        <v>17</v>
      </c>
      <c r="AD1266" s="63">
        <v>0</v>
      </c>
      <c r="AE1266" s="63">
        <v>0</v>
      </c>
      <c r="AF1266" s="63">
        <v>0</v>
      </c>
      <c r="AG1266" s="63">
        <v>0</v>
      </c>
      <c r="AH1266" s="63">
        <v>0</v>
      </c>
      <c r="AI1266" s="63">
        <v>0</v>
      </c>
      <c r="AJ1266" s="63">
        <v>0</v>
      </c>
      <c r="AK1266" s="63">
        <v>0</v>
      </c>
      <c r="AL1266" s="63">
        <v>0</v>
      </c>
      <c r="AM1266" s="63">
        <v>0</v>
      </c>
      <c r="AN1266" s="63">
        <v>0</v>
      </c>
      <c r="AO1266" s="63">
        <v>0</v>
      </c>
      <c r="AP1266" s="63">
        <v>0</v>
      </c>
      <c r="AQ1266" s="63">
        <v>0</v>
      </c>
      <c r="AR1266" s="63">
        <v>0</v>
      </c>
      <c r="AS1266" s="63">
        <v>0</v>
      </c>
      <c r="AT1266" s="63">
        <v>0</v>
      </c>
      <c r="AU1266" s="63">
        <v>0</v>
      </c>
      <c r="AV1266" s="63">
        <v>0</v>
      </c>
      <c r="AW1266" s="63">
        <v>0</v>
      </c>
      <c r="AX1266" s="63">
        <v>0</v>
      </c>
      <c r="AY1266" s="63">
        <v>0</v>
      </c>
      <c r="BA1266" s="5">
        <f>IF(Q1266&gt;0,RANK(Q1266,(N1266:P1266,Q1266:AE1266)),0)</f>
        <v>3</v>
      </c>
      <c r="BB1266" s="5">
        <f>IF(R1266&gt;0,RANK(R1266,(N1266:P1266,Q1266:AE1266)),0)</f>
        <v>4</v>
      </c>
      <c r="BC1266" s="5">
        <f>IF(T1266&gt;0,RANK(T1266,(N1266:P1266,Q1266:AE1266)),0)</f>
        <v>0</v>
      </c>
      <c r="BD1266" s="5">
        <f>IF(S1266&gt;0,RANK(S1266,(N1266:P1266,Q1266:AE1266)),0)</f>
        <v>0</v>
      </c>
      <c r="BE1266" s="2">
        <f t="shared" si="518"/>
        <v>8.1035675462002178E-3</v>
      </c>
      <c r="BF1266" s="2">
        <f t="shared" si="519"/>
        <v>3.7553117897025398E-3</v>
      </c>
      <c r="BG1266" s="2">
        <f t="shared" si="520"/>
        <v>0</v>
      </c>
      <c r="BH1266" s="2">
        <f t="shared" si="521"/>
        <v>0</v>
      </c>
      <c r="BI1266" s="107"/>
      <c r="BJ1266" t="s">
        <v>1786</v>
      </c>
      <c r="BK1266" t="s">
        <v>3105</v>
      </c>
      <c r="BL1266">
        <v>1</v>
      </c>
      <c r="BN1266" s="112">
        <v>24</v>
      </c>
      <c r="BO1266" s="114">
        <v>39</v>
      </c>
      <c r="BP1266" s="118">
        <f t="shared" si="523"/>
        <v>24039</v>
      </c>
      <c r="BQ1266" s="118">
        <f t="shared" si="522"/>
        <v>24039</v>
      </c>
      <c r="BR1266" s="5" t="s">
        <v>3151</v>
      </c>
      <c r="CF1266" s="1"/>
      <c r="CK1266" s="63"/>
      <c r="CL1266" s="63"/>
      <c r="CM1266" s="63"/>
      <c r="CN1266" s="63"/>
      <c r="CO1266" s="63"/>
      <c r="CP1266" s="63"/>
      <c r="CQ1266" s="63"/>
      <c r="CR1266" s="63"/>
      <c r="CS1266" s="63"/>
      <c r="CT1266" s="63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</row>
    <row r="1267" spans="1:124" ht="15" hidden="1" customHeight="1" outlineLevel="1">
      <c r="A1267" t="s">
        <v>2014</v>
      </c>
      <c r="B1267" t="s">
        <v>3105</v>
      </c>
      <c r="C1267" s="1">
        <f t="shared" si="513"/>
        <v>22405</v>
      </c>
      <c r="D1267" s="5">
        <f>IF(N1267&gt;0, RANK(N1267,(N1267:P1267,Q1267:AE1267)),0)</f>
        <v>1</v>
      </c>
      <c r="E1267" s="5">
        <f>IF(O1267&gt;0,RANK(O1267,(N1267:P1267,Q1267:AE1267)),0)</f>
        <v>2</v>
      </c>
      <c r="F1267" s="5">
        <f>IF(P1267&gt;0,RANK(P1267,(N1267:P1267,Q1267:AE1267)),0)</f>
        <v>0</v>
      </c>
      <c r="G1267" s="129">
        <f t="shared" si="502"/>
        <v>116</v>
      </c>
      <c r="H1267" s="134">
        <f t="shared" si="503"/>
        <v>5.1774157554117387E-3</v>
      </c>
      <c r="I1267" s="2"/>
      <c r="J1267" s="2">
        <f t="shared" si="514"/>
        <v>0.49372907833072976</v>
      </c>
      <c r="K1267" s="2">
        <f t="shared" si="515"/>
        <v>0.48855166257531801</v>
      </c>
      <c r="L1267" s="2">
        <f t="shared" si="516"/>
        <v>0</v>
      </c>
      <c r="M1267" s="2">
        <f t="shared" si="517"/>
        <v>1.7719259093952222E-2</v>
      </c>
      <c r="N1267" s="63">
        <v>11062</v>
      </c>
      <c r="O1267" s="63">
        <v>10946</v>
      </c>
      <c r="P1267" s="63">
        <v>0</v>
      </c>
      <c r="Q1267" s="63">
        <v>274</v>
      </c>
      <c r="R1267" s="63">
        <v>83</v>
      </c>
      <c r="S1267" s="63">
        <v>0</v>
      </c>
      <c r="T1267" s="63">
        <v>0</v>
      </c>
      <c r="U1267" s="63">
        <v>0</v>
      </c>
      <c r="V1267" s="63">
        <v>0</v>
      </c>
      <c r="W1267" s="63">
        <v>0</v>
      </c>
      <c r="X1267" s="63">
        <v>0</v>
      </c>
      <c r="Y1267" s="63">
        <v>0</v>
      </c>
      <c r="Z1267" s="63">
        <v>3</v>
      </c>
      <c r="AA1267" s="63">
        <v>1</v>
      </c>
      <c r="AB1267" s="63">
        <v>0</v>
      </c>
      <c r="AC1267" s="63">
        <v>35</v>
      </c>
      <c r="AD1267" s="63">
        <v>0</v>
      </c>
      <c r="AE1267" s="63">
        <v>0</v>
      </c>
      <c r="AF1267" s="63">
        <v>0</v>
      </c>
      <c r="AG1267" s="63">
        <v>0</v>
      </c>
      <c r="AH1267" s="63">
        <v>0</v>
      </c>
      <c r="AI1267" s="63">
        <v>0</v>
      </c>
      <c r="AJ1267" s="63">
        <v>1</v>
      </c>
      <c r="AK1267" s="63">
        <v>0</v>
      </c>
      <c r="AL1267" s="63">
        <v>0</v>
      </c>
      <c r="AM1267" s="63">
        <v>0</v>
      </c>
      <c r="AN1267" s="63">
        <v>0</v>
      </c>
      <c r="AO1267" s="63">
        <v>0</v>
      </c>
      <c r="AP1267" s="63">
        <v>0</v>
      </c>
      <c r="AQ1267" s="63">
        <v>0</v>
      </c>
      <c r="AR1267" s="63">
        <v>0</v>
      </c>
      <c r="AS1267" s="63">
        <v>0</v>
      </c>
      <c r="AT1267" s="63">
        <v>0</v>
      </c>
      <c r="AU1267" s="63">
        <v>0</v>
      </c>
      <c r="AV1267" s="63">
        <v>0</v>
      </c>
      <c r="AW1267" s="63">
        <v>0</v>
      </c>
      <c r="AX1267" s="63">
        <v>0</v>
      </c>
      <c r="AY1267" s="63">
        <v>0</v>
      </c>
      <c r="BA1267" s="5">
        <f>IF(Q1267&gt;0,RANK(Q1267,(N1267:P1267,Q1267:AE1267)),0)</f>
        <v>3</v>
      </c>
      <c r="BB1267" s="5">
        <f>IF(R1267&gt;0,RANK(R1267,(N1267:P1267,Q1267:AE1267)),0)</f>
        <v>4</v>
      </c>
      <c r="BC1267" s="5">
        <f>IF(T1267&gt;0,RANK(T1267,(N1267:P1267,Q1267:AE1267)),0)</f>
        <v>0</v>
      </c>
      <c r="BD1267" s="5">
        <f>IF(S1267&gt;0,RANK(S1267,(N1267:P1267,Q1267:AE1267)),0)</f>
        <v>0</v>
      </c>
      <c r="BE1267" s="2">
        <f t="shared" si="518"/>
        <v>1.2229413077438071E-2</v>
      </c>
      <c r="BF1267" s="2">
        <f t="shared" si="519"/>
        <v>3.7045302387859851E-3</v>
      </c>
      <c r="BG1267" s="2">
        <f t="shared" si="520"/>
        <v>0</v>
      </c>
      <c r="BH1267" s="2">
        <f t="shared" si="521"/>
        <v>0</v>
      </c>
      <c r="BI1267" s="107"/>
      <c r="BJ1267" t="s">
        <v>2014</v>
      </c>
      <c r="BK1267" t="s">
        <v>3105</v>
      </c>
      <c r="BL1267">
        <v>1</v>
      </c>
      <c r="BN1267" s="112">
        <v>24</v>
      </c>
      <c r="BO1267" s="114">
        <v>41</v>
      </c>
      <c r="BP1267" s="118">
        <f t="shared" si="523"/>
        <v>24041</v>
      </c>
      <c r="BQ1267" s="118">
        <f t="shared" si="522"/>
        <v>24041</v>
      </c>
      <c r="BR1267" s="5" t="s">
        <v>3151</v>
      </c>
      <c r="CF1267" s="1"/>
      <c r="CK1267" s="63"/>
      <c r="CL1267" s="63"/>
      <c r="CM1267" s="63"/>
      <c r="CN1267" s="63"/>
      <c r="CO1267" s="63"/>
      <c r="CP1267" s="63"/>
      <c r="CQ1267" s="63"/>
      <c r="CR1267" s="63"/>
      <c r="CS1267" s="63"/>
      <c r="CT1267" s="63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</row>
    <row r="1268" spans="1:124" ht="15" hidden="1" customHeight="1" outlineLevel="1">
      <c r="A1268" t="s">
        <v>691</v>
      </c>
      <c r="B1268" t="s">
        <v>3105</v>
      </c>
      <c r="C1268" s="1">
        <f t="shared" si="513"/>
        <v>67527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8</v>
      </c>
      <c r="G1268" s="129">
        <f t="shared" si="502"/>
        <v>14180</v>
      </c>
      <c r="H1268" s="134">
        <f t="shared" si="503"/>
        <v>0.20999007804285694</v>
      </c>
      <c r="I1268" s="2"/>
      <c r="J1268" s="2">
        <f t="shared" si="514"/>
        <v>0.38568276393146445</v>
      </c>
      <c r="K1268" s="2">
        <f t="shared" si="515"/>
        <v>0.59567284197432135</v>
      </c>
      <c r="L1268" s="2">
        <f t="shared" si="516"/>
        <v>1.480889125831149E-5</v>
      </c>
      <c r="M1268" s="2">
        <f t="shared" si="517"/>
        <v>1.8629585202955944E-2</v>
      </c>
      <c r="N1268" s="63">
        <v>26044</v>
      </c>
      <c r="O1268" s="63">
        <v>40224</v>
      </c>
      <c r="P1268" s="63">
        <v>1</v>
      </c>
      <c r="Q1268" s="63">
        <v>836</v>
      </c>
      <c r="R1268" s="63">
        <v>309</v>
      </c>
      <c r="S1268" s="63">
        <v>0</v>
      </c>
      <c r="T1268" s="63">
        <v>1</v>
      </c>
      <c r="U1268" s="63">
        <v>0</v>
      </c>
      <c r="V1268" s="63">
        <v>0</v>
      </c>
      <c r="W1268" s="63">
        <v>5</v>
      </c>
      <c r="X1268" s="63">
        <v>0</v>
      </c>
      <c r="Y1268" s="63">
        <v>0</v>
      </c>
      <c r="Z1268" s="63">
        <v>9</v>
      </c>
      <c r="AA1268" s="63">
        <v>1</v>
      </c>
      <c r="AB1268" s="63">
        <v>0</v>
      </c>
      <c r="AC1268" s="63">
        <v>97</v>
      </c>
      <c r="AD1268" s="63">
        <v>0</v>
      </c>
      <c r="AE1268" s="63">
        <v>0</v>
      </c>
      <c r="AF1268" s="63">
        <v>0</v>
      </c>
      <c r="AG1268" s="63">
        <v>0</v>
      </c>
      <c r="AH1268" s="63">
        <v>0</v>
      </c>
      <c r="AI1268" s="63">
        <v>0</v>
      </c>
      <c r="AJ1268" s="63">
        <v>0</v>
      </c>
      <c r="AK1268" s="63">
        <v>0</v>
      </c>
      <c r="AL1268" s="63">
        <v>0</v>
      </c>
      <c r="AM1268" s="63">
        <v>0</v>
      </c>
      <c r="AN1268" s="63">
        <v>0</v>
      </c>
      <c r="AO1268" s="63">
        <v>0</v>
      </c>
      <c r="AP1268" s="63">
        <v>0</v>
      </c>
      <c r="AQ1268" s="63">
        <v>0</v>
      </c>
      <c r="AR1268" s="63">
        <v>0</v>
      </c>
      <c r="AS1268" s="63">
        <v>0</v>
      </c>
      <c r="AT1268" s="63">
        <v>0</v>
      </c>
      <c r="AU1268" s="63">
        <v>0</v>
      </c>
      <c r="AV1268" s="63">
        <v>0</v>
      </c>
      <c r="AW1268" s="63">
        <v>0</v>
      </c>
      <c r="AX1268" s="63">
        <v>0</v>
      </c>
      <c r="AY1268" s="63">
        <v>0</v>
      </c>
      <c r="BA1268" s="5">
        <f>IF(Q1268&gt;0,RANK(Q1268,(N1268:P1268,Q1268:AE1268)),0)</f>
        <v>3</v>
      </c>
      <c r="BB1268" s="5">
        <f>IF(R1268&gt;0,RANK(R1268,(N1268:P1268,Q1268:AE1268)),0)</f>
        <v>4</v>
      </c>
      <c r="BC1268" s="5">
        <f>IF(T1268&gt;0,RANK(T1268,(N1268:P1268,Q1268:AE1268)),0)</f>
        <v>8</v>
      </c>
      <c r="BD1268" s="5">
        <f>IF(S1268&gt;0,RANK(S1268,(N1268:P1268,Q1268:AE1268)),0)</f>
        <v>0</v>
      </c>
      <c r="BE1268" s="2">
        <f t="shared" si="518"/>
        <v>1.2380233091948406E-2</v>
      </c>
      <c r="BF1268" s="2">
        <f t="shared" si="519"/>
        <v>4.5759473988182505E-3</v>
      </c>
      <c r="BG1268" s="2">
        <f t="shared" si="520"/>
        <v>1.480889125831149E-5</v>
      </c>
      <c r="BH1268" s="2">
        <f t="shared" si="521"/>
        <v>0</v>
      </c>
      <c r="BI1268" s="107"/>
      <c r="BJ1268" t="s">
        <v>691</v>
      </c>
      <c r="BK1268" t="s">
        <v>3105</v>
      </c>
      <c r="BL1268">
        <v>6</v>
      </c>
      <c r="BN1268" s="112">
        <v>24</v>
      </c>
      <c r="BO1268" s="114">
        <v>43</v>
      </c>
      <c r="BP1268" s="118">
        <f t="shared" si="523"/>
        <v>24043</v>
      </c>
      <c r="BQ1268" s="118">
        <f t="shared" si="522"/>
        <v>24043</v>
      </c>
      <c r="BR1268" s="5" t="s">
        <v>3151</v>
      </c>
      <c r="CF1268" s="1"/>
      <c r="CK1268" s="63"/>
      <c r="CL1268" s="63"/>
      <c r="CM1268" s="63"/>
      <c r="CN1268" s="63"/>
      <c r="CO1268" s="63"/>
      <c r="CP1268" s="63"/>
      <c r="CQ1268" s="63"/>
      <c r="CR1268" s="63"/>
      <c r="CS1268" s="63"/>
      <c r="CT1268" s="63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</row>
    <row r="1269" spans="1:124" ht="15" hidden="1" customHeight="1" outlineLevel="1">
      <c r="A1269" t="s">
        <v>2744</v>
      </c>
      <c r="B1269" t="s">
        <v>3105</v>
      </c>
      <c r="C1269" s="1">
        <f t="shared" si="513"/>
        <v>45997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0</v>
      </c>
      <c r="G1269" s="129">
        <f t="shared" si="502"/>
        <v>890</v>
      </c>
      <c r="H1269" s="134">
        <f t="shared" si="503"/>
        <v>1.9349087983998956E-2</v>
      </c>
      <c r="I1269" s="2"/>
      <c r="J1269" s="2">
        <f t="shared" si="514"/>
        <v>0.47946605213383481</v>
      </c>
      <c r="K1269" s="2">
        <f t="shared" si="515"/>
        <v>0.49881514011783379</v>
      </c>
      <c r="L1269" s="2">
        <f t="shared" si="516"/>
        <v>0</v>
      </c>
      <c r="M1269" s="2">
        <f t="shared" si="517"/>
        <v>2.1718807748331459E-2</v>
      </c>
      <c r="N1269" s="63">
        <v>22054</v>
      </c>
      <c r="O1269" s="63">
        <v>22944</v>
      </c>
      <c r="P1269" s="63">
        <v>0</v>
      </c>
      <c r="Q1269" s="63">
        <v>538</v>
      </c>
      <c r="R1269" s="63">
        <v>292</v>
      </c>
      <c r="S1269" s="63">
        <v>0</v>
      </c>
      <c r="T1269" s="63">
        <v>0</v>
      </c>
      <c r="U1269" s="63">
        <v>0</v>
      </c>
      <c r="V1269" s="63">
        <v>0</v>
      </c>
      <c r="W1269" s="63">
        <v>6</v>
      </c>
      <c r="X1269" s="63">
        <v>0</v>
      </c>
      <c r="Y1269" s="63">
        <v>0</v>
      </c>
      <c r="Z1269" s="63">
        <v>13</v>
      </c>
      <c r="AA1269" s="63">
        <v>1</v>
      </c>
      <c r="AB1269" s="63">
        <v>0</v>
      </c>
      <c r="AC1269" s="63">
        <v>147</v>
      </c>
      <c r="AD1269" s="63">
        <v>0</v>
      </c>
      <c r="AE1269" s="63">
        <v>0</v>
      </c>
      <c r="AF1269" s="63">
        <v>0</v>
      </c>
      <c r="AG1269" s="63">
        <v>0</v>
      </c>
      <c r="AH1269" s="63">
        <v>0</v>
      </c>
      <c r="AI1269" s="63">
        <v>0</v>
      </c>
      <c r="AJ1269" s="63">
        <v>0</v>
      </c>
      <c r="AK1269" s="63">
        <v>0</v>
      </c>
      <c r="AL1269" s="63">
        <v>0</v>
      </c>
      <c r="AM1269" s="63">
        <v>0</v>
      </c>
      <c r="AN1269" s="63">
        <v>0</v>
      </c>
      <c r="AO1269" s="63">
        <v>0</v>
      </c>
      <c r="AP1269" s="63">
        <v>0</v>
      </c>
      <c r="AQ1269" s="63">
        <v>0</v>
      </c>
      <c r="AR1269" s="63">
        <v>0</v>
      </c>
      <c r="AS1269" s="63">
        <v>0</v>
      </c>
      <c r="AT1269" s="63">
        <v>0</v>
      </c>
      <c r="AU1269" s="63">
        <v>2</v>
      </c>
      <c r="AV1269" s="63">
        <v>0</v>
      </c>
      <c r="AW1269" s="63">
        <v>0</v>
      </c>
      <c r="AX1269" s="63">
        <v>0</v>
      </c>
      <c r="AY1269" s="63">
        <v>0</v>
      </c>
      <c r="BA1269" s="5">
        <f>IF(Q1269&gt;0,RANK(Q1269,(N1269:P1269,Q1269:AE1269)),0)</f>
        <v>3</v>
      </c>
      <c r="BB1269" s="5">
        <f>IF(R1269&gt;0,RANK(R1269,(N1269:P1269,Q1269:AE1269)),0)</f>
        <v>4</v>
      </c>
      <c r="BC1269" s="5">
        <f>IF(T1269&gt;0,RANK(T1269,(N1269:P1269,Q1269:AE1269)),0)</f>
        <v>0</v>
      </c>
      <c r="BD1269" s="5">
        <f>IF(S1269&gt;0,RANK(S1269,(N1269:P1269,Q1269:AE1269)),0)</f>
        <v>0</v>
      </c>
      <c r="BE1269" s="2">
        <f t="shared" si="518"/>
        <v>1.1696414983585887E-2</v>
      </c>
      <c r="BF1269" s="2">
        <f t="shared" si="519"/>
        <v>6.3482401026153882E-3</v>
      </c>
      <c r="BG1269" s="2">
        <f t="shared" si="520"/>
        <v>0</v>
      </c>
      <c r="BH1269" s="2">
        <f t="shared" si="521"/>
        <v>0</v>
      </c>
      <c r="BI1269" s="107"/>
      <c r="BJ1269" t="s">
        <v>2744</v>
      </c>
      <c r="BK1269" t="s">
        <v>3105</v>
      </c>
      <c r="BL1269">
        <v>1</v>
      </c>
      <c r="BN1269" s="112">
        <v>24</v>
      </c>
      <c r="BO1269" s="114">
        <v>45</v>
      </c>
      <c r="BP1269" s="118">
        <f t="shared" si="523"/>
        <v>24045</v>
      </c>
      <c r="BQ1269" s="118">
        <f t="shared" si="522"/>
        <v>24045</v>
      </c>
      <c r="BR1269" s="5" t="s">
        <v>3151</v>
      </c>
      <c r="CF1269" s="1"/>
      <c r="CK1269" s="63"/>
      <c r="CL1269" s="63"/>
      <c r="CM1269" s="63"/>
      <c r="CN1269" s="63"/>
      <c r="CO1269" s="63"/>
      <c r="CP1269" s="63"/>
      <c r="CQ1269" s="63"/>
      <c r="CR1269" s="63"/>
      <c r="CS1269" s="63"/>
      <c r="CT1269" s="63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</row>
    <row r="1270" spans="1:124" ht="15" hidden="1" customHeight="1" outlineLevel="1">
      <c r="A1270" t="s">
        <v>1773</v>
      </c>
      <c r="B1270" t="s">
        <v>3105</v>
      </c>
      <c r="C1270" s="1">
        <f t="shared" si="513"/>
        <v>31571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>IF(P1270&gt;0,RANK(P1270,(N1270:P1270,Q1270:AE1270)),0)</f>
        <v>0</v>
      </c>
      <c r="G1270" s="129">
        <f>IF(C1270&gt;0,MAX(N1270:P1270)-LARGE(N1270:P1270,2),0)</f>
        <v>6011</v>
      </c>
      <c r="H1270" s="134">
        <f>IF(C1270&gt;0,G1270/C1270,0)</f>
        <v>0.19039624972284691</v>
      </c>
      <c r="I1270" s="2"/>
      <c r="J1270" s="2">
        <f t="shared" ref="J1270:L1271" si="524">IF($C1270=0,"-",N1270/$C1270)</f>
        <v>0.39783345475277943</v>
      </c>
      <c r="K1270" s="2">
        <f t="shared" si="524"/>
        <v>0.58822970447562639</v>
      </c>
      <c r="L1270" s="2">
        <f t="shared" si="524"/>
        <v>0</v>
      </c>
      <c r="M1270" s="2">
        <f>IF(C1270=0,"-",(1-J1270-K1270-L1270))</f>
        <v>1.3936840771594183E-2</v>
      </c>
      <c r="N1270" s="63">
        <v>12560</v>
      </c>
      <c r="O1270" s="63">
        <v>18571</v>
      </c>
      <c r="P1270" s="63">
        <v>0</v>
      </c>
      <c r="Q1270" s="63">
        <v>336</v>
      </c>
      <c r="R1270" s="63">
        <v>80</v>
      </c>
      <c r="S1270" s="63">
        <v>0</v>
      </c>
      <c r="T1270" s="63">
        <v>0</v>
      </c>
      <c r="U1270" s="63">
        <v>0</v>
      </c>
      <c r="V1270" s="63">
        <v>0</v>
      </c>
      <c r="W1270" s="63">
        <v>0</v>
      </c>
      <c r="X1270" s="63">
        <v>0</v>
      </c>
      <c r="Y1270" s="63">
        <v>0</v>
      </c>
      <c r="Z1270" s="63">
        <v>4</v>
      </c>
      <c r="AA1270" s="63">
        <v>0</v>
      </c>
      <c r="AB1270" s="63">
        <v>0</v>
      </c>
      <c r="AC1270" s="63">
        <v>20</v>
      </c>
      <c r="AD1270" s="63">
        <v>0</v>
      </c>
      <c r="AE1270" s="63">
        <v>0</v>
      </c>
      <c r="AF1270" s="63">
        <v>0</v>
      </c>
      <c r="AG1270" s="63">
        <v>0</v>
      </c>
      <c r="AH1270" s="63">
        <v>0</v>
      </c>
      <c r="AI1270" s="63">
        <v>0</v>
      </c>
      <c r="AJ1270" s="63">
        <v>0</v>
      </c>
      <c r="AK1270" s="63">
        <v>0</v>
      </c>
      <c r="AL1270" s="63">
        <v>0</v>
      </c>
      <c r="AM1270" s="63">
        <v>0</v>
      </c>
      <c r="AN1270" s="63">
        <v>0</v>
      </c>
      <c r="AO1270" s="63">
        <v>0</v>
      </c>
      <c r="AP1270" s="63">
        <v>0</v>
      </c>
      <c r="AQ1270" s="63">
        <v>0</v>
      </c>
      <c r="AR1270" s="63">
        <v>0</v>
      </c>
      <c r="AS1270" s="63">
        <v>0</v>
      </c>
      <c r="AT1270" s="63">
        <v>0</v>
      </c>
      <c r="AU1270" s="63">
        <v>0</v>
      </c>
      <c r="AV1270" s="63">
        <v>0</v>
      </c>
      <c r="AW1270" s="63">
        <v>0</v>
      </c>
      <c r="AX1270" s="63">
        <v>0</v>
      </c>
      <c r="AY1270" s="63">
        <v>0</v>
      </c>
      <c r="BA1270" s="5">
        <f>IF(Q1270&gt;0,RANK(Q1270,(N1270:P1270,Q1270:AE1270)),0)</f>
        <v>3</v>
      </c>
      <c r="BB1270" s="5">
        <f>IF(R1270&gt;0,RANK(R1270,(N1270:P1270,Q1270:AE1270)),0)</f>
        <v>4</v>
      </c>
      <c r="BC1270" s="5">
        <f>IF(T1270&gt;0,RANK(T1270,(N1270:P1270,Q1270:AE1270)),0)</f>
        <v>0</v>
      </c>
      <c r="BD1270" s="5">
        <f>IF(S1270&gt;0,RANK(S1270,(N1270:P1270,Q1270:AE1270)),0)</f>
        <v>0</v>
      </c>
      <c r="BE1270" s="2">
        <f>IF($C1270=0,"-",Q1270/$C1270)</f>
        <v>1.0642678407399195E-2</v>
      </c>
      <c r="BF1270" s="2">
        <f>IF($C1270=0,"-",R1270/$C1270)</f>
        <v>2.5339710493807606E-3</v>
      </c>
      <c r="BG1270" s="2">
        <f>IF($C1270=0,"-",T1270/$C1270)</f>
        <v>0</v>
      </c>
      <c r="BH1270" s="2">
        <f>IF($C1270=0,"-",S1270/$C1270)</f>
        <v>0</v>
      </c>
      <c r="BI1270" s="107"/>
      <c r="BJ1270" t="s">
        <v>1773</v>
      </c>
      <c r="BK1270" t="s">
        <v>3105</v>
      </c>
      <c r="BL1270">
        <v>1</v>
      </c>
      <c r="BN1270" s="112">
        <v>24</v>
      </c>
      <c r="BO1270" s="114">
        <v>47</v>
      </c>
      <c r="BP1270" s="118">
        <f>1000*BN1270+BO1270</f>
        <v>24047</v>
      </c>
      <c r="BQ1270" s="118">
        <f t="shared" si="522"/>
        <v>24047</v>
      </c>
      <c r="BR1270" s="5" t="s">
        <v>3151</v>
      </c>
      <c r="CF1270" s="1"/>
      <c r="CK1270" s="63"/>
      <c r="CL1270" s="63"/>
      <c r="CM1270" s="63"/>
      <c r="CN1270" s="63"/>
      <c r="CO1270" s="63"/>
      <c r="CP1270" s="63"/>
      <c r="CQ1270" s="63"/>
      <c r="CR1270" s="63"/>
      <c r="CS1270" s="63"/>
      <c r="CT1270" s="63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</row>
    <row r="1271" spans="1:124" ht="15" hidden="1" customHeight="1" outlineLevel="1">
      <c r="A1271" t="s">
        <v>1938</v>
      </c>
      <c r="B1271" t="s">
        <v>3105</v>
      </c>
      <c r="C1271" s="1">
        <f t="shared" si="513"/>
        <v>236405</v>
      </c>
      <c r="D1271" s="5">
        <f>IF(N1271&gt;0, RANK(N1271,(N1271:P1271,Q1271:AE1271)),0)</f>
        <v>1</v>
      </c>
      <c r="E1271" s="5">
        <f>IF(O1271&gt;0,RANK(O1271,(N1271:P1271,Q1271:AE1271)),0)</f>
        <v>2</v>
      </c>
      <c r="F1271" s="5">
        <f>IF(P1271&gt;0,RANK(P1271,(N1271:P1271,Q1271:AE1271)),0)</f>
        <v>0</v>
      </c>
      <c r="G1271" s="129">
        <f>IF(C1271&gt;0,MAX(N1271:P1271)-LARGE(N1271:P1271,2),0)</f>
        <v>181886</v>
      </c>
      <c r="H1271" s="134">
        <f>IF(C1271&gt;0,G1271/C1271,0)</f>
        <v>0.76938305027389442</v>
      </c>
      <c r="I1271" s="2"/>
      <c r="J1271" s="2">
        <f t="shared" si="524"/>
        <v>0.87671580550326766</v>
      </c>
      <c r="K1271" s="2">
        <f t="shared" si="524"/>
        <v>0.10733275522937333</v>
      </c>
      <c r="L1271" s="2">
        <f t="shared" si="524"/>
        <v>0</v>
      </c>
      <c r="M1271" s="2">
        <f>IF(C1271=0,"-",(1-J1271-K1271-L1271))</f>
        <v>1.5951439267359008E-2</v>
      </c>
      <c r="N1271" s="63">
        <v>207260</v>
      </c>
      <c r="O1271" s="63">
        <v>25374</v>
      </c>
      <c r="P1271" s="63">
        <v>0</v>
      </c>
      <c r="Q1271" s="63">
        <v>1761</v>
      </c>
      <c r="R1271" s="63">
        <v>1338</v>
      </c>
      <c r="S1271" s="63">
        <v>0</v>
      </c>
      <c r="T1271" s="63">
        <v>0</v>
      </c>
      <c r="U1271" s="63">
        <v>0</v>
      </c>
      <c r="V1271" s="63">
        <v>132</v>
      </c>
      <c r="W1271" s="63">
        <v>42</v>
      </c>
      <c r="X1271" s="63">
        <v>0</v>
      </c>
      <c r="Y1271" s="63">
        <v>0</v>
      </c>
      <c r="Z1271" s="63">
        <v>37</v>
      </c>
      <c r="AA1271" s="63">
        <v>5</v>
      </c>
      <c r="AB1271" s="63">
        <v>0</v>
      </c>
      <c r="AC1271" s="63">
        <v>456</v>
      </c>
      <c r="AD1271" s="63">
        <v>0</v>
      </c>
      <c r="AE1271" s="63">
        <v>0</v>
      </c>
      <c r="AF1271" s="63">
        <v>0</v>
      </c>
      <c r="AG1271" s="63">
        <v>0</v>
      </c>
      <c r="AH1271" s="63">
        <v>0</v>
      </c>
      <c r="AI1271" s="63">
        <v>0</v>
      </c>
      <c r="AJ1271" s="63">
        <v>0</v>
      </c>
      <c r="AK1271" s="63">
        <v>0</v>
      </c>
      <c r="AL1271" s="63">
        <v>0</v>
      </c>
      <c r="AM1271" s="63">
        <v>0</v>
      </c>
      <c r="AN1271" s="63">
        <v>0</v>
      </c>
      <c r="AO1271" s="63">
        <v>0</v>
      </c>
      <c r="AP1271" s="63">
        <v>0</v>
      </c>
      <c r="AQ1271" s="63">
        <v>0</v>
      </c>
      <c r="AR1271" s="63">
        <v>0</v>
      </c>
      <c r="AS1271" s="63">
        <v>0</v>
      </c>
      <c r="AT1271" s="63">
        <v>0</v>
      </c>
      <c r="AU1271" s="63">
        <v>0</v>
      </c>
      <c r="AV1271" s="63">
        <v>0</v>
      </c>
      <c r="AW1271" s="63">
        <v>0</v>
      </c>
      <c r="AX1271" s="63">
        <v>0</v>
      </c>
      <c r="AY1271" s="63">
        <v>0</v>
      </c>
      <c r="BA1271" s="5">
        <f>IF(Q1271&gt;0,RANK(Q1271,(N1271:P1271,Q1271:AE1271)),0)</f>
        <v>3</v>
      </c>
      <c r="BB1271" s="5">
        <f>IF(R1271&gt;0,RANK(R1271,(N1271:P1271,Q1271:AE1271)),0)</f>
        <v>4</v>
      </c>
      <c r="BC1271" s="5">
        <f>IF(T1271&gt;0,RANK(T1271,(N1271:P1271,Q1271:AE1271)),0)</f>
        <v>0</v>
      </c>
      <c r="BD1271" s="5">
        <f>IF(S1271&gt;0,RANK(S1271,(N1271:P1271,Q1271:AE1271)),0)</f>
        <v>0</v>
      </c>
      <c r="BE1271" s="2">
        <f>IF($C1271=0,"-",Q1271/$C1271)</f>
        <v>7.4490810262050292E-3</v>
      </c>
      <c r="BF1271" s="2">
        <f>IF($C1271=0,"-",R1271/$C1271)</f>
        <v>5.6597787694845705E-3</v>
      </c>
      <c r="BG1271" s="2">
        <f>IF($C1271=0,"-",T1271/$C1271)</f>
        <v>0</v>
      </c>
      <c r="BH1271" s="2">
        <f>IF($C1271=0,"-",S1271/$C1271)</f>
        <v>0</v>
      </c>
      <c r="BI1271" s="107"/>
      <c r="BJ1271" t="s">
        <v>2315</v>
      </c>
      <c r="BK1271" t="s">
        <v>3105</v>
      </c>
      <c r="BN1271" s="112">
        <v>24</v>
      </c>
      <c r="BO1271" s="114">
        <v>510</v>
      </c>
      <c r="BP1271" s="118">
        <f>1000*BN1271+BO1271</f>
        <v>24510</v>
      </c>
      <c r="BQ1271" s="118">
        <f t="shared" si="522"/>
        <v>24510</v>
      </c>
      <c r="BR1271" s="5" t="s">
        <v>1248</v>
      </c>
      <c r="CF1271" s="1"/>
      <c r="CK1271" s="63"/>
      <c r="CL1271" s="63"/>
      <c r="CM1271" s="63"/>
      <c r="CN1271" s="63"/>
      <c r="CO1271" s="63"/>
      <c r="CP1271" s="63"/>
      <c r="CQ1271" s="63"/>
      <c r="CR1271" s="63"/>
      <c r="CS1271" s="63"/>
      <c r="CT1271" s="63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</row>
    <row r="1272" spans="1:124" ht="15" customHeight="1" collapsed="1">
      <c r="A1272" t="s">
        <v>2538</v>
      </c>
      <c r="B1272" t="s">
        <v>544</v>
      </c>
      <c r="C1272" s="1">
        <f t="shared" si="513"/>
        <v>3017875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>IF(P1272&gt;0,RANK(P1272,(N1272:P1272,Q1272:AE1272)),0)</f>
        <v>12</v>
      </c>
      <c r="G1272" s="129">
        <f t="shared" si="502"/>
        <v>1008609</v>
      </c>
      <c r="H1272" s="134">
        <f t="shared" si="503"/>
        <v>0.33421165555233401</v>
      </c>
      <c r="I1272" s="2"/>
      <c r="J1272" s="2">
        <f t="shared" si="514"/>
        <v>0.65775520854906189</v>
      </c>
      <c r="K1272" s="2">
        <f t="shared" si="515"/>
        <v>0.32354355299672782</v>
      </c>
      <c r="L1272" s="2">
        <f t="shared" si="516"/>
        <v>3.3135898604150271E-7</v>
      </c>
      <c r="M1272" s="2">
        <f t="shared" si="517"/>
        <v>1.8700907095224248E-2</v>
      </c>
      <c r="N1272" s="63">
        <v>1985023</v>
      </c>
      <c r="O1272" s="63">
        <v>976414</v>
      </c>
      <c r="P1272" s="63">
        <v>1</v>
      </c>
      <c r="Q1272" s="63">
        <v>33488</v>
      </c>
      <c r="R1272" s="63">
        <v>15799</v>
      </c>
      <c r="S1272" s="63">
        <v>0</v>
      </c>
      <c r="T1272" s="63">
        <v>8</v>
      </c>
      <c r="U1272" s="63">
        <v>2</v>
      </c>
      <c r="V1272" s="63">
        <v>545</v>
      </c>
      <c r="W1272" s="63">
        <v>246</v>
      </c>
      <c r="X1272" s="63">
        <v>0</v>
      </c>
      <c r="Y1272" s="63">
        <v>0</v>
      </c>
      <c r="Z1272" s="63">
        <v>418</v>
      </c>
      <c r="AA1272" s="63">
        <v>30</v>
      </c>
      <c r="AB1272" s="63">
        <v>0</v>
      </c>
      <c r="AC1272" s="63">
        <v>5884</v>
      </c>
      <c r="AD1272" s="63">
        <v>0</v>
      </c>
      <c r="AE1272" s="63">
        <v>0</v>
      </c>
      <c r="AF1272" s="63">
        <v>0</v>
      </c>
      <c r="AG1272" s="63">
        <v>0</v>
      </c>
      <c r="AH1272" s="63">
        <v>0</v>
      </c>
      <c r="AI1272" s="63">
        <v>2</v>
      </c>
      <c r="AJ1272" s="63">
        <v>10</v>
      </c>
      <c r="AK1272" s="63">
        <v>0</v>
      </c>
      <c r="AL1272" s="63">
        <v>0</v>
      </c>
      <c r="AM1272" s="63">
        <v>0</v>
      </c>
      <c r="AN1272" s="63">
        <v>0</v>
      </c>
      <c r="AO1272" s="63">
        <v>0</v>
      </c>
      <c r="AP1272" s="63">
        <v>0</v>
      </c>
      <c r="AQ1272" s="63">
        <v>0</v>
      </c>
      <c r="AR1272" s="63">
        <v>0</v>
      </c>
      <c r="AS1272" s="63">
        <v>0</v>
      </c>
      <c r="AT1272" s="63">
        <v>0</v>
      </c>
      <c r="AU1272" s="63">
        <v>5</v>
      </c>
      <c r="AV1272" s="63">
        <v>0</v>
      </c>
      <c r="AW1272" s="63">
        <v>0</v>
      </c>
      <c r="AX1272" s="63">
        <v>0</v>
      </c>
      <c r="AY1272" s="63">
        <v>0</v>
      </c>
      <c r="BA1272" s="5">
        <f>IF(Q1272&gt;0,RANK(Q1272,(N1272:P1272,Q1272:AE1272)),0)</f>
        <v>3</v>
      </c>
      <c r="BB1272" s="5">
        <f>IF(R1272&gt;0,RANK(R1272,(N1272:P1272,Q1272:AE1272)),0)</f>
        <v>4</v>
      </c>
      <c r="BC1272" s="5">
        <f>IF(T1272&gt;0,RANK(T1272,(N1272:P1272,Q1272:AE1272)),0)</f>
        <v>10</v>
      </c>
      <c r="BD1272" s="5">
        <f>IF(S1272&gt;0,RANK(S1272,(N1272:P1272,Q1272:AE1272)),0)</f>
        <v>0</v>
      </c>
      <c r="BE1272" s="2">
        <f t="shared" si="518"/>
        <v>1.1096549724557843E-2</v>
      </c>
      <c r="BF1272" s="2">
        <f t="shared" si="519"/>
        <v>5.2351406204697018E-3</v>
      </c>
      <c r="BG1272" s="2">
        <f t="shared" si="520"/>
        <v>2.6508718883320217E-6</v>
      </c>
      <c r="BH1272" s="2">
        <f t="shared" si="521"/>
        <v>0</v>
      </c>
      <c r="BI1272" s="107"/>
      <c r="BJ1272" t="s">
        <v>2538</v>
      </c>
      <c r="BK1272" t="s">
        <v>544</v>
      </c>
      <c r="BN1272" s="112">
        <v>24</v>
      </c>
      <c r="BO1272" s="114"/>
      <c r="BP1272" s="112">
        <v>24</v>
      </c>
      <c r="BQ1272" s="112">
        <f t="shared" si="522"/>
        <v>24</v>
      </c>
      <c r="BR1272" s="5" t="s">
        <v>710</v>
      </c>
      <c r="CE1272" s="63">
        <v>0</v>
      </c>
      <c r="CF1272" s="63">
        <f>SUM(CF1248:CF1271)</f>
        <v>0</v>
      </c>
      <c r="CH1272" s="63">
        <f t="shared" ref="CH1272:CV1272" si="525">SUM(CH1248:CH1271)</f>
        <v>0</v>
      </c>
      <c r="CI1272" s="63">
        <f t="shared" si="525"/>
        <v>0</v>
      </c>
      <c r="CJ1272" s="63">
        <f t="shared" si="525"/>
        <v>0</v>
      </c>
      <c r="CK1272" s="63">
        <f t="shared" si="525"/>
        <v>0</v>
      </c>
      <c r="CL1272" s="63">
        <f t="shared" si="525"/>
        <v>0</v>
      </c>
      <c r="CM1272" s="63">
        <f t="shared" si="525"/>
        <v>0</v>
      </c>
      <c r="CN1272" s="63">
        <f t="shared" si="525"/>
        <v>0</v>
      </c>
      <c r="CO1272" s="63">
        <f t="shared" si="525"/>
        <v>0</v>
      </c>
      <c r="CP1272" s="63">
        <f t="shared" si="525"/>
        <v>0</v>
      </c>
      <c r="CQ1272" s="63">
        <f t="shared" si="525"/>
        <v>0</v>
      </c>
      <c r="CR1272" s="63">
        <f t="shared" si="525"/>
        <v>0</v>
      </c>
      <c r="CS1272" s="63">
        <f t="shared" si="525"/>
        <v>0</v>
      </c>
      <c r="CT1272" s="63">
        <f t="shared" si="525"/>
        <v>0</v>
      </c>
      <c r="CU1272" s="63">
        <f t="shared" si="525"/>
        <v>0</v>
      </c>
      <c r="CV1272" s="63">
        <f t="shared" si="525"/>
        <v>0</v>
      </c>
      <c r="CW1272" s="63"/>
      <c r="CX1272" s="63"/>
      <c r="CY1272" s="63"/>
      <c r="CZ1272" s="63"/>
      <c r="DA1272" s="63"/>
      <c r="DB1272" s="63"/>
      <c r="DC1272" s="63"/>
      <c r="DD1272" s="63"/>
      <c r="DE1272" s="63"/>
      <c r="DF1272" s="63"/>
      <c r="DG1272" s="63"/>
      <c r="DH1272" s="63"/>
      <c r="DI1272" s="63"/>
      <c r="DJ1272" s="63"/>
      <c r="DK1272" s="63"/>
      <c r="DL1272" s="63"/>
      <c r="DM1272" s="63"/>
      <c r="DN1272" s="63"/>
      <c r="DO1272" s="63"/>
      <c r="DP1272" s="63"/>
      <c r="DQ1272" s="63"/>
      <c r="DR1272" s="63"/>
      <c r="DS1272" s="63"/>
      <c r="DT1272" s="8"/>
    </row>
    <row r="1273" spans="1:124" ht="15" customHeight="1">
      <c r="C1273" s="1"/>
      <c r="E1273" s="5"/>
      <c r="F1273" s="5"/>
      <c r="G1273" s="129"/>
      <c r="H1273" s="134"/>
      <c r="I1273" s="2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BA1273" s="5"/>
      <c r="BB1273" s="5"/>
      <c r="BC1273" s="5"/>
      <c r="BD1273" s="5"/>
      <c r="BN1273" s="112"/>
      <c r="BO1273" s="114"/>
      <c r="BP1273" s="118"/>
      <c r="BQ1273" s="118"/>
    </row>
    <row r="1274" spans="1:124" ht="15" hidden="1" customHeight="1" outlineLevel="1">
      <c r="A1274" t="s">
        <v>2409</v>
      </c>
      <c r="B1274" t="s">
        <v>1319</v>
      </c>
      <c r="C1274" s="1">
        <f t="shared" ref="C1274:C1288" si="526">SUM(N1274:AY1274)</f>
        <v>150325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>IF(P1274&gt;0,RANK(P1274,(N1274:P1274,Q1274:AE1274)),0)</f>
        <v>0</v>
      </c>
      <c r="G1274" s="129">
        <f t="shared" si="502"/>
        <v>36683</v>
      </c>
      <c r="H1274" s="134">
        <f t="shared" si="503"/>
        <v>0.24402461333776818</v>
      </c>
      <c r="I1274" s="2"/>
      <c r="J1274" s="2">
        <f t="shared" ref="J1274:J1288" si="527">IF($C1274=0,"-",N1274/$C1274)</f>
        <v>0.61196740395809079</v>
      </c>
      <c r="K1274" s="2">
        <f t="shared" ref="K1274:K1288" si="528">IF($C1274=0,"-",O1274/$C1274)</f>
        <v>0.36794279062032265</v>
      </c>
      <c r="L1274" s="2">
        <f t="shared" ref="L1274:L1288" si="529">IF($C1274=0,"-",P1274/$C1274)</f>
        <v>0</v>
      </c>
      <c r="M1274" s="2">
        <f t="shared" ref="M1274:M1288" si="530">IF(C1274=0,"-",(1-J1274-K1274-L1274))</f>
        <v>2.008980542158656E-2</v>
      </c>
      <c r="N1274" s="63">
        <v>91994</v>
      </c>
      <c r="O1274" s="63">
        <v>55311</v>
      </c>
      <c r="P1274" s="63">
        <v>0</v>
      </c>
      <c r="Q1274" s="63">
        <v>1856</v>
      </c>
      <c r="R1274" s="63">
        <v>638</v>
      </c>
      <c r="S1274" s="63"/>
      <c r="T1274" s="63"/>
      <c r="U1274" s="63"/>
      <c r="V1274" s="63"/>
      <c r="W1274" s="63">
        <v>526</v>
      </c>
      <c r="X1274" s="63"/>
      <c r="Y1274" s="63"/>
      <c r="Z1274" s="63"/>
      <c r="AA1274" s="63">
        <v>0</v>
      </c>
      <c r="AB1274" s="63"/>
      <c r="AC1274" s="63"/>
      <c r="AD1274" s="63"/>
      <c r="AE1274" s="63">
        <v>0</v>
      </c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BA1274" s="5">
        <f>IF(Q1274&gt;0,RANK(Q1274,(N1274:P1274,Q1274:AE1274)),0)</f>
        <v>3</v>
      </c>
      <c r="BB1274" s="5">
        <f>IF(R1274&gt;0,RANK(R1274,(N1274:P1274,Q1274:AE1274)),0)</f>
        <v>4</v>
      </c>
      <c r="BC1274" s="5">
        <f>IF(T1274&gt;0,RANK(T1274,(N1274:P1274,Q1274:AE1274)),0)</f>
        <v>0</v>
      </c>
      <c r="BD1274" s="5">
        <f>IF(S1274&gt;0,RANK(S1274,(N1274:P1274,Q1274:AE1274)),0)</f>
        <v>0</v>
      </c>
      <c r="BE1274" s="2">
        <f t="shared" ref="BE1274:BE1288" si="531">IF($C1274=0,"-",Q1274/$C1274)</f>
        <v>1.2346582404789622E-2</v>
      </c>
      <c r="BF1274" s="2">
        <f t="shared" ref="BF1274:BF1288" si="532">IF($C1274=0,"-",R1274/$C1274)</f>
        <v>4.2441377016464331E-3</v>
      </c>
      <c r="BG1274" s="2">
        <f t="shared" ref="BG1274:BG1288" si="533">IF($C1274=0,"-",T1274/$C1274)</f>
        <v>0</v>
      </c>
      <c r="BH1274" s="2">
        <f t="shared" ref="BH1274:BH1288" si="534">IF($C1274=0,"-",S1274/$C1274)</f>
        <v>0</v>
      </c>
      <c r="BJ1274" t="s">
        <v>2409</v>
      </c>
      <c r="BK1274" t="s">
        <v>1319</v>
      </c>
      <c r="BL1274">
        <v>9</v>
      </c>
      <c r="BN1274" s="112">
        <v>25</v>
      </c>
      <c r="BO1274" s="114">
        <v>1</v>
      </c>
      <c r="BP1274" s="118">
        <f t="shared" si="523"/>
        <v>25001</v>
      </c>
      <c r="BQ1274" s="118">
        <f t="shared" si="522"/>
        <v>25001</v>
      </c>
      <c r="BR1274" s="5" t="s">
        <v>3151</v>
      </c>
      <c r="BS1274" s="63">
        <f>SUMIF(Town!$BI$724:$BI$1074,$BP1274,Town!BL$724:BL$1074)</f>
        <v>0</v>
      </c>
      <c r="BV1274" s="63"/>
    </row>
    <row r="1275" spans="1:124" ht="15" hidden="1" customHeight="1" outlineLevel="1">
      <c r="A1275" t="s">
        <v>2311</v>
      </c>
      <c r="B1275" t="s">
        <v>1319</v>
      </c>
      <c r="C1275" s="1">
        <f t="shared" si="526"/>
        <v>71375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>IF(P1275&gt;0,RANK(P1275,(N1275:P1275,Q1275:AE1275)),0)</f>
        <v>0</v>
      </c>
      <c r="G1275" s="129">
        <f t="shared" si="502"/>
        <v>33641</v>
      </c>
      <c r="H1275" s="134">
        <f t="shared" si="503"/>
        <v>0.47132749562171627</v>
      </c>
      <c r="I1275" s="2"/>
      <c r="J1275" s="2">
        <f t="shared" si="527"/>
        <v>0.72441330998248687</v>
      </c>
      <c r="K1275" s="2">
        <f t="shared" si="528"/>
        <v>0.2530858143607706</v>
      </c>
      <c r="L1275" s="2">
        <f t="shared" si="529"/>
        <v>0</v>
      </c>
      <c r="M1275" s="2">
        <f t="shared" si="530"/>
        <v>2.2500875656742525E-2</v>
      </c>
      <c r="N1275" s="63">
        <v>51705</v>
      </c>
      <c r="O1275" s="63">
        <v>18064</v>
      </c>
      <c r="P1275" s="63">
        <v>0</v>
      </c>
      <c r="Q1275" s="63">
        <v>927</v>
      </c>
      <c r="R1275" s="63">
        <v>465</v>
      </c>
      <c r="S1275" s="63"/>
      <c r="T1275" s="63"/>
      <c r="U1275" s="63"/>
      <c r="V1275" s="63"/>
      <c r="W1275" s="63">
        <v>214</v>
      </c>
      <c r="X1275" s="63"/>
      <c r="Y1275" s="63"/>
      <c r="Z1275" s="63"/>
      <c r="AA1275" s="63">
        <v>0</v>
      </c>
      <c r="AB1275" s="63"/>
      <c r="AC1275" s="63"/>
      <c r="AD1275" s="63"/>
      <c r="AE1275" s="63">
        <v>0</v>
      </c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BA1275" s="5">
        <f>IF(Q1275&gt;0,RANK(Q1275,(N1275:P1275,Q1275:AE1275)),0)</f>
        <v>3</v>
      </c>
      <c r="BB1275" s="5">
        <f>IF(R1275&gt;0,RANK(R1275,(N1275:P1275,Q1275:AE1275)),0)</f>
        <v>4</v>
      </c>
      <c r="BC1275" s="5">
        <f>IF(T1275&gt;0,RANK(T1275,(N1275:P1275,Q1275:AE1275)),0)</f>
        <v>0</v>
      </c>
      <c r="BD1275" s="5">
        <f>IF(S1275&gt;0,RANK(S1275,(N1275:P1275,Q1275:AE1275)),0)</f>
        <v>0</v>
      </c>
      <c r="BE1275" s="2">
        <f t="shared" si="531"/>
        <v>1.2987740805604202E-2</v>
      </c>
      <c r="BF1275" s="2">
        <f t="shared" si="532"/>
        <v>6.5148861646234677E-3</v>
      </c>
      <c r="BG1275" s="2">
        <f t="shared" si="533"/>
        <v>0</v>
      </c>
      <c r="BH1275" s="2">
        <f t="shared" si="534"/>
        <v>0</v>
      </c>
      <c r="BJ1275" t="s">
        <v>2311</v>
      </c>
      <c r="BK1275" t="s">
        <v>1319</v>
      </c>
      <c r="BL1275">
        <v>1</v>
      </c>
      <c r="BN1275" s="112">
        <v>25</v>
      </c>
      <c r="BO1275" s="114">
        <v>3</v>
      </c>
      <c r="BP1275" s="118">
        <f t="shared" si="523"/>
        <v>25003</v>
      </c>
      <c r="BQ1275" s="118">
        <f t="shared" si="522"/>
        <v>25003</v>
      </c>
      <c r="BR1275" s="5" t="s">
        <v>3151</v>
      </c>
      <c r="BS1275" s="63">
        <f>SUMIF(Town!$BI$724:$BI$1074,$BP1275,Town!BL$724:BL$1074)</f>
        <v>0</v>
      </c>
      <c r="BV1275" s="63"/>
    </row>
    <row r="1276" spans="1:124" ht="15" hidden="1" customHeight="1" outlineLevel="1">
      <c r="A1276" t="s">
        <v>2213</v>
      </c>
      <c r="B1276" t="s">
        <v>1319</v>
      </c>
      <c r="C1276" s="1">
        <f t="shared" si="526"/>
        <v>279279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>IF(P1276&gt;0,RANK(P1276,(N1276:P1276,Q1276:AE1276)),0)</f>
        <v>0</v>
      </c>
      <c r="G1276" s="129">
        <f t="shared" si="502"/>
        <v>33505</v>
      </c>
      <c r="H1276" s="134">
        <f t="shared" si="503"/>
        <v>0.11996963609866836</v>
      </c>
      <c r="I1276" s="2"/>
      <c r="J1276" s="2">
        <f t="shared" si="527"/>
        <v>0.54918916209238788</v>
      </c>
      <c r="K1276" s="2">
        <f t="shared" si="528"/>
        <v>0.42921952599371954</v>
      </c>
      <c r="L1276" s="2">
        <f t="shared" si="529"/>
        <v>0</v>
      </c>
      <c r="M1276" s="2">
        <f t="shared" si="530"/>
        <v>2.1591311913892575E-2</v>
      </c>
      <c r="N1276" s="63">
        <v>153377</v>
      </c>
      <c r="O1276" s="63">
        <v>119872</v>
      </c>
      <c r="P1276" s="63">
        <v>0</v>
      </c>
      <c r="Q1276" s="63">
        <v>3667</v>
      </c>
      <c r="R1276" s="63">
        <v>1427</v>
      </c>
      <c r="S1276" s="63"/>
      <c r="T1276" s="63"/>
      <c r="U1276" s="63"/>
      <c r="V1276" s="63"/>
      <c r="W1276" s="63">
        <v>936</v>
      </c>
      <c r="X1276" s="63"/>
      <c r="Y1276" s="63"/>
      <c r="Z1276" s="63"/>
      <c r="AA1276" s="63">
        <v>0</v>
      </c>
      <c r="AB1276" s="63"/>
      <c r="AC1276" s="63"/>
      <c r="AD1276" s="63"/>
      <c r="AE1276" s="63">
        <v>0</v>
      </c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BA1276" s="5">
        <f>IF(Q1276&gt;0,RANK(Q1276,(N1276:P1276,Q1276:AE1276)),0)</f>
        <v>3</v>
      </c>
      <c r="BB1276" s="5">
        <f>IF(R1276&gt;0,RANK(R1276,(N1276:P1276,Q1276:AE1276)),0)</f>
        <v>4</v>
      </c>
      <c r="BC1276" s="5">
        <f>IF(T1276&gt;0,RANK(T1276,(N1276:P1276,Q1276:AE1276)),0)</f>
        <v>0</v>
      </c>
      <c r="BD1276" s="5">
        <f>IF(S1276&gt;0,RANK(S1276,(N1276:P1276,Q1276:AE1276)),0)</f>
        <v>0</v>
      </c>
      <c r="BE1276" s="2">
        <f t="shared" si="531"/>
        <v>1.313023893669055E-2</v>
      </c>
      <c r="BF1276" s="2">
        <f t="shared" si="532"/>
        <v>5.1095857547470451E-3</v>
      </c>
      <c r="BG1276" s="2">
        <f t="shared" si="533"/>
        <v>0</v>
      </c>
      <c r="BH1276" s="2">
        <f t="shared" si="534"/>
        <v>0</v>
      </c>
      <c r="BJ1276" t="s">
        <v>2213</v>
      </c>
      <c r="BK1276" t="s">
        <v>1319</v>
      </c>
      <c r="BN1276" s="112">
        <v>25</v>
      </c>
      <c r="BO1276" s="114">
        <v>5</v>
      </c>
      <c r="BP1276" s="118">
        <f t="shared" si="523"/>
        <v>25005</v>
      </c>
      <c r="BQ1276" s="118">
        <f t="shared" si="522"/>
        <v>25005</v>
      </c>
      <c r="BR1276" s="5" t="s">
        <v>3151</v>
      </c>
      <c r="BS1276" s="63">
        <f>SUMIF(Town!$BI$724:$BI$1074,$BP1276,Town!BL$724:BL$1074)</f>
        <v>0</v>
      </c>
      <c r="BV1276" s="63"/>
    </row>
    <row r="1277" spans="1:124" ht="15" hidden="1" customHeight="1" outlineLevel="1">
      <c r="A1277" t="s">
        <v>3030</v>
      </c>
      <c r="B1277" t="s">
        <v>1319</v>
      </c>
      <c r="C1277" s="1">
        <f t="shared" si="526"/>
        <v>12798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>IF(P1277&gt;0,RANK(P1277,(N1277:P1277,Q1277:AE1277)),0)</f>
        <v>0</v>
      </c>
      <c r="G1277" s="129">
        <f t="shared" si="502"/>
        <v>7283</v>
      </c>
      <c r="H1277" s="134">
        <f t="shared" si="503"/>
        <v>0.5690732927019847</v>
      </c>
      <c r="I1277" s="2"/>
      <c r="J1277" s="2">
        <f t="shared" si="527"/>
        <v>0.77465228942022191</v>
      </c>
      <c r="K1277" s="2">
        <f t="shared" si="528"/>
        <v>0.20557899671823723</v>
      </c>
      <c r="L1277" s="2">
        <f t="shared" si="529"/>
        <v>0</v>
      </c>
      <c r="M1277" s="2">
        <f t="shared" si="530"/>
        <v>1.976871386154086E-2</v>
      </c>
      <c r="N1277" s="63">
        <v>9914</v>
      </c>
      <c r="O1277" s="63">
        <v>2631</v>
      </c>
      <c r="P1277" s="63">
        <v>0</v>
      </c>
      <c r="Q1277" s="63">
        <v>138</v>
      </c>
      <c r="R1277" s="63">
        <v>82</v>
      </c>
      <c r="S1277" s="63"/>
      <c r="T1277" s="63"/>
      <c r="U1277" s="63"/>
      <c r="V1277" s="63"/>
      <c r="W1277" s="63">
        <v>33</v>
      </c>
      <c r="X1277" s="63"/>
      <c r="Y1277" s="63"/>
      <c r="Z1277" s="63"/>
      <c r="AA1277" s="63">
        <v>0</v>
      </c>
      <c r="AB1277" s="63"/>
      <c r="AC1277" s="63"/>
      <c r="AD1277" s="63"/>
      <c r="AE1277" s="63">
        <v>0</v>
      </c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BA1277" s="5">
        <f>IF(Q1277&gt;0,RANK(Q1277,(N1277:P1277,Q1277:AE1277)),0)</f>
        <v>3</v>
      </c>
      <c r="BB1277" s="5">
        <f>IF(R1277&gt;0,RANK(R1277,(N1277:P1277,Q1277:AE1277)),0)</f>
        <v>4</v>
      </c>
      <c r="BC1277" s="5">
        <f>IF(T1277&gt;0,RANK(T1277,(N1277:P1277,Q1277:AE1277)),0)</f>
        <v>0</v>
      </c>
      <c r="BD1277" s="5">
        <f>IF(S1277&gt;0,RANK(S1277,(N1277:P1277,Q1277:AE1277)),0)</f>
        <v>0</v>
      </c>
      <c r="BE1277" s="2">
        <f t="shared" si="531"/>
        <v>1.0782934833567745E-2</v>
      </c>
      <c r="BF1277" s="2">
        <f t="shared" si="532"/>
        <v>6.4072511329895292E-3</v>
      </c>
      <c r="BG1277" s="2">
        <f t="shared" si="533"/>
        <v>0</v>
      </c>
      <c r="BH1277" s="2">
        <f t="shared" si="534"/>
        <v>0</v>
      </c>
      <c r="BJ1277" t="s">
        <v>3030</v>
      </c>
      <c r="BK1277" t="s">
        <v>1319</v>
      </c>
      <c r="BL1277">
        <v>9</v>
      </c>
      <c r="BN1277" s="112">
        <v>25</v>
      </c>
      <c r="BO1277" s="114">
        <v>7</v>
      </c>
      <c r="BP1277" s="118">
        <f t="shared" si="523"/>
        <v>25007</v>
      </c>
      <c r="BQ1277" s="118">
        <f t="shared" si="522"/>
        <v>25007</v>
      </c>
      <c r="BR1277" s="5" t="s">
        <v>3151</v>
      </c>
      <c r="BS1277" s="63">
        <f>SUMIF(Town!$BI$724:$BI$1074,$BP1277,Town!BL$724:BL$1074)</f>
        <v>0</v>
      </c>
      <c r="BV1277" s="63"/>
    </row>
    <row r="1278" spans="1:124" ht="15" hidden="1" customHeight="1" outlineLevel="1">
      <c r="A1278" t="s">
        <v>841</v>
      </c>
      <c r="B1278" t="s">
        <v>1319</v>
      </c>
      <c r="C1278" s="1">
        <f t="shared" si="526"/>
        <v>421210</v>
      </c>
      <c r="D1278" s="5">
        <f>IF(N1278&gt;0, RANK(N1278,(N1278:P1278,Q1278:AE1278)),0)</f>
        <v>1</v>
      </c>
      <c r="E1278" s="5">
        <f>IF(O1278&gt;0,RANK(O1278,(N1278:P1278,Q1278:AE1278)),0)</f>
        <v>2</v>
      </c>
      <c r="F1278" s="5">
        <f>IF(P1278&gt;0,RANK(P1278,(N1278:P1278,Q1278:AE1278)),0)</f>
        <v>0</v>
      </c>
      <c r="G1278" s="129">
        <f t="shared" si="502"/>
        <v>122361</v>
      </c>
      <c r="H1278" s="134">
        <f t="shared" si="503"/>
        <v>0.29049880107309894</v>
      </c>
      <c r="I1278" s="2"/>
      <c r="J1278" s="2">
        <f t="shared" si="527"/>
        <v>0.63435815863820899</v>
      </c>
      <c r="K1278" s="2">
        <f t="shared" si="528"/>
        <v>0.34385935756511005</v>
      </c>
      <c r="L1278" s="2">
        <f t="shared" si="529"/>
        <v>0</v>
      </c>
      <c r="M1278" s="2">
        <f t="shared" si="530"/>
        <v>2.1782483796680963E-2</v>
      </c>
      <c r="N1278" s="63">
        <v>267198</v>
      </c>
      <c r="O1278" s="63">
        <v>144837</v>
      </c>
      <c r="P1278" s="63">
        <v>0</v>
      </c>
      <c r="Q1278" s="63">
        <v>5356</v>
      </c>
      <c r="R1278" s="63">
        <v>1899</v>
      </c>
      <c r="S1278" s="63"/>
      <c r="T1278" s="63"/>
      <c r="U1278" s="63"/>
      <c r="V1278" s="63"/>
      <c r="W1278" s="63">
        <v>1920</v>
      </c>
      <c r="X1278" s="63"/>
      <c r="Y1278" s="63"/>
      <c r="Z1278" s="63"/>
      <c r="AA1278" s="63">
        <v>0</v>
      </c>
      <c r="AB1278" s="63"/>
      <c r="AC1278" s="63"/>
      <c r="AD1278" s="63"/>
      <c r="AE1278" s="63">
        <v>0</v>
      </c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BA1278" s="5">
        <f>IF(Q1278&gt;0,RANK(Q1278,(N1278:P1278,Q1278:AE1278)),0)</f>
        <v>3</v>
      </c>
      <c r="BB1278" s="5">
        <f>IF(R1278&gt;0,RANK(R1278,(N1278:P1278,Q1278:AE1278)),0)</f>
        <v>5</v>
      </c>
      <c r="BC1278" s="5">
        <f>IF(T1278&gt;0,RANK(T1278,(N1278:P1278,Q1278:AE1278)),0)</f>
        <v>0</v>
      </c>
      <c r="BD1278" s="5">
        <f>IF(S1278&gt;0,RANK(S1278,(N1278:P1278,Q1278:AE1278)),0)</f>
        <v>0</v>
      </c>
      <c r="BE1278" s="2">
        <f t="shared" si="531"/>
        <v>1.2715747489375847E-2</v>
      </c>
      <c r="BF1278" s="2">
        <f t="shared" si="532"/>
        <v>4.5084399705610026E-3</v>
      </c>
      <c r="BG1278" s="2">
        <f t="shared" si="533"/>
        <v>0</v>
      </c>
      <c r="BH1278" s="2">
        <f t="shared" si="534"/>
        <v>0</v>
      </c>
      <c r="BJ1278" t="s">
        <v>841</v>
      </c>
      <c r="BK1278" t="s">
        <v>1319</v>
      </c>
      <c r="BN1278" s="112">
        <v>25</v>
      </c>
      <c r="BO1278" s="114">
        <v>9</v>
      </c>
      <c r="BP1278" s="118">
        <f t="shared" si="523"/>
        <v>25009</v>
      </c>
      <c r="BQ1278" s="118">
        <f t="shared" si="522"/>
        <v>25009</v>
      </c>
      <c r="BR1278" s="5" t="s">
        <v>3151</v>
      </c>
      <c r="BS1278" s="63">
        <f>SUMIF(Town!$BI$724:$BI$1074,$BP1278,Town!BL$724:BL$1074)</f>
        <v>0</v>
      </c>
      <c r="BV1278" s="63"/>
    </row>
    <row r="1279" spans="1:124" ht="15" hidden="1" customHeight="1" outlineLevel="1">
      <c r="A1279" t="s">
        <v>1137</v>
      </c>
      <c r="B1279" t="s">
        <v>1319</v>
      </c>
      <c r="C1279" s="1">
        <f t="shared" si="526"/>
        <v>42458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>IF(P1279&gt;0,RANK(P1279,(N1279:P1279,Q1279:AE1279)),0)</f>
        <v>0</v>
      </c>
      <c r="G1279" s="129">
        <f t="shared" si="502"/>
        <v>18829</v>
      </c>
      <c r="H1279" s="134">
        <f t="shared" si="503"/>
        <v>0.4434735503320929</v>
      </c>
      <c r="I1279" s="2"/>
      <c r="J1279" s="2">
        <f t="shared" si="527"/>
        <v>0.70728720146968771</v>
      </c>
      <c r="K1279" s="2">
        <f t="shared" si="528"/>
        <v>0.26381365113759481</v>
      </c>
      <c r="L1279" s="2">
        <f t="shared" si="529"/>
        <v>0</v>
      </c>
      <c r="M1279" s="2">
        <f t="shared" si="530"/>
        <v>2.8899147392717484E-2</v>
      </c>
      <c r="N1279" s="63">
        <v>30030</v>
      </c>
      <c r="O1279" s="63">
        <v>11201</v>
      </c>
      <c r="P1279" s="63">
        <v>0</v>
      </c>
      <c r="Q1279" s="63">
        <v>692</v>
      </c>
      <c r="R1279" s="63">
        <v>380</v>
      </c>
      <c r="S1279" s="63"/>
      <c r="T1279" s="63"/>
      <c r="U1279" s="63"/>
      <c r="V1279" s="63"/>
      <c r="W1279" s="63">
        <v>155</v>
      </c>
      <c r="X1279" s="63"/>
      <c r="Y1279" s="63"/>
      <c r="Z1279" s="63"/>
      <c r="AA1279" s="63">
        <v>0</v>
      </c>
      <c r="AB1279" s="63"/>
      <c r="AC1279" s="63"/>
      <c r="AD1279" s="63"/>
      <c r="AE1279" s="63">
        <v>0</v>
      </c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BA1279" s="5">
        <f>IF(Q1279&gt;0,RANK(Q1279,(N1279:P1279,Q1279:AE1279)),0)</f>
        <v>3</v>
      </c>
      <c r="BB1279" s="5">
        <f>IF(R1279&gt;0,RANK(R1279,(N1279:P1279,Q1279:AE1279)),0)</f>
        <v>4</v>
      </c>
      <c r="BC1279" s="5">
        <f>IF(T1279&gt;0,RANK(T1279,(N1279:P1279,Q1279:AE1279)),0)</f>
        <v>0</v>
      </c>
      <c r="BD1279" s="5">
        <f>IF(S1279&gt;0,RANK(S1279,(N1279:P1279,Q1279:AE1279)),0)</f>
        <v>0</v>
      </c>
      <c r="BE1279" s="2">
        <f t="shared" si="531"/>
        <v>1.6298459654246551E-2</v>
      </c>
      <c r="BF1279" s="2">
        <f t="shared" si="532"/>
        <v>8.9500211974186256E-3</v>
      </c>
      <c r="BG1279" s="2">
        <f t="shared" si="533"/>
        <v>0</v>
      </c>
      <c r="BH1279" s="2">
        <f t="shared" si="534"/>
        <v>0</v>
      </c>
      <c r="BJ1279" t="s">
        <v>1137</v>
      </c>
      <c r="BK1279" t="s">
        <v>1319</v>
      </c>
      <c r="BN1279" s="112">
        <v>25</v>
      </c>
      <c r="BO1279" s="114">
        <v>11</v>
      </c>
      <c r="BP1279" s="118">
        <f t="shared" si="523"/>
        <v>25011</v>
      </c>
      <c r="BQ1279" s="118">
        <f t="shared" si="522"/>
        <v>25011</v>
      </c>
      <c r="BR1279" s="5" t="s">
        <v>3151</v>
      </c>
      <c r="BS1279" s="63">
        <f>SUMIF(Town!$BI$724:$BI$1074,$BP1279,Town!BL$724:BL$1074)</f>
        <v>0</v>
      </c>
      <c r="BV1279" s="63"/>
    </row>
    <row r="1280" spans="1:124" ht="15" hidden="1" customHeight="1" outlineLevel="1">
      <c r="A1280" t="s">
        <v>2851</v>
      </c>
      <c r="B1280" t="s">
        <v>1319</v>
      </c>
      <c r="C1280" s="1">
        <f t="shared" si="526"/>
        <v>218177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>IF(P1280&gt;0,RANK(P1280,(N1280:P1280,Q1280:AE1280)),0)</f>
        <v>0</v>
      </c>
      <c r="G1280" s="129">
        <f t="shared" si="502"/>
        <v>38630</v>
      </c>
      <c r="H1280" s="134">
        <f t="shared" si="503"/>
        <v>0.17705807669919377</v>
      </c>
      <c r="I1280" s="2"/>
      <c r="J1280" s="2">
        <f t="shared" si="527"/>
        <v>0.57727441480999375</v>
      </c>
      <c r="K1280" s="2">
        <f t="shared" si="528"/>
        <v>0.40021633811079993</v>
      </c>
      <c r="L1280" s="2">
        <f t="shared" si="529"/>
        <v>0</v>
      </c>
      <c r="M1280" s="2">
        <f t="shared" si="530"/>
        <v>2.2509247079206318E-2</v>
      </c>
      <c r="N1280" s="63">
        <v>125948</v>
      </c>
      <c r="O1280" s="63">
        <v>87318</v>
      </c>
      <c r="P1280" s="63">
        <v>0</v>
      </c>
      <c r="Q1280" s="63">
        <v>2971</v>
      </c>
      <c r="R1280" s="63">
        <v>1166</v>
      </c>
      <c r="S1280" s="63"/>
      <c r="T1280" s="63"/>
      <c r="U1280" s="63"/>
      <c r="V1280" s="63"/>
      <c r="W1280" s="63">
        <v>774</v>
      </c>
      <c r="X1280" s="63"/>
      <c r="Y1280" s="63"/>
      <c r="Z1280" s="63"/>
      <c r="AA1280" s="63">
        <v>0</v>
      </c>
      <c r="AB1280" s="63"/>
      <c r="AC1280" s="63"/>
      <c r="AD1280" s="63"/>
      <c r="AE1280" s="63">
        <v>0</v>
      </c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BA1280" s="5">
        <f>IF(Q1280&gt;0,RANK(Q1280,(N1280:P1280,Q1280:AE1280)),0)</f>
        <v>3</v>
      </c>
      <c r="BB1280" s="5">
        <f>IF(R1280&gt;0,RANK(R1280,(N1280:P1280,Q1280:AE1280)),0)</f>
        <v>4</v>
      </c>
      <c r="BC1280" s="5">
        <f>IF(T1280&gt;0,RANK(T1280,(N1280:P1280,Q1280:AE1280)),0)</f>
        <v>0</v>
      </c>
      <c r="BD1280" s="5">
        <f>IF(S1280&gt;0,RANK(S1280,(N1280:P1280,Q1280:AE1280)),0)</f>
        <v>0</v>
      </c>
      <c r="BE1280" s="2">
        <f t="shared" si="531"/>
        <v>1.361738405056445E-2</v>
      </c>
      <c r="BF1280" s="2">
        <f t="shared" si="532"/>
        <v>5.344284686286822E-3</v>
      </c>
      <c r="BG1280" s="2">
        <f t="shared" si="533"/>
        <v>0</v>
      </c>
      <c r="BH1280" s="2">
        <f t="shared" si="534"/>
        <v>0</v>
      </c>
      <c r="BJ1280" t="s">
        <v>2851</v>
      </c>
      <c r="BK1280" t="s">
        <v>1319</v>
      </c>
      <c r="BN1280" s="112">
        <v>25</v>
      </c>
      <c r="BO1280" s="114">
        <v>13</v>
      </c>
      <c r="BP1280" s="118">
        <f t="shared" si="523"/>
        <v>25013</v>
      </c>
      <c r="BQ1280" s="118">
        <f t="shared" si="522"/>
        <v>25013</v>
      </c>
      <c r="BR1280" s="5" t="s">
        <v>3151</v>
      </c>
      <c r="BS1280" s="63">
        <f>SUMIF(Town!$BI$724:$BI$1074,$BP1280,Town!BL$724:BL$1074)</f>
        <v>0</v>
      </c>
      <c r="BV1280" s="63"/>
    </row>
    <row r="1281" spans="1:87" ht="15" hidden="1" customHeight="1" outlineLevel="1">
      <c r="A1281" t="s">
        <v>2174</v>
      </c>
      <c r="B1281" t="s">
        <v>1319</v>
      </c>
      <c r="C1281" s="1">
        <f t="shared" si="526"/>
        <v>87854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>IF(P1281&gt;0,RANK(P1281,(N1281:P1281,Q1281:AE1281)),0)</f>
        <v>0</v>
      </c>
      <c r="G1281" s="129">
        <f t="shared" si="502"/>
        <v>41081</v>
      </c>
      <c r="H1281" s="134">
        <f t="shared" si="503"/>
        <v>0.46760534523186198</v>
      </c>
      <c r="I1281" s="2"/>
      <c r="J1281" s="2">
        <f t="shared" si="527"/>
        <v>0.72121929564960052</v>
      </c>
      <c r="K1281" s="2">
        <f t="shared" si="528"/>
        <v>0.25361395041773854</v>
      </c>
      <c r="L1281" s="2">
        <f t="shared" si="529"/>
        <v>0</v>
      </c>
      <c r="M1281" s="2">
        <f t="shared" si="530"/>
        <v>2.5166753932660935E-2</v>
      </c>
      <c r="N1281" s="63">
        <v>63362</v>
      </c>
      <c r="O1281" s="63">
        <v>22281</v>
      </c>
      <c r="P1281" s="63">
        <v>0</v>
      </c>
      <c r="Q1281" s="63">
        <v>1086</v>
      </c>
      <c r="R1281" s="63">
        <v>768</v>
      </c>
      <c r="S1281" s="63"/>
      <c r="T1281" s="63"/>
      <c r="U1281" s="63"/>
      <c r="V1281" s="63"/>
      <c r="W1281" s="63">
        <v>357</v>
      </c>
      <c r="X1281" s="63"/>
      <c r="Y1281" s="63"/>
      <c r="Z1281" s="63"/>
      <c r="AA1281" s="63">
        <v>0</v>
      </c>
      <c r="AB1281" s="63"/>
      <c r="AC1281" s="63"/>
      <c r="AD1281" s="63"/>
      <c r="AE1281" s="63">
        <v>0</v>
      </c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BA1281" s="5">
        <f>IF(Q1281&gt;0,RANK(Q1281,(N1281:P1281,Q1281:AE1281)),0)</f>
        <v>3</v>
      </c>
      <c r="BB1281" s="5">
        <f>IF(R1281&gt;0,RANK(R1281,(N1281:P1281,Q1281:AE1281)),0)</f>
        <v>4</v>
      </c>
      <c r="BC1281" s="5">
        <f>IF(T1281&gt;0,RANK(T1281,(N1281:P1281,Q1281:AE1281)),0)</f>
        <v>0</v>
      </c>
      <c r="BD1281" s="5">
        <f>IF(S1281&gt;0,RANK(S1281,(N1281:P1281,Q1281:AE1281)),0)</f>
        <v>0</v>
      </c>
      <c r="BE1281" s="2">
        <f t="shared" si="531"/>
        <v>1.2361417806815853E-2</v>
      </c>
      <c r="BF1281" s="2">
        <f t="shared" si="532"/>
        <v>8.7417761285769578E-3</v>
      </c>
      <c r="BG1281" s="2">
        <f t="shared" si="533"/>
        <v>0</v>
      </c>
      <c r="BH1281" s="2">
        <f t="shared" si="534"/>
        <v>0</v>
      </c>
      <c r="BJ1281" t="s">
        <v>2174</v>
      </c>
      <c r="BK1281" t="s">
        <v>1319</v>
      </c>
      <c r="BN1281" s="112">
        <v>25</v>
      </c>
      <c r="BO1281" s="114">
        <v>15</v>
      </c>
      <c r="BP1281" s="118">
        <f t="shared" si="523"/>
        <v>25015</v>
      </c>
      <c r="BQ1281" s="118">
        <f t="shared" si="522"/>
        <v>25015</v>
      </c>
      <c r="BR1281" s="5" t="s">
        <v>3151</v>
      </c>
      <c r="BS1281" s="63">
        <f>SUMIF(Town!$BI$724:$BI$1074,$BP1281,Town!BL$724:BL$1074)</f>
        <v>0</v>
      </c>
      <c r="BV1281" s="63"/>
    </row>
    <row r="1282" spans="1:87" ht="15" hidden="1" customHeight="1" outlineLevel="1">
      <c r="A1282" t="s">
        <v>503</v>
      </c>
      <c r="B1282" t="s">
        <v>1319</v>
      </c>
      <c r="C1282" s="1">
        <f t="shared" si="526"/>
        <v>863577</v>
      </c>
      <c r="D1282" s="5">
        <f>IF(N1282&gt;0, RANK(N1282,(N1282:P1282,Q1282:AE1282)),0)</f>
        <v>1</v>
      </c>
      <c r="E1282" s="5">
        <f>IF(O1282&gt;0,RANK(O1282,(N1282:P1282,Q1282:AE1282)),0)</f>
        <v>2</v>
      </c>
      <c r="F1282" s="5">
        <f>IF(P1282&gt;0,RANK(P1282,(N1282:P1282,Q1282:AE1282)),0)</f>
        <v>0</v>
      </c>
      <c r="G1282" s="129">
        <f t="shared" si="502"/>
        <v>390240</v>
      </c>
      <c r="H1282" s="134">
        <f t="shared" si="503"/>
        <v>0.45188790345273205</v>
      </c>
      <c r="I1282" s="2"/>
      <c r="J1282" s="2">
        <f t="shared" si="527"/>
        <v>0.71469712602350455</v>
      </c>
      <c r="K1282" s="2">
        <f t="shared" si="528"/>
        <v>0.26280922257077249</v>
      </c>
      <c r="L1282" s="2">
        <f t="shared" si="529"/>
        <v>0</v>
      </c>
      <c r="M1282" s="2">
        <f t="shared" si="530"/>
        <v>2.2493651405722959E-2</v>
      </c>
      <c r="N1282" s="63">
        <v>617196</v>
      </c>
      <c r="O1282" s="63">
        <v>226956</v>
      </c>
      <c r="P1282" s="63">
        <v>0</v>
      </c>
      <c r="Q1282" s="63">
        <v>10649</v>
      </c>
      <c r="R1282" s="63">
        <v>4484</v>
      </c>
      <c r="S1282" s="63"/>
      <c r="T1282" s="63"/>
      <c r="U1282" s="63"/>
      <c r="V1282" s="63"/>
      <c r="W1282" s="63">
        <v>4292</v>
      </c>
      <c r="X1282" s="63"/>
      <c r="Y1282" s="63"/>
      <c r="Z1282" s="63"/>
      <c r="AA1282" s="63">
        <v>0</v>
      </c>
      <c r="AB1282" s="63"/>
      <c r="AC1282" s="63"/>
      <c r="AD1282" s="63"/>
      <c r="AE1282" s="63">
        <v>0</v>
      </c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BA1282" s="5">
        <f>IF(Q1282&gt;0,RANK(Q1282,(N1282:P1282,Q1282:AE1282)),0)</f>
        <v>3</v>
      </c>
      <c r="BB1282" s="5">
        <f>IF(R1282&gt;0,RANK(R1282,(N1282:P1282,Q1282:AE1282)),0)</f>
        <v>4</v>
      </c>
      <c r="BC1282" s="5">
        <f>IF(T1282&gt;0,RANK(T1282,(N1282:P1282,Q1282:AE1282)),0)</f>
        <v>0</v>
      </c>
      <c r="BD1282" s="5">
        <f>IF(S1282&gt;0,RANK(S1282,(N1282:P1282,Q1282:AE1282)),0)</f>
        <v>0</v>
      </c>
      <c r="BE1282" s="2">
        <f t="shared" si="531"/>
        <v>1.2331268665098769E-2</v>
      </c>
      <c r="BF1282" s="2">
        <f t="shared" si="532"/>
        <v>5.1923569062168164E-3</v>
      </c>
      <c r="BG1282" s="2">
        <f t="shared" si="533"/>
        <v>0</v>
      </c>
      <c r="BH1282" s="2">
        <f t="shared" si="534"/>
        <v>0</v>
      </c>
      <c r="BJ1282" t="s">
        <v>503</v>
      </c>
      <c r="BK1282" t="s">
        <v>1319</v>
      </c>
      <c r="BN1282" s="112">
        <v>25</v>
      </c>
      <c r="BO1282" s="114">
        <v>17</v>
      </c>
      <c r="BP1282" s="118">
        <f t="shared" si="523"/>
        <v>25017</v>
      </c>
      <c r="BQ1282" s="118">
        <f t="shared" si="522"/>
        <v>25017</v>
      </c>
      <c r="BR1282" s="5" t="s">
        <v>3151</v>
      </c>
      <c r="BS1282" s="63">
        <f>SUMIF(Town!$BI$724:$BI$1074,$BP1282,Town!BL$724:BL$1074)</f>
        <v>0</v>
      </c>
      <c r="BV1282" s="63"/>
    </row>
    <row r="1283" spans="1:87" ht="15" hidden="1" customHeight="1" outlineLevel="1">
      <c r="A1283" t="s">
        <v>3139</v>
      </c>
      <c r="B1283" t="s">
        <v>1319</v>
      </c>
      <c r="C1283" s="1">
        <f t="shared" si="526"/>
        <v>7306</v>
      </c>
      <c r="D1283" s="5">
        <f>IF(N1283&gt;0, RANK(N1283,(N1283:P1283,Q1283:AE1283)),0)</f>
        <v>1</v>
      </c>
      <c r="E1283" s="5">
        <f>IF(O1283&gt;0,RANK(O1283,(N1283:P1283,Q1283:AE1283)),0)</f>
        <v>2</v>
      </c>
      <c r="F1283" s="5">
        <f>IF(P1283&gt;0,RANK(P1283,(N1283:P1283,Q1283:AE1283)),0)</f>
        <v>0</v>
      </c>
      <c r="G1283" s="129">
        <f t="shared" si="502"/>
        <v>3327</v>
      </c>
      <c r="H1283" s="134">
        <f t="shared" si="503"/>
        <v>0.4553791404325212</v>
      </c>
      <c r="I1283" s="2"/>
      <c r="J1283" s="2">
        <f t="shared" si="527"/>
        <v>0.71735559813851624</v>
      </c>
      <c r="K1283" s="2">
        <f t="shared" si="528"/>
        <v>0.26197645770599509</v>
      </c>
      <c r="L1283" s="2">
        <f t="shared" si="529"/>
        <v>0</v>
      </c>
      <c r="M1283" s="2">
        <f t="shared" si="530"/>
        <v>2.0667944155488671E-2</v>
      </c>
      <c r="N1283" s="63">
        <v>5241</v>
      </c>
      <c r="O1283" s="63">
        <v>1914</v>
      </c>
      <c r="P1283" s="63">
        <v>0</v>
      </c>
      <c r="Q1283" s="63">
        <v>81</v>
      </c>
      <c r="R1283" s="63">
        <v>41</v>
      </c>
      <c r="S1283" s="63"/>
      <c r="T1283" s="63"/>
      <c r="U1283" s="63"/>
      <c r="V1283" s="63"/>
      <c r="W1283" s="63">
        <v>29</v>
      </c>
      <c r="X1283" s="63"/>
      <c r="Y1283" s="63"/>
      <c r="Z1283" s="63"/>
      <c r="AA1283" s="63">
        <v>0</v>
      </c>
      <c r="AB1283" s="63"/>
      <c r="AC1283" s="63"/>
      <c r="AD1283" s="63"/>
      <c r="AE1283" s="63">
        <v>0</v>
      </c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BA1283" s="5">
        <f>IF(Q1283&gt;0,RANK(Q1283,(N1283:P1283,Q1283:AE1283)),0)</f>
        <v>3</v>
      </c>
      <c r="BB1283" s="5">
        <f>IF(R1283&gt;0,RANK(R1283,(N1283:P1283,Q1283:AE1283)),0)</f>
        <v>4</v>
      </c>
      <c r="BC1283" s="5">
        <f>IF(T1283&gt;0,RANK(T1283,(N1283:P1283,Q1283:AE1283)),0)</f>
        <v>0</v>
      </c>
      <c r="BD1283" s="5">
        <f>IF(S1283&gt;0,RANK(S1283,(N1283:P1283,Q1283:AE1283)),0)</f>
        <v>0</v>
      </c>
      <c r="BE1283" s="2">
        <f t="shared" si="531"/>
        <v>1.1086777990692581E-2</v>
      </c>
      <c r="BF1283" s="2">
        <f t="shared" si="532"/>
        <v>5.6118258965234058E-3</v>
      </c>
      <c r="BG1283" s="2">
        <f t="shared" si="533"/>
        <v>0</v>
      </c>
      <c r="BH1283" s="2">
        <f t="shared" si="534"/>
        <v>0</v>
      </c>
      <c r="BJ1283" t="s">
        <v>3139</v>
      </c>
      <c r="BK1283" t="s">
        <v>1319</v>
      </c>
      <c r="BL1283">
        <v>9</v>
      </c>
      <c r="BN1283" s="112">
        <v>25</v>
      </c>
      <c r="BO1283" s="114">
        <v>19</v>
      </c>
      <c r="BP1283" s="118">
        <f t="shared" si="523"/>
        <v>25019</v>
      </c>
      <c r="BQ1283" s="118">
        <f t="shared" si="522"/>
        <v>25019</v>
      </c>
      <c r="BR1283" s="5" t="s">
        <v>3151</v>
      </c>
      <c r="BS1283" s="63">
        <f>SUMIF(Town!$BI$724:$BI$1074,$BP1283,Town!BL$724:BL$1074)</f>
        <v>0</v>
      </c>
      <c r="BV1283" s="63"/>
    </row>
    <row r="1284" spans="1:87" ht="15" hidden="1" customHeight="1" outlineLevel="1">
      <c r="A1284" t="s">
        <v>752</v>
      </c>
      <c r="B1284" t="s">
        <v>1319</v>
      </c>
      <c r="C1284" s="1">
        <f t="shared" si="526"/>
        <v>407751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>IF(P1284&gt;0,RANK(P1284,(N1284:P1284,Q1284:AE1284)),0)</f>
        <v>0</v>
      </c>
      <c r="G1284" s="129">
        <f t="shared" si="502"/>
        <v>148018</v>
      </c>
      <c r="H1284" s="134">
        <f t="shared" si="503"/>
        <v>0.36301075901714525</v>
      </c>
      <c r="I1284" s="2"/>
      <c r="J1284" s="2">
        <f t="shared" si="527"/>
        <v>0.6702914278567067</v>
      </c>
      <c r="K1284" s="2">
        <f t="shared" si="528"/>
        <v>0.3072806688395614</v>
      </c>
      <c r="L1284" s="2">
        <f t="shared" si="529"/>
        <v>0</v>
      </c>
      <c r="M1284" s="2">
        <f t="shared" si="530"/>
        <v>2.24279033037319E-2</v>
      </c>
      <c r="N1284" s="63">
        <v>273312</v>
      </c>
      <c r="O1284" s="63">
        <v>125294</v>
      </c>
      <c r="P1284" s="63">
        <v>0</v>
      </c>
      <c r="Q1284" s="63">
        <v>5191</v>
      </c>
      <c r="R1284" s="63">
        <v>1753</v>
      </c>
      <c r="S1284" s="63"/>
      <c r="T1284" s="63"/>
      <c r="U1284" s="63"/>
      <c r="V1284" s="63"/>
      <c r="W1284" s="63">
        <v>2201</v>
      </c>
      <c r="X1284" s="63"/>
      <c r="Y1284" s="63"/>
      <c r="Z1284" s="63"/>
      <c r="AA1284" s="63">
        <v>0</v>
      </c>
      <c r="AB1284" s="63"/>
      <c r="AC1284" s="63"/>
      <c r="AD1284" s="63"/>
      <c r="AE1284" s="63">
        <v>0</v>
      </c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BA1284" s="5">
        <f>IF(Q1284&gt;0,RANK(Q1284,(N1284:P1284,Q1284:AE1284)),0)</f>
        <v>3</v>
      </c>
      <c r="BB1284" s="5">
        <f>IF(R1284&gt;0,RANK(R1284,(N1284:P1284,Q1284:AE1284)),0)</f>
        <v>5</v>
      </c>
      <c r="BC1284" s="5">
        <f>IF(T1284&gt;0,RANK(T1284,(N1284:P1284,Q1284:AE1284)),0)</f>
        <v>0</v>
      </c>
      <c r="BD1284" s="5">
        <f>IF(S1284&gt;0,RANK(S1284,(N1284:P1284,Q1284:AE1284)),0)</f>
        <v>0</v>
      </c>
      <c r="BE1284" s="2">
        <f t="shared" si="531"/>
        <v>1.2730808753381354E-2</v>
      </c>
      <c r="BF1284" s="2">
        <f t="shared" si="532"/>
        <v>4.2991923992828961E-3</v>
      </c>
      <c r="BG1284" s="2">
        <f t="shared" si="533"/>
        <v>0</v>
      </c>
      <c r="BH1284" s="2">
        <f t="shared" si="534"/>
        <v>0</v>
      </c>
      <c r="BJ1284" t="s">
        <v>752</v>
      </c>
      <c r="BK1284" t="s">
        <v>1319</v>
      </c>
      <c r="BN1284" s="112">
        <v>25</v>
      </c>
      <c r="BO1284" s="114">
        <v>21</v>
      </c>
      <c r="BP1284" s="118">
        <f t="shared" si="523"/>
        <v>25021</v>
      </c>
      <c r="BQ1284" s="118">
        <f t="shared" si="522"/>
        <v>25021</v>
      </c>
      <c r="BR1284" s="5" t="s">
        <v>3151</v>
      </c>
      <c r="BS1284" s="63">
        <f>SUMIF(Town!$BI$724:$BI$1074,$BP1284,Town!BL$724:BL$1074)</f>
        <v>0</v>
      </c>
      <c r="BV1284" s="63"/>
    </row>
    <row r="1285" spans="1:87" ht="15" hidden="1" customHeight="1" outlineLevel="1">
      <c r="A1285" t="s">
        <v>231</v>
      </c>
      <c r="B1285" t="s">
        <v>1319</v>
      </c>
      <c r="C1285" s="1">
        <f t="shared" si="526"/>
        <v>301816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>IF(P1285&gt;0,RANK(P1285,(N1285:P1285,Q1285:AE1285)),0)</f>
        <v>0</v>
      </c>
      <c r="G1285" s="129">
        <f t="shared" si="502"/>
        <v>52403</v>
      </c>
      <c r="H1285" s="134">
        <f t="shared" si="503"/>
        <v>0.1736256527155618</v>
      </c>
      <c r="I1285" s="2"/>
      <c r="J1285" s="2">
        <f t="shared" si="527"/>
        <v>0.57528427916346381</v>
      </c>
      <c r="K1285" s="2">
        <f t="shared" si="528"/>
        <v>0.40165862644790201</v>
      </c>
      <c r="L1285" s="2">
        <f t="shared" si="529"/>
        <v>0</v>
      </c>
      <c r="M1285" s="2">
        <f t="shared" si="530"/>
        <v>2.3057094388634181E-2</v>
      </c>
      <c r="N1285" s="63">
        <v>173630</v>
      </c>
      <c r="O1285" s="63">
        <v>121227</v>
      </c>
      <c r="P1285" s="63">
        <v>0</v>
      </c>
      <c r="Q1285" s="63">
        <v>4310</v>
      </c>
      <c r="R1285" s="63">
        <v>1324</v>
      </c>
      <c r="S1285" s="63"/>
      <c r="T1285" s="63"/>
      <c r="U1285" s="63"/>
      <c r="V1285" s="63"/>
      <c r="W1285" s="63">
        <v>1325</v>
      </c>
      <c r="X1285" s="63"/>
      <c r="Y1285" s="63"/>
      <c r="Z1285" s="63"/>
      <c r="AA1285" s="63">
        <v>0</v>
      </c>
      <c r="AB1285" s="63"/>
      <c r="AC1285" s="63"/>
      <c r="AD1285" s="63"/>
      <c r="AE1285" s="63">
        <v>0</v>
      </c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BA1285" s="5">
        <f>IF(Q1285&gt;0,RANK(Q1285,(N1285:P1285,Q1285:AE1285)),0)</f>
        <v>3</v>
      </c>
      <c r="BB1285" s="5">
        <f>IF(R1285&gt;0,RANK(R1285,(N1285:P1285,Q1285:AE1285)),0)</f>
        <v>5</v>
      </c>
      <c r="BC1285" s="5">
        <f>IF(T1285&gt;0,RANK(T1285,(N1285:P1285,Q1285:AE1285)),0)</f>
        <v>0</v>
      </c>
      <c r="BD1285" s="5">
        <f>IF(S1285&gt;0,RANK(S1285,(N1285:P1285,Q1285:AE1285)),0)</f>
        <v>0</v>
      </c>
      <c r="BE1285" s="2">
        <f t="shared" si="531"/>
        <v>1.4280223712460571E-2</v>
      </c>
      <c r="BF1285" s="2">
        <f t="shared" si="532"/>
        <v>4.3867786996050571E-3</v>
      </c>
      <c r="BG1285" s="2">
        <f t="shared" si="533"/>
        <v>0</v>
      </c>
      <c r="BH1285" s="2">
        <f t="shared" si="534"/>
        <v>0</v>
      </c>
      <c r="BJ1285" t="s">
        <v>231</v>
      </c>
      <c r="BK1285" t="s">
        <v>1319</v>
      </c>
      <c r="BN1285" s="112">
        <v>25</v>
      </c>
      <c r="BO1285" s="114">
        <v>23</v>
      </c>
      <c r="BP1285" s="118">
        <f t="shared" si="523"/>
        <v>25023</v>
      </c>
      <c r="BQ1285" s="118">
        <f t="shared" si="522"/>
        <v>25023</v>
      </c>
      <c r="BR1285" s="5" t="s">
        <v>3151</v>
      </c>
      <c r="BS1285" s="63">
        <f>SUMIF(Town!$BI$724:$BI$1074,$BP1285,Town!BL$724:BL$1074)</f>
        <v>0</v>
      </c>
      <c r="BV1285" s="63"/>
    </row>
    <row r="1286" spans="1:87" ht="15" hidden="1" customHeight="1" outlineLevel="1">
      <c r="A1286" t="s">
        <v>1467</v>
      </c>
      <c r="B1286" t="s">
        <v>1319</v>
      </c>
      <c r="C1286" s="1">
        <f t="shared" si="526"/>
        <v>335462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>IF(P1286&gt;0,RANK(P1286,(N1286:P1286,Q1286:AE1286)),0)</f>
        <v>0</v>
      </c>
      <c r="G1286" s="129">
        <f t="shared" si="502"/>
        <v>211909</v>
      </c>
      <c r="H1286" s="134">
        <f t="shared" si="503"/>
        <v>0.63169300844805076</v>
      </c>
      <c r="I1286" s="2"/>
      <c r="J1286" s="2">
        <f t="shared" si="527"/>
        <v>0.80641622598088603</v>
      </c>
      <c r="K1286" s="2">
        <f t="shared" si="528"/>
        <v>0.17472321753283532</v>
      </c>
      <c r="L1286" s="2">
        <f t="shared" si="529"/>
        <v>0</v>
      </c>
      <c r="M1286" s="2">
        <f t="shared" si="530"/>
        <v>1.8860556486278657E-2</v>
      </c>
      <c r="N1286" s="63">
        <v>270522</v>
      </c>
      <c r="O1286" s="63">
        <v>58613</v>
      </c>
      <c r="P1286" s="63">
        <v>0</v>
      </c>
      <c r="Q1286" s="63">
        <v>2959</v>
      </c>
      <c r="R1286" s="63">
        <v>1695</v>
      </c>
      <c r="S1286" s="63"/>
      <c r="T1286" s="63"/>
      <c r="U1286" s="63"/>
      <c r="V1286" s="63"/>
      <c r="W1286" s="63">
        <v>1673</v>
      </c>
      <c r="X1286" s="63"/>
      <c r="Y1286" s="63"/>
      <c r="Z1286" s="63"/>
      <c r="AA1286" s="63">
        <v>0</v>
      </c>
      <c r="AB1286" s="63"/>
      <c r="AC1286" s="63"/>
      <c r="AD1286" s="63"/>
      <c r="AE1286" s="63">
        <v>0</v>
      </c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BA1286" s="5">
        <f>IF(Q1286&gt;0,RANK(Q1286,(N1286:P1286,Q1286:AE1286)),0)</f>
        <v>3</v>
      </c>
      <c r="BB1286" s="5">
        <f>IF(R1286&gt;0,RANK(R1286,(N1286:P1286,Q1286:AE1286)),0)</f>
        <v>4</v>
      </c>
      <c r="BC1286" s="5">
        <f>IF(T1286&gt;0,RANK(T1286,(N1286:P1286,Q1286:AE1286)),0)</f>
        <v>0</v>
      </c>
      <c r="BD1286" s="5">
        <f>IF(S1286&gt;0,RANK(S1286,(N1286:P1286,Q1286:AE1286)),0)</f>
        <v>0</v>
      </c>
      <c r="BE1286" s="2">
        <f t="shared" si="531"/>
        <v>8.8206711937566691E-3</v>
      </c>
      <c r="BF1286" s="2">
        <f t="shared" si="532"/>
        <v>5.0527332454942736E-3</v>
      </c>
      <c r="BG1286" s="2">
        <f t="shared" si="533"/>
        <v>0</v>
      </c>
      <c r="BH1286" s="2">
        <f t="shared" si="534"/>
        <v>0</v>
      </c>
      <c r="BJ1286" t="s">
        <v>1467</v>
      </c>
      <c r="BK1286" t="s">
        <v>1319</v>
      </c>
      <c r="BN1286" s="112">
        <v>25</v>
      </c>
      <c r="BO1286" s="114">
        <v>25</v>
      </c>
      <c r="BP1286" s="118">
        <f t="shared" si="523"/>
        <v>25025</v>
      </c>
      <c r="BQ1286" s="118">
        <f t="shared" si="522"/>
        <v>25025</v>
      </c>
      <c r="BR1286" s="5" t="s">
        <v>3151</v>
      </c>
      <c r="BS1286" s="63">
        <f>SUMIF(Town!$BI$724:$BI$1074,$BP1286,Town!BL$724:BL$1074)</f>
        <v>0</v>
      </c>
      <c r="BV1286" s="63"/>
    </row>
    <row r="1287" spans="1:87" ht="15" hidden="1" customHeight="1" outlineLevel="1">
      <c r="A1287" t="s">
        <v>1773</v>
      </c>
      <c r="B1287" t="s">
        <v>1319</v>
      </c>
      <c r="C1287" s="1">
        <f t="shared" si="526"/>
        <v>432014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>IF(P1287&gt;0,RANK(P1287,(N1287:P1287,Q1287:AE1287)),0)</f>
        <v>0</v>
      </c>
      <c r="G1287" s="129">
        <f t="shared" si="502"/>
        <v>77090</v>
      </c>
      <c r="H1287" s="134">
        <f t="shared" si="503"/>
        <v>0.17844329118963737</v>
      </c>
      <c r="I1287" s="2"/>
      <c r="J1287" s="2">
        <f t="shared" si="527"/>
        <v>0.57584476429004616</v>
      </c>
      <c r="K1287" s="2">
        <f t="shared" si="528"/>
        <v>0.3974014731004088</v>
      </c>
      <c r="L1287" s="2">
        <f t="shared" si="529"/>
        <v>0</v>
      </c>
      <c r="M1287" s="2">
        <f t="shared" si="530"/>
        <v>2.675376260954504E-2</v>
      </c>
      <c r="N1287" s="63">
        <v>248773</v>
      </c>
      <c r="O1287" s="63">
        <v>171683</v>
      </c>
      <c r="P1287" s="63">
        <v>0</v>
      </c>
      <c r="Q1287" s="63">
        <v>7130</v>
      </c>
      <c r="R1287" s="63">
        <v>2536</v>
      </c>
      <c r="S1287" s="63"/>
      <c r="T1287" s="63"/>
      <c r="U1287" s="63"/>
      <c r="V1287" s="63"/>
      <c r="W1287" s="63">
        <v>1892</v>
      </c>
      <c r="X1287" s="63"/>
      <c r="Y1287" s="63"/>
      <c r="Z1287" s="63"/>
      <c r="AA1287" s="63">
        <v>0</v>
      </c>
      <c r="AB1287" s="63"/>
      <c r="AC1287" s="63"/>
      <c r="AD1287" s="63"/>
      <c r="AE1287" s="63">
        <v>0</v>
      </c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BA1287" s="5">
        <f>IF(Q1287&gt;0,RANK(Q1287,(N1287:P1287,Q1287:AE1287)),0)</f>
        <v>3</v>
      </c>
      <c r="BB1287" s="5">
        <f>IF(R1287&gt;0,RANK(R1287,(N1287:P1287,Q1287:AE1287)),0)</f>
        <v>4</v>
      </c>
      <c r="BC1287" s="5">
        <f>IF(T1287&gt;0,RANK(T1287,(N1287:P1287,Q1287:AE1287)),0)</f>
        <v>0</v>
      </c>
      <c r="BD1287" s="5">
        <f>IF(S1287&gt;0,RANK(S1287,(N1287:P1287,Q1287:AE1287)),0)</f>
        <v>0</v>
      </c>
      <c r="BE1287" s="2">
        <f t="shared" si="531"/>
        <v>1.6504094774706376E-2</v>
      </c>
      <c r="BF1287" s="2">
        <f t="shared" si="532"/>
        <v>5.8701801330512436E-3</v>
      </c>
      <c r="BG1287" s="2">
        <f t="shared" si="533"/>
        <v>0</v>
      </c>
      <c r="BH1287" s="2">
        <f t="shared" si="534"/>
        <v>0</v>
      </c>
      <c r="BJ1287" t="s">
        <v>1773</v>
      </c>
      <c r="BK1287" t="s">
        <v>1319</v>
      </c>
      <c r="BN1287" s="112">
        <v>25</v>
      </c>
      <c r="BO1287" s="114">
        <v>27</v>
      </c>
      <c r="BP1287" s="118">
        <f t="shared" si="523"/>
        <v>25027</v>
      </c>
      <c r="BQ1287" s="118">
        <f t="shared" si="522"/>
        <v>25027</v>
      </c>
      <c r="BR1287" s="5" t="s">
        <v>3151</v>
      </c>
      <c r="BS1287" s="63">
        <f>SUMIF(Town!$BI$724:$BI$1074,$BP1287,Town!BL$724:BL$1074)</f>
        <v>0</v>
      </c>
      <c r="BV1287" s="63"/>
    </row>
    <row r="1288" spans="1:87" ht="15" customHeight="1" collapsed="1">
      <c r="A1288" t="s">
        <v>2476</v>
      </c>
      <c r="B1288" t="s">
        <v>544</v>
      </c>
      <c r="C1288" s="1">
        <f t="shared" si="526"/>
        <v>3631402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>IF(P1288&gt;0,RANK(P1288,(N1288:P1288,Q1288:AE1288)),0)</f>
        <v>0</v>
      </c>
      <c r="G1288" s="129">
        <f t="shared" ref="G1288:G1351" si="535">IF(C1288&gt;0,MAX(N1288:P1288)-LARGE(N1288:P1288,2),0)</f>
        <v>1215000</v>
      </c>
      <c r="H1288" s="134">
        <f t="shared" ref="H1288:H1351" si="536">IF(C1288&gt;0,G1288/C1288,0)</f>
        <v>0.33458151975462919</v>
      </c>
      <c r="I1288" s="2"/>
      <c r="J1288" s="2">
        <f t="shared" si="527"/>
        <v>0.6560006300596849</v>
      </c>
      <c r="K1288" s="2">
        <f t="shared" si="528"/>
        <v>0.32141911030505571</v>
      </c>
      <c r="L1288" s="2">
        <f t="shared" si="529"/>
        <v>0</v>
      </c>
      <c r="M1288" s="2">
        <f t="shared" si="530"/>
        <v>2.2580259635259392E-2</v>
      </c>
      <c r="N1288" s="63">
        <v>2382202</v>
      </c>
      <c r="O1288" s="63">
        <v>1167202</v>
      </c>
      <c r="P1288" s="63">
        <v>0</v>
      </c>
      <c r="Q1288" s="63">
        <v>47013</v>
      </c>
      <c r="R1288" s="63">
        <v>18658</v>
      </c>
      <c r="S1288" s="63"/>
      <c r="T1288" s="63"/>
      <c r="U1288" s="63"/>
      <c r="V1288" s="63"/>
      <c r="W1288" s="63">
        <v>16327</v>
      </c>
      <c r="X1288" s="63"/>
      <c r="Y1288" s="63"/>
      <c r="Z1288" s="63"/>
      <c r="AA1288" s="63">
        <v>0</v>
      </c>
      <c r="AB1288" s="63"/>
      <c r="AC1288" s="63"/>
      <c r="AD1288" s="63"/>
      <c r="AE1288" s="63">
        <v>0</v>
      </c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BA1288" s="5">
        <f>IF(Q1288&gt;0,RANK(Q1288,(N1288:P1288,Q1288:AE1288)),0)</f>
        <v>3</v>
      </c>
      <c r="BB1288" s="5">
        <f>IF(R1288&gt;0,RANK(R1288,(N1288:P1288,Q1288:AE1288)),0)</f>
        <v>4</v>
      </c>
      <c r="BC1288" s="5">
        <f>IF(T1288&gt;0,RANK(T1288,(N1288:P1288,Q1288:AE1288)),0)</f>
        <v>0</v>
      </c>
      <c r="BD1288" s="5">
        <f>IF(S1288&gt;0,RANK(S1288,(N1288:P1288,Q1288:AE1288)),0)</f>
        <v>0</v>
      </c>
      <c r="BE1288" s="2">
        <f t="shared" si="531"/>
        <v>1.2946239496480973E-2</v>
      </c>
      <c r="BF1288" s="2">
        <f t="shared" si="532"/>
        <v>5.1379604901908406E-3</v>
      </c>
      <c r="BG1288" s="2">
        <f t="shared" si="533"/>
        <v>0</v>
      </c>
      <c r="BH1288" s="2">
        <f t="shared" si="534"/>
        <v>0</v>
      </c>
      <c r="BJ1288" t="s">
        <v>2476</v>
      </c>
      <c r="BK1288" t="s">
        <v>544</v>
      </c>
      <c r="BN1288" s="112">
        <v>25</v>
      </c>
      <c r="BO1288" s="114"/>
      <c r="BP1288" s="112">
        <v>25</v>
      </c>
      <c r="BQ1288" s="112">
        <f t="shared" si="522"/>
        <v>25</v>
      </c>
      <c r="BR1288" s="5" t="s">
        <v>710</v>
      </c>
      <c r="BS1288" s="63">
        <f>SUM(BS1274:BS1287)</f>
        <v>0</v>
      </c>
      <c r="BV1288" s="63"/>
    </row>
    <row r="1289" spans="1:87" ht="15" customHeight="1">
      <c r="C1289" s="1"/>
      <c r="E1289" s="5"/>
      <c r="F1289" s="5"/>
      <c r="G1289" s="129"/>
      <c r="H1289" s="134"/>
      <c r="I1289" s="2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129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BA1289" s="5"/>
      <c r="BB1289" s="5"/>
      <c r="BC1289" s="5"/>
      <c r="BD1289" s="5"/>
      <c r="BN1289" s="112"/>
      <c r="BO1289" s="114"/>
      <c r="BP1289" s="118"/>
      <c r="BQ1289" s="118"/>
      <c r="CE1289" s="129"/>
      <c r="CF1289" s="129"/>
      <c r="CG1289" s="129"/>
      <c r="CH1289" s="63" t="s">
        <v>4189</v>
      </c>
      <c r="CI1289" s="63" t="s">
        <v>4190</v>
      </c>
    </row>
    <row r="1290" spans="1:87" ht="15" hidden="1" customHeight="1" outlineLevel="1">
      <c r="A1290" t="s">
        <v>300</v>
      </c>
      <c r="B1290" t="s">
        <v>3112</v>
      </c>
      <c r="C1290" s="1">
        <f t="shared" ref="C1290:C1321" si="537">SUM(N1290:AY1290)</f>
        <v>7064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0</v>
      </c>
      <c r="G1290" s="129">
        <f t="shared" si="535"/>
        <v>2706</v>
      </c>
      <c r="H1290" s="134">
        <f t="shared" si="536"/>
        <v>0.38306908267270667</v>
      </c>
      <c r="I1290" s="2"/>
      <c r="J1290" s="2">
        <f t="shared" ref="J1290:J1321" si="538">IF($C1290=0,"-",N1290/$C1290)</f>
        <v>0.30322763306908268</v>
      </c>
      <c r="K1290" s="2">
        <f t="shared" ref="K1290:K1321" si="539">IF($C1290=0,"-",O1290/$C1290)</f>
        <v>0.68629671574178941</v>
      </c>
      <c r="L1290" s="2">
        <f t="shared" ref="L1290:L1321" si="540">IF($C1290=0,"-",P1290/$C1290)</f>
        <v>0</v>
      </c>
      <c r="M1290" s="2">
        <f t="shared" ref="M1290:M1321" si="541">IF(C1290=0,"-",(1-J1290-K1290-L1290))</f>
        <v>1.0475651189127966E-2</v>
      </c>
      <c r="N1290" s="63">
        <v>2142</v>
      </c>
      <c r="O1290" s="63">
        <v>4848</v>
      </c>
      <c r="P1290" s="63">
        <v>0</v>
      </c>
      <c r="Q1290" s="63">
        <v>50</v>
      </c>
      <c r="R1290" s="63">
        <v>11</v>
      </c>
      <c r="S1290" s="63">
        <v>12</v>
      </c>
      <c r="T1290" s="63">
        <v>0</v>
      </c>
      <c r="U1290" s="63">
        <v>0</v>
      </c>
      <c r="V1290" s="63">
        <v>0</v>
      </c>
      <c r="W1290" s="63">
        <v>0</v>
      </c>
      <c r="X1290" s="63">
        <v>0</v>
      </c>
      <c r="Y1290" s="63">
        <v>0</v>
      </c>
      <c r="Z1290" s="63">
        <v>1</v>
      </c>
      <c r="AA1290" s="63">
        <v>0</v>
      </c>
      <c r="AB1290" s="63">
        <v>0</v>
      </c>
      <c r="AC1290" s="63">
        <v>0</v>
      </c>
      <c r="AD1290" s="63">
        <v>0</v>
      </c>
      <c r="AE1290" s="63">
        <v>0</v>
      </c>
      <c r="AF1290" s="63">
        <v>0</v>
      </c>
      <c r="AG1290" s="63">
        <v>0</v>
      </c>
      <c r="AH1290" s="63">
        <v>0</v>
      </c>
      <c r="AI1290" s="63">
        <v>0</v>
      </c>
      <c r="AJ1290" s="63">
        <v>0</v>
      </c>
      <c r="AK1290" s="63">
        <v>0</v>
      </c>
      <c r="AL1290" s="63">
        <v>0</v>
      </c>
      <c r="AM1290" s="63">
        <v>0</v>
      </c>
      <c r="AN1290" s="63">
        <v>0</v>
      </c>
      <c r="AO1290" s="63">
        <v>0</v>
      </c>
      <c r="AP1290" s="63">
        <v>0</v>
      </c>
      <c r="AQ1290" s="63">
        <v>0</v>
      </c>
      <c r="AR1290" s="63">
        <v>0</v>
      </c>
      <c r="AS1290" s="63">
        <v>0</v>
      </c>
      <c r="AT1290" s="63">
        <v>0</v>
      </c>
      <c r="AU1290" s="63">
        <v>0</v>
      </c>
      <c r="AV1290" s="63">
        <v>0</v>
      </c>
      <c r="AW1290" s="63">
        <v>0</v>
      </c>
      <c r="AX1290" s="63">
        <v>0</v>
      </c>
      <c r="AY1290" s="63">
        <v>0</v>
      </c>
      <c r="BA1290" s="5">
        <f>IF(Q1290&gt;0,RANK(Q1290,(N1290:P1290,Q1290:AE1290)),0)</f>
        <v>3</v>
      </c>
      <c r="BB1290" s="5">
        <f>IF(R1290&gt;0,RANK(R1290,(N1290:P1290,Q1290:AE1290)),0)</f>
        <v>5</v>
      </c>
      <c r="BC1290" s="5">
        <f>IF(T1290&gt;0,RANK(T1290,(N1290:P1290,Q1290:AE1290)),0)</f>
        <v>0</v>
      </c>
      <c r="BD1290" s="5">
        <f>IF(S1290&gt;0,RANK(S1290,(N1290:P1290,Q1290:AE1290)),0)</f>
        <v>4</v>
      </c>
      <c r="BE1290" s="2">
        <f t="shared" ref="BE1290:BE1321" si="542">IF($C1290=0,"-",Q1290/$C1290)</f>
        <v>7.0781426953567383E-3</v>
      </c>
      <c r="BF1290" s="2">
        <f t="shared" ref="BF1290:BF1321" si="543">IF($C1290=0,"-",R1290/$C1290)</f>
        <v>1.5571913929784825E-3</v>
      </c>
      <c r="BG1290" s="2">
        <f t="shared" ref="BG1290:BG1321" si="544">IF($C1290=0,"-",T1290/$C1290)</f>
        <v>0</v>
      </c>
      <c r="BH1290" s="2">
        <f t="shared" ref="BH1290:BH1321" si="545">IF($C1290=0,"-",S1290/$C1290)</f>
        <v>1.6987542468856172E-3</v>
      </c>
      <c r="BJ1290" t="s">
        <v>300</v>
      </c>
      <c r="BK1290" t="s">
        <v>3112</v>
      </c>
      <c r="BL1290" s="8">
        <v>1</v>
      </c>
      <c r="BN1290" s="112">
        <v>26</v>
      </c>
      <c r="BO1290" s="114">
        <v>1</v>
      </c>
      <c r="BP1290" s="118">
        <f t="shared" si="523"/>
        <v>26001</v>
      </c>
      <c r="BQ1290" s="118">
        <f t="shared" si="522"/>
        <v>26001</v>
      </c>
      <c r="BR1290" s="5" t="s">
        <v>3151</v>
      </c>
      <c r="CC1290" s="63">
        <f>C1290-CD1290</f>
        <v>7064</v>
      </c>
      <c r="CE1290" s="63">
        <v>0</v>
      </c>
      <c r="CH1290" s="63">
        <v>0</v>
      </c>
      <c r="CI1290" s="63">
        <v>0</v>
      </c>
    </row>
    <row r="1291" spans="1:87" ht="15" hidden="1" customHeight="1" outlineLevel="1">
      <c r="A1291" t="s">
        <v>2022</v>
      </c>
      <c r="B1291" t="s">
        <v>3112</v>
      </c>
      <c r="C1291" s="1">
        <f t="shared" si="537"/>
        <v>5135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0</v>
      </c>
      <c r="G1291" s="129">
        <f t="shared" si="535"/>
        <v>961</v>
      </c>
      <c r="H1291" s="134">
        <f t="shared" si="536"/>
        <v>0.18714703018500486</v>
      </c>
      <c r="I1291" s="2"/>
      <c r="J1291" s="2">
        <f t="shared" si="538"/>
        <v>0.39980525803310613</v>
      </c>
      <c r="K1291" s="2">
        <f t="shared" si="539"/>
        <v>0.58695228821811096</v>
      </c>
      <c r="L1291" s="2">
        <f t="shared" si="540"/>
        <v>0</v>
      </c>
      <c r="M1291" s="2">
        <f t="shared" si="541"/>
        <v>1.3242453748782856E-2</v>
      </c>
      <c r="N1291" s="63">
        <v>2053</v>
      </c>
      <c r="O1291" s="63">
        <v>3014</v>
      </c>
      <c r="P1291" s="63">
        <v>0</v>
      </c>
      <c r="Q1291" s="63">
        <v>41</v>
      </c>
      <c r="R1291" s="63">
        <v>9</v>
      </c>
      <c r="S1291" s="63">
        <v>9</v>
      </c>
      <c r="T1291" s="63">
        <v>2</v>
      </c>
      <c r="U1291" s="63">
        <v>0</v>
      </c>
      <c r="V1291" s="63">
        <v>0</v>
      </c>
      <c r="W1291" s="63">
        <v>7</v>
      </c>
      <c r="X1291" s="63">
        <v>0</v>
      </c>
      <c r="Y1291" s="63">
        <v>0</v>
      </c>
      <c r="Z1291" s="63">
        <v>0</v>
      </c>
      <c r="AA1291" s="63">
        <v>0</v>
      </c>
      <c r="AB1291" s="63">
        <v>0</v>
      </c>
      <c r="AC1291" s="63">
        <v>0</v>
      </c>
      <c r="AD1291" s="63">
        <v>0</v>
      </c>
      <c r="AE1291" s="63">
        <v>0</v>
      </c>
      <c r="AF1291" s="63">
        <v>0</v>
      </c>
      <c r="AG1291" s="63">
        <v>0</v>
      </c>
      <c r="AH1291" s="63">
        <v>0</v>
      </c>
      <c r="AI1291" s="63">
        <v>0</v>
      </c>
      <c r="AJ1291" s="63">
        <v>0</v>
      </c>
      <c r="AK1291" s="63">
        <v>0</v>
      </c>
      <c r="AL1291" s="63">
        <v>0</v>
      </c>
      <c r="AM1291" s="63">
        <v>0</v>
      </c>
      <c r="AN1291" s="63">
        <v>0</v>
      </c>
      <c r="AO1291" s="63">
        <v>0</v>
      </c>
      <c r="AP1291" s="63">
        <v>0</v>
      </c>
      <c r="AQ1291" s="63">
        <v>0</v>
      </c>
      <c r="AR1291" s="63">
        <v>0</v>
      </c>
      <c r="AS1291" s="63">
        <v>0</v>
      </c>
      <c r="AT1291" s="63">
        <v>0</v>
      </c>
      <c r="AU1291" s="63">
        <v>0</v>
      </c>
      <c r="AV1291" s="63">
        <v>0</v>
      </c>
      <c r="AW1291" s="63">
        <v>0</v>
      </c>
      <c r="AX1291" s="63">
        <v>0</v>
      </c>
      <c r="AY1291" s="63">
        <v>0</v>
      </c>
      <c r="BA1291" s="5">
        <f>IF(Q1291&gt;0,RANK(Q1291,(N1291:P1291,Q1291:AE1291)),0)</f>
        <v>3</v>
      </c>
      <c r="BB1291" s="5">
        <f>IF(R1291&gt;0,RANK(R1291,(N1291:P1291,Q1291:AE1291)),0)</f>
        <v>4</v>
      </c>
      <c r="BC1291" s="5">
        <f>IF(T1291&gt;0,RANK(T1291,(N1291:P1291,Q1291:AE1291)),0)</f>
        <v>7</v>
      </c>
      <c r="BD1291" s="5">
        <f>IF(S1291&gt;0,RANK(S1291,(N1291:P1291,Q1291:AE1291)),0)</f>
        <v>4</v>
      </c>
      <c r="BE1291" s="2">
        <f t="shared" si="542"/>
        <v>7.9844206426484907E-3</v>
      </c>
      <c r="BF1291" s="2">
        <f t="shared" si="543"/>
        <v>1.7526777020447906E-3</v>
      </c>
      <c r="BG1291" s="2">
        <f t="shared" si="544"/>
        <v>3.8948393378773126E-4</v>
      </c>
      <c r="BH1291" s="2">
        <f t="shared" si="545"/>
        <v>1.7526777020447906E-3</v>
      </c>
      <c r="BJ1291" t="s">
        <v>2022</v>
      </c>
      <c r="BK1291" t="s">
        <v>3112</v>
      </c>
      <c r="BL1291" s="8">
        <v>1</v>
      </c>
      <c r="BN1291" s="112">
        <v>26</v>
      </c>
      <c r="BO1291" s="114">
        <v>3</v>
      </c>
      <c r="BP1291" s="118">
        <f t="shared" si="523"/>
        <v>26003</v>
      </c>
      <c r="BQ1291" s="118">
        <f t="shared" si="522"/>
        <v>26003</v>
      </c>
      <c r="BR1291" s="5" t="s">
        <v>3151</v>
      </c>
      <c r="CC1291" s="63">
        <f t="shared" ref="CC1291:CC1354" si="546">C1291-CD1291</f>
        <v>5135</v>
      </c>
      <c r="CE1291" s="63">
        <v>7</v>
      </c>
      <c r="CH1291" s="63">
        <v>0</v>
      </c>
      <c r="CI1291" s="63">
        <v>0</v>
      </c>
    </row>
    <row r="1292" spans="1:87" ht="15" hidden="1" customHeight="1" outlineLevel="1">
      <c r="A1292" t="s">
        <v>1128</v>
      </c>
      <c r="B1292" t="s">
        <v>3112</v>
      </c>
      <c r="C1292" s="1">
        <f t="shared" si="537"/>
        <v>67195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0</v>
      </c>
      <c r="G1292" s="129">
        <f t="shared" si="535"/>
        <v>16943</v>
      </c>
      <c r="H1292" s="134">
        <f t="shared" si="536"/>
        <v>0.25214673710841579</v>
      </c>
      <c r="I1292" s="2"/>
      <c r="J1292" s="2">
        <f t="shared" si="538"/>
        <v>0.36385147704442294</v>
      </c>
      <c r="K1292" s="2">
        <f t="shared" si="539"/>
        <v>0.61599821415283873</v>
      </c>
      <c r="L1292" s="2">
        <f t="shared" si="540"/>
        <v>0</v>
      </c>
      <c r="M1292" s="2">
        <f t="shared" si="541"/>
        <v>2.015030880273827E-2</v>
      </c>
      <c r="N1292" s="63">
        <v>24449</v>
      </c>
      <c r="O1292" s="63">
        <v>41392</v>
      </c>
      <c r="P1292" s="63">
        <v>0</v>
      </c>
      <c r="Q1292" s="63">
        <v>943</v>
      </c>
      <c r="R1292" s="63">
        <v>143</v>
      </c>
      <c r="S1292" s="63">
        <v>118</v>
      </c>
      <c r="T1292" s="63">
        <v>37</v>
      </c>
      <c r="U1292" s="63">
        <v>0</v>
      </c>
      <c r="V1292" s="63">
        <v>0</v>
      </c>
      <c r="W1292" s="63">
        <v>101</v>
      </c>
      <c r="X1292" s="63">
        <v>0</v>
      </c>
      <c r="Y1292" s="63">
        <v>0</v>
      </c>
      <c r="Z1292" s="63">
        <v>11</v>
      </c>
      <c r="AA1292" s="63">
        <v>0</v>
      </c>
      <c r="AB1292" s="63">
        <v>0</v>
      </c>
      <c r="AC1292" s="63">
        <v>0</v>
      </c>
      <c r="AD1292" s="63">
        <v>0</v>
      </c>
      <c r="AE1292" s="63">
        <v>0</v>
      </c>
      <c r="AF1292" s="63">
        <v>0</v>
      </c>
      <c r="AG1292" s="63">
        <v>0</v>
      </c>
      <c r="AH1292" s="63">
        <v>0</v>
      </c>
      <c r="AI1292" s="63">
        <v>0</v>
      </c>
      <c r="AJ1292" s="63">
        <v>0</v>
      </c>
      <c r="AK1292" s="63">
        <v>0</v>
      </c>
      <c r="AL1292" s="63">
        <v>0</v>
      </c>
      <c r="AM1292" s="63">
        <v>0</v>
      </c>
      <c r="AN1292" s="63">
        <v>0</v>
      </c>
      <c r="AO1292" s="63">
        <v>0</v>
      </c>
      <c r="AP1292" s="63">
        <v>0</v>
      </c>
      <c r="AQ1292" s="63">
        <v>0</v>
      </c>
      <c r="AR1292" s="63">
        <v>0</v>
      </c>
      <c r="AS1292" s="63">
        <v>0</v>
      </c>
      <c r="AT1292" s="63">
        <v>0</v>
      </c>
      <c r="AU1292" s="63">
        <v>1</v>
      </c>
      <c r="AV1292" s="63">
        <v>0</v>
      </c>
      <c r="AW1292" s="63">
        <v>0</v>
      </c>
      <c r="AX1292" s="63">
        <v>0</v>
      </c>
      <c r="AY1292" s="63">
        <v>0</v>
      </c>
      <c r="BA1292" s="5">
        <f>IF(Q1292&gt;0,RANK(Q1292,(N1292:P1292,Q1292:AE1292)),0)</f>
        <v>3</v>
      </c>
      <c r="BB1292" s="5">
        <f>IF(R1292&gt;0,RANK(R1292,(N1292:P1292,Q1292:AE1292)),0)</f>
        <v>4</v>
      </c>
      <c r="BC1292" s="5">
        <f>IF(T1292&gt;0,RANK(T1292,(N1292:P1292,Q1292:AE1292)),0)</f>
        <v>7</v>
      </c>
      <c r="BD1292" s="5">
        <f>IF(S1292&gt;0,RANK(S1292,(N1292:P1292,Q1292:AE1292)),0)</f>
        <v>5</v>
      </c>
      <c r="BE1292" s="2">
        <f t="shared" si="542"/>
        <v>1.4033782275466925E-2</v>
      </c>
      <c r="BF1292" s="2">
        <f t="shared" si="543"/>
        <v>2.1281345338194806E-3</v>
      </c>
      <c r="BG1292" s="2">
        <f t="shared" si="544"/>
        <v>5.5063620805119429E-4</v>
      </c>
      <c r="BH1292" s="2">
        <f t="shared" si="545"/>
        <v>1.756083041892998E-3</v>
      </c>
      <c r="BJ1292" t="s">
        <v>1128</v>
      </c>
      <c r="BK1292" t="s">
        <v>3112</v>
      </c>
      <c r="BL1292" s="8"/>
      <c r="BN1292" s="112">
        <v>26</v>
      </c>
      <c r="BO1292" s="114">
        <v>5</v>
      </c>
      <c r="BP1292" s="118">
        <f t="shared" si="523"/>
        <v>26005</v>
      </c>
      <c r="BQ1292" s="118">
        <f t="shared" si="522"/>
        <v>26005</v>
      </c>
      <c r="BR1292" s="5" t="s">
        <v>3151</v>
      </c>
      <c r="CC1292" s="63">
        <f t="shared" si="546"/>
        <v>67195</v>
      </c>
      <c r="CD1292" s="129"/>
      <c r="CE1292" s="63">
        <v>101</v>
      </c>
      <c r="CH1292" s="63">
        <v>0</v>
      </c>
      <c r="CI1292" s="63">
        <v>0</v>
      </c>
    </row>
    <row r="1293" spans="1:87" ht="15" hidden="1" customHeight="1" outlineLevel="1">
      <c r="A1293" t="s">
        <v>363</v>
      </c>
      <c r="B1293" t="s">
        <v>3112</v>
      </c>
      <c r="C1293" s="1">
        <f t="shared" si="537"/>
        <v>16987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0</v>
      </c>
      <c r="G1293" s="129">
        <f t="shared" si="535"/>
        <v>4686</v>
      </c>
      <c r="H1293" s="134">
        <f t="shared" si="536"/>
        <v>0.27585800906575619</v>
      </c>
      <c r="I1293" s="2"/>
      <c r="J1293" s="2">
        <f t="shared" si="538"/>
        <v>0.35321127921351619</v>
      </c>
      <c r="K1293" s="2">
        <f t="shared" si="539"/>
        <v>0.62906928827927233</v>
      </c>
      <c r="L1293" s="2">
        <f t="shared" si="540"/>
        <v>0</v>
      </c>
      <c r="M1293" s="2">
        <f t="shared" si="541"/>
        <v>1.7719432507211419E-2</v>
      </c>
      <c r="N1293" s="63">
        <v>6000</v>
      </c>
      <c r="O1293" s="63">
        <v>10686</v>
      </c>
      <c r="P1293" s="63">
        <v>0</v>
      </c>
      <c r="Q1293" s="63">
        <v>220</v>
      </c>
      <c r="R1293" s="63">
        <v>28</v>
      </c>
      <c r="S1293" s="63">
        <v>26</v>
      </c>
      <c r="T1293" s="63">
        <v>6</v>
      </c>
      <c r="U1293" s="63">
        <v>0</v>
      </c>
      <c r="V1293" s="63">
        <v>0</v>
      </c>
      <c r="W1293" s="63">
        <v>18</v>
      </c>
      <c r="X1293" s="63">
        <v>0</v>
      </c>
      <c r="Y1293" s="63">
        <v>0</v>
      </c>
      <c r="Z1293" s="63">
        <v>2</v>
      </c>
      <c r="AA1293" s="63">
        <v>0</v>
      </c>
      <c r="AB1293" s="63">
        <v>0</v>
      </c>
      <c r="AC1293" s="63">
        <v>0</v>
      </c>
      <c r="AD1293" s="63">
        <v>0</v>
      </c>
      <c r="AE1293" s="63">
        <v>0</v>
      </c>
      <c r="AF1293" s="63">
        <v>0</v>
      </c>
      <c r="AG1293" s="63">
        <v>0</v>
      </c>
      <c r="AH1293" s="63">
        <v>0</v>
      </c>
      <c r="AI1293" s="63">
        <v>0</v>
      </c>
      <c r="AJ1293" s="63">
        <v>0</v>
      </c>
      <c r="AK1293" s="63">
        <v>0</v>
      </c>
      <c r="AL1293" s="63">
        <v>0</v>
      </c>
      <c r="AM1293" s="63">
        <v>0</v>
      </c>
      <c r="AN1293" s="63">
        <v>0</v>
      </c>
      <c r="AO1293" s="63">
        <v>0</v>
      </c>
      <c r="AP1293" s="63">
        <v>0</v>
      </c>
      <c r="AQ1293" s="63">
        <v>0</v>
      </c>
      <c r="AR1293" s="63">
        <v>0</v>
      </c>
      <c r="AS1293" s="63">
        <v>0</v>
      </c>
      <c r="AT1293" s="63">
        <v>0</v>
      </c>
      <c r="AU1293" s="63">
        <v>1</v>
      </c>
      <c r="AV1293" s="63">
        <v>0</v>
      </c>
      <c r="AW1293" s="63">
        <v>0</v>
      </c>
      <c r="AX1293" s="63">
        <v>0</v>
      </c>
      <c r="AY1293" s="63">
        <v>0</v>
      </c>
      <c r="BA1293" s="5">
        <f>IF(Q1293&gt;0,RANK(Q1293,(N1293:P1293,Q1293:AE1293)),0)</f>
        <v>3</v>
      </c>
      <c r="BB1293" s="5">
        <f>IF(R1293&gt;0,RANK(R1293,(N1293:P1293,Q1293:AE1293)),0)</f>
        <v>4</v>
      </c>
      <c r="BC1293" s="5">
        <f>IF(T1293&gt;0,RANK(T1293,(N1293:P1293,Q1293:AE1293)),0)</f>
        <v>7</v>
      </c>
      <c r="BD1293" s="5">
        <f>IF(S1293&gt;0,RANK(S1293,(N1293:P1293,Q1293:AE1293)),0)</f>
        <v>5</v>
      </c>
      <c r="BE1293" s="2">
        <f t="shared" si="542"/>
        <v>1.2951080237828929E-2</v>
      </c>
      <c r="BF1293" s="2">
        <f t="shared" si="543"/>
        <v>1.6483193029964091E-3</v>
      </c>
      <c r="BG1293" s="2">
        <f t="shared" si="544"/>
        <v>3.5321127921351622E-4</v>
      </c>
      <c r="BH1293" s="2">
        <f t="shared" si="545"/>
        <v>1.5305822099252369E-3</v>
      </c>
      <c r="BJ1293" t="s">
        <v>363</v>
      </c>
      <c r="BK1293" t="s">
        <v>3112</v>
      </c>
      <c r="BL1293" s="8">
        <v>1</v>
      </c>
      <c r="BN1293" s="112">
        <v>26</v>
      </c>
      <c r="BO1293" s="114">
        <v>7</v>
      </c>
      <c r="BP1293" s="118">
        <f t="shared" si="523"/>
        <v>26007</v>
      </c>
      <c r="BQ1293" s="118">
        <f t="shared" si="522"/>
        <v>26007</v>
      </c>
      <c r="BR1293" s="5" t="s">
        <v>3151</v>
      </c>
      <c r="CC1293" s="63">
        <f t="shared" si="546"/>
        <v>16987</v>
      </c>
      <c r="CD1293" s="129"/>
      <c r="CE1293" s="63">
        <v>18</v>
      </c>
      <c r="CH1293" s="63">
        <v>0</v>
      </c>
      <c r="CI1293" s="63">
        <v>0</v>
      </c>
    </row>
    <row r="1294" spans="1:87" ht="15" hidden="1" customHeight="1" outlineLevel="1">
      <c r="A1294" t="s">
        <v>729</v>
      </c>
      <c r="B1294" t="s">
        <v>3112</v>
      </c>
      <c r="C1294" s="1">
        <f t="shared" si="537"/>
        <v>15972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0</v>
      </c>
      <c r="G1294" s="129">
        <f t="shared" si="535"/>
        <v>3788</v>
      </c>
      <c r="H1294" s="134">
        <f t="shared" si="536"/>
        <v>0.23716503881793138</v>
      </c>
      <c r="I1294" s="2"/>
      <c r="J1294" s="2">
        <f t="shared" si="538"/>
        <v>0.37315301778111698</v>
      </c>
      <c r="K1294" s="2">
        <f t="shared" si="539"/>
        <v>0.61031805659904836</v>
      </c>
      <c r="L1294" s="2">
        <f t="shared" si="540"/>
        <v>0</v>
      </c>
      <c r="M1294" s="2">
        <f t="shared" si="541"/>
        <v>1.6528925619834656E-2</v>
      </c>
      <c r="N1294" s="63">
        <v>5960</v>
      </c>
      <c r="O1294" s="63">
        <v>9748</v>
      </c>
      <c r="P1294" s="63">
        <v>0</v>
      </c>
      <c r="Q1294" s="63">
        <v>189</v>
      </c>
      <c r="R1294" s="63">
        <v>28</v>
      </c>
      <c r="S1294" s="63">
        <v>16</v>
      </c>
      <c r="T1294" s="63">
        <v>8</v>
      </c>
      <c r="U1294" s="63">
        <v>0</v>
      </c>
      <c r="V1294" s="63">
        <v>0</v>
      </c>
      <c r="W1294" s="63">
        <v>23</v>
      </c>
      <c r="X1294" s="63">
        <v>0</v>
      </c>
      <c r="Y1294" s="63">
        <v>0</v>
      </c>
      <c r="Z1294" s="63">
        <v>0</v>
      </c>
      <c r="AA1294" s="63">
        <v>0</v>
      </c>
      <c r="AB1294" s="63">
        <v>0</v>
      </c>
      <c r="AC1294" s="63">
        <v>0</v>
      </c>
      <c r="AD1294" s="63">
        <v>0</v>
      </c>
      <c r="AE1294" s="63">
        <v>0</v>
      </c>
      <c r="AF1294" s="63">
        <v>0</v>
      </c>
      <c r="AG1294" s="63">
        <v>0</v>
      </c>
      <c r="AH1294" s="63">
        <v>0</v>
      </c>
      <c r="AI1294" s="63">
        <v>0</v>
      </c>
      <c r="AJ1294" s="63">
        <v>0</v>
      </c>
      <c r="AK1294" s="63">
        <v>0</v>
      </c>
      <c r="AL1294" s="63">
        <v>0</v>
      </c>
      <c r="AM1294" s="63">
        <v>0</v>
      </c>
      <c r="AN1294" s="63">
        <v>0</v>
      </c>
      <c r="AO1294" s="63">
        <v>0</v>
      </c>
      <c r="AP1294" s="63">
        <v>0</v>
      </c>
      <c r="AQ1294" s="63">
        <v>0</v>
      </c>
      <c r="AR1294" s="63">
        <v>0</v>
      </c>
      <c r="AS1294" s="63">
        <v>0</v>
      </c>
      <c r="AT1294" s="63">
        <v>0</v>
      </c>
      <c r="AU1294" s="63">
        <v>0</v>
      </c>
      <c r="AV1294" s="63">
        <v>0</v>
      </c>
      <c r="AW1294" s="63">
        <v>0</v>
      </c>
      <c r="AX1294" s="63">
        <v>0</v>
      </c>
      <c r="AY1294" s="63">
        <v>0</v>
      </c>
      <c r="BA1294" s="5">
        <f>IF(Q1294&gt;0,RANK(Q1294,(N1294:P1294,Q1294:AE1294)),0)</f>
        <v>3</v>
      </c>
      <c r="BB1294" s="5">
        <f>IF(R1294&gt;0,RANK(R1294,(N1294:P1294,Q1294:AE1294)),0)</f>
        <v>4</v>
      </c>
      <c r="BC1294" s="5">
        <f>IF(T1294&gt;0,RANK(T1294,(N1294:P1294,Q1294:AE1294)),0)</f>
        <v>7</v>
      </c>
      <c r="BD1294" s="5">
        <f>IF(S1294&gt;0,RANK(S1294,(N1294:P1294,Q1294:AE1294)),0)</f>
        <v>6</v>
      </c>
      <c r="BE1294" s="2">
        <f t="shared" si="542"/>
        <v>1.1833208114199851E-2</v>
      </c>
      <c r="BF1294" s="2">
        <f t="shared" si="543"/>
        <v>1.7530678687703481E-3</v>
      </c>
      <c r="BG1294" s="2">
        <f t="shared" si="544"/>
        <v>5.0087653393438513E-4</v>
      </c>
      <c r="BH1294" s="2">
        <f t="shared" si="545"/>
        <v>1.0017530678687703E-3</v>
      </c>
      <c r="BJ1294" t="s">
        <v>729</v>
      </c>
      <c r="BK1294" t="s">
        <v>3112</v>
      </c>
      <c r="BL1294" s="8">
        <v>1</v>
      </c>
      <c r="BN1294" s="112">
        <v>26</v>
      </c>
      <c r="BO1294" s="114">
        <v>9</v>
      </c>
      <c r="BP1294" s="118">
        <f t="shared" si="523"/>
        <v>26009</v>
      </c>
      <c r="BQ1294" s="118">
        <f t="shared" si="522"/>
        <v>26009</v>
      </c>
      <c r="BR1294" s="5" t="s">
        <v>3151</v>
      </c>
      <c r="CC1294" s="63">
        <f t="shared" si="546"/>
        <v>15972</v>
      </c>
      <c r="CD1294" s="129"/>
      <c r="CE1294" s="63">
        <v>23</v>
      </c>
      <c r="CH1294" s="63">
        <v>0</v>
      </c>
      <c r="CI1294" s="63">
        <v>0</v>
      </c>
    </row>
    <row r="1295" spans="1:87" ht="15" hidden="1" customHeight="1" outlineLevel="1">
      <c r="A1295" t="s">
        <v>1149</v>
      </c>
      <c r="B1295" t="s">
        <v>3112</v>
      </c>
      <c r="C1295" s="1">
        <f t="shared" si="537"/>
        <v>8839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0</v>
      </c>
      <c r="G1295" s="129">
        <f t="shared" si="535"/>
        <v>3154</v>
      </c>
      <c r="H1295" s="134">
        <f t="shared" si="536"/>
        <v>0.35682769544066073</v>
      </c>
      <c r="I1295" s="2"/>
      <c r="J1295" s="2">
        <f t="shared" si="538"/>
        <v>0.31383640683335218</v>
      </c>
      <c r="K1295" s="2">
        <f t="shared" si="539"/>
        <v>0.67066410227401285</v>
      </c>
      <c r="L1295" s="2">
        <f t="shared" si="540"/>
        <v>0</v>
      </c>
      <c r="M1295" s="2">
        <f t="shared" si="541"/>
        <v>1.5499490892635026E-2</v>
      </c>
      <c r="N1295" s="63">
        <v>2774</v>
      </c>
      <c r="O1295" s="63">
        <v>5928</v>
      </c>
      <c r="P1295" s="63">
        <v>0</v>
      </c>
      <c r="Q1295" s="63">
        <v>97</v>
      </c>
      <c r="R1295" s="63">
        <v>12</v>
      </c>
      <c r="S1295" s="63">
        <v>17</v>
      </c>
      <c r="T1295" s="63">
        <v>3</v>
      </c>
      <c r="U1295" s="63">
        <v>0</v>
      </c>
      <c r="V1295" s="63">
        <v>0</v>
      </c>
      <c r="W1295" s="63">
        <v>8</v>
      </c>
      <c r="X1295" s="63">
        <v>0</v>
      </c>
      <c r="Y1295" s="63">
        <v>0</v>
      </c>
      <c r="Z1295" s="63">
        <v>0</v>
      </c>
      <c r="AA1295" s="63">
        <v>0</v>
      </c>
      <c r="AB1295" s="63">
        <v>0</v>
      </c>
      <c r="AC1295" s="63">
        <v>0</v>
      </c>
      <c r="AD1295" s="63">
        <v>0</v>
      </c>
      <c r="AE1295" s="63">
        <v>0</v>
      </c>
      <c r="AF1295" s="63">
        <v>0</v>
      </c>
      <c r="AG1295" s="63">
        <v>0</v>
      </c>
      <c r="AH1295" s="63">
        <v>0</v>
      </c>
      <c r="AI1295" s="63">
        <v>0</v>
      </c>
      <c r="AJ1295" s="63">
        <v>0</v>
      </c>
      <c r="AK1295" s="63">
        <v>0</v>
      </c>
      <c r="AL1295" s="63">
        <v>0</v>
      </c>
      <c r="AM1295" s="63">
        <v>0</v>
      </c>
      <c r="AN1295" s="63">
        <v>0</v>
      </c>
      <c r="AO1295" s="63">
        <v>0</v>
      </c>
      <c r="AP1295" s="63">
        <v>0</v>
      </c>
      <c r="AQ1295" s="63">
        <v>0</v>
      </c>
      <c r="AR1295" s="63">
        <v>0</v>
      </c>
      <c r="AS1295" s="63">
        <v>0</v>
      </c>
      <c r="AT1295" s="63">
        <v>0</v>
      </c>
      <c r="AU1295" s="63">
        <v>0</v>
      </c>
      <c r="AV1295" s="63">
        <v>0</v>
      </c>
      <c r="AW1295" s="63">
        <v>0</v>
      </c>
      <c r="AX1295" s="63">
        <v>0</v>
      </c>
      <c r="AY1295" s="63">
        <v>0</v>
      </c>
      <c r="BA1295" s="5">
        <f>IF(Q1295&gt;0,RANK(Q1295,(N1295:P1295,Q1295:AE1295)),0)</f>
        <v>3</v>
      </c>
      <c r="BB1295" s="5">
        <f>IF(R1295&gt;0,RANK(R1295,(N1295:P1295,Q1295:AE1295)),0)</f>
        <v>5</v>
      </c>
      <c r="BC1295" s="5">
        <f>IF(T1295&gt;0,RANK(T1295,(N1295:P1295,Q1295:AE1295)),0)</f>
        <v>7</v>
      </c>
      <c r="BD1295" s="5">
        <f>IF(S1295&gt;0,RANK(S1295,(N1295:P1295,Q1295:AE1295)),0)</f>
        <v>4</v>
      </c>
      <c r="BE1295" s="2">
        <f t="shared" si="542"/>
        <v>1.0974092091865596E-2</v>
      </c>
      <c r="BF1295" s="2">
        <f t="shared" si="543"/>
        <v>1.3576196402307953E-3</v>
      </c>
      <c r="BG1295" s="2">
        <f t="shared" si="544"/>
        <v>3.3940491005769881E-4</v>
      </c>
      <c r="BH1295" s="2">
        <f t="shared" si="545"/>
        <v>1.9232944903269601E-3</v>
      </c>
      <c r="BJ1295" t="s">
        <v>1149</v>
      </c>
      <c r="BK1295" t="s">
        <v>3112</v>
      </c>
      <c r="BL1295" s="8">
        <v>5</v>
      </c>
      <c r="BN1295" s="112">
        <v>26</v>
      </c>
      <c r="BO1295" s="114">
        <v>11</v>
      </c>
      <c r="BP1295" s="118">
        <f t="shared" si="523"/>
        <v>26011</v>
      </c>
      <c r="BQ1295" s="118">
        <f t="shared" si="522"/>
        <v>26011</v>
      </c>
      <c r="BR1295" s="5" t="s">
        <v>3151</v>
      </c>
      <c r="CC1295" s="63">
        <f t="shared" si="546"/>
        <v>8839</v>
      </c>
      <c r="CE1295" s="63">
        <v>8</v>
      </c>
      <c r="CH1295" s="63">
        <v>0</v>
      </c>
      <c r="CI1295" s="63">
        <v>0</v>
      </c>
    </row>
    <row r="1296" spans="1:87" ht="15" hidden="1" customHeight="1" outlineLevel="1">
      <c r="A1296" t="s">
        <v>888</v>
      </c>
      <c r="B1296" t="s">
        <v>3112</v>
      </c>
      <c r="C1296" s="1">
        <f t="shared" si="537"/>
        <v>4047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0</v>
      </c>
      <c r="G1296" s="129">
        <f t="shared" si="535"/>
        <v>1034</v>
      </c>
      <c r="H1296" s="134">
        <f t="shared" si="536"/>
        <v>0.2554978996787744</v>
      </c>
      <c r="I1296" s="2"/>
      <c r="J1296" s="2">
        <f t="shared" si="538"/>
        <v>0.36520879663948602</v>
      </c>
      <c r="K1296" s="2">
        <f t="shared" si="539"/>
        <v>0.62070669631826048</v>
      </c>
      <c r="L1296" s="2">
        <f t="shared" si="540"/>
        <v>0</v>
      </c>
      <c r="M1296" s="2">
        <f t="shared" si="541"/>
        <v>1.4084507042253502E-2</v>
      </c>
      <c r="N1296" s="63">
        <v>1478</v>
      </c>
      <c r="O1296" s="63">
        <v>2512</v>
      </c>
      <c r="P1296" s="63">
        <v>0</v>
      </c>
      <c r="Q1296" s="63">
        <v>31</v>
      </c>
      <c r="R1296" s="63">
        <v>10</v>
      </c>
      <c r="S1296" s="63">
        <v>5</v>
      </c>
      <c r="T1296" s="63">
        <v>0</v>
      </c>
      <c r="U1296" s="63">
        <v>0</v>
      </c>
      <c r="V1296" s="63">
        <v>0</v>
      </c>
      <c r="W1296" s="63">
        <v>9</v>
      </c>
      <c r="X1296" s="63">
        <v>0</v>
      </c>
      <c r="Y1296" s="63">
        <v>0</v>
      </c>
      <c r="Z1296" s="63">
        <v>0</v>
      </c>
      <c r="AA1296" s="63">
        <v>0</v>
      </c>
      <c r="AB1296" s="63">
        <v>0</v>
      </c>
      <c r="AC1296" s="63">
        <v>0</v>
      </c>
      <c r="AD1296" s="63">
        <v>0</v>
      </c>
      <c r="AE1296" s="63">
        <v>0</v>
      </c>
      <c r="AF1296" s="63">
        <v>0</v>
      </c>
      <c r="AG1296" s="63">
        <v>0</v>
      </c>
      <c r="AH1296" s="63">
        <v>0</v>
      </c>
      <c r="AI1296" s="63">
        <v>0</v>
      </c>
      <c r="AJ1296" s="63">
        <v>0</v>
      </c>
      <c r="AK1296" s="63">
        <v>0</v>
      </c>
      <c r="AL1296" s="63">
        <v>2</v>
      </c>
      <c r="AM1296" s="63">
        <v>0</v>
      </c>
      <c r="AN1296" s="63">
        <v>0</v>
      </c>
      <c r="AO1296" s="63">
        <v>0</v>
      </c>
      <c r="AP1296" s="63">
        <v>0</v>
      </c>
      <c r="AQ1296" s="63">
        <v>0</v>
      </c>
      <c r="AR1296" s="63">
        <v>0</v>
      </c>
      <c r="AS1296" s="63">
        <v>0</v>
      </c>
      <c r="AT1296" s="63">
        <v>0</v>
      </c>
      <c r="AU1296" s="63">
        <v>0</v>
      </c>
      <c r="AV1296" s="63">
        <v>0</v>
      </c>
      <c r="AW1296" s="63">
        <v>0</v>
      </c>
      <c r="AX1296" s="63">
        <v>0</v>
      </c>
      <c r="AY1296" s="63">
        <v>0</v>
      </c>
      <c r="BA1296" s="5">
        <f>IF(Q1296&gt;0,RANK(Q1296,(N1296:P1296,Q1296:AE1296)),0)</f>
        <v>3</v>
      </c>
      <c r="BB1296" s="5">
        <f>IF(R1296&gt;0,RANK(R1296,(N1296:P1296,Q1296:AE1296)),0)</f>
        <v>4</v>
      </c>
      <c r="BC1296" s="5">
        <f>IF(T1296&gt;0,RANK(T1296,(N1296:P1296,Q1296:AE1296)),0)</f>
        <v>0</v>
      </c>
      <c r="BD1296" s="5">
        <f>IF(S1296&gt;0,RANK(S1296,(N1296:P1296,Q1296:AE1296)),0)</f>
        <v>6</v>
      </c>
      <c r="BE1296" s="2">
        <f t="shared" si="542"/>
        <v>7.6599950580677045E-3</v>
      </c>
      <c r="BF1296" s="2">
        <f t="shared" si="543"/>
        <v>2.4709661477637758E-3</v>
      </c>
      <c r="BG1296" s="2">
        <f t="shared" si="544"/>
        <v>0</v>
      </c>
      <c r="BH1296" s="2">
        <f t="shared" si="545"/>
        <v>1.2354830738818879E-3</v>
      </c>
      <c r="BJ1296" t="s">
        <v>888</v>
      </c>
      <c r="BK1296" t="s">
        <v>3112</v>
      </c>
      <c r="BL1296" s="8">
        <v>1</v>
      </c>
      <c r="BN1296" s="112">
        <v>26</v>
      </c>
      <c r="BO1296" s="114">
        <v>13</v>
      </c>
      <c r="BP1296" s="118">
        <f t="shared" si="523"/>
        <v>26013</v>
      </c>
      <c r="BQ1296" s="118">
        <f t="shared" si="522"/>
        <v>26013</v>
      </c>
      <c r="BR1296" s="5" t="s">
        <v>3151</v>
      </c>
      <c r="CC1296" s="63">
        <f t="shared" si="546"/>
        <v>4047</v>
      </c>
      <c r="CD1296" s="129"/>
      <c r="CE1296" s="63">
        <v>9</v>
      </c>
      <c r="CH1296" s="63">
        <v>0</v>
      </c>
      <c r="CI1296" s="63">
        <v>0</v>
      </c>
    </row>
    <row r="1297" spans="1:87" ht="15" hidden="1" customHeight="1" outlineLevel="1">
      <c r="A1297" t="s">
        <v>1332</v>
      </c>
      <c r="B1297" t="s">
        <v>3112</v>
      </c>
      <c r="C1297" s="1">
        <f t="shared" si="537"/>
        <v>35961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0</v>
      </c>
      <c r="G1297" s="129">
        <f t="shared" si="535"/>
        <v>11674</v>
      </c>
      <c r="H1297" s="134">
        <f t="shared" si="536"/>
        <v>0.32462945969244461</v>
      </c>
      <c r="I1297" s="2"/>
      <c r="J1297" s="2">
        <f t="shared" si="538"/>
        <v>0.32804983176218683</v>
      </c>
      <c r="K1297" s="2">
        <f t="shared" si="539"/>
        <v>0.65267929145463144</v>
      </c>
      <c r="L1297" s="2">
        <f t="shared" si="540"/>
        <v>0</v>
      </c>
      <c r="M1297" s="2">
        <f t="shared" si="541"/>
        <v>1.9270876783181734E-2</v>
      </c>
      <c r="N1297" s="63">
        <v>11797</v>
      </c>
      <c r="O1297" s="63">
        <v>23471</v>
      </c>
      <c r="P1297" s="63">
        <v>0</v>
      </c>
      <c r="Q1297" s="63">
        <v>479</v>
      </c>
      <c r="R1297" s="63">
        <v>83</v>
      </c>
      <c r="S1297" s="63">
        <v>59</v>
      </c>
      <c r="T1297" s="63">
        <v>16</v>
      </c>
      <c r="U1297" s="63">
        <v>0</v>
      </c>
      <c r="V1297" s="63">
        <v>0</v>
      </c>
      <c r="W1297" s="63">
        <v>56</v>
      </c>
      <c r="X1297" s="63">
        <v>0</v>
      </c>
      <c r="Y1297" s="63">
        <v>0</v>
      </c>
      <c r="Z1297" s="63">
        <v>0</v>
      </c>
      <c r="AA1297" s="63">
        <v>0</v>
      </c>
      <c r="AB1297" s="63">
        <v>0</v>
      </c>
      <c r="AC1297" s="63">
        <v>0</v>
      </c>
      <c r="AD1297" s="63">
        <v>0</v>
      </c>
      <c r="AE1297" s="63">
        <v>0</v>
      </c>
      <c r="AF1297" s="63">
        <v>0</v>
      </c>
      <c r="AG1297" s="63">
        <v>0</v>
      </c>
      <c r="AH1297" s="63">
        <v>0</v>
      </c>
      <c r="AI1297" s="63">
        <v>0</v>
      </c>
      <c r="AJ1297" s="63">
        <v>0</v>
      </c>
      <c r="AK1297" s="63">
        <v>0</v>
      </c>
      <c r="AL1297" s="63">
        <v>0</v>
      </c>
      <c r="AM1297" s="63">
        <v>0</v>
      </c>
      <c r="AN1297" s="63">
        <v>0</v>
      </c>
      <c r="AO1297" s="63">
        <v>0</v>
      </c>
      <c r="AP1297" s="63">
        <v>0</v>
      </c>
      <c r="AQ1297" s="63">
        <v>0</v>
      </c>
      <c r="AR1297" s="63">
        <v>0</v>
      </c>
      <c r="AS1297" s="63">
        <v>0</v>
      </c>
      <c r="AT1297" s="63">
        <v>0</v>
      </c>
      <c r="AU1297" s="63">
        <v>0</v>
      </c>
      <c r="AV1297" s="63">
        <v>0</v>
      </c>
      <c r="AW1297" s="63">
        <v>0</v>
      </c>
      <c r="AX1297" s="63">
        <v>0</v>
      </c>
      <c r="AY1297" s="63">
        <v>0</v>
      </c>
      <c r="BA1297" s="5">
        <f>IF(Q1297&gt;0,RANK(Q1297,(N1297:P1297,Q1297:AE1297)),0)</f>
        <v>3</v>
      </c>
      <c r="BB1297" s="5">
        <f>IF(R1297&gt;0,RANK(R1297,(N1297:P1297,Q1297:AE1297)),0)</f>
        <v>4</v>
      </c>
      <c r="BC1297" s="5">
        <f>IF(T1297&gt;0,RANK(T1297,(N1297:P1297,Q1297:AE1297)),0)</f>
        <v>7</v>
      </c>
      <c r="BD1297" s="5">
        <f>IF(S1297&gt;0,RANK(S1297,(N1297:P1297,Q1297:AE1297)),0)</f>
        <v>5</v>
      </c>
      <c r="BE1297" s="2">
        <f t="shared" si="542"/>
        <v>1.3319985539890437E-2</v>
      </c>
      <c r="BF1297" s="2">
        <f t="shared" si="543"/>
        <v>2.308055949500848E-3</v>
      </c>
      <c r="BG1297" s="2">
        <f t="shared" si="544"/>
        <v>4.4492644809654902E-4</v>
      </c>
      <c r="BH1297" s="2">
        <f t="shared" si="545"/>
        <v>1.6406662773560245E-3</v>
      </c>
      <c r="BJ1297" t="s">
        <v>1332</v>
      </c>
      <c r="BK1297" t="s">
        <v>3112</v>
      </c>
      <c r="BL1297" s="8">
        <v>3</v>
      </c>
      <c r="BN1297" s="112">
        <v>26</v>
      </c>
      <c r="BO1297" s="114">
        <v>15</v>
      </c>
      <c r="BP1297" s="118">
        <f t="shared" si="523"/>
        <v>26015</v>
      </c>
      <c r="BQ1297" s="118">
        <f t="shared" si="522"/>
        <v>26015</v>
      </c>
      <c r="BR1297" s="5" t="s">
        <v>3151</v>
      </c>
      <c r="CC1297" s="63">
        <f t="shared" si="546"/>
        <v>35961</v>
      </c>
      <c r="CD1297" s="129"/>
      <c r="CE1297" s="63">
        <v>56</v>
      </c>
      <c r="CH1297" s="63">
        <v>0</v>
      </c>
      <c r="CI1297" s="63">
        <v>0</v>
      </c>
    </row>
    <row r="1298" spans="1:87" ht="15" hidden="1" customHeight="1" outlineLevel="1">
      <c r="A1298" t="s">
        <v>3097</v>
      </c>
      <c r="B1298" t="s">
        <v>3112</v>
      </c>
      <c r="C1298" s="1">
        <f t="shared" si="537"/>
        <v>60255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>IF(P1298&gt;0,RANK(P1298,(N1298:P1298,Q1298:AE1298)),0)</f>
        <v>0</v>
      </c>
      <c r="G1298" s="129">
        <f t="shared" si="535"/>
        <v>6974</v>
      </c>
      <c r="H1298" s="134">
        <f t="shared" si="536"/>
        <v>0.11574143224628662</v>
      </c>
      <c r="I1298" s="2"/>
      <c r="J1298" s="2">
        <f t="shared" si="538"/>
        <v>0.43400547672392331</v>
      </c>
      <c r="K1298" s="2">
        <f t="shared" si="539"/>
        <v>0.54974690897020995</v>
      </c>
      <c r="L1298" s="2">
        <f t="shared" si="540"/>
        <v>0</v>
      </c>
      <c r="M1298" s="2">
        <f t="shared" si="541"/>
        <v>1.6247614305866742E-2</v>
      </c>
      <c r="N1298" s="63">
        <v>26151</v>
      </c>
      <c r="O1298" s="63">
        <v>33125</v>
      </c>
      <c r="P1298" s="63">
        <v>0</v>
      </c>
      <c r="Q1298" s="63">
        <v>688</v>
      </c>
      <c r="R1298" s="63">
        <v>155</v>
      </c>
      <c r="S1298" s="63">
        <v>102</v>
      </c>
      <c r="T1298" s="63">
        <v>32</v>
      </c>
      <c r="U1298" s="63">
        <v>0</v>
      </c>
      <c r="V1298" s="63">
        <v>0</v>
      </c>
      <c r="W1298" s="63">
        <v>0</v>
      </c>
      <c r="X1298" s="63">
        <v>0</v>
      </c>
      <c r="Y1298" s="63">
        <v>0</v>
      </c>
      <c r="Z1298" s="63">
        <v>0</v>
      </c>
      <c r="AA1298" s="63">
        <v>0</v>
      </c>
      <c r="AB1298" s="63">
        <v>0</v>
      </c>
      <c r="AC1298" s="63">
        <v>0</v>
      </c>
      <c r="AD1298" s="63">
        <v>0</v>
      </c>
      <c r="AE1298" s="63">
        <v>0</v>
      </c>
      <c r="AF1298" s="63">
        <v>0</v>
      </c>
      <c r="AG1298" s="63">
        <v>0</v>
      </c>
      <c r="AH1298" s="63">
        <v>0</v>
      </c>
      <c r="AI1298" s="63">
        <v>0</v>
      </c>
      <c r="AJ1298" s="63">
        <v>0</v>
      </c>
      <c r="AK1298" s="63">
        <v>0</v>
      </c>
      <c r="AL1298" s="63">
        <v>2</v>
      </c>
      <c r="AM1298" s="63">
        <v>0</v>
      </c>
      <c r="AN1298" s="63">
        <v>0</v>
      </c>
      <c r="AO1298" s="63">
        <v>0</v>
      </c>
      <c r="AP1298" s="63">
        <v>0</v>
      </c>
      <c r="AQ1298" s="63">
        <v>0</v>
      </c>
      <c r="AR1298" s="63">
        <v>0</v>
      </c>
      <c r="AS1298" s="63">
        <v>0</v>
      </c>
      <c r="AT1298" s="63">
        <v>0</v>
      </c>
      <c r="AU1298" s="63">
        <v>0</v>
      </c>
      <c r="AV1298" s="63">
        <v>0</v>
      </c>
      <c r="AW1298" s="63">
        <v>0</v>
      </c>
      <c r="AX1298" s="63">
        <v>0</v>
      </c>
      <c r="AY1298" s="63">
        <v>0</v>
      </c>
      <c r="BA1298" s="5">
        <f>IF(Q1298&gt;0,RANK(Q1298,(N1298:P1298,Q1298:AE1298)),0)</f>
        <v>3</v>
      </c>
      <c r="BB1298" s="5">
        <f>IF(R1298&gt;0,RANK(R1298,(N1298:P1298,Q1298:AE1298)),0)</f>
        <v>4</v>
      </c>
      <c r="BC1298" s="5">
        <f>IF(T1298&gt;0,RANK(T1298,(N1298:P1298,Q1298:AE1298)),0)</f>
        <v>6</v>
      </c>
      <c r="BD1298" s="5">
        <f>IF(S1298&gt;0,RANK(S1298,(N1298:P1298,Q1298:AE1298)),0)</f>
        <v>5</v>
      </c>
      <c r="BE1298" s="2">
        <f t="shared" si="542"/>
        <v>1.1418139573479379E-2</v>
      </c>
      <c r="BF1298" s="2">
        <f t="shared" si="543"/>
        <v>2.5724006306530578E-3</v>
      </c>
      <c r="BG1298" s="2">
        <f t="shared" si="544"/>
        <v>5.3107625923159909E-4</v>
      </c>
      <c r="BH1298" s="2">
        <f t="shared" si="545"/>
        <v>1.6928055763007219E-3</v>
      </c>
      <c r="BJ1298" t="s">
        <v>3097</v>
      </c>
      <c r="BK1298" t="s">
        <v>3112</v>
      </c>
      <c r="BL1298" s="8">
        <v>5</v>
      </c>
      <c r="BN1298" s="112">
        <v>26</v>
      </c>
      <c r="BO1298" s="114">
        <v>17</v>
      </c>
      <c r="BP1298" s="118">
        <f t="shared" si="523"/>
        <v>26017</v>
      </c>
      <c r="BQ1298" s="118">
        <f t="shared" si="522"/>
        <v>26017</v>
      </c>
      <c r="BR1298" s="5" t="s">
        <v>3151</v>
      </c>
      <c r="CC1298" s="63">
        <f t="shared" si="546"/>
        <v>60255</v>
      </c>
      <c r="CE1298" s="63">
        <v>0</v>
      </c>
      <c r="CH1298" s="63">
        <v>0</v>
      </c>
      <c r="CI1298" s="63">
        <v>0</v>
      </c>
    </row>
    <row r="1299" spans="1:87" ht="15" hidden="1" customHeight="1" outlineLevel="1">
      <c r="A1299" t="s">
        <v>1129</v>
      </c>
      <c r="B1299" t="s">
        <v>3112</v>
      </c>
      <c r="C1299" s="1">
        <f t="shared" si="537"/>
        <v>12262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0</v>
      </c>
      <c r="G1299" s="129">
        <f t="shared" si="535"/>
        <v>1121</v>
      </c>
      <c r="H1299" s="134">
        <f t="shared" si="536"/>
        <v>9.1420649160006529E-2</v>
      </c>
      <c r="I1299" s="2"/>
      <c r="J1299" s="2">
        <f t="shared" si="538"/>
        <v>0.44690915022019245</v>
      </c>
      <c r="K1299" s="2">
        <f t="shared" si="539"/>
        <v>0.53832979938019898</v>
      </c>
      <c r="L1299" s="2">
        <f t="shared" si="540"/>
        <v>0</v>
      </c>
      <c r="M1299" s="2">
        <f t="shared" si="541"/>
        <v>1.4761050399608511E-2</v>
      </c>
      <c r="N1299" s="63">
        <v>5480</v>
      </c>
      <c r="O1299" s="63">
        <v>6601</v>
      </c>
      <c r="P1299" s="63">
        <v>0</v>
      </c>
      <c r="Q1299" s="63">
        <v>128</v>
      </c>
      <c r="R1299" s="63">
        <v>29</v>
      </c>
      <c r="S1299" s="63">
        <v>13</v>
      </c>
      <c r="T1299" s="63">
        <v>9</v>
      </c>
      <c r="U1299" s="63">
        <v>0</v>
      </c>
      <c r="V1299" s="63">
        <v>0</v>
      </c>
      <c r="W1299" s="63">
        <v>0</v>
      </c>
      <c r="X1299" s="63">
        <v>0</v>
      </c>
      <c r="Y1299" s="63">
        <v>0</v>
      </c>
      <c r="Z1299" s="63">
        <v>2</v>
      </c>
      <c r="AA1299" s="63">
        <v>0</v>
      </c>
      <c r="AB1299" s="63">
        <v>0</v>
      </c>
      <c r="AC1299" s="63">
        <v>0</v>
      </c>
      <c r="AD1299" s="63">
        <v>0</v>
      </c>
      <c r="AE1299" s="63">
        <v>0</v>
      </c>
      <c r="AF1299" s="63">
        <v>0</v>
      </c>
      <c r="AG1299" s="63">
        <v>0</v>
      </c>
      <c r="AH1299" s="63">
        <v>0</v>
      </c>
      <c r="AI1299" s="63">
        <v>0</v>
      </c>
      <c r="AJ1299" s="63">
        <v>0</v>
      </c>
      <c r="AK1299" s="63">
        <v>0</v>
      </c>
      <c r="AL1299" s="63">
        <v>0</v>
      </c>
      <c r="AM1299" s="63">
        <v>0</v>
      </c>
      <c r="AN1299" s="63">
        <v>0</v>
      </c>
      <c r="AO1299" s="63">
        <v>0</v>
      </c>
      <c r="AP1299" s="63">
        <v>0</v>
      </c>
      <c r="AQ1299" s="63">
        <v>0</v>
      </c>
      <c r="AR1299" s="63">
        <v>0</v>
      </c>
      <c r="AS1299" s="63">
        <v>0</v>
      </c>
      <c r="AT1299" s="63">
        <v>0</v>
      </c>
      <c r="AU1299" s="63">
        <v>0</v>
      </c>
      <c r="AV1299" s="63">
        <v>0</v>
      </c>
      <c r="AW1299" s="63">
        <v>0</v>
      </c>
      <c r="AX1299" s="63">
        <v>0</v>
      </c>
      <c r="AY1299" s="63">
        <v>0</v>
      </c>
      <c r="BA1299" s="5">
        <f>IF(Q1299&gt;0,RANK(Q1299,(N1299:P1299,Q1299:AE1299)),0)</f>
        <v>3</v>
      </c>
      <c r="BB1299" s="5">
        <f>IF(R1299&gt;0,RANK(R1299,(N1299:P1299,Q1299:AE1299)),0)</f>
        <v>4</v>
      </c>
      <c r="BC1299" s="5">
        <f>IF(T1299&gt;0,RANK(T1299,(N1299:P1299,Q1299:AE1299)),0)</f>
        <v>6</v>
      </c>
      <c r="BD1299" s="5">
        <f>IF(S1299&gt;0,RANK(S1299,(N1299:P1299,Q1299:AE1299)),0)</f>
        <v>5</v>
      </c>
      <c r="BE1299" s="2">
        <f t="shared" si="542"/>
        <v>1.0438753873756321E-2</v>
      </c>
      <c r="BF1299" s="2">
        <f t="shared" si="543"/>
        <v>2.3650301745229163E-3</v>
      </c>
      <c r="BG1299" s="2">
        <f t="shared" si="544"/>
        <v>7.3397488174849126E-4</v>
      </c>
      <c r="BH1299" s="2">
        <f t="shared" si="545"/>
        <v>1.0601859403033763E-3</v>
      </c>
      <c r="BJ1299" t="s">
        <v>1129</v>
      </c>
      <c r="BK1299" t="s">
        <v>3112</v>
      </c>
      <c r="BL1299" s="8">
        <v>1</v>
      </c>
      <c r="BN1299" s="112">
        <v>26</v>
      </c>
      <c r="BO1299" s="114">
        <v>19</v>
      </c>
      <c r="BP1299" s="118">
        <f t="shared" si="523"/>
        <v>26019</v>
      </c>
      <c r="BQ1299" s="118">
        <f t="shared" si="522"/>
        <v>26019</v>
      </c>
      <c r="BR1299" s="5" t="s">
        <v>3151</v>
      </c>
      <c r="CC1299" s="63">
        <f t="shared" si="546"/>
        <v>12262</v>
      </c>
      <c r="CE1299" s="63">
        <v>0</v>
      </c>
      <c r="CH1299" s="63">
        <v>0</v>
      </c>
      <c r="CI1299" s="63">
        <v>0</v>
      </c>
    </row>
    <row r="1300" spans="1:87" ht="15" hidden="1" customHeight="1" outlineLevel="1">
      <c r="A1300" t="s">
        <v>2425</v>
      </c>
      <c r="B1300" t="s">
        <v>3112</v>
      </c>
      <c r="C1300" s="1">
        <f t="shared" si="537"/>
        <v>82565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0</v>
      </c>
      <c r="G1300" s="129">
        <f t="shared" si="535"/>
        <v>6081</v>
      </c>
      <c r="H1300" s="134">
        <f t="shared" si="536"/>
        <v>7.3651062799006836E-2</v>
      </c>
      <c r="I1300" s="2"/>
      <c r="J1300" s="2">
        <f t="shared" si="538"/>
        <v>0.45343668624719918</v>
      </c>
      <c r="K1300" s="2">
        <f t="shared" si="539"/>
        <v>0.52708774904620603</v>
      </c>
      <c r="L1300" s="2">
        <f t="shared" si="540"/>
        <v>0</v>
      </c>
      <c r="M1300" s="2">
        <f t="shared" si="541"/>
        <v>1.9475564706594728E-2</v>
      </c>
      <c r="N1300" s="63">
        <v>37438</v>
      </c>
      <c r="O1300" s="63">
        <v>43519</v>
      </c>
      <c r="P1300" s="63">
        <v>0</v>
      </c>
      <c r="Q1300" s="63">
        <v>1062</v>
      </c>
      <c r="R1300" s="63">
        <v>173</v>
      </c>
      <c r="S1300" s="63">
        <v>140</v>
      </c>
      <c r="T1300" s="63">
        <v>47</v>
      </c>
      <c r="U1300" s="63">
        <v>0</v>
      </c>
      <c r="V1300" s="63">
        <v>0</v>
      </c>
      <c r="W1300" s="63">
        <v>174</v>
      </c>
      <c r="X1300" s="63">
        <v>0</v>
      </c>
      <c r="Y1300" s="63">
        <v>0</v>
      </c>
      <c r="Z1300" s="63">
        <v>11</v>
      </c>
      <c r="AA1300" s="63">
        <v>0</v>
      </c>
      <c r="AB1300" s="63">
        <v>0</v>
      </c>
      <c r="AC1300" s="63">
        <v>0</v>
      </c>
      <c r="AD1300" s="63">
        <v>0</v>
      </c>
      <c r="AE1300" s="63">
        <v>0</v>
      </c>
      <c r="AF1300" s="63">
        <v>0</v>
      </c>
      <c r="AG1300" s="63">
        <v>0</v>
      </c>
      <c r="AH1300" s="63">
        <v>0</v>
      </c>
      <c r="AI1300" s="63">
        <v>0</v>
      </c>
      <c r="AJ1300" s="63">
        <v>0</v>
      </c>
      <c r="AK1300" s="63">
        <v>0</v>
      </c>
      <c r="AL1300" s="63">
        <v>0</v>
      </c>
      <c r="AM1300" s="63">
        <v>0</v>
      </c>
      <c r="AN1300" s="63">
        <v>0</v>
      </c>
      <c r="AO1300" s="63">
        <v>0</v>
      </c>
      <c r="AP1300" s="63">
        <v>0</v>
      </c>
      <c r="AQ1300" s="63">
        <v>0</v>
      </c>
      <c r="AR1300" s="63">
        <v>0</v>
      </c>
      <c r="AS1300" s="63">
        <v>0</v>
      </c>
      <c r="AT1300" s="63">
        <v>0</v>
      </c>
      <c r="AU1300" s="63">
        <v>1</v>
      </c>
      <c r="AV1300" s="63">
        <v>0</v>
      </c>
      <c r="AW1300" s="63">
        <v>0</v>
      </c>
      <c r="AX1300" s="63">
        <v>0</v>
      </c>
      <c r="AY1300" s="63">
        <v>0</v>
      </c>
      <c r="BA1300" s="5">
        <f>IF(Q1300&gt;0,RANK(Q1300,(N1300:P1300,Q1300:AE1300)),0)</f>
        <v>3</v>
      </c>
      <c r="BB1300" s="5">
        <f>IF(R1300&gt;0,RANK(R1300,(N1300:P1300,Q1300:AE1300)),0)</f>
        <v>5</v>
      </c>
      <c r="BC1300" s="5">
        <f>IF(T1300&gt;0,RANK(T1300,(N1300:P1300,Q1300:AE1300)),0)</f>
        <v>7</v>
      </c>
      <c r="BD1300" s="5">
        <f>IF(S1300&gt;0,RANK(S1300,(N1300:P1300,Q1300:AE1300)),0)</f>
        <v>6</v>
      </c>
      <c r="BE1300" s="2">
        <f t="shared" si="542"/>
        <v>1.2862593108460002E-2</v>
      </c>
      <c r="BF1300" s="2">
        <f t="shared" si="543"/>
        <v>2.0953188397020528E-3</v>
      </c>
      <c r="BG1300" s="2">
        <f t="shared" si="544"/>
        <v>5.6924847090171384E-4</v>
      </c>
      <c r="BH1300" s="2">
        <f t="shared" si="545"/>
        <v>1.6956337431114879E-3</v>
      </c>
      <c r="BJ1300" t="s">
        <v>2425</v>
      </c>
      <c r="BK1300" t="s">
        <v>3112</v>
      </c>
      <c r="BL1300" s="8">
        <v>6</v>
      </c>
      <c r="BN1300" s="112">
        <v>26</v>
      </c>
      <c r="BO1300" s="114">
        <v>21</v>
      </c>
      <c r="BP1300" s="118">
        <f t="shared" si="523"/>
        <v>26021</v>
      </c>
      <c r="BQ1300" s="118">
        <f t="shared" si="522"/>
        <v>26021</v>
      </c>
      <c r="BR1300" s="5" t="s">
        <v>3151</v>
      </c>
      <c r="CC1300" s="63">
        <f t="shared" si="546"/>
        <v>82565</v>
      </c>
      <c r="CD1300" s="129"/>
      <c r="CE1300" s="63">
        <v>174</v>
      </c>
      <c r="CH1300" s="63">
        <v>0</v>
      </c>
      <c r="CI1300" s="63">
        <v>0</v>
      </c>
    </row>
    <row r="1301" spans="1:87" ht="15" hidden="1" customHeight="1" outlineLevel="1">
      <c r="A1301" t="s">
        <v>2421</v>
      </c>
      <c r="B1301" t="s">
        <v>3112</v>
      </c>
      <c r="C1301" s="1">
        <f t="shared" si="537"/>
        <v>20573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0</v>
      </c>
      <c r="G1301" s="129">
        <f t="shared" si="535"/>
        <v>7905</v>
      </c>
      <c r="H1301" s="134">
        <f t="shared" si="536"/>
        <v>0.38424148155349241</v>
      </c>
      <c r="I1301" s="2"/>
      <c r="J1301" s="2">
        <f t="shared" si="538"/>
        <v>0.29937296456520684</v>
      </c>
      <c r="K1301" s="2">
        <f t="shared" si="539"/>
        <v>0.68361444611869926</v>
      </c>
      <c r="L1301" s="2">
        <f t="shared" si="540"/>
        <v>0</v>
      </c>
      <c r="M1301" s="2">
        <f t="shared" si="541"/>
        <v>1.7012589316093951E-2</v>
      </c>
      <c r="N1301" s="63">
        <v>6159</v>
      </c>
      <c r="O1301" s="63">
        <v>14064</v>
      </c>
      <c r="P1301" s="63">
        <v>0</v>
      </c>
      <c r="Q1301" s="63">
        <v>216</v>
      </c>
      <c r="R1301" s="63">
        <v>47</v>
      </c>
      <c r="S1301" s="63">
        <v>38</v>
      </c>
      <c r="T1301" s="63">
        <v>12</v>
      </c>
      <c r="U1301" s="63">
        <v>0</v>
      </c>
      <c r="V1301" s="63">
        <v>0</v>
      </c>
      <c r="W1301" s="63">
        <v>37</v>
      </c>
      <c r="X1301" s="63">
        <v>0</v>
      </c>
      <c r="Y1301" s="63">
        <v>0</v>
      </c>
      <c r="Z1301" s="63">
        <v>0</v>
      </c>
      <c r="AA1301" s="63">
        <v>0</v>
      </c>
      <c r="AB1301" s="63">
        <v>0</v>
      </c>
      <c r="AC1301" s="63">
        <v>0</v>
      </c>
      <c r="AD1301" s="63">
        <v>0</v>
      </c>
      <c r="AE1301" s="63">
        <v>0</v>
      </c>
      <c r="AF1301" s="63">
        <v>0</v>
      </c>
      <c r="AG1301" s="63">
        <v>0</v>
      </c>
      <c r="AH1301" s="63">
        <v>0</v>
      </c>
      <c r="AI1301" s="63">
        <v>0</v>
      </c>
      <c r="AJ1301" s="63">
        <v>0</v>
      </c>
      <c r="AK1301" s="63">
        <v>0</v>
      </c>
      <c r="AL1301" s="63">
        <v>0</v>
      </c>
      <c r="AM1301" s="63">
        <v>0</v>
      </c>
      <c r="AN1301" s="63">
        <v>0</v>
      </c>
      <c r="AO1301" s="63">
        <v>0</v>
      </c>
      <c r="AP1301" s="63">
        <v>0</v>
      </c>
      <c r="AQ1301" s="63">
        <v>0</v>
      </c>
      <c r="AR1301" s="63">
        <v>0</v>
      </c>
      <c r="AS1301" s="63">
        <v>0</v>
      </c>
      <c r="AT1301" s="63">
        <v>0</v>
      </c>
      <c r="AU1301" s="63">
        <v>0</v>
      </c>
      <c r="AV1301" s="63">
        <v>0</v>
      </c>
      <c r="AW1301" s="63">
        <v>0</v>
      </c>
      <c r="AX1301" s="63">
        <v>0</v>
      </c>
      <c r="AY1301" s="63">
        <v>0</v>
      </c>
      <c r="BA1301" s="5">
        <f>IF(Q1301&gt;0,RANK(Q1301,(N1301:P1301,Q1301:AE1301)),0)</f>
        <v>3</v>
      </c>
      <c r="BB1301" s="5">
        <f>IF(R1301&gt;0,RANK(R1301,(N1301:P1301,Q1301:AE1301)),0)</f>
        <v>4</v>
      </c>
      <c r="BC1301" s="5">
        <f>IF(T1301&gt;0,RANK(T1301,(N1301:P1301,Q1301:AE1301)),0)</f>
        <v>7</v>
      </c>
      <c r="BD1301" s="5">
        <f>IF(S1301&gt;0,RANK(S1301,(N1301:P1301,Q1301:AE1301)),0)</f>
        <v>5</v>
      </c>
      <c r="BE1301" s="2">
        <f t="shared" si="542"/>
        <v>1.049919797793224E-2</v>
      </c>
      <c r="BF1301" s="2">
        <f t="shared" si="543"/>
        <v>2.2845477081611821E-3</v>
      </c>
      <c r="BG1301" s="2">
        <f t="shared" si="544"/>
        <v>5.8328877655179114E-4</v>
      </c>
      <c r="BH1301" s="2">
        <f t="shared" si="545"/>
        <v>1.8470811257473387E-3</v>
      </c>
      <c r="BJ1301" t="s">
        <v>2421</v>
      </c>
      <c r="BK1301" t="s">
        <v>3112</v>
      </c>
      <c r="BL1301" s="8">
        <v>7</v>
      </c>
      <c r="BN1301" s="112">
        <v>26</v>
      </c>
      <c r="BO1301" s="114">
        <v>23</v>
      </c>
      <c r="BP1301" s="118">
        <f t="shared" si="523"/>
        <v>26023</v>
      </c>
      <c r="BQ1301" s="118">
        <f t="shared" si="522"/>
        <v>26023</v>
      </c>
      <c r="BR1301" s="5" t="s">
        <v>3151</v>
      </c>
      <c r="CC1301" s="63">
        <f t="shared" si="546"/>
        <v>20573</v>
      </c>
      <c r="CD1301" s="129"/>
      <c r="CE1301" s="63">
        <v>37</v>
      </c>
      <c r="CH1301" s="63">
        <v>0</v>
      </c>
      <c r="CI1301" s="63">
        <v>0</v>
      </c>
    </row>
    <row r="1302" spans="1:87" ht="15" hidden="1" customHeight="1" outlineLevel="1">
      <c r="A1302" t="s">
        <v>1196</v>
      </c>
      <c r="B1302" t="s">
        <v>3112</v>
      </c>
      <c r="C1302" s="1">
        <f t="shared" si="537"/>
        <v>66281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>IF(P1302&gt;0,RANK(P1302,(N1302:P1302,Q1302:AE1302)),0)</f>
        <v>0</v>
      </c>
      <c r="G1302" s="129">
        <f t="shared" si="535"/>
        <v>7344</v>
      </c>
      <c r="H1302" s="134">
        <f t="shared" si="536"/>
        <v>0.11080098369065042</v>
      </c>
      <c r="I1302" s="2"/>
      <c r="J1302" s="2">
        <f t="shared" si="538"/>
        <v>0.43567538208536383</v>
      </c>
      <c r="K1302" s="2">
        <f t="shared" si="539"/>
        <v>0.54647636577601422</v>
      </c>
      <c r="L1302" s="2">
        <f t="shared" si="540"/>
        <v>0</v>
      </c>
      <c r="M1302" s="2">
        <f t="shared" si="541"/>
        <v>1.7848252138621956E-2</v>
      </c>
      <c r="N1302" s="63">
        <v>28877</v>
      </c>
      <c r="O1302" s="63">
        <v>36221</v>
      </c>
      <c r="P1302" s="63">
        <v>0</v>
      </c>
      <c r="Q1302" s="63">
        <v>890</v>
      </c>
      <c r="R1302" s="63">
        <v>137</v>
      </c>
      <c r="S1302" s="63">
        <v>117</v>
      </c>
      <c r="T1302" s="63">
        <v>34</v>
      </c>
      <c r="U1302" s="63">
        <v>0</v>
      </c>
      <c r="V1302" s="63">
        <v>0</v>
      </c>
      <c r="W1302" s="63">
        <v>0</v>
      </c>
      <c r="X1302" s="63">
        <v>0</v>
      </c>
      <c r="Y1302" s="63">
        <v>0</v>
      </c>
      <c r="Z1302" s="63">
        <v>4</v>
      </c>
      <c r="AA1302" s="63">
        <v>0</v>
      </c>
      <c r="AB1302" s="63">
        <v>0</v>
      </c>
      <c r="AC1302" s="63">
        <v>0</v>
      </c>
      <c r="AD1302" s="63">
        <v>0</v>
      </c>
      <c r="AE1302" s="63">
        <v>0</v>
      </c>
      <c r="AF1302" s="63">
        <v>0</v>
      </c>
      <c r="AG1302" s="63">
        <v>0</v>
      </c>
      <c r="AH1302" s="63">
        <v>0</v>
      </c>
      <c r="AI1302" s="63">
        <v>0</v>
      </c>
      <c r="AJ1302" s="63">
        <v>0</v>
      </c>
      <c r="AK1302" s="63">
        <v>0</v>
      </c>
      <c r="AL1302" s="63">
        <v>1</v>
      </c>
      <c r="AM1302" s="63">
        <v>0</v>
      </c>
      <c r="AN1302" s="63">
        <v>0</v>
      </c>
      <c r="AO1302" s="63">
        <v>0</v>
      </c>
      <c r="AP1302" s="63">
        <v>0</v>
      </c>
      <c r="AQ1302" s="63">
        <v>0</v>
      </c>
      <c r="AR1302" s="63">
        <v>0</v>
      </c>
      <c r="AS1302" s="63">
        <v>0</v>
      </c>
      <c r="AT1302" s="63">
        <v>0</v>
      </c>
      <c r="AU1302" s="63">
        <v>0</v>
      </c>
      <c r="AV1302" s="63">
        <v>0</v>
      </c>
      <c r="AW1302" s="63">
        <v>0</v>
      </c>
      <c r="AX1302" s="63">
        <v>0</v>
      </c>
      <c r="AY1302" s="63">
        <v>0</v>
      </c>
      <c r="BA1302" s="5">
        <f>IF(Q1302&gt;0,RANK(Q1302,(N1302:P1302,Q1302:AE1302)),0)</f>
        <v>3</v>
      </c>
      <c r="BB1302" s="5">
        <f>IF(R1302&gt;0,RANK(R1302,(N1302:P1302,Q1302:AE1302)),0)</f>
        <v>4</v>
      </c>
      <c r="BC1302" s="5">
        <f>IF(T1302&gt;0,RANK(T1302,(N1302:P1302,Q1302:AE1302)),0)</f>
        <v>6</v>
      </c>
      <c r="BD1302" s="5">
        <f>IF(S1302&gt;0,RANK(S1302,(N1302:P1302,Q1302:AE1302)),0)</f>
        <v>5</v>
      </c>
      <c r="BE1302" s="2">
        <f t="shared" si="542"/>
        <v>1.3427679123730782E-2</v>
      </c>
      <c r="BF1302" s="2">
        <f t="shared" si="543"/>
        <v>2.0669573482596823E-3</v>
      </c>
      <c r="BG1302" s="2">
        <f t="shared" si="544"/>
        <v>5.1296751708634447E-4</v>
      </c>
      <c r="BH1302" s="2">
        <f t="shared" si="545"/>
        <v>1.7652117499735974E-3</v>
      </c>
      <c r="BJ1302" t="s">
        <v>1196</v>
      </c>
      <c r="BK1302" t="s">
        <v>3112</v>
      </c>
      <c r="BL1302" s="8">
        <v>3</v>
      </c>
      <c r="BN1302" s="112">
        <v>26</v>
      </c>
      <c r="BO1302" s="114">
        <v>25</v>
      </c>
      <c r="BP1302" s="118">
        <f t="shared" si="523"/>
        <v>26025</v>
      </c>
      <c r="BQ1302" s="118">
        <f t="shared" si="522"/>
        <v>26025</v>
      </c>
      <c r="BR1302" s="5" t="s">
        <v>3151</v>
      </c>
      <c r="CC1302" s="63">
        <f t="shared" si="546"/>
        <v>66281</v>
      </c>
      <c r="CD1302" s="129"/>
      <c r="CE1302" s="63">
        <v>0</v>
      </c>
      <c r="CH1302" s="63">
        <v>0</v>
      </c>
      <c r="CI1302" s="63">
        <v>0</v>
      </c>
    </row>
    <row r="1303" spans="1:87" ht="15" hidden="1" customHeight="1" outlineLevel="1">
      <c r="A1303" t="s">
        <v>339</v>
      </c>
      <c r="B1303" t="s">
        <v>3112</v>
      </c>
      <c r="C1303" s="1">
        <f t="shared" si="537"/>
        <v>26242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0</v>
      </c>
      <c r="G1303" s="129">
        <f t="shared" si="535"/>
        <v>7569</v>
      </c>
      <c r="H1303" s="134">
        <f t="shared" si="536"/>
        <v>0.28843075985062117</v>
      </c>
      <c r="I1303" s="2"/>
      <c r="J1303" s="2">
        <f t="shared" si="538"/>
        <v>0.34791555521682799</v>
      </c>
      <c r="K1303" s="2">
        <f t="shared" si="539"/>
        <v>0.6363463150674491</v>
      </c>
      <c r="L1303" s="2">
        <f t="shared" si="540"/>
        <v>0</v>
      </c>
      <c r="M1303" s="2">
        <f t="shared" si="541"/>
        <v>1.5738129715722859E-2</v>
      </c>
      <c r="N1303" s="63">
        <v>9130</v>
      </c>
      <c r="O1303" s="63">
        <v>16699</v>
      </c>
      <c r="P1303" s="63">
        <v>0</v>
      </c>
      <c r="Q1303" s="63">
        <v>286</v>
      </c>
      <c r="R1303" s="63">
        <v>45</v>
      </c>
      <c r="S1303" s="63">
        <v>40</v>
      </c>
      <c r="T1303" s="63">
        <v>13</v>
      </c>
      <c r="U1303" s="63">
        <v>0</v>
      </c>
      <c r="V1303" s="63">
        <v>0</v>
      </c>
      <c r="W1303" s="63">
        <v>26</v>
      </c>
      <c r="X1303" s="63">
        <v>0</v>
      </c>
      <c r="Y1303" s="63">
        <v>0</v>
      </c>
      <c r="Z1303" s="63">
        <v>2</v>
      </c>
      <c r="AA1303" s="63">
        <v>0</v>
      </c>
      <c r="AB1303" s="63">
        <v>0</v>
      </c>
      <c r="AC1303" s="63">
        <v>0</v>
      </c>
      <c r="AD1303" s="63">
        <v>0</v>
      </c>
      <c r="AE1303" s="63">
        <v>0</v>
      </c>
      <c r="AF1303" s="63">
        <v>0</v>
      </c>
      <c r="AG1303" s="63">
        <v>0</v>
      </c>
      <c r="AH1303" s="63">
        <v>0</v>
      </c>
      <c r="AI1303" s="63">
        <v>0</v>
      </c>
      <c r="AJ1303" s="63">
        <v>0</v>
      </c>
      <c r="AK1303" s="63">
        <v>0</v>
      </c>
      <c r="AL1303" s="63">
        <v>1</v>
      </c>
      <c r="AM1303" s="63">
        <v>0</v>
      </c>
      <c r="AN1303" s="63">
        <v>0</v>
      </c>
      <c r="AO1303" s="63">
        <v>0</v>
      </c>
      <c r="AP1303" s="63">
        <v>0</v>
      </c>
      <c r="AQ1303" s="63">
        <v>0</v>
      </c>
      <c r="AR1303" s="63">
        <v>0</v>
      </c>
      <c r="AS1303" s="63">
        <v>0</v>
      </c>
      <c r="AT1303" s="63">
        <v>0</v>
      </c>
      <c r="AU1303" s="63">
        <v>0</v>
      </c>
      <c r="AV1303" s="63">
        <v>0</v>
      </c>
      <c r="AW1303" s="63">
        <v>0</v>
      </c>
      <c r="AX1303" s="63">
        <v>0</v>
      </c>
      <c r="AY1303" s="63">
        <v>0</v>
      </c>
      <c r="BA1303" s="5">
        <f>IF(Q1303&gt;0,RANK(Q1303,(N1303:P1303,Q1303:AE1303)),0)</f>
        <v>3</v>
      </c>
      <c r="BB1303" s="5">
        <f>IF(R1303&gt;0,RANK(R1303,(N1303:P1303,Q1303:AE1303)),0)</f>
        <v>4</v>
      </c>
      <c r="BC1303" s="5">
        <f>IF(T1303&gt;0,RANK(T1303,(N1303:P1303,Q1303:AE1303)),0)</f>
        <v>7</v>
      </c>
      <c r="BD1303" s="5">
        <f>IF(S1303&gt;0,RANK(S1303,(N1303:P1303,Q1303:AE1303)),0)</f>
        <v>5</v>
      </c>
      <c r="BE1303" s="2">
        <f t="shared" si="542"/>
        <v>1.0898559561009069E-2</v>
      </c>
      <c r="BF1303" s="2">
        <f t="shared" si="543"/>
        <v>1.7148083225363921E-3</v>
      </c>
      <c r="BG1303" s="2">
        <f t="shared" si="544"/>
        <v>4.9538907095495767E-4</v>
      </c>
      <c r="BH1303" s="2">
        <f t="shared" si="545"/>
        <v>1.524274064476793E-3</v>
      </c>
      <c r="BJ1303" t="s">
        <v>339</v>
      </c>
      <c r="BK1303" t="s">
        <v>3112</v>
      </c>
      <c r="BL1303" s="8">
        <v>6</v>
      </c>
      <c r="BN1303" s="112">
        <v>26</v>
      </c>
      <c r="BO1303" s="114">
        <v>27</v>
      </c>
      <c r="BP1303" s="118">
        <f t="shared" si="523"/>
        <v>26027</v>
      </c>
      <c r="BQ1303" s="118">
        <f t="shared" si="522"/>
        <v>26027</v>
      </c>
      <c r="BR1303" s="5" t="s">
        <v>3151</v>
      </c>
      <c r="CC1303" s="63">
        <f t="shared" si="546"/>
        <v>26242</v>
      </c>
      <c r="CD1303" s="129"/>
      <c r="CE1303" s="63">
        <v>26</v>
      </c>
      <c r="CH1303" s="63">
        <v>0</v>
      </c>
      <c r="CI1303" s="63">
        <v>0</v>
      </c>
    </row>
    <row r="1304" spans="1:87" ht="15" hidden="1" customHeight="1" outlineLevel="1">
      <c r="A1304" t="s">
        <v>2602</v>
      </c>
      <c r="B1304" t="s">
        <v>3112</v>
      </c>
      <c r="C1304" s="1">
        <f t="shared" si="537"/>
        <v>17030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0</v>
      </c>
      <c r="G1304" s="129">
        <f t="shared" si="535"/>
        <v>2902</v>
      </c>
      <c r="H1304" s="134">
        <f t="shared" si="536"/>
        <v>0.17040516735173225</v>
      </c>
      <c r="I1304" s="2"/>
      <c r="J1304" s="2">
        <f t="shared" si="538"/>
        <v>0.40745742806811508</v>
      </c>
      <c r="K1304" s="2">
        <f t="shared" si="539"/>
        <v>0.5778625954198473</v>
      </c>
      <c r="L1304" s="2">
        <f t="shared" si="540"/>
        <v>0</v>
      </c>
      <c r="M1304" s="2">
        <f t="shared" si="541"/>
        <v>1.4679976512037562E-2</v>
      </c>
      <c r="N1304" s="63">
        <v>6939</v>
      </c>
      <c r="O1304" s="63">
        <v>9841</v>
      </c>
      <c r="P1304" s="63">
        <v>0</v>
      </c>
      <c r="Q1304" s="63">
        <v>160</v>
      </c>
      <c r="R1304" s="63">
        <v>43</v>
      </c>
      <c r="S1304" s="63">
        <v>13</v>
      </c>
      <c r="T1304" s="63">
        <v>4</v>
      </c>
      <c r="U1304" s="63">
        <v>0</v>
      </c>
      <c r="V1304" s="63">
        <v>0</v>
      </c>
      <c r="W1304" s="63">
        <v>30</v>
      </c>
      <c r="X1304" s="63">
        <v>0</v>
      </c>
      <c r="Y1304" s="63">
        <v>0</v>
      </c>
      <c r="Z1304" s="63">
        <v>0</v>
      </c>
      <c r="AA1304" s="63">
        <v>0</v>
      </c>
      <c r="AB1304" s="63">
        <v>0</v>
      </c>
      <c r="AC1304" s="63">
        <v>0</v>
      </c>
      <c r="AD1304" s="63">
        <v>0</v>
      </c>
      <c r="AE1304" s="63">
        <v>0</v>
      </c>
      <c r="AF1304" s="63">
        <v>0</v>
      </c>
      <c r="AG1304" s="63">
        <v>0</v>
      </c>
      <c r="AH1304" s="63">
        <v>0</v>
      </c>
      <c r="AI1304" s="63">
        <v>0</v>
      </c>
      <c r="AJ1304" s="63">
        <v>0</v>
      </c>
      <c r="AK1304" s="63">
        <v>0</v>
      </c>
      <c r="AL1304" s="63">
        <v>0</v>
      </c>
      <c r="AM1304" s="63">
        <v>0</v>
      </c>
      <c r="AN1304" s="63">
        <v>0</v>
      </c>
      <c r="AO1304" s="63">
        <v>0</v>
      </c>
      <c r="AP1304" s="63">
        <v>0</v>
      </c>
      <c r="AQ1304" s="63">
        <v>0</v>
      </c>
      <c r="AR1304" s="63">
        <v>0</v>
      </c>
      <c r="AS1304" s="63">
        <v>0</v>
      </c>
      <c r="AT1304" s="63">
        <v>0</v>
      </c>
      <c r="AU1304" s="63">
        <v>0</v>
      </c>
      <c r="AV1304" s="63">
        <v>0</v>
      </c>
      <c r="AW1304" s="63">
        <v>0</v>
      </c>
      <c r="AX1304" s="63">
        <v>0</v>
      </c>
      <c r="AY1304" s="63">
        <v>0</v>
      </c>
      <c r="BA1304" s="5">
        <f>IF(Q1304&gt;0,RANK(Q1304,(N1304:P1304,Q1304:AE1304)),0)</f>
        <v>3</v>
      </c>
      <c r="BB1304" s="5">
        <f>IF(R1304&gt;0,RANK(R1304,(N1304:P1304,Q1304:AE1304)),0)</f>
        <v>4</v>
      </c>
      <c r="BC1304" s="5">
        <f>IF(T1304&gt;0,RANK(T1304,(N1304:P1304,Q1304:AE1304)),0)</f>
        <v>7</v>
      </c>
      <c r="BD1304" s="5">
        <f>IF(S1304&gt;0,RANK(S1304,(N1304:P1304,Q1304:AE1304)),0)</f>
        <v>6</v>
      </c>
      <c r="BE1304" s="2">
        <f t="shared" si="542"/>
        <v>9.3951849677040514E-3</v>
      </c>
      <c r="BF1304" s="2">
        <f t="shared" si="543"/>
        <v>2.5249559600704638E-3</v>
      </c>
      <c r="BG1304" s="2">
        <f t="shared" si="544"/>
        <v>2.3487962419260129E-4</v>
      </c>
      <c r="BH1304" s="2">
        <f t="shared" si="545"/>
        <v>7.6335877862595419E-4</v>
      </c>
      <c r="BJ1304" t="s">
        <v>2602</v>
      </c>
      <c r="BK1304" t="s">
        <v>3112</v>
      </c>
      <c r="BL1304" s="8">
        <v>1</v>
      </c>
      <c r="BN1304" s="112">
        <v>26</v>
      </c>
      <c r="BO1304" s="114">
        <v>29</v>
      </c>
      <c r="BP1304" s="118">
        <f t="shared" si="523"/>
        <v>26029</v>
      </c>
      <c r="BQ1304" s="118">
        <f t="shared" si="522"/>
        <v>26029</v>
      </c>
      <c r="BR1304" s="5" t="s">
        <v>3151</v>
      </c>
      <c r="CC1304" s="63">
        <f t="shared" si="546"/>
        <v>17030</v>
      </c>
      <c r="CD1304" s="129"/>
      <c r="CE1304" s="63">
        <v>30</v>
      </c>
      <c r="CH1304" s="63">
        <v>0</v>
      </c>
      <c r="CI1304" s="63">
        <v>0</v>
      </c>
    </row>
    <row r="1305" spans="1:87" ht="15" hidden="1" customHeight="1" outlineLevel="1">
      <c r="A1305" t="s">
        <v>2858</v>
      </c>
      <c r="B1305" t="s">
        <v>3112</v>
      </c>
      <c r="C1305" s="1">
        <f t="shared" si="537"/>
        <v>15890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0</v>
      </c>
      <c r="G1305" s="129">
        <f t="shared" si="535"/>
        <v>4749</v>
      </c>
      <c r="H1305" s="134">
        <f t="shared" si="536"/>
        <v>0.2988672120830711</v>
      </c>
      <c r="I1305" s="2"/>
      <c r="J1305" s="2">
        <f t="shared" si="538"/>
        <v>0.3421648835745752</v>
      </c>
      <c r="K1305" s="2">
        <f t="shared" si="539"/>
        <v>0.64103209565764629</v>
      </c>
      <c r="L1305" s="2">
        <f t="shared" si="540"/>
        <v>0</v>
      </c>
      <c r="M1305" s="2">
        <f t="shared" si="541"/>
        <v>1.6803020767778509E-2</v>
      </c>
      <c r="N1305" s="63">
        <v>5437</v>
      </c>
      <c r="O1305" s="63">
        <v>10186</v>
      </c>
      <c r="P1305" s="63">
        <v>0</v>
      </c>
      <c r="Q1305" s="63">
        <v>196</v>
      </c>
      <c r="R1305" s="63">
        <v>23</v>
      </c>
      <c r="S1305" s="63">
        <v>18</v>
      </c>
      <c r="T1305" s="63">
        <v>8</v>
      </c>
      <c r="U1305" s="63">
        <v>0</v>
      </c>
      <c r="V1305" s="63">
        <v>0</v>
      </c>
      <c r="W1305" s="63">
        <v>22</v>
      </c>
      <c r="X1305" s="63">
        <v>0</v>
      </c>
      <c r="Y1305" s="63">
        <v>0</v>
      </c>
      <c r="Z1305" s="63">
        <v>0</v>
      </c>
      <c r="AA1305" s="63">
        <v>0</v>
      </c>
      <c r="AB1305" s="63">
        <v>0</v>
      </c>
      <c r="AC1305" s="63">
        <v>0</v>
      </c>
      <c r="AD1305" s="63">
        <v>0</v>
      </c>
      <c r="AE1305" s="63">
        <v>0</v>
      </c>
      <c r="AF1305" s="63">
        <v>0</v>
      </c>
      <c r="AG1305" s="63">
        <v>0</v>
      </c>
      <c r="AH1305" s="63">
        <v>0</v>
      </c>
      <c r="AI1305" s="63">
        <v>0</v>
      </c>
      <c r="AJ1305" s="63">
        <v>0</v>
      </c>
      <c r="AK1305" s="63">
        <v>0</v>
      </c>
      <c r="AL1305" s="63">
        <v>0</v>
      </c>
      <c r="AM1305" s="63">
        <v>0</v>
      </c>
      <c r="AN1305" s="63">
        <v>0</v>
      </c>
      <c r="AO1305" s="63">
        <v>0</v>
      </c>
      <c r="AP1305" s="63">
        <v>0</v>
      </c>
      <c r="AQ1305" s="63">
        <v>0</v>
      </c>
      <c r="AR1305" s="63">
        <v>0</v>
      </c>
      <c r="AS1305" s="63">
        <v>0</v>
      </c>
      <c r="AT1305" s="63">
        <v>0</v>
      </c>
      <c r="AU1305" s="63">
        <v>0</v>
      </c>
      <c r="AV1305" s="63">
        <v>0</v>
      </c>
      <c r="AW1305" s="63">
        <v>0</v>
      </c>
      <c r="AX1305" s="63">
        <v>0</v>
      </c>
      <c r="AY1305" s="63">
        <v>0</v>
      </c>
      <c r="BA1305" s="5">
        <f>IF(Q1305&gt;0,RANK(Q1305,(N1305:P1305,Q1305:AE1305)),0)</f>
        <v>3</v>
      </c>
      <c r="BB1305" s="5">
        <f>IF(R1305&gt;0,RANK(R1305,(N1305:P1305,Q1305:AE1305)),0)</f>
        <v>4</v>
      </c>
      <c r="BC1305" s="5">
        <f>IF(T1305&gt;0,RANK(T1305,(N1305:P1305,Q1305:AE1305)),0)</f>
        <v>7</v>
      </c>
      <c r="BD1305" s="5">
        <f>IF(S1305&gt;0,RANK(S1305,(N1305:P1305,Q1305:AE1305)),0)</f>
        <v>6</v>
      </c>
      <c r="BE1305" s="2">
        <f t="shared" si="542"/>
        <v>1.2334801762114538E-2</v>
      </c>
      <c r="BF1305" s="2">
        <f t="shared" si="543"/>
        <v>1.4474512271869099E-3</v>
      </c>
      <c r="BG1305" s="2">
        <f t="shared" si="544"/>
        <v>5.0346129641283825E-4</v>
      </c>
      <c r="BH1305" s="2">
        <f t="shared" si="545"/>
        <v>1.132787916928886E-3</v>
      </c>
      <c r="BJ1305" t="s">
        <v>2858</v>
      </c>
      <c r="BK1305" t="s">
        <v>3112</v>
      </c>
      <c r="BL1305" s="8">
        <v>1</v>
      </c>
      <c r="BN1305" s="112">
        <v>26</v>
      </c>
      <c r="BO1305" s="114">
        <v>31</v>
      </c>
      <c r="BP1305" s="118">
        <f t="shared" si="523"/>
        <v>26031</v>
      </c>
      <c r="BQ1305" s="118">
        <f t="shared" si="522"/>
        <v>26031</v>
      </c>
      <c r="BR1305" s="5" t="s">
        <v>3151</v>
      </c>
      <c r="CC1305" s="63">
        <f t="shared" si="546"/>
        <v>15890</v>
      </c>
      <c r="CD1305" s="129"/>
      <c r="CE1305" s="63">
        <v>22</v>
      </c>
      <c r="CH1305" s="63">
        <v>0</v>
      </c>
      <c r="CI1305" s="63">
        <v>0</v>
      </c>
    </row>
    <row r="1306" spans="1:87" ht="15" hidden="1" customHeight="1" outlineLevel="1">
      <c r="A1306" t="s">
        <v>1624</v>
      </c>
      <c r="B1306" t="s">
        <v>3112</v>
      </c>
      <c r="C1306" s="1">
        <f t="shared" si="537"/>
        <v>17671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0</v>
      </c>
      <c r="G1306" s="129">
        <f t="shared" si="535"/>
        <v>4033</v>
      </c>
      <c r="H1306" s="134">
        <f t="shared" si="536"/>
        <v>0.22822703865089694</v>
      </c>
      <c r="I1306" s="2"/>
      <c r="J1306" s="2">
        <f t="shared" si="538"/>
        <v>0.37620960896383904</v>
      </c>
      <c r="K1306" s="2">
        <f t="shared" si="539"/>
        <v>0.60443664761473603</v>
      </c>
      <c r="L1306" s="2">
        <f t="shared" si="540"/>
        <v>0</v>
      </c>
      <c r="M1306" s="2">
        <f t="shared" si="541"/>
        <v>1.9353743421424929E-2</v>
      </c>
      <c r="N1306" s="63">
        <v>6648</v>
      </c>
      <c r="O1306" s="63">
        <v>10681</v>
      </c>
      <c r="P1306" s="63">
        <v>0</v>
      </c>
      <c r="Q1306" s="63">
        <v>233</v>
      </c>
      <c r="R1306" s="63">
        <v>39</v>
      </c>
      <c r="S1306" s="63">
        <v>26</v>
      </c>
      <c r="T1306" s="63">
        <v>13</v>
      </c>
      <c r="U1306" s="63">
        <v>0</v>
      </c>
      <c r="V1306" s="63">
        <v>0</v>
      </c>
      <c r="W1306" s="63">
        <v>29</v>
      </c>
      <c r="X1306" s="63">
        <v>0</v>
      </c>
      <c r="Y1306" s="63">
        <v>0</v>
      </c>
      <c r="Z1306" s="63">
        <v>1</v>
      </c>
      <c r="AA1306" s="63">
        <v>0</v>
      </c>
      <c r="AB1306" s="63">
        <v>0</v>
      </c>
      <c r="AC1306" s="63">
        <v>0</v>
      </c>
      <c r="AD1306" s="63">
        <v>0</v>
      </c>
      <c r="AE1306" s="63">
        <v>0</v>
      </c>
      <c r="AF1306" s="63">
        <v>0</v>
      </c>
      <c r="AG1306" s="63">
        <v>0</v>
      </c>
      <c r="AH1306" s="63">
        <v>0</v>
      </c>
      <c r="AI1306" s="63">
        <v>0</v>
      </c>
      <c r="AJ1306" s="63">
        <v>0</v>
      </c>
      <c r="AK1306" s="63">
        <v>0</v>
      </c>
      <c r="AL1306" s="63">
        <v>0</v>
      </c>
      <c r="AM1306" s="63">
        <v>0</v>
      </c>
      <c r="AN1306" s="63">
        <v>0</v>
      </c>
      <c r="AO1306" s="63">
        <v>0</v>
      </c>
      <c r="AP1306" s="63">
        <v>0</v>
      </c>
      <c r="AQ1306" s="63">
        <v>0</v>
      </c>
      <c r="AR1306" s="63">
        <v>0</v>
      </c>
      <c r="AS1306" s="63">
        <v>0</v>
      </c>
      <c r="AT1306" s="63">
        <v>0</v>
      </c>
      <c r="AU1306" s="63">
        <v>1</v>
      </c>
      <c r="AV1306" s="63">
        <v>0</v>
      </c>
      <c r="AW1306" s="63">
        <v>0</v>
      </c>
      <c r="AX1306" s="63">
        <v>0</v>
      </c>
      <c r="AY1306" s="63">
        <v>0</v>
      </c>
      <c r="BA1306" s="5">
        <f>IF(Q1306&gt;0,RANK(Q1306,(N1306:P1306,Q1306:AE1306)),0)</f>
        <v>3</v>
      </c>
      <c r="BB1306" s="5">
        <f>IF(R1306&gt;0,RANK(R1306,(N1306:P1306,Q1306:AE1306)),0)</f>
        <v>4</v>
      </c>
      <c r="BC1306" s="5">
        <f>IF(T1306&gt;0,RANK(T1306,(N1306:P1306,Q1306:AE1306)),0)</f>
        <v>7</v>
      </c>
      <c r="BD1306" s="5">
        <f>IF(S1306&gt;0,RANK(S1306,(N1306:P1306,Q1306:AE1306)),0)</f>
        <v>6</v>
      </c>
      <c r="BE1306" s="2">
        <f t="shared" si="542"/>
        <v>1.3185445079508799E-2</v>
      </c>
      <c r="BF1306" s="2">
        <f t="shared" si="543"/>
        <v>2.2070058287589835E-3</v>
      </c>
      <c r="BG1306" s="2">
        <f t="shared" si="544"/>
        <v>7.356686095863279E-4</v>
      </c>
      <c r="BH1306" s="2">
        <f t="shared" si="545"/>
        <v>1.4713372191726558E-3</v>
      </c>
      <c r="BJ1306" t="s">
        <v>1624</v>
      </c>
      <c r="BK1306" t="s">
        <v>3112</v>
      </c>
      <c r="BL1306" s="8">
        <v>1</v>
      </c>
      <c r="BN1306" s="112">
        <v>26</v>
      </c>
      <c r="BO1306" s="114">
        <v>33</v>
      </c>
      <c r="BP1306" s="118">
        <f t="shared" si="523"/>
        <v>26033</v>
      </c>
      <c r="BQ1306" s="118">
        <f t="shared" si="522"/>
        <v>26033</v>
      </c>
      <c r="BR1306" s="5" t="s">
        <v>3151</v>
      </c>
      <c r="CC1306" s="63">
        <f t="shared" si="546"/>
        <v>17671</v>
      </c>
      <c r="CD1306" s="129"/>
      <c r="CE1306" s="63">
        <v>29</v>
      </c>
      <c r="CH1306" s="63">
        <v>0</v>
      </c>
      <c r="CI1306" s="63">
        <v>0</v>
      </c>
    </row>
    <row r="1307" spans="1:87" ht="15" hidden="1" customHeight="1" outlineLevel="1">
      <c r="A1307" t="s">
        <v>1249</v>
      </c>
      <c r="B1307" t="s">
        <v>3112</v>
      </c>
      <c r="C1307" s="1">
        <f t="shared" si="537"/>
        <v>16295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0</v>
      </c>
      <c r="G1307" s="129">
        <f t="shared" si="535"/>
        <v>5662</v>
      </c>
      <c r="H1307" s="134">
        <f t="shared" si="536"/>
        <v>0.34746854863455046</v>
      </c>
      <c r="I1307" s="2"/>
      <c r="J1307" s="2">
        <f t="shared" si="538"/>
        <v>0.31905492482356551</v>
      </c>
      <c r="K1307" s="2">
        <f t="shared" si="539"/>
        <v>0.66652347345811602</v>
      </c>
      <c r="L1307" s="2">
        <f t="shared" si="540"/>
        <v>0</v>
      </c>
      <c r="M1307" s="2">
        <f t="shared" si="541"/>
        <v>1.4421601718318522E-2</v>
      </c>
      <c r="N1307" s="63">
        <v>5199</v>
      </c>
      <c r="O1307" s="63">
        <v>10861</v>
      </c>
      <c r="P1307" s="63">
        <v>0</v>
      </c>
      <c r="Q1307" s="63">
        <v>162</v>
      </c>
      <c r="R1307" s="63">
        <v>34</v>
      </c>
      <c r="S1307" s="63">
        <v>22</v>
      </c>
      <c r="T1307" s="63">
        <v>3</v>
      </c>
      <c r="U1307" s="63">
        <v>0</v>
      </c>
      <c r="V1307" s="63">
        <v>0</v>
      </c>
      <c r="W1307" s="63">
        <v>14</v>
      </c>
      <c r="X1307" s="63">
        <v>0</v>
      </c>
      <c r="Y1307" s="63">
        <v>0</v>
      </c>
      <c r="Z1307" s="63">
        <v>0</v>
      </c>
      <c r="AA1307" s="63">
        <v>0</v>
      </c>
      <c r="AB1307" s="63">
        <v>0</v>
      </c>
      <c r="AC1307" s="63">
        <v>0</v>
      </c>
      <c r="AD1307" s="63">
        <v>0</v>
      </c>
      <c r="AE1307" s="63">
        <v>0</v>
      </c>
      <c r="AF1307" s="63">
        <v>0</v>
      </c>
      <c r="AG1307" s="63">
        <v>0</v>
      </c>
      <c r="AH1307" s="63">
        <v>0</v>
      </c>
      <c r="AI1307" s="63">
        <v>0</v>
      </c>
      <c r="AJ1307" s="63">
        <v>0</v>
      </c>
      <c r="AK1307" s="63">
        <v>0</v>
      </c>
      <c r="AL1307" s="63">
        <v>0</v>
      </c>
      <c r="AM1307" s="63">
        <v>0</v>
      </c>
      <c r="AN1307" s="63">
        <v>0</v>
      </c>
      <c r="AO1307" s="63">
        <v>0</v>
      </c>
      <c r="AP1307" s="63">
        <v>0</v>
      </c>
      <c r="AQ1307" s="63">
        <v>0</v>
      </c>
      <c r="AR1307" s="63">
        <v>0</v>
      </c>
      <c r="AS1307" s="63">
        <v>0</v>
      </c>
      <c r="AT1307" s="63">
        <v>0</v>
      </c>
      <c r="AU1307" s="63">
        <v>0</v>
      </c>
      <c r="AV1307" s="63">
        <v>0</v>
      </c>
      <c r="AW1307" s="63">
        <v>0</v>
      </c>
      <c r="AX1307" s="63">
        <v>0</v>
      </c>
      <c r="AY1307" s="63">
        <v>0</v>
      </c>
      <c r="BA1307" s="5">
        <f>IF(Q1307&gt;0,RANK(Q1307,(N1307:P1307,Q1307:AE1307)),0)</f>
        <v>3</v>
      </c>
      <c r="BB1307" s="5">
        <f>IF(R1307&gt;0,RANK(R1307,(N1307:P1307,Q1307:AE1307)),0)</f>
        <v>4</v>
      </c>
      <c r="BC1307" s="5">
        <f>IF(T1307&gt;0,RANK(T1307,(N1307:P1307,Q1307:AE1307)),0)</f>
        <v>7</v>
      </c>
      <c r="BD1307" s="5">
        <f>IF(S1307&gt;0,RANK(S1307,(N1307:P1307,Q1307:AE1307)),0)</f>
        <v>5</v>
      </c>
      <c r="BE1307" s="2">
        <f t="shared" si="542"/>
        <v>9.9416999079472226E-3</v>
      </c>
      <c r="BF1307" s="2">
        <f t="shared" si="543"/>
        <v>2.0865296103099108E-3</v>
      </c>
      <c r="BG1307" s="2">
        <f t="shared" si="544"/>
        <v>1.8410555385087451E-4</v>
      </c>
      <c r="BH1307" s="2">
        <f t="shared" si="545"/>
        <v>1.350107394906413E-3</v>
      </c>
      <c r="BJ1307" t="s">
        <v>1249</v>
      </c>
      <c r="BK1307" t="s">
        <v>3112</v>
      </c>
      <c r="BL1307" s="8">
        <v>4</v>
      </c>
      <c r="BN1307" s="112">
        <v>26</v>
      </c>
      <c r="BO1307" s="114">
        <v>35</v>
      </c>
      <c r="BP1307" s="118">
        <f t="shared" si="523"/>
        <v>26035</v>
      </c>
      <c r="BQ1307" s="118">
        <f t="shared" si="522"/>
        <v>26035</v>
      </c>
      <c r="BR1307" s="5" t="s">
        <v>3151</v>
      </c>
      <c r="CC1307" s="63">
        <f t="shared" si="546"/>
        <v>16295</v>
      </c>
      <c r="CD1307" s="129"/>
      <c r="CE1307" s="63">
        <v>14</v>
      </c>
      <c r="CH1307" s="63">
        <v>0</v>
      </c>
      <c r="CI1307" s="63">
        <v>0</v>
      </c>
    </row>
    <row r="1308" spans="1:87" ht="15" hidden="1" customHeight="1" outlineLevel="1">
      <c r="A1308" t="s">
        <v>1284</v>
      </c>
      <c r="B1308" t="s">
        <v>3112</v>
      </c>
      <c r="C1308" s="1">
        <f t="shared" si="537"/>
        <v>47927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0</v>
      </c>
      <c r="G1308" s="129">
        <f t="shared" si="535"/>
        <v>3130</v>
      </c>
      <c r="H1308" s="134">
        <f t="shared" si="536"/>
        <v>6.5307655392576214E-2</v>
      </c>
      <c r="I1308" s="2"/>
      <c r="J1308" s="2">
        <f t="shared" si="538"/>
        <v>0.45836376155403008</v>
      </c>
      <c r="K1308" s="2">
        <f t="shared" si="539"/>
        <v>0.52367141694660635</v>
      </c>
      <c r="L1308" s="2">
        <f t="shared" si="540"/>
        <v>0</v>
      </c>
      <c r="M1308" s="2">
        <f t="shared" si="541"/>
        <v>1.7964821499363515E-2</v>
      </c>
      <c r="N1308" s="63">
        <v>21968</v>
      </c>
      <c r="O1308" s="63">
        <v>25098</v>
      </c>
      <c r="P1308" s="63">
        <v>0</v>
      </c>
      <c r="Q1308" s="63">
        <v>659</v>
      </c>
      <c r="R1308" s="63">
        <v>94</v>
      </c>
      <c r="S1308" s="63">
        <v>63</v>
      </c>
      <c r="T1308" s="63">
        <v>28</v>
      </c>
      <c r="U1308" s="63">
        <v>0</v>
      </c>
      <c r="V1308" s="63">
        <v>0</v>
      </c>
      <c r="W1308" s="63">
        <v>1</v>
      </c>
      <c r="X1308" s="63">
        <v>0</v>
      </c>
      <c r="Y1308" s="63">
        <v>0</v>
      </c>
      <c r="Z1308" s="63">
        <v>13</v>
      </c>
      <c r="AA1308" s="63">
        <v>0</v>
      </c>
      <c r="AB1308" s="63">
        <v>0</v>
      </c>
      <c r="AC1308" s="63">
        <v>0</v>
      </c>
      <c r="AD1308" s="63">
        <v>0</v>
      </c>
      <c r="AE1308" s="63">
        <v>0</v>
      </c>
      <c r="AF1308" s="63">
        <v>0</v>
      </c>
      <c r="AG1308" s="63">
        <v>0</v>
      </c>
      <c r="AH1308" s="63">
        <v>0</v>
      </c>
      <c r="AI1308" s="63">
        <v>0</v>
      </c>
      <c r="AJ1308" s="63">
        <v>0</v>
      </c>
      <c r="AK1308" s="63">
        <v>0</v>
      </c>
      <c r="AL1308" s="63">
        <v>1</v>
      </c>
      <c r="AM1308" s="63">
        <v>0</v>
      </c>
      <c r="AN1308" s="63">
        <v>0</v>
      </c>
      <c r="AO1308" s="63">
        <v>0</v>
      </c>
      <c r="AP1308" s="63">
        <v>0</v>
      </c>
      <c r="AQ1308" s="63">
        <v>0</v>
      </c>
      <c r="AR1308" s="63">
        <v>0</v>
      </c>
      <c r="AS1308" s="63">
        <v>0</v>
      </c>
      <c r="AT1308" s="63">
        <v>0</v>
      </c>
      <c r="AU1308" s="63">
        <v>2</v>
      </c>
      <c r="AV1308" s="63">
        <v>0</v>
      </c>
      <c r="AW1308" s="63">
        <v>0</v>
      </c>
      <c r="AX1308" s="63">
        <v>0</v>
      </c>
      <c r="AY1308" s="63">
        <v>0</v>
      </c>
      <c r="BA1308" s="5">
        <f>IF(Q1308&gt;0,RANK(Q1308,(N1308:P1308,Q1308:AE1308)),0)</f>
        <v>3</v>
      </c>
      <c r="BB1308" s="5">
        <f>IF(R1308&gt;0,RANK(R1308,(N1308:P1308,Q1308:AE1308)),0)</f>
        <v>4</v>
      </c>
      <c r="BC1308" s="5">
        <f>IF(T1308&gt;0,RANK(T1308,(N1308:P1308,Q1308:AE1308)),0)</f>
        <v>6</v>
      </c>
      <c r="BD1308" s="5">
        <f>IF(S1308&gt;0,RANK(S1308,(N1308:P1308,Q1308:AE1308)),0)</f>
        <v>5</v>
      </c>
      <c r="BE1308" s="2">
        <f t="shared" si="542"/>
        <v>1.3750078243996077E-2</v>
      </c>
      <c r="BF1308" s="2">
        <f t="shared" si="543"/>
        <v>1.9613161683393492E-3</v>
      </c>
      <c r="BG1308" s="2">
        <f t="shared" si="544"/>
        <v>5.8422183737767859E-4</v>
      </c>
      <c r="BH1308" s="2">
        <f t="shared" si="545"/>
        <v>1.3144991340997766E-3</v>
      </c>
      <c r="BJ1308" t="s">
        <v>1284</v>
      </c>
      <c r="BK1308" t="s">
        <v>3112</v>
      </c>
      <c r="BL1308" s="8">
        <v>4</v>
      </c>
      <c r="BN1308" s="112">
        <v>26</v>
      </c>
      <c r="BO1308" s="114">
        <v>37</v>
      </c>
      <c r="BP1308" s="118">
        <f t="shared" si="523"/>
        <v>26037</v>
      </c>
      <c r="BQ1308" s="118">
        <f t="shared" si="522"/>
        <v>26037</v>
      </c>
      <c r="BR1308" s="5" t="s">
        <v>3151</v>
      </c>
      <c r="CC1308" s="63">
        <f t="shared" si="546"/>
        <v>47927</v>
      </c>
      <c r="CE1308" s="63">
        <v>1</v>
      </c>
      <c r="CH1308" s="63">
        <v>1</v>
      </c>
      <c r="CI1308" s="63">
        <v>0</v>
      </c>
    </row>
    <row r="1309" spans="1:87" ht="15" hidden="1" customHeight="1" outlineLevel="1">
      <c r="A1309" t="s">
        <v>1874</v>
      </c>
      <c r="B1309" t="s">
        <v>3112</v>
      </c>
      <c r="C1309" s="1">
        <f t="shared" si="537"/>
        <v>7861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0</v>
      </c>
      <c r="G1309" s="129">
        <f t="shared" si="535"/>
        <v>2415</v>
      </c>
      <c r="H1309" s="134">
        <f t="shared" si="536"/>
        <v>0.30721282279608192</v>
      </c>
      <c r="I1309" s="2"/>
      <c r="J1309" s="2">
        <f t="shared" si="538"/>
        <v>0.33990586439384302</v>
      </c>
      <c r="K1309" s="2">
        <f t="shared" si="539"/>
        <v>0.64711868718992493</v>
      </c>
      <c r="L1309" s="2">
        <f t="shared" si="540"/>
        <v>0</v>
      </c>
      <c r="M1309" s="2">
        <f t="shared" si="541"/>
        <v>1.2975448416231994E-2</v>
      </c>
      <c r="N1309" s="63">
        <v>2672</v>
      </c>
      <c r="O1309" s="63">
        <v>5087</v>
      </c>
      <c r="P1309" s="63">
        <v>0</v>
      </c>
      <c r="Q1309" s="63">
        <v>69</v>
      </c>
      <c r="R1309" s="63">
        <v>24</v>
      </c>
      <c r="S1309" s="63">
        <v>4</v>
      </c>
      <c r="T1309" s="63">
        <v>5</v>
      </c>
      <c r="U1309" s="63">
        <v>0</v>
      </c>
      <c r="V1309" s="63">
        <v>0</v>
      </c>
      <c r="W1309" s="63">
        <v>0</v>
      </c>
      <c r="X1309" s="63">
        <v>0</v>
      </c>
      <c r="Y1309" s="63">
        <v>0</v>
      </c>
      <c r="Z1309" s="63">
        <v>0</v>
      </c>
      <c r="AA1309" s="63">
        <v>0</v>
      </c>
      <c r="AB1309" s="63">
        <v>0</v>
      </c>
      <c r="AC1309" s="63">
        <v>0</v>
      </c>
      <c r="AD1309" s="63">
        <v>0</v>
      </c>
      <c r="AE1309" s="63">
        <v>0</v>
      </c>
      <c r="AF1309" s="63">
        <v>0</v>
      </c>
      <c r="AG1309" s="63">
        <v>0</v>
      </c>
      <c r="AH1309" s="63">
        <v>0</v>
      </c>
      <c r="AI1309" s="63">
        <v>0</v>
      </c>
      <c r="AJ1309" s="63">
        <v>0</v>
      </c>
      <c r="AK1309" s="63">
        <v>0</v>
      </c>
      <c r="AL1309" s="63">
        <v>0</v>
      </c>
      <c r="AM1309" s="63">
        <v>0</v>
      </c>
      <c r="AN1309" s="63">
        <v>0</v>
      </c>
      <c r="AO1309" s="63">
        <v>0</v>
      </c>
      <c r="AP1309" s="63">
        <v>0</v>
      </c>
      <c r="AQ1309" s="63">
        <v>0</v>
      </c>
      <c r="AR1309" s="63">
        <v>0</v>
      </c>
      <c r="AS1309" s="63">
        <v>0</v>
      </c>
      <c r="AT1309" s="63">
        <v>0</v>
      </c>
      <c r="AU1309" s="63">
        <v>0</v>
      </c>
      <c r="AV1309" s="63">
        <v>0</v>
      </c>
      <c r="AW1309" s="63">
        <v>0</v>
      </c>
      <c r="AX1309" s="63">
        <v>0</v>
      </c>
      <c r="AY1309" s="63">
        <v>0</v>
      </c>
      <c r="BA1309" s="5">
        <f>IF(Q1309&gt;0,RANK(Q1309,(N1309:P1309,Q1309:AE1309)),0)</f>
        <v>3</v>
      </c>
      <c r="BB1309" s="5">
        <f>IF(R1309&gt;0,RANK(R1309,(N1309:P1309,Q1309:AE1309)),0)</f>
        <v>4</v>
      </c>
      <c r="BC1309" s="5">
        <f>IF(T1309&gt;0,RANK(T1309,(N1309:P1309,Q1309:AE1309)),0)</f>
        <v>5</v>
      </c>
      <c r="BD1309" s="5">
        <f>IF(S1309&gt;0,RANK(S1309,(N1309:P1309,Q1309:AE1309)),0)</f>
        <v>6</v>
      </c>
      <c r="BE1309" s="2">
        <f t="shared" si="542"/>
        <v>8.7775092227451983E-3</v>
      </c>
      <c r="BF1309" s="2">
        <f t="shared" si="543"/>
        <v>3.0530466861722425E-3</v>
      </c>
      <c r="BG1309" s="2">
        <f t="shared" si="544"/>
        <v>6.360513929525506E-4</v>
      </c>
      <c r="BH1309" s="2">
        <f t="shared" si="545"/>
        <v>5.0884111436204046E-4</v>
      </c>
      <c r="BJ1309" t="s">
        <v>1874</v>
      </c>
      <c r="BK1309" t="s">
        <v>3112</v>
      </c>
      <c r="BL1309" s="8">
        <v>1</v>
      </c>
      <c r="BN1309" s="112">
        <v>26</v>
      </c>
      <c r="BO1309" s="114">
        <v>39</v>
      </c>
      <c r="BP1309" s="118">
        <f t="shared" si="523"/>
        <v>26039</v>
      </c>
      <c r="BQ1309" s="118">
        <f t="shared" si="522"/>
        <v>26039</v>
      </c>
      <c r="BR1309" s="5" t="s">
        <v>3151</v>
      </c>
      <c r="CC1309" s="63">
        <f t="shared" si="546"/>
        <v>7861</v>
      </c>
      <c r="CE1309" s="63">
        <v>0</v>
      </c>
      <c r="CH1309" s="63">
        <v>0</v>
      </c>
      <c r="CI1309" s="63">
        <v>0</v>
      </c>
    </row>
    <row r="1310" spans="1:87" ht="15" hidden="1" customHeight="1" outlineLevel="1">
      <c r="A1310" t="s">
        <v>2630</v>
      </c>
      <c r="B1310" t="s">
        <v>3112</v>
      </c>
      <c r="C1310" s="1">
        <f t="shared" si="537"/>
        <v>21167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0</v>
      </c>
      <c r="G1310" s="129">
        <f t="shared" si="535"/>
        <v>5601</v>
      </c>
      <c r="H1310" s="134">
        <f t="shared" si="536"/>
        <v>0.26461000614163555</v>
      </c>
      <c r="I1310" s="2"/>
      <c r="J1310" s="2">
        <f t="shared" si="538"/>
        <v>0.35933292389096233</v>
      </c>
      <c r="K1310" s="2">
        <f t="shared" si="539"/>
        <v>0.62394293003259793</v>
      </c>
      <c r="L1310" s="2">
        <f t="shared" si="540"/>
        <v>0</v>
      </c>
      <c r="M1310" s="2">
        <f t="shared" si="541"/>
        <v>1.6724146076439683E-2</v>
      </c>
      <c r="N1310" s="63">
        <v>7606</v>
      </c>
      <c r="O1310" s="63">
        <v>13207</v>
      </c>
      <c r="P1310" s="63">
        <v>0</v>
      </c>
      <c r="Q1310" s="63">
        <v>249</v>
      </c>
      <c r="R1310" s="63">
        <v>42</v>
      </c>
      <c r="S1310" s="63">
        <v>33</v>
      </c>
      <c r="T1310" s="63">
        <v>14</v>
      </c>
      <c r="U1310" s="63">
        <v>0</v>
      </c>
      <c r="V1310" s="63">
        <v>0</v>
      </c>
      <c r="W1310" s="63">
        <v>16</v>
      </c>
      <c r="X1310" s="63">
        <v>0</v>
      </c>
      <c r="Y1310" s="63">
        <v>0</v>
      </c>
      <c r="Z1310" s="63">
        <v>0</v>
      </c>
      <c r="AA1310" s="63">
        <v>0</v>
      </c>
      <c r="AB1310" s="63">
        <v>0</v>
      </c>
      <c r="AC1310" s="63">
        <v>0</v>
      </c>
      <c r="AD1310" s="63">
        <v>0</v>
      </c>
      <c r="AE1310" s="63">
        <v>0</v>
      </c>
      <c r="AF1310" s="63">
        <v>0</v>
      </c>
      <c r="AG1310" s="63">
        <v>0</v>
      </c>
      <c r="AH1310" s="63">
        <v>0</v>
      </c>
      <c r="AI1310" s="63">
        <v>0</v>
      </c>
      <c r="AJ1310" s="63">
        <v>0</v>
      </c>
      <c r="AK1310" s="63">
        <v>0</v>
      </c>
      <c r="AL1310" s="63">
        <v>0</v>
      </c>
      <c r="AM1310" s="63">
        <v>0</v>
      </c>
      <c r="AN1310" s="63">
        <v>0</v>
      </c>
      <c r="AO1310" s="63">
        <v>0</v>
      </c>
      <c r="AP1310" s="63">
        <v>0</v>
      </c>
      <c r="AQ1310" s="63">
        <v>0</v>
      </c>
      <c r="AR1310" s="63">
        <v>0</v>
      </c>
      <c r="AS1310" s="63">
        <v>0</v>
      </c>
      <c r="AT1310" s="63">
        <v>0</v>
      </c>
      <c r="AU1310" s="63">
        <v>0</v>
      </c>
      <c r="AV1310" s="63">
        <v>0</v>
      </c>
      <c r="AW1310" s="63">
        <v>0</v>
      </c>
      <c r="AX1310" s="63">
        <v>0</v>
      </c>
      <c r="AY1310" s="63">
        <v>0</v>
      </c>
      <c r="BA1310" s="5">
        <f>IF(Q1310&gt;0,RANK(Q1310,(N1310:P1310,Q1310:AE1310)),0)</f>
        <v>3</v>
      </c>
      <c r="BB1310" s="5">
        <f>IF(R1310&gt;0,RANK(R1310,(N1310:P1310,Q1310:AE1310)),0)</f>
        <v>4</v>
      </c>
      <c r="BC1310" s="5">
        <f>IF(T1310&gt;0,RANK(T1310,(N1310:P1310,Q1310:AE1310)),0)</f>
        <v>7</v>
      </c>
      <c r="BD1310" s="5">
        <f>IF(S1310&gt;0,RANK(S1310,(N1310:P1310,Q1310:AE1310)),0)</f>
        <v>5</v>
      </c>
      <c r="BE1310" s="2">
        <f t="shared" si="542"/>
        <v>1.1763594274105919E-2</v>
      </c>
      <c r="BF1310" s="2">
        <f t="shared" si="543"/>
        <v>1.9842207209335287E-3</v>
      </c>
      <c r="BG1310" s="2">
        <f t="shared" si="544"/>
        <v>6.6140690697784289E-4</v>
      </c>
      <c r="BH1310" s="2">
        <f t="shared" si="545"/>
        <v>1.5590305664477725E-3</v>
      </c>
      <c r="BJ1310" t="s">
        <v>2630</v>
      </c>
      <c r="BK1310" t="s">
        <v>3112</v>
      </c>
      <c r="BL1310" s="8">
        <v>1</v>
      </c>
      <c r="BN1310" s="112">
        <v>26</v>
      </c>
      <c r="BO1310" s="114">
        <v>41</v>
      </c>
      <c r="BP1310" s="118">
        <f t="shared" si="523"/>
        <v>26041</v>
      </c>
      <c r="BQ1310" s="118">
        <f t="shared" si="522"/>
        <v>26041</v>
      </c>
      <c r="BR1310" s="5" t="s">
        <v>3151</v>
      </c>
      <c r="CC1310" s="63">
        <f t="shared" si="546"/>
        <v>21167</v>
      </c>
      <c r="CE1310" s="63">
        <v>16</v>
      </c>
      <c r="CH1310" s="63">
        <v>0</v>
      </c>
      <c r="CI1310" s="63">
        <v>0</v>
      </c>
    </row>
    <row r="1311" spans="1:87" ht="15" hidden="1" customHeight="1" outlineLevel="1">
      <c r="A1311" t="s">
        <v>1046</v>
      </c>
      <c r="B1311" t="s">
        <v>3112</v>
      </c>
      <c r="C1311" s="1">
        <f t="shared" si="537"/>
        <v>14615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0</v>
      </c>
      <c r="G1311" s="129">
        <f t="shared" si="535"/>
        <v>4873</v>
      </c>
      <c r="H1311" s="134">
        <f t="shared" si="536"/>
        <v>0.33342456380431063</v>
      </c>
      <c r="I1311" s="2"/>
      <c r="J1311" s="2">
        <f t="shared" si="538"/>
        <v>0.32459801573725622</v>
      </c>
      <c r="K1311" s="2">
        <f t="shared" si="539"/>
        <v>0.65802257954156684</v>
      </c>
      <c r="L1311" s="2">
        <f t="shared" si="540"/>
        <v>0</v>
      </c>
      <c r="M1311" s="2">
        <f t="shared" si="541"/>
        <v>1.7379404721176939E-2</v>
      </c>
      <c r="N1311" s="63">
        <v>4744</v>
      </c>
      <c r="O1311" s="63">
        <v>9617</v>
      </c>
      <c r="P1311" s="63">
        <v>0</v>
      </c>
      <c r="Q1311" s="63">
        <v>187</v>
      </c>
      <c r="R1311" s="63">
        <v>15</v>
      </c>
      <c r="S1311" s="63">
        <v>15</v>
      </c>
      <c r="T1311" s="63">
        <v>11</v>
      </c>
      <c r="U1311" s="63">
        <v>0</v>
      </c>
      <c r="V1311" s="63">
        <v>0</v>
      </c>
      <c r="W1311" s="63">
        <v>26</v>
      </c>
      <c r="X1311" s="63">
        <v>0</v>
      </c>
      <c r="Y1311" s="63">
        <v>0</v>
      </c>
      <c r="Z1311" s="63">
        <v>0</v>
      </c>
      <c r="AA1311" s="63">
        <v>0</v>
      </c>
      <c r="AB1311" s="63">
        <v>0</v>
      </c>
      <c r="AC1311" s="63">
        <v>0</v>
      </c>
      <c r="AD1311" s="63">
        <v>0</v>
      </c>
      <c r="AE1311" s="63">
        <v>0</v>
      </c>
      <c r="AF1311" s="63">
        <v>0</v>
      </c>
      <c r="AG1311" s="63">
        <v>0</v>
      </c>
      <c r="AH1311" s="63">
        <v>0</v>
      </c>
      <c r="AI1311" s="63">
        <v>0</v>
      </c>
      <c r="AJ1311" s="63">
        <v>0</v>
      </c>
      <c r="AK1311" s="63">
        <v>0</v>
      </c>
      <c r="AL1311" s="63">
        <v>0</v>
      </c>
      <c r="AM1311" s="63">
        <v>0</v>
      </c>
      <c r="AN1311" s="63">
        <v>0</v>
      </c>
      <c r="AO1311" s="63">
        <v>0</v>
      </c>
      <c r="AP1311" s="63">
        <v>0</v>
      </c>
      <c r="AQ1311" s="63">
        <v>0</v>
      </c>
      <c r="AR1311" s="63">
        <v>0</v>
      </c>
      <c r="AS1311" s="63">
        <v>0</v>
      </c>
      <c r="AT1311" s="63">
        <v>0</v>
      </c>
      <c r="AU1311" s="63">
        <v>0</v>
      </c>
      <c r="AV1311" s="63">
        <v>0</v>
      </c>
      <c r="AW1311" s="63">
        <v>0</v>
      </c>
      <c r="AX1311" s="63">
        <v>0</v>
      </c>
      <c r="AY1311" s="63">
        <v>0</v>
      </c>
      <c r="BA1311" s="5">
        <f>IF(Q1311&gt;0,RANK(Q1311,(N1311:P1311,Q1311:AE1311)),0)</f>
        <v>3</v>
      </c>
      <c r="BB1311" s="5">
        <f>IF(R1311&gt;0,RANK(R1311,(N1311:P1311,Q1311:AE1311)),0)</f>
        <v>5</v>
      </c>
      <c r="BC1311" s="5">
        <f>IF(T1311&gt;0,RANK(T1311,(N1311:P1311,Q1311:AE1311)),0)</f>
        <v>7</v>
      </c>
      <c r="BD1311" s="5">
        <f>IF(S1311&gt;0,RANK(S1311,(N1311:P1311,Q1311:AE1311)),0)</f>
        <v>5</v>
      </c>
      <c r="BE1311" s="2">
        <f t="shared" si="542"/>
        <v>1.2795073554567226E-2</v>
      </c>
      <c r="BF1311" s="2">
        <f t="shared" si="543"/>
        <v>1.0263427984946972E-3</v>
      </c>
      <c r="BG1311" s="2">
        <f t="shared" si="544"/>
        <v>7.5265138556277801E-4</v>
      </c>
      <c r="BH1311" s="2">
        <f t="shared" si="545"/>
        <v>1.0263427984946972E-3</v>
      </c>
      <c r="BJ1311" t="s">
        <v>1046</v>
      </c>
      <c r="BK1311" t="s">
        <v>3112</v>
      </c>
      <c r="BL1311" s="8">
        <v>1</v>
      </c>
      <c r="BN1311" s="112">
        <v>26</v>
      </c>
      <c r="BO1311" s="114">
        <v>43</v>
      </c>
      <c r="BP1311" s="118">
        <f t="shared" si="523"/>
        <v>26043</v>
      </c>
      <c r="BQ1311" s="118">
        <f t="shared" si="522"/>
        <v>26043</v>
      </c>
      <c r="BR1311" s="5" t="s">
        <v>3151</v>
      </c>
      <c r="CC1311" s="63">
        <f t="shared" si="546"/>
        <v>14615</v>
      </c>
      <c r="CE1311" s="63">
        <v>26</v>
      </c>
      <c r="CH1311" s="63">
        <v>0</v>
      </c>
      <c r="CI1311" s="63">
        <v>0</v>
      </c>
    </row>
    <row r="1312" spans="1:87" ht="15" hidden="1" customHeight="1" outlineLevel="1">
      <c r="A1312" t="s">
        <v>518</v>
      </c>
      <c r="B1312" t="s">
        <v>3112</v>
      </c>
      <c r="C1312" s="1">
        <f t="shared" si="537"/>
        <v>64327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>IF(P1312&gt;0,RANK(P1312,(N1312:P1312,Q1312:AE1312)),0)</f>
        <v>0</v>
      </c>
      <c r="G1312" s="129">
        <f t="shared" si="535"/>
        <v>499</v>
      </c>
      <c r="H1312" s="134">
        <f t="shared" si="536"/>
        <v>7.757240350086278E-3</v>
      </c>
      <c r="I1312" s="2"/>
      <c r="J1312" s="2">
        <f t="shared" si="538"/>
        <v>0.4865608531409828</v>
      </c>
      <c r="K1312" s="2">
        <f t="shared" si="539"/>
        <v>0.49431809349106909</v>
      </c>
      <c r="L1312" s="2">
        <f t="shared" si="540"/>
        <v>0</v>
      </c>
      <c r="M1312" s="2">
        <f t="shared" si="541"/>
        <v>1.912105336794806E-2</v>
      </c>
      <c r="N1312" s="63">
        <v>31299</v>
      </c>
      <c r="O1312" s="63">
        <v>31798</v>
      </c>
      <c r="P1312" s="63">
        <v>0</v>
      </c>
      <c r="Q1312" s="63">
        <v>895</v>
      </c>
      <c r="R1312" s="63">
        <v>166</v>
      </c>
      <c r="S1312" s="63">
        <v>114</v>
      </c>
      <c r="T1312" s="63">
        <v>32</v>
      </c>
      <c r="U1312" s="63">
        <v>0</v>
      </c>
      <c r="V1312" s="63">
        <v>0</v>
      </c>
      <c r="W1312" s="63">
        <v>0</v>
      </c>
      <c r="X1312" s="63">
        <v>0</v>
      </c>
      <c r="Y1312" s="63">
        <v>0</v>
      </c>
      <c r="Z1312" s="63">
        <v>21</v>
      </c>
      <c r="AA1312" s="63">
        <v>0</v>
      </c>
      <c r="AB1312" s="63">
        <v>0</v>
      </c>
      <c r="AC1312" s="63">
        <v>0</v>
      </c>
      <c r="AD1312" s="63">
        <v>0</v>
      </c>
      <c r="AE1312" s="63">
        <v>0</v>
      </c>
      <c r="AF1312" s="63">
        <v>0</v>
      </c>
      <c r="AG1312" s="63">
        <v>0</v>
      </c>
      <c r="AH1312" s="63">
        <v>0</v>
      </c>
      <c r="AI1312" s="63">
        <v>0</v>
      </c>
      <c r="AJ1312" s="63">
        <v>0</v>
      </c>
      <c r="AK1312" s="63">
        <v>0</v>
      </c>
      <c r="AL1312" s="63">
        <v>0</v>
      </c>
      <c r="AM1312" s="63">
        <v>0</v>
      </c>
      <c r="AN1312" s="63">
        <v>0</v>
      </c>
      <c r="AO1312" s="63">
        <v>0</v>
      </c>
      <c r="AP1312" s="63">
        <v>0</v>
      </c>
      <c r="AQ1312" s="63">
        <v>0</v>
      </c>
      <c r="AR1312" s="63">
        <v>0</v>
      </c>
      <c r="AS1312" s="63">
        <v>0</v>
      </c>
      <c r="AT1312" s="63">
        <v>0</v>
      </c>
      <c r="AU1312" s="63">
        <v>2</v>
      </c>
      <c r="AV1312" s="63">
        <v>0</v>
      </c>
      <c r="AW1312" s="63">
        <v>0</v>
      </c>
      <c r="AX1312" s="63">
        <v>0</v>
      </c>
      <c r="AY1312" s="63">
        <v>0</v>
      </c>
      <c r="BA1312" s="5">
        <f>IF(Q1312&gt;0,RANK(Q1312,(N1312:P1312,Q1312:AE1312)),0)</f>
        <v>3</v>
      </c>
      <c r="BB1312" s="5">
        <f>IF(R1312&gt;0,RANK(R1312,(N1312:P1312,Q1312:AE1312)),0)</f>
        <v>4</v>
      </c>
      <c r="BC1312" s="5">
        <f>IF(T1312&gt;0,RANK(T1312,(N1312:P1312,Q1312:AE1312)),0)</f>
        <v>6</v>
      </c>
      <c r="BD1312" s="5">
        <f>IF(S1312&gt;0,RANK(S1312,(N1312:P1312,Q1312:AE1312)),0)</f>
        <v>5</v>
      </c>
      <c r="BE1312" s="2">
        <f t="shared" si="542"/>
        <v>1.3913286800254948E-2</v>
      </c>
      <c r="BF1312" s="2">
        <f t="shared" si="543"/>
        <v>2.5805649260808058E-3</v>
      </c>
      <c r="BG1312" s="2">
        <f t="shared" si="544"/>
        <v>4.9745829900352885E-4</v>
      </c>
      <c r="BH1312" s="2">
        <f t="shared" si="545"/>
        <v>1.7721951902000715E-3</v>
      </c>
      <c r="BJ1312" t="s">
        <v>518</v>
      </c>
      <c r="BK1312" t="s">
        <v>3112</v>
      </c>
      <c r="BL1312" s="8">
        <v>7</v>
      </c>
      <c r="BN1312" s="112">
        <v>26</v>
      </c>
      <c r="BO1312" s="114">
        <v>45</v>
      </c>
      <c r="BP1312" s="118">
        <f t="shared" si="523"/>
        <v>26045</v>
      </c>
      <c r="BQ1312" s="118">
        <f t="shared" si="522"/>
        <v>26045</v>
      </c>
      <c r="BR1312" s="5" t="s">
        <v>3151</v>
      </c>
      <c r="CC1312" s="63">
        <f t="shared" si="546"/>
        <v>64327</v>
      </c>
      <c r="CD1312" s="129"/>
      <c r="CE1312" s="63">
        <v>0</v>
      </c>
      <c r="CH1312" s="63">
        <v>0</v>
      </c>
      <c r="CI1312" s="63">
        <v>0</v>
      </c>
    </row>
    <row r="1313" spans="1:87" ht="15" hidden="1" customHeight="1" outlineLevel="1">
      <c r="A1313" t="s">
        <v>821</v>
      </c>
      <c r="B1313" t="s">
        <v>3112</v>
      </c>
      <c r="C1313" s="1">
        <f t="shared" si="537"/>
        <v>22209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>IF(P1313&gt;0,RANK(P1313,(N1313:P1313,Q1313:AE1313)),0)</f>
        <v>0</v>
      </c>
      <c r="G1313" s="129">
        <f t="shared" si="535"/>
        <v>2473</v>
      </c>
      <c r="H1313" s="134">
        <f t="shared" si="536"/>
        <v>0.11135125399612769</v>
      </c>
      <c r="I1313" s="2"/>
      <c r="J1313" s="2">
        <f t="shared" si="538"/>
        <v>0.43504885406817057</v>
      </c>
      <c r="K1313" s="2">
        <f t="shared" si="539"/>
        <v>0.54640010806429828</v>
      </c>
      <c r="L1313" s="2">
        <f t="shared" si="540"/>
        <v>0</v>
      </c>
      <c r="M1313" s="2">
        <f t="shared" si="541"/>
        <v>1.8551037867531206E-2</v>
      </c>
      <c r="N1313" s="63">
        <v>9662</v>
      </c>
      <c r="O1313" s="63">
        <v>12135</v>
      </c>
      <c r="P1313" s="63">
        <v>0</v>
      </c>
      <c r="Q1313" s="63">
        <v>284</v>
      </c>
      <c r="R1313" s="63">
        <v>59</v>
      </c>
      <c r="S1313" s="63">
        <v>26</v>
      </c>
      <c r="T1313" s="63">
        <v>10</v>
      </c>
      <c r="U1313" s="63">
        <v>0</v>
      </c>
      <c r="V1313" s="63">
        <v>0</v>
      </c>
      <c r="W1313" s="63">
        <v>32</v>
      </c>
      <c r="X1313" s="63">
        <v>0</v>
      </c>
      <c r="Y1313" s="63">
        <v>0</v>
      </c>
      <c r="Z1313" s="63">
        <v>1</v>
      </c>
      <c r="AA1313" s="63">
        <v>0</v>
      </c>
      <c r="AB1313" s="63">
        <v>0</v>
      </c>
      <c r="AC1313" s="63">
        <v>0</v>
      </c>
      <c r="AD1313" s="63">
        <v>0</v>
      </c>
      <c r="AE1313" s="63">
        <v>0</v>
      </c>
      <c r="AF1313" s="63">
        <v>0</v>
      </c>
      <c r="AG1313" s="63">
        <v>0</v>
      </c>
      <c r="AH1313" s="63">
        <v>0</v>
      </c>
      <c r="AI1313" s="63">
        <v>0</v>
      </c>
      <c r="AJ1313" s="63">
        <v>0</v>
      </c>
      <c r="AK1313" s="63">
        <v>0</v>
      </c>
      <c r="AL1313" s="63">
        <v>0</v>
      </c>
      <c r="AM1313" s="63">
        <v>0</v>
      </c>
      <c r="AN1313" s="63">
        <v>0</v>
      </c>
      <c r="AO1313" s="63">
        <v>0</v>
      </c>
      <c r="AP1313" s="63">
        <v>0</v>
      </c>
      <c r="AQ1313" s="63">
        <v>0</v>
      </c>
      <c r="AR1313" s="63">
        <v>0</v>
      </c>
      <c r="AS1313" s="63">
        <v>0</v>
      </c>
      <c r="AT1313" s="63">
        <v>0</v>
      </c>
      <c r="AU1313" s="63">
        <v>0</v>
      </c>
      <c r="AV1313" s="63">
        <v>0</v>
      </c>
      <c r="AW1313" s="63">
        <v>0</v>
      </c>
      <c r="AX1313" s="63">
        <v>0</v>
      </c>
      <c r="AY1313" s="63">
        <v>0</v>
      </c>
      <c r="BA1313" s="5">
        <f>IF(Q1313&gt;0,RANK(Q1313,(N1313:P1313,Q1313:AE1313)),0)</f>
        <v>3</v>
      </c>
      <c r="BB1313" s="5">
        <f>IF(R1313&gt;0,RANK(R1313,(N1313:P1313,Q1313:AE1313)),0)</f>
        <v>4</v>
      </c>
      <c r="BC1313" s="5">
        <f>IF(T1313&gt;0,RANK(T1313,(N1313:P1313,Q1313:AE1313)),0)</f>
        <v>7</v>
      </c>
      <c r="BD1313" s="5">
        <f>IF(S1313&gt;0,RANK(S1313,(N1313:P1313,Q1313:AE1313)),0)</f>
        <v>6</v>
      </c>
      <c r="BE1313" s="2">
        <f t="shared" si="542"/>
        <v>1.2787608627133145E-2</v>
      </c>
      <c r="BF1313" s="2">
        <f t="shared" si="543"/>
        <v>2.6565806654959699E-3</v>
      </c>
      <c r="BG1313" s="2">
        <f t="shared" si="544"/>
        <v>4.5026790940609661E-4</v>
      </c>
      <c r="BH1313" s="2">
        <f t="shared" si="545"/>
        <v>1.1706965644558511E-3</v>
      </c>
      <c r="BJ1313" t="s">
        <v>821</v>
      </c>
      <c r="BK1313" t="s">
        <v>3112</v>
      </c>
      <c r="BL1313" s="8">
        <v>1</v>
      </c>
      <c r="BN1313" s="112">
        <v>26</v>
      </c>
      <c r="BO1313" s="114">
        <v>47</v>
      </c>
      <c r="BP1313" s="118">
        <f t="shared" si="523"/>
        <v>26047</v>
      </c>
      <c r="BQ1313" s="118">
        <f t="shared" si="522"/>
        <v>26047</v>
      </c>
      <c r="BR1313" s="5" t="s">
        <v>3151</v>
      </c>
      <c r="CC1313" s="63">
        <f t="shared" si="546"/>
        <v>22209</v>
      </c>
      <c r="CD1313" s="129"/>
      <c r="CE1313" s="63">
        <v>32</v>
      </c>
      <c r="CH1313" s="63">
        <v>0</v>
      </c>
      <c r="CI1313" s="63">
        <v>0</v>
      </c>
    </row>
    <row r="1314" spans="1:87" ht="15" hidden="1" customHeight="1" outlineLevel="1">
      <c r="A1314" t="s">
        <v>500</v>
      </c>
      <c r="B1314" t="s">
        <v>3112</v>
      </c>
      <c r="C1314" s="1">
        <f t="shared" si="537"/>
        <v>221764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>IF(P1314&gt;0,RANK(P1314,(N1314:P1314,Q1314:AE1314)),0)</f>
        <v>0</v>
      </c>
      <c r="G1314" s="129">
        <f t="shared" si="535"/>
        <v>20676</v>
      </c>
      <c r="H1314" s="134">
        <f t="shared" si="536"/>
        <v>9.3234249021482293E-2</v>
      </c>
      <c r="I1314" s="2"/>
      <c r="J1314" s="2">
        <f t="shared" si="538"/>
        <v>0.53836510885445787</v>
      </c>
      <c r="K1314" s="2">
        <f t="shared" si="539"/>
        <v>0.44513085983297562</v>
      </c>
      <c r="L1314" s="2">
        <f t="shared" si="540"/>
        <v>0</v>
      </c>
      <c r="M1314" s="2">
        <f t="shared" si="541"/>
        <v>1.6504031312566503E-2</v>
      </c>
      <c r="N1314" s="63">
        <v>119390</v>
      </c>
      <c r="O1314" s="63">
        <v>98714</v>
      </c>
      <c r="P1314" s="63">
        <v>0</v>
      </c>
      <c r="Q1314" s="63">
        <v>2234</v>
      </c>
      <c r="R1314" s="63">
        <v>549</v>
      </c>
      <c r="S1314" s="63">
        <v>323</v>
      </c>
      <c r="T1314" s="63">
        <v>106</v>
      </c>
      <c r="U1314" s="63">
        <v>0</v>
      </c>
      <c r="V1314" s="63">
        <v>0</v>
      </c>
      <c r="W1314" s="63">
        <v>404</v>
      </c>
      <c r="X1314" s="63">
        <v>0</v>
      </c>
      <c r="Y1314" s="63">
        <v>0</v>
      </c>
      <c r="Z1314" s="63">
        <v>39</v>
      </c>
      <c r="AA1314" s="63">
        <v>0</v>
      </c>
      <c r="AB1314" s="63">
        <v>0</v>
      </c>
      <c r="AC1314" s="63">
        <v>0</v>
      </c>
      <c r="AD1314" s="63">
        <v>0</v>
      </c>
      <c r="AE1314" s="63">
        <v>0</v>
      </c>
      <c r="AF1314" s="63">
        <v>0</v>
      </c>
      <c r="AG1314" s="63">
        <v>0</v>
      </c>
      <c r="AH1314" s="63">
        <v>0</v>
      </c>
      <c r="AI1314" s="63">
        <v>0</v>
      </c>
      <c r="AJ1314" s="63">
        <v>0</v>
      </c>
      <c r="AK1314" s="63">
        <v>0</v>
      </c>
      <c r="AL1314" s="63">
        <v>4</v>
      </c>
      <c r="AM1314" s="63">
        <v>0</v>
      </c>
      <c r="AN1314" s="63">
        <v>0</v>
      </c>
      <c r="AO1314" s="63">
        <v>0</v>
      </c>
      <c r="AP1314" s="63">
        <v>0</v>
      </c>
      <c r="AQ1314" s="63">
        <v>0</v>
      </c>
      <c r="AR1314" s="63">
        <v>0</v>
      </c>
      <c r="AS1314" s="63">
        <v>0</v>
      </c>
      <c r="AT1314" s="63">
        <v>0</v>
      </c>
      <c r="AU1314" s="63">
        <v>1</v>
      </c>
      <c r="AV1314" s="63">
        <v>0</v>
      </c>
      <c r="AW1314" s="63">
        <v>0</v>
      </c>
      <c r="AX1314" s="63">
        <v>0</v>
      </c>
      <c r="AY1314" s="63">
        <v>0</v>
      </c>
      <c r="BA1314" s="5">
        <f>IF(Q1314&gt;0,RANK(Q1314,(N1314:P1314,Q1314:AE1314)),0)</f>
        <v>3</v>
      </c>
      <c r="BB1314" s="5">
        <f>IF(R1314&gt;0,RANK(R1314,(N1314:P1314,Q1314:AE1314)),0)</f>
        <v>4</v>
      </c>
      <c r="BC1314" s="5">
        <f>IF(T1314&gt;0,RANK(T1314,(N1314:P1314,Q1314:AE1314)),0)</f>
        <v>7</v>
      </c>
      <c r="BD1314" s="5">
        <f>IF(S1314&gt;0,RANK(S1314,(N1314:P1314,Q1314:AE1314)),0)</f>
        <v>6</v>
      </c>
      <c r="BE1314" s="2">
        <f t="shared" si="542"/>
        <v>1.0073772118107538E-2</v>
      </c>
      <c r="BF1314" s="2">
        <f t="shared" si="543"/>
        <v>2.475604696884977E-3</v>
      </c>
      <c r="BG1314" s="2">
        <f t="shared" si="544"/>
        <v>4.779856063202323E-4</v>
      </c>
      <c r="BH1314" s="2">
        <f t="shared" si="545"/>
        <v>1.456503309824859E-3</v>
      </c>
      <c r="BJ1314" t="s">
        <v>500</v>
      </c>
      <c r="BK1314" t="s">
        <v>3112</v>
      </c>
      <c r="BL1314" s="8">
        <v>5</v>
      </c>
      <c r="BN1314" s="112">
        <v>26</v>
      </c>
      <c r="BO1314" s="114">
        <v>49</v>
      </c>
      <c r="BP1314" s="118">
        <f t="shared" si="523"/>
        <v>26049</v>
      </c>
      <c r="BQ1314" s="118">
        <f t="shared" si="522"/>
        <v>26049</v>
      </c>
      <c r="BR1314" s="5" t="s">
        <v>3151</v>
      </c>
      <c r="BV1314" s="63"/>
      <c r="CC1314" s="63">
        <f t="shared" si="546"/>
        <v>221764</v>
      </c>
      <c r="CE1314" s="63">
        <v>404</v>
      </c>
      <c r="CH1314" s="63">
        <v>0</v>
      </c>
      <c r="CI1314" s="63">
        <v>0</v>
      </c>
    </row>
    <row r="1315" spans="1:87" ht="15" hidden="1" customHeight="1" outlineLevel="1">
      <c r="A1315" t="s">
        <v>1088</v>
      </c>
      <c r="B1315" t="s">
        <v>3112</v>
      </c>
      <c r="C1315" s="1">
        <f t="shared" si="537"/>
        <v>14615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29">
        <f t="shared" si="535"/>
        <v>5369</v>
      </c>
      <c r="H1315" s="134">
        <f t="shared" si="536"/>
        <v>0.36736229900786865</v>
      </c>
      <c r="I1315" s="2"/>
      <c r="J1315" s="2">
        <f t="shared" si="538"/>
        <v>0.30954498802600067</v>
      </c>
      <c r="K1315" s="2">
        <f t="shared" si="539"/>
        <v>0.67690728703386926</v>
      </c>
      <c r="L1315" s="2">
        <f t="shared" si="540"/>
        <v>0</v>
      </c>
      <c r="M1315" s="2">
        <f t="shared" si="541"/>
        <v>1.3547724940130124E-2</v>
      </c>
      <c r="N1315" s="63">
        <v>4524</v>
      </c>
      <c r="O1315" s="63">
        <v>9893</v>
      </c>
      <c r="P1315" s="63">
        <v>0</v>
      </c>
      <c r="Q1315" s="63">
        <v>142</v>
      </c>
      <c r="R1315" s="63">
        <v>25</v>
      </c>
      <c r="S1315" s="63">
        <v>18</v>
      </c>
      <c r="T1315" s="63">
        <v>1</v>
      </c>
      <c r="U1315" s="63">
        <v>0</v>
      </c>
      <c r="V1315" s="63">
        <v>0</v>
      </c>
      <c r="W1315" s="63">
        <v>12</v>
      </c>
      <c r="X1315" s="63">
        <v>0</v>
      </c>
      <c r="Y1315" s="63">
        <v>0</v>
      </c>
      <c r="Z1315" s="63">
        <v>0</v>
      </c>
      <c r="AA1315" s="63">
        <v>0</v>
      </c>
      <c r="AB1315" s="63">
        <v>0</v>
      </c>
      <c r="AC1315" s="63">
        <v>0</v>
      </c>
      <c r="AD1315" s="63">
        <v>0</v>
      </c>
      <c r="AE1315" s="63">
        <v>0</v>
      </c>
      <c r="AF1315" s="63">
        <v>0</v>
      </c>
      <c r="AG1315" s="63">
        <v>0</v>
      </c>
      <c r="AH1315" s="63">
        <v>0</v>
      </c>
      <c r="AI1315" s="63">
        <v>0</v>
      </c>
      <c r="AJ1315" s="63">
        <v>0</v>
      </c>
      <c r="AK1315" s="63">
        <v>0</v>
      </c>
      <c r="AL1315" s="63">
        <v>0</v>
      </c>
      <c r="AM1315" s="63">
        <v>0</v>
      </c>
      <c r="AN1315" s="63">
        <v>0</v>
      </c>
      <c r="AO1315" s="63">
        <v>0</v>
      </c>
      <c r="AP1315" s="63">
        <v>0</v>
      </c>
      <c r="AQ1315" s="63">
        <v>0</v>
      </c>
      <c r="AR1315" s="63">
        <v>0</v>
      </c>
      <c r="AS1315" s="63">
        <v>0</v>
      </c>
      <c r="AT1315" s="63">
        <v>0</v>
      </c>
      <c r="AU1315" s="63">
        <v>0</v>
      </c>
      <c r="AV1315" s="63">
        <v>0</v>
      </c>
      <c r="AW1315" s="63">
        <v>0</v>
      </c>
      <c r="AX1315" s="63">
        <v>0</v>
      </c>
      <c r="AY1315" s="63">
        <v>0</v>
      </c>
      <c r="BA1315" s="5">
        <f>IF(Q1315&gt;0,RANK(Q1315,(N1315:P1315,Q1315:AE1315)),0)</f>
        <v>3</v>
      </c>
      <c r="BB1315" s="5">
        <f>IF(R1315&gt;0,RANK(R1315,(N1315:P1315,Q1315:AE1315)),0)</f>
        <v>4</v>
      </c>
      <c r="BC1315" s="5">
        <f>IF(T1315&gt;0,RANK(T1315,(N1315:P1315,Q1315:AE1315)),0)</f>
        <v>7</v>
      </c>
      <c r="BD1315" s="5">
        <f>IF(S1315&gt;0,RANK(S1315,(N1315:P1315,Q1315:AE1315)),0)</f>
        <v>5</v>
      </c>
      <c r="BE1315" s="2">
        <f t="shared" si="542"/>
        <v>9.7160451590831334E-3</v>
      </c>
      <c r="BF1315" s="2">
        <f t="shared" si="543"/>
        <v>1.7105713308244953E-3</v>
      </c>
      <c r="BG1315" s="2">
        <f t="shared" si="544"/>
        <v>6.842285323297981E-5</v>
      </c>
      <c r="BH1315" s="2">
        <f t="shared" si="545"/>
        <v>1.2316113581936367E-3</v>
      </c>
      <c r="BJ1315" t="s">
        <v>1088</v>
      </c>
      <c r="BK1315" t="s">
        <v>3112</v>
      </c>
      <c r="BL1315" s="8">
        <v>4</v>
      </c>
      <c r="BN1315" s="112">
        <v>26</v>
      </c>
      <c r="BO1315" s="114">
        <v>51</v>
      </c>
      <c r="BP1315" s="118">
        <f t="shared" si="523"/>
        <v>26051</v>
      </c>
      <c r="BQ1315" s="118">
        <f t="shared" ref="BQ1315:BQ1378" si="547">BP1315</f>
        <v>26051</v>
      </c>
      <c r="BR1315" s="5" t="s">
        <v>3151</v>
      </c>
      <c r="CC1315" s="63">
        <f t="shared" si="546"/>
        <v>14615</v>
      </c>
      <c r="CD1315" s="129"/>
      <c r="CE1315" s="63">
        <v>12</v>
      </c>
      <c r="CH1315" s="63">
        <v>0</v>
      </c>
      <c r="CI1315" s="63">
        <v>0</v>
      </c>
    </row>
    <row r="1316" spans="1:87" ht="15" hidden="1" customHeight="1" outlineLevel="1">
      <c r="A1316" t="s">
        <v>1835</v>
      </c>
      <c r="B1316" t="s">
        <v>3112</v>
      </c>
      <c r="C1316" s="1">
        <f t="shared" si="537"/>
        <v>8276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>IF(P1316&gt;0,RANK(P1316,(N1316:P1316,Q1316:AE1316)),0)</f>
        <v>0</v>
      </c>
      <c r="G1316" s="129">
        <f t="shared" si="535"/>
        <v>1030</v>
      </c>
      <c r="H1316" s="134">
        <f t="shared" si="536"/>
        <v>0.12445625906234896</v>
      </c>
      <c r="I1316" s="2"/>
      <c r="J1316" s="2">
        <f t="shared" si="538"/>
        <v>0.43136781053649104</v>
      </c>
      <c r="K1316" s="2">
        <f t="shared" si="539"/>
        <v>0.55582406959884001</v>
      </c>
      <c r="L1316" s="2">
        <f t="shared" si="540"/>
        <v>0</v>
      </c>
      <c r="M1316" s="2">
        <f t="shared" si="541"/>
        <v>1.2808119864668899E-2</v>
      </c>
      <c r="N1316" s="63">
        <v>3570</v>
      </c>
      <c r="O1316" s="63">
        <v>4600</v>
      </c>
      <c r="P1316" s="63">
        <v>0</v>
      </c>
      <c r="Q1316" s="63">
        <v>67</v>
      </c>
      <c r="R1316" s="63">
        <v>21</v>
      </c>
      <c r="S1316" s="63">
        <v>4</v>
      </c>
      <c r="T1316" s="63">
        <v>4</v>
      </c>
      <c r="U1316" s="63">
        <v>0</v>
      </c>
      <c r="V1316" s="63">
        <v>0</v>
      </c>
      <c r="W1316" s="63">
        <v>10</v>
      </c>
      <c r="X1316" s="63">
        <v>0</v>
      </c>
      <c r="Y1316" s="63">
        <v>0</v>
      </c>
      <c r="Z1316" s="63">
        <v>0</v>
      </c>
      <c r="AA1316" s="63">
        <v>0</v>
      </c>
      <c r="AB1316" s="63">
        <v>0</v>
      </c>
      <c r="AC1316" s="63">
        <v>0</v>
      </c>
      <c r="AD1316" s="63">
        <v>0</v>
      </c>
      <c r="AE1316" s="63">
        <v>0</v>
      </c>
      <c r="AF1316" s="63">
        <v>0</v>
      </c>
      <c r="AG1316" s="63">
        <v>0</v>
      </c>
      <c r="AH1316" s="63">
        <v>0</v>
      </c>
      <c r="AI1316" s="63">
        <v>0</v>
      </c>
      <c r="AJ1316" s="63">
        <v>0</v>
      </c>
      <c r="AK1316" s="63">
        <v>0</v>
      </c>
      <c r="AL1316" s="63">
        <v>0</v>
      </c>
      <c r="AM1316" s="63">
        <v>0</v>
      </c>
      <c r="AN1316" s="63">
        <v>0</v>
      </c>
      <c r="AO1316" s="63">
        <v>0</v>
      </c>
      <c r="AP1316" s="63">
        <v>0</v>
      </c>
      <c r="AQ1316" s="63">
        <v>0</v>
      </c>
      <c r="AR1316" s="63">
        <v>0</v>
      </c>
      <c r="AS1316" s="63">
        <v>0</v>
      </c>
      <c r="AT1316" s="63">
        <v>0</v>
      </c>
      <c r="AU1316" s="63">
        <v>0</v>
      </c>
      <c r="AV1316" s="63">
        <v>0</v>
      </c>
      <c r="AW1316" s="63">
        <v>0</v>
      </c>
      <c r="AX1316" s="63">
        <v>0</v>
      </c>
      <c r="AY1316" s="63">
        <v>0</v>
      </c>
      <c r="BA1316" s="5">
        <f>IF(Q1316&gt;0,RANK(Q1316,(N1316:P1316,Q1316:AE1316)),0)</f>
        <v>3</v>
      </c>
      <c r="BB1316" s="5">
        <f>IF(R1316&gt;0,RANK(R1316,(N1316:P1316,Q1316:AE1316)),0)</f>
        <v>4</v>
      </c>
      <c r="BC1316" s="5">
        <f>IF(T1316&gt;0,RANK(T1316,(N1316:P1316,Q1316:AE1316)),0)</f>
        <v>6</v>
      </c>
      <c r="BD1316" s="5">
        <f>IF(S1316&gt;0,RANK(S1316,(N1316:P1316,Q1316:AE1316)),0)</f>
        <v>6</v>
      </c>
      <c r="BE1316" s="2">
        <f t="shared" si="542"/>
        <v>8.0956984050265836E-3</v>
      </c>
      <c r="BF1316" s="2">
        <f t="shared" si="543"/>
        <v>2.5374577090381827E-3</v>
      </c>
      <c r="BG1316" s="2">
        <f t="shared" si="544"/>
        <v>4.833252779120348E-4</v>
      </c>
      <c r="BH1316" s="2">
        <f t="shared" si="545"/>
        <v>4.833252779120348E-4</v>
      </c>
      <c r="BJ1316" t="s">
        <v>1835</v>
      </c>
      <c r="BK1316" t="s">
        <v>3112</v>
      </c>
      <c r="BL1316" s="8">
        <v>1</v>
      </c>
      <c r="BN1316" s="112">
        <v>26</v>
      </c>
      <c r="BO1316" s="114">
        <v>53</v>
      </c>
      <c r="BP1316" s="118">
        <f t="shared" si="523"/>
        <v>26053</v>
      </c>
      <c r="BQ1316" s="118">
        <f t="shared" si="547"/>
        <v>26053</v>
      </c>
      <c r="BR1316" s="5" t="s">
        <v>3151</v>
      </c>
      <c r="CC1316" s="63">
        <f t="shared" si="546"/>
        <v>8276</v>
      </c>
      <c r="CD1316" s="129"/>
      <c r="CE1316" s="63">
        <v>10</v>
      </c>
      <c r="CH1316" s="63">
        <v>0</v>
      </c>
      <c r="CI1316" s="63">
        <v>0</v>
      </c>
    </row>
    <row r="1317" spans="1:87" ht="15" hidden="1" customHeight="1" outlineLevel="1">
      <c r="A1317" t="s">
        <v>252</v>
      </c>
      <c r="B1317" t="s">
        <v>3112</v>
      </c>
      <c r="C1317" s="1">
        <f t="shared" si="537"/>
        <v>60353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0</v>
      </c>
      <c r="G1317" s="129">
        <f t="shared" si="535"/>
        <v>1819</v>
      </c>
      <c r="H1317" s="134">
        <f t="shared" si="536"/>
        <v>3.013934684274187E-2</v>
      </c>
      <c r="I1317" s="2"/>
      <c r="J1317" s="2">
        <f t="shared" si="538"/>
        <v>0.47525392275446127</v>
      </c>
      <c r="K1317" s="2">
        <f t="shared" si="539"/>
        <v>0.5053932695972031</v>
      </c>
      <c r="L1317" s="2">
        <f t="shared" si="540"/>
        <v>0</v>
      </c>
      <c r="M1317" s="2">
        <f t="shared" si="541"/>
        <v>1.935280764833569E-2</v>
      </c>
      <c r="N1317" s="63">
        <v>28683</v>
      </c>
      <c r="O1317" s="63">
        <v>30502</v>
      </c>
      <c r="P1317" s="63">
        <v>0</v>
      </c>
      <c r="Q1317" s="63">
        <v>796</v>
      </c>
      <c r="R1317" s="63">
        <v>151</v>
      </c>
      <c r="S1317" s="63">
        <v>64</v>
      </c>
      <c r="T1317" s="63">
        <v>31</v>
      </c>
      <c r="U1317" s="63">
        <v>0</v>
      </c>
      <c r="V1317" s="63">
        <v>0</v>
      </c>
      <c r="W1317" s="63">
        <v>117</v>
      </c>
      <c r="X1317" s="63">
        <v>0</v>
      </c>
      <c r="Y1317" s="63">
        <v>0</v>
      </c>
      <c r="Z1317" s="63">
        <v>9</v>
      </c>
      <c r="AA1317" s="63">
        <v>0</v>
      </c>
      <c r="AB1317" s="63">
        <v>0</v>
      </c>
      <c r="AC1317" s="63">
        <v>0</v>
      </c>
      <c r="AD1317" s="63">
        <v>0</v>
      </c>
      <c r="AE1317" s="63">
        <v>0</v>
      </c>
      <c r="AF1317" s="63">
        <v>0</v>
      </c>
      <c r="AG1317" s="63">
        <v>0</v>
      </c>
      <c r="AH1317" s="63">
        <v>0</v>
      </c>
      <c r="AI1317" s="63">
        <v>0</v>
      </c>
      <c r="AJ1317" s="63">
        <v>0</v>
      </c>
      <c r="AK1317" s="63">
        <v>0</v>
      </c>
      <c r="AL1317" s="63">
        <v>0</v>
      </c>
      <c r="AM1317" s="63">
        <v>0</v>
      </c>
      <c r="AN1317" s="63">
        <v>0</v>
      </c>
      <c r="AO1317" s="63">
        <v>0</v>
      </c>
      <c r="AP1317" s="63">
        <v>0</v>
      </c>
      <c r="AQ1317" s="63">
        <v>0</v>
      </c>
      <c r="AR1317" s="63">
        <v>0</v>
      </c>
      <c r="AS1317" s="63">
        <v>0</v>
      </c>
      <c r="AT1317" s="63">
        <v>0</v>
      </c>
      <c r="AU1317" s="63">
        <v>0</v>
      </c>
      <c r="AV1317" s="63">
        <v>0</v>
      </c>
      <c r="AW1317" s="63">
        <v>0</v>
      </c>
      <c r="AX1317" s="63">
        <v>0</v>
      </c>
      <c r="AY1317" s="63">
        <v>0</v>
      </c>
      <c r="BA1317" s="5">
        <f>IF(Q1317&gt;0,RANK(Q1317,(N1317:P1317,Q1317:AE1317)),0)</f>
        <v>3</v>
      </c>
      <c r="BB1317" s="5">
        <f>IF(R1317&gt;0,RANK(R1317,(N1317:P1317,Q1317:AE1317)),0)</f>
        <v>4</v>
      </c>
      <c r="BC1317" s="5">
        <f>IF(T1317&gt;0,RANK(T1317,(N1317:P1317,Q1317:AE1317)),0)</f>
        <v>7</v>
      </c>
      <c r="BD1317" s="5">
        <f>IF(S1317&gt;0,RANK(S1317,(N1317:P1317,Q1317:AE1317)),0)</f>
        <v>6</v>
      </c>
      <c r="BE1317" s="2">
        <f t="shared" si="542"/>
        <v>1.3189070965817772E-2</v>
      </c>
      <c r="BF1317" s="2">
        <f t="shared" si="543"/>
        <v>2.5019468791940749E-3</v>
      </c>
      <c r="BG1317" s="2">
        <f t="shared" si="544"/>
        <v>5.1364472354315449E-4</v>
      </c>
      <c r="BH1317" s="2">
        <f t="shared" si="545"/>
        <v>1.0604278163471575E-3</v>
      </c>
      <c r="BJ1317" t="s">
        <v>252</v>
      </c>
      <c r="BK1317" t="s">
        <v>3112</v>
      </c>
      <c r="BL1317" s="8">
        <v>1</v>
      </c>
      <c r="BN1317" s="112">
        <v>26</v>
      </c>
      <c r="BO1317" s="114">
        <v>55</v>
      </c>
      <c r="BP1317" s="118">
        <f t="shared" si="523"/>
        <v>26055</v>
      </c>
      <c r="BQ1317" s="118">
        <f t="shared" si="547"/>
        <v>26055</v>
      </c>
      <c r="BR1317" s="5" t="s">
        <v>3151</v>
      </c>
      <c r="CC1317" s="63">
        <f t="shared" si="546"/>
        <v>60353</v>
      </c>
      <c r="CD1317" s="129"/>
      <c r="CE1317" s="63">
        <v>117</v>
      </c>
      <c r="CH1317" s="63">
        <v>0</v>
      </c>
      <c r="CI1317" s="63">
        <v>0</v>
      </c>
    </row>
    <row r="1318" spans="1:87" ht="15" hidden="1" customHeight="1" outlineLevel="1">
      <c r="A1318" t="s">
        <v>1044</v>
      </c>
      <c r="B1318" t="s">
        <v>3112</v>
      </c>
      <c r="C1318" s="1">
        <f t="shared" si="537"/>
        <v>19148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0</v>
      </c>
      <c r="G1318" s="129">
        <f t="shared" si="535"/>
        <v>5409</v>
      </c>
      <c r="H1318" s="134">
        <f t="shared" si="536"/>
        <v>0.28248381031961561</v>
      </c>
      <c r="I1318" s="2"/>
      <c r="J1318" s="2">
        <f t="shared" si="538"/>
        <v>0.34954042197618551</v>
      </c>
      <c r="K1318" s="2">
        <f t="shared" si="539"/>
        <v>0.63202423229580118</v>
      </c>
      <c r="L1318" s="2">
        <f t="shared" si="540"/>
        <v>0</v>
      </c>
      <c r="M1318" s="2">
        <f t="shared" si="541"/>
        <v>1.8435345728013308E-2</v>
      </c>
      <c r="N1318" s="63">
        <v>6693</v>
      </c>
      <c r="O1318" s="63">
        <v>12102</v>
      </c>
      <c r="P1318" s="63">
        <v>0</v>
      </c>
      <c r="Q1318" s="63">
        <v>240</v>
      </c>
      <c r="R1318" s="63">
        <v>49</v>
      </c>
      <c r="S1318" s="63">
        <v>31</v>
      </c>
      <c r="T1318" s="63">
        <v>11</v>
      </c>
      <c r="U1318" s="63">
        <v>0</v>
      </c>
      <c r="V1318" s="63">
        <v>0</v>
      </c>
      <c r="W1318" s="63">
        <v>21</v>
      </c>
      <c r="X1318" s="63">
        <v>0</v>
      </c>
      <c r="Y1318" s="63">
        <v>0</v>
      </c>
      <c r="Z1318" s="63">
        <v>1</v>
      </c>
      <c r="AA1318" s="63">
        <v>0</v>
      </c>
      <c r="AB1318" s="63">
        <v>0</v>
      </c>
      <c r="AC1318" s="63">
        <v>0</v>
      </c>
      <c r="AD1318" s="63">
        <v>0</v>
      </c>
      <c r="AE1318" s="63">
        <v>0</v>
      </c>
      <c r="AF1318" s="63">
        <v>0</v>
      </c>
      <c r="AG1318" s="63">
        <v>0</v>
      </c>
      <c r="AH1318" s="63">
        <v>0</v>
      </c>
      <c r="AI1318" s="63">
        <v>0</v>
      </c>
      <c r="AJ1318" s="63">
        <v>0</v>
      </c>
      <c r="AK1318" s="63">
        <v>0</v>
      </c>
      <c r="AL1318" s="63">
        <v>0</v>
      </c>
      <c r="AM1318" s="63">
        <v>0</v>
      </c>
      <c r="AN1318" s="63">
        <v>0</v>
      </c>
      <c r="AO1318" s="63">
        <v>0</v>
      </c>
      <c r="AP1318" s="63">
        <v>0</v>
      </c>
      <c r="AQ1318" s="63">
        <v>0</v>
      </c>
      <c r="AR1318" s="63">
        <v>0</v>
      </c>
      <c r="AS1318" s="63">
        <v>0</v>
      </c>
      <c r="AT1318" s="63">
        <v>0</v>
      </c>
      <c r="AU1318" s="63">
        <v>0</v>
      </c>
      <c r="AV1318" s="63">
        <v>0</v>
      </c>
      <c r="AW1318" s="63">
        <v>0</v>
      </c>
      <c r="AX1318" s="63">
        <v>0</v>
      </c>
      <c r="AY1318" s="63">
        <v>0</v>
      </c>
      <c r="BA1318" s="5">
        <f>IF(Q1318&gt;0,RANK(Q1318,(N1318:P1318,Q1318:AE1318)),0)</f>
        <v>3</v>
      </c>
      <c r="BB1318" s="5">
        <f>IF(R1318&gt;0,RANK(R1318,(N1318:P1318,Q1318:AE1318)),0)</f>
        <v>4</v>
      </c>
      <c r="BC1318" s="5">
        <f>IF(T1318&gt;0,RANK(T1318,(N1318:P1318,Q1318:AE1318)),0)</f>
        <v>7</v>
      </c>
      <c r="BD1318" s="5">
        <f>IF(S1318&gt;0,RANK(S1318,(N1318:P1318,Q1318:AE1318)),0)</f>
        <v>5</v>
      </c>
      <c r="BE1318" s="2">
        <f t="shared" si="542"/>
        <v>1.2533946104031753E-2</v>
      </c>
      <c r="BF1318" s="2">
        <f t="shared" si="543"/>
        <v>2.5590139962398161E-3</v>
      </c>
      <c r="BG1318" s="2">
        <f t="shared" si="544"/>
        <v>5.7447252976812197E-4</v>
      </c>
      <c r="BH1318" s="2">
        <f t="shared" si="545"/>
        <v>1.6189680384374348E-3</v>
      </c>
      <c r="BJ1318" t="s">
        <v>1044</v>
      </c>
      <c r="BK1318" t="s">
        <v>3112</v>
      </c>
      <c r="BL1318" s="8">
        <v>4</v>
      </c>
      <c r="BN1318" s="112">
        <v>26</v>
      </c>
      <c r="BO1318" s="114">
        <v>57</v>
      </c>
      <c r="BP1318" s="118">
        <f t="shared" si="523"/>
        <v>26057</v>
      </c>
      <c r="BQ1318" s="118">
        <f t="shared" si="547"/>
        <v>26057</v>
      </c>
      <c r="BR1318" s="5" t="s">
        <v>3151</v>
      </c>
      <c r="CC1318" s="63">
        <f t="shared" si="546"/>
        <v>19148</v>
      </c>
      <c r="CD1318" s="129"/>
      <c r="CE1318" s="63">
        <v>21</v>
      </c>
      <c r="CH1318" s="63">
        <v>0</v>
      </c>
      <c r="CI1318" s="63">
        <v>0</v>
      </c>
    </row>
    <row r="1319" spans="1:87" ht="15" hidden="1" customHeight="1" outlineLevel="1">
      <c r="A1319" t="s">
        <v>727</v>
      </c>
      <c r="B1319" t="s">
        <v>3112</v>
      </c>
      <c r="C1319" s="1">
        <f t="shared" si="537"/>
        <v>23302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0</v>
      </c>
      <c r="G1319" s="129">
        <f t="shared" si="535"/>
        <v>11154</v>
      </c>
      <c r="H1319" s="134">
        <f t="shared" si="536"/>
        <v>0.47867135868165822</v>
      </c>
      <c r="I1319" s="2"/>
      <c r="J1319" s="2">
        <f t="shared" si="538"/>
        <v>0.25246759934769547</v>
      </c>
      <c r="K1319" s="2">
        <f t="shared" si="539"/>
        <v>0.73113895802935369</v>
      </c>
      <c r="L1319" s="2">
        <f t="shared" si="540"/>
        <v>0</v>
      </c>
      <c r="M1319" s="2">
        <f t="shared" si="541"/>
        <v>1.6393442622950838E-2</v>
      </c>
      <c r="N1319" s="63">
        <v>5883</v>
      </c>
      <c r="O1319" s="63">
        <v>17037</v>
      </c>
      <c r="P1319" s="63">
        <v>0</v>
      </c>
      <c r="Q1319" s="63">
        <v>261</v>
      </c>
      <c r="R1319" s="63">
        <v>56</v>
      </c>
      <c r="S1319" s="63">
        <v>38</v>
      </c>
      <c r="T1319" s="63">
        <v>13</v>
      </c>
      <c r="U1319" s="63">
        <v>0</v>
      </c>
      <c r="V1319" s="63">
        <v>0</v>
      </c>
      <c r="W1319" s="63">
        <v>0</v>
      </c>
      <c r="X1319" s="63">
        <v>0</v>
      </c>
      <c r="Y1319" s="63">
        <v>0</v>
      </c>
      <c r="Z1319" s="63">
        <v>14</v>
      </c>
      <c r="AA1319" s="63">
        <v>0</v>
      </c>
      <c r="AB1319" s="63">
        <v>0</v>
      </c>
      <c r="AC1319" s="63">
        <v>0</v>
      </c>
      <c r="AD1319" s="63">
        <v>0</v>
      </c>
      <c r="AE1319" s="63">
        <v>0</v>
      </c>
      <c r="AF1319" s="63">
        <v>0</v>
      </c>
      <c r="AG1319" s="63">
        <v>0</v>
      </c>
      <c r="AH1319" s="63">
        <v>0</v>
      </c>
      <c r="AI1319" s="63">
        <v>0</v>
      </c>
      <c r="AJ1319" s="63">
        <v>0</v>
      </c>
      <c r="AK1319" s="63">
        <v>0</v>
      </c>
      <c r="AL1319" s="63">
        <v>0</v>
      </c>
      <c r="AM1319" s="63">
        <v>0</v>
      </c>
      <c r="AN1319" s="63">
        <v>0</v>
      </c>
      <c r="AO1319" s="63">
        <v>0</v>
      </c>
      <c r="AP1319" s="63">
        <v>0</v>
      </c>
      <c r="AQ1319" s="63">
        <v>0</v>
      </c>
      <c r="AR1319" s="63">
        <v>0</v>
      </c>
      <c r="AS1319" s="63">
        <v>0</v>
      </c>
      <c r="AT1319" s="63">
        <v>0</v>
      </c>
      <c r="AU1319" s="63">
        <v>0</v>
      </c>
      <c r="AV1319" s="63">
        <v>0</v>
      </c>
      <c r="AW1319" s="63">
        <v>0</v>
      </c>
      <c r="AX1319" s="63">
        <v>0</v>
      </c>
      <c r="AY1319" s="63">
        <v>0</v>
      </c>
      <c r="BA1319" s="5">
        <f>IF(Q1319&gt;0,RANK(Q1319,(N1319:P1319,Q1319:AE1319)),0)</f>
        <v>3</v>
      </c>
      <c r="BB1319" s="5">
        <f>IF(R1319&gt;0,RANK(R1319,(N1319:P1319,Q1319:AE1319)),0)</f>
        <v>4</v>
      </c>
      <c r="BC1319" s="5">
        <f>IF(T1319&gt;0,RANK(T1319,(N1319:P1319,Q1319:AE1319)),0)</f>
        <v>7</v>
      </c>
      <c r="BD1319" s="5">
        <f>IF(S1319&gt;0,RANK(S1319,(N1319:P1319,Q1319:AE1319)),0)</f>
        <v>5</v>
      </c>
      <c r="BE1319" s="2">
        <f t="shared" si="542"/>
        <v>1.1200755299974252E-2</v>
      </c>
      <c r="BF1319" s="2">
        <f t="shared" si="543"/>
        <v>2.4032271907990731E-3</v>
      </c>
      <c r="BG1319" s="2">
        <f t="shared" si="544"/>
        <v>5.5789202643549913E-4</v>
      </c>
      <c r="BH1319" s="2">
        <f t="shared" si="545"/>
        <v>1.6307613080422281E-3</v>
      </c>
      <c r="BJ1319" t="s">
        <v>727</v>
      </c>
      <c r="BK1319" t="s">
        <v>3112</v>
      </c>
      <c r="BL1319" s="8">
        <v>7</v>
      </c>
      <c r="BN1319" s="112">
        <v>26</v>
      </c>
      <c r="BO1319" s="114">
        <v>59</v>
      </c>
      <c r="BP1319" s="118">
        <f t="shared" si="523"/>
        <v>26059</v>
      </c>
      <c r="BQ1319" s="118">
        <f t="shared" si="547"/>
        <v>26059</v>
      </c>
      <c r="BR1319" s="5" t="s">
        <v>3151</v>
      </c>
      <c r="CC1319" s="63">
        <f t="shared" si="546"/>
        <v>23302</v>
      </c>
      <c r="CD1319" s="129"/>
      <c r="CE1319" s="63">
        <v>0</v>
      </c>
      <c r="CH1319" s="63">
        <v>0</v>
      </c>
      <c r="CI1319" s="63">
        <v>0</v>
      </c>
    </row>
    <row r="1320" spans="1:87" ht="15" hidden="1" customHeight="1" outlineLevel="1">
      <c r="A1320" t="s">
        <v>278</v>
      </c>
      <c r="B1320" t="s">
        <v>3112</v>
      </c>
      <c r="C1320" s="1">
        <f t="shared" si="537"/>
        <v>18533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0</v>
      </c>
      <c r="G1320" s="129">
        <f t="shared" si="535"/>
        <v>2628</v>
      </c>
      <c r="H1320" s="134">
        <f t="shared" si="536"/>
        <v>0.14180111153078293</v>
      </c>
      <c r="I1320" s="2"/>
      <c r="J1320" s="2">
        <f t="shared" si="538"/>
        <v>0.41817298872281877</v>
      </c>
      <c r="K1320" s="2">
        <f t="shared" si="539"/>
        <v>0.55997410025360173</v>
      </c>
      <c r="L1320" s="2">
        <f t="shared" si="540"/>
        <v>0</v>
      </c>
      <c r="M1320" s="2">
        <f t="shared" si="541"/>
        <v>2.1852911023579558E-2</v>
      </c>
      <c r="N1320" s="63">
        <v>7750</v>
      </c>
      <c r="O1320" s="63">
        <v>10378</v>
      </c>
      <c r="P1320" s="63">
        <v>0</v>
      </c>
      <c r="Q1320" s="63">
        <v>285</v>
      </c>
      <c r="R1320" s="63">
        <v>49</v>
      </c>
      <c r="S1320" s="63">
        <v>28</v>
      </c>
      <c r="T1320" s="63">
        <v>11</v>
      </c>
      <c r="U1320" s="63">
        <v>0</v>
      </c>
      <c r="V1320" s="63">
        <v>0</v>
      </c>
      <c r="W1320" s="63">
        <v>32</v>
      </c>
      <c r="X1320" s="63">
        <v>0</v>
      </c>
      <c r="Y1320" s="63">
        <v>0</v>
      </c>
      <c r="Z1320" s="63">
        <v>0</v>
      </c>
      <c r="AA1320" s="63">
        <v>0</v>
      </c>
      <c r="AB1320" s="63">
        <v>0</v>
      </c>
      <c r="AC1320" s="63">
        <v>0</v>
      </c>
      <c r="AD1320" s="63">
        <v>0</v>
      </c>
      <c r="AE1320" s="63">
        <v>0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0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>
        <v>0</v>
      </c>
      <c r="BA1320" s="5">
        <f>IF(Q1320&gt;0,RANK(Q1320,(N1320:P1320,Q1320:AE1320)),0)</f>
        <v>3</v>
      </c>
      <c r="BB1320" s="5">
        <f>IF(R1320&gt;0,RANK(R1320,(N1320:P1320,Q1320:AE1320)),0)</f>
        <v>4</v>
      </c>
      <c r="BC1320" s="5">
        <f>IF(T1320&gt;0,RANK(T1320,(N1320:P1320,Q1320:AE1320)),0)</f>
        <v>7</v>
      </c>
      <c r="BD1320" s="5">
        <f>IF(S1320&gt;0,RANK(S1320,(N1320:P1320,Q1320:AE1320)),0)</f>
        <v>6</v>
      </c>
      <c r="BE1320" s="2">
        <f t="shared" si="542"/>
        <v>1.5377974424000431E-2</v>
      </c>
      <c r="BF1320" s="2">
        <f t="shared" si="543"/>
        <v>2.6439324448281443E-3</v>
      </c>
      <c r="BG1320" s="2">
        <f t="shared" si="544"/>
        <v>5.935358549614202E-4</v>
      </c>
      <c r="BH1320" s="2">
        <f t="shared" si="545"/>
        <v>1.5108185399017968E-3</v>
      </c>
      <c r="BJ1320" t="s">
        <v>278</v>
      </c>
      <c r="BK1320" t="s">
        <v>3112</v>
      </c>
      <c r="BL1320" s="8">
        <v>1</v>
      </c>
      <c r="BN1320" s="112">
        <v>26</v>
      </c>
      <c r="BO1320" s="114">
        <v>61</v>
      </c>
      <c r="BP1320" s="118">
        <f t="shared" si="523"/>
        <v>26061</v>
      </c>
      <c r="BQ1320" s="118">
        <f t="shared" si="547"/>
        <v>26061</v>
      </c>
      <c r="BR1320" s="5" t="s">
        <v>3151</v>
      </c>
      <c r="CC1320" s="63">
        <f t="shared" si="546"/>
        <v>18533</v>
      </c>
      <c r="CD1320" s="129"/>
      <c r="CE1320" s="63">
        <v>32</v>
      </c>
      <c r="CH1320" s="63">
        <v>0</v>
      </c>
      <c r="CI1320" s="63">
        <v>0</v>
      </c>
    </row>
    <row r="1321" spans="1:87" ht="15" hidden="1" customHeight="1" outlineLevel="1">
      <c r="A1321" t="s">
        <v>1924</v>
      </c>
      <c r="B1321" t="s">
        <v>3112</v>
      </c>
      <c r="C1321" s="1">
        <f t="shared" si="537"/>
        <v>18442</v>
      </c>
      <c r="D1321" s="5">
        <f>IF(N1321&gt;0, RANK(N1321,(N1321:P1321,Q1321:AE1321)),0)</f>
        <v>2</v>
      </c>
      <c r="E1321" s="5">
        <f>IF(O1321&gt;0,RANK(O1321,(N1321:P1321,Q1321:AE1321)),0)</f>
        <v>1</v>
      </c>
      <c r="F1321" s="5">
        <f>IF(P1321&gt;0,RANK(P1321,(N1321:P1321,Q1321:AE1321)),0)</f>
        <v>0</v>
      </c>
      <c r="G1321" s="129">
        <f t="shared" si="535"/>
        <v>7241</v>
      </c>
      <c r="H1321" s="134">
        <f t="shared" si="536"/>
        <v>0.39263637349528252</v>
      </c>
      <c r="I1321" s="2"/>
      <c r="J1321" s="2">
        <f t="shared" si="538"/>
        <v>0.29769005530853487</v>
      </c>
      <c r="K1321" s="2">
        <f t="shared" si="539"/>
        <v>0.69032642880381734</v>
      </c>
      <c r="L1321" s="2">
        <f t="shared" si="540"/>
        <v>0</v>
      </c>
      <c r="M1321" s="2">
        <f t="shared" si="541"/>
        <v>1.1983515887647789E-2</v>
      </c>
      <c r="N1321" s="63">
        <v>5490</v>
      </c>
      <c r="O1321" s="63">
        <v>12731</v>
      </c>
      <c r="P1321" s="63">
        <v>0</v>
      </c>
      <c r="Q1321" s="63">
        <v>145</v>
      </c>
      <c r="R1321" s="63">
        <v>32</v>
      </c>
      <c r="S1321" s="63">
        <v>24</v>
      </c>
      <c r="T1321" s="63">
        <v>15</v>
      </c>
      <c r="U1321" s="63">
        <v>0</v>
      </c>
      <c r="V1321" s="63">
        <v>0</v>
      </c>
      <c r="W1321" s="63">
        <v>5</v>
      </c>
      <c r="X1321" s="63">
        <v>0</v>
      </c>
      <c r="Y1321" s="63">
        <v>0</v>
      </c>
      <c r="Z1321" s="63">
        <v>0</v>
      </c>
      <c r="AA1321" s="63">
        <v>0</v>
      </c>
      <c r="AB1321" s="63">
        <v>0</v>
      </c>
      <c r="AC1321" s="63">
        <v>0</v>
      </c>
      <c r="AD1321" s="63">
        <v>0</v>
      </c>
      <c r="AE1321" s="63">
        <v>0</v>
      </c>
      <c r="AF1321" s="63">
        <v>0</v>
      </c>
      <c r="AG1321" s="63">
        <v>0</v>
      </c>
      <c r="AH1321" s="63">
        <v>0</v>
      </c>
      <c r="AI1321" s="63">
        <v>0</v>
      </c>
      <c r="AJ1321" s="63">
        <v>0</v>
      </c>
      <c r="AK1321" s="63">
        <v>0</v>
      </c>
      <c r="AL1321" s="63">
        <v>0</v>
      </c>
      <c r="AM1321" s="63">
        <v>0</v>
      </c>
      <c r="AN1321" s="63">
        <v>0</v>
      </c>
      <c r="AO1321" s="63">
        <v>0</v>
      </c>
      <c r="AP1321" s="63">
        <v>0</v>
      </c>
      <c r="AQ1321" s="63">
        <v>0</v>
      </c>
      <c r="AR1321" s="63">
        <v>0</v>
      </c>
      <c r="AS1321" s="63">
        <v>0</v>
      </c>
      <c r="AT1321" s="63">
        <v>0</v>
      </c>
      <c r="AU1321" s="63">
        <v>0</v>
      </c>
      <c r="AV1321" s="63">
        <v>0</v>
      </c>
      <c r="AW1321" s="63">
        <v>0</v>
      </c>
      <c r="AX1321" s="63">
        <v>0</v>
      </c>
      <c r="AY1321" s="63">
        <v>0</v>
      </c>
      <c r="BA1321" s="5">
        <f>IF(Q1321&gt;0,RANK(Q1321,(N1321:P1321,Q1321:AE1321)),0)</f>
        <v>3</v>
      </c>
      <c r="BB1321" s="5">
        <f>IF(R1321&gt;0,RANK(R1321,(N1321:P1321,Q1321:AE1321)),0)</f>
        <v>4</v>
      </c>
      <c r="BC1321" s="5">
        <f>IF(T1321&gt;0,RANK(T1321,(N1321:P1321,Q1321:AE1321)),0)</f>
        <v>6</v>
      </c>
      <c r="BD1321" s="5">
        <f>IF(S1321&gt;0,RANK(S1321,(N1321:P1321,Q1321:AE1321)),0)</f>
        <v>5</v>
      </c>
      <c r="BE1321" s="2">
        <f t="shared" si="542"/>
        <v>7.8624877995878972E-3</v>
      </c>
      <c r="BF1321" s="2">
        <f t="shared" si="543"/>
        <v>1.7351697212883636E-3</v>
      </c>
      <c r="BG1321" s="2">
        <f t="shared" si="544"/>
        <v>8.1336080685392043E-4</v>
      </c>
      <c r="BH1321" s="2">
        <f t="shared" si="545"/>
        <v>1.3013772909662726E-3</v>
      </c>
      <c r="BJ1321" t="s">
        <v>1924</v>
      </c>
      <c r="BK1321" t="s">
        <v>3112</v>
      </c>
      <c r="BL1321" s="8">
        <v>10</v>
      </c>
      <c r="BN1321" s="112">
        <v>26</v>
      </c>
      <c r="BO1321" s="114">
        <v>63</v>
      </c>
      <c r="BP1321" s="118">
        <f t="shared" ref="BP1321:BP1384" si="548">1000*BN1321+BO1321</f>
        <v>26063</v>
      </c>
      <c r="BQ1321" s="118">
        <f t="shared" si="547"/>
        <v>26063</v>
      </c>
      <c r="BR1321" s="5" t="s">
        <v>3151</v>
      </c>
      <c r="CC1321" s="63">
        <f t="shared" si="546"/>
        <v>18442</v>
      </c>
      <c r="CE1321" s="63">
        <v>5</v>
      </c>
      <c r="CH1321" s="63">
        <v>0</v>
      </c>
      <c r="CI1321" s="63">
        <v>0</v>
      </c>
    </row>
    <row r="1322" spans="1:87" ht="15" hidden="1" customHeight="1" outlineLevel="1">
      <c r="A1322" t="s">
        <v>1229</v>
      </c>
      <c r="B1322" t="s">
        <v>3112</v>
      </c>
      <c r="C1322" s="1">
        <f t="shared" ref="C1322:C1353" si="549">SUM(N1322:AY1322)</f>
        <v>144550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>IF(P1322&gt;0,RANK(P1322,(N1322:P1322,Q1322:AE1322)),0)</f>
        <v>0</v>
      </c>
      <c r="G1322" s="129">
        <f t="shared" si="535"/>
        <v>46573</v>
      </c>
      <c r="H1322" s="134">
        <f t="shared" si="536"/>
        <v>0.32219301279833967</v>
      </c>
      <c r="I1322" s="2"/>
      <c r="J1322" s="2">
        <f t="shared" ref="J1322:J1353" si="550">IF($C1322=0,"-",N1322/$C1322)</f>
        <v>0.651760636457973</v>
      </c>
      <c r="K1322" s="2">
        <f t="shared" ref="K1322:K1353" si="551">IF($C1322=0,"-",O1322/$C1322)</f>
        <v>0.32956762365963332</v>
      </c>
      <c r="L1322" s="2">
        <f t="shared" ref="L1322:L1353" si="552">IF($C1322=0,"-",P1322/$C1322)</f>
        <v>0</v>
      </c>
      <c r="M1322" s="2">
        <f t="shared" ref="M1322:M1353" si="553">IF(C1322=0,"-",(1-J1322-K1322-L1322))</f>
        <v>1.8671739882393679E-2</v>
      </c>
      <c r="N1322" s="63">
        <v>94212</v>
      </c>
      <c r="O1322" s="63">
        <v>47639</v>
      </c>
      <c r="P1322" s="63">
        <v>0</v>
      </c>
      <c r="Q1322" s="63">
        <v>1873</v>
      </c>
      <c r="R1322" s="63">
        <v>456</v>
      </c>
      <c r="S1322" s="63">
        <v>221</v>
      </c>
      <c r="T1322" s="63">
        <v>104</v>
      </c>
      <c r="U1322" s="63">
        <v>0</v>
      </c>
      <c r="V1322" s="63">
        <v>0</v>
      </c>
      <c r="W1322" s="63">
        <v>0</v>
      </c>
      <c r="X1322" s="63">
        <v>0</v>
      </c>
      <c r="Y1322" s="63">
        <v>0</v>
      </c>
      <c r="Z1322" s="63">
        <v>43</v>
      </c>
      <c r="AA1322" s="63">
        <v>0</v>
      </c>
      <c r="AB1322" s="63">
        <v>0</v>
      </c>
      <c r="AC1322" s="63">
        <v>0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0</v>
      </c>
      <c r="AN1322" s="63">
        <v>0</v>
      </c>
      <c r="AO1322" s="63">
        <v>0</v>
      </c>
      <c r="AP1322" s="63">
        <v>0</v>
      </c>
      <c r="AQ1322" s="63">
        <v>0</v>
      </c>
      <c r="AR1322" s="63">
        <v>0</v>
      </c>
      <c r="AS1322" s="63">
        <v>0</v>
      </c>
      <c r="AT1322" s="63">
        <v>0</v>
      </c>
      <c r="AU1322" s="63">
        <v>2</v>
      </c>
      <c r="AV1322" s="63">
        <v>0</v>
      </c>
      <c r="AW1322" s="63">
        <v>0</v>
      </c>
      <c r="AX1322" s="63">
        <v>0</v>
      </c>
      <c r="AY1322" s="63">
        <v>0</v>
      </c>
      <c r="BA1322" s="5">
        <f>IF(Q1322&gt;0,RANK(Q1322,(N1322:P1322,Q1322:AE1322)),0)</f>
        <v>3</v>
      </c>
      <c r="BB1322" s="5">
        <f>IF(R1322&gt;0,RANK(R1322,(N1322:P1322,Q1322:AE1322)),0)</f>
        <v>4</v>
      </c>
      <c r="BC1322" s="5">
        <f>IF(T1322&gt;0,RANK(T1322,(N1322:P1322,Q1322:AE1322)),0)</f>
        <v>6</v>
      </c>
      <c r="BD1322" s="5">
        <f>IF(S1322&gt;0,RANK(S1322,(N1322:P1322,Q1322:AE1322)),0)</f>
        <v>5</v>
      </c>
      <c r="BE1322" s="2">
        <f t="shared" ref="BE1322:BE1353" si="554">IF($C1322=0,"-",Q1322/$C1322)</f>
        <v>1.2957454168107922E-2</v>
      </c>
      <c r="BF1322" s="2">
        <f t="shared" ref="BF1322:BF1353" si="555">IF($C1322=0,"-",R1322/$C1322)</f>
        <v>3.1546177793151157E-3</v>
      </c>
      <c r="BG1322" s="2">
        <f t="shared" ref="BG1322:BG1353" si="556">IF($C1322=0,"-",T1322/$C1322)</f>
        <v>7.1947423037011416E-4</v>
      </c>
      <c r="BH1322" s="2">
        <f t="shared" ref="BH1322:BH1353" si="557">IF($C1322=0,"-",S1322/$C1322)</f>
        <v>1.5288827395364927E-3</v>
      </c>
      <c r="BJ1322" t="s">
        <v>1229</v>
      </c>
      <c r="BK1322" t="s">
        <v>3112</v>
      </c>
      <c r="BL1322" s="8">
        <v>8</v>
      </c>
      <c r="BN1322" s="112">
        <v>26</v>
      </c>
      <c r="BO1322" s="114">
        <v>65</v>
      </c>
      <c r="BP1322" s="118">
        <f t="shared" si="548"/>
        <v>26065</v>
      </c>
      <c r="BQ1322" s="118">
        <f t="shared" si="547"/>
        <v>26065</v>
      </c>
      <c r="BR1322" s="5" t="s">
        <v>3151</v>
      </c>
      <c r="CC1322" s="63">
        <f t="shared" si="546"/>
        <v>144550</v>
      </c>
      <c r="CE1322" s="63">
        <v>0</v>
      </c>
      <c r="CH1322" s="63">
        <v>0</v>
      </c>
      <c r="CI1322" s="63">
        <v>0</v>
      </c>
    </row>
    <row r="1323" spans="1:87" ht="15" hidden="1" customHeight="1" outlineLevel="1">
      <c r="A1323" t="s">
        <v>367</v>
      </c>
      <c r="B1323" t="s">
        <v>3112</v>
      </c>
      <c r="C1323" s="1">
        <f t="shared" si="549"/>
        <v>32209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0</v>
      </c>
      <c r="G1323" s="129">
        <f t="shared" si="535"/>
        <v>9756</v>
      </c>
      <c r="H1323" s="134">
        <f t="shared" si="536"/>
        <v>0.30289670588965817</v>
      </c>
      <c r="I1323" s="2"/>
      <c r="J1323" s="2">
        <f t="shared" si="550"/>
        <v>0.33844577602533454</v>
      </c>
      <c r="K1323" s="2">
        <f t="shared" si="551"/>
        <v>0.64134248191499266</v>
      </c>
      <c r="L1323" s="2">
        <f t="shared" si="552"/>
        <v>0</v>
      </c>
      <c r="M1323" s="2">
        <f t="shared" si="553"/>
        <v>2.0211742059672799E-2</v>
      </c>
      <c r="N1323" s="63">
        <v>10901</v>
      </c>
      <c r="O1323" s="63">
        <v>20657</v>
      </c>
      <c r="P1323" s="63">
        <v>0</v>
      </c>
      <c r="Q1323" s="63">
        <v>490</v>
      </c>
      <c r="R1323" s="63">
        <v>79</v>
      </c>
      <c r="S1323" s="63">
        <v>55</v>
      </c>
      <c r="T1323" s="63">
        <v>23</v>
      </c>
      <c r="U1323" s="63">
        <v>0</v>
      </c>
      <c r="V1323" s="63">
        <v>0</v>
      </c>
      <c r="W1323" s="63">
        <v>0</v>
      </c>
      <c r="X1323" s="63">
        <v>0</v>
      </c>
      <c r="Y1323" s="63">
        <v>0</v>
      </c>
      <c r="Z1323" s="63">
        <v>4</v>
      </c>
      <c r="AA1323" s="63">
        <v>0</v>
      </c>
      <c r="AB1323" s="63">
        <v>0</v>
      </c>
      <c r="AC1323" s="63">
        <v>0</v>
      </c>
      <c r="AD1323" s="63">
        <v>0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0</v>
      </c>
      <c r="AQ1323" s="63">
        <v>0</v>
      </c>
      <c r="AR1323" s="63">
        <v>0</v>
      </c>
      <c r="AS1323" s="63">
        <v>0</v>
      </c>
      <c r="AT1323" s="63">
        <v>0</v>
      </c>
      <c r="AU1323" s="63">
        <v>0</v>
      </c>
      <c r="AV1323" s="63">
        <v>0</v>
      </c>
      <c r="AW1323" s="63">
        <v>0</v>
      </c>
      <c r="AX1323" s="63">
        <v>0</v>
      </c>
      <c r="AY1323" s="63">
        <v>0</v>
      </c>
      <c r="BA1323" s="5">
        <f>IF(Q1323&gt;0,RANK(Q1323,(N1323:P1323,Q1323:AE1323)),0)</f>
        <v>3</v>
      </c>
      <c r="BB1323" s="5">
        <f>IF(R1323&gt;0,RANK(R1323,(N1323:P1323,Q1323:AE1323)),0)</f>
        <v>4</v>
      </c>
      <c r="BC1323" s="5">
        <f>IF(T1323&gt;0,RANK(T1323,(N1323:P1323,Q1323:AE1323)),0)</f>
        <v>6</v>
      </c>
      <c r="BD1323" s="5">
        <f>IF(S1323&gt;0,RANK(S1323,(N1323:P1323,Q1323:AE1323)),0)</f>
        <v>5</v>
      </c>
      <c r="BE1323" s="2">
        <f t="shared" si="554"/>
        <v>1.5213139184699928E-2</v>
      </c>
      <c r="BF1323" s="2">
        <f t="shared" si="555"/>
        <v>2.4527306032475393E-3</v>
      </c>
      <c r="BG1323" s="2">
        <f t="shared" si="556"/>
        <v>7.1408612499611909E-4</v>
      </c>
      <c r="BH1323" s="2">
        <f t="shared" si="557"/>
        <v>1.7075972554255021E-3</v>
      </c>
      <c r="BJ1323" t="s">
        <v>367</v>
      </c>
      <c r="BK1323" t="s">
        <v>3112</v>
      </c>
      <c r="BL1323" s="8">
        <v>3</v>
      </c>
      <c r="BN1323" s="112">
        <v>26</v>
      </c>
      <c r="BO1323" s="114">
        <v>67</v>
      </c>
      <c r="BP1323" s="118">
        <f t="shared" si="548"/>
        <v>26067</v>
      </c>
      <c r="BQ1323" s="118">
        <f t="shared" si="547"/>
        <v>26067</v>
      </c>
      <c r="BR1323" s="5" t="s">
        <v>3151</v>
      </c>
      <c r="CC1323" s="63">
        <f t="shared" si="546"/>
        <v>32209</v>
      </c>
      <c r="CD1323" s="129"/>
      <c r="CE1323" s="63">
        <v>0</v>
      </c>
      <c r="CH1323" s="63">
        <v>0</v>
      </c>
      <c r="CI1323" s="63">
        <v>0</v>
      </c>
    </row>
    <row r="1324" spans="1:87" ht="15" hidden="1" customHeight="1" outlineLevel="1">
      <c r="A1324" t="s">
        <v>530</v>
      </c>
      <c r="B1324" t="s">
        <v>3112</v>
      </c>
      <c r="C1324" s="1">
        <f t="shared" si="549"/>
        <v>15387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0</v>
      </c>
      <c r="G1324" s="129">
        <f t="shared" si="535"/>
        <v>4386</v>
      </c>
      <c r="H1324" s="134">
        <f t="shared" si="536"/>
        <v>0.28504581789822575</v>
      </c>
      <c r="I1324" s="2"/>
      <c r="J1324" s="2">
        <f t="shared" si="550"/>
        <v>0.34919087541431076</v>
      </c>
      <c r="K1324" s="2">
        <f t="shared" si="551"/>
        <v>0.63423669331253651</v>
      </c>
      <c r="L1324" s="2">
        <f t="shared" si="552"/>
        <v>0</v>
      </c>
      <c r="M1324" s="2">
        <f t="shared" si="553"/>
        <v>1.6572431273152777E-2</v>
      </c>
      <c r="N1324" s="63">
        <v>5373</v>
      </c>
      <c r="O1324" s="63">
        <v>9759</v>
      </c>
      <c r="P1324" s="63">
        <v>0</v>
      </c>
      <c r="Q1324" s="63">
        <v>152</v>
      </c>
      <c r="R1324" s="63">
        <v>33</v>
      </c>
      <c r="S1324" s="63">
        <v>31</v>
      </c>
      <c r="T1324" s="63">
        <v>11</v>
      </c>
      <c r="U1324" s="63">
        <v>0</v>
      </c>
      <c r="V1324" s="63">
        <v>0</v>
      </c>
      <c r="W1324" s="63">
        <v>24</v>
      </c>
      <c r="X1324" s="63">
        <v>0</v>
      </c>
      <c r="Y1324" s="63">
        <v>0</v>
      </c>
      <c r="Z1324" s="63">
        <v>4</v>
      </c>
      <c r="AA1324" s="63">
        <v>0</v>
      </c>
      <c r="AB1324" s="63">
        <v>0</v>
      </c>
      <c r="AC1324" s="63">
        <v>0</v>
      </c>
      <c r="AD1324" s="63">
        <v>0</v>
      </c>
      <c r="AE1324" s="63">
        <v>0</v>
      </c>
      <c r="AF1324" s="63">
        <v>0</v>
      </c>
      <c r="AG1324" s="63">
        <v>0</v>
      </c>
      <c r="AH1324" s="63">
        <v>0</v>
      </c>
      <c r="AI1324" s="63">
        <v>0</v>
      </c>
      <c r="AJ1324" s="63">
        <v>0</v>
      </c>
      <c r="AK1324" s="63">
        <v>0</v>
      </c>
      <c r="AL1324" s="63">
        <v>0</v>
      </c>
      <c r="AM1324" s="63">
        <v>0</v>
      </c>
      <c r="AN1324" s="63">
        <v>0</v>
      </c>
      <c r="AO1324" s="63">
        <v>0</v>
      </c>
      <c r="AP1324" s="63">
        <v>0</v>
      </c>
      <c r="AQ1324" s="63">
        <v>0</v>
      </c>
      <c r="AR1324" s="63">
        <v>0</v>
      </c>
      <c r="AS1324" s="63">
        <v>0</v>
      </c>
      <c r="AT1324" s="63">
        <v>0</v>
      </c>
      <c r="AU1324" s="63">
        <v>0</v>
      </c>
      <c r="AV1324" s="63">
        <v>0</v>
      </c>
      <c r="AW1324" s="63">
        <v>0</v>
      </c>
      <c r="AX1324" s="63">
        <v>0</v>
      </c>
      <c r="AY1324" s="63">
        <v>0</v>
      </c>
      <c r="BA1324" s="5">
        <f>IF(Q1324&gt;0,RANK(Q1324,(N1324:P1324,Q1324:AE1324)),0)</f>
        <v>3</v>
      </c>
      <c r="BB1324" s="5">
        <f>IF(R1324&gt;0,RANK(R1324,(N1324:P1324,Q1324:AE1324)),0)</f>
        <v>4</v>
      </c>
      <c r="BC1324" s="5">
        <f>IF(T1324&gt;0,RANK(T1324,(N1324:P1324,Q1324:AE1324)),0)</f>
        <v>7</v>
      </c>
      <c r="BD1324" s="5">
        <f>IF(S1324&gt;0,RANK(S1324,(N1324:P1324,Q1324:AE1324)),0)</f>
        <v>5</v>
      </c>
      <c r="BE1324" s="2">
        <f t="shared" si="554"/>
        <v>9.8784688373302135E-3</v>
      </c>
      <c r="BF1324" s="2">
        <f t="shared" si="555"/>
        <v>2.1446675765256387E-3</v>
      </c>
      <c r="BG1324" s="2">
        <f t="shared" si="556"/>
        <v>7.1488919217521283E-4</v>
      </c>
      <c r="BH1324" s="2">
        <f t="shared" si="557"/>
        <v>2.0146877234028726E-3</v>
      </c>
      <c r="BJ1324" t="s">
        <v>530</v>
      </c>
      <c r="BK1324" t="s">
        <v>3112</v>
      </c>
      <c r="BL1324" s="8">
        <v>5</v>
      </c>
      <c r="BN1324" s="112">
        <v>26</v>
      </c>
      <c r="BO1324" s="114">
        <v>69</v>
      </c>
      <c r="BP1324" s="118">
        <f t="shared" si="548"/>
        <v>26069</v>
      </c>
      <c r="BQ1324" s="118">
        <f t="shared" si="547"/>
        <v>26069</v>
      </c>
      <c r="BR1324" s="5" t="s">
        <v>3151</v>
      </c>
      <c r="CC1324" s="63">
        <f t="shared" si="546"/>
        <v>15387</v>
      </c>
      <c r="CE1324" s="63">
        <v>24</v>
      </c>
      <c r="CH1324" s="63">
        <v>0</v>
      </c>
      <c r="CI1324" s="63">
        <v>0</v>
      </c>
    </row>
    <row r="1325" spans="1:87" ht="15" hidden="1" customHeight="1" outlineLevel="1">
      <c r="A1325" t="s">
        <v>2832</v>
      </c>
      <c r="B1325" t="s">
        <v>3112</v>
      </c>
      <c r="C1325" s="1">
        <f t="shared" si="549"/>
        <v>6795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29">
        <f t="shared" si="535"/>
        <v>1723</v>
      </c>
      <c r="H1325" s="134">
        <f t="shared" si="536"/>
        <v>0.25356880058866815</v>
      </c>
      <c r="I1325" s="2"/>
      <c r="J1325" s="2">
        <f t="shared" si="550"/>
        <v>0.36688741721854307</v>
      </c>
      <c r="K1325" s="2">
        <f t="shared" si="551"/>
        <v>0.62045621780721116</v>
      </c>
      <c r="L1325" s="2">
        <f t="shared" si="552"/>
        <v>0</v>
      </c>
      <c r="M1325" s="2">
        <f t="shared" si="553"/>
        <v>1.2656364974245826E-2</v>
      </c>
      <c r="N1325" s="63">
        <v>2493</v>
      </c>
      <c r="O1325" s="63">
        <v>4216</v>
      </c>
      <c r="P1325" s="63">
        <v>0</v>
      </c>
      <c r="Q1325" s="63">
        <v>54</v>
      </c>
      <c r="R1325" s="63">
        <v>14</v>
      </c>
      <c r="S1325" s="63">
        <v>8</v>
      </c>
      <c r="T1325" s="63">
        <v>4</v>
      </c>
      <c r="U1325" s="63">
        <v>0</v>
      </c>
      <c r="V1325" s="63">
        <v>0</v>
      </c>
      <c r="W1325" s="63">
        <v>6</v>
      </c>
      <c r="X1325" s="63">
        <v>0</v>
      </c>
      <c r="Y1325" s="63">
        <v>0</v>
      </c>
      <c r="Z1325" s="63">
        <v>0</v>
      </c>
      <c r="AA1325" s="63">
        <v>0</v>
      </c>
      <c r="AB1325" s="63">
        <v>0</v>
      </c>
      <c r="AC1325" s="63">
        <v>0</v>
      </c>
      <c r="AD1325" s="63">
        <v>0</v>
      </c>
      <c r="AE1325" s="63">
        <v>0</v>
      </c>
      <c r="AF1325" s="63">
        <v>0</v>
      </c>
      <c r="AG1325" s="63">
        <v>0</v>
      </c>
      <c r="AH1325" s="63">
        <v>0</v>
      </c>
      <c r="AI1325" s="63">
        <v>0</v>
      </c>
      <c r="AJ1325" s="63">
        <v>0</v>
      </c>
      <c r="AK1325" s="63">
        <v>0</v>
      </c>
      <c r="AL1325" s="63">
        <v>0</v>
      </c>
      <c r="AM1325" s="63">
        <v>0</v>
      </c>
      <c r="AN1325" s="63">
        <v>0</v>
      </c>
      <c r="AO1325" s="63">
        <v>0</v>
      </c>
      <c r="AP1325" s="63">
        <v>0</v>
      </c>
      <c r="AQ1325" s="63">
        <v>0</v>
      </c>
      <c r="AR1325" s="63">
        <v>0</v>
      </c>
      <c r="AS1325" s="63">
        <v>0</v>
      </c>
      <c r="AT1325" s="63">
        <v>0</v>
      </c>
      <c r="AU1325" s="63">
        <v>0</v>
      </c>
      <c r="AV1325" s="63">
        <v>0</v>
      </c>
      <c r="AW1325" s="63">
        <v>0</v>
      </c>
      <c r="AX1325" s="63">
        <v>0</v>
      </c>
      <c r="AY1325" s="63">
        <v>0</v>
      </c>
      <c r="BA1325" s="5">
        <f>IF(Q1325&gt;0,RANK(Q1325,(N1325:P1325,Q1325:AE1325)),0)</f>
        <v>3</v>
      </c>
      <c r="BB1325" s="5">
        <f>IF(R1325&gt;0,RANK(R1325,(N1325:P1325,Q1325:AE1325)),0)</f>
        <v>4</v>
      </c>
      <c r="BC1325" s="5">
        <f>IF(T1325&gt;0,RANK(T1325,(N1325:P1325,Q1325:AE1325)),0)</f>
        <v>7</v>
      </c>
      <c r="BD1325" s="5">
        <f>IF(S1325&gt;0,RANK(S1325,(N1325:P1325,Q1325:AE1325)),0)</f>
        <v>5</v>
      </c>
      <c r="BE1325" s="2">
        <f t="shared" si="554"/>
        <v>7.9470198675496689E-3</v>
      </c>
      <c r="BF1325" s="2">
        <f t="shared" si="555"/>
        <v>2.0603384841795438E-3</v>
      </c>
      <c r="BG1325" s="2">
        <f t="shared" si="556"/>
        <v>5.8866813833701251E-4</v>
      </c>
      <c r="BH1325" s="2">
        <f t="shared" si="557"/>
        <v>1.177336276674025E-3</v>
      </c>
      <c r="BJ1325" t="s">
        <v>2832</v>
      </c>
      <c r="BK1325" t="s">
        <v>3112</v>
      </c>
      <c r="BL1325" s="8">
        <v>1</v>
      </c>
      <c r="BN1325" s="112">
        <v>26</v>
      </c>
      <c r="BO1325" s="114">
        <v>71</v>
      </c>
      <c r="BP1325" s="118">
        <f t="shared" si="548"/>
        <v>26071</v>
      </c>
      <c r="BQ1325" s="118">
        <f t="shared" si="547"/>
        <v>26071</v>
      </c>
      <c r="BR1325" s="5" t="s">
        <v>3151</v>
      </c>
      <c r="CC1325" s="63">
        <f t="shared" si="546"/>
        <v>6795</v>
      </c>
      <c r="CE1325" s="63">
        <v>6</v>
      </c>
      <c r="CH1325" s="63">
        <v>0</v>
      </c>
      <c r="CI1325" s="63">
        <v>0</v>
      </c>
    </row>
    <row r="1326" spans="1:87" ht="15" hidden="1" customHeight="1" outlineLevel="1">
      <c r="A1326" t="s">
        <v>1224</v>
      </c>
      <c r="B1326" t="s">
        <v>3112</v>
      </c>
      <c r="C1326" s="1">
        <f t="shared" si="549"/>
        <v>29476</v>
      </c>
      <c r="D1326" s="5">
        <f>IF(N1326&gt;0, RANK(N1326,(N1326:P1326,Q1326:AE1326)),0)</f>
        <v>2</v>
      </c>
      <c r="E1326" s="5">
        <f>IF(O1326&gt;0,RANK(O1326,(N1326:P1326,Q1326:AE1326)),0)</f>
        <v>1</v>
      </c>
      <c r="F1326" s="5">
        <f>IF(P1326&gt;0,RANK(P1326,(N1326:P1326,Q1326:AE1326)),0)</f>
        <v>0</v>
      </c>
      <c r="G1326" s="129">
        <f t="shared" si="535"/>
        <v>743</v>
      </c>
      <c r="H1326" s="134">
        <f t="shared" si="536"/>
        <v>2.520694802551228E-2</v>
      </c>
      <c r="I1326" s="2"/>
      <c r="J1326" s="2">
        <f t="shared" si="550"/>
        <v>0.47740534672275747</v>
      </c>
      <c r="K1326" s="2">
        <f t="shared" si="551"/>
        <v>0.50261229474826974</v>
      </c>
      <c r="L1326" s="2">
        <f t="shared" si="552"/>
        <v>0</v>
      </c>
      <c r="M1326" s="2">
        <f t="shared" si="553"/>
        <v>1.9982358528972788E-2</v>
      </c>
      <c r="N1326" s="63">
        <v>14072</v>
      </c>
      <c r="O1326" s="63">
        <v>14815</v>
      </c>
      <c r="P1326" s="63">
        <v>0</v>
      </c>
      <c r="Q1326" s="63">
        <v>365</v>
      </c>
      <c r="R1326" s="63">
        <v>102</v>
      </c>
      <c r="S1326" s="63">
        <v>35</v>
      </c>
      <c r="T1326" s="63">
        <v>20</v>
      </c>
      <c r="U1326" s="63">
        <v>0</v>
      </c>
      <c r="V1326" s="63">
        <v>0</v>
      </c>
      <c r="W1326" s="63">
        <v>55</v>
      </c>
      <c r="X1326" s="63">
        <v>0</v>
      </c>
      <c r="Y1326" s="63">
        <v>0</v>
      </c>
      <c r="Z1326" s="63">
        <v>10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1</v>
      </c>
      <c r="AM1326" s="63">
        <v>0</v>
      </c>
      <c r="AN1326" s="63">
        <v>0</v>
      </c>
      <c r="AO1326" s="63">
        <v>0</v>
      </c>
      <c r="AP1326" s="63">
        <v>0</v>
      </c>
      <c r="AQ1326" s="63">
        <v>0</v>
      </c>
      <c r="AR1326" s="63">
        <v>0</v>
      </c>
      <c r="AS1326" s="63">
        <v>0</v>
      </c>
      <c r="AT1326" s="63">
        <v>0</v>
      </c>
      <c r="AU1326" s="63">
        <v>1</v>
      </c>
      <c r="AV1326" s="63">
        <v>0</v>
      </c>
      <c r="AW1326" s="63">
        <v>0</v>
      </c>
      <c r="AX1326" s="63">
        <v>0</v>
      </c>
      <c r="AY1326" s="63">
        <v>0</v>
      </c>
      <c r="BA1326" s="5">
        <f>IF(Q1326&gt;0,RANK(Q1326,(N1326:P1326,Q1326:AE1326)),0)</f>
        <v>3</v>
      </c>
      <c r="BB1326" s="5">
        <f>IF(R1326&gt;0,RANK(R1326,(N1326:P1326,Q1326:AE1326)),0)</f>
        <v>4</v>
      </c>
      <c r="BC1326" s="5">
        <f>IF(T1326&gt;0,RANK(T1326,(N1326:P1326,Q1326:AE1326)),0)</f>
        <v>7</v>
      </c>
      <c r="BD1326" s="5">
        <f>IF(S1326&gt;0,RANK(S1326,(N1326:P1326,Q1326:AE1326)),0)</f>
        <v>6</v>
      </c>
      <c r="BE1326" s="2">
        <f t="shared" si="554"/>
        <v>1.2382955624915185E-2</v>
      </c>
      <c r="BF1326" s="2">
        <f t="shared" si="555"/>
        <v>3.4604423938119147E-3</v>
      </c>
      <c r="BG1326" s="2">
        <f t="shared" si="556"/>
        <v>6.7851811643370873E-4</v>
      </c>
      <c r="BH1326" s="2">
        <f t="shared" si="557"/>
        <v>1.1874067037589903E-3</v>
      </c>
      <c r="BJ1326" t="s">
        <v>1224</v>
      </c>
      <c r="BK1326" t="s">
        <v>3112</v>
      </c>
      <c r="BL1326" s="8">
        <v>4</v>
      </c>
      <c r="BN1326" s="112">
        <v>26</v>
      </c>
      <c r="BO1326" s="114">
        <v>73</v>
      </c>
      <c r="BP1326" s="118">
        <f t="shared" si="548"/>
        <v>26073</v>
      </c>
      <c r="BQ1326" s="118">
        <f t="shared" si="547"/>
        <v>26073</v>
      </c>
      <c r="BR1326" s="5" t="s">
        <v>3151</v>
      </c>
      <c r="BV1326" s="63"/>
      <c r="CC1326" s="63">
        <f t="shared" si="546"/>
        <v>29476</v>
      </c>
      <c r="CE1326" s="63">
        <v>55</v>
      </c>
      <c r="CH1326" s="63">
        <v>0</v>
      </c>
      <c r="CI1326" s="63">
        <v>0</v>
      </c>
    </row>
    <row r="1327" spans="1:87" ht="15" hidden="1" customHeight="1" outlineLevel="1">
      <c r="A1327" t="s">
        <v>2919</v>
      </c>
      <c r="B1327" t="s">
        <v>3112</v>
      </c>
      <c r="C1327" s="1">
        <f t="shared" si="549"/>
        <v>81014</v>
      </c>
      <c r="D1327" s="5">
        <f>IF(N1327&gt;0, RANK(N1327,(N1327:P1327,Q1327:AE1327)),0)</f>
        <v>2</v>
      </c>
      <c r="E1327" s="5">
        <f>IF(O1327&gt;0,RANK(O1327,(N1327:P1327,Q1327:AE1327)),0)</f>
        <v>1</v>
      </c>
      <c r="F1327" s="5">
        <f>IF(P1327&gt;0,RANK(P1327,(N1327:P1327,Q1327:AE1327)),0)</f>
        <v>0</v>
      </c>
      <c r="G1327" s="129">
        <f t="shared" si="535"/>
        <v>15377</v>
      </c>
      <c r="H1327" s="134">
        <f t="shared" si="536"/>
        <v>0.18980670007652997</v>
      </c>
      <c r="I1327" s="2"/>
      <c r="J1327" s="2">
        <f t="shared" si="550"/>
        <v>0.39493174019305305</v>
      </c>
      <c r="K1327" s="2">
        <f t="shared" si="551"/>
        <v>0.58473844026958299</v>
      </c>
      <c r="L1327" s="2">
        <f t="shared" si="552"/>
        <v>0</v>
      </c>
      <c r="M1327" s="2">
        <f t="shared" si="553"/>
        <v>2.0329819537364013E-2</v>
      </c>
      <c r="N1327" s="63">
        <v>31995</v>
      </c>
      <c r="O1327" s="63">
        <v>47372</v>
      </c>
      <c r="P1327" s="63">
        <v>0</v>
      </c>
      <c r="Q1327" s="63">
        <v>1113</v>
      </c>
      <c r="R1327" s="63">
        <v>213</v>
      </c>
      <c r="S1327" s="63">
        <v>108</v>
      </c>
      <c r="T1327" s="63">
        <v>44</v>
      </c>
      <c r="U1327" s="63">
        <v>0</v>
      </c>
      <c r="V1327" s="63">
        <v>0</v>
      </c>
      <c r="W1327" s="63">
        <v>153</v>
      </c>
      <c r="X1327" s="63">
        <v>0</v>
      </c>
      <c r="Y1327" s="63">
        <v>0</v>
      </c>
      <c r="Z1327" s="63">
        <v>9</v>
      </c>
      <c r="AA1327" s="63">
        <v>0</v>
      </c>
      <c r="AB1327" s="63">
        <v>0</v>
      </c>
      <c r="AC1327" s="63">
        <v>0</v>
      </c>
      <c r="AD1327" s="63">
        <v>0</v>
      </c>
      <c r="AE1327" s="63">
        <v>0</v>
      </c>
      <c r="AF1327" s="63">
        <v>0</v>
      </c>
      <c r="AG1327" s="63">
        <v>0</v>
      </c>
      <c r="AH1327" s="63">
        <v>0</v>
      </c>
      <c r="AI1327" s="63">
        <v>0</v>
      </c>
      <c r="AJ1327" s="63">
        <v>0</v>
      </c>
      <c r="AK1327" s="63">
        <v>0</v>
      </c>
      <c r="AL1327" s="63">
        <v>6</v>
      </c>
      <c r="AM1327" s="63">
        <v>0</v>
      </c>
      <c r="AN1327" s="63">
        <v>0</v>
      </c>
      <c r="AO1327" s="63">
        <v>0</v>
      </c>
      <c r="AP1327" s="63">
        <v>0</v>
      </c>
      <c r="AQ1327" s="63">
        <v>0</v>
      </c>
      <c r="AR1327" s="63">
        <v>0</v>
      </c>
      <c r="AS1327" s="63">
        <v>0</v>
      </c>
      <c r="AT1327" s="63">
        <v>0</v>
      </c>
      <c r="AU1327" s="63">
        <v>1</v>
      </c>
      <c r="AV1327" s="63">
        <v>0</v>
      </c>
      <c r="AW1327" s="63">
        <v>0</v>
      </c>
      <c r="AX1327" s="63">
        <v>0</v>
      </c>
      <c r="AY1327" s="63">
        <v>0</v>
      </c>
      <c r="BA1327" s="5">
        <f>IF(Q1327&gt;0,RANK(Q1327,(N1327:P1327,Q1327:AE1327)),0)</f>
        <v>3</v>
      </c>
      <c r="BB1327" s="5">
        <f>IF(R1327&gt;0,RANK(R1327,(N1327:P1327,Q1327:AE1327)),0)</f>
        <v>4</v>
      </c>
      <c r="BC1327" s="5">
        <f>IF(T1327&gt;0,RANK(T1327,(N1327:P1327,Q1327:AE1327)),0)</f>
        <v>7</v>
      </c>
      <c r="BD1327" s="5">
        <f>IF(S1327&gt;0,RANK(S1327,(N1327:P1327,Q1327:AE1327)),0)</f>
        <v>6</v>
      </c>
      <c r="BE1327" s="2">
        <f t="shared" si="554"/>
        <v>1.3738366208309675E-2</v>
      </c>
      <c r="BF1327" s="2">
        <f t="shared" si="555"/>
        <v>2.6291752042856792E-3</v>
      </c>
      <c r="BG1327" s="2">
        <f t="shared" si="556"/>
        <v>5.4311600464117314E-4</v>
      </c>
      <c r="BH1327" s="2">
        <f t="shared" si="557"/>
        <v>1.3331029204828794E-3</v>
      </c>
      <c r="BJ1327" t="s">
        <v>2919</v>
      </c>
      <c r="BK1327" t="s">
        <v>3112</v>
      </c>
      <c r="BL1327" s="8">
        <v>7</v>
      </c>
      <c r="BN1327" s="112">
        <v>26</v>
      </c>
      <c r="BO1327" s="114">
        <v>75</v>
      </c>
      <c r="BP1327" s="118">
        <f t="shared" si="548"/>
        <v>26075</v>
      </c>
      <c r="BQ1327" s="118">
        <f t="shared" si="547"/>
        <v>26075</v>
      </c>
      <c r="BR1327" s="5" t="s">
        <v>3151</v>
      </c>
      <c r="CC1327" s="63">
        <f t="shared" si="546"/>
        <v>81014</v>
      </c>
      <c r="CD1327" s="129"/>
      <c r="CE1327" s="63">
        <v>153</v>
      </c>
      <c r="CH1327" s="63">
        <v>0</v>
      </c>
      <c r="CI1327" s="63">
        <v>0</v>
      </c>
    </row>
    <row r="1328" spans="1:87" ht="15" hidden="1" customHeight="1" outlineLevel="1">
      <c r="A1328" t="s">
        <v>330</v>
      </c>
      <c r="B1328" t="s">
        <v>3112</v>
      </c>
      <c r="C1328" s="1">
        <f t="shared" si="549"/>
        <v>143746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>IF(P1328&gt;0,RANK(P1328,(N1328:P1328,Q1328:AE1328)),0)</f>
        <v>0</v>
      </c>
      <c r="G1328" s="129">
        <f t="shared" si="535"/>
        <v>26863</v>
      </c>
      <c r="H1328" s="134">
        <f t="shared" si="536"/>
        <v>0.18687824356851668</v>
      </c>
      <c r="I1328" s="2"/>
      <c r="J1328" s="2">
        <f t="shared" si="550"/>
        <v>0.58217967804321513</v>
      </c>
      <c r="K1328" s="2">
        <f t="shared" si="551"/>
        <v>0.3953014344746984</v>
      </c>
      <c r="L1328" s="2">
        <f t="shared" si="552"/>
        <v>0</v>
      </c>
      <c r="M1328" s="2">
        <f t="shared" si="553"/>
        <v>2.2518887482086469E-2</v>
      </c>
      <c r="N1328" s="63">
        <v>83686</v>
      </c>
      <c r="O1328" s="63">
        <v>56823</v>
      </c>
      <c r="P1328" s="63">
        <v>0</v>
      </c>
      <c r="Q1328" s="63">
        <v>2064</v>
      </c>
      <c r="R1328" s="63">
        <v>494</v>
      </c>
      <c r="S1328" s="63">
        <v>219</v>
      </c>
      <c r="T1328" s="63">
        <v>90</v>
      </c>
      <c r="U1328" s="63">
        <v>0</v>
      </c>
      <c r="V1328" s="63">
        <v>0</v>
      </c>
      <c r="W1328" s="63">
        <v>332</v>
      </c>
      <c r="X1328" s="63">
        <v>0</v>
      </c>
      <c r="Y1328" s="63">
        <v>0</v>
      </c>
      <c r="Z1328" s="63">
        <v>37</v>
      </c>
      <c r="AA1328" s="63">
        <v>0</v>
      </c>
      <c r="AB1328" s="63">
        <v>0</v>
      </c>
      <c r="AC1328" s="63">
        <v>0</v>
      </c>
      <c r="AD1328" s="63">
        <v>0</v>
      </c>
      <c r="AE1328" s="63">
        <v>0</v>
      </c>
      <c r="AF1328" s="63">
        <v>0</v>
      </c>
      <c r="AG1328" s="63">
        <v>0</v>
      </c>
      <c r="AH1328" s="63">
        <v>0</v>
      </c>
      <c r="AI1328" s="63">
        <v>0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0</v>
      </c>
      <c r="AP1328" s="63">
        <v>0</v>
      </c>
      <c r="AQ1328" s="63">
        <v>0</v>
      </c>
      <c r="AR1328" s="63">
        <v>0</v>
      </c>
      <c r="AS1328" s="63">
        <v>0</v>
      </c>
      <c r="AT1328" s="63">
        <v>0</v>
      </c>
      <c r="AU1328" s="63">
        <v>1</v>
      </c>
      <c r="AV1328" s="63">
        <v>0</v>
      </c>
      <c r="AW1328" s="63">
        <v>0</v>
      </c>
      <c r="AX1328" s="63">
        <v>0</v>
      </c>
      <c r="AY1328" s="63">
        <v>0</v>
      </c>
      <c r="BA1328" s="5">
        <f>IF(Q1328&gt;0,RANK(Q1328,(N1328:P1328,Q1328:AE1328)),0)</f>
        <v>3</v>
      </c>
      <c r="BB1328" s="5">
        <f>IF(R1328&gt;0,RANK(R1328,(N1328:P1328,Q1328:AE1328)),0)</f>
        <v>4</v>
      </c>
      <c r="BC1328" s="5">
        <f>IF(T1328&gt;0,RANK(T1328,(N1328:P1328,Q1328:AE1328)),0)</f>
        <v>7</v>
      </c>
      <c r="BD1328" s="5">
        <f>IF(S1328&gt;0,RANK(S1328,(N1328:P1328,Q1328:AE1328)),0)</f>
        <v>6</v>
      </c>
      <c r="BE1328" s="2">
        <f t="shared" si="554"/>
        <v>1.4358660414898501E-2</v>
      </c>
      <c r="BF1328" s="2">
        <f t="shared" si="555"/>
        <v>3.436617366744118E-3</v>
      </c>
      <c r="BG1328" s="2">
        <f t="shared" si="556"/>
        <v>6.2610437855662067E-4</v>
      </c>
      <c r="BH1328" s="2">
        <f t="shared" si="557"/>
        <v>1.5235206544877771E-3</v>
      </c>
      <c r="BJ1328" t="s">
        <v>330</v>
      </c>
      <c r="BK1328" t="s">
        <v>3112</v>
      </c>
      <c r="BL1328" s="8">
        <v>6</v>
      </c>
      <c r="BN1328" s="112">
        <v>26</v>
      </c>
      <c r="BO1328" s="114">
        <v>77</v>
      </c>
      <c r="BP1328" s="118">
        <f t="shared" si="548"/>
        <v>26077</v>
      </c>
      <c r="BQ1328" s="118">
        <f t="shared" si="547"/>
        <v>26077</v>
      </c>
      <c r="BR1328" s="5" t="s">
        <v>3151</v>
      </c>
      <c r="CC1328" s="63">
        <f t="shared" si="546"/>
        <v>143746</v>
      </c>
      <c r="CD1328" s="129"/>
      <c r="CE1328" s="63">
        <v>332</v>
      </c>
      <c r="CH1328" s="63">
        <v>0</v>
      </c>
      <c r="CI1328" s="63">
        <v>0</v>
      </c>
    </row>
    <row r="1329" spans="1:87" ht="15" hidden="1" customHeight="1" outlineLevel="1">
      <c r="A1329" t="s">
        <v>984</v>
      </c>
      <c r="B1329" t="s">
        <v>3112</v>
      </c>
      <c r="C1329" s="1">
        <f t="shared" si="549"/>
        <v>10631</v>
      </c>
      <c r="D1329" s="5">
        <f>IF(N1329&gt;0, RANK(N1329,(N1329:P1329,Q1329:AE1329)),0)</f>
        <v>2</v>
      </c>
      <c r="E1329" s="5">
        <f>IF(O1329&gt;0,RANK(O1329,(N1329:P1329,Q1329:AE1329)),0)</f>
        <v>1</v>
      </c>
      <c r="F1329" s="5">
        <f>IF(P1329&gt;0,RANK(P1329,(N1329:P1329,Q1329:AE1329)),0)</f>
        <v>0</v>
      </c>
      <c r="G1329" s="129">
        <f t="shared" si="535"/>
        <v>4434</v>
      </c>
      <c r="H1329" s="134">
        <f t="shared" si="536"/>
        <v>0.41708211833317654</v>
      </c>
      <c r="I1329" s="2"/>
      <c r="J1329" s="2">
        <f t="shared" si="550"/>
        <v>0.28238171385570504</v>
      </c>
      <c r="K1329" s="2">
        <f t="shared" si="551"/>
        <v>0.69946383218888153</v>
      </c>
      <c r="L1329" s="2">
        <f t="shared" si="552"/>
        <v>0</v>
      </c>
      <c r="M1329" s="2">
        <f t="shared" si="553"/>
        <v>1.8154453955413485E-2</v>
      </c>
      <c r="N1329" s="63">
        <v>3002</v>
      </c>
      <c r="O1329" s="63">
        <v>7436</v>
      </c>
      <c r="P1329" s="63">
        <v>0</v>
      </c>
      <c r="Q1329" s="63">
        <v>142</v>
      </c>
      <c r="R1329" s="63">
        <v>24</v>
      </c>
      <c r="S1329" s="63">
        <v>21</v>
      </c>
      <c r="T1329" s="63">
        <v>5</v>
      </c>
      <c r="U1329" s="63">
        <v>0</v>
      </c>
      <c r="V1329" s="63">
        <v>0</v>
      </c>
      <c r="W1329" s="63">
        <v>0</v>
      </c>
      <c r="X1329" s="63">
        <v>0</v>
      </c>
      <c r="Y1329" s="63">
        <v>0</v>
      </c>
      <c r="Z1329" s="63">
        <v>1</v>
      </c>
      <c r="AA1329" s="63">
        <v>0</v>
      </c>
      <c r="AB1329" s="63">
        <v>0</v>
      </c>
      <c r="AC1329" s="63">
        <v>0</v>
      </c>
      <c r="AD1329" s="63">
        <v>0</v>
      </c>
      <c r="AE1329" s="63">
        <v>0</v>
      </c>
      <c r="AF1329" s="63">
        <v>0</v>
      </c>
      <c r="AG1329" s="63">
        <v>0</v>
      </c>
      <c r="AH1329" s="63">
        <v>0</v>
      </c>
      <c r="AI1329" s="63">
        <v>0</v>
      </c>
      <c r="AJ1329" s="63">
        <v>0</v>
      </c>
      <c r="AK1329" s="63">
        <v>0</v>
      </c>
      <c r="AL1329" s="63">
        <v>0</v>
      </c>
      <c r="AM1329" s="63">
        <v>0</v>
      </c>
      <c r="AN1329" s="63">
        <v>0</v>
      </c>
      <c r="AO1329" s="63">
        <v>0</v>
      </c>
      <c r="AP1329" s="63">
        <v>0</v>
      </c>
      <c r="AQ1329" s="63">
        <v>0</v>
      </c>
      <c r="AR1329" s="63">
        <v>0</v>
      </c>
      <c r="AS1329" s="63">
        <v>0</v>
      </c>
      <c r="AT1329" s="63">
        <v>0</v>
      </c>
      <c r="AU1329" s="63">
        <v>0</v>
      </c>
      <c r="AV1329" s="63">
        <v>0</v>
      </c>
      <c r="AW1329" s="63">
        <v>0</v>
      </c>
      <c r="AX1329" s="63">
        <v>0</v>
      </c>
      <c r="AY1329" s="63">
        <v>0</v>
      </c>
      <c r="BA1329" s="5">
        <f>IF(Q1329&gt;0,RANK(Q1329,(N1329:P1329,Q1329:AE1329)),0)</f>
        <v>3</v>
      </c>
      <c r="BB1329" s="5">
        <f>IF(R1329&gt;0,RANK(R1329,(N1329:P1329,Q1329:AE1329)),0)</f>
        <v>4</v>
      </c>
      <c r="BC1329" s="5">
        <f>IF(T1329&gt;0,RANK(T1329,(N1329:P1329,Q1329:AE1329)),0)</f>
        <v>6</v>
      </c>
      <c r="BD1329" s="5">
        <f>IF(S1329&gt;0,RANK(S1329,(N1329:P1329,Q1329:AE1329)),0)</f>
        <v>5</v>
      </c>
      <c r="BE1329" s="2">
        <f t="shared" si="554"/>
        <v>1.3357163013827486E-2</v>
      </c>
      <c r="BF1329" s="2">
        <f t="shared" si="555"/>
        <v>2.2575486783933778E-3</v>
      </c>
      <c r="BG1329" s="2">
        <f t="shared" si="556"/>
        <v>4.703226413319537E-4</v>
      </c>
      <c r="BH1329" s="2">
        <f t="shared" si="557"/>
        <v>1.9753550935942056E-3</v>
      </c>
      <c r="BJ1329" t="s">
        <v>984</v>
      </c>
      <c r="BK1329" t="s">
        <v>3112</v>
      </c>
      <c r="BL1329" s="8">
        <v>1</v>
      </c>
      <c r="BN1329" s="112">
        <v>26</v>
      </c>
      <c r="BO1329" s="114">
        <v>79</v>
      </c>
      <c r="BP1329" s="118">
        <f t="shared" si="548"/>
        <v>26079</v>
      </c>
      <c r="BQ1329" s="118">
        <f t="shared" si="547"/>
        <v>26079</v>
      </c>
      <c r="BR1329" s="5" t="s">
        <v>3151</v>
      </c>
      <c r="CC1329" s="63">
        <f t="shared" si="546"/>
        <v>10631</v>
      </c>
      <c r="CE1329" s="63">
        <v>0</v>
      </c>
      <c r="CH1329" s="63">
        <v>0</v>
      </c>
      <c r="CI1329" s="63">
        <v>0</v>
      </c>
    </row>
    <row r="1330" spans="1:87" ht="15" hidden="1" customHeight="1" outlineLevel="1">
      <c r="A1330" t="s">
        <v>724</v>
      </c>
      <c r="B1330" t="s">
        <v>3112</v>
      </c>
      <c r="C1330" s="1">
        <f t="shared" si="549"/>
        <v>362031</v>
      </c>
      <c r="D1330" s="5">
        <f>IF(N1330&gt;0, RANK(N1330,(N1330:P1330,Q1330:AE1330)),0)</f>
        <v>1</v>
      </c>
      <c r="E1330" s="5">
        <f>IF(O1330&gt;0,RANK(O1330,(N1330:P1330,Q1330:AE1330)),0)</f>
        <v>2</v>
      </c>
      <c r="F1330" s="5">
        <f>IF(P1330&gt;0,RANK(P1330,(N1330:P1330,Q1330:AE1330)),0)</f>
        <v>0</v>
      </c>
      <c r="G1330" s="129">
        <f t="shared" si="535"/>
        <v>22174</v>
      </c>
      <c r="H1330" s="134">
        <f t="shared" si="536"/>
        <v>6.1248898574983911E-2</v>
      </c>
      <c r="I1330" s="2"/>
      <c r="J1330" s="2">
        <f t="shared" si="550"/>
        <v>0.51905776024705064</v>
      </c>
      <c r="K1330" s="2">
        <f t="shared" si="551"/>
        <v>0.45780886167206675</v>
      </c>
      <c r="L1330" s="2">
        <f t="shared" si="552"/>
        <v>0</v>
      </c>
      <c r="M1330" s="2">
        <f t="shared" si="553"/>
        <v>2.3133378080882616E-2</v>
      </c>
      <c r="N1330" s="63">
        <v>187915</v>
      </c>
      <c r="O1330" s="63">
        <v>165741</v>
      </c>
      <c r="P1330" s="63">
        <v>0</v>
      </c>
      <c r="Q1330" s="63">
        <v>5495</v>
      </c>
      <c r="R1330" s="63">
        <v>957</v>
      </c>
      <c r="S1330" s="63">
        <v>490</v>
      </c>
      <c r="T1330" s="63">
        <v>241</v>
      </c>
      <c r="U1330" s="63">
        <v>0</v>
      </c>
      <c r="V1330" s="63">
        <v>0</v>
      </c>
      <c r="W1330" s="63">
        <v>985</v>
      </c>
      <c r="X1330" s="63">
        <v>0</v>
      </c>
      <c r="Y1330" s="63">
        <v>0</v>
      </c>
      <c r="Z1330" s="63">
        <v>192</v>
      </c>
      <c r="AA1330" s="63">
        <v>0</v>
      </c>
      <c r="AB1330" s="63">
        <v>0</v>
      </c>
      <c r="AC1330" s="63">
        <v>0</v>
      </c>
      <c r="AD1330" s="63">
        <v>0</v>
      </c>
      <c r="AE1330" s="63">
        <v>0</v>
      </c>
      <c r="AF1330" s="63">
        <v>0</v>
      </c>
      <c r="AG1330" s="63">
        <v>0</v>
      </c>
      <c r="AH1330" s="63">
        <v>0</v>
      </c>
      <c r="AI1330" s="63">
        <v>0</v>
      </c>
      <c r="AJ1330" s="63">
        <v>0</v>
      </c>
      <c r="AK1330" s="63">
        <v>0</v>
      </c>
      <c r="AL1330" s="63">
        <v>2</v>
      </c>
      <c r="AM1330" s="63">
        <v>0</v>
      </c>
      <c r="AN1330" s="63">
        <v>0</v>
      </c>
      <c r="AO1330" s="63">
        <v>0</v>
      </c>
      <c r="AP1330" s="63">
        <v>0</v>
      </c>
      <c r="AQ1330" s="63">
        <v>0</v>
      </c>
      <c r="AR1330" s="63">
        <v>0</v>
      </c>
      <c r="AS1330" s="63">
        <v>0</v>
      </c>
      <c r="AT1330" s="63">
        <v>0</v>
      </c>
      <c r="AU1330" s="63">
        <v>13</v>
      </c>
      <c r="AV1330" s="63">
        <v>0</v>
      </c>
      <c r="AW1330" s="63">
        <v>0</v>
      </c>
      <c r="AX1330" s="63">
        <v>0</v>
      </c>
      <c r="AY1330" s="63">
        <v>0</v>
      </c>
      <c r="BA1330" s="5">
        <f>IF(Q1330&gt;0,RANK(Q1330,(N1330:P1330,Q1330:AE1330)),0)</f>
        <v>3</v>
      </c>
      <c r="BB1330" s="5">
        <f>IF(R1330&gt;0,RANK(R1330,(N1330:P1330,Q1330:AE1330)),0)</f>
        <v>5</v>
      </c>
      <c r="BC1330" s="5">
        <f>IF(T1330&gt;0,RANK(T1330,(N1330:P1330,Q1330:AE1330)),0)</f>
        <v>7</v>
      </c>
      <c r="BD1330" s="5">
        <f>IF(S1330&gt;0,RANK(S1330,(N1330:P1330,Q1330:AE1330)),0)</f>
        <v>6</v>
      </c>
      <c r="BE1330" s="2">
        <f t="shared" si="554"/>
        <v>1.5178258215456687E-2</v>
      </c>
      <c r="BF1330" s="2">
        <f t="shared" si="555"/>
        <v>2.6434200386154776E-3</v>
      </c>
      <c r="BG1330" s="2">
        <f t="shared" si="556"/>
        <v>6.6568884984987472E-4</v>
      </c>
      <c r="BH1330" s="2">
        <f t="shared" si="557"/>
        <v>1.3534752548814881E-3</v>
      </c>
      <c r="BJ1330" t="s">
        <v>724</v>
      </c>
      <c r="BK1330" t="s">
        <v>3112</v>
      </c>
      <c r="BL1330" s="8"/>
      <c r="BN1330" s="112">
        <v>26</v>
      </c>
      <c r="BO1330" s="114">
        <v>81</v>
      </c>
      <c r="BP1330" s="118">
        <f t="shared" si="548"/>
        <v>26081</v>
      </c>
      <c r="BQ1330" s="118">
        <f t="shared" si="547"/>
        <v>26081</v>
      </c>
      <c r="BR1330" s="5" t="s">
        <v>3151</v>
      </c>
      <c r="BV1330" s="63"/>
      <c r="CC1330" s="63">
        <f t="shared" si="546"/>
        <v>362031</v>
      </c>
      <c r="CD1330" s="129"/>
      <c r="CE1330" s="63">
        <v>985</v>
      </c>
      <c r="CH1330" s="63">
        <v>1</v>
      </c>
      <c r="CI1330" s="63">
        <v>1</v>
      </c>
    </row>
    <row r="1331" spans="1:87" ht="15" hidden="1" customHeight="1" outlineLevel="1">
      <c r="A1331" t="s">
        <v>1151</v>
      </c>
      <c r="B1331" t="s">
        <v>3112</v>
      </c>
      <c r="C1331" s="1">
        <f t="shared" si="549"/>
        <v>1557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0</v>
      </c>
      <c r="G1331" s="129">
        <f t="shared" si="535"/>
        <v>190</v>
      </c>
      <c r="H1331" s="134">
        <f t="shared" si="536"/>
        <v>0.12202954399486192</v>
      </c>
      <c r="I1331" s="2"/>
      <c r="J1331" s="2">
        <f t="shared" si="550"/>
        <v>0.43159922928709055</v>
      </c>
      <c r="K1331" s="2">
        <f t="shared" si="551"/>
        <v>0.55362877328195248</v>
      </c>
      <c r="L1331" s="2">
        <f t="shared" si="552"/>
        <v>0</v>
      </c>
      <c r="M1331" s="2">
        <f t="shared" si="553"/>
        <v>1.4771997430957029E-2</v>
      </c>
      <c r="N1331" s="63">
        <v>672</v>
      </c>
      <c r="O1331" s="63">
        <v>862</v>
      </c>
      <c r="P1331" s="63">
        <v>0</v>
      </c>
      <c r="Q1331" s="63">
        <v>17</v>
      </c>
      <c r="R1331" s="63">
        <v>4</v>
      </c>
      <c r="S1331" s="63">
        <v>2</v>
      </c>
      <c r="T1331" s="63">
        <v>0</v>
      </c>
      <c r="U1331" s="63">
        <v>0</v>
      </c>
      <c r="V1331" s="63">
        <v>0</v>
      </c>
      <c r="W1331" s="63">
        <v>0</v>
      </c>
      <c r="X1331" s="63">
        <v>0</v>
      </c>
      <c r="Y1331" s="63">
        <v>0</v>
      </c>
      <c r="Z1331" s="63">
        <v>0</v>
      </c>
      <c r="AA1331" s="63">
        <v>0</v>
      </c>
      <c r="AB1331" s="63">
        <v>0</v>
      </c>
      <c r="AC1331" s="63">
        <v>0</v>
      </c>
      <c r="AD1331" s="63">
        <v>0</v>
      </c>
      <c r="AE1331" s="63">
        <v>0</v>
      </c>
      <c r="AF1331" s="63">
        <v>0</v>
      </c>
      <c r="AG1331" s="63">
        <v>0</v>
      </c>
      <c r="AH1331" s="63">
        <v>0</v>
      </c>
      <c r="AI1331" s="63">
        <v>0</v>
      </c>
      <c r="AJ1331" s="63">
        <v>0</v>
      </c>
      <c r="AK1331" s="63">
        <v>0</v>
      </c>
      <c r="AL1331" s="63">
        <v>0</v>
      </c>
      <c r="AM1331" s="63">
        <v>0</v>
      </c>
      <c r="AN1331" s="63">
        <v>0</v>
      </c>
      <c r="AO1331" s="63">
        <v>0</v>
      </c>
      <c r="AP1331" s="63">
        <v>0</v>
      </c>
      <c r="AQ1331" s="63">
        <v>0</v>
      </c>
      <c r="AR1331" s="63">
        <v>0</v>
      </c>
      <c r="AS1331" s="63">
        <v>0</v>
      </c>
      <c r="AT1331" s="63">
        <v>0</v>
      </c>
      <c r="AU1331" s="63">
        <v>0</v>
      </c>
      <c r="AV1331" s="63">
        <v>0</v>
      </c>
      <c r="AW1331" s="63">
        <v>0</v>
      </c>
      <c r="AX1331" s="63">
        <v>0</v>
      </c>
      <c r="AY1331" s="63">
        <v>0</v>
      </c>
      <c r="BA1331" s="5">
        <f>IF(Q1331&gt;0,RANK(Q1331,(N1331:P1331,Q1331:AE1331)),0)</f>
        <v>3</v>
      </c>
      <c r="BB1331" s="5">
        <f>IF(R1331&gt;0,RANK(R1331,(N1331:P1331,Q1331:AE1331)),0)</f>
        <v>4</v>
      </c>
      <c r="BC1331" s="5">
        <f>IF(T1331&gt;0,RANK(T1331,(N1331:P1331,Q1331:AE1331)),0)</f>
        <v>0</v>
      </c>
      <c r="BD1331" s="5">
        <f>IF(S1331&gt;0,RANK(S1331,(N1331:P1331,Q1331:AE1331)),0)</f>
        <v>5</v>
      </c>
      <c r="BE1331" s="2">
        <f t="shared" si="554"/>
        <v>1.0918432883750802E-2</v>
      </c>
      <c r="BF1331" s="2">
        <f t="shared" si="555"/>
        <v>2.569043031470777E-3</v>
      </c>
      <c r="BG1331" s="2">
        <f t="shared" si="556"/>
        <v>0</v>
      </c>
      <c r="BH1331" s="2">
        <f t="shared" si="557"/>
        <v>1.2845215157353885E-3</v>
      </c>
      <c r="BJ1331" t="s">
        <v>1151</v>
      </c>
      <c r="BK1331" t="s">
        <v>3112</v>
      </c>
      <c r="BL1331" s="8">
        <v>1</v>
      </c>
      <c r="BN1331" s="112">
        <v>26</v>
      </c>
      <c r="BO1331" s="114">
        <v>83</v>
      </c>
      <c r="BP1331" s="118">
        <f t="shared" si="548"/>
        <v>26083</v>
      </c>
      <c r="BQ1331" s="118">
        <f t="shared" si="547"/>
        <v>26083</v>
      </c>
      <c r="BR1331" s="5" t="s">
        <v>3151</v>
      </c>
      <c r="CC1331" s="63">
        <f t="shared" si="546"/>
        <v>1557</v>
      </c>
      <c r="CE1331" s="63">
        <v>0</v>
      </c>
      <c r="CH1331" s="63">
        <v>0</v>
      </c>
      <c r="CI1331" s="63">
        <v>0</v>
      </c>
    </row>
    <row r="1332" spans="1:87" ht="15" hidden="1" customHeight="1" outlineLevel="1">
      <c r="A1332" t="s">
        <v>819</v>
      </c>
      <c r="B1332" t="s">
        <v>3112</v>
      </c>
      <c r="C1332" s="1">
        <f t="shared" si="549"/>
        <v>6332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>IF(P1332&gt;0,RANK(P1332,(N1332:P1332,Q1332:AE1332)),0)</f>
        <v>0</v>
      </c>
      <c r="G1332" s="129">
        <f t="shared" si="535"/>
        <v>1658</v>
      </c>
      <c r="H1332" s="134">
        <f t="shared" si="536"/>
        <v>0.2618445988629185</v>
      </c>
      <c r="I1332" s="2"/>
      <c r="J1332" s="2">
        <f t="shared" si="550"/>
        <v>0.36133922931143397</v>
      </c>
      <c r="K1332" s="2">
        <f t="shared" si="551"/>
        <v>0.62318382817435247</v>
      </c>
      <c r="L1332" s="2">
        <f t="shared" si="552"/>
        <v>0</v>
      </c>
      <c r="M1332" s="2">
        <f t="shared" si="553"/>
        <v>1.547694251421361E-2</v>
      </c>
      <c r="N1332" s="63">
        <v>2288</v>
      </c>
      <c r="O1332" s="63">
        <v>3946</v>
      </c>
      <c r="P1332" s="63">
        <v>0</v>
      </c>
      <c r="Q1332" s="63">
        <v>65</v>
      </c>
      <c r="R1332" s="63">
        <v>12</v>
      </c>
      <c r="S1332" s="63">
        <v>9</v>
      </c>
      <c r="T1332" s="63">
        <v>3</v>
      </c>
      <c r="U1332" s="63">
        <v>0</v>
      </c>
      <c r="V1332" s="63">
        <v>0</v>
      </c>
      <c r="W1332" s="63">
        <v>9</v>
      </c>
      <c r="X1332" s="63">
        <v>0</v>
      </c>
      <c r="Y1332" s="63">
        <v>0</v>
      </c>
      <c r="Z1332" s="63">
        <v>0</v>
      </c>
      <c r="AA1332" s="63">
        <v>0</v>
      </c>
      <c r="AB1332" s="63">
        <v>0</v>
      </c>
      <c r="AC1332" s="63">
        <v>0</v>
      </c>
      <c r="AD1332" s="63">
        <v>0</v>
      </c>
      <c r="AE1332" s="63">
        <v>0</v>
      </c>
      <c r="AF1332" s="63">
        <v>0</v>
      </c>
      <c r="AG1332" s="63">
        <v>0</v>
      </c>
      <c r="AH1332" s="63">
        <v>0</v>
      </c>
      <c r="AI1332" s="63">
        <v>0</v>
      </c>
      <c r="AJ1332" s="63">
        <v>0</v>
      </c>
      <c r="AK1332" s="63">
        <v>0</v>
      </c>
      <c r="AL1332" s="63">
        <v>0</v>
      </c>
      <c r="AM1332" s="63">
        <v>0</v>
      </c>
      <c r="AN1332" s="63">
        <v>0</v>
      </c>
      <c r="AO1332" s="63">
        <v>0</v>
      </c>
      <c r="AP1332" s="63">
        <v>0</v>
      </c>
      <c r="AQ1332" s="63">
        <v>0</v>
      </c>
      <c r="AR1332" s="63">
        <v>0</v>
      </c>
      <c r="AS1332" s="63">
        <v>0</v>
      </c>
      <c r="AT1332" s="63">
        <v>0</v>
      </c>
      <c r="AU1332" s="63">
        <v>0</v>
      </c>
      <c r="AV1332" s="63">
        <v>0</v>
      </c>
      <c r="AW1332" s="63">
        <v>0</v>
      </c>
      <c r="AX1332" s="63">
        <v>0</v>
      </c>
      <c r="AY1332" s="63">
        <v>0</v>
      </c>
      <c r="BA1332" s="5">
        <f>IF(Q1332&gt;0,RANK(Q1332,(N1332:P1332,Q1332:AE1332)),0)</f>
        <v>3</v>
      </c>
      <c r="BB1332" s="5">
        <f>IF(R1332&gt;0,RANK(R1332,(N1332:P1332,Q1332:AE1332)),0)</f>
        <v>4</v>
      </c>
      <c r="BC1332" s="5">
        <f>IF(T1332&gt;0,RANK(T1332,(N1332:P1332,Q1332:AE1332)),0)</f>
        <v>7</v>
      </c>
      <c r="BD1332" s="5">
        <f>IF(S1332&gt;0,RANK(S1332,(N1332:P1332,Q1332:AE1332)),0)</f>
        <v>5</v>
      </c>
      <c r="BE1332" s="2">
        <f t="shared" si="554"/>
        <v>1.0265319014529374E-2</v>
      </c>
      <c r="BF1332" s="2">
        <f t="shared" si="555"/>
        <v>1.8951358180669614E-3</v>
      </c>
      <c r="BG1332" s="2">
        <f t="shared" si="556"/>
        <v>4.7378395451674036E-4</v>
      </c>
      <c r="BH1332" s="2">
        <f t="shared" si="557"/>
        <v>1.4213518635502211E-3</v>
      </c>
      <c r="BJ1332" t="s">
        <v>819</v>
      </c>
      <c r="BK1332" t="s">
        <v>3112</v>
      </c>
      <c r="BL1332" s="8">
        <v>2</v>
      </c>
      <c r="BN1332" s="112">
        <v>26</v>
      </c>
      <c r="BO1332" s="114">
        <v>85</v>
      </c>
      <c r="BP1332" s="118">
        <f t="shared" si="548"/>
        <v>26085</v>
      </c>
      <c r="BQ1332" s="118">
        <f t="shared" si="547"/>
        <v>26085</v>
      </c>
      <c r="BR1332" s="5" t="s">
        <v>3151</v>
      </c>
      <c r="CC1332" s="63">
        <f t="shared" si="546"/>
        <v>6332</v>
      </c>
      <c r="CE1332" s="63">
        <v>9</v>
      </c>
      <c r="CH1332" s="63">
        <v>0</v>
      </c>
      <c r="CI1332" s="63">
        <v>0</v>
      </c>
    </row>
    <row r="1333" spans="1:87" ht="15" hidden="1" customHeight="1" outlineLevel="1">
      <c r="A1333" t="s">
        <v>149</v>
      </c>
      <c r="B1333" t="s">
        <v>3112</v>
      </c>
      <c r="C1333" s="1">
        <f t="shared" si="549"/>
        <v>52732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>IF(P1333&gt;0,RANK(P1333,(N1333:P1333,Q1333:AE1333)),0)</f>
        <v>0</v>
      </c>
      <c r="G1333" s="129">
        <f t="shared" si="535"/>
        <v>19115</v>
      </c>
      <c r="H1333" s="134">
        <f t="shared" si="536"/>
        <v>0.36249336266403703</v>
      </c>
      <c r="I1333" s="2"/>
      <c r="J1333" s="2">
        <f t="shared" si="550"/>
        <v>0.31038079344610481</v>
      </c>
      <c r="K1333" s="2">
        <f t="shared" si="551"/>
        <v>0.6728741561101419</v>
      </c>
      <c r="L1333" s="2">
        <f t="shared" si="552"/>
        <v>0</v>
      </c>
      <c r="M1333" s="2">
        <f t="shared" si="553"/>
        <v>1.6745050443753295E-2</v>
      </c>
      <c r="N1333" s="63">
        <v>16367</v>
      </c>
      <c r="O1333" s="63">
        <v>35482</v>
      </c>
      <c r="P1333" s="63">
        <v>0</v>
      </c>
      <c r="Q1333" s="63">
        <v>573</v>
      </c>
      <c r="R1333" s="63">
        <v>113</v>
      </c>
      <c r="S1333" s="63">
        <v>78</v>
      </c>
      <c r="T1333" s="63">
        <v>27</v>
      </c>
      <c r="U1333" s="63">
        <v>0</v>
      </c>
      <c r="V1333" s="63">
        <v>0</v>
      </c>
      <c r="W1333" s="63">
        <v>82</v>
      </c>
      <c r="X1333" s="63">
        <v>0</v>
      </c>
      <c r="Y1333" s="63">
        <v>0</v>
      </c>
      <c r="Z1333" s="63">
        <v>8</v>
      </c>
      <c r="AA1333" s="63">
        <v>0</v>
      </c>
      <c r="AB1333" s="63">
        <v>0</v>
      </c>
      <c r="AC1333" s="63">
        <v>0</v>
      </c>
      <c r="AD1333" s="63">
        <v>0</v>
      </c>
      <c r="AE1333" s="63">
        <v>0</v>
      </c>
      <c r="AF1333" s="63">
        <v>0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2</v>
      </c>
      <c r="AM1333" s="63">
        <v>0</v>
      </c>
      <c r="AN1333" s="63">
        <v>0</v>
      </c>
      <c r="AO1333" s="63">
        <v>0</v>
      </c>
      <c r="AP1333" s="63">
        <v>0</v>
      </c>
      <c r="AQ1333" s="63">
        <v>0</v>
      </c>
      <c r="AR1333" s="63">
        <v>0</v>
      </c>
      <c r="AS1333" s="63">
        <v>0</v>
      </c>
      <c r="AT1333" s="63">
        <v>0</v>
      </c>
      <c r="AU1333" s="63">
        <v>0</v>
      </c>
      <c r="AV1333" s="63">
        <v>0</v>
      </c>
      <c r="AW1333" s="63">
        <v>0</v>
      </c>
      <c r="AX1333" s="63">
        <v>0</v>
      </c>
      <c r="AY1333" s="63">
        <v>0</v>
      </c>
      <c r="BA1333" s="5">
        <f>IF(Q1333&gt;0,RANK(Q1333,(N1333:P1333,Q1333:AE1333)),0)</f>
        <v>3</v>
      </c>
      <c r="BB1333" s="5">
        <f>IF(R1333&gt;0,RANK(R1333,(N1333:P1333,Q1333:AE1333)),0)</f>
        <v>4</v>
      </c>
      <c r="BC1333" s="5">
        <f>IF(T1333&gt;0,RANK(T1333,(N1333:P1333,Q1333:AE1333)),0)</f>
        <v>7</v>
      </c>
      <c r="BD1333" s="5">
        <f>IF(S1333&gt;0,RANK(S1333,(N1333:P1333,Q1333:AE1333)),0)</f>
        <v>6</v>
      </c>
      <c r="BE1333" s="2">
        <f t="shared" si="554"/>
        <v>1.0866267162254419E-2</v>
      </c>
      <c r="BF1333" s="2">
        <f t="shared" si="555"/>
        <v>2.1429113251915347E-3</v>
      </c>
      <c r="BG1333" s="2">
        <f t="shared" si="556"/>
        <v>5.1202306000151711E-4</v>
      </c>
      <c r="BH1333" s="2">
        <f t="shared" si="557"/>
        <v>1.4791777288932716E-3</v>
      </c>
      <c r="BJ1333" t="s">
        <v>149</v>
      </c>
      <c r="BK1333" t="s">
        <v>3112</v>
      </c>
      <c r="BL1333" s="8">
        <v>10</v>
      </c>
      <c r="BN1333" s="112">
        <v>26</v>
      </c>
      <c r="BO1333" s="114">
        <v>87</v>
      </c>
      <c r="BP1333" s="118">
        <f t="shared" si="548"/>
        <v>26087</v>
      </c>
      <c r="BQ1333" s="118">
        <f t="shared" si="547"/>
        <v>26087</v>
      </c>
      <c r="BR1333" s="5" t="s">
        <v>3151</v>
      </c>
      <c r="CC1333" s="63">
        <f t="shared" si="546"/>
        <v>52732</v>
      </c>
      <c r="CD1333" s="129"/>
      <c r="CE1333" s="63">
        <v>82</v>
      </c>
      <c r="CH1333" s="63">
        <v>0</v>
      </c>
      <c r="CI1333" s="63">
        <v>0</v>
      </c>
    </row>
    <row r="1334" spans="1:87" ht="15" hidden="1" customHeight="1" outlineLevel="1">
      <c r="A1334" t="s">
        <v>1723</v>
      </c>
      <c r="B1334" t="s">
        <v>3112</v>
      </c>
      <c r="C1334" s="1">
        <f t="shared" si="549"/>
        <v>16900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>IF(P1334&gt;0,RANK(P1334,(N1334:P1334,Q1334:AE1334)),0)</f>
        <v>0</v>
      </c>
      <c r="G1334" s="129">
        <f t="shared" si="535"/>
        <v>879</v>
      </c>
      <c r="H1334" s="134">
        <f t="shared" si="536"/>
        <v>5.2011834319526627E-2</v>
      </c>
      <c r="I1334" s="2"/>
      <c r="J1334" s="2">
        <f t="shared" si="550"/>
        <v>0.52041420118343196</v>
      </c>
      <c r="K1334" s="2">
        <f t="shared" si="551"/>
        <v>0.46840236686390535</v>
      </c>
      <c r="L1334" s="2">
        <f t="shared" si="552"/>
        <v>0</v>
      </c>
      <c r="M1334" s="2">
        <f t="shared" si="553"/>
        <v>1.1183431952662692E-2</v>
      </c>
      <c r="N1334" s="63">
        <v>8795</v>
      </c>
      <c r="O1334" s="63">
        <v>7916</v>
      </c>
      <c r="P1334" s="63">
        <v>0</v>
      </c>
      <c r="Q1334" s="63">
        <v>134</v>
      </c>
      <c r="R1334" s="63">
        <v>40</v>
      </c>
      <c r="S1334" s="63">
        <v>9</v>
      </c>
      <c r="T1334" s="63">
        <v>4</v>
      </c>
      <c r="U1334" s="63">
        <v>0</v>
      </c>
      <c r="V1334" s="63">
        <v>0</v>
      </c>
      <c r="W1334" s="63">
        <v>0</v>
      </c>
      <c r="X1334" s="63">
        <v>0</v>
      </c>
      <c r="Y1334" s="63">
        <v>0</v>
      </c>
      <c r="Z1334" s="63">
        <v>2</v>
      </c>
      <c r="AA1334" s="63">
        <v>0</v>
      </c>
      <c r="AB1334" s="63">
        <v>0</v>
      </c>
      <c r="AC1334" s="63">
        <v>0</v>
      </c>
      <c r="AD1334" s="63">
        <v>0</v>
      </c>
      <c r="AE1334" s="63">
        <v>0</v>
      </c>
      <c r="AF1334" s="63">
        <v>0</v>
      </c>
      <c r="AG1334" s="63">
        <v>0</v>
      </c>
      <c r="AH1334" s="63">
        <v>0</v>
      </c>
      <c r="AI1334" s="63">
        <v>0</v>
      </c>
      <c r="AJ1334" s="63">
        <v>0</v>
      </c>
      <c r="AK1334" s="63">
        <v>0</v>
      </c>
      <c r="AL1334" s="63">
        <v>0</v>
      </c>
      <c r="AM1334" s="63">
        <v>0</v>
      </c>
      <c r="AN1334" s="63">
        <v>0</v>
      </c>
      <c r="AO1334" s="63">
        <v>0</v>
      </c>
      <c r="AP1334" s="63">
        <v>0</v>
      </c>
      <c r="AQ1334" s="63">
        <v>0</v>
      </c>
      <c r="AR1334" s="63">
        <v>0</v>
      </c>
      <c r="AS1334" s="63">
        <v>0</v>
      </c>
      <c r="AT1334" s="63">
        <v>0</v>
      </c>
      <c r="AU1334" s="63">
        <v>0</v>
      </c>
      <c r="AV1334" s="63">
        <v>0</v>
      </c>
      <c r="AW1334" s="63">
        <v>0</v>
      </c>
      <c r="AX1334" s="63">
        <v>0</v>
      </c>
      <c r="AY1334" s="63">
        <v>0</v>
      </c>
      <c r="BA1334" s="5">
        <f>IF(Q1334&gt;0,RANK(Q1334,(N1334:P1334,Q1334:AE1334)),0)</f>
        <v>3</v>
      </c>
      <c r="BB1334" s="5">
        <f>IF(R1334&gt;0,RANK(R1334,(N1334:P1334,Q1334:AE1334)),0)</f>
        <v>4</v>
      </c>
      <c r="BC1334" s="5">
        <f>IF(T1334&gt;0,RANK(T1334,(N1334:P1334,Q1334:AE1334)),0)</f>
        <v>6</v>
      </c>
      <c r="BD1334" s="5">
        <f>IF(S1334&gt;0,RANK(S1334,(N1334:P1334,Q1334:AE1334)),0)</f>
        <v>5</v>
      </c>
      <c r="BE1334" s="2">
        <f t="shared" si="554"/>
        <v>7.9289940828402364E-3</v>
      </c>
      <c r="BF1334" s="2">
        <f t="shared" si="555"/>
        <v>2.3668639053254438E-3</v>
      </c>
      <c r="BG1334" s="2">
        <f t="shared" si="556"/>
        <v>2.3668639053254438E-4</v>
      </c>
      <c r="BH1334" s="2">
        <f t="shared" si="557"/>
        <v>5.3254437869822483E-4</v>
      </c>
      <c r="BJ1334" t="s">
        <v>1723</v>
      </c>
      <c r="BK1334" t="s">
        <v>3112</v>
      </c>
      <c r="BL1334" s="8">
        <v>1</v>
      </c>
      <c r="BN1334" s="112">
        <v>26</v>
      </c>
      <c r="BO1334" s="114">
        <v>89</v>
      </c>
      <c r="BP1334" s="118">
        <f t="shared" si="548"/>
        <v>26089</v>
      </c>
      <c r="BQ1334" s="118">
        <f t="shared" si="547"/>
        <v>26089</v>
      </c>
      <c r="BR1334" s="5" t="s">
        <v>3151</v>
      </c>
      <c r="CC1334" s="63">
        <f t="shared" si="546"/>
        <v>16900</v>
      </c>
      <c r="CD1334" s="129"/>
      <c r="CE1334" s="63">
        <v>0</v>
      </c>
      <c r="CH1334" s="63">
        <v>0</v>
      </c>
      <c r="CI1334" s="63">
        <v>0</v>
      </c>
    </row>
    <row r="1335" spans="1:87" ht="15" hidden="1" customHeight="1" outlineLevel="1">
      <c r="A1335" t="s">
        <v>8</v>
      </c>
      <c r="B1335" t="s">
        <v>3112</v>
      </c>
      <c r="C1335" s="1">
        <f t="shared" si="549"/>
        <v>53452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0</v>
      </c>
      <c r="G1335" s="129">
        <f t="shared" si="535"/>
        <v>10623</v>
      </c>
      <c r="H1335" s="134">
        <f t="shared" si="536"/>
        <v>0.19873905560128713</v>
      </c>
      <c r="I1335" s="2"/>
      <c r="J1335" s="2">
        <f t="shared" si="550"/>
        <v>0.39134176457382325</v>
      </c>
      <c r="K1335" s="2">
        <f t="shared" si="551"/>
        <v>0.59008082017511043</v>
      </c>
      <c r="L1335" s="2">
        <f t="shared" si="552"/>
        <v>0</v>
      </c>
      <c r="M1335" s="2">
        <f t="shared" si="553"/>
        <v>1.8577415251066265E-2</v>
      </c>
      <c r="N1335" s="63">
        <v>20918</v>
      </c>
      <c r="O1335" s="63">
        <v>31541</v>
      </c>
      <c r="P1335" s="63">
        <v>0</v>
      </c>
      <c r="Q1335" s="63">
        <v>690</v>
      </c>
      <c r="R1335" s="63">
        <v>119</v>
      </c>
      <c r="S1335" s="63">
        <v>84</v>
      </c>
      <c r="T1335" s="63">
        <v>22</v>
      </c>
      <c r="U1335" s="63">
        <v>0</v>
      </c>
      <c r="V1335" s="63">
        <v>0</v>
      </c>
      <c r="W1335" s="63">
        <v>77</v>
      </c>
      <c r="X1335" s="63">
        <v>0</v>
      </c>
      <c r="Y1335" s="63">
        <v>0</v>
      </c>
      <c r="Z1335" s="63">
        <v>0</v>
      </c>
      <c r="AA1335" s="63">
        <v>0</v>
      </c>
      <c r="AB1335" s="63">
        <v>0</v>
      </c>
      <c r="AC1335" s="63">
        <v>0</v>
      </c>
      <c r="AD1335" s="63">
        <v>0</v>
      </c>
      <c r="AE1335" s="63">
        <v>0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0</v>
      </c>
      <c r="AO1335" s="63">
        <v>0</v>
      </c>
      <c r="AP1335" s="63">
        <v>0</v>
      </c>
      <c r="AQ1335" s="63">
        <v>0</v>
      </c>
      <c r="AR1335" s="63">
        <v>0</v>
      </c>
      <c r="AS1335" s="63">
        <v>0</v>
      </c>
      <c r="AT1335" s="63">
        <v>0</v>
      </c>
      <c r="AU1335" s="63">
        <v>1</v>
      </c>
      <c r="AV1335" s="63">
        <v>0</v>
      </c>
      <c r="AW1335" s="63">
        <v>0</v>
      </c>
      <c r="AX1335" s="63">
        <v>0</v>
      </c>
      <c r="AY1335" s="63">
        <v>0</v>
      </c>
      <c r="BA1335" s="5">
        <f>IF(Q1335&gt;0,RANK(Q1335,(N1335:P1335,Q1335:AE1335)),0)</f>
        <v>3</v>
      </c>
      <c r="BB1335" s="5">
        <f>IF(R1335&gt;0,RANK(R1335,(N1335:P1335,Q1335:AE1335)),0)</f>
        <v>4</v>
      </c>
      <c r="BC1335" s="5">
        <f>IF(T1335&gt;0,RANK(T1335,(N1335:P1335,Q1335:AE1335)),0)</f>
        <v>7</v>
      </c>
      <c r="BD1335" s="5">
        <f>IF(S1335&gt;0,RANK(S1335,(N1335:P1335,Q1335:AE1335)),0)</f>
        <v>5</v>
      </c>
      <c r="BE1335" s="2">
        <f t="shared" si="554"/>
        <v>1.2908777969018933E-2</v>
      </c>
      <c r="BF1335" s="2">
        <f t="shared" si="555"/>
        <v>2.2262964903090625E-3</v>
      </c>
      <c r="BG1335" s="2">
        <f t="shared" si="556"/>
        <v>4.1158422509915437E-4</v>
      </c>
      <c r="BH1335" s="2">
        <f t="shared" si="557"/>
        <v>1.5715034049240441E-3</v>
      </c>
      <c r="BJ1335" t="s">
        <v>8</v>
      </c>
      <c r="BK1335" t="s">
        <v>3112</v>
      </c>
      <c r="BL1335" s="8">
        <v>7</v>
      </c>
      <c r="BN1335" s="112">
        <v>26</v>
      </c>
      <c r="BO1335" s="114">
        <v>91</v>
      </c>
      <c r="BP1335" s="118">
        <f t="shared" si="548"/>
        <v>26091</v>
      </c>
      <c r="BQ1335" s="118">
        <f t="shared" si="547"/>
        <v>26091</v>
      </c>
      <c r="BR1335" s="5" t="s">
        <v>3151</v>
      </c>
      <c r="CC1335" s="63">
        <f t="shared" si="546"/>
        <v>53452</v>
      </c>
      <c r="CD1335" s="129"/>
      <c r="CE1335" s="63">
        <v>77</v>
      </c>
      <c r="CH1335" s="63">
        <v>0</v>
      </c>
      <c r="CI1335" s="63">
        <v>0</v>
      </c>
    </row>
    <row r="1336" spans="1:87" ht="15" hidden="1" customHeight="1" outlineLevel="1">
      <c r="A1336" t="s">
        <v>615</v>
      </c>
      <c r="B1336" t="s">
        <v>3112</v>
      </c>
      <c r="C1336" s="1">
        <f t="shared" si="549"/>
        <v>127197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0</v>
      </c>
      <c r="G1336" s="129">
        <f t="shared" si="535"/>
        <v>28762</v>
      </c>
      <c r="H1336" s="134">
        <f t="shared" si="536"/>
        <v>0.22612168525987247</v>
      </c>
      <c r="I1336" s="2"/>
      <c r="J1336" s="2">
        <f t="shared" si="550"/>
        <v>0.37909699128124091</v>
      </c>
      <c r="K1336" s="2">
        <f t="shared" si="551"/>
        <v>0.60521867654111339</v>
      </c>
      <c r="L1336" s="2">
        <f t="shared" si="552"/>
        <v>0</v>
      </c>
      <c r="M1336" s="2">
        <f t="shared" si="553"/>
        <v>1.5684332177645643E-2</v>
      </c>
      <c r="N1336" s="63">
        <v>48220</v>
      </c>
      <c r="O1336" s="63">
        <v>76982</v>
      </c>
      <c r="P1336" s="63">
        <v>0</v>
      </c>
      <c r="Q1336" s="63">
        <v>1511</v>
      </c>
      <c r="R1336" s="63">
        <v>263</v>
      </c>
      <c r="S1336" s="63">
        <v>133</v>
      </c>
      <c r="T1336" s="63">
        <v>57</v>
      </c>
      <c r="U1336" s="63">
        <v>0</v>
      </c>
      <c r="V1336" s="63">
        <v>0</v>
      </c>
      <c r="W1336" s="63">
        <v>0</v>
      </c>
      <c r="X1336" s="63">
        <v>0</v>
      </c>
      <c r="Y1336" s="63">
        <v>0</v>
      </c>
      <c r="Z1336" s="63">
        <v>27</v>
      </c>
      <c r="AA1336" s="63">
        <v>0</v>
      </c>
      <c r="AB1336" s="63">
        <v>0</v>
      </c>
      <c r="AC1336" s="63">
        <v>0</v>
      </c>
      <c r="AD1336" s="63">
        <v>0</v>
      </c>
      <c r="AE1336" s="63">
        <v>0</v>
      </c>
      <c r="AF1336" s="63">
        <v>0</v>
      </c>
      <c r="AG1336" s="63">
        <v>0</v>
      </c>
      <c r="AH1336" s="63">
        <v>0</v>
      </c>
      <c r="AI1336" s="63">
        <v>0</v>
      </c>
      <c r="AJ1336" s="63">
        <v>0</v>
      </c>
      <c r="AK1336" s="63">
        <v>0</v>
      </c>
      <c r="AL1336" s="63">
        <v>1</v>
      </c>
      <c r="AM1336" s="63">
        <v>0</v>
      </c>
      <c r="AN1336" s="63">
        <v>0</v>
      </c>
      <c r="AO1336" s="63">
        <v>0</v>
      </c>
      <c r="AP1336" s="63">
        <v>0</v>
      </c>
      <c r="AQ1336" s="63">
        <v>0</v>
      </c>
      <c r="AR1336" s="63">
        <v>0</v>
      </c>
      <c r="AS1336" s="63">
        <v>0</v>
      </c>
      <c r="AT1336" s="63">
        <v>0</v>
      </c>
      <c r="AU1336" s="63">
        <v>3</v>
      </c>
      <c r="AV1336" s="63">
        <v>0</v>
      </c>
      <c r="AW1336" s="63">
        <v>0</v>
      </c>
      <c r="AX1336" s="63">
        <v>0</v>
      </c>
      <c r="AY1336" s="63">
        <v>0</v>
      </c>
      <c r="BA1336" s="5">
        <f>IF(Q1336&gt;0,RANK(Q1336,(N1336:P1336,Q1336:AE1336)),0)</f>
        <v>3</v>
      </c>
      <c r="BB1336" s="5">
        <f>IF(R1336&gt;0,RANK(R1336,(N1336:P1336,Q1336:AE1336)),0)</f>
        <v>4</v>
      </c>
      <c r="BC1336" s="5">
        <f>IF(T1336&gt;0,RANK(T1336,(N1336:P1336,Q1336:AE1336)),0)</f>
        <v>6</v>
      </c>
      <c r="BD1336" s="5">
        <f>IF(S1336&gt;0,RANK(S1336,(N1336:P1336,Q1336:AE1336)),0)</f>
        <v>5</v>
      </c>
      <c r="BE1336" s="2">
        <f t="shared" si="554"/>
        <v>1.1879210987680527E-2</v>
      </c>
      <c r="BF1336" s="2">
        <f t="shared" si="555"/>
        <v>2.0676588284314883E-3</v>
      </c>
      <c r="BG1336" s="2">
        <f t="shared" si="556"/>
        <v>4.4812377650416281E-4</v>
      </c>
      <c r="BH1336" s="2">
        <f t="shared" si="557"/>
        <v>1.04562214517638E-3</v>
      </c>
      <c r="BJ1336" t="s">
        <v>615</v>
      </c>
      <c r="BK1336" t="s">
        <v>3112</v>
      </c>
      <c r="BL1336" s="8">
        <v>8</v>
      </c>
      <c r="BN1336" s="112">
        <v>26</v>
      </c>
      <c r="BO1336" s="114">
        <v>93</v>
      </c>
      <c r="BP1336" s="118">
        <f t="shared" si="548"/>
        <v>26093</v>
      </c>
      <c r="BQ1336" s="118">
        <f t="shared" si="547"/>
        <v>26093</v>
      </c>
      <c r="BR1336" s="5" t="s">
        <v>3151</v>
      </c>
      <c r="CC1336" s="63">
        <f t="shared" si="546"/>
        <v>127197</v>
      </c>
      <c r="CD1336" s="129"/>
      <c r="CE1336" s="63">
        <v>0</v>
      </c>
      <c r="CH1336" s="63">
        <v>0</v>
      </c>
      <c r="CI1336" s="63">
        <v>0</v>
      </c>
    </row>
    <row r="1337" spans="1:87" ht="15" hidden="1" customHeight="1" outlineLevel="1">
      <c r="A1337" t="s">
        <v>2216</v>
      </c>
      <c r="B1337" t="s">
        <v>3112</v>
      </c>
      <c r="C1337" s="1">
        <f t="shared" si="549"/>
        <v>3007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0</v>
      </c>
      <c r="G1337" s="129">
        <f t="shared" si="535"/>
        <v>1267</v>
      </c>
      <c r="H1337" s="134">
        <f t="shared" si="536"/>
        <v>0.42135018290655141</v>
      </c>
      <c r="I1337" s="2"/>
      <c r="J1337" s="2">
        <f t="shared" si="550"/>
        <v>0.28001330229464583</v>
      </c>
      <c r="K1337" s="2">
        <f t="shared" si="551"/>
        <v>0.70136348520119718</v>
      </c>
      <c r="L1337" s="2">
        <f t="shared" si="552"/>
        <v>0</v>
      </c>
      <c r="M1337" s="2">
        <f t="shared" si="553"/>
        <v>1.8623212504156994E-2</v>
      </c>
      <c r="N1337" s="63">
        <v>842</v>
      </c>
      <c r="O1337" s="63">
        <v>2109</v>
      </c>
      <c r="P1337" s="63">
        <v>0</v>
      </c>
      <c r="Q1337" s="63">
        <v>27</v>
      </c>
      <c r="R1337" s="63">
        <v>8</v>
      </c>
      <c r="S1337" s="63">
        <v>11</v>
      </c>
      <c r="T1337" s="63">
        <v>4</v>
      </c>
      <c r="U1337" s="63">
        <v>0</v>
      </c>
      <c r="V1337" s="63">
        <v>0</v>
      </c>
      <c r="W1337" s="63">
        <v>6</v>
      </c>
      <c r="X1337" s="63">
        <v>0</v>
      </c>
      <c r="Y1337" s="63">
        <v>0</v>
      </c>
      <c r="Z1337" s="63">
        <v>0</v>
      </c>
      <c r="AA1337" s="63">
        <v>0</v>
      </c>
      <c r="AB1337" s="63">
        <v>0</v>
      </c>
      <c r="AC1337" s="63">
        <v>0</v>
      </c>
      <c r="AD1337" s="63">
        <v>0</v>
      </c>
      <c r="AE1337" s="63">
        <v>0</v>
      </c>
      <c r="AF1337" s="63">
        <v>0</v>
      </c>
      <c r="AG1337" s="63">
        <v>0</v>
      </c>
      <c r="AH1337" s="63">
        <v>0</v>
      </c>
      <c r="AI1337" s="63">
        <v>0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0</v>
      </c>
      <c r="AP1337" s="63">
        <v>0</v>
      </c>
      <c r="AQ1337" s="63">
        <v>0</v>
      </c>
      <c r="AR1337" s="63">
        <v>0</v>
      </c>
      <c r="AS1337" s="63">
        <v>0</v>
      </c>
      <c r="AT1337" s="63">
        <v>0</v>
      </c>
      <c r="AU1337" s="63">
        <v>0</v>
      </c>
      <c r="AV1337" s="63">
        <v>0</v>
      </c>
      <c r="AW1337" s="63">
        <v>0</v>
      </c>
      <c r="AX1337" s="63">
        <v>0</v>
      </c>
      <c r="AY1337" s="63">
        <v>0</v>
      </c>
      <c r="BA1337" s="5">
        <f>IF(Q1337&gt;0,RANK(Q1337,(N1337:P1337,Q1337:AE1337)),0)</f>
        <v>3</v>
      </c>
      <c r="BB1337" s="5">
        <f>IF(R1337&gt;0,RANK(R1337,(N1337:P1337,Q1337:AE1337)),0)</f>
        <v>5</v>
      </c>
      <c r="BC1337" s="5">
        <f>IF(T1337&gt;0,RANK(T1337,(N1337:P1337,Q1337:AE1337)),0)</f>
        <v>7</v>
      </c>
      <c r="BD1337" s="5">
        <f>IF(S1337&gt;0,RANK(S1337,(N1337:P1337,Q1337:AE1337)),0)</f>
        <v>4</v>
      </c>
      <c r="BE1337" s="2">
        <f t="shared" si="554"/>
        <v>8.9790488859328235E-3</v>
      </c>
      <c r="BF1337" s="2">
        <f t="shared" si="555"/>
        <v>2.6604589291652808E-3</v>
      </c>
      <c r="BG1337" s="2">
        <f t="shared" si="556"/>
        <v>1.3302294645826404E-3</v>
      </c>
      <c r="BH1337" s="2">
        <f t="shared" si="557"/>
        <v>3.6581310276022614E-3</v>
      </c>
      <c r="BJ1337" t="s">
        <v>2216</v>
      </c>
      <c r="BK1337" t="s">
        <v>3112</v>
      </c>
      <c r="BL1337" s="8">
        <v>1</v>
      </c>
      <c r="BN1337" s="112">
        <v>26</v>
      </c>
      <c r="BO1337" s="114">
        <v>95</v>
      </c>
      <c r="BP1337" s="118">
        <f t="shared" si="548"/>
        <v>26095</v>
      </c>
      <c r="BQ1337" s="118">
        <f t="shared" si="547"/>
        <v>26095</v>
      </c>
      <c r="BR1337" s="5" t="s">
        <v>3151</v>
      </c>
      <c r="CC1337" s="63">
        <f t="shared" si="546"/>
        <v>3007</v>
      </c>
      <c r="CD1337" s="129"/>
      <c r="CE1337" s="63">
        <v>6</v>
      </c>
      <c r="CH1337" s="63">
        <v>0</v>
      </c>
      <c r="CI1337" s="63">
        <v>0</v>
      </c>
    </row>
    <row r="1338" spans="1:87" ht="15" hidden="1" customHeight="1" outlineLevel="1">
      <c r="A1338" t="s">
        <v>2168</v>
      </c>
      <c r="B1338" t="s">
        <v>3112</v>
      </c>
      <c r="C1338" s="1">
        <f t="shared" si="549"/>
        <v>7025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0</v>
      </c>
      <c r="G1338" s="129">
        <f t="shared" si="535"/>
        <v>1672</v>
      </c>
      <c r="H1338" s="134">
        <f t="shared" si="536"/>
        <v>0.23800711743772243</v>
      </c>
      <c r="I1338" s="2"/>
      <c r="J1338" s="2">
        <f t="shared" si="550"/>
        <v>0.37466192170818508</v>
      </c>
      <c r="K1338" s="2">
        <f t="shared" si="551"/>
        <v>0.61266903914590742</v>
      </c>
      <c r="L1338" s="2">
        <f t="shared" si="552"/>
        <v>0</v>
      </c>
      <c r="M1338" s="2">
        <f t="shared" si="553"/>
        <v>1.2669039145907557E-2</v>
      </c>
      <c r="N1338" s="63">
        <v>2632</v>
      </c>
      <c r="O1338" s="63">
        <v>4304</v>
      </c>
      <c r="P1338" s="63">
        <v>0</v>
      </c>
      <c r="Q1338" s="63">
        <v>56</v>
      </c>
      <c r="R1338" s="63">
        <v>13</v>
      </c>
      <c r="S1338" s="63">
        <v>8</v>
      </c>
      <c r="T1338" s="63">
        <v>2</v>
      </c>
      <c r="U1338" s="63">
        <v>0</v>
      </c>
      <c r="V1338" s="63">
        <v>0</v>
      </c>
      <c r="W1338" s="63">
        <v>10</v>
      </c>
      <c r="X1338" s="63">
        <v>0</v>
      </c>
      <c r="Y1338" s="63">
        <v>0</v>
      </c>
      <c r="Z1338" s="63">
        <v>0</v>
      </c>
      <c r="AA1338" s="63">
        <v>0</v>
      </c>
      <c r="AB1338" s="63">
        <v>0</v>
      </c>
      <c r="AC1338" s="63">
        <v>0</v>
      </c>
      <c r="AD1338" s="63">
        <v>0</v>
      </c>
      <c r="AE1338" s="63">
        <v>0</v>
      </c>
      <c r="AF1338" s="63">
        <v>0</v>
      </c>
      <c r="AG1338" s="63">
        <v>0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0</v>
      </c>
      <c r="AN1338" s="63">
        <v>0</v>
      </c>
      <c r="AO1338" s="63">
        <v>0</v>
      </c>
      <c r="AP1338" s="63">
        <v>0</v>
      </c>
      <c r="AQ1338" s="63">
        <v>0</v>
      </c>
      <c r="AR1338" s="63">
        <v>0</v>
      </c>
      <c r="AS1338" s="63">
        <v>0</v>
      </c>
      <c r="AT1338" s="63">
        <v>0</v>
      </c>
      <c r="AU1338" s="63">
        <v>0</v>
      </c>
      <c r="AV1338" s="63">
        <v>0</v>
      </c>
      <c r="AW1338" s="63">
        <v>0</v>
      </c>
      <c r="AX1338" s="63">
        <v>0</v>
      </c>
      <c r="AY1338" s="63">
        <v>0</v>
      </c>
      <c r="BA1338" s="5">
        <f>IF(Q1338&gt;0,RANK(Q1338,(N1338:P1338,Q1338:AE1338)),0)</f>
        <v>3</v>
      </c>
      <c r="BB1338" s="5">
        <f>IF(R1338&gt;0,RANK(R1338,(N1338:P1338,Q1338:AE1338)),0)</f>
        <v>4</v>
      </c>
      <c r="BC1338" s="5">
        <f>IF(T1338&gt;0,RANK(T1338,(N1338:P1338,Q1338:AE1338)),0)</f>
        <v>7</v>
      </c>
      <c r="BD1338" s="5">
        <f>IF(S1338&gt;0,RANK(S1338,(N1338:P1338,Q1338:AE1338)),0)</f>
        <v>6</v>
      </c>
      <c r="BE1338" s="2">
        <f t="shared" si="554"/>
        <v>7.9715302491103202E-3</v>
      </c>
      <c r="BF1338" s="2">
        <f t="shared" si="555"/>
        <v>1.8505338078291815E-3</v>
      </c>
      <c r="BG1338" s="2">
        <f t="shared" si="556"/>
        <v>2.8469750889679714E-4</v>
      </c>
      <c r="BH1338" s="2">
        <f t="shared" si="557"/>
        <v>1.1387900355871886E-3</v>
      </c>
      <c r="BJ1338" t="s">
        <v>2168</v>
      </c>
      <c r="BK1338" t="s">
        <v>3112</v>
      </c>
      <c r="BL1338" s="8">
        <v>1</v>
      </c>
      <c r="BN1338" s="112">
        <v>26</v>
      </c>
      <c r="BO1338" s="114">
        <v>97</v>
      </c>
      <c r="BP1338" s="118">
        <f t="shared" si="548"/>
        <v>26097</v>
      </c>
      <c r="BQ1338" s="118">
        <f t="shared" si="547"/>
        <v>26097</v>
      </c>
      <c r="BR1338" s="5" t="s">
        <v>3151</v>
      </c>
      <c r="CC1338" s="63">
        <f t="shared" si="546"/>
        <v>7025</v>
      </c>
      <c r="CD1338" s="129"/>
      <c r="CE1338" s="63">
        <v>10</v>
      </c>
      <c r="CH1338" s="63">
        <v>0</v>
      </c>
      <c r="CI1338" s="63">
        <v>0</v>
      </c>
    </row>
    <row r="1339" spans="1:87" ht="15" hidden="1" customHeight="1" outlineLevel="1">
      <c r="A1339" t="s">
        <v>1400</v>
      </c>
      <c r="B1339" t="s">
        <v>3112</v>
      </c>
      <c r="C1339" s="1">
        <f t="shared" si="549"/>
        <v>494256</v>
      </c>
      <c r="D1339" s="5">
        <f>IF(N1339&gt;0, RANK(N1339,(N1339:P1339,Q1339:AE1339)),0)</f>
        <v>2</v>
      </c>
      <c r="E1339" s="5">
        <f>IF(O1339&gt;0,RANK(O1339,(N1339:P1339,Q1339:AE1339)),0)</f>
        <v>1</v>
      </c>
      <c r="F1339" s="5">
        <f>IF(P1339&gt;0,RANK(P1339,(N1339:P1339,Q1339:AE1339)),0)</f>
        <v>0</v>
      </c>
      <c r="G1339" s="129">
        <f t="shared" si="535"/>
        <v>39911</v>
      </c>
      <c r="H1339" s="134">
        <f t="shared" si="536"/>
        <v>8.0749652002201286E-2</v>
      </c>
      <c r="I1339" s="2"/>
      <c r="J1339" s="2">
        <f t="shared" si="550"/>
        <v>0.45310931986662784</v>
      </c>
      <c r="K1339" s="2">
        <f t="shared" si="551"/>
        <v>0.53385897186882914</v>
      </c>
      <c r="L1339" s="2">
        <f t="shared" si="552"/>
        <v>0</v>
      </c>
      <c r="M1339" s="2">
        <f t="shared" si="553"/>
        <v>1.3031708264543029E-2</v>
      </c>
      <c r="N1339" s="63">
        <v>223952</v>
      </c>
      <c r="O1339" s="63">
        <v>263863</v>
      </c>
      <c r="P1339" s="63">
        <v>0</v>
      </c>
      <c r="Q1339" s="63">
        <v>4462</v>
      </c>
      <c r="R1339" s="63">
        <v>1149</v>
      </c>
      <c r="S1339" s="63">
        <v>551</v>
      </c>
      <c r="T1339" s="63">
        <v>242</v>
      </c>
      <c r="U1339" s="63">
        <v>0</v>
      </c>
      <c r="V1339" s="63">
        <v>0</v>
      </c>
      <c r="W1339" s="63">
        <v>2</v>
      </c>
      <c r="X1339" s="63">
        <v>0</v>
      </c>
      <c r="Y1339" s="63">
        <v>0</v>
      </c>
      <c r="Z1339" s="63">
        <v>28</v>
      </c>
      <c r="AA1339" s="63">
        <v>0</v>
      </c>
      <c r="AB1339" s="63">
        <v>0</v>
      </c>
      <c r="AC1339" s="63">
        <v>0</v>
      </c>
      <c r="AD1339" s="63">
        <v>0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0</v>
      </c>
      <c r="AN1339" s="63">
        <v>0</v>
      </c>
      <c r="AO1339" s="63">
        <v>0</v>
      </c>
      <c r="AP1339" s="63">
        <v>0</v>
      </c>
      <c r="AQ1339" s="63">
        <v>0</v>
      </c>
      <c r="AR1339" s="63">
        <v>0</v>
      </c>
      <c r="AS1339" s="63">
        <v>0</v>
      </c>
      <c r="AT1339" s="63">
        <v>0</v>
      </c>
      <c r="AU1339" s="63">
        <v>7</v>
      </c>
      <c r="AV1339" s="63">
        <v>0</v>
      </c>
      <c r="AW1339" s="63">
        <v>0</v>
      </c>
      <c r="AX1339" s="63">
        <v>0</v>
      </c>
      <c r="AY1339" s="63">
        <v>0</v>
      </c>
      <c r="BA1339" s="5">
        <f>IF(Q1339&gt;0,RANK(Q1339,(N1339:P1339,Q1339:AE1339)),0)</f>
        <v>3</v>
      </c>
      <c r="BB1339" s="5">
        <f>IF(R1339&gt;0,RANK(R1339,(N1339:P1339,Q1339:AE1339)),0)</f>
        <v>4</v>
      </c>
      <c r="BC1339" s="5">
        <f>IF(T1339&gt;0,RANK(T1339,(N1339:P1339,Q1339:AE1339)),0)</f>
        <v>6</v>
      </c>
      <c r="BD1339" s="5">
        <f>IF(S1339&gt;0,RANK(S1339,(N1339:P1339,Q1339:AE1339)),0)</f>
        <v>5</v>
      </c>
      <c r="BE1339" s="2">
        <f t="shared" si="554"/>
        <v>9.0277103363439193E-3</v>
      </c>
      <c r="BF1339" s="2">
        <f t="shared" si="555"/>
        <v>2.3247062251141111E-3</v>
      </c>
      <c r="BG1339" s="2">
        <f t="shared" si="556"/>
        <v>4.8962480981515647E-4</v>
      </c>
      <c r="BH1339" s="2">
        <f t="shared" si="557"/>
        <v>1.1148069016865753E-3</v>
      </c>
      <c r="BJ1339" t="s">
        <v>1400</v>
      </c>
      <c r="BK1339" t="s">
        <v>3112</v>
      </c>
      <c r="BL1339" s="8"/>
      <c r="BN1339" s="112">
        <v>26</v>
      </c>
      <c r="BO1339" s="114">
        <v>99</v>
      </c>
      <c r="BP1339" s="118">
        <f t="shared" si="548"/>
        <v>26099</v>
      </c>
      <c r="BQ1339" s="118">
        <f t="shared" si="547"/>
        <v>26099</v>
      </c>
      <c r="BR1339" s="5" t="s">
        <v>3151</v>
      </c>
      <c r="CC1339" s="63">
        <f t="shared" si="546"/>
        <v>494256</v>
      </c>
      <c r="CE1339" s="63">
        <v>2</v>
      </c>
      <c r="CH1339" s="63">
        <v>2</v>
      </c>
      <c r="CI1339" s="63">
        <v>0</v>
      </c>
    </row>
    <row r="1340" spans="1:87" ht="15" hidden="1" customHeight="1" outlineLevel="1">
      <c r="A1340" t="s">
        <v>999</v>
      </c>
      <c r="B1340" t="s">
        <v>3112</v>
      </c>
      <c r="C1340" s="1">
        <f t="shared" si="549"/>
        <v>14655</v>
      </c>
      <c r="D1340" s="5">
        <f>IF(N1340&gt;0, RANK(N1340,(N1340:P1340,Q1340:AE1340)),0)</f>
        <v>2</v>
      </c>
      <c r="E1340" s="5">
        <f>IF(O1340&gt;0,RANK(O1340,(N1340:P1340,Q1340:AE1340)),0)</f>
        <v>1</v>
      </c>
      <c r="F1340" s="5">
        <f>IF(P1340&gt;0,RANK(P1340,(N1340:P1340,Q1340:AE1340)),0)</f>
        <v>0</v>
      </c>
      <c r="G1340" s="129">
        <f t="shared" si="535"/>
        <v>2214</v>
      </c>
      <c r="H1340" s="134">
        <f t="shared" si="536"/>
        <v>0.1510747185261003</v>
      </c>
      <c r="I1340" s="2"/>
      <c r="J1340" s="2">
        <f t="shared" si="550"/>
        <v>0.41671784373933812</v>
      </c>
      <c r="K1340" s="2">
        <f t="shared" si="551"/>
        <v>0.56779256226543839</v>
      </c>
      <c r="L1340" s="2">
        <f t="shared" si="552"/>
        <v>0</v>
      </c>
      <c r="M1340" s="2">
        <f t="shared" si="553"/>
        <v>1.5489593995223427E-2</v>
      </c>
      <c r="N1340" s="63">
        <v>6107</v>
      </c>
      <c r="O1340" s="63">
        <v>8321</v>
      </c>
      <c r="P1340" s="63">
        <v>0</v>
      </c>
      <c r="Q1340" s="63">
        <v>154</v>
      </c>
      <c r="R1340" s="63">
        <v>34</v>
      </c>
      <c r="S1340" s="63">
        <v>28</v>
      </c>
      <c r="T1340" s="63">
        <v>10</v>
      </c>
      <c r="U1340" s="63">
        <v>0</v>
      </c>
      <c r="V1340" s="63">
        <v>0</v>
      </c>
      <c r="W1340" s="63">
        <v>0</v>
      </c>
      <c r="X1340" s="63">
        <v>0</v>
      </c>
      <c r="Y1340" s="63">
        <v>0</v>
      </c>
      <c r="Z1340" s="63">
        <v>1</v>
      </c>
      <c r="AA1340" s="63">
        <v>0</v>
      </c>
      <c r="AB1340" s="63">
        <v>0</v>
      </c>
      <c r="AC1340" s="63">
        <v>0</v>
      </c>
      <c r="AD1340" s="63">
        <v>0</v>
      </c>
      <c r="AE1340" s="63">
        <v>0</v>
      </c>
      <c r="AF1340" s="63">
        <v>0</v>
      </c>
      <c r="AG1340" s="63">
        <v>0</v>
      </c>
      <c r="AH1340" s="63">
        <v>0</v>
      </c>
      <c r="AI1340" s="63">
        <v>0</v>
      </c>
      <c r="AJ1340" s="63">
        <v>0</v>
      </c>
      <c r="AK1340" s="63">
        <v>0</v>
      </c>
      <c r="AL1340" s="63">
        <v>0</v>
      </c>
      <c r="AM1340" s="63">
        <v>0</v>
      </c>
      <c r="AN1340" s="63">
        <v>0</v>
      </c>
      <c r="AO1340" s="63">
        <v>0</v>
      </c>
      <c r="AP1340" s="63">
        <v>0</v>
      </c>
      <c r="AQ1340" s="63">
        <v>0</v>
      </c>
      <c r="AR1340" s="63">
        <v>0</v>
      </c>
      <c r="AS1340" s="63">
        <v>0</v>
      </c>
      <c r="AT1340" s="63">
        <v>0</v>
      </c>
      <c r="AU1340" s="63">
        <v>0</v>
      </c>
      <c r="AV1340" s="63">
        <v>0</v>
      </c>
      <c r="AW1340" s="63">
        <v>0</v>
      </c>
      <c r="AX1340" s="63">
        <v>0</v>
      </c>
      <c r="AY1340" s="63">
        <v>0</v>
      </c>
      <c r="BA1340" s="5">
        <f>IF(Q1340&gt;0,RANK(Q1340,(N1340:P1340,Q1340:AE1340)),0)</f>
        <v>3</v>
      </c>
      <c r="BB1340" s="5">
        <f>IF(R1340&gt;0,RANK(R1340,(N1340:P1340,Q1340:AE1340)),0)</f>
        <v>4</v>
      </c>
      <c r="BC1340" s="5">
        <f>IF(T1340&gt;0,RANK(T1340,(N1340:P1340,Q1340:AE1340)),0)</f>
        <v>6</v>
      </c>
      <c r="BD1340" s="5">
        <f>IF(S1340&gt;0,RANK(S1340,(N1340:P1340,Q1340:AE1340)),0)</f>
        <v>5</v>
      </c>
      <c r="BE1340" s="2">
        <f t="shared" si="554"/>
        <v>1.050835892186967E-2</v>
      </c>
      <c r="BF1340" s="2">
        <f t="shared" si="555"/>
        <v>2.3200272944387582E-3</v>
      </c>
      <c r="BG1340" s="2">
        <f t="shared" si="556"/>
        <v>6.8236096895257596E-4</v>
      </c>
      <c r="BH1340" s="2">
        <f t="shared" si="557"/>
        <v>1.9106107130672126E-3</v>
      </c>
      <c r="BJ1340" t="s">
        <v>999</v>
      </c>
      <c r="BK1340" t="s">
        <v>3112</v>
      </c>
      <c r="BL1340" s="8">
        <v>1</v>
      </c>
      <c r="BN1340" s="112">
        <v>26</v>
      </c>
      <c r="BO1340" s="114">
        <v>101</v>
      </c>
      <c r="BP1340" s="118">
        <f t="shared" si="548"/>
        <v>26101</v>
      </c>
      <c r="BQ1340" s="118">
        <f t="shared" si="547"/>
        <v>26101</v>
      </c>
      <c r="BR1340" s="5" t="s">
        <v>3151</v>
      </c>
      <c r="CC1340" s="63">
        <f t="shared" si="546"/>
        <v>14655</v>
      </c>
      <c r="CD1340" s="129"/>
      <c r="CE1340" s="63">
        <v>0</v>
      </c>
      <c r="CH1340" s="63">
        <v>0</v>
      </c>
      <c r="CI1340" s="63">
        <v>0</v>
      </c>
    </row>
    <row r="1341" spans="1:87" ht="15" hidden="1" customHeight="1" outlineLevel="1">
      <c r="A1341" t="s">
        <v>514</v>
      </c>
      <c r="B1341" t="s">
        <v>3112</v>
      </c>
      <c r="C1341" s="1">
        <f t="shared" si="549"/>
        <v>37550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>IF(P1341&gt;0,RANK(P1341,(N1341:P1341,Q1341:AE1341)),0)</f>
        <v>0</v>
      </c>
      <c r="G1341" s="129">
        <f t="shared" si="535"/>
        <v>4179</v>
      </c>
      <c r="H1341" s="134">
        <f t="shared" si="536"/>
        <v>0.11129161118508656</v>
      </c>
      <c r="I1341" s="2"/>
      <c r="J1341" s="2">
        <f t="shared" si="550"/>
        <v>0.54500665778961388</v>
      </c>
      <c r="K1341" s="2">
        <f t="shared" si="551"/>
        <v>0.43371504660452731</v>
      </c>
      <c r="L1341" s="2">
        <f t="shared" si="552"/>
        <v>0</v>
      </c>
      <c r="M1341" s="2">
        <f t="shared" si="553"/>
        <v>2.127829560585881E-2</v>
      </c>
      <c r="N1341" s="63">
        <v>20465</v>
      </c>
      <c r="O1341" s="63">
        <v>16286</v>
      </c>
      <c r="P1341" s="63">
        <v>0</v>
      </c>
      <c r="Q1341" s="63">
        <v>511</v>
      </c>
      <c r="R1341" s="63">
        <v>131</v>
      </c>
      <c r="S1341" s="63">
        <v>43</v>
      </c>
      <c r="T1341" s="63">
        <v>22</v>
      </c>
      <c r="U1341" s="63">
        <v>0</v>
      </c>
      <c r="V1341" s="63">
        <v>0</v>
      </c>
      <c r="W1341" s="63">
        <v>88</v>
      </c>
      <c r="X1341" s="63">
        <v>0</v>
      </c>
      <c r="Y1341" s="63">
        <v>0</v>
      </c>
      <c r="Z1341" s="63">
        <v>4</v>
      </c>
      <c r="AA1341" s="63">
        <v>0</v>
      </c>
      <c r="AB1341" s="63">
        <v>0</v>
      </c>
      <c r="AC1341" s="63">
        <v>0</v>
      </c>
      <c r="AD1341" s="63">
        <v>0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0</v>
      </c>
      <c r="AM1341" s="63">
        <v>0</v>
      </c>
      <c r="AN1341" s="63">
        <v>0</v>
      </c>
      <c r="AO1341" s="63">
        <v>0</v>
      </c>
      <c r="AP1341" s="63">
        <v>0</v>
      </c>
      <c r="AQ1341" s="63">
        <v>0</v>
      </c>
      <c r="AR1341" s="63">
        <v>0</v>
      </c>
      <c r="AS1341" s="63">
        <v>0</v>
      </c>
      <c r="AT1341" s="63">
        <v>0</v>
      </c>
      <c r="AU1341" s="63">
        <v>0</v>
      </c>
      <c r="AV1341" s="63">
        <v>0</v>
      </c>
      <c r="AW1341" s="63">
        <v>0</v>
      </c>
      <c r="AX1341" s="63">
        <v>0</v>
      </c>
      <c r="AY1341" s="63">
        <v>0</v>
      </c>
      <c r="BA1341" s="5">
        <f>IF(Q1341&gt;0,RANK(Q1341,(N1341:P1341,Q1341:AE1341)),0)</f>
        <v>3</v>
      </c>
      <c r="BB1341" s="5">
        <f>IF(R1341&gt;0,RANK(R1341,(N1341:P1341,Q1341:AE1341)),0)</f>
        <v>4</v>
      </c>
      <c r="BC1341" s="5">
        <f>IF(T1341&gt;0,RANK(T1341,(N1341:P1341,Q1341:AE1341)),0)</f>
        <v>7</v>
      </c>
      <c r="BD1341" s="5">
        <f>IF(S1341&gt;0,RANK(S1341,(N1341:P1341,Q1341:AE1341)),0)</f>
        <v>6</v>
      </c>
      <c r="BE1341" s="2">
        <f t="shared" si="554"/>
        <v>1.3608521970705726E-2</v>
      </c>
      <c r="BF1341" s="2">
        <f t="shared" si="555"/>
        <v>3.488681757656458E-3</v>
      </c>
      <c r="BG1341" s="2">
        <f t="shared" si="556"/>
        <v>5.8588548601864186E-4</v>
      </c>
      <c r="BH1341" s="2">
        <f t="shared" si="557"/>
        <v>1.1451398135818908E-3</v>
      </c>
      <c r="BJ1341" t="s">
        <v>514</v>
      </c>
      <c r="BK1341" t="s">
        <v>3112</v>
      </c>
      <c r="BL1341" s="8">
        <v>1</v>
      </c>
      <c r="BN1341" s="112">
        <v>26</v>
      </c>
      <c r="BO1341" s="114">
        <v>103</v>
      </c>
      <c r="BP1341" s="118">
        <f t="shared" si="548"/>
        <v>26103</v>
      </c>
      <c r="BQ1341" s="118">
        <f t="shared" si="547"/>
        <v>26103</v>
      </c>
      <c r="BR1341" s="5" t="s">
        <v>3151</v>
      </c>
      <c r="CC1341" s="63">
        <f t="shared" si="546"/>
        <v>37550</v>
      </c>
      <c r="CD1341" s="129"/>
      <c r="CE1341" s="63">
        <v>88</v>
      </c>
      <c r="CH1341" s="63">
        <v>0</v>
      </c>
      <c r="CI1341" s="63">
        <v>0</v>
      </c>
    </row>
    <row r="1342" spans="1:87" ht="15" hidden="1" customHeight="1" outlineLevel="1">
      <c r="A1342" t="s">
        <v>1941</v>
      </c>
      <c r="B1342" t="s">
        <v>3112</v>
      </c>
      <c r="C1342" s="1">
        <f t="shared" si="549"/>
        <v>17283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0</v>
      </c>
      <c r="G1342" s="129">
        <f t="shared" si="535"/>
        <v>3405</v>
      </c>
      <c r="H1342" s="134">
        <f t="shared" si="536"/>
        <v>0.19701440722096858</v>
      </c>
      <c r="I1342" s="2"/>
      <c r="J1342" s="2">
        <f t="shared" si="550"/>
        <v>0.39356593184053695</v>
      </c>
      <c r="K1342" s="2">
        <f t="shared" si="551"/>
        <v>0.59058033906150553</v>
      </c>
      <c r="L1342" s="2">
        <f t="shared" si="552"/>
        <v>0</v>
      </c>
      <c r="M1342" s="2">
        <f t="shared" si="553"/>
        <v>1.585372909795757E-2</v>
      </c>
      <c r="N1342" s="63">
        <v>6802</v>
      </c>
      <c r="O1342" s="63">
        <v>10207</v>
      </c>
      <c r="P1342" s="63">
        <v>0</v>
      </c>
      <c r="Q1342" s="63">
        <v>143</v>
      </c>
      <c r="R1342" s="63">
        <v>57</v>
      </c>
      <c r="S1342" s="63">
        <v>21</v>
      </c>
      <c r="T1342" s="63">
        <v>19</v>
      </c>
      <c r="U1342" s="63">
        <v>0</v>
      </c>
      <c r="V1342" s="63">
        <v>0</v>
      </c>
      <c r="W1342" s="63">
        <v>29</v>
      </c>
      <c r="X1342" s="63">
        <v>0</v>
      </c>
      <c r="Y1342" s="63">
        <v>0</v>
      </c>
      <c r="Z1342" s="63">
        <v>5</v>
      </c>
      <c r="AA1342" s="63">
        <v>0</v>
      </c>
      <c r="AB1342" s="63">
        <v>0</v>
      </c>
      <c r="AC1342" s="63">
        <v>0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0</v>
      </c>
      <c r="AP1342" s="63">
        <v>0</v>
      </c>
      <c r="AQ1342" s="63">
        <v>0</v>
      </c>
      <c r="AR1342" s="63">
        <v>0</v>
      </c>
      <c r="AS1342" s="63">
        <v>0</v>
      </c>
      <c r="AT1342" s="63">
        <v>0</v>
      </c>
      <c r="AU1342" s="63">
        <v>0</v>
      </c>
      <c r="AV1342" s="63">
        <v>0</v>
      </c>
      <c r="AW1342" s="63">
        <v>0</v>
      </c>
      <c r="AX1342" s="63">
        <v>0</v>
      </c>
      <c r="AY1342" s="63">
        <v>0</v>
      </c>
      <c r="BA1342" s="5">
        <f>IF(Q1342&gt;0,RANK(Q1342,(N1342:P1342,Q1342:AE1342)),0)</f>
        <v>3</v>
      </c>
      <c r="BB1342" s="5">
        <f>IF(R1342&gt;0,RANK(R1342,(N1342:P1342,Q1342:AE1342)),0)</f>
        <v>4</v>
      </c>
      <c r="BC1342" s="5">
        <f>IF(T1342&gt;0,RANK(T1342,(N1342:P1342,Q1342:AE1342)),0)</f>
        <v>7</v>
      </c>
      <c r="BD1342" s="5">
        <f>IF(S1342&gt;0,RANK(S1342,(N1342:P1342,Q1342:AE1342)),0)</f>
        <v>6</v>
      </c>
      <c r="BE1342" s="2">
        <f t="shared" si="554"/>
        <v>8.27402650002893E-3</v>
      </c>
      <c r="BF1342" s="2">
        <f t="shared" si="555"/>
        <v>3.2980385349765666E-3</v>
      </c>
      <c r="BG1342" s="2">
        <f t="shared" si="556"/>
        <v>1.0993461783255223E-3</v>
      </c>
      <c r="BH1342" s="2">
        <f t="shared" si="557"/>
        <v>1.215066828675577E-3</v>
      </c>
      <c r="BJ1342" t="s">
        <v>1941</v>
      </c>
      <c r="BK1342" t="s">
        <v>3112</v>
      </c>
      <c r="BL1342" s="8"/>
      <c r="BN1342" s="112">
        <v>26</v>
      </c>
      <c r="BO1342" s="114">
        <v>105</v>
      </c>
      <c r="BP1342" s="118">
        <f t="shared" si="548"/>
        <v>26105</v>
      </c>
      <c r="BQ1342" s="118">
        <f t="shared" si="547"/>
        <v>26105</v>
      </c>
      <c r="BR1342" s="5" t="s">
        <v>3151</v>
      </c>
      <c r="CC1342" s="63">
        <f t="shared" si="546"/>
        <v>17283</v>
      </c>
      <c r="CD1342" s="129"/>
      <c r="CE1342" s="63">
        <v>29</v>
      </c>
      <c r="CH1342" s="63">
        <v>0</v>
      </c>
      <c r="CI1342" s="63">
        <v>0</v>
      </c>
    </row>
    <row r="1343" spans="1:87" ht="15" hidden="1" customHeight="1" outlineLevel="1">
      <c r="A1343" t="s">
        <v>1580</v>
      </c>
      <c r="B1343" t="s">
        <v>3112</v>
      </c>
      <c r="C1343" s="1">
        <f t="shared" si="549"/>
        <v>21081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0</v>
      </c>
      <c r="G1343" s="129">
        <f t="shared" si="535"/>
        <v>5892</v>
      </c>
      <c r="H1343" s="134">
        <f t="shared" si="536"/>
        <v>0.27949338266685642</v>
      </c>
      <c r="I1343" s="2"/>
      <c r="J1343" s="2">
        <f t="shared" si="550"/>
        <v>0.34984108913239409</v>
      </c>
      <c r="K1343" s="2">
        <f t="shared" si="551"/>
        <v>0.62933447179925051</v>
      </c>
      <c r="L1343" s="2">
        <f t="shared" si="552"/>
        <v>0</v>
      </c>
      <c r="M1343" s="2">
        <f t="shared" si="553"/>
        <v>2.0824439068355405E-2</v>
      </c>
      <c r="N1343" s="63">
        <v>7375</v>
      </c>
      <c r="O1343" s="63">
        <v>13267</v>
      </c>
      <c r="P1343" s="63">
        <v>0</v>
      </c>
      <c r="Q1343" s="63">
        <v>303</v>
      </c>
      <c r="R1343" s="63">
        <v>51</v>
      </c>
      <c r="S1343" s="63">
        <v>37</v>
      </c>
      <c r="T1343" s="63">
        <v>13</v>
      </c>
      <c r="U1343" s="63">
        <v>0</v>
      </c>
      <c r="V1343" s="63">
        <v>0</v>
      </c>
      <c r="W1343" s="63">
        <v>32</v>
      </c>
      <c r="X1343" s="63">
        <v>0</v>
      </c>
      <c r="Y1343" s="63">
        <v>0</v>
      </c>
      <c r="Z1343" s="63">
        <v>3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0</v>
      </c>
      <c r="AM1343" s="63">
        <v>0</v>
      </c>
      <c r="AN1343" s="63">
        <v>0</v>
      </c>
      <c r="AO1343" s="63">
        <v>0</v>
      </c>
      <c r="AP1343" s="63">
        <v>0</v>
      </c>
      <c r="AQ1343" s="63">
        <v>0</v>
      </c>
      <c r="AR1343" s="63">
        <v>0</v>
      </c>
      <c r="AS1343" s="63">
        <v>0</v>
      </c>
      <c r="AT1343" s="63">
        <v>0</v>
      </c>
      <c r="AU1343" s="63">
        <v>0</v>
      </c>
      <c r="AV1343" s="63">
        <v>0</v>
      </c>
      <c r="AW1343" s="63">
        <v>0</v>
      </c>
      <c r="AX1343" s="63">
        <v>0</v>
      </c>
      <c r="AY1343" s="63">
        <v>0</v>
      </c>
      <c r="BA1343" s="5">
        <f>IF(Q1343&gt;0,RANK(Q1343,(N1343:P1343,Q1343:AE1343)),0)</f>
        <v>3</v>
      </c>
      <c r="BB1343" s="5">
        <f>IF(R1343&gt;0,RANK(R1343,(N1343:P1343,Q1343:AE1343)),0)</f>
        <v>4</v>
      </c>
      <c r="BC1343" s="5">
        <f>IF(T1343&gt;0,RANK(T1343,(N1343:P1343,Q1343:AE1343)),0)</f>
        <v>7</v>
      </c>
      <c r="BD1343" s="5">
        <f>IF(S1343&gt;0,RANK(S1343,(N1343:P1343,Q1343:AE1343)),0)</f>
        <v>5</v>
      </c>
      <c r="BE1343" s="2">
        <f t="shared" si="554"/>
        <v>1.4373132204354632E-2</v>
      </c>
      <c r="BF1343" s="2">
        <f t="shared" si="555"/>
        <v>2.4192400740002847E-3</v>
      </c>
      <c r="BG1343" s="2">
        <f t="shared" si="556"/>
        <v>6.1666903847066082E-4</v>
      </c>
      <c r="BH1343" s="2">
        <f t="shared" si="557"/>
        <v>1.7551349556472653E-3</v>
      </c>
      <c r="BJ1343" t="s">
        <v>1580</v>
      </c>
      <c r="BK1343" t="s">
        <v>3112</v>
      </c>
      <c r="BL1343" s="8">
        <v>4</v>
      </c>
      <c r="BN1343" s="112">
        <v>26</v>
      </c>
      <c r="BO1343" s="114">
        <v>107</v>
      </c>
      <c r="BP1343" s="118">
        <f t="shared" si="548"/>
        <v>26107</v>
      </c>
      <c r="BQ1343" s="118">
        <f t="shared" si="547"/>
        <v>26107</v>
      </c>
      <c r="BR1343" s="5" t="s">
        <v>3151</v>
      </c>
      <c r="CC1343" s="63">
        <f t="shared" si="546"/>
        <v>21081</v>
      </c>
      <c r="CE1343" s="63">
        <v>32</v>
      </c>
      <c r="CH1343" s="63">
        <v>0</v>
      </c>
      <c r="CI1343" s="63">
        <v>0</v>
      </c>
    </row>
    <row r="1344" spans="1:87" ht="15" hidden="1" customHeight="1" outlineLevel="1">
      <c r="A1344" t="s">
        <v>2382</v>
      </c>
      <c r="B1344" t="s">
        <v>3112</v>
      </c>
      <c r="C1344" s="1">
        <f t="shared" si="549"/>
        <v>12621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0</v>
      </c>
      <c r="G1344" s="129">
        <f t="shared" si="535"/>
        <v>3801</v>
      </c>
      <c r="H1344" s="134">
        <f t="shared" si="536"/>
        <v>0.30116472545757073</v>
      </c>
      <c r="I1344" s="2"/>
      <c r="J1344" s="2">
        <f t="shared" si="550"/>
        <v>0.34196973298470801</v>
      </c>
      <c r="K1344" s="2">
        <f t="shared" si="551"/>
        <v>0.64313445844227879</v>
      </c>
      <c r="L1344" s="2">
        <f t="shared" si="552"/>
        <v>0</v>
      </c>
      <c r="M1344" s="2">
        <f t="shared" si="553"/>
        <v>1.4895808573013203E-2</v>
      </c>
      <c r="N1344" s="63">
        <v>4316</v>
      </c>
      <c r="O1344" s="63">
        <v>8117</v>
      </c>
      <c r="P1344" s="63">
        <v>0</v>
      </c>
      <c r="Q1344" s="63">
        <v>125</v>
      </c>
      <c r="R1344" s="63">
        <v>24</v>
      </c>
      <c r="S1344" s="63">
        <v>22</v>
      </c>
      <c r="T1344" s="63">
        <v>2</v>
      </c>
      <c r="U1344" s="63">
        <v>0</v>
      </c>
      <c r="V1344" s="63">
        <v>0</v>
      </c>
      <c r="W1344" s="63">
        <v>14</v>
      </c>
      <c r="X1344" s="63">
        <v>0</v>
      </c>
      <c r="Y1344" s="63">
        <v>0</v>
      </c>
      <c r="Z1344" s="63">
        <v>1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</v>
      </c>
      <c r="AF1344" s="63">
        <v>0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0</v>
      </c>
      <c r="AM1344" s="63">
        <v>0</v>
      </c>
      <c r="AN1344" s="63">
        <v>0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0</v>
      </c>
      <c r="AW1344" s="63">
        <v>0</v>
      </c>
      <c r="AX1344" s="63">
        <v>0</v>
      </c>
      <c r="AY1344" s="63">
        <v>0</v>
      </c>
      <c r="BA1344" s="5">
        <f>IF(Q1344&gt;0,RANK(Q1344,(N1344:P1344,Q1344:AE1344)),0)</f>
        <v>3</v>
      </c>
      <c r="BB1344" s="5">
        <f>IF(R1344&gt;0,RANK(R1344,(N1344:P1344,Q1344:AE1344)),0)</f>
        <v>4</v>
      </c>
      <c r="BC1344" s="5">
        <f>IF(T1344&gt;0,RANK(T1344,(N1344:P1344,Q1344:AE1344)),0)</f>
        <v>7</v>
      </c>
      <c r="BD1344" s="5">
        <f>IF(S1344&gt;0,RANK(S1344,(N1344:P1344,Q1344:AE1344)),0)</f>
        <v>5</v>
      </c>
      <c r="BE1344" s="2">
        <f t="shared" si="554"/>
        <v>9.9041280405673081E-3</v>
      </c>
      <c r="BF1344" s="2">
        <f t="shared" si="555"/>
        <v>1.9015925837889231E-3</v>
      </c>
      <c r="BG1344" s="2">
        <f t="shared" si="556"/>
        <v>1.5846604864907694E-4</v>
      </c>
      <c r="BH1344" s="2">
        <f t="shared" si="557"/>
        <v>1.7431265351398463E-3</v>
      </c>
      <c r="BJ1344" t="s">
        <v>2382</v>
      </c>
      <c r="BK1344" t="s">
        <v>3112</v>
      </c>
      <c r="BL1344" s="8">
        <v>1</v>
      </c>
      <c r="BN1344" s="112">
        <v>26</v>
      </c>
      <c r="BO1344" s="114">
        <v>109</v>
      </c>
      <c r="BP1344" s="118">
        <f t="shared" si="548"/>
        <v>26109</v>
      </c>
      <c r="BQ1344" s="118">
        <f t="shared" si="547"/>
        <v>26109</v>
      </c>
      <c r="BR1344" s="5" t="s">
        <v>3151</v>
      </c>
      <c r="BV1344" s="63"/>
      <c r="CC1344" s="63">
        <f t="shared" si="546"/>
        <v>12621</v>
      </c>
      <c r="CD1344" s="129"/>
      <c r="CE1344" s="63">
        <v>14</v>
      </c>
      <c r="CH1344" s="63">
        <v>0</v>
      </c>
      <c r="CI1344" s="63">
        <v>0</v>
      </c>
    </row>
    <row r="1345" spans="1:87" ht="15" hidden="1" customHeight="1" outlineLevel="1">
      <c r="A1345" t="s">
        <v>2526</v>
      </c>
      <c r="B1345" t="s">
        <v>3112</v>
      </c>
      <c r="C1345" s="1">
        <f t="shared" si="549"/>
        <v>49175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0</v>
      </c>
      <c r="G1345" s="129">
        <f t="shared" si="535"/>
        <v>7182</v>
      </c>
      <c r="H1345" s="134">
        <f t="shared" si="536"/>
        <v>0.14604982206405695</v>
      </c>
      <c r="I1345" s="2"/>
      <c r="J1345" s="2">
        <f t="shared" si="550"/>
        <v>0.41673614641586171</v>
      </c>
      <c r="K1345" s="2">
        <f t="shared" si="551"/>
        <v>0.56278596847991869</v>
      </c>
      <c r="L1345" s="2">
        <f t="shared" si="552"/>
        <v>0</v>
      </c>
      <c r="M1345" s="2">
        <f t="shared" si="553"/>
        <v>2.0477885104219662E-2</v>
      </c>
      <c r="N1345" s="63">
        <v>20493</v>
      </c>
      <c r="O1345" s="63">
        <v>27675</v>
      </c>
      <c r="P1345" s="63">
        <v>0</v>
      </c>
      <c r="Q1345" s="63">
        <v>701</v>
      </c>
      <c r="R1345" s="63">
        <v>116</v>
      </c>
      <c r="S1345" s="63">
        <v>67</v>
      </c>
      <c r="T1345" s="63">
        <v>21</v>
      </c>
      <c r="U1345" s="63">
        <v>0</v>
      </c>
      <c r="V1345" s="63">
        <v>0</v>
      </c>
      <c r="W1345" s="63">
        <v>87</v>
      </c>
      <c r="X1345" s="63">
        <v>0</v>
      </c>
      <c r="Y1345" s="63">
        <v>0</v>
      </c>
      <c r="Z1345" s="63">
        <v>11</v>
      </c>
      <c r="AA1345" s="63">
        <v>0</v>
      </c>
      <c r="AB1345" s="63">
        <v>0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0</v>
      </c>
      <c r="AP1345" s="63">
        <v>0</v>
      </c>
      <c r="AQ1345" s="63">
        <v>0</v>
      </c>
      <c r="AR1345" s="63">
        <v>0</v>
      </c>
      <c r="AS1345" s="63">
        <v>0</v>
      </c>
      <c r="AT1345" s="63">
        <v>0</v>
      </c>
      <c r="AU1345" s="63">
        <v>4</v>
      </c>
      <c r="AV1345" s="63">
        <v>0</v>
      </c>
      <c r="AW1345" s="63">
        <v>0</v>
      </c>
      <c r="AX1345" s="63">
        <v>0</v>
      </c>
      <c r="AY1345" s="63">
        <v>0</v>
      </c>
      <c r="BA1345" s="5">
        <f>IF(Q1345&gt;0,RANK(Q1345,(N1345:P1345,Q1345:AE1345)),0)</f>
        <v>3</v>
      </c>
      <c r="BB1345" s="5">
        <f>IF(R1345&gt;0,RANK(R1345,(N1345:P1345,Q1345:AE1345)),0)</f>
        <v>4</v>
      </c>
      <c r="BC1345" s="5">
        <f>IF(T1345&gt;0,RANK(T1345,(N1345:P1345,Q1345:AE1345)),0)</f>
        <v>7</v>
      </c>
      <c r="BD1345" s="5">
        <f>IF(S1345&gt;0,RANK(S1345,(N1345:P1345,Q1345:AE1345)),0)</f>
        <v>6</v>
      </c>
      <c r="BE1345" s="2">
        <f t="shared" si="554"/>
        <v>1.4255210981189629E-2</v>
      </c>
      <c r="BF1345" s="2">
        <f t="shared" si="555"/>
        <v>2.3589222165734621E-3</v>
      </c>
      <c r="BG1345" s="2">
        <f t="shared" si="556"/>
        <v>4.2704626334519574E-4</v>
      </c>
      <c r="BH1345" s="2">
        <f t="shared" si="557"/>
        <v>1.3624809354346721E-3</v>
      </c>
      <c r="BJ1345" t="s">
        <v>2526</v>
      </c>
      <c r="BK1345" t="s">
        <v>3112</v>
      </c>
      <c r="BL1345" s="8">
        <v>4</v>
      </c>
      <c r="BN1345" s="112">
        <v>26</v>
      </c>
      <c r="BO1345" s="114">
        <v>111</v>
      </c>
      <c r="BP1345" s="118">
        <f t="shared" si="548"/>
        <v>26111</v>
      </c>
      <c r="BQ1345" s="118">
        <f t="shared" si="547"/>
        <v>26111</v>
      </c>
      <c r="BR1345" s="5" t="s">
        <v>3151</v>
      </c>
      <c r="CC1345" s="63">
        <f>C1345-CD1345</f>
        <v>49175</v>
      </c>
      <c r="CD1345" s="129"/>
      <c r="CE1345" s="63">
        <v>87</v>
      </c>
      <c r="CH1345" s="63">
        <v>0</v>
      </c>
      <c r="CI1345" s="63">
        <v>0</v>
      </c>
    </row>
    <row r="1346" spans="1:87" ht="15" hidden="1" customHeight="1" outlineLevel="1">
      <c r="A1346" t="s">
        <v>3004</v>
      </c>
      <c r="B1346" t="s">
        <v>3112</v>
      </c>
      <c r="C1346" s="1">
        <f t="shared" si="549"/>
        <v>8755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0</v>
      </c>
      <c r="G1346" s="129">
        <f t="shared" si="535"/>
        <v>4681</v>
      </c>
      <c r="H1346" s="134">
        <f t="shared" si="536"/>
        <v>0.53466590519703028</v>
      </c>
      <c r="I1346" s="2"/>
      <c r="J1346" s="2">
        <f t="shared" si="550"/>
        <v>0.22467161621930326</v>
      </c>
      <c r="K1346" s="2">
        <f t="shared" si="551"/>
        <v>0.75933752141633348</v>
      </c>
      <c r="L1346" s="2">
        <f t="shared" si="552"/>
        <v>0</v>
      </c>
      <c r="M1346" s="2">
        <f t="shared" si="553"/>
        <v>1.5990862364363312E-2</v>
      </c>
      <c r="N1346" s="63">
        <v>1967</v>
      </c>
      <c r="O1346" s="63">
        <v>6648</v>
      </c>
      <c r="P1346" s="63">
        <v>0</v>
      </c>
      <c r="Q1346" s="63">
        <v>111</v>
      </c>
      <c r="R1346" s="63">
        <v>16</v>
      </c>
      <c r="S1346" s="63">
        <v>10</v>
      </c>
      <c r="T1346" s="63">
        <v>2</v>
      </c>
      <c r="U1346" s="63">
        <v>0</v>
      </c>
      <c r="V1346" s="63">
        <v>0</v>
      </c>
      <c r="W1346" s="63">
        <v>0</v>
      </c>
      <c r="X1346" s="63">
        <v>0</v>
      </c>
      <c r="Y1346" s="63">
        <v>0</v>
      </c>
      <c r="Z1346" s="63">
        <v>1</v>
      </c>
      <c r="AA1346" s="63">
        <v>0</v>
      </c>
      <c r="AB1346" s="63">
        <v>0</v>
      </c>
      <c r="AC1346" s="63">
        <v>0</v>
      </c>
      <c r="AD1346" s="63">
        <v>0</v>
      </c>
      <c r="AE1346" s="63">
        <v>0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0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>
        <v>0</v>
      </c>
      <c r="BA1346" s="5">
        <f>IF(Q1346&gt;0,RANK(Q1346,(N1346:P1346,Q1346:AE1346)),0)</f>
        <v>3</v>
      </c>
      <c r="BB1346" s="5">
        <f>IF(R1346&gt;0,RANK(R1346,(N1346:P1346,Q1346:AE1346)),0)</f>
        <v>4</v>
      </c>
      <c r="BC1346" s="5">
        <f>IF(T1346&gt;0,RANK(T1346,(N1346:P1346,Q1346:AE1346)),0)</f>
        <v>6</v>
      </c>
      <c r="BD1346" s="5">
        <f>IF(S1346&gt;0,RANK(S1346,(N1346:P1346,Q1346:AE1346)),0)</f>
        <v>5</v>
      </c>
      <c r="BE1346" s="2">
        <f t="shared" si="554"/>
        <v>1.267846944603084E-2</v>
      </c>
      <c r="BF1346" s="2">
        <f t="shared" si="555"/>
        <v>1.8275271273557967E-3</v>
      </c>
      <c r="BG1346" s="2">
        <f t="shared" si="556"/>
        <v>2.2844089091947459E-4</v>
      </c>
      <c r="BH1346" s="2">
        <f t="shared" si="557"/>
        <v>1.1422044545973729E-3</v>
      </c>
      <c r="BJ1346" t="s">
        <v>3004</v>
      </c>
      <c r="BK1346" t="s">
        <v>3112</v>
      </c>
      <c r="BL1346" s="8">
        <v>4</v>
      </c>
      <c r="BN1346" s="112">
        <v>26</v>
      </c>
      <c r="BO1346" s="114">
        <v>113</v>
      </c>
      <c r="BP1346" s="118">
        <f t="shared" si="548"/>
        <v>26113</v>
      </c>
      <c r="BQ1346" s="118">
        <f t="shared" si="547"/>
        <v>26113</v>
      </c>
      <c r="BR1346" s="5" t="s">
        <v>3151</v>
      </c>
      <c r="CC1346" s="63">
        <f t="shared" si="546"/>
        <v>8755</v>
      </c>
      <c r="CE1346" s="63">
        <v>0</v>
      </c>
      <c r="CH1346" s="63">
        <v>0</v>
      </c>
      <c r="CI1346" s="63">
        <v>0</v>
      </c>
    </row>
    <row r="1347" spans="1:87" ht="15" hidden="1" customHeight="1" outlineLevel="1">
      <c r="A1347" t="s">
        <v>643</v>
      </c>
      <c r="B1347" t="s">
        <v>3112</v>
      </c>
      <c r="C1347" s="1">
        <f t="shared" si="549"/>
        <v>87282</v>
      </c>
      <c r="D1347" s="5">
        <f>IF(N1347&gt;0, RANK(N1347,(N1347:P1347,Q1347:AE1347)),0)</f>
        <v>2</v>
      </c>
      <c r="E1347" s="5">
        <f>IF(O1347&gt;0,RANK(O1347,(N1347:P1347,Q1347:AE1347)),0)</f>
        <v>1</v>
      </c>
      <c r="F1347" s="5">
        <f>IF(P1347&gt;0,RANK(P1347,(N1347:P1347,Q1347:AE1347)),0)</f>
        <v>0</v>
      </c>
      <c r="G1347" s="129">
        <f t="shared" si="535"/>
        <v>19735</v>
      </c>
      <c r="H1347" s="134">
        <f t="shared" si="536"/>
        <v>0.22610618455122478</v>
      </c>
      <c r="I1347" s="2"/>
      <c r="J1347" s="2">
        <f t="shared" si="550"/>
        <v>0.37779840058660435</v>
      </c>
      <c r="K1347" s="2">
        <f t="shared" si="551"/>
        <v>0.60390458513782908</v>
      </c>
      <c r="L1347" s="2">
        <f t="shared" si="552"/>
        <v>0</v>
      </c>
      <c r="M1347" s="2">
        <f t="shared" si="553"/>
        <v>1.8297014275566514E-2</v>
      </c>
      <c r="N1347" s="63">
        <v>32975</v>
      </c>
      <c r="O1347" s="63">
        <v>52710</v>
      </c>
      <c r="P1347" s="63">
        <v>0</v>
      </c>
      <c r="Q1347" s="63">
        <v>1086</v>
      </c>
      <c r="R1347" s="63">
        <v>193</v>
      </c>
      <c r="S1347" s="63">
        <v>143</v>
      </c>
      <c r="T1347" s="63">
        <v>41</v>
      </c>
      <c r="U1347" s="63">
        <v>0</v>
      </c>
      <c r="V1347" s="63">
        <v>0</v>
      </c>
      <c r="W1347" s="63">
        <v>134</v>
      </c>
      <c r="X1347" s="63">
        <v>0</v>
      </c>
      <c r="Y1347" s="63">
        <v>0</v>
      </c>
      <c r="Z1347" s="63">
        <v>0</v>
      </c>
      <c r="AA1347" s="63">
        <v>0</v>
      </c>
      <c r="AB1347" s="63">
        <v>0</v>
      </c>
      <c r="AC1347" s="63">
        <v>0</v>
      </c>
      <c r="AD1347" s="63">
        <v>0</v>
      </c>
      <c r="AE1347" s="63">
        <v>0</v>
      </c>
      <c r="AF1347" s="63">
        <v>0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0</v>
      </c>
      <c r="AM1347" s="63">
        <v>0</v>
      </c>
      <c r="AN1347" s="63">
        <v>0</v>
      </c>
      <c r="AO1347" s="63">
        <v>0</v>
      </c>
      <c r="AP1347" s="63">
        <v>0</v>
      </c>
      <c r="AQ1347" s="63">
        <v>0</v>
      </c>
      <c r="AR1347" s="63">
        <v>0</v>
      </c>
      <c r="AS1347" s="63">
        <v>0</v>
      </c>
      <c r="AT1347" s="63">
        <v>0</v>
      </c>
      <c r="AU1347" s="63">
        <v>0</v>
      </c>
      <c r="AV1347" s="63">
        <v>0</v>
      </c>
      <c r="AW1347" s="63">
        <v>0</v>
      </c>
      <c r="AX1347" s="63">
        <v>0</v>
      </c>
      <c r="AY1347" s="63">
        <v>0</v>
      </c>
      <c r="BA1347" s="5">
        <f>IF(Q1347&gt;0,RANK(Q1347,(N1347:P1347,Q1347:AE1347)),0)</f>
        <v>3</v>
      </c>
      <c r="BB1347" s="5">
        <f>IF(R1347&gt;0,RANK(R1347,(N1347:P1347,Q1347:AE1347)),0)</f>
        <v>4</v>
      </c>
      <c r="BC1347" s="5">
        <f>IF(T1347&gt;0,RANK(T1347,(N1347:P1347,Q1347:AE1347)),0)</f>
        <v>7</v>
      </c>
      <c r="BD1347" s="5">
        <f>IF(S1347&gt;0,RANK(S1347,(N1347:P1347,Q1347:AE1347)),0)</f>
        <v>5</v>
      </c>
      <c r="BE1347" s="2">
        <f t="shared" si="554"/>
        <v>1.2442427992025848E-2</v>
      </c>
      <c r="BF1347" s="2">
        <f t="shared" si="555"/>
        <v>2.2112233908480558E-3</v>
      </c>
      <c r="BG1347" s="2">
        <f t="shared" si="556"/>
        <v>4.6974175660502736E-4</v>
      </c>
      <c r="BH1347" s="2">
        <f t="shared" si="557"/>
        <v>1.6383675901102174E-3</v>
      </c>
      <c r="BJ1347" t="s">
        <v>643</v>
      </c>
      <c r="BK1347" t="s">
        <v>3112</v>
      </c>
      <c r="BL1347" s="8">
        <v>7</v>
      </c>
      <c r="BN1347" s="112">
        <v>26</v>
      </c>
      <c r="BO1347" s="114">
        <v>115</v>
      </c>
      <c r="BP1347" s="118">
        <f t="shared" si="548"/>
        <v>26115</v>
      </c>
      <c r="BQ1347" s="118">
        <f t="shared" si="547"/>
        <v>26115</v>
      </c>
      <c r="BR1347" s="5" t="s">
        <v>3151</v>
      </c>
      <c r="CC1347" s="63">
        <f t="shared" si="546"/>
        <v>87282</v>
      </c>
      <c r="CD1347" s="129"/>
      <c r="CE1347" s="63">
        <v>134</v>
      </c>
      <c r="CH1347" s="63">
        <v>0</v>
      </c>
      <c r="CI1347" s="63">
        <v>0</v>
      </c>
    </row>
    <row r="1348" spans="1:87" ht="15" hidden="1" customHeight="1" outlineLevel="1">
      <c r="A1348" t="s">
        <v>2868</v>
      </c>
      <c r="B1348" t="s">
        <v>3112</v>
      </c>
      <c r="C1348" s="1">
        <f t="shared" si="549"/>
        <v>32138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0</v>
      </c>
      <c r="G1348" s="129">
        <f t="shared" si="535"/>
        <v>12112</v>
      </c>
      <c r="H1348" s="134">
        <f t="shared" si="536"/>
        <v>0.37687472773663577</v>
      </c>
      <c r="I1348" s="2"/>
      <c r="J1348" s="2">
        <f t="shared" si="550"/>
        <v>0.30191673408426162</v>
      </c>
      <c r="K1348" s="2">
        <f t="shared" si="551"/>
        <v>0.67879146182089733</v>
      </c>
      <c r="L1348" s="2">
        <f t="shared" si="552"/>
        <v>0</v>
      </c>
      <c r="M1348" s="2">
        <f t="shared" si="553"/>
        <v>1.9291804094840992E-2</v>
      </c>
      <c r="N1348" s="63">
        <v>9703</v>
      </c>
      <c r="O1348" s="63">
        <v>21815</v>
      </c>
      <c r="P1348" s="63">
        <v>0</v>
      </c>
      <c r="Q1348" s="63">
        <v>428</v>
      </c>
      <c r="R1348" s="63">
        <v>56</v>
      </c>
      <c r="S1348" s="63">
        <v>67</v>
      </c>
      <c r="T1348" s="63">
        <v>17</v>
      </c>
      <c r="U1348" s="63">
        <v>0</v>
      </c>
      <c r="V1348" s="63">
        <v>0</v>
      </c>
      <c r="W1348" s="63">
        <v>38</v>
      </c>
      <c r="X1348" s="63">
        <v>0</v>
      </c>
      <c r="Y1348" s="63">
        <v>0</v>
      </c>
      <c r="Z1348" s="63">
        <v>14</v>
      </c>
      <c r="AA1348" s="63">
        <v>0</v>
      </c>
      <c r="AB1348" s="63">
        <v>0</v>
      </c>
      <c r="AC1348" s="63">
        <v>0</v>
      </c>
      <c r="AD1348" s="63">
        <v>0</v>
      </c>
      <c r="AE1348" s="63">
        <v>0</v>
      </c>
      <c r="AF1348" s="63">
        <v>0</v>
      </c>
      <c r="AG1348" s="63">
        <v>0</v>
      </c>
      <c r="AH1348" s="63">
        <v>0</v>
      </c>
      <c r="AI1348" s="63">
        <v>0</v>
      </c>
      <c r="AJ1348" s="63">
        <v>0</v>
      </c>
      <c r="AK1348" s="63">
        <v>0</v>
      </c>
      <c r="AL1348" s="63">
        <v>0</v>
      </c>
      <c r="AM1348" s="63">
        <v>0</v>
      </c>
      <c r="AN1348" s="63">
        <v>0</v>
      </c>
      <c r="AO1348" s="63">
        <v>0</v>
      </c>
      <c r="AP1348" s="63">
        <v>0</v>
      </c>
      <c r="AQ1348" s="63">
        <v>0</v>
      </c>
      <c r="AR1348" s="63">
        <v>0</v>
      </c>
      <c r="AS1348" s="63">
        <v>0</v>
      </c>
      <c r="AT1348" s="63">
        <v>0</v>
      </c>
      <c r="AU1348" s="63">
        <v>0</v>
      </c>
      <c r="AV1348" s="63">
        <v>0</v>
      </c>
      <c r="AW1348" s="63">
        <v>0</v>
      </c>
      <c r="AX1348" s="63">
        <v>0</v>
      </c>
      <c r="AY1348" s="63">
        <v>0</v>
      </c>
      <c r="BA1348" s="5">
        <f>IF(Q1348&gt;0,RANK(Q1348,(N1348:P1348,Q1348:AE1348)),0)</f>
        <v>3</v>
      </c>
      <c r="BB1348" s="5">
        <f>IF(R1348&gt;0,RANK(R1348,(N1348:P1348,Q1348:AE1348)),0)</f>
        <v>5</v>
      </c>
      <c r="BC1348" s="5">
        <f>IF(T1348&gt;0,RANK(T1348,(N1348:P1348,Q1348:AE1348)),0)</f>
        <v>7</v>
      </c>
      <c r="BD1348" s="5">
        <f>IF(S1348&gt;0,RANK(S1348,(N1348:P1348,Q1348:AE1348)),0)</f>
        <v>4</v>
      </c>
      <c r="BE1348" s="2">
        <f t="shared" si="554"/>
        <v>1.3317567988051528E-2</v>
      </c>
      <c r="BF1348" s="2">
        <f t="shared" si="555"/>
        <v>1.742485531146929E-3</v>
      </c>
      <c r="BG1348" s="2">
        <f t="shared" si="556"/>
        <v>5.2896882195531771E-4</v>
      </c>
      <c r="BH1348" s="2">
        <f t="shared" si="557"/>
        <v>2.0847594747650756E-3</v>
      </c>
      <c r="BJ1348" t="s">
        <v>2868</v>
      </c>
      <c r="BK1348" t="s">
        <v>3112</v>
      </c>
      <c r="BL1348" s="8"/>
      <c r="BN1348" s="112">
        <v>26</v>
      </c>
      <c r="BO1348" s="114">
        <v>117</v>
      </c>
      <c r="BP1348" s="118">
        <f t="shared" si="548"/>
        <v>26117</v>
      </c>
      <c r="BQ1348" s="118">
        <f t="shared" si="547"/>
        <v>26117</v>
      </c>
      <c r="BR1348" s="5" t="s">
        <v>3151</v>
      </c>
      <c r="CC1348" s="63">
        <f t="shared" si="546"/>
        <v>32138</v>
      </c>
      <c r="CD1348" s="129"/>
      <c r="CE1348" s="63">
        <v>38</v>
      </c>
      <c r="CH1348" s="63">
        <v>0</v>
      </c>
      <c r="CI1348" s="63">
        <v>0</v>
      </c>
    </row>
    <row r="1349" spans="1:87" ht="15" hidden="1" customHeight="1" outlineLevel="1">
      <c r="A1349" t="s">
        <v>1311</v>
      </c>
      <c r="B1349" t="s">
        <v>3112</v>
      </c>
      <c r="C1349" s="1">
        <f t="shared" si="549"/>
        <v>5863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>IF(P1349&gt;0,RANK(P1349,(N1349:P1349,Q1349:AE1349)),0)</f>
        <v>0</v>
      </c>
      <c r="G1349" s="129">
        <f t="shared" si="535"/>
        <v>2543</v>
      </c>
      <c r="H1349" s="134">
        <f t="shared" si="536"/>
        <v>0.43373699471260446</v>
      </c>
      <c r="I1349" s="2"/>
      <c r="J1349" s="2">
        <f t="shared" si="550"/>
        <v>0.2776735459662289</v>
      </c>
      <c r="K1349" s="2">
        <f t="shared" si="551"/>
        <v>0.71141054067883336</v>
      </c>
      <c r="L1349" s="2">
        <f t="shared" si="552"/>
        <v>0</v>
      </c>
      <c r="M1349" s="2">
        <f t="shared" si="553"/>
        <v>1.091591335493769E-2</v>
      </c>
      <c r="N1349" s="63">
        <v>1628</v>
      </c>
      <c r="O1349" s="63">
        <v>4171</v>
      </c>
      <c r="P1349" s="63">
        <v>0</v>
      </c>
      <c r="Q1349" s="63">
        <v>11</v>
      </c>
      <c r="R1349" s="63">
        <v>11</v>
      </c>
      <c r="S1349" s="63">
        <v>38</v>
      </c>
      <c r="T1349" s="63">
        <v>0</v>
      </c>
      <c r="U1349" s="63">
        <v>0</v>
      </c>
      <c r="V1349" s="63">
        <v>0</v>
      </c>
      <c r="W1349" s="63">
        <v>4</v>
      </c>
      <c r="X1349" s="63">
        <v>0</v>
      </c>
      <c r="Y1349" s="63">
        <v>0</v>
      </c>
      <c r="Z1349" s="63">
        <v>0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0</v>
      </c>
      <c r="AM1349" s="63">
        <v>0</v>
      </c>
      <c r="AN1349" s="63">
        <v>0</v>
      </c>
      <c r="AO1349" s="63">
        <v>0</v>
      </c>
      <c r="AP1349" s="63">
        <v>0</v>
      </c>
      <c r="AQ1349" s="63">
        <v>0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>
        <v>0</v>
      </c>
      <c r="BA1349" s="5">
        <f>IF(Q1349&gt;0,RANK(Q1349,(N1349:P1349,Q1349:AE1349)),0)</f>
        <v>4</v>
      </c>
      <c r="BB1349" s="5">
        <f>IF(R1349&gt;0,RANK(R1349,(N1349:P1349,Q1349:AE1349)),0)</f>
        <v>4</v>
      </c>
      <c r="BC1349" s="5">
        <f>IF(T1349&gt;0,RANK(T1349,(N1349:P1349,Q1349:AE1349)),0)</f>
        <v>0</v>
      </c>
      <c r="BD1349" s="5">
        <f>IF(S1349&gt;0,RANK(S1349,(N1349:P1349,Q1349:AE1349)),0)</f>
        <v>3</v>
      </c>
      <c r="BE1349" s="2">
        <f t="shared" si="554"/>
        <v>1.876172607879925E-3</v>
      </c>
      <c r="BF1349" s="2">
        <f t="shared" si="555"/>
        <v>1.876172607879925E-3</v>
      </c>
      <c r="BG1349" s="2">
        <f t="shared" si="556"/>
        <v>0</v>
      </c>
      <c r="BH1349" s="2">
        <f t="shared" si="557"/>
        <v>6.4813235544942862E-3</v>
      </c>
      <c r="BJ1349" t="s">
        <v>1311</v>
      </c>
      <c r="BK1349" t="s">
        <v>3112</v>
      </c>
      <c r="BL1349" s="8">
        <v>1</v>
      </c>
      <c r="BN1349" s="112">
        <v>26</v>
      </c>
      <c r="BO1349" s="114">
        <v>119</v>
      </c>
      <c r="BP1349" s="118">
        <f t="shared" si="548"/>
        <v>26119</v>
      </c>
      <c r="BQ1349" s="118">
        <f t="shared" si="547"/>
        <v>26119</v>
      </c>
      <c r="BR1349" s="5" t="s">
        <v>3151</v>
      </c>
      <c r="CC1349" s="63">
        <f t="shared" si="546"/>
        <v>5863</v>
      </c>
      <c r="CE1349" s="63">
        <v>4</v>
      </c>
      <c r="CH1349" s="63">
        <v>0</v>
      </c>
      <c r="CI1349" s="63">
        <v>0</v>
      </c>
    </row>
    <row r="1350" spans="1:87" ht="15" hidden="1" customHeight="1" outlineLevel="1">
      <c r="A1350" t="s">
        <v>2</v>
      </c>
      <c r="B1350" t="s">
        <v>3112</v>
      </c>
      <c r="C1350" s="1">
        <f t="shared" si="549"/>
        <v>92444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>IF(P1350&gt;0,RANK(P1350,(N1350:P1350,Q1350:AE1350)),0)</f>
        <v>0</v>
      </c>
      <c r="G1350" s="129">
        <f t="shared" si="535"/>
        <v>510</v>
      </c>
      <c r="H1350" s="134">
        <f t="shared" si="536"/>
        <v>5.5168534464108002E-3</v>
      </c>
      <c r="I1350" s="2"/>
      <c r="J1350" s="2">
        <f t="shared" si="550"/>
        <v>0.4937367487343689</v>
      </c>
      <c r="K1350" s="2">
        <f t="shared" si="551"/>
        <v>0.48821989528795812</v>
      </c>
      <c r="L1350" s="2">
        <f t="shared" si="552"/>
        <v>0</v>
      </c>
      <c r="M1350" s="2">
        <f t="shared" si="553"/>
        <v>1.8043355977672981E-2</v>
      </c>
      <c r="N1350" s="63">
        <v>45643</v>
      </c>
      <c r="O1350" s="63">
        <v>45133</v>
      </c>
      <c r="P1350" s="63">
        <v>0</v>
      </c>
      <c r="Q1350" s="63">
        <v>1219</v>
      </c>
      <c r="R1350" s="63">
        <v>269</v>
      </c>
      <c r="S1350" s="63">
        <v>134</v>
      </c>
      <c r="T1350" s="63">
        <v>37</v>
      </c>
      <c r="U1350" s="63">
        <v>0</v>
      </c>
      <c r="V1350" s="63">
        <v>0</v>
      </c>
      <c r="W1350" s="63">
        <v>0</v>
      </c>
      <c r="X1350" s="63">
        <v>0</v>
      </c>
      <c r="Y1350" s="63">
        <v>0</v>
      </c>
      <c r="Z1350" s="63">
        <v>9</v>
      </c>
      <c r="AA1350" s="63">
        <v>0</v>
      </c>
      <c r="AB1350" s="63">
        <v>0</v>
      </c>
      <c r="AC1350" s="63">
        <v>0</v>
      </c>
      <c r="AD1350" s="63">
        <v>0</v>
      </c>
      <c r="AE1350" s="63">
        <v>0</v>
      </c>
      <c r="AF1350" s="63">
        <v>0</v>
      </c>
      <c r="AG1350" s="63">
        <v>0</v>
      </c>
      <c r="AH1350" s="63">
        <v>0</v>
      </c>
      <c r="AI1350" s="63">
        <v>0</v>
      </c>
      <c r="AJ1350" s="63">
        <v>0</v>
      </c>
      <c r="AK1350" s="63">
        <v>0</v>
      </c>
      <c r="AL1350" s="63">
        <v>0</v>
      </c>
      <c r="AM1350" s="63">
        <v>0</v>
      </c>
      <c r="AN1350" s="63">
        <v>0</v>
      </c>
      <c r="AO1350" s="63">
        <v>0</v>
      </c>
      <c r="AP1350" s="63">
        <v>0</v>
      </c>
      <c r="AQ1350" s="63">
        <v>0</v>
      </c>
      <c r="AR1350" s="63">
        <v>0</v>
      </c>
      <c r="AS1350" s="63">
        <v>0</v>
      </c>
      <c r="AT1350" s="63">
        <v>0</v>
      </c>
      <c r="AU1350" s="63">
        <v>0</v>
      </c>
      <c r="AV1350" s="63">
        <v>0</v>
      </c>
      <c r="AW1350" s="63">
        <v>0</v>
      </c>
      <c r="AX1350" s="63">
        <v>0</v>
      </c>
      <c r="AY1350" s="63">
        <v>0</v>
      </c>
      <c r="BA1350" s="5">
        <f>IF(Q1350&gt;0,RANK(Q1350,(N1350:P1350,Q1350:AE1350)),0)</f>
        <v>3</v>
      </c>
      <c r="BB1350" s="5">
        <f>IF(R1350&gt;0,RANK(R1350,(N1350:P1350,Q1350:AE1350)),0)</f>
        <v>4</v>
      </c>
      <c r="BC1350" s="5">
        <f>IF(T1350&gt;0,RANK(T1350,(N1350:P1350,Q1350:AE1350)),0)</f>
        <v>6</v>
      </c>
      <c r="BD1350" s="5">
        <f>IF(S1350&gt;0,RANK(S1350,(N1350:P1350,Q1350:AE1350)),0)</f>
        <v>5</v>
      </c>
      <c r="BE1350" s="2">
        <f t="shared" si="554"/>
        <v>1.3186361472891697E-2</v>
      </c>
      <c r="BF1350" s="2">
        <f t="shared" si="555"/>
        <v>2.9098697589892259E-3</v>
      </c>
      <c r="BG1350" s="2">
        <f t="shared" si="556"/>
        <v>4.002423088572541E-4</v>
      </c>
      <c r="BH1350" s="2">
        <f t="shared" si="557"/>
        <v>1.4495261996451906E-3</v>
      </c>
      <c r="BJ1350" t="s">
        <v>2</v>
      </c>
      <c r="BK1350" t="s">
        <v>3112</v>
      </c>
      <c r="BL1350" s="8">
        <v>2</v>
      </c>
      <c r="BN1350" s="112">
        <v>26</v>
      </c>
      <c r="BO1350" s="114">
        <v>121</v>
      </c>
      <c r="BP1350" s="118">
        <f t="shared" si="548"/>
        <v>26121</v>
      </c>
      <c r="BQ1350" s="118">
        <f t="shared" si="547"/>
        <v>26121</v>
      </c>
      <c r="BR1350" s="5" t="s">
        <v>3151</v>
      </c>
      <c r="CC1350" s="63">
        <f t="shared" si="546"/>
        <v>92444</v>
      </c>
      <c r="CE1350" s="63">
        <v>0</v>
      </c>
      <c r="CH1350" s="63">
        <v>0</v>
      </c>
      <c r="CI1350" s="63">
        <v>0</v>
      </c>
    </row>
    <row r="1351" spans="1:87" ht="15" hidden="1" customHeight="1" outlineLevel="1">
      <c r="A1351" t="s">
        <v>3</v>
      </c>
      <c r="B1351" t="s">
        <v>3112</v>
      </c>
      <c r="C1351" s="1">
        <f t="shared" si="549"/>
        <v>27197</v>
      </c>
      <c r="D1351" s="5">
        <f>IF(N1351&gt;0, RANK(N1351,(N1351:P1351,Q1351:AE1351)),0)</f>
        <v>2</v>
      </c>
      <c r="E1351" s="5">
        <f>IF(O1351&gt;0,RANK(O1351,(N1351:P1351,Q1351:AE1351)),0)</f>
        <v>1</v>
      </c>
      <c r="F1351" s="5">
        <f>IF(P1351&gt;0,RANK(P1351,(N1351:P1351,Q1351:AE1351)),0)</f>
        <v>0</v>
      </c>
      <c r="G1351" s="129">
        <f t="shared" si="535"/>
        <v>10984</v>
      </c>
      <c r="H1351" s="134">
        <f t="shared" si="536"/>
        <v>0.40386807368459754</v>
      </c>
      <c r="I1351" s="2"/>
      <c r="J1351" s="2">
        <f t="shared" si="550"/>
        <v>0.28948045740339007</v>
      </c>
      <c r="K1351" s="2">
        <f t="shared" si="551"/>
        <v>0.69334853108798766</v>
      </c>
      <c r="L1351" s="2">
        <f t="shared" si="552"/>
        <v>0</v>
      </c>
      <c r="M1351" s="2">
        <f t="shared" si="553"/>
        <v>1.7171011508622325E-2</v>
      </c>
      <c r="N1351" s="63">
        <v>7873</v>
      </c>
      <c r="O1351" s="63">
        <v>18857</v>
      </c>
      <c r="P1351" s="63">
        <v>0</v>
      </c>
      <c r="Q1351" s="63">
        <v>331</v>
      </c>
      <c r="R1351" s="63">
        <v>56</v>
      </c>
      <c r="S1351" s="63">
        <v>28</v>
      </c>
      <c r="T1351" s="63">
        <v>11</v>
      </c>
      <c r="U1351" s="63">
        <v>0</v>
      </c>
      <c r="V1351" s="63">
        <v>0</v>
      </c>
      <c r="W1351" s="63">
        <v>36</v>
      </c>
      <c r="X1351" s="63">
        <v>0</v>
      </c>
      <c r="Y1351" s="63">
        <v>0</v>
      </c>
      <c r="Z1351" s="63">
        <v>5</v>
      </c>
      <c r="AA1351" s="63">
        <v>0</v>
      </c>
      <c r="AB1351" s="63">
        <v>0</v>
      </c>
      <c r="AC1351" s="63">
        <v>0</v>
      </c>
      <c r="AD1351" s="63">
        <v>0</v>
      </c>
      <c r="AE1351" s="63">
        <v>0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0</v>
      </c>
      <c r="AP1351" s="63">
        <v>0</v>
      </c>
      <c r="AQ1351" s="63">
        <v>0</v>
      </c>
      <c r="AR1351" s="63">
        <v>0</v>
      </c>
      <c r="AS1351" s="63">
        <v>0</v>
      </c>
      <c r="AT1351" s="63">
        <v>0</v>
      </c>
      <c r="AU1351" s="63">
        <v>0</v>
      </c>
      <c r="AV1351" s="63">
        <v>0</v>
      </c>
      <c r="AW1351" s="63">
        <v>0</v>
      </c>
      <c r="AX1351" s="63">
        <v>0</v>
      </c>
      <c r="AY1351" s="63">
        <v>0</v>
      </c>
      <c r="BA1351" s="5">
        <f>IF(Q1351&gt;0,RANK(Q1351,(N1351:P1351,Q1351:AE1351)),0)</f>
        <v>3</v>
      </c>
      <c r="BB1351" s="5">
        <f>IF(R1351&gt;0,RANK(R1351,(N1351:P1351,Q1351:AE1351)),0)</f>
        <v>4</v>
      </c>
      <c r="BC1351" s="5">
        <f>IF(T1351&gt;0,RANK(T1351,(N1351:P1351,Q1351:AE1351)),0)</f>
        <v>7</v>
      </c>
      <c r="BD1351" s="5">
        <f>IF(S1351&gt;0,RANK(S1351,(N1351:P1351,Q1351:AE1351)),0)</f>
        <v>6</v>
      </c>
      <c r="BE1351" s="2">
        <f t="shared" si="554"/>
        <v>1.2170459977203368E-2</v>
      </c>
      <c r="BF1351" s="2">
        <f t="shared" si="555"/>
        <v>2.0590506305842556E-3</v>
      </c>
      <c r="BG1351" s="2">
        <f t="shared" si="556"/>
        <v>4.0445637386476448E-4</v>
      </c>
      <c r="BH1351" s="2">
        <f t="shared" si="557"/>
        <v>1.0295253152921278E-3</v>
      </c>
      <c r="BJ1351" t="s">
        <v>3</v>
      </c>
      <c r="BK1351" t="s">
        <v>3112</v>
      </c>
      <c r="BL1351" s="8">
        <v>2</v>
      </c>
      <c r="BN1351" s="112">
        <v>26</v>
      </c>
      <c r="BO1351" s="114">
        <v>123</v>
      </c>
      <c r="BP1351" s="118">
        <f t="shared" si="548"/>
        <v>26123</v>
      </c>
      <c r="BQ1351" s="118">
        <f t="shared" si="547"/>
        <v>26123</v>
      </c>
      <c r="BR1351" s="5" t="s">
        <v>3151</v>
      </c>
      <c r="CC1351" s="63">
        <f t="shared" si="546"/>
        <v>27197</v>
      </c>
      <c r="CD1351" s="129"/>
      <c r="CE1351" s="63">
        <v>36</v>
      </c>
      <c r="CH1351" s="63">
        <v>0</v>
      </c>
      <c r="CI1351" s="63">
        <v>0</v>
      </c>
    </row>
    <row r="1352" spans="1:87" ht="15" hidden="1" customHeight="1" outlineLevel="1">
      <c r="A1352" t="s">
        <v>2856</v>
      </c>
      <c r="B1352" t="s">
        <v>3112</v>
      </c>
      <c r="C1352" s="1">
        <f t="shared" si="549"/>
        <v>771991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>IF(P1352&gt;0,RANK(P1352,(N1352:P1352,Q1352:AE1352)),0)</f>
        <v>0</v>
      </c>
      <c r="G1352" s="129">
        <f t="shared" ref="G1352:G1415" si="558">IF(C1352&gt;0,MAX(N1352:P1352)-LARGE(N1352:P1352,2),0)</f>
        <v>108177</v>
      </c>
      <c r="H1352" s="134">
        <f t="shared" ref="H1352:H1415" si="559">IF(C1352&gt;0,G1352/C1352,0)</f>
        <v>0.14012728127659518</v>
      </c>
      <c r="I1352" s="2"/>
      <c r="J1352" s="2">
        <f t="shared" si="550"/>
        <v>0.56237443182627778</v>
      </c>
      <c r="K1352" s="2">
        <f t="shared" si="551"/>
        <v>0.42224715054968259</v>
      </c>
      <c r="L1352" s="2">
        <f t="shared" si="552"/>
        <v>0</v>
      </c>
      <c r="M1352" s="2">
        <f t="shared" si="553"/>
        <v>1.5378417624039631E-2</v>
      </c>
      <c r="N1352" s="63">
        <v>434148</v>
      </c>
      <c r="O1352" s="63">
        <v>325971</v>
      </c>
      <c r="P1352" s="63">
        <v>0</v>
      </c>
      <c r="Q1352" s="63">
        <v>7282</v>
      </c>
      <c r="R1352" s="63">
        <v>1746</v>
      </c>
      <c r="S1352" s="63">
        <v>731</v>
      </c>
      <c r="T1352" s="63">
        <v>331</v>
      </c>
      <c r="U1352" s="63">
        <v>0</v>
      </c>
      <c r="V1352" s="63">
        <v>0</v>
      </c>
      <c r="W1352" s="63">
        <v>1641</v>
      </c>
      <c r="X1352" s="63">
        <v>0</v>
      </c>
      <c r="Y1352" s="63">
        <v>0</v>
      </c>
      <c r="Z1352" s="63">
        <v>127</v>
      </c>
      <c r="AA1352" s="63">
        <v>0</v>
      </c>
      <c r="AB1352" s="63">
        <v>0</v>
      </c>
      <c r="AC1352" s="63">
        <v>0</v>
      </c>
      <c r="AD1352" s="63">
        <v>0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3</v>
      </c>
      <c r="AM1352" s="63">
        <v>0</v>
      </c>
      <c r="AN1352" s="63">
        <v>0</v>
      </c>
      <c r="AO1352" s="63">
        <v>0</v>
      </c>
      <c r="AP1352" s="63">
        <v>0</v>
      </c>
      <c r="AQ1352" s="63">
        <v>0</v>
      </c>
      <c r="AR1352" s="63">
        <v>0</v>
      </c>
      <c r="AS1352" s="63">
        <v>0</v>
      </c>
      <c r="AT1352" s="63">
        <v>0</v>
      </c>
      <c r="AU1352" s="63">
        <v>11</v>
      </c>
      <c r="AV1352" s="63">
        <v>0</v>
      </c>
      <c r="AW1352" s="63">
        <v>0</v>
      </c>
      <c r="AX1352" s="63">
        <v>0</v>
      </c>
      <c r="AY1352" s="63">
        <v>0</v>
      </c>
      <c r="BA1352" s="5">
        <f>IF(Q1352&gt;0,RANK(Q1352,(N1352:P1352,Q1352:AE1352)),0)</f>
        <v>3</v>
      </c>
      <c r="BB1352" s="5">
        <f>IF(R1352&gt;0,RANK(R1352,(N1352:P1352,Q1352:AE1352)),0)</f>
        <v>4</v>
      </c>
      <c r="BC1352" s="5">
        <f>IF(T1352&gt;0,RANK(T1352,(N1352:P1352,Q1352:AE1352)),0)</f>
        <v>7</v>
      </c>
      <c r="BD1352" s="5">
        <f>IF(S1352&gt;0,RANK(S1352,(N1352:P1352,Q1352:AE1352)),0)</f>
        <v>6</v>
      </c>
      <c r="BE1352" s="2">
        <f t="shared" si="554"/>
        <v>9.432752454367992E-3</v>
      </c>
      <c r="BF1352" s="2">
        <f t="shared" si="555"/>
        <v>2.2616843978751047E-3</v>
      </c>
      <c r="BG1352" s="2">
        <f t="shared" si="556"/>
        <v>4.2876147519854506E-4</v>
      </c>
      <c r="BH1352" s="2">
        <f t="shared" si="557"/>
        <v>9.4690223072548777E-4</v>
      </c>
      <c r="BJ1352" t="s">
        <v>2856</v>
      </c>
      <c r="BK1352" t="s">
        <v>3112</v>
      </c>
      <c r="BL1352" s="8"/>
      <c r="BN1352" s="112">
        <v>26</v>
      </c>
      <c r="BO1352" s="114">
        <v>125</v>
      </c>
      <c r="BP1352" s="118">
        <f t="shared" si="548"/>
        <v>26125</v>
      </c>
      <c r="BQ1352" s="118">
        <f t="shared" si="547"/>
        <v>26125</v>
      </c>
      <c r="BR1352" s="5" t="s">
        <v>3151</v>
      </c>
      <c r="CC1352" s="63">
        <f t="shared" si="546"/>
        <v>771991</v>
      </c>
      <c r="CD1352" s="129"/>
      <c r="CE1352" s="63">
        <v>1641</v>
      </c>
      <c r="CH1352" s="63">
        <v>1</v>
      </c>
      <c r="CI1352" s="63">
        <v>0</v>
      </c>
    </row>
    <row r="1353" spans="1:87" ht="15" hidden="1" customHeight="1" outlineLevel="1">
      <c r="A1353" t="s">
        <v>2453</v>
      </c>
      <c r="B1353" t="s">
        <v>3112</v>
      </c>
      <c r="C1353" s="1">
        <f t="shared" si="549"/>
        <v>14080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0</v>
      </c>
      <c r="G1353" s="129">
        <f t="shared" si="558"/>
        <v>3948</v>
      </c>
      <c r="H1353" s="134">
        <f t="shared" si="559"/>
        <v>0.28039772727272727</v>
      </c>
      <c r="I1353" s="2"/>
      <c r="J1353" s="2">
        <f t="shared" si="550"/>
        <v>0.35113636363636364</v>
      </c>
      <c r="K1353" s="2">
        <f t="shared" si="551"/>
        <v>0.63153409090909096</v>
      </c>
      <c r="L1353" s="2">
        <f t="shared" si="552"/>
        <v>0</v>
      </c>
      <c r="M1353" s="2">
        <f t="shared" si="553"/>
        <v>1.7329545454545459E-2</v>
      </c>
      <c r="N1353" s="63">
        <v>4944</v>
      </c>
      <c r="O1353" s="63">
        <v>8892</v>
      </c>
      <c r="P1353" s="63">
        <v>0</v>
      </c>
      <c r="Q1353" s="63">
        <v>166</v>
      </c>
      <c r="R1353" s="63">
        <v>25</v>
      </c>
      <c r="S1353" s="63">
        <v>27</v>
      </c>
      <c r="T1353" s="63">
        <v>8</v>
      </c>
      <c r="U1353" s="63">
        <v>0</v>
      </c>
      <c r="V1353" s="63">
        <v>0</v>
      </c>
      <c r="W1353" s="63">
        <v>18</v>
      </c>
      <c r="X1353" s="63">
        <v>0</v>
      </c>
      <c r="Y1353" s="63">
        <v>0</v>
      </c>
      <c r="Z1353" s="63">
        <v>0</v>
      </c>
      <c r="AA1353" s="63">
        <v>0</v>
      </c>
      <c r="AB1353" s="63">
        <v>0</v>
      </c>
      <c r="AC1353" s="63">
        <v>0</v>
      </c>
      <c r="AD1353" s="63">
        <v>0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0</v>
      </c>
      <c r="AP1353" s="63">
        <v>0</v>
      </c>
      <c r="AQ1353" s="63">
        <v>0</v>
      </c>
      <c r="AR1353" s="63">
        <v>0</v>
      </c>
      <c r="AS1353" s="63">
        <v>0</v>
      </c>
      <c r="AT1353" s="63">
        <v>0</v>
      </c>
      <c r="AU1353" s="63">
        <v>0</v>
      </c>
      <c r="AV1353" s="63">
        <v>0</v>
      </c>
      <c r="AW1353" s="63">
        <v>0</v>
      </c>
      <c r="AX1353" s="63">
        <v>0</v>
      </c>
      <c r="AY1353" s="63">
        <v>0</v>
      </c>
      <c r="BA1353" s="5">
        <f>IF(Q1353&gt;0,RANK(Q1353,(N1353:P1353,Q1353:AE1353)),0)</f>
        <v>3</v>
      </c>
      <c r="BB1353" s="5">
        <f>IF(R1353&gt;0,RANK(R1353,(N1353:P1353,Q1353:AE1353)),0)</f>
        <v>5</v>
      </c>
      <c r="BC1353" s="5">
        <f>IF(T1353&gt;0,RANK(T1353,(N1353:P1353,Q1353:AE1353)),0)</f>
        <v>7</v>
      </c>
      <c r="BD1353" s="5">
        <f>IF(S1353&gt;0,RANK(S1353,(N1353:P1353,Q1353:AE1353)),0)</f>
        <v>4</v>
      </c>
      <c r="BE1353" s="2">
        <f t="shared" si="554"/>
        <v>1.1789772727272727E-2</v>
      </c>
      <c r="BF1353" s="2">
        <f t="shared" si="555"/>
        <v>1.7755681818181818E-3</v>
      </c>
      <c r="BG1353" s="2">
        <f t="shared" si="556"/>
        <v>5.6818181818181815E-4</v>
      </c>
      <c r="BH1353" s="2">
        <f t="shared" si="557"/>
        <v>1.9176136363636364E-3</v>
      </c>
      <c r="BJ1353" t="s">
        <v>2453</v>
      </c>
      <c r="BK1353" t="s">
        <v>3112</v>
      </c>
      <c r="BL1353" s="8">
        <v>2</v>
      </c>
      <c r="BN1353" s="112">
        <v>26</v>
      </c>
      <c r="BO1353" s="114">
        <v>127</v>
      </c>
      <c r="BP1353" s="118">
        <f t="shared" si="548"/>
        <v>26127</v>
      </c>
      <c r="BQ1353" s="118">
        <f t="shared" si="547"/>
        <v>26127</v>
      </c>
      <c r="BR1353" s="5" t="s">
        <v>3151</v>
      </c>
      <c r="CC1353" s="63">
        <f t="shared" si="546"/>
        <v>14080</v>
      </c>
      <c r="CE1353" s="63">
        <v>18</v>
      </c>
      <c r="CH1353" s="63">
        <v>0</v>
      </c>
      <c r="CI1353" s="63">
        <v>0</v>
      </c>
    </row>
    <row r="1354" spans="1:87" ht="15" hidden="1" customHeight="1" outlineLevel="1">
      <c r="A1354" t="s">
        <v>272</v>
      </c>
      <c r="B1354" t="s">
        <v>3112</v>
      </c>
      <c r="C1354" s="1">
        <f t="shared" ref="C1354:C1373" si="560">SUM(N1354:AY1354)</f>
        <v>11907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0</v>
      </c>
      <c r="G1354" s="129">
        <f t="shared" si="558"/>
        <v>4778</v>
      </c>
      <c r="H1354" s="134">
        <f t="shared" si="559"/>
        <v>0.40127656000671874</v>
      </c>
      <c r="I1354" s="2"/>
      <c r="J1354" s="2">
        <f t="shared" ref="J1354:J1373" si="561">IF($C1354=0,"-",N1354/$C1354)</f>
        <v>0.2918451331149744</v>
      </c>
      <c r="K1354" s="2">
        <f t="shared" ref="K1354:K1373" si="562">IF($C1354=0,"-",O1354/$C1354)</f>
        <v>0.69312169312169314</v>
      </c>
      <c r="L1354" s="2">
        <f t="shared" ref="L1354:L1373" si="563">IF($C1354=0,"-",P1354/$C1354)</f>
        <v>0</v>
      </c>
      <c r="M1354" s="2">
        <f t="shared" ref="M1354:M1373" si="564">IF(C1354=0,"-",(1-J1354-K1354-L1354))</f>
        <v>1.5033173763332464E-2</v>
      </c>
      <c r="N1354" s="63">
        <v>3475</v>
      </c>
      <c r="O1354" s="63">
        <v>8253</v>
      </c>
      <c r="P1354" s="63">
        <v>0</v>
      </c>
      <c r="Q1354" s="63">
        <v>134</v>
      </c>
      <c r="R1354" s="63">
        <v>26</v>
      </c>
      <c r="S1354" s="63">
        <v>11</v>
      </c>
      <c r="T1354" s="63">
        <v>8</v>
      </c>
      <c r="U1354" s="63">
        <v>0</v>
      </c>
      <c r="V1354" s="63">
        <v>0</v>
      </c>
      <c r="W1354" s="63">
        <v>0</v>
      </c>
      <c r="X1354" s="63">
        <v>0</v>
      </c>
      <c r="Y1354" s="63">
        <v>0</v>
      </c>
      <c r="Z1354" s="63">
        <v>0</v>
      </c>
      <c r="AA1354" s="63">
        <v>0</v>
      </c>
      <c r="AB1354" s="63">
        <v>0</v>
      </c>
      <c r="AC1354" s="63">
        <v>0</v>
      </c>
      <c r="AD1354" s="63">
        <v>0</v>
      </c>
      <c r="AE1354" s="63">
        <v>0</v>
      </c>
      <c r="AF1354" s="63">
        <v>0</v>
      </c>
      <c r="AG1354" s="63">
        <v>0</v>
      </c>
      <c r="AH1354" s="63">
        <v>0</v>
      </c>
      <c r="AI1354" s="63">
        <v>0</v>
      </c>
      <c r="AJ1354" s="63">
        <v>0</v>
      </c>
      <c r="AK1354" s="63">
        <v>0</v>
      </c>
      <c r="AL1354" s="63">
        <v>0</v>
      </c>
      <c r="AM1354" s="63">
        <v>0</v>
      </c>
      <c r="AN1354" s="63">
        <v>0</v>
      </c>
      <c r="AO1354" s="63">
        <v>0</v>
      </c>
      <c r="AP1354" s="63">
        <v>0</v>
      </c>
      <c r="AQ1354" s="63">
        <v>0</v>
      </c>
      <c r="AR1354" s="63">
        <v>0</v>
      </c>
      <c r="AS1354" s="63">
        <v>0</v>
      </c>
      <c r="AT1354" s="63">
        <v>0</v>
      </c>
      <c r="AU1354" s="63">
        <v>0</v>
      </c>
      <c r="AV1354" s="63">
        <v>0</v>
      </c>
      <c r="AW1354" s="63">
        <v>0</v>
      </c>
      <c r="AX1354" s="63">
        <v>0</v>
      </c>
      <c r="AY1354" s="63">
        <v>0</v>
      </c>
      <c r="BA1354" s="5">
        <f>IF(Q1354&gt;0,RANK(Q1354,(N1354:P1354,Q1354:AE1354)),0)</f>
        <v>3</v>
      </c>
      <c r="BB1354" s="5">
        <f>IF(R1354&gt;0,RANK(R1354,(N1354:P1354,Q1354:AE1354)),0)</f>
        <v>4</v>
      </c>
      <c r="BC1354" s="5">
        <f>IF(T1354&gt;0,RANK(T1354,(N1354:P1354,Q1354:AE1354)),0)</f>
        <v>6</v>
      </c>
      <c r="BD1354" s="5">
        <f>IF(S1354&gt;0,RANK(S1354,(N1354:P1354,Q1354:AE1354)),0)</f>
        <v>5</v>
      </c>
      <c r="BE1354" s="2">
        <f t="shared" ref="BE1354:BE1373" si="565">IF($C1354=0,"-",Q1354/$C1354)</f>
        <v>1.1253884269757286E-2</v>
      </c>
      <c r="BF1354" s="2">
        <f t="shared" ref="BF1354:BF1373" si="566">IF($C1354=0,"-",R1354/$C1354)</f>
        <v>2.1835894851767869E-3</v>
      </c>
      <c r="BG1354" s="2">
        <f t="shared" ref="BG1354:BG1373" si="567">IF($C1354=0,"-",T1354/$C1354)</f>
        <v>6.7187368774670358E-4</v>
      </c>
      <c r="BH1354" s="2">
        <f t="shared" ref="BH1354:BH1373" si="568">IF($C1354=0,"-",S1354/$C1354)</f>
        <v>9.2382632065171751E-4</v>
      </c>
      <c r="BJ1354" t="s">
        <v>272</v>
      </c>
      <c r="BK1354" t="s">
        <v>3112</v>
      </c>
      <c r="BL1354" s="8">
        <v>4</v>
      </c>
      <c r="BN1354" s="112">
        <v>26</v>
      </c>
      <c r="BO1354" s="114">
        <v>129</v>
      </c>
      <c r="BP1354" s="118">
        <f t="shared" si="548"/>
        <v>26129</v>
      </c>
      <c r="BQ1354" s="118">
        <f t="shared" si="547"/>
        <v>26129</v>
      </c>
      <c r="BR1354" s="5" t="s">
        <v>3151</v>
      </c>
      <c r="BV1354" s="63"/>
      <c r="CC1354" s="63">
        <f t="shared" si="546"/>
        <v>11907</v>
      </c>
      <c r="CD1354" s="129"/>
      <c r="CE1354" s="63">
        <v>0</v>
      </c>
      <c r="CH1354" s="63">
        <v>0</v>
      </c>
      <c r="CI1354" s="63">
        <v>0</v>
      </c>
    </row>
    <row r="1355" spans="1:87" ht="15" hidden="1" customHeight="1" outlineLevel="1">
      <c r="A1355" t="s">
        <v>2702</v>
      </c>
      <c r="B1355" t="s">
        <v>3112</v>
      </c>
      <c r="C1355" s="1">
        <f t="shared" si="560"/>
        <v>3810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0</v>
      </c>
      <c r="G1355" s="129">
        <f t="shared" si="558"/>
        <v>967</v>
      </c>
      <c r="H1355" s="134">
        <f t="shared" si="559"/>
        <v>0.25380577427821521</v>
      </c>
      <c r="I1355" s="2"/>
      <c r="J1355" s="2">
        <f t="shared" si="561"/>
        <v>0.36509186351706036</v>
      </c>
      <c r="K1355" s="2">
        <f t="shared" si="562"/>
        <v>0.61889763779527562</v>
      </c>
      <c r="L1355" s="2">
        <f t="shared" si="563"/>
        <v>0</v>
      </c>
      <c r="M1355" s="2">
        <f t="shared" si="564"/>
        <v>1.6010498687664021E-2</v>
      </c>
      <c r="N1355" s="63">
        <v>1391</v>
      </c>
      <c r="O1355" s="63">
        <v>2358</v>
      </c>
      <c r="P1355" s="63">
        <v>0</v>
      </c>
      <c r="Q1355" s="63">
        <v>30</v>
      </c>
      <c r="R1355" s="63">
        <v>13</v>
      </c>
      <c r="S1355" s="63">
        <v>8</v>
      </c>
      <c r="T1355" s="63">
        <v>4</v>
      </c>
      <c r="U1355" s="63">
        <v>0</v>
      </c>
      <c r="V1355" s="63">
        <v>0</v>
      </c>
      <c r="W1355" s="63">
        <v>6</v>
      </c>
      <c r="X1355" s="63">
        <v>0</v>
      </c>
      <c r="Y1355" s="63">
        <v>0</v>
      </c>
      <c r="Z1355" s="63">
        <v>0</v>
      </c>
      <c r="AA1355" s="63">
        <v>0</v>
      </c>
      <c r="AB1355" s="63">
        <v>0</v>
      </c>
      <c r="AC1355" s="63">
        <v>0</v>
      </c>
      <c r="AD1355" s="63">
        <v>0</v>
      </c>
      <c r="AE1355" s="63">
        <v>0</v>
      </c>
      <c r="AF1355" s="63">
        <v>0</v>
      </c>
      <c r="AG1355" s="63">
        <v>0</v>
      </c>
      <c r="AH1355" s="63">
        <v>0</v>
      </c>
      <c r="AI1355" s="63">
        <v>0</v>
      </c>
      <c r="AJ1355" s="63">
        <v>0</v>
      </c>
      <c r="AK1355" s="63">
        <v>0</v>
      </c>
      <c r="AL1355" s="63">
        <v>0</v>
      </c>
      <c r="AM1355" s="63">
        <v>0</v>
      </c>
      <c r="AN1355" s="63">
        <v>0</v>
      </c>
      <c r="AO1355" s="63">
        <v>0</v>
      </c>
      <c r="AP1355" s="63">
        <v>0</v>
      </c>
      <c r="AQ1355" s="63">
        <v>0</v>
      </c>
      <c r="AR1355" s="63">
        <v>0</v>
      </c>
      <c r="AS1355" s="63">
        <v>0</v>
      </c>
      <c r="AT1355" s="63">
        <v>0</v>
      </c>
      <c r="AU1355" s="63">
        <v>0</v>
      </c>
      <c r="AV1355" s="63">
        <v>0</v>
      </c>
      <c r="AW1355" s="63">
        <v>0</v>
      </c>
      <c r="AX1355" s="63">
        <v>0</v>
      </c>
      <c r="AY1355" s="63">
        <v>0</v>
      </c>
      <c r="BA1355" s="5">
        <f>IF(Q1355&gt;0,RANK(Q1355,(N1355:P1355,Q1355:AE1355)),0)</f>
        <v>3</v>
      </c>
      <c r="BB1355" s="5">
        <f>IF(R1355&gt;0,RANK(R1355,(N1355:P1355,Q1355:AE1355)),0)</f>
        <v>4</v>
      </c>
      <c r="BC1355" s="5">
        <f>IF(T1355&gt;0,RANK(T1355,(N1355:P1355,Q1355:AE1355)),0)</f>
        <v>7</v>
      </c>
      <c r="BD1355" s="5">
        <f>IF(S1355&gt;0,RANK(S1355,(N1355:P1355,Q1355:AE1355)),0)</f>
        <v>5</v>
      </c>
      <c r="BE1355" s="2">
        <f t="shared" si="565"/>
        <v>7.874015748031496E-3</v>
      </c>
      <c r="BF1355" s="2">
        <f t="shared" si="566"/>
        <v>3.4120734908136482E-3</v>
      </c>
      <c r="BG1355" s="2">
        <f t="shared" si="567"/>
        <v>1.0498687664041995E-3</v>
      </c>
      <c r="BH1355" s="2">
        <f t="shared" si="568"/>
        <v>2.0997375328083989E-3</v>
      </c>
      <c r="BJ1355" t="s">
        <v>2702</v>
      </c>
      <c r="BK1355" t="s">
        <v>3112</v>
      </c>
      <c r="BL1355" s="8">
        <v>1</v>
      </c>
      <c r="BN1355" s="112">
        <v>26</v>
      </c>
      <c r="BO1355" s="114">
        <v>131</v>
      </c>
      <c r="BP1355" s="118">
        <f t="shared" si="548"/>
        <v>26131</v>
      </c>
      <c r="BQ1355" s="118">
        <f t="shared" si="547"/>
        <v>26131</v>
      </c>
      <c r="BR1355" s="5" t="s">
        <v>3151</v>
      </c>
      <c r="CC1355" s="63">
        <f t="shared" ref="CC1355:CC1373" si="569">C1355-CD1355</f>
        <v>3810</v>
      </c>
      <c r="CE1355" s="63">
        <v>6</v>
      </c>
      <c r="CH1355" s="63">
        <v>0</v>
      </c>
      <c r="CI1355" s="63">
        <v>0</v>
      </c>
    </row>
    <row r="1356" spans="1:87" ht="15" hidden="1" customHeight="1" outlineLevel="1">
      <c r="A1356" t="s">
        <v>847</v>
      </c>
      <c r="B1356" t="s">
        <v>3112</v>
      </c>
      <c r="C1356" s="1">
        <f t="shared" si="560"/>
        <v>12340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0</v>
      </c>
      <c r="G1356" s="129">
        <f t="shared" si="558"/>
        <v>5714</v>
      </c>
      <c r="H1356" s="134">
        <f t="shared" si="559"/>
        <v>0.46304700162074552</v>
      </c>
      <c r="I1356" s="2"/>
      <c r="J1356" s="2">
        <f t="shared" si="561"/>
        <v>0.26045380875202595</v>
      </c>
      <c r="K1356" s="2">
        <f t="shared" si="562"/>
        <v>0.72350081037277147</v>
      </c>
      <c r="L1356" s="2">
        <f t="shared" si="563"/>
        <v>0</v>
      </c>
      <c r="M1356" s="2">
        <f t="shared" si="564"/>
        <v>1.6045380875202575E-2</v>
      </c>
      <c r="N1356" s="63">
        <v>3214</v>
      </c>
      <c r="O1356" s="63">
        <v>8928</v>
      </c>
      <c r="P1356" s="63">
        <v>0</v>
      </c>
      <c r="Q1356" s="63">
        <v>135</v>
      </c>
      <c r="R1356" s="63">
        <v>28</v>
      </c>
      <c r="S1356" s="63">
        <v>21</v>
      </c>
      <c r="T1356" s="63">
        <v>3</v>
      </c>
      <c r="U1356" s="63">
        <v>0</v>
      </c>
      <c r="V1356" s="63">
        <v>0</v>
      </c>
      <c r="W1356" s="63">
        <v>11</v>
      </c>
      <c r="X1356" s="63">
        <v>0</v>
      </c>
      <c r="Y1356" s="63">
        <v>0</v>
      </c>
      <c r="Z1356" s="63">
        <v>0</v>
      </c>
      <c r="AA1356" s="63">
        <v>0</v>
      </c>
      <c r="AB1356" s="63">
        <v>0</v>
      </c>
      <c r="AC1356" s="63">
        <v>0</v>
      </c>
      <c r="AD1356" s="63">
        <v>0</v>
      </c>
      <c r="AE1356" s="63">
        <v>0</v>
      </c>
      <c r="AF1356" s="63">
        <v>0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0</v>
      </c>
      <c r="AP1356" s="63">
        <v>0</v>
      </c>
      <c r="AQ1356" s="63">
        <v>0</v>
      </c>
      <c r="AR1356" s="63">
        <v>0</v>
      </c>
      <c r="AS1356" s="63">
        <v>0</v>
      </c>
      <c r="AT1356" s="63">
        <v>0</v>
      </c>
      <c r="AU1356" s="63">
        <v>0</v>
      </c>
      <c r="AV1356" s="63">
        <v>0</v>
      </c>
      <c r="AW1356" s="63">
        <v>0</v>
      </c>
      <c r="AX1356" s="63">
        <v>0</v>
      </c>
      <c r="AY1356" s="63">
        <v>0</v>
      </c>
      <c r="BA1356" s="5">
        <f>IF(Q1356&gt;0,RANK(Q1356,(N1356:P1356,Q1356:AE1356)),0)</f>
        <v>3</v>
      </c>
      <c r="BB1356" s="5">
        <f>IF(R1356&gt;0,RANK(R1356,(N1356:P1356,Q1356:AE1356)),0)</f>
        <v>4</v>
      </c>
      <c r="BC1356" s="5">
        <f>IF(T1356&gt;0,RANK(T1356,(N1356:P1356,Q1356:AE1356)),0)</f>
        <v>7</v>
      </c>
      <c r="BD1356" s="5">
        <f>IF(S1356&gt;0,RANK(S1356,(N1356:P1356,Q1356:AE1356)),0)</f>
        <v>5</v>
      </c>
      <c r="BE1356" s="2">
        <f t="shared" si="565"/>
        <v>1.094003241491086E-2</v>
      </c>
      <c r="BF1356" s="2">
        <f t="shared" si="566"/>
        <v>2.2690437601296598E-3</v>
      </c>
      <c r="BG1356" s="2">
        <f t="shared" si="567"/>
        <v>2.4311183144246353E-4</v>
      </c>
      <c r="BH1356" s="2">
        <f t="shared" si="568"/>
        <v>1.7017828200972447E-3</v>
      </c>
      <c r="BJ1356" t="s">
        <v>847</v>
      </c>
      <c r="BK1356" t="s">
        <v>3112</v>
      </c>
      <c r="BL1356" s="8">
        <v>4</v>
      </c>
      <c r="BN1356" s="112">
        <v>26</v>
      </c>
      <c r="BO1356" s="114">
        <v>133</v>
      </c>
      <c r="BP1356" s="118">
        <f t="shared" si="548"/>
        <v>26133</v>
      </c>
      <c r="BQ1356" s="118">
        <f t="shared" si="547"/>
        <v>26133</v>
      </c>
      <c r="BR1356" s="5" t="s">
        <v>3151</v>
      </c>
      <c r="CC1356" s="63">
        <f t="shared" si="569"/>
        <v>12340</v>
      </c>
      <c r="CE1356" s="63">
        <v>11</v>
      </c>
      <c r="CH1356" s="63">
        <v>0</v>
      </c>
      <c r="CI1356" s="63">
        <v>0</v>
      </c>
    </row>
    <row r="1357" spans="1:87" ht="15" hidden="1" customHeight="1" outlineLevel="1">
      <c r="A1357" t="s">
        <v>2620</v>
      </c>
      <c r="B1357" t="s">
        <v>3112</v>
      </c>
      <c r="C1357" s="1">
        <f t="shared" si="560"/>
        <v>4880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0</v>
      </c>
      <c r="G1357" s="129">
        <f t="shared" si="558"/>
        <v>2124</v>
      </c>
      <c r="H1357" s="134">
        <f t="shared" si="559"/>
        <v>0.43524590163934423</v>
      </c>
      <c r="I1357" s="2"/>
      <c r="J1357" s="2">
        <f t="shared" si="561"/>
        <v>0.27500000000000002</v>
      </c>
      <c r="K1357" s="2">
        <f t="shared" si="562"/>
        <v>0.71024590163934431</v>
      </c>
      <c r="L1357" s="2">
        <f t="shared" si="563"/>
        <v>0</v>
      </c>
      <c r="M1357" s="2">
        <f t="shared" si="564"/>
        <v>1.4754098360655665E-2</v>
      </c>
      <c r="N1357" s="63">
        <v>1342</v>
      </c>
      <c r="O1357" s="63">
        <v>3466</v>
      </c>
      <c r="P1357" s="63">
        <v>0</v>
      </c>
      <c r="Q1357" s="63">
        <v>39</v>
      </c>
      <c r="R1357" s="63">
        <v>11</v>
      </c>
      <c r="S1357" s="63">
        <v>12</v>
      </c>
      <c r="T1357" s="63">
        <v>4</v>
      </c>
      <c r="U1357" s="63">
        <v>0</v>
      </c>
      <c r="V1357" s="63">
        <v>0</v>
      </c>
      <c r="W1357" s="63">
        <v>6</v>
      </c>
      <c r="X1357" s="63">
        <v>0</v>
      </c>
      <c r="Y1357" s="63">
        <v>0</v>
      </c>
      <c r="Z1357" s="63">
        <v>0</v>
      </c>
      <c r="AA1357" s="63">
        <v>0</v>
      </c>
      <c r="AB1357" s="63">
        <v>0</v>
      </c>
      <c r="AC1357" s="63">
        <v>0</v>
      </c>
      <c r="AD1357" s="63">
        <v>0</v>
      </c>
      <c r="AE1357" s="63">
        <v>0</v>
      </c>
      <c r="AF1357" s="63">
        <v>0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0</v>
      </c>
      <c r="AM1357" s="63">
        <v>0</v>
      </c>
      <c r="AN1357" s="63">
        <v>0</v>
      </c>
      <c r="AO1357" s="63">
        <v>0</v>
      </c>
      <c r="AP1357" s="63">
        <v>0</v>
      </c>
      <c r="AQ1357" s="63">
        <v>0</v>
      </c>
      <c r="AR1357" s="63">
        <v>0</v>
      </c>
      <c r="AS1357" s="63">
        <v>0</v>
      </c>
      <c r="AT1357" s="63">
        <v>0</v>
      </c>
      <c r="AU1357" s="63">
        <v>0</v>
      </c>
      <c r="AV1357" s="63">
        <v>0</v>
      </c>
      <c r="AW1357" s="63">
        <v>0</v>
      </c>
      <c r="AX1357" s="63">
        <v>0</v>
      </c>
      <c r="AY1357" s="63">
        <v>0</v>
      </c>
      <c r="BA1357" s="5">
        <f>IF(Q1357&gt;0,RANK(Q1357,(N1357:P1357,Q1357:AE1357)),0)</f>
        <v>3</v>
      </c>
      <c r="BB1357" s="5">
        <f>IF(R1357&gt;0,RANK(R1357,(N1357:P1357,Q1357:AE1357)),0)</f>
        <v>5</v>
      </c>
      <c r="BC1357" s="5">
        <f>IF(T1357&gt;0,RANK(T1357,(N1357:P1357,Q1357:AE1357)),0)</f>
        <v>7</v>
      </c>
      <c r="BD1357" s="5">
        <f>IF(S1357&gt;0,RANK(S1357,(N1357:P1357,Q1357:AE1357)),0)</f>
        <v>4</v>
      </c>
      <c r="BE1357" s="2">
        <f t="shared" si="565"/>
        <v>7.9918032786885241E-3</v>
      </c>
      <c r="BF1357" s="2">
        <f t="shared" si="566"/>
        <v>2.2540983606557379E-3</v>
      </c>
      <c r="BG1357" s="2">
        <f t="shared" si="567"/>
        <v>8.1967213114754098E-4</v>
      </c>
      <c r="BH1357" s="2">
        <f t="shared" si="568"/>
        <v>2.4590163934426232E-3</v>
      </c>
      <c r="BJ1357" t="s">
        <v>2620</v>
      </c>
      <c r="BK1357" t="s">
        <v>3112</v>
      </c>
      <c r="BL1357" s="8">
        <v>1</v>
      </c>
      <c r="BN1357" s="112">
        <v>26</v>
      </c>
      <c r="BO1357" s="114">
        <v>135</v>
      </c>
      <c r="BP1357" s="118">
        <f t="shared" si="548"/>
        <v>26135</v>
      </c>
      <c r="BQ1357" s="118">
        <f t="shared" si="547"/>
        <v>26135</v>
      </c>
      <c r="BR1357" s="5" t="s">
        <v>3151</v>
      </c>
      <c r="CC1357" s="63">
        <f t="shared" si="569"/>
        <v>4880</v>
      </c>
      <c r="CE1357" s="63">
        <v>6</v>
      </c>
      <c r="CH1357" s="63">
        <v>0</v>
      </c>
      <c r="CI1357" s="63">
        <v>0</v>
      </c>
    </row>
    <row r="1358" spans="1:87" ht="15" hidden="1" customHeight="1" outlineLevel="1">
      <c r="A1358" t="s">
        <v>2981</v>
      </c>
      <c r="B1358" t="s">
        <v>3112</v>
      </c>
      <c r="C1358" s="1">
        <f t="shared" si="560"/>
        <v>14775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0</v>
      </c>
      <c r="G1358" s="129">
        <f t="shared" si="558"/>
        <v>5036</v>
      </c>
      <c r="H1358" s="134">
        <f t="shared" si="559"/>
        <v>0.34084602368866329</v>
      </c>
      <c r="I1358" s="2"/>
      <c r="J1358" s="2">
        <f t="shared" si="561"/>
        <v>0.32101522842639596</v>
      </c>
      <c r="K1358" s="2">
        <f t="shared" si="562"/>
        <v>0.6618612521150592</v>
      </c>
      <c r="L1358" s="2">
        <f t="shared" si="563"/>
        <v>0</v>
      </c>
      <c r="M1358" s="2">
        <f t="shared" si="564"/>
        <v>1.7123519458544845E-2</v>
      </c>
      <c r="N1358" s="63">
        <v>4743</v>
      </c>
      <c r="O1358" s="63">
        <v>9779</v>
      </c>
      <c r="P1358" s="63">
        <v>0</v>
      </c>
      <c r="Q1358" s="63">
        <v>177</v>
      </c>
      <c r="R1358" s="63">
        <v>26</v>
      </c>
      <c r="S1358" s="63">
        <v>23</v>
      </c>
      <c r="T1358" s="63">
        <v>8</v>
      </c>
      <c r="U1358" s="63">
        <v>0</v>
      </c>
      <c r="V1358" s="63">
        <v>0</v>
      </c>
      <c r="W1358" s="63">
        <v>18</v>
      </c>
      <c r="X1358" s="63">
        <v>0</v>
      </c>
      <c r="Y1358" s="63">
        <v>0</v>
      </c>
      <c r="Z1358" s="63">
        <v>1</v>
      </c>
      <c r="AA1358" s="63">
        <v>0</v>
      </c>
      <c r="AB1358" s="63">
        <v>0</v>
      </c>
      <c r="AC1358" s="63">
        <v>0</v>
      </c>
      <c r="AD1358" s="63">
        <v>0</v>
      </c>
      <c r="AE1358" s="63">
        <v>0</v>
      </c>
      <c r="AF1358" s="63">
        <v>0</v>
      </c>
      <c r="AG1358" s="63">
        <v>0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0</v>
      </c>
      <c r="AP1358" s="63">
        <v>0</v>
      </c>
      <c r="AQ1358" s="63">
        <v>0</v>
      </c>
      <c r="AR1358" s="63">
        <v>0</v>
      </c>
      <c r="AS1358" s="63">
        <v>0</v>
      </c>
      <c r="AT1358" s="63">
        <v>0</v>
      </c>
      <c r="AU1358" s="63">
        <v>0</v>
      </c>
      <c r="AV1358" s="63">
        <v>0</v>
      </c>
      <c r="AW1358" s="63">
        <v>0</v>
      </c>
      <c r="AX1358" s="63">
        <v>0</v>
      </c>
      <c r="AY1358" s="63">
        <v>0</v>
      </c>
      <c r="BA1358" s="5">
        <f>IF(Q1358&gt;0,RANK(Q1358,(N1358:P1358,Q1358:AE1358)),0)</f>
        <v>3</v>
      </c>
      <c r="BB1358" s="5">
        <f>IF(R1358&gt;0,RANK(R1358,(N1358:P1358,Q1358:AE1358)),0)</f>
        <v>4</v>
      </c>
      <c r="BC1358" s="5">
        <f>IF(T1358&gt;0,RANK(T1358,(N1358:P1358,Q1358:AE1358)),0)</f>
        <v>7</v>
      </c>
      <c r="BD1358" s="5">
        <f>IF(S1358&gt;0,RANK(S1358,(N1358:P1358,Q1358:AE1358)),0)</f>
        <v>5</v>
      </c>
      <c r="BE1358" s="2">
        <f t="shared" si="565"/>
        <v>1.1979695431472081E-2</v>
      </c>
      <c r="BF1358" s="2">
        <f t="shared" si="566"/>
        <v>1.7597292724196277E-3</v>
      </c>
      <c r="BG1358" s="2">
        <f t="shared" si="567"/>
        <v>5.4145516074450087E-4</v>
      </c>
      <c r="BH1358" s="2">
        <f t="shared" si="568"/>
        <v>1.5566835871404399E-3</v>
      </c>
      <c r="BJ1358" t="s">
        <v>2981</v>
      </c>
      <c r="BK1358" t="s">
        <v>3112</v>
      </c>
      <c r="BL1358" s="8">
        <v>1</v>
      </c>
      <c r="BN1358" s="112">
        <v>26</v>
      </c>
      <c r="BO1358" s="114">
        <v>137</v>
      </c>
      <c r="BP1358" s="118">
        <f t="shared" si="548"/>
        <v>26137</v>
      </c>
      <c r="BQ1358" s="118">
        <f t="shared" si="547"/>
        <v>26137</v>
      </c>
      <c r="BR1358" s="5" t="s">
        <v>3151</v>
      </c>
      <c r="CC1358" s="63">
        <f t="shared" si="569"/>
        <v>14775</v>
      </c>
      <c r="CD1358" s="129"/>
      <c r="CE1358" s="63">
        <v>18</v>
      </c>
      <c r="CH1358" s="63">
        <v>0</v>
      </c>
      <c r="CI1358" s="63">
        <v>0</v>
      </c>
    </row>
    <row r="1359" spans="1:87" ht="15" hidden="1" customHeight="1" outlineLevel="1">
      <c r="A1359" t="s">
        <v>37</v>
      </c>
      <c r="B1359" t="s">
        <v>3112</v>
      </c>
      <c r="C1359" s="1">
        <f t="shared" si="560"/>
        <v>168713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0</v>
      </c>
      <c r="G1359" s="129">
        <f t="shared" si="558"/>
        <v>36208</v>
      </c>
      <c r="H1359" s="134">
        <f t="shared" si="559"/>
        <v>0.21461298180934488</v>
      </c>
      <c r="I1359" s="2"/>
      <c r="J1359" s="2">
        <f t="shared" si="561"/>
        <v>0.38352112759538387</v>
      </c>
      <c r="K1359" s="2">
        <f t="shared" si="562"/>
        <v>0.59813410940472878</v>
      </c>
      <c r="L1359" s="2">
        <f t="shared" si="563"/>
        <v>0</v>
      </c>
      <c r="M1359" s="2">
        <f t="shared" si="564"/>
        <v>1.834476299988741E-2</v>
      </c>
      <c r="N1359" s="63">
        <v>64705</v>
      </c>
      <c r="O1359" s="63">
        <v>100913</v>
      </c>
      <c r="P1359" s="63">
        <v>0</v>
      </c>
      <c r="Q1359" s="63">
        <v>2315</v>
      </c>
      <c r="R1359" s="63">
        <v>367</v>
      </c>
      <c r="S1359" s="63">
        <v>215</v>
      </c>
      <c r="T1359" s="63">
        <v>112</v>
      </c>
      <c r="U1359" s="63">
        <v>0</v>
      </c>
      <c r="V1359" s="63">
        <v>0</v>
      </c>
      <c r="W1359" s="63">
        <v>0</v>
      </c>
      <c r="X1359" s="63">
        <v>0</v>
      </c>
      <c r="Y1359" s="63">
        <v>0</v>
      </c>
      <c r="Z1359" s="63">
        <v>76</v>
      </c>
      <c r="AA1359" s="63">
        <v>0</v>
      </c>
      <c r="AB1359" s="63">
        <v>0</v>
      </c>
      <c r="AC1359" s="63">
        <v>0</v>
      </c>
      <c r="AD1359" s="63">
        <v>0</v>
      </c>
      <c r="AE1359" s="63">
        <v>0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3</v>
      </c>
      <c r="AM1359" s="63">
        <v>0</v>
      </c>
      <c r="AN1359" s="63">
        <v>0</v>
      </c>
      <c r="AO1359" s="63">
        <v>0</v>
      </c>
      <c r="AP1359" s="63">
        <v>0</v>
      </c>
      <c r="AQ1359" s="63">
        <v>0</v>
      </c>
      <c r="AR1359" s="63">
        <v>0</v>
      </c>
      <c r="AS1359" s="63">
        <v>0</v>
      </c>
      <c r="AT1359" s="63">
        <v>0</v>
      </c>
      <c r="AU1359" s="63">
        <v>7</v>
      </c>
      <c r="AV1359" s="63">
        <v>0</v>
      </c>
      <c r="AW1359" s="63">
        <v>0</v>
      </c>
      <c r="AX1359" s="63">
        <v>0</v>
      </c>
      <c r="AY1359" s="63">
        <v>0</v>
      </c>
      <c r="BA1359" s="5">
        <f>IF(Q1359&gt;0,RANK(Q1359,(N1359:P1359,Q1359:AE1359)),0)</f>
        <v>3</v>
      </c>
      <c r="BB1359" s="5">
        <f>IF(R1359&gt;0,RANK(R1359,(N1359:P1359,Q1359:AE1359)),0)</f>
        <v>4</v>
      </c>
      <c r="BC1359" s="5">
        <f>IF(T1359&gt;0,RANK(T1359,(N1359:P1359,Q1359:AE1359)),0)</f>
        <v>6</v>
      </c>
      <c r="BD1359" s="5">
        <f>IF(S1359&gt;0,RANK(S1359,(N1359:P1359,Q1359:AE1359)),0)</f>
        <v>5</v>
      </c>
      <c r="BE1359" s="2">
        <f t="shared" si="565"/>
        <v>1.3721527090384262E-2</v>
      </c>
      <c r="BF1359" s="2">
        <f t="shared" si="566"/>
        <v>2.1752917676764682E-3</v>
      </c>
      <c r="BG1359" s="2">
        <f t="shared" si="567"/>
        <v>6.6384925880044808E-4</v>
      </c>
      <c r="BH1359" s="2">
        <f t="shared" si="568"/>
        <v>1.2743534878758601E-3</v>
      </c>
      <c r="BJ1359" t="s">
        <v>37</v>
      </c>
      <c r="BK1359" t="s">
        <v>3112</v>
      </c>
      <c r="BL1359" s="126">
        <v>2</v>
      </c>
      <c r="BN1359" s="112">
        <v>26</v>
      </c>
      <c r="BO1359" s="114">
        <v>139</v>
      </c>
      <c r="BP1359" s="118">
        <f t="shared" si="548"/>
        <v>26139</v>
      </c>
      <c r="BQ1359" s="118">
        <f t="shared" si="547"/>
        <v>26139</v>
      </c>
      <c r="BR1359" s="5" t="s">
        <v>3151</v>
      </c>
      <c r="CC1359" s="63">
        <f t="shared" si="569"/>
        <v>168713</v>
      </c>
      <c r="CE1359" s="63">
        <v>0</v>
      </c>
      <c r="CH1359" s="63">
        <v>0</v>
      </c>
      <c r="CI1359" s="63">
        <v>0</v>
      </c>
    </row>
    <row r="1360" spans="1:87" ht="15" hidden="1" customHeight="1" outlineLevel="1">
      <c r="A1360" t="s">
        <v>234</v>
      </c>
      <c r="B1360" t="s">
        <v>3112</v>
      </c>
      <c r="C1360" s="1">
        <f t="shared" si="560"/>
        <v>8355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0</v>
      </c>
      <c r="G1360" s="129">
        <f t="shared" si="558"/>
        <v>2431</v>
      </c>
      <c r="H1360" s="134">
        <f t="shared" si="559"/>
        <v>0.2909634949132256</v>
      </c>
      <c r="I1360" s="2"/>
      <c r="J1360" s="2">
        <f t="shared" si="561"/>
        <v>0.34841412327947335</v>
      </c>
      <c r="K1360" s="2">
        <f t="shared" si="562"/>
        <v>0.639377618192699</v>
      </c>
      <c r="L1360" s="2">
        <f t="shared" si="563"/>
        <v>0</v>
      </c>
      <c r="M1360" s="2">
        <f t="shared" si="564"/>
        <v>1.2208258527827698E-2</v>
      </c>
      <c r="N1360" s="63">
        <v>2911</v>
      </c>
      <c r="O1360" s="63">
        <v>5342</v>
      </c>
      <c r="P1360" s="63">
        <v>0</v>
      </c>
      <c r="Q1360" s="63">
        <v>70</v>
      </c>
      <c r="R1360" s="63">
        <v>5</v>
      </c>
      <c r="S1360" s="63">
        <v>10</v>
      </c>
      <c r="T1360" s="63">
        <v>4</v>
      </c>
      <c r="U1360" s="63">
        <v>0</v>
      </c>
      <c r="V1360" s="63">
        <v>0</v>
      </c>
      <c r="W1360" s="63">
        <v>11</v>
      </c>
      <c r="X1360" s="63">
        <v>0</v>
      </c>
      <c r="Y1360" s="63">
        <v>0</v>
      </c>
      <c r="Z1360" s="63">
        <v>2</v>
      </c>
      <c r="AA1360" s="63">
        <v>0</v>
      </c>
      <c r="AB1360" s="63">
        <v>0</v>
      </c>
      <c r="AC1360" s="63">
        <v>0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3">
        <v>0</v>
      </c>
      <c r="AR1360" s="63">
        <v>0</v>
      </c>
      <c r="AS1360" s="63">
        <v>0</v>
      </c>
      <c r="AT1360" s="63">
        <v>0</v>
      </c>
      <c r="AU1360" s="63">
        <v>0</v>
      </c>
      <c r="AV1360" s="63">
        <v>0</v>
      </c>
      <c r="AW1360" s="63">
        <v>0</v>
      </c>
      <c r="AX1360" s="63">
        <v>0</v>
      </c>
      <c r="AY1360" s="63">
        <v>0</v>
      </c>
      <c r="BA1360" s="5">
        <f>IF(Q1360&gt;0,RANK(Q1360,(N1360:P1360,Q1360:AE1360)),0)</f>
        <v>3</v>
      </c>
      <c r="BB1360" s="5">
        <f>IF(R1360&gt;0,RANK(R1360,(N1360:P1360,Q1360:AE1360)),0)</f>
        <v>6</v>
      </c>
      <c r="BC1360" s="5">
        <f>IF(T1360&gt;0,RANK(T1360,(N1360:P1360,Q1360:AE1360)),0)</f>
        <v>7</v>
      </c>
      <c r="BD1360" s="5">
        <f>IF(S1360&gt;0,RANK(S1360,(N1360:P1360,Q1360:AE1360)),0)</f>
        <v>5</v>
      </c>
      <c r="BE1360" s="2">
        <f t="shared" si="565"/>
        <v>8.3782166367444635E-3</v>
      </c>
      <c r="BF1360" s="2">
        <f t="shared" si="566"/>
        <v>5.9844404548174744E-4</v>
      </c>
      <c r="BG1360" s="2">
        <f t="shared" si="567"/>
        <v>4.7875523638539794E-4</v>
      </c>
      <c r="BH1360" s="2">
        <f t="shared" si="568"/>
        <v>1.1968880909634949E-3</v>
      </c>
      <c r="BJ1360" t="s">
        <v>234</v>
      </c>
      <c r="BK1360" t="s">
        <v>3112</v>
      </c>
      <c r="BL1360" s="8">
        <v>1</v>
      </c>
      <c r="BN1360" s="112">
        <v>26</v>
      </c>
      <c r="BO1360" s="114">
        <v>141</v>
      </c>
      <c r="BP1360" s="118">
        <f t="shared" si="548"/>
        <v>26141</v>
      </c>
      <c r="BQ1360" s="118">
        <f t="shared" si="547"/>
        <v>26141</v>
      </c>
      <c r="BR1360" s="5" t="s">
        <v>3151</v>
      </c>
      <c r="CC1360" s="63">
        <f t="shared" si="569"/>
        <v>8355</v>
      </c>
      <c r="CD1360" s="129"/>
      <c r="CE1360" s="63">
        <v>11</v>
      </c>
      <c r="CH1360" s="63">
        <v>0</v>
      </c>
      <c r="CI1360" s="63">
        <v>0</v>
      </c>
    </row>
    <row r="1361" spans="1:90" ht="15" hidden="1" customHeight="1" outlineLevel="1">
      <c r="A1361" t="s">
        <v>2140</v>
      </c>
      <c r="B1361" t="s">
        <v>3112</v>
      </c>
      <c r="C1361" s="1">
        <f t="shared" si="560"/>
        <v>15034</v>
      </c>
      <c r="D1361" s="5">
        <f>IF(N1361&gt;0, RANK(N1361,(N1361:P1361,Q1361:AE1361)),0)</f>
        <v>2</v>
      </c>
      <c r="E1361" s="5">
        <f>IF(O1361&gt;0,RANK(O1361,(N1361:P1361,Q1361:AE1361)),0)</f>
        <v>1</v>
      </c>
      <c r="F1361" s="5">
        <f>IF(P1361&gt;0,RANK(P1361,(N1361:P1361,Q1361:AE1361)),0)</f>
        <v>0</v>
      </c>
      <c r="G1361" s="129">
        <f t="shared" si="558"/>
        <v>4504</v>
      </c>
      <c r="H1361" s="134">
        <f t="shared" si="559"/>
        <v>0.2995876014367434</v>
      </c>
      <c r="I1361" s="2"/>
      <c r="J1361" s="2">
        <f t="shared" si="561"/>
        <v>0.34362112544898232</v>
      </c>
      <c r="K1361" s="2">
        <f t="shared" si="562"/>
        <v>0.64320872688572572</v>
      </c>
      <c r="L1361" s="2">
        <f t="shared" si="563"/>
        <v>0</v>
      </c>
      <c r="M1361" s="2">
        <f t="shared" si="564"/>
        <v>1.3170147665292009E-2</v>
      </c>
      <c r="N1361" s="63">
        <v>5166</v>
      </c>
      <c r="O1361" s="63">
        <v>9670</v>
      </c>
      <c r="P1361" s="63">
        <v>0</v>
      </c>
      <c r="Q1361" s="63">
        <v>121</v>
      </c>
      <c r="R1361" s="63">
        <v>25</v>
      </c>
      <c r="S1361" s="63">
        <v>29</v>
      </c>
      <c r="T1361" s="63">
        <v>7</v>
      </c>
      <c r="U1361" s="63">
        <v>0</v>
      </c>
      <c r="V1361" s="63">
        <v>0</v>
      </c>
      <c r="W1361" s="63">
        <v>16</v>
      </c>
      <c r="X1361" s="63">
        <v>0</v>
      </c>
      <c r="Y1361" s="63">
        <v>0</v>
      </c>
      <c r="Z1361" s="63">
        <v>0</v>
      </c>
      <c r="AA1361" s="63">
        <v>0</v>
      </c>
      <c r="AB1361" s="63">
        <v>0</v>
      </c>
      <c r="AC1361" s="63">
        <v>0</v>
      </c>
      <c r="AD1361" s="63">
        <v>0</v>
      </c>
      <c r="AE1361" s="63">
        <v>0</v>
      </c>
      <c r="AF1361" s="63">
        <v>0</v>
      </c>
      <c r="AG1361" s="63">
        <v>0</v>
      </c>
      <c r="AH1361" s="63">
        <v>0</v>
      </c>
      <c r="AI1361" s="63">
        <v>0</v>
      </c>
      <c r="AJ1361" s="63">
        <v>0</v>
      </c>
      <c r="AK1361" s="63">
        <v>0</v>
      </c>
      <c r="AL1361" s="63">
        <v>0</v>
      </c>
      <c r="AM1361" s="63">
        <v>0</v>
      </c>
      <c r="AN1361" s="63">
        <v>0</v>
      </c>
      <c r="AO1361" s="63">
        <v>0</v>
      </c>
      <c r="AP1361" s="63">
        <v>0</v>
      </c>
      <c r="AQ1361" s="63">
        <v>0</v>
      </c>
      <c r="AR1361" s="63">
        <v>0</v>
      </c>
      <c r="AS1361" s="63">
        <v>0</v>
      </c>
      <c r="AT1361" s="63">
        <v>0</v>
      </c>
      <c r="AU1361" s="63">
        <v>0</v>
      </c>
      <c r="AV1361" s="63">
        <v>0</v>
      </c>
      <c r="AW1361" s="63">
        <v>0</v>
      </c>
      <c r="AX1361" s="63">
        <v>0</v>
      </c>
      <c r="AY1361" s="63">
        <v>0</v>
      </c>
      <c r="BA1361" s="5">
        <f>IF(Q1361&gt;0,RANK(Q1361,(N1361:P1361,Q1361:AE1361)),0)</f>
        <v>3</v>
      </c>
      <c r="BB1361" s="5">
        <f>IF(R1361&gt;0,RANK(R1361,(N1361:P1361,Q1361:AE1361)),0)</f>
        <v>5</v>
      </c>
      <c r="BC1361" s="5">
        <f>IF(T1361&gt;0,RANK(T1361,(N1361:P1361,Q1361:AE1361)),0)</f>
        <v>7</v>
      </c>
      <c r="BD1361" s="5">
        <f>IF(S1361&gt;0,RANK(S1361,(N1361:P1361,Q1361:AE1361)),0)</f>
        <v>4</v>
      </c>
      <c r="BE1361" s="2">
        <f t="shared" si="565"/>
        <v>8.0484235732340027E-3</v>
      </c>
      <c r="BF1361" s="2">
        <f t="shared" si="566"/>
        <v>1.6628974324863642E-3</v>
      </c>
      <c r="BG1361" s="2">
        <f t="shared" si="567"/>
        <v>4.6561128109618197E-4</v>
      </c>
      <c r="BH1361" s="2">
        <f t="shared" si="568"/>
        <v>1.9289610216841825E-3</v>
      </c>
      <c r="BJ1361" t="s">
        <v>2140</v>
      </c>
      <c r="BK1361" t="s">
        <v>3112</v>
      </c>
      <c r="BL1361" s="8">
        <v>4</v>
      </c>
      <c r="BN1361" s="112">
        <v>26</v>
      </c>
      <c r="BO1361" s="114">
        <v>143</v>
      </c>
      <c r="BP1361" s="118">
        <f t="shared" si="548"/>
        <v>26143</v>
      </c>
      <c r="BQ1361" s="118">
        <f t="shared" si="547"/>
        <v>26143</v>
      </c>
      <c r="BR1361" s="5" t="s">
        <v>3151</v>
      </c>
      <c r="CC1361" s="63">
        <f t="shared" si="569"/>
        <v>15034</v>
      </c>
      <c r="CE1361" s="63">
        <v>16</v>
      </c>
      <c r="CH1361" s="63">
        <v>0</v>
      </c>
      <c r="CI1361" s="63">
        <v>0</v>
      </c>
    </row>
    <row r="1362" spans="1:90" ht="15" hidden="1" customHeight="1" outlineLevel="1">
      <c r="A1362" t="s">
        <v>2141</v>
      </c>
      <c r="B1362" t="s">
        <v>3112</v>
      </c>
      <c r="C1362" s="1">
        <f t="shared" si="560"/>
        <v>103483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>IF(P1362&gt;0,RANK(P1362,(N1362:P1362,Q1362:AE1362)),0)</f>
        <v>0</v>
      </c>
      <c r="G1362" s="129">
        <f t="shared" si="558"/>
        <v>303</v>
      </c>
      <c r="H1362" s="134">
        <f t="shared" si="559"/>
        <v>2.9280171622392084E-3</v>
      </c>
      <c r="I1362" s="2"/>
      <c r="J1362" s="2">
        <f t="shared" si="561"/>
        <v>0.49368495308408145</v>
      </c>
      <c r="K1362" s="2">
        <f t="shared" si="562"/>
        <v>0.49075693592184222</v>
      </c>
      <c r="L1362" s="2">
        <f t="shared" si="563"/>
        <v>0</v>
      </c>
      <c r="M1362" s="2">
        <f t="shared" si="564"/>
        <v>1.5558110994076335E-2</v>
      </c>
      <c r="N1362" s="63">
        <v>51088</v>
      </c>
      <c r="O1362" s="63">
        <v>50785</v>
      </c>
      <c r="P1362" s="63">
        <v>0</v>
      </c>
      <c r="Q1362" s="63">
        <v>1007</v>
      </c>
      <c r="R1362" s="63">
        <v>231</v>
      </c>
      <c r="S1362" s="63">
        <v>160</v>
      </c>
      <c r="T1362" s="63">
        <v>76</v>
      </c>
      <c r="U1362" s="63">
        <v>0</v>
      </c>
      <c r="V1362" s="63">
        <v>0</v>
      </c>
      <c r="W1362" s="63">
        <v>134</v>
      </c>
      <c r="X1362" s="63">
        <v>0</v>
      </c>
      <c r="Y1362" s="63">
        <v>0</v>
      </c>
      <c r="Z1362" s="63">
        <v>0</v>
      </c>
      <c r="AA1362" s="63">
        <v>0</v>
      </c>
      <c r="AB1362" s="63">
        <v>0</v>
      </c>
      <c r="AC1362" s="63">
        <v>0</v>
      </c>
      <c r="AD1362" s="63">
        <v>0</v>
      </c>
      <c r="AE1362" s="63">
        <v>0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0</v>
      </c>
      <c r="AO1362" s="63">
        <v>0</v>
      </c>
      <c r="AP1362" s="63">
        <v>0</v>
      </c>
      <c r="AQ1362" s="63">
        <v>0</v>
      </c>
      <c r="AR1362" s="63">
        <v>0</v>
      </c>
      <c r="AS1362" s="63">
        <v>0</v>
      </c>
      <c r="AT1362" s="63">
        <v>0</v>
      </c>
      <c r="AU1362" s="63">
        <v>2</v>
      </c>
      <c r="AV1362" s="63">
        <v>0</v>
      </c>
      <c r="AW1362" s="63">
        <v>0</v>
      </c>
      <c r="AX1362" s="63">
        <v>0</v>
      </c>
      <c r="AY1362" s="63">
        <v>0</v>
      </c>
      <c r="BA1362" s="5">
        <f>IF(Q1362&gt;0,RANK(Q1362,(N1362:P1362,Q1362:AE1362)),0)</f>
        <v>3</v>
      </c>
      <c r="BB1362" s="5">
        <f>IF(R1362&gt;0,RANK(R1362,(N1362:P1362,Q1362:AE1362)),0)</f>
        <v>4</v>
      </c>
      <c r="BC1362" s="5">
        <f>IF(T1362&gt;0,RANK(T1362,(N1362:P1362,Q1362:AE1362)),0)</f>
        <v>7</v>
      </c>
      <c r="BD1362" s="5">
        <f>IF(S1362&gt;0,RANK(S1362,(N1362:P1362,Q1362:AE1362)),0)</f>
        <v>5</v>
      </c>
      <c r="BE1362" s="2">
        <f t="shared" si="565"/>
        <v>9.7310669385309665E-3</v>
      </c>
      <c r="BF1362" s="2">
        <f t="shared" si="566"/>
        <v>2.2322507078457333E-3</v>
      </c>
      <c r="BG1362" s="2">
        <f t="shared" si="567"/>
        <v>7.344201463042239E-4</v>
      </c>
      <c r="BH1362" s="2">
        <f t="shared" si="568"/>
        <v>1.5461476764299449E-3</v>
      </c>
      <c r="BJ1362" t="s">
        <v>2141</v>
      </c>
      <c r="BK1362" t="s">
        <v>3112</v>
      </c>
      <c r="BL1362" s="8"/>
      <c r="BN1362" s="112">
        <v>26</v>
      </c>
      <c r="BO1362" s="114">
        <v>145</v>
      </c>
      <c r="BP1362" s="118">
        <f t="shared" si="548"/>
        <v>26145</v>
      </c>
      <c r="BQ1362" s="118">
        <f t="shared" si="547"/>
        <v>26145</v>
      </c>
      <c r="BR1362" s="5" t="s">
        <v>3151</v>
      </c>
      <c r="CC1362" s="63">
        <f t="shared" si="569"/>
        <v>103483</v>
      </c>
      <c r="CE1362" s="63">
        <v>134</v>
      </c>
      <c r="CH1362" s="63">
        <v>0</v>
      </c>
      <c r="CI1362" s="63">
        <v>0</v>
      </c>
    </row>
    <row r="1363" spans="1:90" ht="15" hidden="1" customHeight="1" outlineLevel="1">
      <c r="A1363" t="s">
        <v>933</v>
      </c>
      <c r="B1363" t="s">
        <v>3112</v>
      </c>
      <c r="C1363" s="1">
        <f t="shared" si="560"/>
        <v>92202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0</v>
      </c>
      <c r="G1363" s="129">
        <f t="shared" si="558"/>
        <v>27822</v>
      </c>
      <c r="H1363" s="134">
        <f t="shared" si="559"/>
        <v>0.30175050432745493</v>
      </c>
      <c r="I1363" s="2"/>
      <c r="J1363" s="2">
        <f t="shared" si="561"/>
        <v>0.34015531116461684</v>
      </c>
      <c r="K1363" s="2">
        <f t="shared" si="562"/>
        <v>0.64190581549207171</v>
      </c>
      <c r="L1363" s="2">
        <f t="shared" si="563"/>
        <v>0</v>
      </c>
      <c r="M1363" s="2">
        <f t="shared" si="564"/>
        <v>1.7938873343311457E-2</v>
      </c>
      <c r="N1363" s="63">
        <v>31363</v>
      </c>
      <c r="O1363" s="63">
        <v>59185</v>
      </c>
      <c r="P1363" s="63">
        <v>0</v>
      </c>
      <c r="Q1363" s="63">
        <v>1109</v>
      </c>
      <c r="R1363" s="63">
        <v>213</v>
      </c>
      <c r="S1363" s="63">
        <v>134</v>
      </c>
      <c r="T1363" s="63">
        <v>59</v>
      </c>
      <c r="U1363" s="63">
        <v>0</v>
      </c>
      <c r="V1363" s="63">
        <v>0</v>
      </c>
      <c r="W1363" s="63">
        <v>138</v>
      </c>
      <c r="X1363" s="63">
        <v>0</v>
      </c>
      <c r="Y1363" s="63">
        <v>0</v>
      </c>
      <c r="Z1363" s="63">
        <v>1</v>
      </c>
      <c r="AA1363" s="63">
        <v>0</v>
      </c>
      <c r="AB1363" s="63">
        <v>0</v>
      </c>
      <c r="AC1363" s="63">
        <v>0</v>
      </c>
      <c r="AD1363" s="63">
        <v>0</v>
      </c>
      <c r="AE1363" s="63">
        <v>0</v>
      </c>
      <c r="AF1363" s="63">
        <v>0</v>
      </c>
      <c r="AG1363" s="63">
        <v>0</v>
      </c>
      <c r="AH1363" s="63">
        <v>0</v>
      </c>
      <c r="AI1363" s="63">
        <v>0</v>
      </c>
      <c r="AJ1363" s="63">
        <v>0</v>
      </c>
      <c r="AK1363" s="63">
        <v>0</v>
      </c>
      <c r="AL1363" s="63">
        <v>0</v>
      </c>
      <c r="AM1363" s="63">
        <v>0</v>
      </c>
      <c r="AN1363" s="63">
        <v>0</v>
      </c>
      <c r="AO1363" s="63">
        <v>0</v>
      </c>
      <c r="AP1363" s="63">
        <v>0</v>
      </c>
      <c r="AQ1363" s="63">
        <v>0</v>
      </c>
      <c r="AR1363" s="63">
        <v>0</v>
      </c>
      <c r="AS1363" s="63">
        <v>0</v>
      </c>
      <c r="AT1363" s="63">
        <v>0</v>
      </c>
      <c r="AU1363" s="63">
        <v>0</v>
      </c>
      <c r="AV1363" s="63">
        <v>0</v>
      </c>
      <c r="AW1363" s="63">
        <v>0</v>
      </c>
      <c r="AX1363" s="63">
        <v>0</v>
      </c>
      <c r="AY1363" s="63">
        <v>0</v>
      </c>
      <c r="BA1363" s="5">
        <f>IF(Q1363&gt;0,RANK(Q1363,(N1363:P1363,Q1363:AE1363)),0)</f>
        <v>3</v>
      </c>
      <c r="BB1363" s="5">
        <f>IF(R1363&gt;0,RANK(R1363,(N1363:P1363,Q1363:AE1363)),0)</f>
        <v>4</v>
      </c>
      <c r="BC1363" s="5">
        <f>IF(T1363&gt;0,RANK(T1363,(N1363:P1363,Q1363:AE1363)),0)</f>
        <v>7</v>
      </c>
      <c r="BD1363" s="5">
        <f>IF(S1363&gt;0,RANK(S1363,(N1363:P1363,Q1363:AE1363)),0)</f>
        <v>6</v>
      </c>
      <c r="BE1363" s="2">
        <f t="shared" si="565"/>
        <v>1.2027938656428276E-2</v>
      </c>
      <c r="BF1363" s="2">
        <f t="shared" si="566"/>
        <v>2.3101451161580007E-3</v>
      </c>
      <c r="BG1363" s="2">
        <f t="shared" si="567"/>
        <v>6.3989935142404718E-4</v>
      </c>
      <c r="BH1363" s="2">
        <f t="shared" si="568"/>
        <v>1.4533307303529208E-3</v>
      </c>
      <c r="BJ1363" t="s">
        <v>933</v>
      </c>
      <c r="BK1363" t="s">
        <v>3112</v>
      </c>
      <c r="BL1363" s="8">
        <v>10</v>
      </c>
      <c r="BN1363" s="112">
        <v>26</v>
      </c>
      <c r="BO1363" s="114">
        <v>147</v>
      </c>
      <c r="BP1363" s="118">
        <f t="shared" si="548"/>
        <v>26147</v>
      </c>
      <c r="BQ1363" s="118">
        <f t="shared" si="547"/>
        <v>26147</v>
      </c>
      <c r="BR1363" s="5" t="s">
        <v>3151</v>
      </c>
      <c r="CC1363" s="63">
        <f t="shared" si="569"/>
        <v>92202</v>
      </c>
      <c r="CE1363" s="63">
        <v>138</v>
      </c>
      <c r="CH1363" s="63">
        <v>0</v>
      </c>
      <c r="CI1363" s="63">
        <v>0</v>
      </c>
    </row>
    <row r="1364" spans="1:90" ht="15" hidden="1" customHeight="1" outlineLevel="1">
      <c r="A1364" t="s">
        <v>1698</v>
      </c>
      <c r="B1364" t="s">
        <v>3112</v>
      </c>
      <c r="C1364" s="1">
        <f t="shared" si="560"/>
        <v>27981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29">
        <f t="shared" si="558"/>
        <v>8865</v>
      </c>
      <c r="H1364" s="134">
        <f t="shared" si="559"/>
        <v>0.31682212930202636</v>
      </c>
      <c r="I1364" s="2"/>
      <c r="J1364" s="2">
        <f t="shared" si="561"/>
        <v>0.33101032843715378</v>
      </c>
      <c r="K1364" s="2">
        <f t="shared" si="562"/>
        <v>0.64783245773918019</v>
      </c>
      <c r="L1364" s="2">
        <f t="shared" si="563"/>
        <v>0</v>
      </c>
      <c r="M1364" s="2">
        <f t="shared" si="564"/>
        <v>2.1157213823666088E-2</v>
      </c>
      <c r="N1364" s="63">
        <v>9262</v>
      </c>
      <c r="O1364" s="63">
        <v>18127</v>
      </c>
      <c r="P1364" s="63">
        <v>0</v>
      </c>
      <c r="Q1364" s="63">
        <v>416</v>
      </c>
      <c r="R1364" s="63">
        <v>63</v>
      </c>
      <c r="S1364" s="63">
        <v>49</v>
      </c>
      <c r="T1364" s="63">
        <v>18</v>
      </c>
      <c r="U1364" s="63">
        <v>0</v>
      </c>
      <c r="V1364" s="63">
        <v>0</v>
      </c>
      <c r="W1364" s="63">
        <v>45</v>
      </c>
      <c r="X1364" s="63">
        <v>0</v>
      </c>
      <c r="Y1364" s="63">
        <v>0</v>
      </c>
      <c r="Z1364" s="63">
        <v>0</v>
      </c>
      <c r="AA1364" s="63">
        <v>0</v>
      </c>
      <c r="AB1364" s="63">
        <v>0</v>
      </c>
      <c r="AC1364" s="63">
        <v>0</v>
      </c>
      <c r="AD1364" s="63">
        <v>0</v>
      </c>
      <c r="AE1364" s="63">
        <v>0</v>
      </c>
      <c r="AF1364" s="63">
        <v>0</v>
      </c>
      <c r="AG1364" s="63">
        <v>0</v>
      </c>
      <c r="AH1364" s="63">
        <v>0</v>
      </c>
      <c r="AI1364" s="63">
        <v>0</v>
      </c>
      <c r="AJ1364" s="63">
        <v>0</v>
      </c>
      <c r="AK1364" s="63">
        <v>0</v>
      </c>
      <c r="AL1364" s="63">
        <v>0</v>
      </c>
      <c r="AM1364" s="63">
        <v>0</v>
      </c>
      <c r="AN1364" s="63">
        <v>0</v>
      </c>
      <c r="AO1364" s="63">
        <v>0</v>
      </c>
      <c r="AP1364" s="63">
        <v>0</v>
      </c>
      <c r="AQ1364" s="63">
        <v>0</v>
      </c>
      <c r="AR1364" s="63">
        <v>0</v>
      </c>
      <c r="AS1364" s="63">
        <v>0</v>
      </c>
      <c r="AT1364" s="63">
        <v>0</v>
      </c>
      <c r="AU1364" s="63">
        <v>1</v>
      </c>
      <c r="AV1364" s="63">
        <v>0</v>
      </c>
      <c r="AW1364" s="63">
        <v>0</v>
      </c>
      <c r="AX1364" s="63">
        <v>0</v>
      </c>
      <c r="AY1364" s="63">
        <v>0</v>
      </c>
      <c r="BA1364" s="5">
        <f>IF(Q1364&gt;0,RANK(Q1364,(N1364:P1364,Q1364:AE1364)),0)</f>
        <v>3</v>
      </c>
      <c r="BB1364" s="5">
        <f>IF(R1364&gt;0,RANK(R1364,(N1364:P1364,Q1364:AE1364)),0)</f>
        <v>4</v>
      </c>
      <c r="BC1364" s="5">
        <f>IF(T1364&gt;0,RANK(T1364,(N1364:P1364,Q1364:AE1364)),0)</f>
        <v>7</v>
      </c>
      <c r="BD1364" s="5">
        <f>IF(S1364&gt;0,RANK(S1364,(N1364:P1364,Q1364:AE1364)),0)</f>
        <v>5</v>
      </c>
      <c r="BE1364" s="2">
        <f t="shared" si="565"/>
        <v>1.4867231335549123E-2</v>
      </c>
      <c r="BF1364" s="2">
        <f t="shared" si="566"/>
        <v>2.2515278224509491E-3</v>
      </c>
      <c r="BG1364" s="2">
        <f t="shared" si="567"/>
        <v>6.4329366355741395E-4</v>
      </c>
      <c r="BH1364" s="2">
        <f t="shared" si="568"/>
        <v>1.7511883063507381E-3</v>
      </c>
      <c r="BJ1364" t="s">
        <v>1698</v>
      </c>
      <c r="BK1364" t="s">
        <v>3112</v>
      </c>
      <c r="BL1364" s="8">
        <v>6</v>
      </c>
      <c r="BN1364" s="112">
        <v>26</v>
      </c>
      <c r="BO1364" s="114">
        <v>149</v>
      </c>
      <c r="BP1364" s="118">
        <f t="shared" si="548"/>
        <v>26149</v>
      </c>
      <c r="BQ1364" s="118">
        <f t="shared" si="547"/>
        <v>26149</v>
      </c>
      <c r="BR1364" s="5" t="s">
        <v>3151</v>
      </c>
      <c r="CC1364" s="63">
        <f t="shared" si="569"/>
        <v>27981</v>
      </c>
      <c r="CD1364" s="129"/>
      <c r="CE1364" s="63">
        <v>45</v>
      </c>
      <c r="CH1364" s="63">
        <v>0</v>
      </c>
      <c r="CI1364" s="63">
        <v>0</v>
      </c>
    </row>
    <row r="1365" spans="1:90" ht="15" hidden="1" customHeight="1" outlineLevel="1">
      <c r="A1365" t="s">
        <v>2834</v>
      </c>
      <c r="B1365" t="s">
        <v>3112</v>
      </c>
      <c r="C1365" s="1">
        <f t="shared" si="560"/>
        <v>22446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0</v>
      </c>
      <c r="G1365" s="129">
        <f t="shared" si="558"/>
        <v>10228</v>
      </c>
      <c r="H1365" s="134">
        <f t="shared" si="559"/>
        <v>0.45567138911164573</v>
      </c>
      <c r="I1365" s="2"/>
      <c r="J1365" s="2">
        <f t="shared" si="561"/>
        <v>0.26579345985921765</v>
      </c>
      <c r="K1365" s="2">
        <f t="shared" si="562"/>
        <v>0.72146484897086338</v>
      </c>
      <c r="L1365" s="2">
        <f t="shared" si="563"/>
        <v>0</v>
      </c>
      <c r="M1365" s="2">
        <f t="shared" si="564"/>
        <v>1.2741691169918967E-2</v>
      </c>
      <c r="N1365" s="63">
        <v>5966</v>
      </c>
      <c r="O1365" s="63">
        <v>16194</v>
      </c>
      <c r="P1365" s="63">
        <v>0</v>
      </c>
      <c r="Q1365" s="63">
        <v>213</v>
      </c>
      <c r="R1365" s="63">
        <v>40</v>
      </c>
      <c r="S1365" s="63">
        <v>22</v>
      </c>
      <c r="T1365" s="63">
        <v>11</v>
      </c>
      <c r="U1365" s="63">
        <v>0</v>
      </c>
      <c r="V1365" s="63">
        <v>0</v>
      </c>
      <c r="W1365" s="63">
        <v>0</v>
      </c>
      <c r="X1365" s="63">
        <v>0</v>
      </c>
      <c r="Y1365" s="63">
        <v>0</v>
      </c>
      <c r="Z1365" s="63">
        <v>0</v>
      </c>
      <c r="AA1365" s="63">
        <v>0</v>
      </c>
      <c r="AB1365" s="63">
        <v>0</v>
      </c>
      <c r="AC1365" s="63">
        <v>0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0</v>
      </c>
      <c r="AM1365" s="63">
        <v>0</v>
      </c>
      <c r="AN1365" s="63">
        <v>0</v>
      </c>
      <c r="AO1365" s="63">
        <v>0</v>
      </c>
      <c r="AP1365" s="63">
        <v>0</v>
      </c>
      <c r="AQ1365" s="63">
        <v>0</v>
      </c>
      <c r="AR1365" s="63">
        <v>0</v>
      </c>
      <c r="AS1365" s="63">
        <v>0</v>
      </c>
      <c r="AT1365" s="63">
        <v>0</v>
      </c>
      <c r="AU1365" s="63">
        <v>0</v>
      </c>
      <c r="AV1365" s="63">
        <v>0</v>
      </c>
      <c r="AW1365" s="63">
        <v>0</v>
      </c>
      <c r="AX1365" s="63">
        <v>0</v>
      </c>
      <c r="AY1365" s="63">
        <v>0</v>
      </c>
      <c r="BA1365" s="5">
        <f>IF(Q1365&gt;0,RANK(Q1365,(N1365:P1365,Q1365:AE1365)),0)</f>
        <v>3</v>
      </c>
      <c r="BB1365" s="5">
        <f>IF(R1365&gt;0,RANK(R1365,(N1365:P1365,Q1365:AE1365)),0)</f>
        <v>4</v>
      </c>
      <c r="BC1365" s="5">
        <f>IF(T1365&gt;0,RANK(T1365,(N1365:P1365,Q1365:AE1365)),0)</f>
        <v>6</v>
      </c>
      <c r="BD1365" s="5">
        <f>IF(S1365&gt;0,RANK(S1365,(N1365:P1365,Q1365:AE1365)),0)</f>
        <v>5</v>
      </c>
      <c r="BE1365" s="2">
        <f t="shared" si="565"/>
        <v>9.4894413258487034E-3</v>
      </c>
      <c r="BF1365" s="2">
        <f t="shared" si="566"/>
        <v>1.7820547090795686E-3</v>
      </c>
      <c r="BG1365" s="2">
        <f t="shared" si="567"/>
        <v>4.9006504499688136E-4</v>
      </c>
      <c r="BH1365" s="2">
        <f t="shared" si="568"/>
        <v>9.8013008999376272E-4</v>
      </c>
      <c r="BJ1365" t="s">
        <v>2834</v>
      </c>
      <c r="BK1365" t="s">
        <v>3112</v>
      </c>
      <c r="BL1365" s="8">
        <v>10</v>
      </c>
      <c r="BN1365" s="112">
        <v>26</v>
      </c>
      <c r="BO1365" s="114">
        <v>151</v>
      </c>
      <c r="BP1365" s="118">
        <f t="shared" si="548"/>
        <v>26151</v>
      </c>
      <c r="BQ1365" s="118">
        <f t="shared" si="547"/>
        <v>26151</v>
      </c>
      <c r="BR1365" s="5" t="s">
        <v>3151</v>
      </c>
      <c r="CC1365" s="63">
        <f t="shared" si="569"/>
        <v>22446</v>
      </c>
      <c r="CE1365" s="63">
        <v>0</v>
      </c>
      <c r="CH1365" s="63">
        <v>0</v>
      </c>
      <c r="CI1365" s="63">
        <v>0</v>
      </c>
    </row>
    <row r="1366" spans="1:90" ht="15" hidden="1" customHeight="1" outlineLevel="1">
      <c r="A1366" t="s">
        <v>2684</v>
      </c>
      <c r="B1366" t="s">
        <v>3112</v>
      </c>
      <c r="C1366" s="1">
        <f t="shared" si="560"/>
        <v>4745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0</v>
      </c>
      <c r="G1366" s="129">
        <f t="shared" si="558"/>
        <v>1501</v>
      </c>
      <c r="H1366" s="134">
        <f t="shared" si="559"/>
        <v>0.31633298208640676</v>
      </c>
      <c r="I1366" s="2"/>
      <c r="J1366" s="2">
        <f t="shared" si="561"/>
        <v>0.33487881981032663</v>
      </c>
      <c r="K1366" s="2">
        <f t="shared" si="562"/>
        <v>0.65121180189673344</v>
      </c>
      <c r="L1366" s="2">
        <f t="shared" si="563"/>
        <v>0</v>
      </c>
      <c r="M1366" s="2">
        <f t="shared" si="564"/>
        <v>1.3909378292939922E-2</v>
      </c>
      <c r="N1366" s="63">
        <v>1589</v>
      </c>
      <c r="O1366" s="63">
        <v>3090</v>
      </c>
      <c r="P1366" s="63">
        <v>0</v>
      </c>
      <c r="Q1366" s="63">
        <v>40</v>
      </c>
      <c r="R1366" s="63">
        <v>12</v>
      </c>
      <c r="S1366" s="63">
        <v>10</v>
      </c>
      <c r="T1366" s="63">
        <v>4</v>
      </c>
      <c r="U1366" s="63">
        <v>0</v>
      </c>
      <c r="V1366" s="63">
        <v>0</v>
      </c>
      <c r="W1366" s="63">
        <v>0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>
        <v>0</v>
      </c>
      <c r="AE1366" s="63">
        <v>0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0</v>
      </c>
      <c r="AL1366" s="63">
        <v>0</v>
      </c>
      <c r="AM1366" s="63">
        <v>0</v>
      </c>
      <c r="AN1366" s="63">
        <v>0</v>
      </c>
      <c r="AO1366" s="63">
        <v>0</v>
      </c>
      <c r="AP1366" s="63">
        <v>0</v>
      </c>
      <c r="AQ1366" s="63">
        <v>0</v>
      </c>
      <c r="AR1366" s="63">
        <v>0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>
        <v>0</v>
      </c>
      <c r="BA1366" s="5">
        <f>IF(Q1366&gt;0,RANK(Q1366,(N1366:P1366,Q1366:AE1366)),0)</f>
        <v>3</v>
      </c>
      <c r="BB1366" s="5">
        <f>IF(R1366&gt;0,RANK(R1366,(N1366:P1366,Q1366:AE1366)),0)</f>
        <v>4</v>
      </c>
      <c r="BC1366" s="5">
        <f>IF(T1366&gt;0,RANK(T1366,(N1366:P1366,Q1366:AE1366)),0)</f>
        <v>6</v>
      </c>
      <c r="BD1366" s="5">
        <f>IF(S1366&gt;0,RANK(S1366,(N1366:P1366,Q1366:AE1366)),0)</f>
        <v>5</v>
      </c>
      <c r="BE1366" s="2">
        <f t="shared" si="565"/>
        <v>8.4299262381454156E-3</v>
      </c>
      <c r="BF1366" s="2">
        <f t="shared" si="566"/>
        <v>2.5289778714436247E-3</v>
      </c>
      <c r="BG1366" s="2">
        <f t="shared" si="567"/>
        <v>8.4299262381454167E-4</v>
      </c>
      <c r="BH1366" s="2">
        <f t="shared" si="568"/>
        <v>2.1074815595363539E-3</v>
      </c>
      <c r="BJ1366" t="s">
        <v>2684</v>
      </c>
      <c r="BK1366" t="s">
        <v>3112</v>
      </c>
      <c r="BL1366" s="8">
        <v>1</v>
      </c>
      <c r="BN1366" s="112">
        <v>26</v>
      </c>
      <c r="BO1366" s="114">
        <v>153</v>
      </c>
      <c r="BP1366" s="118">
        <f t="shared" si="548"/>
        <v>26153</v>
      </c>
      <c r="BQ1366" s="118">
        <f t="shared" si="547"/>
        <v>26153</v>
      </c>
      <c r="BR1366" s="5" t="s">
        <v>3151</v>
      </c>
      <c r="CC1366" s="63">
        <f t="shared" si="569"/>
        <v>4745</v>
      </c>
      <c r="CD1366" s="129"/>
      <c r="CE1366" s="63">
        <v>0</v>
      </c>
      <c r="CH1366" s="63">
        <v>0</v>
      </c>
      <c r="CI1366" s="63">
        <v>0</v>
      </c>
    </row>
    <row r="1367" spans="1:90" ht="15" hidden="1" customHeight="1" outlineLevel="1">
      <c r="A1367" t="s">
        <v>2780</v>
      </c>
      <c r="B1367" t="s">
        <v>3112</v>
      </c>
      <c r="C1367" s="1">
        <f t="shared" si="560"/>
        <v>39301</v>
      </c>
      <c r="D1367" s="5">
        <f>IF(N1367&gt;0, RANK(N1367,(N1367:P1367,Q1367:AE1367)),0)</f>
        <v>2</v>
      </c>
      <c r="E1367" s="5">
        <f>IF(O1367&gt;0,RANK(O1367,(N1367:P1367,Q1367:AE1367)),0)</f>
        <v>1</v>
      </c>
      <c r="F1367" s="5">
        <f>IF(P1367&gt;0,RANK(P1367,(N1367:P1367,Q1367:AE1367)),0)</f>
        <v>0</v>
      </c>
      <c r="G1367" s="129">
        <f t="shared" si="558"/>
        <v>7802</v>
      </c>
      <c r="H1367" s="134">
        <f t="shared" si="559"/>
        <v>0.19851912165084859</v>
      </c>
      <c r="I1367" s="2"/>
      <c r="J1367" s="2">
        <f t="shared" si="561"/>
        <v>0.39049896949187046</v>
      </c>
      <c r="K1367" s="2">
        <f t="shared" si="562"/>
        <v>0.58901809114271897</v>
      </c>
      <c r="L1367" s="2">
        <f t="shared" si="563"/>
        <v>0</v>
      </c>
      <c r="M1367" s="2">
        <f t="shared" si="564"/>
        <v>2.0482939365410568E-2</v>
      </c>
      <c r="N1367" s="63">
        <v>15347</v>
      </c>
      <c r="O1367" s="63">
        <v>23149</v>
      </c>
      <c r="P1367" s="63">
        <v>0</v>
      </c>
      <c r="Q1367" s="63">
        <v>524</v>
      </c>
      <c r="R1367" s="63">
        <v>98</v>
      </c>
      <c r="S1367" s="63">
        <v>82</v>
      </c>
      <c r="T1367" s="63">
        <v>20</v>
      </c>
      <c r="U1367" s="63">
        <v>0</v>
      </c>
      <c r="V1367" s="63">
        <v>0</v>
      </c>
      <c r="W1367" s="63">
        <v>77</v>
      </c>
      <c r="X1367" s="63">
        <v>0</v>
      </c>
      <c r="Y1367" s="63">
        <v>0</v>
      </c>
      <c r="Z1367" s="63">
        <v>3</v>
      </c>
      <c r="AA1367" s="63">
        <v>0</v>
      </c>
      <c r="AB1367" s="63">
        <v>0</v>
      </c>
      <c r="AC1367" s="63">
        <v>0</v>
      </c>
      <c r="AD1367" s="63">
        <v>0</v>
      </c>
      <c r="AE1367" s="63">
        <v>0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0</v>
      </c>
      <c r="AM1367" s="63">
        <v>0</v>
      </c>
      <c r="AN1367" s="63">
        <v>0</v>
      </c>
      <c r="AO1367" s="63">
        <v>0</v>
      </c>
      <c r="AP1367" s="63">
        <v>0</v>
      </c>
      <c r="AQ1367" s="63">
        <v>0</v>
      </c>
      <c r="AR1367" s="63">
        <v>0</v>
      </c>
      <c r="AS1367" s="63">
        <v>0</v>
      </c>
      <c r="AT1367" s="63">
        <v>0</v>
      </c>
      <c r="AU1367" s="63">
        <v>1</v>
      </c>
      <c r="AV1367" s="63">
        <v>0</v>
      </c>
      <c r="AW1367" s="63">
        <v>0</v>
      </c>
      <c r="AX1367" s="63">
        <v>0</v>
      </c>
      <c r="AY1367" s="63">
        <v>0</v>
      </c>
      <c r="BA1367" s="5">
        <f>IF(Q1367&gt;0,RANK(Q1367,(N1367:P1367,Q1367:AE1367)),0)</f>
        <v>3</v>
      </c>
      <c r="BB1367" s="5">
        <f>IF(R1367&gt;0,RANK(R1367,(N1367:P1367,Q1367:AE1367)),0)</f>
        <v>4</v>
      </c>
      <c r="BC1367" s="5">
        <f>IF(T1367&gt;0,RANK(T1367,(N1367:P1367,Q1367:AE1367)),0)</f>
        <v>7</v>
      </c>
      <c r="BD1367" s="5">
        <f>IF(S1367&gt;0,RANK(S1367,(N1367:P1367,Q1367:AE1367)),0)</f>
        <v>5</v>
      </c>
      <c r="BE1367" s="2">
        <f t="shared" si="565"/>
        <v>1.3332994071397675E-2</v>
      </c>
      <c r="BF1367" s="2">
        <f t="shared" si="566"/>
        <v>2.4935752270934582E-3</v>
      </c>
      <c r="BG1367" s="2">
        <f t="shared" si="567"/>
        <v>5.0889290348846085E-4</v>
      </c>
      <c r="BH1367" s="2">
        <f t="shared" si="568"/>
        <v>2.0864609043026896E-3</v>
      </c>
      <c r="BJ1367" t="s">
        <v>2780</v>
      </c>
      <c r="BK1367" t="s">
        <v>3112</v>
      </c>
      <c r="BL1367" s="8">
        <v>4</v>
      </c>
      <c r="BN1367" s="112">
        <v>26</v>
      </c>
      <c r="BO1367" s="114">
        <v>155</v>
      </c>
      <c r="BP1367" s="118">
        <f t="shared" si="548"/>
        <v>26155</v>
      </c>
      <c r="BQ1367" s="118">
        <f t="shared" si="547"/>
        <v>26155</v>
      </c>
      <c r="BR1367" s="5" t="s">
        <v>3151</v>
      </c>
      <c r="CC1367" s="63">
        <f t="shared" si="569"/>
        <v>39301</v>
      </c>
      <c r="CD1367" s="129"/>
      <c r="CE1367" s="63">
        <v>77</v>
      </c>
      <c r="CH1367" s="63">
        <v>0</v>
      </c>
      <c r="CI1367" s="63">
        <v>0</v>
      </c>
    </row>
    <row r="1368" spans="1:90" ht="15" hidden="1" customHeight="1" outlineLevel="1">
      <c r="A1368" t="s">
        <v>3125</v>
      </c>
      <c r="B1368" t="s">
        <v>3112</v>
      </c>
      <c r="C1368" s="1">
        <f t="shared" si="560"/>
        <v>29479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0</v>
      </c>
      <c r="G1368" s="129">
        <f t="shared" si="558"/>
        <v>11585</v>
      </c>
      <c r="H1368" s="134">
        <f t="shared" si="559"/>
        <v>0.39299162115404185</v>
      </c>
      <c r="I1368" s="2"/>
      <c r="J1368" s="2">
        <f t="shared" si="561"/>
        <v>0.2955324129041012</v>
      </c>
      <c r="K1368" s="2">
        <f t="shared" si="562"/>
        <v>0.68852403405814311</v>
      </c>
      <c r="L1368" s="2">
        <f t="shared" si="563"/>
        <v>0</v>
      </c>
      <c r="M1368" s="2">
        <f t="shared" si="564"/>
        <v>1.5943553037755631E-2</v>
      </c>
      <c r="N1368" s="63">
        <v>8712</v>
      </c>
      <c r="O1368" s="63">
        <v>20297</v>
      </c>
      <c r="P1368" s="63">
        <v>0</v>
      </c>
      <c r="Q1368" s="63">
        <v>327</v>
      </c>
      <c r="R1368" s="63">
        <v>54</v>
      </c>
      <c r="S1368" s="63">
        <v>41</v>
      </c>
      <c r="T1368" s="63">
        <v>11</v>
      </c>
      <c r="U1368" s="63">
        <v>0</v>
      </c>
      <c r="V1368" s="63">
        <v>0</v>
      </c>
      <c r="W1368" s="63">
        <v>34</v>
      </c>
      <c r="X1368" s="63">
        <v>0</v>
      </c>
      <c r="Y1368" s="63">
        <v>0</v>
      </c>
      <c r="Z1368" s="63">
        <v>2</v>
      </c>
      <c r="AA1368" s="63">
        <v>0</v>
      </c>
      <c r="AB1368" s="63">
        <v>0</v>
      </c>
      <c r="AC1368" s="63">
        <v>0</v>
      </c>
      <c r="AD1368" s="63">
        <v>0</v>
      </c>
      <c r="AE1368" s="63">
        <v>0</v>
      </c>
      <c r="AF1368" s="63">
        <v>0</v>
      </c>
      <c r="AG1368" s="63">
        <v>0</v>
      </c>
      <c r="AH1368" s="63">
        <v>0</v>
      </c>
      <c r="AI1368" s="63">
        <v>0</v>
      </c>
      <c r="AJ1368" s="63">
        <v>0</v>
      </c>
      <c r="AK1368" s="63">
        <v>0</v>
      </c>
      <c r="AL1368" s="63">
        <v>0</v>
      </c>
      <c r="AM1368" s="63">
        <v>0</v>
      </c>
      <c r="AN1368" s="63">
        <v>0</v>
      </c>
      <c r="AO1368" s="63">
        <v>0</v>
      </c>
      <c r="AP1368" s="63">
        <v>0</v>
      </c>
      <c r="AQ1368" s="63">
        <v>0</v>
      </c>
      <c r="AR1368" s="63">
        <v>0</v>
      </c>
      <c r="AS1368" s="63">
        <v>0</v>
      </c>
      <c r="AT1368" s="63">
        <v>0</v>
      </c>
      <c r="AU1368" s="63">
        <v>1</v>
      </c>
      <c r="AV1368" s="63">
        <v>0</v>
      </c>
      <c r="AW1368" s="63">
        <v>0</v>
      </c>
      <c r="AX1368" s="63">
        <v>0</v>
      </c>
      <c r="AY1368" s="63">
        <v>0</v>
      </c>
      <c r="BA1368" s="5">
        <f>IF(Q1368&gt;0,RANK(Q1368,(N1368:P1368,Q1368:AE1368)),0)</f>
        <v>3</v>
      </c>
      <c r="BB1368" s="5">
        <f>IF(R1368&gt;0,RANK(R1368,(N1368:P1368,Q1368:AE1368)),0)</f>
        <v>4</v>
      </c>
      <c r="BC1368" s="5">
        <f>IF(T1368&gt;0,RANK(T1368,(N1368:P1368,Q1368:AE1368)),0)</f>
        <v>7</v>
      </c>
      <c r="BD1368" s="5">
        <f>IF(S1368&gt;0,RANK(S1368,(N1368:P1368,Q1368:AE1368)),0)</f>
        <v>5</v>
      </c>
      <c r="BE1368" s="2">
        <f t="shared" si="565"/>
        <v>1.1092642219885342E-2</v>
      </c>
      <c r="BF1368" s="2">
        <f t="shared" si="566"/>
        <v>1.8318124766783133E-3</v>
      </c>
      <c r="BG1368" s="2">
        <f t="shared" si="567"/>
        <v>3.731469859900268E-4</v>
      </c>
      <c r="BH1368" s="2">
        <f t="shared" si="568"/>
        <v>1.3908205841446453E-3</v>
      </c>
      <c r="BJ1368" t="s">
        <v>3125</v>
      </c>
      <c r="BK1368" t="s">
        <v>3112</v>
      </c>
      <c r="BL1368" s="8"/>
      <c r="BN1368" s="112">
        <v>26</v>
      </c>
      <c r="BO1368" s="114">
        <v>157</v>
      </c>
      <c r="BP1368" s="118">
        <f t="shared" si="548"/>
        <v>26157</v>
      </c>
      <c r="BQ1368" s="118">
        <f t="shared" si="547"/>
        <v>26157</v>
      </c>
      <c r="BR1368" s="5" t="s">
        <v>3151</v>
      </c>
      <c r="CC1368" s="63">
        <f t="shared" si="569"/>
        <v>29479</v>
      </c>
      <c r="CD1368" s="129"/>
      <c r="CE1368" s="63">
        <v>34</v>
      </c>
      <c r="CH1368" s="63">
        <v>0</v>
      </c>
      <c r="CI1368" s="63">
        <v>0</v>
      </c>
    </row>
    <row r="1369" spans="1:90" ht="15" hidden="1" customHeight="1" outlineLevel="1">
      <c r="A1369" t="s">
        <v>1597</v>
      </c>
      <c r="B1369" t="s">
        <v>3112</v>
      </c>
      <c r="C1369" s="1">
        <f t="shared" si="560"/>
        <v>39146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>IF(P1369&gt;0,RANK(P1369,(N1369:P1369,Q1369:AE1369)),0)</f>
        <v>0</v>
      </c>
      <c r="G1369" s="129">
        <f t="shared" si="558"/>
        <v>4788</v>
      </c>
      <c r="H1369" s="134">
        <f t="shared" si="559"/>
        <v>0.12231134726408828</v>
      </c>
      <c r="I1369" s="2"/>
      <c r="J1369" s="2">
        <f t="shared" si="561"/>
        <v>0.42923925816175346</v>
      </c>
      <c r="K1369" s="2">
        <f t="shared" si="562"/>
        <v>0.55155060542584167</v>
      </c>
      <c r="L1369" s="2">
        <f t="shared" si="563"/>
        <v>0</v>
      </c>
      <c r="M1369" s="2">
        <f t="shared" si="564"/>
        <v>1.9210136412404877E-2</v>
      </c>
      <c r="N1369" s="63">
        <v>16803</v>
      </c>
      <c r="O1369" s="63">
        <v>21591</v>
      </c>
      <c r="P1369" s="63">
        <v>0</v>
      </c>
      <c r="Q1369" s="63">
        <v>504</v>
      </c>
      <c r="R1369" s="63">
        <v>91</v>
      </c>
      <c r="S1369" s="63">
        <v>60</v>
      </c>
      <c r="T1369" s="63">
        <v>14</v>
      </c>
      <c r="U1369" s="63">
        <v>0</v>
      </c>
      <c r="V1369" s="63">
        <v>0</v>
      </c>
      <c r="W1369" s="63">
        <v>80</v>
      </c>
      <c r="X1369" s="63">
        <v>0</v>
      </c>
      <c r="Y1369" s="63">
        <v>0</v>
      </c>
      <c r="Z1369" s="63">
        <v>2</v>
      </c>
      <c r="AA1369" s="63">
        <v>0</v>
      </c>
      <c r="AB1369" s="63">
        <v>0</v>
      </c>
      <c r="AC1369" s="63">
        <v>0</v>
      </c>
      <c r="AD1369" s="63">
        <v>0</v>
      </c>
      <c r="AE1369" s="63">
        <v>0</v>
      </c>
      <c r="AF1369" s="63">
        <v>0</v>
      </c>
      <c r="AG1369" s="63">
        <v>0</v>
      </c>
      <c r="AH1369" s="63">
        <v>0</v>
      </c>
      <c r="AI1369" s="63">
        <v>0</v>
      </c>
      <c r="AJ1369" s="63">
        <v>0</v>
      </c>
      <c r="AK1369" s="63">
        <v>0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0</v>
      </c>
      <c r="AR1369" s="63">
        <v>0</v>
      </c>
      <c r="AS1369" s="63">
        <v>0</v>
      </c>
      <c r="AT1369" s="63">
        <v>0</v>
      </c>
      <c r="AU1369" s="63">
        <v>1</v>
      </c>
      <c r="AV1369" s="63">
        <v>0</v>
      </c>
      <c r="AW1369" s="63">
        <v>0</v>
      </c>
      <c r="AX1369" s="63">
        <v>0</v>
      </c>
      <c r="AY1369" s="63">
        <v>0</v>
      </c>
      <c r="BA1369" s="5">
        <f>IF(Q1369&gt;0,RANK(Q1369,(N1369:P1369,Q1369:AE1369)),0)</f>
        <v>3</v>
      </c>
      <c r="BB1369" s="5">
        <f>IF(R1369&gt;0,RANK(R1369,(N1369:P1369,Q1369:AE1369)),0)</f>
        <v>4</v>
      </c>
      <c r="BC1369" s="5">
        <f>IF(T1369&gt;0,RANK(T1369,(N1369:P1369,Q1369:AE1369)),0)</f>
        <v>7</v>
      </c>
      <c r="BD1369" s="5">
        <f>IF(S1369&gt;0,RANK(S1369,(N1369:P1369,Q1369:AE1369)),0)</f>
        <v>6</v>
      </c>
      <c r="BE1369" s="2">
        <f t="shared" si="565"/>
        <v>1.2874878659377715E-2</v>
      </c>
      <c r="BF1369" s="2">
        <f t="shared" si="566"/>
        <v>2.3246308690543097E-3</v>
      </c>
      <c r="BG1369" s="2">
        <f t="shared" si="567"/>
        <v>3.5763551831604761E-4</v>
      </c>
      <c r="BH1369" s="2">
        <f t="shared" si="568"/>
        <v>1.5327236499259184E-3</v>
      </c>
      <c r="BJ1369" t="s">
        <v>1597</v>
      </c>
      <c r="BK1369" t="s">
        <v>3112</v>
      </c>
      <c r="BL1369" s="8">
        <v>6</v>
      </c>
      <c r="BN1369" s="112">
        <v>26</v>
      </c>
      <c r="BO1369" s="114">
        <v>159</v>
      </c>
      <c r="BP1369" s="118">
        <f t="shared" si="548"/>
        <v>26159</v>
      </c>
      <c r="BQ1369" s="118">
        <f t="shared" si="547"/>
        <v>26159</v>
      </c>
      <c r="BR1369" s="5" t="s">
        <v>3151</v>
      </c>
      <c r="CC1369" s="63">
        <f t="shared" si="569"/>
        <v>39146</v>
      </c>
      <c r="CD1369" s="129"/>
      <c r="CE1369" s="63">
        <v>80</v>
      </c>
      <c r="CH1369" s="63">
        <v>0</v>
      </c>
      <c r="CI1369" s="63">
        <v>0</v>
      </c>
    </row>
    <row r="1370" spans="1:90" ht="15" hidden="1" customHeight="1" outlineLevel="1">
      <c r="A1370" t="s">
        <v>556</v>
      </c>
      <c r="B1370" t="s">
        <v>3112</v>
      </c>
      <c r="C1370" s="1">
        <f t="shared" si="560"/>
        <v>216931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0</v>
      </c>
      <c r="G1370" s="129">
        <f t="shared" si="558"/>
        <v>100895</v>
      </c>
      <c r="H1370" s="134">
        <f t="shared" si="559"/>
        <v>0.46510180656522121</v>
      </c>
      <c r="I1370" s="2"/>
      <c r="J1370" s="2">
        <f t="shared" si="561"/>
        <v>0.72435935850569999</v>
      </c>
      <c r="K1370" s="2">
        <f t="shared" si="562"/>
        <v>0.25925755194047878</v>
      </c>
      <c r="L1370" s="2">
        <f t="shared" si="563"/>
        <v>0</v>
      </c>
      <c r="M1370" s="2">
        <f t="shared" si="564"/>
        <v>1.6383089553821228E-2</v>
      </c>
      <c r="N1370" s="63">
        <v>157136</v>
      </c>
      <c r="O1370" s="63">
        <v>56241</v>
      </c>
      <c r="P1370" s="63">
        <v>0</v>
      </c>
      <c r="Q1370" s="63">
        <v>1956</v>
      </c>
      <c r="R1370" s="63">
        <v>651</v>
      </c>
      <c r="S1370" s="63">
        <v>195</v>
      </c>
      <c r="T1370" s="63">
        <v>101</v>
      </c>
      <c r="U1370" s="63">
        <v>0</v>
      </c>
      <c r="V1370" s="63">
        <v>0</v>
      </c>
      <c r="W1370" s="63">
        <v>513</v>
      </c>
      <c r="X1370" s="63">
        <v>0</v>
      </c>
      <c r="Y1370" s="63">
        <v>0</v>
      </c>
      <c r="Z1370" s="63">
        <v>128</v>
      </c>
      <c r="AA1370" s="63">
        <v>0</v>
      </c>
      <c r="AB1370" s="63">
        <v>0</v>
      </c>
      <c r="AC1370" s="63">
        <v>0</v>
      </c>
      <c r="AD1370" s="63">
        <v>0</v>
      </c>
      <c r="AE1370" s="63">
        <v>0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0</v>
      </c>
      <c r="AP1370" s="63">
        <v>0</v>
      </c>
      <c r="AQ1370" s="63">
        <v>0</v>
      </c>
      <c r="AR1370" s="63">
        <v>0</v>
      </c>
      <c r="AS1370" s="63">
        <v>0</v>
      </c>
      <c r="AT1370" s="63">
        <v>0</v>
      </c>
      <c r="AU1370" s="63">
        <v>10</v>
      </c>
      <c r="AV1370" s="63">
        <v>0</v>
      </c>
      <c r="AW1370" s="63">
        <v>0</v>
      </c>
      <c r="AX1370" s="63">
        <v>0</v>
      </c>
      <c r="AY1370" s="63">
        <v>0</v>
      </c>
      <c r="BA1370" s="5">
        <f>IF(Q1370&gt;0,RANK(Q1370,(N1370:P1370,Q1370:AE1370)),0)</f>
        <v>3</v>
      </c>
      <c r="BB1370" s="5">
        <f>IF(R1370&gt;0,RANK(R1370,(N1370:P1370,Q1370:AE1370)),0)</f>
        <v>4</v>
      </c>
      <c r="BC1370" s="5">
        <f>IF(T1370&gt;0,RANK(T1370,(N1370:P1370,Q1370:AE1370)),0)</f>
        <v>8</v>
      </c>
      <c r="BD1370" s="5">
        <f>IF(S1370&gt;0,RANK(S1370,(N1370:P1370,Q1370:AE1370)),0)</f>
        <v>6</v>
      </c>
      <c r="BE1370" s="2">
        <f t="shared" si="565"/>
        <v>9.0166919435212111E-3</v>
      </c>
      <c r="BF1370" s="2">
        <f t="shared" si="566"/>
        <v>3.0009542204664156E-3</v>
      </c>
      <c r="BG1370" s="2">
        <f t="shared" si="567"/>
        <v>4.6558583143948998E-4</v>
      </c>
      <c r="BH1370" s="2">
        <f t="shared" si="568"/>
        <v>8.9890333792772817E-4</v>
      </c>
      <c r="BJ1370" t="s">
        <v>556</v>
      </c>
      <c r="BK1370" t="s">
        <v>3112</v>
      </c>
      <c r="BL1370" s="8"/>
      <c r="BN1370" s="112">
        <v>26</v>
      </c>
      <c r="BO1370" s="114">
        <v>161</v>
      </c>
      <c r="BP1370" s="118">
        <f t="shared" si="548"/>
        <v>26161</v>
      </c>
      <c r="BQ1370" s="118">
        <f t="shared" si="547"/>
        <v>26161</v>
      </c>
      <c r="BR1370" s="5" t="s">
        <v>3151</v>
      </c>
      <c r="CC1370" s="63">
        <f t="shared" si="569"/>
        <v>216931</v>
      </c>
      <c r="CD1370" s="129"/>
      <c r="CE1370" s="63">
        <v>513</v>
      </c>
      <c r="CH1370" s="63">
        <v>0</v>
      </c>
      <c r="CI1370" s="63">
        <v>0</v>
      </c>
    </row>
    <row r="1371" spans="1:90" ht="15" hidden="1" customHeight="1" outlineLevel="1">
      <c r="A1371" t="s">
        <v>423</v>
      </c>
      <c r="B1371" t="s">
        <v>3112</v>
      </c>
      <c r="C1371" s="1">
        <f t="shared" si="560"/>
        <v>874018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>IF(P1371&gt;0,RANK(P1371,(N1371:P1371,Q1371:AE1371)),0)</f>
        <v>0</v>
      </c>
      <c r="G1371" s="129">
        <f t="shared" si="558"/>
        <v>332617</v>
      </c>
      <c r="H1371" s="134">
        <f t="shared" si="559"/>
        <v>0.38056081224871802</v>
      </c>
      <c r="I1371" s="2"/>
      <c r="J1371" s="2">
        <f t="shared" si="561"/>
        <v>0.68324679812086253</v>
      </c>
      <c r="K1371" s="2">
        <f t="shared" si="562"/>
        <v>0.30268598587214451</v>
      </c>
      <c r="L1371" s="2">
        <f t="shared" si="563"/>
        <v>0</v>
      </c>
      <c r="M1371" s="2">
        <f t="shared" si="564"/>
        <v>1.4067216006992955E-2</v>
      </c>
      <c r="N1371" s="63">
        <v>597170</v>
      </c>
      <c r="O1371" s="63">
        <v>264553</v>
      </c>
      <c r="P1371" s="63">
        <v>0</v>
      </c>
      <c r="Q1371" s="63">
        <v>6567</v>
      </c>
      <c r="R1371" s="63">
        <v>2463</v>
      </c>
      <c r="S1371" s="63">
        <v>1088</v>
      </c>
      <c r="T1371" s="63">
        <v>542</v>
      </c>
      <c r="U1371" s="63">
        <v>0</v>
      </c>
      <c r="V1371" s="63">
        <v>0</v>
      </c>
      <c r="W1371" s="63">
        <v>1549</v>
      </c>
      <c r="X1371" s="63">
        <v>0</v>
      </c>
      <c r="Y1371" s="63">
        <v>0</v>
      </c>
      <c r="Z1371" s="63">
        <v>70</v>
      </c>
      <c r="AA1371" s="63">
        <v>0</v>
      </c>
      <c r="AB1371" s="63">
        <v>0</v>
      </c>
      <c r="AC1371" s="63">
        <v>0</v>
      </c>
      <c r="AD1371" s="63">
        <v>0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0</v>
      </c>
      <c r="AL1371" s="63">
        <v>3</v>
      </c>
      <c r="AM1371" s="63">
        <v>0</v>
      </c>
      <c r="AN1371" s="63">
        <v>0</v>
      </c>
      <c r="AO1371" s="63">
        <v>0</v>
      </c>
      <c r="AP1371" s="63">
        <v>0</v>
      </c>
      <c r="AQ1371" s="63">
        <v>0</v>
      </c>
      <c r="AR1371" s="63">
        <v>0</v>
      </c>
      <c r="AS1371" s="63">
        <v>0</v>
      </c>
      <c r="AT1371" s="63">
        <v>0</v>
      </c>
      <c r="AU1371" s="63">
        <v>13</v>
      </c>
      <c r="AV1371" s="63">
        <v>0</v>
      </c>
      <c r="AW1371" s="63">
        <v>0</v>
      </c>
      <c r="AX1371" s="63">
        <v>0</v>
      </c>
      <c r="AY1371" s="63">
        <v>0</v>
      </c>
      <c r="BA1371" s="5">
        <f>IF(Q1371&gt;0,RANK(Q1371,(N1371:P1371,Q1371:AE1371)),0)</f>
        <v>3</v>
      </c>
      <c r="BB1371" s="5">
        <f>IF(R1371&gt;0,RANK(R1371,(N1371:P1371,Q1371:AE1371)),0)</f>
        <v>4</v>
      </c>
      <c r="BC1371" s="5">
        <f>IF(T1371&gt;0,RANK(T1371,(N1371:P1371,Q1371:AE1371)),0)</f>
        <v>7</v>
      </c>
      <c r="BD1371" s="5">
        <f>IF(S1371&gt;0,RANK(S1371,(N1371:P1371,Q1371:AE1371)),0)</f>
        <v>6</v>
      </c>
      <c r="BE1371" s="2">
        <f t="shared" si="565"/>
        <v>7.5135752352926367E-3</v>
      </c>
      <c r="BF1371" s="2">
        <f t="shared" si="566"/>
        <v>2.8180197661833053E-3</v>
      </c>
      <c r="BG1371" s="2">
        <f t="shared" si="567"/>
        <v>6.2012452832779189E-4</v>
      </c>
      <c r="BH1371" s="2">
        <f t="shared" si="568"/>
        <v>1.2448256214402907E-3</v>
      </c>
      <c r="BJ1371" t="s">
        <v>423</v>
      </c>
      <c r="BK1371" t="s">
        <v>3112</v>
      </c>
      <c r="BL1371" s="8"/>
      <c r="BN1371" s="112">
        <v>26</v>
      </c>
      <c r="BO1371" s="114">
        <v>163</v>
      </c>
      <c r="BP1371" s="118">
        <f t="shared" si="548"/>
        <v>26163</v>
      </c>
      <c r="BQ1371" s="118">
        <f t="shared" si="547"/>
        <v>26163</v>
      </c>
      <c r="BR1371" s="5" t="s">
        <v>3151</v>
      </c>
      <c r="CC1371" s="63">
        <f t="shared" si="569"/>
        <v>874018</v>
      </c>
      <c r="CD1371" s="129"/>
      <c r="CE1371" s="63">
        <v>1549</v>
      </c>
      <c r="CH1371" s="63">
        <v>0</v>
      </c>
      <c r="CI1371" s="63">
        <v>0</v>
      </c>
    </row>
    <row r="1372" spans="1:90" ht="15" hidden="1" customHeight="1" outlineLevel="1">
      <c r="A1372" t="s">
        <v>360</v>
      </c>
      <c r="B1372" t="s">
        <v>3112</v>
      </c>
      <c r="C1372" s="1">
        <f t="shared" si="560"/>
        <v>18292</v>
      </c>
      <c r="D1372" s="5">
        <f>IF(N1372&gt;0, RANK(N1372,(N1372:P1372,Q1372:AE1372)),0)</f>
        <v>2</v>
      </c>
      <c r="E1372" s="5">
        <f>IF(O1372&gt;0,RANK(O1372,(N1372:P1372,Q1372:AE1372)),0)</f>
        <v>1</v>
      </c>
      <c r="F1372" s="5">
        <f>IF(P1372&gt;0,RANK(P1372,(N1372:P1372,Q1372:AE1372)),0)</f>
        <v>0</v>
      </c>
      <c r="G1372" s="129">
        <f t="shared" si="558"/>
        <v>6264</v>
      </c>
      <c r="H1372" s="134">
        <f t="shared" si="559"/>
        <v>0.34244478460529193</v>
      </c>
      <c r="I1372" s="2"/>
      <c r="J1372" s="2">
        <f t="shared" si="561"/>
        <v>0.31915591515416575</v>
      </c>
      <c r="K1372" s="2">
        <f t="shared" si="562"/>
        <v>0.66160069975945768</v>
      </c>
      <c r="L1372" s="2">
        <f t="shared" si="563"/>
        <v>0</v>
      </c>
      <c r="M1372" s="2">
        <f t="shared" si="564"/>
        <v>1.9243385086376574E-2</v>
      </c>
      <c r="N1372" s="63">
        <v>5838</v>
      </c>
      <c r="O1372" s="63">
        <v>12102</v>
      </c>
      <c r="P1372" s="63">
        <v>0</v>
      </c>
      <c r="Q1372" s="63">
        <v>259</v>
      </c>
      <c r="R1372" s="63">
        <v>42</v>
      </c>
      <c r="S1372" s="63">
        <v>20</v>
      </c>
      <c r="T1372" s="63">
        <v>4</v>
      </c>
      <c r="U1372" s="63">
        <v>0</v>
      </c>
      <c r="V1372" s="63">
        <v>0</v>
      </c>
      <c r="W1372" s="63">
        <v>27</v>
      </c>
      <c r="X1372" s="63">
        <v>0</v>
      </c>
      <c r="Y1372" s="63">
        <v>0</v>
      </c>
      <c r="Z1372" s="63">
        <v>0</v>
      </c>
      <c r="AA1372" s="63">
        <v>0</v>
      </c>
      <c r="AB1372" s="63">
        <v>0</v>
      </c>
      <c r="AC1372" s="63">
        <v>0</v>
      </c>
      <c r="AD1372" s="63">
        <v>0</v>
      </c>
      <c r="AE1372" s="63">
        <v>0</v>
      </c>
      <c r="AF1372" s="63">
        <v>0</v>
      </c>
      <c r="AG1372" s="63">
        <v>0</v>
      </c>
      <c r="AH1372" s="63">
        <v>0</v>
      </c>
      <c r="AI1372" s="63">
        <v>0</v>
      </c>
      <c r="AJ1372" s="63">
        <v>0</v>
      </c>
      <c r="AK1372" s="63">
        <v>0</v>
      </c>
      <c r="AL1372" s="63">
        <v>0</v>
      </c>
      <c r="AM1372" s="63">
        <v>0</v>
      </c>
      <c r="AN1372" s="63">
        <v>0</v>
      </c>
      <c r="AO1372" s="63">
        <v>0</v>
      </c>
      <c r="AP1372" s="63">
        <v>0</v>
      </c>
      <c r="AQ1372" s="63">
        <v>0</v>
      </c>
      <c r="AR1372" s="63">
        <v>0</v>
      </c>
      <c r="AS1372" s="63">
        <v>0</v>
      </c>
      <c r="AT1372" s="63">
        <v>0</v>
      </c>
      <c r="AU1372" s="63">
        <v>0</v>
      </c>
      <c r="AV1372" s="63">
        <v>0</v>
      </c>
      <c r="AW1372" s="63">
        <v>0</v>
      </c>
      <c r="AX1372" s="63">
        <v>0</v>
      </c>
      <c r="AY1372" s="63">
        <v>0</v>
      </c>
      <c r="BA1372" s="5">
        <f>IF(Q1372&gt;0,RANK(Q1372,(N1372:P1372,Q1372:AE1372)),0)</f>
        <v>3</v>
      </c>
      <c r="BB1372" s="5">
        <f>IF(R1372&gt;0,RANK(R1372,(N1372:P1372,Q1372:AE1372)),0)</f>
        <v>4</v>
      </c>
      <c r="BC1372" s="5">
        <f>IF(T1372&gt;0,RANK(T1372,(N1372:P1372,Q1372:AE1372)),0)</f>
        <v>7</v>
      </c>
      <c r="BD1372" s="5">
        <f>IF(S1372&gt;0,RANK(S1372,(N1372:P1372,Q1372:AE1372)),0)</f>
        <v>6</v>
      </c>
      <c r="BE1372" s="2">
        <f t="shared" si="565"/>
        <v>1.4159195276623661E-2</v>
      </c>
      <c r="BF1372" s="2">
        <f t="shared" si="566"/>
        <v>2.2960857205335666E-3</v>
      </c>
      <c r="BG1372" s="2">
        <f t="shared" si="567"/>
        <v>2.1867483052700635E-4</v>
      </c>
      <c r="BH1372" s="2">
        <f t="shared" si="568"/>
        <v>1.0933741526350316E-3</v>
      </c>
      <c r="BJ1372" t="s">
        <v>360</v>
      </c>
      <c r="BK1372" t="s">
        <v>3112</v>
      </c>
      <c r="BL1372" s="8">
        <v>4</v>
      </c>
      <c r="BN1372" s="112">
        <v>26</v>
      </c>
      <c r="BO1372" s="114">
        <v>165</v>
      </c>
      <c r="BP1372" s="118">
        <f t="shared" si="548"/>
        <v>26165</v>
      </c>
      <c r="BQ1372" s="118">
        <f t="shared" si="547"/>
        <v>26165</v>
      </c>
      <c r="BR1372" s="5" t="s">
        <v>3151</v>
      </c>
      <c r="CC1372" s="63">
        <f t="shared" si="569"/>
        <v>18292</v>
      </c>
      <c r="CD1372" s="129"/>
      <c r="CE1372" s="63">
        <v>27</v>
      </c>
      <c r="CH1372" s="63">
        <v>0</v>
      </c>
      <c r="CI1372" s="63">
        <v>0</v>
      </c>
    </row>
    <row r="1373" spans="1:90" ht="15" customHeight="1" collapsed="1">
      <c r="A1373" t="s">
        <v>1099</v>
      </c>
      <c r="B1373" t="s">
        <v>544</v>
      </c>
      <c r="C1373" s="1">
        <f t="shared" si="560"/>
        <v>5547053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>IF(P1373&gt;0,RANK(P1373,(N1373:P1373,Q1373:AE1373)),0)</f>
        <v>0</v>
      </c>
      <c r="G1373" s="129">
        <f t="shared" si="558"/>
        <v>154188</v>
      </c>
      <c r="H1373" s="134">
        <f t="shared" si="559"/>
        <v>2.7796381249647336E-2</v>
      </c>
      <c r="I1373" s="2"/>
      <c r="J1373" s="2">
        <f t="shared" si="561"/>
        <v>0.50550084882909896</v>
      </c>
      <c r="K1373" s="2">
        <f t="shared" si="562"/>
        <v>0.47770446757945167</v>
      </c>
      <c r="L1373" s="2">
        <f t="shared" si="563"/>
        <v>0</v>
      </c>
      <c r="M1373" s="2">
        <f t="shared" si="564"/>
        <v>1.6794683591449366E-2</v>
      </c>
      <c r="N1373" s="63">
        <v>2804040</v>
      </c>
      <c r="O1373" s="63">
        <v>2649852</v>
      </c>
      <c r="P1373" s="63">
        <v>0</v>
      </c>
      <c r="Q1373" s="63">
        <v>60381</v>
      </c>
      <c r="R1373" s="63">
        <v>13718</v>
      </c>
      <c r="S1373" s="63">
        <v>7235</v>
      </c>
      <c r="T1373" s="63">
        <v>2986</v>
      </c>
      <c r="U1373" s="63">
        <v>0</v>
      </c>
      <c r="V1373" s="63">
        <v>0</v>
      </c>
      <c r="W1373" s="63">
        <v>7757</v>
      </c>
      <c r="X1373" s="63">
        <v>0</v>
      </c>
      <c r="Y1373" s="63">
        <v>0</v>
      </c>
      <c r="Z1373" s="63">
        <v>963</v>
      </c>
      <c r="AA1373" s="63">
        <v>0</v>
      </c>
      <c r="AB1373" s="63">
        <v>0</v>
      </c>
      <c r="AC1373" s="63">
        <v>0</v>
      </c>
      <c r="AD1373" s="63">
        <v>0</v>
      </c>
      <c r="AE1373" s="63">
        <v>0</v>
      </c>
      <c r="AF1373" s="63">
        <v>0</v>
      </c>
      <c r="AG1373" s="63">
        <v>0</v>
      </c>
      <c r="AH1373" s="63">
        <v>0</v>
      </c>
      <c r="AI1373" s="63">
        <v>0</v>
      </c>
      <c r="AJ1373" s="63">
        <v>0</v>
      </c>
      <c r="AK1373" s="63">
        <v>0</v>
      </c>
      <c r="AL1373" s="63">
        <v>32</v>
      </c>
      <c r="AM1373" s="63">
        <v>0</v>
      </c>
      <c r="AN1373" s="63">
        <v>0</v>
      </c>
      <c r="AO1373" s="63">
        <v>0</v>
      </c>
      <c r="AP1373" s="63">
        <v>0</v>
      </c>
      <c r="AQ1373" s="63">
        <v>0</v>
      </c>
      <c r="AR1373" s="63">
        <v>0</v>
      </c>
      <c r="AS1373" s="63">
        <v>0</v>
      </c>
      <c r="AT1373" s="63">
        <v>0</v>
      </c>
      <c r="AU1373" s="63">
        <v>89</v>
      </c>
      <c r="AV1373" s="63">
        <v>0</v>
      </c>
      <c r="AW1373" s="63">
        <v>0</v>
      </c>
      <c r="AX1373" s="63">
        <v>0</v>
      </c>
      <c r="AY1373" s="63">
        <v>0</v>
      </c>
      <c r="BA1373" s="5">
        <f>IF(Q1373&gt;0,RANK(Q1373,(N1373:P1373,Q1373:AE1373)),0)</f>
        <v>3</v>
      </c>
      <c r="BB1373" s="5">
        <f>IF(R1373&gt;0,RANK(R1373,(N1373:P1373,Q1373:AE1373)),0)</f>
        <v>4</v>
      </c>
      <c r="BC1373" s="5">
        <f>IF(T1373&gt;0,RANK(T1373,(N1373:P1373,Q1373:AE1373)),0)</f>
        <v>7</v>
      </c>
      <c r="BD1373" s="5">
        <f>IF(S1373&gt;0,RANK(S1373,(N1373:P1373,Q1373:AE1373)),0)</f>
        <v>6</v>
      </c>
      <c r="BE1373" s="2">
        <f t="shared" si="565"/>
        <v>1.0885239423528132E-2</v>
      </c>
      <c r="BF1373" s="2">
        <f t="shared" si="566"/>
        <v>2.4730248656358611E-3</v>
      </c>
      <c r="BG1373" s="2">
        <f t="shared" si="567"/>
        <v>5.3830385251411872E-4</v>
      </c>
      <c r="BH1373" s="2">
        <f t="shared" si="568"/>
        <v>1.304296173121115E-3</v>
      </c>
      <c r="BJ1373" t="s">
        <v>1099</v>
      </c>
      <c r="BK1373" t="s">
        <v>544</v>
      </c>
      <c r="BN1373" s="112">
        <v>26</v>
      </c>
      <c r="BO1373" s="114"/>
      <c r="BP1373" s="112">
        <v>26</v>
      </c>
      <c r="BQ1373" s="112">
        <f t="shared" si="547"/>
        <v>26</v>
      </c>
      <c r="BR1373" s="5" t="s">
        <v>710</v>
      </c>
      <c r="CC1373" s="63">
        <f t="shared" si="569"/>
        <v>5547053</v>
      </c>
      <c r="CD1373" s="63">
        <f>SUM(CD1290:CD1372)</f>
        <v>0</v>
      </c>
      <c r="CE1373" s="63">
        <v>7757</v>
      </c>
      <c r="CH1373" s="63">
        <f>SUM(CH1290:CH1372)</f>
        <v>5</v>
      </c>
      <c r="CI1373" s="63">
        <f>SUM(CI1290:CI1372)</f>
        <v>1</v>
      </c>
    </row>
    <row r="1374" spans="1:90" ht="15" customHeight="1">
      <c r="C1374" s="1"/>
      <c r="E1374" s="5"/>
      <c r="F1374" s="5"/>
      <c r="G1374" s="129"/>
      <c r="H1374" s="134"/>
      <c r="I1374" s="2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BA1374" s="5"/>
      <c r="BB1374" s="5"/>
      <c r="BC1374" s="5"/>
      <c r="BD1374" s="5"/>
      <c r="BN1374" s="112"/>
      <c r="BO1374" s="114"/>
      <c r="BP1374" s="118"/>
      <c r="BQ1374" s="118"/>
      <c r="CF1374" s="129"/>
      <c r="CG1374" s="129"/>
      <c r="CH1374" s="1" t="s">
        <v>4191</v>
      </c>
      <c r="CI1374" s="63" t="s">
        <v>4192</v>
      </c>
      <c r="CJ1374" s="63" t="s">
        <v>4193</v>
      </c>
      <c r="CK1374" s="8" t="s">
        <v>4194</v>
      </c>
      <c r="CL1374" s="8" t="s">
        <v>4195</v>
      </c>
    </row>
    <row r="1375" spans="1:90" ht="15" hidden="1" customHeight="1" outlineLevel="1">
      <c r="A1375" t="s">
        <v>1146</v>
      </c>
      <c r="B1375" t="s">
        <v>2723</v>
      </c>
      <c r="C1375" s="1">
        <f t="shared" ref="C1375:C1406" si="570">SUM(N1375:AY1375)</f>
        <v>10025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4</v>
      </c>
      <c r="G1375" s="129">
        <f t="shared" si="558"/>
        <v>2651</v>
      </c>
      <c r="H1375" s="134">
        <f t="shared" si="559"/>
        <v>0.26443890274314213</v>
      </c>
      <c r="I1375" s="2"/>
      <c r="J1375" s="2">
        <f t="shared" ref="J1375:J1406" si="571">IF($C1375=0,"-",N1375/$C1375)</f>
        <v>0.3598004987531172</v>
      </c>
      <c r="K1375" s="2">
        <f t="shared" ref="K1375:K1406" si="572">IF($C1375=0,"-",O1375/$C1375)</f>
        <v>0.62423940149625934</v>
      </c>
      <c r="L1375" s="2">
        <f t="shared" ref="L1375:L1406" si="573">IF($C1375=0,"-",P1375/$C1375)</f>
        <v>2.394014962593516E-3</v>
      </c>
      <c r="M1375" s="2">
        <f t="shared" ref="M1375:M1406" si="574">IF(C1375=0,"-",(1-J1375-K1375-L1375))</f>
        <v>1.3566084788029998E-2</v>
      </c>
      <c r="N1375" s="63">
        <v>3607</v>
      </c>
      <c r="O1375" s="63">
        <v>6258</v>
      </c>
      <c r="P1375" s="63">
        <v>24</v>
      </c>
      <c r="Q1375" s="63">
        <v>55</v>
      </c>
      <c r="R1375" s="63">
        <v>24</v>
      </c>
      <c r="S1375" s="63">
        <v>0</v>
      </c>
      <c r="T1375" s="63">
        <v>15</v>
      </c>
      <c r="U1375" s="63">
        <v>22</v>
      </c>
      <c r="V1375" s="63">
        <v>2</v>
      </c>
      <c r="W1375" s="63">
        <v>15</v>
      </c>
      <c r="X1375" s="63">
        <v>3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>
        <v>0</v>
      </c>
      <c r="AE1375" s="63">
        <v>0</v>
      </c>
      <c r="AF1375" s="63">
        <v>0</v>
      </c>
      <c r="AG1375" s="63">
        <v>0</v>
      </c>
      <c r="AH1375" s="63">
        <v>0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0</v>
      </c>
      <c r="AP1375" s="63">
        <v>0</v>
      </c>
      <c r="AQ1375" s="63">
        <v>0</v>
      </c>
      <c r="AR1375" s="63">
        <v>0</v>
      </c>
      <c r="AS1375" s="63">
        <v>0</v>
      </c>
      <c r="AT1375" s="63">
        <v>0</v>
      </c>
      <c r="AU1375" s="63">
        <v>0</v>
      </c>
      <c r="AV1375" s="63">
        <v>0</v>
      </c>
      <c r="AW1375" s="63">
        <v>0</v>
      </c>
      <c r="AX1375" s="63">
        <v>0</v>
      </c>
      <c r="AY1375" s="63">
        <v>0</v>
      </c>
      <c r="BA1375" s="5">
        <f>IF(Q1375&gt;0,RANK(Q1375,(N1375:P1375,Q1375:AE1375)),0)</f>
        <v>3</v>
      </c>
      <c r="BB1375" s="5">
        <f>IF(R1375&gt;0,RANK(R1375,(N1375:P1375,Q1375:AE1375)),0)</f>
        <v>4</v>
      </c>
      <c r="BC1375" s="5">
        <f>IF(T1375&gt;0,RANK(T1375,(N1375:P1375,Q1375:AE1375)),0)</f>
        <v>7</v>
      </c>
      <c r="BD1375" s="5">
        <f>IF(S1375&gt;0,RANK(S1375,(N1375:P1375,Q1375:AE1375)),0)</f>
        <v>0</v>
      </c>
      <c r="BE1375" s="2">
        <f t="shared" ref="BE1375:BE1406" si="575">IF($C1375=0,"-",Q1375/$C1375)</f>
        <v>5.4862842892768084E-3</v>
      </c>
      <c r="BF1375" s="2">
        <f t="shared" ref="BF1375:BF1406" si="576">IF($C1375=0,"-",R1375/$C1375)</f>
        <v>2.394014962593516E-3</v>
      </c>
      <c r="BG1375" s="2">
        <f t="shared" ref="BG1375:BG1406" si="577">IF($C1375=0,"-",T1375/$C1375)</f>
        <v>1.4962593516209476E-3</v>
      </c>
      <c r="BH1375" s="2">
        <f t="shared" ref="BH1375:BH1406" si="578">IF($C1375=0,"-",S1375/$C1375)</f>
        <v>0</v>
      </c>
      <c r="BJ1375" t="s">
        <v>1146</v>
      </c>
      <c r="BK1375" t="s">
        <v>2723</v>
      </c>
      <c r="BL1375" s="8">
        <v>8</v>
      </c>
      <c r="BN1375" s="112">
        <v>27</v>
      </c>
      <c r="BO1375" s="114">
        <v>1</v>
      </c>
      <c r="BP1375" s="118">
        <f t="shared" si="548"/>
        <v>27001</v>
      </c>
      <c r="BQ1375" s="118">
        <f t="shared" si="547"/>
        <v>27001</v>
      </c>
      <c r="BR1375" s="5" t="s">
        <v>3151</v>
      </c>
      <c r="CH1375" s="63">
        <v>0</v>
      </c>
      <c r="CI1375" s="63">
        <v>0</v>
      </c>
      <c r="CJ1375" s="63">
        <v>0</v>
      </c>
      <c r="CK1375" s="8">
        <v>0</v>
      </c>
      <c r="CL1375" s="8">
        <v>0</v>
      </c>
    </row>
    <row r="1376" spans="1:90" ht="15" hidden="1" customHeight="1" outlineLevel="1">
      <c r="A1376" t="s">
        <v>214</v>
      </c>
      <c r="B1376" t="s">
        <v>2723</v>
      </c>
      <c r="C1376" s="1">
        <f t="shared" si="570"/>
        <v>211134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8</v>
      </c>
      <c r="G1376" s="129">
        <f t="shared" si="558"/>
        <v>4012</v>
      </c>
      <c r="H1376" s="134">
        <f t="shared" si="559"/>
        <v>1.9002150293178741E-2</v>
      </c>
      <c r="I1376" s="2"/>
      <c r="J1376" s="2">
        <f t="shared" si="571"/>
        <v>0.47784819119611244</v>
      </c>
      <c r="K1376" s="2">
        <f t="shared" si="572"/>
        <v>0.49685034148929114</v>
      </c>
      <c r="L1376" s="2">
        <f t="shared" si="573"/>
        <v>1.9324220637130921E-3</v>
      </c>
      <c r="M1376" s="2">
        <f t="shared" si="574"/>
        <v>2.3369045250883333E-2</v>
      </c>
      <c r="N1376" s="63">
        <v>100890</v>
      </c>
      <c r="O1376" s="63">
        <v>104902</v>
      </c>
      <c r="P1376" s="63">
        <v>408</v>
      </c>
      <c r="Q1376" s="63">
        <v>2475</v>
      </c>
      <c r="R1376" s="63">
        <v>731</v>
      </c>
      <c r="S1376" s="63">
        <v>5</v>
      </c>
      <c r="T1376" s="63">
        <v>467</v>
      </c>
      <c r="U1376" s="63">
        <v>513</v>
      </c>
      <c r="V1376" s="63">
        <v>66</v>
      </c>
      <c r="W1376" s="63">
        <v>543</v>
      </c>
      <c r="X1376" s="63">
        <v>36</v>
      </c>
      <c r="Y1376" s="63">
        <v>0</v>
      </c>
      <c r="Z1376" s="63">
        <v>90</v>
      </c>
      <c r="AA1376" s="63">
        <v>0</v>
      </c>
      <c r="AB1376" s="63">
        <v>0</v>
      </c>
      <c r="AC1376" s="63">
        <v>0</v>
      </c>
      <c r="AD1376" s="63">
        <v>0</v>
      </c>
      <c r="AE1376" s="63">
        <v>0</v>
      </c>
      <c r="AF1376" s="63">
        <v>0</v>
      </c>
      <c r="AG1376" s="63">
        <v>0</v>
      </c>
      <c r="AH1376" s="63">
        <v>0</v>
      </c>
      <c r="AI1376" s="63">
        <v>0</v>
      </c>
      <c r="AJ1376" s="63">
        <v>8</v>
      </c>
      <c r="AK1376" s="63">
        <v>0</v>
      </c>
      <c r="AL1376" s="63">
        <v>0</v>
      </c>
      <c r="AM1376" s="63">
        <v>0</v>
      </c>
      <c r="AN1376" s="63">
        <v>0</v>
      </c>
      <c r="AO1376" s="63">
        <v>0</v>
      </c>
      <c r="AP1376" s="63">
        <v>0</v>
      </c>
      <c r="AQ1376" s="63">
        <v>0</v>
      </c>
      <c r="AR1376" s="63">
        <v>0</v>
      </c>
      <c r="AS1376" s="63">
        <v>0</v>
      </c>
      <c r="AT1376" s="63">
        <v>0</v>
      </c>
      <c r="AU1376" s="63">
        <v>0</v>
      </c>
      <c r="AV1376" s="63">
        <v>0</v>
      </c>
      <c r="AW1376" s="63">
        <v>0</v>
      </c>
      <c r="AX1376" s="63">
        <v>0</v>
      </c>
      <c r="AY1376" s="63">
        <v>0</v>
      </c>
      <c r="BA1376" s="5">
        <f>IF(Q1376&gt;0,RANK(Q1376,(N1376:P1376,Q1376:AE1376)),0)</f>
        <v>3</v>
      </c>
      <c r="BB1376" s="5">
        <f>IF(R1376&gt;0,RANK(R1376,(N1376:P1376,Q1376:AE1376)),0)</f>
        <v>4</v>
      </c>
      <c r="BC1376" s="5">
        <f>IF(T1376&gt;0,RANK(T1376,(N1376:P1376,Q1376:AE1376)),0)</f>
        <v>7</v>
      </c>
      <c r="BD1376" s="5">
        <f>IF(S1376&gt;0,RANK(S1376,(N1376:P1376,Q1376:AE1376)),0)</f>
        <v>12</v>
      </c>
      <c r="BE1376" s="2">
        <f t="shared" si="575"/>
        <v>1.1722413254141919E-2</v>
      </c>
      <c r="BF1376" s="2">
        <f t="shared" si="576"/>
        <v>3.4622561974859568E-3</v>
      </c>
      <c r="BG1376" s="2">
        <f t="shared" si="577"/>
        <v>2.2118654503774852E-3</v>
      </c>
      <c r="BH1376" s="2">
        <f t="shared" si="578"/>
        <v>2.3681642937660443E-5</v>
      </c>
      <c r="BJ1376" t="s">
        <v>214</v>
      </c>
      <c r="BK1376" t="s">
        <v>2723</v>
      </c>
      <c r="BL1376" s="8"/>
      <c r="BN1376" s="112">
        <v>27</v>
      </c>
      <c r="BO1376" s="114">
        <v>3</v>
      </c>
      <c r="BP1376" s="118">
        <f t="shared" si="548"/>
        <v>27003</v>
      </c>
      <c r="BQ1376" s="118">
        <f t="shared" si="547"/>
        <v>27003</v>
      </c>
      <c r="BR1376" s="5" t="s">
        <v>3151</v>
      </c>
      <c r="CH1376" s="63">
        <v>0</v>
      </c>
      <c r="CI1376" s="63">
        <v>0</v>
      </c>
      <c r="CJ1376" s="63">
        <v>0</v>
      </c>
      <c r="CK1376" s="8">
        <v>0</v>
      </c>
      <c r="CL1376" s="8">
        <v>0</v>
      </c>
    </row>
    <row r="1377" spans="1:90" ht="15" hidden="1" customHeight="1" outlineLevel="1">
      <c r="A1377" t="s">
        <v>249</v>
      </c>
      <c r="B1377" t="s">
        <v>2723</v>
      </c>
      <c r="C1377" s="1">
        <f t="shared" si="570"/>
        <v>19401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8</v>
      </c>
      <c r="G1377" s="129">
        <f t="shared" si="558"/>
        <v>5849</v>
      </c>
      <c r="H1377" s="134">
        <f t="shared" si="559"/>
        <v>0.30147930519045413</v>
      </c>
      <c r="I1377" s="2"/>
      <c r="J1377" s="2">
        <f t="shared" si="571"/>
        <v>0.33962166898613472</v>
      </c>
      <c r="K1377" s="2">
        <f t="shared" si="572"/>
        <v>0.64110097417658884</v>
      </c>
      <c r="L1377" s="2">
        <f t="shared" si="573"/>
        <v>1.3916808411937528E-3</v>
      </c>
      <c r="M1377" s="2">
        <f t="shared" si="574"/>
        <v>1.7885675996082741E-2</v>
      </c>
      <c r="N1377" s="63">
        <v>6589</v>
      </c>
      <c r="O1377" s="63">
        <v>12438</v>
      </c>
      <c r="P1377" s="63">
        <v>27</v>
      </c>
      <c r="Q1377" s="63">
        <v>168</v>
      </c>
      <c r="R1377" s="63">
        <v>35</v>
      </c>
      <c r="S1377" s="63">
        <v>0</v>
      </c>
      <c r="T1377" s="63">
        <v>37</v>
      </c>
      <c r="U1377" s="63">
        <v>52</v>
      </c>
      <c r="V1377" s="63">
        <v>8</v>
      </c>
      <c r="W1377" s="63">
        <v>41</v>
      </c>
      <c r="X1377" s="63">
        <v>4</v>
      </c>
      <c r="Y1377" s="63">
        <v>0</v>
      </c>
      <c r="Z1377" s="63">
        <v>2</v>
      </c>
      <c r="AA1377" s="63">
        <v>0</v>
      </c>
      <c r="AB1377" s="63">
        <v>0</v>
      </c>
      <c r="AC1377" s="63">
        <v>0</v>
      </c>
      <c r="AD1377" s="63">
        <v>0</v>
      </c>
      <c r="AE1377" s="63">
        <v>0</v>
      </c>
      <c r="AF1377" s="63">
        <v>0</v>
      </c>
      <c r="AG1377" s="63">
        <v>0</v>
      </c>
      <c r="AH1377" s="63">
        <v>0</v>
      </c>
      <c r="AI1377" s="63">
        <v>0</v>
      </c>
      <c r="AJ1377" s="63">
        <v>0</v>
      </c>
      <c r="AK1377" s="63">
        <v>0</v>
      </c>
      <c r="AL1377" s="63">
        <v>0</v>
      </c>
      <c r="AM1377" s="63">
        <v>0</v>
      </c>
      <c r="AN1377" s="63">
        <v>0</v>
      </c>
      <c r="AO1377" s="63">
        <v>0</v>
      </c>
      <c r="AP1377" s="63">
        <v>0</v>
      </c>
      <c r="AQ1377" s="63">
        <v>0</v>
      </c>
      <c r="AR1377" s="63">
        <v>0</v>
      </c>
      <c r="AS1377" s="63">
        <v>0</v>
      </c>
      <c r="AT1377" s="63">
        <v>0</v>
      </c>
      <c r="AU1377" s="63">
        <v>0</v>
      </c>
      <c r="AV1377" s="63">
        <v>0</v>
      </c>
      <c r="AW1377" s="63">
        <v>0</v>
      </c>
      <c r="AX1377" s="63">
        <v>0</v>
      </c>
      <c r="AY1377" s="63">
        <v>0</v>
      </c>
      <c r="BA1377" s="5">
        <f>IF(Q1377&gt;0,RANK(Q1377,(N1377:P1377,Q1377:AE1377)),0)</f>
        <v>3</v>
      </c>
      <c r="BB1377" s="5">
        <f>IF(R1377&gt;0,RANK(R1377,(N1377:P1377,Q1377:AE1377)),0)</f>
        <v>7</v>
      </c>
      <c r="BC1377" s="5">
        <f>IF(T1377&gt;0,RANK(T1377,(N1377:P1377,Q1377:AE1377)),0)</f>
        <v>6</v>
      </c>
      <c r="BD1377" s="5">
        <f>IF(S1377&gt;0,RANK(S1377,(N1377:P1377,Q1377:AE1377)),0)</f>
        <v>0</v>
      </c>
      <c r="BE1377" s="2">
        <f t="shared" si="575"/>
        <v>8.6593474563166854E-3</v>
      </c>
      <c r="BF1377" s="2">
        <f t="shared" si="576"/>
        <v>1.8040307200659759E-3</v>
      </c>
      <c r="BG1377" s="2">
        <f t="shared" si="577"/>
        <v>1.9071181897840318E-3</v>
      </c>
      <c r="BH1377" s="2">
        <f t="shared" si="578"/>
        <v>0</v>
      </c>
      <c r="BJ1377" t="s">
        <v>249</v>
      </c>
      <c r="BK1377" t="s">
        <v>2723</v>
      </c>
      <c r="BL1377" s="8">
        <v>7</v>
      </c>
      <c r="BN1377" s="112">
        <v>27</v>
      </c>
      <c r="BO1377" s="114">
        <v>5</v>
      </c>
      <c r="BP1377" s="118">
        <f t="shared" si="548"/>
        <v>27005</v>
      </c>
      <c r="BQ1377" s="118">
        <f t="shared" si="547"/>
        <v>27005</v>
      </c>
      <c r="BR1377" s="5" t="s">
        <v>3151</v>
      </c>
      <c r="CH1377" s="63">
        <v>0</v>
      </c>
      <c r="CI1377" s="63">
        <v>0</v>
      </c>
      <c r="CJ1377" s="63">
        <v>0</v>
      </c>
      <c r="CK1377" s="8">
        <v>0</v>
      </c>
      <c r="CL1377" s="8">
        <v>0</v>
      </c>
    </row>
    <row r="1378" spans="1:90" ht="15" hidden="1" customHeight="1" outlineLevel="1">
      <c r="A1378" t="s">
        <v>1720</v>
      </c>
      <c r="B1378" t="s">
        <v>2723</v>
      </c>
      <c r="C1378" s="1">
        <f t="shared" si="570"/>
        <v>24190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>IF(P1378&gt;0,RANK(P1378,(N1378:P1378,Q1378:AE1378)),0)</f>
        <v>7</v>
      </c>
      <c r="G1378" s="129">
        <f t="shared" si="558"/>
        <v>762</v>
      </c>
      <c r="H1378" s="134">
        <f t="shared" si="559"/>
        <v>3.1500620090946674E-2</v>
      </c>
      <c r="I1378" s="2"/>
      <c r="J1378" s="2">
        <f t="shared" si="571"/>
        <v>0.47234394377842082</v>
      </c>
      <c r="K1378" s="2">
        <f t="shared" si="572"/>
        <v>0.50384456386936749</v>
      </c>
      <c r="L1378" s="2">
        <f t="shared" si="573"/>
        <v>1.3642000826787929E-3</v>
      </c>
      <c r="M1378" s="2">
        <f t="shared" si="574"/>
        <v>2.24472922695329E-2</v>
      </c>
      <c r="N1378" s="63">
        <v>11426</v>
      </c>
      <c r="O1378" s="63">
        <v>12188</v>
      </c>
      <c r="P1378" s="63">
        <v>33</v>
      </c>
      <c r="Q1378" s="63">
        <v>256</v>
      </c>
      <c r="R1378" s="63">
        <v>75</v>
      </c>
      <c r="S1378" s="63">
        <v>1</v>
      </c>
      <c r="T1378" s="63">
        <v>32</v>
      </c>
      <c r="U1378" s="63">
        <v>95</v>
      </c>
      <c r="V1378" s="63">
        <v>17</v>
      </c>
      <c r="W1378" s="63">
        <v>56</v>
      </c>
      <c r="X1378" s="63">
        <v>9</v>
      </c>
      <c r="Y1378" s="63">
        <v>0</v>
      </c>
      <c r="Z1378" s="63">
        <v>2</v>
      </c>
      <c r="AA1378" s="63">
        <v>0</v>
      </c>
      <c r="AB1378" s="63">
        <v>0</v>
      </c>
      <c r="AC1378" s="63">
        <v>0</v>
      </c>
      <c r="AD1378" s="63">
        <v>0</v>
      </c>
      <c r="AE1378" s="63">
        <v>0</v>
      </c>
      <c r="AF1378" s="63">
        <v>0</v>
      </c>
      <c r="AG1378" s="63">
        <v>0</v>
      </c>
      <c r="AH1378" s="63">
        <v>0</v>
      </c>
      <c r="AI1378" s="63">
        <v>0</v>
      </c>
      <c r="AJ1378" s="63">
        <v>0</v>
      </c>
      <c r="AK1378" s="63">
        <v>0</v>
      </c>
      <c r="AL1378" s="63">
        <v>0</v>
      </c>
      <c r="AM1378" s="63">
        <v>0</v>
      </c>
      <c r="AN1378" s="63">
        <v>0</v>
      </c>
      <c r="AO1378" s="63">
        <v>0</v>
      </c>
      <c r="AP1378" s="63">
        <v>0</v>
      </c>
      <c r="AQ1378" s="63">
        <v>0</v>
      </c>
      <c r="AR1378" s="63">
        <v>0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>
        <v>0</v>
      </c>
      <c r="BA1378" s="5">
        <f>IF(Q1378&gt;0,RANK(Q1378,(N1378:P1378,Q1378:AE1378)),0)</f>
        <v>3</v>
      </c>
      <c r="BB1378" s="5">
        <f>IF(R1378&gt;0,RANK(R1378,(N1378:P1378,Q1378:AE1378)),0)</f>
        <v>5</v>
      </c>
      <c r="BC1378" s="5">
        <f>IF(T1378&gt;0,RANK(T1378,(N1378:P1378,Q1378:AE1378)),0)</f>
        <v>8</v>
      </c>
      <c r="BD1378" s="5">
        <f>IF(S1378&gt;0,RANK(S1378,(N1378:P1378,Q1378:AE1378)),0)</f>
        <v>12</v>
      </c>
      <c r="BE1378" s="2">
        <f t="shared" si="575"/>
        <v>1.0582885489871848E-2</v>
      </c>
      <c r="BF1378" s="2">
        <f t="shared" si="576"/>
        <v>3.1004547333608927E-3</v>
      </c>
      <c r="BG1378" s="2">
        <f t="shared" si="577"/>
        <v>1.322860686233981E-3</v>
      </c>
      <c r="BH1378" s="2">
        <f t="shared" si="578"/>
        <v>4.1339396444811907E-5</v>
      </c>
      <c r="BJ1378" t="s">
        <v>1720</v>
      </c>
      <c r="BK1378" t="s">
        <v>2723</v>
      </c>
      <c r="BL1378" s="8"/>
      <c r="BN1378" s="112">
        <v>27</v>
      </c>
      <c r="BO1378" s="114">
        <v>7</v>
      </c>
      <c r="BP1378" s="118">
        <f t="shared" si="548"/>
        <v>27007</v>
      </c>
      <c r="BQ1378" s="118">
        <f t="shared" si="547"/>
        <v>27007</v>
      </c>
      <c r="BR1378" s="5" t="s">
        <v>3151</v>
      </c>
      <c r="CH1378" s="63">
        <v>0</v>
      </c>
      <c r="CI1378" s="63">
        <v>0</v>
      </c>
      <c r="CJ1378" s="63">
        <v>0</v>
      </c>
      <c r="CK1378" s="8">
        <v>0</v>
      </c>
      <c r="CL1378" s="8">
        <v>0</v>
      </c>
    </row>
    <row r="1379" spans="1:90" ht="15" hidden="1" customHeight="1" outlineLevel="1">
      <c r="A1379" t="s">
        <v>1097</v>
      </c>
      <c r="B1379" t="s">
        <v>2723</v>
      </c>
      <c r="C1379" s="1">
        <f t="shared" si="570"/>
        <v>22260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7</v>
      </c>
      <c r="G1379" s="129">
        <f t="shared" si="558"/>
        <v>7101</v>
      </c>
      <c r="H1379" s="134">
        <f t="shared" si="559"/>
        <v>0.31900269541778975</v>
      </c>
      <c r="I1379" s="2"/>
      <c r="J1379" s="2">
        <f t="shared" si="571"/>
        <v>0.32708894878706202</v>
      </c>
      <c r="K1379" s="2">
        <f t="shared" si="572"/>
        <v>0.64609164420485177</v>
      </c>
      <c r="L1379" s="2">
        <f t="shared" si="573"/>
        <v>1.7969451931716084E-3</v>
      </c>
      <c r="M1379" s="2">
        <f t="shared" si="574"/>
        <v>2.5022461814914552E-2</v>
      </c>
      <c r="N1379" s="63">
        <v>7281</v>
      </c>
      <c r="O1379" s="63">
        <v>14382</v>
      </c>
      <c r="P1379" s="63">
        <v>40</v>
      </c>
      <c r="Q1379" s="63">
        <v>351</v>
      </c>
      <c r="R1379" s="63">
        <v>81</v>
      </c>
      <c r="S1379" s="63">
        <v>0</v>
      </c>
      <c r="T1379" s="63">
        <v>29</v>
      </c>
      <c r="U1379" s="63">
        <v>45</v>
      </c>
      <c r="V1379" s="63">
        <v>5</v>
      </c>
      <c r="W1379" s="63">
        <v>41</v>
      </c>
      <c r="X1379" s="63">
        <v>5</v>
      </c>
      <c r="Y1379" s="63">
        <v>0</v>
      </c>
      <c r="Z1379" s="63">
        <v>0</v>
      </c>
      <c r="AA1379" s="63">
        <v>0</v>
      </c>
      <c r="AB1379" s="63">
        <v>0</v>
      </c>
      <c r="AC1379" s="63">
        <v>0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0</v>
      </c>
      <c r="AL1379" s="63">
        <v>0</v>
      </c>
      <c r="AM1379" s="63">
        <v>0</v>
      </c>
      <c r="AN1379" s="63">
        <v>0</v>
      </c>
      <c r="AO1379" s="63">
        <v>0</v>
      </c>
      <c r="AP1379" s="63">
        <v>0</v>
      </c>
      <c r="AQ1379" s="63">
        <v>0</v>
      </c>
      <c r="AR1379" s="63">
        <v>0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>
        <v>0</v>
      </c>
      <c r="BA1379" s="5">
        <f>IF(Q1379&gt;0,RANK(Q1379,(N1379:P1379,Q1379:AE1379)),0)</f>
        <v>3</v>
      </c>
      <c r="BB1379" s="5">
        <f>IF(R1379&gt;0,RANK(R1379,(N1379:P1379,Q1379:AE1379)),0)</f>
        <v>4</v>
      </c>
      <c r="BC1379" s="5">
        <f>IF(T1379&gt;0,RANK(T1379,(N1379:P1379,Q1379:AE1379)),0)</f>
        <v>8</v>
      </c>
      <c r="BD1379" s="5">
        <f>IF(S1379&gt;0,RANK(S1379,(N1379:P1379,Q1379:AE1379)),0)</f>
        <v>0</v>
      </c>
      <c r="BE1379" s="2">
        <f t="shared" si="575"/>
        <v>1.5768194070080864E-2</v>
      </c>
      <c r="BF1379" s="2">
        <f t="shared" si="576"/>
        <v>3.6388140161725067E-3</v>
      </c>
      <c r="BG1379" s="2">
        <f t="shared" si="577"/>
        <v>1.3027852650494159E-3</v>
      </c>
      <c r="BH1379" s="2">
        <f t="shared" si="578"/>
        <v>0</v>
      </c>
      <c r="BJ1379" t="s">
        <v>1097</v>
      </c>
      <c r="BK1379" t="s">
        <v>2723</v>
      </c>
      <c r="BL1379" s="8">
        <v>6</v>
      </c>
      <c r="BN1379" s="112">
        <v>27</v>
      </c>
      <c r="BO1379" s="114">
        <v>9</v>
      </c>
      <c r="BP1379" s="118">
        <f t="shared" si="548"/>
        <v>27009</v>
      </c>
      <c r="BQ1379" s="118">
        <f t="shared" ref="BQ1379:BQ1442" si="579">BP1379</f>
        <v>27009</v>
      </c>
      <c r="BR1379" s="5" t="s">
        <v>3151</v>
      </c>
      <c r="CH1379" s="63">
        <v>0</v>
      </c>
      <c r="CI1379" s="63">
        <v>0</v>
      </c>
      <c r="CJ1379" s="63">
        <v>0</v>
      </c>
      <c r="CK1379" s="8">
        <v>0</v>
      </c>
      <c r="CL1379" s="8">
        <v>0</v>
      </c>
    </row>
    <row r="1380" spans="1:90" ht="15" hidden="1" customHeight="1" outlineLevel="1">
      <c r="A1380" t="s">
        <v>1600</v>
      </c>
      <c r="B1380" t="s">
        <v>2723</v>
      </c>
      <c r="C1380" s="1">
        <f t="shared" si="570"/>
        <v>2973</v>
      </c>
      <c r="D1380" s="5">
        <f>IF(N1380&gt;0, RANK(N1380,(N1380:P1380,Q1380:AE1380)),0)</f>
        <v>2</v>
      </c>
      <c r="E1380" s="5">
        <f>IF(O1380&gt;0,RANK(O1380,(N1380:P1380,Q1380:AE1380)),0)</f>
        <v>1</v>
      </c>
      <c r="F1380" s="5">
        <f>IF(P1380&gt;0,RANK(P1380,(N1380:P1380,Q1380:AE1380)),0)</f>
        <v>6</v>
      </c>
      <c r="G1380" s="129">
        <f t="shared" si="558"/>
        <v>809</v>
      </c>
      <c r="H1380" s="134">
        <f t="shared" si="559"/>
        <v>0.2721157080390178</v>
      </c>
      <c r="I1380" s="2"/>
      <c r="J1380" s="2">
        <f t="shared" si="571"/>
        <v>0.35418768920282545</v>
      </c>
      <c r="K1380" s="2">
        <f t="shared" si="572"/>
        <v>0.62630339724184325</v>
      </c>
      <c r="L1380" s="2">
        <f t="shared" si="573"/>
        <v>2.6908846283215607E-3</v>
      </c>
      <c r="M1380" s="2">
        <f t="shared" si="574"/>
        <v>1.6818028927009683E-2</v>
      </c>
      <c r="N1380" s="63">
        <v>1053</v>
      </c>
      <c r="O1380" s="63">
        <v>1862</v>
      </c>
      <c r="P1380" s="63">
        <v>8</v>
      </c>
      <c r="Q1380" s="63">
        <v>14</v>
      </c>
      <c r="R1380" s="63">
        <v>14</v>
      </c>
      <c r="S1380" s="63">
        <v>0</v>
      </c>
      <c r="T1380" s="63">
        <v>4</v>
      </c>
      <c r="U1380" s="63">
        <v>14</v>
      </c>
      <c r="V1380" s="63">
        <v>0</v>
      </c>
      <c r="W1380" s="63">
        <v>4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>
        <v>0</v>
      </c>
      <c r="AE1380" s="63">
        <v>0</v>
      </c>
      <c r="AF1380" s="63">
        <v>0</v>
      </c>
      <c r="AG1380" s="63">
        <v>0</v>
      </c>
      <c r="AH1380" s="63">
        <v>0</v>
      </c>
      <c r="AI1380" s="63">
        <v>0</v>
      </c>
      <c r="AJ1380" s="63">
        <v>0</v>
      </c>
      <c r="AK1380" s="63">
        <v>0</v>
      </c>
      <c r="AL1380" s="63">
        <v>0</v>
      </c>
      <c r="AM1380" s="63">
        <v>0</v>
      </c>
      <c r="AN1380" s="63">
        <v>0</v>
      </c>
      <c r="AO1380" s="63">
        <v>0</v>
      </c>
      <c r="AP1380" s="63">
        <v>0</v>
      </c>
      <c r="AQ1380" s="63">
        <v>0</v>
      </c>
      <c r="AR1380" s="63">
        <v>0</v>
      </c>
      <c r="AS1380" s="63">
        <v>0</v>
      </c>
      <c r="AT1380" s="63">
        <v>0</v>
      </c>
      <c r="AU1380" s="63">
        <v>0</v>
      </c>
      <c r="AV1380" s="63">
        <v>0</v>
      </c>
      <c r="AW1380" s="63">
        <v>0</v>
      </c>
      <c r="AX1380" s="63">
        <v>0</v>
      </c>
      <c r="AY1380" s="63">
        <v>0</v>
      </c>
      <c r="BA1380" s="5">
        <f>IF(Q1380&gt;0,RANK(Q1380,(N1380:P1380,Q1380:AE1380)),0)</f>
        <v>3</v>
      </c>
      <c r="BB1380" s="5">
        <f>IF(R1380&gt;0,RANK(R1380,(N1380:P1380,Q1380:AE1380)),0)</f>
        <v>3</v>
      </c>
      <c r="BC1380" s="5">
        <f>IF(T1380&gt;0,RANK(T1380,(N1380:P1380,Q1380:AE1380)),0)</f>
        <v>7</v>
      </c>
      <c r="BD1380" s="5">
        <f>IF(S1380&gt;0,RANK(S1380,(N1380:P1380,Q1380:AE1380)),0)</f>
        <v>0</v>
      </c>
      <c r="BE1380" s="2">
        <f t="shared" si="575"/>
        <v>4.7090480995627309E-3</v>
      </c>
      <c r="BF1380" s="2">
        <f t="shared" si="576"/>
        <v>4.7090480995627309E-3</v>
      </c>
      <c r="BG1380" s="2">
        <f t="shared" si="577"/>
        <v>1.3454423141607804E-3</v>
      </c>
      <c r="BH1380" s="2">
        <f t="shared" si="578"/>
        <v>0</v>
      </c>
      <c r="BJ1380" t="s">
        <v>1600</v>
      </c>
      <c r="BK1380" t="s">
        <v>2723</v>
      </c>
      <c r="BL1380" s="8">
        <v>7</v>
      </c>
      <c r="BN1380" s="112">
        <v>27</v>
      </c>
      <c r="BO1380" s="114">
        <v>11</v>
      </c>
      <c r="BP1380" s="118">
        <f t="shared" si="548"/>
        <v>27011</v>
      </c>
      <c r="BQ1380" s="118">
        <f t="shared" si="579"/>
        <v>27011</v>
      </c>
      <c r="BR1380" s="5" t="s">
        <v>3151</v>
      </c>
      <c r="CH1380" s="63">
        <v>0</v>
      </c>
      <c r="CI1380" s="63">
        <v>0</v>
      </c>
      <c r="CJ1380" s="63">
        <v>0</v>
      </c>
      <c r="CK1380" s="8">
        <v>0</v>
      </c>
      <c r="CL1380" s="8">
        <v>0</v>
      </c>
    </row>
    <row r="1381" spans="1:90" ht="15" hidden="1" customHeight="1" outlineLevel="1">
      <c r="A1381" t="s">
        <v>3138</v>
      </c>
      <c r="B1381" t="s">
        <v>2723</v>
      </c>
      <c r="C1381" s="1">
        <f t="shared" si="570"/>
        <v>36051</v>
      </c>
      <c r="D1381" s="5">
        <f>IF(N1381&gt;0, RANK(N1381,(N1381:P1381,Q1381:AE1381)),0)</f>
        <v>1</v>
      </c>
      <c r="E1381" s="5">
        <f>IF(O1381&gt;0,RANK(O1381,(N1381:P1381,Q1381:AE1381)),0)</f>
        <v>2</v>
      </c>
      <c r="F1381" s="5">
        <f>IF(P1381&gt;0,RANK(P1381,(N1381:P1381,Q1381:AE1381)),0)</f>
        <v>6</v>
      </c>
      <c r="G1381" s="129">
        <f t="shared" si="558"/>
        <v>1599</v>
      </c>
      <c r="H1381" s="134">
        <f t="shared" si="559"/>
        <v>4.4353832071232419E-2</v>
      </c>
      <c r="I1381" s="2"/>
      <c r="J1381" s="2">
        <f t="shared" si="571"/>
        <v>0.50844636764583506</v>
      </c>
      <c r="K1381" s="2">
        <f t="shared" si="572"/>
        <v>0.46409253557460267</v>
      </c>
      <c r="L1381" s="2">
        <f t="shared" si="573"/>
        <v>2.2745554908324317E-3</v>
      </c>
      <c r="M1381" s="2">
        <f t="shared" si="574"/>
        <v>2.5186541288729835E-2</v>
      </c>
      <c r="N1381" s="63">
        <v>18330</v>
      </c>
      <c r="O1381" s="63">
        <v>16731</v>
      </c>
      <c r="P1381" s="63">
        <v>82</v>
      </c>
      <c r="Q1381" s="63">
        <v>477</v>
      </c>
      <c r="R1381" s="63">
        <v>139</v>
      </c>
      <c r="S1381" s="63">
        <v>0</v>
      </c>
      <c r="T1381" s="63">
        <v>64</v>
      </c>
      <c r="U1381" s="63">
        <v>120</v>
      </c>
      <c r="V1381" s="63">
        <v>10</v>
      </c>
      <c r="W1381" s="63">
        <v>73</v>
      </c>
      <c r="X1381" s="63">
        <v>16</v>
      </c>
      <c r="Y1381" s="63">
        <v>0</v>
      </c>
      <c r="Z1381" s="63">
        <v>8</v>
      </c>
      <c r="AA1381" s="63">
        <v>0</v>
      </c>
      <c r="AB1381" s="63">
        <v>0</v>
      </c>
      <c r="AC1381" s="63">
        <v>0</v>
      </c>
      <c r="AD1381" s="63">
        <v>0</v>
      </c>
      <c r="AE1381" s="63">
        <v>0</v>
      </c>
      <c r="AF1381" s="63">
        <v>0</v>
      </c>
      <c r="AG1381" s="63">
        <v>0</v>
      </c>
      <c r="AH1381" s="63">
        <v>0</v>
      </c>
      <c r="AI1381" s="63">
        <v>0</v>
      </c>
      <c r="AJ1381" s="63">
        <v>1</v>
      </c>
      <c r="AK1381" s="63">
        <v>0</v>
      </c>
      <c r="AL1381" s="63">
        <v>0</v>
      </c>
      <c r="AM1381" s="63">
        <v>0</v>
      </c>
      <c r="AN1381" s="63">
        <v>0</v>
      </c>
      <c r="AO1381" s="63">
        <v>0</v>
      </c>
      <c r="AP1381" s="63">
        <v>0</v>
      </c>
      <c r="AQ1381" s="63">
        <v>0</v>
      </c>
      <c r="AR1381" s="63">
        <v>0</v>
      </c>
      <c r="AS1381" s="63">
        <v>0</v>
      </c>
      <c r="AT1381" s="63">
        <v>0</v>
      </c>
      <c r="AU1381" s="63">
        <v>0</v>
      </c>
      <c r="AV1381" s="63">
        <v>0</v>
      </c>
      <c r="AW1381" s="63">
        <v>0</v>
      </c>
      <c r="AX1381" s="63">
        <v>0</v>
      </c>
      <c r="AY1381" s="63">
        <v>0</v>
      </c>
      <c r="BA1381" s="5">
        <f>IF(Q1381&gt;0,RANK(Q1381,(N1381:P1381,Q1381:AE1381)),0)</f>
        <v>3</v>
      </c>
      <c r="BB1381" s="5">
        <f>IF(R1381&gt;0,RANK(R1381,(N1381:P1381,Q1381:AE1381)),0)</f>
        <v>4</v>
      </c>
      <c r="BC1381" s="5">
        <f>IF(T1381&gt;0,RANK(T1381,(N1381:P1381,Q1381:AE1381)),0)</f>
        <v>8</v>
      </c>
      <c r="BD1381" s="5">
        <f>IF(S1381&gt;0,RANK(S1381,(N1381:P1381,Q1381:AE1381)),0)</f>
        <v>0</v>
      </c>
      <c r="BE1381" s="2">
        <f t="shared" si="575"/>
        <v>1.3231255721061829E-2</v>
      </c>
      <c r="BF1381" s="2">
        <f t="shared" si="576"/>
        <v>3.855648941776927E-3</v>
      </c>
      <c r="BG1381" s="2">
        <f t="shared" si="577"/>
        <v>1.7752628221131175E-3</v>
      </c>
      <c r="BH1381" s="2">
        <f t="shared" si="578"/>
        <v>0</v>
      </c>
      <c r="BJ1381" t="s">
        <v>3138</v>
      </c>
      <c r="BK1381" t="s">
        <v>2723</v>
      </c>
      <c r="BL1381" s="8">
        <v>1</v>
      </c>
      <c r="BN1381" s="112">
        <v>27</v>
      </c>
      <c r="BO1381" s="114">
        <v>13</v>
      </c>
      <c r="BP1381" s="118">
        <f t="shared" si="548"/>
        <v>27013</v>
      </c>
      <c r="BQ1381" s="118">
        <f t="shared" si="579"/>
        <v>27013</v>
      </c>
      <c r="BR1381" s="5" t="s">
        <v>3151</v>
      </c>
      <c r="CH1381" s="63">
        <v>0</v>
      </c>
      <c r="CI1381" s="63">
        <v>0</v>
      </c>
      <c r="CJ1381" s="63">
        <v>0</v>
      </c>
      <c r="CK1381" s="8">
        <v>0</v>
      </c>
      <c r="CL1381" s="8">
        <v>0</v>
      </c>
    </row>
    <row r="1382" spans="1:90" ht="15" hidden="1" customHeight="1" outlineLevel="1">
      <c r="A1382" t="s">
        <v>578</v>
      </c>
      <c r="B1382" t="s">
        <v>2723</v>
      </c>
      <c r="C1382" s="1">
        <f t="shared" si="570"/>
        <v>14635</v>
      </c>
      <c r="D1382" s="5">
        <f>IF(N1382&gt;0, RANK(N1382,(N1382:P1382,Q1382:AE1382)),0)</f>
        <v>2</v>
      </c>
      <c r="E1382" s="5">
        <f>IF(O1382&gt;0,RANK(O1382,(N1382:P1382,Q1382:AE1382)),0)</f>
        <v>1</v>
      </c>
      <c r="F1382" s="5">
        <f>IF(P1382&gt;0,RANK(P1382,(N1382:P1382,Q1382:AE1382)),0)</f>
        <v>4</v>
      </c>
      <c r="G1382" s="129">
        <f t="shared" si="558"/>
        <v>4799</v>
      </c>
      <c r="H1382" s="134">
        <f t="shared" si="559"/>
        <v>0.32791253843525792</v>
      </c>
      <c r="I1382" s="2"/>
      <c r="J1382" s="2">
        <f t="shared" si="571"/>
        <v>0.32476938845234027</v>
      </c>
      <c r="K1382" s="2">
        <f t="shared" si="572"/>
        <v>0.65268192688759818</v>
      </c>
      <c r="L1382" s="2">
        <f t="shared" si="573"/>
        <v>2.8015032456440042E-3</v>
      </c>
      <c r="M1382" s="2">
        <f t="shared" si="574"/>
        <v>1.9747181414417541E-2</v>
      </c>
      <c r="N1382" s="63">
        <v>4753</v>
      </c>
      <c r="O1382" s="63">
        <v>9552</v>
      </c>
      <c r="P1382" s="63">
        <v>41</v>
      </c>
      <c r="Q1382" s="63">
        <v>136</v>
      </c>
      <c r="R1382" s="63">
        <v>38</v>
      </c>
      <c r="S1382" s="63">
        <v>0</v>
      </c>
      <c r="T1382" s="63">
        <v>33</v>
      </c>
      <c r="U1382" s="63">
        <v>33</v>
      </c>
      <c r="V1382" s="63">
        <v>6</v>
      </c>
      <c r="W1382" s="63">
        <v>36</v>
      </c>
      <c r="X1382" s="63">
        <v>3</v>
      </c>
      <c r="Y1382" s="63">
        <v>0</v>
      </c>
      <c r="Z1382" s="63">
        <v>4</v>
      </c>
      <c r="AA1382" s="63">
        <v>0</v>
      </c>
      <c r="AB1382" s="63">
        <v>0</v>
      </c>
      <c r="AC1382" s="63">
        <v>0</v>
      </c>
      <c r="AD1382" s="63">
        <v>0</v>
      </c>
      <c r="AE1382" s="63">
        <v>0</v>
      </c>
      <c r="AF1382" s="63">
        <v>0</v>
      </c>
      <c r="AG1382" s="63">
        <v>0</v>
      </c>
      <c r="AH1382" s="63">
        <v>0</v>
      </c>
      <c r="AI1382" s="63">
        <v>0</v>
      </c>
      <c r="AJ1382" s="63">
        <v>0</v>
      </c>
      <c r="AK1382" s="63">
        <v>0</v>
      </c>
      <c r="AL1382" s="63">
        <v>0</v>
      </c>
      <c r="AM1382" s="63">
        <v>0</v>
      </c>
      <c r="AN1382" s="63">
        <v>0</v>
      </c>
      <c r="AO1382" s="63">
        <v>0</v>
      </c>
      <c r="AP1382" s="63">
        <v>0</v>
      </c>
      <c r="AQ1382" s="63">
        <v>0</v>
      </c>
      <c r="AR1382" s="63">
        <v>0</v>
      </c>
      <c r="AS1382" s="63">
        <v>0</v>
      </c>
      <c r="AT1382" s="63">
        <v>0</v>
      </c>
      <c r="AU1382" s="63">
        <v>0</v>
      </c>
      <c r="AV1382" s="63">
        <v>0</v>
      </c>
      <c r="AW1382" s="63">
        <v>0</v>
      </c>
      <c r="AX1382" s="63">
        <v>0</v>
      </c>
      <c r="AY1382" s="63">
        <v>0</v>
      </c>
      <c r="BA1382" s="5">
        <f>IF(Q1382&gt;0,RANK(Q1382,(N1382:P1382,Q1382:AE1382)),0)</f>
        <v>3</v>
      </c>
      <c r="BB1382" s="5">
        <f>IF(R1382&gt;0,RANK(R1382,(N1382:P1382,Q1382:AE1382)),0)</f>
        <v>5</v>
      </c>
      <c r="BC1382" s="5">
        <f>IF(T1382&gt;0,RANK(T1382,(N1382:P1382,Q1382:AE1382)),0)</f>
        <v>7</v>
      </c>
      <c r="BD1382" s="5">
        <f>IF(S1382&gt;0,RANK(S1382,(N1382:P1382,Q1382:AE1382)),0)</f>
        <v>0</v>
      </c>
      <c r="BE1382" s="2">
        <f t="shared" si="575"/>
        <v>9.292791253843526E-3</v>
      </c>
      <c r="BF1382" s="2">
        <f t="shared" si="576"/>
        <v>2.5965152032798085E-3</v>
      </c>
      <c r="BG1382" s="2">
        <f t="shared" si="577"/>
        <v>2.2548684660061496E-3</v>
      </c>
      <c r="BH1382" s="2">
        <f t="shared" si="578"/>
        <v>0</v>
      </c>
      <c r="BJ1382" t="s">
        <v>578</v>
      </c>
      <c r="BK1382" t="s">
        <v>2723</v>
      </c>
      <c r="BL1382" s="8">
        <v>1</v>
      </c>
      <c r="BN1382" s="112">
        <v>27</v>
      </c>
      <c r="BO1382" s="114">
        <v>15</v>
      </c>
      <c r="BP1382" s="118">
        <f t="shared" si="548"/>
        <v>27015</v>
      </c>
      <c r="BQ1382" s="118">
        <f t="shared" si="579"/>
        <v>27015</v>
      </c>
      <c r="BR1382" s="5" t="s">
        <v>3151</v>
      </c>
      <c r="CH1382" s="63">
        <v>0</v>
      </c>
      <c r="CI1382" s="63">
        <v>0</v>
      </c>
      <c r="CJ1382" s="63">
        <v>0</v>
      </c>
      <c r="CK1382" s="8">
        <v>0</v>
      </c>
      <c r="CL1382" s="8">
        <v>0</v>
      </c>
    </row>
    <row r="1383" spans="1:90" ht="15" hidden="1" customHeight="1" outlineLevel="1">
      <c r="A1383" t="s">
        <v>190</v>
      </c>
      <c r="B1383" t="s">
        <v>2723</v>
      </c>
      <c r="C1383" s="1">
        <f t="shared" si="570"/>
        <v>20369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>IF(P1383&gt;0,RANK(P1383,(N1383:P1383,Q1383:AE1383)),0)</f>
        <v>8</v>
      </c>
      <c r="G1383" s="129">
        <f t="shared" si="558"/>
        <v>307</v>
      </c>
      <c r="H1383" s="134">
        <f t="shared" si="559"/>
        <v>1.5071923020275909E-2</v>
      </c>
      <c r="I1383" s="2"/>
      <c r="J1383" s="2">
        <f t="shared" si="571"/>
        <v>0.49575335067995485</v>
      </c>
      <c r="K1383" s="2">
        <f t="shared" si="572"/>
        <v>0.48068142765967892</v>
      </c>
      <c r="L1383" s="2">
        <f t="shared" si="573"/>
        <v>1.9637684716971868E-3</v>
      </c>
      <c r="M1383" s="2">
        <f t="shared" si="574"/>
        <v>2.1601453188669045E-2</v>
      </c>
      <c r="N1383" s="63">
        <v>10098</v>
      </c>
      <c r="O1383" s="63">
        <v>9791</v>
      </c>
      <c r="P1383" s="63">
        <v>40</v>
      </c>
      <c r="Q1383" s="63">
        <v>231</v>
      </c>
      <c r="R1383" s="63">
        <v>61</v>
      </c>
      <c r="S1383" s="63">
        <v>0</v>
      </c>
      <c r="T1383" s="63">
        <v>48</v>
      </c>
      <c r="U1383" s="63">
        <v>43</v>
      </c>
      <c r="V1383" s="63">
        <v>4</v>
      </c>
      <c r="W1383" s="63">
        <v>46</v>
      </c>
      <c r="X1383" s="63">
        <v>4</v>
      </c>
      <c r="Y1383" s="63">
        <v>0</v>
      </c>
      <c r="Z1383" s="63">
        <v>3</v>
      </c>
      <c r="AA1383" s="63">
        <v>0</v>
      </c>
      <c r="AB1383" s="63">
        <v>0</v>
      </c>
      <c r="AC1383" s="63">
        <v>0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0</v>
      </c>
      <c r="AL1383" s="63">
        <v>0</v>
      </c>
      <c r="AM1383" s="63">
        <v>0</v>
      </c>
      <c r="AN1383" s="63">
        <v>0</v>
      </c>
      <c r="AO1383" s="63">
        <v>0</v>
      </c>
      <c r="AP1383" s="63">
        <v>0</v>
      </c>
      <c r="AQ1383" s="63">
        <v>0</v>
      </c>
      <c r="AR1383" s="63">
        <v>0</v>
      </c>
      <c r="AS1383" s="63">
        <v>0</v>
      </c>
      <c r="AT1383" s="63">
        <v>0</v>
      </c>
      <c r="AU1383" s="63">
        <v>0</v>
      </c>
      <c r="AV1383" s="63">
        <v>0</v>
      </c>
      <c r="AW1383" s="63">
        <v>0</v>
      </c>
      <c r="AX1383" s="63">
        <v>0</v>
      </c>
      <c r="AY1383" s="63">
        <v>0</v>
      </c>
      <c r="BA1383" s="5">
        <f>IF(Q1383&gt;0,RANK(Q1383,(N1383:P1383,Q1383:AE1383)),0)</f>
        <v>3</v>
      </c>
      <c r="BB1383" s="5">
        <f>IF(R1383&gt;0,RANK(R1383,(N1383:P1383,Q1383:AE1383)),0)</f>
        <v>4</v>
      </c>
      <c r="BC1383" s="5">
        <f>IF(T1383&gt;0,RANK(T1383,(N1383:P1383,Q1383:AE1383)),0)</f>
        <v>5</v>
      </c>
      <c r="BD1383" s="5">
        <f>IF(S1383&gt;0,RANK(S1383,(N1383:P1383,Q1383:AE1383)),0)</f>
        <v>0</v>
      </c>
      <c r="BE1383" s="2">
        <f t="shared" si="575"/>
        <v>1.1340762924051255E-2</v>
      </c>
      <c r="BF1383" s="2">
        <f t="shared" si="576"/>
        <v>2.9947469193382101E-3</v>
      </c>
      <c r="BG1383" s="2">
        <f t="shared" si="577"/>
        <v>2.3565221660366243E-3</v>
      </c>
      <c r="BH1383" s="2">
        <f t="shared" si="578"/>
        <v>0</v>
      </c>
      <c r="BJ1383" t="s">
        <v>190</v>
      </c>
      <c r="BK1383" t="s">
        <v>2723</v>
      </c>
      <c r="BL1383" s="8">
        <v>8</v>
      </c>
      <c r="BN1383" s="112">
        <v>27</v>
      </c>
      <c r="BO1383" s="114">
        <v>17</v>
      </c>
      <c r="BP1383" s="118">
        <f t="shared" si="548"/>
        <v>27017</v>
      </c>
      <c r="BQ1383" s="118">
        <f t="shared" si="579"/>
        <v>27017</v>
      </c>
      <c r="BR1383" s="5" t="s">
        <v>3151</v>
      </c>
      <c r="CH1383" s="63">
        <v>0</v>
      </c>
      <c r="CI1383" s="63">
        <v>0</v>
      </c>
      <c r="CJ1383" s="63">
        <v>0</v>
      </c>
      <c r="CK1383" s="8">
        <v>0</v>
      </c>
      <c r="CL1383" s="8">
        <v>0</v>
      </c>
    </row>
    <row r="1384" spans="1:90" ht="15" hidden="1" customHeight="1" outlineLevel="1">
      <c r="A1384" t="s">
        <v>79</v>
      </c>
      <c r="B1384" t="s">
        <v>2723</v>
      </c>
      <c r="C1384" s="1">
        <f t="shared" si="570"/>
        <v>66361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8</v>
      </c>
      <c r="G1384" s="129">
        <f t="shared" si="558"/>
        <v>3236</v>
      </c>
      <c r="H1384" s="134">
        <f t="shared" si="559"/>
        <v>4.8763581018971984E-2</v>
      </c>
      <c r="I1384" s="2"/>
      <c r="J1384" s="2">
        <f t="shared" si="571"/>
        <v>0.46372116152559484</v>
      </c>
      <c r="K1384" s="2">
        <f t="shared" si="572"/>
        <v>0.51248474254456688</v>
      </c>
      <c r="L1384" s="2">
        <f t="shared" si="573"/>
        <v>1.6123928210846732E-3</v>
      </c>
      <c r="M1384" s="2">
        <f t="shared" si="574"/>
        <v>2.2181703108753604E-2</v>
      </c>
      <c r="N1384" s="63">
        <v>30773</v>
      </c>
      <c r="O1384" s="63">
        <v>34009</v>
      </c>
      <c r="P1384" s="63">
        <v>107</v>
      </c>
      <c r="Q1384" s="63">
        <v>823</v>
      </c>
      <c r="R1384" s="63">
        <v>141</v>
      </c>
      <c r="S1384" s="63">
        <v>0</v>
      </c>
      <c r="T1384" s="63">
        <v>124</v>
      </c>
      <c r="U1384" s="63">
        <v>126</v>
      </c>
      <c r="V1384" s="63">
        <v>13</v>
      </c>
      <c r="W1384" s="63">
        <v>206</v>
      </c>
      <c r="X1384" s="63">
        <v>5</v>
      </c>
      <c r="Y1384" s="63">
        <v>0</v>
      </c>
      <c r="Z1384" s="63">
        <v>33</v>
      </c>
      <c r="AA1384" s="63">
        <v>0</v>
      </c>
      <c r="AB1384" s="63">
        <v>0</v>
      </c>
      <c r="AC1384" s="63">
        <v>0</v>
      </c>
      <c r="AD1384" s="63">
        <v>0</v>
      </c>
      <c r="AE1384" s="63">
        <v>0</v>
      </c>
      <c r="AF1384" s="63">
        <v>0</v>
      </c>
      <c r="AG1384" s="63">
        <v>0</v>
      </c>
      <c r="AH1384" s="63">
        <v>0</v>
      </c>
      <c r="AI1384" s="63">
        <v>0</v>
      </c>
      <c r="AJ1384" s="63">
        <v>1</v>
      </c>
      <c r="AK1384" s="63">
        <v>0</v>
      </c>
      <c r="AL1384" s="63">
        <v>0</v>
      </c>
      <c r="AM1384" s="63">
        <v>0</v>
      </c>
      <c r="AN1384" s="63">
        <v>0</v>
      </c>
      <c r="AO1384" s="63">
        <v>0</v>
      </c>
      <c r="AP1384" s="63">
        <v>0</v>
      </c>
      <c r="AQ1384" s="63">
        <v>0</v>
      </c>
      <c r="AR1384" s="63">
        <v>0</v>
      </c>
      <c r="AS1384" s="63">
        <v>0</v>
      </c>
      <c r="AT1384" s="63">
        <v>0</v>
      </c>
      <c r="AU1384" s="63">
        <v>0</v>
      </c>
      <c r="AV1384" s="63">
        <v>0</v>
      </c>
      <c r="AW1384" s="63">
        <v>0</v>
      </c>
      <c r="AX1384" s="63">
        <v>0</v>
      </c>
      <c r="AY1384" s="63">
        <v>0</v>
      </c>
      <c r="BA1384" s="5">
        <f>IF(Q1384&gt;0,RANK(Q1384,(N1384:P1384,Q1384:AE1384)),0)</f>
        <v>3</v>
      </c>
      <c r="BB1384" s="5">
        <f>IF(R1384&gt;0,RANK(R1384,(N1384:P1384,Q1384:AE1384)),0)</f>
        <v>5</v>
      </c>
      <c r="BC1384" s="5">
        <f>IF(T1384&gt;0,RANK(T1384,(N1384:P1384,Q1384:AE1384)),0)</f>
        <v>7</v>
      </c>
      <c r="BD1384" s="5">
        <f>IF(S1384&gt;0,RANK(S1384,(N1384:P1384,Q1384:AE1384)),0)</f>
        <v>0</v>
      </c>
      <c r="BE1384" s="2">
        <f t="shared" si="575"/>
        <v>1.2401862539744729E-2</v>
      </c>
      <c r="BF1384" s="2">
        <f t="shared" si="576"/>
        <v>2.1247419418031674E-3</v>
      </c>
      <c r="BG1384" s="2">
        <f t="shared" si="577"/>
        <v>1.8685673814439203E-3</v>
      </c>
      <c r="BH1384" s="2">
        <f t="shared" si="578"/>
        <v>0</v>
      </c>
      <c r="BJ1384" t="s">
        <v>79</v>
      </c>
      <c r="BK1384" t="s">
        <v>2723</v>
      </c>
      <c r="BL1384" s="8"/>
      <c r="BN1384" s="112">
        <v>27</v>
      </c>
      <c r="BO1384" s="114">
        <v>19</v>
      </c>
      <c r="BP1384" s="118">
        <f t="shared" si="548"/>
        <v>27019</v>
      </c>
      <c r="BQ1384" s="118">
        <f t="shared" si="579"/>
        <v>27019</v>
      </c>
      <c r="BR1384" s="5" t="s">
        <v>3151</v>
      </c>
      <c r="CH1384" s="63">
        <v>0</v>
      </c>
      <c r="CI1384" s="63">
        <v>0</v>
      </c>
      <c r="CJ1384" s="63">
        <v>0</v>
      </c>
      <c r="CK1384" s="8">
        <v>0</v>
      </c>
      <c r="CL1384" s="8">
        <v>0</v>
      </c>
    </row>
    <row r="1385" spans="1:90" ht="15" hidden="1" customHeight="1" outlineLevel="1">
      <c r="A1385" t="s">
        <v>339</v>
      </c>
      <c r="B1385" t="s">
        <v>2723</v>
      </c>
      <c r="C1385" s="1">
        <f t="shared" si="570"/>
        <v>18290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7</v>
      </c>
      <c r="G1385" s="129">
        <f t="shared" si="558"/>
        <v>5279</v>
      </c>
      <c r="H1385" s="134">
        <f t="shared" si="559"/>
        <v>0.28862766539092399</v>
      </c>
      <c r="I1385" s="2"/>
      <c r="J1385" s="2">
        <f t="shared" si="571"/>
        <v>0.34674685620557683</v>
      </c>
      <c r="K1385" s="2">
        <f t="shared" si="572"/>
        <v>0.63537452159650087</v>
      </c>
      <c r="L1385" s="2">
        <f t="shared" si="573"/>
        <v>1.4762165117550574E-3</v>
      </c>
      <c r="M1385" s="2">
        <f t="shared" si="574"/>
        <v>1.6402405686167187E-2</v>
      </c>
      <c r="N1385" s="63">
        <v>6342</v>
      </c>
      <c r="O1385" s="63">
        <v>11621</v>
      </c>
      <c r="P1385" s="63">
        <v>27</v>
      </c>
      <c r="Q1385" s="63">
        <v>111</v>
      </c>
      <c r="R1385" s="63">
        <v>60</v>
      </c>
      <c r="S1385" s="63">
        <v>0</v>
      </c>
      <c r="T1385" s="63">
        <v>34</v>
      </c>
      <c r="U1385" s="63">
        <v>46</v>
      </c>
      <c r="V1385" s="63">
        <v>12</v>
      </c>
      <c r="W1385" s="63">
        <v>25</v>
      </c>
      <c r="X1385" s="63">
        <v>3</v>
      </c>
      <c r="Y1385" s="63">
        <v>0</v>
      </c>
      <c r="Z1385" s="63">
        <v>4</v>
      </c>
      <c r="AA1385" s="63">
        <v>0</v>
      </c>
      <c r="AB1385" s="63">
        <v>0</v>
      </c>
      <c r="AC1385" s="63">
        <v>0</v>
      </c>
      <c r="AD1385" s="63">
        <v>0</v>
      </c>
      <c r="AE1385" s="63">
        <v>0</v>
      </c>
      <c r="AF1385" s="63">
        <v>0</v>
      </c>
      <c r="AG1385" s="63">
        <v>0</v>
      </c>
      <c r="AH1385" s="63">
        <v>0</v>
      </c>
      <c r="AI1385" s="63">
        <v>0</v>
      </c>
      <c r="AJ1385" s="63">
        <v>3</v>
      </c>
      <c r="AK1385" s="63">
        <v>0</v>
      </c>
      <c r="AL1385" s="63">
        <v>2</v>
      </c>
      <c r="AM1385" s="63">
        <v>0</v>
      </c>
      <c r="AN1385" s="63">
        <v>0</v>
      </c>
      <c r="AO1385" s="63">
        <v>0</v>
      </c>
      <c r="AP1385" s="63">
        <v>0</v>
      </c>
      <c r="AQ1385" s="63">
        <v>0</v>
      </c>
      <c r="AR1385" s="63">
        <v>0</v>
      </c>
      <c r="AS1385" s="63">
        <v>0</v>
      </c>
      <c r="AT1385" s="63">
        <v>0</v>
      </c>
      <c r="AU1385" s="63">
        <v>0</v>
      </c>
      <c r="AV1385" s="63">
        <v>0</v>
      </c>
      <c r="AW1385" s="63">
        <v>0</v>
      </c>
      <c r="AX1385" s="63">
        <v>0</v>
      </c>
      <c r="AY1385" s="63">
        <v>0</v>
      </c>
      <c r="BA1385" s="5">
        <f>IF(Q1385&gt;0,RANK(Q1385,(N1385:P1385,Q1385:AE1385)),0)</f>
        <v>3</v>
      </c>
      <c r="BB1385" s="5">
        <f>IF(R1385&gt;0,RANK(R1385,(N1385:P1385,Q1385:AE1385)),0)</f>
        <v>4</v>
      </c>
      <c r="BC1385" s="5">
        <f>IF(T1385&gt;0,RANK(T1385,(N1385:P1385,Q1385:AE1385)),0)</f>
        <v>6</v>
      </c>
      <c r="BD1385" s="5">
        <f>IF(S1385&gt;0,RANK(S1385,(N1385:P1385,Q1385:AE1385)),0)</f>
        <v>0</v>
      </c>
      <c r="BE1385" s="2">
        <f t="shared" si="575"/>
        <v>6.0688901038819026E-3</v>
      </c>
      <c r="BF1385" s="2">
        <f t="shared" si="576"/>
        <v>3.2804811372334607E-3</v>
      </c>
      <c r="BG1385" s="2">
        <f t="shared" si="577"/>
        <v>1.8589393110989613E-3</v>
      </c>
      <c r="BH1385" s="2">
        <f t="shared" si="578"/>
        <v>0</v>
      </c>
      <c r="BJ1385" t="s">
        <v>339</v>
      </c>
      <c r="BK1385" t="s">
        <v>2723</v>
      </c>
      <c r="BL1385" s="8">
        <v>8</v>
      </c>
      <c r="BN1385" s="112">
        <v>27</v>
      </c>
      <c r="BO1385" s="114">
        <v>21</v>
      </c>
      <c r="BP1385" s="118">
        <f t="shared" ref="BP1385:BP1448" si="580">1000*BN1385+BO1385</f>
        <v>27021</v>
      </c>
      <c r="BQ1385" s="118">
        <f t="shared" si="579"/>
        <v>27021</v>
      </c>
      <c r="BR1385" s="5" t="s">
        <v>3151</v>
      </c>
      <c r="CH1385" s="63">
        <v>0</v>
      </c>
      <c r="CI1385" s="63">
        <v>0</v>
      </c>
      <c r="CJ1385" s="63">
        <v>0</v>
      </c>
      <c r="CK1385" s="8">
        <v>0</v>
      </c>
      <c r="CL1385" s="8">
        <v>0</v>
      </c>
    </row>
    <row r="1386" spans="1:90" ht="15" hidden="1" customHeight="1" outlineLevel="1">
      <c r="A1386" t="s">
        <v>1624</v>
      </c>
      <c r="B1386" t="s">
        <v>2723</v>
      </c>
      <c r="C1386" s="1">
        <f t="shared" si="570"/>
        <v>6611</v>
      </c>
      <c r="D1386" s="5">
        <f>IF(N1386&gt;0, RANK(N1386,(N1386:P1386,Q1386:AE1386)),0)</f>
        <v>2</v>
      </c>
      <c r="E1386" s="5">
        <f>IF(O1386&gt;0,RANK(O1386,(N1386:P1386,Q1386:AE1386)),0)</f>
        <v>1</v>
      </c>
      <c r="F1386" s="5">
        <f>IF(P1386&gt;0,RANK(P1386,(N1386:P1386,Q1386:AE1386)),0)</f>
        <v>5</v>
      </c>
      <c r="G1386" s="129">
        <f t="shared" si="558"/>
        <v>2024</v>
      </c>
      <c r="H1386" s="134">
        <f t="shared" si="559"/>
        <v>0.30615640599001664</v>
      </c>
      <c r="I1386" s="2"/>
      <c r="J1386" s="2">
        <f t="shared" si="571"/>
        <v>0.33671154137044318</v>
      </c>
      <c r="K1386" s="2">
        <f t="shared" si="572"/>
        <v>0.64286794736045982</v>
      </c>
      <c r="L1386" s="2">
        <f t="shared" si="573"/>
        <v>3.1765239751928606E-3</v>
      </c>
      <c r="M1386" s="2">
        <f t="shared" si="574"/>
        <v>1.7243987293904191E-2</v>
      </c>
      <c r="N1386" s="63">
        <v>2226</v>
      </c>
      <c r="O1386" s="63">
        <v>4250</v>
      </c>
      <c r="P1386" s="63">
        <v>21</v>
      </c>
      <c r="Q1386" s="63">
        <v>58</v>
      </c>
      <c r="R1386" s="63">
        <v>12</v>
      </c>
      <c r="S1386" s="63">
        <v>0</v>
      </c>
      <c r="T1386" s="63">
        <v>8</v>
      </c>
      <c r="U1386" s="63">
        <v>22</v>
      </c>
      <c r="V1386" s="63">
        <v>0</v>
      </c>
      <c r="W1386" s="63">
        <v>12</v>
      </c>
      <c r="X1386" s="63">
        <v>2</v>
      </c>
      <c r="Y1386" s="63">
        <v>0</v>
      </c>
      <c r="Z1386" s="63">
        <v>0</v>
      </c>
      <c r="AA1386" s="63">
        <v>0</v>
      </c>
      <c r="AB1386" s="63">
        <v>0</v>
      </c>
      <c r="AC1386" s="63">
        <v>0</v>
      </c>
      <c r="AD1386" s="63">
        <v>0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0</v>
      </c>
      <c r="AL1386" s="63">
        <v>0</v>
      </c>
      <c r="AM1386" s="63">
        <v>0</v>
      </c>
      <c r="AN1386" s="63">
        <v>0</v>
      </c>
      <c r="AO1386" s="63">
        <v>0</v>
      </c>
      <c r="AP1386" s="63">
        <v>0</v>
      </c>
      <c r="AQ1386" s="63">
        <v>0</v>
      </c>
      <c r="AR1386" s="63">
        <v>0</v>
      </c>
      <c r="AS1386" s="63">
        <v>0</v>
      </c>
      <c r="AT1386" s="63">
        <v>0</v>
      </c>
      <c r="AU1386" s="63">
        <v>0</v>
      </c>
      <c r="AV1386" s="63">
        <v>0</v>
      </c>
      <c r="AW1386" s="63">
        <v>0</v>
      </c>
      <c r="AX1386" s="63">
        <v>0</v>
      </c>
      <c r="AY1386" s="63">
        <v>0</v>
      </c>
      <c r="BA1386" s="5">
        <f>IF(Q1386&gt;0,RANK(Q1386,(N1386:P1386,Q1386:AE1386)),0)</f>
        <v>3</v>
      </c>
      <c r="BB1386" s="5">
        <f>IF(R1386&gt;0,RANK(R1386,(N1386:P1386,Q1386:AE1386)),0)</f>
        <v>6</v>
      </c>
      <c r="BC1386" s="5">
        <f>IF(T1386&gt;0,RANK(T1386,(N1386:P1386,Q1386:AE1386)),0)</f>
        <v>8</v>
      </c>
      <c r="BD1386" s="5">
        <f>IF(S1386&gt;0,RANK(S1386,(N1386:P1386,Q1386:AE1386)),0)</f>
        <v>0</v>
      </c>
      <c r="BE1386" s="2">
        <f t="shared" si="575"/>
        <v>8.773256693389804E-3</v>
      </c>
      <c r="BF1386" s="2">
        <f t="shared" si="576"/>
        <v>1.815156557253063E-3</v>
      </c>
      <c r="BG1386" s="2">
        <f t="shared" si="577"/>
        <v>1.2101043715020421E-3</v>
      </c>
      <c r="BH1386" s="2">
        <f t="shared" si="578"/>
        <v>0</v>
      </c>
      <c r="BJ1386" t="s">
        <v>1624</v>
      </c>
      <c r="BK1386" t="s">
        <v>2723</v>
      </c>
      <c r="BL1386" s="8">
        <v>7</v>
      </c>
      <c r="BN1386" s="112">
        <v>27</v>
      </c>
      <c r="BO1386" s="114">
        <v>23</v>
      </c>
      <c r="BP1386" s="118">
        <f t="shared" si="580"/>
        <v>27023</v>
      </c>
      <c r="BQ1386" s="118">
        <f t="shared" si="579"/>
        <v>27023</v>
      </c>
      <c r="BR1386" s="5" t="s">
        <v>3151</v>
      </c>
      <c r="CH1386" s="63">
        <v>0</v>
      </c>
      <c r="CI1386" s="63">
        <v>0</v>
      </c>
      <c r="CJ1386" s="63">
        <v>0</v>
      </c>
      <c r="CK1386" s="8">
        <v>0</v>
      </c>
      <c r="CL1386" s="8">
        <v>0</v>
      </c>
    </row>
    <row r="1387" spans="1:90" ht="15" hidden="1" customHeight="1" outlineLevel="1">
      <c r="A1387" t="s">
        <v>1664</v>
      </c>
      <c r="B1387" t="s">
        <v>2723</v>
      </c>
      <c r="C1387" s="1">
        <f t="shared" si="570"/>
        <v>34565</v>
      </c>
      <c r="D1387" s="5">
        <f>IF(N1387&gt;0, RANK(N1387,(N1387:P1387,Q1387:AE1387)),0)</f>
        <v>2</v>
      </c>
      <c r="E1387" s="5">
        <f>IF(O1387&gt;0,RANK(O1387,(N1387:P1387,Q1387:AE1387)),0)</f>
        <v>1</v>
      </c>
      <c r="F1387" s="5">
        <f>IF(P1387&gt;0,RANK(P1387,(N1387:P1387,Q1387:AE1387)),0)</f>
        <v>6</v>
      </c>
      <c r="G1387" s="129">
        <f t="shared" si="558"/>
        <v>10114</v>
      </c>
      <c r="H1387" s="134">
        <f t="shared" si="559"/>
        <v>0.29260812961087806</v>
      </c>
      <c r="I1387" s="2"/>
      <c r="J1387" s="2">
        <f t="shared" si="571"/>
        <v>0.34141472587877914</v>
      </c>
      <c r="K1387" s="2">
        <f t="shared" si="572"/>
        <v>0.6340228554896572</v>
      </c>
      <c r="L1387" s="2">
        <f t="shared" si="573"/>
        <v>1.9673079704903805E-3</v>
      </c>
      <c r="M1387" s="2">
        <f t="shared" si="574"/>
        <v>2.2595110661073229E-2</v>
      </c>
      <c r="N1387" s="63">
        <v>11801</v>
      </c>
      <c r="O1387" s="63">
        <v>21915</v>
      </c>
      <c r="P1387" s="63">
        <v>68</v>
      </c>
      <c r="Q1387" s="63">
        <v>464</v>
      </c>
      <c r="R1387" s="63">
        <v>111</v>
      </c>
      <c r="S1387" s="63">
        <v>1</v>
      </c>
      <c r="T1387" s="63">
        <v>70</v>
      </c>
      <c r="U1387" s="63">
        <v>53</v>
      </c>
      <c r="V1387" s="63">
        <v>8</v>
      </c>
      <c r="W1387" s="63">
        <v>64</v>
      </c>
      <c r="X1387" s="63">
        <v>1</v>
      </c>
      <c r="Y1387" s="63">
        <v>0</v>
      </c>
      <c r="Z1387" s="63">
        <v>9</v>
      </c>
      <c r="AA1387" s="63">
        <v>0</v>
      </c>
      <c r="AB1387" s="63">
        <v>0</v>
      </c>
      <c r="AC1387" s="63">
        <v>0</v>
      </c>
      <c r="AD1387" s="63">
        <v>0</v>
      </c>
      <c r="AE1387" s="63">
        <v>0</v>
      </c>
      <c r="AF1387" s="63">
        <v>0</v>
      </c>
      <c r="AG1387" s="63">
        <v>0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0</v>
      </c>
      <c r="AP1387" s="63">
        <v>0</v>
      </c>
      <c r="AQ1387" s="63">
        <v>0</v>
      </c>
      <c r="AR1387" s="63">
        <v>0</v>
      </c>
      <c r="AS1387" s="63">
        <v>0</v>
      </c>
      <c r="AT1387" s="63">
        <v>0</v>
      </c>
      <c r="AU1387" s="63">
        <v>0</v>
      </c>
      <c r="AV1387" s="63">
        <v>0</v>
      </c>
      <c r="AW1387" s="63">
        <v>0</v>
      </c>
      <c r="AX1387" s="63">
        <v>0</v>
      </c>
      <c r="AY1387" s="63">
        <v>0</v>
      </c>
      <c r="BA1387" s="5">
        <f>IF(Q1387&gt;0,RANK(Q1387,(N1387:P1387,Q1387:AE1387)),0)</f>
        <v>3</v>
      </c>
      <c r="BB1387" s="5">
        <f>IF(R1387&gt;0,RANK(R1387,(N1387:P1387,Q1387:AE1387)),0)</f>
        <v>4</v>
      </c>
      <c r="BC1387" s="5">
        <f>IF(T1387&gt;0,RANK(T1387,(N1387:P1387,Q1387:AE1387)),0)</f>
        <v>5</v>
      </c>
      <c r="BD1387" s="5">
        <f>IF(S1387&gt;0,RANK(S1387,(N1387:P1387,Q1387:AE1387)),0)</f>
        <v>11</v>
      </c>
      <c r="BE1387" s="2">
        <f t="shared" si="575"/>
        <v>1.3423983798640243E-2</v>
      </c>
      <c r="BF1387" s="2">
        <f t="shared" si="576"/>
        <v>3.2113409518298858E-3</v>
      </c>
      <c r="BG1387" s="2">
        <f t="shared" si="577"/>
        <v>2.0251699696224503E-3</v>
      </c>
      <c r="BH1387" s="2">
        <f t="shared" si="578"/>
        <v>2.8930999566035007E-5</v>
      </c>
      <c r="BJ1387" t="s">
        <v>1664</v>
      </c>
      <c r="BK1387" t="s">
        <v>2723</v>
      </c>
      <c r="BL1387" s="8">
        <v>8</v>
      </c>
      <c r="BN1387" s="112">
        <v>27</v>
      </c>
      <c r="BO1387" s="114">
        <v>25</v>
      </c>
      <c r="BP1387" s="118">
        <f t="shared" si="580"/>
        <v>27025</v>
      </c>
      <c r="BQ1387" s="118">
        <f t="shared" si="579"/>
        <v>27025</v>
      </c>
      <c r="BR1387" s="5" t="s">
        <v>3151</v>
      </c>
      <c r="CH1387" s="63">
        <v>0</v>
      </c>
      <c r="CI1387" s="63">
        <v>0</v>
      </c>
      <c r="CJ1387" s="63">
        <v>0</v>
      </c>
      <c r="CK1387" s="8">
        <v>0</v>
      </c>
      <c r="CL1387" s="8">
        <v>0</v>
      </c>
    </row>
    <row r="1388" spans="1:90" ht="15" hidden="1" customHeight="1" outlineLevel="1">
      <c r="A1388" t="s">
        <v>3091</v>
      </c>
      <c r="B1388" t="s">
        <v>2723</v>
      </c>
      <c r="C1388" s="1">
        <f t="shared" si="570"/>
        <v>32240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>IF(P1388&gt;0,RANK(P1388,(N1388:P1388,Q1388:AE1388)),0)</f>
        <v>8</v>
      </c>
      <c r="G1388" s="129">
        <f t="shared" si="558"/>
        <v>1314</v>
      </c>
      <c r="H1388" s="134">
        <f t="shared" si="559"/>
        <v>4.0756823821339952E-2</v>
      </c>
      <c r="I1388" s="2"/>
      <c r="J1388" s="2">
        <f t="shared" si="571"/>
        <v>0.50735111662531018</v>
      </c>
      <c r="K1388" s="2">
        <f t="shared" si="572"/>
        <v>0.46659429280397025</v>
      </c>
      <c r="L1388" s="2">
        <f t="shared" si="573"/>
        <v>1.7679900744416873E-3</v>
      </c>
      <c r="M1388" s="2">
        <f t="shared" si="574"/>
        <v>2.4286600496277885E-2</v>
      </c>
      <c r="N1388" s="63">
        <v>16357</v>
      </c>
      <c r="O1388" s="63">
        <v>15043</v>
      </c>
      <c r="P1388" s="63">
        <v>57</v>
      </c>
      <c r="Q1388" s="63">
        <v>410</v>
      </c>
      <c r="R1388" s="63">
        <v>101</v>
      </c>
      <c r="S1388" s="63">
        <v>1</v>
      </c>
      <c r="T1388" s="63">
        <v>76</v>
      </c>
      <c r="U1388" s="63">
        <v>79</v>
      </c>
      <c r="V1388" s="63">
        <v>9</v>
      </c>
      <c r="W1388" s="63">
        <v>85</v>
      </c>
      <c r="X1388" s="63">
        <v>6</v>
      </c>
      <c r="Y1388" s="63">
        <v>0</v>
      </c>
      <c r="Z1388" s="63">
        <v>16</v>
      </c>
      <c r="AA1388" s="63">
        <v>0</v>
      </c>
      <c r="AB1388" s="63">
        <v>0</v>
      </c>
      <c r="AC1388" s="63">
        <v>0</v>
      </c>
      <c r="AD1388" s="63">
        <v>0</v>
      </c>
      <c r="AE1388" s="63">
        <v>0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0</v>
      </c>
      <c r="AP1388" s="63">
        <v>0</v>
      </c>
      <c r="AQ1388" s="63">
        <v>0</v>
      </c>
      <c r="AR1388" s="63">
        <v>0</v>
      </c>
      <c r="AS1388" s="63">
        <v>0</v>
      </c>
      <c r="AT1388" s="63">
        <v>0</v>
      </c>
      <c r="AU1388" s="63">
        <v>0</v>
      </c>
      <c r="AV1388" s="63">
        <v>0</v>
      </c>
      <c r="AW1388" s="63">
        <v>0</v>
      </c>
      <c r="AX1388" s="63">
        <v>0</v>
      </c>
      <c r="AY1388" s="63">
        <v>0</v>
      </c>
      <c r="BA1388" s="5">
        <f>IF(Q1388&gt;0,RANK(Q1388,(N1388:P1388,Q1388:AE1388)),0)</f>
        <v>3</v>
      </c>
      <c r="BB1388" s="5">
        <f>IF(R1388&gt;0,RANK(R1388,(N1388:P1388,Q1388:AE1388)),0)</f>
        <v>4</v>
      </c>
      <c r="BC1388" s="5">
        <f>IF(T1388&gt;0,RANK(T1388,(N1388:P1388,Q1388:AE1388)),0)</f>
        <v>7</v>
      </c>
      <c r="BD1388" s="5">
        <f>IF(S1388&gt;0,RANK(S1388,(N1388:P1388,Q1388:AE1388)),0)</f>
        <v>12</v>
      </c>
      <c r="BE1388" s="2">
        <f t="shared" si="575"/>
        <v>1.271712158808933E-2</v>
      </c>
      <c r="BF1388" s="2">
        <f t="shared" si="576"/>
        <v>3.1327543424317619E-3</v>
      </c>
      <c r="BG1388" s="2">
        <f t="shared" si="577"/>
        <v>2.3573200992555833E-3</v>
      </c>
      <c r="BH1388" s="2">
        <f t="shared" si="578"/>
        <v>3.1017369727047146E-5</v>
      </c>
      <c r="BJ1388" t="s">
        <v>3091</v>
      </c>
      <c r="BK1388" t="s">
        <v>2723</v>
      </c>
      <c r="BL1388" s="8">
        <v>7</v>
      </c>
      <c r="BN1388" s="112">
        <v>27</v>
      </c>
      <c r="BO1388" s="114">
        <v>27</v>
      </c>
      <c r="BP1388" s="118">
        <f t="shared" si="580"/>
        <v>27027</v>
      </c>
      <c r="BQ1388" s="118">
        <f t="shared" si="579"/>
        <v>27027</v>
      </c>
      <c r="BR1388" s="5" t="s">
        <v>3151</v>
      </c>
      <c r="CH1388" s="63">
        <v>0</v>
      </c>
      <c r="CI1388" s="63">
        <v>0</v>
      </c>
      <c r="CJ1388" s="63">
        <v>0</v>
      </c>
      <c r="CK1388" s="8">
        <v>0</v>
      </c>
      <c r="CL1388" s="8">
        <v>0</v>
      </c>
    </row>
    <row r="1389" spans="1:90" ht="15" hidden="1" customHeight="1" outlineLevel="1">
      <c r="A1389" t="s">
        <v>583</v>
      </c>
      <c r="B1389" t="s">
        <v>2723</v>
      </c>
      <c r="C1389" s="1">
        <f t="shared" si="570"/>
        <v>4708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>IF(P1389&gt;0,RANK(P1389,(N1389:P1389,Q1389:AE1389)),0)</f>
        <v>7</v>
      </c>
      <c r="G1389" s="129">
        <f t="shared" si="558"/>
        <v>2112</v>
      </c>
      <c r="H1389" s="134">
        <f t="shared" si="559"/>
        <v>0.44859813084112149</v>
      </c>
      <c r="I1389" s="2"/>
      <c r="J1389" s="2">
        <f t="shared" si="571"/>
        <v>0.26762956669498728</v>
      </c>
      <c r="K1389" s="2">
        <f t="shared" si="572"/>
        <v>0.71622769753610871</v>
      </c>
      <c r="L1389" s="2">
        <f t="shared" si="573"/>
        <v>1.6992353440951572E-3</v>
      </c>
      <c r="M1389" s="2">
        <f t="shared" si="574"/>
        <v>1.4443500424808858E-2</v>
      </c>
      <c r="N1389" s="63">
        <v>1260</v>
      </c>
      <c r="O1389" s="63">
        <v>3372</v>
      </c>
      <c r="P1389" s="63">
        <v>8</v>
      </c>
      <c r="Q1389" s="63">
        <v>28</v>
      </c>
      <c r="R1389" s="63">
        <v>14</v>
      </c>
      <c r="S1389" s="63">
        <v>0</v>
      </c>
      <c r="T1389" s="63">
        <v>4</v>
      </c>
      <c r="U1389" s="63">
        <v>12</v>
      </c>
      <c r="V1389" s="63">
        <v>1</v>
      </c>
      <c r="W1389" s="63">
        <v>9</v>
      </c>
      <c r="X1389" s="63">
        <v>0</v>
      </c>
      <c r="Y1389" s="63">
        <v>0</v>
      </c>
      <c r="Z1389" s="63">
        <v>0</v>
      </c>
      <c r="AA1389" s="63">
        <v>0</v>
      </c>
      <c r="AB1389" s="63">
        <v>0</v>
      </c>
      <c r="AC1389" s="63">
        <v>0</v>
      </c>
      <c r="AD1389" s="63">
        <v>0</v>
      </c>
      <c r="AE1389" s="63">
        <v>0</v>
      </c>
      <c r="AF1389" s="63">
        <v>0</v>
      </c>
      <c r="AG1389" s="63">
        <v>0</v>
      </c>
      <c r="AH1389" s="63">
        <v>0</v>
      </c>
      <c r="AI1389" s="63">
        <v>0</v>
      </c>
      <c r="AJ1389" s="63">
        <v>0</v>
      </c>
      <c r="AK1389" s="63">
        <v>0</v>
      </c>
      <c r="AL1389" s="63">
        <v>0</v>
      </c>
      <c r="AM1389" s="63">
        <v>0</v>
      </c>
      <c r="AN1389" s="63">
        <v>0</v>
      </c>
      <c r="AO1389" s="63">
        <v>0</v>
      </c>
      <c r="AP1389" s="63">
        <v>0</v>
      </c>
      <c r="AQ1389" s="63">
        <v>0</v>
      </c>
      <c r="AR1389" s="63">
        <v>0</v>
      </c>
      <c r="AS1389" s="63">
        <v>0</v>
      </c>
      <c r="AT1389" s="63">
        <v>0</v>
      </c>
      <c r="AU1389" s="63">
        <v>0</v>
      </c>
      <c r="AV1389" s="63">
        <v>0</v>
      </c>
      <c r="AW1389" s="63">
        <v>0</v>
      </c>
      <c r="AX1389" s="63">
        <v>0</v>
      </c>
      <c r="AY1389" s="63">
        <v>0</v>
      </c>
      <c r="BA1389" s="5">
        <f>IF(Q1389&gt;0,RANK(Q1389,(N1389:P1389,Q1389:AE1389)),0)</f>
        <v>3</v>
      </c>
      <c r="BB1389" s="5">
        <f>IF(R1389&gt;0,RANK(R1389,(N1389:P1389,Q1389:AE1389)),0)</f>
        <v>4</v>
      </c>
      <c r="BC1389" s="5">
        <f>IF(T1389&gt;0,RANK(T1389,(N1389:P1389,Q1389:AE1389)),0)</f>
        <v>8</v>
      </c>
      <c r="BD1389" s="5">
        <f>IF(S1389&gt;0,RANK(S1389,(N1389:P1389,Q1389:AE1389)),0)</f>
        <v>0</v>
      </c>
      <c r="BE1389" s="2">
        <f t="shared" si="575"/>
        <v>5.9473237043330502E-3</v>
      </c>
      <c r="BF1389" s="2">
        <f t="shared" si="576"/>
        <v>2.9736618521665251E-3</v>
      </c>
      <c r="BG1389" s="2">
        <f t="shared" si="577"/>
        <v>8.4961767204757861E-4</v>
      </c>
      <c r="BH1389" s="2">
        <f t="shared" si="578"/>
        <v>0</v>
      </c>
      <c r="BJ1389" t="s">
        <v>583</v>
      </c>
      <c r="BK1389" t="s">
        <v>2723</v>
      </c>
      <c r="BL1389" s="8">
        <v>7</v>
      </c>
      <c r="BN1389" s="112">
        <v>27</v>
      </c>
      <c r="BO1389" s="114">
        <v>29</v>
      </c>
      <c r="BP1389" s="118">
        <f t="shared" si="580"/>
        <v>27029</v>
      </c>
      <c r="BQ1389" s="118">
        <f t="shared" si="579"/>
        <v>27029</v>
      </c>
      <c r="BR1389" s="5" t="s">
        <v>3151</v>
      </c>
      <c r="CH1389" s="63">
        <v>0</v>
      </c>
      <c r="CI1389" s="63">
        <v>0</v>
      </c>
      <c r="CJ1389" s="63">
        <v>0</v>
      </c>
      <c r="CK1389" s="8">
        <v>0</v>
      </c>
      <c r="CL1389" s="8">
        <v>0</v>
      </c>
    </row>
    <row r="1390" spans="1:90" ht="15" hidden="1" customHeight="1" outlineLevel="1">
      <c r="A1390" t="s">
        <v>1120</v>
      </c>
      <c r="B1390" t="s">
        <v>2723</v>
      </c>
      <c r="C1390" s="1">
        <f t="shared" si="570"/>
        <v>3808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>IF(P1390&gt;0,RANK(P1390,(N1390:P1390,Q1390:AE1390)),0)</f>
        <v>7</v>
      </c>
      <c r="G1390" s="129">
        <f t="shared" si="558"/>
        <v>1293</v>
      </c>
      <c r="H1390" s="134">
        <f t="shared" si="559"/>
        <v>0.33954831932773111</v>
      </c>
      <c r="I1390" s="2"/>
      <c r="J1390" s="2">
        <f t="shared" si="571"/>
        <v>0.65546218487394958</v>
      </c>
      <c r="K1390" s="2">
        <f t="shared" si="572"/>
        <v>0.31591386554621848</v>
      </c>
      <c r="L1390" s="2">
        <f t="shared" si="573"/>
        <v>2.3634453781512603E-3</v>
      </c>
      <c r="M1390" s="2">
        <f t="shared" si="574"/>
        <v>2.6260504201680683E-2</v>
      </c>
      <c r="N1390" s="63">
        <v>2496</v>
      </c>
      <c r="O1390" s="63">
        <v>1203</v>
      </c>
      <c r="P1390" s="63">
        <v>9</v>
      </c>
      <c r="Q1390" s="63">
        <v>36</v>
      </c>
      <c r="R1390" s="63">
        <v>15</v>
      </c>
      <c r="S1390" s="63">
        <v>2</v>
      </c>
      <c r="T1390" s="63">
        <v>5</v>
      </c>
      <c r="U1390" s="63">
        <v>16</v>
      </c>
      <c r="V1390" s="63">
        <v>3</v>
      </c>
      <c r="W1390" s="63">
        <v>18</v>
      </c>
      <c r="X1390" s="63">
        <v>2</v>
      </c>
      <c r="Y1390" s="63">
        <v>0</v>
      </c>
      <c r="Z1390" s="63">
        <v>3</v>
      </c>
      <c r="AA1390" s="63">
        <v>0</v>
      </c>
      <c r="AB1390" s="63">
        <v>0</v>
      </c>
      <c r="AC1390" s="63">
        <v>0</v>
      </c>
      <c r="AD1390" s="63">
        <v>0</v>
      </c>
      <c r="AE1390" s="63">
        <v>0</v>
      </c>
      <c r="AF1390" s="63">
        <v>0</v>
      </c>
      <c r="AG1390" s="63">
        <v>0</v>
      </c>
      <c r="AH1390" s="63">
        <v>0</v>
      </c>
      <c r="AI1390" s="63">
        <v>0</v>
      </c>
      <c r="AJ1390" s="63">
        <v>0</v>
      </c>
      <c r="AK1390" s="63">
        <v>0</v>
      </c>
      <c r="AL1390" s="63">
        <v>0</v>
      </c>
      <c r="AM1390" s="63">
        <v>0</v>
      </c>
      <c r="AN1390" s="63">
        <v>0</v>
      </c>
      <c r="AO1390" s="63">
        <v>0</v>
      </c>
      <c r="AP1390" s="63">
        <v>0</v>
      </c>
      <c r="AQ1390" s="63">
        <v>0</v>
      </c>
      <c r="AR1390" s="63">
        <v>0</v>
      </c>
      <c r="AS1390" s="63">
        <v>0</v>
      </c>
      <c r="AT1390" s="63">
        <v>0</v>
      </c>
      <c r="AU1390" s="63">
        <v>0</v>
      </c>
      <c r="AV1390" s="63">
        <v>0</v>
      </c>
      <c r="AW1390" s="63">
        <v>0</v>
      </c>
      <c r="AX1390" s="63">
        <v>0</v>
      </c>
      <c r="AY1390" s="63">
        <v>0</v>
      </c>
      <c r="BA1390" s="5">
        <f>IF(Q1390&gt;0,RANK(Q1390,(N1390:P1390,Q1390:AE1390)),0)</f>
        <v>3</v>
      </c>
      <c r="BB1390" s="5">
        <f>IF(R1390&gt;0,RANK(R1390,(N1390:P1390,Q1390:AE1390)),0)</f>
        <v>6</v>
      </c>
      <c r="BC1390" s="5">
        <f>IF(T1390&gt;0,RANK(T1390,(N1390:P1390,Q1390:AE1390)),0)</f>
        <v>8</v>
      </c>
      <c r="BD1390" s="5">
        <f>IF(S1390&gt;0,RANK(S1390,(N1390:P1390,Q1390:AE1390)),0)</f>
        <v>11</v>
      </c>
      <c r="BE1390" s="2">
        <f t="shared" si="575"/>
        <v>9.4537815126050414E-3</v>
      </c>
      <c r="BF1390" s="2">
        <f t="shared" si="576"/>
        <v>3.9390756302521007E-3</v>
      </c>
      <c r="BG1390" s="2">
        <f t="shared" si="577"/>
        <v>1.3130252100840337E-3</v>
      </c>
      <c r="BH1390" s="2">
        <f t="shared" si="578"/>
        <v>5.2521008403361342E-4</v>
      </c>
      <c r="BJ1390" t="s">
        <v>1120</v>
      </c>
      <c r="BK1390" t="s">
        <v>2723</v>
      </c>
      <c r="BL1390" s="8">
        <v>8</v>
      </c>
      <c r="BN1390" s="112">
        <v>27</v>
      </c>
      <c r="BO1390" s="114">
        <v>31</v>
      </c>
      <c r="BP1390" s="118">
        <f t="shared" si="580"/>
        <v>27031</v>
      </c>
      <c r="BQ1390" s="118">
        <f t="shared" si="579"/>
        <v>27031</v>
      </c>
      <c r="BR1390" s="5" t="s">
        <v>3151</v>
      </c>
      <c r="CH1390" s="63">
        <v>0</v>
      </c>
      <c r="CI1390" s="63">
        <v>0</v>
      </c>
      <c r="CJ1390" s="63">
        <v>0</v>
      </c>
      <c r="CK1390" s="8">
        <v>0</v>
      </c>
      <c r="CL1390" s="8">
        <v>0</v>
      </c>
    </row>
    <row r="1391" spans="1:90" ht="15" hidden="1" customHeight="1" outlineLevel="1">
      <c r="A1391" t="s">
        <v>376</v>
      </c>
      <c r="B1391" t="s">
        <v>2723</v>
      </c>
      <c r="C1391" s="1">
        <f t="shared" si="570"/>
        <v>6107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6</v>
      </c>
      <c r="G1391" s="129">
        <f t="shared" si="558"/>
        <v>2331</v>
      </c>
      <c r="H1391" s="134">
        <f t="shared" si="559"/>
        <v>0.38169313902079582</v>
      </c>
      <c r="I1391" s="2"/>
      <c r="J1391" s="2">
        <f t="shared" si="571"/>
        <v>0.30031111838873426</v>
      </c>
      <c r="K1391" s="2">
        <f t="shared" si="572"/>
        <v>0.68200425740953008</v>
      </c>
      <c r="L1391" s="2">
        <f t="shared" si="573"/>
        <v>1.6374652038644178E-3</v>
      </c>
      <c r="M1391" s="2">
        <f t="shared" si="574"/>
        <v>1.604715899787125E-2</v>
      </c>
      <c r="N1391" s="63">
        <v>1834</v>
      </c>
      <c r="O1391" s="63">
        <v>4165</v>
      </c>
      <c r="P1391" s="63">
        <v>10</v>
      </c>
      <c r="Q1391" s="63">
        <v>55</v>
      </c>
      <c r="R1391" s="63">
        <v>13</v>
      </c>
      <c r="S1391" s="63">
        <v>0</v>
      </c>
      <c r="T1391" s="63">
        <v>9</v>
      </c>
      <c r="U1391" s="63">
        <v>11</v>
      </c>
      <c r="V1391" s="63">
        <v>0</v>
      </c>
      <c r="W1391" s="63">
        <v>10</v>
      </c>
      <c r="X1391" s="63">
        <v>0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>
        <v>0</v>
      </c>
      <c r="AE1391" s="63">
        <v>0</v>
      </c>
      <c r="AF1391" s="63">
        <v>0</v>
      </c>
      <c r="AG1391" s="63">
        <v>0</v>
      </c>
      <c r="AH1391" s="63">
        <v>0</v>
      </c>
      <c r="AI1391" s="63">
        <v>0</v>
      </c>
      <c r="AJ1391" s="63">
        <v>0</v>
      </c>
      <c r="AK1391" s="63">
        <v>0</v>
      </c>
      <c r="AL1391" s="63">
        <v>0</v>
      </c>
      <c r="AM1391" s="63">
        <v>0</v>
      </c>
      <c r="AN1391" s="63">
        <v>0</v>
      </c>
      <c r="AO1391" s="63">
        <v>0</v>
      </c>
      <c r="AP1391" s="63">
        <v>0</v>
      </c>
      <c r="AQ1391" s="63">
        <v>0</v>
      </c>
      <c r="AR1391" s="63">
        <v>0</v>
      </c>
      <c r="AS1391" s="63">
        <v>0</v>
      </c>
      <c r="AT1391" s="63">
        <v>0</v>
      </c>
      <c r="AU1391" s="63">
        <v>0</v>
      </c>
      <c r="AV1391" s="63">
        <v>0</v>
      </c>
      <c r="AW1391" s="63">
        <v>0</v>
      </c>
      <c r="AX1391" s="63">
        <v>0</v>
      </c>
      <c r="AY1391" s="63">
        <v>0</v>
      </c>
      <c r="BA1391" s="5">
        <f>IF(Q1391&gt;0,RANK(Q1391,(N1391:P1391,Q1391:AE1391)),0)</f>
        <v>3</v>
      </c>
      <c r="BB1391" s="5">
        <f>IF(R1391&gt;0,RANK(R1391,(N1391:P1391,Q1391:AE1391)),0)</f>
        <v>4</v>
      </c>
      <c r="BC1391" s="5">
        <f>IF(T1391&gt;0,RANK(T1391,(N1391:P1391,Q1391:AE1391)),0)</f>
        <v>8</v>
      </c>
      <c r="BD1391" s="5">
        <f>IF(S1391&gt;0,RANK(S1391,(N1391:P1391,Q1391:AE1391)),0)</f>
        <v>0</v>
      </c>
      <c r="BE1391" s="2">
        <f t="shared" si="575"/>
        <v>9.0060586212542988E-3</v>
      </c>
      <c r="BF1391" s="2">
        <f t="shared" si="576"/>
        <v>2.1287047650237431E-3</v>
      </c>
      <c r="BG1391" s="2">
        <f t="shared" si="577"/>
        <v>1.473718683477976E-3</v>
      </c>
      <c r="BH1391" s="2">
        <f t="shared" si="578"/>
        <v>0</v>
      </c>
      <c r="BJ1391" t="s">
        <v>376</v>
      </c>
      <c r="BK1391" t="s">
        <v>2723</v>
      </c>
      <c r="BL1391" s="8"/>
      <c r="BN1391" s="112">
        <v>27</v>
      </c>
      <c r="BO1391" s="114">
        <v>33</v>
      </c>
      <c r="BP1391" s="118">
        <f t="shared" si="580"/>
        <v>27033</v>
      </c>
      <c r="BQ1391" s="118">
        <f t="shared" si="579"/>
        <v>27033</v>
      </c>
      <c r="BR1391" s="5" t="s">
        <v>3151</v>
      </c>
      <c r="CH1391" s="63">
        <v>0</v>
      </c>
      <c r="CI1391" s="63">
        <v>0</v>
      </c>
      <c r="CJ1391" s="63">
        <v>0</v>
      </c>
      <c r="CK1391" s="8">
        <v>0</v>
      </c>
      <c r="CL1391" s="8">
        <v>0</v>
      </c>
    </row>
    <row r="1392" spans="1:90" ht="15" hidden="1" customHeight="1" outlineLevel="1">
      <c r="A1392" t="s">
        <v>347</v>
      </c>
      <c r="B1392" t="s">
        <v>2723</v>
      </c>
      <c r="C1392" s="1">
        <f t="shared" si="570"/>
        <v>40175</v>
      </c>
      <c r="D1392" s="5">
        <f>IF(N1392&gt;0, RANK(N1392,(N1392:P1392,Q1392:AE1392)),0)</f>
        <v>2</v>
      </c>
      <c r="E1392" s="5">
        <f>IF(O1392&gt;0,RANK(O1392,(N1392:P1392,Q1392:AE1392)),0)</f>
        <v>1</v>
      </c>
      <c r="F1392" s="5">
        <f>IF(P1392&gt;0,RANK(P1392,(N1392:P1392,Q1392:AE1392)),0)</f>
        <v>7</v>
      </c>
      <c r="G1392" s="129">
        <f t="shared" si="558"/>
        <v>11950</v>
      </c>
      <c r="H1392" s="134">
        <f t="shared" si="559"/>
        <v>0.29744866210329807</v>
      </c>
      <c r="I1392" s="2"/>
      <c r="J1392" s="2">
        <f t="shared" si="571"/>
        <v>0.34165525824517734</v>
      </c>
      <c r="K1392" s="2">
        <f t="shared" si="572"/>
        <v>0.63910392034847541</v>
      </c>
      <c r="L1392" s="2">
        <f t="shared" si="573"/>
        <v>1.6428126944617299E-3</v>
      </c>
      <c r="M1392" s="2">
        <f t="shared" si="574"/>
        <v>1.7598008711885577E-2</v>
      </c>
      <c r="N1392" s="63">
        <v>13726</v>
      </c>
      <c r="O1392" s="63">
        <v>25676</v>
      </c>
      <c r="P1392" s="63">
        <v>66</v>
      </c>
      <c r="Q1392" s="63">
        <v>357</v>
      </c>
      <c r="R1392" s="63">
        <v>92</v>
      </c>
      <c r="S1392" s="63">
        <v>2</v>
      </c>
      <c r="T1392" s="63">
        <v>61</v>
      </c>
      <c r="U1392" s="63">
        <v>81</v>
      </c>
      <c r="V1392" s="63">
        <v>9</v>
      </c>
      <c r="W1392" s="63">
        <v>93</v>
      </c>
      <c r="X1392" s="63">
        <v>5</v>
      </c>
      <c r="Y1392" s="63">
        <v>0</v>
      </c>
      <c r="Z1392" s="63">
        <v>6</v>
      </c>
      <c r="AA1392" s="63">
        <v>0</v>
      </c>
      <c r="AB1392" s="63">
        <v>0</v>
      </c>
      <c r="AC1392" s="63">
        <v>0</v>
      </c>
      <c r="AD1392" s="63">
        <v>0</v>
      </c>
      <c r="AE1392" s="63">
        <v>0</v>
      </c>
      <c r="AF1392" s="63">
        <v>0</v>
      </c>
      <c r="AG1392" s="63">
        <v>0</v>
      </c>
      <c r="AH1392" s="63">
        <v>0</v>
      </c>
      <c r="AI1392" s="63">
        <v>0</v>
      </c>
      <c r="AJ1392" s="63">
        <v>1</v>
      </c>
      <c r="AK1392" s="63">
        <v>0</v>
      </c>
      <c r="AL1392" s="63">
        <v>0</v>
      </c>
      <c r="AM1392" s="63">
        <v>0</v>
      </c>
      <c r="AN1392" s="63">
        <v>0</v>
      </c>
      <c r="AO1392" s="63">
        <v>0</v>
      </c>
      <c r="AP1392" s="63">
        <v>0</v>
      </c>
      <c r="AQ1392" s="63">
        <v>0</v>
      </c>
      <c r="AR1392" s="63">
        <v>0</v>
      </c>
      <c r="AS1392" s="63">
        <v>0</v>
      </c>
      <c r="AT1392" s="63">
        <v>0</v>
      </c>
      <c r="AU1392" s="63">
        <v>0</v>
      </c>
      <c r="AV1392" s="63">
        <v>0</v>
      </c>
      <c r="AW1392" s="63">
        <v>0</v>
      </c>
      <c r="AX1392" s="63">
        <v>0</v>
      </c>
      <c r="AY1392" s="63">
        <v>0</v>
      </c>
      <c r="BA1392" s="5">
        <f>IF(Q1392&gt;0,RANK(Q1392,(N1392:P1392,Q1392:AE1392)),0)</f>
        <v>3</v>
      </c>
      <c r="BB1392" s="5">
        <f>IF(R1392&gt;0,RANK(R1392,(N1392:P1392,Q1392:AE1392)),0)</f>
        <v>5</v>
      </c>
      <c r="BC1392" s="5">
        <f>IF(T1392&gt;0,RANK(T1392,(N1392:P1392,Q1392:AE1392)),0)</f>
        <v>8</v>
      </c>
      <c r="BD1392" s="5">
        <f>IF(S1392&gt;0,RANK(S1392,(N1392:P1392,Q1392:AE1392)),0)</f>
        <v>12</v>
      </c>
      <c r="BE1392" s="2">
        <f t="shared" si="575"/>
        <v>8.8861232109520849E-3</v>
      </c>
      <c r="BF1392" s="2">
        <f t="shared" si="576"/>
        <v>2.2899813316739266E-3</v>
      </c>
      <c r="BG1392" s="2">
        <f t="shared" si="577"/>
        <v>1.5183571873055382E-3</v>
      </c>
      <c r="BH1392" s="2">
        <f t="shared" si="578"/>
        <v>4.9782202862476667E-5</v>
      </c>
      <c r="BJ1392" t="s">
        <v>347</v>
      </c>
      <c r="BK1392" t="s">
        <v>2723</v>
      </c>
      <c r="BL1392" s="8">
        <v>8</v>
      </c>
      <c r="BN1392" s="112">
        <v>27</v>
      </c>
      <c r="BO1392" s="114">
        <v>35</v>
      </c>
      <c r="BP1392" s="118">
        <f t="shared" si="580"/>
        <v>27035</v>
      </c>
      <c r="BQ1392" s="118">
        <f t="shared" si="579"/>
        <v>27035</v>
      </c>
      <c r="BR1392" s="5" t="s">
        <v>3151</v>
      </c>
      <c r="CH1392" s="63">
        <v>0</v>
      </c>
      <c r="CI1392" s="63">
        <v>0</v>
      </c>
      <c r="CJ1392" s="63">
        <v>0</v>
      </c>
      <c r="CK1392" s="8">
        <v>0</v>
      </c>
      <c r="CL1392" s="8">
        <v>0</v>
      </c>
    </row>
    <row r="1393" spans="1:90" ht="15" hidden="1" customHeight="1" outlineLevel="1">
      <c r="A1393" t="s">
        <v>2283</v>
      </c>
      <c r="B1393" t="s">
        <v>2723</v>
      </c>
      <c r="C1393" s="1">
        <f t="shared" si="570"/>
        <v>262256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>IF(P1393&gt;0,RANK(P1393,(N1393:P1393,Q1393:AE1393)),0)</f>
        <v>8</v>
      </c>
      <c r="G1393" s="129">
        <f t="shared" si="558"/>
        <v>36517</v>
      </c>
      <c r="H1393" s="134">
        <f t="shared" si="559"/>
        <v>0.13924180952961993</v>
      </c>
      <c r="I1393" s="2"/>
      <c r="J1393" s="2">
        <f t="shared" si="571"/>
        <v>0.55729134891098775</v>
      </c>
      <c r="K1393" s="2">
        <f t="shared" si="572"/>
        <v>0.4180495393813678</v>
      </c>
      <c r="L1393" s="2">
        <f t="shared" si="573"/>
        <v>1.7387590751021902E-3</v>
      </c>
      <c r="M1393" s="2">
        <f t="shared" si="574"/>
        <v>2.2920352632542263E-2</v>
      </c>
      <c r="N1393" s="63">
        <v>146153</v>
      </c>
      <c r="O1393" s="63">
        <v>109636</v>
      </c>
      <c r="P1393" s="63">
        <v>456</v>
      </c>
      <c r="Q1393" s="63">
        <v>2957</v>
      </c>
      <c r="R1393" s="63">
        <v>827</v>
      </c>
      <c r="S1393" s="63">
        <v>5</v>
      </c>
      <c r="T1393" s="63">
        <v>535</v>
      </c>
      <c r="U1393" s="63">
        <v>593</v>
      </c>
      <c r="V1393" s="63">
        <v>83</v>
      </c>
      <c r="W1393" s="63">
        <v>937</v>
      </c>
      <c r="X1393" s="63">
        <v>31</v>
      </c>
      <c r="Y1393" s="63">
        <v>0</v>
      </c>
      <c r="Z1393" s="63">
        <v>39</v>
      </c>
      <c r="AA1393" s="63">
        <v>0</v>
      </c>
      <c r="AB1393" s="63">
        <v>0</v>
      </c>
      <c r="AC1393" s="63">
        <v>0</v>
      </c>
      <c r="AD1393" s="63">
        <v>0</v>
      </c>
      <c r="AE1393" s="63">
        <v>0</v>
      </c>
      <c r="AF1393" s="63">
        <v>0</v>
      </c>
      <c r="AG1393" s="63">
        <v>0</v>
      </c>
      <c r="AH1393" s="63">
        <v>0</v>
      </c>
      <c r="AI1393" s="63">
        <v>0</v>
      </c>
      <c r="AJ1393" s="63">
        <v>3</v>
      </c>
      <c r="AK1393" s="63">
        <v>0</v>
      </c>
      <c r="AL1393" s="63">
        <v>1</v>
      </c>
      <c r="AM1393" s="63">
        <v>0</v>
      </c>
      <c r="AN1393" s="63">
        <v>0</v>
      </c>
      <c r="AO1393" s="63">
        <v>0</v>
      </c>
      <c r="AP1393" s="63">
        <v>0</v>
      </c>
      <c r="AQ1393" s="63">
        <v>0</v>
      </c>
      <c r="AR1393" s="63">
        <v>0</v>
      </c>
      <c r="AS1393" s="63">
        <v>0</v>
      </c>
      <c r="AT1393" s="63">
        <v>0</v>
      </c>
      <c r="AU1393" s="63">
        <v>0</v>
      </c>
      <c r="AV1393" s="63">
        <v>0</v>
      </c>
      <c r="AW1393" s="63">
        <v>0</v>
      </c>
      <c r="AX1393" s="63">
        <v>0</v>
      </c>
      <c r="AY1393" s="63">
        <v>0</v>
      </c>
      <c r="BA1393" s="5">
        <f>IF(Q1393&gt;0,RANK(Q1393,(N1393:P1393,Q1393:AE1393)),0)</f>
        <v>3</v>
      </c>
      <c r="BB1393" s="5">
        <f>IF(R1393&gt;0,RANK(R1393,(N1393:P1393,Q1393:AE1393)),0)</f>
        <v>5</v>
      </c>
      <c r="BC1393" s="5">
        <f>IF(T1393&gt;0,RANK(T1393,(N1393:P1393,Q1393:AE1393)),0)</f>
        <v>7</v>
      </c>
      <c r="BD1393" s="5">
        <f>IF(S1393&gt;0,RANK(S1393,(N1393:P1393,Q1393:AE1393)),0)</f>
        <v>12</v>
      </c>
      <c r="BE1393" s="2">
        <f t="shared" si="575"/>
        <v>1.1275242511134159E-2</v>
      </c>
      <c r="BF1393" s="2">
        <f t="shared" si="576"/>
        <v>3.1534073576962966E-3</v>
      </c>
      <c r="BG1393" s="2">
        <f t="shared" si="577"/>
        <v>2.0399914587273505E-3</v>
      </c>
      <c r="BH1393" s="2">
        <f t="shared" si="578"/>
        <v>1.9065340735769628E-5</v>
      </c>
      <c r="BJ1393" t="s">
        <v>2283</v>
      </c>
      <c r="BK1393" t="s">
        <v>2723</v>
      </c>
      <c r="BL1393" s="8">
        <v>2</v>
      </c>
      <c r="BN1393" s="112">
        <v>27</v>
      </c>
      <c r="BO1393" s="114">
        <v>37</v>
      </c>
      <c r="BP1393" s="118">
        <f t="shared" si="580"/>
        <v>27037</v>
      </c>
      <c r="BQ1393" s="118">
        <f t="shared" si="579"/>
        <v>27037</v>
      </c>
      <c r="BR1393" s="5" t="s">
        <v>3151</v>
      </c>
      <c r="CH1393" s="63">
        <v>0</v>
      </c>
      <c r="CI1393" s="63">
        <v>0</v>
      </c>
      <c r="CJ1393" s="63">
        <v>0</v>
      </c>
      <c r="CK1393" s="8">
        <v>0</v>
      </c>
      <c r="CL1393" s="8">
        <v>0</v>
      </c>
    </row>
    <row r="1394" spans="1:90" ht="15" hidden="1" customHeight="1" outlineLevel="1">
      <c r="A1394" t="s">
        <v>3137</v>
      </c>
      <c r="B1394" t="s">
        <v>2723</v>
      </c>
      <c r="C1394" s="1">
        <f t="shared" si="570"/>
        <v>12185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8</v>
      </c>
      <c r="G1394" s="129">
        <f t="shared" si="558"/>
        <v>3704</v>
      </c>
      <c r="H1394" s="134">
        <f t="shared" si="559"/>
        <v>0.30398030365203116</v>
      </c>
      <c r="I1394" s="2"/>
      <c r="J1394" s="2">
        <f t="shared" si="571"/>
        <v>0.3346737792367665</v>
      </c>
      <c r="K1394" s="2">
        <f t="shared" si="572"/>
        <v>0.63865408288879766</v>
      </c>
      <c r="L1394" s="2">
        <f t="shared" si="573"/>
        <v>2.1337710299548624E-3</v>
      </c>
      <c r="M1394" s="2">
        <f t="shared" si="574"/>
        <v>2.4538366844481036E-2</v>
      </c>
      <c r="N1394" s="63">
        <v>4078</v>
      </c>
      <c r="O1394" s="63">
        <v>7782</v>
      </c>
      <c r="P1394" s="63">
        <v>26</v>
      </c>
      <c r="Q1394" s="63">
        <v>167</v>
      </c>
      <c r="R1394" s="63">
        <v>39</v>
      </c>
      <c r="S1394" s="63">
        <v>0</v>
      </c>
      <c r="T1394" s="63">
        <v>27</v>
      </c>
      <c r="U1394" s="63">
        <v>30</v>
      </c>
      <c r="V1394" s="63">
        <v>3</v>
      </c>
      <c r="W1394" s="63">
        <v>29</v>
      </c>
      <c r="X1394" s="63">
        <v>3</v>
      </c>
      <c r="Y1394" s="63">
        <v>0</v>
      </c>
      <c r="Z1394" s="63">
        <v>1</v>
      </c>
      <c r="AA1394" s="63">
        <v>0</v>
      </c>
      <c r="AB1394" s="63">
        <v>0</v>
      </c>
      <c r="AC1394" s="63">
        <v>0</v>
      </c>
      <c r="AD1394" s="63">
        <v>0</v>
      </c>
      <c r="AE1394" s="63">
        <v>0</v>
      </c>
      <c r="AF1394" s="63">
        <v>0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0</v>
      </c>
      <c r="AO1394" s="63">
        <v>0</v>
      </c>
      <c r="AP1394" s="63">
        <v>0</v>
      </c>
      <c r="AQ1394" s="63">
        <v>0</v>
      </c>
      <c r="AR1394" s="63">
        <v>0</v>
      </c>
      <c r="AS1394" s="63">
        <v>0</v>
      </c>
      <c r="AT1394" s="63">
        <v>0</v>
      </c>
      <c r="AU1394" s="63">
        <v>0</v>
      </c>
      <c r="AV1394" s="63">
        <v>0</v>
      </c>
      <c r="AW1394" s="63">
        <v>0</v>
      </c>
      <c r="AX1394" s="63">
        <v>0</v>
      </c>
      <c r="AY1394" s="63">
        <v>0</v>
      </c>
      <c r="BA1394" s="5">
        <f>IF(Q1394&gt;0,RANK(Q1394,(N1394:P1394,Q1394:AE1394)),0)</f>
        <v>3</v>
      </c>
      <c r="BB1394" s="5">
        <f>IF(R1394&gt;0,RANK(R1394,(N1394:P1394,Q1394:AE1394)),0)</f>
        <v>4</v>
      </c>
      <c r="BC1394" s="5">
        <f>IF(T1394&gt;0,RANK(T1394,(N1394:P1394,Q1394:AE1394)),0)</f>
        <v>7</v>
      </c>
      <c r="BD1394" s="5">
        <f>IF(S1394&gt;0,RANK(S1394,(N1394:P1394,Q1394:AE1394)),0)</f>
        <v>0</v>
      </c>
      <c r="BE1394" s="2">
        <f t="shared" si="575"/>
        <v>1.3705375461633156E-2</v>
      </c>
      <c r="BF1394" s="2">
        <f t="shared" si="576"/>
        <v>3.2006565449322938E-3</v>
      </c>
      <c r="BG1394" s="2">
        <f t="shared" si="577"/>
        <v>2.2158391464915882E-3</v>
      </c>
      <c r="BH1394" s="2">
        <f t="shared" si="578"/>
        <v>0</v>
      </c>
      <c r="BJ1394" t="s">
        <v>3137</v>
      </c>
      <c r="BK1394" t="s">
        <v>2723</v>
      </c>
      <c r="BL1394" s="8">
        <v>1</v>
      </c>
      <c r="BN1394" s="112">
        <v>27</v>
      </c>
      <c r="BO1394" s="114">
        <v>39</v>
      </c>
      <c r="BP1394" s="118">
        <f t="shared" si="580"/>
        <v>27039</v>
      </c>
      <c r="BQ1394" s="118">
        <f t="shared" si="579"/>
        <v>27039</v>
      </c>
      <c r="BR1394" s="5" t="s">
        <v>3151</v>
      </c>
      <c r="CH1394" s="63">
        <v>0</v>
      </c>
      <c r="CI1394" s="63">
        <v>0</v>
      </c>
      <c r="CJ1394" s="63">
        <v>0</v>
      </c>
      <c r="CK1394" s="8">
        <v>0</v>
      </c>
      <c r="CL1394" s="8">
        <v>0</v>
      </c>
    </row>
    <row r="1395" spans="1:90" ht="15" hidden="1" customHeight="1" outlineLevel="1">
      <c r="A1395" t="s">
        <v>1147</v>
      </c>
      <c r="B1395" t="s">
        <v>2723</v>
      </c>
      <c r="C1395" s="1">
        <f t="shared" si="570"/>
        <v>24166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4</v>
      </c>
      <c r="G1395" s="129">
        <f t="shared" si="558"/>
        <v>7931</v>
      </c>
      <c r="H1395" s="134">
        <f t="shared" si="559"/>
        <v>0.32818836381693289</v>
      </c>
      <c r="I1395" s="2"/>
      <c r="J1395" s="2">
        <f t="shared" si="571"/>
        <v>0.32558139534883723</v>
      </c>
      <c r="K1395" s="2">
        <f t="shared" si="572"/>
        <v>0.65376975916577007</v>
      </c>
      <c r="L1395" s="2">
        <f t="shared" si="573"/>
        <v>2.3586857568484647E-3</v>
      </c>
      <c r="M1395" s="2">
        <f t="shared" si="574"/>
        <v>1.8290159728544232E-2</v>
      </c>
      <c r="N1395" s="63">
        <v>7868</v>
      </c>
      <c r="O1395" s="63">
        <v>15799</v>
      </c>
      <c r="P1395" s="63">
        <v>57</v>
      </c>
      <c r="Q1395" s="63">
        <v>238</v>
      </c>
      <c r="R1395" s="63">
        <v>56</v>
      </c>
      <c r="S1395" s="63">
        <v>1</v>
      </c>
      <c r="T1395" s="63">
        <v>40</v>
      </c>
      <c r="U1395" s="63">
        <v>55</v>
      </c>
      <c r="V1395" s="63">
        <v>2</v>
      </c>
      <c r="W1395" s="63">
        <v>42</v>
      </c>
      <c r="X1395" s="63">
        <v>5</v>
      </c>
      <c r="Y1395" s="63">
        <v>0</v>
      </c>
      <c r="Z1395" s="63">
        <v>3</v>
      </c>
      <c r="AA1395" s="63">
        <v>0</v>
      </c>
      <c r="AB1395" s="63">
        <v>0</v>
      </c>
      <c r="AC1395" s="63">
        <v>0</v>
      </c>
      <c r="AD1395" s="63">
        <v>0</v>
      </c>
      <c r="AE1395" s="63">
        <v>0</v>
      </c>
      <c r="AF1395" s="63">
        <v>0</v>
      </c>
      <c r="AG1395" s="63">
        <v>0</v>
      </c>
      <c r="AH1395" s="63">
        <v>0</v>
      </c>
      <c r="AI1395" s="63">
        <v>0</v>
      </c>
      <c r="AJ1395" s="63">
        <v>0</v>
      </c>
      <c r="AK1395" s="63">
        <v>0</v>
      </c>
      <c r="AL1395" s="63">
        <v>0</v>
      </c>
      <c r="AM1395" s="63">
        <v>0</v>
      </c>
      <c r="AN1395" s="63">
        <v>0</v>
      </c>
      <c r="AO1395" s="63">
        <v>0</v>
      </c>
      <c r="AP1395" s="63">
        <v>0</v>
      </c>
      <c r="AQ1395" s="63">
        <v>0</v>
      </c>
      <c r="AR1395" s="63">
        <v>0</v>
      </c>
      <c r="AS1395" s="63">
        <v>0</v>
      </c>
      <c r="AT1395" s="63">
        <v>0</v>
      </c>
      <c r="AU1395" s="63">
        <v>0</v>
      </c>
      <c r="AV1395" s="63">
        <v>0</v>
      </c>
      <c r="AW1395" s="63">
        <v>0</v>
      </c>
      <c r="AX1395" s="63">
        <v>0</v>
      </c>
      <c r="AY1395" s="63">
        <v>0</v>
      </c>
      <c r="BA1395" s="5">
        <f>IF(Q1395&gt;0,RANK(Q1395,(N1395:P1395,Q1395:AE1395)),0)</f>
        <v>3</v>
      </c>
      <c r="BB1395" s="5">
        <f>IF(R1395&gt;0,RANK(R1395,(N1395:P1395,Q1395:AE1395)),0)</f>
        <v>5</v>
      </c>
      <c r="BC1395" s="5">
        <f>IF(T1395&gt;0,RANK(T1395,(N1395:P1395,Q1395:AE1395)),0)</f>
        <v>8</v>
      </c>
      <c r="BD1395" s="5">
        <f>IF(S1395&gt;0,RANK(S1395,(N1395:P1395,Q1395:AE1395)),0)</f>
        <v>12</v>
      </c>
      <c r="BE1395" s="2">
        <f t="shared" si="575"/>
        <v>9.8485475461392042E-3</v>
      </c>
      <c r="BF1395" s="2">
        <f t="shared" si="576"/>
        <v>2.3173053049739302E-3</v>
      </c>
      <c r="BG1395" s="2">
        <f t="shared" si="577"/>
        <v>1.6552180749813787E-3</v>
      </c>
      <c r="BH1395" s="2">
        <f t="shared" si="578"/>
        <v>4.1380451874534468E-5</v>
      </c>
      <c r="BJ1395" t="s">
        <v>1147</v>
      </c>
      <c r="BK1395" t="s">
        <v>2723</v>
      </c>
      <c r="BL1395" s="8">
        <v>7</v>
      </c>
      <c r="BN1395" s="112">
        <v>27</v>
      </c>
      <c r="BO1395" s="114">
        <v>41</v>
      </c>
      <c r="BP1395" s="118">
        <f t="shared" si="580"/>
        <v>27041</v>
      </c>
      <c r="BQ1395" s="118">
        <f t="shared" si="579"/>
        <v>27041</v>
      </c>
      <c r="BR1395" s="5" t="s">
        <v>3151</v>
      </c>
      <c r="CH1395" s="63">
        <v>0</v>
      </c>
      <c r="CI1395" s="63">
        <v>0</v>
      </c>
      <c r="CJ1395" s="63">
        <v>0</v>
      </c>
      <c r="CK1395" s="8">
        <v>0</v>
      </c>
      <c r="CL1395" s="8">
        <v>0</v>
      </c>
    </row>
    <row r="1396" spans="1:90" ht="15" hidden="1" customHeight="1" outlineLevel="1">
      <c r="A1396" t="s">
        <v>322</v>
      </c>
      <c r="B1396" t="s">
        <v>2723</v>
      </c>
      <c r="C1396" s="1">
        <f t="shared" si="570"/>
        <v>7914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5</v>
      </c>
      <c r="G1396" s="129">
        <f t="shared" si="558"/>
        <v>2660</v>
      </c>
      <c r="H1396" s="134">
        <f t="shared" si="559"/>
        <v>0.33611321708364922</v>
      </c>
      <c r="I1396" s="2"/>
      <c r="J1396" s="2">
        <f t="shared" si="571"/>
        <v>0.3198129896386151</v>
      </c>
      <c r="K1396" s="2">
        <f t="shared" si="572"/>
        <v>0.65592620672226432</v>
      </c>
      <c r="L1396" s="2">
        <f t="shared" si="573"/>
        <v>3.0326004548900682E-3</v>
      </c>
      <c r="M1396" s="2">
        <f t="shared" si="574"/>
        <v>2.1228203184230576E-2</v>
      </c>
      <c r="N1396" s="63">
        <v>2531</v>
      </c>
      <c r="O1396" s="63">
        <v>5191</v>
      </c>
      <c r="P1396" s="63">
        <v>24</v>
      </c>
      <c r="Q1396" s="63">
        <v>72</v>
      </c>
      <c r="R1396" s="63">
        <v>19</v>
      </c>
      <c r="S1396" s="63">
        <v>0</v>
      </c>
      <c r="T1396" s="63">
        <v>21</v>
      </c>
      <c r="U1396" s="63">
        <v>31</v>
      </c>
      <c r="V1396" s="63">
        <v>2</v>
      </c>
      <c r="W1396" s="63">
        <v>18</v>
      </c>
      <c r="X1396" s="63">
        <v>1</v>
      </c>
      <c r="Y1396" s="63">
        <v>0</v>
      </c>
      <c r="Z1396" s="63">
        <v>4</v>
      </c>
      <c r="AA1396" s="63">
        <v>0</v>
      </c>
      <c r="AB1396" s="63">
        <v>0</v>
      </c>
      <c r="AC1396" s="63">
        <v>0</v>
      </c>
      <c r="AD1396" s="63">
        <v>0</v>
      </c>
      <c r="AE1396" s="63">
        <v>0</v>
      </c>
      <c r="AF1396" s="63">
        <v>0</v>
      </c>
      <c r="AG1396" s="63">
        <v>0</v>
      </c>
      <c r="AH1396" s="63">
        <v>0</v>
      </c>
      <c r="AI1396" s="63">
        <v>0</v>
      </c>
      <c r="AJ1396" s="63">
        <v>0</v>
      </c>
      <c r="AK1396" s="63">
        <v>0</v>
      </c>
      <c r="AL1396" s="63">
        <v>0</v>
      </c>
      <c r="AM1396" s="63">
        <v>0</v>
      </c>
      <c r="AN1396" s="63">
        <v>0</v>
      </c>
      <c r="AO1396" s="63">
        <v>0</v>
      </c>
      <c r="AP1396" s="63">
        <v>0</v>
      </c>
      <c r="AQ1396" s="63">
        <v>0</v>
      </c>
      <c r="AR1396" s="63">
        <v>0</v>
      </c>
      <c r="AS1396" s="63">
        <v>0</v>
      </c>
      <c r="AT1396" s="63">
        <v>0</v>
      </c>
      <c r="AU1396" s="63">
        <v>0</v>
      </c>
      <c r="AV1396" s="63">
        <v>0</v>
      </c>
      <c r="AW1396" s="63">
        <v>0</v>
      </c>
      <c r="AX1396" s="63">
        <v>0</v>
      </c>
      <c r="AY1396" s="63">
        <v>0</v>
      </c>
      <c r="BA1396" s="5">
        <f>IF(Q1396&gt;0,RANK(Q1396,(N1396:P1396,Q1396:AE1396)),0)</f>
        <v>3</v>
      </c>
      <c r="BB1396" s="5">
        <f>IF(R1396&gt;0,RANK(R1396,(N1396:P1396,Q1396:AE1396)),0)</f>
        <v>7</v>
      </c>
      <c r="BC1396" s="5">
        <f>IF(T1396&gt;0,RANK(T1396,(N1396:P1396,Q1396:AE1396)),0)</f>
        <v>6</v>
      </c>
      <c r="BD1396" s="5">
        <f>IF(S1396&gt;0,RANK(S1396,(N1396:P1396,Q1396:AE1396)),0)</f>
        <v>0</v>
      </c>
      <c r="BE1396" s="2">
        <f t="shared" si="575"/>
        <v>9.0978013646702046E-3</v>
      </c>
      <c r="BF1396" s="2">
        <f t="shared" si="576"/>
        <v>2.4008086934546374E-3</v>
      </c>
      <c r="BG1396" s="2">
        <f t="shared" si="577"/>
        <v>2.6535253980288099E-3</v>
      </c>
      <c r="BH1396" s="2">
        <f t="shared" si="578"/>
        <v>0</v>
      </c>
      <c r="BJ1396" t="s">
        <v>322</v>
      </c>
      <c r="BK1396" t="s">
        <v>2723</v>
      </c>
      <c r="BL1396" s="8">
        <v>1</v>
      </c>
      <c r="BN1396" s="112">
        <v>27</v>
      </c>
      <c r="BO1396" s="114">
        <v>43</v>
      </c>
      <c r="BP1396" s="118">
        <f t="shared" si="580"/>
        <v>27043</v>
      </c>
      <c r="BQ1396" s="118">
        <f t="shared" si="579"/>
        <v>27043</v>
      </c>
      <c r="BR1396" s="5" t="s">
        <v>3151</v>
      </c>
      <c r="CH1396" s="63">
        <v>0</v>
      </c>
      <c r="CI1396" s="63">
        <v>0</v>
      </c>
      <c r="CJ1396" s="63">
        <v>0</v>
      </c>
      <c r="CK1396" s="8">
        <v>0</v>
      </c>
      <c r="CL1396" s="8">
        <v>0</v>
      </c>
    </row>
    <row r="1397" spans="1:90" ht="15" hidden="1" customHeight="1" outlineLevel="1">
      <c r="A1397" t="s">
        <v>2001</v>
      </c>
      <c r="B1397" t="s">
        <v>2723</v>
      </c>
      <c r="C1397" s="1">
        <f t="shared" si="570"/>
        <v>12142</v>
      </c>
      <c r="D1397" s="5">
        <f>IF(N1397&gt;0, RANK(N1397,(N1397:P1397,Q1397:AE1397)),0)</f>
        <v>2</v>
      </c>
      <c r="E1397" s="5">
        <f>IF(O1397&gt;0,RANK(O1397,(N1397:P1397,Q1397:AE1397)),0)</f>
        <v>1</v>
      </c>
      <c r="F1397" s="5">
        <f>IF(P1397&gt;0,RANK(P1397,(N1397:P1397,Q1397:AE1397)),0)</f>
        <v>8</v>
      </c>
      <c r="G1397" s="129">
        <f t="shared" si="558"/>
        <v>2750</v>
      </c>
      <c r="H1397" s="134">
        <f t="shared" si="559"/>
        <v>0.2264865755229781</v>
      </c>
      <c r="I1397" s="2"/>
      <c r="J1397" s="2">
        <f t="shared" si="571"/>
        <v>0.37481469280184482</v>
      </c>
      <c r="K1397" s="2">
        <f t="shared" si="572"/>
        <v>0.60130126832482289</v>
      </c>
      <c r="L1397" s="2">
        <f t="shared" si="573"/>
        <v>1.5648163399769395E-3</v>
      </c>
      <c r="M1397" s="2">
        <f t="shared" si="574"/>
        <v>2.2319222533355408E-2</v>
      </c>
      <c r="N1397" s="63">
        <v>4551</v>
      </c>
      <c r="O1397" s="63">
        <v>7301</v>
      </c>
      <c r="P1397" s="63">
        <v>19</v>
      </c>
      <c r="Q1397" s="63">
        <v>135</v>
      </c>
      <c r="R1397" s="63">
        <v>24</v>
      </c>
      <c r="S1397" s="63">
        <v>1</v>
      </c>
      <c r="T1397" s="63">
        <v>34</v>
      </c>
      <c r="U1397" s="63">
        <v>36</v>
      </c>
      <c r="V1397" s="63">
        <v>0</v>
      </c>
      <c r="W1397" s="63">
        <v>34</v>
      </c>
      <c r="X1397" s="63">
        <v>4</v>
      </c>
      <c r="Y1397" s="63">
        <v>0</v>
      </c>
      <c r="Z1397" s="63">
        <v>3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0</v>
      </c>
      <c r="AP1397" s="63">
        <v>0</v>
      </c>
      <c r="AQ1397" s="63">
        <v>0</v>
      </c>
      <c r="AR1397" s="63">
        <v>0</v>
      </c>
      <c r="AS1397" s="63">
        <v>0</v>
      </c>
      <c r="AT1397" s="63">
        <v>0</v>
      </c>
      <c r="AU1397" s="63">
        <v>0</v>
      </c>
      <c r="AV1397" s="63">
        <v>0</v>
      </c>
      <c r="AW1397" s="63">
        <v>0</v>
      </c>
      <c r="AX1397" s="63">
        <v>0</v>
      </c>
      <c r="AY1397" s="63">
        <v>0</v>
      </c>
      <c r="BA1397" s="5">
        <f>IF(Q1397&gt;0,RANK(Q1397,(N1397:P1397,Q1397:AE1397)),0)</f>
        <v>3</v>
      </c>
      <c r="BB1397" s="5">
        <f>IF(R1397&gt;0,RANK(R1397,(N1397:P1397,Q1397:AE1397)),0)</f>
        <v>7</v>
      </c>
      <c r="BC1397" s="5">
        <f>IF(T1397&gt;0,RANK(T1397,(N1397:P1397,Q1397:AE1397)),0)</f>
        <v>5</v>
      </c>
      <c r="BD1397" s="5">
        <f>IF(S1397&gt;0,RANK(S1397,(N1397:P1397,Q1397:AE1397)),0)</f>
        <v>11</v>
      </c>
      <c r="BE1397" s="2">
        <f t="shared" si="575"/>
        <v>1.1118431889309834E-2</v>
      </c>
      <c r="BF1397" s="2">
        <f t="shared" si="576"/>
        <v>1.9766101136550816E-3</v>
      </c>
      <c r="BG1397" s="2">
        <f t="shared" si="577"/>
        <v>2.8001976610113654E-3</v>
      </c>
      <c r="BH1397" s="2">
        <f t="shared" si="578"/>
        <v>8.2358754735628391E-5</v>
      </c>
      <c r="BJ1397" t="s">
        <v>2001</v>
      </c>
      <c r="BK1397" t="s">
        <v>2723</v>
      </c>
      <c r="BL1397" s="8">
        <v>1</v>
      </c>
      <c r="BN1397" s="112">
        <v>27</v>
      </c>
      <c r="BO1397" s="114">
        <v>45</v>
      </c>
      <c r="BP1397" s="118">
        <f t="shared" si="580"/>
        <v>27045</v>
      </c>
      <c r="BQ1397" s="118">
        <f t="shared" si="579"/>
        <v>27045</v>
      </c>
      <c r="BR1397" s="5" t="s">
        <v>3151</v>
      </c>
      <c r="CH1397" s="63">
        <v>0</v>
      </c>
      <c r="CI1397" s="63">
        <v>0</v>
      </c>
      <c r="CJ1397" s="63">
        <v>0</v>
      </c>
      <c r="CK1397" s="8">
        <v>0</v>
      </c>
      <c r="CL1397" s="8">
        <v>0</v>
      </c>
    </row>
    <row r="1398" spans="1:90" ht="15" hidden="1" customHeight="1" outlineLevel="1">
      <c r="A1398" t="s">
        <v>1232</v>
      </c>
      <c r="B1398" t="s">
        <v>2723</v>
      </c>
      <c r="C1398" s="1">
        <f t="shared" si="570"/>
        <v>16818</v>
      </c>
      <c r="D1398" s="5">
        <f>IF(N1398&gt;0, RANK(N1398,(N1398:P1398,Q1398:AE1398)),0)</f>
        <v>2</v>
      </c>
      <c r="E1398" s="5">
        <f>IF(O1398&gt;0,RANK(O1398,(N1398:P1398,Q1398:AE1398)),0)</f>
        <v>1</v>
      </c>
      <c r="F1398" s="5">
        <f>IF(P1398&gt;0,RANK(P1398,(N1398:P1398,Q1398:AE1398)),0)</f>
        <v>8</v>
      </c>
      <c r="G1398" s="129">
        <f t="shared" si="558"/>
        <v>2689</v>
      </c>
      <c r="H1398" s="134">
        <f t="shared" si="559"/>
        <v>0.15988821500772982</v>
      </c>
      <c r="I1398" s="2"/>
      <c r="J1398" s="2">
        <f t="shared" si="571"/>
        <v>0.40962064454750863</v>
      </c>
      <c r="K1398" s="2">
        <f t="shared" si="572"/>
        <v>0.56950885955523844</v>
      </c>
      <c r="L1398" s="2">
        <f t="shared" si="573"/>
        <v>1.5459626590557736E-3</v>
      </c>
      <c r="M1398" s="2">
        <f t="shared" si="574"/>
        <v>1.932453323819721E-2</v>
      </c>
      <c r="N1398" s="63">
        <v>6889</v>
      </c>
      <c r="O1398" s="63">
        <v>9578</v>
      </c>
      <c r="P1398" s="63">
        <v>26</v>
      </c>
      <c r="Q1398" s="63">
        <v>146</v>
      </c>
      <c r="R1398" s="63">
        <v>51</v>
      </c>
      <c r="S1398" s="63">
        <v>0</v>
      </c>
      <c r="T1398" s="63">
        <v>38</v>
      </c>
      <c r="U1398" s="63">
        <v>49</v>
      </c>
      <c r="V1398" s="63">
        <v>10</v>
      </c>
      <c r="W1398" s="63">
        <v>27</v>
      </c>
      <c r="X1398" s="63">
        <v>4</v>
      </c>
      <c r="Y1398" s="63">
        <v>0</v>
      </c>
      <c r="Z1398" s="63">
        <v>0</v>
      </c>
      <c r="AA1398" s="63">
        <v>0</v>
      </c>
      <c r="AB1398" s="63">
        <v>0</v>
      </c>
      <c r="AC1398" s="63">
        <v>0</v>
      </c>
      <c r="AD1398" s="63">
        <v>0</v>
      </c>
      <c r="AE1398" s="63">
        <v>0</v>
      </c>
      <c r="AF1398" s="63">
        <v>0</v>
      </c>
      <c r="AG1398" s="63">
        <v>0</v>
      </c>
      <c r="AH1398" s="63">
        <v>0</v>
      </c>
      <c r="AI1398" s="63">
        <v>0</v>
      </c>
      <c r="AJ1398" s="63">
        <v>0</v>
      </c>
      <c r="AK1398" s="63">
        <v>0</v>
      </c>
      <c r="AL1398" s="63">
        <v>0</v>
      </c>
      <c r="AM1398" s="63">
        <v>0</v>
      </c>
      <c r="AN1398" s="63">
        <v>0</v>
      </c>
      <c r="AO1398" s="63">
        <v>0</v>
      </c>
      <c r="AP1398" s="63">
        <v>0</v>
      </c>
      <c r="AQ1398" s="63">
        <v>0</v>
      </c>
      <c r="AR1398" s="63">
        <v>0</v>
      </c>
      <c r="AS1398" s="63">
        <v>0</v>
      </c>
      <c r="AT1398" s="63">
        <v>0</v>
      </c>
      <c r="AU1398" s="63">
        <v>0</v>
      </c>
      <c r="AV1398" s="63">
        <v>0</v>
      </c>
      <c r="AW1398" s="63">
        <v>0</v>
      </c>
      <c r="AX1398" s="63">
        <v>0</v>
      </c>
      <c r="AY1398" s="63">
        <v>0</v>
      </c>
      <c r="BA1398" s="5">
        <f>IF(Q1398&gt;0,RANK(Q1398,(N1398:P1398,Q1398:AE1398)),0)</f>
        <v>3</v>
      </c>
      <c r="BB1398" s="5">
        <f>IF(R1398&gt;0,RANK(R1398,(N1398:P1398,Q1398:AE1398)),0)</f>
        <v>4</v>
      </c>
      <c r="BC1398" s="5">
        <f>IF(T1398&gt;0,RANK(T1398,(N1398:P1398,Q1398:AE1398)),0)</f>
        <v>6</v>
      </c>
      <c r="BD1398" s="5">
        <f>IF(S1398&gt;0,RANK(S1398,(N1398:P1398,Q1398:AE1398)),0)</f>
        <v>0</v>
      </c>
      <c r="BE1398" s="2">
        <f t="shared" si="575"/>
        <v>8.6811749316208827E-3</v>
      </c>
      <c r="BF1398" s="2">
        <f t="shared" si="576"/>
        <v>3.0324652158401711E-3</v>
      </c>
      <c r="BG1398" s="2">
        <f t="shared" si="577"/>
        <v>2.2594838863122845E-3</v>
      </c>
      <c r="BH1398" s="2">
        <f t="shared" si="578"/>
        <v>0</v>
      </c>
      <c r="BJ1398" t="s">
        <v>1232</v>
      </c>
      <c r="BK1398" t="s">
        <v>2723</v>
      </c>
      <c r="BL1398" s="8">
        <v>1</v>
      </c>
      <c r="BN1398" s="112">
        <v>27</v>
      </c>
      <c r="BO1398" s="114">
        <v>47</v>
      </c>
      <c r="BP1398" s="118">
        <f t="shared" si="580"/>
        <v>27047</v>
      </c>
      <c r="BQ1398" s="118">
        <f t="shared" si="579"/>
        <v>27047</v>
      </c>
      <c r="BR1398" s="5" t="s">
        <v>3151</v>
      </c>
      <c r="CH1398" s="63">
        <v>0</v>
      </c>
      <c r="CI1398" s="63">
        <v>0</v>
      </c>
      <c r="CJ1398" s="63">
        <v>0</v>
      </c>
      <c r="CK1398" s="8">
        <v>0</v>
      </c>
      <c r="CL1398" s="8">
        <v>0</v>
      </c>
    </row>
    <row r="1399" spans="1:90" ht="15" hidden="1" customHeight="1" outlineLevel="1">
      <c r="A1399" t="s">
        <v>919</v>
      </c>
      <c r="B1399" t="s">
        <v>2723</v>
      </c>
      <c r="C1399" s="1">
        <f t="shared" si="570"/>
        <v>28635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5</v>
      </c>
      <c r="G1399" s="129">
        <f t="shared" si="558"/>
        <v>4247</v>
      </c>
      <c r="H1399" s="134">
        <f t="shared" si="559"/>
        <v>0.14831499912694254</v>
      </c>
      <c r="I1399" s="2"/>
      <c r="J1399" s="2">
        <f t="shared" si="571"/>
        <v>0.41225772655840753</v>
      </c>
      <c r="K1399" s="2">
        <f t="shared" si="572"/>
        <v>0.5605727256853501</v>
      </c>
      <c r="L1399" s="2">
        <f t="shared" si="573"/>
        <v>2.2699493626680634E-3</v>
      </c>
      <c r="M1399" s="2">
        <f t="shared" si="574"/>
        <v>2.48995983935743E-2</v>
      </c>
      <c r="N1399" s="63">
        <v>11805</v>
      </c>
      <c r="O1399" s="63">
        <v>16052</v>
      </c>
      <c r="P1399" s="63">
        <v>65</v>
      </c>
      <c r="Q1399" s="63">
        <v>397</v>
      </c>
      <c r="R1399" s="63">
        <v>102</v>
      </c>
      <c r="S1399" s="63">
        <v>0</v>
      </c>
      <c r="T1399" s="63">
        <v>64</v>
      </c>
      <c r="U1399" s="63">
        <v>64</v>
      </c>
      <c r="V1399" s="63">
        <v>8</v>
      </c>
      <c r="W1399" s="63">
        <v>64</v>
      </c>
      <c r="X1399" s="63">
        <v>9</v>
      </c>
      <c r="Y1399" s="63">
        <v>0</v>
      </c>
      <c r="Z1399" s="63">
        <v>1</v>
      </c>
      <c r="AA1399" s="63">
        <v>0</v>
      </c>
      <c r="AB1399" s="63">
        <v>0</v>
      </c>
      <c r="AC1399" s="63">
        <v>0</v>
      </c>
      <c r="AD1399" s="63">
        <v>0</v>
      </c>
      <c r="AE1399" s="63">
        <v>0</v>
      </c>
      <c r="AF1399" s="63">
        <v>0</v>
      </c>
      <c r="AG1399" s="63">
        <v>0</v>
      </c>
      <c r="AH1399" s="63">
        <v>0</v>
      </c>
      <c r="AI1399" s="63">
        <v>0</v>
      </c>
      <c r="AJ1399" s="63">
        <v>4</v>
      </c>
      <c r="AK1399" s="63">
        <v>0</v>
      </c>
      <c r="AL1399" s="63">
        <v>0</v>
      </c>
      <c r="AM1399" s="63">
        <v>0</v>
      </c>
      <c r="AN1399" s="63">
        <v>0</v>
      </c>
      <c r="AO1399" s="63">
        <v>0</v>
      </c>
      <c r="AP1399" s="63">
        <v>0</v>
      </c>
      <c r="AQ1399" s="63">
        <v>0</v>
      </c>
      <c r="AR1399" s="63">
        <v>0</v>
      </c>
      <c r="AS1399" s="63">
        <v>0</v>
      </c>
      <c r="AT1399" s="63">
        <v>0</v>
      </c>
      <c r="AU1399" s="63">
        <v>0</v>
      </c>
      <c r="AV1399" s="63">
        <v>0</v>
      </c>
      <c r="AW1399" s="63">
        <v>0</v>
      </c>
      <c r="AX1399" s="63">
        <v>0</v>
      </c>
      <c r="AY1399" s="63">
        <v>0</v>
      </c>
      <c r="BA1399" s="5">
        <f>IF(Q1399&gt;0,RANK(Q1399,(N1399:P1399,Q1399:AE1399)),0)</f>
        <v>3</v>
      </c>
      <c r="BB1399" s="5">
        <f>IF(R1399&gt;0,RANK(R1399,(N1399:P1399,Q1399:AE1399)),0)</f>
        <v>4</v>
      </c>
      <c r="BC1399" s="5">
        <f>IF(T1399&gt;0,RANK(T1399,(N1399:P1399,Q1399:AE1399)),0)</f>
        <v>6</v>
      </c>
      <c r="BD1399" s="5">
        <f>IF(S1399&gt;0,RANK(S1399,(N1399:P1399,Q1399:AE1399)),0)</f>
        <v>0</v>
      </c>
      <c r="BE1399" s="2">
        <f t="shared" si="575"/>
        <v>1.3864152261218789E-2</v>
      </c>
      <c r="BF1399" s="2">
        <f t="shared" si="576"/>
        <v>3.5620743844944997E-3</v>
      </c>
      <c r="BG1399" s="2">
        <f t="shared" si="577"/>
        <v>2.2350270647808626E-3</v>
      </c>
      <c r="BH1399" s="2">
        <f t="shared" si="578"/>
        <v>0</v>
      </c>
      <c r="BJ1399" t="s">
        <v>919</v>
      </c>
      <c r="BK1399" t="s">
        <v>2723</v>
      </c>
      <c r="BL1399" s="8">
        <v>2</v>
      </c>
      <c r="BN1399" s="112">
        <v>27</v>
      </c>
      <c r="BO1399" s="114">
        <v>49</v>
      </c>
      <c r="BP1399" s="118">
        <f t="shared" si="580"/>
        <v>27049</v>
      </c>
      <c r="BQ1399" s="118">
        <f t="shared" si="579"/>
        <v>27049</v>
      </c>
      <c r="BR1399" s="5" t="s">
        <v>3151</v>
      </c>
      <c r="CH1399" s="63">
        <v>0</v>
      </c>
      <c r="CI1399" s="63">
        <v>0</v>
      </c>
      <c r="CJ1399" s="63">
        <v>0</v>
      </c>
      <c r="CK1399" s="8">
        <v>0</v>
      </c>
      <c r="CL1399" s="8">
        <v>0</v>
      </c>
    </row>
    <row r="1400" spans="1:90" ht="15" hidden="1" customHeight="1" outlineLevel="1">
      <c r="A1400" t="s">
        <v>1416</v>
      </c>
      <c r="B1400" t="s">
        <v>2723</v>
      </c>
      <c r="C1400" s="1">
        <f t="shared" si="570"/>
        <v>3654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>IF(P1400&gt;0,RANK(P1400,(N1400:P1400,Q1400:AE1400)),0)</f>
        <v>4</v>
      </c>
      <c r="G1400" s="129">
        <f t="shared" si="558"/>
        <v>969</v>
      </c>
      <c r="H1400" s="134">
        <f t="shared" si="559"/>
        <v>0.2651888341543514</v>
      </c>
      <c r="I1400" s="2"/>
      <c r="J1400" s="2">
        <f t="shared" si="571"/>
        <v>0.35577449370552816</v>
      </c>
      <c r="K1400" s="2">
        <f t="shared" si="572"/>
        <v>0.62096332785987962</v>
      </c>
      <c r="L1400" s="2">
        <f t="shared" si="573"/>
        <v>2.7367268746579091E-3</v>
      </c>
      <c r="M1400" s="2">
        <f t="shared" si="574"/>
        <v>2.0525451559934307E-2</v>
      </c>
      <c r="N1400" s="63">
        <v>1300</v>
      </c>
      <c r="O1400" s="63">
        <v>2269</v>
      </c>
      <c r="P1400" s="63">
        <v>10</v>
      </c>
      <c r="Q1400" s="63">
        <v>43</v>
      </c>
      <c r="R1400" s="63">
        <v>8</v>
      </c>
      <c r="S1400" s="63">
        <v>0</v>
      </c>
      <c r="T1400" s="63">
        <v>7</v>
      </c>
      <c r="U1400" s="63">
        <v>10</v>
      </c>
      <c r="V1400" s="63">
        <v>1</v>
      </c>
      <c r="W1400" s="63">
        <v>4</v>
      </c>
      <c r="X1400" s="63">
        <v>2</v>
      </c>
      <c r="Y1400" s="63">
        <v>0</v>
      </c>
      <c r="Z1400" s="63">
        <v>0</v>
      </c>
      <c r="AA1400" s="63">
        <v>0</v>
      </c>
      <c r="AB1400" s="63">
        <v>0</v>
      </c>
      <c r="AC1400" s="63">
        <v>0</v>
      </c>
      <c r="AD1400" s="63">
        <v>0</v>
      </c>
      <c r="AE1400" s="63">
        <v>0</v>
      </c>
      <c r="AF1400" s="63">
        <v>0</v>
      </c>
      <c r="AG1400" s="63">
        <v>0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0</v>
      </c>
      <c r="AP1400" s="63">
        <v>0</v>
      </c>
      <c r="AQ1400" s="63">
        <v>0</v>
      </c>
      <c r="AR1400" s="63">
        <v>0</v>
      </c>
      <c r="AS1400" s="63">
        <v>0</v>
      </c>
      <c r="AT1400" s="63">
        <v>0</v>
      </c>
      <c r="AU1400" s="63">
        <v>0</v>
      </c>
      <c r="AV1400" s="63">
        <v>0</v>
      </c>
      <c r="AW1400" s="63">
        <v>0</v>
      </c>
      <c r="AX1400" s="63">
        <v>0</v>
      </c>
      <c r="AY1400" s="63">
        <v>0</v>
      </c>
      <c r="BA1400" s="5">
        <f>IF(Q1400&gt;0,RANK(Q1400,(N1400:P1400,Q1400:AE1400)),0)</f>
        <v>3</v>
      </c>
      <c r="BB1400" s="5">
        <f>IF(R1400&gt;0,RANK(R1400,(N1400:P1400,Q1400:AE1400)),0)</f>
        <v>6</v>
      </c>
      <c r="BC1400" s="5">
        <f>IF(T1400&gt;0,RANK(T1400,(N1400:P1400,Q1400:AE1400)),0)</f>
        <v>7</v>
      </c>
      <c r="BD1400" s="5">
        <f>IF(S1400&gt;0,RANK(S1400,(N1400:P1400,Q1400:AE1400)),0)</f>
        <v>0</v>
      </c>
      <c r="BE1400" s="2">
        <f t="shared" si="575"/>
        <v>1.176792556102901E-2</v>
      </c>
      <c r="BF1400" s="2">
        <f t="shared" si="576"/>
        <v>2.1893814997263274E-3</v>
      </c>
      <c r="BG1400" s="2">
        <f t="shared" si="577"/>
        <v>1.9157088122605363E-3</v>
      </c>
      <c r="BH1400" s="2">
        <f t="shared" si="578"/>
        <v>0</v>
      </c>
      <c r="BJ1400" t="s">
        <v>1416</v>
      </c>
      <c r="BK1400" t="s">
        <v>2723</v>
      </c>
      <c r="BL1400" s="8">
        <v>7</v>
      </c>
      <c r="BN1400" s="112">
        <v>27</v>
      </c>
      <c r="BO1400" s="114">
        <v>51</v>
      </c>
      <c r="BP1400" s="118">
        <f t="shared" si="580"/>
        <v>27051</v>
      </c>
      <c r="BQ1400" s="118">
        <f t="shared" si="579"/>
        <v>27051</v>
      </c>
      <c r="BR1400" s="5" t="s">
        <v>3151</v>
      </c>
      <c r="CH1400" s="63">
        <v>0</v>
      </c>
      <c r="CI1400" s="63">
        <v>0</v>
      </c>
      <c r="CJ1400" s="63">
        <v>0</v>
      </c>
      <c r="CK1400" s="8">
        <v>0</v>
      </c>
      <c r="CL1400" s="8">
        <v>0</v>
      </c>
    </row>
    <row r="1401" spans="1:90" ht="15" hidden="1" customHeight="1" outlineLevel="1">
      <c r="A1401" t="s">
        <v>2231</v>
      </c>
      <c r="B1401" t="s">
        <v>2723</v>
      </c>
      <c r="C1401" s="1">
        <f t="shared" si="570"/>
        <v>755961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>IF(P1401&gt;0,RANK(P1401,(N1401:P1401,Q1401:AE1401)),0)</f>
        <v>8</v>
      </c>
      <c r="G1401" s="129">
        <f t="shared" si="558"/>
        <v>326642</v>
      </c>
      <c r="H1401" s="134">
        <f t="shared" si="559"/>
        <v>0.43208842784217705</v>
      </c>
      <c r="I1401" s="2"/>
      <c r="J1401" s="2">
        <f t="shared" si="571"/>
        <v>0.70454428204629604</v>
      </c>
      <c r="K1401" s="2">
        <f t="shared" si="572"/>
        <v>0.272455854204119</v>
      </c>
      <c r="L1401" s="2">
        <f t="shared" si="573"/>
        <v>1.3558900525291648E-3</v>
      </c>
      <c r="M1401" s="2">
        <f t="shared" si="574"/>
        <v>2.1643973697055795E-2</v>
      </c>
      <c r="N1401" s="63">
        <v>532608</v>
      </c>
      <c r="O1401" s="63">
        <v>205966</v>
      </c>
      <c r="P1401" s="63">
        <v>1025</v>
      </c>
      <c r="Q1401" s="63">
        <v>7525</v>
      </c>
      <c r="R1401" s="63">
        <v>2448</v>
      </c>
      <c r="S1401" s="63">
        <v>14</v>
      </c>
      <c r="T1401" s="63">
        <v>1038</v>
      </c>
      <c r="U1401" s="63">
        <v>1937</v>
      </c>
      <c r="V1401" s="63">
        <v>448</v>
      </c>
      <c r="W1401" s="63">
        <v>2448</v>
      </c>
      <c r="X1401" s="63">
        <v>164</v>
      </c>
      <c r="Y1401" s="63">
        <v>0</v>
      </c>
      <c r="Z1401" s="63">
        <v>297</v>
      </c>
      <c r="AA1401" s="63">
        <v>0</v>
      </c>
      <c r="AB1401" s="63">
        <v>0</v>
      </c>
      <c r="AC1401" s="63">
        <v>0</v>
      </c>
      <c r="AD1401" s="63">
        <v>0</v>
      </c>
      <c r="AE1401" s="63">
        <v>0</v>
      </c>
      <c r="AF1401" s="63">
        <v>0</v>
      </c>
      <c r="AG1401" s="63">
        <v>0</v>
      </c>
      <c r="AH1401" s="63">
        <v>0</v>
      </c>
      <c r="AI1401" s="63">
        <v>0</v>
      </c>
      <c r="AJ1401" s="63">
        <v>43</v>
      </c>
      <c r="AK1401" s="63">
        <v>0</v>
      </c>
      <c r="AL1401" s="63">
        <v>0</v>
      </c>
      <c r="AM1401" s="63">
        <v>0</v>
      </c>
      <c r="AN1401" s="63">
        <v>0</v>
      </c>
      <c r="AO1401" s="63">
        <v>0</v>
      </c>
      <c r="AP1401" s="63">
        <v>0</v>
      </c>
      <c r="AQ1401" s="63">
        <v>0</v>
      </c>
      <c r="AR1401" s="63">
        <v>0</v>
      </c>
      <c r="AS1401" s="63">
        <v>0</v>
      </c>
      <c r="AT1401" s="63">
        <v>0</v>
      </c>
      <c r="AU1401" s="63">
        <v>0</v>
      </c>
      <c r="AV1401" s="63">
        <v>0</v>
      </c>
      <c r="AW1401" s="63">
        <v>0</v>
      </c>
      <c r="AX1401" s="63">
        <v>0</v>
      </c>
      <c r="AY1401" s="63">
        <v>0</v>
      </c>
      <c r="BA1401" s="5">
        <f>IF(Q1401&gt;0,RANK(Q1401,(N1401:P1401,Q1401:AE1401)),0)</f>
        <v>3</v>
      </c>
      <c r="BB1401" s="5">
        <f>IF(R1401&gt;0,RANK(R1401,(N1401:P1401,Q1401:AE1401)),0)</f>
        <v>4</v>
      </c>
      <c r="BC1401" s="5">
        <f>IF(T1401&gt;0,RANK(T1401,(N1401:P1401,Q1401:AE1401)),0)</f>
        <v>7</v>
      </c>
      <c r="BD1401" s="5">
        <f>IF(S1401&gt;0,RANK(S1401,(N1401:P1401,Q1401:AE1401)),0)</f>
        <v>12</v>
      </c>
      <c r="BE1401" s="2">
        <f t="shared" si="575"/>
        <v>9.9542172149092341E-3</v>
      </c>
      <c r="BF1401" s="2">
        <f t="shared" si="576"/>
        <v>3.2382622913086786E-3</v>
      </c>
      <c r="BG1401" s="2">
        <f t="shared" si="577"/>
        <v>1.3730867068539249E-3</v>
      </c>
      <c r="BH1401" s="2">
        <f t="shared" si="578"/>
        <v>1.8519473888203228E-5</v>
      </c>
      <c r="BJ1401" t="s">
        <v>2231</v>
      </c>
      <c r="BK1401" t="s">
        <v>2723</v>
      </c>
      <c r="BL1401" s="8"/>
      <c r="BN1401" s="112">
        <v>27</v>
      </c>
      <c r="BO1401" s="114">
        <v>53</v>
      </c>
      <c r="BP1401" s="118">
        <f t="shared" si="580"/>
        <v>27053</v>
      </c>
      <c r="BQ1401" s="118">
        <f t="shared" si="579"/>
        <v>27053</v>
      </c>
      <c r="BR1401" s="5" t="s">
        <v>3151</v>
      </c>
      <c r="CH1401" s="63">
        <v>2</v>
      </c>
      <c r="CI1401" s="63">
        <v>1</v>
      </c>
      <c r="CJ1401" s="63">
        <v>2</v>
      </c>
      <c r="CK1401" s="8">
        <v>1</v>
      </c>
      <c r="CL1401" s="8">
        <v>0</v>
      </c>
    </row>
    <row r="1402" spans="1:90" ht="15" hidden="1" customHeight="1" outlineLevel="1">
      <c r="A1402" t="s">
        <v>1006</v>
      </c>
      <c r="B1402" t="s">
        <v>2723</v>
      </c>
      <c r="C1402" s="1">
        <f t="shared" si="570"/>
        <v>11440</v>
      </c>
      <c r="D1402" s="5">
        <f>IF(N1402&gt;0, RANK(N1402,(N1402:P1402,Q1402:AE1402)),0)</f>
        <v>2</v>
      </c>
      <c r="E1402" s="5">
        <f>IF(O1402&gt;0,RANK(O1402,(N1402:P1402,Q1402:AE1402)),0)</f>
        <v>1</v>
      </c>
      <c r="F1402" s="5">
        <f>IF(P1402&gt;0,RANK(P1402,(N1402:P1402,Q1402:AE1402)),0)</f>
        <v>4</v>
      </c>
      <c r="G1402" s="129">
        <f t="shared" si="558"/>
        <v>1481</v>
      </c>
      <c r="H1402" s="134">
        <f t="shared" si="559"/>
        <v>0.12945804195804195</v>
      </c>
      <c r="I1402" s="2"/>
      <c r="J1402" s="2">
        <f t="shared" si="571"/>
        <v>0.42421328671328673</v>
      </c>
      <c r="K1402" s="2">
        <f t="shared" si="572"/>
        <v>0.55367132867132862</v>
      </c>
      <c r="L1402" s="2">
        <f t="shared" si="573"/>
        <v>2.7972027972027972E-3</v>
      </c>
      <c r="M1402" s="2">
        <f t="shared" si="574"/>
        <v>1.9318181818181852E-2</v>
      </c>
      <c r="N1402" s="63">
        <v>4853</v>
      </c>
      <c r="O1402" s="63">
        <v>6334</v>
      </c>
      <c r="P1402" s="63">
        <v>32</v>
      </c>
      <c r="Q1402" s="63">
        <v>114</v>
      </c>
      <c r="R1402" s="63">
        <v>29</v>
      </c>
      <c r="S1402" s="63">
        <v>0</v>
      </c>
      <c r="T1402" s="63">
        <v>20</v>
      </c>
      <c r="U1402" s="63">
        <v>29</v>
      </c>
      <c r="V1402" s="63">
        <v>4</v>
      </c>
      <c r="W1402" s="63">
        <v>16</v>
      </c>
      <c r="X1402" s="63">
        <v>4</v>
      </c>
      <c r="Y1402" s="63">
        <v>0</v>
      </c>
      <c r="Z1402" s="63">
        <v>5</v>
      </c>
      <c r="AA1402" s="63">
        <v>0</v>
      </c>
      <c r="AB1402" s="63">
        <v>0</v>
      </c>
      <c r="AC1402" s="63">
        <v>0</v>
      </c>
      <c r="AD1402" s="63">
        <v>0</v>
      </c>
      <c r="AE1402" s="63">
        <v>0</v>
      </c>
      <c r="AF1402" s="63">
        <v>0</v>
      </c>
      <c r="AG1402" s="63">
        <v>0</v>
      </c>
      <c r="AH1402" s="63">
        <v>0</v>
      </c>
      <c r="AI1402" s="63">
        <v>0</v>
      </c>
      <c r="AJ1402" s="63">
        <v>0</v>
      </c>
      <c r="AK1402" s="63">
        <v>0</v>
      </c>
      <c r="AL1402" s="63">
        <v>0</v>
      </c>
      <c r="AM1402" s="63">
        <v>0</v>
      </c>
      <c r="AN1402" s="63">
        <v>0</v>
      </c>
      <c r="AO1402" s="63">
        <v>0</v>
      </c>
      <c r="AP1402" s="63">
        <v>0</v>
      </c>
      <c r="AQ1402" s="63">
        <v>0</v>
      </c>
      <c r="AR1402" s="63">
        <v>0</v>
      </c>
      <c r="AS1402" s="63">
        <v>0</v>
      </c>
      <c r="AT1402" s="63">
        <v>0</v>
      </c>
      <c r="AU1402" s="63">
        <v>0</v>
      </c>
      <c r="AV1402" s="63">
        <v>0</v>
      </c>
      <c r="AW1402" s="63">
        <v>0</v>
      </c>
      <c r="AX1402" s="63">
        <v>0</v>
      </c>
      <c r="AY1402" s="63">
        <v>0</v>
      </c>
      <c r="BA1402" s="5">
        <f>IF(Q1402&gt;0,RANK(Q1402,(N1402:P1402,Q1402:AE1402)),0)</f>
        <v>3</v>
      </c>
      <c r="BB1402" s="5">
        <f>IF(R1402&gt;0,RANK(R1402,(N1402:P1402,Q1402:AE1402)),0)</f>
        <v>5</v>
      </c>
      <c r="BC1402" s="5">
        <f>IF(T1402&gt;0,RANK(T1402,(N1402:P1402,Q1402:AE1402)),0)</f>
        <v>7</v>
      </c>
      <c r="BD1402" s="5">
        <f>IF(S1402&gt;0,RANK(S1402,(N1402:P1402,Q1402:AE1402)),0)</f>
        <v>0</v>
      </c>
      <c r="BE1402" s="2">
        <f t="shared" si="575"/>
        <v>9.9650349650349645E-3</v>
      </c>
      <c r="BF1402" s="2">
        <f t="shared" si="576"/>
        <v>2.5349650349650349E-3</v>
      </c>
      <c r="BG1402" s="2">
        <f t="shared" si="577"/>
        <v>1.7482517482517483E-3</v>
      </c>
      <c r="BH1402" s="2">
        <f t="shared" si="578"/>
        <v>0</v>
      </c>
      <c r="BJ1402" t="s">
        <v>1006</v>
      </c>
      <c r="BK1402" t="s">
        <v>2723</v>
      </c>
      <c r="BL1402" s="8">
        <v>1</v>
      </c>
      <c r="BN1402" s="112">
        <v>27</v>
      </c>
      <c r="BO1402" s="114">
        <v>55</v>
      </c>
      <c r="BP1402" s="118">
        <f t="shared" si="580"/>
        <v>27055</v>
      </c>
      <c r="BQ1402" s="118">
        <f t="shared" si="579"/>
        <v>27055</v>
      </c>
      <c r="BR1402" s="5" t="s">
        <v>3151</v>
      </c>
      <c r="CH1402" s="63">
        <v>0</v>
      </c>
      <c r="CI1402" s="63">
        <v>0</v>
      </c>
      <c r="CJ1402" s="63">
        <v>0</v>
      </c>
      <c r="CK1402" s="8">
        <v>0</v>
      </c>
      <c r="CL1402" s="8">
        <v>0</v>
      </c>
    </row>
    <row r="1403" spans="1:90" ht="15" hidden="1" customHeight="1" outlineLevel="1">
      <c r="A1403" t="s">
        <v>1823</v>
      </c>
      <c r="B1403" t="s">
        <v>2723</v>
      </c>
      <c r="C1403" s="1">
        <f t="shared" si="570"/>
        <v>12966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7</v>
      </c>
      <c r="G1403" s="129">
        <f t="shared" si="558"/>
        <v>3740</v>
      </c>
      <c r="H1403" s="134">
        <f t="shared" si="559"/>
        <v>0.28844670677155637</v>
      </c>
      <c r="I1403" s="2"/>
      <c r="J1403" s="2">
        <f t="shared" si="571"/>
        <v>0.34413080364028997</v>
      </c>
      <c r="K1403" s="2">
        <f t="shared" si="572"/>
        <v>0.6325775104118464</v>
      </c>
      <c r="L1403" s="2">
        <f t="shared" si="573"/>
        <v>1.8509949097639982E-3</v>
      </c>
      <c r="M1403" s="2">
        <f t="shared" si="574"/>
        <v>2.1440691038099684E-2</v>
      </c>
      <c r="N1403" s="63">
        <v>4462</v>
      </c>
      <c r="O1403" s="63">
        <v>8202</v>
      </c>
      <c r="P1403" s="63">
        <v>24</v>
      </c>
      <c r="Q1403" s="63">
        <v>134</v>
      </c>
      <c r="R1403" s="63">
        <v>48</v>
      </c>
      <c r="S1403" s="63">
        <v>1</v>
      </c>
      <c r="T1403" s="63">
        <v>23</v>
      </c>
      <c r="U1403" s="63">
        <v>30</v>
      </c>
      <c r="V1403" s="63">
        <v>2</v>
      </c>
      <c r="W1403" s="63">
        <v>37</v>
      </c>
      <c r="X1403" s="63">
        <v>2</v>
      </c>
      <c r="Y1403" s="63">
        <v>0</v>
      </c>
      <c r="Z1403" s="63">
        <v>1</v>
      </c>
      <c r="AA1403" s="63">
        <v>0</v>
      </c>
      <c r="AB1403" s="63">
        <v>0</v>
      </c>
      <c r="AC1403" s="63">
        <v>0</v>
      </c>
      <c r="AD1403" s="63">
        <v>0</v>
      </c>
      <c r="AE1403" s="63">
        <v>0</v>
      </c>
      <c r="AF1403" s="63">
        <v>0</v>
      </c>
      <c r="AG1403" s="63">
        <v>0</v>
      </c>
      <c r="AH1403" s="63">
        <v>0</v>
      </c>
      <c r="AI1403" s="63">
        <v>0</v>
      </c>
      <c r="AJ1403" s="63">
        <v>0</v>
      </c>
      <c r="AK1403" s="63">
        <v>0</v>
      </c>
      <c r="AL1403" s="63">
        <v>0</v>
      </c>
      <c r="AM1403" s="63">
        <v>0</v>
      </c>
      <c r="AN1403" s="63">
        <v>0</v>
      </c>
      <c r="AO1403" s="63">
        <v>0</v>
      </c>
      <c r="AP1403" s="63">
        <v>0</v>
      </c>
      <c r="AQ1403" s="63">
        <v>0</v>
      </c>
      <c r="AR1403" s="63">
        <v>0</v>
      </c>
      <c r="AS1403" s="63">
        <v>0</v>
      </c>
      <c r="AT1403" s="63">
        <v>0</v>
      </c>
      <c r="AU1403" s="63">
        <v>0</v>
      </c>
      <c r="AV1403" s="63">
        <v>0</v>
      </c>
      <c r="AW1403" s="63">
        <v>0</v>
      </c>
      <c r="AX1403" s="63">
        <v>0</v>
      </c>
      <c r="AY1403" s="63">
        <v>0</v>
      </c>
      <c r="BA1403" s="5">
        <f>IF(Q1403&gt;0,RANK(Q1403,(N1403:P1403,Q1403:AE1403)),0)</f>
        <v>3</v>
      </c>
      <c r="BB1403" s="5">
        <f>IF(R1403&gt;0,RANK(R1403,(N1403:P1403,Q1403:AE1403)),0)</f>
        <v>4</v>
      </c>
      <c r="BC1403" s="5">
        <f>IF(T1403&gt;0,RANK(T1403,(N1403:P1403,Q1403:AE1403)),0)</f>
        <v>8</v>
      </c>
      <c r="BD1403" s="5">
        <f>IF(S1403&gt;0,RANK(S1403,(N1403:P1403,Q1403:AE1403)),0)</f>
        <v>11</v>
      </c>
      <c r="BE1403" s="2">
        <f t="shared" si="575"/>
        <v>1.0334721579515656E-2</v>
      </c>
      <c r="BF1403" s="2">
        <f t="shared" si="576"/>
        <v>3.7019898195279964E-3</v>
      </c>
      <c r="BG1403" s="2">
        <f t="shared" si="577"/>
        <v>1.7738701218571649E-3</v>
      </c>
      <c r="BH1403" s="2">
        <f t="shared" si="578"/>
        <v>7.7124787906833258E-5</v>
      </c>
      <c r="BJ1403" t="s">
        <v>1823</v>
      </c>
      <c r="BK1403" t="s">
        <v>2723</v>
      </c>
      <c r="BL1403" s="8">
        <v>8</v>
      </c>
      <c r="BN1403" s="112">
        <v>27</v>
      </c>
      <c r="BO1403" s="114">
        <v>57</v>
      </c>
      <c r="BP1403" s="118">
        <f t="shared" si="580"/>
        <v>27057</v>
      </c>
      <c r="BQ1403" s="118">
        <f t="shared" si="579"/>
        <v>27057</v>
      </c>
      <c r="BR1403" s="5" t="s">
        <v>3151</v>
      </c>
      <c r="CH1403" s="63">
        <v>0</v>
      </c>
      <c r="CI1403" s="63">
        <v>0</v>
      </c>
      <c r="CJ1403" s="63">
        <v>0</v>
      </c>
      <c r="CK1403" s="8">
        <v>0</v>
      </c>
      <c r="CL1403" s="8">
        <v>0</v>
      </c>
    </row>
    <row r="1404" spans="1:90" ht="15" hidden="1" customHeight="1" outlineLevel="1">
      <c r="A1404" t="s">
        <v>1755</v>
      </c>
      <c r="B1404" t="s">
        <v>2723</v>
      </c>
      <c r="C1404" s="1">
        <f t="shared" si="570"/>
        <v>24236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8</v>
      </c>
      <c r="G1404" s="129">
        <f t="shared" si="558"/>
        <v>9353</v>
      </c>
      <c r="H1404" s="134">
        <f t="shared" si="559"/>
        <v>0.38591351708202676</v>
      </c>
      <c r="I1404" s="2"/>
      <c r="J1404" s="2">
        <f t="shared" si="571"/>
        <v>0.29452054794520549</v>
      </c>
      <c r="K1404" s="2">
        <f t="shared" si="572"/>
        <v>0.68043406502723225</v>
      </c>
      <c r="L1404" s="2">
        <f t="shared" si="573"/>
        <v>1.4028717610166694E-3</v>
      </c>
      <c r="M1404" s="2">
        <f t="shared" si="574"/>
        <v>2.3642515266545535E-2</v>
      </c>
      <c r="N1404" s="63">
        <v>7138</v>
      </c>
      <c r="O1404" s="63">
        <v>16491</v>
      </c>
      <c r="P1404" s="63">
        <v>34</v>
      </c>
      <c r="Q1404" s="63">
        <v>304</v>
      </c>
      <c r="R1404" s="63">
        <v>79</v>
      </c>
      <c r="S1404" s="63">
        <v>1</v>
      </c>
      <c r="T1404" s="63">
        <v>51</v>
      </c>
      <c r="U1404" s="63">
        <v>53</v>
      </c>
      <c r="V1404" s="63">
        <v>7</v>
      </c>
      <c r="W1404" s="63">
        <v>56</v>
      </c>
      <c r="X1404" s="63">
        <v>5</v>
      </c>
      <c r="Y1404" s="63">
        <v>0</v>
      </c>
      <c r="Z1404" s="63">
        <v>15</v>
      </c>
      <c r="AA1404" s="63">
        <v>0</v>
      </c>
      <c r="AB1404" s="63">
        <v>0</v>
      </c>
      <c r="AC1404" s="63">
        <v>0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2</v>
      </c>
      <c r="AK1404" s="63">
        <v>0</v>
      </c>
      <c r="AL1404" s="63">
        <v>0</v>
      </c>
      <c r="AM1404" s="63">
        <v>0</v>
      </c>
      <c r="AN1404" s="63">
        <v>0</v>
      </c>
      <c r="AO1404" s="63">
        <v>0</v>
      </c>
      <c r="AP1404" s="63">
        <v>0</v>
      </c>
      <c r="AQ1404" s="63">
        <v>0</v>
      </c>
      <c r="AR1404" s="63">
        <v>0</v>
      </c>
      <c r="AS1404" s="63">
        <v>0</v>
      </c>
      <c r="AT1404" s="63">
        <v>0</v>
      </c>
      <c r="AU1404" s="63">
        <v>0</v>
      </c>
      <c r="AV1404" s="63">
        <v>0</v>
      </c>
      <c r="AW1404" s="63">
        <v>0</v>
      </c>
      <c r="AX1404" s="63">
        <v>0</v>
      </c>
      <c r="AY1404" s="63">
        <v>0</v>
      </c>
      <c r="BA1404" s="5">
        <f>IF(Q1404&gt;0,RANK(Q1404,(N1404:P1404,Q1404:AE1404)),0)</f>
        <v>3</v>
      </c>
      <c r="BB1404" s="5">
        <f>IF(R1404&gt;0,RANK(R1404,(N1404:P1404,Q1404:AE1404)),0)</f>
        <v>4</v>
      </c>
      <c r="BC1404" s="5">
        <f>IF(T1404&gt;0,RANK(T1404,(N1404:P1404,Q1404:AE1404)),0)</f>
        <v>7</v>
      </c>
      <c r="BD1404" s="5">
        <f>IF(S1404&gt;0,RANK(S1404,(N1404:P1404,Q1404:AE1404)),0)</f>
        <v>12</v>
      </c>
      <c r="BE1404" s="2">
        <f t="shared" si="575"/>
        <v>1.2543323980854927E-2</v>
      </c>
      <c r="BF1404" s="2">
        <f t="shared" si="576"/>
        <v>3.2596137976563791E-3</v>
      </c>
      <c r="BG1404" s="2">
        <f t="shared" si="577"/>
        <v>2.1043076415250043E-3</v>
      </c>
      <c r="BH1404" s="2">
        <f t="shared" si="578"/>
        <v>4.1260934147549104E-5</v>
      </c>
      <c r="BJ1404" t="s">
        <v>1755</v>
      </c>
      <c r="BK1404" t="s">
        <v>2723</v>
      </c>
      <c r="BL1404" s="8">
        <v>8</v>
      </c>
      <c r="BN1404" s="112">
        <v>27</v>
      </c>
      <c r="BO1404" s="114">
        <v>59</v>
      </c>
      <c r="BP1404" s="118">
        <f t="shared" si="580"/>
        <v>27059</v>
      </c>
      <c r="BQ1404" s="118">
        <f t="shared" si="579"/>
        <v>27059</v>
      </c>
      <c r="BR1404" s="5" t="s">
        <v>3151</v>
      </c>
      <c r="CH1404" s="63">
        <v>0</v>
      </c>
      <c r="CI1404" s="63">
        <v>0</v>
      </c>
      <c r="CJ1404" s="63">
        <v>0</v>
      </c>
      <c r="CK1404" s="8">
        <v>0</v>
      </c>
      <c r="CL1404" s="8">
        <v>0</v>
      </c>
    </row>
    <row r="1405" spans="1:90" ht="15" hidden="1" customHeight="1" outlineLevel="1">
      <c r="A1405" t="s">
        <v>7</v>
      </c>
      <c r="B1405" t="s">
        <v>2723</v>
      </c>
      <c r="C1405" s="1">
        <f t="shared" si="570"/>
        <v>26562</v>
      </c>
      <c r="D1405" s="5">
        <f>IF(N1405&gt;0, RANK(N1405,(N1405:P1405,Q1405:AE1405)),0)</f>
        <v>2</v>
      </c>
      <c r="E1405" s="5">
        <f>IF(O1405&gt;0,RANK(O1405,(N1405:P1405,Q1405:AE1405)),0)</f>
        <v>1</v>
      </c>
      <c r="F1405" s="5">
        <f>IF(P1405&gt;0,RANK(P1405,(N1405:P1405,Q1405:AE1405)),0)</f>
        <v>6</v>
      </c>
      <c r="G1405" s="129">
        <f t="shared" si="558"/>
        <v>4452</v>
      </c>
      <c r="H1405" s="134">
        <f t="shared" si="559"/>
        <v>0.16760786085385138</v>
      </c>
      <c r="I1405" s="2"/>
      <c r="J1405" s="2">
        <f t="shared" si="571"/>
        <v>0.40610646788645433</v>
      </c>
      <c r="K1405" s="2">
        <f t="shared" si="572"/>
        <v>0.5737143287403057</v>
      </c>
      <c r="L1405" s="2">
        <f t="shared" si="573"/>
        <v>1.8823883743693999E-3</v>
      </c>
      <c r="M1405" s="2">
        <f t="shared" si="574"/>
        <v>1.8296814998870575E-2</v>
      </c>
      <c r="N1405" s="63">
        <v>10787</v>
      </c>
      <c r="O1405" s="63">
        <v>15239</v>
      </c>
      <c r="P1405" s="63">
        <v>50</v>
      </c>
      <c r="Q1405" s="63">
        <v>247</v>
      </c>
      <c r="R1405" s="63">
        <v>77</v>
      </c>
      <c r="S1405" s="63">
        <v>0</v>
      </c>
      <c r="T1405" s="63">
        <v>44</v>
      </c>
      <c r="U1405" s="63">
        <v>63</v>
      </c>
      <c r="V1405" s="63">
        <v>2</v>
      </c>
      <c r="W1405" s="63">
        <v>50</v>
      </c>
      <c r="X1405" s="63">
        <v>3</v>
      </c>
      <c r="Y1405" s="63">
        <v>0</v>
      </c>
      <c r="Z1405" s="63">
        <v>0</v>
      </c>
      <c r="AA1405" s="63">
        <v>0</v>
      </c>
      <c r="AB1405" s="63">
        <v>0</v>
      </c>
      <c r="AC1405" s="63">
        <v>0</v>
      </c>
      <c r="AD1405" s="63">
        <v>0</v>
      </c>
      <c r="AE1405" s="63">
        <v>0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0</v>
      </c>
      <c r="AL1405" s="63">
        <v>0</v>
      </c>
      <c r="AM1405" s="63">
        <v>0</v>
      </c>
      <c r="AN1405" s="63">
        <v>0</v>
      </c>
      <c r="AO1405" s="63">
        <v>0</v>
      </c>
      <c r="AP1405" s="63">
        <v>0</v>
      </c>
      <c r="AQ1405" s="63">
        <v>0</v>
      </c>
      <c r="AR1405" s="63">
        <v>0</v>
      </c>
      <c r="AS1405" s="63">
        <v>0</v>
      </c>
      <c r="AT1405" s="63">
        <v>0</v>
      </c>
      <c r="AU1405" s="63">
        <v>0</v>
      </c>
      <c r="AV1405" s="63">
        <v>0</v>
      </c>
      <c r="AW1405" s="63">
        <v>0</v>
      </c>
      <c r="AX1405" s="63">
        <v>0</v>
      </c>
      <c r="AY1405" s="63">
        <v>0</v>
      </c>
      <c r="BA1405" s="5">
        <f>IF(Q1405&gt;0,RANK(Q1405,(N1405:P1405,Q1405:AE1405)),0)</f>
        <v>3</v>
      </c>
      <c r="BB1405" s="5">
        <f>IF(R1405&gt;0,RANK(R1405,(N1405:P1405,Q1405:AE1405)),0)</f>
        <v>4</v>
      </c>
      <c r="BC1405" s="5">
        <f>IF(T1405&gt;0,RANK(T1405,(N1405:P1405,Q1405:AE1405)),0)</f>
        <v>8</v>
      </c>
      <c r="BD1405" s="5">
        <f>IF(S1405&gt;0,RANK(S1405,(N1405:P1405,Q1405:AE1405)),0)</f>
        <v>0</v>
      </c>
      <c r="BE1405" s="2">
        <f t="shared" si="575"/>
        <v>9.2989985693848354E-3</v>
      </c>
      <c r="BF1405" s="2">
        <f t="shared" si="576"/>
        <v>2.8988780965288757E-3</v>
      </c>
      <c r="BG1405" s="2">
        <f t="shared" si="577"/>
        <v>1.656501769445072E-3</v>
      </c>
      <c r="BH1405" s="2">
        <f t="shared" si="578"/>
        <v>0</v>
      </c>
      <c r="BJ1405" t="s">
        <v>7</v>
      </c>
      <c r="BK1405" t="s">
        <v>2723</v>
      </c>
      <c r="BL1405" s="8">
        <v>8</v>
      </c>
      <c r="BN1405" s="112">
        <v>27</v>
      </c>
      <c r="BO1405" s="114">
        <v>61</v>
      </c>
      <c r="BP1405" s="118">
        <f t="shared" si="580"/>
        <v>27061</v>
      </c>
      <c r="BQ1405" s="118">
        <f t="shared" si="579"/>
        <v>27061</v>
      </c>
      <c r="BR1405" s="5" t="s">
        <v>3151</v>
      </c>
      <c r="CH1405" s="63">
        <v>0</v>
      </c>
      <c r="CI1405" s="63">
        <v>0</v>
      </c>
      <c r="CJ1405" s="63">
        <v>0</v>
      </c>
      <c r="CK1405" s="8">
        <v>0</v>
      </c>
      <c r="CL1405" s="8">
        <v>0</v>
      </c>
    </row>
    <row r="1406" spans="1:90" ht="15" hidden="1" customHeight="1" outlineLevel="1">
      <c r="A1406" t="s">
        <v>2919</v>
      </c>
      <c r="B1406" t="s">
        <v>2723</v>
      </c>
      <c r="C1406" s="1">
        <f t="shared" si="570"/>
        <v>5819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4</v>
      </c>
      <c r="G1406" s="129">
        <f t="shared" si="558"/>
        <v>2203</v>
      </c>
      <c r="H1406" s="134">
        <f t="shared" si="559"/>
        <v>0.37858738614882281</v>
      </c>
      <c r="I1406" s="2"/>
      <c r="J1406" s="2">
        <f t="shared" si="571"/>
        <v>0.29987970441656642</v>
      </c>
      <c r="K1406" s="2">
        <f t="shared" si="572"/>
        <v>0.67846709056538923</v>
      </c>
      <c r="L1406" s="2">
        <f t="shared" si="573"/>
        <v>3.2651658360543048E-3</v>
      </c>
      <c r="M1406" s="2">
        <f t="shared" si="574"/>
        <v>1.8388039181990046E-2</v>
      </c>
      <c r="N1406" s="63">
        <v>1745</v>
      </c>
      <c r="O1406" s="63">
        <v>3948</v>
      </c>
      <c r="P1406" s="63">
        <v>19</v>
      </c>
      <c r="Q1406" s="63">
        <v>53</v>
      </c>
      <c r="R1406" s="63">
        <v>12</v>
      </c>
      <c r="S1406" s="63">
        <v>0</v>
      </c>
      <c r="T1406" s="63">
        <v>15</v>
      </c>
      <c r="U1406" s="63">
        <v>19</v>
      </c>
      <c r="V1406" s="63">
        <v>0</v>
      </c>
      <c r="W1406" s="63">
        <v>6</v>
      </c>
      <c r="X1406" s="63">
        <v>2</v>
      </c>
      <c r="Y1406" s="63">
        <v>0</v>
      </c>
      <c r="Z1406" s="63">
        <v>0</v>
      </c>
      <c r="AA1406" s="63">
        <v>0</v>
      </c>
      <c r="AB1406" s="63">
        <v>0</v>
      </c>
      <c r="AC1406" s="63">
        <v>0</v>
      </c>
      <c r="AD1406" s="63">
        <v>0</v>
      </c>
      <c r="AE1406" s="63">
        <v>0</v>
      </c>
      <c r="AF1406" s="63">
        <v>0</v>
      </c>
      <c r="AG1406" s="63">
        <v>0</v>
      </c>
      <c r="AH1406" s="63">
        <v>0</v>
      </c>
      <c r="AI1406" s="63">
        <v>0</v>
      </c>
      <c r="AJ1406" s="63">
        <v>0</v>
      </c>
      <c r="AK1406" s="63">
        <v>0</v>
      </c>
      <c r="AL1406" s="63">
        <v>0</v>
      </c>
      <c r="AM1406" s="63">
        <v>0</v>
      </c>
      <c r="AN1406" s="63">
        <v>0</v>
      </c>
      <c r="AO1406" s="63">
        <v>0</v>
      </c>
      <c r="AP1406" s="63">
        <v>0</v>
      </c>
      <c r="AQ1406" s="63">
        <v>0</v>
      </c>
      <c r="AR1406" s="63">
        <v>0</v>
      </c>
      <c r="AS1406" s="63">
        <v>0</v>
      </c>
      <c r="AT1406" s="63">
        <v>0</v>
      </c>
      <c r="AU1406" s="63">
        <v>0</v>
      </c>
      <c r="AV1406" s="63">
        <v>0</v>
      </c>
      <c r="AW1406" s="63">
        <v>0</v>
      </c>
      <c r="AX1406" s="63">
        <v>0</v>
      </c>
      <c r="AY1406" s="63">
        <v>0</v>
      </c>
      <c r="BA1406" s="5">
        <f>IF(Q1406&gt;0,RANK(Q1406,(N1406:P1406,Q1406:AE1406)),0)</f>
        <v>3</v>
      </c>
      <c r="BB1406" s="5">
        <f>IF(R1406&gt;0,RANK(R1406,(N1406:P1406,Q1406:AE1406)),0)</f>
        <v>7</v>
      </c>
      <c r="BC1406" s="5">
        <f>IF(T1406&gt;0,RANK(T1406,(N1406:P1406,Q1406:AE1406)),0)</f>
        <v>6</v>
      </c>
      <c r="BD1406" s="5">
        <f>IF(S1406&gt;0,RANK(S1406,(N1406:P1406,Q1406:AE1406)),0)</f>
        <v>0</v>
      </c>
      <c r="BE1406" s="2">
        <f t="shared" si="575"/>
        <v>9.1080941742567451E-3</v>
      </c>
      <c r="BF1406" s="2">
        <f t="shared" si="576"/>
        <v>2.0622100017185082E-3</v>
      </c>
      <c r="BG1406" s="2">
        <f t="shared" si="577"/>
        <v>2.5777625021481355E-3</v>
      </c>
      <c r="BH1406" s="2">
        <f t="shared" si="578"/>
        <v>0</v>
      </c>
      <c r="BJ1406" t="s">
        <v>2919</v>
      </c>
      <c r="BK1406" t="s">
        <v>2723</v>
      </c>
      <c r="BL1406" s="8">
        <v>1</v>
      </c>
      <c r="BN1406" s="112">
        <v>27</v>
      </c>
      <c r="BO1406" s="114">
        <v>63</v>
      </c>
      <c r="BP1406" s="118">
        <f t="shared" si="580"/>
        <v>27063</v>
      </c>
      <c r="BQ1406" s="118">
        <f t="shared" si="579"/>
        <v>27063</v>
      </c>
      <c r="BR1406" s="5" t="s">
        <v>3151</v>
      </c>
      <c r="CH1406" s="63">
        <v>0</v>
      </c>
      <c r="CI1406" s="63">
        <v>0</v>
      </c>
      <c r="CJ1406" s="63">
        <v>0</v>
      </c>
      <c r="CK1406" s="8">
        <v>0</v>
      </c>
      <c r="CL1406" s="8">
        <v>0</v>
      </c>
    </row>
    <row r="1407" spans="1:90" ht="15" hidden="1" customHeight="1" outlineLevel="1">
      <c r="A1407" t="s">
        <v>2162</v>
      </c>
      <c r="B1407" t="s">
        <v>2723</v>
      </c>
      <c r="C1407" s="1">
        <f t="shared" ref="C1407:C1438" si="581">SUM(N1407:AY1407)</f>
        <v>9242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5</v>
      </c>
      <c r="G1407" s="129">
        <f t="shared" si="558"/>
        <v>3504</v>
      </c>
      <c r="H1407" s="134">
        <f t="shared" si="559"/>
        <v>0.37913871456394721</v>
      </c>
      <c r="I1407" s="2"/>
      <c r="J1407" s="2">
        <f t="shared" ref="J1407:J1438" si="582">IF($C1407=0,"-",N1407/$C1407)</f>
        <v>0.30015148236312489</v>
      </c>
      <c r="K1407" s="2">
        <f t="shared" ref="K1407:K1438" si="583">IF($C1407=0,"-",O1407/$C1407)</f>
        <v>0.67929019692707204</v>
      </c>
      <c r="L1407" s="2">
        <f t="shared" ref="L1407:L1438" si="584">IF($C1407=0,"-",P1407/$C1407)</f>
        <v>2.2722354468729714E-3</v>
      </c>
      <c r="M1407" s="2">
        <f t="shared" ref="M1407:M1438" si="585">IF(C1407=0,"-",(1-J1407-K1407-L1407))</f>
        <v>1.8286085262930154E-2</v>
      </c>
      <c r="N1407" s="63">
        <v>2774</v>
      </c>
      <c r="O1407" s="63">
        <v>6278</v>
      </c>
      <c r="P1407" s="63">
        <v>21</v>
      </c>
      <c r="Q1407" s="63">
        <v>93</v>
      </c>
      <c r="R1407" s="63">
        <v>23</v>
      </c>
      <c r="S1407" s="63">
        <v>0</v>
      </c>
      <c r="T1407" s="63">
        <v>12</v>
      </c>
      <c r="U1407" s="63">
        <v>17</v>
      </c>
      <c r="V1407" s="63">
        <v>5</v>
      </c>
      <c r="W1407" s="63">
        <v>18</v>
      </c>
      <c r="X1407" s="63">
        <v>1</v>
      </c>
      <c r="Y1407" s="63">
        <v>0</v>
      </c>
      <c r="Z1407" s="63">
        <v>0</v>
      </c>
      <c r="AA1407" s="63">
        <v>0</v>
      </c>
      <c r="AB1407" s="63">
        <v>0</v>
      </c>
      <c r="AC1407" s="63">
        <v>0</v>
      </c>
      <c r="AD1407" s="63">
        <v>0</v>
      </c>
      <c r="AE1407" s="63">
        <v>0</v>
      </c>
      <c r="AF1407" s="63">
        <v>0</v>
      </c>
      <c r="AG1407" s="63">
        <v>0</v>
      </c>
      <c r="AH1407" s="63">
        <v>0</v>
      </c>
      <c r="AI1407" s="63">
        <v>0</v>
      </c>
      <c r="AJ1407" s="63">
        <v>0</v>
      </c>
      <c r="AK1407" s="63">
        <v>0</v>
      </c>
      <c r="AL1407" s="63">
        <v>0</v>
      </c>
      <c r="AM1407" s="63">
        <v>0</v>
      </c>
      <c r="AN1407" s="63">
        <v>0</v>
      </c>
      <c r="AO1407" s="63">
        <v>0</v>
      </c>
      <c r="AP1407" s="63">
        <v>0</v>
      </c>
      <c r="AQ1407" s="63">
        <v>0</v>
      </c>
      <c r="AR1407" s="63">
        <v>0</v>
      </c>
      <c r="AS1407" s="63">
        <v>0</v>
      </c>
      <c r="AT1407" s="63">
        <v>0</v>
      </c>
      <c r="AU1407" s="63">
        <v>0</v>
      </c>
      <c r="AV1407" s="63">
        <v>0</v>
      </c>
      <c r="AW1407" s="63">
        <v>0</v>
      </c>
      <c r="AX1407" s="63">
        <v>0</v>
      </c>
      <c r="AY1407" s="63">
        <v>0</v>
      </c>
      <c r="BA1407" s="5">
        <f>IF(Q1407&gt;0,RANK(Q1407,(N1407:P1407,Q1407:AE1407)),0)</f>
        <v>3</v>
      </c>
      <c r="BB1407" s="5">
        <f>IF(R1407&gt;0,RANK(R1407,(N1407:P1407,Q1407:AE1407)),0)</f>
        <v>4</v>
      </c>
      <c r="BC1407" s="5">
        <f>IF(T1407&gt;0,RANK(T1407,(N1407:P1407,Q1407:AE1407)),0)</f>
        <v>8</v>
      </c>
      <c r="BD1407" s="5">
        <f>IF(S1407&gt;0,RANK(S1407,(N1407:P1407,Q1407:AE1407)),0)</f>
        <v>0</v>
      </c>
      <c r="BE1407" s="2">
        <f t="shared" ref="BE1407:BE1438" si="586">IF($C1407=0,"-",Q1407/$C1407)</f>
        <v>1.0062756979008873E-2</v>
      </c>
      <c r="BF1407" s="2">
        <f t="shared" ref="BF1407:BF1438" si="587">IF($C1407=0,"-",R1407/$C1407)</f>
        <v>2.4886388227656352E-3</v>
      </c>
      <c r="BG1407" s="2">
        <f t="shared" ref="BG1407:BG1438" si="588">IF($C1407=0,"-",T1407/$C1407)</f>
        <v>1.2984202553559835E-3</v>
      </c>
      <c r="BH1407" s="2">
        <f t="shared" ref="BH1407:BH1438" si="589">IF($C1407=0,"-",S1407/$C1407)</f>
        <v>0</v>
      </c>
      <c r="BJ1407" t="s">
        <v>2162</v>
      </c>
      <c r="BK1407" t="s">
        <v>2723</v>
      </c>
      <c r="BL1407" s="8">
        <v>8</v>
      </c>
      <c r="BN1407" s="112">
        <v>27</v>
      </c>
      <c r="BO1407" s="114">
        <v>65</v>
      </c>
      <c r="BP1407" s="118">
        <f t="shared" si="580"/>
        <v>27065</v>
      </c>
      <c r="BQ1407" s="118">
        <f t="shared" si="579"/>
        <v>27065</v>
      </c>
      <c r="BR1407" s="5" t="s">
        <v>3151</v>
      </c>
      <c r="CH1407" s="63">
        <v>0</v>
      </c>
      <c r="CI1407" s="63">
        <v>0</v>
      </c>
      <c r="CJ1407" s="63">
        <v>0</v>
      </c>
      <c r="CK1407" s="8">
        <v>0</v>
      </c>
      <c r="CL1407" s="8">
        <v>0</v>
      </c>
    </row>
    <row r="1408" spans="1:90" ht="15" hidden="1" customHeight="1" outlineLevel="1">
      <c r="A1408" t="s">
        <v>827</v>
      </c>
      <c r="B1408" t="s">
        <v>2723</v>
      </c>
      <c r="C1408" s="1">
        <f t="shared" si="581"/>
        <v>23367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7</v>
      </c>
      <c r="G1408" s="129">
        <f t="shared" si="558"/>
        <v>5997</v>
      </c>
      <c r="H1408" s="134">
        <f t="shared" si="559"/>
        <v>0.25664398510720249</v>
      </c>
      <c r="I1408" s="2"/>
      <c r="J1408" s="2">
        <f t="shared" si="582"/>
        <v>0.36119313561860744</v>
      </c>
      <c r="K1408" s="2">
        <f t="shared" si="583"/>
        <v>0.61783712072580987</v>
      </c>
      <c r="L1408" s="2">
        <f t="shared" si="584"/>
        <v>2.0541789703427912E-3</v>
      </c>
      <c r="M1408" s="2">
        <f t="shared" si="585"/>
        <v>1.8915564685239892E-2</v>
      </c>
      <c r="N1408" s="63">
        <v>8440</v>
      </c>
      <c r="O1408" s="63">
        <v>14437</v>
      </c>
      <c r="P1408" s="63">
        <v>48</v>
      </c>
      <c r="Q1408" s="63">
        <v>211</v>
      </c>
      <c r="R1408" s="63">
        <v>53</v>
      </c>
      <c r="S1408" s="63">
        <v>0</v>
      </c>
      <c r="T1408" s="63">
        <v>44</v>
      </c>
      <c r="U1408" s="63">
        <v>63</v>
      </c>
      <c r="V1408" s="63">
        <v>6</v>
      </c>
      <c r="W1408" s="63">
        <v>49</v>
      </c>
      <c r="X1408" s="63">
        <v>11</v>
      </c>
      <c r="Y1408" s="63">
        <v>0</v>
      </c>
      <c r="Z1408" s="63">
        <v>4</v>
      </c>
      <c r="AA1408" s="63">
        <v>0</v>
      </c>
      <c r="AB1408" s="63">
        <v>0</v>
      </c>
      <c r="AC1408" s="63">
        <v>0</v>
      </c>
      <c r="AD1408" s="63">
        <v>0</v>
      </c>
      <c r="AE1408" s="63">
        <v>0</v>
      </c>
      <c r="AF1408" s="63">
        <v>0</v>
      </c>
      <c r="AG1408" s="63">
        <v>0</v>
      </c>
      <c r="AH1408" s="63">
        <v>0</v>
      </c>
      <c r="AI1408" s="63">
        <v>0</v>
      </c>
      <c r="AJ1408" s="63">
        <v>0</v>
      </c>
      <c r="AK1408" s="63">
        <v>0</v>
      </c>
      <c r="AL1408" s="63">
        <v>1</v>
      </c>
      <c r="AM1408" s="63">
        <v>0</v>
      </c>
      <c r="AN1408" s="63">
        <v>0</v>
      </c>
      <c r="AO1408" s="63">
        <v>0</v>
      </c>
      <c r="AP1408" s="63">
        <v>0</v>
      </c>
      <c r="AQ1408" s="63">
        <v>0</v>
      </c>
      <c r="AR1408" s="63">
        <v>0</v>
      </c>
      <c r="AS1408" s="63">
        <v>0</v>
      </c>
      <c r="AT1408" s="63">
        <v>0</v>
      </c>
      <c r="AU1408" s="63">
        <v>0</v>
      </c>
      <c r="AV1408" s="63">
        <v>0</v>
      </c>
      <c r="AW1408" s="63">
        <v>0</v>
      </c>
      <c r="AX1408" s="63">
        <v>0</v>
      </c>
      <c r="AY1408" s="63">
        <v>0</v>
      </c>
      <c r="BA1408" s="5">
        <f>IF(Q1408&gt;0,RANK(Q1408,(N1408:P1408,Q1408:AE1408)),0)</f>
        <v>3</v>
      </c>
      <c r="BB1408" s="5">
        <f>IF(R1408&gt;0,RANK(R1408,(N1408:P1408,Q1408:AE1408)),0)</f>
        <v>5</v>
      </c>
      <c r="BC1408" s="5">
        <f>IF(T1408&gt;0,RANK(T1408,(N1408:P1408,Q1408:AE1408)),0)</f>
        <v>8</v>
      </c>
      <c r="BD1408" s="5">
        <f>IF(S1408&gt;0,RANK(S1408,(N1408:P1408,Q1408:AE1408)),0)</f>
        <v>0</v>
      </c>
      <c r="BE1408" s="2">
        <f t="shared" si="586"/>
        <v>9.0298283904651864E-3</v>
      </c>
      <c r="BF1408" s="2">
        <f t="shared" si="587"/>
        <v>2.2681559464201653E-3</v>
      </c>
      <c r="BG1408" s="2">
        <f t="shared" si="588"/>
        <v>1.882997389480892E-3</v>
      </c>
      <c r="BH1408" s="2">
        <f t="shared" si="589"/>
        <v>0</v>
      </c>
      <c r="BJ1408" t="s">
        <v>827</v>
      </c>
      <c r="BK1408" t="s">
        <v>2723</v>
      </c>
      <c r="BL1408" s="8">
        <v>7</v>
      </c>
      <c r="BN1408" s="112">
        <v>27</v>
      </c>
      <c r="BO1408" s="114">
        <v>67</v>
      </c>
      <c r="BP1408" s="118">
        <f t="shared" si="580"/>
        <v>27067</v>
      </c>
      <c r="BQ1408" s="118">
        <f t="shared" si="579"/>
        <v>27067</v>
      </c>
      <c r="BR1408" s="5" t="s">
        <v>3151</v>
      </c>
      <c r="CH1408" s="63">
        <v>0</v>
      </c>
      <c r="CI1408" s="63">
        <v>0</v>
      </c>
      <c r="CJ1408" s="63">
        <v>0</v>
      </c>
      <c r="CK1408" s="8">
        <v>0</v>
      </c>
      <c r="CL1408" s="8">
        <v>0</v>
      </c>
    </row>
    <row r="1409" spans="1:90" ht="15" hidden="1" customHeight="1" outlineLevel="1">
      <c r="A1409" t="s">
        <v>1762</v>
      </c>
      <c r="B1409" t="s">
        <v>2723</v>
      </c>
      <c r="C1409" s="1">
        <f t="shared" si="581"/>
        <v>2639</v>
      </c>
      <c r="D1409" s="5">
        <f>IF(N1409&gt;0, RANK(N1409,(N1409:P1409,Q1409:AE1409)),0)</f>
        <v>2</v>
      </c>
      <c r="E1409" s="5">
        <f>IF(O1409&gt;0,RANK(O1409,(N1409:P1409,Q1409:AE1409)),0)</f>
        <v>1</v>
      </c>
      <c r="F1409" s="5">
        <f>IF(P1409&gt;0,RANK(P1409,(N1409:P1409,Q1409:AE1409)),0)</f>
        <v>7</v>
      </c>
      <c r="G1409" s="129">
        <f t="shared" si="558"/>
        <v>540</v>
      </c>
      <c r="H1409" s="134">
        <f t="shared" si="559"/>
        <v>0.20462296324365289</v>
      </c>
      <c r="I1409" s="2"/>
      <c r="J1409" s="2">
        <f t="shared" si="582"/>
        <v>0.38120500189465706</v>
      </c>
      <c r="K1409" s="2">
        <f t="shared" si="583"/>
        <v>0.58582796513830993</v>
      </c>
      <c r="L1409" s="2">
        <f t="shared" si="584"/>
        <v>2.6525198938992041E-3</v>
      </c>
      <c r="M1409" s="2">
        <f t="shared" si="585"/>
        <v>3.0314513073133757E-2</v>
      </c>
      <c r="N1409" s="63">
        <v>1006</v>
      </c>
      <c r="O1409" s="63">
        <v>1546</v>
      </c>
      <c r="P1409" s="63">
        <v>7</v>
      </c>
      <c r="Q1409" s="63">
        <v>44</v>
      </c>
      <c r="R1409" s="63">
        <v>8</v>
      </c>
      <c r="S1409" s="63">
        <v>0</v>
      </c>
      <c r="T1409" s="63">
        <v>7</v>
      </c>
      <c r="U1409" s="63">
        <v>12</v>
      </c>
      <c r="V1409" s="63">
        <v>0</v>
      </c>
      <c r="W1409" s="63">
        <v>9</v>
      </c>
      <c r="X1409" s="63">
        <v>0</v>
      </c>
      <c r="Y1409" s="63">
        <v>0</v>
      </c>
      <c r="Z1409" s="63">
        <v>0</v>
      </c>
      <c r="AA1409" s="63">
        <v>0</v>
      </c>
      <c r="AB1409" s="63">
        <v>0</v>
      </c>
      <c r="AC1409" s="63">
        <v>0</v>
      </c>
      <c r="AD1409" s="63">
        <v>0</v>
      </c>
      <c r="AE1409" s="63">
        <v>0</v>
      </c>
      <c r="AF1409" s="63">
        <v>0</v>
      </c>
      <c r="AG1409" s="63">
        <v>0</v>
      </c>
      <c r="AH1409" s="63">
        <v>0</v>
      </c>
      <c r="AI1409" s="63">
        <v>0</v>
      </c>
      <c r="AJ1409" s="63">
        <v>0</v>
      </c>
      <c r="AK1409" s="63">
        <v>0</v>
      </c>
      <c r="AL1409" s="63">
        <v>0</v>
      </c>
      <c r="AM1409" s="63">
        <v>0</v>
      </c>
      <c r="AN1409" s="63">
        <v>0</v>
      </c>
      <c r="AO1409" s="63">
        <v>0</v>
      </c>
      <c r="AP1409" s="63">
        <v>0</v>
      </c>
      <c r="AQ1409" s="63">
        <v>0</v>
      </c>
      <c r="AR1409" s="63">
        <v>0</v>
      </c>
      <c r="AS1409" s="63">
        <v>0</v>
      </c>
      <c r="AT1409" s="63">
        <v>0</v>
      </c>
      <c r="AU1409" s="63">
        <v>0</v>
      </c>
      <c r="AV1409" s="63">
        <v>0</v>
      </c>
      <c r="AW1409" s="63">
        <v>0</v>
      </c>
      <c r="AX1409" s="63">
        <v>0</v>
      </c>
      <c r="AY1409" s="63">
        <v>0</v>
      </c>
      <c r="BA1409" s="5">
        <f>IF(Q1409&gt;0,RANK(Q1409,(N1409:P1409,Q1409:AE1409)),0)</f>
        <v>3</v>
      </c>
      <c r="BB1409" s="5">
        <f>IF(R1409&gt;0,RANK(R1409,(N1409:P1409,Q1409:AE1409)),0)</f>
        <v>6</v>
      </c>
      <c r="BC1409" s="5">
        <f>IF(T1409&gt;0,RANK(T1409,(N1409:P1409,Q1409:AE1409)),0)</f>
        <v>7</v>
      </c>
      <c r="BD1409" s="5">
        <f>IF(S1409&gt;0,RANK(S1409,(N1409:P1409,Q1409:AE1409)),0)</f>
        <v>0</v>
      </c>
      <c r="BE1409" s="2">
        <f t="shared" si="586"/>
        <v>1.6672982190223569E-2</v>
      </c>
      <c r="BF1409" s="2">
        <f t="shared" si="587"/>
        <v>3.0314513073133762E-3</v>
      </c>
      <c r="BG1409" s="2">
        <f t="shared" si="588"/>
        <v>2.6525198938992041E-3</v>
      </c>
      <c r="BH1409" s="2">
        <f t="shared" si="589"/>
        <v>0</v>
      </c>
      <c r="BJ1409" t="s">
        <v>1762</v>
      </c>
      <c r="BK1409" t="s">
        <v>2723</v>
      </c>
      <c r="BL1409" s="8">
        <v>7</v>
      </c>
      <c r="BN1409" s="112">
        <v>27</v>
      </c>
      <c r="BO1409" s="114">
        <v>69</v>
      </c>
      <c r="BP1409" s="118">
        <f t="shared" si="580"/>
        <v>27069</v>
      </c>
      <c r="BQ1409" s="118">
        <f t="shared" si="579"/>
        <v>27069</v>
      </c>
      <c r="BR1409" s="5" t="s">
        <v>3151</v>
      </c>
      <c r="CH1409" s="63">
        <v>0</v>
      </c>
      <c r="CI1409" s="63">
        <v>0</v>
      </c>
      <c r="CJ1409" s="63">
        <v>0</v>
      </c>
      <c r="CK1409" s="8">
        <v>0</v>
      </c>
      <c r="CL1409" s="8">
        <v>0</v>
      </c>
    </row>
    <row r="1410" spans="1:90" ht="15" hidden="1" customHeight="1" outlineLevel="1">
      <c r="A1410" t="s">
        <v>813</v>
      </c>
      <c r="B1410" t="s">
        <v>2723</v>
      </c>
      <c r="C1410" s="1">
        <f t="shared" si="581"/>
        <v>6922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>IF(P1410&gt;0,RANK(P1410,(N1410:P1410,Q1410:AE1410)),0)</f>
        <v>8</v>
      </c>
      <c r="G1410" s="129">
        <f t="shared" si="558"/>
        <v>1472</v>
      </c>
      <c r="H1410" s="134">
        <f t="shared" si="559"/>
        <v>0.21265530193585669</v>
      </c>
      <c r="I1410" s="2"/>
      <c r="J1410" s="2">
        <f t="shared" si="582"/>
        <v>0.38413753250505633</v>
      </c>
      <c r="K1410" s="2">
        <f t="shared" si="583"/>
        <v>0.59679283444091302</v>
      </c>
      <c r="L1410" s="2">
        <f t="shared" si="584"/>
        <v>1.444669170759896E-3</v>
      </c>
      <c r="M1410" s="2">
        <f t="shared" si="585"/>
        <v>1.7624963883270749E-2</v>
      </c>
      <c r="N1410" s="63">
        <v>2659</v>
      </c>
      <c r="O1410" s="63">
        <v>4131</v>
      </c>
      <c r="P1410" s="63">
        <v>10</v>
      </c>
      <c r="Q1410" s="63">
        <v>60</v>
      </c>
      <c r="R1410" s="63">
        <v>17</v>
      </c>
      <c r="S1410" s="63">
        <v>0</v>
      </c>
      <c r="T1410" s="63">
        <v>13</v>
      </c>
      <c r="U1410" s="63">
        <v>14</v>
      </c>
      <c r="V1410" s="63">
        <v>1</v>
      </c>
      <c r="W1410" s="63">
        <v>16</v>
      </c>
      <c r="X1410" s="63">
        <v>0</v>
      </c>
      <c r="Y1410" s="63">
        <v>0</v>
      </c>
      <c r="Z1410" s="63">
        <v>1</v>
      </c>
      <c r="AA1410" s="63">
        <v>0</v>
      </c>
      <c r="AB1410" s="63">
        <v>0</v>
      </c>
      <c r="AC1410" s="63">
        <v>0</v>
      </c>
      <c r="AD1410" s="63">
        <v>0</v>
      </c>
      <c r="AE1410" s="63">
        <v>0</v>
      </c>
      <c r="AF1410" s="63">
        <v>0</v>
      </c>
      <c r="AG1410" s="63">
        <v>0</v>
      </c>
      <c r="AH1410" s="63">
        <v>0</v>
      </c>
      <c r="AI1410" s="63">
        <v>0</v>
      </c>
      <c r="AJ1410" s="63">
        <v>0</v>
      </c>
      <c r="AK1410" s="63">
        <v>0</v>
      </c>
      <c r="AL1410" s="63">
        <v>0</v>
      </c>
      <c r="AM1410" s="63">
        <v>0</v>
      </c>
      <c r="AN1410" s="63">
        <v>0</v>
      </c>
      <c r="AO1410" s="63">
        <v>0</v>
      </c>
      <c r="AP1410" s="63">
        <v>0</v>
      </c>
      <c r="AQ1410" s="63">
        <v>0</v>
      </c>
      <c r="AR1410" s="63">
        <v>0</v>
      </c>
      <c r="AS1410" s="63">
        <v>0</v>
      </c>
      <c r="AT1410" s="63">
        <v>0</v>
      </c>
      <c r="AU1410" s="63">
        <v>0</v>
      </c>
      <c r="AV1410" s="63">
        <v>0</v>
      </c>
      <c r="AW1410" s="63">
        <v>0</v>
      </c>
      <c r="AX1410" s="63">
        <v>0</v>
      </c>
      <c r="AY1410" s="63">
        <v>0</v>
      </c>
      <c r="BA1410" s="5">
        <f>IF(Q1410&gt;0,RANK(Q1410,(N1410:P1410,Q1410:AE1410)),0)</f>
        <v>3</v>
      </c>
      <c r="BB1410" s="5">
        <f>IF(R1410&gt;0,RANK(R1410,(N1410:P1410,Q1410:AE1410)),0)</f>
        <v>4</v>
      </c>
      <c r="BC1410" s="5">
        <f>IF(T1410&gt;0,RANK(T1410,(N1410:P1410,Q1410:AE1410)),0)</f>
        <v>7</v>
      </c>
      <c r="BD1410" s="5">
        <f>IF(S1410&gt;0,RANK(S1410,(N1410:P1410,Q1410:AE1410)),0)</f>
        <v>0</v>
      </c>
      <c r="BE1410" s="2">
        <f t="shared" si="586"/>
        <v>8.6680150245593765E-3</v>
      </c>
      <c r="BF1410" s="2">
        <f t="shared" si="587"/>
        <v>2.4559375902918233E-3</v>
      </c>
      <c r="BG1410" s="2">
        <f t="shared" si="588"/>
        <v>1.8780699219878647E-3</v>
      </c>
      <c r="BH1410" s="2">
        <f t="shared" si="589"/>
        <v>0</v>
      </c>
      <c r="BJ1410" t="s">
        <v>813</v>
      </c>
      <c r="BK1410" t="s">
        <v>2723</v>
      </c>
      <c r="BL1410" s="8">
        <v>8</v>
      </c>
      <c r="BN1410" s="112">
        <v>27</v>
      </c>
      <c r="BO1410" s="114">
        <v>71</v>
      </c>
      <c r="BP1410" s="118">
        <f t="shared" si="580"/>
        <v>27071</v>
      </c>
      <c r="BQ1410" s="118">
        <f t="shared" si="579"/>
        <v>27071</v>
      </c>
      <c r="BR1410" s="5" t="s">
        <v>3151</v>
      </c>
      <c r="CH1410" s="63">
        <v>0</v>
      </c>
      <c r="CI1410" s="63">
        <v>0</v>
      </c>
      <c r="CJ1410" s="63">
        <v>0</v>
      </c>
      <c r="CK1410" s="8">
        <v>0</v>
      </c>
      <c r="CL1410" s="8">
        <v>0</v>
      </c>
    </row>
    <row r="1411" spans="1:90" ht="15" hidden="1" customHeight="1" outlineLevel="1">
      <c r="A1411" t="s">
        <v>2566</v>
      </c>
      <c r="B1411" t="s">
        <v>2723</v>
      </c>
      <c r="C1411" s="1">
        <f t="shared" si="581"/>
        <v>4039</v>
      </c>
      <c r="D1411" s="5">
        <f>IF(N1411&gt;0, RANK(N1411,(N1411:P1411,Q1411:AE1411)),0)</f>
        <v>2</v>
      </c>
      <c r="E1411" s="5">
        <f>IF(O1411&gt;0,RANK(O1411,(N1411:P1411,Q1411:AE1411)),0)</f>
        <v>1</v>
      </c>
      <c r="F1411" s="5">
        <f>IF(P1411&gt;0,RANK(P1411,(N1411:P1411,Q1411:AE1411)),0)</f>
        <v>4</v>
      </c>
      <c r="G1411" s="129">
        <f t="shared" si="558"/>
        <v>1083</v>
      </c>
      <c r="H1411" s="134">
        <f t="shared" si="559"/>
        <v>0.26813567714780884</v>
      </c>
      <c r="I1411" s="2"/>
      <c r="J1411" s="2">
        <f t="shared" si="582"/>
        <v>0.35776182223322606</v>
      </c>
      <c r="K1411" s="2">
        <f t="shared" si="583"/>
        <v>0.62589749938103489</v>
      </c>
      <c r="L1411" s="2">
        <f t="shared" si="584"/>
        <v>3.4662045060658577E-3</v>
      </c>
      <c r="M1411" s="2">
        <f t="shared" si="585"/>
        <v>1.2874473879673191E-2</v>
      </c>
      <c r="N1411" s="63">
        <v>1445</v>
      </c>
      <c r="O1411" s="63">
        <v>2528</v>
      </c>
      <c r="P1411" s="63">
        <v>14</v>
      </c>
      <c r="Q1411" s="63">
        <v>20</v>
      </c>
      <c r="R1411" s="63">
        <v>7</v>
      </c>
      <c r="S1411" s="63">
        <v>0</v>
      </c>
      <c r="T1411" s="63">
        <v>4</v>
      </c>
      <c r="U1411" s="63">
        <v>13</v>
      </c>
      <c r="V1411" s="63">
        <v>0</v>
      </c>
      <c r="W1411" s="63">
        <v>4</v>
      </c>
      <c r="X1411" s="63">
        <v>1</v>
      </c>
      <c r="Y1411" s="63">
        <v>0</v>
      </c>
      <c r="Z1411" s="63">
        <v>2</v>
      </c>
      <c r="AA1411" s="63">
        <v>0</v>
      </c>
      <c r="AB1411" s="63">
        <v>0</v>
      </c>
      <c r="AC1411" s="63">
        <v>0</v>
      </c>
      <c r="AD1411" s="63">
        <v>0</v>
      </c>
      <c r="AE1411" s="63">
        <v>0</v>
      </c>
      <c r="AF1411" s="63">
        <v>0</v>
      </c>
      <c r="AG1411" s="63">
        <v>0</v>
      </c>
      <c r="AH1411" s="63">
        <v>0</v>
      </c>
      <c r="AI1411" s="63">
        <v>0</v>
      </c>
      <c r="AJ1411" s="63">
        <v>1</v>
      </c>
      <c r="AK1411" s="63">
        <v>0</v>
      </c>
      <c r="AL1411" s="63">
        <v>0</v>
      </c>
      <c r="AM1411" s="63">
        <v>0</v>
      </c>
      <c r="AN1411" s="63">
        <v>0</v>
      </c>
      <c r="AO1411" s="63">
        <v>0</v>
      </c>
      <c r="AP1411" s="63">
        <v>0</v>
      </c>
      <c r="AQ1411" s="63">
        <v>0</v>
      </c>
      <c r="AR1411" s="63">
        <v>0</v>
      </c>
      <c r="AS1411" s="63">
        <v>0</v>
      </c>
      <c r="AT1411" s="63">
        <v>0</v>
      </c>
      <c r="AU1411" s="63">
        <v>0</v>
      </c>
      <c r="AV1411" s="63">
        <v>0</v>
      </c>
      <c r="AW1411" s="63">
        <v>0</v>
      </c>
      <c r="AX1411" s="63">
        <v>0</v>
      </c>
      <c r="AY1411" s="63">
        <v>0</v>
      </c>
      <c r="BA1411" s="5">
        <f>IF(Q1411&gt;0,RANK(Q1411,(N1411:P1411,Q1411:AE1411)),0)</f>
        <v>3</v>
      </c>
      <c r="BB1411" s="5">
        <f>IF(R1411&gt;0,RANK(R1411,(N1411:P1411,Q1411:AE1411)),0)</f>
        <v>6</v>
      </c>
      <c r="BC1411" s="5">
        <f>IF(T1411&gt;0,RANK(T1411,(N1411:P1411,Q1411:AE1411)),0)</f>
        <v>7</v>
      </c>
      <c r="BD1411" s="5">
        <f>IF(S1411&gt;0,RANK(S1411,(N1411:P1411,Q1411:AE1411)),0)</f>
        <v>0</v>
      </c>
      <c r="BE1411" s="2">
        <f t="shared" si="586"/>
        <v>4.9517207229512255E-3</v>
      </c>
      <c r="BF1411" s="2">
        <f t="shared" si="587"/>
        <v>1.7331022530329288E-3</v>
      </c>
      <c r="BG1411" s="2">
        <f t="shared" si="588"/>
        <v>9.9034414459024515E-4</v>
      </c>
      <c r="BH1411" s="2">
        <f t="shared" si="589"/>
        <v>0</v>
      </c>
      <c r="BJ1411" t="s">
        <v>2566</v>
      </c>
      <c r="BK1411" t="s">
        <v>2723</v>
      </c>
      <c r="BL1411" s="8">
        <v>7</v>
      </c>
      <c r="BN1411" s="112">
        <v>27</v>
      </c>
      <c r="BO1411" s="114">
        <v>73</v>
      </c>
      <c r="BP1411" s="118">
        <f t="shared" si="580"/>
        <v>27073</v>
      </c>
      <c r="BQ1411" s="118">
        <f t="shared" si="579"/>
        <v>27073</v>
      </c>
      <c r="BR1411" s="5" t="s">
        <v>3151</v>
      </c>
      <c r="CH1411" s="63">
        <v>0</v>
      </c>
      <c r="CI1411" s="63">
        <v>0</v>
      </c>
      <c r="CJ1411" s="63">
        <v>0</v>
      </c>
      <c r="CK1411" s="8">
        <v>0</v>
      </c>
      <c r="CL1411" s="8">
        <v>0</v>
      </c>
    </row>
    <row r="1412" spans="1:90" ht="15" hidden="1" customHeight="1" outlineLevel="1">
      <c r="A1412" t="s">
        <v>819</v>
      </c>
      <c r="B1412" t="s">
        <v>2723</v>
      </c>
      <c r="C1412" s="1">
        <f t="shared" si="581"/>
        <v>7202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>IF(P1412&gt;0,RANK(P1412,(N1412:P1412,Q1412:AE1412)),0)</f>
        <v>7</v>
      </c>
      <c r="G1412" s="129">
        <f t="shared" si="558"/>
        <v>254</v>
      </c>
      <c r="H1412" s="134">
        <f t="shared" si="559"/>
        <v>3.5267981116356567E-2</v>
      </c>
      <c r="I1412" s="2"/>
      <c r="J1412" s="2">
        <f t="shared" si="582"/>
        <v>0.50638711469036379</v>
      </c>
      <c r="K1412" s="2">
        <f t="shared" si="583"/>
        <v>0.4711191335740072</v>
      </c>
      <c r="L1412" s="2">
        <f t="shared" si="584"/>
        <v>1.3885031935573452E-3</v>
      </c>
      <c r="M1412" s="2">
        <f t="shared" si="585"/>
        <v>2.1105248542071662E-2</v>
      </c>
      <c r="N1412" s="63">
        <v>3647</v>
      </c>
      <c r="O1412" s="63">
        <v>3393</v>
      </c>
      <c r="P1412" s="63">
        <v>10</v>
      </c>
      <c r="Q1412" s="63">
        <v>78</v>
      </c>
      <c r="R1412" s="63">
        <v>26</v>
      </c>
      <c r="S1412" s="63">
        <v>0</v>
      </c>
      <c r="T1412" s="63">
        <v>8</v>
      </c>
      <c r="U1412" s="63">
        <v>18</v>
      </c>
      <c r="V1412" s="63">
        <v>2</v>
      </c>
      <c r="W1412" s="63">
        <v>15</v>
      </c>
      <c r="X1412" s="63">
        <v>1</v>
      </c>
      <c r="Y1412" s="63">
        <v>0</v>
      </c>
      <c r="Z1412" s="63">
        <v>4</v>
      </c>
      <c r="AA1412" s="63">
        <v>0</v>
      </c>
      <c r="AB1412" s="63">
        <v>0</v>
      </c>
      <c r="AC1412" s="63">
        <v>0</v>
      </c>
      <c r="AD1412" s="63">
        <v>0</v>
      </c>
      <c r="AE1412" s="63">
        <v>0</v>
      </c>
      <c r="AF1412" s="63">
        <v>0</v>
      </c>
      <c r="AG1412" s="63">
        <v>0</v>
      </c>
      <c r="AH1412" s="63">
        <v>0</v>
      </c>
      <c r="AI1412" s="63">
        <v>0</v>
      </c>
      <c r="AJ1412" s="63">
        <v>0</v>
      </c>
      <c r="AK1412" s="63">
        <v>0</v>
      </c>
      <c r="AL1412" s="63">
        <v>0</v>
      </c>
      <c r="AM1412" s="63">
        <v>0</v>
      </c>
      <c r="AN1412" s="63">
        <v>0</v>
      </c>
      <c r="AO1412" s="63">
        <v>0</v>
      </c>
      <c r="AP1412" s="63">
        <v>0</v>
      </c>
      <c r="AQ1412" s="63">
        <v>0</v>
      </c>
      <c r="AR1412" s="63">
        <v>0</v>
      </c>
      <c r="AS1412" s="63">
        <v>0</v>
      </c>
      <c r="AT1412" s="63">
        <v>0</v>
      </c>
      <c r="AU1412" s="63">
        <v>0</v>
      </c>
      <c r="AV1412" s="63">
        <v>0</v>
      </c>
      <c r="AW1412" s="63">
        <v>0</v>
      </c>
      <c r="AX1412" s="63">
        <v>0</v>
      </c>
      <c r="AY1412" s="63">
        <v>0</v>
      </c>
      <c r="BA1412" s="5">
        <f>IF(Q1412&gt;0,RANK(Q1412,(N1412:P1412,Q1412:AE1412)),0)</f>
        <v>3</v>
      </c>
      <c r="BB1412" s="5">
        <f>IF(R1412&gt;0,RANK(R1412,(N1412:P1412,Q1412:AE1412)),0)</f>
        <v>4</v>
      </c>
      <c r="BC1412" s="5">
        <f>IF(T1412&gt;0,RANK(T1412,(N1412:P1412,Q1412:AE1412)),0)</f>
        <v>8</v>
      </c>
      <c r="BD1412" s="5">
        <f>IF(S1412&gt;0,RANK(S1412,(N1412:P1412,Q1412:AE1412)),0)</f>
        <v>0</v>
      </c>
      <c r="BE1412" s="2">
        <f t="shared" si="586"/>
        <v>1.0830324909747292E-2</v>
      </c>
      <c r="BF1412" s="2">
        <f t="shared" si="587"/>
        <v>3.6101083032490976E-3</v>
      </c>
      <c r="BG1412" s="2">
        <f t="shared" si="588"/>
        <v>1.1108025548458762E-3</v>
      </c>
      <c r="BH1412" s="2">
        <f t="shared" si="589"/>
        <v>0</v>
      </c>
      <c r="BJ1412" t="s">
        <v>819</v>
      </c>
      <c r="BK1412" t="s">
        <v>2723</v>
      </c>
      <c r="BL1412" s="8">
        <v>8</v>
      </c>
      <c r="BN1412" s="112">
        <v>27</v>
      </c>
      <c r="BO1412" s="114">
        <v>75</v>
      </c>
      <c r="BP1412" s="118">
        <f t="shared" si="580"/>
        <v>27075</v>
      </c>
      <c r="BQ1412" s="118">
        <f t="shared" si="579"/>
        <v>27075</v>
      </c>
      <c r="BR1412" s="5" t="s">
        <v>3151</v>
      </c>
      <c r="CH1412" s="63">
        <v>0</v>
      </c>
      <c r="CI1412" s="63">
        <v>0</v>
      </c>
      <c r="CJ1412" s="63">
        <v>0</v>
      </c>
      <c r="CK1412" s="8">
        <v>0</v>
      </c>
      <c r="CL1412" s="8">
        <v>0</v>
      </c>
    </row>
    <row r="1413" spans="1:90" ht="15" hidden="1" customHeight="1" outlineLevel="1">
      <c r="A1413" t="s">
        <v>626</v>
      </c>
      <c r="B1413" t="s">
        <v>2723</v>
      </c>
      <c r="C1413" s="1">
        <f t="shared" si="581"/>
        <v>2408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0</v>
      </c>
      <c r="G1413" s="129">
        <f t="shared" si="558"/>
        <v>1033</v>
      </c>
      <c r="H1413" s="134">
        <f t="shared" si="559"/>
        <v>0.42898671096345514</v>
      </c>
      <c r="I1413" s="2"/>
      <c r="J1413" s="2">
        <f t="shared" si="582"/>
        <v>0.27865448504983387</v>
      </c>
      <c r="K1413" s="2">
        <f t="shared" si="583"/>
        <v>0.70764119601328901</v>
      </c>
      <c r="L1413" s="2">
        <f t="shared" si="584"/>
        <v>0</v>
      </c>
      <c r="M1413" s="2">
        <f t="shared" si="585"/>
        <v>1.370431893687718E-2</v>
      </c>
      <c r="N1413" s="63">
        <v>671</v>
      </c>
      <c r="O1413" s="63">
        <v>1704</v>
      </c>
      <c r="P1413" s="63">
        <v>0</v>
      </c>
      <c r="Q1413" s="63">
        <v>22</v>
      </c>
      <c r="R1413" s="63">
        <v>4</v>
      </c>
      <c r="S1413" s="63">
        <v>0</v>
      </c>
      <c r="T1413" s="63">
        <v>1</v>
      </c>
      <c r="U1413" s="63">
        <v>3</v>
      </c>
      <c r="V1413" s="63">
        <v>0</v>
      </c>
      <c r="W1413" s="63">
        <v>3</v>
      </c>
      <c r="X1413" s="63">
        <v>0</v>
      </c>
      <c r="Y1413" s="63">
        <v>0</v>
      </c>
      <c r="Z1413" s="63">
        <v>0</v>
      </c>
      <c r="AA1413" s="63">
        <v>0</v>
      </c>
      <c r="AB1413" s="63">
        <v>0</v>
      </c>
      <c r="AC1413" s="63">
        <v>0</v>
      </c>
      <c r="AD1413" s="63">
        <v>0</v>
      </c>
      <c r="AE1413" s="63">
        <v>0</v>
      </c>
      <c r="AF1413" s="63">
        <v>0</v>
      </c>
      <c r="AG1413" s="63">
        <v>0</v>
      </c>
      <c r="AH1413" s="63">
        <v>0</v>
      </c>
      <c r="AI1413" s="63">
        <v>0</v>
      </c>
      <c r="AJ1413" s="63">
        <v>0</v>
      </c>
      <c r="AK1413" s="63">
        <v>0</v>
      </c>
      <c r="AL1413" s="63">
        <v>0</v>
      </c>
      <c r="AM1413" s="63">
        <v>0</v>
      </c>
      <c r="AN1413" s="63">
        <v>0</v>
      </c>
      <c r="AO1413" s="63">
        <v>0</v>
      </c>
      <c r="AP1413" s="63">
        <v>0</v>
      </c>
      <c r="AQ1413" s="63">
        <v>0</v>
      </c>
      <c r="AR1413" s="63">
        <v>0</v>
      </c>
      <c r="AS1413" s="63">
        <v>0</v>
      </c>
      <c r="AT1413" s="63">
        <v>0</v>
      </c>
      <c r="AU1413" s="63">
        <v>0</v>
      </c>
      <c r="AV1413" s="63">
        <v>0</v>
      </c>
      <c r="AW1413" s="63">
        <v>0</v>
      </c>
      <c r="AX1413" s="63">
        <v>0</v>
      </c>
      <c r="AY1413" s="63">
        <v>0</v>
      </c>
      <c r="BA1413" s="5">
        <f>IF(Q1413&gt;0,RANK(Q1413,(N1413:P1413,Q1413:AE1413)),0)</f>
        <v>3</v>
      </c>
      <c r="BB1413" s="5">
        <f>IF(R1413&gt;0,RANK(R1413,(N1413:P1413,Q1413:AE1413)),0)</f>
        <v>4</v>
      </c>
      <c r="BC1413" s="5">
        <f>IF(T1413&gt;0,RANK(T1413,(N1413:P1413,Q1413:AE1413)),0)</f>
        <v>7</v>
      </c>
      <c r="BD1413" s="5">
        <f>IF(S1413&gt;0,RANK(S1413,(N1413:P1413,Q1413:AE1413)),0)</f>
        <v>0</v>
      </c>
      <c r="BE1413" s="2">
        <f t="shared" si="586"/>
        <v>9.1362126245847185E-3</v>
      </c>
      <c r="BF1413" s="2">
        <f t="shared" si="587"/>
        <v>1.6611295681063123E-3</v>
      </c>
      <c r="BG1413" s="2">
        <f t="shared" si="588"/>
        <v>4.1528239202657808E-4</v>
      </c>
      <c r="BH1413" s="2">
        <f t="shared" si="589"/>
        <v>0</v>
      </c>
      <c r="BJ1413" t="s">
        <v>626</v>
      </c>
      <c r="BK1413" t="s">
        <v>2723</v>
      </c>
      <c r="BL1413" s="8">
        <v>7</v>
      </c>
      <c r="BN1413" s="112">
        <v>27</v>
      </c>
      <c r="BO1413" s="114">
        <v>77</v>
      </c>
      <c r="BP1413" s="118">
        <f t="shared" si="580"/>
        <v>27077</v>
      </c>
      <c r="BQ1413" s="118">
        <f t="shared" si="579"/>
        <v>27077</v>
      </c>
      <c r="BR1413" s="5" t="s">
        <v>3151</v>
      </c>
      <c r="CH1413" s="63">
        <v>0</v>
      </c>
      <c r="CI1413" s="63">
        <v>0</v>
      </c>
      <c r="CJ1413" s="63">
        <v>0</v>
      </c>
      <c r="CK1413" s="8">
        <v>0</v>
      </c>
      <c r="CL1413" s="8">
        <v>0</v>
      </c>
    </row>
    <row r="1414" spans="1:90" ht="15" hidden="1" customHeight="1" outlineLevel="1">
      <c r="A1414" t="s">
        <v>286</v>
      </c>
      <c r="B1414" t="s">
        <v>2723</v>
      </c>
      <c r="C1414" s="1">
        <f t="shared" si="581"/>
        <v>16817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7</v>
      </c>
      <c r="G1414" s="129">
        <f t="shared" si="558"/>
        <v>5104</v>
      </c>
      <c r="H1414" s="134">
        <f t="shared" si="559"/>
        <v>0.30350240827733843</v>
      </c>
      <c r="I1414" s="2"/>
      <c r="J1414" s="2">
        <f t="shared" si="582"/>
        <v>0.3372182910150443</v>
      </c>
      <c r="K1414" s="2">
        <f t="shared" si="583"/>
        <v>0.64072069929238273</v>
      </c>
      <c r="L1414" s="2">
        <f t="shared" si="584"/>
        <v>2.1406909674733898E-3</v>
      </c>
      <c r="M1414" s="2">
        <f t="shared" si="585"/>
        <v>1.9920318725099573E-2</v>
      </c>
      <c r="N1414" s="63">
        <v>5671</v>
      </c>
      <c r="O1414" s="63">
        <v>10775</v>
      </c>
      <c r="P1414" s="63">
        <v>36</v>
      </c>
      <c r="Q1414" s="63">
        <v>169</v>
      </c>
      <c r="R1414" s="63">
        <v>42</v>
      </c>
      <c r="S1414" s="63">
        <v>1</v>
      </c>
      <c r="T1414" s="63">
        <v>35</v>
      </c>
      <c r="U1414" s="63">
        <v>42</v>
      </c>
      <c r="V1414" s="63">
        <v>1</v>
      </c>
      <c r="W1414" s="63">
        <v>37</v>
      </c>
      <c r="X1414" s="63">
        <v>4</v>
      </c>
      <c r="Y1414" s="63">
        <v>0</v>
      </c>
      <c r="Z1414" s="63">
        <v>4</v>
      </c>
      <c r="AA1414" s="63">
        <v>0</v>
      </c>
      <c r="AB1414" s="63">
        <v>0</v>
      </c>
      <c r="AC1414" s="63">
        <v>0</v>
      </c>
      <c r="AD1414" s="63">
        <v>0</v>
      </c>
      <c r="AE1414" s="63">
        <v>0</v>
      </c>
      <c r="AF1414" s="63">
        <v>0</v>
      </c>
      <c r="AG1414" s="63">
        <v>0</v>
      </c>
      <c r="AH1414" s="63">
        <v>0</v>
      </c>
      <c r="AI1414" s="63">
        <v>0</v>
      </c>
      <c r="AJ1414" s="63">
        <v>0</v>
      </c>
      <c r="AK1414" s="63">
        <v>0</v>
      </c>
      <c r="AL1414" s="63">
        <v>0</v>
      </c>
      <c r="AM1414" s="63">
        <v>0</v>
      </c>
      <c r="AN1414" s="63">
        <v>0</v>
      </c>
      <c r="AO1414" s="63">
        <v>0</v>
      </c>
      <c r="AP1414" s="63">
        <v>0</v>
      </c>
      <c r="AQ1414" s="63">
        <v>0</v>
      </c>
      <c r="AR1414" s="63">
        <v>0</v>
      </c>
      <c r="AS1414" s="63">
        <v>0</v>
      </c>
      <c r="AT1414" s="63">
        <v>0</v>
      </c>
      <c r="AU1414" s="63">
        <v>0</v>
      </c>
      <c r="AV1414" s="63">
        <v>0</v>
      </c>
      <c r="AW1414" s="63">
        <v>0</v>
      </c>
      <c r="AX1414" s="63">
        <v>0</v>
      </c>
      <c r="AY1414" s="63">
        <v>0</v>
      </c>
      <c r="BA1414" s="5">
        <f>IF(Q1414&gt;0,RANK(Q1414,(N1414:P1414,Q1414:AE1414)),0)</f>
        <v>3</v>
      </c>
      <c r="BB1414" s="5">
        <f>IF(R1414&gt;0,RANK(R1414,(N1414:P1414,Q1414:AE1414)),0)</f>
        <v>4</v>
      </c>
      <c r="BC1414" s="5">
        <f>IF(T1414&gt;0,RANK(T1414,(N1414:P1414,Q1414:AE1414)),0)</f>
        <v>8</v>
      </c>
      <c r="BD1414" s="5">
        <f>IF(S1414&gt;0,RANK(S1414,(N1414:P1414,Q1414:AE1414)),0)</f>
        <v>11</v>
      </c>
      <c r="BE1414" s="2">
        <f t="shared" si="586"/>
        <v>1.0049354819527859E-2</v>
      </c>
      <c r="BF1414" s="2">
        <f t="shared" si="587"/>
        <v>2.4974727953856217E-3</v>
      </c>
      <c r="BG1414" s="2">
        <f t="shared" si="588"/>
        <v>2.0812273294880182E-3</v>
      </c>
      <c r="BH1414" s="2">
        <f t="shared" si="589"/>
        <v>5.9463637985371946E-5</v>
      </c>
      <c r="BJ1414" t="s">
        <v>286</v>
      </c>
      <c r="BK1414" t="s">
        <v>2723</v>
      </c>
      <c r="BL1414" s="8">
        <v>1</v>
      </c>
      <c r="BN1414" s="112">
        <v>27</v>
      </c>
      <c r="BO1414" s="114">
        <v>79</v>
      </c>
      <c r="BP1414" s="118">
        <f t="shared" si="580"/>
        <v>27079</v>
      </c>
      <c r="BQ1414" s="118">
        <f t="shared" si="579"/>
        <v>27079</v>
      </c>
      <c r="BR1414" s="5" t="s">
        <v>3151</v>
      </c>
      <c r="CH1414" s="63">
        <v>0</v>
      </c>
      <c r="CI1414" s="63">
        <v>0</v>
      </c>
      <c r="CJ1414" s="63">
        <v>0</v>
      </c>
      <c r="CK1414" s="8">
        <v>0</v>
      </c>
      <c r="CL1414" s="8">
        <v>0</v>
      </c>
    </row>
    <row r="1415" spans="1:90" ht="15" hidden="1" customHeight="1" outlineLevel="1">
      <c r="A1415" t="s">
        <v>1596</v>
      </c>
      <c r="B1415" t="s">
        <v>2723</v>
      </c>
      <c r="C1415" s="1">
        <f t="shared" si="581"/>
        <v>3115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6</v>
      </c>
      <c r="G1415" s="129">
        <f t="shared" si="558"/>
        <v>1184</v>
      </c>
      <c r="H1415" s="134">
        <f t="shared" si="559"/>
        <v>0.38009630818619583</v>
      </c>
      <c r="I1415" s="2"/>
      <c r="J1415" s="2">
        <f t="shared" si="582"/>
        <v>0.30080256821829854</v>
      </c>
      <c r="K1415" s="2">
        <f t="shared" si="583"/>
        <v>0.68089887640449442</v>
      </c>
      <c r="L1415" s="2">
        <f t="shared" si="584"/>
        <v>1.9261637239165329E-3</v>
      </c>
      <c r="M1415" s="2">
        <f t="shared" si="585"/>
        <v>1.6372391653290505E-2</v>
      </c>
      <c r="N1415" s="63">
        <v>937</v>
      </c>
      <c r="O1415" s="63">
        <v>2121</v>
      </c>
      <c r="P1415" s="63">
        <v>6</v>
      </c>
      <c r="Q1415" s="63">
        <v>23</v>
      </c>
      <c r="R1415" s="63">
        <v>6</v>
      </c>
      <c r="S1415" s="63">
        <v>0</v>
      </c>
      <c r="T1415" s="63">
        <v>9</v>
      </c>
      <c r="U1415" s="63">
        <v>8</v>
      </c>
      <c r="V1415" s="63">
        <v>1</v>
      </c>
      <c r="W1415" s="63">
        <v>3</v>
      </c>
      <c r="X1415" s="63">
        <v>1</v>
      </c>
      <c r="Y1415" s="63">
        <v>0</v>
      </c>
      <c r="Z1415" s="63">
        <v>0</v>
      </c>
      <c r="AA1415" s="63">
        <v>0</v>
      </c>
      <c r="AB1415" s="63">
        <v>0</v>
      </c>
      <c r="AC1415" s="63">
        <v>0</v>
      </c>
      <c r="AD1415" s="63">
        <v>0</v>
      </c>
      <c r="AE1415" s="63">
        <v>0</v>
      </c>
      <c r="AF1415" s="63">
        <v>0</v>
      </c>
      <c r="AG1415" s="63">
        <v>0</v>
      </c>
      <c r="AH1415" s="63">
        <v>0</v>
      </c>
      <c r="AI1415" s="63">
        <v>0</v>
      </c>
      <c r="AJ1415" s="63">
        <v>0</v>
      </c>
      <c r="AK1415" s="63">
        <v>0</v>
      </c>
      <c r="AL1415" s="63">
        <v>0</v>
      </c>
      <c r="AM1415" s="63">
        <v>0</v>
      </c>
      <c r="AN1415" s="63">
        <v>0</v>
      </c>
      <c r="AO1415" s="63">
        <v>0</v>
      </c>
      <c r="AP1415" s="63">
        <v>0</v>
      </c>
      <c r="AQ1415" s="63">
        <v>0</v>
      </c>
      <c r="AR1415" s="63">
        <v>0</v>
      </c>
      <c r="AS1415" s="63">
        <v>0</v>
      </c>
      <c r="AT1415" s="63">
        <v>0</v>
      </c>
      <c r="AU1415" s="63">
        <v>0</v>
      </c>
      <c r="AV1415" s="63">
        <v>0</v>
      </c>
      <c r="AW1415" s="63">
        <v>0</v>
      </c>
      <c r="AX1415" s="63">
        <v>0</v>
      </c>
      <c r="AY1415" s="63">
        <v>0</v>
      </c>
      <c r="BA1415" s="5">
        <f>IF(Q1415&gt;0,RANK(Q1415,(N1415:P1415,Q1415:AE1415)),0)</f>
        <v>3</v>
      </c>
      <c r="BB1415" s="5">
        <f>IF(R1415&gt;0,RANK(R1415,(N1415:P1415,Q1415:AE1415)),0)</f>
        <v>6</v>
      </c>
      <c r="BC1415" s="5">
        <f>IF(T1415&gt;0,RANK(T1415,(N1415:P1415,Q1415:AE1415)),0)</f>
        <v>4</v>
      </c>
      <c r="BD1415" s="5">
        <f>IF(S1415&gt;0,RANK(S1415,(N1415:P1415,Q1415:AE1415)),0)</f>
        <v>0</v>
      </c>
      <c r="BE1415" s="2">
        <f t="shared" si="586"/>
        <v>7.3836276083467092E-3</v>
      </c>
      <c r="BF1415" s="2">
        <f t="shared" si="587"/>
        <v>1.9261637239165329E-3</v>
      </c>
      <c r="BG1415" s="2">
        <f t="shared" si="588"/>
        <v>2.8892455858747996E-3</v>
      </c>
      <c r="BH1415" s="2">
        <f t="shared" si="589"/>
        <v>0</v>
      </c>
      <c r="BJ1415" t="s">
        <v>1596</v>
      </c>
      <c r="BK1415" t="s">
        <v>2723</v>
      </c>
      <c r="BL1415" s="8">
        <v>7</v>
      </c>
      <c r="BN1415" s="112">
        <v>27</v>
      </c>
      <c r="BO1415" s="114">
        <v>81</v>
      </c>
      <c r="BP1415" s="118">
        <f t="shared" si="580"/>
        <v>27081</v>
      </c>
      <c r="BQ1415" s="118">
        <f t="shared" si="579"/>
        <v>27081</v>
      </c>
      <c r="BR1415" s="5" t="s">
        <v>3151</v>
      </c>
      <c r="CH1415" s="63">
        <v>0</v>
      </c>
      <c r="CI1415" s="63">
        <v>0</v>
      </c>
      <c r="CJ1415" s="63">
        <v>0</v>
      </c>
      <c r="CK1415" s="8">
        <v>0</v>
      </c>
      <c r="CL1415" s="8">
        <v>0</v>
      </c>
    </row>
    <row r="1416" spans="1:90" ht="15" hidden="1" customHeight="1" outlineLevel="1">
      <c r="A1416" t="s">
        <v>316</v>
      </c>
      <c r="B1416" t="s">
        <v>2723</v>
      </c>
      <c r="C1416" s="1">
        <f t="shared" si="581"/>
        <v>12889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8</v>
      </c>
      <c r="G1416" s="129">
        <f t="shared" ref="G1416:G1479" si="590">IF(C1416&gt;0,MAX(N1416:P1416)-LARGE(N1416:P1416,2),0)</f>
        <v>3349</v>
      </c>
      <c r="H1416" s="134">
        <f t="shared" ref="H1416:H1479" si="591">IF(C1416&gt;0,G1416/C1416,0)</f>
        <v>0.25983396694856081</v>
      </c>
      <c r="I1416" s="2"/>
      <c r="J1416" s="2">
        <f t="shared" si="582"/>
        <v>0.3592210411979207</v>
      </c>
      <c r="K1416" s="2">
        <f t="shared" si="583"/>
        <v>0.61905500814648151</v>
      </c>
      <c r="L1416" s="2">
        <f t="shared" si="584"/>
        <v>1.6292962991698347E-3</v>
      </c>
      <c r="M1416" s="2">
        <f t="shared" si="585"/>
        <v>2.0094654356428012E-2</v>
      </c>
      <c r="N1416" s="63">
        <v>4630</v>
      </c>
      <c r="O1416" s="63">
        <v>7979</v>
      </c>
      <c r="P1416" s="63">
        <v>21</v>
      </c>
      <c r="Q1416" s="63">
        <v>140</v>
      </c>
      <c r="R1416" s="63">
        <v>28</v>
      </c>
      <c r="S1416" s="63">
        <v>0</v>
      </c>
      <c r="T1416" s="63">
        <v>24</v>
      </c>
      <c r="U1416" s="63">
        <v>31</v>
      </c>
      <c r="V1416" s="63">
        <v>4</v>
      </c>
      <c r="W1416" s="63">
        <v>25</v>
      </c>
      <c r="X1416" s="63">
        <v>3</v>
      </c>
      <c r="Y1416" s="63">
        <v>0</v>
      </c>
      <c r="Z1416" s="63">
        <v>4</v>
      </c>
      <c r="AA1416" s="63">
        <v>0</v>
      </c>
      <c r="AB1416" s="63">
        <v>0</v>
      </c>
      <c r="AC1416" s="63">
        <v>0</v>
      </c>
      <c r="AD1416" s="63">
        <v>0</v>
      </c>
      <c r="AE1416" s="63">
        <v>0</v>
      </c>
      <c r="AF1416" s="63">
        <v>0</v>
      </c>
      <c r="AG1416" s="63">
        <v>0</v>
      </c>
      <c r="AH1416" s="63">
        <v>0</v>
      </c>
      <c r="AI1416" s="63">
        <v>0</v>
      </c>
      <c r="AJ1416" s="63">
        <v>0</v>
      </c>
      <c r="AK1416" s="63">
        <v>0</v>
      </c>
      <c r="AL1416" s="63">
        <v>0</v>
      </c>
      <c r="AM1416" s="63">
        <v>0</v>
      </c>
      <c r="AN1416" s="63">
        <v>0</v>
      </c>
      <c r="AO1416" s="63">
        <v>0</v>
      </c>
      <c r="AP1416" s="63">
        <v>0</v>
      </c>
      <c r="AQ1416" s="63">
        <v>0</v>
      </c>
      <c r="AR1416" s="63">
        <v>0</v>
      </c>
      <c r="AS1416" s="63">
        <v>0</v>
      </c>
      <c r="AT1416" s="63">
        <v>0</v>
      </c>
      <c r="AU1416" s="63">
        <v>0</v>
      </c>
      <c r="AV1416" s="63">
        <v>0</v>
      </c>
      <c r="AW1416" s="63">
        <v>0</v>
      </c>
      <c r="AX1416" s="63">
        <v>0</v>
      </c>
      <c r="AY1416" s="63">
        <v>0</v>
      </c>
      <c r="BA1416" s="5">
        <f>IF(Q1416&gt;0,RANK(Q1416,(N1416:P1416,Q1416:AE1416)),0)</f>
        <v>3</v>
      </c>
      <c r="BB1416" s="5">
        <f>IF(R1416&gt;0,RANK(R1416,(N1416:P1416,Q1416:AE1416)),0)</f>
        <v>5</v>
      </c>
      <c r="BC1416" s="5">
        <f>IF(T1416&gt;0,RANK(T1416,(N1416:P1416,Q1416:AE1416)),0)</f>
        <v>7</v>
      </c>
      <c r="BD1416" s="5">
        <f>IF(S1416&gt;0,RANK(S1416,(N1416:P1416,Q1416:AE1416)),0)</f>
        <v>0</v>
      </c>
      <c r="BE1416" s="2">
        <f t="shared" si="586"/>
        <v>1.0861975327798899E-2</v>
      </c>
      <c r="BF1416" s="2">
        <f t="shared" si="587"/>
        <v>2.1723950655597795E-3</v>
      </c>
      <c r="BG1416" s="2">
        <f t="shared" si="588"/>
        <v>1.8620529133369539E-3</v>
      </c>
      <c r="BH1416" s="2">
        <f t="shared" si="589"/>
        <v>0</v>
      </c>
      <c r="BJ1416" t="s">
        <v>316</v>
      </c>
      <c r="BK1416" t="s">
        <v>2723</v>
      </c>
      <c r="BL1416" s="8">
        <v>7</v>
      </c>
      <c r="BN1416" s="112">
        <v>27</v>
      </c>
      <c r="BO1416" s="114">
        <v>83</v>
      </c>
      <c r="BP1416" s="118">
        <f t="shared" si="580"/>
        <v>27083</v>
      </c>
      <c r="BQ1416" s="118">
        <f t="shared" si="579"/>
        <v>27083</v>
      </c>
      <c r="BR1416" s="5" t="s">
        <v>3151</v>
      </c>
      <c r="CH1416" s="63">
        <v>0</v>
      </c>
      <c r="CI1416" s="63">
        <v>0</v>
      </c>
      <c r="CJ1416" s="63">
        <v>0</v>
      </c>
      <c r="CK1416" s="8">
        <v>0</v>
      </c>
      <c r="CL1416" s="8">
        <v>0</v>
      </c>
    </row>
    <row r="1417" spans="1:90" ht="15" hidden="1" customHeight="1" outlineLevel="1">
      <c r="A1417" t="s">
        <v>258</v>
      </c>
      <c r="B1417" t="s">
        <v>2723</v>
      </c>
      <c r="C1417" s="1">
        <f t="shared" si="581"/>
        <v>20935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5</v>
      </c>
      <c r="G1417" s="129">
        <f t="shared" si="590"/>
        <v>7573</v>
      </c>
      <c r="H1417" s="134">
        <f t="shared" si="591"/>
        <v>0.36173871507045618</v>
      </c>
      <c r="I1417" s="2"/>
      <c r="J1417" s="2">
        <f t="shared" si="582"/>
        <v>0.30632911392405066</v>
      </c>
      <c r="K1417" s="2">
        <f t="shared" si="583"/>
        <v>0.66806782899450678</v>
      </c>
      <c r="L1417" s="2">
        <f t="shared" si="584"/>
        <v>2.2450441843802245E-3</v>
      </c>
      <c r="M1417" s="2">
        <f t="shared" si="585"/>
        <v>2.335801289706228E-2</v>
      </c>
      <c r="N1417" s="63">
        <v>6413</v>
      </c>
      <c r="O1417" s="63">
        <v>13986</v>
      </c>
      <c r="P1417" s="63">
        <v>47</v>
      </c>
      <c r="Q1417" s="63">
        <v>292</v>
      </c>
      <c r="R1417" s="63">
        <v>58</v>
      </c>
      <c r="S1417" s="63">
        <v>2</v>
      </c>
      <c r="T1417" s="63">
        <v>41</v>
      </c>
      <c r="U1417" s="63">
        <v>40</v>
      </c>
      <c r="V1417" s="63">
        <v>2</v>
      </c>
      <c r="W1417" s="63">
        <v>44</v>
      </c>
      <c r="X1417" s="63">
        <v>9</v>
      </c>
      <c r="Y1417" s="63">
        <v>0</v>
      </c>
      <c r="Z1417" s="63">
        <v>1</v>
      </c>
      <c r="AA1417" s="63">
        <v>0</v>
      </c>
      <c r="AB1417" s="63">
        <v>0</v>
      </c>
      <c r="AC1417" s="63">
        <v>0</v>
      </c>
      <c r="AD1417" s="63">
        <v>0</v>
      </c>
      <c r="AE1417" s="63">
        <v>0</v>
      </c>
      <c r="AF1417" s="63">
        <v>0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0</v>
      </c>
      <c r="AN1417" s="63">
        <v>0</v>
      </c>
      <c r="AO1417" s="63">
        <v>0</v>
      </c>
      <c r="AP1417" s="63">
        <v>0</v>
      </c>
      <c r="AQ1417" s="63">
        <v>0</v>
      </c>
      <c r="AR1417" s="63">
        <v>0</v>
      </c>
      <c r="AS1417" s="63">
        <v>0</v>
      </c>
      <c r="AT1417" s="63">
        <v>0</v>
      </c>
      <c r="AU1417" s="63">
        <v>0</v>
      </c>
      <c r="AV1417" s="63">
        <v>0</v>
      </c>
      <c r="AW1417" s="63">
        <v>0</v>
      </c>
      <c r="AX1417" s="63">
        <v>0</v>
      </c>
      <c r="AY1417" s="63">
        <v>0</v>
      </c>
      <c r="BA1417" s="5">
        <f>IF(Q1417&gt;0,RANK(Q1417,(N1417:P1417,Q1417:AE1417)),0)</f>
        <v>3</v>
      </c>
      <c r="BB1417" s="5">
        <f>IF(R1417&gt;0,RANK(R1417,(N1417:P1417,Q1417:AE1417)),0)</f>
        <v>4</v>
      </c>
      <c r="BC1417" s="5">
        <f>IF(T1417&gt;0,RANK(T1417,(N1417:P1417,Q1417:AE1417)),0)</f>
        <v>7</v>
      </c>
      <c r="BD1417" s="5">
        <f>IF(S1417&gt;0,RANK(S1417,(N1417:P1417,Q1417:AE1417)),0)</f>
        <v>10</v>
      </c>
      <c r="BE1417" s="2">
        <f t="shared" si="586"/>
        <v>1.3947934081681395E-2</v>
      </c>
      <c r="BF1417" s="2">
        <f t="shared" si="587"/>
        <v>2.7704800573202771E-3</v>
      </c>
      <c r="BG1417" s="2">
        <f t="shared" si="588"/>
        <v>1.9584427991401958E-3</v>
      </c>
      <c r="BH1417" s="2">
        <f t="shared" si="589"/>
        <v>9.5533795080009556E-5</v>
      </c>
      <c r="BJ1417" t="s">
        <v>258</v>
      </c>
      <c r="BK1417" t="s">
        <v>2723</v>
      </c>
      <c r="BL1417" s="8">
        <v>7</v>
      </c>
      <c r="BN1417" s="112">
        <v>27</v>
      </c>
      <c r="BO1417" s="114">
        <v>85</v>
      </c>
      <c r="BP1417" s="118">
        <f t="shared" si="580"/>
        <v>27085</v>
      </c>
      <c r="BQ1417" s="118">
        <f t="shared" si="579"/>
        <v>27085</v>
      </c>
      <c r="BR1417" s="5" t="s">
        <v>3151</v>
      </c>
      <c r="CH1417" s="63">
        <v>0</v>
      </c>
      <c r="CI1417" s="63">
        <v>0</v>
      </c>
      <c r="CJ1417" s="63">
        <v>0</v>
      </c>
      <c r="CK1417" s="8">
        <v>0</v>
      </c>
      <c r="CL1417" s="8">
        <v>0</v>
      </c>
    </row>
    <row r="1418" spans="1:90" ht="15" hidden="1" customHeight="1" outlineLevel="1">
      <c r="A1418" t="s">
        <v>413</v>
      </c>
      <c r="B1418" t="s">
        <v>2723</v>
      </c>
      <c r="C1418" s="1">
        <f t="shared" si="581"/>
        <v>2304</v>
      </c>
      <c r="D1418" s="5">
        <f>IF(N1418&gt;0, RANK(N1418,(N1418:P1418,Q1418:AE1418)),0)</f>
        <v>2</v>
      </c>
      <c r="E1418" s="5">
        <f>IF(O1418&gt;0,RANK(O1418,(N1418:P1418,Q1418:AE1418)),0)</f>
        <v>1</v>
      </c>
      <c r="F1418" s="5">
        <f>IF(P1418&gt;0,RANK(P1418,(N1418:P1418,Q1418:AE1418)),0)</f>
        <v>6</v>
      </c>
      <c r="G1418" s="129">
        <f t="shared" si="590"/>
        <v>30</v>
      </c>
      <c r="H1418" s="134">
        <f t="shared" si="591"/>
        <v>1.3020833333333334E-2</v>
      </c>
      <c r="I1418" s="2"/>
      <c r="J1418" s="2">
        <f t="shared" si="582"/>
        <v>0.4826388888888889</v>
      </c>
      <c r="K1418" s="2">
        <f t="shared" si="583"/>
        <v>0.49565972222222221</v>
      </c>
      <c r="L1418" s="2">
        <f t="shared" si="584"/>
        <v>2.6041666666666665E-3</v>
      </c>
      <c r="M1418" s="2">
        <f t="shared" si="585"/>
        <v>1.9097222222222283E-2</v>
      </c>
      <c r="N1418" s="63">
        <v>1112</v>
      </c>
      <c r="O1418" s="63">
        <v>1142</v>
      </c>
      <c r="P1418" s="63">
        <v>6</v>
      </c>
      <c r="Q1418" s="63">
        <v>9</v>
      </c>
      <c r="R1418" s="63">
        <v>6</v>
      </c>
      <c r="S1418" s="63">
        <v>0</v>
      </c>
      <c r="T1418" s="63">
        <v>10</v>
      </c>
      <c r="U1418" s="63">
        <v>12</v>
      </c>
      <c r="V1418" s="63">
        <v>4</v>
      </c>
      <c r="W1418" s="63">
        <v>2</v>
      </c>
      <c r="X1418" s="63">
        <v>1</v>
      </c>
      <c r="Y1418" s="63">
        <v>0</v>
      </c>
      <c r="Z1418" s="63">
        <v>0</v>
      </c>
      <c r="AA1418" s="63">
        <v>0</v>
      </c>
      <c r="AB1418" s="63">
        <v>0</v>
      </c>
      <c r="AC1418" s="63">
        <v>0</v>
      </c>
      <c r="AD1418" s="63">
        <v>0</v>
      </c>
      <c r="AE1418" s="63">
        <v>0</v>
      </c>
      <c r="AF1418" s="63">
        <v>0</v>
      </c>
      <c r="AG1418" s="63">
        <v>0</v>
      </c>
      <c r="AH1418" s="63">
        <v>0</v>
      </c>
      <c r="AI1418" s="63">
        <v>0</v>
      </c>
      <c r="AJ1418" s="63">
        <v>0</v>
      </c>
      <c r="AK1418" s="63">
        <v>0</v>
      </c>
      <c r="AL1418" s="63">
        <v>0</v>
      </c>
      <c r="AM1418" s="63">
        <v>0</v>
      </c>
      <c r="AN1418" s="63">
        <v>0</v>
      </c>
      <c r="AO1418" s="63">
        <v>0</v>
      </c>
      <c r="AP1418" s="63">
        <v>0</v>
      </c>
      <c r="AQ1418" s="63">
        <v>0</v>
      </c>
      <c r="AR1418" s="63">
        <v>0</v>
      </c>
      <c r="AS1418" s="63">
        <v>0</v>
      </c>
      <c r="AT1418" s="63">
        <v>0</v>
      </c>
      <c r="AU1418" s="63">
        <v>0</v>
      </c>
      <c r="AV1418" s="63">
        <v>0</v>
      </c>
      <c r="AW1418" s="63">
        <v>0</v>
      </c>
      <c r="AX1418" s="63">
        <v>0</v>
      </c>
      <c r="AY1418" s="63">
        <v>0</v>
      </c>
      <c r="BA1418" s="5">
        <f>IF(Q1418&gt;0,RANK(Q1418,(N1418:P1418,Q1418:AE1418)),0)</f>
        <v>5</v>
      </c>
      <c r="BB1418" s="5">
        <f>IF(R1418&gt;0,RANK(R1418,(N1418:P1418,Q1418:AE1418)),0)</f>
        <v>6</v>
      </c>
      <c r="BC1418" s="5">
        <f>IF(T1418&gt;0,RANK(T1418,(N1418:P1418,Q1418:AE1418)),0)</f>
        <v>4</v>
      </c>
      <c r="BD1418" s="5">
        <f>IF(S1418&gt;0,RANK(S1418,(N1418:P1418,Q1418:AE1418)),0)</f>
        <v>0</v>
      </c>
      <c r="BE1418" s="2">
        <f t="shared" si="586"/>
        <v>3.90625E-3</v>
      </c>
      <c r="BF1418" s="2">
        <f t="shared" si="587"/>
        <v>2.6041666666666665E-3</v>
      </c>
      <c r="BG1418" s="2">
        <f t="shared" si="588"/>
        <v>4.340277777777778E-3</v>
      </c>
      <c r="BH1418" s="2">
        <f t="shared" si="589"/>
        <v>0</v>
      </c>
      <c r="BJ1418" t="s">
        <v>413</v>
      </c>
      <c r="BK1418" t="s">
        <v>2723</v>
      </c>
      <c r="BL1418" s="8">
        <v>7</v>
      </c>
      <c r="BN1418" s="112">
        <v>27</v>
      </c>
      <c r="BO1418" s="114">
        <v>87</v>
      </c>
      <c r="BP1418" s="118">
        <f t="shared" si="580"/>
        <v>27087</v>
      </c>
      <c r="BQ1418" s="118">
        <f t="shared" si="579"/>
        <v>27087</v>
      </c>
      <c r="BR1418" s="5" t="s">
        <v>3151</v>
      </c>
      <c r="CH1418" s="63">
        <v>0</v>
      </c>
      <c r="CI1418" s="63">
        <v>0</v>
      </c>
      <c r="CJ1418" s="63">
        <v>0</v>
      </c>
      <c r="CK1418" s="8">
        <v>0</v>
      </c>
      <c r="CL1418" s="8">
        <v>0</v>
      </c>
    </row>
    <row r="1419" spans="1:90" ht="15" hidden="1" customHeight="1" outlineLevel="1">
      <c r="A1419" t="s">
        <v>1846</v>
      </c>
      <c r="B1419" t="s">
        <v>2723</v>
      </c>
      <c r="C1419" s="1">
        <f t="shared" si="581"/>
        <v>5113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4</v>
      </c>
      <c r="G1419" s="129">
        <f t="shared" si="590"/>
        <v>2426</v>
      </c>
      <c r="H1419" s="134">
        <f t="shared" si="591"/>
        <v>0.47447682378251516</v>
      </c>
      <c r="I1419" s="2"/>
      <c r="J1419" s="2">
        <f t="shared" si="582"/>
        <v>0.25327596323097984</v>
      </c>
      <c r="K1419" s="2">
        <f t="shared" si="583"/>
        <v>0.72775278701349499</v>
      </c>
      <c r="L1419" s="2">
        <f t="shared" si="584"/>
        <v>2.9336984158028555E-3</v>
      </c>
      <c r="M1419" s="2">
        <f t="shared" si="585"/>
        <v>1.6037551339722365E-2</v>
      </c>
      <c r="N1419" s="63">
        <v>1295</v>
      </c>
      <c r="O1419" s="63">
        <v>3721</v>
      </c>
      <c r="P1419" s="63">
        <v>15</v>
      </c>
      <c r="Q1419" s="63">
        <v>37</v>
      </c>
      <c r="R1419" s="63">
        <v>8</v>
      </c>
      <c r="S1419" s="63">
        <v>0</v>
      </c>
      <c r="T1419" s="63">
        <v>13</v>
      </c>
      <c r="U1419" s="63">
        <v>11</v>
      </c>
      <c r="V1419" s="63">
        <v>1</v>
      </c>
      <c r="W1419" s="63">
        <v>10</v>
      </c>
      <c r="X1419" s="63">
        <v>0</v>
      </c>
      <c r="Y1419" s="63">
        <v>0</v>
      </c>
      <c r="Z1419" s="63">
        <v>2</v>
      </c>
      <c r="AA1419" s="63">
        <v>0</v>
      </c>
      <c r="AB1419" s="63">
        <v>0</v>
      </c>
      <c r="AC1419" s="63">
        <v>0</v>
      </c>
      <c r="AD1419" s="63">
        <v>0</v>
      </c>
      <c r="AE1419" s="63">
        <v>0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0</v>
      </c>
      <c r="AL1419" s="63">
        <v>0</v>
      </c>
      <c r="AM1419" s="63">
        <v>0</v>
      </c>
      <c r="AN1419" s="63">
        <v>0</v>
      </c>
      <c r="AO1419" s="63">
        <v>0</v>
      </c>
      <c r="AP1419" s="63">
        <v>0</v>
      </c>
      <c r="AQ1419" s="63">
        <v>0</v>
      </c>
      <c r="AR1419" s="63">
        <v>0</v>
      </c>
      <c r="AS1419" s="63">
        <v>0</v>
      </c>
      <c r="AT1419" s="63">
        <v>0</v>
      </c>
      <c r="AU1419" s="63">
        <v>0</v>
      </c>
      <c r="AV1419" s="63">
        <v>0</v>
      </c>
      <c r="AW1419" s="63">
        <v>0</v>
      </c>
      <c r="AX1419" s="63">
        <v>0</v>
      </c>
      <c r="AY1419" s="63">
        <v>0</v>
      </c>
      <c r="BA1419" s="5">
        <f>IF(Q1419&gt;0,RANK(Q1419,(N1419:P1419,Q1419:AE1419)),0)</f>
        <v>3</v>
      </c>
      <c r="BB1419" s="5">
        <f>IF(R1419&gt;0,RANK(R1419,(N1419:P1419,Q1419:AE1419)),0)</f>
        <v>8</v>
      </c>
      <c r="BC1419" s="5">
        <f>IF(T1419&gt;0,RANK(T1419,(N1419:P1419,Q1419:AE1419)),0)</f>
        <v>5</v>
      </c>
      <c r="BD1419" s="5">
        <f>IF(S1419&gt;0,RANK(S1419,(N1419:P1419,Q1419:AE1419)),0)</f>
        <v>0</v>
      </c>
      <c r="BE1419" s="2">
        <f t="shared" si="586"/>
        <v>7.2364560923137101E-3</v>
      </c>
      <c r="BF1419" s="2">
        <f t="shared" si="587"/>
        <v>1.5646391550948563E-3</v>
      </c>
      <c r="BG1419" s="2">
        <f t="shared" si="588"/>
        <v>2.5425386270291413E-3</v>
      </c>
      <c r="BH1419" s="2">
        <f t="shared" si="589"/>
        <v>0</v>
      </c>
      <c r="BJ1419" t="s">
        <v>1846</v>
      </c>
      <c r="BK1419" t="s">
        <v>2723</v>
      </c>
      <c r="BL1419" s="8">
        <v>7</v>
      </c>
      <c r="BN1419" s="112">
        <v>27</v>
      </c>
      <c r="BO1419" s="114">
        <v>89</v>
      </c>
      <c r="BP1419" s="118">
        <f t="shared" si="580"/>
        <v>27089</v>
      </c>
      <c r="BQ1419" s="118">
        <f t="shared" si="579"/>
        <v>27089</v>
      </c>
      <c r="BR1419" s="5" t="s">
        <v>3151</v>
      </c>
      <c r="CH1419" s="63">
        <v>0</v>
      </c>
      <c r="CI1419" s="63">
        <v>0</v>
      </c>
      <c r="CJ1419" s="63">
        <v>0</v>
      </c>
      <c r="CK1419" s="8">
        <v>0</v>
      </c>
      <c r="CL1419" s="8">
        <v>0</v>
      </c>
    </row>
    <row r="1420" spans="1:90" ht="15" hidden="1" customHeight="1" outlineLevel="1">
      <c r="A1420" t="s">
        <v>1</v>
      </c>
      <c r="B1420" t="s">
        <v>2723</v>
      </c>
      <c r="C1420" s="1">
        <f t="shared" si="581"/>
        <v>11009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7</v>
      </c>
      <c r="G1420" s="129">
        <f t="shared" si="590"/>
        <v>4175</v>
      </c>
      <c r="H1420" s="134">
        <f t="shared" si="591"/>
        <v>0.37923517122354439</v>
      </c>
      <c r="I1420" s="2"/>
      <c r="J1420" s="2">
        <f t="shared" si="582"/>
        <v>0.30020891997456628</v>
      </c>
      <c r="K1420" s="2">
        <f t="shared" si="583"/>
        <v>0.67944409119811067</v>
      </c>
      <c r="L1420" s="2">
        <f t="shared" si="584"/>
        <v>1.8166954310109909E-3</v>
      </c>
      <c r="M1420" s="2">
        <f t="shared" si="585"/>
        <v>1.8530293396312007E-2</v>
      </c>
      <c r="N1420" s="63">
        <v>3305</v>
      </c>
      <c r="O1420" s="63">
        <v>7480</v>
      </c>
      <c r="P1420" s="63">
        <v>20</v>
      </c>
      <c r="Q1420" s="63">
        <v>98</v>
      </c>
      <c r="R1420" s="63">
        <v>24</v>
      </c>
      <c r="S1420" s="63">
        <v>0</v>
      </c>
      <c r="T1420" s="63">
        <v>18</v>
      </c>
      <c r="U1420" s="63">
        <v>29</v>
      </c>
      <c r="V1420" s="63">
        <v>2</v>
      </c>
      <c r="W1420" s="63">
        <v>23</v>
      </c>
      <c r="X1420" s="63">
        <v>3</v>
      </c>
      <c r="Y1420" s="63">
        <v>0</v>
      </c>
      <c r="Z1420" s="63">
        <v>6</v>
      </c>
      <c r="AA1420" s="63">
        <v>0</v>
      </c>
      <c r="AB1420" s="63">
        <v>0</v>
      </c>
      <c r="AC1420" s="63">
        <v>0</v>
      </c>
      <c r="AD1420" s="63">
        <v>0</v>
      </c>
      <c r="AE1420" s="63">
        <v>0</v>
      </c>
      <c r="AF1420" s="63">
        <v>0</v>
      </c>
      <c r="AG1420" s="63">
        <v>0</v>
      </c>
      <c r="AH1420" s="63">
        <v>0</v>
      </c>
      <c r="AI1420" s="63">
        <v>0</v>
      </c>
      <c r="AJ1420" s="63">
        <v>1</v>
      </c>
      <c r="AK1420" s="63">
        <v>0</v>
      </c>
      <c r="AL1420" s="63">
        <v>0</v>
      </c>
      <c r="AM1420" s="63">
        <v>0</v>
      </c>
      <c r="AN1420" s="63">
        <v>0</v>
      </c>
      <c r="AO1420" s="63">
        <v>0</v>
      </c>
      <c r="AP1420" s="63">
        <v>0</v>
      </c>
      <c r="AQ1420" s="63">
        <v>0</v>
      </c>
      <c r="AR1420" s="63">
        <v>0</v>
      </c>
      <c r="AS1420" s="63">
        <v>0</v>
      </c>
      <c r="AT1420" s="63">
        <v>0</v>
      </c>
      <c r="AU1420" s="63">
        <v>0</v>
      </c>
      <c r="AV1420" s="63">
        <v>0</v>
      </c>
      <c r="AW1420" s="63">
        <v>0</v>
      </c>
      <c r="AX1420" s="63">
        <v>0</v>
      </c>
      <c r="AY1420" s="63">
        <v>0</v>
      </c>
      <c r="BA1420" s="5">
        <f>IF(Q1420&gt;0,RANK(Q1420,(N1420:P1420,Q1420:AE1420)),0)</f>
        <v>3</v>
      </c>
      <c r="BB1420" s="5">
        <f>IF(R1420&gt;0,RANK(R1420,(N1420:P1420,Q1420:AE1420)),0)</f>
        <v>5</v>
      </c>
      <c r="BC1420" s="5">
        <f>IF(T1420&gt;0,RANK(T1420,(N1420:P1420,Q1420:AE1420)),0)</f>
        <v>8</v>
      </c>
      <c r="BD1420" s="5">
        <f>IF(S1420&gt;0,RANK(S1420,(N1420:P1420,Q1420:AE1420)),0)</f>
        <v>0</v>
      </c>
      <c r="BE1420" s="2">
        <f t="shared" si="586"/>
        <v>8.9018076119538551E-3</v>
      </c>
      <c r="BF1420" s="2">
        <f t="shared" si="587"/>
        <v>2.1800345172131893E-3</v>
      </c>
      <c r="BG1420" s="2">
        <f t="shared" si="588"/>
        <v>1.6350258879098919E-3</v>
      </c>
      <c r="BH1420" s="2">
        <f t="shared" si="589"/>
        <v>0</v>
      </c>
      <c r="BJ1420" t="s">
        <v>1</v>
      </c>
      <c r="BK1420" t="s">
        <v>2723</v>
      </c>
      <c r="BL1420" s="8">
        <v>1</v>
      </c>
      <c r="BN1420" s="112">
        <v>27</v>
      </c>
      <c r="BO1420" s="114">
        <v>91</v>
      </c>
      <c r="BP1420" s="118">
        <f t="shared" si="580"/>
        <v>27091</v>
      </c>
      <c r="BQ1420" s="118">
        <f t="shared" si="579"/>
        <v>27091</v>
      </c>
      <c r="BR1420" s="5" t="s">
        <v>3151</v>
      </c>
      <c r="CH1420" s="63">
        <v>0</v>
      </c>
      <c r="CI1420" s="63">
        <v>0</v>
      </c>
      <c r="CJ1420" s="63">
        <v>0</v>
      </c>
      <c r="CK1420" s="8">
        <v>0</v>
      </c>
      <c r="CL1420" s="8">
        <v>0</v>
      </c>
    </row>
    <row r="1421" spans="1:90" ht="15" hidden="1" customHeight="1" outlineLevel="1">
      <c r="A1421" t="s">
        <v>267</v>
      </c>
      <c r="B1421" t="s">
        <v>2723</v>
      </c>
      <c r="C1421" s="1">
        <f t="shared" si="581"/>
        <v>13528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6</v>
      </c>
      <c r="G1421" s="129">
        <f t="shared" si="590"/>
        <v>5491</v>
      </c>
      <c r="H1421" s="134">
        <f t="shared" si="591"/>
        <v>0.4058988764044944</v>
      </c>
      <c r="I1421" s="2"/>
      <c r="J1421" s="2">
        <f t="shared" si="582"/>
        <v>0.28585156712004733</v>
      </c>
      <c r="K1421" s="2">
        <f t="shared" si="583"/>
        <v>0.69175044352454174</v>
      </c>
      <c r="L1421" s="2">
        <f t="shared" si="584"/>
        <v>2.2915434654050856E-3</v>
      </c>
      <c r="M1421" s="2">
        <f t="shared" si="585"/>
        <v>2.0106445890005844E-2</v>
      </c>
      <c r="N1421" s="63">
        <v>3867</v>
      </c>
      <c r="O1421" s="63">
        <v>9358</v>
      </c>
      <c r="P1421" s="63">
        <v>31</v>
      </c>
      <c r="Q1421" s="63">
        <v>122</v>
      </c>
      <c r="R1421" s="63">
        <v>41</v>
      </c>
      <c r="S1421" s="63">
        <v>0</v>
      </c>
      <c r="T1421" s="63">
        <v>30</v>
      </c>
      <c r="U1421" s="63">
        <v>45</v>
      </c>
      <c r="V1421" s="63">
        <v>2</v>
      </c>
      <c r="W1421" s="63">
        <v>27</v>
      </c>
      <c r="X1421" s="63">
        <v>0</v>
      </c>
      <c r="Y1421" s="63">
        <v>0</v>
      </c>
      <c r="Z1421" s="63">
        <v>4</v>
      </c>
      <c r="AA1421" s="63">
        <v>0</v>
      </c>
      <c r="AB1421" s="63">
        <v>0</v>
      </c>
      <c r="AC1421" s="63">
        <v>0</v>
      </c>
      <c r="AD1421" s="63">
        <v>0</v>
      </c>
      <c r="AE1421" s="63">
        <v>0</v>
      </c>
      <c r="AF1421" s="63">
        <v>0</v>
      </c>
      <c r="AG1421" s="63">
        <v>0</v>
      </c>
      <c r="AH1421" s="63">
        <v>0</v>
      </c>
      <c r="AI1421" s="63">
        <v>0</v>
      </c>
      <c r="AJ1421" s="63">
        <v>0</v>
      </c>
      <c r="AK1421" s="63">
        <v>0</v>
      </c>
      <c r="AL1421" s="63">
        <v>1</v>
      </c>
      <c r="AM1421" s="63">
        <v>0</v>
      </c>
      <c r="AN1421" s="63">
        <v>0</v>
      </c>
      <c r="AO1421" s="63">
        <v>0</v>
      </c>
      <c r="AP1421" s="63">
        <v>0</v>
      </c>
      <c r="AQ1421" s="63">
        <v>0</v>
      </c>
      <c r="AR1421" s="63">
        <v>0</v>
      </c>
      <c r="AS1421" s="63">
        <v>0</v>
      </c>
      <c r="AT1421" s="63">
        <v>0</v>
      </c>
      <c r="AU1421" s="63">
        <v>0</v>
      </c>
      <c r="AV1421" s="63">
        <v>0</v>
      </c>
      <c r="AW1421" s="63">
        <v>0</v>
      </c>
      <c r="AX1421" s="63">
        <v>0</v>
      </c>
      <c r="AY1421" s="63">
        <v>0</v>
      </c>
      <c r="BA1421" s="5">
        <f>IF(Q1421&gt;0,RANK(Q1421,(N1421:P1421,Q1421:AE1421)),0)</f>
        <v>3</v>
      </c>
      <c r="BB1421" s="5">
        <f>IF(R1421&gt;0,RANK(R1421,(N1421:P1421,Q1421:AE1421)),0)</f>
        <v>5</v>
      </c>
      <c r="BC1421" s="5">
        <f>IF(T1421&gt;0,RANK(T1421,(N1421:P1421,Q1421:AE1421)),0)</f>
        <v>7</v>
      </c>
      <c r="BD1421" s="5">
        <f>IF(S1421&gt;0,RANK(S1421,(N1421:P1421,Q1421:AE1421)),0)</f>
        <v>0</v>
      </c>
      <c r="BE1421" s="2">
        <f t="shared" si="586"/>
        <v>9.0183323477232413E-3</v>
      </c>
      <c r="BF1421" s="2">
        <f t="shared" si="587"/>
        <v>3.0307510348905973E-3</v>
      </c>
      <c r="BG1421" s="2">
        <f t="shared" si="588"/>
        <v>2.2176227084565346E-3</v>
      </c>
      <c r="BH1421" s="2">
        <f t="shared" si="589"/>
        <v>0</v>
      </c>
      <c r="BJ1421" t="s">
        <v>267</v>
      </c>
      <c r="BK1421" t="s">
        <v>2723</v>
      </c>
      <c r="BL1421" s="8">
        <v>7</v>
      </c>
      <c r="BN1421" s="112">
        <v>27</v>
      </c>
      <c r="BO1421" s="114">
        <v>93</v>
      </c>
      <c r="BP1421" s="118">
        <f t="shared" si="580"/>
        <v>27093</v>
      </c>
      <c r="BQ1421" s="118">
        <f t="shared" si="579"/>
        <v>27093</v>
      </c>
      <c r="BR1421" s="5" t="s">
        <v>3151</v>
      </c>
      <c r="CH1421" s="63">
        <v>0</v>
      </c>
      <c r="CI1421" s="63">
        <v>0</v>
      </c>
      <c r="CJ1421" s="63">
        <v>0</v>
      </c>
      <c r="CK1421" s="8">
        <v>0</v>
      </c>
      <c r="CL1421" s="8">
        <v>0</v>
      </c>
    </row>
    <row r="1422" spans="1:90" ht="15" hidden="1" customHeight="1" outlineLevel="1">
      <c r="A1422" t="s">
        <v>1739</v>
      </c>
      <c r="B1422" t="s">
        <v>2723</v>
      </c>
      <c r="C1422" s="1">
        <f t="shared" si="581"/>
        <v>14690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7</v>
      </c>
      <c r="G1422" s="129">
        <f t="shared" si="590"/>
        <v>5550</v>
      </c>
      <c r="H1422" s="134">
        <f t="shared" si="591"/>
        <v>0.37780803267528928</v>
      </c>
      <c r="I1422" s="2"/>
      <c r="J1422" s="2">
        <f t="shared" si="582"/>
        <v>0.29972770592239617</v>
      </c>
      <c r="K1422" s="2">
        <f t="shared" si="583"/>
        <v>0.67753573859768546</v>
      </c>
      <c r="L1422" s="2">
        <f t="shared" si="584"/>
        <v>1.7018379850238256E-3</v>
      </c>
      <c r="M1422" s="2">
        <f t="shared" si="585"/>
        <v>2.103471749489455E-2</v>
      </c>
      <c r="N1422" s="63">
        <v>4403</v>
      </c>
      <c r="O1422" s="63">
        <v>9953</v>
      </c>
      <c r="P1422" s="63">
        <v>25</v>
      </c>
      <c r="Q1422" s="63">
        <v>181</v>
      </c>
      <c r="R1422" s="63">
        <v>31</v>
      </c>
      <c r="S1422" s="63">
        <v>1</v>
      </c>
      <c r="T1422" s="63">
        <v>28</v>
      </c>
      <c r="U1422" s="63">
        <v>36</v>
      </c>
      <c r="V1422" s="63">
        <v>4</v>
      </c>
      <c r="W1422" s="63">
        <v>19</v>
      </c>
      <c r="X1422" s="63">
        <v>5</v>
      </c>
      <c r="Y1422" s="63">
        <v>0</v>
      </c>
      <c r="Z1422" s="63">
        <v>3</v>
      </c>
      <c r="AA1422" s="63">
        <v>0</v>
      </c>
      <c r="AB1422" s="63">
        <v>0</v>
      </c>
      <c r="AC1422" s="63">
        <v>0</v>
      </c>
      <c r="AD1422" s="63">
        <v>0</v>
      </c>
      <c r="AE1422" s="63">
        <v>0</v>
      </c>
      <c r="AF1422" s="63">
        <v>0</v>
      </c>
      <c r="AG1422" s="63">
        <v>0</v>
      </c>
      <c r="AH1422" s="63">
        <v>0</v>
      </c>
      <c r="AI1422" s="63">
        <v>0</v>
      </c>
      <c r="AJ1422" s="63">
        <v>1</v>
      </c>
      <c r="AK1422" s="63">
        <v>0</v>
      </c>
      <c r="AL1422" s="63">
        <v>0</v>
      </c>
      <c r="AM1422" s="63">
        <v>0</v>
      </c>
      <c r="AN1422" s="63">
        <v>0</v>
      </c>
      <c r="AO1422" s="63">
        <v>0</v>
      </c>
      <c r="AP1422" s="63">
        <v>0</v>
      </c>
      <c r="AQ1422" s="63">
        <v>0</v>
      </c>
      <c r="AR1422" s="63">
        <v>0</v>
      </c>
      <c r="AS1422" s="63">
        <v>0</v>
      </c>
      <c r="AT1422" s="63">
        <v>0</v>
      </c>
      <c r="AU1422" s="63">
        <v>0</v>
      </c>
      <c r="AV1422" s="63">
        <v>0</v>
      </c>
      <c r="AW1422" s="63">
        <v>0</v>
      </c>
      <c r="AX1422" s="63">
        <v>0</v>
      </c>
      <c r="AY1422" s="63">
        <v>0</v>
      </c>
      <c r="BA1422" s="5">
        <f>IF(Q1422&gt;0,RANK(Q1422,(N1422:P1422,Q1422:AE1422)),0)</f>
        <v>3</v>
      </c>
      <c r="BB1422" s="5">
        <f>IF(R1422&gt;0,RANK(R1422,(N1422:P1422,Q1422:AE1422)),0)</f>
        <v>5</v>
      </c>
      <c r="BC1422" s="5">
        <f>IF(T1422&gt;0,RANK(T1422,(N1422:P1422,Q1422:AE1422)),0)</f>
        <v>6</v>
      </c>
      <c r="BD1422" s="5">
        <f>IF(S1422&gt;0,RANK(S1422,(N1422:P1422,Q1422:AE1422)),0)</f>
        <v>12</v>
      </c>
      <c r="BE1422" s="2">
        <f t="shared" si="586"/>
        <v>1.2321307011572498E-2</v>
      </c>
      <c r="BF1422" s="2">
        <f t="shared" si="587"/>
        <v>2.1102791014295441E-3</v>
      </c>
      <c r="BG1422" s="2">
        <f t="shared" si="588"/>
        <v>1.9060585432266847E-3</v>
      </c>
      <c r="BH1422" s="2">
        <f t="shared" si="589"/>
        <v>6.807351940095303E-5</v>
      </c>
      <c r="BJ1422" t="s">
        <v>1739</v>
      </c>
      <c r="BK1422" t="s">
        <v>2723</v>
      </c>
      <c r="BL1422" s="8">
        <v>8</v>
      </c>
      <c r="BN1422" s="112">
        <v>27</v>
      </c>
      <c r="BO1422" s="114">
        <v>95</v>
      </c>
      <c r="BP1422" s="118">
        <f t="shared" si="580"/>
        <v>27095</v>
      </c>
      <c r="BQ1422" s="118">
        <f t="shared" si="579"/>
        <v>27095</v>
      </c>
      <c r="BR1422" s="5" t="s">
        <v>3151</v>
      </c>
      <c r="CH1422" s="63">
        <v>0</v>
      </c>
      <c r="CI1422" s="63">
        <v>0</v>
      </c>
      <c r="CJ1422" s="63">
        <v>0</v>
      </c>
      <c r="CK1422" s="8">
        <v>0</v>
      </c>
      <c r="CL1422" s="8">
        <v>0</v>
      </c>
    </row>
    <row r="1423" spans="1:90" ht="15" hidden="1" customHeight="1" outlineLevel="1">
      <c r="A1423" t="s">
        <v>799</v>
      </c>
      <c r="B1423" t="s">
        <v>2723</v>
      </c>
      <c r="C1423" s="1">
        <f t="shared" si="581"/>
        <v>19556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5</v>
      </c>
      <c r="G1423" s="129">
        <f t="shared" si="590"/>
        <v>10452</v>
      </c>
      <c r="H1423" s="134">
        <f t="shared" si="591"/>
        <v>0.53446512579259564</v>
      </c>
      <c r="I1423" s="2"/>
      <c r="J1423" s="2">
        <f t="shared" si="582"/>
        <v>0.22330742483125385</v>
      </c>
      <c r="K1423" s="2">
        <f t="shared" si="583"/>
        <v>0.75777255062384941</v>
      </c>
      <c r="L1423" s="2">
        <f t="shared" si="584"/>
        <v>2.2499488647985274E-3</v>
      </c>
      <c r="M1423" s="2">
        <f t="shared" si="585"/>
        <v>1.6670075680098193E-2</v>
      </c>
      <c r="N1423" s="63">
        <v>4367</v>
      </c>
      <c r="O1423" s="63">
        <v>14819</v>
      </c>
      <c r="P1423" s="63">
        <v>44</v>
      </c>
      <c r="Q1423" s="63">
        <v>173</v>
      </c>
      <c r="R1423" s="63">
        <v>52</v>
      </c>
      <c r="S1423" s="63">
        <v>0</v>
      </c>
      <c r="T1423" s="63">
        <v>34</v>
      </c>
      <c r="U1423" s="63">
        <v>28</v>
      </c>
      <c r="V1423" s="63">
        <v>3</v>
      </c>
      <c r="W1423" s="63">
        <v>29</v>
      </c>
      <c r="X1423" s="63">
        <v>3</v>
      </c>
      <c r="Y1423" s="63">
        <v>0</v>
      </c>
      <c r="Z1423" s="63">
        <v>3</v>
      </c>
      <c r="AA1423" s="63">
        <v>0</v>
      </c>
      <c r="AB1423" s="63">
        <v>0</v>
      </c>
      <c r="AC1423" s="63">
        <v>0</v>
      </c>
      <c r="AD1423" s="63">
        <v>0</v>
      </c>
      <c r="AE1423" s="63">
        <v>0</v>
      </c>
      <c r="AF1423" s="63">
        <v>0</v>
      </c>
      <c r="AG1423" s="63">
        <v>0</v>
      </c>
      <c r="AH1423" s="63">
        <v>0</v>
      </c>
      <c r="AI1423" s="63">
        <v>0</v>
      </c>
      <c r="AJ1423" s="63">
        <v>1</v>
      </c>
      <c r="AK1423" s="63">
        <v>0</v>
      </c>
      <c r="AL1423" s="63">
        <v>0</v>
      </c>
      <c r="AM1423" s="63">
        <v>0</v>
      </c>
      <c r="AN1423" s="63">
        <v>0</v>
      </c>
      <c r="AO1423" s="63">
        <v>0</v>
      </c>
      <c r="AP1423" s="63">
        <v>0</v>
      </c>
      <c r="AQ1423" s="63">
        <v>0</v>
      </c>
      <c r="AR1423" s="63">
        <v>0</v>
      </c>
      <c r="AS1423" s="63">
        <v>0</v>
      </c>
      <c r="AT1423" s="63">
        <v>0</v>
      </c>
      <c r="AU1423" s="63">
        <v>0</v>
      </c>
      <c r="AV1423" s="63">
        <v>0</v>
      </c>
      <c r="AW1423" s="63">
        <v>0</v>
      </c>
      <c r="AX1423" s="63">
        <v>0</v>
      </c>
      <c r="AY1423" s="63">
        <v>0</v>
      </c>
      <c r="BA1423" s="5">
        <f>IF(Q1423&gt;0,RANK(Q1423,(N1423:P1423,Q1423:AE1423)),0)</f>
        <v>3</v>
      </c>
      <c r="BB1423" s="5">
        <f>IF(R1423&gt;0,RANK(R1423,(N1423:P1423,Q1423:AE1423)),0)</f>
        <v>4</v>
      </c>
      <c r="BC1423" s="5">
        <f>IF(T1423&gt;0,RANK(T1423,(N1423:P1423,Q1423:AE1423)),0)</f>
        <v>6</v>
      </c>
      <c r="BD1423" s="5">
        <f>IF(S1423&gt;0,RANK(S1423,(N1423:P1423,Q1423:AE1423)),0)</f>
        <v>0</v>
      </c>
      <c r="BE1423" s="2">
        <f t="shared" si="586"/>
        <v>8.8463898547760274E-3</v>
      </c>
      <c r="BF1423" s="2">
        <f t="shared" si="587"/>
        <v>2.6590304765800776E-3</v>
      </c>
      <c r="BG1423" s="2">
        <f t="shared" si="588"/>
        <v>1.7385968500715893E-3</v>
      </c>
      <c r="BH1423" s="2">
        <f t="shared" si="589"/>
        <v>0</v>
      </c>
      <c r="BJ1423" t="s">
        <v>799</v>
      </c>
      <c r="BK1423" t="s">
        <v>2723</v>
      </c>
      <c r="BL1423" s="8">
        <v>8</v>
      </c>
      <c r="BN1423" s="112">
        <v>27</v>
      </c>
      <c r="BO1423" s="114">
        <v>97</v>
      </c>
      <c r="BP1423" s="118">
        <f t="shared" si="580"/>
        <v>27097</v>
      </c>
      <c r="BQ1423" s="118">
        <f t="shared" si="579"/>
        <v>27097</v>
      </c>
      <c r="BR1423" s="5" t="s">
        <v>3151</v>
      </c>
      <c r="CH1423" s="63">
        <v>0</v>
      </c>
      <c r="CI1423" s="63">
        <v>0</v>
      </c>
      <c r="CJ1423" s="63">
        <v>0</v>
      </c>
      <c r="CK1423" s="8">
        <v>0</v>
      </c>
      <c r="CL1423" s="8">
        <v>0</v>
      </c>
    </row>
    <row r="1424" spans="1:90" ht="15" hidden="1" customHeight="1" outlineLevel="1">
      <c r="A1424" t="s">
        <v>659</v>
      </c>
      <c r="B1424" t="s">
        <v>2723</v>
      </c>
      <c r="C1424" s="1">
        <f t="shared" si="581"/>
        <v>19346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>IF(P1424&gt;0,RANK(P1424,(N1424:P1424,Q1424:AE1424)),0)</f>
        <v>6</v>
      </c>
      <c r="G1424" s="129">
        <f t="shared" si="590"/>
        <v>1126</v>
      </c>
      <c r="H1424" s="134">
        <f t="shared" si="591"/>
        <v>5.8203246149074746E-2</v>
      </c>
      <c r="I1424" s="2"/>
      <c r="J1424" s="2">
        <f t="shared" si="582"/>
        <v>0.45999172955649748</v>
      </c>
      <c r="K1424" s="2">
        <f t="shared" si="583"/>
        <v>0.51819497570557216</v>
      </c>
      <c r="L1424" s="2">
        <f t="shared" si="584"/>
        <v>2.2743719631965263E-3</v>
      </c>
      <c r="M1424" s="2">
        <f t="shared" si="585"/>
        <v>1.953892277473384E-2</v>
      </c>
      <c r="N1424" s="63">
        <v>8899</v>
      </c>
      <c r="O1424" s="63">
        <v>10025</v>
      </c>
      <c r="P1424" s="63">
        <v>44</v>
      </c>
      <c r="Q1424" s="63">
        <v>177</v>
      </c>
      <c r="R1424" s="63">
        <v>47</v>
      </c>
      <c r="S1424" s="63">
        <v>1</v>
      </c>
      <c r="T1424" s="63">
        <v>40</v>
      </c>
      <c r="U1424" s="63">
        <v>62</v>
      </c>
      <c r="V1424" s="63">
        <v>5</v>
      </c>
      <c r="W1424" s="63">
        <v>38</v>
      </c>
      <c r="X1424" s="63">
        <v>2</v>
      </c>
      <c r="Y1424" s="63">
        <v>0</v>
      </c>
      <c r="Z1424" s="63">
        <v>6</v>
      </c>
      <c r="AA1424" s="63">
        <v>0</v>
      </c>
      <c r="AB1424" s="63">
        <v>0</v>
      </c>
      <c r="AC1424" s="63">
        <v>0</v>
      </c>
      <c r="AD1424" s="63">
        <v>0</v>
      </c>
      <c r="AE1424" s="63">
        <v>0</v>
      </c>
      <c r="AF1424" s="63">
        <v>0</v>
      </c>
      <c r="AG1424" s="63">
        <v>0</v>
      </c>
      <c r="AH1424" s="63">
        <v>0</v>
      </c>
      <c r="AI1424" s="63">
        <v>0</v>
      </c>
      <c r="AJ1424" s="63">
        <v>0</v>
      </c>
      <c r="AK1424" s="63">
        <v>0</v>
      </c>
      <c r="AL1424" s="63">
        <v>0</v>
      </c>
      <c r="AM1424" s="63">
        <v>0</v>
      </c>
      <c r="AN1424" s="63">
        <v>0</v>
      </c>
      <c r="AO1424" s="63">
        <v>0</v>
      </c>
      <c r="AP1424" s="63">
        <v>0</v>
      </c>
      <c r="AQ1424" s="63">
        <v>0</v>
      </c>
      <c r="AR1424" s="63">
        <v>0</v>
      </c>
      <c r="AS1424" s="63">
        <v>0</v>
      </c>
      <c r="AT1424" s="63">
        <v>0</v>
      </c>
      <c r="AU1424" s="63">
        <v>0</v>
      </c>
      <c r="AV1424" s="63">
        <v>0</v>
      </c>
      <c r="AW1424" s="63">
        <v>0</v>
      </c>
      <c r="AX1424" s="63">
        <v>0</v>
      </c>
      <c r="AY1424" s="63">
        <v>0</v>
      </c>
      <c r="BA1424" s="5">
        <f>IF(Q1424&gt;0,RANK(Q1424,(N1424:P1424,Q1424:AE1424)),0)</f>
        <v>3</v>
      </c>
      <c r="BB1424" s="5">
        <f>IF(R1424&gt;0,RANK(R1424,(N1424:P1424,Q1424:AE1424)),0)</f>
        <v>5</v>
      </c>
      <c r="BC1424" s="5">
        <f>IF(T1424&gt;0,RANK(T1424,(N1424:P1424,Q1424:AE1424)),0)</f>
        <v>7</v>
      </c>
      <c r="BD1424" s="5">
        <f>IF(S1424&gt;0,RANK(S1424,(N1424:P1424,Q1424:AE1424)),0)</f>
        <v>12</v>
      </c>
      <c r="BE1424" s="2">
        <f t="shared" si="586"/>
        <v>9.1491781246769363E-3</v>
      </c>
      <c r="BF1424" s="2">
        <f t="shared" si="587"/>
        <v>2.429442778869017E-3</v>
      </c>
      <c r="BG1424" s="2">
        <f t="shared" si="588"/>
        <v>2.0676108756332058E-3</v>
      </c>
      <c r="BH1424" s="2">
        <f t="shared" si="589"/>
        <v>5.1690271890830144E-5</v>
      </c>
      <c r="BJ1424" t="s">
        <v>659</v>
      </c>
      <c r="BK1424" t="s">
        <v>2723</v>
      </c>
      <c r="BL1424" s="8">
        <v>1</v>
      </c>
      <c r="BN1424" s="112">
        <v>27</v>
      </c>
      <c r="BO1424" s="114">
        <v>99</v>
      </c>
      <c r="BP1424" s="118">
        <f t="shared" si="580"/>
        <v>27099</v>
      </c>
      <c r="BQ1424" s="118">
        <f t="shared" si="579"/>
        <v>27099</v>
      </c>
      <c r="BR1424" s="5" t="s">
        <v>3151</v>
      </c>
      <c r="CH1424" s="63">
        <v>0</v>
      </c>
      <c r="CI1424" s="63">
        <v>0</v>
      </c>
      <c r="CJ1424" s="63">
        <v>0</v>
      </c>
      <c r="CK1424" s="8">
        <v>0</v>
      </c>
      <c r="CL1424" s="8">
        <v>0</v>
      </c>
    </row>
    <row r="1425" spans="1:90" ht="15" hidden="1" customHeight="1" outlineLevel="1">
      <c r="A1425" t="s">
        <v>1867</v>
      </c>
      <c r="B1425" t="s">
        <v>2723</v>
      </c>
      <c r="C1425" s="1">
        <f t="shared" si="581"/>
        <v>4896</v>
      </c>
      <c r="D1425" s="5">
        <f>IF(N1425&gt;0, RANK(N1425,(N1425:P1425,Q1425:AE1425)),0)</f>
        <v>2</v>
      </c>
      <c r="E1425" s="5">
        <f>IF(O1425&gt;0,RANK(O1425,(N1425:P1425,Q1425:AE1425)),0)</f>
        <v>1</v>
      </c>
      <c r="F1425" s="5">
        <f>IF(P1425&gt;0,RANK(P1425,(N1425:P1425,Q1425:AE1425)),0)</f>
        <v>7</v>
      </c>
      <c r="G1425" s="129">
        <f t="shared" si="590"/>
        <v>1914</v>
      </c>
      <c r="H1425" s="134">
        <f t="shared" si="591"/>
        <v>0.39093137254901961</v>
      </c>
      <c r="I1425" s="2"/>
      <c r="J1425" s="2">
        <f t="shared" si="582"/>
        <v>0.29595588235294118</v>
      </c>
      <c r="K1425" s="2">
        <f t="shared" si="583"/>
        <v>0.68688725490196079</v>
      </c>
      <c r="L1425" s="2">
        <f t="shared" si="584"/>
        <v>1.6339869281045752E-3</v>
      </c>
      <c r="M1425" s="2">
        <f t="shared" si="585"/>
        <v>1.5522875816993515E-2</v>
      </c>
      <c r="N1425" s="63">
        <v>1449</v>
      </c>
      <c r="O1425" s="63">
        <v>3363</v>
      </c>
      <c r="P1425" s="63">
        <v>8</v>
      </c>
      <c r="Q1425" s="63">
        <v>32</v>
      </c>
      <c r="R1425" s="63">
        <v>10</v>
      </c>
      <c r="S1425" s="63">
        <v>0</v>
      </c>
      <c r="T1425" s="63">
        <v>8</v>
      </c>
      <c r="U1425" s="63">
        <v>9</v>
      </c>
      <c r="V1425" s="63">
        <v>2</v>
      </c>
      <c r="W1425" s="63">
        <v>11</v>
      </c>
      <c r="X1425" s="63">
        <v>2</v>
      </c>
      <c r="Y1425" s="63">
        <v>0</v>
      </c>
      <c r="Z1425" s="63">
        <v>2</v>
      </c>
      <c r="AA1425" s="63">
        <v>0</v>
      </c>
      <c r="AB1425" s="63">
        <v>0</v>
      </c>
      <c r="AC1425" s="63">
        <v>0</v>
      </c>
      <c r="AD1425" s="63">
        <v>0</v>
      </c>
      <c r="AE1425" s="63">
        <v>0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0</v>
      </c>
      <c r="AL1425" s="63">
        <v>0</v>
      </c>
      <c r="AM1425" s="63">
        <v>0</v>
      </c>
      <c r="AN1425" s="63">
        <v>0</v>
      </c>
      <c r="AO1425" s="63">
        <v>0</v>
      </c>
      <c r="AP1425" s="63">
        <v>0</v>
      </c>
      <c r="AQ1425" s="63">
        <v>0</v>
      </c>
      <c r="AR1425" s="63">
        <v>0</v>
      </c>
      <c r="AS1425" s="63">
        <v>0</v>
      </c>
      <c r="AT1425" s="63">
        <v>0</v>
      </c>
      <c r="AU1425" s="63">
        <v>0</v>
      </c>
      <c r="AV1425" s="63">
        <v>0</v>
      </c>
      <c r="AW1425" s="63">
        <v>0</v>
      </c>
      <c r="AX1425" s="63">
        <v>0</v>
      </c>
      <c r="AY1425" s="63">
        <v>0</v>
      </c>
      <c r="BA1425" s="5">
        <f>IF(Q1425&gt;0,RANK(Q1425,(N1425:P1425,Q1425:AE1425)),0)</f>
        <v>3</v>
      </c>
      <c r="BB1425" s="5">
        <f>IF(R1425&gt;0,RANK(R1425,(N1425:P1425,Q1425:AE1425)),0)</f>
        <v>5</v>
      </c>
      <c r="BC1425" s="5">
        <f>IF(T1425&gt;0,RANK(T1425,(N1425:P1425,Q1425:AE1425)),0)</f>
        <v>7</v>
      </c>
      <c r="BD1425" s="5">
        <f>IF(S1425&gt;0,RANK(S1425,(N1425:P1425,Q1425:AE1425)),0)</f>
        <v>0</v>
      </c>
      <c r="BE1425" s="2">
        <f t="shared" si="586"/>
        <v>6.5359477124183009E-3</v>
      </c>
      <c r="BF1425" s="2">
        <f t="shared" si="587"/>
        <v>2.0424836601307191E-3</v>
      </c>
      <c r="BG1425" s="2">
        <f t="shared" si="588"/>
        <v>1.6339869281045752E-3</v>
      </c>
      <c r="BH1425" s="2">
        <f t="shared" si="589"/>
        <v>0</v>
      </c>
      <c r="BJ1425" t="s">
        <v>1867</v>
      </c>
      <c r="BK1425" t="s">
        <v>2723</v>
      </c>
      <c r="BL1425" s="8">
        <v>7</v>
      </c>
      <c r="BN1425" s="112">
        <v>27</v>
      </c>
      <c r="BO1425" s="114">
        <v>101</v>
      </c>
      <c r="BP1425" s="118">
        <f t="shared" si="580"/>
        <v>27101</v>
      </c>
      <c r="BQ1425" s="118">
        <f t="shared" si="579"/>
        <v>27101</v>
      </c>
      <c r="BR1425" s="5" t="s">
        <v>3151</v>
      </c>
      <c r="CH1425" s="63">
        <v>0</v>
      </c>
      <c r="CI1425" s="63">
        <v>0</v>
      </c>
      <c r="CJ1425" s="63">
        <v>0</v>
      </c>
      <c r="CK1425" s="8">
        <v>0</v>
      </c>
      <c r="CL1425" s="8">
        <v>0</v>
      </c>
    </row>
    <row r="1426" spans="1:90" ht="15" hidden="1" customHeight="1" outlineLevel="1">
      <c r="A1426" t="s">
        <v>1119</v>
      </c>
      <c r="B1426" t="s">
        <v>2723</v>
      </c>
      <c r="C1426" s="1">
        <f t="shared" si="581"/>
        <v>19124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>IF(P1426&gt;0,RANK(P1426,(N1426:P1426,Q1426:AE1426)),0)</f>
        <v>7</v>
      </c>
      <c r="G1426" s="129">
        <f t="shared" si="590"/>
        <v>604</v>
      </c>
      <c r="H1426" s="134">
        <f t="shared" si="591"/>
        <v>3.1583350763438614E-2</v>
      </c>
      <c r="I1426" s="2"/>
      <c r="J1426" s="2">
        <f t="shared" si="582"/>
        <v>0.50313741895001041</v>
      </c>
      <c r="K1426" s="2">
        <f t="shared" si="583"/>
        <v>0.47155406818657186</v>
      </c>
      <c r="L1426" s="2">
        <f t="shared" si="584"/>
        <v>2.0916126333403052E-3</v>
      </c>
      <c r="M1426" s="2">
        <f t="shared" si="585"/>
        <v>2.3216900230077428E-2</v>
      </c>
      <c r="N1426" s="63">
        <v>9622</v>
      </c>
      <c r="O1426" s="63">
        <v>9018</v>
      </c>
      <c r="P1426" s="63">
        <v>40</v>
      </c>
      <c r="Q1426" s="63">
        <v>222</v>
      </c>
      <c r="R1426" s="63">
        <v>78</v>
      </c>
      <c r="S1426" s="63">
        <v>0</v>
      </c>
      <c r="T1426" s="63">
        <v>37</v>
      </c>
      <c r="U1426" s="63">
        <v>42</v>
      </c>
      <c r="V1426" s="63">
        <v>4</v>
      </c>
      <c r="W1426" s="63">
        <v>53</v>
      </c>
      <c r="X1426" s="63">
        <v>7</v>
      </c>
      <c r="Y1426" s="63">
        <v>0</v>
      </c>
      <c r="Z1426" s="63">
        <v>1</v>
      </c>
      <c r="AA1426" s="63">
        <v>0</v>
      </c>
      <c r="AB1426" s="63">
        <v>0</v>
      </c>
      <c r="AC1426" s="63">
        <v>0</v>
      </c>
      <c r="AD1426" s="63">
        <v>0</v>
      </c>
      <c r="AE1426" s="63">
        <v>0</v>
      </c>
      <c r="AF1426" s="63">
        <v>0</v>
      </c>
      <c r="AG1426" s="63">
        <v>0</v>
      </c>
      <c r="AH1426" s="63">
        <v>0</v>
      </c>
      <c r="AI1426" s="63">
        <v>0</v>
      </c>
      <c r="AJ1426" s="63">
        <v>0</v>
      </c>
      <c r="AK1426" s="63">
        <v>0</v>
      </c>
      <c r="AL1426" s="63">
        <v>0</v>
      </c>
      <c r="AM1426" s="63">
        <v>0</v>
      </c>
      <c r="AN1426" s="63">
        <v>0</v>
      </c>
      <c r="AO1426" s="63">
        <v>0</v>
      </c>
      <c r="AP1426" s="63">
        <v>0</v>
      </c>
      <c r="AQ1426" s="63">
        <v>0</v>
      </c>
      <c r="AR1426" s="63">
        <v>0</v>
      </c>
      <c r="AS1426" s="63">
        <v>0</v>
      </c>
      <c r="AT1426" s="63">
        <v>0</v>
      </c>
      <c r="AU1426" s="63">
        <v>0</v>
      </c>
      <c r="AV1426" s="63">
        <v>0</v>
      </c>
      <c r="AW1426" s="63">
        <v>0</v>
      </c>
      <c r="AX1426" s="63">
        <v>0</v>
      </c>
      <c r="AY1426" s="63">
        <v>0</v>
      </c>
      <c r="BA1426" s="5">
        <f>IF(Q1426&gt;0,RANK(Q1426,(N1426:P1426,Q1426:AE1426)),0)</f>
        <v>3</v>
      </c>
      <c r="BB1426" s="5">
        <f>IF(R1426&gt;0,RANK(R1426,(N1426:P1426,Q1426:AE1426)),0)</f>
        <v>4</v>
      </c>
      <c r="BC1426" s="5">
        <f>IF(T1426&gt;0,RANK(T1426,(N1426:P1426,Q1426:AE1426)),0)</f>
        <v>8</v>
      </c>
      <c r="BD1426" s="5">
        <f>IF(S1426&gt;0,RANK(S1426,(N1426:P1426,Q1426:AE1426)),0)</f>
        <v>0</v>
      </c>
      <c r="BE1426" s="2">
        <f t="shared" si="586"/>
        <v>1.1608450115038695E-2</v>
      </c>
      <c r="BF1426" s="2">
        <f t="shared" si="587"/>
        <v>4.0786446350135957E-3</v>
      </c>
      <c r="BG1426" s="2">
        <f t="shared" si="588"/>
        <v>1.9347416858397826E-3</v>
      </c>
      <c r="BH1426" s="2">
        <f t="shared" si="589"/>
        <v>0</v>
      </c>
      <c r="BJ1426" t="s">
        <v>1119</v>
      </c>
      <c r="BK1426" t="s">
        <v>2723</v>
      </c>
      <c r="BL1426" s="8">
        <v>1</v>
      </c>
      <c r="BN1426" s="112">
        <v>27</v>
      </c>
      <c r="BO1426" s="114">
        <v>103</v>
      </c>
      <c r="BP1426" s="118">
        <f t="shared" si="580"/>
        <v>27103</v>
      </c>
      <c r="BQ1426" s="118">
        <f t="shared" si="579"/>
        <v>27103</v>
      </c>
      <c r="BR1426" s="5" t="s">
        <v>3151</v>
      </c>
      <c r="CH1426" s="63">
        <v>0</v>
      </c>
      <c r="CI1426" s="63">
        <v>0</v>
      </c>
      <c r="CJ1426" s="63">
        <v>0</v>
      </c>
      <c r="CK1426" s="8">
        <v>0</v>
      </c>
      <c r="CL1426" s="8">
        <v>0</v>
      </c>
    </row>
    <row r="1427" spans="1:90" ht="15" hidden="1" customHeight="1" outlineLevel="1">
      <c r="A1427" t="s">
        <v>420</v>
      </c>
      <c r="B1427" t="s">
        <v>2723</v>
      </c>
      <c r="C1427" s="1">
        <f t="shared" si="581"/>
        <v>8715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8</v>
      </c>
      <c r="G1427" s="129">
        <f t="shared" si="590"/>
        <v>2667</v>
      </c>
      <c r="H1427" s="134">
        <f t="shared" si="591"/>
        <v>0.30602409638554218</v>
      </c>
      <c r="I1427" s="2"/>
      <c r="J1427" s="2">
        <f t="shared" si="582"/>
        <v>0.33654618473895581</v>
      </c>
      <c r="K1427" s="2">
        <f t="shared" si="583"/>
        <v>0.64257028112449799</v>
      </c>
      <c r="L1427" s="2">
        <f t="shared" si="584"/>
        <v>1.9506597819850832E-3</v>
      </c>
      <c r="M1427" s="2">
        <f t="shared" si="585"/>
        <v>1.8932874354561115E-2</v>
      </c>
      <c r="N1427" s="63">
        <v>2933</v>
      </c>
      <c r="O1427" s="63">
        <v>5600</v>
      </c>
      <c r="P1427" s="63">
        <v>17</v>
      </c>
      <c r="Q1427" s="63">
        <v>59</v>
      </c>
      <c r="R1427" s="63">
        <v>19</v>
      </c>
      <c r="S1427" s="63">
        <v>0</v>
      </c>
      <c r="T1427" s="63">
        <v>27</v>
      </c>
      <c r="U1427" s="63">
        <v>28</v>
      </c>
      <c r="V1427" s="63">
        <v>5</v>
      </c>
      <c r="W1427" s="63">
        <v>21</v>
      </c>
      <c r="X1427" s="63">
        <v>4</v>
      </c>
      <c r="Y1427" s="63">
        <v>0</v>
      </c>
      <c r="Z1427" s="63">
        <v>2</v>
      </c>
      <c r="AA1427" s="63">
        <v>0</v>
      </c>
      <c r="AB1427" s="63">
        <v>0</v>
      </c>
      <c r="AC1427" s="63">
        <v>0</v>
      </c>
      <c r="AD1427" s="63">
        <v>0</v>
      </c>
      <c r="AE1427" s="63">
        <v>0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0</v>
      </c>
      <c r="AL1427" s="63">
        <v>0</v>
      </c>
      <c r="AM1427" s="63">
        <v>0</v>
      </c>
      <c r="AN1427" s="63">
        <v>0</v>
      </c>
      <c r="AO1427" s="63">
        <v>0</v>
      </c>
      <c r="AP1427" s="63">
        <v>0</v>
      </c>
      <c r="AQ1427" s="63">
        <v>0</v>
      </c>
      <c r="AR1427" s="63">
        <v>0</v>
      </c>
      <c r="AS1427" s="63">
        <v>0</v>
      </c>
      <c r="AT1427" s="63">
        <v>0</v>
      </c>
      <c r="AU1427" s="63">
        <v>0</v>
      </c>
      <c r="AV1427" s="63">
        <v>0</v>
      </c>
      <c r="AW1427" s="63">
        <v>0</v>
      </c>
      <c r="AX1427" s="63">
        <v>0</v>
      </c>
      <c r="AY1427" s="63">
        <v>0</v>
      </c>
      <c r="BA1427" s="5">
        <f>IF(Q1427&gt;0,RANK(Q1427,(N1427:P1427,Q1427:AE1427)),0)</f>
        <v>3</v>
      </c>
      <c r="BB1427" s="5">
        <f>IF(R1427&gt;0,RANK(R1427,(N1427:P1427,Q1427:AE1427)),0)</f>
        <v>7</v>
      </c>
      <c r="BC1427" s="5">
        <f>IF(T1427&gt;0,RANK(T1427,(N1427:P1427,Q1427:AE1427)),0)</f>
        <v>5</v>
      </c>
      <c r="BD1427" s="5">
        <f>IF(S1427&gt;0,RANK(S1427,(N1427:P1427,Q1427:AE1427)),0)</f>
        <v>0</v>
      </c>
      <c r="BE1427" s="2">
        <f t="shared" si="586"/>
        <v>6.7699368904188184E-3</v>
      </c>
      <c r="BF1427" s="2">
        <f t="shared" si="587"/>
        <v>2.1801491681009751E-3</v>
      </c>
      <c r="BG1427" s="2">
        <f t="shared" si="588"/>
        <v>3.098106712564544E-3</v>
      </c>
      <c r="BH1427" s="2">
        <f t="shared" si="589"/>
        <v>0</v>
      </c>
      <c r="BJ1427" t="s">
        <v>420</v>
      </c>
      <c r="BK1427" t="s">
        <v>2723</v>
      </c>
      <c r="BL1427" s="8">
        <v>1</v>
      </c>
      <c r="BN1427" s="112">
        <v>27</v>
      </c>
      <c r="BO1427" s="114">
        <v>105</v>
      </c>
      <c r="BP1427" s="118">
        <f t="shared" si="580"/>
        <v>27105</v>
      </c>
      <c r="BQ1427" s="118">
        <f t="shared" si="579"/>
        <v>27105</v>
      </c>
      <c r="BR1427" s="5" t="s">
        <v>3151</v>
      </c>
      <c r="CH1427" s="63">
        <v>0</v>
      </c>
      <c r="CI1427" s="63">
        <v>0</v>
      </c>
      <c r="CJ1427" s="63">
        <v>0</v>
      </c>
      <c r="CK1427" s="8">
        <v>0</v>
      </c>
      <c r="CL1427" s="8">
        <v>0</v>
      </c>
    </row>
    <row r="1428" spans="1:90" ht="15" hidden="1" customHeight="1" outlineLevel="1">
      <c r="A1428" t="s">
        <v>1932</v>
      </c>
      <c r="B1428" t="s">
        <v>2723</v>
      </c>
      <c r="C1428" s="1">
        <f t="shared" si="581"/>
        <v>3442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>IF(P1428&gt;0,RANK(P1428,(N1428:P1428,Q1428:AE1428)),0)</f>
        <v>4</v>
      </c>
      <c r="G1428" s="129">
        <f t="shared" si="590"/>
        <v>550</v>
      </c>
      <c r="H1428" s="134">
        <f t="shared" si="591"/>
        <v>0.15979081929110983</v>
      </c>
      <c r="I1428" s="2"/>
      <c r="J1428" s="2">
        <f t="shared" si="582"/>
        <v>0.40790238233585124</v>
      </c>
      <c r="K1428" s="2">
        <f t="shared" si="583"/>
        <v>0.56769320162696102</v>
      </c>
      <c r="L1428" s="2">
        <f t="shared" si="584"/>
        <v>5.2295177222545031E-3</v>
      </c>
      <c r="M1428" s="2">
        <f t="shared" si="585"/>
        <v>1.917489831493329E-2</v>
      </c>
      <c r="N1428" s="63">
        <v>1404</v>
      </c>
      <c r="O1428" s="63">
        <v>1954</v>
      </c>
      <c r="P1428" s="63">
        <v>18</v>
      </c>
      <c r="Q1428" s="63">
        <v>31</v>
      </c>
      <c r="R1428" s="63">
        <v>10</v>
      </c>
      <c r="S1428" s="63">
        <v>0</v>
      </c>
      <c r="T1428" s="63">
        <v>8</v>
      </c>
      <c r="U1428" s="63">
        <v>6</v>
      </c>
      <c r="V1428" s="63">
        <v>0</v>
      </c>
      <c r="W1428" s="63">
        <v>8</v>
      </c>
      <c r="X1428" s="63">
        <v>3</v>
      </c>
      <c r="Y1428" s="63">
        <v>0</v>
      </c>
      <c r="Z1428" s="63">
        <v>0</v>
      </c>
      <c r="AA1428" s="63">
        <v>0</v>
      </c>
      <c r="AB1428" s="63">
        <v>0</v>
      </c>
      <c r="AC1428" s="63">
        <v>0</v>
      </c>
      <c r="AD1428" s="63">
        <v>0</v>
      </c>
      <c r="AE1428" s="63">
        <v>0</v>
      </c>
      <c r="AF1428" s="63">
        <v>0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0</v>
      </c>
      <c r="AP1428" s="63">
        <v>0</v>
      </c>
      <c r="AQ1428" s="63">
        <v>0</v>
      </c>
      <c r="AR1428" s="63">
        <v>0</v>
      </c>
      <c r="AS1428" s="63">
        <v>0</v>
      </c>
      <c r="AT1428" s="63">
        <v>0</v>
      </c>
      <c r="AU1428" s="63">
        <v>0</v>
      </c>
      <c r="AV1428" s="63">
        <v>0</v>
      </c>
      <c r="AW1428" s="63">
        <v>0</v>
      </c>
      <c r="AX1428" s="63">
        <v>0</v>
      </c>
      <c r="AY1428" s="63">
        <v>0</v>
      </c>
      <c r="BA1428" s="5">
        <f>IF(Q1428&gt;0,RANK(Q1428,(N1428:P1428,Q1428:AE1428)),0)</f>
        <v>3</v>
      </c>
      <c r="BB1428" s="5">
        <f>IF(R1428&gt;0,RANK(R1428,(N1428:P1428,Q1428:AE1428)),0)</f>
        <v>5</v>
      </c>
      <c r="BC1428" s="5">
        <f>IF(T1428&gt;0,RANK(T1428,(N1428:P1428,Q1428:AE1428)),0)</f>
        <v>6</v>
      </c>
      <c r="BD1428" s="5">
        <f>IF(S1428&gt;0,RANK(S1428,(N1428:P1428,Q1428:AE1428)),0)</f>
        <v>0</v>
      </c>
      <c r="BE1428" s="2">
        <f t="shared" si="586"/>
        <v>9.0063916327716449E-3</v>
      </c>
      <c r="BF1428" s="2">
        <f t="shared" si="587"/>
        <v>2.905287623474724E-3</v>
      </c>
      <c r="BG1428" s="2">
        <f t="shared" si="588"/>
        <v>2.3242300987797791E-3</v>
      </c>
      <c r="BH1428" s="2">
        <f t="shared" si="589"/>
        <v>0</v>
      </c>
      <c r="BJ1428" t="s">
        <v>1932</v>
      </c>
      <c r="BK1428" t="s">
        <v>2723</v>
      </c>
      <c r="BL1428" s="8">
        <v>7</v>
      </c>
      <c r="BN1428" s="112">
        <v>27</v>
      </c>
      <c r="BO1428" s="114">
        <v>107</v>
      </c>
      <c r="BP1428" s="118">
        <f t="shared" si="580"/>
        <v>27107</v>
      </c>
      <c r="BQ1428" s="118">
        <f t="shared" si="579"/>
        <v>27107</v>
      </c>
      <c r="BR1428" s="5" t="s">
        <v>3151</v>
      </c>
      <c r="CH1428" s="63">
        <v>0</v>
      </c>
      <c r="CI1428" s="63">
        <v>0</v>
      </c>
      <c r="CJ1428" s="63">
        <v>0</v>
      </c>
      <c r="CK1428" s="8">
        <v>0</v>
      </c>
      <c r="CL1428" s="8">
        <v>0</v>
      </c>
    </row>
    <row r="1429" spans="1:90" ht="15" hidden="1" customHeight="1" outlineLevel="1">
      <c r="A1429" t="s">
        <v>2304</v>
      </c>
      <c r="B1429" t="s">
        <v>2723</v>
      </c>
      <c r="C1429" s="1">
        <f t="shared" si="581"/>
        <v>91386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>IF(P1429&gt;0,RANK(P1429,(N1429:P1429,Q1429:AE1429)),0)</f>
        <v>6</v>
      </c>
      <c r="G1429" s="129">
        <f t="shared" si="590"/>
        <v>9800</v>
      </c>
      <c r="H1429" s="134">
        <f t="shared" si="591"/>
        <v>0.10723743242947498</v>
      </c>
      <c r="I1429" s="2"/>
      <c r="J1429" s="2">
        <f t="shared" si="582"/>
        <v>0.54157091895914033</v>
      </c>
      <c r="K1429" s="2">
        <f t="shared" si="583"/>
        <v>0.43433348652966536</v>
      </c>
      <c r="L1429" s="2">
        <f t="shared" si="584"/>
        <v>2.0681504825684461E-3</v>
      </c>
      <c r="M1429" s="2">
        <f t="shared" si="585"/>
        <v>2.2027444028625862E-2</v>
      </c>
      <c r="N1429" s="63">
        <v>49492</v>
      </c>
      <c r="O1429" s="63">
        <v>39692</v>
      </c>
      <c r="P1429" s="63">
        <v>189</v>
      </c>
      <c r="Q1429" s="63">
        <v>1078</v>
      </c>
      <c r="R1429" s="63">
        <v>263</v>
      </c>
      <c r="S1429" s="63">
        <v>1</v>
      </c>
      <c r="T1429" s="63">
        <v>159</v>
      </c>
      <c r="U1429" s="63">
        <v>188</v>
      </c>
      <c r="V1429" s="63">
        <v>14</v>
      </c>
      <c r="W1429" s="63">
        <v>264</v>
      </c>
      <c r="X1429" s="63">
        <v>11</v>
      </c>
      <c r="Y1429" s="63">
        <v>0</v>
      </c>
      <c r="Z1429" s="63">
        <v>33</v>
      </c>
      <c r="AA1429" s="63">
        <v>0</v>
      </c>
      <c r="AB1429" s="63">
        <v>0</v>
      </c>
      <c r="AC1429" s="63">
        <v>0</v>
      </c>
      <c r="AD1429" s="63">
        <v>0</v>
      </c>
      <c r="AE1429" s="63">
        <v>0</v>
      </c>
      <c r="AF1429" s="63">
        <v>0</v>
      </c>
      <c r="AG1429" s="63">
        <v>0</v>
      </c>
      <c r="AH1429" s="63">
        <v>0</v>
      </c>
      <c r="AI1429" s="63">
        <v>0</v>
      </c>
      <c r="AJ1429" s="63">
        <v>2</v>
      </c>
      <c r="AK1429" s="63">
        <v>0</v>
      </c>
      <c r="AL1429" s="63">
        <v>0</v>
      </c>
      <c r="AM1429" s="63">
        <v>0</v>
      </c>
      <c r="AN1429" s="63">
        <v>0</v>
      </c>
      <c r="AO1429" s="63">
        <v>0</v>
      </c>
      <c r="AP1429" s="63">
        <v>0</v>
      </c>
      <c r="AQ1429" s="63">
        <v>0</v>
      </c>
      <c r="AR1429" s="63">
        <v>0</v>
      </c>
      <c r="AS1429" s="63">
        <v>0</v>
      </c>
      <c r="AT1429" s="63">
        <v>0</v>
      </c>
      <c r="AU1429" s="63">
        <v>0</v>
      </c>
      <c r="AV1429" s="63">
        <v>0</v>
      </c>
      <c r="AW1429" s="63">
        <v>0</v>
      </c>
      <c r="AX1429" s="63">
        <v>0</v>
      </c>
      <c r="AY1429" s="63">
        <v>0</v>
      </c>
      <c r="BA1429" s="5">
        <f>IF(Q1429&gt;0,RANK(Q1429,(N1429:P1429,Q1429:AE1429)),0)</f>
        <v>3</v>
      </c>
      <c r="BB1429" s="5">
        <f>IF(R1429&gt;0,RANK(R1429,(N1429:P1429,Q1429:AE1429)),0)</f>
        <v>5</v>
      </c>
      <c r="BC1429" s="5">
        <f>IF(T1429&gt;0,RANK(T1429,(N1429:P1429,Q1429:AE1429)),0)</f>
        <v>8</v>
      </c>
      <c r="BD1429" s="5">
        <f>IF(S1429&gt;0,RANK(S1429,(N1429:P1429,Q1429:AE1429)),0)</f>
        <v>12</v>
      </c>
      <c r="BE1429" s="2">
        <f t="shared" si="586"/>
        <v>1.1796117567242248E-2</v>
      </c>
      <c r="BF1429" s="2">
        <f t="shared" si="587"/>
        <v>2.8779025233624405E-3</v>
      </c>
      <c r="BG1429" s="2">
        <f t="shared" si="588"/>
        <v>1.7398726281925021E-3</v>
      </c>
      <c r="BH1429" s="2">
        <f t="shared" si="589"/>
        <v>1.0942595145864793E-5</v>
      </c>
      <c r="BJ1429" t="s">
        <v>2304</v>
      </c>
      <c r="BK1429" t="s">
        <v>2723</v>
      </c>
      <c r="BL1429" s="8">
        <v>1</v>
      </c>
      <c r="BN1429" s="112">
        <v>27</v>
      </c>
      <c r="BO1429" s="114">
        <v>109</v>
      </c>
      <c r="BP1429" s="118">
        <f t="shared" si="580"/>
        <v>27109</v>
      </c>
      <c r="BQ1429" s="118">
        <f t="shared" si="579"/>
        <v>27109</v>
      </c>
      <c r="BR1429" s="5" t="s">
        <v>3151</v>
      </c>
      <c r="CH1429" s="63">
        <v>0</v>
      </c>
      <c r="CI1429" s="63">
        <v>0</v>
      </c>
      <c r="CJ1429" s="63">
        <v>0</v>
      </c>
      <c r="CK1429" s="8">
        <v>0</v>
      </c>
      <c r="CL1429" s="8">
        <v>0</v>
      </c>
    </row>
    <row r="1430" spans="1:90" ht="15" hidden="1" customHeight="1" outlineLevel="1">
      <c r="A1430" t="s">
        <v>960</v>
      </c>
      <c r="B1430" t="s">
        <v>2723</v>
      </c>
      <c r="C1430" s="1">
        <f t="shared" si="581"/>
        <v>36401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7</v>
      </c>
      <c r="G1430" s="129">
        <f t="shared" si="590"/>
        <v>11842</v>
      </c>
      <c r="H1430" s="134">
        <f t="shared" si="591"/>
        <v>0.32532073294689706</v>
      </c>
      <c r="I1430" s="2"/>
      <c r="J1430" s="2">
        <f t="shared" si="582"/>
        <v>0.32850745858630259</v>
      </c>
      <c r="K1430" s="2">
        <f t="shared" si="583"/>
        <v>0.6538281915331996</v>
      </c>
      <c r="L1430" s="2">
        <f t="shared" si="584"/>
        <v>2.005439411005192E-3</v>
      </c>
      <c r="M1430" s="2">
        <f t="shared" si="585"/>
        <v>1.5658910469492617E-2</v>
      </c>
      <c r="N1430" s="63">
        <v>11958</v>
      </c>
      <c r="O1430" s="63">
        <v>23800</v>
      </c>
      <c r="P1430" s="63">
        <v>73</v>
      </c>
      <c r="Q1430" s="63">
        <v>256</v>
      </c>
      <c r="R1430" s="63">
        <v>76</v>
      </c>
      <c r="S1430" s="63">
        <v>3</v>
      </c>
      <c r="T1430" s="63">
        <v>51</v>
      </c>
      <c r="U1430" s="63">
        <v>90</v>
      </c>
      <c r="V1430" s="63">
        <v>3</v>
      </c>
      <c r="W1430" s="63">
        <v>84</v>
      </c>
      <c r="X1430" s="63">
        <v>3</v>
      </c>
      <c r="Y1430" s="63">
        <v>0</v>
      </c>
      <c r="Z1430" s="63">
        <v>4</v>
      </c>
      <c r="AA1430" s="63">
        <v>0</v>
      </c>
      <c r="AB1430" s="63">
        <v>0</v>
      </c>
      <c r="AC1430" s="63">
        <v>0</v>
      </c>
      <c r="AD1430" s="63">
        <v>0</v>
      </c>
      <c r="AE1430" s="63">
        <v>0</v>
      </c>
      <c r="AF1430" s="63">
        <v>0</v>
      </c>
      <c r="AG1430" s="63">
        <v>0</v>
      </c>
      <c r="AH1430" s="63">
        <v>0</v>
      </c>
      <c r="AI1430" s="63">
        <v>0</v>
      </c>
      <c r="AJ1430" s="63">
        <v>0</v>
      </c>
      <c r="AK1430" s="63">
        <v>0</v>
      </c>
      <c r="AL1430" s="63">
        <v>0</v>
      </c>
      <c r="AM1430" s="63">
        <v>0</v>
      </c>
      <c r="AN1430" s="63">
        <v>0</v>
      </c>
      <c r="AO1430" s="63">
        <v>0</v>
      </c>
      <c r="AP1430" s="63">
        <v>0</v>
      </c>
      <c r="AQ1430" s="63">
        <v>0</v>
      </c>
      <c r="AR1430" s="63">
        <v>0</v>
      </c>
      <c r="AS1430" s="63">
        <v>0</v>
      </c>
      <c r="AT1430" s="63">
        <v>0</v>
      </c>
      <c r="AU1430" s="63">
        <v>0</v>
      </c>
      <c r="AV1430" s="63">
        <v>0</v>
      </c>
      <c r="AW1430" s="63">
        <v>0</v>
      </c>
      <c r="AX1430" s="63">
        <v>0</v>
      </c>
      <c r="AY1430" s="63">
        <v>0</v>
      </c>
      <c r="BA1430" s="5">
        <f>IF(Q1430&gt;0,RANK(Q1430,(N1430:P1430,Q1430:AE1430)),0)</f>
        <v>3</v>
      </c>
      <c r="BB1430" s="5">
        <f>IF(R1430&gt;0,RANK(R1430,(N1430:P1430,Q1430:AE1430)),0)</f>
        <v>6</v>
      </c>
      <c r="BC1430" s="5">
        <f>IF(T1430&gt;0,RANK(T1430,(N1430:P1430,Q1430:AE1430)),0)</f>
        <v>8</v>
      </c>
      <c r="BD1430" s="5">
        <f>IF(S1430&gt;0,RANK(S1430,(N1430:P1430,Q1430:AE1430)),0)</f>
        <v>10</v>
      </c>
      <c r="BE1430" s="2">
        <f t="shared" si="586"/>
        <v>7.0327738248949206E-3</v>
      </c>
      <c r="BF1430" s="2">
        <f t="shared" si="587"/>
        <v>2.0878547292656796E-3</v>
      </c>
      <c r="BG1430" s="2">
        <f t="shared" si="588"/>
        <v>1.4010604104282849E-3</v>
      </c>
      <c r="BH1430" s="2">
        <f t="shared" si="589"/>
        <v>8.2415318260487344E-5</v>
      </c>
      <c r="BJ1430" t="s">
        <v>960</v>
      </c>
      <c r="BK1430" t="s">
        <v>2723</v>
      </c>
      <c r="BL1430" s="8">
        <v>7</v>
      </c>
      <c r="BN1430" s="112">
        <v>27</v>
      </c>
      <c r="BO1430" s="114">
        <v>111</v>
      </c>
      <c r="BP1430" s="118">
        <f t="shared" si="580"/>
        <v>27111</v>
      </c>
      <c r="BQ1430" s="118">
        <f t="shared" si="579"/>
        <v>27111</v>
      </c>
      <c r="BR1430" s="5" t="s">
        <v>3151</v>
      </c>
      <c r="CH1430" s="63">
        <v>0</v>
      </c>
      <c r="CI1430" s="63">
        <v>0</v>
      </c>
      <c r="CJ1430" s="63">
        <v>0</v>
      </c>
      <c r="CK1430" s="8">
        <v>0</v>
      </c>
      <c r="CL1430" s="8">
        <v>0</v>
      </c>
    </row>
    <row r="1431" spans="1:90" ht="15" hidden="1" customHeight="1" outlineLevel="1">
      <c r="A1431" t="s">
        <v>1724</v>
      </c>
      <c r="B1431" t="s">
        <v>2723</v>
      </c>
      <c r="C1431" s="1">
        <f t="shared" si="581"/>
        <v>7279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5</v>
      </c>
      <c r="G1431" s="129">
        <f t="shared" si="590"/>
        <v>1964</v>
      </c>
      <c r="H1431" s="134">
        <f t="shared" si="591"/>
        <v>0.26981728259376286</v>
      </c>
      <c r="I1431" s="2"/>
      <c r="J1431" s="2">
        <f t="shared" si="582"/>
        <v>0.35279571369693641</v>
      </c>
      <c r="K1431" s="2">
        <f t="shared" si="583"/>
        <v>0.62261299629069922</v>
      </c>
      <c r="L1431" s="2">
        <f t="shared" si="584"/>
        <v>2.1981041351834042E-3</v>
      </c>
      <c r="M1431" s="2">
        <f t="shared" si="585"/>
        <v>2.239318587718097E-2</v>
      </c>
      <c r="N1431" s="63">
        <v>2568</v>
      </c>
      <c r="O1431" s="63">
        <v>4532</v>
      </c>
      <c r="P1431" s="63">
        <v>16</v>
      </c>
      <c r="Q1431" s="63">
        <v>103</v>
      </c>
      <c r="R1431" s="63">
        <v>12</v>
      </c>
      <c r="S1431" s="63">
        <v>2</v>
      </c>
      <c r="T1431" s="63">
        <v>7</v>
      </c>
      <c r="U1431" s="63">
        <v>19</v>
      </c>
      <c r="V1431" s="63">
        <v>3</v>
      </c>
      <c r="W1431" s="63">
        <v>13</v>
      </c>
      <c r="X1431" s="63">
        <v>3</v>
      </c>
      <c r="Y1431" s="63">
        <v>0</v>
      </c>
      <c r="Z1431" s="63">
        <v>1</v>
      </c>
      <c r="AA1431" s="63">
        <v>0</v>
      </c>
      <c r="AB1431" s="63">
        <v>0</v>
      </c>
      <c r="AC1431" s="63">
        <v>0</v>
      </c>
      <c r="AD1431" s="63">
        <v>0</v>
      </c>
      <c r="AE1431" s="63">
        <v>0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0</v>
      </c>
      <c r="AO1431" s="63">
        <v>0</v>
      </c>
      <c r="AP1431" s="63">
        <v>0</v>
      </c>
      <c r="AQ1431" s="63">
        <v>0</v>
      </c>
      <c r="AR1431" s="63">
        <v>0</v>
      </c>
      <c r="AS1431" s="63">
        <v>0</v>
      </c>
      <c r="AT1431" s="63">
        <v>0</v>
      </c>
      <c r="AU1431" s="63">
        <v>0</v>
      </c>
      <c r="AV1431" s="63">
        <v>0</v>
      </c>
      <c r="AW1431" s="63">
        <v>0</v>
      </c>
      <c r="AX1431" s="63">
        <v>0</v>
      </c>
      <c r="AY1431" s="63">
        <v>0</v>
      </c>
      <c r="BA1431" s="5">
        <f>IF(Q1431&gt;0,RANK(Q1431,(N1431:P1431,Q1431:AE1431)),0)</f>
        <v>3</v>
      </c>
      <c r="BB1431" s="5">
        <f>IF(R1431&gt;0,RANK(R1431,(N1431:P1431,Q1431:AE1431)),0)</f>
        <v>7</v>
      </c>
      <c r="BC1431" s="5">
        <f>IF(T1431&gt;0,RANK(T1431,(N1431:P1431,Q1431:AE1431)),0)</f>
        <v>8</v>
      </c>
      <c r="BD1431" s="5">
        <f>IF(S1431&gt;0,RANK(S1431,(N1431:P1431,Q1431:AE1431)),0)</f>
        <v>11</v>
      </c>
      <c r="BE1431" s="2">
        <f t="shared" si="586"/>
        <v>1.4150295370243164E-2</v>
      </c>
      <c r="BF1431" s="2">
        <f t="shared" si="587"/>
        <v>1.6485781013875532E-3</v>
      </c>
      <c r="BG1431" s="2">
        <f t="shared" si="588"/>
        <v>9.6167055914273935E-4</v>
      </c>
      <c r="BH1431" s="2">
        <f t="shared" si="589"/>
        <v>2.7476301689792552E-4</v>
      </c>
      <c r="BJ1431" t="s">
        <v>1724</v>
      </c>
      <c r="BK1431" t="s">
        <v>2723</v>
      </c>
      <c r="BL1431" s="8">
        <v>7</v>
      </c>
      <c r="BN1431" s="112">
        <v>27</v>
      </c>
      <c r="BO1431" s="114">
        <v>113</v>
      </c>
      <c r="BP1431" s="118">
        <f t="shared" si="580"/>
        <v>27113</v>
      </c>
      <c r="BQ1431" s="118">
        <f t="shared" si="579"/>
        <v>27113</v>
      </c>
      <c r="BR1431" s="5" t="s">
        <v>3151</v>
      </c>
      <c r="CH1431" s="63">
        <v>0</v>
      </c>
      <c r="CI1431" s="63">
        <v>0</v>
      </c>
      <c r="CJ1431" s="63">
        <v>0</v>
      </c>
      <c r="CK1431" s="8">
        <v>0</v>
      </c>
      <c r="CL1431" s="8">
        <v>0</v>
      </c>
    </row>
    <row r="1432" spans="1:90" ht="15" hidden="1" customHeight="1" outlineLevel="1">
      <c r="A1432" t="s">
        <v>2009</v>
      </c>
      <c r="B1432" t="s">
        <v>2723</v>
      </c>
      <c r="C1432" s="1">
        <f t="shared" si="581"/>
        <v>16001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8</v>
      </c>
      <c r="G1432" s="129">
        <f t="shared" si="590"/>
        <v>4837</v>
      </c>
      <c r="H1432" s="134">
        <f t="shared" si="591"/>
        <v>0.30229360664958438</v>
      </c>
      <c r="I1432" s="2"/>
      <c r="J1432" s="2">
        <f t="shared" si="582"/>
        <v>0.33866633335416535</v>
      </c>
      <c r="K1432" s="2">
        <f t="shared" si="583"/>
        <v>0.64095994000374978</v>
      </c>
      <c r="L1432" s="2">
        <f t="shared" si="584"/>
        <v>1.4374101618648836E-3</v>
      </c>
      <c r="M1432" s="2">
        <f t="shared" si="585"/>
        <v>1.8936316480220039E-2</v>
      </c>
      <c r="N1432" s="63">
        <v>5419</v>
      </c>
      <c r="O1432" s="63">
        <v>10256</v>
      </c>
      <c r="P1432" s="63">
        <v>23</v>
      </c>
      <c r="Q1432" s="63">
        <v>168</v>
      </c>
      <c r="R1432" s="63">
        <v>51</v>
      </c>
      <c r="S1432" s="63">
        <v>0</v>
      </c>
      <c r="T1432" s="63">
        <v>26</v>
      </c>
      <c r="U1432" s="63">
        <v>25</v>
      </c>
      <c r="V1432" s="63">
        <v>1</v>
      </c>
      <c r="W1432" s="63">
        <v>29</v>
      </c>
      <c r="X1432" s="63">
        <v>3</v>
      </c>
      <c r="Y1432" s="63">
        <v>0</v>
      </c>
      <c r="Z1432" s="63">
        <v>0</v>
      </c>
      <c r="AA1432" s="63">
        <v>0</v>
      </c>
      <c r="AB1432" s="63">
        <v>0</v>
      </c>
      <c r="AC1432" s="63">
        <v>0</v>
      </c>
      <c r="AD1432" s="63">
        <v>0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0</v>
      </c>
      <c r="AM1432" s="63">
        <v>0</v>
      </c>
      <c r="AN1432" s="63">
        <v>0</v>
      </c>
      <c r="AO1432" s="63">
        <v>0</v>
      </c>
      <c r="AP1432" s="63">
        <v>0</v>
      </c>
      <c r="AQ1432" s="63">
        <v>0</v>
      </c>
      <c r="AR1432" s="63">
        <v>0</v>
      </c>
      <c r="AS1432" s="63">
        <v>0</v>
      </c>
      <c r="AT1432" s="63">
        <v>0</v>
      </c>
      <c r="AU1432" s="63">
        <v>0</v>
      </c>
      <c r="AV1432" s="63">
        <v>0</v>
      </c>
      <c r="AW1432" s="63">
        <v>0</v>
      </c>
      <c r="AX1432" s="63">
        <v>0</v>
      </c>
      <c r="AY1432" s="63">
        <v>0</v>
      </c>
      <c r="BA1432" s="5">
        <f>IF(Q1432&gt;0,RANK(Q1432,(N1432:P1432,Q1432:AE1432)),0)</f>
        <v>3</v>
      </c>
      <c r="BB1432" s="5">
        <f>IF(R1432&gt;0,RANK(R1432,(N1432:P1432,Q1432:AE1432)),0)</f>
        <v>4</v>
      </c>
      <c r="BC1432" s="5">
        <f>IF(T1432&gt;0,RANK(T1432,(N1432:P1432,Q1432:AE1432)),0)</f>
        <v>6</v>
      </c>
      <c r="BD1432" s="5">
        <f>IF(S1432&gt;0,RANK(S1432,(N1432:P1432,Q1432:AE1432)),0)</f>
        <v>0</v>
      </c>
      <c r="BE1432" s="2">
        <f t="shared" si="586"/>
        <v>1.0499343791013062E-2</v>
      </c>
      <c r="BF1432" s="2">
        <f t="shared" si="587"/>
        <v>3.1873007937003937E-3</v>
      </c>
      <c r="BG1432" s="2">
        <f t="shared" si="588"/>
        <v>1.6248984438472596E-3</v>
      </c>
      <c r="BH1432" s="2">
        <f t="shared" si="589"/>
        <v>0</v>
      </c>
      <c r="BJ1432" t="s">
        <v>2009</v>
      </c>
      <c r="BK1432" t="s">
        <v>2723</v>
      </c>
      <c r="BL1432" s="8">
        <v>8</v>
      </c>
      <c r="BN1432" s="112">
        <v>27</v>
      </c>
      <c r="BO1432" s="114">
        <v>115</v>
      </c>
      <c r="BP1432" s="118">
        <f t="shared" si="580"/>
        <v>27115</v>
      </c>
      <c r="BQ1432" s="118">
        <f t="shared" si="579"/>
        <v>27115</v>
      </c>
      <c r="BR1432" s="5" t="s">
        <v>3151</v>
      </c>
      <c r="CH1432" s="63">
        <v>0</v>
      </c>
      <c r="CI1432" s="63">
        <v>0</v>
      </c>
      <c r="CJ1432" s="63">
        <v>0</v>
      </c>
      <c r="CK1432" s="8">
        <v>0</v>
      </c>
      <c r="CL1432" s="8">
        <v>0</v>
      </c>
    </row>
    <row r="1433" spans="1:90" ht="15" hidden="1" customHeight="1" outlineLevel="1">
      <c r="A1433" t="s">
        <v>142</v>
      </c>
      <c r="B1433" t="s">
        <v>2723</v>
      </c>
      <c r="C1433" s="1">
        <f t="shared" si="581"/>
        <v>4941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7</v>
      </c>
      <c r="G1433" s="129">
        <f t="shared" si="590"/>
        <v>2247</v>
      </c>
      <c r="H1433" s="134">
        <f t="shared" si="591"/>
        <v>0.45476624165148755</v>
      </c>
      <c r="I1433" s="2"/>
      <c r="J1433" s="2">
        <f t="shared" si="582"/>
        <v>0.26431896377251568</v>
      </c>
      <c r="K1433" s="2">
        <f t="shared" si="583"/>
        <v>0.71908520542400323</v>
      </c>
      <c r="L1433" s="2">
        <f t="shared" si="584"/>
        <v>1.8214936247723133E-3</v>
      </c>
      <c r="M1433" s="2">
        <f t="shared" si="585"/>
        <v>1.4774337178708834E-2</v>
      </c>
      <c r="N1433" s="63">
        <v>1306</v>
      </c>
      <c r="O1433" s="63">
        <v>3553</v>
      </c>
      <c r="P1433" s="63">
        <v>9</v>
      </c>
      <c r="Q1433" s="63">
        <v>25</v>
      </c>
      <c r="R1433" s="63">
        <v>12</v>
      </c>
      <c r="S1433" s="63">
        <v>0</v>
      </c>
      <c r="T1433" s="63">
        <v>11</v>
      </c>
      <c r="U1433" s="63">
        <v>15</v>
      </c>
      <c r="V1433" s="63">
        <v>0</v>
      </c>
      <c r="W1433" s="63">
        <v>9</v>
      </c>
      <c r="X1433" s="63">
        <v>1</v>
      </c>
      <c r="Y1433" s="63">
        <v>0</v>
      </c>
      <c r="Z1433" s="63">
        <v>0</v>
      </c>
      <c r="AA1433" s="63">
        <v>0</v>
      </c>
      <c r="AB1433" s="63">
        <v>0</v>
      </c>
      <c r="AC1433" s="63">
        <v>0</v>
      </c>
      <c r="AD1433" s="63">
        <v>0</v>
      </c>
      <c r="AE1433" s="63">
        <v>0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0</v>
      </c>
      <c r="AL1433" s="63">
        <v>0</v>
      </c>
      <c r="AM1433" s="63">
        <v>0</v>
      </c>
      <c r="AN1433" s="63">
        <v>0</v>
      </c>
      <c r="AO1433" s="63">
        <v>0</v>
      </c>
      <c r="AP1433" s="63">
        <v>0</v>
      </c>
      <c r="AQ1433" s="63">
        <v>0</v>
      </c>
      <c r="AR1433" s="63">
        <v>0</v>
      </c>
      <c r="AS1433" s="63">
        <v>0</v>
      </c>
      <c r="AT1433" s="63">
        <v>0</v>
      </c>
      <c r="AU1433" s="63">
        <v>0</v>
      </c>
      <c r="AV1433" s="63">
        <v>0</v>
      </c>
      <c r="AW1433" s="63">
        <v>0</v>
      </c>
      <c r="AX1433" s="63">
        <v>0</v>
      </c>
      <c r="AY1433" s="63">
        <v>0</v>
      </c>
      <c r="BA1433" s="5">
        <f>IF(Q1433&gt;0,RANK(Q1433,(N1433:P1433,Q1433:AE1433)),0)</f>
        <v>3</v>
      </c>
      <c r="BB1433" s="5">
        <f>IF(R1433&gt;0,RANK(R1433,(N1433:P1433,Q1433:AE1433)),0)</f>
        <v>5</v>
      </c>
      <c r="BC1433" s="5">
        <f>IF(T1433&gt;0,RANK(T1433,(N1433:P1433,Q1433:AE1433)),0)</f>
        <v>6</v>
      </c>
      <c r="BD1433" s="5">
        <f>IF(S1433&gt;0,RANK(S1433,(N1433:P1433,Q1433:AE1433)),0)</f>
        <v>0</v>
      </c>
      <c r="BE1433" s="2">
        <f t="shared" si="586"/>
        <v>5.059704513256426E-3</v>
      </c>
      <c r="BF1433" s="2">
        <f t="shared" si="587"/>
        <v>2.4286581663630845E-3</v>
      </c>
      <c r="BG1433" s="2">
        <f t="shared" si="588"/>
        <v>2.2262699858328272E-3</v>
      </c>
      <c r="BH1433" s="2">
        <f t="shared" si="589"/>
        <v>0</v>
      </c>
      <c r="BJ1433" t="s">
        <v>142</v>
      </c>
      <c r="BK1433" t="s">
        <v>2723</v>
      </c>
      <c r="BL1433" s="8">
        <v>7</v>
      </c>
      <c r="BN1433" s="112">
        <v>27</v>
      </c>
      <c r="BO1433" s="114">
        <v>117</v>
      </c>
      <c r="BP1433" s="118">
        <f t="shared" si="580"/>
        <v>27117</v>
      </c>
      <c r="BQ1433" s="118">
        <f t="shared" si="579"/>
        <v>27117</v>
      </c>
      <c r="BR1433" s="5" t="s">
        <v>3151</v>
      </c>
      <c r="CH1433" s="63">
        <v>0</v>
      </c>
      <c r="CI1433" s="63">
        <v>0</v>
      </c>
      <c r="CJ1433" s="63">
        <v>0</v>
      </c>
      <c r="CK1433" s="8">
        <v>0</v>
      </c>
      <c r="CL1433" s="8">
        <v>0</v>
      </c>
    </row>
    <row r="1434" spans="1:90" ht="15" hidden="1" customHeight="1" outlineLevel="1">
      <c r="A1434" t="s">
        <v>878</v>
      </c>
      <c r="B1434" t="s">
        <v>2723</v>
      </c>
      <c r="C1434" s="1">
        <f t="shared" si="581"/>
        <v>15593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5</v>
      </c>
      <c r="G1434" s="129">
        <f t="shared" si="590"/>
        <v>4425</v>
      </c>
      <c r="H1434" s="134">
        <f t="shared" si="591"/>
        <v>0.28378118386455459</v>
      </c>
      <c r="I1434" s="2"/>
      <c r="J1434" s="2">
        <f t="shared" si="582"/>
        <v>0.34881036362470341</v>
      </c>
      <c r="K1434" s="2">
        <f t="shared" si="583"/>
        <v>0.63259154748925805</v>
      </c>
      <c r="L1434" s="2">
        <f t="shared" si="584"/>
        <v>2.3087282755082407E-3</v>
      </c>
      <c r="M1434" s="2">
        <f t="shared" si="585"/>
        <v>1.6289360610530292E-2</v>
      </c>
      <c r="N1434" s="63">
        <v>5439</v>
      </c>
      <c r="O1434" s="63">
        <v>9864</v>
      </c>
      <c r="P1434" s="63">
        <v>36</v>
      </c>
      <c r="Q1434" s="63">
        <v>123</v>
      </c>
      <c r="R1434" s="63">
        <v>29</v>
      </c>
      <c r="S1434" s="63">
        <v>0</v>
      </c>
      <c r="T1434" s="63">
        <v>28</v>
      </c>
      <c r="U1434" s="63">
        <v>39</v>
      </c>
      <c r="V1434" s="63">
        <v>5</v>
      </c>
      <c r="W1434" s="63">
        <v>26</v>
      </c>
      <c r="X1434" s="63">
        <v>4</v>
      </c>
      <c r="Y1434" s="63">
        <v>0</v>
      </c>
      <c r="Z1434" s="63">
        <v>0</v>
      </c>
      <c r="AA1434" s="63">
        <v>0</v>
      </c>
      <c r="AB1434" s="63">
        <v>0</v>
      </c>
      <c r="AC1434" s="63">
        <v>0</v>
      </c>
      <c r="AD1434" s="63">
        <v>0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0</v>
      </c>
      <c r="AL1434" s="63">
        <v>0</v>
      </c>
      <c r="AM1434" s="63">
        <v>0</v>
      </c>
      <c r="AN1434" s="63">
        <v>0</v>
      </c>
      <c r="AO1434" s="63">
        <v>0</v>
      </c>
      <c r="AP1434" s="63">
        <v>0</v>
      </c>
      <c r="AQ1434" s="63">
        <v>0</v>
      </c>
      <c r="AR1434" s="63">
        <v>0</v>
      </c>
      <c r="AS1434" s="63">
        <v>0</v>
      </c>
      <c r="AT1434" s="63">
        <v>0</v>
      </c>
      <c r="AU1434" s="63">
        <v>0</v>
      </c>
      <c r="AV1434" s="63">
        <v>0</v>
      </c>
      <c r="AW1434" s="63">
        <v>0</v>
      </c>
      <c r="AX1434" s="63">
        <v>0</v>
      </c>
      <c r="AY1434" s="63">
        <v>0</v>
      </c>
      <c r="BA1434" s="5">
        <f>IF(Q1434&gt;0,RANK(Q1434,(N1434:P1434,Q1434:AE1434)),0)</f>
        <v>3</v>
      </c>
      <c r="BB1434" s="5">
        <f>IF(R1434&gt;0,RANK(R1434,(N1434:P1434,Q1434:AE1434)),0)</f>
        <v>6</v>
      </c>
      <c r="BC1434" s="5">
        <f>IF(T1434&gt;0,RANK(T1434,(N1434:P1434,Q1434:AE1434)),0)</f>
        <v>7</v>
      </c>
      <c r="BD1434" s="5">
        <f>IF(S1434&gt;0,RANK(S1434,(N1434:P1434,Q1434:AE1434)),0)</f>
        <v>0</v>
      </c>
      <c r="BE1434" s="2">
        <f t="shared" si="586"/>
        <v>7.8881549413198238E-3</v>
      </c>
      <c r="BF1434" s="2">
        <f t="shared" si="587"/>
        <v>1.8598088886038608E-3</v>
      </c>
      <c r="BG1434" s="2">
        <f t="shared" si="588"/>
        <v>1.7956775476175206E-3</v>
      </c>
      <c r="BH1434" s="2">
        <f t="shared" si="589"/>
        <v>0</v>
      </c>
      <c r="BJ1434" t="s">
        <v>878</v>
      </c>
      <c r="BK1434" t="s">
        <v>2723</v>
      </c>
      <c r="BL1434" s="8">
        <v>7</v>
      </c>
      <c r="BN1434" s="112">
        <v>27</v>
      </c>
      <c r="BO1434" s="114">
        <v>119</v>
      </c>
      <c r="BP1434" s="118">
        <f t="shared" si="580"/>
        <v>27119</v>
      </c>
      <c r="BQ1434" s="118">
        <f t="shared" si="579"/>
        <v>27119</v>
      </c>
      <c r="BR1434" s="5" t="s">
        <v>3151</v>
      </c>
      <c r="CH1434" s="63">
        <v>0</v>
      </c>
      <c r="CI1434" s="63">
        <v>0</v>
      </c>
      <c r="CJ1434" s="63">
        <v>0</v>
      </c>
      <c r="CK1434" s="8">
        <v>0</v>
      </c>
      <c r="CL1434" s="8">
        <v>0</v>
      </c>
    </row>
    <row r="1435" spans="1:90" ht="15" hidden="1" customHeight="1" outlineLevel="1">
      <c r="A1435" t="s">
        <v>567</v>
      </c>
      <c r="B1435" t="s">
        <v>2723</v>
      </c>
      <c r="C1435" s="1">
        <f t="shared" si="581"/>
        <v>7022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>IF(P1435&gt;0,RANK(P1435,(N1435:P1435,Q1435:AE1435)),0)</f>
        <v>7</v>
      </c>
      <c r="G1435" s="129">
        <f t="shared" si="590"/>
        <v>1940</v>
      </c>
      <c r="H1435" s="134">
        <f t="shared" si="591"/>
        <v>0.27627456565081171</v>
      </c>
      <c r="I1435" s="2"/>
      <c r="J1435" s="2">
        <f t="shared" si="582"/>
        <v>0.3527485046995158</v>
      </c>
      <c r="K1435" s="2">
        <f t="shared" si="583"/>
        <v>0.62902307035032756</v>
      </c>
      <c r="L1435" s="2">
        <f t="shared" si="584"/>
        <v>1.8513244090002849E-3</v>
      </c>
      <c r="M1435" s="2">
        <f t="shared" si="585"/>
        <v>1.6377100541156354E-2</v>
      </c>
      <c r="N1435" s="63">
        <v>2477</v>
      </c>
      <c r="O1435" s="63">
        <v>4417</v>
      </c>
      <c r="P1435" s="63">
        <v>13</v>
      </c>
      <c r="Q1435" s="63">
        <v>56</v>
      </c>
      <c r="R1435" s="63">
        <v>16</v>
      </c>
      <c r="S1435" s="63">
        <v>0</v>
      </c>
      <c r="T1435" s="63">
        <v>10</v>
      </c>
      <c r="U1435" s="63">
        <v>18</v>
      </c>
      <c r="V1435" s="63">
        <v>0</v>
      </c>
      <c r="W1435" s="63">
        <v>14</v>
      </c>
      <c r="X1435" s="63">
        <v>0</v>
      </c>
      <c r="Y1435" s="63">
        <v>0</v>
      </c>
      <c r="Z1435" s="63">
        <v>1</v>
      </c>
      <c r="AA1435" s="63">
        <v>0</v>
      </c>
      <c r="AB1435" s="63">
        <v>0</v>
      </c>
      <c r="AC1435" s="63">
        <v>0</v>
      </c>
      <c r="AD1435" s="63">
        <v>0</v>
      </c>
      <c r="AE1435" s="63">
        <v>0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0</v>
      </c>
      <c r="AL1435" s="63">
        <v>0</v>
      </c>
      <c r="AM1435" s="63">
        <v>0</v>
      </c>
      <c r="AN1435" s="63">
        <v>0</v>
      </c>
      <c r="AO1435" s="63">
        <v>0</v>
      </c>
      <c r="AP1435" s="63">
        <v>0</v>
      </c>
      <c r="AQ1435" s="63">
        <v>0</v>
      </c>
      <c r="AR1435" s="63">
        <v>0</v>
      </c>
      <c r="AS1435" s="63">
        <v>0</v>
      </c>
      <c r="AT1435" s="63">
        <v>0</v>
      </c>
      <c r="AU1435" s="63">
        <v>0</v>
      </c>
      <c r="AV1435" s="63">
        <v>0</v>
      </c>
      <c r="AW1435" s="63">
        <v>0</v>
      </c>
      <c r="AX1435" s="63">
        <v>0</v>
      </c>
      <c r="AY1435" s="63">
        <v>0</v>
      </c>
      <c r="BA1435" s="5">
        <f>IF(Q1435&gt;0,RANK(Q1435,(N1435:P1435,Q1435:AE1435)),0)</f>
        <v>3</v>
      </c>
      <c r="BB1435" s="5">
        <f>IF(R1435&gt;0,RANK(R1435,(N1435:P1435,Q1435:AE1435)),0)</f>
        <v>5</v>
      </c>
      <c r="BC1435" s="5">
        <f>IF(T1435&gt;0,RANK(T1435,(N1435:P1435,Q1435:AE1435)),0)</f>
        <v>8</v>
      </c>
      <c r="BD1435" s="5">
        <f>IF(S1435&gt;0,RANK(S1435,(N1435:P1435,Q1435:AE1435)),0)</f>
        <v>0</v>
      </c>
      <c r="BE1435" s="2">
        <f t="shared" si="586"/>
        <v>7.9749359156935339E-3</v>
      </c>
      <c r="BF1435" s="2">
        <f t="shared" si="587"/>
        <v>2.2785531187695814E-3</v>
      </c>
      <c r="BG1435" s="2">
        <f t="shared" si="588"/>
        <v>1.4240956992309882E-3</v>
      </c>
      <c r="BH1435" s="2">
        <f t="shared" si="589"/>
        <v>0</v>
      </c>
      <c r="BJ1435" t="s">
        <v>567</v>
      </c>
      <c r="BK1435" t="s">
        <v>2723</v>
      </c>
      <c r="BL1435" s="8">
        <v>7</v>
      </c>
      <c r="BN1435" s="112">
        <v>27</v>
      </c>
      <c r="BO1435" s="114">
        <v>121</v>
      </c>
      <c r="BP1435" s="118">
        <f t="shared" si="580"/>
        <v>27121</v>
      </c>
      <c r="BQ1435" s="118">
        <f t="shared" si="579"/>
        <v>27121</v>
      </c>
      <c r="BR1435" s="5" t="s">
        <v>3151</v>
      </c>
      <c r="CH1435" s="63">
        <v>0</v>
      </c>
      <c r="CI1435" s="63">
        <v>0</v>
      </c>
      <c r="CJ1435" s="63">
        <v>0</v>
      </c>
      <c r="CK1435" s="8">
        <v>0</v>
      </c>
      <c r="CL1435" s="8">
        <v>0</v>
      </c>
    </row>
    <row r="1436" spans="1:90" ht="15" hidden="1" customHeight="1" outlineLevel="1">
      <c r="A1436" t="s">
        <v>235</v>
      </c>
      <c r="B1436" t="s">
        <v>2723</v>
      </c>
      <c r="C1436" s="1">
        <f t="shared" si="581"/>
        <v>295999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>IF(P1436&gt;0,RANK(P1436,(N1436:P1436,Q1436:AE1436)),0)</f>
        <v>7</v>
      </c>
      <c r="G1436" s="129">
        <f t="shared" si="590"/>
        <v>134247</v>
      </c>
      <c r="H1436" s="134">
        <f t="shared" si="591"/>
        <v>0.45353869438748101</v>
      </c>
      <c r="I1436" s="2"/>
      <c r="J1436" s="2">
        <f t="shared" si="582"/>
        <v>0.71496187487119889</v>
      </c>
      <c r="K1436" s="2">
        <f t="shared" si="583"/>
        <v>0.26142318048371788</v>
      </c>
      <c r="L1436" s="2">
        <f t="shared" si="584"/>
        <v>1.4459508309149693E-3</v>
      </c>
      <c r="M1436" s="2">
        <f t="shared" si="585"/>
        <v>2.2168993814168265E-2</v>
      </c>
      <c r="N1436" s="63">
        <v>211628</v>
      </c>
      <c r="O1436" s="63">
        <v>77381</v>
      </c>
      <c r="P1436" s="63">
        <v>428</v>
      </c>
      <c r="Q1436" s="63">
        <v>2865</v>
      </c>
      <c r="R1436" s="63">
        <v>1062</v>
      </c>
      <c r="S1436" s="63">
        <v>9</v>
      </c>
      <c r="T1436" s="63">
        <v>422</v>
      </c>
      <c r="U1436" s="63">
        <v>793</v>
      </c>
      <c r="V1436" s="63">
        <v>182</v>
      </c>
      <c r="W1436" s="63">
        <v>874</v>
      </c>
      <c r="X1436" s="63">
        <v>88</v>
      </c>
      <c r="Y1436" s="63">
        <v>0</v>
      </c>
      <c r="Z1436" s="63">
        <v>246</v>
      </c>
      <c r="AA1436" s="63">
        <v>0</v>
      </c>
      <c r="AB1436" s="63">
        <v>0</v>
      </c>
      <c r="AC1436" s="63">
        <v>0</v>
      </c>
      <c r="AD1436" s="63">
        <v>0</v>
      </c>
      <c r="AE1436" s="63">
        <v>0</v>
      </c>
      <c r="AF1436" s="63">
        <v>1</v>
      </c>
      <c r="AG1436" s="63">
        <v>0</v>
      </c>
      <c r="AH1436" s="63">
        <v>0</v>
      </c>
      <c r="AI1436" s="63">
        <v>0</v>
      </c>
      <c r="AJ1436" s="63">
        <v>20</v>
      </c>
      <c r="AK1436" s="63">
        <v>0</v>
      </c>
      <c r="AL1436" s="63">
        <v>0</v>
      </c>
      <c r="AM1436" s="63">
        <v>0</v>
      </c>
      <c r="AN1436" s="63">
        <v>0</v>
      </c>
      <c r="AO1436" s="63">
        <v>0</v>
      </c>
      <c r="AP1436" s="63">
        <v>0</v>
      </c>
      <c r="AQ1436" s="63">
        <v>0</v>
      </c>
      <c r="AR1436" s="63">
        <v>0</v>
      </c>
      <c r="AS1436" s="63">
        <v>0</v>
      </c>
      <c r="AT1436" s="63">
        <v>0</v>
      </c>
      <c r="AU1436" s="63">
        <v>0</v>
      </c>
      <c r="AV1436" s="63">
        <v>0</v>
      </c>
      <c r="AW1436" s="63">
        <v>0</v>
      </c>
      <c r="AX1436" s="63">
        <v>0</v>
      </c>
      <c r="AY1436" s="63">
        <v>0</v>
      </c>
      <c r="BA1436" s="5">
        <f>IF(Q1436&gt;0,RANK(Q1436,(N1436:P1436,Q1436:AE1436)),0)</f>
        <v>3</v>
      </c>
      <c r="BB1436" s="5">
        <f>IF(R1436&gt;0,RANK(R1436,(N1436:P1436,Q1436:AE1436)),0)</f>
        <v>4</v>
      </c>
      <c r="BC1436" s="5">
        <f>IF(T1436&gt;0,RANK(T1436,(N1436:P1436,Q1436:AE1436)),0)</f>
        <v>8</v>
      </c>
      <c r="BD1436" s="5">
        <f>IF(S1436&gt;0,RANK(S1436,(N1436:P1436,Q1436:AE1436)),0)</f>
        <v>12</v>
      </c>
      <c r="BE1436" s="2">
        <f t="shared" si="586"/>
        <v>9.6790867536714655E-3</v>
      </c>
      <c r="BF1436" s="2">
        <f t="shared" si="587"/>
        <v>3.5878499589525642E-3</v>
      </c>
      <c r="BG1436" s="2">
        <f t="shared" si="588"/>
        <v>1.4256804921638248E-3</v>
      </c>
      <c r="BH1436" s="2">
        <f t="shared" si="589"/>
        <v>3.0405508126716645E-5</v>
      </c>
      <c r="BJ1436" t="s">
        <v>235</v>
      </c>
      <c r="BK1436" t="s">
        <v>2723</v>
      </c>
      <c r="BL1436" s="8"/>
      <c r="BN1436" s="112">
        <v>27</v>
      </c>
      <c r="BO1436" s="114">
        <v>123</v>
      </c>
      <c r="BP1436" s="118">
        <f t="shared" si="580"/>
        <v>27123</v>
      </c>
      <c r="BQ1436" s="118">
        <f t="shared" si="579"/>
        <v>27123</v>
      </c>
      <c r="BR1436" s="5" t="s">
        <v>3151</v>
      </c>
      <c r="CH1436" s="63">
        <v>0</v>
      </c>
      <c r="CI1436" s="63">
        <v>0</v>
      </c>
      <c r="CJ1436" s="63">
        <v>0</v>
      </c>
      <c r="CK1436" s="8">
        <v>0</v>
      </c>
      <c r="CL1436" s="8">
        <v>0</v>
      </c>
    </row>
    <row r="1437" spans="1:90" ht="15" hidden="1" customHeight="1" outlineLevel="1">
      <c r="A1437" t="s">
        <v>2340</v>
      </c>
      <c r="B1437" t="s">
        <v>2723</v>
      </c>
      <c r="C1437" s="1">
        <f t="shared" si="581"/>
        <v>2196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5</v>
      </c>
      <c r="G1437" s="129">
        <f t="shared" si="590"/>
        <v>763</v>
      </c>
      <c r="H1437" s="134">
        <f t="shared" si="591"/>
        <v>0.34744990892531874</v>
      </c>
      <c r="I1437" s="2"/>
      <c r="J1437" s="2">
        <f t="shared" si="582"/>
        <v>0.31466302367941712</v>
      </c>
      <c r="K1437" s="2">
        <f t="shared" si="583"/>
        <v>0.66211293260473592</v>
      </c>
      <c r="L1437" s="2">
        <f t="shared" si="584"/>
        <v>3.1876138433515485E-3</v>
      </c>
      <c r="M1437" s="2">
        <f t="shared" si="585"/>
        <v>2.0036429872495418E-2</v>
      </c>
      <c r="N1437" s="63">
        <v>691</v>
      </c>
      <c r="O1437" s="63">
        <v>1454</v>
      </c>
      <c r="P1437" s="63">
        <v>7</v>
      </c>
      <c r="Q1437" s="63">
        <v>18</v>
      </c>
      <c r="R1437" s="63">
        <v>7</v>
      </c>
      <c r="S1437" s="63">
        <v>0</v>
      </c>
      <c r="T1437" s="63">
        <v>8</v>
      </c>
      <c r="U1437" s="63">
        <v>5</v>
      </c>
      <c r="V1437" s="63">
        <v>0</v>
      </c>
      <c r="W1437" s="63">
        <v>6</v>
      </c>
      <c r="X1437" s="63">
        <v>0</v>
      </c>
      <c r="Y1437" s="63">
        <v>0</v>
      </c>
      <c r="Z1437" s="63">
        <v>0</v>
      </c>
      <c r="AA1437" s="63">
        <v>0</v>
      </c>
      <c r="AB1437" s="63">
        <v>0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0</v>
      </c>
      <c r="AL1437" s="63">
        <v>0</v>
      </c>
      <c r="AM1437" s="63">
        <v>0</v>
      </c>
      <c r="AN1437" s="63">
        <v>0</v>
      </c>
      <c r="AO1437" s="63">
        <v>0</v>
      </c>
      <c r="AP1437" s="63">
        <v>0</v>
      </c>
      <c r="AQ1437" s="63">
        <v>0</v>
      </c>
      <c r="AR1437" s="63">
        <v>0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>
        <v>0</v>
      </c>
      <c r="BA1437" s="5">
        <f>IF(Q1437&gt;0,RANK(Q1437,(N1437:P1437,Q1437:AE1437)),0)</f>
        <v>3</v>
      </c>
      <c r="BB1437" s="5">
        <f>IF(R1437&gt;0,RANK(R1437,(N1437:P1437,Q1437:AE1437)),0)</f>
        <v>5</v>
      </c>
      <c r="BC1437" s="5">
        <f>IF(T1437&gt;0,RANK(T1437,(N1437:P1437,Q1437:AE1437)),0)</f>
        <v>4</v>
      </c>
      <c r="BD1437" s="5">
        <f>IF(S1437&gt;0,RANK(S1437,(N1437:P1437,Q1437:AE1437)),0)</f>
        <v>0</v>
      </c>
      <c r="BE1437" s="2">
        <f t="shared" si="586"/>
        <v>8.1967213114754103E-3</v>
      </c>
      <c r="BF1437" s="2">
        <f t="shared" si="587"/>
        <v>3.1876138433515485E-3</v>
      </c>
      <c r="BG1437" s="2">
        <f t="shared" si="588"/>
        <v>3.6429872495446266E-3</v>
      </c>
      <c r="BH1437" s="2">
        <f t="shared" si="589"/>
        <v>0</v>
      </c>
      <c r="BJ1437" t="s">
        <v>2340</v>
      </c>
      <c r="BK1437" t="s">
        <v>2723</v>
      </c>
      <c r="BL1437" s="8">
        <v>7</v>
      </c>
      <c r="BN1437" s="112">
        <v>27</v>
      </c>
      <c r="BO1437" s="114">
        <v>125</v>
      </c>
      <c r="BP1437" s="118">
        <f t="shared" si="580"/>
        <v>27125</v>
      </c>
      <c r="BQ1437" s="118">
        <f t="shared" si="579"/>
        <v>27125</v>
      </c>
      <c r="BR1437" s="5" t="s">
        <v>3151</v>
      </c>
      <c r="CH1437" s="63">
        <v>0</v>
      </c>
      <c r="CI1437" s="63">
        <v>0</v>
      </c>
      <c r="CJ1437" s="63">
        <v>0</v>
      </c>
      <c r="CK1437" s="8">
        <v>0</v>
      </c>
      <c r="CL1437" s="8">
        <v>0</v>
      </c>
    </row>
    <row r="1438" spans="1:90" ht="15" hidden="1" customHeight="1" outlineLevel="1">
      <c r="A1438" t="s">
        <v>2770</v>
      </c>
      <c r="B1438" t="s">
        <v>2723</v>
      </c>
      <c r="C1438" s="1">
        <f t="shared" si="581"/>
        <v>8284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4</v>
      </c>
      <c r="G1438" s="129">
        <f t="shared" si="590"/>
        <v>3416</v>
      </c>
      <c r="H1438" s="134">
        <f t="shared" si="591"/>
        <v>0.41236117817479478</v>
      </c>
      <c r="I1438" s="2"/>
      <c r="J1438" s="2">
        <f t="shared" si="582"/>
        <v>0.28428295509415741</v>
      </c>
      <c r="K1438" s="2">
        <f t="shared" si="583"/>
        <v>0.69664413326895225</v>
      </c>
      <c r="L1438" s="2">
        <f t="shared" si="584"/>
        <v>2.655721873491067E-3</v>
      </c>
      <c r="M1438" s="2">
        <f t="shared" si="585"/>
        <v>1.6417189763399221E-2</v>
      </c>
      <c r="N1438" s="63">
        <v>2355</v>
      </c>
      <c r="O1438" s="63">
        <v>5771</v>
      </c>
      <c r="P1438" s="63">
        <v>22</v>
      </c>
      <c r="Q1438" s="63">
        <v>76</v>
      </c>
      <c r="R1438" s="63">
        <v>11</v>
      </c>
      <c r="S1438" s="63">
        <v>0</v>
      </c>
      <c r="T1438" s="63">
        <v>14</v>
      </c>
      <c r="U1438" s="63">
        <v>18</v>
      </c>
      <c r="V1438" s="63">
        <v>1</v>
      </c>
      <c r="W1438" s="63">
        <v>16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>
        <v>0</v>
      </c>
      <c r="AE1438" s="63">
        <v>0</v>
      </c>
      <c r="AF1438" s="63">
        <v>0</v>
      </c>
      <c r="AG1438" s="63">
        <v>0</v>
      </c>
      <c r="AH1438" s="63">
        <v>0</v>
      </c>
      <c r="AI1438" s="63">
        <v>0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0</v>
      </c>
      <c r="AR1438" s="63">
        <v>0</v>
      </c>
      <c r="AS1438" s="63">
        <v>0</v>
      </c>
      <c r="AT1438" s="63">
        <v>0</v>
      </c>
      <c r="AU1438" s="63">
        <v>0</v>
      </c>
      <c r="AV1438" s="63">
        <v>0</v>
      </c>
      <c r="AW1438" s="63">
        <v>0</v>
      </c>
      <c r="AX1438" s="63">
        <v>0</v>
      </c>
      <c r="AY1438" s="63">
        <v>0</v>
      </c>
      <c r="BA1438" s="5">
        <f>IF(Q1438&gt;0,RANK(Q1438,(N1438:P1438,Q1438:AE1438)),0)</f>
        <v>3</v>
      </c>
      <c r="BB1438" s="5">
        <f>IF(R1438&gt;0,RANK(R1438,(N1438:P1438,Q1438:AE1438)),0)</f>
        <v>8</v>
      </c>
      <c r="BC1438" s="5">
        <f>IF(T1438&gt;0,RANK(T1438,(N1438:P1438,Q1438:AE1438)),0)</f>
        <v>7</v>
      </c>
      <c r="BD1438" s="5">
        <f>IF(S1438&gt;0,RANK(S1438,(N1438:P1438,Q1438:AE1438)),0)</f>
        <v>0</v>
      </c>
      <c r="BE1438" s="2">
        <f t="shared" si="586"/>
        <v>9.1743119266055051E-3</v>
      </c>
      <c r="BF1438" s="2">
        <f t="shared" si="587"/>
        <v>1.3278609367455335E-3</v>
      </c>
      <c r="BG1438" s="2">
        <f t="shared" si="588"/>
        <v>1.6900048285852245E-3</v>
      </c>
      <c r="BH1438" s="2">
        <f t="shared" si="589"/>
        <v>0</v>
      </c>
      <c r="BJ1438" t="s">
        <v>2770</v>
      </c>
      <c r="BK1438" t="s">
        <v>2723</v>
      </c>
      <c r="BL1438" s="8">
        <v>7</v>
      </c>
      <c r="BN1438" s="112">
        <v>27</v>
      </c>
      <c r="BO1438" s="114">
        <v>127</v>
      </c>
      <c r="BP1438" s="118">
        <f t="shared" si="580"/>
        <v>27127</v>
      </c>
      <c r="BQ1438" s="118">
        <f t="shared" si="579"/>
        <v>27127</v>
      </c>
      <c r="BR1438" s="5" t="s">
        <v>3151</v>
      </c>
      <c r="CH1438" s="63">
        <v>0</v>
      </c>
      <c r="CI1438" s="63">
        <v>0</v>
      </c>
      <c r="CJ1438" s="63">
        <v>0</v>
      </c>
      <c r="CK1438" s="8">
        <v>0</v>
      </c>
      <c r="CL1438" s="8">
        <v>0</v>
      </c>
    </row>
    <row r="1439" spans="1:90" ht="15" hidden="1" customHeight="1" outlineLevel="1">
      <c r="A1439" t="s">
        <v>2608</v>
      </c>
      <c r="B1439" t="s">
        <v>2723</v>
      </c>
      <c r="C1439" s="1">
        <f t="shared" ref="C1439:C1462" si="592">SUM(N1439:AY1439)</f>
        <v>8127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4</v>
      </c>
      <c r="G1439" s="129">
        <f t="shared" si="590"/>
        <v>2970</v>
      </c>
      <c r="H1439" s="134">
        <f t="shared" si="591"/>
        <v>0.36544850498338871</v>
      </c>
      <c r="I1439" s="2"/>
      <c r="J1439" s="2">
        <f t="shared" ref="J1439:J1462" si="593">IF($C1439=0,"-",N1439/$C1439)</f>
        <v>0.30712440014765596</v>
      </c>
      <c r="K1439" s="2">
        <f t="shared" ref="K1439:K1462" si="594">IF($C1439=0,"-",O1439/$C1439)</f>
        <v>0.67257290513104462</v>
      </c>
      <c r="L1439" s="2">
        <f t="shared" ref="L1439:L1462" si="595">IF($C1439=0,"-",P1439/$C1439)</f>
        <v>2.8300725975144579E-3</v>
      </c>
      <c r="M1439" s="2">
        <f t="shared" ref="M1439:M1462" si="596">IF(C1439=0,"-",(1-J1439-K1439-L1439))</f>
        <v>1.7472622123784962E-2</v>
      </c>
      <c r="N1439" s="63">
        <v>2496</v>
      </c>
      <c r="O1439" s="63">
        <v>5466</v>
      </c>
      <c r="P1439" s="63">
        <v>23</v>
      </c>
      <c r="Q1439" s="63">
        <v>68</v>
      </c>
      <c r="R1439" s="63">
        <v>19</v>
      </c>
      <c r="S1439" s="63">
        <v>0</v>
      </c>
      <c r="T1439" s="63">
        <v>15</v>
      </c>
      <c r="U1439" s="63">
        <v>23</v>
      </c>
      <c r="V1439" s="63">
        <v>1</v>
      </c>
      <c r="W1439" s="63">
        <v>11</v>
      </c>
      <c r="X1439" s="63">
        <v>4</v>
      </c>
      <c r="Y1439" s="63">
        <v>0</v>
      </c>
      <c r="Z1439" s="63">
        <v>0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1</v>
      </c>
      <c r="AK1439" s="63">
        <v>0</v>
      </c>
      <c r="AL1439" s="63">
        <v>0</v>
      </c>
      <c r="AM1439" s="63">
        <v>0</v>
      </c>
      <c r="AN1439" s="63">
        <v>0</v>
      </c>
      <c r="AO1439" s="63">
        <v>0</v>
      </c>
      <c r="AP1439" s="63">
        <v>0</v>
      </c>
      <c r="AQ1439" s="63">
        <v>0</v>
      </c>
      <c r="AR1439" s="63">
        <v>0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>
        <v>0</v>
      </c>
      <c r="BA1439" s="5">
        <f>IF(Q1439&gt;0,RANK(Q1439,(N1439:P1439,Q1439:AE1439)),0)</f>
        <v>3</v>
      </c>
      <c r="BB1439" s="5">
        <f>IF(R1439&gt;0,RANK(R1439,(N1439:P1439,Q1439:AE1439)),0)</f>
        <v>6</v>
      </c>
      <c r="BC1439" s="5">
        <f>IF(T1439&gt;0,RANK(T1439,(N1439:P1439,Q1439:AE1439)),0)</f>
        <v>7</v>
      </c>
      <c r="BD1439" s="5">
        <f>IF(S1439&gt;0,RANK(S1439,(N1439:P1439,Q1439:AE1439)),0)</f>
        <v>0</v>
      </c>
      <c r="BE1439" s="2">
        <f t="shared" ref="BE1439:BE1462" si="597">IF($C1439=0,"-",Q1439/$C1439)</f>
        <v>8.3671711578688322E-3</v>
      </c>
      <c r="BF1439" s="2">
        <f t="shared" ref="BF1439:BF1462" si="598">IF($C1439=0,"-",R1439/$C1439)</f>
        <v>2.3378860588162912E-3</v>
      </c>
      <c r="BG1439" s="2">
        <f t="shared" ref="BG1439:BG1462" si="599">IF($C1439=0,"-",T1439/$C1439)</f>
        <v>1.8456995201181247E-3</v>
      </c>
      <c r="BH1439" s="2">
        <f t="shared" ref="BH1439:BH1462" si="600">IF($C1439=0,"-",S1439/$C1439)</f>
        <v>0</v>
      </c>
      <c r="BJ1439" t="s">
        <v>2608</v>
      </c>
      <c r="BK1439" t="s">
        <v>2723</v>
      </c>
      <c r="BL1439" s="8">
        <v>7</v>
      </c>
      <c r="BN1439" s="112">
        <v>27</v>
      </c>
      <c r="BO1439" s="114">
        <v>129</v>
      </c>
      <c r="BP1439" s="118">
        <f t="shared" si="580"/>
        <v>27129</v>
      </c>
      <c r="BQ1439" s="118">
        <f t="shared" si="579"/>
        <v>27129</v>
      </c>
      <c r="BR1439" s="5" t="s">
        <v>3151</v>
      </c>
      <c r="CH1439" s="63">
        <v>0</v>
      </c>
      <c r="CI1439" s="63">
        <v>0</v>
      </c>
      <c r="CJ1439" s="63">
        <v>0</v>
      </c>
      <c r="CK1439" s="8">
        <v>0</v>
      </c>
      <c r="CL1439" s="8">
        <v>0</v>
      </c>
    </row>
    <row r="1440" spans="1:90" ht="15" hidden="1" customHeight="1" outlineLevel="1">
      <c r="A1440" t="s">
        <v>412</v>
      </c>
      <c r="B1440" t="s">
        <v>2723</v>
      </c>
      <c r="C1440" s="1">
        <f t="shared" si="592"/>
        <v>35687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>IF(P1440&gt;0,RANK(P1440,(N1440:P1440,Q1440:AE1440)),0)</f>
        <v>6</v>
      </c>
      <c r="G1440" s="129">
        <f t="shared" si="590"/>
        <v>61</v>
      </c>
      <c r="H1440" s="134">
        <f t="shared" si="591"/>
        <v>1.7093059097150222E-3</v>
      </c>
      <c r="I1440" s="2"/>
      <c r="J1440" s="2">
        <f t="shared" si="593"/>
        <v>0.48762854821083307</v>
      </c>
      <c r="K1440" s="2">
        <f t="shared" si="594"/>
        <v>0.48933785412054809</v>
      </c>
      <c r="L1440" s="2">
        <f t="shared" si="595"/>
        <v>2.1856698517667499E-3</v>
      </c>
      <c r="M1440" s="2">
        <f t="shared" si="596"/>
        <v>2.084792781685204E-2</v>
      </c>
      <c r="N1440" s="63">
        <v>17402</v>
      </c>
      <c r="O1440" s="63">
        <v>17463</v>
      </c>
      <c r="P1440" s="63">
        <v>78</v>
      </c>
      <c r="Q1440" s="63">
        <v>372</v>
      </c>
      <c r="R1440" s="63">
        <v>115</v>
      </c>
      <c r="S1440" s="63">
        <v>2</v>
      </c>
      <c r="T1440" s="63">
        <v>70</v>
      </c>
      <c r="U1440" s="63">
        <v>88</v>
      </c>
      <c r="V1440" s="63">
        <v>13</v>
      </c>
      <c r="W1440" s="63">
        <v>67</v>
      </c>
      <c r="X1440" s="63">
        <v>7</v>
      </c>
      <c r="Y1440" s="63">
        <v>0</v>
      </c>
      <c r="Z1440" s="63">
        <v>10</v>
      </c>
      <c r="AA1440" s="63">
        <v>0</v>
      </c>
      <c r="AB1440" s="63">
        <v>0</v>
      </c>
      <c r="AC1440" s="63">
        <v>0</v>
      </c>
      <c r="AD1440" s="63">
        <v>0</v>
      </c>
      <c r="AE1440" s="63">
        <v>0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0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>
        <v>0</v>
      </c>
      <c r="BA1440" s="5">
        <f>IF(Q1440&gt;0,RANK(Q1440,(N1440:P1440,Q1440:AE1440)),0)</f>
        <v>3</v>
      </c>
      <c r="BB1440" s="5">
        <f>IF(R1440&gt;0,RANK(R1440,(N1440:P1440,Q1440:AE1440)),0)</f>
        <v>4</v>
      </c>
      <c r="BC1440" s="5">
        <f>IF(T1440&gt;0,RANK(T1440,(N1440:P1440,Q1440:AE1440)),0)</f>
        <v>7</v>
      </c>
      <c r="BD1440" s="5">
        <f>IF(S1440&gt;0,RANK(S1440,(N1440:P1440,Q1440:AE1440)),0)</f>
        <v>12</v>
      </c>
      <c r="BE1440" s="2">
        <f t="shared" si="597"/>
        <v>1.0423963908426037E-2</v>
      </c>
      <c r="BF1440" s="2">
        <f t="shared" si="598"/>
        <v>3.2224619609381566E-3</v>
      </c>
      <c r="BG1440" s="2">
        <f t="shared" si="599"/>
        <v>1.961498584918878E-3</v>
      </c>
      <c r="BH1440" s="2">
        <f t="shared" si="600"/>
        <v>5.6042816711967942E-5</v>
      </c>
      <c r="BJ1440" t="s">
        <v>412</v>
      </c>
      <c r="BK1440" t="s">
        <v>2723</v>
      </c>
      <c r="BL1440" s="8"/>
      <c r="BN1440" s="112">
        <v>27</v>
      </c>
      <c r="BO1440" s="114">
        <v>131</v>
      </c>
      <c r="BP1440" s="118">
        <f t="shared" si="580"/>
        <v>27131</v>
      </c>
      <c r="BQ1440" s="118">
        <f t="shared" si="579"/>
        <v>27131</v>
      </c>
      <c r="BR1440" s="5" t="s">
        <v>3151</v>
      </c>
      <c r="CH1440" s="63">
        <v>0</v>
      </c>
      <c r="CI1440" s="63">
        <v>0</v>
      </c>
      <c r="CJ1440" s="63">
        <v>0</v>
      </c>
      <c r="CK1440" s="8">
        <v>0</v>
      </c>
      <c r="CL1440" s="8">
        <v>0</v>
      </c>
    </row>
    <row r="1441" spans="1:90" ht="15" hidden="1" customHeight="1" outlineLevel="1">
      <c r="A1441" t="s">
        <v>1502</v>
      </c>
      <c r="B1441" t="s">
        <v>2723</v>
      </c>
      <c r="C1441" s="1">
        <f t="shared" si="592"/>
        <v>5240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5</v>
      </c>
      <c r="G1441" s="129">
        <f t="shared" si="590"/>
        <v>2026</v>
      </c>
      <c r="H1441" s="134">
        <f t="shared" si="591"/>
        <v>0.38664122137404583</v>
      </c>
      <c r="I1441" s="2"/>
      <c r="J1441" s="2">
        <f t="shared" si="593"/>
        <v>0.2969465648854962</v>
      </c>
      <c r="K1441" s="2">
        <f t="shared" si="594"/>
        <v>0.68358778625954197</v>
      </c>
      <c r="L1441" s="2">
        <f t="shared" si="595"/>
        <v>2.4809160305343512E-3</v>
      </c>
      <c r="M1441" s="2">
        <f t="shared" si="596"/>
        <v>1.6984732824427473E-2</v>
      </c>
      <c r="N1441" s="63">
        <v>1556</v>
      </c>
      <c r="O1441" s="63">
        <v>3582</v>
      </c>
      <c r="P1441" s="63">
        <v>13</v>
      </c>
      <c r="Q1441" s="63">
        <v>35</v>
      </c>
      <c r="R1441" s="63">
        <v>13</v>
      </c>
      <c r="S1441" s="63">
        <v>1</v>
      </c>
      <c r="T1441" s="63">
        <v>16</v>
      </c>
      <c r="U1441" s="63">
        <v>9</v>
      </c>
      <c r="V1441" s="63">
        <v>2</v>
      </c>
      <c r="W1441" s="63">
        <v>11</v>
      </c>
      <c r="X1441" s="63">
        <v>1</v>
      </c>
      <c r="Y1441" s="63">
        <v>0</v>
      </c>
      <c r="Z1441" s="63">
        <v>1</v>
      </c>
      <c r="AA1441" s="63">
        <v>0</v>
      </c>
      <c r="AB1441" s="63">
        <v>0</v>
      </c>
      <c r="AC1441" s="63">
        <v>0</v>
      </c>
      <c r="AD1441" s="63">
        <v>0</v>
      </c>
      <c r="AE1441" s="63">
        <v>0</v>
      </c>
      <c r="AF1441" s="63">
        <v>0</v>
      </c>
      <c r="AG1441" s="63">
        <v>0</v>
      </c>
      <c r="AH1441" s="63">
        <v>0</v>
      </c>
      <c r="AI1441" s="63">
        <v>0</v>
      </c>
      <c r="AJ1441" s="63">
        <v>0</v>
      </c>
      <c r="AK1441" s="63">
        <v>0</v>
      </c>
      <c r="AL1441" s="63">
        <v>0</v>
      </c>
      <c r="AM1441" s="63">
        <v>0</v>
      </c>
      <c r="AN1441" s="63">
        <v>0</v>
      </c>
      <c r="AO1441" s="63">
        <v>0</v>
      </c>
      <c r="AP1441" s="63">
        <v>0</v>
      </c>
      <c r="AQ1441" s="63">
        <v>0</v>
      </c>
      <c r="AR1441" s="63">
        <v>0</v>
      </c>
      <c r="AS1441" s="63">
        <v>0</v>
      </c>
      <c r="AT1441" s="63">
        <v>0</v>
      </c>
      <c r="AU1441" s="63">
        <v>0</v>
      </c>
      <c r="AV1441" s="63">
        <v>0</v>
      </c>
      <c r="AW1441" s="63">
        <v>0</v>
      </c>
      <c r="AX1441" s="63">
        <v>0</v>
      </c>
      <c r="AY1441" s="63">
        <v>0</v>
      </c>
      <c r="BA1441" s="5">
        <f>IF(Q1441&gt;0,RANK(Q1441,(N1441:P1441,Q1441:AE1441)),0)</f>
        <v>3</v>
      </c>
      <c r="BB1441" s="5">
        <f>IF(R1441&gt;0,RANK(R1441,(N1441:P1441,Q1441:AE1441)),0)</f>
        <v>5</v>
      </c>
      <c r="BC1441" s="5">
        <f>IF(T1441&gt;0,RANK(T1441,(N1441:P1441,Q1441:AE1441)),0)</f>
        <v>4</v>
      </c>
      <c r="BD1441" s="5">
        <f>IF(S1441&gt;0,RANK(S1441,(N1441:P1441,Q1441:AE1441)),0)</f>
        <v>10</v>
      </c>
      <c r="BE1441" s="2">
        <f t="shared" si="597"/>
        <v>6.6793893129770991E-3</v>
      </c>
      <c r="BF1441" s="2">
        <f t="shared" si="598"/>
        <v>2.4809160305343512E-3</v>
      </c>
      <c r="BG1441" s="2">
        <f t="shared" si="599"/>
        <v>3.0534351145038168E-3</v>
      </c>
      <c r="BH1441" s="2">
        <f t="shared" si="600"/>
        <v>1.9083969465648855E-4</v>
      </c>
      <c r="BJ1441" t="s">
        <v>1502</v>
      </c>
      <c r="BK1441" t="s">
        <v>2723</v>
      </c>
      <c r="BL1441" s="8">
        <v>1</v>
      </c>
      <c r="BN1441" s="112">
        <v>27</v>
      </c>
      <c r="BO1441" s="114">
        <v>133</v>
      </c>
      <c r="BP1441" s="118">
        <f t="shared" si="580"/>
        <v>27133</v>
      </c>
      <c r="BQ1441" s="118">
        <f t="shared" si="579"/>
        <v>27133</v>
      </c>
      <c r="BR1441" s="5" t="s">
        <v>3151</v>
      </c>
      <c r="CH1441" s="63">
        <v>0</v>
      </c>
      <c r="CI1441" s="63">
        <v>0</v>
      </c>
      <c r="CJ1441" s="63">
        <v>0</v>
      </c>
      <c r="CK1441" s="8">
        <v>0</v>
      </c>
      <c r="CL1441" s="8">
        <v>0</v>
      </c>
    </row>
    <row r="1442" spans="1:90" ht="15" hidden="1" customHeight="1" outlineLevel="1">
      <c r="A1442" t="s">
        <v>1754</v>
      </c>
      <c r="B1442" t="s">
        <v>2723</v>
      </c>
      <c r="C1442" s="1">
        <f t="shared" si="592"/>
        <v>8421</v>
      </c>
      <c r="D1442" s="5">
        <f>IF(N1442&gt;0, RANK(N1442,(N1442:P1442,Q1442:AE1442)),0)</f>
        <v>2</v>
      </c>
      <c r="E1442" s="5">
        <f>IF(O1442&gt;0,RANK(O1442,(N1442:P1442,Q1442:AE1442)),0)</f>
        <v>1</v>
      </c>
      <c r="F1442" s="5">
        <f>IF(P1442&gt;0,RANK(P1442,(N1442:P1442,Q1442:AE1442)),0)</f>
        <v>6</v>
      </c>
      <c r="G1442" s="129">
        <f t="shared" si="590"/>
        <v>3877</v>
      </c>
      <c r="H1442" s="134">
        <f t="shared" si="591"/>
        <v>0.46039662747892174</v>
      </c>
      <c r="I1442" s="2"/>
      <c r="J1442" s="2">
        <f t="shared" si="593"/>
        <v>0.25982662391639949</v>
      </c>
      <c r="K1442" s="2">
        <f t="shared" si="594"/>
        <v>0.72022325139532117</v>
      </c>
      <c r="L1442" s="2">
        <f t="shared" si="595"/>
        <v>1.7812611328820805E-3</v>
      </c>
      <c r="M1442" s="2">
        <f t="shared" si="596"/>
        <v>1.8168863555397201E-2</v>
      </c>
      <c r="N1442" s="63">
        <v>2188</v>
      </c>
      <c r="O1442" s="63">
        <v>6065</v>
      </c>
      <c r="P1442" s="63">
        <v>15</v>
      </c>
      <c r="Q1442" s="63">
        <v>81</v>
      </c>
      <c r="R1442" s="63">
        <v>18</v>
      </c>
      <c r="S1442" s="63">
        <v>0</v>
      </c>
      <c r="T1442" s="63">
        <v>15</v>
      </c>
      <c r="U1442" s="63">
        <v>20</v>
      </c>
      <c r="V1442" s="63">
        <v>4</v>
      </c>
      <c r="W1442" s="63">
        <v>12</v>
      </c>
      <c r="X1442" s="63">
        <v>2</v>
      </c>
      <c r="Y1442" s="63">
        <v>0</v>
      </c>
      <c r="Z1442" s="63">
        <v>1</v>
      </c>
      <c r="AA1442" s="63">
        <v>0</v>
      </c>
      <c r="AB1442" s="63">
        <v>0</v>
      </c>
      <c r="AC1442" s="63">
        <v>0</v>
      </c>
      <c r="AD1442" s="63">
        <v>0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0</v>
      </c>
      <c r="AL1442" s="63">
        <v>0</v>
      </c>
      <c r="AM1442" s="63">
        <v>0</v>
      </c>
      <c r="AN1442" s="63">
        <v>0</v>
      </c>
      <c r="AO1442" s="63">
        <v>0</v>
      </c>
      <c r="AP1442" s="63">
        <v>0</v>
      </c>
      <c r="AQ1442" s="63">
        <v>0</v>
      </c>
      <c r="AR1442" s="63">
        <v>0</v>
      </c>
      <c r="AS1442" s="63">
        <v>0</v>
      </c>
      <c r="AT1442" s="63">
        <v>0</v>
      </c>
      <c r="AU1442" s="63">
        <v>0</v>
      </c>
      <c r="AV1442" s="63">
        <v>0</v>
      </c>
      <c r="AW1442" s="63">
        <v>0</v>
      </c>
      <c r="AX1442" s="63">
        <v>0</v>
      </c>
      <c r="AY1442" s="63">
        <v>0</v>
      </c>
      <c r="BA1442" s="5">
        <f>IF(Q1442&gt;0,RANK(Q1442,(N1442:P1442,Q1442:AE1442)),0)</f>
        <v>3</v>
      </c>
      <c r="BB1442" s="5">
        <f>IF(R1442&gt;0,RANK(R1442,(N1442:P1442,Q1442:AE1442)),0)</f>
        <v>5</v>
      </c>
      <c r="BC1442" s="5">
        <f>IF(T1442&gt;0,RANK(T1442,(N1442:P1442,Q1442:AE1442)),0)</f>
        <v>6</v>
      </c>
      <c r="BD1442" s="5">
        <f>IF(S1442&gt;0,RANK(S1442,(N1442:P1442,Q1442:AE1442)),0)</f>
        <v>0</v>
      </c>
      <c r="BE1442" s="2">
        <f t="shared" si="597"/>
        <v>9.6188101175632354E-3</v>
      </c>
      <c r="BF1442" s="2">
        <f t="shared" si="598"/>
        <v>2.1375133594584966E-3</v>
      </c>
      <c r="BG1442" s="2">
        <f t="shared" si="599"/>
        <v>1.7812611328820805E-3</v>
      </c>
      <c r="BH1442" s="2">
        <f t="shared" si="600"/>
        <v>0</v>
      </c>
      <c r="BJ1442" t="s">
        <v>1754</v>
      </c>
      <c r="BK1442" t="s">
        <v>2723</v>
      </c>
      <c r="BL1442" s="8">
        <v>7</v>
      </c>
      <c r="BN1442" s="112">
        <v>27</v>
      </c>
      <c r="BO1442" s="114">
        <v>135</v>
      </c>
      <c r="BP1442" s="118">
        <f t="shared" si="580"/>
        <v>27135</v>
      </c>
      <c r="BQ1442" s="118">
        <f t="shared" si="579"/>
        <v>27135</v>
      </c>
      <c r="BR1442" s="5" t="s">
        <v>3151</v>
      </c>
      <c r="CH1442" s="63">
        <v>0</v>
      </c>
      <c r="CI1442" s="63">
        <v>0</v>
      </c>
      <c r="CJ1442" s="63">
        <v>0</v>
      </c>
      <c r="CK1442" s="8">
        <v>0</v>
      </c>
      <c r="CL1442" s="8">
        <v>0</v>
      </c>
    </row>
    <row r="1443" spans="1:90" ht="15" hidden="1" customHeight="1" outlineLevel="1">
      <c r="A1443" t="s">
        <v>506</v>
      </c>
      <c r="B1443" t="s">
        <v>2723</v>
      </c>
      <c r="C1443" s="1">
        <f t="shared" si="592"/>
        <v>119537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>IF(P1443&gt;0,RANK(P1443,(N1443:P1443,Q1443:AE1443)),0)</f>
        <v>8</v>
      </c>
      <c r="G1443" s="129">
        <f t="shared" si="590"/>
        <v>18692</v>
      </c>
      <c r="H1443" s="134">
        <f t="shared" si="591"/>
        <v>0.15636999422772865</v>
      </c>
      <c r="I1443" s="2"/>
      <c r="J1443" s="2">
        <f t="shared" si="593"/>
        <v>0.56641876573780503</v>
      </c>
      <c r="K1443" s="2">
        <f t="shared" si="594"/>
        <v>0.4100487715100764</v>
      </c>
      <c r="L1443" s="2">
        <f t="shared" si="595"/>
        <v>1.3384977036398772E-3</v>
      </c>
      <c r="M1443" s="2">
        <f t="shared" si="596"/>
        <v>2.2193965048478689E-2</v>
      </c>
      <c r="N1443" s="63">
        <v>67708</v>
      </c>
      <c r="O1443" s="63">
        <v>49016</v>
      </c>
      <c r="P1443" s="63">
        <v>160</v>
      </c>
      <c r="Q1443" s="63">
        <v>1388</v>
      </c>
      <c r="R1443" s="63">
        <v>396</v>
      </c>
      <c r="S1443" s="63">
        <v>3</v>
      </c>
      <c r="T1443" s="63">
        <v>166</v>
      </c>
      <c r="U1443" s="63">
        <v>290</v>
      </c>
      <c r="V1443" s="63">
        <v>49</v>
      </c>
      <c r="W1443" s="63">
        <v>322</v>
      </c>
      <c r="X1443" s="63">
        <v>17</v>
      </c>
      <c r="Y1443" s="63">
        <v>0</v>
      </c>
      <c r="Z1443" s="63">
        <v>15</v>
      </c>
      <c r="AA1443" s="63">
        <v>0</v>
      </c>
      <c r="AB1443" s="63">
        <v>0</v>
      </c>
      <c r="AC1443" s="63">
        <v>0</v>
      </c>
      <c r="AD1443" s="63">
        <v>0</v>
      </c>
      <c r="AE1443" s="63">
        <v>0</v>
      </c>
      <c r="AF1443" s="63">
        <v>0</v>
      </c>
      <c r="AG1443" s="63">
        <v>0</v>
      </c>
      <c r="AH1443" s="63">
        <v>0</v>
      </c>
      <c r="AI1443" s="63">
        <v>0</v>
      </c>
      <c r="AJ1443" s="63">
        <v>6</v>
      </c>
      <c r="AK1443" s="63">
        <v>0</v>
      </c>
      <c r="AL1443" s="63">
        <v>1</v>
      </c>
      <c r="AM1443" s="63">
        <v>0</v>
      </c>
      <c r="AN1443" s="63">
        <v>0</v>
      </c>
      <c r="AO1443" s="63">
        <v>0</v>
      </c>
      <c r="AP1443" s="63">
        <v>0</v>
      </c>
      <c r="AQ1443" s="63">
        <v>0</v>
      </c>
      <c r="AR1443" s="63">
        <v>0</v>
      </c>
      <c r="AS1443" s="63">
        <v>0</v>
      </c>
      <c r="AT1443" s="63">
        <v>0</v>
      </c>
      <c r="AU1443" s="63">
        <v>0</v>
      </c>
      <c r="AV1443" s="63">
        <v>0</v>
      </c>
      <c r="AW1443" s="63">
        <v>0</v>
      </c>
      <c r="AX1443" s="63">
        <v>0</v>
      </c>
      <c r="AY1443" s="63">
        <v>0</v>
      </c>
      <c r="BA1443" s="5">
        <f>IF(Q1443&gt;0,RANK(Q1443,(N1443:P1443,Q1443:AE1443)),0)</f>
        <v>3</v>
      </c>
      <c r="BB1443" s="5">
        <f>IF(R1443&gt;0,RANK(R1443,(N1443:P1443,Q1443:AE1443)),0)</f>
        <v>4</v>
      </c>
      <c r="BC1443" s="5">
        <f>IF(T1443&gt;0,RANK(T1443,(N1443:P1443,Q1443:AE1443)),0)</f>
        <v>7</v>
      </c>
      <c r="BD1443" s="5">
        <f>IF(S1443&gt;0,RANK(S1443,(N1443:P1443,Q1443:AE1443)),0)</f>
        <v>12</v>
      </c>
      <c r="BE1443" s="2">
        <f t="shared" si="597"/>
        <v>1.1611467579075935E-2</v>
      </c>
      <c r="BF1443" s="2">
        <f t="shared" si="598"/>
        <v>3.312781816508696E-3</v>
      </c>
      <c r="BG1443" s="2">
        <f t="shared" si="599"/>
        <v>1.3886913675263727E-3</v>
      </c>
      <c r="BH1443" s="2">
        <f t="shared" si="600"/>
        <v>2.5096831943247699E-5</v>
      </c>
      <c r="BJ1443" t="s">
        <v>506</v>
      </c>
      <c r="BK1443" t="s">
        <v>2723</v>
      </c>
      <c r="BL1443" s="8">
        <v>8</v>
      </c>
      <c r="BN1443" s="112">
        <v>27</v>
      </c>
      <c r="BO1443" s="114">
        <v>137</v>
      </c>
      <c r="BP1443" s="118">
        <f t="shared" si="580"/>
        <v>27137</v>
      </c>
      <c r="BQ1443" s="118">
        <f t="shared" ref="BQ1443:BQ1506" si="601">BP1443</f>
        <v>27137</v>
      </c>
      <c r="BR1443" s="5" t="s">
        <v>3151</v>
      </c>
      <c r="CH1443" s="63">
        <v>0</v>
      </c>
      <c r="CI1443" s="63">
        <v>0</v>
      </c>
      <c r="CJ1443" s="63">
        <v>0</v>
      </c>
      <c r="CK1443" s="8">
        <v>0</v>
      </c>
      <c r="CL1443" s="8">
        <v>0</v>
      </c>
    </row>
    <row r="1444" spans="1:90" ht="15" hidden="1" customHeight="1" outlineLevel="1">
      <c r="A1444" t="s">
        <v>829</v>
      </c>
      <c r="B1444" t="s">
        <v>2723</v>
      </c>
      <c r="C1444" s="1">
        <f t="shared" si="592"/>
        <v>87964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7</v>
      </c>
      <c r="G1444" s="129">
        <f t="shared" si="590"/>
        <v>5834</v>
      </c>
      <c r="H1444" s="134">
        <f t="shared" si="591"/>
        <v>6.6322586512664275E-2</v>
      </c>
      <c r="I1444" s="2"/>
      <c r="J1444" s="2">
        <f t="shared" si="593"/>
        <v>0.4551521076804147</v>
      </c>
      <c r="K1444" s="2">
        <f t="shared" si="594"/>
        <v>0.52147469419307901</v>
      </c>
      <c r="L1444" s="2">
        <f t="shared" si="595"/>
        <v>1.841662498294757E-3</v>
      </c>
      <c r="M1444" s="2">
        <f t="shared" si="596"/>
        <v>2.1531535628211532E-2</v>
      </c>
      <c r="N1444" s="63">
        <v>40037</v>
      </c>
      <c r="O1444" s="63">
        <v>45871</v>
      </c>
      <c r="P1444" s="63">
        <v>162</v>
      </c>
      <c r="Q1444" s="63">
        <v>1048</v>
      </c>
      <c r="R1444" s="63">
        <v>240</v>
      </c>
      <c r="S1444" s="63">
        <v>3</v>
      </c>
      <c r="T1444" s="63">
        <v>162</v>
      </c>
      <c r="U1444" s="63">
        <v>182</v>
      </c>
      <c r="V1444" s="63">
        <v>18</v>
      </c>
      <c r="W1444" s="63">
        <v>219</v>
      </c>
      <c r="X1444" s="63">
        <v>9</v>
      </c>
      <c r="Y1444" s="63">
        <v>0</v>
      </c>
      <c r="Z1444" s="63">
        <v>12</v>
      </c>
      <c r="AA1444" s="63">
        <v>0</v>
      </c>
      <c r="AB1444" s="63">
        <v>0</v>
      </c>
      <c r="AC1444" s="63">
        <v>0</v>
      </c>
      <c r="AD1444" s="63">
        <v>0</v>
      </c>
      <c r="AE1444" s="63">
        <v>0</v>
      </c>
      <c r="AF1444" s="63">
        <v>0</v>
      </c>
      <c r="AG1444" s="63">
        <v>0</v>
      </c>
      <c r="AH1444" s="63">
        <v>0</v>
      </c>
      <c r="AI1444" s="63">
        <v>0</v>
      </c>
      <c r="AJ1444" s="63">
        <v>1</v>
      </c>
      <c r="AK1444" s="63">
        <v>0</v>
      </c>
      <c r="AL1444" s="63">
        <v>0</v>
      </c>
      <c r="AM1444" s="63">
        <v>0</v>
      </c>
      <c r="AN1444" s="63">
        <v>0</v>
      </c>
      <c r="AO1444" s="63">
        <v>0</v>
      </c>
      <c r="AP1444" s="63">
        <v>0</v>
      </c>
      <c r="AQ1444" s="63">
        <v>0</v>
      </c>
      <c r="AR1444" s="63">
        <v>0</v>
      </c>
      <c r="AS1444" s="63">
        <v>0</v>
      </c>
      <c r="AT1444" s="63">
        <v>0</v>
      </c>
      <c r="AU1444" s="63">
        <v>0</v>
      </c>
      <c r="AV1444" s="63">
        <v>0</v>
      </c>
      <c r="AW1444" s="63">
        <v>0</v>
      </c>
      <c r="AX1444" s="63">
        <v>0</v>
      </c>
      <c r="AY1444" s="63">
        <v>0</v>
      </c>
      <c r="BA1444" s="5">
        <f>IF(Q1444&gt;0,RANK(Q1444,(N1444:P1444,Q1444:AE1444)),0)</f>
        <v>3</v>
      </c>
      <c r="BB1444" s="5">
        <f>IF(R1444&gt;0,RANK(R1444,(N1444:P1444,Q1444:AE1444)),0)</f>
        <v>4</v>
      </c>
      <c r="BC1444" s="5">
        <f>IF(T1444&gt;0,RANK(T1444,(N1444:P1444,Q1444:AE1444)),0)</f>
        <v>7</v>
      </c>
      <c r="BD1444" s="5">
        <f>IF(S1444&gt;0,RANK(S1444,(N1444:P1444,Q1444:AE1444)),0)</f>
        <v>12</v>
      </c>
      <c r="BE1444" s="2">
        <f t="shared" si="597"/>
        <v>1.1913964803783365E-2</v>
      </c>
      <c r="BF1444" s="2">
        <f t="shared" si="598"/>
        <v>2.7283888863626031E-3</v>
      </c>
      <c r="BG1444" s="2">
        <f t="shared" si="599"/>
        <v>1.841662498294757E-3</v>
      </c>
      <c r="BH1444" s="2">
        <f t="shared" si="600"/>
        <v>3.4104861079532537E-5</v>
      </c>
      <c r="BJ1444" t="s">
        <v>829</v>
      </c>
      <c r="BK1444" t="s">
        <v>2723</v>
      </c>
      <c r="BL1444" s="8">
        <v>2</v>
      </c>
      <c r="BN1444" s="112">
        <v>27</v>
      </c>
      <c r="BO1444" s="114">
        <v>139</v>
      </c>
      <c r="BP1444" s="118">
        <f t="shared" si="580"/>
        <v>27139</v>
      </c>
      <c r="BQ1444" s="118">
        <f t="shared" si="601"/>
        <v>27139</v>
      </c>
      <c r="BR1444" s="5" t="s">
        <v>3151</v>
      </c>
      <c r="CH1444" s="63">
        <v>0</v>
      </c>
      <c r="CI1444" s="63">
        <v>0</v>
      </c>
      <c r="CJ1444" s="63">
        <v>0</v>
      </c>
      <c r="CK1444" s="8">
        <v>0</v>
      </c>
      <c r="CL1444" s="8">
        <v>0</v>
      </c>
    </row>
    <row r="1445" spans="1:90" ht="15" hidden="1" customHeight="1" outlineLevel="1">
      <c r="A1445" t="s">
        <v>769</v>
      </c>
      <c r="B1445" t="s">
        <v>2723</v>
      </c>
      <c r="C1445" s="1">
        <f t="shared" si="592"/>
        <v>55610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8</v>
      </c>
      <c r="G1445" s="129">
        <f t="shared" si="590"/>
        <v>18157</v>
      </c>
      <c r="H1445" s="134">
        <f t="shared" si="591"/>
        <v>0.32650602409638552</v>
      </c>
      <c r="I1445" s="2"/>
      <c r="J1445" s="2">
        <f t="shared" si="593"/>
        <v>0.32483366301024996</v>
      </c>
      <c r="K1445" s="2">
        <f t="shared" si="594"/>
        <v>0.65133968710663548</v>
      </c>
      <c r="L1445" s="2">
        <f t="shared" si="595"/>
        <v>1.6004315770544867E-3</v>
      </c>
      <c r="M1445" s="2">
        <f t="shared" si="596"/>
        <v>2.2226218306060072E-2</v>
      </c>
      <c r="N1445" s="63">
        <v>18064</v>
      </c>
      <c r="O1445" s="63">
        <v>36221</v>
      </c>
      <c r="P1445" s="63">
        <v>89</v>
      </c>
      <c r="Q1445" s="63">
        <v>734</v>
      </c>
      <c r="R1445" s="63">
        <v>153</v>
      </c>
      <c r="S1445" s="63">
        <v>0</v>
      </c>
      <c r="T1445" s="63">
        <v>96</v>
      </c>
      <c r="U1445" s="63">
        <v>115</v>
      </c>
      <c r="V1445" s="63">
        <v>7</v>
      </c>
      <c r="W1445" s="63">
        <v>109</v>
      </c>
      <c r="X1445" s="63">
        <v>6</v>
      </c>
      <c r="Y1445" s="63">
        <v>0</v>
      </c>
      <c r="Z1445" s="63">
        <v>14</v>
      </c>
      <c r="AA1445" s="63">
        <v>0</v>
      </c>
      <c r="AB1445" s="63">
        <v>0</v>
      </c>
      <c r="AC1445" s="63">
        <v>0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0</v>
      </c>
      <c r="AJ1445" s="63">
        <v>2</v>
      </c>
      <c r="AK1445" s="63">
        <v>0</v>
      </c>
      <c r="AL1445" s="63">
        <v>0</v>
      </c>
      <c r="AM1445" s="63">
        <v>0</v>
      </c>
      <c r="AN1445" s="63">
        <v>0</v>
      </c>
      <c r="AO1445" s="63">
        <v>0</v>
      </c>
      <c r="AP1445" s="63">
        <v>0</v>
      </c>
      <c r="AQ1445" s="63">
        <v>0</v>
      </c>
      <c r="AR1445" s="63">
        <v>0</v>
      </c>
      <c r="AS1445" s="63">
        <v>0</v>
      </c>
      <c r="AT1445" s="63">
        <v>0</v>
      </c>
      <c r="AU1445" s="63">
        <v>0</v>
      </c>
      <c r="AV1445" s="63">
        <v>0</v>
      </c>
      <c r="AW1445" s="63">
        <v>0</v>
      </c>
      <c r="AX1445" s="63">
        <v>0</v>
      </c>
      <c r="AY1445" s="63">
        <v>0</v>
      </c>
      <c r="BA1445" s="5">
        <f>IF(Q1445&gt;0,RANK(Q1445,(N1445:P1445,Q1445:AE1445)),0)</f>
        <v>3</v>
      </c>
      <c r="BB1445" s="5">
        <f>IF(R1445&gt;0,RANK(R1445,(N1445:P1445,Q1445:AE1445)),0)</f>
        <v>4</v>
      </c>
      <c r="BC1445" s="5">
        <f>IF(T1445&gt;0,RANK(T1445,(N1445:P1445,Q1445:AE1445)),0)</f>
        <v>7</v>
      </c>
      <c r="BD1445" s="5">
        <f>IF(S1445&gt;0,RANK(S1445,(N1445:P1445,Q1445:AE1445)),0)</f>
        <v>0</v>
      </c>
      <c r="BE1445" s="2">
        <f t="shared" si="597"/>
        <v>1.3199064916381946E-2</v>
      </c>
      <c r="BF1445" s="2">
        <f t="shared" si="598"/>
        <v>2.7513037223520949E-3</v>
      </c>
      <c r="BG1445" s="2">
        <f t="shared" si="599"/>
        <v>1.7263082179464126E-3</v>
      </c>
      <c r="BH1445" s="2">
        <f t="shared" si="600"/>
        <v>0</v>
      </c>
      <c r="BJ1445" t="s">
        <v>769</v>
      </c>
      <c r="BK1445" t="s">
        <v>2723</v>
      </c>
      <c r="BL1445" s="8">
        <v>6</v>
      </c>
      <c r="BN1445" s="112">
        <v>27</v>
      </c>
      <c r="BO1445" s="114">
        <v>141</v>
      </c>
      <c r="BP1445" s="118">
        <f t="shared" si="580"/>
        <v>27141</v>
      </c>
      <c r="BQ1445" s="118">
        <f t="shared" si="601"/>
        <v>27141</v>
      </c>
      <c r="BR1445" s="5" t="s">
        <v>3151</v>
      </c>
      <c r="CH1445" s="63">
        <v>0</v>
      </c>
      <c r="CI1445" s="63">
        <v>0</v>
      </c>
      <c r="CJ1445" s="63">
        <v>0</v>
      </c>
      <c r="CK1445" s="8">
        <v>0</v>
      </c>
      <c r="CL1445" s="8">
        <v>0</v>
      </c>
    </row>
    <row r="1446" spans="1:90" ht="15" hidden="1" customHeight="1" outlineLevel="1">
      <c r="A1446" t="s">
        <v>1590</v>
      </c>
      <c r="B1446" t="s">
        <v>2723</v>
      </c>
      <c r="C1446" s="1">
        <f t="shared" si="592"/>
        <v>8452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4</v>
      </c>
      <c r="G1446" s="129">
        <f t="shared" si="590"/>
        <v>3447</v>
      </c>
      <c r="H1446" s="134">
        <f t="shared" si="591"/>
        <v>0.40783246568859444</v>
      </c>
      <c r="I1446" s="2"/>
      <c r="J1446" s="2">
        <f t="shared" si="593"/>
        <v>0.2859678182678656</v>
      </c>
      <c r="K1446" s="2">
        <f t="shared" si="594"/>
        <v>0.69380028395645998</v>
      </c>
      <c r="L1446" s="2">
        <f t="shared" si="595"/>
        <v>2.6029342167534311E-3</v>
      </c>
      <c r="M1446" s="2">
        <f t="shared" si="596"/>
        <v>1.7628963558921035E-2</v>
      </c>
      <c r="N1446" s="63">
        <v>2417</v>
      </c>
      <c r="O1446" s="63">
        <v>5864</v>
      </c>
      <c r="P1446" s="63">
        <v>22</v>
      </c>
      <c r="Q1446" s="63">
        <v>71</v>
      </c>
      <c r="R1446" s="63">
        <v>22</v>
      </c>
      <c r="S1446" s="63">
        <v>0</v>
      </c>
      <c r="T1446" s="63">
        <v>22</v>
      </c>
      <c r="U1446" s="63">
        <v>17</v>
      </c>
      <c r="V1446" s="63">
        <v>2</v>
      </c>
      <c r="W1446" s="63">
        <v>15</v>
      </c>
      <c r="X1446" s="63">
        <v>0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>
        <v>0</v>
      </c>
      <c r="AE1446" s="63">
        <v>0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0</v>
      </c>
      <c r="AO1446" s="63">
        <v>0</v>
      </c>
      <c r="AP1446" s="63">
        <v>0</v>
      </c>
      <c r="AQ1446" s="63">
        <v>0</v>
      </c>
      <c r="AR1446" s="63">
        <v>0</v>
      </c>
      <c r="AS1446" s="63">
        <v>0</v>
      </c>
      <c r="AT1446" s="63">
        <v>0</v>
      </c>
      <c r="AU1446" s="63">
        <v>0</v>
      </c>
      <c r="AV1446" s="63">
        <v>0</v>
      </c>
      <c r="AW1446" s="63">
        <v>0</v>
      </c>
      <c r="AX1446" s="63">
        <v>0</v>
      </c>
      <c r="AY1446" s="63">
        <v>0</v>
      </c>
      <c r="BA1446" s="5">
        <f>IF(Q1446&gt;0,RANK(Q1446,(N1446:P1446,Q1446:AE1446)),0)</f>
        <v>3</v>
      </c>
      <c r="BB1446" s="5">
        <f>IF(R1446&gt;0,RANK(R1446,(N1446:P1446,Q1446:AE1446)),0)</f>
        <v>4</v>
      </c>
      <c r="BC1446" s="5">
        <f>IF(T1446&gt;0,RANK(T1446,(N1446:P1446,Q1446:AE1446)),0)</f>
        <v>4</v>
      </c>
      <c r="BD1446" s="5">
        <f>IF(S1446&gt;0,RANK(S1446,(N1446:P1446,Q1446:AE1446)),0)</f>
        <v>0</v>
      </c>
      <c r="BE1446" s="2">
        <f t="shared" si="597"/>
        <v>8.4003786086133455E-3</v>
      </c>
      <c r="BF1446" s="2">
        <f t="shared" si="598"/>
        <v>2.6029342167534311E-3</v>
      </c>
      <c r="BG1446" s="2">
        <f t="shared" si="599"/>
        <v>2.6029342167534311E-3</v>
      </c>
      <c r="BH1446" s="2">
        <f t="shared" si="600"/>
        <v>0</v>
      </c>
      <c r="BJ1446" t="s">
        <v>1590</v>
      </c>
      <c r="BK1446" t="s">
        <v>2723</v>
      </c>
      <c r="BL1446" s="8">
        <v>7</v>
      </c>
      <c r="BN1446" s="112">
        <v>27</v>
      </c>
      <c r="BO1446" s="114">
        <v>143</v>
      </c>
      <c r="BP1446" s="118">
        <f t="shared" si="580"/>
        <v>27143</v>
      </c>
      <c r="BQ1446" s="118">
        <f t="shared" si="601"/>
        <v>27143</v>
      </c>
      <c r="BR1446" s="5" t="s">
        <v>3151</v>
      </c>
      <c r="CH1446" s="63">
        <v>0</v>
      </c>
      <c r="CI1446" s="63">
        <v>0</v>
      </c>
      <c r="CJ1446" s="63">
        <v>0</v>
      </c>
      <c r="CK1446" s="8">
        <v>0</v>
      </c>
      <c r="CL1446" s="8">
        <v>0</v>
      </c>
    </row>
    <row r="1447" spans="1:90" ht="15" hidden="1" customHeight="1" outlineLevel="1">
      <c r="A1447" t="s">
        <v>204</v>
      </c>
      <c r="B1447" t="s">
        <v>2723</v>
      </c>
      <c r="C1447" s="1">
        <f t="shared" si="592"/>
        <v>84842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7</v>
      </c>
      <c r="G1447" s="129">
        <f t="shared" si="590"/>
        <v>19078</v>
      </c>
      <c r="H1447" s="134">
        <f t="shared" si="591"/>
        <v>0.22486504325687748</v>
      </c>
      <c r="I1447" s="2"/>
      <c r="J1447" s="2">
        <f t="shared" si="593"/>
        <v>0.3757690766365715</v>
      </c>
      <c r="K1447" s="2">
        <f t="shared" si="594"/>
        <v>0.60063411989344895</v>
      </c>
      <c r="L1447" s="2">
        <f t="shared" si="595"/>
        <v>1.815138728459961E-3</v>
      </c>
      <c r="M1447" s="2">
        <f t="shared" si="596"/>
        <v>2.1781664741519539E-2</v>
      </c>
      <c r="N1447" s="63">
        <v>31881</v>
      </c>
      <c r="O1447" s="63">
        <v>50959</v>
      </c>
      <c r="P1447" s="63">
        <v>154</v>
      </c>
      <c r="Q1447" s="63">
        <v>1037</v>
      </c>
      <c r="R1447" s="63">
        <v>276</v>
      </c>
      <c r="S1447" s="63">
        <v>3</v>
      </c>
      <c r="T1447" s="63">
        <v>136</v>
      </c>
      <c r="U1447" s="63">
        <v>165</v>
      </c>
      <c r="V1447" s="63">
        <v>20</v>
      </c>
      <c r="W1447" s="63">
        <v>170</v>
      </c>
      <c r="X1447" s="63">
        <v>16</v>
      </c>
      <c r="Y1447" s="63">
        <v>0</v>
      </c>
      <c r="Z1447" s="63">
        <v>21</v>
      </c>
      <c r="AA1447" s="63">
        <v>0</v>
      </c>
      <c r="AB1447" s="63">
        <v>0</v>
      </c>
      <c r="AC1447" s="63">
        <v>0</v>
      </c>
      <c r="AD1447" s="63">
        <v>0</v>
      </c>
      <c r="AE1447" s="63">
        <v>0</v>
      </c>
      <c r="AF1447" s="63">
        <v>0</v>
      </c>
      <c r="AG1447" s="63">
        <v>0</v>
      </c>
      <c r="AH1447" s="63">
        <v>0</v>
      </c>
      <c r="AI1447" s="63">
        <v>0</v>
      </c>
      <c r="AJ1447" s="63">
        <v>2</v>
      </c>
      <c r="AK1447" s="63">
        <v>0</v>
      </c>
      <c r="AL1447" s="63">
        <v>2</v>
      </c>
      <c r="AM1447" s="63">
        <v>0</v>
      </c>
      <c r="AN1447" s="63">
        <v>0</v>
      </c>
      <c r="AO1447" s="63">
        <v>0</v>
      </c>
      <c r="AP1447" s="63">
        <v>0</v>
      </c>
      <c r="AQ1447" s="63">
        <v>0</v>
      </c>
      <c r="AR1447" s="63">
        <v>0</v>
      </c>
      <c r="AS1447" s="63">
        <v>0</v>
      </c>
      <c r="AT1447" s="63">
        <v>0</v>
      </c>
      <c r="AU1447" s="63">
        <v>0</v>
      </c>
      <c r="AV1447" s="63">
        <v>0</v>
      </c>
      <c r="AW1447" s="63">
        <v>0</v>
      </c>
      <c r="AX1447" s="63">
        <v>0</v>
      </c>
      <c r="AY1447" s="63">
        <v>0</v>
      </c>
      <c r="BA1447" s="5">
        <f>IF(Q1447&gt;0,RANK(Q1447,(N1447:P1447,Q1447:AE1447)),0)</f>
        <v>3</v>
      </c>
      <c r="BB1447" s="5">
        <f>IF(R1447&gt;0,RANK(R1447,(N1447:P1447,Q1447:AE1447)),0)</f>
        <v>4</v>
      </c>
      <c r="BC1447" s="5">
        <f>IF(T1447&gt;0,RANK(T1447,(N1447:P1447,Q1447:AE1447)),0)</f>
        <v>8</v>
      </c>
      <c r="BD1447" s="5">
        <f>IF(S1447&gt;0,RANK(S1447,(N1447:P1447,Q1447:AE1447)),0)</f>
        <v>12</v>
      </c>
      <c r="BE1447" s="2">
        <f t="shared" si="597"/>
        <v>1.2222719879305061E-2</v>
      </c>
      <c r="BF1447" s="2">
        <f t="shared" si="598"/>
        <v>3.2531057730840855E-3</v>
      </c>
      <c r="BG1447" s="2">
        <f t="shared" si="599"/>
        <v>1.6029796563023031E-3</v>
      </c>
      <c r="BH1447" s="2">
        <f t="shared" si="600"/>
        <v>3.535984535960963E-5</v>
      </c>
      <c r="BJ1447" t="s">
        <v>204</v>
      </c>
      <c r="BK1447" t="s">
        <v>2723</v>
      </c>
      <c r="BL1447" s="8"/>
      <c r="BN1447" s="112">
        <v>27</v>
      </c>
      <c r="BO1447" s="114">
        <v>145</v>
      </c>
      <c r="BP1447" s="118">
        <f t="shared" si="580"/>
        <v>27145</v>
      </c>
      <c r="BQ1447" s="118">
        <f t="shared" si="601"/>
        <v>27145</v>
      </c>
      <c r="BR1447" s="5" t="s">
        <v>3151</v>
      </c>
      <c r="CH1447" s="63">
        <v>0</v>
      </c>
      <c r="CI1447" s="63">
        <v>0</v>
      </c>
      <c r="CJ1447" s="63">
        <v>0</v>
      </c>
      <c r="CK1447" s="8">
        <v>0</v>
      </c>
      <c r="CL1447" s="8">
        <v>0</v>
      </c>
    </row>
    <row r="1448" spans="1:90" ht="15" hidden="1" customHeight="1" outlineLevel="1">
      <c r="A1448" t="s">
        <v>1730</v>
      </c>
      <c r="B1448" t="s">
        <v>2723</v>
      </c>
      <c r="C1448" s="1">
        <f t="shared" si="592"/>
        <v>21128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8</v>
      </c>
      <c r="G1448" s="129">
        <f t="shared" si="590"/>
        <v>4739</v>
      </c>
      <c r="H1448" s="134">
        <f t="shared" si="591"/>
        <v>0.22429950776221128</v>
      </c>
      <c r="I1448" s="2"/>
      <c r="J1448" s="2">
        <f t="shared" si="593"/>
        <v>0.37471601666035592</v>
      </c>
      <c r="K1448" s="2">
        <f t="shared" si="594"/>
        <v>0.59901552442256722</v>
      </c>
      <c r="L1448" s="2">
        <f t="shared" si="595"/>
        <v>1.8458917076864824E-3</v>
      </c>
      <c r="M1448" s="2">
        <f t="shared" si="596"/>
        <v>2.4422567209390372E-2</v>
      </c>
      <c r="N1448" s="63">
        <v>7917</v>
      </c>
      <c r="O1448" s="63">
        <v>12656</v>
      </c>
      <c r="P1448" s="63">
        <v>39</v>
      </c>
      <c r="Q1448" s="63">
        <v>278</v>
      </c>
      <c r="R1448" s="63">
        <v>69</v>
      </c>
      <c r="S1448" s="63">
        <v>0</v>
      </c>
      <c r="T1448" s="63">
        <v>53</v>
      </c>
      <c r="U1448" s="63">
        <v>56</v>
      </c>
      <c r="V1448" s="63">
        <v>3</v>
      </c>
      <c r="W1448" s="63">
        <v>50</v>
      </c>
      <c r="X1448" s="63">
        <v>5</v>
      </c>
      <c r="Y1448" s="63">
        <v>0</v>
      </c>
      <c r="Z1448" s="63">
        <v>2</v>
      </c>
      <c r="AA1448" s="63">
        <v>0</v>
      </c>
      <c r="AB1448" s="63">
        <v>0</v>
      </c>
      <c r="AC1448" s="63">
        <v>0</v>
      </c>
      <c r="AD1448" s="63">
        <v>0</v>
      </c>
      <c r="AE1448" s="63">
        <v>0</v>
      </c>
      <c r="AF1448" s="63">
        <v>0</v>
      </c>
      <c r="AG1448" s="63">
        <v>0</v>
      </c>
      <c r="AH1448" s="63">
        <v>0</v>
      </c>
      <c r="AI1448" s="63">
        <v>0</v>
      </c>
      <c r="AJ1448" s="63">
        <v>0</v>
      </c>
      <c r="AK1448" s="63">
        <v>0</v>
      </c>
      <c r="AL1448" s="63">
        <v>0</v>
      </c>
      <c r="AM1448" s="63">
        <v>0</v>
      </c>
      <c r="AN1448" s="63">
        <v>0</v>
      </c>
      <c r="AO1448" s="63">
        <v>0</v>
      </c>
      <c r="AP1448" s="63">
        <v>0</v>
      </c>
      <c r="AQ1448" s="63">
        <v>0</v>
      </c>
      <c r="AR1448" s="63">
        <v>0</v>
      </c>
      <c r="AS1448" s="63">
        <v>0</v>
      </c>
      <c r="AT1448" s="63">
        <v>0</v>
      </c>
      <c r="AU1448" s="63">
        <v>0</v>
      </c>
      <c r="AV1448" s="63">
        <v>0</v>
      </c>
      <c r="AW1448" s="63">
        <v>0</v>
      </c>
      <c r="AX1448" s="63">
        <v>0</v>
      </c>
      <c r="AY1448" s="63">
        <v>0</v>
      </c>
      <c r="BA1448" s="5">
        <f>IF(Q1448&gt;0,RANK(Q1448,(N1448:P1448,Q1448:AE1448)),0)</f>
        <v>3</v>
      </c>
      <c r="BB1448" s="5">
        <f>IF(R1448&gt;0,RANK(R1448,(N1448:P1448,Q1448:AE1448)),0)</f>
        <v>4</v>
      </c>
      <c r="BC1448" s="5">
        <f>IF(T1448&gt;0,RANK(T1448,(N1448:P1448,Q1448:AE1448)),0)</f>
        <v>6</v>
      </c>
      <c r="BD1448" s="5">
        <f>IF(S1448&gt;0,RANK(S1448,(N1448:P1448,Q1448:AE1448)),0)</f>
        <v>0</v>
      </c>
      <c r="BE1448" s="2">
        <f t="shared" si="597"/>
        <v>1.3157894736842105E-2</v>
      </c>
      <c r="BF1448" s="2">
        <f t="shared" si="598"/>
        <v>3.2658084059068535E-3</v>
      </c>
      <c r="BG1448" s="2">
        <f t="shared" si="599"/>
        <v>2.5085195001893221E-3</v>
      </c>
      <c r="BH1448" s="2">
        <f t="shared" si="600"/>
        <v>0</v>
      </c>
      <c r="BJ1448" t="s">
        <v>1730</v>
      </c>
      <c r="BK1448" t="s">
        <v>2723</v>
      </c>
      <c r="BL1448" s="8">
        <v>1</v>
      </c>
      <c r="BN1448" s="112">
        <v>27</v>
      </c>
      <c r="BO1448" s="114">
        <v>147</v>
      </c>
      <c r="BP1448" s="118">
        <f t="shared" si="580"/>
        <v>27147</v>
      </c>
      <c r="BQ1448" s="118">
        <f t="shared" si="601"/>
        <v>27147</v>
      </c>
      <c r="BR1448" s="5" t="s">
        <v>3151</v>
      </c>
      <c r="CH1448" s="63">
        <v>0</v>
      </c>
      <c r="CI1448" s="63">
        <v>0</v>
      </c>
      <c r="CJ1448" s="63">
        <v>0</v>
      </c>
      <c r="CK1448" s="8">
        <v>0</v>
      </c>
      <c r="CL1448" s="8">
        <v>0</v>
      </c>
    </row>
    <row r="1449" spans="1:90" ht="15" hidden="1" customHeight="1" outlineLevel="1">
      <c r="A1449" t="s">
        <v>2777</v>
      </c>
      <c r="B1449" t="s">
        <v>2723</v>
      </c>
      <c r="C1449" s="1">
        <f t="shared" si="592"/>
        <v>5085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7</v>
      </c>
      <c r="G1449" s="129">
        <f t="shared" si="590"/>
        <v>1123</v>
      </c>
      <c r="H1449" s="134">
        <f t="shared" si="591"/>
        <v>0.22084562438544739</v>
      </c>
      <c r="I1449" s="2"/>
      <c r="J1449" s="2">
        <f t="shared" si="593"/>
        <v>0.37777777777777777</v>
      </c>
      <c r="K1449" s="2">
        <f t="shared" si="594"/>
        <v>0.59862340216322518</v>
      </c>
      <c r="L1449" s="2">
        <f t="shared" si="595"/>
        <v>2.1632251720747294E-3</v>
      </c>
      <c r="M1449" s="2">
        <f t="shared" si="596"/>
        <v>2.1435594886922319E-2</v>
      </c>
      <c r="N1449" s="63">
        <v>1921</v>
      </c>
      <c r="O1449" s="63">
        <v>3044</v>
      </c>
      <c r="P1449" s="63">
        <v>11</v>
      </c>
      <c r="Q1449" s="63">
        <v>44</v>
      </c>
      <c r="R1449" s="63">
        <v>18</v>
      </c>
      <c r="S1449" s="63">
        <v>1</v>
      </c>
      <c r="T1449" s="63">
        <v>4</v>
      </c>
      <c r="U1449" s="63">
        <v>18</v>
      </c>
      <c r="V1449" s="63">
        <v>4</v>
      </c>
      <c r="W1449" s="63">
        <v>16</v>
      </c>
      <c r="X1449" s="63">
        <v>1</v>
      </c>
      <c r="Y1449" s="63">
        <v>0</v>
      </c>
      <c r="Z1449" s="63">
        <v>1</v>
      </c>
      <c r="AA1449" s="63">
        <v>0</v>
      </c>
      <c r="AB1449" s="63">
        <v>0</v>
      </c>
      <c r="AC1449" s="63">
        <v>0</v>
      </c>
      <c r="AD1449" s="63">
        <v>0</v>
      </c>
      <c r="AE1449" s="63">
        <v>0</v>
      </c>
      <c r="AF1449" s="63">
        <v>0</v>
      </c>
      <c r="AG1449" s="63">
        <v>0</v>
      </c>
      <c r="AH1449" s="63">
        <v>0</v>
      </c>
      <c r="AI1449" s="63">
        <v>0</v>
      </c>
      <c r="AJ1449" s="63">
        <v>2</v>
      </c>
      <c r="AK1449" s="63">
        <v>0</v>
      </c>
      <c r="AL1449" s="63">
        <v>0</v>
      </c>
      <c r="AM1449" s="63">
        <v>0</v>
      </c>
      <c r="AN1449" s="63">
        <v>0</v>
      </c>
      <c r="AO1449" s="63">
        <v>0</v>
      </c>
      <c r="AP1449" s="63">
        <v>0</v>
      </c>
      <c r="AQ1449" s="63">
        <v>0</v>
      </c>
      <c r="AR1449" s="63">
        <v>0</v>
      </c>
      <c r="AS1449" s="63">
        <v>0</v>
      </c>
      <c r="AT1449" s="63">
        <v>0</v>
      </c>
      <c r="AU1449" s="63">
        <v>0</v>
      </c>
      <c r="AV1449" s="63">
        <v>0</v>
      </c>
      <c r="AW1449" s="63">
        <v>0</v>
      </c>
      <c r="AX1449" s="63">
        <v>0</v>
      </c>
      <c r="AY1449" s="63">
        <v>0</v>
      </c>
      <c r="BA1449" s="5">
        <f>IF(Q1449&gt;0,RANK(Q1449,(N1449:P1449,Q1449:AE1449)),0)</f>
        <v>3</v>
      </c>
      <c r="BB1449" s="5">
        <f>IF(R1449&gt;0,RANK(R1449,(N1449:P1449,Q1449:AE1449)),0)</f>
        <v>4</v>
      </c>
      <c r="BC1449" s="5">
        <f>IF(T1449&gt;0,RANK(T1449,(N1449:P1449,Q1449:AE1449)),0)</f>
        <v>8</v>
      </c>
      <c r="BD1449" s="5">
        <f>IF(S1449&gt;0,RANK(S1449,(N1449:P1449,Q1449:AE1449)),0)</f>
        <v>10</v>
      </c>
      <c r="BE1449" s="2">
        <f t="shared" si="597"/>
        <v>8.6529006882989177E-3</v>
      </c>
      <c r="BF1449" s="2">
        <f t="shared" si="598"/>
        <v>3.5398230088495575E-3</v>
      </c>
      <c r="BG1449" s="2">
        <f t="shared" si="599"/>
        <v>7.866273352999017E-4</v>
      </c>
      <c r="BH1449" s="2">
        <f t="shared" si="600"/>
        <v>1.9665683382497542E-4</v>
      </c>
      <c r="BJ1449" t="s">
        <v>2777</v>
      </c>
      <c r="BK1449" t="s">
        <v>2723</v>
      </c>
      <c r="BL1449" s="8">
        <v>7</v>
      </c>
      <c r="BN1449" s="112">
        <v>27</v>
      </c>
      <c r="BO1449" s="114">
        <v>149</v>
      </c>
      <c r="BP1449" s="118">
        <f t="shared" ref="BP1449:BP1512" si="602">1000*BN1449+BO1449</f>
        <v>27149</v>
      </c>
      <c r="BQ1449" s="118">
        <f t="shared" si="601"/>
        <v>27149</v>
      </c>
      <c r="BR1449" s="5" t="s">
        <v>3151</v>
      </c>
      <c r="CH1449" s="63">
        <v>0</v>
      </c>
      <c r="CI1449" s="63">
        <v>0</v>
      </c>
      <c r="CJ1449" s="63">
        <v>0</v>
      </c>
      <c r="CK1449" s="8">
        <v>0</v>
      </c>
      <c r="CL1449" s="8">
        <v>0</v>
      </c>
    </row>
    <row r="1450" spans="1:90" ht="15" hidden="1" customHeight="1" outlineLevel="1">
      <c r="A1450" t="s">
        <v>254</v>
      </c>
      <c r="B1450" t="s">
        <v>2723</v>
      </c>
      <c r="C1450" s="1">
        <f t="shared" si="592"/>
        <v>5193</v>
      </c>
      <c r="D1450" s="5">
        <f>IF(N1450&gt;0, RANK(N1450,(N1450:P1450,Q1450:AE1450)),0)</f>
        <v>2</v>
      </c>
      <c r="E1450" s="5">
        <f>IF(O1450&gt;0,RANK(O1450,(N1450:P1450,Q1450:AE1450)),0)</f>
        <v>1</v>
      </c>
      <c r="F1450" s="5">
        <f>IF(P1450&gt;0,RANK(P1450,(N1450:P1450,Q1450:AE1450)),0)</f>
        <v>4</v>
      </c>
      <c r="G1450" s="129">
        <f t="shared" si="590"/>
        <v>1532</v>
      </c>
      <c r="H1450" s="134">
        <f t="shared" si="591"/>
        <v>0.29501251684960522</v>
      </c>
      <c r="I1450" s="2"/>
      <c r="J1450" s="2">
        <f t="shared" si="593"/>
        <v>0.34353937993452727</v>
      </c>
      <c r="K1450" s="2">
        <f t="shared" si="594"/>
        <v>0.63855189678413249</v>
      </c>
      <c r="L1450" s="2">
        <f t="shared" si="595"/>
        <v>2.5033699210475638E-3</v>
      </c>
      <c r="M1450" s="2">
        <f t="shared" si="596"/>
        <v>1.5405353360292737E-2</v>
      </c>
      <c r="N1450" s="63">
        <v>1784</v>
      </c>
      <c r="O1450" s="63">
        <v>3316</v>
      </c>
      <c r="P1450" s="63">
        <v>13</v>
      </c>
      <c r="Q1450" s="63">
        <v>42</v>
      </c>
      <c r="R1450" s="63">
        <v>11</v>
      </c>
      <c r="S1450" s="63">
        <v>0</v>
      </c>
      <c r="T1450" s="63">
        <v>9</v>
      </c>
      <c r="U1450" s="63">
        <v>9</v>
      </c>
      <c r="V1450" s="63">
        <v>0</v>
      </c>
      <c r="W1450" s="63">
        <v>8</v>
      </c>
      <c r="X1450" s="63">
        <v>1</v>
      </c>
      <c r="Y1450" s="63">
        <v>0</v>
      </c>
      <c r="Z1450" s="63">
        <v>0</v>
      </c>
      <c r="AA1450" s="63">
        <v>0</v>
      </c>
      <c r="AB1450" s="63">
        <v>0</v>
      </c>
      <c r="AC1450" s="63">
        <v>0</v>
      </c>
      <c r="AD1450" s="63">
        <v>0</v>
      </c>
      <c r="AE1450" s="63">
        <v>0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0</v>
      </c>
      <c r="AL1450" s="63">
        <v>0</v>
      </c>
      <c r="AM1450" s="63">
        <v>0</v>
      </c>
      <c r="AN1450" s="63">
        <v>0</v>
      </c>
      <c r="AO1450" s="63">
        <v>0</v>
      </c>
      <c r="AP1450" s="63">
        <v>0</v>
      </c>
      <c r="AQ1450" s="63">
        <v>0</v>
      </c>
      <c r="AR1450" s="63">
        <v>0</v>
      </c>
      <c r="AS1450" s="63">
        <v>0</v>
      </c>
      <c r="AT1450" s="63">
        <v>0</v>
      </c>
      <c r="AU1450" s="63">
        <v>0</v>
      </c>
      <c r="AV1450" s="63">
        <v>0</v>
      </c>
      <c r="AW1450" s="63">
        <v>0</v>
      </c>
      <c r="AX1450" s="63">
        <v>0</v>
      </c>
      <c r="AY1450" s="63">
        <v>0</v>
      </c>
      <c r="BA1450" s="5">
        <f>IF(Q1450&gt;0,RANK(Q1450,(N1450:P1450,Q1450:AE1450)),0)</f>
        <v>3</v>
      </c>
      <c r="BB1450" s="5">
        <f>IF(R1450&gt;0,RANK(R1450,(N1450:P1450,Q1450:AE1450)),0)</f>
        <v>5</v>
      </c>
      <c r="BC1450" s="5">
        <f>IF(T1450&gt;0,RANK(T1450,(N1450:P1450,Q1450:AE1450)),0)</f>
        <v>6</v>
      </c>
      <c r="BD1450" s="5">
        <f>IF(S1450&gt;0,RANK(S1450,(N1450:P1450,Q1450:AE1450)),0)</f>
        <v>0</v>
      </c>
      <c r="BE1450" s="2">
        <f t="shared" si="597"/>
        <v>8.0878105141536684E-3</v>
      </c>
      <c r="BF1450" s="2">
        <f t="shared" si="598"/>
        <v>2.1182360870402464E-3</v>
      </c>
      <c r="BG1450" s="2">
        <f t="shared" si="599"/>
        <v>1.7331022530329288E-3</v>
      </c>
      <c r="BH1450" s="2">
        <f t="shared" si="600"/>
        <v>0</v>
      </c>
      <c r="BJ1450" t="s">
        <v>254</v>
      </c>
      <c r="BK1450" t="s">
        <v>2723</v>
      </c>
      <c r="BL1450" s="8">
        <v>7</v>
      </c>
      <c r="BN1450" s="112">
        <v>27</v>
      </c>
      <c r="BO1450" s="114">
        <v>151</v>
      </c>
      <c r="BP1450" s="118">
        <f t="shared" si="602"/>
        <v>27151</v>
      </c>
      <c r="BQ1450" s="118">
        <f t="shared" si="601"/>
        <v>27151</v>
      </c>
      <c r="BR1450" s="5" t="s">
        <v>3151</v>
      </c>
      <c r="CH1450" s="63">
        <v>0</v>
      </c>
      <c r="CI1450" s="63">
        <v>0</v>
      </c>
      <c r="CJ1450" s="63">
        <v>0</v>
      </c>
      <c r="CK1450" s="8">
        <v>0</v>
      </c>
      <c r="CL1450" s="8">
        <v>0</v>
      </c>
    </row>
    <row r="1451" spans="1:90" ht="15" hidden="1" customHeight="1" outlineLevel="1">
      <c r="A1451" t="s">
        <v>1999</v>
      </c>
      <c r="B1451" t="s">
        <v>2723</v>
      </c>
      <c r="C1451" s="1">
        <f t="shared" si="592"/>
        <v>13257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4</v>
      </c>
      <c r="G1451" s="129">
        <f t="shared" si="590"/>
        <v>6467</v>
      </c>
      <c r="H1451" s="134">
        <f t="shared" si="591"/>
        <v>0.4878177566568605</v>
      </c>
      <c r="I1451" s="2"/>
      <c r="J1451" s="2">
        <f t="shared" si="593"/>
        <v>0.24786905031304216</v>
      </c>
      <c r="K1451" s="2">
        <f t="shared" si="594"/>
        <v>0.73568680696990274</v>
      </c>
      <c r="L1451" s="2">
        <f t="shared" si="595"/>
        <v>2.2629554197782305E-3</v>
      </c>
      <c r="M1451" s="2">
        <f t="shared" si="596"/>
        <v>1.4181187297276847E-2</v>
      </c>
      <c r="N1451" s="63">
        <v>3286</v>
      </c>
      <c r="O1451" s="63">
        <v>9753</v>
      </c>
      <c r="P1451" s="63">
        <v>30</v>
      </c>
      <c r="Q1451" s="63">
        <v>85</v>
      </c>
      <c r="R1451" s="63">
        <v>23</v>
      </c>
      <c r="S1451" s="63">
        <v>0</v>
      </c>
      <c r="T1451" s="63">
        <v>26</v>
      </c>
      <c r="U1451" s="63">
        <v>30</v>
      </c>
      <c r="V1451" s="63">
        <v>2</v>
      </c>
      <c r="W1451" s="63">
        <v>20</v>
      </c>
      <c r="X1451" s="63">
        <v>1</v>
      </c>
      <c r="Y1451" s="63">
        <v>0</v>
      </c>
      <c r="Z1451" s="63">
        <v>1</v>
      </c>
      <c r="AA1451" s="63">
        <v>0</v>
      </c>
      <c r="AB1451" s="63">
        <v>0</v>
      </c>
      <c r="AC1451" s="63">
        <v>0</v>
      </c>
      <c r="AD1451" s="63">
        <v>0</v>
      </c>
      <c r="AE1451" s="63">
        <v>0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0</v>
      </c>
      <c r="AL1451" s="63">
        <v>0</v>
      </c>
      <c r="AM1451" s="63">
        <v>0</v>
      </c>
      <c r="AN1451" s="63">
        <v>0</v>
      </c>
      <c r="AO1451" s="63">
        <v>0</v>
      </c>
      <c r="AP1451" s="63">
        <v>0</v>
      </c>
      <c r="AQ1451" s="63">
        <v>0</v>
      </c>
      <c r="AR1451" s="63">
        <v>0</v>
      </c>
      <c r="AS1451" s="63">
        <v>0</v>
      </c>
      <c r="AT1451" s="63">
        <v>0</v>
      </c>
      <c r="AU1451" s="63">
        <v>0</v>
      </c>
      <c r="AV1451" s="63">
        <v>0</v>
      </c>
      <c r="AW1451" s="63">
        <v>0</v>
      </c>
      <c r="AX1451" s="63">
        <v>0</v>
      </c>
      <c r="AY1451" s="63">
        <v>0</v>
      </c>
      <c r="BA1451" s="5">
        <f>IF(Q1451&gt;0,RANK(Q1451,(N1451:P1451,Q1451:AE1451)),0)</f>
        <v>3</v>
      </c>
      <c r="BB1451" s="5">
        <f>IF(R1451&gt;0,RANK(R1451,(N1451:P1451,Q1451:AE1451)),0)</f>
        <v>7</v>
      </c>
      <c r="BC1451" s="5">
        <f>IF(T1451&gt;0,RANK(T1451,(N1451:P1451,Q1451:AE1451)),0)</f>
        <v>6</v>
      </c>
      <c r="BD1451" s="5">
        <f>IF(S1451&gt;0,RANK(S1451,(N1451:P1451,Q1451:AE1451)),0)</f>
        <v>0</v>
      </c>
      <c r="BE1451" s="2">
        <f t="shared" si="597"/>
        <v>6.4117070227049863E-3</v>
      </c>
      <c r="BF1451" s="2">
        <f t="shared" si="598"/>
        <v>1.7349324884966433E-3</v>
      </c>
      <c r="BG1451" s="2">
        <f t="shared" si="599"/>
        <v>1.9612280304744665E-3</v>
      </c>
      <c r="BH1451" s="2">
        <f t="shared" si="600"/>
        <v>0</v>
      </c>
      <c r="BJ1451" t="s">
        <v>1999</v>
      </c>
      <c r="BK1451" t="s">
        <v>2723</v>
      </c>
      <c r="BL1451" s="8">
        <v>7</v>
      </c>
      <c r="BN1451" s="112">
        <v>27</v>
      </c>
      <c r="BO1451" s="114">
        <v>153</v>
      </c>
      <c r="BP1451" s="118">
        <f t="shared" si="602"/>
        <v>27153</v>
      </c>
      <c r="BQ1451" s="118">
        <f t="shared" si="601"/>
        <v>27153</v>
      </c>
      <c r="BR1451" s="5" t="s">
        <v>3151</v>
      </c>
      <c r="CH1451" s="63">
        <v>0</v>
      </c>
      <c r="CI1451" s="63">
        <v>0</v>
      </c>
      <c r="CJ1451" s="63">
        <v>0</v>
      </c>
      <c r="CK1451" s="8">
        <v>0</v>
      </c>
      <c r="CL1451" s="8">
        <v>0</v>
      </c>
    </row>
    <row r="1452" spans="1:90" ht="15" hidden="1" customHeight="1" outlineLevel="1">
      <c r="A1452" t="s">
        <v>1003</v>
      </c>
      <c r="B1452" t="s">
        <v>2723</v>
      </c>
      <c r="C1452" s="1">
        <f t="shared" si="592"/>
        <v>1864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>IF(P1452&gt;0,RANK(P1452,(N1452:P1452,Q1452:AE1452)),0)</f>
        <v>6</v>
      </c>
      <c r="G1452" s="129">
        <f t="shared" si="590"/>
        <v>511</v>
      </c>
      <c r="H1452" s="134">
        <f t="shared" si="591"/>
        <v>0.27414163090128757</v>
      </c>
      <c r="I1452" s="2"/>
      <c r="J1452" s="2">
        <f t="shared" si="593"/>
        <v>0.35461373390557938</v>
      </c>
      <c r="K1452" s="2">
        <f t="shared" si="594"/>
        <v>0.628755364806867</v>
      </c>
      <c r="L1452" s="2">
        <f t="shared" si="595"/>
        <v>1.0729613733905579E-3</v>
      </c>
      <c r="M1452" s="2">
        <f t="shared" si="596"/>
        <v>1.5557939914163064E-2</v>
      </c>
      <c r="N1452" s="63">
        <v>661</v>
      </c>
      <c r="O1452" s="63">
        <v>1172</v>
      </c>
      <c r="P1452" s="63">
        <v>2</v>
      </c>
      <c r="Q1452" s="63">
        <v>12</v>
      </c>
      <c r="R1452" s="63">
        <v>5</v>
      </c>
      <c r="S1452" s="63">
        <v>0</v>
      </c>
      <c r="T1452" s="63">
        <v>2</v>
      </c>
      <c r="U1452" s="63">
        <v>6</v>
      </c>
      <c r="V1452" s="63">
        <v>2</v>
      </c>
      <c r="W1452" s="63">
        <v>2</v>
      </c>
      <c r="X1452" s="63">
        <v>0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>
        <v>0</v>
      </c>
      <c r="AE1452" s="63">
        <v>0</v>
      </c>
      <c r="AF1452" s="63">
        <v>0</v>
      </c>
      <c r="AG1452" s="63">
        <v>0</v>
      </c>
      <c r="AH1452" s="63">
        <v>0</v>
      </c>
      <c r="AI1452" s="63">
        <v>0</v>
      </c>
      <c r="AJ1452" s="63">
        <v>0</v>
      </c>
      <c r="AK1452" s="63">
        <v>0</v>
      </c>
      <c r="AL1452" s="63">
        <v>0</v>
      </c>
      <c r="AM1452" s="63">
        <v>0</v>
      </c>
      <c r="AN1452" s="63">
        <v>0</v>
      </c>
      <c r="AO1452" s="63">
        <v>0</v>
      </c>
      <c r="AP1452" s="63">
        <v>0</v>
      </c>
      <c r="AQ1452" s="63">
        <v>0</v>
      </c>
      <c r="AR1452" s="63">
        <v>0</v>
      </c>
      <c r="AS1452" s="63">
        <v>0</v>
      </c>
      <c r="AT1452" s="63">
        <v>0</v>
      </c>
      <c r="AU1452" s="63">
        <v>0</v>
      </c>
      <c r="AV1452" s="63">
        <v>0</v>
      </c>
      <c r="AW1452" s="63">
        <v>0</v>
      </c>
      <c r="AX1452" s="63">
        <v>0</v>
      </c>
      <c r="AY1452" s="63">
        <v>0</v>
      </c>
      <c r="BA1452" s="5">
        <f>IF(Q1452&gt;0,RANK(Q1452,(N1452:P1452,Q1452:AE1452)),0)</f>
        <v>3</v>
      </c>
      <c r="BB1452" s="5">
        <f>IF(R1452&gt;0,RANK(R1452,(N1452:P1452,Q1452:AE1452)),0)</f>
        <v>5</v>
      </c>
      <c r="BC1452" s="5">
        <f>IF(T1452&gt;0,RANK(T1452,(N1452:P1452,Q1452:AE1452)),0)</f>
        <v>6</v>
      </c>
      <c r="BD1452" s="5">
        <f>IF(S1452&gt;0,RANK(S1452,(N1452:P1452,Q1452:AE1452)),0)</f>
        <v>0</v>
      </c>
      <c r="BE1452" s="2">
        <f t="shared" si="597"/>
        <v>6.4377682403433476E-3</v>
      </c>
      <c r="BF1452" s="2">
        <f t="shared" si="598"/>
        <v>2.6824034334763948E-3</v>
      </c>
      <c r="BG1452" s="2">
        <f t="shared" si="599"/>
        <v>1.0729613733905579E-3</v>
      </c>
      <c r="BH1452" s="2">
        <f t="shared" si="600"/>
        <v>0</v>
      </c>
      <c r="BJ1452" t="s">
        <v>1003</v>
      </c>
      <c r="BK1452" t="s">
        <v>2723</v>
      </c>
      <c r="BL1452" s="8">
        <v>7</v>
      </c>
      <c r="BN1452" s="112">
        <v>27</v>
      </c>
      <c r="BO1452" s="114">
        <v>155</v>
      </c>
      <c r="BP1452" s="118">
        <f t="shared" si="602"/>
        <v>27155</v>
      </c>
      <c r="BQ1452" s="118">
        <f t="shared" si="601"/>
        <v>27155</v>
      </c>
      <c r="BR1452" s="5" t="s">
        <v>3151</v>
      </c>
      <c r="CH1452" s="63">
        <v>0</v>
      </c>
      <c r="CI1452" s="63">
        <v>0</v>
      </c>
      <c r="CJ1452" s="63">
        <v>0</v>
      </c>
      <c r="CK1452" s="8">
        <v>0</v>
      </c>
      <c r="CL1452" s="8">
        <v>0</v>
      </c>
    </row>
    <row r="1453" spans="1:90" ht="15" hidden="1" customHeight="1" outlineLevel="1">
      <c r="A1453" t="s">
        <v>1153</v>
      </c>
      <c r="B1453" t="s">
        <v>2723</v>
      </c>
      <c r="C1453" s="1">
        <f t="shared" si="592"/>
        <v>13123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5</v>
      </c>
      <c r="G1453" s="129">
        <f t="shared" si="590"/>
        <v>3457</v>
      </c>
      <c r="H1453" s="134">
        <f t="shared" si="591"/>
        <v>0.26343061799893319</v>
      </c>
      <c r="I1453" s="2"/>
      <c r="J1453" s="2">
        <f t="shared" si="593"/>
        <v>0.3578450049531357</v>
      </c>
      <c r="K1453" s="2">
        <f t="shared" si="594"/>
        <v>0.62127562295206884</v>
      </c>
      <c r="L1453" s="2">
        <f t="shared" si="595"/>
        <v>2.2098605501790747E-3</v>
      </c>
      <c r="M1453" s="2">
        <f t="shared" si="596"/>
        <v>1.8669511544616438E-2</v>
      </c>
      <c r="N1453" s="63">
        <v>4696</v>
      </c>
      <c r="O1453" s="63">
        <v>8153</v>
      </c>
      <c r="P1453" s="63">
        <v>29</v>
      </c>
      <c r="Q1453" s="63">
        <v>133</v>
      </c>
      <c r="R1453" s="63">
        <v>33</v>
      </c>
      <c r="S1453" s="63">
        <v>0</v>
      </c>
      <c r="T1453" s="63">
        <v>21</v>
      </c>
      <c r="U1453" s="63">
        <v>28</v>
      </c>
      <c r="V1453" s="63">
        <v>2</v>
      </c>
      <c r="W1453" s="63">
        <v>26</v>
      </c>
      <c r="X1453" s="63">
        <v>2</v>
      </c>
      <c r="Y1453" s="63">
        <v>0</v>
      </c>
      <c r="Z1453" s="63">
        <v>0</v>
      </c>
      <c r="AA1453" s="63">
        <v>0</v>
      </c>
      <c r="AB1453" s="63">
        <v>0</v>
      </c>
      <c r="AC1453" s="63">
        <v>0</v>
      </c>
      <c r="AD1453" s="63">
        <v>0</v>
      </c>
      <c r="AE1453" s="63">
        <v>0</v>
      </c>
      <c r="AF1453" s="63">
        <v>0</v>
      </c>
      <c r="AG1453" s="63">
        <v>0</v>
      </c>
      <c r="AH1453" s="63">
        <v>0</v>
      </c>
      <c r="AI1453" s="63">
        <v>0</v>
      </c>
      <c r="AJ1453" s="63">
        <v>0</v>
      </c>
      <c r="AK1453" s="63">
        <v>0</v>
      </c>
      <c r="AL1453" s="63">
        <v>0</v>
      </c>
      <c r="AM1453" s="63">
        <v>0</v>
      </c>
      <c r="AN1453" s="63">
        <v>0</v>
      </c>
      <c r="AO1453" s="63">
        <v>0</v>
      </c>
      <c r="AP1453" s="63">
        <v>0</v>
      </c>
      <c r="AQ1453" s="63">
        <v>0</v>
      </c>
      <c r="AR1453" s="63">
        <v>0</v>
      </c>
      <c r="AS1453" s="63">
        <v>0</v>
      </c>
      <c r="AT1453" s="63">
        <v>0</v>
      </c>
      <c r="AU1453" s="63">
        <v>0</v>
      </c>
      <c r="AV1453" s="63">
        <v>0</v>
      </c>
      <c r="AW1453" s="63">
        <v>0</v>
      </c>
      <c r="AX1453" s="63">
        <v>0</v>
      </c>
      <c r="AY1453" s="63">
        <v>0</v>
      </c>
      <c r="BA1453" s="5">
        <f>IF(Q1453&gt;0,RANK(Q1453,(N1453:P1453,Q1453:AE1453)),0)</f>
        <v>3</v>
      </c>
      <c r="BB1453" s="5">
        <f>IF(R1453&gt;0,RANK(R1453,(N1453:P1453,Q1453:AE1453)),0)</f>
        <v>4</v>
      </c>
      <c r="BC1453" s="5">
        <f>IF(T1453&gt;0,RANK(T1453,(N1453:P1453,Q1453:AE1453)),0)</f>
        <v>8</v>
      </c>
      <c r="BD1453" s="5">
        <f>IF(S1453&gt;0,RANK(S1453,(N1453:P1453,Q1453:AE1453)),0)</f>
        <v>0</v>
      </c>
      <c r="BE1453" s="2">
        <f t="shared" si="597"/>
        <v>1.013487769564886E-2</v>
      </c>
      <c r="BF1453" s="2">
        <f t="shared" si="598"/>
        <v>2.5146689019279128E-3</v>
      </c>
      <c r="BG1453" s="2">
        <f t="shared" si="599"/>
        <v>1.6002438466813991E-3</v>
      </c>
      <c r="BH1453" s="2">
        <f t="shared" si="600"/>
        <v>0</v>
      </c>
      <c r="BJ1453" t="s">
        <v>1153</v>
      </c>
      <c r="BK1453" t="s">
        <v>2723</v>
      </c>
      <c r="BL1453" s="8">
        <v>2</v>
      </c>
      <c r="BN1453" s="112">
        <v>27</v>
      </c>
      <c r="BO1453" s="114">
        <v>157</v>
      </c>
      <c r="BP1453" s="118">
        <f t="shared" si="602"/>
        <v>27157</v>
      </c>
      <c r="BQ1453" s="118">
        <f t="shared" si="601"/>
        <v>27157</v>
      </c>
      <c r="BR1453" s="5" t="s">
        <v>3151</v>
      </c>
      <c r="CH1453" s="63">
        <v>0</v>
      </c>
      <c r="CI1453" s="63">
        <v>0</v>
      </c>
      <c r="CJ1453" s="63">
        <v>0</v>
      </c>
      <c r="CK1453" s="8">
        <v>0</v>
      </c>
      <c r="CL1453" s="8">
        <v>0</v>
      </c>
    </row>
    <row r="1454" spans="1:90" ht="15" hidden="1" customHeight="1" outlineLevel="1">
      <c r="A1454" t="s">
        <v>2605</v>
      </c>
      <c r="B1454" t="s">
        <v>2723</v>
      </c>
      <c r="C1454" s="1">
        <f t="shared" si="592"/>
        <v>7677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8</v>
      </c>
      <c r="G1454" s="129">
        <f t="shared" si="590"/>
        <v>3497</v>
      </c>
      <c r="H1454" s="134">
        <f t="shared" si="591"/>
        <v>0.45551647779080368</v>
      </c>
      <c r="I1454" s="2"/>
      <c r="J1454" s="2">
        <f t="shared" si="593"/>
        <v>0.26351439364335028</v>
      </c>
      <c r="K1454" s="2">
        <f t="shared" si="594"/>
        <v>0.71903087143415401</v>
      </c>
      <c r="L1454" s="2">
        <f t="shared" si="595"/>
        <v>1.5631105900742479E-3</v>
      </c>
      <c r="M1454" s="2">
        <f t="shared" si="596"/>
        <v>1.5891624332421469E-2</v>
      </c>
      <c r="N1454" s="63">
        <v>2023</v>
      </c>
      <c r="O1454" s="63">
        <v>5520</v>
      </c>
      <c r="P1454" s="63">
        <v>12</v>
      </c>
      <c r="Q1454" s="63">
        <v>54</v>
      </c>
      <c r="R1454" s="63">
        <v>14</v>
      </c>
      <c r="S1454" s="63">
        <v>0</v>
      </c>
      <c r="T1454" s="63">
        <v>17</v>
      </c>
      <c r="U1454" s="63">
        <v>20</v>
      </c>
      <c r="V1454" s="63">
        <v>0</v>
      </c>
      <c r="W1454" s="63">
        <v>14</v>
      </c>
      <c r="X1454" s="63">
        <v>1</v>
      </c>
      <c r="Y1454" s="63">
        <v>0</v>
      </c>
      <c r="Z1454" s="63">
        <v>2</v>
      </c>
      <c r="AA1454" s="63">
        <v>0</v>
      </c>
      <c r="AB1454" s="63">
        <v>0</v>
      </c>
      <c r="AC1454" s="63">
        <v>0</v>
      </c>
      <c r="AD1454" s="63">
        <v>0</v>
      </c>
      <c r="AE1454" s="63">
        <v>0</v>
      </c>
      <c r="AF1454" s="63">
        <v>0</v>
      </c>
      <c r="AG1454" s="63">
        <v>0</v>
      </c>
      <c r="AH1454" s="63">
        <v>0</v>
      </c>
      <c r="AI1454" s="63">
        <v>0</v>
      </c>
      <c r="AJ1454" s="63">
        <v>0</v>
      </c>
      <c r="AK1454" s="63">
        <v>0</v>
      </c>
      <c r="AL1454" s="63">
        <v>0</v>
      </c>
      <c r="AM1454" s="63">
        <v>0</v>
      </c>
      <c r="AN1454" s="63">
        <v>0</v>
      </c>
      <c r="AO1454" s="63">
        <v>0</v>
      </c>
      <c r="AP1454" s="63">
        <v>0</v>
      </c>
      <c r="AQ1454" s="63">
        <v>0</v>
      </c>
      <c r="AR1454" s="63">
        <v>0</v>
      </c>
      <c r="AS1454" s="63">
        <v>0</v>
      </c>
      <c r="AT1454" s="63">
        <v>0</v>
      </c>
      <c r="AU1454" s="63">
        <v>0</v>
      </c>
      <c r="AV1454" s="63">
        <v>0</v>
      </c>
      <c r="AW1454" s="63">
        <v>0</v>
      </c>
      <c r="AX1454" s="63">
        <v>0</v>
      </c>
      <c r="AY1454" s="63">
        <v>0</v>
      </c>
      <c r="BA1454" s="5">
        <f>IF(Q1454&gt;0,RANK(Q1454,(N1454:P1454,Q1454:AE1454)),0)</f>
        <v>3</v>
      </c>
      <c r="BB1454" s="5">
        <f>IF(R1454&gt;0,RANK(R1454,(N1454:P1454,Q1454:AE1454)),0)</f>
        <v>6</v>
      </c>
      <c r="BC1454" s="5">
        <f>IF(T1454&gt;0,RANK(T1454,(N1454:P1454,Q1454:AE1454)),0)</f>
        <v>5</v>
      </c>
      <c r="BD1454" s="5">
        <f>IF(S1454&gt;0,RANK(S1454,(N1454:P1454,Q1454:AE1454)),0)</f>
        <v>0</v>
      </c>
      <c r="BE1454" s="2">
        <f t="shared" si="597"/>
        <v>7.0339976553341153E-3</v>
      </c>
      <c r="BF1454" s="2">
        <f t="shared" si="598"/>
        <v>1.8236290217532891E-3</v>
      </c>
      <c r="BG1454" s="2">
        <f t="shared" si="599"/>
        <v>2.214406669271851E-3</v>
      </c>
      <c r="BH1454" s="2">
        <f t="shared" si="600"/>
        <v>0</v>
      </c>
      <c r="BJ1454" t="s">
        <v>2605</v>
      </c>
      <c r="BK1454" t="s">
        <v>2723</v>
      </c>
      <c r="BL1454" s="8">
        <v>8</v>
      </c>
      <c r="BN1454" s="112">
        <v>27</v>
      </c>
      <c r="BO1454" s="114">
        <v>159</v>
      </c>
      <c r="BP1454" s="118">
        <f t="shared" si="602"/>
        <v>27159</v>
      </c>
      <c r="BQ1454" s="118">
        <f t="shared" si="601"/>
        <v>27159</v>
      </c>
      <c r="BR1454" s="5" t="s">
        <v>3151</v>
      </c>
      <c r="CH1454" s="63">
        <v>0</v>
      </c>
      <c r="CI1454" s="63">
        <v>0</v>
      </c>
      <c r="CJ1454" s="63">
        <v>0</v>
      </c>
      <c r="CK1454" s="8">
        <v>0</v>
      </c>
      <c r="CL1454" s="8">
        <v>0</v>
      </c>
    </row>
    <row r="1455" spans="1:90" ht="15" hidden="1" customHeight="1" outlineLevel="1">
      <c r="A1455" t="s">
        <v>2433</v>
      </c>
      <c r="B1455" t="s">
        <v>2723</v>
      </c>
      <c r="C1455" s="1">
        <f t="shared" si="592"/>
        <v>10389</v>
      </c>
      <c r="D1455" s="5">
        <f>IF(N1455&gt;0, RANK(N1455,(N1455:P1455,Q1455:AE1455)),0)</f>
        <v>2</v>
      </c>
      <c r="E1455" s="5">
        <f>IF(O1455&gt;0,RANK(O1455,(N1455:P1455,Q1455:AE1455)),0)</f>
        <v>1</v>
      </c>
      <c r="F1455" s="5">
        <f>IF(P1455&gt;0,RANK(P1455,(N1455:P1455,Q1455:AE1455)),0)</f>
        <v>6</v>
      </c>
      <c r="G1455" s="129">
        <f t="shared" si="590"/>
        <v>3128</v>
      </c>
      <c r="H1455" s="134">
        <f t="shared" si="591"/>
        <v>0.30108768890172299</v>
      </c>
      <c r="I1455" s="2"/>
      <c r="J1455" s="2">
        <f t="shared" si="593"/>
        <v>0.33650976994898452</v>
      </c>
      <c r="K1455" s="2">
        <f t="shared" si="594"/>
        <v>0.63759745885070751</v>
      </c>
      <c r="L1455" s="2">
        <f t="shared" si="595"/>
        <v>2.5989026855327752E-3</v>
      </c>
      <c r="M1455" s="2">
        <f t="shared" si="596"/>
        <v>2.3293868514775197E-2</v>
      </c>
      <c r="N1455" s="63">
        <v>3496</v>
      </c>
      <c r="O1455" s="63">
        <v>6624</v>
      </c>
      <c r="P1455" s="63">
        <v>27</v>
      </c>
      <c r="Q1455" s="63">
        <v>123</v>
      </c>
      <c r="R1455" s="63">
        <v>34</v>
      </c>
      <c r="S1455" s="63">
        <v>0</v>
      </c>
      <c r="T1455" s="63">
        <v>17</v>
      </c>
      <c r="U1455" s="63">
        <v>42</v>
      </c>
      <c r="V1455" s="63">
        <v>0</v>
      </c>
      <c r="W1455" s="63">
        <v>24</v>
      </c>
      <c r="X1455" s="63">
        <v>1</v>
      </c>
      <c r="Y1455" s="63">
        <v>0</v>
      </c>
      <c r="Z1455" s="63">
        <v>1</v>
      </c>
      <c r="AA1455" s="63">
        <v>0</v>
      </c>
      <c r="AB1455" s="63">
        <v>0</v>
      </c>
      <c r="AC1455" s="63">
        <v>0</v>
      </c>
      <c r="AD1455" s="63">
        <v>0</v>
      </c>
      <c r="AE1455" s="63">
        <v>0</v>
      </c>
      <c r="AF1455" s="63">
        <v>0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0</v>
      </c>
      <c r="AN1455" s="63">
        <v>0</v>
      </c>
      <c r="AO1455" s="63">
        <v>0</v>
      </c>
      <c r="AP1455" s="63">
        <v>0</v>
      </c>
      <c r="AQ1455" s="63">
        <v>0</v>
      </c>
      <c r="AR1455" s="63">
        <v>0</v>
      </c>
      <c r="AS1455" s="63">
        <v>0</v>
      </c>
      <c r="AT1455" s="63">
        <v>0</v>
      </c>
      <c r="AU1455" s="63">
        <v>0</v>
      </c>
      <c r="AV1455" s="63">
        <v>0</v>
      </c>
      <c r="AW1455" s="63">
        <v>0</v>
      </c>
      <c r="AX1455" s="63">
        <v>0</v>
      </c>
      <c r="AY1455" s="63">
        <v>0</v>
      </c>
      <c r="BA1455" s="5">
        <f>IF(Q1455&gt;0,RANK(Q1455,(N1455:P1455,Q1455:AE1455)),0)</f>
        <v>3</v>
      </c>
      <c r="BB1455" s="5">
        <f>IF(R1455&gt;0,RANK(R1455,(N1455:P1455,Q1455:AE1455)),0)</f>
        <v>5</v>
      </c>
      <c r="BC1455" s="5">
        <f>IF(T1455&gt;0,RANK(T1455,(N1455:P1455,Q1455:AE1455)),0)</f>
        <v>8</v>
      </c>
      <c r="BD1455" s="5">
        <f>IF(S1455&gt;0,RANK(S1455,(N1455:P1455,Q1455:AE1455)),0)</f>
        <v>0</v>
      </c>
      <c r="BE1455" s="2">
        <f t="shared" si="597"/>
        <v>1.1839445567427087E-2</v>
      </c>
      <c r="BF1455" s="2">
        <f t="shared" si="598"/>
        <v>3.2726922706709017E-3</v>
      </c>
      <c r="BG1455" s="2">
        <f t="shared" si="599"/>
        <v>1.6363461353354509E-3</v>
      </c>
      <c r="BH1455" s="2">
        <f t="shared" si="600"/>
        <v>0</v>
      </c>
      <c r="BJ1455" t="s">
        <v>2433</v>
      </c>
      <c r="BK1455" t="s">
        <v>2723</v>
      </c>
      <c r="BL1455" s="8">
        <v>1</v>
      </c>
      <c r="BN1455" s="112">
        <v>27</v>
      </c>
      <c r="BO1455" s="114">
        <v>161</v>
      </c>
      <c r="BP1455" s="118">
        <f t="shared" si="602"/>
        <v>27161</v>
      </c>
      <c r="BQ1455" s="118">
        <f t="shared" si="601"/>
        <v>27161</v>
      </c>
      <c r="BR1455" s="5" t="s">
        <v>3151</v>
      </c>
      <c r="CH1455" s="63">
        <v>0</v>
      </c>
      <c r="CI1455" s="63">
        <v>0</v>
      </c>
      <c r="CJ1455" s="63">
        <v>0</v>
      </c>
      <c r="CK1455" s="8">
        <v>0</v>
      </c>
      <c r="CL1455" s="8">
        <v>0</v>
      </c>
    </row>
    <row r="1456" spans="1:90" ht="15" hidden="1" customHeight="1" outlineLevel="1">
      <c r="A1456" t="s">
        <v>691</v>
      </c>
      <c r="B1456" t="s">
        <v>2723</v>
      </c>
      <c r="C1456" s="1">
        <f t="shared" si="592"/>
        <v>166787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>IF(P1456&gt;0,RANK(P1456,(N1456:P1456,Q1456:AE1456)),0)</f>
        <v>8</v>
      </c>
      <c r="G1456" s="129">
        <f t="shared" si="590"/>
        <v>15400</v>
      </c>
      <c r="H1456" s="134">
        <f t="shared" si="591"/>
        <v>9.2333335331890379E-2</v>
      </c>
      <c r="I1456" s="2"/>
      <c r="J1456" s="2">
        <f t="shared" si="593"/>
        <v>0.5345980202293944</v>
      </c>
      <c r="K1456" s="2">
        <f t="shared" si="594"/>
        <v>0.44226468489750398</v>
      </c>
      <c r="L1456" s="2">
        <f t="shared" si="595"/>
        <v>1.600844190494463E-3</v>
      </c>
      <c r="M1456" s="2">
        <f t="shared" si="596"/>
        <v>2.1536450682607157E-2</v>
      </c>
      <c r="N1456" s="63">
        <v>89164</v>
      </c>
      <c r="O1456" s="63">
        <v>73764</v>
      </c>
      <c r="P1456" s="63">
        <v>267</v>
      </c>
      <c r="Q1456" s="63">
        <v>1895</v>
      </c>
      <c r="R1456" s="63">
        <v>477</v>
      </c>
      <c r="S1456" s="63">
        <v>3</v>
      </c>
      <c r="T1456" s="63">
        <v>271</v>
      </c>
      <c r="U1456" s="63">
        <v>342</v>
      </c>
      <c r="V1456" s="63">
        <v>53</v>
      </c>
      <c r="W1456" s="63">
        <v>468</v>
      </c>
      <c r="X1456" s="63">
        <v>34</v>
      </c>
      <c r="Y1456" s="63">
        <v>0</v>
      </c>
      <c r="Z1456" s="63">
        <v>43</v>
      </c>
      <c r="AA1456" s="63">
        <v>0</v>
      </c>
      <c r="AB1456" s="63">
        <v>0</v>
      </c>
      <c r="AC1456" s="63">
        <v>0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6</v>
      </c>
      <c r="AK1456" s="63">
        <v>0</v>
      </c>
      <c r="AL1456" s="63">
        <v>0</v>
      </c>
      <c r="AM1456" s="63">
        <v>0</v>
      </c>
      <c r="AN1456" s="63">
        <v>0</v>
      </c>
      <c r="AO1456" s="63">
        <v>0</v>
      </c>
      <c r="AP1456" s="63">
        <v>0</v>
      </c>
      <c r="AQ1456" s="63">
        <v>0</v>
      </c>
      <c r="AR1456" s="63">
        <v>0</v>
      </c>
      <c r="AS1456" s="63">
        <v>0</v>
      </c>
      <c r="AT1456" s="63">
        <v>0</v>
      </c>
      <c r="AU1456" s="63">
        <v>0</v>
      </c>
      <c r="AV1456" s="63">
        <v>0</v>
      </c>
      <c r="AW1456" s="63">
        <v>0</v>
      </c>
      <c r="AX1456" s="63">
        <v>0</v>
      </c>
      <c r="AY1456" s="63">
        <v>0</v>
      </c>
      <c r="BA1456" s="5">
        <f>IF(Q1456&gt;0,RANK(Q1456,(N1456:P1456,Q1456:AE1456)),0)</f>
        <v>3</v>
      </c>
      <c r="BB1456" s="5">
        <f>IF(R1456&gt;0,RANK(R1456,(N1456:P1456,Q1456:AE1456)),0)</f>
        <v>4</v>
      </c>
      <c r="BC1456" s="5">
        <f>IF(T1456&gt;0,RANK(T1456,(N1456:P1456,Q1456:AE1456)),0)</f>
        <v>7</v>
      </c>
      <c r="BD1456" s="5">
        <f>IF(S1456&gt;0,RANK(S1456,(N1456:P1456,Q1456:AE1456)),0)</f>
        <v>12</v>
      </c>
      <c r="BE1456" s="2">
        <f t="shared" si="597"/>
        <v>1.1361796782722875E-2</v>
      </c>
      <c r="BF1456" s="2">
        <f t="shared" si="598"/>
        <v>2.8599351268384227E-3</v>
      </c>
      <c r="BG1456" s="2">
        <f t="shared" si="599"/>
        <v>1.6248268749962528E-3</v>
      </c>
      <c r="BH1456" s="2">
        <f t="shared" si="600"/>
        <v>1.7987013376342279E-5</v>
      </c>
      <c r="BJ1456" t="s">
        <v>691</v>
      </c>
      <c r="BK1456" t="s">
        <v>2723</v>
      </c>
      <c r="BL1456" s="8"/>
      <c r="BN1456" s="112">
        <v>27</v>
      </c>
      <c r="BO1456" s="114">
        <v>163</v>
      </c>
      <c r="BP1456" s="118">
        <f t="shared" si="602"/>
        <v>27163</v>
      </c>
      <c r="BQ1456" s="118">
        <f t="shared" si="601"/>
        <v>27163</v>
      </c>
      <c r="BR1456" s="5" t="s">
        <v>3151</v>
      </c>
      <c r="CH1456" s="63">
        <v>0</v>
      </c>
      <c r="CI1456" s="63">
        <v>0</v>
      </c>
      <c r="CJ1456" s="63">
        <v>0</v>
      </c>
      <c r="CK1456" s="8">
        <v>0</v>
      </c>
      <c r="CL1456" s="8">
        <v>0</v>
      </c>
    </row>
    <row r="1457" spans="1:90" ht="15" hidden="1" customHeight="1" outlineLevel="1">
      <c r="A1457" t="s">
        <v>2411</v>
      </c>
      <c r="B1457" t="s">
        <v>2723</v>
      </c>
      <c r="C1457" s="1">
        <f t="shared" si="592"/>
        <v>5201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6</v>
      </c>
      <c r="G1457" s="129">
        <f t="shared" si="590"/>
        <v>1116</v>
      </c>
      <c r="H1457" s="134">
        <f t="shared" si="591"/>
        <v>0.21457412036146895</v>
      </c>
      <c r="I1457" s="2"/>
      <c r="J1457" s="2">
        <f t="shared" si="593"/>
        <v>0.38204191501634299</v>
      </c>
      <c r="K1457" s="2">
        <f t="shared" si="594"/>
        <v>0.59661603537781194</v>
      </c>
      <c r="L1457" s="2">
        <f t="shared" si="595"/>
        <v>2.6917900403768506E-3</v>
      </c>
      <c r="M1457" s="2">
        <f t="shared" si="596"/>
        <v>1.865025956546822E-2</v>
      </c>
      <c r="N1457" s="63">
        <v>1987</v>
      </c>
      <c r="O1457" s="63">
        <v>3103</v>
      </c>
      <c r="P1457" s="63">
        <v>14</v>
      </c>
      <c r="Q1457" s="63">
        <v>28</v>
      </c>
      <c r="R1457" s="63">
        <v>16</v>
      </c>
      <c r="S1457" s="63">
        <v>0</v>
      </c>
      <c r="T1457" s="63">
        <v>14</v>
      </c>
      <c r="U1457" s="63">
        <v>25</v>
      </c>
      <c r="V1457" s="63">
        <v>2</v>
      </c>
      <c r="W1457" s="63">
        <v>9</v>
      </c>
      <c r="X1457" s="63">
        <v>2</v>
      </c>
      <c r="Y1457" s="63">
        <v>0</v>
      </c>
      <c r="Z1457" s="63">
        <v>1</v>
      </c>
      <c r="AA1457" s="63">
        <v>0</v>
      </c>
      <c r="AB1457" s="63">
        <v>0</v>
      </c>
      <c r="AC1457" s="63">
        <v>0</v>
      </c>
      <c r="AD1457" s="63">
        <v>0</v>
      </c>
      <c r="AE1457" s="63">
        <v>0</v>
      </c>
      <c r="AF1457" s="63">
        <v>0</v>
      </c>
      <c r="AG1457" s="63">
        <v>0</v>
      </c>
      <c r="AH1457" s="63">
        <v>0</v>
      </c>
      <c r="AI1457" s="63">
        <v>0</v>
      </c>
      <c r="AJ1457" s="63">
        <v>0</v>
      </c>
      <c r="AK1457" s="63">
        <v>0</v>
      </c>
      <c r="AL1457" s="63">
        <v>0</v>
      </c>
      <c r="AM1457" s="63">
        <v>0</v>
      </c>
      <c r="AN1457" s="63">
        <v>0</v>
      </c>
      <c r="AO1457" s="63">
        <v>0</v>
      </c>
      <c r="AP1457" s="63">
        <v>0</v>
      </c>
      <c r="AQ1457" s="63">
        <v>0</v>
      </c>
      <c r="AR1457" s="63">
        <v>0</v>
      </c>
      <c r="AS1457" s="63">
        <v>0</v>
      </c>
      <c r="AT1457" s="63">
        <v>0</v>
      </c>
      <c r="AU1457" s="63">
        <v>0</v>
      </c>
      <c r="AV1457" s="63">
        <v>0</v>
      </c>
      <c r="AW1457" s="63">
        <v>0</v>
      </c>
      <c r="AX1457" s="63">
        <v>0</v>
      </c>
      <c r="AY1457" s="63">
        <v>0</v>
      </c>
      <c r="BA1457" s="5">
        <f>IF(Q1457&gt;0,RANK(Q1457,(N1457:P1457,Q1457:AE1457)),0)</f>
        <v>3</v>
      </c>
      <c r="BB1457" s="5">
        <f>IF(R1457&gt;0,RANK(R1457,(N1457:P1457,Q1457:AE1457)),0)</f>
        <v>5</v>
      </c>
      <c r="BC1457" s="5">
        <f>IF(T1457&gt;0,RANK(T1457,(N1457:P1457,Q1457:AE1457)),0)</f>
        <v>6</v>
      </c>
      <c r="BD1457" s="5">
        <f>IF(S1457&gt;0,RANK(S1457,(N1457:P1457,Q1457:AE1457)),0)</f>
        <v>0</v>
      </c>
      <c r="BE1457" s="2">
        <f t="shared" si="597"/>
        <v>5.3835800807537013E-3</v>
      </c>
      <c r="BF1457" s="2">
        <f t="shared" si="598"/>
        <v>3.0763314747164006E-3</v>
      </c>
      <c r="BG1457" s="2">
        <f t="shared" si="599"/>
        <v>2.6917900403768506E-3</v>
      </c>
      <c r="BH1457" s="2">
        <f t="shared" si="600"/>
        <v>0</v>
      </c>
      <c r="BJ1457" t="s">
        <v>2411</v>
      </c>
      <c r="BK1457" t="s">
        <v>2723</v>
      </c>
      <c r="BL1457" s="8">
        <v>1</v>
      </c>
      <c r="BN1457" s="112">
        <v>27</v>
      </c>
      <c r="BO1457" s="114">
        <v>165</v>
      </c>
      <c r="BP1457" s="118">
        <f t="shared" si="602"/>
        <v>27165</v>
      </c>
      <c r="BQ1457" s="118">
        <f t="shared" si="601"/>
        <v>27165</v>
      </c>
      <c r="BR1457" s="5" t="s">
        <v>3151</v>
      </c>
      <c r="CH1457" s="63">
        <v>0</v>
      </c>
      <c r="CI1457" s="63">
        <v>0</v>
      </c>
      <c r="CJ1457" s="63">
        <v>0</v>
      </c>
      <c r="CK1457" s="8">
        <v>0</v>
      </c>
      <c r="CL1457" s="8">
        <v>0</v>
      </c>
    </row>
    <row r="1458" spans="1:90" ht="15" hidden="1" customHeight="1" outlineLevel="1">
      <c r="A1458" t="s">
        <v>2322</v>
      </c>
      <c r="B1458" t="s">
        <v>2723</v>
      </c>
      <c r="C1458" s="1">
        <f t="shared" si="592"/>
        <v>3430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>IF(P1458&gt;0,RANK(P1458,(N1458:P1458,Q1458:AE1458)),0)</f>
        <v>5</v>
      </c>
      <c r="G1458" s="129">
        <f t="shared" si="590"/>
        <v>1302</v>
      </c>
      <c r="H1458" s="134">
        <f t="shared" si="591"/>
        <v>0.37959183673469388</v>
      </c>
      <c r="I1458" s="2"/>
      <c r="J1458" s="2">
        <f t="shared" si="593"/>
        <v>0.29912536443148691</v>
      </c>
      <c r="K1458" s="2">
        <f t="shared" si="594"/>
        <v>0.67871720116618073</v>
      </c>
      <c r="L1458" s="2">
        <f t="shared" si="595"/>
        <v>3.2069970845481051E-3</v>
      </c>
      <c r="M1458" s="2">
        <f t="shared" si="596"/>
        <v>1.8950437317784317E-2</v>
      </c>
      <c r="N1458" s="63">
        <v>1026</v>
      </c>
      <c r="O1458" s="63">
        <v>2328</v>
      </c>
      <c r="P1458" s="63">
        <v>11</v>
      </c>
      <c r="Q1458" s="63">
        <v>41</v>
      </c>
      <c r="R1458" s="63">
        <v>5</v>
      </c>
      <c r="S1458" s="63">
        <v>0</v>
      </c>
      <c r="T1458" s="63">
        <v>3</v>
      </c>
      <c r="U1458" s="63">
        <v>12</v>
      </c>
      <c r="V1458" s="63">
        <v>0</v>
      </c>
      <c r="W1458" s="63">
        <v>1</v>
      </c>
      <c r="X1458" s="63">
        <v>3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>
        <v>0</v>
      </c>
      <c r="AE1458" s="63">
        <v>0</v>
      </c>
      <c r="AF1458" s="63">
        <v>0</v>
      </c>
      <c r="AG1458" s="63">
        <v>0</v>
      </c>
      <c r="AH1458" s="63">
        <v>0</v>
      </c>
      <c r="AI1458" s="63">
        <v>0</v>
      </c>
      <c r="AJ1458" s="63">
        <v>0</v>
      </c>
      <c r="AK1458" s="63">
        <v>0</v>
      </c>
      <c r="AL1458" s="63">
        <v>0</v>
      </c>
      <c r="AM1458" s="63">
        <v>0</v>
      </c>
      <c r="AN1458" s="63">
        <v>0</v>
      </c>
      <c r="AO1458" s="63">
        <v>0</v>
      </c>
      <c r="AP1458" s="63">
        <v>0</v>
      </c>
      <c r="AQ1458" s="63">
        <v>0</v>
      </c>
      <c r="AR1458" s="63">
        <v>0</v>
      </c>
      <c r="AS1458" s="63">
        <v>0</v>
      </c>
      <c r="AT1458" s="63">
        <v>0</v>
      </c>
      <c r="AU1458" s="63">
        <v>0</v>
      </c>
      <c r="AV1458" s="63">
        <v>0</v>
      </c>
      <c r="AW1458" s="63">
        <v>0</v>
      </c>
      <c r="AX1458" s="63">
        <v>0</v>
      </c>
      <c r="AY1458" s="63">
        <v>0</v>
      </c>
      <c r="BA1458" s="5">
        <f>IF(Q1458&gt;0,RANK(Q1458,(N1458:P1458,Q1458:AE1458)),0)</f>
        <v>3</v>
      </c>
      <c r="BB1458" s="5">
        <f>IF(R1458&gt;0,RANK(R1458,(N1458:P1458,Q1458:AE1458)),0)</f>
        <v>6</v>
      </c>
      <c r="BC1458" s="5">
        <f>IF(T1458&gt;0,RANK(T1458,(N1458:P1458,Q1458:AE1458)),0)</f>
        <v>7</v>
      </c>
      <c r="BD1458" s="5">
        <f>IF(S1458&gt;0,RANK(S1458,(N1458:P1458,Q1458:AE1458)),0)</f>
        <v>0</v>
      </c>
      <c r="BE1458" s="2">
        <f t="shared" si="597"/>
        <v>1.19533527696793E-2</v>
      </c>
      <c r="BF1458" s="2">
        <f t="shared" si="598"/>
        <v>1.4577259475218659E-3</v>
      </c>
      <c r="BG1458" s="2">
        <f t="shared" si="599"/>
        <v>8.7463556851311952E-4</v>
      </c>
      <c r="BH1458" s="2">
        <f t="shared" si="600"/>
        <v>0</v>
      </c>
      <c r="BJ1458" t="s">
        <v>2322</v>
      </c>
      <c r="BK1458" t="s">
        <v>2723</v>
      </c>
      <c r="BL1458" s="8">
        <v>7</v>
      </c>
      <c r="BN1458" s="112">
        <v>27</v>
      </c>
      <c r="BO1458" s="114">
        <v>167</v>
      </c>
      <c r="BP1458" s="118">
        <f t="shared" si="602"/>
        <v>27167</v>
      </c>
      <c r="BQ1458" s="118">
        <f t="shared" si="601"/>
        <v>27167</v>
      </c>
      <c r="BR1458" s="5" t="s">
        <v>3151</v>
      </c>
      <c r="CH1458" s="63">
        <v>0</v>
      </c>
      <c r="CI1458" s="63">
        <v>0</v>
      </c>
      <c r="CJ1458" s="63">
        <v>0</v>
      </c>
      <c r="CK1458" s="8">
        <v>0</v>
      </c>
      <c r="CL1458" s="8">
        <v>0</v>
      </c>
    </row>
    <row r="1459" spans="1:90" ht="15" hidden="1" customHeight="1" outlineLevel="1">
      <c r="A1459" t="s">
        <v>435</v>
      </c>
      <c r="B1459" t="s">
        <v>2723</v>
      </c>
      <c r="C1459" s="1">
        <f t="shared" si="592"/>
        <v>27173</v>
      </c>
      <c r="D1459" s="5">
        <f>IF(N1459&gt;0, RANK(N1459,(N1459:P1459,Q1459:AE1459)),0)</f>
        <v>1</v>
      </c>
      <c r="E1459" s="5">
        <f>IF(O1459&gt;0,RANK(O1459,(N1459:P1459,Q1459:AE1459)),0)</f>
        <v>2</v>
      </c>
      <c r="F1459" s="5">
        <f>IF(P1459&gt;0,RANK(P1459,(N1459:P1459,Q1459:AE1459)),0)</f>
        <v>8</v>
      </c>
      <c r="G1459" s="129">
        <f t="shared" si="590"/>
        <v>106</v>
      </c>
      <c r="H1459" s="134">
        <f t="shared" si="591"/>
        <v>3.900931071283995E-3</v>
      </c>
      <c r="I1459" s="2"/>
      <c r="J1459" s="2">
        <f t="shared" si="593"/>
        <v>0.49067088654178781</v>
      </c>
      <c r="K1459" s="2">
        <f t="shared" si="594"/>
        <v>0.48676995547050383</v>
      </c>
      <c r="L1459" s="2">
        <f t="shared" si="595"/>
        <v>1.8768630625989034E-3</v>
      </c>
      <c r="M1459" s="2">
        <f t="shared" si="596"/>
        <v>2.0682294925109451E-2</v>
      </c>
      <c r="N1459" s="63">
        <v>13333</v>
      </c>
      <c r="O1459" s="63">
        <v>13227</v>
      </c>
      <c r="P1459" s="63">
        <v>51</v>
      </c>
      <c r="Q1459" s="63">
        <v>272</v>
      </c>
      <c r="R1459" s="63">
        <v>80</v>
      </c>
      <c r="S1459" s="63">
        <v>0</v>
      </c>
      <c r="T1459" s="63">
        <v>62</v>
      </c>
      <c r="U1459" s="63">
        <v>73</v>
      </c>
      <c r="V1459" s="63">
        <v>6</v>
      </c>
      <c r="W1459" s="63">
        <v>60</v>
      </c>
      <c r="X1459" s="63">
        <v>4</v>
      </c>
      <c r="Y1459" s="63">
        <v>0</v>
      </c>
      <c r="Z1459" s="63">
        <v>5</v>
      </c>
      <c r="AA1459" s="63">
        <v>0</v>
      </c>
      <c r="AB1459" s="63">
        <v>0</v>
      </c>
      <c r="AC1459" s="63">
        <v>0</v>
      </c>
      <c r="AD1459" s="63">
        <v>0</v>
      </c>
      <c r="AE1459" s="63">
        <v>0</v>
      </c>
      <c r="AF1459" s="63">
        <v>0</v>
      </c>
      <c r="AG1459" s="63">
        <v>0</v>
      </c>
      <c r="AH1459" s="63">
        <v>0</v>
      </c>
      <c r="AI1459" s="63">
        <v>0</v>
      </c>
      <c r="AJ1459" s="63">
        <v>0</v>
      </c>
      <c r="AK1459" s="63">
        <v>0</v>
      </c>
      <c r="AL1459" s="63">
        <v>0</v>
      </c>
      <c r="AM1459" s="63">
        <v>0</v>
      </c>
      <c r="AN1459" s="63">
        <v>0</v>
      </c>
      <c r="AO1459" s="63">
        <v>0</v>
      </c>
      <c r="AP1459" s="63">
        <v>0</v>
      </c>
      <c r="AQ1459" s="63">
        <v>0</v>
      </c>
      <c r="AR1459" s="63">
        <v>0</v>
      </c>
      <c r="AS1459" s="63">
        <v>0</v>
      </c>
      <c r="AT1459" s="63">
        <v>0</v>
      </c>
      <c r="AU1459" s="63">
        <v>0</v>
      </c>
      <c r="AV1459" s="63">
        <v>0</v>
      </c>
      <c r="AW1459" s="63">
        <v>0</v>
      </c>
      <c r="AX1459" s="63">
        <v>0</v>
      </c>
      <c r="AY1459" s="63">
        <v>0</v>
      </c>
      <c r="BA1459" s="5">
        <f>IF(Q1459&gt;0,RANK(Q1459,(N1459:P1459,Q1459:AE1459)),0)</f>
        <v>3</v>
      </c>
      <c r="BB1459" s="5">
        <f>IF(R1459&gt;0,RANK(R1459,(N1459:P1459,Q1459:AE1459)),0)</f>
        <v>4</v>
      </c>
      <c r="BC1459" s="5">
        <f>IF(T1459&gt;0,RANK(T1459,(N1459:P1459,Q1459:AE1459)),0)</f>
        <v>6</v>
      </c>
      <c r="BD1459" s="5">
        <f>IF(S1459&gt;0,RANK(S1459,(N1459:P1459,Q1459:AE1459)),0)</f>
        <v>0</v>
      </c>
      <c r="BE1459" s="2">
        <f t="shared" si="597"/>
        <v>1.0009936333860818E-2</v>
      </c>
      <c r="BF1459" s="2">
        <f t="shared" si="598"/>
        <v>2.9440989217237698E-3</v>
      </c>
      <c r="BG1459" s="2">
        <f t="shared" si="599"/>
        <v>2.2816766643359216E-3</v>
      </c>
      <c r="BH1459" s="2">
        <f t="shared" si="600"/>
        <v>0</v>
      </c>
      <c r="BJ1459" t="s">
        <v>435</v>
      </c>
      <c r="BK1459" t="s">
        <v>2723</v>
      </c>
      <c r="BL1459" s="8">
        <v>1</v>
      </c>
      <c r="BN1459" s="112">
        <v>27</v>
      </c>
      <c r="BO1459" s="114">
        <v>169</v>
      </c>
      <c r="BP1459" s="118">
        <f t="shared" si="602"/>
        <v>27169</v>
      </c>
      <c r="BQ1459" s="118">
        <f t="shared" si="601"/>
        <v>27169</v>
      </c>
      <c r="BR1459" s="5" t="s">
        <v>3151</v>
      </c>
      <c r="CH1459" s="63">
        <v>0</v>
      </c>
      <c r="CI1459" s="63">
        <v>0</v>
      </c>
      <c r="CJ1459" s="63">
        <v>0</v>
      </c>
      <c r="CK1459" s="8">
        <v>0</v>
      </c>
      <c r="CL1459" s="8">
        <v>0</v>
      </c>
    </row>
    <row r="1460" spans="1:90" ht="15" hidden="1" customHeight="1" outlineLevel="1">
      <c r="A1460" t="s">
        <v>341</v>
      </c>
      <c r="B1460" t="s">
        <v>2723</v>
      </c>
      <c r="C1460" s="1">
        <f t="shared" si="592"/>
        <v>82424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7</v>
      </c>
      <c r="G1460" s="129">
        <f t="shared" si="590"/>
        <v>23543</v>
      </c>
      <c r="H1460" s="134">
        <f t="shared" si="591"/>
        <v>0.28563282539066293</v>
      </c>
      <c r="I1460" s="2"/>
      <c r="J1460" s="2">
        <f t="shared" si="593"/>
        <v>0.34488741143356305</v>
      </c>
      <c r="K1460" s="2">
        <f t="shared" si="594"/>
        <v>0.63052023682422598</v>
      </c>
      <c r="L1460" s="2">
        <f t="shared" si="595"/>
        <v>2.0867708434436573E-3</v>
      </c>
      <c r="M1460" s="2">
        <f t="shared" si="596"/>
        <v>2.2505580898767315E-2</v>
      </c>
      <c r="N1460" s="63">
        <v>28427</v>
      </c>
      <c r="O1460" s="63">
        <v>51970</v>
      </c>
      <c r="P1460" s="63">
        <v>172</v>
      </c>
      <c r="Q1460" s="63">
        <v>992</v>
      </c>
      <c r="R1460" s="63">
        <v>273</v>
      </c>
      <c r="S1460" s="63">
        <v>4</v>
      </c>
      <c r="T1460" s="63">
        <v>138</v>
      </c>
      <c r="U1460" s="63">
        <v>195</v>
      </c>
      <c r="V1460" s="63">
        <v>12</v>
      </c>
      <c r="W1460" s="63">
        <v>204</v>
      </c>
      <c r="X1460" s="63">
        <v>9</v>
      </c>
      <c r="Y1460" s="63">
        <v>0</v>
      </c>
      <c r="Z1460" s="63">
        <v>24</v>
      </c>
      <c r="AA1460" s="63">
        <v>0</v>
      </c>
      <c r="AB1460" s="63">
        <v>0</v>
      </c>
      <c r="AC1460" s="63">
        <v>0</v>
      </c>
      <c r="AD1460" s="63">
        <v>0</v>
      </c>
      <c r="AE1460" s="63">
        <v>0</v>
      </c>
      <c r="AF1460" s="63">
        <v>0</v>
      </c>
      <c r="AG1460" s="63">
        <v>0</v>
      </c>
      <c r="AH1460" s="63">
        <v>0</v>
      </c>
      <c r="AI1460" s="63">
        <v>0</v>
      </c>
      <c r="AJ1460" s="63">
        <v>0</v>
      </c>
      <c r="AK1460" s="63">
        <v>0</v>
      </c>
      <c r="AL1460" s="63">
        <v>4</v>
      </c>
      <c r="AM1460" s="63">
        <v>0</v>
      </c>
      <c r="AN1460" s="63">
        <v>0</v>
      </c>
      <c r="AO1460" s="63">
        <v>0</v>
      </c>
      <c r="AP1460" s="63">
        <v>0</v>
      </c>
      <c r="AQ1460" s="63">
        <v>0</v>
      </c>
      <c r="AR1460" s="63">
        <v>0</v>
      </c>
      <c r="AS1460" s="63">
        <v>0</v>
      </c>
      <c r="AT1460" s="63">
        <v>0</v>
      </c>
      <c r="AU1460" s="63">
        <v>0</v>
      </c>
      <c r="AV1460" s="63">
        <v>0</v>
      </c>
      <c r="AW1460" s="63">
        <v>0</v>
      </c>
      <c r="AX1460" s="63">
        <v>0</v>
      </c>
      <c r="AY1460" s="63">
        <v>0</v>
      </c>
      <c r="BA1460" s="5">
        <f>IF(Q1460&gt;0,RANK(Q1460,(N1460:P1460,Q1460:AE1460)),0)</f>
        <v>3</v>
      </c>
      <c r="BB1460" s="5">
        <f>IF(R1460&gt;0,RANK(R1460,(N1460:P1460,Q1460:AE1460)),0)</f>
        <v>4</v>
      </c>
      <c r="BC1460" s="5">
        <f>IF(T1460&gt;0,RANK(T1460,(N1460:P1460,Q1460:AE1460)),0)</f>
        <v>8</v>
      </c>
      <c r="BD1460" s="5">
        <f>IF(S1460&gt;0,RANK(S1460,(N1460:P1460,Q1460:AE1460)),0)</f>
        <v>12</v>
      </c>
      <c r="BE1460" s="2">
        <f t="shared" si="597"/>
        <v>1.2035329515675047E-2</v>
      </c>
      <c r="BF1460" s="2">
        <f t="shared" si="598"/>
        <v>3.3121420945355722E-3</v>
      </c>
      <c r="BG1460" s="2">
        <f t="shared" si="599"/>
        <v>1.6742696302047947E-3</v>
      </c>
      <c r="BH1460" s="2">
        <f t="shared" si="600"/>
        <v>4.8529554498689704E-5</v>
      </c>
      <c r="BJ1460" t="s">
        <v>341</v>
      </c>
      <c r="BK1460" t="s">
        <v>2723</v>
      </c>
      <c r="BL1460" s="8">
        <v>6</v>
      </c>
      <c r="BN1460" s="112">
        <v>27</v>
      </c>
      <c r="BO1460" s="114">
        <v>171</v>
      </c>
      <c r="BP1460" s="118">
        <f t="shared" si="602"/>
        <v>27171</v>
      </c>
      <c r="BQ1460" s="118">
        <f t="shared" si="601"/>
        <v>27171</v>
      </c>
      <c r="BR1460" s="5" t="s">
        <v>3151</v>
      </c>
      <c r="CH1460" s="63">
        <v>0</v>
      </c>
      <c r="CI1460" s="63">
        <v>0</v>
      </c>
      <c r="CJ1460" s="63">
        <v>0</v>
      </c>
      <c r="CK1460" s="8">
        <v>0</v>
      </c>
      <c r="CL1460" s="8">
        <v>1</v>
      </c>
    </row>
    <row r="1461" spans="1:90" ht="15" hidden="1" customHeight="1" outlineLevel="1">
      <c r="A1461" t="s">
        <v>2251</v>
      </c>
      <c r="B1461" t="s">
        <v>2723</v>
      </c>
      <c r="C1461" s="1">
        <f t="shared" si="592"/>
        <v>5527</v>
      </c>
      <c r="D1461" s="5">
        <f>IF(N1461&gt;0, RANK(N1461,(N1461:P1461,Q1461:AE1461)),0)</f>
        <v>2</v>
      </c>
      <c r="E1461" s="5">
        <f>IF(O1461&gt;0,RANK(O1461,(N1461:P1461,Q1461:AE1461)),0)</f>
        <v>1</v>
      </c>
      <c r="F1461" s="5">
        <f>IF(P1461&gt;0,RANK(P1461,(N1461:P1461,Q1461:AE1461)),0)</f>
        <v>8</v>
      </c>
      <c r="G1461" s="129">
        <f t="shared" si="590"/>
        <v>2047</v>
      </c>
      <c r="H1461" s="134">
        <f t="shared" si="591"/>
        <v>0.37036366925999636</v>
      </c>
      <c r="I1461" s="2"/>
      <c r="J1461" s="2">
        <f t="shared" si="593"/>
        <v>0.3052288764248236</v>
      </c>
      <c r="K1461" s="2">
        <f t="shared" si="594"/>
        <v>0.67559254568481997</v>
      </c>
      <c r="L1461" s="2">
        <f t="shared" si="595"/>
        <v>1.8092998009770218E-3</v>
      </c>
      <c r="M1461" s="2">
        <f t="shared" si="596"/>
        <v>1.7369278089379353E-2</v>
      </c>
      <c r="N1461" s="63">
        <v>1687</v>
      </c>
      <c r="O1461" s="63">
        <v>3734</v>
      </c>
      <c r="P1461" s="63">
        <v>10</v>
      </c>
      <c r="Q1461" s="63">
        <v>45</v>
      </c>
      <c r="R1461" s="63">
        <v>11</v>
      </c>
      <c r="S1461" s="63">
        <v>0</v>
      </c>
      <c r="T1461" s="63">
        <v>12</v>
      </c>
      <c r="U1461" s="63">
        <v>13</v>
      </c>
      <c r="V1461" s="63">
        <v>0</v>
      </c>
      <c r="W1461" s="63">
        <v>15</v>
      </c>
      <c r="X1461" s="63">
        <v>0</v>
      </c>
      <c r="Y1461" s="63">
        <v>0</v>
      </c>
      <c r="Z1461" s="63">
        <v>0</v>
      </c>
      <c r="AA1461" s="63">
        <v>0</v>
      </c>
      <c r="AB1461" s="63">
        <v>0</v>
      </c>
      <c r="AC1461" s="63">
        <v>0</v>
      </c>
      <c r="AD1461" s="63">
        <v>0</v>
      </c>
      <c r="AE1461" s="63">
        <v>0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0</v>
      </c>
      <c r="AM1461" s="63">
        <v>0</v>
      </c>
      <c r="AN1461" s="63">
        <v>0</v>
      </c>
      <c r="AO1461" s="63">
        <v>0</v>
      </c>
      <c r="AP1461" s="63">
        <v>0</v>
      </c>
      <c r="AQ1461" s="63">
        <v>0</v>
      </c>
      <c r="AR1461" s="63">
        <v>0</v>
      </c>
      <c r="AS1461" s="63">
        <v>0</v>
      </c>
      <c r="AT1461" s="63">
        <v>0</v>
      </c>
      <c r="AU1461" s="63">
        <v>0</v>
      </c>
      <c r="AV1461" s="63">
        <v>0</v>
      </c>
      <c r="AW1461" s="63">
        <v>0</v>
      </c>
      <c r="AX1461" s="63">
        <v>0</v>
      </c>
      <c r="AY1461" s="63">
        <v>0</v>
      </c>
      <c r="BA1461" s="5">
        <f>IF(Q1461&gt;0,RANK(Q1461,(N1461:P1461,Q1461:AE1461)),0)</f>
        <v>3</v>
      </c>
      <c r="BB1461" s="5">
        <f>IF(R1461&gt;0,RANK(R1461,(N1461:P1461,Q1461:AE1461)),0)</f>
        <v>7</v>
      </c>
      <c r="BC1461" s="5">
        <f>IF(T1461&gt;0,RANK(T1461,(N1461:P1461,Q1461:AE1461)),0)</f>
        <v>6</v>
      </c>
      <c r="BD1461" s="5">
        <f>IF(S1461&gt;0,RANK(S1461,(N1461:P1461,Q1461:AE1461)),0)</f>
        <v>0</v>
      </c>
      <c r="BE1461" s="2">
        <f t="shared" si="597"/>
        <v>8.1418491043965986E-3</v>
      </c>
      <c r="BF1461" s="2">
        <f t="shared" si="598"/>
        <v>1.990229781074724E-3</v>
      </c>
      <c r="BG1461" s="2">
        <f t="shared" si="599"/>
        <v>2.1711597611724261E-3</v>
      </c>
      <c r="BH1461" s="2">
        <f t="shared" si="600"/>
        <v>0</v>
      </c>
      <c r="BJ1461" t="s">
        <v>2251</v>
      </c>
      <c r="BK1461" t="s">
        <v>2723</v>
      </c>
      <c r="BL1461" s="8">
        <v>7</v>
      </c>
      <c r="BN1461" s="112">
        <v>27</v>
      </c>
      <c r="BO1461" s="114">
        <v>173</v>
      </c>
      <c r="BP1461" s="118">
        <f t="shared" si="602"/>
        <v>27173</v>
      </c>
      <c r="BQ1461" s="118">
        <f t="shared" si="601"/>
        <v>27173</v>
      </c>
      <c r="BR1461" s="5" t="s">
        <v>3151</v>
      </c>
      <c r="CH1461" s="63">
        <v>0</v>
      </c>
      <c r="CI1461" s="63">
        <v>0</v>
      </c>
      <c r="CJ1461" s="63">
        <v>0</v>
      </c>
      <c r="CK1461" s="8">
        <v>0</v>
      </c>
      <c r="CL1461" s="8">
        <v>0</v>
      </c>
    </row>
    <row r="1462" spans="1:90" ht="15" customHeight="1" collapsed="1">
      <c r="A1462" t="s">
        <v>2722</v>
      </c>
      <c r="B1462" t="s">
        <v>544</v>
      </c>
      <c r="C1462" s="1">
        <f t="shared" si="592"/>
        <v>3277195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>IF(P1462&gt;0,RANK(P1462,(N1462:P1462,Q1462:AE1462)),0)</f>
        <v>7</v>
      </c>
      <c r="G1462" s="129">
        <f t="shared" si="590"/>
        <v>233001</v>
      </c>
      <c r="H1462" s="134">
        <f t="shared" si="591"/>
        <v>7.1097691776046287E-2</v>
      </c>
      <c r="I1462" s="2"/>
      <c r="J1462" s="2">
        <f t="shared" si="593"/>
        <v>0.52393861213629334</v>
      </c>
      <c r="K1462" s="2">
        <f t="shared" si="594"/>
        <v>0.45284092036024709</v>
      </c>
      <c r="L1462" s="2">
        <f t="shared" si="595"/>
        <v>1.7243404801972418E-3</v>
      </c>
      <c r="M1462" s="2">
        <f t="shared" si="596"/>
        <v>2.1496127023262333E-2</v>
      </c>
      <c r="N1462" s="63">
        <v>1717049</v>
      </c>
      <c r="O1462" s="63">
        <v>1484048</v>
      </c>
      <c r="P1462" s="63">
        <v>5651</v>
      </c>
      <c r="Q1462" s="63">
        <v>34976</v>
      </c>
      <c r="R1462" s="63">
        <v>10034</v>
      </c>
      <c r="S1462" s="63">
        <v>75</v>
      </c>
      <c r="T1462" s="63">
        <v>5611</v>
      </c>
      <c r="U1462" s="63">
        <v>7939</v>
      </c>
      <c r="V1462" s="63">
        <v>1210</v>
      </c>
      <c r="W1462" s="63">
        <v>8797</v>
      </c>
      <c r="X1462" s="63">
        <v>643</v>
      </c>
      <c r="Y1462" s="63">
        <v>0</v>
      </c>
      <c r="Z1462" s="63">
        <v>1037</v>
      </c>
      <c r="AA1462" s="63">
        <v>0</v>
      </c>
      <c r="AB1462" s="63">
        <v>0</v>
      </c>
      <c r="AC1462" s="63">
        <v>0</v>
      </c>
      <c r="AD1462" s="63">
        <v>0</v>
      </c>
      <c r="AE1462" s="63">
        <v>0</v>
      </c>
      <c r="AF1462" s="63">
        <v>1</v>
      </c>
      <c r="AG1462" s="63">
        <v>0</v>
      </c>
      <c r="AH1462" s="63">
        <v>0</v>
      </c>
      <c r="AI1462" s="63">
        <v>0</v>
      </c>
      <c r="AJ1462" s="63">
        <v>112</v>
      </c>
      <c r="AK1462" s="63">
        <v>0</v>
      </c>
      <c r="AL1462" s="63">
        <v>12</v>
      </c>
      <c r="AM1462" s="63">
        <v>0</v>
      </c>
      <c r="AN1462" s="63">
        <v>0</v>
      </c>
      <c r="AO1462" s="63">
        <v>0</v>
      </c>
      <c r="AP1462" s="63">
        <v>0</v>
      </c>
      <c r="AQ1462" s="63">
        <v>0</v>
      </c>
      <c r="AR1462" s="63">
        <v>0</v>
      </c>
      <c r="AS1462" s="63">
        <v>0</v>
      </c>
      <c r="AT1462" s="63">
        <v>0</v>
      </c>
      <c r="AU1462" s="63">
        <v>0</v>
      </c>
      <c r="AV1462" s="63">
        <v>0</v>
      </c>
      <c r="AW1462" s="63">
        <v>0</v>
      </c>
      <c r="AX1462" s="63">
        <v>0</v>
      </c>
      <c r="AY1462" s="63">
        <v>0</v>
      </c>
      <c r="BA1462" s="5">
        <f>IF(Q1462&gt;0,RANK(Q1462,(N1462:P1462,Q1462:AE1462)),0)</f>
        <v>3</v>
      </c>
      <c r="BB1462" s="5">
        <f>IF(R1462&gt;0,RANK(R1462,(N1462:P1462,Q1462:AE1462)),0)</f>
        <v>4</v>
      </c>
      <c r="BC1462" s="5">
        <f>IF(T1462&gt;0,RANK(T1462,(N1462:P1462,Q1462:AE1462)),0)</f>
        <v>8</v>
      </c>
      <c r="BD1462" s="5">
        <f>IF(S1462&gt;0,RANK(S1462,(N1462:P1462,Q1462:AE1462)),0)</f>
        <v>12</v>
      </c>
      <c r="BE1462" s="2">
        <f t="shared" si="597"/>
        <v>1.0672541609516676E-2</v>
      </c>
      <c r="BF1462" s="2">
        <f t="shared" si="598"/>
        <v>3.0617647103696913E-3</v>
      </c>
      <c r="BG1462" s="2">
        <f t="shared" si="599"/>
        <v>1.7121349202595512E-3</v>
      </c>
      <c r="BH1462" s="2">
        <f t="shared" si="600"/>
        <v>2.2885424883169906E-5</v>
      </c>
      <c r="BJ1462" t="s">
        <v>2722</v>
      </c>
      <c r="BK1462" t="s">
        <v>544</v>
      </c>
      <c r="BN1462" s="112">
        <v>27</v>
      </c>
      <c r="BO1462" s="114"/>
      <c r="BP1462" s="112">
        <v>27</v>
      </c>
      <c r="BQ1462" s="112">
        <f t="shared" si="601"/>
        <v>27</v>
      </c>
      <c r="BR1462" s="5" t="s">
        <v>710</v>
      </c>
      <c r="CE1462" s="63">
        <v>0</v>
      </c>
      <c r="CH1462" s="63">
        <f t="shared" ref="CH1462:CL1462" si="603">SUM(CH1375:CH1461)</f>
        <v>2</v>
      </c>
      <c r="CI1462" s="63">
        <f t="shared" si="603"/>
        <v>1</v>
      </c>
      <c r="CJ1462" s="63">
        <f t="shared" si="603"/>
        <v>2</v>
      </c>
      <c r="CK1462" s="63">
        <f t="shared" si="603"/>
        <v>1</v>
      </c>
      <c r="CL1462" s="63">
        <f t="shared" si="603"/>
        <v>1</v>
      </c>
    </row>
    <row r="1463" spans="1:90" ht="15" customHeight="1">
      <c r="C1463" s="1"/>
      <c r="E1463" s="5"/>
      <c r="F1463" s="5"/>
      <c r="G1463" s="129"/>
      <c r="H1463" s="134"/>
      <c r="I1463" s="2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BA1463" s="5"/>
      <c r="BB1463" s="5"/>
      <c r="BC1463" s="5"/>
      <c r="BD1463" s="5"/>
      <c r="BN1463" s="112"/>
      <c r="BO1463" s="114"/>
      <c r="BP1463" s="118"/>
      <c r="BQ1463" s="118"/>
    </row>
    <row r="1464" spans="1:90" ht="15" hidden="1" customHeight="1" outlineLevel="1">
      <c r="A1464" t="s">
        <v>1025</v>
      </c>
      <c r="B1464" t="s">
        <v>1112</v>
      </c>
      <c r="C1464" s="1">
        <f t="shared" ref="C1464:C1495" si="604">SUM(N1464:AY1464)</f>
        <v>13759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>IF(P1464&gt;0,RANK(P1464,(N1464:P1464,Q1464:AE1464)),0)</f>
        <v>9</v>
      </c>
      <c r="G1464" s="129">
        <f t="shared" si="590"/>
        <v>2221</v>
      </c>
      <c r="H1464" s="134">
        <f t="shared" si="591"/>
        <v>0.16142161494294643</v>
      </c>
      <c r="I1464" s="2"/>
      <c r="J1464" s="2">
        <f t="shared" ref="J1464:J1495" si="605">IF($C1464=0,"-",N1464/$C1464)</f>
        <v>0.5754051893306199</v>
      </c>
      <c r="K1464" s="2">
        <f t="shared" ref="K1464:K1495" si="606">IF($C1464=0,"-",O1464/$C1464)</f>
        <v>0.41398357438767353</v>
      </c>
      <c r="L1464" s="2">
        <f t="shared" ref="L1464:L1495" si="607">IF($C1464=0,"-",P1464/$C1464)</f>
        <v>1.453594011192674E-4</v>
      </c>
      <c r="M1464" s="2">
        <f t="shared" ref="M1464:M1495" si="608">IF(C1464=0,"-",(1-J1464-K1464-L1464))</f>
        <v>1.0465876880587303E-2</v>
      </c>
      <c r="N1464" s="63">
        <v>7917</v>
      </c>
      <c r="O1464" s="63">
        <v>5696</v>
      </c>
      <c r="P1464" s="63">
        <v>2</v>
      </c>
      <c r="Q1464" s="63">
        <v>48</v>
      </c>
      <c r="R1464" s="63">
        <v>10</v>
      </c>
      <c r="S1464" s="63">
        <v>7</v>
      </c>
      <c r="T1464" s="63">
        <v>0</v>
      </c>
      <c r="U1464" s="63">
        <v>54</v>
      </c>
      <c r="V1464" s="63">
        <v>0</v>
      </c>
      <c r="W1464" s="63">
        <v>0</v>
      </c>
      <c r="X1464" s="63">
        <v>0</v>
      </c>
      <c r="Y1464" s="63">
        <v>0</v>
      </c>
      <c r="Z1464" s="63">
        <v>8</v>
      </c>
      <c r="AA1464" s="63">
        <v>17</v>
      </c>
      <c r="AB1464" s="63">
        <v>0</v>
      </c>
      <c r="AC1464" s="63">
        <v>0</v>
      </c>
      <c r="AD1464" s="63">
        <v>0</v>
      </c>
      <c r="AE1464" s="63">
        <v>0</v>
      </c>
      <c r="AF1464" s="63">
        <v>0</v>
      </c>
      <c r="AG1464" s="63">
        <v>0</v>
      </c>
      <c r="AH1464" s="63">
        <v>0</v>
      </c>
      <c r="AI1464" s="63">
        <v>0</v>
      </c>
      <c r="AJ1464" s="63">
        <v>0</v>
      </c>
      <c r="AK1464" s="63">
        <v>0</v>
      </c>
      <c r="AL1464" s="63">
        <v>0</v>
      </c>
      <c r="AM1464" s="63">
        <v>0</v>
      </c>
      <c r="AN1464" s="63">
        <v>0</v>
      </c>
      <c r="AO1464" s="63">
        <v>0</v>
      </c>
      <c r="AP1464" s="63">
        <v>0</v>
      </c>
      <c r="AQ1464" s="63">
        <v>0</v>
      </c>
      <c r="AR1464" s="63">
        <v>0</v>
      </c>
      <c r="AS1464" s="63">
        <v>0</v>
      </c>
      <c r="AT1464" s="63">
        <v>0</v>
      </c>
      <c r="AU1464" s="63">
        <v>0</v>
      </c>
      <c r="AV1464" s="63">
        <v>0</v>
      </c>
      <c r="AW1464" s="63">
        <v>0</v>
      </c>
      <c r="AX1464" s="63">
        <v>0</v>
      </c>
      <c r="AY1464" s="63">
        <v>0</v>
      </c>
      <c r="BA1464" s="5">
        <f>IF(Q1464&gt;0,RANK(Q1464,(N1464:P1464,Q1464:AE1464)),0)</f>
        <v>4</v>
      </c>
      <c r="BB1464" s="5">
        <f>IF(R1464&gt;0,RANK(R1464,(N1464:P1464,Q1464:AE1464)),0)</f>
        <v>6</v>
      </c>
      <c r="BC1464" s="5">
        <f>IF(T1464&gt;0,RANK(T1464,(N1464:P1464,Q1464:AE1464)),0)</f>
        <v>0</v>
      </c>
      <c r="BD1464" s="5">
        <f>IF(S1464&gt;0,RANK(S1464,(N1464:P1464,Q1464:AE1464)),0)</f>
        <v>8</v>
      </c>
      <c r="BE1464" s="2">
        <f t="shared" ref="BE1464:BE1495" si="609">IF($C1464=0,"-",Q1464/$C1464)</f>
        <v>3.4886256268624174E-3</v>
      </c>
      <c r="BF1464" s="2">
        <f t="shared" ref="BF1464:BF1495" si="610">IF($C1464=0,"-",R1464/$C1464)</f>
        <v>7.2679700559633693E-4</v>
      </c>
      <c r="BG1464" s="2">
        <f t="shared" ref="BG1464:BG1495" si="611">IF($C1464=0,"-",T1464/$C1464)</f>
        <v>0</v>
      </c>
      <c r="BH1464" s="2">
        <f t="shared" ref="BH1464:BH1495" si="612">IF($C1464=0,"-",S1464/$C1464)</f>
        <v>5.0875790391743589E-4</v>
      </c>
      <c r="BJ1464" t="s">
        <v>1025</v>
      </c>
      <c r="BK1464" t="s">
        <v>1112</v>
      </c>
      <c r="BL1464">
        <v>3</v>
      </c>
      <c r="BN1464" s="112">
        <v>28</v>
      </c>
      <c r="BO1464" s="114">
        <v>1</v>
      </c>
      <c r="BP1464" s="118">
        <f t="shared" si="602"/>
        <v>28001</v>
      </c>
      <c r="BQ1464" s="118">
        <f t="shared" si="601"/>
        <v>28001</v>
      </c>
      <c r="BR1464" s="5" t="s">
        <v>3151</v>
      </c>
      <c r="CE1464" s="63">
        <v>0</v>
      </c>
    </row>
    <row r="1465" spans="1:90" ht="15" hidden="1" customHeight="1" outlineLevel="1">
      <c r="A1465" t="s">
        <v>812</v>
      </c>
      <c r="B1465" t="s">
        <v>1112</v>
      </c>
      <c r="C1465" s="1">
        <f t="shared" si="604"/>
        <v>15793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9</v>
      </c>
      <c r="G1465" s="129">
        <f t="shared" si="590"/>
        <v>10036</v>
      </c>
      <c r="H1465" s="134">
        <f t="shared" si="591"/>
        <v>0.63547141138479069</v>
      </c>
      <c r="I1465" s="2"/>
      <c r="J1465" s="2">
        <f t="shared" si="605"/>
        <v>0.17615399227505857</v>
      </c>
      <c r="K1465" s="2">
        <f t="shared" si="606"/>
        <v>0.81162540365984925</v>
      </c>
      <c r="L1465" s="2">
        <f t="shared" si="607"/>
        <v>2.5327676818843792E-4</v>
      </c>
      <c r="M1465" s="2">
        <f t="shared" si="608"/>
        <v>1.1967327296903739E-2</v>
      </c>
      <c r="N1465" s="63">
        <v>2782</v>
      </c>
      <c r="O1465" s="63">
        <v>12818</v>
      </c>
      <c r="P1465" s="63">
        <v>4</v>
      </c>
      <c r="Q1465" s="63">
        <v>118</v>
      </c>
      <c r="R1465" s="63">
        <v>9</v>
      </c>
      <c r="S1465" s="63">
        <v>11</v>
      </c>
      <c r="T1465" s="63">
        <v>0</v>
      </c>
      <c r="U1465" s="63">
        <v>32</v>
      </c>
      <c r="V1465" s="63">
        <v>0</v>
      </c>
      <c r="W1465" s="63">
        <v>0</v>
      </c>
      <c r="X1465" s="63">
        <v>0</v>
      </c>
      <c r="Y1465" s="63">
        <v>0</v>
      </c>
      <c r="Z1465" s="63">
        <v>7</v>
      </c>
      <c r="AA1465" s="63">
        <v>12</v>
      </c>
      <c r="AB1465" s="63">
        <v>0</v>
      </c>
      <c r="AC1465" s="63">
        <v>0</v>
      </c>
      <c r="AD1465" s="63">
        <v>0</v>
      </c>
      <c r="AE1465" s="63">
        <v>0</v>
      </c>
      <c r="AF1465" s="63">
        <v>0</v>
      </c>
      <c r="AG1465" s="63">
        <v>0</v>
      </c>
      <c r="AH1465" s="63">
        <v>0</v>
      </c>
      <c r="AI1465" s="63">
        <v>0</v>
      </c>
      <c r="AJ1465" s="63">
        <v>0</v>
      </c>
      <c r="AK1465" s="63">
        <v>0</v>
      </c>
      <c r="AL1465" s="63">
        <v>0</v>
      </c>
      <c r="AM1465" s="63">
        <v>0</v>
      </c>
      <c r="AN1465" s="63">
        <v>0</v>
      </c>
      <c r="AO1465" s="63">
        <v>0</v>
      </c>
      <c r="AP1465" s="63">
        <v>0</v>
      </c>
      <c r="AQ1465" s="63">
        <v>0</v>
      </c>
      <c r="AR1465" s="63">
        <v>0</v>
      </c>
      <c r="AS1465" s="63">
        <v>0</v>
      </c>
      <c r="AT1465" s="63">
        <v>0</v>
      </c>
      <c r="AU1465" s="63">
        <v>0</v>
      </c>
      <c r="AV1465" s="63">
        <v>0</v>
      </c>
      <c r="AW1465" s="63">
        <v>0</v>
      </c>
      <c r="AX1465" s="63">
        <v>0</v>
      </c>
      <c r="AY1465" s="63">
        <v>0</v>
      </c>
      <c r="BA1465" s="5">
        <f>IF(Q1465&gt;0,RANK(Q1465,(N1465:P1465,Q1465:AE1465)),0)</f>
        <v>3</v>
      </c>
      <c r="BB1465" s="5">
        <f>IF(R1465&gt;0,RANK(R1465,(N1465:P1465,Q1465:AE1465)),0)</f>
        <v>7</v>
      </c>
      <c r="BC1465" s="5">
        <f>IF(T1465&gt;0,RANK(T1465,(N1465:P1465,Q1465:AE1465)),0)</f>
        <v>0</v>
      </c>
      <c r="BD1465" s="5">
        <f>IF(S1465&gt;0,RANK(S1465,(N1465:P1465,Q1465:AE1465)),0)</f>
        <v>6</v>
      </c>
      <c r="BE1465" s="2">
        <f t="shared" si="609"/>
        <v>7.4716646615589181E-3</v>
      </c>
      <c r="BF1465" s="2">
        <f t="shared" si="610"/>
        <v>5.6987272842398532E-4</v>
      </c>
      <c r="BG1465" s="2">
        <f t="shared" si="611"/>
        <v>0</v>
      </c>
      <c r="BH1465" s="2">
        <f t="shared" si="612"/>
        <v>6.9651111251820431E-4</v>
      </c>
      <c r="BJ1465" t="s">
        <v>812</v>
      </c>
      <c r="BK1465" t="s">
        <v>1112</v>
      </c>
      <c r="BL1465">
        <v>1</v>
      </c>
      <c r="BN1465" s="112">
        <v>28</v>
      </c>
      <c r="BO1465" s="114">
        <v>3</v>
      </c>
      <c r="BP1465" s="118">
        <f t="shared" si="602"/>
        <v>28003</v>
      </c>
      <c r="BQ1465" s="118">
        <f t="shared" si="601"/>
        <v>28003</v>
      </c>
      <c r="BR1465" s="5" t="s">
        <v>3151</v>
      </c>
      <c r="CE1465" s="63">
        <v>0</v>
      </c>
    </row>
    <row r="1466" spans="1:90" ht="15" hidden="1" customHeight="1" outlineLevel="1">
      <c r="A1466" t="s">
        <v>157</v>
      </c>
      <c r="B1466" t="s">
        <v>1112</v>
      </c>
      <c r="C1466" s="1">
        <f t="shared" si="604"/>
        <v>7196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9</v>
      </c>
      <c r="G1466" s="129">
        <f t="shared" si="590"/>
        <v>1883</v>
      </c>
      <c r="H1466" s="134">
        <f t="shared" si="591"/>
        <v>0.26167315175097278</v>
      </c>
      <c r="I1466" s="2"/>
      <c r="J1466" s="2">
        <f t="shared" si="605"/>
        <v>0.36409116175653139</v>
      </c>
      <c r="K1466" s="2">
        <f t="shared" si="606"/>
        <v>0.62576431350750417</v>
      </c>
      <c r="L1466" s="2">
        <f t="shared" si="607"/>
        <v>4.1689827682045579E-4</v>
      </c>
      <c r="M1466" s="2">
        <f t="shared" si="608"/>
        <v>9.7276264591439326E-3</v>
      </c>
      <c r="N1466" s="63">
        <v>2620</v>
      </c>
      <c r="O1466" s="63">
        <v>4503</v>
      </c>
      <c r="P1466" s="63">
        <v>3</v>
      </c>
      <c r="Q1466" s="63">
        <v>21</v>
      </c>
      <c r="R1466" s="63">
        <v>10</v>
      </c>
      <c r="S1466" s="63">
        <v>5</v>
      </c>
      <c r="T1466" s="63">
        <v>0</v>
      </c>
      <c r="U1466" s="63">
        <v>17</v>
      </c>
      <c r="V1466" s="63">
        <v>0</v>
      </c>
      <c r="W1466" s="63">
        <v>0</v>
      </c>
      <c r="X1466" s="63">
        <v>0</v>
      </c>
      <c r="Y1466" s="63">
        <v>0</v>
      </c>
      <c r="Z1466" s="63">
        <v>10</v>
      </c>
      <c r="AA1466" s="63">
        <v>7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0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0</v>
      </c>
      <c r="AR1466" s="63">
        <v>0</v>
      </c>
      <c r="AS1466" s="63">
        <v>0</v>
      </c>
      <c r="AT1466" s="63">
        <v>0</v>
      </c>
      <c r="AU1466" s="63">
        <v>0</v>
      </c>
      <c r="AV1466" s="63">
        <v>0</v>
      </c>
      <c r="AW1466" s="63">
        <v>0</v>
      </c>
      <c r="AX1466" s="63">
        <v>0</v>
      </c>
      <c r="AY1466" s="63">
        <v>0</v>
      </c>
      <c r="BA1466" s="5">
        <f>IF(Q1466&gt;0,RANK(Q1466,(N1466:P1466,Q1466:AE1466)),0)</f>
        <v>3</v>
      </c>
      <c r="BB1466" s="5">
        <f>IF(R1466&gt;0,RANK(R1466,(N1466:P1466,Q1466:AE1466)),0)</f>
        <v>5</v>
      </c>
      <c r="BC1466" s="5">
        <f>IF(T1466&gt;0,RANK(T1466,(N1466:P1466,Q1466:AE1466)),0)</f>
        <v>0</v>
      </c>
      <c r="BD1466" s="5">
        <f>IF(S1466&gt;0,RANK(S1466,(N1466:P1466,Q1466:AE1466)),0)</f>
        <v>8</v>
      </c>
      <c r="BE1466" s="2">
        <f t="shared" si="609"/>
        <v>2.9182879377431907E-3</v>
      </c>
      <c r="BF1466" s="2">
        <f t="shared" si="610"/>
        <v>1.3896609227348527E-3</v>
      </c>
      <c r="BG1466" s="2">
        <f t="shared" si="611"/>
        <v>0</v>
      </c>
      <c r="BH1466" s="2">
        <f t="shared" si="612"/>
        <v>6.9483046136742637E-4</v>
      </c>
      <c r="BJ1466" t="s">
        <v>157</v>
      </c>
      <c r="BK1466" t="s">
        <v>1112</v>
      </c>
      <c r="BL1466">
        <v>3</v>
      </c>
      <c r="BN1466" s="112">
        <v>28</v>
      </c>
      <c r="BO1466" s="114">
        <v>5</v>
      </c>
      <c r="BP1466" s="118">
        <f t="shared" si="602"/>
        <v>28005</v>
      </c>
      <c r="BQ1466" s="118">
        <f t="shared" si="601"/>
        <v>28005</v>
      </c>
      <c r="BR1466" s="5" t="s">
        <v>3151</v>
      </c>
      <c r="CE1466" s="63">
        <v>0</v>
      </c>
    </row>
    <row r="1467" spans="1:90" ht="15" hidden="1" customHeight="1" outlineLevel="1">
      <c r="A1467" t="s">
        <v>354</v>
      </c>
      <c r="B1467" t="s">
        <v>1112</v>
      </c>
      <c r="C1467" s="1">
        <f t="shared" si="604"/>
        <v>8823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9</v>
      </c>
      <c r="G1467" s="129">
        <f t="shared" si="590"/>
        <v>1636</v>
      </c>
      <c r="H1467" s="134">
        <f t="shared" si="591"/>
        <v>0.18542445880086139</v>
      </c>
      <c r="I1467" s="2"/>
      <c r="J1467" s="2">
        <f t="shared" si="605"/>
        <v>0.40145075371188937</v>
      </c>
      <c r="K1467" s="2">
        <f t="shared" si="606"/>
        <v>0.58687521251275077</v>
      </c>
      <c r="L1467" s="2">
        <f t="shared" si="607"/>
        <v>4.5336053496543126E-4</v>
      </c>
      <c r="M1467" s="2">
        <f t="shared" si="608"/>
        <v>1.1220673240394373E-2</v>
      </c>
      <c r="N1467" s="63">
        <v>3542</v>
      </c>
      <c r="O1467" s="63">
        <v>5178</v>
      </c>
      <c r="P1467" s="63">
        <v>4</v>
      </c>
      <c r="Q1467" s="63">
        <v>36</v>
      </c>
      <c r="R1467" s="63">
        <v>11</v>
      </c>
      <c r="S1467" s="63">
        <v>15</v>
      </c>
      <c r="T1467" s="63">
        <v>0</v>
      </c>
      <c r="U1467" s="63">
        <v>22</v>
      </c>
      <c r="V1467" s="63">
        <v>0</v>
      </c>
      <c r="W1467" s="63">
        <v>0</v>
      </c>
      <c r="X1467" s="63">
        <v>0</v>
      </c>
      <c r="Y1467" s="63">
        <v>0</v>
      </c>
      <c r="Z1467" s="63">
        <v>8</v>
      </c>
      <c r="AA1467" s="63">
        <v>7</v>
      </c>
      <c r="AB1467" s="63">
        <v>0</v>
      </c>
      <c r="AC1467" s="63">
        <v>0</v>
      </c>
      <c r="AD1467" s="63">
        <v>0</v>
      </c>
      <c r="AE1467" s="63">
        <v>0</v>
      </c>
      <c r="AF1467" s="63">
        <v>0</v>
      </c>
      <c r="AG1467" s="63">
        <v>0</v>
      </c>
      <c r="AH1467" s="63">
        <v>0</v>
      </c>
      <c r="AI1467" s="63">
        <v>0</v>
      </c>
      <c r="AJ1467" s="63">
        <v>0</v>
      </c>
      <c r="AK1467" s="63">
        <v>0</v>
      </c>
      <c r="AL1467" s="63">
        <v>0</v>
      </c>
      <c r="AM1467" s="63">
        <v>0</v>
      </c>
      <c r="AN1467" s="63">
        <v>0</v>
      </c>
      <c r="AO1467" s="63">
        <v>0</v>
      </c>
      <c r="AP1467" s="63">
        <v>0</v>
      </c>
      <c r="AQ1467" s="63">
        <v>0</v>
      </c>
      <c r="AR1467" s="63">
        <v>0</v>
      </c>
      <c r="AS1467" s="63">
        <v>0</v>
      </c>
      <c r="AT1467" s="63">
        <v>0</v>
      </c>
      <c r="AU1467" s="63">
        <v>0</v>
      </c>
      <c r="AV1467" s="63">
        <v>0</v>
      </c>
      <c r="AW1467" s="63">
        <v>0</v>
      </c>
      <c r="AX1467" s="63">
        <v>0</v>
      </c>
      <c r="AY1467" s="63">
        <v>0</v>
      </c>
      <c r="BA1467" s="5">
        <f>IF(Q1467&gt;0,RANK(Q1467,(N1467:P1467,Q1467:AE1467)),0)</f>
        <v>3</v>
      </c>
      <c r="BB1467" s="5">
        <f>IF(R1467&gt;0,RANK(R1467,(N1467:P1467,Q1467:AE1467)),0)</f>
        <v>6</v>
      </c>
      <c r="BC1467" s="5">
        <f>IF(T1467&gt;0,RANK(T1467,(N1467:P1467,Q1467:AE1467)),0)</f>
        <v>0</v>
      </c>
      <c r="BD1467" s="5">
        <f>IF(S1467&gt;0,RANK(S1467,(N1467:P1467,Q1467:AE1467)),0)</f>
        <v>5</v>
      </c>
      <c r="BE1467" s="2">
        <f t="shared" si="609"/>
        <v>4.0802448146888817E-3</v>
      </c>
      <c r="BF1467" s="2">
        <f t="shared" si="610"/>
        <v>1.246741471154936E-3</v>
      </c>
      <c r="BG1467" s="2">
        <f t="shared" si="611"/>
        <v>0</v>
      </c>
      <c r="BH1467" s="2">
        <f t="shared" si="612"/>
        <v>1.7001020061203672E-3</v>
      </c>
      <c r="BJ1467" t="s">
        <v>354</v>
      </c>
      <c r="BK1467" t="s">
        <v>1112</v>
      </c>
      <c r="BL1467">
        <v>2</v>
      </c>
      <c r="BN1467" s="112">
        <v>28</v>
      </c>
      <c r="BO1467" s="114">
        <v>7</v>
      </c>
      <c r="BP1467" s="118">
        <f t="shared" si="602"/>
        <v>28007</v>
      </c>
      <c r="BQ1467" s="118">
        <f t="shared" si="601"/>
        <v>28007</v>
      </c>
      <c r="BR1467" s="5" t="s">
        <v>3151</v>
      </c>
      <c r="CE1467" s="63">
        <v>0</v>
      </c>
    </row>
    <row r="1468" spans="1:90" ht="15" hidden="1" customHeight="1" outlineLevel="1">
      <c r="A1468" t="s">
        <v>1097</v>
      </c>
      <c r="B1468" t="s">
        <v>1112</v>
      </c>
      <c r="C1468" s="1">
        <f t="shared" si="604"/>
        <v>4292</v>
      </c>
      <c r="D1468" s="5">
        <f>IF(N1468&gt;0, RANK(N1468,(N1468:P1468,Q1468:AE1468)),0)</f>
        <v>2</v>
      </c>
      <c r="E1468" s="5">
        <f>IF(O1468&gt;0,RANK(O1468,(N1468:P1468,Q1468:AE1468)),0)</f>
        <v>1</v>
      </c>
      <c r="F1468" s="5">
        <f>IF(P1468&gt;0,RANK(P1468,(N1468:P1468,Q1468:AE1468)),0)</f>
        <v>8</v>
      </c>
      <c r="G1468" s="129">
        <f t="shared" si="590"/>
        <v>891</v>
      </c>
      <c r="H1468" s="134">
        <f t="shared" si="591"/>
        <v>0.2075955265610438</v>
      </c>
      <c r="I1468" s="2"/>
      <c r="J1468" s="2">
        <f t="shared" si="605"/>
        <v>0.39119291705498604</v>
      </c>
      <c r="K1468" s="2">
        <f t="shared" si="606"/>
        <v>0.59878844361602979</v>
      </c>
      <c r="L1468" s="2">
        <f t="shared" si="607"/>
        <v>6.9897483690587142E-4</v>
      </c>
      <c r="M1468" s="2">
        <f t="shared" si="608"/>
        <v>9.3196644920782983E-3</v>
      </c>
      <c r="N1468" s="63">
        <v>1679</v>
      </c>
      <c r="O1468" s="63">
        <v>2570</v>
      </c>
      <c r="P1468" s="63">
        <v>3</v>
      </c>
      <c r="Q1468" s="63">
        <v>12</v>
      </c>
      <c r="R1468" s="63">
        <v>5</v>
      </c>
      <c r="S1468" s="63">
        <v>3</v>
      </c>
      <c r="T1468" s="63">
        <v>0</v>
      </c>
      <c r="U1468" s="63">
        <v>6</v>
      </c>
      <c r="V1468" s="63">
        <v>0</v>
      </c>
      <c r="W1468" s="63">
        <v>3</v>
      </c>
      <c r="X1468" s="63">
        <v>0</v>
      </c>
      <c r="Y1468" s="63">
        <v>0</v>
      </c>
      <c r="Z1468" s="63">
        <v>6</v>
      </c>
      <c r="AA1468" s="63">
        <v>5</v>
      </c>
      <c r="AB1468" s="63">
        <v>0</v>
      </c>
      <c r="AC1468" s="63">
        <v>0</v>
      </c>
      <c r="AD1468" s="63">
        <v>0</v>
      </c>
      <c r="AE1468" s="63">
        <v>0</v>
      </c>
      <c r="AF1468" s="63">
        <v>0</v>
      </c>
      <c r="AG1468" s="63">
        <v>0</v>
      </c>
      <c r="AH1468" s="63">
        <v>0</v>
      </c>
      <c r="AI1468" s="63">
        <v>0</v>
      </c>
      <c r="AJ1468" s="63">
        <v>0</v>
      </c>
      <c r="AK1468" s="63">
        <v>0</v>
      </c>
      <c r="AL1468" s="63">
        <v>0</v>
      </c>
      <c r="AM1468" s="63">
        <v>0</v>
      </c>
      <c r="AN1468" s="63">
        <v>0</v>
      </c>
      <c r="AO1468" s="63">
        <v>0</v>
      </c>
      <c r="AP1468" s="63">
        <v>0</v>
      </c>
      <c r="AQ1468" s="63">
        <v>0</v>
      </c>
      <c r="AR1468" s="63">
        <v>0</v>
      </c>
      <c r="AS1468" s="63">
        <v>0</v>
      </c>
      <c r="AT1468" s="63">
        <v>0</v>
      </c>
      <c r="AU1468" s="63">
        <v>0</v>
      </c>
      <c r="AV1468" s="63">
        <v>0</v>
      </c>
      <c r="AW1468" s="63">
        <v>0</v>
      </c>
      <c r="AX1468" s="63">
        <v>0</v>
      </c>
      <c r="AY1468" s="63">
        <v>0</v>
      </c>
      <c r="BA1468" s="5">
        <f>IF(Q1468&gt;0,RANK(Q1468,(N1468:P1468,Q1468:AE1468)),0)</f>
        <v>3</v>
      </c>
      <c r="BB1468" s="5">
        <f>IF(R1468&gt;0,RANK(R1468,(N1468:P1468,Q1468:AE1468)),0)</f>
        <v>6</v>
      </c>
      <c r="BC1468" s="5">
        <f>IF(T1468&gt;0,RANK(T1468,(N1468:P1468,Q1468:AE1468)),0)</f>
        <v>0</v>
      </c>
      <c r="BD1468" s="5">
        <f>IF(S1468&gt;0,RANK(S1468,(N1468:P1468,Q1468:AE1468)),0)</f>
        <v>8</v>
      </c>
      <c r="BE1468" s="2">
        <f t="shared" si="609"/>
        <v>2.7958993476234857E-3</v>
      </c>
      <c r="BF1468" s="2">
        <f t="shared" si="610"/>
        <v>1.1649580615097856E-3</v>
      </c>
      <c r="BG1468" s="2">
        <f t="shared" si="611"/>
        <v>0</v>
      </c>
      <c r="BH1468" s="2">
        <f t="shared" si="612"/>
        <v>6.9897483690587142E-4</v>
      </c>
      <c r="BJ1468" t="s">
        <v>1097</v>
      </c>
      <c r="BK1468" t="s">
        <v>1112</v>
      </c>
      <c r="BL1468">
        <v>1</v>
      </c>
      <c r="BN1468" s="112">
        <v>28</v>
      </c>
      <c r="BO1468" s="114">
        <v>9</v>
      </c>
      <c r="BP1468" s="118">
        <f t="shared" si="602"/>
        <v>28009</v>
      </c>
      <c r="BQ1468" s="118">
        <f t="shared" si="601"/>
        <v>28009</v>
      </c>
      <c r="BR1468" s="5" t="s">
        <v>3151</v>
      </c>
      <c r="CE1468" s="63">
        <v>3</v>
      </c>
    </row>
    <row r="1469" spans="1:90" ht="15" hidden="1" customHeight="1" outlineLevel="1">
      <c r="A1469" t="s">
        <v>665</v>
      </c>
      <c r="B1469" t="s">
        <v>1112</v>
      </c>
      <c r="C1469" s="1">
        <f t="shared" si="604"/>
        <v>13744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>IF(P1469&gt;0,RANK(P1469,(N1469:P1469,Q1469:AE1469)),0)</f>
        <v>9</v>
      </c>
      <c r="G1469" s="129">
        <f t="shared" si="590"/>
        <v>4233</v>
      </c>
      <c r="H1469" s="134">
        <f t="shared" si="591"/>
        <v>0.30798894062863796</v>
      </c>
      <c r="I1469" s="2"/>
      <c r="J1469" s="2">
        <f t="shared" si="605"/>
        <v>0.64784633294528526</v>
      </c>
      <c r="K1469" s="2">
        <f t="shared" si="606"/>
        <v>0.33985739231664724</v>
      </c>
      <c r="L1469" s="2">
        <f t="shared" si="607"/>
        <v>2.1827706635622817E-4</v>
      </c>
      <c r="M1469" s="2">
        <f t="shared" si="608"/>
        <v>1.2077997671711263E-2</v>
      </c>
      <c r="N1469" s="63">
        <v>8904</v>
      </c>
      <c r="O1469" s="63">
        <v>4671</v>
      </c>
      <c r="P1469" s="63">
        <v>3</v>
      </c>
      <c r="Q1469" s="63">
        <v>48</v>
      </c>
      <c r="R1469" s="63">
        <v>19</v>
      </c>
      <c r="S1469" s="63">
        <v>7</v>
      </c>
      <c r="T1469" s="63">
        <v>0</v>
      </c>
      <c r="U1469" s="63">
        <v>62</v>
      </c>
      <c r="V1469" s="63">
        <v>0</v>
      </c>
      <c r="W1469" s="63">
        <v>0</v>
      </c>
      <c r="X1469" s="63">
        <v>0</v>
      </c>
      <c r="Y1469" s="63">
        <v>0</v>
      </c>
      <c r="Z1469" s="63">
        <v>20</v>
      </c>
      <c r="AA1469" s="63">
        <v>10</v>
      </c>
      <c r="AB1469" s="63">
        <v>0</v>
      </c>
      <c r="AC1469" s="63">
        <v>0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0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0</v>
      </c>
      <c r="AQ1469" s="63">
        <v>0</v>
      </c>
      <c r="AR1469" s="63">
        <v>0</v>
      </c>
      <c r="AS1469" s="63">
        <v>0</v>
      </c>
      <c r="AT1469" s="63">
        <v>0</v>
      </c>
      <c r="AU1469" s="63">
        <v>0</v>
      </c>
      <c r="AV1469" s="63">
        <v>0</v>
      </c>
      <c r="AW1469" s="63">
        <v>0</v>
      </c>
      <c r="AX1469" s="63">
        <v>0</v>
      </c>
      <c r="AY1469" s="63">
        <v>0</v>
      </c>
      <c r="BA1469" s="5">
        <f>IF(Q1469&gt;0,RANK(Q1469,(N1469:P1469,Q1469:AE1469)),0)</f>
        <v>4</v>
      </c>
      <c r="BB1469" s="5">
        <f>IF(R1469&gt;0,RANK(R1469,(N1469:P1469,Q1469:AE1469)),0)</f>
        <v>6</v>
      </c>
      <c r="BC1469" s="5">
        <f>IF(T1469&gt;0,RANK(T1469,(N1469:P1469,Q1469:AE1469)),0)</f>
        <v>0</v>
      </c>
      <c r="BD1469" s="5">
        <f>IF(S1469&gt;0,RANK(S1469,(N1469:P1469,Q1469:AE1469)),0)</f>
        <v>8</v>
      </c>
      <c r="BE1469" s="2">
        <f t="shared" si="609"/>
        <v>3.4924330616996507E-3</v>
      </c>
      <c r="BF1469" s="2">
        <f t="shared" si="610"/>
        <v>1.3824214202561118E-3</v>
      </c>
      <c r="BG1469" s="2">
        <f t="shared" si="611"/>
        <v>0</v>
      </c>
      <c r="BH1469" s="2">
        <f t="shared" si="612"/>
        <v>5.0931315483119903E-4</v>
      </c>
      <c r="BJ1469" t="s">
        <v>665</v>
      </c>
      <c r="BK1469" t="s">
        <v>1112</v>
      </c>
      <c r="BL1469">
        <v>2</v>
      </c>
      <c r="BN1469" s="112">
        <v>28</v>
      </c>
      <c r="BO1469" s="114">
        <v>11</v>
      </c>
      <c r="BP1469" s="118">
        <f t="shared" si="602"/>
        <v>28011</v>
      </c>
      <c r="BQ1469" s="118">
        <f t="shared" si="601"/>
        <v>28011</v>
      </c>
      <c r="BR1469" s="5" t="s">
        <v>3151</v>
      </c>
      <c r="CE1469" s="63">
        <v>0</v>
      </c>
    </row>
    <row r="1470" spans="1:90" ht="15" hidden="1" customHeight="1" outlineLevel="1">
      <c r="A1470" t="s">
        <v>1196</v>
      </c>
      <c r="B1470" t="s">
        <v>1112</v>
      </c>
      <c r="C1470" s="1">
        <f t="shared" si="604"/>
        <v>6590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7</v>
      </c>
      <c r="G1470" s="129">
        <f t="shared" si="590"/>
        <v>2723</v>
      </c>
      <c r="H1470" s="134">
        <f t="shared" si="591"/>
        <v>0.41320182094081942</v>
      </c>
      <c r="I1470" s="2"/>
      <c r="J1470" s="2">
        <f t="shared" si="605"/>
        <v>0.28861911987860395</v>
      </c>
      <c r="K1470" s="2">
        <f t="shared" si="606"/>
        <v>0.70182094081942337</v>
      </c>
      <c r="L1470" s="2">
        <f t="shared" si="607"/>
        <v>9.1047040971168442E-4</v>
      </c>
      <c r="M1470" s="2">
        <f t="shared" si="608"/>
        <v>8.6494688922610571E-3</v>
      </c>
      <c r="N1470" s="63">
        <v>1902</v>
      </c>
      <c r="O1470" s="63">
        <v>4625</v>
      </c>
      <c r="P1470" s="63">
        <v>6</v>
      </c>
      <c r="Q1470" s="63">
        <v>15</v>
      </c>
      <c r="R1470" s="63">
        <v>4</v>
      </c>
      <c r="S1470" s="63">
        <v>9</v>
      </c>
      <c r="T1470" s="63">
        <v>0</v>
      </c>
      <c r="U1470" s="63">
        <v>17</v>
      </c>
      <c r="V1470" s="63">
        <v>0</v>
      </c>
      <c r="W1470" s="63">
        <v>0</v>
      </c>
      <c r="X1470" s="63">
        <v>0</v>
      </c>
      <c r="Y1470" s="63">
        <v>0</v>
      </c>
      <c r="Z1470" s="63">
        <v>2</v>
      </c>
      <c r="AA1470" s="63">
        <v>10</v>
      </c>
      <c r="AB1470" s="63">
        <v>0</v>
      </c>
      <c r="AC1470" s="63">
        <v>0</v>
      </c>
      <c r="AD1470" s="63">
        <v>0</v>
      </c>
      <c r="AE1470" s="63">
        <v>0</v>
      </c>
      <c r="AF1470" s="63">
        <v>0</v>
      </c>
      <c r="AG1470" s="63">
        <v>0</v>
      </c>
      <c r="AH1470" s="63">
        <v>0</v>
      </c>
      <c r="AI1470" s="63">
        <v>0</v>
      </c>
      <c r="AJ1470" s="63">
        <v>0</v>
      </c>
      <c r="AK1470" s="63">
        <v>0</v>
      </c>
      <c r="AL1470" s="63">
        <v>0</v>
      </c>
      <c r="AM1470" s="63">
        <v>0</v>
      </c>
      <c r="AN1470" s="63">
        <v>0</v>
      </c>
      <c r="AO1470" s="63">
        <v>0</v>
      </c>
      <c r="AP1470" s="63">
        <v>0</v>
      </c>
      <c r="AQ1470" s="63">
        <v>0</v>
      </c>
      <c r="AR1470" s="63">
        <v>0</v>
      </c>
      <c r="AS1470" s="63">
        <v>0</v>
      </c>
      <c r="AT1470" s="63">
        <v>0</v>
      </c>
      <c r="AU1470" s="63">
        <v>0</v>
      </c>
      <c r="AV1470" s="63">
        <v>0</v>
      </c>
      <c r="AW1470" s="63">
        <v>0</v>
      </c>
      <c r="AX1470" s="63">
        <v>0</v>
      </c>
      <c r="AY1470" s="63">
        <v>0</v>
      </c>
      <c r="BA1470" s="5">
        <f>IF(Q1470&gt;0,RANK(Q1470,(N1470:P1470,Q1470:AE1470)),0)</f>
        <v>4</v>
      </c>
      <c r="BB1470" s="5">
        <f>IF(R1470&gt;0,RANK(R1470,(N1470:P1470,Q1470:AE1470)),0)</f>
        <v>8</v>
      </c>
      <c r="BC1470" s="5">
        <f>IF(T1470&gt;0,RANK(T1470,(N1470:P1470,Q1470:AE1470)),0)</f>
        <v>0</v>
      </c>
      <c r="BD1470" s="5">
        <f>IF(S1470&gt;0,RANK(S1470,(N1470:P1470,Q1470:AE1470)),0)</f>
        <v>6</v>
      </c>
      <c r="BE1470" s="2">
        <f t="shared" si="609"/>
        <v>2.276176024279211E-3</v>
      </c>
      <c r="BF1470" s="2">
        <f t="shared" si="610"/>
        <v>6.0698027314112291E-4</v>
      </c>
      <c r="BG1470" s="2">
        <f t="shared" si="611"/>
        <v>0</v>
      </c>
      <c r="BH1470" s="2">
        <f t="shared" si="612"/>
        <v>1.3657056145675265E-3</v>
      </c>
      <c r="BJ1470" t="s">
        <v>1196</v>
      </c>
      <c r="BK1470" t="s">
        <v>1112</v>
      </c>
      <c r="BL1470">
        <v>1</v>
      </c>
      <c r="BN1470" s="112">
        <v>28</v>
      </c>
      <c r="BO1470" s="114">
        <v>13</v>
      </c>
      <c r="BP1470" s="118">
        <f t="shared" si="602"/>
        <v>28013</v>
      </c>
      <c r="BQ1470" s="118">
        <f t="shared" si="601"/>
        <v>28013</v>
      </c>
      <c r="BR1470" s="5" t="s">
        <v>3151</v>
      </c>
      <c r="CE1470" s="63">
        <v>0</v>
      </c>
    </row>
    <row r="1471" spans="1:90" ht="15" hidden="1" customHeight="1" outlineLevel="1">
      <c r="A1471" t="s">
        <v>1674</v>
      </c>
      <c r="B1471" t="s">
        <v>1112</v>
      </c>
      <c r="C1471" s="1">
        <f t="shared" si="604"/>
        <v>5701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8</v>
      </c>
      <c r="G1471" s="129">
        <f t="shared" si="590"/>
        <v>2195</v>
      </c>
      <c r="H1471" s="134">
        <f t="shared" si="591"/>
        <v>0.38502017189966675</v>
      </c>
      <c r="I1471" s="2"/>
      <c r="J1471" s="2">
        <f t="shared" si="605"/>
        <v>0.30328012629363271</v>
      </c>
      <c r="K1471" s="2">
        <f t="shared" si="606"/>
        <v>0.68830029819329941</v>
      </c>
      <c r="L1471" s="2">
        <f t="shared" si="607"/>
        <v>3.5081564637782847E-4</v>
      </c>
      <c r="M1471" s="2">
        <f t="shared" si="608"/>
        <v>8.0687598666901051E-3</v>
      </c>
      <c r="N1471" s="63">
        <v>1729</v>
      </c>
      <c r="O1471" s="63">
        <v>3924</v>
      </c>
      <c r="P1471" s="63">
        <v>2</v>
      </c>
      <c r="Q1471" s="63">
        <v>14</v>
      </c>
      <c r="R1471" s="63">
        <v>7</v>
      </c>
      <c r="S1471" s="63">
        <v>8</v>
      </c>
      <c r="T1471" s="63">
        <v>0</v>
      </c>
      <c r="U1471" s="63">
        <v>12</v>
      </c>
      <c r="V1471" s="63">
        <v>0</v>
      </c>
      <c r="W1471" s="63">
        <v>0</v>
      </c>
      <c r="X1471" s="63">
        <v>0</v>
      </c>
      <c r="Y1471" s="63">
        <v>0</v>
      </c>
      <c r="Z1471" s="63">
        <v>2</v>
      </c>
      <c r="AA1471" s="63">
        <v>3</v>
      </c>
      <c r="AB1471" s="63">
        <v>0</v>
      </c>
      <c r="AC1471" s="63">
        <v>0</v>
      </c>
      <c r="AD1471" s="63">
        <v>0</v>
      </c>
      <c r="AE1471" s="63">
        <v>0</v>
      </c>
      <c r="AF1471" s="63">
        <v>0</v>
      </c>
      <c r="AG1471" s="63">
        <v>0</v>
      </c>
      <c r="AH1471" s="63">
        <v>0</v>
      </c>
      <c r="AI1471" s="63">
        <v>0</v>
      </c>
      <c r="AJ1471" s="63">
        <v>0</v>
      </c>
      <c r="AK1471" s="63">
        <v>0</v>
      </c>
      <c r="AL1471" s="63">
        <v>0</v>
      </c>
      <c r="AM1471" s="63">
        <v>0</v>
      </c>
      <c r="AN1471" s="63">
        <v>0</v>
      </c>
      <c r="AO1471" s="63">
        <v>0</v>
      </c>
      <c r="AP1471" s="63">
        <v>0</v>
      </c>
      <c r="AQ1471" s="63">
        <v>0</v>
      </c>
      <c r="AR1471" s="63">
        <v>0</v>
      </c>
      <c r="AS1471" s="63">
        <v>0</v>
      </c>
      <c r="AT1471" s="63">
        <v>0</v>
      </c>
      <c r="AU1471" s="63">
        <v>0</v>
      </c>
      <c r="AV1471" s="63">
        <v>0</v>
      </c>
      <c r="AW1471" s="63">
        <v>0</v>
      </c>
      <c r="AX1471" s="63">
        <v>0</v>
      </c>
      <c r="AY1471" s="63">
        <v>0</v>
      </c>
      <c r="BA1471" s="5">
        <f>IF(Q1471&gt;0,RANK(Q1471,(N1471:P1471,Q1471:AE1471)),0)</f>
        <v>3</v>
      </c>
      <c r="BB1471" s="5">
        <f>IF(R1471&gt;0,RANK(R1471,(N1471:P1471,Q1471:AE1471)),0)</f>
        <v>6</v>
      </c>
      <c r="BC1471" s="5">
        <f>IF(T1471&gt;0,RANK(T1471,(N1471:P1471,Q1471:AE1471)),0)</f>
        <v>0</v>
      </c>
      <c r="BD1471" s="5">
        <f>IF(S1471&gt;0,RANK(S1471,(N1471:P1471,Q1471:AE1471)),0)</f>
        <v>5</v>
      </c>
      <c r="BE1471" s="2">
        <f t="shared" si="609"/>
        <v>2.4557095246447993E-3</v>
      </c>
      <c r="BF1471" s="2">
        <f t="shared" si="610"/>
        <v>1.2278547623223997E-3</v>
      </c>
      <c r="BG1471" s="2">
        <f t="shared" si="611"/>
        <v>0</v>
      </c>
      <c r="BH1471" s="2">
        <f t="shared" si="612"/>
        <v>1.4032625855113139E-3</v>
      </c>
      <c r="BJ1471" t="s">
        <v>1674</v>
      </c>
      <c r="BK1471" t="s">
        <v>1112</v>
      </c>
      <c r="BL1471">
        <v>2</v>
      </c>
      <c r="BN1471" s="112">
        <v>28</v>
      </c>
      <c r="BO1471" s="114">
        <v>15</v>
      </c>
      <c r="BP1471" s="118">
        <f t="shared" si="602"/>
        <v>28015</v>
      </c>
      <c r="BQ1471" s="118">
        <f t="shared" si="601"/>
        <v>28015</v>
      </c>
      <c r="BR1471" s="5" t="s">
        <v>3151</v>
      </c>
      <c r="CE1471" s="63">
        <v>0</v>
      </c>
    </row>
    <row r="1472" spans="1:90" ht="15" hidden="1" customHeight="1" outlineLevel="1">
      <c r="A1472" t="s">
        <v>397</v>
      </c>
      <c r="B1472" t="s">
        <v>1112</v>
      </c>
      <c r="C1472" s="1">
        <f t="shared" si="604"/>
        <v>8141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>IF(P1472&gt;0,RANK(P1472,(N1472:P1472,Q1472:AE1472)),0)</f>
        <v>9</v>
      </c>
      <c r="G1472" s="129">
        <f t="shared" si="590"/>
        <v>365</v>
      </c>
      <c r="H1472" s="134">
        <f t="shared" si="591"/>
        <v>4.4834786881218523E-2</v>
      </c>
      <c r="I1472" s="2"/>
      <c r="J1472" s="2">
        <f t="shared" si="605"/>
        <v>0.46800147402039061</v>
      </c>
      <c r="K1472" s="2">
        <f t="shared" si="606"/>
        <v>0.51283626090160916</v>
      </c>
      <c r="L1472" s="2">
        <f t="shared" si="607"/>
        <v>2.4567006510256724E-4</v>
      </c>
      <c r="M1472" s="2">
        <f t="shared" si="608"/>
        <v>1.8916595012897663E-2</v>
      </c>
      <c r="N1472" s="63">
        <v>3810</v>
      </c>
      <c r="O1472" s="63">
        <v>4175</v>
      </c>
      <c r="P1472" s="63">
        <v>2</v>
      </c>
      <c r="Q1472" s="63">
        <v>75</v>
      </c>
      <c r="R1472" s="63">
        <v>9</v>
      </c>
      <c r="S1472" s="63">
        <v>11</v>
      </c>
      <c r="T1472" s="63">
        <v>0</v>
      </c>
      <c r="U1472" s="63">
        <v>37</v>
      </c>
      <c r="V1472" s="63">
        <v>0</v>
      </c>
      <c r="W1472" s="63">
        <v>0</v>
      </c>
      <c r="X1472" s="63">
        <v>0</v>
      </c>
      <c r="Y1472" s="63">
        <v>0</v>
      </c>
      <c r="Z1472" s="63">
        <v>8</v>
      </c>
      <c r="AA1472" s="63">
        <v>14</v>
      </c>
      <c r="AB1472" s="63">
        <v>0</v>
      </c>
      <c r="AC1472" s="63">
        <v>0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0</v>
      </c>
      <c r="AL1472" s="63">
        <v>0</v>
      </c>
      <c r="AM1472" s="63">
        <v>0</v>
      </c>
      <c r="AN1472" s="63">
        <v>0</v>
      </c>
      <c r="AO1472" s="63">
        <v>0</v>
      </c>
      <c r="AP1472" s="63">
        <v>0</v>
      </c>
      <c r="AQ1472" s="63">
        <v>0</v>
      </c>
      <c r="AR1472" s="63">
        <v>0</v>
      </c>
      <c r="AS1472" s="63">
        <v>0</v>
      </c>
      <c r="AT1472" s="63">
        <v>0</v>
      </c>
      <c r="AU1472" s="63">
        <v>0</v>
      </c>
      <c r="AV1472" s="63">
        <v>0</v>
      </c>
      <c r="AW1472" s="63">
        <v>0</v>
      </c>
      <c r="AX1472" s="63">
        <v>0</v>
      </c>
      <c r="AY1472" s="63">
        <v>0</v>
      </c>
      <c r="BA1472" s="5">
        <f>IF(Q1472&gt;0,RANK(Q1472,(N1472:P1472,Q1472:AE1472)),0)</f>
        <v>3</v>
      </c>
      <c r="BB1472" s="5">
        <f>IF(R1472&gt;0,RANK(R1472,(N1472:P1472,Q1472:AE1472)),0)</f>
        <v>7</v>
      </c>
      <c r="BC1472" s="5">
        <f>IF(T1472&gt;0,RANK(T1472,(N1472:P1472,Q1472:AE1472)),0)</f>
        <v>0</v>
      </c>
      <c r="BD1472" s="5">
        <f>IF(S1472&gt;0,RANK(S1472,(N1472:P1472,Q1472:AE1472)),0)</f>
        <v>6</v>
      </c>
      <c r="BE1472" s="2">
        <f t="shared" si="609"/>
        <v>9.2126274413462713E-3</v>
      </c>
      <c r="BF1472" s="2">
        <f t="shared" si="610"/>
        <v>1.1055152929615526E-3</v>
      </c>
      <c r="BG1472" s="2">
        <f t="shared" si="611"/>
        <v>0</v>
      </c>
      <c r="BH1472" s="2">
        <f t="shared" si="612"/>
        <v>1.35118535806412E-3</v>
      </c>
      <c r="BJ1472" t="s">
        <v>397</v>
      </c>
      <c r="BK1472" t="s">
        <v>1112</v>
      </c>
      <c r="BL1472">
        <v>1</v>
      </c>
      <c r="BN1472" s="112">
        <v>28</v>
      </c>
      <c r="BO1472" s="114">
        <v>17</v>
      </c>
      <c r="BP1472" s="118">
        <f t="shared" si="602"/>
        <v>28017</v>
      </c>
      <c r="BQ1472" s="118">
        <f t="shared" si="601"/>
        <v>28017</v>
      </c>
      <c r="BR1472" s="5" t="s">
        <v>3151</v>
      </c>
      <c r="CE1472" s="63">
        <v>0</v>
      </c>
    </row>
    <row r="1473" spans="1:83" ht="15" hidden="1" customHeight="1" outlineLevel="1">
      <c r="A1473" t="s">
        <v>3102</v>
      </c>
      <c r="B1473" t="s">
        <v>1112</v>
      </c>
      <c r="C1473" s="1">
        <f t="shared" si="604"/>
        <v>4223</v>
      </c>
      <c r="D1473" s="5">
        <f>IF(N1473&gt;0, RANK(N1473,(N1473:P1473,Q1473:AE1473)),0)</f>
        <v>2</v>
      </c>
      <c r="E1473" s="5">
        <f>IF(O1473&gt;0,RANK(O1473,(N1473:P1473,Q1473:AE1473)),0)</f>
        <v>1</v>
      </c>
      <c r="F1473" s="5">
        <f>IF(P1473&gt;0,RANK(P1473,(N1473:P1473,Q1473:AE1473)),0)</f>
        <v>9</v>
      </c>
      <c r="G1473" s="129">
        <f t="shared" si="590"/>
        <v>1816</v>
      </c>
      <c r="H1473" s="134">
        <f t="shared" si="591"/>
        <v>0.43002604783329385</v>
      </c>
      <c r="I1473" s="2"/>
      <c r="J1473" s="2">
        <f t="shared" si="605"/>
        <v>0.28060620412029363</v>
      </c>
      <c r="K1473" s="2">
        <f t="shared" si="606"/>
        <v>0.71063225195358748</v>
      </c>
      <c r="L1473" s="2">
        <f t="shared" si="607"/>
        <v>2.3679848448969926E-4</v>
      </c>
      <c r="M1473" s="2">
        <f t="shared" si="608"/>
        <v>8.5247454416291311E-3</v>
      </c>
      <c r="N1473" s="63">
        <v>1185</v>
      </c>
      <c r="O1473" s="63">
        <v>3001</v>
      </c>
      <c r="P1473" s="63">
        <v>1</v>
      </c>
      <c r="Q1473" s="63">
        <v>16</v>
      </c>
      <c r="R1473" s="63">
        <v>2</v>
      </c>
      <c r="S1473" s="63">
        <v>5</v>
      </c>
      <c r="T1473" s="63">
        <v>0</v>
      </c>
      <c r="U1473" s="63">
        <v>6</v>
      </c>
      <c r="V1473" s="63">
        <v>0</v>
      </c>
      <c r="W1473" s="63">
        <v>0</v>
      </c>
      <c r="X1473" s="63">
        <v>0</v>
      </c>
      <c r="Y1473" s="63">
        <v>0</v>
      </c>
      <c r="Z1473" s="63">
        <v>3</v>
      </c>
      <c r="AA1473" s="63">
        <v>4</v>
      </c>
      <c r="AB1473" s="63">
        <v>0</v>
      </c>
      <c r="AC1473" s="63">
        <v>0</v>
      </c>
      <c r="AD1473" s="63">
        <v>0</v>
      </c>
      <c r="AE1473" s="63">
        <v>0</v>
      </c>
      <c r="AF1473" s="63">
        <v>0</v>
      </c>
      <c r="AG1473" s="63">
        <v>0</v>
      </c>
      <c r="AH1473" s="63">
        <v>0</v>
      </c>
      <c r="AI1473" s="63">
        <v>0</v>
      </c>
      <c r="AJ1473" s="63">
        <v>0</v>
      </c>
      <c r="AK1473" s="63">
        <v>0</v>
      </c>
      <c r="AL1473" s="63">
        <v>0</v>
      </c>
      <c r="AM1473" s="63">
        <v>0</v>
      </c>
      <c r="AN1473" s="63">
        <v>0</v>
      </c>
      <c r="AO1473" s="63">
        <v>0</v>
      </c>
      <c r="AP1473" s="63">
        <v>0</v>
      </c>
      <c r="AQ1473" s="63">
        <v>0</v>
      </c>
      <c r="AR1473" s="63">
        <v>0</v>
      </c>
      <c r="AS1473" s="63">
        <v>0</v>
      </c>
      <c r="AT1473" s="63">
        <v>0</v>
      </c>
      <c r="AU1473" s="63">
        <v>0</v>
      </c>
      <c r="AV1473" s="63">
        <v>0</v>
      </c>
      <c r="AW1473" s="63">
        <v>0</v>
      </c>
      <c r="AX1473" s="63">
        <v>0</v>
      </c>
      <c r="AY1473" s="63">
        <v>0</v>
      </c>
      <c r="BA1473" s="5">
        <f>IF(Q1473&gt;0,RANK(Q1473,(N1473:P1473,Q1473:AE1473)),0)</f>
        <v>3</v>
      </c>
      <c r="BB1473" s="5">
        <f>IF(R1473&gt;0,RANK(R1473,(N1473:P1473,Q1473:AE1473)),0)</f>
        <v>8</v>
      </c>
      <c r="BC1473" s="5">
        <f>IF(T1473&gt;0,RANK(T1473,(N1473:P1473,Q1473:AE1473)),0)</f>
        <v>0</v>
      </c>
      <c r="BD1473" s="5">
        <f>IF(S1473&gt;0,RANK(S1473,(N1473:P1473,Q1473:AE1473)),0)</f>
        <v>5</v>
      </c>
      <c r="BE1473" s="2">
        <f t="shared" si="609"/>
        <v>3.7887757518351882E-3</v>
      </c>
      <c r="BF1473" s="2">
        <f t="shared" si="610"/>
        <v>4.7359696897939852E-4</v>
      </c>
      <c r="BG1473" s="2">
        <f t="shared" si="611"/>
        <v>0</v>
      </c>
      <c r="BH1473" s="2">
        <f t="shared" si="612"/>
        <v>1.1839924224484964E-3</v>
      </c>
      <c r="BJ1473" t="s">
        <v>3102</v>
      </c>
      <c r="BK1473" t="s">
        <v>1112</v>
      </c>
      <c r="BL1473">
        <v>1</v>
      </c>
      <c r="BN1473" s="112">
        <v>28</v>
      </c>
      <c r="BO1473" s="114">
        <v>19</v>
      </c>
      <c r="BP1473" s="118">
        <f t="shared" si="602"/>
        <v>28019</v>
      </c>
      <c r="BQ1473" s="118">
        <f t="shared" si="601"/>
        <v>28019</v>
      </c>
      <c r="BR1473" s="5" t="s">
        <v>3151</v>
      </c>
      <c r="CE1473" s="63">
        <v>0</v>
      </c>
    </row>
    <row r="1474" spans="1:83" ht="15" hidden="1" customHeight="1" outlineLevel="1">
      <c r="A1474" t="s">
        <v>936</v>
      </c>
      <c r="B1474" t="s">
        <v>1112</v>
      </c>
      <c r="C1474" s="1">
        <f t="shared" si="604"/>
        <v>4449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>IF(P1474&gt;0,RANK(P1474,(N1474:P1474,Q1474:AE1474)),0)</f>
        <v>9</v>
      </c>
      <c r="G1474" s="129">
        <f t="shared" si="590"/>
        <v>3169</v>
      </c>
      <c r="H1474" s="134">
        <f t="shared" si="591"/>
        <v>0.7122948977298269</v>
      </c>
      <c r="I1474" s="2"/>
      <c r="J1474" s="2">
        <f t="shared" si="605"/>
        <v>0.8478309732524163</v>
      </c>
      <c r="K1474" s="2">
        <f t="shared" si="606"/>
        <v>0.13553607552258934</v>
      </c>
      <c r="L1474" s="2">
        <f t="shared" si="607"/>
        <v>1.3486176668914363E-3</v>
      </c>
      <c r="M1474" s="2">
        <f t="shared" si="608"/>
        <v>1.5284333558102927E-2</v>
      </c>
      <c r="N1474" s="63">
        <v>3772</v>
      </c>
      <c r="O1474" s="63">
        <v>603</v>
      </c>
      <c r="P1474" s="63">
        <v>6</v>
      </c>
      <c r="Q1474" s="63">
        <v>11</v>
      </c>
      <c r="R1474" s="63">
        <v>10</v>
      </c>
      <c r="S1474" s="63">
        <v>7</v>
      </c>
      <c r="T1474" s="63">
        <v>0</v>
      </c>
      <c r="U1474" s="63">
        <v>23</v>
      </c>
      <c r="V1474" s="63">
        <v>0</v>
      </c>
      <c r="W1474" s="63">
        <v>0</v>
      </c>
      <c r="X1474" s="63">
        <v>0</v>
      </c>
      <c r="Y1474" s="63">
        <v>0</v>
      </c>
      <c r="Z1474" s="63">
        <v>10</v>
      </c>
      <c r="AA1474" s="63">
        <v>7</v>
      </c>
      <c r="AB1474" s="63">
        <v>0</v>
      </c>
      <c r="AC1474" s="63">
        <v>0</v>
      </c>
      <c r="AD1474" s="63">
        <v>0</v>
      </c>
      <c r="AE1474" s="63">
        <v>0</v>
      </c>
      <c r="AF1474" s="63">
        <v>0</v>
      </c>
      <c r="AG1474" s="63">
        <v>0</v>
      </c>
      <c r="AH1474" s="63">
        <v>0</v>
      </c>
      <c r="AI1474" s="63">
        <v>0</v>
      </c>
      <c r="AJ1474" s="63">
        <v>0</v>
      </c>
      <c r="AK1474" s="63">
        <v>0</v>
      </c>
      <c r="AL1474" s="63">
        <v>0</v>
      </c>
      <c r="AM1474" s="63">
        <v>0</v>
      </c>
      <c r="AN1474" s="63">
        <v>0</v>
      </c>
      <c r="AO1474" s="63">
        <v>0</v>
      </c>
      <c r="AP1474" s="63">
        <v>0</v>
      </c>
      <c r="AQ1474" s="63">
        <v>0</v>
      </c>
      <c r="AR1474" s="63">
        <v>0</v>
      </c>
      <c r="AS1474" s="63">
        <v>0</v>
      </c>
      <c r="AT1474" s="63">
        <v>0</v>
      </c>
      <c r="AU1474" s="63">
        <v>0</v>
      </c>
      <c r="AV1474" s="63">
        <v>0</v>
      </c>
      <c r="AW1474" s="63">
        <v>0</v>
      </c>
      <c r="AX1474" s="63">
        <v>0</v>
      </c>
      <c r="AY1474" s="63">
        <v>0</v>
      </c>
      <c r="BA1474" s="5">
        <f>IF(Q1474&gt;0,RANK(Q1474,(N1474:P1474,Q1474:AE1474)),0)</f>
        <v>4</v>
      </c>
      <c r="BB1474" s="5">
        <f>IF(R1474&gt;0,RANK(R1474,(N1474:P1474,Q1474:AE1474)),0)</f>
        <v>5</v>
      </c>
      <c r="BC1474" s="5">
        <f>IF(T1474&gt;0,RANK(T1474,(N1474:P1474,Q1474:AE1474)),0)</f>
        <v>0</v>
      </c>
      <c r="BD1474" s="5">
        <f>IF(S1474&gt;0,RANK(S1474,(N1474:P1474,Q1474:AE1474)),0)</f>
        <v>7</v>
      </c>
      <c r="BE1474" s="2">
        <f t="shared" si="609"/>
        <v>2.4724657226342997E-3</v>
      </c>
      <c r="BF1474" s="2">
        <f t="shared" si="610"/>
        <v>2.2476961114857273E-3</v>
      </c>
      <c r="BG1474" s="2">
        <f t="shared" si="611"/>
        <v>0</v>
      </c>
      <c r="BH1474" s="2">
        <f t="shared" si="612"/>
        <v>1.5733872780400091E-3</v>
      </c>
      <c r="BJ1474" t="s">
        <v>936</v>
      </c>
      <c r="BK1474" t="s">
        <v>1112</v>
      </c>
      <c r="BL1474">
        <v>2</v>
      </c>
      <c r="BN1474" s="112">
        <v>28</v>
      </c>
      <c r="BO1474" s="114">
        <v>21</v>
      </c>
      <c r="BP1474" s="118">
        <f t="shared" si="602"/>
        <v>28021</v>
      </c>
      <c r="BQ1474" s="118">
        <f t="shared" si="601"/>
        <v>28021</v>
      </c>
      <c r="BR1474" s="5" t="s">
        <v>3151</v>
      </c>
      <c r="CE1474" s="63">
        <v>0</v>
      </c>
    </row>
    <row r="1475" spans="1:83" ht="15" hidden="1" customHeight="1" outlineLevel="1">
      <c r="A1475" t="s">
        <v>3090</v>
      </c>
      <c r="B1475" t="s">
        <v>1112</v>
      </c>
      <c r="C1475" s="1">
        <f t="shared" si="604"/>
        <v>8338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>IF(P1475&gt;0,RANK(P1475,(N1475:P1475,Q1475:AE1475)),0)</f>
        <v>9</v>
      </c>
      <c r="G1475" s="129">
        <f t="shared" si="590"/>
        <v>2579</v>
      </c>
      <c r="H1475" s="134">
        <f t="shared" si="591"/>
        <v>0.3093067881986088</v>
      </c>
      <c r="I1475" s="2"/>
      <c r="J1475" s="2">
        <f t="shared" si="605"/>
        <v>0.34036939313984171</v>
      </c>
      <c r="K1475" s="2">
        <f t="shared" si="606"/>
        <v>0.64967618133845051</v>
      </c>
      <c r="L1475" s="2">
        <f t="shared" si="607"/>
        <v>3.5979851283281364E-4</v>
      </c>
      <c r="M1475" s="2">
        <f t="shared" si="608"/>
        <v>9.5946270088749629E-3</v>
      </c>
      <c r="N1475" s="63">
        <v>2838</v>
      </c>
      <c r="O1475" s="63">
        <v>5417</v>
      </c>
      <c r="P1475" s="63">
        <v>3</v>
      </c>
      <c r="Q1475" s="63">
        <v>28</v>
      </c>
      <c r="R1475" s="63">
        <v>14</v>
      </c>
      <c r="S1475" s="63">
        <v>7</v>
      </c>
      <c r="T1475" s="63">
        <v>0</v>
      </c>
      <c r="U1475" s="63">
        <v>20</v>
      </c>
      <c r="V1475" s="63">
        <v>0</v>
      </c>
      <c r="W1475" s="63">
        <v>0</v>
      </c>
      <c r="X1475" s="63">
        <v>0</v>
      </c>
      <c r="Y1475" s="63">
        <v>0</v>
      </c>
      <c r="Z1475" s="63">
        <v>5</v>
      </c>
      <c r="AA1475" s="63">
        <v>6</v>
      </c>
      <c r="AB1475" s="63">
        <v>0</v>
      </c>
      <c r="AC1475" s="63">
        <v>0</v>
      </c>
      <c r="AD1475" s="63">
        <v>0</v>
      </c>
      <c r="AE1475" s="63">
        <v>0</v>
      </c>
      <c r="AF1475" s="63">
        <v>0</v>
      </c>
      <c r="AG1475" s="63">
        <v>0</v>
      </c>
      <c r="AH1475" s="63">
        <v>0</v>
      </c>
      <c r="AI1475" s="63">
        <v>0</v>
      </c>
      <c r="AJ1475" s="63">
        <v>0</v>
      </c>
      <c r="AK1475" s="63">
        <v>0</v>
      </c>
      <c r="AL1475" s="63">
        <v>0</v>
      </c>
      <c r="AM1475" s="63">
        <v>0</v>
      </c>
      <c r="AN1475" s="63">
        <v>0</v>
      </c>
      <c r="AO1475" s="63">
        <v>0</v>
      </c>
      <c r="AP1475" s="63">
        <v>0</v>
      </c>
      <c r="AQ1475" s="63">
        <v>0</v>
      </c>
      <c r="AR1475" s="63">
        <v>0</v>
      </c>
      <c r="AS1475" s="63">
        <v>0</v>
      </c>
      <c r="AT1475" s="63">
        <v>0</v>
      </c>
      <c r="AU1475" s="63">
        <v>0</v>
      </c>
      <c r="AV1475" s="63">
        <v>0</v>
      </c>
      <c r="AW1475" s="63">
        <v>0</v>
      </c>
      <c r="AX1475" s="63">
        <v>0</v>
      </c>
      <c r="AY1475" s="63">
        <v>0</v>
      </c>
      <c r="BA1475" s="5">
        <f>IF(Q1475&gt;0,RANK(Q1475,(N1475:P1475,Q1475:AE1475)),0)</f>
        <v>3</v>
      </c>
      <c r="BB1475" s="5">
        <f>IF(R1475&gt;0,RANK(R1475,(N1475:P1475,Q1475:AE1475)),0)</f>
        <v>5</v>
      </c>
      <c r="BC1475" s="5">
        <f>IF(T1475&gt;0,RANK(T1475,(N1475:P1475,Q1475:AE1475)),0)</f>
        <v>0</v>
      </c>
      <c r="BD1475" s="5">
        <f>IF(S1475&gt;0,RANK(S1475,(N1475:P1475,Q1475:AE1475)),0)</f>
        <v>6</v>
      </c>
      <c r="BE1475" s="2">
        <f t="shared" si="609"/>
        <v>3.3581194531062605E-3</v>
      </c>
      <c r="BF1475" s="2">
        <f t="shared" si="610"/>
        <v>1.6790597265531303E-3</v>
      </c>
      <c r="BG1475" s="2">
        <f t="shared" si="611"/>
        <v>0</v>
      </c>
      <c r="BH1475" s="2">
        <f t="shared" si="612"/>
        <v>8.3952986327656513E-4</v>
      </c>
      <c r="BJ1475" t="s">
        <v>3090</v>
      </c>
      <c r="BK1475" t="s">
        <v>1112</v>
      </c>
      <c r="BN1475" s="112">
        <v>28</v>
      </c>
      <c r="BO1475" s="114">
        <v>23</v>
      </c>
      <c r="BP1475" s="118">
        <f t="shared" si="602"/>
        <v>28023</v>
      </c>
      <c r="BQ1475" s="118">
        <f t="shared" si="601"/>
        <v>28023</v>
      </c>
      <c r="BR1475" s="5" t="s">
        <v>3151</v>
      </c>
      <c r="CE1475" s="63">
        <v>0</v>
      </c>
    </row>
    <row r="1476" spans="1:83" ht="15" hidden="1" customHeight="1" outlineLevel="1">
      <c r="A1476" t="s">
        <v>3091</v>
      </c>
      <c r="B1476" t="s">
        <v>1112</v>
      </c>
      <c r="C1476" s="1">
        <f t="shared" si="604"/>
        <v>10189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9</v>
      </c>
      <c r="G1476" s="129">
        <f t="shared" si="590"/>
        <v>1663</v>
      </c>
      <c r="H1476" s="134">
        <f t="shared" si="591"/>
        <v>0.1632152321130631</v>
      </c>
      <c r="I1476" s="2"/>
      <c r="J1476" s="2">
        <f t="shared" si="605"/>
        <v>0.57355972126803412</v>
      </c>
      <c r="K1476" s="2">
        <f t="shared" si="606"/>
        <v>0.41034448915497107</v>
      </c>
      <c r="L1476" s="2">
        <f t="shared" si="607"/>
        <v>7.85160467170478E-4</v>
      </c>
      <c r="M1476" s="2">
        <f t="shared" si="608"/>
        <v>1.5310629109824335E-2</v>
      </c>
      <c r="N1476" s="63">
        <v>5844</v>
      </c>
      <c r="O1476" s="63">
        <v>4181</v>
      </c>
      <c r="P1476" s="63">
        <v>8</v>
      </c>
      <c r="Q1476" s="63">
        <v>48</v>
      </c>
      <c r="R1476" s="63">
        <v>12</v>
      </c>
      <c r="S1476" s="63">
        <v>27</v>
      </c>
      <c r="T1476" s="63">
        <v>0</v>
      </c>
      <c r="U1476" s="63">
        <v>35</v>
      </c>
      <c r="V1476" s="63">
        <v>0</v>
      </c>
      <c r="W1476" s="63">
        <v>0</v>
      </c>
      <c r="X1476" s="63">
        <v>0</v>
      </c>
      <c r="Y1476" s="63">
        <v>0</v>
      </c>
      <c r="Z1476" s="63">
        <v>17</v>
      </c>
      <c r="AA1476" s="63">
        <v>17</v>
      </c>
      <c r="AB1476" s="63">
        <v>0</v>
      </c>
      <c r="AC1476" s="63">
        <v>0</v>
      </c>
      <c r="AD1476" s="63">
        <v>0</v>
      </c>
      <c r="AE1476" s="63">
        <v>0</v>
      </c>
      <c r="AF1476" s="63">
        <v>0</v>
      </c>
      <c r="AG1476" s="63">
        <v>0</v>
      </c>
      <c r="AH1476" s="63">
        <v>0</v>
      </c>
      <c r="AI1476" s="63">
        <v>0</v>
      </c>
      <c r="AJ1476" s="63">
        <v>0</v>
      </c>
      <c r="AK1476" s="63">
        <v>0</v>
      </c>
      <c r="AL1476" s="63">
        <v>0</v>
      </c>
      <c r="AM1476" s="63">
        <v>0</v>
      </c>
      <c r="AN1476" s="63">
        <v>0</v>
      </c>
      <c r="AO1476" s="63">
        <v>0</v>
      </c>
      <c r="AP1476" s="63">
        <v>0</v>
      </c>
      <c r="AQ1476" s="63">
        <v>0</v>
      </c>
      <c r="AR1476" s="63">
        <v>0</v>
      </c>
      <c r="AS1476" s="63">
        <v>0</v>
      </c>
      <c r="AT1476" s="63">
        <v>0</v>
      </c>
      <c r="AU1476" s="63">
        <v>0</v>
      </c>
      <c r="AV1476" s="63">
        <v>0</v>
      </c>
      <c r="AW1476" s="63">
        <v>0</v>
      </c>
      <c r="AX1476" s="63">
        <v>0</v>
      </c>
      <c r="AY1476" s="63">
        <v>0</v>
      </c>
      <c r="BA1476" s="5">
        <f>IF(Q1476&gt;0,RANK(Q1476,(N1476:P1476,Q1476:AE1476)),0)</f>
        <v>3</v>
      </c>
      <c r="BB1476" s="5">
        <f>IF(R1476&gt;0,RANK(R1476,(N1476:P1476,Q1476:AE1476)),0)</f>
        <v>8</v>
      </c>
      <c r="BC1476" s="5">
        <f>IF(T1476&gt;0,RANK(T1476,(N1476:P1476,Q1476:AE1476)),0)</f>
        <v>0</v>
      </c>
      <c r="BD1476" s="5">
        <f>IF(S1476&gt;0,RANK(S1476,(N1476:P1476,Q1476:AE1476)),0)</f>
        <v>5</v>
      </c>
      <c r="BE1476" s="2">
        <f t="shared" si="609"/>
        <v>4.7109628030228678E-3</v>
      </c>
      <c r="BF1476" s="2">
        <f t="shared" si="610"/>
        <v>1.1777407007557169E-3</v>
      </c>
      <c r="BG1476" s="2">
        <f t="shared" si="611"/>
        <v>0</v>
      </c>
      <c r="BH1476" s="2">
        <f t="shared" si="612"/>
        <v>2.6499165767003632E-3</v>
      </c>
      <c r="BJ1476" t="s">
        <v>3091</v>
      </c>
      <c r="BK1476" t="s">
        <v>1112</v>
      </c>
      <c r="BL1476">
        <v>1</v>
      </c>
      <c r="BN1476" s="112">
        <v>28</v>
      </c>
      <c r="BO1476" s="114">
        <v>25</v>
      </c>
      <c r="BP1476" s="118">
        <f t="shared" si="602"/>
        <v>28025</v>
      </c>
      <c r="BQ1476" s="118">
        <f t="shared" si="601"/>
        <v>28025</v>
      </c>
      <c r="BR1476" s="5" t="s">
        <v>3151</v>
      </c>
      <c r="CE1476" s="63">
        <v>0</v>
      </c>
    </row>
    <row r="1477" spans="1:83" ht="15" hidden="1" customHeight="1" outlineLevel="1">
      <c r="A1477" t="s">
        <v>958</v>
      </c>
      <c r="B1477" t="s">
        <v>1112</v>
      </c>
      <c r="C1477" s="1">
        <f t="shared" si="604"/>
        <v>8636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9</v>
      </c>
      <c r="G1477" s="129">
        <f t="shared" si="590"/>
        <v>3730</v>
      </c>
      <c r="H1477" s="134">
        <f t="shared" si="591"/>
        <v>0.4319129226493747</v>
      </c>
      <c r="I1477" s="2"/>
      <c r="J1477" s="2">
        <f t="shared" si="605"/>
        <v>0.70981936081519226</v>
      </c>
      <c r="K1477" s="2">
        <f t="shared" si="606"/>
        <v>0.2779064381658175</v>
      </c>
      <c r="L1477" s="2">
        <f t="shared" si="607"/>
        <v>2.3158869847151459E-4</v>
      </c>
      <c r="M1477" s="2">
        <f t="shared" si="608"/>
        <v>1.2042612320518724E-2</v>
      </c>
      <c r="N1477" s="63">
        <v>6130</v>
      </c>
      <c r="O1477" s="63">
        <v>2400</v>
      </c>
      <c r="P1477" s="63">
        <v>2</v>
      </c>
      <c r="Q1477" s="63">
        <v>20</v>
      </c>
      <c r="R1477" s="63">
        <v>14</v>
      </c>
      <c r="S1477" s="63">
        <v>11</v>
      </c>
      <c r="T1477" s="63">
        <v>0</v>
      </c>
      <c r="U1477" s="63">
        <v>39</v>
      </c>
      <c r="V1477" s="63">
        <v>0</v>
      </c>
      <c r="W1477" s="63">
        <v>0</v>
      </c>
      <c r="X1477" s="63">
        <v>0</v>
      </c>
      <c r="Y1477" s="63">
        <v>0</v>
      </c>
      <c r="Z1477" s="63">
        <v>14</v>
      </c>
      <c r="AA1477" s="63">
        <v>6</v>
      </c>
      <c r="AB1477" s="63">
        <v>0</v>
      </c>
      <c r="AC1477" s="63">
        <v>0</v>
      </c>
      <c r="AD1477" s="63">
        <v>0</v>
      </c>
      <c r="AE1477" s="63">
        <v>0</v>
      </c>
      <c r="AF1477" s="63">
        <v>0</v>
      </c>
      <c r="AG1477" s="63">
        <v>0</v>
      </c>
      <c r="AH1477" s="63">
        <v>0</v>
      </c>
      <c r="AI1477" s="63">
        <v>0</v>
      </c>
      <c r="AJ1477" s="63">
        <v>0</v>
      </c>
      <c r="AK1477" s="63">
        <v>0</v>
      </c>
      <c r="AL1477" s="63">
        <v>0</v>
      </c>
      <c r="AM1477" s="63">
        <v>0</v>
      </c>
      <c r="AN1477" s="63">
        <v>0</v>
      </c>
      <c r="AO1477" s="63">
        <v>0</v>
      </c>
      <c r="AP1477" s="63">
        <v>0</v>
      </c>
      <c r="AQ1477" s="63">
        <v>0</v>
      </c>
      <c r="AR1477" s="63">
        <v>0</v>
      </c>
      <c r="AS1477" s="63">
        <v>0</v>
      </c>
      <c r="AT1477" s="63">
        <v>0</v>
      </c>
      <c r="AU1477" s="63">
        <v>0</v>
      </c>
      <c r="AV1477" s="63">
        <v>0</v>
      </c>
      <c r="AW1477" s="63">
        <v>0</v>
      </c>
      <c r="AX1477" s="63">
        <v>0</v>
      </c>
      <c r="AY1477" s="63">
        <v>0</v>
      </c>
      <c r="BA1477" s="5">
        <f>IF(Q1477&gt;0,RANK(Q1477,(N1477:P1477,Q1477:AE1477)),0)</f>
        <v>4</v>
      </c>
      <c r="BB1477" s="5">
        <f>IF(R1477&gt;0,RANK(R1477,(N1477:P1477,Q1477:AE1477)),0)</f>
        <v>5</v>
      </c>
      <c r="BC1477" s="5">
        <f>IF(T1477&gt;0,RANK(T1477,(N1477:P1477,Q1477:AE1477)),0)</f>
        <v>0</v>
      </c>
      <c r="BD1477" s="5">
        <f>IF(S1477&gt;0,RANK(S1477,(N1477:P1477,Q1477:AE1477)),0)</f>
        <v>7</v>
      </c>
      <c r="BE1477" s="2">
        <f t="shared" si="609"/>
        <v>2.3158869847151459E-3</v>
      </c>
      <c r="BF1477" s="2">
        <f t="shared" si="610"/>
        <v>1.6211208893006021E-3</v>
      </c>
      <c r="BG1477" s="2">
        <f t="shared" si="611"/>
        <v>0</v>
      </c>
      <c r="BH1477" s="2">
        <f t="shared" si="612"/>
        <v>1.2737378415933302E-3</v>
      </c>
      <c r="BJ1477" t="s">
        <v>958</v>
      </c>
      <c r="BK1477" t="s">
        <v>1112</v>
      </c>
      <c r="BL1477">
        <v>2</v>
      </c>
      <c r="BN1477" s="112">
        <v>28</v>
      </c>
      <c r="BO1477" s="114">
        <v>27</v>
      </c>
      <c r="BP1477" s="118">
        <f t="shared" si="602"/>
        <v>28027</v>
      </c>
      <c r="BQ1477" s="118">
        <f t="shared" si="601"/>
        <v>28027</v>
      </c>
      <c r="BR1477" s="5" t="s">
        <v>3151</v>
      </c>
      <c r="CE1477" s="63">
        <v>0</v>
      </c>
    </row>
    <row r="1478" spans="1:83" ht="15" hidden="1" customHeight="1" outlineLevel="1">
      <c r="A1478" t="s">
        <v>2299</v>
      </c>
      <c r="B1478" t="s">
        <v>1112</v>
      </c>
      <c r="C1478" s="1">
        <f t="shared" si="604"/>
        <v>12883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>IF(P1478&gt;0,RANK(P1478,(N1478:P1478,Q1478:AE1478)),0)</f>
        <v>9</v>
      </c>
      <c r="G1478" s="129">
        <f t="shared" si="590"/>
        <v>220</v>
      </c>
      <c r="H1478" s="134">
        <f t="shared" si="591"/>
        <v>1.7076767833579136E-2</v>
      </c>
      <c r="I1478" s="2"/>
      <c r="J1478" s="2">
        <f t="shared" si="605"/>
        <v>0.50221221765116819</v>
      </c>
      <c r="K1478" s="2">
        <f t="shared" si="606"/>
        <v>0.48513544981758905</v>
      </c>
      <c r="L1478" s="2">
        <f t="shared" si="607"/>
        <v>3.1048668788325698E-4</v>
      </c>
      <c r="M1478" s="2">
        <f t="shared" si="608"/>
        <v>1.2341845843359503E-2</v>
      </c>
      <c r="N1478" s="63">
        <v>6470</v>
      </c>
      <c r="O1478" s="63">
        <v>6250</v>
      </c>
      <c r="P1478" s="63">
        <v>4</v>
      </c>
      <c r="Q1478" s="63">
        <v>58</v>
      </c>
      <c r="R1478" s="63">
        <v>11</v>
      </c>
      <c r="S1478" s="63">
        <v>15</v>
      </c>
      <c r="T1478" s="63">
        <v>0</v>
      </c>
      <c r="U1478" s="63">
        <v>40</v>
      </c>
      <c r="V1478" s="63">
        <v>0</v>
      </c>
      <c r="W1478" s="63">
        <v>0</v>
      </c>
      <c r="X1478" s="63">
        <v>0</v>
      </c>
      <c r="Y1478" s="63">
        <v>0</v>
      </c>
      <c r="Z1478" s="63">
        <v>15</v>
      </c>
      <c r="AA1478" s="63">
        <v>20</v>
      </c>
      <c r="AB1478" s="63">
        <v>0</v>
      </c>
      <c r="AC1478" s="63">
        <v>0</v>
      </c>
      <c r="AD1478" s="63">
        <v>0</v>
      </c>
      <c r="AE1478" s="63">
        <v>0</v>
      </c>
      <c r="AF1478" s="63">
        <v>0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0</v>
      </c>
      <c r="AO1478" s="63">
        <v>0</v>
      </c>
      <c r="AP1478" s="63">
        <v>0</v>
      </c>
      <c r="AQ1478" s="63">
        <v>0</v>
      </c>
      <c r="AR1478" s="63">
        <v>0</v>
      </c>
      <c r="AS1478" s="63">
        <v>0</v>
      </c>
      <c r="AT1478" s="63">
        <v>0</v>
      </c>
      <c r="AU1478" s="63">
        <v>0</v>
      </c>
      <c r="AV1478" s="63">
        <v>0</v>
      </c>
      <c r="AW1478" s="63">
        <v>0</v>
      </c>
      <c r="AX1478" s="63">
        <v>0</v>
      </c>
      <c r="AY1478" s="63">
        <v>0</v>
      </c>
      <c r="BA1478" s="5">
        <f>IF(Q1478&gt;0,RANK(Q1478,(N1478:P1478,Q1478:AE1478)),0)</f>
        <v>3</v>
      </c>
      <c r="BB1478" s="5">
        <f>IF(R1478&gt;0,RANK(R1478,(N1478:P1478,Q1478:AE1478)),0)</f>
        <v>8</v>
      </c>
      <c r="BC1478" s="5">
        <f>IF(T1478&gt;0,RANK(T1478,(N1478:P1478,Q1478:AE1478)),0)</f>
        <v>0</v>
      </c>
      <c r="BD1478" s="5">
        <f>IF(S1478&gt;0,RANK(S1478,(N1478:P1478,Q1478:AE1478)),0)</f>
        <v>6</v>
      </c>
      <c r="BE1478" s="2">
        <f t="shared" si="609"/>
        <v>4.5020569743072269E-3</v>
      </c>
      <c r="BF1478" s="2">
        <f t="shared" si="610"/>
        <v>8.5383839167895673E-4</v>
      </c>
      <c r="BG1478" s="2">
        <f t="shared" si="611"/>
        <v>0</v>
      </c>
      <c r="BH1478" s="2">
        <f t="shared" si="612"/>
        <v>1.1643250795622137E-3</v>
      </c>
      <c r="BJ1478" t="s">
        <v>2299</v>
      </c>
      <c r="BK1478" t="s">
        <v>1112</v>
      </c>
      <c r="BL1478">
        <v>2</v>
      </c>
      <c r="BN1478" s="112">
        <v>28</v>
      </c>
      <c r="BO1478" s="114">
        <v>29</v>
      </c>
      <c r="BP1478" s="118">
        <f t="shared" si="602"/>
        <v>28029</v>
      </c>
      <c r="BQ1478" s="118">
        <f t="shared" si="601"/>
        <v>28029</v>
      </c>
      <c r="BR1478" s="5" t="s">
        <v>3151</v>
      </c>
      <c r="CE1478" s="63">
        <v>0</v>
      </c>
    </row>
    <row r="1479" spans="1:83" ht="15" hidden="1" customHeight="1" outlineLevel="1">
      <c r="A1479" t="s">
        <v>1515</v>
      </c>
      <c r="B1479" t="s">
        <v>1112</v>
      </c>
      <c r="C1479" s="1">
        <f t="shared" si="604"/>
        <v>9360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9</v>
      </c>
      <c r="G1479" s="129">
        <f t="shared" si="590"/>
        <v>2438</v>
      </c>
      <c r="H1479" s="134">
        <f t="shared" si="591"/>
        <v>0.26047008547008549</v>
      </c>
      <c r="I1479" s="2"/>
      <c r="J1479" s="2">
        <f t="shared" si="605"/>
        <v>0.36495726495726494</v>
      </c>
      <c r="K1479" s="2">
        <f t="shared" si="606"/>
        <v>0.62542735042735043</v>
      </c>
      <c r="L1479" s="2">
        <f t="shared" si="607"/>
        <v>2.1367521367521368E-4</v>
      </c>
      <c r="M1479" s="2">
        <f t="shared" si="608"/>
        <v>9.4017094017093683E-3</v>
      </c>
      <c r="N1479" s="63">
        <v>3416</v>
      </c>
      <c r="O1479" s="63">
        <v>5854</v>
      </c>
      <c r="P1479" s="63">
        <v>2</v>
      </c>
      <c r="Q1479" s="63">
        <v>33</v>
      </c>
      <c r="R1479" s="63">
        <v>3</v>
      </c>
      <c r="S1479" s="63">
        <v>13</v>
      </c>
      <c r="T1479" s="63">
        <v>0</v>
      </c>
      <c r="U1479" s="63">
        <v>27</v>
      </c>
      <c r="V1479" s="63">
        <v>0</v>
      </c>
      <c r="W1479" s="63">
        <v>0</v>
      </c>
      <c r="X1479" s="63">
        <v>0</v>
      </c>
      <c r="Y1479" s="63">
        <v>0</v>
      </c>
      <c r="Z1479" s="63">
        <v>5</v>
      </c>
      <c r="AA1479" s="63">
        <v>7</v>
      </c>
      <c r="AB1479" s="63">
        <v>0</v>
      </c>
      <c r="AC1479" s="63">
        <v>0</v>
      </c>
      <c r="AD1479" s="63">
        <v>0</v>
      </c>
      <c r="AE1479" s="63">
        <v>0</v>
      </c>
      <c r="AF1479" s="63">
        <v>0</v>
      </c>
      <c r="AG1479" s="63">
        <v>0</v>
      </c>
      <c r="AH1479" s="63">
        <v>0</v>
      </c>
      <c r="AI1479" s="63">
        <v>0</v>
      </c>
      <c r="AJ1479" s="63">
        <v>0</v>
      </c>
      <c r="AK1479" s="63">
        <v>0</v>
      </c>
      <c r="AL1479" s="63">
        <v>0</v>
      </c>
      <c r="AM1479" s="63">
        <v>0</v>
      </c>
      <c r="AN1479" s="63">
        <v>0</v>
      </c>
      <c r="AO1479" s="63">
        <v>0</v>
      </c>
      <c r="AP1479" s="63">
        <v>0</v>
      </c>
      <c r="AQ1479" s="63">
        <v>0</v>
      </c>
      <c r="AR1479" s="63">
        <v>0</v>
      </c>
      <c r="AS1479" s="63">
        <v>0</v>
      </c>
      <c r="AT1479" s="63">
        <v>0</v>
      </c>
      <c r="AU1479" s="63">
        <v>0</v>
      </c>
      <c r="AV1479" s="63">
        <v>0</v>
      </c>
      <c r="AW1479" s="63">
        <v>0</v>
      </c>
      <c r="AX1479" s="63">
        <v>0</v>
      </c>
      <c r="AY1479" s="63">
        <v>0</v>
      </c>
      <c r="BA1479" s="5">
        <f>IF(Q1479&gt;0,RANK(Q1479,(N1479:P1479,Q1479:AE1479)),0)</f>
        <v>3</v>
      </c>
      <c r="BB1479" s="5">
        <f>IF(R1479&gt;0,RANK(R1479,(N1479:P1479,Q1479:AE1479)),0)</f>
        <v>8</v>
      </c>
      <c r="BC1479" s="5">
        <f>IF(T1479&gt;0,RANK(T1479,(N1479:P1479,Q1479:AE1479)),0)</f>
        <v>0</v>
      </c>
      <c r="BD1479" s="5">
        <f>IF(S1479&gt;0,RANK(S1479,(N1479:P1479,Q1479:AE1479)),0)</f>
        <v>5</v>
      </c>
      <c r="BE1479" s="2">
        <f t="shared" si="609"/>
        <v>3.5256410256410257E-3</v>
      </c>
      <c r="BF1479" s="2">
        <f t="shared" si="610"/>
        <v>3.2051282051282051E-4</v>
      </c>
      <c r="BG1479" s="2">
        <f t="shared" si="611"/>
        <v>0</v>
      </c>
      <c r="BH1479" s="2">
        <f t="shared" si="612"/>
        <v>1.3888888888888889E-3</v>
      </c>
      <c r="BJ1479" t="s">
        <v>1515</v>
      </c>
      <c r="BK1479" t="s">
        <v>1112</v>
      </c>
      <c r="BL1479">
        <v>3</v>
      </c>
      <c r="BN1479" s="112">
        <v>28</v>
      </c>
      <c r="BO1479" s="114">
        <v>31</v>
      </c>
      <c r="BP1479" s="118">
        <f t="shared" si="602"/>
        <v>28031</v>
      </c>
      <c r="BQ1479" s="118">
        <f t="shared" si="601"/>
        <v>28031</v>
      </c>
      <c r="BR1479" s="5" t="s">
        <v>3151</v>
      </c>
      <c r="CE1479" s="63">
        <v>0</v>
      </c>
    </row>
    <row r="1480" spans="1:83" ht="15" hidden="1" customHeight="1" outlineLevel="1">
      <c r="A1480" t="s">
        <v>862</v>
      </c>
      <c r="B1480" t="s">
        <v>1112</v>
      </c>
      <c r="C1480" s="1">
        <f t="shared" si="604"/>
        <v>76248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6</v>
      </c>
      <c r="G1480" s="129">
        <f t="shared" ref="G1480:G1543" si="613">IF(C1480&gt;0,MAX(N1480:P1480)-LARGE(N1480:P1480,2),0)</f>
        <v>18197</v>
      </c>
      <c r="H1480" s="134">
        <f t="shared" ref="H1480:H1543" si="614">IF(C1480&gt;0,G1480/C1480,0)</f>
        <v>0.23865544014269227</v>
      </c>
      <c r="I1480" s="2"/>
      <c r="J1480" s="2">
        <f t="shared" si="605"/>
        <v>0.37069824782289373</v>
      </c>
      <c r="K1480" s="2">
        <f t="shared" si="606"/>
        <v>0.60935368796558598</v>
      </c>
      <c r="L1480" s="2">
        <f t="shared" si="607"/>
        <v>1.5606966740111215E-3</v>
      </c>
      <c r="M1480" s="2">
        <f t="shared" si="608"/>
        <v>1.8387367537509167E-2</v>
      </c>
      <c r="N1480" s="63">
        <v>28265</v>
      </c>
      <c r="O1480" s="63">
        <v>46462</v>
      </c>
      <c r="P1480" s="63">
        <v>119</v>
      </c>
      <c r="Q1480" s="63">
        <v>722</v>
      </c>
      <c r="R1480" s="63">
        <v>96</v>
      </c>
      <c r="S1480" s="63">
        <v>67</v>
      </c>
      <c r="T1480" s="63">
        <v>0</v>
      </c>
      <c r="U1480" s="63">
        <v>219</v>
      </c>
      <c r="V1480" s="63">
        <v>0</v>
      </c>
      <c r="W1480" s="63">
        <v>124</v>
      </c>
      <c r="X1480" s="63">
        <v>0</v>
      </c>
      <c r="Y1480" s="63">
        <v>0</v>
      </c>
      <c r="Z1480" s="63">
        <v>80</v>
      </c>
      <c r="AA1480" s="63">
        <v>94</v>
      </c>
      <c r="AB1480" s="63">
        <v>0</v>
      </c>
      <c r="AC1480" s="63">
        <v>0</v>
      </c>
      <c r="AD1480" s="63">
        <v>0</v>
      </c>
      <c r="AE1480" s="63">
        <v>0</v>
      </c>
      <c r="AF1480" s="63">
        <v>0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0</v>
      </c>
      <c r="AM1480" s="63">
        <v>0</v>
      </c>
      <c r="AN1480" s="63">
        <v>0</v>
      </c>
      <c r="AO1480" s="63">
        <v>0</v>
      </c>
      <c r="AP1480" s="63">
        <v>0</v>
      </c>
      <c r="AQ1480" s="63">
        <v>0</v>
      </c>
      <c r="AR1480" s="63">
        <v>0</v>
      </c>
      <c r="AS1480" s="63">
        <v>0</v>
      </c>
      <c r="AT1480" s="63">
        <v>0</v>
      </c>
      <c r="AU1480" s="63">
        <v>0</v>
      </c>
      <c r="AV1480" s="63">
        <v>0</v>
      </c>
      <c r="AW1480" s="63">
        <v>0</v>
      </c>
      <c r="AX1480" s="63">
        <v>0</v>
      </c>
      <c r="AY1480" s="63">
        <v>0</v>
      </c>
      <c r="BA1480" s="5">
        <f>IF(Q1480&gt;0,RANK(Q1480,(N1480:P1480,Q1480:AE1480)),0)</f>
        <v>3</v>
      </c>
      <c r="BB1480" s="5">
        <f>IF(R1480&gt;0,RANK(R1480,(N1480:P1480,Q1480:AE1480)),0)</f>
        <v>7</v>
      </c>
      <c r="BC1480" s="5">
        <f>IF(T1480&gt;0,RANK(T1480,(N1480:P1480,Q1480:AE1480)),0)</f>
        <v>0</v>
      </c>
      <c r="BD1480" s="5">
        <f>IF(S1480&gt;0,RANK(S1480,(N1480:P1480,Q1480:AE1480)),0)</f>
        <v>10</v>
      </c>
      <c r="BE1480" s="2">
        <f t="shared" si="609"/>
        <v>9.4691008288741996E-3</v>
      </c>
      <c r="BF1480" s="2">
        <f t="shared" si="610"/>
        <v>1.2590494176896443E-3</v>
      </c>
      <c r="BG1480" s="2">
        <f t="shared" si="611"/>
        <v>0</v>
      </c>
      <c r="BH1480" s="2">
        <f t="shared" si="612"/>
        <v>8.7871157276256428E-4</v>
      </c>
      <c r="BJ1480" t="s">
        <v>862</v>
      </c>
      <c r="BK1480" t="s">
        <v>1112</v>
      </c>
      <c r="BL1480">
        <v>1</v>
      </c>
      <c r="BN1480" s="112">
        <v>28</v>
      </c>
      <c r="BO1480" s="114">
        <v>33</v>
      </c>
      <c r="BP1480" s="118">
        <f t="shared" si="602"/>
        <v>28033</v>
      </c>
      <c r="BQ1480" s="118">
        <f t="shared" si="601"/>
        <v>28033</v>
      </c>
      <c r="BR1480" s="5" t="s">
        <v>3151</v>
      </c>
      <c r="CE1480" s="63">
        <v>124</v>
      </c>
    </row>
    <row r="1481" spans="1:83" ht="15" hidden="1" customHeight="1" outlineLevel="1">
      <c r="A1481" t="s">
        <v>2300</v>
      </c>
      <c r="B1481" t="s">
        <v>1112</v>
      </c>
      <c r="C1481" s="1">
        <f t="shared" si="604"/>
        <v>31654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9</v>
      </c>
      <c r="G1481" s="129">
        <f t="shared" si="613"/>
        <v>3535</v>
      </c>
      <c r="H1481" s="134">
        <f t="shared" si="614"/>
        <v>0.11167624944714728</v>
      </c>
      <c r="I1481" s="2"/>
      <c r="J1481" s="2">
        <f t="shared" si="605"/>
        <v>0.43454223794781072</v>
      </c>
      <c r="K1481" s="2">
        <f t="shared" si="606"/>
        <v>0.54621848739495793</v>
      </c>
      <c r="L1481" s="2">
        <f t="shared" si="607"/>
        <v>4.4228217602830609E-4</v>
      </c>
      <c r="M1481" s="2">
        <f t="shared" si="608"/>
        <v>1.8796992481202993E-2</v>
      </c>
      <c r="N1481" s="63">
        <v>13755</v>
      </c>
      <c r="O1481" s="63">
        <v>17290</v>
      </c>
      <c r="P1481" s="63">
        <v>14</v>
      </c>
      <c r="Q1481" s="63">
        <v>329</v>
      </c>
      <c r="R1481" s="63">
        <v>54</v>
      </c>
      <c r="S1481" s="63">
        <v>31</v>
      </c>
      <c r="T1481" s="63">
        <v>0</v>
      </c>
      <c r="U1481" s="63">
        <v>119</v>
      </c>
      <c r="V1481" s="63">
        <v>0</v>
      </c>
      <c r="W1481" s="63">
        <v>0</v>
      </c>
      <c r="X1481" s="63">
        <v>0</v>
      </c>
      <c r="Y1481" s="63">
        <v>0</v>
      </c>
      <c r="Z1481" s="63">
        <v>33</v>
      </c>
      <c r="AA1481" s="63">
        <v>29</v>
      </c>
      <c r="AB1481" s="63">
        <v>0</v>
      </c>
      <c r="AC1481" s="63">
        <v>0</v>
      </c>
      <c r="AD1481" s="63">
        <v>0</v>
      </c>
      <c r="AE1481" s="63">
        <v>0</v>
      </c>
      <c r="AF1481" s="63">
        <v>0</v>
      </c>
      <c r="AG1481" s="63">
        <v>0</v>
      </c>
      <c r="AH1481" s="63">
        <v>0</v>
      </c>
      <c r="AI1481" s="63">
        <v>0</v>
      </c>
      <c r="AJ1481" s="63">
        <v>0</v>
      </c>
      <c r="AK1481" s="63">
        <v>0</v>
      </c>
      <c r="AL1481" s="63">
        <v>0</v>
      </c>
      <c r="AM1481" s="63">
        <v>0</v>
      </c>
      <c r="AN1481" s="63">
        <v>0</v>
      </c>
      <c r="AO1481" s="63">
        <v>0</v>
      </c>
      <c r="AP1481" s="63">
        <v>0</v>
      </c>
      <c r="AQ1481" s="63">
        <v>0</v>
      </c>
      <c r="AR1481" s="63">
        <v>0</v>
      </c>
      <c r="AS1481" s="63">
        <v>0</v>
      </c>
      <c r="AT1481" s="63">
        <v>0</v>
      </c>
      <c r="AU1481" s="63">
        <v>0</v>
      </c>
      <c r="AV1481" s="63">
        <v>0</v>
      </c>
      <c r="AW1481" s="63">
        <v>0</v>
      </c>
      <c r="AX1481" s="63">
        <v>0</v>
      </c>
      <c r="AY1481" s="63">
        <v>0</v>
      </c>
      <c r="BA1481" s="5">
        <f>IF(Q1481&gt;0,RANK(Q1481,(N1481:P1481,Q1481:AE1481)),0)</f>
        <v>3</v>
      </c>
      <c r="BB1481" s="5">
        <f>IF(R1481&gt;0,RANK(R1481,(N1481:P1481,Q1481:AE1481)),0)</f>
        <v>5</v>
      </c>
      <c r="BC1481" s="5">
        <f>IF(T1481&gt;0,RANK(T1481,(N1481:P1481,Q1481:AE1481)),0)</f>
        <v>0</v>
      </c>
      <c r="BD1481" s="5">
        <f>IF(S1481&gt;0,RANK(S1481,(N1481:P1481,Q1481:AE1481)),0)</f>
        <v>7</v>
      </c>
      <c r="BE1481" s="2">
        <f t="shared" si="609"/>
        <v>1.0393631136665192E-2</v>
      </c>
      <c r="BF1481" s="2">
        <f t="shared" si="610"/>
        <v>1.7059455361091804E-3</v>
      </c>
      <c r="BG1481" s="2">
        <f t="shared" si="611"/>
        <v>0</v>
      </c>
      <c r="BH1481" s="2">
        <f t="shared" si="612"/>
        <v>9.7933910406267761E-4</v>
      </c>
      <c r="BJ1481" t="s">
        <v>2300</v>
      </c>
      <c r="BK1481" t="s">
        <v>1112</v>
      </c>
      <c r="BL1481">
        <v>4</v>
      </c>
      <c r="BN1481" s="112">
        <v>28</v>
      </c>
      <c r="BO1481" s="114">
        <v>35</v>
      </c>
      <c r="BP1481" s="118">
        <f t="shared" si="602"/>
        <v>28035</v>
      </c>
      <c r="BQ1481" s="118">
        <f t="shared" si="601"/>
        <v>28035</v>
      </c>
      <c r="BR1481" s="5" t="s">
        <v>3151</v>
      </c>
      <c r="CE1481" s="63">
        <v>0</v>
      </c>
    </row>
    <row r="1482" spans="1:83" ht="15" hidden="1" customHeight="1" outlineLevel="1">
      <c r="A1482" t="s">
        <v>1137</v>
      </c>
      <c r="B1482" t="s">
        <v>1112</v>
      </c>
      <c r="C1482" s="1">
        <f t="shared" si="604"/>
        <v>4461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7</v>
      </c>
      <c r="G1482" s="129">
        <f t="shared" si="613"/>
        <v>1443</v>
      </c>
      <c r="H1482" s="134">
        <f t="shared" si="614"/>
        <v>0.32347007397444522</v>
      </c>
      <c r="I1482" s="2"/>
      <c r="J1482" s="2">
        <f t="shared" si="605"/>
        <v>0.33176417843532841</v>
      </c>
      <c r="K1482" s="2">
        <f t="shared" si="606"/>
        <v>0.65523425240977362</v>
      </c>
      <c r="L1482" s="2">
        <f t="shared" si="607"/>
        <v>8.9665994171710377E-4</v>
      </c>
      <c r="M1482" s="2">
        <f t="shared" si="608"/>
        <v>1.2104909213180814E-2</v>
      </c>
      <c r="N1482" s="63">
        <v>1480</v>
      </c>
      <c r="O1482" s="63">
        <v>2923</v>
      </c>
      <c r="P1482" s="63">
        <v>4</v>
      </c>
      <c r="Q1482" s="63">
        <v>21</v>
      </c>
      <c r="R1482" s="63">
        <v>3</v>
      </c>
      <c r="S1482" s="63">
        <v>6</v>
      </c>
      <c r="T1482" s="63">
        <v>0</v>
      </c>
      <c r="U1482" s="63">
        <v>14</v>
      </c>
      <c r="V1482" s="63">
        <v>0</v>
      </c>
      <c r="W1482" s="63">
        <v>0</v>
      </c>
      <c r="X1482" s="63">
        <v>0</v>
      </c>
      <c r="Y1482" s="63">
        <v>0</v>
      </c>
      <c r="Z1482" s="63">
        <v>6</v>
      </c>
      <c r="AA1482" s="63">
        <v>4</v>
      </c>
      <c r="AB1482" s="63">
        <v>0</v>
      </c>
      <c r="AC1482" s="63">
        <v>0</v>
      </c>
      <c r="AD1482" s="63">
        <v>0</v>
      </c>
      <c r="AE1482" s="63">
        <v>0</v>
      </c>
      <c r="AF1482" s="63">
        <v>0</v>
      </c>
      <c r="AG1482" s="63">
        <v>0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0</v>
      </c>
      <c r="AP1482" s="63">
        <v>0</v>
      </c>
      <c r="AQ1482" s="63">
        <v>0</v>
      </c>
      <c r="AR1482" s="63">
        <v>0</v>
      </c>
      <c r="AS1482" s="63">
        <v>0</v>
      </c>
      <c r="AT1482" s="63">
        <v>0</v>
      </c>
      <c r="AU1482" s="63">
        <v>0</v>
      </c>
      <c r="AV1482" s="63">
        <v>0</v>
      </c>
      <c r="AW1482" s="63">
        <v>0</v>
      </c>
      <c r="AX1482" s="63">
        <v>0</v>
      </c>
      <c r="AY1482" s="63">
        <v>0</v>
      </c>
      <c r="BA1482" s="5">
        <f>IF(Q1482&gt;0,RANK(Q1482,(N1482:P1482,Q1482:AE1482)),0)</f>
        <v>3</v>
      </c>
      <c r="BB1482" s="5">
        <f>IF(R1482&gt;0,RANK(R1482,(N1482:P1482,Q1482:AE1482)),0)</f>
        <v>9</v>
      </c>
      <c r="BC1482" s="5">
        <f>IF(T1482&gt;0,RANK(T1482,(N1482:P1482,Q1482:AE1482)),0)</f>
        <v>0</v>
      </c>
      <c r="BD1482" s="5">
        <f>IF(S1482&gt;0,RANK(S1482,(N1482:P1482,Q1482:AE1482)),0)</f>
        <v>5</v>
      </c>
      <c r="BE1482" s="2">
        <f t="shared" si="609"/>
        <v>4.707464694014795E-3</v>
      </c>
      <c r="BF1482" s="2">
        <f t="shared" si="610"/>
        <v>6.7249495628782783E-4</v>
      </c>
      <c r="BG1482" s="2">
        <f t="shared" si="611"/>
        <v>0</v>
      </c>
      <c r="BH1482" s="2">
        <f t="shared" si="612"/>
        <v>1.3449899125756557E-3</v>
      </c>
      <c r="BJ1482" t="s">
        <v>1137</v>
      </c>
      <c r="BK1482" t="s">
        <v>1112</v>
      </c>
      <c r="BL1482">
        <v>3</v>
      </c>
      <c r="BN1482" s="112">
        <v>28</v>
      </c>
      <c r="BO1482" s="114">
        <v>37</v>
      </c>
      <c r="BP1482" s="118">
        <f t="shared" si="602"/>
        <v>28037</v>
      </c>
      <c r="BQ1482" s="118">
        <f t="shared" si="601"/>
        <v>28037</v>
      </c>
      <c r="BR1482" s="5" t="s">
        <v>3151</v>
      </c>
      <c r="CE1482" s="63">
        <v>0</v>
      </c>
    </row>
    <row r="1483" spans="1:83" ht="15" hidden="1" customHeight="1" outlineLevel="1">
      <c r="A1483" t="s">
        <v>2261</v>
      </c>
      <c r="B1483" t="s">
        <v>1112</v>
      </c>
      <c r="C1483" s="1">
        <f t="shared" si="604"/>
        <v>11049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9</v>
      </c>
      <c r="G1483" s="129">
        <f t="shared" si="613"/>
        <v>8495</v>
      </c>
      <c r="H1483" s="134">
        <f t="shared" si="614"/>
        <v>0.7688478595347995</v>
      </c>
      <c r="I1483" s="2"/>
      <c r="J1483" s="2">
        <f t="shared" si="605"/>
        <v>0.11023622047244094</v>
      </c>
      <c r="K1483" s="2">
        <f t="shared" si="606"/>
        <v>0.87908408000724048</v>
      </c>
      <c r="L1483" s="2">
        <f t="shared" si="607"/>
        <v>4.5252964069146528E-4</v>
      </c>
      <c r="M1483" s="2">
        <f t="shared" si="608"/>
        <v>1.0227169879627088E-2</v>
      </c>
      <c r="N1483" s="63">
        <v>1218</v>
      </c>
      <c r="O1483" s="63">
        <v>9713</v>
      </c>
      <c r="P1483" s="63">
        <v>5</v>
      </c>
      <c r="Q1483" s="63">
        <v>54</v>
      </c>
      <c r="R1483" s="63">
        <v>10</v>
      </c>
      <c r="S1483" s="63">
        <v>10</v>
      </c>
      <c r="T1483" s="63">
        <v>0</v>
      </c>
      <c r="U1483" s="63">
        <v>21</v>
      </c>
      <c r="V1483" s="63">
        <v>0</v>
      </c>
      <c r="W1483" s="63">
        <v>0</v>
      </c>
      <c r="X1483" s="63">
        <v>0</v>
      </c>
      <c r="Y1483" s="63">
        <v>0</v>
      </c>
      <c r="Z1483" s="63">
        <v>6</v>
      </c>
      <c r="AA1483" s="63">
        <v>12</v>
      </c>
      <c r="AB1483" s="63">
        <v>0</v>
      </c>
      <c r="AC1483" s="63">
        <v>0</v>
      </c>
      <c r="AD1483" s="63">
        <v>0</v>
      </c>
      <c r="AE1483" s="63">
        <v>0</v>
      </c>
      <c r="AF1483" s="63">
        <v>0</v>
      </c>
      <c r="AG1483" s="63">
        <v>0</v>
      </c>
      <c r="AH1483" s="63">
        <v>0</v>
      </c>
      <c r="AI1483" s="63">
        <v>0</v>
      </c>
      <c r="AJ1483" s="63">
        <v>0</v>
      </c>
      <c r="AK1483" s="63">
        <v>0</v>
      </c>
      <c r="AL1483" s="63">
        <v>0</v>
      </c>
      <c r="AM1483" s="63">
        <v>0</v>
      </c>
      <c r="AN1483" s="63">
        <v>0</v>
      </c>
      <c r="AO1483" s="63">
        <v>0</v>
      </c>
      <c r="AP1483" s="63">
        <v>0</v>
      </c>
      <c r="AQ1483" s="63">
        <v>0</v>
      </c>
      <c r="AR1483" s="63">
        <v>0</v>
      </c>
      <c r="AS1483" s="63">
        <v>0</v>
      </c>
      <c r="AT1483" s="63">
        <v>0</v>
      </c>
      <c r="AU1483" s="63">
        <v>0</v>
      </c>
      <c r="AV1483" s="63">
        <v>0</v>
      </c>
      <c r="AW1483" s="63">
        <v>0</v>
      </c>
      <c r="AX1483" s="63">
        <v>0</v>
      </c>
      <c r="AY1483" s="63">
        <v>0</v>
      </c>
      <c r="BA1483" s="5">
        <f>IF(Q1483&gt;0,RANK(Q1483,(N1483:P1483,Q1483:AE1483)),0)</f>
        <v>3</v>
      </c>
      <c r="BB1483" s="5">
        <f>IF(R1483&gt;0,RANK(R1483,(N1483:P1483,Q1483:AE1483)),0)</f>
        <v>6</v>
      </c>
      <c r="BC1483" s="5">
        <f>IF(T1483&gt;0,RANK(T1483,(N1483:P1483,Q1483:AE1483)),0)</f>
        <v>0</v>
      </c>
      <c r="BD1483" s="5">
        <f>IF(S1483&gt;0,RANK(S1483,(N1483:P1483,Q1483:AE1483)),0)</f>
        <v>6</v>
      </c>
      <c r="BE1483" s="2">
        <f t="shared" si="609"/>
        <v>4.8873201194678251E-3</v>
      </c>
      <c r="BF1483" s="2">
        <f t="shared" si="610"/>
        <v>9.0505928138293057E-4</v>
      </c>
      <c r="BG1483" s="2">
        <f t="shared" si="611"/>
        <v>0</v>
      </c>
      <c r="BH1483" s="2">
        <f t="shared" si="612"/>
        <v>9.0505928138293057E-4</v>
      </c>
      <c r="BJ1483" t="s">
        <v>2261</v>
      </c>
      <c r="BK1483" t="s">
        <v>1112</v>
      </c>
      <c r="BL1483">
        <v>4</v>
      </c>
      <c r="BN1483" s="112">
        <v>28</v>
      </c>
      <c r="BO1483" s="114">
        <v>39</v>
      </c>
      <c r="BP1483" s="118">
        <f t="shared" si="602"/>
        <v>28039</v>
      </c>
      <c r="BQ1483" s="118">
        <f t="shared" si="601"/>
        <v>28039</v>
      </c>
      <c r="BR1483" s="5" t="s">
        <v>3151</v>
      </c>
      <c r="CE1483" s="63">
        <v>0</v>
      </c>
    </row>
    <row r="1484" spans="1:83" ht="15" hidden="1" customHeight="1" outlineLevel="1">
      <c r="A1484" t="s">
        <v>2187</v>
      </c>
      <c r="B1484" t="s">
        <v>1112</v>
      </c>
      <c r="C1484" s="1">
        <f t="shared" si="604"/>
        <v>5812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6</v>
      </c>
      <c r="G1484" s="129">
        <f t="shared" si="613"/>
        <v>3828</v>
      </c>
      <c r="H1484" s="134">
        <f t="shared" si="614"/>
        <v>0.6586373021335169</v>
      </c>
      <c r="I1484" s="2"/>
      <c r="J1484" s="2">
        <f t="shared" si="605"/>
        <v>0.16620784583620096</v>
      </c>
      <c r="K1484" s="2">
        <f t="shared" si="606"/>
        <v>0.82484514796971786</v>
      </c>
      <c r="L1484" s="2">
        <f t="shared" si="607"/>
        <v>6.8823124569855469E-4</v>
      </c>
      <c r="M1484" s="2">
        <f t="shared" si="608"/>
        <v>8.2587749483826207E-3</v>
      </c>
      <c r="N1484" s="63">
        <v>966</v>
      </c>
      <c r="O1484" s="63">
        <v>4794</v>
      </c>
      <c r="P1484" s="63">
        <v>4</v>
      </c>
      <c r="Q1484" s="63">
        <v>20</v>
      </c>
      <c r="R1484" s="63">
        <v>4</v>
      </c>
      <c r="S1484" s="63">
        <v>8</v>
      </c>
      <c r="T1484" s="63">
        <v>0</v>
      </c>
      <c r="U1484" s="63">
        <v>10</v>
      </c>
      <c r="V1484" s="63">
        <v>0</v>
      </c>
      <c r="W1484" s="63">
        <v>0</v>
      </c>
      <c r="X1484" s="63">
        <v>0</v>
      </c>
      <c r="Y1484" s="63">
        <v>0</v>
      </c>
      <c r="Z1484" s="63">
        <v>2</v>
      </c>
      <c r="AA1484" s="63">
        <v>4</v>
      </c>
      <c r="AB1484" s="63">
        <v>0</v>
      </c>
      <c r="AC1484" s="63">
        <v>0</v>
      </c>
      <c r="AD1484" s="63">
        <v>0</v>
      </c>
      <c r="AE1484" s="63">
        <v>0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0</v>
      </c>
      <c r="AL1484" s="63">
        <v>0</v>
      </c>
      <c r="AM1484" s="63">
        <v>0</v>
      </c>
      <c r="AN1484" s="63">
        <v>0</v>
      </c>
      <c r="AO1484" s="63">
        <v>0</v>
      </c>
      <c r="AP1484" s="63">
        <v>0</v>
      </c>
      <c r="AQ1484" s="63">
        <v>0</v>
      </c>
      <c r="AR1484" s="63">
        <v>0</v>
      </c>
      <c r="AS1484" s="63">
        <v>0</v>
      </c>
      <c r="AT1484" s="63">
        <v>0</v>
      </c>
      <c r="AU1484" s="63">
        <v>0</v>
      </c>
      <c r="AV1484" s="63">
        <v>0</v>
      </c>
      <c r="AW1484" s="63">
        <v>0</v>
      </c>
      <c r="AX1484" s="63">
        <v>0</v>
      </c>
      <c r="AY1484" s="63">
        <v>0</v>
      </c>
      <c r="BA1484" s="5">
        <f>IF(Q1484&gt;0,RANK(Q1484,(N1484:P1484,Q1484:AE1484)),0)</f>
        <v>3</v>
      </c>
      <c r="BB1484" s="5">
        <f>IF(R1484&gt;0,RANK(R1484,(N1484:P1484,Q1484:AE1484)),0)</f>
        <v>6</v>
      </c>
      <c r="BC1484" s="5">
        <f>IF(T1484&gt;0,RANK(T1484,(N1484:P1484,Q1484:AE1484)),0)</f>
        <v>0</v>
      </c>
      <c r="BD1484" s="5">
        <f>IF(S1484&gt;0,RANK(S1484,(N1484:P1484,Q1484:AE1484)),0)</f>
        <v>5</v>
      </c>
      <c r="BE1484" s="2">
        <f t="shared" si="609"/>
        <v>3.4411562284927736E-3</v>
      </c>
      <c r="BF1484" s="2">
        <f t="shared" si="610"/>
        <v>6.8823124569855469E-4</v>
      </c>
      <c r="BG1484" s="2">
        <f t="shared" si="611"/>
        <v>0</v>
      </c>
      <c r="BH1484" s="2">
        <f t="shared" si="612"/>
        <v>1.3764624913971094E-3</v>
      </c>
      <c r="BJ1484" t="s">
        <v>2187</v>
      </c>
      <c r="BK1484" t="s">
        <v>1112</v>
      </c>
      <c r="BL1484">
        <v>4</v>
      </c>
      <c r="BN1484" s="112">
        <v>28</v>
      </c>
      <c r="BO1484" s="114">
        <v>41</v>
      </c>
      <c r="BP1484" s="118">
        <f t="shared" si="602"/>
        <v>28041</v>
      </c>
      <c r="BQ1484" s="118">
        <f t="shared" si="601"/>
        <v>28041</v>
      </c>
      <c r="BR1484" s="5" t="s">
        <v>3151</v>
      </c>
      <c r="CE1484" s="63">
        <v>0</v>
      </c>
    </row>
    <row r="1485" spans="1:83" ht="15" hidden="1" customHeight="1" outlineLevel="1">
      <c r="A1485" t="s">
        <v>2974</v>
      </c>
      <c r="B1485" t="s">
        <v>1112</v>
      </c>
      <c r="C1485" s="1">
        <f t="shared" si="604"/>
        <v>10911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8</v>
      </c>
      <c r="G1485" s="129">
        <f t="shared" si="613"/>
        <v>1347</v>
      </c>
      <c r="H1485" s="134">
        <f t="shared" si="614"/>
        <v>0.12345339565576025</v>
      </c>
      <c r="I1485" s="2"/>
      <c r="J1485" s="2">
        <f t="shared" si="605"/>
        <v>0.43387407203739348</v>
      </c>
      <c r="K1485" s="2">
        <f t="shared" si="606"/>
        <v>0.55732746769315367</v>
      </c>
      <c r="L1485" s="2">
        <f t="shared" si="607"/>
        <v>5.499037668408029E-4</v>
      </c>
      <c r="M1485" s="2">
        <f t="shared" si="608"/>
        <v>8.2485565026120533E-3</v>
      </c>
      <c r="N1485" s="63">
        <v>4734</v>
      </c>
      <c r="O1485" s="63">
        <v>6081</v>
      </c>
      <c r="P1485" s="63">
        <v>6</v>
      </c>
      <c r="Q1485" s="63">
        <v>38</v>
      </c>
      <c r="R1485" s="63">
        <v>8</v>
      </c>
      <c r="S1485" s="63">
        <v>4</v>
      </c>
      <c r="T1485" s="63">
        <v>0</v>
      </c>
      <c r="U1485" s="63">
        <v>18</v>
      </c>
      <c r="V1485" s="63">
        <v>0</v>
      </c>
      <c r="W1485" s="63">
        <v>0</v>
      </c>
      <c r="X1485" s="63">
        <v>0</v>
      </c>
      <c r="Y1485" s="63">
        <v>0</v>
      </c>
      <c r="Z1485" s="63">
        <v>9</v>
      </c>
      <c r="AA1485" s="63">
        <v>13</v>
      </c>
      <c r="AB1485" s="63">
        <v>0</v>
      </c>
      <c r="AC1485" s="63">
        <v>0</v>
      </c>
      <c r="AD1485" s="63">
        <v>0</v>
      </c>
      <c r="AE1485" s="63">
        <v>0</v>
      </c>
      <c r="AF1485" s="63">
        <v>0</v>
      </c>
      <c r="AG1485" s="63">
        <v>0</v>
      </c>
      <c r="AH1485" s="63">
        <v>0</v>
      </c>
      <c r="AI1485" s="63">
        <v>0</v>
      </c>
      <c r="AJ1485" s="63">
        <v>0</v>
      </c>
      <c r="AK1485" s="63">
        <v>0</v>
      </c>
      <c r="AL1485" s="63">
        <v>0</v>
      </c>
      <c r="AM1485" s="63">
        <v>0</v>
      </c>
      <c r="AN1485" s="63">
        <v>0</v>
      </c>
      <c r="AO1485" s="63">
        <v>0</v>
      </c>
      <c r="AP1485" s="63">
        <v>0</v>
      </c>
      <c r="AQ1485" s="63">
        <v>0</v>
      </c>
      <c r="AR1485" s="63">
        <v>0</v>
      </c>
      <c r="AS1485" s="63">
        <v>0</v>
      </c>
      <c r="AT1485" s="63">
        <v>0</v>
      </c>
      <c r="AU1485" s="63">
        <v>0</v>
      </c>
      <c r="AV1485" s="63">
        <v>0</v>
      </c>
      <c r="AW1485" s="63">
        <v>0</v>
      </c>
      <c r="AX1485" s="63">
        <v>0</v>
      </c>
      <c r="AY1485" s="63">
        <v>0</v>
      </c>
      <c r="BA1485" s="5">
        <f>IF(Q1485&gt;0,RANK(Q1485,(N1485:P1485,Q1485:AE1485)),0)</f>
        <v>3</v>
      </c>
      <c r="BB1485" s="5">
        <f>IF(R1485&gt;0,RANK(R1485,(N1485:P1485,Q1485:AE1485)),0)</f>
        <v>7</v>
      </c>
      <c r="BC1485" s="5">
        <f>IF(T1485&gt;0,RANK(T1485,(N1485:P1485,Q1485:AE1485)),0)</f>
        <v>0</v>
      </c>
      <c r="BD1485" s="5">
        <f>IF(S1485&gt;0,RANK(S1485,(N1485:P1485,Q1485:AE1485)),0)</f>
        <v>9</v>
      </c>
      <c r="BE1485" s="2">
        <f t="shared" si="609"/>
        <v>3.4827238566584183E-3</v>
      </c>
      <c r="BF1485" s="2">
        <f t="shared" si="610"/>
        <v>7.332050224544038E-4</v>
      </c>
      <c r="BG1485" s="2">
        <f t="shared" si="611"/>
        <v>0</v>
      </c>
      <c r="BH1485" s="2">
        <f t="shared" si="612"/>
        <v>3.666025112272019E-4</v>
      </c>
      <c r="BJ1485" t="s">
        <v>2974</v>
      </c>
      <c r="BK1485" t="s">
        <v>1112</v>
      </c>
      <c r="BL1485">
        <v>2</v>
      </c>
      <c r="BN1485" s="112">
        <v>28</v>
      </c>
      <c r="BO1485" s="114">
        <v>43</v>
      </c>
      <c r="BP1485" s="118">
        <f t="shared" si="602"/>
        <v>28043</v>
      </c>
      <c r="BQ1485" s="118">
        <f t="shared" si="601"/>
        <v>28043</v>
      </c>
      <c r="BR1485" s="5" t="s">
        <v>3151</v>
      </c>
      <c r="CE1485" s="63">
        <v>0</v>
      </c>
    </row>
    <row r="1486" spans="1:83" ht="15" hidden="1" customHeight="1" outlineLevel="1">
      <c r="A1486" t="s">
        <v>597</v>
      </c>
      <c r="B1486" t="s">
        <v>1112</v>
      </c>
      <c r="C1486" s="1">
        <f t="shared" si="604"/>
        <v>20957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9</v>
      </c>
      <c r="G1486" s="129">
        <f t="shared" si="613"/>
        <v>11628</v>
      </c>
      <c r="H1486" s="134">
        <f t="shared" si="614"/>
        <v>0.55485040797824114</v>
      </c>
      <c r="I1486" s="2"/>
      <c r="J1486" s="2">
        <f t="shared" si="605"/>
        <v>0.21491625709786707</v>
      </c>
      <c r="K1486" s="2">
        <f t="shared" si="606"/>
        <v>0.76976666507610825</v>
      </c>
      <c r="L1486" s="2">
        <f t="shared" si="607"/>
        <v>5.2488428687312116E-4</v>
      </c>
      <c r="M1486" s="2">
        <f t="shared" si="608"/>
        <v>1.4792193539151529E-2</v>
      </c>
      <c r="N1486" s="63">
        <v>4504</v>
      </c>
      <c r="O1486" s="63">
        <v>16132</v>
      </c>
      <c r="P1486" s="63">
        <v>11</v>
      </c>
      <c r="Q1486" s="63">
        <v>183</v>
      </c>
      <c r="R1486" s="63">
        <v>23</v>
      </c>
      <c r="S1486" s="63">
        <v>25</v>
      </c>
      <c r="T1486" s="63">
        <v>0</v>
      </c>
      <c r="U1486" s="63">
        <v>43</v>
      </c>
      <c r="V1486" s="63">
        <v>0</v>
      </c>
      <c r="W1486" s="63">
        <v>0</v>
      </c>
      <c r="X1486" s="63">
        <v>0</v>
      </c>
      <c r="Y1486" s="63">
        <v>0</v>
      </c>
      <c r="Z1486" s="63">
        <v>20</v>
      </c>
      <c r="AA1486" s="63">
        <v>16</v>
      </c>
      <c r="AB1486" s="63">
        <v>0</v>
      </c>
      <c r="AC1486" s="63">
        <v>0</v>
      </c>
      <c r="AD1486" s="63">
        <v>0</v>
      </c>
      <c r="AE1486" s="63">
        <v>0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0</v>
      </c>
      <c r="AR1486" s="63">
        <v>0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>
        <v>0</v>
      </c>
      <c r="BA1486" s="5">
        <f>IF(Q1486&gt;0,RANK(Q1486,(N1486:P1486,Q1486:AE1486)),0)</f>
        <v>3</v>
      </c>
      <c r="BB1486" s="5">
        <f>IF(R1486&gt;0,RANK(R1486,(N1486:P1486,Q1486:AE1486)),0)</f>
        <v>6</v>
      </c>
      <c r="BC1486" s="5">
        <f>IF(T1486&gt;0,RANK(T1486,(N1486:P1486,Q1486:AE1486)),0)</f>
        <v>0</v>
      </c>
      <c r="BD1486" s="5">
        <f>IF(S1486&gt;0,RANK(S1486,(N1486:P1486,Q1486:AE1486)),0)</f>
        <v>5</v>
      </c>
      <c r="BE1486" s="2">
        <f t="shared" si="609"/>
        <v>8.732165863434652E-3</v>
      </c>
      <c r="BF1486" s="2">
        <f t="shared" si="610"/>
        <v>1.0974853270983443E-3</v>
      </c>
      <c r="BG1486" s="2">
        <f t="shared" si="611"/>
        <v>0</v>
      </c>
      <c r="BH1486" s="2">
        <f t="shared" si="612"/>
        <v>1.1929188338025481E-3</v>
      </c>
      <c r="BJ1486" t="s">
        <v>597</v>
      </c>
      <c r="BK1486" t="s">
        <v>1112</v>
      </c>
      <c r="BL1486">
        <v>4</v>
      </c>
      <c r="BN1486" s="112">
        <v>28</v>
      </c>
      <c r="BO1486" s="114">
        <v>45</v>
      </c>
      <c r="BP1486" s="118">
        <f t="shared" si="602"/>
        <v>28045</v>
      </c>
      <c r="BQ1486" s="118">
        <f t="shared" si="601"/>
        <v>28045</v>
      </c>
      <c r="BR1486" s="5" t="s">
        <v>3151</v>
      </c>
      <c r="CE1486" s="63">
        <v>0</v>
      </c>
    </row>
    <row r="1487" spans="1:83" ht="15" hidden="1" customHeight="1" outlineLevel="1">
      <c r="A1487" t="s">
        <v>874</v>
      </c>
      <c r="B1487" t="s">
        <v>1112</v>
      </c>
      <c r="C1487" s="1">
        <f t="shared" si="604"/>
        <v>75885</v>
      </c>
      <c r="D1487" s="5">
        <f>IF(N1487&gt;0, RANK(N1487,(N1487:P1487,Q1487:AE1487)),0)</f>
        <v>2</v>
      </c>
      <c r="E1487" s="5">
        <f>IF(O1487&gt;0,RANK(O1487,(N1487:P1487,Q1487:AE1487)),0)</f>
        <v>1</v>
      </c>
      <c r="F1487" s="5">
        <f>IF(P1487&gt;0,RANK(P1487,(N1487:P1487,Q1487:AE1487)),0)</f>
        <v>10</v>
      </c>
      <c r="G1487" s="129">
        <f t="shared" si="613"/>
        <v>19094</v>
      </c>
      <c r="H1487" s="134">
        <f t="shared" si="614"/>
        <v>0.25161757923173222</v>
      </c>
      <c r="I1487" s="2"/>
      <c r="J1487" s="2">
        <f t="shared" si="605"/>
        <v>0.3653950056005798</v>
      </c>
      <c r="K1487" s="2">
        <f t="shared" si="606"/>
        <v>0.61701258483231203</v>
      </c>
      <c r="L1487" s="2">
        <f t="shared" si="607"/>
        <v>3.9533504645186798E-4</v>
      </c>
      <c r="M1487" s="2">
        <f t="shared" si="608"/>
        <v>1.7197074520656302E-2</v>
      </c>
      <c r="N1487" s="63">
        <v>27728</v>
      </c>
      <c r="O1487" s="63">
        <v>46822</v>
      </c>
      <c r="P1487" s="63">
        <v>30</v>
      </c>
      <c r="Q1487" s="63">
        <v>726</v>
      </c>
      <c r="R1487" s="63">
        <v>101</v>
      </c>
      <c r="S1487" s="63">
        <v>57</v>
      </c>
      <c r="T1487" s="63">
        <v>0</v>
      </c>
      <c r="U1487" s="63">
        <v>182</v>
      </c>
      <c r="V1487" s="63">
        <v>0</v>
      </c>
      <c r="W1487" s="63">
        <v>117</v>
      </c>
      <c r="X1487" s="63">
        <v>0</v>
      </c>
      <c r="Y1487" s="63">
        <v>0</v>
      </c>
      <c r="Z1487" s="63">
        <v>40</v>
      </c>
      <c r="AA1487" s="63">
        <v>82</v>
      </c>
      <c r="AB1487" s="63">
        <v>0</v>
      </c>
      <c r="AC1487" s="63">
        <v>0</v>
      </c>
      <c r="AD1487" s="63">
        <v>0</v>
      </c>
      <c r="AE1487" s="63">
        <v>0</v>
      </c>
      <c r="AF1487" s="63">
        <v>0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0</v>
      </c>
      <c r="AP1487" s="63">
        <v>0</v>
      </c>
      <c r="AQ1487" s="63">
        <v>0</v>
      </c>
      <c r="AR1487" s="63">
        <v>0</v>
      </c>
      <c r="AS1487" s="63">
        <v>0</v>
      </c>
      <c r="AT1487" s="63">
        <v>0</v>
      </c>
      <c r="AU1487" s="63">
        <v>0</v>
      </c>
      <c r="AV1487" s="63">
        <v>0</v>
      </c>
      <c r="AW1487" s="63">
        <v>0</v>
      </c>
      <c r="AX1487" s="63">
        <v>0</v>
      </c>
      <c r="AY1487" s="63">
        <v>0</v>
      </c>
      <c r="BA1487" s="5">
        <f>IF(Q1487&gt;0,RANK(Q1487,(N1487:P1487,Q1487:AE1487)),0)</f>
        <v>3</v>
      </c>
      <c r="BB1487" s="5">
        <f>IF(R1487&gt;0,RANK(R1487,(N1487:P1487,Q1487:AE1487)),0)</f>
        <v>6</v>
      </c>
      <c r="BC1487" s="5">
        <f>IF(T1487&gt;0,RANK(T1487,(N1487:P1487,Q1487:AE1487)),0)</f>
        <v>0</v>
      </c>
      <c r="BD1487" s="5">
        <f>IF(S1487&gt;0,RANK(S1487,(N1487:P1487,Q1487:AE1487)),0)</f>
        <v>8</v>
      </c>
      <c r="BE1487" s="2">
        <f t="shared" si="609"/>
        <v>9.5671081241352051E-3</v>
      </c>
      <c r="BF1487" s="2">
        <f t="shared" si="610"/>
        <v>1.3309613230546222E-3</v>
      </c>
      <c r="BG1487" s="2">
        <f t="shared" si="611"/>
        <v>0</v>
      </c>
      <c r="BH1487" s="2">
        <f t="shared" si="612"/>
        <v>7.5113658825854909E-4</v>
      </c>
      <c r="BJ1487" t="s">
        <v>874</v>
      </c>
      <c r="BK1487" t="s">
        <v>1112</v>
      </c>
      <c r="BL1487">
        <v>4</v>
      </c>
      <c r="BN1487" s="112">
        <v>28</v>
      </c>
      <c r="BO1487" s="114">
        <v>47</v>
      </c>
      <c r="BP1487" s="118">
        <f t="shared" si="602"/>
        <v>28047</v>
      </c>
      <c r="BQ1487" s="118">
        <f t="shared" si="601"/>
        <v>28047</v>
      </c>
      <c r="BR1487" s="5" t="s">
        <v>3151</v>
      </c>
      <c r="CE1487" s="63">
        <v>117</v>
      </c>
    </row>
    <row r="1488" spans="1:83" ht="15" hidden="1" customHeight="1" outlineLevel="1">
      <c r="A1488" t="s">
        <v>1812</v>
      </c>
      <c r="B1488" t="s">
        <v>1112</v>
      </c>
      <c r="C1488" s="1">
        <f t="shared" si="604"/>
        <v>100208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10</v>
      </c>
      <c r="G1488" s="129">
        <f t="shared" si="613"/>
        <v>48409</v>
      </c>
      <c r="H1488" s="134">
        <f t="shared" si="614"/>
        <v>0.48308518281973495</v>
      </c>
      <c r="I1488" s="2"/>
      <c r="J1488" s="2">
        <f t="shared" si="605"/>
        <v>0.73397333546223853</v>
      </c>
      <c r="K1488" s="2">
        <f t="shared" si="606"/>
        <v>0.25088815264250358</v>
      </c>
      <c r="L1488" s="2">
        <f t="shared" si="607"/>
        <v>5.987545904518601E-4</v>
      </c>
      <c r="M1488" s="2">
        <f t="shared" si="608"/>
        <v>1.4539757304806028E-2</v>
      </c>
      <c r="N1488" s="63">
        <v>73550</v>
      </c>
      <c r="O1488" s="63">
        <v>25141</v>
      </c>
      <c r="P1488" s="63">
        <v>60</v>
      </c>
      <c r="Q1488" s="63">
        <v>396</v>
      </c>
      <c r="R1488" s="63">
        <v>110</v>
      </c>
      <c r="S1488" s="63">
        <v>86</v>
      </c>
      <c r="T1488" s="63">
        <v>0</v>
      </c>
      <c r="U1488" s="63">
        <v>422</v>
      </c>
      <c r="V1488" s="63">
        <v>0</v>
      </c>
      <c r="W1488" s="63">
        <v>213</v>
      </c>
      <c r="X1488" s="63">
        <v>0</v>
      </c>
      <c r="Y1488" s="63">
        <v>0</v>
      </c>
      <c r="Z1488" s="63">
        <v>116</v>
      </c>
      <c r="AA1488" s="63">
        <v>114</v>
      </c>
      <c r="AB1488" s="63">
        <v>0</v>
      </c>
      <c r="AC1488" s="63">
        <v>0</v>
      </c>
      <c r="AD1488" s="63">
        <v>0</v>
      </c>
      <c r="AE1488" s="63">
        <v>0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0</v>
      </c>
      <c r="AP1488" s="63">
        <v>0</v>
      </c>
      <c r="AQ1488" s="63">
        <v>0</v>
      </c>
      <c r="AR1488" s="63">
        <v>0</v>
      </c>
      <c r="AS1488" s="63">
        <v>0</v>
      </c>
      <c r="AT1488" s="63">
        <v>0</v>
      </c>
      <c r="AU1488" s="63">
        <v>0</v>
      </c>
      <c r="AV1488" s="63">
        <v>0</v>
      </c>
      <c r="AW1488" s="63">
        <v>0</v>
      </c>
      <c r="AX1488" s="63">
        <v>0</v>
      </c>
      <c r="AY1488" s="63">
        <v>0</v>
      </c>
      <c r="BA1488" s="5">
        <f>IF(Q1488&gt;0,RANK(Q1488,(N1488:P1488,Q1488:AE1488)),0)</f>
        <v>4</v>
      </c>
      <c r="BB1488" s="5">
        <f>IF(R1488&gt;0,RANK(R1488,(N1488:P1488,Q1488:AE1488)),0)</f>
        <v>8</v>
      </c>
      <c r="BC1488" s="5">
        <f>IF(T1488&gt;0,RANK(T1488,(N1488:P1488,Q1488:AE1488)),0)</f>
        <v>0</v>
      </c>
      <c r="BD1488" s="5">
        <f>IF(S1488&gt;0,RANK(S1488,(N1488:P1488,Q1488:AE1488)),0)</f>
        <v>9</v>
      </c>
      <c r="BE1488" s="2">
        <f t="shared" si="609"/>
        <v>3.9517802969822767E-3</v>
      </c>
      <c r="BF1488" s="2">
        <f t="shared" si="610"/>
        <v>1.0977167491617436E-3</v>
      </c>
      <c r="BG1488" s="2">
        <f t="shared" si="611"/>
        <v>0</v>
      </c>
      <c r="BH1488" s="2">
        <f t="shared" si="612"/>
        <v>8.5821491298099955E-4</v>
      </c>
      <c r="BJ1488" t="s">
        <v>1812</v>
      </c>
      <c r="BK1488" t="s">
        <v>1112</v>
      </c>
      <c r="BN1488" s="112">
        <v>28</v>
      </c>
      <c r="BO1488" s="114">
        <v>49</v>
      </c>
      <c r="BP1488" s="118">
        <f t="shared" si="602"/>
        <v>28049</v>
      </c>
      <c r="BQ1488" s="118">
        <f t="shared" si="601"/>
        <v>28049</v>
      </c>
      <c r="BR1488" s="5" t="s">
        <v>3151</v>
      </c>
      <c r="CE1488" s="63">
        <v>213</v>
      </c>
    </row>
    <row r="1489" spans="1:83" ht="15" hidden="1" customHeight="1" outlineLevel="1">
      <c r="A1489" t="s">
        <v>1434</v>
      </c>
      <c r="B1489" t="s">
        <v>1112</v>
      </c>
      <c r="C1489" s="1">
        <f t="shared" si="604"/>
        <v>8115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8</v>
      </c>
      <c r="G1489" s="129">
        <f t="shared" si="613"/>
        <v>5219</v>
      </c>
      <c r="H1489" s="134">
        <f t="shared" si="614"/>
        <v>0.64313000616142946</v>
      </c>
      <c r="I1489" s="2"/>
      <c r="J1489" s="2">
        <f t="shared" si="605"/>
        <v>0.81182994454713497</v>
      </c>
      <c r="K1489" s="2">
        <f t="shared" si="606"/>
        <v>0.16869993838570549</v>
      </c>
      <c r="L1489" s="2">
        <f t="shared" si="607"/>
        <v>1.7252002464571781E-3</v>
      </c>
      <c r="M1489" s="2">
        <f t="shared" si="608"/>
        <v>1.774491682070236E-2</v>
      </c>
      <c r="N1489" s="63">
        <v>6588</v>
      </c>
      <c r="O1489" s="63">
        <v>1369</v>
      </c>
      <c r="P1489" s="63">
        <v>14</v>
      </c>
      <c r="Q1489" s="63">
        <v>26</v>
      </c>
      <c r="R1489" s="63">
        <v>15</v>
      </c>
      <c r="S1489" s="63">
        <v>18</v>
      </c>
      <c r="T1489" s="63">
        <v>0</v>
      </c>
      <c r="U1489" s="63">
        <v>46</v>
      </c>
      <c r="V1489" s="63">
        <v>0</v>
      </c>
      <c r="W1489" s="63">
        <v>0</v>
      </c>
      <c r="X1489" s="63">
        <v>0</v>
      </c>
      <c r="Y1489" s="63">
        <v>0</v>
      </c>
      <c r="Z1489" s="63">
        <v>26</v>
      </c>
      <c r="AA1489" s="63">
        <v>13</v>
      </c>
      <c r="AB1489" s="63">
        <v>0</v>
      </c>
      <c r="AC1489" s="63">
        <v>0</v>
      </c>
      <c r="AD1489" s="63">
        <v>0</v>
      </c>
      <c r="AE1489" s="63">
        <v>0</v>
      </c>
      <c r="AF1489" s="63">
        <v>0</v>
      </c>
      <c r="AG1489" s="63">
        <v>0</v>
      </c>
      <c r="AH1489" s="63">
        <v>0</v>
      </c>
      <c r="AI1489" s="63">
        <v>0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0</v>
      </c>
      <c r="AP1489" s="63">
        <v>0</v>
      </c>
      <c r="AQ1489" s="63">
        <v>0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>
        <v>0</v>
      </c>
      <c r="BA1489" s="5">
        <f>IF(Q1489&gt;0,RANK(Q1489,(N1489:P1489,Q1489:AE1489)),0)</f>
        <v>4</v>
      </c>
      <c r="BB1489" s="5">
        <f>IF(R1489&gt;0,RANK(R1489,(N1489:P1489,Q1489:AE1489)),0)</f>
        <v>7</v>
      </c>
      <c r="BC1489" s="5">
        <f>IF(T1489&gt;0,RANK(T1489,(N1489:P1489,Q1489:AE1489)),0)</f>
        <v>0</v>
      </c>
      <c r="BD1489" s="5">
        <f>IF(S1489&gt;0,RANK(S1489,(N1489:P1489,Q1489:AE1489)),0)</f>
        <v>6</v>
      </c>
      <c r="BE1489" s="2">
        <f t="shared" si="609"/>
        <v>3.2039433148490452E-3</v>
      </c>
      <c r="BF1489" s="2">
        <f t="shared" si="610"/>
        <v>1.8484288354898336E-3</v>
      </c>
      <c r="BG1489" s="2">
        <f t="shared" si="611"/>
        <v>0</v>
      </c>
      <c r="BH1489" s="2">
        <f t="shared" si="612"/>
        <v>2.2181146025878002E-3</v>
      </c>
      <c r="BJ1489" t="s">
        <v>1434</v>
      </c>
      <c r="BK1489" t="s">
        <v>1112</v>
      </c>
      <c r="BL1489">
        <v>2</v>
      </c>
      <c r="BN1489" s="112">
        <v>28</v>
      </c>
      <c r="BO1489" s="114">
        <v>51</v>
      </c>
      <c r="BP1489" s="118">
        <f t="shared" si="602"/>
        <v>28051</v>
      </c>
      <c r="BQ1489" s="118">
        <f t="shared" si="601"/>
        <v>28051</v>
      </c>
      <c r="BR1489" s="5" t="s">
        <v>3151</v>
      </c>
      <c r="CE1489" s="63">
        <v>0</v>
      </c>
    </row>
    <row r="1490" spans="1:83" ht="15" hidden="1" customHeight="1" outlineLevel="1">
      <c r="A1490" t="s">
        <v>2667</v>
      </c>
      <c r="B1490" t="s">
        <v>1112</v>
      </c>
      <c r="C1490" s="1">
        <f t="shared" si="604"/>
        <v>4189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7</v>
      </c>
      <c r="G1490" s="129">
        <f t="shared" si="613"/>
        <v>1898</v>
      </c>
      <c r="H1490" s="134">
        <f t="shared" si="614"/>
        <v>0.45309142993554546</v>
      </c>
      <c r="I1490" s="2"/>
      <c r="J1490" s="2">
        <f t="shared" si="605"/>
        <v>0.71998090236333256</v>
      </c>
      <c r="K1490" s="2">
        <f t="shared" si="606"/>
        <v>0.26688947242778704</v>
      </c>
      <c r="L1490" s="2">
        <f t="shared" si="607"/>
        <v>9.5488183337312006E-4</v>
      </c>
      <c r="M1490" s="2">
        <f t="shared" si="608"/>
        <v>1.2174743375507271E-2</v>
      </c>
      <c r="N1490" s="63">
        <v>3016</v>
      </c>
      <c r="O1490" s="63">
        <v>1118</v>
      </c>
      <c r="P1490" s="63">
        <v>4</v>
      </c>
      <c r="Q1490" s="63">
        <v>10</v>
      </c>
      <c r="R1490" s="63">
        <v>4</v>
      </c>
      <c r="S1490" s="63">
        <v>7</v>
      </c>
      <c r="T1490" s="63">
        <v>0</v>
      </c>
      <c r="U1490" s="63">
        <v>20</v>
      </c>
      <c r="V1490" s="63">
        <v>0</v>
      </c>
      <c r="W1490" s="63">
        <v>0</v>
      </c>
      <c r="X1490" s="63">
        <v>0</v>
      </c>
      <c r="Y1490" s="63">
        <v>0</v>
      </c>
      <c r="Z1490" s="63">
        <v>7</v>
      </c>
      <c r="AA1490" s="63">
        <v>3</v>
      </c>
      <c r="AB1490" s="63">
        <v>0</v>
      </c>
      <c r="AC1490" s="63">
        <v>0</v>
      </c>
      <c r="AD1490" s="63">
        <v>0</v>
      </c>
      <c r="AE1490" s="63">
        <v>0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0</v>
      </c>
      <c r="AM1490" s="63">
        <v>0</v>
      </c>
      <c r="AN1490" s="63">
        <v>0</v>
      </c>
      <c r="AO1490" s="63">
        <v>0</v>
      </c>
      <c r="AP1490" s="63">
        <v>0</v>
      </c>
      <c r="AQ1490" s="63">
        <v>0</v>
      </c>
      <c r="AR1490" s="63">
        <v>0</v>
      </c>
      <c r="AS1490" s="63">
        <v>0</v>
      </c>
      <c r="AT1490" s="63">
        <v>0</v>
      </c>
      <c r="AU1490" s="63">
        <v>0</v>
      </c>
      <c r="AV1490" s="63">
        <v>0</v>
      </c>
      <c r="AW1490" s="63">
        <v>0</v>
      </c>
      <c r="AX1490" s="63">
        <v>0</v>
      </c>
      <c r="AY1490" s="63">
        <v>0</v>
      </c>
      <c r="BA1490" s="5">
        <f>IF(Q1490&gt;0,RANK(Q1490,(N1490:P1490,Q1490:AE1490)),0)</f>
        <v>4</v>
      </c>
      <c r="BB1490" s="5">
        <f>IF(R1490&gt;0,RANK(R1490,(N1490:P1490,Q1490:AE1490)),0)</f>
        <v>7</v>
      </c>
      <c r="BC1490" s="5">
        <f>IF(T1490&gt;0,RANK(T1490,(N1490:P1490,Q1490:AE1490)),0)</f>
        <v>0</v>
      </c>
      <c r="BD1490" s="5">
        <f>IF(S1490&gt;0,RANK(S1490,(N1490:P1490,Q1490:AE1490)),0)</f>
        <v>5</v>
      </c>
      <c r="BE1490" s="2">
        <f t="shared" si="609"/>
        <v>2.3872045834328003E-3</v>
      </c>
      <c r="BF1490" s="2">
        <f t="shared" si="610"/>
        <v>9.5488183337312006E-4</v>
      </c>
      <c r="BG1490" s="2">
        <f t="shared" si="611"/>
        <v>0</v>
      </c>
      <c r="BH1490" s="2">
        <f t="shared" si="612"/>
        <v>1.6710432084029601E-3</v>
      </c>
      <c r="BJ1490" t="s">
        <v>2667</v>
      </c>
      <c r="BK1490" t="s">
        <v>1112</v>
      </c>
      <c r="BL1490">
        <v>2</v>
      </c>
      <c r="BN1490" s="112">
        <v>28</v>
      </c>
      <c r="BO1490" s="114">
        <v>53</v>
      </c>
      <c r="BP1490" s="118">
        <f t="shared" si="602"/>
        <v>28053</v>
      </c>
      <c r="BQ1490" s="118">
        <f t="shared" si="601"/>
        <v>28053</v>
      </c>
      <c r="BR1490" s="5" t="s">
        <v>3151</v>
      </c>
      <c r="CE1490" s="63">
        <v>0</v>
      </c>
    </row>
    <row r="1491" spans="1:83" ht="15" hidden="1" customHeight="1" outlineLevel="1">
      <c r="A1491" t="s">
        <v>1486</v>
      </c>
      <c r="B1491" t="s">
        <v>1112</v>
      </c>
      <c r="C1491" s="1">
        <f t="shared" si="604"/>
        <v>676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>IF(P1491&gt;0,RANK(P1491,(N1491:P1491,Q1491:AE1491)),0)</f>
        <v>0</v>
      </c>
      <c r="G1491" s="129">
        <f t="shared" si="613"/>
        <v>47</v>
      </c>
      <c r="H1491" s="134">
        <f t="shared" si="614"/>
        <v>6.9526627218934905E-2</v>
      </c>
      <c r="I1491" s="2"/>
      <c r="J1491" s="2">
        <f t="shared" si="605"/>
        <v>0.5251479289940828</v>
      </c>
      <c r="K1491" s="2">
        <f t="shared" si="606"/>
        <v>0.45562130177514792</v>
      </c>
      <c r="L1491" s="2">
        <f t="shared" si="607"/>
        <v>0</v>
      </c>
      <c r="M1491" s="2">
        <f t="shared" si="608"/>
        <v>1.9230769230769273E-2</v>
      </c>
      <c r="N1491" s="63">
        <v>355</v>
      </c>
      <c r="O1491" s="63">
        <v>308</v>
      </c>
      <c r="P1491" s="63">
        <v>0</v>
      </c>
      <c r="Q1491" s="63">
        <v>5</v>
      </c>
      <c r="R1491" s="63">
        <v>0</v>
      </c>
      <c r="S1491" s="63">
        <v>5</v>
      </c>
      <c r="T1491" s="63">
        <v>0</v>
      </c>
      <c r="U1491" s="63">
        <v>1</v>
      </c>
      <c r="V1491" s="63">
        <v>0</v>
      </c>
      <c r="W1491" s="63">
        <v>0</v>
      </c>
      <c r="X1491" s="63">
        <v>0</v>
      </c>
      <c r="Y1491" s="63">
        <v>0</v>
      </c>
      <c r="Z1491" s="63">
        <v>1</v>
      </c>
      <c r="AA1491" s="63">
        <v>1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0</v>
      </c>
      <c r="AP1491" s="63">
        <v>0</v>
      </c>
      <c r="AQ1491" s="63">
        <v>0</v>
      </c>
      <c r="AR1491" s="63">
        <v>0</v>
      </c>
      <c r="AS1491" s="63">
        <v>0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>
        <v>0</v>
      </c>
      <c r="BA1491" s="5">
        <f>IF(Q1491&gt;0,RANK(Q1491,(N1491:P1491,Q1491:AE1491)),0)</f>
        <v>3</v>
      </c>
      <c r="BB1491" s="5">
        <f>IF(R1491&gt;0,RANK(R1491,(N1491:P1491,Q1491:AE1491)),0)</f>
        <v>0</v>
      </c>
      <c r="BC1491" s="5">
        <f>IF(T1491&gt;0,RANK(T1491,(N1491:P1491,Q1491:AE1491)),0)</f>
        <v>0</v>
      </c>
      <c r="BD1491" s="5">
        <f>IF(S1491&gt;0,RANK(S1491,(N1491:P1491,Q1491:AE1491)),0)</f>
        <v>3</v>
      </c>
      <c r="BE1491" s="2">
        <f t="shared" si="609"/>
        <v>7.3964497041420114E-3</v>
      </c>
      <c r="BF1491" s="2">
        <f t="shared" si="610"/>
        <v>0</v>
      </c>
      <c r="BG1491" s="2">
        <f t="shared" si="611"/>
        <v>0</v>
      </c>
      <c r="BH1491" s="2">
        <f t="shared" si="612"/>
        <v>7.3964497041420114E-3</v>
      </c>
      <c r="BJ1491" t="s">
        <v>1486</v>
      </c>
      <c r="BK1491" t="s">
        <v>1112</v>
      </c>
      <c r="BL1491">
        <v>2</v>
      </c>
      <c r="BN1491" s="112">
        <v>28</v>
      </c>
      <c r="BO1491" s="114">
        <v>55</v>
      </c>
      <c r="BP1491" s="118">
        <f t="shared" si="602"/>
        <v>28055</v>
      </c>
      <c r="BQ1491" s="118">
        <f t="shared" si="601"/>
        <v>28055</v>
      </c>
      <c r="BR1491" s="5" t="s">
        <v>3151</v>
      </c>
      <c r="CE1491" s="63">
        <v>0</v>
      </c>
    </row>
    <row r="1492" spans="1:83" ht="15" hidden="1" customHeight="1" outlineLevel="1">
      <c r="A1492" t="s">
        <v>1365</v>
      </c>
      <c r="B1492" t="s">
        <v>1112</v>
      </c>
      <c r="C1492" s="1">
        <f t="shared" si="604"/>
        <v>10819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8</v>
      </c>
      <c r="G1492" s="129">
        <f t="shared" si="613"/>
        <v>8189</v>
      </c>
      <c r="H1492" s="134">
        <f t="shared" si="614"/>
        <v>0.75690914132544596</v>
      </c>
      <c r="I1492" s="2"/>
      <c r="J1492" s="2">
        <f t="shared" si="605"/>
        <v>0.11544505037434144</v>
      </c>
      <c r="K1492" s="2">
        <f t="shared" si="606"/>
        <v>0.87235419169978745</v>
      </c>
      <c r="L1492" s="2">
        <f t="shared" si="607"/>
        <v>2.7728995286070799E-4</v>
      </c>
      <c r="M1492" s="2">
        <f t="shared" si="608"/>
        <v>1.1923467973010455E-2</v>
      </c>
      <c r="N1492" s="63">
        <v>1249</v>
      </c>
      <c r="O1492" s="63">
        <v>9438</v>
      </c>
      <c r="P1492" s="63">
        <v>3</v>
      </c>
      <c r="Q1492" s="63">
        <v>79</v>
      </c>
      <c r="R1492" s="63">
        <v>15</v>
      </c>
      <c r="S1492" s="63">
        <v>7</v>
      </c>
      <c r="T1492" s="63">
        <v>0</v>
      </c>
      <c r="U1492" s="63">
        <v>15</v>
      </c>
      <c r="V1492" s="63">
        <v>0</v>
      </c>
      <c r="W1492" s="63">
        <v>0</v>
      </c>
      <c r="X1492" s="63">
        <v>0</v>
      </c>
      <c r="Y1492" s="63">
        <v>0</v>
      </c>
      <c r="Z1492" s="63">
        <v>2</v>
      </c>
      <c r="AA1492" s="63">
        <v>11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0</v>
      </c>
      <c r="AR1492" s="63">
        <v>0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>
        <v>0</v>
      </c>
      <c r="BA1492" s="5">
        <f>IF(Q1492&gt;0,RANK(Q1492,(N1492:P1492,Q1492:AE1492)),0)</f>
        <v>3</v>
      </c>
      <c r="BB1492" s="5">
        <f>IF(R1492&gt;0,RANK(R1492,(N1492:P1492,Q1492:AE1492)),0)</f>
        <v>4</v>
      </c>
      <c r="BC1492" s="5">
        <f>IF(T1492&gt;0,RANK(T1492,(N1492:P1492,Q1492:AE1492)),0)</f>
        <v>0</v>
      </c>
      <c r="BD1492" s="5">
        <f>IF(S1492&gt;0,RANK(S1492,(N1492:P1492,Q1492:AE1492)),0)</f>
        <v>7</v>
      </c>
      <c r="BE1492" s="2">
        <f t="shared" si="609"/>
        <v>7.301968758665311E-3</v>
      </c>
      <c r="BF1492" s="2">
        <f t="shared" si="610"/>
        <v>1.38644976430354E-3</v>
      </c>
      <c r="BG1492" s="2">
        <f t="shared" si="611"/>
        <v>0</v>
      </c>
      <c r="BH1492" s="2">
        <f t="shared" si="612"/>
        <v>6.4700989000831871E-4</v>
      </c>
      <c r="BJ1492" t="s">
        <v>1365</v>
      </c>
      <c r="BK1492" t="s">
        <v>1112</v>
      </c>
      <c r="BL1492">
        <v>1</v>
      </c>
      <c r="BN1492" s="112">
        <v>28</v>
      </c>
      <c r="BO1492" s="114">
        <v>57</v>
      </c>
      <c r="BP1492" s="118">
        <f t="shared" si="602"/>
        <v>28057</v>
      </c>
      <c r="BQ1492" s="118">
        <f t="shared" si="601"/>
        <v>28057</v>
      </c>
      <c r="BR1492" s="5" t="s">
        <v>3151</v>
      </c>
      <c r="CE1492" s="63">
        <v>0</v>
      </c>
    </row>
    <row r="1493" spans="1:83" ht="15" hidden="1" customHeight="1" outlineLevel="1">
      <c r="A1493" t="s">
        <v>2919</v>
      </c>
      <c r="B1493" t="s">
        <v>1112</v>
      </c>
      <c r="C1493" s="1">
        <f t="shared" si="604"/>
        <v>54543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>IF(P1493&gt;0,RANK(P1493,(N1493:P1493,Q1493:AE1493)),0)</f>
        <v>9</v>
      </c>
      <c r="G1493" s="129">
        <f t="shared" si="613"/>
        <v>18920</v>
      </c>
      <c r="H1493" s="134">
        <f t="shared" si="614"/>
        <v>0.34688227636910329</v>
      </c>
      <c r="I1493" s="2"/>
      <c r="J1493" s="2">
        <f t="shared" si="605"/>
        <v>0.31855600168674258</v>
      </c>
      <c r="K1493" s="2">
        <f t="shared" si="606"/>
        <v>0.66543827805584588</v>
      </c>
      <c r="L1493" s="2">
        <f t="shared" si="607"/>
        <v>6.7836385970702017E-4</v>
      </c>
      <c r="M1493" s="2">
        <f t="shared" si="608"/>
        <v>1.5327356397704517E-2</v>
      </c>
      <c r="N1493" s="63">
        <v>17375</v>
      </c>
      <c r="O1493" s="63">
        <v>36295</v>
      </c>
      <c r="P1493" s="63">
        <v>37</v>
      </c>
      <c r="Q1493" s="63">
        <v>474</v>
      </c>
      <c r="R1493" s="63">
        <v>76</v>
      </c>
      <c r="S1493" s="63">
        <v>63</v>
      </c>
      <c r="T1493" s="63">
        <v>0</v>
      </c>
      <c r="U1493" s="63">
        <v>125</v>
      </c>
      <c r="V1493" s="63">
        <v>0</v>
      </c>
      <c r="W1493" s="63">
        <v>0</v>
      </c>
      <c r="X1493" s="63">
        <v>0</v>
      </c>
      <c r="Y1493" s="63">
        <v>0</v>
      </c>
      <c r="Z1493" s="63">
        <v>49</v>
      </c>
      <c r="AA1493" s="63">
        <v>49</v>
      </c>
      <c r="AB1493" s="63">
        <v>0</v>
      </c>
      <c r="AC1493" s="63">
        <v>0</v>
      </c>
      <c r="AD1493" s="63">
        <v>0</v>
      </c>
      <c r="AE1493" s="63">
        <v>0</v>
      </c>
      <c r="AF1493" s="63">
        <v>0</v>
      </c>
      <c r="AG1493" s="63">
        <v>0</v>
      </c>
      <c r="AH1493" s="63">
        <v>0</v>
      </c>
      <c r="AI1493" s="63">
        <v>0</v>
      </c>
      <c r="AJ1493" s="63">
        <v>0</v>
      </c>
      <c r="AK1493" s="63">
        <v>0</v>
      </c>
      <c r="AL1493" s="63">
        <v>0</v>
      </c>
      <c r="AM1493" s="63">
        <v>0</v>
      </c>
      <c r="AN1493" s="63">
        <v>0</v>
      </c>
      <c r="AO1493" s="63">
        <v>0</v>
      </c>
      <c r="AP1493" s="63">
        <v>0</v>
      </c>
      <c r="AQ1493" s="63">
        <v>0</v>
      </c>
      <c r="AR1493" s="63">
        <v>0</v>
      </c>
      <c r="AS1493" s="63">
        <v>0</v>
      </c>
      <c r="AT1493" s="63">
        <v>0</v>
      </c>
      <c r="AU1493" s="63">
        <v>0</v>
      </c>
      <c r="AV1493" s="63">
        <v>0</v>
      </c>
      <c r="AW1493" s="63">
        <v>0</v>
      </c>
      <c r="AX1493" s="63">
        <v>0</v>
      </c>
      <c r="AY1493" s="63">
        <v>0</v>
      </c>
      <c r="BA1493" s="5">
        <f>IF(Q1493&gt;0,RANK(Q1493,(N1493:P1493,Q1493:AE1493)),0)</f>
        <v>3</v>
      </c>
      <c r="BB1493" s="5">
        <f>IF(R1493&gt;0,RANK(R1493,(N1493:P1493,Q1493:AE1493)),0)</f>
        <v>5</v>
      </c>
      <c r="BC1493" s="5">
        <f>IF(T1493&gt;0,RANK(T1493,(N1493:P1493,Q1493:AE1493)),0)</f>
        <v>0</v>
      </c>
      <c r="BD1493" s="5">
        <f>IF(S1493&gt;0,RANK(S1493,(N1493:P1493,Q1493:AE1493)),0)</f>
        <v>6</v>
      </c>
      <c r="BE1493" s="2">
        <f t="shared" si="609"/>
        <v>8.6903910675980422E-3</v>
      </c>
      <c r="BF1493" s="2">
        <f t="shared" si="610"/>
        <v>1.3933960361549604E-3</v>
      </c>
      <c r="BG1493" s="2">
        <f t="shared" si="611"/>
        <v>0</v>
      </c>
      <c r="BH1493" s="2">
        <f t="shared" si="612"/>
        <v>1.1550519773389802E-3</v>
      </c>
      <c r="BJ1493" t="s">
        <v>2919</v>
      </c>
      <c r="BK1493" t="s">
        <v>1112</v>
      </c>
      <c r="BL1493">
        <v>4</v>
      </c>
      <c r="BN1493" s="112">
        <v>28</v>
      </c>
      <c r="BO1493" s="114">
        <v>59</v>
      </c>
      <c r="BP1493" s="118">
        <f t="shared" si="602"/>
        <v>28059</v>
      </c>
      <c r="BQ1493" s="118">
        <f t="shared" si="601"/>
        <v>28059</v>
      </c>
      <c r="BR1493" s="5" t="s">
        <v>3151</v>
      </c>
      <c r="CE1493" s="63">
        <v>0</v>
      </c>
    </row>
    <row r="1494" spans="1:83" ht="15" hidden="1" customHeight="1" outlineLevel="1">
      <c r="A1494" t="s">
        <v>1470</v>
      </c>
      <c r="B1494" t="s">
        <v>1112</v>
      </c>
      <c r="C1494" s="1">
        <f t="shared" si="604"/>
        <v>8736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9</v>
      </c>
      <c r="G1494" s="129">
        <f t="shared" si="613"/>
        <v>39</v>
      </c>
      <c r="H1494" s="134">
        <f t="shared" si="614"/>
        <v>4.464285714285714E-3</v>
      </c>
      <c r="I1494" s="2"/>
      <c r="J1494" s="2">
        <f t="shared" si="605"/>
        <v>0.49690934065934067</v>
      </c>
      <c r="K1494" s="2">
        <f t="shared" si="606"/>
        <v>0.49244505494505497</v>
      </c>
      <c r="L1494" s="2">
        <f t="shared" si="607"/>
        <v>5.7234432234432237E-4</v>
      </c>
      <c r="M1494" s="2">
        <f t="shared" si="608"/>
        <v>1.0073260073260036E-2</v>
      </c>
      <c r="N1494" s="63">
        <v>4341</v>
      </c>
      <c r="O1494" s="63">
        <v>4302</v>
      </c>
      <c r="P1494" s="63">
        <v>5</v>
      </c>
      <c r="Q1494" s="63">
        <v>30</v>
      </c>
      <c r="R1494" s="63">
        <v>6</v>
      </c>
      <c r="S1494" s="63">
        <v>13</v>
      </c>
      <c r="T1494" s="63">
        <v>0</v>
      </c>
      <c r="U1494" s="63">
        <v>22</v>
      </c>
      <c r="V1494" s="63">
        <v>0</v>
      </c>
      <c r="W1494" s="63">
        <v>0</v>
      </c>
      <c r="X1494" s="63">
        <v>0</v>
      </c>
      <c r="Y1494" s="63">
        <v>0</v>
      </c>
      <c r="Z1494" s="63">
        <v>7</v>
      </c>
      <c r="AA1494" s="63">
        <v>10</v>
      </c>
      <c r="AB1494" s="63">
        <v>0</v>
      </c>
      <c r="AC1494" s="63">
        <v>0</v>
      </c>
      <c r="AD1494" s="63">
        <v>0</v>
      </c>
      <c r="AE1494" s="63">
        <v>0</v>
      </c>
      <c r="AF1494" s="63">
        <v>0</v>
      </c>
      <c r="AG1494" s="63">
        <v>0</v>
      </c>
      <c r="AH1494" s="63">
        <v>0</v>
      </c>
      <c r="AI1494" s="63">
        <v>0</v>
      </c>
      <c r="AJ1494" s="63">
        <v>0</v>
      </c>
      <c r="AK1494" s="63">
        <v>0</v>
      </c>
      <c r="AL1494" s="63">
        <v>0</v>
      </c>
      <c r="AM1494" s="63">
        <v>0</v>
      </c>
      <c r="AN1494" s="63">
        <v>0</v>
      </c>
      <c r="AO1494" s="63">
        <v>0</v>
      </c>
      <c r="AP1494" s="63">
        <v>0</v>
      </c>
      <c r="AQ1494" s="63">
        <v>0</v>
      </c>
      <c r="AR1494" s="63">
        <v>0</v>
      </c>
      <c r="AS1494" s="63">
        <v>0</v>
      </c>
      <c r="AT1494" s="63">
        <v>0</v>
      </c>
      <c r="AU1494" s="63">
        <v>0</v>
      </c>
      <c r="AV1494" s="63">
        <v>0</v>
      </c>
      <c r="AW1494" s="63">
        <v>0</v>
      </c>
      <c r="AX1494" s="63">
        <v>0</v>
      </c>
      <c r="AY1494" s="63">
        <v>0</v>
      </c>
      <c r="BA1494" s="5">
        <f>IF(Q1494&gt;0,RANK(Q1494,(N1494:P1494,Q1494:AE1494)),0)</f>
        <v>3</v>
      </c>
      <c r="BB1494" s="5">
        <f>IF(R1494&gt;0,RANK(R1494,(N1494:P1494,Q1494:AE1494)),0)</f>
        <v>8</v>
      </c>
      <c r="BC1494" s="5">
        <f>IF(T1494&gt;0,RANK(T1494,(N1494:P1494,Q1494:AE1494)),0)</f>
        <v>0</v>
      </c>
      <c r="BD1494" s="5">
        <f>IF(S1494&gt;0,RANK(S1494,(N1494:P1494,Q1494:AE1494)),0)</f>
        <v>5</v>
      </c>
      <c r="BE1494" s="2">
        <f t="shared" si="609"/>
        <v>3.434065934065934E-3</v>
      </c>
      <c r="BF1494" s="2">
        <f t="shared" si="610"/>
        <v>6.8681318681318687E-4</v>
      </c>
      <c r="BG1494" s="2">
        <f t="shared" si="611"/>
        <v>0</v>
      </c>
      <c r="BH1494" s="2">
        <f t="shared" si="612"/>
        <v>1.488095238095238E-3</v>
      </c>
      <c r="BJ1494" t="s">
        <v>1470</v>
      </c>
      <c r="BK1494" t="s">
        <v>1112</v>
      </c>
      <c r="BL1494">
        <v>3</v>
      </c>
      <c r="BN1494" s="112">
        <v>28</v>
      </c>
      <c r="BO1494" s="114">
        <v>61</v>
      </c>
      <c r="BP1494" s="118">
        <f t="shared" si="602"/>
        <v>28061</v>
      </c>
      <c r="BQ1494" s="118">
        <f t="shared" si="601"/>
        <v>28061</v>
      </c>
      <c r="BR1494" s="5" t="s">
        <v>3151</v>
      </c>
      <c r="CE1494" s="63">
        <v>0</v>
      </c>
    </row>
    <row r="1495" spans="1:83" ht="15" hidden="1" customHeight="1" outlineLevel="1">
      <c r="A1495" t="s">
        <v>1091</v>
      </c>
      <c r="B1495" t="s">
        <v>1112</v>
      </c>
      <c r="C1495" s="1">
        <f t="shared" si="604"/>
        <v>3908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8</v>
      </c>
      <c r="G1495" s="129">
        <f t="shared" si="613"/>
        <v>2796</v>
      </c>
      <c r="H1495" s="134">
        <f t="shared" si="614"/>
        <v>0.71545547594677583</v>
      </c>
      <c r="I1495" s="2"/>
      <c r="J1495" s="2">
        <f t="shared" si="605"/>
        <v>0.85133060388945747</v>
      </c>
      <c r="K1495" s="2">
        <f t="shared" si="606"/>
        <v>0.13587512794268167</v>
      </c>
      <c r="L1495" s="2">
        <f t="shared" si="607"/>
        <v>2.5588536335721597E-4</v>
      </c>
      <c r="M1495" s="2">
        <f t="shared" si="608"/>
        <v>1.2538382804503645E-2</v>
      </c>
      <c r="N1495" s="63">
        <v>3327</v>
      </c>
      <c r="O1495" s="63">
        <v>531</v>
      </c>
      <c r="P1495" s="63">
        <v>1</v>
      </c>
      <c r="Q1495" s="63">
        <v>14</v>
      </c>
      <c r="R1495" s="63">
        <v>6</v>
      </c>
      <c r="S1495" s="63">
        <v>6</v>
      </c>
      <c r="T1495" s="63">
        <v>0</v>
      </c>
      <c r="U1495" s="63">
        <v>18</v>
      </c>
      <c r="V1495" s="63">
        <v>0</v>
      </c>
      <c r="W1495" s="63">
        <v>0</v>
      </c>
      <c r="X1495" s="63">
        <v>0</v>
      </c>
      <c r="Y1495" s="63">
        <v>0</v>
      </c>
      <c r="Z1495" s="63">
        <v>4</v>
      </c>
      <c r="AA1495" s="63">
        <v>1</v>
      </c>
      <c r="AB1495" s="63">
        <v>0</v>
      </c>
      <c r="AC1495" s="63">
        <v>0</v>
      </c>
      <c r="AD1495" s="63">
        <v>0</v>
      </c>
      <c r="AE1495" s="63">
        <v>0</v>
      </c>
      <c r="AF1495" s="63">
        <v>0</v>
      </c>
      <c r="AG1495" s="63">
        <v>0</v>
      </c>
      <c r="AH1495" s="63">
        <v>0</v>
      </c>
      <c r="AI1495" s="63">
        <v>0</v>
      </c>
      <c r="AJ1495" s="63">
        <v>0</v>
      </c>
      <c r="AK1495" s="63">
        <v>0</v>
      </c>
      <c r="AL1495" s="63">
        <v>0</v>
      </c>
      <c r="AM1495" s="63">
        <v>0</v>
      </c>
      <c r="AN1495" s="63">
        <v>0</v>
      </c>
      <c r="AO1495" s="63">
        <v>0</v>
      </c>
      <c r="AP1495" s="63">
        <v>0</v>
      </c>
      <c r="AQ1495" s="63">
        <v>0</v>
      </c>
      <c r="AR1495" s="63">
        <v>0</v>
      </c>
      <c r="AS1495" s="63">
        <v>0</v>
      </c>
      <c r="AT1495" s="63">
        <v>0</v>
      </c>
      <c r="AU1495" s="63">
        <v>0</v>
      </c>
      <c r="AV1495" s="63">
        <v>0</v>
      </c>
      <c r="AW1495" s="63">
        <v>0</v>
      </c>
      <c r="AX1495" s="63">
        <v>0</v>
      </c>
      <c r="AY1495" s="63">
        <v>0</v>
      </c>
      <c r="BA1495" s="5">
        <f>IF(Q1495&gt;0,RANK(Q1495,(N1495:P1495,Q1495:AE1495)),0)</f>
        <v>4</v>
      </c>
      <c r="BB1495" s="5">
        <f>IF(R1495&gt;0,RANK(R1495,(N1495:P1495,Q1495:AE1495)),0)</f>
        <v>5</v>
      </c>
      <c r="BC1495" s="5">
        <f>IF(T1495&gt;0,RANK(T1495,(N1495:P1495,Q1495:AE1495)),0)</f>
        <v>0</v>
      </c>
      <c r="BD1495" s="5">
        <f>IF(S1495&gt;0,RANK(S1495,(N1495:P1495,Q1495:AE1495)),0)</f>
        <v>5</v>
      </c>
      <c r="BE1495" s="2">
        <f t="shared" si="609"/>
        <v>3.5823950870010235E-3</v>
      </c>
      <c r="BF1495" s="2">
        <f t="shared" si="610"/>
        <v>1.5353121801432957E-3</v>
      </c>
      <c r="BG1495" s="2">
        <f t="shared" si="611"/>
        <v>0</v>
      </c>
      <c r="BH1495" s="2">
        <f t="shared" si="612"/>
        <v>1.5353121801432957E-3</v>
      </c>
      <c r="BJ1495" t="s">
        <v>1091</v>
      </c>
      <c r="BK1495" t="s">
        <v>1112</v>
      </c>
      <c r="BL1495">
        <v>2</v>
      </c>
      <c r="BN1495" s="112">
        <v>28</v>
      </c>
      <c r="BO1495" s="114">
        <v>63</v>
      </c>
      <c r="BP1495" s="118">
        <f t="shared" si="602"/>
        <v>28063</v>
      </c>
      <c r="BQ1495" s="118">
        <f t="shared" si="601"/>
        <v>28063</v>
      </c>
      <c r="BR1495" s="5" t="s">
        <v>3151</v>
      </c>
      <c r="CE1495" s="63">
        <v>0</v>
      </c>
    </row>
    <row r="1496" spans="1:83" ht="15" hidden="1" customHeight="1" outlineLevel="1">
      <c r="A1496" t="s">
        <v>2790</v>
      </c>
      <c r="B1496" t="s">
        <v>1112</v>
      </c>
      <c r="C1496" s="1">
        <f t="shared" ref="C1496:C1527" si="615">SUM(N1496:AY1496)</f>
        <v>6213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>IF(P1496&gt;0,RANK(P1496,(N1496:P1496,Q1496:AE1496)),0)</f>
        <v>8</v>
      </c>
      <c r="G1496" s="129">
        <f t="shared" si="613"/>
        <v>1065</v>
      </c>
      <c r="H1496" s="134">
        <f t="shared" si="614"/>
        <v>0.17141477547078707</v>
      </c>
      <c r="I1496" s="2"/>
      <c r="J1496" s="2">
        <f t="shared" ref="J1496:J1527" si="616">IF($C1496=0,"-",N1496/$C1496)</f>
        <v>0.57926927410268791</v>
      </c>
      <c r="K1496" s="2">
        <f t="shared" ref="K1496:K1527" si="617">IF($C1496=0,"-",O1496/$C1496)</f>
        <v>0.40785449863190087</v>
      </c>
      <c r="L1496" s="2">
        <f t="shared" ref="L1496:L1527" si="618">IF($C1496=0,"-",P1496/$C1496)</f>
        <v>8.047642040882022E-4</v>
      </c>
      <c r="M1496" s="2">
        <f t="shared" ref="M1496:M1527" si="619">IF(C1496=0,"-",(1-J1496-K1496-L1496))</f>
        <v>1.2071463061323008E-2</v>
      </c>
      <c r="N1496" s="63">
        <v>3599</v>
      </c>
      <c r="O1496" s="63">
        <v>2534</v>
      </c>
      <c r="P1496" s="63">
        <v>5</v>
      </c>
      <c r="Q1496" s="63">
        <v>16</v>
      </c>
      <c r="R1496" s="63">
        <v>5</v>
      </c>
      <c r="S1496" s="63">
        <v>8</v>
      </c>
      <c r="T1496" s="63">
        <v>0</v>
      </c>
      <c r="U1496" s="63">
        <v>29</v>
      </c>
      <c r="V1496" s="63">
        <v>0</v>
      </c>
      <c r="W1496" s="63">
        <v>0</v>
      </c>
      <c r="X1496" s="63">
        <v>0</v>
      </c>
      <c r="Y1496" s="63">
        <v>0</v>
      </c>
      <c r="Z1496" s="63">
        <v>6</v>
      </c>
      <c r="AA1496" s="63">
        <v>11</v>
      </c>
      <c r="AB1496" s="63">
        <v>0</v>
      </c>
      <c r="AC1496" s="63">
        <v>0</v>
      </c>
      <c r="AD1496" s="63">
        <v>0</v>
      </c>
      <c r="AE1496" s="63">
        <v>0</v>
      </c>
      <c r="AF1496" s="63">
        <v>0</v>
      </c>
      <c r="AG1496" s="63">
        <v>0</v>
      </c>
      <c r="AH1496" s="63">
        <v>0</v>
      </c>
      <c r="AI1496" s="63">
        <v>0</v>
      </c>
      <c r="AJ1496" s="63">
        <v>0</v>
      </c>
      <c r="AK1496" s="63">
        <v>0</v>
      </c>
      <c r="AL1496" s="63">
        <v>0</v>
      </c>
      <c r="AM1496" s="63">
        <v>0</v>
      </c>
      <c r="AN1496" s="63">
        <v>0</v>
      </c>
      <c r="AO1496" s="63">
        <v>0</v>
      </c>
      <c r="AP1496" s="63">
        <v>0</v>
      </c>
      <c r="AQ1496" s="63">
        <v>0</v>
      </c>
      <c r="AR1496" s="63">
        <v>0</v>
      </c>
      <c r="AS1496" s="63">
        <v>0</v>
      </c>
      <c r="AT1496" s="63">
        <v>0</v>
      </c>
      <c r="AU1496" s="63">
        <v>0</v>
      </c>
      <c r="AV1496" s="63">
        <v>0</v>
      </c>
      <c r="AW1496" s="63">
        <v>0</v>
      </c>
      <c r="AX1496" s="63">
        <v>0</v>
      </c>
      <c r="AY1496" s="63">
        <v>0</v>
      </c>
      <c r="BA1496" s="5">
        <f>IF(Q1496&gt;0,RANK(Q1496,(N1496:P1496,Q1496:AE1496)),0)</f>
        <v>4</v>
      </c>
      <c r="BB1496" s="5">
        <f>IF(R1496&gt;0,RANK(R1496,(N1496:P1496,Q1496:AE1496)),0)</f>
        <v>8</v>
      </c>
      <c r="BC1496" s="5">
        <f>IF(T1496&gt;0,RANK(T1496,(N1496:P1496,Q1496:AE1496)),0)</f>
        <v>0</v>
      </c>
      <c r="BD1496" s="5">
        <f>IF(S1496&gt;0,RANK(S1496,(N1496:P1496,Q1496:AE1496)),0)</f>
        <v>6</v>
      </c>
      <c r="BE1496" s="2">
        <f t="shared" ref="BE1496:BE1527" si="620">IF($C1496=0,"-",Q1496/$C1496)</f>
        <v>2.5752454530822469E-3</v>
      </c>
      <c r="BF1496" s="2">
        <f t="shared" ref="BF1496:BF1527" si="621">IF($C1496=0,"-",R1496/$C1496)</f>
        <v>8.047642040882022E-4</v>
      </c>
      <c r="BG1496" s="2">
        <f t="shared" ref="BG1496:BG1527" si="622">IF($C1496=0,"-",T1496/$C1496)</f>
        <v>0</v>
      </c>
      <c r="BH1496" s="2">
        <f t="shared" ref="BH1496:BH1527" si="623">IF($C1496=0,"-",S1496/$C1496)</f>
        <v>1.2876227265411235E-3</v>
      </c>
      <c r="BJ1496" t="s">
        <v>2790</v>
      </c>
      <c r="BK1496" t="s">
        <v>1112</v>
      </c>
      <c r="BL1496">
        <v>3</v>
      </c>
      <c r="BN1496" s="112">
        <v>28</v>
      </c>
      <c r="BO1496" s="114">
        <v>65</v>
      </c>
      <c r="BP1496" s="118">
        <f t="shared" si="602"/>
        <v>28065</v>
      </c>
      <c r="BQ1496" s="118">
        <f t="shared" si="601"/>
        <v>28065</v>
      </c>
      <c r="BR1496" s="5" t="s">
        <v>3151</v>
      </c>
      <c r="CE1496" s="63">
        <v>0</v>
      </c>
    </row>
    <row r="1497" spans="1:83" ht="15" hidden="1" customHeight="1" outlineLevel="1">
      <c r="A1497" t="s">
        <v>241</v>
      </c>
      <c r="B1497" t="s">
        <v>1112</v>
      </c>
      <c r="C1497" s="1">
        <f t="shared" si="615"/>
        <v>30091</v>
      </c>
      <c r="D1497" s="5">
        <f>IF(N1497&gt;0, RANK(N1497,(N1497:P1497,Q1497:AE1497)),0)</f>
        <v>2</v>
      </c>
      <c r="E1497" s="5">
        <f>IF(O1497&gt;0,RANK(O1497,(N1497:P1497,Q1497:AE1497)),0)</f>
        <v>1</v>
      </c>
      <c r="F1497" s="5">
        <f>IF(P1497&gt;0,RANK(P1497,(N1497:P1497,Q1497:AE1497)),0)</f>
        <v>9</v>
      </c>
      <c r="G1497" s="129">
        <f t="shared" si="613"/>
        <v>12709</v>
      </c>
      <c r="H1497" s="134">
        <f t="shared" si="614"/>
        <v>0.4223521983317271</v>
      </c>
      <c r="I1497" s="2"/>
      <c r="J1497" s="2">
        <f t="shared" si="616"/>
        <v>0.28304144096241401</v>
      </c>
      <c r="K1497" s="2">
        <f t="shared" si="617"/>
        <v>0.70539363929414112</v>
      </c>
      <c r="L1497" s="2">
        <f t="shared" si="618"/>
        <v>2.9909275198564356E-4</v>
      </c>
      <c r="M1497" s="2">
        <f t="shared" si="619"/>
        <v>1.1265826991459225E-2</v>
      </c>
      <c r="N1497" s="63">
        <v>8517</v>
      </c>
      <c r="O1497" s="63">
        <v>21226</v>
      </c>
      <c r="P1497" s="63">
        <v>9</v>
      </c>
      <c r="Q1497" s="63">
        <v>169</v>
      </c>
      <c r="R1497" s="63">
        <v>24</v>
      </c>
      <c r="S1497" s="63">
        <v>30</v>
      </c>
      <c r="T1497" s="63">
        <v>0</v>
      </c>
      <c r="U1497" s="63">
        <v>69</v>
      </c>
      <c r="V1497" s="63">
        <v>0</v>
      </c>
      <c r="W1497" s="63">
        <v>0</v>
      </c>
      <c r="X1497" s="63">
        <v>0</v>
      </c>
      <c r="Y1497" s="63">
        <v>0</v>
      </c>
      <c r="Z1497" s="63">
        <v>21</v>
      </c>
      <c r="AA1497" s="63">
        <v>26</v>
      </c>
      <c r="AB1497" s="63">
        <v>0</v>
      </c>
      <c r="AC1497" s="63">
        <v>0</v>
      </c>
      <c r="AD1497" s="63">
        <v>0</v>
      </c>
      <c r="AE1497" s="63">
        <v>0</v>
      </c>
      <c r="AF1497" s="63">
        <v>0</v>
      </c>
      <c r="AG1497" s="63">
        <v>0</v>
      </c>
      <c r="AH1497" s="63">
        <v>0</v>
      </c>
      <c r="AI1497" s="63">
        <v>0</v>
      </c>
      <c r="AJ1497" s="63">
        <v>0</v>
      </c>
      <c r="AK1497" s="63">
        <v>0</v>
      </c>
      <c r="AL1497" s="63">
        <v>0</v>
      </c>
      <c r="AM1497" s="63">
        <v>0</v>
      </c>
      <c r="AN1497" s="63">
        <v>0</v>
      </c>
      <c r="AO1497" s="63">
        <v>0</v>
      </c>
      <c r="AP1497" s="63">
        <v>0</v>
      </c>
      <c r="AQ1497" s="63">
        <v>0</v>
      </c>
      <c r="AR1497" s="63">
        <v>0</v>
      </c>
      <c r="AS1497" s="63">
        <v>0</v>
      </c>
      <c r="AT1497" s="63">
        <v>0</v>
      </c>
      <c r="AU1497" s="63">
        <v>0</v>
      </c>
      <c r="AV1497" s="63">
        <v>0</v>
      </c>
      <c r="AW1497" s="63">
        <v>0</v>
      </c>
      <c r="AX1497" s="63">
        <v>0</v>
      </c>
      <c r="AY1497" s="63">
        <v>0</v>
      </c>
      <c r="BA1497" s="5">
        <f>IF(Q1497&gt;0,RANK(Q1497,(N1497:P1497,Q1497:AE1497)),0)</f>
        <v>3</v>
      </c>
      <c r="BB1497" s="5">
        <f>IF(R1497&gt;0,RANK(R1497,(N1497:P1497,Q1497:AE1497)),0)</f>
        <v>7</v>
      </c>
      <c r="BC1497" s="5">
        <f>IF(T1497&gt;0,RANK(T1497,(N1497:P1497,Q1497:AE1497)),0)</f>
        <v>0</v>
      </c>
      <c r="BD1497" s="5">
        <f>IF(S1497&gt;0,RANK(S1497,(N1497:P1497,Q1497:AE1497)),0)</f>
        <v>5</v>
      </c>
      <c r="BE1497" s="2">
        <f t="shared" si="620"/>
        <v>5.616297231730418E-3</v>
      </c>
      <c r="BF1497" s="2">
        <f t="shared" si="621"/>
        <v>7.9758067196171608E-4</v>
      </c>
      <c r="BG1497" s="2">
        <f t="shared" si="622"/>
        <v>0</v>
      </c>
      <c r="BH1497" s="2">
        <f t="shared" si="623"/>
        <v>9.9697583995214515E-4</v>
      </c>
      <c r="BJ1497" t="s">
        <v>241</v>
      </c>
      <c r="BK1497" t="s">
        <v>1112</v>
      </c>
      <c r="BL1497">
        <v>4</v>
      </c>
      <c r="BN1497" s="112">
        <v>28</v>
      </c>
      <c r="BO1497" s="114">
        <v>67</v>
      </c>
      <c r="BP1497" s="118">
        <f t="shared" si="602"/>
        <v>28067</v>
      </c>
      <c r="BQ1497" s="118">
        <f t="shared" si="601"/>
        <v>28067</v>
      </c>
      <c r="BR1497" s="5" t="s">
        <v>3151</v>
      </c>
      <c r="CE1497" s="63">
        <v>0</v>
      </c>
    </row>
    <row r="1498" spans="1:83" ht="15" hidden="1" customHeight="1" outlineLevel="1">
      <c r="A1498" t="s">
        <v>1125</v>
      </c>
      <c r="B1498" t="s">
        <v>1112</v>
      </c>
      <c r="C1498" s="1">
        <f t="shared" si="615"/>
        <v>4731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>IF(P1498&gt;0,RANK(P1498,(N1498:P1498,Q1498:AE1498)),0)</f>
        <v>9</v>
      </c>
      <c r="G1498" s="129">
        <f t="shared" si="613"/>
        <v>1100</v>
      </c>
      <c r="H1498" s="134">
        <f t="shared" si="614"/>
        <v>0.23250898330162756</v>
      </c>
      <c r="I1498" s="2"/>
      <c r="J1498" s="2">
        <f t="shared" si="616"/>
        <v>0.61023039526527156</v>
      </c>
      <c r="K1498" s="2">
        <f t="shared" si="617"/>
        <v>0.37772141196364406</v>
      </c>
      <c r="L1498" s="2">
        <f t="shared" si="618"/>
        <v>1.0568590150073979E-3</v>
      </c>
      <c r="M1498" s="2">
        <f t="shared" si="619"/>
        <v>1.0991333756076978E-2</v>
      </c>
      <c r="N1498" s="63">
        <v>2887</v>
      </c>
      <c r="O1498" s="63">
        <v>1787</v>
      </c>
      <c r="P1498" s="63">
        <v>5</v>
      </c>
      <c r="Q1498" s="63">
        <v>10</v>
      </c>
      <c r="R1498" s="63">
        <v>9</v>
      </c>
      <c r="S1498" s="63">
        <v>9</v>
      </c>
      <c r="T1498" s="63">
        <v>0</v>
      </c>
      <c r="U1498" s="63">
        <v>9</v>
      </c>
      <c r="V1498" s="63">
        <v>0</v>
      </c>
      <c r="W1498" s="63">
        <v>0</v>
      </c>
      <c r="X1498" s="63">
        <v>0</v>
      </c>
      <c r="Y1498" s="63">
        <v>0</v>
      </c>
      <c r="Z1498" s="63">
        <v>6</v>
      </c>
      <c r="AA1498" s="63">
        <v>9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0</v>
      </c>
      <c r="AP1498" s="63">
        <v>0</v>
      </c>
      <c r="AQ1498" s="63">
        <v>0</v>
      </c>
      <c r="AR1498" s="63">
        <v>0</v>
      </c>
      <c r="AS1498" s="63">
        <v>0</v>
      </c>
      <c r="AT1498" s="63">
        <v>0</v>
      </c>
      <c r="AU1498" s="63">
        <v>0</v>
      </c>
      <c r="AV1498" s="63">
        <v>0</v>
      </c>
      <c r="AW1498" s="63">
        <v>0</v>
      </c>
      <c r="AX1498" s="63">
        <v>0</v>
      </c>
      <c r="AY1498" s="63">
        <v>0</v>
      </c>
      <c r="BA1498" s="5">
        <f>IF(Q1498&gt;0,RANK(Q1498,(N1498:P1498,Q1498:AE1498)),0)</f>
        <v>3</v>
      </c>
      <c r="BB1498" s="5">
        <f>IF(R1498&gt;0,RANK(R1498,(N1498:P1498,Q1498:AE1498)),0)</f>
        <v>4</v>
      </c>
      <c r="BC1498" s="5">
        <f>IF(T1498&gt;0,RANK(T1498,(N1498:P1498,Q1498:AE1498)),0)</f>
        <v>0</v>
      </c>
      <c r="BD1498" s="5">
        <f>IF(S1498&gt;0,RANK(S1498,(N1498:P1498,Q1498:AE1498)),0)</f>
        <v>4</v>
      </c>
      <c r="BE1498" s="2">
        <f t="shared" si="620"/>
        <v>2.1137180300147959E-3</v>
      </c>
      <c r="BF1498" s="2">
        <f t="shared" si="621"/>
        <v>1.9023462270133164E-3</v>
      </c>
      <c r="BG1498" s="2">
        <f t="shared" si="622"/>
        <v>0</v>
      </c>
      <c r="BH1498" s="2">
        <f t="shared" si="623"/>
        <v>1.9023462270133164E-3</v>
      </c>
      <c r="BJ1498" t="s">
        <v>1125</v>
      </c>
      <c r="BK1498" t="s">
        <v>1112</v>
      </c>
      <c r="BL1498">
        <v>3</v>
      </c>
      <c r="BN1498" s="112">
        <v>28</v>
      </c>
      <c r="BO1498" s="114">
        <v>69</v>
      </c>
      <c r="BP1498" s="118">
        <f t="shared" si="602"/>
        <v>28069</v>
      </c>
      <c r="BQ1498" s="118">
        <f t="shared" si="601"/>
        <v>28069</v>
      </c>
      <c r="BR1498" s="5" t="s">
        <v>3151</v>
      </c>
      <c r="CE1498" s="63">
        <v>0</v>
      </c>
    </row>
    <row r="1499" spans="1:83" ht="15" hidden="1" customHeight="1" outlineLevel="1">
      <c r="A1499" t="s">
        <v>496</v>
      </c>
      <c r="B1499" t="s">
        <v>1112</v>
      </c>
      <c r="C1499" s="1">
        <f t="shared" si="615"/>
        <v>23423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9</v>
      </c>
      <c r="G1499" s="129">
        <f t="shared" si="613"/>
        <v>2879</v>
      </c>
      <c r="H1499" s="134">
        <f t="shared" si="614"/>
        <v>0.12291337574179226</v>
      </c>
      <c r="I1499" s="2"/>
      <c r="J1499" s="2">
        <f t="shared" si="616"/>
        <v>0.42991931007983608</v>
      </c>
      <c r="K1499" s="2">
        <f t="shared" si="617"/>
        <v>0.55283268582162837</v>
      </c>
      <c r="L1499" s="2">
        <f t="shared" si="618"/>
        <v>3.4154463561456689E-4</v>
      </c>
      <c r="M1499" s="2">
        <f t="shared" si="619"/>
        <v>1.6906459462920985E-2</v>
      </c>
      <c r="N1499" s="63">
        <v>10070</v>
      </c>
      <c r="O1499" s="63">
        <v>12949</v>
      </c>
      <c r="P1499" s="63">
        <v>8</v>
      </c>
      <c r="Q1499" s="63">
        <v>242</v>
      </c>
      <c r="R1499" s="63">
        <v>40</v>
      </c>
      <c r="S1499" s="63">
        <v>16</v>
      </c>
      <c r="T1499" s="63">
        <v>0</v>
      </c>
      <c r="U1499" s="63">
        <v>55</v>
      </c>
      <c r="V1499" s="63">
        <v>0</v>
      </c>
      <c r="W1499" s="63">
        <v>0</v>
      </c>
      <c r="X1499" s="63">
        <v>0</v>
      </c>
      <c r="Y1499" s="63">
        <v>0</v>
      </c>
      <c r="Z1499" s="63">
        <v>29</v>
      </c>
      <c r="AA1499" s="63">
        <v>14</v>
      </c>
      <c r="AB1499" s="63">
        <v>0</v>
      </c>
      <c r="AC1499" s="63">
        <v>0</v>
      </c>
      <c r="AD1499" s="63">
        <v>0</v>
      </c>
      <c r="AE1499" s="63">
        <v>0</v>
      </c>
      <c r="AF1499" s="63">
        <v>0</v>
      </c>
      <c r="AG1499" s="63">
        <v>0</v>
      </c>
      <c r="AH1499" s="63">
        <v>0</v>
      </c>
      <c r="AI1499" s="63">
        <v>0</v>
      </c>
      <c r="AJ1499" s="63">
        <v>0</v>
      </c>
      <c r="AK1499" s="63">
        <v>0</v>
      </c>
      <c r="AL1499" s="63">
        <v>0</v>
      </c>
      <c r="AM1499" s="63">
        <v>0</v>
      </c>
      <c r="AN1499" s="63">
        <v>0</v>
      </c>
      <c r="AO1499" s="63">
        <v>0</v>
      </c>
      <c r="AP1499" s="63">
        <v>0</v>
      </c>
      <c r="AQ1499" s="63">
        <v>0</v>
      </c>
      <c r="AR1499" s="63">
        <v>0</v>
      </c>
      <c r="AS1499" s="63">
        <v>0</v>
      </c>
      <c r="AT1499" s="63">
        <v>0</v>
      </c>
      <c r="AU1499" s="63">
        <v>0</v>
      </c>
      <c r="AV1499" s="63">
        <v>0</v>
      </c>
      <c r="AW1499" s="63">
        <v>0</v>
      </c>
      <c r="AX1499" s="63">
        <v>0</v>
      </c>
      <c r="AY1499" s="63">
        <v>0</v>
      </c>
      <c r="BA1499" s="5">
        <f>IF(Q1499&gt;0,RANK(Q1499,(N1499:P1499,Q1499:AE1499)),0)</f>
        <v>3</v>
      </c>
      <c r="BB1499" s="5">
        <f>IF(R1499&gt;0,RANK(R1499,(N1499:P1499,Q1499:AE1499)),0)</f>
        <v>5</v>
      </c>
      <c r="BC1499" s="5">
        <f>IF(T1499&gt;0,RANK(T1499,(N1499:P1499,Q1499:AE1499)),0)</f>
        <v>0</v>
      </c>
      <c r="BD1499" s="5">
        <f>IF(S1499&gt;0,RANK(S1499,(N1499:P1499,Q1499:AE1499)),0)</f>
        <v>7</v>
      </c>
      <c r="BE1499" s="2">
        <f t="shared" si="620"/>
        <v>1.0331725227340648E-2</v>
      </c>
      <c r="BF1499" s="2">
        <f t="shared" si="621"/>
        <v>1.7077231780728344E-3</v>
      </c>
      <c r="BG1499" s="2">
        <f t="shared" si="622"/>
        <v>0</v>
      </c>
      <c r="BH1499" s="2">
        <f t="shared" si="623"/>
        <v>6.8308927122913378E-4</v>
      </c>
      <c r="BJ1499" t="s">
        <v>496</v>
      </c>
      <c r="BK1499" t="s">
        <v>1112</v>
      </c>
      <c r="BL1499">
        <v>1</v>
      </c>
      <c r="BN1499" s="112">
        <v>28</v>
      </c>
      <c r="BO1499" s="114">
        <v>71</v>
      </c>
      <c r="BP1499" s="118">
        <f t="shared" si="602"/>
        <v>28071</v>
      </c>
      <c r="BQ1499" s="118">
        <f t="shared" si="601"/>
        <v>28071</v>
      </c>
      <c r="BR1499" s="5" t="s">
        <v>3151</v>
      </c>
      <c r="CE1499" s="63">
        <v>0</v>
      </c>
    </row>
    <row r="1500" spans="1:83" ht="15" hidden="1" customHeight="1" outlineLevel="1">
      <c r="A1500" t="s">
        <v>310</v>
      </c>
      <c r="B1500" t="s">
        <v>1112</v>
      </c>
      <c r="C1500" s="1">
        <f t="shared" si="615"/>
        <v>28530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10</v>
      </c>
      <c r="G1500" s="129">
        <f t="shared" si="613"/>
        <v>13364</v>
      </c>
      <c r="H1500" s="134">
        <f t="shared" si="614"/>
        <v>0.46841920785138452</v>
      </c>
      <c r="I1500" s="2"/>
      <c r="J1500" s="2">
        <f t="shared" si="616"/>
        <v>0.25727304591657901</v>
      </c>
      <c r="K1500" s="2">
        <f t="shared" si="617"/>
        <v>0.72569225376796354</v>
      </c>
      <c r="L1500" s="2">
        <f t="shared" si="618"/>
        <v>3.505082369435682E-4</v>
      </c>
      <c r="M1500" s="2">
        <f t="shared" si="619"/>
        <v>1.6684192078513828E-2</v>
      </c>
      <c r="N1500" s="63">
        <v>7340</v>
      </c>
      <c r="O1500" s="63">
        <v>20704</v>
      </c>
      <c r="P1500" s="63">
        <v>10</v>
      </c>
      <c r="Q1500" s="63">
        <v>264</v>
      </c>
      <c r="R1500" s="63">
        <v>32</v>
      </c>
      <c r="S1500" s="63">
        <v>21</v>
      </c>
      <c r="T1500" s="63">
        <v>0</v>
      </c>
      <c r="U1500" s="63">
        <v>66</v>
      </c>
      <c r="V1500" s="63">
        <v>0</v>
      </c>
      <c r="W1500" s="63">
        <v>45</v>
      </c>
      <c r="X1500" s="63">
        <v>0</v>
      </c>
      <c r="Y1500" s="63">
        <v>0</v>
      </c>
      <c r="Z1500" s="63">
        <v>29</v>
      </c>
      <c r="AA1500" s="63">
        <v>19</v>
      </c>
      <c r="AB1500" s="63">
        <v>0</v>
      </c>
      <c r="AC1500" s="63">
        <v>0</v>
      </c>
      <c r="AD1500" s="63">
        <v>0</v>
      </c>
      <c r="AE1500" s="63">
        <v>0</v>
      </c>
      <c r="AF1500" s="63">
        <v>0</v>
      </c>
      <c r="AG1500" s="63">
        <v>0</v>
      </c>
      <c r="AH1500" s="63">
        <v>0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0</v>
      </c>
      <c r="AP1500" s="63">
        <v>0</v>
      </c>
      <c r="AQ1500" s="63">
        <v>0</v>
      </c>
      <c r="AR1500" s="63">
        <v>0</v>
      </c>
      <c r="AS1500" s="63">
        <v>0</v>
      </c>
      <c r="AT1500" s="63">
        <v>0</v>
      </c>
      <c r="AU1500" s="63">
        <v>0</v>
      </c>
      <c r="AV1500" s="63">
        <v>0</v>
      </c>
      <c r="AW1500" s="63">
        <v>0</v>
      </c>
      <c r="AX1500" s="63">
        <v>0</v>
      </c>
      <c r="AY1500" s="63">
        <v>0</v>
      </c>
      <c r="BA1500" s="5">
        <f>IF(Q1500&gt;0,RANK(Q1500,(N1500:P1500,Q1500:AE1500)),0)</f>
        <v>3</v>
      </c>
      <c r="BB1500" s="5">
        <f>IF(R1500&gt;0,RANK(R1500,(N1500:P1500,Q1500:AE1500)),0)</f>
        <v>6</v>
      </c>
      <c r="BC1500" s="5">
        <f>IF(T1500&gt;0,RANK(T1500,(N1500:P1500,Q1500:AE1500)),0)</f>
        <v>0</v>
      </c>
      <c r="BD1500" s="5">
        <f>IF(S1500&gt;0,RANK(S1500,(N1500:P1500,Q1500:AE1500)),0)</f>
        <v>8</v>
      </c>
      <c r="BE1500" s="2">
        <f t="shared" si="620"/>
        <v>9.2534174553101992E-3</v>
      </c>
      <c r="BF1500" s="2">
        <f t="shared" si="621"/>
        <v>1.1216263582194182E-3</v>
      </c>
      <c r="BG1500" s="2">
        <f t="shared" si="622"/>
        <v>0</v>
      </c>
      <c r="BH1500" s="2">
        <f t="shared" si="623"/>
        <v>7.3606729758149316E-4</v>
      </c>
      <c r="BJ1500" t="s">
        <v>310</v>
      </c>
      <c r="BK1500" t="s">
        <v>1112</v>
      </c>
      <c r="BL1500">
        <v>4</v>
      </c>
      <c r="BN1500" s="112">
        <v>28</v>
      </c>
      <c r="BO1500" s="114">
        <v>73</v>
      </c>
      <c r="BP1500" s="118">
        <f t="shared" si="602"/>
        <v>28073</v>
      </c>
      <c r="BQ1500" s="118">
        <f t="shared" si="601"/>
        <v>28073</v>
      </c>
      <c r="BR1500" s="5" t="s">
        <v>3151</v>
      </c>
      <c r="CE1500" s="63">
        <v>45</v>
      </c>
    </row>
    <row r="1501" spans="1:83" ht="15" hidden="1" customHeight="1" outlineLevel="1">
      <c r="A1501" t="s">
        <v>1456</v>
      </c>
      <c r="B1501" t="s">
        <v>1112</v>
      </c>
      <c r="C1501" s="1">
        <f t="shared" si="615"/>
        <v>31264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10</v>
      </c>
      <c r="G1501" s="129">
        <f t="shared" si="613"/>
        <v>5007</v>
      </c>
      <c r="H1501" s="134">
        <f t="shared" si="614"/>
        <v>0.16015225179119755</v>
      </c>
      <c r="I1501" s="2"/>
      <c r="J1501" s="2">
        <f t="shared" si="616"/>
        <v>0.41453428863868985</v>
      </c>
      <c r="K1501" s="2">
        <f t="shared" si="617"/>
        <v>0.57468654042988743</v>
      </c>
      <c r="L1501" s="2">
        <f t="shared" si="618"/>
        <v>4.4779938587512794E-4</v>
      </c>
      <c r="M1501" s="2">
        <f t="shared" si="619"/>
        <v>1.0331371545547649E-2</v>
      </c>
      <c r="N1501" s="63">
        <v>12960</v>
      </c>
      <c r="O1501" s="63">
        <v>17967</v>
      </c>
      <c r="P1501" s="63">
        <v>14</v>
      </c>
      <c r="Q1501" s="63">
        <v>149</v>
      </c>
      <c r="R1501" s="63">
        <v>25</v>
      </c>
      <c r="S1501" s="63">
        <v>25</v>
      </c>
      <c r="T1501" s="63">
        <v>0</v>
      </c>
      <c r="U1501" s="63">
        <v>67</v>
      </c>
      <c r="V1501" s="63">
        <v>0</v>
      </c>
      <c r="W1501" s="63">
        <v>17</v>
      </c>
      <c r="X1501" s="63">
        <v>0</v>
      </c>
      <c r="Y1501" s="63">
        <v>0</v>
      </c>
      <c r="Z1501" s="63">
        <v>16</v>
      </c>
      <c r="AA1501" s="63">
        <v>24</v>
      </c>
      <c r="AB1501" s="63">
        <v>0</v>
      </c>
      <c r="AC1501" s="63">
        <v>0</v>
      </c>
      <c r="AD1501" s="63">
        <v>0</v>
      </c>
      <c r="AE1501" s="63">
        <v>0</v>
      </c>
      <c r="AF1501" s="63">
        <v>0</v>
      </c>
      <c r="AG1501" s="63">
        <v>0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0</v>
      </c>
      <c r="AP1501" s="63">
        <v>0</v>
      </c>
      <c r="AQ1501" s="63">
        <v>0</v>
      </c>
      <c r="AR1501" s="63">
        <v>0</v>
      </c>
      <c r="AS1501" s="63">
        <v>0</v>
      </c>
      <c r="AT1501" s="63">
        <v>0</v>
      </c>
      <c r="AU1501" s="63">
        <v>0</v>
      </c>
      <c r="AV1501" s="63">
        <v>0</v>
      </c>
      <c r="AW1501" s="63">
        <v>0</v>
      </c>
      <c r="AX1501" s="63">
        <v>0</v>
      </c>
      <c r="AY1501" s="63">
        <v>0</v>
      </c>
      <c r="BA1501" s="5">
        <f>IF(Q1501&gt;0,RANK(Q1501,(N1501:P1501,Q1501:AE1501)),0)</f>
        <v>3</v>
      </c>
      <c r="BB1501" s="5">
        <f>IF(R1501&gt;0,RANK(R1501,(N1501:P1501,Q1501:AE1501)),0)</f>
        <v>5</v>
      </c>
      <c r="BC1501" s="5">
        <f>IF(T1501&gt;0,RANK(T1501,(N1501:P1501,Q1501:AE1501)),0)</f>
        <v>0</v>
      </c>
      <c r="BD1501" s="5">
        <f>IF(S1501&gt;0,RANK(S1501,(N1501:P1501,Q1501:AE1501)),0)</f>
        <v>5</v>
      </c>
      <c r="BE1501" s="2">
        <f t="shared" si="620"/>
        <v>4.7658648925281476E-3</v>
      </c>
      <c r="BF1501" s="2">
        <f t="shared" si="621"/>
        <v>7.9964176049129995E-4</v>
      </c>
      <c r="BG1501" s="2">
        <f t="shared" si="622"/>
        <v>0</v>
      </c>
      <c r="BH1501" s="2">
        <f t="shared" si="623"/>
        <v>7.9964176049129995E-4</v>
      </c>
      <c r="BJ1501" t="s">
        <v>1456</v>
      </c>
      <c r="BK1501" t="s">
        <v>1112</v>
      </c>
      <c r="BL1501">
        <v>3</v>
      </c>
      <c r="BN1501" s="112">
        <v>28</v>
      </c>
      <c r="BO1501" s="114">
        <v>75</v>
      </c>
      <c r="BP1501" s="118">
        <f t="shared" si="602"/>
        <v>28075</v>
      </c>
      <c r="BQ1501" s="118">
        <f t="shared" si="601"/>
        <v>28075</v>
      </c>
      <c r="BR1501" s="5" t="s">
        <v>3151</v>
      </c>
      <c r="CE1501" s="63">
        <v>17</v>
      </c>
    </row>
    <row r="1502" spans="1:83" ht="15" hidden="1" customHeight="1" outlineLevel="1">
      <c r="A1502" t="s">
        <v>548</v>
      </c>
      <c r="B1502" t="s">
        <v>1112</v>
      </c>
      <c r="C1502" s="1">
        <f t="shared" si="615"/>
        <v>6613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9</v>
      </c>
      <c r="G1502" s="129">
        <f t="shared" si="613"/>
        <v>2025</v>
      </c>
      <c r="H1502" s="134">
        <f t="shared" si="614"/>
        <v>0.30621503099954633</v>
      </c>
      <c r="I1502" s="2"/>
      <c r="J1502" s="2">
        <f t="shared" si="616"/>
        <v>0.34175109632541961</v>
      </c>
      <c r="K1502" s="2">
        <f t="shared" si="617"/>
        <v>0.64796612732496595</v>
      </c>
      <c r="L1502" s="2">
        <f t="shared" si="618"/>
        <v>1.5121729925903524E-4</v>
      </c>
      <c r="M1502" s="2">
        <f t="shared" si="619"/>
        <v>1.0131559050355463E-2</v>
      </c>
      <c r="N1502" s="63">
        <v>2260</v>
      </c>
      <c r="O1502" s="63">
        <v>4285</v>
      </c>
      <c r="P1502" s="63">
        <v>1</v>
      </c>
      <c r="Q1502" s="63">
        <v>19</v>
      </c>
      <c r="R1502" s="63">
        <v>8</v>
      </c>
      <c r="S1502" s="63">
        <v>11</v>
      </c>
      <c r="T1502" s="63">
        <v>0</v>
      </c>
      <c r="U1502" s="63">
        <v>19</v>
      </c>
      <c r="V1502" s="63">
        <v>0</v>
      </c>
      <c r="W1502" s="63">
        <v>0</v>
      </c>
      <c r="X1502" s="63">
        <v>0</v>
      </c>
      <c r="Y1502" s="63">
        <v>0</v>
      </c>
      <c r="Z1502" s="63">
        <v>5</v>
      </c>
      <c r="AA1502" s="63">
        <v>5</v>
      </c>
      <c r="AB1502" s="63">
        <v>0</v>
      </c>
      <c r="AC1502" s="63">
        <v>0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0</v>
      </c>
      <c r="AM1502" s="63">
        <v>0</v>
      </c>
      <c r="AN1502" s="63">
        <v>0</v>
      </c>
      <c r="AO1502" s="63">
        <v>0</v>
      </c>
      <c r="AP1502" s="63">
        <v>0</v>
      </c>
      <c r="AQ1502" s="63">
        <v>0</v>
      </c>
      <c r="AR1502" s="63">
        <v>0</v>
      </c>
      <c r="AS1502" s="63">
        <v>0</v>
      </c>
      <c r="AT1502" s="63">
        <v>0</v>
      </c>
      <c r="AU1502" s="63">
        <v>0</v>
      </c>
      <c r="AV1502" s="63">
        <v>0</v>
      </c>
      <c r="AW1502" s="63">
        <v>0</v>
      </c>
      <c r="AX1502" s="63">
        <v>0</v>
      </c>
      <c r="AY1502" s="63">
        <v>0</v>
      </c>
      <c r="BA1502" s="5">
        <f>IF(Q1502&gt;0,RANK(Q1502,(N1502:P1502,Q1502:AE1502)),0)</f>
        <v>3</v>
      </c>
      <c r="BB1502" s="5">
        <f>IF(R1502&gt;0,RANK(R1502,(N1502:P1502,Q1502:AE1502)),0)</f>
        <v>6</v>
      </c>
      <c r="BC1502" s="5">
        <f>IF(T1502&gt;0,RANK(T1502,(N1502:P1502,Q1502:AE1502)),0)</f>
        <v>0</v>
      </c>
      <c r="BD1502" s="5">
        <f>IF(S1502&gt;0,RANK(S1502,(N1502:P1502,Q1502:AE1502)),0)</f>
        <v>5</v>
      </c>
      <c r="BE1502" s="2">
        <f t="shared" si="620"/>
        <v>2.8731286859216693E-3</v>
      </c>
      <c r="BF1502" s="2">
        <f t="shared" si="621"/>
        <v>1.2097383940722819E-3</v>
      </c>
      <c r="BG1502" s="2">
        <f t="shared" si="622"/>
        <v>0</v>
      </c>
      <c r="BH1502" s="2">
        <f t="shared" si="623"/>
        <v>1.6633902918493876E-3</v>
      </c>
      <c r="BJ1502" t="s">
        <v>548</v>
      </c>
      <c r="BK1502" t="s">
        <v>1112</v>
      </c>
      <c r="BL1502">
        <v>3</v>
      </c>
      <c r="BN1502" s="112">
        <v>28</v>
      </c>
      <c r="BO1502" s="114">
        <v>77</v>
      </c>
      <c r="BP1502" s="118">
        <f t="shared" si="602"/>
        <v>28077</v>
      </c>
      <c r="BQ1502" s="118">
        <f t="shared" si="601"/>
        <v>28077</v>
      </c>
      <c r="BR1502" s="5" t="s">
        <v>3151</v>
      </c>
      <c r="CE1502" s="63">
        <v>0</v>
      </c>
    </row>
    <row r="1503" spans="1:83" ht="15" hidden="1" customHeight="1" outlineLevel="1">
      <c r="A1503" t="s">
        <v>2793</v>
      </c>
      <c r="B1503" t="s">
        <v>1112</v>
      </c>
      <c r="C1503" s="1">
        <f t="shared" si="615"/>
        <v>9200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9</v>
      </c>
      <c r="G1503" s="129">
        <f t="shared" si="613"/>
        <v>1331</v>
      </c>
      <c r="H1503" s="134">
        <f t="shared" si="614"/>
        <v>0.14467391304347826</v>
      </c>
      <c r="I1503" s="2"/>
      <c r="J1503" s="2">
        <f t="shared" si="616"/>
        <v>0.42358695652173911</v>
      </c>
      <c r="K1503" s="2">
        <f t="shared" si="617"/>
        <v>0.56826086956521737</v>
      </c>
      <c r="L1503" s="2">
        <f t="shared" si="618"/>
        <v>1.0869565217391305E-4</v>
      </c>
      <c r="M1503" s="2">
        <f t="shared" si="619"/>
        <v>8.0434782608695462E-3</v>
      </c>
      <c r="N1503" s="63">
        <v>3897</v>
      </c>
      <c r="O1503" s="63">
        <v>5228</v>
      </c>
      <c r="P1503" s="63">
        <v>1</v>
      </c>
      <c r="Q1503" s="63">
        <v>19</v>
      </c>
      <c r="R1503" s="63">
        <v>6</v>
      </c>
      <c r="S1503" s="63">
        <v>14</v>
      </c>
      <c r="T1503" s="63">
        <v>0</v>
      </c>
      <c r="U1503" s="63">
        <v>23</v>
      </c>
      <c r="V1503" s="63">
        <v>0</v>
      </c>
      <c r="W1503" s="63">
        <v>0</v>
      </c>
      <c r="X1503" s="63">
        <v>0</v>
      </c>
      <c r="Y1503" s="63">
        <v>0</v>
      </c>
      <c r="Z1503" s="63">
        <v>4</v>
      </c>
      <c r="AA1503" s="63">
        <v>8</v>
      </c>
      <c r="AB1503" s="63">
        <v>0</v>
      </c>
      <c r="AC1503" s="63">
        <v>0</v>
      </c>
      <c r="AD1503" s="63">
        <v>0</v>
      </c>
      <c r="AE1503" s="63">
        <v>0</v>
      </c>
      <c r="AF1503" s="63">
        <v>0</v>
      </c>
      <c r="AG1503" s="63">
        <v>0</v>
      </c>
      <c r="AH1503" s="63">
        <v>0</v>
      </c>
      <c r="AI1503" s="63">
        <v>0</v>
      </c>
      <c r="AJ1503" s="63">
        <v>0</v>
      </c>
      <c r="AK1503" s="63">
        <v>0</v>
      </c>
      <c r="AL1503" s="63">
        <v>0</v>
      </c>
      <c r="AM1503" s="63">
        <v>0</v>
      </c>
      <c r="AN1503" s="63">
        <v>0</v>
      </c>
      <c r="AO1503" s="63">
        <v>0</v>
      </c>
      <c r="AP1503" s="63">
        <v>0</v>
      </c>
      <c r="AQ1503" s="63">
        <v>0</v>
      </c>
      <c r="AR1503" s="63">
        <v>0</v>
      </c>
      <c r="AS1503" s="63">
        <v>0</v>
      </c>
      <c r="AT1503" s="63">
        <v>0</v>
      </c>
      <c r="AU1503" s="63">
        <v>0</v>
      </c>
      <c r="AV1503" s="63">
        <v>0</v>
      </c>
      <c r="AW1503" s="63">
        <v>0</v>
      </c>
      <c r="AX1503" s="63">
        <v>0</v>
      </c>
      <c r="AY1503" s="63">
        <v>0</v>
      </c>
      <c r="BA1503" s="5">
        <f>IF(Q1503&gt;0,RANK(Q1503,(N1503:P1503,Q1503:AE1503)),0)</f>
        <v>4</v>
      </c>
      <c r="BB1503" s="5">
        <f>IF(R1503&gt;0,RANK(R1503,(N1503:P1503,Q1503:AE1503)),0)</f>
        <v>7</v>
      </c>
      <c r="BC1503" s="5">
        <f>IF(T1503&gt;0,RANK(T1503,(N1503:P1503,Q1503:AE1503)),0)</f>
        <v>0</v>
      </c>
      <c r="BD1503" s="5">
        <f>IF(S1503&gt;0,RANK(S1503,(N1503:P1503,Q1503:AE1503)),0)</f>
        <v>5</v>
      </c>
      <c r="BE1503" s="2">
        <f t="shared" si="620"/>
        <v>2.0652173913043477E-3</v>
      </c>
      <c r="BF1503" s="2">
        <f t="shared" si="621"/>
        <v>6.5217391304347831E-4</v>
      </c>
      <c r="BG1503" s="2">
        <f t="shared" si="622"/>
        <v>0</v>
      </c>
      <c r="BH1503" s="2">
        <f t="shared" si="623"/>
        <v>1.5217391304347826E-3</v>
      </c>
      <c r="BJ1503" t="s">
        <v>2793</v>
      </c>
      <c r="BK1503" t="s">
        <v>1112</v>
      </c>
      <c r="BL1503">
        <v>2</v>
      </c>
      <c r="BN1503" s="112">
        <v>28</v>
      </c>
      <c r="BO1503" s="114">
        <v>79</v>
      </c>
      <c r="BP1503" s="118">
        <f t="shared" si="602"/>
        <v>28079</v>
      </c>
      <c r="BQ1503" s="118">
        <f t="shared" si="601"/>
        <v>28079</v>
      </c>
      <c r="BR1503" s="5" t="s">
        <v>3151</v>
      </c>
      <c r="CE1503" s="63">
        <v>0</v>
      </c>
    </row>
    <row r="1504" spans="1:83" ht="15" hidden="1" customHeight="1" outlineLevel="1">
      <c r="A1504" t="s">
        <v>97</v>
      </c>
      <c r="B1504" t="s">
        <v>1112</v>
      </c>
      <c r="C1504" s="1">
        <f t="shared" si="615"/>
        <v>36954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>IF(P1504&gt;0,RANK(P1504,(N1504:P1504,Q1504:AE1504)),0)</f>
        <v>9</v>
      </c>
      <c r="G1504" s="129">
        <f t="shared" si="613"/>
        <v>12018</v>
      </c>
      <c r="H1504" s="134">
        <f t="shared" si="614"/>
        <v>0.32521513232667643</v>
      </c>
      <c r="I1504" s="2"/>
      <c r="J1504" s="2">
        <f t="shared" si="616"/>
        <v>0.32984250690047084</v>
      </c>
      <c r="K1504" s="2">
        <f t="shared" si="617"/>
        <v>0.65505763922714721</v>
      </c>
      <c r="L1504" s="2">
        <f t="shared" si="618"/>
        <v>3.2472804026627701E-4</v>
      </c>
      <c r="M1504" s="2">
        <f t="shared" si="619"/>
        <v>1.4775125832115609E-2</v>
      </c>
      <c r="N1504" s="63">
        <v>12189</v>
      </c>
      <c r="O1504" s="63">
        <v>24207</v>
      </c>
      <c r="P1504" s="63">
        <v>12</v>
      </c>
      <c r="Q1504" s="63">
        <v>292</v>
      </c>
      <c r="R1504" s="63">
        <v>44</v>
      </c>
      <c r="S1504" s="63">
        <v>30</v>
      </c>
      <c r="T1504" s="63">
        <v>0</v>
      </c>
      <c r="U1504" s="63">
        <v>116</v>
      </c>
      <c r="V1504" s="63">
        <v>0</v>
      </c>
      <c r="W1504" s="63">
        <v>0</v>
      </c>
      <c r="X1504" s="63">
        <v>0</v>
      </c>
      <c r="Y1504" s="63">
        <v>0</v>
      </c>
      <c r="Z1504" s="63">
        <v>32</v>
      </c>
      <c r="AA1504" s="63">
        <v>32</v>
      </c>
      <c r="AB1504" s="63">
        <v>0</v>
      </c>
      <c r="AC1504" s="63">
        <v>0</v>
      </c>
      <c r="AD1504" s="63">
        <v>0</v>
      </c>
      <c r="AE1504" s="63">
        <v>0</v>
      </c>
      <c r="AF1504" s="63">
        <v>0</v>
      </c>
      <c r="AG1504" s="63">
        <v>0</v>
      </c>
      <c r="AH1504" s="63">
        <v>0</v>
      </c>
      <c r="AI1504" s="63">
        <v>0</v>
      </c>
      <c r="AJ1504" s="63">
        <v>0</v>
      </c>
      <c r="AK1504" s="63">
        <v>0</v>
      </c>
      <c r="AL1504" s="63">
        <v>0</v>
      </c>
      <c r="AM1504" s="63">
        <v>0</v>
      </c>
      <c r="AN1504" s="63">
        <v>0</v>
      </c>
      <c r="AO1504" s="63">
        <v>0</v>
      </c>
      <c r="AP1504" s="63">
        <v>0</v>
      </c>
      <c r="AQ1504" s="63">
        <v>0</v>
      </c>
      <c r="AR1504" s="63">
        <v>0</v>
      </c>
      <c r="AS1504" s="63">
        <v>0</v>
      </c>
      <c r="AT1504" s="63">
        <v>0</v>
      </c>
      <c r="AU1504" s="63">
        <v>0</v>
      </c>
      <c r="AV1504" s="63">
        <v>0</v>
      </c>
      <c r="AW1504" s="63">
        <v>0</v>
      </c>
      <c r="AX1504" s="63">
        <v>0</v>
      </c>
      <c r="AY1504" s="63">
        <v>0</v>
      </c>
      <c r="BA1504" s="5">
        <f>IF(Q1504&gt;0,RANK(Q1504,(N1504:P1504,Q1504:AE1504)),0)</f>
        <v>3</v>
      </c>
      <c r="BB1504" s="5">
        <f>IF(R1504&gt;0,RANK(R1504,(N1504:P1504,Q1504:AE1504)),0)</f>
        <v>5</v>
      </c>
      <c r="BC1504" s="5">
        <f>IF(T1504&gt;0,RANK(T1504,(N1504:P1504,Q1504:AE1504)),0)</f>
        <v>0</v>
      </c>
      <c r="BD1504" s="5">
        <f>IF(S1504&gt;0,RANK(S1504,(N1504:P1504,Q1504:AE1504)),0)</f>
        <v>8</v>
      </c>
      <c r="BE1504" s="2">
        <f t="shared" si="620"/>
        <v>7.9017156464794066E-3</v>
      </c>
      <c r="BF1504" s="2">
        <f t="shared" si="621"/>
        <v>1.1906694809763489E-3</v>
      </c>
      <c r="BG1504" s="2">
        <f t="shared" si="622"/>
        <v>0</v>
      </c>
      <c r="BH1504" s="2">
        <f t="shared" si="623"/>
        <v>8.1182010066569246E-4</v>
      </c>
      <c r="BJ1504" t="s">
        <v>97</v>
      </c>
      <c r="BK1504" t="s">
        <v>1112</v>
      </c>
      <c r="BL1504">
        <v>1</v>
      </c>
      <c r="BN1504" s="112">
        <v>28</v>
      </c>
      <c r="BO1504" s="114">
        <v>81</v>
      </c>
      <c r="BP1504" s="118">
        <f t="shared" si="602"/>
        <v>28081</v>
      </c>
      <c r="BQ1504" s="118">
        <f t="shared" si="601"/>
        <v>28081</v>
      </c>
      <c r="BR1504" s="5" t="s">
        <v>3151</v>
      </c>
      <c r="CE1504" s="63">
        <v>0</v>
      </c>
    </row>
    <row r="1505" spans="1:83" ht="15" hidden="1" customHeight="1" outlineLevel="1">
      <c r="A1505" t="s">
        <v>3182</v>
      </c>
      <c r="B1505" t="s">
        <v>1112</v>
      </c>
      <c r="C1505" s="1">
        <f t="shared" si="615"/>
        <v>10893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>IF(P1505&gt;0,RANK(P1505,(N1505:P1505,Q1505:AE1505)),0)</f>
        <v>9</v>
      </c>
      <c r="G1505" s="129">
        <f t="shared" si="613"/>
        <v>4519</v>
      </c>
      <c r="H1505" s="134">
        <f t="shared" si="614"/>
        <v>0.41485357569081061</v>
      </c>
      <c r="I1505" s="2"/>
      <c r="J1505" s="2">
        <f t="shared" si="616"/>
        <v>0.70210226751124571</v>
      </c>
      <c r="K1505" s="2">
        <f t="shared" si="617"/>
        <v>0.28724869182043516</v>
      </c>
      <c r="L1505" s="2">
        <f t="shared" si="618"/>
        <v>5.50812448361333E-4</v>
      </c>
      <c r="M1505" s="2">
        <f t="shared" si="619"/>
        <v>1.0098228219957787E-2</v>
      </c>
      <c r="N1505" s="63">
        <v>7648</v>
      </c>
      <c r="O1505" s="63">
        <v>3129</v>
      </c>
      <c r="P1505" s="63">
        <v>6</v>
      </c>
      <c r="Q1505" s="63">
        <v>31</v>
      </c>
      <c r="R1505" s="63">
        <v>9</v>
      </c>
      <c r="S1505" s="63">
        <v>13</v>
      </c>
      <c r="T1505" s="63">
        <v>0</v>
      </c>
      <c r="U1505" s="63">
        <v>39</v>
      </c>
      <c r="V1505" s="63">
        <v>0</v>
      </c>
      <c r="W1505" s="63">
        <v>0</v>
      </c>
      <c r="X1505" s="63">
        <v>0</v>
      </c>
      <c r="Y1505" s="63">
        <v>0</v>
      </c>
      <c r="Z1505" s="63">
        <v>9</v>
      </c>
      <c r="AA1505" s="63">
        <v>9</v>
      </c>
      <c r="AB1505" s="63">
        <v>0</v>
      </c>
      <c r="AC1505" s="63">
        <v>0</v>
      </c>
      <c r="AD1505" s="63">
        <v>0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0</v>
      </c>
      <c r="AK1505" s="63">
        <v>0</v>
      </c>
      <c r="AL1505" s="63">
        <v>0</v>
      </c>
      <c r="AM1505" s="63">
        <v>0</v>
      </c>
      <c r="AN1505" s="63">
        <v>0</v>
      </c>
      <c r="AO1505" s="63">
        <v>0</v>
      </c>
      <c r="AP1505" s="63">
        <v>0</v>
      </c>
      <c r="AQ1505" s="63">
        <v>0</v>
      </c>
      <c r="AR1505" s="63">
        <v>0</v>
      </c>
      <c r="AS1505" s="63">
        <v>0</v>
      </c>
      <c r="AT1505" s="63">
        <v>0</v>
      </c>
      <c r="AU1505" s="63">
        <v>0</v>
      </c>
      <c r="AV1505" s="63">
        <v>0</v>
      </c>
      <c r="AW1505" s="63">
        <v>0</v>
      </c>
      <c r="AX1505" s="63">
        <v>0</v>
      </c>
      <c r="AY1505" s="63">
        <v>0</v>
      </c>
      <c r="BA1505" s="5">
        <f>IF(Q1505&gt;0,RANK(Q1505,(N1505:P1505,Q1505:AE1505)),0)</f>
        <v>4</v>
      </c>
      <c r="BB1505" s="5">
        <f>IF(R1505&gt;0,RANK(R1505,(N1505:P1505,Q1505:AE1505)),0)</f>
        <v>6</v>
      </c>
      <c r="BC1505" s="5">
        <f>IF(T1505&gt;0,RANK(T1505,(N1505:P1505,Q1505:AE1505)),0)</f>
        <v>0</v>
      </c>
      <c r="BD1505" s="5">
        <f>IF(S1505&gt;0,RANK(S1505,(N1505:P1505,Q1505:AE1505)),0)</f>
        <v>5</v>
      </c>
      <c r="BE1505" s="2">
        <f t="shared" si="620"/>
        <v>2.8458643165335537E-3</v>
      </c>
      <c r="BF1505" s="2">
        <f t="shared" si="621"/>
        <v>8.262186725419994E-4</v>
      </c>
      <c r="BG1505" s="2">
        <f t="shared" si="622"/>
        <v>0</v>
      </c>
      <c r="BH1505" s="2">
        <f t="shared" si="623"/>
        <v>1.1934269714495547E-3</v>
      </c>
      <c r="BJ1505" t="s">
        <v>3182</v>
      </c>
      <c r="BK1505" t="s">
        <v>1112</v>
      </c>
      <c r="BL1505">
        <v>2</v>
      </c>
      <c r="BN1505" s="112">
        <v>28</v>
      </c>
      <c r="BO1505" s="114">
        <v>83</v>
      </c>
      <c r="BP1505" s="118">
        <f t="shared" si="602"/>
        <v>28083</v>
      </c>
      <c r="BQ1505" s="118">
        <f t="shared" si="601"/>
        <v>28083</v>
      </c>
      <c r="BR1505" s="5" t="s">
        <v>3151</v>
      </c>
      <c r="CE1505" s="63">
        <v>0</v>
      </c>
    </row>
    <row r="1506" spans="1:83" ht="15" hidden="1" customHeight="1" outlineLevel="1">
      <c r="A1506" t="s">
        <v>1596</v>
      </c>
      <c r="B1506" t="s">
        <v>1112</v>
      </c>
      <c r="C1506" s="1">
        <f t="shared" si="615"/>
        <v>16801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9</v>
      </c>
      <c r="G1506" s="129">
        <f t="shared" si="613"/>
        <v>6556</v>
      </c>
      <c r="H1506" s="134">
        <f t="shared" si="614"/>
        <v>0.39021486816260936</v>
      </c>
      <c r="I1506" s="2"/>
      <c r="J1506" s="2">
        <f t="shared" si="616"/>
        <v>0.29998214392000477</v>
      </c>
      <c r="K1506" s="2">
        <f t="shared" si="617"/>
        <v>0.69019701208261408</v>
      </c>
      <c r="L1506" s="2">
        <f t="shared" si="618"/>
        <v>4.1664186655556215E-4</v>
      </c>
      <c r="M1506" s="2">
        <f t="shared" si="619"/>
        <v>9.4042021308255834E-3</v>
      </c>
      <c r="N1506" s="63">
        <v>5040</v>
      </c>
      <c r="O1506" s="63">
        <v>11596</v>
      </c>
      <c r="P1506" s="63">
        <v>7</v>
      </c>
      <c r="Q1506" s="63">
        <v>64</v>
      </c>
      <c r="R1506" s="63">
        <v>19</v>
      </c>
      <c r="S1506" s="63">
        <v>18</v>
      </c>
      <c r="T1506" s="63">
        <v>0</v>
      </c>
      <c r="U1506" s="63">
        <v>31</v>
      </c>
      <c r="V1506" s="63">
        <v>0</v>
      </c>
      <c r="W1506" s="63">
        <v>0</v>
      </c>
      <c r="X1506" s="63">
        <v>0</v>
      </c>
      <c r="Y1506" s="63">
        <v>0</v>
      </c>
      <c r="Z1506" s="63">
        <v>15</v>
      </c>
      <c r="AA1506" s="63">
        <v>11</v>
      </c>
      <c r="AB1506" s="63">
        <v>0</v>
      </c>
      <c r="AC1506" s="63">
        <v>0</v>
      </c>
      <c r="AD1506" s="63">
        <v>0</v>
      </c>
      <c r="AE1506" s="63">
        <v>0</v>
      </c>
      <c r="AF1506" s="63">
        <v>0</v>
      </c>
      <c r="AG1506" s="63">
        <v>0</v>
      </c>
      <c r="AH1506" s="63">
        <v>0</v>
      </c>
      <c r="AI1506" s="63">
        <v>0</v>
      </c>
      <c r="AJ1506" s="63">
        <v>0</v>
      </c>
      <c r="AK1506" s="63">
        <v>0</v>
      </c>
      <c r="AL1506" s="63">
        <v>0</v>
      </c>
      <c r="AM1506" s="63">
        <v>0</v>
      </c>
      <c r="AN1506" s="63">
        <v>0</v>
      </c>
      <c r="AO1506" s="63">
        <v>0</v>
      </c>
      <c r="AP1506" s="63">
        <v>0</v>
      </c>
      <c r="AQ1506" s="63">
        <v>0</v>
      </c>
      <c r="AR1506" s="63">
        <v>0</v>
      </c>
      <c r="AS1506" s="63">
        <v>0</v>
      </c>
      <c r="AT1506" s="63">
        <v>0</v>
      </c>
      <c r="AU1506" s="63">
        <v>0</v>
      </c>
      <c r="AV1506" s="63">
        <v>0</v>
      </c>
      <c r="AW1506" s="63">
        <v>0</v>
      </c>
      <c r="AX1506" s="63">
        <v>0</v>
      </c>
      <c r="AY1506" s="63">
        <v>0</v>
      </c>
      <c r="BA1506" s="5">
        <f>IF(Q1506&gt;0,RANK(Q1506,(N1506:P1506,Q1506:AE1506)),0)</f>
        <v>3</v>
      </c>
      <c r="BB1506" s="5">
        <f>IF(R1506&gt;0,RANK(R1506,(N1506:P1506,Q1506:AE1506)),0)</f>
        <v>5</v>
      </c>
      <c r="BC1506" s="5">
        <f>IF(T1506&gt;0,RANK(T1506,(N1506:P1506,Q1506:AE1506)),0)</f>
        <v>0</v>
      </c>
      <c r="BD1506" s="5">
        <f>IF(S1506&gt;0,RANK(S1506,(N1506:P1506,Q1506:AE1506)),0)</f>
        <v>6</v>
      </c>
      <c r="BE1506" s="2">
        <f t="shared" si="620"/>
        <v>3.8092970656508542E-3</v>
      </c>
      <c r="BF1506" s="2">
        <f t="shared" si="621"/>
        <v>1.1308850663650973E-3</v>
      </c>
      <c r="BG1506" s="2">
        <f t="shared" si="622"/>
        <v>0</v>
      </c>
      <c r="BH1506" s="2">
        <f t="shared" si="623"/>
        <v>1.0713647997143028E-3</v>
      </c>
      <c r="BJ1506" t="s">
        <v>1596</v>
      </c>
      <c r="BK1506" t="s">
        <v>1112</v>
      </c>
      <c r="BL1506">
        <v>3</v>
      </c>
      <c r="BN1506" s="112">
        <v>28</v>
      </c>
      <c r="BO1506" s="114">
        <v>85</v>
      </c>
      <c r="BP1506" s="118">
        <f t="shared" si="602"/>
        <v>28085</v>
      </c>
      <c r="BQ1506" s="118">
        <f t="shared" si="601"/>
        <v>28085</v>
      </c>
      <c r="BR1506" s="5" t="s">
        <v>3151</v>
      </c>
      <c r="CE1506" s="63">
        <v>0</v>
      </c>
    </row>
    <row r="1507" spans="1:83" ht="15" hidden="1" customHeight="1" outlineLevel="1">
      <c r="A1507" t="s">
        <v>2401</v>
      </c>
      <c r="B1507" t="s">
        <v>1112</v>
      </c>
      <c r="C1507" s="1">
        <f t="shared" si="615"/>
        <v>27241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9</v>
      </c>
      <c r="G1507" s="129">
        <f t="shared" si="613"/>
        <v>713</v>
      </c>
      <c r="H1507" s="134">
        <f t="shared" si="614"/>
        <v>2.6173782166587129E-2</v>
      </c>
      <c r="I1507" s="2"/>
      <c r="J1507" s="2">
        <f t="shared" si="616"/>
        <v>0.48041555008993797</v>
      </c>
      <c r="K1507" s="2">
        <f t="shared" si="617"/>
        <v>0.50658933225652514</v>
      </c>
      <c r="L1507" s="2">
        <f t="shared" si="618"/>
        <v>3.3038434712382071E-4</v>
      </c>
      <c r="M1507" s="2">
        <f t="shared" si="619"/>
        <v>1.2664733306413071E-2</v>
      </c>
      <c r="N1507" s="63">
        <v>13087</v>
      </c>
      <c r="O1507" s="63">
        <v>13800</v>
      </c>
      <c r="P1507" s="63">
        <v>9</v>
      </c>
      <c r="Q1507" s="63">
        <v>182</v>
      </c>
      <c r="R1507" s="63">
        <v>32</v>
      </c>
      <c r="S1507" s="63">
        <v>20</v>
      </c>
      <c r="T1507" s="63">
        <v>0</v>
      </c>
      <c r="U1507" s="63">
        <v>71</v>
      </c>
      <c r="V1507" s="63">
        <v>0</v>
      </c>
      <c r="W1507" s="63">
        <v>0</v>
      </c>
      <c r="X1507" s="63">
        <v>0</v>
      </c>
      <c r="Y1507" s="63">
        <v>0</v>
      </c>
      <c r="Z1507" s="63">
        <v>19</v>
      </c>
      <c r="AA1507" s="63">
        <v>21</v>
      </c>
      <c r="AB1507" s="63">
        <v>0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0</v>
      </c>
      <c r="AM1507" s="63">
        <v>0</v>
      </c>
      <c r="AN1507" s="63">
        <v>0</v>
      </c>
      <c r="AO1507" s="63">
        <v>0</v>
      </c>
      <c r="AP1507" s="63">
        <v>0</v>
      </c>
      <c r="AQ1507" s="63">
        <v>0</v>
      </c>
      <c r="AR1507" s="63">
        <v>0</v>
      </c>
      <c r="AS1507" s="63">
        <v>0</v>
      </c>
      <c r="AT1507" s="63">
        <v>0</v>
      </c>
      <c r="AU1507" s="63">
        <v>0</v>
      </c>
      <c r="AV1507" s="63">
        <v>0</v>
      </c>
      <c r="AW1507" s="63">
        <v>0</v>
      </c>
      <c r="AX1507" s="63">
        <v>0</v>
      </c>
      <c r="AY1507" s="63">
        <v>0</v>
      </c>
      <c r="BA1507" s="5">
        <f>IF(Q1507&gt;0,RANK(Q1507,(N1507:P1507,Q1507:AE1507)),0)</f>
        <v>3</v>
      </c>
      <c r="BB1507" s="5">
        <f>IF(R1507&gt;0,RANK(R1507,(N1507:P1507,Q1507:AE1507)),0)</f>
        <v>5</v>
      </c>
      <c r="BC1507" s="5">
        <f>IF(T1507&gt;0,RANK(T1507,(N1507:P1507,Q1507:AE1507)),0)</f>
        <v>0</v>
      </c>
      <c r="BD1507" s="5">
        <f>IF(S1507&gt;0,RANK(S1507,(N1507:P1507,Q1507:AE1507)),0)</f>
        <v>7</v>
      </c>
      <c r="BE1507" s="2">
        <f t="shared" si="620"/>
        <v>6.6811056862817074E-3</v>
      </c>
      <c r="BF1507" s="2">
        <f t="shared" si="621"/>
        <v>1.1746999008846958E-3</v>
      </c>
      <c r="BG1507" s="2">
        <f t="shared" si="622"/>
        <v>0</v>
      </c>
      <c r="BH1507" s="2">
        <f t="shared" si="623"/>
        <v>7.3418743805293493E-4</v>
      </c>
      <c r="BJ1507" t="s">
        <v>2401</v>
      </c>
      <c r="BK1507" t="s">
        <v>1112</v>
      </c>
      <c r="BL1507">
        <v>1</v>
      </c>
      <c r="BN1507" s="112">
        <v>28</v>
      </c>
      <c r="BO1507" s="114">
        <v>87</v>
      </c>
      <c r="BP1507" s="118">
        <f t="shared" si="602"/>
        <v>28087</v>
      </c>
      <c r="BQ1507" s="118">
        <f t="shared" ref="BQ1507:BQ1570" si="624">BP1507</f>
        <v>28087</v>
      </c>
      <c r="BR1507" s="5" t="s">
        <v>3151</v>
      </c>
      <c r="CE1507" s="63">
        <v>0</v>
      </c>
    </row>
    <row r="1508" spans="1:83" ht="15" hidden="1" customHeight="1" outlineLevel="1">
      <c r="A1508" t="s">
        <v>1649</v>
      </c>
      <c r="B1508" t="s">
        <v>1112</v>
      </c>
      <c r="C1508" s="1">
        <f t="shared" si="615"/>
        <v>56212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9</v>
      </c>
      <c r="G1508" s="129">
        <f t="shared" si="613"/>
        <v>6651</v>
      </c>
      <c r="H1508" s="134">
        <f t="shared" si="614"/>
        <v>0.11831993168718423</v>
      </c>
      <c r="I1508" s="2"/>
      <c r="J1508" s="2">
        <f t="shared" si="616"/>
        <v>0.43478260869565216</v>
      </c>
      <c r="K1508" s="2">
        <f t="shared" si="617"/>
        <v>0.55310254038283635</v>
      </c>
      <c r="L1508" s="2">
        <f t="shared" si="618"/>
        <v>2.4905714082402335E-4</v>
      </c>
      <c r="M1508" s="2">
        <f t="shared" si="619"/>
        <v>1.1865793780687521E-2</v>
      </c>
      <c r="N1508" s="63">
        <v>24440</v>
      </c>
      <c r="O1508" s="63">
        <v>31091</v>
      </c>
      <c r="P1508" s="63">
        <v>14</v>
      </c>
      <c r="Q1508" s="63">
        <v>351</v>
      </c>
      <c r="R1508" s="63">
        <v>41</v>
      </c>
      <c r="S1508" s="63">
        <v>37</v>
      </c>
      <c r="T1508" s="63">
        <v>0</v>
      </c>
      <c r="U1508" s="63">
        <v>140</v>
      </c>
      <c r="V1508" s="63">
        <v>0</v>
      </c>
      <c r="W1508" s="63">
        <v>0</v>
      </c>
      <c r="X1508" s="63">
        <v>0</v>
      </c>
      <c r="Y1508" s="63">
        <v>0</v>
      </c>
      <c r="Z1508" s="63">
        <v>45</v>
      </c>
      <c r="AA1508" s="63">
        <v>53</v>
      </c>
      <c r="AB1508" s="63">
        <v>0</v>
      </c>
      <c r="AC1508" s="63">
        <v>0</v>
      </c>
      <c r="AD1508" s="63">
        <v>0</v>
      </c>
      <c r="AE1508" s="63">
        <v>0</v>
      </c>
      <c r="AF1508" s="63">
        <v>0</v>
      </c>
      <c r="AG1508" s="63">
        <v>0</v>
      </c>
      <c r="AH1508" s="63">
        <v>0</v>
      </c>
      <c r="AI1508" s="63">
        <v>0</v>
      </c>
      <c r="AJ1508" s="63">
        <v>0</v>
      </c>
      <c r="AK1508" s="63">
        <v>0</v>
      </c>
      <c r="AL1508" s="63">
        <v>0</v>
      </c>
      <c r="AM1508" s="63">
        <v>0</v>
      </c>
      <c r="AN1508" s="63">
        <v>0</v>
      </c>
      <c r="AO1508" s="63">
        <v>0</v>
      </c>
      <c r="AP1508" s="63">
        <v>0</v>
      </c>
      <c r="AQ1508" s="63">
        <v>0</v>
      </c>
      <c r="AR1508" s="63">
        <v>0</v>
      </c>
      <c r="AS1508" s="63">
        <v>0</v>
      </c>
      <c r="AT1508" s="63">
        <v>0</v>
      </c>
      <c r="AU1508" s="63">
        <v>0</v>
      </c>
      <c r="AV1508" s="63">
        <v>0</v>
      </c>
      <c r="AW1508" s="63">
        <v>0</v>
      </c>
      <c r="AX1508" s="63">
        <v>0</v>
      </c>
      <c r="AY1508" s="63">
        <v>0</v>
      </c>
      <c r="BA1508" s="5">
        <f>IF(Q1508&gt;0,RANK(Q1508,(N1508:P1508,Q1508:AE1508)),0)</f>
        <v>3</v>
      </c>
      <c r="BB1508" s="5">
        <f>IF(R1508&gt;0,RANK(R1508,(N1508:P1508,Q1508:AE1508)),0)</f>
        <v>7</v>
      </c>
      <c r="BC1508" s="5">
        <f>IF(T1508&gt;0,RANK(T1508,(N1508:P1508,Q1508:AE1508)),0)</f>
        <v>0</v>
      </c>
      <c r="BD1508" s="5">
        <f>IF(S1508&gt;0,RANK(S1508,(N1508:P1508,Q1508:AE1508)),0)</f>
        <v>8</v>
      </c>
      <c r="BE1508" s="2">
        <f t="shared" si="620"/>
        <v>6.2442183163737277E-3</v>
      </c>
      <c r="BF1508" s="2">
        <f t="shared" si="621"/>
        <v>7.2938162669892548E-4</v>
      </c>
      <c r="BG1508" s="2">
        <f t="shared" si="622"/>
        <v>0</v>
      </c>
      <c r="BH1508" s="2">
        <f t="shared" si="623"/>
        <v>6.5822244360634738E-4</v>
      </c>
      <c r="BJ1508" t="s">
        <v>1649</v>
      </c>
      <c r="BK1508" t="s">
        <v>1112</v>
      </c>
      <c r="BN1508" s="112">
        <v>28</v>
      </c>
      <c r="BO1508" s="114">
        <v>89</v>
      </c>
      <c r="BP1508" s="118">
        <f t="shared" si="602"/>
        <v>28089</v>
      </c>
      <c r="BQ1508" s="118">
        <f t="shared" si="624"/>
        <v>28089</v>
      </c>
      <c r="BR1508" s="5" t="s">
        <v>3151</v>
      </c>
      <c r="CE1508" s="63">
        <v>0</v>
      </c>
    </row>
    <row r="1509" spans="1:83" ht="15" hidden="1" customHeight="1" outlineLevel="1">
      <c r="A1509" t="s">
        <v>1825</v>
      </c>
      <c r="B1509" t="s">
        <v>1112</v>
      </c>
      <c r="C1509" s="1">
        <f t="shared" si="615"/>
        <v>12194</v>
      </c>
      <c r="D1509" s="5">
        <f>IF(N1509&gt;0, RANK(N1509,(N1509:P1509,Q1509:AE1509)),0)</f>
        <v>2</v>
      </c>
      <c r="E1509" s="5">
        <f>IF(O1509&gt;0,RANK(O1509,(N1509:P1509,Q1509:AE1509)),0)</f>
        <v>1</v>
      </c>
      <c r="F1509" s="5">
        <f>IF(P1509&gt;0,RANK(P1509,(N1509:P1509,Q1509:AE1509)),0)</f>
        <v>9</v>
      </c>
      <c r="G1509" s="129">
        <f t="shared" si="613"/>
        <v>4486</v>
      </c>
      <c r="H1509" s="134">
        <f t="shared" si="614"/>
        <v>0.3678858454977858</v>
      </c>
      <c r="I1509" s="2"/>
      <c r="J1509" s="2">
        <f t="shared" si="616"/>
        <v>0.31056257175660162</v>
      </c>
      <c r="K1509" s="2">
        <f t="shared" si="617"/>
        <v>0.67844841725438743</v>
      </c>
      <c r="L1509" s="2">
        <f t="shared" si="618"/>
        <v>4.1003772347055932E-4</v>
      </c>
      <c r="M1509" s="2">
        <f t="shared" si="619"/>
        <v>1.057897326554039E-2</v>
      </c>
      <c r="N1509" s="63">
        <v>3787</v>
      </c>
      <c r="O1509" s="63">
        <v>8273</v>
      </c>
      <c r="P1509" s="63">
        <v>5</v>
      </c>
      <c r="Q1509" s="63">
        <v>44</v>
      </c>
      <c r="R1509" s="63">
        <v>11</v>
      </c>
      <c r="S1509" s="63">
        <v>12</v>
      </c>
      <c r="T1509" s="63">
        <v>0</v>
      </c>
      <c r="U1509" s="63">
        <v>29</v>
      </c>
      <c r="V1509" s="63">
        <v>0</v>
      </c>
      <c r="W1509" s="63">
        <v>17</v>
      </c>
      <c r="X1509" s="63">
        <v>0</v>
      </c>
      <c r="Y1509" s="63">
        <v>0</v>
      </c>
      <c r="Z1509" s="63">
        <v>5</v>
      </c>
      <c r="AA1509" s="63">
        <v>11</v>
      </c>
      <c r="AB1509" s="63">
        <v>0</v>
      </c>
      <c r="AC1509" s="63">
        <v>0</v>
      </c>
      <c r="AD1509" s="63">
        <v>0</v>
      </c>
      <c r="AE1509" s="63">
        <v>0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0</v>
      </c>
      <c r="AP1509" s="63">
        <v>0</v>
      </c>
      <c r="AQ1509" s="63">
        <v>0</v>
      </c>
      <c r="AR1509" s="63">
        <v>0</v>
      </c>
      <c r="AS1509" s="63">
        <v>0</v>
      </c>
      <c r="AT1509" s="63">
        <v>0</v>
      </c>
      <c r="AU1509" s="63">
        <v>0</v>
      </c>
      <c r="AV1509" s="63">
        <v>0</v>
      </c>
      <c r="AW1509" s="63">
        <v>0</v>
      </c>
      <c r="AX1509" s="63">
        <v>0</v>
      </c>
      <c r="AY1509" s="63">
        <v>0</v>
      </c>
      <c r="BA1509" s="5">
        <f>IF(Q1509&gt;0,RANK(Q1509,(N1509:P1509,Q1509:AE1509)),0)</f>
        <v>3</v>
      </c>
      <c r="BB1509" s="5">
        <f>IF(R1509&gt;0,RANK(R1509,(N1509:P1509,Q1509:AE1509)),0)</f>
        <v>7</v>
      </c>
      <c r="BC1509" s="5">
        <f>IF(T1509&gt;0,RANK(T1509,(N1509:P1509,Q1509:AE1509)),0)</f>
        <v>0</v>
      </c>
      <c r="BD1509" s="5">
        <f>IF(S1509&gt;0,RANK(S1509,(N1509:P1509,Q1509:AE1509)),0)</f>
        <v>6</v>
      </c>
      <c r="BE1509" s="2">
        <f t="shared" si="620"/>
        <v>3.6083319665409217E-3</v>
      </c>
      <c r="BF1509" s="2">
        <f t="shared" si="621"/>
        <v>9.0208299163523043E-4</v>
      </c>
      <c r="BG1509" s="2">
        <f t="shared" si="622"/>
        <v>0</v>
      </c>
      <c r="BH1509" s="2">
        <f t="shared" si="623"/>
        <v>9.8409053632934223E-4</v>
      </c>
      <c r="BJ1509" t="s">
        <v>1825</v>
      </c>
      <c r="BK1509" t="s">
        <v>1112</v>
      </c>
      <c r="BL1509">
        <v>4</v>
      </c>
      <c r="BN1509" s="112">
        <v>28</v>
      </c>
      <c r="BO1509" s="114">
        <v>91</v>
      </c>
      <c r="BP1509" s="118">
        <f t="shared" si="602"/>
        <v>28091</v>
      </c>
      <c r="BQ1509" s="118">
        <f t="shared" si="624"/>
        <v>28091</v>
      </c>
      <c r="BR1509" s="5" t="s">
        <v>3151</v>
      </c>
      <c r="CE1509" s="63">
        <v>17</v>
      </c>
    </row>
    <row r="1510" spans="1:83" ht="15" hidden="1" customHeight="1" outlineLevel="1">
      <c r="A1510" t="s">
        <v>1846</v>
      </c>
      <c r="B1510" t="s">
        <v>1112</v>
      </c>
      <c r="C1510" s="1">
        <f t="shared" si="615"/>
        <v>15817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>IF(P1510&gt;0,RANK(P1510,(N1510:P1510,Q1510:AE1510)),0)</f>
        <v>8</v>
      </c>
      <c r="G1510" s="129">
        <f t="shared" si="613"/>
        <v>491</v>
      </c>
      <c r="H1510" s="134">
        <f t="shared" si="614"/>
        <v>3.1042549155971422E-2</v>
      </c>
      <c r="I1510" s="2"/>
      <c r="J1510" s="2">
        <f t="shared" si="616"/>
        <v>0.50938863248403621</v>
      </c>
      <c r="K1510" s="2">
        <f t="shared" si="617"/>
        <v>0.47834608332806472</v>
      </c>
      <c r="L1510" s="2">
        <f t="shared" si="618"/>
        <v>6.9545425807675287E-4</v>
      </c>
      <c r="M1510" s="2">
        <f t="shared" si="619"/>
        <v>1.156982992982232E-2</v>
      </c>
      <c r="N1510" s="63">
        <v>8057</v>
      </c>
      <c r="O1510" s="63">
        <v>7566</v>
      </c>
      <c r="P1510" s="63">
        <v>11</v>
      </c>
      <c r="Q1510" s="63">
        <v>48</v>
      </c>
      <c r="R1510" s="63">
        <v>27</v>
      </c>
      <c r="S1510" s="63">
        <v>23</v>
      </c>
      <c r="T1510" s="63">
        <v>0</v>
      </c>
      <c r="U1510" s="63">
        <v>51</v>
      </c>
      <c r="V1510" s="63">
        <v>0</v>
      </c>
      <c r="W1510" s="63">
        <v>0</v>
      </c>
      <c r="X1510" s="63">
        <v>0</v>
      </c>
      <c r="Y1510" s="63">
        <v>0</v>
      </c>
      <c r="Z1510" s="63">
        <v>11</v>
      </c>
      <c r="AA1510" s="63">
        <v>23</v>
      </c>
      <c r="AB1510" s="63">
        <v>0</v>
      </c>
      <c r="AC1510" s="63">
        <v>0</v>
      </c>
      <c r="AD1510" s="63">
        <v>0</v>
      </c>
      <c r="AE1510" s="63">
        <v>0</v>
      </c>
      <c r="AF1510" s="63">
        <v>0</v>
      </c>
      <c r="AG1510" s="63">
        <v>0</v>
      </c>
      <c r="AH1510" s="63">
        <v>0</v>
      </c>
      <c r="AI1510" s="63">
        <v>0</v>
      </c>
      <c r="AJ1510" s="63">
        <v>0</v>
      </c>
      <c r="AK1510" s="63">
        <v>0</v>
      </c>
      <c r="AL1510" s="63">
        <v>0</v>
      </c>
      <c r="AM1510" s="63">
        <v>0</v>
      </c>
      <c r="AN1510" s="63">
        <v>0</v>
      </c>
      <c r="AO1510" s="63">
        <v>0</v>
      </c>
      <c r="AP1510" s="63">
        <v>0</v>
      </c>
      <c r="AQ1510" s="63">
        <v>0</v>
      </c>
      <c r="AR1510" s="63">
        <v>0</v>
      </c>
      <c r="AS1510" s="63">
        <v>0</v>
      </c>
      <c r="AT1510" s="63">
        <v>0</v>
      </c>
      <c r="AU1510" s="63">
        <v>0</v>
      </c>
      <c r="AV1510" s="63">
        <v>0</v>
      </c>
      <c r="AW1510" s="63">
        <v>0</v>
      </c>
      <c r="AX1510" s="63">
        <v>0</v>
      </c>
      <c r="AY1510" s="63">
        <v>0</v>
      </c>
      <c r="BA1510" s="5">
        <f>IF(Q1510&gt;0,RANK(Q1510,(N1510:P1510,Q1510:AE1510)),0)</f>
        <v>4</v>
      </c>
      <c r="BB1510" s="5">
        <f>IF(R1510&gt;0,RANK(R1510,(N1510:P1510,Q1510:AE1510)),0)</f>
        <v>5</v>
      </c>
      <c r="BC1510" s="5">
        <f>IF(T1510&gt;0,RANK(T1510,(N1510:P1510,Q1510:AE1510)),0)</f>
        <v>0</v>
      </c>
      <c r="BD1510" s="5">
        <f>IF(S1510&gt;0,RANK(S1510,(N1510:P1510,Q1510:AE1510)),0)</f>
        <v>6</v>
      </c>
      <c r="BE1510" s="2">
        <f t="shared" si="620"/>
        <v>3.0347094897894668E-3</v>
      </c>
      <c r="BF1510" s="2">
        <f t="shared" si="621"/>
        <v>1.7070240880065752E-3</v>
      </c>
      <c r="BG1510" s="2">
        <f t="shared" si="622"/>
        <v>0</v>
      </c>
      <c r="BH1510" s="2">
        <f t="shared" si="623"/>
        <v>1.4541316305241197E-3</v>
      </c>
      <c r="BJ1510" t="s">
        <v>1846</v>
      </c>
      <c r="BK1510" t="s">
        <v>1112</v>
      </c>
      <c r="BL1510">
        <v>1</v>
      </c>
      <c r="BN1510" s="112">
        <v>28</v>
      </c>
      <c r="BO1510" s="114">
        <v>93</v>
      </c>
      <c r="BP1510" s="118">
        <f t="shared" si="602"/>
        <v>28093</v>
      </c>
      <c r="BQ1510" s="118">
        <f t="shared" si="624"/>
        <v>28093</v>
      </c>
      <c r="BR1510" s="5" t="s">
        <v>3151</v>
      </c>
      <c r="CE1510" s="63">
        <v>0</v>
      </c>
    </row>
    <row r="1511" spans="1:83" ht="15" hidden="1" customHeight="1" outlineLevel="1">
      <c r="A1511" t="s">
        <v>643</v>
      </c>
      <c r="B1511" t="s">
        <v>1112</v>
      </c>
      <c r="C1511" s="1">
        <f t="shared" si="615"/>
        <v>17259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9</v>
      </c>
      <c r="G1511" s="129">
        <f t="shared" si="613"/>
        <v>5303</v>
      </c>
      <c r="H1511" s="134">
        <f t="shared" si="614"/>
        <v>0.30725998030013324</v>
      </c>
      <c r="I1511" s="2"/>
      <c r="J1511" s="2">
        <f t="shared" si="616"/>
        <v>0.34034416826003822</v>
      </c>
      <c r="K1511" s="2">
        <f t="shared" si="617"/>
        <v>0.64760414856017146</v>
      </c>
      <c r="L1511" s="2">
        <f t="shared" si="618"/>
        <v>2.317631380728895E-4</v>
      </c>
      <c r="M1511" s="2">
        <f t="shared" si="619"/>
        <v>1.181992004171744E-2</v>
      </c>
      <c r="N1511" s="63">
        <v>5874</v>
      </c>
      <c r="O1511" s="63">
        <v>11177</v>
      </c>
      <c r="P1511" s="63">
        <v>4</v>
      </c>
      <c r="Q1511" s="63">
        <v>93</v>
      </c>
      <c r="R1511" s="63">
        <v>17</v>
      </c>
      <c r="S1511" s="63">
        <v>20</v>
      </c>
      <c r="T1511" s="63">
        <v>0</v>
      </c>
      <c r="U1511" s="63">
        <v>39</v>
      </c>
      <c r="V1511" s="63">
        <v>0</v>
      </c>
      <c r="W1511" s="63">
        <v>0</v>
      </c>
      <c r="X1511" s="63">
        <v>0</v>
      </c>
      <c r="Y1511" s="63">
        <v>0</v>
      </c>
      <c r="Z1511" s="63">
        <v>13</v>
      </c>
      <c r="AA1511" s="63">
        <v>22</v>
      </c>
      <c r="AB1511" s="63">
        <v>0</v>
      </c>
      <c r="AC1511" s="63">
        <v>0</v>
      </c>
      <c r="AD1511" s="63">
        <v>0</v>
      </c>
      <c r="AE1511" s="63">
        <v>0</v>
      </c>
      <c r="AF1511" s="63">
        <v>0</v>
      </c>
      <c r="AG1511" s="63">
        <v>0</v>
      </c>
      <c r="AH1511" s="63">
        <v>0</v>
      </c>
      <c r="AI1511" s="63">
        <v>0</v>
      </c>
      <c r="AJ1511" s="63">
        <v>0</v>
      </c>
      <c r="AK1511" s="63">
        <v>0</v>
      </c>
      <c r="AL1511" s="63">
        <v>0</v>
      </c>
      <c r="AM1511" s="63">
        <v>0</v>
      </c>
      <c r="AN1511" s="63">
        <v>0</v>
      </c>
      <c r="AO1511" s="63">
        <v>0</v>
      </c>
      <c r="AP1511" s="63">
        <v>0</v>
      </c>
      <c r="AQ1511" s="63">
        <v>0</v>
      </c>
      <c r="AR1511" s="63">
        <v>0</v>
      </c>
      <c r="AS1511" s="63">
        <v>0</v>
      </c>
      <c r="AT1511" s="63">
        <v>0</v>
      </c>
      <c r="AU1511" s="63">
        <v>0</v>
      </c>
      <c r="AV1511" s="63">
        <v>0</v>
      </c>
      <c r="AW1511" s="63">
        <v>0</v>
      </c>
      <c r="AX1511" s="63">
        <v>0</v>
      </c>
      <c r="AY1511" s="63">
        <v>0</v>
      </c>
      <c r="BA1511" s="5">
        <f>IF(Q1511&gt;0,RANK(Q1511,(N1511:P1511,Q1511:AE1511)),0)</f>
        <v>3</v>
      </c>
      <c r="BB1511" s="5">
        <f>IF(R1511&gt;0,RANK(R1511,(N1511:P1511,Q1511:AE1511)),0)</f>
        <v>7</v>
      </c>
      <c r="BC1511" s="5">
        <f>IF(T1511&gt;0,RANK(T1511,(N1511:P1511,Q1511:AE1511)),0)</f>
        <v>0</v>
      </c>
      <c r="BD1511" s="5">
        <f>IF(S1511&gt;0,RANK(S1511,(N1511:P1511,Q1511:AE1511)),0)</f>
        <v>6</v>
      </c>
      <c r="BE1511" s="2">
        <f t="shared" si="620"/>
        <v>5.3884929601946806E-3</v>
      </c>
      <c r="BF1511" s="2">
        <f t="shared" si="621"/>
        <v>9.8499333680978035E-4</v>
      </c>
      <c r="BG1511" s="2">
        <f t="shared" si="622"/>
        <v>0</v>
      </c>
      <c r="BH1511" s="2">
        <f t="shared" si="623"/>
        <v>1.1588156903644476E-3</v>
      </c>
      <c r="BJ1511" t="s">
        <v>643</v>
      </c>
      <c r="BK1511" t="s">
        <v>1112</v>
      </c>
      <c r="BL1511">
        <v>1</v>
      </c>
      <c r="BN1511" s="112">
        <v>28</v>
      </c>
      <c r="BO1511" s="114">
        <v>95</v>
      </c>
      <c r="BP1511" s="118">
        <f t="shared" si="602"/>
        <v>28095</v>
      </c>
      <c r="BQ1511" s="118">
        <f t="shared" si="624"/>
        <v>28095</v>
      </c>
      <c r="BR1511" s="5" t="s">
        <v>3151</v>
      </c>
      <c r="CE1511" s="63">
        <v>0</v>
      </c>
    </row>
    <row r="1512" spans="1:83" ht="15" hidden="1" customHeight="1" outlineLevel="1">
      <c r="A1512" t="s">
        <v>1405</v>
      </c>
      <c r="B1512" t="s">
        <v>1112</v>
      </c>
      <c r="C1512" s="1">
        <f t="shared" si="615"/>
        <v>5075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9</v>
      </c>
      <c r="G1512" s="129">
        <f t="shared" si="613"/>
        <v>796</v>
      </c>
      <c r="H1512" s="134">
        <f t="shared" si="614"/>
        <v>0.1568472906403941</v>
      </c>
      <c r="I1512" s="2"/>
      <c r="J1512" s="2">
        <f t="shared" si="616"/>
        <v>0.41793103448275865</v>
      </c>
      <c r="K1512" s="2">
        <f t="shared" si="617"/>
        <v>0.57477832512315274</v>
      </c>
      <c r="L1512" s="2">
        <f t="shared" si="618"/>
        <v>1.9704433497536947E-4</v>
      </c>
      <c r="M1512" s="2">
        <f t="shared" si="619"/>
        <v>7.0935960591131846E-3</v>
      </c>
      <c r="N1512" s="63">
        <v>2121</v>
      </c>
      <c r="O1512" s="63">
        <v>2917</v>
      </c>
      <c r="P1512" s="63">
        <v>1</v>
      </c>
      <c r="Q1512" s="63">
        <v>9</v>
      </c>
      <c r="R1512" s="63">
        <v>3</v>
      </c>
      <c r="S1512" s="63">
        <v>5</v>
      </c>
      <c r="T1512" s="63">
        <v>0</v>
      </c>
      <c r="U1512" s="63">
        <v>11</v>
      </c>
      <c r="V1512" s="63">
        <v>0</v>
      </c>
      <c r="W1512" s="63">
        <v>0</v>
      </c>
      <c r="X1512" s="63">
        <v>0</v>
      </c>
      <c r="Y1512" s="63">
        <v>0</v>
      </c>
      <c r="Z1512" s="63">
        <v>4</v>
      </c>
      <c r="AA1512" s="63">
        <v>4</v>
      </c>
      <c r="AB1512" s="63">
        <v>0</v>
      </c>
      <c r="AC1512" s="63">
        <v>0</v>
      </c>
      <c r="AD1512" s="63">
        <v>0</v>
      </c>
      <c r="AE1512" s="63">
        <v>0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0</v>
      </c>
      <c r="AM1512" s="63">
        <v>0</v>
      </c>
      <c r="AN1512" s="63">
        <v>0</v>
      </c>
      <c r="AO1512" s="63">
        <v>0</v>
      </c>
      <c r="AP1512" s="63">
        <v>0</v>
      </c>
      <c r="AQ1512" s="63">
        <v>0</v>
      </c>
      <c r="AR1512" s="63">
        <v>0</v>
      </c>
      <c r="AS1512" s="63">
        <v>0</v>
      </c>
      <c r="AT1512" s="63">
        <v>0</v>
      </c>
      <c r="AU1512" s="63">
        <v>0</v>
      </c>
      <c r="AV1512" s="63">
        <v>0</v>
      </c>
      <c r="AW1512" s="63">
        <v>0</v>
      </c>
      <c r="AX1512" s="63">
        <v>0</v>
      </c>
      <c r="AY1512" s="63">
        <v>0</v>
      </c>
      <c r="BA1512" s="5">
        <f>IF(Q1512&gt;0,RANK(Q1512,(N1512:P1512,Q1512:AE1512)),0)</f>
        <v>4</v>
      </c>
      <c r="BB1512" s="5">
        <f>IF(R1512&gt;0,RANK(R1512,(N1512:P1512,Q1512:AE1512)),0)</f>
        <v>8</v>
      </c>
      <c r="BC1512" s="5">
        <f>IF(T1512&gt;0,RANK(T1512,(N1512:P1512,Q1512:AE1512)),0)</f>
        <v>0</v>
      </c>
      <c r="BD1512" s="5">
        <f>IF(S1512&gt;0,RANK(S1512,(N1512:P1512,Q1512:AE1512)),0)</f>
        <v>5</v>
      </c>
      <c r="BE1512" s="2">
        <f t="shared" si="620"/>
        <v>1.7733990147783252E-3</v>
      </c>
      <c r="BF1512" s="2">
        <f t="shared" si="621"/>
        <v>5.9113300492610833E-4</v>
      </c>
      <c r="BG1512" s="2">
        <f t="shared" si="622"/>
        <v>0</v>
      </c>
      <c r="BH1512" s="2">
        <f t="shared" si="623"/>
        <v>9.8522167487684722E-4</v>
      </c>
      <c r="BJ1512" t="s">
        <v>1405</v>
      </c>
      <c r="BK1512" t="s">
        <v>1112</v>
      </c>
      <c r="BL1512">
        <v>2</v>
      </c>
      <c r="BN1512" s="112">
        <v>28</v>
      </c>
      <c r="BO1512" s="114">
        <v>97</v>
      </c>
      <c r="BP1512" s="118">
        <f t="shared" si="602"/>
        <v>28097</v>
      </c>
      <c r="BQ1512" s="118">
        <f t="shared" si="624"/>
        <v>28097</v>
      </c>
      <c r="BR1512" s="5" t="s">
        <v>3151</v>
      </c>
      <c r="CE1512" s="63">
        <v>0</v>
      </c>
    </row>
    <row r="1513" spans="1:83" ht="15" hidden="1" customHeight="1" outlineLevel="1">
      <c r="A1513" t="s">
        <v>1437</v>
      </c>
      <c r="B1513" t="s">
        <v>1112</v>
      </c>
      <c r="C1513" s="1">
        <f t="shared" si="615"/>
        <v>11720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10</v>
      </c>
      <c r="G1513" s="129">
        <f t="shared" si="613"/>
        <v>5060</v>
      </c>
      <c r="H1513" s="134">
        <f t="shared" si="614"/>
        <v>0.43174061433447097</v>
      </c>
      <c r="I1513" s="2"/>
      <c r="J1513" s="2">
        <f t="shared" si="616"/>
        <v>0.27815699658703069</v>
      </c>
      <c r="K1513" s="2">
        <f t="shared" si="617"/>
        <v>0.70989761092150172</v>
      </c>
      <c r="L1513" s="2">
        <f t="shared" si="618"/>
        <v>1.7064846416382253E-4</v>
      </c>
      <c r="M1513" s="2">
        <f t="shared" si="619"/>
        <v>1.177474402730371E-2</v>
      </c>
      <c r="N1513" s="63">
        <v>3260</v>
      </c>
      <c r="O1513" s="63">
        <v>8320</v>
      </c>
      <c r="P1513" s="63">
        <v>2</v>
      </c>
      <c r="Q1513" s="63">
        <v>46</v>
      </c>
      <c r="R1513" s="63">
        <v>6</v>
      </c>
      <c r="S1513" s="63">
        <v>15</v>
      </c>
      <c r="T1513" s="63">
        <v>0</v>
      </c>
      <c r="U1513" s="63">
        <v>34</v>
      </c>
      <c r="V1513" s="63">
        <v>0</v>
      </c>
      <c r="W1513" s="63">
        <v>17</v>
      </c>
      <c r="X1513" s="63">
        <v>0</v>
      </c>
      <c r="Y1513" s="63">
        <v>0</v>
      </c>
      <c r="Z1513" s="63">
        <v>8</v>
      </c>
      <c r="AA1513" s="63">
        <v>12</v>
      </c>
      <c r="AB1513" s="63">
        <v>0</v>
      </c>
      <c r="AC1513" s="63">
        <v>0</v>
      </c>
      <c r="AD1513" s="63">
        <v>0</v>
      </c>
      <c r="AE1513" s="63">
        <v>0</v>
      </c>
      <c r="AF1513" s="63">
        <v>0</v>
      </c>
      <c r="AG1513" s="63">
        <v>0</v>
      </c>
      <c r="AH1513" s="63">
        <v>0</v>
      </c>
      <c r="AI1513" s="63">
        <v>0</v>
      </c>
      <c r="AJ1513" s="63">
        <v>0</v>
      </c>
      <c r="AK1513" s="63">
        <v>0</v>
      </c>
      <c r="AL1513" s="63">
        <v>0</v>
      </c>
      <c r="AM1513" s="63">
        <v>0</v>
      </c>
      <c r="AN1513" s="63">
        <v>0</v>
      </c>
      <c r="AO1513" s="63">
        <v>0</v>
      </c>
      <c r="AP1513" s="63">
        <v>0</v>
      </c>
      <c r="AQ1513" s="63">
        <v>0</v>
      </c>
      <c r="AR1513" s="63">
        <v>0</v>
      </c>
      <c r="AS1513" s="63">
        <v>0</v>
      </c>
      <c r="AT1513" s="63">
        <v>0</v>
      </c>
      <c r="AU1513" s="63">
        <v>0</v>
      </c>
      <c r="AV1513" s="63">
        <v>0</v>
      </c>
      <c r="AW1513" s="63">
        <v>0</v>
      </c>
      <c r="AX1513" s="63">
        <v>0</v>
      </c>
      <c r="AY1513" s="63">
        <v>0</v>
      </c>
      <c r="BA1513" s="5">
        <f>IF(Q1513&gt;0,RANK(Q1513,(N1513:P1513,Q1513:AE1513)),0)</f>
        <v>3</v>
      </c>
      <c r="BB1513" s="5">
        <f>IF(R1513&gt;0,RANK(R1513,(N1513:P1513,Q1513:AE1513)),0)</f>
        <v>9</v>
      </c>
      <c r="BC1513" s="5">
        <f>IF(T1513&gt;0,RANK(T1513,(N1513:P1513,Q1513:AE1513)),0)</f>
        <v>0</v>
      </c>
      <c r="BD1513" s="5">
        <f>IF(S1513&gt;0,RANK(S1513,(N1513:P1513,Q1513:AE1513)),0)</f>
        <v>6</v>
      </c>
      <c r="BE1513" s="2">
        <f t="shared" si="620"/>
        <v>3.924914675767918E-3</v>
      </c>
      <c r="BF1513" s="2">
        <f t="shared" si="621"/>
        <v>5.1194539249146758E-4</v>
      </c>
      <c r="BG1513" s="2">
        <f t="shared" si="622"/>
        <v>0</v>
      </c>
      <c r="BH1513" s="2">
        <f t="shared" si="623"/>
        <v>1.2798634812286689E-3</v>
      </c>
      <c r="BJ1513" t="s">
        <v>1437</v>
      </c>
      <c r="BK1513" t="s">
        <v>1112</v>
      </c>
      <c r="BL1513">
        <v>3</v>
      </c>
      <c r="BN1513" s="112">
        <v>28</v>
      </c>
      <c r="BO1513" s="114">
        <v>99</v>
      </c>
      <c r="BP1513" s="118">
        <f t="shared" ref="BP1513:BP1576" si="625">1000*BN1513+BO1513</f>
        <v>28099</v>
      </c>
      <c r="BQ1513" s="118">
        <f t="shared" si="624"/>
        <v>28099</v>
      </c>
      <c r="BR1513" s="5" t="s">
        <v>3151</v>
      </c>
      <c r="CE1513" s="63">
        <v>17</v>
      </c>
    </row>
    <row r="1514" spans="1:83" ht="15" hidden="1" customHeight="1" outlineLevel="1">
      <c r="A1514" t="s">
        <v>1135</v>
      </c>
      <c r="B1514" t="s">
        <v>1112</v>
      </c>
      <c r="C1514" s="1">
        <f t="shared" si="615"/>
        <v>10183</v>
      </c>
      <c r="D1514" s="5">
        <f>IF(N1514&gt;0, RANK(N1514,(N1514:P1514,Q1514:AE1514)),0)</f>
        <v>2</v>
      </c>
      <c r="E1514" s="5">
        <f>IF(O1514&gt;0,RANK(O1514,(N1514:P1514,Q1514:AE1514)),0)</f>
        <v>1</v>
      </c>
      <c r="F1514" s="5">
        <f>IF(P1514&gt;0,RANK(P1514,(N1514:P1514,Q1514:AE1514)),0)</f>
        <v>8</v>
      </c>
      <c r="G1514" s="129">
        <f t="shared" si="613"/>
        <v>3922</v>
      </c>
      <c r="H1514" s="134">
        <f t="shared" si="614"/>
        <v>0.38515172346066973</v>
      </c>
      <c r="I1514" s="2"/>
      <c r="J1514" s="2">
        <f t="shared" si="616"/>
        <v>0.30197387803201414</v>
      </c>
      <c r="K1514" s="2">
        <f t="shared" si="617"/>
        <v>0.68712560149268387</v>
      </c>
      <c r="L1514" s="2">
        <f t="shared" si="618"/>
        <v>5.8921732298929585E-4</v>
      </c>
      <c r="M1514" s="2">
        <f t="shared" si="619"/>
        <v>1.0311303152312693E-2</v>
      </c>
      <c r="N1514" s="63">
        <v>3075</v>
      </c>
      <c r="O1514" s="63">
        <v>6997</v>
      </c>
      <c r="P1514" s="63">
        <v>6</v>
      </c>
      <c r="Q1514" s="63">
        <v>47</v>
      </c>
      <c r="R1514" s="63">
        <v>8</v>
      </c>
      <c r="S1514" s="63">
        <v>7</v>
      </c>
      <c r="T1514" s="63">
        <v>0</v>
      </c>
      <c r="U1514" s="63">
        <v>28</v>
      </c>
      <c r="V1514" s="63">
        <v>0</v>
      </c>
      <c r="W1514" s="63">
        <v>0</v>
      </c>
      <c r="X1514" s="63">
        <v>0</v>
      </c>
      <c r="Y1514" s="63">
        <v>0</v>
      </c>
      <c r="Z1514" s="63">
        <v>6</v>
      </c>
      <c r="AA1514" s="63">
        <v>9</v>
      </c>
      <c r="AB1514" s="63">
        <v>0</v>
      </c>
      <c r="AC1514" s="63">
        <v>0</v>
      </c>
      <c r="AD1514" s="63">
        <v>0</v>
      </c>
      <c r="AE1514" s="63">
        <v>0</v>
      </c>
      <c r="AF1514" s="63">
        <v>0</v>
      </c>
      <c r="AG1514" s="63">
        <v>0</v>
      </c>
      <c r="AH1514" s="63">
        <v>0</v>
      </c>
      <c r="AI1514" s="63">
        <v>0</v>
      </c>
      <c r="AJ1514" s="63">
        <v>0</v>
      </c>
      <c r="AK1514" s="63">
        <v>0</v>
      </c>
      <c r="AL1514" s="63">
        <v>0</v>
      </c>
      <c r="AM1514" s="63">
        <v>0</v>
      </c>
      <c r="AN1514" s="63">
        <v>0</v>
      </c>
      <c r="AO1514" s="63">
        <v>0</v>
      </c>
      <c r="AP1514" s="63">
        <v>0</v>
      </c>
      <c r="AQ1514" s="63">
        <v>0</v>
      </c>
      <c r="AR1514" s="63">
        <v>0</v>
      </c>
      <c r="AS1514" s="63">
        <v>0</v>
      </c>
      <c r="AT1514" s="63">
        <v>0</v>
      </c>
      <c r="AU1514" s="63">
        <v>0</v>
      </c>
      <c r="AV1514" s="63">
        <v>0</v>
      </c>
      <c r="AW1514" s="63">
        <v>0</v>
      </c>
      <c r="AX1514" s="63">
        <v>0</v>
      </c>
      <c r="AY1514" s="63">
        <v>0</v>
      </c>
      <c r="BA1514" s="5">
        <f>IF(Q1514&gt;0,RANK(Q1514,(N1514:P1514,Q1514:AE1514)),0)</f>
        <v>3</v>
      </c>
      <c r="BB1514" s="5">
        <f>IF(R1514&gt;0,RANK(R1514,(N1514:P1514,Q1514:AE1514)),0)</f>
        <v>6</v>
      </c>
      <c r="BC1514" s="5">
        <f>IF(T1514&gt;0,RANK(T1514,(N1514:P1514,Q1514:AE1514)),0)</f>
        <v>0</v>
      </c>
      <c r="BD1514" s="5">
        <f>IF(S1514&gt;0,RANK(S1514,(N1514:P1514,Q1514:AE1514)),0)</f>
        <v>7</v>
      </c>
      <c r="BE1514" s="2">
        <f t="shared" si="620"/>
        <v>4.6155356967494841E-3</v>
      </c>
      <c r="BF1514" s="2">
        <f t="shared" si="621"/>
        <v>7.8562309731906117E-4</v>
      </c>
      <c r="BG1514" s="2">
        <f t="shared" si="622"/>
        <v>0</v>
      </c>
      <c r="BH1514" s="2">
        <f t="shared" si="623"/>
        <v>6.8742021015417857E-4</v>
      </c>
      <c r="BJ1514" t="s">
        <v>1135</v>
      </c>
      <c r="BK1514" t="s">
        <v>1112</v>
      </c>
      <c r="BL1514">
        <v>3</v>
      </c>
      <c r="BN1514" s="112">
        <v>28</v>
      </c>
      <c r="BO1514" s="114">
        <v>101</v>
      </c>
      <c r="BP1514" s="118">
        <f t="shared" si="625"/>
        <v>28101</v>
      </c>
      <c r="BQ1514" s="118">
        <f t="shared" si="624"/>
        <v>28101</v>
      </c>
      <c r="BR1514" s="5" t="s">
        <v>3151</v>
      </c>
      <c r="CE1514" s="63">
        <v>0</v>
      </c>
    </row>
    <row r="1515" spans="1:83" ht="15" hidden="1" customHeight="1" outlineLevel="1">
      <c r="A1515" t="s">
        <v>1599</v>
      </c>
      <c r="B1515" t="s">
        <v>1112</v>
      </c>
      <c r="C1515" s="1">
        <f t="shared" si="615"/>
        <v>5339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9</v>
      </c>
      <c r="G1515" s="129">
        <f t="shared" si="613"/>
        <v>2800</v>
      </c>
      <c r="H1515" s="134">
        <f t="shared" si="614"/>
        <v>0.52444277954673157</v>
      </c>
      <c r="I1515" s="2"/>
      <c r="J1515" s="2">
        <f t="shared" si="616"/>
        <v>0.7566960104888556</v>
      </c>
      <c r="K1515" s="2">
        <f t="shared" si="617"/>
        <v>0.23225323094212399</v>
      </c>
      <c r="L1515" s="2">
        <f t="shared" si="618"/>
        <v>7.4920397078104511E-4</v>
      </c>
      <c r="M1515" s="2">
        <f t="shared" si="619"/>
        <v>1.0301554598239364E-2</v>
      </c>
      <c r="N1515" s="63">
        <v>4040</v>
      </c>
      <c r="O1515" s="63">
        <v>1240</v>
      </c>
      <c r="P1515" s="63">
        <v>4</v>
      </c>
      <c r="Q1515" s="63">
        <v>13</v>
      </c>
      <c r="R1515" s="63">
        <v>6</v>
      </c>
      <c r="S1515" s="63">
        <v>10</v>
      </c>
      <c r="T1515" s="63">
        <v>0</v>
      </c>
      <c r="U1515" s="63">
        <v>15</v>
      </c>
      <c r="V1515" s="63">
        <v>0</v>
      </c>
      <c r="W1515" s="63">
        <v>0</v>
      </c>
      <c r="X1515" s="63">
        <v>0</v>
      </c>
      <c r="Y1515" s="63">
        <v>0</v>
      </c>
      <c r="Z1515" s="63">
        <v>5</v>
      </c>
      <c r="AA1515" s="63">
        <v>6</v>
      </c>
      <c r="AB1515" s="63">
        <v>0</v>
      </c>
      <c r="AC1515" s="63">
        <v>0</v>
      </c>
      <c r="AD1515" s="63">
        <v>0</v>
      </c>
      <c r="AE1515" s="63">
        <v>0</v>
      </c>
      <c r="AF1515" s="63">
        <v>0</v>
      </c>
      <c r="AG1515" s="63">
        <v>0</v>
      </c>
      <c r="AH1515" s="63">
        <v>0</v>
      </c>
      <c r="AI1515" s="63">
        <v>0</v>
      </c>
      <c r="AJ1515" s="63">
        <v>0</v>
      </c>
      <c r="AK1515" s="63">
        <v>0</v>
      </c>
      <c r="AL1515" s="63">
        <v>0</v>
      </c>
      <c r="AM1515" s="63">
        <v>0</v>
      </c>
      <c r="AN1515" s="63">
        <v>0</v>
      </c>
      <c r="AO1515" s="63">
        <v>0</v>
      </c>
      <c r="AP1515" s="63">
        <v>0</v>
      </c>
      <c r="AQ1515" s="63">
        <v>0</v>
      </c>
      <c r="AR1515" s="63">
        <v>0</v>
      </c>
      <c r="AS1515" s="63">
        <v>0</v>
      </c>
      <c r="AT1515" s="63">
        <v>0</v>
      </c>
      <c r="AU1515" s="63">
        <v>0</v>
      </c>
      <c r="AV1515" s="63">
        <v>0</v>
      </c>
      <c r="AW1515" s="63">
        <v>0</v>
      </c>
      <c r="AX1515" s="63">
        <v>0</v>
      </c>
      <c r="AY1515" s="63">
        <v>0</v>
      </c>
      <c r="BA1515" s="5">
        <f>IF(Q1515&gt;0,RANK(Q1515,(N1515:P1515,Q1515:AE1515)),0)</f>
        <v>4</v>
      </c>
      <c r="BB1515" s="5">
        <f>IF(R1515&gt;0,RANK(R1515,(N1515:P1515,Q1515:AE1515)),0)</f>
        <v>6</v>
      </c>
      <c r="BC1515" s="5">
        <f>IF(T1515&gt;0,RANK(T1515,(N1515:P1515,Q1515:AE1515)),0)</f>
        <v>0</v>
      </c>
      <c r="BD1515" s="5">
        <f>IF(S1515&gt;0,RANK(S1515,(N1515:P1515,Q1515:AE1515)),0)</f>
        <v>5</v>
      </c>
      <c r="BE1515" s="2">
        <f t="shared" si="620"/>
        <v>2.4349129050383967E-3</v>
      </c>
      <c r="BF1515" s="2">
        <f t="shared" si="621"/>
        <v>1.1238059561715678E-3</v>
      </c>
      <c r="BG1515" s="2">
        <f t="shared" si="622"/>
        <v>0</v>
      </c>
      <c r="BH1515" s="2">
        <f t="shared" si="623"/>
        <v>1.8730099269526129E-3</v>
      </c>
      <c r="BJ1515" t="s">
        <v>1599</v>
      </c>
      <c r="BK1515" t="s">
        <v>1112</v>
      </c>
      <c r="BL1515">
        <v>3</v>
      </c>
      <c r="BN1515" s="112">
        <v>28</v>
      </c>
      <c r="BO1515" s="114">
        <v>103</v>
      </c>
      <c r="BP1515" s="118">
        <f t="shared" si="625"/>
        <v>28103</v>
      </c>
      <c r="BQ1515" s="118">
        <f t="shared" si="624"/>
        <v>28103</v>
      </c>
      <c r="BR1515" s="5" t="s">
        <v>3151</v>
      </c>
      <c r="CE1515" s="63">
        <v>0</v>
      </c>
    </row>
    <row r="1516" spans="1:83" ht="15" hidden="1" customHeight="1" outlineLevel="1">
      <c r="A1516" t="s">
        <v>1374</v>
      </c>
      <c r="B1516" t="s">
        <v>1112</v>
      </c>
      <c r="C1516" s="1">
        <f t="shared" si="615"/>
        <v>19757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>IF(P1516&gt;0,RANK(P1516,(N1516:P1516,Q1516:AE1516)),0)</f>
        <v>9</v>
      </c>
      <c r="G1516" s="129">
        <f t="shared" si="613"/>
        <v>1295</v>
      </c>
      <c r="H1516" s="134">
        <f t="shared" si="614"/>
        <v>6.5546388621754312E-2</v>
      </c>
      <c r="I1516" s="2"/>
      <c r="J1516" s="2">
        <f t="shared" si="616"/>
        <v>0.52128359568760441</v>
      </c>
      <c r="K1516" s="2">
        <f t="shared" si="617"/>
        <v>0.45573720706585008</v>
      </c>
      <c r="L1516" s="2">
        <f t="shared" si="618"/>
        <v>7.0860960672166826E-4</v>
      </c>
      <c r="M1516" s="2">
        <f t="shared" si="619"/>
        <v>2.2270587639823845E-2</v>
      </c>
      <c r="N1516" s="63">
        <v>10299</v>
      </c>
      <c r="O1516" s="63">
        <v>9004</v>
      </c>
      <c r="P1516" s="63">
        <v>14</v>
      </c>
      <c r="Q1516" s="63">
        <v>255</v>
      </c>
      <c r="R1516" s="63">
        <v>51</v>
      </c>
      <c r="S1516" s="63">
        <v>17</v>
      </c>
      <c r="T1516" s="63">
        <v>0</v>
      </c>
      <c r="U1516" s="63">
        <v>61</v>
      </c>
      <c r="V1516" s="63">
        <v>0</v>
      </c>
      <c r="W1516" s="63">
        <v>0</v>
      </c>
      <c r="X1516" s="63">
        <v>0</v>
      </c>
      <c r="Y1516" s="63">
        <v>0</v>
      </c>
      <c r="Z1516" s="63">
        <v>28</v>
      </c>
      <c r="AA1516" s="63">
        <v>28</v>
      </c>
      <c r="AB1516" s="63">
        <v>0</v>
      </c>
      <c r="AC1516" s="63">
        <v>0</v>
      </c>
      <c r="AD1516" s="63">
        <v>0</v>
      </c>
      <c r="AE1516" s="63">
        <v>0</v>
      </c>
      <c r="AF1516" s="63">
        <v>0</v>
      </c>
      <c r="AG1516" s="63">
        <v>0</v>
      </c>
      <c r="AH1516" s="63">
        <v>0</v>
      </c>
      <c r="AI1516" s="63">
        <v>0</v>
      </c>
      <c r="AJ1516" s="63">
        <v>0</v>
      </c>
      <c r="AK1516" s="63">
        <v>0</v>
      </c>
      <c r="AL1516" s="63">
        <v>0</v>
      </c>
      <c r="AM1516" s="63">
        <v>0</v>
      </c>
      <c r="AN1516" s="63">
        <v>0</v>
      </c>
      <c r="AO1516" s="63">
        <v>0</v>
      </c>
      <c r="AP1516" s="63">
        <v>0</v>
      </c>
      <c r="AQ1516" s="63">
        <v>0</v>
      </c>
      <c r="AR1516" s="63">
        <v>0</v>
      </c>
      <c r="AS1516" s="63">
        <v>0</v>
      </c>
      <c r="AT1516" s="63">
        <v>0</v>
      </c>
      <c r="AU1516" s="63">
        <v>0</v>
      </c>
      <c r="AV1516" s="63">
        <v>0</v>
      </c>
      <c r="AW1516" s="63">
        <v>0</v>
      </c>
      <c r="AX1516" s="63">
        <v>0</v>
      </c>
      <c r="AY1516" s="63">
        <v>0</v>
      </c>
      <c r="BA1516" s="5">
        <f>IF(Q1516&gt;0,RANK(Q1516,(N1516:P1516,Q1516:AE1516)),0)</f>
        <v>3</v>
      </c>
      <c r="BB1516" s="5">
        <f>IF(R1516&gt;0,RANK(R1516,(N1516:P1516,Q1516:AE1516)),0)</f>
        <v>5</v>
      </c>
      <c r="BC1516" s="5">
        <f>IF(T1516&gt;0,RANK(T1516,(N1516:P1516,Q1516:AE1516)),0)</f>
        <v>0</v>
      </c>
      <c r="BD1516" s="5">
        <f>IF(S1516&gt;0,RANK(S1516,(N1516:P1516,Q1516:AE1516)),0)</f>
        <v>8</v>
      </c>
      <c r="BE1516" s="2">
        <f t="shared" si="620"/>
        <v>1.29068178367161E-2</v>
      </c>
      <c r="BF1516" s="2">
        <f t="shared" si="621"/>
        <v>2.5813635673432203E-3</v>
      </c>
      <c r="BG1516" s="2">
        <f t="shared" si="622"/>
        <v>0</v>
      </c>
      <c r="BH1516" s="2">
        <f t="shared" si="623"/>
        <v>8.6045452244773999E-4</v>
      </c>
      <c r="BJ1516" t="s">
        <v>1374</v>
      </c>
      <c r="BK1516" t="s">
        <v>1112</v>
      </c>
      <c r="BN1516" s="112">
        <v>28</v>
      </c>
      <c r="BO1516" s="114">
        <v>105</v>
      </c>
      <c r="BP1516" s="118">
        <f t="shared" si="625"/>
        <v>28105</v>
      </c>
      <c r="BQ1516" s="118">
        <f t="shared" si="624"/>
        <v>28105</v>
      </c>
      <c r="BR1516" s="5" t="s">
        <v>3151</v>
      </c>
      <c r="CE1516" s="63">
        <v>0</v>
      </c>
    </row>
    <row r="1517" spans="1:83" ht="15" hidden="1" customHeight="1" outlineLevel="1">
      <c r="A1517" t="s">
        <v>2374</v>
      </c>
      <c r="B1517" t="s">
        <v>1112</v>
      </c>
      <c r="C1517" s="1">
        <f t="shared" si="615"/>
        <v>15627</v>
      </c>
      <c r="D1517" s="5">
        <f>IF(N1517&gt;0, RANK(N1517,(N1517:P1517,Q1517:AE1517)),0)</f>
        <v>2</v>
      </c>
      <c r="E1517" s="5">
        <f>IF(O1517&gt;0,RANK(O1517,(N1517:P1517,Q1517:AE1517)),0)</f>
        <v>1</v>
      </c>
      <c r="F1517" s="5">
        <f>IF(P1517&gt;0,RANK(P1517,(N1517:P1517,Q1517:AE1517)),0)</f>
        <v>7</v>
      </c>
      <c r="G1517" s="129">
        <f t="shared" si="613"/>
        <v>657</v>
      </c>
      <c r="H1517" s="134">
        <f t="shared" si="614"/>
        <v>4.2042618544826264E-2</v>
      </c>
      <c r="I1517" s="2"/>
      <c r="J1517" s="2">
        <f t="shared" si="616"/>
        <v>0.47373136238561464</v>
      </c>
      <c r="K1517" s="2">
        <f t="shared" si="617"/>
        <v>0.51577398093044091</v>
      </c>
      <c r="L1517" s="2">
        <f t="shared" si="618"/>
        <v>7.0390989953285983E-4</v>
      </c>
      <c r="M1517" s="2">
        <f t="shared" si="619"/>
        <v>9.7907467844115872E-3</v>
      </c>
      <c r="N1517" s="63">
        <v>7403</v>
      </c>
      <c r="O1517" s="63">
        <v>8060</v>
      </c>
      <c r="P1517" s="63">
        <v>11</v>
      </c>
      <c r="Q1517" s="63">
        <v>48</v>
      </c>
      <c r="R1517" s="63">
        <v>11</v>
      </c>
      <c r="S1517" s="63">
        <v>19</v>
      </c>
      <c r="T1517" s="63">
        <v>0</v>
      </c>
      <c r="U1517" s="63">
        <v>49</v>
      </c>
      <c r="V1517" s="63">
        <v>0</v>
      </c>
      <c r="W1517" s="63">
        <v>0</v>
      </c>
      <c r="X1517" s="63">
        <v>0</v>
      </c>
      <c r="Y1517" s="63">
        <v>0</v>
      </c>
      <c r="Z1517" s="63">
        <v>7</v>
      </c>
      <c r="AA1517" s="63">
        <v>19</v>
      </c>
      <c r="AB1517" s="63">
        <v>0</v>
      </c>
      <c r="AC1517" s="63">
        <v>0</v>
      </c>
      <c r="AD1517" s="63">
        <v>0</v>
      </c>
      <c r="AE1517" s="63">
        <v>0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0</v>
      </c>
      <c r="AL1517" s="63">
        <v>0</v>
      </c>
      <c r="AM1517" s="63">
        <v>0</v>
      </c>
      <c r="AN1517" s="63">
        <v>0</v>
      </c>
      <c r="AO1517" s="63">
        <v>0</v>
      </c>
      <c r="AP1517" s="63">
        <v>0</v>
      </c>
      <c r="AQ1517" s="63">
        <v>0</v>
      </c>
      <c r="AR1517" s="63">
        <v>0</v>
      </c>
      <c r="AS1517" s="63">
        <v>0</v>
      </c>
      <c r="AT1517" s="63">
        <v>0</v>
      </c>
      <c r="AU1517" s="63">
        <v>0</v>
      </c>
      <c r="AV1517" s="63">
        <v>0</v>
      </c>
      <c r="AW1517" s="63">
        <v>0</v>
      </c>
      <c r="AX1517" s="63">
        <v>0</v>
      </c>
      <c r="AY1517" s="63">
        <v>0</v>
      </c>
      <c r="BA1517" s="5">
        <f>IF(Q1517&gt;0,RANK(Q1517,(N1517:P1517,Q1517:AE1517)),0)</f>
        <v>4</v>
      </c>
      <c r="BB1517" s="5">
        <f>IF(R1517&gt;0,RANK(R1517,(N1517:P1517,Q1517:AE1517)),0)</f>
        <v>7</v>
      </c>
      <c r="BC1517" s="5">
        <f>IF(T1517&gt;0,RANK(T1517,(N1517:P1517,Q1517:AE1517)),0)</f>
        <v>0</v>
      </c>
      <c r="BD1517" s="5">
        <f>IF(S1517&gt;0,RANK(S1517,(N1517:P1517,Q1517:AE1517)),0)</f>
        <v>5</v>
      </c>
      <c r="BE1517" s="2">
        <f t="shared" si="620"/>
        <v>3.0716068343252063E-3</v>
      </c>
      <c r="BF1517" s="2">
        <f t="shared" si="621"/>
        <v>7.0390989953285983E-4</v>
      </c>
      <c r="BG1517" s="2">
        <f t="shared" si="622"/>
        <v>0</v>
      </c>
      <c r="BH1517" s="2">
        <f t="shared" si="623"/>
        <v>1.2158443719203942E-3</v>
      </c>
      <c r="BJ1517" t="s">
        <v>2374</v>
      </c>
      <c r="BK1517" t="s">
        <v>1112</v>
      </c>
      <c r="BL1517">
        <v>2</v>
      </c>
      <c r="BN1517" s="112">
        <v>28</v>
      </c>
      <c r="BO1517" s="114">
        <v>107</v>
      </c>
      <c r="BP1517" s="118">
        <f t="shared" si="625"/>
        <v>28107</v>
      </c>
      <c r="BQ1517" s="118">
        <f t="shared" si="624"/>
        <v>28107</v>
      </c>
      <c r="BR1517" s="5" t="s">
        <v>3151</v>
      </c>
      <c r="CE1517" s="63">
        <v>0</v>
      </c>
    </row>
    <row r="1518" spans="1:83" ht="15" hidden="1" customHeight="1" outlineLevel="1">
      <c r="A1518" t="s">
        <v>1302</v>
      </c>
      <c r="B1518" t="s">
        <v>1112</v>
      </c>
      <c r="C1518" s="1">
        <f t="shared" si="615"/>
        <v>24056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9</v>
      </c>
      <c r="G1518" s="129">
        <f t="shared" si="613"/>
        <v>15447</v>
      </c>
      <c r="H1518" s="134">
        <f t="shared" si="614"/>
        <v>0.64212670435650154</v>
      </c>
      <c r="I1518" s="2"/>
      <c r="J1518" s="2">
        <f t="shared" si="616"/>
        <v>0.17243099434652479</v>
      </c>
      <c r="K1518" s="2">
        <f t="shared" si="617"/>
        <v>0.8145576987030263</v>
      </c>
      <c r="L1518" s="2">
        <f t="shared" si="618"/>
        <v>5.4040571998669774E-4</v>
      </c>
      <c r="M1518" s="2">
        <f t="shared" si="619"/>
        <v>1.2470901230462244E-2</v>
      </c>
      <c r="N1518" s="63">
        <v>4148</v>
      </c>
      <c r="O1518" s="63">
        <v>19595</v>
      </c>
      <c r="P1518" s="63">
        <v>13</v>
      </c>
      <c r="Q1518" s="63">
        <v>160</v>
      </c>
      <c r="R1518" s="63">
        <v>31</v>
      </c>
      <c r="S1518" s="63">
        <v>18</v>
      </c>
      <c r="T1518" s="63">
        <v>0</v>
      </c>
      <c r="U1518" s="63">
        <v>42</v>
      </c>
      <c r="V1518" s="63">
        <v>0</v>
      </c>
      <c r="W1518" s="63">
        <v>23</v>
      </c>
      <c r="X1518" s="63">
        <v>0</v>
      </c>
      <c r="Y1518" s="63">
        <v>0</v>
      </c>
      <c r="Z1518" s="63">
        <v>14</v>
      </c>
      <c r="AA1518" s="63">
        <v>12</v>
      </c>
      <c r="AB1518" s="63">
        <v>0</v>
      </c>
      <c r="AC1518" s="63">
        <v>0</v>
      </c>
      <c r="AD1518" s="63">
        <v>0</v>
      </c>
      <c r="AE1518" s="63">
        <v>0</v>
      </c>
      <c r="AF1518" s="63">
        <v>0</v>
      </c>
      <c r="AG1518" s="63">
        <v>0</v>
      </c>
      <c r="AH1518" s="63">
        <v>0</v>
      </c>
      <c r="AI1518" s="63">
        <v>0</v>
      </c>
      <c r="AJ1518" s="63">
        <v>0</v>
      </c>
      <c r="AK1518" s="63">
        <v>0</v>
      </c>
      <c r="AL1518" s="63">
        <v>0</v>
      </c>
      <c r="AM1518" s="63">
        <v>0</v>
      </c>
      <c r="AN1518" s="63">
        <v>0</v>
      </c>
      <c r="AO1518" s="63">
        <v>0</v>
      </c>
      <c r="AP1518" s="63">
        <v>0</v>
      </c>
      <c r="AQ1518" s="63">
        <v>0</v>
      </c>
      <c r="AR1518" s="63">
        <v>0</v>
      </c>
      <c r="AS1518" s="63">
        <v>0</v>
      </c>
      <c r="AT1518" s="63">
        <v>0</v>
      </c>
      <c r="AU1518" s="63">
        <v>0</v>
      </c>
      <c r="AV1518" s="63">
        <v>0</v>
      </c>
      <c r="AW1518" s="63">
        <v>0</v>
      </c>
      <c r="AX1518" s="63">
        <v>0</v>
      </c>
      <c r="AY1518" s="63">
        <v>0</v>
      </c>
      <c r="BA1518" s="5">
        <f>IF(Q1518&gt;0,RANK(Q1518,(N1518:P1518,Q1518:AE1518)),0)</f>
        <v>3</v>
      </c>
      <c r="BB1518" s="5">
        <f>IF(R1518&gt;0,RANK(R1518,(N1518:P1518,Q1518:AE1518)),0)</f>
        <v>5</v>
      </c>
      <c r="BC1518" s="5">
        <f>IF(T1518&gt;0,RANK(T1518,(N1518:P1518,Q1518:AE1518)),0)</f>
        <v>0</v>
      </c>
      <c r="BD1518" s="5">
        <f>IF(S1518&gt;0,RANK(S1518,(N1518:P1518,Q1518:AE1518)),0)</f>
        <v>7</v>
      </c>
      <c r="BE1518" s="2">
        <f t="shared" si="620"/>
        <v>6.6511473229132027E-3</v>
      </c>
      <c r="BF1518" s="2">
        <f t="shared" si="621"/>
        <v>1.288659793814433E-3</v>
      </c>
      <c r="BG1518" s="2">
        <f t="shared" si="622"/>
        <v>0</v>
      </c>
      <c r="BH1518" s="2">
        <f t="shared" si="623"/>
        <v>7.4825407382773533E-4</v>
      </c>
      <c r="BJ1518" t="s">
        <v>1302</v>
      </c>
      <c r="BK1518" t="s">
        <v>1112</v>
      </c>
      <c r="BL1518">
        <v>4</v>
      </c>
      <c r="BN1518" s="112">
        <v>28</v>
      </c>
      <c r="BO1518" s="114">
        <v>109</v>
      </c>
      <c r="BP1518" s="118">
        <f t="shared" si="625"/>
        <v>28109</v>
      </c>
      <c r="BQ1518" s="118">
        <f t="shared" si="624"/>
        <v>28109</v>
      </c>
      <c r="BR1518" s="5" t="s">
        <v>3151</v>
      </c>
      <c r="CE1518" s="63">
        <v>23</v>
      </c>
    </row>
    <row r="1519" spans="1:83" ht="15" hidden="1" customHeight="1" outlineLevel="1">
      <c r="A1519" t="s">
        <v>2117</v>
      </c>
      <c r="B1519" t="s">
        <v>1112</v>
      </c>
      <c r="C1519" s="1">
        <f t="shared" si="615"/>
        <v>5916</v>
      </c>
      <c r="D1519" s="5">
        <f>IF(N1519&gt;0, RANK(N1519,(N1519:P1519,Q1519:AE1519)),0)</f>
        <v>2</v>
      </c>
      <c r="E1519" s="5">
        <f>IF(O1519&gt;0,RANK(O1519,(N1519:P1519,Q1519:AE1519)),0)</f>
        <v>1</v>
      </c>
      <c r="F1519" s="5">
        <f>IF(P1519&gt;0,RANK(P1519,(N1519:P1519,Q1519:AE1519)),0)</f>
        <v>7</v>
      </c>
      <c r="G1519" s="129">
        <f t="shared" si="613"/>
        <v>3138</v>
      </c>
      <c r="H1519" s="134">
        <f t="shared" si="614"/>
        <v>0.53042596348884385</v>
      </c>
      <c r="I1519" s="2"/>
      <c r="J1519" s="2">
        <f t="shared" si="616"/>
        <v>0.23022312373225151</v>
      </c>
      <c r="K1519" s="2">
        <f t="shared" si="617"/>
        <v>0.76064908722109537</v>
      </c>
      <c r="L1519" s="2">
        <f t="shared" si="618"/>
        <v>6.7613252197430695E-4</v>
      </c>
      <c r="M1519" s="2">
        <f t="shared" si="619"/>
        <v>8.4516565246788161E-3</v>
      </c>
      <c r="N1519" s="63">
        <v>1362</v>
      </c>
      <c r="O1519" s="63">
        <v>4500</v>
      </c>
      <c r="P1519" s="63">
        <v>4</v>
      </c>
      <c r="Q1519" s="63">
        <v>21</v>
      </c>
      <c r="R1519" s="63">
        <v>7</v>
      </c>
      <c r="S1519" s="63">
        <v>6</v>
      </c>
      <c r="T1519" s="63">
        <v>0</v>
      </c>
      <c r="U1519" s="63">
        <v>9</v>
      </c>
      <c r="V1519" s="63">
        <v>0</v>
      </c>
      <c r="W1519" s="63">
        <v>0</v>
      </c>
      <c r="X1519" s="63">
        <v>0</v>
      </c>
      <c r="Y1519" s="63">
        <v>0</v>
      </c>
      <c r="Z1519" s="63">
        <v>3</v>
      </c>
      <c r="AA1519" s="63">
        <v>4</v>
      </c>
      <c r="AB1519" s="63">
        <v>0</v>
      </c>
      <c r="AC1519" s="63">
        <v>0</v>
      </c>
      <c r="AD1519" s="63">
        <v>0</v>
      </c>
      <c r="AE1519" s="63">
        <v>0</v>
      </c>
      <c r="AF1519" s="63">
        <v>0</v>
      </c>
      <c r="AG1519" s="63">
        <v>0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0</v>
      </c>
      <c r="AO1519" s="63">
        <v>0</v>
      </c>
      <c r="AP1519" s="63">
        <v>0</v>
      </c>
      <c r="AQ1519" s="63">
        <v>0</v>
      </c>
      <c r="AR1519" s="63">
        <v>0</v>
      </c>
      <c r="AS1519" s="63">
        <v>0</v>
      </c>
      <c r="AT1519" s="63">
        <v>0</v>
      </c>
      <c r="AU1519" s="63">
        <v>0</v>
      </c>
      <c r="AV1519" s="63">
        <v>0</v>
      </c>
      <c r="AW1519" s="63">
        <v>0</v>
      </c>
      <c r="AX1519" s="63">
        <v>0</v>
      </c>
      <c r="AY1519" s="63">
        <v>0</v>
      </c>
      <c r="BA1519" s="5">
        <f>IF(Q1519&gt;0,RANK(Q1519,(N1519:P1519,Q1519:AE1519)),0)</f>
        <v>3</v>
      </c>
      <c r="BB1519" s="5">
        <f>IF(R1519&gt;0,RANK(R1519,(N1519:P1519,Q1519:AE1519)),0)</f>
        <v>5</v>
      </c>
      <c r="BC1519" s="5">
        <f>IF(T1519&gt;0,RANK(T1519,(N1519:P1519,Q1519:AE1519)),0)</f>
        <v>0</v>
      </c>
      <c r="BD1519" s="5">
        <f>IF(S1519&gt;0,RANK(S1519,(N1519:P1519,Q1519:AE1519)),0)</f>
        <v>6</v>
      </c>
      <c r="BE1519" s="2">
        <f t="shared" si="620"/>
        <v>3.5496957403651115E-3</v>
      </c>
      <c r="BF1519" s="2">
        <f t="shared" si="621"/>
        <v>1.1832319134550372E-3</v>
      </c>
      <c r="BG1519" s="2">
        <f t="shared" si="622"/>
        <v>0</v>
      </c>
      <c r="BH1519" s="2">
        <f t="shared" si="623"/>
        <v>1.0141987829614604E-3</v>
      </c>
      <c r="BJ1519" t="s">
        <v>2117</v>
      </c>
      <c r="BK1519" t="s">
        <v>1112</v>
      </c>
      <c r="BL1519">
        <v>4</v>
      </c>
      <c r="BN1519" s="112">
        <v>28</v>
      </c>
      <c r="BO1519" s="114">
        <v>111</v>
      </c>
      <c r="BP1519" s="118">
        <f t="shared" si="625"/>
        <v>28111</v>
      </c>
      <c r="BQ1519" s="118">
        <f t="shared" si="624"/>
        <v>28111</v>
      </c>
      <c r="BR1519" s="5" t="s">
        <v>3151</v>
      </c>
      <c r="CE1519" s="63">
        <v>0</v>
      </c>
    </row>
    <row r="1520" spans="1:83" ht="15" hidden="1" customHeight="1" outlineLevel="1">
      <c r="A1520" t="s">
        <v>2653</v>
      </c>
      <c r="B1520" t="s">
        <v>1112</v>
      </c>
      <c r="C1520" s="1">
        <f t="shared" si="615"/>
        <v>17361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>IF(P1520&gt;0,RANK(P1520,(N1520:P1520,Q1520:AE1520)),0)</f>
        <v>10</v>
      </c>
      <c r="G1520" s="129">
        <f t="shared" si="613"/>
        <v>167</v>
      </c>
      <c r="H1520" s="134">
        <f t="shared" si="614"/>
        <v>9.6192615632740043E-3</v>
      </c>
      <c r="I1520" s="2"/>
      <c r="J1520" s="2">
        <f t="shared" si="616"/>
        <v>0.49801278728183862</v>
      </c>
      <c r="K1520" s="2">
        <f t="shared" si="617"/>
        <v>0.48839352571856459</v>
      </c>
      <c r="L1520" s="2">
        <f t="shared" si="618"/>
        <v>2.3040147456943725E-4</v>
      </c>
      <c r="M1520" s="2">
        <f t="shared" si="619"/>
        <v>1.3363285525027351E-2</v>
      </c>
      <c r="N1520" s="63">
        <v>8646</v>
      </c>
      <c r="O1520" s="63">
        <v>8479</v>
      </c>
      <c r="P1520" s="63">
        <v>4</v>
      </c>
      <c r="Q1520" s="63">
        <v>91</v>
      </c>
      <c r="R1520" s="63">
        <v>18</v>
      </c>
      <c r="S1520" s="63">
        <v>21</v>
      </c>
      <c r="T1520" s="63">
        <v>0</v>
      </c>
      <c r="U1520" s="63">
        <v>43</v>
      </c>
      <c r="V1520" s="63">
        <v>0</v>
      </c>
      <c r="W1520" s="63">
        <v>19</v>
      </c>
      <c r="X1520" s="63">
        <v>0</v>
      </c>
      <c r="Y1520" s="63">
        <v>0</v>
      </c>
      <c r="Z1520" s="63">
        <v>18</v>
      </c>
      <c r="AA1520" s="63">
        <v>22</v>
      </c>
      <c r="AB1520" s="63">
        <v>0</v>
      </c>
      <c r="AC1520" s="63">
        <v>0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0</v>
      </c>
      <c r="AN1520" s="63">
        <v>0</v>
      </c>
      <c r="AO1520" s="63">
        <v>0</v>
      </c>
      <c r="AP1520" s="63">
        <v>0</v>
      </c>
      <c r="AQ1520" s="63">
        <v>0</v>
      </c>
      <c r="AR1520" s="63">
        <v>0</v>
      </c>
      <c r="AS1520" s="63">
        <v>0</v>
      </c>
      <c r="AT1520" s="63">
        <v>0</v>
      </c>
      <c r="AU1520" s="63">
        <v>0</v>
      </c>
      <c r="AV1520" s="63">
        <v>0</v>
      </c>
      <c r="AW1520" s="63">
        <v>0</v>
      </c>
      <c r="AX1520" s="63">
        <v>0</v>
      </c>
      <c r="AY1520" s="63">
        <v>0</v>
      </c>
      <c r="BA1520" s="5">
        <f>IF(Q1520&gt;0,RANK(Q1520,(N1520:P1520,Q1520:AE1520)),0)</f>
        <v>3</v>
      </c>
      <c r="BB1520" s="5">
        <f>IF(R1520&gt;0,RANK(R1520,(N1520:P1520,Q1520:AE1520)),0)</f>
        <v>8</v>
      </c>
      <c r="BC1520" s="5">
        <f>IF(T1520&gt;0,RANK(T1520,(N1520:P1520,Q1520:AE1520)),0)</f>
        <v>0</v>
      </c>
      <c r="BD1520" s="5">
        <f>IF(S1520&gt;0,RANK(S1520,(N1520:P1520,Q1520:AE1520)),0)</f>
        <v>6</v>
      </c>
      <c r="BE1520" s="2">
        <f t="shared" si="620"/>
        <v>5.2416335464546973E-3</v>
      </c>
      <c r="BF1520" s="2">
        <f t="shared" si="621"/>
        <v>1.0368066355624676E-3</v>
      </c>
      <c r="BG1520" s="2">
        <f t="shared" si="622"/>
        <v>0</v>
      </c>
      <c r="BH1520" s="2">
        <f t="shared" si="623"/>
        <v>1.2096077414895455E-3</v>
      </c>
      <c r="BJ1520" t="s">
        <v>2653</v>
      </c>
      <c r="BK1520" t="s">
        <v>1112</v>
      </c>
      <c r="BL1520">
        <v>3</v>
      </c>
      <c r="BN1520" s="112">
        <v>28</v>
      </c>
      <c r="BO1520" s="114">
        <v>113</v>
      </c>
      <c r="BP1520" s="118">
        <f t="shared" si="625"/>
        <v>28113</v>
      </c>
      <c r="BQ1520" s="118">
        <f t="shared" si="624"/>
        <v>28113</v>
      </c>
      <c r="BR1520" s="5" t="s">
        <v>3151</v>
      </c>
      <c r="CE1520" s="63">
        <v>19</v>
      </c>
    </row>
    <row r="1521" spans="1:83" ht="15" hidden="1" customHeight="1" outlineLevel="1">
      <c r="A1521" t="s">
        <v>2994</v>
      </c>
      <c r="B1521" t="s">
        <v>1112</v>
      </c>
      <c r="C1521" s="1">
        <f t="shared" si="615"/>
        <v>14361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9</v>
      </c>
      <c r="G1521" s="129">
        <f t="shared" si="613"/>
        <v>8936</v>
      </c>
      <c r="H1521" s="134">
        <f t="shared" si="614"/>
        <v>0.62224079103126528</v>
      </c>
      <c r="I1521" s="2"/>
      <c r="J1521" s="2">
        <f t="shared" si="616"/>
        <v>0.18202075064410556</v>
      </c>
      <c r="K1521" s="2">
        <f t="shared" si="617"/>
        <v>0.80426154167537078</v>
      </c>
      <c r="L1521" s="2">
        <f t="shared" si="618"/>
        <v>2.7853213564515007E-4</v>
      </c>
      <c r="M1521" s="2">
        <f t="shared" si="619"/>
        <v>1.3439175544878456E-2</v>
      </c>
      <c r="N1521" s="63">
        <v>2614</v>
      </c>
      <c r="O1521" s="63">
        <v>11550</v>
      </c>
      <c r="P1521" s="63">
        <v>4</v>
      </c>
      <c r="Q1521" s="63">
        <v>103</v>
      </c>
      <c r="R1521" s="63">
        <v>17</v>
      </c>
      <c r="S1521" s="63">
        <v>16</v>
      </c>
      <c r="T1521" s="63">
        <v>0</v>
      </c>
      <c r="U1521" s="63">
        <v>30</v>
      </c>
      <c r="V1521" s="63">
        <v>0</v>
      </c>
      <c r="W1521" s="63">
        <v>0</v>
      </c>
      <c r="X1521" s="63">
        <v>0</v>
      </c>
      <c r="Y1521" s="63">
        <v>0</v>
      </c>
      <c r="Z1521" s="63">
        <v>11</v>
      </c>
      <c r="AA1521" s="63">
        <v>16</v>
      </c>
      <c r="AB1521" s="63">
        <v>0</v>
      </c>
      <c r="AC1521" s="63">
        <v>0</v>
      </c>
      <c r="AD1521" s="63">
        <v>0</v>
      </c>
      <c r="AE1521" s="63">
        <v>0</v>
      </c>
      <c r="AF1521" s="63">
        <v>0</v>
      </c>
      <c r="AG1521" s="63">
        <v>0</v>
      </c>
      <c r="AH1521" s="63">
        <v>0</v>
      </c>
      <c r="AI1521" s="63">
        <v>0</v>
      </c>
      <c r="AJ1521" s="63">
        <v>0</v>
      </c>
      <c r="AK1521" s="63">
        <v>0</v>
      </c>
      <c r="AL1521" s="63">
        <v>0</v>
      </c>
      <c r="AM1521" s="63">
        <v>0</v>
      </c>
      <c r="AN1521" s="63">
        <v>0</v>
      </c>
      <c r="AO1521" s="63">
        <v>0</v>
      </c>
      <c r="AP1521" s="63">
        <v>0</v>
      </c>
      <c r="AQ1521" s="63">
        <v>0</v>
      </c>
      <c r="AR1521" s="63">
        <v>0</v>
      </c>
      <c r="AS1521" s="63">
        <v>0</v>
      </c>
      <c r="AT1521" s="63">
        <v>0</v>
      </c>
      <c r="AU1521" s="63">
        <v>0</v>
      </c>
      <c r="AV1521" s="63">
        <v>0</v>
      </c>
      <c r="AW1521" s="63">
        <v>0</v>
      </c>
      <c r="AX1521" s="63">
        <v>0</v>
      </c>
      <c r="AY1521" s="63">
        <v>0</v>
      </c>
      <c r="BA1521" s="5">
        <f>IF(Q1521&gt;0,RANK(Q1521,(N1521:P1521,Q1521:AE1521)),0)</f>
        <v>3</v>
      </c>
      <c r="BB1521" s="5">
        <f>IF(R1521&gt;0,RANK(R1521,(N1521:P1521,Q1521:AE1521)),0)</f>
        <v>5</v>
      </c>
      <c r="BC1521" s="5">
        <f>IF(T1521&gt;0,RANK(T1521,(N1521:P1521,Q1521:AE1521)),0)</f>
        <v>0</v>
      </c>
      <c r="BD1521" s="5">
        <f>IF(S1521&gt;0,RANK(S1521,(N1521:P1521,Q1521:AE1521)),0)</f>
        <v>6</v>
      </c>
      <c r="BE1521" s="2">
        <f t="shared" si="620"/>
        <v>7.1722024928626144E-3</v>
      </c>
      <c r="BF1521" s="2">
        <f t="shared" si="621"/>
        <v>1.1837615764918878E-3</v>
      </c>
      <c r="BG1521" s="2">
        <f t="shared" si="622"/>
        <v>0</v>
      </c>
      <c r="BH1521" s="2">
        <f t="shared" si="623"/>
        <v>1.1141285425806003E-3</v>
      </c>
      <c r="BJ1521" t="s">
        <v>2994</v>
      </c>
      <c r="BK1521" t="s">
        <v>1112</v>
      </c>
      <c r="BL1521">
        <v>1</v>
      </c>
      <c r="BN1521" s="112">
        <v>28</v>
      </c>
      <c r="BO1521" s="114">
        <v>115</v>
      </c>
      <c r="BP1521" s="118">
        <f t="shared" si="625"/>
        <v>28115</v>
      </c>
      <c r="BQ1521" s="118">
        <f t="shared" si="624"/>
        <v>28115</v>
      </c>
      <c r="BR1521" s="5" t="s">
        <v>3151</v>
      </c>
      <c r="CE1521" s="63">
        <v>0</v>
      </c>
    </row>
    <row r="1522" spans="1:83" ht="15" hidden="1" customHeight="1" outlineLevel="1">
      <c r="A1522" t="s">
        <v>459</v>
      </c>
      <c r="B1522" t="s">
        <v>1112</v>
      </c>
      <c r="C1522" s="1">
        <f t="shared" si="615"/>
        <v>10571</v>
      </c>
      <c r="D1522" s="5">
        <f>IF(N1522&gt;0, RANK(N1522,(N1522:P1522,Q1522:AE1522)),0)</f>
        <v>2</v>
      </c>
      <c r="E1522" s="5">
        <f>IF(O1522&gt;0,RANK(O1522,(N1522:P1522,Q1522:AE1522)),0)</f>
        <v>1</v>
      </c>
      <c r="F1522" s="5">
        <f>IF(P1522&gt;0,RANK(P1522,(N1522:P1522,Q1522:AE1522)),0)</f>
        <v>8</v>
      </c>
      <c r="G1522" s="129">
        <f t="shared" si="613"/>
        <v>6173</v>
      </c>
      <c r="H1522" s="134">
        <f t="shared" si="614"/>
        <v>0.58395610632863493</v>
      </c>
      <c r="I1522" s="2"/>
      <c r="J1522" s="2">
        <f t="shared" si="616"/>
        <v>0.20234604105571846</v>
      </c>
      <c r="K1522" s="2">
        <f t="shared" si="617"/>
        <v>0.78630214738435344</v>
      </c>
      <c r="L1522" s="2">
        <f t="shared" si="618"/>
        <v>2.8379528899820264E-4</v>
      </c>
      <c r="M1522" s="2">
        <f t="shared" si="619"/>
        <v>1.1068016270929836E-2</v>
      </c>
      <c r="N1522" s="63">
        <v>2139</v>
      </c>
      <c r="O1522" s="63">
        <v>8312</v>
      </c>
      <c r="P1522" s="63">
        <v>3</v>
      </c>
      <c r="Q1522" s="63">
        <v>69</v>
      </c>
      <c r="R1522" s="63">
        <v>6</v>
      </c>
      <c r="S1522" s="63">
        <v>10</v>
      </c>
      <c r="T1522" s="63">
        <v>0</v>
      </c>
      <c r="U1522" s="63">
        <v>20</v>
      </c>
      <c r="V1522" s="63">
        <v>0</v>
      </c>
      <c r="W1522" s="63">
        <v>0</v>
      </c>
      <c r="X1522" s="63">
        <v>0</v>
      </c>
      <c r="Y1522" s="63">
        <v>0</v>
      </c>
      <c r="Z1522" s="63">
        <v>3</v>
      </c>
      <c r="AA1522" s="63">
        <v>9</v>
      </c>
      <c r="AB1522" s="63">
        <v>0</v>
      </c>
      <c r="AC1522" s="63">
        <v>0</v>
      </c>
      <c r="AD1522" s="63">
        <v>0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0</v>
      </c>
      <c r="AL1522" s="63">
        <v>0</v>
      </c>
      <c r="AM1522" s="63">
        <v>0</v>
      </c>
      <c r="AN1522" s="63">
        <v>0</v>
      </c>
      <c r="AO1522" s="63">
        <v>0</v>
      </c>
      <c r="AP1522" s="63">
        <v>0</v>
      </c>
      <c r="AQ1522" s="63">
        <v>0</v>
      </c>
      <c r="AR1522" s="63">
        <v>0</v>
      </c>
      <c r="AS1522" s="63">
        <v>0</v>
      </c>
      <c r="AT1522" s="63">
        <v>0</v>
      </c>
      <c r="AU1522" s="63">
        <v>0</v>
      </c>
      <c r="AV1522" s="63">
        <v>0</v>
      </c>
      <c r="AW1522" s="63">
        <v>0</v>
      </c>
      <c r="AX1522" s="63">
        <v>0</v>
      </c>
      <c r="AY1522" s="63">
        <v>0</v>
      </c>
      <c r="BA1522" s="5">
        <f>IF(Q1522&gt;0,RANK(Q1522,(N1522:P1522,Q1522:AE1522)),0)</f>
        <v>3</v>
      </c>
      <c r="BB1522" s="5">
        <f>IF(R1522&gt;0,RANK(R1522,(N1522:P1522,Q1522:AE1522)),0)</f>
        <v>7</v>
      </c>
      <c r="BC1522" s="5">
        <f>IF(T1522&gt;0,RANK(T1522,(N1522:P1522,Q1522:AE1522)),0)</f>
        <v>0</v>
      </c>
      <c r="BD1522" s="5">
        <f>IF(S1522&gt;0,RANK(S1522,(N1522:P1522,Q1522:AE1522)),0)</f>
        <v>5</v>
      </c>
      <c r="BE1522" s="2">
        <f t="shared" si="620"/>
        <v>6.5272916469586604E-3</v>
      </c>
      <c r="BF1522" s="2">
        <f t="shared" si="621"/>
        <v>5.6759057799640527E-4</v>
      </c>
      <c r="BG1522" s="2">
        <f t="shared" si="622"/>
        <v>0</v>
      </c>
      <c r="BH1522" s="2">
        <f t="shared" si="623"/>
        <v>9.4598429666067538E-4</v>
      </c>
      <c r="BJ1522" t="s">
        <v>459</v>
      </c>
      <c r="BK1522" t="s">
        <v>1112</v>
      </c>
      <c r="BL1522">
        <v>1</v>
      </c>
      <c r="BN1522" s="112">
        <v>28</v>
      </c>
      <c r="BO1522" s="114">
        <v>117</v>
      </c>
      <c r="BP1522" s="118">
        <f t="shared" si="625"/>
        <v>28117</v>
      </c>
      <c r="BQ1522" s="118">
        <f t="shared" si="624"/>
        <v>28117</v>
      </c>
      <c r="BR1522" s="5" t="s">
        <v>3151</v>
      </c>
      <c r="CE1522" s="63">
        <v>0</v>
      </c>
    </row>
    <row r="1523" spans="1:83" ht="15" hidden="1" customHeight="1" outlineLevel="1">
      <c r="A1523" t="s">
        <v>131</v>
      </c>
      <c r="B1523" t="s">
        <v>1112</v>
      </c>
      <c r="C1523" s="1">
        <f t="shared" si="615"/>
        <v>3226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>IF(P1523&gt;0,RANK(P1523,(N1523:P1523,Q1523:AE1523)),0)</f>
        <v>8</v>
      </c>
      <c r="G1523" s="129">
        <f t="shared" si="613"/>
        <v>1124</v>
      </c>
      <c r="H1523" s="134">
        <f t="shared" si="614"/>
        <v>0.34841909485430872</v>
      </c>
      <c r="I1523" s="2"/>
      <c r="J1523" s="2">
        <f t="shared" si="616"/>
        <v>0.66646001239925601</v>
      </c>
      <c r="K1523" s="2">
        <f t="shared" si="617"/>
        <v>0.31804091754494729</v>
      </c>
      <c r="L1523" s="2">
        <f t="shared" si="618"/>
        <v>9.2994420334779914E-4</v>
      </c>
      <c r="M1523" s="2">
        <f t="shared" si="619"/>
        <v>1.4569125852448905E-2</v>
      </c>
      <c r="N1523" s="63">
        <v>2150</v>
      </c>
      <c r="O1523" s="63">
        <v>1026</v>
      </c>
      <c r="P1523" s="63">
        <v>3</v>
      </c>
      <c r="Q1523" s="63">
        <v>12</v>
      </c>
      <c r="R1523" s="63">
        <v>5</v>
      </c>
      <c r="S1523" s="63">
        <v>7</v>
      </c>
      <c r="T1523" s="63">
        <v>0</v>
      </c>
      <c r="U1523" s="63">
        <v>12</v>
      </c>
      <c r="V1523" s="63">
        <v>0</v>
      </c>
      <c r="W1523" s="63">
        <v>0</v>
      </c>
      <c r="X1523" s="63">
        <v>0</v>
      </c>
      <c r="Y1523" s="63">
        <v>0</v>
      </c>
      <c r="Z1523" s="63">
        <v>8</v>
      </c>
      <c r="AA1523" s="63">
        <v>3</v>
      </c>
      <c r="AB1523" s="63">
        <v>0</v>
      </c>
      <c r="AC1523" s="63">
        <v>0</v>
      </c>
      <c r="AD1523" s="63">
        <v>0</v>
      </c>
      <c r="AE1523" s="63">
        <v>0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0</v>
      </c>
      <c r="AP1523" s="63">
        <v>0</v>
      </c>
      <c r="AQ1523" s="63">
        <v>0</v>
      </c>
      <c r="AR1523" s="63">
        <v>0</v>
      </c>
      <c r="AS1523" s="63">
        <v>0</v>
      </c>
      <c r="AT1523" s="63">
        <v>0</v>
      </c>
      <c r="AU1523" s="63">
        <v>0</v>
      </c>
      <c r="AV1523" s="63">
        <v>0</v>
      </c>
      <c r="AW1523" s="63">
        <v>0</v>
      </c>
      <c r="AX1523" s="63">
        <v>0</v>
      </c>
      <c r="AY1523" s="63">
        <v>0</v>
      </c>
      <c r="BA1523" s="5">
        <f>IF(Q1523&gt;0,RANK(Q1523,(N1523:P1523,Q1523:AE1523)),0)</f>
        <v>3</v>
      </c>
      <c r="BB1523" s="5">
        <f>IF(R1523&gt;0,RANK(R1523,(N1523:P1523,Q1523:AE1523)),0)</f>
        <v>7</v>
      </c>
      <c r="BC1523" s="5">
        <f>IF(T1523&gt;0,RANK(T1523,(N1523:P1523,Q1523:AE1523)),0)</f>
        <v>0</v>
      </c>
      <c r="BD1523" s="5">
        <f>IF(S1523&gt;0,RANK(S1523,(N1523:P1523,Q1523:AE1523)),0)</f>
        <v>6</v>
      </c>
      <c r="BE1523" s="2">
        <f t="shared" si="620"/>
        <v>3.7197768133911966E-3</v>
      </c>
      <c r="BF1523" s="2">
        <f t="shared" si="621"/>
        <v>1.5499070055796653E-3</v>
      </c>
      <c r="BG1523" s="2">
        <f t="shared" si="622"/>
        <v>0</v>
      </c>
      <c r="BH1523" s="2">
        <f t="shared" si="623"/>
        <v>2.1698698078115313E-3</v>
      </c>
      <c r="BJ1523" t="s">
        <v>131</v>
      </c>
      <c r="BK1523" t="s">
        <v>1112</v>
      </c>
      <c r="BL1523">
        <v>2</v>
      </c>
      <c r="BN1523" s="112">
        <v>28</v>
      </c>
      <c r="BO1523" s="114">
        <v>119</v>
      </c>
      <c r="BP1523" s="118">
        <f t="shared" si="625"/>
        <v>28119</v>
      </c>
      <c r="BQ1523" s="118">
        <f t="shared" si="624"/>
        <v>28119</v>
      </c>
      <c r="BR1523" s="5" t="s">
        <v>3151</v>
      </c>
      <c r="CE1523" s="63">
        <v>0</v>
      </c>
    </row>
    <row r="1524" spans="1:83" ht="15" hidden="1" customHeight="1" outlineLevel="1">
      <c r="A1524" t="s">
        <v>1208</v>
      </c>
      <c r="B1524" t="s">
        <v>1112</v>
      </c>
      <c r="C1524" s="1">
        <f t="shared" si="615"/>
        <v>70799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10</v>
      </c>
      <c r="G1524" s="129">
        <f t="shared" si="613"/>
        <v>32048</v>
      </c>
      <c r="H1524" s="134">
        <f t="shared" si="614"/>
        <v>0.45266176075933273</v>
      </c>
      <c r="I1524" s="2"/>
      <c r="J1524" s="2">
        <f t="shared" si="616"/>
        <v>0.26620432491984353</v>
      </c>
      <c r="K1524" s="2">
        <f t="shared" si="617"/>
        <v>0.71886608567917631</v>
      </c>
      <c r="L1524" s="2">
        <f t="shared" si="618"/>
        <v>1.6949391940564133E-4</v>
      </c>
      <c r="M1524" s="2">
        <f t="shared" si="619"/>
        <v>1.4760095481574462E-2</v>
      </c>
      <c r="N1524" s="63">
        <v>18847</v>
      </c>
      <c r="O1524" s="63">
        <v>50895</v>
      </c>
      <c r="P1524" s="63">
        <v>12</v>
      </c>
      <c r="Q1524" s="63">
        <v>555</v>
      </c>
      <c r="R1524" s="63">
        <v>62</v>
      </c>
      <c r="S1524" s="63">
        <v>42</v>
      </c>
      <c r="T1524" s="63">
        <v>0</v>
      </c>
      <c r="U1524" s="63">
        <v>135</v>
      </c>
      <c r="V1524" s="63">
        <v>0</v>
      </c>
      <c r="W1524" s="63">
        <v>144</v>
      </c>
      <c r="X1524" s="63">
        <v>0</v>
      </c>
      <c r="Y1524" s="63">
        <v>0</v>
      </c>
      <c r="Z1524" s="63">
        <v>50</v>
      </c>
      <c r="AA1524" s="63">
        <v>57</v>
      </c>
      <c r="AB1524" s="63">
        <v>0</v>
      </c>
      <c r="AC1524" s="63">
        <v>0</v>
      </c>
      <c r="AD1524" s="63">
        <v>0</v>
      </c>
      <c r="AE1524" s="63">
        <v>0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0</v>
      </c>
      <c r="AP1524" s="63">
        <v>0</v>
      </c>
      <c r="AQ1524" s="63">
        <v>0</v>
      </c>
      <c r="AR1524" s="63">
        <v>0</v>
      </c>
      <c r="AS1524" s="63">
        <v>0</v>
      </c>
      <c r="AT1524" s="63">
        <v>0</v>
      </c>
      <c r="AU1524" s="63">
        <v>0</v>
      </c>
      <c r="AV1524" s="63">
        <v>0</v>
      </c>
      <c r="AW1524" s="63">
        <v>0</v>
      </c>
      <c r="AX1524" s="63">
        <v>0</v>
      </c>
      <c r="AY1524" s="63">
        <v>0</v>
      </c>
      <c r="BA1524" s="5">
        <f>IF(Q1524&gt;0,RANK(Q1524,(N1524:P1524,Q1524:AE1524)),0)</f>
        <v>3</v>
      </c>
      <c r="BB1524" s="5">
        <f>IF(R1524&gt;0,RANK(R1524,(N1524:P1524,Q1524:AE1524)),0)</f>
        <v>6</v>
      </c>
      <c r="BC1524" s="5">
        <f>IF(T1524&gt;0,RANK(T1524,(N1524:P1524,Q1524:AE1524)),0)</f>
        <v>0</v>
      </c>
      <c r="BD1524" s="5">
        <f>IF(S1524&gt;0,RANK(S1524,(N1524:P1524,Q1524:AE1524)),0)</f>
        <v>9</v>
      </c>
      <c r="BE1524" s="2">
        <f t="shared" si="620"/>
        <v>7.8390937725109112E-3</v>
      </c>
      <c r="BF1524" s="2">
        <f t="shared" si="621"/>
        <v>8.7571858359581354E-4</v>
      </c>
      <c r="BG1524" s="2">
        <f t="shared" si="622"/>
        <v>0</v>
      </c>
      <c r="BH1524" s="2">
        <f t="shared" si="623"/>
        <v>5.932287179197446E-4</v>
      </c>
      <c r="BJ1524" t="s">
        <v>1208</v>
      </c>
      <c r="BK1524" t="s">
        <v>1112</v>
      </c>
      <c r="BL1524">
        <v>3</v>
      </c>
      <c r="BN1524" s="112">
        <v>28</v>
      </c>
      <c r="BO1524" s="114">
        <v>121</v>
      </c>
      <c r="BP1524" s="118">
        <f t="shared" si="625"/>
        <v>28121</v>
      </c>
      <c r="BQ1524" s="118">
        <f t="shared" si="624"/>
        <v>28121</v>
      </c>
      <c r="BR1524" s="5" t="s">
        <v>3151</v>
      </c>
      <c r="BV1524" s="63"/>
      <c r="CE1524" s="63">
        <v>144</v>
      </c>
    </row>
    <row r="1525" spans="1:83" ht="15" hidden="1" customHeight="1" outlineLevel="1">
      <c r="A1525" t="s">
        <v>829</v>
      </c>
      <c r="B1525" t="s">
        <v>1112</v>
      </c>
      <c r="C1525" s="1">
        <f t="shared" si="615"/>
        <v>10733</v>
      </c>
      <c r="D1525" s="5">
        <f>IF(N1525&gt;0, RANK(N1525,(N1525:P1525,Q1525:AE1525)),0)</f>
        <v>2</v>
      </c>
      <c r="E1525" s="5">
        <f>IF(O1525&gt;0,RANK(O1525,(N1525:P1525,Q1525:AE1525)),0)</f>
        <v>1</v>
      </c>
      <c r="F1525" s="5">
        <f>IF(P1525&gt;0,RANK(P1525,(N1525:P1525,Q1525:AE1525)),0)</f>
        <v>9</v>
      </c>
      <c r="G1525" s="129">
        <f t="shared" si="613"/>
        <v>1955</v>
      </c>
      <c r="H1525" s="134">
        <f t="shared" si="614"/>
        <v>0.182148513929004</v>
      </c>
      <c r="I1525" s="2"/>
      <c r="J1525" s="2">
        <f t="shared" si="616"/>
        <v>0.40342867790925185</v>
      </c>
      <c r="K1525" s="2">
        <f t="shared" si="617"/>
        <v>0.58557719183825585</v>
      </c>
      <c r="L1525" s="2">
        <f t="shared" si="618"/>
        <v>3.7268238144041739E-4</v>
      </c>
      <c r="M1525" s="2">
        <f t="shared" si="619"/>
        <v>1.0621447871051879E-2</v>
      </c>
      <c r="N1525" s="63">
        <v>4330</v>
      </c>
      <c r="O1525" s="63">
        <v>6285</v>
      </c>
      <c r="P1525" s="63">
        <v>4</v>
      </c>
      <c r="Q1525" s="63">
        <v>38</v>
      </c>
      <c r="R1525" s="63">
        <v>22</v>
      </c>
      <c r="S1525" s="63">
        <v>6</v>
      </c>
      <c r="T1525" s="63">
        <v>0</v>
      </c>
      <c r="U1525" s="63">
        <v>24</v>
      </c>
      <c r="V1525" s="63">
        <v>0</v>
      </c>
      <c r="W1525" s="63">
        <v>0</v>
      </c>
      <c r="X1525" s="63">
        <v>0</v>
      </c>
      <c r="Y1525" s="63">
        <v>0</v>
      </c>
      <c r="Z1525" s="63">
        <v>11</v>
      </c>
      <c r="AA1525" s="63">
        <v>13</v>
      </c>
      <c r="AB1525" s="63">
        <v>0</v>
      </c>
      <c r="AC1525" s="63">
        <v>0</v>
      </c>
      <c r="AD1525" s="63">
        <v>0</v>
      </c>
      <c r="AE1525" s="63">
        <v>0</v>
      </c>
      <c r="AF1525" s="63">
        <v>0</v>
      </c>
      <c r="AG1525" s="63">
        <v>0</v>
      </c>
      <c r="AH1525" s="63">
        <v>0</v>
      </c>
      <c r="AI1525" s="63">
        <v>0</v>
      </c>
      <c r="AJ1525" s="63">
        <v>0</v>
      </c>
      <c r="AK1525" s="63">
        <v>0</v>
      </c>
      <c r="AL1525" s="63">
        <v>0</v>
      </c>
      <c r="AM1525" s="63">
        <v>0</v>
      </c>
      <c r="AN1525" s="63">
        <v>0</v>
      </c>
      <c r="AO1525" s="63">
        <v>0</v>
      </c>
      <c r="AP1525" s="63">
        <v>0</v>
      </c>
      <c r="AQ1525" s="63">
        <v>0</v>
      </c>
      <c r="AR1525" s="63">
        <v>0</v>
      </c>
      <c r="AS1525" s="63">
        <v>0</v>
      </c>
      <c r="AT1525" s="63">
        <v>0</v>
      </c>
      <c r="AU1525" s="63">
        <v>0</v>
      </c>
      <c r="AV1525" s="63">
        <v>0</v>
      </c>
      <c r="AW1525" s="63">
        <v>0</v>
      </c>
      <c r="AX1525" s="63">
        <v>0</v>
      </c>
      <c r="AY1525" s="63">
        <v>0</v>
      </c>
      <c r="BA1525" s="5">
        <f>IF(Q1525&gt;0,RANK(Q1525,(N1525:P1525,Q1525:AE1525)),0)</f>
        <v>3</v>
      </c>
      <c r="BB1525" s="5">
        <f>IF(R1525&gt;0,RANK(R1525,(N1525:P1525,Q1525:AE1525)),0)</f>
        <v>5</v>
      </c>
      <c r="BC1525" s="5">
        <f>IF(T1525&gt;0,RANK(T1525,(N1525:P1525,Q1525:AE1525)),0)</f>
        <v>0</v>
      </c>
      <c r="BD1525" s="5">
        <f>IF(S1525&gt;0,RANK(S1525,(N1525:P1525,Q1525:AE1525)),0)</f>
        <v>8</v>
      </c>
      <c r="BE1525" s="2">
        <f t="shared" si="620"/>
        <v>3.5404826236839653E-3</v>
      </c>
      <c r="BF1525" s="2">
        <f t="shared" si="621"/>
        <v>2.0497530979222958E-3</v>
      </c>
      <c r="BG1525" s="2">
        <f t="shared" si="622"/>
        <v>0</v>
      </c>
      <c r="BH1525" s="2">
        <f t="shared" si="623"/>
        <v>5.5902357216062613E-4</v>
      </c>
      <c r="BJ1525" t="s">
        <v>829</v>
      </c>
      <c r="BK1525" t="s">
        <v>1112</v>
      </c>
      <c r="BL1525">
        <v>3</v>
      </c>
      <c r="BN1525" s="112">
        <v>28</v>
      </c>
      <c r="BO1525" s="114">
        <v>123</v>
      </c>
      <c r="BP1525" s="118">
        <f t="shared" si="625"/>
        <v>28123</v>
      </c>
      <c r="BQ1525" s="118">
        <f t="shared" si="624"/>
        <v>28123</v>
      </c>
      <c r="BR1525" s="5" t="s">
        <v>3151</v>
      </c>
      <c r="CE1525" s="63">
        <v>0</v>
      </c>
    </row>
    <row r="1526" spans="1:83" ht="15" hidden="1" customHeight="1" outlineLevel="1">
      <c r="A1526" t="s">
        <v>1209</v>
      </c>
      <c r="B1526" t="s">
        <v>1112</v>
      </c>
      <c r="C1526" s="1">
        <f t="shared" si="615"/>
        <v>2183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>IF(P1526&gt;0,RANK(P1526,(N1526:P1526,Q1526:AE1526)),0)</f>
        <v>0</v>
      </c>
      <c r="G1526" s="129">
        <f t="shared" si="613"/>
        <v>777</v>
      </c>
      <c r="H1526" s="134">
        <f t="shared" si="614"/>
        <v>0.3559322033898305</v>
      </c>
      <c r="I1526" s="2"/>
      <c r="J1526" s="2">
        <f t="shared" si="616"/>
        <v>0.67109482363719652</v>
      </c>
      <c r="K1526" s="2">
        <f t="shared" si="617"/>
        <v>0.31516262024736602</v>
      </c>
      <c r="L1526" s="2">
        <f t="shared" si="618"/>
        <v>0</v>
      </c>
      <c r="M1526" s="2">
        <f t="shared" si="619"/>
        <v>1.3742556115437454E-2</v>
      </c>
      <c r="N1526" s="63">
        <v>1465</v>
      </c>
      <c r="O1526" s="63">
        <v>688</v>
      </c>
      <c r="P1526" s="63">
        <v>0</v>
      </c>
      <c r="Q1526" s="63">
        <v>9</v>
      </c>
      <c r="R1526" s="63">
        <v>6</v>
      </c>
      <c r="S1526" s="63">
        <v>1</v>
      </c>
      <c r="T1526" s="63">
        <v>0</v>
      </c>
      <c r="U1526" s="63">
        <v>8</v>
      </c>
      <c r="V1526" s="63">
        <v>0</v>
      </c>
      <c r="W1526" s="63">
        <v>0</v>
      </c>
      <c r="X1526" s="63">
        <v>0</v>
      </c>
      <c r="Y1526" s="63">
        <v>0</v>
      </c>
      <c r="Z1526" s="63">
        <v>5</v>
      </c>
      <c r="AA1526" s="63">
        <v>1</v>
      </c>
      <c r="AB1526" s="63">
        <v>0</v>
      </c>
      <c r="AC1526" s="63">
        <v>0</v>
      </c>
      <c r="AD1526" s="63">
        <v>0</v>
      </c>
      <c r="AE1526" s="63">
        <v>0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0</v>
      </c>
      <c r="AL1526" s="63">
        <v>0</v>
      </c>
      <c r="AM1526" s="63">
        <v>0</v>
      </c>
      <c r="AN1526" s="63">
        <v>0</v>
      </c>
      <c r="AO1526" s="63">
        <v>0</v>
      </c>
      <c r="AP1526" s="63">
        <v>0</v>
      </c>
      <c r="AQ1526" s="63">
        <v>0</v>
      </c>
      <c r="AR1526" s="63">
        <v>0</v>
      </c>
      <c r="AS1526" s="63">
        <v>0</v>
      </c>
      <c r="AT1526" s="63">
        <v>0</v>
      </c>
      <c r="AU1526" s="63">
        <v>0</v>
      </c>
      <c r="AV1526" s="63">
        <v>0</v>
      </c>
      <c r="AW1526" s="63">
        <v>0</v>
      </c>
      <c r="AX1526" s="63">
        <v>0</v>
      </c>
      <c r="AY1526" s="63">
        <v>0</v>
      </c>
      <c r="BA1526" s="5">
        <f>IF(Q1526&gt;0,RANK(Q1526,(N1526:P1526,Q1526:AE1526)),0)</f>
        <v>3</v>
      </c>
      <c r="BB1526" s="5">
        <f>IF(R1526&gt;0,RANK(R1526,(N1526:P1526,Q1526:AE1526)),0)</f>
        <v>5</v>
      </c>
      <c r="BC1526" s="5">
        <f>IF(T1526&gt;0,RANK(T1526,(N1526:P1526,Q1526:AE1526)),0)</f>
        <v>0</v>
      </c>
      <c r="BD1526" s="5">
        <f>IF(S1526&gt;0,RANK(S1526,(N1526:P1526,Q1526:AE1526)),0)</f>
        <v>7</v>
      </c>
      <c r="BE1526" s="2">
        <f t="shared" si="620"/>
        <v>4.1227668346312417E-3</v>
      </c>
      <c r="BF1526" s="2">
        <f t="shared" si="621"/>
        <v>2.7485112230874941E-3</v>
      </c>
      <c r="BG1526" s="2">
        <f t="shared" si="622"/>
        <v>0</v>
      </c>
      <c r="BH1526" s="2">
        <f t="shared" si="623"/>
        <v>4.5808520384791571E-4</v>
      </c>
      <c r="BJ1526" t="s">
        <v>1209</v>
      </c>
      <c r="BK1526" t="s">
        <v>1112</v>
      </c>
      <c r="BL1526">
        <v>2</v>
      </c>
      <c r="BN1526" s="112">
        <v>28</v>
      </c>
      <c r="BO1526" s="114">
        <v>125</v>
      </c>
      <c r="BP1526" s="118">
        <f t="shared" si="625"/>
        <v>28125</v>
      </c>
      <c r="BQ1526" s="118">
        <f t="shared" si="624"/>
        <v>28125</v>
      </c>
      <c r="BR1526" s="5" t="s">
        <v>3151</v>
      </c>
      <c r="CE1526" s="63">
        <v>0</v>
      </c>
    </row>
    <row r="1527" spans="1:83" ht="15" hidden="1" customHeight="1" outlineLevel="1">
      <c r="A1527" t="s">
        <v>169</v>
      </c>
      <c r="B1527" t="s">
        <v>1112</v>
      </c>
      <c r="C1527" s="1">
        <f t="shared" si="615"/>
        <v>11815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9</v>
      </c>
      <c r="G1527" s="129">
        <f t="shared" si="613"/>
        <v>3598</v>
      </c>
      <c r="H1527" s="134">
        <f t="shared" si="614"/>
        <v>0.30452814219212865</v>
      </c>
      <c r="I1527" s="2"/>
      <c r="J1527" s="2">
        <f t="shared" si="616"/>
        <v>0.34168429961912822</v>
      </c>
      <c r="K1527" s="2">
        <f t="shared" si="617"/>
        <v>0.64621244181125692</v>
      </c>
      <c r="L1527" s="2">
        <f t="shared" si="618"/>
        <v>3.3855268726195513E-4</v>
      </c>
      <c r="M1527" s="2">
        <f t="shared" si="619"/>
        <v>1.1764705882352851E-2</v>
      </c>
      <c r="N1527" s="63">
        <v>4037</v>
      </c>
      <c r="O1527" s="63">
        <v>7635</v>
      </c>
      <c r="P1527" s="63">
        <v>4</v>
      </c>
      <c r="Q1527" s="63">
        <v>49</v>
      </c>
      <c r="R1527" s="63">
        <v>23</v>
      </c>
      <c r="S1527" s="63">
        <v>14</v>
      </c>
      <c r="T1527" s="63">
        <v>0</v>
      </c>
      <c r="U1527" s="63">
        <v>30</v>
      </c>
      <c r="V1527" s="63">
        <v>0</v>
      </c>
      <c r="W1527" s="63">
        <v>0</v>
      </c>
      <c r="X1527" s="63">
        <v>0</v>
      </c>
      <c r="Y1527" s="63">
        <v>0</v>
      </c>
      <c r="Z1527" s="63">
        <v>9</v>
      </c>
      <c r="AA1527" s="63">
        <v>14</v>
      </c>
      <c r="AB1527" s="63">
        <v>0</v>
      </c>
      <c r="AC1527" s="63">
        <v>0</v>
      </c>
      <c r="AD1527" s="63">
        <v>0</v>
      </c>
      <c r="AE1527" s="63">
        <v>0</v>
      </c>
      <c r="AF1527" s="63">
        <v>0</v>
      </c>
      <c r="AG1527" s="63">
        <v>0</v>
      </c>
      <c r="AH1527" s="63">
        <v>0</v>
      </c>
      <c r="AI1527" s="63">
        <v>0</v>
      </c>
      <c r="AJ1527" s="63">
        <v>0</v>
      </c>
      <c r="AK1527" s="63">
        <v>0</v>
      </c>
      <c r="AL1527" s="63">
        <v>0</v>
      </c>
      <c r="AM1527" s="63">
        <v>0</v>
      </c>
      <c r="AN1527" s="63">
        <v>0</v>
      </c>
      <c r="AO1527" s="63">
        <v>0</v>
      </c>
      <c r="AP1527" s="63">
        <v>0</v>
      </c>
      <c r="AQ1527" s="63">
        <v>0</v>
      </c>
      <c r="AR1527" s="63">
        <v>0</v>
      </c>
      <c r="AS1527" s="63">
        <v>0</v>
      </c>
      <c r="AT1527" s="63">
        <v>0</v>
      </c>
      <c r="AU1527" s="63">
        <v>0</v>
      </c>
      <c r="AV1527" s="63">
        <v>0</v>
      </c>
      <c r="AW1527" s="63">
        <v>0</v>
      </c>
      <c r="AX1527" s="63">
        <v>0</v>
      </c>
      <c r="AY1527" s="63">
        <v>0</v>
      </c>
      <c r="BA1527" s="5">
        <f>IF(Q1527&gt;0,RANK(Q1527,(N1527:P1527,Q1527:AE1527)),0)</f>
        <v>3</v>
      </c>
      <c r="BB1527" s="5">
        <f>IF(R1527&gt;0,RANK(R1527,(N1527:P1527,Q1527:AE1527)),0)</f>
        <v>5</v>
      </c>
      <c r="BC1527" s="5">
        <f>IF(T1527&gt;0,RANK(T1527,(N1527:P1527,Q1527:AE1527)),0)</f>
        <v>0</v>
      </c>
      <c r="BD1527" s="5">
        <f>IF(S1527&gt;0,RANK(S1527,(N1527:P1527,Q1527:AE1527)),0)</f>
        <v>6</v>
      </c>
      <c r="BE1527" s="2">
        <f t="shared" si="620"/>
        <v>4.1472704189589506E-3</v>
      </c>
      <c r="BF1527" s="2">
        <f t="shared" si="621"/>
        <v>1.9466779517562421E-3</v>
      </c>
      <c r="BG1527" s="2">
        <f t="shared" si="622"/>
        <v>0</v>
      </c>
      <c r="BH1527" s="2">
        <f t="shared" si="623"/>
        <v>1.184934405416843E-3</v>
      </c>
      <c r="BJ1527" t="s">
        <v>169</v>
      </c>
      <c r="BK1527" t="s">
        <v>1112</v>
      </c>
      <c r="BL1527">
        <v>3</v>
      </c>
      <c r="BN1527" s="112">
        <v>28</v>
      </c>
      <c r="BO1527" s="114">
        <v>127</v>
      </c>
      <c r="BP1527" s="118">
        <f t="shared" si="625"/>
        <v>28127</v>
      </c>
      <c r="BQ1527" s="118">
        <f t="shared" si="624"/>
        <v>28127</v>
      </c>
      <c r="BR1527" s="5" t="s">
        <v>3151</v>
      </c>
      <c r="CE1527" s="63">
        <v>0</v>
      </c>
    </row>
    <row r="1528" spans="1:83" ht="15" hidden="1" customHeight="1" outlineLevel="1">
      <c r="A1528" t="s">
        <v>1983</v>
      </c>
      <c r="B1528" t="s">
        <v>1112</v>
      </c>
      <c r="C1528" s="1">
        <f t="shared" ref="C1528:C1546" si="626">SUM(N1528:AY1528)</f>
        <v>8327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9</v>
      </c>
      <c r="G1528" s="129">
        <f t="shared" si="613"/>
        <v>4667</v>
      </c>
      <c r="H1528" s="134">
        <f t="shared" si="614"/>
        <v>0.56046595412513511</v>
      </c>
      <c r="I1528" s="2"/>
      <c r="J1528" s="2">
        <f t="shared" ref="J1528:J1546" si="627">IF($C1528=0,"-",N1528/$C1528)</f>
        <v>0.21508346343220847</v>
      </c>
      <c r="K1528" s="2">
        <f t="shared" ref="K1528:K1546" si="628">IF($C1528=0,"-",O1528/$C1528)</f>
        <v>0.77554941755734363</v>
      </c>
      <c r="L1528" s="2">
        <f t="shared" ref="L1528:L1546" si="629">IF($C1528=0,"-",P1528/$C1528)</f>
        <v>2.4018253872943438E-4</v>
      </c>
      <c r="M1528" s="2">
        <f t="shared" ref="M1528:M1546" si="630">IF(C1528=0,"-",(1-J1528-K1528-L1528))</f>
        <v>9.1269364717184095E-3</v>
      </c>
      <c r="N1528" s="63">
        <v>1791</v>
      </c>
      <c r="O1528" s="63">
        <v>6458</v>
      </c>
      <c r="P1528" s="63">
        <v>2</v>
      </c>
      <c r="Q1528" s="63">
        <v>33</v>
      </c>
      <c r="R1528" s="63">
        <v>6</v>
      </c>
      <c r="S1528" s="63">
        <v>9</v>
      </c>
      <c r="T1528" s="63">
        <v>0</v>
      </c>
      <c r="U1528" s="63">
        <v>13</v>
      </c>
      <c r="V1528" s="63">
        <v>0</v>
      </c>
      <c r="W1528" s="63">
        <v>0</v>
      </c>
      <c r="X1528" s="63">
        <v>0</v>
      </c>
      <c r="Y1528" s="63">
        <v>0</v>
      </c>
      <c r="Z1528" s="63">
        <v>4</v>
      </c>
      <c r="AA1528" s="63">
        <v>11</v>
      </c>
      <c r="AB1528" s="63">
        <v>0</v>
      </c>
      <c r="AC1528" s="63">
        <v>0</v>
      </c>
      <c r="AD1528" s="63">
        <v>0</v>
      </c>
      <c r="AE1528" s="63">
        <v>0</v>
      </c>
      <c r="AF1528" s="63">
        <v>0</v>
      </c>
      <c r="AG1528" s="63">
        <v>0</v>
      </c>
      <c r="AH1528" s="63">
        <v>0</v>
      </c>
      <c r="AI1528" s="63">
        <v>0</v>
      </c>
      <c r="AJ1528" s="63">
        <v>0</v>
      </c>
      <c r="AK1528" s="63">
        <v>0</v>
      </c>
      <c r="AL1528" s="63">
        <v>0</v>
      </c>
      <c r="AM1528" s="63">
        <v>0</v>
      </c>
      <c r="AN1528" s="63">
        <v>0</v>
      </c>
      <c r="AO1528" s="63">
        <v>0</v>
      </c>
      <c r="AP1528" s="63">
        <v>0</v>
      </c>
      <c r="AQ1528" s="63">
        <v>0</v>
      </c>
      <c r="AR1528" s="63">
        <v>0</v>
      </c>
      <c r="AS1528" s="63">
        <v>0</v>
      </c>
      <c r="AT1528" s="63">
        <v>0</v>
      </c>
      <c r="AU1528" s="63">
        <v>0</v>
      </c>
      <c r="AV1528" s="63">
        <v>0</v>
      </c>
      <c r="AW1528" s="63">
        <v>0</v>
      </c>
      <c r="AX1528" s="63">
        <v>0</v>
      </c>
      <c r="AY1528" s="63">
        <v>0</v>
      </c>
      <c r="BA1528" s="5">
        <f>IF(Q1528&gt;0,RANK(Q1528,(N1528:P1528,Q1528:AE1528)),0)</f>
        <v>3</v>
      </c>
      <c r="BB1528" s="5">
        <f>IF(R1528&gt;0,RANK(R1528,(N1528:P1528,Q1528:AE1528)),0)</f>
        <v>7</v>
      </c>
      <c r="BC1528" s="5">
        <f>IF(T1528&gt;0,RANK(T1528,(N1528:P1528,Q1528:AE1528)),0)</f>
        <v>0</v>
      </c>
      <c r="BD1528" s="5">
        <f>IF(S1528&gt;0,RANK(S1528,(N1528:P1528,Q1528:AE1528)),0)</f>
        <v>6</v>
      </c>
      <c r="BE1528" s="2">
        <f t="shared" ref="BE1528:BE1546" si="631">IF($C1528=0,"-",Q1528/$C1528)</f>
        <v>3.9630118890356669E-3</v>
      </c>
      <c r="BF1528" s="2">
        <f t="shared" ref="BF1528:BF1546" si="632">IF($C1528=0,"-",R1528/$C1528)</f>
        <v>7.2054761618830306E-4</v>
      </c>
      <c r="BG1528" s="2">
        <f t="shared" ref="BG1528:BG1546" si="633">IF($C1528=0,"-",T1528/$C1528)</f>
        <v>0</v>
      </c>
      <c r="BH1528" s="2">
        <f t="shared" ref="BH1528:BH1546" si="634">IF($C1528=0,"-",S1528/$C1528)</f>
        <v>1.0808214242824547E-3</v>
      </c>
      <c r="BJ1528" t="s">
        <v>1983</v>
      </c>
      <c r="BK1528" t="s">
        <v>1112</v>
      </c>
      <c r="BL1528">
        <v>3</v>
      </c>
      <c r="BN1528" s="112">
        <v>28</v>
      </c>
      <c r="BO1528" s="114">
        <v>129</v>
      </c>
      <c r="BP1528" s="118">
        <f t="shared" si="625"/>
        <v>28129</v>
      </c>
      <c r="BQ1528" s="118">
        <f t="shared" si="624"/>
        <v>28129</v>
      </c>
      <c r="BR1528" s="5" t="s">
        <v>3151</v>
      </c>
      <c r="CE1528" s="63">
        <v>0</v>
      </c>
    </row>
    <row r="1529" spans="1:83" ht="15" hidden="1" customHeight="1" outlineLevel="1">
      <c r="A1529" t="s">
        <v>1105</v>
      </c>
      <c r="B1529" t="s">
        <v>1112</v>
      </c>
      <c r="C1529" s="1">
        <f t="shared" si="626"/>
        <v>7878</v>
      </c>
      <c r="D1529" s="5">
        <f>IF(N1529&gt;0, RANK(N1529,(N1529:P1529,Q1529:AE1529)),0)</f>
        <v>2</v>
      </c>
      <c r="E1529" s="5">
        <f>IF(O1529&gt;0,RANK(O1529,(N1529:P1529,Q1529:AE1529)),0)</f>
        <v>1</v>
      </c>
      <c r="F1529" s="5">
        <f>IF(P1529&gt;0,RANK(P1529,(N1529:P1529,Q1529:AE1529)),0)</f>
        <v>9</v>
      </c>
      <c r="G1529" s="129">
        <f t="shared" si="613"/>
        <v>4162</v>
      </c>
      <c r="H1529" s="134">
        <f t="shared" si="614"/>
        <v>0.52830667682152832</v>
      </c>
      <c r="I1529" s="2"/>
      <c r="J1529" s="2">
        <f t="shared" si="627"/>
        <v>0.22873825844122875</v>
      </c>
      <c r="K1529" s="2">
        <f t="shared" si="628"/>
        <v>0.75704493526275707</v>
      </c>
      <c r="L1529" s="2">
        <f t="shared" si="629"/>
        <v>2.538715410002539E-4</v>
      </c>
      <c r="M1529" s="2">
        <f t="shared" si="630"/>
        <v>1.396293475501393E-2</v>
      </c>
      <c r="N1529" s="63">
        <v>1802</v>
      </c>
      <c r="O1529" s="63">
        <v>5964</v>
      </c>
      <c r="P1529" s="63">
        <v>2</v>
      </c>
      <c r="Q1529" s="63">
        <v>57</v>
      </c>
      <c r="R1529" s="63">
        <v>8</v>
      </c>
      <c r="S1529" s="63">
        <v>13</v>
      </c>
      <c r="T1529" s="63">
        <v>0</v>
      </c>
      <c r="U1529" s="63">
        <v>12</v>
      </c>
      <c r="V1529" s="63">
        <v>0</v>
      </c>
      <c r="W1529" s="63">
        <v>0</v>
      </c>
      <c r="X1529" s="63">
        <v>0</v>
      </c>
      <c r="Y1529" s="63">
        <v>0</v>
      </c>
      <c r="Z1529" s="63">
        <v>6</v>
      </c>
      <c r="AA1529" s="63">
        <v>14</v>
      </c>
      <c r="AB1529" s="63">
        <v>0</v>
      </c>
      <c r="AC1529" s="63">
        <v>0</v>
      </c>
      <c r="AD1529" s="63">
        <v>0</v>
      </c>
      <c r="AE1529" s="63">
        <v>0</v>
      </c>
      <c r="AF1529" s="63">
        <v>0</v>
      </c>
      <c r="AG1529" s="63">
        <v>0</v>
      </c>
      <c r="AH1529" s="63">
        <v>0</v>
      </c>
      <c r="AI1529" s="63">
        <v>0</v>
      </c>
      <c r="AJ1529" s="63">
        <v>0</v>
      </c>
      <c r="AK1529" s="63">
        <v>0</v>
      </c>
      <c r="AL1529" s="63">
        <v>0</v>
      </c>
      <c r="AM1529" s="63">
        <v>0</v>
      </c>
      <c r="AN1529" s="63">
        <v>0</v>
      </c>
      <c r="AO1529" s="63">
        <v>0</v>
      </c>
      <c r="AP1529" s="63">
        <v>0</v>
      </c>
      <c r="AQ1529" s="63">
        <v>0</v>
      </c>
      <c r="AR1529" s="63">
        <v>0</v>
      </c>
      <c r="AS1529" s="63">
        <v>0</v>
      </c>
      <c r="AT1529" s="63">
        <v>0</v>
      </c>
      <c r="AU1529" s="63">
        <v>0</v>
      </c>
      <c r="AV1529" s="63">
        <v>0</v>
      </c>
      <c r="AW1529" s="63">
        <v>0</v>
      </c>
      <c r="AX1529" s="63">
        <v>0</v>
      </c>
      <c r="AY1529" s="63">
        <v>0</v>
      </c>
      <c r="BA1529" s="5">
        <f>IF(Q1529&gt;0,RANK(Q1529,(N1529:P1529,Q1529:AE1529)),0)</f>
        <v>3</v>
      </c>
      <c r="BB1529" s="5">
        <f>IF(R1529&gt;0,RANK(R1529,(N1529:P1529,Q1529:AE1529)),0)</f>
        <v>7</v>
      </c>
      <c r="BC1529" s="5">
        <f>IF(T1529&gt;0,RANK(T1529,(N1529:P1529,Q1529:AE1529)),0)</f>
        <v>0</v>
      </c>
      <c r="BD1529" s="5">
        <f>IF(S1529&gt;0,RANK(S1529,(N1529:P1529,Q1529:AE1529)),0)</f>
        <v>5</v>
      </c>
      <c r="BE1529" s="2">
        <f t="shared" si="631"/>
        <v>7.2353389185072356E-3</v>
      </c>
      <c r="BF1529" s="2">
        <f t="shared" si="632"/>
        <v>1.0154861640010156E-3</v>
      </c>
      <c r="BG1529" s="2">
        <f t="shared" si="633"/>
        <v>0</v>
      </c>
      <c r="BH1529" s="2">
        <f t="shared" si="634"/>
        <v>1.6501650165016502E-3</v>
      </c>
      <c r="BJ1529" t="s">
        <v>1105</v>
      </c>
      <c r="BK1529" t="s">
        <v>1112</v>
      </c>
      <c r="BL1529">
        <v>4</v>
      </c>
      <c r="BN1529" s="112">
        <v>28</v>
      </c>
      <c r="BO1529" s="114">
        <v>131</v>
      </c>
      <c r="BP1529" s="118">
        <f t="shared" si="625"/>
        <v>28131</v>
      </c>
      <c r="BQ1529" s="118">
        <f t="shared" si="624"/>
        <v>28131</v>
      </c>
      <c r="BR1529" s="5" t="s">
        <v>3151</v>
      </c>
      <c r="CE1529" s="63">
        <v>0</v>
      </c>
    </row>
    <row r="1530" spans="1:83" ht="15" hidden="1" customHeight="1" outlineLevel="1">
      <c r="A1530" t="s">
        <v>2215</v>
      </c>
      <c r="B1530" t="s">
        <v>1112</v>
      </c>
      <c r="C1530" s="1">
        <f t="shared" si="626"/>
        <v>9681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9</v>
      </c>
      <c r="G1530" s="129">
        <f t="shared" si="613"/>
        <v>3982</v>
      </c>
      <c r="H1530" s="134">
        <f t="shared" si="614"/>
        <v>0.41132114450986468</v>
      </c>
      <c r="I1530" s="2"/>
      <c r="J1530" s="2">
        <f t="shared" si="627"/>
        <v>0.70044416899080675</v>
      </c>
      <c r="K1530" s="2">
        <f t="shared" si="628"/>
        <v>0.28912302448094207</v>
      </c>
      <c r="L1530" s="2">
        <f t="shared" si="629"/>
        <v>3.0988534242330339E-4</v>
      </c>
      <c r="M1530" s="2">
        <f t="shared" si="630"/>
        <v>1.0122921185827879E-2</v>
      </c>
      <c r="N1530" s="63">
        <v>6781</v>
      </c>
      <c r="O1530" s="63">
        <v>2799</v>
      </c>
      <c r="P1530" s="63">
        <v>3</v>
      </c>
      <c r="Q1530" s="63">
        <v>18</v>
      </c>
      <c r="R1530" s="63">
        <v>14</v>
      </c>
      <c r="S1530" s="63">
        <v>13</v>
      </c>
      <c r="T1530" s="63">
        <v>0</v>
      </c>
      <c r="U1530" s="63">
        <v>37</v>
      </c>
      <c r="V1530" s="63">
        <v>0</v>
      </c>
      <c r="W1530" s="63">
        <v>0</v>
      </c>
      <c r="X1530" s="63">
        <v>0</v>
      </c>
      <c r="Y1530" s="63">
        <v>0</v>
      </c>
      <c r="Z1530" s="63">
        <v>8</v>
      </c>
      <c r="AA1530" s="63">
        <v>8</v>
      </c>
      <c r="AB1530" s="63">
        <v>0</v>
      </c>
      <c r="AC1530" s="63">
        <v>0</v>
      </c>
      <c r="AD1530" s="63">
        <v>0</v>
      </c>
      <c r="AE1530" s="63">
        <v>0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0</v>
      </c>
      <c r="AL1530" s="63">
        <v>0</v>
      </c>
      <c r="AM1530" s="63">
        <v>0</v>
      </c>
      <c r="AN1530" s="63">
        <v>0</v>
      </c>
      <c r="AO1530" s="63">
        <v>0</v>
      </c>
      <c r="AP1530" s="63">
        <v>0</v>
      </c>
      <c r="AQ1530" s="63">
        <v>0</v>
      </c>
      <c r="AR1530" s="63">
        <v>0</v>
      </c>
      <c r="AS1530" s="63">
        <v>0</v>
      </c>
      <c r="AT1530" s="63">
        <v>0</v>
      </c>
      <c r="AU1530" s="63">
        <v>0</v>
      </c>
      <c r="AV1530" s="63">
        <v>0</v>
      </c>
      <c r="AW1530" s="63">
        <v>0</v>
      </c>
      <c r="AX1530" s="63">
        <v>0</v>
      </c>
      <c r="AY1530" s="63">
        <v>0</v>
      </c>
      <c r="BA1530" s="5">
        <f>IF(Q1530&gt;0,RANK(Q1530,(N1530:P1530,Q1530:AE1530)),0)</f>
        <v>4</v>
      </c>
      <c r="BB1530" s="5">
        <f>IF(R1530&gt;0,RANK(R1530,(N1530:P1530,Q1530:AE1530)),0)</f>
        <v>5</v>
      </c>
      <c r="BC1530" s="5">
        <f>IF(T1530&gt;0,RANK(T1530,(N1530:P1530,Q1530:AE1530)),0)</f>
        <v>0</v>
      </c>
      <c r="BD1530" s="5">
        <f>IF(S1530&gt;0,RANK(S1530,(N1530:P1530,Q1530:AE1530)),0)</f>
        <v>6</v>
      </c>
      <c r="BE1530" s="2">
        <f t="shared" si="631"/>
        <v>1.8593120545398203E-3</v>
      </c>
      <c r="BF1530" s="2">
        <f t="shared" si="632"/>
        <v>1.4461315979754157E-3</v>
      </c>
      <c r="BG1530" s="2">
        <f t="shared" si="633"/>
        <v>0</v>
      </c>
      <c r="BH1530" s="2">
        <f t="shared" si="634"/>
        <v>1.3428364838343147E-3</v>
      </c>
      <c r="BJ1530" t="s">
        <v>2215</v>
      </c>
      <c r="BK1530" t="s">
        <v>1112</v>
      </c>
      <c r="BL1530">
        <v>2</v>
      </c>
      <c r="BN1530" s="112">
        <v>28</v>
      </c>
      <c r="BO1530" s="114">
        <v>133</v>
      </c>
      <c r="BP1530" s="118">
        <f t="shared" si="625"/>
        <v>28133</v>
      </c>
      <c r="BQ1530" s="118">
        <f t="shared" si="624"/>
        <v>28133</v>
      </c>
      <c r="BR1530" s="5" t="s">
        <v>3151</v>
      </c>
      <c r="CE1530" s="63">
        <v>0</v>
      </c>
    </row>
    <row r="1531" spans="1:83" ht="15" hidden="1" customHeight="1" outlineLevel="1">
      <c r="A1531" t="s">
        <v>1489</v>
      </c>
      <c r="B1531" t="s">
        <v>1112</v>
      </c>
      <c r="C1531" s="1">
        <f t="shared" si="626"/>
        <v>5685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>IF(P1531&gt;0,RANK(P1531,(N1531:P1531,Q1531:AE1531)),0)</f>
        <v>9</v>
      </c>
      <c r="G1531" s="129">
        <f t="shared" si="613"/>
        <v>617</v>
      </c>
      <c r="H1531" s="134">
        <f t="shared" si="614"/>
        <v>0.10853122251539138</v>
      </c>
      <c r="I1531" s="2"/>
      <c r="J1531" s="2">
        <f t="shared" si="627"/>
        <v>0.54617414248021112</v>
      </c>
      <c r="K1531" s="2">
        <f t="shared" si="628"/>
        <v>0.43764291996481969</v>
      </c>
      <c r="L1531" s="2">
        <f t="shared" si="629"/>
        <v>1.7590149516270889E-4</v>
      </c>
      <c r="M1531" s="2">
        <f t="shared" si="630"/>
        <v>1.6007036059806481E-2</v>
      </c>
      <c r="N1531" s="63">
        <v>3105</v>
      </c>
      <c r="O1531" s="63">
        <v>2488</v>
      </c>
      <c r="P1531" s="63">
        <v>1</v>
      </c>
      <c r="Q1531" s="63">
        <v>20</v>
      </c>
      <c r="R1531" s="63">
        <v>15</v>
      </c>
      <c r="S1531" s="63">
        <v>11</v>
      </c>
      <c r="T1531" s="63">
        <v>0</v>
      </c>
      <c r="U1531" s="63">
        <v>22</v>
      </c>
      <c r="V1531" s="63">
        <v>0</v>
      </c>
      <c r="W1531" s="63">
        <v>0</v>
      </c>
      <c r="X1531" s="63">
        <v>0</v>
      </c>
      <c r="Y1531" s="63">
        <v>0</v>
      </c>
      <c r="Z1531" s="63">
        <v>14</v>
      </c>
      <c r="AA1531" s="63">
        <v>9</v>
      </c>
      <c r="AB1531" s="63">
        <v>0</v>
      </c>
      <c r="AC1531" s="63">
        <v>0</v>
      </c>
      <c r="AD1531" s="63">
        <v>0</v>
      </c>
      <c r="AE1531" s="63">
        <v>0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0</v>
      </c>
      <c r="AL1531" s="63">
        <v>0</v>
      </c>
      <c r="AM1531" s="63">
        <v>0</v>
      </c>
      <c r="AN1531" s="63">
        <v>0</v>
      </c>
      <c r="AO1531" s="63">
        <v>0</v>
      </c>
      <c r="AP1531" s="63">
        <v>0</v>
      </c>
      <c r="AQ1531" s="63">
        <v>0</v>
      </c>
      <c r="AR1531" s="63">
        <v>0</v>
      </c>
      <c r="AS1531" s="63">
        <v>0</v>
      </c>
      <c r="AT1531" s="63">
        <v>0</v>
      </c>
      <c r="AU1531" s="63">
        <v>0</v>
      </c>
      <c r="AV1531" s="63">
        <v>0</v>
      </c>
      <c r="AW1531" s="63">
        <v>0</v>
      </c>
      <c r="AX1531" s="63">
        <v>0</v>
      </c>
      <c r="AY1531" s="63">
        <v>0</v>
      </c>
      <c r="BA1531" s="5">
        <f>IF(Q1531&gt;0,RANK(Q1531,(N1531:P1531,Q1531:AE1531)),0)</f>
        <v>4</v>
      </c>
      <c r="BB1531" s="5">
        <f>IF(R1531&gt;0,RANK(R1531,(N1531:P1531,Q1531:AE1531)),0)</f>
        <v>5</v>
      </c>
      <c r="BC1531" s="5">
        <f>IF(T1531&gt;0,RANK(T1531,(N1531:P1531,Q1531:AE1531)),0)</f>
        <v>0</v>
      </c>
      <c r="BD1531" s="5">
        <f>IF(S1531&gt;0,RANK(S1531,(N1531:P1531,Q1531:AE1531)),0)</f>
        <v>7</v>
      </c>
      <c r="BE1531" s="2">
        <f t="shared" si="631"/>
        <v>3.5180299032541778E-3</v>
      </c>
      <c r="BF1531" s="2">
        <f t="shared" si="632"/>
        <v>2.6385224274406332E-3</v>
      </c>
      <c r="BG1531" s="2">
        <f t="shared" si="633"/>
        <v>0</v>
      </c>
      <c r="BH1531" s="2">
        <f t="shared" si="634"/>
        <v>1.9349164467897977E-3</v>
      </c>
      <c r="BJ1531" t="s">
        <v>1489</v>
      </c>
      <c r="BK1531" t="s">
        <v>1112</v>
      </c>
      <c r="BL1531">
        <v>2</v>
      </c>
      <c r="BN1531" s="112">
        <v>28</v>
      </c>
      <c r="BO1531" s="114">
        <v>135</v>
      </c>
      <c r="BP1531" s="118">
        <f t="shared" si="625"/>
        <v>28135</v>
      </c>
      <c r="BQ1531" s="118">
        <f t="shared" si="624"/>
        <v>28135</v>
      </c>
      <c r="BR1531" s="5" t="s">
        <v>3151</v>
      </c>
      <c r="CE1531" s="63">
        <v>0</v>
      </c>
    </row>
    <row r="1532" spans="1:83" ht="15" hidden="1" customHeight="1" outlineLevel="1">
      <c r="A1532" t="s">
        <v>1233</v>
      </c>
      <c r="B1532" t="s">
        <v>1112</v>
      </c>
      <c r="C1532" s="1">
        <f t="shared" si="626"/>
        <v>13093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9</v>
      </c>
      <c r="G1532" s="129">
        <f t="shared" si="613"/>
        <v>4524</v>
      </c>
      <c r="H1532" s="134">
        <f t="shared" si="614"/>
        <v>0.34552814481020394</v>
      </c>
      <c r="I1532" s="2"/>
      <c r="J1532" s="2">
        <f t="shared" si="627"/>
        <v>0.31948369357672041</v>
      </c>
      <c r="K1532" s="2">
        <f t="shared" si="628"/>
        <v>0.66501183838692435</v>
      </c>
      <c r="L1532" s="2">
        <f t="shared" si="629"/>
        <v>5.3463682883983813E-4</v>
      </c>
      <c r="M1532" s="2">
        <f t="shared" si="630"/>
        <v>1.4969831207515352E-2</v>
      </c>
      <c r="N1532" s="63">
        <v>4183</v>
      </c>
      <c r="O1532" s="63">
        <v>8707</v>
      </c>
      <c r="P1532" s="63">
        <v>7</v>
      </c>
      <c r="Q1532" s="63">
        <v>84</v>
      </c>
      <c r="R1532" s="63">
        <v>16</v>
      </c>
      <c r="S1532" s="63">
        <v>12</v>
      </c>
      <c r="T1532" s="63">
        <v>0</v>
      </c>
      <c r="U1532" s="63">
        <v>56</v>
      </c>
      <c r="V1532" s="63">
        <v>0</v>
      </c>
      <c r="W1532" s="63">
        <v>0</v>
      </c>
      <c r="X1532" s="63">
        <v>0</v>
      </c>
      <c r="Y1532" s="63">
        <v>0</v>
      </c>
      <c r="Z1532" s="63">
        <v>16</v>
      </c>
      <c r="AA1532" s="63">
        <v>12</v>
      </c>
      <c r="AB1532" s="63">
        <v>0</v>
      </c>
      <c r="AC1532" s="63">
        <v>0</v>
      </c>
      <c r="AD1532" s="63">
        <v>0</v>
      </c>
      <c r="AE1532" s="63">
        <v>0</v>
      </c>
      <c r="AF1532" s="63">
        <v>0</v>
      </c>
      <c r="AG1532" s="63">
        <v>0</v>
      </c>
      <c r="AH1532" s="63">
        <v>0</v>
      </c>
      <c r="AI1532" s="63">
        <v>0</v>
      </c>
      <c r="AJ1532" s="63">
        <v>0</v>
      </c>
      <c r="AK1532" s="63">
        <v>0</v>
      </c>
      <c r="AL1532" s="63">
        <v>0</v>
      </c>
      <c r="AM1532" s="63">
        <v>0</v>
      </c>
      <c r="AN1532" s="63">
        <v>0</v>
      </c>
      <c r="AO1532" s="63">
        <v>0</v>
      </c>
      <c r="AP1532" s="63">
        <v>0</v>
      </c>
      <c r="AQ1532" s="63">
        <v>0</v>
      </c>
      <c r="AR1532" s="63">
        <v>0</v>
      </c>
      <c r="AS1532" s="63">
        <v>0</v>
      </c>
      <c r="AT1532" s="63">
        <v>0</v>
      </c>
      <c r="AU1532" s="63">
        <v>0</v>
      </c>
      <c r="AV1532" s="63">
        <v>0</v>
      </c>
      <c r="AW1532" s="63">
        <v>0</v>
      </c>
      <c r="AX1532" s="63">
        <v>0</v>
      </c>
      <c r="AY1532" s="63">
        <v>0</v>
      </c>
      <c r="BA1532" s="5">
        <f>IF(Q1532&gt;0,RANK(Q1532,(N1532:P1532,Q1532:AE1532)),0)</f>
        <v>3</v>
      </c>
      <c r="BB1532" s="5">
        <f>IF(R1532&gt;0,RANK(R1532,(N1532:P1532,Q1532:AE1532)),0)</f>
        <v>5</v>
      </c>
      <c r="BC1532" s="5">
        <f>IF(T1532&gt;0,RANK(T1532,(N1532:P1532,Q1532:AE1532)),0)</f>
        <v>0</v>
      </c>
      <c r="BD1532" s="5">
        <f>IF(S1532&gt;0,RANK(S1532,(N1532:P1532,Q1532:AE1532)),0)</f>
        <v>7</v>
      </c>
      <c r="BE1532" s="2">
        <f t="shared" si="631"/>
        <v>6.4156419460780567E-3</v>
      </c>
      <c r="BF1532" s="2">
        <f t="shared" si="632"/>
        <v>1.2220270373482012E-3</v>
      </c>
      <c r="BG1532" s="2">
        <f t="shared" si="633"/>
        <v>0</v>
      </c>
      <c r="BH1532" s="2">
        <f t="shared" si="634"/>
        <v>9.1652027801115098E-4</v>
      </c>
      <c r="BJ1532" t="s">
        <v>1233</v>
      </c>
      <c r="BK1532" t="s">
        <v>1112</v>
      </c>
      <c r="BL1532">
        <v>1</v>
      </c>
      <c r="BN1532" s="112">
        <v>28</v>
      </c>
      <c r="BO1532" s="114">
        <v>137</v>
      </c>
      <c r="BP1532" s="118">
        <f t="shared" si="625"/>
        <v>28137</v>
      </c>
      <c r="BQ1532" s="118">
        <f t="shared" si="624"/>
        <v>28137</v>
      </c>
      <c r="BR1532" s="5" t="s">
        <v>3151</v>
      </c>
      <c r="CE1532" s="63">
        <v>0</v>
      </c>
    </row>
    <row r="1533" spans="1:83" ht="15" hidden="1" customHeight="1" outlineLevel="1">
      <c r="A1533" t="s">
        <v>1396</v>
      </c>
      <c r="B1533" t="s">
        <v>1112</v>
      </c>
      <c r="C1533" s="1">
        <f t="shared" si="626"/>
        <v>10102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9</v>
      </c>
      <c r="G1533" s="129">
        <f t="shared" si="613"/>
        <v>6117</v>
      </c>
      <c r="H1533" s="134">
        <f t="shared" si="614"/>
        <v>0.6055236586814492</v>
      </c>
      <c r="I1533" s="2"/>
      <c r="J1533" s="2">
        <f t="shared" si="627"/>
        <v>0.19174420906751138</v>
      </c>
      <c r="K1533" s="2">
        <f t="shared" si="628"/>
        <v>0.79726786774896063</v>
      </c>
      <c r="L1533" s="2">
        <f t="shared" si="629"/>
        <v>2.969708968521085E-4</v>
      </c>
      <c r="M1533" s="2">
        <f t="shared" si="630"/>
        <v>1.0690952286675817E-2</v>
      </c>
      <c r="N1533" s="63">
        <v>1937</v>
      </c>
      <c r="O1533" s="63">
        <v>8054</v>
      </c>
      <c r="P1533" s="63">
        <v>3</v>
      </c>
      <c r="Q1533" s="63">
        <v>43</v>
      </c>
      <c r="R1533" s="63">
        <v>9</v>
      </c>
      <c r="S1533" s="63">
        <v>11</v>
      </c>
      <c r="T1533" s="63">
        <v>0</v>
      </c>
      <c r="U1533" s="63">
        <v>25</v>
      </c>
      <c r="V1533" s="63">
        <v>0</v>
      </c>
      <c r="W1533" s="63">
        <v>0</v>
      </c>
      <c r="X1533" s="63">
        <v>0</v>
      </c>
      <c r="Y1533" s="63">
        <v>0</v>
      </c>
      <c r="Z1533" s="63">
        <v>6</v>
      </c>
      <c r="AA1533" s="63">
        <v>14</v>
      </c>
      <c r="AB1533" s="63">
        <v>0</v>
      </c>
      <c r="AC1533" s="63">
        <v>0</v>
      </c>
      <c r="AD1533" s="63">
        <v>0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0</v>
      </c>
      <c r="AL1533" s="63">
        <v>0</v>
      </c>
      <c r="AM1533" s="63">
        <v>0</v>
      </c>
      <c r="AN1533" s="63">
        <v>0</v>
      </c>
      <c r="AO1533" s="63">
        <v>0</v>
      </c>
      <c r="AP1533" s="63">
        <v>0</v>
      </c>
      <c r="AQ1533" s="63">
        <v>0</v>
      </c>
      <c r="AR1533" s="63">
        <v>0</v>
      </c>
      <c r="AS1533" s="63">
        <v>0</v>
      </c>
      <c r="AT1533" s="63">
        <v>0</v>
      </c>
      <c r="AU1533" s="63">
        <v>0</v>
      </c>
      <c r="AV1533" s="63">
        <v>0</v>
      </c>
      <c r="AW1533" s="63">
        <v>0</v>
      </c>
      <c r="AX1533" s="63">
        <v>0</v>
      </c>
      <c r="AY1533" s="63">
        <v>0</v>
      </c>
      <c r="BA1533" s="5">
        <f>IF(Q1533&gt;0,RANK(Q1533,(N1533:P1533,Q1533:AE1533)),0)</f>
        <v>3</v>
      </c>
      <c r="BB1533" s="5">
        <f>IF(R1533&gt;0,RANK(R1533,(N1533:P1533,Q1533:AE1533)),0)</f>
        <v>7</v>
      </c>
      <c r="BC1533" s="5">
        <f>IF(T1533&gt;0,RANK(T1533,(N1533:P1533,Q1533:AE1533)),0)</f>
        <v>0</v>
      </c>
      <c r="BD1533" s="5">
        <f>IF(S1533&gt;0,RANK(S1533,(N1533:P1533,Q1533:AE1533)),0)</f>
        <v>6</v>
      </c>
      <c r="BE1533" s="2">
        <f t="shared" si="631"/>
        <v>4.2565828548802214E-3</v>
      </c>
      <c r="BF1533" s="2">
        <f t="shared" si="632"/>
        <v>8.9091269055632544E-4</v>
      </c>
      <c r="BG1533" s="2">
        <f t="shared" si="633"/>
        <v>0</v>
      </c>
      <c r="BH1533" s="2">
        <f t="shared" si="634"/>
        <v>1.0888932884577311E-3</v>
      </c>
      <c r="BJ1533" t="s">
        <v>1396</v>
      </c>
      <c r="BK1533" t="s">
        <v>1112</v>
      </c>
      <c r="BL1533">
        <v>1</v>
      </c>
      <c r="BN1533" s="112">
        <v>28</v>
      </c>
      <c r="BO1533" s="114">
        <v>139</v>
      </c>
      <c r="BP1533" s="118">
        <f t="shared" si="625"/>
        <v>28139</v>
      </c>
      <c r="BQ1533" s="118">
        <f t="shared" si="624"/>
        <v>28139</v>
      </c>
      <c r="BR1533" s="5" t="s">
        <v>3151</v>
      </c>
      <c r="CE1533" s="63">
        <v>0</v>
      </c>
    </row>
    <row r="1534" spans="1:83" ht="15" hidden="1" customHeight="1" outlineLevel="1">
      <c r="A1534" t="s">
        <v>2465</v>
      </c>
      <c r="B1534" t="s">
        <v>1112</v>
      </c>
      <c r="C1534" s="1">
        <f t="shared" si="626"/>
        <v>9138</v>
      </c>
      <c r="D1534" s="5">
        <f>IF(N1534&gt;0, RANK(N1534,(N1534:P1534,Q1534:AE1534)),0)</f>
        <v>2</v>
      </c>
      <c r="E1534" s="5">
        <f>IF(O1534&gt;0,RANK(O1534,(N1534:P1534,Q1534:AE1534)),0)</f>
        <v>1</v>
      </c>
      <c r="F1534" s="5">
        <f>IF(P1534&gt;0,RANK(P1534,(N1534:P1534,Q1534:AE1534)),0)</f>
        <v>9</v>
      </c>
      <c r="G1534" s="129">
        <f t="shared" si="613"/>
        <v>6874</v>
      </c>
      <c r="H1534" s="134">
        <f t="shared" si="614"/>
        <v>0.75224337929525065</v>
      </c>
      <c r="I1534" s="2"/>
      <c r="J1534" s="2">
        <f t="shared" si="627"/>
        <v>0.11588969139855548</v>
      </c>
      <c r="K1534" s="2">
        <f t="shared" si="628"/>
        <v>0.86813307069380607</v>
      </c>
      <c r="L1534" s="2">
        <f t="shared" si="629"/>
        <v>1.094331363536879E-4</v>
      </c>
      <c r="M1534" s="2">
        <f t="shared" si="630"/>
        <v>1.586780477128481E-2</v>
      </c>
      <c r="N1534" s="63">
        <v>1059</v>
      </c>
      <c r="O1534" s="63">
        <v>7933</v>
      </c>
      <c r="P1534" s="63">
        <v>1</v>
      </c>
      <c r="Q1534" s="63">
        <v>97</v>
      </c>
      <c r="R1534" s="63">
        <v>7</v>
      </c>
      <c r="S1534" s="63">
        <v>10</v>
      </c>
      <c r="T1534" s="63">
        <v>0</v>
      </c>
      <c r="U1534" s="63">
        <v>15</v>
      </c>
      <c r="V1534" s="63">
        <v>0</v>
      </c>
      <c r="W1534" s="63">
        <v>0</v>
      </c>
      <c r="X1534" s="63">
        <v>0</v>
      </c>
      <c r="Y1534" s="63">
        <v>0</v>
      </c>
      <c r="Z1534" s="63">
        <v>5</v>
      </c>
      <c r="AA1534" s="63">
        <v>11</v>
      </c>
      <c r="AB1534" s="63">
        <v>0</v>
      </c>
      <c r="AC1534" s="63">
        <v>0</v>
      </c>
      <c r="AD1534" s="63">
        <v>0</v>
      </c>
      <c r="AE1534" s="63">
        <v>0</v>
      </c>
      <c r="AF1534" s="63">
        <v>0</v>
      </c>
      <c r="AG1534" s="63">
        <v>0</v>
      </c>
      <c r="AH1534" s="63">
        <v>0</v>
      </c>
      <c r="AI1534" s="63">
        <v>0</v>
      </c>
      <c r="AJ1534" s="63">
        <v>0</v>
      </c>
      <c r="AK1534" s="63">
        <v>0</v>
      </c>
      <c r="AL1534" s="63">
        <v>0</v>
      </c>
      <c r="AM1534" s="63">
        <v>0</v>
      </c>
      <c r="AN1534" s="63">
        <v>0</v>
      </c>
      <c r="AO1534" s="63">
        <v>0</v>
      </c>
      <c r="AP1534" s="63">
        <v>0</v>
      </c>
      <c r="AQ1534" s="63">
        <v>0</v>
      </c>
      <c r="AR1534" s="63">
        <v>0</v>
      </c>
      <c r="AS1534" s="63">
        <v>0</v>
      </c>
      <c r="AT1534" s="63">
        <v>0</v>
      </c>
      <c r="AU1534" s="63">
        <v>0</v>
      </c>
      <c r="AV1534" s="63">
        <v>0</v>
      </c>
      <c r="AW1534" s="63">
        <v>0</v>
      </c>
      <c r="AX1534" s="63">
        <v>0</v>
      </c>
      <c r="AY1534" s="63">
        <v>0</v>
      </c>
      <c r="BA1534" s="5">
        <f>IF(Q1534&gt;0,RANK(Q1534,(N1534:P1534,Q1534:AE1534)),0)</f>
        <v>3</v>
      </c>
      <c r="BB1534" s="5">
        <f>IF(R1534&gt;0,RANK(R1534,(N1534:P1534,Q1534:AE1534)),0)</f>
        <v>7</v>
      </c>
      <c r="BC1534" s="5">
        <f>IF(T1534&gt;0,RANK(T1534,(N1534:P1534,Q1534:AE1534)),0)</f>
        <v>0</v>
      </c>
      <c r="BD1534" s="5">
        <f>IF(S1534&gt;0,RANK(S1534,(N1534:P1534,Q1534:AE1534)),0)</f>
        <v>6</v>
      </c>
      <c r="BE1534" s="2">
        <f t="shared" si="631"/>
        <v>1.0615014226307727E-2</v>
      </c>
      <c r="BF1534" s="2">
        <f t="shared" si="632"/>
        <v>7.6603195447581525E-4</v>
      </c>
      <c r="BG1534" s="2">
        <f t="shared" si="633"/>
        <v>0</v>
      </c>
      <c r="BH1534" s="2">
        <f t="shared" si="634"/>
        <v>1.094331363536879E-3</v>
      </c>
      <c r="BJ1534" t="s">
        <v>2465</v>
      </c>
      <c r="BK1534" t="s">
        <v>1112</v>
      </c>
      <c r="BL1534">
        <v>1</v>
      </c>
      <c r="BN1534" s="112">
        <v>28</v>
      </c>
      <c r="BO1534" s="114">
        <v>141</v>
      </c>
      <c r="BP1534" s="118">
        <f t="shared" si="625"/>
        <v>28141</v>
      </c>
      <c r="BQ1534" s="118">
        <f t="shared" si="624"/>
        <v>28141</v>
      </c>
      <c r="BR1534" s="5" t="s">
        <v>3151</v>
      </c>
      <c r="CE1534" s="63">
        <v>0</v>
      </c>
    </row>
    <row r="1535" spans="1:83" ht="15" hidden="1" customHeight="1" outlineLevel="1">
      <c r="A1535" t="s">
        <v>1130</v>
      </c>
      <c r="B1535" t="s">
        <v>1112</v>
      </c>
      <c r="C1535" s="1">
        <f t="shared" si="626"/>
        <v>3562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>IF(P1535&gt;0,RANK(P1535,(N1535:P1535,Q1535:AE1535)),0)</f>
        <v>9</v>
      </c>
      <c r="G1535" s="129">
        <f t="shared" si="613"/>
        <v>1654</v>
      </c>
      <c r="H1535" s="134">
        <f t="shared" si="614"/>
        <v>0.4643458731049972</v>
      </c>
      <c r="I1535" s="2"/>
      <c r="J1535" s="2">
        <f t="shared" si="627"/>
        <v>0.7243121841661988</v>
      </c>
      <c r="K1535" s="2">
        <f t="shared" si="628"/>
        <v>0.25996631106120155</v>
      </c>
      <c r="L1535" s="2">
        <f t="shared" si="629"/>
        <v>2.8074115665356543E-4</v>
      </c>
      <c r="M1535" s="2">
        <f t="shared" si="630"/>
        <v>1.5440763615946082E-2</v>
      </c>
      <c r="N1535" s="63">
        <v>2580</v>
      </c>
      <c r="O1535" s="63">
        <v>926</v>
      </c>
      <c r="P1535" s="63">
        <v>1</v>
      </c>
      <c r="Q1535" s="63">
        <v>9</v>
      </c>
      <c r="R1535" s="63">
        <v>7</v>
      </c>
      <c r="S1535" s="63">
        <v>2</v>
      </c>
      <c r="T1535" s="63">
        <v>0</v>
      </c>
      <c r="U1535" s="63">
        <v>27</v>
      </c>
      <c r="V1535" s="63">
        <v>0</v>
      </c>
      <c r="W1535" s="63">
        <v>0</v>
      </c>
      <c r="X1535" s="63">
        <v>0</v>
      </c>
      <c r="Y1535" s="63">
        <v>0</v>
      </c>
      <c r="Z1535" s="63">
        <v>3</v>
      </c>
      <c r="AA1535" s="63">
        <v>7</v>
      </c>
      <c r="AB1535" s="63">
        <v>0</v>
      </c>
      <c r="AC1535" s="63">
        <v>0</v>
      </c>
      <c r="AD1535" s="63">
        <v>0</v>
      </c>
      <c r="AE1535" s="63">
        <v>0</v>
      </c>
      <c r="AF1535" s="63">
        <v>0</v>
      </c>
      <c r="AG1535" s="63">
        <v>0</v>
      </c>
      <c r="AH1535" s="63">
        <v>0</v>
      </c>
      <c r="AI1535" s="63">
        <v>0</v>
      </c>
      <c r="AJ1535" s="63">
        <v>0</v>
      </c>
      <c r="AK1535" s="63">
        <v>0</v>
      </c>
      <c r="AL1535" s="63">
        <v>0</v>
      </c>
      <c r="AM1535" s="63">
        <v>0</v>
      </c>
      <c r="AN1535" s="63">
        <v>0</v>
      </c>
      <c r="AO1535" s="63">
        <v>0</v>
      </c>
      <c r="AP1535" s="63">
        <v>0</v>
      </c>
      <c r="AQ1535" s="63">
        <v>0</v>
      </c>
      <c r="AR1535" s="63">
        <v>0</v>
      </c>
      <c r="AS1535" s="63">
        <v>0</v>
      </c>
      <c r="AT1535" s="63">
        <v>0</v>
      </c>
      <c r="AU1535" s="63">
        <v>0</v>
      </c>
      <c r="AV1535" s="63">
        <v>0</v>
      </c>
      <c r="AW1535" s="63">
        <v>0</v>
      </c>
      <c r="AX1535" s="63">
        <v>0</v>
      </c>
      <c r="AY1535" s="63">
        <v>0</v>
      </c>
      <c r="BA1535" s="5">
        <f>IF(Q1535&gt;0,RANK(Q1535,(N1535:P1535,Q1535:AE1535)),0)</f>
        <v>4</v>
      </c>
      <c r="BB1535" s="5">
        <f>IF(R1535&gt;0,RANK(R1535,(N1535:P1535,Q1535:AE1535)),0)</f>
        <v>5</v>
      </c>
      <c r="BC1535" s="5">
        <f>IF(T1535&gt;0,RANK(T1535,(N1535:P1535,Q1535:AE1535)),0)</f>
        <v>0</v>
      </c>
      <c r="BD1535" s="5">
        <f>IF(S1535&gt;0,RANK(S1535,(N1535:P1535,Q1535:AE1535)),0)</f>
        <v>8</v>
      </c>
      <c r="BE1535" s="2">
        <f t="shared" si="631"/>
        <v>2.5266704098820887E-3</v>
      </c>
      <c r="BF1535" s="2">
        <f t="shared" si="632"/>
        <v>1.9651880965749578E-3</v>
      </c>
      <c r="BG1535" s="2">
        <f t="shared" si="633"/>
        <v>0</v>
      </c>
      <c r="BH1535" s="2">
        <f t="shared" si="634"/>
        <v>5.6148231330713087E-4</v>
      </c>
      <c r="BJ1535" t="s">
        <v>1130</v>
      </c>
      <c r="BK1535" t="s">
        <v>1112</v>
      </c>
      <c r="BL1535">
        <v>2</v>
      </c>
      <c r="BN1535" s="112">
        <v>28</v>
      </c>
      <c r="BO1535" s="114">
        <v>143</v>
      </c>
      <c r="BP1535" s="118">
        <f t="shared" si="625"/>
        <v>28143</v>
      </c>
      <c r="BQ1535" s="118">
        <f t="shared" si="624"/>
        <v>28143</v>
      </c>
      <c r="BR1535" s="5" t="s">
        <v>3151</v>
      </c>
      <c r="CE1535" s="63">
        <v>0</v>
      </c>
    </row>
    <row r="1536" spans="1:83" ht="15" hidden="1" customHeight="1" outlineLevel="1">
      <c r="A1536" t="s">
        <v>1512</v>
      </c>
      <c r="B1536" t="s">
        <v>1112</v>
      </c>
      <c r="C1536" s="1">
        <f t="shared" si="626"/>
        <v>12683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9</v>
      </c>
      <c r="G1536" s="129">
        <f t="shared" si="613"/>
        <v>8213</v>
      </c>
      <c r="H1536" s="134">
        <f t="shared" si="614"/>
        <v>0.64755972561696762</v>
      </c>
      <c r="I1536" s="2"/>
      <c r="J1536" s="2">
        <f t="shared" si="627"/>
        <v>0.1703067097689821</v>
      </c>
      <c r="K1536" s="2">
        <f t="shared" si="628"/>
        <v>0.81786643538594972</v>
      </c>
      <c r="L1536" s="2">
        <f t="shared" si="629"/>
        <v>2.3653709690136404E-4</v>
      </c>
      <c r="M1536" s="2">
        <f t="shared" si="630"/>
        <v>1.1590317748166816E-2</v>
      </c>
      <c r="N1536" s="63">
        <v>2160</v>
      </c>
      <c r="O1536" s="63">
        <v>10373</v>
      </c>
      <c r="P1536" s="63">
        <v>3</v>
      </c>
      <c r="Q1536" s="63">
        <v>81</v>
      </c>
      <c r="R1536" s="63">
        <v>13</v>
      </c>
      <c r="S1536" s="63">
        <v>9</v>
      </c>
      <c r="T1536" s="63">
        <v>0</v>
      </c>
      <c r="U1536" s="63">
        <v>28</v>
      </c>
      <c r="V1536" s="63">
        <v>0</v>
      </c>
      <c r="W1536" s="63">
        <v>0</v>
      </c>
      <c r="X1536" s="63">
        <v>0</v>
      </c>
      <c r="Y1536" s="63">
        <v>0</v>
      </c>
      <c r="Z1536" s="63">
        <v>6</v>
      </c>
      <c r="AA1536" s="63">
        <v>10</v>
      </c>
      <c r="AB1536" s="63">
        <v>0</v>
      </c>
      <c r="AC1536" s="63">
        <v>0</v>
      </c>
      <c r="AD1536" s="63">
        <v>0</v>
      </c>
      <c r="AE1536" s="63">
        <v>0</v>
      </c>
      <c r="AF1536" s="63">
        <v>0</v>
      </c>
      <c r="AG1536" s="63">
        <v>0</v>
      </c>
      <c r="AH1536" s="63">
        <v>0</v>
      </c>
      <c r="AI1536" s="63">
        <v>0</v>
      </c>
      <c r="AJ1536" s="63">
        <v>0</v>
      </c>
      <c r="AK1536" s="63">
        <v>0</v>
      </c>
      <c r="AL1536" s="63">
        <v>0</v>
      </c>
      <c r="AM1536" s="63">
        <v>0</v>
      </c>
      <c r="AN1536" s="63">
        <v>0</v>
      </c>
      <c r="AO1536" s="63">
        <v>0</v>
      </c>
      <c r="AP1536" s="63">
        <v>0</v>
      </c>
      <c r="AQ1536" s="63">
        <v>0</v>
      </c>
      <c r="AR1536" s="63">
        <v>0</v>
      </c>
      <c r="AS1536" s="63">
        <v>0</v>
      </c>
      <c r="AT1536" s="63">
        <v>0</v>
      </c>
      <c r="AU1536" s="63">
        <v>0</v>
      </c>
      <c r="AV1536" s="63">
        <v>0</v>
      </c>
      <c r="AW1536" s="63">
        <v>0</v>
      </c>
      <c r="AX1536" s="63">
        <v>0</v>
      </c>
      <c r="AY1536" s="63">
        <v>0</v>
      </c>
      <c r="BA1536" s="5">
        <f>IF(Q1536&gt;0,RANK(Q1536,(N1536:P1536,Q1536:AE1536)),0)</f>
        <v>3</v>
      </c>
      <c r="BB1536" s="5">
        <f>IF(R1536&gt;0,RANK(R1536,(N1536:P1536,Q1536:AE1536)),0)</f>
        <v>5</v>
      </c>
      <c r="BC1536" s="5">
        <f>IF(T1536&gt;0,RANK(T1536,(N1536:P1536,Q1536:AE1536)),0)</f>
        <v>0</v>
      </c>
      <c r="BD1536" s="5">
        <f>IF(S1536&gt;0,RANK(S1536,(N1536:P1536,Q1536:AE1536)),0)</f>
        <v>7</v>
      </c>
      <c r="BE1536" s="2">
        <f t="shared" si="631"/>
        <v>6.386501616336829E-3</v>
      </c>
      <c r="BF1536" s="2">
        <f t="shared" si="632"/>
        <v>1.0249940865725774E-3</v>
      </c>
      <c r="BG1536" s="2">
        <f t="shared" si="633"/>
        <v>0</v>
      </c>
      <c r="BH1536" s="2">
        <f t="shared" si="634"/>
        <v>7.0961129070409206E-4</v>
      </c>
      <c r="BJ1536" t="s">
        <v>1512</v>
      </c>
      <c r="BK1536" t="s">
        <v>1112</v>
      </c>
      <c r="BL1536">
        <v>1</v>
      </c>
      <c r="BN1536" s="112">
        <v>28</v>
      </c>
      <c r="BO1536" s="114">
        <v>145</v>
      </c>
      <c r="BP1536" s="118">
        <f t="shared" si="625"/>
        <v>28145</v>
      </c>
      <c r="BQ1536" s="118">
        <f t="shared" si="624"/>
        <v>28145</v>
      </c>
      <c r="BR1536" s="5" t="s">
        <v>3151</v>
      </c>
      <c r="CE1536" s="63">
        <v>0</v>
      </c>
    </row>
    <row r="1537" spans="1:86" ht="15" hidden="1" customHeight="1" outlineLevel="1">
      <c r="A1537" t="s">
        <v>2741</v>
      </c>
      <c r="B1537" t="s">
        <v>1112</v>
      </c>
      <c r="C1537" s="1">
        <f t="shared" si="626"/>
        <v>7119</v>
      </c>
      <c r="D1537" s="5">
        <f>IF(N1537&gt;0, RANK(N1537,(N1537:P1537,Q1537:AE1537)),0)</f>
        <v>2</v>
      </c>
      <c r="E1537" s="5">
        <f>IF(O1537&gt;0,RANK(O1537,(N1537:P1537,Q1537:AE1537)),0)</f>
        <v>1</v>
      </c>
      <c r="F1537" s="5">
        <f>IF(P1537&gt;0,RANK(P1537,(N1537:P1537,Q1537:AE1537)),0)</f>
        <v>5</v>
      </c>
      <c r="G1537" s="129">
        <f t="shared" si="613"/>
        <v>1385</v>
      </c>
      <c r="H1537" s="134">
        <f t="shared" si="614"/>
        <v>0.19454979631970781</v>
      </c>
      <c r="I1537" s="2"/>
      <c r="J1537" s="2">
        <f t="shared" si="627"/>
        <v>0.39823008849557523</v>
      </c>
      <c r="K1537" s="2">
        <f t="shared" si="628"/>
        <v>0.5927798848152831</v>
      </c>
      <c r="L1537" s="2">
        <f t="shared" si="629"/>
        <v>8.4281500210703754E-4</v>
      </c>
      <c r="M1537" s="2">
        <f t="shared" si="630"/>
        <v>8.147211687034691E-3</v>
      </c>
      <c r="N1537" s="63">
        <v>2835</v>
      </c>
      <c r="O1537" s="63">
        <v>4220</v>
      </c>
      <c r="P1537" s="63">
        <v>6</v>
      </c>
      <c r="Q1537" s="63">
        <v>19</v>
      </c>
      <c r="R1537" s="63">
        <v>6</v>
      </c>
      <c r="S1537" s="63">
        <v>6</v>
      </c>
      <c r="T1537" s="63">
        <v>0</v>
      </c>
      <c r="U1537" s="63">
        <v>16</v>
      </c>
      <c r="V1537" s="63">
        <v>0</v>
      </c>
      <c r="W1537" s="63">
        <v>0</v>
      </c>
      <c r="X1537" s="63">
        <v>0</v>
      </c>
      <c r="Y1537" s="63">
        <v>0</v>
      </c>
      <c r="Z1537" s="63">
        <v>5</v>
      </c>
      <c r="AA1537" s="63">
        <v>6</v>
      </c>
      <c r="AB1537" s="63">
        <v>0</v>
      </c>
      <c r="AC1537" s="63">
        <v>0</v>
      </c>
      <c r="AD1537" s="63">
        <v>0</v>
      </c>
      <c r="AE1537" s="63">
        <v>0</v>
      </c>
      <c r="AF1537" s="63">
        <v>0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0</v>
      </c>
      <c r="AP1537" s="63">
        <v>0</v>
      </c>
      <c r="AQ1537" s="63">
        <v>0</v>
      </c>
      <c r="AR1537" s="63">
        <v>0</v>
      </c>
      <c r="AS1537" s="63">
        <v>0</v>
      </c>
      <c r="AT1537" s="63">
        <v>0</v>
      </c>
      <c r="AU1537" s="63">
        <v>0</v>
      </c>
      <c r="AV1537" s="63">
        <v>0</v>
      </c>
      <c r="AW1537" s="63">
        <v>0</v>
      </c>
      <c r="AX1537" s="63">
        <v>0</v>
      </c>
      <c r="AY1537" s="63">
        <v>0</v>
      </c>
      <c r="BA1537" s="5">
        <f>IF(Q1537&gt;0,RANK(Q1537,(N1537:P1537,Q1537:AE1537)),0)</f>
        <v>3</v>
      </c>
      <c r="BB1537" s="5">
        <f>IF(R1537&gt;0,RANK(R1537,(N1537:P1537,Q1537:AE1537)),0)</f>
        <v>5</v>
      </c>
      <c r="BC1537" s="5">
        <f>IF(T1537&gt;0,RANK(T1537,(N1537:P1537,Q1537:AE1537)),0)</f>
        <v>0</v>
      </c>
      <c r="BD1537" s="5">
        <f>IF(S1537&gt;0,RANK(S1537,(N1537:P1537,Q1537:AE1537)),0)</f>
        <v>5</v>
      </c>
      <c r="BE1537" s="2">
        <f t="shared" si="631"/>
        <v>2.6689141733389522E-3</v>
      </c>
      <c r="BF1537" s="2">
        <f t="shared" si="632"/>
        <v>8.4281500210703754E-4</v>
      </c>
      <c r="BG1537" s="2">
        <f t="shared" si="633"/>
        <v>0</v>
      </c>
      <c r="BH1537" s="2">
        <f t="shared" si="634"/>
        <v>8.4281500210703754E-4</v>
      </c>
      <c r="BJ1537" t="s">
        <v>2741</v>
      </c>
      <c r="BK1537" t="s">
        <v>1112</v>
      </c>
      <c r="BL1537">
        <v>3</v>
      </c>
      <c r="BN1537" s="112">
        <v>28</v>
      </c>
      <c r="BO1537" s="114">
        <v>147</v>
      </c>
      <c r="BP1537" s="118">
        <f t="shared" si="625"/>
        <v>28147</v>
      </c>
      <c r="BQ1537" s="118">
        <f t="shared" si="624"/>
        <v>28147</v>
      </c>
      <c r="BR1537" s="5" t="s">
        <v>3151</v>
      </c>
      <c r="CE1537" s="63">
        <v>0</v>
      </c>
    </row>
    <row r="1538" spans="1:86" ht="15" hidden="1" customHeight="1" outlineLevel="1">
      <c r="A1538" t="s">
        <v>422</v>
      </c>
      <c r="B1538" t="s">
        <v>1112</v>
      </c>
      <c r="C1538" s="1">
        <f t="shared" si="626"/>
        <v>21053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>IF(P1538&gt;0,RANK(P1538,(N1538:P1538,Q1538:AE1538)),0)</f>
        <v>9</v>
      </c>
      <c r="G1538" s="129">
        <f t="shared" si="613"/>
        <v>77</v>
      </c>
      <c r="H1538" s="134">
        <f t="shared" si="614"/>
        <v>3.6574359948700896E-3</v>
      </c>
      <c r="I1538" s="2"/>
      <c r="J1538" s="2">
        <f t="shared" si="627"/>
        <v>0.49598632023939582</v>
      </c>
      <c r="K1538" s="2">
        <f t="shared" si="628"/>
        <v>0.4923288842445257</v>
      </c>
      <c r="L1538" s="2">
        <f t="shared" si="629"/>
        <v>3.7999335011637298E-4</v>
      </c>
      <c r="M1538" s="2">
        <f t="shared" si="630"/>
        <v>1.130480216596211E-2</v>
      </c>
      <c r="N1538" s="63">
        <v>10442</v>
      </c>
      <c r="O1538" s="63">
        <v>10365</v>
      </c>
      <c r="P1538" s="63">
        <v>8</v>
      </c>
      <c r="Q1538" s="63">
        <v>93</v>
      </c>
      <c r="R1538" s="63">
        <v>25</v>
      </c>
      <c r="S1538" s="63">
        <v>24</v>
      </c>
      <c r="T1538" s="63">
        <v>0</v>
      </c>
      <c r="U1538" s="63">
        <v>46</v>
      </c>
      <c r="V1538" s="63">
        <v>0</v>
      </c>
      <c r="W1538" s="63">
        <v>0</v>
      </c>
      <c r="X1538" s="63">
        <v>0</v>
      </c>
      <c r="Y1538" s="63">
        <v>0</v>
      </c>
      <c r="Z1538" s="63">
        <v>25</v>
      </c>
      <c r="AA1538" s="63">
        <v>25</v>
      </c>
      <c r="AB1538" s="63">
        <v>0</v>
      </c>
      <c r="AC1538" s="63">
        <v>0</v>
      </c>
      <c r="AD1538" s="63">
        <v>0</v>
      </c>
      <c r="AE1538" s="63">
        <v>0</v>
      </c>
      <c r="AF1538" s="63">
        <v>0</v>
      </c>
      <c r="AG1538" s="63">
        <v>0</v>
      </c>
      <c r="AH1538" s="63">
        <v>0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0</v>
      </c>
      <c r="AP1538" s="63">
        <v>0</v>
      </c>
      <c r="AQ1538" s="63">
        <v>0</v>
      </c>
      <c r="AR1538" s="63">
        <v>0</v>
      </c>
      <c r="AS1538" s="63">
        <v>0</v>
      </c>
      <c r="AT1538" s="63">
        <v>0</v>
      </c>
      <c r="AU1538" s="63">
        <v>0</v>
      </c>
      <c r="AV1538" s="63">
        <v>0</v>
      </c>
      <c r="AW1538" s="63">
        <v>0</v>
      </c>
      <c r="AX1538" s="63">
        <v>0</v>
      </c>
      <c r="AY1538" s="63">
        <v>0</v>
      </c>
      <c r="BA1538" s="5">
        <f>IF(Q1538&gt;0,RANK(Q1538,(N1538:P1538,Q1538:AE1538)),0)</f>
        <v>3</v>
      </c>
      <c r="BB1538" s="5">
        <f>IF(R1538&gt;0,RANK(R1538,(N1538:P1538,Q1538:AE1538)),0)</f>
        <v>5</v>
      </c>
      <c r="BC1538" s="5">
        <f>IF(T1538&gt;0,RANK(T1538,(N1538:P1538,Q1538:AE1538)),0)</f>
        <v>0</v>
      </c>
      <c r="BD1538" s="5">
        <f>IF(S1538&gt;0,RANK(S1538,(N1538:P1538,Q1538:AE1538)),0)</f>
        <v>8</v>
      </c>
      <c r="BE1538" s="2">
        <f t="shared" si="631"/>
        <v>4.4174226951028354E-3</v>
      </c>
      <c r="BF1538" s="2">
        <f t="shared" si="632"/>
        <v>1.1874792191136655E-3</v>
      </c>
      <c r="BG1538" s="2">
        <f t="shared" si="633"/>
        <v>0</v>
      </c>
      <c r="BH1538" s="2">
        <f t="shared" si="634"/>
        <v>1.1399800503491188E-3</v>
      </c>
      <c r="BJ1538" t="s">
        <v>422</v>
      </c>
      <c r="BK1538" t="s">
        <v>1112</v>
      </c>
      <c r="BL1538">
        <v>2</v>
      </c>
      <c r="BN1538" s="112">
        <v>28</v>
      </c>
      <c r="BO1538" s="114">
        <v>149</v>
      </c>
      <c r="BP1538" s="118">
        <f t="shared" si="625"/>
        <v>28149</v>
      </c>
      <c r="BQ1538" s="118">
        <f t="shared" si="624"/>
        <v>28149</v>
      </c>
      <c r="BR1538" s="5" t="s">
        <v>3151</v>
      </c>
      <c r="CE1538" s="63">
        <v>0</v>
      </c>
    </row>
    <row r="1539" spans="1:86" ht="15" hidden="1" customHeight="1" outlineLevel="1">
      <c r="A1539" t="s">
        <v>691</v>
      </c>
      <c r="B1539" t="s">
        <v>1112</v>
      </c>
      <c r="C1539" s="1">
        <f t="shared" si="626"/>
        <v>18034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>IF(P1539&gt;0,RANK(P1539,(N1539:P1539,Q1539:AE1539)),0)</f>
        <v>10</v>
      </c>
      <c r="G1539" s="129">
        <f t="shared" si="613"/>
        <v>7203</v>
      </c>
      <c r="H1539" s="134">
        <f t="shared" si="614"/>
        <v>0.39941222135965398</v>
      </c>
      <c r="I1539" s="2"/>
      <c r="J1539" s="2">
        <f t="shared" si="627"/>
        <v>0.69330154153266055</v>
      </c>
      <c r="K1539" s="2">
        <f t="shared" si="628"/>
        <v>0.29388932017300656</v>
      </c>
      <c r="L1539" s="2">
        <f t="shared" si="629"/>
        <v>5.545081512698237E-4</v>
      </c>
      <c r="M1539" s="2">
        <f t="shared" si="630"/>
        <v>1.2254630143063066E-2</v>
      </c>
      <c r="N1539" s="63">
        <v>12503</v>
      </c>
      <c r="O1539" s="63">
        <v>5300</v>
      </c>
      <c r="P1539" s="63">
        <v>10</v>
      </c>
      <c r="Q1539" s="63">
        <v>53</v>
      </c>
      <c r="R1539" s="63">
        <v>19</v>
      </c>
      <c r="S1539" s="63">
        <v>12</v>
      </c>
      <c r="T1539" s="63">
        <v>0</v>
      </c>
      <c r="U1539" s="63">
        <v>71</v>
      </c>
      <c r="V1539" s="63">
        <v>0</v>
      </c>
      <c r="W1539" s="63">
        <v>26</v>
      </c>
      <c r="X1539" s="63">
        <v>0</v>
      </c>
      <c r="Y1539" s="63">
        <v>0</v>
      </c>
      <c r="Z1539" s="63">
        <v>21</v>
      </c>
      <c r="AA1539" s="63">
        <v>19</v>
      </c>
      <c r="AB1539" s="63">
        <v>0</v>
      </c>
      <c r="AC1539" s="63">
        <v>0</v>
      </c>
      <c r="AD1539" s="63">
        <v>0</v>
      </c>
      <c r="AE1539" s="63">
        <v>0</v>
      </c>
      <c r="AF1539" s="63">
        <v>0</v>
      </c>
      <c r="AG1539" s="63">
        <v>0</v>
      </c>
      <c r="AH1539" s="63">
        <v>0</v>
      </c>
      <c r="AI1539" s="63">
        <v>0</v>
      </c>
      <c r="AJ1539" s="63">
        <v>0</v>
      </c>
      <c r="AK1539" s="63">
        <v>0</v>
      </c>
      <c r="AL1539" s="63">
        <v>0</v>
      </c>
      <c r="AM1539" s="63">
        <v>0</v>
      </c>
      <c r="AN1539" s="63">
        <v>0</v>
      </c>
      <c r="AO1539" s="63">
        <v>0</v>
      </c>
      <c r="AP1539" s="63">
        <v>0</v>
      </c>
      <c r="AQ1539" s="63">
        <v>0</v>
      </c>
      <c r="AR1539" s="63">
        <v>0</v>
      </c>
      <c r="AS1539" s="63">
        <v>0</v>
      </c>
      <c r="AT1539" s="63">
        <v>0</v>
      </c>
      <c r="AU1539" s="63">
        <v>0</v>
      </c>
      <c r="AV1539" s="63">
        <v>0</v>
      </c>
      <c r="AW1539" s="63">
        <v>0</v>
      </c>
      <c r="AX1539" s="63">
        <v>0</v>
      </c>
      <c r="AY1539" s="63">
        <v>0</v>
      </c>
      <c r="BA1539" s="5">
        <f>IF(Q1539&gt;0,RANK(Q1539,(N1539:P1539,Q1539:AE1539)),0)</f>
        <v>4</v>
      </c>
      <c r="BB1539" s="5">
        <f>IF(R1539&gt;0,RANK(R1539,(N1539:P1539,Q1539:AE1539)),0)</f>
        <v>7</v>
      </c>
      <c r="BC1539" s="5">
        <f>IF(T1539&gt;0,RANK(T1539,(N1539:P1539,Q1539:AE1539)),0)</f>
        <v>0</v>
      </c>
      <c r="BD1539" s="5">
        <f>IF(S1539&gt;0,RANK(S1539,(N1539:P1539,Q1539:AE1539)),0)</f>
        <v>9</v>
      </c>
      <c r="BE1539" s="2">
        <f t="shared" si="631"/>
        <v>2.9388932017300655E-3</v>
      </c>
      <c r="BF1539" s="2">
        <f t="shared" si="632"/>
        <v>1.0535654874126649E-3</v>
      </c>
      <c r="BG1539" s="2">
        <f t="shared" si="633"/>
        <v>0</v>
      </c>
      <c r="BH1539" s="2">
        <f t="shared" si="634"/>
        <v>6.6540978152378845E-4</v>
      </c>
      <c r="BJ1539" t="s">
        <v>691</v>
      </c>
      <c r="BK1539" t="s">
        <v>1112</v>
      </c>
      <c r="BL1539">
        <v>2</v>
      </c>
      <c r="BN1539" s="112">
        <v>28</v>
      </c>
      <c r="BO1539" s="114">
        <v>151</v>
      </c>
      <c r="BP1539" s="118">
        <f t="shared" si="625"/>
        <v>28151</v>
      </c>
      <c r="BQ1539" s="118">
        <f t="shared" si="624"/>
        <v>28151</v>
      </c>
      <c r="BR1539" s="5" t="s">
        <v>3151</v>
      </c>
      <c r="CE1539" s="63">
        <v>26</v>
      </c>
    </row>
    <row r="1540" spans="1:86" ht="15" hidden="1" customHeight="1" outlineLevel="1">
      <c r="A1540" t="s">
        <v>423</v>
      </c>
      <c r="B1540" t="s">
        <v>1112</v>
      </c>
      <c r="C1540" s="1">
        <f t="shared" si="626"/>
        <v>10056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8</v>
      </c>
      <c r="G1540" s="129">
        <f t="shared" si="613"/>
        <v>2683</v>
      </c>
      <c r="H1540" s="134">
        <f t="shared" si="614"/>
        <v>0.26680588703261732</v>
      </c>
      <c r="I1540" s="2"/>
      <c r="J1540" s="2">
        <f t="shared" si="627"/>
        <v>0.36038186157517899</v>
      </c>
      <c r="K1540" s="2">
        <f t="shared" si="628"/>
        <v>0.62718774860779636</v>
      </c>
      <c r="L1540" s="2">
        <f t="shared" si="629"/>
        <v>5.966587112171838E-4</v>
      </c>
      <c r="M1540" s="2">
        <f t="shared" si="630"/>
        <v>1.1833731105807417E-2</v>
      </c>
      <c r="N1540" s="63">
        <v>3624</v>
      </c>
      <c r="O1540" s="63">
        <v>6307</v>
      </c>
      <c r="P1540" s="63">
        <v>6</v>
      </c>
      <c r="Q1540" s="63">
        <v>45</v>
      </c>
      <c r="R1540" s="63">
        <v>11</v>
      </c>
      <c r="S1540" s="63">
        <v>14</v>
      </c>
      <c r="T1540" s="63">
        <v>0</v>
      </c>
      <c r="U1540" s="63">
        <v>37</v>
      </c>
      <c r="V1540" s="63">
        <v>0</v>
      </c>
      <c r="W1540" s="63">
        <v>0</v>
      </c>
      <c r="X1540" s="63">
        <v>0</v>
      </c>
      <c r="Y1540" s="63">
        <v>0</v>
      </c>
      <c r="Z1540" s="63">
        <v>8</v>
      </c>
      <c r="AA1540" s="63">
        <v>4</v>
      </c>
      <c r="AB1540" s="63">
        <v>0</v>
      </c>
      <c r="AC1540" s="63">
        <v>0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0</v>
      </c>
      <c r="AJ1540" s="63">
        <v>0</v>
      </c>
      <c r="AK1540" s="63">
        <v>0</v>
      </c>
      <c r="AL1540" s="63">
        <v>0</v>
      </c>
      <c r="AM1540" s="63">
        <v>0</v>
      </c>
      <c r="AN1540" s="63">
        <v>0</v>
      </c>
      <c r="AO1540" s="63">
        <v>0</v>
      </c>
      <c r="AP1540" s="63">
        <v>0</v>
      </c>
      <c r="AQ1540" s="63">
        <v>0</v>
      </c>
      <c r="AR1540" s="63">
        <v>0</v>
      </c>
      <c r="AS1540" s="63">
        <v>0</v>
      </c>
      <c r="AT1540" s="63">
        <v>0</v>
      </c>
      <c r="AU1540" s="63">
        <v>0</v>
      </c>
      <c r="AV1540" s="63">
        <v>0</v>
      </c>
      <c r="AW1540" s="63">
        <v>0</v>
      </c>
      <c r="AX1540" s="63">
        <v>0</v>
      </c>
      <c r="AY1540" s="63">
        <v>0</v>
      </c>
      <c r="BA1540" s="5">
        <f>IF(Q1540&gt;0,RANK(Q1540,(N1540:P1540,Q1540:AE1540)),0)</f>
        <v>3</v>
      </c>
      <c r="BB1540" s="5">
        <f>IF(R1540&gt;0,RANK(R1540,(N1540:P1540,Q1540:AE1540)),0)</f>
        <v>6</v>
      </c>
      <c r="BC1540" s="5">
        <f>IF(T1540&gt;0,RANK(T1540,(N1540:P1540,Q1540:AE1540)),0)</f>
        <v>0</v>
      </c>
      <c r="BD1540" s="5">
        <f>IF(S1540&gt;0,RANK(S1540,(N1540:P1540,Q1540:AE1540)),0)</f>
        <v>5</v>
      </c>
      <c r="BE1540" s="2">
        <f t="shared" si="631"/>
        <v>4.4749403341288784E-3</v>
      </c>
      <c r="BF1540" s="2">
        <f t="shared" si="632"/>
        <v>1.0938743038981702E-3</v>
      </c>
      <c r="BG1540" s="2">
        <f t="shared" si="633"/>
        <v>0</v>
      </c>
      <c r="BH1540" s="2">
        <f t="shared" si="634"/>
        <v>1.3922036595067622E-3</v>
      </c>
      <c r="BJ1540" t="s">
        <v>423</v>
      </c>
      <c r="BK1540" t="s">
        <v>1112</v>
      </c>
      <c r="BL1540">
        <v>4</v>
      </c>
      <c r="BN1540" s="112">
        <v>28</v>
      </c>
      <c r="BO1540" s="114">
        <v>153</v>
      </c>
      <c r="BP1540" s="118">
        <f t="shared" si="625"/>
        <v>28153</v>
      </c>
      <c r="BQ1540" s="118">
        <f t="shared" si="624"/>
        <v>28153</v>
      </c>
      <c r="BR1540" s="5" t="s">
        <v>3151</v>
      </c>
      <c r="CE1540" s="63">
        <v>0</v>
      </c>
    </row>
    <row r="1541" spans="1:86" ht="15" hidden="1" customHeight="1" outlineLevel="1">
      <c r="A1541" t="s">
        <v>696</v>
      </c>
      <c r="B1541" t="s">
        <v>1112</v>
      </c>
      <c r="C1541" s="1">
        <f t="shared" si="626"/>
        <v>5395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>IF(P1541&gt;0,RANK(P1541,(N1541:P1541,Q1541:AE1541)),0)</f>
        <v>8</v>
      </c>
      <c r="G1541" s="129">
        <f t="shared" si="613"/>
        <v>3248</v>
      </c>
      <c r="H1541" s="134">
        <f t="shared" si="614"/>
        <v>0.60203892493049116</v>
      </c>
      <c r="I1541" s="2"/>
      <c r="J1541" s="2">
        <f t="shared" si="627"/>
        <v>0.19332715477293791</v>
      </c>
      <c r="K1541" s="2">
        <f t="shared" si="628"/>
        <v>0.7953660797034291</v>
      </c>
      <c r="L1541" s="2">
        <f t="shared" si="629"/>
        <v>5.5607043558850784E-4</v>
      </c>
      <c r="M1541" s="2">
        <f t="shared" si="630"/>
        <v>1.0750695088044458E-2</v>
      </c>
      <c r="N1541" s="63">
        <v>1043</v>
      </c>
      <c r="O1541" s="63">
        <v>4291</v>
      </c>
      <c r="P1541" s="63">
        <v>3</v>
      </c>
      <c r="Q1541" s="63">
        <v>27</v>
      </c>
      <c r="R1541" s="63">
        <v>2</v>
      </c>
      <c r="S1541" s="63">
        <v>4</v>
      </c>
      <c r="T1541" s="63">
        <v>0</v>
      </c>
      <c r="U1541" s="63">
        <v>16</v>
      </c>
      <c r="V1541" s="63">
        <v>0</v>
      </c>
      <c r="W1541" s="63">
        <v>0</v>
      </c>
      <c r="X1541" s="63">
        <v>0</v>
      </c>
      <c r="Y1541" s="63">
        <v>0</v>
      </c>
      <c r="Z1541" s="63">
        <v>5</v>
      </c>
      <c r="AA1541" s="63">
        <v>4</v>
      </c>
      <c r="AB1541" s="63">
        <v>0</v>
      </c>
      <c r="AC1541" s="63">
        <v>0</v>
      </c>
      <c r="AD1541" s="63">
        <v>0</v>
      </c>
      <c r="AE1541" s="63">
        <v>0</v>
      </c>
      <c r="AF1541" s="63">
        <v>0</v>
      </c>
      <c r="AG1541" s="63">
        <v>0</v>
      </c>
      <c r="AH1541" s="63">
        <v>0</v>
      </c>
      <c r="AI1541" s="63">
        <v>0</v>
      </c>
      <c r="AJ1541" s="63">
        <v>0</v>
      </c>
      <c r="AK1541" s="63">
        <v>0</v>
      </c>
      <c r="AL1541" s="63">
        <v>0</v>
      </c>
      <c r="AM1541" s="63">
        <v>0</v>
      </c>
      <c r="AN1541" s="63">
        <v>0</v>
      </c>
      <c r="AO1541" s="63">
        <v>0</v>
      </c>
      <c r="AP1541" s="63">
        <v>0</v>
      </c>
      <c r="AQ1541" s="63">
        <v>0</v>
      </c>
      <c r="AR1541" s="63">
        <v>0</v>
      </c>
      <c r="AS1541" s="63">
        <v>0</v>
      </c>
      <c r="AT1541" s="63">
        <v>0</v>
      </c>
      <c r="AU1541" s="63">
        <v>0</v>
      </c>
      <c r="AV1541" s="63">
        <v>0</v>
      </c>
      <c r="AW1541" s="63">
        <v>0</v>
      </c>
      <c r="AX1541" s="63">
        <v>0</v>
      </c>
      <c r="AY1541" s="63">
        <v>0</v>
      </c>
      <c r="BA1541" s="5">
        <f>IF(Q1541&gt;0,RANK(Q1541,(N1541:P1541,Q1541:AE1541)),0)</f>
        <v>3</v>
      </c>
      <c r="BB1541" s="5">
        <f>IF(R1541&gt;0,RANK(R1541,(N1541:P1541,Q1541:AE1541)),0)</f>
        <v>9</v>
      </c>
      <c r="BC1541" s="5">
        <f>IF(T1541&gt;0,RANK(T1541,(N1541:P1541,Q1541:AE1541)),0)</f>
        <v>0</v>
      </c>
      <c r="BD1541" s="5">
        <f>IF(S1541&gt;0,RANK(S1541,(N1541:P1541,Q1541:AE1541)),0)</f>
        <v>6</v>
      </c>
      <c r="BE1541" s="2">
        <f t="shared" si="631"/>
        <v>5.0046339202965712E-3</v>
      </c>
      <c r="BF1541" s="2">
        <f t="shared" si="632"/>
        <v>3.7071362372567191E-4</v>
      </c>
      <c r="BG1541" s="2">
        <f t="shared" si="633"/>
        <v>0</v>
      </c>
      <c r="BH1541" s="2">
        <f t="shared" si="634"/>
        <v>7.4142724745134383E-4</v>
      </c>
      <c r="BJ1541" t="s">
        <v>696</v>
      </c>
      <c r="BK1541" t="s">
        <v>1112</v>
      </c>
      <c r="BL1541">
        <v>1</v>
      </c>
      <c r="BN1541" s="112">
        <v>28</v>
      </c>
      <c r="BO1541" s="114">
        <v>155</v>
      </c>
      <c r="BP1541" s="118">
        <f t="shared" si="625"/>
        <v>28155</v>
      </c>
      <c r="BQ1541" s="118">
        <f t="shared" si="624"/>
        <v>28155</v>
      </c>
      <c r="BR1541" s="5" t="s">
        <v>3151</v>
      </c>
      <c r="CE1541" s="63">
        <v>0</v>
      </c>
    </row>
    <row r="1542" spans="1:86" ht="15" hidden="1" customHeight="1" outlineLevel="1">
      <c r="A1542" t="s">
        <v>2157</v>
      </c>
      <c r="B1542" t="s">
        <v>1112</v>
      </c>
      <c r="C1542" s="1">
        <f t="shared" si="626"/>
        <v>4127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>IF(P1542&gt;0,RANK(P1542,(N1542:P1542,Q1542:AE1542)),0)</f>
        <v>8</v>
      </c>
      <c r="G1542" s="129">
        <f t="shared" si="613"/>
        <v>1425</v>
      </c>
      <c r="H1542" s="134">
        <f t="shared" si="614"/>
        <v>0.34528713351102497</v>
      </c>
      <c r="I1542" s="2"/>
      <c r="J1542" s="2">
        <f t="shared" si="627"/>
        <v>0.66610128422582993</v>
      </c>
      <c r="K1542" s="2">
        <f t="shared" si="628"/>
        <v>0.32081415071480496</v>
      </c>
      <c r="L1542" s="2">
        <f t="shared" si="629"/>
        <v>1.21153380179307E-3</v>
      </c>
      <c r="M1542" s="2">
        <f t="shared" si="630"/>
        <v>1.1873031257572046E-2</v>
      </c>
      <c r="N1542" s="63">
        <v>2749</v>
      </c>
      <c r="O1542" s="63">
        <v>1324</v>
      </c>
      <c r="P1542" s="63">
        <v>5</v>
      </c>
      <c r="Q1542" s="63">
        <v>12</v>
      </c>
      <c r="R1542" s="63">
        <v>9</v>
      </c>
      <c r="S1542" s="63">
        <v>10</v>
      </c>
      <c r="T1542" s="63">
        <v>0</v>
      </c>
      <c r="U1542" s="63">
        <v>7</v>
      </c>
      <c r="V1542" s="63">
        <v>0</v>
      </c>
      <c r="W1542" s="63">
        <v>0</v>
      </c>
      <c r="X1542" s="63">
        <v>0</v>
      </c>
      <c r="Y1542" s="63">
        <v>0</v>
      </c>
      <c r="Z1542" s="63">
        <v>7</v>
      </c>
      <c r="AA1542" s="63">
        <v>4</v>
      </c>
      <c r="AB1542" s="63">
        <v>0</v>
      </c>
      <c r="AC1542" s="63">
        <v>0</v>
      </c>
      <c r="AD1542" s="63">
        <v>0</v>
      </c>
      <c r="AE1542" s="63">
        <v>0</v>
      </c>
      <c r="AF1542" s="63">
        <v>0</v>
      </c>
      <c r="AG1542" s="63">
        <v>0</v>
      </c>
      <c r="AH1542" s="63">
        <v>0</v>
      </c>
      <c r="AI1542" s="63">
        <v>0</v>
      </c>
      <c r="AJ1542" s="63">
        <v>0</v>
      </c>
      <c r="AK1542" s="63">
        <v>0</v>
      </c>
      <c r="AL1542" s="63">
        <v>0</v>
      </c>
      <c r="AM1542" s="63">
        <v>0</v>
      </c>
      <c r="AN1542" s="63">
        <v>0</v>
      </c>
      <c r="AO1542" s="63">
        <v>0</v>
      </c>
      <c r="AP1542" s="63">
        <v>0</v>
      </c>
      <c r="AQ1542" s="63">
        <v>0</v>
      </c>
      <c r="AR1542" s="63">
        <v>0</v>
      </c>
      <c r="AS1542" s="63">
        <v>0</v>
      </c>
      <c r="AT1542" s="63">
        <v>0</v>
      </c>
      <c r="AU1542" s="63">
        <v>0</v>
      </c>
      <c r="AV1542" s="63">
        <v>0</v>
      </c>
      <c r="AW1542" s="63">
        <v>0</v>
      </c>
      <c r="AX1542" s="63">
        <v>0</v>
      </c>
      <c r="AY1542" s="63">
        <v>0</v>
      </c>
      <c r="BA1542" s="5">
        <f>IF(Q1542&gt;0,RANK(Q1542,(N1542:P1542,Q1542:AE1542)),0)</f>
        <v>3</v>
      </c>
      <c r="BB1542" s="5">
        <f>IF(R1542&gt;0,RANK(R1542,(N1542:P1542,Q1542:AE1542)),0)</f>
        <v>5</v>
      </c>
      <c r="BC1542" s="5">
        <f>IF(T1542&gt;0,RANK(T1542,(N1542:P1542,Q1542:AE1542)),0)</f>
        <v>0</v>
      </c>
      <c r="BD1542" s="5">
        <f>IF(S1542&gt;0,RANK(S1542,(N1542:P1542,Q1542:AE1542)),0)</f>
        <v>4</v>
      </c>
      <c r="BE1542" s="2">
        <f t="shared" si="631"/>
        <v>2.907681124303368E-3</v>
      </c>
      <c r="BF1542" s="2">
        <f t="shared" si="632"/>
        <v>2.1807608432275259E-3</v>
      </c>
      <c r="BG1542" s="2">
        <f t="shared" si="633"/>
        <v>0</v>
      </c>
      <c r="BH1542" s="2">
        <f t="shared" si="634"/>
        <v>2.4230676035861399E-3</v>
      </c>
      <c r="BJ1542" t="s">
        <v>2157</v>
      </c>
      <c r="BK1542" t="s">
        <v>1112</v>
      </c>
      <c r="BL1542">
        <v>3</v>
      </c>
      <c r="BN1542" s="112">
        <v>28</v>
      </c>
      <c r="BO1542" s="114">
        <v>157</v>
      </c>
      <c r="BP1542" s="118">
        <f t="shared" si="625"/>
        <v>28157</v>
      </c>
      <c r="BQ1542" s="118">
        <f t="shared" si="624"/>
        <v>28157</v>
      </c>
      <c r="BR1542" s="5" t="s">
        <v>3151</v>
      </c>
      <c r="CE1542" s="63">
        <v>0</v>
      </c>
    </row>
    <row r="1543" spans="1:86" ht="15" hidden="1" customHeight="1" outlineLevel="1">
      <c r="A1543" t="s">
        <v>543</v>
      </c>
      <c r="B1543" t="s">
        <v>1112</v>
      </c>
      <c r="C1543" s="1">
        <f t="shared" si="626"/>
        <v>9244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8</v>
      </c>
      <c r="G1543" s="129">
        <f t="shared" si="613"/>
        <v>1072</v>
      </c>
      <c r="H1543" s="134">
        <f t="shared" si="614"/>
        <v>0.11596711380354825</v>
      </c>
      <c r="I1543" s="2"/>
      <c r="J1543" s="2">
        <f t="shared" si="627"/>
        <v>0.4370402423193423</v>
      </c>
      <c r="K1543" s="2">
        <f t="shared" si="628"/>
        <v>0.55300735612289054</v>
      </c>
      <c r="L1543" s="2">
        <f t="shared" si="629"/>
        <v>3.245348334054522E-4</v>
      </c>
      <c r="M1543" s="2">
        <f t="shared" si="630"/>
        <v>9.627866724361769E-3</v>
      </c>
      <c r="N1543" s="63">
        <v>4040</v>
      </c>
      <c r="O1543" s="63">
        <v>5112</v>
      </c>
      <c r="P1543" s="63">
        <v>3</v>
      </c>
      <c r="Q1543" s="63">
        <v>41</v>
      </c>
      <c r="R1543" s="63">
        <v>4</v>
      </c>
      <c r="S1543" s="63">
        <v>2</v>
      </c>
      <c r="T1543" s="63">
        <v>0</v>
      </c>
      <c r="U1543" s="63">
        <v>26</v>
      </c>
      <c r="V1543" s="63">
        <v>0</v>
      </c>
      <c r="W1543" s="63">
        <v>8</v>
      </c>
      <c r="X1543" s="63">
        <v>0</v>
      </c>
      <c r="Y1543" s="63">
        <v>0</v>
      </c>
      <c r="Z1543" s="63">
        <v>2</v>
      </c>
      <c r="AA1543" s="63">
        <v>6</v>
      </c>
      <c r="AB1543" s="63">
        <v>0</v>
      </c>
      <c r="AC1543" s="63">
        <v>0</v>
      </c>
      <c r="AD1543" s="63">
        <v>0</v>
      </c>
      <c r="AE1543" s="63">
        <v>0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0</v>
      </c>
      <c r="AP1543" s="63">
        <v>0</v>
      </c>
      <c r="AQ1543" s="63">
        <v>0</v>
      </c>
      <c r="AR1543" s="63">
        <v>0</v>
      </c>
      <c r="AS1543" s="63">
        <v>0</v>
      </c>
      <c r="AT1543" s="63">
        <v>0</v>
      </c>
      <c r="AU1543" s="63">
        <v>0</v>
      </c>
      <c r="AV1543" s="63">
        <v>0</v>
      </c>
      <c r="AW1543" s="63">
        <v>0</v>
      </c>
      <c r="AX1543" s="63">
        <v>0</v>
      </c>
      <c r="AY1543" s="63">
        <v>0</v>
      </c>
      <c r="BA1543" s="5">
        <f>IF(Q1543&gt;0,RANK(Q1543,(N1543:P1543,Q1543:AE1543)),0)</f>
        <v>3</v>
      </c>
      <c r="BB1543" s="5">
        <f>IF(R1543&gt;0,RANK(R1543,(N1543:P1543,Q1543:AE1543)),0)</f>
        <v>7</v>
      </c>
      <c r="BC1543" s="5">
        <f>IF(T1543&gt;0,RANK(T1543,(N1543:P1543,Q1543:AE1543)),0)</f>
        <v>0</v>
      </c>
      <c r="BD1543" s="5">
        <f>IF(S1543&gt;0,RANK(S1543,(N1543:P1543,Q1543:AE1543)),0)</f>
        <v>9</v>
      </c>
      <c r="BE1543" s="2">
        <f t="shared" si="631"/>
        <v>4.435309389874513E-3</v>
      </c>
      <c r="BF1543" s="2">
        <f t="shared" si="632"/>
        <v>4.3271311120726956E-4</v>
      </c>
      <c r="BG1543" s="2">
        <f t="shared" si="633"/>
        <v>0</v>
      </c>
      <c r="BH1543" s="2">
        <f t="shared" si="634"/>
        <v>2.1635655560363478E-4</v>
      </c>
      <c r="BJ1543" t="s">
        <v>543</v>
      </c>
      <c r="BK1543" t="s">
        <v>1112</v>
      </c>
      <c r="BL1543">
        <v>1</v>
      </c>
      <c r="BN1543" s="112">
        <v>28</v>
      </c>
      <c r="BO1543" s="114">
        <v>159</v>
      </c>
      <c r="BP1543" s="118">
        <f t="shared" si="625"/>
        <v>28159</v>
      </c>
      <c r="BQ1543" s="118">
        <f t="shared" si="624"/>
        <v>28159</v>
      </c>
      <c r="BR1543" s="5" t="s">
        <v>3151</v>
      </c>
      <c r="CE1543" s="63">
        <v>8</v>
      </c>
    </row>
    <row r="1544" spans="1:86" ht="15" hidden="1" customHeight="1" outlineLevel="1">
      <c r="A1544" t="s">
        <v>1228</v>
      </c>
      <c r="B1544" t="s">
        <v>1112</v>
      </c>
      <c r="C1544" s="1">
        <f t="shared" si="626"/>
        <v>6535</v>
      </c>
      <c r="D1544" s="5">
        <f>IF(N1544&gt;0, RANK(N1544,(N1544:P1544,Q1544:AE1544)),0)</f>
        <v>2</v>
      </c>
      <c r="E1544" s="5">
        <f>IF(O1544&gt;0,RANK(O1544,(N1544:P1544,Q1544:AE1544)),0)</f>
        <v>1</v>
      </c>
      <c r="F1544" s="5">
        <f>IF(P1544&gt;0,RANK(P1544,(N1544:P1544,Q1544:AE1544)),0)</f>
        <v>9</v>
      </c>
      <c r="G1544" s="129">
        <f t="shared" ref="G1544:G1607" si="635">IF(C1544&gt;0,MAX(N1544:P1544)-LARGE(N1544:P1544,2),0)</f>
        <v>886</v>
      </c>
      <c r="H1544" s="134">
        <f t="shared" ref="H1544:H1607" si="636">IF(C1544&gt;0,G1544/C1544,0)</f>
        <v>0.13557765876052028</v>
      </c>
      <c r="I1544" s="2"/>
      <c r="J1544" s="2">
        <f t="shared" si="627"/>
        <v>0.42616679418515685</v>
      </c>
      <c r="K1544" s="2">
        <f t="shared" si="628"/>
        <v>0.5617444529456771</v>
      </c>
      <c r="L1544" s="2">
        <f t="shared" si="629"/>
        <v>3.0604437643458299E-4</v>
      </c>
      <c r="M1544" s="2">
        <f t="shared" si="630"/>
        <v>1.1782708492731525E-2</v>
      </c>
      <c r="N1544" s="63">
        <v>2785</v>
      </c>
      <c r="O1544" s="63">
        <v>3671</v>
      </c>
      <c r="P1544" s="63">
        <v>2</v>
      </c>
      <c r="Q1544" s="63">
        <v>26</v>
      </c>
      <c r="R1544" s="63">
        <v>7</v>
      </c>
      <c r="S1544" s="63">
        <v>8</v>
      </c>
      <c r="T1544" s="63">
        <v>0</v>
      </c>
      <c r="U1544" s="63">
        <v>22</v>
      </c>
      <c r="V1544" s="63">
        <v>0</v>
      </c>
      <c r="W1544" s="63">
        <v>0</v>
      </c>
      <c r="X1544" s="63">
        <v>0</v>
      </c>
      <c r="Y1544" s="63">
        <v>0</v>
      </c>
      <c r="Z1544" s="63">
        <v>6</v>
      </c>
      <c r="AA1544" s="63">
        <v>8</v>
      </c>
      <c r="AB1544" s="63">
        <v>0</v>
      </c>
      <c r="AC1544" s="63">
        <v>0</v>
      </c>
      <c r="AD1544" s="63">
        <v>0</v>
      </c>
      <c r="AE1544" s="63">
        <v>0</v>
      </c>
      <c r="AF1544" s="63">
        <v>0</v>
      </c>
      <c r="AG1544" s="63">
        <v>0</v>
      </c>
      <c r="AH1544" s="63">
        <v>0</v>
      </c>
      <c r="AI1544" s="63">
        <v>0</v>
      </c>
      <c r="AJ1544" s="63">
        <v>0</v>
      </c>
      <c r="AK1544" s="63">
        <v>0</v>
      </c>
      <c r="AL1544" s="63">
        <v>0</v>
      </c>
      <c r="AM1544" s="63">
        <v>0</v>
      </c>
      <c r="AN1544" s="63">
        <v>0</v>
      </c>
      <c r="AO1544" s="63">
        <v>0</v>
      </c>
      <c r="AP1544" s="63">
        <v>0</v>
      </c>
      <c r="AQ1544" s="63">
        <v>0</v>
      </c>
      <c r="AR1544" s="63">
        <v>0</v>
      </c>
      <c r="AS1544" s="63">
        <v>0</v>
      </c>
      <c r="AT1544" s="63">
        <v>0</v>
      </c>
      <c r="AU1544" s="63">
        <v>0</v>
      </c>
      <c r="AV1544" s="63">
        <v>0</v>
      </c>
      <c r="AW1544" s="63">
        <v>0</v>
      </c>
      <c r="AX1544" s="63">
        <v>0</v>
      </c>
      <c r="AY1544" s="63">
        <v>0</v>
      </c>
      <c r="BA1544" s="5">
        <f>IF(Q1544&gt;0,RANK(Q1544,(N1544:P1544,Q1544:AE1544)),0)</f>
        <v>3</v>
      </c>
      <c r="BB1544" s="5">
        <f>IF(R1544&gt;0,RANK(R1544,(N1544:P1544,Q1544:AE1544)),0)</f>
        <v>7</v>
      </c>
      <c r="BC1544" s="5">
        <f>IF(T1544&gt;0,RANK(T1544,(N1544:P1544,Q1544:AE1544)),0)</f>
        <v>0</v>
      </c>
      <c r="BD1544" s="5">
        <f>IF(S1544&gt;0,RANK(S1544,(N1544:P1544,Q1544:AE1544)),0)</f>
        <v>5</v>
      </c>
      <c r="BE1544" s="2">
        <f t="shared" si="631"/>
        <v>3.978576893649579E-3</v>
      </c>
      <c r="BF1544" s="2">
        <f t="shared" si="632"/>
        <v>1.0711553175210406E-3</v>
      </c>
      <c r="BG1544" s="2">
        <f t="shared" si="633"/>
        <v>0</v>
      </c>
      <c r="BH1544" s="2">
        <f t="shared" si="634"/>
        <v>1.224177505738332E-3</v>
      </c>
      <c r="BJ1544" t="s">
        <v>1228</v>
      </c>
      <c r="BK1544" t="s">
        <v>1112</v>
      </c>
      <c r="BL1544">
        <v>2</v>
      </c>
      <c r="BN1544" s="112">
        <v>28</v>
      </c>
      <c r="BO1544" s="114">
        <v>161</v>
      </c>
      <c r="BP1544" s="118">
        <f t="shared" si="625"/>
        <v>28161</v>
      </c>
      <c r="BQ1544" s="118">
        <f t="shared" si="624"/>
        <v>28161</v>
      </c>
      <c r="BR1544" s="5" t="s">
        <v>3151</v>
      </c>
      <c r="CE1544" s="63">
        <v>0</v>
      </c>
    </row>
    <row r="1545" spans="1:86" ht="15" hidden="1" customHeight="1" outlineLevel="1">
      <c r="A1545" t="s">
        <v>1379</v>
      </c>
      <c r="B1545" t="s">
        <v>1112</v>
      </c>
      <c r="C1545" s="1">
        <f t="shared" si="626"/>
        <v>10436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>IF(P1545&gt;0,RANK(P1545,(N1545:P1545,Q1545:AE1545)),0)</f>
        <v>6</v>
      </c>
      <c r="G1545" s="129">
        <f t="shared" si="635"/>
        <v>664</v>
      </c>
      <c r="H1545" s="134">
        <f t="shared" si="636"/>
        <v>6.3625910310463774E-2</v>
      </c>
      <c r="I1545" s="2"/>
      <c r="J1545" s="2">
        <f t="shared" si="627"/>
        <v>0.52663855883480259</v>
      </c>
      <c r="K1545" s="2">
        <f t="shared" si="628"/>
        <v>0.46301264852433882</v>
      </c>
      <c r="L1545" s="2">
        <f t="shared" si="629"/>
        <v>1.0540436949022613E-3</v>
      </c>
      <c r="M1545" s="2">
        <f t="shared" si="630"/>
        <v>9.2947489459563222E-3</v>
      </c>
      <c r="N1545" s="63">
        <v>5496</v>
      </c>
      <c r="O1545" s="63">
        <v>4832</v>
      </c>
      <c r="P1545" s="63">
        <v>11</v>
      </c>
      <c r="Q1545" s="63">
        <v>21</v>
      </c>
      <c r="R1545" s="63">
        <v>8</v>
      </c>
      <c r="S1545" s="63">
        <v>14</v>
      </c>
      <c r="T1545" s="63">
        <v>0</v>
      </c>
      <c r="U1545" s="63">
        <v>33</v>
      </c>
      <c r="V1545" s="63">
        <v>0</v>
      </c>
      <c r="W1545" s="63">
        <v>0</v>
      </c>
      <c r="X1545" s="63">
        <v>0</v>
      </c>
      <c r="Y1545" s="63">
        <v>0</v>
      </c>
      <c r="Z1545" s="63">
        <v>11</v>
      </c>
      <c r="AA1545" s="63">
        <v>10</v>
      </c>
      <c r="AB1545" s="63">
        <v>0</v>
      </c>
      <c r="AC1545" s="63">
        <v>0</v>
      </c>
      <c r="AD1545" s="63">
        <v>0</v>
      </c>
      <c r="AE1545" s="63">
        <v>0</v>
      </c>
      <c r="AF1545" s="63">
        <v>0</v>
      </c>
      <c r="AG1545" s="63">
        <v>0</v>
      </c>
      <c r="AH1545" s="63">
        <v>0</v>
      </c>
      <c r="AI1545" s="63">
        <v>0</v>
      </c>
      <c r="AJ1545" s="63">
        <v>0</v>
      </c>
      <c r="AK1545" s="63">
        <v>0</v>
      </c>
      <c r="AL1545" s="63">
        <v>0</v>
      </c>
      <c r="AM1545" s="63">
        <v>0</v>
      </c>
      <c r="AN1545" s="63">
        <v>0</v>
      </c>
      <c r="AO1545" s="63">
        <v>0</v>
      </c>
      <c r="AP1545" s="63">
        <v>0</v>
      </c>
      <c r="AQ1545" s="63">
        <v>0</v>
      </c>
      <c r="AR1545" s="63">
        <v>0</v>
      </c>
      <c r="AS1545" s="63">
        <v>0</v>
      </c>
      <c r="AT1545" s="63">
        <v>0</v>
      </c>
      <c r="AU1545" s="63">
        <v>0</v>
      </c>
      <c r="AV1545" s="63">
        <v>0</v>
      </c>
      <c r="AW1545" s="63">
        <v>0</v>
      </c>
      <c r="AX1545" s="63">
        <v>0</v>
      </c>
      <c r="AY1545" s="63">
        <v>0</v>
      </c>
      <c r="BA1545" s="5">
        <f>IF(Q1545&gt;0,RANK(Q1545,(N1545:P1545,Q1545:AE1545)),0)</f>
        <v>4</v>
      </c>
      <c r="BB1545" s="5">
        <f>IF(R1545&gt;0,RANK(R1545,(N1545:P1545,Q1545:AE1545)),0)</f>
        <v>9</v>
      </c>
      <c r="BC1545" s="5">
        <f>IF(T1545&gt;0,RANK(T1545,(N1545:P1545,Q1545:AE1545)),0)</f>
        <v>0</v>
      </c>
      <c r="BD1545" s="5">
        <f>IF(S1545&gt;0,RANK(S1545,(N1545:P1545,Q1545:AE1545)),0)</f>
        <v>5</v>
      </c>
      <c r="BE1545" s="2">
        <f t="shared" si="631"/>
        <v>2.0122652357224989E-3</v>
      </c>
      <c r="BF1545" s="2">
        <f t="shared" si="632"/>
        <v>7.6657723265619016E-4</v>
      </c>
      <c r="BG1545" s="2">
        <f t="shared" si="633"/>
        <v>0</v>
      </c>
      <c r="BH1545" s="2">
        <f t="shared" si="634"/>
        <v>1.3415101571483327E-3</v>
      </c>
      <c r="BJ1545" t="s">
        <v>1379</v>
      </c>
      <c r="BK1545" t="s">
        <v>1112</v>
      </c>
      <c r="BL1545">
        <v>2</v>
      </c>
      <c r="BN1545" s="112">
        <v>28</v>
      </c>
      <c r="BO1545" s="114">
        <v>163</v>
      </c>
      <c r="BP1545" s="118">
        <f t="shared" si="625"/>
        <v>28163</v>
      </c>
      <c r="BQ1545" s="118">
        <f t="shared" si="624"/>
        <v>28163</v>
      </c>
      <c r="BR1545" s="5" t="s">
        <v>3151</v>
      </c>
      <c r="CE1545" s="63">
        <v>0</v>
      </c>
    </row>
    <row r="1546" spans="1:86" ht="15" customHeight="1" collapsed="1">
      <c r="A1546" t="s">
        <v>526</v>
      </c>
      <c r="B1546" t="s">
        <v>544</v>
      </c>
      <c r="C1546" s="1">
        <f t="shared" si="626"/>
        <v>1314594</v>
      </c>
      <c r="D1546" s="5">
        <f>IF(N1546&gt;0, RANK(N1546,(N1546:P1546,Q1546:AE1546)),0)</f>
        <v>2</v>
      </c>
      <c r="E1546" s="5">
        <f>IF(O1546&gt;0,RANK(O1546,(N1546:P1546,Q1546:AE1546)),0)</f>
        <v>1</v>
      </c>
      <c r="F1546" s="5">
        <f>IF(P1546&gt;0,RANK(P1546,(N1546:P1546,Q1546:AE1546)),0)</f>
        <v>10</v>
      </c>
      <c r="G1546" s="129">
        <f t="shared" si="635"/>
        <v>217237</v>
      </c>
      <c r="H1546" s="134">
        <f t="shared" si="636"/>
        <v>0.16525025977602209</v>
      </c>
      <c r="I1546" s="2"/>
      <c r="J1546" s="2">
        <f t="shared" si="627"/>
        <v>0.41038830239602492</v>
      </c>
      <c r="K1546" s="2">
        <f t="shared" si="628"/>
        <v>0.57563856217204701</v>
      </c>
      <c r="L1546" s="2">
        <f t="shared" si="629"/>
        <v>5.0129545700041225E-4</v>
      </c>
      <c r="M1546" s="2">
        <f t="shared" si="630"/>
        <v>1.3471839974927718E-2</v>
      </c>
      <c r="N1546" s="63">
        <v>539494</v>
      </c>
      <c r="O1546" s="63">
        <v>756731</v>
      </c>
      <c r="P1546" s="63">
        <v>659</v>
      </c>
      <c r="Q1546" s="63">
        <v>8025</v>
      </c>
      <c r="R1546" s="63">
        <v>1498</v>
      </c>
      <c r="S1546" s="63">
        <v>1279</v>
      </c>
      <c r="T1546" s="63">
        <v>0</v>
      </c>
      <c r="U1546" s="63">
        <v>3657</v>
      </c>
      <c r="V1546" s="63">
        <v>0</v>
      </c>
      <c r="W1546" s="63">
        <v>773</v>
      </c>
      <c r="X1546" s="63">
        <v>0</v>
      </c>
      <c r="Y1546" s="63">
        <v>0</v>
      </c>
      <c r="Z1546" s="63">
        <v>1161</v>
      </c>
      <c r="AA1546" s="63">
        <v>1317</v>
      </c>
      <c r="AB1546" s="63">
        <v>0</v>
      </c>
      <c r="AC1546" s="63">
        <v>0</v>
      </c>
      <c r="AD1546" s="63">
        <v>0</v>
      </c>
      <c r="AE1546" s="63">
        <v>0</v>
      </c>
      <c r="AF1546" s="63">
        <v>0</v>
      </c>
      <c r="AG1546" s="63">
        <v>0</v>
      </c>
      <c r="AH1546" s="63">
        <v>0</v>
      </c>
      <c r="AI1546" s="63">
        <v>0</v>
      </c>
      <c r="AJ1546" s="63">
        <v>0</v>
      </c>
      <c r="AK1546" s="63">
        <v>0</v>
      </c>
      <c r="AL1546" s="63">
        <v>0</v>
      </c>
      <c r="AM1546" s="63">
        <v>0</v>
      </c>
      <c r="AN1546" s="63">
        <v>0</v>
      </c>
      <c r="AO1546" s="63">
        <v>0</v>
      </c>
      <c r="AP1546" s="63">
        <v>0</v>
      </c>
      <c r="AQ1546" s="63">
        <v>0</v>
      </c>
      <c r="AR1546" s="63">
        <v>0</v>
      </c>
      <c r="AS1546" s="63">
        <v>0</v>
      </c>
      <c r="AT1546" s="63">
        <v>0</v>
      </c>
      <c r="AU1546" s="63">
        <v>0</v>
      </c>
      <c r="AV1546" s="63">
        <v>0</v>
      </c>
      <c r="AW1546" s="63">
        <v>0</v>
      </c>
      <c r="AX1546" s="63">
        <v>0</v>
      </c>
      <c r="AY1546" s="63">
        <v>0</v>
      </c>
      <c r="BA1546" s="5">
        <f>IF(Q1546&gt;0,RANK(Q1546,(N1546:P1546,Q1546:AE1546)),0)</f>
        <v>3</v>
      </c>
      <c r="BB1546" s="5">
        <f>IF(R1546&gt;0,RANK(R1546,(N1546:P1546,Q1546:AE1546)),0)</f>
        <v>5</v>
      </c>
      <c r="BC1546" s="5">
        <f>IF(T1546&gt;0,RANK(T1546,(N1546:P1546,Q1546:AE1546)),0)</f>
        <v>0</v>
      </c>
      <c r="BD1546" s="5">
        <f>IF(S1546&gt;0,RANK(S1546,(N1546:P1546,Q1546:AE1546)),0)</f>
        <v>7</v>
      </c>
      <c r="BE1546" s="2">
        <f t="shared" si="631"/>
        <v>6.1045463466286934E-3</v>
      </c>
      <c r="BF1546" s="2">
        <f t="shared" si="632"/>
        <v>1.139515318037356E-3</v>
      </c>
      <c r="BG1546" s="2">
        <f t="shared" si="633"/>
        <v>0</v>
      </c>
      <c r="BH1546" s="2">
        <f t="shared" si="634"/>
        <v>9.7292395979290942E-4</v>
      </c>
      <c r="BJ1546" t="s">
        <v>526</v>
      </c>
      <c r="BK1546" t="s">
        <v>544</v>
      </c>
      <c r="BN1546" s="112">
        <v>28</v>
      </c>
      <c r="BO1546" s="114"/>
      <c r="BP1546" s="112">
        <v>28</v>
      </c>
      <c r="BQ1546" s="112">
        <f t="shared" si="624"/>
        <v>28</v>
      </c>
      <c r="BR1546" s="5" t="s">
        <v>710</v>
      </c>
      <c r="CE1546" s="63">
        <v>773</v>
      </c>
    </row>
    <row r="1547" spans="1:86" ht="15" customHeight="1">
      <c r="C1547" s="1"/>
      <c r="E1547" s="5"/>
      <c r="F1547" s="5"/>
      <c r="G1547" s="129"/>
      <c r="H1547" s="134"/>
      <c r="I1547" s="2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BA1547" s="5"/>
      <c r="BB1547" s="5"/>
      <c r="BC1547" s="5"/>
      <c r="BD1547" s="5"/>
      <c r="BN1547" s="112"/>
      <c r="BO1547" s="114"/>
      <c r="BP1547" s="118"/>
      <c r="BQ1547" s="118"/>
      <c r="CH1547" s="63" t="s">
        <v>719</v>
      </c>
    </row>
    <row r="1548" spans="1:86" ht="15" hidden="1" customHeight="1" outlineLevel="1">
      <c r="A1548" t="s">
        <v>1586</v>
      </c>
      <c r="B1548" t="s">
        <v>1212</v>
      </c>
      <c r="C1548" s="1">
        <f t="shared" ref="C1548:C1579" si="637">SUM(N1548:AY1548)</f>
        <v>10337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0</v>
      </c>
      <c r="G1548" s="129">
        <f t="shared" si="635"/>
        <v>2686</v>
      </c>
      <c r="H1548" s="134">
        <f t="shared" si="636"/>
        <v>0.25984328141627167</v>
      </c>
      <c r="I1548" s="2"/>
      <c r="J1548" s="2">
        <f t="shared" ref="J1548:J1579" si="638">IF($C1548=0,"-",N1548/$C1548)</f>
        <v>0.35842120537873656</v>
      </c>
      <c r="K1548" s="2">
        <f t="shared" ref="K1548:K1579" si="639">IF($C1548=0,"-",O1548/$C1548)</f>
        <v>0.61826448679500823</v>
      </c>
      <c r="L1548" s="2">
        <f t="shared" ref="L1548:L1579" si="640">IF($C1548=0,"-",P1548/$C1548)</f>
        <v>0</v>
      </c>
      <c r="M1548" s="2">
        <f t="shared" ref="M1548:M1579" si="641">IF(C1548=0,"-",(1-J1548-K1548-L1548))</f>
        <v>2.3314307826255209E-2</v>
      </c>
      <c r="N1548" s="63">
        <v>3705</v>
      </c>
      <c r="O1548" s="63">
        <v>6391</v>
      </c>
      <c r="P1548" s="63">
        <v>0</v>
      </c>
      <c r="Q1548" s="63">
        <v>157</v>
      </c>
      <c r="R1548" s="63">
        <v>42</v>
      </c>
      <c r="S1548" s="63">
        <v>13</v>
      </c>
      <c r="T1548" s="63">
        <v>0</v>
      </c>
      <c r="U1548" s="63">
        <v>0</v>
      </c>
      <c r="V1548" s="63">
        <v>0</v>
      </c>
      <c r="W1548" s="63">
        <v>29</v>
      </c>
      <c r="X1548" s="63">
        <v>0</v>
      </c>
      <c r="Y1548" s="63">
        <v>0</v>
      </c>
      <c r="Z1548" s="63">
        <v>0</v>
      </c>
      <c r="AA1548" s="63">
        <v>0</v>
      </c>
      <c r="AB1548" s="63">
        <v>0</v>
      </c>
      <c r="AC1548" s="63">
        <v>0</v>
      </c>
      <c r="AD1548" s="63">
        <v>0</v>
      </c>
      <c r="AE1548" s="63">
        <v>0</v>
      </c>
      <c r="AF1548" s="63">
        <v>0</v>
      </c>
      <c r="AG1548" s="63">
        <v>0</v>
      </c>
      <c r="AH1548" s="63">
        <v>0</v>
      </c>
      <c r="AI1548" s="63">
        <v>0</v>
      </c>
      <c r="AJ1548" s="63">
        <v>0</v>
      </c>
      <c r="AK1548" s="63">
        <v>0</v>
      </c>
      <c r="AL1548" s="63">
        <v>0</v>
      </c>
      <c r="AM1548" s="63">
        <v>0</v>
      </c>
      <c r="AN1548" s="63">
        <v>0</v>
      </c>
      <c r="AO1548" s="63">
        <v>0</v>
      </c>
      <c r="AP1548" s="63">
        <v>0</v>
      </c>
      <c r="AQ1548" s="63">
        <v>0</v>
      </c>
      <c r="AR1548" s="63">
        <v>0</v>
      </c>
      <c r="AS1548" s="63">
        <v>0</v>
      </c>
      <c r="AT1548" s="63">
        <v>0</v>
      </c>
      <c r="AU1548" s="63">
        <v>0</v>
      </c>
      <c r="AV1548" s="63">
        <v>0</v>
      </c>
      <c r="AW1548" s="63">
        <v>0</v>
      </c>
      <c r="AX1548" s="63">
        <v>0</v>
      </c>
      <c r="AY1548" s="63">
        <v>0</v>
      </c>
      <c r="BA1548" s="5">
        <f>IF(Q1548&gt;0,RANK(Q1548,(N1548:P1548,Q1548:AE1548)),0)</f>
        <v>3</v>
      </c>
      <c r="BB1548" s="5">
        <f>IF(R1548&gt;0,RANK(R1548,(N1548:P1548,Q1548:AE1548)),0)</f>
        <v>4</v>
      </c>
      <c r="BC1548" s="5">
        <f>IF(T1548&gt;0,RANK(T1548,(N1548:P1548,Q1548:AE1548)),0)</f>
        <v>0</v>
      </c>
      <c r="BD1548" s="5">
        <f>IF(S1548&gt;0,RANK(S1548,(N1548:P1548,Q1548:AE1548)),0)</f>
        <v>6</v>
      </c>
      <c r="BE1548" s="2">
        <f t="shared" ref="BE1548:BE1579" si="642">IF($C1548=0,"-",Q1548/$C1548)</f>
        <v>1.5188159040340524E-2</v>
      </c>
      <c r="BF1548" s="2">
        <f t="shared" ref="BF1548:BF1579" si="643">IF($C1548=0,"-",R1548/$C1548)</f>
        <v>4.0630743929573375E-3</v>
      </c>
      <c r="BG1548" s="2">
        <f t="shared" ref="BG1548:BG1579" si="644">IF($C1548=0,"-",T1548/$C1548)</f>
        <v>0</v>
      </c>
      <c r="BH1548" s="2">
        <f t="shared" ref="BH1548:BH1579" si="645">IF($C1548=0,"-",S1548/$C1548)</f>
        <v>1.2576182644867949E-3</v>
      </c>
      <c r="BJ1548" t="s">
        <v>1586</v>
      </c>
      <c r="BK1548" t="s">
        <v>1212</v>
      </c>
      <c r="BL1548">
        <v>6</v>
      </c>
      <c r="BN1548" s="112">
        <v>29</v>
      </c>
      <c r="BO1548" s="114">
        <v>1</v>
      </c>
      <c r="BP1548" s="118">
        <f t="shared" si="625"/>
        <v>29001</v>
      </c>
      <c r="BQ1548" s="118">
        <f t="shared" si="624"/>
        <v>29001</v>
      </c>
      <c r="BR1548" s="5" t="s">
        <v>3151</v>
      </c>
      <c r="CC1548" s="63">
        <f>C1548-CD1548</f>
        <v>10337</v>
      </c>
      <c r="CE1548" s="63">
        <v>29</v>
      </c>
    </row>
    <row r="1549" spans="1:86" ht="15" hidden="1" customHeight="1" outlineLevel="1">
      <c r="A1549" t="s">
        <v>858</v>
      </c>
      <c r="B1549" t="s">
        <v>1212</v>
      </c>
      <c r="C1549" s="1">
        <f t="shared" si="637"/>
        <v>9775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29">
        <f t="shared" si="635"/>
        <v>4905</v>
      </c>
      <c r="H1549" s="134">
        <f t="shared" si="636"/>
        <v>0.50179028132992332</v>
      </c>
      <c r="I1549" s="2"/>
      <c r="J1549" s="2">
        <f t="shared" si="638"/>
        <v>0.24051150895140666</v>
      </c>
      <c r="K1549" s="2">
        <f t="shared" si="639"/>
        <v>0.74230179028132992</v>
      </c>
      <c r="L1549" s="2">
        <f t="shared" si="640"/>
        <v>0</v>
      </c>
      <c r="M1549" s="2">
        <f t="shared" si="641"/>
        <v>1.7186700767263363E-2</v>
      </c>
      <c r="N1549" s="63">
        <v>2351</v>
      </c>
      <c r="O1549" s="63">
        <v>7256</v>
      </c>
      <c r="P1549" s="63">
        <v>0</v>
      </c>
      <c r="Q1549" s="63">
        <v>120</v>
      </c>
      <c r="R1549" s="63">
        <v>19</v>
      </c>
      <c r="S1549" s="63">
        <v>7</v>
      </c>
      <c r="T1549" s="63">
        <v>0</v>
      </c>
      <c r="U1549" s="63">
        <v>0</v>
      </c>
      <c r="V1549" s="63">
        <v>0</v>
      </c>
      <c r="W1549" s="63">
        <v>22</v>
      </c>
      <c r="X1549" s="63">
        <v>0</v>
      </c>
      <c r="Y1549" s="63">
        <v>0</v>
      </c>
      <c r="Z1549" s="63">
        <v>0</v>
      </c>
      <c r="AA1549" s="63">
        <v>0</v>
      </c>
      <c r="AB1549" s="63">
        <v>0</v>
      </c>
      <c r="AC1549" s="63">
        <v>0</v>
      </c>
      <c r="AD1549" s="63">
        <v>0</v>
      </c>
      <c r="AE1549" s="63">
        <v>0</v>
      </c>
      <c r="AF1549" s="63">
        <v>0</v>
      </c>
      <c r="AG1549" s="63">
        <v>0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0</v>
      </c>
      <c r="AO1549" s="63">
        <v>0</v>
      </c>
      <c r="AP1549" s="63">
        <v>0</v>
      </c>
      <c r="AQ1549" s="63">
        <v>0</v>
      </c>
      <c r="AR1549" s="63">
        <v>0</v>
      </c>
      <c r="AS1549" s="63">
        <v>0</v>
      </c>
      <c r="AT1549" s="63">
        <v>0</v>
      </c>
      <c r="AU1549" s="63">
        <v>0</v>
      </c>
      <c r="AV1549" s="63">
        <v>0</v>
      </c>
      <c r="AW1549" s="63">
        <v>0</v>
      </c>
      <c r="AX1549" s="63">
        <v>0</v>
      </c>
      <c r="AY1549" s="63">
        <v>0</v>
      </c>
      <c r="BA1549" s="5">
        <f>IF(Q1549&gt;0,RANK(Q1549,(N1549:P1549,Q1549:AE1549)),0)</f>
        <v>3</v>
      </c>
      <c r="BB1549" s="5">
        <f>IF(R1549&gt;0,RANK(R1549,(N1549:P1549,Q1549:AE1549)),0)</f>
        <v>5</v>
      </c>
      <c r="BC1549" s="5">
        <f>IF(T1549&gt;0,RANK(T1549,(N1549:P1549,Q1549:AE1549)),0)</f>
        <v>0</v>
      </c>
      <c r="BD1549" s="5">
        <f>IF(S1549&gt;0,RANK(S1549,(N1549:P1549,Q1549:AE1549)),0)</f>
        <v>6</v>
      </c>
      <c r="BE1549" s="2">
        <f t="shared" si="642"/>
        <v>1.2276214833759591E-2</v>
      </c>
      <c r="BF1549" s="2">
        <f t="shared" si="643"/>
        <v>1.9437340153452686E-3</v>
      </c>
      <c r="BG1549" s="2">
        <f t="shared" si="644"/>
        <v>0</v>
      </c>
      <c r="BH1549" s="2">
        <f t="shared" si="645"/>
        <v>7.1611253196930951E-4</v>
      </c>
      <c r="BJ1549" t="s">
        <v>858</v>
      </c>
      <c r="BK1549" t="s">
        <v>1212</v>
      </c>
      <c r="BL1549">
        <v>6</v>
      </c>
      <c r="BN1549" s="112">
        <v>29</v>
      </c>
      <c r="BO1549" s="114">
        <v>3</v>
      </c>
      <c r="BP1549" s="118">
        <f t="shared" si="625"/>
        <v>29003</v>
      </c>
      <c r="BQ1549" s="118">
        <f t="shared" si="624"/>
        <v>29003</v>
      </c>
      <c r="BR1549" s="5" t="s">
        <v>3151</v>
      </c>
      <c r="CC1549" s="63">
        <f t="shared" ref="CC1549:CC1612" si="646">C1549-CD1549</f>
        <v>9775</v>
      </c>
      <c r="CD1549" s="130"/>
      <c r="CE1549" s="63">
        <v>22</v>
      </c>
    </row>
    <row r="1550" spans="1:86" ht="15" hidden="1" customHeight="1" outlineLevel="1">
      <c r="A1550" t="s">
        <v>1711</v>
      </c>
      <c r="B1550" t="s">
        <v>1212</v>
      </c>
      <c r="C1550" s="1">
        <f t="shared" si="637"/>
        <v>2814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0</v>
      </c>
      <c r="G1550" s="129">
        <f t="shared" si="635"/>
        <v>1635</v>
      </c>
      <c r="H1550" s="134">
        <f t="shared" si="636"/>
        <v>0.58102345415778256</v>
      </c>
      <c r="I1550" s="2"/>
      <c r="J1550" s="2">
        <f t="shared" si="638"/>
        <v>0.20042643923240938</v>
      </c>
      <c r="K1550" s="2">
        <f t="shared" si="639"/>
        <v>0.78144989339019189</v>
      </c>
      <c r="L1550" s="2">
        <f t="shared" si="640"/>
        <v>0</v>
      </c>
      <c r="M1550" s="2">
        <f t="shared" si="641"/>
        <v>1.8123667377398789E-2</v>
      </c>
      <c r="N1550" s="63">
        <v>564</v>
      </c>
      <c r="O1550" s="63">
        <v>2199</v>
      </c>
      <c r="P1550" s="63">
        <v>0</v>
      </c>
      <c r="Q1550" s="63">
        <v>47</v>
      </c>
      <c r="R1550" s="63">
        <v>3</v>
      </c>
      <c r="S1550" s="63">
        <v>1</v>
      </c>
      <c r="T1550" s="63">
        <v>0</v>
      </c>
      <c r="U1550" s="63">
        <v>0</v>
      </c>
      <c r="V1550" s="63">
        <v>0</v>
      </c>
      <c r="W1550" s="63">
        <v>0</v>
      </c>
      <c r="X1550" s="63">
        <v>0</v>
      </c>
      <c r="Y1550" s="63">
        <v>0</v>
      </c>
      <c r="Z1550" s="63">
        <v>0</v>
      </c>
      <c r="AA1550" s="63">
        <v>0</v>
      </c>
      <c r="AB1550" s="63">
        <v>0</v>
      </c>
      <c r="AC1550" s="63">
        <v>0</v>
      </c>
      <c r="AD1550" s="63">
        <v>0</v>
      </c>
      <c r="AE1550" s="63">
        <v>0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0</v>
      </c>
      <c r="AO1550" s="63">
        <v>0</v>
      </c>
      <c r="AP1550" s="63">
        <v>0</v>
      </c>
      <c r="AQ1550" s="63">
        <v>0</v>
      </c>
      <c r="AR1550" s="63">
        <v>0</v>
      </c>
      <c r="AS1550" s="63">
        <v>0</v>
      </c>
      <c r="AT1550" s="63">
        <v>0</v>
      </c>
      <c r="AU1550" s="63">
        <v>0</v>
      </c>
      <c r="AV1550" s="63">
        <v>0</v>
      </c>
      <c r="AW1550" s="63">
        <v>0</v>
      </c>
      <c r="AX1550" s="63">
        <v>0</v>
      </c>
      <c r="AY1550" s="63">
        <v>0</v>
      </c>
      <c r="BA1550" s="5">
        <f>IF(Q1550&gt;0,RANK(Q1550,(N1550:P1550,Q1550:AE1550)),0)</f>
        <v>3</v>
      </c>
      <c r="BB1550" s="5">
        <f>IF(R1550&gt;0,RANK(R1550,(N1550:P1550,Q1550:AE1550)),0)</f>
        <v>4</v>
      </c>
      <c r="BC1550" s="5">
        <f>IF(T1550&gt;0,RANK(T1550,(N1550:P1550,Q1550:AE1550)),0)</f>
        <v>0</v>
      </c>
      <c r="BD1550" s="5">
        <f>IF(S1550&gt;0,RANK(S1550,(N1550:P1550,Q1550:AE1550)),0)</f>
        <v>5</v>
      </c>
      <c r="BE1550" s="2">
        <f t="shared" si="642"/>
        <v>1.6702203269367447E-2</v>
      </c>
      <c r="BF1550" s="2">
        <f t="shared" si="643"/>
        <v>1.0660980810234541E-3</v>
      </c>
      <c r="BG1550" s="2">
        <f t="shared" si="644"/>
        <v>0</v>
      </c>
      <c r="BH1550" s="2">
        <f t="shared" si="645"/>
        <v>3.5536602700781805E-4</v>
      </c>
      <c r="BJ1550" t="s">
        <v>1711</v>
      </c>
      <c r="BK1550" t="s">
        <v>1212</v>
      </c>
      <c r="BL1550">
        <v>6</v>
      </c>
      <c r="BN1550" s="112">
        <v>29</v>
      </c>
      <c r="BO1550" s="114">
        <v>5</v>
      </c>
      <c r="BP1550" s="118">
        <f t="shared" si="625"/>
        <v>29005</v>
      </c>
      <c r="BQ1550" s="118">
        <f t="shared" si="624"/>
        <v>29005</v>
      </c>
      <c r="BR1550" s="5" t="s">
        <v>3151</v>
      </c>
      <c r="CC1550" s="63">
        <f t="shared" si="646"/>
        <v>2814</v>
      </c>
      <c r="CE1550" s="63">
        <v>0</v>
      </c>
    </row>
    <row r="1551" spans="1:86" ht="15" hidden="1" customHeight="1" outlineLevel="1">
      <c r="A1551" t="s">
        <v>2290</v>
      </c>
      <c r="B1551" t="s">
        <v>1212</v>
      </c>
      <c r="C1551" s="1">
        <f t="shared" si="637"/>
        <v>10660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0</v>
      </c>
      <c r="G1551" s="129">
        <f t="shared" si="635"/>
        <v>5024</v>
      </c>
      <c r="H1551" s="134">
        <f t="shared" si="636"/>
        <v>0.47129455909943713</v>
      </c>
      <c r="I1551" s="2"/>
      <c r="J1551" s="2">
        <f t="shared" si="638"/>
        <v>0.25356472795497187</v>
      </c>
      <c r="K1551" s="2">
        <f t="shared" si="639"/>
        <v>0.72485928705440905</v>
      </c>
      <c r="L1551" s="2">
        <f t="shared" si="640"/>
        <v>0</v>
      </c>
      <c r="M1551" s="2">
        <f t="shared" si="641"/>
        <v>2.1575984990619079E-2</v>
      </c>
      <c r="N1551" s="63">
        <v>2703</v>
      </c>
      <c r="O1551" s="63">
        <v>7727</v>
      </c>
      <c r="P1551" s="63">
        <v>0</v>
      </c>
      <c r="Q1551" s="63">
        <v>175</v>
      </c>
      <c r="R1551" s="63">
        <v>27</v>
      </c>
      <c r="S1551" s="63">
        <v>12</v>
      </c>
      <c r="T1551" s="63">
        <v>0</v>
      </c>
      <c r="U1551" s="63">
        <v>0</v>
      </c>
      <c r="V1551" s="63">
        <v>0</v>
      </c>
      <c r="W1551" s="63">
        <v>16</v>
      </c>
      <c r="X1551" s="63">
        <v>0</v>
      </c>
      <c r="Y1551" s="63">
        <v>0</v>
      </c>
      <c r="Z1551" s="63">
        <v>0</v>
      </c>
      <c r="AA1551" s="63">
        <v>0</v>
      </c>
      <c r="AB1551" s="63">
        <v>0</v>
      </c>
      <c r="AC1551" s="63">
        <v>0</v>
      </c>
      <c r="AD1551" s="63">
        <v>0</v>
      </c>
      <c r="AE1551" s="63">
        <v>0</v>
      </c>
      <c r="AF1551" s="63">
        <v>0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0</v>
      </c>
      <c r="AM1551" s="63">
        <v>0</v>
      </c>
      <c r="AN1551" s="63">
        <v>0</v>
      </c>
      <c r="AO1551" s="63">
        <v>0</v>
      </c>
      <c r="AP1551" s="63">
        <v>0</v>
      </c>
      <c r="AQ1551" s="63">
        <v>0</v>
      </c>
      <c r="AR1551" s="63">
        <v>0</v>
      </c>
      <c r="AS1551" s="63">
        <v>0</v>
      </c>
      <c r="AT1551" s="63">
        <v>0</v>
      </c>
      <c r="AU1551" s="63">
        <v>0</v>
      </c>
      <c r="AV1551" s="63">
        <v>0</v>
      </c>
      <c r="AW1551" s="63">
        <v>0</v>
      </c>
      <c r="AX1551" s="63">
        <v>0</v>
      </c>
      <c r="AY1551" s="63">
        <v>0</v>
      </c>
      <c r="BA1551" s="5">
        <f>IF(Q1551&gt;0,RANK(Q1551,(N1551:P1551,Q1551:AE1551)),0)</f>
        <v>3</v>
      </c>
      <c r="BB1551" s="5">
        <f>IF(R1551&gt;0,RANK(R1551,(N1551:P1551,Q1551:AE1551)),0)</f>
        <v>4</v>
      </c>
      <c r="BC1551" s="5">
        <f>IF(T1551&gt;0,RANK(T1551,(N1551:P1551,Q1551:AE1551)),0)</f>
        <v>0</v>
      </c>
      <c r="BD1551" s="5">
        <f>IF(S1551&gt;0,RANK(S1551,(N1551:P1551,Q1551:AE1551)),0)</f>
        <v>6</v>
      </c>
      <c r="BE1551" s="2">
        <f t="shared" si="642"/>
        <v>1.6416510318949345E-2</v>
      </c>
      <c r="BF1551" s="2">
        <f t="shared" si="643"/>
        <v>2.5328330206378989E-3</v>
      </c>
      <c r="BG1551" s="2">
        <f t="shared" si="644"/>
        <v>0</v>
      </c>
      <c r="BH1551" s="2">
        <f t="shared" si="645"/>
        <v>1.125703564727955E-3</v>
      </c>
      <c r="BJ1551" t="s">
        <v>2290</v>
      </c>
      <c r="BK1551" t="s">
        <v>1212</v>
      </c>
      <c r="BN1551" s="112">
        <v>29</v>
      </c>
      <c r="BO1551" s="114">
        <v>7</v>
      </c>
      <c r="BP1551" s="118">
        <f t="shared" si="625"/>
        <v>29007</v>
      </c>
      <c r="BQ1551" s="118">
        <f t="shared" si="624"/>
        <v>29007</v>
      </c>
      <c r="BR1551" s="5" t="s">
        <v>3151</v>
      </c>
      <c r="CC1551" s="63">
        <f t="shared" si="646"/>
        <v>10660</v>
      </c>
      <c r="CD1551" s="129"/>
      <c r="CE1551" s="63">
        <v>16</v>
      </c>
    </row>
    <row r="1552" spans="1:86" ht="15" hidden="1" customHeight="1" outlineLevel="1">
      <c r="A1552" t="s">
        <v>1332</v>
      </c>
      <c r="B1552" t="s">
        <v>1212</v>
      </c>
      <c r="C1552" s="1">
        <f t="shared" si="637"/>
        <v>15617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29">
        <f t="shared" si="635"/>
        <v>9477</v>
      </c>
      <c r="H1552" s="134">
        <f t="shared" si="636"/>
        <v>0.60683870141512453</v>
      </c>
      <c r="I1552" s="2"/>
      <c r="J1552" s="2">
        <f t="shared" si="638"/>
        <v>0.18876864954856887</v>
      </c>
      <c r="K1552" s="2">
        <f t="shared" si="639"/>
        <v>0.79560735096369339</v>
      </c>
      <c r="L1552" s="2">
        <f t="shared" si="640"/>
        <v>0</v>
      </c>
      <c r="M1552" s="2">
        <f t="shared" si="641"/>
        <v>1.5623999487737739E-2</v>
      </c>
      <c r="N1552" s="63">
        <v>2948</v>
      </c>
      <c r="O1552" s="63">
        <v>12425</v>
      </c>
      <c r="P1552" s="63">
        <v>0</v>
      </c>
      <c r="Q1552" s="63">
        <v>180</v>
      </c>
      <c r="R1552" s="63">
        <v>27</v>
      </c>
      <c r="S1552" s="63">
        <v>18</v>
      </c>
      <c r="T1552" s="63">
        <v>0</v>
      </c>
      <c r="U1552" s="63">
        <v>0</v>
      </c>
      <c r="V1552" s="63">
        <v>0</v>
      </c>
      <c r="W1552" s="63">
        <v>19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>
        <v>0</v>
      </c>
      <c r="AE1552" s="63">
        <v>0</v>
      </c>
      <c r="AF1552" s="63">
        <v>0</v>
      </c>
      <c r="AG1552" s="63">
        <v>0</v>
      </c>
      <c r="AH1552" s="63">
        <v>0</v>
      </c>
      <c r="AI1552" s="63">
        <v>0</v>
      </c>
      <c r="AJ1552" s="63">
        <v>0</v>
      </c>
      <c r="AK1552" s="63">
        <v>0</v>
      </c>
      <c r="AL1552" s="63">
        <v>0</v>
      </c>
      <c r="AM1552" s="63">
        <v>0</v>
      </c>
      <c r="AN1552" s="63">
        <v>0</v>
      </c>
      <c r="AO1552" s="63">
        <v>0</v>
      </c>
      <c r="AP1552" s="63">
        <v>0</v>
      </c>
      <c r="AQ1552" s="63">
        <v>0</v>
      </c>
      <c r="AR1552" s="63">
        <v>0</v>
      </c>
      <c r="AS1552" s="63">
        <v>0</v>
      </c>
      <c r="AT1552" s="63">
        <v>0</v>
      </c>
      <c r="AU1552" s="63">
        <v>0</v>
      </c>
      <c r="AV1552" s="63">
        <v>0</v>
      </c>
      <c r="AW1552" s="63">
        <v>0</v>
      </c>
      <c r="AX1552" s="63">
        <v>0</v>
      </c>
      <c r="AY1552" s="63">
        <v>0</v>
      </c>
      <c r="BA1552" s="5">
        <f>IF(Q1552&gt;0,RANK(Q1552,(N1552:P1552,Q1552:AE1552)),0)</f>
        <v>3</v>
      </c>
      <c r="BB1552" s="5">
        <f>IF(R1552&gt;0,RANK(R1552,(N1552:P1552,Q1552:AE1552)),0)</f>
        <v>4</v>
      </c>
      <c r="BC1552" s="5">
        <f>IF(T1552&gt;0,RANK(T1552,(N1552:P1552,Q1552:AE1552)),0)</f>
        <v>0</v>
      </c>
      <c r="BD1552" s="5">
        <f>IF(S1552&gt;0,RANK(S1552,(N1552:P1552,Q1552:AE1552)),0)</f>
        <v>6</v>
      </c>
      <c r="BE1552" s="2">
        <f t="shared" si="642"/>
        <v>1.152590126144586E-2</v>
      </c>
      <c r="BF1552" s="2">
        <f t="shared" si="643"/>
        <v>1.728885189216879E-3</v>
      </c>
      <c r="BG1552" s="2">
        <f t="shared" si="644"/>
        <v>0</v>
      </c>
      <c r="BH1552" s="2">
        <f t="shared" si="645"/>
        <v>1.1525901261445861E-3</v>
      </c>
      <c r="BJ1552" t="s">
        <v>1332</v>
      </c>
      <c r="BK1552" t="s">
        <v>1212</v>
      </c>
      <c r="BL1552">
        <v>7</v>
      </c>
      <c r="BN1552" s="112">
        <v>29</v>
      </c>
      <c r="BO1552" s="114">
        <v>9</v>
      </c>
      <c r="BP1552" s="118">
        <f t="shared" si="625"/>
        <v>29009</v>
      </c>
      <c r="BQ1552" s="118">
        <f t="shared" si="624"/>
        <v>29009</v>
      </c>
      <c r="BR1552" s="5" t="s">
        <v>3151</v>
      </c>
      <c r="CC1552" s="63">
        <f t="shared" si="646"/>
        <v>15617</v>
      </c>
      <c r="CE1552" s="63">
        <v>19</v>
      </c>
    </row>
    <row r="1553" spans="1:83" ht="15" hidden="1" customHeight="1" outlineLevel="1">
      <c r="A1553" t="s">
        <v>545</v>
      </c>
      <c r="B1553" t="s">
        <v>1212</v>
      </c>
      <c r="C1553" s="1">
        <f t="shared" si="637"/>
        <v>6077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0</v>
      </c>
      <c r="G1553" s="129">
        <f t="shared" si="635"/>
        <v>4324</v>
      </c>
      <c r="H1553" s="134">
        <f t="shared" si="636"/>
        <v>0.71153529702155671</v>
      </c>
      <c r="I1553" s="2"/>
      <c r="J1553" s="2">
        <f t="shared" si="638"/>
        <v>0.13888431792002634</v>
      </c>
      <c r="K1553" s="2">
        <f t="shared" si="639"/>
        <v>0.85041961494158302</v>
      </c>
      <c r="L1553" s="2">
        <f t="shared" si="640"/>
        <v>0</v>
      </c>
      <c r="M1553" s="2">
        <f t="shared" si="641"/>
        <v>1.0696067138390664E-2</v>
      </c>
      <c r="N1553" s="63">
        <v>844</v>
      </c>
      <c r="O1553" s="63">
        <v>5168</v>
      </c>
      <c r="P1553" s="63">
        <v>0</v>
      </c>
      <c r="Q1553" s="63">
        <v>47</v>
      </c>
      <c r="R1553" s="63">
        <v>13</v>
      </c>
      <c r="S1553" s="63">
        <v>5</v>
      </c>
      <c r="T1553" s="63">
        <v>0</v>
      </c>
      <c r="U1553" s="63">
        <v>0</v>
      </c>
      <c r="V1553" s="63">
        <v>0</v>
      </c>
      <c r="W1553" s="63">
        <v>0</v>
      </c>
      <c r="X1553" s="63">
        <v>0</v>
      </c>
      <c r="Y1553" s="63">
        <v>0</v>
      </c>
      <c r="Z1553" s="63">
        <v>0</v>
      </c>
      <c r="AA1553" s="63">
        <v>0</v>
      </c>
      <c r="AB1553" s="63">
        <v>0</v>
      </c>
      <c r="AC1553" s="63">
        <v>0</v>
      </c>
      <c r="AD1553" s="63">
        <v>0</v>
      </c>
      <c r="AE1553" s="63">
        <v>0</v>
      </c>
      <c r="AF1553" s="63">
        <v>0</v>
      </c>
      <c r="AG1553" s="63">
        <v>0</v>
      </c>
      <c r="AH1553" s="63">
        <v>0</v>
      </c>
      <c r="AI1553" s="63">
        <v>0</v>
      </c>
      <c r="AJ1553" s="63">
        <v>0</v>
      </c>
      <c r="AK1553" s="63">
        <v>0</v>
      </c>
      <c r="AL1553" s="63">
        <v>0</v>
      </c>
      <c r="AM1553" s="63">
        <v>0</v>
      </c>
      <c r="AN1553" s="63">
        <v>0</v>
      </c>
      <c r="AO1553" s="63">
        <v>0</v>
      </c>
      <c r="AP1553" s="63">
        <v>0</v>
      </c>
      <c r="AQ1553" s="63">
        <v>0</v>
      </c>
      <c r="AR1553" s="63">
        <v>0</v>
      </c>
      <c r="AS1553" s="63">
        <v>0</v>
      </c>
      <c r="AT1553" s="63">
        <v>0</v>
      </c>
      <c r="AU1553" s="63">
        <v>0</v>
      </c>
      <c r="AV1553" s="63">
        <v>0</v>
      </c>
      <c r="AW1553" s="63">
        <v>0</v>
      </c>
      <c r="AX1553" s="63">
        <v>0</v>
      </c>
      <c r="AY1553" s="63">
        <v>0</v>
      </c>
      <c r="BA1553" s="5">
        <f>IF(Q1553&gt;0,RANK(Q1553,(N1553:P1553,Q1553:AE1553)),0)</f>
        <v>3</v>
      </c>
      <c r="BB1553" s="5">
        <f>IF(R1553&gt;0,RANK(R1553,(N1553:P1553,Q1553:AE1553)),0)</f>
        <v>4</v>
      </c>
      <c r="BC1553" s="5">
        <f>IF(T1553&gt;0,RANK(T1553,(N1553:P1553,Q1553:AE1553)),0)</f>
        <v>0</v>
      </c>
      <c r="BD1553" s="5">
        <f>IF(S1553&gt;0,RANK(S1553,(N1553:P1553,Q1553:AE1553)),0)</f>
        <v>5</v>
      </c>
      <c r="BE1553" s="2">
        <f t="shared" si="642"/>
        <v>7.7340793154517034E-3</v>
      </c>
      <c r="BF1553" s="2">
        <f t="shared" si="643"/>
        <v>2.1392134276781308E-3</v>
      </c>
      <c r="BG1553" s="2">
        <f t="shared" si="644"/>
        <v>0</v>
      </c>
      <c r="BH1553" s="2">
        <f t="shared" si="645"/>
        <v>8.2277439526081948E-4</v>
      </c>
      <c r="BJ1553" t="s">
        <v>545</v>
      </c>
      <c r="BK1553" t="s">
        <v>1212</v>
      </c>
      <c r="BL1553">
        <v>4</v>
      </c>
      <c r="BN1553" s="112">
        <v>29</v>
      </c>
      <c r="BO1553" s="114">
        <v>11</v>
      </c>
      <c r="BP1553" s="118">
        <f t="shared" si="625"/>
        <v>29011</v>
      </c>
      <c r="BQ1553" s="118">
        <f t="shared" si="624"/>
        <v>29011</v>
      </c>
      <c r="BR1553" s="5" t="s">
        <v>3151</v>
      </c>
      <c r="CC1553" s="63">
        <f t="shared" si="646"/>
        <v>6077</v>
      </c>
      <c r="CE1553" s="63">
        <v>0</v>
      </c>
    </row>
    <row r="1554" spans="1:83" ht="15" hidden="1" customHeight="1" outlineLevel="1">
      <c r="A1554" t="s">
        <v>77</v>
      </c>
      <c r="B1554" t="s">
        <v>1212</v>
      </c>
      <c r="C1554" s="1">
        <f t="shared" si="637"/>
        <v>8435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0</v>
      </c>
      <c r="G1554" s="129">
        <f t="shared" si="635"/>
        <v>4923</v>
      </c>
      <c r="H1554" s="134">
        <f t="shared" si="636"/>
        <v>0.58363959691760525</v>
      </c>
      <c r="I1554" s="2"/>
      <c r="J1554" s="2">
        <f t="shared" si="638"/>
        <v>0.19822169531713099</v>
      </c>
      <c r="K1554" s="2">
        <f t="shared" si="639"/>
        <v>0.78186129223473622</v>
      </c>
      <c r="L1554" s="2">
        <f t="shared" si="640"/>
        <v>0</v>
      </c>
      <c r="M1554" s="2">
        <f t="shared" si="641"/>
        <v>1.991701244813282E-2</v>
      </c>
      <c r="N1554" s="63">
        <v>1672</v>
      </c>
      <c r="O1554" s="63">
        <v>6595</v>
      </c>
      <c r="P1554" s="63">
        <v>0</v>
      </c>
      <c r="Q1554" s="63">
        <v>119</v>
      </c>
      <c r="R1554" s="63">
        <v>14</v>
      </c>
      <c r="S1554" s="63">
        <v>13</v>
      </c>
      <c r="T1554" s="63">
        <v>0</v>
      </c>
      <c r="U1554" s="63">
        <v>0</v>
      </c>
      <c r="V1554" s="63">
        <v>0</v>
      </c>
      <c r="W1554" s="63">
        <v>22</v>
      </c>
      <c r="X1554" s="63">
        <v>0</v>
      </c>
      <c r="Y1554" s="63">
        <v>0</v>
      </c>
      <c r="Z1554" s="63">
        <v>0</v>
      </c>
      <c r="AA1554" s="63">
        <v>0</v>
      </c>
      <c r="AB1554" s="63">
        <v>0</v>
      </c>
      <c r="AC1554" s="63">
        <v>0</v>
      </c>
      <c r="AD1554" s="63">
        <v>0</v>
      </c>
      <c r="AE1554" s="63">
        <v>0</v>
      </c>
      <c r="AF1554" s="63">
        <v>0</v>
      </c>
      <c r="AG1554" s="63">
        <v>0</v>
      </c>
      <c r="AH1554" s="63">
        <v>0</v>
      </c>
      <c r="AI1554" s="63">
        <v>0</v>
      </c>
      <c r="AJ1554" s="63">
        <v>0</v>
      </c>
      <c r="AK1554" s="63">
        <v>0</v>
      </c>
      <c r="AL1554" s="63">
        <v>0</v>
      </c>
      <c r="AM1554" s="63">
        <v>0</v>
      </c>
      <c r="AN1554" s="63">
        <v>0</v>
      </c>
      <c r="AO1554" s="63">
        <v>0</v>
      </c>
      <c r="AP1554" s="63">
        <v>0</v>
      </c>
      <c r="AQ1554" s="63">
        <v>0</v>
      </c>
      <c r="AR1554" s="63">
        <v>0</v>
      </c>
      <c r="AS1554" s="63">
        <v>0</v>
      </c>
      <c r="AT1554" s="63">
        <v>0</v>
      </c>
      <c r="AU1554" s="63">
        <v>0</v>
      </c>
      <c r="AV1554" s="63">
        <v>0</v>
      </c>
      <c r="AW1554" s="63">
        <v>0</v>
      </c>
      <c r="AX1554" s="63">
        <v>0</v>
      </c>
      <c r="AY1554" s="63">
        <v>0</v>
      </c>
      <c r="BA1554" s="5">
        <f>IF(Q1554&gt;0,RANK(Q1554,(N1554:P1554,Q1554:AE1554)),0)</f>
        <v>3</v>
      </c>
      <c r="BB1554" s="5">
        <f>IF(R1554&gt;0,RANK(R1554,(N1554:P1554,Q1554:AE1554)),0)</f>
        <v>5</v>
      </c>
      <c r="BC1554" s="5">
        <f>IF(T1554&gt;0,RANK(T1554,(N1554:P1554,Q1554:AE1554)),0)</f>
        <v>0</v>
      </c>
      <c r="BD1554" s="5">
        <f>IF(S1554&gt;0,RANK(S1554,(N1554:P1554,Q1554:AE1554)),0)</f>
        <v>6</v>
      </c>
      <c r="BE1554" s="2">
        <f t="shared" si="642"/>
        <v>1.4107883817427386E-2</v>
      </c>
      <c r="BF1554" s="2">
        <f t="shared" si="643"/>
        <v>1.6597510373443983E-3</v>
      </c>
      <c r="BG1554" s="2">
        <f t="shared" si="644"/>
        <v>0</v>
      </c>
      <c r="BH1554" s="2">
        <f t="shared" si="645"/>
        <v>1.5411973918197984E-3</v>
      </c>
      <c r="BJ1554" t="s">
        <v>77</v>
      </c>
      <c r="BK1554" t="s">
        <v>1212</v>
      </c>
      <c r="BL1554">
        <v>4</v>
      </c>
      <c r="BN1554" s="112">
        <v>29</v>
      </c>
      <c r="BO1554" s="114">
        <v>13</v>
      </c>
      <c r="BP1554" s="118">
        <f t="shared" si="625"/>
        <v>29013</v>
      </c>
      <c r="BQ1554" s="118">
        <f t="shared" si="624"/>
        <v>29013</v>
      </c>
      <c r="BR1554" s="5" t="s">
        <v>3151</v>
      </c>
      <c r="CC1554" s="63">
        <f t="shared" si="646"/>
        <v>8435</v>
      </c>
      <c r="CE1554" s="63">
        <v>22</v>
      </c>
    </row>
    <row r="1555" spans="1:83" ht="15" hidden="1" customHeight="1" outlineLevel="1">
      <c r="A1555" t="s">
        <v>1097</v>
      </c>
      <c r="B1555" t="s">
        <v>1212</v>
      </c>
      <c r="C1555" s="1">
        <f t="shared" si="637"/>
        <v>10478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0</v>
      </c>
      <c r="G1555" s="129">
        <f t="shared" si="635"/>
        <v>5927</v>
      </c>
      <c r="H1555" s="134">
        <f t="shared" si="636"/>
        <v>0.56566138576064129</v>
      </c>
      <c r="I1555" s="2"/>
      <c r="J1555" s="2">
        <f t="shared" si="638"/>
        <v>0.2079595342622638</v>
      </c>
      <c r="K1555" s="2">
        <f t="shared" si="639"/>
        <v>0.77362092002290517</v>
      </c>
      <c r="L1555" s="2">
        <f t="shared" si="640"/>
        <v>0</v>
      </c>
      <c r="M1555" s="2">
        <f t="shared" si="641"/>
        <v>1.8419545714831065E-2</v>
      </c>
      <c r="N1555" s="63">
        <v>2179</v>
      </c>
      <c r="O1555" s="63">
        <v>8106</v>
      </c>
      <c r="P1555" s="63">
        <v>0</v>
      </c>
      <c r="Q1555" s="63">
        <v>150</v>
      </c>
      <c r="R1555" s="63">
        <v>22</v>
      </c>
      <c r="S1555" s="63">
        <v>12</v>
      </c>
      <c r="T1555" s="63">
        <v>0</v>
      </c>
      <c r="U1555" s="63">
        <v>0</v>
      </c>
      <c r="V1555" s="63">
        <v>0</v>
      </c>
      <c r="W1555" s="63">
        <v>9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>
        <v>0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0</v>
      </c>
      <c r="AM1555" s="63">
        <v>0</v>
      </c>
      <c r="AN1555" s="63">
        <v>0</v>
      </c>
      <c r="AO1555" s="63">
        <v>0</v>
      </c>
      <c r="AP1555" s="63">
        <v>0</v>
      </c>
      <c r="AQ1555" s="63">
        <v>0</v>
      </c>
      <c r="AR1555" s="63">
        <v>0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>
        <v>0</v>
      </c>
      <c r="BA1555" s="5">
        <f>IF(Q1555&gt;0,RANK(Q1555,(N1555:P1555,Q1555:AE1555)),0)</f>
        <v>3</v>
      </c>
      <c r="BB1555" s="5">
        <f>IF(R1555&gt;0,RANK(R1555,(N1555:P1555,Q1555:AE1555)),0)</f>
        <v>4</v>
      </c>
      <c r="BC1555" s="5">
        <f>IF(T1555&gt;0,RANK(T1555,(N1555:P1555,Q1555:AE1555)),0)</f>
        <v>0</v>
      </c>
      <c r="BD1555" s="5">
        <f>IF(S1555&gt;0,RANK(S1555,(N1555:P1555,Q1555:AE1555)),0)</f>
        <v>5</v>
      </c>
      <c r="BE1555" s="2">
        <f t="shared" si="642"/>
        <v>1.4315709104790991E-2</v>
      </c>
      <c r="BF1555" s="2">
        <f t="shared" si="643"/>
        <v>2.0996373353693453E-3</v>
      </c>
      <c r="BG1555" s="2">
        <f t="shared" si="644"/>
        <v>0</v>
      </c>
      <c r="BH1555" s="2">
        <f t="shared" si="645"/>
        <v>1.1452567283832794E-3</v>
      </c>
      <c r="BJ1555" t="s">
        <v>1097</v>
      </c>
      <c r="BK1555" t="s">
        <v>1212</v>
      </c>
      <c r="BL1555">
        <v>4</v>
      </c>
      <c r="BN1555" s="112">
        <v>29</v>
      </c>
      <c r="BO1555" s="114">
        <v>15</v>
      </c>
      <c r="BP1555" s="118">
        <f t="shared" si="625"/>
        <v>29015</v>
      </c>
      <c r="BQ1555" s="118">
        <f t="shared" si="624"/>
        <v>29015</v>
      </c>
      <c r="BR1555" s="5" t="s">
        <v>3151</v>
      </c>
      <c r="CC1555" s="63">
        <f t="shared" si="646"/>
        <v>10478</v>
      </c>
      <c r="CE1555" s="63">
        <v>9</v>
      </c>
    </row>
    <row r="1556" spans="1:83" ht="15" hidden="1" customHeight="1" outlineLevel="1">
      <c r="A1556" t="s">
        <v>706</v>
      </c>
      <c r="B1556" t="s">
        <v>1212</v>
      </c>
      <c r="C1556" s="1">
        <f t="shared" si="637"/>
        <v>5981</v>
      </c>
      <c r="D1556" s="5">
        <f>IF(N1556&gt;0, RANK(N1556,(N1556:P1556,Q1556:AE1556)),0)</f>
        <v>2</v>
      </c>
      <c r="E1556" s="5">
        <f>IF(O1556&gt;0,RANK(O1556,(N1556:P1556,Q1556:AE1556)),0)</f>
        <v>1</v>
      </c>
      <c r="F1556" s="5">
        <f>IF(P1556&gt;0,RANK(P1556,(N1556:P1556,Q1556:AE1556)),0)</f>
        <v>0</v>
      </c>
      <c r="G1556" s="129">
        <f t="shared" si="635"/>
        <v>4413</v>
      </c>
      <c r="H1556" s="134">
        <f t="shared" si="636"/>
        <v>0.73783648219361309</v>
      </c>
      <c r="I1556" s="2"/>
      <c r="J1556" s="2">
        <f t="shared" si="638"/>
        <v>0.12522989466644374</v>
      </c>
      <c r="K1556" s="2">
        <f t="shared" si="639"/>
        <v>0.86306637686005683</v>
      </c>
      <c r="L1556" s="2">
        <f t="shared" si="640"/>
        <v>0</v>
      </c>
      <c r="M1556" s="2">
        <f t="shared" si="641"/>
        <v>1.1703728473499431E-2</v>
      </c>
      <c r="N1556" s="63">
        <v>749</v>
      </c>
      <c r="O1556" s="63">
        <v>5162</v>
      </c>
      <c r="P1556" s="63">
        <v>0</v>
      </c>
      <c r="Q1556" s="63">
        <v>51</v>
      </c>
      <c r="R1556" s="63">
        <v>13</v>
      </c>
      <c r="S1556" s="63">
        <v>2</v>
      </c>
      <c r="T1556" s="63">
        <v>0</v>
      </c>
      <c r="U1556" s="63">
        <v>0</v>
      </c>
      <c r="V1556" s="63">
        <v>0</v>
      </c>
      <c r="W1556" s="63">
        <v>4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>
        <v>0</v>
      </c>
      <c r="AE1556" s="63">
        <v>0</v>
      </c>
      <c r="AF1556" s="63">
        <v>0</v>
      </c>
      <c r="AG1556" s="63">
        <v>0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0</v>
      </c>
      <c r="AP1556" s="63">
        <v>0</v>
      </c>
      <c r="AQ1556" s="63">
        <v>0</v>
      </c>
      <c r="AR1556" s="63">
        <v>0</v>
      </c>
      <c r="AS1556" s="63">
        <v>0</v>
      </c>
      <c r="AT1556" s="63">
        <v>0</v>
      </c>
      <c r="AU1556" s="63">
        <v>0</v>
      </c>
      <c r="AV1556" s="63">
        <v>0</v>
      </c>
      <c r="AW1556" s="63">
        <v>0</v>
      </c>
      <c r="AX1556" s="63">
        <v>0</v>
      </c>
      <c r="AY1556" s="63">
        <v>0</v>
      </c>
      <c r="BA1556" s="5">
        <f>IF(Q1556&gt;0,RANK(Q1556,(N1556:P1556,Q1556:AE1556)),0)</f>
        <v>3</v>
      </c>
      <c r="BB1556" s="5">
        <f>IF(R1556&gt;0,RANK(R1556,(N1556:P1556,Q1556:AE1556)),0)</f>
        <v>4</v>
      </c>
      <c r="BC1556" s="5">
        <f>IF(T1556&gt;0,RANK(T1556,(N1556:P1556,Q1556:AE1556)),0)</f>
        <v>0</v>
      </c>
      <c r="BD1556" s="5">
        <f>IF(S1556&gt;0,RANK(S1556,(N1556:P1556,Q1556:AE1556)),0)</f>
        <v>6</v>
      </c>
      <c r="BE1556" s="2">
        <f t="shared" si="642"/>
        <v>8.5270021735495728E-3</v>
      </c>
      <c r="BF1556" s="2">
        <f t="shared" si="643"/>
        <v>2.1735495736498914E-3</v>
      </c>
      <c r="BG1556" s="2">
        <f t="shared" si="644"/>
        <v>0</v>
      </c>
      <c r="BH1556" s="2">
        <f t="shared" si="645"/>
        <v>3.3439224209998327E-4</v>
      </c>
      <c r="BJ1556" t="s">
        <v>706</v>
      </c>
      <c r="BK1556" t="s">
        <v>1212</v>
      </c>
      <c r="BL1556">
        <v>8</v>
      </c>
      <c r="BN1556" s="112">
        <v>29</v>
      </c>
      <c r="BO1556" s="114">
        <v>17</v>
      </c>
      <c r="BP1556" s="118">
        <f t="shared" si="625"/>
        <v>29017</v>
      </c>
      <c r="BQ1556" s="118">
        <f t="shared" si="624"/>
        <v>29017</v>
      </c>
      <c r="BR1556" s="5" t="s">
        <v>3151</v>
      </c>
      <c r="CC1556" s="63">
        <f t="shared" si="646"/>
        <v>5981</v>
      </c>
      <c r="CE1556" s="63">
        <v>4</v>
      </c>
    </row>
    <row r="1557" spans="1:83" ht="15" hidden="1" customHeight="1" outlineLevel="1">
      <c r="A1557" t="s">
        <v>1042</v>
      </c>
      <c r="B1557" t="s">
        <v>1212</v>
      </c>
      <c r="C1557" s="1">
        <f t="shared" si="637"/>
        <v>91200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>IF(P1557&gt;0,RANK(P1557,(N1557:P1557,Q1557:AE1557)),0)</f>
        <v>0</v>
      </c>
      <c r="G1557" s="129">
        <f t="shared" si="635"/>
        <v>11403</v>
      </c>
      <c r="H1557" s="134">
        <f t="shared" si="636"/>
        <v>0.12503289473684209</v>
      </c>
      <c r="I1557" s="2"/>
      <c r="J1557" s="2">
        <f t="shared" si="638"/>
        <v>0.54823464912280706</v>
      </c>
      <c r="K1557" s="2">
        <f t="shared" si="639"/>
        <v>0.42320175438596491</v>
      </c>
      <c r="L1557" s="2">
        <f t="shared" si="640"/>
        <v>0</v>
      </c>
      <c r="M1557" s="2">
        <f t="shared" si="641"/>
        <v>2.8563596491228027E-2</v>
      </c>
      <c r="N1557" s="63">
        <v>49999</v>
      </c>
      <c r="O1557" s="63">
        <v>38596</v>
      </c>
      <c r="P1557" s="63">
        <v>0</v>
      </c>
      <c r="Q1557" s="63">
        <v>1957</v>
      </c>
      <c r="R1557" s="63">
        <v>312</v>
      </c>
      <c r="S1557" s="63">
        <v>140</v>
      </c>
      <c r="T1557" s="63">
        <v>0</v>
      </c>
      <c r="U1557" s="63">
        <v>0</v>
      </c>
      <c r="V1557" s="63">
        <v>0</v>
      </c>
      <c r="W1557" s="63">
        <v>196</v>
      </c>
      <c r="X1557" s="63">
        <v>0</v>
      </c>
      <c r="Y1557" s="63">
        <v>0</v>
      </c>
      <c r="Z1557" s="63">
        <v>0</v>
      </c>
      <c r="AA1557" s="63">
        <v>0</v>
      </c>
      <c r="AB1557" s="63">
        <v>0</v>
      </c>
      <c r="AC1557" s="63">
        <v>0</v>
      </c>
      <c r="AD1557" s="63">
        <v>0</v>
      </c>
      <c r="AE1557" s="63">
        <v>0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0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0</v>
      </c>
      <c r="AR1557" s="63">
        <v>0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>
        <v>0</v>
      </c>
      <c r="BA1557" s="5">
        <f>IF(Q1557&gt;0,RANK(Q1557,(N1557:P1557,Q1557:AE1557)),0)</f>
        <v>3</v>
      </c>
      <c r="BB1557" s="5">
        <f>IF(R1557&gt;0,RANK(R1557,(N1557:P1557,Q1557:AE1557)),0)</f>
        <v>4</v>
      </c>
      <c r="BC1557" s="5">
        <f>IF(T1557&gt;0,RANK(T1557,(N1557:P1557,Q1557:AE1557)),0)</f>
        <v>0</v>
      </c>
      <c r="BD1557" s="5">
        <f>IF(S1557&gt;0,RANK(S1557,(N1557:P1557,Q1557:AE1557)),0)</f>
        <v>6</v>
      </c>
      <c r="BE1557" s="2">
        <f t="shared" si="642"/>
        <v>2.1458333333333333E-2</v>
      </c>
      <c r="BF1557" s="2">
        <f t="shared" si="643"/>
        <v>3.4210526315789475E-3</v>
      </c>
      <c r="BG1557" s="2">
        <f t="shared" si="644"/>
        <v>0</v>
      </c>
      <c r="BH1557" s="2">
        <f t="shared" si="645"/>
        <v>1.5350877192982456E-3</v>
      </c>
      <c r="BJ1557" t="s">
        <v>1042</v>
      </c>
      <c r="BK1557" t="s">
        <v>1212</v>
      </c>
      <c r="BL1557">
        <v>4</v>
      </c>
      <c r="BN1557" s="112">
        <v>29</v>
      </c>
      <c r="BO1557" s="114">
        <v>19</v>
      </c>
      <c r="BP1557" s="118">
        <f t="shared" si="625"/>
        <v>29019</v>
      </c>
      <c r="BQ1557" s="118">
        <f t="shared" si="624"/>
        <v>29019</v>
      </c>
      <c r="BR1557" s="5" t="s">
        <v>3151</v>
      </c>
      <c r="CC1557" s="63">
        <f t="shared" si="646"/>
        <v>91200</v>
      </c>
      <c r="CE1557" s="63">
        <v>196</v>
      </c>
    </row>
    <row r="1558" spans="1:83" ht="15" hidden="1" customHeight="1" outlineLevel="1">
      <c r="A1558" t="s">
        <v>863</v>
      </c>
      <c r="B1558" t="s">
        <v>1212</v>
      </c>
      <c r="C1558" s="1">
        <f t="shared" si="637"/>
        <v>36598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0</v>
      </c>
      <c r="G1558" s="129">
        <f t="shared" si="635"/>
        <v>9005</v>
      </c>
      <c r="H1558" s="134">
        <f t="shared" si="636"/>
        <v>0.24605169681403355</v>
      </c>
      <c r="I1558" s="2"/>
      <c r="J1558" s="2">
        <f t="shared" si="638"/>
        <v>0.3673698016285043</v>
      </c>
      <c r="K1558" s="2">
        <f t="shared" si="639"/>
        <v>0.61342149844253779</v>
      </c>
      <c r="L1558" s="2">
        <f t="shared" si="640"/>
        <v>0</v>
      </c>
      <c r="M1558" s="2">
        <f t="shared" si="641"/>
        <v>1.9208699928957906E-2</v>
      </c>
      <c r="N1558" s="63">
        <v>13445</v>
      </c>
      <c r="O1558" s="63">
        <v>22450</v>
      </c>
      <c r="P1558" s="63">
        <v>0</v>
      </c>
      <c r="Q1558" s="63">
        <v>529</v>
      </c>
      <c r="R1558" s="63">
        <v>127</v>
      </c>
      <c r="S1558" s="63">
        <v>47</v>
      </c>
      <c r="T1558" s="63">
        <v>0</v>
      </c>
      <c r="U1558" s="63">
        <v>0</v>
      </c>
      <c r="V1558" s="63">
        <v>0</v>
      </c>
      <c r="W1558" s="63">
        <v>0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>
        <v>0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0</v>
      </c>
      <c r="AL1558" s="63">
        <v>0</v>
      </c>
      <c r="AM1558" s="63">
        <v>0</v>
      </c>
      <c r="AN1558" s="63">
        <v>0</v>
      </c>
      <c r="AO1558" s="63">
        <v>0</v>
      </c>
      <c r="AP1558" s="63">
        <v>0</v>
      </c>
      <c r="AQ1558" s="63">
        <v>0</v>
      </c>
      <c r="AR1558" s="63">
        <v>0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>
        <v>0</v>
      </c>
      <c r="BA1558" s="5">
        <f>IF(Q1558&gt;0,RANK(Q1558,(N1558:P1558,Q1558:AE1558)),0)</f>
        <v>3</v>
      </c>
      <c r="BB1558" s="5">
        <f>IF(R1558&gt;0,RANK(R1558,(N1558:P1558,Q1558:AE1558)),0)</f>
        <v>4</v>
      </c>
      <c r="BC1558" s="5">
        <f>IF(T1558&gt;0,RANK(T1558,(N1558:P1558,Q1558:AE1558)),0)</f>
        <v>0</v>
      </c>
      <c r="BD1558" s="5">
        <f>IF(S1558&gt;0,RANK(S1558,(N1558:P1558,Q1558:AE1558)),0)</f>
        <v>5</v>
      </c>
      <c r="BE1558" s="2">
        <f t="shared" si="642"/>
        <v>1.4454341767309689E-2</v>
      </c>
      <c r="BF1558" s="2">
        <f t="shared" si="643"/>
        <v>3.470134980053555E-3</v>
      </c>
      <c r="BG1558" s="2">
        <f t="shared" si="644"/>
        <v>0</v>
      </c>
      <c r="BH1558" s="2">
        <f t="shared" si="645"/>
        <v>1.2842231815946227E-3</v>
      </c>
      <c r="BJ1558" t="s">
        <v>863</v>
      </c>
      <c r="BK1558" t="s">
        <v>1212</v>
      </c>
      <c r="BL1558">
        <v>6</v>
      </c>
      <c r="BN1558" s="112">
        <v>29</v>
      </c>
      <c r="BO1558" s="114">
        <v>21</v>
      </c>
      <c r="BP1558" s="118">
        <f t="shared" si="625"/>
        <v>29021</v>
      </c>
      <c r="BQ1558" s="118">
        <f t="shared" si="624"/>
        <v>29021</v>
      </c>
      <c r="BR1558" s="5" t="s">
        <v>3151</v>
      </c>
      <c r="CC1558" s="63">
        <f t="shared" si="646"/>
        <v>36598</v>
      </c>
      <c r="CE1558" s="63">
        <v>0</v>
      </c>
    </row>
    <row r="1559" spans="1:83" ht="15" hidden="1" customHeight="1" outlineLevel="1">
      <c r="A1559" t="s">
        <v>1805</v>
      </c>
      <c r="B1559" t="s">
        <v>1212</v>
      </c>
      <c r="C1559" s="1">
        <f t="shared" si="637"/>
        <v>18137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0</v>
      </c>
      <c r="G1559" s="129">
        <f t="shared" si="635"/>
        <v>11298</v>
      </c>
      <c r="H1559" s="134">
        <f t="shared" si="636"/>
        <v>0.6229255113855654</v>
      </c>
      <c r="I1559" s="2"/>
      <c r="J1559" s="2">
        <f t="shared" si="638"/>
        <v>0.18200363897006119</v>
      </c>
      <c r="K1559" s="2">
        <f t="shared" si="639"/>
        <v>0.80492915035562662</v>
      </c>
      <c r="L1559" s="2">
        <f t="shared" si="640"/>
        <v>0</v>
      </c>
      <c r="M1559" s="2">
        <f t="shared" si="641"/>
        <v>1.3067210674312157E-2</v>
      </c>
      <c r="N1559" s="63">
        <v>3301</v>
      </c>
      <c r="O1559" s="63">
        <v>14599</v>
      </c>
      <c r="P1559" s="63">
        <v>0</v>
      </c>
      <c r="Q1559" s="63">
        <v>187</v>
      </c>
      <c r="R1559" s="63">
        <v>41</v>
      </c>
      <c r="S1559" s="63">
        <v>8</v>
      </c>
      <c r="T1559" s="63">
        <v>0</v>
      </c>
      <c r="U1559" s="63">
        <v>0</v>
      </c>
      <c r="V1559" s="63">
        <v>0</v>
      </c>
      <c r="W1559" s="63">
        <v>1</v>
      </c>
      <c r="X1559" s="63">
        <v>0</v>
      </c>
      <c r="Y1559" s="63">
        <v>0</v>
      </c>
      <c r="Z1559" s="63">
        <v>0</v>
      </c>
      <c r="AA1559" s="63">
        <v>0</v>
      </c>
      <c r="AB1559" s="63">
        <v>0</v>
      </c>
      <c r="AC1559" s="63">
        <v>0</v>
      </c>
      <c r="AD1559" s="63">
        <v>0</v>
      </c>
      <c r="AE1559" s="63">
        <v>0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0</v>
      </c>
      <c r="AL1559" s="63">
        <v>0</v>
      </c>
      <c r="AM1559" s="63">
        <v>0</v>
      </c>
      <c r="AN1559" s="63">
        <v>0</v>
      </c>
      <c r="AO1559" s="63">
        <v>0</v>
      </c>
      <c r="AP1559" s="63">
        <v>0</v>
      </c>
      <c r="AQ1559" s="63">
        <v>0</v>
      </c>
      <c r="AR1559" s="63">
        <v>0</v>
      </c>
      <c r="AS1559" s="63">
        <v>0</v>
      </c>
      <c r="AT1559" s="63">
        <v>0</v>
      </c>
      <c r="AU1559" s="63">
        <v>0</v>
      </c>
      <c r="AV1559" s="63">
        <v>0</v>
      </c>
      <c r="AW1559" s="63">
        <v>0</v>
      </c>
      <c r="AX1559" s="63">
        <v>0</v>
      </c>
      <c r="AY1559" s="63">
        <v>0</v>
      </c>
      <c r="BA1559" s="5">
        <f>IF(Q1559&gt;0,RANK(Q1559,(N1559:P1559,Q1559:AE1559)),0)</f>
        <v>3</v>
      </c>
      <c r="BB1559" s="5">
        <f>IF(R1559&gt;0,RANK(R1559,(N1559:P1559,Q1559:AE1559)),0)</f>
        <v>4</v>
      </c>
      <c r="BC1559" s="5">
        <f>IF(T1559&gt;0,RANK(T1559,(N1559:P1559,Q1559:AE1559)),0)</f>
        <v>0</v>
      </c>
      <c r="BD1559" s="5">
        <f>IF(S1559&gt;0,RANK(S1559,(N1559:P1559,Q1559:AE1559)),0)</f>
        <v>5</v>
      </c>
      <c r="BE1559" s="2">
        <f t="shared" si="642"/>
        <v>1.0310415173402436E-2</v>
      </c>
      <c r="BF1559" s="2">
        <f t="shared" si="643"/>
        <v>2.260572310745989E-3</v>
      </c>
      <c r="BG1559" s="2">
        <f t="shared" si="644"/>
        <v>0</v>
      </c>
      <c r="BH1559" s="2">
        <f t="shared" si="645"/>
        <v>4.4108728014555882E-4</v>
      </c>
      <c r="BJ1559" t="s">
        <v>1805</v>
      </c>
      <c r="BK1559" t="s">
        <v>1212</v>
      </c>
      <c r="BL1559">
        <v>8</v>
      </c>
      <c r="BN1559" s="112">
        <v>29</v>
      </c>
      <c r="BO1559" s="114">
        <v>23</v>
      </c>
      <c r="BP1559" s="118">
        <f t="shared" si="625"/>
        <v>29023</v>
      </c>
      <c r="BQ1559" s="118">
        <f t="shared" si="624"/>
        <v>29023</v>
      </c>
      <c r="BR1559" s="5" t="s">
        <v>3151</v>
      </c>
      <c r="CC1559" s="63">
        <f t="shared" si="646"/>
        <v>18137</v>
      </c>
      <c r="CE1559" s="63">
        <v>1</v>
      </c>
    </row>
    <row r="1560" spans="1:83" ht="15" hidden="1" customHeight="1" outlineLevel="1">
      <c r="A1560" t="s">
        <v>317</v>
      </c>
      <c r="B1560" t="s">
        <v>1212</v>
      </c>
      <c r="C1560" s="1">
        <f t="shared" si="637"/>
        <v>4696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0</v>
      </c>
      <c r="G1560" s="129">
        <f t="shared" si="635"/>
        <v>2828</v>
      </c>
      <c r="H1560" s="134">
        <f t="shared" si="636"/>
        <v>0.60221465076660985</v>
      </c>
      <c r="I1560" s="2"/>
      <c r="J1560" s="2">
        <f t="shared" si="638"/>
        <v>0.19101362862010221</v>
      </c>
      <c r="K1560" s="2">
        <f t="shared" si="639"/>
        <v>0.79322827938671214</v>
      </c>
      <c r="L1560" s="2">
        <f t="shared" si="640"/>
        <v>0</v>
      </c>
      <c r="M1560" s="2">
        <f t="shared" si="641"/>
        <v>1.5758091993185674E-2</v>
      </c>
      <c r="N1560" s="63">
        <v>897</v>
      </c>
      <c r="O1560" s="63">
        <v>3725</v>
      </c>
      <c r="P1560" s="63">
        <v>0</v>
      </c>
      <c r="Q1560" s="63">
        <v>50</v>
      </c>
      <c r="R1560" s="63">
        <v>7</v>
      </c>
      <c r="S1560" s="63">
        <v>3</v>
      </c>
      <c r="T1560" s="63">
        <v>0</v>
      </c>
      <c r="U1560" s="63">
        <v>0</v>
      </c>
      <c r="V1560" s="63">
        <v>0</v>
      </c>
      <c r="W1560" s="63">
        <v>14</v>
      </c>
      <c r="X1560" s="63">
        <v>0</v>
      </c>
      <c r="Y1560" s="63">
        <v>0</v>
      </c>
      <c r="Z1560" s="63">
        <v>0</v>
      </c>
      <c r="AA1560" s="63">
        <v>0</v>
      </c>
      <c r="AB1560" s="63">
        <v>0</v>
      </c>
      <c r="AC1560" s="63">
        <v>0</v>
      </c>
      <c r="AD1560" s="63">
        <v>0</v>
      </c>
      <c r="AE1560" s="63">
        <v>0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0</v>
      </c>
      <c r="AL1560" s="63">
        <v>0</v>
      </c>
      <c r="AM1560" s="63">
        <v>0</v>
      </c>
      <c r="AN1560" s="63">
        <v>0</v>
      </c>
      <c r="AO1560" s="63">
        <v>0</v>
      </c>
      <c r="AP1560" s="63">
        <v>0</v>
      </c>
      <c r="AQ1560" s="63">
        <v>0</v>
      </c>
      <c r="AR1560" s="63">
        <v>0</v>
      </c>
      <c r="AS1560" s="63">
        <v>0</v>
      </c>
      <c r="AT1560" s="63">
        <v>0</v>
      </c>
      <c r="AU1560" s="63">
        <v>0</v>
      </c>
      <c r="AV1560" s="63">
        <v>0</v>
      </c>
      <c r="AW1560" s="63">
        <v>0</v>
      </c>
      <c r="AX1560" s="63">
        <v>0</v>
      </c>
      <c r="AY1560" s="63">
        <v>0</v>
      </c>
      <c r="BA1560" s="5">
        <f>IF(Q1560&gt;0,RANK(Q1560,(N1560:P1560,Q1560:AE1560)),0)</f>
        <v>3</v>
      </c>
      <c r="BB1560" s="5">
        <f>IF(R1560&gt;0,RANK(R1560,(N1560:P1560,Q1560:AE1560)),0)</f>
        <v>5</v>
      </c>
      <c r="BC1560" s="5">
        <f>IF(T1560&gt;0,RANK(T1560,(N1560:P1560,Q1560:AE1560)),0)</f>
        <v>0</v>
      </c>
      <c r="BD1560" s="5">
        <f>IF(S1560&gt;0,RANK(S1560,(N1560:P1560,Q1560:AE1560)),0)</f>
        <v>6</v>
      </c>
      <c r="BE1560" s="2">
        <f t="shared" si="642"/>
        <v>1.0647359454855196E-2</v>
      </c>
      <c r="BF1560" s="2">
        <f t="shared" si="643"/>
        <v>1.4906303236797275E-3</v>
      </c>
      <c r="BG1560" s="2">
        <f t="shared" si="644"/>
        <v>0</v>
      </c>
      <c r="BH1560" s="2">
        <f t="shared" si="645"/>
        <v>6.3884156729131171E-4</v>
      </c>
      <c r="BJ1560" t="s">
        <v>317</v>
      </c>
      <c r="BK1560" t="s">
        <v>1212</v>
      </c>
      <c r="BL1560">
        <v>6</v>
      </c>
      <c r="BN1560" s="112">
        <v>29</v>
      </c>
      <c r="BO1560" s="114">
        <v>25</v>
      </c>
      <c r="BP1560" s="118">
        <f t="shared" si="625"/>
        <v>29025</v>
      </c>
      <c r="BQ1560" s="118">
        <f t="shared" si="624"/>
        <v>29025</v>
      </c>
      <c r="BR1560" s="5" t="s">
        <v>3151</v>
      </c>
      <c r="CC1560" s="63">
        <f t="shared" si="646"/>
        <v>4696</v>
      </c>
      <c r="CE1560" s="63">
        <v>14</v>
      </c>
    </row>
    <row r="1561" spans="1:83" ht="15" hidden="1" customHeight="1" outlineLevel="1">
      <c r="A1561" t="s">
        <v>1225</v>
      </c>
      <c r="B1561" t="s">
        <v>1212</v>
      </c>
      <c r="C1561" s="1">
        <f t="shared" si="637"/>
        <v>21178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0</v>
      </c>
      <c r="G1561" s="129">
        <f t="shared" si="635"/>
        <v>8944</v>
      </c>
      <c r="H1561" s="134">
        <f t="shared" si="636"/>
        <v>0.42232505430163375</v>
      </c>
      <c r="I1561" s="2"/>
      <c r="J1561" s="2">
        <f t="shared" si="638"/>
        <v>0.27707998866748512</v>
      </c>
      <c r="K1561" s="2">
        <f t="shared" si="639"/>
        <v>0.69940504296911887</v>
      </c>
      <c r="L1561" s="2">
        <f t="shared" si="640"/>
        <v>0</v>
      </c>
      <c r="M1561" s="2">
        <f t="shared" si="641"/>
        <v>2.351496836339606E-2</v>
      </c>
      <c r="N1561" s="63">
        <v>5868</v>
      </c>
      <c r="O1561" s="63">
        <v>14812</v>
      </c>
      <c r="P1561" s="63">
        <v>0</v>
      </c>
      <c r="Q1561" s="63">
        <v>371</v>
      </c>
      <c r="R1561" s="63">
        <v>64</v>
      </c>
      <c r="S1561" s="63">
        <v>20</v>
      </c>
      <c r="T1561" s="63">
        <v>0</v>
      </c>
      <c r="U1561" s="63">
        <v>0</v>
      </c>
      <c r="V1561" s="63">
        <v>0</v>
      </c>
      <c r="W1561" s="63">
        <v>43</v>
      </c>
      <c r="X1561" s="63">
        <v>0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>
        <v>0</v>
      </c>
      <c r="AE1561" s="63">
        <v>0</v>
      </c>
      <c r="AF1561" s="63">
        <v>0</v>
      </c>
      <c r="AG1561" s="63">
        <v>0</v>
      </c>
      <c r="AH1561" s="63">
        <v>0</v>
      </c>
      <c r="AI1561" s="63">
        <v>0</v>
      </c>
      <c r="AJ1561" s="63">
        <v>0</v>
      </c>
      <c r="AK1561" s="63">
        <v>0</v>
      </c>
      <c r="AL1561" s="63">
        <v>0</v>
      </c>
      <c r="AM1561" s="63">
        <v>0</v>
      </c>
      <c r="AN1561" s="63">
        <v>0</v>
      </c>
      <c r="AO1561" s="63">
        <v>0</v>
      </c>
      <c r="AP1561" s="63">
        <v>0</v>
      </c>
      <c r="AQ1561" s="63">
        <v>0</v>
      </c>
      <c r="AR1561" s="63">
        <v>0</v>
      </c>
      <c r="AS1561" s="63">
        <v>0</v>
      </c>
      <c r="AT1561" s="63">
        <v>0</v>
      </c>
      <c r="AU1561" s="63">
        <v>0</v>
      </c>
      <c r="AV1561" s="63">
        <v>0</v>
      </c>
      <c r="AW1561" s="63">
        <v>0</v>
      </c>
      <c r="AX1561" s="63">
        <v>0</v>
      </c>
      <c r="AY1561" s="63">
        <v>0</v>
      </c>
      <c r="BA1561" s="5">
        <f>IF(Q1561&gt;0,RANK(Q1561,(N1561:P1561,Q1561:AE1561)),0)</f>
        <v>3</v>
      </c>
      <c r="BB1561" s="5">
        <f>IF(R1561&gt;0,RANK(R1561,(N1561:P1561,Q1561:AE1561)),0)</f>
        <v>4</v>
      </c>
      <c r="BC1561" s="5">
        <f>IF(T1561&gt;0,RANK(T1561,(N1561:P1561,Q1561:AE1561)),0)</f>
        <v>0</v>
      </c>
      <c r="BD1561" s="5">
        <f>IF(S1561&gt;0,RANK(S1561,(N1561:P1561,Q1561:AE1561)),0)</f>
        <v>6</v>
      </c>
      <c r="BE1561" s="2">
        <f t="shared" si="642"/>
        <v>1.7518179242610257E-2</v>
      </c>
      <c r="BF1561" s="2">
        <f t="shared" si="643"/>
        <v>3.022003966380206E-3</v>
      </c>
      <c r="BG1561" s="2">
        <f t="shared" si="644"/>
        <v>0</v>
      </c>
      <c r="BH1561" s="2">
        <f t="shared" si="645"/>
        <v>9.4437623949381435E-4</v>
      </c>
      <c r="BJ1561" t="s">
        <v>1225</v>
      </c>
      <c r="BK1561" t="s">
        <v>1212</v>
      </c>
      <c r="BL1561">
        <v>3</v>
      </c>
      <c r="BN1561" s="112">
        <v>29</v>
      </c>
      <c r="BO1561" s="114">
        <v>27</v>
      </c>
      <c r="BP1561" s="118">
        <f t="shared" si="625"/>
        <v>29027</v>
      </c>
      <c r="BQ1561" s="118">
        <f t="shared" si="624"/>
        <v>29027</v>
      </c>
      <c r="BR1561" s="5" t="s">
        <v>3151</v>
      </c>
      <c r="CC1561" s="63">
        <f t="shared" si="646"/>
        <v>21178</v>
      </c>
      <c r="CD1561" s="129"/>
      <c r="CE1561" s="63">
        <v>43</v>
      </c>
    </row>
    <row r="1562" spans="1:83" ht="15" hidden="1" customHeight="1" outlineLevel="1">
      <c r="A1562" t="s">
        <v>1604</v>
      </c>
      <c r="B1562" t="s">
        <v>1212</v>
      </c>
      <c r="C1562" s="1">
        <f t="shared" si="637"/>
        <v>24774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0</v>
      </c>
      <c r="G1562" s="129">
        <f t="shared" si="635"/>
        <v>13185</v>
      </c>
      <c r="H1562" s="134">
        <f t="shared" si="636"/>
        <v>0.53221118914991528</v>
      </c>
      <c r="I1562" s="2"/>
      <c r="J1562" s="2">
        <f t="shared" si="638"/>
        <v>0.22765802857834827</v>
      </c>
      <c r="K1562" s="2">
        <f t="shared" si="639"/>
        <v>0.75986921772826355</v>
      </c>
      <c r="L1562" s="2">
        <f t="shared" si="640"/>
        <v>0</v>
      </c>
      <c r="M1562" s="2">
        <f t="shared" si="641"/>
        <v>1.2472753693388183E-2</v>
      </c>
      <c r="N1562" s="63">
        <v>5640</v>
      </c>
      <c r="O1562" s="63">
        <v>18825</v>
      </c>
      <c r="P1562" s="63">
        <v>0</v>
      </c>
      <c r="Q1562" s="63">
        <v>254</v>
      </c>
      <c r="R1562" s="63">
        <v>32</v>
      </c>
      <c r="S1562" s="63">
        <v>23</v>
      </c>
      <c r="T1562" s="63">
        <v>0</v>
      </c>
      <c r="U1562" s="63">
        <v>0</v>
      </c>
      <c r="V1562" s="63">
        <v>0</v>
      </c>
      <c r="W1562" s="63">
        <v>0</v>
      </c>
      <c r="X1562" s="63">
        <v>0</v>
      </c>
      <c r="Y1562" s="63">
        <v>0</v>
      </c>
      <c r="Z1562" s="63">
        <v>0</v>
      </c>
      <c r="AA1562" s="63">
        <v>0</v>
      </c>
      <c r="AB1562" s="63">
        <v>0</v>
      </c>
      <c r="AC1562" s="63">
        <v>0</v>
      </c>
      <c r="AD1562" s="63">
        <v>0</v>
      </c>
      <c r="AE1562" s="63">
        <v>0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0</v>
      </c>
      <c r="AP1562" s="63">
        <v>0</v>
      </c>
      <c r="AQ1562" s="63">
        <v>0</v>
      </c>
      <c r="AR1562" s="63">
        <v>0</v>
      </c>
      <c r="AS1562" s="63">
        <v>0</v>
      </c>
      <c r="AT1562" s="63">
        <v>0</v>
      </c>
      <c r="AU1562" s="63">
        <v>0</v>
      </c>
      <c r="AV1562" s="63">
        <v>0</v>
      </c>
      <c r="AW1562" s="63">
        <v>0</v>
      </c>
      <c r="AX1562" s="63">
        <v>0</v>
      </c>
      <c r="AY1562" s="63">
        <v>0</v>
      </c>
      <c r="BA1562" s="5">
        <f>IF(Q1562&gt;0,RANK(Q1562,(N1562:P1562,Q1562:AE1562)),0)</f>
        <v>3</v>
      </c>
      <c r="BB1562" s="5">
        <f>IF(R1562&gt;0,RANK(R1562,(N1562:P1562,Q1562:AE1562)),0)</f>
        <v>4</v>
      </c>
      <c r="BC1562" s="5">
        <f>IF(T1562&gt;0,RANK(T1562,(N1562:P1562,Q1562:AE1562)),0)</f>
        <v>0</v>
      </c>
      <c r="BD1562" s="5">
        <f>IF(S1562&gt;0,RANK(S1562,(N1562:P1562,Q1562:AE1562)),0)</f>
        <v>5</v>
      </c>
      <c r="BE1562" s="2">
        <f t="shared" si="642"/>
        <v>1.0252684265762493E-2</v>
      </c>
      <c r="BF1562" s="2">
        <f t="shared" si="643"/>
        <v>1.2916767578913376E-3</v>
      </c>
      <c r="BG1562" s="2">
        <f t="shared" si="644"/>
        <v>0</v>
      </c>
      <c r="BH1562" s="2">
        <f t="shared" si="645"/>
        <v>9.2839266973439901E-4</v>
      </c>
      <c r="BJ1562" t="s">
        <v>1604</v>
      </c>
      <c r="BK1562" t="s">
        <v>1212</v>
      </c>
      <c r="BN1562" s="112">
        <v>29</v>
      </c>
      <c r="BO1562" s="114">
        <v>29</v>
      </c>
      <c r="BP1562" s="118">
        <f t="shared" si="625"/>
        <v>29029</v>
      </c>
      <c r="BQ1562" s="118">
        <f t="shared" si="624"/>
        <v>29029</v>
      </c>
      <c r="BR1562" s="5" t="s">
        <v>3151</v>
      </c>
      <c r="CC1562" s="63">
        <f t="shared" si="646"/>
        <v>24774</v>
      </c>
      <c r="CD1562" s="129"/>
      <c r="CE1562" s="63">
        <v>0</v>
      </c>
    </row>
    <row r="1563" spans="1:83" ht="15" hidden="1" customHeight="1" outlineLevel="1">
      <c r="A1563" t="s">
        <v>2428</v>
      </c>
      <c r="B1563" t="s">
        <v>1212</v>
      </c>
      <c r="C1563" s="1">
        <f t="shared" si="637"/>
        <v>40386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0</v>
      </c>
      <c r="G1563" s="129">
        <f t="shared" si="635"/>
        <v>18135</v>
      </c>
      <c r="H1563" s="134">
        <f t="shared" si="636"/>
        <v>0.44904174714009804</v>
      </c>
      <c r="I1563" s="2"/>
      <c r="J1563" s="2">
        <f t="shared" si="638"/>
        <v>0.2658842173030258</v>
      </c>
      <c r="K1563" s="2">
        <f t="shared" si="639"/>
        <v>0.71492596444312384</v>
      </c>
      <c r="L1563" s="2">
        <f t="shared" si="640"/>
        <v>0</v>
      </c>
      <c r="M1563" s="2">
        <f t="shared" si="641"/>
        <v>1.9189818253850355E-2</v>
      </c>
      <c r="N1563" s="63">
        <v>10738</v>
      </c>
      <c r="O1563" s="63">
        <v>28873</v>
      </c>
      <c r="P1563" s="63">
        <v>0</v>
      </c>
      <c r="Q1563" s="63">
        <v>519</v>
      </c>
      <c r="R1563" s="63">
        <v>84</v>
      </c>
      <c r="S1563" s="63">
        <v>38</v>
      </c>
      <c r="T1563" s="63">
        <v>0</v>
      </c>
      <c r="U1563" s="63">
        <v>0</v>
      </c>
      <c r="V1563" s="63">
        <v>0</v>
      </c>
      <c r="W1563" s="63">
        <v>134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0</v>
      </c>
      <c r="AE1563" s="63">
        <v>0</v>
      </c>
      <c r="AF1563" s="63">
        <v>0</v>
      </c>
      <c r="AG1563" s="63">
        <v>0</v>
      </c>
      <c r="AH1563" s="63">
        <v>0</v>
      </c>
      <c r="AI1563" s="63">
        <v>0</v>
      </c>
      <c r="AJ1563" s="63">
        <v>0</v>
      </c>
      <c r="AK1563" s="63">
        <v>0</v>
      </c>
      <c r="AL1563" s="63">
        <v>0</v>
      </c>
      <c r="AM1563" s="63">
        <v>0</v>
      </c>
      <c r="AN1563" s="63">
        <v>0</v>
      </c>
      <c r="AO1563" s="63">
        <v>0</v>
      </c>
      <c r="AP1563" s="63">
        <v>0</v>
      </c>
      <c r="AQ1563" s="63">
        <v>0</v>
      </c>
      <c r="AR1563" s="63">
        <v>0</v>
      </c>
      <c r="AS1563" s="63">
        <v>0</v>
      </c>
      <c r="AT1563" s="63">
        <v>0</v>
      </c>
      <c r="AU1563" s="63">
        <v>0</v>
      </c>
      <c r="AV1563" s="63">
        <v>0</v>
      </c>
      <c r="AW1563" s="63">
        <v>0</v>
      </c>
      <c r="AX1563" s="63">
        <v>0</v>
      </c>
      <c r="AY1563" s="63">
        <v>0</v>
      </c>
      <c r="BA1563" s="5">
        <f>IF(Q1563&gt;0,RANK(Q1563,(N1563:P1563,Q1563:AE1563)),0)</f>
        <v>3</v>
      </c>
      <c r="BB1563" s="5">
        <f>IF(R1563&gt;0,RANK(R1563,(N1563:P1563,Q1563:AE1563)),0)</f>
        <v>5</v>
      </c>
      <c r="BC1563" s="5">
        <f>IF(T1563&gt;0,RANK(T1563,(N1563:P1563,Q1563:AE1563)),0)</f>
        <v>0</v>
      </c>
      <c r="BD1563" s="5">
        <f>IF(S1563&gt;0,RANK(S1563,(N1563:P1563,Q1563:AE1563)),0)</f>
        <v>6</v>
      </c>
      <c r="BE1563" s="2">
        <f t="shared" si="642"/>
        <v>1.2850987966126876E-2</v>
      </c>
      <c r="BF1563" s="2">
        <f t="shared" si="643"/>
        <v>2.0799286881592631E-3</v>
      </c>
      <c r="BG1563" s="2">
        <f t="shared" si="644"/>
        <v>0</v>
      </c>
      <c r="BH1563" s="2">
        <f t="shared" si="645"/>
        <v>9.4092012083395237E-4</v>
      </c>
      <c r="BJ1563" t="s">
        <v>2428</v>
      </c>
      <c r="BK1563" t="s">
        <v>1212</v>
      </c>
      <c r="BL1563">
        <v>8</v>
      </c>
      <c r="BN1563" s="112">
        <v>29</v>
      </c>
      <c r="BO1563" s="114">
        <v>31</v>
      </c>
      <c r="BP1563" s="118">
        <f t="shared" si="625"/>
        <v>29031</v>
      </c>
      <c r="BQ1563" s="118">
        <f t="shared" si="624"/>
        <v>29031</v>
      </c>
      <c r="BR1563" s="5" t="s">
        <v>3151</v>
      </c>
      <c r="CC1563" s="63">
        <f t="shared" si="646"/>
        <v>40386</v>
      </c>
      <c r="CE1563" s="63">
        <v>134</v>
      </c>
    </row>
    <row r="1564" spans="1:83" ht="15" hidden="1" customHeight="1" outlineLevel="1">
      <c r="A1564" t="s">
        <v>1674</v>
      </c>
      <c r="B1564" t="s">
        <v>1212</v>
      </c>
      <c r="C1564" s="1">
        <f t="shared" si="637"/>
        <v>4540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29">
        <f t="shared" si="635"/>
        <v>2921</v>
      </c>
      <c r="H1564" s="134">
        <f t="shared" si="636"/>
        <v>0.64339207048458147</v>
      </c>
      <c r="I1564" s="2"/>
      <c r="J1564" s="2">
        <f t="shared" si="638"/>
        <v>0.17290748898678415</v>
      </c>
      <c r="K1564" s="2">
        <f t="shared" si="639"/>
        <v>0.81629955947136568</v>
      </c>
      <c r="L1564" s="2">
        <f t="shared" si="640"/>
        <v>0</v>
      </c>
      <c r="M1564" s="2">
        <f t="shared" si="641"/>
        <v>1.0792951541850226E-2</v>
      </c>
      <c r="N1564" s="63">
        <v>785</v>
      </c>
      <c r="O1564" s="63">
        <v>3706</v>
      </c>
      <c r="P1564" s="63">
        <v>0</v>
      </c>
      <c r="Q1564" s="63">
        <v>32</v>
      </c>
      <c r="R1564" s="63">
        <v>6</v>
      </c>
      <c r="S1564" s="63">
        <v>2</v>
      </c>
      <c r="T1564" s="63">
        <v>0</v>
      </c>
      <c r="U1564" s="63">
        <v>0</v>
      </c>
      <c r="V1564" s="63">
        <v>0</v>
      </c>
      <c r="W1564" s="63">
        <v>9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0</v>
      </c>
      <c r="AD1564" s="63">
        <v>0</v>
      </c>
      <c r="AE1564" s="63">
        <v>0</v>
      </c>
      <c r="AF1564" s="63">
        <v>0</v>
      </c>
      <c r="AG1564" s="63">
        <v>0</v>
      </c>
      <c r="AH1564" s="63">
        <v>0</v>
      </c>
      <c r="AI1564" s="63">
        <v>0</v>
      </c>
      <c r="AJ1564" s="63">
        <v>0</v>
      </c>
      <c r="AK1564" s="63">
        <v>0</v>
      </c>
      <c r="AL1564" s="63">
        <v>0</v>
      </c>
      <c r="AM1564" s="63">
        <v>0</v>
      </c>
      <c r="AN1564" s="63">
        <v>0</v>
      </c>
      <c r="AO1564" s="63">
        <v>0</v>
      </c>
      <c r="AP1564" s="63">
        <v>0</v>
      </c>
      <c r="AQ1564" s="63">
        <v>0</v>
      </c>
      <c r="AR1564" s="63">
        <v>0</v>
      </c>
      <c r="AS1564" s="63">
        <v>0</v>
      </c>
      <c r="AT1564" s="63">
        <v>0</v>
      </c>
      <c r="AU1564" s="63">
        <v>0</v>
      </c>
      <c r="AV1564" s="63">
        <v>0</v>
      </c>
      <c r="AW1564" s="63">
        <v>0</v>
      </c>
      <c r="AX1564" s="63">
        <v>0</v>
      </c>
      <c r="AY1564" s="63">
        <v>0</v>
      </c>
      <c r="BA1564" s="5">
        <f>IF(Q1564&gt;0,RANK(Q1564,(N1564:P1564,Q1564:AE1564)),0)</f>
        <v>3</v>
      </c>
      <c r="BB1564" s="5">
        <f>IF(R1564&gt;0,RANK(R1564,(N1564:P1564,Q1564:AE1564)),0)</f>
        <v>5</v>
      </c>
      <c r="BC1564" s="5">
        <f>IF(T1564&gt;0,RANK(T1564,(N1564:P1564,Q1564:AE1564)),0)</f>
        <v>0</v>
      </c>
      <c r="BD1564" s="5">
        <f>IF(S1564&gt;0,RANK(S1564,(N1564:P1564,Q1564:AE1564)),0)</f>
        <v>6</v>
      </c>
      <c r="BE1564" s="2">
        <f t="shared" si="642"/>
        <v>7.048458149779736E-3</v>
      </c>
      <c r="BF1564" s="2">
        <f t="shared" si="643"/>
        <v>1.3215859030837004E-3</v>
      </c>
      <c r="BG1564" s="2">
        <f t="shared" si="644"/>
        <v>0</v>
      </c>
      <c r="BH1564" s="2">
        <f t="shared" si="645"/>
        <v>4.405286343612335E-4</v>
      </c>
      <c r="BJ1564" t="s">
        <v>1674</v>
      </c>
      <c r="BK1564" t="s">
        <v>1212</v>
      </c>
      <c r="BL1564">
        <v>6</v>
      </c>
      <c r="BN1564" s="112">
        <v>29</v>
      </c>
      <c r="BO1564" s="114">
        <v>33</v>
      </c>
      <c r="BP1564" s="118">
        <f t="shared" si="625"/>
        <v>29033</v>
      </c>
      <c r="BQ1564" s="118">
        <f t="shared" si="624"/>
        <v>29033</v>
      </c>
      <c r="BR1564" s="5" t="s">
        <v>3151</v>
      </c>
      <c r="CC1564" s="63">
        <f t="shared" si="646"/>
        <v>4540</v>
      </c>
      <c r="CE1564" s="63">
        <v>9</v>
      </c>
    </row>
    <row r="1565" spans="1:83" ht="15" hidden="1" customHeight="1" outlineLevel="1">
      <c r="A1565" t="s">
        <v>1841</v>
      </c>
      <c r="B1565" t="s">
        <v>1212</v>
      </c>
      <c r="C1565" s="1">
        <f t="shared" si="637"/>
        <v>2906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0</v>
      </c>
      <c r="G1565" s="129">
        <f t="shared" si="635"/>
        <v>2033</v>
      </c>
      <c r="H1565" s="134">
        <f t="shared" si="636"/>
        <v>0.69958706125258086</v>
      </c>
      <c r="I1565" s="2"/>
      <c r="J1565" s="2">
        <f t="shared" si="638"/>
        <v>0.14384033035099794</v>
      </c>
      <c r="K1565" s="2">
        <f t="shared" si="639"/>
        <v>0.84342739160357882</v>
      </c>
      <c r="L1565" s="2">
        <f t="shared" si="640"/>
        <v>0</v>
      </c>
      <c r="M1565" s="2">
        <f t="shared" si="641"/>
        <v>1.2732278045423207E-2</v>
      </c>
      <c r="N1565" s="63">
        <v>418</v>
      </c>
      <c r="O1565" s="63">
        <v>2451</v>
      </c>
      <c r="P1565" s="63">
        <v>0</v>
      </c>
      <c r="Q1565" s="63">
        <v>18</v>
      </c>
      <c r="R1565" s="63">
        <v>6</v>
      </c>
      <c r="S1565" s="63">
        <v>4</v>
      </c>
      <c r="T1565" s="63">
        <v>0</v>
      </c>
      <c r="U1565" s="63">
        <v>0</v>
      </c>
      <c r="V1565" s="63">
        <v>0</v>
      </c>
      <c r="W1565" s="63">
        <v>9</v>
      </c>
      <c r="X1565" s="63">
        <v>0</v>
      </c>
      <c r="Y1565" s="63">
        <v>0</v>
      </c>
      <c r="Z1565" s="63">
        <v>0</v>
      </c>
      <c r="AA1565" s="63">
        <v>0</v>
      </c>
      <c r="AB1565" s="63">
        <v>0</v>
      </c>
      <c r="AC1565" s="63">
        <v>0</v>
      </c>
      <c r="AD1565" s="63">
        <v>0</v>
      </c>
      <c r="AE1565" s="63">
        <v>0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0</v>
      </c>
      <c r="AL1565" s="63">
        <v>0</v>
      </c>
      <c r="AM1565" s="63">
        <v>0</v>
      </c>
      <c r="AN1565" s="63">
        <v>0</v>
      </c>
      <c r="AO1565" s="63">
        <v>0</v>
      </c>
      <c r="AP1565" s="63">
        <v>0</v>
      </c>
      <c r="AQ1565" s="63">
        <v>0</v>
      </c>
      <c r="AR1565" s="63">
        <v>0</v>
      </c>
      <c r="AS1565" s="63">
        <v>0</v>
      </c>
      <c r="AT1565" s="63">
        <v>0</v>
      </c>
      <c r="AU1565" s="63">
        <v>0</v>
      </c>
      <c r="AV1565" s="63">
        <v>0</v>
      </c>
      <c r="AW1565" s="63">
        <v>0</v>
      </c>
      <c r="AX1565" s="63">
        <v>0</v>
      </c>
      <c r="AY1565" s="63">
        <v>0</v>
      </c>
      <c r="BA1565" s="5">
        <f>IF(Q1565&gt;0,RANK(Q1565,(N1565:P1565,Q1565:AE1565)),0)</f>
        <v>3</v>
      </c>
      <c r="BB1565" s="5">
        <f>IF(R1565&gt;0,RANK(R1565,(N1565:P1565,Q1565:AE1565)),0)</f>
        <v>5</v>
      </c>
      <c r="BC1565" s="5">
        <f>IF(T1565&gt;0,RANK(T1565,(N1565:P1565,Q1565:AE1565)),0)</f>
        <v>0</v>
      </c>
      <c r="BD1565" s="5">
        <f>IF(S1565&gt;0,RANK(S1565,(N1565:P1565,Q1565:AE1565)),0)</f>
        <v>6</v>
      </c>
      <c r="BE1565" s="2">
        <f t="shared" si="642"/>
        <v>6.1940812112869928E-3</v>
      </c>
      <c r="BF1565" s="2">
        <f t="shared" si="643"/>
        <v>2.0646937370956643E-3</v>
      </c>
      <c r="BG1565" s="2">
        <f t="shared" si="644"/>
        <v>0</v>
      </c>
      <c r="BH1565" s="2">
        <f t="shared" si="645"/>
        <v>1.3764624913971094E-3</v>
      </c>
      <c r="BJ1565" t="s">
        <v>1841</v>
      </c>
      <c r="BK1565" t="s">
        <v>1212</v>
      </c>
      <c r="BL1565">
        <v>8</v>
      </c>
      <c r="BN1565" s="112">
        <v>29</v>
      </c>
      <c r="BO1565" s="114">
        <v>35</v>
      </c>
      <c r="BP1565" s="118">
        <f t="shared" si="625"/>
        <v>29035</v>
      </c>
      <c r="BQ1565" s="118">
        <f t="shared" si="624"/>
        <v>29035</v>
      </c>
      <c r="BR1565" s="5" t="s">
        <v>3151</v>
      </c>
      <c r="CC1565" s="63">
        <f t="shared" si="646"/>
        <v>2906</v>
      </c>
      <c r="CE1565" s="63">
        <v>9</v>
      </c>
    </row>
    <row r="1566" spans="1:83" ht="15" hidden="1" customHeight="1" outlineLevel="1">
      <c r="A1566" t="s">
        <v>339</v>
      </c>
      <c r="B1566" t="s">
        <v>1212</v>
      </c>
      <c r="C1566" s="1">
        <f t="shared" si="637"/>
        <v>57551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0</v>
      </c>
      <c r="G1566" s="129">
        <f t="shared" si="635"/>
        <v>18137</v>
      </c>
      <c r="H1566" s="134">
        <f t="shared" si="636"/>
        <v>0.31514656565481053</v>
      </c>
      <c r="I1566" s="2"/>
      <c r="J1566" s="2">
        <f t="shared" si="638"/>
        <v>0.33075011728727566</v>
      </c>
      <c r="K1566" s="2">
        <f t="shared" si="639"/>
        <v>0.64589668294208613</v>
      </c>
      <c r="L1566" s="2">
        <f t="shared" si="640"/>
        <v>0</v>
      </c>
      <c r="M1566" s="2">
        <f t="shared" si="641"/>
        <v>2.3353199770638211E-2</v>
      </c>
      <c r="N1566" s="63">
        <v>19035</v>
      </c>
      <c r="O1566" s="63">
        <v>37172</v>
      </c>
      <c r="P1566" s="63">
        <v>0</v>
      </c>
      <c r="Q1566" s="63">
        <v>907</v>
      </c>
      <c r="R1566" s="63">
        <v>162</v>
      </c>
      <c r="S1566" s="63">
        <v>79</v>
      </c>
      <c r="T1566" s="63">
        <v>0</v>
      </c>
      <c r="U1566" s="63">
        <v>0</v>
      </c>
      <c r="V1566" s="63">
        <v>0</v>
      </c>
      <c r="W1566" s="63">
        <v>196</v>
      </c>
      <c r="X1566" s="63">
        <v>0</v>
      </c>
      <c r="Y1566" s="63">
        <v>0</v>
      </c>
      <c r="Z1566" s="63">
        <v>0</v>
      </c>
      <c r="AA1566" s="63">
        <v>0</v>
      </c>
      <c r="AB1566" s="63">
        <v>0</v>
      </c>
      <c r="AC1566" s="63">
        <v>0</v>
      </c>
      <c r="AD1566" s="63">
        <v>0</v>
      </c>
      <c r="AE1566" s="63">
        <v>0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0</v>
      </c>
      <c r="AO1566" s="63">
        <v>0</v>
      </c>
      <c r="AP1566" s="63">
        <v>0</v>
      </c>
      <c r="AQ1566" s="63">
        <v>0</v>
      </c>
      <c r="AR1566" s="63">
        <v>0</v>
      </c>
      <c r="AS1566" s="63">
        <v>0</v>
      </c>
      <c r="AT1566" s="63">
        <v>0</v>
      </c>
      <c r="AU1566" s="63">
        <v>0</v>
      </c>
      <c r="AV1566" s="63">
        <v>0</v>
      </c>
      <c r="AW1566" s="63">
        <v>0</v>
      </c>
      <c r="AX1566" s="63">
        <v>0</v>
      </c>
      <c r="AY1566" s="63">
        <v>0</v>
      </c>
      <c r="BA1566" s="5">
        <f>IF(Q1566&gt;0,RANK(Q1566,(N1566:P1566,Q1566:AE1566)),0)</f>
        <v>3</v>
      </c>
      <c r="BB1566" s="5">
        <f>IF(R1566&gt;0,RANK(R1566,(N1566:P1566,Q1566:AE1566)),0)</f>
        <v>5</v>
      </c>
      <c r="BC1566" s="5">
        <f>IF(T1566&gt;0,RANK(T1566,(N1566:P1566,Q1566:AE1566)),0)</f>
        <v>0</v>
      </c>
      <c r="BD1566" s="5">
        <f>IF(S1566&gt;0,RANK(S1566,(N1566:P1566,Q1566:AE1566)),0)</f>
        <v>6</v>
      </c>
      <c r="BE1566" s="2">
        <f t="shared" si="642"/>
        <v>1.5759934666643497E-2</v>
      </c>
      <c r="BF1566" s="2">
        <f t="shared" si="643"/>
        <v>2.8148946152108563E-3</v>
      </c>
      <c r="BG1566" s="2">
        <f t="shared" si="644"/>
        <v>0</v>
      </c>
      <c r="BH1566" s="2">
        <f t="shared" si="645"/>
        <v>1.3726955222324547E-3</v>
      </c>
      <c r="BJ1566" t="s">
        <v>339</v>
      </c>
      <c r="BK1566" t="s">
        <v>1212</v>
      </c>
      <c r="BL1566">
        <v>4</v>
      </c>
      <c r="BN1566" s="112">
        <v>29</v>
      </c>
      <c r="BO1566" s="114">
        <v>37</v>
      </c>
      <c r="BP1566" s="118">
        <f t="shared" si="625"/>
        <v>29037</v>
      </c>
      <c r="BQ1566" s="118">
        <f t="shared" si="624"/>
        <v>29037</v>
      </c>
      <c r="BR1566" s="5" t="s">
        <v>3151</v>
      </c>
      <c r="CC1566" s="63">
        <f t="shared" si="646"/>
        <v>57551</v>
      </c>
      <c r="CD1566" s="129"/>
      <c r="CE1566" s="63">
        <v>196</v>
      </c>
    </row>
    <row r="1567" spans="1:83" ht="15" hidden="1" customHeight="1" outlineLevel="1">
      <c r="A1567" t="s">
        <v>1030</v>
      </c>
      <c r="B1567" t="s">
        <v>1212</v>
      </c>
      <c r="C1567" s="1">
        <f t="shared" si="637"/>
        <v>7039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0</v>
      </c>
      <c r="G1567" s="129">
        <f t="shared" si="635"/>
        <v>4643</v>
      </c>
      <c r="H1567" s="134">
        <f t="shared" si="636"/>
        <v>0.65961074016195487</v>
      </c>
      <c r="I1567" s="2"/>
      <c r="J1567" s="2">
        <f t="shared" si="638"/>
        <v>0.16238102003125443</v>
      </c>
      <c r="K1567" s="2">
        <f t="shared" si="639"/>
        <v>0.8219917601932093</v>
      </c>
      <c r="L1567" s="2">
        <f t="shared" si="640"/>
        <v>0</v>
      </c>
      <c r="M1567" s="2">
        <f t="shared" si="641"/>
        <v>1.5627219775536272E-2</v>
      </c>
      <c r="N1567" s="63">
        <v>1143</v>
      </c>
      <c r="O1567" s="63">
        <v>5786</v>
      </c>
      <c r="P1567" s="63">
        <v>0</v>
      </c>
      <c r="Q1567" s="63">
        <v>80</v>
      </c>
      <c r="R1567" s="63">
        <v>13</v>
      </c>
      <c r="S1567" s="63">
        <v>17</v>
      </c>
      <c r="T1567" s="63">
        <v>0</v>
      </c>
      <c r="U1567" s="63">
        <v>0</v>
      </c>
      <c r="V1567" s="63">
        <v>0</v>
      </c>
      <c r="W1567" s="63">
        <v>0</v>
      </c>
      <c r="X1567" s="63">
        <v>0</v>
      </c>
      <c r="Y1567" s="63">
        <v>0</v>
      </c>
      <c r="Z1567" s="63">
        <v>0</v>
      </c>
      <c r="AA1567" s="63">
        <v>0</v>
      </c>
      <c r="AB1567" s="63">
        <v>0</v>
      </c>
      <c r="AC1567" s="63">
        <v>0</v>
      </c>
      <c r="AD1567" s="63">
        <v>0</v>
      </c>
      <c r="AE1567" s="63">
        <v>0</v>
      </c>
      <c r="AF1567" s="63">
        <v>0</v>
      </c>
      <c r="AG1567" s="63">
        <v>0</v>
      </c>
      <c r="AH1567" s="63">
        <v>0</v>
      </c>
      <c r="AI1567" s="63">
        <v>0</v>
      </c>
      <c r="AJ1567" s="63">
        <v>0</v>
      </c>
      <c r="AK1567" s="63">
        <v>0</v>
      </c>
      <c r="AL1567" s="63">
        <v>0</v>
      </c>
      <c r="AM1567" s="63">
        <v>0</v>
      </c>
      <c r="AN1567" s="63">
        <v>0</v>
      </c>
      <c r="AO1567" s="63">
        <v>0</v>
      </c>
      <c r="AP1567" s="63">
        <v>0</v>
      </c>
      <c r="AQ1567" s="63">
        <v>0</v>
      </c>
      <c r="AR1567" s="63">
        <v>0</v>
      </c>
      <c r="AS1567" s="63">
        <v>0</v>
      </c>
      <c r="AT1567" s="63">
        <v>0</v>
      </c>
      <c r="AU1567" s="63">
        <v>0</v>
      </c>
      <c r="AV1567" s="63">
        <v>0</v>
      </c>
      <c r="AW1567" s="63">
        <v>0</v>
      </c>
      <c r="AX1567" s="63">
        <v>0</v>
      </c>
      <c r="AY1567" s="63">
        <v>0</v>
      </c>
      <c r="BA1567" s="5">
        <f>IF(Q1567&gt;0,RANK(Q1567,(N1567:P1567,Q1567:AE1567)),0)</f>
        <v>3</v>
      </c>
      <c r="BB1567" s="5">
        <f>IF(R1567&gt;0,RANK(R1567,(N1567:P1567,Q1567:AE1567)),0)</f>
        <v>5</v>
      </c>
      <c r="BC1567" s="5">
        <f>IF(T1567&gt;0,RANK(T1567,(N1567:P1567,Q1567:AE1567)),0)</f>
        <v>0</v>
      </c>
      <c r="BD1567" s="5">
        <f>IF(S1567&gt;0,RANK(S1567,(N1567:P1567,Q1567:AE1567)),0)</f>
        <v>4</v>
      </c>
      <c r="BE1567" s="2">
        <f t="shared" si="642"/>
        <v>1.1365250745844581E-2</v>
      </c>
      <c r="BF1567" s="2">
        <f t="shared" si="643"/>
        <v>1.8468532461997443E-3</v>
      </c>
      <c r="BG1567" s="2">
        <f t="shared" si="644"/>
        <v>0</v>
      </c>
      <c r="BH1567" s="2">
        <f t="shared" si="645"/>
        <v>2.4151157834919734E-3</v>
      </c>
      <c r="BJ1567" t="s">
        <v>1030</v>
      </c>
      <c r="BK1567" t="s">
        <v>1212</v>
      </c>
      <c r="BL1567">
        <v>4</v>
      </c>
      <c r="BN1567" s="112">
        <v>29</v>
      </c>
      <c r="BO1567" s="114">
        <v>39</v>
      </c>
      <c r="BP1567" s="118">
        <f t="shared" si="625"/>
        <v>29039</v>
      </c>
      <c r="BQ1567" s="118">
        <f t="shared" si="624"/>
        <v>29039</v>
      </c>
      <c r="BR1567" s="5" t="s">
        <v>3151</v>
      </c>
      <c r="CC1567" s="63">
        <f t="shared" si="646"/>
        <v>7039</v>
      </c>
      <c r="CD1567" s="130"/>
      <c r="CE1567" s="63">
        <v>0</v>
      </c>
    </row>
    <row r="1568" spans="1:83" ht="15" hidden="1" customHeight="1" outlineLevel="1">
      <c r="A1568" t="s">
        <v>3146</v>
      </c>
      <c r="B1568" t="s">
        <v>1212</v>
      </c>
      <c r="C1568" s="1">
        <f t="shared" si="637"/>
        <v>4076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0</v>
      </c>
      <c r="G1568" s="129">
        <f t="shared" si="635"/>
        <v>2193</v>
      </c>
      <c r="H1568" s="134">
        <f t="shared" si="636"/>
        <v>0.53802747791952898</v>
      </c>
      <c r="I1568" s="2"/>
      <c r="J1568" s="2">
        <f t="shared" si="638"/>
        <v>0.22473012757605496</v>
      </c>
      <c r="K1568" s="2">
        <f t="shared" si="639"/>
        <v>0.76275760549558391</v>
      </c>
      <c r="L1568" s="2">
        <f t="shared" si="640"/>
        <v>0</v>
      </c>
      <c r="M1568" s="2">
        <f t="shared" si="641"/>
        <v>1.251226692836116E-2</v>
      </c>
      <c r="N1568" s="63">
        <v>916</v>
      </c>
      <c r="O1568" s="63">
        <v>3109</v>
      </c>
      <c r="P1568" s="63">
        <v>0</v>
      </c>
      <c r="Q1568" s="63">
        <v>40</v>
      </c>
      <c r="R1568" s="63">
        <v>4</v>
      </c>
      <c r="S1568" s="63">
        <v>5</v>
      </c>
      <c r="T1568" s="63">
        <v>0</v>
      </c>
      <c r="U1568" s="63">
        <v>0</v>
      </c>
      <c r="V1568" s="63">
        <v>0</v>
      </c>
      <c r="W1568" s="63">
        <v>2</v>
      </c>
      <c r="X1568" s="63">
        <v>0</v>
      </c>
      <c r="Y1568" s="63">
        <v>0</v>
      </c>
      <c r="Z1568" s="63">
        <v>0</v>
      </c>
      <c r="AA1568" s="63">
        <v>0</v>
      </c>
      <c r="AB1568" s="63">
        <v>0</v>
      </c>
      <c r="AC1568" s="63">
        <v>0</v>
      </c>
      <c r="AD1568" s="63">
        <v>0</v>
      </c>
      <c r="AE1568" s="63">
        <v>0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0</v>
      </c>
      <c r="AO1568" s="63">
        <v>0</v>
      </c>
      <c r="AP1568" s="63">
        <v>0</v>
      </c>
      <c r="AQ1568" s="63">
        <v>0</v>
      </c>
      <c r="AR1568" s="63">
        <v>0</v>
      </c>
      <c r="AS1568" s="63">
        <v>0</v>
      </c>
      <c r="AT1568" s="63">
        <v>0</v>
      </c>
      <c r="AU1568" s="63">
        <v>0</v>
      </c>
      <c r="AV1568" s="63">
        <v>0</v>
      </c>
      <c r="AW1568" s="63">
        <v>0</v>
      </c>
      <c r="AX1568" s="63">
        <v>0</v>
      </c>
      <c r="AY1568" s="63">
        <v>0</v>
      </c>
      <c r="BA1568" s="5">
        <f>IF(Q1568&gt;0,RANK(Q1568,(N1568:P1568,Q1568:AE1568)),0)</f>
        <v>3</v>
      </c>
      <c r="BB1568" s="5">
        <f>IF(R1568&gt;0,RANK(R1568,(N1568:P1568,Q1568:AE1568)),0)</f>
        <v>5</v>
      </c>
      <c r="BC1568" s="5">
        <f>IF(T1568&gt;0,RANK(T1568,(N1568:P1568,Q1568:AE1568)),0)</f>
        <v>0</v>
      </c>
      <c r="BD1568" s="5">
        <f>IF(S1568&gt;0,RANK(S1568,(N1568:P1568,Q1568:AE1568)),0)</f>
        <v>4</v>
      </c>
      <c r="BE1568" s="2">
        <f t="shared" si="642"/>
        <v>9.8135426889106973E-3</v>
      </c>
      <c r="BF1568" s="2">
        <f t="shared" si="643"/>
        <v>9.813542688910696E-4</v>
      </c>
      <c r="BG1568" s="2">
        <f t="shared" si="644"/>
        <v>0</v>
      </c>
      <c r="BH1568" s="2">
        <f t="shared" si="645"/>
        <v>1.2266928361138372E-3</v>
      </c>
      <c r="BJ1568" t="s">
        <v>3146</v>
      </c>
      <c r="BK1568" t="s">
        <v>1212</v>
      </c>
      <c r="BL1568">
        <v>6</v>
      </c>
      <c r="BN1568" s="112">
        <v>29</v>
      </c>
      <c r="BO1568" s="114">
        <v>41</v>
      </c>
      <c r="BP1568" s="118">
        <f t="shared" si="625"/>
        <v>29041</v>
      </c>
      <c r="BQ1568" s="118">
        <f t="shared" si="624"/>
        <v>29041</v>
      </c>
      <c r="BR1568" s="5" t="s">
        <v>3151</v>
      </c>
      <c r="CC1568" s="63">
        <f t="shared" si="646"/>
        <v>4076</v>
      </c>
      <c r="CE1568" s="63">
        <v>2</v>
      </c>
    </row>
    <row r="1569" spans="1:83" ht="15" hidden="1" customHeight="1" outlineLevel="1">
      <c r="A1569" t="s">
        <v>2835</v>
      </c>
      <c r="B1569" t="s">
        <v>1212</v>
      </c>
      <c r="C1569" s="1">
        <f t="shared" si="637"/>
        <v>46814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0</v>
      </c>
      <c r="G1569" s="129">
        <f t="shared" si="635"/>
        <v>23778</v>
      </c>
      <c r="H1569" s="134">
        <f t="shared" si="636"/>
        <v>0.50792497970692529</v>
      </c>
      <c r="I1569" s="2"/>
      <c r="J1569" s="2">
        <f t="shared" si="638"/>
        <v>0.23766394668261631</v>
      </c>
      <c r="K1569" s="2">
        <f t="shared" si="639"/>
        <v>0.74558892638954155</v>
      </c>
      <c r="L1569" s="2">
        <f t="shared" si="640"/>
        <v>0</v>
      </c>
      <c r="M1569" s="2">
        <f t="shared" si="641"/>
        <v>1.6747126927842193E-2</v>
      </c>
      <c r="N1569" s="63">
        <v>11126</v>
      </c>
      <c r="O1569" s="63">
        <v>34904</v>
      </c>
      <c r="P1569" s="63">
        <v>0</v>
      </c>
      <c r="Q1569" s="63">
        <v>638</v>
      </c>
      <c r="R1569" s="63">
        <v>82</v>
      </c>
      <c r="S1569" s="63">
        <v>54</v>
      </c>
      <c r="T1569" s="63">
        <v>0</v>
      </c>
      <c r="U1569" s="63">
        <v>0</v>
      </c>
      <c r="V1569" s="63">
        <v>0</v>
      </c>
      <c r="W1569" s="63">
        <v>10</v>
      </c>
      <c r="X1569" s="63">
        <v>0</v>
      </c>
      <c r="Y1569" s="63">
        <v>0</v>
      </c>
      <c r="Z1569" s="63">
        <v>0</v>
      </c>
      <c r="AA1569" s="63">
        <v>0</v>
      </c>
      <c r="AB1569" s="63">
        <v>0</v>
      </c>
      <c r="AC1569" s="63">
        <v>0</v>
      </c>
      <c r="AD1569" s="63">
        <v>0</v>
      </c>
      <c r="AE1569" s="63">
        <v>0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0</v>
      </c>
      <c r="AO1569" s="63">
        <v>0</v>
      </c>
      <c r="AP1569" s="63">
        <v>0</v>
      </c>
      <c r="AQ1569" s="63">
        <v>0</v>
      </c>
      <c r="AR1569" s="63">
        <v>0</v>
      </c>
      <c r="AS1569" s="63">
        <v>0</v>
      </c>
      <c r="AT1569" s="63">
        <v>0</v>
      </c>
      <c r="AU1569" s="63">
        <v>0</v>
      </c>
      <c r="AV1569" s="63">
        <v>0</v>
      </c>
      <c r="AW1569" s="63">
        <v>0</v>
      </c>
      <c r="AX1569" s="63">
        <v>0</v>
      </c>
      <c r="AY1569" s="63">
        <v>0</v>
      </c>
      <c r="BA1569" s="5">
        <f>IF(Q1569&gt;0,RANK(Q1569,(N1569:P1569,Q1569:AE1569)),0)</f>
        <v>3</v>
      </c>
      <c r="BB1569" s="5">
        <f>IF(R1569&gt;0,RANK(R1569,(N1569:P1569,Q1569:AE1569)),0)</f>
        <v>4</v>
      </c>
      <c r="BC1569" s="5">
        <f>IF(T1569&gt;0,RANK(T1569,(N1569:P1569,Q1569:AE1569)),0)</f>
        <v>0</v>
      </c>
      <c r="BD1569" s="5">
        <f>IF(S1569&gt;0,RANK(S1569,(N1569:P1569,Q1569:AE1569)),0)</f>
        <v>5</v>
      </c>
      <c r="BE1569" s="2">
        <f t="shared" si="642"/>
        <v>1.3628401760157218E-2</v>
      </c>
      <c r="BF1569" s="2">
        <f t="shared" si="643"/>
        <v>1.7516127654120563E-3</v>
      </c>
      <c r="BG1569" s="2">
        <f t="shared" si="644"/>
        <v>0</v>
      </c>
      <c r="BH1569" s="2">
        <f t="shared" si="645"/>
        <v>1.1535010894176956E-3</v>
      </c>
      <c r="BJ1569" t="s">
        <v>2835</v>
      </c>
      <c r="BK1569" t="s">
        <v>1212</v>
      </c>
      <c r="BL1569">
        <v>7</v>
      </c>
      <c r="BN1569" s="112">
        <v>29</v>
      </c>
      <c r="BO1569" s="114">
        <v>43</v>
      </c>
      <c r="BP1569" s="118">
        <f t="shared" si="625"/>
        <v>29043</v>
      </c>
      <c r="BQ1569" s="118">
        <f t="shared" si="624"/>
        <v>29043</v>
      </c>
      <c r="BR1569" s="5" t="s">
        <v>3151</v>
      </c>
      <c r="CC1569" s="63">
        <f t="shared" si="646"/>
        <v>46814</v>
      </c>
      <c r="CE1569" s="63">
        <v>10</v>
      </c>
    </row>
    <row r="1570" spans="1:83" ht="15" hidden="1" customHeight="1" outlineLevel="1">
      <c r="A1570" t="s">
        <v>392</v>
      </c>
      <c r="B1570" t="s">
        <v>1212</v>
      </c>
      <c r="C1570" s="1">
        <f t="shared" si="637"/>
        <v>3397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29">
        <f t="shared" si="635"/>
        <v>1994</v>
      </c>
      <c r="H1570" s="134">
        <f t="shared" si="636"/>
        <v>0.58698851928171913</v>
      </c>
      <c r="I1570" s="2"/>
      <c r="J1570" s="2">
        <f t="shared" si="638"/>
        <v>0.19958787165145717</v>
      </c>
      <c r="K1570" s="2">
        <f t="shared" si="639"/>
        <v>0.78657639093317633</v>
      </c>
      <c r="L1570" s="2">
        <f t="shared" si="640"/>
        <v>0</v>
      </c>
      <c r="M1570" s="2">
        <f t="shared" si="641"/>
        <v>1.3835737415366478E-2</v>
      </c>
      <c r="N1570" s="63">
        <v>678</v>
      </c>
      <c r="O1570" s="63">
        <v>2672</v>
      </c>
      <c r="P1570" s="63">
        <v>0</v>
      </c>
      <c r="Q1570" s="63">
        <v>32</v>
      </c>
      <c r="R1570" s="63">
        <v>12</v>
      </c>
      <c r="S1570" s="63">
        <v>0</v>
      </c>
      <c r="T1570" s="63">
        <v>0</v>
      </c>
      <c r="U1570" s="63">
        <v>0</v>
      </c>
      <c r="V1570" s="63">
        <v>0</v>
      </c>
      <c r="W1570" s="63">
        <v>3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>
        <v>0</v>
      </c>
      <c r="AE1570" s="63">
        <v>0</v>
      </c>
      <c r="AF1570" s="63">
        <v>0</v>
      </c>
      <c r="AG1570" s="63">
        <v>0</v>
      </c>
      <c r="AH1570" s="63">
        <v>0</v>
      </c>
      <c r="AI1570" s="63">
        <v>0</v>
      </c>
      <c r="AJ1570" s="63">
        <v>0</v>
      </c>
      <c r="AK1570" s="63">
        <v>0</v>
      </c>
      <c r="AL1570" s="63">
        <v>0</v>
      </c>
      <c r="AM1570" s="63">
        <v>0</v>
      </c>
      <c r="AN1570" s="63">
        <v>0</v>
      </c>
      <c r="AO1570" s="63">
        <v>0</v>
      </c>
      <c r="AP1570" s="63">
        <v>0</v>
      </c>
      <c r="AQ1570" s="63">
        <v>0</v>
      </c>
      <c r="AR1570" s="63">
        <v>0</v>
      </c>
      <c r="AS1570" s="63">
        <v>0</v>
      </c>
      <c r="AT1570" s="63">
        <v>0</v>
      </c>
      <c r="AU1570" s="63">
        <v>0</v>
      </c>
      <c r="AV1570" s="63">
        <v>0</v>
      </c>
      <c r="AW1570" s="63">
        <v>0</v>
      </c>
      <c r="AX1570" s="63">
        <v>0</v>
      </c>
      <c r="AY1570" s="63">
        <v>0</v>
      </c>
      <c r="BA1570" s="5">
        <f>IF(Q1570&gt;0,RANK(Q1570,(N1570:P1570,Q1570:AE1570)),0)</f>
        <v>3</v>
      </c>
      <c r="BB1570" s="5">
        <f>IF(R1570&gt;0,RANK(R1570,(N1570:P1570,Q1570:AE1570)),0)</f>
        <v>4</v>
      </c>
      <c r="BC1570" s="5">
        <f>IF(T1570&gt;0,RANK(T1570,(N1570:P1570,Q1570:AE1570)),0)</f>
        <v>0</v>
      </c>
      <c r="BD1570" s="5">
        <f>IF(S1570&gt;0,RANK(S1570,(N1570:P1570,Q1570:AE1570)),0)</f>
        <v>0</v>
      </c>
      <c r="BE1570" s="2">
        <f t="shared" si="642"/>
        <v>9.4200765381218729E-3</v>
      </c>
      <c r="BF1570" s="2">
        <f t="shared" si="643"/>
        <v>3.5325287017957019E-3</v>
      </c>
      <c r="BG1570" s="2">
        <f t="shared" si="644"/>
        <v>0</v>
      </c>
      <c r="BH1570" s="2">
        <f t="shared" si="645"/>
        <v>0</v>
      </c>
      <c r="BJ1570" t="s">
        <v>392</v>
      </c>
      <c r="BK1570" t="s">
        <v>1212</v>
      </c>
      <c r="BL1570">
        <v>6</v>
      </c>
      <c r="BN1570" s="112">
        <v>29</v>
      </c>
      <c r="BO1570" s="114">
        <v>45</v>
      </c>
      <c r="BP1570" s="118">
        <f t="shared" si="625"/>
        <v>29045</v>
      </c>
      <c r="BQ1570" s="118">
        <f t="shared" si="624"/>
        <v>29045</v>
      </c>
      <c r="BR1570" s="5" t="s">
        <v>3151</v>
      </c>
      <c r="CC1570" s="63">
        <f t="shared" si="646"/>
        <v>3397</v>
      </c>
      <c r="CE1570" s="63">
        <v>3</v>
      </c>
    </row>
    <row r="1571" spans="1:83" ht="15" hidden="1" customHeight="1" outlineLevel="1">
      <c r="A1571" t="s">
        <v>3091</v>
      </c>
      <c r="B1571" t="s">
        <v>1212</v>
      </c>
      <c r="C1571" s="1">
        <f t="shared" si="637"/>
        <v>126618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0</v>
      </c>
      <c r="G1571" s="129">
        <f t="shared" si="635"/>
        <v>5064</v>
      </c>
      <c r="H1571" s="134">
        <f t="shared" si="636"/>
        <v>3.9994313604700751E-2</v>
      </c>
      <c r="I1571" s="2"/>
      <c r="J1571" s="2">
        <f t="shared" si="638"/>
        <v>0.47006744696646607</v>
      </c>
      <c r="K1571" s="2">
        <f t="shared" si="639"/>
        <v>0.51006176057116681</v>
      </c>
      <c r="L1571" s="2">
        <f t="shared" si="640"/>
        <v>0</v>
      </c>
      <c r="M1571" s="2">
        <f t="shared" si="641"/>
        <v>1.9870792462367115E-2</v>
      </c>
      <c r="N1571" s="63">
        <v>59519</v>
      </c>
      <c r="O1571" s="63">
        <v>64583</v>
      </c>
      <c r="P1571" s="63">
        <v>0</v>
      </c>
      <c r="Q1571" s="63">
        <v>2014</v>
      </c>
      <c r="R1571" s="63">
        <v>324</v>
      </c>
      <c r="S1571" s="63">
        <v>178</v>
      </c>
      <c r="T1571" s="63">
        <v>0</v>
      </c>
      <c r="U1571" s="63">
        <v>0</v>
      </c>
      <c r="V1571" s="63">
        <v>0</v>
      </c>
      <c r="W1571" s="63">
        <v>0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>
        <v>0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0</v>
      </c>
      <c r="AL1571" s="63">
        <v>0</v>
      </c>
      <c r="AM1571" s="63">
        <v>0</v>
      </c>
      <c r="AN1571" s="63">
        <v>0</v>
      </c>
      <c r="AO1571" s="63">
        <v>0</v>
      </c>
      <c r="AP1571" s="63">
        <v>0</v>
      </c>
      <c r="AQ1571" s="63">
        <v>0</v>
      </c>
      <c r="AR1571" s="63">
        <v>0</v>
      </c>
      <c r="AS1571" s="63">
        <v>0</v>
      </c>
      <c r="AT1571" s="63">
        <v>0</v>
      </c>
      <c r="AU1571" s="63">
        <v>0</v>
      </c>
      <c r="AV1571" s="63">
        <v>0</v>
      </c>
      <c r="AW1571" s="63">
        <v>0</v>
      </c>
      <c r="AX1571" s="63">
        <v>0</v>
      </c>
      <c r="AY1571" s="63">
        <v>0</v>
      </c>
      <c r="BA1571" s="5">
        <f>IF(Q1571&gt;0,RANK(Q1571,(N1571:P1571,Q1571:AE1571)),0)</f>
        <v>3</v>
      </c>
      <c r="BB1571" s="5">
        <f>IF(R1571&gt;0,RANK(R1571,(N1571:P1571,Q1571:AE1571)),0)</f>
        <v>4</v>
      </c>
      <c r="BC1571" s="5">
        <f>IF(T1571&gt;0,RANK(T1571,(N1571:P1571,Q1571:AE1571)),0)</f>
        <v>0</v>
      </c>
      <c r="BD1571" s="5">
        <f>IF(S1571&gt;0,RANK(S1571,(N1571:P1571,Q1571:AE1571)),0)</f>
        <v>5</v>
      </c>
      <c r="BE1571" s="2">
        <f t="shared" si="642"/>
        <v>1.590611129539244E-2</v>
      </c>
      <c r="BF1571" s="2">
        <f t="shared" si="643"/>
        <v>2.5588778846609489E-3</v>
      </c>
      <c r="BG1571" s="2">
        <f t="shared" si="644"/>
        <v>0</v>
      </c>
      <c r="BH1571" s="2">
        <f t="shared" si="645"/>
        <v>1.4058032823137312E-3</v>
      </c>
      <c r="BJ1571" t="s">
        <v>3091</v>
      </c>
      <c r="BK1571" t="s">
        <v>1212</v>
      </c>
      <c r="BN1571" s="112">
        <v>29</v>
      </c>
      <c r="BO1571" s="114">
        <v>47</v>
      </c>
      <c r="BP1571" s="118">
        <f t="shared" si="625"/>
        <v>29047</v>
      </c>
      <c r="BQ1571" s="118">
        <f t="shared" ref="BQ1571:BQ1634" si="647">BP1571</f>
        <v>29047</v>
      </c>
      <c r="BR1571" s="5" t="s">
        <v>3151</v>
      </c>
      <c r="CC1571" s="63">
        <f t="shared" si="646"/>
        <v>126618</v>
      </c>
      <c r="CD1571" s="129"/>
      <c r="CE1571" s="63">
        <v>0</v>
      </c>
    </row>
    <row r="1572" spans="1:83" ht="15" hidden="1" customHeight="1" outlineLevel="1">
      <c r="A1572" t="s">
        <v>1284</v>
      </c>
      <c r="B1572" t="s">
        <v>1212</v>
      </c>
      <c r="C1572" s="1">
        <f t="shared" si="637"/>
        <v>10894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29">
        <f t="shared" si="635"/>
        <v>4895</v>
      </c>
      <c r="H1572" s="134">
        <f t="shared" si="636"/>
        <v>0.44932990637047915</v>
      </c>
      <c r="I1572" s="2"/>
      <c r="J1572" s="2">
        <f t="shared" si="638"/>
        <v>0.26565081696346615</v>
      </c>
      <c r="K1572" s="2">
        <f t="shared" si="639"/>
        <v>0.71498072333394525</v>
      </c>
      <c r="L1572" s="2">
        <f t="shared" si="640"/>
        <v>0</v>
      </c>
      <c r="M1572" s="2">
        <f t="shared" si="641"/>
        <v>1.9368459702588603E-2</v>
      </c>
      <c r="N1572" s="63">
        <v>2894</v>
      </c>
      <c r="O1572" s="63">
        <v>7789</v>
      </c>
      <c r="P1572" s="63">
        <v>0</v>
      </c>
      <c r="Q1572" s="63">
        <v>150</v>
      </c>
      <c r="R1572" s="63">
        <v>30</v>
      </c>
      <c r="S1572" s="63">
        <v>13</v>
      </c>
      <c r="T1572" s="63">
        <v>0</v>
      </c>
      <c r="U1572" s="63">
        <v>0</v>
      </c>
      <c r="V1572" s="63">
        <v>0</v>
      </c>
      <c r="W1572" s="63">
        <v>18</v>
      </c>
      <c r="X1572" s="63">
        <v>0</v>
      </c>
      <c r="Y1572" s="63">
        <v>0</v>
      </c>
      <c r="Z1572" s="63">
        <v>0</v>
      </c>
      <c r="AA1572" s="63">
        <v>0</v>
      </c>
      <c r="AB1572" s="63">
        <v>0</v>
      </c>
      <c r="AC1572" s="63">
        <v>0</v>
      </c>
      <c r="AD1572" s="63">
        <v>0</v>
      </c>
      <c r="AE1572" s="63">
        <v>0</v>
      </c>
      <c r="AF1572" s="63">
        <v>0</v>
      </c>
      <c r="AG1572" s="63">
        <v>0</v>
      </c>
      <c r="AH1572" s="63">
        <v>0</v>
      </c>
      <c r="AI1572" s="63">
        <v>0</v>
      </c>
      <c r="AJ1572" s="63">
        <v>0</v>
      </c>
      <c r="AK1572" s="63">
        <v>0</v>
      </c>
      <c r="AL1572" s="63">
        <v>0</v>
      </c>
      <c r="AM1572" s="63">
        <v>0</v>
      </c>
      <c r="AN1572" s="63">
        <v>0</v>
      </c>
      <c r="AO1572" s="63">
        <v>0</v>
      </c>
      <c r="AP1572" s="63">
        <v>0</v>
      </c>
      <c r="AQ1572" s="63">
        <v>0</v>
      </c>
      <c r="AR1572" s="63">
        <v>0</v>
      </c>
      <c r="AS1572" s="63">
        <v>0</v>
      </c>
      <c r="AT1572" s="63">
        <v>0</v>
      </c>
      <c r="AU1572" s="63">
        <v>0</v>
      </c>
      <c r="AV1572" s="63">
        <v>0</v>
      </c>
      <c r="AW1572" s="63">
        <v>0</v>
      </c>
      <c r="AX1572" s="63">
        <v>0</v>
      </c>
      <c r="AY1572" s="63">
        <v>0</v>
      </c>
      <c r="BA1572" s="5">
        <f>IF(Q1572&gt;0,RANK(Q1572,(N1572:P1572,Q1572:AE1572)),0)</f>
        <v>3</v>
      </c>
      <c r="BB1572" s="5">
        <f>IF(R1572&gt;0,RANK(R1572,(N1572:P1572,Q1572:AE1572)),0)</f>
        <v>4</v>
      </c>
      <c r="BC1572" s="5">
        <f>IF(T1572&gt;0,RANK(T1572,(N1572:P1572,Q1572:AE1572)),0)</f>
        <v>0</v>
      </c>
      <c r="BD1572" s="5">
        <f>IF(S1572&gt;0,RANK(S1572,(N1572:P1572,Q1572:AE1572)),0)</f>
        <v>6</v>
      </c>
      <c r="BE1572" s="2">
        <f t="shared" si="642"/>
        <v>1.376904718193501E-2</v>
      </c>
      <c r="BF1572" s="2">
        <f t="shared" si="643"/>
        <v>2.7538094363870019E-3</v>
      </c>
      <c r="BG1572" s="2">
        <f t="shared" si="644"/>
        <v>0</v>
      </c>
      <c r="BH1572" s="2">
        <f t="shared" si="645"/>
        <v>1.1933174224343676E-3</v>
      </c>
      <c r="BJ1572" t="s">
        <v>1284</v>
      </c>
      <c r="BK1572" t="s">
        <v>1212</v>
      </c>
      <c r="BL1572">
        <v>6</v>
      </c>
      <c r="BN1572" s="112">
        <v>29</v>
      </c>
      <c r="BO1572" s="114">
        <v>49</v>
      </c>
      <c r="BP1572" s="118">
        <f t="shared" si="625"/>
        <v>29049</v>
      </c>
      <c r="BQ1572" s="118">
        <f t="shared" si="647"/>
        <v>29049</v>
      </c>
      <c r="BR1572" s="5" t="s">
        <v>3151</v>
      </c>
      <c r="CC1572" s="63">
        <f t="shared" si="646"/>
        <v>10894</v>
      </c>
      <c r="CE1572" s="63">
        <v>18</v>
      </c>
    </row>
    <row r="1573" spans="1:83" ht="15" hidden="1" customHeight="1" outlineLevel="1">
      <c r="A1573" t="s">
        <v>2903</v>
      </c>
      <c r="B1573" t="s">
        <v>1212</v>
      </c>
      <c r="C1573" s="1">
        <f t="shared" si="637"/>
        <v>39486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0</v>
      </c>
      <c r="G1573" s="129">
        <f t="shared" si="635"/>
        <v>13379</v>
      </c>
      <c r="H1573" s="134">
        <f t="shared" si="636"/>
        <v>0.33882895203363217</v>
      </c>
      <c r="I1573" s="2"/>
      <c r="J1573" s="2">
        <f t="shared" si="638"/>
        <v>0.32130375322899257</v>
      </c>
      <c r="K1573" s="2">
        <f t="shared" si="639"/>
        <v>0.66013270526262469</v>
      </c>
      <c r="L1573" s="2">
        <f t="shared" si="640"/>
        <v>0</v>
      </c>
      <c r="M1573" s="2">
        <f t="shared" si="641"/>
        <v>1.8563541508382686E-2</v>
      </c>
      <c r="N1573" s="63">
        <v>12687</v>
      </c>
      <c r="O1573" s="63">
        <v>26066</v>
      </c>
      <c r="P1573" s="63">
        <v>0</v>
      </c>
      <c r="Q1573" s="63">
        <v>602</v>
      </c>
      <c r="R1573" s="63">
        <v>84</v>
      </c>
      <c r="S1573" s="63">
        <v>47</v>
      </c>
      <c r="T1573" s="63">
        <v>0</v>
      </c>
      <c r="U1573" s="63">
        <v>0</v>
      </c>
      <c r="V1573" s="63">
        <v>0</v>
      </c>
      <c r="W1573" s="63">
        <v>0</v>
      </c>
      <c r="X1573" s="63">
        <v>0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>
        <v>0</v>
      </c>
      <c r="AE1573" s="63">
        <v>0</v>
      </c>
      <c r="AF1573" s="63">
        <v>0</v>
      </c>
      <c r="AG1573" s="63">
        <v>0</v>
      </c>
      <c r="AH1573" s="63">
        <v>0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0</v>
      </c>
      <c r="AO1573" s="63">
        <v>0</v>
      </c>
      <c r="AP1573" s="63">
        <v>0</v>
      </c>
      <c r="AQ1573" s="63">
        <v>0</v>
      </c>
      <c r="AR1573" s="63">
        <v>0</v>
      </c>
      <c r="AS1573" s="63">
        <v>0</v>
      </c>
      <c r="AT1573" s="63">
        <v>0</v>
      </c>
      <c r="AU1573" s="63">
        <v>0</v>
      </c>
      <c r="AV1573" s="63">
        <v>0</v>
      </c>
      <c r="AW1573" s="63">
        <v>0</v>
      </c>
      <c r="AX1573" s="63">
        <v>0</v>
      </c>
      <c r="AY1573" s="63">
        <v>0</v>
      </c>
      <c r="BA1573" s="5">
        <f>IF(Q1573&gt;0,RANK(Q1573,(N1573:P1573,Q1573:AE1573)),0)</f>
        <v>3</v>
      </c>
      <c r="BB1573" s="5">
        <f>IF(R1573&gt;0,RANK(R1573,(N1573:P1573,Q1573:AE1573)),0)</f>
        <v>4</v>
      </c>
      <c r="BC1573" s="5">
        <f>IF(T1573&gt;0,RANK(T1573,(N1573:P1573,Q1573:AE1573)),0)</f>
        <v>0</v>
      </c>
      <c r="BD1573" s="5">
        <f>IF(S1573&gt;0,RANK(S1573,(N1573:P1573,Q1573:AE1573)),0)</f>
        <v>5</v>
      </c>
      <c r="BE1573" s="2">
        <f t="shared" si="642"/>
        <v>1.5245909942764525E-2</v>
      </c>
      <c r="BF1573" s="2">
        <f t="shared" si="643"/>
        <v>2.1273362710834218E-3</v>
      </c>
      <c r="BG1573" s="2">
        <f t="shared" si="644"/>
        <v>0</v>
      </c>
      <c r="BH1573" s="2">
        <f t="shared" si="645"/>
        <v>1.1902952945347719E-3</v>
      </c>
      <c r="BJ1573" t="s">
        <v>2903</v>
      </c>
      <c r="BK1573" t="s">
        <v>1212</v>
      </c>
      <c r="BL1573">
        <v>3</v>
      </c>
      <c r="BN1573" s="112">
        <v>29</v>
      </c>
      <c r="BO1573" s="114">
        <v>51</v>
      </c>
      <c r="BP1573" s="118">
        <f t="shared" si="625"/>
        <v>29051</v>
      </c>
      <c r="BQ1573" s="118">
        <f t="shared" si="647"/>
        <v>29051</v>
      </c>
      <c r="BR1573" s="5" t="s">
        <v>3151</v>
      </c>
      <c r="CC1573" s="63">
        <f t="shared" si="646"/>
        <v>39486</v>
      </c>
      <c r="CE1573" s="63">
        <v>0</v>
      </c>
    </row>
    <row r="1574" spans="1:83" ht="15" hidden="1" customHeight="1" outlineLevel="1">
      <c r="A1574" t="s">
        <v>1873</v>
      </c>
      <c r="B1574" t="s">
        <v>1212</v>
      </c>
      <c r="C1574" s="1">
        <f t="shared" si="637"/>
        <v>8710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0</v>
      </c>
      <c r="G1574" s="129">
        <f t="shared" si="635"/>
        <v>4023</v>
      </c>
      <c r="H1574" s="134">
        <f t="shared" si="636"/>
        <v>0.46188289322617682</v>
      </c>
      <c r="I1574" s="2"/>
      <c r="J1574" s="2">
        <f t="shared" si="638"/>
        <v>0.2582089552238806</v>
      </c>
      <c r="K1574" s="2">
        <f t="shared" si="639"/>
        <v>0.72009184845005736</v>
      </c>
      <c r="L1574" s="2">
        <f t="shared" si="640"/>
        <v>0</v>
      </c>
      <c r="M1574" s="2">
        <f t="shared" si="641"/>
        <v>2.1699196326061987E-2</v>
      </c>
      <c r="N1574" s="63">
        <v>2249</v>
      </c>
      <c r="O1574" s="63">
        <v>6272</v>
      </c>
      <c r="P1574" s="63">
        <v>0</v>
      </c>
      <c r="Q1574" s="63">
        <v>139</v>
      </c>
      <c r="R1574" s="63">
        <v>24</v>
      </c>
      <c r="S1574" s="63">
        <v>6</v>
      </c>
      <c r="T1574" s="63">
        <v>0</v>
      </c>
      <c r="U1574" s="63">
        <v>0</v>
      </c>
      <c r="V1574" s="63">
        <v>0</v>
      </c>
      <c r="W1574" s="63">
        <v>20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>
        <v>0</v>
      </c>
      <c r="AE1574" s="63">
        <v>0</v>
      </c>
      <c r="AF1574" s="63">
        <v>0</v>
      </c>
      <c r="AG1574" s="63">
        <v>0</v>
      </c>
      <c r="AH1574" s="63">
        <v>0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0</v>
      </c>
      <c r="AO1574" s="63">
        <v>0</v>
      </c>
      <c r="AP1574" s="63">
        <v>0</v>
      </c>
      <c r="AQ1574" s="63">
        <v>0</v>
      </c>
      <c r="AR1574" s="63">
        <v>0</v>
      </c>
      <c r="AS1574" s="63">
        <v>0</v>
      </c>
      <c r="AT1574" s="63">
        <v>0</v>
      </c>
      <c r="AU1574" s="63">
        <v>0</v>
      </c>
      <c r="AV1574" s="63">
        <v>0</v>
      </c>
      <c r="AW1574" s="63">
        <v>0</v>
      </c>
      <c r="AX1574" s="63">
        <v>0</v>
      </c>
      <c r="AY1574" s="63">
        <v>0</v>
      </c>
      <c r="BA1574" s="5">
        <f>IF(Q1574&gt;0,RANK(Q1574,(N1574:P1574,Q1574:AE1574)),0)</f>
        <v>3</v>
      </c>
      <c r="BB1574" s="5">
        <f>IF(R1574&gt;0,RANK(R1574,(N1574:P1574,Q1574:AE1574)),0)</f>
        <v>4</v>
      </c>
      <c r="BC1574" s="5">
        <f>IF(T1574&gt;0,RANK(T1574,(N1574:P1574,Q1574:AE1574)),0)</f>
        <v>0</v>
      </c>
      <c r="BD1574" s="5">
        <f>IF(S1574&gt;0,RANK(S1574,(N1574:P1574,Q1574:AE1574)),0)</f>
        <v>6</v>
      </c>
      <c r="BE1574" s="2">
        <f t="shared" si="642"/>
        <v>1.5958668197474168E-2</v>
      </c>
      <c r="BF1574" s="2">
        <f t="shared" si="643"/>
        <v>2.7554535017221583E-3</v>
      </c>
      <c r="BG1574" s="2">
        <f t="shared" si="644"/>
        <v>0</v>
      </c>
      <c r="BH1574" s="2">
        <f t="shared" si="645"/>
        <v>6.8886337543053958E-4</v>
      </c>
      <c r="BJ1574" t="s">
        <v>1873</v>
      </c>
      <c r="BK1574" t="s">
        <v>1212</v>
      </c>
      <c r="BL1574">
        <v>4</v>
      </c>
      <c r="BN1574" s="112">
        <v>29</v>
      </c>
      <c r="BO1574" s="114">
        <v>53</v>
      </c>
      <c r="BP1574" s="118">
        <f t="shared" si="625"/>
        <v>29053</v>
      </c>
      <c r="BQ1574" s="118">
        <f t="shared" si="647"/>
        <v>29053</v>
      </c>
      <c r="BR1574" s="5" t="s">
        <v>3151</v>
      </c>
      <c r="CC1574" s="63">
        <f t="shared" si="646"/>
        <v>8710</v>
      </c>
      <c r="CE1574" s="63">
        <v>20</v>
      </c>
    </row>
    <row r="1575" spans="1:83" ht="15" hidden="1" customHeight="1" outlineLevel="1">
      <c r="A1575" t="s">
        <v>1874</v>
      </c>
      <c r="B1575" t="s">
        <v>1212</v>
      </c>
      <c r="C1575" s="1">
        <f t="shared" si="637"/>
        <v>10973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29">
        <f t="shared" si="635"/>
        <v>6612</v>
      </c>
      <c r="H1575" s="134">
        <f t="shared" si="636"/>
        <v>0.60256994440900391</v>
      </c>
      <c r="I1575" s="2"/>
      <c r="J1575" s="2">
        <f t="shared" si="638"/>
        <v>0.19256356511437164</v>
      </c>
      <c r="K1575" s="2">
        <f t="shared" si="639"/>
        <v>0.79513350952337558</v>
      </c>
      <c r="L1575" s="2">
        <f t="shared" si="640"/>
        <v>0</v>
      </c>
      <c r="M1575" s="2">
        <f t="shared" si="641"/>
        <v>1.2302925362252748E-2</v>
      </c>
      <c r="N1575" s="63">
        <v>2113</v>
      </c>
      <c r="O1575" s="63">
        <v>8725</v>
      </c>
      <c r="P1575" s="63">
        <v>0</v>
      </c>
      <c r="Q1575" s="63">
        <v>102</v>
      </c>
      <c r="R1575" s="63">
        <v>17</v>
      </c>
      <c r="S1575" s="63">
        <v>16</v>
      </c>
      <c r="T1575" s="63">
        <v>0</v>
      </c>
      <c r="U1575" s="63">
        <v>0</v>
      </c>
      <c r="V1575" s="63">
        <v>0</v>
      </c>
      <c r="W1575" s="63">
        <v>0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>
        <v>0</v>
      </c>
      <c r="AE1575" s="63">
        <v>0</v>
      </c>
      <c r="AF1575" s="63">
        <v>0</v>
      </c>
      <c r="AG1575" s="63">
        <v>0</v>
      </c>
      <c r="AH1575" s="63">
        <v>0</v>
      </c>
      <c r="AI1575" s="63">
        <v>0</v>
      </c>
      <c r="AJ1575" s="63">
        <v>0</v>
      </c>
      <c r="AK1575" s="63">
        <v>0</v>
      </c>
      <c r="AL1575" s="63">
        <v>0</v>
      </c>
      <c r="AM1575" s="63">
        <v>0</v>
      </c>
      <c r="AN1575" s="63">
        <v>0</v>
      </c>
      <c r="AO1575" s="63">
        <v>0</v>
      </c>
      <c r="AP1575" s="63">
        <v>0</v>
      </c>
      <c r="AQ1575" s="63">
        <v>0</v>
      </c>
      <c r="AR1575" s="63">
        <v>0</v>
      </c>
      <c r="AS1575" s="63">
        <v>0</v>
      </c>
      <c r="AT1575" s="63">
        <v>0</v>
      </c>
      <c r="AU1575" s="63">
        <v>0</v>
      </c>
      <c r="AV1575" s="63">
        <v>0</v>
      </c>
      <c r="AW1575" s="63">
        <v>0</v>
      </c>
      <c r="AX1575" s="63">
        <v>0</v>
      </c>
      <c r="AY1575" s="63">
        <v>0</v>
      </c>
      <c r="BA1575" s="5">
        <f>IF(Q1575&gt;0,RANK(Q1575,(N1575:P1575,Q1575:AE1575)),0)</f>
        <v>3</v>
      </c>
      <c r="BB1575" s="5">
        <f>IF(R1575&gt;0,RANK(R1575,(N1575:P1575,Q1575:AE1575)),0)</f>
        <v>4</v>
      </c>
      <c r="BC1575" s="5">
        <f>IF(T1575&gt;0,RANK(T1575,(N1575:P1575,Q1575:AE1575)),0)</f>
        <v>0</v>
      </c>
      <c r="BD1575" s="5">
        <f>IF(S1575&gt;0,RANK(S1575,(N1575:P1575,Q1575:AE1575)),0)</f>
        <v>5</v>
      </c>
      <c r="BE1575" s="2">
        <f t="shared" si="642"/>
        <v>9.2955436070354513E-3</v>
      </c>
      <c r="BF1575" s="2">
        <f t="shared" si="643"/>
        <v>1.5492572678392417E-3</v>
      </c>
      <c r="BG1575" s="2">
        <f t="shared" si="644"/>
        <v>0</v>
      </c>
      <c r="BH1575" s="2">
        <f t="shared" si="645"/>
        <v>1.45812448737811E-3</v>
      </c>
      <c r="BJ1575" t="s">
        <v>1874</v>
      </c>
      <c r="BK1575" t="s">
        <v>1212</v>
      </c>
      <c r="BL1575">
        <v>8</v>
      </c>
      <c r="BN1575" s="112">
        <v>29</v>
      </c>
      <c r="BO1575" s="114">
        <v>55</v>
      </c>
      <c r="BP1575" s="118">
        <f t="shared" si="625"/>
        <v>29055</v>
      </c>
      <c r="BQ1575" s="118">
        <f t="shared" si="647"/>
        <v>29055</v>
      </c>
      <c r="BR1575" s="5" t="s">
        <v>3151</v>
      </c>
      <c r="CC1575" s="63">
        <f t="shared" si="646"/>
        <v>10973</v>
      </c>
      <c r="CE1575" s="63">
        <v>0</v>
      </c>
    </row>
    <row r="1576" spans="1:83" ht="15" hidden="1" customHeight="1" outlineLevel="1">
      <c r="A1576" t="s">
        <v>2619</v>
      </c>
      <c r="B1576" t="s">
        <v>1212</v>
      </c>
      <c r="C1576" s="1">
        <f t="shared" si="637"/>
        <v>4123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29">
        <f t="shared" si="635"/>
        <v>2758</v>
      </c>
      <c r="H1576" s="134">
        <f t="shared" si="636"/>
        <v>0.66893039049235992</v>
      </c>
      <c r="I1576" s="2"/>
      <c r="J1576" s="2">
        <f t="shared" si="638"/>
        <v>0.15910744603444094</v>
      </c>
      <c r="K1576" s="2">
        <f t="shared" si="639"/>
        <v>0.82803783652680085</v>
      </c>
      <c r="L1576" s="2">
        <f t="shared" si="640"/>
        <v>0</v>
      </c>
      <c r="M1576" s="2">
        <f t="shared" si="641"/>
        <v>1.2854717438758212E-2</v>
      </c>
      <c r="N1576" s="63">
        <v>656</v>
      </c>
      <c r="O1576" s="63">
        <v>3414</v>
      </c>
      <c r="P1576" s="63">
        <v>0</v>
      </c>
      <c r="Q1576" s="63">
        <v>42</v>
      </c>
      <c r="R1576" s="63">
        <v>5</v>
      </c>
      <c r="S1576" s="63">
        <v>2</v>
      </c>
      <c r="T1576" s="63">
        <v>0</v>
      </c>
      <c r="U1576" s="63">
        <v>0</v>
      </c>
      <c r="V1576" s="63">
        <v>0</v>
      </c>
      <c r="W1576" s="63">
        <v>4</v>
      </c>
      <c r="X1576" s="63">
        <v>0</v>
      </c>
      <c r="Y1576" s="63">
        <v>0</v>
      </c>
      <c r="Z1576" s="63">
        <v>0</v>
      </c>
      <c r="AA1576" s="63">
        <v>0</v>
      </c>
      <c r="AB1576" s="63">
        <v>0</v>
      </c>
      <c r="AC1576" s="63">
        <v>0</v>
      </c>
      <c r="AD1576" s="63">
        <v>0</v>
      </c>
      <c r="AE1576" s="63">
        <v>0</v>
      </c>
      <c r="AF1576" s="63">
        <v>0</v>
      </c>
      <c r="AG1576" s="63">
        <v>0</v>
      </c>
      <c r="AH1576" s="63">
        <v>0</v>
      </c>
      <c r="AI1576" s="63">
        <v>0</v>
      </c>
      <c r="AJ1576" s="63">
        <v>0</v>
      </c>
      <c r="AK1576" s="63">
        <v>0</v>
      </c>
      <c r="AL1576" s="63">
        <v>0</v>
      </c>
      <c r="AM1576" s="63">
        <v>0</v>
      </c>
      <c r="AN1576" s="63">
        <v>0</v>
      </c>
      <c r="AO1576" s="63">
        <v>0</v>
      </c>
      <c r="AP1576" s="63">
        <v>0</v>
      </c>
      <c r="AQ1576" s="63">
        <v>0</v>
      </c>
      <c r="AR1576" s="63">
        <v>0</v>
      </c>
      <c r="AS1576" s="63">
        <v>0</v>
      </c>
      <c r="AT1576" s="63">
        <v>0</v>
      </c>
      <c r="AU1576" s="63">
        <v>0</v>
      </c>
      <c r="AV1576" s="63">
        <v>0</v>
      </c>
      <c r="AW1576" s="63">
        <v>0</v>
      </c>
      <c r="AX1576" s="63">
        <v>0</v>
      </c>
      <c r="AY1576" s="63">
        <v>0</v>
      </c>
      <c r="BA1576" s="5">
        <f>IF(Q1576&gt;0,RANK(Q1576,(N1576:P1576,Q1576:AE1576)),0)</f>
        <v>3</v>
      </c>
      <c r="BB1576" s="5">
        <f>IF(R1576&gt;0,RANK(R1576,(N1576:P1576,Q1576:AE1576)),0)</f>
        <v>4</v>
      </c>
      <c r="BC1576" s="5">
        <f>IF(T1576&gt;0,RANK(T1576,(N1576:P1576,Q1576:AE1576)),0)</f>
        <v>0</v>
      </c>
      <c r="BD1576" s="5">
        <f>IF(S1576&gt;0,RANK(S1576,(N1576:P1576,Q1576:AE1576)),0)</f>
        <v>6</v>
      </c>
      <c r="BE1576" s="2">
        <f t="shared" si="642"/>
        <v>1.0186757215619695E-2</v>
      </c>
      <c r="BF1576" s="2">
        <f t="shared" si="643"/>
        <v>1.2127091923356779E-3</v>
      </c>
      <c r="BG1576" s="2">
        <f t="shared" si="644"/>
        <v>0</v>
      </c>
      <c r="BH1576" s="2">
        <f t="shared" si="645"/>
        <v>4.8508367693427115E-4</v>
      </c>
      <c r="BJ1576" t="s">
        <v>2619</v>
      </c>
      <c r="BK1576" t="s">
        <v>1212</v>
      </c>
      <c r="BL1576">
        <v>4</v>
      </c>
      <c r="BN1576" s="112">
        <v>29</v>
      </c>
      <c r="BO1576" s="114">
        <v>57</v>
      </c>
      <c r="BP1576" s="118">
        <f t="shared" si="625"/>
        <v>29057</v>
      </c>
      <c r="BQ1576" s="118">
        <f t="shared" si="647"/>
        <v>29057</v>
      </c>
      <c r="BR1576" s="5" t="s">
        <v>3151</v>
      </c>
      <c r="CC1576" s="63">
        <f t="shared" si="646"/>
        <v>4123</v>
      </c>
      <c r="CE1576" s="63">
        <v>4</v>
      </c>
    </row>
    <row r="1577" spans="1:83" ht="15" hidden="1" customHeight="1" outlineLevel="1">
      <c r="A1577" t="s">
        <v>1085</v>
      </c>
      <c r="B1577" t="s">
        <v>1212</v>
      </c>
      <c r="C1577" s="1">
        <f t="shared" si="637"/>
        <v>8122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0</v>
      </c>
      <c r="G1577" s="129">
        <f t="shared" si="635"/>
        <v>5240</v>
      </c>
      <c r="H1577" s="134">
        <f t="shared" si="636"/>
        <v>0.64516129032258063</v>
      </c>
      <c r="I1577" s="2"/>
      <c r="J1577" s="2">
        <f t="shared" si="638"/>
        <v>0.16990888943609947</v>
      </c>
      <c r="K1577" s="2">
        <f t="shared" si="639"/>
        <v>0.81507017975868012</v>
      </c>
      <c r="L1577" s="2">
        <f t="shared" si="640"/>
        <v>0</v>
      </c>
      <c r="M1577" s="2">
        <f t="shared" si="641"/>
        <v>1.5020930805220378E-2</v>
      </c>
      <c r="N1577" s="63">
        <v>1380</v>
      </c>
      <c r="O1577" s="63">
        <v>6620</v>
      </c>
      <c r="P1577" s="63">
        <v>0</v>
      </c>
      <c r="Q1577" s="63">
        <v>72</v>
      </c>
      <c r="R1577" s="63">
        <v>21</v>
      </c>
      <c r="S1577" s="63">
        <v>12</v>
      </c>
      <c r="T1577" s="63">
        <v>0</v>
      </c>
      <c r="U1577" s="63">
        <v>0</v>
      </c>
      <c r="V1577" s="63">
        <v>0</v>
      </c>
      <c r="W1577" s="63">
        <v>17</v>
      </c>
      <c r="X1577" s="63">
        <v>0</v>
      </c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>
        <v>0</v>
      </c>
      <c r="AE1577" s="63">
        <v>0</v>
      </c>
      <c r="AF1577" s="63">
        <v>0</v>
      </c>
      <c r="AG1577" s="63">
        <v>0</v>
      </c>
      <c r="AH1577" s="63">
        <v>0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0</v>
      </c>
      <c r="AO1577" s="63">
        <v>0</v>
      </c>
      <c r="AP1577" s="63">
        <v>0</v>
      </c>
      <c r="AQ1577" s="63">
        <v>0</v>
      </c>
      <c r="AR1577" s="63">
        <v>0</v>
      </c>
      <c r="AS1577" s="63">
        <v>0</v>
      </c>
      <c r="AT1577" s="63">
        <v>0</v>
      </c>
      <c r="AU1577" s="63">
        <v>0</v>
      </c>
      <c r="AV1577" s="63">
        <v>0</v>
      </c>
      <c r="AW1577" s="63">
        <v>0</v>
      </c>
      <c r="AX1577" s="63">
        <v>0</v>
      </c>
      <c r="AY1577" s="63">
        <v>0</v>
      </c>
      <c r="BA1577" s="5">
        <f>IF(Q1577&gt;0,RANK(Q1577,(N1577:P1577,Q1577:AE1577)),0)</f>
        <v>3</v>
      </c>
      <c r="BB1577" s="5">
        <f>IF(R1577&gt;0,RANK(R1577,(N1577:P1577,Q1577:AE1577)),0)</f>
        <v>4</v>
      </c>
      <c r="BC1577" s="5">
        <f>IF(T1577&gt;0,RANK(T1577,(N1577:P1577,Q1577:AE1577)),0)</f>
        <v>0</v>
      </c>
      <c r="BD1577" s="5">
        <f>IF(S1577&gt;0,RANK(S1577,(N1577:P1577,Q1577:AE1577)),0)</f>
        <v>6</v>
      </c>
      <c r="BE1577" s="2">
        <f t="shared" si="642"/>
        <v>8.864811622753016E-3</v>
      </c>
      <c r="BF1577" s="2">
        <f t="shared" si="643"/>
        <v>2.5855700566362965E-3</v>
      </c>
      <c r="BG1577" s="2">
        <f t="shared" si="644"/>
        <v>0</v>
      </c>
      <c r="BH1577" s="2">
        <f t="shared" si="645"/>
        <v>1.4774686037921695E-3</v>
      </c>
      <c r="BJ1577" t="s">
        <v>1085</v>
      </c>
      <c r="BK1577" t="s">
        <v>1212</v>
      </c>
      <c r="BL1577">
        <v>4</v>
      </c>
      <c r="BN1577" s="112">
        <v>29</v>
      </c>
      <c r="BO1577" s="114">
        <v>59</v>
      </c>
      <c r="BP1577" s="118">
        <f t="shared" ref="BP1577:BP1640" si="648">1000*BN1577+BO1577</f>
        <v>29059</v>
      </c>
      <c r="BQ1577" s="118">
        <f t="shared" si="647"/>
        <v>29059</v>
      </c>
      <c r="BR1577" s="5" t="s">
        <v>3151</v>
      </c>
      <c r="CC1577" s="63">
        <f t="shared" si="646"/>
        <v>8122</v>
      </c>
      <c r="CE1577" s="63">
        <v>17</v>
      </c>
    </row>
    <row r="1578" spans="1:83" ht="15" hidden="1" customHeight="1" outlineLevel="1">
      <c r="A1578" t="s">
        <v>1403</v>
      </c>
      <c r="B1578" t="s">
        <v>1212</v>
      </c>
      <c r="C1578" s="1">
        <f t="shared" si="637"/>
        <v>3884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0</v>
      </c>
      <c r="G1578" s="129">
        <f t="shared" si="635"/>
        <v>2337</v>
      </c>
      <c r="H1578" s="134">
        <f t="shared" si="636"/>
        <v>0.60169927909371779</v>
      </c>
      <c r="I1578" s="2"/>
      <c r="J1578" s="2">
        <f t="shared" si="638"/>
        <v>0.19052523171987643</v>
      </c>
      <c r="K1578" s="2">
        <f t="shared" si="639"/>
        <v>0.79222451081359424</v>
      </c>
      <c r="L1578" s="2">
        <f t="shared" si="640"/>
        <v>0</v>
      </c>
      <c r="M1578" s="2">
        <f t="shared" si="641"/>
        <v>1.7250257466529306E-2</v>
      </c>
      <c r="N1578" s="63">
        <v>740</v>
      </c>
      <c r="O1578" s="63">
        <v>3077</v>
      </c>
      <c r="P1578" s="63">
        <v>0</v>
      </c>
      <c r="Q1578" s="63">
        <v>46</v>
      </c>
      <c r="R1578" s="63">
        <v>4</v>
      </c>
      <c r="S1578" s="63">
        <v>8</v>
      </c>
      <c r="T1578" s="63">
        <v>0</v>
      </c>
      <c r="U1578" s="63">
        <v>0</v>
      </c>
      <c r="V1578" s="63">
        <v>0</v>
      </c>
      <c r="W1578" s="63">
        <v>9</v>
      </c>
      <c r="X1578" s="63">
        <v>0</v>
      </c>
      <c r="Y1578" s="63">
        <v>0</v>
      </c>
      <c r="Z1578" s="63">
        <v>0</v>
      </c>
      <c r="AA1578" s="63">
        <v>0</v>
      </c>
      <c r="AB1578" s="63">
        <v>0</v>
      </c>
      <c r="AC1578" s="63">
        <v>0</v>
      </c>
      <c r="AD1578" s="63">
        <v>0</v>
      </c>
      <c r="AE1578" s="63">
        <v>0</v>
      </c>
      <c r="AF1578" s="63">
        <v>0</v>
      </c>
      <c r="AG1578" s="63">
        <v>0</v>
      </c>
      <c r="AH1578" s="63">
        <v>0</v>
      </c>
      <c r="AI1578" s="63">
        <v>0</v>
      </c>
      <c r="AJ1578" s="63">
        <v>0</v>
      </c>
      <c r="AK1578" s="63">
        <v>0</v>
      </c>
      <c r="AL1578" s="63">
        <v>0</v>
      </c>
      <c r="AM1578" s="63">
        <v>0</v>
      </c>
      <c r="AN1578" s="63">
        <v>0</v>
      </c>
      <c r="AO1578" s="63">
        <v>0</v>
      </c>
      <c r="AP1578" s="63">
        <v>0</v>
      </c>
      <c r="AQ1578" s="63">
        <v>0</v>
      </c>
      <c r="AR1578" s="63">
        <v>0</v>
      </c>
      <c r="AS1578" s="63">
        <v>0</v>
      </c>
      <c r="AT1578" s="63">
        <v>0</v>
      </c>
      <c r="AU1578" s="63">
        <v>0</v>
      </c>
      <c r="AV1578" s="63">
        <v>0</v>
      </c>
      <c r="AW1578" s="63">
        <v>0</v>
      </c>
      <c r="AX1578" s="63">
        <v>0</v>
      </c>
      <c r="AY1578" s="63">
        <v>0</v>
      </c>
      <c r="BA1578" s="5">
        <f>IF(Q1578&gt;0,RANK(Q1578,(N1578:P1578,Q1578:AE1578)),0)</f>
        <v>3</v>
      </c>
      <c r="BB1578" s="5">
        <f>IF(R1578&gt;0,RANK(R1578,(N1578:P1578,Q1578:AE1578)),0)</f>
        <v>6</v>
      </c>
      <c r="BC1578" s="5">
        <f>IF(T1578&gt;0,RANK(T1578,(N1578:P1578,Q1578:AE1578)),0)</f>
        <v>0</v>
      </c>
      <c r="BD1578" s="5">
        <f>IF(S1578&gt;0,RANK(S1578,(N1578:P1578,Q1578:AE1578)),0)</f>
        <v>5</v>
      </c>
      <c r="BE1578" s="2">
        <f t="shared" si="642"/>
        <v>1.184346035015448E-2</v>
      </c>
      <c r="BF1578" s="2">
        <f t="shared" si="643"/>
        <v>1.0298661174047373E-3</v>
      </c>
      <c r="BG1578" s="2">
        <f t="shared" si="644"/>
        <v>0</v>
      </c>
      <c r="BH1578" s="2">
        <f t="shared" si="645"/>
        <v>2.0597322348094747E-3</v>
      </c>
      <c r="BJ1578" t="s">
        <v>1403</v>
      </c>
      <c r="BK1578" t="s">
        <v>1212</v>
      </c>
      <c r="BL1578">
        <v>6</v>
      </c>
      <c r="BN1578" s="112">
        <v>29</v>
      </c>
      <c r="BO1578" s="114">
        <v>61</v>
      </c>
      <c r="BP1578" s="118">
        <f t="shared" si="648"/>
        <v>29061</v>
      </c>
      <c r="BQ1578" s="118">
        <f t="shared" si="647"/>
        <v>29061</v>
      </c>
      <c r="BR1578" s="5" t="s">
        <v>3151</v>
      </c>
      <c r="CC1578" s="63">
        <f t="shared" si="646"/>
        <v>3884</v>
      </c>
      <c r="CE1578" s="63">
        <v>9</v>
      </c>
    </row>
    <row r="1579" spans="1:83" ht="15" hidden="1" customHeight="1" outlineLevel="1">
      <c r="A1579" t="s">
        <v>1086</v>
      </c>
      <c r="B1579" t="s">
        <v>1212</v>
      </c>
      <c r="C1579" s="1">
        <f t="shared" si="637"/>
        <v>4851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0</v>
      </c>
      <c r="G1579" s="129">
        <f t="shared" si="635"/>
        <v>2897</v>
      </c>
      <c r="H1579" s="134">
        <f t="shared" si="636"/>
        <v>0.59719645433931146</v>
      </c>
      <c r="I1579" s="2"/>
      <c r="J1579" s="2">
        <f t="shared" si="638"/>
        <v>0.19171304885590601</v>
      </c>
      <c r="K1579" s="2">
        <f t="shared" si="639"/>
        <v>0.78890950319521747</v>
      </c>
      <c r="L1579" s="2">
        <f t="shared" si="640"/>
        <v>0</v>
      </c>
      <c r="M1579" s="2">
        <f t="shared" si="641"/>
        <v>1.9377447948876525E-2</v>
      </c>
      <c r="N1579" s="63">
        <v>930</v>
      </c>
      <c r="O1579" s="63">
        <v>3827</v>
      </c>
      <c r="P1579" s="63">
        <v>0</v>
      </c>
      <c r="Q1579" s="63">
        <v>62</v>
      </c>
      <c r="R1579" s="63">
        <v>9</v>
      </c>
      <c r="S1579" s="63">
        <v>14</v>
      </c>
      <c r="T1579" s="63">
        <v>0</v>
      </c>
      <c r="U1579" s="63">
        <v>0</v>
      </c>
      <c r="V1579" s="63">
        <v>0</v>
      </c>
      <c r="W1579" s="63">
        <v>9</v>
      </c>
      <c r="X1579" s="63">
        <v>0</v>
      </c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>
        <v>0</v>
      </c>
      <c r="AE1579" s="63">
        <v>0</v>
      </c>
      <c r="AF1579" s="63">
        <v>0</v>
      </c>
      <c r="AG1579" s="63">
        <v>0</v>
      </c>
      <c r="AH1579" s="63">
        <v>0</v>
      </c>
      <c r="AI1579" s="63">
        <v>0</v>
      </c>
      <c r="AJ1579" s="63">
        <v>0</v>
      </c>
      <c r="AK1579" s="63">
        <v>0</v>
      </c>
      <c r="AL1579" s="63">
        <v>0</v>
      </c>
      <c r="AM1579" s="63">
        <v>0</v>
      </c>
      <c r="AN1579" s="63">
        <v>0</v>
      </c>
      <c r="AO1579" s="63">
        <v>0</v>
      </c>
      <c r="AP1579" s="63">
        <v>0</v>
      </c>
      <c r="AQ1579" s="63">
        <v>0</v>
      </c>
      <c r="AR1579" s="63">
        <v>0</v>
      </c>
      <c r="AS1579" s="63">
        <v>0</v>
      </c>
      <c r="AT1579" s="63">
        <v>0</v>
      </c>
      <c r="AU1579" s="63">
        <v>0</v>
      </c>
      <c r="AV1579" s="63">
        <v>0</v>
      </c>
      <c r="AW1579" s="63">
        <v>0</v>
      </c>
      <c r="AX1579" s="63">
        <v>0</v>
      </c>
      <c r="AY1579" s="63">
        <v>0</v>
      </c>
      <c r="BA1579" s="5">
        <f>IF(Q1579&gt;0,RANK(Q1579,(N1579:P1579,Q1579:AE1579)),0)</f>
        <v>3</v>
      </c>
      <c r="BB1579" s="5">
        <f>IF(R1579&gt;0,RANK(R1579,(N1579:P1579,Q1579:AE1579)),0)</f>
        <v>5</v>
      </c>
      <c r="BC1579" s="5">
        <f>IF(T1579&gt;0,RANK(T1579,(N1579:P1579,Q1579:AE1579)),0)</f>
        <v>0</v>
      </c>
      <c r="BD1579" s="5">
        <f>IF(S1579&gt;0,RANK(S1579,(N1579:P1579,Q1579:AE1579)),0)</f>
        <v>4</v>
      </c>
      <c r="BE1579" s="2">
        <f t="shared" si="642"/>
        <v>1.2780869923727067E-2</v>
      </c>
      <c r="BF1579" s="2">
        <f t="shared" si="643"/>
        <v>1.8552875695732839E-3</v>
      </c>
      <c r="BG1579" s="2">
        <f t="shared" si="644"/>
        <v>0</v>
      </c>
      <c r="BH1579" s="2">
        <f t="shared" si="645"/>
        <v>2.886002886002886E-3</v>
      </c>
      <c r="BJ1579" t="s">
        <v>1086</v>
      </c>
      <c r="BK1579" t="s">
        <v>1212</v>
      </c>
      <c r="BL1579">
        <v>6</v>
      </c>
      <c r="BN1579" s="112">
        <v>29</v>
      </c>
      <c r="BO1579" s="114">
        <v>63</v>
      </c>
      <c r="BP1579" s="118">
        <f t="shared" si="648"/>
        <v>29063</v>
      </c>
      <c r="BQ1579" s="118">
        <f t="shared" si="647"/>
        <v>29063</v>
      </c>
      <c r="BR1579" s="5" t="s">
        <v>3151</v>
      </c>
      <c r="CC1579" s="63">
        <f t="shared" si="646"/>
        <v>4851</v>
      </c>
      <c r="CD1579" s="130"/>
      <c r="CE1579" s="63">
        <v>9</v>
      </c>
    </row>
    <row r="1580" spans="1:83" ht="15" hidden="1" customHeight="1" outlineLevel="1">
      <c r="A1580" t="s">
        <v>145</v>
      </c>
      <c r="B1580" t="s">
        <v>1212</v>
      </c>
      <c r="C1580" s="1">
        <f t="shared" ref="C1580:C1611" si="649">SUM(N1580:AY1580)</f>
        <v>7142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0</v>
      </c>
      <c r="G1580" s="129">
        <f t="shared" si="635"/>
        <v>4931</v>
      </c>
      <c r="H1580" s="134">
        <f t="shared" si="636"/>
        <v>0.69042285074208909</v>
      </c>
      <c r="I1580" s="2"/>
      <c r="J1580" s="2">
        <f t="shared" ref="J1580:J1611" si="650">IF($C1580=0,"-",N1580/$C1580)</f>
        <v>0.14785774292915149</v>
      </c>
      <c r="K1580" s="2">
        <f t="shared" ref="K1580:K1611" si="651">IF($C1580=0,"-",O1580/$C1580)</f>
        <v>0.83828059367124053</v>
      </c>
      <c r="L1580" s="2">
        <f t="shared" ref="L1580:L1611" si="652">IF($C1580=0,"-",P1580/$C1580)</f>
        <v>0</v>
      </c>
      <c r="M1580" s="2">
        <f t="shared" ref="M1580:M1611" si="653">IF(C1580=0,"-",(1-J1580-K1580-L1580))</f>
        <v>1.3861663399608037E-2</v>
      </c>
      <c r="N1580" s="63">
        <v>1056</v>
      </c>
      <c r="O1580" s="63">
        <v>5987</v>
      </c>
      <c r="P1580" s="63">
        <v>0</v>
      </c>
      <c r="Q1580" s="63">
        <v>81</v>
      </c>
      <c r="R1580" s="63">
        <v>9</v>
      </c>
      <c r="S1580" s="63">
        <v>9</v>
      </c>
      <c r="T1580" s="63">
        <v>0</v>
      </c>
      <c r="U1580" s="63">
        <v>0</v>
      </c>
      <c r="V1580" s="63">
        <v>0</v>
      </c>
      <c r="W1580" s="63">
        <v>0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>
        <v>0</v>
      </c>
      <c r="AE1580" s="63">
        <v>0</v>
      </c>
      <c r="AF1580" s="63">
        <v>0</v>
      </c>
      <c r="AG1580" s="63">
        <v>0</v>
      </c>
      <c r="AH1580" s="63">
        <v>0</v>
      </c>
      <c r="AI1580" s="63">
        <v>0</v>
      </c>
      <c r="AJ1580" s="63">
        <v>0</v>
      </c>
      <c r="AK1580" s="63">
        <v>0</v>
      </c>
      <c r="AL1580" s="63">
        <v>0</v>
      </c>
      <c r="AM1580" s="63">
        <v>0</v>
      </c>
      <c r="AN1580" s="63">
        <v>0</v>
      </c>
      <c r="AO1580" s="63">
        <v>0</v>
      </c>
      <c r="AP1580" s="63">
        <v>0</v>
      </c>
      <c r="AQ1580" s="63">
        <v>0</v>
      </c>
      <c r="AR1580" s="63">
        <v>0</v>
      </c>
      <c r="AS1580" s="63">
        <v>0</v>
      </c>
      <c r="AT1580" s="63">
        <v>0</v>
      </c>
      <c r="AU1580" s="63">
        <v>0</v>
      </c>
      <c r="AV1580" s="63">
        <v>0</v>
      </c>
      <c r="AW1580" s="63">
        <v>0</v>
      </c>
      <c r="AX1580" s="63">
        <v>0</v>
      </c>
      <c r="AY1580" s="63">
        <v>0</v>
      </c>
      <c r="BA1580" s="5">
        <f>IF(Q1580&gt;0,RANK(Q1580,(N1580:P1580,Q1580:AE1580)),0)</f>
        <v>3</v>
      </c>
      <c r="BB1580" s="5">
        <f>IF(R1580&gt;0,RANK(R1580,(N1580:P1580,Q1580:AE1580)),0)</f>
        <v>4</v>
      </c>
      <c r="BC1580" s="5">
        <f>IF(T1580&gt;0,RANK(T1580,(N1580:P1580,Q1580:AE1580)),0)</f>
        <v>0</v>
      </c>
      <c r="BD1580" s="5">
        <f>IF(S1580&gt;0,RANK(S1580,(N1580:P1580,Q1580:AE1580)),0)</f>
        <v>4</v>
      </c>
      <c r="BE1580" s="2">
        <f t="shared" ref="BE1580:BE1611" si="654">IF($C1580=0,"-",Q1580/$C1580)</f>
        <v>1.1341360963315597E-2</v>
      </c>
      <c r="BF1580" s="2">
        <f t="shared" ref="BF1580:BF1611" si="655">IF($C1580=0,"-",R1580/$C1580)</f>
        <v>1.2601512181461775E-3</v>
      </c>
      <c r="BG1580" s="2">
        <f t="shared" ref="BG1580:BG1611" si="656">IF($C1580=0,"-",T1580/$C1580)</f>
        <v>0</v>
      </c>
      <c r="BH1580" s="2">
        <f t="shared" ref="BH1580:BH1611" si="657">IF($C1580=0,"-",S1580/$C1580)</f>
        <v>1.2601512181461775E-3</v>
      </c>
      <c r="BJ1580" t="s">
        <v>145</v>
      </c>
      <c r="BK1580" t="s">
        <v>1212</v>
      </c>
      <c r="BL1580">
        <v>8</v>
      </c>
      <c r="BN1580" s="112">
        <v>29</v>
      </c>
      <c r="BO1580" s="114">
        <v>65</v>
      </c>
      <c r="BP1580" s="118">
        <f t="shared" si="648"/>
        <v>29065</v>
      </c>
      <c r="BQ1580" s="118">
        <f t="shared" si="647"/>
        <v>29065</v>
      </c>
      <c r="BR1580" s="5" t="s">
        <v>3151</v>
      </c>
      <c r="CC1580" s="63">
        <f t="shared" si="646"/>
        <v>7142</v>
      </c>
      <c r="CE1580" s="63">
        <v>0</v>
      </c>
    </row>
    <row r="1581" spans="1:83" ht="15" hidden="1" customHeight="1" outlineLevel="1">
      <c r="A1581" t="s">
        <v>1147</v>
      </c>
      <c r="B1581" t="s">
        <v>1212</v>
      </c>
      <c r="C1581" s="1">
        <f t="shared" si="649"/>
        <v>6994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0</v>
      </c>
      <c r="G1581" s="129">
        <f t="shared" si="635"/>
        <v>4884</v>
      </c>
      <c r="H1581" s="134">
        <f t="shared" si="636"/>
        <v>0.69831283957678014</v>
      </c>
      <c r="I1581" s="2"/>
      <c r="J1581" s="2">
        <f t="shared" si="650"/>
        <v>0.14469545324563912</v>
      </c>
      <c r="K1581" s="2">
        <f t="shared" si="651"/>
        <v>0.84300829282241918</v>
      </c>
      <c r="L1581" s="2">
        <f t="shared" si="652"/>
        <v>0</v>
      </c>
      <c r="M1581" s="2">
        <f t="shared" si="653"/>
        <v>1.229625393194167E-2</v>
      </c>
      <c r="N1581" s="63">
        <v>1012</v>
      </c>
      <c r="O1581" s="63">
        <v>5896</v>
      </c>
      <c r="P1581" s="63">
        <v>0</v>
      </c>
      <c r="Q1581" s="63">
        <v>68</v>
      </c>
      <c r="R1581" s="63">
        <v>4</v>
      </c>
      <c r="S1581" s="63">
        <v>14</v>
      </c>
      <c r="T1581" s="63">
        <v>0</v>
      </c>
      <c r="U1581" s="63">
        <v>0</v>
      </c>
      <c r="V1581" s="63">
        <v>0</v>
      </c>
      <c r="W1581" s="63">
        <v>0</v>
      </c>
      <c r="X1581" s="63">
        <v>0</v>
      </c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>
        <v>0</v>
      </c>
      <c r="AE1581" s="63">
        <v>0</v>
      </c>
      <c r="AF1581" s="63">
        <v>0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0</v>
      </c>
      <c r="AO1581" s="63">
        <v>0</v>
      </c>
      <c r="AP1581" s="63">
        <v>0</v>
      </c>
      <c r="AQ1581" s="63">
        <v>0</v>
      </c>
      <c r="AR1581" s="63">
        <v>0</v>
      </c>
      <c r="AS1581" s="63">
        <v>0</v>
      </c>
      <c r="AT1581" s="63">
        <v>0</v>
      </c>
      <c r="AU1581" s="63">
        <v>0</v>
      </c>
      <c r="AV1581" s="63">
        <v>0</v>
      </c>
      <c r="AW1581" s="63">
        <v>0</v>
      </c>
      <c r="AX1581" s="63">
        <v>0</v>
      </c>
      <c r="AY1581" s="63">
        <v>0</v>
      </c>
      <c r="BA1581" s="5">
        <f>IF(Q1581&gt;0,RANK(Q1581,(N1581:P1581,Q1581:AE1581)),0)</f>
        <v>3</v>
      </c>
      <c r="BB1581" s="5">
        <f>IF(R1581&gt;0,RANK(R1581,(N1581:P1581,Q1581:AE1581)),0)</f>
        <v>5</v>
      </c>
      <c r="BC1581" s="5">
        <f>IF(T1581&gt;0,RANK(T1581,(N1581:P1581,Q1581:AE1581)),0)</f>
        <v>0</v>
      </c>
      <c r="BD1581" s="5">
        <f>IF(S1581&gt;0,RANK(S1581,(N1581:P1581,Q1581:AE1581)),0)</f>
        <v>4</v>
      </c>
      <c r="BE1581" s="2">
        <f t="shared" si="654"/>
        <v>9.7226193880468968E-3</v>
      </c>
      <c r="BF1581" s="2">
        <f t="shared" si="655"/>
        <v>5.7191878753217048E-4</v>
      </c>
      <c r="BG1581" s="2">
        <f t="shared" si="656"/>
        <v>0</v>
      </c>
      <c r="BH1581" s="2">
        <f t="shared" si="657"/>
        <v>2.0017157563625965E-3</v>
      </c>
      <c r="BJ1581" t="s">
        <v>1147</v>
      </c>
      <c r="BK1581" t="s">
        <v>1212</v>
      </c>
      <c r="BL1581">
        <v>8</v>
      </c>
      <c r="BN1581" s="112">
        <v>29</v>
      </c>
      <c r="BO1581" s="114">
        <v>67</v>
      </c>
      <c r="BP1581" s="118">
        <f t="shared" si="648"/>
        <v>29067</v>
      </c>
      <c r="BQ1581" s="118">
        <f t="shared" si="647"/>
        <v>29067</v>
      </c>
      <c r="BR1581" s="5" t="s">
        <v>3151</v>
      </c>
      <c r="CC1581" s="63">
        <f t="shared" si="646"/>
        <v>6994</v>
      </c>
      <c r="CE1581" s="63">
        <v>0</v>
      </c>
    </row>
    <row r="1582" spans="1:83" ht="15" hidden="1" customHeight="1" outlineLevel="1">
      <c r="A1582" t="s">
        <v>2583</v>
      </c>
      <c r="B1582" t="s">
        <v>1212</v>
      </c>
      <c r="C1582" s="1">
        <f t="shared" si="649"/>
        <v>10429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0</v>
      </c>
      <c r="G1582" s="129">
        <f t="shared" si="635"/>
        <v>5935</v>
      </c>
      <c r="H1582" s="134">
        <f t="shared" si="636"/>
        <v>0.56908620193690673</v>
      </c>
      <c r="I1582" s="2"/>
      <c r="J1582" s="2">
        <f t="shared" si="650"/>
        <v>0.21095023492185253</v>
      </c>
      <c r="K1582" s="2">
        <f t="shared" si="651"/>
        <v>0.78003643685875923</v>
      </c>
      <c r="L1582" s="2">
        <f t="shared" si="652"/>
        <v>0</v>
      </c>
      <c r="M1582" s="2">
        <f t="shared" si="653"/>
        <v>9.0133282193882724E-3</v>
      </c>
      <c r="N1582" s="63">
        <v>2200</v>
      </c>
      <c r="O1582" s="63">
        <v>8135</v>
      </c>
      <c r="P1582" s="63">
        <v>0</v>
      </c>
      <c r="Q1582" s="63">
        <v>61</v>
      </c>
      <c r="R1582" s="63">
        <v>11</v>
      </c>
      <c r="S1582" s="63">
        <v>12</v>
      </c>
      <c r="T1582" s="63">
        <v>0</v>
      </c>
      <c r="U1582" s="63">
        <v>0</v>
      </c>
      <c r="V1582" s="63">
        <v>0</v>
      </c>
      <c r="W1582" s="63">
        <v>10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>
        <v>0</v>
      </c>
      <c r="AE1582" s="63">
        <v>0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0</v>
      </c>
      <c r="AO1582" s="63">
        <v>0</v>
      </c>
      <c r="AP1582" s="63">
        <v>0</v>
      </c>
      <c r="AQ1582" s="63">
        <v>0</v>
      </c>
      <c r="AR1582" s="63">
        <v>0</v>
      </c>
      <c r="AS1582" s="63">
        <v>0</v>
      </c>
      <c r="AT1582" s="63">
        <v>0</v>
      </c>
      <c r="AU1582" s="63">
        <v>0</v>
      </c>
      <c r="AV1582" s="63">
        <v>0</v>
      </c>
      <c r="AW1582" s="63">
        <v>0</v>
      </c>
      <c r="AX1582" s="63">
        <v>0</v>
      </c>
      <c r="AY1582" s="63">
        <v>0</v>
      </c>
      <c r="BA1582" s="5">
        <f>IF(Q1582&gt;0,RANK(Q1582,(N1582:P1582,Q1582:AE1582)),0)</f>
        <v>3</v>
      </c>
      <c r="BB1582" s="5">
        <f>IF(R1582&gt;0,RANK(R1582,(N1582:P1582,Q1582:AE1582)),0)</f>
        <v>5</v>
      </c>
      <c r="BC1582" s="5">
        <f>IF(T1582&gt;0,RANK(T1582,(N1582:P1582,Q1582:AE1582)),0)</f>
        <v>0</v>
      </c>
      <c r="BD1582" s="5">
        <f>IF(S1582&gt;0,RANK(S1582,(N1582:P1582,Q1582:AE1582)),0)</f>
        <v>4</v>
      </c>
      <c r="BE1582" s="2">
        <f t="shared" si="654"/>
        <v>5.8490746955604566E-3</v>
      </c>
      <c r="BF1582" s="2">
        <f t="shared" si="655"/>
        <v>1.0547511746092626E-3</v>
      </c>
      <c r="BG1582" s="2">
        <f t="shared" si="656"/>
        <v>0</v>
      </c>
      <c r="BH1582" s="2">
        <f t="shared" si="657"/>
        <v>1.1506376450282866E-3</v>
      </c>
      <c r="BJ1582" t="s">
        <v>2583</v>
      </c>
      <c r="BK1582" t="s">
        <v>1212</v>
      </c>
      <c r="BL1582">
        <v>8</v>
      </c>
      <c r="BN1582" s="112">
        <v>29</v>
      </c>
      <c r="BO1582" s="114">
        <v>69</v>
      </c>
      <c r="BP1582" s="118">
        <f t="shared" si="648"/>
        <v>29069</v>
      </c>
      <c r="BQ1582" s="118">
        <f t="shared" si="647"/>
        <v>29069</v>
      </c>
      <c r="BR1582" s="5" t="s">
        <v>3151</v>
      </c>
      <c r="CC1582" s="63">
        <f t="shared" si="646"/>
        <v>10429</v>
      </c>
      <c r="CE1582" s="63">
        <v>10</v>
      </c>
    </row>
    <row r="1583" spans="1:83" ht="15" hidden="1" customHeight="1" outlineLevel="1">
      <c r="A1583" t="s">
        <v>1137</v>
      </c>
      <c r="B1583" t="s">
        <v>1212</v>
      </c>
      <c r="C1583" s="1">
        <f t="shared" si="649"/>
        <v>53752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0</v>
      </c>
      <c r="G1583" s="129">
        <f t="shared" si="635"/>
        <v>23473</v>
      </c>
      <c r="H1583" s="134">
        <f t="shared" si="636"/>
        <v>0.43669072778687307</v>
      </c>
      <c r="I1583" s="2"/>
      <c r="J1583" s="2">
        <f t="shared" si="650"/>
        <v>0.27089224586992111</v>
      </c>
      <c r="K1583" s="2">
        <f t="shared" si="651"/>
        <v>0.70758297365679412</v>
      </c>
      <c r="L1583" s="2">
        <f t="shared" si="652"/>
        <v>0</v>
      </c>
      <c r="M1583" s="2">
        <f t="shared" si="653"/>
        <v>2.1524780473284766E-2</v>
      </c>
      <c r="N1583" s="63">
        <v>14561</v>
      </c>
      <c r="O1583" s="63">
        <v>38034</v>
      </c>
      <c r="P1583" s="63">
        <v>0</v>
      </c>
      <c r="Q1583" s="63">
        <v>815</v>
      </c>
      <c r="R1583" s="63">
        <v>148</v>
      </c>
      <c r="S1583" s="63">
        <v>86</v>
      </c>
      <c r="T1583" s="63">
        <v>0</v>
      </c>
      <c r="U1583" s="63">
        <v>0</v>
      </c>
      <c r="V1583" s="63">
        <v>0</v>
      </c>
      <c r="W1583" s="63">
        <v>108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>
        <v>0</v>
      </c>
      <c r="AE1583" s="63">
        <v>0</v>
      </c>
      <c r="AF1583" s="63">
        <v>0</v>
      </c>
      <c r="AG1583" s="63">
        <v>0</v>
      </c>
      <c r="AH1583" s="63">
        <v>0</v>
      </c>
      <c r="AI1583" s="63">
        <v>0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0</v>
      </c>
      <c r="AP1583" s="63">
        <v>0</v>
      </c>
      <c r="AQ1583" s="63">
        <v>0</v>
      </c>
      <c r="AR1583" s="63">
        <v>0</v>
      </c>
      <c r="AS1583" s="63">
        <v>0</v>
      </c>
      <c r="AT1583" s="63">
        <v>0</v>
      </c>
      <c r="AU1583" s="63">
        <v>0</v>
      </c>
      <c r="AV1583" s="63">
        <v>0</v>
      </c>
      <c r="AW1583" s="63">
        <v>0</v>
      </c>
      <c r="AX1583" s="63">
        <v>0</v>
      </c>
      <c r="AY1583" s="63">
        <v>0</v>
      </c>
      <c r="BA1583" s="5">
        <f>IF(Q1583&gt;0,RANK(Q1583,(N1583:P1583,Q1583:AE1583)),0)</f>
        <v>3</v>
      </c>
      <c r="BB1583" s="5">
        <f>IF(R1583&gt;0,RANK(R1583,(N1583:P1583,Q1583:AE1583)),0)</f>
        <v>4</v>
      </c>
      <c r="BC1583" s="5">
        <f>IF(T1583&gt;0,RANK(T1583,(N1583:P1583,Q1583:AE1583)),0)</f>
        <v>0</v>
      </c>
      <c r="BD1583" s="5">
        <f>IF(S1583&gt;0,RANK(S1583,(N1583:P1583,Q1583:AE1583)),0)</f>
        <v>6</v>
      </c>
      <c r="BE1583" s="2">
        <f t="shared" si="654"/>
        <v>1.5162226521803841E-2</v>
      </c>
      <c r="BF1583" s="2">
        <f t="shared" si="655"/>
        <v>2.7533859205238873E-3</v>
      </c>
      <c r="BG1583" s="2">
        <f t="shared" si="656"/>
        <v>0</v>
      </c>
      <c r="BH1583" s="2">
        <f t="shared" si="657"/>
        <v>1.5999404673314481E-3</v>
      </c>
      <c r="BJ1583" t="s">
        <v>1137</v>
      </c>
      <c r="BK1583" t="s">
        <v>1212</v>
      </c>
      <c r="BL1583">
        <v>3</v>
      </c>
      <c r="BN1583" s="112">
        <v>29</v>
      </c>
      <c r="BO1583" s="114">
        <v>71</v>
      </c>
      <c r="BP1583" s="118">
        <f t="shared" si="648"/>
        <v>29071</v>
      </c>
      <c r="BQ1583" s="118">
        <f t="shared" si="647"/>
        <v>29071</v>
      </c>
      <c r="BR1583" s="5" t="s">
        <v>3151</v>
      </c>
      <c r="CC1583" s="63">
        <f t="shared" si="646"/>
        <v>53752</v>
      </c>
      <c r="CE1583" s="63">
        <v>108</v>
      </c>
    </row>
    <row r="1584" spans="1:83" ht="15" hidden="1" customHeight="1" outlineLevel="1">
      <c r="A1584" t="s">
        <v>2696</v>
      </c>
      <c r="B1584" t="s">
        <v>1212</v>
      </c>
      <c r="C1584" s="1">
        <f t="shared" si="649"/>
        <v>7923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0</v>
      </c>
      <c r="G1584" s="129">
        <f t="shared" si="635"/>
        <v>4621</v>
      </c>
      <c r="H1584" s="134">
        <f t="shared" si="636"/>
        <v>0.5832386722201186</v>
      </c>
      <c r="I1584" s="2"/>
      <c r="J1584" s="2">
        <f t="shared" si="650"/>
        <v>0.20206992300896126</v>
      </c>
      <c r="K1584" s="2">
        <f t="shared" si="651"/>
        <v>0.78530859522907992</v>
      </c>
      <c r="L1584" s="2">
        <f t="shared" si="652"/>
        <v>0</v>
      </c>
      <c r="M1584" s="2">
        <f t="shared" si="653"/>
        <v>1.2621481761958764E-2</v>
      </c>
      <c r="N1584" s="63">
        <v>1601</v>
      </c>
      <c r="O1584" s="63">
        <v>6222</v>
      </c>
      <c r="P1584" s="63">
        <v>0</v>
      </c>
      <c r="Q1584" s="63">
        <v>83</v>
      </c>
      <c r="R1584" s="63">
        <v>10</v>
      </c>
      <c r="S1584" s="63">
        <v>7</v>
      </c>
      <c r="T1584" s="63">
        <v>0</v>
      </c>
      <c r="U1584" s="63">
        <v>0</v>
      </c>
      <c r="V1584" s="63">
        <v>0</v>
      </c>
      <c r="W1584" s="63">
        <v>0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0</v>
      </c>
      <c r="AE1584" s="63">
        <v>0</v>
      </c>
      <c r="AF1584" s="63">
        <v>0</v>
      </c>
      <c r="AG1584" s="63">
        <v>0</v>
      </c>
      <c r="AH1584" s="63">
        <v>0</v>
      </c>
      <c r="AI1584" s="63">
        <v>0</v>
      </c>
      <c r="AJ1584" s="63">
        <v>0</v>
      </c>
      <c r="AK1584" s="63">
        <v>0</v>
      </c>
      <c r="AL1584" s="63">
        <v>0</v>
      </c>
      <c r="AM1584" s="63">
        <v>0</v>
      </c>
      <c r="AN1584" s="63">
        <v>0</v>
      </c>
      <c r="AO1584" s="63">
        <v>0</v>
      </c>
      <c r="AP1584" s="63">
        <v>0</v>
      </c>
      <c r="AQ1584" s="63">
        <v>0</v>
      </c>
      <c r="AR1584" s="63">
        <v>0</v>
      </c>
      <c r="AS1584" s="63">
        <v>0</v>
      </c>
      <c r="AT1584" s="63">
        <v>0</v>
      </c>
      <c r="AU1584" s="63">
        <v>0</v>
      </c>
      <c r="AV1584" s="63">
        <v>0</v>
      </c>
      <c r="AW1584" s="63">
        <v>0</v>
      </c>
      <c r="AX1584" s="63">
        <v>0</v>
      </c>
      <c r="AY1584" s="63">
        <v>0</v>
      </c>
      <c r="BA1584" s="5">
        <f>IF(Q1584&gt;0,RANK(Q1584,(N1584:P1584,Q1584:AE1584)),0)</f>
        <v>3</v>
      </c>
      <c r="BB1584" s="5">
        <f>IF(R1584&gt;0,RANK(R1584,(N1584:P1584,Q1584:AE1584)),0)</f>
        <v>4</v>
      </c>
      <c r="BC1584" s="5">
        <f>IF(T1584&gt;0,RANK(T1584,(N1584:P1584,Q1584:AE1584)),0)</f>
        <v>0</v>
      </c>
      <c r="BD1584" s="5">
        <f>IF(S1584&gt;0,RANK(S1584,(N1584:P1584,Q1584:AE1584)),0)</f>
        <v>5</v>
      </c>
      <c r="BE1584" s="2">
        <f t="shared" si="654"/>
        <v>1.0475829862425848E-2</v>
      </c>
      <c r="BF1584" s="2">
        <f t="shared" si="655"/>
        <v>1.2621481761958854E-3</v>
      </c>
      <c r="BG1584" s="2">
        <f t="shared" si="656"/>
        <v>0</v>
      </c>
      <c r="BH1584" s="2">
        <f t="shared" si="657"/>
        <v>8.835037233371198E-4</v>
      </c>
      <c r="BJ1584" t="s">
        <v>2696</v>
      </c>
      <c r="BK1584" t="s">
        <v>1212</v>
      </c>
      <c r="BL1584">
        <v>3</v>
      </c>
      <c r="BN1584" s="112">
        <v>29</v>
      </c>
      <c r="BO1584" s="114">
        <v>73</v>
      </c>
      <c r="BP1584" s="118">
        <f t="shared" si="648"/>
        <v>29073</v>
      </c>
      <c r="BQ1584" s="118">
        <f t="shared" si="647"/>
        <v>29073</v>
      </c>
      <c r="BR1584" s="5" t="s">
        <v>3151</v>
      </c>
      <c r="CC1584" s="63">
        <f t="shared" si="646"/>
        <v>7923</v>
      </c>
      <c r="CE1584" s="63">
        <v>0</v>
      </c>
    </row>
    <row r="1585" spans="1:83" ht="15" hidden="1" customHeight="1" outlineLevel="1">
      <c r="A1585" t="s">
        <v>1770</v>
      </c>
      <c r="B1585" t="s">
        <v>1212</v>
      </c>
      <c r="C1585" s="1">
        <f t="shared" si="649"/>
        <v>3239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0</v>
      </c>
      <c r="G1585" s="129">
        <f t="shared" si="635"/>
        <v>1967</v>
      </c>
      <c r="H1585" s="134">
        <f t="shared" si="636"/>
        <v>0.60728619944427298</v>
      </c>
      <c r="I1585" s="2"/>
      <c r="J1585" s="2">
        <f t="shared" si="650"/>
        <v>0.18925594319234332</v>
      </c>
      <c r="K1585" s="2">
        <f t="shared" si="651"/>
        <v>0.79654214263661627</v>
      </c>
      <c r="L1585" s="2">
        <f t="shared" si="652"/>
        <v>0</v>
      </c>
      <c r="M1585" s="2">
        <f t="shared" si="653"/>
        <v>1.4201914171040442E-2</v>
      </c>
      <c r="N1585" s="63">
        <v>613</v>
      </c>
      <c r="O1585" s="63">
        <v>2580</v>
      </c>
      <c r="P1585" s="63">
        <v>0</v>
      </c>
      <c r="Q1585" s="63">
        <v>34</v>
      </c>
      <c r="R1585" s="63">
        <v>1</v>
      </c>
      <c r="S1585" s="63">
        <v>6</v>
      </c>
      <c r="T1585" s="63">
        <v>0</v>
      </c>
      <c r="U1585" s="63">
        <v>0</v>
      </c>
      <c r="V1585" s="63">
        <v>0</v>
      </c>
      <c r="W1585" s="63">
        <v>5</v>
      </c>
      <c r="X1585" s="63">
        <v>0</v>
      </c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>
        <v>0</v>
      </c>
      <c r="AE1585" s="63">
        <v>0</v>
      </c>
      <c r="AF1585" s="63">
        <v>0</v>
      </c>
      <c r="AG1585" s="63">
        <v>0</v>
      </c>
      <c r="AH1585" s="63">
        <v>0</v>
      </c>
      <c r="AI1585" s="63">
        <v>0</v>
      </c>
      <c r="AJ1585" s="63">
        <v>0</v>
      </c>
      <c r="AK1585" s="63">
        <v>0</v>
      </c>
      <c r="AL1585" s="63">
        <v>0</v>
      </c>
      <c r="AM1585" s="63">
        <v>0</v>
      </c>
      <c r="AN1585" s="63">
        <v>0</v>
      </c>
      <c r="AO1585" s="63">
        <v>0</v>
      </c>
      <c r="AP1585" s="63">
        <v>0</v>
      </c>
      <c r="AQ1585" s="63">
        <v>0</v>
      </c>
      <c r="AR1585" s="63">
        <v>0</v>
      </c>
      <c r="AS1585" s="63">
        <v>0</v>
      </c>
      <c r="AT1585" s="63">
        <v>0</v>
      </c>
      <c r="AU1585" s="63">
        <v>0</v>
      </c>
      <c r="AV1585" s="63">
        <v>0</v>
      </c>
      <c r="AW1585" s="63">
        <v>0</v>
      </c>
      <c r="AX1585" s="63">
        <v>0</v>
      </c>
      <c r="AY1585" s="63">
        <v>0</v>
      </c>
      <c r="BA1585" s="5">
        <f>IF(Q1585&gt;0,RANK(Q1585,(N1585:P1585,Q1585:AE1585)),0)</f>
        <v>3</v>
      </c>
      <c r="BB1585" s="5">
        <f>IF(R1585&gt;0,RANK(R1585,(N1585:P1585,Q1585:AE1585)),0)</f>
        <v>6</v>
      </c>
      <c r="BC1585" s="5">
        <f>IF(T1585&gt;0,RANK(T1585,(N1585:P1585,Q1585:AE1585)),0)</f>
        <v>0</v>
      </c>
      <c r="BD1585" s="5">
        <f>IF(S1585&gt;0,RANK(S1585,(N1585:P1585,Q1585:AE1585)),0)</f>
        <v>4</v>
      </c>
      <c r="BE1585" s="2">
        <f t="shared" si="654"/>
        <v>1.0497066995986416E-2</v>
      </c>
      <c r="BF1585" s="2">
        <f t="shared" si="655"/>
        <v>3.0873726458783575E-4</v>
      </c>
      <c r="BG1585" s="2">
        <f t="shared" si="656"/>
        <v>0</v>
      </c>
      <c r="BH1585" s="2">
        <f t="shared" si="657"/>
        <v>1.8524235875270144E-3</v>
      </c>
      <c r="BJ1585" t="s">
        <v>1770</v>
      </c>
      <c r="BK1585" t="s">
        <v>1212</v>
      </c>
      <c r="BL1585">
        <v>6</v>
      </c>
      <c r="BN1585" s="112">
        <v>29</v>
      </c>
      <c r="BO1585" s="114">
        <v>75</v>
      </c>
      <c r="BP1585" s="118">
        <f t="shared" si="648"/>
        <v>29075</v>
      </c>
      <c r="BQ1585" s="118">
        <f t="shared" si="647"/>
        <v>29075</v>
      </c>
      <c r="BR1585" s="5" t="s">
        <v>3151</v>
      </c>
      <c r="CC1585" s="63">
        <f t="shared" si="646"/>
        <v>3239</v>
      </c>
      <c r="CE1585" s="63">
        <v>5</v>
      </c>
    </row>
    <row r="1586" spans="1:83" ht="15" hidden="1" customHeight="1" outlineLevel="1">
      <c r="A1586" t="s">
        <v>2187</v>
      </c>
      <c r="B1586" t="s">
        <v>1212</v>
      </c>
      <c r="C1586" s="1">
        <f t="shared" si="649"/>
        <v>138074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0</v>
      </c>
      <c r="G1586" s="129">
        <f t="shared" si="635"/>
        <v>28005</v>
      </c>
      <c r="H1586" s="134">
        <f t="shared" si="636"/>
        <v>0.20282602082941031</v>
      </c>
      <c r="I1586" s="2"/>
      <c r="J1586" s="2">
        <f t="shared" si="650"/>
        <v>0.38607558265857439</v>
      </c>
      <c r="K1586" s="2">
        <f t="shared" si="651"/>
        <v>0.5889016034879847</v>
      </c>
      <c r="L1586" s="2">
        <f t="shared" si="652"/>
        <v>0</v>
      </c>
      <c r="M1586" s="2">
        <f t="shared" si="653"/>
        <v>2.5022813853440851E-2</v>
      </c>
      <c r="N1586" s="63">
        <v>53307</v>
      </c>
      <c r="O1586" s="63">
        <v>81312</v>
      </c>
      <c r="P1586" s="63">
        <v>0</v>
      </c>
      <c r="Q1586" s="63">
        <v>2377</v>
      </c>
      <c r="R1586" s="63">
        <v>416</v>
      </c>
      <c r="S1586" s="63">
        <v>155</v>
      </c>
      <c r="T1586" s="63">
        <v>0</v>
      </c>
      <c r="U1586" s="63">
        <v>0</v>
      </c>
      <c r="V1586" s="63">
        <v>0</v>
      </c>
      <c r="W1586" s="63">
        <v>507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>
        <v>0</v>
      </c>
      <c r="AE1586" s="63">
        <v>0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0</v>
      </c>
      <c r="AP1586" s="63">
        <v>0</v>
      </c>
      <c r="AQ1586" s="63">
        <v>0</v>
      </c>
      <c r="AR1586" s="63">
        <v>0</v>
      </c>
      <c r="AS1586" s="63">
        <v>0</v>
      </c>
      <c r="AT1586" s="63">
        <v>0</v>
      </c>
      <c r="AU1586" s="63">
        <v>0</v>
      </c>
      <c r="AV1586" s="63">
        <v>0</v>
      </c>
      <c r="AW1586" s="63">
        <v>0</v>
      </c>
      <c r="AX1586" s="63">
        <v>0</v>
      </c>
      <c r="AY1586" s="63">
        <v>0</v>
      </c>
      <c r="BA1586" s="5">
        <f>IF(Q1586&gt;0,RANK(Q1586,(N1586:P1586,Q1586:AE1586)),0)</f>
        <v>3</v>
      </c>
      <c r="BB1586" s="5">
        <f>IF(R1586&gt;0,RANK(R1586,(N1586:P1586,Q1586:AE1586)),0)</f>
        <v>5</v>
      </c>
      <c r="BC1586" s="5">
        <f>IF(T1586&gt;0,RANK(T1586,(N1586:P1586,Q1586:AE1586)),0)</f>
        <v>0</v>
      </c>
      <c r="BD1586" s="5">
        <f>IF(S1586&gt;0,RANK(S1586,(N1586:P1586,Q1586:AE1586)),0)</f>
        <v>6</v>
      </c>
      <c r="BE1586" s="2">
        <f t="shared" si="654"/>
        <v>1.7215406231441112E-2</v>
      </c>
      <c r="BF1586" s="2">
        <f t="shared" si="655"/>
        <v>3.0128771528310904E-3</v>
      </c>
      <c r="BG1586" s="2">
        <f t="shared" si="656"/>
        <v>0</v>
      </c>
      <c r="BH1586" s="2">
        <f t="shared" si="657"/>
        <v>1.1225864391558151E-3</v>
      </c>
      <c r="BJ1586" t="s">
        <v>2187</v>
      </c>
      <c r="BK1586" t="s">
        <v>1212</v>
      </c>
      <c r="BL1586">
        <v>7</v>
      </c>
      <c r="BN1586" s="112">
        <v>29</v>
      </c>
      <c r="BO1586" s="114">
        <v>77</v>
      </c>
      <c r="BP1586" s="118">
        <f t="shared" si="648"/>
        <v>29077</v>
      </c>
      <c r="BQ1586" s="118">
        <f t="shared" si="647"/>
        <v>29077</v>
      </c>
      <c r="BR1586" s="5" t="s">
        <v>3151</v>
      </c>
      <c r="CC1586" s="63">
        <f t="shared" si="646"/>
        <v>138074</v>
      </c>
      <c r="CE1586" s="63">
        <v>507</v>
      </c>
    </row>
    <row r="1587" spans="1:83" ht="15" hidden="1" customHeight="1" outlineLevel="1">
      <c r="A1587" t="s">
        <v>647</v>
      </c>
      <c r="B1587" t="s">
        <v>1212</v>
      </c>
      <c r="C1587" s="1">
        <f t="shared" si="649"/>
        <v>4437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0</v>
      </c>
      <c r="G1587" s="129">
        <f t="shared" si="635"/>
        <v>2786</v>
      </c>
      <c r="H1587" s="134">
        <f t="shared" si="636"/>
        <v>0.62790173540680638</v>
      </c>
      <c r="I1587" s="2"/>
      <c r="J1587" s="2">
        <f t="shared" si="650"/>
        <v>0.18007662835249041</v>
      </c>
      <c r="K1587" s="2">
        <f t="shared" si="651"/>
        <v>0.80797836375929677</v>
      </c>
      <c r="L1587" s="2">
        <f t="shared" si="652"/>
        <v>0</v>
      </c>
      <c r="M1587" s="2">
        <f t="shared" si="653"/>
        <v>1.1945007888212844E-2</v>
      </c>
      <c r="N1587" s="63">
        <v>799</v>
      </c>
      <c r="O1587" s="63">
        <v>3585</v>
      </c>
      <c r="P1587" s="63">
        <v>0</v>
      </c>
      <c r="Q1587" s="63">
        <v>42</v>
      </c>
      <c r="R1587" s="63">
        <v>8</v>
      </c>
      <c r="S1587" s="63">
        <v>3</v>
      </c>
      <c r="T1587" s="63">
        <v>0</v>
      </c>
      <c r="U1587" s="63">
        <v>0</v>
      </c>
      <c r="V1587" s="63">
        <v>0</v>
      </c>
      <c r="W1587" s="63">
        <v>0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>
        <v>0</v>
      </c>
      <c r="AE1587" s="63">
        <v>0</v>
      </c>
      <c r="AF1587" s="63">
        <v>0</v>
      </c>
      <c r="AG1587" s="63">
        <v>0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0</v>
      </c>
      <c r="AP1587" s="63">
        <v>0</v>
      </c>
      <c r="AQ1587" s="63">
        <v>0</v>
      </c>
      <c r="AR1587" s="63">
        <v>0</v>
      </c>
      <c r="AS1587" s="63">
        <v>0</v>
      </c>
      <c r="AT1587" s="63">
        <v>0</v>
      </c>
      <c r="AU1587" s="63">
        <v>0</v>
      </c>
      <c r="AV1587" s="63">
        <v>0</v>
      </c>
      <c r="AW1587" s="63">
        <v>0</v>
      </c>
      <c r="AX1587" s="63">
        <v>0</v>
      </c>
      <c r="AY1587" s="63">
        <v>0</v>
      </c>
      <c r="BA1587" s="5">
        <f>IF(Q1587&gt;0,RANK(Q1587,(N1587:P1587,Q1587:AE1587)),0)</f>
        <v>3</v>
      </c>
      <c r="BB1587" s="5">
        <f>IF(R1587&gt;0,RANK(R1587,(N1587:P1587,Q1587:AE1587)),0)</f>
        <v>4</v>
      </c>
      <c r="BC1587" s="5">
        <f>IF(T1587&gt;0,RANK(T1587,(N1587:P1587,Q1587:AE1587)),0)</f>
        <v>0</v>
      </c>
      <c r="BD1587" s="5">
        <f>IF(S1587&gt;0,RANK(S1587,(N1587:P1587,Q1587:AE1587)),0)</f>
        <v>5</v>
      </c>
      <c r="BE1587" s="2">
        <f t="shared" si="654"/>
        <v>9.4658553076402974E-3</v>
      </c>
      <c r="BF1587" s="2">
        <f t="shared" si="655"/>
        <v>1.803020058598152E-3</v>
      </c>
      <c r="BG1587" s="2">
        <f t="shared" si="656"/>
        <v>0</v>
      </c>
      <c r="BH1587" s="2">
        <f t="shared" si="657"/>
        <v>6.7613252197430695E-4</v>
      </c>
      <c r="BJ1587" t="s">
        <v>647</v>
      </c>
      <c r="BK1587" t="s">
        <v>1212</v>
      </c>
      <c r="BL1587">
        <v>6</v>
      </c>
      <c r="BN1587" s="112">
        <v>29</v>
      </c>
      <c r="BO1587" s="114">
        <v>79</v>
      </c>
      <c r="BP1587" s="118">
        <f t="shared" si="648"/>
        <v>29079</v>
      </c>
      <c r="BQ1587" s="118">
        <f t="shared" si="647"/>
        <v>29079</v>
      </c>
      <c r="BR1587" s="5" t="s">
        <v>3151</v>
      </c>
      <c r="CC1587" s="63">
        <f t="shared" si="646"/>
        <v>4437</v>
      </c>
      <c r="CE1587" s="63">
        <v>0</v>
      </c>
    </row>
    <row r="1588" spans="1:83" ht="15" hidden="1" customHeight="1" outlineLevel="1">
      <c r="A1588" t="s">
        <v>874</v>
      </c>
      <c r="B1588" t="s">
        <v>1212</v>
      </c>
      <c r="C1588" s="1">
        <f t="shared" si="649"/>
        <v>3825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0</v>
      </c>
      <c r="G1588" s="129">
        <f t="shared" si="635"/>
        <v>2601</v>
      </c>
      <c r="H1588" s="134">
        <f t="shared" si="636"/>
        <v>0.68</v>
      </c>
      <c r="I1588" s="2"/>
      <c r="J1588" s="2">
        <f t="shared" si="650"/>
        <v>0.15607843137254901</v>
      </c>
      <c r="K1588" s="2">
        <f t="shared" si="651"/>
        <v>0.836078431372549</v>
      </c>
      <c r="L1588" s="2">
        <f t="shared" si="652"/>
        <v>0</v>
      </c>
      <c r="M1588" s="2">
        <f t="shared" si="653"/>
        <v>7.8431372549020439E-3</v>
      </c>
      <c r="N1588" s="63">
        <v>597</v>
      </c>
      <c r="O1588" s="63">
        <v>3198</v>
      </c>
      <c r="P1588" s="63">
        <v>0</v>
      </c>
      <c r="Q1588" s="63">
        <v>22</v>
      </c>
      <c r="R1588" s="63">
        <v>7</v>
      </c>
      <c r="S1588" s="63">
        <v>1</v>
      </c>
      <c r="T1588" s="63">
        <v>0</v>
      </c>
      <c r="U1588" s="63">
        <v>0</v>
      </c>
      <c r="V1588" s="63">
        <v>0</v>
      </c>
      <c r="W1588" s="63">
        <v>0</v>
      </c>
      <c r="X1588" s="63">
        <v>0</v>
      </c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>
        <v>0</v>
      </c>
      <c r="AE1588" s="63">
        <v>0</v>
      </c>
      <c r="AF1588" s="63">
        <v>0</v>
      </c>
      <c r="AG1588" s="63">
        <v>0</v>
      </c>
      <c r="AH1588" s="63">
        <v>0</v>
      </c>
      <c r="AI1588" s="63">
        <v>0</v>
      </c>
      <c r="AJ1588" s="63">
        <v>0</v>
      </c>
      <c r="AK1588" s="63">
        <v>0</v>
      </c>
      <c r="AL1588" s="63">
        <v>0</v>
      </c>
      <c r="AM1588" s="63">
        <v>0</v>
      </c>
      <c r="AN1588" s="63">
        <v>0</v>
      </c>
      <c r="AO1588" s="63">
        <v>0</v>
      </c>
      <c r="AP1588" s="63">
        <v>0</v>
      </c>
      <c r="AQ1588" s="63">
        <v>0</v>
      </c>
      <c r="AR1588" s="63">
        <v>0</v>
      </c>
      <c r="AS1588" s="63">
        <v>0</v>
      </c>
      <c r="AT1588" s="63">
        <v>0</v>
      </c>
      <c r="AU1588" s="63">
        <v>0</v>
      </c>
      <c r="AV1588" s="63">
        <v>0</v>
      </c>
      <c r="AW1588" s="63">
        <v>0</v>
      </c>
      <c r="AX1588" s="63">
        <v>0</v>
      </c>
      <c r="AY1588" s="63">
        <v>0</v>
      </c>
      <c r="BA1588" s="5">
        <f>IF(Q1588&gt;0,RANK(Q1588,(N1588:P1588,Q1588:AE1588)),0)</f>
        <v>3</v>
      </c>
      <c r="BB1588" s="5">
        <f>IF(R1588&gt;0,RANK(R1588,(N1588:P1588,Q1588:AE1588)),0)</f>
        <v>4</v>
      </c>
      <c r="BC1588" s="5">
        <f>IF(T1588&gt;0,RANK(T1588,(N1588:P1588,Q1588:AE1588)),0)</f>
        <v>0</v>
      </c>
      <c r="BD1588" s="5">
        <f>IF(S1588&gt;0,RANK(S1588,(N1588:P1588,Q1588:AE1588)),0)</f>
        <v>5</v>
      </c>
      <c r="BE1588" s="2">
        <f t="shared" si="654"/>
        <v>5.7516339869281043E-3</v>
      </c>
      <c r="BF1588" s="2">
        <f t="shared" si="655"/>
        <v>1.8300653594771241E-3</v>
      </c>
      <c r="BG1588" s="2">
        <f t="shared" si="656"/>
        <v>0</v>
      </c>
      <c r="BH1588" s="2">
        <f t="shared" si="657"/>
        <v>2.6143790849673205E-4</v>
      </c>
      <c r="BJ1588" t="s">
        <v>874</v>
      </c>
      <c r="BK1588" t="s">
        <v>1212</v>
      </c>
      <c r="BL1588">
        <v>6</v>
      </c>
      <c r="BN1588" s="112">
        <v>29</v>
      </c>
      <c r="BO1588" s="114">
        <v>81</v>
      </c>
      <c r="BP1588" s="118">
        <f t="shared" si="648"/>
        <v>29081</v>
      </c>
      <c r="BQ1588" s="118">
        <f t="shared" si="647"/>
        <v>29081</v>
      </c>
      <c r="BR1588" s="5" t="s">
        <v>3151</v>
      </c>
      <c r="CC1588" s="63">
        <f t="shared" si="646"/>
        <v>3825</v>
      </c>
      <c r="CE1588" s="63">
        <v>0</v>
      </c>
    </row>
    <row r="1589" spans="1:83" ht="15" hidden="1" customHeight="1" outlineLevel="1">
      <c r="A1589" t="s">
        <v>3121</v>
      </c>
      <c r="B1589" t="s">
        <v>1212</v>
      </c>
      <c r="C1589" s="1">
        <f t="shared" si="649"/>
        <v>10776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0</v>
      </c>
      <c r="G1589" s="129">
        <f t="shared" si="635"/>
        <v>5404</v>
      </c>
      <c r="H1589" s="134">
        <f t="shared" si="636"/>
        <v>0.50148478099480331</v>
      </c>
      <c r="I1589" s="2"/>
      <c r="J1589" s="2">
        <f t="shared" si="650"/>
        <v>0.24266889383815887</v>
      </c>
      <c r="K1589" s="2">
        <f t="shared" si="651"/>
        <v>0.74415367483296213</v>
      </c>
      <c r="L1589" s="2">
        <f t="shared" si="652"/>
        <v>0</v>
      </c>
      <c r="M1589" s="2">
        <f t="shared" si="653"/>
        <v>1.3177431328878941E-2</v>
      </c>
      <c r="N1589" s="63">
        <v>2615</v>
      </c>
      <c r="O1589" s="63">
        <v>8019</v>
      </c>
      <c r="P1589" s="63">
        <v>0</v>
      </c>
      <c r="Q1589" s="63">
        <v>114</v>
      </c>
      <c r="R1589" s="63">
        <v>17</v>
      </c>
      <c r="S1589" s="63">
        <v>11</v>
      </c>
      <c r="T1589" s="63">
        <v>0</v>
      </c>
      <c r="U1589" s="63">
        <v>0</v>
      </c>
      <c r="V1589" s="63">
        <v>0</v>
      </c>
      <c r="W1589" s="63">
        <v>0</v>
      </c>
      <c r="X1589" s="63">
        <v>0</v>
      </c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0</v>
      </c>
      <c r="AM1589" s="63">
        <v>0</v>
      </c>
      <c r="AN1589" s="63">
        <v>0</v>
      </c>
      <c r="AO1589" s="63">
        <v>0</v>
      </c>
      <c r="AP1589" s="63">
        <v>0</v>
      </c>
      <c r="AQ1589" s="63">
        <v>0</v>
      </c>
      <c r="AR1589" s="63">
        <v>0</v>
      </c>
      <c r="AS1589" s="63">
        <v>0</v>
      </c>
      <c r="AT1589" s="63">
        <v>0</v>
      </c>
      <c r="AU1589" s="63">
        <v>0</v>
      </c>
      <c r="AV1589" s="63">
        <v>0</v>
      </c>
      <c r="AW1589" s="63">
        <v>0</v>
      </c>
      <c r="AX1589" s="63">
        <v>0</v>
      </c>
      <c r="AY1589" s="63">
        <v>0</v>
      </c>
      <c r="BA1589" s="5">
        <f>IF(Q1589&gt;0,RANK(Q1589,(N1589:P1589,Q1589:AE1589)),0)</f>
        <v>3</v>
      </c>
      <c r="BB1589" s="5">
        <f>IF(R1589&gt;0,RANK(R1589,(N1589:P1589,Q1589:AE1589)),0)</f>
        <v>4</v>
      </c>
      <c r="BC1589" s="5">
        <f>IF(T1589&gt;0,RANK(T1589,(N1589:P1589,Q1589:AE1589)),0)</f>
        <v>0</v>
      </c>
      <c r="BD1589" s="5">
        <f>IF(S1589&gt;0,RANK(S1589,(N1589:P1589,Q1589:AE1589)),0)</f>
        <v>5</v>
      </c>
      <c r="BE1589" s="2">
        <f t="shared" si="654"/>
        <v>1.0579064587973273E-2</v>
      </c>
      <c r="BF1589" s="2">
        <f t="shared" si="655"/>
        <v>1.5775798069784708E-3</v>
      </c>
      <c r="BG1589" s="2">
        <f t="shared" si="656"/>
        <v>0</v>
      </c>
      <c r="BH1589" s="2">
        <f t="shared" si="657"/>
        <v>1.0207869339272457E-3</v>
      </c>
      <c r="BJ1589" t="s">
        <v>3121</v>
      </c>
      <c r="BK1589" t="s">
        <v>1212</v>
      </c>
      <c r="BL1589">
        <v>4</v>
      </c>
      <c r="BN1589" s="112">
        <v>29</v>
      </c>
      <c r="BO1589" s="114">
        <v>83</v>
      </c>
      <c r="BP1589" s="118">
        <f t="shared" si="648"/>
        <v>29083</v>
      </c>
      <c r="BQ1589" s="118">
        <f t="shared" si="647"/>
        <v>29083</v>
      </c>
      <c r="BR1589" s="5" t="s">
        <v>3151</v>
      </c>
      <c r="CC1589" s="63">
        <f t="shared" si="646"/>
        <v>10776</v>
      </c>
      <c r="CD1589" s="130"/>
      <c r="CE1589" s="63">
        <v>0</v>
      </c>
    </row>
    <row r="1590" spans="1:83" ht="15" hidden="1" customHeight="1" outlineLevel="1">
      <c r="A1590" t="s">
        <v>373</v>
      </c>
      <c r="B1590" t="s">
        <v>1212</v>
      </c>
      <c r="C1590" s="1">
        <f t="shared" si="649"/>
        <v>5080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0</v>
      </c>
      <c r="G1590" s="129">
        <f t="shared" si="635"/>
        <v>2911</v>
      </c>
      <c r="H1590" s="134">
        <f t="shared" si="636"/>
        <v>0.57303149606299209</v>
      </c>
      <c r="I1590" s="2"/>
      <c r="J1590" s="2">
        <f t="shared" si="650"/>
        <v>0.20748031496062991</v>
      </c>
      <c r="K1590" s="2">
        <f t="shared" si="651"/>
        <v>0.78051181102362199</v>
      </c>
      <c r="L1590" s="2">
        <f t="shared" si="652"/>
        <v>0</v>
      </c>
      <c r="M1590" s="2">
        <f t="shared" si="653"/>
        <v>1.2007874015748099E-2</v>
      </c>
      <c r="N1590" s="63">
        <v>1054</v>
      </c>
      <c r="O1590" s="63">
        <v>3965</v>
      </c>
      <c r="P1590" s="63">
        <v>0</v>
      </c>
      <c r="Q1590" s="63">
        <v>39</v>
      </c>
      <c r="R1590" s="63">
        <v>13</v>
      </c>
      <c r="S1590" s="63">
        <v>6</v>
      </c>
      <c r="T1590" s="63">
        <v>0</v>
      </c>
      <c r="U1590" s="63">
        <v>0</v>
      </c>
      <c r="V1590" s="63">
        <v>0</v>
      </c>
      <c r="W1590" s="63">
        <v>3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>
        <v>0</v>
      </c>
      <c r="AE1590" s="63">
        <v>0</v>
      </c>
      <c r="AF1590" s="63">
        <v>0</v>
      </c>
      <c r="AG1590" s="63">
        <v>0</v>
      </c>
      <c r="AH1590" s="63">
        <v>0</v>
      </c>
      <c r="AI1590" s="63">
        <v>0</v>
      </c>
      <c r="AJ1590" s="63">
        <v>0</v>
      </c>
      <c r="AK1590" s="63">
        <v>0</v>
      </c>
      <c r="AL1590" s="63">
        <v>0</v>
      </c>
      <c r="AM1590" s="63">
        <v>0</v>
      </c>
      <c r="AN1590" s="63">
        <v>0</v>
      </c>
      <c r="AO1590" s="63">
        <v>0</v>
      </c>
      <c r="AP1590" s="63">
        <v>0</v>
      </c>
      <c r="AQ1590" s="63">
        <v>0</v>
      </c>
      <c r="AR1590" s="63">
        <v>0</v>
      </c>
      <c r="AS1590" s="63">
        <v>0</v>
      </c>
      <c r="AT1590" s="63">
        <v>0</v>
      </c>
      <c r="AU1590" s="63">
        <v>0</v>
      </c>
      <c r="AV1590" s="63">
        <v>0</v>
      </c>
      <c r="AW1590" s="63">
        <v>0</v>
      </c>
      <c r="AX1590" s="63">
        <v>0</v>
      </c>
      <c r="AY1590" s="63">
        <v>0</v>
      </c>
      <c r="BA1590" s="5">
        <f>IF(Q1590&gt;0,RANK(Q1590,(N1590:P1590,Q1590:AE1590)),0)</f>
        <v>3</v>
      </c>
      <c r="BB1590" s="5">
        <f>IF(R1590&gt;0,RANK(R1590,(N1590:P1590,Q1590:AE1590)),0)</f>
        <v>4</v>
      </c>
      <c r="BC1590" s="5">
        <f>IF(T1590&gt;0,RANK(T1590,(N1590:P1590,Q1590:AE1590)),0)</f>
        <v>0</v>
      </c>
      <c r="BD1590" s="5">
        <f>IF(S1590&gt;0,RANK(S1590,(N1590:P1590,Q1590:AE1590)),0)</f>
        <v>5</v>
      </c>
      <c r="BE1590" s="2">
        <f t="shared" si="654"/>
        <v>7.6771653543307086E-3</v>
      </c>
      <c r="BF1590" s="2">
        <f t="shared" si="655"/>
        <v>2.5590551181102362E-3</v>
      </c>
      <c r="BG1590" s="2">
        <f t="shared" si="656"/>
        <v>0</v>
      </c>
      <c r="BH1590" s="2">
        <f t="shared" si="657"/>
        <v>1.1811023622047244E-3</v>
      </c>
      <c r="BJ1590" t="s">
        <v>373</v>
      </c>
      <c r="BK1590" t="s">
        <v>1212</v>
      </c>
      <c r="BL1590">
        <v>4</v>
      </c>
      <c r="BN1590" s="112">
        <v>29</v>
      </c>
      <c r="BO1590" s="114">
        <v>85</v>
      </c>
      <c r="BP1590" s="118">
        <f t="shared" si="648"/>
        <v>29085</v>
      </c>
      <c r="BQ1590" s="118">
        <f t="shared" si="647"/>
        <v>29085</v>
      </c>
      <c r="BR1590" s="5" t="s">
        <v>3151</v>
      </c>
      <c r="CC1590" s="63">
        <f t="shared" si="646"/>
        <v>5080</v>
      </c>
      <c r="CD1590" s="130"/>
      <c r="CE1590" s="63">
        <v>3</v>
      </c>
    </row>
    <row r="1591" spans="1:83" ht="15" hidden="1" customHeight="1" outlineLevel="1">
      <c r="A1591" t="s">
        <v>370</v>
      </c>
      <c r="B1591" t="s">
        <v>1212</v>
      </c>
      <c r="C1591" s="1">
        <f t="shared" si="649"/>
        <v>2344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0</v>
      </c>
      <c r="G1591" s="129">
        <f t="shared" si="635"/>
        <v>1638</v>
      </c>
      <c r="H1591" s="134">
        <f t="shared" si="636"/>
        <v>0.69880546075085326</v>
      </c>
      <c r="I1591" s="2"/>
      <c r="J1591" s="2">
        <f t="shared" si="650"/>
        <v>0.14419795221843004</v>
      </c>
      <c r="K1591" s="2">
        <f t="shared" si="651"/>
        <v>0.84300341296928327</v>
      </c>
      <c r="L1591" s="2">
        <f t="shared" si="652"/>
        <v>0</v>
      </c>
      <c r="M1591" s="2">
        <f t="shared" si="653"/>
        <v>1.2798634812286713E-2</v>
      </c>
      <c r="N1591" s="63">
        <v>338</v>
      </c>
      <c r="O1591" s="63">
        <v>1976</v>
      </c>
      <c r="P1591" s="63">
        <v>0</v>
      </c>
      <c r="Q1591" s="63">
        <v>23</v>
      </c>
      <c r="R1591" s="63">
        <v>5</v>
      </c>
      <c r="S1591" s="63">
        <v>1</v>
      </c>
      <c r="T1591" s="63">
        <v>0</v>
      </c>
      <c r="U1591" s="63">
        <v>0</v>
      </c>
      <c r="V1591" s="63">
        <v>0</v>
      </c>
      <c r="W1591" s="63">
        <v>1</v>
      </c>
      <c r="X1591" s="63">
        <v>0</v>
      </c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>
        <v>0</v>
      </c>
      <c r="AE1591" s="63">
        <v>0</v>
      </c>
      <c r="AF1591" s="63">
        <v>0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0</v>
      </c>
      <c r="AP1591" s="63">
        <v>0</v>
      </c>
      <c r="AQ1591" s="63">
        <v>0</v>
      </c>
      <c r="AR1591" s="63">
        <v>0</v>
      </c>
      <c r="AS1591" s="63">
        <v>0</v>
      </c>
      <c r="AT1591" s="63">
        <v>0</v>
      </c>
      <c r="AU1591" s="63">
        <v>0</v>
      </c>
      <c r="AV1591" s="63">
        <v>0</v>
      </c>
      <c r="AW1591" s="63">
        <v>0</v>
      </c>
      <c r="AX1591" s="63">
        <v>0</v>
      </c>
      <c r="AY1591" s="63">
        <v>0</v>
      </c>
      <c r="BA1591" s="5">
        <f>IF(Q1591&gt;0,RANK(Q1591,(N1591:P1591,Q1591:AE1591)),0)</f>
        <v>3</v>
      </c>
      <c r="BB1591" s="5">
        <f>IF(R1591&gt;0,RANK(R1591,(N1591:P1591,Q1591:AE1591)),0)</f>
        <v>4</v>
      </c>
      <c r="BC1591" s="5">
        <f>IF(T1591&gt;0,RANK(T1591,(N1591:P1591,Q1591:AE1591)),0)</f>
        <v>0</v>
      </c>
      <c r="BD1591" s="5">
        <f>IF(S1591&gt;0,RANK(S1591,(N1591:P1591,Q1591:AE1591)),0)</f>
        <v>5</v>
      </c>
      <c r="BE1591" s="2">
        <f t="shared" si="654"/>
        <v>9.8122866894197955E-3</v>
      </c>
      <c r="BF1591" s="2">
        <f t="shared" si="655"/>
        <v>2.1331058020477816E-3</v>
      </c>
      <c r="BG1591" s="2">
        <f t="shared" si="656"/>
        <v>0</v>
      </c>
      <c r="BH1591" s="2">
        <f t="shared" si="657"/>
        <v>4.2662116040955632E-4</v>
      </c>
      <c r="BJ1591" t="s">
        <v>370</v>
      </c>
      <c r="BK1591" t="s">
        <v>1212</v>
      </c>
      <c r="BL1591">
        <v>6</v>
      </c>
      <c r="BN1591" s="112">
        <v>29</v>
      </c>
      <c r="BO1591" s="114">
        <v>87</v>
      </c>
      <c r="BP1591" s="118">
        <f t="shared" si="648"/>
        <v>29087</v>
      </c>
      <c r="BQ1591" s="118">
        <f t="shared" si="647"/>
        <v>29087</v>
      </c>
      <c r="BR1591" s="5" t="s">
        <v>3151</v>
      </c>
      <c r="CC1591" s="63">
        <f t="shared" si="646"/>
        <v>2344</v>
      </c>
      <c r="CE1591" s="63">
        <v>1</v>
      </c>
    </row>
    <row r="1592" spans="1:83" ht="15" hidden="1" customHeight="1" outlineLevel="1">
      <c r="A1592" t="s">
        <v>1048</v>
      </c>
      <c r="B1592" t="s">
        <v>1212</v>
      </c>
      <c r="C1592" s="1">
        <f t="shared" si="649"/>
        <v>5096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0</v>
      </c>
      <c r="G1592" s="129">
        <f t="shared" si="635"/>
        <v>2140</v>
      </c>
      <c r="H1592" s="134">
        <f t="shared" si="636"/>
        <v>0.41993720565149134</v>
      </c>
      <c r="I1592" s="2"/>
      <c r="J1592" s="2">
        <f t="shared" si="650"/>
        <v>0.27708006279434849</v>
      </c>
      <c r="K1592" s="2">
        <f t="shared" si="651"/>
        <v>0.69701726844583989</v>
      </c>
      <c r="L1592" s="2">
        <f t="shared" si="652"/>
        <v>0</v>
      </c>
      <c r="M1592" s="2">
        <f t="shared" si="653"/>
        <v>2.590266875981162E-2</v>
      </c>
      <c r="N1592" s="63">
        <v>1412</v>
      </c>
      <c r="O1592" s="63">
        <v>3552</v>
      </c>
      <c r="P1592" s="63">
        <v>0</v>
      </c>
      <c r="Q1592" s="63">
        <v>106</v>
      </c>
      <c r="R1592" s="63">
        <v>14</v>
      </c>
      <c r="S1592" s="63">
        <v>5</v>
      </c>
      <c r="T1592" s="63">
        <v>0</v>
      </c>
      <c r="U1592" s="63">
        <v>0</v>
      </c>
      <c r="V1592" s="63">
        <v>0</v>
      </c>
      <c r="W1592" s="63">
        <v>7</v>
      </c>
      <c r="X1592" s="63">
        <v>0</v>
      </c>
      <c r="Y1592" s="63">
        <v>0</v>
      </c>
      <c r="Z1592" s="63">
        <v>0</v>
      </c>
      <c r="AA1592" s="63">
        <v>0</v>
      </c>
      <c r="AB1592" s="63">
        <v>0</v>
      </c>
      <c r="AC1592" s="63">
        <v>0</v>
      </c>
      <c r="AD1592" s="63">
        <v>0</v>
      </c>
      <c r="AE1592" s="63">
        <v>0</v>
      </c>
      <c r="AF1592" s="63">
        <v>0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0</v>
      </c>
      <c r="AP1592" s="63">
        <v>0</v>
      </c>
      <c r="AQ1592" s="63">
        <v>0</v>
      </c>
      <c r="AR1592" s="63">
        <v>0</v>
      </c>
      <c r="AS1592" s="63">
        <v>0</v>
      </c>
      <c r="AT1592" s="63">
        <v>0</v>
      </c>
      <c r="AU1592" s="63">
        <v>0</v>
      </c>
      <c r="AV1592" s="63">
        <v>0</v>
      </c>
      <c r="AW1592" s="63">
        <v>0</v>
      </c>
      <c r="AX1592" s="63">
        <v>0</v>
      </c>
      <c r="AY1592" s="63">
        <v>0</v>
      </c>
      <c r="BA1592" s="5">
        <f>IF(Q1592&gt;0,RANK(Q1592,(N1592:P1592,Q1592:AE1592)),0)</f>
        <v>3</v>
      </c>
      <c r="BB1592" s="5">
        <f>IF(R1592&gt;0,RANK(R1592,(N1592:P1592,Q1592:AE1592)),0)</f>
        <v>4</v>
      </c>
      <c r="BC1592" s="5">
        <f>IF(T1592&gt;0,RANK(T1592,(N1592:P1592,Q1592:AE1592)),0)</f>
        <v>0</v>
      </c>
      <c r="BD1592" s="5">
        <f>IF(S1592&gt;0,RANK(S1592,(N1592:P1592,Q1592:AE1592)),0)</f>
        <v>6</v>
      </c>
      <c r="BE1592" s="2">
        <f t="shared" si="654"/>
        <v>2.0800627943485087E-2</v>
      </c>
      <c r="BF1592" s="2">
        <f t="shared" si="655"/>
        <v>2.7472527472527475E-3</v>
      </c>
      <c r="BG1592" s="2">
        <f t="shared" si="656"/>
        <v>0</v>
      </c>
      <c r="BH1592" s="2">
        <f t="shared" si="657"/>
        <v>9.8116169544740965E-4</v>
      </c>
      <c r="BJ1592" t="s">
        <v>1048</v>
      </c>
      <c r="BK1592" t="s">
        <v>1212</v>
      </c>
      <c r="BL1592">
        <v>4</v>
      </c>
      <c r="BN1592" s="112">
        <v>29</v>
      </c>
      <c r="BO1592" s="114">
        <v>89</v>
      </c>
      <c r="BP1592" s="118">
        <f t="shared" si="648"/>
        <v>29089</v>
      </c>
      <c r="BQ1592" s="118">
        <f t="shared" si="647"/>
        <v>29089</v>
      </c>
      <c r="BR1592" s="5" t="s">
        <v>3151</v>
      </c>
      <c r="CC1592" s="63">
        <f t="shared" si="646"/>
        <v>5096</v>
      </c>
      <c r="CE1592" s="63">
        <v>7</v>
      </c>
    </row>
    <row r="1593" spans="1:83" ht="15" hidden="1" customHeight="1" outlineLevel="1">
      <c r="A1593" t="s">
        <v>3007</v>
      </c>
      <c r="B1593" t="s">
        <v>1212</v>
      </c>
      <c r="C1593" s="1">
        <f t="shared" si="649"/>
        <v>18639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0</v>
      </c>
      <c r="G1593" s="129">
        <f t="shared" si="635"/>
        <v>11960</v>
      </c>
      <c r="H1593" s="134">
        <f t="shared" si="636"/>
        <v>0.64166532539299315</v>
      </c>
      <c r="I1593" s="2"/>
      <c r="J1593" s="2">
        <f t="shared" si="650"/>
        <v>0.17243414346263211</v>
      </c>
      <c r="K1593" s="2">
        <f t="shared" si="651"/>
        <v>0.81409946885562534</v>
      </c>
      <c r="L1593" s="2">
        <f t="shared" si="652"/>
        <v>0</v>
      </c>
      <c r="M1593" s="2">
        <f t="shared" si="653"/>
        <v>1.3466387681742575E-2</v>
      </c>
      <c r="N1593" s="63">
        <v>3214</v>
      </c>
      <c r="O1593" s="63">
        <v>15174</v>
      </c>
      <c r="P1593" s="63">
        <v>0</v>
      </c>
      <c r="Q1593" s="63">
        <v>197</v>
      </c>
      <c r="R1593" s="63">
        <v>31</v>
      </c>
      <c r="S1593" s="63">
        <v>21</v>
      </c>
      <c r="T1593" s="63">
        <v>0</v>
      </c>
      <c r="U1593" s="63">
        <v>0</v>
      </c>
      <c r="V1593" s="63">
        <v>0</v>
      </c>
      <c r="W1593" s="63">
        <v>2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>
        <v>0</v>
      </c>
      <c r="AE1593" s="63">
        <v>0</v>
      </c>
      <c r="AF1593" s="63">
        <v>0</v>
      </c>
      <c r="AG1593" s="63">
        <v>0</v>
      </c>
      <c r="AH1593" s="63">
        <v>0</v>
      </c>
      <c r="AI1593" s="63">
        <v>0</v>
      </c>
      <c r="AJ1593" s="63">
        <v>0</v>
      </c>
      <c r="AK1593" s="63">
        <v>0</v>
      </c>
      <c r="AL1593" s="63">
        <v>0</v>
      </c>
      <c r="AM1593" s="63">
        <v>0</v>
      </c>
      <c r="AN1593" s="63">
        <v>0</v>
      </c>
      <c r="AO1593" s="63">
        <v>0</v>
      </c>
      <c r="AP1593" s="63">
        <v>0</v>
      </c>
      <c r="AQ1593" s="63">
        <v>0</v>
      </c>
      <c r="AR1593" s="63">
        <v>0</v>
      </c>
      <c r="AS1593" s="63">
        <v>0</v>
      </c>
      <c r="AT1593" s="63">
        <v>0</v>
      </c>
      <c r="AU1593" s="63">
        <v>0</v>
      </c>
      <c r="AV1593" s="63">
        <v>0</v>
      </c>
      <c r="AW1593" s="63">
        <v>0</v>
      </c>
      <c r="AX1593" s="63">
        <v>0</v>
      </c>
      <c r="AY1593" s="63">
        <v>0</v>
      </c>
      <c r="BA1593" s="5">
        <f>IF(Q1593&gt;0,RANK(Q1593,(N1593:P1593,Q1593:AE1593)),0)</f>
        <v>3</v>
      </c>
      <c r="BB1593" s="5">
        <f>IF(R1593&gt;0,RANK(R1593,(N1593:P1593,Q1593:AE1593)),0)</f>
        <v>4</v>
      </c>
      <c r="BC1593" s="5">
        <f>IF(T1593&gt;0,RANK(T1593,(N1593:P1593,Q1593:AE1593)),0)</f>
        <v>0</v>
      </c>
      <c r="BD1593" s="5">
        <f>IF(S1593&gt;0,RANK(S1593,(N1593:P1593,Q1593:AE1593)),0)</f>
        <v>5</v>
      </c>
      <c r="BE1593" s="2">
        <f t="shared" si="654"/>
        <v>1.0569236547025055E-2</v>
      </c>
      <c r="BF1593" s="2">
        <f t="shared" si="655"/>
        <v>1.6631793551156178E-3</v>
      </c>
      <c r="BG1593" s="2">
        <f t="shared" si="656"/>
        <v>0</v>
      </c>
      <c r="BH1593" s="2">
        <f t="shared" si="657"/>
        <v>1.1266698857234831E-3</v>
      </c>
      <c r="BJ1593" t="s">
        <v>3007</v>
      </c>
      <c r="BK1593" t="s">
        <v>1212</v>
      </c>
      <c r="BL1593">
        <v>8</v>
      </c>
      <c r="BN1593" s="112">
        <v>29</v>
      </c>
      <c r="BO1593" s="114">
        <v>91</v>
      </c>
      <c r="BP1593" s="118">
        <f t="shared" si="648"/>
        <v>29091</v>
      </c>
      <c r="BQ1593" s="118">
        <f t="shared" si="647"/>
        <v>29091</v>
      </c>
      <c r="BR1593" s="5" t="s">
        <v>3151</v>
      </c>
      <c r="CC1593" s="63">
        <f t="shared" si="646"/>
        <v>18639</v>
      </c>
      <c r="CE1593" s="63">
        <v>2</v>
      </c>
    </row>
    <row r="1594" spans="1:83" ht="15" hidden="1" customHeight="1" outlineLevel="1">
      <c r="A1594" t="s">
        <v>2832</v>
      </c>
      <c r="B1594" t="s">
        <v>1212</v>
      </c>
      <c r="C1594" s="1">
        <f t="shared" si="649"/>
        <v>4602</v>
      </c>
      <c r="D1594" s="5">
        <f>IF(N1594&gt;0, RANK(N1594,(N1594:P1594,Q1594:AE1594)),0)</f>
        <v>2</v>
      </c>
      <c r="E1594" s="5">
        <f>IF(O1594&gt;0,RANK(O1594,(N1594:P1594,Q1594:AE1594)),0)</f>
        <v>1</v>
      </c>
      <c r="F1594" s="5">
        <f>IF(P1594&gt;0,RANK(P1594,(N1594:P1594,Q1594:AE1594)),0)</f>
        <v>0</v>
      </c>
      <c r="G1594" s="129">
        <f t="shared" si="635"/>
        <v>2651</v>
      </c>
      <c r="H1594" s="134">
        <f t="shared" si="636"/>
        <v>0.57605388961321169</v>
      </c>
      <c r="I1594" s="2"/>
      <c r="J1594" s="2">
        <f t="shared" si="650"/>
        <v>0.20534550195567144</v>
      </c>
      <c r="K1594" s="2">
        <f t="shared" si="651"/>
        <v>0.78139939156888305</v>
      </c>
      <c r="L1594" s="2">
        <f t="shared" si="652"/>
        <v>0</v>
      </c>
      <c r="M1594" s="2">
        <f t="shared" si="653"/>
        <v>1.3255106475445477E-2</v>
      </c>
      <c r="N1594" s="63">
        <v>945</v>
      </c>
      <c r="O1594" s="63">
        <v>3596</v>
      </c>
      <c r="P1594" s="63">
        <v>0</v>
      </c>
      <c r="Q1594" s="63">
        <v>33</v>
      </c>
      <c r="R1594" s="63">
        <v>11</v>
      </c>
      <c r="S1594" s="63">
        <v>7</v>
      </c>
      <c r="T1594" s="63">
        <v>0</v>
      </c>
      <c r="U1594" s="63">
        <v>0</v>
      </c>
      <c r="V1594" s="63">
        <v>0</v>
      </c>
      <c r="W1594" s="63">
        <v>10</v>
      </c>
      <c r="X1594" s="63">
        <v>0</v>
      </c>
      <c r="Y1594" s="63">
        <v>0</v>
      </c>
      <c r="Z1594" s="63">
        <v>0</v>
      </c>
      <c r="AA1594" s="63">
        <v>0</v>
      </c>
      <c r="AB1594" s="63">
        <v>0</v>
      </c>
      <c r="AC1594" s="63">
        <v>0</v>
      </c>
      <c r="AD1594" s="63">
        <v>0</v>
      </c>
      <c r="AE1594" s="63">
        <v>0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0</v>
      </c>
      <c r="AL1594" s="63">
        <v>0</v>
      </c>
      <c r="AM1594" s="63">
        <v>0</v>
      </c>
      <c r="AN1594" s="63">
        <v>0</v>
      </c>
      <c r="AO1594" s="63">
        <v>0</v>
      </c>
      <c r="AP1594" s="63">
        <v>0</v>
      </c>
      <c r="AQ1594" s="63">
        <v>0</v>
      </c>
      <c r="AR1594" s="63">
        <v>0</v>
      </c>
      <c r="AS1594" s="63">
        <v>0</v>
      </c>
      <c r="AT1594" s="63">
        <v>0</v>
      </c>
      <c r="AU1594" s="63">
        <v>0</v>
      </c>
      <c r="AV1594" s="63">
        <v>0</v>
      </c>
      <c r="AW1594" s="63">
        <v>0</v>
      </c>
      <c r="AX1594" s="63">
        <v>0</v>
      </c>
      <c r="AY1594" s="63">
        <v>0</v>
      </c>
      <c r="BA1594" s="5">
        <f>IF(Q1594&gt;0,RANK(Q1594,(N1594:P1594,Q1594:AE1594)),0)</f>
        <v>3</v>
      </c>
      <c r="BB1594" s="5">
        <f>IF(R1594&gt;0,RANK(R1594,(N1594:P1594,Q1594:AE1594)),0)</f>
        <v>4</v>
      </c>
      <c r="BC1594" s="5">
        <f>IF(T1594&gt;0,RANK(T1594,(N1594:P1594,Q1594:AE1594)),0)</f>
        <v>0</v>
      </c>
      <c r="BD1594" s="5">
        <f>IF(S1594&gt;0,RANK(S1594,(N1594:P1594,Q1594:AE1594)),0)</f>
        <v>6</v>
      </c>
      <c r="BE1594" s="2">
        <f t="shared" si="654"/>
        <v>7.1707953063885263E-3</v>
      </c>
      <c r="BF1594" s="2">
        <f t="shared" si="655"/>
        <v>2.3902651021295088E-3</v>
      </c>
      <c r="BG1594" s="2">
        <f t="shared" si="656"/>
        <v>0</v>
      </c>
      <c r="BH1594" s="2">
        <f t="shared" si="657"/>
        <v>1.521077792264233E-3</v>
      </c>
      <c r="BJ1594" t="s">
        <v>2832</v>
      </c>
      <c r="BK1594" t="s">
        <v>1212</v>
      </c>
      <c r="BL1594">
        <v>8</v>
      </c>
      <c r="BN1594" s="112">
        <v>29</v>
      </c>
      <c r="BO1594" s="114">
        <v>93</v>
      </c>
      <c r="BP1594" s="118">
        <f t="shared" si="648"/>
        <v>29093</v>
      </c>
      <c r="BQ1594" s="118">
        <f t="shared" si="647"/>
        <v>29093</v>
      </c>
      <c r="BR1594" s="5" t="s">
        <v>3151</v>
      </c>
      <c r="CC1594" s="63">
        <f t="shared" si="646"/>
        <v>4602</v>
      </c>
      <c r="CE1594" s="63">
        <v>10</v>
      </c>
    </row>
    <row r="1595" spans="1:83" ht="15" hidden="1" customHeight="1" outlineLevel="1">
      <c r="A1595" t="s">
        <v>2919</v>
      </c>
      <c r="B1595" t="s">
        <v>1212</v>
      </c>
      <c r="C1595" s="1">
        <f t="shared" si="649"/>
        <v>331536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>IF(P1595&gt;0,RANK(P1595,(N1595:P1595,Q1595:AE1595)),0)</f>
        <v>0</v>
      </c>
      <c r="G1595" s="129">
        <f t="shared" si="635"/>
        <v>72134</v>
      </c>
      <c r="H1595" s="134">
        <f t="shared" si="636"/>
        <v>0.21757516529125043</v>
      </c>
      <c r="I1595" s="2"/>
      <c r="J1595" s="2">
        <f t="shared" si="650"/>
        <v>0.5973137155542686</v>
      </c>
      <c r="K1595" s="2">
        <f t="shared" si="651"/>
        <v>0.37973855026301817</v>
      </c>
      <c r="L1595" s="2">
        <f t="shared" si="652"/>
        <v>0</v>
      </c>
      <c r="M1595" s="2">
        <f t="shared" si="653"/>
        <v>2.2947734182713231E-2</v>
      </c>
      <c r="N1595" s="63">
        <v>198031</v>
      </c>
      <c r="O1595" s="63">
        <v>125897</v>
      </c>
      <c r="P1595" s="63">
        <v>0</v>
      </c>
      <c r="Q1595" s="63">
        <v>4682</v>
      </c>
      <c r="R1595" s="63">
        <v>1259</v>
      </c>
      <c r="S1595" s="63">
        <v>556</v>
      </c>
      <c r="T1595" s="63">
        <v>0</v>
      </c>
      <c r="U1595" s="63">
        <v>0</v>
      </c>
      <c r="V1595" s="63">
        <v>0</v>
      </c>
      <c r="W1595" s="63">
        <v>1111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>
        <v>0</v>
      </c>
      <c r="AE1595" s="63">
        <v>0</v>
      </c>
      <c r="AF1595" s="63">
        <v>0</v>
      </c>
      <c r="AG1595" s="63">
        <v>0</v>
      </c>
      <c r="AH1595" s="63">
        <v>0</v>
      </c>
      <c r="AI1595" s="63">
        <v>0</v>
      </c>
      <c r="AJ1595" s="63">
        <v>0</v>
      </c>
      <c r="AK1595" s="63">
        <v>0</v>
      </c>
      <c r="AL1595" s="63">
        <v>0</v>
      </c>
      <c r="AM1595" s="63">
        <v>0</v>
      </c>
      <c r="AN1595" s="63">
        <v>0</v>
      </c>
      <c r="AO1595" s="63">
        <v>0</v>
      </c>
      <c r="AP1595" s="63">
        <v>0</v>
      </c>
      <c r="AQ1595" s="63">
        <v>0</v>
      </c>
      <c r="AR1595" s="63">
        <v>0</v>
      </c>
      <c r="AS1595" s="63">
        <v>0</v>
      </c>
      <c r="AT1595" s="63">
        <v>0</v>
      </c>
      <c r="AU1595" s="63">
        <v>0</v>
      </c>
      <c r="AV1595" s="63">
        <v>0</v>
      </c>
      <c r="AW1595" s="63">
        <v>0</v>
      </c>
      <c r="AX1595" s="63">
        <v>0</v>
      </c>
      <c r="AY1595" s="63">
        <v>0</v>
      </c>
      <c r="BA1595" s="5">
        <f>IF(Q1595&gt;0,RANK(Q1595,(N1595:P1595,Q1595:AE1595)),0)</f>
        <v>3</v>
      </c>
      <c r="BB1595" s="5">
        <f>IF(R1595&gt;0,RANK(R1595,(N1595:P1595,Q1595:AE1595)),0)</f>
        <v>4</v>
      </c>
      <c r="BC1595" s="5">
        <f>IF(T1595&gt;0,RANK(T1595,(N1595:P1595,Q1595:AE1595)),0)</f>
        <v>0</v>
      </c>
      <c r="BD1595" s="5">
        <f>IF(S1595&gt;0,RANK(S1595,(N1595:P1595,Q1595:AE1595)),0)</f>
        <v>6</v>
      </c>
      <c r="BE1595" s="2">
        <f t="shared" si="654"/>
        <v>1.412214661454563E-2</v>
      </c>
      <c r="BF1595" s="2">
        <f t="shared" si="655"/>
        <v>3.7974759905409971E-3</v>
      </c>
      <c r="BG1595" s="2">
        <f t="shared" si="656"/>
        <v>0</v>
      </c>
      <c r="BH1595" s="2">
        <f t="shared" si="657"/>
        <v>1.6770426137734666E-3</v>
      </c>
      <c r="BJ1595" t="s">
        <v>2919</v>
      </c>
      <c r="BK1595" t="s">
        <v>1212</v>
      </c>
      <c r="BN1595" s="112">
        <v>29</v>
      </c>
      <c r="BO1595" s="114">
        <v>95</v>
      </c>
      <c r="BP1595" s="118">
        <f t="shared" si="648"/>
        <v>29095</v>
      </c>
      <c r="BQ1595" s="118">
        <f t="shared" si="647"/>
        <v>29095</v>
      </c>
      <c r="BR1595" s="5" t="s">
        <v>3151</v>
      </c>
      <c r="CC1595" s="63">
        <f t="shared" si="646"/>
        <v>331536</v>
      </c>
      <c r="CE1595" s="63">
        <v>1111</v>
      </c>
    </row>
    <row r="1596" spans="1:83" ht="15" hidden="1" customHeight="1" outlineLevel="1">
      <c r="A1596" t="s">
        <v>1470</v>
      </c>
      <c r="B1596" t="s">
        <v>1212</v>
      </c>
      <c r="C1596" s="1">
        <f t="shared" si="649"/>
        <v>52515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0</v>
      </c>
      <c r="G1596" s="129">
        <f t="shared" si="635"/>
        <v>24175</v>
      </c>
      <c r="H1596" s="134">
        <f t="shared" si="636"/>
        <v>0.46034466342949631</v>
      </c>
      <c r="I1596" s="2"/>
      <c r="J1596" s="2">
        <f t="shared" si="650"/>
        <v>0.25781205369894317</v>
      </c>
      <c r="K1596" s="2">
        <f t="shared" si="651"/>
        <v>0.71815671712843954</v>
      </c>
      <c r="L1596" s="2">
        <f t="shared" si="652"/>
        <v>0</v>
      </c>
      <c r="M1596" s="2">
        <f t="shared" si="653"/>
        <v>2.4031229172617241E-2</v>
      </c>
      <c r="N1596" s="63">
        <v>13539</v>
      </c>
      <c r="O1596" s="63">
        <v>37714</v>
      </c>
      <c r="P1596" s="63">
        <v>0</v>
      </c>
      <c r="Q1596" s="63">
        <v>862</v>
      </c>
      <c r="R1596" s="63">
        <v>155</v>
      </c>
      <c r="S1596" s="63">
        <v>52</v>
      </c>
      <c r="T1596" s="63">
        <v>0</v>
      </c>
      <c r="U1596" s="63">
        <v>0</v>
      </c>
      <c r="V1596" s="63">
        <v>0</v>
      </c>
      <c r="W1596" s="63">
        <v>193</v>
      </c>
      <c r="X1596" s="63">
        <v>0</v>
      </c>
      <c r="Y1596" s="63">
        <v>0</v>
      </c>
      <c r="Z1596" s="63">
        <v>0</v>
      </c>
      <c r="AA1596" s="63">
        <v>0</v>
      </c>
      <c r="AB1596" s="63">
        <v>0</v>
      </c>
      <c r="AC1596" s="63">
        <v>0</v>
      </c>
      <c r="AD1596" s="63">
        <v>0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0</v>
      </c>
      <c r="AL1596" s="63">
        <v>0</v>
      </c>
      <c r="AM1596" s="63">
        <v>0</v>
      </c>
      <c r="AN1596" s="63">
        <v>0</v>
      </c>
      <c r="AO1596" s="63">
        <v>0</v>
      </c>
      <c r="AP1596" s="63">
        <v>0</v>
      </c>
      <c r="AQ1596" s="63">
        <v>0</v>
      </c>
      <c r="AR1596" s="63">
        <v>0</v>
      </c>
      <c r="AS1596" s="63">
        <v>0</v>
      </c>
      <c r="AT1596" s="63">
        <v>0</v>
      </c>
      <c r="AU1596" s="63">
        <v>0</v>
      </c>
      <c r="AV1596" s="63">
        <v>0</v>
      </c>
      <c r="AW1596" s="63">
        <v>0</v>
      </c>
      <c r="AX1596" s="63">
        <v>0</v>
      </c>
      <c r="AY1596" s="63">
        <v>0</v>
      </c>
      <c r="BA1596" s="5">
        <f>IF(Q1596&gt;0,RANK(Q1596,(N1596:P1596,Q1596:AE1596)),0)</f>
        <v>3</v>
      </c>
      <c r="BB1596" s="5">
        <f>IF(R1596&gt;0,RANK(R1596,(N1596:P1596,Q1596:AE1596)),0)</f>
        <v>5</v>
      </c>
      <c r="BC1596" s="5">
        <f>IF(T1596&gt;0,RANK(T1596,(N1596:P1596,Q1596:AE1596)),0)</f>
        <v>0</v>
      </c>
      <c r="BD1596" s="5">
        <f>IF(S1596&gt;0,RANK(S1596,(N1596:P1596,Q1596:AE1596)),0)</f>
        <v>6</v>
      </c>
      <c r="BE1596" s="2">
        <f t="shared" si="654"/>
        <v>1.6414357802532611E-2</v>
      </c>
      <c r="BF1596" s="2">
        <f t="shared" si="655"/>
        <v>2.951537655907836E-3</v>
      </c>
      <c r="BG1596" s="2">
        <f t="shared" si="656"/>
        <v>0</v>
      </c>
      <c r="BH1596" s="2">
        <f t="shared" si="657"/>
        <v>9.9019327811101588E-4</v>
      </c>
      <c r="BJ1596" t="s">
        <v>1470</v>
      </c>
      <c r="BK1596" t="s">
        <v>1212</v>
      </c>
      <c r="BL1596">
        <v>7</v>
      </c>
      <c r="BN1596" s="112">
        <v>29</v>
      </c>
      <c r="BO1596" s="114">
        <v>97</v>
      </c>
      <c r="BP1596" s="118">
        <f t="shared" si="648"/>
        <v>29097</v>
      </c>
      <c r="BQ1596" s="118">
        <f t="shared" si="647"/>
        <v>29097</v>
      </c>
      <c r="BR1596" s="5" t="s">
        <v>3151</v>
      </c>
      <c r="CC1596" s="63">
        <f t="shared" si="646"/>
        <v>52515</v>
      </c>
      <c r="CE1596" s="63">
        <v>193</v>
      </c>
    </row>
    <row r="1597" spans="1:83" ht="15" hidden="1" customHeight="1" outlineLevel="1">
      <c r="A1597" t="s">
        <v>1091</v>
      </c>
      <c r="B1597" t="s">
        <v>1212</v>
      </c>
      <c r="C1597" s="1">
        <f t="shared" si="649"/>
        <v>116643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0</v>
      </c>
      <c r="G1597" s="129">
        <f t="shared" si="635"/>
        <v>39514</v>
      </c>
      <c r="H1597" s="134">
        <f t="shared" si="636"/>
        <v>0.33876014848726455</v>
      </c>
      <c r="I1597" s="2"/>
      <c r="J1597" s="2">
        <f t="shared" si="650"/>
        <v>0.32155380091389968</v>
      </c>
      <c r="K1597" s="2">
        <f t="shared" si="651"/>
        <v>0.66031394940116428</v>
      </c>
      <c r="L1597" s="2">
        <f t="shared" si="652"/>
        <v>0</v>
      </c>
      <c r="M1597" s="2">
        <f t="shared" si="653"/>
        <v>1.8132249684936097E-2</v>
      </c>
      <c r="N1597" s="63">
        <v>37507</v>
      </c>
      <c r="O1597" s="63">
        <v>77021</v>
      </c>
      <c r="P1597" s="63">
        <v>0</v>
      </c>
      <c r="Q1597" s="63">
        <v>1633</v>
      </c>
      <c r="R1597" s="63">
        <v>318</v>
      </c>
      <c r="S1597" s="63">
        <v>150</v>
      </c>
      <c r="T1597" s="63">
        <v>0</v>
      </c>
      <c r="U1597" s="63">
        <v>0</v>
      </c>
      <c r="V1597" s="63">
        <v>0</v>
      </c>
      <c r="W1597" s="63">
        <v>14</v>
      </c>
      <c r="X1597" s="63">
        <v>0</v>
      </c>
      <c r="Y1597" s="63">
        <v>0</v>
      </c>
      <c r="Z1597" s="63">
        <v>0</v>
      </c>
      <c r="AA1597" s="63">
        <v>0</v>
      </c>
      <c r="AB1597" s="63">
        <v>0</v>
      </c>
      <c r="AC1597" s="63">
        <v>0</v>
      </c>
      <c r="AD1597" s="63">
        <v>0</v>
      </c>
      <c r="AE1597" s="63">
        <v>0</v>
      </c>
      <c r="AF1597" s="63">
        <v>0</v>
      </c>
      <c r="AG1597" s="63">
        <v>0</v>
      </c>
      <c r="AH1597" s="63">
        <v>0</v>
      </c>
      <c r="AI1597" s="63">
        <v>0</v>
      </c>
      <c r="AJ1597" s="63">
        <v>0</v>
      </c>
      <c r="AK1597" s="63">
        <v>0</v>
      </c>
      <c r="AL1597" s="63">
        <v>0</v>
      </c>
      <c r="AM1597" s="63">
        <v>0</v>
      </c>
      <c r="AN1597" s="63">
        <v>0</v>
      </c>
      <c r="AO1597" s="63">
        <v>0</v>
      </c>
      <c r="AP1597" s="63">
        <v>0</v>
      </c>
      <c r="AQ1597" s="63">
        <v>0</v>
      </c>
      <c r="AR1597" s="63">
        <v>0</v>
      </c>
      <c r="AS1597" s="63">
        <v>0</v>
      </c>
      <c r="AT1597" s="63">
        <v>0</v>
      </c>
      <c r="AU1597" s="63">
        <v>0</v>
      </c>
      <c r="AV1597" s="63">
        <v>0</v>
      </c>
      <c r="AW1597" s="63">
        <v>0</v>
      </c>
      <c r="AX1597" s="63">
        <v>0</v>
      </c>
      <c r="AY1597" s="63">
        <v>0</v>
      </c>
      <c r="BA1597" s="5">
        <f>IF(Q1597&gt;0,RANK(Q1597,(N1597:P1597,Q1597:AE1597)),0)</f>
        <v>3</v>
      </c>
      <c r="BB1597" s="5">
        <f>IF(R1597&gt;0,RANK(R1597,(N1597:P1597,Q1597:AE1597)),0)</f>
        <v>4</v>
      </c>
      <c r="BC1597" s="5">
        <f>IF(T1597&gt;0,RANK(T1597,(N1597:P1597,Q1597:AE1597)),0)</f>
        <v>0</v>
      </c>
      <c r="BD1597" s="5">
        <f>IF(S1597&gt;0,RANK(S1597,(N1597:P1597,Q1597:AE1597)),0)</f>
        <v>5</v>
      </c>
      <c r="BE1597" s="2">
        <f t="shared" si="654"/>
        <v>1.39999828536646E-2</v>
      </c>
      <c r="BF1597" s="2">
        <f t="shared" si="655"/>
        <v>2.726267328515213E-3</v>
      </c>
      <c r="BG1597" s="2">
        <f t="shared" si="656"/>
        <v>0</v>
      </c>
      <c r="BH1597" s="2">
        <f t="shared" si="657"/>
        <v>1.2859751549600062E-3</v>
      </c>
      <c r="BJ1597" t="s">
        <v>1091</v>
      </c>
      <c r="BK1597" t="s">
        <v>1212</v>
      </c>
      <c r="BN1597" s="112">
        <v>29</v>
      </c>
      <c r="BO1597" s="114">
        <v>99</v>
      </c>
      <c r="BP1597" s="118">
        <f t="shared" si="648"/>
        <v>29099</v>
      </c>
      <c r="BQ1597" s="118">
        <f t="shared" si="647"/>
        <v>29099</v>
      </c>
      <c r="BR1597" s="5" t="s">
        <v>3151</v>
      </c>
      <c r="CC1597" s="63">
        <f t="shared" si="646"/>
        <v>116643</v>
      </c>
      <c r="CD1597" s="129"/>
      <c r="CE1597" s="63">
        <v>14</v>
      </c>
    </row>
    <row r="1598" spans="1:83" ht="15" hidden="1" customHeight="1" outlineLevel="1">
      <c r="A1598" t="s">
        <v>1360</v>
      </c>
      <c r="B1598" t="s">
        <v>1212</v>
      </c>
      <c r="C1598" s="1">
        <f t="shared" si="649"/>
        <v>23134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0</v>
      </c>
      <c r="G1598" s="129">
        <f t="shared" si="635"/>
        <v>8507</v>
      </c>
      <c r="H1598" s="134">
        <f t="shared" si="636"/>
        <v>0.36772715483703639</v>
      </c>
      <c r="I1598" s="2"/>
      <c r="J1598" s="2">
        <f t="shared" si="650"/>
        <v>0.30089910953574828</v>
      </c>
      <c r="K1598" s="2">
        <f t="shared" si="651"/>
        <v>0.66862626437278461</v>
      </c>
      <c r="L1598" s="2">
        <f t="shared" si="652"/>
        <v>0</v>
      </c>
      <c r="M1598" s="2">
        <f t="shared" si="653"/>
        <v>3.0474626091467116E-2</v>
      </c>
      <c r="N1598" s="63">
        <v>6961</v>
      </c>
      <c r="O1598" s="63">
        <v>15468</v>
      </c>
      <c r="P1598" s="63">
        <v>0</v>
      </c>
      <c r="Q1598" s="63">
        <v>551</v>
      </c>
      <c r="R1598" s="63">
        <v>66</v>
      </c>
      <c r="S1598" s="63">
        <v>39</v>
      </c>
      <c r="T1598" s="63">
        <v>0</v>
      </c>
      <c r="U1598" s="63">
        <v>0</v>
      </c>
      <c r="V1598" s="63">
        <v>0</v>
      </c>
      <c r="W1598" s="63">
        <v>49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>
        <v>0</v>
      </c>
      <c r="AE1598" s="63">
        <v>0</v>
      </c>
      <c r="AF1598" s="63">
        <v>0</v>
      </c>
      <c r="AG1598" s="63">
        <v>0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0</v>
      </c>
      <c r="AN1598" s="63">
        <v>0</v>
      </c>
      <c r="AO1598" s="63">
        <v>0</v>
      </c>
      <c r="AP1598" s="63">
        <v>0</v>
      </c>
      <c r="AQ1598" s="63">
        <v>0</v>
      </c>
      <c r="AR1598" s="63">
        <v>0</v>
      </c>
      <c r="AS1598" s="63">
        <v>0</v>
      </c>
      <c r="AT1598" s="63">
        <v>0</v>
      </c>
      <c r="AU1598" s="63">
        <v>0</v>
      </c>
      <c r="AV1598" s="63">
        <v>0</v>
      </c>
      <c r="AW1598" s="63">
        <v>0</v>
      </c>
      <c r="AX1598" s="63">
        <v>0</v>
      </c>
      <c r="AY1598" s="63">
        <v>0</v>
      </c>
      <c r="BA1598" s="5">
        <f>IF(Q1598&gt;0,RANK(Q1598,(N1598:P1598,Q1598:AE1598)),0)</f>
        <v>3</v>
      </c>
      <c r="BB1598" s="5">
        <f>IF(R1598&gt;0,RANK(R1598,(N1598:P1598,Q1598:AE1598)),0)</f>
        <v>4</v>
      </c>
      <c r="BC1598" s="5">
        <f>IF(T1598&gt;0,RANK(T1598,(N1598:P1598,Q1598:AE1598)),0)</f>
        <v>0</v>
      </c>
      <c r="BD1598" s="5">
        <f>IF(S1598&gt;0,RANK(S1598,(N1598:P1598,Q1598:AE1598)),0)</f>
        <v>6</v>
      </c>
      <c r="BE1598" s="2">
        <f t="shared" si="654"/>
        <v>2.3817757413331028E-2</v>
      </c>
      <c r="BF1598" s="2">
        <f t="shared" si="655"/>
        <v>2.8529437192011758E-3</v>
      </c>
      <c r="BG1598" s="2">
        <f t="shared" si="656"/>
        <v>0</v>
      </c>
      <c r="BH1598" s="2">
        <f t="shared" si="657"/>
        <v>1.6858303795279676E-3</v>
      </c>
      <c r="BJ1598" t="s">
        <v>1360</v>
      </c>
      <c r="BK1598" t="s">
        <v>1212</v>
      </c>
      <c r="BL1598">
        <v>4</v>
      </c>
      <c r="BN1598" s="112">
        <v>29</v>
      </c>
      <c r="BO1598" s="114">
        <v>101</v>
      </c>
      <c r="BP1598" s="118">
        <f t="shared" si="648"/>
        <v>29101</v>
      </c>
      <c r="BQ1598" s="118">
        <f t="shared" si="647"/>
        <v>29101</v>
      </c>
      <c r="BR1598" s="5" t="s">
        <v>3151</v>
      </c>
      <c r="CC1598" s="63">
        <f t="shared" si="646"/>
        <v>23134</v>
      </c>
      <c r="CE1598" s="63">
        <v>49</v>
      </c>
    </row>
    <row r="1599" spans="1:83" ht="15" hidden="1" customHeight="1" outlineLevel="1">
      <c r="A1599" t="s">
        <v>1728</v>
      </c>
      <c r="B1599" t="s">
        <v>1212</v>
      </c>
      <c r="C1599" s="1">
        <f t="shared" si="649"/>
        <v>1856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29">
        <f t="shared" si="635"/>
        <v>1146</v>
      </c>
      <c r="H1599" s="134">
        <f t="shared" si="636"/>
        <v>0.61745689655172409</v>
      </c>
      <c r="I1599" s="2"/>
      <c r="J1599" s="2">
        <f t="shared" si="650"/>
        <v>0.18318965517241378</v>
      </c>
      <c r="K1599" s="2">
        <f t="shared" si="651"/>
        <v>0.8006465517241379</v>
      </c>
      <c r="L1599" s="2">
        <f t="shared" si="652"/>
        <v>0</v>
      </c>
      <c r="M1599" s="2">
        <f t="shared" si="653"/>
        <v>1.6163793103448287E-2</v>
      </c>
      <c r="N1599" s="63">
        <v>340</v>
      </c>
      <c r="O1599" s="63">
        <v>1486</v>
      </c>
      <c r="P1599" s="63">
        <v>0</v>
      </c>
      <c r="Q1599" s="63">
        <v>26</v>
      </c>
      <c r="R1599" s="63">
        <v>0</v>
      </c>
      <c r="S1599" s="63">
        <v>2</v>
      </c>
      <c r="T1599" s="63">
        <v>0</v>
      </c>
      <c r="U1599" s="63">
        <v>0</v>
      </c>
      <c r="V1599" s="63">
        <v>0</v>
      </c>
      <c r="W1599" s="63">
        <v>2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>
        <v>0</v>
      </c>
      <c r="AE1599" s="63">
        <v>0</v>
      </c>
      <c r="AF1599" s="63">
        <v>0</v>
      </c>
      <c r="AG1599" s="63">
        <v>0</v>
      </c>
      <c r="AH1599" s="63">
        <v>0</v>
      </c>
      <c r="AI1599" s="63">
        <v>0</v>
      </c>
      <c r="AJ1599" s="63">
        <v>0</v>
      </c>
      <c r="AK1599" s="63">
        <v>0</v>
      </c>
      <c r="AL1599" s="63">
        <v>0</v>
      </c>
      <c r="AM1599" s="63">
        <v>0</v>
      </c>
      <c r="AN1599" s="63">
        <v>0</v>
      </c>
      <c r="AO1599" s="63">
        <v>0</v>
      </c>
      <c r="AP1599" s="63">
        <v>0</v>
      </c>
      <c r="AQ1599" s="63">
        <v>0</v>
      </c>
      <c r="AR1599" s="63">
        <v>0</v>
      </c>
      <c r="AS1599" s="63">
        <v>0</v>
      </c>
      <c r="AT1599" s="63">
        <v>0</v>
      </c>
      <c r="AU1599" s="63">
        <v>0</v>
      </c>
      <c r="AV1599" s="63">
        <v>0</v>
      </c>
      <c r="AW1599" s="63">
        <v>0</v>
      </c>
      <c r="AX1599" s="63">
        <v>0</v>
      </c>
      <c r="AY1599" s="63">
        <v>0</v>
      </c>
      <c r="BA1599" s="5">
        <f>IF(Q1599&gt;0,RANK(Q1599,(N1599:P1599,Q1599:AE1599)),0)</f>
        <v>3</v>
      </c>
      <c r="BB1599" s="5">
        <f>IF(R1599&gt;0,RANK(R1599,(N1599:P1599,Q1599:AE1599)),0)</f>
        <v>0</v>
      </c>
      <c r="BC1599" s="5">
        <f>IF(T1599&gt;0,RANK(T1599,(N1599:P1599,Q1599:AE1599)),0)</f>
        <v>0</v>
      </c>
      <c r="BD1599" s="5">
        <f>IF(S1599&gt;0,RANK(S1599,(N1599:P1599,Q1599:AE1599)),0)</f>
        <v>4</v>
      </c>
      <c r="BE1599" s="2">
        <f t="shared" si="654"/>
        <v>1.4008620689655173E-2</v>
      </c>
      <c r="BF1599" s="2">
        <f t="shared" si="655"/>
        <v>0</v>
      </c>
      <c r="BG1599" s="2">
        <f t="shared" si="656"/>
        <v>0</v>
      </c>
      <c r="BH1599" s="2">
        <f t="shared" si="657"/>
        <v>1.0775862068965517E-3</v>
      </c>
      <c r="BJ1599" t="s">
        <v>1728</v>
      </c>
      <c r="BK1599" t="s">
        <v>1212</v>
      </c>
      <c r="BL1599">
        <v>6</v>
      </c>
      <c r="BN1599" s="112">
        <v>29</v>
      </c>
      <c r="BO1599" s="114">
        <v>103</v>
      </c>
      <c r="BP1599" s="118">
        <f t="shared" si="648"/>
        <v>29103</v>
      </c>
      <c r="BQ1599" s="118">
        <f t="shared" si="647"/>
        <v>29103</v>
      </c>
      <c r="BR1599" s="5" t="s">
        <v>3151</v>
      </c>
      <c r="CC1599" s="63">
        <f t="shared" si="646"/>
        <v>1856</v>
      </c>
      <c r="CE1599" s="63">
        <v>2</v>
      </c>
    </row>
    <row r="1600" spans="1:83" ht="15" hidden="1" customHeight="1" outlineLevel="1">
      <c r="A1600" t="s">
        <v>1293</v>
      </c>
      <c r="B1600" t="s">
        <v>1212</v>
      </c>
      <c r="C1600" s="1">
        <f t="shared" si="649"/>
        <v>16784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0</v>
      </c>
      <c r="G1600" s="129">
        <f t="shared" si="635"/>
        <v>10976</v>
      </c>
      <c r="H1600" s="134">
        <f t="shared" si="636"/>
        <v>0.65395614871306007</v>
      </c>
      <c r="I1600" s="2"/>
      <c r="J1600" s="2">
        <f t="shared" si="650"/>
        <v>0.16557435653002861</v>
      </c>
      <c r="K1600" s="2">
        <f t="shared" si="651"/>
        <v>0.81953050524308868</v>
      </c>
      <c r="L1600" s="2">
        <f t="shared" si="652"/>
        <v>0</v>
      </c>
      <c r="M1600" s="2">
        <f t="shared" si="653"/>
        <v>1.4895138226882709E-2</v>
      </c>
      <c r="N1600" s="63">
        <v>2779</v>
      </c>
      <c r="O1600" s="63">
        <v>13755</v>
      </c>
      <c r="P1600" s="63">
        <v>0</v>
      </c>
      <c r="Q1600" s="63">
        <v>180</v>
      </c>
      <c r="R1600" s="63">
        <v>35</v>
      </c>
      <c r="S1600" s="63">
        <v>34</v>
      </c>
      <c r="T1600" s="63">
        <v>0</v>
      </c>
      <c r="U1600" s="63">
        <v>0</v>
      </c>
      <c r="V1600" s="63">
        <v>0</v>
      </c>
      <c r="W1600" s="63">
        <v>1</v>
      </c>
      <c r="X1600" s="63">
        <v>0</v>
      </c>
      <c r="Y1600" s="63">
        <v>0</v>
      </c>
      <c r="Z1600" s="63">
        <v>0</v>
      </c>
      <c r="AA1600" s="63">
        <v>0</v>
      </c>
      <c r="AB1600" s="63">
        <v>0</v>
      </c>
      <c r="AC1600" s="63">
        <v>0</v>
      </c>
      <c r="AD1600" s="63">
        <v>0</v>
      </c>
      <c r="AE1600" s="63">
        <v>0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0</v>
      </c>
      <c r="AM1600" s="63">
        <v>0</v>
      </c>
      <c r="AN1600" s="63">
        <v>0</v>
      </c>
      <c r="AO1600" s="63">
        <v>0</v>
      </c>
      <c r="AP1600" s="63">
        <v>0</v>
      </c>
      <c r="AQ1600" s="63">
        <v>0</v>
      </c>
      <c r="AR1600" s="63">
        <v>0</v>
      </c>
      <c r="AS1600" s="63">
        <v>0</v>
      </c>
      <c r="AT1600" s="63">
        <v>0</v>
      </c>
      <c r="AU1600" s="63">
        <v>0</v>
      </c>
      <c r="AV1600" s="63">
        <v>0</v>
      </c>
      <c r="AW1600" s="63">
        <v>0</v>
      </c>
      <c r="AX1600" s="63">
        <v>0</v>
      </c>
      <c r="AY1600" s="63">
        <v>0</v>
      </c>
      <c r="BA1600" s="5">
        <f>IF(Q1600&gt;0,RANK(Q1600,(N1600:P1600,Q1600:AE1600)),0)</f>
        <v>3</v>
      </c>
      <c r="BB1600" s="5">
        <f>IF(R1600&gt;0,RANK(R1600,(N1600:P1600,Q1600:AE1600)),0)</f>
        <v>4</v>
      </c>
      <c r="BC1600" s="5">
        <f>IF(T1600&gt;0,RANK(T1600,(N1600:P1600,Q1600:AE1600)),0)</f>
        <v>0</v>
      </c>
      <c r="BD1600" s="5">
        <f>IF(S1600&gt;0,RANK(S1600,(N1600:P1600,Q1600:AE1600)),0)</f>
        <v>5</v>
      </c>
      <c r="BE1600" s="2">
        <f t="shared" si="654"/>
        <v>1.0724499523355576E-2</v>
      </c>
      <c r="BF1600" s="2">
        <f t="shared" si="655"/>
        <v>2.0853193517635844E-3</v>
      </c>
      <c r="BG1600" s="2">
        <f t="shared" si="656"/>
        <v>0</v>
      </c>
      <c r="BH1600" s="2">
        <f t="shared" si="657"/>
        <v>2.0257387988560534E-3</v>
      </c>
      <c r="BJ1600" t="s">
        <v>1293</v>
      </c>
      <c r="BK1600" t="s">
        <v>1212</v>
      </c>
      <c r="BL1600">
        <v>4</v>
      </c>
      <c r="BN1600" s="112">
        <v>29</v>
      </c>
      <c r="BO1600" s="114">
        <v>105</v>
      </c>
      <c r="BP1600" s="118">
        <f t="shared" si="648"/>
        <v>29105</v>
      </c>
      <c r="BQ1600" s="118">
        <f t="shared" si="647"/>
        <v>29105</v>
      </c>
      <c r="BR1600" s="5" t="s">
        <v>3151</v>
      </c>
      <c r="CC1600" s="63">
        <f t="shared" si="646"/>
        <v>16784</v>
      </c>
      <c r="CE1600" s="63">
        <v>1</v>
      </c>
    </row>
    <row r="1601" spans="1:83" ht="15" hidden="1" customHeight="1" outlineLevel="1">
      <c r="A1601" t="s">
        <v>496</v>
      </c>
      <c r="B1601" t="s">
        <v>1212</v>
      </c>
      <c r="C1601" s="1">
        <f t="shared" si="649"/>
        <v>17038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0</v>
      </c>
      <c r="G1601" s="129">
        <f t="shared" si="635"/>
        <v>7792</v>
      </c>
      <c r="H1601" s="134">
        <f t="shared" si="636"/>
        <v>0.45733067261415661</v>
      </c>
      <c r="I1601" s="2"/>
      <c r="J1601" s="2">
        <f t="shared" si="650"/>
        <v>0.26235473647141683</v>
      </c>
      <c r="K1601" s="2">
        <f t="shared" si="651"/>
        <v>0.71968540908557344</v>
      </c>
      <c r="L1601" s="2">
        <f t="shared" si="652"/>
        <v>0</v>
      </c>
      <c r="M1601" s="2">
        <f t="shared" si="653"/>
        <v>1.7959854443009737E-2</v>
      </c>
      <c r="N1601" s="63">
        <v>4470</v>
      </c>
      <c r="O1601" s="63">
        <v>12262</v>
      </c>
      <c r="P1601" s="63">
        <v>0</v>
      </c>
      <c r="Q1601" s="63">
        <v>240</v>
      </c>
      <c r="R1601" s="63">
        <v>36</v>
      </c>
      <c r="S1601" s="63">
        <v>30</v>
      </c>
      <c r="T1601" s="63">
        <v>0</v>
      </c>
      <c r="U1601" s="63">
        <v>0</v>
      </c>
      <c r="V1601" s="63">
        <v>0</v>
      </c>
      <c r="W1601" s="63">
        <v>0</v>
      </c>
      <c r="X1601" s="63">
        <v>0</v>
      </c>
      <c r="Y1601" s="63">
        <v>0</v>
      </c>
      <c r="Z1601" s="63">
        <v>0</v>
      </c>
      <c r="AA1601" s="63">
        <v>0</v>
      </c>
      <c r="AB1601" s="63">
        <v>0</v>
      </c>
      <c r="AC1601" s="63">
        <v>0</v>
      </c>
      <c r="AD1601" s="63">
        <v>0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0</v>
      </c>
      <c r="AL1601" s="63">
        <v>0</v>
      </c>
      <c r="AM1601" s="63">
        <v>0</v>
      </c>
      <c r="AN1601" s="63">
        <v>0</v>
      </c>
      <c r="AO1601" s="63">
        <v>0</v>
      </c>
      <c r="AP1601" s="63">
        <v>0</v>
      </c>
      <c r="AQ1601" s="63">
        <v>0</v>
      </c>
      <c r="AR1601" s="63">
        <v>0</v>
      </c>
      <c r="AS1601" s="63">
        <v>0</v>
      </c>
      <c r="AT1601" s="63">
        <v>0</v>
      </c>
      <c r="AU1601" s="63">
        <v>0</v>
      </c>
      <c r="AV1601" s="63">
        <v>0</v>
      </c>
      <c r="AW1601" s="63">
        <v>0</v>
      </c>
      <c r="AX1601" s="63">
        <v>0</v>
      </c>
      <c r="AY1601" s="63">
        <v>0</v>
      </c>
      <c r="BA1601" s="5">
        <f>IF(Q1601&gt;0,RANK(Q1601,(N1601:P1601,Q1601:AE1601)),0)</f>
        <v>3</v>
      </c>
      <c r="BB1601" s="5">
        <f>IF(R1601&gt;0,RANK(R1601,(N1601:P1601,Q1601:AE1601)),0)</f>
        <v>4</v>
      </c>
      <c r="BC1601" s="5">
        <f>IF(T1601&gt;0,RANK(T1601,(N1601:P1601,Q1601:AE1601)),0)</f>
        <v>0</v>
      </c>
      <c r="BD1601" s="5">
        <f>IF(S1601&gt;0,RANK(S1601,(N1601:P1601,Q1601:AE1601)),0)</f>
        <v>5</v>
      </c>
      <c r="BE1601" s="2">
        <f t="shared" si="654"/>
        <v>1.4086160347458621E-2</v>
      </c>
      <c r="BF1601" s="2">
        <f t="shared" si="655"/>
        <v>2.1129240521187932E-3</v>
      </c>
      <c r="BG1601" s="2">
        <f t="shared" si="656"/>
        <v>0</v>
      </c>
      <c r="BH1601" s="2">
        <f t="shared" si="657"/>
        <v>1.7607700434323277E-3</v>
      </c>
      <c r="BJ1601" t="s">
        <v>496</v>
      </c>
      <c r="BK1601" t="s">
        <v>1212</v>
      </c>
      <c r="BL1601">
        <v>5</v>
      </c>
      <c r="BN1601" s="112">
        <v>29</v>
      </c>
      <c r="BO1601" s="114">
        <v>107</v>
      </c>
      <c r="BP1601" s="118">
        <f t="shared" si="648"/>
        <v>29107</v>
      </c>
      <c r="BQ1601" s="118">
        <f t="shared" si="647"/>
        <v>29107</v>
      </c>
      <c r="BR1601" s="5" t="s">
        <v>3151</v>
      </c>
      <c r="CC1601" s="63">
        <f t="shared" si="646"/>
        <v>17038</v>
      </c>
      <c r="CD1601" s="130"/>
      <c r="CE1601" s="63">
        <v>0</v>
      </c>
    </row>
    <row r="1602" spans="1:83" ht="15" hidden="1" customHeight="1" outlineLevel="1">
      <c r="A1602" t="s">
        <v>548</v>
      </c>
      <c r="B1602" t="s">
        <v>1212</v>
      </c>
      <c r="C1602" s="1">
        <f t="shared" si="649"/>
        <v>17930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0</v>
      </c>
      <c r="G1602" s="129">
        <f t="shared" si="635"/>
        <v>11207</v>
      </c>
      <c r="H1602" s="134">
        <f t="shared" si="636"/>
        <v>0.62504182933630792</v>
      </c>
      <c r="I1602" s="2"/>
      <c r="J1602" s="2">
        <f t="shared" si="650"/>
        <v>0.17925264919129949</v>
      </c>
      <c r="K1602" s="2">
        <f t="shared" si="651"/>
        <v>0.80429447852760738</v>
      </c>
      <c r="L1602" s="2">
        <f t="shared" si="652"/>
        <v>0</v>
      </c>
      <c r="M1602" s="2">
        <f t="shared" si="653"/>
        <v>1.6452872281093156E-2</v>
      </c>
      <c r="N1602" s="63">
        <v>3214</v>
      </c>
      <c r="O1602" s="63">
        <v>14421</v>
      </c>
      <c r="P1602" s="63">
        <v>0</v>
      </c>
      <c r="Q1602" s="63">
        <v>202</v>
      </c>
      <c r="R1602" s="63">
        <v>39</v>
      </c>
      <c r="S1602" s="63">
        <v>24</v>
      </c>
      <c r="T1602" s="63">
        <v>0</v>
      </c>
      <c r="U1602" s="63">
        <v>0</v>
      </c>
      <c r="V1602" s="63">
        <v>0</v>
      </c>
      <c r="W1602" s="63">
        <v>30</v>
      </c>
      <c r="X1602" s="63">
        <v>0</v>
      </c>
      <c r="Y1602" s="63">
        <v>0</v>
      </c>
      <c r="Z1602" s="63">
        <v>0</v>
      </c>
      <c r="AA1602" s="63">
        <v>0</v>
      </c>
      <c r="AB1602" s="63">
        <v>0</v>
      </c>
      <c r="AC1602" s="63">
        <v>0</v>
      </c>
      <c r="AD1602" s="63">
        <v>0</v>
      </c>
      <c r="AE1602" s="63">
        <v>0</v>
      </c>
      <c r="AF1602" s="63">
        <v>0</v>
      </c>
      <c r="AG1602" s="63">
        <v>0</v>
      </c>
      <c r="AH1602" s="63">
        <v>0</v>
      </c>
      <c r="AI1602" s="63">
        <v>0</v>
      </c>
      <c r="AJ1602" s="63">
        <v>0</v>
      </c>
      <c r="AK1602" s="63">
        <v>0</v>
      </c>
      <c r="AL1602" s="63">
        <v>0</v>
      </c>
      <c r="AM1602" s="63">
        <v>0</v>
      </c>
      <c r="AN1602" s="63">
        <v>0</v>
      </c>
      <c r="AO1602" s="63">
        <v>0</v>
      </c>
      <c r="AP1602" s="63">
        <v>0</v>
      </c>
      <c r="AQ1602" s="63">
        <v>0</v>
      </c>
      <c r="AR1602" s="63">
        <v>0</v>
      </c>
      <c r="AS1602" s="63">
        <v>0</v>
      </c>
      <c r="AT1602" s="63">
        <v>0</v>
      </c>
      <c r="AU1602" s="63">
        <v>0</v>
      </c>
      <c r="AV1602" s="63">
        <v>0</v>
      </c>
      <c r="AW1602" s="63">
        <v>0</v>
      </c>
      <c r="AX1602" s="63">
        <v>0</v>
      </c>
      <c r="AY1602" s="63">
        <v>0</v>
      </c>
      <c r="BA1602" s="5">
        <f>IF(Q1602&gt;0,RANK(Q1602,(N1602:P1602,Q1602:AE1602)),0)</f>
        <v>3</v>
      </c>
      <c r="BB1602" s="5">
        <f>IF(R1602&gt;0,RANK(R1602,(N1602:P1602,Q1602:AE1602)),0)</f>
        <v>4</v>
      </c>
      <c r="BC1602" s="5">
        <f>IF(T1602&gt;0,RANK(T1602,(N1602:P1602,Q1602:AE1602)),0)</f>
        <v>0</v>
      </c>
      <c r="BD1602" s="5">
        <f>IF(S1602&gt;0,RANK(S1602,(N1602:P1602,Q1602:AE1602)),0)</f>
        <v>6</v>
      </c>
      <c r="BE1602" s="2">
        <f t="shared" si="654"/>
        <v>1.1266034578918014E-2</v>
      </c>
      <c r="BF1602" s="2">
        <f t="shared" si="655"/>
        <v>2.1751254880089236E-3</v>
      </c>
      <c r="BG1602" s="2">
        <f t="shared" si="656"/>
        <v>0</v>
      </c>
      <c r="BH1602" s="2">
        <f t="shared" si="657"/>
        <v>1.3385387618516454E-3</v>
      </c>
      <c r="BJ1602" t="s">
        <v>548</v>
      </c>
      <c r="BK1602" t="s">
        <v>1212</v>
      </c>
      <c r="BL1602">
        <v>7</v>
      </c>
      <c r="BN1602" s="112">
        <v>29</v>
      </c>
      <c r="BO1602" s="114">
        <v>109</v>
      </c>
      <c r="BP1602" s="118">
        <f t="shared" si="648"/>
        <v>29109</v>
      </c>
      <c r="BQ1602" s="118">
        <f t="shared" si="647"/>
        <v>29109</v>
      </c>
      <c r="BR1602" s="5" t="s">
        <v>3151</v>
      </c>
      <c r="CC1602" s="63">
        <f t="shared" si="646"/>
        <v>17930</v>
      </c>
      <c r="CD1602" s="130"/>
      <c r="CE1602" s="63">
        <v>30</v>
      </c>
    </row>
    <row r="1603" spans="1:83" ht="15" hidden="1" customHeight="1" outlineLevel="1">
      <c r="A1603" t="s">
        <v>2786</v>
      </c>
      <c r="B1603" t="s">
        <v>1212</v>
      </c>
      <c r="C1603" s="1">
        <f t="shared" si="649"/>
        <v>4597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0</v>
      </c>
      <c r="G1603" s="129">
        <f t="shared" si="635"/>
        <v>2557</v>
      </c>
      <c r="H1603" s="134">
        <f t="shared" si="636"/>
        <v>0.55623232542962797</v>
      </c>
      <c r="I1603" s="2"/>
      <c r="J1603" s="2">
        <f t="shared" si="650"/>
        <v>0.21405264302806179</v>
      </c>
      <c r="K1603" s="2">
        <f t="shared" si="651"/>
        <v>0.77028496845768979</v>
      </c>
      <c r="L1603" s="2">
        <f t="shared" si="652"/>
        <v>0</v>
      </c>
      <c r="M1603" s="2">
        <f t="shared" si="653"/>
        <v>1.5662388514248393E-2</v>
      </c>
      <c r="N1603" s="63">
        <v>984</v>
      </c>
      <c r="O1603" s="63">
        <v>3541</v>
      </c>
      <c r="P1603" s="63">
        <v>0</v>
      </c>
      <c r="Q1603" s="63">
        <v>61</v>
      </c>
      <c r="R1603" s="63">
        <v>6</v>
      </c>
      <c r="S1603" s="63">
        <v>5</v>
      </c>
      <c r="T1603" s="63">
        <v>0</v>
      </c>
      <c r="U1603" s="63">
        <v>0</v>
      </c>
      <c r="V1603" s="63">
        <v>0</v>
      </c>
      <c r="W1603" s="63">
        <v>0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>
        <v>0</v>
      </c>
      <c r="AE1603" s="63">
        <v>0</v>
      </c>
      <c r="AF1603" s="63">
        <v>0</v>
      </c>
      <c r="AG1603" s="63">
        <v>0</v>
      </c>
      <c r="AH1603" s="63">
        <v>0</v>
      </c>
      <c r="AI1603" s="63">
        <v>0</v>
      </c>
      <c r="AJ1603" s="63">
        <v>0</v>
      </c>
      <c r="AK1603" s="63">
        <v>0</v>
      </c>
      <c r="AL1603" s="63">
        <v>0</v>
      </c>
      <c r="AM1603" s="63">
        <v>0</v>
      </c>
      <c r="AN1603" s="63">
        <v>0</v>
      </c>
      <c r="AO1603" s="63">
        <v>0</v>
      </c>
      <c r="AP1603" s="63">
        <v>0</v>
      </c>
      <c r="AQ1603" s="63">
        <v>0</v>
      </c>
      <c r="AR1603" s="63">
        <v>0</v>
      </c>
      <c r="AS1603" s="63">
        <v>0</v>
      </c>
      <c r="AT1603" s="63">
        <v>0</v>
      </c>
      <c r="AU1603" s="63">
        <v>0</v>
      </c>
      <c r="AV1603" s="63">
        <v>0</v>
      </c>
      <c r="AW1603" s="63">
        <v>0</v>
      </c>
      <c r="AX1603" s="63">
        <v>0</v>
      </c>
      <c r="AY1603" s="63">
        <v>0</v>
      </c>
      <c r="BA1603" s="5">
        <f>IF(Q1603&gt;0,RANK(Q1603,(N1603:P1603,Q1603:AE1603)),0)</f>
        <v>3</v>
      </c>
      <c r="BB1603" s="5">
        <f>IF(R1603&gt;0,RANK(R1603,(N1603:P1603,Q1603:AE1603)),0)</f>
        <v>4</v>
      </c>
      <c r="BC1603" s="5">
        <f>IF(T1603&gt;0,RANK(T1603,(N1603:P1603,Q1603:AE1603)),0)</f>
        <v>0</v>
      </c>
      <c r="BD1603" s="5">
        <f>IF(S1603&gt;0,RANK(S1603,(N1603:P1603,Q1603:AE1603)),0)</f>
        <v>5</v>
      </c>
      <c r="BE1603" s="2">
        <f t="shared" si="654"/>
        <v>1.3269523602349358E-2</v>
      </c>
      <c r="BF1603" s="2">
        <f t="shared" si="655"/>
        <v>1.3051990428540352E-3</v>
      </c>
      <c r="BG1603" s="2">
        <f t="shared" si="656"/>
        <v>0</v>
      </c>
      <c r="BH1603" s="2">
        <f t="shared" si="657"/>
        <v>1.0876658690450293E-3</v>
      </c>
      <c r="BJ1603" t="s">
        <v>2786</v>
      </c>
      <c r="BK1603" t="s">
        <v>1212</v>
      </c>
      <c r="BL1603">
        <v>6</v>
      </c>
      <c r="BN1603" s="112">
        <v>29</v>
      </c>
      <c r="BO1603" s="114">
        <v>111</v>
      </c>
      <c r="BP1603" s="118">
        <f t="shared" si="648"/>
        <v>29111</v>
      </c>
      <c r="BQ1603" s="118">
        <f t="shared" si="647"/>
        <v>29111</v>
      </c>
      <c r="BR1603" s="5" t="s">
        <v>3151</v>
      </c>
      <c r="CC1603" s="63">
        <f t="shared" si="646"/>
        <v>4597</v>
      </c>
      <c r="CE1603" s="63">
        <v>0</v>
      </c>
    </row>
    <row r="1604" spans="1:83" ht="15" hidden="1" customHeight="1" outlineLevel="1">
      <c r="A1604" t="s">
        <v>1596</v>
      </c>
      <c r="B1604" t="s">
        <v>1212</v>
      </c>
      <c r="C1604" s="1">
        <f t="shared" si="649"/>
        <v>28861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0</v>
      </c>
      <c r="G1604" s="129">
        <f t="shared" si="635"/>
        <v>15149</v>
      </c>
      <c r="H1604" s="134">
        <f t="shared" si="636"/>
        <v>0.52489518727694817</v>
      </c>
      <c r="I1604" s="2"/>
      <c r="J1604" s="2">
        <f t="shared" si="650"/>
        <v>0.22705380963930563</v>
      </c>
      <c r="K1604" s="2">
        <f t="shared" si="651"/>
        <v>0.75194899691625372</v>
      </c>
      <c r="L1604" s="2">
        <f t="shared" si="652"/>
        <v>0</v>
      </c>
      <c r="M1604" s="2">
        <f t="shared" si="653"/>
        <v>2.0997193444440621E-2</v>
      </c>
      <c r="N1604" s="63">
        <v>6553</v>
      </c>
      <c r="O1604" s="63">
        <v>21702</v>
      </c>
      <c r="P1604" s="63">
        <v>0</v>
      </c>
      <c r="Q1604" s="63">
        <v>447</v>
      </c>
      <c r="R1604" s="63">
        <v>68</v>
      </c>
      <c r="S1604" s="63">
        <v>44</v>
      </c>
      <c r="T1604" s="63">
        <v>0</v>
      </c>
      <c r="U1604" s="63">
        <v>0</v>
      </c>
      <c r="V1604" s="63">
        <v>0</v>
      </c>
      <c r="W1604" s="63">
        <v>47</v>
      </c>
      <c r="X1604" s="63">
        <v>0</v>
      </c>
      <c r="Y1604" s="63">
        <v>0</v>
      </c>
      <c r="Z1604" s="63">
        <v>0</v>
      </c>
      <c r="AA1604" s="63">
        <v>0</v>
      </c>
      <c r="AB1604" s="63">
        <v>0</v>
      </c>
      <c r="AC1604" s="63">
        <v>0</v>
      </c>
      <c r="AD1604" s="63">
        <v>0</v>
      </c>
      <c r="AE1604" s="63">
        <v>0</v>
      </c>
      <c r="AF1604" s="63">
        <v>0</v>
      </c>
      <c r="AG1604" s="63">
        <v>0</v>
      </c>
      <c r="AH1604" s="63">
        <v>0</v>
      </c>
      <c r="AI1604" s="63">
        <v>0</v>
      </c>
      <c r="AJ1604" s="63">
        <v>0</v>
      </c>
      <c r="AK1604" s="63">
        <v>0</v>
      </c>
      <c r="AL1604" s="63">
        <v>0</v>
      </c>
      <c r="AM1604" s="63">
        <v>0</v>
      </c>
      <c r="AN1604" s="63">
        <v>0</v>
      </c>
      <c r="AO1604" s="63">
        <v>0</v>
      </c>
      <c r="AP1604" s="63">
        <v>0</v>
      </c>
      <c r="AQ1604" s="63">
        <v>0</v>
      </c>
      <c r="AR1604" s="63">
        <v>0</v>
      </c>
      <c r="AS1604" s="63">
        <v>0</v>
      </c>
      <c r="AT1604" s="63">
        <v>0</v>
      </c>
      <c r="AU1604" s="63">
        <v>0</v>
      </c>
      <c r="AV1604" s="63">
        <v>0</v>
      </c>
      <c r="AW1604" s="63">
        <v>0</v>
      </c>
      <c r="AX1604" s="63">
        <v>0</v>
      </c>
      <c r="AY1604" s="63">
        <v>0</v>
      </c>
      <c r="BA1604" s="5">
        <f>IF(Q1604&gt;0,RANK(Q1604,(N1604:P1604,Q1604:AE1604)),0)</f>
        <v>3</v>
      </c>
      <c r="BB1604" s="5">
        <f>IF(R1604&gt;0,RANK(R1604,(N1604:P1604,Q1604:AE1604)),0)</f>
        <v>4</v>
      </c>
      <c r="BC1604" s="5">
        <f>IF(T1604&gt;0,RANK(T1604,(N1604:P1604,Q1604:AE1604)),0)</f>
        <v>0</v>
      </c>
      <c r="BD1604" s="5">
        <f>IF(S1604&gt;0,RANK(S1604,(N1604:P1604,Q1604:AE1604)),0)</f>
        <v>6</v>
      </c>
      <c r="BE1604" s="2">
        <f t="shared" si="654"/>
        <v>1.5488028827829944E-2</v>
      </c>
      <c r="BF1604" s="2">
        <f t="shared" si="655"/>
        <v>2.3561207165378887E-3</v>
      </c>
      <c r="BG1604" s="2">
        <f t="shared" si="656"/>
        <v>0</v>
      </c>
      <c r="BH1604" s="2">
        <f t="shared" si="657"/>
        <v>1.5245486989362807E-3</v>
      </c>
      <c r="BJ1604" t="s">
        <v>1596</v>
      </c>
      <c r="BK1604" t="s">
        <v>1212</v>
      </c>
      <c r="BL1604">
        <v>3</v>
      </c>
      <c r="BN1604" s="112">
        <v>29</v>
      </c>
      <c r="BO1604" s="114">
        <v>113</v>
      </c>
      <c r="BP1604" s="118">
        <f t="shared" si="648"/>
        <v>29113</v>
      </c>
      <c r="BQ1604" s="118">
        <f t="shared" si="647"/>
        <v>29113</v>
      </c>
      <c r="BR1604" s="5" t="s">
        <v>3151</v>
      </c>
      <c r="CC1604" s="63">
        <f t="shared" si="646"/>
        <v>28861</v>
      </c>
      <c r="CE1604" s="63">
        <v>47</v>
      </c>
    </row>
    <row r="1605" spans="1:83" ht="15" hidden="1" customHeight="1" outlineLevel="1">
      <c r="A1605" t="s">
        <v>1420</v>
      </c>
      <c r="B1605" t="s">
        <v>1212</v>
      </c>
      <c r="C1605" s="1">
        <f t="shared" si="649"/>
        <v>5709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0</v>
      </c>
      <c r="G1605" s="129">
        <f t="shared" si="635"/>
        <v>3070</v>
      </c>
      <c r="H1605" s="134">
        <f t="shared" si="636"/>
        <v>0.53774741636013312</v>
      </c>
      <c r="I1605" s="2"/>
      <c r="J1605" s="2">
        <f t="shared" si="650"/>
        <v>0.22315641968821159</v>
      </c>
      <c r="K1605" s="2">
        <f t="shared" si="651"/>
        <v>0.76090383604834477</v>
      </c>
      <c r="L1605" s="2">
        <f t="shared" si="652"/>
        <v>0</v>
      </c>
      <c r="M1605" s="2">
        <f t="shared" si="653"/>
        <v>1.5939744263443578E-2</v>
      </c>
      <c r="N1605" s="63">
        <v>1274</v>
      </c>
      <c r="O1605" s="63">
        <v>4344</v>
      </c>
      <c r="P1605" s="63">
        <v>0</v>
      </c>
      <c r="Q1605" s="63">
        <v>68</v>
      </c>
      <c r="R1605" s="63">
        <v>12</v>
      </c>
      <c r="S1605" s="63">
        <v>2</v>
      </c>
      <c r="T1605" s="63">
        <v>0</v>
      </c>
      <c r="U1605" s="63">
        <v>0</v>
      </c>
      <c r="V1605" s="63">
        <v>0</v>
      </c>
      <c r="W1605" s="63">
        <v>9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>
        <v>0</v>
      </c>
      <c r="AE1605" s="63">
        <v>0</v>
      </c>
      <c r="AF1605" s="63">
        <v>0</v>
      </c>
      <c r="AG1605" s="63">
        <v>0</v>
      </c>
      <c r="AH1605" s="63">
        <v>0</v>
      </c>
      <c r="AI1605" s="63">
        <v>0</v>
      </c>
      <c r="AJ1605" s="63">
        <v>0</v>
      </c>
      <c r="AK1605" s="63">
        <v>0</v>
      </c>
      <c r="AL1605" s="63">
        <v>0</v>
      </c>
      <c r="AM1605" s="63">
        <v>0</v>
      </c>
      <c r="AN1605" s="63">
        <v>0</v>
      </c>
      <c r="AO1605" s="63">
        <v>0</v>
      </c>
      <c r="AP1605" s="63">
        <v>0</v>
      </c>
      <c r="AQ1605" s="63">
        <v>0</v>
      </c>
      <c r="AR1605" s="63">
        <v>0</v>
      </c>
      <c r="AS1605" s="63">
        <v>0</v>
      </c>
      <c r="AT1605" s="63">
        <v>0</v>
      </c>
      <c r="AU1605" s="63">
        <v>0</v>
      </c>
      <c r="AV1605" s="63">
        <v>0</v>
      </c>
      <c r="AW1605" s="63">
        <v>0</v>
      </c>
      <c r="AX1605" s="63">
        <v>0</v>
      </c>
      <c r="AY1605" s="63">
        <v>0</v>
      </c>
      <c r="BA1605" s="5">
        <f>IF(Q1605&gt;0,RANK(Q1605,(N1605:P1605,Q1605:AE1605)),0)</f>
        <v>3</v>
      </c>
      <c r="BB1605" s="5">
        <f>IF(R1605&gt;0,RANK(R1605,(N1605:P1605,Q1605:AE1605)),0)</f>
        <v>4</v>
      </c>
      <c r="BC1605" s="5">
        <f>IF(T1605&gt;0,RANK(T1605,(N1605:P1605,Q1605:AE1605)),0)</f>
        <v>0</v>
      </c>
      <c r="BD1605" s="5">
        <f>IF(S1605&gt;0,RANK(S1605,(N1605:P1605,Q1605:AE1605)),0)</f>
        <v>6</v>
      </c>
      <c r="BE1605" s="2">
        <f t="shared" si="654"/>
        <v>1.1911017691364512E-2</v>
      </c>
      <c r="BF1605" s="2">
        <f t="shared" si="655"/>
        <v>2.1019442984760903E-3</v>
      </c>
      <c r="BG1605" s="2">
        <f t="shared" si="656"/>
        <v>0</v>
      </c>
      <c r="BH1605" s="2">
        <f t="shared" si="657"/>
        <v>3.5032404974601509E-4</v>
      </c>
      <c r="BJ1605" t="s">
        <v>1420</v>
      </c>
      <c r="BK1605" t="s">
        <v>1212</v>
      </c>
      <c r="BL1605">
        <v>6</v>
      </c>
      <c r="BN1605" s="112">
        <v>29</v>
      </c>
      <c r="BO1605" s="114">
        <v>115</v>
      </c>
      <c r="BP1605" s="118">
        <f t="shared" si="648"/>
        <v>29115</v>
      </c>
      <c r="BQ1605" s="118">
        <f t="shared" si="647"/>
        <v>29115</v>
      </c>
      <c r="BR1605" s="5" t="s">
        <v>3151</v>
      </c>
      <c r="CC1605" s="63">
        <f t="shared" si="646"/>
        <v>5709</v>
      </c>
      <c r="CE1605" s="63">
        <v>9</v>
      </c>
    </row>
    <row r="1606" spans="1:83" ht="15" hidden="1" customHeight="1" outlineLevel="1">
      <c r="A1606" t="s">
        <v>615</v>
      </c>
      <c r="B1606" t="s">
        <v>1212</v>
      </c>
      <c r="C1606" s="1">
        <f t="shared" si="649"/>
        <v>6756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0</v>
      </c>
      <c r="G1606" s="129">
        <f t="shared" si="635"/>
        <v>3857</v>
      </c>
      <c r="H1606" s="134">
        <f t="shared" si="636"/>
        <v>0.57089994079336881</v>
      </c>
      <c r="I1606" s="2"/>
      <c r="J1606" s="2">
        <f t="shared" si="650"/>
        <v>0.20855535820011842</v>
      </c>
      <c r="K1606" s="2">
        <f t="shared" si="651"/>
        <v>0.77945529899348731</v>
      </c>
      <c r="L1606" s="2">
        <f t="shared" si="652"/>
        <v>0</v>
      </c>
      <c r="M1606" s="2">
        <f t="shared" si="653"/>
        <v>1.1989342806394299E-2</v>
      </c>
      <c r="N1606" s="63">
        <v>1409</v>
      </c>
      <c r="O1606" s="63">
        <v>5266</v>
      </c>
      <c r="P1606" s="63">
        <v>0</v>
      </c>
      <c r="Q1606" s="63">
        <v>57</v>
      </c>
      <c r="R1606" s="63">
        <v>13</v>
      </c>
      <c r="S1606" s="63">
        <v>10</v>
      </c>
      <c r="T1606" s="63">
        <v>0</v>
      </c>
      <c r="U1606" s="63">
        <v>0</v>
      </c>
      <c r="V1606" s="63">
        <v>0</v>
      </c>
      <c r="W1606" s="63">
        <v>1</v>
      </c>
      <c r="X1606" s="63">
        <v>0</v>
      </c>
      <c r="Y1606" s="63">
        <v>0</v>
      </c>
      <c r="Z1606" s="63">
        <v>0</v>
      </c>
      <c r="AA1606" s="63">
        <v>0</v>
      </c>
      <c r="AB1606" s="63">
        <v>0</v>
      </c>
      <c r="AC1606" s="63">
        <v>0</v>
      </c>
      <c r="AD1606" s="63">
        <v>0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0</v>
      </c>
      <c r="AL1606" s="63">
        <v>0</v>
      </c>
      <c r="AM1606" s="63">
        <v>0</v>
      </c>
      <c r="AN1606" s="63">
        <v>0</v>
      </c>
      <c r="AO1606" s="63">
        <v>0</v>
      </c>
      <c r="AP1606" s="63">
        <v>0</v>
      </c>
      <c r="AQ1606" s="63">
        <v>0</v>
      </c>
      <c r="AR1606" s="63">
        <v>0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>
        <v>0</v>
      </c>
      <c r="BA1606" s="5">
        <f>IF(Q1606&gt;0,RANK(Q1606,(N1606:P1606,Q1606:AE1606)),0)</f>
        <v>3</v>
      </c>
      <c r="BB1606" s="5">
        <f>IF(R1606&gt;0,RANK(R1606,(N1606:P1606,Q1606:AE1606)),0)</f>
        <v>4</v>
      </c>
      <c r="BC1606" s="5">
        <f>IF(T1606&gt;0,RANK(T1606,(N1606:P1606,Q1606:AE1606)),0)</f>
        <v>0</v>
      </c>
      <c r="BD1606" s="5">
        <f>IF(S1606&gt;0,RANK(S1606,(N1606:P1606,Q1606:AE1606)),0)</f>
        <v>5</v>
      </c>
      <c r="BE1606" s="2">
        <f t="shared" si="654"/>
        <v>8.436944937833037E-3</v>
      </c>
      <c r="BF1606" s="2">
        <f t="shared" si="655"/>
        <v>1.9242155121373594E-3</v>
      </c>
      <c r="BG1606" s="2">
        <f t="shared" si="656"/>
        <v>0</v>
      </c>
      <c r="BH1606" s="2">
        <f t="shared" si="657"/>
        <v>1.4801657785671995E-3</v>
      </c>
      <c r="BJ1606" t="s">
        <v>615</v>
      </c>
      <c r="BK1606" t="s">
        <v>1212</v>
      </c>
      <c r="BL1606">
        <v>6</v>
      </c>
      <c r="BN1606" s="112">
        <v>29</v>
      </c>
      <c r="BO1606" s="114">
        <v>117</v>
      </c>
      <c r="BP1606" s="118">
        <f t="shared" si="648"/>
        <v>29117</v>
      </c>
      <c r="BQ1606" s="118">
        <f t="shared" si="647"/>
        <v>29117</v>
      </c>
      <c r="BR1606" s="5" t="s">
        <v>3151</v>
      </c>
      <c r="CC1606" s="63">
        <f t="shared" si="646"/>
        <v>6756</v>
      </c>
      <c r="CE1606" s="63">
        <v>1</v>
      </c>
    </row>
    <row r="1607" spans="1:83" ht="15" hidden="1" customHeight="1" outlineLevel="1">
      <c r="A1607" t="s">
        <v>2030</v>
      </c>
      <c r="B1607" t="s">
        <v>1212</v>
      </c>
      <c r="C1607" s="1">
        <f t="shared" si="649"/>
        <v>9062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0</v>
      </c>
      <c r="G1607" s="129">
        <f t="shared" si="635"/>
        <v>6028</v>
      </c>
      <c r="H1607" s="134">
        <f t="shared" si="636"/>
        <v>0.66519532112116531</v>
      </c>
      <c r="I1607" s="2"/>
      <c r="J1607" s="2">
        <f t="shared" si="650"/>
        <v>0.15857426616640918</v>
      </c>
      <c r="K1607" s="2">
        <f t="shared" si="651"/>
        <v>0.82376958728757443</v>
      </c>
      <c r="L1607" s="2">
        <f t="shared" si="652"/>
        <v>0</v>
      </c>
      <c r="M1607" s="2">
        <f t="shared" si="653"/>
        <v>1.7656146546016438E-2</v>
      </c>
      <c r="N1607" s="63">
        <v>1437</v>
      </c>
      <c r="O1607" s="63">
        <v>7465</v>
      </c>
      <c r="P1607" s="63">
        <v>0</v>
      </c>
      <c r="Q1607" s="63">
        <v>114</v>
      </c>
      <c r="R1607" s="63">
        <v>19</v>
      </c>
      <c r="S1607" s="63">
        <v>15</v>
      </c>
      <c r="T1607" s="63">
        <v>0</v>
      </c>
      <c r="U1607" s="63">
        <v>0</v>
      </c>
      <c r="V1607" s="63">
        <v>0</v>
      </c>
      <c r="W1607" s="63">
        <v>12</v>
      </c>
      <c r="X1607" s="63">
        <v>0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>
        <v>0</v>
      </c>
      <c r="AE1607" s="63">
        <v>0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0</v>
      </c>
      <c r="AM1607" s="63">
        <v>0</v>
      </c>
      <c r="AN1607" s="63">
        <v>0</v>
      </c>
      <c r="AO1607" s="63">
        <v>0</v>
      </c>
      <c r="AP1607" s="63">
        <v>0</v>
      </c>
      <c r="AQ1607" s="63">
        <v>0</v>
      </c>
      <c r="AR1607" s="63">
        <v>0</v>
      </c>
      <c r="AS1607" s="63">
        <v>0</v>
      </c>
      <c r="AT1607" s="63">
        <v>0</v>
      </c>
      <c r="AU1607" s="63">
        <v>0</v>
      </c>
      <c r="AV1607" s="63">
        <v>0</v>
      </c>
      <c r="AW1607" s="63">
        <v>0</v>
      </c>
      <c r="AX1607" s="63">
        <v>0</v>
      </c>
      <c r="AY1607" s="63">
        <v>0</v>
      </c>
      <c r="BA1607" s="5">
        <f>IF(Q1607&gt;0,RANK(Q1607,(N1607:P1607,Q1607:AE1607)),0)</f>
        <v>3</v>
      </c>
      <c r="BB1607" s="5">
        <f>IF(R1607&gt;0,RANK(R1607,(N1607:P1607,Q1607:AE1607)),0)</f>
        <v>4</v>
      </c>
      <c r="BC1607" s="5">
        <f>IF(T1607&gt;0,RANK(T1607,(N1607:P1607,Q1607:AE1607)),0)</f>
        <v>0</v>
      </c>
      <c r="BD1607" s="5">
        <f>IF(S1607&gt;0,RANK(S1607,(N1607:P1607,Q1607:AE1607)),0)</f>
        <v>5</v>
      </c>
      <c r="BE1607" s="2">
        <f t="shared" si="654"/>
        <v>1.2580004414036637E-2</v>
      </c>
      <c r="BF1607" s="2">
        <f t="shared" si="655"/>
        <v>2.0966674023394395E-3</v>
      </c>
      <c r="BG1607" s="2">
        <f t="shared" si="656"/>
        <v>0</v>
      </c>
      <c r="BH1607" s="2">
        <f t="shared" si="657"/>
        <v>1.6552637386890311E-3</v>
      </c>
      <c r="BJ1607" t="s">
        <v>2030</v>
      </c>
      <c r="BK1607" t="s">
        <v>1212</v>
      </c>
      <c r="BL1607">
        <v>7</v>
      </c>
      <c r="BN1607" s="112">
        <v>29</v>
      </c>
      <c r="BO1607" s="114">
        <v>119</v>
      </c>
      <c r="BP1607" s="118">
        <f t="shared" si="648"/>
        <v>29119</v>
      </c>
      <c r="BQ1607" s="118">
        <f t="shared" si="647"/>
        <v>29119</v>
      </c>
      <c r="BR1607" s="5" t="s">
        <v>3151</v>
      </c>
      <c r="CC1607" s="63">
        <f t="shared" si="646"/>
        <v>9062</v>
      </c>
      <c r="CE1607" s="63">
        <v>12</v>
      </c>
    </row>
    <row r="1608" spans="1:83" ht="15" hidden="1" customHeight="1" outlineLevel="1">
      <c r="A1608" t="s">
        <v>1648</v>
      </c>
      <c r="B1608" t="s">
        <v>1212</v>
      </c>
      <c r="C1608" s="1">
        <f t="shared" si="649"/>
        <v>7843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0</v>
      </c>
      <c r="G1608" s="129">
        <f t="shared" ref="G1608:G1671" si="658">IF(C1608&gt;0,MAX(N1608:P1608)-LARGE(N1608:P1608,2),0)</f>
        <v>4414</v>
      </c>
      <c r="H1608" s="134">
        <f t="shared" ref="H1608:H1671" si="659">IF(C1608&gt;0,G1608/C1608,0)</f>
        <v>0.56279484890985587</v>
      </c>
      <c r="I1608" s="2"/>
      <c r="J1608" s="2">
        <f t="shared" si="650"/>
        <v>0.21178120617110799</v>
      </c>
      <c r="K1608" s="2">
        <f t="shared" si="651"/>
        <v>0.77457605508096394</v>
      </c>
      <c r="L1608" s="2">
        <f t="shared" si="652"/>
        <v>0</v>
      </c>
      <c r="M1608" s="2">
        <f t="shared" si="653"/>
        <v>1.3642738747928096E-2</v>
      </c>
      <c r="N1608" s="63">
        <v>1661</v>
      </c>
      <c r="O1608" s="63">
        <v>6075</v>
      </c>
      <c r="P1608" s="63">
        <v>0</v>
      </c>
      <c r="Q1608" s="63">
        <v>78</v>
      </c>
      <c r="R1608" s="63">
        <v>11</v>
      </c>
      <c r="S1608" s="63">
        <v>9</v>
      </c>
      <c r="T1608" s="63">
        <v>0</v>
      </c>
      <c r="U1608" s="63">
        <v>0</v>
      </c>
      <c r="V1608" s="63">
        <v>0</v>
      </c>
      <c r="W1608" s="63">
        <v>9</v>
      </c>
      <c r="X1608" s="63">
        <v>0</v>
      </c>
      <c r="Y1608" s="63">
        <v>0</v>
      </c>
      <c r="Z1608" s="63">
        <v>0</v>
      </c>
      <c r="AA1608" s="63">
        <v>0</v>
      </c>
      <c r="AB1608" s="63">
        <v>0</v>
      </c>
      <c r="AC1608" s="63">
        <v>0</v>
      </c>
      <c r="AD1608" s="63">
        <v>0</v>
      </c>
      <c r="AE1608" s="63">
        <v>0</v>
      </c>
      <c r="AF1608" s="63">
        <v>0</v>
      </c>
      <c r="AG1608" s="63">
        <v>0</v>
      </c>
      <c r="AH1608" s="63">
        <v>0</v>
      </c>
      <c r="AI1608" s="63">
        <v>0</v>
      </c>
      <c r="AJ1608" s="63">
        <v>0</v>
      </c>
      <c r="AK1608" s="63">
        <v>0</v>
      </c>
      <c r="AL1608" s="63">
        <v>0</v>
      </c>
      <c r="AM1608" s="63">
        <v>0</v>
      </c>
      <c r="AN1608" s="63">
        <v>0</v>
      </c>
      <c r="AO1608" s="63">
        <v>0</v>
      </c>
      <c r="AP1608" s="63">
        <v>0</v>
      </c>
      <c r="AQ1608" s="63">
        <v>0</v>
      </c>
      <c r="AR1608" s="63">
        <v>0</v>
      </c>
      <c r="AS1608" s="63">
        <v>0</v>
      </c>
      <c r="AT1608" s="63">
        <v>0</v>
      </c>
      <c r="AU1608" s="63">
        <v>0</v>
      </c>
      <c r="AV1608" s="63">
        <v>0</v>
      </c>
      <c r="AW1608" s="63">
        <v>0</v>
      </c>
      <c r="AX1608" s="63">
        <v>0</v>
      </c>
      <c r="AY1608" s="63">
        <v>0</v>
      </c>
      <c r="BA1608" s="5">
        <f>IF(Q1608&gt;0,RANK(Q1608,(N1608:P1608,Q1608:AE1608)),0)</f>
        <v>3</v>
      </c>
      <c r="BB1608" s="5">
        <f>IF(R1608&gt;0,RANK(R1608,(N1608:P1608,Q1608:AE1608)),0)</f>
        <v>4</v>
      </c>
      <c r="BC1608" s="5">
        <f>IF(T1608&gt;0,RANK(T1608,(N1608:P1608,Q1608:AE1608)),0)</f>
        <v>0</v>
      </c>
      <c r="BD1608" s="5">
        <f>IF(S1608&gt;0,RANK(S1608,(N1608:P1608,Q1608:AE1608)),0)</f>
        <v>5</v>
      </c>
      <c r="BE1608" s="2">
        <f t="shared" si="654"/>
        <v>9.9451740405457102E-3</v>
      </c>
      <c r="BF1608" s="2">
        <f t="shared" si="655"/>
        <v>1.4025245441795231E-3</v>
      </c>
      <c r="BG1608" s="2">
        <f t="shared" si="656"/>
        <v>0</v>
      </c>
      <c r="BH1608" s="2">
        <f t="shared" si="657"/>
        <v>1.1475200816014281E-3</v>
      </c>
      <c r="BJ1608" t="s">
        <v>1648</v>
      </c>
      <c r="BK1608" t="s">
        <v>1212</v>
      </c>
      <c r="BL1608">
        <v>6</v>
      </c>
      <c r="BN1608" s="112">
        <v>29</v>
      </c>
      <c r="BO1608" s="114">
        <v>121</v>
      </c>
      <c r="BP1608" s="118">
        <f t="shared" si="648"/>
        <v>29121</v>
      </c>
      <c r="BQ1608" s="118">
        <f t="shared" si="647"/>
        <v>29121</v>
      </c>
      <c r="BR1608" s="5" t="s">
        <v>3151</v>
      </c>
      <c r="CC1608" s="63">
        <f t="shared" si="646"/>
        <v>7843</v>
      </c>
      <c r="CE1608" s="63">
        <v>9</v>
      </c>
    </row>
    <row r="1609" spans="1:83" ht="15" hidden="1" customHeight="1" outlineLevel="1">
      <c r="A1609" t="s">
        <v>1649</v>
      </c>
      <c r="B1609" t="s">
        <v>1212</v>
      </c>
      <c r="C1609" s="1">
        <f t="shared" si="649"/>
        <v>5671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0</v>
      </c>
      <c r="G1609" s="129">
        <f t="shared" si="658"/>
        <v>3564</v>
      </c>
      <c r="H1609" s="134">
        <f t="shared" si="659"/>
        <v>0.62846058896138246</v>
      </c>
      <c r="I1609" s="2"/>
      <c r="J1609" s="2">
        <f t="shared" si="650"/>
        <v>0.17933345089049552</v>
      </c>
      <c r="K1609" s="2">
        <f t="shared" si="651"/>
        <v>0.80779403985187792</v>
      </c>
      <c r="L1609" s="2">
        <f t="shared" si="652"/>
        <v>0</v>
      </c>
      <c r="M1609" s="2">
        <f t="shared" si="653"/>
        <v>1.2872509257626508E-2</v>
      </c>
      <c r="N1609" s="63">
        <v>1017</v>
      </c>
      <c r="O1609" s="63">
        <v>4581</v>
      </c>
      <c r="P1609" s="63">
        <v>0</v>
      </c>
      <c r="Q1609" s="63">
        <v>53</v>
      </c>
      <c r="R1609" s="63">
        <v>13</v>
      </c>
      <c r="S1609" s="63">
        <v>7</v>
      </c>
      <c r="T1609" s="63">
        <v>0</v>
      </c>
      <c r="U1609" s="63">
        <v>0</v>
      </c>
      <c r="V1609" s="63">
        <v>0</v>
      </c>
      <c r="W1609" s="63">
        <v>0</v>
      </c>
      <c r="X1609" s="63">
        <v>0</v>
      </c>
      <c r="Y1609" s="63">
        <v>0</v>
      </c>
      <c r="Z1609" s="63">
        <v>0</v>
      </c>
      <c r="AA1609" s="63">
        <v>0</v>
      </c>
      <c r="AB1609" s="63">
        <v>0</v>
      </c>
      <c r="AC1609" s="63">
        <v>0</v>
      </c>
      <c r="AD1609" s="63">
        <v>0</v>
      </c>
      <c r="AE1609" s="63">
        <v>0</v>
      </c>
      <c r="AF1609" s="63">
        <v>0</v>
      </c>
      <c r="AG1609" s="63">
        <v>0</v>
      </c>
      <c r="AH1609" s="63">
        <v>0</v>
      </c>
      <c r="AI1609" s="63">
        <v>0</v>
      </c>
      <c r="AJ1609" s="63">
        <v>0</v>
      </c>
      <c r="AK1609" s="63">
        <v>0</v>
      </c>
      <c r="AL1609" s="63">
        <v>0</v>
      </c>
      <c r="AM1609" s="63">
        <v>0</v>
      </c>
      <c r="AN1609" s="63">
        <v>0</v>
      </c>
      <c r="AO1609" s="63">
        <v>0</v>
      </c>
      <c r="AP1609" s="63">
        <v>0</v>
      </c>
      <c r="AQ1609" s="63">
        <v>0</v>
      </c>
      <c r="AR1609" s="63">
        <v>0</v>
      </c>
      <c r="AS1609" s="63">
        <v>0</v>
      </c>
      <c r="AT1609" s="63">
        <v>0</v>
      </c>
      <c r="AU1609" s="63">
        <v>0</v>
      </c>
      <c r="AV1609" s="63">
        <v>0</v>
      </c>
      <c r="AW1609" s="63">
        <v>0</v>
      </c>
      <c r="AX1609" s="63">
        <v>0</v>
      </c>
      <c r="AY1609" s="63">
        <v>0</v>
      </c>
      <c r="BA1609" s="5">
        <f>IF(Q1609&gt;0,RANK(Q1609,(N1609:P1609,Q1609:AE1609)),0)</f>
        <v>3</v>
      </c>
      <c r="BB1609" s="5">
        <f>IF(R1609&gt;0,RANK(R1609,(N1609:P1609,Q1609:AE1609)),0)</f>
        <v>4</v>
      </c>
      <c r="BC1609" s="5">
        <f>IF(T1609&gt;0,RANK(T1609,(N1609:P1609,Q1609:AE1609)),0)</f>
        <v>0</v>
      </c>
      <c r="BD1609" s="5">
        <f>IF(S1609&gt;0,RANK(S1609,(N1609:P1609,Q1609:AE1609)),0)</f>
        <v>5</v>
      </c>
      <c r="BE1609" s="2">
        <f t="shared" si="654"/>
        <v>9.3457943925233638E-3</v>
      </c>
      <c r="BF1609" s="2">
        <f t="shared" si="655"/>
        <v>2.2923646623170518E-3</v>
      </c>
      <c r="BG1609" s="2">
        <f t="shared" si="656"/>
        <v>0</v>
      </c>
      <c r="BH1609" s="2">
        <f t="shared" si="657"/>
        <v>1.2343502027861047E-3</v>
      </c>
      <c r="BJ1609" t="s">
        <v>1649</v>
      </c>
      <c r="BK1609" t="s">
        <v>1212</v>
      </c>
      <c r="BL1609">
        <v>8</v>
      </c>
      <c r="BN1609" s="112">
        <v>29</v>
      </c>
      <c r="BO1609" s="114">
        <v>123</v>
      </c>
      <c r="BP1609" s="118">
        <f t="shared" si="648"/>
        <v>29123</v>
      </c>
      <c r="BQ1609" s="118">
        <f t="shared" si="647"/>
        <v>29123</v>
      </c>
      <c r="BR1609" s="5" t="s">
        <v>3151</v>
      </c>
      <c r="CC1609" s="63">
        <f t="shared" si="646"/>
        <v>5671</v>
      </c>
      <c r="CE1609" s="63">
        <v>0</v>
      </c>
    </row>
    <row r="1610" spans="1:83" ht="15" hidden="1" customHeight="1" outlineLevel="1">
      <c r="A1610" t="s">
        <v>3053</v>
      </c>
      <c r="B1610" t="s">
        <v>1212</v>
      </c>
      <c r="C1610" s="1">
        <f t="shared" si="649"/>
        <v>4774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29">
        <f t="shared" si="658"/>
        <v>3076</v>
      </c>
      <c r="H1610" s="134">
        <f t="shared" si="659"/>
        <v>0.64432341851696695</v>
      </c>
      <c r="I1610" s="2"/>
      <c r="J1610" s="2">
        <f t="shared" si="650"/>
        <v>0.17050691244239632</v>
      </c>
      <c r="K1610" s="2">
        <f t="shared" si="651"/>
        <v>0.81483033095936319</v>
      </c>
      <c r="L1610" s="2">
        <f t="shared" si="652"/>
        <v>0</v>
      </c>
      <c r="M1610" s="2">
        <f t="shared" si="653"/>
        <v>1.4662756598240456E-2</v>
      </c>
      <c r="N1610" s="63">
        <v>814</v>
      </c>
      <c r="O1610" s="63">
        <v>3890</v>
      </c>
      <c r="P1610" s="63">
        <v>0</v>
      </c>
      <c r="Q1610" s="63">
        <v>50</v>
      </c>
      <c r="R1610" s="63">
        <v>10</v>
      </c>
      <c r="S1610" s="63">
        <v>5</v>
      </c>
      <c r="T1610" s="63">
        <v>0</v>
      </c>
      <c r="U1610" s="63">
        <v>0</v>
      </c>
      <c r="V1610" s="63">
        <v>0</v>
      </c>
      <c r="W1610" s="63">
        <v>5</v>
      </c>
      <c r="X1610" s="63">
        <v>0</v>
      </c>
      <c r="Y1610" s="63">
        <v>0</v>
      </c>
      <c r="Z1610" s="63">
        <v>0</v>
      </c>
      <c r="AA1610" s="63">
        <v>0</v>
      </c>
      <c r="AB1610" s="63">
        <v>0</v>
      </c>
      <c r="AC1610" s="63">
        <v>0</v>
      </c>
      <c r="AD1610" s="63">
        <v>0</v>
      </c>
      <c r="AE1610" s="63">
        <v>0</v>
      </c>
      <c r="AF1610" s="63">
        <v>0</v>
      </c>
      <c r="AG1610" s="63">
        <v>0</v>
      </c>
      <c r="AH1610" s="63">
        <v>0</v>
      </c>
      <c r="AI1610" s="63">
        <v>0</v>
      </c>
      <c r="AJ1610" s="63">
        <v>0</v>
      </c>
      <c r="AK1610" s="63">
        <v>0</v>
      </c>
      <c r="AL1610" s="63">
        <v>0</v>
      </c>
      <c r="AM1610" s="63">
        <v>0</v>
      </c>
      <c r="AN1610" s="63">
        <v>0</v>
      </c>
      <c r="AO1610" s="63">
        <v>0</v>
      </c>
      <c r="AP1610" s="63">
        <v>0</v>
      </c>
      <c r="AQ1610" s="63">
        <v>0</v>
      </c>
      <c r="AR1610" s="63">
        <v>0</v>
      </c>
      <c r="AS1610" s="63">
        <v>0</v>
      </c>
      <c r="AT1610" s="63">
        <v>0</v>
      </c>
      <c r="AU1610" s="63">
        <v>0</v>
      </c>
      <c r="AV1610" s="63">
        <v>0</v>
      </c>
      <c r="AW1610" s="63">
        <v>0</v>
      </c>
      <c r="AX1610" s="63">
        <v>0</v>
      </c>
      <c r="AY1610" s="63">
        <v>0</v>
      </c>
      <c r="BA1610" s="5">
        <f>IF(Q1610&gt;0,RANK(Q1610,(N1610:P1610,Q1610:AE1610)),0)</f>
        <v>3</v>
      </c>
      <c r="BB1610" s="5">
        <f>IF(R1610&gt;0,RANK(R1610,(N1610:P1610,Q1610:AE1610)),0)</f>
        <v>4</v>
      </c>
      <c r="BC1610" s="5">
        <f>IF(T1610&gt;0,RANK(T1610,(N1610:P1610,Q1610:AE1610)),0)</f>
        <v>0</v>
      </c>
      <c r="BD1610" s="5">
        <f>IF(S1610&gt;0,RANK(S1610,(N1610:P1610,Q1610:AE1610)),0)</f>
        <v>5</v>
      </c>
      <c r="BE1610" s="2">
        <f t="shared" si="654"/>
        <v>1.0473397570171765E-2</v>
      </c>
      <c r="BF1610" s="2">
        <f t="shared" si="655"/>
        <v>2.0946795140343527E-3</v>
      </c>
      <c r="BG1610" s="2">
        <f t="shared" si="656"/>
        <v>0</v>
      </c>
      <c r="BH1610" s="2">
        <f t="shared" si="657"/>
        <v>1.0473397570171764E-3</v>
      </c>
      <c r="BJ1610" t="s">
        <v>3053</v>
      </c>
      <c r="BK1610" t="s">
        <v>1212</v>
      </c>
      <c r="BL1610">
        <v>3</v>
      </c>
      <c r="BN1610" s="112">
        <v>29</v>
      </c>
      <c r="BO1610" s="114">
        <v>125</v>
      </c>
      <c r="BP1610" s="118">
        <f t="shared" si="648"/>
        <v>29125</v>
      </c>
      <c r="BQ1610" s="118">
        <f t="shared" si="647"/>
        <v>29125</v>
      </c>
      <c r="BR1610" s="5" t="s">
        <v>3151</v>
      </c>
      <c r="CC1610" s="63">
        <f t="shared" si="646"/>
        <v>4774</v>
      </c>
      <c r="CE1610" s="63">
        <v>5</v>
      </c>
    </row>
    <row r="1611" spans="1:83" ht="15" hidden="1" customHeight="1" outlineLevel="1">
      <c r="A1611" t="s">
        <v>1825</v>
      </c>
      <c r="B1611" t="s">
        <v>1212</v>
      </c>
      <c r="C1611" s="1">
        <f t="shared" si="649"/>
        <v>13370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0</v>
      </c>
      <c r="G1611" s="129">
        <f t="shared" si="658"/>
        <v>6709</v>
      </c>
      <c r="H1611" s="134">
        <f t="shared" si="659"/>
        <v>0.50179506357516823</v>
      </c>
      <c r="I1611" s="2"/>
      <c r="J1611" s="2">
        <f t="shared" si="650"/>
        <v>0.2394166043380703</v>
      </c>
      <c r="K1611" s="2">
        <f t="shared" si="651"/>
        <v>0.74121166791323856</v>
      </c>
      <c r="L1611" s="2">
        <f t="shared" si="652"/>
        <v>0</v>
      </c>
      <c r="M1611" s="2">
        <f t="shared" si="653"/>
        <v>1.9371727748691114E-2</v>
      </c>
      <c r="N1611" s="63">
        <v>3201</v>
      </c>
      <c r="O1611" s="63">
        <v>9910</v>
      </c>
      <c r="P1611" s="63">
        <v>0</v>
      </c>
      <c r="Q1611" s="63">
        <v>190</v>
      </c>
      <c r="R1611" s="63">
        <v>28</v>
      </c>
      <c r="S1611" s="63">
        <v>10</v>
      </c>
      <c r="T1611" s="63">
        <v>0</v>
      </c>
      <c r="U1611" s="63">
        <v>0</v>
      </c>
      <c r="V1611" s="63">
        <v>0</v>
      </c>
      <c r="W1611" s="63">
        <v>31</v>
      </c>
      <c r="X1611" s="63">
        <v>0</v>
      </c>
      <c r="Y1611" s="63">
        <v>0</v>
      </c>
      <c r="Z1611" s="63">
        <v>0</v>
      </c>
      <c r="AA1611" s="63">
        <v>0</v>
      </c>
      <c r="AB1611" s="63">
        <v>0</v>
      </c>
      <c r="AC1611" s="63">
        <v>0</v>
      </c>
      <c r="AD1611" s="63">
        <v>0</v>
      </c>
      <c r="AE1611" s="63">
        <v>0</v>
      </c>
      <c r="AF1611" s="63">
        <v>0</v>
      </c>
      <c r="AG1611" s="63">
        <v>0</v>
      </c>
      <c r="AH1611" s="63">
        <v>0</v>
      </c>
      <c r="AI1611" s="63">
        <v>0</v>
      </c>
      <c r="AJ1611" s="63">
        <v>0</v>
      </c>
      <c r="AK1611" s="63">
        <v>0</v>
      </c>
      <c r="AL1611" s="63">
        <v>0</v>
      </c>
      <c r="AM1611" s="63">
        <v>0</v>
      </c>
      <c r="AN1611" s="63">
        <v>0</v>
      </c>
      <c r="AO1611" s="63">
        <v>0</v>
      </c>
      <c r="AP1611" s="63">
        <v>0</v>
      </c>
      <c r="AQ1611" s="63">
        <v>0</v>
      </c>
      <c r="AR1611" s="63">
        <v>0</v>
      </c>
      <c r="AS1611" s="63">
        <v>0</v>
      </c>
      <c r="AT1611" s="63">
        <v>0</v>
      </c>
      <c r="AU1611" s="63">
        <v>0</v>
      </c>
      <c r="AV1611" s="63">
        <v>0</v>
      </c>
      <c r="AW1611" s="63">
        <v>0</v>
      </c>
      <c r="AX1611" s="63">
        <v>0</v>
      </c>
      <c r="AY1611" s="63">
        <v>0</v>
      </c>
      <c r="BA1611" s="5">
        <f>IF(Q1611&gt;0,RANK(Q1611,(N1611:P1611,Q1611:AE1611)),0)</f>
        <v>3</v>
      </c>
      <c r="BB1611" s="5">
        <f>IF(R1611&gt;0,RANK(R1611,(N1611:P1611,Q1611:AE1611)),0)</f>
        <v>5</v>
      </c>
      <c r="BC1611" s="5">
        <f>IF(T1611&gt;0,RANK(T1611,(N1611:P1611,Q1611:AE1611)),0)</f>
        <v>0</v>
      </c>
      <c r="BD1611" s="5">
        <f>IF(S1611&gt;0,RANK(S1611,(N1611:P1611,Q1611:AE1611)),0)</f>
        <v>6</v>
      </c>
      <c r="BE1611" s="2">
        <f t="shared" si="654"/>
        <v>1.4210919970082274E-2</v>
      </c>
      <c r="BF1611" s="2">
        <f t="shared" si="655"/>
        <v>2.0942408376963353E-3</v>
      </c>
      <c r="BG1611" s="2">
        <f t="shared" si="656"/>
        <v>0</v>
      </c>
      <c r="BH1611" s="2">
        <f t="shared" si="657"/>
        <v>7.4794315632011965E-4</v>
      </c>
      <c r="BJ1611" t="s">
        <v>1825</v>
      </c>
      <c r="BK1611" t="s">
        <v>1212</v>
      </c>
      <c r="BL1611">
        <v>6</v>
      </c>
      <c r="BN1611" s="112">
        <v>29</v>
      </c>
      <c r="BO1611" s="114">
        <v>127</v>
      </c>
      <c r="BP1611" s="118">
        <f t="shared" si="648"/>
        <v>29127</v>
      </c>
      <c r="BQ1611" s="118">
        <f t="shared" si="647"/>
        <v>29127</v>
      </c>
      <c r="BR1611" s="5" t="s">
        <v>3151</v>
      </c>
      <c r="CC1611" s="63">
        <f t="shared" si="646"/>
        <v>13370</v>
      </c>
      <c r="CE1611" s="63">
        <v>31</v>
      </c>
    </row>
    <row r="1612" spans="1:83" ht="15" hidden="1" customHeight="1" outlineLevel="1">
      <c r="A1612" t="s">
        <v>449</v>
      </c>
      <c r="B1612" t="s">
        <v>1212</v>
      </c>
      <c r="C1612" s="1">
        <f t="shared" ref="C1612:C1643" si="660">SUM(N1612:AY1612)</f>
        <v>1782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0</v>
      </c>
      <c r="G1612" s="129">
        <f t="shared" si="658"/>
        <v>1319</v>
      </c>
      <c r="H1612" s="134">
        <f t="shared" si="659"/>
        <v>0.74017957351290686</v>
      </c>
      <c r="I1612" s="2"/>
      <c r="J1612" s="2">
        <f t="shared" ref="J1612:J1642" si="661">IF($C1612=0,"-",N1612/$C1612)</f>
        <v>0.12457912457912458</v>
      </c>
      <c r="K1612" s="2">
        <f t="shared" ref="K1612:K1642" si="662">IF($C1612=0,"-",O1612/$C1612)</f>
        <v>0.86475869809203143</v>
      </c>
      <c r="L1612" s="2">
        <f t="shared" ref="L1612:L1642" si="663">IF($C1612=0,"-",P1612/$C1612)</f>
        <v>0</v>
      </c>
      <c r="M1612" s="2">
        <f t="shared" ref="M1612:M1642" si="664">IF(C1612=0,"-",(1-J1612-K1612-L1612))</f>
        <v>1.0662177328844002E-2</v>
      </c>
      <c r="N1612" s="63">
        <v>222</v>
      </c>
      <c r="O1612" s="63">
        <v>1541</v>
      </c>
      <c r="P1612" s="63">
        <v>0</v>
      </c>
      <c r="Q1612" s="63">
        <v>13</v>
      </c>
      <c r="R1612" s="63">
        <v>1</v>
      </c>
      <c r="S1612" s="63">
        <v>2</v>
      </c>
      <c r="T1612" s="63">
        <v>0</v>
      </c>
      <c r="U1612" s="63">
        <v>0</v>
      </c>
      <c r="V1612" s="63">
        <v>0</v>
      </c>
      <c r="W1612" s="63">
        <v>3</v>
      </c>
      <c r="X1612" s="63">
        <v>0</v>
      </c>
      <c r="Y1612" s="63">
        <v>0</v>
      </c>
      <c r="Z1612" s="63">
        <v>0</v>
      </c>
      <c r="AA1612" s="63">
        <v>0</v>
      </c>
      <c r="AB1612" s="63">
        <v>0</v>
      </c>
      <c r="AC1612" s="63">
        <v>0</v>
      </c>
      <c r="AD1612" s="63">
        <v>0</v>
      </c>
      <c r="AE1612" s="63">
        <v>0</v>
      </c>
      <c r="AF1612" s="63">
        <v>0</v>
      </c>
      <c r="AG1612" s="63">
        <v>0</v>
      </c>
      <c r="AH1612" s="63">
        <v>0</v>
      </c>
      <c r="AI1612" s="63">
        <v>0</v>
      </c>
      <c r="AJ1612" s="63">
        <v>0</v>
      </c>
      <c r="AK1612" s="63">
        <v>0</v>
      </c>
      <c r="AL1612" s="63">
        <v>0</v>
      </c>
      <c r="AM1612" s="63">
        <v>0</v>
      </c>
      <c r="AN1612" s="63">
        <v>0</v>
      </c>
      <c r="AO1612" s="63">
        <v>0</v>
      </c>
      <c r="AP1612" s="63">
        <v>0</v>
      </c>
      <c r="AQ1612" s="63">
        <v>0</v>
      </c>
      <c r="AR1612" s="63">
        <v>0</v>
      </c>
      <c r="AS1612" s="63">
        <v>0</v>
      </c>
      <c r="AT1612" s="63">
        <v>0</v>
      </c>
      <c r="AU1612" s="63">
        <v>0</v>
      </c>
      <c r="AV1612" s="63">
        <v>0</v>
      </c>
      <c r="AW1612" s="63">
        <v>0</v>
      </c>
      <c r="AX1612" s="63">
        <v>0</v>
      </c>
      <c r="AY1612" s="63">
        <v>0</v>
      </c>
      <c r="BA1612" s="5">
        <f>IF(Q1612&gt;0,RANK(Q1612,(N1612:P1612,Q1612:AE1612)),0)</f>
        <v>3</v>
      </c>
      <c r="BB1612" s="5">
        <f>IF(R1612&gt;0,RANK(R1612,(N1612:P1612,Q1612:AE1612)),0)</f>
        <v>6</v>
      </c>
      <c r="BC1612" s="5">
        <f>IF(T1612&gt;0,RANK(T1612,(N1612:P1612,Q1612:AE1612)),0)</f>
        <v>0</v>
      </c>
      <c r="BD1612" s="5">
        <f>IF(S1612&gt;0,RANK(S1612,(N1612:P1612,Q1612:AE1612)),0)</f>
        <v>5</v>
      </c>
      <c r="BE1612" s="2">
        <f t="shared" ref="BE1612:BE1642" si="665">IF($C1612=0,"-",Q1612/$C1612)</f>
        <v>7.2951739618406283E-3</v>
      </c>
      <c r="BF1612" s="2">
        <f t="shared" ref="BF1612:BF1642" si="666">IF($C1612=0,"-",R1612/$C1612)</f>
        <v>5.6116722783389455E-4</v>
      </c>
      <c r="BG1612" s="2">
        <f t="shared" ref="BG1612:BG1642" si="667">IF($C1612=0,"-",T1612/$C1612)</f>
        <v>0</v>
      </c>
      <c r="BH1612" s="2">
        <f t="shared" ref="BH1612:BH1642" si="668">IF($C1612=0,"-",S1612/$C1612)</f>
        <v>1.1223344556677891E-3</v>
      </c>
      <c r="BJ1612" t="s">
        <v>449</v>
      </c>
      <c r="BK1612" t="s">
        <v>1212</v>
      </c>
      <c r="BL1612">
        <v>6</v>
      </c>
      <c r="BN1612" s="112">
        <v>29</v>
      </c>
      <c r="BO1612" s="114">
        <v>129</v>
      </c>
      <c r="BP1612" s="118">
        <f t="shared" si="648"/>
        <v>29129</v>
      </c>
      <c r="BQ1612" s="118">
        <f t="shared" si="647"/>
        <v>29129</v>
      </c>
      <c r="BR1612" s="5" t="s">
        <v>3151</v>
      </c>
      <c r="CC1612" s="63">
        <f t="shared" si="646"/>
        <v>1782</v>
      </c>
      <c r="CE1612" s="63">
        <v>3</v>
      </c>
    </row>
    <row r="1613" spans="1:83" ht="15" hidden="1" customHeight="1" outlineLevel="1">
      <c r="A1613" t="s">
        <v>1265</v>
      </c>
      <c r="B1613" t="s">
        <v>1212</v>
      </c>
      <c r="C1613" s="1">
        <f t="shared" si="660"/>
        <v>12396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0</v>
      </c>
      <c r="G1613" s="129">
        <f t="shared" si="658"/>
        <v>8137</v>
      </c>
      <c r="H1613" s="134">
        <f t="shared" si="659"/>
        <v>0.65642142626653754</v>
      </c>
      <c r="I1613" s="2"/>
      <c r="J1613" s="2">
        <f t="shared" si="661"/>
        <v>0.1644078735075831</v>
      </c>
      <c r="K1613" s="2">
        <f t="shared" si="662"/>
        <v>0.82082929977412067</v>
      </c>
      <c r="L1613" s="2">
        <f t="shared" si="663"/>
        <v>0</v>
      </c>
      <c r="M1613" s="2">
        <f t="shared" si="664"/>
        <v>1.4762826718296207E-2</v>
      </c>
      <c r="N1613" s="63">
        <v>2038</v>
      </c>
      <c r="O1613" s="63">
        <v>10175</v>
      </c>
      <c r="P1613" s="63">
        <v>0</v>
      </c>
      <c r="Q1613" s="63">
        <v>133</v>
      </c>
      <c r="R1613" s="63">
        <v>19</v>
      </c>
      <c r="S1613" s="63">
        <v>14</v>
      </c>
      <c r="T1613" s="63">
        <v>0</v>
      </c>
      <c r="U1613" s="63">
        <v>0</v>
      </c>
      <c r="V1613" s="63">
        <v>0</v>
      </c>
      <c r="W1613" s="63">
        <v>17</v>
      </c>
      <c r="X1613" s="63">
        <v>0</v>
      </c>
      <c r="Y1613" s="63">
        <v>0</v>
      </c>
      <c r="Z1613" s="63">
        <v>0</v>
      </c>
      <c r="AA1613" s="63">
        <v>0</v>
      </c>
      <c r="AB1613" s="63">
        <v>0</v>
      </c>
      <c r="AC1613" s="63">
        <v>0</v>
      </c>
      <c r="AD1613" s="63">
        <v>0</v>
      </c>
      <c r="AE1613" s="63">
        <v>0</v>
      </c>
      <c r="AF1613" s="63">
        <v>0</v>
      </c>
      <c r="AG1613" s="63">
        <v>0</v>
      </c>
      <c r="AH1613" s="63">
        <v>0</v>
      </c>
      <c r="AI1613" s="63">
        <v>0</v>
      </c>
      <c r="AJ1613" s="63">
        <v>0</v>
      </c>
      <c r="AK1613" s="63">
        <v>0</v>
      </c>
      <c r="AL1613" s="63">
        <v>0</v>
      </c>
      <c r="AM1613" s="63">
        <v>0</v>
      </c>
      <c r="AN1613" s="63">
        <v>0</v>
      </c>
      <c r="AO1613" s="63">
        <v>0</v>
      </c>
      <c r="AP1613" s="63">
        <v>0</v>
      </c>
      <c r="AQ1613" s="63">
        <v>0</v>
      </c>
      <c r="AR1613" s="63">
        <v>0</v>
      </c>
      <c r="AS1613" s="63">
        <v>0</v>
      </c>
      <c r="AT1613" s="63">
        <v>0</v>
      </c>
      <c r="AU1613" s="63">
        <v>0</v>
      </c>
      <c r="AV1613" s="63">
        <v>0</v>
      </c>
      <c r="AW1613" s="63">
        <v>0</v>
      </c>
      <c r="AX1613" s="63">
        <v>0</v>
      </c>
      <c r="AY1613" s="63">
        <v>0</v>
      </c>
      <c r="BA1613" s="5">
        <f>IF(Q1613&gt;0,RANK(Q1613,(N1613:P1613,Q1613:AE1613)),0)</f>
        <v>3</v>
      </c>
      <c r="BB1613" s="5">
        <f>IF(R1613&gt;0,RANK(R1613,(N1613:P1613,Q1613:AE1613)),0)</f>
        <v>4</v>
      </c>
      <c r="BC1613" s="5">
        <f>IF(T1613&gt;0,RANK(T1613,(N1613:P1613,Q1613:AE1613)),0)</f>
        <v>0</v>
      </c>
      <c r="BD1613" s="5">
        <f>IF(S1613&gt;0,RANK(S1613,(N1613:P1613,Q1613:AE1613)),0)</f>
        <v>6</v>
      </c>
      <c r="BE1613" s="2">
        <f t="shared" si="665"/>
        <v>1.0729267505646983E-2</v>
      </c>
      <c r="BF1613" s="2">
        <f t="shared" si="666"/>
        <v>1.5327525008067119E-3</v>
      </c>
      <c r="BG1613" s="2">
        <f t="shared" si="667"/>
        <v>0</v>
      </c>
      <c r="BH1613" s="2">
        <f t="shared" si="668"/>
        <v>1.1293965795417876E-3</v>
      </c>
      <c r="BJ1613" t="s">
        <v>1265</v>
      </c>
      <c r="BK1613" t="s">
        <v>1212</v>
      </c>
      <c r="BL1613">
        <v>3</v>
      </c>
      <c r="BN1613" s="112">
        <v>29</v>
      </c>
      <c r="BO1613" s="114">
        <v>131</v>
      </c>
      <c r="BP1613" s="118">
        <f t="shared" si="648"/>
        <v>29131</v>
      </c>
      <c r="BQ1613" s="118">
        <f t="shared" si="647"/>
        <v>29131</v>
      </c>
      <c r="BR1613" s="5" t="s">
        <v>3151</v>
      </c>
      <c r="CC1613" s="63">
        <f t="shared" ref="CC1613:CC1662" si="669">C1613-CD1613</f>
        <v>12396</v>
      </c>
      <c r="CD1613" s="130"/>
      <c r="CE1613" s="63">
        <v>17</v>
      </c>
    </row>
    <row r="1614" spans="1:83" ht="15" hidden="1" customHeight="1" outlineLevel="1">
      <c r="A1614" t="s">
        <v>526</v>
      </c>
      <c r="B1614" t="s">
        <v>1212</v>
      </c>
      <c r="C1614" s="1">
        <f t="shared" si="660"/>
        <v>4756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0</v>
      </c>
      <c r="G1614" s="129">
        <f t="shared" si="658"/>
        <v>2359</v>
      </c>
      <c r="H1614" s="134">
        <f t="shared" si="659"/>
        <v>0.49600504625735914</v>
      </c>
      <c r="I1614" s="2"/>
      <c r="J1614" s="2">
        <f t="shared" si="661"/>
        <v>0.24768713204373424</v>
      </c>
      <c r="K1614" s="2">
        <f t="shared" si="662"/>
        <v>0.74369217830109335</v>
      </c>
      <c r="L1614" s="2">
        <f t="shared" si="663"/>
        <v>0</v>
      </c>
      <c r="M1614" s="2">
        <f t="shared" si="664"/>
        <v>8.6206896551723755E-3</v>
      </c>
      <c r="N1614" s="63">
        <v>1178</v>
      </c>
      <c r="O1614" s="63">
        <v>3537</v>
      </c>
      <c r="P1614" s="63">
        <v>0</v>
      </c>
      <c r="Q1614" s="63">
        <v>30</v>
      </c>
      <c r="R1614" s="63">
        <v>7</v>
      </c>
      <c r="S1614" s="63">
        <v>4</v>
      </c>
      <c r="T1614" s="63">
        <v>0</v>
      </c>
      <c r="U1614" s="63">
        <v>0</v>
      </c>
      <c r="V1614" s="63">
        <v>0</v>
      </c>
      <c r="W1614" s="63">
        <v>0</v>
      </c>
      <c r="X1614" s="63">
        <v>0</v>
      </c>
      <c r="Y1614" s="63">
        <v>0</v>
      </c>
      <c r="Z1614" s="63">
        <v>0</v>
      </c>
      <c r="AA1614" s="63">
        <v>0</v>
      </c>
      <c r="AB1614" s="63">
        <v>0</v>
      </c>
      <c r="AC1614" s="63">
        <v>0</v>
      </c>
      <c r="AD1614" s="63">
        <v>0</v>
      </c>
      <c r="AE1614" s="63">
        <v>0</v>
      </c>
      <c r="AF1614" s="63">
        <v>0</v>
      </c>
      <c r="AG1614" s="63">
        <v>0</v>
      </c>
      <c r="AH1614" s="63">
        <v>0</v>
      </c>
      <c r="AI1614" s="63">
        <v>0</v>
      </c>
      <c r="AJ1614" s="63">
        <v>0</v>
      </c>
      <c r="AK1614" s="63">
        <v>0</v>
      </c>
      <c r="AL1614" s="63">
        <v>0</v>
      </c>
      <c r="AM1614" s="63">
        <v>0</v>
      </c>
      <c r="AN1614" s="63">
        <v>0</v>
      </c>
      <c r="AO1614" s="63">
        <v>0</v>
      </c>
      <c r="AP1614" s="63">
        <v>0</v>
      </c>
      <c r="AQ1614" s="63">
        <v>0</v>
      </c>
      <c r="AR1614" s="63">
        <v>0</v>
      </c>
      <c r="AS1614" s="63">
        <v>0</v>
      </c>
      <c r="AT1614" s="63">
        <v>0</v>
      </c>
      <c r="AU1614" s="63">
        <v>0</v>
      </c>
      <c r="AV1614" s="63">
        <v>0</v>
      </c>
      <c r="AW1614" s="63">
        <v>0</v>
      </c>
      <c r="AX1614" s="63">
        <v>0</v>
      </c>
      <c r="AY1614" s="63">
        <v>0</v>
      </c>
      <c r="BA1614" s="5">
        <f>IF(Q1614&gt;0,RANK(Q1614,(N1614:P1614,Q1614:AE1614)),0)</f>
        <v>3</v>
      </c>
      <c r="BB1614" s="5">
        <f>IF(R1614&gt;0,RANK(R1614,(N1614:P1614,Q1614:AE1614)),0)</f>
        <v>4</v>
      </c>
      <c r="BC1614" s="5">
        <f>IF(T1614&gt;0,RANK(T1614,(N1614:P1614,Q1614:AE1614)),0)</f>
        <v>0</v>
      </c>
      <c r="BD1614" s="5">
        <f>IF(S1614&gt;0,RANK(S1614,(N1614:P1614,Q1614:AE1614)),0)</f>
        <v>5</v>
      </c>
      <c r="BE1614" s="2">
        <f t="shared" si="665"/>
        <v>6.3078216989066443E-3</v>
      </c>
      <c r="BF1614" s="2">
        <f t="shared" si="666"/>
        <v>1.4718250630782171E-3</v>
      </c>
      <c r="BG1614" s="2">
        <f t="shared" si="667"/>
        <v>0</v>
      </c>
      <c r="BH1614" s="2">
        <f t="shared" si="668"/>
        <v>8.4104289318755253E-4</v>
      </c>
      <c r="BJ1614" t="s">
        <v>526</v>
      </c>
      <c r="BK1614" t="s">
        <v>1212</v>
      </c>
      <c r="BL1614">
        <v>8</v>
      </c>
      <c r="BN1614" s="112">
        <v>29</v>
      </c>
      <c r="BO1614" s="114">
        <v>133</v>
      </c>
      <c r="BP1614" s="118">
        <f t="shared" si="648"/>
        <v>29133</v>
      </c>
      <c r="BQ1614" s="118">
        <f t="shared" si="647"/>
        <v>29133</v>
      </c>
      <c r="BR1614" s="5" t="s">
        <v>3151</v>
      </c>
      <c r="CC1614" s="63">
        <f t="shared" si="669"/>
        <v>4756</v>
      </c>
      <c r="CE1614" s="63">
        <v>0</v>
      </c>
    </row>
    <row r="1615" spans="1:83" ht="15" hidden="1" customHeight="1" outlineLevel="1">
      <c r="A1615" t="s">
        <v>3123</v>
      </c>
      <c r="B1615" t="s">
        <v>1212</v>
      </c>
      <c r="C1615" s="1">
        <f t="shared" si="660"/>
        <v>7167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0</v>
      </c>
      <c r="G1615" s="129">
        <f t="shared" si="658"/>
        <v>4431</v>
      </c>
      <c r="H1615" s="134">
        <f t="shared" si="659"/>
        <v>0.61825031393888652</v>
      </c>
      <c r="I1615" s="2"/>
      <c r="J1615" s="2">
        <f t="shared" si="661"/>
        <v>0.18236361099483744</v>
      </c>
      <c r="K1615" s="2">
        <f t="shared" si="662"/>
        <v>0.80061392493372396</v>
      </c>
      <c r="L1615" s="2">
        <f t="shared" si="663"/>
        <v>0</v>
      </c>
      <c r="M1615" s="2">
        <f t="shared" si="664"/>
        <v>1.7022464071438592E-2</v>
      </c>
      <c r="N1615" s="63">
        <v>1307</v>
      </c>
      <c r="O1615" s="63">
        <v>5738</v>
      </c>
      <c r="P1615" s="63">
        <v>0</v>
      </c>
      <c r="Q1615" s="63">
        <v>88</v>
      </c>
      <c r="R1615" s="63">
        <v>8</v>
      </c>
      <c r="S1615" s="63">
        <v>9</v>
      </c>
      <c r="T1615" s="63">
        <v>0</v>
      </c>
      <c r="U1615" s="63">
        <v>0</v>
      </c>
      <c r="V1615" s="63">
        <v>0</v>
      </c>
      <c r="W1615" s="63">
        <v>17</v>
      </c>
      <c r="X1615" s="63">
        <v>0</v>
      </c>
      <c r="Y1615" s="63">
        <v>0</v>
      </c>
      <c r="Z1615" s="63">
        <v>0</v>
      </c>
      <c r="AA1615" s="63">
        <v>0</v>
      </c>
      <c r="AB1615" s="63">
        <v>0</v>
      </c>
      <c r="AC1615" s="63">
        <v>0</v>
      </c>
      <c r="AD1615" s="63">
        <v>0</v>
      </c>
      <c r="AE1615" s="63">
        <v>0</v>
      </c>
      <c r="AF1615" s="63">
        <v>0</v>
      </c>
      <c r="AG1615" s="63">
        <v>0</v>
      </c>
      <c r="AH1615" s="63">
        <v>0</v>
      </c>
      <c r="AI1615" s="63">
        <v>0</v>
      </c>
      <c r="AJ1615" s="63">
        <v>0</v>
      </c>
      <c r="AK1615" s="63">
        <v>0</v>
      </c>
      <c r="AL1615" s="63">
        <v>0</v>
      </c>
      <c r="AM1615" s="63">
        <v>0</v>
      </c>
      <c r="AN1615" s="63">
        <v>0</v>
      </c>
      <c r="AO1615" s="63">
        <v>0</v>
      </c>
      <c r="AP1615" s="63">
        <v>0</v>
      </c>
      <c r="AQ1615" s="63">
        <v>0</v>
      </c>
      <c r="AR1615" s="63">
        <v>0</v>
      </c>
      <c r="AS1615" s="63">
        <v>0</v>
      </c>
      <c r="AT1615" s="63">
        <v>0</v>
      </c>
      <c r="AU1615" s="63">
        <v>0</v>
      </c>
      <c r="AV1615" s="63">
        <v>0</v>
      </c>
      <c r="AW1615" s="63">
        <v>0</v>
      </c>
      <c r="AX1615" s="63">
        <v>0</v>
      </c>
      <c r="AY1615" s="63">
        <v>0</v>
      </c>
      <c r="BA1615" s="5">
        <f>IF(Q1615&gt;0,RANK(Q1615,(N1615:P1615,Q1615:AE1615)),0)</f>
        <v>3</v>
      </c>
      <c r="BB1615" s="5">
        <f>IF(R1615&gt;0,RANK(R1615,(N1615:P1615,Q1615:AE1615)),0)</f>
        <v>6</v>
      </c>
      <c r="BC1615" s="5">
        <f>IF(T1615&gt;0,RANK(T1615,(N1615:P1615,Q1615:AE1615)),0)</f>
        <v>0</v>
      </c>
      <c r="BD1615" s="5">
        <f>IF(S1615&gt;0,RANK(S1615,(N1615:P1615,Q1615:AE1615)),0)</f>
        <v>5</v>
      </c>
      <c r="BE1615" s="2">
        <f t="shared" si="665"/>
        <v>1.2278498674480257E-2</v>
      </c>
      <c r="BF1615" s="2">
        <f t="shared" si="666"/>
        <v>1.1162271522254779E-3</v>
      </c>
      <c r="BG1615" s="2">
        <f t="shared" si="667"/>
        <v>0</v>
      </c>
      <c r="BH1615" s="2">
        <f t="shared" si="668"/>
        <v>1.2557555462536626E-3</v>
      </c>
      <c r="BJ1615" t="s">
        <v>3123</v>
      </c>
      <c r="BK1615" t="s">
        <v>1212</v>
      </c>
      <c r="BL1615">
        <v>4</v>
      </c>
      <c r="BN1615" s="112">
        <v>29</v>
      </c>
      <c r="BO1615" s="114">
        <v>135</v>
      </c>
      <c r="BP1615" s="118">
        <f t="shared" si="648"/>
        <v>29135</v>
      </c>
      <c r="BQ1615" s="118">
        <f t="shared" si="647"/>
        <v>29135</v>
      </c>
      <c r="BR1615" s="5" t="s">
        <v>3151</v>
      </c>
      <c r="CC1615" s="63">
        <f t="shared" si="669"/>
        <v>7167</v>
      </c>
      <c r="CE1615" s="63">
        <v>17</v>
      </c>
    </row>
    <row r="1616" spans="1:83" ht="15" hidden="1" customHeight="1" outlineLevel="1">
      <c r="A1616" t="s">
        <v>643</v>
      </c>
      <c r="B1616" t="s">
        <v>1212</v>
      </c>
      <c r="C1616" s="1">
        <f t="shared" si="660"/>
        <v>4467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0</v>
      </c>
      <c r="G1616" s="129">
        <f t="shared" si="658"/>
        <v>2535</v>
      </c>
      <c r="H1616" s="134">
        <f t="shared" si="659"/>
        <v>0.56749496306245806</v>
      </c>
      <c r="I1616" s="2"/>
      <c r="J1616" s="2">
        <f t="shared" si="661"/>
        <v>0.20841728229236625</v>
      </c>
      <c r="K1616" s="2">
        <f t="shared" si="662"/>
        <v>0.77591224535482428</v>
      </c>
      <c r="L1616" s="2">
        <f t="shared" si="663"/>
        <v>0</v>
      </c>
      <c r="M1616" s="2">
        <f t="shared" si="664"/>
        <v>1.5670472352809495E-2</v>
      </c>
      <c r="N1616" s="63">
        <v>931</v>
      </c>
      <c r="O1616" s="63">
        <v>3466</v>
      </c>
      <c r="P1616" s="63">
        <v>0</v>
      </c>
      <c r="Q1616" s="63">
        <v>56</v>
      </c>
      <c r="R1616" s="63">
        <v>8</v>
      </c>
      <c r="S1616" s="63">
        <v>6</v>
      </c>
      <c r="T1616" s="63">
        <v>0</v>
      </c>
      <c r="U1616" s="63">
        <v>0</v>
      </c>
      <c r="V1616" s="63">
        <v>0</v>
      </c>
      <c r="W1616" s="63">
        <v>0</v>
      </c>
      <c r="X1616" s="63">
        <v>0</v>
      </c>
      <c r="Y1616" s="63">
        <v>0</v>
      </c>
      <c r="Z1616" s="63">
        <v>0</v>
      </c>
      <c r="AA1616" s="63">
        <v>0</v>
      </c>
      <c r="AB1616" s="63">
        <v>0</v>
      </c>
      <c r="AC1616" s="63">
        <v>0</v>
      </c>
      <c r="AD1616" s="63">
        <v>0</v>
      </c>
      <c r="AE1616" s="63">
        <v>0</v>
      </c>
      <c r="AF1616" s="63">
        <v>0</v>
      </c>
      <c r="AG1616" s="63">
        <v>0</v>
      </c>
      <c r="AH1616" s="63">
        <v>0</v>
      </c>
      <c r="AI1616" s="63">
        <v>0</v>
      </c>
      <c r="AJ1616" s="63">
        <v>0</v>
      </c>
      <c r="AK1616" s="63">
        <v>0</v>
      </c>
      <c r="AL1616" s="63">
        <v>0</v>
      </c>
      <c r="AM1616" s="63">
        <v>0</v>
      </c>
      <c r="AN1616" s="63">
        <v>0</v>
      </c>
      <c r="AO1616" s="63">
        <v>0</v>
      </c>
      <c r="AP1616" s="63">
        <v>0</v>
      </c>
      <c r="AQ1616" s="63">
        <v>0</v>
      </c>
      <c r="AR1616" s="63">
        <v>0</v>
      </c>
      <c r="AS1616" s="63">
        <v>0</v>
      </c>
      <c r="AT1616" s="63">
        <v>0</v>
      </c>
      <c r="AU1616" s="63">
        <v>0</v>
      </c>
      <c r="AV1616" s="63">
        <v>0</v>
      </c>
      <c r="AW1616" s="63">
        <v>0</v>
      </c>
      <c r="AX1616" s="63">
        <v>0</v>
      </c>
      <c r="AY1616" s="63">
        <v>0</v>
      </c>
      <c r="BA1616" s="5">
        <f>IF(Q1616&gt;0,RANK(Q1616,(N1616:P1616,Q1616:AE1616)),0)</f>
        <v>3</v>
      </c>
      <c r="BB1616" s="5">
        <f>IF(R1616&gt;0,RANK(R1616,(N1616:P1616,Q1616:AE1616)),0)</f>
        <v>4</v>
      </c>
      <c r="BC1616" s="5">
        <f>IF(T1616&gt;0,RANK(T1616,(N1616:P1616,Q1616:AE1616)),0)</f>
        <v>0</v>
      </c>
      <c r="BD1616" s="5">
        <f>IF(S1616&gt;0,RANK(S1616,(N1616:P1616,Q1616:AE1616)),0)</f>
        <v>5</v>
      </c>
      <c r="BE1616" s="2">
        <f t="shared" si="665"/>
        <v>1.2536377882247594E-2</v>
      </c>
      <c r="BF1616" s="2">
        <f t="shared" si="666"/>
        <v>1.7909111260353706E-3</v>
      </c>
      <c r="BG1616" s="2">
        <f t="shared" si="667"/>
        <v>0</v>
      </c>
      <c r="BH1616" s="2">
        <f t="shared" si="668"/>
        <v>1.3431833445265279E-3</v>
      </c>
      <c r="BJ1616" t="s">
        <v>643</v>
      </c>
      <c r="BK1616" t="s">
        <v>1212</v>
      </c>
      <c r="BL1616">
        <v>6</v>
      </c>
      <c r="BN1616" s="112">
        <v>29</v>
      </c>
      <c r="BO1616" s="114">
        <v>137</v>
      </c>
      <c r="BP1616" s="118">
        <f t="shared" si="648"/>
        <v>29137</v>
      </c>
      <c r="BQ1616" s="118">
        <f t="shared" si="647"/>
        <v>29137</v>
      </c>
      <c r="BR1616" s="5" t="s">
        <v>3151</v>
      </c>
      <c r="CC1616" s="63">
        <f t="shared" si="669"/>
        <v>4467</v>
      </c>
      <c r="CE1616" s="63">
        <v>0</v>
      </c>
    </row>
    <row r="1617" spans="1:83" ht="15" hidden="1" customHeight="1" outlineLevel="1">
      <c r="A1617" t="s">
        <v>1405</v>
      </c>
      <c r="B1617" t="s">
        <v>1212</v>
      </c>
      <c r="C1617" s="1">
        <f t="shared" si="660"/>
        <v>5762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29">
        <f t="shared" si="658"/>
        <v>3251</v>
      </c>
      <c r="H1617" s="134">
        <f t="shared" si="659"/>
        <v>0.56421381464769182</v>
      </c>
      <c r="I1617" s="2"/>
      <c r="J1617" s="2">
        <f t="shared" si="661"/>
        <v>0.20930232558139536</v>
      </c>
      <c r="K1617" s="2">
        <f t="shared" si="662"/>
        <v>0.7735161402290871</v>
      </c>
      <c r="L1617" s="2">
        <f t="shared" si="663"/>
        <v>0</v>
      </c>
      <c r="M1617" s="2">
        <f t="shared" si="664"/>
        <v>1.7181534189517511E-2</v>
      </c>
      <c r="N1617" s="63">
        <v>1206</v>
      </c>
      <c r="O1617" s="63">
        <v>4457</v>
      </c>
      <c r="P1617" s="63">
        <v>0</v>
      </c>
      <c r="Q1617" s="63">
        <v>84</v>
      </c>
      <c r="R1617" s="63">
        <v>12</v>
      </c>
      <c r="S1617" s="63">
        <v>3</v>
      </c>
      <c r="T1617" s="63">
        <v>0</v>
      </c>
      <c r="U1617" s="63">
        <v>0</v>
      </c>
      <c r="V1617" s="63">
        <v>0</v>
      </c>
      <c r="W1617" s="63">
        <v>0</v>
      </c>
      <c r="X1617" s="63">
        <v>0</v>
      </c>
      <c r="Y1617" s="63">
        <v>0</v>
      </c>
      <c r="Z1617" s="63">
        <v>0</v>
      </c>
      <c r="AA1617" s="63">
        <v>0</v>
      </c>
      <c r="AB1617" s="63">
        <v>0</v>
      </c>
      <c r="AC1617" s="63">
        <v>0</v>
      </c>
      <c r="AD1617" s="63">
        <v>0</v>
      </c>
      <c r="AE1617" s="63">
        <v>0</v>
      </c>
      <c r="AF1617" s="63">
        <v>0</v>
      </c>
      <c r="AG1617" s="63">
        <v>0</v>
      </c>
      <c r="AH1617" s="63">
        <v>0</v>
      </c>
      <c r="AI1617" s="63">
        <v>0</v>
      </c>
      <c r="AJ1617" s="63">
        <v>0</v>
      </c>
      <c r="AK1617" s="63">
        <v>0</v>
      </c>
      <c r="AL1617" s="63">
        <v>0</v>
      </c>
      <c r="AM1617" s="63">
        <v>0</v>
      </c>
      <c r="AN1617" s="63">
        <v>0</v>
      </c>
      <c r="AO1617" s="63">
        <v>0</v>
      </c>
      <c r="AP1617" s="63">
        <v>0</v>
      </c>
      <c r="AQ1617" s="63">
        <v>0</v>
      </c>
      <c r="AR1617" s="63">
        <v>0</v>
      </c>
      <c r="AS1617" s="63">
        <v>0</v>
      </c>
      <c r="AT1617" s="63">
        <v>0</v>
      </c>
      <c r="AU1617" s="63">
        <v>0</v>
      </c>
      <c r="AV1617" s="63">
        <v>0</v>
      </c>
      <c r="AW1617" s="63">
        <v>0</v>
      </c>
      <c r="AX1617" s="63">
        <v>0</v>
      </c>
      <c r="AY1617" s="63">
        <v>0</v>
      </c>
      <c r="BA1617" s="5">
        <f>IF(Q1617&gt;0,RANK(Q1617,(N1617:P1617,Q1617:AE1617)),0)</f>
        <v>3</v>
      </c>
      <c r="BB1617" s="5">
        <f>IF(R1617&gt;0,RANK(R1617,(N1617:P1617,Q1617:AE1617)),0)</f>
        <v>4</v>
      </c>
      <c r="BC1617" s="5">
        <f>IF(T1617&gt;0,RANK(T1617,(N1617:P1617,Q1617:AE1617)),0)</f>
        <v>0</v>
      </c>
      <c r="BD1617" s="5">
        <f>IF(S1617&gt;0,RANK(S1617,(N1617:P1617,Q1617:AE1617)),0)</f>
        <v>5</v>
      </c>
      <c r="BE1617" s="2">
        <f t="shared" si="665"/>
        <v>1.4578271433530025E-2</v>
      </c>
      <c r="BF1617" s="2">
        <f t="shared" si="666"/>
        <v>2.0826102047900035E-3</v>
      </c>
      <c r="BG1617" s="2">
        <f t="shared" si="667"/>
        <v>0</v>
      </c>
      <c r="BH1617" s="2">
        <f t="shared" si="668"/>
        <v>5.2065255119750087E-4</v>
      </c>
      <c r="BJ1617" t="s">
        <v>1405</v>
      </c>
      <c r="BK1617" t="s">
        <v>1212</v>
      </c>
      <c r="BL1617">
        <v>3</v>
      </c>
      <c r="BN1617" s="112">
        <v>29</v>
      </c>
      <c r="BO1617" s="114">
        <v>139</v>
      </c>
      <c r="BP1617" s="118">
        <f t="shared" si="648"/>
        <v>29139</v>
      </c>
      <c r="BQ1617" s="118">
        <f t="shared" si="647"/>
        <v>29139</v>
      </c>
      <c r="BR1617" s="5" t="s">
        <v>3151</v>
      </c>
      <c r="CC1617" s="63">
        <f t="shared" si="669"/>
        <v>5762</v>
      </c>
      <c r="CE1617" s="63">
        <v>0</v>
      </c>
    </row>
    <row r="1618" spans="1:83" ht="15" hidden="1" customHeight="1" outlineLevel="1">
      <c r="A1618" t="s">
        <v>1144</v>
      </c>
      <c r="B1618" t="s">
        <v>1212</v>
      </c>
      <c r="C1618" s="1">
        <f t="shared" si="660"/>
        <v>9484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0</v>
      </c>
      <c r="G1618" s="129">
        <f t="shared" si="658"/>
        <v>5515</v>
      </c>
      <c r="H1618" s="134">
        <f t="shared" si="659"/>
        <v>0.58150569380008432</v>
      </c>
      <c r="I1618" s="2"/>
      <c r="J1618" s="2">
        <f t="shared" si="661"/>
        <v>0.20286798819063687</v>
      </c>
      <c r="K1618" s="2">
        <f t="shared" si="662"/>
        <v>0.78437368199072122</v>
      </c>
      <c r="L1618" s="2">
        <f t="shared" si="663"/>
        <v>0</v>
      </c>
      <c r="M1618" s="2">
        <f t="shared" si="664"/>
        <v>1.2758329818641889E-2</v>
      </c>
      <c r="N1618" s="63">
        <v>1924</v>
      </c>
      <c r="O1618" s="63">
        <v>7439</v>
      </c>
      <c r="P1618" s="63">
        <v>0</v>
      </c>
      <c r="Q1618" s="63">
        <v>98</v>
      </c>
      <c r="R1618" s="63">
        <v>10</v>
      </c>
      <c r="S1618" s="63">
        <v>13</v>
      </c>
      <c r="T1618" s="63">
        <v>0</v>
      </c>
      <c r="U1618" s="63">
        <v>0</v>
      </c>
      <c r="V1618" s="63">
        <v>0</v>
      </c>
      <c r="W1618" s="63">
        <v>0</v>
      </c>
      <c r="X1618" s="63">
        <v>0</v>
      </c>
      <c r="Y1618" s="63">
        <v>0</v>
      </c>
      <c r="Z1618" s="63">
        <v>0</v>
      </c>
      <c r="AA1618" s="63">
        <v>0</v>
      </c>
      <c r="AB1618" s="63">
        <v>0</v>
      </c>
      <c r="AC1618" s="63">
        <v>0</v>
      </c>
      <c r="AD1618" s="63">
        <v>0</v>
      </c>
      <c r="AE1618" s="63">
        <v>0</v>
      </c>
      <c r="AF1618" s="63">
        <v>0</v>
      </c>
      <c r="AG1618" s="63">
        <v>0</v>
      </c>
      <c r="AH1618" s="63">
        <v>0</v>
      </c>
      <c r="AI1618" s="63">
        <v>0</v>
      </c>
      <c r="AJ1618" s="63">
        <v>0</v>
      </c>
      <c r="AK1618" s="63">
        <v>0</v>
      </c>
      <c r="AL1618" s="63">
        <v>0</v>
      </c>
      <c r="AM1618" s="63">
        <v>0</v>
      </c>
      <c r="AN1618" s="63">
        <v>0</v>
      </c>
      <c r="AO1618" s="63">
        <v>0</v>
      </c>
      <c r="AP1618" s="63">
        <v>0</v>
      </c>
      <c r="AQ1618" s="63">
        <v>0</v>
      </c>
      <c r="AR1618" s="63">
        <v>0</v>
      </c>
      <c r="AS1618" s="63">
        <v>0</v>
      </c>
      <c r="AT1618" s="63">
        <v>0</v>
      </c>
      <c r="AU1618" s="63">
        <v>0</v>
      </c>
      <c r="AV1618" s="63">
        <v>0</v>
      </c>
      <c r="AW1618" s="63">
        <v>0</v>
      </c>
      <c r="AX1618" s="63">
        <v>0</v>
      </c>
      <c r="AY1618" s="63">
        <v>0</v>
      </c>
      <c r="BA1618" s="5">
        <f>IF(Q1618&gt;0,RANK(Q1618,(N1618:P1618,Q1618:AE1618)),0)</f>
        <v>3</v>
      </c>
      <c r="BB1618" s="5">
        <f>IF(R1618&gt;0,RANK(R1618,(N1618:P1618,Q1618:AE1618)),0)</f>
        <v>5</v>
      </c>
      <c r="BC1618" s="5">
        <f>IF(T1618&gt;0,RANK(T1618,(N1618:P1618,Q1618:AE1618)),0)</f>
        <v>0</v>
      </c>
      <c r="BD1618" s="5">
        <f>IF(S1618&gt;0,RANK(S1618,(N1618:P1618,Q1618:AE1618)),0)</f>
        <v>4</v>
      </c>
      <c r="BE1618" s="2">
        <f t="shared" si="665"/>
        <v>1.033319274567693E-2</v>
      </c>
      <c r="BF1618" s="2">
        <f t="shared" si="666"/>
        <v>1.0544074230282581E-3</v>
      </c>
      <c r="BG1618" s="2">
        <f t="shared" si="667"/>
        <v>0</v>
      </c>
      <c r="BH1618" s="2">
        <f t="shared" si="668"/>
        <v>1.3707296499367355E-3</v>
      </c>
      <c r="BJ1618" t="s">
        <v>1144</v>
      </c>
      <c r="BK1618" t="s">
        <v>1212</v>
      </c>
      <c r="BL1618">
        <v>4</v>
      </c>
      <c r="BN1618" s="112">
        <v>29</v>
      </c>
      <c r="BO1618" s="114">
        <v>141</v>
      </c>
      <c r="BP1618" s="118">
        <f t="shared" si="648"/>
        <v>29141</v>
      </c>
      <c r="BQ1618" s="118">
        <f t="shared" si="647"/>
        <v>29141</v>
      </c>
      <c r="BR1618" s="5" t="s">
        <v>3151</v>
      </c>
      <c r="CC1618" s="63">
        <f t="shared" si="669"/>
        <v>9484</v>
      </c>
      <c r="CE1618" s="63">
        <v>0</v>
      </c>
    </row>
    <row r="1619" spans="1:83" ht="15" hidden="1" customHeight="1" outlineLevel="1">
      <c r="A1619" t="s">
        <v>1323</v>
      </c>
      <c r="B1619" t="s">
        <v>1212</v>
      </c>
      <c r="C1619" s="1">
        <f t="shared" si="660"/>
        <v>7267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0</v>
      </c>
      <c r="G1619" s="129">
        <f t="shared" si="658"/>
        <v>3699</v>
      </c>
      <c r="H1619" s="134">
        <f t="shared" si="659"/>
        <v>0.50901334801155906</v>
      </c>
      <c r="I1619" s="2"/>
      <c r="J1619" s="2">
        <f t="shared" si="661"/>
        <v>0.24053942479702767</v>
      </c>
      <c r="K1619" s="2">
        <f t="shared" si="662"/>
        <v>0.74955277280858679</v>
      </c>
      <c r="L1619" s="2">
        <f t="shared" si="663"/>
        <v>0</v>
      </c>
      <c r="M1619" s="2">
        <f t="shared" si="664"/>
        <v>9.9078023943856008E-3</v>
      </c>
      <c r="N1619" s="63">
        <v>1748</v>
      </c>
      <c r="O1619" s="63">
        <v>5447</v>
      </c>
      <c r="P1619" s="63">
        <v>0</v>
      </c>
      <c r="Q1619" s="63">
        <v>43</v>
      </c>
      <c r="R1619" s="63">
        <v>7</v>
      </c>
      <c r="S1619" s="63">
        <v>3</v>
      </c>
      <c r="T1619" s="63">
        <v>0</v>
      </c>
      <c r="U1619" s="63">
        <v>0</v>
      </c>
      <c r="V1619" s="63">
        <v>0</v>
      </c>
      <c r="W1619" s="63">
        <v>19</v>
      </c>
      <c r="X1619" s="63">
        <v>0</v>
      </c>
      <c r="Y1619" s="63">
        <v>0</v>
      </c>
      <c r="Z1619" s="63">
        <v>0</v>
      </c>
      <c r="AA1619" s="63">
        <v>0</v>
      </c>
      <c r="AB1619" s="63">
        <v>0</v>
      </c>
      <c r="AC1619" s="63">
        <v>0</v>
      </c>
      <c r="AD1619" s="63">
        <v>0</v>
      </c>
      <c r="AE1619" s="63">
        <v>0</v>
      </c>
      <c r="AF1619" s="63">
        <v>0</v>
      </c>
      <c r="AG1619" s="63">
        <v>0</v>
      </c>
      <c r="AH1619" s="63">
        <v>0</v>
      </c>
      <c r="AI1619" s="63">
        <v>0</v>
      </c>
      <c r="AJ1619" s="63">
        <v>0</v>
      </c>
      <c r="AK1619" s="63">
        <v>0</v>
      </c>
      <c r="AL1619" s="63">
        <v>0</v>
      </c>
      <c r="AM1619" s="63">
        <v>0</v>
      </c>
      <c r="AN1619" s="63">
        <v>0</v>
      </c>
      <c r="AO1619" s="63">
        <v>0</v>
      </c>
      <c r="AP1619" s="63">
        <v>0</v>
      </c>
      <c r="AQ1619" s="63">
        <v>0</v>
      </c>
      <c r="AR1619" s="63">
        <v>0</v>
      </c>
      <c r="AS1619" s="63">
        <v>0</v>
      </c>
      <c r="AT1619" s="63">
        <v>0</v>
      </c>
      <c r="AU1619" s="63">
        <v>0</v>
      </c>
      <c r="AV1619" s="63">
        <v>0</v>
      </c>
      <c r="AW1619" s="63">
        <v>0</v>
      </c>
      <c r="AX1619" s="63">
        <v>0</v>
      </c>
      <c r="AY1619" s="63">
        <v>0</v>
      </c>
      <c r="BA1619" s="5">
        <f>IF(Q1619&gt;0,RANK(Q1619,(N1619:P1619,Q1619:AE1619)),0)</f>
        <v>3</v>
      </c>
      <c r="BB1619" s="5">
        <f>IF(R1619&gt;0,RANK(R1619,(N1619:P1619,Q1619:AE1619)),0)</f>
        <v>5</v>
      </c>
      <c r="BC1619" s="5">
        <f>IF(T1619&gt;0,RANK(T1619,(N1619:P1619,Q1619:AE1619)),0)</f>
        <v>0</v>
      </c>
      <c r="BD1619" s="5">
        <f>IF(S1619&gt;0,RANK(S1619,(N1619:P1619,Q1619:AE1619)),0)</f>
        <v>6</v>
      </c>
      <c r="BE1619" s="2">
        <f t="shared" si="665"/>
        <v>5.9171597633136093E-3</v>
      </c>
      <c r="BF1619" s="2">
        <f t="shared" si="666"/>
        <v>9.6325856612082018E-4</v>
      </c>
      <c r="BG1619" s="2">
        <f t="shared" si="667"/>
        <v>0</v>
      </c>
      <c r="BH1619" s="2">
        <f t="shared" si="668"/>
        <v>4.1282509976606576E-4</v>
      </c>
      <c r="BJ1619" t="s">
        <v>1323</v>
      </c>
      <c r="BK1619" t="s">
        <v>1212</v>
      </c>
      <c r="BL1619">
        <v>8</v>
      </c>
      <c r="BN1619" s="112">
        <v>29</v>
      </c>
      <c r="BO1619" s="114">
        <v>143</v>
      </c>
      <c r="BP1619" s="118">
        <f t="shared" si="648"/>
        <v>29143</v>
      </c>
      <c r="BQ1619" s="118">
        <f t="shared" si="647"/>
        <v>29143</v>
      </c>
      <c r="BR1619" s="5" t="s">
        <v>3151</v>
      </c>
      <c r="CC1619" s="63">
        <f t="shared" si="669"/>
        <v>7267</v>
      </c>
      <c r="CE1619" s="63">
        <v>19</v>
      </c>
    </row>
    <row r="1620" spans="1:83" ht="15" hidden="1" customHeight="1" outlineLevel="1">
      <c r="A1620" t="s">
        <v>1135</v>
      </c>
      <c r="B1620" t="s">
        <v>1212</v>
      </c>
      <c r="C1620" s="1">
        <f t="shared" si="660"/>
        <v>28411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0</v>
      </c>
      <c r="G1620" s="129">
        <f t="shared" si="658"/>
        <v>16297</v>
      </c>
      <c r="H1620" s="134">
        <f t="shared" si="659"/>
        <v>0.57361585301467743</v>
      </c>
      <c r="I1620" s="2"/>
      <c r="J1620" s="2">
        <f t="shared" si="661"/>
        <v>0.20389989792685931</v>
      </c>
      <c r="K1620" s="2">
        <f t="shared" si="662"/>
        <v>0.77751575094153669</v>
      </c>
      <c r="L1620" s="2">
        <f t="shared" si="663"/>
        <v>0</v>
      </c>
      <c r="M1620" s="2">
        <f t="shared" si="664"/>
        <v>1.8584351131603949E-2</v>
      </c>
      <c r="N1620" s="63">
        <v>5793</v>
      </c>
      <c r="O1620" s="63">
        <v>22090</v>
      </c>
      <c r="P1620" s="63">
        <v>0</v>
      </c>
      <c r="Q1620" s="63">
        <v>383</v>
      </c>
      <c r="R1620" s="63">
        <v>51</v>
      </c>
      <c r="S1620" s="63">
        <v>15</v>
      </c>
      <c r="T1620" s="63">
        <v>0</v>
      </c>
      <c r="U1620" s="63">
        <v>0</v>
      </c>
      <c r="V1620" s="63">
        <v>0</v>
      </c>
      <c r="W1620" s="63">
        <v>79</v>
      </c>
      <c r="X1620" s="63">
        <v>0</v>
      </c>
      <c r="Y1620" s="63">
        <v>0</v>
      </c>
      <c r="Z1620" s="63">
        <v>0</v>
      </c>
      <c r="AA1620" s="63">
        <v>0</v>
      </c>
      <c r="AB1620" s="63">
        <v>0</v>
      </c>
      <c r="AC1620" s="63">
        <v>0</v>
      </c>
      <c r="AD1620" s="63">
        <v>0</v>
      </c>
      <c r="AE1620" s="63">
        <v>0</v>
      </c>
      <c r="AF1620" s="63">
        <v>0</v>
      </c>
      <c r="AG1620" s="63">
        <v>0</v>
      </c>
      <c r="AH1620" s="63">
        <v>0</v>
      </c>
      <c r="AI1620" s="63">
        <v>0</v>
      </c>
      <c r="AJ1620" s="63">
        <v>0</v>
      </c>
      <c r="AK1620" s="63">
        <v>0</v>
      </c>
      <c r="AL1620" s="63">
        <v>0</v>
      </c>
      <c r="AM1620" s="63">
        <v>0</v>
      </c>
      <c r="AN1620" s="63">
        <v>0</v>
      </c>
      <c r="AO1620" s="63">
        <v>0</v>
      </c>
      <c r="AP1620" s="63">
        <v>0</v>
      </c>
      <c r="AQ1620" s="63">
        <v>0</v>
      </c>
      <c r="AR1620" s="63">
        <v>0</v>
      </c>
      <c r="AS1620" s="63">
        <v>0</v>
      </c>
      <c r="AT1620" s="63">
        <v>0</v>
      </c>
      <c r="AU1620" s="63">
        <v>0</v>
      </c>
      <c r="AV1620" s="63">
        <v>0</v>
      </c>
      <c r="AW1620" s="63">
        <v>0</v>
      </c>
      <c r="AX1620" s="63">
        <v>0</v>
      </c>
      <c r="AY1620" s="63">
        <v>0</v>
      </c>
      <c r="BA1620" s="5">
        <f>IF(Q1620&gt;0,RANK(Q1620,(N1620:P1620,Q1620:AE1620)),0)</f>
        <v>3</v>
      </c>
      <c r="BB1620" s="5">
        <f>IF(R1620&gt;0,RANK(R1620,(N1620:P1620,Q1620:AE1620)),0)</f>
        <v>5</v>
      </c>
      <c r="BC1620" s="5">
        <f>IF(T1620&gt;0,RANK(T1620,(N1620:P1620,Q1620:AE1620)),0)</f>
        <v>0</v>
      </c>
      <c r="BD1620" s="5">
        <f>IF(S1620&gt;0,RANK(S1620,(N1620:P1620,Q1620:AE1620)),0)</f>
        <v>6</v>
      </c>
      <c r="BE1620" s="2">
        <f t="shared" si="665"/>
        <v>1.3480694097356657E-2</v>
      </c>
      <c r="BF1620" s="2">
        <f t="shared" si="666"/>
        <v>1.7950793706662913E-3</v>
      </c>
      <c r="BG1620" s="2">
        <f t="shared" si="667"/>
        <v>0</v>
      </c>
      <c r="BH1620" s="2">
        <f t="shared" si="668"/>
        <v>5.2796452078420332E-4</v>
      </c>
      <c r="BJ1620" t="s">
        <v>1135</v>
      </c>
      <c r="BK1620" t="s">
        <v>1212</v>
      </c>
      <c r="BL1620">
        <v>7</v>
      </c>
      <c r="BN1620" s="112">
        <v>29</v>
      </c>
      <c r="BO1620" s="114">
        <v>145</v>
      </c>
      <c r="BP1620" s="118">
        <f t="shared" si="648"/>
        <v>29145</v>
      </c>
      <c r="BQ1620" s="118">
        <f t="shared" si="647"/>
        <v>29145</v>
      </c>
      <c r="BR1620" s="5" t="s">
        <v>3151</v>
      </c>
      <c r="CC1620" s="63">
        <f t="shared" si="669"/>
        <v>28411</v>
      </c>
      <c r="CE1620" s="63">
        <v>79</v>
      </c>
    </row>
    <row r="1621" spans="1:83" ht="15" hidden="1" customHeight="1" outlineLevel="1">
      <c r="A1621" t="s">
        <v>1279</v>
      </c>
      <c r="B1621" t="s">
        <v>1212</v>
      </c>
      <c r="C1621" s="1">
        <f t="shared" si="660"/>
        <v>9895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0</v>
      </c>
      <c r="G1621" s="129">
        <f t="shared" si="658"/>
        <v>4006</v>
      </c>
      <c r="H1621" s="134">
        <f t="shared" si="659"/>
        <v>0.40485093481556339</v>
      </c>
      <c r="I1621" s="2"/>
      <c r="J1621" s="2">
        <f t="shared" si="661"/>
        <v>0.2879231935320869</v>
      </c>
      <c r="K1621" s="2">
        <f t="shared" si="662"/>
        <v>0.69277412834765029</v>
      </c>
      <c r="L1621" s="2">
        <f t="shared" si="663"/>
        <v>0</v>
      </c>
      <c r="M1621" s="2">
        <f t="shared" si="664"/>
        <v>1.9302678120262762E-2</v>
      </c>
      <c r="N1621" s="63">
        <v>2849</v>
      </c>
      <c r="O1621" s="63">
        <v>6855</v>
      </c>
      <c r="P1621" s="63">
        <v>0</v>
      </c>
      <c r="Q1621" s="63">
        <v>131</v>
      </c>
      <c r="R1621" s="63">
        <v>25</v>
      </c>
      <c r="S1621" s="63">
        <v>14</v>
      </c>
      <c r="T1621" s="63">
        <v>0</v>
      </c>
      <c r="U1621" s="63">
        <v>0</v>
      </c>
      <c r="V1621" s="63">
        <v>0</v>
      </c>
      <c r="W1621" s="63">
        <v>21</v>
      </c>
      <c r="X1621" s="63">
        <v>0</v>
      </c>
      <c r="Y1621" s="63">
        <v>0</v>
      </c>
      <c r="Z1621" s="63">
        <v>0</v>
      </c>
      <c r="AA1621" s="63">
        <v>0</v>
      </c>
      <c r="AB1621" s="63">
        <v>0</v>
      </c>
      <c r="AC1621" s="63">
        <v>0</v>
      </c>
      <c r="AD1621" s="63">
        <v>0</v>
      </c>
      <c r="AE1621" s="63">
        <v>0</v>
      </c>
      <c r="AF1621" s="63">
        <v>0</v>
      </c>
      <c r="AG1621" s="63">
        <v>0</v>
      </c>
      <c r="AH1621" s="63">
        <v>0</v>
      </c>
      <c r="AI1621" s="63">
        <v>0</v>
      </c>
      <c r="AJ1621" s="63">
        <v>0</v>
      </c>
      <c r="AK1621" s="63">
        <v>0</v>
      </c>
      <c r="AL1621" s="63">
        <v>0</v>
      </c>
      <c r="AM1621" s="63">
        <v>0</v>
      </c>
      <c r="AN1621" s="63">
        <v>0</v>
      </c>
      <c r="AO1621" s="63">
        <v>0</v>
      </c>
      <c r="AP1621" s="63">
        <v>0</v>
      </c>
      <c r="AQ1621" s="63">
        <v>0</v>
      </c>
      <c r="AR1621" s="63">
        <v>0</v>
      </c>
      <c r="AS1621" s="63">
        <v>0</v>
      </c>
      <c r="AT1621" s="63">
        <v>0</v>
      </c>
      <c r="AU1621" s="63">
        <v>0</v>
      </c>
      <c r="AV1621" s="63">
        <v>0</v>
      </c>
      <c r="AW1621" s="63">
        <v>0</v>
      </c>
      <c r="AX1621" s="63">
        <v>0</v>
      </c>
      <c r="AY1621" s="63">
        <v>0</v>
      </c>
      <c r="BA1621" s="5">
        <f>IF(Q1621&gt;0,RANK(Q1621,(N1621:P1621,Q1621:AE1621)),0)</f>
        <v>3</v>
      </c>
      <c r="BB1621" s="5">
        <f>IF(R1621&gt;0,RANK(R1621,(N1621:P1621,Q1621:AE1621)),0)</f>
        <v>4</v>
      </c>
      <c r="BC1621" s="5">
        <f>IF(T1621&gt;0,RANK(T1621,(N1621:P1621,Q1621:AE1621)),0)</f>
        <v>0</v>
      </c>
      <c r="BD1621" s="5">
        <f>IF(S1621&gt;0,RANK(S1621,(N1621:P1621,Q1621:AE1621)),0)</f>
        <v>6</v>
      </c>
      <c r="BE1621" s="2">
        <f t="shared" si="665"/>
        <v>1.3239009600808489E-2</v>
      </c>
      <c r="BF1621" s="2">
        <f t="shared" si="666"/>
        <v>2.5265285497726125E-3</v>
      </c>
      <c r="BG1621" s="2">
        <f t="shared" si="667"/>
        <v>0</v>
      </c>
      <c r="BH1621" s="2">
        <f t="shared" si="668"/>
        <v>1.414855987872663E-3</v>
      </c>
      <c r="BJ1621" t="s">
        <v>1279</v>
      </c>
      <c r="BK1621" t="s">
        <v>1212</v>
      </c>
      <c r="BL1621">
        <v>6</v>
      </c>
      <c r="BN1621" s="112">
        <v>29</v>
      </c>
      <c r="BO1621" s="114">
        <v>147</v>
      </c>
      <c r="BP1621" s="118">
        <f t="shared" si="648"/>
        <v>29147</v>
      </c>
      <c r="BQ1621" s="118">
        <f t="shared" si="647"/>
        <v>29147</v>
      </c>
      <c r="BR1621" s="5" t="s">
        <v>3151</v>
      </c>
      <c r="CC1621" s="63">
        <f t="shared" si="669"/>
        <v>9895</v>
      </c>
      <c r="CE1621" s="63">
        <v>21</v>
      </c>
    </row>
    <row r="1622" spans="1:83" ht="15" hidden="1" customHeight="1" outlineLevel="1">
      <c r="A1622" t="s">
        <v>554</v>
      </c>
      <c r="B1622" t="s">
        <v>1212</v>
      </c>
      <c r="C1622" s="1">
        <f t="shared" si="660"/>
        <v>4739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0</v>
      </c>
      <c r="G1622" s="129">
        <f t="shared" si="658"/>
        <v>3024</v>
      </c>
      <c r="H1622" s="134">
        <f t="shared" si="659"/>
        <v>0.63810930576070901</v>
      </c>
      <c r="I1622" s="2"/>
      <c r="J1622" s="2">
        <f t="shared" si="661"/>
        <v>0.17366533023844694</v>
      </c>
      <c r="K1622" s="2">
        <f t="shared" si="662"/>
        <v>0.81177463599915589</v>
      </c>
      <c r="L1622" s="2">
        <f t="shared" si="663"/>
        <v>0</v>
      </c>
      <c r="M1622" s="2">
        <f t="shared" si="664"/>
        <v>1.4560033762397118E-2</v>
      </c>
      <c r="N1622" s="63">
        <v>823</v>
      </c>
      <c r="O1622" s="63">
        <v>3847</v>
      </c>
      <c r="P1622" s="63">
        <v>0</v>
      </c>
      <c r="Q1622" s="63">
        <v>58</v>
      </c>
      <c r="R1622" s="63">
        <v>2</v>
      </c>
      <c r="S1622" s="63">
        <v>9</v>
      </c>
      <c r="T1622" s="63">
        <v>0</v>
      </c>
      <c r="U1622" s="63">
        <v>0</v>
      </c>
      <c r="V1622" s="63">
        <v>0</v>
      </c>
      <c r="W1622" s="63">
        <v>0</v>
      </c>
      <c r="X1622" s="63">
        <v>0</v>
      </c>
      <c r="Y1622" s="63">
        <v>0</v>
      </c>
      <c r="Z1622" s="63">
        <v>0</v>
      </c>
      <c r="AA1622" s="63">
        <v>0</v>
      </c>
      <c r="AB1622" s="63">
        <v>0</v>
      </c>
      <c r="AC1622" s="63">
        <v>0</v>
      </c>
      <c r="AD1622" s="63">
        <v>0</v>
      </c>
      <c r="AE1622" s="63">
        <v>0</v>
      </c>
      <c r="AF1622" s="63">
        <v>0</v>
      </c>
      <c r="AG1622" s="63">
        <v>0</v>
      </c>
      <c r="AH1622" s="63">
        <v>0</v>
      </c>
      <c r="AI1622" s="63">
        <v>0</v>
      </c>
      <c r="AJ1622" s="63">
        <v>0</v>
      </c>
      <c r="AK1622" s="63">
        <v>0</v>
      </c>
      <c r="AL1622" s="63">
        <v>0</v>
      </c>
      <c r="AM1622" s="63">
        <v>0</v>
      </c>
      <c r="AN1622" s="63">
        <v>0</v>
      </c>
      <c r="AO1622" s="63">
        <v>0</v>
      </c>
      <c r="AP1622" s="63">
        <v>0</v>
      </c>
      <c r="AQ1622" s="63">
        <v>0</v>
      </c>
      <c r="AR1622" s="63">
        <v>0</v>
      </c>
      <c r="AS1622" s="63">
        <v>0</v>
      </c>
      <c r="AT1622" s="63">
        <v>0</v>
      </c>
      <c r="AU1622" s="63">
        <v>0</v>
      </c>
      <c r="AV1622" s="63">
        <v>0</v>
      </c>
      <c r="AW1622" s="63">
        <v>0</v>
      </c>
      <c r="AX1622" s="63">
        <v>0</v>
      </c>
      <c r="AY1622" s="63">
        <v>0</v>
      </c>
      <c r="BA1622" s="5">
        <f>IF(Q1622&gt;0,RANK(Q1622,(N1622:P1622,Q1622:AE1622)),0)</f>
        <v>3</v>
      </c>
      <c r="BB1622" s="5">
        <f>IF(R1622&gt;0,RANK(R1622,(N1622:P1622,Q1622:AE1622)),0)</f>
        <v>5</v>
      </c>
      <c r="BC1622" s="5">
        <f>IF(T1622&gt;0,RANK(T1622,(N1622:P1622,Q1622:AE1622)),0)</f>
        <v>0</v>
      </c>
      <c r="BD1622" s="5">
        <f>IF(S1622&gt;0,RANK(S1622,(N1622:P1622,Q1622:AE1622)),0)</f>
        <v>4</v>
      </c>
      <c r="BE1622" s="2">
        <f t="shared" si="665"/>
        <v>1.2238868959696138E-2</v>
      </c>
      <c r="BF1622" s="2">
        <f t="shared" si="666"/>
        <v>4.2202996412745304E-4</v>
      </c>
      <c r="BG1622" s="2">
        <f t="shared" si="667"/>
        <v>0</v>
      </c>
      <c r="BH1622" s="2">
        <f t="shared" si="668"/>
        <v>1.8991348385735388E-3</v>
      </c>
      <c r="BJ1622" t="s">
        <v>554</v>
      </c>
      <c r="BK1622" t="s">
        <v>1212</v>
      </c>
      <c r="BL1622">
        <v>8</v>
      </c>
      <c r="BN1622" s="112">
        <v>29</v>
      </c>
      <c r="BO1622" s="114">
        <v>149</v>
      </c>
      <c r="BP1622" s="118">
        <f t="shared" si="648"/>
        <v>29149</v>
      </c>
      <c r="BQ1622" s="118">
        <f t="shared" si="647"/>
        <v>29149</v>
      </c>
      <c r="BR1622" s="5" t="s">
        <v>3151</v>
      </c>
      <c r="CC1622" s="63">
        <f t="shared" si="669"/>
        <v>4739</v>
      </c>
      <c r="CE1622" s="63">
        <v>0</v>
      </c>
    </row>
    <row r="1623" spans="1:83" ht="15" hidden="1" customHeight="1" outlineLevel="1">
      <c r="A1623" t="s">
        <v>375</v>
      </c>
      <c r="B1623" t="s">
        <v>1212</v>
      </c>
      <c r="C1623" s="1">
        <f t="shared" si="660"/>
        <v>7456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0</v>
      </c>
      <c r="G1623" s="129">
        <f t="shared" si="658"/>
        <v>5310</v>
      </c>
      <c r="H1623" s="134">
        <f t="shared" si="659"/>
        <v>0.71217811158798283</v>
      </c>
      <c r="I1623" s="2"/>
      <c r="J1623" s="2">
        <f t="shared" si="661"/>
        <v>0.13827789699570817</v>
      </c>
      <c r="K1623" s="2">
        <f t="shared" si="662"/>
        <v>0.85045600858369097</v>
      </c>
      <c r="L1623" s="2">
        <f t="shared" si="663"/>
        <v>0</v>
      </c>
      <c r="M1623" s="2">
        <f t="shared" si="664"/>
        <v>1.1266094420600892E-2</v>
      </c>
      <c r="N1623" s="63">
        <v>1031</v>
      </c>
      <c r="O1623" s="63">
        <v>6341</v>
      </c>
      <c r="P1623" s="63">
        <v>0</v>
      </c>
      <c r="Q1623" s="63">
        <v>67</v>
      </c>
      <c r="R1623" s="63">
        <v>4</v>
      </c>
      <c r="S1623" s="63">
        <v>6</v>
      </c>
      <c r="T1623" s="63">
        <v>0</v>
      </c>
      <c r="U1623" s="63">
        <v>0</v>
      </c>
      <c r="V1623" s="63">
        <v>0</v>
      </c>
      <c r="W1623" s="63">
        <v>7</v>
      </c>
      <c r="X1623" s="63">
        <v>0</v>
      </c>
      <c r="Y1623" s="63">
        <v>0</v>
      </c>
      <c r="Z1623" s="63">
        <v>0</v>
      </c>
      <c r="AA1623" s="63">
        <v>0</v>
      </c>
      <c r="AB1623" s="63">
        <v>0</v>
      </c>
      <c r="AC1623" s="63">
        <v>0</v>
      </c>
      <c r="AD1623" s="63">
        <v>0</v>
      </c>
      <c r="AE1623" s="63">
        <v>0</v>
      </c>
      <c r="AF1623" s="63">
        <v>0</v>
      </c>
      <c r="AG1623" s="63">
        <v>0</v>
      </c>
      <c r="AH1623" s="63">
        <v>0</v>
      </c>
      <c r="AI1623" s="63">
        <v>0</v>
      </c>
      <c r="AJ1623" s="63">
        <v>0</v>
      </c>
      <c r="AK1623" s="63">
        <v>0</v>
      </c>
      <c r="AL1623" s="63">
        <v>0</v>
      </c>
      <c r="AM1623" s="63">
        <v>0</v>
      </c>
      <c r="AN1623" s="63">
        <v>0</v>
      </c>
      <c r="AO1623" s="63">
        <v>0</v>
      </c>
      <c r="AP1623" s="63">
        <v>0</v>
      </c>
      <c r="AQ1623" s="63">
        <v>0</v>
      </c>
      <c r="AR1623" s="63">
        <v>0</v>
      </c>
      <c r="AS1623" s="63">
        <v>0</v>
      </c>
      <c r="AT1623" s="63">
        <v>0</v>
      </c>
      <c r="AU1623" s="63">
        <v>0</v>
      </c>
      <c r="AV1623" s="63">
        <v>0</v>
      </c>
      <c r="AW1623" s="63">
        <v>0</v>
      </c>
      <c r="AX1623" s="63">
        <v>0</v>
      </c>
      <c r="AY1623" s="63">
        <v>0</v>
      </c>
      <c r="BA1623" s="5">
        <f>IF(Q1623&gt;0,RANK(Q1623,(N1623:P1623,Q1623:AE1623)),0)</f>
        <v>3</v>
      </c>
      <c r="BB1623" s="5">
        <f>IF(R1623&gt;0,RANK(R1623,(N1623:P1623,Q1623:AE1623)),0)</f>
        <v>6</v>
      </c>
      <c r="BC1623" s="5">
        <f>IF(T1623&gt;0,RANK(T1623,(N1623:P1623,Q1623:AE1623)),0)</f>
        <v>0</v>
      </c>
      <c r="BD1623" s="5">
        <f>IF(S1623&gt;0,RANK(S1623,(N1623:P1623,Q1623:AE1623)),0)</f>
        <v>5</v>
      </c>
      <c r="BE1623" s="2">
        <f t="shared" si="665"/>
        <v>8.9860515021459222E-3</v>
      </c>
      <c r="BF1623" s="2">
        <f t="shared" si="666"/>
        <v>5.3648068669527897E-4</v>
      </c>
      <c r="BG1623" s="2">
        <f t="shared" si="667"/>
        <v>0</v>
      </c>
      <c r="BH1623" s="2">
        <f t="shared" si="668"/>
        <v>8.0472103004291845E-4</v>
      </c>
      <c r="BJ1623" t="s">
        <v>375</v>
      </c>
      <c r="BK1623" t="s">
        <v>1212</v>
      </c>
      <c r="BL1623">
        <v>3</v>
      </c>
      <c r="BN1623" s="112">
        <v>29</v>
      </c>
      <c r="BO1623" s="114">
        <v>151</v>
      </c>
      <c r="BP1623" s="118">
        <f t="shared" si="648"/>
        <v>29151</v>
      </c>
      <c r="BQ1623" s="118">
        <f t="shared" si="647"/>
        <v>29151</v>
      </c>
      <c r="BR1623" s="5" t="s">
        <v>3151</v>
      </c>
      <c r="CC1623" s="63">
        <f t="shared" si="669"/>
        <v>7456</v>
      </c>
      <c r="CE1623" s="63">
        <v>7</v>
      </c>
    </row>
    <row r="1624" spans="1:83" ht="15" hidden="1" customHeight="1" outlineLevel="1">
      <c r="A1624" t="s">
        <v>2987</v>
      </c>
      <c r="B1624" t="s">
        <v>1212</v>
      </c>
      <c r="C1624" s="1">
        <f t="shared" si="660"/>
        <v>4870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0</v>
      </c>
      <c r="G1624" s="129">
        <f t="shared" si="658"/>
        <v>3312</v>
      </c>
      <c r="H1624" s="134">
        <f t="shared" si="659"/>
        <v>0.68008213552361396</v>
      </c>
      <c r="I1624" s="2"/>
      <c r="J1624" s="2">
        <f t="shared" si="661"/>
        <v>0.15441478439425052</v>
      </c>
      <c r="K1624" s="2">
        <f t="shared" si="662"/>
        <v>0.83449691991786445</v>
      </c>
      <c r="L1624" s="2">
        <f t="shared" si="663"/>
        <v>0</v>
      </c>
      <c r="M1624" s="2">
        <f t="shared" si="664"/>
        <v>1.1088295687885052E-2</v>
      </c>
      <c r="N1624" s="63">
        <v>752</v>
      </c>
      <c r="O1624" s="63">
        <v>4064</v>
      </c>
      <c r="P1624" s="63">
        <v>0</v>
      </c>
      <c r="Q1624" s="63">
        <v>32</v>
      </c>
      <c r="R1624" s="63">
        <v>7</v>
      </c>
      <c r="S1624" s="63">
        <v>9</v>
      </c>
      <c r="T1624" s="63">
        <v>0</v>
      </c>
      <c r="U1624" s="63">
        <v>0</v>
      </c>
      <c r="V1624" s="63">
        <v>0</v>
      </c>
      <c r="W1624" s="63">
        <v>6</v>
      </c>
      <c r="X1624" s="63">
        <v>0</v>
      </c>
      <c r="Y1624" s="63">
        <v>0</v>
      </c>
      <c r="Z1624" s="63">
        <v>0</v>
      </c>
      <c r="AA1624" s="63">
        <v>0</v>
      </c>
      <c r="AB1624" s="63">
        <v>0</v>
      </c>
      <c r="AC1624" s="63">
        <v>0</v>
      </c>
      <c r="AD1624" s="63">
        <v>0</v>
      </c>
      <c r="AE1624" s="63">
        <v>0</v>
      </c>
      <c r="AF1624" s="63">
        <v>0</v>
      </c>
      <c r="AG1624" s="63">
        <v>0</v>
      </c>
      <c r="AH1624" s="63">
        <v>0</v>
      </c>
      <c r="AI1624" s="63">
        <v>0</v>
      </c>
      <c r="AJ1624" s="63">
        <v>0</v>
      </c>
      <c r="AK1624" s="63">
        <v>0</v>
      </c>
      <c r="AL1624" s="63">
        <v>0</v>
      </c>
      <c r="AM1624" s="63">
        <v>0</v>
      </c>
      <c r="AN1624" s="63">
        <v>0</v>
      </c>
      <c r="AO1624" s="63">
        <v>0</v>
      </c>
      <c r="AP1624" s="63">
        <v>0</v>
      </c>
      <c r="AQ1624" s="63">
        <v>0</v>
      </c>
      <c r="AR1624" s="63">
        <v>0</v>
      </c>
      <c r="AS1624" s="63">
        <v>0</v>
      </c>
      <c r="AT1624" s="63">
        <v>0</v>
      </c>
      <c r="AU1624" s="63">
        <v>0</v>
      </c>
      <c r="AV1624" s="63">
        <v>0</v>
      </c>
      <c r="AW1624" s="63">
        <v>0</v>
      </c>
      <c r="AX1624" s="63">
        <v>0</v>
      </c>
      <c r="AY1624" s="63">
        <v>0</v>
      </c>
      <c r="BA1624" s="5">
        <f>IF(Q1624&gt;0,RANK(Q1624,(N1624:P1624,Q1624:AE1624)),0)</f>
        <v>3</v>
      </c>
      <c r="BB1624" s="5">
        <f>IF(R1624&gt;0,RANK(R1624,(N1624:P1624,Q1624:AE1624)),0)</f>
        <v>5</v>
      </c>
      <c r="BC1624" s="5">
        <f>IF(T1624&gt;0,RANK(T1624,(N1624:P1624,Q1624:AE1624)),0)</f>
        <v>0</v>
      </c>
      <c r="BD1624" s="5">
        <f>IF(S1624&gt;0,RANK(S1624,(N1624:P1624,Q1624:AE1624)),0)</f>
        <v>4</v>
      </c>
      <c r="BE1624" s="2">
        <f t="shared" si="665"/>
        <v>6.570841889117043E-3</v>
      </c>
      <c r="BF1624" s="2">
        <f t="shared" si="666"/>
        <v>1.4373716632443531E-3</v>
      </c>
      <c r="BG1624" s="2">
        <f t="shared" si="667"/>
        <v>0</v>
      </c>
      <c r="BH1624" s="2">
        <f t="shared" si="668"/>
        <v>1.8480492813141684E-3</v>
      </c>
      <c r="BJ1624" t="s">
        <v>2987</v>
      </c>
      <c r="BK1624" t="s">
        <v>1212</v>
      </c>
      <c r="BL1624">
        <v>8</v>
      </c>
      <c r="BN1624" s="112">
        <v>29</v>
      </c>
      <c r="BO1624" s="114">
        <v>153</v>
      </c>
      <c r="BP1624" s="118">
        <f t="shared" si="648"/>
        <v>29153</v>
      </c>
      <c r="BQ1624" s="118">
        <f t="shared" si="647"/>
        <v>29153</v>
      </c>
      <c r="BR1624" s="5" t="s">
        <v>3151</v>
      </c>
      <c r="CC1624" s="63">
        <f t="shared" si="669"/>
        <v>4870</v>
      </c>
      <c r="CE1624" s="63">
        <v>6</v>
      </c>
    </row>
    <row r="1625" spans="1:83" ht="15" hidden="1" customHeight="1" outlineLevel="1">
      <c r="A1625" t="s">
        <v>1305</v>
      </c>
      <c r="B1625" t="s">
        <v>1212</v>
      </c>
      <c r="C1625" s="1">
        <f t="shared" si="660"/>
        <v>5727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29">
        <f t="shared" si="658"/>
        <v>2560</v>
      </c>
      <c r="H1625" s="134">
        <f t="shared" si="659"/>
        <v>0.44700541295617252</v>
      </c>
      <c r="I1625" s="2"/>
      <c r="J1625" s="2">
        <f t="shared" si="661"/>
        <v>0.27169547756242363</v>
      </c>
      <c r="K1625" s="2">
        <f t="shared" si="662"/>
        <v>0.71870089051859609</v>
      </c>
      <c r="L1625" s="2">
        <f t="shared" si="663"/>
        <v>0</v>
      </c>
      <c r="M1625" s="2">
        <f t="shared" si="664"/>
        <v>9.6036319189802821E-3</v>
      </c>
      <c r="N1625" s="63">
        <v>1556</v>
      </c>
      <c r="O1625" s="63">
        <v>4116</v>
      </c>
      <c r="P1625" s="63">
        <v>0</v>
      </c>
      <c r="Q1625" s="63">
        <v>45</v>
      </c>
      <c r="R1625" s="63">
        <v>6</v>
      </c>
      <c r="S1625" s="63">
        <v>4</v>
      </c>
      <c r="T1625" s="63">
        <v>0</v>
      </c>
      <c r="U1625" s="63">
        <v>0</v>
      </c>
      <c r="V1625" s="63">
        <v>0</v>
      </c>
      <c r="W1625" s="63">
        <v>0</v>
      </c>
      <c r="X1625" s="63">
        <v>0</v>
      </c>
      <c r="Y1625" s="63">
        <v>0</v>
      </c>
      <c r="Z1625" s="63">
        <v>0</v>
      </c>
      <c r="AA1625" s="63">
        <v>0</v>
      </c>
      <c r="AB1625" s="63">
        <v>0</v>
      </c>
      <c r="AC1625" s="63">
        <v>0</v>
      </c>
      <c r="AD1625" s="63">
        <v>0</v>
      </c>
      <c r="AE1625" s="63">
        <v>0</v>
      </c>
      <c r="AF1625" s="63">
        <v>0</v>
      </c>
      <c r="AG1625" s="63">
        <v>0</v>
      </c>
      <c r="AH1625" s="63">
        <v>0</v>
      </c>
      <c r="AI1625" s="63">
        <v>0</v>
      </c>
      <c r="AJ1625" s="63">
        <v>0</v>
      </c>
      <c r="AK1625" s="63">
        <v>0</v>
      </c>
      <c r="AL1625" s="63">
        <v>0</v>
      </c>
      <c r="AM1625" s="63">
        <v>0</v>
      </c>
      <c r="AN1625" s="63">
        <v>0</v>
      </c>
      <c r="AO1625" s="63">
        <v>0</v>
      </c>
      <c r="AP1625" s="63">
        <v>0</v>
      </c>
      <c r="AQ1625" s="63">
        <v>0</v>
      </c>
      <c r="AR1625" s="63">
        <v>0</v>
      </c>
      <c r="AS1625" s="63">
        <v>0</v>
      </c>
      <c r="AT1625" s="63">
        <v>0</v>
      </c>
      <c r="AU1625" s="63">
        <v>0</v>
      </c>
      <c r="AV1625" s="63">
        <v>0</v>
      </c>
      <c r="AW1625" s="63">
        <v>0</v>
      </c>
      <c r="AX1625" s="63">
        <v>0</v>
      </c>
      <c r="AY1625" s="63">
        <v>0</v>
      </c>
      <c r="BA1625" s="5">
        <f>IF(Q1625&gt;0,RANK(Q1625,(N1625:P1625,Q1625:AE1625)),0)</f>
        <v>3</v>
      </c>
      <c r="BB1625" s="5">
        <f>IF(R1625&gt;0,RANK(R1625,(N1625:P1625,Q1625:AE1625)),0)</f>
        <v>4</v>
      </c>
      <c r="BC1625" s="5">
        <f>IF(T1625&gt;0,RANK(T1625,(N1625:P1625,Q1625:AE1625)),0)</f>
        <v>0</v>
      </c>
      <c r="BD1625" s="5">
        <f>IF(S1625&gt;0,RANK(S1625,(N1625:P1625,Q1625:AE1625)),0)</f>
        <v>5</v>
      </c>
      <c r="BE1625" s="2">
        <f t="shared" si="665"/>
        <v>7.8575170246202204E-3</v>
      </c>
      <c r="BF1625" s="2">
        <f t="shared" si="666"/>
        <v>1.0476689366160294E-3</v>
      </c>
      <c r="BG1625" s="2">
        <f t="shared" si="667"/>
        <v>0</v>
      </c>
      <c r="BH1625" s="2">
        <f t="shared" si="668"/>
        <v>6.9844595774401952E-4</v>
      </c>
      <c r="BJ1625" t="s">
        <v>1305</v>
      </c>
      <c r="BK1625" t="s">
        <v>1212</v>
      </c>
      <c r="BL1625">
        <v>8</v>
      </c>
      <c r="BN1625" s="112">
        <v>29</v>
      </c>
      <c r="BO1625" s="114">
        <v>155</v>
      </c>
      <c r="BP1625" s="118">
        <f t="shared" si="648"/>
        <v>29155</v>
      </c>
      <c r="BQ1625" s="118">
        <f t="shared" si="647"/>
        <v>29155</v>
      </c>
      <c r="BR1625" s="5" t="s">
        <v>3151</v>
      </c>
      <c r="CC1625" s="63">
        <f t="shared" si="669"/>
        <v>5727</v>
      </c>
      <c r="CE1625" s="63">
        <v>0</v>
      </c>
    </row>
    <row r="1626" spans="1:83" ht="15" hidden="1" customHeight="1" outlineLevel="1">
      <c r="A1626" t="s">
        <v>2117</v>
      </c>
      <c r="B1626" t="s">
        <v>1212</v>
      </c>
      <c r="C1626" s="1">
        <f t="shared" si="660"/>
        <v>9429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0</v>
      </c>
      <c r="G1626" s="129">
        <f t="shared" si="658"/>
        <v>5973</v>
      </c>
      <c r="H1626" s="134">
        <f t="shared" si="659"/>
        <v>0.6334712058542793</v>
      </c>
      <c r="I1626" s="2"/>
      <c r="J1626" s="2">
        <f t="shared" si="661"/>
        <v>0.17615865945487327</v>
      </c>
      <c r="K1626" s="2">
        <f t="shared" si="662"/>
        <v>0.8096298653091526</v>
      </c>
      <c r="L1626" s="2">
        <f t="shared" si="663"/>
        <v>0</v>
      </c>
      <c r="M1626" s="2">
        <f t="shared" si="664"/>
        <v>1.4211475235974103E-2</v>
      </c>
      <c r="N1626" s="63">
        <v>1661</v>
      </c>
      <c r="O1626" s="63">
        <v>7634</v>
      </c>
      <c r="P1626" s="63">
        <v>0</v>
      </c>
      <c r="Q1626" s="63">
        <v>101</v>
      </c>
      <c r="R1626" s="63">
        <v>18</v>
      </c>
      <c r="S1626" s="63">
        <v>6</v>
      </c>
      <c r="T1626" s="63">
        <v>0</v>
      </c>
      <c r="U1626" s="63">
        <v>0</v>
      </c>
      <c r="V1626" s="63">
        <v>0</v>
      </c>
      <c r="W1626" s="63">
        <v>9</v>
      </c>
      <c r="X1626" s="63">
        <v>0</v>
      </c>
      <c r="Y1626" s="63">
        <v>0</v>
      </c>
      <c r="Z1626" s="63">
        <v>0</v>
      </c>
      <c r="AA1626" s="63">
        <v>0</v>
      </c>
      <c r="AB1626" s="63">
        <v>0</v>
      </c>
      <c r="AC1626" s="63">
        <v>0</v>
      </c>
      <c r="AD1626" s="63">
        <v>0</v>
      </c>
      <c r="AE1626" s="63">
        <v>0</v>
      </c>
      <c r="AF1626" s="63">
        <v>0</v>
      </c>
      <c r="AG1626" s="63">
        <v>0</v>
      </c>
      <c r="AH1626" s="63">
        <v>0</v>
      </c>
      <c r="AI1626" s="63">
        <v>0</v>
      </c>
      <c r="AJ1626" s="63">
        <v>0</v>
      </c>
      <c r="AK1626" s="63">
        <v>0</v>
      </c>
      <c r="AL1626" s="63">
        <v>0</v>
      </c>
      <c r="AM1626" s="63">
        <v>0</v>
      </c>
      <c r="AN1626" s="63">
        <v>0</v>
      </c>
      <c r="AO1626" s="63">
        <v>0</v>
      </c>
      <c r="AP1626" s="63">
        <v>0</v>
      </c>
      <c r="AQ1626" s="63">
        <v>0</v>
      </c>
      <c r="AR1626" s="63">
        <v>0</v>
      </c>
      <c r="AS1626" s="63">
        <v>0</v>
      </c>
      <c r="AT1626" s="63">
        <v>0</v>
      </c>
      <c r="AU1626" s="63">
        <v>0</v>
      </c>
      <c r="AV1626" s="63">
        <v>0</v>
      </c>
      <c r="AW1626" s="63">
        <v>0</v>
      </c>
      <c r="AX1626" s="63">
        <v>0</v>
      </c>
      <c r="AY1626" s="63">
        <v>0</v>
      </c>
      <c r="BA1626" s="5">
        <f>IF(Q1626&gt;0,RANK(Q1626,(N1626:P1626,Q1626:AE1626)),0)</f>
        <v>3</v>
      </c>
      <c r="BB1626" s="5">
        <f>IF(R1626&gt;0,RANK(R1626,(N1626:P1626,Q1626:AE1626)),0)</f>
        <v>4</v>
      </c>
      <c r="BC1626" s="5">
        <f>IF(T1626&gt;0,RANK(T1626,(N1626:P1626,Q1626:AE1626)),0)</f>
        <v>0</v>
      </c>
      <c r="BD1626" s="5">
        <f>IF(S1626&gt;0,RANK(S1626,(N1626:P1626,Q1626:AE1626)),0)</f>
        <v>6</v>
      </c>
      <c r="BE1626" s="2">
        <f t="shared" si="665"/>
        <v>1.0711634319652137E-2</v>
      </c>
      <c r="BF1626" s="2">
        <f t="shared" si="666"/>
        <v>1.9090041361756285E-3</v>
      </c>
      <c r="BG1626" s="2">
        <f t="shared" si="667"/>
        <v>0</v>
      </c>
      <c r="BH1626" s="2">
        <f t="shared" si="668"/>
        <v>6.3633471205854278E-4</v>
      </c>
      <c r="BJ1626" t="s">
        <v>2117</v>
      </c>
      <c r="BK1626" t="s">
        <v>1212</v>
      </c>
      <c r="BL1626">
        <v>8</v>
      </c>
      <c r="BN1626" s="112">
        <v>29</v>
      </c>
      <c r="BO1626" s="114">
        <v>157</v>
      </c>
      <c r="BP1626" s="118">
        <f t="shared" si="648"/>
        <v>29157</v>
      </c>
      <c r="BQ1626" s="118">
        <f t="shared" si="647"/>
        <v>29157</v>
      </c>
      <c r="BR1626" s="5" t="s">
        <v>3151</v>
      </c>
      <c r="CC1626" s="63">
        <f t="shared" si="669"/>
        <v>9429</v>
      </c>
      <c r="CE1626" s="63">
        <v>9</v>
      </c>
    </row>
    <row r="1627" spans="1:83" ht="15" hidden="1" customHeight="1" outlineLevel="1">
      <c r="A1627" t="s">
        <v>1150</v>
      </c>
      <c r="B1627" t="s">
        <v>1212</v>
      </c>
      <c r="C1627" s="1">
        <f t="shared" si="660"/>
        <v>19070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0</v>
      </c>
      <c r="G1627" s="129">
        <f t="shared" si="658"/>
        <v>9059</v>
      </c>
      <c r="H1627" s="134">
        <f t="shared" si="659"/>
        <v>0.47503932878867333</v>
      </c>
      <c r="I1627" s="2"/>
      <c r="J1627" s="2">
        <f t="shared" si="661"/>
        <v>0.25044572627163081</v>
      </c>
      <c r="K1627" s="2">
        <f t="shared" si="662"/>
        <v>0.72548505506030414</v>
      </c>
      <c r="L1627" s="2">
        <f t="shared" si="663"/>
        <v>0</v>
      </c>
      <c r="M1627" s="2">
        <f t="shared" si="664"/>
        <v>2.4069218668064996E-2</v>
      </c>
      <c r="N1627" s="63">
        <v>4776</v>
      </c>
      <c r="O1627" s="63">
        <v>13835</v>
      </c>
      <c r="P1627" s="63">
        <v>0</v>
      </c>
      <c r="Q1627" s="63">
        <v>380</v>
      </c>
      <c r="R1627" s="63">
        <v>57</v>
      </c>
      <c r="S1627" s="63">
        <v>21</v>
      </c>
      <c r="T1627" s="63">
        <v>0</v>
      </c>
      <c r="U1627" s="63">
        <v>0</v>
      </c>
      <c r="V1627" s="63">
        <v>0</v>
      </c>
      <c r="W1627" s="63">
        <v>1</v>
      </c>
      <c r="X1627" s="63">
        <v>0</v>
      </c>
      <c r="Y1627" s="63">
        <v>0</v>
      </c>
      <c r="Z1627" s="63">
        <v>0</v>
      </c>
      <c r="AA1627" s="63">
        <v>0</v>
      </c>
      <c r="AB1627" s="63">
        <v>0</v>
      </c>
      <c r="AC1627" s="63">
        <v>0</v>
      </c>
      <c r="AD1627" s="63">
        <v>0</v>
      </c>
      <c r="AE1627" s="63">
        <v>0</v>
      </c>
      <c r="AF1627" s="63">
        <v>0</v>
      </c>
      <c r="AG1627" s="63">
        <v>0</v>
      </c>
      <c r="AH1627" s="63">
        <v>0</v>
      </c>
      <c r="AI1627" s="63">
        <v>0</v>
      </c>
      <c r="AJ1627" s="63">
        <v>0</v>
      </c>
      <c r="AK1627" s="63">
        <v>0</v>
      </c>
      <c r="AL1627" s="63">
        <v>0</v>
      </c>
      <c r="AM1627" s="63">
        <v>0</v>
      </c>
      <c r="AN1627" s="63">
        <v>0</v>
      </c>
      <c r="AO1627" s="63">
        <v>0</v>
      </c>
      <c r="AP1627" s="63">
        <v>0</v>
      </c>
      <c r="AQ1627" s="63">
        <v>0</v>
      </c>
      <c r="AR1627" s="63">
        <v>0</v>
      </c>
      <c r="AS1627" s="63">
        <v>0</v>
      </c>
      <c r="AT1627" s="63">
        <v>0</v>
      </c>
      <c r="AU1627" s="63">
        <v>0</v>
      </c>
      <c r="AV1627" s="63">
        <v>0</v>
      </c>
      <c r="AW1627" s="63">
        <v>0</v>
      </c>
      <c r="AX1627" s="63">
        <v>0</v>
      </c>
      <c r="AY1627" s="63">
        <v>0</v>
      </c>
      <c r="BA1627" s="5">
        <f>IF(Q1627&gt;0,RANK(Q1627,(N1627:P1627,Q1627:AE1627)),0)</f>
        <v>3</v>
      </c>
      <c r="BB1627" s="5">
        <f>IF(R1627&gt;0,RANK(R1627,(N1627:P1627,Q1627:AE1627)),0)</f>
        <v>4</v>
      </c>
      <c r="BC1627" s="5">
        <f>IF(T1627&gt;0,RANK(T1627,(N1627:P1627,Q1627:AE1627)),0)</f>
        <v>0</v>
      </c>
      <c r="BD1627" s="5">
        <f>IF(S1627&gt;0,RANK(S1627,(N1627:P1627,Q1627:AE1627)),0)</f>
        <v>5</v>
      </c>
      <c r="BE1627" s="2">
        <f t="shared" si="665"/>
        <v>1.9926586261143155E-2</v>
      </c>
      <c r="BF1627" s="2">
        <f t="shared" si="666"/>
        <v>2.9889879391714735E-3</v>
      </c>
      <c r="BG1627" s="2">
        <f t="shared" si="667"/>
        <v>0</v>
      </c>
      <c r="BH1627" s="2">
        <f t="shared" si="668"/>
        <v>1.1012060828526481E-3</v>
      </c>
      <c r="BJ1627" t="s">
        <v>1150</v>
      </c>
      <c r="BK1627" t="s">
        <v>1212</v>
      </c>
      <c r="BL1627">
        <v>4</v>
      </c>
      <c r="BN1627" s="112">
        <v>29</v>
      </c>
      <c r="BO1627" s="114">
        <v>159</v>
      </c>
      <c r="BP1627" s="118">
        <f t="shared" si="648"/>
        <v>29159</v>
      </c>
      <c r="BQ1627" s="118">
        <f t="shared" si="647"/>
        <v>29159</v>
      </c>
      <c r="BR1627" s="5" t="s">
        <v>3151</v>
      </c>
      <c r="CC1627" s="63">
        <f t="shared" si="669"/>
        <v>19070</v>
      </c>
      <c r="CD1627" s="130"/>
      <c r="CE1627" s="63">
        <v>1</v>
      </c>
    </row>
    <row r="1628" spans="1:83" ht="15" hidden="1" customHeight="1" outlineLevel="1">
      <c r="A1628" t="s">
        <v>2170</v>
      </c>
      <c r="B1628" t="s">
        <v>1212</v>
      </c>
      <c r="C1628" s="1">
        <f t="shared" si="660"/>
        <v>19539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0</v>
      </c>
      <c r="G1628" s="129">
        <f t="shared" si="658"/>
        <v>7819</v>
      </c>
      <c r="H1628" s="134">
        <f t="shared" si="659"/>
        <v>0.40017401095245408</v>
      </c>
      <c r="I1628" s="2"/>
      <c r="J1628" s="2">
        <f t="shared" si="661"/>
        <v>0.28757868877629356</v>
      </c>
      <c r="K1628" s="2">
        <f t="shared" si="662"/>
        <v>0.68775269972874764</v>
      </c>
      <c r="L1628" s="2">
        <f t="shared" si="663"/>
        <v>0</v>
      </c>
      <c r="M1628" s="2">
        <f t="shared" si="664"/>
        <v>2.4668611494958803E-2</v>
      </c>
      <c r="N1628" s="63">
        <v>5619</v>
      </c>
      <c r="O1628" s="63">
        <v>13438</v>
      </c>
      <c r="P1628" s="63">
        <v>0</v>
      </c>
      <c r="Q1628" s="63">
        <v>365</v>
      </c>
      <c r="R1628" s="63">
        <v>54</v>
      </c>
      <c r="S1628" s="63">
        <v>19</v>
      </c>
      <c r="T1628" s="63">
        <v>0</v>
      </c>
      <c r="U1628" s="63">
        <v>0</v>
      </c>
      <c r="V1628" s="63">
        <v>0</v>
      </c>
      <c r="W1628" s="63">
        <v>44</v>
      </c>
      <c r="X1628" s="63">
        <v>0</v>
      </c>
      <c r="Y1628" s="63">
        <v>0</v>
      </c>
      <c r="Z1628" s="63">
        <v>0</v>
      </c>
      <c r="AA1628" s="63">
        <v>0</v>
      </c>
      <c r="AB1628" s="63">
        <v>0</v>
      </c>
      <c r="AC1628" s="63">
        <v>0</v>
      </c>
      <c r="AD1628" s="63">
        <v>0</v>
      </c>
      <c r="AE1628" s="63">
        <v>0</v>
      </c>
      <c r="AF1628" s="63">
        <v>0</v>
      </c>
      <c r="AG1628" s="63">
        <v>0</v>
      </c>
      <c r="AH1628" s="63">
        <v>0</v>
      </c>
      <c r="AI1628" s="63">
        <v>0</v>
      </c>
      <c r="AJ1628" s="63">
        <v>0</v>
      </c>
      <c r="AK1628" s="63">
        <v>0</v>
      </c>
      <c r="AL1628" s="63">
        <v>0</v>
      </c>
      <c r="AM1628" s="63">
        <v>0</v>
      </c>
      <c r="AN1628" s="63">
        <v>0</v>
      </c>
      <c r="AO1628" s="63">
        <v>0</v>
      </c>
      <c r="AP1628" s="63">
        <v>0</v>
      </c>
      <c r="AQ1628" s="63">
        <v>0</v>
      </c>
      <c r="AR1628" s="63">
        <v>0</v>
      </c>
      <c r="AS1628" s="63">
        <v>0</v>
      </c>
      <c r="AT1628" s="63">
        <v>0</v>
      </c>
      <c r="AU1628" s="63">
        <v>0</v>
      </c>
      <c r="AV1628" s="63">
        <v>0</v>
      </c>
      <c r="AW1628" s="63">
        <v>0</v>
      </c>
      <c r="AX1628" s="63">
        <v>0</v>
      </c>
      <c r="AY1628" s="63">
        <v>0</v>
      </c>
      <c r="BA1628" s="5">
        <f>IF(Q1628&gt;0,RANK(Q1628,(N1628:P1628,Q1628:AE1628)),0)</f>
        <v>3</v>
      </c>
      <c r="BB1628" s="5">
        <f>IF(R1628&gt;0,RANK(R1628,(N1628:P1628,Q1628:AE1628)),0)</f>
        <v>4</v>
      </c>
      <c r="BC1628" s="5">
        <f>IF(T1628&gt;0,RANK(T1628,(N1628:P1628,Q1628:AE1628)),0)</f>
        <v>0</v>
      </c>
      <c r="BD1628" s="5">
        <f>IF(S1628&gt;0,RANK(S1628,(N1628:P1628,Q1628:AE1628)),0)</f>
        <v>6</v>
      </c>
      <c r="BE1628" s="2">
        <f t="shared" si="665"/>
        <v>1.8680587542862993E-2</v>
      </c>
      <c r="BF1628" s="2">
        <f t="shared" si="666"/>
        <v>2.7637033625057578E-3</v>
      </c>
      <c r="BG1628" s="2">
        <f t="shared" si="667"/>
        <v>0</v>
      </c>
      <c r="BH1628" s="2">
        <f t="shared" si="668"/>
        <v>9.724141460668407E-4</v>
      </c>
      <c r="BJ1628" t="s">
        <v>2170</v>
      </c>
      <c r="BK1628" t="s">
        <v>1212</v>
      </c>
      <c r="BL1628">
        <v>8</v>
      </c>
      <c r="BN1628" s="112">
        <v>29</v>
      </c>
      <c r="BO1628" s="114">
        <v>161</v>
      </c>
      <c r="BP1628" s="118">
        <f t="shared" si="648"/>
        <v>29161</v>
      </c>
      <c r="BQ1628" s="118">
        <f t="shared" si="647"/>
        <v>29161</v>
      </c>
      <c r="BR1628" s="5" t="s">
        <v>3151</v>
      </c>
      <c r="CC1628" s="63">
        <f t="shared" si="669"/>
        <v>19539</v>
      </c>
      <c r="CD1628" s="129"/>
      <c r="CE1628" s="63">
        <v>44</v>
      </c>
    </row>
    <row r="1629" spans="1:83" ht="15" hidden="1" customHeight="1" outlineLevel="1">
      <c r="A1629" t="s">
        <v>2653</v>
      </c>
      <c r="B1629" t="s">
        <v>1212</v>
      </c>
      <c r="C1629" s="1">
        <f t="shared" si="660"/>
        <v>7686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0</v>
      </c>
      <c r="G1629" s="129">
        <f t="shared" si="658"/>
        <v>4139</v>
      </c>
      <c r="H1629" s="134">
        <f t="shared" si="659"/>
        <v>0.53851157949518602</v>
      </c>
      <c r="I1629" s="2"/>
      <c r="J1629" s="2">
        <f t="shared" si="661"/>
        <v>0.22339318240957584</v>
      </c>
      <c r="K1629" s="2">
        <f t="shared" si="662"/>
        <v>0.76190476190476186</v>
      </c>
      <c r="L1629" s="2">
        <f t="shared" si="663"/>
        <v>0</v>
      </c>
      <c r="M1629" s="2">
        <f t="shared" si="664"/>
        <v>1.4702055685662296E-2</v>
      </c>
      <c r="N1629" s="63">
        <v>1717</v>
      </c>
      <c r="O1629" s="63">
        <v>5856</v>
      </c>
      <c r="P1629" s="63">
        <v>0</v>
      </c>
      <c r="Q1629" s="63">
        <v>92</v>
      </c>
      <c r="R1629" s="63">
        <v>19</v>
      </c>
      <c r="S1629" s="63">
        <v>2</v>
      </c>
      <c r="T1629" s="63">
        <v>0</v>
      </c>
      <c r="U1629" s="63">
        <v>0</v>
      </c>
      <c r="V1629" s="63">
        <v>0</v>
      </c>
      <c r="W1629" s="63">
        <v>0</v>
      </c>
      <c r="X1629" s="63">
        <v>0</v>
      </c>
      <c r="Y1629" s="63">
        <v>0</v>
      </c>
      <c r="Z1629" s="63">
        <v>0</v>
      </c>
      <c r="AA1629" s="63">
        <v>0</v>
      </c>
      <c r="AB1629" s="63">
        <v>0</v>
      </c>
      <c r="AC1629" s="63">
        <v>0</v>
      </c>
      <c r="AD1629" s="63">
        <v>0</v>
      </c>
      <c r="AE1629" s="63">
        <v>0</v>
      </c>
      <c r="AF1629" s="63">
        <v>0</v>
      </c>
      <c r="AG1629" s="63">
        <v>0</v>
      </c>
      <c r="AH1629" s="63">
        <v>0</v>
      </c>
      <c r="AI1629" s="63">
        <v>0</v>
      </c>
      <c r="AJ1629" s="63">
        <v>0</v>
      </c>
      <c r="AK1629" s="63">
        <v>0</v>
      </c>
      <c r="AL1629" s="63">
        <v>0</v>
      </c>
      <c r="AM1629" s="63">
        <v>0</v>
      </c>
      <c r="AN1629" s="63">
        <v>0</v>
      </c>
      <c r="AO1629" s="63">
        <v>0</v>
      </c>
      <c r="AP1629" s="63">
        <v>0</v>
      </c>
      <c r="AQ1629" s="63">
        <v>0</v>
      </c>
      <c r="AR1629" s="63">
        <v>0</v>
      </c>
      <c r="AS1629" s="63">
        <v>0</v>
      </c>
      <c r="AT1629" s="63">
        <v>0</v>
      </c>
      <c r="AU1629" s="63">
        <v>0</v>
      </c>
      <c r="AV1629" s="63">
        <v>0</v>
      </c>
      <c r="AW1629" s="63">
        <v>0</v>
      </c>
      <c r="AX1629" s="63">
        <v>0</v>
      </c>
      <c r="AY1629" s="63">
        <v>0</v>
      </c>
      <c r="BA1629" s="5">
        <f>IF(Q1629&gt;0,RANK(Q1629,(N1629:P1629,Q1629:AE1629)),0)</f>
        <v>3</v>
      </c>
      <c r="BB1629" s="5">
        <f>IF(R1629&gt;0,RANK(R1629,(N1629:P1629,Q1629:AE1629)),0)</f>
        <v>4</v>
      </c>
      <c r="BC1629" s="5">
        <f>IF(T1629&gt;0,RANK(T1629,(N1629:P1629,Q1629:AE1629)),0)</f>
        <v>0</v>
      </c>
      <c r="BD1629" s="5">
        <f>IF(S1629&gt;0,RANK(S1629,(N1629:P1629,Q1629:AE1629)),0)</f>
        <v>5</v>
      </c>
      <c r="BE1629" s="2">
        <f t="shared" si="665"/>
        <v>1.1969815248503773E-2</v>
      </c>
      <c r="BF1629" s="2">
        <f t="shared" si="666"/>
        <v>2.4720270621909966E-3</v>
      </c>
      <c r="BG1629" s="2">
        <f t="shared" si="667"/>
        <v>0</v>
      </c>
      <c r="BH1629" s="2">
        <f t="shared" si="668"/>
        <v>2.6021337496747333E-4</v>
      </c>
      <c r="BJ1629" t="s">
        <v>2653</v>
      </c>
      <c r="BK1629" t="s">
        <v>1212</v>
      </c>
      <c r="BL1629">
        <v>6</v>
      </c>
      <c r="BN1629" s="112">
        <v>29</v>
      </c>
      <c r="BO1629" s="114">
        <v>163</v>
      </c>
      <c r="BP1629" s="118">
        <f t="shared" si="648"/>
        <v>29163</v>
      </c>
      <c r="BQ1629" s="118">
        <f t="shared" si="647"/>
        <v>29163</v>
      </c>
      <c r="BR1629" s="5" t="s">
        <v>3151</v>
      </c>
      <c r="CC1629" s="63">
        <f t="shared" si="669"/>
        <v>7686</v>
      </c>
      <c r="CE1629" s="63">
        <v>0</v>
      </c>
    </row>
    <row r="1630" spans="1:83" ht="15" hidden="1" customHeight="1" outlineLevel="1">
      <c r="A1630" t="s">
        <v>1678</v>
      </c>
      <c r="B1630" t="s">
        <v>1212</v>
      </c>
      <c r="C1630" s="1">
        <f t="shared" si="660"/>
        <v>58523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0</v>
      </c>
      <c r="G1630" s="129">
        <f t="shared" si="658"/>
        <v>1140</v>
      </c>
      <c r="H1630" s="134">
        <f t="shared" si="659"/>
        <v>1.9479520872135742E-2</v>
      </c>
      <c r="I1630" s="2"/>
      <c r="J1630" s="2">
        <f t="shared" si="661"/>
        <v>0.48034106248825248</v>
      </c>
      <c r="K1630" s="2">
        <f t="shared" si="662"/>
        <v>0.4998205833603882</v>
      </c>
      <c r="L1630" s="2">
        <f t="shared" si="663"/>
        <v>0</v>
      </c>
      <c r="M1630" s="2">
        <f t="shared" si="664"/>
        <v>1.9838354151359316E-2</v>
      </c>
      <c r="N1630" s="63">
        <v>28111</v>
      </c>
      <c r="O1630" s="63">
        <v>29251</v>
      </c>
      <c r="P1630" s="63">
        <v>0</v>
      </c>
      <c r="Q1630" s="63">
        <v>907</v>
      </c>
      <c r="R1630" s="63">
        <v>168</v>
      </c>
      <c r="S1630" s="63">
        <v>86</v>
      </c>
      <c r="T1630" s="63">
        <v>0</v>
      </c>
      <c r="U1630" s="63">
        <v>0</v>
      </c>
      <c r="V1630" s="63">
        <v>0</v>
      </c>
      <c r="W1630" s="63">
        <v>0</v>
      </c>
      <c r="X1630" s="63">
        <v>0</v>
      </c>
      <c r="Y1630" s="63">
        <v>0</v>
      </c>
      <c r="Z1630" s="63">
        <v>0</v>
      </c>
      <c r="AA1630" s="63">
        <v>0</v>
      </c>
      <c r="AB1630" s="63">
        <v>0</v>
      </c>
      <c r="AC1630" s="63">
        <v>0</v>
      </c>
      <c r="AD1630" s="63">
        <v>0</v>
      </c>
      <c r="AE1630" s="63">
        <v>0</v>
      </c>
      <c r="AF1630" s="63">
        <v>0</v>
      </c>
      <c r="AG1630" s="63">
        <v>0</v>
      </c>
      <c r="AH1630" s="63">
        <v>0</v>
      </c>
      <c r="AI1630" s="63">
        <v>0</v>
      </c>
      <c r="AJ1630" s="63">
        <v>0</v>
      </c>
      <c r="AK1630" s="63">
        <v>0</v>
      </c>
      <c r="AL1630" s="63">
        <v>0</v>
      </c>
      <c r="AM1630" s="63">
        <v>0</v>
      </c>
      <c r="AN1630" s="63">
        <v>0</v>
      </c>
      <c r="AO1630" s="63">
        <v>0</v>
      </c>
      <c r="AP1630" s="63">
        <v>0</v>
      </c>
      <c r="AQ1630" s="63">
        <v>0</v>
      </c>
      <c r="AR1630" s="63">
        <v>0</v>
      </c>
      <c r="AS1630" s="63">
        <v>0</v>
      </c>
      <c r="AT1630" s="63">
        <v>0</v>
      </c>
      <c r="AU1630" s="63">
        <v>0</v>
      </c>
      <c r="AV1630" s="63">
        <v>0</v>
      </c>
      <c r="AW1630" s="63">
        <v>0</v>
      </c>
      <c r="AX1630" s="63">
        <v>0</v>
      </c>
      <c r="AY1630" s="63">
        <v>0</v>
      </c>
      <c r="BA1630" s="5">
        <f>IF(Q1630&gt;0,RANK(Q1630,(N1630:P1630,Q1630:AE1630)),0)</f>
        <v>3</v>
      </c>
      <c r="BB1630" s="5">
        <f>IF(R1630&gt;0,RANK(R1630,(N1630:P1630,Q1630:AE1630)),0)</f>
        <v>4</v>
      </c>
      <c r="BC1630" s="5">
        <f>IF(T1630&gt;0,RANK(T1630,(N1630:P1630,Q1630:AE1630)),0)</f>
        <v>0</v>
      </c>
      <c r="BD1630" s="5">
        <f>IF(S1630&gt;0,RANK(S1630,(N1630:P1630,Q1630:AE1630)),0)</f>
        <v>5</v>
      </c>
      <c r="BE1630" s="2">
        <f t="shared" si="665"/>
        <v>1.5498180202655367E-2</v>
      </c>
      <c r="BF1630" s="2">
        <f t="shared" si="666"/>
        <v>2.8706662337884253E-3</v>
      </c>
      <c r="BG1630" s="2">
        <f t="shared" si="667"/>
        <v>0</v>
      </c>
      <c r="BH1630" s="2">
        <f t="shared" si="668"/>
        <v>1.4695077149155032E-3</v>
      </c>
      <c r="BJ1630" t="s">
        <v>1678</v>
      </c>
      <c r="BK1630" t="s">
        <v>1212</v>
      </c>
      <c r="BL1630">
        <v>6</v>
      </c>
      <c r="BN1630" s="112">
        <v>29</v>
      </c>
      <c r="BO1630" s="114">
        <v>165</v>
      </c>
      <c r="BP1630" s="118">
        <f t="shared" si="648"/>
        <v>29165</v>
      </c>
      <c r="BQ1630" s="118">
        <f t="shared" si="647"/>
        <v>29165</v>
      </c>
      <c r="BR1630" s="5" t="s">
        <v>3151</v>
      </c>
      <c r="CC1630" s="63">
        <f t="shared" si="669"/>
        <v>58523</v>
      </c>
      <c r="CE1630" s="63">
        <v>0</v>
      </c>
    </row>
    <row r="1631" spans="1:83" ht="15" hidden="1" customHeight="1" outlineLevel="1">
      <c r="A1631" t="s">
        <v>878</v>
      </c>
      <c r="B1631" t="s">
        <v>1212</v>
      </c>
      <c r="C1631" s="1">
        <f t="shared" si="660"/>
        <v>15061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0</v>
      </c>
      <c r="G1631" s="129">
        <f t="shared" si="658"/>
        <v>8966</v>
      </c>
      <c r="H1631" s="134">
        <f t="shared" si="659"/>
        <v>0.59531239625522869</v>
      </c>
      <c r="I1631" s="2"/>
      <c r="J1631" s="2">
        <f t="shared" si="661"/>
        <v>0.19142155235376138</v>
      </c>
      <c r="K1631" s="2">
        <f t="shared" si="662"/>
        <v>0.78673394860899015</v>
      </c>
      <c r="L1631" s="2">
        <f t="shared" si="663"/>
        <v>0</v>
      </c>
      <c r="M1631" s="2">
        <f t="shared" si="664"/>
        <v>2.1844499037248499E-2</v>
      </c>
      <c r="N1631" s="63">
        <v>2883</v>
      </c>
      <c r="O1631" s="63">
        <v>11849</v>
      </c>
      <c r="P1631" s="63">
        <v>0</v>
      </c>
      <c r="Q1631" s="63">
        <v>278</v>
      </c>
      <c r="R1631" s="63">
        <v>20</v>
      </c>
      <c r="S1631" s="63">
        <v>29</v>
      </c>
      <c r="T1631" s="63">
        <v>0</v>
      </c>
      <c r="U1631" s="63">
        <v>0</v>
      </c>
      <c r="V1631" s="63">
        <v>0</v>
      </c>
      <c r="W1631" s="63">
        <v>2</v>
      </c>
      <c r="X1631" s="63">
        <v>0</v>
      </c>
      <c r="Y1631" s="63">
        <v>0</v>
      </c>
      <c r="Z1631" s="63">
        <v>0</v>
      </c>
      <c r="AA1631" s="63">
        <v>0</v>
      </c>
      <c r="AB1631" s="63">
        <v>0</v>
      </c>
      <c r="AC1631" s="63">
        <v>0</v>
      </c>
      <c r="AD1631" s="63">
        <v>0</v>
      </c>
      <c r="AE1631" s="63">
        <v>0</v>
      </c>
      <c r="AF1631" s="63">
        <v>0</v>
      </c>
      <c r="AG1631" s="63">
        <v>0</v>
      </c>
      <c r="AH1631" s="63">
        <v>0</v>
      </c>
      <c r="AI1631" s="63">
        <v>0</v>
      </c>
      <c r="AJ1631" s="63">
        <v>0</v>
      </c>
      <c r="AK1631" s="63">
        <v>0</v>
      </c>
      <c r="AL1631" s="63">
        <v>0</v>
      </c>
      <c r="AM1631" s="63">
        <v>0</v>
      </c>
      <c r="AN1631" s="63">
        <v>0</v>
      </c>
      <c r="AO1631" s="63">
        <v>0</v>
      </c>
      <c r="AP1631" s="63">
        <v>0</v>
      </c>
      <c r="AQ1631" s="63">
        <v>0</v>
      </c>
      <c r="AR1631" s="63">
        <v>0</v>
      </c>
      <c r="AS1631" s="63">
        <v>0</v>
      </c>
      <c r="AT1631" s="63">
        <v>0</v>
      </c>
      <c r="AU1631" s="63">
        <v>0</v>
      </c>
      <c r="AV1631" s="63">
        <v>0</v>
      </c>
      <c r="AW1631" s="63">
        <v>0</v>
      </c>
      <c r="AX1631" s="63">
        <v>0</v>
      </c>
      <c r="AY1631" s="63">
        <v>0</v>
      </c>
      <c r="BA1631" s="5">
        <f>IF(Q1631&gt;0,RANK(Q1631,(N1631:P1631,Q1631:AE1631)),0)</f>
        <v>3</v>
      </c>
      <c r="BB1631" s="5">
        <f>IF(R1631&gt;0,RANK(R1631,(N1631:P1631,Q1631:AE1631)),0)</f>
        <v>5</v>
      </c>
      <c r="BC1631" s="5">
        <f>IF(T1631&gt;0,RANK(T1631,(N1631:P1631,Q1631:AE1631)),0)</f>
        <v>0</v>
      </c>
      <c r="BD1631" s="5">
        <f>IF(S1631&gt;0,RANK(S1631,(N1631:P1631,Q1631:AE1631)),0)</f>
        <v>4</v>
      </c>
      <c r="BE1631" s="2">
        <f t="shared" si="665"/>
        <v>1.8458269703206957E-2</v>
      </c>
      <c r="BF1631" s="2">
        <f t="shared" si="666"/>
        <v>1.3279330721731625E-3</v>
      </c>
      <c r="BG1631" s="2">
        <f t="shared" si="667"/>
        <v>0</v>
      </c>
      <c r="BH1631" s="2">
        <f t="shared" si="668"/>
        <v>1.9255029546510856E-3</v>
      </c>
      <c r="BJ1631" t="s">
        <v>878</v>
      </c>
      <c r="BK1631" t="s">
        <v>1212</v>
      </c>
      <c r="BL1631">
        <v>7</v>
      </c>
      <c r="BN1631" s="112">
        <v>29</v>
      </c>
      <c r="BO1631" s="114">
        <v>167</v>
      </c>
      <c r="BP1631" s="118">
        <f t="shared" si="648"/>
        <v>29167</v>
      </c>
      <c r="BQ1631" s="118">
        <f t="shared" si="647"/>
        <v>29167</v>
      </c>
      <c r="BR1631" s="5" t="s">
        <v>3151</v>
      </c>
      <c r="CC1631" s="63">
        <f t="shared" si="669"/>
        <v>15061</v>
      </c>
      <c r="CE1631" s="63">
        <v>2</v>
      </c>
    </row>
    <row r="1632" spans="1:83" ht="15" hidden="1" customHeight="1" outlineLevel="1">
      <c r="A1632" t="s">
        <v>2086</v>
      </c>
      <c r="B1632" t="s">
        <v>1212</v>
      </c>
      <c r="C1632" s="1">
        <f t="shared" si="660"/>
        <v>14405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0</v>
      </c>
      <c r="G1632" s="129">
        <f t="shared" si="658"/>
        <v>6591</v>
      </c>
      <c r="H1632" s="134">
        <f t="shared" si="659"/>
        <v>0.45754946199236374</v>
      </c>
      <c r="I1632" s="2"/>
      <c r="J1632" s="2">
        <f t="shared" si="661"/>
        <v>0.2592849704963554</v>
      </c>
      <c r="K1632" s="2">
        <f t="shared" si="662"/>
        <v>0.71683443248871914</v>
      </c>
      <c r="L1632" s="2">
        <f t="shared" si="663"/>
        <v>0</v>
      </c>
      <c r="M1632" s="2">
        <f t="shared" si="664"/>
        <v>2.3880597014925509E-2</v>
      </c>
      <c r="N1632" s="63">
        <v>3735</v>
      </c>
      <c r="O1632" s="63">
        <v>10326</v>
      </c>
      <c r="P1632" s="63">
        <v>0</v>
      </c>
      <c r="Q1632" s="63">
        <v>285</v>
      </c>
      <c r="R1632" s="63">
        <v>36</v>
      </c>
      <c r="S1632" s="63">
        <v>23</v>
      </c>
      <c r="T1632" s="63">
        <v>0</v>
      </c>
      <c r="U1632" s="63">
        <v>0</v>
      </c>
      <c r="V1632" s="63">
        <v>0</v>
      </c>
      <c r="W1632" s="63">
        <v>0</v>
      </c>
      <c r="X1632" s="63">
        <v>0</v>
      </c>
      <c r="Y1632" s="63">
        <v>0</v>
      </c>
      <c r="Z1632" s="63">
        <v>0</v>
      </c>
      <c r="AA1632" s="63">
        <v>0</v>
      </c>
      <c r="AB1632" s="63">
        <v>0</v>
      </c>
      <c r="AC1632" s="63">
        <v>0</v>
      </c>
      <c r="AD1632" s="63">
        <v>0</v>
      </c>
      <c r="AE1632" s="63">
        <v>0</v>
      </c>
      <c r="AF1632" s="63">
        <v>0</v>
      </c>
      <c r="AG1632" s="63">
        <v>0</v>
      </c>
      <c r="AH1632" s="63">
        <v>0</v>
      </c>
      <c r="AI1632" s="63">
        <v>0</v>
      </c>
      <c r="AJ1632" s="63">
        <v>0</v>
      </c>
      <c r="AK1632" s="63">
        <v>0</v>
      </c>
      <c r="AL1632" s="63">
        <v>0</v>
      </c>
      <c r="AM1632" s="63">
        <v>0</v>
      </c>
      <c r="AN1632" s="63">
        <v>0</v>
      </c>
      <c r="AO1632" s="63">
        <v>0</v>
      </c>
      <c r="AP1632" s="63">
        <v>0</v>
      </c>
      <c r="AQ1632" s="63">
        <v>0</v>
      </c>
      <c r="AR1632" s="63">
        <v>0</v>
      </c>
      <c r="AS1632" s="63">
        <v>0</v>
      </c>
      <c r="AT1632" s="63">
        <v>0</v>
      </c>
      <c r="AU1632" s="63">
        <v>0</v>
      </c>
      <c r="AV1632" s="63">
        <v>0</v>
      </c>
      <c r="AW1632" s="63">
        <v>0</v>
      </c>
      <c r="AX1632" s="63">
        <v>0</v>
      </c>
      <c r="AY1632" s="63">
        <v>0</v>
      </c>
      <c r="BA1632" s="5">
        <f>IF(Q1632&gt;0,RANK(Q1632,(N1632:P1632,Q1632:AE1632)),0)</f>
        <v>3</v>
      </c>
      <c r="BB1632" s="5">
        <f>IF(R1632&gt;0,RANK(R1632,(N1632:P1632,Q1632:AE1632)),0)</f>
        <v>4</v>
      </c>
      <c r="BC1632" s="5">
        <f>IF(T1632&gt;0,RANK(T1632,(N1632:P1632,Q1632:AE1632)),0)</f>
        <v>0</v>
      </c>
      <c r="BD1632" s="5">
        <f>IF(S1632&gt;0,RANK(S1632,(N1632:P1632,Q1632:AE1632)),0)</f>
        <v>5</v>
      </c>
      <c r="BE1632" s="2">
        <f t="shared" si="665"/>
        <v>1.9784796945505032E-2</v>
      </c>
      <c r="BF1632" s="2">
        <f t="shared" si="666"/>
        <v>2.4991322457480042E-3</v>
      </c>
      <c r="BG1632" s="2">
        <f t="shared" si="667"/>
        <v>0</v>
      </c>
      <c r="BH1632" s="2">
        <f t="shared" si="668"/>
        <v>1.596667823672336E-3</v>
      </c>
      <c r="BJ1632" t="s">
        <v>2086</v>
      </c>
      <c r="BK1632" t="s">
        <v>1212</v>
      </c>
      <c r="BL1632">
        <v>4</v>
      </c>
      <c r="BN1632" s="112">
        <v>29</v>
      </c>
      <c r="BO1632" s="114">
        <v>169</v>
      </c>
      <c r="BP1632" s="118">
        <f t="shared" si="648"/>
        <v>29169</v>
      </c>
      <c r="BQ1632" s="118">
        <f t="shared" si="647"/>
        <v>29169</v>
      </c>
      <c r="BR1632" s="5" t="s">
        <v>3151</v>
      </c>
      <c r="CC1632" s="63">
        <f t="shared" si="669"/>
        <v>14405</v>
      </c>
      <c r="CD1632" s="130"/>
      <c r="CE1632" s="63">
        <v>0</v>
      </c>
    </row>
    <row r="1633" spans="1:83" ht="15" hidden="1" customHeight="1" outlineLevel="1">
      <c r="A1633" t="s">
        <v>954</v>
      </c>
      <c r="B1633" t="s">
        <v>1212</v>
      </c>
      <c r="C1633" s="1">
        <f t="shared" si="660"/>
        <v>2362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0</v>
      </c>
      <c r="G1633" s="129">
        <f t="shared" si="658"/>
        <v>1623</v>
      </c>
      <c r="H1633" s="134">
        <f t="shared" si="659"/>
        <v>0.68712955122777308</v>
      </c>
      <c r="I1633" s="2"/>
      <c r="J1633" s="2">
        <f t="shared" si="661"/>
        <v>0.15283657917019475</v>
      </c>
      <c r="K1633" s="2">
        <f t="shared" si="662"/>
        <v>0.83996613039796786</v>
      </c>
      <c r="L1633" s="2">
        <f t="shared" si="663"/>
        <v>0</v>
      </c>
      <c r="M1633" s="2">
        <f t="shared" si="664"/>
        <v>7.1972904318373665E-3</v>
      </c>
      <c r="N1633" s="63">
        <v>361</v>
      </c>
      <c r="O1633" s="63">
        <v>1984</v>
      </c>
      <c r="P1633" s="63">
        <v>0</v>
      </c>
      <c r="Q1633" s="63">
        <v>13</v>
      </c>
      <c r="R1633" s="63">
        <v>0</v>
      </c>
      <c r="S1633" s="63">
        <v>3</v>
      </c>
      <c r="T1633" s="63">
        <v>0</v>
      </c>
      <c r="U1633" s="63">
        <v>0</v>
      </c>
      <c r="V1633" s="63">
        <v>0</v>
      </c>
      <c r="W1633" s="63">
        <v>1</v>
      </c>
      <c r="X1633" s="63">
        <v>0</v>
      </c>
      <c r="Y1633" s="63">
        <v>0</v>
      </c>
      <c r="Z1633" s="63">
        <v>0</v>
      </c>
      <c r="AA1633" s="63">
        <v>0</v>
      </c>
      <c r="AB1633" s="63">
        <v>0</v>
      </c>
      <c r="AC1633" s="63">
        <v>0</v>
      </c>
      <c r="AD1633" s="63">
        <v>0</v>
      </c>
      <c r="AE1633" s="63">
        <v>0</v>
      </c>
      <c r="AF1633" s="63">
        <v>0</v>
      </c>
      <c r="AG1633" s="63">
        <v>0</v>
      </c>
      <c r="AH1633" s="63">
        <v>0</v>
      </c>
      <c r="AI1633" s="63">
        <v>0</v>
      </c>
      <c r="AJ1633" s="63">
        <v>0</v>
      </c>
      <c r="AK1633" s="63">
        <v>0</v>
      </c>
      <c r="AL1633" s="63">
        <v>0</v>
      </c>
      <c r="AM1633" s="63">
        <v>0</v>
      </c>
      <c r="AN1633" s="63">
        <v>0</v>
      </c>
      <c r="AO1633" s="63">
        <v>0</v>
      </c>
      <c r="AP1633" s="63">
        <v>0</v>
      </c>
      <c r="AQ1633" s="63">
        <v>0</v>
      </c>
      <c r="AR1633" s="63">
        <v>0</v>
      </c>
      <c r="AS1633" s="63">
        <v>0</v>
      </c>
      <c r="AT1633" s="63">
        <v>0</v>
      </c>
      <c r="AU1633" s="63">
        <v>0</v>
      </c>
      <c r="AV1633" s="63">
        <v>0</v>
      </c>
      <c r="AW1633" s="63">
        <v>0</v>
      </c>
      <c r="AX1633" s="63">
        <v>0</v>
      </c>
      <c r="AY1633" s="63">
        <v>0</v>
      </c>
      <c r="BA1633" s="5">
        <f>IF(Q1633&gt;0,RANK(Q1633,(N1633:P1633,Q1633:AE1633)),0)</f>
        <v>3</v>
      </c>
      <c r="BB1633" s="5">
        <f>IF(R1633&gt;0,RANK(R1633,(N1633:P1633,Q1633:AE1633)),0)</f>
        <v>0</v>
      </c>
      <c r="BC1633" s="5">
        <f>IF(T1633&gt;0,RANK(T1633,(N1633:P1633,Q1633:AE1633)),0)</f>
        <v>0</v>
      </c>
      <c r="BD1633" s="5">
        <f>IF(S1633&gt;0,RANK(S1633,(N1633:P1633,Q1633:AE1633)),0)</f>
        <v>4</v>
      </c>
      <c r="BE1633" s="2">
        <f t="shared" si="665"/>
        <v>5.5038103302286201E-3</v>
      </c>
      <c r="BF1633" s="2">
        <f t="shared" si="666"/>
        <v>0</v>
      </c>
      <c r="BG1633" s="2">
        <f t="shared" si="667"/>
        <v>0</v>
      </c>
      <c r="BH1633" s="2">
        <f t="shared" si="668"/>
        <v>1.2701100762066045E-3</v>
      </c>
      <c r="BJ1633" t="s">
        <v>954</v>
      </c>
      <c r="BK1633" t="s">
        <v>1212</v>
      </c>
      <c r="BL1633">
        <v>6</v>
      </c>
      <c r="BN1633" s="112">
        <v>29</v>
      </c>
      <c r="BO1633" s="114">
        <v>171</v>
      </c>
      <c r="BP1633" s="118">
        <f t="shared" si="648"/>
        <v>29171</v>
      </c>
      <c r="BQ1633" s="118">
        <f t="shared" si="647"/>
        <v>29171</v>
      </c>
      <c r="BR1633" s="5" t="s">
        <v>3151</v>
      </c>
      <c r="CC1633" s="63">
        <f t="shared" si="669"/>
        <v>2362</v>
      </c>
      <c r="CE1633" s="63">
        <v>1</v>
      </c>
    </row>
    <row r="1634" spans="1:83" ht="15" hidden="1" customHeight="1" outlineLevel="1">
      <c r="A1634" t="s">
        <v>1528</v>
      </c>
      <c r="B1634" t="s">
        <v>1212</v>
      </c>
      <c r="C1634" s="1">
        <f t="shared" si="660"/>
        <v>5672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29">
        <f t="shared" si="658"/>
        <v>3191</v>
      </c>
      <c r="H1634" s="134">
        <f t="shared" si="659"/>
        <v>0.56258815232722148</v>
      </c>
      <c r="I1634" s="2"/>
      <c r="J1634" s="2">
        <f t="shared" si="661"/>
        <v>0.21244710860366714</v>
      </c>
      <c r="K1634" s="2">
        <f t="shared" si="662"/>
        <v>0.77503526093088859</v>
      </c>
      <c r="L1634" s="2">
        <f t="shared" si="663"/>
        <v>0</v>
      </c>
      <c r="M1634" s="2">
        <f t="shared" si="664"/>
        <v>1.2517630465444296E-2</v>
      </c>
      <c r="N1634" s="63">
        <v>1205</v>
      </c>
      <c r="O1634" s="63">
        <v>4396</v>
      </c>
      <c r="P1634" s="63">
        <v>0</v>
      </c>
      <c r="Q1634" s="63">
        <v>51</v>
      </c>
      <c r="R1634" s="63">
        <v>7</v>
      </c>
      <c r="S1634" s="63">
        <v>3</v>
      </c>
      <c r="T1634" s="63">
        <v>0</v>
      </c>
      <c r="U1634" s="63">
        <v>0</v>
      </c>
      <c r="V1634" s="63">
        <v>0</v>
      </c>
      <c r="W1634" s="63">
        <v>10</v>
      </c>
      <c r="X1634" s="63">
        <v>0</v>
      </c>
      <c r="Y1634" s="63">
        <v>0</v>
      </c>
      <c r="Z1634" s="63">
        <v>0</v>
      </c>
      <c r="AA1634" s="63">
        <v>0</v>
      </c>
      <c r="AB1634" s="63">
        <v>0</v>
      </c>
      <c r="AC1634" s="63">
        <v>0</v>
      </c>
      <c r="AD1634" s="63">
        <v>0</v>
      </c>
      <c r="AE1634" s="63">
        <v>0</v>
      </c>
      <c r="AF1634" s="63">
        <v>0</v>
      </c>
      <c r="AG1634" s="63">
        <v>0</v>
      </c>
      <c r="AH1634" s="63">
        <v>0</v>
      </c>
      <c r="AI1634" s="63">
        <v>0</v>
      </c>
      <c r="AJ1634" s="63">
        <v>0</v>
      </c>
      <c r="AK1634" s="63">
        <v>0</v>
      </c>
      <c r="AL1634" s="63">
        <v>0</v>
      </c>
      <c r="AM1634" s="63">
        <v>0</v>
      </c>
      <c r="AN1634" s="63">
        <v>0</v>
      </c>
      <c r="AO1634" s="63">
        <v>0</v>
      </c>
      <c r="AP1634" s="63">
        <v>0</v>
      </c>
      <c r="AQ1634" s="63">
        <v>0</v>
      </c>
      <c r="AR1634" s="63">
        <v>0</v>
      </c>
      <c r="AS1634" s="63">
        <v>0</v>
      </c>
      <c r="AT1634" s="63">
        <v>0</v>
      </c>
      <c r="AU1634" s="63">
        <v>0</v>
      </c>
      <c r="AV1634" s="63">
        <v>0</v>
      </c>
      <c r="AW1634" s="63">
        <v>0</v>
      </c>
      <c r="AX1634" s="63">
        <v>0</v>
      </c>
      <c r="AY1634" s="63">
        <v>0</v>
      </c>
      <c r="BA1634" s="5">
        <f>IF(Q1634&gt;0,RANK(Q1634,(N1634:P1634,Q1634:AE1634)),0)</f>
        <v>3</v>
      </c>
      <c r="BB1634" s="5">
        <f>IF(R1634&gt;0,RANK(R1634,(N1634:P1634,Q1634:AE1634)),0)</f>
        <v>5</v>
      </c>
      <c r="BC1634" s="5">
        <f>IF(T1634&gt;0,RANK(T1634,(N1634:P1634,Q1634:AE1634)),0)</f>
        <v>0</v>
      </c>
      <c r="BD1634" s="5">
        <f>IF(S1634&gt;0,RANK(S1634,(N1634:P1634,Q1634:AE1634)),0)</f>
        <v>6</v>
      </c>
      <c r="BE1634" s="2">
        <f t="shared" si="665"/>
        <v>8.9915373765867418E-3</v>
      </c>
      <c r="BF1634" s="2">
        <f t="shared" si="666"/>
        <v>1.2341325811001411E-3</v>
      </c>
      <c r="BG1634" s="2">
        <f t="shared" si="667"/>
        <v>0</v>
      </c>
      <c r="BH1634" s="2">
        <f t="shared" si="668"/>
        <v>5.2891396332863192E-4</v>
      </c>
      <c r="BJ1634" t="s">
        <v>1528</v>
      </c>
      <c r="BK1634" t="s">
        <v>1212</v>
      </c>
      <c r="BL1634">
        <v>6</v>
      </c>
      <c r="BN1634" s="112">
        <v>29</v>
      </c>
      <c r="BO1634" s="114">
        <v>173</v>
      </c>
      <c r="BP1634" s="118">
        <f t="shared" si="648"/>
        <v>29173</v>
      </c>
      <c r="BQ1634" s="118">
        <f t="shared" si="647"/>
        <v>29173</v>
      </c>
      <c r="BR1634" s="5" t="s">
        <v>3151</v>
      </c>
      <c r="CC1634" s="63">
        <f t="shared" si="669"/>
        <v>5672</v>
      </c>
      <c r="CD1634" s="130"/>
      <c r="CE1634" s="63">
        <v>10</v>
      </c>
    </row>
    <row r="1635" spans="1:83" ht="15" hidden="1" customHeight="1" outlineLevel="1">
      <c r="A1635" t="s">
        <v>1459</v>
      </c>
      <c r="B1635" t="s">
        <v>1212</v>
      </c>
      <c r="C1635" s="1">
        <f t="shared" si="660"/>
        <v>10757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29">
        <f t="shared" si="658"/>
        <v>5533</v>
      </c>
      <c r="H1635" s="134">
        <f t="shared" si="659"/>
        <v>0.51436274054104303</v>
      </c>
      <c r="I1635" s="2"/>
      <c r="J1635" s="2">
        <f t="shared" si="661"/>
        <v>0.23101236404201916</v>
      </c>
      <c r="K1635" s="2">
        <f t="shared" si="662"/>
        <v>0.74537510458306222</v>
      </c>
      <c r="L1635" s="2">
        <f t="shared" si="663"/>
        <v>0</v>
      </c>
      <c r="M1635" s="2">
        <f t="shared" si="664"/>
        <v>2.3612531374918588E-2</v>
      </c>
      <c r="N1635" s="63">
        <v>2485</v>
      </c>
      <c r="O1635" s="63">
        <v>8018</v>
      </c>
      <c r="P1635" s="63">
        <v>0</v>
      </c>
      <c r="Q1635" s="63">
        <v>200</v>
      </c>
      <c r="R1635" s="63">
        <v>25</v>
      </c>
      <c r="S1635" s="63">
        <v>14</v>
      </c>
      <c r="T1635" s="63">
        <v>0</v>
      </c>
      <c r="U1635" s="63">
        <v>0</v>
      </c>
      <c r="V1635" s="63">
        <v>0</v>
      </c>
      <c r="W1635" s="63">
        <v>15</v>
      </c>
      <c r="X1635" s="63">
        <v>0</v>
      </c>
      <c r="Y1635" s="63">
        <v>0</v>
      </c>
      <c r="Z1635" s="63">
        <v>0</v>
      </c>
      <c r="AA1635" s="63">
        <v>0</v>
      </c>
      <c r="AB1635" s="63">
        <v>0</v>
      </c>
      <c r="AC1635" s="63">
        <v>0</v>
      </c>
      <c r="AD1635" s="63">
        <v>0</v>
      </c>
      <c r="AE1635" s="63">
        <v>0</v>
      </c>
      <c r="AF1635" s="63">
        <v>0</v>
      </c>
      <c r="AG1635" s="63">
        <v>0</v>
      </c>
      <c r="AH1635" s="63">
        <v>0</v>
      </c>
      <c r="AI1635" s="63">
        <v>0</v>
      </c>
      <c r="AJ1635" s="63">
        <v>0</v>
      </c>
      <c r="AK1635" s="63">
        <v>0</v>
      </c>
      <c r="AL1635" s="63">
        <v>0</v>
      </c>
      <c r="AM1635" s="63">
        <v>0</v>
      </c>
      <c r="AN1635" s="63">
        <v>0</v>
      </c>
      <c r="AO1635" s="63">
        <v>0</v>
      </c>
      <c r="AP1635" s="63">
        <v>0</v>
      </c>
      <c r="AQ1635" s="63">
        <v>0</v>
      </c>
      <c r="AR1635" s="63">
        <v>0</v>
      </c>
      <c r="AS1635" s="63">
        <v>0</v>
      </c>
      <c r="AT1635" s="63">
        <v>0</v>
      </c>
      <c r="AU1635" s="63">
        <v>0</v>
      </c>
      <c r="AV1635" s="63">
        <v>0</v>
      </c>
      <c r="AW1635" s="63">
        <v>0</v>
      </c>
      <c r="AX1635" s="63">
        <v>0</v>
      </c>
      <c r="AY1635" s="63">
        <v>0</v>
      </c>
      <c r="BA1635" s="5">
        <f>IF(Q1635&gt;0,RANK(Q1635,(N1635:P1635,Q1635:AE1635)),0)</f>
        <v>3</v>
      </c>
      <c r="BB1635" s="5">
        <f>IF(R1635&gt;0,RANK(R1635,(N1635:P1635,Q1635:AE1635)),0)</f>
        <v>4</v>
      </c>
      <c r="BC1635" s="5">
        <f>IF(T1635&gt;0,RANK(T1635,(N1635:P1635,Q1635:AE1635)),0)</f>
        <v>0</v>
      </c>
      <c r="BD1635" s="5">
        <f>IF(S1635&gt;0,RANK(S1635,(N1635:P1635,Q1635:AE1635)),0)</f>
        <v>6</v>
      </c>
      <c r="BE1635" s="2">
        <f t="shared" si="665"/>
        <v>1.859254438969973E-2</v>
      </c>
      <c r="BF1635" s="2">
        <f t="shared" si="666"/>
        <v>2.3240680487124662E-3</v>
      </c>
      <c r="BG1635" s="2">
        <f t="shared" si="667"/>
        <v>0</v>
      </c>
      <c r="BH1635" s="2">
        <f t="shared" si="668"/>
        <v>1.3014781072789811E-3</v>
      </c>
      <c r="BJ1635" t="s">
        <v>1459</v>
      </c>
      <c r="BK1635" t="s">
        <v>1212</v>
      </c>
      <c r="BL1635">
        <v>4</v>
      </c>
      <c r="BN1635" s="112">
        <v>29</v>
      </c>
      <c r="BO1635" s="114">
        <v>175</v>
      </c>
      <c r="BP1635" s="118">
        <f t="shared" si="648"/>
        <v>29175</v>
      </c>
      <c r="BQ1635" s="118">
        <f t="shared" ref="BQ1635:BQ1698" si="670">BP1635</f>
        <v>29175</v>
      </c>
      <c r="BR1635" s="5" t="s">
        <v>3151</v>
      </c>
      <c r="CC1635" s="63">
        <f t="shared" si="669"/>
        <v>10757</v>
      </c>
      <c r="CE1635" s="63">
        <v>15</v>
      </c>
    </row>
    <row r="1636" spans="1:83" ht="15" hidden="1" customHeight="1" outlineLevel="1">
      <c r="A1636" t="s">
        <v>2936</v>
      </c>
      <c r="B1636" t="s">
        <v>1212</v>
      </c>
      <c r="C1636" s="1">
        <f t="shared" si="660"/>
        <v>11654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0</v>
      </c>
      <c r="G1636" s="129">
        <f t="shared" si="658"/>
        <v>5221</v>
      </c>
      <c r="H1636" s="134">
        <f t="shared" si="659"/>
        <v>0.44800068645958468</v>
      </c>
      <c r="I1636" s="2"/>
      <c r="J1636" s="2">
        <f t="shared" si="661"/>
        <v>0.26660374120473657</v>
      </c>
      <c r="K1636" s="2">
        <f t="shared" si="662"/>
        <v>0.71460442766432131</v>
      </c>
      <c r="L1636" s="2">
        <f t="shared" si="663"/>
        <v>0</v>
      </c>
      <c r="M1636" s="2">
        <f t="shared" si="664"/>
        <v>1.8791831130942072E-2</v>
      </c>
      <c r="N1636" s="63">
        <v>3107</v>
      </c>
      <c r="O1636" s="63">
        <v>8328</v>
      </c>
      <c r="P1636" s="63">
        <v>0</v>
      </c>
      <c r="Q1636" s="63">
        <v>144</v>
      </c>
      <c r="R1636" s="63">
        <v>28</v>
      </c>
      <c r="S1636" s="63">
        <v>21</v>
      </c>
      <c r="T1636" s="63">
        <v>0</v>
      </c>
      <c r="U1636" s="63">
        <v>0</v>
      </c>
      <c r="V1636" s="63">
        <v>0</v>
      </c>
      <c r="W1636" s="63">
        <v>26</v>
      </c>
      <c r="X1636" s="63">
        <v>0</v>
      </c>
      <c r="Y1636" s="63">
        <v>0</v>
      </c>
      <c r="Z1636" s="63">
        <v>0</v>
      </c>
      <c r="AA1636" s="63">
        <v>0</v>
      </c>
      <c r="AB1636" s="63">
        <v>0</v>
      </c>
      <c r="AC1636" s="63">
        <v>0</v>
      </c>
      <c r="AD1636" s="63">
        <v>0</v>
      </c>
      <c r="AE1636" s="63">
        <v>0</v>
      </c>
      <c r="AF1636" s="63">
        <v>0</v>
      </c>
      <c r="AG1636" s="63">
        <v>0</v>
      </c>
      <c r="AH1636" s="63">
        <v>0</v>
      </c>
      <c r="AI1636" s="63">
        <v>0</v>
      </c>
      <c r="AJ1636" s="63">
        <v>0</v>
      </c>
      <c r="AK1636" s="63">
        <v>0</v>
      </c>
      <c r="AL1636" s="63">
        <v>0</v>
      </c>
      <c r="AM1636" s="63">
        <v>0</v>
      </c>
      <c r="AN1636" s="63">
        <v>0</v>
      </c>
      <c r="AO1636" s="63">
        <v>0</v>
      </c>
      <c r="AP1636" s="63">
        <v>0</v>
      </c>
      <c r="AQ1636" s="63">
        <v>0</v>
      </c>
      <c r="AR1636" s="63">
        <v>0</v>
      </c>
      <c r="AS1636" s="63">
        <v>0</v>
      </c>
      <c r="AT1636" s="63">
        <v>0</v>
      </c>
      <c r="AU1636" s="63">
        <v>0</v>
      </c>
      <c r="AV1636" s="63">
        <v>0</v>
      </c>
      <c r="AW1636" s="63">
        <v>0</v>
      </c>
      <c r="AX1636" s="63">
        <v>0</v>
      </c>
      <c r="AY1636" s="63">
        <v>0</v>
      </c>
      <c r="BA1636" s="5">
        <f>IF(Q1636&gt;0,RANK(Q1636,(N1636:P1636,Q1636:AE1636)),0)</f>
        <v>3</v>
      </c>
      <c r="BB1636" s="5">
        <f>IF(R1636&gt;0,RANK(R1636,(N1636:P1636,Q1636:AE1636)),0)</f>
        <v>4</v>
      </c>
      <c r="BC1636" s="5">
        <f>IF(T1636&gt;0,RANK(T1636,(N1636:P1636,Q1636:AE1636)),0)</f>
        <v>0</v>
      </c>
      <c r="BD1636" s="5">
        <f>IF(S1636&gt;0,RANK(S1636,(N1636:P1636,Q1636:AE1636)),0)</f>
        <v>6</v>
      </c>
      <c r="BE1636" s="2">
        <f t="shared" si="665"/>
        <v>1.2356272524455123E-2</v>
      </c>
      <c r="BF1636" s="2">
        <f t="shared" si="666"/>
        <v>2.4026085464218293E-3</v>
      </c>
      <c r="BG1636" s="2">
        <f t="shared" si="667"/>
        <v>0</v>
      </c>
      <c r="BH1636" s="2">
        <f t="shared" si="668"/>
        <v>1.801956409816372E-3</v>
      </c>
      <c r="BJ1636" t="s">
        <v>2936</v>
      </c>
      <c r="BK1636" t="s">
        <v>1212</v>
      </c>
      <c r="BL1636">
        <v>5</v>
      </c>
      <c r="BN1636" s="112">
        <v>29</v>
      </c>
      <c r="BO1636" s="114">
        <v>177</v>
      </c>
      <c r="BP1636" s="118">
        <f t="shared" si="648"/>
        <v>29177</v>
      </c>
      <c r="BQ1636" s="118">
        <f t="shared" si="670"/>
        <v>29177</v>
      </c>
      <c r="BR1636" s="5" t="s">
        <v>3151</v>
      </c>
      <c r="CC1636" s="63">
        <f t="shared" si="669"/>
        <v>11654</v>
      </c>
      <c r="CD1636" s="130"/>
      <c r="CE1636" s="63">
        <v>26</v>
      </c>
    </row>
    <row r="1637" spans="1:83" ht="15" hidden="1" customHeight="1" outlineLevel="1">
      <c r="A1637" t="s">
        <v>1349</v>
      </c>
      <c r="B1637" t="s">
        <v>1212</v>
      </c>
      <c r="C1637" s="1">
        <f t="shared" si="660"/>
        <v>3298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0</v>
      </c>
      <c r="G1637" s="129">
        <f t="shared" si="658"/>
        <v>2204</v>
      </c>
      <c r="H1637" s="134">
        <f t="shared" si="659"/>
        <v>0.66828380836870827</v>
      </c>
      <c r="I1637" s="2"/>
      <c r="J1637" s="2">
        <f t="shared" si="661"/>
        <v>0.16040024257125532</v>
      </c>
      <c r="K1637" s="2">
        <f t="shared" si="662"/>
        <v>0.82868405093996367</v>
      </c>
      <c r="L1637" s="2">
        <f t="shared" si="663"/>
        <v>0</v>
      </c>
      <c r="M1637" s="2">
        <f t="shared" si="664"/>
        <v>1.0915706488781041E-2</v>
      </c>
      <c r="N1637" s="63">
        <v>529</v>
      </c>
      <c r="O1637" s="63">
        <v>2733</v>
      </c>
      <c r="P1637" s="63">
        <v>0</v>
      </c>
      <c r="Q1637" s="63">
        <v>24</v>
      </c>
      <c r="R1637" s="63">
        <v>8</v>
      </c>
      <c r="S1637" s="63">
        <v>4</v>
      </c>
      <c r="T1637" s="63">
        <v>0</v>
      </c>
      <c r="U1637" s="63">
        <v>0</v>
      </c>
      <c r="V1637" s="63">
        <v>0</v>
      </c>
      <c r="W1637" s="63">
        <v>0</v>
      </c>
      <c r="X1637" s="63">
        <v>0</v>
      </c>
      <c r="Y1637" s="63">
        <v>0</v>
      </c>
      <c r="Z1637" s="63">
        <v>0</v>
      </c>
      <c r="AA1637" s="63">
        <v>0</v>
      </c>
      <c r="AB1637" s="63">
        <v>0</v>
      </c>
      <c r="AC1637" s="63">
        <v>0</v>
      </c>
      <c r="AD1637" s="63">
        <v>0</v>
      </c>
      <c r="AE1637" s="63">
        <v>0</v>
      </c>
      <c r="AF1637" s="63">
        <v>0</v>
      </c>
      <c r="AG1637" s="63">
        <v>0</v>
      </c>
      <c r="AH1637" s="63">
        <v>0</v>
      </c>
      <c r="AI1637" s="63">
        <v>0</v>
      </c>
      <c r="AJ1637" s="63">
        <v>0</v>
      </c>
      <c r="AK1637" s="63">
        <v>0</v>
      </c>
      <c r="AL1637" s="63">
        <v>0</v>
      </c>
      <c r="AM1637" s="63">
        <v>0</v>
      </c>
      <c r="AN1637" s="63">
        <v>0</v>
      </c>
      <c r="AO1637" s="63">
        <v>0</v>
      </c>
      <c r="AP1637" s="63">
        <v>0</v>
      </c>
      <c r="AQ1637" s="63">
        <v>0</v>
      </c>
      <c r="AR1637" s="63">
        <v>0</v>
      </c>
      <c r="AS1637" s="63">
        <v>0</v>
      </c>
      <c r="AT1637" s="63">
        <v>0</v>
      </c>
      <c r="AU1637" s="63">
        <v>0</v>
      </c>
      <c r="AV1637" s="63">
        <v>0</v>
      </c>
      <c r="AW1637" s="63">
        <v>0</v>
      </c>
      <c r="AX1637" s="63">
        <v>0</v>
      </c>
      <c r="AY1637" s="63">
        <v>0</v>
      </c>
      <c r="BA1637" s="5">
        <f>IF(Q1637&gt;0,RANK(Q1637,(N1637:P1637,Q1637:AE1637)),0)</f>
        <v>3</v>
      </c>
      <c r="BB1637" s="5">
        <f>IF(R1637&gt;0,RANK(R1637,(N1637:P1637,Q1637:AE1637)),0)</f>
        <v>4</v>
      </c>
      <c r="BC1637" s="5">
        <f>IF(T1637&gt;0,RANK(T1637,(N1637:P1637,Q1637:AE1637)),0)</f>
        <v>0</v>
      </c>
      <c r="BD1637" s="5">
        <f>IF(S1637&gt;0,RANK(S1637,(N1637:P1637,Q1637:AE1637)),0)</f>
        <v>5</v>
      </c>
      <c r="BE1637" s="2">
        <f t="shared" si="665"/>
        <v>7.2771376591873865E-3</v>
      </c>
      <c r="BF1637" s="2">
        <f t="shared" si="666"/>
        <v>2.4257125530624622E-3</v>
      </c>
      <c r="BG1637" s="2">
        <f t="shared" si="667"/>
        <v>0</v>
      </c>
      <c r="BH1637" s="2">
        <f t="shared" si="668"/>
        <v>1.2128562765312311E-3</v>
      </c>
      <c r="BJ1637" t="s">
        <v>1349</v>
      </c>
      <c r="BK1637" t="s">
        <v>1212</v>
      </c>
      <c r="BL1637">
        <v>8</v>
      </c>
      <c r="BN1637" s="112">
        <v>29</v>
      </c>
      <c r="BO1637" s="114">
        <v>179</v>
      </c>
      <c r="BP1637" s="118">
        <f t="shared" si="648"/>
        <v>29179</v>
      </c>
      <c r="BQ1637" s="118">
        <f t="shared" si="670"/>
        <v>29179</v>
      </c>
      <c r="BR1637" s="5" t="s">
        <v>3151</v>
      </c>
      <c r="CC1637" s="63">
        <f t="shared" si="669"/>
        <v>3298</v>
      </c>
      <c r="CE1637" s="63">
        <v>0</v>
      </c>
    </row>
    <row r="1638" spans="1:83" ht="15" hidden="1" customHeight="1" outlineLevel="1">
      <c r="A1638" t="s">
        <v>3166</v>
      </c>
      <c r="B1638" t="s">
        <v>1212</v>
      </c>
      <c r="C1638" s="1">
        <f t="shared" si="660"/>
        <v>5716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0</v>
      </c>
      <c r="G1638" s="129">
        <f t="shared" si="658"/>
        <v>4005</v>
      </c>
      <c r="H1638" s="134">
        <f t="shared" si="659"/>
        <v>0.70066480055983205</v>
      </c>
      <c r="I1638" s="2"/>
      <c r="J1638" s="2">
        <f t="shared" si="661"/>
        <v>0.14573128061581525</v>
      </c>
      <c r="K1638" s="2">
        <f t="shared" si="662"/>
        <v>0.84639608117564735</v>
      </c>
      <c r="L1638" s="2">
        <f t="shared" si="663"/>
        <v>0</v>
      </c>
      <c r="M1638" s="2">
        <f t="shared" si="664"/>
        <v>7.8726382085373414E-3</v>
      </c>
      <c r="N1638" s="63">
        <v>833</v>
      </c>
      <c r="O1638" s="63">
        <v>4838</v>
      </c>
      <c r="P1638" s="63">
        <v>0</v>
      </c>
      <c r="Q1638" s="63">
        <v>34</v>
      </c>
      <c r="R1638" s="63">
        <v>7</v>
      </c>
      <c r="S1638" s="63">
        <v>4</v>
      </c>
      <c r="T1638" s="63">
        <v>0</v>
      </c>
      <c r="U1638" s="63">
        <v>0</v>
      </c>
      <c r="V1638" s="63">
        <v>0</v>
      </c>
      <c r="W1638" s="63">
        <v>0</v>
      </c>
      <c r="X1638" s="63">
        <v>0</v>
      </c>
      <c r="Y1638" s="63">
        <v>0</v>
      </c>
      <c r="Z1638" s="63">
        <v>0</v>
      </c>
      <c r="AA1638" s="63">
        <v>0</v>
      </c>
      <c r="AB1638" s="63">
        <v>0</v>
      </c>
      <c r="AC1638" s="63">
        <v>0</v>
      </c>
      <c r="AD1638" s="63">
        <v>0</v>
      </c>
      <c r="AE1638" s="63">
        <v>0</v>
      </c>
      <c r="AF1638" s="63">
        <v>0</v>
      </c>
      <c r="AG1638" s="63">
        <v>0</v>
      </c>
      <c r="AH1638" s="63">
        <v>0</v>
      </c>
      <c r="AI1638" s="63">
        <v>0</v>
      </c>
      <c r="AJ1638" s="63">
        <v>0</v>
      </c>
      <c r="AK1638" s="63">
        <v>0</v>
      </c>
      <c r="AL1638" s="63">
        <v>0</v>
      </c>
      <c r="AM1638" s="63">
        <v>0</v>
      </c>
      <c r="AN1638" s="63">
        <v>0</v>
      </c>
      <c r="AO1638" s="63">
        <v>0</v>
      </c>
      <c r="AP1638" s="63">
        <v>0</v>
      </c>
      <c r="AQ1638" s="63">
        <v>0</v>
      </c>
      <c r="AR1638" s="63">
        <v>0</v>
      </c>
      <c r="AS1638" s="63">
        <v>0</v>
      </c>
      <c r="AT1638" s="63">
        <v>0</v>
      </c>
      <c r="AU1638" s="63">
        <v>0</v>
      </c>
      <c r="AV1638" s="63">
        <v>0</v>
      </c>
      <c r="AW1638" s="63">
        <v>0</v>
      </c>
      <c r="AX1638" s="63">
        <v>0</v>
      </c>
      <c r="AY1638" s="63">
        <v>0</v>
      </c>
      <c r="BA1638" s="5">
        <f>IF(Q1638&gt;0,RANK(Q1638,(N1638:P1638,Q1638:AE1638)),0)</f>
        <v>3</v>
      </c>
      <c r="BB1638" s="5">
        <f>IF(R1638&gt;0,RANK(R1638,(N1638:P1638,Q1638:AE1638)),0)</f>
        <v>4</v>
      </c>
      <c r="BC1638" s="5">
        <f>IF(T1638&gt;0,RANK(T1638,(N1638:P1638,Q1638:AE1638)),0)</f>
        <v>0</v>
      </c>
      <c r="BD1638" s="5">
        <f>IF(S1638&gt;0,RANK(S1638,(N1638:P1638,Q1638:AE1638)),0)</f>
        <v>5</v>
      </c>
      <c r="BE1638" s="2">
        <f t="shared" si="665"/>
        <v>5.9482155353393984E-3</v>
      </c>
      <c r="BF1638" s="2">
        <f t="shared" si="666"/>
        <v>1.2246326102169349E-3</v>
      </c>
      <c r="BG1638" s="2">
        <f t="shared" si="667"/>
        <v>0</v>
      </c>
      <c r="BH1638" s="2">
        <f t="shared" si="668"/>
        <v>6.9979006298110562E-4</v>
      </c>
      <c r="BJ1638" t="s">
        <v>3166</v>
      </c>
      <c r="BK1638" t="s">
        <v>1212</v>
      </c>
      <c r="BL1638">
        <v>8</v>
      </c>
      <c r="BN1638" s="112">
        <v>29</v>
      </c>
      <c r="BO1638" s="114">
        <v>181</v>
      </c>
      <c r="BP1638" s="118">
        <f t="shared" si="648"/>
        <v>29181</v>
      </c>
      <c r="BQ1638" s="118">
        <f t="shared" si="670"/>
        <v>29181</v>
      </c>
      <c r="BR1638" s="5" t="s">
        <v>3151</v>
      </c>
      <c r="CC1638" s="63">
        <f t="shared" si="669"/>
        <v>5716</v>
      </c>
      <c r="CE1638" s="63">
        <v>0</v>
      </c>
    </row>
    <row r="1639" spans="1:83" ht="15" hidden="1" customHeight="1" outlineLevel="1">
      <c r="A1639" t="s">
        <v>2130</v>
      </c>
      <c r="B1639" t="s">
        <v>1212</v>
      </c>
      <c r="C1639" s="1">
        <f t="shared" si="660"/>
        <v>222175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0</v>
      </c>
      <c r="G1639" s="129">
        <f t="shared" si="658"/>
        <v>38847</v>
      </c>
      <c r="H1639" s="134">
        <f t="shared" si="659"/>
        <v>0.17484865533925958</v>
      </c>
      <c r="I1639" s="2"/>
      <c r="J1639" s="2">
        <f t="shared" si="661"/>
        <v>0.40214245527174525</v>
      </c>
      <c r="K1639" s="2">
        <f t="shared" si="662"/>
        <v>0.57699111061100483</v>
      </c>
      <c r="L1639" s="2">
        <f t="shared" si="663"/>
        <v>0</v>
      </c>
      <c r="M1639" s="2">
        <f t="shared" si="664"/>
        <v>2.0866434117249977E-2</v>
      </c>
      <c r="N1639" s="63">
        <v>89346</v>
      </c>
      <c r="O1639" s="63">
        <v>128193</v>
      </c>
      <c r="P1639" s="63">
        <v>0</v>
      </c>
      <c r="Q1639" s="63">
        <v>3308</v>
      </c>
      <c r="R1639" s="63">
        <v>525</v>
      </c>
      <c r="S1639" s="63">
        <v>229</v>
      </c>
      <c r="T1639" s="63">
        <v>0</v>
      </c>
      <c r="U1639" s="63">
        <v>0</v>
      </c>
      <c r="V1639" s="63">
        <v>0</v>
      </c>
      <c r="W1639" s="63">
        <v>574</v>
      </c>
      <c r="X1639" s="63">
        <v>0</v>
      </c>
      <c r="Y1639" s="63">
        <v>0</v>
      </c>
      <c r="Z1639" s="63">
        <v>0</v>
      </c>
      <c r="AA1639" s="63">
        <v>0</v>
      </c>
      <c r="AB1639" s="63">
        <v>0</v>
      </c>
      <c r="AC1639" s="63">
        <v>0</v>
      </c>
      <c r="AD1639" s="63">
        <v>0</v>
      </c>
      <c r="AE1639" s="63">
        <v>0</v>
      </c>
      <c r="AF1639" s="63">
        <v>0</v>
      </c>
      <c r="AG1639" s="63">
        <v>0</v>
      </c>
      <c r="AH1639" s="63">
        <v>0</v>
      </c>
      <c r="AI1639" s="63">
        <v>0</v>
      </c>
      <c r="AJ1639" s="63">
        <v>0</v>
      </c>
      <c r="AK1639" s="63">
        <v>0</v>
      </c>
      <c r="AL1639" s="63">
        <v>0</v>
      </c>
      <c r="AM1639" s="63">
        <v>0</v>
      </c>
      <c r="AN1639" s="63">
        <v>0</v>
      </c>
      <c r="AO1639" s="63">
        <v>0</v>
      </c>
      <c r="AP1639" s="63">
        <v>0</v>
      </c>
      <c r="AQ1639" s="63">
        <v>0</v>
      </c>
      <c r="AR1639" s="63">
        <v>0</v>
      </c>
      <c r="AS1639" s="63">
        <v>0</v>
      </c>
      <c r="AT1639" s="63">
        <v>0</v>
      </c>
      <c r="AU1639" s="63">
        <v>0</v>
      </c>
      <c r="AV1639" s="63">
        <v>0</v>
      </c>
      <c r="AW1639" s="63">
        <v>0</v>
      </c>
      <c r="AX1639" s="63">
        <v>0</v>
      </c>
      <c r="AY1639" s="63">
        <v>0</v>
      </c>
      <c r="BA1639" s="5">
        <f>IF(Q1639&gt;0,RANK(Q1639,(N1639:P1639,Q1639:AE1639)),0)</f>
        <v>3</v>
      </c>
      <c r="BB1639" s="5">
        <f>IF(R1639&gt;0,RANK(R1639,(N1639:P1639,Q1639:AE1639)),0)</f>
        <v>5</v>
      </c>
      <c r="BC1639" s="5">
        <f>IF(T1639&gt;0,RANK(T1639,(N1639:P1639,Q1639:AE1639)),0)</f>
        <v>0</v>
      </c>
      <c r="BD1639" s="5">
        <f>IF(S1639&gt;0,RANK(S1639,(N1639:P1639,Q1639:AE1639)),0)</f>
        <v>6</v>
      </c>
      <c r="BE1639" s="2">
        <f t="shared" si="665"/>
        <v>1.488916394733881E-2</v>
      </c>
      <c r="BF1639" s="2">
        <f t="shared" si="666"/>
        <v>2.3630021379543154E-3</v>
      </c>
      <c r="BG1639" s="2">
        <f t="shared" si="667"/>
        <v>0</v>
      </c>
      <c r="BH1639" s="2">
        <f t="shared" si="668"/>
        <v>1.0307190277934061E-3</v>
      </c>
      <c r="BJ1639" t="s">
        <v>2130</v>
      </c>
      <c r="BK1639" t="s">
        <v>1212</v>
      </c>
      <c r="BN1639" s="112">
        <v>29</v>
      </c>
      <c r="BO1639" s="114">
        <v>183</v>
      </c>
      <c r="BP1639" s="118">
        <f t="shared" si="648"/>
        <v>29183</v>
      </c>
      <c r="BQ1639" s="118">
        <f t="shared" si="670"/>
        <v>29183</v>
      </c>
      <c r="BR1639" s="5" t="s">
        <v>3151</v>
      </c>
      <c r="CC1639" s="63">
        <f t="shared" si="669"/>
        <v>222175</v>
      </c>
      <c r="CD1639" s="129"/>
      <c r="CE1639" s="63">
        <v>574</v>
      </c>
    </row>
    <row r="1640" spans="1:83" ht="15" hidden="1" customHeight="1" outlineLevel="1">
      <c r="A1640" t="s">
        <v>933</v>
      </c>
      <c r="B1640" t="s">
        <v>1212</v>
      </c>
      <c r="C1640" s="1">
        <f t="shared" si="660"/>
        <v>4972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29">
        <f t="shared" si="658"/>
        <v>2942</v>
      </c>
      <c r="H1640" s="134">
        <f t="shared" si="659"/>
        <v>0.59171359613837493</v>
      </c>
      <c r="I1640" s="2"/>
      <c r="J1640" s="2">
        <f t="shared" si="661"/>
        <v>0.19871279163314562</v>
      </c>
      <c r="K1640" s="2">
        <f t="shared" si="662"/>
        <v>0.79042638777152052</v>
      </c>
      <c r="L1640" s="2">
        <f t="shared" si="663"/>
        <v>0</v>
      </c>
      <c r="M1640" s="2">
        <f t="shared" si="664"/>
        <v>1.0860820595333887E-2</v>
      </c>
      <c r="N1640" s="63">
        <v>988</v>
      </c>
      <c r="O1640" s="63">
        <v>3930</v>
      </c>
      <c r="P1640" s="63">
        <v>0</v>
      </c>
      <c r="Q1640" s="63">
        <v>43</v>
      </c>
      <c r="R1640" s="63">
        <v>7</v>
      </c>
      <c r="S1640" s="63">
        <v>4</v>
      </c>
      <c r="T1640" s="63">
        <v>0</v>
      </c>
      <c r="U1640" s="63">
        <v>0</v>
      </c>
      <c r="V1640" s="63">
        <v>0</v>
      </c>
      <c r="W1640" s="63">
        <v>0</v>
      </c>
      <c r="X1640" s="63">
        <v>0</v>
      </c>
      <c r="Y1640" s="63">
        <v>0</v>
      </c>
      <c r="Z1640" s="63">
        <v>0</v>
      </c>
      <c r="AA1640" s="63">
        <v>0</v>
      </c>
      <c r="AB1640" s="63">
        <v>0</v>
      </c>
      <c r="AC1640" s="63">
        <v>0</v>
      </c>
      <c r="AD1640" s="63">
        <v>0</v>
      </c>
      <c r="AE1640" s="63">
        <v>0</v>
      </c>
      <c r="AF1640" s="63">
        <v>0</v>
      </c>
      <c r="AG1640" s="63">
        <v>0</v>
      </c>
      <c r="AH1640" s="63">
        <v>0</v>
      </c>
      <c r="AI1640" s="63">
        <v>0</v>
      </c>
      <c r="AJ1640" s="63">
        <v>0</v>
      </c>
      <c r="AK1640" s="63">
        <v>0</v>
      </c>
      <c r="AL1640" s="63">
        <v>0</v>
      </c>
      <c r="AM1640" s="63">
        <v>0</v>
      </c>
      <c r="AN1640" s="63">
        <v>0</v>
      </c>
      <c r="AO1640" s="63">
        <v>0</v>
      </c>
      <c r="AP1640" s="63">
        <v>0</v>
      </c>
      <c r="AQ1640" s="63">
        <v>0</v>
      </c>
      <c r="AR1640" s="63">
        <v>0</v>
      </c>
      <c r="AS1640" s="63">
        <v>0</v>
      </c>
      <c r="AT1640" s="63">
        <v>0</v>
      </c>
      <c r="AU1640" s="63">
        <v>0</v>
      </c>
      <c r="AV1640" s="63">
        <v>0</v>
      </c>
      <c r="AW1640" s="63">
        <v>0</v>
      </c>
      <c r="AX1640" s="63">
        <v>0</v>
      </c>
      <c r="AY1640" s="63">
        <v>0</v>
      </c>
      <c r="BA1640" s="5">
        <f>IF(Q1640&gt;0,RANK(Q1640,(N1640:P1640,Q1640:AE1640)),0)</f>
        <v>3</v>
      </c>
      <c r="BB1640" s="5">
        <f>IF(R1640&gt;0,RANK(R1640,(N1640:P1640,Q1640:AE1640)),0)</f>
        <v>4</v>
      </c>
      <c r="BC1640" s="5">
        <f>IF(T1640&gt;0,RANK(T1640,(N1640:P1640,Q1640:AE1640)),0)</f>
        <v>0</v>
      </c>
      <c r="BD1640" s="5">
        <f>IF(S1640&gt;0,RANK(S1640,(N1640:P1640,Q1640:AE1640)),0)</f>
        <v>5</v>
      </c>
      <c r="BE1640" s="2">
        <f t="shared" si="665"/>
        <v>8.6484312148028958E-3</v>
      </c>
      <c r="BF1640" s="2">
        <f t="shared" si="666"/>
        <v>1.4078841512469831E-3</v>
      </c>
      <c r="BG1640" s="2">
        <f t="shared" si="667"/>
        <v>0</v>
      </c>
      <c r="BH1640" s="2">
        <f t="shared" si="668"/>
        <v>8.045052292839903E-4</v>
      </c>
      <c r="BJ1640" t="s">
        <v>933</v>
      </c>
      <c r="BK1640" t="s">
        <v>1212</v>
      </c>
      <c r="BL1640">
        <v>4</v>
      </c>
      <c r="BN1640" s="112">
        <v>29</v>
      </c>
      <c r="BO1640" s="114">
        <v>185</v>
      </c>
      <c r="BP1640" s="118">
        <f t="shared" si="648"/>
        <v>29185</v>
      </c>
      <c r="BQ1640" s="118">
        <f t="shared" si="670"/>
        <v>29185</v>
      </c>
      <c r="BR1640" s="5" t="s">
        <v>3151</v>
      </c>
      <c r="CC1640" s="63">
        <f t="shared" si="669"/>
        <v>4972</v>
      </c>
      <c r="CE1640" s="63">
        <v>0</v>
      </c>
    </row>
    <row r="1641" spans="1:83" ht="15" hidden="1" customHeight="1" outlineLevel="1">
      <c r="A1641" t="s">
        <v>2971</v>
      </c>
      <c r="B1641" t="s">
        <v>1212</v>
      </c>
      <c r="C1641" s="1">
        <f t="shared" si="660"/>
        <v>28060</v>
      </c>
      <c r="D1641" s="5">
        <f>IF(N1641&gt;0, RANK(N1641,(N1641:P1641,Q1641:AE1641)),0)</f>
        <v>2</v>
      </c>
      <c r="E1641" s="5">
        <f>IF(O1641&gt;0,RANK(O1641,(N1641:P1641,Q1641:AE1641)),0)</f>
        <v>1</v>
      </c>
      <c r="F1641" s="5">
        <f>IF(P1641&gt;0,RANK(P1641,(N1641:P1641,Q1641:AE1641)),0)</f>
        <v>0</v>
      </c>
      <c r="G1641" s="129">
        <f t="shared" si="658"/>
        <v>13462</v>
      </c>
      <c r="H1641" s="134">
        <f t="shared" si="659"/>
        <v>0.4797576621525303</v>
      </c>
      <c r="I1641" s="2"/>
      <c r="J1641" s="2">
        <f t="shared" si="661"/>
        <v>0.25103349964362082</v>
      </c>
      <c r="K1641" s="2">
        <f t="shared" si="662"/>
        <v>0.73079116179615111</v>
      </c>
      <c r="L1641" s="2">
        <f t="shared" si="663"/>
        <v>0</v>
      </c>
      <c r="M1641" s="2">
        <f t="shared" si="664"/>
        <v>1.8175338560228127E-2</v>
      </c>
      <c r="N1641" s="63">
        <v>7044</v>
      </c>
      <c r="O1641" s="63">
        <v>20506</v>
      </c>
      <c r="P1641" s="63">
        <v>0</v>
      </c>
      <c r="Q1641" s="63">
        <v>337</v>
      </c>
      <c r="R1641" s="63">
        <v>73</v>
      </c>
      <c r="S1641" s="63">
        <v>36</v>
      </c>
      <c r="T1641" s="63">
        <v>0</v>
      </c>
      <c r="U1641" s="63">
        <v>0</v>
      </c>
      <c r="V1641" s="63">
        <v>0</v>
      </c>
      <c r="W1641" s="63">
        <v>64</v>
      </c>
      <c r="X1641" s="63">
        <v>0</v>
      </c>
      <c r="Y1641" s="63">
        <v>0</v>
      </c>
      <c r="Z1641" s="63">
        <v>0</v>
      </c>
      <c r="AA1641" s="63">
        <v>0</v>
      </c>
      <c r="AB1641" s="63">
        <v>0</v>
      </c>
      <c r="AC1641" s="63">
        <v>0</v>
      </c>
      <c r="AD1641" s="63">
        <v>0</v>
      </c>
      <c r="AE1641" s="63">
        <v>0</v>
      </c>
      <c r="AF1641" s="63">
        <v>0</v>
      </c>
      <c r="AG1641" s="63">
        <v>0</v>
      </c>
      <c r="AH1641" s="63">
        <v>0</v>
      </c>
      <c r="AI1641" s="63">
        <v>0</v>
      </c>
      <c r="AJ1641" s="63">
        <v>0</v>
      </c>
      <c r="AK1641" s="63">
        <v>0</v>
      </c>
      <c r="AL1641" s="63">
        <v>0</v>
      </c>
      <c r="AM1641" s="63">
        <v>0</v>
      </c>
      <c r="AN1641" s="63">
        <v>0</v>
      </c>
      <c r="AO1641" s="63">
        <v>0</v>
      </c>
      <c r="AP1641" s="63">
        <v>0</v>
      </c>
      <c r="AQ1641" s="63">
        <v>0</v>
      </c>
      <c r="AR1641" s="63">
        <v>0</v>
      </c>
      <c r="AS1641" s="63">
        <v>0</v>
      </c>
      <c r="AT1641" s="63">
        <v>0</v>
      </c>
      <c r="AU1641" s="63">
        <v>0</v>
      </c>
      <c r="AV1641" s="63">
        <v>0</v>
      </c>
      <c r="AW1641" s="63">
        <v>0</v>
      </c>
      <c r="AX1641" s="63">
        <v>0</v>
      </c>
      <c r="AY1641" s="63">
        <v>0</v>
      </c>
      <c r="BA1641" s="5">
        <f>IF(Q1641&gt;0,RANK(Q1641,(N1641:P1641,Q1641:AE1641)),0)</f>
        <v>3</v>
      </c>
      <c r="BB1641" s="5">
        <f>IF(R1641&gt;0,RANK(R1641,(N1641:P1641,Q1641:AE1641)),0)</f>
        <v>4</v>
      </c>
      <c r="BC1641" s="5">
        <f>IF(T1641&gt;0,RANK(T1641,(N1641:P1641,Q1641:AE1641)),0)</f>
        <v>0</v>
      </c>
      <c r="BD1641" s="5">
        <f>IF(S1641&gt;0,RANK(S1641,(N1641:P1641,Q1641:AE1641)),0)</f>
        <v>6</v>
      </c>
      <c r="BE1641" s="2">
        <f t="shared" si="665"/>
        <v>1.2009978617248753E-2</v>
      </c>
      <c r="BF1641" s="2">
        <f t="shared" si="666"/>
        <v>2.6015680684248039E-3</v>
      </c>
      <c r="BG1641" s="2">
        <f t="shared" si="667"/>
        <v>0</v>
      </c>
      <c r="BH1641" s="2">
        <f t="shared" si="668"/>
        <v>1.2829650748396293E-3</v>
      </c>
      <c r="BJ1641" t="s">
        <v>2971</v>
      </c>
      <c r="BK1641" t="s">
        <v>1212</v>
      </c>
      <c r="BL1641">
        <v>8</v>
      </c>
      <c r="BN1641" s="112">
        <v>29</v>
      </c>
      <c r="BO1641" s="114">
        <v>187</v>
      </c>
      <c r="BP1641" s="118">
        <f t="shared" ref="BP1641:BP1704" si="671">1000*BN1641+BO1641</f>
        <v>29187</v>
      </c>
      <c r="BQ1641" s="118">
        <f t="shared" si="670"/>
        <v>29187</v>
      </c>
      <c r="BR1641" s="5" t="s">
        <v>3151</v>
      </c>
      <c r="CC1641" s="63">
        <f t="shared" si="669"/>
        <v>28060</v>
      </c>
      <c r="CE1641" s="63">
        <v>64</v>
      </c>
    </row>
    <row r="1642" spans="1:83" ht="15" hidden="1" customHeight="1" outlineLevel="1">
      <c r="A1642" t="s">
        <v>506</v>
      </c>
      <c r="B1642" t="s">
        <v>1212</v>
      </c>
      <c r="C1642" s="1">
        <f t="shared" si="660"/>
        <v>528075</v>
      </c>
      <c r="D1642" s="5">
        <f>IF(N1642&gt;0, RANK(N1642,(N1642:P1642,Q1642:AE1642)),0)</f>
        <v>1</v>
      </c>
      <c r="E1642" s="5">
        <f>IF(O1642&gt;0,RANK(O1642,(N1642:P1642,Q1642:AE1642)),0)</f>
        <v>2</v>
      </c>
      <c r="F1642" s="5">
        <f>IF(P1642&gt;0,RANK(P1642,(N1642:P1642,Q1642:AE1642)),0)</f>
        <v>0</v>
      </c>
      <c r="G1642" s="129">
        <f t="shared" si="658"/>
        <v>125994</v>
      </c>
      <c r="H1642" s="134">
        <f t="shared" si="659"/>
        <v>0.2385911092174407</v>
      </c>
      <c r="I1642" s="2"/>
      <c r="J1642" s="2">
        <f t="shared" si="661"/>
        <v>0.61128059461250772</v>
      </c>
      <c r="K1642" s="2">
        <f t="shared" si="662"/>
        <v>0.37268948539506697</v>
      </c>
      <c r="L1642" s="2">
        <f t="shared" si="663"/>
        <v>0</v>
      </c>
      <c r="M1642" s="2">
        <f t="shared" si="664"/>
        <v>1.6029919992425312E-2</v>
      </c>
      <c r="N1642" s="63">
        <v>322802</v>
      </c>
      <c r="O1642" s="63">
        <v>196808</v>
      </c>
      <c r="P1642" s="63">
        <v>0</v>
      </c>
      <c r="Q1642" s="63">
        <v>6042</v>
      </c>
      <c r="R1642" s="63">
        <v>1627</v>
      </c>
      <c r="S1642" s="63">
        <v>796</v>
      </c>
      <c r="T1642" s="63">
        <v>0</v>
      </c>
      <c r="U1642" s="63">
        <v>0</v>
      </c>
      <c r="V1642" s="63">
        <v>0</v>
      </c>
      <c r="W1642" s="63">
        <v>0</v>
      </c>
      <c r="X1642" s="63">
        <v>0</v>
      </c>
      <c r="Y1642" s="63">
        <v>0</v>
      </c>
      <c r="Z1642" s="63">
        <v>0</v>
      </c>
      <c r="AA1642" s="63">
        <v>0</v>
      </c>
      <c r="AB1642" s="63">
        <v>0</v>
      </c>
      <c r="AC1642" s="63">
        <v>0</v>
      </c>
      <c r="AD1642" s="63">
        <v>0</v>
      </c>
      <c r="AE1642" s="63">
        <v>0</v>
      </c>
      <c r="AF1642" s="63">
        <v>0</v>
      </c>
      <c r="AG1642" s="63">
        <v>0</v>
      </c>
      <c r="AH1642" s="63">
        <v>0</v>
      </c>
      <c r="AI1642" s="63">
        <v>0</v>
      </c>
      <c r="AJ1642" s="63">
        <v>0</v>
      </c>
      <c r="AK1642" s="63">
        <v>0</v>
      </c>
      <c r="AL1642" s="63">
        <v>0</v>
      </c>
      <c r="AM1642" s="63">
        <v>0</v>
      </c>
      <c r="AN1642" s="63">
        <v>0</v>
      </c>
      <c r="AO1642" s="63">
        <v>0</v>
      </c>
      <c r="AP1642" s="63">
        <v>0</v>
      </c>
      <c r="AQ1642" s="63">
        <v>0</v>
      </c>
      <c r="AR1642" s="63">
        <v>0</v>
      </c>
      <c r="AS1642" s="63">
        <v>0</v>
      </c>
      <c r="AT1642" s="63">
        <v>0</v>
      </c>
      <c r="AU1642" s="63">
        <v>0</v>
      </c>
      <c r="AV1642" s="63">
        <v>0</v>
      </c>
      <c r="AW1642" s="63">
        <v>0</v>
      </c>
      <c r="AX1642" s="63">
        <v>0</v>
      </c>
      <c r="AY1642" s="63">
        <v>0</v>
      </c>
      <c r="BA1642" s="5">
        <f>IF(Q1642&gt;0,RANK(Q1642,(N1642:P1642,Q1642:AE1642)),0)</f>
        <v>3</v>
      </c>
      <c r="BB1642" s="5">
        <f>IF(R1642&gt;0,RANK(R1642,(N1642:P1642,Q1642:AE1642)),0)</f>
        <v>4</v>
      </c>
      <c r="BC1642" s="5">
        <f>IF(T1642&gt;0,RANK(T1642,(N1642:P1642,Q1642:AE1642)),0)</f>
        <v>0</v>
      </c>
      <c r="BD1642" s="5">
        <f>IF(S1642&gt;0,RANK(S1642,(N1642:P1642,Q1642:AE1642)),0)</f>
        <v>5</v>
      </c>
      <c r="BE1642" s="2">
        <f t="shared" si="665"/>
        <v>1.1441556597074279E-2</v>
      </c>
      <c r="BF1642" s="2">
        <f t="shared" si="666"/>
        <v>3.0810017516451262E-3</v>
      </c>
      <c r="BG1642" s="2">
        <f t="shared" si="667"/>
        <v>0</v>
      </c>
      <c r="BH1642" s="2">
        <f t="shared" si="668"/>
        <v>1.507361643705913E-3</v>
      </c>
      <c r="BJ1642" t="s">
        <v>506</v>
      </c>
      <c r="BK1642" t="s">
        <v>1212</v>
      </c>
      <c r="BN1642" s="112">
        <v>29</v>
      </c>
      <c r="BO1642" s="114">
        <v>189</v>
      </c>
      <c r="BP1642" s="118">
        <f t="shared" si="671"/>
        <v>29189</v>
      </c>
      <c r="BQ1642" s="118">
        <f t="shared" si="670"/>
        <v>29189</v>
      </c>
      <c r="BR1642" s="5" t="s">
        <v>3151</v>
      </c>
      <c r="CC1642" s="63">
        <f t="shared" si="669"/>
        <v>528075</v>
      </c>
      <c r="CE1642" s="63">
        <v>0</v>
      </c>
    </row>
    <row r="1643" spans="1:83" ht="15" hidden="1" customHeight="1" outlineLevel="1">
      <c r="A1643" t="s">
        <v>826</v>
      </c>
      <c r="B1643" t="s">
        <v>1212</v>
      </c>
      <c r="C1643" s="1">
        <f t="shared" si="660"/>
        <v>9481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0</v>
      </c>
      <c r="G1643" s="129">
        <f>IF(C1643&gt;0,MAX(N1643:P1643)-LARGE(N1643:P1643,2),0)</f>
        <v>3914</v>
      </c>
      <c r="H1643" s="134">
        <f>IF(C1643&gt;0,G1643/C1643,0)</f>
        <v>0.41282565130260523</v>
      </c>
      <c r="I1643" s="2"/>
      <c r="J1643" s="2">
        <f>IF($C1643=0,"-",N1643/$C1643)</f>
        <v>0.28615124986815738</v>
      </c>
      <c r="K1643" s="2">
        <f>IF($C1643=0,"-",O1643/$C1643)</f>
        <v>0.69897690117076261</v>
      </c>
      <c r="L1643" s="2">
        <f>IF($C1643=0,"-",P1643/$C1643)</f>
        <v>0</v>
      </c>
      <c r="M1643" s="2">
        <f>IF(C1643=0,"-",(1-J1643-K1643-L1643))</f>
        <v>1.487184896108007E-2</v>
      </c>
      <c r="N1643" s="63">
        <v>2713</v>
      </c>
      <c r="O1643" s="63">
        <v>6627</v>
      </c>
      <c r="P1643" s="63">
        <v>0</v>
      </c>
      <c r="Q1643" s="63">
        <v>111</v>
      </c>
      <c r="R1643" s="63">
        <v>14</v>
      </c>
      <c r="S1643" s="63">
        <v>16</v>
      </c>
      <c r="T1643" s="63">
        <v>0</v>
      </c>
      <c r="U1643" s="63">
        <v>0</v>
      </c>
      <c r="V1643" s="63">
        <v>0</v>
      </c>
      <c r="W1643" s="63">
        <v>0</v>
      </c>
      <c r="X1643" s="63">
        <v>0</v>
      </c>
      <c r="Y1643" s="63">
        <v>0</v>
      </c>
      <c r="Z1643" s="63">
        <v>0</v>
      </c>
      <c r="AA1643" s="63">
        <v>0</v>
      </c>
      <c r="AB1643" s="63">
        <v>0</v>
      </c>
      <c r="AC1643" s="63">
        <v>0</v>
      </c>
      <c r="AD1643" s="63">
        <v>0</v>
      </c>
      <c r="AE1643" s="63">
        <v>0</v>
      </c>
      <c r="AF1643" s="63">
        <v>0</v>
      </c>
      <c r="AG1643" s="63">
        <v>0</v>
      </c>
      <c r="AH1643" s="63">
        <v>0</v>
      </c>
      <c r="AI1643" s="63">
        <v>0</v>
      </c>
      <c r="AJ1643" s="63">
        <v>0</v>
      </c>
      <c r="AK1643" s="63">
        <v>0</v>
      </c>
      <c r="AL1643" s="63">
        <v>0</v>
      </c>
      <c r="AM1643" s="63">
        <v>0</v>
      </c>
      <c r="AN1643" s="63">
        <v>0</v>
      </c>
      <c r="AO1643" s="63">
        <v>0</v>
      </c>
      <c r="AP1643" s="63">
        <v>0</v>
      </c>
      <c r="AQ1643" s="63">
        <v>0</v>
      </c>
      <c r="AR1643" s="63">
        <v>0</v>
      </c>
      <c r="AS1643" s="63">
        <v>0</v>
      </c>
      <c r="AT1643" s="63">
        <v>0</v>
      </c>
      <c r="AU1643" s="63">
        <v>0</v>
      </c>
      <c r="AV1643" s="63">
        <v>0</v>
      </c>
      <c r="AW1643" s="63">
        <v>0</v>
      </c>
      <c r="AX1643" s="63">
        <v>0</v>
      </c>
      <c r="AY1643" s="63">
        <v>0</v>
      </c>
      <c r="BA1643" s="5">
        <f>IF(Q1643&gt;0,RANK(Q1643,(N1643:P1643,Q1643:AE1643)),0)</f>
        <v>3</v>
      </c>
      <c r="BB1643" s="5">
        <f>IF(R1643&gt;0,RANK(R1643,(N1643:P1643,Q1643:AE1643)),0)</f>
        <v>5</v>
      </c>
      <c r="BC1643" s="5">
        <f>IF(T1643&gt;0,RANK(T1643,(N1643:P1643,Q1643:AE1643)),0)</f>
        <v>0</v>
      </c>
      <c r="BD1643" s="5">
        <f>IF(S1643&gt;0,RANK(S1643,(N1643:P1643,Q1643:AE1643)),0)</f>
        <v>4</v>
      </c>
      <c r="BE1643" s="2">
        <f>IF($C1643=0,"-",Q1643/$C1643)</f>
        <v>1.1707625777871532E-2</v>
      </c>
      <c r="BF1643" s="2">
        <f>IF($C1643=0,"-",R1643/$C1643)</f>
        <v>1.4766374854973104E-3</v>
      </c>
      <c r="BG1643" s="2">
        <f>IF($C1643=0,"-",T1643/$C1643)</f>
        <v>0</v>
      </c>
      <c r="BH1643" s="2">
        <f>IF($C1643=0,"-",S1643/$C1643)</f>
        <v>1.6875856977112118E-3</v>
      </c>
      <c r="BJ1643" t="s">
        <v>826</v>
      </c>
      <c r="BK1643" t="s">
        <v>1212</v>
      </c>
      <c r="BL1643">
        <v>8</v>
      </c>
      <c r="BN1643" s="112">
        <v>29</v>
      </c>
      <c r="BO1643" s="114">
        <v>186</v>
      </c>
      <c r="BP1643" s="118">
        <f>1000*BN1643+BO1643</f>
        <v>29186</v>
      </c>
      <c r="BQ1643" s="118">
        <f t="shared" si="670"/>
        <v>29186</v>
      </c>
      <c r="BR1643" s="5" t="s">
        <v>3151</v>
      </c>
      <c r="CC1643" s="63">
        <f t="shared" si="669"/>
        <v>9481</v>
      </c>
      <c r="CE1643" s="63">
        <v>0</v>
      </c>
    </row>
    <row r="1644" spans="1:83" ht="15" hidden="1" customHeight="1" outlineLevel="1">
      <c r="A1644" t="s">
        <v>648</v>
      </c>
      <c r="B1644" t="s">
        <v>1212</v>
      </c>
      <c r="C1644" s="1">
        <f t="shared" ref="C1644:C1663" si="672">SUM(N1644:AY1644)</f>
        <v>9514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0</v>
      </c>
      <c r="G1644" s="129">
        <f t="shared" si="658"/>
        <v>3544</v>
      </c>
      <c r="H1644" s="134">
        <f t="shared" si="659"/>
        <v>0.3725036787891528</v>
      </c>
      <c r="I1644" s="2"/>
      <c r="J1644" s="2">
        <f t="shared" ref="J1644:J1663" si="673">IF($C1644=0,"-",N1644/$C1644)</f>
        <v>0.30512928316165649</v>
      </c>
      <c r="K1644" s="2">
        <f t="shared" ref="K1644:K1663" si="674">IF($C1644=0,"-",O1644/$C1644)</f>
        <v>0.67763296195080935</v>
      </c>
      <c r="L1644" s="2">
        <f t="shared" ref="L1644:L1663" si="675">IF($C1644=0,"-",P1644/$C1644)</f>
        <v>0</v>
      </c>
      <c r="M1644" s="2">
        <f t="shared" ref="M1644:M1663" si="676">IF(C1644=0,"-",(1-J1644-K1644-L1644))</f>
        <v>1.7237754887534096E-2</v>
      </c>
      <c r="N1644" s="63">
        <v>2903</v>
      </c>
      <c r="O1644" s="63">
        <v>6447</v>
      </c>
      <c r="P1644" s="63">
        <v>0</v>
      </c>
      <c r="Q1644" s="63">
        <v>135</v>
      </c>
      <c r="R1644" s="63">
        <v>23</v>
      </c>
      <c r="S1644" s="63">
        <v>6</v>
      </c>
      <c r="T1644" s="63">
        <v>0</v>
      </c>
      <c r="U1644" s="63">
        <v>0</v>
      </c>
      <c r="V1644" s="63">
        <v>0</v>
      </c>
      <c r="W1644" s="63">
        <v>0</v>
      </c>
      <c r="X1644" s="63">
        <v>0</v>
      </c>
      <c r="Y1644" s="63">
        <v>0</v>
      </c>
      <c r="Z1644" s="63">
        <v>0</v>
      </c>
      <c r="AA1644" s="63">
        <v>0</v>
      </c>
      <c r="AB1644" s="63">
        <v>0</v>
      </c>
      <c r="AC1644" s="63">
        <v>0</v>
      </c>
      <c r="AD1644" s="63">
        <v>0</v>
      </c>
      <c r="AE1644" s="63">
        <v>0</v>
      </c>
      <c r="AF1644" s="63">
        <v>0</v>
      </c>
      <c r="AG1644" s="63">
        <v>0</v>
      </c>
      <c r="AH1644" s="63">
        <v>0</v>
      </c>
      <c r="AI1644" s="63">
        <v>0</v>
      </c>
      <c r="AJ1644" s="63">
        <v>0</v>
      </c>
      <c r="AK1644" s="63">
        <v>0</v>
      </c>
      <c r="AL1644" s="63">
        <v>0</v>
      </c>
      <c r="AM1644" s="63">
        <v>0</v>
      </c>
      <c r="AN1644" s="63">
        <v>0</v>
      </c>
      <c r="AO1644" s="63">
        <v>0</v>
      </c>
      <c r="AP1644" s="63">
        <v>0</v>
      </c>
      <c r="AQ1644" s="63">
        <v>0</v>
      </c>
      <c r="AR1644" s="63">
        <v>0</v>
      </c>
      <c r="AS1644" s="63">
        <v>0</v>
      </c>
      <c r="AT1644" s="63">
        <v>0</v>
      </c>
      <c r="AU1644" s="63">
        <v>0</v>
      </c>
      <c r="AV1644" s="63">
        <v>0</v>
      </c>
      <c r="AW1644" s="63">
        <v>0</v>
      </c>
      <c r="AX1644" s="63">
        <v>0</v>
      </c>
      <c r="AY1644" s="63">
        <v>0</v>
      </c>
      <c r="BA1644" s="5">
        <f>IF(Q1644&gt;0,RANK(Q1644,(N1644:P1644,Q1644:AE1644)),0)</f>
        <v>3</v>
      </c>
      <c r="BB1644" s="5">
        <f>IF(R1644&gt;0,RANK(R1644,(N1644:P1644,Q1644:AE1644)),0)</f>
        <v>4</v>
      </c>
      <c r="BC1644" s="5">
        <f>IF(T1644&gt;0,RANK(T1644,(N1644:P1644,Q1644:AE1644)),0)</f>
        <v>0</v>
      </c>
      <c r="BD1644" s="5">
        <f>IF(S1644&gt;0,RANK(S1644,(N1644:P1644,Q1644:AE1644)),0)</f>
        <v>5</v>
      </c>
      <c r="BE1644" s="2">
        <f t="shared" ref="BE1644:BE1663" si="677">IF($C1644=0,"-",Q1644/$C1644)</f>
        <v>1.4189615303762875E-2</v>
      </c>
      <c r="BF1644" s="2">
        <f t="shared" ref="BF1644:BF1663" si="678">IF($C1644=0,"-",R1644/$C1644)</f>
        <v>2.4174900147151566E-3</v>
      </c>
      <c r="BG1644" s="2">
        <f t="shared" ref="BG1644:BG1663" si="679">IF($C1644=0,"-",T1644/$C1644)</f>
        <v>0</v>
      </c>
      <c r="BH1644" s="2">
        <f t="shared" ref="BH1644:BH1663" si="680">IF($C1644=0,"-",S1644/$C1644)</f>
        <v>6.3064956905612779E-4</v>
      </c>
      <c r="BJ1644" t="s">
        <v>648</v>
      </c>
      <c r="BK1644" t="s">
        <v>1212</v>
      </c>
      <c r="BL1644">
        <v>5</v>
      </c>
      <c r="BN1644" s="112">
        <v>29</v>
      </c>
      <c r="BO1644" s="114">
        <v>195</v>
      </c>
      <c r="BP1644" s="118">
        <f t="shared" si="671"/>
        <v>29195</v>
      </c>
      <c r="BQ1644" s="118">
        <f t="shared" si="670"/>
        <v>29195</v>
      </c>
      <c r="BR1644" s="5" t="s">
        <v>3151</v>
      </c>
      <c r="CC1644" s="63">
        <f t="shared" si="669"/>
        <v>9514</v>
      </c>
      <c r="CE1644" s="63">
        <v>0</v>
      </c>
    </row>
    <row r="1645" spans="1:83" ht="15" hidden="1" customHeight="1" outlineLevel="1">
      <c r="A1645" t="s">
        <v>1221</v>
      </c>
      <c r="B1645" t="s">
        <v>1212</v>
      </c>
      <c r="C1645" s="1">
        <f t="shared" si="672"/>
        <v>2003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0</v>
      </c>
      <c r="G1645" s="129">
        <f t="shared" si="658"/>
        <v>1233</v>
      </c>
      <c r="H1645" s="134">
        <f t="shared" si="659"/>
        <v>0.61557663504742888</v>
      </c>
      <c r="I1645" s="2"/>
      <c r="J1645" s="2">
        <f t="shared" si="673"/>
        <v>0.18622066899650525</v>
      </c>
      <c r="K1645" s="2">
        <f t="shared" si="674"/>
        <v>0.80179730404393412</v>
      </c>
      <c r="L1645" s="2">
        <f t="shared" si="675"/>
        <v>0</v>
      </c>
      <c r="M1645" s="2">
        <f t="shared" si="676"/>
        <v>1.1982026959560632E-2</v>
      </c>
      <c r="N1645" s="63">
        <v>373</v>
      </c>
      <c r="O1645" s="63">
        <v>1606</v>
      </c>
      <c r="P1645" s="63">
        <v>0</v>
      </c>
      <c r="Q1645" s="63">
        <v>20</v>
      </c>
      <c r="R1645" s="63">
        <v>3</v>
      </c>
      <c r="S1645" s="63">
        <v>1</v>
      </c>
      <c r="T1645" s="63">
        <v>0</v>
      </c>
      <c r="U1645" s="63">
        <v>0</v>
      </c>
      <c r="V1645" s="63">
        <v>0</v>
      </c>
      <c r="W1645" s="63">
        <v>0</v>
      </c>
      <c r="X1645" s="63">
        <v>0</v>
      </c>
      <c r="Y1645" s="63">
        <v>0</v>
      </c>
      <c r="Z1645" s="63">
        <v>0</v>
      </c>
      <c r="AA1645" s="63">
        <v>0</v>
      </c>
      <c r="AB1645" s="63">
        <v>0</v>
      </c>
      <c r="AC1645" s="63">
        <v>0</v>
      </c>
      <c r="AD1645" s="63">
        <v>0</v>
      </c>
      <c r="AE1645" s="63">
        <v>0</v>
      </c>
      <c r="AF1645" s="63">
        <v>0</v>
      </c>
      <c r="AG1645" s="63">
        <v>0</v>
      </c>
      <c r="AH1645" s="63">
        <v>0</v>
      </c>
      <c r="AI1645" s="63">
        <v>0</v>
      </c>
      <c r="AJ1645" s="63">
        <v>0</v>
      </c>
      <c r="AK1645" s="63">
        <v>0</v>
      </c>
      <c r="AL1645" s="63">
        <v>0</v>
      </c>
      <c r="AM1645" s="63">
        <v>0</v>
      </c>
      <c r="AN1645" s="63">
        <v>0</v>
      </c>
      <c r="AO1645" s="63">
        <v>0</v>
      </c>
      <c r="AP1645" s="63">
        <v>0</v>
      </c>
      <c r="AQ1645" s="63">
        <v>0</v>
      </c>
      <c r="AR1645" s="63">
        <v>0</v>
      </c>
      <c r="AS1645" s="63">
        <v>0</v>
      </c>
      <c r="AT1645" s="63">
        <v>0</v>
      </c>
      <c r="AU1645" s="63">
        <v>0</v>
      </c>
      <c r="AV1645" s="63">
        <v>0</v>
      </c>
      <c r="AW1645" s="63">
        <v>0</v>
      </c>
      <c r="AX1645" s="63">
        <v>0</v>
      </c>
      <c r="AY1645" s="63">
        <v>0</v>
      </c>
      <c r="BA1645" s="5">
        <f>IF(Q1645&gt;0,RANK(Q1645,(N1645:P1645,Q1645:AE1645)),0)</f>
        <v>3</v>
      </c>
      <c r="BB1645" s="5">
        <f>IF(R1645&gt;0,RANK(R1645,(N1645:P1645,Q1645:AE1645)),0)</f>
        <v>4</v>
      </c>
      <c r="BC1645" s="5">
        <f>IF(T1645&gt;0,RANK(T1645,(N1645:P1645,Q1645:AE1645)),0)</f>
        <v>0</v>
      </c>
      <c r="BD1645" s="5">
        <f>IF(S1645&gt;0,RANK(S1645,(N1645:P1645,Q1645:AE1645)),0)</f>
        <v>5</v>
      </c>
      <c r="BE1645" s="2">
        <f t="shared" si="677"/>
        <v>9.9850224663005499E-3</v>
      </c>
      <c r="BF1645" s="2">
        <f t="shared" si="678"/>
        <v>1.4977533699450823E-3</v>
      </c>
      <c r="BG1645" s="2">
        <f t="shared" si="679"/>
        <v>0</v>
      </c>
      <c r="BH1645" s="2">
        <f t="shared" si="680"/>
        <v>4.992511233150275E-4</v>
      </c>
      <c r="BJ1645" t="s">
        <v>1221</v>
      </c>
      <c r="BK1645" t="s">
        <v>1212</v>
      </c>
      <c r="BL1645">
        <v>6</v>
      </c>
      <c r="BN1645" s="112">
        <v>29</v>
      </c>
      <c r="BO1645" s="114">
        <v>197</v>
      </c>
      <c r="BP1645" s="118">
        <f t="shared" si="671"/>
        <v>29197</v>
      </c>
      <c r="BQ1645" s="118">
        <f t="shared" si="670"/>
        <v>29197</v>
      </c>
      <c r="BR1645" s="5" t="s">
        <v>3151</v>
      </c>
      <c r="CC1645" s="63">
        <f t="shared" si="669"/>
        <v>2003</v>
      </c>
      <c r="CE1645" s="63">
        <v>0</v>
      </c>
    </row>
    <row r="1646" spans="1:83" ht="15" hidden="1" customHeight="1" outlineLevel="1">
      <c r="A1646" t="s">
        <v>1547</v>
      </c>
      <c r="B1646" t="s">
        <v>1212</v>
      </c>
      <c r="C1646" s="1">
        <f t="shared" si="672"/>
        <v>1985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29">
        <f t="shared" si="658"/>
        <v>1173</v>
      </c>
      <c r="H1646" s="134">
        <f t="shared" si="659"/>
        <v>0.5909319899244333</v>
      </c>
      <c r="I1646" s="2"/>
      <c r="J1646" s="2">
        <f t="shared" si="673"/>
        <v>0.19496221662468513</v>
      </c>
      <c r="K1646" s="2">
        <f t="shared" si="674"/>
        <v>0.78589420654911835</v>
      </c>
      <c r="L1646" s="2">
        <f t="shared" si="675"/>
        <v>0</v>
      </c>
      <c r="M1646" s="2">
        <f t="shared" si="676"/>
        <v>1.9143576826196496E-2</v>
      </c>
      <c r="N1646" s="63">
        <v>387</v>
      </c>
      <c r="O1646" s="63">
        <v>1560</v>
      </c>
      <c r="P1646" s="63">
        <v>0</v>
      </c>
      <c r="Q1646" s="63">
        <v>25</v>
      </c>
      <c r="R1646" s="63">
        <v>7</v>
      </c>
      <c r="S1646" s="63">
        <v>4</v>
      </c>
      <c r="T1646" s="63">
        <v>0</v>
      </c>
      <c r="U1646" s="63">
        <v>0</v>
      </c>
      <c r="V1646" s="63">
        <v>0</v>
      </c>
      <c r="W1646" s="63">
        <v>2</v>
      </c>
      <c r="X1646" s="63">
        <v>0</v>
      </c>
      <c r="Y1646" s="63">
        <v>0</v>
      </c>
      <c r="Z1646" s="63">
        <v>0</v>
      </c>
      <c r="AA1646" s="63">
        <v>0</v>
      </c>
      <c r="AB1646" s="63">
        <v>0</v>
      </c>
      <c r="AC1646" s="63">
        <v>0</v>
      </c>
      <c r="AD1646" s="63">
        <v>0</v>
      </c>
      <c r="AE1646" s="63">
        <v>0</v>
      </c>
      <c r="AF1646" s="63">
        <v>0</v>
      </c>
      <c r="AG1646" s="63">
        <v>0</v>
      </c>
      <c r="AH1646" s="63">
        <v>0</v>
      </c>
      <c r="AI1646" s="63">
        <v>0</v>
      </c>
      <c r="AJ1646" s="63">
        <v>0</v>
      </c>
      <c r="AK1646" s="63">
        <v>0</v>
      </c>
      <c r="AL1646" s="63">
        <v>0</v>
      </c>
      <c r="AM1646" s="63">
        <v>0</v>
      </c>
      <c r="AN1646" s="63">
        <v>0</v>
      </c>
      <c r="AO1646" s="63">
        <v>0</v>
      </c>
      <c r="AP1646" s="63">
        <v>0</v>
      </c>
      <c r="AQ1646" s="63">
        <v>0</v>
      </c>
      <c r="AR1646" s="63">
        <v>0</v>
      </c>
      <c r="AS1646" s="63">
        <v>0</v>
      </c>
      <c r="AT1646" s="63">
        <v>0</v>
      </c>
      <c r="AU1646" s="63">
        <v>0</v>
      </c>
      <c r="AV1646" s="63">
        <v>0</v>
      </c>
      <c r="AW1646" s="63">
        <v>0</v>
      </c>
      <c r="AX1646" s="63">
        <v>0</v>
      </c>
      <c r="AY1646" s="63">
        <v>0</v>
      </c>
      <c r="BA1646" s="5">
        <f>IF(Q1646&gt;0,RANK(Q1646,(N1646:P1646,Q1646:AE1646)),0)</f>
        <v>3</v>
      </c>
      <c r="BB1646" s="5">
        <f>IF(R1646&gt;0,RANK(R1646,(N1646:P1646,Q1646:AE1646)),0)</f>
        <v>4</v>
      </c>
      <c r="BC1646" s="5">
        <f>IF(T1646&gt;0,RANK(T1646,(N1646:P1646,Q1646:AE1646)),0)</f>
        <v>0</v>
      </c>
      <c r="BD1646" s="5">
        <f>IF(S1646&gt;0,RANK(S1646,(N1646:P1646,Q1646:AE1646)),0)</f>
        <v>5</v>
      </c>
      <c r="BE1646" s="2">
        <f t="shared" si="677"/>
        <v>1.2594458438287154E-2</v>
      </c>
      <c r="BF1646" s="2">
        <f t="shared" si="678"/>
        <v>3.5264483627204029E-3</v>
      </c>
      <c r="BG1646" s="2">
        <f t="shared" si="679"/>
        <v>0</v>
      </c>
      <c r="BH1646" s="2">
        <f t="shared" si="680"/>
        <v>2.0151133501259445E-3</v>
      </c>
      <c r="BJ1646" t="s">
        <v>1547</v>
      </c>
      <c r="BK1646" t="s">
        <v>1212</v>
      </c>
      <c r="BL1646">
        <v>6</v>
      </c>
      <c r="BN1646" s="112">
        <v>29</v>
      </c>
      <c r="BO1646" s="114">
        <v>199</v>
      </c>
      <c r="BP1646" s="118">
        <f t="shared" si="671"/>
        <v>29199</v>
      </c>
      <c r="BQ1646" s="118">
        <f t="shared" si="670"/>
        <v>29199</v>
      </c>
      <c r="BR1646" s="5" t="s">
        <v>3151</v>
      </c>
      <c r="CC1646" s="63">
        <f t="shared" si="669"/>
        <v>1985</v>
      </c>
      <c r="CE1646" s="63">
        <v>2</v>
      </c>
    </row>
    <row r="1647" spans="1:83" ht="15" hidden="1" customHeight="1" outlineLevel="1">
      <c r="A1647" t="s">
        <v>829</v>
      </c>
      <c r="B1647" t="s">
        <v>1212</v>
      </c>
      <c r="C1647" s="1">
        <f t="shared" si="672"/>
        <v>17748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0</v>
      </c>
      <c r="G1647" s="129">
        <f t="shared" si="658"/>
        <v>10016</v>
      </c>
      <c r="H1647" s="134">
        <f t="shared" si="659"/>
        <v>0.5643452783412215</v>
      </c>
      <c r="I1647" s="2"/>
      <c r="J1647" s="2">
        <f t="shared" si="673"/>
        <v>0.21146044624746449</v>
      </c>
      <c r="K1647" s="2">
        <f t="shared" si="674"/>
        <v>0.77580572458868602</v>
      </c>
      <c r="L1647" s="2">
        <f t="shared" si="675"/>
        <v>0</v>
      </c>
      <c r="M1647" s="2">
        <f t="shared" si="676"/>
        <v>1.2733829163849464E-2</v>
      </c>
      <c r="N1647" s="63">
        <v>3753</v>
      </c>
      <c r="O1647" s="63">
        <v>13769</v>
      </c>
      <c r="P1647" s="63">
        <v>0</v>
      </c>
      <c r="Q1647" s="63">
        <v>156</v>
      </c>
      <c r="R1647" s="63">
        <v>29</v>
      </c>
      <c r="S1647" s="63">
        <v>11</v>
      </c>
      <c r="T1647" s="63">
        <v>0</v>
      </c>
      <c r="U1647" s="63">
        <v>0</v>
      </c>
      <c r="V1647" s="63">
        <v>0</v>
      </c>
      <c r="W1647" s="63">
        <v>30</v>
      </c>
      <c r="X1647" s="63">
        <v>0</v>
      </c>
      <c r="Y1647" s="63">
        <v>0</v>
      </c>
      <c r="Z1647" s="63">
        <v>0</v>
      </c>
      <c r="AA1647" s="63">
        <v>0</v>
      </c>
      <c r="AB1647" s="63">
        <v>0</v>
      </c>
      <c r="AC1647" s="63">
        <v>0</v>
      </c>
      <c r="AD1647" s="63">
        <v>0</v>
      </c>
      <c r="AE1647" s="63">
        <v>0</v>
      </c>
      <c r="AF1647" s="63">
        <v>0</v>
      </c>
      <c r="AG1647" s="63">
        <v>0</v>
      </c>
      <c r="AH1647" s="63">
        <v>0</v>
      </c>
      <c r="AI1647" s="63">
        <v>0</v>
      </c>
      <c r="AJ1647" s="63">
        <v>0</v>
      </c>
      <c r="AK1647" s="63">
        <v>0</v>
      </c>
      <c r="AL1647" s="63">
        <v>0</v>
      </c>
      <c r="AM1647" s="63">
        <v>0</v>
      </c>
      <c r="AN1647" s="63">
        <v>0</v>
      </c>
      <c r="AO1647" s="63">
        <v>0</v>
      </c>
      <c r="AP1647" s="63">
        <v>0</v>
      </c>
      <c r="AQ1647" s="63">
        <v>0</v>
      </c>
      <c r="AR1647" s="63">
        <v>0</v>
      </c>
      <c r="AS1647" s="63">
        <v>0</v>
      </c>
      <c r="AT1647" s="63">
        <v>0</v>
      </c>
      <c r="AU1647" s="63">
        <v>0</v>
      </c>
      <c r="AV1647" s="63">
        <v>0</v>
      </c>
      <c r="AW1647" s="63">
        <v>0</v>
      </c>
      <c r="AX1647" s="63">
        <v>0</v>
      </c>
      <c r="AY1647" s="63">
        <v>0</v>
      </c>
      <c r="BA1647" s="5">
        <f>IF(Q1647&gt;0,RANK(Q1647,(N1647:P1647,Q1647:AE1647)),0)</f>
        <v>3</v>
      </c>
      <c r="BB1647" s="5">
        <f>IF(R1647&gt;0,RANK(R1647,(N1647:P1647,Q1647:AE1647)),0)</f>
        <v>5</v>
      </c>
      <c r="BC1647" s="5">
        <f>IF(T1647&gt;0,RANK(T1647,(N1647:P1647,Q1647:AE1647)),0)</f>
        <v>0</v>
      </c>
      <c r="BD1647" s="5">
        <f>IF(S1647&gt;0,RANK(S1647,(N1647:P1647,Q1647:AE1647)),0)</f>
        <v>6</v>
      </c>
      <c r="BE1647" s="2">
        <f t="shared" si="677"/>
        <v>8.7897227856659904E-3</v>
      </c>
      <c r="BF1647" s="2">
        <f t="shared" si="678"/>
        <v>1.6339869281045752E-3</v>
      </c>
      <c r="BG1647" s="2">
        <f t="shared" si="679"/>
        <v>0</v>
      </c>
      <c r="BH1647" s="2">
        <f t="shared" si="680"/>
        <v>6.1978814514311467E-4</v>
      </c>
      <c r="BJ1647" t="s">
        <v>829</v>
      </c>
      <c r="BK1647" t="s">
        <v>1212</v>
      </c>
      <c r="BL1647">
        <v>8</v>
      </c>
      <c r="BN1647" s="112">
        <v>29</v>
      </c>
      <c r="BO1647" s="114">
        <v>201</v>
      </c>
      <c r="BP1647" s="118">
        <f t="shared" si="671"/>
        <v>29201</v>
      </c>
      <c r="BQ1647" s="118">
        <f t="shared" si="670"/>
        <v>29201</v>
      </c>
      <c r="BR1647" s="5" t="s">
        <v>3151</v>
      </c>
      <c r="CC1647" s="63">
        <f t="shared" si="669"/>
        <v>17748</v>
      </c>
      <c r="CD1647" s="130"/>
      <c r="CE1647" s="63">
        <v>30</v>
      </c>
    </row>
    <row r="1648" spans="1:83" ht="15" hidden="1" customHeight="1" outlineLevel="1">
      <c r="A1648" t="s">
        <v>876</v>
      </c>
      <c r="B1648" t="s">
        <v>1212</v>
      </c>
      <c r="C1648" s="1">
        <f t="shared" si="672"/>
        <v>3908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29">
        <f t="shared" si="658"/>
        <v>2458</v>
      </c>
      <c r="H1648" s="134">
        <f t="shared" si="659"/>
        <v>0.62896622313203687</v>
      </c>
      <c r="I1648" s="2"/>
      <c r="J1648" s="2">
        <f t="shared" si="673"/>
        <v>0.18065506653019447</v>
      </c>
      <c r="K1648" s="2">
        <f t="shared" si="674"/>
        <v>0.80962128966223135</v>
      </c>
      <c r="L1648" s="2">
        <f t="shared" si="675"/>
        <v>0</v>
      </c>
      <c r="M1648" s="2">
        <f t="shared" si="676"/>
        <v>9.7236438075741782E-3</v>
      </c>
      <c r="N1648" s="63">
        <v>706</v>
      </c>
      <c r="O1648" s="63">
        <v>3164</v>
      </c>
      <c r="P1648" s="63">
        <v>0</v>
      </c>
      <c r="Q1648" s="63">
        <v>24</v>
      </c>
      <c r="R1648" s="63">
        <v>8</v>
      </c>
      <c r="S1648" s="63">
        <v>3</v>
      </c>
      <c r="T1648" s="63">
        <v>0</v>
      </c>
      <c r="U1648" s="63">
        <v>0</v>
      </c>
      <c r="V1648" s="63">
        <v>0</v>
      </c>
      <c r="W1648" s="63">
        <v>3</v>
      </c>
      <c r="X1648" s="63">
        <v>0</v>
      </c>
      <c r="Y1648" s="63">
        <v>0</v>
      </c>
      <c r="Z1648" s="63">
        <v>0</v>
      </c>
      <c r="AA1648" s="63">
        <v>0</v>
      </c>
      <c r="AB1648" s="63">
        <v>0</v>
      </c>
      <c r="AC1648" s="63">
        <v>0</v>
      </c>
      <c r="AD1648" s="63">
        <v>0</v>
      </c>
      <c r="AE1648" s="63">
        <v>0</v>
      </c>
      <c r="AF1648" s="63">
        <v>0</v>
      </c>
      <c r="AG1648" s="63">
        <v>0</v>
      </c>
      <c r="AH1648" s="63">
        <v>0</v>
      </c>
      <c r="AI1648" s="63">
        <v>0</v>
      </c>
      <c r="AJ1648" s="63">
        <v>0</v>
      </c>
      <c r="AK1648" s="63">
        <v>0</v>
      </c>
      <c r="AL1648" s="63">
        <v>0</v>
      </c>
      <c r="AM1648" s="63">
        <v>0</v>
      </c>
      <c r="AN1648" s="63">
        <v>0</v>
      </c>
      <c r="AO1648" s="63">
        <v>0</v>
      </c>
      <c r="AP1648" s="63">
        <v>0</v>
      </c>
      <c r="AQ1648" s="63">
        <v>0</v>
      </c>
      <c r="AR1648" s="63">
        <v>0</v>
      </c>
      <c r="AS1648" s="63">
        <v>0</v>
      </c>
      <c r="AT1648" s="63">
        <v>0</v>
      </c>
      <c r="AU1648" s="63">
        <v>0</v>
      </c>
      <c r="AV1648" s="63">
        <v>0</v>
      </c>
      <c r="AW1648" s="63">
        <v>0</v>
      </c>
      <c r="AX1648" s="63">
        <v>0</v>
      </c>
      <c r="AY1648" s="63">
        <v>0</v>
      </c>
      <c r="BA1648" s="5">
        <f>IF(Q1648&gt;0,RANK(Q1648,(N1648:P1648,Q1648:AE1648)),0)</f>
        <v>3</v>
      </c>
      <c r="BB1648" s="5">
        <f>IF(R1648&gt;0,RANK(R1648,(N1648:P1648,Q1648:AE1648)),0)</f>
        <v>4</v>
      </c>
      <c r="BC1648" s="5">
        <f>IF(T1648&gt;0,RANK(T1648,(N1648:P1648,Q1648:AE1648)),0)</f>
        <v>0</v>
      </c>
      <c r="BD1648" s="5">
        <f>IF(S1648&gt;0,RANK(S1648,(N1648:P1648,Q1648:AE1648)),0)</f>
        <v>5</v>
      </c>
      <c r="BE1648" s="2">
        <f t="shared" si="677"/>
        <v>6.1412487205731829E-3</v>
      </c>
      <c r="BF1648" s="2">
        <f t="shared" si="678"/>
        <v>2.0470829068577278E-3</v>
      </c>
      <c r="BG1648" s="2">
        <f t="shared" si="679"/>
        <v>0</v>
      </c>
      <c r="BH1648" s="2">
        <f t="shared" si="680"/>
        <v>7.6765609007164786E-4</v>
      </c>
      <c r="BJ1648" t="s">
        <v>876</v>
      </c>
      <c r="BK1648" t="s">
        <v>1212</v>
      </c>
      <c r="BL1648">
        <v>8</v>
      </c>
      <c r="BN1648" s="112">
        <v>29</v>
      </c>
      <c r="BO1648" s="114">
        <v>203</v>
      </c>
      <c r="BP1648" s="118">
        <f t="shared" si="671"/>
        <v>29203</v>
      </c>
      <c r="BQ1648" s="118">
        <f t="shared" si="670"/>
        <v>29203</v>
      </c>
      <c r="BR1648" s="5" t="s">
        <v>3151</v>
      </c>
      <c r="CC1648" s="63">
        <f t="shared" si="669"/>
        <v>3908</v>
      </c>
      <c r="CE1648" s="63">
        <v>3</v>
      </c>
    </row>
    <row r="1649" spans="1:90" ht="15" hidden="1" customHeight="1" outlineLevel="1">
      <c r="A1649" t="s">
        <v>23</v>
      </c>
      <c r="B1649" t="s">
        <v>1212</v>
      </c>
      <c r="C1649" s="1">
        <f t="shared" si="672"/>
        <v>3355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0</v>
      </c>
      <c r="G1649" s="129">
        <f t="shared" si="658"/>
        <v>2107</v>
      </c>
      <c r="H1649" s="134">
        <f t="shared" si="659"/>
        <v>0.62801788375558865</v>
      </c>
      <c r="I1649" s="2"/>
      <c r="J1649" s="2">
        <f t="shared" si="673"/>
        <v>0.17645305514157975</v>
      </c>
      <c r="K1649" s="2">
        <f t="shared" si="674"/>
        <v>0.80447093889716836</v>
      </c>
      <c r="L1649" s="2">
        <f t="shared" si="675"/>
        <v>0</v>
      </c>
      <c r="M1649" s="2">
        <f t="shared" si="676"/>
        <v>1.9076005961251918E-2</v>
      </c>
      <c r="N1649" s="63">
        <v>592</v>
      </c>
      <c r="O1649" s="63">
        <v>2699</v>
      </c>
      <c r="P1649" s="63">
        <v>0</v>
      </c>
      <c r="Q1649" s="63">
        <v>46</v>
      </c>
      <c r="R1649" s="63">
        <v>8</v>
      </c>
      <c r="S1649" s="63">
        <v>4</v>
      </c>
      <c r="T1649" s="63">
        <v>0</v>
      </c>
      <c r="U1649" s="63">
        <v>0</v>
      </c>
      <c r="V1649" s="63">
        <v>0</v>
      </c>
      <c r="W1649" s="63">
        <v>6</v>
      </c>
      <c r="X1649" s="63">
        <v>0</v>
      </c>
      <c r="Y1649" s="63">
        <v>0</v>
      </c>
      <c r="Z1649" s="63">
        <v>0</v>
      </c>
      <c r="AA1649" s="63">
        <v>0</v>
      </c>
      <c r="AB1649" s="63">
        <v>0</v>
      </c>
      <c r="AC1649" s="63">
        <v>0</v>
      </c>
      <c r="AD1649" s="63">
        <v>0</v>
      </c>
      <c r="AE1649" s="63">
        <v>0</v>
      </c>
      <c r="AF1649" s="63">
        <v>0</v>
      </c>
      <c r="AG1649" s="63">
        <v>0</v>
      </c>
      <c r="AH1649" s="63">
        <v>0</v>
      </c>
      <c r="AI1649" s="63">
        <v>0</v>
      </c>
      <c r="AJ1649" s="63">
        <v>0</v>
      </c>
      <c r="AK1649" s="63">
        <v>0</v>
      </c>
      <c r="AL1649" s="63">
        <v>0</v>
      </c>
      <c r="AM1649" s="63">
        <v>0</v>
      </c>
      <c r="AN1649" s="63">
        <v>0</v>
      </c>
      <c r="AO1649" s="63">
        <v>0</v>
      </c>
      <c r="AP1649" s="63">
        <v>0</v>
      </c>
      <c r="AQ1649" s="63">
        <v>0</v>
      </c>
      <c r="AR1649" s="63">
        <v>0</v>
      </c>
      <c r="AS1649" s="63">
        <v>0</v>
      </c>
      <c r="AT1649" s="63">
        <v>0</v>
      </c>
      <c r="AU1649" s="63">
        <v>0</v>
      </c>
      <c r="AV1649" s="63">
        <v>0</v>
      </c>
      <c r="AW1649" s="63">
        <v>0</v>
      </c>
      <c r="AX1649" s="63">
        <v>0</v>
      </c>
      <c r="AY1649" s="63">
        <v>0</v>
      </c>
      <c r="BA1649" s="5">
        <f>IF(Q1649&gt;0,RANK(Q1649,(N1649:P1649,Q1649:AE1649)),0)</f>
        <v>3</v>
      </c>
      <c r="BB1649" s="5">
        <f>IF(R1649&gt;0,RANK(R1649,(N1649:P1649,Q1649:AE1649)),0)</f>
        <v>4</v>
      </c>
      <c r="BC1649" s="5">
        <f>IF(T1649&gt;0,RANK(T1649,(N1649:P1649,Q1649:AE1649)),0)</f>
        <v>0</v>
      </c>
      <c r="BD1649" s="5">
        <f>IF(S1649&gt;0,RANK(S1649,(N1649:P1649,Q1649:AE1649)),0)</f>
        <v>6</v>
      </c>
      <c r="BE1649" s="2">
        <f t="shared" si="677"/>
        <v>1.3710879284649776E-2</v>
      </c>
      <c r="BF1649" s="2">
        <f t="shared" si="678"/>
        <v>2.3845007451564829E-3</v>
      </c>
      <c r="BG1649" s="2">
        <f t="shared" si="679"/>
        <v>0</v>
      </c>
      <c r="BH1649" s="2">
        <f t="shared" si="680"/>
        <v>1.1922503725782414E-3</v>
      </c>
      <c r="BJ1649" t="s">
        <v>23</v>
      </c>
      <c r="BK1649" t="s">
        <v>1212</v>
      </c>
      <c r="BL1649">
        <v>6</v>
      </c>
      <c r="BN1649" s="112">
        <v>29</v>
      </c>
      <c r="BO1649" s="114">
        <v>205</v>
      </c>
      <c r="BP1649" s="118">
        <f t="shared" si="671"/>
        <v>29205</v>
      </c>
      <c r="BQ1649" s="118">
        <f t="shared" si="670"/>
        <v>29205</v>
      </c>
      <c r="BR1649" s="5" t="s">
        <v>3151</v>
      </c>
      <c r="CC1649" s="63">
        <f t="shared" si="669"/>
        <v>3355</v>
      </c>
      <c r="CD1649" s="130"/>
      <c r="CE1649" s="63">
        <v>6</v>
      </c>
    </row>
    <row r="1650" spans="1:90" ht="15" hidden="1" customHeight="1" outlineLevel="1">
      <c r="A1650" t="s">
        <v>502</v>
      </c>
      <c r="B1650" t="s">
        <v>1212</v>
      </c>
      <c r="C1650" s="1">
        <f t="shared" si="672"/>
        <v>13410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0</v>
      </c>
      <c r="G1650" s="129">
        <f t="shared" si="658"/>
        <v>9646</v>
      </c>
      <c r="H1650" s="134">
        <f t="shared" si="659"/>
        <v>0.71931394481730049</v>
      </c>
      <c r="I1650" s="2"/>
      <c r="J1650" s="2">
        <f t="shared" si="673"/>
        <v>0.13527218493661447</v>
      </c>
      <c r="K1650" s="2">
        <f t="shared" si="674"/>
        <v>0.85458612975391501</v>
      </c>
      <c r="L1650" s="2">
        <f t="shared" si="675"/>
        <v>0</v>
      </c>
      <c r="M1650" s="2">
        <f t="shared" si="676"/>
        <v>1.0141685309470461E-2</v>
      </c>
      <c r="N1650" s="63">
        <v>1814</v>
      </c>
      <c r="O1650" s="63">
        <v>11460</v>
      </c>
      <c r="P1650" s="63">
        <v>0</v>
      </c>
      <c r="Q1650" s="63">
        <v>99</v>
      </c>
      <c r="R1650" s="63">
        <v>16</v>
      </c>
      <c r="S1650" s="63">
        <v>8</v>
      </c>
      <c r="T1650" s="63">
        <v>0</v>
      </c>
      <c r="U1650" s="63">
        <v>0</v>
      </c>
      <c r="V1650" s="63">
        <v>0</v>
      </c>
      <c r="W1650" s="63">
        <v>13</v>
      </c>
      <c r="X1650" s="63">
        <v>0</v>
      </c>
      <c r="Y1650" s="63">
        <v>0</v>
      </c>
      <c r="Z1650" s="63">
        <v>0</v>
      </c>
      <c r="AA1650" s="63">
        <v>0</v>
      </c>
      <c r="AB1650" s="63">
        <v>0</v>
      </c>
      <c r="AC1650" s="63">
        <v>0</v>
      </c>
      <c r="AD1650" s="63">
        <v>0</v>
      </c>
      <c r="AE1650" s="63">
        <v>0</v>
      </c>
      <c r="AF1650" s="63">
        <v>0</v>
      </c>
      <c r="AG1650" s="63">
        <v>0</v>
      </c>
      <c r="AH1650" s="63">
        <v>0</v>
      </c>
      <c r="AI1650" s="63">
        <v>0</v>
      </c>
      <c r="AJ1650" s="63">
        <v>0</v>
      </c>
      <c r="AK1650" s="63">
        <v>0</v>
      </c>
      <c r="AL1650" s="63">
        <v>0</v>
      </c>
      <c r="AM1650" s="63">
        <v>0</v>
      </c>
      <c r="AN1650" s="63">
        <v>0</v>
      </c>
      <c r="AO1650" s="63">
        <v>0</v>
      </c>
      <c r="AP1650" s="63">
        <v>0</v>
      </c>
      <c r="AQ1650" s="63">
        <v>0</v>
      </c>
      <c r="AR1650" s="63">
        <v>0</v>
      </c>
      <c r="AS1650" s="63">
        <v>0</v>
      </c>
      <c r="AT1650" s="63">
        <v>0</v>
      </c>
      <c r="AU1650" s="63">
        <v>0</v>
      </c>
      <c r="AV1650" s="63">
        <v>0</v>
      </c>
      <c r="AW1650" s="63">
        <v>0</v>
      </c>
      <c r="AX1650" s="63">
        <v>0</v>
      </c>
      <c r="AY1650" s="63">
        <v>0</v>
      </c>
      <c r="BA1650" s="5">
        <f>IF(Q1650&gt;0,RANK(Q1650,(N1650:P1650,Q1650:AE1650)),0)</f>
        <v>3</v>
      </c>
      <c r="BB1650" s="5">
        <f>IF(R1650&gt;0,RANK(R1650,(N1650:P1650,Q1650:AE1650)),0)</f>
        <v>4</v>
      </c>
      <c r="BC1650" s="5">
        <f>IF(T1650&gt;0,RANK(T1650,(N1650:P1650,Q1650:AE1650)),0)</f>
        <v>0</v>
      </c>
      <c r="BD1650" s="5">
        <f>IF(S1650&gt;0,RANK(S1650,(N1650:P1650,Q1650:AE1650)),0)</f>
        <v>6</v>
      </c>
      <c r="BE1650" s="2">
        <f t="shared" si="677"/>
        <v>7.3825503355704697E-3</v>
      </c>
      <c r="BF1650" s="2">
        <f t="shared" si="678"/>
        <v>1.1931394481730052E-3</v>
      </c>
      <c r="BG1650" s="2">
        <f t="shared" si="679"/>
        <v>0</v>
      </c>
      <c r="BH1650" s="2">
        <f t="shared" si="680"/>
        <v>5.9656972408650259E-4</v>
      </c>
      <c r="BJ1650" t="s">
        <v>502</v>
      </c>
      <c r="BK1650" t="s">
        <v>1212</v>
      </c>
      <c r="BL1650">
        <v>8</v>
      </c>
      <c r="BN1650" s="112">
        <v>29</v>
      </c>
      <c r="BO1650" s="114">
        <v>207</v>
      </c>
      <c r="BP1650" s="118">
        <f t="shared" si="671"/>
        <v>29207</v>
      </c>
      <c r="BQ1650" s="118">
        <f t="shared" si="670"/>
        <v>29207</v>
      </c>
      <c r="BR1650" s="5" t="s">
        <v>3151</v>
      </c>
      <c r="CC1650" s="63">
        <f t="shared" si="669"/>
        <v>13410</v>
      </c>
      <c r="CE1650" s="63">
        <v>13</v>
      </c>
    </row>
    <row r="1651" spans="1:90" ht="15" hidden="1" customHeight="1" outlineLevel="1">
      <c r="A1651" t="s">
        <v>1105</v>
      </c>
      <c r="B1651" t="s">
        <v>1212</v>
      </c>
      <c r="C1651" s="1">
        <f t="shared" si="672"/>
        <v>18415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0</v>
      </c>
      <c r="G1651" s="129">
        <f t="shared" si="658"/>
        <v>11230</v>
      </c>
      <c r="H1651" s="134">
        <f t="shared" si="659"/>
        <v>0.60982894379581865</v>
      </c>
      <c r="I1651" s="2"/>
      <c r="J1651" s="2">
        <f t="shared" si="673"/>
        <v>0.18930219929405376</v>
      </c>
      <c r="K1651" s="2">
        <f t="shared" si="674"/>
        <v>0.79913114308987243</v>
      </c>
      <c r="L1651" s="2">
        <f t="shared" si="675"/>
        <v>0</v>
      </c>
      <c r="M1651" s="2">
        <f t="shared" si="676"/>
        <v>1.1566657616073783E-2</v>
      </c>
      <c r="N1651" s="63">
        <v>3486</v>
      </c>
      <c r="O1651" s="63">
        <v>14716</v>
      </c>
      <c r="P1651" s="63">
        <v>0</v>
      </c>
      <c r="Q1651" s="63">
        <v>145</v>
      </c>
      <c r="R1651" s="63">
        <v>22</v>
      </c>
      <c r="S1651" s="63">
        <v>9</v>
      </c>
      <c r="T1651" s="63">
        <v>0</v>
      </c>
      <c r="U1651" s="63">
        <v>0</v>
      </c>
      <c r="V1651" s="63">
        <v>0</v>
      </c>
      <c r="W1651" s="63">
        <v>37</v>
      </c>
      <c r="X1651" s="63">
        <v>0</v>
      </c>
      <c r="Y1651" s="63">
        <v>0</v>
      </c>
      <c r="Z1651" s="63">
        <v>0</v>
      </c>
      <c r="AA1651" s="63">
        <v>0</v>
      </c>
      <c r="AB1651" s="63">
        <v>0</v>
      </c>
      <c r="AC1651" s="63">
        <v>0</v>
      </c>
      <c r="AD1651" s="63">
        <v>0</v>
      </c>
      <c r="AE1651" s="63">
        <v>0</v>
      </c>
      <c r="AF1651" s="63">
        <v>0</v>
      </c>
      <c r="AG1651" s="63">
        <v>0</v>
      </c>
      <c r="AH1651" s="63">
        <v>0</v>
      </c>
      <c r="AI1651" s="63">
        <v>0</v>
      </c>
      <c r="AJ1651" s="63">
        <v>0</v>
      </c>
      <c r="AK1651" s="63">
        <v>0</v>
      </c>
      <c r="AL1651" s="63">
        <v>0</v>
      </c>
      <c r="AM1651" s="63">
        <v>0</v>
      </c>
      <c r="AN1651" s="63">
        <v>0</v>
      </c>
      <c r="AO1651" s="63">
        <v>0</v>
      </c>
      <c r="AP1651" s="63">
        <v>0</v>
      </c>
      <c r="AQ1651" s="63">
        <v>0</v>
      </c>
      <c r="AR1651" s="63">
        <v>0</v>
      </c>
      <c r="AS1651" s="63">
        <v>0</v>
      </c>
      <c r="AT1651" s="63">
        <v>0</v>
      </c>
      <c r="AU1651" s="63">
        <v>0</v>
      </c>
      <c r="AV1651" s="63">
        <v>0</v>
      </c>
      <c r="AW1651" s="63">
        <v>0</v>
      </c>
      <c r="AX1651" s="63">
        <v>0</v>
      </c>
      <c r="AY1651" s="63">
        <v>0</v>
      </c>
      <c r="BA1651" s="5">
        <f>IF(Q1651&gt;0,RANK(Q1651,(N1651:P1651,Q1651:AE1651)),0)</f>
        <v>3</v>
      </c>
      <c r="BB1651" s="5">
        <f>IF(R1651&gt;0,RANK(R1651,(N1651:P1651,Q1651:AE1651)),0)</f>
        <v>5</v>
      </c>
      <c r="BC1651" s="5">
        <f>IF(T1651&gt;0,RANK(T1651,(N1651:P1651,Q1651:AE1651)),0)</f>
        <v>0</v>
      </c>
      <c r="BD1651" s="5">
        <f>IF(S1651&gt;0,RANK(S1651,(N1651:P1651,Q1651:AE1651)),0)</f>
        <v>6</v>
      </c>
      <c r="BE1651" s="2">
        <f t="shared" si="677"/>
        <v>7.874015748031496E-3</v>
      </c>
      <c r="BF1651" s="2">
        <f t="shared" si="678"/>
        <v>1.1946782514254684E-3</v>
      </c>
      <c r="BG1651" s="2">
        <f t="shared" si="679"/>
        <v>0</v>
      </c>
      <c r="BH1651" s="2">
        <f t="shared" si="680"/>
        <v>4.8873201194678251E-4</v>
      </c>
      <c r="BJ1651" t="s">
        <v>1105</v>
      </c>
      <c r="BK1651" t="s">
        <v>1212</v>
      </c>
      <c r="BL1651">
        <v>7</v>
      </c>
      <c r="BN1651" s="112">
        <v>29</v>
      </c>
      <c r="BO1651" s="114">
        <v>209</v>
      </c>
      <c r="BP1651" s="118">
        <f t="shared" si="671"/>
        <v>29209</v>
      </c>
      <c r="BQ1651" s="118">
        <f t="shared" si="670"/>
        <v>29209</v>
      </c>
      <c r="BR1651" s="5" t="s">
        <v>3151</v>
      </c>
      <c r="CC1651" s="63">
        <f t="shared" si="669"/>
        <v>18415</v>
      </c>
      <c r="CE1651" s="63">
        <v>37</v>
      </c>
    </row>
    <row r="1652" spans="1:90" ht="15" hidden="1" customHeight="1" outlineLevel="1">
      <c r="A1652" t="s">
        <v>1039</v>
      </c>
      <c r="B1652" t="s">
        <v>1212</v>
      </c>
      <c r="C1652" s="1">
        <f t="shared" si="672"/>
        <v>2473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0</v>
      </c>
      <c r="G1652" s="129">
        <f t="shared" si="658"/>
        <v>1496</v>
      </c>
      <c r="H1652" s="134">
        <f t="shared" si="659"/>
        <v>0.60493327941771124</v>
      </c>
      <c r="I1652" s="2"/>
      <c r="J1652" s="2">
        <f t="shared" si="673"/>
        <v>0.19328750505458958</v>
      </c>
      <c r="K1652" s="2">
        <f t="shared" si="674"/>
        <v>0.79822078447230083</v>
      </c>
      <c r="L1652" s="2">
        <f t="shared" si="675"/>
        <v>0</v>
      </c>
      <c r="M1652" s="2">
        <f t="shared" si="676"/>
        <v>8.4917104731095927E-3</v>
      </c>
      <c r="N1652" s="63">
        <v>478</v>
      </c>
      <c r="O1652" s="63">
        <v>1974</v>
      </c>
      <c r="P1652" s="63">
        <v>0</v>
      </c>
      <c r="Q1652" s="63">
        <v>14</v>
      </c>
      <c r="R1652" s="63">
        <v>2</v>
      </c>
      <c r="S1652" s="63">
        <v>3</v>
      </c>
      <c r="T1652" s="63">
        <v>0</v>
      </c>
      <c r="U1652" s="63">
        <v>0</v>
      </c>
      <c r="V1652" s="63">
        <v>0</v>
      </c>
      <c r="W1652" s="63">
        <v>2</v>
      </c>
      <c r="X1652" s="63">
        <v>0</v>
      </c>
      <c r="Y1652" s="63">
        <v>0</v>
      </c>
      <c r="Z1652" s="63">
        <v>0</v>
      </c>
      <c r="AA1652" s="63">
        <v>0</v>
      </c>
      <c r="AB1652" s="63">
        <v>0</v>
      </c>
      <c r="AC1652" s="63">
        <v>0</v>
      </c>
      <c r="AD1652" s="63">
        <v>0</v>
      </c>
      <c r="AE1652" s="63">
        <v>0</v>
      </c>
      <c r="AF1652" s="63">
        <v>0</v>
      </c>
      <c r="AG1652" s="63">
        <v>0</v>
      </c>
      <c r="AH1652" s="63">
        <v>0</v>
      </c>
      <c r="AI1652" s="63">
        <v>0</v>
      </c>
      <c r="AJ1652" s="63">
        <v>0</v>
      </c>
      <c r="AK1652" s="63">
        <v>0</v>
      </c>
      <c r="AL1652" s="63">
        <v>0</v>
      </c>
      <c r="AM1652" s="63">
        <v>0</v>
      </c>
      <c r="AN1652" s="63">
        <v>0</v>
      </c>
      <c r="AO1652" s="63">
        <v>0</v>
      </c>
      <c r="AP1652" s="63">
        <v>0</v>
      </c>
      <c r="AQ1652" s="63">
        <v>0</v>
      </c>
      <c r="AR1652" s="63">
        <v>0</v>
      </c>
      <c r="AS1652" s="63">
        <v>0</v>
      </c>
      <c r="AT1652" s="63">
        <v>0</v>
      </c>
      <c r="AU1652" s="63">
        <v>0</v>
      </c>
      <c r="AV1652" s="63">
        <v>0</v>
      </c>
      <c r="AW1652" s="63">
        <v>0</v>
      </c>
      <c r="AX1652" s="63">
        <v>0</v>
      </c>
      <c r="AY1652" s="63">
        <v>0</v>
      </c>
      <c r="BA1652" s="5">
        <f>IF(Q1652&gt;0,RANK(Q1652,(N1652:P1652,Q1652:AE1652)),0)</f>
        <v>3</v>
      </c>
      <c r="BB1652" s="5">
        <f>IF(R1652&gt;0,RANK(R1652,(N1652:P1652,Q1652:AE1652)),0)</f>
        <v>5</v>
      </c>
      <c r="BC1652" s="5">
        <f>IF(T1652&gt;0,RANK(T1652,(N1652:P1652,Q1652:AE1652)),0)</f>
        <v>0</v>
      </c>
      <c r="BD1652" s="5">
        <f>IF(S1652&gt;0,RANK(S1652,(N1652:P1652,Q1652:AE1652)),0)</f>
        <v>4</v>
      </c>
      <c r="BE1652" s="2">
        <f t="shared" si="677"/>
        <v>5.6611403154063888E-3</v>
      </c>
      <c r="BF1652" s="2">
        <f t="shared" si="678"/>
        <v>8.0873433077234124E-4</v>
      </c>
      <c r="BG1652" s="2">
        <f t="shared" si="679"/>
        <v>0</v>
      </c>
      <c r="BH1652" s="2">
        <f t="shared" si="680"/>
        <v>1.2131014961585119E-3</v>
      </c>
      <c r="BJ1652" t="s">
        <v>1039</v>
      </c>
      <c r="BK1652" t="s">
        <v>1212</v>
      </c>
      <c r="BL1652">
        <v>6</v>
      </c>
      <c r="BN1652" s="112">
        <v>29</v>
      </c>
      <c r="BO1652" s="114">
        <v>211</v>
      </c>
      <c r="BP1652" s="118">
        <f t="shared" si="671"/>
        <v>29211</v>
      </c>
      <c r="BQ1652" s="118">
        <f t="shared" si="670"/>
        <v>29211</v>
      </c>
      <c r="BR1652" s="5" t="s">
        <v>3151</v>
      </c>
      <c r="CC1652" s="63">
        <f t="shared" si="669"/>
        <v>2473</v>
      </c>
      <c r="CE1652" s="63">
        <v>2</v>
      </c>
    </row>
    <row r="1653" spans="1:90" ht="15" hidden="1" customHeight="1" outlineLevel="1">
      <c r="A1653" t="s">
        <v>1043</v>
      </c>
      <c r="B1653" t="s">
        <v>1212</v>
      </c>
      <c r="C1653" s="1">
        <f t="shared" si="672"/>
        <v>26240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0</v>
      </c>
      <c r="G1653" s="129">
        <f t="shared" si="658"/>
        <v>15101</v>
      </c>
      <c r="H1653" s="134">
        <f t="shared" si="659"/>
        <v>0.57549542682926824</v>
      </c>
      <c r="I1653" s="2"/>
      <c r="J1653" s="2">
        <f t="shared" si="673"/>
        <v>0.2029344512195122</v>
      </c>
      <c r="K1653" s="2">
        <f t="shared" si="674"/>
        <v>0.7784298780487805</v>
      </c>
      <c r="L1653" s="2">
        <f t="shared" si="675"/>
        <v>0</v>
      </c>
      <c r="M1653" s="2">
        <f t="shared" si="676"/>
        <v>1.8635670731707354E-2</v>
      </c>
      <c r="N1653" s="63">
        <v>5325</v>
      </c>
      <c r="O1653" s="63">
        <v>20426</v>
      </c>
      <c r="P1653" s="63">
        <v>0</v>
      </c>
      <c r="Q1653" s="63">
        <v>326</v>
      </c>
      <c r="R1653" s="63">
        <v>67</v>
      </c>
      <c r="S1653" s="63">
        <v>29</v>
      </c>
      <c r="T1653" s="63">
        <v>0</v>
      </c>
      <c r="U1653" s="63">
        <v>0</v>
      </c>
      <c r="V1653" s="63">
        <v>0</v>
      </c>
      <c r="W1653" s="63">
        <v>67</v>
      </c>
      <c r="X1653" s="63">
        <v>0</v>
      </c>
      <c r="Y1653" s="63">
        <v>0</v>
      </c>
      <c r="Z1653" s="63">
        <v>0</v>
      </c>
      <c r="AA1653" s="63">
        <v>0</v>
      </c>
      <c r="AB1653" s="63">
        <v>0</v>
      </c>
      <c r="AC1653" s="63">
        <v>0</v>
      </c>
      <c r="AD1653" s="63">
        <v>0</v>
      </c>
      <c r="AE1653" s="63">
        <v>0</v>
      </c>
      <c r="AF1653" s="63">
        <v>0</v>
      </c>
      <c r="AG1653" s="63">
        <v>0</v>
      </c>
      <c r="AH1653" s="63">
        <v>0</v>
      </c>
      <c r="AI1653" s="63">
        <v>0</v>
      </c>
      <c r="AJ1653" s="63">
        <v>0</v>
      </c>
      <c r="AK1653" s="63">
        <v>0</v>
      </c>
      <c r="AL1653" s="63">
        <v>0</v>
      </c>
      <c r="AM1653" s="63">
        <v>0</v>
      </c>
      <c r="AN1653" s="63">
        <v>0</v>
      </c>
      <c r="AO1653" s="63">
        <v>0</v>
      </c>
      <c r="AP1653" s="63">
        <v>0</v>
      </c>
      <c r="AQ1653" s="63">
        <v>0</v>
      </c>
      <c r="AR1653" s="63">
        <v>0</v>
      </c>
      <c r="AS1653" s="63">
        <v>0</v>
      </c>
      <c r="AT1653" s="63">
        <v>0</v>
      </c>
      <c r="AU1653" s="63">
        <v>0</v>
      </c>
      <c r="AV1653" s="63">
        <v>0</v>
      </c>
      <c r="AW1653" s="63">
        <v>0</v>
      </c>
      <c r="AX1653" s="63">
        <v>0</v>
      </c>
      <c r="AY1653" s="63">
        <v>0</v>
      </c>
      <c r="BA1653" s="5">
        <f>IF(Q1653&gt;0,RANK(Q1653,(N1653:P1653,Q1653:AE1653)),0)</f>
        <v>3</v>
      </c>
      <c r="BB1653" s="5">
        <f>IF(R1653&gt;0,RANK(R1653,(N1653:P1653,Q1653:AE1653)),0)</f>
        <v>4</v>
      </c>
      <c r="BC1653" s="5">
        <f>IF(T1653&gt;0,RANK(T1653,(N1653:P1653,Q1653:AE1653)),0)</f>
        <v>0</v>
      </c>
      <c r="BD1653" s="5">
        <f>IF(S1653&gt;0,RANK(S1653,(N1653:P1653,Q1653:AE1653)),0)</f>
        <v>6</v>
      </c>
      <c r="BE1653" s="2">
        <f t="shared" si="677"/>
        <v>1.2423780487804879E-2</v>
      </c>
      <c r="BF1653" s="2">
        <f t="shared" si="678"/>
        <v>2.5533536585365855E-3</v>
      </c>
      <c r="BG1653" s="2">
        <f t="shared" si="679"/>
        <v>0</v>
      </c>
      <c r="BH1653" s="2">
        <f t="shared" si="680"/>
        <v>1.1051829268292682E-3</v>
      </c>
      <c r="BJ1653" t="s">
        <v>1043</v>
      </c>
      <c r="BK1653" t="s">
        <v>1212</v>
      </c>
      <c r="BL1653">
        <v>7</v>
      </c>
      <c r="BN1653" s="112">
        <v>29</v>
      </c>
      <c r="BO1653" s="114">
        <v>213</v>
      </c>
      <c r="BP1653" s="118">
        <f t="shared" si="671"/>
        <v>29213</v>
      </c>
      <c r="BQ1653" s="118">
        <f t="shared" si="670"/>
        <v>29213</v>
      </c>
      <c r="BR1653" s="5" t="s">
        <v>3151</v>
      </c>
      <c r="CC1653" s="63">
        <f t="shared" si="669"/>
        <v>26240</v>
      </c>
      <c r="CD1653" s="130"/>
      <c r="CE1653" s="63">
        <v>67</v>
      </c>
    </row>
    <row r="1654" spans="1:90" ht="15" hidden="1" customHeight="1" outlineLevel="1">
      <c r="A1654" t="s">
        <v>492</v>
      </c>
      <c r="B1654" t="s">
        <v>1212</v>
      </c>
      <c r="C1654" s="1">
        <f t="shared" si="672"/>
        <v>11332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0</v>
      </c>
      <c r="G1654" s="129">
        <f t="shared" si="658"/>
        <v>7762</v>
      </c>
      <c r="H1654" s="134">
        <f t="shared" si="659"/>
        <v>0.68496293681609599</v>
      </c>
      <c r="I1654" s="2"/>
      <c r="J1654" s="2">
        <f t="shared" si="673"/>
        <v>0.15142957995058243</v>
      </c>
      <c r="K1654" s="2">
        <f t="shared" si="674"/>
        <v>0.83639251676667847</v>
      </c>
      <c r="L1654" s="2">
        <f t="shared" si="675"/>
        <v>0</v>
      </c>
      <c r="M1654" s="2">
        <f t="shared" si="676"/>
        <v>1.2177903282739044E-2</v>
      </c>
      <c r="N1654" s="63">
        <v>1716</v>
      </c>
      <c r="O1654" s="63">
        <v>9478</v>
      </c>
      <c r="P1654" s="63">
        <v>0</v>
      </c>
      <c r="Q1654" s="63">
        <v>93</v>
      </c>
      <c r="R1654" s="63">
        <v>14</v>
      </c>
      <c r="S1654" s="63">
        <v>14</v>
      </c>
      <c r="T1654" s="63">
        <v>0</v>
      </c>
      <c r="U1654" s="63">
        <v>0</v>
      </c>
      <c r="V1654" s="63">
        <v>0</v>
      </c>
      <c r="W1654" s="63">
        <v>17</v>
      </c>
      <c r="X1654" s="63">
        <v>0</v>
      </c>
      <c r="Y1654" s="63">
        <v>0</v>
      </c>
      <c r="Z1654" s="63">
        <v>0</v>
      </c>
      <c r="AA1654" s="63">
        <v>0</v>
      </c>
      <c r="AB1654" s="63">
        <v>0</v>
      </c>
      <c r="AC1654" s="63">
        <v>0</v>
      </c>
      <c r="AD1654" s="63">
        <v>0</v>
      </c>
      <c r="AE1654" s="63">
        <v>0</v>
      </c>
      <c r="AF1654" s="63">
        <v>0</v>
      </c>
      <c r="AG1654" s="63">
        <v>0</v>
      </c>
      <c r="AH1654" s="63">
        <v>0</v>
      </c>
      <c r="AI1654" s="63">
        <v>0</v>
      </c>
      <c r="AJ1654" s="63">
        <v>0</v>
      </c>
      <c r="AK1654" s="63">
        <v>0</v>
      </c>
      <c r="AL1654" s="63">
        <v>0</v>
      </c>
      <c r="AM1654" s="63">
        <v>0</v>
      </c>
      <c r="AN1654" s="63">
        <v>0</v>
      </c>
      <c r="AO1654" s="63">
        <v>0</v>
      </c>
      <c r="AP1654" s="63">
        <v>0</v>
      </c>
      <c r="AQ1654" s="63">
        <v>0</v>
      </c>
      <c r="AR1654" s="63">
        <v>0</v>
      </c>
      <c r="AS1654" s="63">
        <v>0</v>
      </c>
      <c r="AT1654" s="63">
        <v>0</v>
      </c>
      <c r="AU1654" s="63">
        <v>0</v>
      </c>
      <c r="AV1654" s="63">
        <v>0</v>
      </c>
      <c r="AW1654" s="63">
        <v>0</v>
      </c>
      <c r="AX1654" s="63">
        <v>0</v>
      </c>
      <c r="AY1654" s="63">
        <v>0</v>
      </c>
      <c r="BA1654" s="5">
        <f>IF(Q1654&gt;0,RANK(Q1654,(N1654:P1654,Q1654:AE1654)),0)</f>
        <v>3</v>
      </c>
      <c r="BB1654" s="5">
        <f>IF(R1654&gt;0,RANK(R1654,(N1654:P1654,Q1654:AE1654)),0)</f>
        <v>5</v>
      </c>
      <c r="BC1654" s="5">
        <f>IF(T1654&gt;0,RANK(T1654,(N1654:P1654,Q1654:AE1654)),0)</f>
        <v>0</v>
      </c>
      <c r="BD1654" s="5">
        <f>IF(S1654&gt;0,RANK(S1654,(N1654:P1654,Q1654:AE1654)),0)</f>
        <v>5</v>
      </c>
      <c r="BE1654" s="2">
        <f t="shared" si="677"/>
        <v>8.2068478644546413E-3</v>
      </c>
      <c r="BF1654" s="2">
        <f t="shared" si="678"/>
        <v>1.2354394634662902E-3</v>
      </c>
      <c r="BG1654" s="2">
        <f t="shared" si="679"/>
        <v>0</v>
      </c>
      <c r="BH1654" s="2">
        <f t="shared" si="680"/>
        <v>1.2354394634662902E-3</v>
      </c>
      <c r="BJ1654" t="s">
        <v>492</v>
      </c>
      <c r="BK1654" t="s">
        <v>1212</v>
      </c>
      <c r="BL1654">
        <v>8</v>
      </c>
      <c r="BN1654" s="112">
        <v>29</v>
      </c>
      <c r="BO1654" s="114">
        <v>215</v>
      </c>
      <c r="BP1654" s="118">
        <f t="shared" si="671"/>
        <v>29215</v>
      </c>
      <c r="BQ1654" s="118">
        <f t="shared" si="670"/>
        <v>29215</v>
      </c>
      <c r="BR1654" s="5" t="s">
        <v>3151</v>
      </c>
      <c r="CC1654" s="63">
        <f t="shared" si="669"/>
        <v>11332</v>
      </c>
      <c r="CE1654" s="63">
        <v>17</v>
      </c>
    </row>
    <row r="1655" spans="1:90" ht="15" hidden="1" customHeight="1" outlineLevel="1">
      <c r="A1655" t="s">
        <v>1863</v>
      </c>
      <c r="B1655" t="s">
        <v>1212</v>
      </c>
      <c r="C1655" s="1">
        <f t="shared" si="672"/>
        <v>9173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0</v>
      </c>
      <c r="G1655" s="129">
        <f t="shared" si="658"/>
        <v>5233</v>
      </c>
      <c r="H1655" s="134">
        <f t="shared" si="659"/>
        <v>0.57047857843671645</v>
      </c>
      <c r="I1655" s="2"/>
      <c r="J1655" s="2">
        <f t="shared" si="673"/>
        <v>0.20734765071405212</v>
      </c>
      <c r="K1655" s="2">
        <f t="shared" si="674"/>
        <v>0.7778262291507686</v>
      </c>
      <c r="L1655" s="2">
        <f t="shared" si="675"/>
        <v>0</v>
      </c>
      <c r="M1655" s="2">
        <f t="shared" si="676"/>
        <v>1.4826120135179255E-2</v>
      </c>
      <c r="N1655" s="63">
        <v>1902</v>
      </c>
      <c r="O1655" s="63">
        <v>7135</v>
      </c>
      <c r="P1655" s="63">
        <v>0</v>
      </c>
      <c r="Q1655" s="63">
        <v>110</v>
      </c>
      <c r="R1655" s="63">
        <v>12</v>
      </c>
      <c r="S1655" s="63">
        <v>5</v>
      </c>
      <c r="T1655" s="63">
        <v>0</v>
      </c>
      <c r="U1655" s="63">
        <v>0</v>
      </c>
      <c r="V1655" s="63">
        <v>0</v>
      </c>
      <c r="W1655" s="63">
        <v>9</v>
      </c>
      <c r="X1655" s="63">
        <v>0</v>
      </c>
      <c r="Y1655" s="63">
        <v>0</v>
      </c>
      <c r="Z1655" s="63">
        <v>0</v>
      </c>
      <c r="AA1655" s="63">
        <v>0</v>
      </c>
      <c r="AB1655" s="63">
        <v>0</v>
      </c>
      <c r="AC1655" s="63">
        <v>0</v>
      </c>
      <c r="AD1655" s="63">
        <v>0</v>
      </c>
      <c r="AE1655" s="63">
        <v>0</v>
      </c>
      <c r="AF1655" s="63">
        <v>0</v>
      </c>
      <c r="AG1655" s="63">
        <v>0</v>
      </c>
      <c r="AH1655" s="63">
        <v>0</v>
      </c>
      <c r="AI1655" s="63">
        <v>0</v>
      </c>
      <c r="AJ1655" s="63">
        <v>0</v>
      </c>
      <c r="AK1655" s="63">
        <v>0</v>
      </c>
      <c r="AL1655" s="63">
        <v>0</v>
      </c>
      <c r="AM1655" s="63">
        <v>0</v>
      </c>
      <c r="AN1655" s="63">
        <v>0</v>
      </c>
      <c r="AO1655" s="63">
        <v>0</v>
      </c>
      <c r="AP1655" s="63">
        <v>0</v>
      </c>
      <c r="AQ1655" s="63">
        <v>0</v>
      </c>
      <c r="AR1655" s="63">
        <v>0</v>
      </c>
      <c r="AS1655" s="63">
        <v>0</v>
      </c>
      <c r="AT1655" s="63">
        <v>0</v>
      </c>
      <c r="AU1655" s="63">
        <v>0</v>
      </c>
      <c r="AV1655" s="63">
        <v>0</v>
      </c>
      <c r="AW1655" s="63">
        <v>0</v>
      </c>
      <c r="AX1655" s="63">
        <v>0</v>
      </c>
      <c r="AY1655" s="63">
        <v>0</v>
      </c>
      <c r="BA1655" s="5">
        <f>IF(Q1655&gt;0,RANK(Q1655,(N1655:P1655,Q1655:AE1655)),0)</f>
        <v>3</v>
      </c>
      <c r="BB1655" s="5">
        <f>IF(R1655&gt;0,RANK(R1655,(N1655:P1655,Q1655:AE1655)),0)</f>
        <v>4</v>
      </c>
      <c r="BC1655" s="5">
        <f>IF(T1655&gt;0,RANK(T1655,(N1655:P1655,Q1655:AE1655)),0)</f>
        <v>0</v>
      </c>
      <c r="BD1655" s="5">
        <f>IF(S1655&gt;0,RANK(S1655,(N1655:P1655,Q1655:AE1655)),0)</f>
        <v>6</v>
      </c>
      <c r="BE1655" s="2">
        <f t="shared" si="677"/>
        <v>1.1991714815218575E-2</v>
      </c>
      <c r="BF1655" s="2">
        <f t="shared" si="678"/>
        <v>1.3081870707511174E-3</v>
      </c>
      <c r="BG1655" s="2">
        <f t="shared" si="679"/>
        <v>0</v>
      </c>
      <c r="BH1655" s="2">
        <f t="shared" si="680"/>
        <v>5.4507794614629893E-4</v>
      </c>
      <c r="BJ1655" t="s">
        <v>1863</v>
      </c>
      <c r="BK1655" t="s">
        <v>1212</v>
      </c>
      <c r="BL1655">
        <v>4</v>
      </c>
      <c r="BN1655" s="112">
        <v>29</v>
      </c>
      <c r="BO1655" s="114">
        <v>217</v>
      </c>
      <c r="BP1655" s="118">
        <f t="shared" si="671"/>
        <v>29217</v>
      </c>
      <c r="BQ1655" s="118">
        <f t="shared" si="670"/>
        <v>29217</v>
      </c>
      <c r="BR1655" s="5" t="s">
        <v>3151</v>
      </c>
      <c r="CC1655" s="63">
        <f t="shared" si="669"/>
        <v>9173</v>
      </c>
      <c r="CD1655" s="130"/>
      <c r="CE1655" s="63">
        <v>9</v>
      </c>
    </row>
    <row r="1656" spans="1:90" ht="15" hidden="1" customHeight="1" outlineLevel="1">
      <c r="A1656" t="s">
        <v>422</v>
      </c>
      <c r="B1656" t="s">
        <v>1212</v>
      </c>
      <c r="C1656" s="1">
        <f t="shared" si="672"/>
        <v>18373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0</v>
      </c>
      <c r="G1656" s="129">
        <f t="shared" si="658"/>
        <v>8453</v>
      </c>
      <c r="H1656" s="134">
        <f t="shared" si="659"/>
        <v>0.46007728732379033</v>
      </c>
      <c r="I1656" s="2"/>
      <c r="J1656" s="2">
        <f t="shared" si="673"/>
        <v>0.2595656670113754</v>
      </c>
      <c r="K1656" s="2">
        <f t="shared" si="674"/>
        <v>0.71964295433516579</v>
      </c>
      <c r="L1656" s="2">
        <f t="shared" si="675"/>
        <v>0</v>
      </c>
      <c r="M1656" s="2">
        <f t="shared" si="676"/>
        <v>2.0791378653458814E-2</v>
      </c>
      <c r="N1656" s="63">
        <v>4769</v>
      </c>
      <c r="O1656" s="63">
        <v>13222</v>
      </c>
      <c r="P1656" s="63">
        <v>0</v>
      </c>
      <c r="Q1656" s="63">
        <v>322</v>
      </c>
      <c r="R1656" s="63">
        <v>42</v>
      </c>
      <c r="S1656" s="63">
        <v>18</v>
      </c>
      <c r="T1656" s="63">
        <v>0</v>
      </c>
      <c r="U1656" s="63">
        <v>0</v>
      </c>
      <c r="V1656" s="63">
        <v>0</v>
      </c>
      <c r="W1656" s="63">
        <v>0</v>
      </c>
      <c r="X1656" s="63">
        <v>0</v>
      </c>
      <c r="Y1656" s="63">
        <v>0</v>
      </c>
      <c r="Z1656" s="63">
        <v>0</v>
      </c>
      <c r="AA1656" s="63">
        <v>0</v>
      </c>
      <c r="AB1656" s="63">
        <v>0</v>
      </c>
      <c r="AC1656" s="63">
        <v>0</v>
      </c>
      <c r="AD1656" s="63">
        <v>0</v>
      </c>
      <c r="AE1656" s="63">
        <v>0</v>
      </c>
      <c r="AF1656" s="63">
        <v>0</v>
      </c>
      <c r="AG1656" s="63">
        <v>0</v>
      </c>
      <c r="AH1656" s="63">
        <v>0</v>
      </c>
      <c r="AI1656" s="63">
        <v>0</v>
      </c>
      <c r="AJ1656" s="63">
        <v>0</v>
      </c>
      <c r="AK1656" s="63">
        <v>0</v>
      </c>
      <c r="AL1656" s="63">
        <v>0</v>
      </c>
      <c r="AM1656" s="63">
        <v>0</v>
      </c>
      <c r="AN1656" s="63">
        <v>0</v>
      </c>
      <c r="AO1656" s="63">
        <v>0</v>
      </c>
      <c r="AP1656" s="63">
        <v>0</v>
      </c>
      <c r="AQ1656" s="63">
        <v>0</v>
      </c>
      <c r="AR1656" s="63">
        <v>0</v>
      </c>
      <c r="AS1656" s="63">
        <v>0</v>
      </c>
      <c r="AT1656" s="63">
        <v>0</v>
      </c>
      <c r="AU1656" s="63">
        <v>0</v>
      </c>
      <c r="AV1656" s="63">
        <v>0</v>
      </c>
      <c r="AW1656" s="63">
        <v>0</v>
      </c>
      <c r="AX1656" s="63">
        <v>0</v>
      </c>
      <c r="AY1656" s="63">
        <v>0</v>
      </c>
      <c r="BA1656" s="5">
        <f>IF(Q1656&gt;0,RANK(Q1656,(N1656:P1656,Q1656:AE1656)),0)</f>
        <v>3</v>
      </c>
      <c r="BB1656" s="5">
        <f>IF(R1656&gt;0,RANK(R1656,(N1656:P1656,Q1656:AE1656)),0)</f>
        <v>4</v>
      </c>
      <c r="BC1656" s="5">
        <f>IF(T1656&gt;0,RANK(T1656,(N1656:P1656,Q1656:AE1656)),0)</f>
        <v>0</v>
      </c>
      <c r="BD1656" s="5">
        <f>IF(S1656&gt;0,RANK(S1656,(N1656:P1656,Q1656:AE1656)),0)</f>
        <v>5</v>
      </c>
      <c r="BE1656" s="2">
        <f t="shared" si="677"/>
        <v>1.7525717084852774E-2</v>
      </c>
      <c r="BF1656" s="2">
        <f t="shared" si="678"/>
        <v>2.2859630980242747E-3</v>
      </c>
      <c r="BG1656" s="2">
        <f t="shared" si="679"/>
        <v>0</v>
      </c>
      <c r="BH1656" s="2">
        <f t="shared" si="680"/>
        <v>9.7969847058183195E-4</v>
      </c>
      <c r="BJ1656" t="s">
        <v>422</v>
      </c>
      <c r="BK1656" t="s">
        <v>1212</v>
      </c>
      <c r="BL1656">
        <v>3</v>
      </c>
      <c r="BN1656" s="112">
        <v>29</v>
      </c>
      <c r="BO1656" s="114">
        <v>219</v>
      </c>
      <c r="BP1656" s="118">
        <f t="shared" si="671"/>
        <v>29219</v>
      </c>
      <c r="BQ1656" s="118">
        <f t="shared" si="670"/>
        <v>29219</v>
      </c>
      <c r="BR1656" s="5" t="s">
        <v>3151</v>
      </c>
      <c r="CC1656" s="63">
        <f t="shared" si="669"/>
        <v>18373</v>
      </c>
      <c r="CE1656" s="63">
        <v>0</v>
      </c>
    </row>
    <row r="1657" spans="1:90" ht="15" hidden="1" customHeight="1" outlineLevel="1">
      <c r="A1657" t="s">
        <v>691</v>
      </c>
      <c r="B1657" t="s">
        <v>1212</v>
      </c>
      <c r="C1657" s="1">
        <f t="shared" si="672"/>
        <v>9988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0</v>
      </c>
      <c r="G1657" s="129">
        <f t="shared" si="658"/>
        <v>6242</v>
      </c>
      <c r="H1657" s="134">
        <f t="shared" si="659"/>
        <v>0.62494993992791348</v>
      </c>
      <c r="I1657" s="2"/>
      <c r="J1657" s="2">
        <f t="shared" si="673"/>
        <v>0.18061674008810572</v>
      </c>
      <c r="K1657" s="2">
        <f t="shared" si="674"/>
        <v>0.80556668001601928</v>
      </c>
      <c r="L1657" s="2">
        <f t="shared" si="675"/>
        <v>0</v>
      </c>
      <c r="M1657" s="2">
        <f t="shared" si="676"/>
        <v>1.3816579895875036E-2</v>
      </c>
      <c r="N1657" s="63">
        <v>1804</v>
      </c>
      <c r="O1657" s="63">
        <v>8046</v>
      </c>
      <c r="P1657" s="63">
        <v>0</v>
      </c>
      <c r="Q1657" s="63">
        <v>94</v>
      </c>
      <c r="R1657" s="63">
        <v>21</v>
      </c>
      <c r="S1657" s="63">
        <v>6</v>
      </c>
      <c r="T1657" s="63">
        <v>0</v>
      </c>
      <c r="U1657" s="63">
        <v>0</v>
      </c>
      <c r="V1657" s="63">
        <v>0</v>
      </c>
      <c r="W1657" s="63">
        <v>17</v>
      </c>
      <c r="X1657" s="63">
        <v>0</v>
      </c>
      <c r="Y1657" s="63">
        <v>0</v>
      </c>
      <c r="Z1657" s="63">
        <v>0</v>
      </c>
      <c r="AA1657" s="63">
        <v>0</v>
      </c>
      <c r="AB1657" s="63">
        <v>0</v>
      </c>
      <c r="AC1657" s="63">
        <v>0</v>
      </c>
      <c r="AD1657" s="63">
        <v>0</v>
      </c>
      <c r="AE1657" s="63">
        <v>0</v>
      </c>
      <c r="AF1657" s="63">
        <v>0</v>
      </c>
      <c r="AG1657" s="63">
        <v>0</v>
      </c>
      <c r="AH1657" s="63">
        <v>0</v>
      </c>
      <c r="AI1657" s="63">
        <v>0</v>
      </c>
      <c r="AJ1657" s="63">
        <v>0</v>
      </c>
      <c r="AK1657" s="63">
        <v>0</v>
      </c>
      <c r="AL1657" s="63">
        <v>0</v>
      </c>
      <c r="AM1657" s="63">
        <v>0</v>
      </c>
      <c r="AN1657" s="63">
        <v>0</v>
      </c>
      <c r="AO1657" s="63">
        <v>0</v>
      </c>
      <c r="AP1657" s="63">
        <v>0</v>
      </c>
      <c r="AQ1657" s="63">
        <v>0</v>
      </c>
      <c r="AR1657" s="63">
        <v>0</v>
      </c>
      <c r="AS1657" s="63">
        <v>0</v>
      </c>
      <c r="AT1657" s="63">
        <v>0</v>
      </c>
      <c r="AU1657" s="63">
        <v>0</v>
      </c>
      <c r="AV1657" s="63">
        <v>0</v>
      </c>
      <c r="AW1657" s="63">
        <v>0</v>
      </c>
      <c r="AX1657" s="63">
        <v>0</v>
      </c>
      <c r="AY1657" s="63">
        <v>0</v>
      </c>
      <c r="BA1657" s="5">
        <f>IF(Q1657&gt;0,RANK(Q1657,(N1657:P1657,Q1657:AE1657)),0)</f>
        <v>3</v>
      </c>
      <c r="BB1657" s="5">
        <f>IF(R1657&gt;0,RANK(R1657,(N1657:P1657,Q1657:AE1657)),0)</f>
        <v>4</v>
      </c>
      <c r="BC1657" s="5">
        <f>IF(T1657&gt;0,RANK(T1657,(N1657:P1657,Q1657:AE1657)),0)</f>
        <v>0</v>
      </c>
      <c r="BD1657" s="5">
        <f>IF(S1657&gt;0,RANK(S1657,(N1657:P1657,Q1657:AE1657)),0)</f>
        <v>6</v>
      </c>
      <c r="BE1657" s="2">
        <f t="shared" si="677"/>
        <v>9.4112935522627159E-3</v>
      </c>
      <c r="BF1657" s="2">
        <f t="shared" si="678"/>
        <v>2.1025230276331599E-3</v>
      </c>
      <c r="BG1657" s="2">
        <f t="shared" si="679"/>
        <v>0</v>
      </c>
      <c r="BH1657" s="2">
        <f t="shared" si="680"/>
        <v>6.0072086503804565E-4</v>
      </c>
      <c r="BJ1657" t="s">
        <v>691</v>
      </c>
      <c r="BK1657" t="s">
        <v>1212</v>
      </c>
      <c r="BL1657">
        <v>8</v>
      </c>
      <c r="BN1657" s="112">
        <v>29</v>
      </c>
      <c r="BO1657" s="114">
        <v>221</v>
      </c>
      <c r="BP1657" s="118">
        <f t="shared" si="671"/>
        <v>29221</v>
      </c>
      <c r="BQ1657" s="118">
        <f t="shared" si="670"/>
        <v>29221</v>
      </c>
      <c r="BR1657" s="5" t="s">
        <v>3151</v>
      </c>
      <c r="CC1657" s="63">
        <f t="shared" si="669"/>
        <v>9988</v>
      </c>
      <c r="CE1657" s="63">
        <v>17</v>
      </c>
    </row>
    <row r="1658" spans="1:90" ht="15" hidden="1" customHeight="1" outlineLevel="1">
      <c r="A1658" t="s">
        <v>423</v>
      </c>
      <c r="B1658" t="s">
        <v>1212</v>
      </c>
      <c r="C1658" s="1">
        <f t="shared" si="672"/>
        <v>5880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29">
        <f t="shared" si="658"/>
        <v>4140</v>
      </c>
      <c r="H1658" s="134">
        <f t="shared" si="659"/>
        <v>0.70408163265306123</v>
      </c>
      <c r="I1658" s="2"/>
      <c r="J1658" s="2">
        <f t="shared" si="673"/>
        <v>0.1435374149659864</v>
      </c>
      <c r="K1658" s="2">
        <f t="shared" si="674"/>
        <v>0.84761904761904761</v>
      </c>
      <c r="L1658" s="2">
        <f t="shared" si="675"/>
        <v>0</v>
      </c>
      <c r="M1658" s="2">
        <f t="shared" si="676"/>
        <v>8.8435374149660184E-3</v>
      </c>
      <c r="N1658" s="63">
        <v>844</v>
      </c>
      <c r="O1658" s="63">
        <v>4984</v>
      </c>
      <c r="P1658" s="63">
        <v>0</v>
      </c>
      <c r="Q1658" s="63">
        <v>36</v>
      </c>
      <c r="R1658" s="63">
        <v>4</v>
      </c>
      <c r="S1658" s="63">
        <v>6</v>
      </c>
      <c r="T1658" s="63">
        <v>0</v>
      </c>
      <c r="U1658" s="63">
        <v>0</v>
      </c>
      <c r="V1658" s="63">
        <v>0</v>
      </c>
      <c r="W1658" s="63">
        <v>6</v>
      </c>
      <c r="X1658" s="63">
        <v>0</v>
      </c>
      <c r="Y1658" s="63">
        <v>0</v>
      </c>
      <c r="Z1658" s="63">
        <v>0</v>
      </c>
      <c r="AA1658" s="63">
        <v>0</v>
      </c>
      <c r="AB1658" s="63">
        <v>0</v>
      </c>
      <c r="AC1658" s="63">
        <v>0</v>
      </c>
      <c r="AD1658" s="63">
        <v>0</v>
      </c>
      <c r="AE1658" s="63">
        <v>0</v>
      </c>
      <c r="AF1658" s="63">
        <v>0</v>
      </c>
      <c r="AG1658" s="63">
        <v>0</v>
      </c>
      <c r="AH1658" s="63">
        <v>0</v>
      </c>
      <c r="AI1658" s="63">
        <v>0</v>
      </c>
      <c r="AJ1658" s="63">
        <v>0</v>
      </c>
      <c r="AK1658" s="63">
        <v>0</v>
      </c>
      <c r="AL1658" s="63">
        <v>0</v>
      </c>
      <c r="AM1658" s="63">
        <v>0</v>
      </c>
      <c r="AN1658" s="63">
        <v>0</v>
      </c>
      <c r="AO1658" s="63">
        <v>0</v>
      </c>
      <c r="AP1658" s="63">
        <v>0</v>
      </c>
      <c r="AQ1658" s="63">
        <v>0</v>
      </c>
      <c r="AR1658" s="63">
        <v>0</v>
      </c>
      <c r="AS1658" s="63">
        <v>0</v>
      </c>
      <c r="AT1658" s="63">
        <v>0</v>
      </c>
      <c r="AU1658" s="63">
        <v>0</v>
      </c>
      <c r="AV1658" s="63">
        <v>0</v>
      </c>
      <c r="AW1658" s="63">
        <v>0</v>
      </c>
      <c r="AX1658" s="63">
        <v>0</v>
      </c>
      <c r="AY1658" s="63">
        <v>0</v>
      </c>
      <c r="BA1658" s="5">
        <f>IF(Q1658&gt;0,RANK(Q1658,(N1658:P1658,Q1658:AE1658)),0)</f>
        <v>3</v>
      </c>
      <c r="BB1658" s="5">
        <f>IF(R1658&gt;0,RANK(R1658,(N1658:P1658,Q1658:AE1658)),0)</f>
        <v>6</v>
      </c>
      <c r="BC1658" s="5">
        <f>IF(T1658&gt;0,RANK(T1658,(N1658:P1658,Q1658:AE1658)),0)</f>
        <v>0</v>
      </c>
      <c r="BD1658" s="5">
        <f>IF(S1658&gt;0,RANK(S1658,(N1658:P1658,Q1658:AE1658)),0)</f>
        <v>4</v>
      </c>
      <c r="BE1658" s="2">
        <f t="shared" si="677"/>
        <v>6.1224489795918364E-3</v>
      </c>
      <c r="BF1658" s="2">
        <f t="shared" si="678"/>
        <v>6.8027210884353737E-4</v>
      </c>
      <c r="BG1658" s="2">
        <f t="shared" si="679"/>
        <v>0</v>
      </c>
      <c r="BH1658" s="2">
        <f t="shared" si="680"/>
        <v>1.0204081632653062E-3</v>
      </c>
      <c r="BJ1658" t="s">
        <v>423</v>
      </c>
      <c r="BK1658" t="s">
        <v>1212</v>
      </c>
      <c r="BL1658">
        <v>8</v>
      </c>
      <c r="BN1658" s="112">
        <v>29</v>
      </c>
      <c r="BO1658" s="114">
        <v>223</v>
      </c>
      <c r="BP1658" s="118">
        <f t="shared" si="671"/>
        <v>29223</v>
      </c>
      <c r="BQ1658" s="118">
        <f t="shared" si="670"/>
        <v>29223</v>
      </c>
      <c r="BR1658" s="5" t="s">
        <v>3151</v>
      </c>
      <c r="CC1658" s="63">
        <f t="shared" si="669"/>
        <v>5880</v>
      </c>
      <c r="CE1658" s="63">
        <v>6</v>
      </c>
    </row>
    <row r="1659" spans="1:90" ht="15" hidden="1" customHeight="1" outlineLevel="1">
      <c r="A1659" t="s">
        <v>696</v>
      </c>
      <c r="B1659" t="s">
        <v>1212</v>
      </c>
      <c r="C1659" s="1">
        <f t="shared" si="672"/>
        <v>18772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0</v>
      </c>
      <c r="G1659" s="129">
        <f t="shared" si="658"/>
        <v>11302</v>
      </c>
      <c r="H1659" s="134">
        <f t="shared" si="659"/>
        <v>0.60206690816109099</v>
      </c>
      <c r="I1659" s="2"/>
      <c r="J1659" s="2">
        <f t="shared" si="673"/>
        <v>0.19028340080971659</v>
      </c>
      <c r="K1659" s="2">
        <f t="shared" si="674"/>
        <v>0.7923503089708076</v>
      </c>
      <c r="L1659" s="2">
        <f t="shared" si="675"/>
        <v>0</v>
      </c>
      <c r="M1659" s="2">
        <f t="shared" si="676"/>
        <v>1.7366290219475777E-2</v>
      </c>
      <c r="N1659" s="63">
        <v>3572</v>
      </c>
      <c r="O1659" s="63">
        <v>14874</v>
      </c>
      <c r="P1659" s="63">
        <v>0</v>
      </c>
      <c r="Q1659" s="63">
        <v>254</v>
      </c>
      <c r="R1659" s="63">
        <v>33</v>
      </c>
      <c r="S1659" s="63">
        <v>39</v>
      </c>
      <c r="T1659" s="63">
        <v>0</v>
      </c>
      <c r="U1659" s="63">
        <v>0</v>
      </c>
      <c r="V1659" s="63">
        <v>0</v>
      </c>
      <c r="W1659" s="63">
        <v>0</v>
      </c>
      <c r="X1659" s="63">
        <v>0</v>
      </c>
      <c r="Y1659" s="63">
        <v>0</v>
      </c>
      <c r="Z1659" s="63">
        <v>0</v>
      </c>
      <c r="AA1659" s="63">
        <v>0</v>
      </c>
      <c r="AB1659" s="63">
        <v>0</v>
      </c>
      <c r="AC1659" s="63">
        <v>0</v>
      </c>
      <c r="AD1659" s="63">
        <v>0</v>
      </c>
      <c r="AE1659" s="63">
        <v>0</v>
      </c>
      <c r="AF1659" s="63">
        <v>0</v>
      </c>
      <c r="AG1659" s="63">
        <v>0</v>
      </c>
      <c r="AH1659" s="63">
        <v>0</v>
      </c>
      <c r="AI1659" s="63">
        <v>0</v>
      </c>
      <c r="AJ1659" s="63">
        <v>0</v>
      </c>
      <c r="AK1659" s="63">
        <v>0</v>
      </c>
      <c r="AL1659" s="63">
        <v>0</v>
      </c>
      <c r="AM1659" s="63">
        <v>0</v>
      </c>
      <c r="AN1659" s="63">
        <v>0</v>
      </c>
      <c r="AO1659" s="63">
        <v>0</v>
      </c>
      <c r="AP1659" s="63">
        <v>0</v>
      </c>
      <c r="AQ1659" s="63">
        <v>0</v>
      </c>
      <c r="AR1659" s="63">
        <v>0</v>
      </c>
      <c r="AS1659" s="63">
        <v>0</v>
      </c>
      <c r="AT1659" s="63">
        <v>0</v>
      </c>
      <c r="AU1659" s="63">
        <v>0</v>
      </c>
      <c r="AV1659" s="63">
        <v>0</v>
      </c>
      <c r="AW1659" s="63">
        <v>0</v>
      </c>
      <c r="AX1659" s="63">
        <v>0</v>
      </c>
      <c r="AY1659" s="63">
        <v>0</v>
      </c>
      <c r="BA1659" s="5">
        <f>IF(Q1659&gt;0,RANK(Q1659,(N1659:P1659,Q1659:AE1659)),0)</f>
        <v>3</v>
      </c>
      <c r="BB1659" s="5">
        <f>IF(R1659&gt;0,RANK(R1659,(N1659:P1659,Q1659:AE1659)),0)</f>
        <v>5</v>
      </c>
      <c r="BC1659" s="5">
        <f>IF(T1659&gt;0,RANK(T1659,(N1659:P1659,Q1659:AE1659)),0)</f>
        <v>0</v>
      </c>
      <c r="BD1659" s="5">
        <f>IF(S1659&gt;0,RANK(S1659,(N1659:P1659,Q1659:AE1659)),0)</f>
        <v>4</v>
      </c>
      <c r="BE1659" s="2">
        <f t="shared" si="677"/>
        <v>1.3530790539100789E-2</v>
      </c>
      <c r="BF1659" s="2">
        <f t="shared" si="678"/>
        <v>1.7579373535052205E-3</v>
      </c>
      <c r="BG1659" s="2">
        <f t="shared" si="679"/>
        <v>0</v>
      </c>
      <c r="BH1659" s="2">
        <f t="shared" si="680"/>
        <v>2.0775623268698062E-3</v>
      </c>
      <c r="BJ1659" t="s">
        <v>696</v>
      </c>
      <c r="BK1659" t="s">
        <v>1212</v>
      </c>
      <c r="BN1659" s="112">
        <v>29</v>
      </c>
      <c r="BO1659" s="114">
        <v>225</v>
      </c>
      <c r="BP1659" s="118">
        <f t="shared" si="671"/>
        <v>29225</v>
      </c>
      <c r="BQ1659" s="118">
        <f t="shared" si="670"/>
        <v>29225</v>
      </c>
      <c r="BR1659" s="5" t="s">
        <v>3151</v>
      </c>
      <c r="CC1659" s="63">
        <f t="shared" si="669"/>
        <v>18772</v>
      </c>
      <c r="CE1659" s="63">
        <v>0</v>
      </c>
    </row>
    <row r="1660" spans="1:90" ht="15" hidden="1" customHeight="1" outlineLevel="1">
      <c r="A1660" t="s">
        <v>1836</v>
      </c>
      <c r="B1660" t="s">
        <v>1212</v>
      </c>
      <c r="C1660" s="1">
        <f t="shared" si="672"/>
        <v>1107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29">
        <f t="shared" si="658"/>
        <v>662</v>
      </c>
      <c r="H1660" s="134">
        <f t="shared" si="659"/>
        <v>0.59801264679313459</v>
      </c>
      <c r="I1660" s="2"/>
      <c r="J1660" s="2">
        <f t="shared" si="673"/>
        <v>0.19421860885275519</v>
      </c>
      <c r="K1660" s="2">
        <f t="shared" si="674"/>
        <v>0.79223125564588981</v>
      </c>
      <c r="L1660" s="2">
        <f t="shared" si="675"/>
        <v>0</v>
      </c>
      <c r="M1660" s="2">
        <f t="shared" si="676"/>
        <v>1.3550135501354976E-2</v>
      </c>
      <c r="N1660" s="63">
        <v>215</v>
      </c>
      <c r="O1660" s="63">
        <v>877</v>
      </c>
      <c r="P1660" s="63">
        <v>0</v>
      </c>
      <c r="Q1660" s="63">
        <v>14</v>
      </c>
      <c r="R1660" s="63">
        <v>0</v>
      </c>
      <c r="S1660" s="63">
        <v>1</v>
      </c>
      <c r="T1660" s="63">
        <v>0</v>
      </c>
      <c r="U1660" s="63">
        <v>0</v>
      </c>
      <c r="V1660" s="63">
        <v>0</v>
      </c>
      <c r="W1660" s="63">
        <v>0</v>
      </c>
      <c r="X1660" s="63">
        <v>0</v>
      </c>
      <c r="Y1660" s="63">
        <v>0</v>
      </c>
      <c r="Z1660" s="63">
        <v>0</v>
      </c>
      <c r="AA1660" s="63">
        <v>0</v>
      </c>
      <c r="AB1660" s="63">
        <v>0</v>
      </c>
      <c r="AC1660" s="63">
        <v>0</v>
      </c>
      <c r="AD1660" s="63">
        <v>0</v>
      </c>
      <c r="AE1660" s="63">
        <v>0</v>
      </c>
      <c r="AF1660" s="63">
        <v>0</v>
      </c>
      <c r="AG1660" s="63">
        <v>0</v>
      </c>
      <c r="AH1660" s="63">
        <v>0</v>
      </c>
      <c r="AI1660" s="63">
        <v>0</v>
      </c>
      <c r="AJ1660" s="63">
        <v>0</v>
      </c>
      <c r="AK1660" s="63">
        <v>0</v>
      </c>
      <c r="AL1660" s="63">
        <v>0</v>
      </c>
      <c r="AM1660" s="63">
        <v>0</v>
      </c>
      <c r="AN1660" s="63">
        <v>0</v>
      </c>
      <c r="AO1660" s="63">
        <v>0</v>
      </c>
      <c r="AP1660" s="63">
        <v>0</v>
      </c>
      <c r="AQ1660" s="63">
        <v>0</v>
      </c>
      <c r="AR1660" s="63">
        <v>0</v>
      </c>
      <c r="AS1660" s="63">
        <v>0</v>
      </c>
      <c r="AT1660" s="63">
        <v>0</v>
      </c>
      <c r="AU1660" s="63">
        <v>0</v>
      </c>
      <c r="AV1660" s="63">
        <v>0</v>
      </c>
      <c r="AW1660" s="63">
        <v>0</v>
      </c>
      <c r="AX1660" s="63">
        <v>0</v>
      </c>
      <c r="AY1660" s="63">
        <v>0</v>
      </c>
      <c r="BA1660" s="5">
        <f>IF(Q1660&gt;0,RANK(Q1660,(N1660:P1660,Q1660:AE1660)),0)</f>
        <v>3</v>
      </c>
      <c r="BB1660" s="5">
        <f>IF(R1660&gt;0,RANK(R1660,(N1660:P1660,Q1660:AE1660)),0)</f>
        <v>0</v>
      </c>
      <c r="BC1660" s="5">
        <f>IF(T1660&gt;0,RANK(T1660,(N1660:P1660,Q1660:AE1660)),0)</f>
        <v>0</v>
      </c>
      <c r="BD1660" s="5">
        <f>IF(S1660&gt;0,RANK(S1660,(N1660:P1660,Q1660:AE1660)),0)</f>
        <v>4</v>
      </c>
      <c r="BE1660" s="2">
        <f t="shared" si="677"/>
        <v>1.2646793134598013E-2</v>
      </c>
      <c r="BF1660" s="2">
        <f t="shared" si="678"/>
        <v>0</v>
      </c>
      <c r="BG1660" s="2">
        <f t="shared" si="679"/>
        <v>0</v>
      </c>
      <c r="BH1660" s="2">
        <f t="shared" si="680"/>
        <v>9.0334236675700087E-4</v>
      </c>
      <c r="BJ1660" t="s">
        <v>1836</v>
      </c>
      <c r="BK1660" t="s">
        <v>1212</v>
      </c>
      <c r="BL1660">
        <v>6</v>
      </c>
      <c r="BN1660" s="112">
        <v>29</v>
      </c>
      <c r="BO1660" s="114">
        <v>227</v>
      </c>
      <c r="BP1660" s="118">
        <f t="shared" si="671"/>
        <v>29227</v>
      </c>
      <c r="BQ1660" s="118">
        <f t="shared" si="670"/>
        <v>29227</v>
      </c>
      <c r="BR1660" s="5" t="s">
        <v>3151</v>
      </c>
      <c r="CC1660" s="63">
        <f t="shared" si="669"/>
        <v>1107</v>
      </c>
      <c r="CE1660" s="63">
        <v>0</v>
      </c>
    </row>
    <row r="1661" spans="1:90" ht="15" hidden="1" customHeight="1" outlineLevel="1">
      <c r="A1661" t="s">
        <v>341</v>
      </c>
      <c r="B1661" t="s">
        <v>1212</v>
      </c>
      <c r="C1661" s="1">
        <f t="shared" si="672"/>
        <v>8749</v>
      </c>
      <c r="D1661" s="5">
        <f>IF(N1661&gt;0, RANK(N1661,(N1661:P1661,Q1661:AE1661)),0)</f>
        <v>2</v>
      </c>
      <c r="E1661" s="5">
        <f>IF(O1661&gt;0,RANK(O1661,(N1661:P1661,Q1661:AE1661)),0)</f>
        <v>1</v>
      </c>
      <c r="F1661" s="5">
        <f>IF(P1661&gt;0,RANK(P1661,(N1661:P1661,Q1661:AE1661)),0)</f>
        <v>0</v>
      </c>
      <c r="G1661" s="129">
        <f t="shared" si="658"/>
        <v>6285</v>
      </c>
      <c r="H1661" s="134">
        <f t="shared" si="659"/>
        <v>0.71836781346439593</v>
      </c>
      <c r="I1661" s="2"/>
      <c r="J1661" s="2">
        <f t="shared" si="673"/>
        <v>0.13338667276260144</v>
      </c>
      <c r="K1661" s="2">
        <f t="shared" si="674"/>
        <v>0.85175448622699734</v>
      </c>
      <c r="L1661" s="2">
        <f t="shared" si="675"/>
        <v>0</v>
      </c>
      <c r="M1661" s="2">
        <f t="shared" si="676"/>
        <v>1.4858841010401247E-2</v>
      </c>
      <c r="N1661" s="63">
        <v>1167</v>
      </c>
      <c r="O1661" s="63">
        <v>7452</v>
      </c>
      <c r="P1661" s="63">
        <v>0</v>
      </c>
      <c r="Q1661" s="63">
        <v>94</v>
      </c>
      <c r="R1661" s="63">
        <v>15</v>
      </c>
      <c r="S1661" s="63">
        <v>9</v>
      </c>
      <c r="T1661" s="63">
        <v>0</v>
      </c>
      <c r="U1661" s="63">
        <v>0</v>
      </c>
      <c r="V1661" s="63">
        <v>0</v>
      </c>
      <c r="W1661" s="63">
        <v>12</v>
      </c>
      <c r="X1661" s="63">
        <v>0</v>
      </c>
      <c r="Y1661" s="63">
        <v>0</v>
      </c>
      <c r="Z1661" s="63">
        <v>0</v>
      </c>
      <c r="AA1661" s="63">
        <v>0</v>
      </c>
      <c r="AB1661" s="63">
        <v>0</v>
      </c>
      <c r="AC1661" s="63">
        <v>0</v>
      </c>
      <c r="AD1661" s="63">
        <v>0</v>
      </c>
      <c r="AE1661" s="63">
        <v>0</v>
      </c>
      <c r="AF1661" s="63">
        <v>0</v>
      </c>
      <c r="AG1661" s="63">
        <v>0</v>
      </c>
      <c r="AH1661" s="63">
        <v>0</v>
      </c>
      <c r="AI1661" s="63">
        <v>0</v>
      </c>
      <c r="AJ1661" s="63">
        <v>0</v>
      </c>
      <c r="AK1661" s="63">
        <v>0</v>
      </c>
      <c r="AL1661" s="63">
        <v>0</v>
      </c>
      <c r="AM1661" s="63">
        <v>0</v>
      </c>
      <c r="AN1661" s="63">
        <v>0</v>
      </c>
      <c r="AO1661" s="63">
        <v>0</v>
      </c>
      <c r="AP1661" s="63">
        <v>0</v>
      </c>
      <c r="AQ1661" s="63">
        <v>0</v>
      </c>
      <c r="AR1661" s="63">
        <v>0</v>
      </c>
      <c r="AS1661" s="63">
        <v>0</v>
      </c>
      <c r="AT1661" s="63">
        <v>0</v>
      </c>
      <c r="AU1661" s="63">
        <v>0</v>
      </c>
      <c r="AV1661" s="63">
        <v>0</v>
      </c>
      <c r="AW1661" s="63">
        <v>0</v>
      </c>
      <c r="AX1661" s="63">
        <v>0</v>
      </c>
      <c r="AY1661" s="63">
        <v>0</v>
      </c>
      <c r="BA1661" s="5">
        <f>IF(Q1661&gt;0,RANK(Q1661,(N1661:P1661,Q1661:AE1661)),0)</f>
        <v>3</v>
      </c>
      <c r="BB1661" s="5">
        <f>IF(R1661&gt;0,RANK(R1661,(N1661:P1661,Q1661:AE1661)),0)</f>
        <v>4</v>
      </c>
      <c r="BC1661" s="5">
        <f>IF(T1661&gt;0,RANK(T1661,(N1661:P1661,Q1661:AE1661)),0)</f>
        <v>0</v>
      </c>
      <c r="BD1661" s="5">
        <f>IF(S1661&gt;0,RANK(S1661,(N1661:P1661,Q1661:AE1661)),0)</f>
        <v>6</v>
      </c>
      <c r="BE1661" s="2">
        <f t="shared" si="677"/>
        <v>1.074408503829009E-2</v>
      </c>
      <c r="BF1661" s="2">
        <f t="shared" si="678"/>
        <v>1.714481655046291E-3</v>
      </c>
      <c r="BG1661" s="2">
        <f t="shared" si="679"/>
        <v>0</v>
      </c>
      <c r="BH1661" s="2">
        <f t="shared" si="680"/>
        <v>1.0286889930277746E-3</v>
      </c>
      <c r="BJ1661" t="s">
        <v>341</v>
      </c>
      <c r="BK1661" t="s">
        <v>1212</v>
      </c>
      <c r="BL1661">
        <v>8</v>
      </c>
      <c r="BN1661" s="112">
        <v>29</v>
      </c>
      <c r="BO1661" s="114">
        <v>229</v>
      </c>
      <c r="BP1661" s="118">
        <f t="shared" si="671"/>
        <v>29229</v>
      </c>
      <c r="BQ1661" s="118">
        <f t="shared" si="670"/>
        <v>29229</v>
      </c>
      <c r="BR1661" s="5" t="s">
        <v>3151</v>
      </c>
      <c r="CC1661" s="63">
        <f t="shared" si="669"/>
        <v>8749</v>
      </c>
      <c r="CE1661" s="63">
        <v>12</v>
      </c>
    </row>
    <row r="1662" spans="1:90" ht="15" hidden="1" customHeight="1" outlineLevel="1">
      <c r="A1662" t="s">
        <v>506</v>
      </c>
      <c r="B1662" t="s">
        <v>1212</v>
      </c>
      <c r="C1662" s="1">
        <f t="shared" si="672"/>
        <v>132339</v>
      </c>
      <c r="D1662" s="5">
        <f>IF(N1662&gt;0, RANK(N1662,(N1662:P1662,Q1662:AE1662)),0)</f>
        <v>1</v>
      </c>
      <c r="E1662" s="5">
        <f>IF(O1662&gt;0,RANK(O1662,(N1662:P1662,Q1662:AE1662)),0)</f>
        <v>2</v>
      </c>
      <c r="F1662" s="5">
        <f>IF(C1662&gt;0,RANK(P1662,(N1662:P1662,Q1662:AE1662)),0)</f>
        <v>7</v>
      </c>
      <c r="G1662" s="129">
        <f t="shared" si="658"/>
        <v>87200</v>
      </c>
      <c r="H1662" s="134">
        <f t="shared" si="659"/>
        <v>0.65891385003664826</v>
      </c>
      <c r="I1662" s="2"/>
      <c r="J1662" s="2">
        <f t="shared" si="673"/>
        <v>0.81899515637869413</v>
      </c>
      <c r="K1662" s="2">
        <f t="shared" si="674"/>
        <v>0.16008130634204581</v>
      </c>
      <c r="L1662" s="2">
        <f t="shared" si="675"/>
        <v>0</v>
      </c>
      <c r="M1662" s="2">
        <f t="shared" si="676"/>
        <v>2.0923537279260052E-2</v>
      </c>
      <c r="N1662" s="63">
        <v>108385</v>
      </c>
      <c r="O1662" s="63">
        <v>21185</v>
      </c>
      <c r="P1662" s="63">
        <v>0</v>
      </c>
      <c r="Q1662" s="63">
        <v>1471</v>
      </c>
      <c r="R1662" s="63">
        <v>590</v>
      </c>
      <c r="S1662" s="63">
        <v>134</v>
      </c>
      <c r="T1662" s="63">
        <v>0</v>
      </c>
      <c r="U1662" s="63">
        <v>0</v>
      </c>
      <c r="V1662" s="63">
        <v>0</v>
      </c>
      <c r="W1662" s="63">
        <v>574</v>
      </c>
      <c r="X1662" s="63">
        <v>0</v>
      </c>
      <c r="Y1662" s="63">
        <v>0</v>
      </c>
      <c r="Z1662" s="63">
        <v>0</v>
      </c>
      <c r="AA1662" s="63">
        <v>0</v>
      </c>
      <c r="AB1662" s="63">
        <v>0</v>
      </c>
      <c r="AC1662" s="63">
        <v>0</v>
      </c>
      <c r="AD1662" s="63">
        <v>0</v>
      </c>
      <c r="AE1662" s="63">
        <v>0</v>
      </c>
      <c r="AF1662" s="63">
        <v>0</v>
      </c>
      <c r="AG1662" s="63">
        <v>0</v>
      </c>
      <c r="AH1662" s="63">
        <v>0</v>
      </c>
      <c r="AI1662" s="63">
        <v>0</v>
      </c>
      <c r="AJ1662" s="63">
        <v>0</v>
      </c>
      <c r="AK1662" s="63">
        <v>0</v>
      </c>
      <c r="AL1662" s="63">
        <v>0</v>
      </c>
      <c r="AM1662" s="63">
        <v>0</v>
      </c>
      <c r="AN1662" s="63">
        <v>0</v>
      </c>
      <c r="AO1662" s="63">
        <v>0</v>
      </c>
      <c r="AP1662" s="63">
        <v>0</v>
      </c>
      <c r="AQ1662" s="63">
        <v>0</v>
      </c>
      <c r="AR1662" s="63">
        <v>0</v>
      </c>
      <c r="AS1662" s="63">
        <v>0</v>
      </c>
      <c r="AT1662" s="63">
        <v>0</v>
      </c>
      <c r="AU1662" s="63">
        <v>0</v>
      </c>
      <c r="AV1662" s="63">
        <v>0</v>
      </c>
      <c r="AW1662" s="63">
        <v>0</v>
      </c>
      <c r="AX1662" s="63">
        <v>0</v>
      </c>
      <c r="AY1662" s="63">
        <v>0</v>
      </c>
      <c r="BA1662" s="5">
        <f>IF(Q1662&gt;0,RANK(Q1662,(N1662:P1662,Q1662:AE1662)),0)</f>
        <v>3</v>
      </c>
      <c r="BB1662" s="5">
        <f>IF(R1662&gt;0,RANK(R1662,(N1662:P1662,Q1662:AE1662)),0)</f>
        <v>4</v>
      </c>
      <c r="BC1662" s="5">
        <f>IF(T1662&gt;0,RANK(T1662,(N1662:P1662,Q1662:AE1662)),0)</f>
        <v>0</v>
      </c>
      <c r="BD1662" s="5">
        <f>IF(S1662&gt;0,RANK(S1662,(N1662:P1662,Q1662:AE1662)),0)</f>
        <v>6</v>
      </c>
      <c r="BE1662" s="2">
        <f t="shared" si="677"/>
        <v>1.1115393043622817E-2</v>
      </c>
      <c r="BF1662" s="2">
        <f t="shared" si="678"/>
        <v>4.4582473798351202E-3</v>
      </c>
      <c r="BG1662" s="2">
        <f t="shared" si="679"/>
        <v>0</v>
      </c>
      <c r="BH1662" s="2">
        <f t="shared" si="680"/>
        <v>1.0125510998269596E-3</v>
      </c>
      <c r="BJ1662" t="s">
        <v>506</v>
      </c>
      <c r="BK1662" t="s">
        <v>1212</v>
      </c>
      <c r="BL1662">
        <v>1</v>
      </c>
      <c r="BN1662" s="112">
        <v>29</v>
      </c>
      <c r="BO1662" s="114">
        <v>510</v>
      </c>
      <c r="BP1662" s="118">
        <f t="shared" si="671"/>
        <v>29510</v>
      </c>
      <c r="BQ1662" s="118">
        <f t="shared" si="670"/>
        <v>29510</v>
      </c>
      <c r="BR1662" s="5" t="s">
        <v>1248</v>
      </c>
      <c r="CC1662" s="63">
        <f t="shared" si="669"/>
        <v>132339</v>
      </c>
      <c r="CE1662" s="63">
        <v>574</v>
      </c>
    </row>
    <row r="1663" spans="1:90" ht="15" customHeight="1" collapsed="1">
      <c r="A1663" t="s">
        <v>2708</v>
      </c>
      <c r="B1663" t="s">
        <v>544</v>
      </c>
      <c r="C1663" s="1">
        <f t="shared" si="672"/>
        <v>3012436</v>
      </c>
      <c r="D1663" s="5">
        <f>IF(N1663&gt;0, RANK(N1663,(N1663:P1663,Q1663:AE1663)),0)</f>
        <v>2</v>
      </c>
      <c r="E1663" s="5">
        <f>IF(O1663&gt;0,RANK(O1663,(N1663:P1663,Q1663:AE1663)),0)</f>
        <v>1</v>
      </c>
      <c r="F1663" s="5">
        <f>IF(C1663&gt;0,RANK(P1663,(N1663:P1663,Q1663:AE1663)),0)</f>
        <v>7</v>
      </c>
      <c r="G1663" s="129">
        <f t="shared" si="658"/>
        <v>468997</v>
      </c>
      <c r="H1663" s="134">
        <f t="shared" si="659"/>
        <v>0.15568695899265578</v>
      </c>
      <c r="I1663" s="2"/>
      <c r="J1663" s="2">
        <f t="shared" si="673"/>
        <v>0.41257341234801337</v>
      </c>
      <c r="K1663" s="2">
        <f t="shared" si="674"/>
        <v>0.5682603713406692</v>
      </c>
      <c r="L1663" s="2">
        <f t="shared" si="675"/>
        <v>0</v>
      </c>
      <c r="M1663" s="2">
        <f t="shared" si="676"/>
        <v>1.916621631131743E-2</v>
      </c>
      <c r="N1663" s="63">
        <v>1242851</v>
      </c>
      <c r="O1663" s="63">
        <v>1711848</v>
      </c>
      <c r="P1663" s="63">
        <v>0</v>
      </c>
      <c r="Q1663" s="63">
        <v>40932</v>
      </c>
      <c r="R1663" s="63">
        <v>8219</v>
      </c>
      <c r="S1663" s="63">
        <v>3894</v>
      </c>
      <c r="T1663" s="63">
        <v>0</v>
      </c>
      <c r="U1663" s="63">
        <v>0</v>
      </c>
      <c r="V1663" s="63">
        <v>0</v>
      </c>
      <c r="W1663" s="63">
        <v>4692</v>
      </c>
      <c r="X1663" s="63">
        <v>0</v>
      </c>
      <c r="Y1663" s="63">
        <v>0</v>
      </c>
      <c r="Z1663" s="63">
        <v>0</v>
      </c>
      <c r="AA1663" s="63">
        <v>0</v>
      </c>
      <c r="AB1663" s="63">
        <v>0</v>
      </c>
      <c r="AC1663" s="63">
        <v>0</v>
      </c>
      <c r="AD1663" s="63">
        <v>0</v>
      </c>
      <c r="AE1663" s="63">
        <v>0</v>
      </c>
      <c r="AF1663" s="63">
        <v>0</v>
      </c>
      <c r="AG1663" s="63">
        <v>0</v>
      </c>
      <c r="AH1663" s="63">
        <v>0</v>
      </c>
      <c r="AI1663" s="63">
        <v>0</v>
      </c>
      <c r="AJ1663" s="63">
        <v>0</v>
      </c>
      <c r="AK1663" s="63">
        <v>0</v>
      </c>
      <c r="AL1663" s="63">
        <v>0</v>
      </c>
      <c r="AM1663" s="63">
        <v>0</v>
      </c>
      <c r="AN1663" s="63">
        <v>0</v>
      </c>
      <c r="AO1663" s="63">
        <v>0</v>
      </c>
      <c r="AP1663" s="63">
        <v>0</v>
      </c>
      <c r="AQ1663" s="63">
        <v>0</v>
      </c>
      <c r="AR1663" s="63">
        <v>0</v>
      </c>
      <c r="AS1663" s="63">
        <v>0</v>
      </c>
      <c r="AT1663" s="63">
        <v>0</v>
      </c>
      <c r="AU1663" s="63">
        <v>0</v>
      </c>
      <c r="AV1663" s="63">
        <v>0</v>
      </c>
      <c r="AW1663" s="63">
        <v>0</v>
      </c>
      <c r="AX1663" s="63">
        <v>0</v>
      </c>
      <c r="AY1663" s="63">
        <v>0</v>
      </c>
      <c r="BA1663" s="5">
        <f>IF(Q1663&gt;0,RANK(Q1663,(N1663:P1663,Q1663:AE1663)),0)</f>
        <v>3</v>
      </c>
      <c r="BB1663" s="5">
        <f>IF(R1663&gt;0,RANK(R1663,(N1663:P1663,Q1663:AE1663)),0)</f>
        <v>4</v>
      </c>
      <c r="BC1663" s="5">
        <f>IF(T1663&gt;0,RANK(T1663,(N1663:P1663,Q1663:AE1663)),0)</f>
        <v>0</v>
      </c>
      <c r="BD1663" s="5">
        <f>IF(S1663&gt;0,RANK(S1663,(N1663:P1663,Q1663:AE1663)),0)</f>
        <v>6</v>
      </c>
      <c r="BE1663" s="2">
        <f t="shared" si="677"/>
        <v>1.3587674559725087E-2</v>
      </c>
      <c r="BF1663" s="2">
        <f t="shared" si="678"/>
        <v>2.7283567186157649E-3</v>
      </c>
      <c r="BG1663" s="2">
        <f t="shared" si="679"/>
        <v>0</v>
      </c>
      <c r="BH1663" s="2">
        <f t="shared" si="680"/>
        <v>1.2926415698126035E-3</v>
      </c>
      <c r="BJ1663" t="s">
        <v>2708</v>
      </c>
      <c r="BK1663" t="s">
        <v>544</v>
      </c>
      <c r="BN1663" s="112">
        <v>29</v>
      </c>
      <c r="BO1663" s="114"/>
      <c r="BP1663" s="112">
        <v>29</v>
      </c>
      <c r="BQ1663" s="112">
        <f t="shared" si="670"/>
        <v>29</v>
      </c>
      <c r="BR1663" s="5" t="s">
        <v>710</v>
      </c>
      <c r="CD1663" s="63">
        <f>SUM(CD1548:CD1662)</f>
        <v>0</v>
      </c>
      <c r="CE1663" s="63">
        <v>4692</v>
      </c>
      <c r="CH1663" s="63">
        <f>SUM(CH1548:CH1662)</f>
        <v>0</v>
      </c>
    </row>
    <row r="1664" spans="1:90" ht="15" customHeight="1">
      <c r="C1664" s="1"/>
      <c r="E1664" s="5"/>
      <c r="F1664" s="5"/>
      <c r="G1664" s="129"/>
      <c r="H1664" s="134"/>
      <c r="I1664" s="2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BA1664" s="5"/>
      <c r="BB1664" s="5"/>
      <c r="BC1664" s="5"/>
      <c r="BD1664" s="5"/>
      <c r="BN1664" s="112"/>
      <c r="BO1664" s="114"/>
      <c r="BP1664" s="118"/>
      <c r="BQ1664" s="118"/>
      <c r="CF1664" s="129"/>
      <c r="CG1664" s="129"/>
      <c r="CH1664" s="129"/>
      <c r="CI1664" s="129"/>
      <c r="CJ1664" s="129"/>
      <c r="CK1664" s="129"/>
      <c r="CL1664" s="129"/>
    </row>
    <row r="1665" spans="1:83" ht="15" hidden="1" customHeight="1" outlineLevel="1">
      <c r="A1665" t="s">
        <v>2442</v>
      </c>
      <c r="B1665" t="s">
        <v>1090</v>
      </c>
      <c r="C1665" s="1">
        <f t="shared" ref="C1665:C1696" si="681">SUM(N1665:AY1665)</f>
        <v>5661</v>
      </c>
      <c r="D1665" s="5">
        <f>IF(N1665&gt;0, RANK(N1665,(N1665:P1665,Q1665:AE1665)),0)</f>
        <v>2</v>
      </c>
      <c r="E1665" s="5">
        <f>IF(O1665&gt;0,RANK(O1665,(N1665:P1665,Q1665:AE1665)),0)</f>
        <v>1</v>
      </c>
      <c r="F1665" s="5">
        <f>IF(P1665&gt;0,RANK(P1665,(N1665:P1665,Q1665:AE1665)),0)</f>
        <v>0</v>
      </c>
      <c r="G1665" s="129">
        <f t="shared" si="658"/>
        <v>2315</v>
      </c>
      <c r="H1665" s="134">
        <f t="shared" si="659"/>
        <v>0.40893835011482071</v>
      </c>
      <c r="I1665" s="2"/>
      <c r="J1665" s="2">
        <f t="shared" ref="J1665:J1696" si="682">IF($C1665=0,"-",N1665/$C1665)</f>
        <v>0.28404875463698992</v>
      </c>
      <c r="K1665" s="2">
        <f t="shared" ref="K1665:K1696" si="683">IF($C1665=0,"-",O1665/$C1665)</f>
        <v>0.69298710475181058</v>
      </c>
      <c r="L1665" s="2">
        <f t="shared" ref="L1665:L1696" si="684">IF($C1665=0,"-",P1665/$C1665)</f>
        <v>0</v>
      </c>
      <c r="M1665" s="2">
        <f t="shared" ref="M1665:M1696" si="685">IF(C1665=0,"-",(1-J1665-K1665-L1665))</f>
        <v>2.2964140611199557E-2</v>
      </c>
      <c r="N1665" s="63">
        <v>1608</v>
      </c>
      <c r="O1665" s="63">
        <v>3923</v>
      </c>
      <c r="P1665" s="63">
        <v>0</v>
      </c>
      <c r="Q1665" s="63">
        <v>130</v>
      </c>
      <c r="R1665" s="63">
        <v>0</v>
      </c>
      <c r="S1665" s="63">
        <v>0</v>
      </c>
      <c r="T1665" s="63">
        <v>0</v>
      </c>
      <c r="U1665" s="63">
        <v>0</v>
      </c>
      <c r="V1665" s="63">
        <v>0</v>
      </c>
      <c r="W1665" s="63">
        <v>0</v>
      </c>
      <c r="X1665" s="63">
        <v>0</v>
      </c>
      <c r="Y1665" s="63">
        <v>0</v>
      </c>
      <c r="Z1665" s="63">
        <v>0</v>
      </c>
      <c r="AA1665" s="63">
        <v>0</v>
      </c>
      <c r="AB1665" s="63">
        <v>0</v>
      </c>
      <c r="AC1665" s="63">
        <v>0</v>
      </c>
      <c r="AD1665" s="63">
        <v>0</v>
      </c>
      <c r="AE1665" s="63">
        <v>0</v>
      </c>
      <c r="AF1665" s="63">
        <v>0</v>
      </c>
      <c r="AG1665" s="63">
        <v>0</v>
      </c>
      <c r="AH1665" s="63">
        <v>0</v>
      </c>
      <c r="AI1665" s="63">
        <v>0</v>
      </c>
      <c r="AJ1665" s="63">
        <v>0</v>
      </c>
      <c r="AK1665" s="63">
        <v>0</v>
      </c>
      <c r="AL1665" s="63">
        <v>0</v>
      </c>
      <c r="AM1665" s="63">
        <v>0</v>
      </c>
      <c r="AN1665" s="63">
        <v>0</v>
      </c>
      <c r="AO1665" s="63">
        <v>0</v>
      </c>
      <c r="AP1665" s="63">
        <v>0</v>
      </c>
      <c r="AQ1665" s="63">
        <v>0</v>
      </c>
      <c r="AR1665" s="63">
        <v>0</v>
      </c>
      <c r="AS1665" s="63">
        <v>0</v>
      </c>
      <c r="AT1665" s="63">
        <v>0</v>
      </c>
      <c r="AU1665" s="63">
        <v>0</v>
      </c>
      <c r="AV1665" s="63">
        <v>0</v>
      </c>
      <c r="AW1665" s="63">
        <v>0</v>
      </c>
      <c r="AX1665" s="63">
        <v>0</v>
      </c>
      <c r="AY1665" s="63">
        <v>0</v>
      </c>
      <c r="BA1665" s="5">
        <f>IF(Q1665&gt;0,RANK(Q1665,(N1665:P1665,Q1665:AE1665)),0)</f>
        <v>3</v>
      </c>
      <c r="BB1665" s="5">
        <f>IF(R1665&gt;0,RANK(R1665,(N1665:P1665,Q1665:AE1665)),0)</f>
        <v>0</v>
      </c>
      <c r="BC1665" s="5">
        <f>IF(T1665&gt;0,RANK(T1665,(N1665:P1665,Q1665:AE1665)),0)</f>
        <v>0</v>
      </c>
      <c r="BD1665" s="5">
        <f>IF(S1665&gt;0,RANK(S1665,(N1665:P1665,Q1665:AE1665)),0)</f>
        <v>0</v>
      </c>
      <c r="BE1665" s="2">
        <f t="shared" ref="BE1665:BE1696" si="686">IF($C1665=0,"-",Q1665/$C1665)</f>
        <v>2.2964140611199436E-2</v>
      </c>
      <c r="BF1665" s="2">
        <f t="shared" ref="BF1665:BF1696" si="687">IF($C1665=0,"-",R1665/$C1665)</f>
        <v>0</v>
      </c>
      <c r="BG1665" s="2">
        <f t="shared" ref="BG1665:BG1696" si="688">IF($C1665=0,"-",T1665/$C1665)</f>
        <v>0</v>
      </c>
      <c r="BH1665" s="2">
        <f t="shared" ref="BH1665:BH1696" si="689">IF($C1665=0,"-",S1665/$C1665)</f>
        <v>0</v>
      </c>
      <c r="BJ1665" t="s">
        <v>2442</v>
      </c>
      <c r="BK1665" t="s">
        <v>1090</v>
      </c>
      <c r="BL1665">
        <v>1</v>
      </c>
      <c r="BN1665" s="112">
        <v>30</v>
      </c>
      <c r="BO1665" s="114">
        <v>1</v>
      </c>
      <c r="BP1665" s="118">
        <f t="shared" si="671"/>
        <v>30001</v>
      </c>
      <c r="BQ1665" s="118">
        <f t="shared" si="670"/>
        <v>30001</v>
      </c>
      <c r="BR1665" s="5" t="s">
        <v>3151</v>
      </c>
    </row>
    <row r="1666" spans="1:83" ht="15" hidden="1" customHeight="1" outlineLevel="1">
      <c r="A1666" t="s">
        <v>1272</v>
      </c>
      <c r="B1666" t="s">
        <v>1090</v>
      </c>
      <c r="C1666" s="1">
        <f t="shared" si="681"/>
        <v>4784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0</v>
      </c>
      <c r="G1666" s="129">
        <f t="shared" si="658"/>
        <v>284</v>
      </c>
      <c r="H1666" s="134">
        <f t="shared" si="659"/>
        <v>5.936454849498328E-2</v>
      </c>
      <c r="I1666" s="2"/>
      <c r="J1666" s="2">
        <f t="shared" si="682"/>
        <v>0.5206939799331104</v>
      </c>
      <c r="K1666" s="2">
        <f t="shared" si="683"/>
        <v>0.4613294314381271</v>
      </c>
      <c r="L1666" s="2">
        <f t="shared" si="684"/>
        <v>0</v>
      </c>
      <c r="M1666" s="2">
        <f t="shared" si="685"/>
        <v>1.7976588628762502E-2</v>
      </c>
      <c r="N1666" s="63">
        <v>2491</v>
      </c>
      <c r="O1666" s="63">
        <v>2207</v>
      </c>
      <c r="P1666" s="63">
        <v>0</v>
      </c>
      <c r="Q1666" s="63">
        <v>86</v>
      </c>
      <c r="R1666" s="63">
        <v>0</v>
      </c>
      <c r="S1666" s="63">
        <v>0</v>
      </c>
      <c r="T1666" s="63">
        <v>0</v>
      </c>
      <c r="U1666" s="63">
        <v>0</v>
      </c>
      <c r="V1666" s="63">
        <v>0</v>
      </c>
      <c r="W1666" s="63">
        <v>0</v>
      </c>
      <c r="X1666" s="63">
        <v>0</v>
      </c>
      <c r="Y1666" s="63">
        <v>0</v>
      </c>
      <c r="Z1666" s="63">
        <v>0</v>
      </c>
      <c r="AA1666" s="63">
        <v>0</v>
      </c>
      <c r="AB1666" s="63">
        <v>0</v>
      </c>
      <c r="AC1666" s="63">
        <v>0</v>
      </c>
      <c r="AD1666" s="63">
        <v>0</v>
      </c>
      <c r="AE1666" s="63">
        <v>0</v>
      </c>
      <c r="AF1666" s="63">
        <v>0</v>
      </c>
      <c r="AG1666" s="63">
        <v>0</v>
      </c>
      <c r="AH1666" s="63">
        <v>0</v>
      </c>
      <c r="AI1666" s="63">
        <v>0</v>
      </c>
      <c r="AJ1666" s="63">
        <v>0</v>
      </c>
      <c r="AK1666" s="63">
        <v>0</v>
      </c>
      <c r="AL1666" s="63">
        <v>0</v>
      </c>
      <c r="AM1666" s="63">
        <v>0</v>
      </c>
      <c r="AN1666" s="63">
        <v>0</v>
      </c>
      <c r="AO1666" s="63">
        <v>0</v>
      </c>
      <c r="AP1666" s="63">
        <v>0</v>
      </c>
      <c r="AQ1666" s="63">
        <v>0</v>
      </c>
      <c r="AR1666" s="63">
        <v>0</v>
      </c>
      <c r="AS1666" s="63">
        <v>0</v>
      </c>
      <c r="AT1666" s="63">
        <v>0</v>
      </c>
      <c r="AU1666" s="63">
        <v>0</v>
      </c>
      <c r="AV1666" s="63">
        <v>0</v>
      </c>
      <c r="AW1666" s="63">
        <v>0</v>
      </c>
      <c r="AX1666" s="63">
        <v>0</v>
      </c>
      <c r="AY1666" s="63">
        <v>0</v>
      </c>
      <c r="BA1666" s="5">
        <f>IF(Q1666&gt;0,RANK(Q1666,(N1666:P1666,Q1666:AE1666)),0)</f>
        <v>3</v>
      </c>
      <c r="BB1666" s="5">
        <f>IF(R1666&gt;0,RANK(R1666,(N1666:P1666,Q1666:AE1666)),0)</f>
        <v>0</v>
      </c>
      <c r="BC1666" s="5">
        <f>IF(T1666&gt;0,RANK(T1666,(N1666:P1666,Q1666:AE1666)),0)</f>
        <v>0</v>
      </c>
      <c r="BD1666" s="5">
        <f>IF(S1666&gt;0,RANK(S1666,(N1666:P1666,Q1666:AE1666)),0)</f>
        <v>0</v>
      </c>
      <c r="BE1666" s="2">
        <f t="shared" si="686"/>
        <v>1.797658862876254E-2</v>
      </c>
      <c r="BF1666" s="2">
        <f t="shared" si="687"/>
        <v>0</v>
      </c>
      <c r="BG1666" s="2">
        <f t="shared" si="688"/>
        <v>0</v>
      </c>
      <c r="BH1666" s="2">
        <f t="shared" si="689"/>
        <v>0</v>
      </c>
      <c r="BJ1666" t="s">
        <v>1272</v>
      </c>
      <c r="BK1666" t="s">
        <v>1090</v>
      </c>
      <c r="BL1666">
        <v>1</v>
      </c>
      <c r="BN1666" s="112">
        <v>30</v>
      </c>
      <c r="BO1666" s="114">
        <v>3</v>
      </c>
      <c r="BP1666" s="118">
        <f t="shared" si="671"/>
        <v>30003</v>
      </c>
      <c r="BQ1666" s="118">
        <f t="shared" si="670"/>
        <v>30003</v>
      </c>
      <c r="BR1666" s="5" t="s">
        <v>3151</v>
      </c>
    </row>
    <row r="1667" spans="1:83" ht="15" hidden="1" customHeight="1" outlineLevel="1">
      <c r="A1667" t="s">
        <v>793</v>
      </c>
      <c r="B1667" t="s">
        <v>1090</v>
      </c>
      <c r="C1667" s="1">
        <f t="shared" si="681"/>
        <v>3117</v>
      </c>
      <c r="D1667" s="5">
        <f>IF(N1667&gt;0, RANK(N1667,(N1667:P1667,Q1667:AE1667)),0)</f>
        <v>1</v>
      </c>
      <c r="E1667" s="5">
        <f>IF(O1667&gt;0,RANK(O1667,(N1667:P1667,Q1667:AE1667)),0)</f>
        <v>2</v>
      </c>
      <c r="F1667" s="5">
        <f>IF(P1667&gt;0,RANK(P1667,(N1667:P1667,Q1667:AE1667)),0)</f>
        <v>0</v>
      </c>
      <c r="G1667" s="129">
        <f t="shared" si="658"/>
        <v>120</v>
      </c>
      <c r="H1667" s="134">
        <f t="shared" si="659"/>
        <v>3.8498556304138593E-2</v>
      </c>
      <c r="I1667" s="2"/>
      <c r="J1667" s="2">
        <f t="shared" si="682"/>
        <v>0.50978504972730188</v>
      </c>
      <c r="K1667" s="2">
        <f t="shared" si="683"/>
        <v>0.47128649342316331</v>
      </c>
      <c r="L1667" s="2">
        <f t="shared" si="684"/>
        <v>0</v>
      </c>
      <c r="M1667" s="2">
        <f t="shared" si="685"/>
        <v>1.8928456849534814E-2</v>
      </c>
      <c r="N1667" s="63">
        <v>1589</v>
      </c>
      <c r="O1667" s="63">
        <v>1469</v>
      </c>
      <c r="P1667" s="63">
        <v>0</v>
      </c>
      <c r="Q1667" s="63">
        <v>59</v>
      </c>
      <c r="R1667" s="63">
        <v>0</v>
      </c>
      <c r="S1667" s="63">
        <v>0</v>
      </c>
      <c r="T1667" s="63">
        <v>0</v>
      </c>
      <c r="U1667" s="63">
        <v>0</v>
      </c>
      <c r="V1667" s="63">
        <v>0</v>
      </c>
      <c r="W1667" s="63">
        <v>0</v>
      </c>
      <c r="X1667" s="63">
        <v>0</v>
      </c>
      <c r="Y1667" s="63">
        <v>0</v>
      </c>
      <c r="Z1667" s="63">
        <v>0</v>
      </c>
      <c r="AA1667" s="63">
        <v>0</v>
      </c>
      <c r="AB1667" s="63">
        <v>0</v>
      </c>
      <c r="AC1667" s="63">
        <v>0</v>
      </c>
      <c r="AD1667" s="63">
        <v>0</v>
      </c>
      <c r="AE1667" s="63">
        <v>0</v>
      </c>
      <c r="AF1667" s="63">
        <v>0</v>
      </c>
      <c r="AG1667" s="63">
        <v>0</v>
      </c>
      <c r="AH1667" s="63">
        <v>0</v>
      </c>
      <c r="AI1667" s="63">
        <v>0</v>
      </c>
      <c r="AJ1667" s="63">
        <v>0</v>
      </c>
      <c r="AK1667" s="63">
        <v>0</v>
      </c>
      <c r="AL1667" s="63">
        <v>0</v>
      </c>
      <c r="AM1667" s="63">
        <v>0</v>
      </c>
      <c r="AN1667" s="63">
        <v>0</v>
      </c>
      <c r="AO1667" s="63">
        <v>0</v>
      </c>
      <c r="AP1667" s="63">
        <v>0</v>
      </c>
      <c r="AQ1667" s="63">
        <v>0</v>
      </c>
      <c r="AR1667" s="63">
        <v>0</v>
      </c>
      <c r="AS1667" s="63">
        <v>0</v>
      </c>
      <c r="AT1667" s="63">
        <v>0</v>
      </c>
      <c r="AU1667" s="63">
        <v>0</v>
      </c>
      <c r="AV1667" s="63">
        <v>0</v>
      </c>
      <c r="AW1667" s="63">
        <v>0</v>
      </c>
      <c r="AX1667" s="63">
        <v>0</v>
      </c>
      <c r="AY1667" s="63">
        <v>0</v>
      </c>
      <c r="BA1667" s="5">
        <f>IF(Q1667&gt;0,RANK(Q1667,(N1667:P1667,Q1667:AE1667)),0)</f>
        <v>3</v>
      </c>
      <c r="BB1667" s="5">
        <f>IF(R1667&gt;0,RANK(R1667,(N1667:P1667,Q1667:AE1667)),0)</f>
        <v>0</v>
      </c>
      <c r="BC1667" s="5">
        <f>IF(T1667&gt;0,RANK(T1667,(N1667:P1667,Q1667:AE1667)),0)</f>
        <v>0</v>
      </c>
      <c r="BD1667" s="5">
        <f>IF(S1667&gt;0,RANK(S1667,(N1667:P1667,Q1667:AE1667)),0)</f>
        <v>0</v>
      </c>
      <c r="BE1667" s="2">
        <f t="shared" si="686"/>
        <v>1.892845684953481E-2</v>
      </c>
      <c r="BF1667" s="2">
        <f t="shared" si="687"/>
        <v>0</v>
      </c>
      <c r="BG1667" s="2">
        <f t="shared" si="688"/>
        <v>0</v>
      </c>
      <c r="BH1667" s="2">
        <f t="shared" si="689"/>
        <v>0</v>
      </c>
      <c r="BJ1667" t="s">
        <v>793</v>
      </c>
      <c r="BK1667" t="s">
        <v>1090</v>
      </c>
      <c r="BL1667">
        <v>1</v>
      </c>
      <c r="BN1667" s="112">
        <v>30</v>
      </c>
      <c r="BO1667" s="114">
        <v>5</v>
      </c>
      <c r="BP1667" s="118">
        <f t="shared" si="671"/>
        <v>30005</v>
      </c>
      <c r="BQ1667" s="118">
        <f t="shared" si="670"/>
        <v>30005</v>
      </c>
      <c r="BR1667" s="5" t="s">
        <v>3151</v>
      </c>
    </row>
    <row r="1668" spans="1:83" ht="15" hidden="1" customHeight="1" outlineLevel="1">
      <c r="A1668" t="s">
        <v>2343</v>
      </c>
      <c r="B1668" t="s">
        <v>1090</v>
      </c>
      <c r="C1668" s="1">
        <f t="shared" si="681"/>
        <v>4097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29">
        <f t="shared" si="658"/>
        <v>2338</v>
      </c>
      <c r="H1668" s="134">
        <f t="shared" si="659"/>
        <v>0.57066145960458869</v>
      </c>
      <c r="I1668" s="2"/>
      <c r="J1668" s="2">
        <f t="shared" si="682"/>
        <v>0.20380766414449597</v>
      </c>
      <c r="K1668" s="2">
        <f t="shared" si="683"/>
        <v>0.77446912374908472</v>
      </c>
      <c r="L1668" s="2">
        <f t="shared" si="684"/>
        <v>0</v>
      </c>
      <c r="M1668" s="2">
        <f t="shared" si="685"/>
        <v>2.1723212106419365E-2</v>
      </c>
      <c r="N1668" s="63">
        <v>835</v>
      </c>
      <c r="O1668" s="63">
        <v>3173</v>
      </c>
      <c r="P1668" s="63">
        <v>0</v>
      </c>
      <c r="Q1668" s="63">
        <v>89</v>
      </c>
      <c r="R1668" s="63">
        <v>0</v>
      </c>
      <c r="S1668" s="63">
        <v>0</v>
      </c>
      <c r="T1668" s="63">
        <v>0</v>
      </c>
      <c r="U1668" s="63">
        <v>0</v>
      </c>
      <c r="V1668" s="63">
        <v>0</v>
      </c>
      <c r="W1668" s="63">
        <v>0</v>
      </c>
      <c r="X1668" s="63">
        <v>0</v>
      </c>
      <c r="Y1668" s="63">
        <v>0</v>
      </c>
      <c r="Z1668" s="63">
        <v>0</v>
      </c>
      <c r="AA1668" s="63">
        <v>0</v>
      </c>
      <c r="AB1668" s="63">
        <v>0</v>
      </c>
      <c r="AC1668" s="63">
        <v>0</v>
      </c>
      <c r="AD1668" s="63">
        <v>0</v>
      </c>
      <c r="AE1668" s="63">
        <v>0</v>
      </c>
      <c r="AF1668" s="63">
        <v>0</v>
      </c>
      <c r="AG1668" s="63">
        <v>0</v>
      </c>
      <c r="AH1668" s="63">
        <v>0</v>
      </c>
      <c r="AI1668" s="63">
        <v>0</v>
      </c>
      <c r="AJ1668" s="63">
        <v>0</v>
      </c>
      <c r="AK1668" s="63">
        <v>0</v>
      </c>
      <c r="AL1668" s="63">
        <v>0</v>
      </c>
      <c r="AM1668" s="63">
        <v>0</v>
      </c>
      <c r="AN1668" s="63">
        <v>0</v>
      </c>
      <c r="AO1668" s="63">
        <v>0</v>
      </c>
      <c r="AP1668" s="63">
        <v>0</v>
      </c>
      <c r="AQ1668" s="63">
        <v>0</v>
      </c>
      <c r="AR1668" s="63">
        <v>0</v>
      </c>
      <c r="AS1668" s="63">
        <v>0</v>
      </c>
      <c r="AT1668" s="63">
        <v>0</v>
      </c>
      <c r="AU1668" s="63">
        <v>0</v>
      </c>
      <c r="AV1668" s="63">
        <v>0</v>
      </c>
      <c r="AW1668" s="63">
        <v>0</v>
      </c>
      <c r="AX1668" s="63">
        <v>0</v>
      </c>
      <c r="AY1668" s="63">
        <v>0</v>
      </c>
      <c r="BA1668" s="5">
        <f>IF(Q1668&gt;0,RANK(Q1668,(N1668:P1668,Q1668:AE1668)),0)</f>
        <v>3</v>
      </c>
      <c r="BB1668" s="5">
        <f>IF(R1668&gt;0,RANK(R1668,(N1668:P1668,Q1668:AE1668)),0)</f>
        <v>0</v>
      </c>
      <c r="BC1668" s="5">
        <f>IF(T1668&gt;0,RANK(T1668,(N1668:P1668,Q1668:AE1668)),0)</f>
        <v>0</v>
      </c>
      <c r="BD1668" s="5">
        <f>IF(S1668&gt;0,RANK(S1668,(N1668:P1668,Q1668:AE1668)),0)</f>
        <v>0</v>
      </c>
      <c r="BE1668" s="2">
        <f t="shared" si="686"/>
        <v>2.172321210641933E-2</v>
      </c>
      <c r="BF1668" s="2">
        <f t="shared" si="687"/>
        <v>0</v>
      </c>
      <c r="BG1668" s="2">
        <f t="shared" si="688"/>
        <v>0</v>
      </c>
      <c r="BH1668" s="2">
        <f t="shared" si="689"/>
        <v>0</v>
      </c>
      <c r="BJ1668" t="s">
        <v>2343</v>
      </c>
      <c r="BK1668" t="s">
        <v>1090</v>
      </c>
      <c r="BL1668">
        <v>1</v>
      </c>
      <c r="BN1668" s="112">
        <v>30</v>
      </c>
      <c r="BO1668" s="114">
        <v>7</v>
      </c>
      <c r="BP1668" s="118">
        <f t="shared" si="671"/>
        <v>30007</v>
      </c>
      <c r="BQ1668" s="118">
        <f t="shared" si="670"/>
        <v>30007</v>
      </c>
      <c r="BR1668" s="5" t="s">
        <v>3151</v>
      </c>
    </row>
    <row r="1669" spans="1:83" ht="15" hidden="1" customHeight="1" outlineLevel="1">
      <c r="A1669" t="s">
        <v>159</v>
      </c>
      <c r="B1669" t="s">
        <v>1090</v>
      </c>
      <c r="C1669" s="1">
        <f t="shared" si="681"/>
        <v>7052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0</v>
      </c>
      <c r="G1669" s="129">
        <f t="shared" si="658"/>
        <v>2047</v>
      </c>
      <c r="H1669" s="134">
        <f t="shared" si="659"/>
        <v>0.29027226318774818</v>
      </c>
      <c r="I1669" s="2"/>
      <c r="J1669" s="2">
        <f t="shared" si="682"/>
        <v>0.34330686330119115</v>
      </c>
      <c r="K1669" s="2">
        <f t="shared" si="683"/>
        <v>0.63357912648893933</v>
      </c>
      <c r="L1669" s="2">
        <f t="shared" si="684"/>
        <v>0</v>
      </c>
      <c r="M1669" s="2">
        <f t="shared" si="685"/>
        <v>2.3114010209869584E-2</v>
      </c>
      <c r="N1669" s="63">
        <v>2421</v>
      </c>
      <c r="O1669" s="63">
        <v>4468</v>
      </c>
      <c r="P1669" s="63">
        <v>0</v>
      </c>
      <c r="Q1669" s="63">
        <v>163</v>
      </c>
      <c r="R1669" s="63">
        <v>0</v>
      </c>
      <c r="S1669" s="63">
        <v>0</v>
      </c>
      <c r="T1669" s="63">
        <v>0</v>
      </c>
      <c r="U1669" s="63">
        <v>0</v>
      </c>
      <c r="V1669" s="63">
        <v>0</v>
      </c>
      <c r="W1669" s="63">
        <v>0</v>
      </c>
      <c r="X1669" s="63">
        <v>0</v>
      </c>
      <c r="Y1669" s="63">
        <v>0</v>
      </c>
      <c r="Z1669" s="63">
        <v>0</v>
      </c>
      <c r="AA1669" s="63">
        <v>0</v>
      </c>
      <c r="AB1669" s="63">
        <v>0</v>
      </c>
      <c r="AC1669" s="63">
        <v>0</v>
      </c>
      <c r="AD1669" s="63">
        <v>0</v>
      </c>
      <c r="AE1669" s="63">
        <v>0</v>
      </c>
      <c r="AF1669" s="63">
        <v>0</v>
      </c>
      <c r="AG1669" s="63">
        <v>0</v>
      </c>
      <c r="AH1669" s="63">
        <v>0</v>
      </c>
      <c r="AI1669" s="63">
        <v>0</v>
      </c>
      <c r="AJ1669" s="63">
        <v>0</v>
      </c>
      <c r="AK1669" s="63">
        <v>0</v>
      </c>
      <c r="AL1669" s="63">
        <v>0</v>
      </c>
      <c r="AM1669" s="63">
        <v>0</v>
      </c>
      <c r="AN1669" s="63">
        <v>0</v>
      </c>
      <c r="AO1669" s="63">
        <v>0</v>
      </c>
      <c r="AP1669" s="63">
        <v>0</v>
      </c>
      <c r="AQ1669" s="63">
        <v>0</v>
      </c>
      <c r="AR1669" s="63">
        <v>0</v>
      </c>
      <c r="AS1669" s="63">
        <v>0</v>
      </c>
      <c r="AT1669" s="63">
        <v>0</v>
      </c>
      <c r="AU1669" s="63">
        <v>0</v>
      </c>
      <c r="AV1669" s="63">
        <v>0</v>
      </c>
      <c r="AW1669" s="63">
        <v>0</v>
      </c>
      <c r="AX1669" s="63">
        <v>0</v>
      </c>
      <c r="AY1669" s="63">
        <v>0</v>
      </c>
      <c r="BA1669" s="5">
        <f>IF(Q1669&gt;0,RANK(Q1669,(N1669:P1669,Q1669:AE1669)),0)</f>
        <v>3</v>
      </c>
      <c r="BB1669" s="5">
        <f>IF(R1669&gt;0,RANK(R1669,(N1669:P1669,Q1669:AE1669)),0)</f>
        <v>0</v>
      </c>
      <c r="BC1669" s="5">
        <f>IF(T1669&gt;0,RANK(T1669,(N1669:P1669,Q1669:AE1669)),0)</f>
        <v>0</v>
      </c>
      <c r="BD1669" s="5">
        <f>IF(S1669&gt;0,RANK(S1669,(N1669:P1669,Q1669:AE1669)),0)</f>
        <v>0</v>
      </c>
      <c r="BE1669" s="2">
        <f t="shared" si="686"/>
        <v>2.3114010209869539E-2</v>
      </c>
      <c r="BF1669" s="2">
        <f t="shared" si="687"/>
        <v>0</v>
      </c>
      <c r="BG1669" s="2">
        <f t="shared" si="688"/>
        <v>0</v>
      </c>
      <c r="BH1669" s="2">
        <f t="shared" si="689"/>
        <v>0</v>
      </c>
      <c r="BJ1669" t="s">
        <v>159</v>
      </c>
      <c r="BK1669" t="s">
        <v>1090</v>
      </c>
      <c r="BL1669">
        <v>1</v>
      </c>
      <c r="BN1669" s="112">
        <v>30</v>
      </c>
      <c r="BO1669" s="114">
        <v>9</v>
      </c>
      <c r="BP1669" s="118">
        <f t="shared" si="671"/>
        <v>30009</v>
      </c>
      <c r="BQ1669" s="118">
        <f t="shared" si="670"/>
        <v>30009</v>
      </c>
      <c r="BR1669" s="5" t="s">
        <v>3151</v>
      </c>
    </row>
    <row r="1670" spans="1:83" ht="15" hidden="1" customHeight="1" outlineLevel="1">
      <c r="A1670" t="s">
        <v>1841</v>
      </c>
      <c r="B1670" t="s">
        <v>1090</v>
      </c>
      <c r="C1670" s="1">
        <f t="shared" si="681"/>
        <v>864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0</v>
      </c>
      <c r="G1670" s="129">
        <f t="shared" si="658"/>
        <v>701</v>
      </c>
      <c r="H1670" s="134">
        <f t="shared" si="659"/>
        <v>0.81134259259259256</v>
      </c>
      <c r="I1670" s="2"/>
      <c r="J1670" s="2">
        <f t="shared" si="682"/>
        <v>8.5648148148148154E-2</v>
      </c>
      <c r="K1670" s="2">
        <f t="shared" si="683"/>
        <v>0.8969907407407407</v>
      </c>
      <c r="L1670" s="2">
        <f t="shared" si="684"/>
        <v>0</v>
      </c>
      <c r="M1670" s="2">
        <f t="shared" si="685"/>
        <v>1.736111111111116E-2</v>
      </c>
      <c r="N1670" s="63">
        <v>74</v>
      </c>
      <c r="O1670" s="63">
        <v>775</v>
      </c>
      <c r="P1670" s="63">
        <v>0</v>
      </c>
      <c r="Q1670" s="63">
        <v>15</v>
      </c>
      <c r="R1670" s="63">
        <v>0</v>
      </c>
      <c r="S1670" s="63">
        <v>0</v>
      </c>
      <c r="T1670" s="63">
        <v>0</v>
      </c>
      <c r="U1670" s="63">
        <v>0</v>
      </c>
      <c r="V1670" s="63">
        <v>0</v>
      </c>
      <c r="W1670" s="63">
        <v>0</v>
      </c>
      <c r="X1670" s="63">
        <v>0</v>
      </c>
      <c r="Y1670" s="63">
        <v>0</v>
      </c>
      <c r="Z1670" s="63">
        <v>0</v>
      </c>
      <c r="AA1670" s="63">
        <v>0</v>
      </c>
      <c r="AB1670" s="63">
        <v>0</v>
      </c>
      <c r="AC1670" s="63">
        <v>0</v>
      </c>
      <c r="AD1670" s="63">
        <v>0</v>
      </c>
      <c r="AE1670" s="63">
        <v>0</v>
      </c>
      <c r="AF1670" s="63">
        <v>0</v>
      </c>
      <c r="AG1670" s="63">
        <v>0</v>
      </c>
      <c r="AH1670" s="63">
        <v>0</v>
      </c>
      <c r="AI1670" s="63">
        <v>0</v>
      </c>
      <c r="AJ1670" s="63">
        <v>0</v>
      </c>
      <c r="AK1670" s="63">
        <v>0</v>
      </c>
      <c r="AL1670" s="63">
        <v>0</v>
      </c>
      <c r="AM1670" s="63">
        <v>0</v>
      </c>
      <c r="AN1670" s="63">
        <v>0</v>
      </c>
      <c r="AO1670" s="63">
        <v>0</v>
      </c>
      <c r="AP1670" s="63">
        <v>0</v>
      </c>
      <c r="AQ1670" s="63">
        <v>0</v>
      </c>
      <c r="AR1670" s="63">
        <v>0</v>
      </c>
      <c r="AS1670" s="63">
        <v>0</v>
      </c>
      <c r="AT1670" s="63">
        <v>0</v>
      </c>
      <c r="AU1670" s="63">
        <v>0</v>
      </c>
      <c r="AV1670" s="63">
        <v>0</v>
      </c>
      <c r="AW1670" s="63">
        <v>0</v>
      </c>
      <c r="AX1670" s="63">
        <v>0</v>
      </c>
      <c r="AY1670" s="63">
        <v>0</v>
      </c>
      <c r="BA1670" s="5">
        <f>IF(Q1670&gt;0,RANK(Q1670,(N1670:P1670,Q1670:AE1670)),0)</f>
        <v>3</v>
      </c>
      <c r="BB1670" s="5">
        <f>IF(R1670&gt;0,RANK(R1670,(N1670:P1670,Q1670:AE1670)),0)</f>
        <v>0</v>
      </c>
      <c r="BC1670" s="5">
        <f>IF(T1670&gt;0,RANK(T1670,(N1670:P1670,Q1670:AE1670)),0)</f>
        <v>0</v>
      </c>
      <c r="BD1670" s="5">
        <f>IF(S1670&gt;0,RANK(S1670,(N1670:P1670,Q1670:AE1670)),0)</f>
        <v>0</v>
      </c>
      <c r="BE1670" s="2">
        <f t="shared" si="686"/>
        <v>1.7361111111111112E-2</v>
      </c>
      <c r="BF1670" s="2">
        <f t="shared" si="687"/>
        <v>0</v>
      </c>
      <c r="BG1670" s="2">
        <f t="shared" si="688"/>
        <v>0</v>
      </c>
      <c r="BH1670" s="2">
        <f t="shared" si="689"/>
        <v>0</v>
      </c>
      <c r="BJ1670" t="s">
        <v>1841</v>
      </c>
      <c r="BK1670" t="s">
        <v>1090</v>
      </c>
      <c r="BL1670">
        <v>1</v>
      </c>
      <c r="BN1670" s="112">
        <v>30</v>
      </c>
      <c r="BO1670" s="114">
        <v>11</v>
      </c>
      <c r="BP1670" s="118">
        <f t="shared" si="671"/>
        <v>30011</v>
      </c>
      <c r="BQ1670" s="118">
        <f t="shared" si="670"/>
        <v>30011</v>
      </c>
      <c r="BR1670" s="5" t="s">
        <v>3151</v>
      </c>
    </row>
    <row r="1671" spans="1:83" ht="15" hidden="1" customHeight="1" outlineLevel="1">
      <c r="A1671" t="s">
        <v>2087</v>
      </c>
      <c r="B1671" t="s">
        <v>1090</v>
      </c>
      <c r="C1671" s="1">
        <f t="shared" si="681"/>
        <v>39885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0</v>
      </c>
      <c r="G1671" s="129">
        <f t="shared" si="658"/>
        <v>7859</v>
      </c>
      <c r="H1671" s="134">
        <f t="shared" si="659"/>
        <v>0.19704149429610129</v>
      </c>
      <c r="I1671" s="2"/>
      <c r="J1671" s="2">
        <f t="shared" si="682"/>
        <v>0.387514103046258</v>
      </c>
      <c r="K1671" s="2">
        <f t="shared" si="683"/>
        <v>0.58455559734235929</v>
      </c>
      <c r="L1671" s="2">
        <f t="shared" si="684"/>
        <v>0</v>
      </c>
      <c r="M1671" s="2">
        <f t="shared" si="685"/>
        <v>2.7930299611382714E-2</v>
      </c>
      <c r="N1671" s="63">
        <v>15456</v>
      </c>
      <c r="O1671" s="63">
        <v>23315</v>
      </c>
      <c r="P1671" s="63">
        <v>0</v>
      </c>
      <c r="Q1671" s="63">
        <v>1114</v>
      </c>
      <c r="R1671" s="63">
        <v>0</v>
      </c>
      <c r="S1671" s="63">
        <v>0</v>
      </c>
      <c r="T1671" s="63">
        <v>0</v>
      </c>
      <c r="U1671" s="63">
        <v>0</v>
      </c>
      <c r="V1671" s="63">
        <v>0</v>
      </c>
      <c r="W1671" s="63">
        <v>0</v>
      </c>
      <c r="X1671" s="63">
        <v>0</v>
      </c>
      <c r="Y1671" s="63">
        <v>0</v>
      </c>
      <c r="Z1671" s="63">
        <v>0</v>
      </c>
      <c r="AA1671" s="63">
        <v>0</v>
      </c>
      <c r="AB1671" s="63">
        <v>0</v>
      </c>
      <c r="AC1671" s="63">
        <v>0</v>
      </c>
      <c r="AD1671" s="63">
        <v>0</v>
      </c>
      <c r="AE1671" s="63">
        <v>0</v>
      </c>
      <c r="AF1671" s="63">
        <v>0</v>
      </c>
      <c r="AG1671" s="63">
        <v>0</v>
      </c>
      <c r="AH1671" s="63">
        <v>0</v>
      </c>
      <c r="AI1671" s="63">
        <v>0</v>
      </c>
      <c r="AJ1671" s="63">
        <v>0</v>
      </c>
      <c r="AK1671" s="63">
        <v>0</v>
      </c>
      <c r="AL1671" s="63">
        <v>0</v>
      </c>
      <c r="AM1671" s="63">
        <v>0</v>
      </c>
      <c r="AN1671" s="63">
        <v>0</v>
      </c>
      <c r="AO1671" s="63">
        <v>0</v>
      </c>
      <c r="AP1671" s="63">
        <v>0</v>
      </c>
      <c r="AQ1671" s="63">
        <v>0</v>
      </c>
      <c r="AR1671" s="63">
        <v>0</v>
      </c>
      <c r="AS1671" s="63">
        <v>0</v>
      </c>
      <c r="AT1671" s="63">
        <v>0</v>
      </c>
      <c r="AU1671" s="63">
        <v>0</v>
      </c>
      <c r="AV1671" s="63">
        <v>0</v>
      </c>
      <c r="AW1671" s="63">
        <v>0</v>
      </c>
      <c r="AX1671" s="63">
        <v>0</v>
      </c>
      <c r="AY1671" s="63">
        <v>0</v>
      </c>
      <c r="BA1671" s="5">
        <f>IF(Q1671&gt;0,RANK(Q1671,(N1671:P1671,Q1671:AE1671)),0)</f>
        <v>3</v>
      </c>
      <c r="BB1671" s="5">
        <f>IF(R1671&gt;0,RANK(R1671,(N1671:P1671,Q1671:AE1671)),0)</f>
        <v>0</v>
      </c>
      <c r="BC1671" s="5">
        <f>IF(T1671&gt;0,RANK(T1671,(N1671:P1671,Q1671:AE1671)),0)</f>
        <v>0</v>
      </c>
      <c r="BD1671" s="5">
        <f>IF(S1671&gt;0,RANK(S1671,(N1671:P1671,Q1671:AE1671)),0)</f>
        <v>0</v>
      </c>
      <c r="BE1671" s="2">
        <f t="shared" si="686"/>
        <v>2.7930299611382724E-2</v>
      </c>
      <c r="BF1671" s="2">
        <f t="shared" si="687"/>
        <v>0</v>
      </c>
      <c r="BG1671" s="2">
        <f t="shared" si="688"/>
        <v>0</v>
      </c>
      <c r="BH1671" s="2">
        <f t="shared" si="689"/>
        <v>0</v>
      </c>
      <c r="BJ1671" t="s">
        <v>2087</v>
      </c>
      <c r="BK1671" t="s">
        <v>1090</v>
      </c>
      <c r="BL1671">
        <v>1</v>
      </c>
      <c r="BN1671" s="112">
        <v>30</v>
      </c>
      <c r="BO1671" s="114">
        <v>13</v>
      </c>
      <c r="BP1671" s="118">
        <f t="shared" si="671"/>
        <v>30013</v>
      </c>
      <c r="BQ1671" s="118">
        <f t="shared" si="670"/>
        <v>30013</v>
      </c>
      <c r="BR1671" s="5" t="s">
        <v>3151</v>
      </c>
    </row>
    <row r="1672" spans="1:83" ht="15" hidden="1" customHeight="1" outlineLevel="1">
      <c r="A1672" t="s">
        <v>1639</v>
      </c>
      <c r="B1672" t="s">
        <v>1090</v>
      </c>
      <c r="C1672" s="1">
        <f t="shared" si="681"/>
        <v>2965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0</v>
      </c>
      <c r="G1672" s="129">
        <f t="shared" ref="G1672:G1735" si="690">IF(C1672&gt;0,MAX(N1672:P1672)-LARGE(N1672:P1672,2),0)</f>
        <v>900</v>
      </c>
      <c r="H1672" s="134">
        <f t="shared" ref="H1672:H1735" si="691">IF(C1672&gt;0,G1672/C1672,0)</f>
        <v>0.30354131534569984</v>
      </c>
      <c r="I1672" s="2"/>
      <c r="J1672" s="2">
        <f t="shared" si="682"/>
        <v>0.33423271500843171</v>
      </c>
      <c r="K1672" s="2">
        <f t="shared" si="683"/>
        <v>0.63777403035413149</v>
      </c>
      <c r="L1672" s="2">
        <f t="shared" si="684"/>
        <v>0</v>
      </c>
      <c r="M1672" s="2">
        <f t="shared" si="685"/>
        <v>2.7993254637436848E-2</v>
      </c>
      <c r="N1672" s="63">
        <v>991</v>
      </c>
      <c r="O1672" s="63">
        <v>1891</v>
      </c>
      <c r="P1672" s="63">
        <v>0</v>
      </c>
      <c r="Q1672" s="63">
        <v>83</v>
      </c>
      <c r="R1672" s="63">
        <v>0</v>
      </c>
      <c r="S1672" s="63">
        <v>0</v>
      </c>
      <c r="T1672" s="63">
        <v>0</v>
      </c>
      <c r="U1672" s="63">
        <v>0</v>
      </c>
      <c r="V1672" s="63">
        <v>0</v>
      </c>
      <c r="W1672" s="63">
        <v>0</v>
      </c>
      <c r="X1672" s="63">
        <v>0</v>
      </c>
      <c r="Y1672" s="63">
        <v>0</v>
      </c>
      <c r="Z1672" s="63">
        <v>0</v>
      </c>
      <c r="AA1672" s="63">
        <v>0</v>
      </c>
      <c r="AB1672" s="63">
        <v>0</v>
      </c>
      <c r="AC1672" s="63">
        <v>0</v>
      </c>
      <c r="AD1672" s="63">
        <v>0</v>
      </c>
      <c r="AE1672" s="63">
        <v>0</v>
      </c>
      <c r="AF1672" s="63">
        <v>0</v>
      </c>
      <c r="AG1672" s="63">
        <v>0</v>
      </c>
      <c r="AH1672" s="63">
        <v>0</v>
      </c>
      <c r="AI1672" s="63">
        <v>0</v>
      </c>
      <c r="AJ1672" s="63">
        <v>0</v>
      </c>
      <c r="AK1672" s="63">
        <v>0</v>
      </c>
      <c r="AL1672" s="63">
        <v>0</v>
      </c>
      <c r="AM1672" s="63">
        <v>0</v>
      </c>
      <c r="AN1672" s="63">
        <v>0</v>
      </c>
      <c r="AO1672" s="63">
        <v>0</v>
      </c>
      <c r="AP1672" s="63">
        <v>0</v>
      </c>
      <c r="AQ1672" s="63">
        <v>0</v>
      </c>
      <c r="AR1672" s="63">
        <v>0</v>
      </c>
      <c r="AS1672" s="63">
        <v>0</v>
      </c>
      <c r="AT1672" s="63">
        <v>0</v>
      </c>
      <c r="AU1672" s="63">
        <v>0</v>
      </c>
      <c r="AV1672" s="63">
        <v>0</v>
      </c>
      <c r="AW1672" s="63">
        <v>0</v>
      </c>
      <c r="AX1672" s="63">
        <v>0</v>
      </c>
      <c r="AY1672" s="63">
        <v>0</v>
      </c>
      <c r="BA1672" s="5">
        <f>IF(Q1672&gt;0,RANK(Q1672,(N1672:P1672,Q1672:AE1672)),0)</f>
        <v>3</v>
      </c>
      <c r="BB1672" s="5">
        <f>IF(R1672&gt;0,RANK(R1672,(N1672:P1672,Q1672:AE1672)),0)</f>
        <v>0</v>
      </c>
      <c r="BC1672" s="5">
        <f>IF(T1672&gt;0,RANK(T1672,(N1672:P1672,Q1672:AE1672)),0)</f>
        <v>0</v>
      </c>
      <c r="BD1672" s="5">
        <f>IF(S1672&gt;0,RANK(S1672,(N1672:P1672,Q1672:AE1672)),0)</f>
        <v>0</v>
      </c>
      <c r="BE1672" s="2">
        <f t="shared" si="686"/>
        <v>2.7993254637436762E-2</v>
      </c>
      <c r="BF1672" s="2">
        <f t="shared" si="687"/>
        <v>0</v>
      </c>
      <c r="BG1672" s="2">
        <f t="shared" si="688"/>
        <v>0</v>
      </c>
      <c r="BH1672" s="2">
        <f t="shared" si="689"/>
        <v>0</v>
      </c>
      <c r="BJ1672" t="s">
        <v>1639</v>
      </c>
      <c r="BK1672" t="s">
        <v>1090</v>
      </c>
      <c r="BL1672">
        <v>1</v>
      </c>
      <c r="BN1672" s="112">
        <v>30</v>
      </c>
      <c r="BO1672" s="114">
        <v>15</v>
      </c>
      <c r="BP1672" s="118">
        <f t="shared" si="671"/>
        <v>30015</v>
      </c>
      <c r="BQ1672" s="118">
        <f t="shared" si="670"/>
        <v>30015</v>
      </c>
      <c r="BR1672" s="5" t="s">
        <v>3151</v>
      </c>
    </row>
    <row r="1673" spans="1:83" ht="15" hidden="1" customHeight="1" outlineLevel="1">
      <c r="A1673" t="s">
        <v>2629</v>
      </c>
      <c r="B1673" t="s">
        <v>1090</v>
      </c>
      <c r="C1673" s="1">
        <f t="shared" si="681"/>
        <v>5860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29">
        <f t="shared" si="690"/>
        <v>2691</v>
      </c>
      <c r="H1673" s="134">
        <f t="shared" si="691"/>
        <v>0.45921501706484641</v>
      </c>
      <c r="I1673" s="2"/>
      <c r="J1673" s="2">
        <f t="shared" si="682"/>
        <v>0.25836177474402733</v>
      </c>
      <c r="K1673" s="2">
        <f t="shared" si="683"/>
        <v>0.71757679180887368</v>
      </c>
      <c r="L1673" s="2">
        <f t="shared" si="684"/>
        <v>0</v>
      </c>
      <c r="M1673" s="2">
        <f t="shared" si="685"/>
        <v>2.406143344709899E-2</v>
      </c>
      <c r="N1673" s="63">
        <v>1514</v>
      </c>
      <c r="O1673" s="63">
        <v>4205</v>
      </c>
      <c r="P1673" s="63">
        <v>0</v>
      </c>
      <c r="Q1673" s="63">
        <v>141</v>
      </c>
      <c r="R1673" s="63">
        <v>0</v>
      </c>
      <c r="S1673" s="63">
        <v>0</v>
      </c>
      <c r="T1673" s="63">
        <v>0</v>
      </c>
      <c r="U1673" s="63">
        <v>0</v>
      </c>
      <c r="V1673" s="63">
        <v>0</v>
      </c>
      <c r="W1673" s="63">
        <v>0</v>
      </c>
      <c r="X1673" s="63">
        <v>0</v>
      </c>
      <c r="Y1673" s="63">
        <v>0</v>
      </c>
      <c r="Z1673" s="63">
        <v>0</v>
      </c>
      <c r="AA1673" s="63">
        <v>0</v>
      </c>
      <c r="AB1673" s="63">
        <v>0</v>
      </c>
      <c r="AC1673" s="63">
        <v>0</v>
      </c>
      <c r="AD1673" s="63">
        <v>0</v>
      </c>
      <c r="AE1673" s="63">
        <v>0</v>
      </c>
      <c r="AF1673" s="63">
        <v>0</v>
      </c>
      <c r="AG1673" s="63">
        <v>0</v>
      </c>
      <c r="AH1673" s="63">
        <v>0</v>
      </c>
      <c r="AI1673" s="63">
        <v>0</v>
      </c>
      <c r="AJ1673" s="63">
        <v>0</v>
      </c>
      <c r="AK1673" s="63">
        <v>0</v>
      </c>
      <c r="AL1673" s="63">
        <v>0</v>
      </c>
      <c r="AM1673" s="63">
        <v>0</v>
      </c>
      <c r="AN1673" s="63">
        <v>0</v>
      </c>
      <c r="AO1673" s="63">
        <v>0</v>
      </c>
      <c r="AP1673" s="63">
        <v>0</v>
      </c>
      <c r="AQ1673" s="63">
        <v>0</v>
      </c>
      <c r="AR1673" s="63">
        <v>0</v>
      </c>
      <c r="AS1673" s="63">
        <v>0</v>
      </c>
      <c r="AT1673" s="63">
        <v>0</v>
      </c>
      <c r="AU1673" s="63">
        <v>0</v>
      </c>
      <c r="AV1673" s="63">
        <v>0</v>
      </c>
      <c r="AW1673" s="63">
        <v>0</v>
      </c>
      <c r="AX1673" s="63">
        <v>0</v>
      </c>
      <c r="AY1673" s="63">
        <v>0</v>
      </c>
      <c r="BA1673" s="5">
        <f>IF(Q1673&gt;0,RANK(Q1673,(N1673:P1673,Q1673:AE1673)),0)</f>
        <v>3</v>
      </c>
      <c r="BB1673" s="5">
        <f>IF(R1673&gt;0,RANK(R1673,(N1673:P1673,Q1673:AE1673)),0)</f>
        <v>0</v>
      </c>
      <c r="BC1673" s="5">
        <f>IF(T1673&gt;0,RANK(T1673,(N1673:P1673,Q1673:AE1673)),0)</f>
        <v>0</v>
      </c>
      <c r="BD1673" s="5">
        <f>IF(S1673&gt;0,RANK(S1673,(N1673:P1673,Q1673:AE1673)),0)</f>
        <v>0</v>
      </c>
      <c r="BE1673" s="2">
        <f t="shared" si="686"/>
        <v>2.4061433447098976E-2</v>
      </c>
      <c r="BF1673" s="2">
        <f t="shared" si="687"/>
        <v>0</v>
      </c>
      <c r="BG1673" s="2">
        <f t="shared" si="688"/>
        <v>0</v>
      </c>
      <c r="BH1673" s="2">
        <f t="shared" si="689"/>
        <v>0</v>
      </c>
      <c r="BJ1673" t="s">
        <v>2629</v>
      </c>
      <c r="BK1673" t="s">
        <v>1090</v>
      </c>
      <c r="BL1673">
        <v>1</v>
      </c>
      <c r="BN1673" s="112">
        <v>30</v>
      </c>
      <c r="BO1673" s="114">
        <v>17</v>
      </c>
      <c r="BP1673" s="118">
        <f t="shared" si="671"/>
        <v>30017</v>
      </c>
      <c r="BQ1673" s="118">
        <f t="shared" si="670"/>
        <v>30017</v>
      </c>
      <c r="BR1673" s="5" t="s">
        <v>3151</v>
      </c>
    </row>
    <row r="1674" spans="1:83" ht="15" hidden="1" customHeight="1" outlineLevel="1">
      <c r="A1674" t="s">
        <v>1957</v>
      </c>
      <c r="B1674" t="s">
        <v>1090</v>
      </c>
      <c r="C1674" s="1">
        <f t="shared" si="681"/>
        <v>1014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0</v>
      </c>
      <c r="G1674" s="129">
        <f t="shared" si="690"/>
        <v>604</v>
      </c>
      <c r="H1674" s="134">
        <f t="shared" si="691"/>
        <v>0.5956607495069034</v>
      </c>
      <c r="I1674" s="2"/>
      <c r="J1674" s="2">
        <f t="shared" si="682"/>
        <v>0.19230769230769232</v>
      </c>
      <c r="K1674" s="2">
        <f t="shared" si="683"/>
        <v>0.78796844181459569</v>
      </c>
      <c r="L1674" s="2">
        <f t="shared" si="684"/>
        <v>0</v>
      </c>
      <c r="M1674" s="2">
        <f t="shared" si="685"/>
        <v>1.9723865877712021E-2</v>
      </c>
      <c r="N1674" s="63">
        <v>195</v>
      </c>
      <c r="O1674" s="63">
        <v>799</v>
      </c>
      <c r="P1674" s="63">
        <v>0</v>
      </c>
      <c r="Q1674" s="63">
        <v>20</v>
      </c>
      <c r="R1674" s="63">
        <v>0</v>
      </c>
      <c r="S1674" s="63">
        <v>0</v>
      </c>
      <c r="T1674" s="63">
        <v>0</v>
      </c>
      <c r="U1674" s="63">
        <v>0</v>
      </c>
      <c r="V1674" s="63">
        <v>0</v>
      </c>
      <c r="W1674" s="63">
        <v>0</v>
      </c>
      <c r="X1674" s="63">
        <v>0</v>
      </c>
      <c r="Y1674" s="63">
        <v>0</v>
      </c>
      <c r="Z1674" s="63">
        <v>0</v>
      </c>
      <c r="AA1674" s="63">
        <v>0</v>
      </c>
      <c r="AB1674" s="63">
        <v>0</v>
      </c>
      <c r="AC1674" s="63">
        <v>0</v>
      </c>
      <c r="AD1674" s="63">
        <v>0</v>
      </c>
      <c r="AE1674" s="63">
        <v>0</v>
      </c>
      <c r="AF1674" s="63">
        <v>0</v>
      </c>
      <c r="AG1674" s="63">
        <v>0</v>
      </c>
      <c r="AH1674" s="63">
        <v>0</v>
      </c>
      <c r="AI1674" s="63">
        <v>0</v>
      </c>
      <c r="AJ1674" s="63">
        <v>0</v>
      </c>
      <c r="AK1674" s="63">
        <v>0</v>
      </c>
      <c r="AL1674" s="63">
        <v>0</v>
      </c>
      <c r="AM1674" s="63">
        <v>0</v>
      </c>
      <c r="AN1674" s="63">
        <v>0</v>
      </c>
      <c r="AO1674" s="63">
        <v>0</v>
      </c>
      <c r="AP1674" s="63">
        <v>0</v>
      </c>
      <c r="AQ1674" s="63">
        <v>0</v>
      </c>
      <c r="AR1674" s="63">
        <v>0</v>
      </c>
      <c r="AS1674" s="63">
        <v>0</v>
      </c>
      <c r="AT1674" s="63">
        <v>0</v>
      </c>
      <c r="AU1674" s="63">
        <v>0</v>
      </c>
      <c r="AV1674" s="63">
        <v>0</v>
      </c>
      <c r="AW1674" s="63">
        <v>0</v>
      </c>
      <c r="AX1674" s="63">
        <v>0</v>
      </c>
      <c r="AY1674" s="63">
        <v>0</v>
      </c>
      <c r="BA1674" s="5">
        <f>IF(Q1674&gt;0,RANK(Q1674,(N1674:P1674,Q1674:AE1674)),0)</f>
        <v>3</v>
      </c>
      <c r="BB1674" s="5">
        <f>IF(R1674&gt;0,RANK(R1674,(N1674:P1674,Q1674:AE1674)),0)</f>
        <v>0</v>
      </c>
      <c r="BC1674" s="5">
        <f>IF(T1674&gt;0,RANK(T1674,(N1674:P1674,Q1674:AE1674)),0)</f>
        <v>0</v>
      </c>
      <c r="BD1674" s="5">
        <f>IF(S1674&gt;0,RANK(S1674,(N1674:P1674,Q1674:AE1674)),0)</f>
        <v>0</v>
      </c>
      <c r="BE1674" s="2">
        <f t="shared" si="686"/>
        <v>1.9723865877712032E-2</v>
      </c>
      <c r="BF1674" s="2">
        <f t="shared" si="687"/>
        <v>0</v>
      </c>
      <c r="BG1674" s="2">
        <f t="shared" si="688"/>
        <v>0</v>
      </c>
      <c r="BH1674" s="2">
        <f t="shared" si="689"/>
        <v>0</v>
      </c>
      <c r="BJ1674" t="s">
        <v>1957</v>
      </c>
      <c r="BK1674" t="s">
        <v>1090</v>
      </c>
      <c r="BL1674">
        <v>1</v>
      </c>
      <c r="BN1674" s="112">
        <v>30</v>
      </c>
      <c r="BO1674" s="114">
        <v>19</v>
      </c>
      <c r="BP1674" s="118">
        <f t="shared" si="671"/>
        <v>30019</v>
      </c>
      <c r="BQ1674" s="118">
        <f t="shared" si="670"/>
        <v>30019</v>
      </c>
      <c r="BR1674" s="5" t="s">
        <v>3151</v>
      </c>
    </row>
    <row r="1675" spans="1:83" ht="15" hidden="1" customHeight="1" outlineLevel="1">
      <c r="A1675" t="s">
        <v>2758</v>
      </c>
      <c r="B1675" t="s">
        <v>1090</v>
      </c>
      <c r="C1675" s="1">
        <f t="shared" si="681"/>
        <v>4825</v>
      </c>
      <c r="D1675" s="5">
        <f>IF(N1675&gt;0, RANK(N1675,(N1675:P1675,Q1675:AE1675)),0)</f>
        <v>2</v>
      </c>
      <c r="E1675" s="5">
        <f>IF(O1675&gt;0,RANK(O1675,(N1675:P1675,Q1675:AE1675)),0)</f>
        <v>1</v>
      </c>
      <c r="F1675" s="5">
        <f>IF(P1675&gt;0,RANK(P1675,(N1675:P1675,Q1675:AE1675)),0)</f>
        <v>0</v>
      </c>
      <c r="G1675" s="129">
        <f t="shared" si="690"/>
        <v>2796</v>
      </c>
      <c r="H1675" s="134">
        <f t="shared" si="691"/>
        <v>0.57948186528497414</v>
      </c>
      <c r="I1675" s="2"/>
      <c r="J1675" s="2">
        <f t="shared" si="682"/>
        <v>0.19937823834196891</v>
      </c>
      <c r="K1675" s="2">
        <f t="shared" si="683"/>
        <v>0.77886010362694302</v>
      </c>
      <c r="L1675" s="2">
        <f t="shared" si="684"/>
        <v>0</v>
      </c>
      <c r="M1675" s="2">
        <f t="shared" si="685"/>
        <v>2.1761658031088094E-2</v>
      </c>
      <c r="N1675" s="63">
        <v>962</v>
      </c>
      <c r="O1675" s="63">
        <v>3758</v>
      </c>
      <c r="P1675" s="63">
        <v>0</v>
      </c>
      <c r="Q1675" s="63">
        <v>105</v>
      </c>
      <c r="R1675" s="63">
        <v>0</v>
      </c>
      <c r="S1675" s="63">
        <v>0</v>
      </c>
      <c r="T1675" s="63">
        <v>0</v>
      </c>
      <c r="U1675" s="63">
        <v>0</v>
      </c>
      <c r="V1675" s="63">
        <v>0</v>
      </c>
      <c r="W1675" s="63">
        <v>0</v>
      </c>
      <c r="X1675" s="63">
        <v>0</v>
      </c>
      <c r="Y1675" s="63">
        <v>0</v>
      </c>
      <c r="Z1675" s="63">
        <v>0</v>
      </c>
      <c r="AA1675" s="63">
        <v>0</v>
      </c>
      <c r="AB1675" s="63">
        <v>0</v>
      </c>
      <c r="AC1675" s="63">
        <v>0</v>
      </c>
      <c r="AD1675" s="63">
        <v>0</v>
      </c>
      <c r="AE1675" s="63">
        <v>0</v>
      </c>
      <c r="AF1675" s="63">
        <v>0</v>
      </c>
      <c r="AG1675" s="63">
        <v>0</v>
      </c>
      <c r="AH1675" s="63">
        <v>0</v>
      </c>
      <c r="AI1675" s="63">
        <v>0</v>
      </c>
      <c r="AJ1675" s="63">
        <v>0</v>
      </c>
      <c r="AK1675" s="63">
        <v>0</v>
      </c>
      <c r="AL1675" s="63">
        <v>0</v>
      </c>
      <c r="AM1675" s="63">
        <v>0</v>
      </c>
      <c r="AN1675" s="63">
        <v>0</v>
      </c>
      <c r="AO1675" s="63">
        <v>0</v>
      </c>
      <c r="AP1675" s="63">
        <v>0</v>
      </c>
      <c r="AQ1675" s="63">
        <v>0</v>
      </c>
      <c r="AR1675" s="63">
        <v>0</v>
      </c>
      <c r="AS1675" s="63">
        <v>0</v>
      </c>
      <c r="AT1675" s="63">
        <v>0</v>
      </c>
      <c r="AU1675" s="63">
        <v>0</v>
      </c>
      <c r="AV1675" s="63">
        <v>0</v>
      </c>
      <c r="AW1675" s="63">
        <v>0</v>
      </c>
      <c r="AX1675" s="63">
        <v>0</v>
      </c>
      <c r="AY1675" s="63">
        <v>0</v>
      </c>
      <c r="BA1675" s="5">
        <f>IF(Q1675&gt;0,RANK(Q1675,(N1675:P1675,Q1675:AE1675)),0)</f>
        <v>3</v>
      </c>
      <c r="BB1675" s="5">
        <f>IF(R1675&gt;0,RANK(R1675,(N1675:P1675,Q1675:AE1675)),0)</f>
        <v>0</v>
      </c>
      <c r="BC1675" s="5">
        <f>IF(T1675&gt;0,RANK(T1675,(N1675:P1675,Q1675:AE1675)),0)</f>
        <v>0</v>
      </c>
      <c r="BD1675" s="5">
        <f>IF(S1675&gt;0,RANK(S1675,(N1675:P1675,Q1675:AE1675)),0)</f>
        <v>0</v>
      </c>
      <c r="BE1675" s="2">
        <f t="shared" si="686"/>
        <v>2.1761658031088083E-2</v>
      </c>
      <c r="BF1675" s="2">
        <f t="shared" si="687"/>
        <v>0</v>
      </c>
      <c r="BG1675" s="2">
        <f t="shared" si="688"/>
        <v>0</v>
      </c>
      <c r="BH1675" s="2">
        <f t="shared" si="689"/>
        <v>0</v>
      </c>
      <c r="BJ1675" t="s">
        <v>2758</v>
      </c>
      <c r="BK1675" t="s">
        <v>1090</v>
      </c>
      <c r="BL1675">
        <v>1</v>
      </c>
      <c r="BN1675" s="112">
        <v>30</v>
      </c>
      <c r="BO1675" s="114">
        <v>21</v>
      </c>
      <c r="BP1675" s="118">
        <f t="shared" si="671"/>
        <v>30021</v>
      </c>
      <c r="BQ1675" s="118">
        <f t="shared" si="670"/>
        <v>30021</v>
      </c>
      <c r="BR1675" s="5" t="s">
        <v>3151</v>
      </c>
      <c r="CE1675" s="130"/>
    </row>
    <row r="1676" spans="1:83" ht="15" hidden="1" customHeight="1" outlineLevel="1">
      <c r="A1676" t="s">
        <v>900</v>
      </c>
      <c r="B1676" t="s">
        <v>1090</v>
      </c>
      <c r="C1676" s="1">
        <f t="shared" si="681"/>
        <v>4891</v>
      </c>
      <c r="D1676" s="5">
        <f>IF(N1676&gt;0, RANK(N1676,(N1676:P1676,Q1676:AE1676)),0)</f>
        <v>1</v>
      </c>
      <c r="E1676" s="5">
        <f>IF(O1676&gt;0,RANK(O1676,(N1676:P1676,Q1676:AE1676)),0)</f>
        <v>2</v>
      </c>
      <c r="F1676" s="5">
        <f>IF(P1676&gt;0,RANK(P1676,(N1676:P1676,Q1676:AE1676)),0)</f>
        <v>0</v>
      </c>
      <c r="G1676" s="129">
        <f t="shared" si="690"/>
        <v>376</v>
      </c>
      <c r="H1676" s="134">
        <f t="shared" si="691"/>
        <v>7.6875894500102224E-2</v>
      </c>
      <c r="I1676" s="2"/>
      <c r="J1676" s="2">
        <f t="shared" si="682"/>
        <v>0.52381925986505828</v>
      </c>
      <c r="K1676" s="2">
        <f t="shared" si="683"/>
        <v>0.44694336536495605</v>
      </c>
      <c r="L1676" s="2">
        <f t="shared" si="684"/>
        <v>0</v>
      </c>
      <c r="M1676" s="2">
        <f t="shared" si="685"/>
        <v>2.9237374769985669E-2</v>
      </c>
      <c r="N1676" s="63">
        <v>2562</v>
      </c>
      <c r="O1676" s="63">
        <v>2186</v>
      </c>
      <c r="P1676" s="63">
        <v>0</v>
      </c>
      <c r="Q1676" s="63">
        <v>143</v>
      </c>
      <c r="R1676" s="63">
        <v>0</v>
      </c>
      <c r="S1676" s="63">
        <v>0</v>
      </c>
      <c r="T1676" s="63">
        <v>0</v>
      </c>
      <c r="U1676" s="63">
        <v>0</v>
      </c>
      <c r="V1676" s="63">
        <v>0</v>
      </c>
      <c r="W1676" s="63">
        <v>0</v>
      </c>
      <c r="X1676" s="63">
        <v>0</v>
      </c>
      <c r="Y1676" s="63">
        <v>0</v>
      </c>
      <c r="Z1676" s="63">
        <v>0</v>
      </c>
      <c r="AA1676" s="63">
        <v>0</v>
      </c>
      <c r="AB1676" s="63">
        <v>0</v>
      </c>
      <c r="AC1676" s="63">
        <v>0</v>
      </c>
      <c r="AD1676" s="63">
        <v>0</v>
      </c>
      <c r="AE1676" s="63">
        <v>0</v>
      </c>
      <c r="AF1676" s="63">
        <v>0</v>
      </c>
      <c r="AG1676" s="63">
        <v>0</v>
      </c>
      <c r="AH1676" s="63">
        <v>0</v>
      </c>
      <c r="AI1676" s="63">
        <v>0</v>
      </c>
      <c r="AJ1676" s="63">
        <v>0</v>
      </c>
      <c r="AK1676" s="63">
        <v>0</v>
      </c>
      <c r="AL1676" s="63">
        <v>0</v>
      </c>
      <c r="AM1676" s="63">
        <v>0</v>
      </c>
      <c r="AN1676" s="63">
        <v>0</v>
      </c>
      <c r="AO1676" s="63">
        <v>0</v>
      </c>
      <c r="AP1676" s="63">
        <v>0</v>
      </c>
      <c r="AQ1676" s="63">
        <v>0</v>
      </c>
      <c r="AR1676" s="63">
        <v>0</v>
      </c>
      <c r="AS1676" s="63">
        <v>0</v>
      </c>
      <c r="AT1676" s="63">
        <v>0</v>
      </c>
      <c r="AU1676" s="63">
        <v>0</v>
      </c>
      <c r="AV1676" s="63">
        <v>0</v>
      </c>
      <c r="AW1676" s="63">
        <v>0</v>
      </c>
      <c r="AX1676" s="63">
        <v>0</v>
      </c>
      <c r="AY1676" s="63">
        <v>0</v>
      </c>
      <c r="BA1676" s="5">
        <f>IF(Q1676&gt;0,RANK(Q1676,(N1676:P1676,Q1676:AE1676)),0)</f>
        <v>3</v>
      </c>
      <c r="BB1676" s="5">
        <f>IF(R1676&gt;0,RANK(R1676,(N1676:P1676,Q1676:AE1676)),0)</f>
        <v>0</v>
      </c>
      <c r="BC1676" s="5">
        <f>IF(T1676&gt;0,RANK(T1676,(N1676:P1676,Q1676:AE1676)),0)</f>
        <v>0</v>
      </c>
      <c r="BD1676" s="5">
        <f>IF(S1676&gt;0,RANK(S1676,(N1676:P1676,Q1676:AE1676)),0)</f>
        <v>0</v>
      </c>
      <c r="BE1676" s="2">
        <f t="shared" si="686"/>
        <v>2.9237374769985686E-2</v>
      </c>
      <c r="BF1676" s="2">
        <f t="shared" si="687"/>
        <v>0</v>
      </c>
      <c r="BG1676" s="2">
        <f t="shared" si="688"/>
        <v>0</v>
      </c>
      <c r="BH1676" s="2">
        <f t="shared" si="689"/>
        <v>0</v>
      </c>
      <c r="BJ1676" t="s">
        <v>900</v>
      </c>
      <c r="BK1676" t="s">
        <v>1090</v>
      </c>
      <c r="BL1676">
        <v>1</v>
      </c>
      <c r="BN1676" s="112">
        <v>30</v>
      </c>
      <c r="BO1676" s="114">
        <v>23</v>
      </c>
      <c r="BP1676" s="118">
        <f t="shared" si="671"/>
        <v>30023</v>
      </c>
      <c r="BQ1676" s="118">
        <f t="shared" si="670"/>
        <v>30023</v>
      </c>
      <c r="BR1676" s="5" t="s">
        <v>3151</v>
      </c>
    </row>
    <row r="1677" spans="1:83" ht="15" hidden="1" customHeight="1" outlineLevel="1">
      <c r="A1677" t="s">
        <v>901</v>
      </c>
      <c r="B1677" t="s">
        <v>1090</v>
      </c>
      <c r="C1677" s="1">
        <f t="shared" si="681"/>
        <v>1575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29">
        <f t="shared" si="690"/>
        <v>1203</v>
      </c>
      <c r="H1677" s="134">
        <f t="shared" si="691"/>
        <v>0.76380952380952383</v>
      </c>
      <c r="I1677" s="2"/>
      <c r="J1677" s="2">
        <f t="shared" si="682"/>
        <v>0.10920634920634921</v>
      </c>
      <c r="K1677" s="2">
        <f t="shared" si="683"/>
        <v>0.87301587301587302</v>
      </c>
      <c r="L1677" s="2">
        <f t="shared" si="684"/>
        <v>0</v>
      </c>
      <c r="M1677" s="2">
        <f t="shared" si="685"/>
        <v>1.7777777777777781E-2</v>
      </c>
      <c r="N1677" s="63">
        <v>172</v>
      </c>
      <c r="O1677" s="63">
        <v>1375</v>
      </c>
      <c r="P1677" s="63">
        <v>0</v>
      </c>
      <c r="Q1677" s="63">
        <v>28</v>
      </c>
      <c r="R1677" s="63">
        <v>0</v>
      </c>
      <c r="S1677" s="63">
        <v>0</v>
      </c>
      <c r="T1677" s="63">
        <v>0</v>
      </c>
      <c r="U1677" s="63">
        <v>0</v>
      </c>
      <c r="V1677" s="63">
        <v>0</v>
      </c>
      <c r="W1677" s="63">
        <v>0</v>
      </c>
      <c r="X1677" s="63">
        <v>0</v>
      </c>
      <c r="Y1677" s="63">
        <v>0</v>
      </c>
      <c r="Z1677" s="63">
        <v>0</v>
      </c>
      <c r="AA1677" s="63">
        <v>0</v>
      </c>
      <c r="AB1677" s="63">
        <v>0</v>
      </c>
      <c r="AC1677" s="63">
        <v>0</v>
      </c>
      <c r="AD1677" s="63">
        <v>0</v>
      </c>
      <c r="AE1677" s="63">
        <v>0</v>
      </c>
      <c r="AF1677" s="63">
        <v>0</v>
      </c>
      <c r="AG1677" s="63">
        <v>0</v>
      </c>
      <c r="AH1677" s="63">
        <v>0</v>
      </c>
      <c r="AI1677" s="63">
        <v>0</v>
      </c>
      <c r="AJ1677" s="63">
        <v>0</v>
      </c>
      <c r="AK1677" s="63">
        <v>0</v>
      </c>
      <c r="AL1677" s="63">
        <v>0</v>
      </c>
      <c r="AM1677" s="63">
        <v>0</v>
      </c>
      <c r="AN1677" s="63">
        <v>0</v>
      </c>
      <c r="AO1677" s="63">
        <v>0</v>
      </c>
      <c r="AP1677" s="63">
        <v>0</v>
      </c>
      <c r="AQ1677" s="63">
        <v>0</v>
      </c>
      <c r="AR1677" s="63">
        <v>0</v>
      </c>
      <c r="AS1677" s="63">
        <v>0</v>
      </c>
      <c r="AT1677" s="63">
        <v>0</v>
      </c>
      <c r="AU1677" s="63">
        <v>0</v>
      </c>
      <c r="AV1677" s="63">
        <v>0</v>
      </c>
      <c r="AW1677" s="63">
        <v>0</v>
      </c>
      <c r="AX1677" s="63">
        <v>0</v>
      </c>
      <c r="AY1677" s="63">
        <v>0</v>
      </c>
      <c r="BA1677" s="5">
        <f>IF(Q1677&gt;0,RANK(Q1677,(N1677:P1677,Q1677:AE1677)),0)</f>
        <v>3</v>
      </c>
      <c r="BB1677" s="5">
        <f>IF(R1677&gt;0,RANK(R1677,(N1677:P1677,Q1677:AE1677)),0)</f>
        <v>0</v>
      </c>
      <c r="BC1677" s="5">
        <f>IF(T1677&gt;0,RANK(T1677,(N1677:P1677,Q1677:AE1677)),0)</f>
        <v>0</v>
      </c>
      <c r="BD1677" s="5">
        <f>IF(S1677&gt;0,RANK(S1677,(N1677:P1677,Q1677:AE1677)),0)</f>
        <v>0</v>
      </c>
      <c r="BE1677" s="2">
        <f t="shared" si="686"/>
        <v>1.7777777777777778E-2</v>
      </c>
      <c r="BF1677" s="2">
        <f t="shared" si="687"/>
        <v>0</v>
      </c>
      <c r="BG1677" s="2">
        <f t="shared" si="688"/>
        <v>0</v>
      </c>
      <c r="BH1677" s="2">
        <f t="shared" si="689"/>
        <v>0</v>
      </c>
      <c r="BJ1677" t="s">
        <v>901</v>
      </c>
      <c r="BK1677" t="s">
        <v>1090</v>
      </c>
      <c r="BL1677">
        <v>1</v>
      </c>
      <c r="BN1677" s="112">
        <v>30</v>
      </c>
      <c r="BO1677" s="114">
        <v>25</v>
      </c>
      <c r="BP1677" s="118">
        <f t="shared" si="671"/>
        <v>30025</v>
      </c>
      <c r="BQ1677" s="118">
        <f t="shared" si="670"/>
        <v>30025</v>
      </c>
      <c r="BR1677" s="5" t="s">
        <v>3151</v>
      </c>
    </row>
    <row r="1678" spans="1:83" ht="15" hidden="1" customHeight="1" outlineLevel="1">
      <c r="A1678" t="s">
        <v>1072</v>
      </c>
      <c r="B1678" t="s">
        <v>1090</v>
      </c>
      <c r="C1678" s="1">
        <f t="shared" si="681"/>
        <v>6507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29">
        <f t="shared" si="690"/>
        <v>3373</v>
      </c>
      <c r="H1678" s="134">
        <f t="shared" si="691"/>
        <v>0.51836483786691256</v>
      </c>
      <c r="I1678" s="2"/>
      <c r="J1678" s="2">
        <f t="shared" si="682"/>
        <v>0.22990625480252036</v>
      </c>
      <c r="K1678" s="2">
        <f t="shared" si="683"/>
        <v>0.74827109266943292</v>
      </c>
      <c r="L1678" s="2">
        <f t="shared" si="684"/>
        <v>0</v>
      </c>
      <c r="M1678" s="2">
        <f t="shared" si="685"/>
        <v>2.1822652528046715E-2</v>
      </c>
      <c r="N1678" s="63">
        <v>1496</v>
      </c>
      <c r="O1678" s="63">
        <v>4869</v>
      </c>
      <c r="P1678" s="63">
        <v>0</v>
      </c>
      <c r="Q1678" s="63">
        <v>142</v>
      </c>
      <c r="R1678" s="63">
        <v>0</v>
      </c>
      <c r="S1678" s="63">
        <v>0</v>
      </c>
      <c r="T1678" s="63">
        <v>0</v>
      </c>
      <c r="U1678" s="63">
        <v>0</v>
      </c>
      <c r="V1678" s="63">
        <v>0</v>
      </c>
      <c r="W1678" s="63">
        <v>0</v>
      </c>
      <c r="X1678" s="63">
        <v>0</v>
      </c>
      <c r="Y1678" s="63">
        <v>0</v>
      </c>
      <c r="Z1678" s="63">
        <v>0</v>
      </c>
      <c r="AA1678" s="63">
        <v>0</v>
      </c>
      <c r="AB1678" s="63">
        <v>0</v>
      </c>
      <c r="AC1678" s="63">
        <v>0</v>
      </c>
      <c r="AD1678" s="63">
        <v>0</v>
      </c>
      <c r="AE1678" s="63">
        <v>0</v>
      </c>
      <c r="AF1678" s="63">
        <v>0</v>
      </c>
      <c r="AG1678" s="63">
        <v>0</v>
      </c>
      <c r="AH1678" s="63">
        <v>0</v>
      </c>
      <c r="AI1678" s="63">
        <v>0</v>
      </c>
      <c r="AJ1678" s="63">
        <v>0</v>
      </c>
      <c r="AK1678" s="63">
        <v>0</v>
      </c>
      <c r="AL1678" s="63">
        <v>0</v>
      </c>
      <c r="AM1678" s="63">
        <v>0</v>
      </c>
      <c r="AN1678" s="63">
        <v>0</v>
      </c>
      <c r="AO1678" s="63">
        <v>0</v>
      </c>
      <c r="AP1678" s="63">
        <v>0</v>
      </c>
      <c r="AQ1678" s="63">
        <v>0</v>
      </c>
      <c r="AR1678" s="63">
        <v>0</v>
      </c>
      <c r="AS1678" s="63">
        <v>0</v>
      </c>
      <c r="AT1678" s="63">
        <v>0</v>
      </c>
      <c r="AU1678" s="63">
        <v>0</v>
      </c>
      <c r="AV1678" s="63">
        <v>0</v>
      </c>
      <c r="AW1678" s="63">
        <v>0</v>
      </c>
      <c r="AX1678" s="63">
        <v>0</v>
      </c>
      <c r="AY1678" s="63">
        <v>0</v>
      </c>
      <c r="BA1678" s="5">
        <f>IF(Q1678&gt;0,RANK(Q1678,(N1678:P1678,Q1678:AE1678)),0)</f>
        <v>3</v>
      </c>
      <c r="BB1678" s="5">
        <f>IF(R1678&gt;0,RANK(R1678,(N1678:P1678,Q1678:AE1678)),0)</f>
        <v>0</v>
      </c>
      <c r="BC1678" s="5">
        <f>IF(T1678&gt;0,RANK(T1678,(N1678:P1678,Q1678:AE1678)),0)</f>
        <v>0</v>
      </c>
      <c r="BD1678" s="5">
        <f>IF(S1678&gt;0,RANK(S1678,(N1678:P1678,Q1678:AE1678)),0)</f>
        <v>0</v>
      </c>
      <c r="BE1678" s="2">
        <f t="shared" si="686"/>
        <v>2.1822652528046719E-2</v>
      </c>
      <c r="BF1678" s="2">
        <f t="shared" si="687"/>
        <v>0</v>
      </c>
      <c r="BG1678" s="2">
        <f t="shared" si="688"/>
        <v>0</v>
      </c>
      <c r="BH1678" s="2">
        <f t="shared" si="689"/>
        <v>0</v>
      </c>
      <c r="BJ1678" t="s">
        <v>1072</v>
      </c>
      <c r="BK1678" t="s">
        <v>1090</v>
      </c>
      <c r="BL1678">
        <v>1</v>
      </c>
      <c r="BN1678" s="112">
        <v>30</v>
      </c>
      <c r="BO1678" s="114">
        <v>27</v>
      </c>
      <c r="BP1678" s="118">
        <f t="shared" si="671"/>
        <v>30027</v>
      </c>
      <c r="BQ1678" s="118">
        <f t="shared" si="670"/>
        <v>30027</v>
      </c>
      <c r="BR1678" s="5" t="s">
        <v>3151</v>
      </c>
    </row>
    <row r="1679" spans="1:83" ht="15" hidden="1" customHeight="1" outlineLevel="1">
      <c r="A1679" t="s">
        <v>2004</v>
      </c>
      <c r="B1679" t="s">
        <v>1090</v>
      </c>
      <c r="C1679" s="1">
        <f t="shared" si="681"/>
        <v>59936</v>
      </c>
      <c r="D1679" s="5">
        <f>IF(N1679&gt;0, RANK(N1679,(N1679:P1679,Q1679:AE1679)),0)</f>
        <v>2</v>
      </c>
      <c r="E1679" s="5">
        <f>IF(O1679&gt;0,RANK(O1679,(N1679:P1679,Q1679:AE1679)),0)</f>
        <v>1</v>
      </c>
      <c r="F1679" s="5">
        <f>IF(P1679&gt;0,RANK(P1679,(N1679:P1679,Q1679:AE1679)),0)</f>
        <v>0</v>
      </c>
      <c r="G1679" s="129">
        <f t="shared" si="690"/>
        <v>18047</v>
      </c>
      <c r="H1679" s="134">
        <f t="shared" si="691"/>
        <v>0.30110451147891082</v>
      </c>
      <c r="I1679" s="2"/>
      <c r="J1679" s="2">
        <f t="shared" si="682"/>
        <v>0.33826081153230114</v>
      </c>
      <c r="K1679" s="2">
        <f t="shared" si="683"/>
        <v>0.63936532301121196</v>
      </c>
      <c r="L1679" s="2">
        <f t="shared" si="684"/>
        <v>0</v>
      </c>
      <c r="M1679" s="2">
        <f t="shared" si="685"/>
        <v>2.2373865456486897E-2</v>
      </c>
      <c r="N1679" s="63">
        <v>20274</v>
      </c>
      <c r="O1679" s="63">
        <v>38321</v>
      </c>
      <c r="P1679" s="63">
        <v>0</v>
      </c>
      <c r="Q1679" s="63">
        <v>1341</v>
      </c>
      <c r="R1679" s="63">
        <v>0</v>
      </c>
      <c r="S1679" s="63">
        <v>0</v>
      </c>
      <c r="T1679" s="63">
        <v>0</v>
      </c>
      <c r="U1679" s="63">
        <v>0</v>
      </c>
      <c r="V1679" s="63">
        <v>0</v>
      </c>
      <c r="W1679" s="63">
        <v>0</v>
      </c>
      <c r="X1679" s="63">
        <v>0</v>
      </c>
      <c r="Y1679" s="63">
        <v>0</v>
      </c>
      <c r="Z1679" s="63">
        <v>0</v>
      </c>
      <c r="AA1679" s="63">
        <v>0</v>
      </c>
      <c r="AB1679" s="63">
        <v>0</v>
      </c>
      <c r="AC1679" s="63">
        <v>0</v>
      </c>
      <c r="AD1679" s="63">
        <v>0</v>
      </c>
      <c r="AE1679" s="63">
        <v>0</v>
      </c>
      <c r="AF1679" s="63">
        <v>0</v>
      </c>
      <c r="AG1679" s="63">
        <v>0</v>
      </c>
      <c r="AH1679" s="63">
        <v>0</v>
      </c>
      <c r="AI1679" s="63">
        <v>0</v>
      </c>
      <c r="AJ1679" s="63">
        <v>0</v>
      </c>
      <c r="AK1679" s="63">
        <v>0</v>
      </c>
      <c r="AL1679" s="63">
        <v>0</v>
      </c>
      <c r="AM1679" s="63">
        <v>0</v>
      </c>
      <c r="AN1679" s="63">
        <v>0</v>
      </c>
      <c r="AO1679" s="63">
        <v>0</v>
      </c>
      <c r="AP1679" s="63">
        <v>0</v>
      </c>
      <c r="AQ1679" s="63">
        <v>0</v>
      </c>
      <c r="AR1679" s="63">
        <v>0</v>
      </c>
      <c r="AS1679" s="63">
        <v>0</v>
      </c>
      <c r="AT1679" s="63">
        <v>0</v>
      </c>
      <c r="AU1679" s="63">
        <v>0</v>
      </c>
      <c r="AV1679" s="63">
        <v>0</v>
      </c>
      <c r="AW1679" s="63">
        <v>0</v>
      </c>
      <c r="AX1679" s="63">
        <v>0</v>
      </c>
      <c r="AY1679" s="63">
        <v>0</v>
      </c>
      <c r="BA1679" s="5">
        <f>IF(Q1679&gt;0,RANK(Q1679,(N1679:P1679,Q1679:AE1679)),0)</f>
        <v>3</v>
      </c>
      <c r="BB1679" s="5">
        <f>IF(R1679&gt;0,RANK(R1679,(N1679:P1679,Q1679:AE1679)),0)</f>
        <v>0</v>
      </c>
      <c r="BC1679" s="5">
        <f>IF(T1679&gt;0,RANK(T1679,(N1679:P1679,Q1679:AE1679)),0)</f>
        <v>0</v>
      </c>
      <c r="BD1679" s="5">
        <f>IF(S1679&gt;0,RANK(S1679,(N1679:P1679,Q1679:AE1679)),0)</f>
        <v>0</v>
      </c>
      <c r="BE1679" s="2">
        <f t="shared" si="686"/>
        <v>2.2373865456486921E-2</v>
      </c>
      <c r="BF1679" s="2">
        <f t="shared" si="687"/>
        <v>0</v>
      </c>
      <c r="BG1679" s="2">
        <f t="shared" si="688"/>
        <v>0</v>
      </c>
      <c r="BH1679" s="2">
        <f t="shared" si="689"/>
        <v>0</v>
      </c>
      <c r="BJ1679" t="s">
        <v>2004</v>
      </c>
      <c r="BK1679" t="s">
        <v>1090</v>
      </c>
      <c r="BL1679">
        <v>1</v>
      </c>
      <c r="BN1679" s="112">
        <v>30</v>
      </c>
      <c r="BO1679" s="114">
        <v>29</v>
      </c>
      <c r="BP1679" s="118">
        <f t="shared" si="671"/>
        <v>30029</v>
      </c>
      <c r="BQ1679" s="118">
        <f t="shared" si="670"/>
        <v>30029</v>
      </c>
      <c r="BR1679" s="5" t="s">
        <v>3151</v>
      </c>
      <c r="BV1679" s="63"/>
    </row>
    <row r="1680" spans="1:83" ht="15" hidden="1" customHeight="1" outlineLevel="1">
      <c r="A1680" t="s">
        <v>45</v>
      </c>
      <c r="B1680" t="s">
        <v>1090</v>
      </c>
      <c r="C1680" s="1">
        <f t="shared" si="681"/>
        <v>70979</v>
      </c>
      <c r="D1680" s="5">
        <f>IF(N1680&gt;0, RANK(N1680,(N1680:P1680,Q1680:AE1680)),0)</f>
        <v>1</v>
      </c>
      <c r="E1680" s="5">
        <f>IF(O1680&gt;0,RANK(O1680,(N1680:P1680,Q1680:AE1680)),0)</f>
        <v>2</v>
      </c>
      <c r="F1680" s="5">
        <f>IF(P1680&gt;0,RANK(P1680,(N1680:P1680,Q1680:AE1680)),0)</f>
        <v>0</v>
      </c>
      <c r="G1680" s="129">
        <f t="shared" si="690"/>
        <v>5348</v>
      </c>
      <c r="H1680" s="134">
        <f t="shared" si="691"/>
        <v>7.5346229166373152E-2</v>
      </c>
      <c r="I1680" s="2"/>
      <c r="J1680" s="2">
        <f t="shared" si="682"/>
        <v>0.52190084391157943</v>
      </c>
      <c r="K1680" s="2">
        <f t="shared" si="683"/>
        <v>0.4465546147452063</v>
      </c>
      <c r="L1680" s="2">
        <f t="shared" si="684"/>
        <v>0</v>
      </c>
      <c r="M1680" s="2">
        <f t="shared" si="685"/>
        <v>3.1544541343214272E-2</v>
      </c>
      <c r="N1680" s="63">
        <v>37044</v>
      </c>
      <c r="O1680" s="63">
        <v>31696</v>
      </c>
      <c r="P1680" s="63">
        <v>0</v>
      </c>
      <c r="Q1680" s="63">
        <v>2239</v>
      </c>
      <c r="R1680" s="63">
        <v>0</v>
      </c>
      <c r="S1680" s="63">
        <v>0</v>
      </c>
      <c r="T1680" s="63">
        <v>0</v>
      </c>
      <c r="U1680" s="63">
        <v>0</v>
      </c>
      <c r="V1680" s="63">
        <v>0</v>
      </c>
      <c r="W1680" s="63">
        <v>0</v>
      </c>
      <c r="X1680" s="63">
        <v>0</v>
      </c>
      <c r="Y1680" s="63">
        <v>0</v>
      </c>
      <c r="Z1680" s="63">
        <v>0</v>
      </c>
      <c r="AA1680" s="63">
        <v>0</v>
      </c>
      <c r="AB1680" s="63">
        <v>0</v>
      </c>
      <c r="AC1680" s="63">
        <v>0</v>
      </c>
      <c r="AD1680" s="63">
        <v>0</v>
      </c>
      <c r="AE1680" s="63">
        <v>0</v>
      </c>
      <c r="AF1680" s="63">
        <v>0</v>
      </c>
      <c r="AG1680" s="63">
        <v>0</v>
      </c>
      <c r="AH1680" s="63">
        <v>0</v>
      </c>
      <c r="AI1680" s="63">
        <v>0</v>
      </c>
      <c r="AJ1680" s="63">
        <v>0</v>
      </c>
      <c r="AK1680" s="63">
        <v>0</v>
      </c>
      <c r="AL1680" s="63">
        <v>0</v>
      </c>
      <c r="AM1680" s="63">
        <v>0</v>
      </c>
      <c r="AN1680" s="63">
        <v>0</v>
      </c>
      <c r="AO1680" s="63">
        <v>0</v>
      </c>
      <c r="AP1680" s="63">
        <v>0</v>
      </c>
      <c r="AQ1680" s="63">
        <v>0</v>
      </c>
      <c r="AR1680" s="63">
        <v>0</v>
      </c>
      <c r="AS1680" s="63">
        <v>0</v>
      </c>
      <c r="AT1680" s="63">
        <v>0</v>
      </c>
      <c r="AU1680" s="63">
        <v>0</v>
      </c>
      <c r="AV1680" s="63">
        <v>0</v>
      </c>
      <c r="AW1680" s="63">
        <v>0</v>
      </c>
      <c r="AX1680" s="63">
        <v>0</v>
      </c>
      <c r="AY1680" s="63">
        <v>0</v>
      </c>
      <c r="BA1680" s="5">
        <f>IF(Q1680&gt;0,RANK(Q1680,(N1680:P1680,Q1680:AE1680)),0)</f>
        <v>3</v>
      </c>
      <c r="BB1680" s="5">
        <f>IF(R1680&gt;0,RANK(R1680,(N1680:P1680,Q1680:AE1680)),0)</f>
        <v>0</v>
      </c>
      <c r="BC1680" s="5">
        <f>IF(T1680&gt;0,RANK(T1680,(N1680:P1680,Q1680:AE1680)),0)</f>
        <v>0</v>
      </c>
      <c r="BD1680" s="5">
        <f>IF(S1680&gt;0,RANK(S1680,(N1680:P1680,Q1680:AE1680)),0)</f>
        <v>0</v>
      </c>
      <c r="BE1680" s="2">
        <f t="shared" si="686"/>
        <v>3.1544541343214189E-2</v>
      </c>
      <c r="BF1680" s="2">
        <f t="shared" si="687"/>
        <v>0</v>
      </c>
      <c r="BG1680" s="2">
        <f t="shared" si="688"/>
        <v>0</v>
      </c>
      <c r="BH1680" s="2">
        <f t="shared" si="689"/>
        <v>0</v>
      </c>
      <c r="BJ1680" t="s">
        <v>45</v>
      </c>
      <c r="BK1680" t="s">
        <v>1090</v>
      </c>
      <c r="BL1680">
        <v>1</v>
      </c>
      <c r="BN1680" s="112">
        <v>30</v>
      </c>
      <c r="BO1680" s="114">
        <v>31</v>
      </c>
      <c r="BP1680" s="118">
        <f t="shared" si="671"/>
        <v>30031</v>
      </c>
      <c r="BQ1680" s="118">
        <f t="shared" si="670"/>
        <v>30031</v>
      </c>
      <c r="BR1680" s="5" t="s">
        <v>3151</v>
      </c>
    </row>
    <row r="1681" spans="1:74" ht="15" hidden="1" customHeight="1" outlineLevel="1">
      <c r="A1681" t="s">
        <v>2944</v>
      </c>
      <c r="B1681" t="s">
        <v>1090</v>
      </c>
      <c r="C1681" s="1">
        <f t="shared" si="681"/>
        <v>813</v>
      </c>
      <c r="D1681" s="5">
        <f>IF(N1681&gt;0, RANK(N1681,(N1681:P1681,Q1681:AE1681)),0)</f>
        <v>2</v>
      </c>
      <c r="E1681" s="5">
        <f>IF(O1681&gt;0,RANK(O1681,(N1681:P1681,Q1681:AE1681)),0)</f>
        <v>1</v>
      </c>
      <c r="F1681" s="5">
        <f>IF(P1681&gt;0,RANK(P1681,(N1681:P1681,Q1681:AE1681)),0)</f>
        <v>0</v>
      </c>
      <c r="G1681" s="129">
        <f t="shared" si="690"/>
        <v>723</v>
      </c>
      <c r="H1681" s="134">
        <f t="shared" si="691"/>
        <v>0.88929889298892983</v>
      </c>
      <c r="I1681" s="2"/>
      <c r="J1681" s="2">
        <f t="shared" si="682"/>
        <v>5.0430504305043047E-2</v>
      </c>
      <c r="K1681" s="2">
        <f t="shared" si="683"/>
        <v>0.93972939729397298</v>
      </c>
      <c r="L1681" s="2">
        <f t="shared" si="684"/>
        <v>0</v>
      </c>
      <c r="M1681" s="2">
        <f t="shared" si="685"/>
        <v>9.8400984009839876E-3</v>
      </c>
      <c r="N1681" s="63">
        <v>41</v>
      </c>
      <c r="O1681" s="63">
        <v>764</v>
      </c>
      <c r="P1681" s="63">
        <v>0</v>
      </c>
      <c r="Q1681" s="63">
        <v>8</v>
      </c>
      <c r="R1681" s="63">
        <v>0</v>
      </c>
      <c r="S1681" s="63">
        <v>0</v>
      </c>
      <c r="T1681" s="63">
        <v>0</v>
      </c>
      <c r="U1681" s="63">
        <v>0</v>
      </c>
      <c r="V1681" s="63">
        <v>0</v>
      </c>
      <c r="W1681" s="63">
        <v>0</v>
      </c>
      <c r="X1681" s="63">
        <v>0</v>
      </c>
      <c r="Y1681" s="63">
        <v>0</v>
      </c>
      <c r="Z1681" s="63">
        <v>0</v>
      </c>
      <c r="AA1681" s="63">
        <v>0</v>
      </c>
      <c r="AB1681" s="63">
        <v>0</v>
      </c>
      <c r="AC1681" s="63">
        <v>0</v>
      </c>
      <c r="AD1681" s="63">
        <v>0</v>
      </c>
      <c r="AE1681" s="63">
        <v>0</v>
      </c>
      <c r="AF1681" s="63">
        <v>0</v>
      </c>
      <c r="AG1681" s="63">
        <v>0</v>
      </c>
      <c r="AH1681" s="63">
        <v>0</v>
      </c>
      <c r="AI1681" s="63">
        <v>0</v>
      </c>
      <c r="AJ1681" s="63">
        <v>0</v>
      </c>
      <c r="AK1681" s="63">
        <v>0</v>
      </c>
      <c r="AL1681" s="63">
        <v>0</v>
      </c>
      <c r="AM1681" s="63">
        <v>0</v>
      </c>
      <c r="AN1681" s="63">
        <v>0</v>
      </c>
      <c r="AO1681" s="63">
        <v>0</v>
      </c>
      <c r="AP1681" s="63">
        <v>0</v>
      </c>
      <c r="AQ1681" s="63">
        <v>0</v>
      </c>
      <c r="AR1681" s="63">
        <v>0</v>
      </c>
      <c r="AS1681" s="63">
        <v>0</v>
      </c>
      <c r="AT1681" s="63">
        <v>0</v>
      </c>
      <c r="AU1681" s="63">
        <v>0</v>
      </c>
      <c r="AV1681" s="63">
        <v>0</v>
      </c>
      <c r="AW1681" s="63">
        <v>0</v>
      </c>
      <c r="AX1681" s="63">
        <v>0</v>
      </c>
      <c r="AY1681" s="63">
        <v>0</v>
      </c>
      <c r="BA1681" s="5">
        <f>IF(Q1681&gt;0,RANK(Q1681,(N1681:P1681,Q1681:AE1681)),0)</f>
        <v>3</v>
      </c>
      <c r="BB1681" s="5">
        <f>IF(R1681&gt;0,RANK(R1681,(N1681:P1681,Q1681:AE1681)),0)</f>
        <v>0</v>
      </c>
      <c r="BC1681" s="5">
        <f>IF(T1681&gt;0,RANK(T1681,(N1681:P1681,Q1681:AE1681)),0)</f>
        <v>0</v>
      </c>
      <c r="BD1681" s="5">
        <f>IF(S1681&gt;0,RANK(S1681,(N1681:P1681,Q1681:AE1681)),0)</f>
        <v>0</v>
      </c>
      <c r="BE1681" s="2">
        <f t="shared" si="686"/>
        <v>9.8400984009840101E-3</v>
      </c>
      <c r="BF1681" s="2">
        <f t="shared" si="687"/>
        <v>0</v>
      </c>
      <c r="BG1681" s="2">
        <f t="shared" si="688"/>
        <v>0</v>
      </c>
      <c r="BH1681" s="2">
        <f t="shared" si="689"/>
        <v>0</v>
      </c>
      <c r="BJ1681" t="s">
        <v>2944</v>
      </c>
      <c r="BK1681" t="s">
        <v>1090</v>
      </c>
      <c r="BL1681">
        <v>1</v>
      </c>
      <c r="BN1681" s="112">
        <v>30</v>
      </c>
      <c r="BO1681" s="114">
        <v>33</v>
      </c>
      <c r="BP1681" s="118">
        <f t="shared" si="671"/>
        <v>30033</v>
      </c>
      <c r="BQ1681" s="118">
        <f t="shared" si="670"/>
        <v>30033</v>
      </c>
      <c r="BR1681" s="5" t="s">
        <v>3151</v>
      </c>
    </row>
    <row r="1682" spans="1:74" ht="15" hidden="1" customHeight="1" outlineLevel="1">
      <c r="A1682" t="s">
        <v>1550</v>
      </c>
      <c r="B1682" t="s">
        <v>1090</v>
      </c>
      <c r="C1682" s="1">
        <f t="shared" si="681"/>
        <v>5617</v>
      </c>
      <c r="D1682" s="5">
        <f>IF(N1682&gt;0, RANK(N1682,(N1682:P1682,Q1682:AE1682)),0)</f>
        <v>1</v>
      </c>
      <c r="E1682" s="5">
        <f>IF(O1682&gt;0,RANK(O1682,(N1682:P1682,Q1682:AE1682)),0)</f>
        <v>2</v>
      </c>
      <c r="F1682" s="5">
        <f>IF(P1682&gt;0,RANK(P1682,(N1682:P1682,Q1682:AE1682)),0)</f>
        <v>0</v>
      </c>
      <c r="G1682" s="129">
        <f t="shared" si="690"/>
        <v>1726</v>
      </c>
      <c r="H1682" s="134">
        <f t="shared" si="691"/>
        <v>0.30728146697525371</v>
      </c>
      <c r="I1682" s="2"/>
      <c r="J1682" s="2">
        <f t="shared" si="682"/>
        <v>0.64269182837813776</v>
      </c>
      <c r="K1682" s="2">
        <f t="shared" si="683"/>
        <v>0.33541036140288411</v>
      </c>
      <c r="L1682" s="2">
        <f t="shared" si="684"/>
        <v>0</v>
      </c>
      <c r="M1682" s="2">
        <f t="shared" si="685"/>
        <v>2.1897810218978131E-2</v>
      </c>
      <c r="N1682" s="63">
        <v>3610</v>
      </c>
      <c r="O1682" s="63">
        <v>1884</v>
      </c>
      <c r="P1682" s="63">
        <v>0</v>
      </c>
      <c r="Q1682" s="63">
        <v>123</v>
      </c>
      <c r="R1682" s="63">
        <v>0</v>
      </c>
      <c r="S1682" s="63">
        <v>0</v>
      </c>
      <c r="T1682" s="63">
        <v>0</v>
      </c>
      <c r="U1682" s="63">
        <v>0</v>
      </c>
      <c r="V1682" s="63">
        <v>0</v>
      </c>
      <c r="W1682" s="63">
        <v>0</v>
      </c>
      <c r="X1682" s="63">
        <v>0</v>
      </c>
      <c r="Y1682" s="63">
        <v>0</v>
      </c>
      <c r="Z1682" s="63">
        <v>0</v>
      </c>
      <c r="AA1682" s="63">
        <v>0</v>
      </c>
      <c r="AB1682" s="63">
        <v>0</v>
      </c>
      <c r="AC1682" s="63">
        <v>0</v>
      </c>
      <c r="AD1682" s="63">
        <v>0</v>
      </c>
      <c r="AE1682" s="63">
        <v>0</v>
      </c>
      <c r="AF1682" s="63">
        <v>0</v>
      </c>
      <c r="AG1682" s="63">
        <v>0</v>
      </c>
      <c r="AH1682" s="63">
        <v>0</v>
      </c>
      <c r="AI1682" s="63">
        <v>0</v>
      </c>
      <c r="AJ1682" s="63">
        <v>0</v>
      </c>
      <c r="AK1682" s="63">
        <v>0</v>
      </c>
      <c r="AL1682" s="63">
        <v>0</v>
      </c>
      <c r="AM1682" s="63">
        <v>0</v>
      </c>
      <c r="AN1682" s="63">
        <v>0</v>
      </c>
      <c r="AO1682" s="63">
        <v>0</v>
      </c>
      <c r="AP1682" s="63">
        <v>0</v>
      </c>
      <c r="AQ1682" s="63">
        <v>0</v>
      </c>
      <c r="AR1682" s="63">
        <v>0</v>
      </c>
      <c r="AS1682" s="63">
        <v>0</v>
      </c>
      <c r="AT1682" s="63">
        <v>0</v>
      </c>
      <c r="AU1682" s="63">
        <v>0</v>
      </c>
      <c r="AV1682" s="63">
        <v>0</v>
      </c>
      <c r="AW1682" s="63">
        <v>0</v>
      </c>
      <c r="AX1682" s="63">
        <v>0</v>
      </c>
      <c r="AY1682" s="63">
        <v>0</v>
      </c>
      <c r="BA1682" s="5">
        <f>IF(Q1682&gt;0,RANK(Q1682,(N1682:P1682,Q1682:AE1682)),0)</f>
        <v>3</v>
      </c>
      <c r="BB1682" s="5">
        <f>IF(R1682&gt;0,RANK(R1682,(N1682:P1682,Q1682:AE1682)),0)</f>
        <v>0</v>
      </c>
      <c r="BC1682" s="5">
        <f>IF(T1682&gt;0,RANK(T1682,(N1682:P1682,Q1682:AE1682)),0)</f>
        <v>0</v>
      </c>
      <c r="BD1682" s="5">
        <f>IF(S1682&gt;0,RANK(S1682,(N1682:P1682,Q1682:AE1682)),0)</f>
        <v>0</v>
      </c>
      <c r="BE1682" s="2">
        <f t="shared" si="686"/>
        <v>2.1897810218978103E-2</v>
      </c>
      <c r="BF1682" s="2">
        <f t="shared" si="687"/>
        <v>0</v>
      </c>
      <c r="BG1682" s="2">
        <f t="shared" si="688"/>
        <v>0</v>
      </c>
      <c r="BH1682" s="2">
        <f t="shared" si="689"/>
        <v>0</v>
      </c>
      <c r="BJ1682" t="s">
        <v>1550</v>
      </c>
      <c r="BK1682" t="s">
        <v>1090</v>
      </c>
      <c r="BL1682">
        <v>1</v>
      </c>
      <c r="BN1682" s="112">
        <v>30</v>
      </c>
      <c r="BO1682" s="114">
        <v>35</v>
      </c>
      <c r="BP1682" s="118">
        <f t="shared" si="671"/>
        <v>30035</v>
      </c>
      <c r="BQ1682" s="118">
        <f t="shared" si="670"/>
        <v>30035</v>
      </c>
      <c r="BR1682" s="5" t="s">
        <v>3151</v>
      </c>
    </row>
    <row r="1683" spans="1:74" ht="15" hidden="1" customHeight="1" outlineLevel="1">
      <c r="A1683" t="s">
        <v>349</v>
      </c>
      <c r="B1683" t="s">
        <v>1090</v>
      </c>
      <c r="C1683" s="1">
        <f t="shared" si="681"/>
        <v>503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0</v>
      </c>
      <c r="G1683" s="129">
        <f t="shared" si="690"/>
        <v>336</v>
      </c>
      <c r="H1683" s="134">
        <f t="shared" si="691"/>
        <v>0.66799204771371767</v>
      </c>
      <c r="I1683" s="2"/>
      <c r="J1683" s="2">
        <f t="shared" si="682"/>
        <v>0.15506958250497019</v>
      </c>
      <c r="K1683" s="2">
        <f t="shared" si="683"/>
        <v>0.82306163021868783</v>
      </c>
      <c r="L1683" s="2">
        <f t="shared" si="684"/>
        <v>0</v>
      </c>
      <c r="M1683" s="2">
        <f t="shared" si="685"/>
        <v>2.1868787276342005E-2</v>
      </c>
      <c r="N1683" s="63">
        <v>78</v>
      </c>
      <c r="O1683" s="63">
        <v>414</v>
      </c>
      <c r="P1683" s="63">
        <v>0</v>
      </c>
      <c r="Q1683" s="63">
        <v>11</v>
      </c>
      <c r="R1683" s="63">
        <v>0</v>
      </c>
      <c r="S1683" s="63">
        <v>0</v>
      </c>
      <c r="T1683" s="63">
        <v>0</v>
      </c>
      <c r="U1683" s="63">
        <v>0</v>
      </c>
      <c r="V1683" s="63">
        <v>0</v>
      </c>
      <c r="W1683" s="63">
        <v>0</v>
      </c>
      <c r="X1683" s="63">
        <v>0</v>
      </c>
      <c r="Y1683" s="63">
        <v>0</v>
      </c>
      <c r="Z1683" s="63">
        <v>0</v>
      </c>
      <c r="AA1683" s="63">
        <v>0</v>
      </c>
      <c r="AB1683" s="63">
        <v>0</v>
      </c>
      <c r="AC1683" s="63">
        <v>0</v>
      </c>
      <c r="AD1683" s="63">
        <v>0</v>
      </c>
      <c r="AE1683" s="63">
        <v>0</v>
      </c>
      <c r="AF1683" s="63">
        <v>0</v>
      </c>
      <c r="AG1683" s="63">
        <v>0</v>
      </c>
      <c r="AH1683" s="63">
        <v>0</v>
      </c>
      <c r="AI1683" s="63">
        <v>0</v>
      </c>
      <c r="AJ1683" s="63">
        <v>0</v>
      </c>
      <c r="AK1683" s="63">
        <v>0</v>
      </c>
      <c r="AL1683" s="63">
        <v>0</v>
      </c>
      <c r="AM1683" s="63">
        <v>0</v>
      </c>
      <c r="AN1683" s="63">
        <v>0</v>
      </c>
      <c r="AO1683" s="63">
        <v>0</v>
      </c>
      <c r="AP1683" s="63">
        <v>0</v>
      </c>
      <c r="AQ1683" s="63">
        <v>0</v>
      </c>
      <c r="AR1683" s="63">
        <v>0</v>
      </c>
      <c r="AS1683" s="63">
        <v>0</v>
      </c>
      <c r="AT1683" s="63">
        <v>0</v>
      </c>
      <c r="AU1683" s="63">
        <v>0</v>
      </c>
      <c r="AV1683" s="63">
        <v>0</v>
      </c>
      <c r="AW1683" s="63">
        <v>0</v>
      </c>
      <c r="AX1683" s="63">
        <v>0</v>
      </c>
      <c r="AY1683" s="63">
        <v>0</v>
      </c>
      <c r="BA1683" s="5">
        <f>IF(Q1683&gt;0,RANK(Q1683,(N1683:P1683,Q1683:AE1683)),0)</f>
        <v>3</v>
      </c>
      <c r="BB1683" s="5">
        <f>IF(R1683&gt;0,RANK(R1683,(N1683:P1683,Q1683:AE1683)),0)</f>
        <v>0</v>
      </c>
      <c r="BC1683" s="5">
        <f>IF(T1683&gt;0,RANK(T1683,(N1683:P1683,Q1683:AE1683)),0)</f>
        <v>0</v>
      </c>
      <c r="BD1683" s="5">
        <f>IF(S1683&gt;0,RANK(S1683,(N1683:P1683,Q1683:AE1683)),0)</f>
        <v>0</v>
      </c>
      <c r="BE1683" s="2">
        <f t="shared" si="686"/>
        <v>2.186878727634195E-2</v>
      </c>
      <c r="BF1683" s="2">
        <f t="shared" si="687"/>
        <v>0</v>
      </c>
      <c r="BG1683" s="2">
        <f t="shared" si="688"/>
        <v>0</v>
      </c>
      <c r="BH1683" s="2">
        <f t="shared" si="689"/>
        <v>0</v>
      </c>
      <c r="BJ1683" t="s">
        <v>349</v>
      </c>
      <c r="BK1683" t="s">
        <v>1090</v>
      </c>
      <c r="BL1683">
        <v>1</v>
      </c>
      <c r="BN1683" s="112">
        <v>30</v>
      </c>
      <c r="BO1683" s="114">
        <v>37</v>
      </c>
      <c r="BP1683" s="118">
        <f t="shared" si="671"/>
        <v>30037</v>
      </c>
      <c r="BQ1683" s="118">
        <f t="shared" si="670"/>
        <v>30037</v>
      </c>
      <c r="BR1683" s="5" t="s">
        <v>3151</v>
      </c>
    </row>
    <row r="1684" spans="1:74" ht="15" hidden="1" customHeight="1" outlineLevel="1">
      <c r="A1684" t="s">
        <v>550</v>
      </c>
      <c r="B1684" t="s">
        <v>1090</v>
      </c>
      <c r="C1684" s="1">
        <f t="shared" si="681"/>
        <v>2102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0</v>
      </c>
      <c r="G1684" s="129">
        <f t="shared" si="690"/>
        <v>781</v>
      </c>
      <c r="H1684" s="134">
        <f t="shared" si="691"/>
        <v>0.37155090390104661</v>
      </c>
      <c r="I1684" s="2"/>
      <c r="J1684" s="2">
        <f t="shared" si="682"/>
        <v>0.30352045670789723</v>
      </c>
      <c r="K1684" s="2">
        <f t="shared" si="683"/>
        <v>0.6750713606089439</v>
      </c>
      <c r="L1684" s="2">
        <f t="shared" si="684"/>
        <v>0</v>
      </c>
      <c r="M1684" s="2">
        <f t="shared" si="685"/>
        <v>2.1408182683158805E-2</v>
      </c>
      <c r="N1684" s="63">
        <v>638</v>
      </c>
      <c r="O1684" s="63">
        <v>1419</v>
      </c>
      <c r="P1684" s="63">
        <v>0</v>
      </c>
      <c r="Q1684" s="63">
        <v>45</v>
      </c>
      <c r="R1684" s="63">
        <v>0</v>
      </c>
      <c r="S1684" s="63">
        <v>0</v>
      </c>
      <c r="T1684" s="63">
        <v>0</v>
      </c>
      <c r="U1684" s="63">
        <v>0</v>
      </c>
      <c r="V1684" s="63">
        <v>0</v>
      </c>
      <c r="W1684" s="63">
        <v>0</v>
      </c>
      <c r="X1684" s="63">
        <v>0</v>
      </c>
      <c r="Y1684" s="63">
        <v>0</v>
      </c>
      <c r="Z1684" s="63">
        <v>0</v>
      </c>
      <c r="AA1684" s="63">
        <v>0</v>
      </c>
      <c r="AB1684" s="63">
        <v>0</v>
      </c>
      <c r="AC1684" s="63">
        <v>0</v>
      </c>
      <c r="AD1684" s="63">
        <v>0</v>
      </c>
      <c r="AE1684" s="63">
        <v>0</v>
      </c>
      <c r="AF1684" s="63">
        <v>0</v>
      </c>
      <c r="AG1684" s="63">
        <v>0</v>
      </c>
      <c r="AH1684" s="63">
        <v>0</v>
      </c>
      <c r="AI1684" s="63">
        <v>0</v>
      </c>
      <c r="AJ1684" s="63">
        <v>0</v>
      </c>
      <c r="AK1684" s="63">
        <v>0</v>
      </c>
      <c r="AL1684" s="63">
        <v>0</v>
      </c>
      <c r="AM1684" s="63">
        <v>0</v>
      </c>
      <c r="AN1684" s="63">
        <v>0</v>
      </c>
      <c r="AO1684" s="63">
        <v>0</v>
      </c>
      <c r="AP1684" s="63">
        <v>0</v>
      </c>
      <c r="AQ1684" s="63">
        <v>0</v>
      </c>
      <c r="AR1684" s="63">
        <v>0</v>
      </c>
      <c r="AS1684" s="63">
        <v>0</v>
      </c>
      <c r="AT1684" s="63">
        <v>0</v>
      </c>
      <c r="AU1684" s="63">
        <v>0</v>
      </c>
      <c r="AV1684" s="63">
        <v>0</v>
      </c>
      <c r="AW1684" s="63">
        <v>0</v>
      </c>
      <c r="AX1684" s="63">
        <v>0</v>
      </c>
      <c r="AY1684" s="63">
        <v>0</v>
      </c>
      <c r="BA1684" s="5">
        <f>IF(Q1684&gt;0,RANK(Q1684,(N1684:P1684,Q1684:AE1684)),0)</f>
        <v>3</v>
      </c>
      <c r="BB1684" s="5">
        <f>IF(R1684&gt;0,RANK(R1684,(N1684:P1684,Q1684:AE1684)),0)</f>
        <v>0</v>
      </c>
      <c r="BC1684" s="5">
        <f>IF(T1684&gt;0,RANK(T1684,(N1684:P1684,Q1684:AE1684)),0)</f>
        <v>0</v>
      </c>
      <c r="BD1684" s="5">
        <f>IF(S1684&gt;0,RANK(S1684,(N1684:P1684,Q1684:AE1684)),0)</f>
        <v>0</v>
      </c>
      <c r="BE1684" s="2">
        <f t="shared" si="686"/>
        <v>2.1408182683158895E-2</v>
      </c>
      <c r="BF1684" s="2">
        <f t="shared" si="687"/>
        <v>0</v>
      </c>
      <c r="BG1684" s="2">
        <f t="shared" si="688"/>
        <v>0</v>
      </c>
      <c r="BH1684" s="2">
        <f t="shared" si="689"/>
        <v>0</v>
      </c>
      <c r="BJ1684" t="s">
        <v>550</v>
      </c>
      <c r="BK1684" t="s">
        <v>1090</v>
      </c>
      <c r="BL1684">
        <v>1</v>
      </c>
      <c r="BN1684" s="112">
        <v>30</v>
      </c>
      <c r="BO1684" s="114">
        <v>39</v>
      </c>
      <c r="BP1684" s="118">
        <f t="shared" si="671"/>
        <v>30039</v>
      </c>
      <c r="BQ1684" s="118">
        <f t="shared" si="670"/>
        <v>30039</v>
      </c>
      <c r="BR1684" s="5" t="s">
        <v>3151</v>
      </c>
    </row>
    <row r="1685" spans="1:74" ht="15" hidden="1" customHeight="1" outlineLevel="1">
      <c r="A1685" t="s">
        <v>1565</v>
      </c>
      <c r="B1685" t="s">
        <v>1090</v>
      </c>
      <c r="C1685" s="1">
        <f t="shared" si="681"/>
        <v>7182</v>
      </c>
      <c r="D1685" s="5">
        <f>IF(N1685&gt;0, RANK(N1685,(N1685:P1685,Q1685:AE1685)),0)</f>
        <v>2</v>
      </c>
      <c r="E1685" s="5">
        <f>IF(O1685&gt;0,RANK(O1685,(N1685:P1685,Q1685:AE1685)),0)</f>
        <v>1</v>
      </c>
      <c r="F1685" s="5">
        <f>IF(P1685&gt;0,RANK(P1685,(N1685:P1685,Q1685:AE1685)),0)</f>
        <v>0</v>
      </c>
      <c r="G1685" s="129">
        <f t="shared" si="690"/>
        <v>976</v>
      </c>
      <c r="H1685" s="134">
        <f t="shared" si="691"/>
        <v>0.13589529379003062</v>
      </c>
      <c r="I1685" s="2"/>
      <c r="J1685" s="2">
        <f t="shared" si="682"/>
        <v>0.41506544138123086</v>
      </c>
      <c r="K1685" s="2">
        <f t="shared" si="683"/>
        <v>0.55096073517126154</v>
      </c>
      <c r="L1685" s="2">
        <f t="shared" si="684"/>
        <v>0</v>
      </c>
      <c r="M1685" s="2">
        <f t="shared" si="685"/>
        <v>3.3973823447507545E-2</v>
      </c>
      <c r="N1685" s="63">
        <v>2981</v>
      </c>
      <c r="O1685" s="63">
        <v>3957</v>
      </c>
      <c r="P1685" s="63">
        <v>0</v>
      </c>
      <c r="Q1685" s="63">
        <v>244</v>
      </c>
      <c r="R1685" s="63">
        <v>0</v>
      </c>
      <c r="S1685" s="63">
        <v>0</v>
      </c>
      <c r="T1685" s="63">
        <v>0</v>
      </c>
      <c r="U1685" s="63">
        <v>0</v>
      </c>
      <c r="V1685" s="63">
        <v>0</v>
      </c>
      <c r="W1685" s="63">
        <v>0</v>
      </c>
      <c r="X1685" s="63">
        <v>0</v>
      </c>
      <c r="Y1685" s="63">
        <v>0</v>
      </c>
      <c r="Z1685" s="63">
        <v>0</v>
      </c>
      <c r="AA1685" s="63">
        <v>0</v>
      </c>
      <c r="AB1685" s="63">
        <v>0</v>
      </c>
      <c r="AC1685" s="63">
        <v>0</v>
      </c>
      <c r="AD1685" s="63">
        <v>0</v>
      </c>
      <c r="AE1685" s="63">
        <v>0</v>
      </c>
      <c r="AF1685" s="63">
        <v>0</v>
      </c>
      <c r="AG1685" s="63">
        <v>0</v>
      </c>
      <c r="AH1685" s="63">
        <v>0</v>
      </c>
      <c r="AI1685" s="63">
        <v>0</v>
      </c>
      <c r="AJ1685" s="63">
        <v>0</v>
      </c>
      <c r="AK1685" s="63">
        <v>0</v>
      </c>
      <c r="AL1685" s="63">
        <v>0</v>
      </c>
      <c r="AM1685" s="63">
        <v>0</v>
      </c>
      <c r="AN1685" s="63">
        <v>0</v>
      </c>
      <c r="AO1685" s="63">
        <v>0</v>
      </c>
      <c r="AP1685" s="63">
        <v>0</v>
      </c>
      <c r="AQ1685" s="63">
        <v>0</v>
      </c>
      <c r="AR1685" s="63">
        <v>0</v>
      </c>
      <c r="AS1685" s="63">
        <v>0</v>
      </c>
      <c r="AT1685" s="63">
        <v>0</v>
      </c>
      <c r="AU1685" s="63">
        <v>0</v>
      </c>
      <c r="AV1685" s="63">
        <v>0</v>
      </c>
      <c r="AW1685" s="63">
        <v>0</v>
      </c>
      <c r="AX1685" s="63">
        <v>0</v>
      </c>
      <c r="AY1685" s="63">
        <v>0</v>
      </c>
      <c r="BA1685" s="5">
        <f>IF(Q1685&gt;0,RANK(Q1685,(N1685:P1685,Q1685:AE1685)),0)</f>
        <v>3</v>
      </c>
      <c r="BB1685" s="5">
        <f>IF(R1685&gt;0,RANK(R1685,(N1685:P1685,Q1685:AE1685)),0)</f>
        <v>0</v>
      </c>
      <c r="BC1685" s="5">
        <f>IF(T1685&gt;0,RANK(T1685,(N1685:P1685,Q1685:AE1685)),0)</f>
        <v>0</v>
      </c>
      <c r="BD1685" s="5">
        <f>IF(S1685&gt;0,RANK(S1685,(N1685:P1685,Q1685:AE1685)),0)</f>
        <v>0</v>
      </c>
      <c r="BE1685" s="2">
        <f t="shared" si="686"/>
        <v>3.3973823447507656E-2</v>
      </c>
      <c r="BF1685" s="2">
        <f t="shared" si="687"/>
        <v>0</v>
      </c>
      <c r="BG1685" s="2">
        <f t="shared" si="688"/>
        <v>0</v>
      </c>
      <c r="BH1685" s="2">
        <f t="shared" si="689"/>
        <v>0</v>
      </c>
      <c r="BJ1685" t="s">
        <v>1565</v>
      </c>
      <c r="BK1685" t="s">
        <v>1090</v>
      </c>
      <c r="BL1685">
        <v>1</v>
      </c>
      <c r="BN1685" s="112">
        <v>30</v>
      </c>
      <c r="BO1685" s="114">
        <v>41</v>
      </c>
      <c r="BP1685" s="118">
        <f t="shared" si="671"/>
        <v>30041</v>
      </c>
      <c r="BQ1685" s="118">
        <f t="shared" si="670"/>
        <v>30041</v>
      </c>
      <c r="BR1685" s="5" t="s">
        <v>3151</v>
      </c>
    </row>
    <row r="1686" spans="1:74" ht="15" hidden="1" customHeight="1" outlineLevel="1">
      <c r="A1686" t="s">
        <v>1091</v>
      </c>
      <c r="B1686" t="s">
        <v>1090</v>
      </c>
      <c r="C1686" s="1">
        <f t="shared" si="681"/>
        <v>8151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0</v>
      </c>
      <c r="G1686" s="129">
        <f t="shared" si="690"/>
        <v>2720</v>
      </c>
      <c r="H1686" s="134">
        <f t="shared" si="691"/>
        <v>0.33370138633296526</v>
      </c>
      <c r="I1686" s="2"/>
      <c r="J1686" s="2">
        <f t="shared" si="682"/>
        <v>0.32204637467795361</v>
      </c>
      <c r="K1686" s="2">
        <f t="shared" si="683"/>
        <v>0.65574776101091892</v>
      </c>
      <c r="L1686" s="2">
        <f t="shared" si="684"/>
        <v>0</v>
      </c>
      <c r="M1686" s="2">
        <f t="shared" si="685"/>
        <v>2.2205864311127477E-2</v>
      </c>
      <c r="N1686" s="63">
        <v>2625</v>
      </c>
      <c r="O1686" s="63">
        <v>5345</v>
      </c>
      <c r="P1686" s="63">
        <v>0</v>
      </c>
      <c r="Q1686" s="63">
        <v>181</v>
      </c>
      <c r="R1686" s="63">
        <v>0</v>
      </c>
      <c r="S1686" s="63">
        <v>0</v>
      </c>
      <c r="T1686" s="63">
        <v>0</v>
      </c>
      <c r="U1686" s="63">
        <v>0</v>
      </c>
      <c r="V1686" s="63">
        <v>0</v>
      </c>
      <c r="W1686" s="63">
        <v>0</v>
      </c>
      <c r="X1686" s="63">
        <v>0</v>
      </c>
      <c r="Y1686" s="63">
        <v>0</v>
      </c>
      <c r="Z1686" s="63">
        <v>0</v>
      </c>
      <c r="AA1686" s="63">
        <v>0</v>
      </c>
      <c r="AB1686" s="63">
        <v>0</v>
      </c>
      <c r="AC1686" s="63">
        <v>0</v>
      </c>
      <c r="AD1686" s="63">
        <v>0</v>
      </c>
      <c r="AE1686" s="63">
        <v>0</v>
      </c>
      <c r="AF1686" s="63">
        <v>0</v>
      </c>
      <c r="AG1686" s="63">
        <v>0</v>
      </c>
      <c r="AH1686" s="63">
        <v>0</v>
      </c>
      <c r="AI1686" s="63">
        <v>0</v>
      </c>
      <c r="AJ1686" s="63">
        <v>0</v>
      </c>
      <c r="AK1686" s="63">
        <v>0</v>
      </c>
      <c r="AL1686" s="63">
        <v>0</v>
      </c>
      <c r="AM1686" s="63">
        <v>0</v>
      </c>
      <c r="AN1686" s="63">
        <v>0</v>
      </c>
      <c r="AO1686" s="63">
        <v>0</v>
      </c>
      <c r="AP1686" s="63">
        <v>0</v>
      </c>
      <c r="AQ1686" s="63">
        <v>0</v>
      </c>
      <c r="AR1686" s="63">
        <v>0</v>
      </c>
      <c r="AS1686" s="63">
        <v>0</v>
      </c>
      <c r="AT1686" s="63">
        <v>0</v>
      </c>
      <c r="AU1686" s="63">
        <v>0</v>
      </c>
      <c r="AV1686" s="63">
        <v>0</v>
      </c>
      <c r="AW1686" s="63">
        <v>0</v>
      </c>
      <c r="AX1686" s="63">
        <v>0</v>
      </c>
      <c r="AY1686" s="63">
        <v>0</v>
      </c>
      <c r="BA1686" s="5">
        <f>IF(Q1686&gt;0,RANK(Q1686,(N1686:P1686,Q1686:AE1686)),0)</f>
        <v>3</v>
      </c>
      <c r="BB1686" s="5">
        <f>IF(R1686&gt;0,RANK(R1686,(N1686:P1686,Q1686:AE1686)),0)</f>
        <v>0</v>
      </c>
      <c r="BC1686" s="5">
        <f>IF(T1686&gt;0,RANK(T1686,(N1686:P1686,Q1686:AE1686)),0)</f>
        <v>0</v>
      </c>
      <c r="BD1686" s="5">
        <f>IF(S1686&gt;0,RANK(S1686,(N1686:P1686,Q1686:AE1686)),0)</f>
        <v>0</v>
      </c>
      <c r="BE1686" s="2">
        <f t="shared" si="686"/>
        <v>2.220586431112747E-2</v>
      </c>
      <c r="BF1686" s="2">
        <f t="shared" si="687"/>
        <v>0</v>
      </c>
      <c r="BG1686" s="2">
        <f t="shared" si="688"/>
        <v>0</v>
      </c>
      <c r="BH1686" s="2">
        <f t="shared" si="689"/>
        <v>0</v>
      </c>
      <c r="BJ1686" t="s">
        <v>1091</v>
      </c>
      <c r="BK1686" t="s">
        <v>1090</v>
      </c>
      <c r="BL1686">
        <v>1</v>
      </c>
      <c r="BN1686" s="112">
        <v>30</v>
      </c>
      <c r="BO1686" s="114">
        <v>43</v>
      </c>
      <c r="BP1686" s="118">
        <f t="shared" si="671"/>
        <v>30043</v>
      </c>
      <c r="BQ1686" s="118">
        <f t="shared" si="670"/>
        <v>30043</v>
      </c>
      <c r="BR1686" s="5" t="s">
        <v>3151</v>
      </c>
    </row>
    <row r="1687" spans="1:74" ht="15" hidden="1" customHeight="1" outlineLevel="1">
      <c r="A1687" t="s">
        <v>1352</v>
      </c>
      <c r="B1687" t="s">
        <v>1090</v>
      </c>
      <c r="C1687" s="1">
        <f t="shared" si="681"/>
        <v>1344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0</v>
      </c>
      <c r="G1687" s="129">
        <f t="shared" si="690"/>
        <v>765</v>
      </c>
      <c r="H1687" s="134">
        <f t="shared" si="691"/>
        <v>0.5691964285714286</v>
      </c>
      <c r="I1687" s="2"/>
      <c r="J1687" s="2">
        <f t="shared" si="682"/>
        <v>0.20461309523809523</v>
      </c>
      <c r="K1687" s="2">
        <f t="shared" si="683"/>
        <v>0.77380952380952384</v>
      </c>
      <c r="L1687" s="2">
        <f t="shared" si="684"/>
        <v>0</v>
      </c>
      <c r="M1687" s="2">
        <f t="shared" si="685"/>
        <v>2.1577380952380931E-2</v>
      </c>
      <c r="N1687" s="63">
        <v>275</v>
      </c>
      <c r="O1687" s="63">
        <v>1040</v>
      </c>
      <c r="P1687" s="63">
        <v>0</v>
      </c>
      <c r="Q1687" s="63">
        <v>29</v>
      </c>
      <c r="R1687" s="63">
        <v>0</v>
      </c>
      <c r="S1687" s="63">
        <v>0</v>
      </c>
      <c r="T1687" s="63">
        <v>0</v>
      </c>
      <c r="U1687" s="63">
        <v>0</v>
      </c>
      <c r="V1687" s="63">
        <v>0</v>
      </c>
      <c r="W1687" s="63">
        <v>0</v>
      </c>
      <c r="X1687" s="63">
        <v>0</v>
      </c>
      <c r="Y1687" s="63">
        <v>0</v>
      </c>
      <c r="Z1687" s="63">
        <v>0</v>
      </c>
      <c r="AA1687" s="63">
        <v>0</v>
      </c>
      <c r="AB1687" s="63">
        <v>0</v>
      </c>
      <c r="AC1687" s="63">
        <v>0</v>
      </c>
      <c r="AD1687" s="63">
        <v>0</v>
      </c>
      <c r="AE1687" s="63">
        <v>0</v>
      </c>
      <c r="AF1687" s="63">
        <v>0</v>
      </c>
      <c r="AG1687" s="63">
        <v>0</v>
      </c>
      <c r="AH1687" s="63">
        <v>0</v>
      </c>
      <c r="AI1687" s="63">
        <v>0</v>
      </c>
      <c r="AJ1687" s="63">
        <v>0</v>
      </c>
      <c r="AK1687" s="63">
        <v>0</v>
      </c>
      <c r="AL1687" s="63">
        <v>0</v>
      </c>
      <c r="AM1687" s="63">
        <v>0</v>
      </c>
      <c r="AN1687" s="63">
        <v>0</v>
      </c>
      <c r="AO1687" s="63">
        <v>0</v>
      </c>
      <c r="AP1687" s="63">
        <v>0</v>
      </c>
      <c r="AQ1687" s="63">
        <v>0</v>
      </c>
      <c r="AR1687" s="63">
        <v>0</v>
      </c>
      <c r="AS1687" s="63">
        <v>0</v>
      </c>
      <c r="AT1687" s="63">
        <v>0</v>
      </c>
      <c r="AU1687" s="63">
        <v>0</v>
      </c>
      <c r="AV1687" s="63">
        <v>0</v>
      </c>
      <c r="AW1687" s="63">
        <v>0</v>
      </c>
      <c r="AX1687" s="63">
        <v>0</v>
      </c>
      <c r="AY1687" s="63">
        <v>0</v>
      </c>
      <c r="BA1687" s="5">
        <f>IF(Q1687&gt;0,RANK(Q1687,(N1687:P1687,Q1687:AE1687)),0)</f>
        <v>3</v>
      </c>
      <c r="BB1687" s="5">
        <f>IF(R1687&gt;0,RANK(R1687,(N1687:P1687,Q1687:AE1687)),0)</f>
        <v>0</v>
      </c>
      <c r="BC1687" s="5">
        <f>IF(T1687&gt;0,RANK(T1687,(N1687:P1687,Q1687:AE1687)),0)</f>
        <v>0</v>
      </c>
      <c r="BD1687" s="5">
        <f>IF(S1687&gt;0,RANK(S1687,(N1687:P1687,Q1687:AE1687)),0)</f>
        <v>0</v>
      </c>
      <c r="BE1687" s="2">
        <f t="shared" si="686"/>
        <v>2.1577380952380952E-2</v>
      </c>
      <c r="BF1687" s="2">
        <f t="shared" si="687"/>
        <v>0</v>
      </c>
      <c r="BG1687" s="2">
        <f t="shared" si="688"/>
        <v>0</v>
      </c>
      <c r="BH1687" s="2">
        <f t="shared" si="689"/>
        <v>0</v>
      </c>
      <c r="BJ1687" t="s">
        <v>1352</v>
      </c>
      <c r="BK1687" t="s">
        <v>1090</v>
      </c>
      <c r="BL1687">
        <v>1</v>
      </c>
      <c r="BN1687" s="112">
        <v>30</v>
      </c>
      <c r="BO1687" s="114">
        <v>45</v>
      </c>
      <c r="BP1687" s="118">
        <f t="shared" si="671"/>
        <v>30045</v>
      </c>
      <c r="BQ1687" s="118">
        <f t="shared" si="670"/>
        <v>30045</v>
      </c>
      <c r="BR1687" s="5" t="s">
        <v>3151</v>
      </c>
    </row>
    <row r="1688" spans="1:74" ht="15" hidden="1" customHeight="1" outlineLevel="1">
      <c r="A1688" t="s">
        <v>819</v>
      </c>
      <c r="B1688" t="s">
        <v>1090</v>
      </c>
      <c r="C1688" s="1">
        <f t="shared" si="681"/>
        <v>16626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0</v>
      </c>
      <c r="G1688" s="129">
        <f t="shared" si="690"/>
        <v>2406</v>
      </c>
      <c r="H1688" s="134">
        <f t="shared" si="691"/>
        <v>0.14471309996391193</v>
      </c>
      <c r="I1688" s="2"/>
      <c r="J1688" s="2">
        <f t="shared" si="682"/>
        <v>0.41597497894863467</v>
      </c>
      <c r="K1688" s="2">
        <f t="shared" si="683"/>
        <v>0.56068807891254657</v>
      </c>
      <c r="L1688" s="2">
        <f t="shared" si="684"/>
        <v>0</v>
      </c>
      <c r="M1688" s="2">
        <f t="shared" si="685"/>
        <v>2.3336942138818761E-2</v>
      </c>
      <c r="N1688" s="63">
        <v>6916</v>
      </c>
      <c r="O1688" s="63">
        <v>9322</v>
      </c>
      <c r="P1688" s="63">
        <v>0</v>
      </c>
      <c r="Q1688" s="63">
        <v>388</v>
      </c>
      <c r="R1688" s="63">
        <v>0</v>
      </c>
      <c r="S1688" s="63">
        <v>0</v>
      </c>
      <c r="T1688" s="63">
        <v>0</v>
      </c>
      <c r="U1688" s="63">
        <v>0</v>
      </c>
      <c r="V1688" s="63">
        <v>0</v>
      </c>
      <c r="W1688" s="63">
        <v>0</v>
      </c>
      <c r="X1688" s="63">
        <v>0</v>
      </c>
      <c r="Y1688" s="63">
        <v>0</v>
      </c>
      <c r="Z1688" s="63">
        <v>0</v>
      </c>
      <c r="AA1688" s="63">
        <v>0</v>
      </c>
      <c r="AB1688" s="63">
        <v>0</v>
      </c>
      <c r="AC1688" s="63">
        <v>0</v>
      </c>
      <c r="AD1688" s="63">
        <v>0</v>
      </c>
      <c r="AE1688" s="63">
        <v>0</v>
      </c>
      <c r="AF1688" s="63">
        <v>0</v>
      </c>
      <c r="AG1688" s="63">
        <v>0</v>
      </c>
      <c r="AH1688" s="63">
        <v>0</v>
      </c>
      <c r="AI1688" s="63">
        <v>0</v>
      </c>
      <c r="AJ1688" s="63">
        <v>0</v>
      </c>
      <c r="AK1688" s="63">
        <v>0</v>
      </c>
      <c r="AL1688" s="63">
        <v>0</v>
      </c>
      <c r="AM1688" s="63">
        <v>0</v>
      </c>
      <c r="AN1688" s="63">
        <v>0</v>
      </c>
      <c r="AO1688" s="63">
        <v>0</v>
      </c>
      <c r="AP1688" s="63">
        <v>0</v>
      </c>
      <c r="AQ1688" s="63">
        <v>0</v>
      </c>
      <c r="AR1688" s="63">
        <v>0</v>
      </c>
      <c r="AS1688" s="63">
        <v>0</v>
      </c>
      <c r="AT1688" s="63">
        <v>0</v>
      </c>
      <c r="AU1688" s="63">
        <v>0</v>
      </c>
      <c r="AV1688" s="63">
        <v>0</v>
      </c>
      <c r="AW1688" s="63">
        <v>0</v>
      </c>
      <c r="AX1688" s="63">
        <v>0</v>
      </c>
      <c r="AY1688" s="63">
        <v>0</v>
      </c>
      <c r="BA1688" s="5">
        <f>IF(Q1688&gt;0,RANK(Q1688,(N1688:P1688,Q1688:AE1688)),0)</f>
        <v>3</v>
      </c>
      <c r="BB1688" s="5">
        <f>IF(R1688&gt;0,RANK(R1688,(N1688:P1688,Q1688:AE1688)),0)</f>
        <v>0</v>
      </c>
      <c r="BC1688" s="5">
        <f>IF(T1688&gt;0,RANK(T1688,(N1688:P1688,Q1688:AE1688)),0)</f>
        <v>0</v>
      </c>
      <c r="BD1688" s="5">
        <f>IF(S1688&gt;0,RANK(S1688,(N1688:P1688,Q1688:AE1688)),0)</f>
        <v>0</v>
      </c>
      <c r="BE1688" s="2">
        <f t="shared" si="686"/>
        <v>2.3336942138818716E-2</v>
      </c>
      <c r="BF1688" s="2">
        <f t="shared" si="687"/>
        <v>0</v>
      </c>
      <c r="BG1688" s="2">
        <f t="shared" si="688"/>
        <v>0</v>
      </c>
      <c r="BH1688" s="2">
        <f t="shared" si="689"/>
        <v>0</v>
      </c>
      <c r="BJ1688" t="s">
        <v>819</v>
      </c>
      <c r="BK1688" t="s">
        <v>1090</v>
      </c>
      <c r="BL1688">
        <v>1</v>
      </c>
      <c r="BN1688" s="112">
        <v>30</v>
      </c>
      <c r="BO1688" s="114">
        <v>47</v>
      </c>
      <c r="BP1688" s="118">
        <f t="shared" si="671"/>
        <v>30047</v>
      </c>
      <c r="BQ1688" s="118">
        <f t="shared" si="670"/>
        <v>30047</v>
      </c>
      <c r="BR1688" s="5" t="s">
        <v>3151</v>
      </c>
      <c r="BV1688" s="63"/>
    </row>
    <row r="1689" spans="1:74" ht="15" hidden="1" customHeight="1" outlineLevel="1">
      <c r="A1689" t="s">
        <v>559</v>
      </c>
      <c r="B1689" t="s">
        <v>1090</v>
      </c>
      <c r="C1689" s="1">
        <f t="shared" si="681"/>
        <v>42265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0</v>
      </c>
      <c r="G1689" s="129">
        <f t="shared" si="690"/>
        <v>1666</v>
      </c>
      <c r="H1689" s="134">
        <f t="shared" si="691"/>
        <v>3.9417958121377022E-2</v>
      </c>
      <c r="I1689" s="2"/>
      <c r="J1689" s="2">
        <f t="shared" si="682"/>
        <v>0.46712409795338933</v>
      </c>
      <c r="K1689" s="2">
        <f t="shared" si="683"/>
        <v>0.50654205607476632</v>
      </c>
      <c r="L1689" s="2">
        <f t="shared" si="684"/>
        <v>0</v>
      </c>
      <c r="M1689" s="2">
        <f t="shared" si="685"/>
        <v>2.6333845971844405E-2</v>
      </c>
      <c r="N1689" s="63">
        <v>19743</v>
      </c>
      <c r="O1689" s="63">
        <v>21409</v>
      </c>
      <c r="P1689" s="63">
        <v>0</v>
      </c>
      <c r="Q1689" s="63">
        <v>1113</v>
      </c>
      <c r="R1689" s="63">
        <v>0</v>
      </c>
      <c r="S1689" s="63">
        <v>0</v>
      </c>
      <c r="T1689" s="63">
        <v>0</v>
      </c>
      <c r="U1689" s="63">
        <v>0</v>
      </c>
      <c r="V1689" s="63">
        <v>0</v>
      </c>
      <c r="W1689" s="63">
        <v>0</v>
      </c>
      <c r="X1689" s="63">
        <v>0</v>
      </c>
      <c r="Y1689" s="63">
        <v>0</v>
      </c>
      <c r="Z1689" s="63">
        <v>0</v>
      </c>
      <c r="AA1689" s="63">
        <v>0</v>
      </c>
      <c r="AB1689" s="63">
        <v>0</v>
      </c>
      <c r="AC1689" s="63">
        <v>0</v>
      </c>
      <c r="AD1689" s="63">
        <v>0</v>
      </c>
      <c r="AE1689" s="63">
        <v>0</v>
      </c>
      <c r="AF1689" s="63">
        <v>0</v>
      </c>
      <c r="AG1689" s="63">
        <v>0</v>
      </c>
      <c r="AH1689" s="63">
        <v>0</v>
      </c>
      <c r="AI1689" s="63">
        <v>0</v>
      </c>
      <c r="AJ1689" s="63">
        <v>0</v>
      </c>
      <c r="AK1689" s="63">
        <v>0</v>
      </c>
      <c r="AL1689" s="63">
        <v>0</v>
      </c>
      <c r="AM1689" s="63">
        <v>0</v>
      </c>
      <c r="AN1689" s="63">
        <v>0</v>
      </c>
      <c r="AO1689" s="63">
        <v>0</v>
      </c>
      <c r="AP1689" s="63">
        <v>0</v>
      </c>
      <c r="AQ1689" s="63">
        <v>0</v>
      </c>
      <c r="AR1689" s="63">
        <v>0</v>
      </c>
      <c r="AS1689" s="63">
        <v>0</v>
      </c>
      <c r="AT1689" s="63">
        <v>0</v>
      </c>
      <c r="AU1689" s="63">
        <v>0</v>
      </c>
      <c r="AV1689" s="63">
        <v>0</v>
      </c>
      <c r="AW1689" s="63">
        <v>0</v>
      </c>
      <c r="AX1689" s="63">
        <v>0</v>
      </c>
      <c r="AY1689" s="63">
        <v>0</v>
      </c>
      <c r="BA1689" s="5">
        <f>IF(Q1689&gt;0,RANK(Q1689,(N1689:P1689,Q1689:AE1689)),0)</f>
        <v>3</v>
      </c>
      <c r="BB1689" s="5">
        <f>IF(R1689&gt;0,RANK(R1689,(N1689:P1689,Q1689:AE1689)),0)</f>
        <v>0</v>
      </c>
      <c r="BC1689" s="5">
        <f>IF(T1689&gt;0,RANK(T1689,(N1689:P1689,Q1689:AE1689)),0)</f>
        <v>0</v>
      </c>
      <c r="BD1689" s="5">
        <f>IF(S1689&gt;0,RANK(S1689,(N1689:P1689,Q1689:AE1689)),0)</f>
        <v>0</v>
      </c>
      <c r="BE1689" s="2">
        <f t="shared" si="686"/>
        <v>2.6333845971844315E-2</v>
      </c>
      <c r="BF1689" s="2">
        <f t="shared" si="687"/>
        <v>0</v>
      </c>
      <c r="BG1689" s="2">
        <f t="shared" si="688"/>
        <v>0</v>
      </c>
      <c r="BH1689" s="2">
        <f t="shared" si="689"/>
        <v>0</v>
      </c>
      <c r="BJ1689" t="s">
        <v>559</v>
      </c>
      <c r="BK1689" t="s">
        <v>1090</v>
      </c>
      <c r="BL1689">
        <v>1</v>
      </c>
      <c r="BN1689" s="112">
        <v>30</v>
      </c>
      <c r="BO1689" s="114">
        <v>49</v>
      </c>
      <c r="BP1689" s="118">
        <f t="shared" si="671"/>
        <v>30049</v>
      </c>
      <c r="BQ1689" s="118">
        <f t="shared" si="670"/>
        <v>30049</v>
      </c>
      <c r="BR1689" s="5" t="s">
        <v>3151</v>
      </c>
      <c r="BV1689" s="63"/>
    </row>
    <row r="1690" spans="1:74" ht="15" hidden="1" customHeight="1" outlineLevel="1">
      <c r="A1690" t="s">
        <v>319</v>
      </c>
      <c r="B1690" t="s">
        <v>1090</v>
      </c>
      <c r="C1690" s="1">
        <f t="shared" si="681"/>
        <v>1083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0</v>
      </c>
      <c r="G1690" s="129">
        <f t="shared" si="690"/>
        <v>572</v>
      </c>
      <c r="H1690" s="134">
        <f t="shared" si="691"/>
        <v>0.52816251154201288</v>
      </c>
      <c r="I1690" s="2"/>
      <c r="J1690" s="2">
        <f t="shared" si="682"/>
        <v>0.22991689750692521</v>
      </c>
      <c r="K1690" s="2">
        <f t="shared" si="683"/>
        <v>0.75807940904893811</v>
      </c>
      <c r="L1690" s="2">
        <f t="shared" si="684"/>
        <v>0</v>
      </c>
      <c r="M1690" s="2">
        <f t="shared" si="685"/>
        <v>1.2003693444136654E-2</v>
      </c>
      <c r="N1690" s="63">
        <v>249</v>
      </c>
      <c r="O1690" s="63">
        <v>821</v>
      </c>
      <c r="P1690" s="63">
        <v>0</v>
      </c>
      <c r="Q1690" s="63">
        <v>13</v>
      </c>
      <c r="R1690" s="63">
        <v>0</v>
      </c>
      <c r="S1690" s="63">
        <v>0</v>
      </c>
      <c r="T1690" s="63">
        <v>0</v>
      </c>
      <c r="U1690" s="63">
        <v>0</v>
      </c>
      <c r="V1690" s="63">
        <v>0</v>
      </c>
      <c r="W1690" s="63">
        <v>0</v>
      </c>
      <c r="X1690" s="63">
        <v>0</v>
      </c>
      <c r="Y1690" s="63">
        <v>0</v>
      </c>
      <c r="Z1690" s="63">
        <v>0</v>
      </c>
      <c r="AA1690" s="63">
        <v>0</v>
      </c>
      <c r="AB1690" s="63">
        <v>0</v>
      </c>
      <c r="AC1690" s="63">
        <v>0</v>
      </c>
      <c r="AD1690" s="63">
        <v>0</v>
      </c>
      <c r="AE1690" s="63">
        <v>0</v>
      </c>
      <c r="AF1690" s="63">
        <v>0</v>
      </c>
      <c r="AG1690" s="63">
        <v>0</v>
      </c>
      <c r="AH1690" s="63">
        <v>0</v>
      </c>
      <c r="AI1690" s="63">
        <v>0</v>
      </c>
      <c r="AJ1690" s="63">
        <v>0</v>
      </c>
      <c r="AK1690" s="63">
        <v>0</v>
      </c>
      <c r="AL1690" s="63">
        <v>0</v>
      </c>
      <c r="AM1690" s="63">
        <v>0</v>
      </c>
      <c r="AN1690" s="63">
        <v>0</v>
      </c>
      <c r="AO1690" s="63">
        <v>0</v>
      </c>
      <c r="AP1690" s="63">
        <v>0</v>
      </c>
      <c r="AQ1690" s="63">
        <v>0</v>
      </c>
      <c r="AR1690" s="63">
        <v>0</v>
      </c>
      <c r="AS1690" s="63">
        <v>0</v>
      </c>
      <c r="AT1690" s="63">
        <v>0</v>
      </c>
      <c r="AU1690" s="63">
        <v>0</v>
      </c>
      <c r="AV1690" s="63">
        <v>0</v>
      </c>
      <c r="AW1690" s="63">
        <v>0</v>
      </c>
      <c r="AX1690" s="63">
        <v>0</v>
      </c>
      <c r="AY1690" s="63">
        <v>0</v>
      </c>
      <c r="BA1690" s="5">
        <f>IF(Q1690&gt;0,RANK(Q1690,(N1690:P1690,Q1690:AE1690)),0)</f>
        <v>3</v>
      </c>
      <c r="BB1690" s="5">
        <f>IF(R1690&gt;0,RANK(R1690,(N1690:P1690,Q1690:AE1690)),0)</f>
        <v>0</v>
      </c>
      <c r="BC1690" s="5">
        <f>IF(T1690&gt;0,RANK(T1690,(N1690:P1690,Q1690:AE1690)),0)</f>
        <v>0</v>
      </c>
      <c r="BD1690" s="5">
        <f>IF(S1690&gt;0,RANK(S1690,(N1690:P1690,Q1690:AE1690)),0)</f>
        <v>0</v>
      </c>
      <c r="BE1690" s="2">
        <f t="shared" si="686"/>
        <v>1.2003693444136657E-2</v>
      </c>
      <c r="BF1690" s="2">
        <f t="shared" si="687"/>
        <v>0</v>
      </c>
      <c r="BG1690" s="2">
        <f t="shared" si="688"/>
        <v>0</v>
      </c>
      <c r="BH1690" s="2">
        <f t="shared" si="689"/>
        <v>0</v>
      </c>
      <c r="BJ1690" t="s">
        <v>319</v>
      </c>
      <c r="BK1690" t="s">
        <v>1090</v>
      </c>
      <c r="BL1690">
        <v>1</v>
      </c>
      <c r="BN1690" s="112">
        <v>30</v>
      </c>
      <c r="BO1690" s="114">
        <v>51</v>
      </c>
      <c r="BP1690" s="118">
        <f t="shared" si="671"/>
        <v>30051</v>
      </c>
      <c r="BQ1690" s="118">
        <f t="shared" si="670"/>
        <v>30051</v>
      </c>
      <c r="BR1690" s="5" t="s">
        <v>3151</v>
      </c>
    </row>
    <row r="1691" spans="1:74" ht="15" hidden="1" customHeight="1" outlineLevel="1">
      <c r="A1691" t="s">
        <v>1596</v>
      </c>
      <c r="B1691" t="s">
        <v>1090</v>
      </c>
      <c r="C1691" s="1">
        <f t="shared" si="681"/>
        <v>11747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0</v>
      </c>
      <c r="G1691" s="129">
        <f t="shared" si="690"/>
        <v>5837</v>
      </c>
      <c r="H1691" s="134">
        <f t="shared" si="691"/>
        <v>0.49689282369966797</v>
      </c>
      <c r="I1691" s="2"/>
      <c r="J1691" s="2">
        <f t="shared" si="682"/>
        <v>0.24133821401208819</v>
      </c>
      <c r="K1691" s="2">
        <f t="shared" si="683"/>
        <v>0.73823103771175624</v>
      </c>
      <c r="L1691" s="2">
        <f t="shared" si="684"/>
        <v>0</v>
      </c>
      <c r="M1691" s="2">
        <f t="shared" si="685"/>
        <v>2.0430748276155541E-2</v>
      </c>
      <c r="N1691" s="63">
        <v>2835</v>
      </c>
      <c r="O1691" s="63">
        <v>8672</v>
      </c>
      <c r="P1691" s="63">
        <v>0</v>
      </c>
      <c r="Q1691" s="63">
        <v>240</v>
      </c>
      <c r="R1691" s="63">
        <v>0</v>
      </c>
      <c r="S1691" s="63">
        <v>0</v>
      </c>
      <c r="T1691" s="63">
        <v>0</v>
      </c>
      <c r="U1691" s="63">
        <v>0</v>
      </c>
      <c r="V1691" s="63">
        <v>0</v>
      </c>
      <c r="W1691" s="63">
        <v>0</v>
      </c>
      <c r="X1691" s="63">
        <v>0</v>
      </c>
      <c r="Y1691" s="63">
        <v>0</v>
      </c>
      <c r="Z1691" s="63">
        <v>0</v>
      </c>
      <c r="AA1691" s="63">
        <v>0</v>
      </c>
      <c r="AB1691" s="63">
        <v>0</v>
      </c>
      <c r="AC1691" s="63">
        <v>0</v>
      </c>
      <c r="AD1691" s="63">
        <v>0</v>
      </c>
      <c r="AE1691" s="63">
        <v>0</v>
      </c>
      <c r="AF1691" s="63">
        <v>0</v>
      </c>
      <c r="AG1691" s="63">
        <v>0</v>
      </c>
      <c r="AH1691" s="63">
        <v>0</v>
      </c>
      <c r="AI1691" s="63">
        <v>0</v>
      </c>
      <c r="AJ1691" s="63">
        <v>0</v>
      </c>
      <c r="AK1691" s="63">
        <v>0</v>
      </c>
      <c r="AL1691" s="63">
        <v>0</v>
      </c>
      <c r="AM1691" s="63">
        <v>0</v>
      </c>
      <c r="AN1691" s="63">
        <v>0</v>
      </c>
      <c r="AO1691" s="63">
        <v>0</v>
      </c>
      <c r="AP1691" s="63">
        <v>0</v>
      </c>
      <c r="AQ1691" s="63">
        <v>0</v>
      </c>
      <c r="AR1691" s="63">
        <v>0</v>
      </c>
      <c r="AS1691" s="63">
        <v>0</v>
      </c>
      <c r="AT1691" s="63">
        <v>0</v>
      </c>
      <c r="AU1691" s="63">
        <v>0</v>
      </c>
      <c r="AV1691" s="63">
        <v>0</v>
      </c>
      <c r="AW1691" s="63">
        <v>0</v>
      </c>
      <c r="AX1691" s="63">
        <v>0</v>
      </c>
      <c r="AY1691" s="63">
        <v>0</v>
      </c>
      <c r="BA1691" s="5">
        <f>IF(Q1691&gt;0,RANK(Q1691,(N1691:P1691,Q1691:AE1691)),0)</f>
        <v>3</v>
      </c>
      <c r="BB1691" s="5">
        <f>IF(R1691&gt;0,RANK(R1691,(N1691:P1691,Q1691:AE1691)),0)</f>
        <v>0</v>
      </c>
      <c r="BC1691" s="5">
        <f>IF(T1691&gt;0,RANK(T1691,(N1691:P1691,Q1691:AE1691)),0)</f>
        <v>0</v>
      </c>
      <c r="BD1691" s="5">
        <f>IF(S1691&gt;0,RANK(S1691,(N1691:P1691,Q1691:AE1691)),0)</f>
        <v>0</v>
      </c>
      <c r="BE1691" s="2">
        <f t="shared" si="686"/>
        <v>2.0430748276155614E-2</v>
      </c>
      <c r="BF1691" s="2">
        <f t="shared" si="687"/>
        <v>0</v>
      </c>
      <c r="BG1691" s="2">
        <f t="shared" si="688"/>
        <v>0</v>
      </c>
      <c r="BH1691" s="2">
        <f t="shared" si="689"/>
        <v>0</v>
      </c>
      <c r="BJ1691" t="s">
        <v>1596</v>
      </c>
      <c r="BK1691" t="s">
        <v>1090</v>
      </c>
      <c r="BL1691">
        <v>1</v>
      </c>
      <c r="BN1691" s="112">
        <v>30</v>
      </c>
      <c r="BO1691" s="114">
        <v>53</v>
      </c>
      <c r="BP1691" s="118">
        <f t="shared" si="671"/>
        <v>30053</v>
      </c>
      <c r="BQ1691" s="118">
        <f t="shared" si="670"/>
        <v>30053</v>
      </c>
      <c r="BR1691" s="5" t="s">
        <v>3151</v>
      </c>
    </row>
    <row r="1692" spans="1:74" ht="15" hidden="1" customHeight="1" outlineLevel="1">
      <c r="A1692" t="s">
        <v>1238</v>
      </c>
      <c r="B1692" t="s">
        <v>1090</v>
      </c>
      <c r="C1692" s="1">
        <f t="shared" si="681"/>
        <v>1128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0</v>
      </c>
      <c r="G1692" s="129">
        <f t="shared" si="690"/>
        <v>801</v>
      </c>
      <c r="H1692" s="134">
        <f t="shared" si="691"/>
        <v>0.71010638297872342</v>
      </c>
      <c r="I1692" s="2"/>
      <c r="J1692" s="2">
        <f t="shared" si="682"/>
        <v>0.13741134751773049</v>
      </c>
      <c r="K1692" s="2">
        <f t="shared" si="683"/>
        <v>0.84751773049645385</v>
      </c>
      <c r="L1692" s="2">
        <f t="shared" si="684"/>
        <v>0</v>
      </c>
      <c r="M1692" s="2">
        <f t="shared" si="685"/>
        <v>1.5070921985815611E-2</v>
      </c>
      <c r="N1692" s="63">
        <v>155</v>
      </c>
      <c r="O1692" s="63">
        <v>956</v>
      </c>
      <c r="P1692" s="63">
        <v>0</v>
      </c>
      <c r="Q1692" s="63">
        <v>17</v>
      </c>
      <c r="R1692" s="63">
        <v>0</v>
      </c>
      <c r="S1692" s="63">
        <v>0</v>
      </c>
      <c r="T1692" s="63">
        <v>0</v>
      </c>
      <c r="U1692" s="63">
        <v>0</v>
      </c>
      <c r="V1692" s="63">
        <v>0</v>
      </c>
      <c r="W1692" s="63">
        <v>0</v>
      </c>
      <c r="X1692" s="63">
        <v>0</v>
      </c>
      <c r="Y1692" s="63">
        <v>0</v>
      </c>
      <c r="Z1692" s="63">
        <v>0</v>
      </c>
      <c r="AA1692" s="63">
        <v>0</v>
      </c>
      <c r="AB1692" s="63">
        <v>0</v>
      </c>
      <c r="AC1692" s="63">
        <v>0</v>
      </c>
      <c r="AD1692" s="63">
        <v>0</v>
      </c>
      <c r="AE1692" s="63">
        <v>0</v>
      </c>
      <c r="AF1692" s="63">
        <v>0</v>
      </c>
      <c r="AG1692" s="63">
        <v>0</v>
      </c>
      <c r="AH1692" s="63">
        <v>0</v>
      </c>
      <c r="AI1692" s="63">
        <v>0</v>
      </c>
      <c r="AJ1692" s="63">
        <v>0</v>
      </c>
      <c r="AK1692" s="63">
        <v>0</v>
      </c>
      <c r="AL1692" s="63">
        <v>0</v>
      </c>
      <c r="AM1692" s="63">
        <v>0</v>
      </c>
      <c r="AN1692" s="63">
        <v>0</v>
      </c>
      <c r="AO1692" s="63">
        <v>0</v>
      </c>
      <c r="AP1692" s="63">
        <v>0</v>
      </c>
      <c r="AQ1692" s="63">
        <v>0</v>
      </c>
      <c r="AR1692" s="63">
        <v>0</v>
      </c>
      <c r="AS1692" s="63">
        <v>0</v>
      </c>
      <c r="AT1692" s="63">
        <v>0</v>
      </c>
      <c r="AU1692" s="63">
        <v>0</v>
      </c>
      <c r="AV1692" s="63">
        <v>0</v>
      </c>
      <c r="AW1692" s="63">
        <v>0</v>
      </c>
      <c r="AX1692" s="63">
        <v>0</v>
      </c>
      <c r="AY1692" s="63">
        <v>0</v>
      </c>
      <c r="BA1692" s="5">
        <f>IF(Q1692&gt;0,RANK(Q1692,(N1692:P1692,Q1692:AE1692)),0)</f>
        <v>3</v>
      </c>
      <c r="BB1692" s="5">
        <f>IF(R1692&gt;0,RANK(R1692,(N1692:P1692,Q1692:AE1692)),0)</f>
        <v>0</v>
      </c>
      <c r="BC1692" s="5">
        <f>IF(T1692&gt;0,RANK(T1692,(N1692:P1692,Q1692:AE1692)),0)</f>
        <v>0</v>
      </c>
      <c r="BD1692" s="5">
        <f>IF(S1692&gt;0,RANK(S1692,(N1692:P1692,Q1692:AE1692)),0)</f>
        <v>0</v>
      </c>
      <c r="BE1692" s="2">
        <f t="shared" si="686"/>
        <v>1.5070921985815602E-2</v>
      </c>
      <c r="BF1692" s="2">
        <f t="shared" si="687"/>
        <v>0</v>
      </c>
      <c r="BG1692" s="2">
        <f t="shared" si="688"/>
        <v>0</v>
      </c>
      <c r="BH1692" s="2">
        <f t="shared" si="689"/>
        <v>0</v>
      </c>
      <c r="BJ1692" t="s">
        <v>1238</v>
      </c>
      <c r="BK1692" t="s">
        <v>1090</v>
      </c>
      <c r="BL1692">
        <v>1</v>
      </c>
      <c r="BN1692" s="112">
        <v>30</v>
      </c>
      <c r="BO1692" s="114">
        <v>55</v>
      </c>
      <c r="BP1692" s="118">
        <f t="shared" si="671"/>
        <v>30055</v>
      </c>
      <c r="BQ1692" s="118">
        <f t="shared" si="670"/>
        <v>30055</v>
      </c>
      <c r="BR1692" s="5" t="s">
        <v>3151</v>
      </c>
    </row>
    <row r="1693" spans="1:74" ht="15" hidden="1" customHeight="1" outlineLevel="1">
      <c r="A1693" t="s">
        <v>1649</v>
      </c>
      <c r="B1693" t="s">
        <v>1090</v>
      </c>
      <c r="C1693" s="1">
        <f t="shared" si="681"/>
        <v>6087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29">
        <f t="shared" si="690"/>
        <v>2420</v>
      </c>
      <c r="H1693" s="134">
        <f t="shared" si="691"/>
        <v>0.39756858879579432</v>
      </c>
      <c r="I1693" s="2"/>
      <c r="J1693" s="2">
        <f t="shared" si="682"/>
        <v>0.29094792180055856</v>
      </c>
      <c r="K1693" s="2">
        <f t="shared" si="683"/>
        <v>0.68851651059635288</v>
      </c>
      <c r="L1693" s="2">
        <f t="shared" si="684"/>
        <v>0</v>
      </c>
      <c r="M1693" s="2">
        <f t="shared" si="685"/>
        <v>2.05355676030885E-2</v>
      </c>
      <c r="N1693" s="63">
        <v>1771</v>
      </c>
      <c r="O1693" s="63">
        <v>4191</v>
      </c>
      <c r="P1693" s="63">
        <v>0</v>
      </c>
      <c r="Q1693" s="63">
        <v>125</v>
      </c>
      <c r="R1693" s="63">
        <v>0</v>
      </c>
      <c r="S1693" s="63">
        <v>0</v>
      </c>
      <c r="T1693" s="63">
        <v>0</v>
      </c>
      <c r="U1693" s="63">
        <v>0</v>
      </c>
      <c r="V1693" s="63">
        <v>0</v>
      </c>
      <c r="W1693" s="63">
        <v>0</v>
      </c>
      <c r="X1693" s="63">
        <v>0</v>
      </c>
      <c r="Y1693" s="63">
        <v>0</v>
      </c>
      <c r="Z1693" s="63">
        <v>0</v>
      </c>
      <c r="AA1693" s="63">
        <v>0</v>
      </c>
      <c r="AB1693" s="63">
        <v>0</v>
      </c>
      <c r="AC1693" s="63">
        <v>0</v>
      </c>
      <c r="AD1693" s="63">
        <v>0</v>
      </c>
      <c r="AE1693" s="63">
        <v>0</v>
      </c>
      <c r="AF1693" s="63">
        <v>0</v>
      </c>
      <c r="AG1693" s="63">
        <v>0</v>
      </c>
      <c r="AH1693" s="63">
        <v>0</v>
      </c>
      <c r="AI1693" s="63">
        <v>0</v>
      </c>
      <c r="AJ1693" s="63">
        <v>0</v>
      </c>
      <c r="AK1693" s="63">
        <v>0</v>
      </c>
      <c r="AL1693" s="63">
        <v>0</v>
      </c>
      <c r="AM1693" s="63">
        <v>0</v>
      </c>
      <c r="AN1693" s="63">
        <v>0</v>
      </c>
      <c r="AO1693" s="63">
        <v>0</v>
      </c>
      <c r="AP1693" s="63">
        <v>0</v>
      </c>
      <c r="AQ1693" s="63">
        <v>0</v>
      </c>
      <c r="AR1693" s="63">
        <v>0</v>
      </c>
      <c r="AS1693" s="63">
        <v>0</v>
      </c>
      <c r="AT1693" s="63">
        <v>0</v>
      </c>
      <c r="AU1693" s="63">
        <v>0</v>
      </c>
      <c r="AV1693" s="63">
        <v>0</v>
      </c>
      <c r="AW1693" s="63">
        <v>0</v>
      </c>
      <c r="AX1693" s="63">
        <v>0</v>
      </c>
      <c r="AY1693" s="63">
        <v>0</v>
      </c>
      <c r="BA1693" s="5">
        <f>IF(Q1693&gt;0,RANK(Q1693,(N1693:P1693,Q1693:AE1693)),0)</f>
        <v>3</v>
      </c>
      <c r="BB1693" s="5">
        <f>IF(R1693&gt;0,RANK(R1693,(N1693:P1693,Q1693:AE1693)),0)</f>
        <v>0</v>
      </c>
      <c r="BC1693" s="5">
        <f>IF(T1693&gt;0,RANK(T1693,(N1693:P1693,Q1693:AE1693)),0)</f>
        <v>0</v>
      </c>
      <c r="BD1693" s="5">
        <f>IF(S1693&gt;0,RANK(S1693,(N1693:P1693,Q1693:AE1693)),0)</f>
        <v>0</v>
      </c>
      <c r="BE1693" s="2">
        <f t="shared" si="686"/>
        <v>2.0535567603088549E-2</v>
      </c>
      <c r="BF1693" s="2">
        <f t="shared" si="687"/>
        <v>0</v>
      </c>
      <c r="BG1693" s="2">
        <f t="shared" si="688"/>
        <v>0</v>
      </c>
      <c r="BH1693" s="2">
        <f t="shared" si="689"/>
        <v>0</v>
      </c>
      <c r="BJ1693" t="s">
        <v>1649</v>
      </c>
      <c r="BK1693" t="s">
        <v>1090</v>
      </c>
      <c r="BL1693">
        <v>1</v>
      </c>
      <c r="BN1693" s="112">
        <v>30</v>
      </c>
      <c r="BO1693" s="114">
        <v>57</v>
      </c>
      <c r="BP1693" s="118">
        <f t="shared" si="671"/>
        <v>30057</v>
      </c>
      <c r="BQ1693" s="118">
        <f t="shared" si="670"/>
        <v>30057</v>
      </c>
      <c r="BR1693" s="5" t="s">
        <v>3151</v>
      </c>
    </row>
    <row r="1694" spans="1:74" ht="15" hidden="1" customHeight="1" outlineLevel="1">
      <c r="A1694" t="s">
        <v>622</v>
      </c>
      <c r="B1694" t="s">
        <v>1090</v>
      </c>
      <c r="C1694" s="1">
        <f t="shared" si="681"/>
        <v>1110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0</v>
      </c>
      <c r="G1694" s="129">
        <f t="shared" si="690"/>
        <v>575</v>
      </c>
      <c r="H1694" s="134">
        <f t="shared" si="691"/>
        <v>0.51801801801801806</v>
      </c>
      <c r="I1694" s="2"/>
      <c r="J1694" s="2">
        <f t="shared" si="682"/>
        <v>0.23243243243243245</v>
      </c>
      <c r="K1694" s="2">
        <f t="shared" si="683"/>
        <v>0.75045045045045045</v>
      </c>
      <c r="L1694" s="2">
        <f t="shared" si="684"/>
        <v>0</v>
      </c>
      <c r="M1694" s="2">
        <f t="shared" si="685"/>
        <v>1.7117117117117053E-2</v>
      </c>
      <c r="N1694" s="63">
        <v>258</v>
      </c>
      <c r="O1694" s="63">
        <v>833</v>
      </c>
      <c r="P1694" s="63">
        <v>0</v>
      </c>
      <c r="Q1694" s="63">
        <v>19</v>
      </c>
      <c r="R1694" s="63">
        <v>0</v>
      </c>
      <c r="S1694" s="63">
        <v>0</v>
      </c>
      <c r="T1694" s="63">
        <v>0</v>
      </c>
      <c r="U1694" s="63">
        <v>0</v>
      </c>
      <c r="V1694" s="63">
        <v>0</v>
      </c>
      <c r="W1694" s="63">
        <v>0</v>
      </c>
      <c r="X1694" s="63">
        <v>0</v>
      </c>
      <c r="Y1694" s="63">
        <v>0</v>
      </c>
      <c r="Z1694" s="63">
        <v>0</v>
      </c>
      <c r="AA1694" s="63">
        <v>0</v>
      </c>
      <c r="AB1694" s="63">
        <v>0</v>
      </c>
      <c r="AC1694" s="63">
        <v>0</v>
      </c>
      <c r="AD1694" s="63">
        <v>0</v>
      </c>
      <c r="AE1694" s="63">
        <v>0</v>
      </c>
      <c r="AF1694" s="63">
        <v>0</v>
      </c>
      <c r="AG1694" s="63">
        <v>0</v>
      </c>
      <c r="AH1694" s="63">
        <v>0</v>
      </c>
      <c r="AI1694" s="63">
        <v>0</v>
      </c>
      <c r="AJ1694" s="63">
        <v>0</v>
      </c>
      <c r="AK1694" s="63">
        <v>0</v>
      </c>
      <c r="AL1694" s="63">
        <v>0</v>
      </c>
      <c r="AM1694" s="63">
        <v>0</v>
      </c>
      <c r="AN1694" s="63">
        <v>0</v>
      </c>
      <c r="AO1694" s="63">
        <v>0</v>
      </c>
      <c r="AP1694" s="63">
        <v>0</v>
      </c>
      <c r="AQ1694" s="63">
        <v>0</v>
      </c>
      <c r="AR1694" s="63">
        <v>0</v>
      </c>
      <c r="AS1694" s="63">
        <v>0</v>
      </c>
      <c r="AT1694" s="63">
        <v>0</v>
      </c>
      <c r="AU1694" s="63">
        <v>0</v>
      </c>
      <c r="AV1694" s="63">
        <v>0</v>
      </c>
      <c r="AW1694" s="63">
        <v>0</v>
      </c>
      <c r="AX1694" s="63">
        <v>0</v>
      </c>
      <c r="AY1694" s="63">
        <v>0</v>
      </c>
      <c r="BA1694" s="5">
        <f>IF(Q1694&gt;0,RANK(Q1694,(N1694:P1694,Q1694:AE1694)),0)</f>
        <v>3</v>
      </c>
      <c r="BB1694" s="5">
        <f>IF(R1694&gt;0,RANK(R1694,(N1694:P1694,Q1694:AE1694)),0)</f>
        <v>0</v>
      </c>
      <c r="BC1694" s="5">
        <f>IF(T1694&gt;0,RANK(T1694,(N1694:P1694,Q1694:AE1694)),0)</f>
        <v>0</v>
      </c>
      <c r="BD1694" s="5">
        <f>IF(S1694&gt;0,RANK(S1694,(N1694:P1694,Q1694:AE1694)),0)</f>
        <v>0</v>
      </c>
      <c r="BE1694" s="2">
        <f t="shared" si="686"/>
        <v>1.7117117117117116E-2</v>
      </c>
      <c r="BF1694" s="2">
        <f t="shared" si="687"/>
        <v>0</v>
      </c>
      <c r="BG1694" s="2">
        <f t="shared" si="688"/>
        <v>0</v>
      </c>
      <c r="BH1694" s="2">
        <f t="shared" si="689"/>
        <v>0</v>
      </c>
      <c r="BJ1694" t="s">
        <v>622</v>
      </c>
      <c r="BK1694" t="s">
        <v>1090</v>
      </c>
      <c r="BL1694">
        <v>1</v>
      </c>
      <c r="BN1694" s="112">
        <v>30</v>
      </c>
      <c r="BO1694" s="114">
        <v>59</v>
      </c>
      <c r="BP1694" s="118">
        <f t="shared" si="671"/>
        <v>30059</v>
      </c>
      <c r="BQ1694" s="118">
        <f t="shared" si="670"/>
        <v>30059</v>
      </c>
      <c r="BR1694" s="5" t="s">
        <v>3151</v>
      </c>
    </row>
    <row r="1695" spans="1:74" ht="15" hidden="1" customHeight="1" outlineLevel="1">
      <c r="A1695" t="s">
        <v>1872</v>
      </c>
      <c r="B1695" t="s">
        <v>1090</v>
      </c>
      <c r="C1695" s="1">
        <f t="shared" si="681"/>
        <v>2563</v>
      </c>
      <c r="D1695" s="5">
        <f>IF(N1695&gt;0, RANK(N1695,(N1695:P1695,Q1695:AE1695)),0)</f>
        <v>2</v>
      </c>
      <c r="E1695" s="5">
        <f>IF(O1695&gt;0,RANK(O1695,(N1695:P1695,Q1695:AE1695)),0)</f>
        <v>1</v>
      </c>
      <c r="F1695" s="5">
        <f>IF(P1695&gt;0,RANK(P1695,(N1695:P1695,Q1695:AE1695)),0)</f>
        <v>0</v>
      </c>
      <c r="G1695" s="129">
        <f t="shared" si="690"/>
        <v>1142</v>
      </c>
      <c r="H1695" s="134">
        <f t="shared" si="691"/>
        <v>0.44557159578618805</v>
      </c>
      <c r="I1695" s="2"/>
      <c r="J1695" s="2">
        <f t="shared" si="682"/>
        <v>0.26765509168942647</v>
      </c>
      <c r="K1695" s="2">
        <f t="shared" si="683"/>
        <v>0.71322668747561446</v>
      </c>
      <c r="L1695" s="2">
        <f t="shared" si="684"/>
        <v>0</v>
      </c>
      <c r="M1695" s="2">
        <f t="shared" si="685"/>
        <v>1.9118220834959065E-2</v>
      </c>
      <c r="N1695" s="63">
        <v>686</v>
      </c>
      <c r="O1695" s="63">
        <v>1828</v>
      </c>
      <c r="P1695" s="63">
        <v>0</v>
      </c>
      <c r="Q1695" s="63">
        <v>49</v>
      </c>
      <c r="R1695" s="63">
        <v>0</v>
      </c>
      <c r="S1695" s="63">
        <v>0</v>
      </c>
      <c r="T1695" s="63">
        <v>0</v>
      </c>
      <c r="U1695" s="63">
        <v>0</v>
      </c>
      <c r="V1695" s="63">
        <v>0</v>
      </c>
      <c r="W1695" s="63">
        <v>0</v>
      </c>
      <c r="X1695" s="63">
        <v>0</v>
      </c>
      <c r="Y1695" s="63">
        <v>0</v>
      </c>
      <c r="Z1695" s="63">
        <v>0</v>
      </c>
      <c r="AA1695" s="63">
        <v>0</v>
      </c>
      <c r="AB1695" s="63">
        <v>0</v>
      </c>
      <c r="AC1695" s="63">
        <v>0</v>
      </c>
      <c r="AD1695" s="63">
        <v>0</v>
      </c>
      <c r="AE1695" s="63">
        <v>0</v>
      </c>
      <c r="AF1695" s="63">
        <v>0</v>
      </c>
      <c r="AG1695" s="63">
        <v>0</v>
      </c>
      <c r="AH1695" s="63">
        <v>0</v>
      </c>
      <c r="AI1695" s="63">
        <v>0</v>
      </c>
      <c r="AJ1695" s="63">
        <v>0</v>
      </c>
      <c r="AK1695" s="63">
        <v>0</v>
      </c>
      <c r="AL1695" s="63">
        <v>0</v>
      </c>
      <c r="AM1695" s="63">
        <v>0</v>
      </c>
      <c r="AN1695" s="63">
        <v>0</v>
      </c>
      <c r="AO1695" s="63">
        <v>0</v>
      </c>
      <c r="AP1695" s="63">
        <v>0</v>
      </c>
      <c r="AQ1695" s="63">
        <v>0</v>
      </c>
      <c r="AR1695" s="63">
        <v>0</v>
      </c>
      <c r="AS1695" s="63">
        <v>0</v>
      </c>
      <c r="AT1695" s="63">
        <v>0</v>
      </c>
      <c r="AU1695" s="63">
        <v>0</v>
      </c>
      <c r="AV1695" s="63">
        <v>0</v>
      </c>
      <c r="AW1695" s="63">
        <v>0</v>
      </c>
      <c r="AX1695" s="63">
        <v>0</v>
      </c>
      <c r="AY1695" s="63">
        <v>0</v>
      </c>
      <c r="BA1695" s="5">
        <f>IF(Q1695&gt;0,RANK(Q1695,(N1695:P1695,Q1695:AE1695)),0)</f>
        <v>3</v>
      </c>
      <c r="BB1695" s="5">
        <f>IF(R1695&gt;0,RANK(R1695,(N1695:P1695,Q1695:AE1695)),0)</f>
        <v>0</v>
      </c>
      <c r="BC1695" s="5">
        <f>IF(T1695&gt;0,RANK(T1695,(N1695:P1695,Q1695:AE1695)),0)</f>
        <v>0</v>
      </c>
      <c r="BD1695" s="5">
        <f>IF(S1695&gt;0,RANK(S1695,(N1695:P1695,Q1695:AE1695)),0)</f>
        <v>0</v>
      </c>
      <c r="BE1695" s="2">
        <f t="shared" si="686"/>
        <v>1.9118220834959031E-2</v>
      </c>
      <c r="BF1695" s="2">
        <f t="shared" si="687"/>
        <v>0</v>
      </c>
      <c r="BG1695" s="2">
        <f t="shared" si="688"/>
        <v>0</v>
      </c>
      <c r="BH1695" s="2">
        <f t="shared" si="689"/>
        <v>0</v>
      </c>
      <c r="BJ1695" t="s">
        <v>1872</v>
      </c>
      <c r="BK1695" t="s">
        <v>1090</v>
      </c>
      <c r="BL1695">
        <v>1</v>
      </c>
      <c r="BN1695" s="112">
        <v>30</v>
      </c>
      <c r="BO1695" s="114">
        <v>61</v>
      </c>
      <c r="BP1695" s="118">
        <f t="shared" si="671"/>
        <v>30061</v>
      </c>
      <c r="BQ1695" s="118">
        <f t="shared" si="670"/>
        <v>30061</v>
      </c>
      <c r="BR1695" s="5" t="s">
        <v>3151</v>
      </c>
    </row>
    <row r="1696" spans="1:74" ht="15" hidden="1" customHeight="1" outlineLevel="1">
      <c r="A1696" t="s">
        <v>2536</v>
      </c>
      <c r="B1696" t="s">
        <v>1090</v>
      </c>
      <c r="C1696" s="1">
        <f t="shared" si="681"/>
        <v>71495</v>
      </c>
      <c r="D1696" s="5">
        <f>IF(N1696&gt;0, RANK(N1696,(N1696:P1696,Q1696:AE1696)),0)</f>
        <v>1</v>
      </c>
      <c r="E1696" s="5">
        <f>IF(O1696&gt;0,RANK(O1696,(N1696:P1696,Q1696:AE1696)),0)</f>
        <v>2</v>
      </c>
      <c r="F1696" s="5">
        <f>IF(P1696&gt;0,RANK(P1696,(N1696:P1696,Q1696:AE1696)),0)</f>
        <v>0</v>
      </c>
      <c r="G1696" s="129">
        <f t="shared" si="690"/>
        <v>17010</v>
      </c>
      <c r="H1696" s="134">
        <f t="shared" si="691"/>
        <v>0.23791873557591439</v>
      </c>
      <c r="I1696" s="2"/>
      <c r="J1696" s="2">
        <f t="shared" si="682"/>
        <v>0.60643401636478078</v>
      </c>
      <c r="K1696" s="2">
        <f t="shared" si="683"/>
        <v>0.36851528078886636</v>
      </c>
      <c r="L1696" s="2">
        <f t="shared" si="684"/>
        <v>0</v>
      </c>
      <c r="M1696" s="2">
        <f t="shared" si="685"/>
        <v>2.5050702846352857E-2</v>
      </c>
      <c r="N1696" s="63">
        <v>43357</v>
      </c>
      <c r="O1696" s="63">
        <v>26347</v>
      </c>
      <c r="P1696" s="63">
        <v>0</v>
      </c>
      <c r="Q1696" s="63">
        <v>1791</v>
      </c>
      <c r="R1696" s="63">
        <v>0</v>
      </c>
      <c r="S1696" s="63">
        <v>0</v>
      </c>
      <c r="T1696" s="63">
        <v>0</v>
      </c>
      <c r="U1696" s="63">
        <v>0</v>
      </c>
      <c r="V1696" s="63">
        <v>0</v>
      </c>
      <c r="W1696" s="63">
        <v>0</v>
      </c>
      <c r="X1696" s="63">
        <v>0</v>
      </c>
      <c r="Y1696" s="63">
        <v>0</v>
      </c>
      <c r="Z1696" s="63">
        <v>0</v>
      </c>
      <c r="AA1696" s="63">
        <v>0</v>
      </c>
      <c r="AB1696" s="63">
        <v>0</v>
      </c>
      <c r="AC1696" s="63">
        <v>0</v>
      </c>
      <c r="AD1696" s="63">
        <v>0</v>
      </c>
      <c r="AE1696" s="63">
        <v>0</v>
      </c>
      <c r="AF1696" s="63">
        <v>0</v>
      </c>
      <c r="AG1696" s="63">
        <v>0</v>
      </c>
      <c r="AH1696" s="63">
        <v>0</v>
      </c>
      <c r="AI1696" s="63">
        <v>0</v>
      </c>
      <c r="AJ1696" s="63">
        <v>0</v>
      </c>
      <c r="AK1696" s="63">
        <v>0</v>
      </c>
      <c r="AL1696" s="63">
        <v>0</v>
      </c>
      <c r="AM1696" s="63">
        <v>0</v>
      </c>
      <c r="AN1696" s="63">
        <v>0</v>
      </c>
      <c r="AO1696" s="63">
        <v>0</v>
      </c>
      <c r="AP1696" s="63">
        <v>0</v>
      </c>
      <c r="AQ1696" s="63">
        <v>0</v>
      </c>
      <c r="AR1696" s="63">
        <v>0</v>
      </c>
      <c r="AS1696" s="63">
        <v>0</v>
      </c>
      <c r="AT1696" s="63">
        <v>0</v>
      </c>
      <c r="AU1696" s="63">
        <v>0</v>
      </c>
      <c r="AV1696" s="63">
        <v>0</v>
      </c>
      <c r="AW1696" s="63">
        <v>0</v>
      </c>
      <c r="AX1696" s="63">
        <v>0</v>
      </c>
      <c r="AY1696" s="63">
        <v>0</v>
      </c>
      <c r="BA1696" s="5">
        <f>IF(Q1696&gt;0,RANK(Q1696,(N1696:P1696,Q1696:AE1696)),0)</f>
        <v>3</v>
      </c>
      <c r="BB1696" s="5">
        <f>IF(R1696&gt;0,RANK(R1696,(N1696:P1696,Q1696:AE1696)),0)</f>
        <v>0</v>
      </c>
      <c r="BC1696" s="5">
        <f>IF(T1696&gt;0,RANK(T1696,(N1696:P1696,Q1696:AE1696)),0)</f>
        <v>0</v>
      </c>
      <c r="BD1696" s="5">
        <f>IF(S1696&gt;0,RANK(S1696,(N1696:P1696,Q1696:AE1696)),0)</f>
        <v>0</v>
      </c>
      <c r="BE1696" s="2">
        <f t="shared" si="686"/>
        <v>2.5050702846352892E-2</v>
      </c>
      <c r="BF1696" s="2">
        <f t="shared" si="687"/>
        <v>0</v>
      </c>
      <c r="BG1696" s="2">
        <f t="shared" si="688"/>
        <v>0</v>
      </c>
      <c r="BH1696" s="2">
        <f t="shared" si="689"/>
        <v>0</v>
      </c>
      <c r="BJ1696" t="s">
        <v>2536</v>
      </c>
      <c r="BK1696" t="s">
        <v>1090</v>
      </c>
      <c r="BL1696">
        <v>1</v>
      </c>
      <c r="BN1696" s="112">
        <v>30</v>
      </c>
      <c r="BO1696" s="114">
        <v>63</v>
      </c>
      <c r="BP1696" s="118">
        <f t="shared" si="671"/>
        <v>30063</v>
      </c>
      <c r="BQ1696" s="118">
        <f t="shared" si="670"/>
        <v>30063</v>
      </c>
      <c r="BR1696" s="5" t="s">
        <v>3151</v>
      </c>
      <c r="BV1696" s="63"/>
    </row>
    <row r="1697" spans="1:70" ht="15" hidden="1" customHeight="1" outlineLevel="1">
      <c r="A1697" t="s">
        <v>1922</v>
      </c>
      <c r="B1697" t="s">
        <v>1090</v>
      </c>
      <c r="C1697" s="1">
        <f t="shared" ref="C1697:C1721" si="692">SUM(N1697:AY1697)</f>
        <v>2881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0</v>
      </c>
      <c r="G1697" s="129">
        <f t="shared" si="690"/>
        <v>2010</v>
      </c>
      <c r="H1697" s="134">
        <f t="shared" si="691"/>
        <v>0.69767441860465118</v>
      </c>
      <c r="I1697" s="2"/>
      <c r="J1697" s="2">
        <f t="shared" ref="J1697:J1721" si="693">IF($C1697=0,"-",N1697/$C1697)</f>
        <v>0.14335300242971191</v>
      </c>
      <c r="K1697" s="2">
        <f t="shared" ref="K1697:K1721" si="694">IF($C1697=0,"-",O1697/$C1697)</f>
        <v>0.84102742103436312</v>
      </c>
      <c r="L1697" s="2">
        <f t="shared" ref="L1697:L1721" si="695">IF($C1697=0,"-",P1697/$C1697)</f>
        <v>0</v>
      </c>
      <c r="M1697" s="2">
        <f t="shared" ref="M1697:M1721" si="696">IF(C1697=0,"-",(1-J1697-K1697-L1697))</f>
        <v>1.5619576535924939E-2</v>
      </c>
      <c r="N1697" s="63">
        <v>413</v>
      </c>
      <c r="O1697" s="63">
        <v>2423</v>
      </c>
      <c r="P1697" s="63">
        <v>0</v>
      </c>
      <c r="Q1697" s="63">
        <v>45</v>
      </c>
      <c r="R1697" s="63">
        <v>0</v>
      </c>
      <c r="S1697" s="63">
        <v>0</v>
      </c>
      <c r="T1697" s="63">
        <v>0</v>
      </c>
      <c r="U1697" s="63">
        <v>0</v>
      </c>
      <c r="V1697" s="63">
        <v>0</v>
      </c>
      <c r="W1697" s="63">
        <v>0</v>
      </c>
      <c r="X1697" s="63">
        <v>0</v>
      </c>
      <c r="Y1697" s="63">
        <v>0</v>
      </c>
      <c r="Z1697" s="63">
        <v>0</v>
      </c>
      <c r="AA1697" s="63">
        <v>0</v>
      </c>
      <c r="AB1697" s="63">
        <v>0</v>
      </c>
      <c r="AC1697" s="63">
        <v>0</v>
      </c>
      <c r="AD1697" s="63">
        <v>0</v>
      </c>
      <c r="AE1697" s="63">
        <v>0</v>
      </c>
      <c r="AF1697" s="63">
        <v>0</v>
      </c>
      <c r="AG1697" s="63">
        <v>0</v>
      </c>
      <c r="AH1697" s="63">
        <v>0</v>
      </c>
      <c r="AI1697" s="63">
        <v>0</v>
      </c>
      <c r="AJ1697" s="63">
        <v>0</v>
      </c>
      <c r="AK1697" s="63">
        <v>0</v>
      </c>
      <c r="AL1697" s="63">
        <v>0</v>
      </c>
      <c r="AM1697" s="63">
        <v>0</v>
      </c>
      <c r="AN1697" s="63">
        <v>0</v>
      </c>
      <c r="AO1697" s="63">
        <v>0</v>
      </c>
      <c r="AP1697" s="63">
        <v>0</v>
      </c>
      <c r="AQ1697" s="63">
        <v>0</v>
      </c>
      <c r="AR1697" s="63">
        <v>0</v>
      </c>
      <c r="AS1697" s="63">
        <v>0</v>
      </c>
      <c r="AT1697" s="63">
        <v>0</v>
      </c>
      <c r="AU1697" s="63">
        <v>0</v>
      </c>
      <c r="AV1697" s="63">
        <v>0</v>
      </c>
      <c r="AW1697" s="63">
        <v>0</v>
      </c>
      <c r="AX1697" s="63">
        <v>0</v>
      </c>
      <c r="AY1697" s="63">
        <v>0</v>
      </c>
      <c r="BA1697" s="5">
        <f>IF(Q1697&gt;0,RANK(Q1697,(N1697:P1697,Q1697:AE1697)),0)</f>
        <v>3</v>
      </c>
      <c r="BB1697" s="5">
        <f>IF(R1697&gt;0,RANK(R1697,(N1697:P1697,Q1697:AE1697)),0)</f>
        <v>0</v>
      </c>
      <c r="BC1697" s="5">
        <f>IF(T1697&gt;0,RANK(T1697,(N1697:P1697,Q1697:AE1697)),0)</f>
        <v>0</v>
      </c>
      <c r="BD1697" s="5">
        <f>IF(S1697&gt;0,RANK(S1697,(N1697:P1697,Q1697:AE1697)),0)</f>
        <v>0</v>
      </c>
      <c r="BE1697" s="2">
        <f t="shared" ref="BE1697:BE1721" si="697">IF($C1697=0,"-",Q1697/$C1697)</f>
        <v>1.5619576535925026E-2</v>
      </c>
      <c r="BF1697" s="2">
        <f t="shared" ref="BF1697:BF1721" si="698">IF($C1697=0,"-",R1697/$C1697)</f>
        <v>0</v>
      </c>
      <c r="BG1697" s="2">
        <f t="shared" ref="BG1697:BG1721" si="699">IF($C1697=0,"-",T1697/$C1697)</f>
        <v>0</v>
      </c>
      <c r="BH1697" s="2">
        <f t="shared" ref="BH1697:BH1721" si="700">IF($C1697=0,"-",S1697/$C1697)</f>
        <v>0</v>
      </c>
      <c r="BJ1697" t="s">
        <v>1922</v>
      </c>
      <c r="BK1697" t="s">
        <v>1090</v>
      </c>
      <c r="BL1697">
        <v>1</v>
      </c>
      <c r="BN1697" s="112">
        <v>30</v>
      </c>
      <c r="BO1697" s="114">
        <v>65</v>
      </c>
      <c r="BP1697" s="118">
        <f t="shared" si="671"/>
        <v>30065</v>
      </c>
      <c r="BQ1697" s="118">
        <f t="shared" si="670"/>
        <v>30065</v>
      </c>
      <c r="BR1697" s="5" t="s">
        <v>3151</v>
      </c>
    </row>
    <row r="1698" spans="1:70" ht="15" hidden="1" customHeight="1" outlineLevel="1">
      <c r="A1698" t="s">
        <v>2779</v>
      </c>
      <c r="B1698" t="s">
        <v>1090</v>
      </c>
      <c r="C1698" s="1">
        <f t="shared" si="692"/>
        <v>11566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0</v>
      </c>
      <c r="G1698" s="129">
        <f t="shared" si="690"/>
        <v>745</v>
      </c>
      <c r="H1698" s="134">
        <f t="shared" si="691"/>
        <v>6.4412934463081439E-2</v>
      </c>
      <c r="I1698" s="2"/>
      <c r="J1698" s="2">
        <f t="shared" si="693"/>
        <v>0.45651046169808057</v>
      </c>
      <c r="K1698" s="2">
        <f t="shared" si="694"/>
        <v>0.52092339616116201</v>
      </c>
      <c r="L1698" s="2">
        <f t="shared" si="695"/>
        <v>0</v>
      </c>
      <c r="M1698" s="2">
        <f t="shared" si="696"/>
        <v>2.2566142140757361E-2</v>
      </c>
      <c r="N1698" s="63">
        <v>5280</v>
      </c>
      <c r="O1698" s="63">
        <v>6025</v>
      </c>
      <c r="P1698" s="63">
        <v>0</v>
      </c>
      <c r="Q1698" s="63">
        <v>261</v>
      </c>
      <c r="R1698" s="63">
        <v>0</v>
      </c>
      <c r="S1698" s="63">
        <v>0</v>
      </c>
      <c r="T1698" s="63">
        <v>0</v>
      </c>
      <c r="U1698" s="63">
        <v>0</v>
      </c>
      <c r="V1698" s="63">
        <v>0</v>
      </c>
      <c r="W1698" s="63">
        <v>0</v>
      </c>
      <c r="X1698" s="63">
        <v>0</v>
      </c>
      <c r="Y1698" s="63">
        <v>0</v>
      </c>
      <c r="Z1698" s="63">
        <v>0</v>
      </c>
      <c r="AA1698" s="63">
        <v>0</v>
      </c>
      <c r="AB1698" s="63">
        <v>0</v>
      </c>
      <c r="AC1698" s="63">
        <v>0</v>
      </c>
      <c r="AD1698" s="63">
        <v>0</v>
      </c>
      <c r="AE1698" s="63">
        <v>0</v>
      </c>
      <c r="AF1698" s="63">
        <v>0</v>
      </c>
      <c r="AG1698" s="63">
        <v>0</v>
      </c>
      <c r="AH1698" s="63">
        <v>0</v>
      </c>
      <c r="AI1698" s="63">
        <v>0</v>
      </c>
      <c r="AJ1698" s="63">
        <v>0</v>
      </c>
      <c r="AK1698" s="63">
        <v>0</v>
      </c>
      <c r="AL1698" s="63">
        <v>0</v>
      </c>
      <c r="AM1698" s="63">
        <v>0</v>
      </c>
      <c r="AN1698" s="63">
        <v>0</v>
      </c>
      <c r="AO1698" s="63">
        <v>0</v>
      </c>
      <c r="AP1698" s="63">
        <v>0</v>
      </c>
      <c r="AQ1698" s="63">
        <v>0</v>
      </c>
      <c r="AR1698" s="63">
        <v>0</v>
      </c>
      <c r="AS1698" s="63">
        <v>0</v>
      </c>
      <c r="AT1698" s="63">
        <v>0</v>
      </c>
      <c r="AU1698" s="63">
        <v>0</v>
      </c>
      <c r="AV1698" s="63">
        <v>0</v>
      </c>
      <c r="AW1698" s="63">
        <v>0</v>
      </c>
      <c r="AX1698" s="63">
        <v>0</v>
      </c>
      <c r="AY1698" s="63">
        <v>0</v>
      </c>
      <c r="BA1698" s="5">
        <f>IF(Q1698&gt;0,RANK(Q1698,(N1698:P1698,Q1698:AE1698)),0)</f>
        <v>3</v>
      </c>
      <c r="BB1698" s="5">
        <f>IF(R1698&gt;0,RANK(R1698,(N1698:P1698,Q1698:AE1698)),0)</f>
        <v>0</v>
      </c>
      <c r="BC1698" s="5">
        <f>IF(T1698&gt;0,RANK(T1698,(N1698:P1698,Q1698:AE1698)),0)</f>
        <v>0</v>
      </c>
      <c r="BD1698" s="5">
        <f>IF(S1698&gt;0,RANK(S1698,(N1698:P1698,Q1698:AE1698)),0)</f>
        <v>0</v>
      </c>
      <c r="BE1698" s="2">
        <f t="shared" si="697"/>
        <v>2.2566142140757393E-2</v>
      </c>
      <c r="BF1698" s="2">
        <f t="shared" si="698"/>
        <v>0</v>
      </c>
      <c r="BG1698" s="2">
        <f t="shared" si="699"/>
        <v>0</v>
      </c>
      <c r="BH1698" s="2">
        <f t="shared" si="700"/>
        <v>0</v>
      </c>
      <c r="BJ1698" t="s">
        <v>2779</v>
      </c>
      <c r="BK1698" t="s">
        <v>1090</v>
      </c>
      <c r="BL1698">
        <v>1</v>
      </c>
      <c r="BN1698" s="112">
        <v>30</v>
      </c>
      <c r="BO1698" s="114">
        <v>67</v>
      </c>
      <c r="BP1698" s="118">
        <f t="shared" si="671"/>
        <v>30067</v>
      </c>
      <c r="BQ1698" s="118">
        <f t="shared" si="670"/>
        <v>30067</v>
      </c>
      <c r="BR1698" s="5" t="s">
        <v>3151</v>
      </c>
    </row>
    <row r="1699" spans="1:70" ht="15" hidden="1" customHeight="1" outlineLevel="1">
      <c r="A1699" t="s">
        <v>590</v>
      </c>
      <c r="B1699" t="s">
        <v>1090</v>
      </c>
      <c r="C1699" s="1">
        <f t="shared" si="692"/>
        <v>348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29">
        <f t="shared" si="690"/>
        <v>259</v>
      </c>
      <c r="H1699" s="134">
        <f t="shared" si="691"/>
        <v>0.74425287356321834</v>
      </c>
      <c r="I1699" s="2"/>
      <c r="J1699" s="2">
        <f t="shared" si="693"/>
        <v>0.11206896551724138</v>
      </c>
      <c r="K1699" s="2">
        <f t="shared" si="694"/>
        <v>0.85632183908045978</v>
      </c>
      <c r="L1699" s="2">
        <f t="shared" si="695"/>
        <v>0</v>
      </c>
      <c r="M1699" s="2">
        <f t="shared" si="696"/>
        <v>3.1609195402298895E-2</v>
      </c>
      <c r="N1699" s="63">
        <v>39</v>
      </c>
      <c r="O1699" s="63">
        <v>298</v>
      </c>
      <c r="P1699" s="63">
        <v>0</v>
      </c>
      <c r="Q1699" s="63">
        <v>11</v>
      </c>
      <c r="R1699" s="63">
        <v>0</v>
      </c>
      <c r="S1699" s="63">
        <v>0</v>
      </c>
      <c r="T1699" s="63">
        <v>0</v>
      </c>
      <c r="U1699" s="63">
        <v>0</v>
      </c>
      <c r="V1699" s="63">
        <v>0</v>
      </c>
      <c r="W1699" s="63">
        <v>0</v>
      </c>
      <c r="X1699" s="63">
        <v>0</v>
      </c>
      <c r="Y1699" s="63">
        <v>0</v>
      </c>
      <c r="Z1699" s="63">
        <v>0</v>
      </c>
      <c r="AA1699" s="63">
        <v>0</v>
      </c>
      <c r="AB1699" s="63">
        <v>0</v>
      </c>
      <c r="AC1699" s="63">
        <v>0</v>
      </c>
      <c r="AD1699" s="63">
        <v>0</v>
      </c>
      <c r="AE1699" s="63">
        <v>0</v>
      </c>
      <c r="AF1699" s="63">
        <v>0</v>
      </c>
      <c r="AG1699" s="63">
        <v>0</v>
      </c>
      <c r="AH1699" s="63">
        <v>0</v>
      </c>
      <c r="AI1699" s="63">
        <v>0</v>
      </c>
      <c r="AJ1699" s="63">
        <v>0</v>
      </c>
      <c r="AK1699" s="63">
        <v>0</v>
      </c>
      <c r="AL1699" s="63">
        <v>0</v>
      </c>
      <c r="AM1699" s="63">
        <v>0</v>
      </c>
      <c r="AN1699" s="63">
        <v>0</v>
      </c>
      <c r="AO1699" s="63">
        <v>0</v>
      </c>
      <c r="AP1699" s="63">
        <v>0</v>
      </c>
      <c r="AQ1699" s="63">
        <v>0</v>
      </c>
      <c r="AR1699" s="63">
        <v>0</v>
      </c>
      <c r="AS1699" s="63">
        <v>0</v>
      </c>
      <c r="AT1699" s="63">
        <v>0</v>
      </c>
      <c r="AU1699" s="63">
        <v>0</v>
      </c>
      <c r="AV1699" s="63">
        <v>0</v>
      </c>
      <c r="AW1699" s="63">
        <v>0</v>
      </c>
      <c r="AX1699" s="63">
        <v>0</v>
      </c>
      <c r="AY1699" s="63">
        <v>0</v>
      </c>
      <c r="BA1699" s="5">
        <f>IF(Q1699&gt;0,RANK(Q1699,(N1699:P1699,Q1699:AE1699)),0)</f>
        <v>3</v>
      </c>
      <c r="BB1699" s="5">
        <f>IF(R1699&gt;0,RANK(R1699,(N1699:P1699,Q1699:AE1699)),0)</f>
        <v>0</v>
      </c>
      <c r="BC1699" s="5">
        <f>IF(T1699&gt;0,RANK(T1699,(N1699:P1699,Q1699:AE1699)),0)</f>
        <v>0</v>
      </c>
      <c r="BD1699" s="5">
        <f>IF(S1699&gt;0,RANK(S1699,(N1699:P1699,Q1699:AE1699)),0)</f>
        <v>0</v>
      </c>
      <c r="BE1699" s="2">
        <f t="shared" si="697"/>
        <v>3.1609195402298854E-2</v>
      </c>
      <c r="BF1699" s="2">
        <f t="shared" si="698"/>
        <v>0</v>
      </c>
      <c r="BG1699" s="2">
        <f t="shared" si="699"/>
        <v>0</v>
      </c>
      <c r="BH1699" s="2">
        <f t="shared" si="700"/>
        <v>0</v>
      </c>
      <c r="BJ1699" t="s">
        <v>590</v>
      </c>
      <c r="BK1699" t="s">
        <v>1090</v>
      </c>
      <c r="BL1699">
        <v>1</v>
      </c>
      <c r="BN1699" s="112">
        <v>30</v>
      </c>
      <c r="BO1699" s="114">
        <v>69</v>
      </c>
      <c r="BP1699" s="118">
        <f t="shared" si="671"/>
        <v>30069</v>
      </c>
      <c r="BQ1699" s="118">
        <f t="shared" ref="BQ1699:BQ1762" si="701">BP1699</f>
        <v>30069</v>
      </c>
      <c r="BR1699" s="5" t="s">
        <v>3151</v>
      </c>
    </row>
    <row r="1700" spans="1:70" ht="15" hidden="1" customHeight="1" outlineLevel="1">
      <c r="A1700" t="s">
        <v>2484</v>
      </c>
      <c r="B1700" t="s">
        <v>1090</v>
      </c>
      <c r="C1700" s="1">
        <f t="shared" si="692"/>
        <v>2382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0</v>
      </c>
      <c r="G1700" s="129">
        <f t="shared" si="690"/>
        <v>1520</v>
      </c>
      <c r="H1700" s="134">
        <f t="shared" si="691"/>
        <v>0.63811922753988248</v>
      </c>
      <c r="I1700" s="2"/>
      <c r="J1700" s="2">
        <f t="shared" si="693"/>
        <v>0.17464315701091521</v>
      </c>
      <c r="K1700" s="2">
        <f t="shared" si="694"/>
        <v>0.81276238455079763</v>
      </c>
      <c r="L1700" s="2">
        <f t="shared" si="695"/>
        <v>0</v>
      </c>
      <c r="M1700" s="2">
        <f t="shared" si="696"/>
        <v>1.2594458438287104E-2</v>
      </c>
      <c r="N1700" s="63">
        <v>416</v>
      </c>
      <c r="O1700" s="63">
        <v>1936</v>
      </c>
      <c r="P1700" s="63">
        <v>0</v>
      </c>
      <c r="Q1700" s="63">
        <v>30</v>
      </c>
      <c r="R1700" s="63">
        <v>0</v>
      </c>
      <c r="S1700" s="63">
        <v>0</v>
      </c>
      <c r="T1700" s="63">
        <v>0</v>
      </c>
      <c r="U1700" s="63">
        <v>0</v>
      </c>
      <c r="V1700" s="63">
        <v>0</v>
      </c>
      <c r="W1700" s="63">
        <v>0</v>
      </c>
      <c r="X1700" s="63">
        <v>0</v>
      </c>
      <c r="Y1700" s="63">
        <v>0</v>
      </c>
      <c r="Z1700" s="63">
        <v>0</v>
      </c>
      <c r="AA1700" s="63">
        <v>0</v>
      </c>
      <c r="AB1700" s="63">
        <v>0</v>
      </c>
      <c r="AC1700" s="63">
        <v>0</v>
      </c>
      <c r="AD1700" s="63">
        <v>0</v>
      </c>
      <c r="AE1700" s="63">
        <v>0</v>
      </c>
      <c r="AF1700" s="63">
        <v>0</v>
      </c>
      <c r="AG1700" s="63">
        <v>0</v>
      </c>
      <c r="AH1700" s="63">
        <v>0</v>
      </c>
      <c r="AI1700" s="63">
        <v>0</v>
      </c>
      <c r="AJ1700" s="63">
        <v>0</v>
      </c>
      <c r="AK1700" s="63">
        <v>0</v>
      </c>
      <c r="AL1700" s="63">
        <v>0</v>
      </c>
      <c r="AM1700" s="63">
        <v>0</v>
      </c>
      <c r="AN1700" s="63">
        <v>0</v>
      </c>
      <c r="AO1700" s="63">
        <v>0</v>
      </c>
      <c r="AP1700" s="63">
        <v>0</v>
      </c>
      <c r="AQ1700" s="63">
        <v>0</v>
      </c>
      <c r="AR1700" s="63">
        <v>0</v>
      </c>
      <c r="AS1700" s="63">
        <v>0</v>
      </c>
      <c r="AT1700" s="63">
        <v>0</v>
      </c>
      <c r="AU1700" s="63">
        <v>0</v>
      </c>
      <c r="AV1700" s="63">
        <v>0</v>
      </c>
      <c r="AW1700" s="63">
        <v>0</v>
      </c>
      <c r="AX1700" s="63">
        <v>0</v>
      </c>
      <c r="AY1700" s="63">
        <v>0</v>
      </c>
      <c r="BA1700" s="5">
        <f>IF(Q1700&gt;0,RANK(Q1700,(N1700:P1700,Q1700:AE1700)),0)</f>
        <v>3</v>
      </c>
      <c r="BB1700" s="5">
        <f>IF(R1700&gt;0,RANK(R1700,(N1700:P1700,Q1700:AE1700)),0)</f>
        <v>0</v>
      </c>
      <c r="BC1700" s="5">
        <f>IF(T1700&gt;0,RANK(T1700,(N1700:P1700,Q1700:AE1700)),0)</f>
        <v>0</v>
      </c>
      <c r="BD1700" s="5">
        <f>IF(S1700&gt;0,RANK(S1700,(N1700:P1700,Q1700:AE1700)),0)</f>
        <v>0</v>
      </c>
      <c r="BE1700" s="2">
        <f t="shared" si="697"/>
        <v>1.2594458438287154E-2</v>
      </c>
      <c r="BF1700" s="2">
        <f t="shared" si="698"/>
        <v>0</v>
      </c>
      <c r="BG1700" s="2">
        <f t="shared" si="699"/>
        <v>0</v>
      </c>
      <c r="BH1700" s="2">
        <f t="shared" si="700"/>
        <v>0</v>
      </c>
      <c r="BJ1700" t="s">
        <v>2484</v>
      </c>
      <c r="BK1700" t="s">
        <v>1090</v>
      </c>
      <c r="BL1700">
        <v>1</v>
      </c>
      <c r="BN1700" s="112">
        <v>30</v>
      </c>
      <c r="BO1700" s="114">
        <v>71</v>
      </c>
      <c r="BP1700" s="118">
        <f t="shared" si="671"/>
        <v>30071</v>
      </c>
      <c r="BQ1700" s="118">
        <f t="shared" si="701"/>
        <v>30071</v>
      </c>
      <c r="BR1700" s="5" t="s">
        <v>3151</v>
      </c>
    </row>
    <row r="1701" spans="1:70" ht="15" hidden="1" customHeight="1" outlineLevel="1">
      <c r="A1701" t="s">
        <v>120</v>
      </c>
      <c r="B1701" t="s">
        <v>1090</v>
      </c>
      <c r="C1701" s="1">
        <f t="shared" si="692"/>
        <v>2995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0</v>
      </c>
      <c r="G1701" s="129">
        <f t="shared" si="690"/>
        <v>1128</v>
      </c>
      <c r="H1701" s="134">
        <f t="shared" si="691"/>
        <v>0.37662771285475793</v>
      </c>
      <c r="I1701" s="2"/>
      <c r="J1701" s="2">
        <f t="shared" si="693"/>
        <v>0.30150250417362273</v>
      </c>
      <c r="K1701" s="2">
        <f t="shared" si="694"/>
        <v>0.67813021702838061</v>
      </c>
      <c r="L1701" s="2">
        <f t="shared" si="695"/>
        <v>0</v>
      </c>
      <c r="M1701" s="2">
        <f t="shared" si="696"/>
        <v>2.0367278797996602E-2</v>
      </c>
      <c r="N1701" s="63">
        <v>903</v>
      </c>
      <c r="O1701" s="63">
        <v>2031</v>
      </c>
      <c r="P1701" s="63">
        <v>0</v>
      </c>
      <c r="Q1701" s="63">
        <v>61</v>
      </c>
      <c r="R1701" s="63">
        <v>0</v>
      </c>
      <c r="S1701" s="63">
        <v>0</v>
      </c>
      <c r="T1701" s="63">
        <v>0</v>
      </c>
      <c r="U1701" s="63">
        <v>0</v>
      </c>
      <c r="V1701" s="63">
        <v>0</v>
      </c>
      <c r="W1701" s="63">
        <v>0</v>
      </c>
      <c r="X1701" s="63">
        <v>0</v>
      </c>
      <c r="Y1701" s="63">
        <v>0</v>
      </c>
      <c r="Z1701" s="63">
        <v>0</v>
      </c>
      <c r="AA1701" s="63">
        <v>0</v>
      </c>
      <c r="AB1701" s="63">
        <v>0</v>
      </c>
      <c r="AC1701" s="63">
        <v>0</v>
      </c>
      <c r="AD1701" s="63">
        <v>0</v>
      </c>
      <c r="AE1701" s="63">
        <v>0</v>
      </c>
      <c r="AF1701" s="63">
        <v>0</v>
      </c>
      <c r="AG1701" s="63">
        <v>0</v>
      </c>
      <c r="AH1701" s="63">
        <v>0</v>
      </c>
      <c r="AI1701" s="63">
        <v>0</v>
      </c>
      <c r="AJ1701" s="63">
        <v>0</v>
      </c>
      <c r="AK1701" s="63">
        <v>0</v>
      </c>
      <c r="AL1701" s="63">
        <v>0</v>
      </c>
      <c r="AM1701" s="63">
        <v>0</v>
      </c>
      <c r="AN1701" s="63">
        <v>0</v>
      </c>
      <c r="AO1701" s="63">
        <v>0</v>
      </c>
      <c r="AP1701" s="63">
        <v>0</v>
      </c>
      <c r="AQ1701" s="63">
        <v>0</v>
      </c>
      <c r="AR1701" s="63">
        <v>0</v>
      </c>
      <c r="AS1701" s="63">
        <v>0</v>
      </c>
      <c r="AT1701" s="63">
        <v>0</v>
      </c>
      <c r="AU1701" s="63">
        <v>0</v>
      </c>
      <c r="AV1701" s="63">
        <v>0</v>
      </c>
      <c r="AW1701" s="63">
        <v>0</v>
      </c>
      <c r="AX1701" s="63">
        <v>0</v>
      </c>
      <c r="AY1701" s="63">
        <v>0</v>
      </c>
      <c r="BA1701" s="5">
        <f>IF(Q1701&gt;0,RANK(Q1701,(N1701:P1701,Q1701:AE1701)),0)</f>
        <v>3</v>
      </c>
      <c r="BB1701" s="5">
        <f>IF(R1701&gt;0,RANK(R1701,(N1701:P1701,Q1701:AE1701)),0)</f>
        <v>0</v>
      </c>
      <c r="BC1701" s="5">
        <f>IF(T1701&gt;0,RANK(T1701,(N1701:P1701,Q1701:AE1701)),0)</f>
        <v>0</v>
      </c>
      <c r="BD1701" s="5">
        <f>IF(S1701&gt;0,RANK(S1701,(N1701:P1701,Q1701:AE1701)),0)</f>
        <v>0</v>
      </c>
      <c r="BE1701" s="2">
        <f t="shared" si="697"/>
        <v>2.0367278797996661E-2</v>
      </c>
      <c r="BF1701" s="2">
        <f t="shared" si="698"/>
        <v>0</v>
      </c>
      <c r="BG1701" s="2">
        <f t="shared" si="699"/>
        <v>0</v>
      </c>
      <c r="BH1701" s="2">
        <f t="shared" si="700"/>
        <v>0</v>
      </c>
      <c r="BJ1701" t="s">
        <v>120</v>
      </c>
      <c r="BK1701" t="s">
        <v>1090</v>
      </c>
      <c r="BL1701">
        <v>1</v>
      </c>
      <c r="BN1701" s="112">
        <v>30</v>
      </c>
      <c r="BO1701" s="114">
        <v>73</v>
      </c>
      <c r="BP1701" s="118">
        <f t="shared" si="671"/>
        <v>30073</v>
      </c>
      <c r="BQ1701" s="118">
        <f t="shared" si="701"/>
        <v>30073</v>
      </c>
      <c r="BR1701" s="5" t="s">
        <v>3151</v>
      </c>
    </row>
    <row r="1702" spans="1:70" ht="15" hidden="1" customHeight="1" outlineLevel="1">
      <c r="A1702" t="s">
        <v>1925</v>
      </c>
      <c r="B1702" t="s">
        <v>1090</v>
      </c>
      <c r="C1702" s="1">
        <f t="shared" si="692"/>
        <v>1136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0</v>
      </c>
      <c r="G1702" s="129">
        <f t="shared" si="690"/>
        <v>816</v>
      </c>
      <c r="H1702" s="134">
        <f t="shared" si="691"/>
        <v>0.71830985915492962</v>
      </c>
      <c r="I1702" s="2"/>
      <c r="J1702" s="2">
        <f t="shared" si="693"/>
        <v>0.13556338028169015</v>
      </c>
      <c r="K1702" s="2">
        <f t="shared" si="694"/>
        <v>0.85387323943661975</v>
      </c>
      <c r="L1702" s="2">
        <f t="shared" si="695"/>
        <v>0</v>
      </c>
      <c r="M1702" s="2">
        <f t="shared" si="696"/>
        <v>1.0563380281690127E-2</v>
      </c>
      <c r="N1702" s="63">
        <v>154</v>
      </c>
      <c r="O1702" s="63">
        <v>970</v>
      </c>
      <c r="P1702" s="63">
        <v>0</v>
      </c>
      <c r="Q1702" s="63">
        <v>12</v>
      </c>
      <c r="R1702" s="63">
        <v>0</v>
      </c>
      <c r="S1702" s="63">
        <v>0</v>
      </c>
      <c r="T1702" s="63">
        <v>0</v>
      </c>
      <c r="U1702" s="63">
        <v>0</v>
      </c>
      <c r="V1702" s="63">
        <v>0</v>
      </c>
      <c r="W1702" s="63">
        <v>0</v>
      </c>
      <c r="X1702" s="63">
        <v>0</v>
      </c>
      <c r="Y1702" s="63">
        <v>0</v>
      </c>
      <c r="Z1702" s="63">
        <v>0</v>
      </c>
      <c r="AA1702" s="63">
        <v>0</v>
      </c>
      <c r="AB1702" s="63">
        <v>0</v>
      </c>
      <c r="AC1702" s="63">
        <v>0</v>
      </c>
      <c r="AD1702" s="63">
        <v>0</v>
      </c>
      <c r="AE1702" s="63">
        <v>0</v>
      </c>
      <c r="AF1702" s="63">
        <v>0</v>
      </c>
      <c r="AG1702" s="63">
        <v>0</v>
      </c>
      <c r="AH1702" s="63">
        <v>0</v>
      </c>
      <c r="AI1702" s="63">
        <v>0</v>
      </c>
      <c r="AJ1702" s="63">
        <v>0</v>
      </c>
      <c r="AK1702" s="63">
        <v>0</v>
      </c>
      <c r="AL1702" s="63">
        <v>0</v>
      </c>
      <c r="AM1702" s="63">
        <v>0</v>
      </c>
      <c r="AN1702" s="63">
        <v>0</v>
      </c>
      <c r="AO1702" s="63">
        <v>0</v>
      </c>
      <c r="AP1702" s="63">
        <v>0</v>
      </c>
      <c r="AQ1702" s="63">
        <v>0</v>
      </c>
      <c r="AR1702" s="63">
        <v>0</v>
      </c>
      <c r="AS1702" s="63">
        <v>0</v>
      </c>
      <c r="AT1702" s="63">
        <v>0</v>
      </c>
      <c r="AU1702" s="63">
        <v>0</v>
      </c>
      <c r="AV1702" s="63">
        <v>0</v>
      </c>
      <c r="AW1702" s="63">
        <v>0</v>
      </c>
      <c r="AX1702" s="63">
        <v>0</v>
      </c>
      <c r="AY1702" s="63">
        <v>0</v>
      </c>
      <c r="BA1702" s="5">
        <f>IF(Q1702&gt;0,RANK(Q1702,(N1702:P1702,Q1702:AE1702)),0)</f>
        <v>3</v>
      </c>
      <c r="BB1702" s="5">
        <f>IF(R1702&gt;0,RANK(R1702,(N1702:P1702,Q1702:AE1702)),0)</f>
        <v>0</v>
      </c>
      <c r="BC1702" s="5">
        <f>IF(T1702&gt;0,RANK(T1702,(N1702:P1702,Q1702:AE1702)),0)</f>
        <v>0</v>
      </c>
      <c r="BD1702" s="5">
        <f>IF(S1702&gt;0,RANK(S1702,(N1702:P1702,Q1702:AE1702)),0)</f>
        <v>0</v>
      </c>
      <c r="BE1702" s="2">
        <f t="shared" si="697"/>
        <v>1.0563380281690141E-2</v>
      </c>
      <c r="BF1702" s="2">
        <f t="shared" si="698"/>
        <v>0</v>
      </c>
      <c r="BG1702" s="2">
        <f t="shared" si="699"/>
        <v>0</v>
      </c>
      <c r="BH1702" s="2">
        <f t="shared" si="700"/>
        <v>0</v>
      </c>
      <c r="BJ1702" t="s">
        <v>1925</v>
      </c>
      <c r="BK1702" t="s">
        <v>1090</v>
      </c>
      <c r="BL1702">
        <v>1</v>
      </c>
      <c r="BN1702" s="112">
        <v>30</v>
      </c>
      <c r="BO1702" s="114">
        <v>75</v>
      </c>
      <c r="BP1702" s="118">
        <f t="shared" si="671"/>
        <v>30075</v>
      </c>
      <c r="BQ1702" s="118">
        <f t="shared" si="701"/>
        <v>30075</v>
      </c>
      <c r="BR1702" s="5" t="s">
        <v>3151</v>
      </c>
    </row>
    <row r="1703" spans="1:70" ht="15" hidden="1" customHeight="1" outlineLevel="1">
      <c r="A1703" t="s">
        <v>1950</v>
      </c>
      <c r="B1703" t="s">
        <v>1090</v>
      </c>
      <c r="C1703" s="1">
        <f t="shared" si="692"/>
        <v>3179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29">
        <f t="shared" si="690"/>
        <v>1603</v>
      </c>
      <c r="H1703" s="134">
        <f t="shared" si="691"/>
        <v>0.50424661843346963</v>
      </c>
      <c r="I1703" s="2"/>
      <c r="J1703" s="2">
        <f t="shared" si="693"/>
        <v>0.23655237496067946</v>
      </c>
      <c r="K1703" s="2">
        <f t="shared" si="694"/>
        <v>0.74079899339414912</v>
      </c>
      <c r="L1703" s="2">
        <f t="shared" si="695"/>
        <v>0</v>
      </c>
      <c r="M1703" s="2">
        <f t="shared" si="696"/>
        <v>2.2648631645171391E-2</v>
      </c>
      <c r="N1703" s="63">
        <v>752</v>
      </c>
      <c r="O1703" s="63">
        <v>2355</v>
      </c>
      <c r="P1703" s="63">
        <v>0</v>
      </c>
      <c r="Q1703" s="63">
        <v>72</v>
      </c>
      <c r="R1703" s="63">
        <v>0</v>
      </c>
      <c r="S1703" s="63">
        <v>0</v>
      </c>
      <c r="T1703" s="63">
        <v>0</v>
      </c>
      <c r="U1703" s="63">
        <v>0</v>
      </c>
      <c r="V1703" s="63">
        <v>0</v>
      </c>
      <c r="W1703" s="63">
        <v>0</v>
      </c>
      <c r="X1703" s="63">
        <v>0</v>
      </c>
      <c r="Y1703" s="63">
        <v>0</v>
      </c>
      <c r="Z1703" s="63">
        <v>0</v>
      </c>
      <c r="AA1703" s="63">
        <v>0</v>
      </c>
      <c r="AB1703" s="63">
        <v>0</v>
      </c>
      <c r="AC1703" s="63">
        <v>0</v>
      </c>
      <c r="AD1703" s="63">
        <v>0</v>
      </c>
      <c r="AE1703" s="63">
        <v>0</v>
      </c>
      <c r="AF1703" s="63">
        <v>0</v>
      </c>
      <c r="AG1703" s="63">
        <v>0</v>
      </c>
      <c r="AH1703" s="63">
        <v>0</v>
      </c>
      <c r="AI1703" s="63">
        <v>0</v>
      </c>
      <c r="AJ1703" s="63">
        <v>0</v>
      </c>
      <c r="AK1703" s="63">
        <v>0</v>
      </c>
      <c r="AL1703" s="63">
        <v>0</v>
      </c>
      <c r="AM1703" s="63">
        <v>0</v>
      </c>
      <c r="AN1703" s="63">
        <v>0</v>
      </c>
      <c r="AO1703" s="63">
        <v>0</v>
      </c>
      <c r="AP1703" s="63">
        <v>0</v>
      </c>
      <c r="AQ1703" s="63">
        <v>0</v>
      </c>
      <c r="AR1703" s="63">
        <v>0</v>
      </c>
      <c r="AS1703" s="63">
        <v>0</v>
      </c>
      <c r="AT1703" s="63">
        <v>0</v>
      </c>
      <c r="AU1703" s="63">
        <v>0</v>
      </c>
      <c r="AV1703" s="63">
        <v>0</v>
      </c>
      <c r="AW1703" s="63">
        <v>0</v>
      </c>
      <c r="AX1703" s="63">
        <v>0</v>
      </c>
      <c r="AY1703" s="63">
        <v>0</v>
      </c>
      <c r="BA1703" s="5">
        <f>IF(Q1703&gt;0,RANK(Q1703,(N1703:P1703,Q1703:AE1703)),0)</f>
        <v>3</v>
      </c>
      <c r="BB1703" s="5">
        <f>IF(R1703&gt;0,RANK(R1703,(N1703:P1703,Q1703:AE1703)),0)</f>
        <v>0</v>
      </c>
      <c r="BC1703" s="5">
        <f>IF(T1703&gt;0,RANK(T1703,(N1703:P1703,Q1703:AE1703)),0)</f>
        <v>0</v>
      </c>
      <c r="BD1703" s="5">
        <f>IF(S1703&gt;0,RANK(S1703,(N1703:P1703,Q1703:AE1703)),0)</f>
        <v>0</v>
      </c>
      <c r="BE1703" s="2">
        <f t="shared" si="697"/>
        <v>2.2648631645171436E-2</v>
      </c>
      <c r="BF1703" s="2">
        <f t="shared" si="698"/>
        <v>0</v>
      </c>
      <c r="BG1703" s="2">
        <f t="shared" si="699"/>
        <v>0</v>
      </c>
      <c r="BH1703" s="2">
        <f t="shared" si="700"/>
        <v>0</v>
      </c>
      <c r="BJ1703" t="s">
        <v>1950</v>
      </c>
      <c r="BK1703" t="s">
        <v>1090</v>
      </c>
      <c r="BL1703">
        <v>1</v>
      </c>
      <c r="BN1703" s="112">
        <v>30</v>
      </c>
      <c r="BO1703" s="114">
        <v>77</v>
      </c>
      <c r="BP1703" s="118">
        <f t="shared" si="671"/>
        <v>30077</v>
      </c>
      <c r="BQ1703" s="118">
        <f t="shared" si="701"/>
        <v>30077</v>
      </c>
      <c r="BR1703" s="5" t="s">
        <v>3151</v>
      </c>
    </row>
    <row r="1704" spans="1:70" ht="15" hidden="1" customHeight="1" outlineLevel="1">
      <c r="A1704" t="s">
        <v>1921</v>
      </c>
      <c r="B1704" t="s">
        <v>1090</v>
      </c>
      <c r="C1704" s="1">
        <f t="shared" si="692"/>
        <v>744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29">
        <f t="shared" si="690"/>
        <v>477</v>
      </c>
      <c r="H1704" s="134">
        <f t="shared" si="691"/>
        <v>0.6411290322580645</v>
      </c>
      <c r="I1704" s="2"/>
      <c r="J1704" s="2">
        <f t="shared" si="693"/>
        <v>0.16935483870967741</v>
      </c>
      <c r="K1704" s="2">
        <f t="shared" si="694"/>
        <v>0.81048387096774188</v>
      </c>
      <c r="L1704" s="2">
        <f t="shared" si="695"/>
        <v>0</v>
      </c>
      <c r="M1704" s="2">
        <f t="shared" si="696"/>
        <v>2.0161290322580738E-2</v>
      </c>
      <c r="N1704" s="63">
        <v>126</v>
      </c>
      <c r="O1704" s="63">
        <v>603</v>
      </c>
      <c r="P1704" s="63">
        <v>0</v>
      </c>
      <c r="Q1704" s="63">
        <v>15</v>
      </c>
      <c r="R1704" s="63">
        <v>0</v>
      </c>
      <c r="S1704" s="63">
        <v>0</v>
      </c>
      <c r="T1704" s="63">
        <v>0</v>
      </c>
      <c r="U1704" s="63">
        <v>0</v>
      </c>
      <c r="V1704" s="63">
        <v>0</v>
      </c>
      <c r="W1704" s="63">
        <v>0</v>
      </c>
      <c r="X1704" s="63">
        <v>0</v>
      </c>
      <c r="Y1704" s="63">
        <v>0</v>
      </c>
      <c r="Z1704" s="63">
        <v>0</v>
      </c>
      <c r="AA1704" s="63">
        <v>0</v>
      </c>
      <c r="AB1704" s="63">
        <v>0</v>
      </c>
      <c r="AC1704" s="63">
        <v>0</v>
      </c>
      <c r="AD1704" s="63">
        <v>0</v>
      </c>
      <c r="AE1704" s="63">
        <v>0</v>
      </c>
      <c r="AF1704" s="63">
        <v>0</v>
      </c>
      <c r="AG1704" s="63">
        <v>0</v>
      </c>
      <c r="AH1704" s="63">
        <v>0</v>
      </c>
      <c r="AI1704" s="63">
        <v>0</v>
      </c>
      <c r="AJ1704" s="63">
        <v>0</v>
      </c>
      <c r="AK1704" s="63">
        <v>0</v>
      </c>
      <c r="AL1704" s="63">
        <v>0</v>
      </c>
      <c r="AM1704" s="63">
        <v>0</v>
      </c>
      <c r="AN1704" s="63">
        <v>0</v>
      </c>
      <c r="AO1704" s="63">
        <v>0</v>
      </c>
      <c r="AP1704" s="63">
        <v>0</v>
      </c>
      <c r="AQ1704" s="63">
        <v>0</v>
      </c>
      <c r="AR1704" s="63">
        <v>0</v>
      </c>
      <c r="AS1704" s="63">
        <v>0</v>
      </c>
      <c r="AT1704" s="63">
        <v>0</v>
      </c>
      <c r="AU1704" s="63">
        <v>0</v>
      </c>
      <c r="AV1704" s="63">
        <v>0</v>
      </c>
      <c r="AW1704" s="63">
        <v>0</v>
      </c>
      <c r="AX1704" s="63">
        <v>0</v>
      </c>
      <c r="AY1704" s="63">
        <v>0</v>
      </c>
      <c r="BA1704" s="5">
        <f>IF(Q1704&gt;0,RANK(Q1704,(N1704:P1704,Q1704:AE1704)),0)</f>
        <v>3</v>
      </c>
      <c r="BB1704" s="5">
        <f>IF(R1704&gt;0,RANK(R1704,(N1704:P1704,Q1704:AE1704)),0)</f>
        <v>0</v>
      </c>
      <c r="BC1704" s="5">
        <f>IF(T1704&gt;0,RANK(T1704,(N1704:P1704,Q1704:AE1704)),0)</f>
        <v>0</v>
      </c>
      <c r="BD1704" s="5">
        <f>IF(S1704&gt;0,RANK(S1704,(N1704:P1704,Q1704:AE1704)),0)</f>
        <v>0</v>
      </c>
      <c r="BE1704" s="2">
        <f t="shared" si="697"/>
        <v>2.0161290322580645E-2</v>
      </c>
      <c r="BF1704" s="2">
        <f t="shared" si="698"/>
        <v>0</v>
      </c>
      <c r="BG1704" s="2">
        <f t="shared" si="699"/>
        <v>0</v>
      </c>
      <c r="BH1704" s="2">
        <f t="shared" si="700"/>
        <v>0</v>
      </c>
      <c r="BJ1704" t="s">
        <v>1921</v>
      </c>
      <c r="BK1704" t="s">
        <v>1090</v>
      </c>
      <c r="BL1704">
        <v>1</v>
      </c>
      <c r="BN1704" s="112">
        <v>30</v>
      </c>
      <c r="BO1704" s="114">
        <v>79</v>
      </c>
      <c r="BP1704" s="118">
        <f t="shared" si="671"/>
        <v>30079</v>
      </c>
      <c r="BQ1704" s="118">
        <f t="shared" si="701"/>
        <v>30079</v>
      </c>
      <c r="BR1704" s="5" t="s">
        <v>3151</v>
      </c>
    </row>
    <row r="1705" spans="1:70" ht="15" hidden="1" customHeight="1" outlineLevel="1">
      <c r="A1705" t="s">
        <v>1630</v>
      </c>
      <c r="B1705" t="s">
        <v>1090</v>
      </c>
      <c r="C1705" s="1">
        <f t="shared" si="692"/>
        <v>28507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0</v>
      </c>
      <c r="G1705" s="129">
        <f t="shared" si="690"/>
        <v>10351</v>
      </c>
      <c r="H1705" s="134">
        <f t="shared" si="691"/>
        <v>0.36310379906689583</v>
      </c>
      <c r="I1705" s="2"/>
      <c r="J1705" s="2">
        <f t="shared" si="693"/>
        <v>0.30739818290244503</v>
      </c>
      <c r="K1705" s="2">
        <f t="shared" si="694"/>
        <v>0.67050198196934085</v>
      </c>
      <c r="L1705" s="2">
        <f t="shared" si="695"/>
        <v>0</v>
      </c>
      <c r="M1705" s="2">
        <f t="shared" si="696"/>
        <v>2.2099835128214118E-2</v>
      </c>
      <c r="N1705" s="63">
        <v>8763</v>
      </c>
      <c r="O1705" s="63">
        <v>19114</v>
      </c>
      <c r="P1705" s="63">
        <v>0</v>
      </c>
      <c r="Q1705" s="63">
        <v>630</v>
      </c>
      <c r="R1705" s="63">
        <v>0</v>
      </c>
      <c r="S1705" s="63">
        <v>0</v>
      </c>
      <c r="T1705" s="63">
        <v>0</v>
      </c>
      <c r="U1705" s="63">
        <v>0</v>
      </c>
      <c r="V1705" s="63">
        <v>0</v>
      </c>
      <c r="W1705" s="63">
        <v>0</v>
      </c>
      <c r="X1705" s="63">
        <v>0</v>
      </c>
      <c r="Y1705" s="63">
        <v>0</v>
      </c>
      <c r="Z1705" s="63">
        <v>0</v>
      </c>
      <c r="AA1705" s="63">
        <v>0</v>
      </c>
      <c r="AB1705" s="63">
        <v>0</v>
      </c>
      <c r="AC1705" s="63">
        <v>0</v>
      </c>
      <c r="AD1705" s="63">
        <v>0</v>
      </c>
      <c r="AE1705" s="63">
        <v>0</v>
      </c>
      <c r="AF1705" s="63">
        <v>0</v>
      </c>
      <c r="AG1705" s="63">
        <v>0</v>
      </c>
      <c r="AH1705" s="63">
        <v>0</v>
      </c>
      <c r="AI1705" s="63">
        <v>0</v>
      </c>
      <c r="AJ1705" s="63">
        <v>0</v>
      </c>
      <c r="AK1705" s="63">
        <v>0</v>
      </c>
      <c r="AL1705" s="63">
        <v>0</v>
      </c>
      <c r="AM1705" s="63">
        <v>0</v>
      </c>
      <c r="AN1705" s="63">
        <v>0</v>
      </c>
      <c r="AO1705" s="63">
        <v>0</v>
      </c>
      <c r="AP1705" s="63">
        <v>0</v>
      </c>
      <c r="AQ1705" s="63">
        <v>0</v>
      </c>
      <c r="AR1705" s="63">
        <v>0</v>
      </c>
      <c r="AS1705" s="63">
        <v>0</v>
      </c>
      <c r="AT1705" s="63">
        <v>0</v>
      </c>
      <c r="AU1705" s="63">
        <v>0</v>
      </c>
      <c r="AV1705" s="63">
        <v>0</v>
      </c>
      <c r="AW1705" s="63">
        <v>0</v>
      </c>
      <c r="AX1705" s="63">
        <v>0</v>
      </c>
      <c r="AY1705" s="63">
        <v>0</v>
      </c>
      <c r="BA1705" s="5">
        <f>IF(Q1705&gt;0,RANK(Q1705,(N1705:P1705,Q1705:AE1705)),0)</f>
        <v>3</v>
      </c>
      <c r="BB1705" s="5">
        <f>IF(R1705&gt;0,RANK(R1705,(N1705:P1705,Q1705:AE1705)),0)</f>
        <v>0</v>
      </c>
      <c r="BC1705" s="5">
        <f>IF(T1705&gt;0,RANK(T1705,(N1705:P1705,Q1705:AE1705)),0)</f>
        <v>0</v>
      </c>
      <c r="BD1705" s="5">
        <f>IF(S1705&gt;0,RANK(S1705,(N1705:P1705,Q1705:AE1705)),0)</f>
        <v>0</v>
      </c>
      <c r="BE1705" s="2">
        <f t="shared" si="697"/>
        <v>2.2099835128214122E-2</v>
      </c>
      <c r="BF1705" s="2">
        <f t="shared" si="698"/>
        <v>0</v>
      </c>
      <c r="BG1705" s="2">
        <f t="shared" si="699"/>
        <v>0</v>
      </c>
      <c r="BH1705" s="2">
        <f t="shared" si="700"/>
        <v>0</v>
      </c>
      <c r="BJ1705" t="s">
        <v>1630</v>
      </c>
      <c r="BK1705" t="s">
        <v>1090</v>
      </c>
      <c r="BL1705">
        <v>1</v>
      </c>
      <c r="BN1705" s="112">
        <v>30</v>
      </c>
      <c r="BO1705" s="114">
        <v>81</v>
      </c>
      <c r="BP1705" s="118">
        <f t="shared" ref="BP1705:BP1768" si="702">1000*BN1705+BO1705</f>
        <v>30081</v>
      </c>
      <c r="BQ1705" s="118">
        <f t="shared" si="701"/>
        <v>30081</v>
      </c>
      <c r="BR1705" s="5" t="s">
        <v>3151</v>
      </c>
    </row>
    <row r="1706" spans="1:70" ht="15" hidden="1" customHeight="1" outlineLevel="1">
      <c r="A1706" t="s">
        <v>50</v>
      </c>
      <c r="B1706" t="s">
        <v>1090</v>
      </c>
      <c r="C1706" s="1">
        <f t="shared" si="692"/>
        <v>5798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0</v>
      </c>
      <c r="G1706" s="129">
        <f t="shared" si="690"/>
        <v>3925</v>
      </c>
      <c r="H1706" s="134">
        <f t="shared" si="691"/>
        <v>0.67695757157640568</v>
      </c>
      <c r="I1706" s="2"/>
      <c r="J1706" s="2">
        <f t="shared" si="693"/>
        <v>0.15091410831321145</v>
      </c>
      <c r="K1706" s="2">
        <f t="shared" si="694"/>
        <v>0.82787167988961707</v>
      </c>
      <c r="L1706" s="2">
        <f t="shared" si="695"/>
        <v>0</v>
      </c>
      <c r="M1706" s="2">
        <f t="shared" si="696"/>
        <v>2.1214211797171423E-2</v>
      </c>
      <c r="N1706" s="63">
        <v>875</v>
      </c>
      <c r="O1706" s="63">
        <v>4800</v>
      </c>
      <c r="P1706" s="63">
        <v>0</v>
      </c>
      <c r="Q1706" s="63">
        <v>123</v>
      </c>
      <c r="R1706" s="63">
        <v>0</v>
      </c>
      <c r="S1706" s="63">
        <v>0</v>
      </c>
      <c r="T1706" s="63">
        <v>0</v>
      </c>
      <c r="U1706" s="63">
        <v>0</v>
      </c>
      <c r="V1706" s="63">
        <v>0</v>
      </c>
      <c r="W1706" s="63">
        <v>0</v>
      </c>
      <c r="X1706" s="63">
        <v>0</v>
      </c>
      <c r="Y1706" s="63">
        <v>0</v>
      </c>
      <c r="Z1706" s="63">
        <v>0</v>
      </c>
      <c r="AA1706" s="63">
        <v>0</v>
      </c>
      <c r="AB1706" s="63">
        <v>0</v>
      </c>
      <c r="AC1706" s="63">
        <v>0</v>
      </c>
      <c r="AD1706" s="63">
        <v>0</v>
      </c>
      <c r="AE1706" s="63">
        <v>0</v>
      </c>
      <c r="AF1706" s="63">
        <v>0</v>
      </c>
      <c r="AG1706" s="63">
        <v>0</v>
      </c>
      <c r="AH1706" s="63">
        <v>0</v>
      </c>
      <c r="AI1706" s="63">
        <v>0</v>
      </c>
      <c r="AJ1706" s="63">
        <v>0</v>
      </c>
      <c r="AK1706" s="63">
        <v>0</v>
      </c>
      <c r="AL1706" s="63">
        <v>0</v>
      </c>
      <c r="AM1706" s="63">
        <v>0</v>
      </c>
      <c r="AN1706" s="63">
        <v>0</v>
      </c>
      <c r="AO1706" s="63">
        <v>0</v>
      </c>
      <c r="AP1706" s="63">
        <v>0</v>
      </c>
      <c r="AQ1706" s="63">
        <v>0</v>
      </c>
      <c r="AR1706" s="63">
        <v>0</v>
      </c>
      <c r="AS1706" s="63">
        <v>0</v>
      </c>
      <c r="AT1706" s="63">
        <v>0</v>
      </c>
      <c r="AU1706" s="63">
        <v>0</v>
      </c>
      <c r="AV1706" s="63">
        <v>0</v>
      </c>
      <c r="AW1706" s="63">
        <v>0</v>
      </c>
      <c r="AX1706" s="63">
        <v>0</v>
      </c>
      <c r="AY1706" s="63">
        <v>0</v>
      </c>
      <c r="BA1706" s="5">
        <f>IF(Q1706&gt;0,RANK(Q1706,(N1706:P1706,Q1706:AE1706)),0)</f>
        <v>3</v>
      </c>
      <c r="BB1706" s="5">
        <f>IF(R1706&gt;0,RANK(R1706,(N1706:P1706,Q1706:AE1706)),0)</f>
        <v>0</v>
      </c>
      <c r="BC1706" s="5">
        <f>IF(T1706&gt;0,RANK(T1706,(N1706:P1706,Q1706:AE1706)),0)</f>
        <v>0</v>
      </c>
      <c r="BD1706" s="5">
        <f>IF(S1706&gt;0,RANK(S1706,(N1706:P1706,Q1706:AE1706)),0)</f>
        <v>0</v>
      </c>
      <c r="BE1706" s="2">
        <f t="shared" si="697"/>
        <v>2.121421179717144E-2</v>
      </c>
      <c r="BF1706" s="2">
        <f t="shared" si="698"/>
        <v>0</v>
      </c>
      <c r="BG1706" s="2">
        <f t="shared" si="699"/>
        <v>0</v>
      </c>
      <c r="BH1706" s="2">
        <f t="shared" si="700"/>
        <v>0</v>
      </c>
      <c r="BJ1706" t="s">
        <v>50</v>
      </c>
      <c r="BK1706" t="s">
        <v>1090</v>
      </c>
      <c r="BL1706">
        <v>1</v>
      </c>
      <c r="BN1706" s="112">
        <v>30</v>
      </c>
      <c r="BO1706" s="114">
        <v>83</v>
      </c>
      <c r="BP1706" s="118">
        <f t="shared" si="702"/>
        <v>30083</v>
      </c>
      <c r="BQ1706" s="118">
        <f t="shared" si="701"/>
        <v>30083</v>
      </c>
      <c r="BR1706" s="5" t="s">
        <v>3151</v>
      </c>
    </row>
    <row r="1707" spans="1:70" ht="15" hidden="1" customHeight="1" outlineLevel="1">
      <c r="A1707" t="s">
        <v>571</v>
      </c>
      <c r="B1707" t="s">
        <v>1090</v>
      </c>
      <c r="C1707" s="1">
        <f t="shared" si="692"/>
        <v>4017</v>
      </c>
      <c r="D1707" s="5">
        <f>IF(N1707&gt;0, RANK(N1707,(N1707:P1707,Q1707:AE1707)),0)</f>
        <v>2</v>
      </c>
      <c r="E1707" s="5">
        <f>IF(O1707&gt;0,RANK(O1707,(N1707:P1707,Q1707:AE1707)),0)</f>
        <v>1</v>
      </c>
      <c r="F1707" s="5">
        <f>IF(P1707&gt;0,RANK(P1707,(N1707:P1707,Q1707:AE1707)),0)</f>
        <v>0</v>
      </c>
      <c r="G1707" s="129">
        <f t="shared" si="690"/>
        <v>86</v>
      </c>
      <c r="H1707" s="134">
        <f t="shared" si="691"/>
        <v>2.1409011700273838E-2</v>
      </c>
      <c r="I1707" s="2"/>
      <c r="J1707" s="2">
        <f t="shared" si="693"/>
        <v>0.47547921334329102</v>
      </c>
      <c r="K1707" s="2">
        <f t="shared" si="694"/>
        <v>0.49688822504356484</v>
      </c>
      <c r="L1707" s="2">
        <f t="shared" si="695"/>
        <v>0</v>
      </c>
      <c r="M1707" s="2">
        <f t="shared" si="696"/>
        <v>2.7632561613144146E-2</v>
      </c>
      <c r="N1707" s="63">
        <v>1910</v>
      </c>
      <c r="O1707" s="63">
        <v>1996</v>
      </c>
      <c r="P1707" s="63">
        <v>0</v>
      </c>
      <c r="Q1707" s="63">
        <v>111</v>
      </c>
      <c r="R1707" s="63">
        <v>0</v>
      </c>
      <c r="S1707" s="63">
        <v>0</v>
      </c>
      <c r="T1707" s="63">
        <v>0</v>
      </c>
      <c r="U1707" s="63">
        <v>0</v>
      </c>
      <c r="V1707" s="63">
        <v>0</v>
      </c>
      <c r="W1707" s="63">
        <v>0</v>
      </c>
      <c r="X1707" s="63">
        <v>0</v>
      </c>
      <c r="Y1707" s="63">
        <v>0</v>
      </c>
      <c r="Z1707" s="63">
        <v>0</v>
      </c>
      <c r="AA1707" s="63">
        <v>0</v>
      </c>
      <c r="AB1707" s="63">
        <v>0</v>
      </c>
      <c r="AC1707" s="63">
        <v>0</v>
      </c>
      <c r="AD1707" s="63">
        <v>0</v>
      </c>
      <c r="AE1707" s="63">
        <v>0</v>
      </c>
      <c r="AF1707" s="63">
        <v>0</v>
      </c>
      <c r="AG1707" s="63">
        <v>0</v>
      </c>
      <c r="AH1707" s="63">
        <v>0</v>
      </c>
      <c r="AI1707" s="63">
        <v>0</v>
      </c>
      <c r="AJ1707" s="63">
        <v>0</v>
      </c>
      <c r="AK1707" s="63">
        <v>0</v>
      </c>
      <c r="AL1707" s="63">
        <v>0</v>
      </c>
      <c r="AM1707" s="63">
        <v>0</v>
      </c>
      <c r="AN1707" s="63">
        <v>0</v>
      </c>
      <c r="AO1707" s="63">
        <v>0</v>
      </c>
      <c r="AP1707" s="63">
        <v>0</v>
      </c>
      <c r="AQ1707" s="63">
        <v>0</v>
      </c>
      <c r="AR1707" s="63">
        <v>0</v>
      </c>
      <c r="AS1707" s="63">
        <v>0</v>
      </c>
      <c r="AT1707" s="63">
        <v>0</v>
      </c>
      <c r="AU1707" s="63">
        <v>0</v>
      </c>
      <c r="AV1707" s="63">
        <v>0</v>
      </c>
      <c r="AW1707" s="63">
        <v>0</v>
      </c>
      <c r="AX1707" s="63">
        <v>0</v>
      </c>
      <c r="AY1707" s="63">
        <v>0</v>
      </c>
      <c r="BA1707" s="5">
        <f>IF(Q1707&gt;0,RANK(Q1707,(N1707:P1707,Q1707:AE1707)),0)</f>
        <v>3</v>
      </c>
      <c r="BB1707" s="5">
        <f>IF(R1707&gt;0,RANK(R1707,(N1707:P1707,Q1707:AE1707)),0)</f>
        <v>0</v>
      </c>
      <c r="BC1707" s="5">
        <f>IF(T1707&gt;0,RANK(T1707,(N1707:P1707,Q1707:AE1707)),0)</f>
        <v>0</v>
      </c>
      <c r="BD1707" s="5">
        <f>IF(S1707&gt;0,RANK(S1707,(N1707:P1707,Q1707:AE1707)),0)</f>
        <v>0</v>
      </c>
      <c r="BE1707" s="2">
        <f t="shared" si="697"/>
        <v>2.7632561613144136E-2</v>
      </c>
      <c r="BF1707" s="2">
        <f t="shared" si="698"/>
        <v>0</v>
      </c>
      <c r="BG1707" s="2">
        <f t="shared" si="699"/>
        <v>0</v>
      </c>
      <c r="BH1707" s="2">
        <f t="shared" si="700"/>
        <v>0</v>
      </c>
      <c r="BJ1707" t="s">
        <v>571</v>
      </c>
      <c r="BK1707" t="s">
        <v>1090</v>
      </c>
      <c r="BL1707">
        <v>1</v>
      </c>
      <c r="BN1707" s="112">
        <v>30</v>
      </c>
      <c r="BO1707" s="114">
        <v>85</v>
      </c>
      <c r="BP1707" s="118">
        <f t="shared" si="702"/>
        <v>30085</v>
      </c>
      <c r="BQ1707" s="118">
        <f t="shared" si="701"/>
        <v>30085</v>
      </c>
      <c r="BR1707" s="5" t="s">
        <v>3151</v>
      </c>
    </row>
    <row r="1708" spans="1:70" ht="15" hidden="1" customHeight="1" outlineLevel="1">
      <c r="A1708" t="s">
        <v>2214</v>
      </c>
      <c r="B1708" t="s">
        <v>1090</v>
      </c>
      <c r="C1708" s="1">
        <f t="shared" si="692"/>
        <v>3773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0</v>
      </c>
      <c r="G1708" s="129">
        <f t="shared" si="690"/>
        <v>1287</v>
      </c>
      <c r="H1708" s="134">
        <f t="shared" si="691"/>
        <v>0.34110787172011664</v>
      </c>
      <c r="I1708" s="2"/>
      <c r="J1708" s="2">
        <f t="shared" si="693"/>
        <v>0.31778425655976678</v>
      </c>
      <c r="K1708" s="2">
        <f t="shared" si="694"/>
        <v>0.65889212827988342</v>
      </c>
      <c r="L1708" s="2">
        <f t="shared" si="695"/>
        <v>0</v>
      </c>
      <c r="M1708" s="2">
        <f t="shared" si="696"/>
        <v>2.3323615160349753E-2</v>
      </c>
      <c r="N1708" s="63">
        <v>1199</v>
      </c>
      <c r="O1708" s="63">
        <v>2486</v>
      </c>
      <c r="P1708" s="63">
        <v>0</v>
      </c>
      <c r="Q1708" s="63">
        <v>88</v>
      </c>
      <c r="R1708" s="63">
        <v>0</v>
      </c>
      <c r="S1708" s="63">
        <v>0</v>
      </c>
      <c r="T1708" s="63">
        <v>0</v>
      </c>
      <c r="U1708" s="63">
        <v>0</v>
      </c>
      <c r="V1708" s="63">
        <v>0</v>
      </c>
      <c r="W1708" s="63">
        <v>0</v>
      </c>
      <c r="X1708" s="63">
        <v>0</v>
      </c>
      <c r="Y1708" s="63">
        <v>0</v>
      </c>
      <c r="Z1708" s="63">
        <v>0</v>
      </c>
      <c r="AA1708" s="63">
        <v>0</v>
      </c>
      <c r="AB1708" s="63">
        <v>0</v>
      </c>
      <c r="AC1708" s="63">
        <v>0</v>
      </c>
      <c r="AD1708" s="63">
        <v>0</v>
      </c>
      <c r="AE1708" s="63">
        <v>0</v>
      </c>
      <c r="AF1708" s="63">
        <v>0</v>
      </c>
      <c r="AG1708" s="63">
        <v>0</v>
      </c>
      <c r="AH1708" s="63">
        <v>0</v>
      </c>
      <c r="AI1708" s="63">
        <v>0</v>
      </c>
      <c r="AJ1708" s="63">
        <v>0</v>
      </c>
      <c r="AK1708" s="63">
        <v>0</v>
      </c>
      <c r="AL1708" s="63">
        <v>0</v>
      </c>
      <c r="AM1708" s="63">
        <v>0</v>
      </c>
      <c r="AN1708" s="63">
        <v>0</v>
      </c>
      <c r="AO1708" s="63">
        <v>0</v>
      </c>
      <c r="AP1708" s="63">
        <v>0</v>
      </c>
      <c r="AQ1708" s="63">
        <v>0</v>
      </c>
      <c r="AR1708" s="63">
        <v>0</v>
      </c>
      <c r="AS1708" s="63">
        <v>0</v>
      </c>
      <c r="AT1708" s="63">
        <v>0</v>
      </c>
      <c r="AU1708" s="63">
        <v>0</v>
      </c>
      <c r="AV1708" s="63">
        <v>0</v>
      </c>
      <c r="AW1708" s="63">
        <v>0</v>
      </c>
      <c r="AX1708" s="63">
        <v>0</v>
      </c>
      <c r="AY1708" s="63">
        <v>0</v>
      </c>
      <c r="BA1708" s="5">
        <f>IF(Q1708&gt;0,RANK(Q1708,(N1708:P1708,Q1708:AE1708)),0)</f>
        <v>3</v>
      </c>
      <c r="BB1708" s="5">
        <f>IF(R1708&gt;0,RANK(R1708,(N1708:P1708,Q1708:AE1708)),0)</f>
        <v>0</v>
      </c>
      <c r="BC1708" s="5">
        <f>IF(T1708&gt;0,RANK(T1708,(N1708:P1708,Q1708:AE1708)),0)</f>
        <v>0</v>
      </c>
      <c r="BD1708" s="5">
        <f>IF(S1708&gt;0,RANK(S1708,(N1708:P1708,Q1708:AE1708)),0)</f>
        <v>0</v>
      </c>
      <c r="BE1708" s="2">
        <f t="shared" si="697"/>
        <v>2.3323615160349854E-2</v>
      </c>
      <c r="BF1708" s="2">
        <f t="shared" si="698"/>
        <v>0</v>
      </c>
      <c r="BG1708" s="2">
        <f t="shared" si="699"/>
        <v>0</v>
      </c>
      <c r="BH1708" s="2">
        <f t="shared" si="700"/>
        <v>0</v>
      </c>
      <c r="BJ1708" t="s">
        <v>2214</v>
      </c>
      <c r="BK1708" t="s">
        <v>1090</v>
      </c>
      <c r="BL1708">
        <v>1</v>
      </c>
      <c r="BN1708" s="112">
        <v>30</v>
      </c>
      <c r="BO1708" s="114">
        <v>87</v>
      </c>
      <c r="BP1708" s="118">
        <f t="shared" si="702"/>
        <v>30087</v>
      </c>
      <c r="BQ1708" s="118">
        <f t="shared" si="701"/>
        <v>30087</v>
      </c>
      <c r="BR1708" s="5" t="s">
        <v>3151</v>
      </c>
    </row>
    <row r="1709" spans="1:70" ht="15" hidden="1" customHeight="1" outlineLevel="1">
      <c r="A1709" t="s">
        <v>883</v>
      </c>
      <c r="B1709" t="s">
        <v>1090</v>
      </c>
      <c r="C1709" s="1">
        <f t="shared" si="692"/>
        <v>7622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0</v>
      </c>
      <c r="G1709" s="129">
        <f t="shared" si="690"/>
        <v>3840</v>
      </c>
      <c r="H1709" s="134">
        <f t="shared" si="691"/>
        <v>0.50380477564943582</v>
      </c>
      <c r="I1709" s="2"/>
      <c r="J1709" s="2">
        <f t="shared" si="693"/>
        <v>0.23878247179218054</v>
      </c>
      <c r="K1709" s="2">
        <f t="shared" si="694"/>
        <v>0.74258724744161642</v>
      </c>
      <c r="L1709" s="2">
        <f t="shared" si="695"/>
        <v>0</v>
      </c>
      <c r="M1709" s="2">
        <f t="shared" si="696"/>
        <v>1.86302807662031E-2</v>
      </c>
      <c r="N1709" s="63">
        <v>1820</v>
      </c>
      <c r="O1709" s="63">
        <v>5660</v>
      </c>
      <c r="P1709" s="63">
        <v>0</v>
      </c>
      <c r="Q1709" s="63">
        <v>142</v>
      </c>
      <c r="R1709" s="63">
        <v>0</v>
      </c>
      <c r="S1709" s="63">
        <v>0</v>
      </c>
      <c r="T1709" s="63">
        <v>0</v>
      </c>
      <c r="U1709" s="63">
        <v>0</v>
      </c>
      <c r="V1709" s="63">
        <v>0</v>
      </c>
      <c r="W1709" s="63">
        <v>0</v>
      </c>
      <c r="X1709" s="63">
        <v>0</v>
      </c>
      <c r="Y1709" s="63">
        <v>0</v>
      </c>
      <c r="Z1709" s="63">
        <v>0</v>
      </c>
      <c r="AA1709" s="63">
        <v>0</v>
      </c>
      <c r="AB1709" s="63">
        <v>0</v>
      </c>
      <c r="AC1709" s="63">
        <v>0</v>
      </c>
      <c r="AD1709" s="63">
        <v>0</v>
      </c>
      <c r="AE1709" s="63">
        <v>0</v>
      </c>
      <c r="AF1709" s="63">
        <v>0</v>
      </c>
      <c r="AG1709" s="63">
        <v>0</v>
      </c>
      <c r="AH1709" s="63">
        <v>0</v>
      </c>
      <c r="AI1709" s="63">
        <v>0</v>
      </c>
      <c r="AJ1709" s="63">
        <v>0</v>
      </c>
      <c r="AK1709" s="63">
        <v>0</v>
      </c>
      <c r="AL1709" s="63">
        <v>0</v>
      </c>
      <c r="AM1709" s="63">
        <v>0</v>
      </c>
      <c r="AN1709" s="63">
        <v>0</v>
      </c>
      <c r="AO1709" s="63">
        <v>0</v>
      </c>
      <c r="AP1709" s="63">
        <v>0</v>
      </c>
      <c r="AQ1709" s="63">
        <v>0</v>
      </c>
      <c r="AR1709" s="63">
        <v>0</v>
      </c>
      <c r="AS1709" s="63">
        <v>0</v>
      </c>
      <c r="AT1709" s="63">
        <v>0</v>
      </c>
      <c r="AU1709" s="63">
        <v>0</v>
      </c>
      <c r="AV1709" s="63">
        <v>0</v>
      </c>
      <c r="AW1709" s="63">
        <v>0</v>
      </c>
      <c r="AX1709" s="63">
        <v>0</v>
      </c>
      <c r="AY1709" s="63">
        <v>0</v>
      </c>
      <c r="BA1709" s="5">
        <f>IF(Q1709&gt;0,RANK(Q1709,(N1709:P1709,Q1709:AE1709)),0)</f>
        <v>3</v>
      </c>
      <c r="BB1709" s="5">
        <f>IF(R1709&gt;0,RANK(R1709,(N1709:P1709,Q1709:AE1709)),0)</f>
        <v>0</v>
      </c>
      <c r="BC1709" s="5">
        <f>IF(T1709&gt;0,RANK(T1709,(N1709:P1709,Q1709:AE1709)),0)</f>
        <v>0</v>
      </c>
      <c r="BD1709" s="5">
        <f>IF(S1709&gt;0,RANK(S1709,(N1709:P1709,Q1709:AE1709)),0)</f>
        <v>0</v>
      </c>
      <c r="BE1709" s="2">
        <f t="shared" si="697"/>
        <v>1.8630280766203097E-2</v>
      </c>
      <c r="BF1709" s="2">
        <f t="shared" si="698"/>
        <v>0</v>
      </c>
      <c r="BG1709" s="2">
        <f t="shared" si="699"/>
        <v>0</v>
      </c>
      <c r="BH1709" s="2">
        <f t="shared" si="700"/>
        <v>0</v>
      </c>
      <c r="BJ1709" t="s">
        <v>883</v>
      </c>
      <c r="BK1709" t="s">
        <v>1090</v>
      </c>
      <c r="BL1709">
        <v>1</v>
      </c>
      <c r="BN1709" s="112">
        <v>30</v>
      </c>
      <c r="BO1709" s="114">
        <v>89</v>
      </c>
      <c r="BP1709" s="118">
        <f t="shared" si="702"/>
        <v>30089</v>
      </c>
      <c r="BQ1709" s="118">
        <f t="shared" si="701"/>
        <v>30089</v>
      </c>
      <c r="BR1709" s="5" t="s">
        <v>3151</v>
      </c>
    </row>
    <row r="1710" spans="1:70" ht="15" hidden="1" customHeight="1" outlineLevel="1">
      <c r="A1710" t="s">
        <v>303</v>
      </c>
      <c r="B1710" t="s">
        <v>1090</v>
      </c>
      <c r="C1710" s="1">
        <f t="shared" si="692"/>
        <v>2030</v>
      </c>
      <c r="D1710" s="5">
        <f>IF(N1710&gt;0, RANK(N1710,(N1710:P1710,Q1710:AE1710)),0)</f>
        <v>2</v>
      </c>
      <c r="E1710" s="5">
        <f>IF(O1710&gt;0,RANK(O1710,(N1710:P1710,Q1710:AE1710)),0)</f>
        <v>1</v>
      </c>
      <c r="F1710" s="5">
        <f>IF(P1710&gt;0,RANK(P1710,(N1710:P1710,Q1710:AE1710)),0)</f>
        <v>0</v>
      </c>
      <c r="G1710" s="129">
        <f t="shared" si="690"/>
        <v>829</v>
      </c>
      <c r="H1710" s="134">
        <f t="shared" si="691"/>
        <v>0.40837438423645323</v>
      </c>
      <c r="I1710" s="2"/>
      <c r="J1710" s="2">
        <f t="shared" si="693"/>
        <v>0.28275862068965518</v>
      </c>
      <c r="K1710" s="2">
        <f t="shared" si="694"/>
        <v>0.69113300492610841</v>
      </c>
      <c r="L1710" s="2">
        <f t="shared" si="695"/>
        <v>0</v>
      </c>
      <c r="M1710" s="2">
        <f t="shared" si="696"/>
        <v>2.610837438423641E-2</v>
      </c>
      <c r="N1710" s="63">
        <v>574</v>
      </c>
      <c r="O1710" s="63">
        <v>1403</v>
      </c>
      <c r="P1710" s="63">
        <v>0</v>
      </c>
      <c r="Q1710" s="63">
        <v>53</v>
      </c>
      <c r="R1710" s="63">
        <v>0</v>
      </c>
      <c r="S1710" s="63">
        <v>0</v>
      </c>
      <c r="T1710" s="63">
        <v>0</v>
      </c>
      <c r="U1710" s="63">
        <v>0</v>
      </c>
      <c r="V1710" s="63">
        <v>0</v>
      </c>
      <c r="W1710" s="63">
        <v>0</v>
      </c>
      <c r="X1710" s="63">
        <v>0</v>
      </c>
      <c r="Y1710" s="63">
        <v>0</v>
      </c>
      <c r="Z1710" s="63">
        <v>0</v>
      </c>
      <c r="AA1710" s="63">
        <v>0</v>
      </c>
      <c r="AB1710" s="63">
        <v>0</v>
      </c>
      <c r="AC1710" s="63">
        <v>0</v>
      </c>
      <c r="AD1710" s="63">
        <v>0</v>
      </c>
      <c r="AE1710" s="63">
        <v>0</v>
      </c>
      <c r="AF1710" s="63">
        <v>0</v>
      </c>
      <c r="AG1710" s="63">
        <v>0</v>
      </c>
      <c r="AH1710" s="63">
        <v>0</v>
      </c>
      <c r="AI1710" s="63">
        <v>0</v>
      </c>
      <c r="AJ1710" s="63">
        <v>0</v>
      </c>
      <c r="AK1710" s="63">
        <v>0</v>
      </c>
      <c r="AL1710" s="63">
        <v>0</v>
      </c>
      <c r="AM1710" s="63">
        <v>0</v>
      </c>
      <c r="AN1710" s="63">
        <v>0</v>
      </c>
      <c r="AO1710" s="63">
        <v>0</v>
      </c>
      <c r="AP1710" s="63">
        <v>0</v>
      </c>
      <c r="AQ1710" s="63">
        <v>0</v>
      </c>
      <c r="AR1710" s="63">
        <v>0</v>
      </c>
      <c r="AS1710" s="63">
        <v>0</v>
      </c>
      <c r="AT1710" s="63">
        <v>0</v>
      </c>
      <c r="AU1710" s="63">
        <v>0</v>
      </c>
      <c r="AV1710" s="63">
        <v>0</v>
      </c>
      <c r="AW1710" s="63">
        <v>0</v>
      </c>
      <c r="AX1710" s="63">
        <v>0</v>
      </c>
      <c r="AY1710" s="63">
        <v>0</v>
      </c>
      <c r="BA1710" s="5">
        <f>IF(Q1710&gt;0,RANK(Q1710,(N1710:P1710,Q1710:AE1710)),0)</f>
        <v>3</v>
      </c>
      <c r="BB1710" s="5">
        <f>IF(R1710&gt;0,RANK(R1710,(N1710:P1710,Q1710:AE1710)),0)</f>
        <v>0</v>
      </c>
      <c r="BC1710" s="5">
        <f>IF(T1710&gt;0,RANK(T1710,(N1710:P1710,Q1710:AE1710)),0)</f>
        <v>0</v>
      </c>
      <c r="BD1710" s="5">
        <f>IF(S1710&gt;0,RANK(S1710,(N1710:P1710,Q1710:AE1710)),0)</f>
        <v>0</v>
      </c>
      <c r="BE1710" s="2">
        <f t="shared" si="697"/>
        <v>2.6108374384236452E-2</v>
      </c>
      <c r="BF1710" s="2">
        <f t="shared" si="698"/>
        <v>0</v>
      </c>
      <c r="BG1710" s="2">
        <f t="shared" si="699"/>
        <v>0</v>
      </c>
      <c r="BH1710" s="2">
        <f t="shared" si="700"/>
        <v>0</v>
      </c>
      <c r="BJ1710" t="s">
        <v>303</v>
      </c>
      <c r="BK1710" t="s">
        <v>1090</v>
      </c>
      <c r="BL1710">
        <v>1</v>
      </c>
      <c r="BN1710" s="112">
        <v>30</v>
      </c>
      <c r="BO1710" s="114">
        <v>91</v>
      </c>
      <c r="BP1710" s="118">
        <f t="shared" si="702"/>
        <v>30091</v>
      </c>
      <c r="BQ1710" s="118">
        <f t="shared" si="701"/>
        <v>30091</v>
      </c>
      <c r="BR1710" s="5" t="s">
        <v>3151</v>
      </c>
    </row>
    <row r="1711" spans="1:70" ht="15" hidden="1" customHeight="1" outlineLevel="1">
      <c r="A1711" t="s">
        <v>1498</v>
      </c>
      <c r="B1711" t="s">
        <v>1090</v>
      </c>
      <c r="C1711" s="1">
        <f t="shared" si="692"/>
        <v>18658</v>
      </c>
      <c r="D1711" s="5">
        <f>IF(N1711&gt;0, RANK(N1711,(N1711:P1711,Q1711:AE1711)),0)</f>
        <v>1</v>
      </c>
      <c r="E1711" s="5">
        <f>IF(O1711&gt;0,RANK(O1711,(N1711:P1711,Q1711:AE1711)),0)</f>
        <v>2</v>
      </c>
      <c r="F1711" s="5">
        <f>IF(P1711&gt;0,RANK(P1711,(N1711:P1711,Q1711:AE1711)),0)</f>
        <v>0</v>
      </c>
      <c r="G1711" s="129">
        <f t="shared" si="690"/>
        <v>2647</v>
      </c>
      <c r="H1711" s="134">
        <f t="shared" si="691"/>
        <v>0.14186943938257049</v>
      </c>
      <c r="I1711" s="2"/>
      <c r="J1711" s="2">
        <f t="shared" si="693"/>
        <v>0.55697288026583769</v>
      </c>
      <c r="K1711" s="2">
        <f t="shared" si="694"/>
        <v>0.41510344088326723</v>
      </c>
      <c r="L1711" s="2">
        <f t="shared" si="695"/>
        <v>0</v>
      </c>
      <c r="M1711" s="2">
        <f t="shared" si="696"/>
        <v>2.7923678850895084E-2</v>
      </c>
      <c r="N1711" s="63">
        <v>10392</v>
      </c>
      <c r="O1711" s="63">
        <v>7745</v>
      </c>
      <c r="P1711" s="63">
        <v>0</v>
      </c>
      <c r="Q1711" s="63">
        <v>521</v>
      </c>
      <c r="R1711" s="63">
        <v>0</v>
      </c>
      <c r="S1711" s="63">
        <v>0</v>
      </c>
      <c r="T1711" s="63">
        <v>0</v>
      </c>
      <c r="U1711" s="63">
        <v>0</v>
      </c>
      <c r="V1711" s="63">
        <v>0</v>
      </c>
      <c r="W1711" s="63">
        <v>0</v>
      </c>
      <c r="X1711" s="63">
        <v>0</v>
      </c>
      <c r="Y1711" s="63">
        <v>0</v>
      </c>
      <c r="Z1711" s="63">
        <v>0</v>
      </c>
      <c r="AA1711" s="63">
        <v>0</v>
      </c>
      <c r="AB1711" s="63">
        <v>0</v>
      </c>
      <c r="AC1711" s="63">
        <v>0</v>
      </c>
      <c r="AD1711" s="63">
        <v>0</v>
      </c>
      <c r="AE1711" s="63">
        <v>0</v>
      </c>
      <c r="AF1711" s="63">
        <v>0</v>
      </c>
      <c r="AG1711" s="63">
        <v>0</v>
      </c>
      <c r="AH1711" s="63">
        <v>0</v>
      </c>
      <c r="AI1711" s="63">
        <v>0</v>
      </c>
      <c r="AJ1711" s="63">
        <v>0</v>
      </c>
      <c r="AK1711" s="63">
        <v>0</v>
      </c>
      <c r="AL1711" s="63">
        <v>0</v>
      </c>
      <c r="AM1711" s="63">
        <v>0</v>
      </c>
      <c r="AN1711" s="63">
        <v>0</v>
      </c>
      <c r="AO1711" s="63">
        <v>0</v>
      </c>
      <c r="AP1711" s="63">
        <v>0</v>
      </c>
      <c r="AQ1711" s="63">
        <v>0</v>
      </c>
      <c r="AR1711" s="63">
        <v>0</v>
      </c>
      <c r="AS1711" s="63">
        <v>0</v>
      </c>
      <c r="AT1711" s="63">
        <v>0</v>
      </c>
      <c r="AU1711" s="63">
        <v>0</v>
      </c>
      <c r="AV1711" s="63">
        <v>0</v>
      </c>
      <c r="AW1711" s="63">
        <v>0</v>
      </c>
      <c r="AX1711" s="63">
        <v>0</v>
      </c>
      <c r="AY1711" s="63">
        <v>0</v>
      </c>
      <c r="BA1711" s="5">
        <f>IF(Q1711&gt;0,RANK(Q1711,(N1711:P1711,Q1711:AE1711)),0)</f>
        <v>3</v>
      </c>
      <c r="BB1711" s="5">
        <f>IF(R1711&gt;0,RANK(R1711,(N1711:P1711,Q1711:AE1711)),0)</f>
        <v>0</v>
      </c>
      <c r="BC1711" s="5">
        <f>IF(T1711&gt;0,RANK(T1711,(N1711:P1711,Q1711:AE1711)),0)</f>
        <v>0</v>
      </c>
      <c r="BD1711" s="5">
        <f>IF(S1711&gt;0,RANK(S1711,(N1711:P1711,Q1711:AE1711)),0)</f>
        <v>0</v>
      </c>
      <c r="BE1711" s="2">
        <f t="shared" si="697"/>
        <v>2.792367885089506E-2</v>
      </c>
      <c r="BF1711" s="2">
        <f t="shared" si="698"/>
        <v>0</v>
      </c>
      <c r="BG1711" s="2">
        <f t="shared" si="699"/>
        <v>0</v>
      </c>
      <c r="BH1711" s="2">
        <f t="shared" si="700"/>
        <v>0</v>
      </c>
      <c r="BJ1711" t="s">
        <v>1498</v>
      </c>
      <c r="BK1711" t="s">
        <v>1090</v>
      </c>
      <c r="BL1711">
        <v>1</v>
      </c>
      <c r="BN1711" s="112">
        <v>30</v>
      </c>
      <c r="BO1711" s="114">
        <v>93</v>
      </c>
      <c r="BP1711" s="118">
        <f t="shared" si="702"/>
        <v>30093</v>
      </c>
      <c r="BQ1711" s="118">
        <f t="shared" si="701"/>
        <v>30093</v>
      </c>
      <c r="BR1711" s="5" t="s">
        <v>3151</v>
      </c>
    </row>
    <row r="1712" spans="1:70" ht="15" hidden="1" customHeight="1" outlineLevel="1">
      <c r="A1712" t="s">
        <v>1089</v>
      </c>
      <c r="B1712" t="s">
        <v>1090</v>
      </c>
      <c r="C1712" s="1">
        <f t="shared" si="692"/>
        <v>5724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0</v>
      </c>
      <c r="G1712" s="129">
        <f t="shared" si="690"/>
        <v>3306</v>
      </c>
      <c r="H1712" s="134">
        <f t="shared" si="691"/>
        <v>0.57756813417190778</v>
      </c>
      <c r="I1712" s="2"/>
      <c r="J1712" s="2">
        <f t="shared" si="693"/>
        <v>0.20195667365478687</v>
      </c>
      <c r="K1712" s="2">
        <f t="shared" si="694"/>
        <v>0.77952480782669464</v>
      </c>
      <c r="L1712" s="2">
        <f t="shared" si="695"/>
        <v>0</v>
      </c>
      <c r="M1712" s="2">
        <f t="shared" si="696"/>
        <v>1.851851851851849E-2</v>
      </c>
      <c r="N1712" s="63">
        <v>1156</v>
      </c>
      <c r="O1712" s="63">
        <v>4462</v>
      </c>
      <c r="P1712" s="63">
        <v>0</v>
      </c>
      <c r="Q1712" s="63">
        <v>106</v>
      </c>
      <c r="R1712" s="63">
        <v>0</v>
      </c>
      <c r="S1712" s="63">
        <v>0</v>
      </c>
      <c r="T1712" s="63">
        <v>0</v>
      </c>
      <c r="U1712" s="63">
        <v>0</v>
      </c>
      <c r="V1712" s="63">
        <v>0</v>
      </c>
      <c r="W1712" s="63">
        <v>0</v>
      </c>
      <c r="X1712" s="63">
        <v>0</v>
      </c>
      <c r="Y1712" s="63">
        <v>0</v>
      </c>
      <c r="Z1712" s="63">
        <v>0</v>
      </c>
      <c r="AA1712" s="63">
        <v>0</v>
      </c>
      <c r="AB1712" s="63">
        <v>0</v>
      </c>
      <c r="AC1712" s="63">
        <v>0</v>
      </c>
      <c r="AD1712" s="63">
        <v>0</v>
      </c>
      <c r="AE1712" s="63">
        <v>0</v>
      </c>
      <c r="AF1712" s="63">
        <v>0</v>
      </c>
      <c r="AG1712" s="63">
        <v>0</v>
      </c>
      <c r="AH1712" s="63">
        <v>0</v>
      </c>
      <c r="AI1712" s="63">
        <v>0</v>
      </c>
      <c r="AJ1712" s="63">
        <v>0</v>
      </c>
      <c r="AK1712" s="63">
        <v>0</v>
      </c>
      <c r="AL1712" s="63">
        <v>0</v>
      </c>
      <c r="AM1712" s="63">
        <v>0</v>
      </c>
      <c r="AN1712" s="63">
        <v>0</v>
      </c>
      <c r="AO1712" s="63">
        <v>0</v>
      </c>
      <c r="AP1712" s="63">
        <v>0</v>
      </c>
      <c r="AQ1712" s="63">
        <v>0</v>
      </c>
      <c r="AR1712" s="63">
        <v>0</v>
      </c>
      <c r="AS1712" s="63">
        <v>0</v>
      </c>
      <c r="AT1712" s="63">
        <v>0</v>
      </c>
      <c r="AU1712" s="63">
        <v>0</v>
      </c>
      <c r="AV1712" s="63">
        <v>0</v>
      </c>
      <c r="AW1712" s="63">
        <v>0</v>
      </c>
      <c r="AX1712" s="63">
        <v>0</v>
      </c>
      <c r="AY1712" s="63">
        <v>0</v>
      </c>
      <c r="BA1712" s="5">
        <f>IF(Q1712&gt;0,RANK(Q1712,(N1712:P1712,Q1712:AE1712)),0)</f>
        <v>3</v>
      </c>
      <c r="BB1712" s="5">
        <f>IF(R1712&gt;0,RANK(R1712,(N1712:P1712,Q1712:AE1712)),0)</f>
        <v>0</v>
      </c>
      <c r="BC1712" s="5">
        <f>IF(T1712&gt;0,RANK(T1712,(N1712:P1712,Q1712:AE1712)),0)</f>
        <v>0</v>
      </c>
      <c r="BD1712" s="5">
        <f>IF(S1712&gt;0,RANK(S1712,(N1712:P1712,Q1712:AE1712)),0)</f>
        <v>0</v>
      </c>
      <c r="BE1712" s="2">
        <f t="shared" si="697"/>
        <v>1.8518518518518517E-2</v>
      </c>
      <c r="BF1712" s="2">
        <f t="shared" si="698"/>
        <v>0</v>
      </c>
      <c r="BG1712" s="2">
        <f t="shared" si="699"/>
        <v>0</v>
      </c>
      <c r="BH1712" s="2">
        <f t="shared" si="700"/>
        <v>0</v>
      </c>
      <c r="BJ1712" t="s">
        <v>1089</v>
      </c>
      <c r="BK1712" t="s">
        <v>1090</v>
      </c>
      <c r="BL1712">
        <v>1</v>
      </c>
      <c r="BN1712" s="112">
        <v>30</v>
      </c>
      <c r="BO1712" s="114">
        <v>95</v>
      </c>
      <c r="BP1712" s="118">
        <f t="shared" si="702"/>
        <v>30095</v>
      </c>
      <c r="BQ1712" s="118">
        <f t="shared" si="701"/>
        <v>30095</v>
      </c>
      <c r="BR1712" s="5" t="s">
        <v>3151</v>
      </c>
    </row>
    <row r="1713" spans="1:90" ht="15" hidden="1" customHeight="1" outlineLevel="1">
      <c r="A1713" t="s">
        <v>1330</v>
      </c>
      <c r="B1713" t="s">
        <v>1090</v>
      </c>
      <c r="C1713" s="1">
        <f t="shared" si="692"/>
        <v>2446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0</v>
      </c>
      <c r="G1713" s="129">
        <f t="shared" si="690"/>
        <v>1291</v>
      </c>
      <c r="H1713" s="134">
        <f t="shared" si="691"/>
        <v>0.52780049059689294</v>
      </c>
      <c r="I1713" s="2"/>
      <c r="J1713" s="2">
        <f t="shared" si="693"/>
        <v>0.22444807849550286</v>
      </c>
      <c r="K1713" s="2">
        <f t="shared" si="694"/>
        <v>0.75224856909239579</v>
      </c>
      <c r="L1713" s="2">
        <f t="shared" si="695"/>
        <v>0</v>
      </c>
      <c r="M1713" s="2">
        <f t="shared" si="696"/>
        <v>2.3303352412101352E-2</v>
      </c>
      <c r="N1713" s="63">
        <v>549</v>
      </c>
      <c r="O1713" s="63">
        <v>1840</v>
      </c>
      <c r="P1713" s="63">
        <v>0</v>
      </c>
      <c r="Q1713" s="63">
        <v>57</v>
      </c>
      <c r="R1713" s="63">
        <v>0</v>
      </c>
      <c r="S1713" s="63">
        <v>0</v>
      </c>
      <c r="T1713" s="63">
        <v>0</v>
      </c>
      <c r="U1713" s="63">
        <v>0</v>
      </c>
      <c r="V1713" s="63">
        <v>0</v>
      </c>
      <c r="W1713" s="63">
        <v>0</v>
      </c>
      <c r="X1713" s="63">
        <v>0</v>
      </c>
      <c r="Y1713" s="63">
        <v>0</v>
      </c>
      <c r="Z1713" s="63">
        <v>0</v>
      </c>
      <c r="AA1713" s="63">
        <v>0</v>
      </c>
      <c r="AB1713" s="63">
        <v>0</v>
      </c>
      <c r="AC1713" s="63">
        <v>0</v>
      </c>
      <c r="AD1713" s="63">
        <v>0</v>
      </c>
      <c r="AE1713" s="63">
        <v>0</v>
      </c>
      <c r="AF1713" s="63">
        <v>0</v>
      </c>
      <c r="AG1713" s="63">
        <v>0</v>
      </c>
      <c r="AH1713" s="63">
        <v>0</v>
      </c>
      <c r="AI1713" s="63">
        <v>0</v>
      </c>
      <c r="AJ1713" s="63">
        <v>0</v>
      </c>
      <c r="AK1713" s="63">
        <v>0</v>
      </c>
      <c r="AL1713" s="63">
        <v>0</v>
      </c>
      <c r="AM1713" s="63">
        <v>0</v>
      </c>
      <c r="AN1713" s="63">
        <v>0</v>
      </c>
      <c r="AO1713" s="63">
        <v>0</v>
      </c>
      <c r="AP1713" s="63">
        <v>0</v>
      </c>
      <c r="AQ1713" s="63">
        <v>0</v>
      </c>
      <c r="AR1713" s="63">
        <v>0</v>
      </c>
      <c r="AS1713" s="63">
        <v>0</v>
      </c>
      <c r="AT1713" s="63">
        <v>0</v>
      </c>
      <c r="AU1713" s="63">
        <v>0</v>
      </c>
      <c r="AV1713" s="63">
        <v>0</v>
      </c>
      <c r="AW1713" s="63">
        <v>0</v>
      </c>
      <c r="AX1713" s="63">
        <v>0</v>
      </c>
      <c r="AY1713" s="63">
        <v>0</v>
      </c>
      <c r="BA1713" s="5">
        <f>IF(Q1713&gt;0,RANK(Q1713,(N1713:P1713,Q1713:AE1713)),0)</f>
        <v>3</v>
      </c>
      <c r="BB1713" s="5">
        <f>IF(R1713&gt;0,RANK(R1713,(N1713:P1713,Q1713:AE1713)),0)</f>
        <v>0</v>
      </c>
      <c r="BC1713" s="5">
        <f>IF(T1713&gt;0,RANK(T1713,(N1713:P1713,Q1713:AE1713)),0)</f>
        <v>0</v>
      </c>
      <c r="BD1713" s="5">
        <f>IF(S1713&gt;0,RANK(S1713,(N1713:P1713,Q1713:AE1713)),0)</f>
        <v>0</v>
      </c>
      <c r="BE1713" s="2">
        <f t="shared" si="697"/>
        <v>2.3303352412101391E-2</v>
      </c>
      <c r="BF1713" s="2">
        <f t="shared" si="698"/>
        <v>0</v>
      </c>
      <c r="BG1713" s="2">
        <f t="shared" si="699"/>
        <v>0</v>
      </c>
      <c r="BH1713" s="2">
        <f t="shared" si="700"/>
        <v>0</v>
      </c>
      <c r="BJ1713" t="s">
        <v>1330</v>
      </c>
      <c r="BK1713" t="s">
        <v>1090</v>
      </c>
      <c r="BL1713">
        <v>1</v>
      </c>
      <c r="BN1713" s="112">
        <v>30</v>
      </c>
      <c r="BO1713" s="114">
        <v>97</v>
      </c>
      <c r="BP1713" s="118">
        <f t="shared" si="702"/>
        <v>30097</v>
      </c>
      <c r="BQ1713" s="118">
        <f t="shared" si="701"/>
        <v>30097</v>
      </c>
      <c r="BR1713" s="5" t="s">
        <v>3151</v>
      </c>
    </row>
    <row r="1714" spans="1:90" ht="15" hidden="1" customHeight="1" outlineLevel="1">
      <c r="A1714" t="s">
        <v>2557</v>
      </c>
      <c r="B1714" t="s">
        <v>1090</v>
      </c>
      <c r="C1714" s="1">
        <f t="shared" si="692"/>
        <v>3679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0</v>
      </c>
      <c r="G1714" s="129">
        <f t="shared" si="690"/>
        <v>1601</v>
      </c>
      <c r="H1714" s="134">
        <f t="shared" si="691"/>
        <v>0.43517260125033974</v>
      </c>
      <c r="I1714" s="2"/>
      <c r="J1714" s="2">
        <f t="shared" si="693"/>
        <v>0.27371568360967652</v>
      </c>
      <c r="K1714" s="2">
        <f t="shared" si="694"/>
        <v>0.70888828486001632</v>
      </c>
      <c r="L1714" s="2">
        <f t="shared" si="695"/>
        <v>0</v>
      </c>
      <c r="M1714" s="2">
        <f t="shared" si="696"/>
        <v>1.739603153030711E-2</v>
      </c>
      <c r="N1714" s="63">
        <v>1007</v>
      </c>
      <c r="O1714" s="63">
        <v>2608</v>
      </c>
      <c r="P1714" s="63">
        <v>0</v>
      </c>
      <c r="Q1714" s="63">
        <v>64</v>
      </c>
      <c r="R1714" s="63">
        <v>0</v>
      </c>
      <c r="S1714" s="63">
        <v>0</v>
      </c>
      <c r="T1714" s="63">
        <v>0</v>
      </c>
      <c r="U1714" s="63">
        <v>0</v>
      </c>
      <c r="V1714" s="63">
        <v>0</v>
      </c>
      <c r="W1714" s="63">
        <v>0</v>
      </c>
      <c r="X1714" s="63">
        <v>0</v>
      </c>
      <c r="Y1714" s="63">
        <v>0</v>
      </c>
      <c r="Z1714" s="63">
        <v>0</v>
      </c>
      <c r="AA1714" s="63">
        <v>0</v>
      </c>
      <c r="AB1714" s="63">
        <v>0</v>
      </c>
      <c r="AC1714" s="63">
        <v>0</v>
      </c>
      <c r="AD1714" s="63">
        <v>0</v>
      </c>
      <c r="AE1714" s="63">
        <v>0</v>
      </c>
      <c r="AF1714" s="63">
        <v>0</v>
      </c>
      <c r="AG1714" s="63">
        <v>0</v>
      </c>
      <c r="AH1714" s="63">
        <v>0</v>
      </c>
      <c r="AI1714" s="63">
        <v>0</v>
      </c>
      <c r="AJ1714" s="63">
        <v>0</v>
      </c>
      <c r="AK1714" s="63">
        <v>0</v>
      </c>
      <c r="AL1714" s="63">
        <v>0</v>
      </c>
      <c r="AM1714" s="63">
        <v>0</v>
      </c>
      <c r="AN1714" s="63">
        <v>0</v>
      </c>
      <c r="AO1714" s="63">
        <v>0</v>
      </c>
      <c r="AP1714" s="63">
        <v>0</v>
      </c>
      <c r="AQ1714" s="63">
        <v>0</v>
      </c>
      <c r="AR1714" s="63">
        <v>0</v>
      </c>
      <c r="AS1714" s="63">
        <v>0</v>
      </c>
      <c r="AT1714" s="63">
        <v>0</v>
      </c>
      <c r="AU1714" s="63">
        <v>0</v>
      </c>
      <c r="AV1714" s="63">
        <v>0</v>
      </c>
      <c r="AW1714" s="63">
        <v>0</v>
      </c>
      <c r="AX1714" s="63">
        <v>0</v>
      </c>
      <c r="AY1714" s="63">
        <v>0</v>
      </c>
      <c r="BA1714" s="5">
        <f>IF(Q1714&gt;0,RANK(Q1714,(N1714:P1714,Q1714:AE1714)),0)</f>
        <v>3</v>
      </c>
      <c r="BB1714" s="5">
        <f>IF(R1714&gt;0,RANK(R1714,(N1714:P1714,Q1714:AE1714)),0)</f>
        <v>0</v>
      </c>
      <c r="BC1714" s="5">
        <f>IF(T1714&gt;0,RANK(T1714,(N1714:P1714,Q1714:AE1714)),0)</f>
        <v>0</v>
      </c>
      <c r="BD1714" s="5">
        <f>IF(S1714&gt;0,RANK(S1714,(N1714:P1714,Q1714:AE1714)),0)</f>
        <v>0</v>
      </c>
      <c r="BE1714" s="2">
        <f t="shared" si="697"/>
        <v>1.7396031530307148E-2</v>
      </c>
      <c r="BF1714" s="2">
        <f t="shared" si="698"/>
        <v>0</v>
      </c>
      <c r="BG1714" s="2">
        <f t="shared" si="699"/>
        <v>0</v>
      </c>
      <c r="BH1714" s="2">
        <f t="shared" si="700"/>
        <v>0</v>
      </c>
      <c r="BJ1714" t="s">
        <v>2557</v>
      </c>
      <c r="BK1714" t="s">
        <v>1090</v>
      </c>
      <c r="BL1714">
        <v>1</v>
      </c>
      <c r="BN1714" s="112">
        <v>30</v>
      </c>
      <c r="BO1714" s="114">
        <v>99</v>
      </c>
      <c r="BP1714" s="118">
        <f t="shared" si="702"/>
        <v>30099</v>
      </c>
      <c r="BQ1714" s="118">
        <f t="shared" si="701"/>
        <v>30099</v>
      </c>
      <c r="BR1714" s="5" t="s">
        <v>3151</v>
      </c>
    </row>
    <row r="1715" spans="1:90" ht="15" hidden="1" customHeight="1" outlineLevel="1">
      <c r="A1715" t="s">
        <v>778</v>
      </c>
      <c r="B1715" t="s">
        <v>1090</v>
      </c>
      <c r="C1715" s="1">
        <f t="shared" si="692"/>
        <v>2119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0</v>
      </c>
      <c r="G1715" s="129">
        <f t="shared" si="690"/>
        <v>1129</v>
      </c>
      <c r="H1715" s="134">
        <f t="shared" si="691"/>
        <v>0.53279848985370459</v>
      </c>
      <c r="I1715" s="2"/>
      <c r="J1715" s="2">
        <f t="shared" si="693"/>
        <v>0.22038697498820198</v>
      </c>
      <c r="K1715" s="2">
        <f t="shared" si="694"/>
        <v>0.75318546484190652</v>
      </c>
      <c r="L1715" s="2">
        <f t="shared" si="695"/>
        <v>0</v>
      </c>
      <c r="M1715" s="2">
        <f t="shared" si="696"/>
        <v>2.6427560169891562E-2</v>
      </c>
      <c r="N1715" s="63">
        <v>467</v>
      </c>
      <c r="O1715" s="63">
        <v>1596</v>
      </c>
      <c r="P1715" s="63">
        <v>0</v>
      </c>
      <c r="Q1715" s="63">
        <v>56</v>
      </c>
      <c r="R1715" s="63">
        <v>0</v>
      </c>
      <c r="S1715" s="63">
        <v>0</v>
      </c>
      <c r="T1715" s="63">
        <v>0</v>
      </c>
      <c r="U1715" s="63">
        <v>0</v>
      </c>
      <c r="V1715" s="63">
        <v>0</v>
      </c>
      <c r="W1715" s="63">
        <v>0</v>
      </c>
      <c r="X1715" s="63">
        <v>0</v>
      </c>
      <c r="Y1715" s="63">
        <v>0</v>
      </c>
      <c r="Z1715" s="63">
        <v>0</v>
      </c>
      <c r="AA1715" s="63">
        <v>0</v>
      </c>
      <c r="AB1715" s="63">
        <v>0</v>
      </c>
      <c r="AC1715" s="63">
        <v>0</v>
      </c>
      <c r="AD1715" s="63">
        <v>0</v>
      </c>
      <c r="AE1715" s="63">
        <v>0</v>
      </c>
      <c r="AF1715" s="63">
        <v>0</v>
      </c>
      <c r="AG1715" s="63">
        <v>0</v>
      </c>
      <c r="AH1715" s="63">
        <v>0</v>
      </c>
      <c r="AI1715" s="63">
        <v>0</v>
      </c>
      <c r="AJ1715" s="63">
        <v>0</v>
      </c>
      <c r="AK1715" s="63">
        <v>0</v>
      </c>
      <c r="AL1715" s="63">
        <v>0</v>
      </c>
      <c r="AM1715" s="63">
        <v>0</v>
      </c>
      <c r="AN1715" s="63">
        <v>0</v>
      </c>
      <c r="AO1715" s="63">
        <v>0</v>
      </c>
      <c r="AP1715" s="63">
        <v>0</v>
      </c>
      <c r="AQ1715" s="63">
        <v>0</v>
      </c>
      <c r="AR1715" s="63">
        <v>0</v>
      </c>
      <c r="AS1715" s="63">
        <v>0</v>
      </c>
      <c r="AT1715" s="63">
        <v>0</v>
      </c>
      <c r="AU1715" s="63">
        <v>0</v>
      </c>
      <c r="AV1715" s="63">
        <v>0</v>
      </c>
      <c r="AW1715" s="63">
        <v>0</v>
      </c>
      <c r="AX1715" s="63">
        <v>0</v>
      </c>
      <c r="AY1715" s="63">
        <v>0</v>
      </c>
      <c r="BA1715" s="5">
        <f>IF(Q1715&gt;0,RANK(Q1715,(N1715:P1715,Q1715:AE1715)),0)</f>
        <v>3</v>
      </c>
      <c r="BB1715" s="5">
        <f>IF(R1715&gt;0,RANK(R1715,(N1715:P1715,Q1715:AE1715)),0)</f>
        <v>0</v>
      </c>
      <c r="BC1715" s="5">
        <f>IF(T1715&gt;0,RANK(T1715,(N1715:P1715,Q1715:AE1715)),0)</f>
        <v>0</v>
      </c>
      <c r="BD1715" s="5">
        <f>IF(S1715&gt;0,RANK(S1715,(N1715:P1715,Q1715:AE1715)),0)</f>
        <v>0</v>
      </c>
      <c r="BE1715" s="2">
        <f t="shared" si="697"/>
        <v>2.6427560169891458E-2</v>
      </c>
      <c r="BF1715" s="2">
        <f t="shared" si="698"/>
        <v>0</v>
      </c>
      <c r="BG1715" s="2">
        <f t="shared" si="699"/>
        <v>0</v>
      </c>
      <c r="BH1715" s="2">
        <f t="shared" si="700"/>
        <v>0</v>
      </c>
      <c r="BJ1715" t="s">
        <v>778</v>
      </c>
      <c r="BK1715" t="s">
        <v>1090</v>
      </c>
      <c r="BL1715">
        <v>1</v>
      </c>
      <c r="BN1715" s="112">
        <v>30</v>
      </c>
      <c r="BO1715" s="114">
        <v>101</v>
      </c>
      <c r="BP1715" s="118">
        <f t="shared" si="702"/>
        <v>30101</v>
      </c>
      <c r="BQ1715" s="118">
        <f t="shared" si="701"/>
        <v>30101</v>
      </c>
      <c r="BR1715" s="5" t="s">
        <v>3151</v>
      </c>
    </row>
    <row r="1716" spans="1:90" ht="15" hidden="1" customHeight="1" outlineLevel="1">
      <c r="A1716" t="s">
        <v>2203</v>
      </c>
      <c r="B1716" t="s">
        <v>1090</v>
      </c>
      <c r="C1716" s="1">
        <f t="shared" si="692"/>
        <v>460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29">
        <f t="shared" si="690"/>
        <v>295</v>
      </c>
      <c r="H1716" s="134">
        <f t="shared" si="691"/>
        <v>0.64130434782608692</v>
      </c>
      <c r="I1716" s="2"/>
      <c r="J1716" s="2">
        <f t="shared" si="693"/>
        <v>0.16956521739130434</v>
      </c>
      <c r="K1716" s="2">
        <f t="shared" si="694"/>
        <v>0.81086956521739129</v>
      </c>
      <c r="L1716" s="2">
        <f t="shared" si="695"/>
        <v>0</v>
      </c>
      <c r="M1716" s="2">
        <f t="shared" si="696"/>
        <v>1.9565217391304346E-2</v>
      </c>
      <c r="N1716" s="63">
        <v>78</v>
      </c>
      <c r="O1716" s="63">
        <v>373</v>
      </c>
      <c r="P1716" s="63">
        <v>0</v>
      </c>
      <c r="Q1716" s="63">
        <v>9</v>
      </c>
      <c r="R1716" s="63">
        <v>0</v>
      </c>
      <c r="S1716" s="63">
        <v>0</v>
      </c>
      <c r="T1716" s="63">
        <v>0</v>
      </c>
      <c r="U1716" s="63">
        <v>0</v>
      </c>
      <c r="V1716" s="63">
        <v>0</v>
      </c>
      <c r="W1716" s="63">
        <v>0</v>
      </c>
      <c r="X1716" s="63">
        <v>0</v>
      </c>
      <c r="Y1716" s="63">
        <v>0</v>
      </c>
      <c r="Z1716" s="63">
        <v>0</v>
      </c>
      <c r="AA1716" s="63">
        <v>0</v>
      </c>
      <c r="AB1716" s="63">
        <v>0</v>
      </c>
      <c r="AC1716" s="63">
        <v>0</v>
      </c>
      <c r="AD1716" s="63">
        <v>0</v>
      </c>
      <c r="AE1716" s="63">
        <v>0</v>
      </c>
      <c r="AF1716" s="63">
        <v>0</v>
      </c>
      <c r="AG1716" s="63">
        <v>0</v>
      </c>
      <c r="AH1716" s="63">
        <v>0</v>
      </c>
      <c r="AI1716" s="63">
        <v>0</v>
      </c>
      <c r="AJ1716" s="63">
        <v>0</v>
      </c>
      <c r="AK1716" s="63">
        <v>0</v>
      </c>
      <c r="AL1716" s="63">
        <v>0</v>
      </c>
      <c r="AM1716" s="63">
        <v>0</v>
      </c>
      <c r="AN1716" s="63">
        <v>0</v>
      </c>
      <c r="AO1716" s="63">
        <v>0</v>
      </c>
      <c r="AP1716" s="63">
        <v>0</v>
      </c>
      <c r="AQ1716" s="63">
        <v>0</v>
      </c>
      <c r="AR1716" s="63">
        <v>0</v>
      </c>
      <c r="AS1716" s="63">
        <v>0</v>
      </c>
      <c r="AT1716" s="63">
        <v>0</v>
      </c>
      <c r="AU1716" s="63">
        <v>0</v>
      </c>
      <c r="AV1716" s="63">
        <v>0</v>
      </c>
      <c r="AW1716" s="63">
        <v>0</v>
      </c>
      <c r="AX1716" s="63">
        <v>0</v>
      </c>
      <c r="AY1716" s="63">
        <v>0</v>
      </c>
      <c r="BA1716" s="5">
        <f>IF(Q1716&gt;0,RANK(Q1716,(N1716:P1716,Q1716:AE1716)),0)</f>
        <v>3</v>
      </c>
      <c r="BB1716" s="5">
        <f>IF(R1716&gt;0,RANK(R1716,(N1716:P1716,Q1716:AE1716)),0)</f>
        <v>0</v>
      </c>
      <c r="BC1716" s="5">
        <f>IF(T1716&gt;0,RANK(T1716,(N1716:P1716,Q1716:AE1716)),0)</f>
        <v>0</v>
      </c>
      <c r="BD1716" s="5">
        <f>IF(S1716&gt;0,RANK(S1716,(N1716:P1716,Q1716:AE1716)),0)</f>
        <v>0</v>
      </c>
      <c r="BE1716" s="2">
        <f t="shared" si="697"/>
        <v>1.9565217391304349E-2</v>
      </c>
      <c r="BF1716" s="2">
        <f t="shared" si="698"/>
        <v>0</v>
      </c>
      <c r="BG1716" s="2">
        <f t="shared" si="699"/>
        <v>0</v>
      </c>
      <c r="BH1716" s="2">
        <f t="shared" si="700"/>
        <v>0</v>
      </c>
      <c r="BJ1716" t="s">
        <v>2203</v>
      </c>
      <c r="BK1716" t="s">
        <v>1090</v>
      </c>
      <c r="BL1716">
        <v>1</v>
      </c>
      <c r="BN1716" s="112">
        <v>30</v>
      </c>
      <c r="BO1716" s="114">
        <v>103</v>
      </c>
      <c r="BP1716" s="118">
        <f t="shared" si="702"/>
        <v>30103</v>
      </c>
      <c r="BQ1716" s="118">
        <f t="shared" si="701"/>
        <v>30103</v>
      </c>
      <c r="BR1716" s="5" t="s">
        <v>3151</v>
      </c>
    </row>
    <row r="1717" spans="1:90" ht="15" hidden="1" customHeight="1" outlineLevel="1">
      <c r="A1717" t="s">
        <v>914</v>
      </c>
      <c r="B1717" t="s">
        <v>1090</v>
      </c>
      <c r="C1717" s="1">
        <f t="shared" si="692"/>
        <v>4261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0</v>
      </c>
      <c r="G1717" s="129">
        <f t="shared" si="690"/>
        <v>2105</v>
      </c>
      <c r="H1717" s="134">
        <f t="shared" si="691"/>
        <v>0.49401548932175543</v>
      </c>
      <c r="I1717" s="2"/>
      <c r="J1717" s="2">
        <f t="shared" si="693"/>
        <v>0.24172729406242666</v>
      </c>
      <c r="K1717" s="2">
        <f t="shared" si="694"/>
        <v>0.73574278338418209</v>
      </c>
      <c r="L1717" s="2">
        <f t="shared" si="695"/>
        <v>0</v>
      </c>
      <c r="M1717" s="2">
        <f t="shared" si="696"/>
        <v>2.2529922553391257E-2</v>
      </c>
      <c r="N1717" s="63">
        <v>1030</v>
      </c>
      <c r="O1717" s="63">
        <v>3135</v>
      </c>
      <c r="P1717" s="63">
        <v>0</v>
      </c>
      <c r="Q1717" s="63">
        <v>96</v>
      </c>
      <c r="R1717" s="63">
        <v>0</v>
      </c>
      <c r="S1717" s="63">
        <v>0</v>
      </c>
      <c r="T1717" s="63">
        <v>0</v>
      </c>
      <c r="U1717" s="63">
        <v>0</v>
      </c>
      <c r="V1717" s="63">
        <v>0</v>
      </c>
      <c r="W1717" s="63">
        <v>0</v>
      </c>
      <c r="X1717" s="63">
        <v>0</v>
      </c>
      <c r="Y1717" s="63">
        <v>0</v>
      </c>
      <c r="Z1717" s="63">
        <v>0</v>
      </c>
      <c r="AA1717" s="63">
        <v>0</v>
      </c>
      <c r="AB1717" s="63">
        <v>0</v>
      </c>
      <c r="AC1717" s="63">
        <v>0</v>
      </c>
      <c r="AD1717" s="63">
        <v>0</v>
      </c>
      <c r="AE1717" s="63">
        <v>0</v>
      </c>
      <c r="AF1717" s="63">
        <v>0</v>
      </c>
      <c r="AG1717" s="63">
        <v>0</v>
      </c>
      <c r="AH1717" s="63">
        <v>0</v>
      </c>
      <c r="AI1717" s="63">
        <v>0</v>
      </c>
      <c r="AJ1717" s="63">
        <v>0</v>
      </c>
      <c r="AK1717" s="63">
        <v>0</v>
      </c>
      <c r="AL1717" s="63">
        <v>0</v>
      </c>
      <c r="AM1717" s="63">
        <v>0</v>
      </c>
      <c r="AN1717" s="63">
        <v>0</v>
      </c>
      <c r="AO1717" s="63">
        <v>0</v>
      </c>
      <c r="AP1717" s="63">
        <v>0</v>
      </c>
      <c r="AQ1717" s="63">
        <v>0</v>
      </c>
      <c r="AR1717" s="63">
        <v>0</v>
      </c>
      <c r="AS1717" s="63">
        <v>0</v>
      </c>
      <c r="AT1717" s="63">
        <v>0</v>
      </c>
      <c r="AU1717" s="63">
        <v>0</v>
      </c>
      <c r="AV1717" s="63">
        <v>0</v>
      </c>
      <c r="AW1717" s="63">
        <v>0</v>
      </c>
      <c r="AX1717" s="63">
        <v>0</v>
      </c>
      <c r="AY1717" s="63">
        <v>0</v>
      </c>
      <c r="BA1717" s="5">
        <f>IF(Q1717&gt;0,RANK(Q1717,(N1717:P1717,Q1717:AE1717)),0)</f>
        <v>3</v>
      </c>
      <c r="BB1717" s="5">
        <f>IF(R1717&gt;0,RANK(R1717,(N1717:P1717,Q1717:AE1717)),0)</f>
        <v>0</v>
      </c>
      <c r="BC1717" s="5">
        <f>IF(T1717&gt;0,RANK(T1717,(N1717:P1717,Q1717:AE1717)),0)</f>
        <v>0</v>
      </c>
      <c r="BD1717" s="5">
        <f>IF(S1717&gt;0,RANK(S1717,(N1717:P1717,Q1717:AE1717)),0)</f>
        <v>0</v>
      </c>
      <c r="BE1717" s="2">
        <f t="shared" si="697"/>
        <v>2.2529922553391223E-2</v>
      </c>
      <c r="BF1717" s="2">
        <f t="shared" si="698"/>
        <v>0</v>
      </c>
      <c r="BG1717" s="2">
        <f t="shared" si="699"/>
        <v>0</v>
      </c>
      <c r="BH1717" s="2">
        <f t="shared" si="700"/>
        <v>0</v>
      </c>
      <c r="BJ1717" t="s">
        <v>914</v>
      </c>
      <c r="BK1717" t="s">
        <v>1090</v>
      </c>
      <c r="BL1717">
        <v>1</v>
      </c>
      <c r="BN1717" s="112">
        <v>30</v>
      </c>
      <c r="BO1717" s="114">
        <v>105</v>
      </c>
      <c r="BP1717" s="118">
        <f t="shared" si="702"/>
        <v>30105</v>
      </c>
      <c r="BQ1717" s="118">
        <f t="shared" si="701"/>
        <v>30105</v>
      </c>
      <c r="BR1717" s="5" t="s">
        <v>3151</v>
      </c>
    </row>
    <row r="1718" spans="1:90" ht="15" hidden="1" customHeight="1" outlineLevel="1">
      <c r="A1718" t="s">
        <v>1803</v>
      </c>
      <c r="B1718" t="s">
        <v>1090</v>
      </c>
      <c r="C1718" s="1">
        <f t="shared" si="692"/>
        <v>1068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0</v>
      </c>
      <c r="G1718" s="129">
        <f t="shared" si="690"/>
        <v>598</v>
      </c>
      <c r="H1718" s="134">
        <f t="shared" si="691"/>
        <v>0.55992509363295884</v>
      </c>
      <c r="I1718" s="2"/>
      <c r="J1718" s="2">
        <f t="shared" si="693"/>
        <v>0.21067415730337077</v>
      </c>
      <c r="K1718" s="2">
        <f t="shared" si="694"/>
        <v>0.77059925093632964</v>
      </c>
      <c r="L1718" s="2">
        <f t="shared" si="695"/>
        <v>0</v>
      </c>
      <c r="M1718" s="2">
        <f t="shared" si="696"/>
        <v>1.872659176029956E-2</v>
      </c>
      <c r="N1718" s="63">
        <v>225</v>
      </c>
      <c r="O1718" s="63">
        <v>823</v>
      </c>
      <c r="P1718" s="63">
        <v>0</v>
      </c>
      <c r="Q1718" s="63">
        <v>20</v>
      </c>
      <c r="R1718" s="63">
        <v>0</v>
      </c>
      <c r="S1718" s="63">
        <v>0</v>
      </c>
      <c r="T1718" s="63">
        <v>0</v>
      </c>
      <c r="U1718" s="63">
        <v>0</v>
      </c>
      <c r="V1718" s="63">
        <v>0</v>
      </c>
      <c r="W1718" s="63">
        <v>0</v>
      </c>
      <c r="X1718" s="63">
        <v>0</v>
      </c>
      <c r="Y1718" s="63">
        <v>0</v>
      </c>
      <c r="Z1718" s="63">
        <v>0</v>
      </c>
      <c r="AA1718" s="63">
        <v>0</v>
      </c>
      <c r="AB1718" s="63">
        <v>0</v>
      </c>
      <c r="AC1718" s="63">
        <v>0</v>
      </c>
      <c r="AD1718" s="63">
        <v>0</v>
      </c>
      <c r="AE1718" s="63">
        <v>0</v>
      </c>
      <c r="AF1718" s="63">
        <v>0</v>
      </c>
      <c r="AG1718" s="63">
        <v>0</v>
      </c>
      <c r="AH1718" s="63">
        <v>0</v>
      </c>
      <c r="AI1718" s="63">
        <v>0</v>
      </c>
      <c r="AJ1718" s="63">
        <v>0</v>
      </c>
      <c r="AK1718" s="63">
        <v>0</v>
      </c>
      <c r="AL1718" s="63">
        <v>0</v>
      </c>
      <c r="AM1718" s="63">
        <v>0</v>
      </c>
      <c r="AN1718" s="63">
        <v>0</v>
      </c>
      <c r="AO1718" s="63">
        <v>0</v>
      </c>
      <c r="AP1718" s="63">
        <v>0</v>
      </c>
      <c r="AQ1718" s="63">
        <v>0</v>
      </c>
      <c r="AR1718" s="63">
        <v>0</v>
      </c>
      <c r="AS1718" s="63">
        <v>0</v>
      </c>
      <c r="AT1718" s="63">
        <v>0</v>
      </c>
      <c r="AU1718" s="63">
        <v>0</v>
      </c>
      <c r="AV1718" s="63">
        <v>0</v>
      </c>
      <c r="AW1718" s="63">
        <v>0</v>
      </c>
      <c r="AX1718" s="63">
        <v>0</v>
      </c>
      <c r="AY1718" s="63">
        <v>0</v>
      </c>
      <c r="BA1718" s="5">
        <f>IF(Q1718&gt;0,RANK(Q1718,(N1718:P1718,Q1718:AE1718)),0)</f>
        <v>3</v>
      </c>
      <c r="BB1718" s="5">
        <f>IF(R1718&gt;0,RANK(R1718,(N1718:P1718,Q1718:AE1718)),0)</f>
        <v>0</v>
      </c>
      <c r="BC1718" s="5">
        <f>IF(T1718&gt;0,RANK(T1718,(N1718:P1718,Q1718:AE1718)),0)</f>
        <v>0</v>
      </c>
      <c r="BD1718" s="5">
        <f>IF(S1718&gt;0,RANK(S1718,(N1718:P1718,Q1718:AE1718)),0)</f>
        <v>0</v>
      </c>
      <c r="BE1718" s="2">
        <f t="shared" si="697"/>
        <v>1.8726591760299626E-2</v>
      </c>
      <c r="BF1718" s="2">
        <f t="shared" si="698"/>
        <v>0</v>
      </c>
      <c r="BG1718" s="2">
        <f t="shared" si="699"/>
        <v>0</v>
      </c>
      <c r="BH1718" s="2">
        <f t="shared" si="700"/>
        <v>0</v>
      </c>
      <c r="BJ1718" t="s">
        <v>1803</v>
      </c>
      <c r="BK1718" t="s">
        <v>1090</v>
      </c>
      <c r="BL1718">
        <v>1</v>
      </c>
      <c r="BN1718" s="112">
        <v>30</v>
      </c>
      <c r="BO1718" s="114">
        <v>107</v>
      </c>
      <c r="BP1718" s="118">
        <f t="shared" si="702"/>
        <v>30107</v>
      </c>
      <c r="BQ1718" s="118">
        <f t="shared" si="701"/>
        <v>30107</v>
      </c>
      <c r="BR1718" s="5" t="s">
        <v>3151</v>
      </c>
    </row>
    <row r="1719" spans="1:90" ht="15" hidden="1" customHeight="1" outlineLevel="1">
      <c r="A1719" t="s">
        <v>2947</v>
      </c>
      <c r="B1719" t="s">
        <v>1090</v>
      </c>
      <c r="C1719" s="1">
        <f t="shared" si="692"/>
        <v>598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29">
        <f t="shared" si="690"/>
        <v>439</v>
      </c>
      <c r="H1719" s="134">
        <f t="shared" si="691"/>
        <v>0.73411371237458189</v>
      </c>
      <c r="I1719" s="2"/>
      <c r="J1719" s="2">
        <f t="shared" si="693"/>
        <v>0.12876254180602006</v>
      </c>
      <c r="K1719" s="2">
        <f t="shared" si="694"/>
        <v>0.86287625418060199</v>
      </c>
      <c r="L1719" s="2">
        <f t="shared" si="695"/>
        <v>0</v>
      </c>
      <c r="M1719" s="2">
        <f t="shared" si="696"/>
        <v>8.3612040133779209E-3</v>
      </c>
      <c r="N1719" s="63">
        <v>77</v>
      </c>
      <c r="O1719" s="63">
        <v>516</v>
      </c>
      <c r="P1719" s="63">
        <v>0</v>
      </c>
      <c r="Q1719" s="63">
        <v>5</v>
      </c>
      <c r="R1719" s="63">
        <v>0</v>
      </c>
      <c r="S1719" s="63">
        <v>0</v>
      </c>
      <c r="T1719" s="63">
        <v>0</v>
      </c>
      <c r="U1719" s="63">
        <v>0</v>
      </c>
      <c r="V1719" s="63">
        <v>0</v>
      </c>
      <c r="W1719" s="63">
        <v>0</v>
      </c>
      <c r="X1719" s="63">
        <v>0</v>
      </c>
      <c r="Y1719" s="63">
        <v>0</v>
      </c>
      <c r="Z1719" s="63">
        <v>0</v>
      </c>
      <c r="AA1719" s="63">
        <v>0</v>
      </c>
      <c r="AB1719" s="63">
        <v>0</v>
      </c>
      <c r="AC1719" s="63">
        <v>0</v>
      </c>
      <c r="AD1719" s="63">
        <v>0</v>
      </c>
      <c r="AE1719" s="63">
        <v>0</v>
      </c>
      <c r="AF1719" s="63">
        <v>0</v>
      </c>
      <c r="AG1719" s="63">
        <v>0</v>
      </c>
      <c r="AH1719" s="63">
        <v>0</v>
      </c>
      <c r="AI1719" s="63">
        <v>0</v>
      </c>
      <c r="AJ1719" s="63">
        <v>0</v>
      </c>
      <c r="AK1719" s="63">
        <v>0</v>
      </c>
      <c r="AL1719" s="63">
        <v>0</v>
      </c>
      <c r="AM1719" s="63">
        <v>0</v>
      </c>
      <c r="AN1719" s="63">
        <v>0</v>
      </c>
      <c r="AO1719" s="63">
        <v>0</v>
      </c>
      <c r="AP1719" s="63">
        <v>0</v>
      </c>
      <c r="AQ1719" s="63">
        <v>0</v>
      </c>
      <c r="AR1719" s="63">
        <v>0</v>
      </c>
      <c r="AS1719" s="63">
        <v>0</v>
      </c>
      <c r="AT1719" s="63">
        <v>0</v>
      </c>
      <c r="AU1719" s="63">
        <v>0</v>
      </c>
      <c r="AV1719" s="63">
        <v>0</v>
      </c>
      <c r="AW1719" s="63">
        <v>0</v>
      </c>
      <c r="AX1719" s="63">
        <v>0</v>
      </c>
      <c r="AY1719" s="63">
        <v>0</v>
      </c>
      <c r="BA1719" s="5">
        <f>IF(Q1719&gt;0,RANK(Q1719,(N1719:P1719,Q1719:AE1719)),0)</f>
        <v>3</v>
      </c>
      <c r="BB1719" s="5">
        <f>IF(R1719&gt;0,RANK(R1719,(N1719:P1719,Q1719:AE1719)),0)</f>
        <v>0</v>
      </c>
      <c r="BC1719" s="5">
        <f>IF(T1719&gt;0,RANK(T1719,(N1719:P1719,Q1719:AE1719)),0)</f>
        <v>0</v>
      </c>
      <c r="BD1719" s="5">
        <f>IF(S1719&gt;0,RANK(S1719,(N1719:P1719,Q1719:AE1719)),0)</f>
        <v>0</v>
      </c>
      <c r="BE1719" s="2">
        <f t="shared" si="697"/>
        <v>8.3612040133779261E-3</v>
      </c>
      <c r="BF1719" s="2">
        <f t="shared" si="698"/>
        <v>0</v>
      </c>
      <c r="BG1719" s="2">
        <f t="shared" si="699"/>
        <v>0</v>
      </c>
      <c r="BH1719" s="2">
        <f t="shared" si="700"/>
        <v>0</v>
      </c>
      <c r="BJ1719" t="s">
        <v>2947</v>
      </c>
      <c r="BK1719" t="s">
        <v>1090</v>
      </c>
      <c r="BL1719">
        <v>1</v>
      </c>
      <c r="BN1719" s="112">
        <v>30</v>
      </c>
      <c r="BO1719" s="114">
        <v>109</v>
      </c>
      <c r="BP1719" s="118">
        <f t="shared" si="702"/>
        <v>30109</v>
      </c>
      <c r="BQ1719" s="118">
        <f t="shared" si="701"/>
        <v>30109</v>
      </c>
      <c r="BR1719" s="5" t="s">
        <v>3151</v>
      </c>
    </row>
    <row r="1720" spans="1:90" ht="15" hidden="1" customHeight="1" outlineLevel="1">
      <c r="A1720" t="s">
        <v>1314</v>
      </c>
      <c r="B1720" t="s">
        <v>1090</v>
      </c>
      <c r="C1720" s="1">
        <f t="shared" si="692"/>
        <v>83821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0</v>
      </c>
      <c r="G1720" s="129">
        <f t="shared" si="690"/>
        <v>20093</v>
      </c>
      <c r="H1720" s="134">
        <f t="shared" si="691"/>
        <v>0.23971319836317867</v>
      </c>
      <c r="I1720" s="2"/>
      <c r="J1720" s="2">
        <f t="shared" si="693"/>
        <v>0.36600613211486382</v>
      </c>
      <c r="K1720" s="2">
        <f t="shared" si="694"/>
        <v>0.60571933047804249</v>
      </c>
      <c r="L1720" s="2">
        <f t="shared" si="695"/>
        <v>0</v>
      </c>
      <c r="M1720" s="2">
        <f t="shared" si="696"/>
        <v>2.8274537407093736E-2</v>
      </c>
      <c r="N1720" s="63">
        <v>30679</v>
      </c>
      <c r="O1720" s="63">
        <v>50772</v>
      </c>
      <c r="P1720" s="63">
        <v>0</v>
      </c>
      <c r="Q1720" s="63">
        <v>2370</v>
      </c>
      <c r="R1720" s="63">
        <v>0</v>
      </c>
      <c r="S1720" s="63">
        <v>0</v>
      </c>
      <c r="T1720" s="63">
        <v>0</v>
      </c>
      <c r="U1720" s="63">
        <v>0</v>
      </c>
      <c r="V1720" s="63">
        <v>0</v>
      </c>
      <c r="W1720" s="63">
        <v>0</v>
      </c>
      <c r="X1720" s="63">
        <v>0</v>
      </c>
      <c r="Y1720" s="63">
        <v>0</v>
      </c>
      <c r="Z1720" s="63">
        <v>0</v>
      </c>
      <c r="AA1720" s="63">
        <v>0</v>
      </c>
      <c r="AB1720" s="63">
        <v>0</v>
      </c>
      <c r="AC1720" s="63">
        <v>0</v>
      </c>
      <c r="AD1720" s="63">
        <v>0</v>
      </c>
      <c r="AE1720" s="63">
        <v>0</v>
      </c>
      <c r="AF1720" s="63">
        <v>0</v>
      </c>
      <c r="AG1720" s="63">
        <v>0</v>
      </c>
      <c r="AH1720" s="63">
        <v>0</v>
      </c>
      <c r="AI1720" s="63">
        <v>0</v>
      </c>
      <c r="AJ1720" s="63">
        <v>0</v>
      </c>
      <c r="AK1720" s="63">
        <v>0</v>
      </c>
      <c r="AL1720" s="63">
        <v>0</v>
      </c>
      <c r="AM1720" s="63">
        <v>0</v>
      </c>
      <c r="AN1720" s="63">
        <v>0</v>
      </c>
      <c r="AO1720" s="63">
        <v>0</v>
      </c>
      <c r="AP1720" s="63">
        <v>0</v>
      </c>
      <c r="AQ1720" s="63">
        <v>0</v>
      </c>
      <c r="AR1720" s="63">
        <v>0</v>
      </c>
      <c r="AS1720" s="63">
        <v>0</v>
      </c>
      <c r="AT1720" s="63">
        <v>0</v>
      </c>
      <c r="AU1720" s="63">
        <v>0</v>
      </c>
      <c r="AV1720" s="63">
        <v>0</v>
      </c>
      <c r="AW1720" s="63">
        <v>0</v>
      </c>
      <c r="AX1720" s="63">
        <v>0</v>
      </c>
      <c r="AY1720" s="63">
        <v>0</v>
      </c>
      <c r="BA1720" s="5">
        <f>IF(Q1720&gt;0,RANK(Q1720,(N1720:P1720,Q1720:AE1720)),0)</f>
        <v>3</v>
      </c>
      <c r="BB1720" s="5">
        <f>IF(R1720&gt;0,RANK(R1720,(N1720:P1720,Q1720:AE1720)),0)</f>
        <v>0</v>
      </c>
      <c r="BC1720" s="5">
        <f>IF(T1720&gt;0,RANK(T1720,(N1720:P1720,Q1720:AE1720)),0)</f>
        <v>0</v>
      </c>
      <c r="BD1720" s="5">
        <f>IF(S1720&gt;0,RANK(S1720,(N1720:P1720,Q1720:AE1720)),0)</f>
        <v>0</v>
      </c>
      <c r="BE1720" s="2">
        <f t="shared" si="697"/>
        <v>2.8274537407093688E-2</v>
      </c>
      <c r="BF1720" s="2">
        <f t="shared" si="698"/>
        <v>0</v>
      </c>
      <c r="BG1720" s="2">
        <f t="shared" si="699"/>
        <v>0</v>
      </c>
      <c r="BH1720" s="2">
        <f t="shared" si="700"/>
        <v>0</v>
      </c>
      <c r="BJ1720" t="s">
        <v>1314</v>
      </c>
      <c r="BK1720" t="s">
        <v>1090</v>
      </c>
      <c r="BL1720">
        <v>1</v>
      </c>
      <c r="BN1720" s="112">
        <v>30</v>
      </c>
      <c r="BO1720" s="114">
        <v>111</v>
      </c>
      <c r="BP1720" s="118">
        <f t="shared" si="702"/>
        <v>30111</v>
      </c>
      <c r="BQ1720" s="118">
        <f t="shared" si="701"/>
        <v>30111</v>
      </c>
      <c r="BR1720" s="5" t="s">
        <v>3151</v>
      </c>
      <c r="CL1720" s="129"/>
    </row>
    <row r="1721" spans="1:90" ht="15" customHeight="1" collapsed="1">
      <c r="A1721" t="s">
        <v>1050</v>
      </c>
      <c r="B1721" t="s">
        <v>544</v>
      </c>
      <c r="C1721" s="1">
        <f t="shared" si="692"/>
        <v>603640</v>
      </c>
      <c r="D1721" s="5">
        <f>IF(N1721&gt;0, RANK(N1721,(N1721:P1721,Q1721:AE1721)),0)</f>
        <v>2</v>
      </c>
      <c r="E1721" s="5">
        <f>IF(O1721&gt;0,RANK(O1721,(N1721:P1721,Q1721:AE1721)),0)</f>
        <v>1</v>
      </c>
      <c r="F1721" s="5">
        <f>IF(P1721&gt;0,RANK(P1721,(N1721:P1721,Q1721:AE1721)),0)</f>
        <v>0</v>
      </c>
      <c r="G1721" s="129">
        <f t="shared" si="690"/>
        <v>98816</v>
      </c>
      <c r="H1721" s="134">
        <f t="shared" si="691"/>
        <v>0.1637002186733815</v>
      </c>
      <c r="I1721" s="2"/>
      <c r="J1721" s="2">
        <f t="shared" si="693"/>
        <v>0.40551653303293356</v>
      </c>
      <c r="K1721" s="2">
        <f t="shared" si="694"/>
        <v>0.56921675170631503</v>
      </c>
      <c r="L1721" s="2">
        <f t="shared" si="695"/>
        <v>0</v>
      </c>
      <c r="M1721" s="2">
        <f t="shared" si="696"/>
        <v>2.5266715260751416E-2</v>
      </c>
      <c r="N1721" s="63">
        <v>244786</v>
      </c>
      <c r="O1721" s="63">
        <v>343602</v>
      </c>
      <c r="P1721" s="63">
        <v>0</v>
      </c>
      <c r="Q1721" s="63">
        <v>15252</v>
      </c>
      <c r="R1721" s="63">
        <v>0</v>
      </c>
      <c r="S1721" s="63">
        <v>0</v>
      </c>
      <c r="T1721" s="63">
        <v>0</v>
      </c>
      <c r="U1721" s="63">
        <v>0</v>
      </c>
      <c r="V1721" s="63">
        <v>0</v>
      </c>
      <c r="W1721" s="63">
        <v>0</v>
      </c>
      <c r="X1721" s="63">
        <v>0</v>
      </c>
      <c r="Y1721" s="63">
        <v>0</v>
      </c>
      <c r="Z1721" s="63">
        <v>0</v>
      </c>
      <c r="AA1721" s="63">
        <v>0</v>
      </c>
      <c r="AB1721" s="63">
        <v>0</v>
      </c>
      <c r="AC1721" s="63">
        <v>0</v>
      </c>
      <c r="AD1721" s="63">
        <v>0</v>
      </c>
      <c r="AE1721" s="63">
        <v>0</v>
      </c>
      <c r="AF1721" s="63">
        <v>0</v>
      </c>
      <c r="AG1721" s="63">
        <v>0</v>
      </c>
      <c r="AH1721" s="63">
        <v>0</v>
      </c>
      <c r="AI1721" s="63">
        <v>0</v>
      </c>
      <c r="AJ1721" s="63">
        <v>0</v>
      </c>
      <c r="AK1721" s="63">
        <v>0</v>
      </c>
      <c r="AL1721" s="63">
        <v>0</v>
      </c>
      <c r="AM1721" s="63">
        <v>0</v>
      </c>
      <c r="AN1721" s="63">
        <v>0</v>
      </c>
      <c r="AO1721" s="63">
        <v>0</v>
      </c>
      <c r="AP1721" s="63">
        <v>0</v>
      </c>
      <c r="AQ1721" s="63">
        <v>0</v>
      </c>
      <c r="AR1721" s="63">
        <v>0</v>
      </c>
      <c r="AS1721" s="63">
        <v>0</v>
      </c>
      <c r="AT1721" s="63">
        <v>0</v>
      </c>
      <c r="AU1721" s="63">
        <v>0</v>
      </c>
      <c r="AV1721" s="63">
        <v>0</v>
      </c>
      <c r="AW1721" s="63">
        <v>0</v>
      </c>
      <c r="AX1721" s="63">
        <v>0</v>
      </c>
      <c r="AY1721" s="63">
        <v>0</v>
      </c>
      <c r="BA1721" s="5">
        <f>IF(Q1721&gt;0,RANK(Q1721,(N1721:P1721,Q1721:AE1721)),0)</f>
        <v>3</v>
      </c>
      <c r="BB1721" s="5">
        <f>IF(R1721&gt;0,RANK(R1721,(N1721:P1721,Q1721:AE1721)),0)</f>
        <v>0</v>
      </c>
      <c r="BC1721" s="5">
        <f>IF(T1721&gt;0,RANK(T1721,(N1721:P1721,Q1721:AE1721)),0)</f>
        <v>0</v>
      </c>
      <c r="BD1721" s="5">
        <f>IF(S1721&gt;0,RANK(S1721,(N1721:P1721,Q1721:AE1721)),0)</f>
        <v>0</v>
      </c>
      <c r="BE1721" s="2">
        <f t="shared" si="697"/>
        <v>2.526671526075144E-2</v>
      </c>
      <c r="BF1721" s="2">
        <f t="shared" si="698"/>
        <v>0</v>
      </c>
      <c r="BG1721" s="2">
        <f t="shared" si="699"/>
        <v>0</v>
      </c>
      <c r="BH1721" s="2">
        <f t="shared" si="700"/>
        <v>0</v>
      </c>
      <c r="BJ1721" t="s">
        <v>1050</v>
      </c>
      <c r="BK1721" t="s">
        <v>544</v>
      </c>
      <c r="BN1721" s="112">
        <v>30</v>
      </c>
      <c r="BO1721" s="114"/>
      <c r="BP1721" s="112">
        <v>30</v>
      </c>
      <c r="BQ1721" s="112">
        <f t="shared" si="701"/>
        <v>30</v>
      </c>
      <c r="BR1721" s="5" t="s">
        <v>710</v>
      </c>
      <c r="CE1721" s="63">
        <v>0</v>
      </c>
      <c r="CH1721" s="63">
        <f>SUM(CH1665:CH1720)</f>
        <v>0</v>
      </c>
      <c r="CK1721" s="63"/>
      <c r="CL1721" s="63"/>
    </row>
    <row r="1722" spans="1:90" ht="15" customHeight="1">
      <c r="C1722" s="1"/>
      <c r="E1722" s="5"/>
      <c r="F1722" s="5"/>
      <c r="G1722" s="129"/>
      <c r="H1722" s="134"/>
      <c r="I1722" s="2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BA1722" s="5"/>
      <c r="BB1722" s="5"/>
      <c r="BC1722" s="5"/>
      <c r="BD1722" s="5"/>
      <c r="BN1722" s="112"/>
      <c r="BO1722" s="114"/>
      <c r="BP1722" s="118"/>
      <c r="BQ1722" s="118"/>
    </row>
    <row r="1723" spans="1:90" ht="15" hidden="1" customHeight="1" outlineLevel="1">
      <c r="A1723" t="s">
        <v>1025</v>
      </c>
      <c r="B1723" t="s">
        <v>290</v>
      </c>
      <c r="C1723" s="1">
        <f t="shared" ref="C1723:C1754" si="703">SUM(N1723:AY1723)</f>
        <v>14602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29">
        <f t="shared" si="690"/>
        <v>5872</v>
      </c>
      <c r="H1723" s="134">
        <f t="shared" si="691"/>
        <v>0.40213669360361592</v>
      </c>
      <c r="I1723" s="2"/>
      <c r="J1723" s="2">
        <f t="shared" ref="J1723:J1754" si="704">IF($C1723=0,"-",N1723/$C1723)</f>
        <v>0.28852212025749896</v>
      </c>
      <c r="K1723" s="2">
        <f t="shared" ref="K1723:K1754" si="705">IF($C1723=0,"-",O1723/$C1723)</f>
        <v>0.69065881386111494</v>
      </c>
      <c r="L1723" s="2">
        <f t="shared" ref="L1723:L1754" si="706">IF($C1723=0,"-",P1723/$C1723)</f>
        <v>0</v>
      </c>
      <c r="M1723" s="2">
        <f t="shared" ref="M1723:M1754" si="707">IF(C1723=0,"-",(1-J1723-K1723-L1723))</f>
        <v>2.0819065881386045E-2</v>
      </c>
      <c r="N1723" s="63">
        <v>4213</v>
      </c>
      <c r="O1723" s="63">
        <v>10085</v>
      </c>
      <c r="P1723" s="63">
        <v>0</v>
      </c>
      <c r="Q1723" s="63">
        <v>304</v>
      </c>
      <c r="R1723" s="63">
        <v>0</v>
      </c>
      <c r="S1723" s="63">
        <v>0</v>
      </c>
      <c r="T1723" s="63">
        <v>0</v>
      </c>
      <c r="U1723" s="63">
        <v>0</v>
      </c>
      <c r="V1723" s="63">
        <v>0</v>
      </c>
      <c r="W1723" s="63">
        <v>0</v>
      </c>
      <c r="X1723" s="63">
        <v>0</v>
      </c>
      <c r="Y1723" s="63">
        <v>0</v>
      </c>
      <c r="Z1723" s="63">
        <v>0</v>
      </c>
      <c r="AA1723" s="63">
        <v>0</v>
      </c>
      <c r="AB1723" s="63">
        <v>0</v>
      </c>
      <c r="AC1723" s="63">
        <v>0</v>
      </c>
      <c r="AD1723" s="63">
        <v>0</v>
      </c>
      <c r="AE1723" s="63">
        <v>0</v>
      </c>
      <c r="AF1723" s="63">
        <v>0</v>
      </c>
      <c r="AG1723" s="63">
        <v>0</v>
      </c>
      <c r="AH1723" s="63">
        <v>0</v>
      </c>
      <c r="AI1723" s="63">
        <v>0</v>
      </c>
      <c r="AJ1723" s="63">
        <v>0</v>
      </c>
      <c r="AK1723" s="63">
        <v>0</v>
      </c>
      <c r="AL1723" s="63">
        <v>0</v>
      </c>
      <c r="AM1723" s="63">
        <v>0</v>
      </c>
      <c r="AN1723" s="63">
        <v>0</v>
      </c>
      <c r="AO1723" s="63">
        <v>0</v>
      </c>
      <c r="AP1723" s="63">
        <v>0</v>
      </c>
      <c r="AQ1723" s="63">
        <v>0</v>
      </c>
      <c r="AR1723" s="63">
        <v>0</v>
      </c>
      <c r="AS1723" s="63">
        <v>0</v>
      </c>
      <c r="AT1723" s="63">
        <v>0</v>
      </c>
      <c r="AU1723" s="63">
        <v>0</v>
      </c>
      <c r="AV1723" s="63">
        <v>0</v>
      </c>
      <c r="AW1723" s="63">
        <v>0</v>
      </c>
      <c r="AX1723" s="63">
        <v>0</v>
      </c>
      <c r="AY1723" s="63">
        <v>0</v>
      </c>
      <c r="BA1723" s="5">
        <f>IF(Q1723&gt;0,RANK(Q1723,(N1723:P1723,Q1723:AE1723)),0)</f>
        <v>3</v>
      </c>
      <c r="BB1723" s="5">
        <f>IF(R1723&gt;0,RANK(R1723,(N1723:P1723,Q1723:AE1723)),0)</f>
        <v>0</v>
      </c>
      <c r="BC1723" s="5">
        <f>IF(T1723&gt;0,RANK(T1723,(N1723:P1723,Q1723:AE1723)),0)</f>
        <v>0</v>
      </c>
      <c r="BD1723" s="5">
        <f>IF(S1723&gt;0,RANK(S1723,(N1723:P1723,Q1723:AE1723)),0)</f>
        <v>0</v>
      </c>
      <c r="BE1723" s="2">
        <f t="shared" ref="BE1723:BE1754" si="708">IF($C1723=0,"-",Q1723/$C1723)</f>
        <v>2.0819065881386111E-2</v>
      </c>
      <c r="BF1723" s="2">
        <f t="shared" ref="BF1723:BF1754" si="709">IF($C1723=0,"-",R1723/$C1723)</f>
        <v>0</v>
      </c>
      <c r="BG1723" s="2">
        <f t="shared" ref="BG1723:BG1754" si="710">IF($C1723=0,"-",T1723/$C1723)</f>
        <v>0</v>
      </c>
      <c r="BH1723" s="2">
        <f t="shared" ref="BH1723:BH1754" si="711">IF($C1723=0,"-",S1723/$C1723)</f>
        <v>0</v>
      </c>
      <c r="BJ1723" t="s">
        <v>1025</v>
      </c>
      <c r="BK1723" t="s">
        <v>290</v>
      </c>
      <c r="BL1723">
        <v>3</v>
      </c>
      <c r="BN1723" s="112">
        <v>31</v>
      </c>
      <c r="BO1723" s="114">
        <v>1</v>
      </c>
      <c r="BP1723" s="118">
        <f t="shared" si="702"/>
        <v>31001</v>
      </c>
      <c r="BQ1723" s="118">
        <f t="shared" si="701"/>
        <v>31001</v>
      </c>
      <c r="BR1723" s="5" t="s">
        <v>3151</v>
      </c>
    </row>
    <row r="1724" spans="1:90" ht="15" hidden="1" customHeight="1" outlineLevel="1">
      <c r="A1724" t="s">
        <v>1939</v>
      </c>
      <c r="B1724" t="s">
        <v>290</v>
      </c>
      <c r="C1724" s="1">
        <f t="shared" si="703"/>
        <v>3583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29">
        <f t="shared" si="690"/>
        <v>2641</v>
      </c>
      <c r="H1724" s="134">
        <f t="shared" si="691"/>
        <v>0.73709182249511584</v>
      </c>
      <c r="I1724" s="2"/>
      <c r="J1724" s="2">
        <f t="shared" si="704"/>
        <v>0.12615126988557074</v>
      </c>
      <c r="K1724" s="2">
        <f t="shared" si="705"/>
        <v>0.86324309238068653</v>
      </c>
      <c r="L1724" s="2">
        <f t="shared" si="706"/>
        <v>0</v>
      </c>
      <c r="M1724" s="2">
        <f t="shared" si="707"/>
        <v>1.060563773374279E-2</v>
      </c>
      <c r="N1724" s="63">
        <v>452</v>
      </c>
      <c r="O1724" s="63">
        <v>3093</v>
      </c>
      <c r="P1724" s="63">
        <v>0</v>
      </c>
      <c r="Q1724" s="63">
        <v>38</v>
      </c>
      <c r="R1724" s="63">
        <v>0</v>
      </c>
      <c r="S1724" s="63">
        <v>0</v>
      </c>
      <c r="T1724" s="63">
        <v>0</v>
      </c>
      <c r="U1724" s="63">
        <v>0</v>
      </c>
      <c r="V1724" s="63">
        <v>0</v>
      </c>
      <c r="W1724" s="63">
        <v>0</v>
      </c>
      <c r="X1724" s="63">
        <v>0</v>
      </c>
      <c r="Y1724" s="63">
        <v>0</v>
      </c>
      <c r="Z1724" s="63">
        <v>0</v>
      </c>
      <c r="AA1724" s="63">
        <v>0</v>
      </c>
      <c r="AB1724" s="63">
        <v>0</v>
      </c>
      <c r="AC1724" s="63">
        <v>0</v>
      </c>
      <c r="AD1724" s="63">
        <v>0</v>
      </c>
      <c r="AE1724" s="63">
        <v>0</v>
      </c>
      <c r="AF1724" s="63">
        <v>0</v>
      </c>
      <c r="AG1724" s="63">
        <v>0</v>
      </c>
      <c r="AH1724" s="63">
        <v>0</v>
      </c>
      <c r="AI1724" s="63">
        <v>0</v>
      </c>
      <c r="AJ1724" s="63">
        <v>0</v>
      </c>
      <c r="AK1724" s="63">
        <v>0</v>
      </c>
      <c r="AL1724" s="63">
        <v>0</v>
      </c>
      <c r="AM1724" s="63">
        <v>0</v>
      </c>
      <c r="AN1724" s="63">
        <v>0</v>
      </c>
      <c r="AO1724" s="63">
        <v>0</v>
      </c>
      <c r="AP1724" s="63">
        <v>0</v>
      </c>
      <c r="AQ1724" s="63">
        <v>0</v>
      </c>
      <c r="AR1724" s="63">
        <v>0</v>
      </c>
      <c r="AS1724" s="63">
        <v>0</v>
      </c>
      <c r="AT1724" s="63">
        <v>0</v>
      </c>
      <c r="AU1724" s="63">
        <v>0</v>
      </c>
      <c r="AV1724" s="63">
        <v>0</v>
      </c>
      <c r="AW1724" s="63">
        <v>0</v>
      </c>
      <c r="AX1724" s="63">
        <v>0</v>
      </c>
      <c r="AY1724" s="63">
        <v>0</v>
      </c>
      <c r="BA1724" s="5">
        <f>IF(Q1724&gt;0,RANK(Q1724,(N1724:P1724,Q1724:AE1724)),0)</f>
        <v>3</v>
      </c>
      <c r="BB1724" s="5">
        <f>IF(R1724&gt;0,RANK(R1724,(N1724:P1724,Q1724:AE1724)),0)</f>
        <v>0</v>
      </c>
      <c r="BC1724" s="5">
        <f>IF(T1724&gt;0,RANK(T1724,(N1724:P1724,Q1724:AE1724)),0)</f>
        <v>0</v>
      </c>
      <c r="BD1724" s="5">
        <f>IF(S1724&gt;0,RANK(S1724,(N1724:P1724,Q1724:AE1724)),0)</f>
        <v>0</v>
      </c>
      <c r="BE1724" s="2">
        <f t="shared" si="708"/>
        <v>1.0605637733742674E-2</v>
      </c>
      <c r="BF1724" s="2">
        <f t="shared" si="709"/>
        <v>0</v>
      </c>
      <c r="BG1724" s="2">
        <f t="shared" si="710"/>
        <v>0</v>
      </c>
      <c r="BH1724" s="2">
        <f t="shared" si="711"/>
        <v>0</v>
      </c>
      <c r="BJ1724" t="s">
        <v>1939</v>
      </c>
      <c r="BK1724" t="s">
        <v>290</v>
      </c>
      <c r="BL1724">
        <v>3</v>
      </c>
      <c r="BN1724" s="112">
        <v>31</v>
      </c>
      <c r="BO1724" s="114">
        <v>3</v>
      </c>
      <c r="BP1724" s="118">
        <f t="shared" si="702"/>
        <v>31003</v>
      </c>
      <c r="BQ1724" s="118">
        <f t="shared" si="701"/>
        <v>31003</v>
      </c>
      <c r="BR1724" s="5" t="s">
        <v>3151</v>
      </c>
    </row>
    <row r="1725" spans="1:90" ht="15" hidden="1" customHeight="1" outlineLevel="1">
      <c r="A1725" t="s">
        <v>2244</v>
      </c>
      <c r="B1725" t="s">
        <v>290</v>
      </c>
      <c r="C1725" s="1">
        <f t="shared" si="703"/>
        <v>284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29">
        <f t="shared" si="690"/>
        <v>239</v>
      </c>
      <c r="H1725" s="134">
        <f t="shared" si="691"/>
        <v>0.84154929577464788</v>
      </c>
      <c r="I1725" s="2"/>
      <c r="J1725" s="2">
        <f t="shared" si="704"/>
        <v>7.3943661971830985E-2</v>
      </c>
      <c r="K1725" s="2">
        <f t="shared" si="705"/>
        <v>0.91549295774647887</v>
      </c>
      <c r="L1725" s="2">
        <f t="shared" si="706"/>
        <v>0</v>
      </c>
      <c r="M1725" s="2">
        <f t="shared" si="707"/>
        <v>1.0563380281690127E-2</v>
      </c>
      <c r="N1725" s="63">
        <v>21</v>
      </c>
      <c r="O1725" s="63">
        <v>260</v>
      </c>
      <c r="P1725" s="63">
        <v>0</v>
      </c>
      <c r="Q1725" s="63">
        <v>3</v>
      </c>
      <c r="R1725" s="63">
        <v>0</v>
      </c>
      <c r="S1725" s="63">
        <v>0</v>
      </c>
      <c r="T1725" s="63">
        <v>0</v>
      </c>
      <c r="U1725" s="63">
        <v>0</v>
      </c>
      <c r="V1725" s="63">
        <v>0</v>
      </c>
      <c r="W1725" s="63">
        <v>0</v>
      </c>
      <c r="X1725" s="63">
        <v>0</v>
      </c>
      <c r="Y1725" s="63">
        <v>0</v>
      </c>
      <c r="Z1725" s="63">
        <v>0</v>
      </c>
      <c r="AA1725" s="63">
        <v>0</v>
      </c>
      <c r="AB1725" s="63">
        <v>0</v>
      </c>
      <c r="AC1725" s="63">
        <v>0</v>
      </c>
      <c r="AD1725" s="63">
        <v>0</v>
      </c>
      <c r="AE1725" s="63">
        <v>0</v>
      </c>
      <c r="AF1725" s="63">
        <v>0</v>
      </c>
      <c r="AG1725" s="63">
        <v>0</v>
      </c>
      <c r="AH1725" s="63">
        <v>0</v>
      </c>
      <c r="AI1725" s="63">
        <v>0</v>
      </c>
      <c r="AJ1725" s="63">
        <v>0</v>
      </c>
      <c r="AK1725" s="63">
        <v>0</v>
      </c>
      <c r="AL1725" s="63">
        <v>0</v>
      </c>
      <c r="AM1725" s="63">
        <v>0</v>
      </c>
      <c r="AN1725" s="63">
        <v>0</v>
      </c>
      <c r="AO1725" s="63">
        <v>0</v>
      </c>
      <c r="AP1725" s="63">
        <v>0</v>
      </c>
      <c r="AQ1725" s="63">
        <v>0</v>
      </c>
      <c r="AR1725" s="63">
        <v>0</v>
      </c>
      <c r="AS1725" s="63">
        <v>0</v>
      </c>
      <c r="AT1725" s="63">
        <v>0</v>
      </c>
      <c r="AU1725" s="63">
        <v>0</v>
      </c>
      <c r="AV1725" s="63">
        <v>0</v>
      </c>
      <c r="AW1725" s="63">
        <v>0</v>
      </c>
      <c r="AX1725" s="63">
        <v>0</v>
      </c>
      <c r="AY1725" s="63">
        <v>0</v>
      </c>
      <c r="BA1725" s="5">
        <f>IF(Q1725&gt;0,RANK(Q1725,(N1725:P1725,Q1725:AE1725)),0)</f>
        <v>3</v>
      </c>
      <c r="BB1725" s="5">
        <f>IF(R1725&gt;0,RANK(R1725,(N1725:P1725,Q1725:AE1725)),0)</f>
        <v>0</v>
      </c>
      <c r="BC1725" s="5">
        <f>IF(T1725&gt;0,RANK(T1725,(N1725:P1725,Q1725:AE1725)),0)</f>
        <v>0</v>
      </c>
      <c r="BD1725" s="5">
        <f>IF(S1725&gt;0,RANK(S1725,(N1725:P1725,Q1725:AE1725)),0)</f>
        <v>0</v>
      </c>
      <c r="BE1725" s="2">
        <f t="shared" si="708"/>
        <v>1.0563380281690141E-2</v>
      </c>
      <c r="BF1725" s="2">
        <f t="shared" si="709"/>
        <v>0</v>
      </c>
      <c r="BG1725" s="2">
        <f t="shared" si="710"/>
        <v>0</v>
      </c>
      <c r="BH1725" s="2">
        <f t="shared" si="711"/>
        <v>0</v>
      </c>
      <c r="BJ1725" t="s">
        <v>2244</v>
      </c>
      <c r="BK1725" t="s">
        <v>290</v>
      </c>
      <c r="BL1725">
        <v>3</v>
      </c>
      <c r="BN1725" s="112">
        <v>31</v>
      </c>
      <c r="BO1725" s="114">
        <v>5</v>
      </c>
      <c r="BP1725" s="118">
        <f t="shared" si="702"/>
        <v>31005</v>
      </c>
      <c r="BQ1725" s="118">
        <f t="shared" si="701"/>
        <v>31005</v>
      </c>
      <c r="BR1725" s="5" t="s">
        <v>3151</v>
      </c>
    </row>
    <row r="1726" spans="1:90" ht="15" hidden="1" customHeight="1" outlineLevel="1">
      <c r="A1726" t="s">
        <v>1752</v>
      </c>
      <c r="B1726" t="s">
        <v>290</v>
      </c>
      <c r="C1726" s="1">
        <f t="shared" si="703"/>
        <v>410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29">
        <f t="shared" si="690"/>
        <v>319</v>
      </c>
      <c r="H1726" s="134">
        <f t="shared" si="691"/>
        <v>0.7780487804878049</v>
      </c>
      <c r="I1726" s="2"/>
      <c r="J1726" s="2">
        <f t="shared" si="704"/>
        <v>0.1048780487804878</v>
      </c>
      <c r="K1726" s="2">
        <f t="shared" si="705"/>
        <v>0.88292682926829269</v>
      </c>
      <c r="L1726" s="2">
        <f t="shared" si="706"/>
        <v>0</v>
      </c>
      <c r="M1726" s="2">
        <f t="shared" si="707"/>
        <v>1.2195121951219523E-2</v>
      </c>
      <c r="N1726" s="63">
        <v>43</v>
      </c>
      <c r="O1726" s="63">
        <v>362</v>
      </c>
      <c r="P1726" s="63">
        <v>0</v>
      </c>
      <c r="Q1726" s="63">
        <v>5</v>
      </c>
      <c r="R1726" s="63">
        <v>0</v>
      </c>
      <c r="S1726" s="63">
        <v>0</v>
      </c>
      <c r="T1726" s="63">
        <v>0</v>
      </c>
      <c r="U1726" s="63">
        <v>0</v>
      </c>
      <c r="V1726" s="63">
        <v>0</v>
      </c>
      <c r="W1726" s="63">
        <v>0</v>
      </c>
      <c r="X1726" s="63">
        <v>0</v>
      </c>
      <c r="Y1726" s="63">
        <v>0</v>
      </c>
      <c r="Z1726" s="63">
        <v>0</v>
      </c>
      <c r="AA1726" s="63">
        <v>0</v>
      </c>
      <c r="AB1726" s="63">
        <v>0</v>
      </c>
      <c r="AC1726" s="63">
        <v>0</v>
      </c>
      <c r="AD1726" s="63">
        <v>0</v>
      </c>
      <c r="AE1726" s="63">
        <v>0</v>
      </c>
      <c r="AF1726" s="63">
        <v>0</v>
      </c>
      <c r="AG1726" s="63">
        <v>0</v>
      </c>
      <c r="AH1726" s="63">
        <v>0</v>
      </c>
      <c r="AI1726" s="63">
        <v>0</v>
      </c>
      <c r="AJ1726" s="63">
        <v>0</v>
      </c>
      <c r="AK1726" s="63">
        <v>0</v>
      </c>
      <c r="AL1726" s="63">
        <v>0</v>
      </c>
      <c r="AM1726" s="63">
        <v>0</v>
      </c>
      <c r="AN1726" s="63">
        <v>0</v>
      </c>
      <c r="AO1726" s="63">
        <v>0</v>
      </c>
      <c r="AP1726" s="63">
        <v>0</v>
      </c>
      <c r="AQ1726" s="63">
        <v>0</v>
      </c>
      <c r="AR1726" s="63">
        <v>0</v>
      </c>
      <c r="AS1726" s="63">
        <v>0</v>
      </c>
      <c r="AT1726" s="63">
        <v>0</v>
      </c>
      <c r="AU1726" s="63">
        <v>0</v>
      </c>
      <c r="AV1726" s="63">
        <v>0</v>
      </c>
      <c r="AW1726" s="63">
        <v>0</v>
      </c>
      <c r="AX1726" s="63">
        <v>0</v>
      </c>
      <c r="AY1726" s="63">
        <v>0</v>
      </c>
      <c r="BA1726" s="5">
        <f>IF(Q1726&gt;0,RANK(Q1726,(N1726:P1726,Q1726:AE1726)),0)</f>
        <v>3</v>
      </c>
      <c r="BB1726" s="5">
        <f>IF(R1726&gt;0,RANK(R1726,(N1726:P1726,Q1726:AE1726)),0)</f>
        <v>0</v>
      </c>
      <c r="BC1726" s="5">
        <f>IF(T1726&gt;0,RANK(T1726,(N1726:P1726,Q1726:AE1726)),0)</f>
        <v>0</v>
      </c>
      <c r="BD1726" s="5">
        <f>IF(S1726&gt;0,RANK(S1726,(N1726:P1726,Q1726:AE1726)),0)</f>
        <v>0</v>
      </c>
      <c r="BE1726" s="2">
        <f t="shared" si="708"/>
        <v>1.2195121951219513E-2</v>
      </c>
      <c r="BF1726" s="2">
        <f t="shared" si="709"/>
        <v>0</v>
      </c>
      <c r="BG1726" s="2">
        <f t="shared" si="710"/>
        <v>0</v>
      </c>
      <c r="BH1726" s="2">
        <f t="shared" si="711"/>
        <v>0</v>
      </c>
      <c r="BJ1726" t="s">
        <v>1752</v>
      </c>
      <c r="BK1726" t="s">
        <v>290</v>
      </c>
      <c r="BL1726">
        <v>3</v>
      </c>
      <c r="BN1726" s="112">
        <v>31</v>
      </c>
      <c r="BO1726" s="114">
        <v>7</v>
      </c>
      <c r="BP1726" s="118">
        <f t="shared" si="702"/>
        <v>31007</v>
      </c>
      <c r="BQ1726" s="118">
        <f t="shared" si="701"/>
        <v>31007</v>
      </c>
      <c r="BR1726" s="5" t="s">
        <v>3151</v>
      </c>
    </row>
    <row r="1727" spans="1:90" ht="15" hidden="1" customHeight="1" outlineLevel="1">
      <c r="A1727" t="s">
        <v>793</v>
      </c>
      <c r="B1727" t="s">
        <v>290</v>
      </c>
      <c r="C1727" s="1">
        <f t="shared" si="703"/>
        <v>317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29">
        <f t="shared" si="690"/>
        <v>245</v>
      </c>
      <c r="H1727" s="134">
        <f t="shared" si="691"/>
        <v>0.77287066246056779</v>
      </c>
      <c r="I1727" s="2"/>
      <c r="J1727" s="2">
        <f t="shared" si="704"/>
        <v>0.11041009463722397</v>
      </c>
      <c r="K1727" s="2">
        <f t="shared" si="705"/>
        <v>0.88328075709779175</v>
      </c>
      <c r="L1727" s="2">
        <f t="shared" si="706"/>
        <v>0</v>
      </c>
      <c r="M1727" s="2">
        <f t="shared" si="707"/>
        <v>6.3091482649842989E-3</v>
      </c>
      <c r="N1727" s="63">
        <v>35</v>
      </c>
      <c r="O1727" s="63">
        <v>280</v>
      </c>
      <c r="P1727" s="63">
        <v>0</v>
      </c>
      <c r="Q1727" s="63">
        <v>2</v>
      </c>
      <c r="R1727" s="63">
        <v>0</v>
      </c>
      <c r="S1727" s="63">
        <v>0</v>
      </c>
      <c r="T1727" s="63">
        <v>0</v>
      </c>
      <c r="U1727" s="63">
        <v>0</v>
      </c>
      <c r="V1727" s="63">
        <v>0</v>
      </c>
      <c r="W1727" s="63">
        <v>0</v>
      </c>
      <c r="X1727" s="63">
        <v>0</v>
      </c>
      <c r="Y1727" s="63">
        <v>0</v>
      </c>
      <c r="Z1727" s="63">
        <v>0</v>
      </c>
      <c r="AA1727" s="63">
        <v>0</v>
      </c>
      <c r="AB1727" s="63">
        <v>0</v>
      </c>
      <c r="AC1727" s="63">
        <v>0</v>
      </c>
      <c r="AD1727" s="63">
        <v>0</v>
      </c>
      <c r="AE1727" s="63">
        <v>0</v>
      </c>
      <c r="AF1727" s="63">
        <v>0</v>
      </c>
      <c r="AG1727" s="63">
        <v>0</v>
      </c>
      <c r="AH1727" s="63">
        <v>0</v>
      </c>
      <c r="AI1727" s="63">
        <v>0</v>
      </c>
      <c r="AJ1727" s="63">
        <v>0</v>
      </c>
      <c r="AK1727" s="63">
        <v>0</v>
      </c>
      <c r="AL1727" s="63">
        <v>0</v>
      </c>
      <c r="AM1727" s="63">
        <v>0</v>
      </c>
      <c r="AN1727" s="63">
        <v>0</v>
      </c>
      <c r="AO1727" s="63">
        <v>0</v>
      </c>
      <c r="AP1727" s="63">
        <v>0</v>
      </c>
      <c r="AQ1727" s="63">
        <v>0</v>
      </c>
      <c r="AR1727" s="63">
        <v>0</v>
      </c>
      <c r="AS1727" s="63">
        <v>0</v>
      </c>
      <c r="AT1727" s="63">
        <v>0</v>
      </c>
      <c r="AU1727" s="63">
        <v>0</v>
      </c>
      <c r="AV1727" s="63">
        <v>0</v>
      </c>
      <c r="AW1727" s="63">
        <v>0</v>
      </c>
      <c r="AX1727" s="63">
        <v>0</v>
      </c>
      <c r="AY1727" s="63">
        <v>0</v>
      </c>
      <c r="BA1727" s="5">
        <f>IF(Q1727&gt;0,RANK(Q1727,(N1727:P1727,Q1727:AE1727)),0)</f>
        <v>3</v>
      </c>
      <c r="BB1727" s="5">
        <f>IF(R1727&gt;0,RANK(R1727,(N1727:P1727,Q1727:AE1727)),0)</f>
        <v>0</v>
      </c>
      <c r="BC1727" s="5">
        <f>IF(T1727&gt;0,RANK(T1727,(N1727:P1727,Q1727:AE1727)),0)</f>
        <v>0</v>
      </c>
      <c r="BD1727" s="5">
        <f>IF(S1727&gt;0,RANK(S1727,(N1727:P1727,Q1727:AE1727)),0)</f>
        <v>0</v>
      </c>
      <c r="BE1727" s="2">
        <f t="shared" si="708"/>
        <v>6.3091482649842269E-3</v>
      </c>
      <c r="BF1727" s="2">
        <f t="shared" si="709"/>
        <v>0</v>
      </c>
      <c r="BG1727" s="2">
        <f t="shared" si="710"/>
        <v>0</v>
      </c>
      <c r="BH1727" s="2">
        <f t="shared" si="711"/>
        <v>0</v>
      </c>
      <c r="BJ1727" t="s">
        <v>793</v>
      </c>
      <c r="BK1727" t="s">
        <v>290</v>
      </c>
      <c r="BL1727">
        <v>3</v>
      </c>
      <c r="BN1727" s="112">
        <v>31</v>
      </c>
      <c r="BO1727" s="114">
        <v>9</v>
      </c>
      <c r="BP1727" s="118">
        <f t="shared" si="702"/>
        <v>31009</v>
      </c>
      <c r="BQ1727" s="118">
        <f t="shared" si="701"/>
        <v>31009</v>
      </c>
      <c r="BR1727" s="5" t="s">
        <v>3151</v>
      </c>
    </row>
    <row r="1728" spans="1:90" ht="15" hidden="1" customHeight="1" outlineLevel="1">
      <c r="A1728" t="s">
        <v>1042</v>
      </c>
      <c r="B1728" t="s">
        <v>290</v>
      </c>
      <c r="C1728" s="1">
        <f t="shared" si="703"/>
        <v>3217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29">
        <f t="shared" si="690"/>
        <v>2154</v>
      </c>
      <c r="H1728" s="134">
        <f t="shared" si="691"/>
        <v>0.66956792042275415</v>
      </c>
      <c r="I1728" s="2"/>
      <c r="J1728" s="2">
        <f t="shared" si="704"/>
        <v>0.15511345974510413</v>
      </c>
      <c r="K1728" s="2">
        <f t="shared" si="705"/>
        <v>0.8246813801678583</v>
      </c>
      <c r="L1728" s="2">
        <f t="shared" si="706"/>
        <v>0</v>
      </c>
      <c r="M1728" s="2">
        <f t="shared" si="707"/>
        <v>2.0205160087037544E-2</v>
      </c>
      <c r="N1728" s="63">
        <v>499</v>
      </c>
      <c r="O1728" s="63">
        <v>2653</v>
      </c>
      <c r="P1728" s="63">
        <v>0</v>
      </c>
      <c r="Q1728" s="63">
        <v>65</v>
      </c>
      <c r="R1728" s="63">
        <v>0</v>
      </c>
      <c r="S1728" s="63">
        <v>0</v>
      </c>
      <c r="T1728" s="63">
        <v>0</v>
      </c>
      <c r="U1728" s="63">
        <v>0</v>
      </c>
      <c r="V1728" s="63">
        <v>0</v>
      </c>
      <c r="W1728" s="63">
        <v>0</v>
      </c>
      <c r="X1728" s="63">
        <v>0</v>
      </c>
      <c r="Y1728" s="63">
        <v>0</v>
      </c>
      <c r="Z1728" s="63">
        <v>0</v>
      </c>
      <c r="AA1728" s="63">
        <v>0</v>
      </c>
      <c r="AB1728" s="63">
        <v>0</v>
      </c>
      <c r="AC1728" s="63">
        <v>0</v>
      </c>
      <c r="AD1728" s="63">
        <v>0</v>
      </c>
      <c r="AE1728" s="63">
        <v>0</v>
      </c>
      <c r="AF1728" s="63">
        <v>0</v>
      </c>
      <c r="AG1728" s="63">
        <v>0</v>
      </c>
      <c r="AH1728" s="63">
        <v>0</v>
      </c>
      <c r="AI1728" s="63">
        <v>0</v>
      </c>
      <c r="AJ1728" s="63">
        <v>0</v>
      </c>
      <c r="AK1728" s="63">
        <v>0</v>
      </c>
      <c r="AL1728" s="63">
        <v>0</v>
      </c>
      <c r="AM1728" s="63">
        <v>0</v>
      </c>
      <c r="AN1728" s="63">
        <v>0</v>
      </c>
      <c r="AO1728" s="63">
        <v>0</v>
      </c>
      <c r="AP1728" s="63">
        <v>0</v>
      </c>
      <c r="AQ1728" s="63">
        <v>0</v>
      </c>
      <c r="AR1728" s="63">
        <v>0</v>
      </c>
      <c r="AS1728" s="63">
        <v>0</v>
      </c>
      <c r="AT1728" s="63">
        <v>0</v>
      </c>
      <c r="AU1728" s="63">
        <v>0</v>
      </c>
      <c r="AV1728" s="63">
        <v>0</v>
      </c>
      <c r="AW1728" s="63">
        <v>0</v>
      </c>
      <c r="AX1728" s="63">
        <v>0</v>
      </c>
      <c r="AY1728" s="63">
        <v>0</v>
      </c>
      <c r="BA1728" s="5">
        <f>IF(Q1728&gt;0,RANK(Q1728,(N1728:P1728,Q1728:AE1728)),0)</f>
        <v>3</v>
      </c>
      <c r="BB1728" s="5">
        <f>IF(R1728&gt;0,RANK(R1728,(N1728:P1728,Q1728:AE1728)),0)</f>
        <v>0</v>
      </c>
      <c r="BC1728" s="5">
        <f>IF(T1728&gt;0,RANK(T1728,(N1728:P1728,Q1728:AE1728)),0)</f>
        <v>0</v>
      </c>
      <c r="BD1728" s="5">
        <f>IF(S1728&gt;0,RANK(S1728,(N1728:P1728,Q1728:AE1728)),0)</f>
        <v>0</v>
      </c>
      <c r="BE1728" s="2">
        <f t="shared" si="708"/>
        <v>2.0205160087037613E-2</v>
      </c>
      <c r="BF1728" s="2">
        <f t="shared" si="709"/>
        <v>0</v>
      </c>
      <c r="BG1728" s="2">
        <f t="shared" si="710"/>
        <v>0</v>
      </c>
      <c r="BH1728" s="2">
        <f t="shared" si="711"/>
        <v>0</v>
      </c>
      <c r="BJ1728" t="s">
        <v>1042</v>
      </c>
      <c r="BK1728" t="s">
        <v>290</v>
      </c>
      <c r="BL1728">
        <v>3</v>
      </c>
      <c r="BN1728" s="112">
        <v>31</v>
      </c>
      <c r="BO1728" s="114">
        <v>11</v>
      </c>
      <c r="BP1728" s="118">
        <f t="shared" si="702"/>
        <v>31011</v>
      </c>
      <c r="BQ1728" s="118">
        <f t="shared" si="701"/>
        <v>31011</v>
      </c>
      <c r="BR1728" s="5" t="s">
        <v>3151</v>
      </c>
    </row>
    <row r="1729" spans="1:70" ht="15" hidden="1" customHeight="1" outlineLevel="1">
      <c r="A1729" t="s">
        <v>2176</v>
      </c>
      <c r="B1729" t="s">
        <v>290</v>
      </c>
      <c r="C1729" s="1">
        <f t="shared" si="703"/>
        <v>5181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29">
        <f t="shared" si="690"/>
        <v>2951</v>
      </c>
      <c r="H1729" s="134">
        <f t="shared" si="691"/>
        <v>0.5695811619378498</v>
      </c>
      <c r="I1729" s="2"/>
      <c r="J1729" s="2">
        <f t="shared" si="704"/>
        <v>0.20285659139162324</v>
      </c>
      <c r="K1729" s="2">
        <f t="shared" si="705"/>
        <v>0.77243775332947306</v>
      </c>
      <c r="L1729" s="2">
        <f t="shared" si="706"/>
        <v>0</v>
      </c>
      <c r="M1729" s="2">
        <f t="shared" si="707"/>
        <v>2.4705655278903671E-2</v>
      </c>
      <c r="N1729" s="63">
        <v>1051</v>
      </c>
      <c r="O1729" s="63">
        <v>4002</v>
      </c>
      <c r="P1729" s="63">
        <v>0</v>
      </c>
      <c r="Q1729" s="63">
        <v>128</v>
      </c>
      <c r="R1729" s="63">
        <v>0</v>
      </c>
      <c r="S1729" s="63">
        <v>0</v>
      </c>
      <c r="T1729" s="63">
        <v>0</v>
      </c>
      <c r="U1729" s="63">
        <v>0</v>
      </c>
      <c r="V1729" s="63">
        <v>0</v>
      </c>
      <c r="W1729" s="63">
        <v>0</v>
      </c>
      <c r="X1729" s="63">
        <v>0</v>
      </c>
      <c r="Y1729" s="63">
        <v>0</v>
      </c>
      <c r="Z1729" s="63">
        <v>0</v>
      </c>
      <c r="AA1729" s="63">
        <v>0</v>
      </c>
      <c r="AB1729" s="63">
        <v>0</v>
      </c>
      <c r="AC1729" s="63">
        <v>0</v>
      </c>
      <c r="AD1729" s="63">
        <v>0</v>
      </c>
      <c r="AE1729" s="63">
        <v>0</v>
      </c>
      <c r="AF1729" s="63">
        <v>0</v>
      </c>
      <c r="AG1729" s="63">
        <v>0</v>
      </c>
      <c r="AH1729" s="63">
        <v>0</v>
      </c>
      <c r="AI1729" s="63">
        <v>0</v>
      </c>
      <c r="AJ1729" s="63">
        <v>0</v>
      </c>
      <c r="AK1729" s="63">
        <v>0</v>
      </c>
      <c r="AL1729" s="63">
        <v>0</v>
      </c>
      <c r="AM1729" s="63">
        <v>0</v>
      </c>
      <c r="AN1729" s="63">
        <v>0</v>
      </c>
      <c r="AO1729" s="63">
        <v>0</v>
      </c>
      <c r="AP1729" s="63">
        <v>0</v>
      </c>
      <c r="AQ1729" s="63">
        <v>0</v>
      </c>
      <c r="AR1729" s="63">
        <v>0</v>
      </c>
      <c r="AS1729" s="63">
        <v>0</v>
      </c>
      <c r="AT1729" s="63">
        <v>0</v>
      </c>
      <c r="AU1729" s="63">
        <v>0</v>
      </c>
      <c r="AV1729" s="63">
        <v>0</v>
      </c>
      <c r="AW1729" s="63">
        <v>0</v>
      </c>
      <c r="AX1729" s="63">
        <v>0</v>
      </c>
      <c r="AY1729" s="63">
        <v>0</v>
      </c>
      <c r="BA1729" s="5">
        <f>IF(Q1729&gt;0,RANK(Q1729,(N1729:P1729,Q1729:AE1729)),0)</f>
        <v>3</v>
      </c>
      <c r="BB1729" s="5">
        <f>IF(R1729&gt;0,RANK(R1729,(N1729:P1729,Q1729:AE1729)),0)</f>
        <v>0</v>
      </c>
      <c r="BC1729" s="5">
        <f>IF(T1729&gt;0,RANK(T1729,(N1729:P1729,Q1729:AE1729)),0)</f>
        <v>0</v>
      </c>
      <c r="BD1729" s="5">
        <f>IF(S1729&gt;0,RANK(S1729,(N1729:P1729,Q1729:AE1729)),0)</f>
        <v>0</v>
      </c>
      <c r="BE1729" s="2">
        <f t="shared" si="708"/>
        <v>2.4705655278903685E-2</v>
      </c>
      <c r="BF1729" s="2">
        <f t="shared" si="709"/>
        <v>0</v>
      </c>
      <c r="BG1729" s="2">
        <f t="shared" si="710"/>
        <v>0</v>
      </c>
      <c r="BH1729" s="2">
        <f t="shared" si="711"/>
        <v>0</v>
      </c>
      <c r="BJ1729" t="s">
        <v>2176</v>
      </c>
      <c r="BK1729" t="s">
        <v>290</v>
      </c>
      <c r="BL1729">
        <v>3</v>
      </c>
      <c r="BN1729" s="112">
        <v>31</v>
      </c>
      <c r="BO1729" s="114">
        <v>13</v>
      </c>
      <c r="BP1729" s="118">
        <f t="shared" si="702"/>
        <v>31013</v>
      </c>
      <c r="BQ1729" s="118">
        <f t="shared" si="701"/>
        <v>31013</v>
      </c>
      <c r="BR1729" s="5" t="s">
        <v>3151</v>
      </c>
    </row>
    <row r="1730" spans="1:70" ht="15" hidden="1" customHeight="1" outlineLevel="1">
      <c r="A1730" t="s">
        <v>2282</v>
      </c>
      <c r="B1730" t="s">
        <v>290</v>
      </c>
      <c r="C1730" s="1">
        <f t="shared" si="703"/>
        <v>1153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29">
        <f t="shared" si="690"/>
        <v>875</v>
      </c>
      <c r="H1730" s="134">
        <f t="shared" si="691"/>
        <v>0.75888985255854291</v>
      </c>
      <c r="I1730" s="2"/>
      <c r="J1730" s="2">
        <f t="shared" si="704"/>
        <v>0.11708586296617519</v>
      </c>
      <c r="K1730" s="2">
        <f t="shared" si="705"/>
        <v>0.87597571552471809</v>
      </c>
      <c r="L1730" s="2">
        <f t="shared" si="706"/>
        <v>0</v>
      </c>
      <c r="M1730" s="2">
        <f t="shared" si="707"/>
        <v>6.9384215091067292E-3</v>
      </c>
      <c r="N1730" s="63">
        <v>135</v>
      </c>
      <c r="O1730" s="63">
        <v>1010</v>
      </c>
      <c r="P1730" s="63">
        <v>0</v>
      </c>
      <c r="Q1730" s="63">
        <v>8</v>
      </c>
      <c r="R1730" s="63">
        <v>0</v>
      </c>
      <c r="S1730" s="63">
        <v>0</v>
      </c>
      <c r="T1730" s="63">
        <v>0</v>
      </c>
      <c r="U1730" s="63">
        <v>0</v>
      </c>
      <c r="V1730" s="63">
        <v>0</v>
      </c>
      <c r="W1730" s="63">
        <v>0</v>
      </c>
      <c r="X1730" s="63">
        <v>0</v>
      </c>
      <c r="Y1730" s="63">
        <v>0</v>
      </c>
      <c r="Z1730" s="63">
        <v>0</v>
      </c>
      <c r="AA1730" s="63">
        <v>0</v>
      </c>
      <c r="AB1730" s="63">
        <v>0</v>
      </c>
      <c r="AC1730" s="63">
        <v>0</v>
      </c>
      <c r="AD1730" s="63">
        <v>0</v>
      </c>
      <c r="AE1730" s="63">
        <v>0</v>
      </c>
      <c r="AF1730" s="63">
        <v>0</v>
      </c>
      <c r="AG1730" s="63">
        <v>0</v>
      </c>
      <c r="AH1730" s="63">
        <v>0</v>
      </c>
      <c r="AI1730" s="63">
        <v>0</v>
      </c>
      <c r="AJ1730" s="63">
        <v>0</v>
      </c>
      <c r="AK1730" s="63">
        <v>0</v>
      </c>
      <c r="AL1730" s="63">
        <v>0</v>
      </c>
      <c r="AM1730" s="63">
        <v>0</v>
      </c>
      <c r="AN1730" s="63">
        <v>0</v>
      </c>
      <c r="AO1730" s="63">
        <v>0</v>
      </c>
      <c r="AP1730" s="63">
        <v>0</v>
      </c>
      <c r="AQ1730" s="63">
        <v>0</v>
      </c>
      <c r="AR1730" s="63">
        <v>0</v>
      </c>
      <c r="AS1730" s="63">
        <v>0</v>
      </c>
      <c r="AT1730" s="63">
        <v>0</v>
      </c>
      <c r="AU1730" s="63">
        <v>0</v>
      </c>
      <c r="AV1730" s="63">
        <v>0</v>
      </c>
      <c r="AW1730" s="63">
        <v>0</v>
      </c>
      <c r="AX1730" s="63">
        <v>0</v>
      </c>
      <c r="AY1730" s="63">
        <v>0</v>
      </c>
      <c r="BA1730" s="5">
        <f>IF(Q1730&gt;0,RANK(Q1730,(N1730:P1730,Q1730:AE1730)),0)</f>
        <v>3</v>
      </c>
      <c r="BB1730" s="5">
        <f>IF(R1730&gt;0,RANK(R1730,(N1730:P1730,Q1730:AE1730)),0)</f>
        <v>0</v>
      </c>
      <c r="BC1730" s="5">
        <f>IF(T1730&gt;0,RANK(T1730,(N1730:P1730,Q1730:AE1730)),0)</f>
        <v>0</v>
      </c>
      <c r="BD1730" s="5">
        <f>IF(S1730&gt;0,RANK(S1730,(N1730:P1730,Q1730:AE1730)),0)</f>
        <v>0</v>
      </c>
      <c r="BE1730" s="2">
        <f t="shared" si="708"/>
        <v>6.938421509106678E-3</v>
      </c>
      <c r="BF1730" s="2">
        <f t="shared" si="709"/>
        <v>0</v>
      </c>
      <c r="BG1730" s="2">
        <f t="shared" si="710"/>
        <v>0</v>
      </c>
      <c r="BH1730" s="2">
        <f t="shared" si="711"/>
        <v>0</v>
      </c>
      <c r="BJ1730" t="s">
        <v>2282</v>
      </c>
      <c r="BK1730" t="s">
        <v>290</v>
      </c>
      <c r="BL1730">
        <v>3</v>
      </c>
      <c r="BN1730" s="112">
        <v>31</v>
      </c>
      <c r="BO1730" s="114">
        <v>15</v>
      </c>
      <c r="BP1730" s="118">
        <f t="shared" si="702"/>
        <v>31015</v>
      </c>
      <c r="BQ1730" s="118">
        <f t="shared" si="701"/>
        <v>31015</v>
      </c>
      <c r="BR1730" s="5" t="s">
        <v>3151</v>
      </c>
    </row>
    <row r="1731" spans="1:70" ht="15" hidden="1" customHeight="1" outlineLevel="1">
      <c r="A1731" t="s">
        <v>578</v>
      </c>
      <c r="B1731" t="s">
        <v>290</v>
      </c>
      <c r="C1731" s="1">
        <f t="shared" si="703"/>
        <v>1679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29">
        <f t="shared" si="690"/>
        <v>1279</v>
      </c>
      <c r="H1731" s="134">
        <f t="shared" si="691"/>
        <v>0.76176295413936868</v>
      </c>
      <c r="I1731" s="2"/>
      <c r="J1731" s="2">
        <f t="shared" si="704"/>
        <v>0.11375818939845146</v>
      </c>
      <c r="K1731" s="2">
        <f t="shared" si="705"/>
        <v>0.87552114353782018</v>
      </c>
      <c r="L1731" s="2">
        <f t="shared" si="706"/>
        <v>0</v>
      </c>
      <c r="M1731" s="2">
        <f t="shared" si="707"/>
        <v>1.0720667063728317E-2</v>
      </c>
      <c r="N1731" s="63">
        <v>191</v>
      </c>
      <c r="O1731" s="63">
        <v>1470</v>
      </c>
      <c r="P1731" s="63">
        <v>0</v>
      </c>
      <c r="Q1731" s="63">
        <v>18</v>
      </c>
      <c r="R1731" s="63">
        <v>0</v>
      </c>
      <c r="S1731" s="63">
        <v>0</v>
      </c>
      <c r="T1731" s="63">
        <v>0</v>
      </c>
      <c r="U1731" s="63">
        <v>0</v>
      </c>
      <c r="V1731" s="63">
        <v>0</v>
      </c>
      <c r="W1731" s="63">
        <v>0</v>
      </c>
      <c r="X1731" s="63">
        <v>0</v>
      </c>
      <c r="Y1731" s="63">
        <v>0</v>
      </c>
      <c r="Z1731" s="63">
        <v>0</v>
      </c>
      <c r="AA1731" s="63">
        <v>0</v>
      </c>
      <c r="AB1731" s="63">
        <v>0</v>
      </c>
      <c r="AC1731" s="63">
        <v>0</v>
      </c>
      <c r="AD1731" s="63">
        <v>0</v>
      </c>
      <c r="AE1731" s="63">
        <v>0</v>
      </c>
      <c r="AF1731" s="63">
        <v>0</v>
      </c>
      <c r="AG1731" s="63">
        <v>0</v>
      </c>
      <c r="AH1731" s="63">
        <v>0</v>
      </c>
      <c r="AI1731" s="63">
        <v>0</v>
      </c>
      <c r="AJ1731" s="63">
        <v>0</v>
      </c>
      <c r="AK1731" s="63">
        <v>0</v>
      </c>
      <c r="AL1731" s="63">
        <v>0</v>
      </c>
      <c r="AM1731" s="63">
        <v>0</v>
      </c>
      <c r="AN1731" s="63">
        <v>0</v>
      </c>
      <c r="AO1731" s="63">
        <v>0</v>
      </c>
      <c r="AP1731" s="63">
        <v>0</v>
      </c>
      <c r="AQ1731" s="63">
        <v>0</v>
      </c>
      <c r="AR1731" s="63">
        <v>0</v>
      </c>
      <c r="AS1731" s="63">
        <v>0</v>
      </c>
      <c r="AT1731" s="63">
        <v>0</v>
      </c>
      <c r="AU1731" s="63">
        <v>0</v>
      </c>
      <c r="AV1731" s="63">
        <v>0</v>
      </c>
      <c r="AW1731" s="63">
        <v>0</v>
      </c>
      <c r="AX1731" s="63">
        <v>0</v>
      </c>
      <c r="AY1731" s="63">
        <v>0</v>
      </c>
      <c r="BA1731" s="5">
        <f>IF(Q1731&gt;0,RANK(Q1731,(N1731:P1731,Q1731:AE1731)),0)</f>
        <v>3</v>
      </c>
      <c r="BB1731" s="5">
        <f>IF(R1731&gt;0,RANK(R1731,(N1731:P1731,Q1731:AE1731)),0)</f>
        <v>0</v>
      </c>
      <c r="BC1731" s="5">
        <f>IF(T1731&gt;0,RANK(T1731,(N1731:P1731,Q1731:AE1731)),0)</f>
        <v>0</v>
      </c>
      <c r="BD1731" s="5">
        <f>IF(S1731&gt;0,RANK(S1731,(N1731:P1731,Q1731:AE1731)),0)</f>
        <v>0</v>
      </c>
      <c r="BE1731" s="2">
        <f t="shared" si="708"/>
        <v>1.0720667063728409E-2</v>
      </c>
      <c r="BF1731" s="2">
        <f t="shared" si="709"/>
        <v>0</v>
      </c>
      <c r="BG1731" s="2">
        <f t="shared" si="710"/>
        <v>0</v>
      </c>
      <c r="BH1731" s="2">
        <f t="shared" si="711"/>
        <v>0</v>
      </c>
      <c r="BJ1731" t="s">
        <v>578</v>
      </c>
      <c r="BK1731" t="s">
        <v>290</v>
      </c>
      <c r="BL1731">
        <v>3</v>
      </c>
      <c r="BN1731" s="112">
        <v>31</v>
      </c>
      <c r="BO1731" s="114">
        <v>17</v>
      </c>
      <c r="BP1731" s="118">
        <f t="shared" si="702"/>
        <v>31017</v>
      </c>
      <c r="BQ1731" s="118">
        <f t="shared" si="701"/>
        <v>31017</v>
      </c>
      <c r="BR1731" s="5" t="s">
        <v>3151</v>
      </c>
    </row>
    <row r="1732" spans="1:70" ht="15" hidden="1" customHeight="1" outlineLevel="1">
      <c r="A1732" t="s">
        <v>2572</v>
      </c>
      <c r="B1732" t="s">
        <v>290</v>
      </c>
      <c r="C1732" s="1">
        <f t="shared" si="703"/>
        <v>23589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29">
        <f t="shared" si="690"/>
        <v>10290</v>
      </c>
      <c r="H1732" s="134">
        <f t="shared" si="691"/>
        <v>0.43622027216075288</v>
      </c>
      <c r="I1732" s="2"/>
      <c r="J1732" s="2">
        <f t="shared" si="704"/>
        <v>0.26919326804866678</v>
      </c>
      <c r="K1732" s="2">
        <f t="shared" si="705"/>
        <v>0.7054135402094196</v>
      </c>
      <c r="L1732" s="2">
        <f t="shared" si="706"/>
        <v>0</v>
      </c>
      <c r="M1732" s="2">
        <f t="shared" si="707"/>
        <v>2.5393191741913568E-2</v>
      </c>
      <c r="N1732" s="63">
        <v>6350</v>
      </c>
      <c r="O1732" s="63">
        <v>16640</v>
      </c>
      <c r="P1732" s="63">
        <v>0</v>
      </c>
      <c r="Q1732" s="63">
        <v>599</v>
      </c>
      <c r="R1732" s="63">
        <v>0</v>
      </c>
      <c r="S1732" s="63">
        <v>0</v>
      </c>
      <c r="T1732" s="63">
        <v>0</v>
      </c>
      <c r="U1732" s="63">
        <v>0</v>
      </c>
      <c r="V1732" s="63">
        <v>0</v>
      </c>
      <c r="W1732" s="63">
        <v>0</v>
      </c>
      <c r="X1732" s="63">
        <v>0</v>
      </c>
      <c r="Y1732" s="63">
        <v>0</v>
      </c>
      <c r="Z1732" s="63">
        <v>0</v>
      </c>
      <c r="AA1732" s="63">
        <v>0</v>
      </c>
      <c r="AB1732" s="63">
        <v>0</v>
      </c>
      <c r="AC1732" s="63">
        <v>0</v>
      </c>
      <c r="AD1732" s="63">
        <v>0</v>
      </c>
      <c r="AE1732" s="63">
        <v>0</v>
      </c>
      <c r="AF1732" s="63">
        <v>0</v>
      </c>
      <c r="AG1732" s="63">
        <v>0</v>
      </c>
      <c r="AH1732" s="63">
        <v>0</v>
      </c>
      <c r="AI1732" s="63">
        <v>0</v>
      </c>
      <c r="AJ1732" s="63">
        <v>0</v>
      </c>
      <c r="AK1732" s="63">
        <v>0</v>
      </c>
      <c r="AL1732" s="63">
        <v>0</v>
      </c>
      <c r="AM1732" s="63">
        <v>0</v>
      </c>
      <c r="AN1732" s="63">
        <v>0</v>
      </c>
      <c r="AO1732" s="63">
        <v>0</v>
      </c>
      <c r="AP1732" s="63">
        <v>0</v>
      </c>
      <c r="AQ1732" s="63">
        <v>0</v>
      </c>
      <c r="AR1732" s="63">
        <v>0</v>
      </c>
      <c r="AS1732" s="63">
        <v>0</v>
      </c>
      <c r="AT1732" s="63">
        <v>0</v>
      </c>
      <c r="AU1732" s="63">
        <v>0</v>
      </c>
      <c r="AV1732" s="63">
        <v>0</v>
      </c>
      <c r="AW1732" s="63">
        <v>0</v>
      </c>
      <c r="AX1732" s="63">
        <v>0</v>
      </c>
      <c r="AY1732" s="63">
        <v>0</v>
      </c>
      <c r="BA1732" s="5">
        <f>IF(Q1732&gt;0,RANK(Q1732,(N1732:P1732,Q1732:AE1732)),0)</f>
        <v>3</v>
      </c>
      <c r="BB1732" s="5">
        <f>IF(R1732&gt;0,RANK(R1732,(N1732:P1732,Q1732:AE1732)),0)</f>
        <v>0</v>
      </c>
      <c r="BC1732" s="5">
        <f>IF(T1732&gt;0,RANK(T1732,(N1732:P1732,Q1732:AE1732)),0)</f>
        <v>0</v>
      </c>
      <c r="BD1732" s="5">
        <f>IF(S1732&gt;0,RANK(S1732,(N1732:P1732,Q1732:AE1732)),0)</f>
        <v>0</v>
      </c>
      <c r="BE1732" s="2">
        <f t="shared" si="708"/>
        <v>2.5393191741913602E-2</v>
      </c>
      <c r="BF1732" s="2">
        <f t="shared" si="709"/>
        <v>0</v>
      </c>
      <c r="BG1732" s="2">
        <f t="shared" si="710"/>
        <v>0</v>
      </c>
      <c r="BH1732" s="2">
        <f t="shared" si="711"/>
        <v>0</v>
      </c>
      <c r="BJ1732" t="s">
        <v>2572</v>
      </c>
      <c r="BK1732" t="s">
        <v>290</v>
      </c>
      <c r="BL1732">
        <v>3</v>
      </c>
      <c r="BN1732" s="112">
        <v>31</v>
      </c>
      <c r="BO1732" s="114">
        <v>19</v>
      </c>
      <c r="BP1732" s="118">
        <f t="shared" si="702"/>
        <v>31019</v>
      </c>
      <c r="BQ1732" s="118">
        <f t="shared" si="701"/>
        <v>31019</v>
      </c>
      <c r="BR1732" s="5" t="s">
        <v>3151</v>
      </c>
    </row>
    <row r="1733" spans="1:70" ht="15" hidden="1" customHeight="1" outlineLevel="1">
      <c r="A1733" t="s">
        <v>2642</v>
      </c>
      <c r="B1733" t="s">
        <v>290</v>
      </c>
      <c r="C1733" s="1">
        <f t="shared" si="703"/>
        <v>3731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29">
        <f t="shared" si="690"/>
        <v>1517</v>
      </c>
      <c r="H1733" s="134">
        <f t="shared" si="691"/>
        <v>0.40659340659340659</v>
      </c>
      <c r="I1733" s="2"/>
      <c r="J1733" s="2">
        <f t="shared" si="704"/>
        <v>0.28491021173948006</v>
      </c>
      <c r="K1733" s="2">
        <f t="shared" si="705"/>
        <v>0.69150361833288665</v>
      </c>
      <c r="L1733" s="2">
        <f t="shared" si="706"/>
        <v>0</v>
      </c>
      <c r="M1733" s="2">
        <f t="shared" si="707"/>
        <v>2.3586169927633294E-2</v>
      </c>
      <c r="N1733" s="63">
        <v>1063</v>
      </c>
      <c r="O1733" s="63">
        <v>2580</v>
      </c>
      <c r="P1733" s="63">
        <v>0</v>
      </c>
      <c r="Q1733" s="63">
        <v>88</v>
      </c>
      <c r="R1733" s="63">
        <v>0</v>
      </c>
      <c r="S1733" s="63">
        <v>0</v>
      </c>
      <c r="T1733" s="63">
        <v>0</v>
      </c>
      <c r="U1733" s="63">
        <v>0</v>
      </c>
      <c r="V1733" s="63">
        <v>0</v>
      </c>
      <c r="W1733" s="63">
        <v>0</v>
      </c>
      <c r="X1733" s="63">
        <v>0</v>
      </c>
      <c r="Y1733" s="63">
        <v>0</v>
      </c>
      <c r="Z1733" s="63">
        <v>0</v>
      </c>
      <c r="AA1733" s="63">
        <v>0</v>
      </c>
      <c r="AB1733" s="63">
        <v>0</v>
      </c>
      <c r="AC1733" s="63">
        <v>0</v>
      </c>
      <c r="AD1733" s="63">
        <v>0</v>
      </c>
      <c r="AE1733" s="63">
        <v>0</v>
      </c>
      <c r="AF1733" s="63">
        <v>0</v>
      </c>
      <c r="AG1733" s="63">
        <v>0</v>
      </c>
      <c r="AH1733" s="63">
        <v>0</v>
      </c>
      <c r="AI1733" s="63">
        <v>0</v>
      </c>
      <c r="AJ1733" s="63">
        <v>0</v>
      </c>
      <c r="AK1733" s="63">
        <v>0</v>
      </c>
      <c r="AL1733" s="63">
        <v>0</v>
      </c>
      <c r="AM1733" s="63">
        <v>0</v>
      </c>
      <c r="AN1733" s="63">
        <v>0</v>
      </c>
      <c r="AO1733" s="63">
        <v>0</v>
      </c>
      <c r="AP1733" s="63">
        <v>0</v>
      </c>
      <c r="AQ1733" s="63">
        <v>0</v>
      </c>
      <c r="AR1733" s="63">
        <v>0</v>
      </c>
      <c r="AS1733" s="63">
        <v>0</v>
      </c>
      <c r="AT1733" s="63">
        <v>0</v>
      </c>
      <c r="AU1733" s="63">
        <v>0</v>
      </c>
      <c r="AV1733" s="63">
        <v>0</v>
      </c>
      <c r="AW1733" s="63">
        <v>0</v>
      </c>
      <c r="AX1733" s="63">
        <v>0</v>
      </c>
      <c r="AY1733" s="63">
        <v>0</v>
      </c>
      <c r="BA1733" s="5">
        <f>IF(Q1733&gt;0,RANK(Q1733,(N1733:P1733,Q1733:AE1733)),0)</f>
        <v>3</v>
      </c>
      <c r="BB1733" s="5">
        <f>IF(R1733&gt;0,RANK(R1733,(N1733:P1733,Q1733:AE1733)),0)</f>
        <v>0</v>
      </c>
      <c r="BC1733" s="5">
        <f>IF(T1733&gt;0,RANK(T1733,(N1733:P1733,Q1733:AE1733)),0)</f>
        <v>0</v>
      </c>
      <c r="BD1733" s="5">
        <f>IF(S1733&gt;0,RANK(S1733,(N1733:P1733,Q1733:AE1733)),0)</f>
        <v>0</v>
      </c>
      <c r="BE1733" s="2">
        <f t="shared" si="708"/>
        <v>2.3586169927633342E-2</v>
      </c>
      <c r="BF1733" s="2">
        <f t="shared" si="709"/>
        <v>0</v>
      </c>
      <c r="BG1733" s="2">
        <f t="shared" si="710"/>
        <v>0</v>
      </c>
      <c r="BH1733" s="2">
        <f t="shared" si="711"/>
        <v>0</v>
      </c>
      <c r="BJ1733" t="s">
        <v>2642</v>
      </c>
      <c r="BK1733" t="s">
        <v>290</v>
      </c>
      <c r="BL1733">
        <v>1</v>
      </c>
      <c r="BN1733" s="112">
        <v>31</v>
      </c>
      <c r="BO1733" s="114">
        <v>21</v>
      </c>
      <c r="BP1733" s="118">
        <f t="shared" si="702"/>
        <v>31021</v>
      </c>
      <c r="BQ1733" s="118">
        <f t="shared" si="701"/>
        <v>31021</v>
      </c>
      <c r="BR1733" s="5" t="s">
        <v>3151</v>
      </c>
    </row>
    <row r="1734" spans="1:70" ht="15" hidden="1" customHeight="1" outlineLevel="1">
      <c r="A1734" t="s">
        <v>1805</v>
      </c>
      <c r="B1734" t="s">
        <v>290</v>
      </c>
      <c r="C1734" s="1">
        <f t="shared" si="703"/>
        <v>4498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29">
        <f t="shared" si="690"/>
        <v>2669</v>
      </c>
      <c r="H1734" s="134">
        <f t="shared" si="691"/>
        <v>0.59337483325922635</v>
      </c>
      <c r="I1734" s="2"/>
      <c r="J1734" s="2">
        <f t="shared" si="704"/>
        <v>0.194086260560249</v>
      </c>
      <c r="K1734" s="2">
        <f t="shared" si="705"/>
        <v>0.78746109381947538</v>
      </c>
      <c r="L1734" s="2">
        <f t="shared" si="706"/>
        <v>0</v>
      </c>
      <c r="M1734" s="2">
        <f t="shared" si="707"/>
        <v>1.8452645620275598E-2</v>
      </c>
      <c r="N1734" s="63">
        <v>873</v>
      </c>
      <c r="O1734" s="63">
        <v>3542</v>
      </c>
      <c r="P1734" s="63">
        <v>0</v>
      </c>
      <c r="Q1734" s="63">
        <v>83</v>
      </c>
      <c r="R1734" s="63">
        <v>0</v>
      </c>
      <c r="S1734" s="63">
        <v>0</v>
      </c>
      <c r="T1734" s="63">
        <v>0</v>
      </c>
      <c r="U1734" s="63">
        <v>0</v>
      </c>
      <c r="V1734" s="63">
        <v>0</v>
      </c>
      <c r="W1734" s="63">
        <v>0</v>
      </c>
      <c r="X1734" s="63">
        <v>0</v>
      </c>
      <c r="Y1734" s="63">
        <v>0</v>
      </c>
      <c r="Z1734" s="63">
        <v>0</v>
      </c>
      <c r="AA1734" s="63">
        <v>0</v>
      </c>
      <c r="AB1734" s="63">
        <v>0</v>
      </c>
      <c r="AC1734" s="63">
        <v>0</v>
      </c>
      <c r="AD1734" s="63">
        <v>0</v>
      </c>
      <c r="AE1734" s="63">
        <v>0</v>
      </c>
      <c r="AF1734" s="63">
        <v>0</v>
      </c>
      <c r="AG1734" s="63">
        <v>0</v>
      </c>
      <c r="AH1734" s="63">
        <v>0</v>
      </c>
      <c r="AI1734" s="63">
        <v>0</v>
      </c>
      <c r="AJ1734" s="63">
        <v>0</v>
      </c>
      <c r="AK1734" s="63">
        <v>0</v>
      </c>
      <c r="AL1734" s="63">
        <v>0</v>
      </c>
      <c r="AM1734" s="63">
        <v>0</v>
      </c>
      <c r="AN1734" s="63">
        <v>0</v>
      </c>
      <c r="AO1734" s="63">
        <v>0</v>
      </c>
      <c r="AP1734" s="63">
        <v>0</v>
      </c>
      <c r="AQ1734" s="63">
        <v>0</v>
      </c>
      <c r="AR1734" s="63">
        <v>0</v>
      </c>
      <c r="AS1734" s="63">
        <v>0</v>
      </c>
      <c r="AT1734" s="63">
        <v>0</v>
      </c>
      <c r="AU1734" s="63">
        <v>0</v>
      </c>
      <c r="AV1734" s="63">
        <v>0</v>
      </c>
      <c r="AW1734" s="63">
        <v>0</v>
      </c>
      <c r="AX1734" s="63">
        <v>0</v>
      </c>
      <c r="AY1734" s="63">
        <v>0</v>
      </c>
      <c r="BA1734" s="5">
        <f>IF(Q1734&gt;0,RANK(Q1734,(N1734:P1734,Q1734:AE1734)),0)</f>
        <v>3</v>
      </c>
      <c r="BB1734" s="5">
        <f>IF(R1734&gt;0,RANK(R1734,(N1734:P1734,Q1734:AE1734)),0)</f>
        <v>0</v>
      </c>
      <c r="BC1734" s="5">
        <f>IF(T1734&gt;0,RANK(T1734,(N1734:P1734,Q1734:AE1734)),0)</f>
        <v>0</v>
      </c>
      <c r="BD1734" s="5">
        <f>IF(S1734&gt;0,RANK(S1734,(N1734:P1734,Q1734:AE1734)),0)</f>
        <v>0</v>
      </c>
      <c r="BE1734" s="2">
        <f t="shared" si="708"/>
        <v>1.8452645620275678E-2</v>
      </c>
      <c r="BF1734" s="2">
        <f t="shared" si="709"/>
        <v>0</v>
      </c>
      <c r="BG1734" s="2">
        <f t="shared" si="710"/>
        <v>0</v>
      </c>
      <c r="BH1734" s="2">
        <f t="shared" si="711"/>
        <v>0</v>
      </c>
      <c r="BJ1734" t="s">
        <v>1805</v>
      </c>
      <c r="BK1734" t="s">
        <v>290</v>
      </c>
      <c r="BL1734">
        <v>1</v>
      </c>
      <c r="BN1734" s="112">
        <v>31</v>
      </c>
      <c r="BO1734" s="114">
        <v>23</v>
      </c>
      <c r="BP1734" s="118">
        <f t="shared" si="702"/>
        <v>31023</v>
      </c>
      <c r="BQ1734" s="118">
        <f t="shared" si="701"/>
        <v>31023</v>
      </c>
      <c r="BR1734" s="5" t="s">
        <v>3151</v>
      </c>
    </row>
    <row r="1735" spans="1:70" ht="15" hidden="1" customHeight="1" outlineLevel="1">
      <c r="A1735" t="s">
        <v>339</v>
      </c>
      <c r="B1735" t="s">
        <v>290</v>
      </c>
      <c r="C1735" s="1">
        <f t="shared" si="703"/>
        <v>15284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29">
        <f t="shared" si="690"/>
        <v>5384</v>
      </c>
      <c r="H1735" s="134">
        <f t="shared" si="691"/>
        <v>0.35226380528657419</v>
      </c>
      <c r="I1735" s="2"/>
      <c r="J1735" s="2">
        <f t="shared" si="704"/>
        <v>0.30993195498560588</v>
      </c>
      <c r="K1735" s="2">
        <f t="shared" si="705"/>
        <v>0.66219576027218008</v>
      </c>
      <c r="L1735" s="2">
        <f t="shared" si="706"/>
        <v>0</v>
      </c>
      <c r="M1735" s="2">
        <f t="shared" si="707"/>
        <v>2.7872284742214037E-2</v>
      </c>
      <c r="N1735" s="63">
        <v>4737</v>
      </c>
      <c r="O1735" s="63">
        <v>10121</v>
      </c>
      <c r="P1735" s="63">
        <v>0</v>
      </c>
      <c r="Q1735" s="63">
        <v>426</v>
      </c>
      <c r="R1735" s="63">
        <v>0</v>
      </c>
      <c r="S1735" s="63">
        <v>0</v>
      </c>
      <c r="T1735" s="63">
        <v>0</v>
      </c>
      <c r="U1735" s="63">
        <v>0</v>
      </c>
      <c r="V1735" s="63">
        <v>0</v>
      </c>
      <c r="W1735" s="63">
        <v>0</v>
      </c>
      <c r="X1735" s="63">
        <v>0</v>
      </c>
      <c r="Y1735" s="63">
        <v>0</v>
      </c>
      <c r="Z1735" s="63">
        <v>0</v>
      </c>
      <c r="AA1735" s="63">
        <v>0</v>
      </c>
      <c r="AB1735" s="63">
        <v>0</v>
      </c>
      <c r="AC1735" s="63">
        <v>0</v>
      </c>
      <c r="AD1735" s="63">
        <v>0</v>
      </c>
      <c r="AE1735" s="63">
        <v>0</v>
      </c>
      <c r="AF1735" s="63">
        <v>0</v>
      </c>
      <c r="AG1735" s="63">
        <v>0</v>
      </c>
      <c r="AH1735" s="63">
        <v>0</v>
      </c>
      <c r="AI1735" s="63">
        <v>0</v>
      </c>
      <c r="AJ1735" s="63">
        <v>0</v>
      </c>
      <c r="AK1735" s="63">
        <v>0</v>
      </c>
      <c r="AL1735" s="63">
        <v>0</v>
      </c>
      <c r="AM1735" s="63">
        <v>0</v>
      </c>
      <c r="AN1735" s="63">
        <v>0</v>
      </c>
      <c r="AO1735" s="63">
        <v>0</v>
      </c>
      <c r="AP1735" s="63">
        <v>0</v>
      </c>
      <c r="AQ1735" s="63">
        <v>0</v>
      </c>
      <c r="AR1735" s="63">
        <v>0</v>
      </c>
      <c r="AS1735" s="63">
        <v>0</v>
      </c>
      <c r="AT1735" s="63">
        <v>0</v>
      </c>
      <c r="AU1735" s="63">
        <v>0</v>
      </c>
      <c r="AV1735" s="63">
        <v>0</v>
      </c>
      <c r="AW1735" s="63">
        <v>0</v>
      </c>
      <c r="AX1735" s="63">
        <v>0</v>
      </c>
      <c r="AY1735" s="63">
        <v>0</v>
      </c>
      <c r="BA1735" s="5">
        <f>IF(Q1735&gt;0,RANK(Q1735,(N1735:P1735,Q1735:AE1735)),0)</f>
        <v>3</v>
      </c>
      <c r="BB1735" s="5">
        <f>IF(R1735&gt;0,RANK(R1735,(N1735:P1735,Q1735:AE1735)),0)</f>
        <v>0</v>
      </c>
      <c r="BC1735" s="5">
        <f>IF(T1735&gt;0,RANK(T1735,(N1735:P1735,Q1735:AE1735)),0)</f>
        <v>0</v>
      </c>
      <c r="BD1735" s="5">
        <f>IF(S1735&gt;0,RANK(S1735,(N1735:P1735,Q1735:AE1735)),0)</f>
        <v>0</v>
      </c>
      <c r="BE1735" s="2">
        <f t="shared" si="708"/>
        <v>2.7872284742214079E-2</v>
      </c>
      <c r="BF1735" s="2">
        <f t="shared" si="709"/>
        <v>0</v>
      </c>
      <c r="BG1735" s="2">
        <f t="shared" si="710"/>
        <v>0</v>
      </c>
      <c r="BH1735" s="2">
        <f t="shared" si="711"/>
        <v>0</v>
      </c>
      <c r="BJ1735" t="s">
        <v>339</v>
      </c>
      <c r="BK1735" t="s">
        <v>290</v>
      </c>
      <c r="BL1735">
        <v>1</v>
      </c>
      <c r="BN1735" s="112">
        <v>31</v>
      </c>
      <c r="BO1735" s="114">
        <v>25</v>
      </c>
      <c r="BP1735" s="118">
        <f t="shared" si="702"/>
        <v>31025</v>
      </c>
      <c r="BQ1735" s="118">
        <f t="shared" si="701"/>
        <v>31025</v>
      </c>
      <c r="BR1735" s="5" t="s">
        <v>3151</v>
      </c>
    </row>
    <row r="1736" spans="1:70" ht="15" hidden="1" customHeight="1" outlineLevel="1">
      <c r="A1736" t="s">
        <v>1030</v>
      </c>
      <c r="B1736" t="s">
        <v>290</v>
      </c>
      <c r="C1736" s="1">
        <f t="shared" si="703"/>
        <v>4996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29">
        <f t="shared" ref="G1736:G1799" si="712">IF(C1736&gt;0,MAX(N1736:P1736)-LARGE(N1736:P1736,2),0)</f>
        <v>3449</v>
      </c>
      <c r="H1736" s="134">
        <f t="shared" ref="H1736:H1799" si="713">IF(C1736&gt;0,G1736/C1736,0)</f>
        <v>0.69035228182546038</v>
      </c>
      <c r="I1736" s="2"/>
      <c r="J1736" s="2">
        <f t="shared" si="704"/>
        <v>0.14511609287429944</v>
      </c>
      <c r="K1736" s="2">
        <f t="shared" si="705"/>
        <v>0.83546837469975976</v>
      </c>
      <c r="L1736" s="2">
        <f t="shared" si="706"/>
        <v>0</v>
      </c>
      <c r="M1736" s="2">
        <f t="shared" si="707"/>
        <v>1.9415532425940851E-2</v>
      </c>
      <c r="N1736" s="63">
        <v>725</v>
      </c>
      <c r="O1736" s="63">
        <v>4174</v>
      </c>
      <c r="P1736" s="63">
        <v>0</v>
      </c>
      <c r="Q1736" s="63">
        <v>97</v>
      </c>
      <c r="R1736" s="63">
        <v>0</v>
      </c>
      <c r="S1736" s="63">
        <v>0</v>
      </c>
      <c r="T1736" s="63">
        <v>0</v>
      </c>
      <c r="U1736" s="63">
        <v>0</v>
      </c>
      <c r="V1736" s="63">
        <v>0</v>
      </c>
      <c r="W1736" s="63">
        <v>0</v>
      </c>
      <c r="X1736" s="63">
        <v>0</v>
      </c>
      <c r="Y1736" s="63">
        <v>0</v>
      </c>
      <c r="Z1736" s="63">
        <v>0</v>
      </c>
      <c r="AA1736" s="63">
        <v>0</v>
      </c>
      <c r="AB1736" s="63">
        <v>0</v>
      </c>
      <c r="AC1736" s="63">
        <v>0</v>
      </c>
      <c r="AD1736" s="63">
        <v>0</v>
      </c>
      <c r="AE1736" s="63">
        <v>0</v>
      </c>
      <c r="AF1736" s="63">
        <v>0</v>
      </c>
      <c r="AG1736" s="63">
        <v>0</v>
      </c>
      <c r="AH1736" s="63">
        <v>0</v>
      </c>
      <c r="AI1736" s="63">
        <v>0</v>
      </c>
      <c r="AJ1736" s="63">
        <v>0</v>
      </c>
      <c r="AK1736" s="63">
        <v>0</v>
      </c>
      <c r="AL1736" s="63">
        <v>0</v>
      </c>
      <c r="AM1736" s="63">
        <v>0</v>
      </c>
      <c r="AN1736" s="63">
        <v>0</v>
      </c>
      <c r="AO1736" s="63">
        <v>0</v>
      </c>
      <c r="AP1736" s="63">
        <v>0</v>
      </c>
      <c r="AQ1736" s="63">
        <v>0</v>
      </c>
      <c r="AR1736" s="63">
        <v>0</v>
      </c>
      <c r="AS1736" s="63">
        <v>0</v>
      </c>
      <c r="AT1736" s="63">
        <v>0</v>
      </c>
      <c r="AU1736" s="63">
        <v>0</v>
      </c>
      <c r="AV1736" s="63">
        <v>0</v>
      </c>
      <c r="AW1736" s="63">
        <v>0</v>
      </c>
      <c r="AX1736" s="63">
        <v>0</v>
      </c>
      <c r="AY1736" s="63">
        <v>0</v>
      </c>
      <c r="BA1736" s="5">
        <f>IF(Q1736&gt;0,RANK(Q1736,(N1736:P1736,Q1736:AE1736)),0)</f>
        <v>3</v>
      </c>
      <c r="BB1736" s="5">
        <f>IF(R1736&gt;0,RANK(R1736,(N1736:P1736,Q1736:AE1736)),0)</f>
        <v>0</v>
      </c>
      <c r="BC1736" s="5">
        <f>IF(T1736&gt;0,RANK(T1736,(N1736:P1736,Q1736:AE1736)),0)</f>
        <v>0</v>
      </c>
      <c r="BD1736" s="5">
        <f>IF(S1736&gt;0,RANK(S1736,(N1736:P1736,Q1736:AE1736)),0)</f>
        <v>0</v>
      </c>
      <c r="BE1736" s="2">
        <f t="shared" si="708"/>
        <v>1.9415532425940754E-2</v>
      </c>
      <c r="BF1736" s="2">
        <f t="shared" si="709"/>
        <v>0</v>
      </c>
      <c r="BG1736" s="2">
        <f t="shared" si="710"/>
        <v>0</v>
      </c>
      <c r="BH1736" s="2">
        <f t="shared" si="711"/>
        <v>0</v>
      </c>
      <c r="BJ1736" t="s">
        <v>1030</v>
      </c>
      <c r="BK1736" t="s">
        <v>290</v>
      </c>
      <c r="BL1736">
        <v>3</v>
      </c>
      <c r="BN1736" s="112">
        <v>31</v>
      </c>
      <c r="BO1736" s="114">
        <v>27</v>
      </c>
      <c r="BP1736" s="118">
        <f t="shared" si="702"/>
        <v>31027</v>
      </c>
      <c r="BQ1736" s="118">
        <f t="shared" si="701"/>
        <v>31027</v>
      </c>
      <c r="BR1736" s="5" t="s">
        <v>3151</v>
      </c>
    </row>
    <row r="1737" spans="1:70" ht="15" hidden="1" customHeight="1" outlineLevel="1">
      <c r="A1737" t="s">
        <v>215</v>
      </c>
      <c r="B1737" t="s">
        <v>290</v>
      </c>
      <c r="C1737" s="1">
        <f t="shared" si="703"/>
        <v>1993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29">
        <f t="shared" si="712"/>
        <v>1514</v>
      </c>
      <c r="H1737" s="134">
        <f t="shared" si="713"/>
        <v>0.75965880582037126</v>
      </c>
      <c r="I1737" s="2"/>
      <c r="J1737" s="2">
        <f t="shared" si="704"/>
        <v>0.11339688911189162</v>
      </c>
      <c r="K1737" s="2">
        <f t="shared" si="705"/>
        <v>0.87305569493226287</v>
      </c>
      <c r="L1737" s="2">
        <f t="shared" si="706"/>
        <v>0</v>
      </c>
      <c r="M1737" s="2">
        <f t="shared" si="707"/>
        <v>1.3547415955845521E-2</v>
      </c>
      <c r="N1737" s="63">
        <v>226</v>
      </c>
      <c r="O1737" s="63">
        <v>1740</v>
      </c>
      <c r="P1737" s="63">
        <v>0</v>
      </c>
      <c r="Q1737" s="63">
        <v>27</v>
      </c>
      <c r="R1737" s="63">
        <v>0</v>
      </c>
      <c r="S1737" s="63">
        <v>0</v>
      </c>
      <c r="T1737" s="63">
        <v>0</v>
      </c>
      <c r="U1737" s="63">
        <v>0</v>
      </c>
      <c r="V1737" s="63">
        <v>0</v>
      </c>
      <c r="W1737" s="63">
        <v>0</v>
      </c>
      <c r="X1737" s="63">
        <v>0</v>
      </c>
      <c r="Y1737" s="63">
        <v>0</v>
      </c>
      <c r="Z1737" s="63">
        <v>0</v>
      </c>
      <c r="AA1737" s="63">
        <v>0</v>
      </c>
      <c r="AB1737" s="63">
        <v>0</v>
      </c>
      <c r="AC1737" s="63">
        <v>0</v>
      </c>
      <c r="AD1737" s="63">
        <v>0</v>
      </c>
      <c r="AE1737" s="63">
        <v>0</v>
      </c>
      <c r="AF1737" s="63">
        <v>0</v>
      </c>
      <c r="AG1737" s="63">
        <v>0</v>
      </c>
      <c r="AH1737" s="63">
        <v>0</v>
      </c>
      <c r="AI1737" s="63">
        <v>0</v>
      </c>
      <c r="AJ1737" s="63">
        <v>0</v>
      </c>
      <c r="AK1737" s="63">
        <v>0</v>
      </c>
      <c r="AL1737" s="63">
        <v>0</v>
      </c>
      <c r="AM1737" s="63">
        <v>0</v>
      </c>
      <c r="AN1737" s="63">
        <v>0</v>
      </c>
      <c r="AO1737" s="63">
        <v>0</v>
      </c>
      <c r="AP1737" s="63">
        <v>0</v>
      </c>
      <c r="AQ1737" s="63">
        <v>0</v>
      </c>
      <c r="AR1737" s="63">
        <v>0</v>
      </c>
      <c r="AS1737" s="63">
        <v>0</v>
      </c>
      <c r="AT1737" s="63">
        <v>0</v>
      </c>
      <c r="AU1737" s="63">
        <v>0</v>
      </c>
      <c r="AV1737" s="63">
        <v>0</v>
      </c>
      <c r="AW1737" s="63">
        <v>0</v>
      </c>
      <c r="AX1737" s="63">
        <v>0</v>
      </c>
      <c r="AY1737" s="63">
        <v>0</v>
      </c>
      <c r="BA1737" s="5">
        <f>IF(Q1737&gt;0,RANK(Q1737,(N1737:P1737,Q1737:AE1737)),0)</f>
        <v>3</v>
      </c>
      <c r="BB1737" s="5">
        <f>IF(R1737&gt;0,RANK(R1737,(N1737:P1737,Q1737:AE1737)),0)</f>
        <v>0</v>
      </c>
      <c r="BC1737" s="5">
        <f>IF(T1737&gt;0,RANK(T1737,(N1737:P1737,Q1737:AE1737)),0)</f>
        <v>0</v>
      </c>
      <c r="BD1737" s="5">
        <f>IF(S1737&gt;0,RANK(S1737,(N1737:P1737,Q1737:AE1737)),0)</f>
        <v>0</v>
      </c>
      <c r="BE1737" s="2">
        <f t="shared" si="708"/>
        <v>1.3547415955845458E-2</v>
      </c>
      <c r="BF1737" s="2">
        <f t="shared" si="709"/>
        <v>0</v>
      </c>
      <c r="BG1737" s="2">
        <f t="shared" si="710"/>
        <v>0</v>
      </c>
      <c r="BH1737" s="2">
        <f t="shared" si="711"/>
        <v>0</v>
      </c>
      <c r="BJ1737" t="s">
        <v>215</v>
      </c>
      <c r="BK1737" t="s">
        <v>290</v>
      </c>
      <c r="BL1737">
        <v>3</v>
      </c>
      <c r="BN1737" s="112">
        <v>31</v>
      </c>
      <c r="BO1737" s="114">
        <v>29</v>
      </c>
      <c r="BP1737" s="118">
        <f t="shared" si="702"/>
        <v>31029</v>
      </c>
      <c r="BQ1737" s="118">
        <f t="shared" si="701"/>
        <v>31029</v>
      </c>
      <c r="BR1737" s="5" t="s">
        <v>3151</v>
      </c>
    </row>
    <row r="1738" spans="1:70" ht="15" hidden="1" customHeight="1" outlineLevel="1">
      <c r="A1738" t="s">
        <v>1382</v>
      </c>
      <c r="B1738" t="s">
        <v>290</v>
      </c>
      <c r="C1738" s="1">
        <f t="shared" si="703"/>
        <v>3265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29">
        <f t="shared" si="712"/>
        <v>2471</v>
      </c>
      <c r="H1738" s="134">
        <f t="shared" si="713"/>
        <v>0.75681470137825424</v>
      </c>
      <c r="I1738" s="2"/>
      <c r="J1738" s="2">
        <f t="shared" si="704"/>
        <v>0.11424196018376723</v>
      </c>
      <c r="K1738" s="2">
        <f t="shared" si="705"/>
        <v>0.87105666156202144</v>
      </c>
      <c r="L1738" s="2">
        <f t="shared" si="706"/>
        <v>0</v>
      </c>
      <c r="M1738" s="2">
        <f t="shared" si="707"/>
        <v>1.4701378254211361E-2</v>
      </c>
      <c r="N1738" s="63">
        <v>373</v>
      </c>
      <c r="O1738" s="63">
        <v>2844</v>
      </c>
      <c r="P1738" s="63">
        <v>0</v>
      </c>
      <c r="Q1738" s="63">
        <v>48</v>
      </c>
      <c r="R1738" s="63">
        <v>0</v>
      </c>
      <c r="S1738" s="63">
        <v>0</v>
      </c>
      <c r="T1738" s="63">
        <v>0</v>
      </c>
      <c r="U1738" s="63">
        <v>0</v>
      </c>
      <c r="V1738" s="63">
        <v>0</v>
      </c>
      <c r="W1738" s="63">
        <v>0</v>
      </c>
      <c r="X1738" s="63">
        <v>0</v>
      </c>
      <c r="Y1738" s="63">
        <v>0</v>
      </c>
      <c r="Z1738" s="63">
        <v>0</v>
      </c>
      <c r="AA1738" s="63">
        <v>0</v>
      </c>
      <c r="AB1738" s="63">
        <v>0</v>
      </c>
      <c r="AC1738" s="63">
        <v>0</v>
      </c>
      <c r="AD1738" s="63">
        <v>0</v>
      </c>
      <c r="AE1738" s="63">
        <v>0</v>
      </c>
      <c r="AF1738" s="63">
        <v>0</v>
      </c>
      <c r="AG1738" s="63">
        <v>0</v>
      </c>
      <c r="AH1738" s="63">
        <v>0</v>
      </c>
      <c r="AI1738" s="63">
        <v>0</v>
      </c>
      <c r="AJ1738" s="63">
        <v>0</v>
      </c>
      <c r="AK1738" s="63">
        <v>0</v>
      </c>
      <c r="AL1738" s="63">
        <v>0</v>
      </c>
      <c r="AM1738" s="63">
        <v>0</v>
      </c>
      <c r="AN1738" s="63">
        <v>0</v>
      </c>
      <c r="AO1738" s="63">
        <v>0</v>
      </c>
      <c r="AP1738" s="63">
        <v>0</v>
      </c>
      <c r="AQ1738" s="63">
        <v>0</v>
      </c>
      <c r="AR1738" s="63">
        <v>0</v>
      </c>
      <c r="AS1738" s="63">
        <v>0</v>
      </c>
      <c r="AT1738" s="63">
        <v>0</v>
      </c>
      <c r="AU1738" s="63">
        <v>0</v>
      </c>
      <c r="AV1738" s="63">
        <v>0</v>
      </c>
      <c r="AW1738" s="63">
        <v>0</v>
      </c>
      <c r="AX1738" s="63">
        <v>0</v>
      </c>
      <c r="AY1738" s="63">
        <v>0</v>
      </c>
      <c r="BA1738" s="5">
        <f>IF(Q1738&gt;0,RANK(Q1738,(N1738:P1738,Q1738:AE1738)),0)</f>
        <v>3</v>
      </c>
      <c r="BB1738" s="5">
        <f>IF(R1738&gt;0,RANK(R1738,(N1738:P1738,Q1738:AE1738)),0)</f>
        <v>0</v>
      </c>
      <c r="BC1738" s="5">
        <f>IF(T1738&gt;0,RANK(T1738,(N1738:P1738,Q1738:AE1738)),0)</f>
        <v>0</v>
      </c>
      <c r="BD1738" s="5">
        <f>IF(S1738&gt;0,RANK(S1738,(N1738:P1738,Q1738:AE1738)),0)</f>
        <v>0</v>
      </c>
      <c r="BE1738" s="2">
        <f t="shared" si="708"/>
        <v>1.4701378254211332E-2</v>
      </c>
      <c r="BF1738" s="2">
        <f t="shared" si="709"/>
        <v>0</v>
      </c>
      <c r="BG1738" s="2">
        <f t="shared" si="710"/>
        <v>0</v>
      </c>
      <c r="BH1738" s="2">
        <f t="shared" si="711"/>
        <v>0</v>
      </c>
      <c r="BJ1738" t="s">
        <v>1382</v>
      </c>
      <c r="BK1738" t="s">
        <v>290</v>
      </c>
      <c r="BL1738">
        <v>3</v>
      </c>
      <c r="BN1738" s="112">
        <v>31</v>
      </c>
      <c r="BO1738" s="114">
        <v>31</v>
      </c>
      <c r="BP1738" s="118">
        <f t="shared" si="702"/>
        <v>31031</v>
      </c>
      <c r="BQ1738" s="118">
        <f t="shared" si="701"/>
        <v>31031</v>
      </c>
      <c r="BR1738" s="5" t="s">
        <v>3151</v>
      </c>
    </row>
    <row r="1739" spans="1:70" ht="15" hidden="1" customHeight="1" outlineLevel="1">
      <c r="A1739" t="s">
        <v>2000</v>
      </c>
      <c r="B1739" t="s">
        <v>290</v>
      </c>
      <c r="C1739" s="1">
        <f t="shared" si="703"/>
        <v>4765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29">
        <f t="shared" si="712"/>
        <v>2958</v>
      </c>
      <c r="H1739" s="134">
        <f t="shared" si="713"/>
        <v>0.62077649527806922</v>
      </c>
      <c r="I1739" s="2"/>
      <c r="J1739" s="2">
        <f t="shared" si="704"/>
        <v>0.17943336831059811</v>
      </c>
      <c r="K1739" s="2">
        <f t="shared" si="705"/>
        <v>0.80020986358866741</v>
      </c>
      <c r="L1739" s="2">
        <f t="shared" si="706"/>
        <v>0</v>
      </c>
      <c r="M1739" s="2">
        <f t="shared" si="707"/>
        <v>2.0356768100734501E-2</v>
      </c>
      <c r="N1739" s="63">
        <v>855</v>
      </c>
      <c r="O1739" s="63">
        <v>3813</v>
      </c>
      <c r="P1739" s="63">
        <v>0</v>
      </c>
      <c r="Q1739" s="63">
        <v>97</v>
      </c>
      <c r="R1739" s="63">
        <v>0</v>
      </c>
      <c r="S1739" s="63">
        <v>0</v>
      </c>
      <c r="T1739" s="63">
        <v>0</v>
      </c>
      <c r="U1739" s="63">
        <v>0</v>
      </c>
      <c r="V1739" s="63">
        <v>0</v>
      </c>
      <c r="W1739" s="63">
        <v>0</v>
      </c>
      <c r="X1739" s="63">
        <v>0</v>
      </c>
      <c r="Y1739" s="63">
        <v>0</v>
      </c>
      <c r="Z1739" s="63">
        <v>0</v>
      </c>
      <c r="AA1739" s="63">
        <v>0</v>
      </c>
      <c r="AB1739" s="63">
        <v>0</v>
      </c>
      <c r="AC1739" s="63">
        <v>0</v>
      </c>
      <c r="AD1739" s="63">
        <v>0</v>
      </c>
      <c r="AE1739" s="63">
        <v>0</v>
      </c>
      <c r="AF1739" s="63">
        <v>0</v>
      </c>
      <c r="AG1739" s="63">
        <v>0</v>
      </c>
      <c r="AH1739" s="63">
        <v>0</v>
      </c>
      <c r="AI1739" s="63">
        <v>0</v>
      </c>
      <c r="AJ1739" s="63">
        <v>0</v>
      </c>
      <c r="AK1739" s="63">
        <v>0</v>
      </c>
      <c r="AL1739" s="63">
        <v>0</v>
      </c>
      <c r="AM1739" s="63">
        <v>0</v>
      </c>
      <c r="AN1739" s="63">
        <v>0</v>
      </c>
      <c r="AO1739" s="63">
        <v>0</v>
      </c>
      <c r="AP1739" s="63">
        <v>0</v>
      </c>
      <c r="AQ1739" s="63">
        <v>0</v>
      </c>
      <c r="AR1739" s="63">
        <v>0</v>
      </c>
      <c r="AS1739" s="63">
        <v>0</v>
      </c>
      <c r="AT1739" s="63">
        <v>0</v>
      </c>
      <c r="AU1739" s="63">
        <v>0</v>
      </c>
      <c r="AV1739" s="63">
        <v>0</v>
      </c>
      <c r="AW1739" s="63">
        <v>0</v>
      </c>
      <c r="AX1739" s="63">
        <v>0</v>
      </c>
      <c r="AY1739" s="63">
        <v>0</v>
      </c>
      <c r="BA1739" s="5">
        <f>IF(Q1739&gt;0,RANK(Q1739,(N1739:P1739,Q1739:AE1739)),0)</f>
        <v>3</v>
      </c>
      <c r="BB1739" s="5">
        <f>IF(R1739&gt;0,RANK(R1739,(N1739:P1739,Q1739:AE1739)),0)</f>
        <v>0</v>
      </c>
      <c r="BC1739" s="5">
        <f>IF(T1739&gt;0,RANK(T1739,(N1739:P1739,Q1739:AE1739)),0)</f>
        <v>0</v>
      </c>
      <c r="BD1739" s="5">
        <f>IF(S1739&gt;0,RANK(S1739,(N1739:P1739,Q1739:AE1739)),0)</f>
        <v>0</v>
      </c>
      <c r="BE1739" s="2">
        <f t="shared" si="708"/>
        <v>2.0356768100734522E-2</v>
      </c>
      <c r="BF1739" s="2">
        <f t="shared" si="709"/>
        <v>0</v>
      </c>
      <c r="BG1739" s="2">
        <f t="shared" si="710"/>
        <v>0</v>
      </c>
      <c r="BH1739" s="2">
        <f t="shared" si="711"/>
        <v>0</v>
      </c>
      <c r="BJ1739" t="s">
        <v>2000</v>
      </c>
      <c r="BK1739" t="s">
        <v>290</v>
      </c>
      <c r="BL1739">
        <v>3</v>
      </c>
      <c r="BN1739" s="112">
        <v>31</v>
      </c>
      <c r="BO1739" s="114">
        <v>33</v>
      </c>
      <c r="BP1739" s="118">
        <f t="shared" si="702"/>
        <v>31033</v>
      </c>
      <c r="BQ1739" s="118">
        <f t="shared" si="701"/>
        <v>31033</v>
      </c>
      <c r="BR1739" s="5" t="s">
        <v>3151</v>
      </c>
    </row>
    <row r="1740" spans="1:70" ht="15" hidden="1" customHeight="1" outlineLevel="1">
      <c r="A1740" t="s">
        <v>3091</v>
      </c>
      <c r="B1740" t="s">
        <v>290</v>
      </c>
      <c r="C1740" s="1">
        <f t="shared" si="703"/>
        <v>3558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29">
        <f t="shared" si="712"/>
        <v>2216</v>
      </c>
      <c r="H1740" s="134">
        <f t="shared" si="713"/>
        <v>0.62282181000562109</v>
      </c>
      <c r="I1740" s="2"/>
      <c r="J1740" s="2">
        <f t="shared" si="704"/>
        <v>0.17762788083192804</v>
      </c>
      <c r="K1740" s="2">
        <f t="shared" si="705"/>
        <v>0.80044969083754913</v>
      </c>
      <c r="L1740" s="2">
        <f t="shared" si="706"/>
        <v>0</v>
      </c>
      <c r="M1740" s="2">
        <f t="shared" si="707"/>
        <v>2.1922428330522825E-2</v>
      </c>
      <c r="N1740" s="63">
        <v>632</v>
      </c>
      <c r="O1740" s="63">
        <v>2848</v>
      </c>
      <c r="P1740" s="63">
        <v>0</v>
      </c>
      <c r="Q1740" s="63">
        <v>78</v>
      </c>
      <c r="R1740" s="63">
        <v>0</v>
      </c>
      <c r="S1740" s="63">
        <v>0</v>
      </c>
      <c r="T1740" s="63">
        <v>0</v>
      </c>
      <c r="U1740" s="63">
        <v>0</v>
      </c>
      <c r="V1740" s="63">
        <v>0</v>
      </c>
      <c r="W1740" s="63">
        <v>0</v>
      </c>
      <c r="X1740" s="63">
        <v>0</v>
      </c>
      <c r="Y1740" s="63">
        <v>0</v>
      </c>
      <c r="Z1740" s="63">
        <v>0</v>
      </c>
      <c r="AA1740" s="63">
        <v>0</v>
      </c>
      <c r="AB1740" s="63">
        <v>0</v>
      </c>
      <c r="AC1740" s="63">
        <v>0</v>
      </c>
      <c r="AD1740" s="63">
        <v>0</v>
      </c>
      <c r="AE1740" s="63">
        <v>0</v>
      </c>
      <c r="AF1740" s="63">
        <v>0</v>
      </c>
      <c r="AG1740" s="63">
        <v>0</v>
      </c>
      <c r="AH1740" s="63">
        <v>0</v>
      </c>
      <c r="AI1740" s="63">
        <v>0</v>
      </c>
      <c r="AJ1740" s="63">
        <v>0</v>
      </c>
      <c r="AK1740" s="63">
        <v>0</v>
      </c>
      <c r="AL1740" s="63">
        <v>0</v>
      </c>
      <c r="AM1740" s="63">
        <v>0</v>
      </c>
      <c r="AN1740" s="63">
        <v>0</v>
      </c>
      <c r="AO1740" s="63">
        <v>0</v>
      </c>
      <c r="AP1740" s="63">
        <v>0</v>
      </c>
      <c r="AQ1740" s="63">
        <v>0</v>
      </c>
      <c r="AR1740" s="63">
        <v>0</v>
      </c>
      <c r="AS1740" s="63">
        <v>0</v>
      </c>
      <c r="AT1740" s="63">
        <v>0</v>
      </c>
      <c r="AU1740" s="63">
        <v>0</v>
      </c>
      <c r="AV1740" s="63">
        <v>0</v>
      </c>
      <c r="AW1740" s="63">
        <v>0</v>
      </c>
      <c r="AX1740" s="63">
        <v>0</v>
      </c>
      <c r="AY1740" s="63">
        <v>0</v>
      </c>
      <c r="BA1740" s="5">
        <f>IF(Q1740&gt;0,RANK(Q1740,(N1740:P1740,Q1740:AE1740)),0)</f>
        <v>3</v>
      </c>
      <c r="BB1740" s="5">
        <f>IF(R1740&gt;0,RANK(R1740,(N1740:P1740,Q1740:AE1740)),0)</f>
        <v>0</v>
      </c>
      <c r="BC1740" s="5">
        <f>IF(T1740&gt;0,RANK(T1740,(N1740:P1740,Q1740:AE1740)),0)</f>
        <v>0</v>
      </c>
      <c r="BD1740" s="5">
        <f>IF(S1740&gt;0,RANK(S1740,(N1740:P1740,Q1740:AE1740)),0)</f>
        <v>0</v>
      </c>
      <c r="BE1740" s="2">
        <f t="shared" si="708"/>
        <v>2.1922428330522766E-2</v>
      </c>
      <c r="BF1740" s="2">
        <f t="shared" si="709"/>
        <v>0</v>
      </c>
      <c r="BG1740" s="2">
        <f t="shared" si="710"/>
        <v>0</v>
      </c>
      <c r="BH1740" s="2">
        <f t="shared" si="711"/>
        <v>0</v>
      </c>
      <c r="BJ1740" t="s">
        <v>3091</v>
      </c>
      <c r="BK1740" t="s">
        <v>290</v>
      </c>
      <c r="BL1740">
        <v>3</v>
      </c>
      <c r="BN1740" s="112">
        <v>31</v>
      </c>
      <c r="BO1740" s="114">
        <v>35</v>
      </c>
      <c r="BP1740" s="118">
        <f t="shared" si="702"/>
        <v>31035</v>
      </c>
      <c r="BQ1740" s="118">
        <f t="shared" si="701"/>
        <v>31035</v>
      </c>
      <c r="BR1740" s="5" t="s">
        <v>3151</v>
      </c>
    </row>
    <row r="1741" spans="1:70" ht="15" hidden="1" customHeight="1" outlineLevel="1">
      <c r="A1741" t="s">
        <v>2736</v>
      </c>
      <c r="B1741" t="s">
        <v>290</v>
      </c>
      <c r="C1741" s="1">
        <f t="shared" si="703"/>
        <v>3717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29">
        <f t="shared" si="712"/>
        <v>1611</v>
      </c>
      <c r="H1741" s="134">
        <f t="shared" si="713"/>
        <v>0.43341404358353514</v>
      </c>
      <c r="I1741" s="2"/>
      <c r="J1741" s="2">
        <f t="shared" si="704"/>
        <v>0.27576002152273338</v>
      </c>
      <c r="K1741" s="2">
        <f t="shared" si="705"/>
        <v>0.70917406510626846</v>
      </c>
      <c r="L1741" s="2">
        <f t="shared" si="706"/>
        <v>0</v>
      </c>
      <c r="M1741" s="2">
        <f t="shared" si="707"/>
        <v>1.5065913370998163E-2</v>
      </c>
      <c r="N1741" s="63">
        <v>1025</v>
      </c>
      <c r="O1741" s="63">
        <v>2636</v>
      </c>
      <c r="P1741" s="63">
        <v>0</v>
      </c>
      <c r="Q1741" s="63">
        <v>56</v>
      </c>
      <c r="R1741" s="63">
        <v>0</v>
      </c>
      <c r="S1741" s="63">
        <v>0</v>
      </c>
      <c r="T1741" s="63">
        <v>0</v>
      </c>
      <c r="U1741" s="63">
        <v>0</v>
      </c>
      <c r="V1741" s="63">
        <v>0</v>
      </c>
      <c r="W1741" s="63">
        <v>0</v>
      </c>
      <c r="X1741" s="63">
        <v>0</v>
      </c>
      <c r="Y1741" s="63">
        <v>0</v>
      </c>
      <c r="Z1741" s="63">
        <v>0</v>
      </c>
      <c r="AA1741" s="63">
        <v>0</v>
      </c>
      <c r="AB1741" s="63">
        <v>0</v>
      </c>
      <c r="AC1741" s="63">
        <v>0</v>
      </c>
      <c r="AD1741" s="63">
        <v>0</v>
      </c>
      <c r="AE1741" s="63">
        <v>0</v>
      </c>
      <c r="AF1741" s="63">
        <v>0</v>
      </c>
      <c r="AG1741" s="63">
        <v>0</v>
      </c>
      <c r="AH1741" s="63">
        <v>0</v>
      </c>
      <c r="AI1741" s="63">
        <v>0</v>
      </c>
      <c r="AJ1741" s="63">
        <v>0</v>
      </c>
      <c r="AK1741" s="63">
        <v>0</v>
      </c>
      <c r="AL1741" s="63">
        <v>0</v>
      </c>
      <c r="AM1741" s="63">
        <v>0</v>
      </c>
      <c r="AN1741" s="63">
        <v>0</v>
      </c>
      <c r="AO1741" s="63">
        <v>0</v>
      </c>
      <c r="AP1741" s="63">
        <v>0</v>
      </c>
      <c r="AQ1741" s="63">
        <v>0</v>
      </c>
      <c r="AR1741" s="63">
        <v>0</v>
      </c>
      <c r="AS1741" s="63">
        <v>0</v>
      </c>
      <c r="AT1741" s="63">
        <v>0</v>
      </c>
      <c r="AU1741" s="63">
        <v>0</v>
      </c>
      <c r="AV1741" s="63">
        <v>0</v>
      </c>
      <c r="AW1741" s="63">
        <v>0</v>
      </c>
      <c r="AX1741" s="63">
        <v>0</v>
      </c>
      <c r="AY1741" s="63">
        <v>0</v>
      </c>
      <c r="BA1741" s="5">
        <f>IF(Q1741&gt;0,RANK(Q1741,(N1741:P1741,Q1741:AE1741)),0)</f>
        <v>3</v>
      </c>
      <c r="BB1741" s="5">
        <f>IF(R1741&gt;0,RANK(R1741,(N1741:P1741,Q1741:AE1741)),0)</f>
        <v>0</v>
      </c>
      <c r="BC1741" s="5">
        <f>IF(T1741&gt;0,RANK(T1741,(N1741:P1741,Q1741:AE1741)),0)</f>
        <v>0</v>
      </c>
      <c r="BD1741" s="5">
        <f>IF(S1741&gt;0,RANK(S1741,(N1741:P1741,Q1741:AE1741)),0)</f>
        <v>0</v>
      </c>
      <c r="BE1741" s="2">
        <f t="shared" si="708"/>
        <v>1.5065913370998116E-2</v>
      </c>
      <c r="BF1741" s="2">
        <f t="shared" si="709"/>
        <v>0</v>
      </c>
      <c r="BG1741" s="2">
        <f t="shared" si="710"/>
        <v>0</v>
      </c>
      <c r="BH1741" s="2">
        <f t="shared" si="711"/>
        <v>0</v>
      </c>
      <c r="BJ1741" t="s">
        <v>2736</v>
      </c>
      <c r="BK1741" t="s">
        <v>290</v>
      </c>
      <c r="BL1741">
        <v>1</v>
      </c>
      <c r="BN1741" s="112">
        <v>31</v>
      </c>
      <c r="BO1741" s="114">
        <v>37</v>
      </c>
      <c r="BP1741" s="118">
        <f t="shared" si="702"/>
        <v>31037</v>
      </c>
      <c r="BQ1741" s="118">
        <f t="shared" si="701"/>
        <v>31037</v>
      </c>
      <c r="BR1741" s="5" t="s">
        <v>3151</v>
      </c>
    </row>
    <row r="1742" spans="1:70" ht="15" hidden="1" customHeight="1" outlineLevel="1">
      <c r="A1742" t="s">
        <v>1578</v>
      </c>
      <c r="B1742" t="s">
        <v>290</v>
      </c>
      <c r="C1742" s="1">
        <f t="shared" si="703"/>
        <v>4451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29">
        <f t="shared" si="712"/>
        <v>2637</v>
      </c>
      <c r="H1742" s="134">
        <f t="shared" si="713"/>
        <v>0.59245113457649967</v>
      </c>
      <c r="I1742" s="2"/>
      <c r="J1742" s="2">
        <f t="shared" si="704"/>
        <v>0.19546169400134802</v>
      </c>
      <c r="K1742" s="2">
        <f t="shared" si="705"/>
        <v>0.78791282857784772</v>
      </c>
      <c r="L1742" s="2">
        <f t="shared" si="706"/>
        <v>0</v>
      </c>
      <c r="M1742" s="2">
        <f t="shared" si="707"/>
        <v>1.6625477420804224E-2</v>
      </c>
      <c r="N1742" s="63">
        <v>870</v>
      </c>
      <c r="O1742" s="63">
        <v>3507</v>
      </c>
      <c r="P1742" s="63">
        <v>0</v>
      </c>
      <c r="Q1742" s="63">
        <v>74</v>
      </c>
      <c r="R1742" s="63">
        <v>0</v>
      </c>
      <c r="S1742" s="63">
        <v>0</v>
      </c>
      <c r="T1742" s="63">
        <v>0</v>
      </c>
      <c r="U1742" s="63">
        <v>0</v>
      </c>
      <c r="V1742" s="63">
        <v>0</v>
      </c>
      <c r="W1742" s="63">
        <v>0</v>
      </c>
      <c r="X1742" s="63">
        <v>0</v>
      </c>
      <c r="Y1742" s="63">
        <v>0</v>
      </c>
      <c r="Z1742" s="63">
        <v>0</v>
      </c>
      <c r="AA1742" s="63">
        <v>0</v>
      </c>
      <c r="AB1742" s="63">
        <v>0</v>
      </c>
      <c r="AC1742" s="63">
        <v>0</v>
      </c>
      <c r="AD1742" s="63">
        <v>0</v>
      </c>
      <c r="AE1742" s="63">
        <v>0</v>
      </c>
      <c r="AF1742" s="63">
        <v>0</v>
      </c>
      <c r="AG1742" s="63">
        <v>0</v>
      </c>
      <c r="AH1742" s="63">
        <v>0</v>
      </c>
      <c r="AI1742" s="63">
        <v>0</v>
      </c>
      <c r="AJ1742" s="63">
        <v>0</v>
      </c>
      <c r="AK1742" s="63">
        <v>0</v>
      </c>
      <c r="AL1742" s="63">
        <v>0</v>
      </c>
      <c r="AM1742" s="63">
        <v>0</v>
      </c>
      <c r="AN1742" s="63">
        <v>0</v>
      </c>
      <c r="AO1742" s="63">
        <v>0</v>
      </c>
      <c r="AP1742" s="63">
        <v>0</v>
      </c>
      <c r="AQ1742" s="63">
        <v>0</v>
      </c>
      <c r="AR1742" s="63">
        <v>0</v>
      </c>
      <c r="AS1742" s="63">
        <v>0</v>
      </c>
      <c r="AT1742" s="63">
        <v>0</v>
      </c>
      <c r="AU1742" s="63">
        <v>0</v>
      </c>
      <c r="AV1742" s="63">
        <v>0</v>
      </c>
      <c r="AW1742" s="63">
        <v>0</v>
      </c>
      <c r="AX1742" s="63">
        <v>0</v>
      </c>
      <c r="AY1742" s="63">
        <v>0</v>
      </c>
      <c r="BA1742" s="5">
        <f>IF(Q1742&gt;0,RANK(Q1742,(N1742:P1742,Q1742:AE1742)),0)</f>
        <v>3</v>
      </c>
      <c r="BB1742" s="5">
        <f>IF(R1742&gt;0,RANK(R1742,(N1742:P1742,Q1742:AE1742)),0)</f>
        <v>0</v>
      </c>
      <c r="BC1742" s="5">
        <f>IF(T1742&gt;0,RANK(T1742,(N1742:P1742,Q1742:AE1742)),0)</f>
        <v>0</v>
      </c>
      <c r="BD1742" s="5">
        <f>IF(S1742&gt;0,RANK(S1742,(N1742:P1742,Q1742:AE1742)),0)</f>
        <v>0</v>
      </c>
      <c r="BE1742" s="2">
        <f t="shared" si="708"/>
        <v>1.6625477420804315E-2</v>
      </c>
      <c r="BF1742" s="2">
        <f t="shared" si="709"/>
        <v>0</v>
      </c>
      <c r="BG1742" s="2">
        <f t="shared" si="710"/>
        <v>0</v>
      </c>
      <c r="BH1742" s="2">
        <f t="shared" si="711"/>
        <v>0</v>
      </c>
      <c r="BJ1742" t="s">
        <v>1578</v>
      </c>
      <c r="BK1742" t="s">
        <v>290</v>
      </c>
      <c r="BL1742">
        <v>1</v>
      </c>
      <c r="BN1742" s="112">
        <v>31</v>
      </c>
      <c r="BO1742" s="114">
        <v>39</v>
      </c>
      <c r="BP1742" s="118">
        <f t="shared" si="702"/>
        <v>31039</v>
      </c>
      <c r="BQ1742" s="118">
        <f t="shared" si="701"/>
        <v>31039</v>
      </c>
      <c r="BR1742" s="5" t="s">
        <v>3151</v>
      </c>
    </row>
    <row r="1743" spans="1:70" ht="15" hidden="1" customHeight="1" outlineLevel="1">
      <c r="A1743" t="s">
        <v>2629</v>
      </c>
      <c r="B1743" t="s">
        <v>290</v>
      </c>
      <c r="C1743" s="1">
        <f t="shared" si="703"/>
        <v>5993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29">
        <f t="shared" si="712"/>
        <v>4304</v>
      </c>
      <c r="H1743" s="134">
        <f t="shared" si="713"/>
        <v>0.7181711997330219</v>
      </c>
      <c r="I1743" s="2"/>
      <c r="J1743" s="2">
        <f t="shared" si="704"/>
        <v>0.13115301184715503</v>
      </c>
      <c r="K1743" s="2">
        <f t="shared" si="705"/>
        <v>0.8493242115801769</v>
      </c>
      <c r="L1743" s="2">
        <f t="shared" si="706"/>
        <v>0</v>
      </c>
      <c r="M1743" s="2">
        <f t="shared" si="707"/>
        <v>1.9522776572668099E-2</v>
      </c>
      <c r="N1743" s="63">
        <v>786</v>
      </c>
      <c r="O1743" s="63">
        <v>5090</v>
      </c>
      <c r="P1743" s="63">
        <v>0</v>
      </c>
      <c r="Q1743" s="63">
        <v>117</v>
      </c>
      <c r="R1743" s="63">
        <v>0</v>
      </c>
      <c r="S1743" s="63">
        <v>0</v>
      </c>
      <c r="T1743" s="63">
        <v>0</v>
      </c>
      <c r="U1743" s="63">
        <v>0</v>
      </c>
      <c r="V1743" s="63">
        <v>0</v>
      </c>
      <c r="W1743" s="63">
        <v>0</v>
      </c>
      <c r="X1743" s="63">
        <v>0</v>
      </c>
      <c r="Y1743" s="63">
        <v>0</v>
      </c>
      <c r="Z1743" s="63">
        <v>0</v>
      </c>
      <c r="AA1743" s="63">
        <v>0</v>
      </c>
      <c r="AB1743" s="63">
        <v>0</v>
      </c>
      <c r="AC1743" s="63">
        <v>0</v>
      </c>
      <c r="AD1743" s="63">
        <v>0</v>
      </c>
      <c r="AE1743" s="63">
        <v>0</v>
      </c>
      <c r="AF1743" s="63">
        <v>0</v>
      </c>
      <c r="AG1743" s="63">
        <v>0</v>
      </c>
      <c r="AH1743" s="63">
        <v>0</v>
      </c>
      <c r="AI1743" s="63">
        <v>0</v>
      </c>
      <c r="AJ1743" s="63">
        <v>0</v>
      </c>
      <c r="AK1743" s="63">
        <v>0</v>
      </c>
      <c r="AL1743" s="63">
        <v>0</v>
      </c>
      <c r="AM1743" s="63">
        <v>0</v>
      </c>
      <c r="AN1743" s="63">
        <v>0</v>
      </c>
      <c r="AO1743" s="63">
        <v>0</v>
      </c>
      <c r="AP1743" s="63">
        <v>0</v>
      </c>
      <c r="AQ1743" s="63">
        <v>0</v>
      </c>
      <c r="AR1743" s="63">
        <v>0</v>
      </c>
      <c r="AS1743" s="63">
        <v>0</v>
      </c>
      <c r="AT1743" s="63">
        <v>0</v>
      </c>
      <c r="AU1743" s="63">
        <v>0</v>
      </c>
      <c r="AV1743" s="63">
        <v>0</v>
      </c>
      <c r="AW1743" s="63">
        <v>0</v>
      </c>
      <c r="AX1743" s="63">
        <v>0</v>
      </c>
      <c r="AY1743" s="63">
        <v>0</v>
      </c>
      <c r="BA1743" s="5">
        <f>IF(Q1743&gt;0,RANK(Q1743,(N1743:P1743,Q1743:AE1743)),0)</f>
        <v>3</v>
      </c>
      <c r="BB1743" s="5">
        <f>IF(R1743&gt;0,RANK(R1743,(N1743:P1743,Q1743:AE1743)),0)</f>
        <v>0</v>
      </c>
      <c r="BC1743" s="5">
        <f>IF(T1743&gt;0,RANK(T1743,(N1743:P1743,Q1743:AE1743)),0)</f>
        <v>0</v>
      </c>
      <c r="BD1743" s="5">
        <f>IF(S1743&gt;0,RANK(S1743,(N1743:P1743,Q1743:AE1743)),0)</f>
        <v>0</v>
      </c>
      <c r="BE1743" s="2">
        <f t="shared" si="708"/>
        <v>1.9522776572668113E-2</v>
      </c>
      <c r="BF1743" s="2">
        <f t="shared" si="709"/>
        <v>0</v>
      </c>
      <c r="BG1743" s="2">
        <f t="shared" si="710"/>
        <v>0</v>
      </c>
      <c r="BH1743" s="2">
        <f t="shared" si="711"/>
        <v>0</v>
      </c>
      <c r="BJ1743" t="s">
        <v>2629</v>
      </c>
      <c r="BK1743" t="s">
        <v>290</v>
      </c>
      <c r="BL1743">
        <v>3</v>
      </c>
      <c r="BN1743" s="112">
        <v>31</v>
      </c>
      <c r="BO1743" s="114">
        <v>41</v>
      </c>
      <c r="BP1743" s="118">
        <f t="shared" si="702"/>
        <v>31041</v>
      </c>
      <c r="BQ1743" s="118">
        <f t="shared" si="701"/>
        <v>31041</v>
      </c>
      <c r="BR1743" s="5" t="s">
        <v>3151</v>
      </c>
    </row>
    <row r="1744" spans="1:70" ht="15" hidden="1" customHeight="1" outlineLevel="1">
      <c r="A1744" t="s">
        <v>2283</v>
      </c>
      <c r="B1744" t="s">
        <v>290</v>
      </c>
      <c r="C1744" s="1">
        <f t="shared" si="703"/>
        <v>6794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29">
        <f t="shared" si="712"/>
        <v>1182</v>
      </c>
      <c r="H1744" s="134">
        <f t="shared" si="713"/>
        <v>0.17397703856343832</v>
      </c>
      <c r="I1744" s="2"/>
      <c r="J1744" s="2">
        <f t="shared" si="704"/>
        <v>0.4038857815719753</v>
      </c>
      <c r="K1744" s="2">
        <f t="shared" si="705"/>
        <v>0.57786282013541357</v>
      </c>
      <c r="L1744" s="2">
        <f t="shared" si="706"/>
        <v>0</v>
      </c>
      <c r="M1744" s="2">
        <f t="shared" si="707"/>
        <v>1.8251398292611132E-2</v>
      </c>
      <c r="N1744" s="63">
        <v>2744</v>
      </c>
      <c r="O1744" s="63">
        <v>3926</v>
      </c>
      <c r="P1744" s="63">
        <v>0</v>
      </c>
      <c r="Q1744" s="63">
        <v>124</v>
      </c>
      <c r="R1744" s="63">
        <v>0</v>
      </c>
      <c r="S1744" s="63">
        <v>0</v>
      </c>
      <c r="T1744" s="63">
        <v>0</v>
      </c>
      <c r="U1744" s="63">
        <v>0</v>
      </c>
      <c r="V1744" s="63">
        <v>0</v>
      </c>
      <c r="W1744" s="63">
        <v>0</v>
      </c>
      <c r="X1744" s="63">
        <v>0</v>
      </c>
      <c r="Y1744" s="63">
        <v>0</v>
      </c>
      <c r="Z1744" s="63">
        <v>0</v>
      </c>
      <c r="AA1744" s="63">
        <v>0</v>
      </c>
      <c r="AB1744" s="63">
        <v>0</v>
      </c>
      <c r="AC1744" s="63">
        <v>0</v>
      </c>
      <c r="AD1744" s="63">
        <v>0</v>
      </c>
      <c r="AE1744" s="63">
        <v>0</v>
      </c>
      <c r="AF1744" s="63">
        <v>0</v>
      </c>
      <c r="AG1744" s="63">
        <v>0</v>
      </c>
      <c r="AH1744" s="63">
        <v>0</v>
      </c>
      <c r="AI1744" s="63">
        <v>0</v>
      </c>
      <c r="AJ1744" s="63">
        <v>0</v>
      </c>
      <c r="AK1744" s="63">
        <v>0</v>
      </c>
      <c r="AL1744" s="63">
        <v>0</v>
      </c>
      <c r="AM1744" s="63">
        <v>0</v>
      </c>
      <c r="AN1744" s="63">
        <v>0</v>
      </c>
      <c r="AO1744" s="63">
        <v>0</v>
      </c>
      <c r="AP1744" s="63">
        <v>0</v>
      </c>
      <c r="AQ1744" s="63">
        <v>0</v>
      </c>
      <c r="AR1744" s="63">
        <v>0</v>
      </c>
      <c r="AS1744" s="63">
        <v>0</v>
      </c>
      <c r="AT1744" s="63">
        <v>0</v>
      </c>
      <c r="AU1744" s="63">
        <v>0</v>
      </c>
      <c r="AV1744" s="63">
        <v>0</v>
      </c>
      <c r="AW1744" s="63">
        <v>0</v>
      </c>
      <c r="AX1744" s="63">
        <v>0</v>
      </c>
      <c r="AY1744" s="63">
        <v>0</v>
      </c>
      <c r="BA1744" s="5">
        <f>IF(Q1744&gt;0,RANK(Q1744,(N1744:P1744,Q1744:AE1744)),0)</f>
        <v>3</v>
      </c>
      <c r="BB1744" s="5">
        <f>IF(R1744&gt;0,RANK(R1744,(N1744:P1744,Q1744:AE1744)),0)</f>
        <v>0</v>
      </c>
      <c r="BC1744" s="5">
        <f>IF(T1744&gt;0,RANK(T1744,(N1744:P1744,Q1744:AE1744)),0)</f>
        <v>0</v>
      </c>
      <c r="BD1744" s="5">
        <f>IF(S1744&gt;0,RANK(S1744,(N1744:P1744,Q1744:AE1744)),0)</f>
        <v>0</v>
      </c>
      <c r="BE1744" s="2">
        <f t="shared" si="708"/>
        <v>1.8251398292611128E-2</v>
      </c>
      <c r="BF1744" s="2">
        <f t="shared" si="709"/>
        <v>0</v>
      </c>
      <c r="BG1744" s="2">
        <f t="shared" si="710"/>
        <v>0</v>
      </c>
      <c r="BH1744" s="2">
        <f t="shared" si="711"/>
        <v>0</v>
      </c>
      <c r="BJ1744" t="s">
        <v>2283</v>
      </c>
      <c r="BK1744" t="s">
        <v>290</v>
      </c>
      <c r="BL1744">
        <v>3</v>
      </c>
      <c r="BN1744" s="112">
        <v>31</v>
      </c>
      <c r="BO1744" s="114">
        <v>43</v>
      </c>
      <c r="BP1744" s="118">
        <f t="shared" si="702"/>
        <v>31043</v>
      </c>
      <c r="BQ1744" s="118">
        <f t="shared" si="701"/>
        <v>31043</v>
      </c>
      <c r="BR1744" s="5" t="s">
        <v>3151</v>
      </c>
    </row>
    <row r="1745" spans="1:70" ht="15" hidden="1" customHeight="1" outlineLevel="1">
      <c r="A1745" t="s">
        <v>608</v>
      </c>
      <c r="B1745" t="s">
        <v>290</v>
      </c>
      <c r="C1745" s="1">
        <f t="shared" si="703"/>
        <v>4121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29">
        <f t="shared" si="712"/>
        <v>1849</v>
      </c>
      <c r="H1745" s="134">
        <f t="shared" si="713"/>
        <v>0.44867750545983986</v>
      </c>
      <c r="I1745" s="2"/>
      <c r="J1745" s="2">
        <f t="shared" si="704"/>
        <v>0.26255763164280516</v>
      </c>
      <c r="K1745" s="2">
        <f t="shared" si="705"/>
        <v>0.71123513710264497</v>
      </c>
      <c r="L1745" s="2">
        <f t="shared" si="706"/>
        <v>0</v>
      </c>
      <c r="M1745" s="2">
        <f t="shared" si="707"/>
        <v>2.6207231254549934E-2</v>
      </c>
      <c r="N1745" s="63">
        <v>1082</v>
      </c>
      <c r="O1745" s="63">
        <v>2931</v>
      </c>
      <c r="P1745" s="63">
        <v>0</v>
      </c>
      <c r="Q1745" s="63">
        <v>108</v>
      </c>
      <c r="R1745" s="63">
        <v>0</v>
      </c>
      <c r="S1745" s="63">
        <v>0</v>
      </c>
      <c r="T1745" s="63">
        <v>0</v>
      </c>
      <c r="U1745" s="63">
        <v>0</v>
      </c>
      <c r="V1745" s="63">
        <v>0</v>
      </c>
      <c r="W1745" s="63">
        <v>0</v>
      </c>
      <c r="X1745" s="63">
        <v>0</v>
      </c>
      <c r="Y1745" s="63">
        <v>0</v>
      </c>
      <c r="Z1745" s="63">
        <v>0</v>
      </c>
      <c r="AA1745" s="63">
        <v>0</v>
      </c>
      <c r="AB1745" s="63">
        <v>0</v>
      </c>
      <c r="AC1745" s="63">
        <v>0</v>
      </c>
      <c r="AD1745" s="63">
        <v>0</v>
      </c>
      <c r="AE1745" s="63">
        <v>0</v>
      </c>
      <c r="AF1745" s="63">
        <v>0</v>
      </c>
      <c r="AG1745" s="63">
        <v>0</v>
      </c>
      <c r="AH1745" s="63">
        <v>0</v>
      </c>
      <c r="AI1745" s="63">
        <v>0</v>
      </c>
      <c r="AJ1745" s="63">
        <v>0</v>
      </c>
      <c r="AK1745" s="63">
        <v>0</v>
      </c>
      <c r="AL1745" s="63">
        <v>0</v>
      </c>
      <c r="AM1745" s="63">
        <v>0</v>
      </c>
      <c r="AN1745" s="63">
        <v>0</v>
      </c>
      <c r="AO1745" s="63">
        <v>0</v>
      </c>
      <c r="AP1745" s="63">
        <v>0</v>
      </c>
      <c r="AQ1745" s="63">
        <v>0</v>
      </c>
      <c r="AR1745" s="63">
        <v>0</v>
      </c>
      <c r="AS1745" s="63">
        <v>0</v>
      </c>
      <c r="AT1745" s="63">
        <v>0</v>
      </c>
      <c r="AU1745" s="63">
        <v>0</v>
      </c>
      <c r="AV1745" s="63">
        <v>0</v>
      </c>
      <c r="AW1745" s="63">
        <v>0</v>
      </c>
      <c r="AX1745" s="63">
        <v>0</v>
      </c>
      <c r="AY1745" s="63">
        <v>0</v>
      </c>
      <c r="BA1745" s="5">
        <f>IF(Q1745&gt;0,RANK(Q1745,(N1745:P1745,Q1745:AE1745)),0)</f>
        <v>3</v>
      </c>
      <c r="BB1745" s="5">
        <f>IF(R1745&gt;0,RANK(R1745,(N1745:P1745,Q1745:AE1745)),0)</f>
        <v>0</v>
      </c>
      <c r="BC1745" s="5">
        <f>IF(T1745&gt;0,RANK(T1745,(N1745:P1745,Q1745:AE1745)),0)</f>
        <v>0</v>
      </c>
      <c r="BD1745" s="5">
        <f>IF(S1745&gt;0,RANK(S1745,(N1745:P1745,Q1745:AE1745)),0)</f>
        <v>0</v>
      </c>
      <c r="BE1745" s="2">
        <f t="shared" si="708"/>
        <v>2.6207231254549868E-2</v>
      </c>
      <c r="BF1745" s="2">
        <f t="shared" si="709"/>
        <v>0</v>
      </c>
      <c r="BG1745" s="2">
        <f t="shared" si="710"/>
        <v>0</v>
      </c>
      <c r="BH1745" s="2">
        <f t="shared" si="711"/>
        <v>0</v>
      </c>
      <c r="BJ1745" t="s">
        <v>608</v>
      </c>
      <c r="BK1745" t="s">
        <v>290</v>
      </c>
      <c r="BL1745">
        <v>3</v>
      </c>
      <c r="BN1745" s="112">
        <v>31</v>
      </c>
      <c r="BO1745" s="114">
        <v>45</v>
      </c>
      <c r="BP1745" s="118">
        <f t="shared" si="702"/>
        <v>31045</v>
      </c>
      <c r="BQ1745" s="118">
        <f t="shared" si="701"/>
        <v>31045</v>
      </c>
      <c r="BR1745" s="5" t="s">
        <v>3151</v>
      </c>
    </row>
    <row r="1746" spans="1:70" ht="15" hidden="1" customHeight="1" outlineLevel="1">
      <c r="A1746" t="s">
        <v>2758</v>
      </c>
      <c r="B1746" t="s">
        <v>290</v>
      </c>
      <c r="C1746" s="1">
        <f t="shared" si="703"/>
        <v>9178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29">
        <f t="shared" si="712"/>
        <v>4027</v>
      </c>
      <c r="H1746" s="134">
        <f t="shared" si="713"/>
        <v>0.43876661582044019</v>
      </c>
      <c r="I1746" s="2"/>
      <c r="J1746" s="2">
        <f t="shared" si="704"/>
        <v>0.27206363042057091</v>
      </c>
      <c r="K1746" s="2">
        <f t="shared" si="705"/>
        <v>0.7108302462410111</v>
      </c>
      <c r="L1746" s="2">
        <f t="shared" si="706"/>
        <v>0</v>
      </c>
      <c r="M1746" s="2">
        <f t="shared" si="707"/>
        <v>1.7106123338417989E-2</v>
      </c>
      <c r="N1746" s="63">
        <v>2497</v>
      </c>
      <c r="O1746" s="63">
        <v>6524</v>
      </c>
      <c r="P1746" s="63">
        <v>0</v>
      </c>
      <c r="Q1746" s="63">
        <v>157</v>
      </c>
      <c r="R1746" s="63">
        <v>0</v>
      </c>
      <c r="S1746" s="63">
        <v>0</v>
      </c>
      <c r="T1746" s="63">
        <v>0</v>
      </c>
      <c r="U1746" s="63">
        <v>0</v>
      </c>
      <c r="V1746" s="63">
        <v>0</v>
      </c>
      <c r="W1746" s="63">
        <v>0</v>
      </c>
      <c r="X1746" s="63">
        <v>0</v>
      </c>
      <c r="Y1746" s="63">
        <v>0</v>
      </c>
      <c r="Z1746" s="63">
        <v>0</v>
      </c>
      <c r="AA1746" s="63">
        <v>0</v>
      </c>
      <c r="AB1746" s="63">
        <v>0</v>
      </c>
      <c r="AC1746" s="63">
        <v>0</v>
      </c>
      <c r="AD1746" s="63">
        <v>0</v>
      </c>
      <c r="AE1746" s="63">
        <v>0</v>
      </c>
      <c r="AF1746" s="63">
        <v>0</v>
      </c>
      <c r="AG1746" s="63">
        <v>0</v>
      </c>
      <c r="AH1746" s="63">
        <v>0</v>
      </c>
      <c r="AI1746" s="63">
        <v>0</v>
      </c>
      <c r="AJ1746" s="63">
        <v>0</v>
      </c>
      <c r="AK1746" s="63">
        <v>0</v>
      </c>
      <c r="AL1746" s="63">
        <v>0</v>
      </c>
      <c r="AM1746" s="63">
        <v>0</v>
      </c>
      <c r="AN1746" s="63">
        <v>0</v>
      </c>
      <c r="AO1746" s="63">
        <v>0</v>
      </c>
      <c r="AP1746" s="63">
        <v>0</v>
      </c>
      <c r="AQ1746" s="63">
        <v>0</v>
      </c>
      <c r="AR1746" s="63">
        <v>0</v>
      </c>
      <c r="AS1746" s="63">
        <v>0</v>
      </c>
      <c r="AT1746" s="63">
        <v>0</v>
      </c>
      <c r="AU1746" s="63">
        <v>0</v>
      </c>
      <c r="AV1746" s="63">
        <v>0</v>
      </c>
      <c r="AW1746" s="63">
        <v>0</v>
      </c>
      <c r="AX1746" s="63">
        <v>0</v>
      </c>
      <c r="AY1746" s="63">
        <v>0</v>
      </c>
      <c r="BA1746" s="5">
        <f>IF(Q1746&gt;0,RANK(Q1746,(N1746:P1746,Q1746:AE1746)),0)</f>
        <v>3</v>
      </c>
      <c r="BB1746" s="5">
        <f>IF(R1746&gt;0,RANK(R1746,(N1746:P1746,Q1746:AE1746)),0)</f>
        <v>0</v>
      </c>
      <c r="BC1746" s="5">
        <f>IF(T1746&gt;0,RANK(T1746,(N1746:P1746,Q1746:AE1746)),0)</f>
        <v>0</v>
      </c>
      <c r="BD1746" s="5">
        <f>IF(S1746&gt;0,RANK(S1746,(N1746:P1746,Q1746:AE1746)),0)</f>
        <v>0</v>
      </c>
      <c r="BE1746" s="2">
        <f t="shared" si="708"/>
        <v>1.7106123338417958E-2</v>
      </c>
      <c r="BF1746" s="2">
        <f t="shared" si="709"/>
        <v>0</v>
      </c>
      <c r="BG1746" s="2">
        <f t="shared" si="710"/>
        <v>0</v>
      </c>
      <c r="BH1746" s="2">
        <f t="shared" si="711"/>
        <v>0</v>
      </c>
      <c r="BJ1746" t="s">
        <v>2758</v>
      </c>
      <c r="BK1746" t="s">
        <v>290</v>
      </c>
      <c r="BL1746">
        <v>3</v>
      </c>
      <c r="BN1746" s="112">
        <v>31</v>
      </c>
      <c r="BO1746" s="114">
        <v>47</v>
      </c>
      <c r="BP1746" s="118">
        <f t="shared" si="702"/>
        <v>31047</v>
      </c>
      <c r="BQ1746" s="118">
        <f t="shared" si="701"/>
        <v>31047</v>
      </c>
      <c r="BR1746" s="5" t="s">
        <v>3151</v>
      </c>
    </row>
    <row r="1747" spans="1:70" ht="15" hidden="1" customHeight="1" outlineLevel="1">
      <c r="A1747" t="s">
        <v>1849</v>
      </c>
      <c r="B1747" t="s">
        <v>290</v>
      </c>
      <c r="C1747" s="1">
        <f t="shared" si="703"/>
        <v>1032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29">
        <f t="shared" si="712"/>
        <v>730</v>
      </c>
      <c r="H1747" s="134">
        <f t="shared" si="713"/>
        <v>0.70736434108527135</v>
      </c>
      <c r="I1747" s="2"/>
      <c r="J1747" s="2">
        <f t="shared" si="704"/>
        <v>0.13662790697674418</v>
      </c>
      <c r="K1747" s="2">
        <f t="shared" si="705"/>
        <v>0.84399224806201545</v>
      </c>
      <c r="L1747" s="2">
        <f t="shared" si="706"/>
        <v>0</v>
      </c>
      <c r="M1747" s="2">
        <f t="shared" si="707"/>
        <v>1.9379844961240345E-2</v>
      </c>
      <c r="N1747" s="63">
        <v>141</v>
      </c>
      <c r="O1747" s="63">
        <v>871</v>
      </c>
      <c r="P1747" s="63">
        <v>0</v>
      </c>
      <c r="Q1747" s="63">
        <v>20</v>
      </c>
      <c r="R1747" s="63">
        <v>0</v>
      </c>
      <c r="S1747" s="63">
        <v>0</v>
      </c>
      <c r="T1747" s="63">
        <v>0</v>
      </c>
      <c r="U1747" s="63">
        <v>0</v>
      </c>
      <c r="V1747" s="63">
        <v>0</v>
      </c>
      <c r="W1747" s="63">
        <v>0</v>
      </c>
      <c r="X1747" s="63">
        <v>0</v>
      </c>
      <c r="Y1747" s="63">
        <v>0</v>
      </c>
      <c r="Z1747" s="63">
        <v>0</v>
      </c>
      <c r="AA1747" s="63">
        <v>0</v>
      </c>
      <c r="AB1747" s="63">
        <v>0</v>
      </c>
      <c r="AC1747" s="63">
        <v>0</v>
      </c>
      <c r="AD1747" s="63">
        <v>0</v>
      </c>
      <c r="AE1747" s="63">
        <v>0</v>
      </c>
      <c r="AF1747" s="63">
        <v>0</v>
      </c>
      <c r="AG1747" s="63">
        <v>0</v>
      </c>
      <c r="AH1747" s="63">
        <v>0</v>
      </c>
      <c r="AI1747" s="63">
        <v>0</v>
      </c>
      <c r="AJ1747" s="63">
        <v>0</v>
      </c>
      <c r="AK1747" s="63">
        <v>0</v>
      </c>
      <c r="AL1747" s="63">
        <v>0</v>
      </c>
      <c r="AM1747" s="63">
        <v>0</v>
      </c>
      <c r="AN1747" s="63">
        <v>0</v>
      </c>
      <c r="AO1747" s="63">
        <v>0</v>
      </c>
      <c r="AP1747" s="63">
        <v>0</v>
      </c>
      <c r="AQ1747" s="63">
        <v>0</v>
      </c>
      <c r="AR1747" s="63">
        <v>0</v>
      </c>
      <c r="AS1747" s="63">
        <v>0</v>
      </c>
      <c r="AT1747" s="63">
        <v>0</v>
      </c>
      <c r="AU1747" s="63">
        <v>0</v>
      </c>
      <c r="AV1747" s="63">
        <v>0</v>
      </c>
      <c r="AW1747" s="63">
        <v>0</v>
      </c>
      <c r="AX1747" s="63">
        <v>0</v>
      </c>
      <c r="AY1747" s="63">
        <v>0</v>
      </c>
      <c r="BA1747" s="5">
        <f>IF(Q1747&gt;0,RANK(Q1747,(N1747:P1747,Q1747:AE1747)),0)</f>
        <v>3</v>
      </c>
      <c r="BB1747" s="5">
        <f>IF(R1747&gt;0,RANK(R1747,(N1747:P1747,Q1747:AE1747)),0)</f>
        <v>0</v>
      </c>
      <c r="BC1747" s="5">
        <f>IF(T1747&gt;0,RANK(T1747,(N1747:P1747,Q1747:AE1747)),0)</f>
        <v>0</v>
      </c>
      <c r="BD1747" s="5">
        <f>IF(S1747&gt;0,RANK(S1747,(N1747:P1747,Q1747:AE1747)),0)</f>
        <v>0</v>
      </c>
      <c r="BE1747" s="2">
        <f t="shared" si="708"/>
        <v>1.937984496124031E-2</v>
      </c>
      <c r="BF1747" s="2">
        <f t="shared" si="709"/>
        <v>0</v>
      </c>
      <c r="BG1747" s="2">
        <f t="shared" si="710"/>
        <v>0</v>
      </c>
      <c r="BH1747" s="2">
        <f t="shared" si="711"/>
        <v>0</v>
      </c>
      <c r="BJ1747" t="s">
        <v>1849</v>
      </c>
      <c r="BK1747" t="s">
        <v>290</v>
      </c>
      <c r="BL1747">
        <v>3</v>
      </c>
      <c r="BN1747" s="112">
        <v>31</v>
      </c>
      <c r="BO1747" s="114">
        <v>49</v>
      </c>
      <c r="BP1747" s="118">
        <f t="shared" si="702"/>
        <v>31049</v>
      </c>
      <c r="BQ1747" s="118">
        <f t="shared" si="701"/>
        <v>31049</v>
      </c>
      <c r="BR1747" s="5" t="s">
        <v>3151</v>
      </c>
    </row>
    <row r="1748" spans="1:70" ht="15" hidden="1" customHeight="1" outlineLevel="1">
      <c r="A1748" t="s">
        <v>681</v>
      </c>
      <c r="B1748" t="s">
        <v>290</v>
      </c>
      <c r="C1748" s="1">
        <f t="shared" si="703"/>
        <v>3083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29">
        <f t="shared" si="712"/>
        <v>1684</v>
      </c>
      <c r="H1748" s="134">
        <f t="shared" si="713"/>
        <v>0.54622121310411942</v>
      </c>
      <c r="I1748" s="2"/>
      <c r="J1748" s="2">
        <f t="shared" si="704"/>
        <v>0.21115796302302953</v>
      </c>
      <c r="K1748" s="2">
        <f t="shared" si="705"/>
        <v>0.75737917612714889</v>
      </c>
      <c r="L1748" s="2">
        <f t="shared" si="706"/>
        <v>0</v>
      </c>
      <c r="M1748" s="2">
        <f t="shared" si="707"/>
        <v>3.1462860849821528E-2</v>
      </c>
      <c r="N1748" s="63">
        <v>651</v>
      </c>
      <c r="O1748" s="63">
        <v>2335</v>
      </c>
      <c r="P1748" s="63">
        <v>0</v>
      </c>
      <c r="Q1748" s="63">
        <v>97</v>
      </c>
      <c r="R1748" s="63">
        <v>0</v>
      </c>
      <c r="S1748" s="63">
        <v>0</v>
      </c>
      <c r="T1748" s="63">
        <v>0</v>
      </c>
      <c r="U1748" s="63">
        <v>0</v>
      </c>
      <c r="V1748" s="63">
        <v>0</v>
      </c>
      <c r="W1748" s="63">
        <v>0</v>
      </c>
      <c r="X1748" s="63">
        <v>0</v>
      </c>
      <c r="Y1748" s="63">
        <v>0</v>
      </c>
      <c r="Z1748" s="63">
        <v>0</v>
      </c>
      <c r="AA1748" s="63">
        <v>0</v>
      </c>
      <c r="AB1748" s="63">
        <v>0</v>
      </c>
      <c r="AC1748" s="63">
        <v>0</v>
      </c>
      <c r="AD1748" s="63">
        <v>0</v>
      </c>
      <c r="AE1748" s="63">
        <v>0</v>
      </c>
      <c r="AF1748" s="63">
        <v>0</v>
      </c>
      <c r="AG1748" s="63">
        <v>0</v>
      </c>
      <c r="AH1748" s="63">
        <v>0</v>
      </c>
      <c r="AI1748" s="63">
        <v>0</v>
      </c>
      <c r="AJ1748" s="63">
        <v>0</v>
      </c>
      <c r="AK1748" s="63">
        <v>0</v>
      </c>
      <c r="AL1748" s="63">
        <v>0</v>
      </c>
      <c r="AM1748" s="63">
        <v>0</v>
      </c>
      <c r="AN1748" s="63">
        <v>0</v>
      </c>
      <c r="AO1748" s="63">
        <v>0</v>
      </c>
      <c r="AP1748" s="63">
        <v>0</v>
      </c>
      <c r="AQ1748" s="63">
        <v>0</v>
      </c>
      <c r="AR1748" s="63">
        <v>0</v>
      </c>
      <c r="AS1748" s="63">
        <v>0</v>
      </c>
      <c r="AT1748" s="63">
        <v>0</v>
      </c>
      <c r="AU1748" s="63">
        <v>0</v>
      </c>
      <c r="AV1748" s="63">
        <v>0</v>
      </c>
      <c r="AW1748" s="63">
        <v>0</v>
      </c>
      <c r="AX1748" s="63">
        <v>0</v>
      </c>
      <c r="AY1748" s="63">
        <v>0</v>
      </c>
      <c r="BA1748" s="5">
        <f>IF(Q1748&gt;0,RANK(Q1748,(N1748:P1748,Q1748:AE1748)),0)</f>
        <v>3</v>
      </c>
      <c r="BB1748" s="5">
        <f>IF(R1748&gt;0,RANK(R1748,(N1748:P1748,Q1748:AE1748)),0)</f>
        <v>0</v>
      </c>
      <c r="BC1748" s="5">
        <f>IF(T1748&gt;0,RANK(T1748,(N1748:P1748,Q1748:AE1748)),0)</f>
        <v>0</v>
      </c>
      <c r="BD1748" s="5">
        <f>IF(S1748&gt;0,RANK(S1748,(N1748:P1748,Q1748:AE1748)),0)</f>
        <v>0</v>
      </c>
      <c r="BE1748" s="2">
        <f t="shared" si="708"/>
        <v>3.1462860849821604E-2</v>
      </c>
      <c r="BF1748" s="2">
        <f t="shared" si="709"/>
        <v>0</v>
      </c>
      <c r="BG1748" s="2">
        <f t="shared" si="710"/>
        <v>0</v>
      </c>
      <c r="BH1748" s="2">
        <f t="shared" si="711"/>
        <v>0</v>
      </c>
      <c r="BJ1748" t="s">
        <v>681</v>
      </c>
      <c r="BK1748" t="s">
        <v>290</v>
      </c>
      <c r="BN1748" s="112">
        <v>31</v>
      </c>
      <c r="BO1748" s="114">
        <v>51</v>
      </c>
      <c r="BP1748" s="118">
        <f t="shared" si="702"/>
        <v>31051</v>
      </c>
      <c r="BQ1748" s="118">
        <f t="shared" si="701"/>
        <v>31051</v>
      </c>
      <c r="BR1748" s="5" t="s">
        <v>3151</v>
      </c>
    </row>
    <row r="1749" spans="1:70" ht="15" hidden="1" customHeight="1" outlineLevel="1">
      <c r="A1749" t="s">
        <v>3137</v>
      </c>
      <c r="B1749" t="s">
        <v>290</v>
      </c>
      <c r="C1749" s="1">
        <f t="shared" si="703"/>
        <v>16876</v>
      </c>
      <c r="D1749" s="5">
        <f>IF(N1749&gt;0, RANK(N1749,(N1749:P1749,Q1749:AE1749)),0)</f>
        <v>2</v>
      </c>
      <c r="E1749" s="5">
        <f>IF(O1749&gt;0,RANK(O1749,(N1749:P1749,Q1749:AE1749)),0)</f>
        <v>1</v>
      </c>
      <c r="F1749" s="5">
        <f>IF(P1749&gt;0,RANK(P1749,(N1749:P1749,Q1749:AE1749)),0)</f>
        <v>0</v>
      </c>
      <c r="G1749" s="129">
        <f t="shared" si="712"/>
        <v>5440</v>
      </c>
      <c r="H1749" s="134">
        <f t="shared" si="713"/>
        <v>0.32235126807300307</v>
      </c>
      <c r="I1749" s="2"/>
      <c r="J1749" s="2">
        <f t="shared" si="704"/>
        <v>0.32851386584498699</v>
      </c>
      <c r="K1749" s="2">
        <f t="shared" si="705"/>
        <v>0.65086513391799006</v>
      </c>
      <c r="L1749" s="2">
        <f t="shared" si="706"/>
        <v>0</v>
      </c>
      <c r="M1749" s="2">
        <f t="shared" si="707"/>
        <v>2.0621000237022957E-2</v>
      </c>
      <c r="N1749" s="63">
        <v>5544</v>
      </c>
      <c r="O1749" s="63">
        <v>10984</v>
      </c>
      <c r="P1749" s="63">
        <v>0</v>
      </c>
      <c r="Q1749" s="63">
        <v>348</v>
      </c>
      <c r="R1749" s="63">
        <v>0</v>
      </c>
      <c r="S1749" s="63">
        <v>0</v>
      </c>
      <c r="T1749" s="63">
        <v>0</v>
      </c>
      <c r="U1749" s="63">
        <v>0</v>
      </c>
      <c r="V1749" s="63">
        <v>0</v>
      </c>
      <c r="W1749" s="63">
        <v>0</v>
      </c>
      <c r="X1749" s="63">
        <v>0</v>
      </c>
      <c r="Y1749" s="63">
        <v>0</v>
      </c>
      <c r="Z1749" s="63">
        <v>0</v>
      </c>
      <c r="AA1749" s="63">
        <v>0</v>
      </c>
      <c r="AB1749" s="63">
        <v>0</v>
      </c>
      <c r="AC1749" s="63">
        <v>0</v>
      </c>
      <c r="AD1749" s="63">
        <v>0</v>
      </c>
      <c r="AE1749" s="63">
        <v>0</v>
      </c>
      <c r="AF1749" s="63">
        <v>0</v>
      </c>
      <c r="AG1749" s="63">
        <v>0</v>
      </c>
      <c r="AH1749" s="63">
        <v>0</v>
      </c>
      <c r="AI1749" s="63">
        <v>0</v>
      </c>
      <c r="AJ1749" s="63">
        <v>0</v>
      </c>
      <c r="AK1749" s="63">
        <v>0</v>
      </c>
      <c r="AL1749" s="63">
        <v>0</v>
      </c>
      <c r="AM1749" s="63">
        <v>0</v>
      </c>
      <c r="AN1749" s="63">
        <v>0</v>
      </c>
      <c r="AO1749" s="63">
        <v>0</v>
      </c>
      <c r="AP1749" s="63">
        <v>0</v>
      </c>
      <c r="AQ1749" s="63">
        <v>0</v>
      </c>
      <c r="AR1749" s="63">
        <v>0</v>
      </c>
      <c r="AS1749" s="63">
        <v>0</v>
      </c>
      <c r="AT1749" s="63">
        <v>0</v>
      </c>
      <c r="AU1749" s="63">
        <v>0</v>
      </c>
      <c r="AV1749" s="63">
        <v>0</v>
      </c>
      <c r="AW1749" s="63">
        <v>0</v>
      </c>
      <c r="AX1749" s="63">
        <v>0</v>
      </c>
      <c r="AY1749" s="63">
        <v>0</v>
      </c>
      <c r="BA1749" s="5">
        <f>IF(Q1749&gt;0,RANK(Q1749,(N1749:P1749,Q1749:AE1749)),0)</f>
        <v>3</v>
      </c>
      <c r="BB1749" s="5">
        <f>IF(R1749&gt;0,RANK(R1749,(N1749:P1749,Q1749:AE1749)),0)</f>
        <v>0</v>
      </c>
      <c r="BC1749" s="5">
        <f>IF(T1749&gt;0,RANK(T1749,(N1749:P1749,Q1749:AE1749)),0)</f>
        <v>0</v>
      </c>
      <c r="BD1749" s="5">
        <f>IF(S1749&gt;0,RANK(S1749,(N1749:P1749,Q1749:AE1749)),0)</f>
        <v>0</v>
      </c>
      <c r="BE1749" s="2">
        <f t="shared" si="708"/>
        <v>2.0621000237022992E-2</v>
      </c>
      <c r="BF1749" s="2">
        <f t="shared" si="709"/>
        <v>0</v>
      </c>
      <c r="BG1749" s="2">
        <f t="shared" si="710"/>
        <v>0</v>
      </c>
      <c r="BH1749" s="2">
        <f t="shared" si="711"/>
        <v>0</v>
      </c>
      <c r="BJ1749" t="s">
        <v>3137</v>
      </c>
      <c r="BK1749" t="s">
        <v>290</v>
      </c>
      <c r="BL1749">
        <v>1</v>
      </c>
      <c r="BN1749" s="112">
        <v>31</v>
      </c>
      <c r="BO1749" s="114">
        <v>53</v>
      </c>
      <c r="BP1749" s="118">
        <f t="shared" si="702"/>
        <v>31053</v>
      </c>
      <c r="BQ1749" s="118">
        <f t="shared" si="701"/>
        <v>31053</v>
      </c>
      <c r="BR1749" s="5" t="s">
        <v>3151</v>
      </c>
    </row>
    <row r="1750" spans="1:70" ht="15" hidden="1" customHeight="1" outlineLevel="1">
      <c r="A1750" t="s">
        <v>1147</v>
      </c>
      <c r="B1750" t="s">
        <v>290</v>
      </c>
      <c r="C1750" s="1">
        <f t="shared" si="703"/>
        <v>274951</v>
      </c>
      <c r="D1750" s="5">
        <f>IF(N1750&gt;0, RANK(N1750,(N1750:P1750,Q1750:AE1750)),0)</f>
        <v>1</v>
      </c>
      <c r="E1750" s="5">
        <f>IF(O1750&gt;0,RANK(O1750,(N1750:P1750,Q1750:AE1750)),0)</f>
        <v>2</v>
      </c>
      <c r="F1750" s="5">
        <f>IF(P1750&gt;0,RANK(P1750,(N1750:P1750,Q1750:AE1750)),0)</f>
        <v>0</v>
      </c>
      <c r="G1750" s="129">
        <f t="shared" si="712"/>
        <v>31191</v>
      </c>
      <c r="H1750" s="134">
        <f t="shared" si="713"/>
        <v>0.11344203148924717</v>
      </c>
      <c r="I1750" s="2"/>
      <c r="J1750" s="2">
        <f t="shared" si="704"/>
        <v>0.5468247069477834</v>
      </c>
      <c r="K1750" s="2">
        <f t="shared" si="705"/>
        <v>0.43338267545853626</v>
      </c>
      <c r="L1750" s="2">
        <f t="shared" si="706"/>
        <v>0</v>
      </c>
      <c r="M1750" s="2">
        <f t="shared" si="707"/>
        <v>1.9792617593680339E-2</v>
      </c>
      <c r="N1750" s="63">
        <v>150350</v>
      </c>
      <c r="O1750" s="63">
        <v>119159</v>
      </c>
      <c r="P1750" s="63">
        <v>0</v>
      </c>
      <c r="Q1750" s="63">
        <v>5442</v>
      </c>
      <c r="R1750" s="63">
        <v>0</v>
      </c>
      <c r="S1750" s="63">
        <v>0</v>
      </c>
      <c r="T1750" s="63">
        <v>0</v>
      </c>
      <c r="U1750" s="63">
        <v>0</v>
      </c>
      <c r="V1750" s="63">
        <v>0</v>
      </c>
      <c r="W1750" s="63">
        <v>0</v>
      </c>
      <c r="X1750" s="63">
        <v>0</v>
      </c>
      <c r="Y1750" s="63">
        <v>0</v>
      </c>
      <c r="Z1750" s="63">
        <v>0</v>
      </c>
      <c r="AA1750" s="63">
        <v>0</v>
      </c>
      <c r="AB1750" s="63">
        <v>0</v>
      </c>
      <c r="AC1750" s="63">
        <v>0</v>
      </c>
      <c r="AD1750" s="63">
        <v>0</v>
      </c>
      <c r="AE1750" s="63">
        <v>0</v>
      </c>
      <c r="AF1750" s="63">
        <v>0</v>
      </c>
      <c r="AG1750" s="63">
        <v>0</v>
      </c>
      <c r="AH1750" s="63">
        <v>0</v>
      </c>
      <c r="AI1750" s="63">
        <v>0</v>
      </c>
      <c r="AJ1750" s="63">
        <v>0</v>
      </c>
      <c r="AK1750" s="63">
        <v>0</v>
      </c>
      <c r="AL1750" s="63">
        <v>0</v>
      </c>
      <c r="AM1750" s="63">
        <v>0</v>
      </c>
      <c r="AN1750" s="63">
        <v>0</v>
      </c>
      <c r="AO1750" s="63">
        <v>0</v>
      </c>
      <c r="AP1750" s="63">
        <v>0</v>
      </c>
      <c r="AQ1750" s="63">
        <v>0</v>
      </c>
      <c r="AR1750" s="63">
        <v>0</v>
      </c>
      <c r="AS1750" s="63">
        <v>0</v>
      </c>
      <c r="AT1750" s="63">
        <v>0</v>
      </c>
      <c r="AU1750" s="63">
        <v>0</v>
      </c>
      <c r="AV1750" s="63">
        <v>0</v>
      </c>
      <c r="AW1750" s="63">
        <v>0</v>
      </c>
      <c r="AX1750" s="63">
        <v>0</v>
      </c>
      <c r="AY1750" s="63">
        <v>0</v>
      </c>
      <c r="BA1750" s="5">
        <f>IF(Q1750&gt;0,RANK(Q1750,(N1750:P1750,Q1750:AE1750)),0)</f>
        <v>3</v>
      </c>
      <c r="BB1750" s="5">
        <f>IF(R1750&gt;0,RANK(R1750,(N1750:P1750,Q1750:AE1750)),0)</f>
        <v>0</v>
      </c>
      <c r="BC1750" s="5">
        <f>IF(T1750&gt;0,RANK(T1750,(N1750:P1750,Q1750:AE1750)),0)</f>
        <v>0</v>
      </c>
      <c r="BD1750" s="5">
        <f>IF(S1750&gt;0,RANK(S1750,(N1750:P1750,Q1750:AE1750)),0)</f>
        <v>0</v>
      </c>
      <c r="BE1750" s="2">
        <f t="shared" si="708"/>
        <v>1.9792617593680329E-2</v>
      </c>
      <c r="BF1750" s="2">
        <f t="shared" si="709"/>
        <v>0</v>
      </c>
      <c r="BG1750" s="2">
        <f t="shared" si="710"/>
        <v>0</v>
      </c>
      <c r="BH1750" s="2">
        <f t="shared" si="711"/>
        <v>0</v>
      </c>
      <c r="BJ1750" t="s">
        <v>1147</v>
      </c>
      <c r="BK1750" t="s">
        <v>290</v>
      </c>
      <c r="BL1750">
        <v>2</v>
      </c>
      <c r="BN1750" s="112">
        <v>31</v>
      </c>
      <c r="BO1750" s="114">
        <v>55</v>
      </c>
      <c r="BP1750" s="118">
        <f t="shared" si="702"/>
        <v>31055</v>
      </c>
      <c r="BQ1750" s="118">
        <f t="shared" si="701"/>
        <v>31055</v>
      </c>
      <c r="BR1750" s="5" t="s">
        <v>3151</v>
      </c>
    </row>
    <row r="1751" spans="1:70" ht="15" hidden="1" customHeight="1" outlineLevel="1">
      <c r="A1751" t="s">
        <v>1491</v>
      </c>
      <c r="B1751" t="s">
        <v>290</v>
      </c>
      <c r="C1751" s="1">
        <f t="shared" si="703"/>
        <v>999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29">
        <f t="shared" si="712"/>
        <v>778</v>
      </c>
      <c r="H1751" s="134">
        <f t="shared" si="713"/>
        <v>0.77877877877877877</v>
      </c>
      <c r="I1751" s="2"/>
      <c r="J1751" s="2">
        <f t="shared" si="704"/>
        <v>0.10510510510510511</v>
      </c>
      <c r="K1751" s="2">
        <f t="shared" si="705"/>
        <v>0.88388388388388384</v>
      </c>
      <c r="L1751" s="2">
        <f t="shared" si="706"/>
        <v>0</v>
      </c>
      <c r="M1751" s="2">
        <f t="shared" si="707"/>
        <v>1.1011011011011096E-2</v>
      </c>
      <c r="N1751" s="63">
        <v>105</v>
      </c>
      <c r="O1751" s="63">
        <v>883</v>
      </c>
      <c r="P1751" s="63">
        <v>0</v>
      </c>
      <c r="Q1751" s="63">
        <v>11</v>
      </c>
      <c r="R1751" s="63">
        <v>0</v>
      </c>
      <c r="S1751" s="63">
        <v>0</v>
      </c>
      <c r="T1751" s="63">
        <v>0</v>
      </c>
      <c r="U1751" s="63">
        <v>0</v>
      </c>
      <c r="V1751" s="63">
        <v>0</v>
      </c>
      <c r="W1751" s="63">
        <v>0</v>
      </c>
      <c r="X1751" s="63">
        <v>0</v>
      </c>
      <c r="Y1751" s="63">
        <v>0</v>
      </c>
      <c r="Z1751" s="63">
        <v>0</v>
      </c>
      <c r="AA1751" s="63">
        <v>0</v>
      </c>
      <c r="AB1751" s="63">
        <v>0</v>
      </c>
      <c r="AC1751" s="63">
        <v>0</v>
      </c>
      <c r="AD1751" s="63">
        <v>0</v>
      </c>
      <c r="AE1751" s="63">
        <v>0</v>
      </c>
      <c r="AF1751" s="63">
        <v>0</v>
      </c>
      <c r="AG1751" s="63">
        <v>0</v>
      </c>
      <c r="AH1751" s="63">
        <v>0</v>
      </c>
      <c r="AI1751" s="63">
        <v>0</v>
      </c>
      <c r="AJ1751" s="63">
        <v>0</v>
      </c>
      <c r="AK1751" s="63">
        <v>0</v>
      </c>
      <c r="AL1751" s="63">
        <v>0</v>
      </c>
      <c r="AM1751" s="63">
        <v>0</v>
      </c>
      <c r="AN1751" s="63">
        <v>0</v>
      </c>
      <c r="AO1751" s="63">
        <v>0</v>
      </c>
      <c r="AP1751" s="63">
        <v>0</v>
      </c>
      <c r="AQ1751" s="63">
        <v>0</v>
      </c>
      <c r="AR1751" s="63">
        <v>0</v>
      </c>
      <c r="AS1751" s="63">
        <v>0</v>
      </c>
      <c r="AT1751" s="63">
        <v>0</v>
      </c>
      <c r="AU1751" s="63">
        <v>0</v>
      </c>
      <c r="AV1751" s="63">
        <v>0</v>
      </c>
      <c r="AW1751" s="63">
        <v>0</v>
      </c>
      <c r="AX1751" s="63">
        <v>0</v>
      </c>
      <c r="AY1751" s="63">
        <v>0</v>
      </c>
      <c r="BA1751" s="5">
        <f>IF(Q1751&gt;0,RANK(Q1751,(N1751:P1751,Q1751:AE1751)),0)</f>
        <v>3</v>
      </c>
      <c r="BB1751" s="5">
        <f>IF(R1751&gt;0,RANK(R1751,(N1751:P1751,Q1751:AE1751)),0)</f>
        <v>0</v>
      </c>
      <c r="BC1751" s="5">
        <f>IF(T1751&gt;0,RANK(T1751,(N1751:P1751,Q1751:AE1751)),0)</f>
        <v>0</v>
      </c>
      <c r="BD1751" s="5">
        <f>IF(S1751&gt;0,RANK(S1751,(N1751:P1751,Q1751:AE1751)),0)</f>
        <v>0</v>
      </c>
      <c r="BE1751" s="2">
        <f t="shared" si="708"/>
        <v>1.1011011011011011E-2</v>
      </c>
      <c r="BF1751" s="2">
        <f t="shared" si="709"/>
        <v>0</v>
      </c>
      <c r="BG1751" s="2">
        <f t="shared" si="710"/>
        <v>0</v>
      </c>
      <c r="BH1751" s="2">
        <f t="shared" si="711"/>
        <v>0</v>
      </c>
      <c r="BJ1751" t="s">
        <v>1491</v>
      </c>
      <c r="BK1751" t="s">
        <v>290</v>
      </c>
      <c r="BL1751">
        <v>3</v>
      </c>
      <c r="BN1751" s="112">
        <v>31</v>
      </c>
      <c r="BO1751" s="114">
        <v>57</v>
      </c>
      <c r="BP1751" s="118">
        <f t="shared" si="702"/>
        <v>31057</v>
      </c>
      <c r="BQ1751" s="118">
        <f t="shared" si="701"/>
        <v>31057</v>
      </c>
      <c r="BR1751" s="5" t="s">
        <v>3151</v>
      </c>
    </row>
    <row r="1752" spans="1:70" ht="15" hidden="1" customHeight="1" outlineLevel="1">
      <c r="A1752" t="s">
        <v>2001</v>
      </c>
      <c r="B1752" t="s">
        <v>290</v>
      </c>
      <c r="C1752" s="1">
        <f t="shared" si="703"/>
        <v>3134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29">
        <f t="shared" si="712"/>
        <v>1666</v>
      </c>
      <c r="H1752" s="134">
        <f t="shared" si="713"/>
        <v>0.53158902361199745</v>
      </c>
      <c r="I1752" s="2"/>
      <c r="J1752" s="2">
        <f t="shared" si="704"/>
        <v>0.22112316528398213</v>
      </c>
      <c r="K1752" s="2">
        <f t="shared" si="705"/>
        <v>0.75271218889597957</v>
      </c>
      <c r="L1752" s="2">
        <f t="shared" si="706"/>
        <v>0</v>
      </c>
      <c r="M1752" s="2">
        <f t="shared" si="707"/>
        <v>2.6164645820038301E-2</v>
      </c>
      <c r="N1752" s="63">
        <v>693</v>
      </c>
      <c r="O1752" s="63">
        <v>2359</v>
      </c>
      <c r="P1752" s="63">
        <v>0</v>
      </c>
      <c r="Q1752" s="63">
        <v>82</v>
      </c>
      <c r="R1752" s="63">
        <v>0</v>
      </c>
      <c r="S1752" s="63">
        <v>0</v>
      </c>
      <c r="T1752" s="63">
        <v>0</v>
      </c>
      <c r="U1752" s="63">
        <v>0</v>
      </c>
      <c r="V1752" s="63">
        <v>0</v>
      </c>
      <c r="W1752" s="63">
        <v>0</v>
      </c>
      <c r="X1752" s="63">
        <v>0</v>
      </c>
      <c r="Y1752" s="63">
        <v>0</v>
      </c>
      <c r="Z1752" s="63">
        <v>0</v>
      </c>
      <c r="AA1752" s="63">
        <v>0</v>
      </c>
      <c r="AB1752" s="63">
        <v>0</v>
      </c>
      <c r="AC1752" s="63">
        <v>0</v>
      </c>
      <c r="AD1752" s="63">
        <v>0</v>
      </c>
      <c r="AE1752" s="63">
        <v>0</v>
      </c>
      <c r="AF1752" s="63">
        <v>0</v>
      </c>
      <c r="AG1752" s="63">
        <v>0</v>
      </c>
      <c r="AH1752" s="63">
        <v>0</v>
      </c>
      <c r="AI1752" s="63">
        <v>0</v>
      </c>
      <c r="AJ1752" s="63">
        <v>0</v>
      </c>
      <c r="AK1752" s="63">
        <v>0</v>
      </c>
      <c r="AL1752" s="63">
        <v>0</v>
      </c>
      <c r="AM1752" s="63">
        <v>0</v>
      </c>
      <c r="AN1752" s="63">
        <v>0</v>
      </c>
      <c r="AO1752" s="63">
        <v>0</v>
      </c>
      <c r="AP1752" s="63">
        <v>0</v>
      </c>
      <c r="AQ1752" s="63">
        <v>0</v>
      </c>
      <c r="AR1752" s="63">
        <v>0</v>
      </c>
      <c r="AS1752" s="63">
        <v>0</v>
      </c>
      <c r="AT1752" s="63">
        <v>0</v>
      </c>
      <c r="AU1752" s="63">
        <v>0</v>
      </c>
      <c r="AV1752" s="63">
        <v>0</v>
      </c>
      <c r="AW1752" s="63">
        <v>0</v>
      </c>
      <c r="AX1752" s="63">
        <v>0</v>
      </c>
      <c r="AY1752" s="63">
        <v>0</v>
      </c>
      <c r="BA1752" s="5">
        <f>IF(Q1752&gt;0,RANK(Q1752,(N1752:P1752,Q1752:AE1752)),0)</f>
        <v>3</v>
      </c>
      <c r="BB1752" s="5">
        <f>IF(R1752&gt;0,RANK(R1752,(N1752:P1752,Q1752:AE1752)),0)</f>
        <v>0</v>
      </c>
      <c r="BC1752" s="5">
        <f>IF(T1752&gt;0,RANK(T1752,(N1752:P1752,Q1752:AE1752)),0)</f>
        <v>0</v>
      </c>
      <c r="BD1752" s="5">
        <f>IF(S1752&gt;0,RANK(S1752,(N1752:P1752,Q1752:AE1752)),0)</f>
        <v>0</v>
      </c>
      <c r="BE1752" s="2">
        <f t="shared" si="708"/>
        <v>2.6164645820038291E-2</v>
      </c>
      <c r="BF1752" s="2">
        <f t="shared" si="709"/>
        <v>0</v>
      </c>
      <c r="BG1752" s="2">
        <f t="shared" si="710"/>
        <v>0</v>
      </c>
      <c r="BH1752" s="2">
        <f t="shared" si="711"/>
        <v>0</v>
      </c>
      <c r="BJ1752" t="s">
        <v>2001</v>
      </c>
      <c r="BK1752" t="s">
        <v>290</v>
      </c>
      <c r="BL1752">
        <v>3</v>
      </c>
      <c r="BN1752" s="112">
        <v>31</v>
      </c>
      <c r="BO1752" s="114">
        <v>59</v>
      </c>
      <c r="BP1752" s="118">
        <f t="shared" si="702"/>
        <v>31059</v>
      </c>
      <c r="BQ1752" s="118">
        <f t="shared" si="701"/>
        <v>31059</v>
      </c>
      <c r="BR1752" s="5" t="s">
        <v>3151</v>
      </c>
    </row>
    <row r="1753" spans="1:70" ht="15" hidden="1" customHeight="1" outlineLevel="1">
      <c r="A1753" t="s">
        <v>1137</v>
      </c>
      <c r="B1753" t="s">
        <v>290</v>
      </c>
      <c r="C1753" s="1">
        <f t="shared" si="703"/>
        <v>1724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29">
        <f t="shared" si="712"/>
        <v>1161</v>
      </c>
      <c r="H1753" s="134">
        <f t="shared" si="713"/>
        <v>0.67343387470997684</v>
      </c>
      <c r="I1753" s="2"/>
      <c r="J1753" s="2">
        <f t="shared" si="704"/>
        <v>0.16009280742459397</v>
      </c>
      <c r="K1753" s="2">
        <f t="shared" si="705"/>
        <v>0.83352668213457082</v>
      </c>
      <c r="L1753" s="2">
        <f t="shared" si="706"/>
        <v>0</v>
      </c>
      <c r="M1753" s="2">
        <f t="shared" si="707"/>
        <v>6.3805104408352076E-3</v>
      </c>
      <c r="N1753" s="63">
        <v>276</v>
      </c>
      <c r="O1753" s="63">
        <v>1437</v>
      </c>
      <c r="P1753" s="63">
        <v>0</v>
      </c>
      <c r="Q1753" s="63">
        <v>11</v>
      </c>
      <c r="R1753" s="63">
        <v>0</v>
      </c>
      <c r="S1753" s="63">
        <v>0</v>
      </c>
      <c r="T1753" s="63">
        <v>0</v>
      </c>
      <c r="U1753" s="63">
        <v>0</v>
      </c>
      <c r="V1753" s="63">
        <v>0</v>
      </c>
      <c r="W1753" s="63">
        <v>0</v>
      </c>
      <c r="X1753" s="63">
        <v>0</v>
      </c>
      <c r="Y1753" s="63">
        <v>0</v>
      </c>
      <c r="Z1753" s="63">
        <v>0</v>
      </c>
      <c r="AA1753" s="63">
        <v>0</v>
      </c>
      <c r="AB1753" s="63">
        <v>0</v>
      </c>
      <c r="AC1753" s="63">
        <v>0</v>
      </c>
      <c r="AD1753" s="63">
        <v>0</v>
      </c>
      <c r="AE1753" s="63">
        <v>0</v>
      </c>
      <c r="AF1753" s="63">
        <v>0</v>
      </c>
      <c r="AG1753" s="63">
        <v>0</v>
      </c>
      <c r="AH1753" s="63">
        <v>0</v>
      </c>
      <c r="AI1753" s="63">
        <v>0</v>
      </c>
      <c r="AJ1753" s="63">
        <v>0</v>
      </c>
      <c r="AK1753" s="63">
        <v>0</v>
      </c>
      <c r="AL1753" s="63">
        <v>0</v>
      </c>
      <c r="AM1753" s="63">
        <v>0</v>
      </c>
      <c r="AN1753" s="63">
        <v>0</v>
      </c>
      <c r="AO1753" s="63">
        <v>0</v>
      </c>
      <c r="AP1753" s="63">
        <v>0</v>
      </c>
      <c r="AQ1753" s="63">
        <v>0</v>
      </c>
      <c r="AR1753" s="63">
        <v>0</v>
      </c>
      <c r="AS1753" s="63">
        <v>0</v>
      </c>
      <c r="AT1753" s="63">
        <v>0</v>
      </c>
      <c r="AU1753" s="63">
        <v>0</v>
      </c>
      <c r="AV1753" s="63">
        <v>0</v>
      </c>
      <c r="AW1753" s="63">
        <v>0</v>
      </c>
      <c r="AX1753" s="63">
        <v>0</v>
      </c>
      <c r="AY1753" s="63">
        <v>0</v>
      </c>
      <c r="BA1753" s="5">
        <f>IF(Q1753&gt;0,RANK(Q1753,(N1753:P1753,Q1753:AE1753)),0)</f>
        <v>3</v>
      </c>
      <c r="BB1753" s="5">
        <f>IF(R1753&gt;0,RANK(R1753,(N1753:P1753,Q1753:AE1753)),0)</f>
        <v>0</v>
      </c>
      <c r="BC1753" s="5">
        <f>IF(T1753&gt;0,RANK(T1753,(N1753:P1753,Q1753:AE1753)),0)</f>
        <v>0</v>
      </c>
      <c r="BD1753" s="5">
        <f>IF(S1753&gt;0,RANK(S1753,(N1753:P1753,Q1753:AE1753)),0)</f>
        <v>0</v>
      </c>
      <c r="BE1753" s="2">
        <f t="shared" si="708"/>
        <v>6.3805104408352666E-3</v>
      </c>
      <c r="BF1753" s="2">
        <f t="shared" si="709"/>
        <v>0</v>
      </c>
      <c r="BG1753" s="2">
        <f t="shared" si="710"/>
        <v>0</v>
      </c>
      <c r="BH1753" s="2">
        <f t="shared" si="711"/>
        <v>0</v>
      </c>
      <c r="BJ1753" t="s">
        <v>1137</v>
      </c>
      <c r="BK1753" t="s">
        <v>290</v>
      </c>
      <c r="BL1753">
        <v>3</v>
      </c>
      <c r="BN1753" s="112">
        <v>31</v>
      </c>
      <c r="BO1753" s="114">
        <v>61</v>
      </c>
      <c r="BP1753" s="118">
        <f t="shared" si="702"/>
        <v>31061</v>
      </c>
      <c r="BQ1753" s="118">
        <f t="shared" si="701"/>
        <v>31061</v>
      </c>
      <c r="BR1753" s="5" t="s">
        <v>3151</v>
      </c>
    </row>
    <row r="1754" spans="1:70" ht="15" hidden="1" customHeight="1" outlineLevel="1">
      <c r="A1754" t="s">
        <v>1244</v>
      </c>
      <c r="B1754" t="s">
        <v>290</v>
      </c>
      <c r="C1754" s="1">
        <f t="shared" si="703"/>
        <v>1440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29">
        <f t="shared" si="712"/>
        <v>1040</v>
      </c>
      <c r="H1754" s="134">
        <f t="shared" si="713"/>
        <v>0.72222222222222221</v>
      </c>
      <c r="I1754" s="2"/>
      <c r="J1754" s="2">
        <f t="shared" si="704"/>
        <v>0.13125000000000001</v>
      </c>
      <c r="K1754" s="2">
        <f t="shared" si="705"/>
        <v>0.85347222222222219</v>
      </c>
      <c r="L1754" s="2">
        <f t="shared" si="706"/>
        <v>0</v>
      </c>
      <c r="M1754" s="2">
        <f t="shared" si="707"/>
        <v>1.5277777777777835E-2</v>
      </c>
      <c r="N1754" s="63">
        <v>189</v>
      </c>
      <c r="O1754" s="63">
        <v>1229</v>
      </c>
      <c r="P1754" s="63">
        <v>0</v>
      </c>
      <c r="Q1754" s="63">
        <v>22</v>
      </c>
      <c r="R1754" s="63">
        <v>0</v>
      </c>
      <c r="S1754" s="63">
        <v>0</v>
      </c>
      <c r="T1754" s="63">
        <v>0</v>
      </c>
      <c r="U1754" s="63">
        <v>0</v>
      </c>
      <c r="V1754" s="63">
        <v>0</v>
      </c>
      <c r="W1754" s="63">
        <v>0</v>
      </c>
      <c r="X1754" s="63">
        <v>0</v>
      </c>
      <c r="Y1754" s="63">
        <v>0</v>
      </c>
      <c r="Z1754" s="63">
        <v>0</v>
      </c>
      <c r="AA1754" s="63">
        <v>0</v>
      </c>
      <c r="AB1754" s="63">
        <v>0</v>
      </c>
      <c r="AC1754" s="63">
        <v>0</v>
      </c>
      <c r="AD1754" s="63">
        <v>0</v>
      </c>
      <c r="AE1754" s="63">
        <v>0</v>
      </c>
      <c r="AF1754" s="63">
        <v>0</v>
      </c>
      <c r="AG1754" s="63">
        <v>0</v>
      </c>
      <c r="AH1754" s="63">
        <v>0</v>
      </c>
      <c r="AI1754" s="63">
        <v>0</v>
      </c>
      <c r="AJ1754" s="63">
        <v>0</v>
      </c>
      <c r="AK1754" s="63">
        <v>0</v>
      </c>
      <c r="AL1754" s="63">
        <v>0</v>
      </c>
      <c r="AM1754" s="63">
        <v>0</v>
      </c>
      <c r="AN1754" s="63">
        <v>0</v>
      </c>
      <c r="AO1754" s="63">
        <v>0</v>
      </c>
      <c r="AP1754" s="63">
        <v>0</v>
      </c>
      <c r="AQ1754" s="63">
        <v>0</v>
      </c>
      <c r="AR1754" s="63">
        <v>0</v>
      </c>
      <c r="AS1754" s="63">
        <v>0</v>
      </c>
      <c r="AT1754" s="63">
        <v>0</v>
      </c>
      <c r="AU1754" s="63">
        <v>0</v>
      </c>
      <c r="AV1754" s="63">
        <v>0</v>
      </c>
      <c r="AW1754" s="63">
        <v>0</v>
      </c>
      <c r="AX1754" s="63">
        <v>0</v>
      </c>
      <c r="AY1754" s="63">
        <v>0</v>
      </c>
      <c r="BA1754" s="5">
        <f>IF(Q1754&gt;0,RANK(Q1754,(N1754:P1754,Q1754:AE1754)),0)</f>
        <v>3</v>
      </c>
      <c r="BB1754" s="5">
        <f>IF(R1754&gt;0,RANK(R1754,(N1754:P1754,Q1754:AE1754)),0)</f>
        <v>0</v>
      </c>
      <c r="BC1754" s="5">
        <f>IF(T1754&gt;0,RANK(T1754,(N1754:P1754,Q1754:AE1754)),0)</f>
        <v>0</v>
      </c>
      <c r="BD1754" s="5">
        <f>IF(S1754&gt;0,RANK(S1754,(N1754:P1754,Q1754:AE1754)),0)</f>
        <v>0</v>
      </c>
      <c r="BE1754" s="2">
        <f t="shared" si="708"/>
        <v>1.5277777777777777E-2</v>
      </c>
      <c r="BF1754" s="2">
        <f t="shared" si="709"/>
        <v>0</v>
      </c>
      <c r="BG1754" s="2">
        <f t="shared" si="710"/>
        <v>0</v>
      </c>
      <c r="BH1754" s="2">
        <f t="shared" si="711"/>
        <v>0</v>
      </c>
      <c r="BJ1754" t="s">
        <v>1244</v>
      </c>
      <c r="BK1754" t="s">
        <v>290</v>
      </c>
      <c r="BL1754">
        <v>3</v>
      </c>
      <c r="BN1754" s="112">
        <v>31</v>
      </c>
      <c r="BO1754" s="114">
        <v>63</v>
      </c>
      <c r="BP1754" s="118">
        <f t="shared" si="702"/>
        <v>31063</v>
      </c>
      <c r="BQ1754" s="118">
        <f t="shared" si="701"/>
        <v>31063</v>
      </c>
      <c r="BR1754" s="5" t="s">
        <v>3151</v>
      </c>
    </row>
    <row r="1755" spans="1:70" ht="15" hidden="1" customHeight="1" outlineLevel="1">
      <c r="A1755" t="s">
        <v>1583</v>
      </c>
      <c r="B1755" t="s">
        <v>290</v>
      </c>
      <c r="C1755" s="1">
        <f t="shared" ref="C1755:C1786" si="714">SUM(N1755:AY1755)</f>
        <v>2601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29">
        <f t="shared" si="712"/>
        <v>1764</v>
      </c>
      <c r="H1755" s="134">
        <f t="shared" si="713"/>
        <v>0.67820069204152245</v>
      </c>
      <c r="I1755" s="2"/>
      <c r="J1755" s="2">
        <f t="shared" ref="J1755:J1786" si="715">IF($C1755=0,"-",N1755/$C1755)</f>
        <v>0.15340253748558247</v>
      </c>
      <c r="K1755" s="2">
        <f t="shared" ref="K1755:K1786" si="716">IF($C1755=0,"-",O1755/$C1755)</f>
        <v>0.83160322952710497</v>
      </c>
      <c r="L1755" s="2">
        <f t="shared" ref="L1755:L1786" si="717">IF($C1755=0,"-",P1755/$C1755)</f>
        <v>0</v>
      </c>
      <c r="M1755" s="2">
        <f t="shared" ref="M1755:M1786" si="718">IF(C1755=0,"-",(1-J1755-K1755-L1755))</f>
        <v>1.4994232987312506E-2</v>
      </c>
      <c r="N1755" s="63">
        <v>399</v>
      </c>
      <c r="O1755" s="63">
        <v>2163</v>
      </c>
      <c r="P1755" s="63">
        <v>0</v>
      </c>
      <c r="Q1755" s="63">
        <v>39</v>
      </c>
      <c r="R1755" s="63">
        <v>0</v>
      </c>
      <c r="S1755" s="63">
        <v>0</v>
      </c>
      <c r="T1755" s="63">
        <v>0</v>
      </c>
      <c r="U1755" s="63">
        <v>0</v>
      </c>
      <c r="V1755" s="63">
        <v>0</v>
      </c>
      <c r="W1755" s="63">
        <v>0</v>
      </c>
      <c r="X1755" s="63">
        <v>0</v>
      </c>
      <c r="Y1755" s="63">
        <v>0</v>
      </c>
      <c r="Z1755" s="63">
        <v>0</v>
      </c>
      <c r="AA1755" s="63">
        <v>0</v>
      </c>
      <c r="AB1755" s="63">
        <v>0</v>
      </c>
      <c r="AC1755" s="63">
        <v>0</v>
      </c>
      <c r="AD1755" s="63">
        <v>0</v>
      </c>
      <c r="AE1755" s="63">
        <v>0</v>
      </c>
      <c r="AF1755" s="63">
        <v>0</v>
      </c>
      <c r="AG1755" s="63">
        <v>0</v>
      </c>
      <c r="AH1755" s="63">
        <v>0</v>
      </c>
      <c r="AI1755" s="63">
        <v>0</v>
      </c>
      <c r="AJ1755" s="63">
        <v>0</v>
      </c>
      <c r="AK1755" s="63">
        <v>0</v>
      </c>
      <c r="AL1755" s="63">
        <v>0</v>
      </c>
      <c r="AM1755" s="63">
        <v>0</v>
      </c>
      <c r="AN1755" s="63">
        <v>0</v>
      </c>
      <c r="AO1755" s="63">
        <v>0</v>
      </c>
      <c r="AP1755" s="63">
        <v>0</v>
      </c>
      <c r="AQ1755" s="63">
        <v>0</v>
      </c>
      <c r="AR1755" s="63">
        <v>0</v>
      </c>
      <c r="AS1755" s="63">
        <v>0</v>
      </c>
      <c r="AT1755" s="63">
        <v>0</v>
      </c>
      <c r="AU1755" s="63">
        <v>0</v>
      </c>
      <c r="AV1755" s="63">
        <v>0</v>
      </c>
      <c r="AW1755" s="63">
        <v>0</v>
      </c>
      <c r="AX1755" s="63">
        <v>0</v>
      </c>
      <c r="AY1755" s="63">
        <v>0</v>
      </c>
      <c r="BA1755" s="5">
        <f>IF(Q1755&gt;0,RANK(Q1755,(N1755:P1755,Q1755:AE1755)),0)</f>
        <v>3</v>
      </c>
      <c r="BB1755" s="5">
        <f>IF(R1755&gt;0,RANK(R1755,(N1755:P1755,Q1755:AE1755)),0)</f>
        <v>0</v>
      </c>
      <c r="BC1755" s="5">
        <f>IF(T1755&gt;0,RANK(T1755,(N1755:P1755,Q1755:AE1755)),0)</f>
        <v>0</v>
      </c>
      <c r="BD1755" s="5">
        <f>IF(S1755&gt;0,RANK(S1755,(N1755:P1755,Q1755:AE1755)),0)</f>
        <v>0</v>
      </c>
      <c r="BE1755" s="2">
        <f t="shared" ref="BE1755:BE1786" si="719">IF($C1755=0,"-",Q1755/$C1755)</f>
        <v>1.4994232987312572E-2</v>
      </c>
      <c r="BF1755" s="2">
        <f t="shared" ref="BF1755:BF1786" si="720">IF($C1755=0,"-",R1755/$C1755)</f>
        <v>0</v>
      </c>
      <c r="BG1755" s="2">
        <f t="shared" ref="BG1755:BG1786" si="721">IF($C1755=0,"-",T1755/$C1755)</f>
        <v>0</v>
      </c>
      <c r="BH1755" s="2">
        <f t="shared" ref="BH1755:BH1786" si="722">IF($C1755=0,"-",S1755/$C1755)</f>
        <v>0</v>
      </c>
      <c r="BJ1755" t="s">
        <v>1583</v>
      </c>
      <c r="BK1755" t="s">
        <v>290</v>
      </c>
      <c r="BL1755">
        <v>3</v>
      </c>
      <c r="BN1755" s="112">
        <v>31</v>
      </c>
      <c r="BO1755" s="114">
        <v>65</v>
      </c>
      <c r="BP1755" s="118">
        <f t="shared" si="702"/>
        <v>31065</v>
      </c>
      <c r="BQ1755" s="118">
        <f t="shared" si="701"/>
        <v>31065</v>
      </c>
      <c r="BR1755" s="5" t="s">
        <v>3151</v>
      </c>
    </row>
    <row r="1756" spans="1:70" ht="15" hidden="1" customHeight="1" outlineLevel="1">
      <c r="A1756" t="s">
        <v>1584</v>
      </c>
      <c r="B1756" t="s">
        <v>290</v>
      </c>
      <c r="C1756" s="1">
        <f t="shared" si="714"/>
        <v>11068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29">
        <f t="shared" si="712"/>
        <v>4060</v>
      </c>
      <c r="H1756" s="134">
        <f t="shared" si="713"/>
        <v>0.36682327430430067</v>
      </c>
      <c r="I1756" s="2"/>
      <c r="J1756" s="2">
        <f t="shared" si="715"/>
        <v>0.30583664618720635</v>
      </c>
      <c r="K1756" s="2">
        <f t="shared" si="716"/>
        <v>0.67265992049150702</v>
      </c>
      <c r="L1756" s="2">
        <f t="shared" si="717"/>
        <v>0</v>
      </c>
      <c r="M1756" s="2">
        <f t="shared" si="718"/>
        <v>2.1503433321286569E-2</v>
      </c>
      <c r="N1756" s="63">
        <v>3385</v>
      </c>
      <c r="O1756" s="63">
        <v>7445</v>
      </c>
      <c r="P1756" s="63">
        <v>0</v>
      </c>
      <c r="Q1756" s="63">
        <v>238</v>
      </c>
      <c r="R1756" s="63">
        <v>0</v>
      </c>
      <c r="S1756" s="63">
        <v>0</v>
      </c>
      <c r="T1756" s="63">
        <v>0</v>
      </c>
      <c r="U1756" s="63">
        <v>0</v>
      </c>
      <c r="V1756" s="63">
        <v>0</v>
      </c>
      <c r="W1756" s="63">
        <v>0</v>
      </c>
      <c r="X1756" s="63">
        <v>0</v>
      </c>
      <c r="Y1756" s="63">
        <v>0</v>
      </c>
      <c r="Z1756" s="63">
        <v>0</v>
      </c>
      <c r="AA1756" s="63">
        <v>0</v>
      </c>
      <c r="AB1756" s="63">
        <v>0</v>
      </c>
      <c r="AC1756" s="63">
        <v>0</v>
      </c>
      <c r="AD1756" s="63">
        <v>0</v>
      </c>
      <c r="AE1756" s="63">
        <v>0</v>
      </c>
      <c r="AF1756" s="63">
        <v>0</v>
      </c>
      <c r="AG1756" s="63">
        <v>0</v>
      </c>
      <c r="AH1756" s="63">
        <v>0</v>
      </c>
      <c r="AI1756" s="63">
        <v>0</v>
      </c>
      <c r="AJ1756" s="63">
        <v>0</v>
      </c>
      <c r="AK1756" s="63">
        <v>0</v>
      </c>
      <c r="AL1756" s="63">
        <v>0</v>
      </c>
      <c r="AM1756" s="63">
        <v>0</v>
      </c>
      <c r="AN1756" s="63">
        <v>0</v>
      </c>
      <c r="AO1756" s="63">
        <v>0</v>
      </c>
      <c r="AP1756" s="63">
        <v>0</v>
      </c>
      <c r="AQ1756" s="63">
        <v>0</v>
      </c>
      <c r="AR1756" s="63">
        <v>0</v>
      </c>
      <c r="AS1756" s="63">
        <v>0</v>
      </c>
      <c r="AT1756" s="63">
        <v>0</v>
      </c>
      <c r="AU1756" s="63">
        <v>0</v>
      </c>
      <c r="AV1756" s="63">
        <v>0</v>
      </c>
      <c r="AW1756" s="63">
        <v>0</v>
      </c>
      <c r="AX1756" s="63">
        <v>0</v>
      </c>
      <c r="AY1756" s="63">
        <v>0</v>
      </c>
      <c r="BA1756" s="5">
        <f>IF(Q1756&gt;0,RANK(Q1756,(N1756:P1756,Q1756:AE1756)),0)</f>
        <v>3</v>
      </c>
      <c r="BB1756" s="5">
        <f>IF(R1756&gt;0,RANK(R1756,(N1756:P1756,Q1756:AE1756)),0)</f>
        <v>0</v>
      </c>
      <c r="BC1756" s="5">
        <f>IF(T1756&gt;0,RANK(T1756,(N1756:P1756,Q1756:AE1756)),0)</f>
        <v>0</v>
      </c>
      <c r="BD1756" s="5">
        <f>IF(S1756&gt;0,RANK(S1756,(N1756:P1756,Q1756:AE1756)),0)</f>
        <v>0</v>
      </c>
      <c r="BE1756" s="2">
        <f t="shared" si="719"/>
        <v>2.1503433321286593E-2</v>
      </c>
      <c r="BF1756" s="2">
        <f t="shared" si="720"/>
        <v>0</v>
      </c>
      <c r="BG1756" s="2">
        <f t="shared" si="721"/>
        <v>0</v>
      </c>
      <c r="BH1756" s="2">
        <f t="shared" si="722"/>
        <v>0</v>
      </c>
      <c r="BJ1756" t="s">
        <v>1584</v>
      </c>
      <c r="BK1756" t="s">
        <v>290</v>
      </c>
      <c r="BL1756">
        <v>3</v>
      </c>
      <c r="BN1756" s="112">
        <v>31</v>
      </c>
      <c r="BO1756" s="114">
        <v>67</v>
      </c>
      <c r="BP1756" s="118">
        <f t="shared" si="702"/>
        <v>31067</v>
      </c>
      <c r="BQ1756" s="118">
        <f t="shared" si="701"/>
        <v>31067</v>
      </c>
      <c r="BR1756" s="5" t="s">
        <v>3151</v>
      </c>
    </row>
    <row r="1757" spans="1:70" ht="15" hidden="1" customHeight="1" outlineLevel="1">
      <c r="A1757" t="s">
        <v>340</v>
      </c>
      <c r="B1757" t="s">
        <v>290</v>
      </c>
      <c r="C1757" s="1">
        <f t="shared" si="714"/>
        <v>1195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29">
        <f t="shared" si="712"/>
        <v>855</v>
      </c>
      <c r="H1757" s="134">
        <f t="shared" si="713"/>
        <v>0.71548117154811719</v>
      </c>
      <c r="I1757" s="2"/>
      <c r="J1757" s="2">
        <f t="shared" si="715"/>
        <v>0.13472803347280335</v>
      </c>
      <c r="K1757" s="2">
        <f t="shared" si="716"/>
        <v>0.85020920502092046</v>
      </c>
      <c r="L1757" s="2">
        <f t="shared" si="717"/>
        <v>0</v>
      </c>
      <c r="M1757" s="2">
        <f t="shared" si="718"/>
        <v>1.5062761506276168E-2</v>
      </c>
      <c r="N1757" s="63">
        <v>161</v>
      </c>
      <c r="O1757" s="63">
        <v>1016</v>
      </c>
      <c r="P1757" s="63">
        <v>0</v>
      </c>
      <c r="Q1757" s="63">
        <v>18</v>
      </c>
      <c r="R1757" s="63">
        <v>0</v>
      </c>
      <c r="S1757" s="63">
        <v>0</v>
      </c>
      <c r="T1757" s="63">
        <v>0</v>
      </c>
      <c r="U1757" s="63">
        <v>0</v>
      </c>
      <c r="V1757" s="63">
        <v>0</v>
      </c>
      <c r="W1757" s="63">
        <v>0</v>
      </c>
      <c r="X1757" s="63">
        <v>0</v>
      </c>
      <c r="Y1757" s="63">
        <v>0</v>
      </c>
      <c r="Z1757" s="63">
        <v>0</v>
      </c>
      <c r="AA1757" s="63">
        <v>0</v>
      </c>
      <c r="AB1757" s="63">
        <v>0</v>
      </c>
      <c r="AC1757" s="63">
        <v>0</v>
      </c>
      <c r="AD1757" s="63">
        <v>0</v>
      </c>
      <c r="AE1757" s="63">
        <v>0</v>
      </c>
      <c r="AF1757" s="63">
        <v>0</v>
      </c>
      <c r="AG1757" s="63">
        <v>0</v>
      </c>
      <c r="AH1757" s="63">
        <v>0</v>
      </c>
      <c r="AI1757" s="63">
        <v>0</v>
      </c>
      <c r="AJ1757" s="63">
        <v>0</v>
      </c>
      <c r="AK1757" s="63">
        <v>0</v>
      </c>
      <c r="AL1757" s="63">
        <v>0</v>
      </c>
      <c r="AM1757" s="63">
        <v>0</v>
      </c>
      <c r="AN1757" s="63">
        <v>0</v>
      </c>
      <c r="AO1757" s="63">
        <v>0</v>
      </c>
      <c r="AP1757" s="63">
        <v>0</v>
      </c>
      <c r="AQ1757" s="63">
        <v>0</v>
      </c>
      <c r="AR1757" s="63">
        <v>0</v>
      </c>
      <c r="AS1757" s="63">
        <v>0</v>
      </c>
      <c r="AT1757" s="63">
        <v>0</v>
      </c>
      <c r="AU1757" s="63">
        <v>0</v>
      </c>
      <c r="AV1757" s="63">
        <v>0</v>
      </c>
      <c r="AW1757" s="63">
        <v>0</v>
      </c>
      <c r="AX1757" s="63">
        <v>0</v>
      </c>
      <c r="AY1757" s="63">
        <v>0</v>
      </c>
      <c r="BA1757" s="5">
        <f>IF(Q1757&gt;0,RANK(Q1757,(N1757:P1757,Q1757:AE1757)),0)</f>
        <v>3</v>
      </c>
      <c r="BB1757" s="5">
        <f>IF(R1757&gt;0,RANK(R1757,(N1757:P1757,Q1757:AE1757)),0)</f>
        <v>0</v>
      </c>
      <c r="BC1757" s="5">
        <f>IF(T1757&gt;0,RANK(T1757,(N1757:P1757,Q1757:AE1757)),0)</f>
        <v>0</v>
      </c>
      <c r="BD1757" s="5">
        <f>IF(S1757&gt;0,RANK(S1757,(N1757:P1757,Q1757:AE1757)),0)</f>
        <v>0</v>
      </c>
      <c r="BE1757" s="2">
        <f t="shared" si="719"/>
        <v>1.506276150627615E-2</v>
      </c>
      <c r="BF1757" s="2">
        <f t="shared" si="720"/>
        <v>0</v>
      </c>
      <c r="BG1757" s="2">
        <f t="shared" si="721"/>
        <v>0</v>
      </c>
      <c r="BH1757" s="2">
        <f t="shared" si="722"/>
        <v>0</v>
      </c>
      <c r="BJ1757" t="s">
        <v>340</v>
      </c>
      <c r="BK1757" t="s">
        <v>290</v>
      </c>
      <c r="BL1757">
        <v>3</v>
      </c>
      <c r="BN1757" s="112">
        <v>31</v>
      </c>
      <c r="BO1757" s="114">
        <v>69</v>
      </c>
      <c r="BP1757" s="118">
        <f t="shared" si="702"/>
        <v>31069</v>
      </c>
      <c r="BQ1757" s="118">
        <f t="shared" si="701"/>
        <v>31069</v>
      </c>
      <c r="BR1757" s="5" t="s">
        <v>3151</v>
      </c>
    </row>
    <row r="1758" spans="1:70" ht="15" hidden="1" customHeight="1" outlineLevel="1">
      <c r="A1758" t="s">
        <v>2944</v>
      </c>
      <c r="B1758" t="s">
        <v>290</v>
      </c>
      <c r="C1758" s="1">
        <f t="shared" si="714"/>
        <v>1075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29">
        <f t="shared" si="712"/>
        <v>800</v>
      </c>
      <c r="H1758" s="134">
        <f t="shared" si="713"/>
        <v>0.7441860465116279</v>
      </c>
      <c r="I1758" s="2"/>
      <c r="J1758" s="2">
        <f t="shared" si="715"/>
        <v>0.12372093023255815</v>
      </c>
      <c r="K1758" s="2">
        <f t="shared" si="716"/>
        <v>0.86790697674418604</v>
      </c>
      <c r="L1758" s="2">
        <f t="shared" si="717"/>
        <v>0</v>
      </c>
      <c r="M1758" s="2">
        <f t="shared" si="718"/>
        <v>8.3720930232558111E-3</v>
      </c>
      <c r="N1758" s="63">
        <v>133</v>
      </c>
      <c r="O1758" s="63">
        <v>933</v>
      </c>
      <c r="P1758" s="63">
        <v>0</v>
      </c>
      <c r="Q1758" s="63">
        <v>9</v>
      </c>
      <c r="R1758" s="63">
        <v>0</v>
      </c>
      <c r="S1758" s="63">
        <v>0</v>
      </c>
      <c r="T1758" s="63">
        <v>0</v>
      </c>
      <c r="U1758" s="63">
        <v>0</v>
      </c>
      <c r="V1758" s="63">
        <v>0</v>
      </c>
      <c r="W1758" s="63">
        <v>0</v>
      </c>
      <c r="X1758" s="63">
        <v>0</v>
      </c>
      <c r="Y1758" s="63">
        <v>0</v>
      </c>
      <c r="Z1758" s="63">
        <v>0</v>
      </c>
      <c r="AA1758" s="63">
        <v>0</v>
      </c>
      <c r="AB1758" s="63">
        <v>0</v>
      </c>
      <c r="AC1758" s="63">
        <v>0</v>
      </c>
      <c r="AD1758" s="63">
        <v>0</v>
      </c>
      <c r="AE1758" s="63">
        <v>0</v>
      </c>
      <c r="AF1758" s="63">
        <v>0</v>
      </c>
      <c r="AG1758" s="63">
        <v>0</v>
      </c>
      <c r="AH1758" s="63">
        <v>0</v>
      </c>
      <c r="AI1758" s="63">
        <v>0</v>
      </c>
      <c r="AJ1758" s="63">
        <v>0</v>
      </c>
      <c r="AK1758" s="63">
        <v>0</v>
      </c>
      <c r="AL1758" s="63">
        <v>0</v>
      </c>
      <c r="AM1758" s="63">
        <v>0</v>
      </c>
      <c r="AN1758" s="63">
        <v>0</v>
      </c>
      <c r="AO1758" s="63">
        <v>0</v>
      </c>
      <c r="AP1758" s="63">
        <v>0</v>
      </c>
      <c r="AQ1758" s="63">
        <v>0</v>
      </c>
      <c r="AR1758" s="63">
        <v>0</v>
      </c>
      <c r="AS1758" s="63">
        <v>0</v>
      </c>
      <c r="AT1758" s="63">
        <v>0</v>
      </c>
      <c r="AU1758" s="63">
        <v>0</v>
      </c>
      <c r="AV1758" s="63">
        <v>0</v>
      </c>
      <c r="AW1758" s="63">
        <v>0</v>
      </c>
      <c r="AX1758" s="63">
        <v>0</v>
      </c>
      <c r="AY1758" s="63">
        <v>0</v>
      </c>
      <c r="BA1758" s="5">
        <f>IF(Q1758&gt;0,RANK(Q1758,(N1758:P1758,Q1758:AE1758)),0)</f>
        <v>3</v>
      </c>
      <c r="BB1758" s="5">
        <f>IF(R1758&gt;0,RANK(R1758,(N1758:P1758,Q1758:AE1758)),0)</f>
        <v>0</v>
      </c>
      <c r="BC1758" s="5">
        <f>IF(T1758&gt;0,RANK(T1758,(N1758:P1758,Q1758:AE1758)),0)</f>
        <v>0</v>
      </c>
      <c r="BD1758" s="5">
        <f>IF(S1758&gt;0,RANK(S1758,(N1758:P1758,Q1758:AE1758)),0)</f>
        <v>0</v>
      </c>
      <c r="BE1758" s="2">
        <f t="shared" si="719"/>
        <v>8.3720930232558145E-3</v>
      </c>
      <c r="BF1758" s="2">
        <f t="shared" si="720"/>
        <v>0</v>
      </c>
      <c r="BG1758" s="2">
        <f t="shared" si="721"/>
        <v>0</v>
      </c>
      <c r="BH1758" s="2">
        <f t="shared" si="722"/>
        <v>0</v>
      </c>
      <c r="BJ1758" t="s">
        <v>2944</v>
      </c>
      <c r="BK1758" t="s">
        <v>290</v>
      </c>
      <c r="BL1758">
        <v>3</v>
      </c>
      <c r="BN1758" s="112">
        <v>31</v>
      </c>
      <c r="BO1758" s="114">
        <v>71</v>
      </c>
      <c r="BP1758" s="118">
        <f t="shared" si="702"/>
        <v>31071</v>
      </c>
      <c r="BQ1758" s="118">
        <f t="shared" si="701"/>
        <v>31071</v>
      </c>
      <c r="BR1758" s="5" t="s">
        <v>3151</v>
      </c>
    </row>
    <row r="1759" spans="1:70" ht="15" hidden="1" customHeight="1" outlineLevel="1">
      <c r="A1759" t="s">
        <v>144</v>
      </c>
      <c r="B1759" t="s">
        <v>290</v>
      </c>
      <c r="C1759" s="1">
        <f t="shared" si="714"/>
        <v>1118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29">
        <f t="shared" si="712"/>
        <v>678</v>
      </c>
      <c r="H1759" s="134">
        <f t="shared" si="713"/>
        <v>0.6064400715563506</v>
      </c>
      <c r="I1759" s="2"/>
      <c r="J1759" s="2">
        <f t="shared" si="715"/>
        <v>0.19230769230769232</v>
      </c>
      <c r="K1759" s="2">
        <f t="shared" si="716"/>
        <v>0.79874776386404289</v>
      </c>
      <c r="L1759" s="2">
        <f t="shared" si="717"/>
        <v>0</v>
      </c>
      <c r="M1759" s="2">
        <f t="shared" si="718"/>
        <v>8.9445438282648171E-3</v>
      </c>
      <c r="N1759" s="63">
        <v>215</v>
      </c>
      <c r="O1759" s="63">
        <v>893</v>
      </c>
      <c r="P1759" s="63">
        <v>0</v>
      </c>
      <c r="Q1759" s="63">
        <v>10</v>
      </c>
      <c r="R1759" s="63">
        <v>0</v>
      </c>
      <c r="S1759" s="63">
        <v>0</v>
      </c>
      <c r="T1759" s="63">
        <v>0</v>
      </c>
      <c r="U1759" s="63">
        <v>0</v>
      </c>
      <c r="V1759" s="63">
        <v>0</v>
      </c>
      <c r="W1759" s="63">
        <v>0</v>
      </c>
      <c r="X1759" s="63">
        <v>0</v>
      </c>
      <c r="Y1759" s="63">
        <v>0</v>
      </c>
      <c r="Z1759" s="63">
        <v>0</v>
      </c>
      <c r="AA1759" s="63">
        <v>0</v>
      </c>
      <c r="AB1759" s="63">
        <v>0</v>
      </c>
      <c r="AC1759" s="63">
        <v>0</v>
      </c>
      <c r="AD1759" s="63">
        <v>0</v>
      </c>
      <c r="AE1759" s="63">
        <v>0</v>
      </c>
      <c r="AF1759" s="63">
        <v>0</v>
      </c>
      <c r="AG1759" s="63">
        <v>0</v>
      </c>
      <c r="AH1759" s="63">
        <v>0</v>
      </c>
      <c r="AI1759" s="63">
        <v>0</v>
      </c>
      <c r="AJ1759" s="63">
        <v>0</v>
      </c>
      <c r="AK1759" s="63">
        <v>0</v>
      </c>
      <c r="AL1759" s="63">
        <v>0</v>
      </c>
      <c r="AM1759" s="63">
        <v>0</v>
      </c>
      <c r="AN1759" s="63">
        <v>0</v>
      </c>
      <c r="AO1759" s="63">
        <v>0</v>
      </c>
      <c r="AP1759" s="63">
        <v>0</v>
      </c>
      <c r="AQ1759" s="63">
        <v>0</v>
      </c>
      <c r="AR1759" s="63">
        <v>0</v>
      </c>
      <c r="AS1759" s="63">
        <v>0</v>
      </c>
      <c r="AT1759" s="63">
        <v>0</v>
      </c>
      <c r="AU1759" s="63">
        <v>0</v>
      </c>
      <c r="AV1759" s="63">
        <v>0</v>
      </c>
      <c r="AW1759" s="63">
        <v>0</v>
      </c>
      <c r="AX1759" s="63">
        <v>0</v>
      </c>
      <c r="AY1759" s="63">
        <v>0</v>
      </c>
      <c r="BA1759" s="5">
        <f>IF(Q1759&gt;0,RANK(Q1759,(N1759:P1759,Q1759:AE1759)),0)</f>
        <v>3</v>
      </c>
      <c r="BB1759" s="5">
        <f>IF(R1759&gt;0,RANK(R1759,(N1759:P1759,Q1759:AE1759)),0)</f>
        <v>0</v>
      </c>
      <c r="BC1759" s="5">
        <f>IF(T1759&gt;0,RANK(T1759,(N1759:P1759,Q1759:AE1759)),0)</f>
        <v>0</v>
      </c>
      <c r="BD1759" s="5">
        <f>IF(S1759&gt;0,RANK(S1759,(N1759:P1759,Q1759:AE1759)),0)</f>
        <v>0</v>
      </c>
      <c r="BE1759" s="2">
        <f t="shared" si="719"/>
        <v>8.9445438282647581E-3</v>
      </c>
      <c r="BF1759" s="2">
        <f t="shared" si="720"/>
        <v>0</v>
      </c>
      <c r="BG1759" s="2">
        <f t="shared" si="721"/>
        <v>0</v>
      </c>
      <c r="BH1759" s="2">
        <f t="shared" si="722"/>
        <v>0</v>
      </c>
      <c r="BJ1759" t="s">
        <v>144</v>
      </c>
      <c r="BK1759" t="s">
        <v>290</v>
      </c>
      <c r="BL1759">
        <v>3</v>
      </c>
      <c r="BN1759" s="112">
        <v>31</v>
      </c>
      <c r="BO1759" s="114">
        <v>73</v>
      </c>
      <c r="BP1759" s="118">
        <f t="shared" si="702"/>
        <v>31073</v>
      </c>
      <c r="BQ1759" s="118">
        <f t="shared" si="701"/>
        <v>31073</v>
      </c>
      <c r="BR1759" s="5" t="s">
        <v>3151</v>
      </c>
    </row>
    <row r="1760" spans="1:70" ht="15" hidden="1" customHeight="1" outlineLevel="1">
      <c r="A1760" t="s">
        <v>1416</v>
      </c>
      <c r="B1760" t="s">
        <v>290</v>
      </c>
      <c r="C1760" s="1">
        <f t="shared" si="714"/>
        <v>402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29">
        <f t="shared" si="712"/>
        <v>355</v>
      </c>
      <c r="H1760" s="134">
        <f t="shared" si="713"/>
        <v>0.88308457711442789</v>
      </c>
      <c r="I1760" s="2"/>
      <c r="J1760" s="2">
        <f t="shared" si="715"/>
        <v>4.975124378109453E-2</v>
      </c>
      <c r="K1760" s="2">
        <f t="shared" si="716"/>
        <v>0.93283582089552242</v>
      </c>
      <c r="L1760" s="2">
        <f t="shared" si="717"/>
        <v>0</v>
      </c>
      <c r="M1760" s="2">
        <f t="shared" si="718"/>
        <v>1.7412935323383061E-2</v>
      </c>
      <c r="N1760" s="63">
        <v>20</v>
      </c>
      <c r="O1760" s="63">
        <v>375</v>
      </c>
      <c r="P1760" s="63">
        <v>0</v>
      </c>
      <c r="Q1760" s="63">
        <v>7</v>
      </c>
      <c r="R1760" s="63">
        <v>0</v>
      </c>
      <c r="S1760" s="63">
        <v>0</v>
      </c>
      <c r="T1760" s="63">
        <v>0</v>
      </c>
      <c r="U1760" s="63">
        <v>0</v>
      </c>
      <c r="V1760" s="63">
        <v>0</v>
      </c>
      <c r="W1760" s="63">
        <v>0</v>
      </c>
      <c r="X1760" s="63">
        <v>0</v>
      </c>
      <c r="Y1760" s="63">
        <v>0</v>
      </c>
      <c r="Z1760" s="63">
        <v>0</v>
      </c>
      <c r="AA1760" s="63">
        <v>0</v>
      </c>
      <c r="AB1760" s="63">
        <v>0</v>
      </c>
      <c r="AC1760" s="63">
        <v>0</v>
      </c>
      <c r="AD1760" s="63">
        <v>0</v>
      </c>
      <c r="AE1760" s="63">
        <v>0</v>
      </c>
      <c r="AF1760" s="63">
        <v>0</v>
      </c>
      <c r="AG1760" s="63">
        <v>0</v>
      </c>
      <c r="AH1760" s="63">
        <v>0</v>
      </c>
      <c r="AI1760" s="63">
        <v>0</v>
      </c>
      <c r="AJ1760" s="63">
        <v>0</v>
      </c>
      <c r="AK1760" s="63">
        <v>0</v>
      </c>
      <c r="AL1760" s="63">
        <v>0</v>
      </c>
      <c r="AM1760" s="63">
        <v>0</v>
      </c>
      <c r="AN1760" s="63">
        <v>0</v>
      </c>
      <c r="AO1760" s="63">
        <v>0</v>
      </c>
      <c r="AP1760" s="63">
        <v>0</v>
      </c>
      <c r="AQ1760" s="63">
        <v>0</v>
      </c>
      <c r="AR1760" s="63">
        <v>0</v>
      </c>
      <c r="AS1760" s="63">
        <v>0</v>
      </c>
      <c r="AT1760" s="63">
        <v>0</v>
      </c>
      <c r="AU1760" s="63">
        <v>0</v>
      </c>
      <c r="AV1760" s="63">
        <v>0</v>
      </c>
      <c r="AW1760" s="63">
        <v>0</v>
      </c>
      <c r="AX1760" s="63">
        <v>0</v>
      </c>
      <c r="AY1760" s="63">
        <v>0</v>
      </c>
      <c r="BA1760" s="5">
        <f>IF(Q1760&gt;0,RANK(Q1760,(N1760:P1760,Q1760:AE1760)),0)</f>
        <v>3</v>
      </c>
      <c r="BB1760" s="5">
        <f>IF(R1760&gt;0,RANK(R1760,(N1760:P1760,Q1760:AE1760)),0)</f>
        <v>0</v>
      </c>
      <c r="BC1760" s="5">
        <f>IF(T1760&gt;0,RANK(T1760,(N1760:P1760,Q1760:AE1760)),0)</f>
        <v>0</v>
      </c>
      <c r="BD1760" s="5">
        <f>IF(S1760&gt;0,RANK(S1760,(N1760:P1760,Q1760:AE1760)),0)</f>
        <v>0</v>
      </c>
      <c r="BE1760" s="2">
        <f t="shared" si="719"/>
        <v>1.7412935323383085E-2</v>
      </c>
      <c r="BF1760" s="2">
        <f t="shared" si="720"/>
        <v>0</v>
      </c>
      <c r="BG1760" s="2">
        <f t="shared" si="721"/>
        <v>0</v>
      </c>
      <c r="BH1760" s="2">
        <f t="shared" si="722"/>
        <v>0</v>
      </c>
      <c r="BJ1760" t="s">
        <v>1416</v>
      </c>
      <c r="BK1760" t="s">
        <v>290</v>
      </c>
      <c r="BL1760">
        <v>3</v>
      </c>
      <c r="BN1760" s="112">
        <v>31</v>
      </c>
      <c r="BO1760" s="114">
        <v>75</v>
      </c>
      <c r="BP1760" s="118">
        <f t="shared" si="702"/>
        <v>31075</v>
      </c>
      <c r="BQ1760" s="118">
        <f t="shared" si="701"/>
        <v>31075</v>
      </c>
      <c r="BR1760" s="5" t="s">
        <v>3151</v>
      </c>
    </row>
    <row r="1761" spans="1:70" ht="15" hidden="1" customHeight="1" outlineLevel="1">
      <c r="A1761" t="s">
        <v>2131</v>
      </c>
      <c r="B1761" t="s">
        <v>290</v>
      </c>
      <c r="C1761" s="1">
        <f t="shared" si="714"/>
        <v>1258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29">
        <f t="shared" si="712"/>
        <v>787</v>
      </c>
      <c r="H1761" s="134">
        <f t="shared" si="713"/>
        <v>0.62559618441971387</v>
      </c>
      <c r="I1761" s="2"/>
      <c r="J1761" s="2">
        <f t="shared" si="715"/>
        <v>0.18203497615262321</v>
      </c>
      <c r="K1761" s="2">
        <f t="shared" si="716"/>
        <v>0.80763116057233708</v>
      </c>
      <c r="L1761" s="2">
        <f t="shared" si="717"/>
        <v>0</v>
      </c>
      <c r="M1761" s="2">
        <f t="shared" si="718"/>
        <v>1.0333863275039712E-2</v>
      </c>
      <c r="N1761" s="63">
        <v>229</v>
      </c>
      <c r="O1761" s="63">
        <v>1016</v>
      </c>
      <c r="P1761" s="63">
        <v>0</v>
      </c>
      <c r="Q1761" s="63">
        <v>13</v>
      </c>
      <c r="R1761" s="63">
        <v>0</v>
      </c>
      <c r="S1761" s="63">
        <v>0</v>
      </c>
      <c r="T1761" s="63">
        <v>0</v>
      </c>
      <c r="U1761" s="63">
        <v>0</v>
      </c>
      <c r="V1761" s="63">
        <v>0</v>
      </c>
      <c r="W1761" s="63">
        <v>0</v>
      </c>
      <c r="X1761" s="63">
        <v>0</v>
      </c>
      <c r="Y1761" s="63">
        <v>0</v>
      </c>
      <c r="Z1761" s="63">
        <v>0</v>
      </c>
      <c r="AA1761" s="63">
        <v>0</v>
      </c>
      <c r="AB1761" s="63">
        <v>0</v>
      </c>
      <c r="AC1761" s="63">
        <v>0</v>
      </c>
      <c r="AD1761" s="63">
        <v>0</v>
      </c>
      <c r="AE1761" s="63">
        <v>0</v>
      </c>
      <c r="AF1761" s="63">
        <v>0</v>
      </c>
      <c r="AG1761" s="63">
        <v>0</v>
      </c>
      <c r="AH1761" s="63">
        <v>0</v>
      </c>
      <c r="AI1761" s="63">
        <v>0</v>
      </c>
      <c r="AJ1761" s="63">
        <v>0</v>
      </c>
      <c r="AK1761" s="63">
        <v>0</v>
      </c>
      <c r="AL1761" s="63">
        <v>0</v>
      </c>
      <c r="AM1761" s="63">
        <v>0</v>
      </c>
      <c r="AN1761" s="63">
        <v>0</v>
      </c>
      <c r="AO1761" s="63">
        <v>0</v>
      </c>
      <c r="AP1761" s="63">
        <v>0</v>
      </c>
      <c r="AQ1761" s="63">
        <v>0</v>
      </c>
      <c r="AR1761" s="63">
        <v>0</v>
      </c>
      <c r="AS1761" s="63">
        <v>0</v>
      </c>
      <c r="AT1761" s="63">
        <v>0</v>
      </c>
      <c r="AU1761" s="63">
        <v>0</v>
      </c>
      <c r="AV1761" s="63">
        <v>0</v>
      </c>
      <c r="AW1761" s="63">
        <v>0</v>
      </c>
      <c r="AX1761" s="63">
        <v>0</v>
      </c>
      <c r="AY1761" s="63">
        <v>0</v>
      </c>
      <c r="BA1761" s="5">
        <f>IF(Q1761&gt;0,RANK(Q1761,(N1761:P1761,Q1761:AE1761)),0)</f>
        <v>3</v>
      </c>
      <c r="BB1761" s="5">
        <f>IF(R1761&gt;0,RANK(R1761,(N1761:P1761,Q1761:AE1761)),0)</f>
        <v>0</v>
      </c>
      <c r="BC1761" s="5">
        <f>IF(T1761&gt;0,RANK(T1761,(N1761:P1761,Q1761:AE1761)),0)</f>
        <v>0</v>
      </c>
      <c r="BD1761" s="5">
        <f>IF(S1761&gt;0,RANK(S1761,(N1761:P1761,Q1761:AE1761)),0)</f>
        <v>0</v>
      </c>
      <c r="BE1761" s="2">
        <f t="shared" si="719"/>
        <v>1.0333863275039745E-2</v>
      </c>
      <c r="BF1761" s="2">
        <f t="shared" si="720"/>
        <v>0</v>
      </c>
      <c r="BG1761" s="2">
        <f t="shared" si="721"/>
        <v>0</v>
      </c>
      <c r="BH1761" s="2">
        <f t="shared" si="722"/>
        <v>0</v>
      </c>
      <c r="BJ1761" t="s">
        <v>2131</v>
      </c>
      <c r="BK1761" t="s">
        <v>290</v>
      </c>
      <c r="BL1761">
        <v>3</v>
      </c>
      <c r="BN1761" s="112">
        <v>31</v>
      </c>
      <c r="BO1761" s="114">
        <v>77</v>
      </c>
      <c r="BP1761" s="118">
        <f t="shared" si="702"/>
        <v>31077</v>
      </c>
      <c r="BQ1761" s="118">
        <f t="shared" si="701"/>
        <v>31077</v>
      </c>
      <c r="BR1761" s="5" t="s">
        <v>3151</v>
      </c>
    </row>
    <row r="1762" spans="1:70" ht="15" hidden="1" customHeight="1" outlineLevel="1">
      <c r="A1762" t="s">
        <v>230</v>
      </c>
      <c r="B1762" t="s">
        <v>290</v>
      </c>
      <c r="C1762" s="1">
        <f t="shared" si="714"/>
        <v>24374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29">
        <f t="shared" si="712"/>
        <v>8508</v>
      </c>
      <c r="H1762" s="134">
        <f t="shared" si="713"/>
        <v>0.34906047427586773</v>
      </c>
      <c r="I1762" s="2"/>
      <c r="J1762" s="2">
        <f t="shared" si="715"/>
        <v>0.31513087716419136</v>
      </c>
      <c r="K1762" s="2">
        <f t="shared" si="716"/>
        <v>0.66419135144005903</v>
      </c>
      <c r="L1762" s="2">
        <f t="shared" si="717"/>
        <v>0</v>
      </c>
      <c r="M1762" s="2">
        <f t="shared" si="718"/>
        <v>2.0677771395749556E-2</v>
      </c>
      <c r="N1762" s="63">
        <v>7681</v>
      </c>
      <c r="O1762" s="63">
        <v>16189</v>
      </c>
      <c r="P1762" s="63">
        <v>0</v>
      </c>
      <c r="Q1762" s="63">
        <v>504</v>
      </c>
      <c r="R1762" s="63">
        <v>0</v>
      </c>
      <c r="S1762" s="63">
        <v>0</v>
      </c>
      <c r="T1762" s="63">
        <v>0</v>
      </c>
      <c r="U1762" s="63">
        <v>0</v>
      </c>
      <c r="V1762" s="63">
        <v>0</v>
      </c>
      <c r="W1762" s="63">
        <v>0</v>
      </c>
      <c r="X1762" s="63">
        <v>0</v>
      </c>
      <c r="Y1762" s="63">
        <v>0</v>
      </c>
      <c r="Z1762" s="63">
        <v>0</v>
      </c>
      <c r="AA1762" s="63">
        <v>0</v>
      </c>
      <c r="AB1762" s="63">
        <v>0</v>
      </c>
      <c r="AC1762" s="63">
        <v>0</v>
      </c>
      <c r="AD1762" s="63">
        <v>0</v>
      </c>
      <c r="AE1762" s="63">
        <v>0</v>
      </c>
      <c r="AF1762" s="63">
        <v>0</v>
      </c>
      <c r="AG1762" s="63">
        <v>0</v>
      </c>
      <c r="AH1762" s="63">
        <v>0</v>
      </c>
      <c r="AI1762" s="63">
        <v>0</v>
      </c>
      <c r="AJ1762" s="63">
        <v>0</v>
      </c>
      <c r="AK1762" s="63">
        <v>0</v>
      </c>
      <c r="AL1762" s="63">
        <v>0</v>
      </c>
      <c r="AM1762" s="63">
        <v>0</v>
      </c>
      <c r="AN1762" s="63">
        <v>0</v>
      </c>
      <c r="AO1762" s="63">
        <v>0</v>
      </c>
      <c r="AP1762" s="63">
        <v>0</v>
      </c>
      <c r="AQ1762" s="63">
        <v>0</v>
      </c>
      <c r="AR1762" s="63">
        <v>0</v>
      </c>
      <c r="AS1762" s="63">
        <v>0</v>
      </c>
      <c r="AT1762" s="63">
        <v>0</v>
      </c>
      <c r="AU1762" s="63">
        <v>0</v>
      </c>
      <c r="AV1762" s="63">
        <v>0</v>
      </c>
      <c r="AW1762" s="63">
        <v>0</v>
      </c>
      <c r="AX1762" s="63">
        <v>0</v>
      </c>
      <c r="AY1762" s="63">
        <v>0</v>
      </c>
      <c r="BA1762" s="5">
        <f>IF(Q1762&gt;0,RANK(Q1762,(N1762:P1762,Q1762:AE1762)),0)</f>
        <v>3</v>
      </c>
      <c r="BB1762" s="5">
        <f>IF(R1762&gt;0,RANK(R1762,(N1762:P1762,Q1762:AE1762)),0)</f>
        <v>0</v>
      </c>
      <c r="BC1762" s="5">
        <f>IF(T1762&gt;0,RANK(T1762,(N1762:P1762,Q1762:AE1762)),0)</f>
        <v>0</v>
      </c>
      <c r="BD1762" s="5">
        <f>IF(S1762&gt;0,RANK(S1762,(N1762:P1762,Q1762:AE1762)),0)</f>
        <v>0</v>
      </c>
      <c r="BE1762" s="2">
        <f t="shared" si="719"/>
        <v>2.067777139574957E-2</v>
      </c>
      <c r="BF1762" s="2">
        <f t="shared" si="720"/>
        <v>0</v>
      </c>
      <c r="BG1762" s="2">
        <f t="shared" si="721"/>
        <v>0</v>
      </c>
      <c r="BH1762" s="2">
        <f t="shared" si="722"/>
        <v>0</v>
      </c>
      <c r="BJ1762" t="s">
        <v>230</v>
      </c>
      <c r="BK1762" t="s">
        <v>290</v>
      </c>
      <c r="BL1762">
        <v>3</v>
      </c>
      <c r="BN1762" s="112">
        <v>31</v>
      </c>
      <c r="BO1762" s="114">
        <v>79</v>
      </c>
      <c r="BP1762" s="118">
        <f t="shared" si="702"/>
        <v>31079</v>
      </c>
      <c r="BQ1762" s="118">
        <f t="shared" si="701"/>
        <v>31079</v>
      </c>
      <c r="BR1762" s="5" t="s">
        <v>3151</v>
      </c>
    </row>
    <row r="1763" spans="1:70" ht="15" hidden="1" customHeight="1" outlineLevel="1">
      <c r="A1763" t="s">
        <v>2644</v>
      </c>
      <c r="B1763" t="s">
        <v>290</v>
      </c>
      <c r="C1763" s="1">
        <f t="shared" si="714"/>
        <v>5533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29">
        <f t="shared" si="712"/>
        <v>3191</v>
      </c>
      <c r="H1763" s="134">
        <f t="shared" si="713"/>
        <v>0.57672148924634015</v>
      </c>
      <c r="I1763" s="2"/>
      <c r="J1763" s="2">
        <f t="shared" si="715"/>
        <v>0.20206036508223388</v>
      </c>
      <c r="K1763" s="2">
        <f t="shared" si="716"/>
        <v>0.77878185432857405</v>
      </c>
      <c r="L1763" s="2">
        <f t="shared" si="717"/>
        <v>0</v>
      </c>
      <c r="M1763" s="2">
        <f t="shared" si="718"/>
        <v>1.9157780589192042E-2</v>
      </c>
      <c r="N1763" s="63">
        <v>1118</v>
      </c>
      <c r="O1763" s="63">
        <v>4309</v>
      </c>
      <c r="P1763" s="63">
        <v>0</v>
      </c>
      <c r="Q1763" s="63">
        <v>106</v>
      </c>
      <c r="R1763" s="63">
        <v>0</v>
      </c>
      <c r="S1763" s="63">
        <v>0</v>
      </c>
      <c r="T1763" s="63">
        <v>0</v>
      </c>
      <c r="U1763" s="63">
        <v>0</v>
      </c>
      <c r="V1763" s="63">
        <v>0</v>
      </c>
      <c r="W1763" s="63">
        <v>0</v>
      </c>
      <c r="X1763" s="63">
        <v>0</v>
      </c>
      <c r="Y1763" s="63">
        <v>0</v>
      </c>
      <c r="Z1763" s="63">
        <v>0</v>
      </c>
      <c r="AA1763" s="63">
        <v>0</v>
      </c>
      <c r="AB1763" s="63">
        <v>0</v>
      </c>
      <c r="AC1763" s="63">
        <v>0</v>
      </c>
      <c r="AD1763" s="63">
        <v>0</v>
      </c>
      <c r="AE1763" s="63">
        <v>0</v>
      </c>
      <c r="AF1763" s="63">
        <v>0</v>
      </c>
      <c r="AG1763" s="63">
        <v>0</v>
      </c>
      <c r="AH1763" s="63">
        <v>0</v>
      </c>
      <c r="AI1763" s="63">
        <v>0</v>
      </c>
      <c r="AJ1763" s="63">
        <v>0</v>
      </c>
      <c r="AK1763" s="63">
        <v>0</v>
      </c>
      <c r="AL1763" s="63">
        <v>0</v>
      </c>
      <c r="AM1763" s="63">
        <v>0</v>
      </c>
      <c r="AN1763" s="63">
        <v>0</v>
      </c>
      <c r="AO1763" s="63">
        <v>0</v>
      </c>
      <c r="AP1763" s="63">
        <v>0</v>
      </c>
      <c r="AQ1763" s="63">
        <v>0</v>
      </c>
      <c r="AR1763" s="63">
        <v>0</v>
      </c>
      <c r="AS1763" s="63">
        <v>0</v>
      </c>
      <c r="AT1763" s="63">
        <v>0</v>
      </c>
      <c r="AU1763" s="63">
        <v>0</v>
      </c>
      <c r="AV1763" s="63">
        <v>0</v>
      </c>
      <c r="AW1763" s="63">
        <v>0</v>
      </c>
      <c r="AX1763" s="63">
        <v>0</v>
      </c>
      <c r="AY1763" s="63">
        <v>0</v>
      </c>
      <c r="BA1763" s="5">
        <f>IF(Q1763&gt;0,RANK(Q1763,(N1763:P1763,Q1763:AE1763)),0)</f>
        <v>3</v>
      </c>
      <c r="BB1763" s="5">
        <f>IF(R1763&gt;0,RANK(R1763,(N1763:P1763,Q1763:AE1763)),0)</f>
        <v>0</v>
      </c>
      <c r="BC1763" s="5">
        <f>IF(T1763&gt;0,RANK(T1763,(N1763:P1763,Q1763:AE1763)),0)</f>
        <v>0</v>
      </c>
      <c r="BD1763" s="5">
        <f>IF(S1763&gt;0,RANK(S1763,(N1763:P1763,Q1763:AE1763)),0)</f>
        <v>0</v>
      </c>
      <c r="BE1763" s="2">
        <f t="shared" si="719"/>
        <v>1.9157780589192121E-2</v>
      </c>
      <c r="BF1763" s="2">
        <f t="shared" si="720"/>
        <v>0</v>
      </c>
      <c r="BG1763" s="2">
        <f t="shared" si="721"/>
        <v>0</v>
      </c>
      <c r="BH1763" s="2">
        <f t="shared" si="722"/>
        <v>0</v>
      </c>
      <c r="BJ1763" t="s">
        <v>2644</v>
      </c>
      <c r="BK1763" t="s">
        <v>290</v>
      </c>
      <c r="BL1763">
        <v>3</v>
      </c>
      <c r="BN1763" s="112">
        <v>31</v>
      </c>
      <c r="BO1763" s="114">
        <v>81</v>
      </c>
      <c r="BP1763" s="118">
        <f t="shared" si="702"/>
        <v>31081</v>
      </c>
      <c r="BQ1763" s="118">
        <f t="shared" ref="BQ1763:BQ1826" si="723">BP1763</f>
        <v>31081</v>
      </c>
      <c r="BR1763" s="5" t="s">
        <v>3151</v>
      </c>
    </row>
    <row r="1764" spans="1:70" ht="15" hidden="1" customHeight="1" outlineLevel="1">
      <c r="A1764" t="s">
        <v>1432</v>
      </c>
      <c r="B1764" t="s">
        <v>290</v>
      </c>
      <c r="C1764" s="1">
        <f t="shared" si="714"/>
        <v>1928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29">
        <f t="shared" si="712"/>
        <v>1333</v>
      </c>
      <c r="H1764" s="134">
        <f t="shared" si="713"/>
        <v>0.69139004149377592</v>
      </c>
      <c r="I1764" s="2"/>
      <c r="J1764" s="2">
        <f t="shared" si="715"/>
        <v>0.14626556016597511</v>
      </c>
      <c r="K1764" s="2">
        <f t="shared" si="716"/>
        <v>0.83765560165975106</v>
      </c>
      <c r="L1764" s="2">
        <f t="shared" si="717"/>
        <v>0</v>
      </c>
      <c r="M1764" s="2">
        <f t="shared" si="718"/>
        <v>1.6078838174273802E-2</v>
      </c>
      <c r="N1764" s="63">
        <v>282</v>
      </c>
      <c r="O1764" s="63">
        <v>1615</v>
      </c>
      <c r="P1764" s="63">
        <v>0</v>
      </c>
      <c r="Q1764" s="63">
        <v>31</v>
      </c>
      <c r="R1764" s="63">
        <v>0</v>
      </c>
      <c r="S1764" s="63">
        <v>0</v>
      </c>
      <c r="T1764" s="63">
        <v>0</v>
      </c>
      <c r="U1764" s="63">
        <v>0</v>
      </c>
      <c r="V1764" s="63">
        <v>0</v>
      </c>
      <c r="W1764" s="63">
        <v>0</v>
      </c>
      <c r="X1764" s="63">
        <v>0</v>
      </c>
      <c r="Y1764" s="63">
        <v>0</v>
      </c>
      <c r="Z1764" s="63">
        <v>0</v>
      </c>
      <c r="AA1764" s="63">
        <v>0</v>
      </c>
      <c r="AB1764" s="63">
        <v>0</v>
      </c>
      <c r="AC1764" s="63">
        <v>0</v>
      </c>
      <c r="AD1764" s="63">
        <v>0</v>
      </c>
      <c r="AE1764" s="63">
        <v>0</v>
      </c>
      <c r="AF1764" s="63">
        <v>0</v>
      </c>
      <c r="AG1764" s="63">
        <v>0</v>
      </c>
      <c r="AH1764" s="63">
        <v>0</v>
      </c>
      <c r="AI1764" s="63">
        <v>0</v>
      </c>
      <c r="AJ1764" s="63">
        <v>0</v>
      </c>
      <c r="AK1764" s="63">
        <v>0</v>
      </c>
      <c r="AL1764" s="63">
        <v>0</v>
      </c>
      <c r="AM1764" s="63">
        <v>0</v>
      </c>
      <c r="AN1764" s="63">
        <v>0</v>
      </c>
      <c r="AO1764" s="63">
        <v>0</v>
      </c>
      <c r="AP1764" s="63">
        <v>0</v>
      </c>
      <c r="AQ1764" s="63">
        <v>0</v>
      </c>
      <c r="AR1764" s="63">
        <v>0</v>
      </c>
      <c r="AS1764" s="63">
        <v>0</v>
      </c>
      <c r="AT1764" s="63">
        <v>0</v>
      </c>
      <c r="AU1764" s="63">
        <v>0</v>
      </c>
      <c r="AV1764" s="63">
        <v>0</v>
      </c>
      <c r="AW1764" s="63">
        <v>0</v>
      </c>
      <c r="AX1764" s="63">
        <v>0</v>
      </c>
      <c r="AY1764" s="63">
        <v>0</v>
      </c>
      <c r="BA1764" s="5">
        <f>IF(Q1764&gt;0,RANK(Q1764,(N1764:P1764,Q1764:AE1764)),0)</f>
        <v>3</v>
      </c>
      <c r="BB1764" s="5">
        <f>IF(R1764&gt;0,RANK(R1764,(N1764:P1764,Q1764:AE1764)),0)</f>
        <v>0</v>
      </c>
      <c r="BC1764" s="5">
        <f>IF(T1764&gt;0,RANK(T1764,(N1764:P1764,Q1764:AE1764)),0)</f>
        <v>0</v>
      </c>
      <c r="BD1764" s="5">
        <f>IF(S1764&gt;0,RANK(S1764,(N1764:P1764,Q1764:AE1764)),0)</f>
        <v>0</v>
      </c>
      <c r="BE1764" s="2">
        <f t="shared" si="719"/>
        <v>1.6078838174273857E-2</v>
      </c>
      <c r="BF1764" s="2">
        <f t="shared" si="720"/>
        <v>0</v>
      </c>
      <c r="BG1764" s="2">
        <f t="shared" si="721"/>
        <v>0</v>
      </c>
      <c r="BH1764" s="2">
        <f t="shared" si="722"/>
        <v>0</v>
      </c>
      <c r="BJ1764" t="s">
        <v>1432</v>
      </c>
      <c r="BK1764" t="s">
        <v>290</v>
      </c>
      <c r="BL1764">
        <v>3</v>
      </c>
      <c r="BN1764" s="112">
        <v>31</v>
      </c>
      <c r="BO1764" s="114">
        <v>83</v>
      </c>
      <c r="BP1764" s="118">
        <f t="shared" si="702"/>
        <v>31083</v>
      </c>
      <c r="BQ1764" s="118">
        <f t="shared" si="723"/>
        <v>31083</v>
      </c>
      <c r="BR1764" s="5" t="s">
        <v>3151</v>
      </c>
    </row>
    <row r="1765" spans="1:70" ht="15" hidden="1" customHeight="1" outlineLevel="1">
      <c r="A1765" t="s">
        <v>1704</v>
      </c>
      <c r="B1765" t="s">
        <v>290</v>
      </c>
      <c r="C1765" s="1">
        <f t="shared" si="714"/>
        <v>534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29">
        <f t="shared" si="712"/>
        <v>460</v>
      </c>
      <c r="H1765" s="134">
        <f t="shared" si="713"/>
        <v>0.86142322097378277</v>
      </c>
      <c r="I1765" s="2"/>
      <c r="J1765" s="2">
        <f t="shared" si="715"/>
        <v>6.3670411985018729E-2</v>
      </c>
      <c r="K1765" s="2">
        <f t="shared" si="716"/>
        <v>0.92509363295880154</v>
      </c>
      <c r="L1765" s="2">
        <f t="shared" si="717"/>
        <v>0</v>
      </c>
      <c r="M1765" s="2">
        <f t="shared" si="718"/>
        <v>1.1235955056179692E-2</v>
      </c>
      <c r="N1765" s="63">
        <v>34</v>
      </c>
      <c r="O1765" s="63">
        <v>494</v>
      </c>
      <c r="P1765" s="63">
        <v>0</v>
      </c>
      <c r="Q1765" s="63">
        <v>6</v>
      </c>
      <c r="R1765" s="63">
        <v>0</v>
      </c>
      <c r="S1765" s="63">
        <v>0</v>
      </c>
      <c r="T1765" s="63">
        <v>0</v>
      </c>
      <c r="U1765" s="63">
        <v>0</v>
      </c>
      <c r="V1765" s="63">
        <v>0</v>
      </c>
      <c r="W1765" s="63">
        <v>0</v>
      </c>
      <c r="X1765" s="63">
        <v>0</v>
      </c>
      <c r="Y1765" s="63">
        <v>0</v>
      </c>
      <c r="Z1765" s="63">
        <v>0</v>
      </c>
      <c r="AA1765" s="63">
        <v>0</v>
      </c>
      <c r="AB1765" s="63">
        <v>0</v>
      </c>
      <c r="AC1765" s="63">
        <v>0</v>
      </c>
      <c r="AD1765" s="63">
        <v>0</v>
      </c>
      <c r="AE1765" s="63">
        <v>0</v>
      </c>
      <c r="AF1765" s="63">
        <v>0</v>
      </c>
      <c r="AG1765" s="63">
        <v>0</v>
      </c>
      <c r="AH1765" s="63">
        <v>0</v>
      </c>
      <c r="AI1765" s="63">
        <v>0</v>
      </c>
      <c r="AJ1765" s="63">
        <v>0</v>
      </c>
      <c r="AK1765" s="63">
        <v>0</v>
      </c>
      <c r="AL1765" s="63">
        <v>0</v>
      </c>
      <c r="AM1765" s="63">
        <v>0</v>
      </c>
      <c r="AN1765" s="63">
        <v>0</v>
      </c>
      <c r="AO1765" s="63">
        <v>0</v>
      </c>
      <c r="AP1765" s="63">
        <v>0</v>
      </c>
      <c r="AQ1765" s="63">
        <v>0</v>
      </c>
      <c r="AR1765" s="63">
        <v>0</v>
      </c>
      <c r="AS1765" s="63">
        <v>0</v>
      </c>
      <c r="AT1765" s="63">
        <v>0</v>
      </c>
      <c r="AU1765" s="63">
        <v>0</v>
      </c>
      <c r="AV1765" s="63">
        <v>0</v>
      </c>
      <c r="AW1765" s="63">
        <v>0</v>
      </c>
      <c r="AX1765" s="63">
        <v>0</v>
      </c>
      <c r="AY1765" s="63">
        <v>0</v>
      </c>
      <c r="BA1765" s="5">
        <f>IF(Q1765&gt;0,RANK(Q1765,(N1765:P1765,Q1765:AE1765)),0)</f>
        <v>3</v>
      </c>
      <c r="BB1765" s="5">
        <f>IF(R1765&gt;0,RANK(R1765,(N1765:P1765,Q1765:AE1765)),0)</f>
        <v>0</v>
      </c>
      <c r="BC1765" s="5">
        <f>IF(T1765&gt;0,RANK(T1765,(N1765:P1765,Q1765:AE1765)),0)</f>
        <v>0</v>
      </c>
      <c r="BD1765" s="5">
        <f>IF(S1765&gt;0,RANK(S1765,(N1765:P1765,Q1765:AE1765)),0)</f>
        <v>0</v>
      </c>
      <c r="BE1765" s="2">
        <f t="shared" si="719"/>
        <v>1.1235955056179775E-2</v>
      </c>
      <c r="BF1765" s="2">
        <f t="shared" si="720"/>
        <v>0</v>
      </c>
      <c r="BG1765" s="2">
        <f t="shared" si="721"/>
        <v>0</v>
      </c>
      <c r="BH1765" s="2">
        <f t="shared" si="722"/>
        <v>0</v>
      </c>
      <c r="BJ1765" t="s">
        <v>1704</v>
      </c>
      <c r="BK1765" t="s">
        <v>290</v>
      </c>
      <c r="BL1765">
        <v>3</v>
      </c>
      <c r="BN1765" s="112">
        <v>31</v>
      </c>
      <c r="BO1765" s="114">
        <v>85</v>
      </c>
      <c r="BP1765" s="118">
        <f t="shared" si="702"/>
        <v>31085</v>
      </c>
      <c r="BQ1765" s="118">
        <f t="shared" si="723"/>
        <v>31085</v>
      </c>
      <c r="BR1765" s="5" t="s">
        <v>3151</v>
      </c>
    </row>
    <row r="1766" spans="1:70" ht="15" hidden="1" customHeight="1" outlineLevel="1">
      <c r="A1766" t="s">
        <v>1336</v>
      </c>
      <c r="B1766" t="s">
        <v>290</v>
      </c>
      <c r="C1766" s="1">
        <f t="shared" si="714"/>
        <v>1469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29">
        <f t="shared" si="712"/>
        <v>1089</v>
      </c>
      <c r="H1766" s="134">
        <f t="shared" si="713"/>
        <v>0.74132062627637851</v>
      </c>
      <c r="I1766" s="2"/>
      <c r="J1766" s="2">
        <f t="shared" si="715"/>
        <v>0.1191286589516678</v>
      </c>
      <c r="K1766" s="2">
        <f t="shared" si="716"/>
        <v>0.86044928522804631</v>
      </c>
      <c r="L1766" s="2">
        <f t="shared" si="717"/>
        <v>0</v>
      </c>
      <c r="M1766" s="2">
        <f t="shared" si="718"/>
        <v>2.0422055820285889E-2</v>
      </c>
      <c r="N1766" s="63">
        <v>175</v>
      </c>
      <c r="O1766" s="63">
        <v>1264</v>
      </c>
      <c r="P1766" s="63">
        <v>0</v>
      </c>
      <c r="Q1766" s="63">
        <v>30</v>
      </c>
      <c r="R1766" s="63">
        <v>0</v>
      </c>
      <c r="S1766" s="63">
        <v>0</v>
      </c>
      <c r="T1766" s="63">
        <v>0</v>
      </c>
      <c r="U1766" s="63">
        <v>0</v>
      </c>
      <c r="V1766" s="63">
        <v>0</v>
      </c>
      <c r="W1766" s="63">
        <v>0</v>
      </c>
      <c r="X1766" s="63">
        <v>0</v>
      </c>
      <c r="Y1766" s="63">
        <v>0</v>
      </c>
      <c r="Z1766" s="63">
        <v>0</v>
      </c>
      <c r="AA1766" s="63">
        <v>0</v>
      </c>
      <c r="AB1766" s="63">
        <v>0</v>
      </c>
      <c r="AC1766" s="63">
        <v>0</v>
      </c>
      <c r="AD1766" s="63">
        <v>0</v>
      </c>
      <c r="AE1766" s="63">
        <v>0</v>
      </c>
      <c r="AF1766" s="63">
        <v>0</v>
      </c>
      <c r="AG1766" s="63">
        <v>0</v>
      </c>
      <c r="AH1766" s="63">
        <v>0</v>
      </c>
      <c r="AI1766" s="63">
        <v>0</v>
      </c>
      <c r="AJ1766" s="63">
        <v>0</v>
      </c>
      <c r="AK1766" s="63">
        <v>0</v>
      </c>
      <c r="AL1766" s="63">
        <v>0</v>
      </c>
      <c r="AM1766" s="63">
        <v>0</v>
      </c>
      <c r="AN1766" s="63">
        <v>0</v>
      </c>
      <c r="AO1766" s="63">
        <v>0</v>
      </c>
      <c r="AP1766" s="63">
        <v>0</v>
      </c>
      <c r="AQ1766" s="63">
        <v>0</v>
      </c>
      <c r="AR1766" s="63">
        <v>0</v>
      </c>
      <c r="AS1766" s="63">
        <v>0</v>
      </c>
      <c r="AT1766" s="63">
        <v>0</v>
      </c>
      <c r="AU1766" s="63">
        <v>0</v>
      </c>
      <c r="AV1766" s="63">
        <v>0</v>
      </c>
      <c r="AW1766" s="63">
        <v>0</v>
      </c>
      <c r="AX1766" s="63">
        <v>0</v>
      </c>
      <c r="AY1766" s="63">
        <v>0</v>
      </c>
      <c r="BA1766" s="5">
        <f>IF(Q1766&gt;0,RANK(Q1766,(N1766:P1766,Q1766:AE1766)),0)</f>
        <v>3</v>
      </c>
      <c r="BB1766" s="5">
        <f>IF(R1766&gt;0,RANK(R1766,(N1766:P1766,Q1766:AE1766)),0)</f>
        <v>0</v>
      </c>
      <c r="BC1766" s="5">
        <f>IF(T1766&gt;0,RANK(T1766,(N1766:P1766,Q1766:AE1766)),0)</f>
        <v>0</v>
      </c>
      <c r="BD1766" s="5">
        <f>IF(S1766&gt;0,RANK(S1766,(N1766:P1766,Q1766:AE1766)),0)</f>
        <v>0</v>
      </c>
      <c r="BE1766" s="2">
        <f t="shared" si="719"/>
        <v>2.042205582028591E-2</v>
      </c>
      <c r="BF1766" s="2">
        <f t="shared" si="720"/>
        <v>0</v>
      </c>
      <c r="BG1766" s="2">
        <f t="shared" si="721"/>
        <v>0</v>
      </c>
      <c r="BH1766" s="2">
        <f t="shared" si="722"/>
        <v>0</v>
      </c>
      <c r="BJ1766" t="s">
        <v>1336</v>
      </c>
      <c r="BK1766" t="s">
        <v>290</v>
      </c>
      <c r="BL1766">
        <v>3</v>
      </c>
      <c r="BN1766" s="112">
        <v>31</v>
      </c>
      <c r="BO1766" s="114">
        <v>87</v>
      </c>
      <c r="BP1766" s="118">
        <f t="shared" si="702"/>
        <v>31087</v>
      </c>
      <c r="BQ1766" s="118">
        <f t="shared" si="723"/>
        <v>31087</v>
      </c>
      <c r="BR1766" s="5" t="s">
        <v>3151</v>
      </c>
    </row>
    <row r="1767" spans="1:70" ht="15" hidden="1" customHeight="1" outlineLevel="1">
      <c r="A1767" t="s">
        <v>370</v>
      </c>
      <c r="B1767" t="s">
        <v>290</v>
      </c>
      <c r="C1767" s="1">
        <f t="shared" si="714"/>
        <v>5537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29">
        <f t="shared" si="712"/>
        <v>4083</v>
      </c>
      <c r="H1767" s="134">
        <f t="shared" si="713"/>
        <v>0.73740292577207878</v>
      </c>
      <c r="I1767" s="2"/>
      <c r="J1767" s="2">
        <f t="shared" si="715"/>
        <v>0.12389380530973451</v>
      </c>
      <c r="K1767" s="2">
        <f t="shared" si="716"/>
        <v>0.86129673108181326</v>
      </c>
      <c r="L1767" s="2">
        <f t="shared" si="717"/>
        <v>0</v>
      </c>
      <c r="M1767" s="2">
        <f t="shared" si="718"/>
        <v>1.4809463608452256E-2</v>
      </c>
      <c r="N1767" s="63">
        <v>686</v>
      </c>
      <c r="O1767" s="63">
        <v>4769</v>
      </c>
      <c r="P1767" s="63">
        <v>0</v>
      </c>
      <c r="Q1767" s="63">
        <v>82</v>
      </c>
      <c r="R1767" s="63">
        <v>0</v>
      </c>
      <c r="S1767" s="63">
        <v>0</v>
      </c>
      <c r="T1767" s="63">
        <v>0</v>
      </c>
      <c r="U1767" s="63">
        <v>0</v>
      </c>
      <c r="V1767" s="63">
        <v>0</v>
      </c>
      <c r="W1767" s="63">
        <v>0</v>
      </c>
      <c r="X1767" s="63">
        <v>0</v>
      </c>
      <c r="Y1767" s="63">
        <v>0</v>
      </c>
      <c r="Z1767" s="63">
        <v>0</v>
      </c>
      <c r="AA1767" s="63">
        <v>0</v>
      </c>
      <c r="AB1767" s="63">
        <v>0</v>
      </c>
      <c r="AC1767" s="63">
        <v>0</v>
      </c>
      <c r="AD1767" s="63">
        <v>0</v>
      </c>
      <c r="AE1767" s="63">
        <v>0</v>
      </c>
      <c r="AF1767" s="63">
        <v>0</v>
      </c>
      <c r="AG1767" s="63">
        <v>0</v>
      </c>
      <c r="AH1767" s="63">
        <v>0</v>
      </c>
      <c r="AI1767" s="63">
        <v>0</v>
      </c>
      <c r="AJ1767" s="63">
        <v>0</v>
      </c>
      <c r="AK1767" s="63">
        <v>0</v>
      </c>
      <c r="AL1767" s="63">
        <v>0</v>
      </c>
      <c r="AM1767" s="63">
        <v>0</v>
      </c>
      <c r="AN1767" s="63">
        <v>0</v>
      </c>
      <c r="AO1767" s="63">
        <v>0</v>
      </c>
      <c r="AP1767" s="63">
        <v>0</v>
      </c>
      <c r="AQ1767" s="63">
        <v>0</v>
      </c>
      <c r="AR1767" s="63">
        <v>0</v>
      </c>
      <c r="AS1767" s="63">
        <v>0</v>
      </c>
      <c r="AT1767" s="63">
        <v>0</v>
      </c>
      <c r="AU1767" s="63">
        <v>0</v>
      </c>
      <c r="AV1767" s="63">
        <v>0</v>
      </c>
      <c r="AW1767" s="63">
        <v>0</v>
      </c>
      <c r="AX1767" s="63">
        <v>0</v>
      </c>
      <c r="AY1767" s="63">
        <v>0</v>
      </c>
      <c r="BA1767" s="5">
        <f>IF(Q1767&gt;0,RANK(Q1767,(N1767:P1767,Q1767:AE1767)),0)</f>
        <v>3</v>
      </c>
      <c r="BB1767" s="5">
        <f>IF(R1767&gt;0,RANK(R1767,(N1767:P1767,Q1767:AE1767)),0)</f>
        <v>0</v>
      </c>
      <c r="BC1767" s="5">
        <f>IF(T1767&gt;0,RANK(T1767,(N1767:P1767,Q1767:AE1767)),0)</f>
        <v>0</v>
      </c>
      <c r="BD1767" s="5">
        <f>IF(S1767&gt;0,RANK(S1767,(N1767:P1767,Q1767:AE1767)),0)</f>
        <v>0</v>
      </c>
      <c r="BE1767" s="2">
        <f t="shared" si="719"/>
        <v>1.480946360845223E-2</v>
      </c>
      <c r="BF1767" s="2">
        <f t="shared" si="720"/>
        <v>0</v>
      </c>
      <c r="BG1767" s="2">
        <f t="shared" si="721"/>
        <v>0</v>
      </c>
      <c r="BH1767" s="2">
        <f t="shared" si="722"/>
        <v>0</v>
      </c>
      <c r="BJ1767" t="s">
        <v>370</v>
      </c>
      <c r="BK1767" t="s">
        <v>290</v>
      </c>
      <c r="BL1767">
        <v>3</v>
      </c>
      <c r="BN1767" s="112">
        <v>31</v>
      </c>
      <c r="BO1767" s="114">
        <v>89</v>
      </c>
      <c r="BP1767" s="118">
        <f t="shared" si="702"/>
        <v>31089</v>
      </c>
      <c r="BQ1767" s="118">
        <f t="shared" si="723"/>
        <v>31089</v>
      </c>
      <c r="BR1767" s="5" t="s">
        <v>3151</v>
      </c>
    </row>
    <row r="1768" spans="1:70" ht="15" hidden="1" customHeight="1" outlineLevel="1">
      <c r="A1768" t="s">
        <v>1261</v>
      </c>
      <c r="B1768" t="s">
        <v>290</v>
      </c>
      <c r="C1768" s="1">
        <f t="shared" si="714"/>
        <v>442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29">
        <f t="shared" si="712"/>
        <v>317</v>
      </c>
      <c r="H1768" s="134">
        <f t="shared" si="713"/>
        <v>0.71719457013574661</v>
      </c>
      <c r="I1768" s="2"/>
      <c r="J1768" s="2">
        <f t="shared" si="715"/>
        <v>0.1334841628959276</v>
      </c>
      <c r="K1768" s="2">
        <f t="shared" si="716"/>
        <v>0.85067873303167418</v>
      </c>
      <c r="L1768" s="2">
        <f t="shared" si="717"/>
        <v>0</v>
      </c>
      <c r="M1768" s="2">
        <f t="shared" si="718"/>
        <v>1.5837104072398245E-2</v>
      </c>
      <c r="N1768" s="63">
        <v>59</v>
      </c>
      <c r="O1768" s="63">
        <v>376</v>
      </c>
      <c r="P1768" s="63">
        <v>0</v>
      </c>
      <c r="Q1768" s="63">
        <v>7</v>
      </c>
      <c r="R1768" s="63">
        <v>0</v>
      </c>
      <c r="S1768" s="63">
        <v>0</v>
      </c>
      <c r="T1768" s="63">
        <v>0</v>
      </c>
      <c r="U1768" s="63">
        <v>0</v>
      </c>
      <c r="V1768" s="63">
        <v>0</v>
      </c>
      <c r="W1768" s="63">
        <v>0</v>
      </c>
      <c r="X1768" s="63">
        <v>0</v>
      </c>
      <c r="Y1768" s="63">
        <v>0</v>
      </c>
      <c r="Z1768" s="63">
        <v>0</v>
      </c>
      <c r="AA1768" s="63">
        <v>0</v>
      </c>
      <c r="AB1768" s="63">
        <v>0</v>
      </c>
      <c r="AC1768" s="63">
        <v>0</v>
      </c>
      <c r="AD1768" s="63">
        <v>0</v>
      </c>
      <c r="AE1768" s="63">
        <v>0</v>
      </c>
      <c r="AF1768" s="63">
        <v>0</v>
      </c>
      <c r="AG1768" s="63">
        <v>0</v>
      </c>
      <c r="AH1768" s="63">
        <v>0</v>
      </c>
      <c r="AI1768" s="63">
        <v>0</v>
      </c>
      <c r="AJ1768" s="63">
        <v>0</v>
      </c>
      <c r="AK1768" s="63">
        <v>0</v>
      </c>
      <c r="AL1768" s="63">
        <v>0</v>
      </c>
      <c r="AM1768" s="63">
        <v>0</v>
      </c>
      <c r="AN1768" s="63">
        <v>0</v>
      </c>
      <c r="AO1768" s="63">
        <v>0</v>
      </c>
      <c r="AP1768" s="63">
        <v>0</v>
      </c>
      <c r="AQ1768" s="63">
        <v>0</v>
      </c>
      <c r="AR1768" s="63">
        <v>0</v>
      </c>
      <c r="AS1768" s="63">
        <v>0</v>
      </c>
      <c r="AT1768" s="63">
        <v>0</v>
      </c>
      <c r="AU1768" s="63">
        <v>0</v>
      </c>
      <c r="AV1768" s="63">
        <v>0</v>
      </c>
      <c r="AW1768" s="63">
        <v>0</v>
      </c>
      <c r="AX1768" s="63">
        <v>0</v>
      </c>
      <c r="AY1768" s="63">
        <v>0</v>
      </c>
      <c r="BA1768" s="5">
        <f>IF(Q1768&gt;0,RANK(Q1768,(N1768:P1768,Q1768:AE1768)),0)</f>
        <v>3</v>
      </c>
      <c r="BB1768" s="5">
        <f>IF(R1768&gt;0,RANK(R1768,(N1768:P1768,Q1768:AE1768)),0)</f>
        <v>0</v>
      </c>
      <c r="BC1768" s="5">
        <f>IF(T1768&gt;0,RANK(T1768,(N1768:P1768,Q1768:AE1768)),0)</f>
        <v>0</v>
      </c>
      <c r="BD1768" s="5">
        <f>IF(S1768&gt;0,RANK(S1768,(N1768:P1768,Q1768:AE1768)),0)</f>
        <v>0</v>
      </c>
      <c r="BE1768" s="2">
        <f t="shared" si="719"/>
        <v>1.5837104072398189E-2</v>
      </c>
      <c r="BF1768" s="2">
        <f t="shared" si="720"/>
        <v>0</v>
      </c>
      <c r="BG1768" s="2">
        <f t="shared" si="721"/>
        <v>0</v>
      </c>
      <c r="BH1768" s="2">
        <f t="shared" si="722"/>
        <v>0</v>
      </c>
      <c r="BJ1768" t="s">
        <v>1261</v>
      </c>
      <c r="BK1768" t="s">
        <v>290</v>
      </c>
      <c r="BL1768">
        <v>3</v>
      </c>
      <c r="BN1768" s="112">
        <v>31</v>
      </c>
      <c r="BO1768" s="114">
        <v>91</v>
      </c>
      <c r="BP1768" s="118">
        <f t="shared" si="702"/>
        <v>31091</v>
      </c>
      <c r="BQ1768" s="118">
        <f t="shared" si="723"/>
        <v>31091</v>
      </c>
      <c r="BR1768" s="5" t="s">
        <v>3151</v>
      </c>
    </row>
    <row r="1769" spans="1:70" ht="15" hidden="1" customHeight="1" outlineLevel="1">
      <c r="A1769" t="s">
        <v>1048</v>
      </c>
      <c r="B1769" t="s">
        <v>290</v>
      </c>
      <c r="C1769" s="1">
        <f t="shared" si="714"/>
        <v>3501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29">
        <f t="shared" si="712"/>
        <v>2138</v>
      </c>
      <c r="H1769" s="134">
        <f t="shared" si="713"/>
        <v>0.61068266209654387</v>
      </c>
      <c r="I1769" s="2"/>
      <c r="J1769" s="2">
        <f t="shared" si="715"/>
        <v>0.18508997429305912</v>
      </c>
      <c r="K1769" s="2">
        <f t="shared" si="716"/>
        <v>0.79577263638960294</v>
      </c>
      <c r="L1769" s="2">
        <f t="shared" si="717"/>
        <v>0</v>
      </c>
      <c r="M1769" s="2">
        <f t="shared" si="718"/>
        <v>1.9137389317337883E-2</v>
      </c>
      <c r="N1769" s="63">
        <v>648</v>
      </c>
      <c r="O1769" s="63">
        <v>2786</v>
      </c>
      <c r="P1769" s="63">
        <v>0</v>
      </c>
      <c r="Q1769" s="63">
        <v>67</v>
      </c>
      <c r="R1769" s="63">
        <v>0</v>
      </c>
      <c r="S1769" s="63">
        <v>0</v>
      </c>
      <c r="T1769" s="63">
        <v>0</v>
      </c>
      <c r="U1769" s="63">
        <v>0</v>
      </c>
      <c r="V1769" s="63">
        <v>0</v>
      </c>
      <c r="W1769" s="63">
        <v>0</v>
      </c>
      <c r="X1769" s="63">
        <v>0</v>
      </c>
      <c r="Y1769" s="63">
        <v>0</v>
      </c>
      <c r="Z1769" s="63">
        <v>0</v>
      </c>
      <c r="AA1769" s="63">
        <v>0</v>
      </c>
      <c r="AB1769" s="63">
        <v>0</v>
      </c>
      <c r="AC1769" s="63">
        <v>0</v>
      </c>
      <c r="AD1769" s="63">
        <v>0</v>
      </c>
      <c r="AE1769" s="63">
        <v>0</v>
      </c>
      <c r="AF1769" s="63">
        <v>0</v>
      </c>
      <c r="AG1769" s="63">
        <v>0</v>
      </c>
      <c r="AH1769" s="63">
        <v>0</v>
      </c>
      <c r="AI1769" s="63">
        <v>0</v>
      </c>
      <c r="AJ1769" s="63">
        <v>0</v>
      </c>
      <c r="AK1769" s="63">
        <v>0</v>
      </c>
      <c r="AL1769" s="63">
        <v>0</v>
      </c>
      <c r="AM1769" s="63">
        <v>0</v>
      </c>
      <c r="AN1769" s="63">
        <v>0</v>
      </c>
      <c r="AO1769" s="63">
        <v>0</v>
      </c>
      <c r="AP1769" s="63">
        <v>0</v>
      </c>
      <c r="AQ1769" s="63">
        <v>0</v>
      </c>
      <c r="AR1769" s="63">
        <v>0</v>
      </c>
      <c r="AS1769" s="63">
        <v>0</v>
      </c>
      <c r="AT1769" s="63">
        <v>0</v>
      </c>
      <c r="AU1769" s="63">
        <v>0</v>
      </c>
      <c r="AV1769" s="63">
        <v>0</v>
      </c>
      <c r="AW1769" s="63">
        <v>0</v>
      </c>
      <c r="AX1769" s="63">
        <v>0</v>
      </c>
      <c r="AY1769" s="63">
        <v>0</v>
      </c>
      <c r="BA1769" s="5">
        <f>IF(Q1769&gt;0,RANK(Q1769,(N1769:P1769,Q1769:AE1769)),0)</f>
        <v>3</v>
      </c>
      <c r="BB1769" s="5">
        <f>IF(R1769&gt;0,RANK(R1769,(N1769:P1769,Q1769:AE1769)),0)</f>
        <v>0</v>
      </c>
      <c r="BC1769" s="5">
        <f>IF(T1769&gt;0,RANK(T1769,(N1769:P1769,Q1769:AE1769)),0)</f>
        <v>0</v>
      </c>
      <c r="BD1769" s="5">
        <f>IF(S1769&gt;0,RANK(S1769,(N1769:P1769,Q1769:AE1769)),0)</f>
        <v>0</v>
      </c>
      <c r="BE1769" s="2">
        <f t="shared" si="719"/>
        <v>1.9137389317337904E-2</v>
      </c>
      <c r="BF1769" s="2">
        <f t="shared" si="720"/>
        <v>0</v>
      </c>
      <c r="BG1769" s="2">
        <f t="shared" si="721"/>
        <v>0</v>
      </c>
      <c r="BH1769" s="2">
        <f t="shared" si="722"/>
        <v>0</v>
      </c>
      <c r="BJ1769" t="s">
        <v>1048</v>
      </c>
      <c r="BK1769" t="s">
        <v>290</v>
      </c>
      <c r="BL1769">
        <v>3</v>
      </c>
      <c r="BN1769" s="112">
        <v>31</v>
      </c>
      <c r="BO1769" s="114">
        <v>93</v>
      </c>
      <c r="BP1769" s="118">
        <f t="shared" ref="BP1769:BP1832" si="724">1000*BN1769+BO1769</f>
        <v>31093</v>
      </c>
      <c r="BQ1769" s="118">
        <f t="shared" si="723"/>
        <v>31093</v>
      </c>
      <c r="BR1769" s="5" t="s">
        <v>3151</v>
      </c>
    </row>
    <row r="1770" spans="1:70" ht="15" hidden="1" customHeight="1" outlineLevel="1">
      <c r="A1770" t="s">
        <v>1091</v>
      </c>
      <c r="B1770" t="s">
        <v>290</v>
      </c>
      <c r="C1770" s="1">
        <f t="shared" si="714"/>
        <v>3716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29">
        <f t="shared" si="712"/>
        <v>1600</v>
      </c>
      <c r="H1770" s="134">
        <f t="shared" si="713"/>
        <v>0.43057050592034446</v>
      </c>
      <c r="I1770" s="2"/>
      <c r="J1770" s="2">
        <f t="shared" si="715"/>
        <v>0.27341227125941875</v>
      </c>
      <c r="K1770" s="2">
        <f t="shared" si="716"/>
        <v>0.70398277717976321</v>
      </c>
      <c r="L1770" s="2">
        <f t="shared" si="717"/>
        <v>0</v>
      </c>
      <c r="M1770" s="2">
        <f t="shared" si="718"/>
        <v>2.2604951560818098E-2</v>
      </c>
      <c r="N1770" s="63">
        <v>1016</v>
      </c>
      <c r="O1770" s="63">
        <v>2616</v>
      </c>
      <c r="P1770" s="63">
        <v>0</v>
      </c>
      <c r="Q1770" s="63">
        <v>84</v>
      </c>
      <c r="R1770" s="63">
        <v>0</v>
      </c>
      <c r="S1770" s="63">
        <v>0</v>
      </c>
      <c r="T1770" s="63">
        <v>0</v>
      </c>
      <c r="U1770" s="63">
        <v>0</v>
      </c>
      <c r="V1770" s="63">
        <v>0</v>
      </c>
      <c r="W1770" s="63">
        <v>0</v>
      </c>
      <c r="X1770" s="63">
        <v>0</v>
      </c>
      <c r="Y1770" s="63">
        <v>0</v>
      </c>
      <c r="Z1770" s="63">
        <v>0</v>
      </c>
      <c r="AA1770" s="63">
        <v>0</v>
      </c>
      <c r="AB1770" s="63">
        <v>0</v>
      </c>
      <c r="AC1770" s="63">
        <v>0</v>
      </c>
      <c r="AD1770" s="63">
        <v>0</v>
      </c>
      <c r="AE1770" s="63">
        <v>0</v>
      </c>
      <c r="AF1770" s="63">
        <v>0</v>
      </c>
      <c r="AG1770" s="63">
        <v>0</v>
      </c>
      <c r="AH1770" s="63">
        <v>0</v>
      </c>
      <c r="AI1770" s="63">
        <v>0</v>
      </c>
      <c r="AJ1770" s="63">
        <v>0</v>
      </c>
      <c r="AK1770" s="63">
        <v>0</v>
      </c>
      <c r="AL1770" s="63">
        <v>0</v>
      </c>
      <c r="AM1770" s="63">
        <v>0</v>
      </c>
      <c r="AN1770" s="63">
        <v>0</v>
      </c>
      <c r="AO1770" s="63">
        <v>0</v>
      </c>
      <c r="AP1770" s="63">
        <v>0</v>
      </c>
      <c r="AQ1770" s="63">
        <v>0</v>
      </c>
      <c r="AR1770" s="63">
        <v>0</v>
      </c>
      <c r="AS1770" s="63">
        <v>0</v>
      </c>
      <c r="AT1770" s="63">
        <v>0</v>
      </c>
      <c r="AU1770" s="63">
        <v>0</v>
      </c>
      <c r="AV1770" s="63">
        <v>0</v>
      </c>
      <c r="AW1770" s="63">
        <v>0</v>
      </c>
      <c r="AX1770" s="63">
        <v>0</v>
      </c>
      <c r="AY1770" s="63">
        <v>0</v>
      </c>
      <c r="BA1770" s="5">
        <f>IF(Q1770&gt;0,RANK(Q1770,(N1770:P1770,Q1770:AE1770)),0)</f>
        <v>3</v>
      </c>
      <c r="BB1770" s="5">
        <f>IF(R1770&gt;0,RANK(R1770,(N1770:P1770,Q1770:AE1770)),0)</f>
        <v>0</v>
      </c>
      <c r="BC1770" s="5">
        <f>IF(T1770&gt;0,RANK(T1770,(N1770:P1770,Q1770:AE1770)),0)</f>
        <v>0</v>
      </c>
      <c r="BD1770" s="5">
        <f>IF(S1770&gt;0,RANK(S1770,(N1770:P1770,Q1770:AE1770)),0)</f>
        <v>0</v>
      </c>
      <c r="BE1770" s="2">
        <f t="shared" si="719"/>
        <v>2.2604951560818085E-2</v>
      </c>
      <c r="BF1770" s="2">
        <f t="shared" si="720"/>
        <v>0</v>
      </c>
      <c r="BG1770" s="2">
        <f t="shared" si="721"/>
        <v>0</v>
      </c>
      <c r="BH1770" s="2">
        <f t="shared" si="722"/>
        <v>0</v>
      </c>
      <c r="BJ1770" t="s">
        <v>1091</v>
      </c>
      <c r="BK1770" t="s">
        <v>290</v>
      </c>
      <c r="BL1770">
        <v>3</v>
      </c>
      <c r="BN1770" s="112">
        <v>31</v>
      </c>
      <c r="BO1770" s="114">
        <v>95</v>
      </c>
      <c r="BP1770" s="118">
        <f t="shared" si="724"/>
        <v>31095</v>
      </c>
      <c r="BQ1770" s="118">
        <f t="shared" si="723"/>
        <v>31095</v>
      </c>
      <c r="BR1770" s="5" t="s">
        <v>3151</v>
      </c>
    </row>
    <row r="1771" spans="1:70" ht="15" hidden="1" customHeight="1" outlineLevel="1">
      <c r="A1771" t="s">
        <v>1360</v>
      </c>
      <c r="B1771" t="s">
        <v>290</v>
      </c>
      <c r="C1771" s="1">
        <f t="shared" si="714"/>
        <v>2229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29">
        <f t="shared" si="712"/>
        <v>871</v>
      </c>
      <c r="H1771" s="134">
        <f t="shared" si="713"/>
        <v>0.39075818752803948</v>
      </c>
      <c r="I1771" s="2"/>
      <c r="J1771" s="2">
        <f t="shared" si="715"/>
        <v>0.2902646926873037</v>
      </c>
      <c r="K1771" s="2">
        <f t="shared" si="716"/>
        <v>0.68102288021534318</v>
      </c>
      <c r="L1771" s="2">
        <f t="shared" si="717"/>
        <v>0</v>
      </c>
      <c r="M1771" s="2">
        <f t="shared" si="718"/>
        <v>2.871242709735311E-2</v>
      </c>
      <c r="N1771" s="63">
        <v>647</v>
      </c>
      <c r="O1771" s="63">
        <v>1518</v>
      </c>
      <c r="P1771" s="63">
        <v>0</v>
      </c>
      <c r="Q1771" s="63">
        <v>64</v>
      </c>
      <c r="R1771" s="63">
        <v>0</v>
      </c>
      <c r="S1771" s="63">
        <v>0</v>
      </c>
      <c r="T1771" s="63">
        <v>0</v>
      </c>
      <c r="U1771" s="63">
        <v>0</v>
      </c>
      <c r="V1771" s="63">
        <v>0</v>
      </c>
      <c r="W1771" s="63">
        <v>0</v>
      </c>
      <c r="X1771" s="63">
        <v>0</v>
      </c>
      <c r="Y1771" s="63">
        <v>0</v>
      </c>
      <c r="Z1771" s="63">
        <v>0</v>
      </c>
      <c r="AA1771" s="63">
        <v>0</v>
      </c>
      <c r="AB1771" s="63">
        <v>0</v>
      </c>
      <c r="AC1771" s="63">
        <v>0</v>
      </c>
      <c r="AD1771" s="63">
        <v>0</v>
      </c>
      <c r="AE1771" s="63">
        <v>0</v>
      </c>
      <c r="AF1771" s="63">
        <v>0</v>
      </c>
      <c r="AG1771" s="63">
        <v>0</v>
      </c>
      <c r="AH1771" s="63">
        <v>0</v>
      </c>
      <c r="AI1771" s="63">
        <v>0</v>
      </c>
      <c r="AJ1771" s="63">
        <v>0</v>
      </c>
      <c r="AK1771" s="63">
        <v>0</v>
      </c>
      <c r="AL1771" s="63">
        <v>0</v>
      </c>
      <c r="AM1771" s="63">
        <v>0</v>
      </c>
      <c r="AN1771" s="63">
        <v>0</v>
      </c>
      <c r="AO1771" s="63">
        <v>0</v>
      </c>
      <c r="AP1771" s="63">
        <v>0</v>
      </c>
      <c r="AQ1771" s="63">
        <v>0</v>
      </c>
      <c r="AR1771" s="63">
        <v>0</v>
      </c>
      <c r="AS1771" s="63">
        <v>0</v>
      </c>
      <c r="AT1771" s="63">
        <v>0</v>
      </c>
      <c r="AU1771" s="63">
        <v>0</v>
      </c>
      <c r="AV1771" s="63">
        <v>0</v>
      </c>
      <c r="AW1771" s="63">
        <v>0</v>
      </c>
      <c r="AX1771" s="63">
        <v>0</v>
      </c>
      <c r="AY1771" s="63">
        <v>0</v>
      </c>
      <c r="BA1771" s="5">
        <f>IF(Q1771&gt;0,RANK(Q1771,(N1771:P1771,Q1771:AE1771)),0)</f>
        <v>3</v>
      </c>
      <c r="BB1771" s="5">
        <f>IF(R1771&gt;0,RANK(R1771,(N1771:P1771,Q1771:AE1771)),0)</f>
        <v>0</v>
      </c>
      <c r="BC1771" s="5">
        <f>IF(T1771&gt;0,RANK(T1771,(N1771:P1771,Q1771:AE1771)),0)</f>
        <v>0</v>
      </c>
      <c r="BD1771" s="5">
        <f>IF(S1771&gt;0,RANK(S1771,(N1771:P1771,Q1771:AE1771)),0)</f>
        <v>0</v>
      </c>
      <c r="BE1771" s="2">
        <f t="shared" si="719"/>
        <v>2.8712427097353072E-2</v>
      </c>
      <c r="BF1771" s="2">
        <f t="shared" si="720"/>
        <v>0</v>
      </c>
      <c r="BG1771" s="2">
        <f t="shared" si="721"/>
        <v>0</v>
      </c>
      <c r="BH1771" s="2">
        <f t="shared" si="722"/>
        <v>0</v>
      </c>
      <c r="BJ1771" t="s">
        <v>1360</v>
      </c>
      <c r="BK1771" t="s">
        <v>290</v>
      </c>
      <c r="BL1771">
        <v>3</v>
      </c>
      <c r="BN1771" s="112">
        <v>31</v>
      </c>
      <c r="BO1771" s="114">
        <v>97</v>
      </c>
      <c r="BP1771" s="118">
        <f t="shared" si="724"/>
        <v>31097</v>
      </c>
      <c r="BQ1771" s="118">
        <f t="shared" si="723"/>
        <v>31097</v>
      </c>
      <c r="BR1771" s="5" t="s">
        <v>3151</v>
      </c>
    </row>
    <row r="1772" spans="1:70" ht="15" hidden="1" customHeight="1" outlineLevel="1">
      <c r="A1772" t="s">
        <v>1068</v>
      </c>
      <c r="B1772" t="s">
        <v>290</v>
      </c>
      <c r="C1772" s="1">
        <f t="shared" si="714"/>
        <v>3604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29">
        <f t="shared" si="712"/>
        <v>2121</v>
      </c>
      <c r="H1772" s="134">
        <f t="shared" si="713"/>
        <v>0.58851276359600446</v>
      </c>
      <c r="I1772" s="2"/>
      <c r="J1772" s="2">
        <f t="shared" si="715"/>
        <v>0.19450610432852386</v>
      </c>
      <c r="K1772" s="2">
        <f t="shared" si="716"/>
        <v>0.78301886792452835</v>
      </c>
      <c r="L1772" s="2">
        <f t="shared" si="717"/>
        <v>0</v>
      </c>
      <c r="M1772" s="2">
        <f t="shared" si="718"/>
        <v>2.2475027746947762E-2</v>
      </c>
      <c r="N1772" s="63">
        <v>701</v>
      </c>
      <c r="O1772" s="63">
        <v>2822</v>
      </c>
      <c r="P1772" s="63">
        <v>0</v>
      </c>
      <c r="Q1772" s="63">
        <v>81</v>
      </c>
      <c r="R1772" s="63">
        <v>0</v>
      </c>
      <c r="S1772" s="63">
        <v>0</v>
      </c>
      <c r="T1772" s="63">
        <v>0</v>
      </c>
      <c r="U1772" s="63">
        <v>0</v>
      </c>
      <c r="V1772" s="63">
        <v>0</v>
      </c>
      <c r="W1772" s="63">
        <v>0</v>
      </c>
      <c r="X1772" s="63">
        <v>0</v>
      </c>
      <c r="Y1772" s="63">
        <v>0</v>
      </c>
      <c r="Z1772" s="63">
        <v>0</v>
      </c>
      <c r="AA1772" s="63">
        <v>0</v>
      </c>
      <c r="AB1772" s="63">
        <v>0</v>
      </c>
      <c r="AC1772" s="63">
        <v>0</v>
      </c>
      <c r="AD1772" s="63">
        <v>0</v>
      </c>
      <c r="AE1772" s="63">
        <v>0</v>
      </c>
      <c r="AF1772" s="63">
        <v>0</v>
      </c>
      <c r="AG1772" s="63">
        <v>0</v>
      </c>
      <c r="AH1772" s="63">
        <v>0</v>
      </c>
      <c r="AI1772" s="63">
        <v>0</v>
      </c>
      <c r="AJ1772" s="63">
        <v>0</v>
      </c>
      <c r="AK1772" s="63">
        <v>0</v>
      </c>
      <c r="AL1772" s="63">
        <v>0</v>
      </c>
      <c r="AM1772" s="63">
        <v>0</v>
      </c>
      <c r="AN1772" s="63">
        <v>0</v>
      </c>
      <c r="AO1772" s="63">
        <v>0</v>
      </c>
      <c r="AP1772" s="63">
        <v>0</v>
      </c>
      <c r="AQ1772" s="63">
        <v>0</v>
      </c>
      <c r="AR1772" s="63">
        <v>0</v>
      </c>
      <c r="AS1772" s="63">
        <v>0</v>
      </c>
      <c r="AT1772" s="63">
        <v>0</v>
      </c>
      <c r="AU1772" s="63">
        <v>0</v>
      </c>
      <c r="AV1772" s="63">
        <v>0</v>
      </c>
      <c r="AW1772" s="63">
        <v>0</v>
      </c>
      <c r="AX1772" s="63">
        <v>0</v>
      </c>
      <c r="AY1772" s="63">
        <v>0</v>
      </c>
      <c r="BA1772" s="5">
        <f>IF(Q1772&gt;0,RANK(Q1772,(N1772:P1772,Q1772:AE1772)),0)</f>
        <v>3</v>
      </c>
      <c r="BB1772" s="5">
        <f>IF(R1772&gt;0,RANK(R1772,(N1772:P1772,Q1772:AE1772)),0)</f>
        <v>0</v>
      </c>
      <c r="BC1772" s="5">
        <f>IF(T1772&gt;0,RANK(T1772,(N1772:P1772,Q1772:AE1772)),0)</f>
        <v>0</v>
      </c>
      <c r="BD1772" s="5">
        <f>IF(S1772&gt;0,RANK(S1772,(N1772:P1772,Q1772:AE1772)),0)</f>
        <v>0</v>
      </c>
      <c r="BE1772" s="2">
        <f t="shared" si="719"/>
        <v>2.2475027746947835E-2</v>
      </c>
      <c r="BF1772" s="2">
        <f t="shared" si="720"/>
        <v>0</v>
      </c>
      <c r="BG1772" s="2">
        <f t="shared" si="721"/>
        <v>0</v>
      </c>
      <c r="BH1772" s="2">
        <f t="shared" si="722"/>
        <v>0</v>
      </c>
      <c r="BJ1772" t="s">
        <v>1068</v>
      </c>
      <c r="BK1772" t="s">
        <v>290</v>
      </c>
      <c r="BL1772">
        <v>3</v>
      </c>
      <c r="BN1772" s="112">
        <v>31</v>
      </c>
      <c r="BO1772" s="114">
        <v>99</v>
      </c>
      <c r="BP1772" s="118">
        <f t="shared" si="724"/>
        <v>31099</v>
      </c>
      <c r="BQ1772" s="118">
        <f t="shared" si="723"/>
        <v>31099</v>
      </c>
      <c r="BR1772" s="5" t="s">
        <v>3151</v>
      </c>
    </row>
    <row r="1773" spans="1:70" ht="15" hidden="1" customHeight="1" outlineLevel="1">
      <c r="A1773" t="s">
        <v>1183</v>
      </c>
      <c r="B1773" t="s">
        <v>290</v>
      </c>
      <c r="C1773" s="1">
        <f t="shared" si="714"/>
        <v>4364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29">
        <f t="shared" si="712"/>
        <v>2781</v>
      </c>
      <c r="H1773" s="134">
        <f t="shared" si="713"/>
        <v>0.63725939505041251</v>
      </c>
      <c r="I1773" s="2"/>
      <c r="J1773" s="2">
        <f t="shared" si="715"/>
        <v>0.17483959670027499</v>
      </c>
      <c r="K1773" s="2">
        <f t="shared" si="716"/>
        <v>0.81209899175068745</v>
      </c>
      <c r="L1773" s="2">
        <f t="shared" si="717"/>
        <v>0</v>
      </c>
      <c r="M1773" s="2">
        <f t="shared" si="718"/>
        <v>1.3061411549037616E-2</v>
      </c>
      <c r="N1773" s="63">
        <v>763</v>
      </c>
      <c r="O1773" s="63">
        <v>3544</v>
      </c>
      <c r="P1773" s="63">
        <v>0</v>
      </c>
      <c r="Q1773" s="63">
        <v>57</v>
      </c>
      <c r="R1773" s="63">
        <v>0</v>
      </c>
      <c r="S1773" s="63">
        <v>0</v>
      </c>
      <c r="T1773" s="63">
        <v>0</v>
      </c>
      <c r="U1773" s="63">
        <v>0</v>
      </c>
      <c r="V1773" s="63">
        <v>0</v>
      </c>
      <c r="W1773" s="63">
        <v>0</v>
      </c>
      <c r="X1773" s="63">
        <v>0</v>
      </c>
      <c r="Y1773" s="63">
        <v>0</v>
      </c>
      <c r="Z1773" s="63">
        <v>0</v>
      </c>
      <c r="AA1773" s="63">
        <v>0</v>
      </c>
      <c r="AB1773" s="63">
        <v>0</v>
      </c>
      <c r="AC1773" s="63">
        <v>0</v>
      </c>
      <c r="AD1773" s="63">
        <v>0</v>
      </c>
      <c r="AE1773" s="63">
        <v>0</v>
      </c>
      <c r="AF1773" s="63">
        <v>0</v>
      </c>
      <c r="AG1773" s="63">
        <v>0</v>
      </c>
      <c r="AH1773" s="63">
        <v>0</v>
      </c>
      <c r="AI1773" s="63">
        <v>0</v>
      </c>
      <c r="AJ1773" s="63">
        <v>0</v>
      </c>
      <c r="AK1773" s="63">
        <v>0</v>
      </c>
      <c r="AL1773" s="63">
        <v>0</v>
      </c>
      <c r="AM1773" s="63">
        <v>0</v>
      </c>
      <c r="AN1773" s="63">
        <v>0</v>
      </c>
      <c r="AO1773" s="63">
        <v>0</v>
      </c>
      <c r="AP1773" s="63">
        <v>0</v>
      </c>
      <c r="AQ1773" s="63">
        <v>0</v>
      </c>
      <c r="AR1773" s="63">
        <v>0</v>
      </c>
      <c r="AS1773" s="63">
        <v>0</v>
      </c>
      <c r="AT1773" s="63">
        <v>0</v>
      </c>
      <c r="AU1773" s="63">
        <v>0</v>
      </c>
      <c r="AV1773" s="63">
        <v>0</v>
      </c>
      <c r="AW1773" s="63">
        <v>0</v>
      </c>
      <c r="AX1773" s="63">
        <v>0</v>
      </c>
      <c r="AY1773" s="63">
        <v>0</v>
      </c>
      <c r="BA1773" s="5">
        <f>IF(Q1773&gt;0,RANK(Q1773,(N1773:P1773,Q1773:AE1773)),0)</f>
        <v>3</v>
      </c>
      <c r="BB1773" s="5">
        <f>IF(R1773&gt;0,RANK(R1773,(N1773:P1773,Q1773:AE1773)),0)</f>
        <v>0</v>
      </c>
      <c r="BC1773" s="5">
        <f>IF(T1773&gt;0,RANK(T1773,(N1773:P1773,Q1773:AE1773)),0)</f>
        <v>0</v>
      </c>
      <c r="BD1773" s="5">
        <f>IF(S1773&gt;0,RANK(S1773,(N1773:P1773,Q1773:AE1773)),0)</f>
        <v>0</v>
      </c>
      <c r="BE1773" s="2">
        <f t="shared" si="719"/>
        <v>1.3061411549037579E-2</v>
      </c>
      <c r="BF1773" s="2">
        <f t="shared" si="720"/>
        <v>0</v>
      </c>
      <c r="BG1773" s="2">
        <f t="shared" si="721"/>
        <v>0</v>
      </c>
      <c r="BH1773" s="2">
        <f t="shared" si="722"/>
        <v>0</v>
      </c>
      <c r="BJ1773" t="s">
        <v>1183</v>
      </c>
      <c r="BK1773" t="s">
        <v>290</v>
      </c>
      <c r="BL1773">
        <v>3</v>
      </c>
      <c r="BN1773" s="112">
        <v>31</v>
      </c>
      <c r="BO1773" s="114">
        <v>101</v>
      </c>
      <c r="BP1773" s="118">
        <f t="shared" si="724"/>
        <v>31101</v>
      </c>
      <c r="BQ1773" s="118">
        <f t="shared" si="723"/>
        <v>31101</v>
      </c>
      <c r="BR1773" s="5" t="s">
        <v>3151</v>
      </c>
    </row>
    <row r="1774" spans="1:70" ht="15" hidden="1" customHeight="1" outlineLevel="1">
      <c r="A1774" t="s">
        <v>917</v>
      </c>
      <c r="B1774" t="s">
        <v>290</v>
      </c>
      <c r="C1774" s="1">
        <f t="shared" si="714"/>
        <v>529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29">
        <f t="shared" si="712"/>
        <v>427</v>
      </c>
      <c r="H1774" s="134">
        <f t="shared" si="713"/>
        <v>0.80718336483931952</v>
      </c>
      <c r="I1774" s="2"/>
      <c r="J1774" s="2">
        <f t="shared" si="715"/>
        <v>9.2627599243856329E-2</v>
      </c>
      <c r="K1774" s="2">
        <f t="shared" si="716"/>
        <v>0.89981096408317585</v>
      </c>
      <c r="L1774" s="2">
        <f t="shared" si="717"/>
        <v>0</v>
      </c>
      <c r="M1774" s="2">
        <f t="shared" si="718"/>
        <v>7.5614366729678251E-3</v>
      </c>
      <c r="N1774" s="63">
        <v>49</v>
      </c>
      <c r="O1774" s="63">
        <v>476</v>
      </c>
      <c r="P1774" s="63">
        <v>0</v>
      </c>
      <c r="Q1774" s="63">
        <v>4</v>
      </c>
      <c r="R1774" s="63">
        <v>0</v>
      </c>
      <c r="S1774" s="63">
        <v>0</v>
      </c>
      <c r="T1774" s="63">
        <v>0</v>
      </c>
      <c r="U1774" s="63">
        <v>0</v>
      </c>
      <c r="V1774" s="63">
        <v>0</v>
      </c>
      <c r="W1774" s="63">
        <v>0</v>
      </c>
      <c r="X1774" s="63">
        <v>0</v>
      </c>
      <c r="Y1774" s="63">
        <v>0</v>
      </c>
      <c r="Z1774" s="63">
        <v>0</v>
      </c>
      <c r="AA1774" s="63">
        <v>0</v>
      </c>
      <c r="AB1774" s="63">
        <v>0</v>
      </c>
      <c r="AC1774" s="63">
        <v>0</v>
      </c>
      <c r="AD1774" s="63">
        <v>0</v>
      </c>
      <c r="AE1774" s="63">
        <v>0</v>
      </c>
      <c r="AF1774" s="63">
        <v>0</v>
      </c>
      <c r="AG1774" s="63">
        <v>0</v>
      </c>
      <c r="AH1774" s="63">
        <v>0</v>
      </c>
      <c r="AI1774" s="63">
        <v>0</v>
      </c>
      <c r="AJ1774" s="63">
        <v>0</v>
      </c>
      <c r="AK1774" s="63">
        <v>0</v>
      </c>
      <c r="AL1774" s="63">
        <v>0</v>
      </c>
      <c r="AM1774" s="63">
        <v>0</v>
      </c>
      <c r="AN1774" s="63">
        <v>0</v>
      </c>
      <c r="AO1774" s="63">
        <v>0</v>
      </c>
      <c r="AP1774" s="63">
        <v>0</v>
      </c>
      <c r="AQ1774" s="63">
        <v>0</v>
      </c>
      <c r="AR1774" s="63">
        <v>0</v>
      </c>
      <c r="AS1774" s="63">
        <v>0</v>
      </c>
      <c r="AT1774" s="63">
        <v>0</v>
      </c>
      <c r="AU1774" s="63">
        <v>0</v>
      </c>
      <c r="AV1774" s="63">
        <v>0</v>
      </c>
      <c r="AW1774" s="63">
        <v>0</v>
      </c>
      <c r="AX1774" s="63">
        <v>0</v>
      </c>
      <c r="AY1774" s="63">
        <v>0</v>
      </c>
      <c r="BA1774" s="5">
        <f>IF(Q1774&gt;0,RANK(Q1774,(N1774:P1774,Q1774:AE1774)),0)</f>
        <v>3</v>
      </c>
      <c r="BB1774" s="5">
        <f>IF(R1774&gt;0,RANK(R1774,(N1774:P1774,Q1774:AE1774)),0)</f>
        <v>0</v>
      </c>
      <c r="BC1774" s="5">
        <f>IF(T1774&gt;0,RANK(T1774,(N1774:P1774,Q1774:AE1774)),0)</f>
        <v>0</v>
      </c>
      <c r="BD1774" s="5">
        <f>IF(S1774&gt;0,RANK(S1774,(N1774:P1774,Q1774:AE1774)),0)</f>
        <v>0</v>
      </c>
      <c r="BE1774" s="2">
        <f t="shared" si="719"/>
        <v>7.5614366729678641E-3</v>
      </c>
      <c r="BF1774" s="2">
        <f t="shared" si="720"/>
        <v>0</v>
      </c>
      <c r="BG1774" s="2">
        <f t="shared" si="721"/>
        <v>0</v>
      </c>
      <c r="BH1774" s="2">
        <f t="shared" si="722"/>
        <v>0</v>
      </c>
      <c r="BJ1774" t="s">
        <v>917</v>
      </c>
      <c r="BK1774" t="s">
        <v>290</v>
      </c>
      <c r="BL1774">
        <v>3</v>
      </c>
      <c r="BN1774" s="112">
        <v>31</v>
      </c>
      <c r="BO1774" s="114">
        <v>103</v>
      </c>
      <c r="BP1774" s="118">
        <f t="shared" si="724"/>
        <v>31103</v>
      </c>
      <c r="BQ1774" s="118">
        <f t="shared" si="723"/>
        <v>31103</v>
      </c>
      <c r="BR1774" s="5" t="s">
        <v>3151</v>
      </c>
    </row>
    <row r="1775" spans="1:70" ht="15" hidden="1" customHeight="1" outlineLevel="1">
      <c r="A1775" t="s">
        <v>1746</v>
      </c>
      <c r="B1775" t="s">
        <v>290</v>
      </c>
      <c r="C1775" s="1">
        <f t="shared" si="714"/>
        <v>1874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29">
        <f t="shared" si="712"/>
        <v>1295</v>
      </c>
      <c r="H1775" s="134">
        <f t="shared" si="713"/>
        <v>0.69103521878335117</v>
      </c>
      <c r="I1775" s="2"/>
      <c r="J1775" s="2">
        <f t="shared" si="715"/>
        <v>0.14300960512273211</v>
      </c>
      <c r="K1775" s="2">
        <f t="shared" si="716"/>
        <v>0.83404482390608325</v>
      </c>
      <c r="L1775" s="2">
        <f t="shared" si="717"/>
        <v>0</v>
      </c>
      <c r="M1775" s="2">
        <f t="shared" si="718"/>
        <v>2.2945570971184659E-2</v>
      </c>
      <c r="N1775" s="63">
        <v>268</v>
      </c>
      <c r="O1775" s="63">
        <v>1563</v>
      </c>
      <c r="P1775" s="63">
        <v>0</v>
      </c>
      <c r="Q1775" s="63">
        <v>43</v>
      </c>
      <c r="R1775" s="63">
        <v>0</v>
      </c>
      <c r="S1775" s="63">
        <v>0</v>
      </c>
      <c r="T1775" s="63">
        <v>0</v>
      </c>
      <c r="U1775" s="63">
        <v>0</v>
      </c>
      <c r="V1775" s="63">
        <v>0</v>
      </c>
      <c r="W1775" s="63">
        <v>0</v>
      </c>
      <c r="X1775" s="63">
        <v>0</v>
      </c>
      <c r="Y1775" s="63">
        <v>0</v>
      </c>
      <c r="Z1775" s="63">
        <v>0</v>
      </c>
      <c r="AA1775" s="63">
        <v>0</v>
      </c>
      <c r="AB1775" s="63">
        <v>0</v>
      </c>
      <c r="AC1775" s="63">
        <v>0</v>
      </c>
      <c r="AD1775" s="63">
        <v>0</v>
      </c>
      <c r="AE1775" s="63">
        <v>0</v>
      </c>
      <c r="AF1775" s="63">
        <v>0</v>
      </c>
      <c r="AG1775" s="63">
        <v>0</v>
      </c>
      <c r="AH1775" s="63">
        <v>0</v>
      </c>
      <c r="AI1775" s="63">
        <v>0</v>
      </c>
      <c r="AJ1775" s="63">
        <v>0</v>
      </c>
      <c r="AK1775" s="63">
        <v>0</v>
      </c>
      <c r="AL1775" s="63">
        <v>0</v>
      </c>
      <c r="AM1775" s="63">
        <v>0</v>
      </c>
      <c r="AN1775" s="63">
        <v>0</v>
      </c>
      <c r="AO1775" s="63">
        <v>0</v>
      </c>
      <c r="AP1775" s="63">
        <v>0</v>
      </c>
      <c r="AQ1775" s="63">
        <v>0</v>
      </c>
      <c r="AR1775" s="63">
        <v>0</v>
      </c>
      <c r="AS1775" s="63">
        <v>0</v>
      </c>
      <c r="AT1775" s="63">
        <v>0</v>
      </c>
      <c r="AU1775" s="63">
        <v>0</v>
      </c>
      <c r="AV1775" s="63">
        <v>0</v>
      </c>
      <c r="AW1775" s="63">
        <v>0</v>
      </c>
      <c r="AX1775" s="63">
        <v>0</v>
      </c>
      <c r="AY1775" s="63">
        <v>0</v>
      </c>
      <c r="BA1775" s="5">
        <f>IF(Q1775&gt;0,RANK(Q1775,(N1775:P1775,Q1775:AE1775)),0)</f>
        <v>3</v>
      </c>
      <c r="BB1775" s="5">
        <f>IF(R1775&gt;0,RANK(R1775,(N1775:P1775,Q1775:AE1775)),0)</f>
        <v>0</v>
      </c>
      <c r="BC1775" s="5">
        <f>IF(T1775&gt;0,RANK(T1775,(N1775:P1775,Q1775:AE1775)),0)</f>
        <v>0</v>
      </c>
      <c r="BD1775" s="5">
        <f>IF(S1775&gt;0,RANK(S1775,(N1775:P1775,Q1775:AE1775)),0)</f>
        <v>0</v>
      </c>
      <c r="BE1775" s="2">
        <f t="shared" si="719"/>
        <v>2.2945570971184631E-2</v>
      </c>
      <c r="BF1775" s="2">
        <f t="shared" si="720"/>
        <v>0</v>
      </c>
      <c r="BG1775" s="2">
        <f t="shared" si="721"/>
        <v>0</v>
      </c>
      <c r="BH1775" s="2">
        <f t="shared" si="722"/>
        <v>0</v>
      </c>
      <c r="BJ1775" t="s">
        <v>1746</v>
      </c>
      <c r="BK1775" t="s">
        <v>290</v>
      </c>
      <c r="BL1775">
        <v>3</v>
      </c>
      <c r="BN1775" s="112">
        <v>31</v>
      </c>
      <c r="BO1775" s="114">
        <v>105</v>
      </c>
      <c r="BP1775" s="118">
        <f t="shared" si="724"/>
        <v>31105</v>
      </c>
      <c r="BQ1775" s="118">
        <f t="shared" si="723"/>
        <v>31105</v>
      </c>
      <c r="BR1775" s="5" t="s">
        <v>3151</v>
      </c>
    </row>
    <row r="1776" spans="1:70" ht="15" hidden="1" customHeight="1" outlineLevel="1">
      <c r="A1776" t="s">
        <v>1728</v>
      </c>
      <c r="B1776" t="s">
        <v>290</v>
      </c>
      <c r="C1776" s="1">
        <f t="shared" si="714"/>
        <v>4697</v>
      </c>
      <c r="D1776" s="5">
        <f>IF(N1776&gt;0, RANK(N1776,(N1776:P1776,Q1776:AE1776)),0)</f>
        <v>2</v>
      </c>
      <c r="E1776" s="5">
        <f>IF(O1776&gt;0,RANK(O1776,(N1776:P1776,Q1776:AE1776)),0)</f>
        <v>1</v>
      </c>
      <c r="F1776" s="5">
        <f>IF(P1776&gt;0,RANK(P1776,(N1776:P1776,Q1776:AE1776)),0)</f>
        <v>0</v>
      </c>
      <c r="G1776" s="129">
        <f t="shared" si="712"/>
        <v>2816</v>
      </c>
      <c r="H1776" s="134">
        <f t="shared" si="713"/>
        <v>0.59953161592505855</v>
      </c>
      <c r="I1776" s="2"/>
      <c r="J1776" s="2">
        <f t="shared" si="715"/>
        <v>0.19267617628273365</v>
      </c>
      <c r="K1776" s="2">
        <f t="shared" si="716"/>
        <v>0.79220779220779225</v>
      </c>
      <c r="L1776" s="2">
        <f t="shared" si="717"/>
        <v>0</v>
      </c>
      <c r="M1776" s="2">
        <f t="shared" si="718"/>
        <v>1.5116031509474159E-2</v>
      </c>
      <c r="N1776" s="63">
        <v>905</v>
      </c>
      <c r="O1776" s="63">
        <v>3721</v>
      </c>
      <c r="P1776" s="63">
        <v>0</v>
      </c>
      <c r="Q1776" s="63">
        <v>71</v>
      </c>
      <c r="R1776" s="63">
        <v>0</v>
      </c>
      <c r="S1776" s="63">
        <v>0</v>
      </c>
      <c r="T1776" s="63">
        <v>0</v>
      </c>
      <c r="U1776" s="63">
        <v>0</v>
      </c>
      <c r="V1776" s="63">
        <v>0</v>
      </c>
      <c r="W1776" s="63">
        <v>0</v>
      </c>
      <c r="X1776" s="63">
        <v>0</v>
      </c>
      <c r="Y1776" s="63">
        <v>0</v>
      </c>
      <c r="Z1776" s="63">
        <v>0</v>
      </c>
      <c r="AA1776" s="63">
        <v>0</v>
      </c>
      <c r="AB1776" s="63">
        <v>0</v>
      </c>
      <c r="AC1776" s="63">
        <v>0</v>
      </c>
      <c r="AD1776" s="63">
        <v>0</v>
      </c>
      <c r="AE1776" s="63">
        <v>0</v>
      </c>
      <c r="AF1776" s="63">
        <v>0</v>
      </c>
      <c r="AG1776" s="63">
        <v>0</v>
      </c>
      <c r="AH1776" s="63">
        <v>0</v>
      </c>
      <c r="AI1776" s="63">
        <v>0</v>
      </c>
      <c r="AJ1776" s="63">
        <v>0</v>
      </c>
      <c r="AK1776" s="63">
        <v>0</v>
      </c>
      <c r="AL1776" s="63">
        <v>0</v>
      </c>
      <c r="AM1776" s="63">
        <v>0</v>
      </c>
      <c r="AN1776" s="63">
        <v>0</v>
      </c>
      <c r="AO1776" s="63">
        <v>0</v>
      </c>
      <c r="AP1776" s="63">
        <v>0</v>
      </c>
      <c r="AQ1776" s="63">
        <v>0</v>
      </c>
      <c r="AR1776" s="63">
        <v>0</v>
      </c>
      <c r="AS1776" s="63">
        <v>0</v>
      </c>
      <c r="AT1776" s="63">
        <v>0</v>
      </c>
      <c r="AU1776" s="63">
        <v>0</v>
      </c>
      <c r="AV1776" s="63">
        <v>0</v>
      </c>
      <c r="AW1776" s="63">
        <v>0</v>
      </c>
      <c r="AX1776" s="63">
        <v>0</v>
      </c>
      <c r="AY1776" s="63">
        <v>0</v>
      </c>
      <c r="BA1776" s="5">
        <f>IF(Q1776&gt;0,RANK(Q1776,(N1776:P1776,Q1776:AE1776)),0)</f>
        <v>3</v>
      </c>
      <c r="BB1776" s="5">
        <f>IF(R1776&gt;0,RANK(R1776,(N1776:P1776,Q1776:AE1776)),0)</f>
        <v>0</v>
      </c>
      <c r="BC1776" s="5">
        <f>IF(T1776&gt;0,RANK(T1776,(N1776:P1776,Q1776:AE1776)),0)</f>
        <v>0</v>
      </c>
      <c r="BD1776" s="5">
        <f>IF(S1776&gt;0,RANK(S1776,(N1776:P1776,Q1776:AE1776)),0)</f>
        <v>0</v>
      </c>
      <c r="BE1776" s="2">
        <f t="shared" si="719"/>
        <v>1.5116031509474133E-2</v>
      </c>
      <c r="BF1776" s="2">
        <f t="shared" si="720"/>
        <v>0</v>
      </c>
      <c r="BG1776" s="2">
        <f t="shared" si="721"/>
        <v>0</v>
      </c>
      <c r="BH1776" s="2">
        <f t="shared" si="722"/>
        <v>0</v>
      </c>
      <c r="BJ1776" t="s">
        <v>1728</v>
      </c>
      <c r="BK1776" t="s">
        <v>290</v>
      </c>
      <c r="BL1776">
        <v>3</v>
      </c>
      <c r="BN1776" s="112">
        <v>31</v>
      </c>
      <c r="BO1776" s="114">
        <v>107</v>
      </c>
      <c r="BP1776" s="118">
        <f t="shared" si="724"/>
        <v>31107</v>
      </c>
      <c r="BQ1776" s="118">
        <f t="shared" si="723"/>
        <v>31107</v>
      </c>
      <c r="BR1776" s="5" t="s">
        <v>3151</v>
      </c>
    </row>
    <row r="1777" spans="1:70" ht="15" hidden="1" customHeight="1" outlineLevel="1">
      <c r="A1777" t="s">
        <v>1060</v>
      </c>
      <c r="B1777" t="s">
        <v>290</v>
      </c>
      <c r="C1777" s="1">
        <f t="shared" si="714"/>
        <v>156091</v>
      </c>
      <c r="D1777" s="5">
        <f>IF(N1777&gt;0, RANK(N1777,(N1777:P1777,Q1777:AE1777)),0)</f>
        <v>1</v>
      </c>
      <c r="E1777" s="5">
        <f>IF(O1777&gt;0,RANK(O1777,(N1777:P1777,Q1777:AE1777)),0)</f>
        <v>2</v>
      </c>
      <c r="F1777" s="5">
        <f>IF(P1777&gt;0,RANK(P1777,(N1777:P1777,Q1777:AE1777)),0)</f>
        <v>0</v>
      </c>
      <c r="G1777" s="129">
        <f t="shared" si="712"/>
        <v>12201</v>
      </c>
      <c r="H1777" s="134">
        <f t="shared" si="713"/>
        <v>7.8165941662235491E-2</v>
      </c>
      <c r="I1777" s="2"/>
      <c r="J1777" s="2">
        <f t="shared" si="715"/>
        <v>0.52721169061637119</v>
      </c>
      <c r="K1777" s="2">
        <f t="shared" si="716"/>
        <v>0.44904574895413574</v>
      </c>
      <c r="L1777" s="2">
        <f t="shared" si="717"/>
        <v>0</v>
      </c>
      <c r="M1777" s="2">
        <f t="shared" si="718"/>
        <v>2.3742560429493076E-2</v>
      </c>
      <c r="N1777" s="63">
        <v>82293</v>
      </c>
      <c r="O1777" s="63">
        <v>70092</v>
      </c>
      <c r="P1777" s="63">
        <v>0</v>
      </c>
      <c r="Q1777" s="63">
        <v>3706</v>
      </c>
      <c r="R1777" s="63">
        <v>0</v>
      </c>
      <c r="S1777" s="63">
        <v>0</v>
      </c>
      <c r="T1777" s="63">
        <v>0</v>
      </c>
      <c r="U1777" s="63">
        <v>0</v>
      </c>
      <c r="V1777" s="63">
        <v>0</v>
      </c>
      <c r="W1777" s="63">
        <v>0</v>
      </c>
      <c r="X1777" s="63">
        <v>0</v>
      </c>
      <c r="Y1777" s="63">
        <v>0</v>
      </c>
      <c r="Z1777" s="63">
        <v>0</v>
      </c>
      <c r="AA1777" s="63">
        <v>0</v>
      </c>
      <c r="AB1777" s="63">
        <v>0</v>
      </c>
      <c r="AC1777" s="63">
        <v>0</v>
      </c>
      <c r="AD1777" s="63">
        <v>0</v>
      </c>
      <c r="AE1777" s="63">
        <v>0</v>
      </c>
      <c r="AF1777" s="63">
        <v>0</v>
      </c>
      <c r="AG1777" s="63">
        <v>0</v>
      </c>
      <c r="AH1777" s="63">
        <v>0</v>
      </c>
      <c r="AI1777" s="63">
        <v>0</v>
      </c>
      <c r="AJ1777" s="63">
        <v>0</v>
      </c>
      <c r="AK1777" s="63">
        <v>0</v>
      </c>
      <c r="AL1777" s="63">
        <v>0</v>
      </c>
      <c r="AM1777" s="63">
        <v>0</v>
      </c>
      <c r="AN1777" s="63">
        <v>0</v>
      </c>
      <c r="AO1777" s="63">
        <v>0</v>
      </c>
      <c r="AP1777" s="63">
        <v>0</v>
      </c>
      <c r="AQ1777" s="63">
        <v>0</v>
      </c>
      <c r="AR1777" s="63">
        <v>0</v>
      </c>
      <c r="AS1777" s="63">
        <v>0</v>
      </c>
      <c r="AT1777" s="63">
        <v>0</v>
      </c>
      <c r="AU1777" s="63">
        <v>0</v>
      </c>
      <c r="AV1777" s="63">
        <v>0</v>
      </c>
      <c r="AW1777" s="63">
        <v>0</v>
      </c>
      <c r="AX1777" s="63">
        <v>0</v>
      </c>
      <c r="AY1777" s="63">
        <v>0</v>
      </c>
      <c r="BA1777" s="5">
        <f>IF(Q1777&gt;0,RANK(Q1777,(N1777:P1777,Q1777:AE1777)),0)</f>
        <v>3</v>
      </c>
      <c r="BB1777" s="5">
        <f>IF(R1777&gt;0,RANK(R1777,(N1777:P1777,Q1777:AE1777)),0)</f>
        <v>0</v>
      </c>
      <c r="BC1777" s="5">
        <f>IF(T1777&gt;0,RANK(T1777,(N1777:P1777,Q1777:AE1777)),0)</f>
        <v>0</v>
      </c>
      <c r="BD1777" s="5">
        <f>IF(S1777&gt;0,RANK(S1777,(N1777:P1777,Q1777:AE1777)),0)</f>
        <v>0</v>
      </c>
      <c r="BE1777" s="2">
        <f t="shared" si="719"/>
        <v>2.3742560429493052E-2</v>
      </c>
      <c r="BF1777" s="2">
        <f t="shared" si="720"/>
        <v>0</v>
      </c>
      <c r="BG1777" s="2">
        <f t="shared" si="721"/>
        <v>0</v>
      </c>
      <c r="BH1777" s="2">
        <f t="shared" si="722"/>
        <v>0</v>
      </c>
      <c r="BJ1777" t="s">
        <v>1060</v>
      </c>
      <c r="BK1777" t="s">
        <v>290</v>
      </c>
      <c r="BL1777">
        <v>1</v>
      </c>
      <c r="BN1777" s="112">
        <v>31</v>
      </c>
      <c r="BO1777" s="114">
        <v>109</v>
      </c>
      <c r="BP1777" s="118">
        <f t="shared" si="724"/>
        <v>31109</v>
      </c>
      <c r="BQ1777" s="118">
        <f t="shared" si="723"/>
        <v>31109</v>
      </c>
      <c r="BR1777" s="5" t="s">
        <v>3151</v>
      </c>
    </row>
    <row r="1778" spans="1:70" ht="15" hidden="1" customHeight="1" outlineLevel="1">
      <c r="A1778" t="s">
        <v>1596</v>
      </c>
      <c r="B1778" t="s">
        <v>290</v>
      </c>
      <c r="C1778" s="1">
        <f t="shared" si="714"/>
        <v>17107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29">
        <f t="shared" si="712"/>
        <v>9379</v>
      </c>
      <c r="H1778" s="134">
        <f t="shared" si="713"/>
        <v>0.54825510025135904</v>
      </c>
      <c r="I1778" s="2"/>
      <c r="J1778" s="2">
        <f t="shared" si="715"/>
        <v>0.21581808616355877</v>
      </c>
      <c r="K1778" s="2">
        <f t="shared" si="716"/>
        <v>0.76407318641491784</v>
      </c>
      <c r="L1778" s="2">
        <f t="shared" si="717"/>
        <v>0</v>
      </c>
      <c r="M1778" s="2">
        <f t="shared" si="718"/>
        <v>2.0108727421523365E-2</v>
      </c>
      <c r="N1778" s="63">
        <v>3692</v>
      </c>
      <c r="O1778" s="63">
        <v>13071</v>
      </c>
      <c r="P1778" s="63">
        <v>0</v>
      </c>
      <c r="Q1778" s="63">
        <v>344</v>
      </c>
      <c r="R1778" s="63">
        <v>0</v>
      </c>
      <c r="S1778" s="63">
        <v>0</v>
      </c>
      <c r="T1778" s="63">
        <v>0</v>
      </c>
      <c r="U1778" s="63">
        <v>0</v>
      </c>
      <c r="V1778" s="63">
        <v>0</v>
      </c>
      <c r="W1778" s="63">
        <v>0</v>
      </c>
      <c r="X1778" s="63">
        <v>0</v>
      </c>
      <c r="Y1778" s="63">
        <v>0</v>
      </c>
      <c r="Z1778" s="63">
        <v>0</v>
      </c>
      <c r="AA1778" s="63">
        <v>0</v>
      </c>
      <c r="AB1778" s="63">
        <v>0</v>
      </c>
      <c r="AC1778" s="63">
        <v>0</v>
      </c>
      <c r="AD1778" s="63">
        <v>0</v>
      </c>
      <c r="AE1778" s="63">
        <v>0</v>
      </c>
      <c r="AF1778" s="63">
        <v>0</v>
      </c>
      <c r="AG1778" s="63">
        <v>0</v>
      </c>
      <c r="AH1778" s="63">
        <v>0</v>
      </c>
      <c r="AI1778" s="63">
        <v>0</v>
      </c>
      <c r="AJ1778" s="63">
        <v>0</v>
      </c>
      <c r="AK1778" s="63">
        <v>0</v>
      </c>
      <c r="AL1778" s="63">
        <v>0</v>
      </c>
      <c r="AM1778" s="63">
        <v>0</v>
      </c>
      <c r="AN1778" s="63">
        <v>0</v>
      </c>
      <c r="AO1778" s="63">
        <v>0</v>
      </c>
      <c r="AP1778" s="63">
        <v>0</v>
      </c>
      <c r="AQ1778" s="63">
        <v>0</v>
      </c>
      <c r="AR1778" s="63">
        <v>0</v>
      </c>
      <c r="AS1778" s="63">
        <v>0</v>
      </c>
      <c r="AT1778" s="63">
        <v>0</v>
      </c>
      <c r="AU1778" s="63">
        <v>0</v>
      </c>
      <c r="AV1778" s="63">
        <v>0</v>
      </c>
      <c r="AW1778" s="63">
        <v>0</v>
      </c>
      <c r="AX1778" s="63">
        <v>0</v>
      </c>
      <c r="AY1778" s="63">
        <v>0</v>
      </c>
      <c r="BA1778" s="5">
        <f>IF(Q1778&gt;0,RANK(Q1778,(N1778:P1778,Q1778:AE1778)),0)</f>
        <v>3</v>
      </c>
      <c r="BB1778" s="5">
        <f>IF(R1778&gt;0,RANK(R1778,(N1778:P1778,Q1778:AE1778)),0)</f>
        <v>0</v>
      </c>
      <c r="BC1778" s="5">
        <f>IF(T1778&gt;0,RANK(T1778,(N1778:P1778,Q1778:AE1778)),0)</f>
        <v>0</v>
      </c>
      <c r="BD1778" s="5">
        <f>IF(S1778&gt;0,RANK(S1778,(N1778:P1778,Q1778:AE1778)),0)</f>
        <v>0</v>
      </c>
      <c r="BE1778" s="2">
        <f t="shared" si="719"/>
        <v>2.0108727421523354E-2</v>
      </c>
      <c r="BF1778" s="2">
        <f t="shared" si="720"/>
        <v>0</v>
      </c>
      <c r="BG1778" s="2">
        <f t="shared" si="721"/>
        <v>0</v>
      </c>
      <c r="BH1778" s="2">
        <f t="shared" si="722"/>
        <v>0</v>
      </c>
      <c r="BJ1778" t="s">
        <v>1596</v>
      </c>
      <c r="BK1778" t="s">
        <v>290</v>
      </c>
      <c r="BL1778">
        <v>3</v>
      </c>
      <c r="BN1778" s="112">
        <v>31</v>
      </c>
      <c r="BO1778" s="114">
        <v>111</v>
      </c>
      <c r="BP1778" s="118">
        <f t="shared" si="724"/>
        <v>31111</v>
      </c>
      <c r="BQ1778" s="118">
        <f t="shared" si="723"/>
        <v>31111</v>
      </c>
      <c r="BR1778" s="5" t="s">
        <v>3151</v>
      </c>
    </row>
    <row r="1779" spans="1:70" ht="15" hidden="1" customHeight="1" outlineLevel="1">
      <c r="A1779" t="s">
        <v>843</v>
      </c>
      <c r="B1779" t="s">
        <v>290</v>
      </c>
      <c r="C1779" s="1">
        <f t="shared" si="714"/>
        <v>450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29">
        <f t="shared" si="712"/>
        <v>369</v>
      </c>
      <c r="H1779" s="134">
        <f t="shared" si="713"/>
        <v>0.82</v>
      </c>
      <c r="I1779" s="2"/>
      <c r="J1779" s="2">
        <f t="shared" si="715"/>
        <v>8.4444444444444447E-2</v>
      </c>
      <c r="K1779" s="2">
        <f t="shared" si="716"/>
        <v>0.9044444444444445</v>
      </c>
      <c r="L1779" s="2">
        <f t="shared" si="717"/>
        <v>0</v>
      </c>
      <c r="M1779" s="2">
        <f t="shared" si="718"/>
        <v>1.1111111111111072E-2</v>
      </c>
      <c r="N1779" s="63">
        <v>38</v>
      </c>
      <c r="O1779" s="63">
        <v>407</v>
      </c>
      <c r="P1779" s="63">
        <v>0</v>
      </c>
      <c r="Q1779" s="63">
        <v>5</v>
      </c>
      <c r="R1779" s="63">
        <v>0</v>
      </c>
      <c r="S1779" s="63">
        <v>0</v>
      </c>
      <c r="T1779" s="63">
        <v>0</v>
      </c>
      <c r="U1779" s="63">
        <v>0</v>
      </c>
      <c r="V1779" s="63">
        <v>0</v>
      </c>
      <c r="W1779" s="63">
        <v>0</v>
      </c>
      <c r="X1779" s="63">
        <v>0</v>
      </c>
      <c r="Y1779" s="63">
        <v>0</v>
      </c>
      <c r="Z1779" s="63">
        <v>0</v>
      </c>
      <c r="AA1779" s="63">
        <v>0</v>
      </c>
      <c r="AB1779" s="63">
        <v>0</v>
      </c>
      <c r="AC1779" s="63">
        <v>0</v>
      </c>
      <c r="AD1779" s="63">
        <v>0</v>
      </c>
      <c r="AE1779" s="63">
        <v>0</v>
      </c>
      <c r="AF1779" s="63">
        <v>0</v>
      </c>
      <c r="AG1779" s="63">
        <v>0</v>
      </c>
      <c r="AH1779" s="63">
        <v>0</v>
      </c>
      <c r="AI1779" s="63">
        <v>0</v>
      </c>
      <c r="AJ1779" s="63">
        <v>0</v>
      </c>
      <c r="AK1779" s="63">
        <v>0</v>
      </c>
      <c r="AL1779" s="63">
        <v>0</v>
      </c>
      <c r="AM1779" s="63">
        <v>0</v>
      </c>
      <c r="AN1779" s="63">
        <v>0</v>
      </c>
      <c r="AO1779" s="63">
        <v>0</v>
      </c>
      <c r="AP1779" s="63">
        <v>0</v>
      </c>
      <c r="AQ1779" s="63">
        <v>0</v>
      </c>
      <c r="AR1779" s="63">
        <v>0</v>
      </c>
      <c r="AS1779" s="63">
        <v>0</v>
      </c>
      <c r="AT1779" s="63">
        <v>0</v>
      </c>
      <c r="AU1779" s="63">
        <v>0</v>
      </c>
      <c r="AV1779" s="63">
        <v>0</v>
      </c>
      <c r="AW1779" s="63">
        <v>0</v>
      </c>
      <c r="AX1779" s="63">
        <v>0</v>
      </c>
      <c r="AY1779" s="63">
        <v>0</v>
      </c>
      <c r="BA1779" s="5">
        <f>IF(Q1779&gt;0,RANK(Q1779,(N1779:P1779,Q1779:AE1779)),0)</f>
        <v>3</v>
      </c>
      <c r="BB1779" s="5">
        <f>IF(R1779&gt;0,RANK(R1779,(N1779:P1779,Q1779:AE1779)),0)</f>
        <v>0</v>
      </c>
      <c r="BC1779" s="5">
        <f>IF(T1779&gt;0,RANK(T1779,(N1779:P1779,Q1779:AE1779)),0)</f>
        <v>0</v>
      </c>
      <c r="BD1779" s="5">
        <f>IF(S1779&gt;0,RANK(S1779,(N1779:P1779,Q1779:AE1779)),0)</f>
        <v>0</v>
      </c>
      <c r="BE1779" s="2">
        <f t="shared" si="719"/>
        <v>1.1111111111111112E-2</v>
      </c>
      <c r="BF1779" s="2">
        <f t="shared" si="720"/>
        <v>0</v>
      </c>
      <c r="BG1779" s="2">
        <f t="shared" si="721"/>
        <v>0</v>
      </c>
      <c r="BH1779" s="2">
        <f t="shared" si="722"/>
        <v>0</v>
      </c>
      <c r="BJ1779" t="s">
        <v>843</v>
      </c>
      <c r="BK1779" t="s">
        <v>290</v>
      </c>
      <c r="BL1779">
        <v>3</v>
      </c>
      <c r="BN1779" s="112">
        <v>31</v>
      </c>
      <c r="BO1779" s="114">
        <v>113</v>
      </c>
      <c r="BP1779" s="118">
        <f t="shared" si="724"/>
        <v>31113</v>
      </c>
      <c r="BQ1779" s="118">
        <f t="shared" si="723"/>
        <v>31113</v>
      </c>
      <c r="BR1779" s="5" t="s">
        <v>3151</v>
      </c>
    </row>
    <row r="1780" spans="1:70" ht="15" hidden="1" customHeight="1" outlineLevel="1">
      <c r="A1780" t="s">
        <v>25</v>
      </c>
      <c r="B1780" t="s">
        <v>290</v>
      </c>
      <c r="C1780" s="1">
        <f t="shared" si="714"/>
        <v>454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29">
        <f t="shared" si="712"/>
        <v>295</v>
      </c>
      <c r="H1780" s="134">
        <f t="shared" si="713"/>
        <v>0.64977973568281944</v>
      </c>
      <c r="I1780" s="2"/>
      <c r="J1780" s="2">
        <f t="shared" si="715"/>
        <v>0.16519823788546256</v>
      </c>
      <c r="K1780" s="2">
        <f t="shared" si="716"/>
        <v>0.81497797356828194</v>
      </c>
      <c r="L1780" s="2">
        <f t="shared" si="717"/>
        <v>0</v>
      </c>
      <c r="M1780" s="2">
        <f t="shared" si="718"/>
        <v>1.9823788546255439E-2</v>
      </c>
      <c r="N1780" s="63">
        <v>75</v>
      </c>
      <c r="O1780" s="63">
        <v>370</v>
      </c>
      <c r="P1780" s="63">
        <v>0</v>
      </c>
      <c r="Q1780" s="63">
        <v>9</v>
      </c>
      <c r="R1780" s="63">
        <v>0</v>
      </c>
      <c r="S1780" s="63">
        <v>0</v>
      </c>
      <c r="T1780" s="63">
        <v>0</v>
      </c>
      <c r="U1780" s="63">
        <v>0</v>
      </c>
      <c r="V1780" s="63">
        <v>0</v>
      </c>
      <c r="W1780" s="63">
        <v>0</v>
      </c>
      <c r="X1780" s="63">
        <v>0</v>
      </c>
      <c r="Y1780" s="63">
        <v>0</v>
      </c>
      <c r="Z1780" s="63">
        <v>0</v>
      </c>
      <c r="AA1780" s="63">
        <v>0</v>
      </c>
      <c r="AB1780" s="63">
        <v>0</v>
      </c>
      <c r="AC1780" s="63">
        <v>0</v>
      </c>
      <c r="AD1780" s="63">
        <v>0</v>
      </c>
      <c r="AE1780" s="63">
        <v>0</v>
      </c>
      <c r="AF1780" s="63">
        <v>0</v>
      </c>
      <c r="AG1780" s="63">
        <v>0</v>
      </c>
      <c r="AH1780" s="63">
        <v>0</v>
      </c>
      <c r="AI1780" s="63">
        <v>0</v>
      </c>
      <c r="AJ1780" s="63">
        <v>0</v>
      </c>
      <c r="AK1780" s="63">
        <v>0</v>
      </c>
      <c r="AL1780" s="63">
        <v>0</v>
      </c>
      <c r="AM1780" s="63">
        <v>0</v>
      </c>
      <c r="AN1780" s="63">
        <v>0</v>
      </c>
      <c r="AO1780" s="63">
        <v>0</v>
      </c>
      <c r="AP1780" s="63">
        <v>0</v>
      </c>
      <c r="AQ1780" s="63">
        <v>0</v>
      </c>
      <c r="AR1780" s="63">
        <v>0</v>
      </c>
      <c r="AS1780" s="63">
        <v>0</v>
      </c>
      <c r="AT1780" s="63">
        <v>0</v>
      </c>
      <c r="AU1780" s="63">
        <v>0</v>
      </c>
      <c r="AV1780" s="63">
        <v>0</v>
      </c>
      <c r="AW1780" s="63">
        <v>0</v>
      </c>
      <c r="AX1780" s="63">
        <v>0</v>
      </c>
      <c r="AY1780" s="63">
        <v>0</v>
      </c>
      <c r="BA1780" s="5">
        <f>IF(Q1780&gt;0,RANK(Q1780,(N1780:P1780,Q1780:AE1780)),0)</f>
        <v>3</v>
      </c>
      <c r="BB1780" s="5">
        <f>IF(R1780&gt;0,RANK(R1780,(N1780:P1780,Q1780:AE1780)),0)</f>
        <v>0</v>
      </c>
      <c r="BC1780" s="5">
        <f>IF(T1780&gt;0,RANK(T1780,(N1780:P1780,Q1780:AE1780)),0)</f>
        <v>0</v>
      </c>
      <c r="BD1780" s="5">
        <f>IF(S1780&gt;0,RANK(S1780,(N1780:P1780,Q1780:AE1780)),0)</f>
        <v>0</v>
      </c>
      <c r="BE1780" s="2">
        <f t="shared" si="719"/>
        <v>1.9823788546255508E-2</v>
      </c>
      <c r="BF1780" s="2">
        <f t="shared" si="720"/>
        <v>0</v>
      </c>
      <c r="BG1780" s="2">
        <f t="shared" si="721"/>
        <v>0</v>
      </c>
      <c r="BH1780" s="2">
        <f t="shared" si="722"/>
        <v>0</v>
      </c>
      <c r="BJ1780" t="s">
        <v>25</v>
      </c>
      <c r="BK1780" t="s">
        <v>290</v>
      </c>
      <c r="BL1780">
        <v>3</v>
      </c>
      <c r="BN1780" s="112">
        <v>31</v>
      </c>
      <c r="BO1780" s="114">
        <v>115</v>
      </c>
      <c r="BP1780" s="118">
        <f t="shared" si="724"/>
        <v>31115</v>
      </c>
      <c r="BQ1780" s="118">
        <f t="shared" si="723"/>
        <v>31115</v>
      </c>
      <c r="BR1780" s="5" t="s">
        <v>3151</v>
      </c>
    </row>
    <row r="1781" spans="1:70" ht="15" hidden="1" customHeight="1" outlineLevel="1">
      <c r="A1781" t="s">
        <v>1333</v>
      </c>
      <c r="B1781" t="s">
        <v>290</v>
      </c>
      <c r="C1781" s="1">
        <f t="shared" si="714"/>
        <v>302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29">
        <f t="shared" si="712"/>
        <v>258</v>
      </c>
      <c r="H1781" s="134">
        <f t="shared" si="713"/>
        <v>0.85430463576158944</v>
      </c>
      <c r="I1781" s="2"/>
      <c r="J1781" s="2">
        <f t="shared" si="715"/>
        <v>5.6291390728476824E-2</v>
      </c>
      <c r="K1781" s="2">
        <f t="shared" si="716"/>
        <v>0.91059602649006621</v>
      </c>
      <c r="L1781" s="2">
        <f t="shared" si="717"/>
        <v>0</v>
      </c>
      <c r="M1781" s="2">
        <f t="shared" si="718"/>
        <v>3.3112582781457012E-2</v>
      </c>
      <c r="N1781" s="63">
        <v>17</v>
      </c>
      <c r="O1781" s="63">
        <v>275</v>
      </c>
      <c r="P1781" s="63">
        <v>0</v>
      </c>
      <c r="Q1781" s="63">
        <v>10</v>
      </c>
      <c r="R1781" s="63">
        <v>0</v>
      </c>
      <c r="S1781" s="63">
        <v>0</v>
      </c>
      <c r="T1781" s="63">
        <v>0</v>
      </c>
      <c r="U1781" s="63">
        <v>0</v>
      </c>
      <c r="V1781" s="63">
        <v>0</v>
      </c>
      <c r="W1781" s="63">
        <v>0</v>
      </c>
      <c r="X1781" s="63">
        <v>0</v>
      </c>
      <c r="Y1781" s="63">
        <v>0</v>
      </c>
      <c r="Z1781" s="63">
        <v>0</v>
      </c>
      <c r="AA1781" s="63">
        <v>0</v>
      </c>
      <c r="AB1781" s="63">
        <v>0</v>
      </c>
      <c r="AC1781" s="63">
        <v>0</v>
      </c>
      <c r="AD1781" s="63">
        <v>0</v>
      </c>
      <c r="AE1781" s="63">
        <v>0</v>
      </c>
      <c r="AF1781" s="63">
        <v>0</v>
      </c>
      <c r="AG1781" s="63">
        <v>0</v>
      </c>
      <c r="AH1781" s="63">
        <v>0</v>
      </c>
      <c r="AI1781" s="63">
        <v>0</v>
      </c>
      <c r="AJ1781" s="63">
        <v>0</v>
      </c>
      <c r="AK1781" s="63">
        <v>0</v>
      </c>
      <c r="AL1781" s="63">
        <v>0</v>
      </c>
      <c r="AM1781" s="63">
        <v>0</v>
      </c>
      <c r="AN1781" s="63">
        <v>0</v>
      </c>
      <c r="AO1781" s="63">
        <v>0</v>
      </c>
      <c r="AP1781" s="63">
        <v>0</v>
      </c>
      <c r="AQ1781" s="63">
        <v>0</v>
      </c>
      <c r="AR1781" s="63">
        <v>0</v>
      </c>
      <c r="AS1781" s="63">
        <v>0</v>
      </c>
      <c r="AT1781" s="63">
        <v>0</v>
      </c>
      <c r="AU1781" s="63">
        <v>0</v>
      </c>
      <c r="AV1781" s="63">
        <v>0</v>
      </c>
      <c r="AW1781" s="63">
        <v>0</v>
      </c>
      <c r="AX1781" s="63">
        <v>0</v>
      </c>
      <c r="AY1781" s="63">
        <v>0</v>
      </c>
      <c r="BA1781" s="5">
        <f>IF(Q1781&gt;0,RANK(Q1781,(N1781:P1781,Q1781:AE1781)),0)</f>
        <v>3</v>
      </c>
      <c r="BB1781" s="5">
        <f>IF(R1781&gt;0,RANK(R1781,(N1781:P1781,Q1781:AE1781)),0)</f>
        <v>0</v>
      </c>
      <c r="BC1781" s="5">
        <f>IF(T1781&gt;0,RANK(T1781,(N1781:P1781,Q1781:AE1781)),0)</f>
        <v>0</v>
      </c>
      <c r="BD1781" s="5">
        <f>IF(S1781&gt;0,RANK(S1781,(N1781:P1781,Q1781:AE1781)),0)</f>
        <v>0</v>
      </c>
      <c r="BE1781" s="2">
        <f t="shared" si="719"/>
        <v>3.3112582781456956E-2</v>
      </c>
      <c r="BF1781" s="2">
        <f t="shared" si="720"/>
        <v>0</v>
      </c>
      <c r="BG1781" s="2">
        <f t="shared" si="721"/>
        <v>0</v>
      </c>
      <c r="BH1781" s="2">
        <f t="shared" si="722"/>
        <v>0</v>
      </c>
      <c r="BJ1781" t="s">
        <v>1333</v>
      </c>
      <c r="BK1781" t="s">
        <v>290</v>
      </c>
      <c r="BL1781">
        <v>3</v>
      </c>
      <c r="BN1781" s="112">
        <v>31</v>
      </c>
      <c r="BO1781" s="114">
        <v>117</v>
      </c>
      <c r="BP1781" s="118">
        <f t="shared" si="724"/>
        <v>31117</v>
      </c>
      <c r="BQ1781" s="118">
        <f t="shared" si="723"/>
        <v>31117</v>
      </c>
      <c r="BR1781" s="5" t="s">
        <v>3151</v>
      </c>
    </row>
    <row r="1782" spans="1:70" ht="15" hidden="1" customHeight="1" outlineLevel="1">
      <c r="A1782" t="s">
        <v>1649</v>
      </c>
      <c r="B1782" t="s">
        <v>290</v>
      </c>
      <c r="C1782" s="1">
        <f t="shared" si="714"/>
        <v>15765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29">
        <f t="shared" si="712"/>
        <v>8462</v>
      </c>
      <c r="H1782" s="134">
        <f t="shared" si="713"/>
        <v>0.53675864256263872</v>
      </c>
      <c r="I1782" s="2"/>
      <c r="J1782" s="2">
        <f t="shared" si="715"/>
        <v>0.22061528702822708</v>
      </c>
      <c r="K1782" s="2">
        <f t="shared" si="716"/>
        <v>0.7573739295908658</v>
      </c>
      <c r="L1782" s="2">
        <f t="shared" si="717"/>
        <v>0</v>
      </c>
      <c r="M1782" s="2">
        <f t="shared" si="718"/>
        <v>2.2010783380907117E-2</v>
      </c>
      <c r="N1782" s="63">
        <v>3478</v>
      </c>
      <c r="O1782" s="63">
        <v>11940</v>
      </c>
      <c r="P1782" s="63">
        <v>0</v>
      </c>
      <c r="Q1782" s="63">
        <v>347</v>
      </c>
      <c r="R1782" s="63">
        <v>0</v>
      </c>
      <c r="S1782" s="63">
        <v>0</v>
      </c>
      <c r="T1782" s="63">
        <v>0</v>
      </c>
      <c r="U1782" s="63">
        <v>0</v>
      </c>
      <c r="V1782" s="63">
        <v>0</v>
      </c>
      <c r="W1782" s="63">
        <v>0</v>
      </c>
      <c r="X1782" s="63">
        <v>0</v>
      </c>
      <c r="Y1782" s="63">
        <v>0</v>
      </c>
      <c r="Z1782" s="63">
        <v>0</v>
      </c>
      <c r="AA1782" s="63">
        <v>0</v>
      </c>
      <c r="AB1782" s="63">
        <v>0</v>
      </c>
      <c r="AC1782" s="63">
        <v>0</v>
      </c>
      <c r="AD1782" s="63">
        <v>0</v>
      </c>
      <c r="AE1782" s="63">
        <v>0</v>
      </c>
      <c r="AF1782" s="63">
        <v>0</v>
      </c>
      <c r="AG1782" s="63">
        <v>0</v>
      </c>
      <c r="AH1782" s="63">
        <v>0</v>
      </c>
      <c r="AI1782" s="63">
        <v>0</v>
      </c>
      <c r="AJ1782" s="63">
        <v>0</v>
      </c>
      <c r="AK1782" s="63">
        <v>0</v>
      </c>
      <c r="AL1782" s="63">
        <v>0</v>
      </c>
      <c r="AM1782" s="63">
        <v>0</v>
      </c>
      <c r="AN1782" s="63">
        <v>0</v>
      </c>
      <c r="AO1782" s="63">
        <v>0</v>
      </c>
      <c r="AP1782" s="63">
        <v>0</v>
      </c>
      <c r="AQ1782" s="63">
        <v>0</v>
      </c>
      <c r="AR1782" s="63">
        <v>0</v>
      </c>
      <c r="AS1782" s="63">
        <v>0</v>
      </c>
      <c r="AT1782" s="63">
        <v>0</v>
      </c>
      <c r="AU1782" s="63">
        <v>0</v>
      </c>
      <c r="AV1782" s="63">
        <v>0</v>
      </c>
      <c r="AW1782" s="63">
        <v>0</v>
      </c>
      <c r="AX1782" s="63">
        <v>0</v>
      </c>
      <c r="AY1782" s="63">
        <v>0</v>
      </c>
      <c r="BA1782" s="5">
        <f>IF(Q1782&gt;0,RANK(Q1782,(N1782:P1782,Q1782:AE1782)),0)</f>
        <v>3</v>
      </c>
      <c r="BB1782" s="5">
        <f>IF(R1782&gt;0,RANK(R1782,(N1782:P1782,Q1782:AE1782)),0)</f>
        <v>0</v>
      </c>
      <c r="BC1782" s="5">
        <f>IF(T1782&gt;0,RANK(T1782,(N1782:P1782,Q1782:AE1782)),0)</f>
        <v>0</v>
      </c>
      <c r="BD1782" s="5">
        <f>IF(S1782&gt;0,RANK(S1782,(N1782:P1782,Q1782:AE1782)),0)</f>
        <v>0</v>
      </c>
      <c r="BE1782" s="2">
        <f t="shared" si="719"/>
        <v>2.2010783380907072E-2</v>
      </c>
      <c r="BF1782" s="2">
        <f t="shared" si="720"/>
        <v>0</v>
      </c>
      <c r="BG1782" s="2">
        <f t="shared" si="721"/>
        <v>0</v>
      </c>
      <c r="BH1782" s="2">
        <f t="shared" si="722"/>
        <v>0</v>
      </c>
      <c r="BJ1782" t="s">
        <v>1649</v>
      </c>
      <c r="BK1782" t="s">
        <v>290</v>
      </c>
      <c r="BL1782">
        <v>1</v>
      </c>
      <c r="BN1782" s="112">
        <v>31</v>
      </c>
      <c r="BO1782" s="114">
        <v>119</v>
      </c>
      <c r="BP1782" s="118">
        <f t="shared" si="724"/>
        <v>31119</v>
      </c>
      <c r="BQ1782" s="118">
        <f t="shared" si="723"/>
        <v>31119</v>
      </c>
      <c r="BR1782" s="5" t="s">
        <v>3151</v>
      </c>
    </row>
    <row r="1783" spans="1:70" ht="15" hidden="1" customHeight="1" outlineLevel="1">
      <c r="A1783" t="s">
        <v>1347</v>
      </c>
      <c r="B1783" t="s">
        <v>290</v>
      </c>
      <c r="C1783" s="1">
        <f t="shared" si="714"/>
        <v>4257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29">
        <f t="shared" si="712"/>
        <v>2676</v>
      </c>
      <c r="H1783" s="134">
        <f t="shared" si="713"/>
        <v>0.62861169837914022</v>
      </c>
      <c r="I1783" s="2"/>
      <c r="J1783" s="2">
        <f t="shared" si="715"/>
        <v>0.17453605825698848</v>
      </c>
      <c r="K1783" s="2">
        <f t="shared" si="716"/>
        <v>0.8031477566361287</v>
      </c>
      <c r="L1783" s="2">
        <f t="shared" si="717"/>
        <v>0</v>
      </c>
      <c r="M1783" s="2">
        <f t="shared" si="718"/>
        <v>2.2316185106882824E-2</v>
      </c>
      <c r="N1783" s="63">
        <v>743</v>
      </c>
      <c r="O1783" s="63">
        <v>3419</v>
      </c>
      <c r="P1783" s="63">
        <v>0</v>
      </c>
      <c r="Q1783" s="63">
        <v>95</v>
      </c>
      <c r="R1783" s="63">
        <v>0</v>
      </c>
      <c r="S1783" s="63">
        <v>0</v>
      </c>
      <c r="T1783" s="63">
        <v>0</v>
      </c>
      <c r="U1783" s="63">
        <v>0</v>
      </c>
      <c r="V1783" s="63">
        <v>0</v>
      </c>
      <c r="W1783" s="63">
        <v>0</v>
      </c>
      <c r="X1783" s="63">
        <v>0</v>
      </c>
      <c r="Y1783" s="63">
        <v>0</v>
      </c>
      <c r="Z1783" s="63">
        <v>0</v>
      </c>
      <c r="AA1783" s="63">
        <v>0</v>
      </c>
      <c r="AB1783" s="63">
        <v>0</v>
      </c>
      <c r="AC1783" s="63">
        <v>0</v>
      </c>
      <c r="AD1783" s="63">
        <v>0</v>
      </c>
      <c r="AE1783" s="63">
        <v>0</v>
      </c>
      <c r="AF1783" s="63">
        <v>0</v>
      </c>
      <c r="AG1783" s="63">
        <v>0</v>
      </c>
      <c r="AH1783" s="63">
        <v>0</v>
      </c>
      <c r="AI1783" s="63">
        <v>0</v>
      </c>
      <c r="AJ1783" s="63">
        <v>0</v>
      </c>
      <c r="AK1783" s="63">
        <v>0</v>
      </c>
      <c r="AL1783" s="63">
        <v>0</v>
      </c>
      <c r="AM1783" s="63">
        <v>0</v>
      </c>
      <c r="AN1783" s="63">
        <v>0</v>
      </c>
      <c r="AO1783" s="63">
        <v>0</v>
      </c>
      <c r="AP1783" s="63">
        <v>0</v>
      </c>
      <c r="AQ1783" s="63">
        <v>0</v>
      </c>
      <c r="AR1783" s="63">
        <v>0</v>
      </c>
      <c r="AS1783" s="63">
        <v>0</v>
      </c>
      <c r="AT1783" s="63">
        <v>0</v>
      </c>
      <c r="AU1783" s="63">
        <v>0</v>
      </c>
      <c r="AV1783" s="63">
        <v>0</v>
      </c>
      <c r="AW1783" s="63">
        <v>0</v>
      </c>
      <c r="AX1783" s="63">
        <v>0</v>
      </c>
      <c r="AY1783" s="63">
        <v>0</v>
      </c>
      <c r="BA1783" s="5">
        <f>IF(Q1783&gt;0,RANK(Q1783,(N1783:P1783,Q1783:AE1783)),0)</f>
        <v>3</v>
      </c>
      <c r="BB1783" s="5">
        <f>IF(R1783&gt;0,RANK(R1783,(N1783:P1783,Q1783:AE1783)),0)</f>
        <v>0</v>
      </c>
      <c r="BC1783" s="5">
        <f>IF(T1783&gt;0,RANK(T1783,(N1783:P1783,Q1783:AE1783)),0)</f>
        <v>0</v>
      </c>
      <c r="BD1783" s="5">
        <f>IF(S1783&gt;0,RANK(S1783,(N1783:P1783,Q1783:AE1783)),0)</f>
        <v>0</v>
      </c>
      <c r="BE1783" s="2">
        <f t="shared" si="719"/>
        <v>2.2316185106882783E-2</v>
      </c>
      <c r="BF1783" s="2">
        <f t="shared" si="720"/>
        <v>0</v>
      </c>
      <c r="BG1783" s="2">
        <f t="shared" si="721"/>
        <v>0</v>
      </c>
      <c r="BH1783" s="2">
        <f t="shared" si="722"/>
        <v>0</v>
      </c>
      <c r="BJ1783" t="s">
        <v>1347</v>
      </c>
      <c r="BK1783" t="s">
        <v>290</v>
      </c>
      <c r="BL1783">
        <v>3</v>
      </c>
      <c r="BN1783" s="112">
        <v>31</v>
      </c>
      <c r="BO1783" s="114">
        <v>121</v>
      </c>
      <c r="BP1783" s="118">
        <f t="shared" si="724"/>
        <v>31121</v>
      </c>
      <c r="BQ1783" s="118">
        <f t="shared" si="723"/>
        <v>31121</v>
      </c>
      <c r="BR1783" s="5" t="s">
        <v>3151</v>
      </c>
    </row>
    <row r="1784" spans="1:70" ht="15" hidden="1" customHeight="1" outlineLevel="1">
      <c r="A1784" t="s">
        <v>2643</v>
      </c>
      <c r="B1784" t="s">
        <v>290</v>
      </c>
      <c r="C1784" s="1">
        <f t="shared" si="714"/>
        <v>2557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29">
        <f t="shared" si="712"/>
        <v>1727</v>
      </c>
      <c r="H1784" s="134">
        <f t="shared" si="713"/>
        <v>0.67540086038326164</v>
      </c>
      <c r="I1784" s="2"/>
      <c r="J1784" s="2">
        <f t="shared" si="715"/>
        <v>0.15095815408682051</v>
      </c>
      <c r="K1784" s="2">
        <f t="shared" si="716"/>
        <v>0.82635901447008209</v>
      </c>
      <c r="L1784" s="2">
        <f t="shared" si="717"/>
        <v>0</v>
      </c>
      <c r="M1784" s="2">
        <f t="shared" si="718"/>
        <v>2.2682831443097351E-2</v>
      </c>
      <c r="N1784" s="63">
        <v>386</v>
      </c>
      <c r="O1784" s="63">
        <v>2113</v>
      </c>
      <c r="P1784" s="63">
        <v>0</v>
      </c>
      <c r="Q1784" s="63">
        <v>58</v>
      </c>
      <c r="R1784" s="63">
        <v>0</v>
      </c>
      <c r="S1784" s="63">
        <v>0</v>
      </c>
      <c r="T1784" s="63">
        <v>0</v>
      </c>
      <c r="U1784" s="63">
        <v>0</v>
      </c>
      <c r="V1784" s="63">
        <v>0</v>
      </c>
      <c r="W1784" s="63">
        <v>0</v>
      </c>
      <c r="X1784" s="63">
        <v>0</v>
      </c>
      <c r="Y1784" s="63">
        <v>0</v>
      </c>
      <c r="Z1784" s="63">
        <v>0</v>
      </c>
      <c r="AA1784" s="63">
        <v>0</v>
      </c>
      <c r="AB1784" s="63">
        <v>0</v>
      </c>
      <c r="AC1784" s="63">
        <v>0</v>
      </c>
      <c r="AD1784" s="63">
        <v>0</v>
      </c>
      <c r="AE1784" s="63">
        <v>0</v>
      </c>
      <c r="AF1784" s="63">
        <v>0</v>
      </c>
      <c r="AG1784" s="63">
        <v>0</v>
      </c>
      <c r="AH1784" s="63">
        <v>0</v>
      </c>
      <c r="AI1784" s="63">
        <v>0</v>
      </c>
      <c r="AJ1784" s="63">
        <v>0</v>
      </c>
      <c r="AK1784" s="63">
        <v>0</v>
      </c>
      <c r="AL1784" s="63">
        <v>0</v>
      </c>
      <c r="AM1784" s="63">
        <v>0</v>
      </c>
      <c r="AN1784" s="63">
        <v>0</v>
      </c>
      <c r="AO1784" s="63">
        <v>0</v>
      </c>
      <c r="AP1784" s="63">
        <v>0</v>
      </c>
      <c r="AQ1784" s="63">
        <v>0</v>
      </c>
      <c r="AR1784" s="63">
        <v>0</v>
      </c>
      <c r="AS1784" s="63">
        <v>0</v>
      </c>
      <c r="AT1784" s="63">
        <v>0</v>
      </c>
      <c r="AU1784" s="63">
        <v>0</v>
      </c>
      <c r="AV1784" s="63">
        <v>0</v>
      </c>
      <c r="AW1784" s="63">
        <v>0</v>
      </c>
      <c r="AX1784" s="63">
        <v>0</v>
      </c>
      <c r="AY1784" s="63">
        <v>0</v>
      </c>
      <c r="BA1784" s="5">
        <f>IF(Q1784&gt;0,RANK(Q1784,(N1784:P1784,Q1784:AE1784)),0)</f>
        <v>3</v>
      </c>
      <c r="BB1784" s="5">
        <f>IF(R1784&gt;0,RANK(R1784,(N1784:P1784,Q1784:AE1784)),0)</f>
        <v>0</v>
      </c>
      <c r="BC1784" s="5">
        <f>IF(T1784&gt;0,RANK(T1784,(N1784:P1784,Q1784:AE1784)),0)</f>
        <v>0</v>
      </c>
      <c r="BD1784" s="5">
        <f>IF(S1784&gt;0,RANK(S1784,(N1784:P1784,Q1784:AE1784)),0)</f>
        <v>0</v>
      </c>
      <c r="BE1784" s="2">
        <f t="shared" si="719"/>
        <v>2.2682831443097379E-2</v>
      </c>
      <c r="BF1784" s="2">
        <f t="shared" si="720"/>
        <v>0</v>
      </c>
      <c r="BG1784" s="2">
        <f t="shared" si="721"/>
        <v>0</v>
      </c>
      <c r="BH1784" s="2">
        <f t="shared" si="722"/>
        <v>0</v>
      </c>
      <c r="BJ1784" t="s">
        <v>2643</v>
      </c>
      <c r="BK1784" t="s">
        <v>290</v>
      </c>
      <c r="BL1784">
        <v>3</v>
      </c>
      <c r="BN1784" s="112">
        <v>31</v>
      </c>
      <c r="BO1784" s="114">
        <v>123</v>
      </c>
      <c r="BP1784" s="118">
        <f t="shared" si="724"/>
        <v>31123</v>
      </c>
      <c r="BQ1784" s="118">
        <f t="shared" si="723"/>
        <v>31123</v>
      </c>
      <c r="BR1784" s="5" t="s">
        <v>3151</v>
      </c>
    </row>
    <row r="1785" spans="1:70" ht="15" hidden="1" customHeight="1" outlineLevel="1">
      <c r="A1785" t="s">
        <v>931</v>
      </c>
      <c r="B1785" t="s">
        <v>290</v>
      </c>
      <c r="C1785" s="1">
        <f t="shared" si="714"/>
        <v>1828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29">
        <f t="shared" si="712"/>
        <v>1078</v>
      </c>
      <c r="H1785" s="134">
        <f t="shared" si="713"/>
        <v>0.5897155361050328</v>
      </c>
      <c r="I1785" s="2"/>
      <c r="J1785" s="2">
        <f t="shared" si="715"/>
        <v>0.19638949671772429</v>
      </c>
      <c r="K1785" s="2">
        <f t="shared" si="716"/>
        <v>0.78610503282275712</v>
      </c>
      <c r="L1785" s="2">
        <f t="shared" si="717"/>
        <v>0</v>
      </c>
      <c r="M1785" s="2">
        <f t="shared" si="718"/>
        <v>1.7505470459518557E-2</v>
      </c>
      <c r="N1785" s="63">
        <v>359</v>
      </c>
      <c r="O1785" s="63">
        <v>1437</v>
      </c>
      <c r="P1785" s="63">
        <v>0</v>
      </c>
      <c r="Q1785" s="63">
        <v>32</v>
      </c>
      <c r="R1785" s="63">
        <v>0</v>
      </c>
      <c r="S1785" s="63">
        <v>0</v>
      </c>
      <c r="T1785" s="63">
        <v>0</v>
      </c>
      <c r="U1785" s="63">
        <v>0</v>
      </c>
      <c r="V1785" s="63">
        <v>0</v>
      </c>
      <c r="W1785" s="63">
        <v>0</v>
      </c>
      <c r="X1785" s="63">
        <v>0</v>
      </c>
      <c r="Y1785" s="63">
        <v>0</v>
      </c>
      <c r="Z1785" s="63">
        <v>0</v>
      </c>
      <c r="AA1785" s="63">
        <v>0</v>
      </c>
      <c r="AB1785" s="63">
        <v>0</v>
      </c>
      <c r="AC1785" s="63">
        <v>0</v>
      </c>
      <c r="AD1785" s="63">
        <v>0</v>
      </c>
      <c r="AE1785" s="63">
        <v>0</v>
      </c>
      <c r="AF1785" s="63">
        <v>0</v>
      </c>
      <c r="AG1785" s="63">
        <v>0</v>
      </c>
      <c r="AH1785" s="63">
        <v>0</v>
      </c>
      <c r="AI1785" s="63">
        <v>0</v>
      </c>
      <c r="AJ1785" s="63">
        <v>0</v>
      </c>
      <c r="AK1785" s="63">
        <v>0</v>
      </c>
      <c r="AL1785" s="63">
        <v>0</v>
      </c>
      <c r="AM1785" s="63">
        <v>0</v>
      </c>
      <c r="AN1785" s="63">
        <v>0</v>
      </c>
      <c r="AO1785" s="63">
        <v>0</v>
      </c>
      <c r="AP1785" s="63">
        <v>0</v>
      </c>
      <c r="AQ1785" s="63">
        <v>0</v>
      </c>
      <c r="AR1785" s="63">
        <v>0</v>
      </c>
      <c r="AS1785" s="63">
        <v>0</v>
      </c>
      <c r="AT1785" s="63">
        <v>0</v>
      </c>
      <c r="AU1785" s="63">
        <v>0</v>
      </c>
      <c r="AV1785" s="63">
        <v>0</v>
      </c>
      <c r="AW1785" s="63">
        <v>0</v>
      </c>
      <c r="AX1785" s="63">
        <v>0</v>
      </c>
      <c r="AY1785" s="63">
        <v>0</v>
      </c>
      <c r="BA1785" s="5">
        <f>IF(Q1785&gt;0,RANK(Q1785,(N1785:P1785,Q1785:AE1785)),0)</f>
        <v>3</v>
      </c>
      <c r="BB1785" s="5">
        <f>IF(R1785&gt;0,RANK(R1785,(N1785:P1785,Q1785:AE1785)),0)</f>
        <v>0</v>
      </c>
      <c r="BC1785" s="5">
        <f>IF(T1785&gt;0,RANK(T1785,(N1785:P1785,Q1785:AE1785)),0)</f>
        <v>0</v>
      </c>
      <c r="BD1785" s="5">
        <f>IF(S1785&gt;0,RANK(S1785,(N1785:P1785,Q1785:AE1785)),0)</f>
        <v>0</v>
      </c>
      <c r="BE1785" s="2">
        <f t="shared" si="719"/>
        <v>1.7505470459518599E-2</v>
      </c>
      <c r="BF1785" s="2">
        <f t="shared" si="720"/>
        <v>0</v>
      </c>
      <c r="BG1785" s="2">
        <f t="shared" si="721"/>
        <v>0</v>
      </c>
      <c r="BH1785" s="2">
        <f t="shared" si="722"/>
        <v>0</v>
      </c>
      <c r="BJ1785" t="s">
        <v>931</v>
      </c>
      <c r="BK1785" t="s">
        <v>290</v>
      </c>
      <c r="BL1785">
        <v>3</v>
      </c>
      <c r="BN1785" s="112">
        <v>31</v>
      </c>
      <c r="BO1785" s="114">
        <v>125</v>
      </c>
      <c r="BP1785" s="118">
        <f t="shared" si="724"/>
        <v>31125</v>
      </c>
      <c r="BQ1785" s="118">
        <f t="shared" si="723"/>
        <v>31125</v>
      </c>
      <c r="BR1785" s="5" t="s">
        <v>3151</v>
      </c>
    </row>
    <row r="1786" spans="1:70" ht="15" hidden="1" customHeight="1" outlineLevel="1">
      <c r="A1786" t="s">
        <v>414</v>
      </c>
      <c r="B1786" t="s">
        <v>290</v>
      </c>
      <c r="C1786" s="1">
        <f t="shared" si="714"/>
        <v>3423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29">
        <f t="shared" si="712"/>
        <v>1507</v>
      </c>
      <c r="H1786" s="134">
        <f t="shared" si="713"/>
        <v>0.44025708442886358</v>
      </c>
      <c r="I1786" s="2"/>
      <c r="J1786" s="2">
        <f t="shared" si="715"/>
        <v>0.26906222611744085</v>
      </c>
      <c r="K1786" s="2">
        <f t="shared" si="716"/>
        <v>0.70931931054630437</v>
      </c>
      <c r="L1786" s="2">
        <f t="shared" si="717"/>
        <v>0</v>
      </c>
      <c r="M1786" s="2">
        <f t="shared" si="718"/>
        <v>2.1618463336254723E-2</v>
      </c>
      <c r="N1786" s="63">
        <v>921</v>
      </c>
      <c r="O1786" s="63">
        <v>2428</v>
      </c>
      <c r="P1786" s="63">
        <v>0</v>
      </c>
      <c r="Q1786" s="63">
        <v>74</v>
      </c>
      <c r="R1786" s="63">
        <v>0</v>
      </c>
      <c r="S1786" s="63">
        <v>0</v>
      </c>
      <c r="T1786" s="63">
        <v>0</v>
      </c>
      <c r="U1786" s="63">
        <v>0</v>
      </c>
      <c r="V1786" s="63">
        <v>0</v>
      </c>
      <c r="W1786" s="63">
        <v>0</v>
      </c>
      <c r="X1786" s="63">
        <v>0</v>
      </c>
      <c r="Y1786" s="63">
        <v>0</v>
      </c>
      <c r="Z1786" s="63">
        <v>0</v>
      </c>
      <c r="AA1786" s="63">
        <v>0</v>
      </c>
      <c r="AB1786" s="63">
        <v>0</v>
      </c>
      <c r="AC1786" s="63">
        <v>0</v>
      </c>
      <c r="AD1786" s="63">
        <v>0</v>
      </c>
      <c r="AE1786" s="63">
        <v>0</v>
      </c>
      <c r="AF1786" s="63">
        <v>0</v>
      </c>
      <c r="AG1786" s="63">
        <v>0</v>
      </c>
      <c r="AH1786" s="63">
        <v>0</v>
      </c>
      <c r="AI1786" s="63">
        <v>0</v>
      </c>
      <c r="AJ1786" s="63">
        <v>0</v>
      </c>
      <c r="AK1786" s="63">
        <v>0</v>
      </c>
      <c r="AL1786" s="63">
        <v>0</v>
      </c>
      <c r="AM1786" s="63">
        <v>0</v>
      </c>
      <c r="AN1786" s="63">
        <v>0</v>
      </c>
      <c r="AO1786" s="63">
        <v>0</v>
      </c>
      <c r="AP1786" s="63">
        <v>0</v>
      </c>
      <c r="AQ1786" s="63">
        <v>0</v>
      </c>
      <c r="AR1786" s="63">
        <v>0</v>
      </c>
      <c r="AS1786" s="63">
        <v>0</v>
      </c>
      <c r="AT1786" s="63">
        <v>0</v>
      </c>
      <c r="AU1786" s="63">
        <v>0</v>
      </c>
      <c r="AV1786" s="63">
        <v>0</v>
      </c>
      <c r="AW1786" s="63">
        <v>0</v>
      </c>
      <c r="AX1786" s="63">
        <v>0</v>
      </c>
      <c r="AY1786" s="63">
        <v>0</v>
      </c>
      <c r="BA1786" s="5">
        <f>IF(Q1786&gt;0,RANK(Q1786,(N1786:P1786,Q1786:AE1786)),0)</f>
        <v>3</v>
      </c>
      <c r="BB1786" s="5">
        <f>IF(R1786&gt;0,RANK(R1786,(N1786:P1786,Q1786:AE1786)),0)</f>
        <v>0</v>
      </c>
      <c r="BC1786" s="5">
        <f>IF(T1786&gt;0,RANK(T1786,(N1786:P1786,Q1786:AE1786)),0)</f>
        <v>0</v>
      </c>
      <c r="BD1786" s="5">
        <f>IF(S1786&gt;0,RANK(S1786,(N1786:P1786,Q1786:AE1786)),0)</f>
        <v>0</v>
      </c>
      <c r="BE1786" s="2">
        <f t="shared" si="719"/>
        <v>2.1618463336254747E-2</v>
      </c>
      <c r="BF1786" s="2">
        <f t="shared" si="720"/>
        <v>0</v>
      </c>
      <c r="BG1786" s="2">
        <f t="shared" si="721"/>
        <v>0</v>
      </c>
      <c r="BH1786" s="2">
        <f t="shared" si="722"/>
        <v>0</v>
      </c>
      <c r="BJ1786" t="s">
        <v>414</v>
      </c>
      <c r="BK1786" t="s">
        <v>290</v>
      </c>
      <c r="BL1786">
        <v>3</v>
      </c>
      <c r="BN1786" s="112">
        <v>31</v>
      </c>
      <c r="BO1786" s="114">
        <v>127</v>
      </c>
      <c r="BP1786" s="118">
        <f t="shared" si="724"/>
        <v>31127</v>
      </c>
      <c r="BQ1786" s="118">
        <f t="shared" si="723"/>
        <v>31127</v>
      </c>
      <c r="BR1786" s="5" t="s">
        <v>3151</v>
      </c>
    </row>
    <row r="1787" spans="1:70" ht="15" hidden="1" customHeight="1" outlineLevel="1">
      <c r="A1787" t="s">
        <v>1259</v>
      </c>
      <c r="B1787" t="s">
        <v>290</v>
      </c>
      <c r="C1787" s="1">
        <f t="shared" ref="C1787:C1816" si="725">SUM(N1787:AY1787)</f>
        <v>2303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29">
        <f t="shared" si="712"/>
        <v>1448</v>
      </c>
      <c r="H1787" s="134">
        <f t="shared" si="713"/>
        <v>0.62874511506730357</v>
      </c>
      <c r="I1787" s="2"/>
      <c r="J1787" s="2">
        <f t="shared" ref="J1787:J1816" si="726">IF($C1787=0,"-",N1787/$C1787)</f>
        <v>0.17759444203213201</v>
      </c>
      <c r="K1787" s="2">
        <f t="shared" ref="K1787:K1816" si="727">IF($C1787=0,"-",O1787/$C1787)</f>
        <v>0.8063395570994355</v>
      </c>
      <c r="L1787" s="2">
        <f t="shared" ref="L1787:L1816" si="728">IF($C1787=0,"-",P1787/$C1787)</f>
        <v>0</v>
      </c>
      <c r="M1787" s="2">
        <f t="shared" ref="M1787:M1816" si="729">IF(C1787=0,"-",(1-J1787-K1787-L1787))</f>
        <v>1.6066000868432462E-2</v>
      </c>
      <c r="N1787" s="63">
        <v>409</v>
      </c>
      <c r="O1787" s="63">
        <v>1857</v>
      </c>
      <c r="P1787" s="63">
        <v>0</v>
      </c>
      <c r="Q1787" s="63">
        <v>37</v>
      </c>
      <c r="R1787" s="63">
        <v>0</v>
      </c>
      <c r="S1787" s="63">
        <v>0</v>
      </c>
      <c r="T1787" s="63">
        <v>0</v>
      </c>
      <c r="U1787" s="63">
        <v>0</v>
      </c>
      <c r="V1787" s="63">
        <v>0</v>
      </c>
      <c r="W1787" s="63">
        <v>0</v>
      </c>
      <c r="X1787" s="63">
        <v>0</v>
      </c>
      <c r="Y1787" s="63">
        <v>0</v>
      </c>
      <c r="Z1787" s="63">
        <v>0</v>
      </c>
      <c r="AA1787" s="63">
        <v>0</v>
      </c>
      <c r="AB1787" s="63">
        <v>0</v>
      </c>
      <c r="AC1787" s="63">
        <v>0</v>
      </c>
      <c r="AD1787" s="63">
        <v>0</v>
      </c>
      <c r="AE1787" s="63">
        <v>0</v>
      </c>
      <c r="AF1787" s="63">
        <v>0</v>
      </c>
      <c r="AG1787" s="63">
        <v>0</v>
      </c>
      <c r="AH1787" s="63">
        <v>0</v>
      </c>
      <c r="AI1787" s="63">
        <v>0</v>
      </c>
      <c r="AJ1787" s="63">
        <v>0</v>
      </c>
      <c r="AK1787" s="63">
        <v>0</v>
      </c>
      <c r="AL1787" s="63">
        <v>0</v>
      </c>
      <c r="AM1787" s="63">
        <v>0</v>
      </c>
      <c r="AN1787" s="63">
        <v>0</v>
      </c>
      <c r="AO1787" s="63">
        <v>0</v>
      </c>
      <c r="AP1787" s="63">
        <v>0</v>
      </c>
      <c r="AQ1787" s="63">
        <v>0</v>
      </c>
      <c r="AR1787" s="63">
        <v>0</v>
      </c>
      <c r="AS1787" s="63">
        <v>0</v>
      </c>
      <c r="AT1787" s="63">
        <v>0</v>
      </c>
      <c r="AU1787" s="63">
        <v>0</v>
      </c>
      <c r="AV1787" s="63">
        <v>0</v>
      </c>
      <c r="AW1787" s="63">
        <v>0</v>
      </c>
      <c r="AX1787" s="63">
        <v>0</v>
      </c>
      <c r="AY1787" s="63">
        <v>0</v>
      </c>
      <c r="BA1787" s="5">
        <f>IF(Q1787&gt;0,RANK(Q1787,(N1787:P1787,Q1787:AE1787)),0)</f>
        <v>3</v>
      </c>
      <c r="BB1787" s="5">
        <f>IF(R1787&gt;0,RANK(R1787,(N1787:P1787,Q1787:AE1787)),0)</f>
        <v>0</v>
      </c>
      <c r="BC1787" s="5">
        <f>IF(T1787&gt;0,RANK(T1787,(N1787:P1787,Q1787:AE1787)),0)</f>
        <v>0</v>
      </c>
      <c r="BD1787" s="5">
        <f>IF(S1787&gt;0,RANK(S1787,(N1787:P1787,Q1787:AE1787)),0)</f>
        <v>0</v>
      </c>
      <c r="BE1787" s="2">
        <f t="shared" ref="BE1787:BE1816" si="730">IF($C1787=0,"-",Q1787/$C1787)</f>
        <v>1.6066000868432479E-2</v>
      </c>
      <c r="BF1787" s="2">
        <f t="shared" ref="BF1787:BF1816" si="731">IF($C1787=0,"-",R1787/$C1787)</f>
        <v>0</v>
      </c>
      <c r="BG1787" s="2">
        <f t="shared" ref="BG1787:BG1816" si="732">IF($C1787=0,"-",T1787/$C1787)</f>
        <v>0</v>
      </c>
      <c r="BH1787" s="2">
        <f t="shared" ref="BH1787:BH1816" si="733">IF($C1787=0,"-",S1787/$C1787)</f>
        <v>0</v>
      </c>
      <c r="BJ1787" t="s">
        <v>1259</v>
      </c>
      <c r="BK1787" t="s">
        <v>290</v>
      </c>
      <c r="BL1787">
        <v>3</v>
      </c>
      <c r="BN1787" s="112">
        <v>31</v>
      </c>
      <c r="BO1787" s="114">
        <v>129</v>
      </c>
      <c r="BP1787" s="118">
        <f t="shared" si="724"/>
        <v>31129</v>
      </c>
      <c r="BQ1787" s="118">
        <f t="shared" si="723"/>
        <v>31129</v>
      </c>
      <c r="BR1787" s="5" t="s">
        <v>3151</v>
      </c>
    </row>
    <row r="1788" spans="1:70" ht="15" hidden="1" customHeight="1" outlineLevel="1">
      <c r="A1788" t="s">
        <v>1790</v>
      </c>
      <c r="B1788" t="s">
        <v>290</v>
      </c>
      <c r="C1788" s="1">
        <f t="shared" si="725"/>
        <v>8315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29">
        <f t="shared" si="712"/>
        <v>3159</v>
      </c>
      <c r="H1788" s="134">
        <f t="shared" si="713"/>
        <v>0.3799158147925436</v>
      </c>
      <c r="I1788" s="2"/>
      <c r="J1788" s="2">
        <f t="shared" si="726"/>
        <v>0.2994588093806374</v>
      </c>
      <c r="K1788" s="2">
        <f t="shared" si="727"/>
        <v>0.67937462417318095</v>
      </c>
      <c r="L1788" s="2">
        <f t="shared" si="728"/>
        <v>0</v>
      </c>
      <c r="M1788" s="2">
        <f t="shared" si="729"/>
        <v>2.1166566446181645E-2</v>
      </c>
      <c r="N1788" s="63">
        <v>2490</v>
      </c>
      <c r="O1788" s="63">
        <v>5649</v>
      </c>
      <c r="P1788" s="63">
        <v>0</v>
      </c>
      <c r="Q1788" s="63">
        <v>176</v>
      </c>
      <c r="R1788" s="63">
        <v>0</v>
      </c>
      <c r="S1788" s="63">
        <v>0</v>
      </c>
      <c r="T1788" s="63">
        <v>0</v>
      </c>
      <c r="U1788" s="63">
        <v>0</v>
      </c>
      <c r="V1788" s="63">
        <v>0</v>
      </c>
      <c r="W1788" s="63">
        <v>0</v>
      </c>
      <c r="X1788" s="63">
        <v>0</v>
      </c>
      <c r="Y1788" s="63">
        <v>0</v>
      </c>
      <c r="Z1788" s="63">
        <v>0</v>
      </c>
      <c r="AA1788" s="63">
        <v>0</v>
      </c>
      <c r="AB1788" s="63">
        <v>0</v>
      </c>
      <c r="AC1788" s="63">
        <v>0</v>
      </c>
      <c r="AD1788" s="63">
        <v>0</v>
      </c>
      <c r="AE1788" s="63">
        <v>0</v>
      </c>
      <c r="AF1788" s="63">
        <v>0</v>
      </c>
      <c r="AG1788" s="63">
        <v>0</v>
      </c>
      <c r="AH1788" s="63">
        <v>0</v>
      </c>
      <c r="AI1788" s="63">
        <v>0</v>
      </c>
      <c r="AJ1788" s="63">
        <v>0</v>
      </c>
      <c r="AK1788" s="63">
        <v>0</v>
      </c>
      <c r="AL1788" s="63">
        <v>0</v>
      </c>
      <c r="AM1788" s="63">
        <v>0</v>
      </c>
      <c r="AN1788" s="63">
        <v>0</v>
      </c>
      <c r="AO1788" s="63">
        <v>0</v>
      </c>
      <c r="AP1788" s="63">
        <v>0</v>
      </c>
      <c r="AQ1788" s="63">
        <v>0</v>
      </c>
      <c r="AR1788" s="63">
        <v>0</v>
      </c>
      <c r="AS1788" s="63">
        <v>0</v>
      </c>
      <c r="AT1788" s="63">
        <v>0</v>
      </c>
      <c r="AU1788" s="63">
        <v>0</v>
      </c>
      <c r="AV1788" s="63">
        <v>0</v>
      </c>
      <c r="AW1788" s="63">
        <v>0</v>
      </c>
      <c r="AX1788" s="63">
        <v>0</v>
      </c>
      <c r="AY1788" s="63">
        <v>0</v>
      </c>
      <c r="BA1788" s="5">
        <f>IF(Q1788&gt;0,RANK(Q1788,(N1788:P1788,Q1788:AE1788)),0)</f>
        <v>3</v>
      </c>
      <c r="BB1788" s="5">
        <f>IF(R1788&gt;0,RANK(R1788,(N1788:P1788,Q1788:AE1788)),0)</f>
        <v>0</v>
      </c>
      <c r="BC1788" s="5">
        <f>IF(T1788&gt;0,RANK(T1788,(N1788:P1788,Q1788:AE1788)),0)</f>
        <v>0</v>
      </c>
      <c r="BD1788" s="5">
        <f>IF(S1788&gt;0,RANK(S1788,(N1788:P1788,Q1788:AE1788)),0)</f>
        <v>0</v>
      </c>
      <c r="BE1788" s="2">
        <f t="shared" si="730"/>
        <v>2.11665664461816E-2</v>
      </c>
      <c r="BF1788" s="2">
        <f t="shared" si="731"/>
        <v>0</v>
      </c>
      <c r="BG1788" s="2">
        <f t="shared" si="732"/>
        <v>0</v>
      </c>
      <c r="BH1788" s="2">
        <f t="shared" si="733"/>
        <v>0</v>
      </c>
      <c r="BJ1788" t="s">
        <v>1790</v>
      </c>
      <c r="BK1788" t="s">
        <v>290</v>
      </c>
      <c r="BL1788">
        <v>1</v>
      </c>
      <c r="BN1788" s="112">
        <v>31</v>
      </c>
      <c r="BO1788" s="114">
        <v>131</v>
      </c>
      <c r="BP1788" s="118">
        <f t="shared" si="724"/>
        <v>31131</v>
      </c>
      <c r="BQ1788" s="118">
        <f t="shared" si="723"/>
        <v>31131</v>
      </c>
      <c r="BR1788" s="5" t="s">
        <v>3151</v>
      </c>
    </row>
    <row r="1789" spans="1:70" ht="15" hidden="1" customHeight="1" outlineLevel="1">
      <c r="A1789" t="s">
        <v>20</v>
      </c>
      <c r="B1789" t="s">
        <v>290</v>
      </c>
      <c r="C1789" s="1">
        <f t="shared" si="725"/>
        <v>1429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29">
        <f t="shared" si="712"/>
        <v>749</v>
      </c>
      <c r="H1789" s="134">
        <f t="shared" si="713"/>
        <v>0.52414275717284819</v>
      </c>
      <c r="I1789" s="2"/>
      <c r="J1789" s="2">
        <f t="shared" si="726"/>
        <v>0.22533240027991602</v>
      </c>
      <c r="K1789" s="2">
        <f t="shared" si="727"/>
        <v>0.74947515745276416</v>
      </c>
      <c r="L1789" s="2">
        <f t="shared" si="728"/>
        <v>0</v>
      </c>
      <c r="M1789" s="2">
        <f t="shared" si="729"/>
        <v>2.519244226731987E-2</v>
      </c>
      <c r="N1789" s="63">
        <v>322</v>
      </c>
      <c r="O1789" s="63">
        <v>1071</v>
      </c>
      <c r="P1789" s="63">
        <v>0</v>
      </c>
      <c r="Q1789" s="63">
        <v>36</v>
      </c>
      <c r="R1789" s="63">
        <v>0</v>
      </c>
      <c r="S1789" s="63">
        <v>0</v>
      </c>
      <c r="T1789" s="63">
        <v>0</v>
      </c>
      <c r="U1789" s="63">
        <v>0</v>
      </c>
      <c r="V1789" s="63">
        <v>0</v>
      </c>
      <c r="W1789" s="63">
        <v>0</v>
      </c>
      <c r="X1789" s="63">
        <v>0</v>
      </c>
      <c r="Y1789" s="63">
        <v>0</v>
      </c>
      <c r="Z1789" s="63">
        <v>0</v>
      </c>
      <c r="AA1789" s="63">
        <v>0</v>
      </c>
      <c r="AB1789" s="63">
        <v>0</v>
      </c>
      <c r="AC1789" s="63">
        <v>0</v>
      </c>
      <c r="AD1789" s="63">
        <v>0</v>
      </c>
      <c r="AE1789" s="63">
        <v>0</v>
      </c>
      <c r="AF1789" s="63">
        <v>0</v>
      </c>
      <c r="AG1789" s="63">
        <v>0</v>
      </c>
      <c r="AH1789" s="63">
        <v>0</v>
      </c>
      <c r="AI1789" s="63">
        <v>0</v>
      </c>
      <c r="AJ1789" s="63">
        <v>0</v>
      </c>
      <c r="AK1789" s="63">
        <v>0</v>
      </c>
      <c r="AL1789" s="63">
        <v>0</v>
      </c>
      <c r="AM1789" s="63">
        <v>0</v>
      </c>
      <c r="AN1789" s="63">
        <v>0</v>
      </c>
      <c r="AO1789" s="63">
        <v>0</v>
      </c>
      <c r="AP1789" s="63">
        <v>0</v>
      </c>
      <c r="AQ1789" s="63">
        <v>0</v>
      </c>
      <c r="AR1789" s="63">
        <v>0</v>
      </c>
      <c r="AS1789" s="63">
        <v>0</v>
      </c>
      <c r="AT1789" s="63">
        <v>0</v>
      </c>
      <c r="AU1789" s="63">
        <v>0</v>
      </c>
      <c r="AV1789" s="63">
        <v>0</v>
      </c>
      <c r="AW1789" s="63">
        <v>0</v>
      </c>
      <c r="AX1789" s="63">
        <v>0</v>
      </c>
      <c r="AY1789" s="63">
        <v>0</v>
      </c>
      <c r="BA1789" s="5">
        <f>IF(Q1789&gt;0,RANK(Q1789,(N1789:P1789,Q1789:AE1789)),0)</f>
        <v>3</v>
      </c>
      <c r="BB1789" s="5">
        <f>IF(R1789&gt;0,RANK(R1789,(N1789:P1789,Q1789:AE1789)),0)</f>
        <v>0</v>
      </c>
      <c r="BC1789" s="5">
        <f>IF(T1789&gt;0,RANK(T1789,(N1789:P1789,Q1789:AE1789)),0)</f>
        <v>0</v>
      </c>
      <c r="BD1789" s="5">
        <f>IF(S1789&gt;0,RANK(S1789,(N1789:P1789,Q1789:AE1789)),0)</f>
        <v>0</v>
      </c>
      <c r="BE1789" s="2">
        <f t="shared" si="730"/>
        <v>2.5192442267319804E-2</v>
      </c>
      <c r="BF1789" s="2">
        <f t="shared" si="731"/>
        <v>0</v>
      </c>
      <c r="BG1789" s="2">
        <f t="shared" si="732"/>
        <v>0</v>
      </c>
      <c r="BH1789" s="2">
        <f t="shared" si="733"/>
        <v>0</v>
      </c>
      <c r="BJ1789" t="s">
        <v>20</v>
      </c>
      <c r="BK1789" t="s">
        <v>290</v>
      </c>
      <c r="BL1789">
        <v>3</v>
      </c>
      <c r="BN1789" s="112">
        <v>31</v>
      </c>
      <c r="BO1789" s="114">
        <v>133</v>
      </c>
      <c r="BP1789" s="118">
        <f t="shared" si="724"/>
        <v>31133</v>
      </c>
      <c r="BQ1789" s="118">
        <f t="shared" si="723"/>
        <v>31133</v>
      </c>
      <c r="BR1789" s="5" t="s">
        <v>3151</v>
      </c>
    </row>
    <row r="1790" spans="1:70" ht="15" hidden="1" customHeight="1" outlineLevel="1">
      <c r="A1790" t="s">
        <v>51</v>
      </c>
      <c r="B1790" t="s">
        <v>290</v>
      </c>
      <c r="C1790" s="1">
        <f t="shared" si="725"/>
        <v>1544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29">
        <f t="shared" si="712"/>
        <v>1122</v>
      </c>
      <c r="H1790" s="134">
        <f t="shared" si="713"/>
        <v>0.72668393782383423</v>
      </c>
      <c r="I1790" s="2"/>
      <c r="J1790" s="2">
        <f t="shared" si="726"/>
        <v>0.12888601036269431</v>
      </c>
      <c r="K1790" s="2">
        <f t="shared" si="727"/>
        <v>0.85556994818652854</v>
      </c>
      <c r="L1790" s="2">
        <f t="shared" si="728"/>
        <v>0</v>
      </c>
      <c r="M1790" s="2">
        <f t="shared" si="729"/>
        <v>1.5544041450777146E-2</v>
      </c>
      <c r="N1790" s="63">
        <v>199</v>
      </c>
      <c r="O1790" s="63">
        <v>1321</v>
      </c>
      <c r="P1790" s="63">
        <v>0</v>
      </c>
      <c r="Q1790" s="63">
        <v>24</v>
      </c>
      <c r="R1790" s="63">
        <v>0</v>
      </c>
      <c r="S1790" s="63">
        <v>0</v>
      </c>
      <c r="T1790" s="63">
        <v>0</v>
      </c>
      <c r="U1790" s="63">
        <v>0</v>
      </c>
      <c r="V1790" s="63">
        <v>0</v>
      </c>
      <c r="W1790" s="63">
        <v>0</v>
      </c>
      <c r="X1790" s="63">
        <v>0</v>
      </c>
      <c r="Y1790" s="63">
        <v>0</v>
      </c>
      <c r="Z1790" s="63">
        <v>0</v>
      </c>
      <c r="AA1790" s="63">
        <v>0</v>
      </c>
      <c r="AB1790" s="63">
        <v>0</v>
      </c>
      <c r="AC1790" s="63">
        <v>0</v>
      </c>
      <c r="AD1790" s="63">
        <v>0</v>
      </c>
      <c r="AE1790" s="63">
        <v>0</v>
      </c>
      <c r="AF1790" s="63">
        <v>0</v>
      </c>
      <c r="AG1790" s="63">
        <v>0</v>
      </c>
      <c r="AH1790" s="63">
        <v>0</v>
      </c>
      <c r="AI1790" s="63">
        <v>0</v>
      </c>
      <c r="AJ1790" s="63">
        <v>0</v>
      </c>
      <c r="AK1790" s="63">
        <v>0</v>
      </c>
      <c r="AL1790" s="63">
        <v>0</v>
      </c>
      <c r="AM1790" s="63">
        <v>0</v>
      </c>
      <c r="AN1790" s="63">
        <v>0</v>
      </c>
      <c r="AO1790" s="63">
        <v>0</v>
      </c>
      <c r="AP1790" s="63">
        <v>0</v>
      </c>
      <c r="AQ1790" s="63">
        <v>0</v>
      </c>
      <c r="AR1790" s="63">
        <v>0</v>
      </c>
      <c r="AS1790" s="63">
        <v>0</v>
      </c>
      <c r="AT1790" s="63">
        <v>0</v>
      </c>
      <c r="AU1790" s="63">
        <v>0</v>
      </c>
      <c r="AV1790" s="63">
        <v>0</v>
      </c>
      <c r="AW1790" s="63">
        <v>0</v>
      </c>
      <c r="AX1790" s="63">
        <v>0</v>
      </c>
      <c r="AY1790" s="63">
        <v>0</v>
      </c>
      <c r="BA1790" s="5">
        <f>IF(Q1790&gt;0,RANK(Q1790,(N1790:P1790,Q1790:AE1790)),0)</f>
        <v>3</v>
      </c>
      <c r="BB1790" s="5">
        <f>IF(R1790&gt;0,RANK(R1790,(N1790:P1790,Q1790:AE1790)),0)</f>
        <v>0</v>
      </c>
      <c r="BC1790" s="5">
        <f>IF(T1790&gt;0,RANK(T1790,(N1790:P1790,Q1790:AE1790)),0)</f>
        <v>0</v>
      </c>
      <c r="BD1790" s="5">
        <f>IF(S1790&gt;0,RANK(S1790,(N1790:P1790,Q1790:AE1790)),0)</f>
        <v>0</v>
      </c>
      <c r="BE1790" s="2">
        <f t="shared" si="730"/>
        <v>1.5544041450777202E-2</v>
      </c>
      <c r="BF1790" s="2">
        <f t="shared" si="731"/>
        <v>0</v>
      </c>
      <c r="BG1790" s="2">
        <f t="shared" si="732"/>
        <v>0</v>
      </c>
      <c r="BH1790" s="2">
        <f t="shared" si="733"/>
        <v>0</v>
      </c>
      <c r="BJ1790" t="s">
        <v>51</v>
      </c>
      <c r="BK1790" t="s">
        <v>290</v>
      </c>
      <c r="BL1790">
        <v>3</v>
      </c>
      <c r="BN1790" s="112">
        <v>31</v>
      </c>
      <c r="BO1790" s="114">
        <v>135</v>
      </c>
      <c r="BP1790" s="118">
        <f t="shared" si="724"/>
        <v>31135</v>
      </c>
      <c r="BQ1790" s="118">
        <f t="shared" si="723"/>
        <v>31135</v>
      </c>
      <c r="BR1790" s="5" t="s">
        <v>3151</v>
      </c>
    </row>
    <row r="1791" spans="1:70" ht="15" hidden="1" customHeight="1" outlineLevel="1">
      <c r="A1791" t="s">
        <v>2170</v>
      </c>
      <c r="B1791" t="s">
        <v>290</v>
      </c>
      <c r="C1791" s="1">
        <f t="shared" si="725"/>
        <v>5009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29">
        <f t="shared" si="712"/>
        <v>3405</v>
      </c>
      <c r="H1791" s="134">
        <f t="shared" si="713"/>
        <v>0.67977640247554405</v>
      </c>
      <c r="I1791" s="2"/>
      <c r="J1791" s="2">
        <f t="shared" si="726"/>
        <v>0.15012976642044321</v>
      </c>
      <c r="K1791" s="2">
        <f t="shared" si="727"/>
        <v>0.82990616889598723</v>
      </c>
      <c r="L1791" s="2">
        <f t="shared" si="728"/>
        <v>0</v>
      </c>
      <c r="M1791" s="2">
        <f t="shared" si="729"/>
        <v>1.9964064683569593E-2</v>
      </c>
      <c r="N1791" s="63">
        <v>752</v>
      </c>
      <c r="O1791" s="63">
        <v>4157</v>
      </c>
      <c r="P1791" s="63">
        <v>0</v>
      </c>
      <c r="Q1791" s="63">
        <v>100</v>
      </c>
      <c r="R1791" s="63">
        <v>0</v>
      </c>
      <c r="S1791" s="63">
        <v>0</v>
      </c>
      <c r="T1791" s="63">
        <v>0</v>
      </c>
      <c r="U1791" s="63">
        <v>0</v>
      </c>
      <c r="V1791" s="63">
        <v>0</v>
      </c>
      <c r="W1791" s="63">
        <v>0</v>
      </c>
      <c r="X1791" s="63">
        <v>0</v>
      </c>
      <c r="Y1791" s="63">
        <v>0</v>
      </c>
      <c r="Z1791" s="63">
        <v>0</v>
      </c>
      <c r="AA1791" s="63">
        <v>0</v>
      </c>
      <c r="AB1791" s="63">
        <v>0</v>
      </c>
      <c r="AC1791" s="63">
        <v>0</v>
      </c>
      <c r="AD1791" s="63">
        <v>0</v>
      </c>
      <c r="AE1791" s="63">
        <v>0</v>
      </c>
      <c r="AF1791" s="63">
        <v>0</v>
      </c>
      <c r="AG1791" s="63">
        <v>0</v>
      </c>
      <c r="AH1791" s="63">
        <v>0</v>
      </c>
      <c r="AI1791" s="63">
        <v>0</v>
      </c>
      <c r="AJ1791" s="63">
        <v>0</v>
      </c>
      <c r="AK1791" s="63">
        <v>0</v>
      </c>
      <c r="AL1791" s="63">
        <v>0</v>
      </c>
      <c r="AM1791" s="63">
        <v>0</v>
      </c>
      <c r="AN1791" s="63">
        <v>0</v>
      </c>
      <c r="AO1791" s="63">
        <v>0</v>
      </c>
      <c r="AP1791" s="63">
        <v>0</v>
      </c>
      <c r="AQ1791" s="63">
        <v>0</v>
      </c>
      <c r="AR1791" s="63">
        <v>0</v>
      </c>
      <c r="AS1791" s="63">
        <v>0</v>
      </c>
      <c r="AT1791" s="63">
        <v>0</v>
      </c>
      <c r="AU1791" s="63">
        <v>0</v>
      </c>
      <c r="AV1791" s="63">
        <v>0</v>
      </c>
      <c r="AW1791" s="63">
        <v>0</v>
      </c>
      <c r="AX1791" s="63">
        <v>0</v>
      </c>
      <c r="AY1791" s="63">
        <v>0</v>
      </c>
      <c r="BA1791" s="5">
        <f>IF(Q1791&gt;0,RANK(Q1791,(N1791:P1791,Q1791:AE1791)),0)</f>
        <v>3</v>
      </c>
      <c r="BB1791" s="5">
        <f>IF(R1791&gt;0,RANK(R1791,(N1791:P1791,Q1791:AE1791)),0)</f>
        <v>0</v>
      </c>
      <c r="BC1791" s="5">
        <f>IF(T1791&gt;0,RANK(T1791,(N1791:P1791,Q1791:AE1791)),0)</f>
        <v>0</v>
      </c>
      <c r="BD1791" s="5">
        <f>IF(S1791&gt;0,RANK(S1791,(N1791:P1791,Q1791:AE1791)),0)</f>
        <v>0</v>
      </c>
      <c r="BE1791" s="2">
        <f t="shared" si="730"/>
        <v>1.9964064683569576E-2</v>
      </c>
      <c r="BF1791" s="2">
        <f t="shared" si="731"/>
        <v>0</v>
      </c>
      <c r="BG1791" s="2">
        <f t="shared" si="732"/>
        <v>0</v>
      </c>
      <c r="BH1791" s="2">
        <f t="shared" si="733"/>
        <v>0</v>
      </c>
      <c r="BJ1791" t="s">
        <v>2170</v>
      </c>
      <c r="BK1791" t="s">
        <v>290</v>
      </c>
      <c r="BL1791">
        <v>3</v>
      </c>
      <c r="BN1791" s="112">
        <v>31</v>
      </c>
      <c r="BO1791" s="114">
        <v>137</v>
      </c>
      <c r="BP1791" s="118">
        <f t="shared" si="724"/>
        <v>31137</v>
      </c>
      <c r="BQ1791" s="118">
        <f t="shared" si="723"/>
        <v>31137</v>
      </c>
      <c r="BR1791" s="5" t="s">
        <v>3151</v>
      </c>
    </row>
    <row r="1792" spans="1:70" ht="15" hidden="1" customHeight="1" outlineLevel="1">
      <c r="A1792" t="s">
        <v>1761</v>
      </c>
      <c r="B1792" t="s">
        <v>290</v>
      </c>
      <c r="C1792" s="1">
        <f t="shared" si="725"/>
        <v>4006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29">
        <f t="shared" si="712"/>
        <v>2982</v>
      </c>
      <c r="H1792" s="134">
        <f t="shared" si="713"/>
        <v>0.74438342486270592</v>
      </c>
      <c r="I1792" s="2"/>
      <c r="J1792" s="2">
        <f t="shared" si="726"/>
        <v>0.11982026959560658</v>
      </c>
      <c r="K1792" s="2">
        <f t="shared" si="727"/>
        <v>0.86420369445831258</v>
      </c>
      <c r="L1792" s="2">
        <f t="shared" si="728"/>
        <v>0</v>
      </c>
      <c r="M1792" s="2">
        <f t="shared" si="729"/>
        <v>1.597603594608088E-2</v>
      </c>
      <c r="N1792" s="63">
        <v>480</v>
      </c>
      <c r="O1792" s="63">
        <v>3462</v>
      </c>
      <c r="P1792" s="63">
        <v>0</v>
      </c>
      <c r="Q1792" s="63">
        <v>64</v>
      </c>
      <c r="R1792" s="63">
        <v>0</v>
      </c>
      <c r="S1792" s="63">
        <v>0</v>
      </c>
      <c r="T1792" s="63">
        <v>0</v>
      </c>
      <c r="U1792" s="63">
        <v>0</v>
      </c>
      <c r="V1792" s="63">
        <v>0</v>
      </c>
      <c r="W1792" s="63">
        <v>0</v>
      </c>
      <c r="X1792" s="63">
        <v>0</v>
      </c>
      <c r="Y1792" s="63">
        <v>0</v>
      </c>
      <c r="Z1792" s="63">
        <v>0</v>
      </c>
      <c r="AA1792" s="63">
        <v>0</v>
      </c>
      <c r="AB1792" s="63">
        <v>0</v>
      </c>
      <c r="AC1792" s="63">
        <v>0</v>
      </c>
      <c r="AD1792" s="63">
        <v>0</v>
      </c>
      <c r="AE1792" s="63">
        <v>0</v>
      </c>
      <c r="AF1792" s="63">
        <v>0</v>
      </c>
      <c r="AG1792" s="63">
        <v>0</v>
      </c>
      <c r="AH1792" s="63">
        <v>0</v>
      </c>
      <c r="AI1792" s="63">
        <v>0</v>
      </c>
      <c r="AJ1792" s="63">
        <v>0</v>
      </c>
      <c r="AK1792" s="63">
        <v>0</v>
      </c>
      <c r="AL1792" s="63">
        <v>0</v>
      </c>
      <c r="AM1792" s="63">
        <v>0</v>
      </c>
      <c r="AN1792" s="63">
        <v>0</v>
      </c>
      <c r="AO1792" s="63">
        <v>0</v>
      </c>
      <c r="AP1792" s="63">
        <v>0</v>
      </c>
      <c r="AQ1792" s="63">
        <v>0</v>
      </c>
      <c r="AR1792" s="63">
        <v>0</v>
      </c>
      <c r="AS1792" s="63">
        <v>0</v>
      </c>
      <c r="AT1792" s="63">
        <v>0</v>
      </c>
      <c r="AU1792" s="63">
        <v>0</v>
      </c>
      <c r="AV1792" s="63">
        <v>0</v>
      </c>
      <c r="AW1792" s="63">
        <v>0</v>
      </c>
      <c r="AX1792" s="63">
        <v>0</v>
      </c>
      <c r="AY1792" s="63">
        <v>0</v>
      </c>
      <c r="BA1792" s="5">
        <f>IF(Q1792&gt;0,RANK(Q1792,(N1792:P1792,Q1792:AE1792)),0)</f>
        <v>3</v>
      </c>
      <c r="BB1792" s="5">
        <f>IF(R1792&gt;0,RANK(R1792,(N1792:P1792,Q1792:AE1792)),0)</f>
        <v>0</v>
      </c>
      <c r="BC1792" s="5">
        <f>IF(T1792&gt;0,RANK(T1792,(N1792:P1792,Q1792:AE1792)),0)</f>
        <v>0</v>
      </c>
      <c r="BD1792" s="5">
        <f>IF(S1792&gt;0,RANK(S1792,(N1792:P1792,Q1792:AE1792)),0)</f>
        <v>0</v>
      </c>
      <c r="BE1792" s="2">
        <f t="shared" si="730"/>
        <v>1.597603594608088E-2</v>
      </c>
      <c r="BF1792" s="2">
        <f t="shared" si="731"/>
        <v>0</v>
      </c>
      <c r="BG1792" s="2">
        <f t="shared" si="732"/>
        <v>0</v>
      </c>
      <c r="BH1792" s="2">
        <f t="shared" si="733"/>
        <v>0</v>
      </c>
      <c r="BJ1792" t="s">
        <v>1761</v>
      </c>
      <c r="BK1792" t="s">
        <v>290</v>
      </c>
      <c r="BL1792">
        <v>3</v>
      </c>
      <c r="BN1792" s="112">
        <v>31</v>
      </c>
      <c r="BO1792" s="114">
        <v>139</v>
      </c>
      <c r="BP1792" s="118">
        <f t="shared" si="724"/>
        <v>31139</v>
      </c>
      <c r="BQ1792" s="118">
        <f t="shared" si="723"/>
        <v>31139</v>
      </c>
      <c r="BR1792" s="5" t="s">
        <v>3151</v>
      </c>
    </row>
    <row r="1793" spans="1:70" ht="15" hidden="1" customHeight="1" outlineLevel="1">
      <c r="A1793" t="s">
        <v>1678</v>
      </c>
      <c r="B1793" t="s">
        <v>290</v>
      </c>
      <c r="C1793" s="1">
        <f t="shared" si="725"/>
        <v>15673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29">
        <f t="shared" si="712"/>
        <v>8926</v>
      </c>
      <c r="H1793" s="134">
        <f t="shared" si="713"/>
        <v>0.5695144516046704</v>
      </c>
      <c r="I1793" s="2"/>
      <c r="J1793" s="2">
        <f t="shared" si="726"/>
        <v>0.20800102086390609</v>
      </c>
      <c r="K1793" s="2">
        <f t="shared" si="727"/>
        <v>0.77751547246857655</v>
      </c>
      <c r="L1793" s="2">
        <f t="shared" si="728"/>
        <v>0</v>
      </c>
      <c r="M1793" s="2">
        <f t="shared" si="729"/>
        <v>1.448350666751741E-2</v>
      </c>
      <c r="N1793" s="63">
        <v>3260</v>
      </c>
      <c r="O1793" s="63">
        <v>12186</v>
      </c>
      <c r="P1793" s="63">
        <v>0</v>
      </c>
      <c r="Q1793" s="63">
        <v>227</v>
      </c>
      <c r="R1793" s="63">
        <v>0</v>
      </c>
      <c r="S1793" s="63">
        <v>0</v>
      </c>
      <c r="T1793" s="63">
        <v>0</v>
      </c>
      <c r="U1793" s="63">
        <v>0</v>
      </c>
      <c r="V1793" s="63">
        <v>0</v>
      </c>
      <c r="W1793" s="63">
        <v>0</v>
      </c>
      <c r="X1793" s="63">
        <v>0</v>
      </c>
      <c r="Y1793" s="63">
        <v>0</v>
      </c>
      <c r="Z1793" s="63">
        <v>0</v>
      </c>
      <c r="AA1793" s="63">
        <v>0</v>
      </c>
      <c r="AB1793" s="63">
        <v>0</v>
      </c>
      <c r="AC1793" s="63">
        <v>0</v>
      </c>
      <c r="AD1793" s="63">
        <v>0</v>
      </c>
      <c r="AE1793" s="63">
        <v>0</v>
      </c>
      <c r="AF1793" s="63">
        <v>0</v>
      </c>
      <c r="AG1793" s="63">
        <v>0</v>
      </c>
      <c r="AH1793" s="63">
        <v>0</v>
      </c>
      <c r="AI1793" s="63">
        <v>0</v>
      </c>
      <c r="AJ1793" s="63">
        <v>0</v>
      </c>
      <c r="AK1793" s="63">
        <v>0</v>
      </c>
      <c r="AL1793" s="63">
        <v>0</v>
      </c>
      <c r="AM1793" s="63">
        <v>0</v>
      </c>
      <c r="AN1793" s="63">
        <v>0</v>
      </c>
      <c r="AO1793" s="63">
        <v>0</v>
      </c>
      <c r="AP1793" s="63">
        <v>0</v>
      </c>
      <c r="AQ1793" s="63">
        <v>0</v>
      </c>
      <c r="AR1793" s="63">
        <v>0</v>
      </c>
      <c r="AS1793" s="63">
        <v>0</v>
      </c>
      <c r="AT1793" s="63">
        <v>0</v>
      </c>
      <c r="AU1793" s="63">
        <v>0</v>
      </c>
      <c r="AV1793" s="63">
        <v>0</v>
      </c>
      <c r="AW1793" s="63">
        <v>0</v>
      </c>
      <c r="AX1793" s="63">
        <v>0</v>
      </c>
      <c r="AY1793" s="63">
        <v>0</v>
      </c>
      <c r="BA1793" s="5">
        <f>IF(Q1793&gt;0,RANK(Q1793,(N1793:P1793,Q1793:AE1793)),0)</f>
        <v>3</v>
      </c>
      <c r="BB1793" s="5">
        <f>IF(R1793&gt;0,RANK(R1793,(N1793:P1793,Q1793:AE1793)),0)</f>
        <v>0</v>
      </c>
      <c r="BC1793" s="5">
        <f>IF(T1793&gt;0,RANK(T1793,(N1793:P1793,Q1793:AE1793)),0)</f>
        <v>0</v>
      </c>
      <c r="BD1793" s="5">
        <f>IF(S1793&gt;0,RANK(S1793,(N1793:P1793,Q1793:AE1793)),0)</f>
        <v>0</v>
      </c>
      <c r="BE1793" s="2">
        <f t="shared" si="730"/>
        <v>1.4483506667517387E-2</v>
      </c>
      <c r="BF1793" s="2">
        <f t="shared" si="731"/>
        <v>0</v>
      </c>
      <c r="BG1793" s="2">
        <f t="shared" si="732"/>
        <v>0</v>
      </c>
      <c r="BH1793" s="2">
        <f t="shared" si="733"/>
        <v>0</v>
      </c>
      <c r="BJ1793" t="s">
        <v>1678</v>
      </c>
      <c r="BK1793" t="s">
        <v>290</v>
      </c>
      <c r="BL1793">
        <v>1</v>
      </c>
      <c r="BN1793" s="112">
        <v>31</v>
      </c>
      <c r="BO1793" s="114">
        <v>141</v>
      </c>
      <c r="BP1793" s="118">
        <f t="shared" si="724"/>
        <v>31141</v>
      </c>
      <c r="BQ1793" s="118">
        <f t="shared" si="723"/>
        <v>31141</v>
      </c>
      <c r="BR1793" s="5" t="s">
        <v>3151</v>
      </c>
    </row>
    <row r="1794" spans="1:70" ht="15" hidden="1" customHeight="1" outlineLevel="1">
      <c r="A1794" t="s">
        <v>878</v>
      </c>
      <c r="B1794" t="s">
        <v>290</v>
      </c>
      <c r="C1794" s="1">
        <f t="shared" si="725"/>
        <v>2879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29">
        <f t="shared" si="712"/>
        <v>1761</v>
      </c>
      <c r="H1794" s="134">
        <f t="shared" si="713"/>
        <v>0.61167071899965264</v>
      </c>
      <c r="I1794" s="2"/>
      <c r="J1794" s="2">
        <f t="shared" si="726"/>
        <v>0.18409169850642584</v>
      </c>
      <c r="K1794" s="2">
        <f t="shared" si="727"/>
        <v>0.79576241750607846</v>
      </c>
      <c r="L1794" s="2">
        <f t="shared" si="728"/>
        <v>0</v>
      </c>
      <c r="M1794" s="2">
        <f t="shared" si="729"/>
        <v>2.0145883987495727E-2</v>
      </c>
      <c r="N1794" s="63">
        <v>530</v>
      </c>
      <c r="O1794" s="63">
        <v>2291</v>
      </c>
      <c r="P1794" s="63">
        <v>0</v>
      </c>
      <c r="Q1794" s="63">
        <v>58</v>
      </c>
      <c r="R1794" s="63">
        <v>0</v>
      </c>
      <c r="S1794" s="63">
        <v>0</v>
      </c>
      <c r="T1794" s="63">
        <v>0</v>
      </c>
      <c r="U1794" s="63">
        <v>0</v>
      </c>
      <c r="V1794" s="63">
        <v>0</v>
      </c>
      <c r="W1794" s="63">
        <v>0</v>
      </c>
      <c r="X1794" s="63">
        <v>0</v>
      </c>
      <c r="Y1794" s="63">
        <v>0</v>
      </c>
      <c r="Z1794" s="63">
        <v>0</v>
      </c>
      <c r="AA1794" s="63">
        <v>0</v>
      </c>
      <c r="AB1794" s="63">
        <v>0</v>
      </c>
      <c r="AC1794" s="63">
        <v>0</v>
      </c>
      <c r="AD1794" s="63">
        <v>0</v>
      </c>
      <c r="AE1794" s="63">
        <v>0</v>
      </c>
      <c r="AF1794" s="63">
        <v>0</v>
      </c>
      <c r="AG1794" s="63">
        <v>0</v>
      </c>
      <c r="AH1794" s="63">
        <v>0</v>
      </c>
      <c r="AI1794" s="63">
        <v>0</v>
      </c>
      <c r="AJ1794" s="63">
        <v>0</v>
      </c>
      <c r="AK1794" s="63">
        <v>0</v>
      </c>
      <c r="AL1794" s="63">
        <v>0</v>
      </c>
      <c r="AM1794" s="63">
        <v>0</v>
      </c>
      <c r="AN1794" s="63">
        <v>0</v>
      </c>
      <c r="AO1794" s="63">
        <v>0</v>
      </c>
      <c r="AP1794" s="63">
        <v>0</v>
      </c>
      <c r="AQ1794" s="63">
        <v>0</v>
      </c>
      <c r="AR1794" s="63">
        <v>0</v>
      </c>
      <c r="AS1794" s="63">
        <v>0</v>
      </c>
      <c r="AT1794" s="63">
        <v>0</v>
      </c>
      <c r="AU1794" s="63">
        <v>0</v>
      </c>
      <c r="AV1794" s="63">
        <v>0</v>
      </c>
      <c r="AW1794" s="63">
        <v>0</v>
      </c>
      <c r="AX1794" s="63">
        <v>0</v>
      </c>
      <c r="AY1794" s="63">
        <v>0</v>
      </c>
      <c r="BA1794" s="5">
        <f>IF(Q1794&gt;0,RANK(Q1794,(N1794:P1794,Q1794:AE1794)),0)</f>
        <v>3</v>
      </c>
      <c r="BB1794" s="5">
        <f>IF(R1794&gt;0,RANK(R1794,(N1794:P1794,Q1794:AE1794)),0)</f>
        <v>0</v>
      </c>
      <c r="BC1794" s="5">
        <f>IF(T1794&gt;0,RANK(T1794,(N1794:P1794,Q1794:AE1794)),0)</f>
        <v>0</v>
      </c>
      <c r="BD1794" s="5">
        <f>IF(S1794&gt;0,RANK(S1794,(N1794:P1794,Q1794:AE1794)),0)</f>
        <v>0</v>
      </c>
      <c r="BE1794" s="2">
        <f t="shared" si="730"/>
        <v>2.0145883987495658E-2</v>
      </c>
      <c r="BF1794" s="2">
        <f t="shared" si="731"/>
        <v>0</v>
      </c>
      <c r="BG1794" s="2">
        <f t="shared" si="732"/>
        <v>0</v>
      </c>
      <c r="BH1794" s="2">
        <f t="shared" si="733"/>
        <v>0</v>
      </c>
      <c r="BJ1794" t="s">
        <v>878</v>
      </c>
      <c r="BK1794" t="s">
        <v>290</v>
      </c>
      <c r="BL1794">
        <v>1</v>
      </c>
      <c r="BN1794" s="112">
        <v>31</v>
      </c>
      <c r="BO1794" s="114">
        <v>143</v>
      </c>
      <c r="BP1794" s="118">
        <f t="shared" si="724"/>
        <v>31143</v>
      </c>
      <c r="BQ1794" s="118">
        <f t="shared" si="723"/>
        <v>31143</v>
      </c>
      <c r="BR1794" s="5" t="s">
        <v>3151</v>
      </c>
    </row>
    <row r="1795" spans="1:70" ht="15" hidden="1" customHeight="1" outlineLevel="1">
      <c r="A1795" t="s">
        <v>185</v>
      </c>
      <c r="B1795" t="s">
        <v>290</v>
      </c>
      <c r="C1795" s="1">
        <f t="shared" si="725"/>
        <v>5452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29">
        <f t="shared" si="712"/>
        <v>3714</v>
      </c>
      <c r="H1795" s="134">
        <f t="shared" si="713"/>
        <v>0.68121790168745411</v>
      </c>
      <c r="I1795" s="2"/>
      <c r="J1795" s="2">
        <f t="shared" si="726"/>
        <v>0.14875275128393251</v>
      </c>
      <c r="K1795" s="2">
        <f t="shared" si="727"/>
        <v>0.82997065297138661</v>
      </c>
      <c r="L1795" s="2">
        <f t="shared" si="728"/>
        <v>0</v>
      </c>
      <c r="M1795" s="2">
        <f t="shared" si="729"/>
        <v>2.1276595744680882E-2</v>
      </c>
      <c r="N1795" s="63">
        <v>811</v>
      </c>
      <c r="O1795" s="63">
        <v>4525</v>
      </c>
      <c r="P1795" s="63">
        <v>0</v>
      </c>
      <c r="Q1795" s="63">
        <v>116</v>
      </c>
      <c r="R1795" s="63">
        <v>0</v>
      </c>
      <c r="S1795" s="63">
        <v>0</v>
      </c>
      <c r="T1795" s="63">
        <v>0</v>
      </c>
      <c r="U1795" s="63">
        <v>0</v>
      </c>
      <c r="V1795" s="63">
        <v>0</v>
      </c>
      <c r="W1795" s="63">
        <v>0</v>
      </c>
      <c r="X1795" s="63">
        <v>0</v>
      </c>
      <c r="Y1795" s="63">
        <v>0</v>
      </c>
      <c r="Z1795" s="63">
        <v>0</v>
      </c>
      <c r="AA1795" s="63">
        <v>0</v>
      </c>
      <c r="AB1795" s="63">
        <v>0</v>
      </c>
      <c r="AC1795" s="63">
        <v>0</v>
      </c>
      <c r="AD1795" s="63">
        <v>0</v>
      </c>
      <c r="AE1795" s="63">
        <v>0</v>
      </c>
      <c r="AF1795" s="63">
        <v>0</v>
      </c>
      <c r="AG1795" s="63">
        <v>0</v>
      </c>
      <c r="AH1795" s="63">
        <v>0</v>
      </c>
      <c r="AI1795" s="63">
        <v>0</v>
      </c>
      <c r="AJ1795" s="63">
        <v>0</v>
      </c>
      <c r="AK1795" s="63">
        <v>0</v>
      </c>
      <c r="AL1795" s="63">
        <v>0</v>
      </c>
      <c r="AM1795" s="63">
        <v>0</v>
      </c>
      <c r="AN1795" s="63">
        <v>0</v>
      </c>
      <c r="AO1795" s="63">
        <v>0</v>
      </c>
      <c r="AP1795" s="63">
        <v>0</v>
      </c>
      <c r="AQ1795" s="63">
        <v>0</v>
      </c>
      <c r="AR1795" s="63">
        <v>0</v>
      </c>
      <c r="AS1795" s="63">
        <v>0</v>
      </c>
      <c r="AT1795" s="63">
        <v>0</v>
      </c>
      <c r="AU1795" s="63">
        <v>0</v>
      </c>
      <c r="AV1795" s="63">
        <v>0</v>
      </c>
      <c r="AW1795" s="63">
        <v>0</v>
      </c>
      <c r="AX1795" s="63">
        <v>0</v>
      </c>
      <c r="AY1795" s="63">
        <v>0</v>
      </c>
      <c r="BA1795" s="5">
        <f>IF(Q1795&gt;0,RANK(Q1795,(N1795:P1795,Q1795:AE1795)),0)</f>
        <v>3</v>
      </c>
      <c r="BB1795" s="5">
        <f>IF(R1795&gt;0,RANK(R1795,(N1795:P1795,Q1795:AE1795)),0)</f>
        <v>0</v>
      </c>
      <c r="BC1795" s="5">
        <f>IF(T1795&gt;0,RANK(T1795,(N1795:P1795,Q1795:AE1795)),0)</f>
        <v>0</v>
      </c>
      <c r="BD1795" s="5">
        <f>IF(S1795&gt;0,RANK(S1795,(N1795:P1795,Q1795:AE1795)),0)</f>
        <v>0</v>
      </c>
      <c r="BE1795" s="2">
        <f t="shared" si="730"/>
        <v>2.1276595744680851E-2</v>
      </c>
      <c r="BF1795" s="2">
        <f t="shared" si="731"/>
        <v>0</v>
      </c>
      <c r="BG1795" s="2">
        <f t="shared" si="732"/>
        <v>0</v>
      </c>
      <c r="BH1795" s="2">
        <f t="shared" si="733"/>
        <v>0</v>
      </c>
      <c r="BJ1795" t="s">
        <v>185</v>
      </c>
      <c r="BK1795" t="s">
        <v>290</v>
      </c>
      <c r="BL1795">
        <v>3</v>
      </c>
      <c r="BN1795" s="112">
        <v>31</v>
      </c>
      <c r="BO1795" s="114">
        <v>145</v>
      </c>
      <c r="BP1795" s="118">
        <f t="shared" si="724"/>
        <v>31145</v>
      </c>
      <c r="BQ1795" s="118">
        <f t="shared" si="723"/>
        <v>31145</v>
      </c>
      <c r="BR1795" s="5" t="s">
        <v>3151</v>
      </c>
    </row>
    <row r="1796" spans="1:70" ht="15" hidden="1" customHeight="1" outlineLevel="1">
      <c r="A1796" t="s">
        <v>2378</v>
      </c>
      <c r="B1796" t="s">
        <v>290</v>
      </c>
      <c r="C1796" s="1">
        <f t="shared" si="725"/>
        <v>4126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29">
        <f t="shared" si="712"/>
        <v>2077</v>
      </c>
      <c r="H1796" s="134">
        <f t="shared" si="713"/>
        <v>0.50339311682016485</v>
      </c>
      <c r="I1796" s="2"/>
      <c r="J1796" s="2">
        <f t="shared" si="726"/>
        <v>0.24139602520601067</v>
      </c>
      <c r="K1796" s="2">
        <f t="shared" si="727"/>
        <v>0.74478914202617552</v>
      </c>
      <c r="L1796" s="2">
        <f t="shared" si="728"/>
        <v>0</v>
      </c>
      <c r="M1796" s="2">
        <f t="shared" si="729"/>
        <v>1.3814832767813812E-2</v>
      </c>
      <c r="N1796" s="63">
        <v>996</v>
      </c>
      <c r="O1796" s="63">
        <v>3073</v>
      </c>
      <c r="P1796" s="63">
        <v>0</v>
      </c>
      <c r="Q1796" s="63">
        <v>57</v>
      </c>
      <c r="R1796" s="63">
        <v>0</v>
      </c>
      <c r="S1796" s="63">
        <v>0</v>
      </c>
      <c r="T1796" s="63">
        <v>0</v>
      </c>
      <c r="U1796" s="63">
        <v>0</v>
      </c>
      <c r="V1796" s="63">
        <v>0</v>
      </c>
      <c r="W1796" s="63">
        <v>0</v>
      </c>
      <c r="X1796" s="63">
        <v>0</v>
      </c>
      <c r="Y1796" s="63">
        <v>0</v>
      </c>
      <c r="Z1796" s="63">
        <v>0</v>
      </c>
      <c r="AA1796" s="63">
        <v>0</v>
      </c>
      <c r="AB1796" s="63">
        <v>0</v>
      </c>
      <c r="AC1796" s="63">
        <v>0</v>
      </c>
      <c r="AD1796" s="63">
        <v>0</v>
      </c>
      <c r="AE1796" s="63">
        <v>0</v>
      </c>
      <c r="AF1796" s="63">
        <v>0</v>
      </c>
      <c r="AG1796" s="63">
        <v>0</v>
      </c>
      <c r="AH1796" s="63">
        <v>0</v>
      </c>
      <c r="AI1796" s="63">
        <v>0</v>
      </c>
      <c r="AJ1796" s="63">
        <v>0</v>
      </c>
      <c r="AK1796" s="63">
        <v>0</v>
      </c>
      <c r="AL1796" s="63">
        <v>0</v>
      </c>
      <c r="AM1796" s="63">
        <v>0</v>
      </c>
      <c r="AN1796" s="63">
        <v>0</v>
      </c>
      <c r="AO1796" s="63">
        <v>0</v>
      </c>
      <c r="AP1796" s="63">
        <v>0</v>
      </c>
      <c r="AQ1796" s="63">
        <v>0</v>
      </c>
      <c r="AR1796" s="63">
        <v>0</v>
      </c>
      <c r="AS1796" s="63">
        <v>0</v>
      </c>
      <c r="AT1796" s="63">
        <v>0</v>
      </c>
      <c r="AU1796" s="63">
        <v>0</v>
      </c>
      <c r="AV1796" s="63">
        <v>0</v>
      </c>
      <c r="AW1796" s="63">
        <v>0</v>
      </c>
      <c r="AX1796" s="63">
        <v>0</v>
      </c>
      <c r="AY1796" s="63">
        <v>0</v>
      </c>
      <c r="BA1796" s="5">
        <f>IF(Q1796&gt;0,RANK(Q1796,(N1796:P1796,Q1796:AE1796)),0)</f>
        <v>3</v>
      </c>
      <c r="BB1796" s="5">
        <f>IF(R1796&gt;0,RANK(R1796,(N1796:P1796,Q1796:AE1796)),0)</f>
        <v>0</v>
      </c>
      <c r="BC1796" s="5">
        <f>IF(T1796&gt;0,RANK(T1796,(N1796:P1796,Q1796:AE1796)),0)</f>
        <v>0</v>
      </c>
      <c r="BD1796" s="5">
        <f>IF(S1796&gt;0,RANK(S1796,(N1796:P1796,Q1796:AE1796)),0)</f>
        <v>0</v>
      </c>
      <c r="BE1796" s="2">
        <f t="shared" si="730"/>
        <v>1.3814832767813864E-2</v>
      </c>
      <c r="BF1796" s="2">
        <f t="shared" si="731"/>
        <v>0</v>
      </c>
      <c r="BG1796" s="2">
        <f t="shared" si="732"/>
        <v>0</v>
      </c>
      <c r="BH1796" s="2">
        <f t="shared" si="733"/>
        <v>0</v>
      </c>
      <c r="BJ1796" t="s">
        <v>2378</v>
      </c>
      <c r="BK1796" t="s">
        <v>290</v>
      </c>
      <c r="BL1796">
        <v>3</v>
      </c>
      <c r="BN1796" s="112">
        <v>31</v>
      </c>
      <c r="BO1796" s="114">
        <v>147</v>
      </c>
      <c r="BP1796" s="118">
        <f t="shared" si="724"/>
        <v>31147</v>
      </c>
      <c r="BQ1796" s="118">
        <f t="shared" si="723"/>
        <v>31147</v>
      </c>
      <c r="BR1796" s="5" t="s">
        <v>3151</v>
      </c>
    </row>
    <row r="1797" spans="1:70" ht="15" hidden="1" customHeight="1" outlineLevel="1">
      <c r="A1797" t="s">
        <v>1502</v>
      </c>
      <c r="B1797" t="s">
        <v>290</v>
      </c>
      <c r="C1797" s="1">
        <f t="shared" si="725"/>
        <v>841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29">
        <f t="shared" si="712"/>
        <v>660</v>
      </c>
      <c r="H1797" s="134">
        <f t="shared" si="713"/>
        <v>0.78478002378121281</v>
      </c>
      <c r="I1797" s="2"/>
      <c r="J1797" s="2">
        <f t="shared" si="726"/>
        <v>9.9881093935790727E-2</v>
      </c>
      <c r="K1797" s="2">
        <f t="shared" si="727"/>
        <v>0.88466111771700362</v>
      </c>
      <c r="L1797" s="2">
        <f t="shared" si="728"/>
        <v>0</v>
      </c>
      <c r="M1797" s="2">
        <f t="shared" si="729"/>
        <v>1.5457788347205681E-2</v>
      </c>
      <c r="N1797" s="63">
        <v>84</v>
      </c>
      <c r="O1797" s="63">
        <v>744</v>
      </c>
      <c r="P1797" s="63">
        <v>0</v>
      </c>
      <c r="Q1797" s="63">
        <v>13</v>
      </c>
      <c r="R1797" s="63">
        <v>0</v>
      </c>
      <c r="S1797" s="63">
        <v>0</v>
      </c>
      <c r="T1797" s="63">
        <v>0</v>
      </c>
      <c r="U1797" s="63">
        <v>0</v>
      </c>
      <c r="V1797" s="63">
        <v>0</v>
      </c>
      <c r="W1797" s="63">
        <v>0</v>
      </c>
      <c r="X1797" s="63">
        <v>0</v>
      </c>
      <c r="Y1797" s="63">
        <v>0</v>
      </c>
      <c r="Z1797" s="63">
        <v>0</v>
      </c>
      <c r="AA1797" s="63">
        <v>0</v>
      </c>
      <c r="AB1797" s="63">
        <v>0</v>
      </c>
      <c r="AC1797" s="63">
        <v>0</v>
      </c>
      <c r="AD1797" s="63">
        <v>0</v>
      </c>
      <c r="AE1797" s="63">
        <v>0</v>
      </c>
      <c r="AF1797" s="63">
        <v>0</v>
      </c>
      <c r="AG1797" s="63">
        <v>0</v>
      </c>
      <c r="AH1797" s="63">
        <v>0</v>
      </c>
      <c r="AI1797" s="63">
        <v>0</v>
      </c>
      <c r="AJ1797" s="63">
        <v>0</v>
      </c>
      <c r="AK1797" s="63">
        <v>0</v>
      </c>
      <c r="AL1797" s="63">
        <v>0</v>
      </c>
      <c r="AM1797" s="63">
        <v>0</v>
      </c>
      <c r="AN1797" s="63">
        <v>0</v>
      </c>
      <c r="AO1797" s="63">
        <v>0</v>
      </c>
      <c r="AP1797" s="63">
        <v>0</v>
      </c>
      <c r="AQ1797" s="63">
        <v>0</v>
      </c>
      <c r="AR1797" s="63">
        <v>0</v>
      </c>
      <c r="AS1797" s="63">
        <v>0</v>
      </c>
      <c r="AT1797" s="63">
        <v>0</v>
      </c>
      <c r="AU1797" s="63">
        <v>0</v>
      </c>
      <c r="AV1797" s="63">
        <v>0</v>
      </c>
      <c r="AW1797" s="63">
        <v>0</v>
      </c>
      <c r="AX1797" s="63">
        <v>0</v>
      </c>
      <c r="AY1797" s="63">
        <v>0</v>
      </c>
      <c r="BA1797" s="5">
        <f>IF(Q1797&gt;0,RANK(Q1797,(N1797:P1797,Q1797:AE1797)),0)</f>
        <v>3</v>
      </c>
      <c r="BB1797" s="5">
        <f>IF(R1797&gt;0,RANK(R1797,(N1797:P1797,Q1797:AE1797)),0)</f>
        <v>0</v>
      </c>
      <c r="BC1797" s="5">
        <f>IF(T1797&gt;0,RANK(T1797,(N1797:P1797,Q1797:AE1797)),0)</f>
        <v>0</v>
      </c>
      <c r="BD1797" s="5">
        <f>IF(S1797&gt;0,RANK(S1797,(N1797:P1797,Q1797:AE1797)),0)</f>
        <v>0</v>
      </c>
      <c r="BE1797" s="2">
        <f t="shared" si="730"/>
        <v>1.5457788347205707E-2</v>
      </c>
      <c r="BF1797" s="2">
        <f t="shared" si="731"/>
        <v>0</v>
      </c>
      <c r="BG1797" s="2">
        <f t="shared" si="732"/>
        <v>0</v>
      </c>
      <c r="BH1797" s="2">
        <f t="shared" si="733"/>
        <v>0</v>
      </c>
      <c r="BJ1797" t="s">
        <v>1502</v>
      </c>
      <c r="BK1797" t="s">
        <v>290</v>
      </c>
      <c r="BL1797">
        <v>3</v>
      </c>
      <c r="BN1797" s="112">
        <v>31</v>
      </c>
      <c r="BO1797" s="114">
        <v>149</v>
      </c>
      <c r="BP1797" s="118">
        <f t="shared" si="724"/>
        <v>31149</v>
      </c>
      <c r="BQ1797" s="118">
        <f t="shared" si="723"/>
        <v>31149</v>
      </c>
      <c r="BR1797" s="5" t="s">
        <v>3151</v>
      </c>
    </row>
    <row r="1798" spans="1:70" ht="15" hidden="1" customHeight="1" outlineLevel="1">
      <c r="A1798" t="s">
        <v>648</v>
      </c>
      <c r="B1798" t="s">
        <v>290</v>
      </c>
      <c r="C1798" s="1">
        <f t="shared" si="725"/>
        <v>5770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29">
        <f t="shared" si="712"/>
        <v>1645</v>
      </c>
      <c r="H1798" s="134">
        <f t="shared" si="713"/>
        <v>0.28509532062391679</v>
      </c>
      <c r="I1798" s="2"/>
      <c r="J1798" s="2">
        <f t="shared" si="726"/>
        <v>0.34419410745233969</v>
      </c>
      <c r="K1798" s="2">
        <f t="shared" si="727"/>
        <v>0.62928942807625654</v>
      </c>
      <c r="L1798" s="2">
        <f t="shared" si="728"/>
        <v>0</v>
      </c>
      <c r="M1798" s="2">
        <f t="shared" si="729"/>
        <v>2.6516464471403767E-2</v>
      </c>
      <c r="N1798" s="63">
        <v>1986</v>
      </c>
      <c r="O1798" s="63">
        <v>3631</v>
      </c>
      <c r="P1798" s="63">
        <v>0</v>
      </c>
      <c r="Q1798" s="63">
        <v>153</v>
      </c>
      <c r="R1798" s="63">
        <v>0</v>
      </c>
      <c r="S1798" s="63">
        <v>0</v>
      </c>
      <c r="T1798" s="63">
        <v>0</v>
      </c>
      <c r="U1798" s="63">
        <v>0</v>
      </c>
      <c r="V1798" s="63">
        <v>0</v>
      </c>
      <c r="W1798" s="63">
        <v>0</v>
      </c>
      <c r="X1798" s="63">
        <v>0</v>
      </c>
      <c r="Y1798" s="63">
        <v>0</v>
      </c>
      <c r="Z1798" s="63">
        <v>0</v>
      </c>
      <c r="AA1798" s="63">
        <v>0</v>
      </c>
      <c r="AB1798" s="63">
        <v>0</v>
      </c>
      <c r="AC1798" s="63">
        <v>0</v>
      </c>
      <c r="AD1798" s="63">
        <v>0</v>
      </c>
      <c r="AE1798" s="63">
        <v>0</v>
      </c>
      <c r="AF1798" s="63">
        <v>0</v>
      </c>
      <c r="AG1798" s="63">
        <v>0</v>
      </c>
      <c r="AH1798" s="63">
        <v>0</v>
      </c>
      <c r="AI1798" s="63">
        <v>0</v>
      </c>
      <c r="AJ1798" s="63">
        <v>0</v>
      </c>
      <c r="AK1798" s="63">
        <v>0</v>
      </c>
      <c r="AL1798" s="63">
        <v>0</v>
      </c>
      <c r="AM1798" s="63">
        <v>0</v>
      </c>
      <c r="AN1798" s="63">
        <v>0</v>
      </c>
      <c r="AO1798" s="63">
        <v>0</v>
      </c>
      <c r="AP1798" s="63">
        <v>0</v>
      </c>
      <c r="AQ1798" s="63">
        <v>0</v>
      </c>
      <c r="AR1798" s="63">
        <v>0</v>
      </c>
      <c r="AS1798" s="63">
        <v>0</v>
      </c>
      <c r="AT1798" s="63">
        <v>0</v>
      </c>
      <c r="AU1798" s="63">
        <v>0</v>
      </c>
      <c r="AV1798" s="63">
        <v>0</v>
      </c>
      <c r="AW1798" s="63">
        <v>0</v>
      </c>
      <c r="AX1798" s="63">
        <v>0</v>
      </c>
      <c r="AY1798" s="63">
        <v>0</v>
      </c>
      <c r="BA1798" s="5">
        <f>IF(Q1798&gt;0,RANK(Q1798,(N1798:P1798,Q1798:AE1798)),0)</f>
        <v>3</v>
      </c>
      <c r="BB1798" s="5">
        <f>IF(R1798&gt;0,RANK(R1798,(N1798:P1798,Q1798:AE1798)),0)</f>
        <v>0</v>
      </c>
      <c r="BC1798" s="5">
        <f>IF(T1798&gt;0,RANK(T1798,(N1798:P1798,Q1798:AE1798)),0)</f>
        <v>0</v>
      </c>
      <c r="BD1798" s="5">
        <f>IF(S1798&gt;0,RANK(S1798,(N1798:P1798,Q1798:AE1798)),0)</f>
        <v>0</v>
      </c>
      <c r="BE1798" s="2">
        <f t="shared" si="730"/>
        <v>2.6516464471403812E-2</v>
      </c>
      <c r="BF1798" s="2">
        <f t="shared" si="731"/>
        <v>0</v>
      </c>
      <c r="BG1798" s="2">
        <f t="shared" si="732"/>
        <v>0</v>
      </c>
      <c r="BH1798" s="2">
        <f t="shared" si="733"/>
        <v>0</v>
      </c>
      <c r="BJ1798" t="s">
        <v>648</v>
      </c>
      <c r="BK1798" t="s">
        <v>290</v>
      </c>
      <c r="BL1798">
        <v>3</v>
      </c>
      <c r="BN1798" s="112">
        <v>31</v>
      </c>
      <c r="BO1798" s="114">
        <v>151</v>
      </c>
      <c r="BP1798" s="118">
        <f t="shared" si="724"/>
        <v>31151</v>
      </c>
      <c r="BQ1798" s="118">
        <f t="shared" si="723"/>
        <v>31151</v>
      </c>
      <c r="BR1798" s="5" t="s">
        <v>3151</v>
      </c>
    </row>
    <row r="1799" spans="1:70" ht="15" hidden="1" customHeight="1" outlineLevel="1">
      <c r="A1799" t="s">
        <v>48</v>
      </c>
      <c r="B1799" t="s">
        <v>290</v>
      </c>
      <c r="C1799" s="1">
        <f t="shared" si="725"/>
        <v>95673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29">
        <f t="shared" si="712"/>
        <v>10773</v>
      </c>
      <c r="H1799" s="134">
        <f t="shared" si="713"/>
        <v>0.11260230158979022</v>
      </c>
      <c r="I1799" s="2"/>
      <c r="J1799" s="2">
        <f t="shared" si="726"/>
        <v>0.43069622568540761</v>
      </c>
      <c r="K1799" s="2">
        <f t="shared" si="727"/>
        <v>0.54329852727519778</v>
      </c>
      <c r="L1799" s="2">
        <f t="shared" si="728"/>
        <v>0</v>
      </c>
      <c r="M1799" s="2">
        <f t="shared" si="729"/>
        <v>2.6005247039394552E-2</v>
      </c>
      <c r="N1799" s="63">
        <v>41206</v>
      </c>
      <c r="O1799" s="63">
        <v>51979</v>
      </c>
      <c r="P1799" s="63">
        <v>0</v>
      </c>
      <c r="Q1799" s="63">
        <v>2488</v>
      </c>
      <c r="R1799" s="63">
        <v>0</v>
      </c>
      <c r="S1799" s="63">
        <v>0</v>
      </c>
      <c r="T1799" s="63">
        <v>0</v>
      </c>
      <c r="U1799" s="63">
        <v>0</v>
      </c>
      <c r="V1799" s="63">
        <v>0</v>
      </c>
      <c r="W1799" s="63">
        <v>0</v>
      </c>
      <c r="X1799" s="63">
        <v>0</v>
      </c>
      <c r="Y1799" s="63">
        <v>0</v>
      </c>
      <c r="Z1799" s="63">
        <v>0</v>
      </c>
      <c r="AA1799" s="63">
        <v>0</v>
      </c>
      <c r="AB1799" s="63">
        <v>0</v>
      </c>
      <c r="AC1799" s="63">
        <v>0</v>
      </c>
      <c r="AD1799" s="63">
        <v>0</v>
      </c>
      <c r="AE1799" s="63">
        <v>0</v>
      </c>
      <c r="AF1799" s="63">
        <v>0</v>
      </c>
      <c r="AG1799" s="63">
        <v>0</v>
      </c>
      <c r="AH1799" s="63">
        <v>0</v>
      </c>
      <c r="AI1799" s="63">
        <v>0</v>
      </c>
      <c r="AJ1799" s="63">
        <v>0</v>
      </c>
      <c r="AK1799" s="63">
        <v>0</v>
      </c>
      <c r="AL1799" s="63">
        <v>0</v>
      </c>
      <c r="AM1799" s="63">
        <v>0</v>
      </c>
      <c r="AN1799" s="63">
        <v>0</v>
      </c>
      <c r="AO1799" s="63">
        <v>0</v>
      </c>
      <c r="AP1799" s="63">
        <v>0</v>
      </c>
      <c r="AQ1799" s="63">
        <v>0</v>
      </c>
      <c r="AR1799" s="63">
        <v>0</v>
      </c>
      <c r="AS1799" s="63">
        <v>0</v>
      </c>
      <c r="AT1799" s="63">
        <v>0</v>
      </c>
      <c r="AU1799" s="63">
        <v>0</v>
      </c>
      <c r="AV1799" s="63">
        <v>0</v>
      </c>
      <c r="AW1799" s="63">
        <v>0</v>
      </c>
      <c r="AX1799" s="63">
        <v>0</v>
      </c>
      <c r="AY1799" s="63">
        <v>0</v>
      </c>
      <c r="BA1799" s="5">
        <f>IF(Q1799&gt;0,RANK(Q1799,(N1799:P1799,Q1799:AE1799)),0)</f>
        <v>3</v>
      </c>
      <c r="BB1799" s="5">
        <f>IF(R1799&gt;0,RANK(R1799,(N1799:P1799,Q1799:AE1799)),0)</f>
        <v>0</v>
      </c>
      <c r="BC1799" s="5">
        <f>IF(T1799&gt;0,RANK(T1799,(N1799:P1799,Q1799:AE1799)),0)</f>
        <v>0</v>
      </c>
      <c r="BD1799" s="5">
        <f>IF(S1799&gt;0,RANK(S1799,(N1799:P1799,Q1799:AE1799)),0)</f>
        <v>0</v>
      </c>
      <c r="BE1799" s="2">
        <f t="shared" si="730"/>
        <v>2.6005247039394604E-2</v>
      </c>
      <c r="BF1799" s="2">
        <f t="shared" si="731"/>
        <v>0</v>
      </c>
      <c r="BG1799" s="2">
        <f t="shared" si="732"/>
        <v>0</v>
      </c>
      <c r="BH1799" s="2">
        <f t="shared" si="733"/>
        <v>0</v>
      </c>
      <c r="BJ1799" t="s">
        <v>48</v>
      </c>
      <c r="BK1799" t="s">
        <v>290</v>
      </c>
      <c r="BN1799" s="112">
        <v>31</v>
      </c>
      <c r="BO1799" s="114">
        <v>153</v>
      </c>
      <c r="BP1799" s="118">
        <f t="shared" si="724"/>
        <v>31153</v>
      </c>
      <c r="BQ1799" s="118">
        <f t="shared" si="723"/>
        <v>31153</v>
      </c>
      <c r="BR1799" s="5" t="s">
        <v>3151</v>
      </c>
    </row>
    <row r="1800" spans="1:70" ht="15" hidden="1" customHeight="1" outlineLevel="1">
      <c r="A1800" t="s">
        <v>1082</v>
      </c>
      <c r="B1800" t="s">
        <v>290</v>
      </c>
      <c r="C1800" s="1">
        <f t="shared" si="725"/>
        <v>12735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29">
        <f t="shared" ref="G1800:G1863" si="734">IF(C1800&gt;0,MAX(N1800:P1800)-LARGE(N1800:P1800,2),0)</f>
        <v>5777</v>
      </c>
      <c r="H1800" s="134">
        <f t="shared" ref="H1800:H1863" si="735">IF(C1800&gt;0,G1800/C1800,0)</f>
        <v>0.45363172359638793</v>
      </c>
      <c r="I1800" s="2"/>
      <c r="J1800" s="2">
        <f t="shared" si="726"/>
        <v>0.26156262269336472</v>
      </c>
      <c r="K1800" s="2">
        <f t="shared" si="727"/>
        <v>0.71519434628975265</v>
      </c>
      <c r="L1800" s="2">
        <f t="shared" si="728"/>
        <v>0</v>
      </c>
      <c r="M1800" s="2">
        <f t="shared" si="729"/>
        <v>2.3243031016882632E-2</v>
      </c>
      <c r="N1800" s="63">
        <v>3331</v>
      </c>
      <c r="O1800" s="63">
        <v>9108</v>
      </c>
      <c r="P1800" s="63">
        <v>0</v>
      </c>
      <c r="Q1800" s="63">
        <v>296</v>
      </c>
      <c r="R1800" s="63">
        <v>0</v>
      </c>
      <c r="S1800" s="63">
        <v>0</v>
      </c>
      <c r="T1800" s="63">
        <v>0</v>
      </c>
      <c r="U1800" s="63">
        <v>0</v>
      </c>
      <c r="V1800" s="63">
        <v>0</v>
      </c>
      <c r="W1800" s="63">
        <v>0</v>
      </c>
      <c r="X1800" s="63">
        <v>0</v>
      </c>
      <c r="Y1800" s="63">
        <v>0</v>
      </c>
      <c r="Z1800" s="63">
        <v>0</v>
      </c>
      <c r="AA1800" s="63">
        <v>0</v>
      </c>
      <c r="AB1800" s="63">
        <v>0</v>
      </c>
      <c r="AC1800" s="63">
        <v>0</v>
      </c>
      <c r="AD1800" s="63">
        <v>0</v>
      </c>
      <c r="AE1800" s="63">
        <v>0</v>
      </c>
      <c r="AF1800" s="63">
        <v>0</v>
      </c>
      <c r="AG1800" s="63">
        <v>0</v>
      </c>
      <c r="AH1800" s="63">
        <v>0</v>
      </c>
      <c r="AI1800" s="63">
        <v>0</v>
      </c>
      <c r="AJ1800" s="63">
        <v>0</v>
      </c>
      <c r="AK1800" s="63">
        <v>0</v>
      </c>
      <c r="AL1800" s="63">
        <v>0</v>
      </c>
      <c r="AM1800" s="63">
        <v>0</v>
      </c>
      <c r="AN1800" s="63">
        <v>0</v>
      </c>
      <c r="AO1800" s="63">
        <v>0</v>
      </c>
      <c r="AP1800" s="63">
        <v>0</v>
      </c>
      <c r="AQ1800" s="63">
        <v>0</v>
      </c>
      <c r="AR1800" s="63">
        <v>0</v>
      </c>
      <c r="AS1800" s="63">
        <v>0</v>
      </c>
      <c r="AT1800" s="63">
        <v>0</v>
      </c>
      <c r="AU1800" s="63">
        <v>0</v>
      </c>
      <c r="AV1800" s="63">
        <v>0</v>
      </c>
      <c r="AW1800" s="63">
        <v>0</v>
      </c>
      <c r="AX1800" s="63">
        <v>0</v>
      </c>
      <c r="AY1800" s="63">
        <v>0</v>
      </c>
      <c r="BA1800" s="5">
        <f>IF(Q1800&gt;0,RANK(Q1800,(N1800:P1800,Q1800:AE1800)),0)</f>
        <v>3</v>
      </c>
      <c r="BB1800" s="5">
        <f>IF(R1800&gt;0,RANK(R1800,(N1800:P1800,Q1800:AE1800)),0)</f>
        <v>0</v>
      </c>
      <c r="BC1800" s="5">
        <f>IF(T1800&gt;0,RANK(T1800,(N1800:P1800,Q1800:AE1800)),0)</f>
        <v>0</v>
      </c>
      <c r="BD1800" s="5">
        <f>IF(S1800&gt;0,RANK(S1800,(N1800:P1800,Q1800:AE1800)),0)</f>
        <v>0</v>
      </c>
      <c r="BE1800" s="2">
        <f t="shared" si="730"/>
        <v>2.3243031016882607E-2</v>
      </c>
      <c r="BF1800" s="2">
        <f t="shared" si="731"/>
        <v>0</v>
      </c>
      <c r="BG1800" s="2">
        <f t="shared" si="732"/>
        <v>0</v>
      </c>
      <c r="BH1800" s="2">
        <f t="shared" si="733"/>
        <v>0</v>
      </c>
      <c r="BJ1800" t="s">
        <v>1082</v>
      </c>
      <c r="BK1800" t="s">
        <v>290</v>
      </c>
      <c r="BL1800">
        <v>1</v>
      </c>
      <c r="BN1800" s="112">
        <v>31</v>
      </c>
      <c r="BO1800" s="114">
        <v>155</v>
      </c>
      <c r="BP1800" s="118">
        <f t="shared" si="724"/>
        <v>31155</v>
      </c>
      <c r="BQ1800" s="118">
        <f t="shared" si="723"/>
        <v>31155</v>
      </c>
      <c r="BR1800" s="5" t="s">
        <v>3151</v>
      </c>
    </row>
    <row r="1801" spans="1:70" ht="15" hidden="1" customHeight="1" outlineLevel="1">
      <c r="A1801" t="s">
        <v>2317</v>
      </c>
      <c r="B1801" t="s">
        <v>290</v>
      </c>
      <c r="C1801" s="1">
        <f t="shared" si="725"/>
        <v>15469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29">
        <f t="shared" si="734"/>
        <v>6756</v>
      </c>
      <c r="H1801" s="134">
        <f t="shared" si="735"/>
        <v>0.43674445665524597</v>
      </c>
      <c r="I1801" s="2"/>
      <c r="J1801" s="2">
        <f t="shared" si="726"/>
        <v>0.27125218178292065</v>
      </c>
      <c r="K1801" s="2">
        <f t="shared" si="727"/>
        <v>0.70799663843816663</v>
      </c>
      <c r="L1801" s="2">
        <f t="shared" si="728"/>
        <v>0</v>
      </c>
      <c r="M1801" s="2">
        <f t="shared" si="729"/>
        <v>2.0751179778912721E-2</v>
      </c>
      <c r="N1801" s="63">
        <v>4196</v>
      </c>
      <c r="O1801" s="63">
        <v>10952</v>
      </c>
      <c r="P1801" s="63">
        <v>0</v>
      </c>
      <c r="Q1801" s="63">
        <v>321</v>
      </c>
      <c r="R1801" s="63">
        <v>0</v>
      </c>
      <c r="S1801" s="63">
        <v>0</v>
      </c>
      <c r="T1801" s="63">
        <v>0</v>
      </c>
      <c r="U1801" s="63">
        <v>0</v>
      </c>
      <c r="V1801" s="63">
        <v>0</v>
      </c>
      <c r="W1801" s="63">
        <v>0</v>
      </c>
      <c r="X1801" s="63">
        <v>0</v>
      </c>
      <c r="Y1801" s="63">
        <v>0</v>
      </c>
      <c r="Z1801" s="63">
        <v>0</v>
      </c>
      <c r="AA1801" s="63">
        <v>0</v>
      </c>
      <c r="AB1801" s="63">
        <v>0</v>
      </c>
      <c r="AC1801" s="63">
        <v>0</v>
      </c>
      <c r="AD1801" s="63">
        <v>0</v>
      </c>
      <c r="AE1801" s="63">
        <v>0</v>
      </c>
      <c r="AF1801" s="63">
        <v>0</v>
      </c>
      <c r="AG1801" s="63">
        <v>0</v>
      </c>
      <c r="AH1801" s="63">
        <v>0</v>
      </c>
      <c r="AI1801" s="63">
        <v>0</v>
      </c>
      <c r="AJ1801" s="63">
        <v>0</v>
      </c>
      <c r="AK1801" s="63">
        <v>0</v>
      </c>
      <c r="AL1801" s="63">
        <v>0</v>
      </c>
      <c r="AM1801" s="63">
        <v>0</v>
      </c>
      <c r="AN1801" s="63">
        <v>0</v>
      </c>
      <c r="AO1801" s="63">
        <v>0</v>
      </c>
      <c r="AP1801" s="63">
        <v>0</v>
      </c>
      <c r="AQ1801" s="63">
        <v>0</v>
      </c>
      <c r="AR1801" s="63">
        <v>0</v>
      </c>
      <c r="AS1801" s="63">
        <v>0</v>
      </c>
      <c r="AT1801" s="63">
        <v>0</v>
      </c>
      <c r="AU1801" s="63">
        <v>0</v>
      </c>
      <c r="AV1801" s="63">
        <v>0</v>
      </c>
      <c r="AW1801" s="63">
        <v>0</v>
      </c>
      <c r="AX1801" s="63">
        <v>0</v>
      </c>
      <c r="AY1801" s="63">
        <v>0</v>
      </c>
      <c r="BA1801" s="5">
        <f>IF(Q1801&gt;0,RANK(Q1801,(N1801:P1801,Q1801:AE1801)),0)</f>
        <v>3</v>
      </c>
      <c r="BB1801" s="5">
        <f>IF(R1801&gt;0,RANK(R1801,(N1801:P1801,Q1801:AE1801)),0)</f>
        <v>0</v>
      </c>
      <c r="BC1801" s="5">
        <f>IF(T1801&gt;0,RANK(T1801,(N1801:P1801,Q1801:AE1801)),0)</f>
        <v>0</v>
      </c>
      <c r="BD1801" s="5">
        <f>IF(S1801&gt;0,RANK(S1801,(N1801:P1801,Q1801:AE1801)),0)</f>
        <v>0</v>
      </c>
      <c r="BE1801" s="2">
        <f t="shared" si="730"/>
        <v>2.0751179778912665E-2</v>
      </c>
      <c r="BF1801" s="2">
        <f t="shared" si="731"/>
        <v>0</v>
      </c>
      <c r="BG1801" s="2">
        <f t="shared" si="732"/>
        <v>0</v>
      </c>
      <c r="BH1801" s="2">
        <f t="shared" si="733"/>
        <v>0</v>
      </c>
      <c r="BJ1801" t="s">
        <v>2317</v>
      </c>
      <c r="BK1801" t="s">
        <v>290</v>
      </c>
      <c r="BL1801">
        <v>3</v>
      </c>
      <c r="BN1801" s="112">
        <v>31</v>
      </c>
      <c r="BO1801" s="114">
        <v>157</v>
      </c>
      <c r="BP1801" s="118">
        <f t="shared" si="724"/>
        <v>31157</v>
      </c>
      <c r="BQ1801" s="118">
        <f t="shared" si="723"/>
        <v>31157</v>
      </c>
      <c r="BR1801" s="5" t="s">
        <v>3151</v>
      </c>
    </row>
    <row r="1802" spans="1:70" ht="15" hidden="1" customHeight="1" outlineLevel="1">
      <c r="A1802" t="s">
        <v>649</v>
      </c>
      <c r="B1802" t="s">
        <v>290</v>
      </c>
      <c r="C1802" s="1">
        <f t="shared" si="725"/>
        <v>9142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29">
        <f t="shared" si="734"/>
        <v>4052</v>
      </c>
      <c r="H1802" s="134">
        <f t="shared" si="735"/>
        <v>0.44322905272369284</v>
      </c>
      <c r="I1802" s="2"/>
      <c r="J1802" s="2">
        <f t="shared" si="726"/>
        <v>0.26668125136731569</v>
      </c>
      <c r="K1802" s="2">
        <f t="shared" si="727"/>
        <v>0.70991030409100853</v>
      </c>
      <c r="L1802" s="2">
        <f t="shared" si="728"/>
        <v>0</v>
      </c>
      <c r="M1802" s="2">
        <f t="shared" si="729"/>
        <v>2.3408444541675788E-2</v>
      </c>
      <c r="N1802" s="63">
        <v>2438</v>
      </c>
      <c r="O1802" s="63">
        <v>6490</v>
      </c>
      <c r="P1802" s="63">
        <v>0</v>
      </c>
      <c r="Q1802" s="63">
        <v>214</v>
      </c>
      <c r="R1802" s="63">
        <v>0</v>
      </c>
      <c r="S1802" s="63">
        <v>0</v>
      </c>
      <c r="T1802" s="63">
        <v>0</v>
      </c>
      <c r="U1802" s="63">
        <v>0</v>
      </c>
      <c r="V1802" s="63">
        <v>0</v>
      </c>
      <c r="W1802" s="63">
        <v>0</v>
      </c>
      <c r="X1802" s="63">
        <v>0</v>
      </c>
      <c r="Y1802" s="63">
        <v>0</v>
      </c>
      <c r="Z1802" s="63">
        <v>0</v>
      </c>
      <c r="AA1802" s="63">
        <v>0</v>
      </c>
      <c r="AB1802" s="63">
        <v>0</v>
      </c>
      <c r="AC1802" s="63">
        <v>0</v>
      </c>
      <c r="AD1802" s="63">
        <v>0</v>
      </c>
      <c r="AE1802" s="63">
        <v>0</v>
      </c>
      <c r="AF1802" s="63">
        <v>0</v>
      </c>
      <c r="AG1802" s="63">
        <v>0</v>
      </c>
      <c r="AH1802" s="63">
        <v>0</v>
      </c>
      <c r="AI1802" s="63">
        <v>0</v>
      </c>
      <c r="AJ1802" s="63">
        <v>0</v>
      </c>
      <c r="AK1802" s="63">
        <v>0</v>
      </c>
      <c r="AL1802" s="63">
        <v>0</v>
      </c>
      <c r="AM1802" s="63">
        <v>0</v>
      </c>
      <c r="AN1802" s="63">
        <v>0</v>
      </c>
      <c r="AO1802" s="63">
        <v>0</v>
      </c>
      <c r="AP1802" s="63">
        <v>0</v>
      </c>
      <c r="AQ1802" s="63">
        <v>0</v>
      </c>
      <c r="AR1802" s="63">
        <v>0</v>
      </c>
      <c r="AS1802" s="63">
        <v>0</v>
      </c>
      <c r="AT1802" s="63">
        <v>0</v>
      </c>
      <c r="AU1802" s="63">
        <v>0</v>
      </c>
      <c r="AV1802" s="63">
        <v>0</v>
      </c>
      <c r="AW1802" s="63">
        <v>0</v>
      </c>
      <c r="AX1802" s="63">
        <v>0</v>
      </c>
      <c r="AY1802" s="63">
        <v>0</v>
      </c>
      <c r="BA1802" s="5">
        <f>IF(Q1802&gt;0,RANK(Q1802,(N1802:P1802,Q1802:AE1802)),0)</f>
        <v>3</v>
      </c>
      <c r="BB1802" s="5">
        <f>IF(R1802&gt;0,RANK(R1802,(N1802:P1802,Q1802:AE1802)),0)</f>
        <v>0</v>
      </c>
      <c r="BC1802" s="5">
        <f>IF(T1802&gt;0,RANK(T1802,(N1802:P1802,Q1802:AE1802)),0)</f>
        <v>0</v>
      </c>
      <c r="BD1802" s="5">
        <f>IF(S1802&gt;0,RANK(S1802,(N1802:P1802,Q1802:AE1802)),0)</f>
        <v>0</v>
      </c>
      <c r="BE1802" s="2">
        <f t="shared" si="730"/>
        <v>2.3408444541675781E-2</v>
      </c>
      <c r="BF1802" s="2">
        <f t="shared" si="731"/>
        <v>0</v>
      </c>
      <c r="BG1802" s="2">
        <f t="shared" si="732"/>
        <v>0</v>
      </c>
      <c r="BH1802" s="2">
        <f t="shared" si="733"/>
        <v>0</v>
      </c>
      <c r="BJ1802" t="s">
        <v>649</v>
      </c>
      <c r="BK1802" t="s">
        <v>290</v>
      </c>
      <c r="BL1802">
        <v>1</v>
      </c>
      <c r="BN1802" s="112">
        <v>31</v>
      </c>
      <c r="BO1802" s="114">
        <v>159</v>
      </c>
      <c r="BP1802" s="118">
        <f t="shared" si="724"/>
        <v>31159</v>
      </c>
      <c r="BQ1802" s="118">
        <f t="shared" si="723"/>
        <v>31159</v>
      </c>
      <c r="BR1802" s="5" t="s">
        <v>3151</v>
      </c>
    </row>
    <row r="1803" spans="1:70" ht="15" hidden="1" customHeight="1" outlineLevel="1">
      <c r="A1803" t="s">
        <v>303</v>
      </c>
      <c r="B1803" t="s">
        <v>290</v>
      </c>
      <c r="C1803" s="1">
        <f t="shared" si="725"/>
        <v>2672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29">
        <f t="shared" si="734"/>
        <v>1952</v>
      </c>
      <c r="H1803" s="134">
        <f t="shared" si="735"/>
        <v>0.73053892215568861</v>
      </c>
      <c r="I1803" s="2"/>
      <c r="J1803" s="2">
        <f t="shared" si="726"/>
        <v>0.12724550898203593</v>
      </c>
      <c r="K1803" s="2">
        <f t="shared" si="727"/>
        <v>0.85778443113772451</v>
      </c>
      <c r="L1803" s="2">
        <f t="shared" si="728"/>
        <v>0</v>
      </c>
      <c r="M1803" s="2">
        <f t="shared" si="729"/>
        <v>1.4970059880239583E-2</v>
      </c>
      <c r="N1803" s="63">
        <v>340</v>
      </c>
      <c r="O1803" s="63">
        <v>2292</v>
      </c>
      <c r="P1803" s="63">
        <v>0</v>
      </c>
      <c r="Q1803" s="63">
        <v>40</v>
      </c>
      <c r="R1803" s="63">
        <v>0</v>
      </c>
      <c r="S1803" s="63">
        <v>0</v>
      </c>
      <c r="T1803" s="63">
        <v>0</v>
      </c>
      <c r="U1803" s="63">
        <v>0</v>
      </c>
      <c r="V1803" s="63">
        <v>0</v>
      </c>
      <c r="W1803" s="63">
        <v>0</v>
      </c>
      <c r="X1803" s="63">
        <v>0</v>
      </c>
      <c r="Y1803" s="63">
        <v>0</v>
      </c>
      <c r="Z1803" s="63">
        <v>0</v>
      </c>
      <c r="AA1803" s="63">
        <v>0</v>
      </c>
      <c r="AB1803" s="63">
        <v>0</v>
      </c>
      <c r="AC1803" s="63">
        <v>0</v>
      </c>
      <c r="AD1803" s="63">
        <v>0</v>
      </c>
      <c r="AE1803" s="63">
        <v>0</v>
      </c>
      <c r="AF1803" s="63">
        <v>0</v>
      </c>
      <c r="AG1803" s="63">
        <v>0</v>
      </c>
      <c r="AH1803" s="63">
        <v>0</v>
      </c>
      <c r="AI1803" s="63">
        <v>0</v>
      </c>
      <c r="AJ1803" s="63">
        <v>0</v>
      </c>
      <c r="AK1803" s="63">
        <v>0</v>
      </c>
      <c r="AL1803" s="63">
        <v>0</v>
      </c>
      <c r="AM1803" s="63">
        <v>0</v>
      </c>
      <c r="AN1803" s="63">
        <v>0</v>
      </c>
      <c r="AO1803" s="63">
        <v>0</v>
      </c>
      <c r="AP1803" s="63">
        <v>0</v>
      </c>
      <c r="AQ1803" s="63">
        <v>0</v>
      </c>
      <c r="AR1803" s="63">
        <v>0</v>
      </c>
      <c r="AS1803" s="63">
        <v>0</v>
      </c>
      <c r="AT1803" s="63">
        <v>0</v>
      </c>
      <c r="AU1803" s="63">
        <v>0</v>
      </c>
      <c r="AV1803" s="63">
        <v>0</v>
      </c>
      <c r="AW1803" s="63">
        <v>0</v>
      </c>
      <c r="AX1803" s="63">
        <v>0</v>
      </c>
      <c r="AY1803" s="63">
        <v>0</v>
      </c>
      <c r="BA1803" s="5">
        <f>IF(Q1803&gt;0,RANK(Q1803,(N1803:P1803,Q1803:AE1803)),0)</f>
        <v>3</v>
      </c>
      <c r="BB1803" s="5">
        <f>IF(R1803&gt;0,RANK(R1803,(N1803:P1803,Q1803:AE1803)),0)</f>
        <v>0</v>
      </c>
      <c r="BC1803" s="5">
        <f>IF(T1803&gt;0,RANK(T1803,(N1803:P1803,Q1803:AE1803)),0)</f>
        <v>0</v>
      </c>
      <c r="BD1803" s="5">
        <f>IF(S1803&gt;0,RANK(S1803,(N1803:P1803,Q1803:AE1803)),0)</f>
        <v>0</v>
      </c>
      <c r="BE1803" s="2">
        <f t="shared" si="730"/>
        <v>1.4970059880239521E-2</v>
      </c>
      <c r="BF1803" s="2">
        <f t="shared" si="731"/>
        <v>0</v>
      </c>
      <c r="BG1803" s="2">
        <f t="shared" si="732"/>
        <v>0</v>
      </c>
      <c r="BH1803" s="2">
        <f t="shared" si="733"/>
        <v>0</v>
      </c>
      <c r="BJ1803" t="s">
        <v>303</v>
      </c>
      <c r="BK1803" t="s">
        <v>290</v>
      </c>
      <c r="BL1803">
        <v>3</v>
      </c>
      <c r="BN1803" s="112">
        <v>31</v>
      </c>
      <c r="BO1803" s="114">
        <v>161</v>
      </c>
      <c r="BP1803" s="118">
        <f t="shared" si="724"/>
        <v>31161</v>
      </c>
      <c r="BQ1803" s="118">
        <f t="shared" si="723"/>
        <v>31161</v>
      </c>
      <c r="BR1803" s="5" t="s">
        <v>3151</v>
      </c>
    </row>
    <row r="1804" spans="1:70" ht="15" hidden="1" customHeight="1" outlineLevel="1">
      <c r="A1804" t="s">
        <v>2876</v>
      </c>
      <c r="B1804" t="s">
        <v>290</v>
      </c>
      <c r="C1804" s="1">
        <f t="shared" si="725"/>
        <v>1698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29">
        <f t="shared" si="734"/>
        <v>979</v>
      </c>
      <c r="H1804" s="134">
        <f t="shared" si="735"/>
        <v>0.57656065959952885</v>
      </c>
      <c r="I1804" s="2"/>
      <c r="J1804" s="2">
        <f t="shared" si="726"/>
        <v>0.20200235571260305</v>
      </c>
      <c r="K1804" s="2">
        <f t="shared" si="727"/>
        <v>0.7785630153121319</v>
      </c>
      <c r="L1804" s="2">
        <f t="shared" si="728"/>
        <v>0</v>
      </c>
      <c r="M1804" s="2">
        <f t="shared" si="729"/>
        <v>1.9434628975265045E-2</v>
      </c>
      <c r="N1804" s="63">
        <v>343</v>
      </c>
      <c r="O1804" s="63">
        <v>1322</v>
      </c>
      <c r="P1804" s="63">
        <v>0</v>
      </c>
      <c r="Q1804" s="63">
        <v>33</v>
      </c>
      <c r="R1804" s="63">
        <v>0</v>
      </c>
      <c r="S1804" s="63">
        <v>0</v>
      </c>
      <c r="T1804" s="63">
        <v>0</v>
      </c>
      <c r="U1804" s="63">
        <v>0</v>
      </c>
      <c r="V1804" s="63">
        <v>0</v>
      </c>
      <c r="W1804" s="63">
        <v>0</v>
      </c>
      <c r="X1804" s="63">
        <v>0</v>
      </c>
      <c r="Y1804" s="63">
        <v>0</v>
      </c>
      <c r="Z1804" s="63">
        <v>0</v>
      </c>
      <c r="AA1804" s="63">
        <v>0</v>
      </c>
      <c r="AB1804" s="63">
        <v>0</v>
      </c>
      <c r="AC1804" s="63">
        <v>0</v>
      </c>
      <c r="AD1804" s="63">
        <v>0</v>
      </c>
      <c r="AE1804" s="63">
        <v>0</v>
      </c>
      <c r="AF1804" s="63">
        <v>0</v>
      </c>
      <c r="AG1804" s="63">
        <v>0</v>
      </c>
      <c r="AH1804" s="63">
        <v>0</v>
      </c>
      <c r="AI1804" s="63">
        <v>0</v>
      </c>
      <c r="AJ1804" s="63">
        <v>0</v>
      </c>
      <c r="AK1804" s="63">
        <v>0</v>
      </c>
      <c r="AL1804" s="63">
        <v>0</v>
      </c>
      <c r="AM1804" s="63">
        <v>0</v>
      </c>
      <c r="AN1804" s="63">
        <v>0</v>
      </c>
      <c r="AO1804" s="63">
        <v>0</v>
      </c>
      <c r="AP1804" s="63">
        <v>0</v>
      </c>
      <c r="AQ1804" s="63">
        <v>0</v>
      </c>
      <c r="AR1804" s="63">
        <v>0</v>
      </c>
      <c r="AS1804" s="63">
        <v>0</v>
      </c>
      <c r="AT1804" s="63">
        <v>0</v>
      </c>
      <c r="AU1804" s="63">
        <v>0</v>
      </c>
      <c r="AV1804" s="63">
        <v>0</v>
      </c>
      <c r="AW1804" s="63">
        <v>0</v>
      </c>
      <c r="AX1804" s="63">
        <v>0</v>
      </c>
      <c r="AY1804" s="63">
        <v>0</v>
      </c>
      <c r="BA1804" s="5">
        <f>IF(Q1804&gt;0,RANK(Q1804,(N1804:P1804,Q1804:AE1804)),0)</f>
        <v>3</v>
      </c>
      <c r="BB1804" s="5">
        <f>IF(R1804&gt;0,RANK(R1804,(N1804:P1804,Q1804:AE1804)),0)</f>
        <v>0</v>
      </c>
      <c r="BC1804" s="5">
        <f>IF(T1804&gt;0,RANK(T1804,(N1804:P1804,Q1804:AE1804)),0)</f>
        <v>0</v>
      </c>
      <c r="BD1804" s="5">
        <f>IF(S1804&gt;0,RANK(S1804,(N1804:P1804,Q1804:AE1804)),0)</f>
        <v>0</v>
      </c>
      <c r="BE1804" s="2">
        <f t="shared" si="730"/>
        <v>1.9434628975265017E-2</v>
      </c>
      <c r="BF1804" s="2">
        <f t="shared" si="731"/>
        <v>0</v>
      </c>
      <c r="BG1804" s="2">
        <f t="shared" si="732"/>
        <v>0</v>
      </c>
      <c r="BH1804" s="2">
        <f t="shared" si="733"/>
        <v>0</v>
      </c>
      <c r="BJ1804" t="s">
        <v>2876</v>
      </c>
      <c r="BK1804" t="s">
        <v>290</v>
      </c>
      <c r="BL1804">
        <v>3</v>
      </c>
      <c r="BN1804" s="112">
        <v>31</v>
      </c>
      <c r="BO1804" s="114">
        <v>163</v>
      </c>
      <c r="BP1804" s="118">
        <f t="shared" si="724"/>
        <v>31163</v>
      </c>
      <c r="BQ1804" s="118">
        <f t="shared" si="723"/>
        <v>31163</v>
      </c>
      <c r="BR1804" s="5" t="s">
        <v>3151</v>
      </c>
    </row>
    <row r="1805" spans="1:70" ht="15" hidden="1" customHeight="1" outlineLevel="1">
      <c r="A1805" t="s">
        <v>993</v>
      </c>
      <c r="B1805" t="s">
        <v>290</v>
      </c>
      <c r="C1805" s="1">
        <f t="shared" si="725"/>
        <v>729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29">
        <f t="shared" si="734"/>
        <v>570</v>
      </c>
      <c r="H1805" s="134">
        <f t="shared" si="735"/>
        <v>0.78189300411522633</v>
      </c>
      <c r="I1805" s="2"/>
      <c r="J1805" s="2">
        <f t="shared" si="726"/>
        <v>9.8765432098765427E-2</v>
      </c>
      <c r="K1805" s="2">
        <f t="shared" si="727"/>
        <v>0.88065843621399176</v>
      </c>
      <c r="L1805" s="2">
        <f t="shared" si="728"/>
        <v>0</v>
      </c>
      <c r="M1805" s="2">
        <f t="shared" si="729"/>
        <v>2.0576131687242816E-2</v>
      </c>
      <c r="N1805" s="63">
        <v>72</v>
      </c>
      <c r="O1805" s="63">
        <v>642</v>
      </c>
      <c r="P1805" s="63">
        <v>0</v>
      </c>
      <c r="Q1805" s="63">
        <v>15</v>
      </c>
      <c r="R1805" s="63">
        <v>0</v>
      </c>
      <c r="S1805" s="63">
        <v>0</v>
      </c>
      <c r="T1805" s="63">
        <v>0</v>
      </c>
      <c r="U1805" s="63">
        <v>0</v>
      </c>
      <c r="V1805" s="63">
        <v>0</v>
      </c>
      <c r="W1805" s="63">
        <v>0</v>
      </c>
      <c r="X1805" s="63">
        <v>0</v>
      </c>
      <c r="Y1805" s="63">
        <v>0</v>
      </c>
      <c r="Z1805" s="63">
        <v>0</v>
      </c>
      <c r="AA1805" s="63">
        <v>0</v>
      </c>
      <c r="AB1805" s="63">
        <v>0</v>
      </c>
      <c r="AC1805" s="63">
        <v>0</v>
      </c>
      <c r="AD1805" s="63">
        <v>0</v>
      </c>
      <c r="AE1805" s="63">
        <v>0</v>
      </c>
      <c r="AF1805" s="63">
        <v>0</v>
      </c>
      <c r="AG1805" s="63">
        <v>0</v>
      </c>
      <c r="AH1805" s="63">
        <v>0</v>
      </c>
      <c r="AI1805" s="63">
        <v>0</v>
      </c>
      <c r="AJ1805" s="63">
        <v>0</v>
      </c>
      <c r="AK1805" s="63">
        <v>0</v>
      </c>
      <c r="AL1805" s="63">
        <v>0</v>
      </c>
      <c r="AM1805" s="63">
        <v>0</v>
      </c>
      <c r="AN1805" s="63">
        <v>0</v>
      </c>
      <c r="AO1805" s="63">
        <v>0</v>
      </c>
      <c r="AP1805" s="63">
        <v>0</v>
      </c>
      <c r="AQ1805" s="63">
        <v>0</v>
      </c>
      <c r="AR1805" s="63">
        <v>0</v>
      </c>
      <c r="AS1805" s="63">
        <v>0</v>
      </c>
      <c r="AT1805" s="63">
        <v>0</v>
      </c>
      <c r="AU1805" s="63">
        <v>0</v>
      </c>
      <c r="AV1805" s="63">
        <v>0</v>
      </c>
      <c r="AW1805" s="63">
        <v>0</v>
      </c>
      <c r="AX1805" s="63">
        <v>0</v>
      </c>
      <c r="AY1805" s="63">
        <v>0</v>
      </c>
      <c r="BA1805" s="5">
        <f>IF(Q1805&gt;0,RANK(Q1805,(N1805:P1805,Q1805:AE1805)),0)</f>
        <v>3</v>
      </c>
      <c r="BB1805" s="5">
        <f>IF(R1805&gt;0,RANK(R1805,(N1805:P1805,Q1805:AE1805)),0)</f>
        <v>0</v>
      </c>
      <c r="BC1805" s="5">
        <f>IF(T1805&gt;0,RANK(T1805,(N1805:P1805,Q1805:AE1805)),0)</f>
        <v>0</v>
      </c>
      <c r="BD1805" s="5">
        <f>IF(S1805&gt;0,RANK(S1805,(N1805:P1805,Q1805:AE1805)),0)</f>
        <v>0</v>
      </c>
      <c r="BE1805" s="2">
        <f t="shared" si="730"/>
        <v>2.0576131687242798E-2</v>
      </c>
      <c r="BF1805" s="2">
        <f t="shared" si="731"/>
        <v>0</v>
      </c>
      <c r="BG1805" s="2">
        <f t="shared" si="732"/>
        <v>0</v>
      </c>
      <c r="BH1805" s="2">
        <f t="shared" si="733"/>
        <v>0</v>
      </c>
      <c r="BJ1805" t="s">
        <v>993</v>
      </c>
      <c r="BK1805" t="s">
        <v>290</v>
      </c>
      <c r="BL1805">
        <v>3</v>
      </c>
      <c r="BN1805" s="112">
        <v>31</v>
      </c>
      <c r="BO1805" s="114">
        <v>165</v>
      </c>
      <c r="BP1805" s="118">
        <f t="shared" si="724"/>
        <v>31165</v>
      </c>
      <c r="BQ1805" s="118">
        <f t="shared" si="723"/>
        <v>31165</v>
      </c>
      <c r="BR1805" s="5" t="s">
        <v>3151</v>
      </c>
    </row>
    <row r="1806" spans="1:70" ht="15" hidden="1" customHeight="1" outlineLevel="1">
      <c r="A1806" t="s">
        <v>2514</v>
      </c>
      <c r="B1806" t="s">
        <v>290</v>
      </c>
      <c r="C1806" s="1">
        <f t="shared" si="725"/>
        <v>3161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29">
        <f t="shared" si="734"/>
        <v>2029</v>
      </c>
      <c r="H1806" s="134">
        <f t="shared" si="735"/>
        <v>0.64188547927870931</v>
      </c>
      <c r="I1806" s="2"/>
      <c r="J1806" s="2">
        <f t="shared" si="726"/>
        <v>0.1683011705156596</v>
      </c>
      <c r="K1806" s="2">
        <f t="shared" si="727"/>
        <v>0.81018664979436883</v>
      </c>
      <c r="L1806" s="2">
        <f t="shared" si="728"/>
        <v>0</v>
      </c>
      <c r="M1806" s="2">
        <f t="shared" si="729"/>
        <v>2.1512179689971545E-2</v>
      </c>
      <c r="N1806" s="63">
        <v>532</v>
      </c>
      <c r="O1806" s="63">
        <v>2561</v>
      </c>
      <c r="P1806" s="63">
        <v>0</v>
      </c>
      <c r="Q1806" s="63">
        <v>68</v>
      </c>
      <c r="R1806" s="63">
        <v>0</v>
      </c>
      <c r="S1806" s="63">
        <v>0</v>
      </c>
      <c r="T1806" s="63">
        <v>0</v>
      </c>
      <c r="U1806" s="63">
        <v>0</v>
      </c>
      <c r="V1806" s="63">
        <v>0</v>
      </c>
      <c r="W1806" s="63">
        <v>0</v>
      </c>
      <c r="X1806" s="63">
        <v>0</v>
      </c>
      <c r="Y1806" s="63">
        <v>0</v>
      </c>
      <c r="Z1806" s="63">
        <v>0</v>
      </c>
      <c r="AA1806" s="63">
        <v>0</v>
      </c>
      <c r="AB1806" s="63">
        <v>0</v>
      </c>
      <c r="AC1806" s="63">
        <v>0</v>
      </c>
      <c r="AD1806" s="63">
        <v>0</v>
      </c>
      <c r="AE1806" s="63">
        <v>0</v>
      </c>
      <c r="AF1806" s="63">
        <v>0</v>
      </c>
      <c r="AG1806" s="63">
        <v>0</v>
      </c>
      <c r="AH1806" s="63">
        <v>0</v>
      </c>
      <c r="AI1806" s="63">
        <v>0</v>
      </c>
      <c r="AJ1806" s="63">
        <v>0</v>
      </c>
      <c r="AK1806" s="63">
        <v>0</v>
      </c>
      <c r="AL1806" s="63">
        <v>0</v>
      </c>
      <c r="AM1806" s="63">
        <v>0</v>
      </c>
      <c r="AN1806" s="63">
        <v>0</v>
      </c>
      <c r="AO1806" s="63">
        <v>0</v>
      </c>
      <c r="AP1806" s="63">
        <v>0</v>
      </c>
      <c r="AQ1806" s="63">
        <v>0</v>
      </c>
      <c r="AR1806" s="63">
        <v>0</v>
      </c>
      <c r="AS1806" s="63">
        <v>0</v>
      </c>
      <c r="AT1806" s="63">
        <v>0</v>
      </c>
      <c r="AU1806" s="63">
        <v>0</v>
      </c>
      <c r="AV1806" s="63">
        <v>0</v>
      </c>
      <c r="AW1806" s="63">
        <v>0</v>
      </c>
      <c r="AX1806" s="63">
        <v>0</v>
      </c>
      <c r="AY1806" s="63">
        <v>0</v>
      </c>
      <c r="BA1806" s="5">
        <f>IF(Q1806&gt;0,RANK(Q1806,(N1806:P1806,Q1806:AE1806)),0)</f>
        <v>3</v>
      </c>
      <c r="BB1806" s="5">
        <f>IF(R1806&gt;0,RANK(R1806,(N1806:P1806,Q1806:AE1806)),0)</f>
        <v>0</v>
      </c>
      <c r="BC1806" s="5">
        <f>IF(T1806&gt;0,RANK(T1806,(N1806:P1806,Q1806:AE1806)),0)</f>
        <v>0</v>
      </c>
      <c r="BD1806" s="5">
        <f>IF(S1806&gt;0,RANK(S1806,(N1806:P1806,Q1806:AE1806)),0)</f>
        <v>0</v>
      </c>
      <c r="BE1806" s="2">
        <f t="shared" si="730"/>
        <v>2.1512179689971527E-2</v>
      </c>
      <c r="BF1806" s="2">
        <f t="shared" si="731"/>
        <v>0</v>
      </c>
      <c r="BG1806" s="2">
        <f t="shared" si="732"/>
        <v>0</v>
      </c>
      <c r="BH1806" s="2">
        <f t="shared" si="733"/>
        <v>0</v>
      </c>
      <c r="BJ1806" t="s">
        <v>2514</v>
      </c>
      <c r="BK1806" t="s">
        <v>290</v>
      </c>
      <c r="BL1806">
        <v>1</v>
      </c>
      <c r="BN1806" s="112">
        <v>31</v>
      </c>
      <c r="BO1806" s="114">
        <v>167</v>
      </c>
      <c r="BP1806" s="118">
        <f t="shared" si="724"/>
        <v>31167</v>
      </c>
      <c r="BQ1806" s="118">
        <f t="shared" si="723"/>
        <v>31167</v>
      </c>
      <c r="BR1806" s="5" t="s">
        <v>3151</v>
      </c>
    </row>
    <row r="1807" spans="1:70" ht="15" hidden="1" customHeight="1" outlineLevel="1">
      <c r="A1807" t="s">
        <v>1024</v>
      </c>
      <c r="B1807" t="s">
        <v>290</v>
      </c>
      <c r="C1807" s="1">
        <f t="shared" si="725"/>
        <v>2980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29">
        <f t="shared" si="734"/>
        <v>1684</v>
      </c>
      <c r="H1807" s="134">
        <f t="shared" si="735"/>
        <v>0.56510067114093965</v>
      </c>
      <c r="I1807" s="2"/>
      <c r="J1807" s="2">
        <f t="shared" si="726"/>
        <v>0.20939597315436242</v>
      </c>
      <c r="K1807" s="2">
        <f t="shared" si="727"/>
        <v>0.77449664429530196</v>
      </c>
      <c r="L1807" s="2">
        <f t="shared" si="728"/>
        <v>0</v>
      </c>
      <c r="M1807" s="2">
        <f t="shared" si="729"/>
        <v>1.6107382550335614E-2</v>
      </c>
      <c r="N1807" s="63">
        <v>624</v>
      </c>
      <c r="O1807" s="63">
        <v>2308</v>
      </c>
      <c r="P1807" s="63">
        <v>0</v>
      </c>
      <c r="Q1807" s="63">
        <v>48</v>
      </c>
      <c r="R1807" s="63">
        <v>0</v>
      </c>
      <c r="S1807" s="63">
        <v>0</v>
      </c>
      <c r="T1807" s="63">
        <v>0</v>
      </c>
      <c r="U1807" s="63">
        <v>0</v>
      </c>
      <c r="V1807" s="63">
        <v>0</v>
      </c>
      <c r="W1807" s="63">
        <v>0</v>
      </c>
      <c r="X1807" s="63">
        <v>0</v>
      </c>
      <c r="Y1807" s="63">
        <v>0</v>
      </c>
      <c r="Z1807" s="63">
        <v>0</v>
      </c>
      <c r="AA1807" s="63">
        <v>0</v>
      </c>
      <c r="AB1807" s="63">
        <v>0</v>
      </c>
      <c r="AC1807" s="63">
        <v>0</v>
      </c>
      <c r="AD1807" s="63">
        <v>0</v>
      </c>
      <c r="AE1807" s="63">
        <v>0</v>
      </c>
      <c r="AF1807" s="63">
        <v>0</v>
      </c>
      <c r="AG1807" s="63">
        <v>0</v>
      </c>
      <c r="AH1807" s="63">
        <v>0</v>
      </c>
      <c r="AI1807" s="63">
        <v>0</v>
      </c>
      <c r="AJ1807" s="63">
        <v>0</v>
      </c>
      <c r="AK1807" s="63">
        <v>0</v>
      </c>
      <c r="AL1807" s="63">
        <v>0</v>
      </c>
      <c r="AM1807" s="63">
        <v>0</v>
      </c>
      <c r="AN1807" s="63">
        <v>0</v>
      </c>
      <c r="AO1807" s="63">
        <v>0</v>
      </c>
      <c r="AP1807" s="63">
        <v>0</v>
      </c>
      <c r="AQ1807" s="63">
        <v>0</v>
      </c>
      <c r="AR1807" s="63">
        <v>0</v>
      </c>
      <c r="AS1807" s="63">
        <v>0</v>
      </c>
      <c r="AT1807" s="63">
        <v>0</v>
      </c>
      <c r="AU1807" s="63">
        <v>0</v>
      </c>
      <c r="AV1807" s="63">
        <v>0</v>
      </c>
      <c r="AW1807" s="63">
        <v>0</v>
      </c>
      <c r="AX1807" s="63">
        <v>0</v>
      </c>
      <c r="AY1807" s="63">
        <v>0</v>
      </c>
      <c r="BA1807" s="5">
        <f>IF(Q1807&gt;0,RANK(Q1807,(N1807:P1807,Q1807:AE1807)),0)</f>
        <v>3</v>
      </c>
      <c r="BB1807" s="5">
        <f>IF(R1807&gt;0,RANK(R1807,(N1807:P1807,Q1807:AE1807)),0)</f>
        <v>0</v>
      </c>
      <c r="BC1807" s="5">
        <f>IF(T1807&gt;0,RANK(T1807,(N1807:P1807,Q1807:AE1807)),0)</f>
        <v>0</v>
      </c>
      <c r="BD1807" s="5">
        <f>IF(S1807&gt;0,RANK(S1807,(N1807:P1807,Q1807:AE1807)),0)</f>
        <v>0</v>
      </c>
      <c r="BE1807" s="2">
        <f t="shared" si="730"/>
        <v>1.6107382550335572E-2</v>
      </c>
      <c r="BF1807" s="2">
        <f t="shared" si="731"/>
        <v>0</v>
      </c>
      <c r="BG1807" s="2">
        <f t="shared" si="732"/>
        <v>0</v>
      </c>
      <c r="BH1807" s="2">
        <f t="shared" si="733"/>
        <v>0</v>
      </c>
      <c r="BJ1807" t="s">
        <v>1024</v>
      </c>
      <c r="BK1807" t="s">
        <v>290</v>
      </c>
      <c r="BL1807">
        <v>3</v>
      </c>
      <c r="BN1807" s="112">
        <v>31</v>
      </c>
      <c r="BO1807" s="114">
        <v>169</v>
      </c>
      <c r="BP1807" s="118">
        <f t="shared" si="724"/>
        <v>31169</v>
      </c>
      <c r="BQ1807" s="118">
        <f t="shared" si="723"/>
        <v>31169</v>
      </c>
      <c r="BR1807" s="5" t="s">
        <v>3151</v>
      </c>
    </row>
    <row r="1808" spans="1:70" ht="15" hidden="1" customHeight="1" outlineLevel="1">
      <c r="A1808" t="s">
        <v>1916</v>
      </c>
      <c r="B1808" t="s">
        <v>290</v>
      </c>
      <c r="C1808" s="1">
        <f t="shared" si="725"/>
        <v>427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29">
        <f t="shared" si="734"/>
        <v>332</v>
      </c>
      <c r="H1808" s="134">
        <f t="shared" si="735"/>
        <v>0.77751756440281028</v>
      </c>
      <c r="I1808" s="2"/>
      <c r="J1808" s="2">
        <f t="shared" si="726"/>
        <v>0.1053864168618267</v>
      </c>
      <c r="K1808" s="2">
        <f t="shared" si="727"/>
        <v>0.88290398126463698</v>
      </c>
      <c r="L1808" s="2">
        <f t="shared" si="728"/>
        <v>0</v>
      </c>
      <c r="M1808" s="2">
        <f t="shared" si="729"/>
        <v>1.1709601873536313E-2</v>
      </c>
      <c r="N1808" s="63">
        <v>45</v>
      </c>
      <c r="O1808" s="63">
        <v>377</v>
      </c>
      <c r="P1808" s="63">
        <v>0</v>
      </c>
      <c r="Q1808" s="63">
        <v>5</v>
      </c>
      <c r="R1808" s="63">
        <v>0</v>
      </c>
      <c r="S1808" s="63">
        <v>0</v>
      </c>
      <c r="T1808" s="63">
        <v>0</v>
      </c>
      <c r="U1808" s="63">
        <v>0</v>
      </c>
      <c r="V1808" s="63">
        <v>0</v>
      </c>
      <c r="W1808" s="63">
        <v>0</v>
      </c>
      <c r="X1808" s="63">
        <v>0</v>
      </c>
      <c r="Y1808" s="63">
        <v>0</v>
      </c>
      <c r="Z1808" s="63">
        <v>0</v>
      </c>
      <c r="AA1808" s="63">
        <v>0</v>
      </c>
      <c r="AB1808" s="63">
        <v>0</v>
      </c>
      <c r="AC1808" s="63">
        <v>0</v>
      </c>
      <c r="AD1808" s="63">
        <v>0</v>
      </c>
      <c r="AE1808" s="63">
        <v>0</v>
      </c>
      <c r="AF1808" s="63">
        <v>0</v>
      </c>
      <c r="AG1808" s="63">
        <v>0</v>
      </c>
      <c r="AH1808" s="63">
        <v>0</v>
      </c>
      <c r="AI1808" s="63">
        <v>0</v>
      </c>
      <c r="AJ1808" s="63">
        <v>0</v>
      </c>
      <c r="AK1808" s="63">
        <v>0</v>
      </c>
      <c r="AL1808" s="63">
        <v>0</v>
      </c>
      <c r="AM1808" s="63">
        <v>0</v>
      </c>
      <c r="AN1808" s="63">
        <v>0</v>
      </c>
      <c r="AO1808" s="63">
        <v>0</v>
      </c>
      <c r="AP1808" s="63">
        <v>0</v>
      </c>
      <c r="AQ1808" s="63">
        <v>0</v>
      </c>
      <c r="AR1808" s="63">
        <v>0</v>
      </c>
      <c r="AS1808" s="63">
        <v>0</v>
      </c>
      <c r="AT1808" s="63">
        <v>0</v>
      </c>
      <c r="AU1808" s="63">
        <v>0</v>
      </c>
      <c r="AV1808" s="63">
        <v>0</v>
      </c>
      <c r="AW1808" s="63">
        <v>0</v>
      </c>
      <c r="AX1808" s="63">
        <v>0</v>
      </c>
      <c r="AY1808" s="63">
        <v>0</v>
      </c>
      <c r="BA1808" s="5">
        <f>IF(Q1808&gt;0,RANK(Q1808,(N1808:P1808,Q1808:AE1808)),0)</f>
        <v>3</v>
      </c>
      <c r="BB1808" s="5">
        <f>IF(R1808&gt;0,RANK(R1808,(N1808:P1808,Q1808:AE1808)),0)</f>
        <v>0</v>
      </c>
      <c r="BC1808" s="5">
        <f>IF(T1808&gt;0,RANK(T1808,(N1808:P1808,Q1808:AE1808)),0)</f>
        <v>0</v>
      </c>
      <c r="BD1808" s="5">
        <f>IF(S1808&gt;0,RANK(S1808,(N1808:P1808,Q1808:AE1808)),0)</f>
        <v>0</v>
      </c>
      <c r="BE1808" s="2">
        <f t="shared" si="730"/>
        <v>1.1709601873536301E-2</v>
      </c>
      <c r="BF1808" s="2">
        <f t="shared" si="731"/>
        <v>0</v>
      </c>
      <c r="BG1808" s="2">
        <f t="shared" si="732"/>
        <v>0</v>
      </c>
      <c r="BH1808" s="2">
        <f t="shared" si="733"/>
        <v>0</v>
      </c>
      <c r="BJ1808" t="s">
        <v>1916</v>
      </c>
      <c r="BK1808" t="s">
        <v>290</v>
      </c>
      <c r="BL1808">
        <v>3</v>
      </c>
      <c r="BN1808" s="112">
        <v>31</v>
      </c>
      <c r="BO1808" s="114">
        <v>171</v>
      </c>
      <c r="BP1808" s="118">
        <f t="shared" si="724"/>
        <v>31171</v>
      </c>
      <c r="BQ1808" s="118">
        <f t="shared" si="723"/>
        <v>31171</v>
      </c>
      <c r="BR1808" s="5" t="s">
        <v>3151</v>
      </c>
    </row>
    <row r="1809" spans="1:74" ht="15" hidden="1" customHeight="1" outlineLevel="1">
      <c r="A1809" t="s">
        <v>1615</v>
      </c>
      <c r="B1809" t="s">
        <v>290</v>
      </c>
      <c r="C1809" s="1">
        <f t="shared" si="725"/>
        <v>2325</v>
      </c>
      <c r="D1809" s="5">
        <f>IF(N1809&gt;0, RANK(N1809,(N1809:P1809,Q1809:AE1809)),0)</f>
        <v>2</v>
      </c>
      <c r="E1809" s="5">
        <f>IF(O1809&gt;0,RANK(O1809,(N1809:P1809,Q1809:AE1809)),0)</f>
        <v>1</v>
      </c>
      <c r="F1809" s="5">
        <f>IF(P1809&gt;0,RANK(P1809,(N1809:P1809,Q1809:AE1809)),0)</f>
        <v>0</v>
      </c>
      <c r="G1809" s="129">
        <f t="shared" si="734"/>
        <v>58</v>
      </c>
      <c r="H1809" s="134">
        <f t="shared" si="735"/>
        <v>2.4946236559139787E-2</v>
      </c>
      <c r="I1809" s="2"/>
      <c r="J1809" s="2">
        <f t="shared" si="726"/>
        <v>0.48258064516129034</v>
      </c>
      <c r="K1809" s="2">
        <f t="shared" si="727"/>
        <v>0.50752688172043015</v>
      </c>
      <c r="L1809" s="2">
        <f t="shared" si="728"/>
        <v>0</v>
      </c>
      <c r="M1809" s="2">
        <f t="shared" si="729"/>
        <v>9.8924731182794545E-3</v>
      </c>
      <c r="N1809" s="63">
        <v>1122</v>
      </c>
      <c r="O1809" s="63">
        <v>1180</v>
      </c>
      <c r="P1809" s="63">
        <v>0</v>
      </c>
      <c r="Q1809" s="63">
        <v>23</v>
      </c>
      <c r="R1809" s="63">
        <v>0</v>
      </c>
      <c r="S1809" s="63">
        <v>0</v>
      </c>
      <c r="T1809" s="63">
        <v>0</v>
      </c>
      <c r="U1809" s="63">
        <v>0</v>
      </c>
      <c r="V1809" s="63">
        <v>0</v>
      </c>
      <c r="W1809" s="63">
        <v>0</v>
      </c>
      <c r="X1809" s="63">
        <v>0</v>
      </c>
      <c r="Y1809" s="63">
        <v>0</v>
      </c>
      <c r="Z1809" s="63">
        <v>0</v>
      </c>
      <c r="AA1809" s="63">
        <v>0</v>
      </c>
      <c r="AB1809" s="63">
        <v>0</v>
      </c>
      <c r="AC1809" s="63">
        <v>0</v>
      </c>
      <c r="AD1809" s="63">
        <v>0</v>
      </c>
      <c r="AE1809" s="63">
        <v>0</v>
      </c>
      <c r="AF1809" s="63">
        <v>0</v>
      </c>
      <c r="AG1809" s="63">
        <v>0</v>
      </c>
      <c r="AH1809" s="63">
        <v>0</v>
      </c>
      <c r="AI1809" s="63">
        <v>0</v>
      </c>
      <c r="AJ1809" s="63">
        <v>0</v>
      </c>
      <c r="AK1809" s="63">
        <v>0</v>
      </c>
      <c r="AL1809" s="63">
        <v>0</v>
      </c>
      <c r="AM1809" s="63">
        <v>0</v>
      </c>
      <c r="AN1809" s="63">
        <v>0</v>
      </c>
      <c r="AO1809" s="63">
        <v>0</v>
      </c>
      <c r="AP1809" s="63">
        <v>0</v>
      </c>
      <c r="AQ1809" s="63">
        <v>0</v>
      </c>
      <c r="AR1809" s="63">
        <v>0</v>
      </c>
      <c r="AS1809" s="63">
        <v>0</v>
      </c>
      <c r="AT1809" s="63">
        <v>0</v>
      </c>
      <c r="AU1809" s="63">
        <v>0</v>
      </c>
      <c r="AV1809" s="63">
        <v>0</v>
      </c>
      <c r="AW1809" s="63">
        <v>0</v>
      </c>
      <c r="AX1809" s="63">
        <v>0</v>
      </c>
      <c r="AY1809" s="63">
        <v>0</v>
      </c>
      <c r="BA1809" s="5">
        <f>IF(Q1809&gt;0,RANK(Q1809,(N1809:P1809,Q1809:AE1809)),0)</f>
        <v>3</v>
      </c>
      <c r="BB1809" s="5">
        <f>IF(R1809&gt;0,RANK(R1809,(N1809:P1809,Q1809:AE1809)),0)</f>
        <v>0</v>
      </c>
      <c r="BC1809" s="5">
        <f>IF(T1809&gt;0,RANK(T1809,(N1809:P1809,Q1809:AE1809)),0)</f>
        <v>0</v>
      </c>
      <c r="BD1809" s="5">
        <f>IF(S1809&gt;0,RANK(S1809,(N1809:P1809,Q1809:AE1809)),0)</f>
        <v>0</v>
      </c>
      <c r="BE1809" s="2">
        <f t="shared" si="730"/>
        <v>9.8924731182795708E-3</v>
      </c>
      <c r="BF1809" s="2">
        <f t="shared" si="731"/>
        <v>0</v>
      </c>
      <c r="BG1809" s="2">
        <f t="shared" si="732"/>
        <v>0</v>
      </c>
      <c r="BH1809" s="2">
        <f t="shared" si="733"/>
        <v>0</v>
      </c>
      <c r="BJ1809" t="s">
        <v>1615</v>
      </c>
      <c r="BK1809" t="s">
        <v>290</v>
      </c>
      <c r="BL1809">
        <v>1</v>
      </c>
      <c r="BN1809" s="112">
        <v>31</v>
      </c>
      <c r="BO1809" s="114">
        <v>173</v>
      </c>
      <c r="BP1809" s="118">
        <f t="shared" si="724"/>
        <v>31173</v>
      </c>
      <c r="BQ1809" s="118">
        <f t="shared" si="723"/>
        <v>31173</v>
      </c>
      <c r="BR1809" s="5" t="s">
        <v>3151</v>
      </c>
    </row>
    <row r="1810" spans="1:74" ht="15" hidden="1" customHeight="1" outlineLevel="1">
      <c r="A1810" t="s">
        <v>914</v>
      </c>
      <c r="B1810" t="s">
        <v>290</v>
      </c>
      <c r="C1810" s="1">
        <f t="shared" si="725"/>
        <v>2340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29">
        <f t="shared" si="734"/>
        <v>1489</v>
      </c>
      <c r="H1810" s="134">
        <f t="shared" si="735"/>
        <v>0.63632478632478628</v>
      </c>
      <c r="I1810" s="2"/>
      <c r="J1810" s="2">
        <f t="shared" si="726"/>
        <v>0.17606837606837608</v>
      </c>
      <c r="K1810" s="2">
        <f t="shared" si="727"/>
        <v>0.81239316239316239</v>
      </c>
      <c r="L1810" s="2">
        <f t="shared" si="728"/>
        <v>0</v>
      </c>
      <c r="M1810" s="2">
        <f t="shared" si="729"/>
        <v>1.1538461538461497E-2</v>
      </c>
      <c r="N1810" s="63">
        <v>412</v>
      </c>
      <c r="O1810" s="63">
        <v>1901</v>
      </c>
      <c r="P1810" s="63">
        <v>0</v>
      </c>
      <c r="Q1810" s="63">
        <v>27</v>
      </c>
      <c r="R1810" s="63">
        <v>0</v>
      </c>
      <c r="S1810" s="63">
        <v>0</v>
      </c>
      <c r="T1810" s="63">
        <v>0</v>
      </c>
      <c r="U1810" s="63">
        <v>0</v>
      </c>
      <c r="V1810" s="63">
        <v>0</v>
      </c>
      <c r="W1810" s="63">
        <v>0</v>
      </c>
      <c r="X1810" s="63">
        <v>0</v>
      </c>
      <c r="Y1810" s="63">
        <v>0</v>
      </c>
      <c r="Z1810" s="63">
        <v>0</v>
      </c>
      <c r="AA1810" s="63">
        <v>0</v>
      </c>
      <c r="AB1810" s="63">
        <v>0</v>
      </c>
      <c r="AC1810" s="63">
        <v>0</v>
      </c>
      <c r="AD1810" s="63">
        <v>0</v>
      </c>
      <c r="AE1810" s="63">
        <v>0</v>
      </c>
      <c r="AF1810" s="63">
        <v>0</v>
      </c>
      <c r="AG1810" s="63">
        <v>0</v>
      </c>
      <c r="AH1810" s="63">
        <v>0</v>
      </c>
      <c r="AI1810" s="63">
        <v>0</v>
      </c>
      <c r="AJ1810" s="63">
        <v>0</v>
      </c>
      <c r="AK1810" s="63">
        <v>0</v>
      </c>
      <c r="AL1810" s="63">
        <v>0</v>
      </c>
      <c r="AM1810" s="63">
        <v>0</v>
      </c>
      <c r="AN1810" s="63">
        <v>0</v>
      </c>
      <c r="AO1810" s="63">
        <v>0</v>
      </c>
      <c r="AP1810" s="63">
        <v>0</v>
      </c>
      <c r="AQ1810" s="63">
        <v>0</v>
      </c>
      <c r="AR1810" s="63">
        <v>0</v>
      </c>
      <c r="AS1810" s="63">
        <v>0</v>
      </c>
      <c r="AT1810" s="63">
        <v>0</v>
      </c>
      <c r="AU1810" s="63">
        <v>0</v>
      </c>
      <c r="AV1810" s="63">
        <v>0</v>
      </c>
      <c r="AW1810" s="63">
        <v>0</v>
      </c>
      <c r="AX1810" s="63">
        <v>0</v>
      </c>
      <c r="AY1810" s="63">
        <v>0</v>
      </c>
      <c r="BA1810" s="5">
        <f>IF(Q1810&gt;0,RANK(Q1810,(N1810:P1810,Q1810:AE1810)),0)</f>
        <v>3</v>
      </c>
      <c r="BB1810" s="5">
        <f>IF(R1810&gt;0,RANK(R1810,(N1810:P1810,Q1810:AE1810)),0)</f>
        <v>0</v>
      </c>
      <c r="BC1810" s="5">
        <f>IF(T1810&gt;0,RANK(T1810,(N1810:P1810,Q1810:AE1810)),0)</f>
        <v>0</v>
      </c>
      <c r="BD1810" s="5">
        <f>IF(S1810&gt;0,RANK(S1810,(N1810:P1810,Q1810:AE1810)),0)</f>
        <v>0</v>
      </c>
      <c r="BE1810" s="2">
        <f t="shared" si="730"/>
        <v>1.1538461538461539E-2</v>
      </c>
      <c r="BF1810" s="2">
        <f t="shared" si="731"/>
        <v>0</v>
      </c>
      <c r="BG1810" s="2">
        <f t="shared" si="732"/>
        <v>0</v>
      </c>
      <c r="BH1810" s="2">
        <f t="shared" si="733"/>
        <v>0</v>
      </c>
      <c r="BJ1810" t="s">
        <v>914</v>
      </c>
      <c r="BK1810" t="s">
        <v>290</v>
      </c>
      <c r="BL1810">
        <v>3</v>
      </c>
      <c r="BN1810" s="112">
        <v>31</v>
      </c>
      <c r="BO1810" s="114">
        <v>175</v>
      </c>
      <c r="BP1810" s="118">
        <f t="shared" si="724"/>
        <v>31175</v>
      </c>
      <c r="BQ1810" s="118">
        <f t="shared" si="723"/>
        <v>31175</v>
      </c>
      <c r="BR1810" s="5" t="s">
        <v>3151</v>
      </c>
    </row>
    <row r="1811" spans="1:74" ht="15" hidden="1" customHeight="1" outlineLevel="1">
      <c r="A1811" t="s">
        <v>691</v>
      </c>
      <c r="B1811" t="s">
        <v>290</v>
      </c>
      <c r="C1811" s="1">
        <f t="shared" si="725"/>
        <v>12413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29">
        <f t="shared" si="734"/>
        <v>5029</v>
      </c>
      <c r="H1811" s="134">
        <f t="shared" si="735"/>
        <v>0.40513977281881897</v>
      </c>
      <c r="I1811" s="2"/>
      <c r="J1811" s="2">
        <f t="shared" si="726"/>
        <v>0.28631273664706358</v>
      </c>
      <c r="K1811" s="2">
        <f t="shared" si="727"/>
        <v>0.69145250946588255</v>
      </c>
      <c r="L1811" s="2">
        <f t="shared" si="728"/>
        <v>0</v>
      </c>
      <c r="M1811" s="2">
        <f t="shared" si="729"/>
        <v>2.2234753887053871E-2</v>
      </c>
      <c r="N1811" s="63">
        <v>3554</v>
      </c>
      <c r="O1811" s="63">
        <v>8583</v>
      </c>
      <c r="P1811" s="63">
        <v>0</v>
      </c>
      <c r="Q1811" s="63">
        <v>276</v>
      </c>
      <c r="R1811" s="63">
        <v>0</v>
      </c>
      <c r="S1811" s="63">
        <v>0</v>
      </c>
      <c r="T1811" s="63">
        <v>0</v>
      </c>
      <c r="U1811" s="63">
        <v>0</v>
      </c>
      <c r="V1811" s="63">
        <v>0</v>
      </c>
      <c r="W1811" s="63">
        <v>0</v>
      </c>
      <c r="X1811" s="63">
        <v>0</v>
      </c>
      <c r="Y1811" s="63">
        <v>0</v>
      </c>
      <c r="Z1811" s="63">
        <v>0</v>
      </c>
      <c r="AA1811" s="63">
        <v>0</v>
      </c>
      <c r="AB1811" s="63">
        <v>0</v>
      </c>
      <c r="AC1811" s="63">
        <v>0</v>
      </c>
      <c r="AD1811" s="63">
        <v>0</v>
      </c>
      <c r="AE1811" s="63">
        <v>0</v>
      </c>
      <c r="AF1811" s="63">
        <v>0</v>
      </c>
      <c r="AG1811" s="63">
        <v>0</v>
      </c>
      <c r="AH1811" s="63">
        <v>0</v>
      </c>
      <c r="AI1811" s="63">
        <v>0</v>
      </c>
      <c r="AJ1811" s="63">
        <v>0</v>
      </c>
      <c r="AK1811" s="63">
        <v>0</v>
      </c>
      <c r="AL1811" s="63">
        <v>0</v>
      </c>
      <c r="AM1811" s="63">
        <v>0</v>
      </c>
      <c r="AN1811" s="63">
        <v>0</v>
      </c>
      <c r="AO1811" s="63">
        <v>0</v>
      </c>
      <c r="AP1811" s="63">
        <v>0</v>
      </c>
      <c r="AQ1811" s="63">
        <v>0</v>
      </c>
      <c r="AR1811" s="63">
        <v>0</v>
      </c>
      <c r="AS1811" s="63">
        <v>0</v>
      </c>
      <c r="AT1811" s="63">
        <v>0</v>
      </c>
      <c r="AU1811" s="63">
        <v>0</v>
      </c>
      <c r="AV1811" s="63">
        <v>0</v>
      </c>
      <c r="AW1811" s="63">
        <v>0</v>
      </c>
      <c r="AX1811" s="63">
        <v>0</v>
      </c>
      <c r="AY1811" s="63">
        <v>0</v>
      </c>
      <c r="BA1811" s="5">
        <f>IF(Q1811&gt;0,RANK(Q1811,(N1811:P1811,Q1811:AE1811)),0)</f>
        <v>3</v>
      </c>
      <c r="BB1811" s="5">
        <f>IF(R1811&gt;0,RANK(R1811,(N1811:P1811,Q1811:AE1811)),0)</f>
        <v>0</v>
      </c>
      <c r="BC1811" s="5">
        <f>IF(T1811&gt;0,RANK(T1811,(N1811:P1811,Q1811:AE1811)),0)</f>
        <v>0</v>
      </c>
      <c r="BD1811" s="5">
        <f>IF(S1811&gt;0,RANK(S1811,(N1811:P1811,Q1811:AE1811)),0)</f>
        <v>0</v>
      </c>
      <c r="BE1811" s="2">
        <f t="shared" si="730"/>
        <v>2.2234753887053895E-2</v>
      </c>
      <c r="BF1811" s="2">
        <f t="shared" si="731"/>
        <v>0</v>
      </c>
      <c r="BG1811" s="2">
        <f t="shared" si="732"/>
        <v>0</v>
      </c>
      <c r="BH1811" s="2">
        <f t="shared" si="733"/>
        <v>0</v>
      </c>
      <c r="BJ1811" t="s">
        <v>691</v>
      </c>
      <c r="BK1811" t="s">
        <v>290</v>
      </c>
      <c r="BL1811">
        <v>1</v>
      </c>
      <c r="BN1811" s="112">
        <v>31</v>
      </c>
      <c r="BO1811" s="114">
        <v>177</v>
      </c>
      <c r="BP1811" s="118">
        <f t="shared" si="724"/>
        <v>31177</v>
      </c>
      <c r="BQ1811" s="118">
        <f t="shared" si="723"/>
        <v>31177</v>
      </c>
      <c r="BR1811" s="5" t="s">
        <v>3151</v>
      </c>
    </row>
    <row r="1812" spans="1:74" ht="15" hidden="1" customHeight="1" outlineLevel="1">
      <c r="A1812" t="s">
        <v>423</v>
      </c>
      <c r="B1812" t="s">
        <v>290</v>
      </c>
      <c r="C1812" s="1">
        <f t="shared" si="725"/>
        <v>4200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29">
        <f t="shared" si="734"/>
        <v>2033</v>
      </c>
      <c r="H1812" s="134">
        <f t="shared" si="735"/>
        <v>0.48404761904761906</v>
      </c>
      <c r="I1812" s="2"/>
      <c r="J1812" s="2">
        <f t="shared" si="726"/>
        <v>0.24333333333333335</v>
      </c>
      <c r="K1812" s="2">
        <f t="shared" si="727"/>
        <v>0.72738095238095235</v>
      </c>
      <c r="L1812" s="2">
        <f t="shared" si="728"/>
        <v>0</v>
      </c>
      <c r="M1812" s="2">
        <f t="shared" si="729"/>
        <v>2.9285714285714248E-2</v>
      </c>
      <c r="N1812" s="63">
        <v>1022</v>
      </c>
      <c r="O1812" s="63">
        <v>3055</v>
      </c>
      <c r="P1812" s="63">
        <v>0</v>
      </c>
      <c r="Q1812" s="63">
        <v>123</v>
      </c>
      <c r="R1812" s="63">
        <v>0</v>
      </c>
      <c r="S1812" s="63">
        <v>0</v>
      </c>
      <c r="T1812" s="63">
        <v>0</v>
      </c>
      <c r="U1812" s="63">
        <v>0</v>
      </c>
      <c r="V1812" s="63">
        <v>0</v>
      </c>
      <c r="W1812" s="63">
        <v>0</v>
      </c>
      <c r="X1812" s="63">
        <v>0</v>
      </c>
      <c r="Y1812" s="63">
        <v>0</v>
      </c>
      <c r="Z1812" s="63">
        <v>0</v>
      </c>
      <c r="AA1812" s="63">
        <v>0</v>
      </c>
      <c r="AB1812" s="63">
        <v>0</v>
      </c>
      <c r="AC1812" s="63">
        <v>0</v>
      </c>
      <c r="AD1812" s="63">
        <v>0</v>
      </c>
      <c r="AE1812" s="63">
        <v>0</v>
      </c>
      <c r="AF1812" s="63">
        <v>0</v>
      </c>
      <c r="AG1812" s="63">
        <v>0</v>
      </c>
      <c r="AH1812" s="63">
        <v>0</v>
      </c>
      <c r="AI1812" s="63">
        <v>0</v>
      </c>
      <c r="AJ1812" s="63">
        <v>0</v>
      </c>
      <c r="AK1812" s="63">
        <v>0</v>
      </c>
      <c r="AL1812" s="63">
        <v>0</v>
      </c>
      <c r="AM1812" s="63">
        <v>0</v>
      </c>
      <c r="AN1812" s="63">
        <v>0</v>
      </c>
      <c r="AO1812" s="63">
        <v>0</v>
      </c>
      <c r="AP1812" s="63">
        <v>0</v>
      </c>
      <c r="AQ1812" s="63">
        <v>0</v>
      </c>
      <c r="AR1812" s="63">
        <v>0</v>
      </c>
      <c r="AS1812" s="63">
        <v>0</v>
      </c>
      <c r="AT1812" s="63">
        <v>0</v>
      </c>
      <c r="AU1812" s="63">
        <v>0</v>
      </c>
      <c r="AV1812" s="63">
        <v>0</v>
      </c>
      <c r="AW1812" s="63">
        <v>0</v>
      </c>
      <c r="AX1812" s="63">
        <v>0</v>
      </c>
      <c r="AY1812" s="63">
        <v>0</v>
      </c>
      <c r="BA1812" s="5">
        <f>IF(Q1812&gt;0,RANK(Q1812,(N1812:P1812,Q1812:AE1812)),0)</f>
        <v>3</v>
      </c>
      <c r="BB1812" s="5">
        <f>IF(R1812&gt;0,RANK(R1812,(N1812:P1812,Q1812:AE1812)),0)</f>
        <v>0</v>
      </c>
      <c r="BC1812" s="5">
        <f>IF(T1812&gt;0,RANK(T1812,(N1812:P1812,Q1812:AE1812)),0)</f>
        <v>0</v>
      </c>
      <c r="BD1812" s="5">
        <f>IF(S1812&gt;0,RANK(S1812,(N1812:P1812,Q1812:AE1812)),0)</f>
        <v>0</v>
      </c>
      <c r="BE1812" s="2">
        <f t="shared" si="730"/>
        <v>2.9285714285714286E-2</v>
      </c>
      <c r="BF1812" s="2">
        <f t="shared" si="731"/>
        <v>0</v>
      </c>
      <c r="BG1812" s="2">
        <f t="shared" si="732"/>
        <v>0</v>
      </c>
      <c r="BH1812" s="2">
        <f t="shared" si="733"/>
        <v>0</v>
      </c>
      <c r="BJ1812" t="s">
        <v>423</v>
      </c>
      <c r="BK1812" t="s">
        <v>290</v>
      </c>
      <c r="BL1812">
        <v>3</v>
      </c>
      <c r="BN1812" s="112">
        <v>31</v>
      </c>
      <c r="BO1812" s="114">
        <v>179</v>
      </c>
      <c r="BP1812" s="118">
        <f t="shared" si="724"/>
        <v>31179</v>
      </c>
      <c r="BQ1812" s="118">
        <f t="shared" si="723"/>
        <v>31179</v>
      </c>
      <c r="BR1812" s="5" t="s">
        <v>3151</v>
      </c>
    </row>
    <row r="1813" spans="1:74" ht="15" hidden="1" customHeight="1" outlineLevel="1">
      <c r="A1813" t="s">
        <v>696</v>
      </c>
      <c r="B1813" t="s">
        <v>290</v>
      </c>
      <c r="C1813" s="1">
        <f t="shared" si="725"/>
        <v>1876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29">
        <f t="shared" si="734"/>
        <v>1176</v>
      </c>
      <c r="H1813" s="134">
        <f t="shared" si="735"/>
        <v>0.62686567164179108</v>
      </c>
      <c r="I1813" s="2"/>
      <c r="J1813" s="2">
        <f t="shared" si="726"/>
        <v>0.17857142857142858</v>
      </c>
      <c r="K1813" s="2">
        <f t="shared" si="727"/>
        <v>0.80543710021321957</v>
      </c>
      <c r="L1813" s="2">
        <f t="shared" si="728"/>
        <v>0</v>
      </c>
      <c r="M1813" s="2">
        <f t="shared" si="729"/>
        <v>1.5991471215351827E-2</v>
      </c>
      <c r="N1813" s="63">
        <v>335</v>
      </c>
      <c r="O1813" s="63">
        <v>1511</v>
      </c>
      <c r="P1813" s="63">
        <v>0</v>
      </c>
      <c r="Q1813" s="63">
        <v>30</v>
      </c>
      <c r="R1813" s="63">
        <v>0</v>
      </c>
      <c r="S1813" s="63">
        <v>0</v>
      </c>
      <c r="T1813" s="63">
        <v>0</v>
      </c>
      <c r="U1813" s="63">
        <v>0</v>
      </c>
      <c r="V1813" s="63">
        <v>0</v>
      </c>
      <c r="W1813" s="63">
        <v>0</v>
      </c>
      <c r="X1813" s="63">
        <v>0</v>
      </c>
      <c r="Y1813" s="63">
        <v>0</v>
      </c>
      <c r="Z1813" s="63">
        <v>0</v>
      </c>
      <c r="AA1813" s="63">
        <v>0</v>
      </c>
      <c r="AB1813" s="63">
        <v>0</v>
      </c>
      <c r="AC1813" s="63">
        <v>0</v>
      </c>
      <c r="AD1813" s="63">
        <v>0</v>
      </c>
      <c r="AE1813" s="63">
        <v>0</v>
      </c>
      <c r="AF1813" s="63">
        <v>0</v>
      </c>
      <c r="AG1813" s="63">
        <v>0</v>
      </c>
      <c r="AH1813" s="63">
        <v>0</v>
      </c>
      <c r="AI1813" s="63">
        <v>0</v>
      </c>
      <c r="AJ1813" s="63">
        <v>0</v>
      </c>
      <c r="AK1813" s="63">
        <v>0</v>
      </c>
      <c r="AL1813" s="63">
        <v>0</v>
      </c>
      <c r="AM1813" s="63">
        <v>0</v>
      </c>
      <c r="AN1813" s="63">
        <v>0</v>
      </c>
      <c r="AO1813" s="63">
        <v>0</v>
      </c>
      <c r="AP1813" s="63">
        <v>0</v>
      </c>
      <c r="AQ1813" s="63">
        <v>0</v>
      </c>
      <c r="AR1813" s="63">
        <v>0</v>
      </c>
      <c r="AS1813" s="63">
        <v>0</v>
      </c>
      <c r="AT1813" s="63">
        <v>0</v>
      </c>
      <c r="AU1813" s="63">
        <v>0</v>
      </c>
      <c r="AV1813" s="63">
        <v>0</v>
      </c>
      <c r="AW1813" s="63">
        <v>0</v>
      </c>
      <c r="AX1813" s="63">
        <v>0</v>
      </c>
      <c r="AY1813" s="63">
        <v>0</v>
      </c>
      <c r="BA1813" s="5">
        <f>IF(Q1813&gt;0,RANK(Q1813,(N1813:P1813,Q1813:AE1813)),0)</f>
        <v>3</v>
      </c>
      <c r="BB1813" s="5">
        <f>IF(R1813&gt;0,RANK(R1813,(N1813:P1813,Q1813:AE1813)),0)</f>
        <v>0</v>
      </c>
      <c r="BC1813" s="5">
        <f>IF(T1813&gt;0,RANK(T1813,(N1813:P1813,Q1813:AE1813)),0)</f>
        <v>0</v>
      </c>
      <c r="BD1813" s="5">
        <f>IF(S1813&gt;0,RANK(S1813,(N1813:P1813,Q1813:AE1813)),0)</f>
        <v>0</v>
      </c>
      <c r="BE1813" s="2">
        <f t="shared" si="730"/>
        <v>1.5991471215351813E-2</v>
      </c>
      <c r="BF1813" s="2">
        <f t="shared" si="731"/>
        <v>0</v>
      </c>
      <c r="BG1813" s="2">
        <f t="shared" si="732"/>
        <v>0</v>
      </c>
      <c r="BH1813" s="2">
        <f t="shared" si="733"/>
        <v>0</v>
      </c>
      <c r="BJ1813" t="s">
        <v>696</v>
      </c>
      <c r="BK1813" t="s">
        <v>290</v>
      </c>
      <c r="BL1813">
        <v>3</v>
      </c>
      <c r="BN1813" s="112">
        <v>31</v>
      </c>
      <c r="BO1813" s="114">
        <v>181</v>
      </c>
      <c r="BP1813" s="118">
        <f t="shared" si="724"/>
        <v>31181</v>
      </c>
      <c r="BQ1813" s="118">
        <f t="shared" si="723"/>
        <v>31181</v>
      </c>
      <c r="BR1813" s="5" t="s">
        <v>3151</v>
      </c>
    </row>
    <row r="1814" spans="1:74" ht="15" hidden="1" customHeight="1" outlineLevel="1">
      <c r="A1814" t="s">
        <v>606</v>
      </c>
      <c r="B1814" t="s">
        <v>290</v>
      </c>
      <c r="C1814" s="1">
        <f t="shared" si="725"/>
        <v>502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29">
        <f t="shared" si="734"/>
        <v>379</v>
      </c>
      <c r="H1814" s="134">
        <f t="shared" si="735"/>
        <v>0.7549800796812749</v>
      </c>
      <c r="I1814" s="2"/>
      <c r="J1814" s="2">
        <f t="shared" si="726"/>
        <v>0.11752988047808766</v>
      </c>
      <c r="K1814" s="2">
        <f t="shared" si="727"/>
        <v>0.87250996015936255</v>
      </c>
      <c r="L1814" s="2">
        <f t="shared" si="728"/>
        <v>0</v>
      </c>
      <c r="M1814" s="2">
        <f t="shared" si="729"/>
        <v>9.960159362549792E-3</v>
      </c>
      <c r="N1814" s="63">
        <v>59</v>
      </c>
      <c r="O1814" s="63">
        <v>438</v>
      </c>
      <c r="P1814" s="63">
        <v>0</v>
      </c>
      <c r="Q1814" s="63">
        <v>5</v>
      </c>
      <c r="R1814" s="63">
        <v>0</v>
      </c>
      <c r="S1814" s="63">
        <v>0</v>
      </c>
      <c r="T1814" s="63">
        <v>0</v>
      </c>
      <c r="U1814" s="63">
        <v>0</v>
      </c>
      <c r="V1814" s="63">
        <v>0</v>
      </c>
      <c r="W1814" s="63">
        <v>0</v>
      </c>
      <c r="X1814" s="63">
        <v>0</v>
      </c>
      <c r="Y1814" s="63">
        <v>0</v>
      </c>
      <c r="Z1814" s="63">
        <v>0</v>
      </c>
      <c r="AA1814" s="63">
        <v>0</v>
      </c>
      <c r="AB1814" s="63">
        <v>0</v>
      </c>
      <c r="AC1814" s="63">
        <v>0</v>
      </c>
      <c r="AD1814" s="63">
        <v>0</v>
      </c>
      <c r="AE1814" s="63">
        <v>0</v>
      </c>
      <c r="AF1814" s="63">
        <v>0</v>
      </c>
      <c r="AG1814" s="63">
        <v>0</v>
      </c>
      <c r="AH1814" s="63">
        <v>0</v>
      </c>
      <c r="AI1814" s="63">
        <v>0</v>
      </c>
      <c r="AJ1814" s="63">
        <v>0</v>
      </c>
      <c r="AK1814" s="63">
        <v>0</v>
      </c>
      <c r="AL1814" s="63">
        <v>0</v>
      </c>
      <c r="AM1814" s="63">
        <v>0</v>
      </c>
      <c r="AN1814" s="63">
        <v>0</v>
      </c>
      <c r="AO1814" s="63">
        <v>0</v>
      </c>
      <c r="AP1814" s="63">
        <v>0</v>
      </c>
      <c r="AQ1814" s="63">
        <v>0</v>
      </c>
      <c r="AR1814" s="63">
        <v>0</v>
      </c>
      <c r="AS1814" s="63">
        <v>0</v>
      </c>
      <c r="AT1814" s="63">
        <v>0</v>
      </c>
      <c r="AU1814" s="63">
        <v>0</v>
      </c>
      <c r="AV1814" s="63">
        <v>0</v>
      </c>
      <c r="AW1814" s="63">
        <v>0</v>
      </c>
      <c r="AX1814" s="63">
        <v>0</v>
      </c>
      <c r="AY1814" s="63">
        <v>0</v>
      </c>
      <c r="BA1814" s="5">
        <f>IF(Q1814&gt;0,RANK(Q1814,(N1814:P1814,Q1814:AE1814)),0)</f>
        <v>3</v>
      </c>
      <c r="BB1814" s="5">
        <f>IF(R1814&gt;0,RANK(R1814,(N1814:P1814,Q1814:AE1814)),0)</f>
        <v>0</v>
      </c>
      <c r="BC1814" s="5">
        <f>IF(T1814&gt;0,RANK(T1814,(N1814:P1814,Q1814:AE1814)),0)</f>
        <v>0</v>
      </c>
      <c r="BD1814" s="5">
        <f>IF(S1814&gt;0,RANK(S1814,(N1814:P1814,Q1814:AE1814)),0)</f>
        <v>0</v>
      </c>
      <c r="BE1814" s="2">
        <f t="shared" si="730"/>
        <v>9.9601593625498006E-3</v>
      </c>
      <c r="BF1814" s="2">
        <f t="shared" si="731"/>
        <v>0</v>
      </c>
      <c r="BG1814" s="2">
        <f t="shared" si="732"/>
        <v>0</v>
      </c>
      <c r="BH1814" s="2">
        <f t="shared" si="733"/>
        <v>0</v>
      </c>
      <c r="BJ1814" t="s">
        <v>606</v>
      </c>
      <c r="BK1814" t="s">
        <v>290</v>
      </c>
      <c r="BL1814">
        <v>3</v>
      </c>
      <c r="BN1814" s="112">
        <v>31</v>
      </c>
      <c r="BO1814" s="114">
        <v>183</v>
      </c>
      <c r="BP1814" s="118">
        <f t="shared" si="724"/>
        <v>31183</v>
      </c>
      <c r="BQ1814" s="118">
        <f t="shared" si="723"/>
        <v>31183</v>
      </c>
      <c r="BR1814" s="5" t="s">
        <v>3151</v>
      </c>
    </row>
    <row r="1815" spans="1:74" ht="15" hidden="1" customHeight="1" outlineLevel="1">
      <c r="A1815" t="s">
        <v>924</v>
      </c>
      <c r="B1815" t="s">
        <v>290</v>
      </c>
      <c r="C1815" s="1">
        <f t="shared" si="725"/>
        <v>7143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29">
        <f t="shared" si="734"/>
        <v>3707</v>
      </c>
      <c r="H1815" s="134">
        <f t="shared" si="735"/>
        <v>0.51896962060758789</v>
      </c>
      <c r="I1815" s="2"/>
      <c r="J1815" s="2">
        <f t="shared" si="726"/>
        <v>0.22819543609127818</v>
      </c>
      <c r="K1815" s="2">
        <f t="shared" si="727"/>
        <v>0.74716505669886601</v>
      </c>
      <c r="L1815" s="2">
        <f t="shared" si="728"/>
        <v>0</v>
      </c>
      <c r="M1815" s="2">
        <f t="shared" si="729"/>
        <v>2.463950720985586E-2</v>
      </c>
      <c r="N1815" s="63">
        <v>1630</v>
      </c>
      <c r="O1815" s="63">
        <v>5337</v>
      </c>
      <c r="P1815" s="63">
        <v>0</v>
      </c>
      <c r="Q1815" s="63">
        <v>176</v>
      </c>
      <c r="R1815" s="63">
        <v>0</v>
      </c>
      <c r="S1815" s="63">
        <v>0</v>
      </c>
      <c r="T1815" s="63">
        <v>0</v>
      </c>
      <c r="U1815" s="63">
        <v>0</v>
      </c>
      <c r="V1815" s="63">
        <v>0</v>
      </c>
      <c r="W1815" s="63">
        <v>0</v>
      </c>
      <c r="X1815" s="63">
        <v>0</v>
      </c>
      <c r="Y1815" s="63">
        <v>0</v>
      </c>
      <c r="Z1815" s="63">
        <v>0</v>
      </c>
      <c r="AA1815" s="63">
        <v>0</v>
      </c>
      <c r="AB1815" s="63">
        <v>0</v>
      </c>
      <c r="AC1815" s="63">
        <v>0</v>
      </c>
      <c r="AD1815" s="63">
        <v>0</v>
      </c>
      <c r="AE1815" s="63">
        <v>0</v>
      </c>
      <c r="AF1815" s="63">
        <v>0</v>
      </c>
      <c r="AG1815" s="63">
        <v>0</v>
      </c>
      <c r="AH1815" s="63">
        <v>0</v>
      </c>
      <c r="AI1815" s="63">
        <v>0</v>
      </c>
      <c r="AJ1815" s="63">
        <v>0</v>
      </c>
      <c r="AK1815" s="63">
        <v>0</v>
      </c>
      <c r="AL1815" s="63">
        <v>0</v>
      </c>
      <c r="AM1815" s="63">
        <v>0</v>
      </c>
      <c r="AN1815" s="63">
        <v>0</v>
      </c>
      <c r="AO1815" s="63">
        <v>0</v>
      </c>
      <c r="AP1815" s="63">
        <v>0</v>
      </c>
      <c r="AQ1815" s="63">
        <v>0</v>
      </c>
      <c r="AR1815" s="63">
        <v>0</v>
      </c>
      <c r="AS1815" s="63">
        <v>0</v>
      </c>
      <c r="AT1815" s="63">
        <v>0</v>
      </c>
      <c r="AU1815" s="63">
        <v>0</v>
      </c>
      <c r="AV1815" s="63">
        <v>0</v>
      </c>
      <c r="AW1815" s="63">
        <v>0</v>
      </c>
      <c r="AX1815" s="63">
        <v>0</v>
      </c>
      <c r="AY1815" s="63">
        <v>0</v>
      </c>
      <c r="BA1815" s="5">
        <f>IF(Q1815&gt;0,RANK(Q1815,(N1815:P1815,Q1815:AE1815)),0)</f>
        <v>3</v>
      </c>
      <c r="BB1815" s="5">
        <f>IF(R1815&gt;0,RANK(R1815,(N1815:P1815,Q1815:AE1815)),0)</f>
        <v>0</v>
      </c>
      <c r="BC1815" s="5">
        <f>IF(T1815&gt;0,RANK(T1815,(N1815:P1815,Q1815:AE1815)),0)</f>
        <v>0</v>
      </c>
      <c r="BD1815" s="5">
        <f>IF(S1815&gt;0,RANK(S1815,(N1815:P1815,Q1815:AE1815)),0)</f>
        <v>0</v>
      </c>
      <c r="BE1815" s="2">
        <f t="shared" si="730"/>
        <v>2.4639507209855804E-2</v>
      </c>
      <c r="BF1815" s="2">
        <f t="shared" si="731"/>
        <v>0</v>
      </c>
      <c r="BG1815" s="2">
        <f t="shared" si="732"/>
        <v>0</v>
      </c>
      <c r="BH1815" s="2">
        <f t="shared" si="733"/>
        <v>0</v>
      </c>
      <c r="BJ1815" t="s">
        <v>924</v>
      </c>
      <c r="BK1815" t="s">
        <v>290</v>
      </c>
      <c r="BL1815">
        <v>3</v>
      </c>
      <c r="BN1815" s="112">
        <v>31</v>
      </c>
      <c r="BO1815" s="114">
        <v>185</v>
      </c>
      <c r="BP1815" s="118">
        <f t="shared" si="724"/>
        <v>31185</v>
      </c>
      <c r="BQ1815" s="118">
        <f t="shared" si="723"/>
        <v>31185</v>
      </c>
      <c r="BR1815" s="5" t="s">
        <v>3151</v>
      </c>
    </row>
    <row r="1816" spans="1:74" ht="15" customHeight="1" collapsed="1">
      <c r="A1816" t="s">
        <v>429</v>
      </c>
      <c r="B1816" t="s">
        <v>544</v>
      </c>
      <c r="C1816" s="1">
        <f t="shared" si="725"/>
        <v>951712</v>
      </c>
      <c r="D1816" s="5">
        <f>IF(N1816&gt;0, RANK(N1816,(N1816:P1816,Q1816:AE1816)),0)</f>
        <v>2</v>
      </c>
      <c r="E1816" s="5">
        <f>IF(O1816&gt;0,RANK(O1816,(N1816:P1816,Q1816:AE1816)),0)</f>
        <v>1</v>
      </c>
      <c r="F1816" s="5">
        <f>IF(P1816&gt;0,RANK(P1816,(N1816:P1816,Q1816:AE1816)),0)</f>
        <v>0</v>
      </c>
      <c r="G1816" s="129">
        <f t="shared" si="734"/>
        <v>182263</v>
      </c>
      <c r="H1816" s="134">
        <f t="shared" si="735"/>
        <v>0.19151066709256581</v>
      </c>
      <c r="I1816" s="2"/>
      <c r="J1816" s="2">
        <f t="shared" si="726"/>
        <v>0.39358860663730205</v>
      </c>
      <c r="K1816" s="2">
        <f t="shared" si="727"/>
        <v>0.58509927372986781</v>
      </c>
      <c r="L1816" s="2">
        <f t="shared" si="728"/>
        <v>0</v>
      </c>
      <c r="M1816" s="2">
        <f t="shared" si="729"/>
        <v>2.1312119632830195E-2</v>
      </c>
      <c r="N1816" s="63">
        <v>374583</v>
      </c>
      <c r="O1816" s="63">
        <v>556846</v>
      </c>
      <c r="P1816" s="63">
        <v>0</v>
      </c>
      <c r="Q1816" s="63">
        <v>20283</v>
      </c>
      <c r="R1816" s="63">
        <v>0</v>
      </c>
      <c r="S1816" s="63">
        <v>0</v>
      </c>
      <c r="T1816" s="63">
        <v>0</v>
      </c>
      <c r="U1816" s="63">
        <v>0</v>
      </c>
      <c r="V1816" s="63">
        <v>0</v>
      </c>
      <c r="W1816" s="63">
        <v>0</v>
      </c>
      <c r="X1816" s="63">
        <v>0</v>
      </c>
      <c r="Y1816" s="63">
        <v>0</v>
      </c>
      <c r="Z1816" s="63">
        <v>0</v>
      </c>
      <c r="AA1816" s="63">
        <v>0</v>
      </c>
      <c r="AB1816" s="63">
        <v>0</v>
      </c>
      <c r="AC1816" s="63">
        <v>0</v>
      </c>
      <c r="AD1816" s="63">
        <v>0</v>
      </c>
      <c r="AE1816" s="63">
        <v>0</v>
      </c>
      <c r="AF1816" s="63">
        <v>0</v>
      </c>
      <c r="AG1816" s="63">
        <v>0</v>
      </c>
      <c r="AH1816" s="63">
        <v>0</v>
      </c>
      <c r="AI1816" s="63">
        <v>0</v>
      </c>
      <c r="AJ1816" s="63">
        <v>0</v>
      </c>
      <c r="AK1816" s="63">
        <v>0</v>
      </c>
      <c r="AL1816" s="63">
        <v>0</v>
      </c>
      <c r="AM1816" s="63">
        <v>0</v>
      </c>
      <c r="AN1816" s="63">
        <v>0</v>
      </c>
      <c r="AO1816" s="63">
        <v>0</v>
      </c>
      <c r="AP1816" s="63">
        <v>0</v>
      </c>
      <c r="AQ1816" s="63">
        <v>0</v>
      </c>
      <c r="AR1816" s="63">
        <v>0</v>
      </c>
      <c r="AS1816" s="63">
        <v>0</v>
      </c>
      <c r="AT1816" s="63">
        <v>0</v>
      </c>
      <c r="AU1816" s="63">
        <v>0</v>
      </c>
      <c r="AV1816" s="63">
        <v>0</v>
      </c>
      <c r="AW1816" s="63">
        <v>0</v>
      </c>
      <c r="AX1816" s="63">
        <v>0</v>
      </c>
      <c r="AY1816" s="63">
        <v>0</v>
      </c>
      <c r="BA1816" s="5">
        <f>IF(Q1816&gt;0,RANK(Q1816,(N1816:P1816,Q1816:AE1816)),0)</f>
        <v>3</v>
      </c>
      <c r="BB1816" s="5">
        <f>IF(R1816&gt;0,RANK(R1816,(N1816:P1816,Q1816:AE1816)),0)</f>
        <v>0</v>
      </c>
      <c r="BC1816" s="5">
        <f>IF(T1816&gt;0,RANK(T1816,(N1816:P1816,Q1816:AE1816)),0)</f>
        <v>0</v>
      </c>
      <c r="BD1816" s="5">
        <f>IF(S1816&gt;0,RANK(S1816,(N1816:P1816,Q1816:AE1816)),0)</f>
        <v>0</v>
      </c>
      <c r="BE1816" s="2">
        <f t="shared" si="730"/>
        <v>2.1312119632830098E-2</v>
      </c>
      <c r="BF1816" s="2">
        <f t="shared" si="731"/>
        <v>0</v>
      </c>
      <c r="BG1816" s="2">
        <f t="shared" si="732"/>
        <v>0</v>
      </c>
      <c r="BH1816" s="2">
        <f t="shared" si="733"/>
        <v>0</v>
      </c>
      <c r="BJ1816" t="s">
        <v>429</v>
      </c>
      <c r="BK1816" t="s">
        <v>544</v>
      </c>
      <c r="BN1816" s="112">
        <v>31</v>
      </c>
      <c r="BO1816" s="114"/>
      <c r="BP1816" s="112">
        <v>31</v>
      </c>
      <c r="BQ1816" s="112">
        <f t="shared" si="723"/>
        <v>31</v>
      </c>
      <c r="BR1816" s="5" t="s">
        <v>710</v>
      </c>
    </row>
    <row r="1817" spans="1:74" ht="15" customHeight="1">
      <c r="C1817" s="1"/>
      <c r="E1817" s="5"/>
      <c r="F1817" s="5"/>
      <c r="G1817" s="129"/>
      <c r="H1817" s="134"/>
      <c r="I1817" s="2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BA1817" s="5"/>
      <c r="BB1817" s="5"/>
      <c r="BC1817" s="5"/>
      <c r="BD1817" s="5"/>
      <c r="BN1817" s="112"/>
      <c r="BO1817" s="114"/>
      <c r="BP1817" s="118"/>
      <c r="BQ1817" s="118"/>
    </row>
    <row r="1818" spans="1:74" ht="15" hidden="1" customHeight="1" outlineLevel="1">
      <c r="A1818" t="s">
        <v>479</v>
      </c>
      <c r="B1818" t="s">
        <v>270</v>
      </c>
      <c r="C1818" s="1">
        <f t="shared" ref="C1818:C1835" si="736">SUM(N1818:AY1818)</f>
        <v>29739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29">
        <f t="shared" si="734"/>
        <v>3378</v>
      </c>
      <c r="H1818" s="134">
        <f t="shared" si="735"/>
        <v>0.11358821749218198</v>
      </c>
      <c r="I1818" s="2"/>
      <c r="J1818" s="2">
        <f t="shared" ref="J1818:J1835" si="737">IF($C1818=0,"-",N1818/$C1818)</f>
        <v>0.4282255623928175</v>
      </c>
      <c r="K1818" s="2">
        <f t="shared" ref="K1818:K1835" si="738">IF($C1818=0,"-",O1818/$C1818)</f>
        <v>0.54181377988499946</v>
      </c>
      <c r="L1818" s="2">
        <f t="shared" ref="L1818:L1835" si="739">IF($C1818=0,"-",P1818/$C1818)</f>
        <v>0</v>
      </c>
      <c r="M1818" s="2">
        <f t="shared" ref="M1818:M1835" si="740">IF(C1818=0,"-",(1-J1818-K1818-L1818))</f>
        <v>2.9960657722183037E-2</v>
      </c>
      <c r="N1818" s="63">
        <v>12735</v>
      </c>
      <c r="O1818" s="63">
        <v>16113</v>
      </c>
      <c r="P1818" s="63">
        <v>0</v>
      </c>
      <c r="Q1818" s="63">
        <v>432</v>
      </c>
      <c r="R1818" s="63">
        <v>0</v>
      </c>
      <c r="S1818" s="63">
        <v>104</v>
      </c>
      <c r="T1818" s="63">
        <v>0</v>
      </c>
      <c r="U1818" s="63">
        <v>0</v>
      </c>
      <c r="V1818" s="63">
        <v>0</v>
      </c>
      <c r="W1818" s="63">
        <v>0</v>
      </c>
      <c r="X1818" s="63">
        <v>0</v>
      </c>
      <c r="Y1818" s="63">
        <v>0</v>
      </c>
      <c r="Z1818" s="63">
        <v>0</v>
      </c>
      <c r="AA1818" s="63">
        <v>0</v>
      </c>
      <c r="AB1818" s="63">
        <v>0</v>
      </c>
      <c r="AC1818" s="63">
        <v>0</v>
      </c>
      <c r="AD1818" s="63">
        <v>0</v>
      </c>
      <c r="AE1818" s="63">
        <v>0</v>
      </c>
      <c r="AF1818" s="63">
        <v>0</v>
      </c>
      <c r="AG1818" s="63">
        <v>0</v>
      </c>
      <c r="AH1818" s="63">
        <v>0</v>
      </c>
      <c r="AI1818" s="63">
        <v>0</v>
      </c>
      <c r="AJ1818" s="63">
        <v>0</v>
      </c>
      <c r="AK1818" s="63">
        <v>0</v>
      </c>
      <c r="AL1818" s="63">
        <v>0</v>
      </c>
      <c r="AM1818" s="63">
        <v>0</v>
      </c>
      <c r="AN1818" s="63">
        <v>0</v>
      </c>
      <c r="AO1818" s="63">
        <v>0</v>
      </c>
      <c r="AP1818" s="63">
        <v>0</v>
      </c>
      <c r="AQ1818" s="63">
        <v>0</v>
      </c>
      <c r="AR1818" s="63">
        <v>0</v>
      </c>
      <c r="AS1818" s="63">
        <v>0</v>
      </c>
      <c r="AT1818" s="63">
        <v>0</v>
      </c>
      <c r="AU1818" s="63">
        <v>0</v>
      </c>
      <c r="AV1818" s="63">
        <v>0</v>
      </c>
      <c r="AW1818" s="63">
        <v>0</v>
      </c>
      <c r="AX1818" s="63">
        <v>355</v>
      </c>
      <c r="AY1818" s="63">
        <v>0</v>
      </c>
      <c r="BA1818" s="5">
        <f>IF(Q1818&gt;0,RANK(Q1818,(N1818:P1818,Q1818:AE1818)),0)</f>
        <v>3</v>
      </c>
      <c r="BB1818" s="5">
        <f>IF(R1818&gt;0,RANK(R1818,(N1818:P1818,Q1818:AE1818)),0)</f>
        <v>0</v>
      </c>
      <c r="BC1818" s="5">
        <f>IF(T1818&gt;0,RANK(T1818,(N1818:P1818,Q1818:AE1818)),0)</f>
        <v>0</v>
      </c>
      <c r="BD1818" s="5">
        <f>IF(S1818&gt;0,RANK(S1818,(N1818:P1818,Q1818:AE1818)),0)</f>
        <v>4</v>
      </c>
      <c r="BE1818" s="2">
        <f t="shared" ref="BE1818:BE1835" si="741">IF($C1818=0,"-",Q1818/$C1818)</f>
        <v>1.4526379501664482E-2</v>
      </c>
      <c r="BF1818" s="2">
        <f t="shared" ref="BF1818:BF1835" si="742">IF($C1818=0,"-",R1818/$C1818)</f>
        <v>0</v>
      </c>
      <c r="BG1818" s="2">
        <f t="shared" ref="BG1818:BG1835" si="743">IF($C1818=0,"-",T1818/$C1818)</f>
        <v>0</v>
      </c>
      <c r="BH1818" s="2">
        <f t="shared" ref="BH1818:BH1835" si="744">IF($C1818=0,"-",S1818/$C1818)</f>
        <v>3.4970913615118195E-3</v>
      </c>
      <c r="BJ1818" t="s">
        <v>479</v>
      </c>
      <c r="BK1818" t="s">
        <v>270</v>
      </c>
      <c r="BL1818">
        <v>2</v>
      </c>
      <c r="BN1818" s="112">
        <v>32</v>
      </c>
      <c r="BO1818" s="114">
        <v>510</v>
      </c>
      <c r="BP1818" s="118">
        <f t="shared" si="724"/>
        <v>32510</v>
      </c>
      <c r="BQ1818" s="118">
        <f t="shared" si="723"/>
        <v>32510</v>
      </c>
      <c r="BR1818" s="5" t="s">
        <v>1248</v>
      </c>
      <c r="BV1818" s="63"/>
    </row>
    <row r="1819" spans="1:74" ht="15" hidden="1" customHeight="1" outlineLevel="1">
      <c r="A1819" t="s">
        <v>76</v>
      </c>
      <c r="B1819" t="s">
        <v>270</v>
      </c>
      <c r="C1819" s="1">
        <f t="shared" si="736"/>
        <v>12890</v>
      </c>
      <c r="D1819" s="5">
        <f>IF(N1819&gt;0, RANK(N1819,(N1819:P1819,Q1819:AE1819)),0)</f>
        <v>2</v>
      </c>
      <c r="E1819" s="5">
        <f>IF(O1819&gt;0,RANK(O1819,(N1819:P1819,Q1819:AE1819)),0)</f>
        <v>1</v>
      </c>
      <c r="F1819" s="5">
        <f>IF(P1819&gt;0,RANK(P1819,(N1819:P1819,Q1819:AE1819)),0)</f>
        <v>0</v>
      </c>
      <c r="G1819" s="129">
        <f t="shared" si="734"/>
        <v>6321</v>
      </c>
      <c r="H1819" s="134">
        <f t="shared" si="735"/>
        <v>0.49038013964313421</v>
      </c>
      <c r="I1819" s="2"/>
      <c r="J1819" s="2">
        <f t="shared" si="737"/>
        <v>0.23669511249030256</v>
      </c>
      <c r="K1819" s="2">
        <f t="shared" si="738"/>
        <v>0.72707525213343682</v>
      </c>
      <c r="L1819" s="2">
        <f t="shared" si="739"/>
        <v>0</v>
      </c>
      <c r="M1819" s="2">
        <f t="shared" si="740"/>
        <v>3.6229635376260672E-2</v>
      </c>
      <c r="N1819" s="63">
        <v>3051</v>
      </c>
      <c r="O1819" s="63">
        <v>9372</v>
      </c>
      <c r="P1819" s="63">
        <v>0</v>
      </c>
      <c r="Q1819" s="63">
        <v>282</v>
      </c>
      <c r="R1819" s="63">
        <v>0</v>
      </c>
      <c r="S1819" s="63">
        <v>35</v>
      </c>
      <c r="T1819" s="63">
        <v>0</v>
      </c>
      <c r="U1819" s="63">
        <v>0</v>
      </c>
      <c r="V1819" s="63">
        <v>0</v>
      </c>
      <c r="W1819" s="63">
        <v>0</v>
      </c>
      <c r="X1819" s="63">
        <v>0</v>
      </c>
      <c r="Y1819" s="63">
        <v>0</v>
      </c>
      <c r="Z1819" s="63">
        <v>0</v>
      </c>
      <c r="AA1819" s="63">
        <v>0</v>
      </c>
      <c r="AB1819" s="63">
        <v>0</v>
      </c>
      <c r="AC1819" s="63">
        <v>0</v>
      </c>
      <c r="AD1819" s="63">
        <v>0</v>
      </c>
      <c r="AE1819" s="63">
        <v>0</v>
      </c>
      <c r="AF1819" s="63">
        <v>0</v>
      </c>
      <c r="AG1819" s="63">
        <v>0</v>
      </c>
      <c r="AH1819" s="63">
        <v>0</v>
      </c>
      <c r="AI1819" s="63">
        <v>0</v>
      </c>
      <c r="AJ1819" s="63">
        <v>0</v>
      </c>
      <c r="AK1819" s="63">
        <v>0</v>
      </c>
      <c r="AL1819" s="63">
        <v>0</v>
      </c>
      <c r="AM1819" s="63">
        <v>0</v>
      </c>
      <c r="AN1819" s="63">
        <v>0</v>
      </c>
      <c r="AO1819" s="63">
        <v>0</v>
      </c>
      <c r="AP1819" s="63">
        <v>0</v>
      </c>
      <c r="AQ1819" s="63">
        <v>0</v>
      </c>
      <c r="AR1819" s="63">
        <v>0</v>
      </c>
      <c r="AS1819" s="63">
        <v>0</v>
      </c>
      <c r="AT1819" s="63">
        <v>0</v>
      </c>
      <c r="AU1819" s="63">
        <v>0</v>
      </c>
      <c r="AV1819" s="63">
        <v>0</v>
      </c>
      <c r="AW1819" s="63">
        <v>0</v>
      </c>
      <c r="AX1819" s="63">
        <v>150</v>
      </c>
      <c r="AY1819" s="63">
        <v>0</v>
      </c>
      <c r="BA1819" s="5">
        <f>IF(Q1819&gt;0,RANK(Q1819,(N1819:P1819,Q1819:AE1819)),0)</f>
        <v>3</v>
      </c>
      <c r="BB1819" s="5">
        <f>IF(R1819&gt;0,RANK(R1819,(N1819:P1819,Q1819:AE1819)),0)</f>
        <v>0</v>
      </c>
      <c r="BC1819" s="5">
        <f>IF(T1819&gt;0,RANK(T1819,(N1819:P1819,Q1819:AE1819)),0)</f>
        <v>0</v>
      </c>
      <c r="BD1819" s="5">
        <f>IF(S1819&gt;0,RANK(S1819,(N1819:P1819,Q1819:AE1819)),0)</f>
        <v>4</v>
      </c>
      <c r="BE1819" s="2">
        <f t="shared" si="741"/>
        <v>2.1877424359968967E-2</v>
      </c>
      <c r="BF1819" s="2">
        <f t="shared" si="742"/>
        <v>0</v>
      </c>
      <c r="BG1819" s="2">
        <f t="shared" si="743"/>
        <v>0</v>
      </c>
      <c r="BH1819" s="2">
        <f t="shared" si="744"/>
        <v>2.7152831652443757E-3</v>
      </c>
      <c r="BJ1819" t="s">
        <v>76</v>
      </c>
      <c r="BK1819" t="s">
        <v>270</v>
      </c>
      <c r="BL1819">
        <v>2</v>
      </c>
      <c r="BN1819" s="112">
        <v>32</v>
      </c>
      <c r="BO1819" s="114">
        <v>1</v>
      </c>
      <c r="BP1819" s="118">
        <f t="shared" si="724"/>
        <v>32001</v>
      </c>
      <c r="BQ1819" s="118">
        <f t="shared" si="723"/>
        <v>32001</v>
      </c>
      <c r="BR1819" s="5" t="s">
        <v>3151</v>
      </c>
      <c r="BV1819" s="63"/>
    </row>
    <row r="1820" spans="1:74" ht="15" hidden="1" customHeight="1" outlineLevel="1">
      <c r="A1820" t="s">
        <v>392</v>
      </c>
      <c r="B1820" t="s">
        <v>270</v>
      </c>
      <c r="C1820" s="1">
        <f t="shared" si="736"/>
        <v>972510</v>
      </c>
      <c r="D1820" s="5">
        <f>IF(N1820&gt;0, RANK(N1820,(N1820:P1820,Q1820:AE1820)),0)</f>
        <v>1</v>
      </c>
      <c r="E1820" s="5">
        <f>IF(O1820&gt;0,RANK(O1820,(N1820:P1820,Q1820:AE1820)),0)</f>
        <v>2</v>
      </c>
      <c r="F1820" s="5">
        <f>IF(P1820&gt;0,RANK(P1820,(N1820:P1820,Q1820:AE1820)),0)</f>
        <v>0</v>
      </c>
      <c r="G1820" s="129">
        <f t="shared" si="734"/>
        <v>90922</v>
      </c>
      <c r="H1820" s="134">
        <f t="shared" si="735"/>
        <v>9.3492097767632204E-2</v>
      </c>
      <c r="I1820" s="2"/>
      <c r="J1820" s="2">
        <f t="shared" si="737"/>
        <v>0.53660322258897086</v>
      </c>
      <c r="K1820" s="2">
        <f t="shared" si="738"/>
        <v>0.44311112482133858</v>
      </c>
      <c r="L1820" s="2">
        <f t="shared" si="739"/>
        <v>0</v>
      </c>
      <c r="M1820" s="2">
        <f t="shared" si="740"/>
        <v>2.0285652589690562E-2</v>
      </c>
      <c r="N1820" s="63">
        <v>521852</v>
      </c>
      <c r="O1820" s="63">
        <v>430930</v>
      </c>
      <c r="P1820" s="63">
        <v>0</v>
      </c>
      <c r="Q1820" s="63">
        <v>8761</v>
      </c>
      <c r="R1820" s="63">
        <v>0</v>
      </c>
      <c r="S1820" s="63">
        <v>1944</v>
      </c>
      <c r="T1820" s="63">
        <v>0</v>
      </c>
      <c r="U1820" s="63">
        <v>0</v>
      </c>
      <c r="V1820" s="63">
        <v>0</v>
      </c>
      <c r="W1820" s="63">
        <v>0</v>
      </c>
      <c r="X1820" s="63">
        <v>0</v>
      </c>
      <c r="Y1820" s="63">
        <v>0</v>
      </c>
      <c r="Z1820" s="63">
        <v>0</v>
      </c>
      <c r="AA1820" s="63">
        <v>0</v>
      </c>
      <c r="AB1820" s="63">
        <v>0</v>
      </c>
      <c r="AC1820" s="63">
        <v>0</v>
      </c>
      <c r="AD1820" s="63">
        <v>0</v>
      </c>
      <c r="AE1820" s="63">
        <v>0</v>
      </c>
      <c r="AF1820" s="63">
        <v>0</v>
      </c>
      <c r="AG1820" s="63">
        <v>0</v>
      </c>
      <c r="AH1820" s="63">
        <v>0</v>
      </c>
      <c r="AI1820" s="63">
        <v>0</v>
      </c>
      <c r="AJ1820" s="63">
        <v>0</v>
      </c>
      <c r="AK1820" s="63">
        <v>0</v>
      </c>
      <c r="AL1820" s="63">
        <v>0</v>
      </c>
      <c r="AM1820" s="63">
        <v>0</v>
      </c>
      <c r="AN1820" s="63">
        <v>0</v>
      </c>
      <c r="AO1820" s="63">
        <v>0</v>
      </c>
      <c r="AP1820" s="63">
        <v>0</v>
      </c>
      <c r="AQ1820" s="63">
        <v>0</v>
      </c>
      <c r="AR1820" s="63">
        <v>0</v>
      </c>
      <c r="AS1820" s="63">
        <v>0</v>
      </c>
      <c r="AT1820" s="63">
        <v>0</v>
      </c>
      <c r="AU1820" s="63">
        <v>0</v>
      </c>
      <c r="AV1820" s="63">
        <v>0</v>
      </c>
      <c r="AW1820" s="63">
        <v>0</v>
      </c>
      <c r="AX1820" s="63">
        <v>9023</v>
      </c>
      <c r="AY1820" s="63">
        <v>0</v>
      </c>
      <c r="BA1820" s="5">
        <f>IF(Q1820&gt;0,RANK(Q1820,(N1820:P1820,Q1820:AE1820)),0)</f>
        <v>3</v>
      </c>
      <c r="BB1820" s="5">
        <f>IF(R1820&gt;0,RANK(R1820,(N1820:P1820,Q1820:AE1820)),0)</f>
        <v>0</v>
      </c>
      <c r="BC1820" s="5">
        <f>IF(T1820&gt;0,RANK(T1820,(N1820:P1820,Q1820:AE1820)),0)</f>
        <v>0</v>
      </c>
      <c r="BD1820" s="5">
        <f>IF(S1820&gt;0,RANK(S1820,(N1820:P1820,Q1820:AE1820)),0)</f>
        <v>4</v>
      </c>
      <c r="BE1820" s="2">
        <f t="shared" si="741"/>
        <v>9.0086477259873933E-3</v>
      </c>
      <c r="BF1820" s="2">
        <f t="shared" si="742"/>
        <v>0</v>
      </c>
      <c r="BG1820" s="2">
        <f t="shared" si="743"/>
        <v>0</v>
      </c>
      <c r="BH1820" s="2">
        <f t="shared" si="744"/>
        <v>1.9989511675972483E-3</v>
      </c>
      <c r="BJ1820" t="s">
        <v>392</v>
      </c>
      <c r="BK1820" t="s">
        <v>270</v>
      </c>
      <c r="BN1820" s="112">
        <v>32</v>
      </c>
      <c r="BO1820" s="114">
        <v>3</v>
      </c>
      <c r="BP1820" s="118">
        <f t="shared" si="724"/>
        <v>32003</v>
      </c>
      <c r="BQ1820" s="118">
        <f t="shared" si="723"/>
        <v>32003</v>
      </c>
      <c r="BR1820" s="5" t="s">
        <v>3151</v>
      </c>
      <c r="BV1820" s="63"/>
    </row>
    <row r="1821" spans="1:74" ht="15" hidden="1" customHeight="1" outlineLevel="1">
      <c r="A1821" t="s">
        <v>1147</v>
      </c>
      <c r="B1821" t="s">
        <v>270</v>
      </c>
      <c r="C1821" s="1">
        <f t="shared" si="736"/>
        <v>34125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29">
        <f t="shared" si="734"/>
        <v>10059</v>
      </c>
      <c r="H1821" s="134">
        <f t="shared" si="735"/>
        <v>0.29476923076923078</v>
      </c>
      <c r="I1821" s="2"/>
      <c r="J1821" s="2">
        <f t="shared" si="737"/>
        <v>0.33907692307692305</v>
      </c>
      <c r="K1821" s="2">
        <f t="shared" si="738"/>
        <v>0.63384615384615384</v>
      </c>
      <c r="L1821" s="2">
        <f t="shared" si="739"/>
        <v>0</v>
      </c>
      <c r="M1821" s="2">
        <f t="shared" si="740"/>
        <v>2.707692307692311E-2</v>
      </c>
      <c r="N1821" s="63">
        <v>11571</v>
      </c>
      <c r="O1821" s="63">
        <v>21630</v>
      </c>
      <c r="P1821" s="63">
        <v>0</v>
      </c>
      <c r="Q1821" s="63">
        <v>407</v>
      </c>
      <c r="R1821" s="63">
        <v>0</v>
      </c>
      <c r="S1821" s="63">
        <v>68</v>
      </c>
      <c r="T1821" s="63">
        <v>0</v>
      </c>
      <c r="U1821" s="63">
        <v>0</v>
      </c>
      <c r="V1821" s="63">
        <v>0</v>
      </c>
      <c r="W1821" s="63">
        <v>0</v>
      </c>
      <c r="X1821" s="63">
        <v>0</v>
      </c>
      <c r="Y1821" s="63">
        <v>0</v>
      </c>
      <c r="Z1821" s="63">
        <v>0</v>
      </c>
      <c r="AA1821" s="63">
        <v>0</v>
      </c>
      <c r="AB1821" s="63">
        <v>0</v>
      </c>
      <c r="AC1821" s="63">
        <v>0</v>
      </c>
      <c r="AD1821" s="63">
        <v>0</v>
      </c>
      <c r="AE1821" s="63">
        <v>0</v>
      </c>
      <c r="AF1821" s="63">
        <v>0</v>
      </c>
      <c r="AG1821" s="63">
        <v>0</v>
      </c>
      <c r="AH1821" s="63">
        <v>0</v>
      </c>
      <c r="AI1821" s="63">
        <v>0</v>
      </c>
      <c r="AJ1821" s="63">
        <v>0</v>
      </c>
      <c r="AK1821" s="63">
        <v>0</v>
      </c>
      <c r="AL1821" s="63">
        <v>0</v>
      </c>
      <c r="AM1821" s="63">
        <v>0</v>
      </c>
      <c r="AN1821" s="63">
        <v>0</v>
      </c>
      <c r="AO1821" s="63">
        <v>0</v>
      </c>
      <c r="AP1821" s="63">
        <v>0</v>
      </c>
      <c r="AQ1821" s="63">
        <v>0</v>
      </c>
      <c r="AR1821" s="63">
        <v>0</v>
      </c>
      <c r="AS1821" s="63">
        <v>0</v>
      </c>
      <c r="AT1821" s="63">
        <v>0</v>
      </c>
      <c r="AU1821" s="63">
        <v>0</v>
      </c>
      <c r="AV1821" s="63">
        <v>0</v>
      </c>
      <c r="AW1821" s="63">
        <v>0</v>
      </c>
      <c r="AX1821" s="63">
        <v>449</v>
      </c>
      <c r="AY1821" s="63">
        <v>0</v>
      </c>
      <c r="BA1821" s="5">
        <f>IF(Q1821&gt;0,RANK(Q1821,(N1821:P1821,Q1821:AE1821)),0)</f>
        <v>3</v>
      </c>
      <c r="BB1821" s="5">
        <f>IF(R1821&gt;0,RANK(R1821,(N1821:P1821,Q1821:AE1821)),0)</f>
        <v>0</v>
      </c>
      <c r="BC1821" s="5">
        <f>IF(T1821&gt;0,RANK(T1821,(N1821:P1821,Q1821:AE1821)),0)</f>
        <v>0</v>
      </c>
      <c r="BD1821" s="5">
        <f>IF(S1821&gt;0,RANK(S1821,(N1821:P1821,Q1821:AE1821)),0)</f>
        <v>4</v>
      </c>
      <c r="BE1821" s="2">
        <f t="shared" si="741"/>
        <v>1.1926739926739927E-2</v>
      </c>
      <c r="BF1821" s="2">
        <f t="shared" si="742"/>
        <v>0</v>
      </c>
      <c r="BG1821" s="2">
        <f t="shared" si="743"/>
        <v>0</v>
      </c>
      <c r="BH1821" s="2">
        <f t="shared" si="744"/>
        <v>1.9926739926739928E-3</v>
      </c>
      <c r="BJ1821" t="s">
        <v>1147</v>
      </c>
      <c r="BK1821" t="s">
        <v>270</v>
      </c>
      <c r="BL1821">
        <v>2</v>
      </c>
      <c r="BN1821" s="112">
        <v>32</v>
      </c>
      <c r="BO1821" s="114">
        <v>5</v>
      </c>
      <c r="BP1821" s="118">
        <f t="shared" si="724"/>
        <v>32005</v>
      </c>
      <c r="BQ1821" s="118">
        <f t="shared" si="723"/>
        <v>32005</v>
      </c>
      <c r="BR1821" s="5" t="s">
        <v>3151</v>
      </c>
      <c r="BV1821" s="63"/>
    </row>
    <row r="1822" spans="1:74" ht="15" hidden="1" customHeight="1" outlineLevel="1">
      <c r="A1822" t="s">
        <v>623</v>
      </c>
      <c r="B1822" t="s">
        <v>270</v>
      </c>
      <c r="C1822" s="1">
        <f t="shared" si="736"/>
        <v>21967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29">
        <f t="shared" si="734"/>
        <v>12184</v>
      </c>
      <c r="H1822" s="134">
        <f t="shared" si="735"/>
        <v>0.55465015705376242</v>
      </c>
      <c r="I1822" s="2"/>
      <c r="J1822" s="2">
        <f t="shared" si="737"/>
        <v>0.2074475349387718</v>
      </c>
      <c r="K1822" s="2">
        <f t="shared" si="738"/>
        <v>0.7620976919925343</v>
      </c>
      <c r="L1822" s="2">
        <f t="shared" si="739"/>
        <v>0</v>
      </c>
      <c r="M1822" s="2">
        <f t="shared" si="740"/>
        <v>3.045477306869393E-2</v>
      </c>
      <c r="N1822" s="63">
        <v>4557</v>
      </c>
      <c r="O1822" s="63">
        <v>16741</v>
      </c>
      <c r="P1822" s="63">
        <v>0</v>
      </c>
      <c r="Q1822" s="63">
        <v>375</v>
      </c>
      <c r="R1822" s="63">
        <v>0</v>
      </c>
      <c r="S1822" s="63">
        <v>67</v>
      </c>
      <c r="T1822" s="63">
        <v>0</v>
      </c>
      <c r="U1822" s="63">
        <v>0</v>
      </c>
      <c r="V1822" s="63">
        <v>0</v>
      </c>
      <c r="W1822" s="63">
        <v>0</v>
      </c>
      <c r="X1822" s="63">
        <v>0</v>
      </c>
      <c r="Y1822" s="63">
        <v>0</v>
      </c>
      <c r="Z1822" s="63">
        <v>0</v>
      </c>
      <c r="AA1822" s="63">
        <v>0</v>
      </c>
      <c r="AB1822" s="63">
        <v>0</v>
      </c>
      <c r="AC1822" s="63">
        <v>0</v>
      </c>
      <c r="AD1822" s="63">
        <v>0</v>
      </c>
      <c r="AE1822" s="63">
        <v>0</v>
      </c>
      <c r="AF1822" s="63">
        <v>0</v>
      </c>
      <c r="AG1822" s="63">
        <v>0</v>
      </c>
      <c r="AH1822" s="63">
        <v>0</v>
      </c>
      <c r="AI1822" s="63">
        <v>0</v>
      </c>
      <c r="AJ1822" s="63">
        <v>0</v>
      </c>
      <c r="AK1822" s="63">
        <v>0</v>
      </c>
      <c r="AL1822" s="63">
        <v>0</v>
      </c>
      <c r="AM1822" s="63">
        <v>0</v>
      </c>
      <c r="AN1822" s="63">
        <v>0</v>
      </c>
      <c r="AO1822" s="63">
        <v>0</v>
      </c>
      <c r="AP1822" s="63">
        <v>0</v>
      </c>
      <c r="AQ1822" s="63">
        <v>0</v>
      </c>
      <c r="AR1822" s="63">
        <v>0</v>
      </c>
      <c r="AS1822" s="63">
        <v>0</v>
      </c>
      <c r="AT1822" s="63">
        <v>0</v>
      </c>
      <c r="AU1822" s="63">
        <v>0</v>
      </c>
      <c r="AV1822" s="63">
        <v>0</v>
      </c>
      <c r="AW1822" s="63">
        <v>0</v>
      </c>
      <c r="AX1822" s="63">
        <v>227</v>
      </c>
      <c r="AY1822" s="63">
        <v>0</v>
      </c>
      <c r="BA1822" s="5">
        <f>IF(Q1822&gt;0,RANK(Q1822,(N1822:P1822,Q1822:AE1822)),0)</f>
        <v>3</v>
      </c>
      <c r="BB1822" s="5">
        <f>IF(R1822&gt;0,RANK(R1822,(N1822:P1822,Q1822:AE1822)),0)</f>
        <v>0</v>
      </c>
      <c r="BC1822" s="5">
        <f>IF(T1822&gt;0,RANK(T1822,(N1822:P1822,Q1822:AE1822)),0)</f>
        <v>0</v>
      </c>
      <c r="BD1822" s="5">
        <f>IF(S1822&gt;0,RANK(S1822,(N1822:P1822,Q1822:AE1822)),0)</f>
        <v>4</v>
      </c>
      <c r="BE1822" s="2">
        <f t="shared" si="741"/>
        <v>1.7071061137160285E-2</v>
      </c>
      <c r="BF1822" s="2">
        <f t="shared" si="742"/>
        <v>0</v>
      </c>
      <c r="BG1822" s="2">
        <f t="shared" si="743"/>
        <v>0</v>
      </c>
      <c r="BH1822" s="2">
        <f t="shared" si="744"/>
        <v>3.0500295898393042E-3</v>
      </c>
      <c r="BJ1822" t="s">
        <v>623</v>
      </c>
      <c r="BK1822" t="s">
        <v>270</v>
      </c>
      <c r="BL1822">
        <v>2</v>
      </c>
      <c r="BN1822" s="112">
        <v>32</v>
      </c>
      <c r="BO1822" s="114">
        <v>7</v>
      </c>
      <c r="BP1822" s="118">
        <f t="shared" si="724"/>
        <v>32007</v>
      </c>
      <c r="BQ1822" s="118">
        <f t="shared" si="723"/>
        <v>32007</v>
      </c>
      <c r="BR1822" s="5" t="s">
        <v>3151</v>
      </c>
      <c r="BV1822" s="63"/>
    </row>
    <row r="1823" spans="1:74" ht="15" hidden="1" customHeight="1" outlineLevel="1">
      <c r="A1823" t="s">
        <v>313</v>
      </c>
      <c r="B1823" t="s">
        <v>270</v>
      </c>
      <c r="C1823" s="1">
        <f t="shared" si="736"/>
        <v>487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29">
        <f t="shared" si="734"/>
        <v>326</v>
      </c>
      <c r="H1823" s="134">
        <f t="shared" si="735"/>
        <v>0.66940451745379881</v>
      </c>
      <c r="I1823" s="2"/>
      <c r="J1823" s="2">
        <f t="shared" si="737"/>
        <v>0.15195071868583163</v>
      </c>
      <c r="K1823" s="2">
        <f t="shared" si="738"/>
        <v>0.82135523613963035</v>
      </c>
      <c r="L1823" s="2">
        <f t="shared" si="739"/>
        <v>0</v>
      </c>
      <c r="M1823" s="2">
        <f t="shared" si="740"/>
        <v>2.6694045174537995E-2</v>
      </c>
      <c r="N1823" s="63">
        <v>74</v>
      </c>
      <c r="O1823" s="63">
        <v>400</v>
      </c>
      <c r="P1823" s="63">
        <v>0</v>
      </c>
      <c r="Q1823" s="63">
        <v>6</v>
      </c>
      <c r="R1823" s="63">
        <v>0</v>
      </c>
      <c r="S1823" s="63">
        <v>1</v>
      </c>
      <c r="T1823" s="63">
        <v>0</v>
      </c>
      <c r="U1823" s="63">
        <v>0</v>
      </c>
      <c r="V1823" s="63">
        <v>0</v>
      </c>
      <c r="W1823" s="63">
        <v>0</v>
      </c>
      <c r="X1823" s="63">
        <v>0</v>
      </c>
      <c r="Y1823" s="63">
        <v>0</v>
      </c>
      <c r="Z1823" s="63">
        <v>0</v>
      </c>
      <c r="AA1823" s="63">
        <v>0</v>
      </c>
      <c r="AB1823" s="63">
        <v>0</v>
      </c>
      <c r="AC1823" s="63">
        <v>0</v>
      </c>
      <c r="AD1823" s="63">
        <v>0</v>
      </c>
      <c r="AE1823" s="63">
        <v>0</v>
      </c>
      <c r="AF1823" s="63">
        <v>0</v>
      </c>
      <c r="AG1823" s="63">
        <v>0</v>
      </c>
      <c r="AH1823" s="63">
        <v>0</v>
      </c>
      <c r="AI1823" s="63">
        <v>0</v>
      </c>
      <c r="AJ1823" s="63">
        <v>0</v>
      </c>
      <c r="AK1823" s="63">
        <v>0</v>
      </c>
      <c r="AL1823" s="63">
        <v>0</v>
      </c>
      <c r="AM1823" s="63">
        <v>0</v>
      </c>
      <c r="AN1823" s="63">
        <v>0</v>
      </c>
      <c r="AO1823" s="63">
        <v>0</v>
      </c>
      <c r="AP1823" s="63">
        <v>0</v>
      </c>
      <c r="AQ1823" s="63">
        <v>0</v>
      </c>
      <c r="AR1823" s="63">
        <v>0</v>
      </c>
      <c r="AS1823" s="63">
        <v>0</v>
      </c>
      <c r="AT1823" s="63">
        <v>0</v>
      </c>
      <c r="AU1823" s="63">
        <v>0</v>
      </c>
      <c r="AV1823" s="63">
        <v>0</v>
      </c>
      <c r="AW1823" s="63">
        <v>0</v>
      </c>
      <c r="AX1823" s="63">
        <v>6</v>
      </c>
      <c r="AY1823" s="63">
        <v>0</v>
      </c>
      <c r="BA1823" s="5">
        <f>IF(Q1823&gt;0,RANK(Q1823,(N1823:P1823,Q1823:AE1823)),0)</f>
        <v>3</v>
      </c>
      <c r="BB1823" s="5">
        <f>IF(R1823&gt;0,RANK(R1823,(N1823:P1823,Q1823:AE1823)),0)</f>
        <v>0</v>
      </c>
      <c r="BC1823" s="5">
        <f>IF(T1823&gt;0,RANK(T1823,(N1823:P1823,Q1823:AE1823)),0)</f>
        <v>0</v>
      </c>
      <c r="BD1823" s="5">
        <f>IF(S1823&gt;0,RANK(S1823,(N1823:P1823,Q1823:AE1823)),0)</f>
        <v>4</v>
      </c>
      <c r="BE1823" s="2">
        <f t="shared" si="741"/>
        <v>1.2320328542094456E-2</v>
      </c>
      <c r="BF1823" s="2">
        <f t="shared" si="742"/>
        <v>0</v>
      </c>
      <c r="BG1823" s="2">
        <f t="shared" si="743"/>
        <v>0</v>
      </c>
      <c r="BH1823" s="2">
        <f t="shared" si="744"/>
        <v>2.0533880903490761E-3</v>
      </c>
      <c r="BJ1823" t="s">
        <v>313</v>
      </c>
      <c r="BK1823" t="s">
        <v>270</v>
      </c>
      <c r="BL1823">
        <v>4</v>
      </c>
      <c r="BN1823" s="112">
        <v>32</v>
      </c>
      <c r="BO1823" s="114">
        <v>9</v>
      </c>
      <c r="BP1823" s="118">
        <f t="shared" si="724"/>
        <v>32009</v>
      </c>
      <c r="BQ1823" s="118">
        <f t="shared" si="723"/>
        <v>32009</v>
      </c>
      <c r="BR1823" s="5" t="s">
        <v>3151</v>
      </c>
      <c r="BV1823" s="63"/>
    </row>
    <row r="1824" spans="1:74" ht="15" hidden="1" customHeight="1" outlineLevel="1">
      <c r="A1824" t="s">
        <v>1560</v>
      </c>
      <c r="B1824" t="s">
        <v>270</v>
      </c>
      <c r="C1824" s="1">
        <f t="shared" si="736"/>
        <v>1017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29">
        <f t="shared" si="734"/>
        <v>790</v>
      </c>
      <c r="H1824" s="134">
        <f t="shared" si="735"/>
        <v>0.77679449360865294</v>
      </c>
      <c r="I1824" s="2"/>
      <c r="J1824" s="2">
        <f t="shared" si="737"/>
        <v>0.10324483775811209</v>
      </c>
      <c r="K1824" s="2">
        <f t="shared" si="738"/>
        <v>0.88003933136676504</v>
      </c>
      <c r="L1824" s="2">
        <f t="shared" si="739"/>
        <v>0</v>
      </c>
      <c r="M1824" s="2">
        <f t="shared" si="740"/>
        <v>1.671583087512285E-2</v>
      </c>
      <c r="N1824" s="63">
        <v>105</v>
      </c>
      <c r="O1824" s="63">
        <v>895</v>
      </c>
      <c r="P1824" s="63">
        <v>0</v>
      </c>
      <c r="Q1824" s="63">
        <v>6</v>
      </c>
      <c r="R1824" s="63">
        <v>0</v>
      </c>
      <c r="S1824" s="63">
        <v>3</v>
      </c>
      <c r="T1824" s="63">
        <v>0</v>
      </c>
      <c r="U1824" s="63">
        <v>0</v>
      </c>
      <c r="V1824" s="63">
        <v>0</v>
      </c>
      <c r="W1824" s="63">
        <v>0</v>
      </c>
      <c r="X1824" s="63">
        <v>0</v>
      </c>
      <c r="Y1824" s="63">
        <v>0</v>
      </c>
      <c r="Z1824" s="63">
        <v>0</v>
      </c>
      <c r="AA1824" s="63">
        <v>0</v>
      </c>
      <c r="AB1824" s="63">
        <v>0</v>
      </c>
      <c r="AC1824" s="63">
        <v>0</v>
      </c>
      <c r="AD1824" s="63">
        <v>0</v>
      </c>
      <c r="AE1824" s="63">
        <v>0</v>
      </c>
      <c r="AF1824" s="63">
        <v>0</v>
      </c>
      <c r="AG1824" s="63">
        <v>0</v>
      </c>
      <c r="AH1824" s="63">
        <v>0</v>
      </c>
      <c r="AI1824" s="63">
        <v>0</v>
      </c>
      <c r="AJ1824" s="63">
        <v>0</v>
      </c>
      <c r="AK1824" s="63">
        <v>0</v>
      </c>
      <c r="AL1824" s="63">
        <v>0</v>
      </c>
      <c r="AM1824" s="63">
        <v>0</v>
      </c>
      <c r="AN1824" s="63">
        <v>0</v>
      </c>
      <c r="AO1824" s="63">
        <v>0</v>
      </c>
      <c r="AP1824" s="63">
        <v>0</v>
      </c>
      <c r="AQ1824" s="63">
        <v>0</v>
      </c>
      <c r="AR1824" s="63">
        <v>0</v>
      </c>
      <c r="AS1824" s="63">
        <v>0</v>
      </c>
      <c r="AT1824" s="63">
        <v>0</v>
      </c>
      <c r="AU1824" s="63">
        <v>0</v>
      </c>
      <c r="AV1824" s="63">
        <v>0</v>
      </c>
      <c r="AW1824" s="63">
        <v>0</v>
      </c>
      <c r="AX1824" s="63">
        <v>8</v>
      </c>
      <c r="AY1824" s="63">
        <v>0</v>
      </c>
      <c r="BA1824" s="5">
        <f>IF(Q1824&gt;0,RANK(Q1824,(N1824:P1824,Q1824:AE1824)),0)</f>
        <v>3</v>
      </c>
      <c r="BB1824" s="5">
        <f>IF(R1824&gt;0,RANK(R1824,(N1824:P1824,Q1824:AE1824)),0)</f>
        <v>0</v>
      </c>
      <c r="BC1824" s="5">
        <f>IF(T1824&gt;0,RANK(T1824,(N1824:P1824,Q1824:AE1824)),0)</f>
        <v>0</v>
      </c>
      <c r="BD1824" s="5">
        <f>IF(S1824&gt;0,RANK(S1824,(N1824:P1824,Q1824:AE1824)),0)</f>
        <v>4</v>
      </c>
      <c r="BE1824" s="2">
        <f t="shared" si="741"/>
        <v>5.8997050147492625E-3</v>
      </c>
      <c r="BF1824" s="2">
        <f t="shared" si="742"/>
        <v>0</v>
      </c>
      <c r="BG1824" s="2">
        <f t="shared" si="743"/>
        <v>0</v>
      </c>
      <c r="BH1824" s="2">
        <f t="shared" si="744"/>
        <v>2.9498525073746312E-3</v>
      </c>
      <c r="BJ1824" t="s">
        <v>1560</v>
      </c>
      <c r="BK1824" t="s">
        <v>270</v>
      </c>
      <c r="BL1824">
        <v>2</v>
      </c>
      <c r="BN1824" s="112">
        <v>32</v>
      </c>
      <c r="BO1824" s="114">
        <v>11</v>
      </c>
      <c r="BP1824" s="118">
        <f t="shared" si="724"/>
        <v>32011</v>
      </c>
      <c r="BQ1824" s="118">
        <f t="shared" si="723"/>
        <v>32011</v>
      </c>
      <c r="BR1824" s="5" t="s">
        <v>3151</v>
      </c>
      <c r="BV1824" s="63"/>
    </row>
    <row r="1825" spans="1:92" ht="15" hidden="1" customHeight="1" outlineLevel="1">
      <c r="A1825" t="s">
        <v>1877</v>
      </c>
      <c r="B1825" t="s">
        <v>270</v>
      </c>
      <c r="C1825" s="1">
        <f t="shared" si="736"/>
        <v>7771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29">
        <f t="shared" si="734"/>
        <v>4188</v>
      </c>
      <c r="H1825" s="134">
        <f t="shared" si="735"/>
        <v>0.53892677905031527</v>
      </c>
      <c r="I1825" s="2"/>
      <c r="J1825" s="2">
        <f t="shared" si="737"/>
        <v>0.21734654484622315</v>
      </c>
      <c r="K1825" s="2">
        <f t="shared" si="738"/>
        <v>0.75627332389653845</v>
      </c>
      <c r="L1825" s="2">
        <f t="shared" si="739"/>
        <v>0</v>
      </c>
      <c r="M1825" s="2">
        <f t="shared" si="740"/>
        <v>2.6380131257238371E-2</v>
      </c>
      <c r="N1825" s="63">
        <v>1689</v>
      </c>
      <c r="O1825" s="63">
        <v>5877</v>
      </c>
      <c r="P1825" s="63">
        <v>0</v>
      </c>
      <c r="Q1825" s="63">
        <v>104</v>
      </c>
      <c r="R1825" s="63">
        <v>0</v>
      </c>
      <c r="S1825" s="63">
        <v>23</v>
      </c>
      <c r="T1825" s="63">
        <v>0</v>
      </c>
      <c r="U1825" s="63">
        <v>0</v>
      </c>
      <c r="V1825" s="63">
        <v>0</v>
      </c>
      <c r="W1825" s="63">
        <v>0</v>
      </c>
      <c r="X1825" s="63">
        <v>0</v>
      </c>
      <c r="Y1825" s="63">
        <v>0</v>
      </c>
      <c r="Z1825" s="63">
        <v>0</v>
      </c>
      <c r="AA1825" s="63">
        <v>0</v>
      </c>
      <c r="AB1825" s="63">
        <v>0</v>
      </c>
      <c r="AC1825" s="63">
        <v>0</v>
      </c>
      <c r="AD1825" s="63">
        <v>0</v>
      </c>
      <c r="AE1825" s="63">
        <v>0</v>
      </c>
      <c r="AF1825" s="63">
        <v>0</v>
      </c>
      <c r="AG1825" s="63">
        <v>0</v>
      </c>
      <c r="AH1825" s="63">
        <v>0</v>
      </c>
      <c r="AI1825" s="63">
        <v>0</v>
      </c>
      <c r="AJ1825" s="63">
        <v>0</v>
      </c>
      <c r="AK1825" s="63">
        <v>0</v>
      </c>
      <c r="AL1825" s="63">
        <v>0</v>
      </c>
      <c r="AM1825" s="63">
        <v>0</v>
      </c>
      <c r="AN1825" s="63">
        <v>0</v>
      </c>
      <c r="AO1825" s="63">
        <v>0</v>
      </c>
      <c r="AP1825" s="63">
        <v>0</v>
      </c>
      <c r="AQ1825" s="63">
        <v>0</v>
      </c>
      <c r="AR1825" s="63">
        <v>0</v>
      </c>
      <c r="AS1825" s="63">
        <v>0</v>
      </c>
      <c r="AT1825" s="63">
        <v>0</v>
      </c>
      <c r="AU1825" s="63">
        <v>0</v>
      </c>
      <c r="AV1825" s="63">
        <v>0</v>
      </c>
      <c r="AW1825" s="63">
        <v>0</v>
      </c>
      <c r="AX1825" s="63">
        <v>78</v>
      </c>
      <c r="AY1825" s="63">
        <v>0</v>
      </c>
      <c r="BA1825" s="5">
        <f>IF(Q1825&gt;0,RANK(Q1825,(N1825:P1825,Q1825:AE1825)),0)</f>
        <v>3</v>
      </c>
      <c r="BB1825" s="5">
        <f>IF(R1825&gt;0,RANK(R1825,(N1825:P1825,Q1825:AE1825)),0)</f>
        <v>0</v>
      </c>
      <c r="BC1825" s="5">
        <f>IF(T1825&gt;0,RANK(T1825,(N1825:P1825,Q1825:AE1825)),0)</f>
        <v>0</v>
      </c>
      <c r="BD1825" s="5">
        <f>IF(S1825&gt;0,RANK(S1825,(N1825:P1825,Q1825:AE1825)),0)</f>
        <v>4</v>
      </c>
      <c r="BE1825" s="2">
        <f t="shared" si="741"/>
        <v>1.3383090979281946E-2</v>
      </c>
      <c r="BF1825" s="2">
        <f t="shared" si="742"/>
        <v>0</v>
      </c>
      <c r="BG1825" s="2">
        <f t="shared" si="743"/>
        <v>0</v>
      </c>
      <c r="BH1825" s="2">
        <f t="shared" si="744"/>
        <v>2.9597220434950458E-3</v>
      </c>
      <c r="BJ1825" t="s">
        <v>1877</v>
      </c>
      <c r="BK1825" t="s">
        <v>270</v>
      </c>
      <c r="BL1825">
        <v>2</v>
      </c>
      <c r="BN1825" s="112">
        <v>32</v>
      </c>
      <c r="BO1825" s="114">
        <v>13</v>
      </c>
      <c r="BP1825" s="118">
        <f t="shared" si="724"/>
        <v>32013</v>
      </c>
      <c r="BQ1825" s="118">
        <f t="shared" si="723"/>
        <v>32013</v>
      </c>
      <c r="BR1825" s="5" t="s">
        <v>3151</v>
      </c>
      <c r="BV1825" s="63"/>
    </row>
    <row r="1826" spans="1:92" ht="15" hidden="1" customHeight="1" outlineLevel="1">
      <c r="A1826" t="s">
        <v>128</v>
      </c>
      <c r="B1826" t="s">
        <v>270</v>
      </c>
      <c r="C1826" s="1">
        <f t="shared" si="736"/>
        <v>2765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29">
        <f t="shared" si="734"/>
        <v>1702</v>
      </c>
      <c r="H1826" s="134">
        <f t="shared" si="735"/>
        <v>0.61555153707052446</v>
      </c>
      <c r="I1826" s="2"/>
      <c r="J1826" s="2">
        <f t="shared" si="737"/>
        <v>0.17938517179023508</v>
      </c>
      <c r="K1826" s="2">
        <f t="shared" si="738"/>
        <v>0.79493670886075951</v>
      </c>
      <c r="L1826" s="2">
        <f t="shared" si="739"/>
        <v>0</v>
      </c>
      <c r="M1826" s="2">
        <f t="shared" si="740"/>
        <v>2.5678119349005435E-2</v>
      </c>
      <c r="N1826" s="63">
        <v>496</v>
      </c>
      <c r="O1826" s="63">
        <v>2198</v>
      </c>
      <c r="P1826" s="63">
        <v>0</v>
      </c>
      <c r="Q1826" s="63">
        <v>36</v>
      </c>
      <c r="R1826" s="63">
        <v>0</v>
      </c>
      <c r="S1826" s="63">
        <v>5</v>
      </c>
      <c r="T1826" s="63">
        <v>0</v>
      </c>
      <c r="U1826" s="63">
        <v>0</v>
      </c>
      <c r="V1826" s="63">
        <v>0</v>
      </c>
      <c r="W1826" s="63">
        <v>0</v>
      </c>
      <c r="X1826" s="63">
        <v>0</v>
      </c>
      <c r="Y1826" s="63">
        <v>0</v>
      </c>
      <c r="Z1826" s="63">
        <v>0</v>
      </c>
      <c r="AA1826" s="63">
        <v>0</v>
      </c>
      <c r="AB1826" s="63">
        <v>0</v>
      </c>
      <c r="AC1826" s="63">
        <v>0</v>
      </c>
      <c r="AD1826" s="63">
        <v>0</v>
      </c>
      <c r="AE1826" s="63">
        <v>0</v>
      </c>
      <c r="AF1826" s="63">
        <v>0</v>
      </c>
      <c r="AG1826" s="63">
        <v>0</v>
      </c>
      <c r="AH1826" s="63">
        <v>0</v>
      </c>
      <c r="AI1826" s="63">
        <v>0</v>
      </c>
      <c r="AJ1826" s="63">
        <v>0</v>
      </c>
      <c r="AK1826" s="63">
        <v>0</v>
      </c>
      <c r="AL1826" s="63">
        <v>0</v>
      </c>
      <c r="AM1826" s="63">
        <v>0</v>
      </c>
      <c r="AN1826" s="63">
        <v>0</v>
      </c>
      <c r="AO1826" s="63">
        <v>0</v>
      </c>
      <c r="AP1826" s="63">
        <v>0</v>
      </c>
      <c r="AQ1826" s="63">
        <v>0</v>
      </c>
      <c r="AR1826" s="63">
        <v>0</v>
      </c>
      <c r="AS1826" s="63">
        <v>0</v>
      </c>
      <c r="AT1826" s="63">
        <v>0</v>
      </c>
      <c r="AU1826" s="63">
        <v>0</v>
      </c>
      <c r="AV1826" s="63">
        <v>0</v>
      </c>
      <c r="AW1826" s="63">
        <v>0</v>
      </c>
      <c r="AX1826" s="63">
        <v>30</v>
      </c>
      <c r="AY1826" s="63">
        <v>0</v>
      </c>
      <c r="BA1826" s="5">
        <f>IF(Q1826&gt;0,RANK(Q1826,(N1826:P1826,Q1826:AE1826)),0)</f>
        <v>3</v>
      </c>
      <c r="BB1826" s="5">
        <f>IF(R1826&gt;0,RANK(R1826,(N1826:P1826,Q1826:AE1826)),0)</f>
        <v>0</v>
      </c>
      <c r="BC1826" s="5">
        <f>IF(T1826&gt;0,RANK(T1826,(N1826:P1826,Q1826:AE1826)),0)</f>
        <v>0</v>
      </c>
      <c r="BD1826" s="5">
        <f>IF(S1826&gt;0,RANK(S1826,(N1826:P1826,Q1826:AE1826)),0)</f>
        <v>4</v>
      </c>
      <c r="BE1826" s="2">
        <f t="shared" si="741"/>
        <v>1.3019891500904159E-2</v>
      </c>
      <c r="BF1826" s="2">
        <f t="shared" si="742"/>
        <v>0</v>
      </c>
      <c r="BG1826" s="2">
        <f t="shared" si="743"/>
        <v>0</v>
      </c>
      <c r="BH1826" s="2">
        <f t="shared" si="744"/>
        <v>1.8083182640144665E-3</v>
      </c>
      <c r="BJ1826" t="s">
        <v>128</v>
      </c>
      <c r="BK1826" t="s">
        <v>270</v>
      </c>
      <c r="BL1826">
        <v>2</v>
      </c>
      <c r="BN1826" s="112">
        <v>32</v>
      </c>
      <c r="BO1826" s="114">
        <v>15</v>
      </c>
      <c r="BP1826" s="118">
        <f t="shared" si="724"/>
        <v>32015</v>
      </c>
      <c r="BQ1826" s="118">
        <f t="shared" si="723"/>
        <v>32015</v>
      </c>
      <c r="BR1826" s="5" t="s">
        <v>3151</v>
      </c>
      <c r="BV1826" s="63"/>
    </row>
    <row r="1827" spans="1:92" ht="15" hidden="1" customHeight="1" outlineLevel="1">
      <c r="A1827" t="s">
        <v>1596</v>
      </c>
      <c r="B1827" t="s">
        <v>270</v>
      </c>
      <c r="C1827" s="1">
        <f t="shared" si="736"/>
        <v>2446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29">
        <f t="shared" si="734"/>
        <v>1737</v>
      </c>
      <c r="H1827" s="134">
        <f t="shared" si="735"/>
        <v>0.71013900245298445</v>
      </c>
      <c r="I1827" s="2"/>
      <c r="J1827" s="2">
        <f t="shared" si="737"/>
        <v>0.1349141455437449</v>
      </c>
      <c r="K1827" s="2">
        <f t="shared" si="738"/>
        <v>0.84505314799672937</v>
      </c>
      <c r="L1827" s="2">
        <f t="shared" si="739"/>
        <v>0</v>
      </c>
      <c r="M1827" s="2">
        <f t="shared" si="740"/>
        <v>2.0032706459525706E-2</v>
      </c>
      <c r="N1827" s="63">
        <v>330</v>
      </c>
      <c r="O1827" s="63">
        <v>2067</v>
      </c>
      <c r="P1827" s="63">
        <v>0</v>
      </c>
      <c r="Q1827" s="63">
        <v>17</v>
      </c>
      <c r="R1827" s="63">
        <v>0</v>
      </c>
      <c r="S1827" s="63">
        <v>8</v>
      </c>
      <c r="T1827" s="63">
        <v>0</v>
      </c>
      <c r="U1827" s="63">
        <v>0</v>
      </c>
      <c r="V1827" s="63">
        <v>0</v>
      </c>
      <c r="W1827" s="63">
        <v>0</v>
      </c>
      <c r="X1827" s="63">
        <v>0</v>
      </c>
      <c r="Y1827" s="63">
        <v>0</v>
      </c>
      <c r="Z1827" s="63">
        <v>0</v>
      </c>
      <c r="AA1827" s="63">
        <v>0</v>
      </c>
      <c r="AB1827" s="63">
        <v>0</v>
      </c>
      <c r="AC1827" s="63">
        <v>0</v>
      </c>
      <c r="AD1827" s="63">
        <v>0</v>
      </c>
      <c r="AE1827" s="63">
        <v>0</v>
      </c>
      <c r="AF1827" s="63">
        <v>0</v>
      </c>
      <c r="AG1827" s="63">
        <v>0</v>
      </c>
      <c r="AH1827" s="63">
        <v>0</v>
      </c>
      <c r="AI1827" s="63">
        <v>0</v>
      </c>
      <c r="AJ1827" s="63">
        <v>0</v>
      </c>
      <c r="AK1827" s="63">
        <v>0</v>
      </c>
      <c r="AL1827" s="63">
        <v>0</v>
      </c>
      <c r="AM1827" s="63">
        <v>0</v>
      </c>
      <c r="AN1827" s="63">
        <v>0</v>
      </c>
      <c r="AO1827" s="63">
        <v>0</v>
      </c>
      <c r="AP1827" s="63">
        <v>0</v>
      </c>
      <c r="AQ1827" s="63">
        <v>0</v>
      </c>
      <c r="AR1827" s="63">
        <v>0</v>
      </c>
      <c r="AS1827" s="63">
        <v>0</v>
      </c>
      <c r="AT1827" s="63">
        <v>0</v>
      </c>
      <c r="AU1827" s="63">
        <v>0</v>
      </c>
      <c r="AV1827" s="63">
        <v>0</v>
      </c>
      <c r="AW1827" s="63">
        <v>0</v>
      </c>
      <c r="AX1827" s="63">
        <v>24</v>
      </c>
      <c r="AY1827" s="63">
        <v>0</v>
      </c>
      <c r="BA1827" s="5">
        <f>IF(Q1827&gt;0,RANK(Q1827,(N1827:P1827,Q1827:AE1827)),0)</f>
        <v>3</v>
      </c>
      <c r="BB1827" s="5">
        <f>IF(R1827&gt;0,RANK(R1827,(N1827:P1827,Q1827:AE1827)),0)</f>
        <v>0</v>
      </c>
      <c r="BC1827" s="5">
        <f>IF(T1827&gt;0,RANK(T1827,(N1827:P1827,Q1827:AE1827)),0)</f>
        <v>0</v>
      </c>
      <c r="BD1827" s="5">
        <f>IF(S1827&gt;0,RANK(S1827,(N1827:P1827,Q1827:AE1827)),0)</f>
        <v>4</v>
      </c>
      <c r="BE1827" s="2">
        <f t="shared" si="741"/>
        <v>6.9501226492232216E-3</v>
      </c>
      <c r="BF1827" s="2">
        <f t="shared" si="742"/>
        <v>0</v>
      </c>
      <c r="BG1827" s="2">
        <f t="shared" si="743"/>
        <v>0</v>
      </c>
      <c r="BH1827" s="2">
        <f t="shared" si="744"/>
        <v>3.2706459525756338E-3</v>
      </c>
      <c r="BJ1827" t="s">
        <v>1596</v>
      </c>
      <c r="BK1827" t="s">
        <v>270</v>
      </c>
      <c r="BL1827">
        <v>4</v>
      </c>
      <c r="BN1827" s="112">
        <v>32</v>
      </c>
      <c r="BO1827" s="114">
        <v>17</v>
      </c>
      <c r="BP1827" s="118">
        <f t="shared" si="724"/>
        <v>32017</v>
      </c>
      <c r="BQ1827" s="118">
        <f t="shared" ref="BQ1827:BQ1890" si="745">BP1827</f>
        <v>32017</v>
      </c>
      <c r="BR1827" s="5" t="s">
        <v>3151</v>
      </c>
      <c r="BV1827" s="63"/>
    </row>
    <row r="1828" spans="1:92" ht="15" hidden="1" customHeight="1" outlineLevel="1">
      <c r="A1828" t="s">
        <v>316</v>
      </c>
      <c r="B1828" t="s">
        <v>270</v>
      </c>
      <c r="C1828" s="1">
        <f t="shared" si="736"/>
        <v>30238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29">
        <f t="shared" si="734"/>
        <v>12441</v>
      </c>
      <c r="H1828" s="134">
        <f t="shared" si="735"/>
        <v>0.41143594153052448</v>
      </c>
      <c r="I1828" s="2"/>
      <c r="J1828" s="2">
        <f t="shared" si="737"/>
        <v>0.28021033137112245</v>
      </c>
      <c r="K1828" s="2">
        <f t="shared" si="738"/>
        <v>0.69164627290164693</v>
      </c>
      <c r="L1828" s="2">
        <f t="shared" si="739"/>
        <v>0</v>
      </c>
      <c r="M1828" s="2">
        <f t="shared" si="740"/>
        <v>2.814339572723068E-2</v>
      </c>
      <c r="N1828" s="63">
        <v>8473</v>
      </c>
      <c r="O1828" s="63">
        <v>20914</v>
      </c>
      <c r="P1828" s="63">
        <v>0</v>
      </c>
      <c r="Q1828" s="63">
        <v>461</v>
      </c>
      <c r="R1828" s="63">
        <v>0</v>
      </c>
      <c r="S1828" s="63">
        <v>103</v>
      </c>
      <c r="T1828" s="63">
        <v>0</v>
      </c>
      <c r="U1828" s="63">
        <v>0</v>
      </c>
      <c r="V1828" s="63">
        <v>0</v>
      </c>
      <c r="W1828" s="63">
        <v>0</v>
      </c>
      <c r="X1828" s="63">
        <v>0</v>
      </c>
      <c r="Y1828" s="63">
        <v>0</v>
      </c>
      <c r="Z1828" s="63">
        <v>0</v>
      </c>
      <c r="AA1828" s="63">
        <v>0</v>
      </c>
      <c r="AB1828" s="63">
        <v>0</v>
      </c>
      <c r="AC1828" s="63">
        <v>0</v>
      </c>
      <c r="AD1828" s="63">
        <v>0</v>
      </c>
      <c r="AE1828" s="63">
        <v>0</v>
      </c>
      <c r="AF1828" s="63">
        <v>0</v>
      </c>
      <c r="AG1828" s="63">
        <v>0</v>
      </c>
      <c r="AH1828" s="63">
        <v>0</v>
      </c>
      <c r="AI1828" s="63">
        <v>0</v>
      </c>
      <c r="AJ1828" s="63">
        <v>0</v>
      </c>
      <c r="AK1828" s="63">
        <v>0</v>
      </c>
      <c r="AL1828" s="63">
        <v>0</v>
      </c>
      <c r="AM1828" s="63">
        <v>0</v>
      </c>
      <c r="AN1828" s="63">
        <v>0</v>
      </c>
      <c r="AO1828" s="63">
        <v>0</v>
      </c>
      <c r="AP1828" s="63">
        <v>0</v>
      </c>
      <c r="AQ1828" s="63">
        <v>0</v>
      </c>
      <c r="AR1828" s="63">
        <v>0</v>
      </c>
      <c r="AS1828" s="63">
        <v>0</v>
      </c>
      <c r="AT1828" s="63">
        <v>0</v>
      </c>
      <c r="AU1828" s="63">
        <v>0</v>
      </c>
      <c r="AV1828" s="63">
        <v>0</v>
      </c>
      <c r="AW1828" s="63">
        <v>0</v>
      </c>
      <c r="AX1828" s="63">
        <v>287</v>
      </c>
      <c r="AY1828" s="63">
        <v>0</v>
      </c>
      <c r="BA1828" s="5">
        <f>IF(Q1828&gt;0,RANK(Q1828,(N1828:P1828,Q1828:AE1828)),0)</f>
        <v>3</v>
      </c>
      <c r="BB1828" s="5">
        <f>IF(R1828&gt;0,RANK(R1828,(N1828:P1828,Q1828:AE1828)),0)</f>
        <v>0</v>
      </c>
      <c r="BC1828" s="5">
        <f>IF(T1828&gt;0,RANK(T1828,(N1828:P1828,Q1828:AE1828)),0)</f>
        <v>0</v>
      </c>
      <c r="BD1828" s="5">
        <f>IF(S1828&gt;0,RANK(S1828,(N1828:P1828,Q1828:AE1828)),0)</f>
        <v>4</v>
      </c>
      <c r="BE1828" s="2">
        <f t="shared" si="741"/>
        <v>1.5245717309345857E-2</v>
      </c>
      <c r="BF1828" s="2">
        <f t="shared" si="742"/>
        <v>0</v>
      </c>
      <c r="BG1828" s="2">
        <f t="shared" si="743"/>
        <v>0</v>
      </c>
      <c r="BH1828" s="2">
        <f t="shared" si="744"/>
        <v>3.4063099411336729E-3</v>
      </c>
      <c r="BJ1828" t="s">
        <v>316</v>
      </c>
      <c r="BK1828" t="s">
        <v>270</v>
      </c>
      <c r="BN1828" s="112">
        <v>32</v>
      </c>
      <c r="BO1828" s="114">
        <v>19</v>
      </c>
      <c r="BP1828" s="118">
        <f t="shared" si="724"/>
        <v>32019</v>
      </c>
      <c r="BQ1828" s="118">
        <f t="shared" si="745"/>
        <v>32019</v>
      </c>
      <c r="BR1828" s="5" t="s">
        <v>3151</v>
      </c>
      <c r="BV1828" s="63"/>
    </row>
    <row r="1829" spans="1:92" ht="15" hidden="1" customHeight="1" outlineLevel="1">
      <c r="A1829" t="s">
        <v>1872</v>
      </c>
      <c r="B1829" t="s">
        <v>270</v>
      </c>
      <c r="C1829" s="1">
        <f t="shared" si="736"/>
        <v>2335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29">
        <f t="shared" si="734"/>
        <v>594</v>
      </c>
      <c r="H1829" s="134">
        <f t="shared" si="735"/>
        <v>0.25438972162740897</v>
      </c>
      <c r="I1829" s="2"/>
      <c r="J1829" s="2">
        <f t="shared" si="737"/>
        <v>0.35503211991434691</v>
      </c>
      <c r="K1829" s="2">
        <f t="shared" si="738"/>
        <v>0.60942184154175594</v>
      </c>
      <c r="L1829" s="2">
        <f t="shared" si="739"/>
        <v>0</v>
      </c>
      <c r="M1829" s="2">
        <f t="shared" si="740"/>
        <v>3.5546038543897152E-2</v>
      </c>
      <c r="N1829" s="63">
        <v>829</v>
      </c>
      <c r="O1829" s="63">
        <v>1423</v>
      </c>
      <c r="P1829" s="63">
        <v>0</v>
      </c>
      <c r="Q1829" s="63">
        <v>35</v>
      </c>
      <c r="R1829" s="63">
        <v>0</v>
      </c>
      <c r="S1829" s="63">
        <v>10</v>
      </c>
      <c r="T1829" s="63">
        <v>0</v>
      </c>
      <c r="U1829" s="63">
        <v>0</v>
      </c>
      <c r="V1829" s="63">
        <v>0</v>
      </c>
      <c r="W1829" s="63">
        <v>0</v>
      </c>
      <c r="X1829" s="63">
        <v>0</v>
      </c>
      <c r="Y1829" s="63">
        <v>0</v>
      </c>
      <c r="Z1829" s="63">
        <v>0</v>
      </c>
      <c r="AA1829" s="63">
        <v>0</v>
      </c>
      <c r="AB1829" s="63">
        <v>0</v>
      </c>
      <c r="AC1829" s="63">
        <v>0</v>
      </c>
      <c r="AD1829" s="63">
        <v>0</v>
      </c>
      <c r="AE1829" s="63">
        <v>0</v>
      </c>
      <c r="AF1829" s="63">
        <v>0</v>
      </c>
      <c r="AG1829" s="63">
        <v>0</v>
      </c>
      <c r="AH1829" s="63">
        <v>0</v>
      </c>
      <c r="AI1829" s="63">
        <v>0</v>
      </c>
      <c r="AJ1829" s="63">
        <v>0</v>
      </c>
      <c r="AK1829" s="63">
        <v>0</v>
      </c>
      <c r="AL1829" s="63">
        <v>0</v>
      </c>
      <c r="AM1829" s="63">
        <v>0</v>
      </c>
      <c r="AN1829" s="63">
        <v>0</v>
      </c>
      <c r="AO1829" s="63">
        <v>0</v>
      </c>
      <c r="AP1829" s="63">
        <v>0</v>
      </c>
      <c r="AQ1829" s="63">
        <v>0</v>
      </c>
      <c r="AR1829" s="63">
        <v>0</v>
      </c>
      <c r="AS1829" s="63">
        <v>0</v>
      </c>
      <c r="AT1829" s="63">
        <v>0</v>
      </c>
      <c r="AU1829" s="63">
        <v>0</v>
      </c>
      <c r="AV1829" s="63">
        <v>0</v>
      </c>
      <c r="AW1829" s="63">
        <v>0</v>
      </c>
      <c r="AX1829" s="63">
        <v>38</v>
      </c>
      <c r="AY1829" s="63">
        <v>0</v>
      </c>
      <c r="BA1829" s="5">
        <f>IF(Q1829&gt;0,RANK(Q1829,(N1829:P1829,Q1829:AE1829)),0)</f>
        <v>3</v>
      </c>
      <c r="BB1829" s="5">
        <f>IF(R1829&gt;0,RANK(R1829,(N1829:P1829,Q1829:AE1829)),0)</f>
        <v>0</v>
      </c>
      <c r="BC1829" s="5">
        <f>IF(T1829&gt;0,RANK(T1829,(N1829:P1829,Q1829:AE1829)),0)</f>
        <v>0</v>
      </c>
      <c r="BD1829" s="5">
        <f>IF(S1829&gt;0,RANK(S1829,(N1829:P1829,Q1829:AE1829)),0)</f>
        <v>4</v>
      </c>
      <c r="BE1829" s="2">
        <f t="shared" si="741"/>
        <v>1.4989293361884369E-2</v>
      </c>
      <c r="BF1829" s="2">
        <f t="shared" si="742"/>
        <v>0</v>
      </c>
      <c r="BG1829" s="2">
        <f t="shared" si="743"/>
        <v>0</v>
      </c>
      <c r="BH1829" s="2">
        <f t="shared" si="744"/>
        <v>4.2826552462526769E-3</v>
      </c>
      <c r="BJ1829" t="s">
        <v>1872</v>
      </c>
      <c r="BK1829" t="s">
        <v>270</v>
      </c>
      <c r="BL1829">
        <v>4</v>
      </c>
      <c r="BN1829" s="112">
        <v>32</v>
      </c>
      <c r="BO1829" s="114">
        <v>21</v>
      </c>
      <c r="BP1829" s="118">
        <f t="shared" si="724"/>
        <v>32021</v>
      </c>
      <c r="BQ1829" s="118">
        <f t="shared" si="745"/>
        <v>32021</v>
      </c>
      <c r="BR1829" s="5" t="s">
        <v>3151</v>
      </c>
      <c r="BV1829" s="63"/>
    </row>
    <row r="1830" spans="1:92" ht="15" hidden="1" customHeight="1" outlineLevel="1">
      <c r="A1830" t="s">
        <v>1701</v>
      </c>
      <c r="B1830" t="s">
        <v>270</v>
      </c>
      <c r="C1830" s="1">
        <f t="shared" si="736"/>
        <v>25378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29">
        <f t="shared" si="734"/>
        <v>10240</v>
      </c>
      <c r="H1830" s="134">
        <f t="shared" si="735"/>
        <v>0.40349909370320752</v>
      </c>
      <c r="I1830" s="2"/>
      <c r="J1830" s="2">
        <f t="shared" si="737"/>
        <v>0.28717787059657973</v>
      </c>
      <c r="K1830" s="2">
        <f t="shared" si="738"/>
        <v>0.6906769642997872</v>
      </c>
      <c r="L1830" s="2">
        <f t="shared" si="739"/>
        <v>0</v>
      </c>
      <c r="M1830" s="2">
        <f t="shared" si="740"/>
        <v>2.2145165103633069E-2</v>
      </c>
      <c r="N1830" s="63">
        <v>7288</v>
      </c>
      <c r="O1830" s="63">
        <v>17528</v>
      </c>
      <c r="P1830" s="63">
        <v>0</v>
      </c>
      <c r="Q1830" s="63">
        <v>243</v>
      </c>
      <c r="R1830" s="63">
        <v>0</v>
      </c>
      <c r="S1830" s="63">
        <v>93</v>
      </c>
      <c r="T1830" s="63">
        <v>0</v>
      </c>
      <c r="U1830" s="63">
        <v>0</v>
      </c>
      <c r="V1830" s="63">
        <v>0</v>
      </c>
      <c r="W1830" s="63">
        <v>0</v>
      </c>
      <c r="X1830" s="63">
        <v>0</v>
      </c>
      <c r="Y1830" s="63">
        <v>0</v>
      </c>
      <c r="Z1830" s="63">
        <v>0</v>
      </c>
      <c r="AA1830" s="63">
        <v>0</v>
      </c>
      <c r="AB1830" s="63">
        <v>0</v>
      </c>
      <c r="AC1830" s="63">
        <v>0</v>
      </c>
      <c r="AD1830" s="63">
        <v>0</v>
      </c>
      <c r="AE1830" s="63">
        <v>0</v>
      </c>
      <c r="AF1830" s="63">
        <v>0</v>
      </c>
      <c r="AG1830" s="63">
        <v>0</v>
      </c>
      <c r="AH1830" s="63">
        <v>0</v>
      </c>
      <c r="AI1830" s="63">
        <v>0</v>
      </c>
      <c r="AJ1830" s="63">
        <v>0</v>
      </c>
      <c r="AK1830" s="63">
        <v>0</v>
      </c>
      <c r="AL1830" s="63">
        <v>0</v>
      </c>
      <c r="AM1830" s="63">
        <v>0</v>
      </c>
      <c r="AN1830" s="63">
        <v>0</v>
      </c>
      <c r="AO1830" s="63">
        <v>0</v>
      </c>
      <c r="AP1830" s="63">
        <v>0</v>
      </c>
      <c r="AQ1830" s="63">
        <v>0</v>
      </c>
      <c r="AR1830" s="63">
        <v>0</v>
      </c>
      <c r="AS1830" s="63">
        <v>0</v>
      </c>
      <c r="AT1830" s="63">
        <v>0</v>
      </c>
      <c r="AU1830" s="63">
        <v>0</v>
      </c>
      <c r="AV1830" s="63">
        <v>0</v>
      </c>
      <c r="AW1830" s="63">
        <v>0</v>
      </c>
      <c r="AX1830" s="63">
        <v>226</v>
      </c>
      <c r="AY1830" s="63">
        <v>0</v>
      </c>
      <c r="BA1830" s="5">
        <f>IF(Q1830&gt;0,RANK(Q1830,(N1830:P1830,Q1830:AE1830)),0)</f>
        <v>3</v>
      </c>
      <c r="BB1830" s="5">
        <f>IF(R1830&gt;0,RANK(R1830,(N1830:P1830,Q1830:AE1830)),0)</f>
        <v>0</v>
      </c>
      <c r="BC1830" s="5">
        <f>IF(T1830&gt;0,RANK(T1830,(N1830:P1830,Q1830:AE1830)),0)</f>
        <v>0</v>
      </c>
      <c r="BD1830" s="5">
        <f>IF(S1830&gt;0,RANK(S1830,(N1830:P1830,Q1830:AE1830)),0)</f>
        <v>4</v>
      </c>
      <c r="BE1830" s="2">
        <f t="shared" si="741"/>
        <v>9.5752226337772871E-3</v>
      </c>
      <c r="BF1830" s="2">
        <f t="shared" si="742"/>
        <v>0</v>
      </c>
      <c r="BG1830" s="2">
        <f t="shared" si="743"/>
        <v>0</v>
      </c>
      <c r="BH1830" s="2">
        <f t="shared" si="744"/>
        <v>3.6645913783592086E-3</v>
      </c>
      <c r="BJ1830" t="s">
        <v>1701</v>
      </c>
      <c r="BK1830" t="s">
        <v>270</v>
      </c>
      <c r="BL1830">
        <v>4</v>
      </c>
      <c r="BN1830" s="112">
        <v>32</v>
      </c>
      <c r="BO1830" s="114">
        <v>23</v>
      </c>
      <c r="BP1830" s="118">
        <f t="shared" si="724"/>
        <v>32023</v>
      </c>
      <c r="BQ1830" s="118">
        <f t="shared" si="745"/>
        <v>32023</v>
      </c>
      <c r="BR1830" s="5" t="s">
        <v>3151</v>
      </c>
      <c r="BV1830" s="63"/>
    </row>
    <row r="1831" spans="1:92" ht="15" hidden="1" customHeight="1" outlineLevel="1">
      <c r="A1831" t="s">
        <v>2040</v>
      </c>
      <c r="B1831" t="s">
        <v>270</v>
      </c>
      <c r="C1831" s="1">
        <f t="shared" si="736"/>
        <v>2320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29">
        <f t="shared" si="734"/>
        <v>1184</v>
      </c>
      <c r="H1831" s="134">
        <f t="shared" si="735"/>
        <v>0.51034482758620692</v>
      </c>
      <c r="I1831" s="2"/>
      <c r="J1831" s="2">
        <f t="shared" si="737"/>
        <v>0.23577586206896553</v>
      </c>
      <c r="K1831" s="2">
        <f t="shared" si="738"/>
        <v>0.74612068965517242</v>
      </c>
      <c r="L1831" s="2">
        <f t="shared" si="739"/>
        <v>0</v>
      </c>
      <c r="M1831" s="2">
        <f t="shared" si="740"/>
        <v>1.8103448275862077E-2</v>
      </c>
      <c r="N1831" s="63">
        <v>547</v>
      </c>
      <c r="O1831" s="63">
        <v>1731</v>
      </c>
      <c r="P1831" s="63">
        <v>0</v>
      </c>
      <c r="Q1831" s="63">
        <v>15</v>
      </c>
      <c r="R1831" s="63">
        <v>0</v>
      </c>
      <c r="S1831" s="63">
        <v>7</v>
      </c>
      <c r="T1831" s="63">
        <v>0</v>
      </c>
      <c r="U1831" s="63">
        <v>0</v>
      </c>
      <c r="V1831" s="63">
        <v>0</v>
      </c>
      <c r="W1831" s="63">
        <v>0</v>
      </c>
      <c r="X1831" s="63">
        <v>0</v>
      </c>
      <c r="Y1831" s="63">
        <v>0</v>
      </c>
      <c r="Z1831" s="63">
        <v>0</v>
      </c>
      <c r="AA1831" s="63">
        <v>0</v>
      </c>
      <c r="AB1831" s="63">
        <v>0</v>
      </c>
      <c r="AC1831" s="63">
        <v>0</v>
      </c>
      <c r="AD1831" s="63">
        <v>0</v>
      </c>
      <c r="AE1831" s="63">
        <v>0</v>
      </c>
      <c r="AF1831" s="63">
        <v>0</v>
      </c>
      <c r="AG1831" s="63">
        <v>0</v>
      </c>
      <c r="AH1831" s="63">
        <v>0</v>
      </c>
      <c r="AI1831" s="63">
        <v>0</v>
      </c>
      <c r="AJ1831" s="63">
        <v>0</v>
      </c>
      <c r="AK1831" s="63">
        <v>0</v>
      </c>
      <c r="AL1831" s="63">
        <v>0</v>
      </c>
      <c r="AM1831" s="63">
        <v>0</v>
      </c>
      <c r="AN1831" s="63">
        <v>0</v>
      </c>
      <c r="AO1831" s="63">
        <v>0</v>
      </c>
      <c r="AP1831" s="63">
        <v>0</v>
      </c>
      <c r="AQ1831" s="63">
        <v>0</v>
      </c>
      <c r="AR1831" s="63">
        <v>0</v>
      </c>
      <c r="AS1831" s="63">
        <v>0</v>
      </c>
      <c r="AT1831" s="63">
        <v>0</v>
      </c>
      <c r="AU1831" s="63">
        <v>0</v>
      </c>
      <c r="AV1831" s="63">
        <v>0</v>
      </c>
      <c r="AW1831" s="63">
        <v>0</v>
      </c>
      <c r="AX1831" s="63">
        <v>20</v>
      </c>
      <c r="AY1831" s="63">
        <v>0</v>
      </c>
      <c r="BA1831" s="5">
        <f>IF(Q1831&gt;0,RANK(Q1831,(N1831:P1831,Q1831:AE1831)),0)</f>
        <v>3</v>
      </c>
      <c r="BB1831" s="5">
        <f>IF(R1831&gt;0,RANK(R1831,(N1831:P1831,Q1831:AE1831)),0)</f>
        <v>0</v>
      </c>
      <c r="BC1831" s="5">
        <f>IF(T1831&gt;0,RANK(T1831,(N1831:P1831,Q1831:AE1831)),0)</f>
        <v>0</v>
      </c>
      <c r="BD1831" s="5">
        <f>IF(S1831&gt;0,RANK(S1831,(N1831:P1831,Q1831:AE1831)),0)</f>
        <v>4</v>
      </c>
      <c r="BE1831" s="2">
        <f t="shared" si="741"/>
        <v>6.4655172413793103E-3</v>
      </c>
      <c r="BF1831" s="2">
        <f t="shared" si="742"/>
        <v>0</v>
      </c>
      <c r="BG1831" s="2">
        <f t="shared" si="743"/>
        <v>0</v>
      </c>
      <c r="BH1831" s="2">
        <f t="shared" si="744"/>
        <v>3.0172413793103448E-3</v>
      </c>
      <c r="BJ1831" t="s">
        <v>2040</v>
      </c>
      <c r="BK1831" t="s">
        <v>270</v>
      </c>
      <c r="BL1831">
        <v>2</v>
      </c>
      <c r="BN1831" s="112">
        <v>32</v>
      </c>
      <c r="BO1831" s="114">
        <v>27</v>
      </c>
      <c r="BP1831" s="118">
        <f t="shared" si="724"/>
        <v>32027</v>
      </c>
      <c r="BQ1831" s="118">
        <f t="shared" si="745"/>
        <v>32027</v>
      </c>
      <c r="BR1831" s="5" t="s">
        <v>3151</v>
      </c>
      <c r="BV1831" s="63"/>
    </row>
    <row r="1832" spans="1:92" ht="15" hidden="1" customHeight="1" outlineLevel="1">
      <c r="A1832" t="s">
        <v>1937</v>
      </c>
      <c r="B1832" t="s">
        <v>270</v>
      </c>
      <c r="C1832" s="1">
        <f t="shared" si="736"/>
        <v>2877</v>
      </c>
      <c r="D1832" s="5">
        <f>IF(N1832&gt;0, RANK(N1832,(N1832:P1832,Q1832:AE1832)),0)</f>
        <v>2</v>
      </c>
      <c r="E1832" s="5">
        <f>IF(O1832&gt;0,RANK(O1832,(N1832:P1832,Q1832:AE1832)),0)</f>
        <v>1</v>
      </c>
      <c r="F1832" s="5">
        <f>IF(P1832&gt;0,RANK(P1832,(N1832:P1832,Q1832:AE1832)),0)</f>
        <v>0</v>
      </c>
      <c r="G1832" s="129">
        <f t="shared" si="734"/>
        <v>1006</v>
      </c>
      <c r="H1832" s="134">
        <f t="shared" si="735"/>
        <v>0.34966979492526939</v>
      </c>
      <c r="I1832" s="2"/>
      <c r="J1832" s="2">
        <f t="shared" si="737"/>
        <v>0.31352102884949601</v>
      </c>
      <c r="K1832" s="2">
        <f t="shared" si="738"/>
        <v>0.66319082377476535</v>
      </c>
      <c r="L1832" s="2">
        <f t="shared" si="739"/>
        <v>0</v>
      </c>
      <c r="M1832" s="2">
        <f t="shared" si="740"/>
        <v>2.3288147375738588E-2</v>
      </c>
      <c r="N1832" s="63">
        <v>902</v>
      </c>
      <c r="O1832" s="63">
        <v>1908</v>
      </c>
      <c r="P1832" s="63">
        <v>0</v>
      </c>
      <c r="Q1832" s="63">
        <v>34</v>
      </c>
      <c r="R1832" s="63">
        <v>0</v>
      </c>
      <c r="S1832" s="63">
        <v>3</v>
      </c>
      <c r="T1832" s="63">
        <v>0</v>
      </c>
      <c r="U1832" s="63">
        <v>0</v>
      </c>
      <c r="V1832" s="63">
        <v>0</v>
      </c>
      <c r="W1832" s="63">
        <v>0</v>
      </c>
      <c r="X1832" s="63">
        <v>0</v>
      </c>
      <c r="Y1832" s="63">
        <v>0</v>
      </c>
      <c r="Z1832" s="63">
        <v>0</v>
      </c>
      <c r="AA1832" s="63">
        <v>0</v>
      </c>
      <c r="AB1832" s="63">
        <v>0</v>
      </c>
      <c r="AC1832" s="63">
        <v>0</v>
      </c>
      <c r="AD1832" s="63">
        <v>0</v>
      </c>
      <c r="AE1832" s="63">
        <v>0</v>
      </c>
      <c r="AF1832" s="63">
        <v>0</v>
      </c>
      <c r="AG1832" s="63">
        <v>0</v>
      </c>
      <c r="AH1832" s="63">
        <v>0</v>
      </c>
      <c r="AI1832" s="63">
        <v>0</v>
      </c>
      <c r="AJ1832" s="63">
        <v>0</v>
      </c>
      <c r="AK1832" s="63">
        <v>0</v>
      </c>
      <c r="AL1832" s="63">
        <v>0</v>
      </c>
      <c r="AM1832" s="63">
        <v>0</v>
      </c>
      <c r="AN1832" s="63">
        <v>0</v>
      </c>
      <c r="AO1832" s="63">
        <v>0</v>
      </c>
      <c r="AP1832" s="63">
        <v>0</v>
      </c>
      <c r="AQ1832" s="63">
        <v>0</v>
      </c>
      <c r="AR1832" s="63">
        <v>0</v>
      </c>
      <c r="AS1832" s="63">
        <v>0</v>
      </c>
      <c r="AT1832" s="63">
        <v>0</v>
      </c>
      <c r="AU1832" s="63">
        <v>0</v>
      </c>
      <c r="AV1832" s="63">
        <v>0</v>
      </c>
      <c r="AW1832" s="63">
        <v>0</v>
      </c>
      <c r="AX1832" s="63">
        <v>30</v>
      </c>
      <c r="AY1832" s="63">
        <v>0</v>
      </c>
      <c r="BA1832" s="5">
        <f>IF(Q1832&gt;0,RANK(Q1832,(N1832:P1832,Q1832:AE1832)),0)</f>
        <v>3</v>
      </c>
      <c r="BB1832" s="5">
        <f>IF(R1832&gt;0,RANK(R1832,(N1832:P1832,Q1832:AE1832)),0)</f>
        <v>0</v>
      </c>
      <c r="BC1832" s="5">
        <f>IF(T1832&gt;0,RANK(T1832,(N1832:P1832,Q1832:AE1832)),0)</f>
        <v>0</v>
      </c>
      <c r="BD1832" s="5">
        <f>IF(S1832&gt;0,RANK(S1832,(N1832:P1832,Q1832:AE1832)),0)</f>
        <v>4</v>
      </c>
      <c r="BE1832" s="2">
        <f t="shared" si="741"/>
        <v>1.1817865832464372E-2</v>
      </c>
      <c r="BF1832" s="2">
        <f t="shared" si="742"/>
        <v>0</v>
      </c>
      <c r="BG1832" s="2">
        <f t="shared" si="743"/>
        <v>0</v>
      </c>
      <c r="BH1832" s="2">
        <f t="shared" si="744"/>
        <v>1.0427528675703858E-3</v>
      </c>
      <c r="BJ1832" t="s">
        <v>1937</v>
      </c>
      <c r="BK1832" t="s">
        <v>270</v>
      </c>
      <c r="BL1832">
        <v>2</v>
      </c>
      <c r="BN1832" s="112">
        <v>32</v>
      </c>
      <c r="BO1832" s="114">
        <v>29</v>
      </c>
      <c r="BP1832" s="118">
        <f t="shared" si="724"/>
        <v>32029</v>
      </c>
      <c r="BQ1832" s="118">
        <f t="shared" si="745"/>
        <v>32029</v>
      </c>
      <c r="BR1832" s="5" t="s">
        <v>3151</v>
      </c>
      <c r="BV1832" s="63"/>
    </row>
    <row r="1833" spans="1:92" ht="15" hidden="1" customHeight="1" outlineLevel="1">
      <c r="A1833" t="s">
        <v>2414</v>
      </c>
      <c r="B1833" t="s">
        <v>270</v>
      </c>
      <c r="C1833" s="1">
        <f t="shared" si="736"/>
        <v>252142</v>
      </c>
      <c r="D1833" s="5">
        <f>IF(N1833&gt;0, RANK(N1833,(N1833:P1833,Q1833:AE1833)),0)</f>
        <v>1</v>
      </c>
      <c r="E1833" s="5">
        <f>IF(O1833&gt;0,RANK(O1833,(N1833:P1833,Q1833:AE1833)),0)</f>
        <v>2</v>
      </c>
      <c r="F1833" s="5">
        <f>IF(P1833&gt;0,RANK(P1833,(N1833:P1833,Q1833:AE1833)),0)</f>
        <v>0</v>
      </c>
      <c r="G1833" s="129">
        <f t="shared" si="734"/>
        <v>11368</v>
      </c>
      <c r="H1833" s="134">
        <f t="shared" si="735"/>
        <v>4.5085705673786995E-2</v>
      </c>
      <c r="I1833" s="2"/>
      <c r="J1833" s="2">
        <f t="shared" si="737"/>
        <v>0.50815810138731354</v>
      </c>
      <c r="K1833" s="2">
        <f t="shared" si="738"/>
        <v>0.46307239571352649</v>
      </c>
      <c r="L1833" s="2">
        <f t="shared" si="739"/>
        <v>0</v>
      </c>
      <c r="M1833" s="2">
        <f t="shared" si="740"/>
        <v>2.8769502899159971E-2</v>
      </c>
      <c r="N1833" s="63">
        <v>128128</v>
      </c>
      <c r="O1833" s="63">
        <v>116760</v>
      </c>
      <c r="P1833" s="63">
        <v>0</v>
      </c>
      <c r="Q1833" s="63">
        <v>3526</v>
      </c>
      <c r="R1833" s="63">
        <v>0</v>
      </c>
      <c r="S1833" s="63">
        <v>643</v>
      </c>
      <c r="T1833" s="63">
        <v>0</v>
      </c>
      <c r="U1833" s="63">
        <v>0</v>
      </c>
      <c r="V1833" s="63">
        <v>0</v>
      </c>
      <c r="W1833" s="63">
        <v>0</v>
      </c>
      <c r="X1833" s="63">
        <v>0</v>
      </c>
      <c r="Y1833" s="63">
        <v>0</v>
      </c>
      <c r="Z1833" s="63">
        <v>0</v>
      </c>
      <c r="AA1833" s="63">
        <v>0</v>
      </c>
      <c r="AB1833" s="63">
        <v>0</v>
      </c>
      <c r="AC1833" s="63">
        <v>0</v>
      </c>
      <c r="AD1833" s="63">
        <v>0</v>
      </c>
      <c r="AE1833" s="63">
        <v>0</v>
      </c>
      <c r="AF1833" s="63">
        <v>0</v>
      </c>
      <c r="AG1833" s="63">
        <v>0</v>
      </c>
      <c r="AH1833" s="63">
        <v>0</v>
      </c>
      <c r="AI1833" s="63">
        <v>0</v>
      </c>
      <c r="AJ1833" s="63">
        <v>0</v>
      </c>
      <c r="AK1833" s="63">
        <v>0</v>
      </c>
      <c r="AL1833" s="63">
        <v>0</v>
      </c>
      <c r="AM1833" s="63">
        <v>0</v>
      </c>
      <c r="AN1833" s="63">
        <v>0</v>
      </c>
      <c r="AO1833" s="63">
        <v>0</v>
      </c>
      <c r="AP1833" s="63">
        <v>0</v>
      </c>
      <c r="AQ1833" s="63">
        <v>0</v>
      </c>
      <c r="AR1833" s="63">
        <v>0</v>
      </c>
      <c r="AS1833" s="63">
        <v>0</v>
      </c>
      <c r="AT1833" s="63">
        <v>0</v>
      </c>
      <c r="AU1833" s="63">
        <v>0</v>
      </c>
      <c r="AV1833" s="63">
        <v>0</v>
      </c>
      <c r="AW1833" s="63">
        <v>0</v>
      </c>
      <c r="AX1833" s="63">
        <v>3085</v>
      </c>
      <c r="AY1833" s="63">
        <v>0</v>
      </c>
      <c r="BA1833" s="5">
        <f>IF(Q1833&gt;0,RANK(Q1833,(N1833:P1833,Q1833:AE1833)),0)</f>
        <v>3</v>
      </c>
      <c r="BB1833" s="5">
        <f>IF(R1833&gt;0,RANK(R1833,(N1833:P1833,Q1833:AE1833)),0)</f>
        <v>0</v>
      </c>
      <c r="BC1833" s="5">
        <f>IF(T1833&gt;0,RANK(T1833,(N1833:P1833,Q1833:AE1833)),0)</f>
        <v>0</v>
      </c>
      <c r="BD1833" s="5">
        <f>IF(S1833&gt;0,RANK(S1833,(N1833:P1833,Q1833:AE1833)),0)</f>
        <v>4</v>
      </c>
      <c r="BE1833" s="2">
        <f t="shared" si="741"/>
        <v>1.3984183515638014E-2</v>
      </c>
      <c r="BF1833" s="2">
        <f t="shared" si="742"/>
        <v>0</v>
      </c>
      <c r="BG1833" s="2">
        <f t="shared" si="743"/>
        <v>0</v>
      </c>
      <c r="BH1833" s="2">
        <f t="shared" si="744"/>
        <v>2.550150312125707E-3</v>
      </c>
      <c r="BJ1833" t="s">
        <v>2414</v>
      </c>
      <c r="BK1833" t="s">
        <v>270</v>
      </c>
      <c r="BL1833">
        <v>2</v>
      </c>
      <c r="BN1833" s="112">
        <v>32</v>
      </c>
      <c r="BO1833" s="114">
        <v>31</v>
      </c>
      <c r="BP1833" s="118">
        <f t="shared" ref="BP1833:BP1895" si="746">1000*BN1833+BO1833</f>
        <v>32031</v>
      </c>
      <c r="BQ1833" s="118">
        <f t="shared" si="745"/>
        <v>32031</v>
      </c>
      <c r="BR1833" s="5" t="s">
        <v>3151</v>
      </c>
      <c r="BV1833" s="63"/>
    </row>
    <row r="1834" spans="1:92" ht="15" hidden="1" customHeight="1" outlineLevel="1">
      <c r="A1834" t="s">
        <v>1642</v>
      </c>
      <c r="B1834" t="s">
        <v>270</v>
      </c>
      <c r="C1834" s="1">
        <f t="shared" si="736"/>
        <v>4369</v>
      </c>
      <c r="D1834" s="5">
        <f>IF(N1834&gt;0, RANK(N1834,(N1834:P1834,Q1834:AE1834)),0)</f>
        <v>2</v>
      </c>
      <c r="E1834" s="5">
        <f>IF(O1834&gt;0,RANK(O1834,(N1834:P1834,Q1834:AE1834)),0)</f>
        <v>1</v>
      </c>
      <c r="F1834" s="5">
        <f>IF(P1834&gt;0,RANK(P1834,(N1834:P1834,Q1834:AE1834)),0)</f>
        <v>0</v>
      </c>
      <c r="G1834" s="129">
        <f t="shared" si="734"/>
        <v>2544</v>
      </c>
      <c r="H1834" s="134">
        <f t="shared" si="735"/>
        <v>0.5822842755779355</v>
      </c>
      <c r="I1834" s="2"/>
      <c r="J1834" s="2">
        <f t="shared" si="737"/>
        <v>0.19661249713893339</v>
      </c>
      <c r="K1834" s="2">
        <f t="shared" si="738"/>
        <v>0.77889677271686886</v>
      </c>
      <c r="L1834" s="2">
        <f t="shared" si="739"/>
        <v>0</v>
      </c>
      <c r="M1834" s="2">
        <f t="shared" si="740"/>
        <v>2.4490730144197781E-2</v>
      </c>
      <c r="N1834" s="63">
        <v>859</v>
      </c>
      <c r="O1834" s="63">
        <v>3403</v>
      </c>
      <c r="P1834" s="63">
        <v>0</v>
      </c>
      <c r="Q1834" s="63">
        <v>43</v>
      </c>
      <c r="R1834" s="63">
        <v>0</v>
      </c>
      <c r="S1834" s="63">
        <v>21</v>
      </c>
      <c r="T1834" s="63">
        <v>0</v>
      </c>
      <c r="U1834" s="63">
        <v>0</v>
      </c>
      <c r="V1834" s="63">
        <v>0</v>
      </c>
      <c r="W1834" s="63">
        <v>0</v>
      </c>
      <c r="X1834" s="63">
        <v>0</v>
      </c>
      <c r="Y1834" s="63">
        <v>0</v>
      </c>
      <c r="Z1834" s="63">
        <v>0</v>
      </c>
      <c r="AA1834" s="63">
        <v>0</v>
      </c>
      <c r="AB1834" s="63">
        <v>0</v>
      </c>
      <c r="AC1834" s="63">
        <v>0</v>
      </c>
      <c r="AD1834" s="63">
        <v>0</v>
      </c>
      <c r="AE1834" s="63">
        <v>0</v>
      </c>
      <c r="AF1834" s="63">
        <v>0</v>
      </c>
      <c r="AG1834" s="63">
        <v>0</v>
      </c>
      <c r="AH1834" s="63">
        <v>0</v>
      </c>
      <c r="AI1834" s="63">
        <v>0</v>
      </c>
      <c r="AJ1834" s="63">
        <v>0</v>
      </c>
      <c r="AK1834" s="63">
        <v>0</v>
      </c>
      <c r="AL1834" s="63">
        <v>0</v>
      </c>
      <c r="AM1834" s="63">
        <v>0</v>
      </c>
      <c r="AN1834" s="63">
        <v>0</v>
      </c>
      <c r="AO1834" s="63">
        <v>0</v>
      </c>
      <c r="AP1834" s="63">
        <v>0</v>
      </c>
      <c r="AQ1834" s="63">
        <v>0</v>
      </c>
      <c r="AR1834" s="63">
        <v>0</v>
      </c>
      <c r="AS1834" s="63">
        <v>0</v>
      </c>
      <c r="AT1834" s="63">
        <v>0</v>
      </c>
      <c r="AU1834" s="63">
        <v>0</v>
      </c>
      <c r="AV1834" s="63">
        <v>0</v>
      </c>
      <c r="AW1834" s="63">
        <v>0</v>
      </c>
      <c r="AX1834" s="63">
        <v>43</v>
      </c>
      <c r="AY1834" s="63">
        <v>0</v>
      </c>
      <c r="BA1834" s="5">
        <f>IF(Q1834&gt;0,RANK(Q1834,(N1834:P1834,Q1834:AE1834)),0)</f>
        <v>3</v>
      </c>
      <c r="BB1834" s="5">
        <f>IF(R1834&gt;0,RANK(R1834,(N1834:P1834,Q1834:AE1834)),0)</f>
        <v>0</v>
      </c>
      <c r="BC1834" s="5">
        <f>IF(T1834&gt;0,RANK(T1834,(N1834:P1834,Q1834:AE1834)),0)</f>
        <v>0</v>
      </c>
      <c r="BD1834" s="5">
        <f>IF(S1834&gt;0,RANK(S1834,(N1834:P1834,Q1834:AE1834)),0)</f>
        <v>4</v>
      </c>
      <c r="BE1834" s="2">
        <f t="shared" si="741"/>
        <v>9.8420691233691918E-3</v>
      </c>
      <c r="BF1834" s="2">
        <f t="shared" si="742"/>
        <v>0</v>
      </c>
      <c r="BG1834" s="2">
        <f t="shared" si="743"/>
        <v>0</v>
      </c>
      <c r="BH1834" s="2">
        <f t="shared" si="744"/>
        <v>4.8065918974593731E-3</v>
      </c>
      <c r="BJ1834" t="s">
        <v>1642</v>
      </c>
      <c r="BK1834" t="s">
        <v>270</v>
      </c>
      <c r="BL1834">
        <v>4</v>
      </c>
      <c r="BN1834" s="112">
        <v>32</v>
      </c>
      <c r="BO1834" s="114">
        <v>33</v>
      </c>
      <c r="BP1834" s="118">
        <f t="shared" si="746"/>
        <v>32033</v>
      </c>
      <c r="BQ1834" s="118">
        <f t="shared" si="745"/>
        <v>32033</v>
      </c>
      <c r="BR1834" s="5" t="s">
        <v>3151</v>
      </c>
      <c r="BV1834" s="63"/>
    </row>
    <row r="1835" spans="1:92" ht="15" customHeight="1" collapsed="1">
      <c r="A1835" t="s">
        <v>2352</v>
      </c>
      <c r="B1835" t="s">
        <v>544</v>
      </c>
      <c r="C1835" s="1">
        <f t="shared" si="736"/>
        <v>1405376</v>
      </c>
      <c r="D1835" s="5">
        <f>IF(N1835&gt;0, RANK(N1835,(N1835:P1835,Q1835:AE1835)),0)</f>
        <v>1</v>
      </c>
      <c r="E1835" s="5">
        <f>IF(O1835&gt;0,RANK(O1835,(N1835:P1835,Q1835:AE1835)),0)</f>
        <v>2</v>
      </c>
      <c r="F1835" s="5">
        <f>IF(P1835&gt;0,RANK(P1835,(N1835:P1835,Q1835:AE1835)),0)</f>
        <v>0</v>
      </c>
      <c r="G1835" s="129">
        <f t="shared" si="734"/>
        <v>33596</v>
      </c>
      <c r="H1835" s="134">
        <f t="shared" si="735"/>
        <v>2.3905346327246231E-2</v>
      </c>
      <c r="I1835" s="2"/>
      <c r="J1835" s="2">
        <f t="shared" si="737"/>
        <v>0.50056781957284024</v>
      </c>
      <c r="K1835" s="2">
        <f t="shared" si="738"/>
        <v>0.47666247324559408</v>
      </c>
      <c r="L1835" s="2">
        <f t="shared" si="739"/>
        <v>0</v>
      </c>
      <c r="M1835" s="2">
        <f t="shared" si="740"/>
        <v>2.2769707181565679E-2</v>
      </c>
      <c r="N1835" s="63">
        <v>703486</v>
      </c>
      <c r="O1835" s="63">
        <v>669890</v>
      </c>
      <c r="P1835" s="63">
        <v>0</v>
      </c>
      <c r="Q1835" s="63">
        <v>14783</v>
      </c>
      <c r="R1835" s="63">
        <v>0</v>
      </c>
      <c r="S1835" s="63">
        <v>3138</v>
      </c>
      <c r="T1835" s="63">
        <v>0</v>
      </c>
      <c r="U1835" s="63">
        <v>0</v>
      </c>
      <c r="V1835" s="63">
        <v>0</v>
      </c>
      <c r="W1835" s="63">
        <v>0</v>
      </c>
      <c r="X1835" s="63">
        <v>0</v>
      </c>
      <c r="Y1835" s="63">
        <v>0</v>
      </c>
      <c r="Z1835" s="63">
        <v>0</v>
      </c>
      <c r="AA1835" s="63">
        <v>0</v>
      </c>
      <c r="AB1835" s="63">
        <v>0</v>
      </c>
      <c r="AC1835" s="63">
        <v>0</v>
      </c>
      <c r="AD1835" s="63">
        <v>0</v>
      </c>
      <c r="AE1835" s="63">
        <v>0</v>
      </c>
      <c r="AF1835" s="63">
        <v>0</v>
      </c>
      <c r="AG1835" s="63">
        <v>0</v>
      </c>
      <c r="AH1835" s="63">
        <v>0</v>
      </c>
      <c r="AI1835" s="63">
        <v>0</v>
      </c>
      <c r="AJ1835" s="63">
        <v>0</v>
      </c>
      <c r="AK1835" s="63">
        <v>0</v>
      </c>
      <c r="AL1835" s="63">
        <v>0</v>
      </c>
      <c r="AM1835" s="63">
        <v>0</v>
      </c>
      <c r="AN1835" s="63">
        <v>0</v>
      </c>
      <c r="AO1835" s="63">
        <v>0</v>
      </c>
      <c r="AP1835" s="63">
        <v>0</v>
      </c>
      <c r="AQ1835" s="63">
        <v>0</v>
      </c>
      <c r="AR1835" s="63">
        <v>0</v>
      </c>
      <c r="AS1835" s="63">
        <v>0</v>
      </c>
      <c r="AT1835" s="63">
        <v>0</v>
      </c>
      <c r="AU1835" s="63">
        <v>0</v>
      </c>
      <c r="AV1835" s="63">
        <v>0</v>
      </c>
      <c r="AW1835" s="63">
        <v>0</v>
      </c>
      <c r="AX1835" s="63">
        <v>14079</v>
      </c>
      <c r="AY1835" s="63">
        <v>0</v>
      </c>
      <c r="BA1835" s="5">
        <f>IF(Q1835&gt;0,RANK(Q1835,(N1835:P1835,Q1835:AE1835)),0)</f>
        <v>3</v>
      </c>
      <c r="BB1835" s="5">
        <f>IF(R1835&gt;0,RANK(R1835,(N1835:P1835,Q1835:AE1835)),0)</f>
        <v>0</v>
      </c>
      <c r="BC1835" s="5">
        <f>IF(T1835&gt;0,RANK(T1835,(N1835:P1835,Q1835:AE1835)),0)</f>
        <v>0</v>
      </c>
      <c r="BD1835" s="5">
        <f>IF(S1835&gt;0,RANK(S1835,(N1835:P1835,Q1835:AE1835)),0)</f>
        <v>4</v>
      </c>
      <c r="BE1835" s="2">
        <f t="shared" si="741"/>
        <v>1.0518893164533904E-2</v>
      </c>
      <c r="BF1835" s="2">
        <f t="shared" si="742"/>
        <v>0</v>
      </c>
      <c r="BG1835" s="2">
        <f t="shared" si="743"/>
        <v>0</v>
      </c>
      <c r="BH1835" s="2">
        <f t="shared" si="744"/>
        <v>2.2328544104922811E-3</v>
      </c>
      <c r="BJ1835" t="s">
        <v>2352</v>
      </c>
      <c r="BK1835" t="s">
        <v>544</v>
      </c>
      <c r="BN1835" s="112">
        <v>32</v>
      </c>
      <c r="BO1835" s="114"/>
      <c r="BP1835" s="112">
        <v>32</v>
      </c>
      <c r="BQ1835" s="112">
        <f t="shared" si="745"/>
        <v>32</v>
      </c>
      <c r="BR1835" s="5" t="s">
        <v>710</v>
      </c>
    </row>
    <row r="1836" spans="1:92" ht="15" customHeight="1">
      <c r="C1836" s="1"/>
      <c r="E1836" s="5"/>
      <c r="F1836" s="5"/>
      <c r="G1836" s="129"/>
      <c r="H1836" s="134"/>
      <c r="I1836" s="2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BA1836" s="5"/>
      <c r="BB1836" s="5"/>
      <c r="BC1836" s="5"/>
      <c r="BD1836" s="5"/>
      <c r="BN1836" s="112"/>
      <c r="BO1836" s="114"/>
      <c r="BP1836" s="118"/>
      <c r="BQ1836" s="118"/>
      <c r="CF1836" s="129"/>
      <c r="CG1836" s="129"/>
    </row>
    <row r="1837" spans="1:92" ht="15" hidden="1" customHeight="1" outlineLevel="1">
      <c r="A1837" t="s">
        <v>1436</v>
      </c>
      <c r="B1837" t="s">
        <v>1798</v>
      </c>
      <c r="C1837" s="1">
        <f t="shared" ref="C1837:C1847" si="747">SUM(N1837:AY1837)</f>
        <v>38391</v>
      </c>
      <c r="D1837" s="5">
        <f>IF(N1837&gt;0, RANK(N1837,(N1837:P1837,Q1837:AE1837)),0)</f>
        <v>2</v>
      </c>
      <c r="E1837" s="5">
        <f>IF(O1837&gt;0,RANK(O1837,(N1837:P1837,Q1837:AE1837)),0)</f>
        <v>1</v>
      </c>
      <c r="F1837" s="5">
        <f>IF(P1837&gt;0,RANK(P1837,(N1837:P1837,Q1837:AE1837)),0)</f>
        <v>0</v>
      </c>
      <c r="G1837" s="129">
        <f t="shared" si="734"/>
        <v>4005</v>
      </c>
      <c r="H1837" s="134">
        <f t="shared" si="735"/>
        <v>0.10432132531061968</v>
      </c>
      <c r="I1837" s="2"/>
      <c r="J1837" s="2">
        <f t="shared" ref="J1837:J1847" si="748">IF($C1837=0,"-",N1837/$C1837)</f>
        <v>0.44005105363236174</v>
      </c>
      <c r="K1837" s="2">
        <f t="shared" ref="K1837:K1847" si="749">IF($C1837=0,"-",O1837/$C1837)</f>
        <v>0.54437237894298141</v>
      </c>
      <c r="L1837" s="2">
        <f t="shared" ref="L1837:L1847" si="750">IF($C1837=0,"-",P1837/$C1837)</f>
        <v>0</v>
      </c>
      <c r="M1837" s="2">
        <f t="shared" ref="M1837:M1847" si="751">IF(C1837=0,"-",(1-J1837-K1837-L1837))</f>
        <v>1.5576567424656851E-2</v>
      </c>
      <c r="N1837" s="63">
        <v>16894</v>
      </c>
      <c r="O1837" s="63">
        <v>20899</v>
      </c>
      <c r="P1837" s="63">
        <v>0</v>
      </c>
      <c r="Q1837" s="63">
        <v>598</v>
      </c>
      <c r="R1837" s="63">
        <v>0</v>
      </c>
      <c r="S1837" s="63">
        <v>0</v>
      </c>
      <c r="T1837" s="63">
        <v>0</v>
      </c>
      <c r="U1837" s="63">
        <v>0</v>
      </c>
      <c r="V1837" s="63">
        <v>0</v>
      </c>
      <c r="W1837" s="63">
        <v>0</v>
      </c>
      <c r="X1837" s="63">
        <v>0</v>
      </c>
      <c r="Y1837" s="63">
        <v>0</v>
      </c>
      <c r="Z1837" s="63">
        <v>0</v>
      </c>
      <c r="AA1837" s="63">
        <v>0</v>
      </c>
      <c r="AB1837" s="63">
        <v>0</v>
      </c>
      <c r="AC1837" s="63">
        <v>0</v>
      </c>
      <c r="AD1837" s="63">
        <v>0</v>
      </c>
      <c r="AE1837" s="63">
        <v>0</v>
      </c>
      <c r="AF1837" s="63">
        <v>0</v>
      </c>
      <c r="AG1837" s="63">
        <v>0</v>
      </c>
      <c r="AH1837" s="63">
        <v>0</v>
      </c>
      <c r="AI1837" s="63">
        <v>0</v>
      </c>
      <c r="AJ1837" s="63">
        <v>0</v>
      </c>
      <c r="AK1837" s="63">
        <v>0</v>
      </c>
      <c r="AL1837" s="63">
        <v>0</v>
      </c>
      <c r="AM1837" s="63">
        <v>0</v>
      </c>
      <c r="AN1837" s="63">
        <v>0</v>
      </c>
      <c r="AO1837" s="63">
        <v>0</v>
      </c>
      <c r="AP1837" s="63">
        <v>0</v>
      </c>
      <c r="AQ1837" s="63">
        <v>0</v>
      </c>
      <c r="AR1837" s="63">
        <v>0</v>
      </c>
      <c r="AS1837" s="63">
        <v>0</v>
      </c>
      <c r="AT1837" s="63">
        <v>0</v>
      </c>
      <c r="AU1837" s="63">
        <v>0</v>
      </c>
      <c r="AV1837" s="63">
        <v>0</v>
      </c>
      <c r="AW1837" s="63">
        <v>0</v>
      </c>
      <c r="AX1837" s="63">
        <v>0</v>
      </c>
      <c r="AY1837" s="63">
        <v>0</v>
      </c>
      <c r="BA1837" s="5">
        <f>IF(Q1837&gt;0,RANK(Q1837,(N1837:P1837,Q1837:AE1837)),0)</f>
        <v>3</v>
      </c>
      <c r="BB1837" s="5">
        <f>IF(R1837&gt;0,RANK(R1837,(N1837:P1837,Q1837:AE1837)),0)</f>
        <v>0</v>
      </c>
      <c r="BC1837" s="5">
        <f>IF(T1837&gt;0,RANK(T1837,(N1837:P1837,Q1837:AE1837)),0)</f>
        <v>0</v>
      </c>
      <c r="BD1837" s="5">
        <f>IF(S1837&gt;0,RANK(S1837,(N1837:P1837,Q1837:AE1837)),0)</f>
        <v>0</v>
      </c>
      <c r="BE1837" s="2">
        <f t="shared" ref="BE1837:BE1847" si="752">IF($C1837=0,"-",Q1837/$C1837)</f>
        <v>1.5576567424656821E-2</v>
      </c>
      <c r="BF1837" s="2">
        <f t="shared" ref="BF1837:BF1847" si="753">IF($C1837=0,"-",R1837/$C1837)</f>
        <v>0</v>
      </c>
      <c r="BG1837" s="2">
        <f t="shared" ref="BG1837:BG1847" si="754">IF($C1837=0,"-",T1837/$C1837)</f>
        <v>0</v>
      </c>
      <c r="BH1837" s="2">
        <f t="shared" ref="BH1837:BH1847" si="755">IF($C1837=0,"-",S1837/$C1837)</f>
        <v>0</v>
      </c>
      <c r="BJ1837" t="s">
        <v>1436</v>
      </c>
      <c r="BK1837" t="s">
        <v>1798</v>
      </c>
      <c r="BN1837" s="112">
        <v>33</v>
      </c>
      <c r="BO1837" s="114">
        <v>1</v>
      </c>
      <c r="BP1837" s="118">
        <f t="shared" si="746"/>
        <v>33001</v>
      </c>
      <c r="BQ1837" s="118">
        <f t="shared" si="745"/>
        <v>33001</v>
      </c>
      <c r="BR1837" s="5" t="s">
        <v>3151</v>
      </c>
      <c r="CE1837" s="63">
        <v>0</v>
      </c>
      <c r="CG1837" s="63">
        <f>SUMIF(Town!$BI$1077:$BI$1317,$BP1837,Town!BY$1077:BY$1317)</f>
        <v>0</v>
      </c>
      <c r="CK1837" s="8" t="str">
        <f>"$vote_array[0]["&amp;N$2&amp;"]["&amp;$BP1837&amp;"]="&amp;N1837&amp;";"</f>
        <v>$vote_array[0][1][33001]=16894;</v>
      </c>
    </row>
    <row r="1838" spans="1:92" ht="15" hidden="1" customHeight="1" outlineLevel="1">
      <c r="A1838" t="s">
        <v>1674</v>
      </c>
      <c r="B1838" t="s">
        <v>1798</v>
      </c>
      <c r="C1838" s="1">
        <f t="shared" si="747"/>
        <v>33221</v>
      </c>
      <c r="D1838" s="5">
        <f>IF(N1838&gt;0, RANK(N1838,(N1838:P1838,Q1838:AE1838)),0)</f>
        <v>1</v>
      </c>
      <c r="E1838" s="5">
        <f>IF(O1838&gt;0,RANK(O1838,(N1838:P1838,Q1838:AE1838)),0)</f>
        <v>2</v>
      </c>
      <c r="F1838" s="5">
        <f>IF(P1838&gt;0,RANK(P1838,(N1838:P1838,Q1838:AE1838)),0)</f>
        <v>0</v>
      </c>
      <c r="G1838" s="129">
        <f t="shared" si="734"/>
        <v>499</v>
      </c>
      <c r="H1838" s="134">
        <f t="shared" si="735"/>
        <v>1.502061948767346E-2</v>
      </c>
      <c r="I1838" s="2"/>
      <c r="J1838" s="2">
        <f t="shared" si="748"/>
        <v>0.50115890551157405</v>
      </c>
      <c r="K1838" s="2">
        <f t="shared" si="749"/>
        <v>0.48613828602390052</v>
      </c>
      <c r="L1838" s="2">
        <f t="shared" si="750"/>
        <v>0</v>
      </c>
      <c r="M1838" s="2">
        <f t="shared" si="751"/>
        <v>1.2702808464525428E-2</v>
      </c>
      <c r="N1838" s="63">
        <v>16649</v>
      </c>
      <c r="O1838" s="63">
        <v>16150</v>
      </c>
      <c r="P1838" s="63">
        <v>0</v>
      </c>
      <c r="Q1838" s="63">
        <v>422</v>
      </c>
      <c r="R1838" s="63">
        <v>0</v>
      </c>
      <c r="S1838" s="63">
        <v>0</v>
      </c>
      <c r="T1838" s="63">
        <v>0</v>
      </c>
      <c r="U1838" s="63">
        <v>0</v>
      </c>
      <c r="V1838" s="63">
        <v>0</v>
      </c>
      <c r="W1838" s="63">
        <v>0</v>
      </c>
      <c r="X1838" s="63">
        <v>0</v>
      </c>
      <c r="Y1838" s="63">
        <v>0</v>
      </c>
      <c r="Z1838" s="63">
        <v>0</v>
      </c>
      <c r="AA1838" s="63">
        <v>0</v>
      </c>
      <c r="AB1838" s="63">
        <v>0</v>
      </c>
      <c r="AC1838" s="63">
        <v>0</v>
      </c>
      <c r="AD1838" s="63">
        <v>0</v>
      </c>
      <c r="AE1838" s="63">
        <v>0</v>
      </c>
      <c r="AF1838" s="63">
        <v>0</v>
      </c>
      <c r="AG1838" s="63">
        <v>0</v>
      </c>
      <c r="AH1838" s="63">
        <v>0</v>
      </c>
      <c r="AI1838" s="63">
        <v>0</v>
      </c>
      <c r="AJ1838" s="63">
        <v>0</v>
      </c>
      <c r="AK1838" s="63">
        <v>0</v>
      </c>
      <c r="AL1838" s="63">
        <v>0</v>
      </c>
      <c r="AM1838" s="63">
        <v>0</v>
      </c>
      <c r="AN1838" s="63">
        <v>0</v>
      </c>
      <c r="AO1838" s="63">
        <v>0</v>
      </c>
      <c r="AP1838" s="63">
        <v>0</v>
      </c>
      <c r="AQ1838" s="63">
        <v>0</v>
      </c>
      <c r="AR1838" s="63">
        <v>0</v>
      </c>
      <c r="AS1838" s="63">
        <v>0</v>
      </c>
      <c r="AT1838" s="63">
        <v>0</v>
      </c>
      <c r="AU1838" s="63">
        <v>0</v>
      </c>
      <c r="AV1838" s="63">
        <v>0</v>
      </c>
      <c r="AW1838" s="63">
        <v>0</v>
      </c>
      <c r="AX1838" s="63">
        <v>0</v>
      </c>
      <c r="AY1838" s="63">
        <v>0</v>
      </c>
      <c r="BA1838" s="5">
        <f>IF(Q1838&gt;0,RANK(Q1838,(N1838:P1838,Q1838:AE1838)),0)</f>
        <v>3</v>
      </c>
      <c r="BB1838" s="5">
        <f>IF(R1838&gt;0,RANK(R1838,(N1838:P1838,Q1838:AE1838)),0)</f>
        <v>0</v>
      </c>
      <c r="BC1838" s="5">
        <f>IF(T1838&gt;0,RANK(T1838,(N1838:P1838,Q1838:AE1838)),0)</f>
        <v>0</v>
      </c>
      <c r="BD1838" s="5">
        <f>IF(S1838&gt;0,RANK(S1838,(N1838:P1838,Q1838:AE1838)),0)</f>
        <v>0</v>
      </c>
      <c r="BE1838" s="2">
        <f t="shared" si="752"/>
        <v>1.2702808464525451E-2</v>
      </c>
      <c r="BF1838" s="2">
        <f t="shared" si="753"/>
        <v>0</v>
      </c>
      <c r="BG1838" s="2">
        <f t="shared" si="754"/>
        <v>0</v>
      </c>
      <c r="BH1838" s="2">
        <f t="shared" si="755"/>
        <v>0</v>
      </c>
      <c r="BJ1838" t="s">
        <v>1674</v>
      </c>
      <c r="BK1838" t="s">
        <v>1798</v>
      </c>
      <c r="BL1838">
        <v>1</v>
      </c>
      <c r="BN1838" s="112">
        <v>33</v>
      </c>
      <c r="BO1838" s="114">
        <v>3</v>
      </c>
      <c r="BP1838" s="118">
        <f t="shared" si="746"/>
        <v>33003</v>
      </c>
      <c r="BQ1838" s="118">
        <f t="shared" si="745"/>
        <v>33003</v>
      </c>
      <c r="BR1838" s="5" t="s">
        <v>3151</v>
      </c>
      <c r="CE1838" s="63">
        <v>0</v>
      </c>
      <c r="CG1838" s="63">
        <f>SUMIF(Town!$BI$1077:$BI$1317,$BP1838,Town!BY$1077:BY$1317)</f>
        <v>0</v>
      </c>
    </row>
    <row r="1839" spans="1:92" ht="15" hidden="1" customHeight="1" outlineLevel="1">
      <c r="A1839" t="s">
        <v>1462</v>
      </c>
      <c r="B1839" t="s">
        <v>1798</v>
      </c>
      <c r="C1839" s="1">
        <f t="shared" si="747"/>
        <v>44197</v>
      </c>
      <c r="D1839" s="5">
        <f>IF(N1839&gt;0, RANK(N1839,(N1839:P1839,Q1839:AE1839)),0)</f>
        <v>1</v>
      </c>
      <c r="E1839" s="5">
        <f>IF(O1839&gt;0,RANK(O1839,(N1839:P1839,Q1839:AE1839)),0)</f>
        <v>2</v>
      </c>
      <c r="F1839" s="5">
        <f>IF(P1839&gt;0,RANK(P1839,(N1839:P1839,Q1839:AE1839)),0)</f>
        <v>0</v>
      </c>
      <c r="G1839" s="129">
        <f t="shared" si="734"/>
        <v>7614</v>
      </c>
      <c r="H1839" s="134">
        <f t="shared" si="735"/>
        <v>0.17227413625359186</v>
      </c>
      <c r="I1839" s="2"/>
      <c r="J1839" s="2">
        <f t="shared" si="748"/>
        <v>0.57709799307645315</v>
      </c>
      <c r="K1839" s="2">
        <f t="shared" si="749"/>
        <v>0.40482385682286126</v>
      </c>
      <c r="L1839" s="2">
        <f t="shared" si="750"/>
        <v>0</v>
      </c>
      <c r="M1839" s="2">
        <f t="shared" si="751"/>
        <v>1.8078150100685586E-2</v>
      </c>
      <c r="N1839" s="63">
        <v>25506</v>
      </c>
      <c r="O1839" s="63">
        <v>17892</v>
      </c>
      <c r="P1839" s="63">
        <v>0</v>
      </c>
      <c r="Q1839" s="63">
        <v>799</v>
      </c>
      <c r="R1839" s="63">
        <v>0</v>
      </c>
      <c r="S1839" s="63">
        <v>0</v>
      </c>
      <c r="T1839" s="63">
        <v>0</v>
      </c>
      <c r="U1839" s="63">
        <v>0</v>
      </c>
      <c r="V1839" s="63">
        <v>0</v>
      </c>
      <c r="W1839" s="63">
        <v>0</v>
      </c>
      <c r="X1839" s="63">
        <v>0</v>
      </c>
      <c r="Y1839" s="63">
        <v>0</v>
      </c>
      <c r="Z1839" s="63">
        <v>0</v>
      </c>
      <c r="AA1839" s="63">
        <v>0</v>
      </c>
      <c r="AB1839" s="63">
        <v>0</v>
      </c>
      <c r="AC1839" s="63">
        <v>0</v>
      </c>
      <c r="AD1839" s="63">
        <v>0</v>
      </c>
      <c r="AE1839" s="63">
        <v>0</v>
      </c>
      <c r="AF1839" s="63">
        <v>0</v>
      </c>
      <c r="AG1839" s="63">
        <v>0</v>
      </c>
      <c r="AH1839" s="63">
        <v>0</v>
      </c>
      <c r="AI1839" s="63">
        <v>0</v>
      </c>
      <c r="AJ1839" s="63">
        <v>0</v>
      </c>
      <c r="AK1839" s="63">
        <v>0</v>
      </c>
      <c r="AL1839" s="63">
        <v>0</v>
      </c>
      <c r="AM1839" s="63">
        <v>0</v>
      </c>
      <c r="AN1839" s="63">
        <v>0</v>
      </c>
      <c r="AO1839" s="63">
        <v>0</v>
      </c>
      <c r="AP1839" s="63">
        <v>0</v>
      </c>
      <c r="AQ1839" s="63">
        <v>0</v>
      </c>
      <c r="AR1839" s="63">
        <v>0</v>
      </c>
      <c r="AS1839" s="63">
        <v>0</v>
      </c>
      <c r="AT1839" s="63">
        <v>0</v>
      </c>
      <c r="AU1839" s="63">
        <v>0</v>
      </c>
      <c r="AV1839" s="63">
        <v>0</v>
      </c>
      <c r="AW1839" s="63">
        <v>0</v>
      </c>
      <c r="AX1839" s="63">
        <v>0</v>
      </c>
      <c r="AY1839" s="63">
        <v>0</v>
      </c>
      <c r="BA1839" s="5">
        <f>IF(Q1839&gt;0,RANK(Q1839,(N1839:P1839,Q1839:AE1839)),0)</f>
        <v>3</v>
      </c>
      <c r="BB1839" s="5">
        <f>IF(R1839&gt;0,RANK(R1839,(N1839:P1839,Q1839:AE1839)),0)</f>
        <v>0</v>
      </c>
      <c r="BC1839" s="5">
        <f>IF(T1839&gt;0,RANK(T1839,(N1839:P1839,Q1839:AE1839)),0)</f>
        <v>0</v>
      </c>
      <c r="BD1839" s="5">
        <f>IF(S1839&gt;0,RANK(S1839,(N1839:P1839,Q1839:AE1839)),0)</f>
        <v>0</v>
      </c>
      <c r="BE1839" s="2">
        <f t="shared" si="752"/>
        <v>1.8078150100685565E-2</v>
      </c>
      <c r="BF1839" s="2">
        <f t="shared" si="753"/>
        <v>0</v>
      </c>
      <c r="BG1839" s="2">
        <f t="shared" si="754"/>
        <v>0</v>
      </c>
      <c r="BH1839" s="2">
        <f t="shared" si="755"/>
        <v>0</v>
      </c>
      <c r="BJ1839" t="s">
        <v>1462</v>
      </c>
      <c r="BK1839" t="s">
        <v>1798</v>
      </c>
      <c r="BL1839">
        <v>2</v>
      </c>
      <c r="BN1839" s="112">
        <v>33</v>
      </c>
      <c r="BO1839" s="114">
        <v>5</v>
      </c>
      <c r="BP1839" s="118">
        <f t="shared" si="746"/>
        <v>33005</v>
      </c>
      <c r="BQ1839" s="118">
        <f t="shared" si="745"/>
        <v>33005</v>
      </c>
      <c r="BR1839" s="5" t="s">
        <v>3151</v>
      </c>
      <c r="CE1839" s="63">
        <v>0</v>
      </c>
      <c r="CG1839" s="63">
        <f>SUMIF(Town!$BI$1077:$BI$1317,$BP1839,Town!BY$1077:BY$1317)</f>
        <v>0</v>
      </c>
    </row>
    <row r="1840" spans="1:92" ht="15" hidden="1" customHeight="1" outlineLevel="1">
      <c r="A1840" t="s">
        <v>442</v>
      </c>
      <c r="B1840" t="s">
        <v>1798</v>
      </c>
      <c r="C1840" s="1">
        <f t="shared" si="747"/>
        <v>16515</v>
      </c>
      <c r="D1840" s="5">
        <f>IF(N1840&gt;0, RANK(N1840,(N1840:P1840,Q1840:AE1840)),0)</f>
        <v>2</v>
      </c>
      <c r="E1840" s="5">
        <f>IF(O1840&gt;0,RANK(O1840,(N1840:P1840,Q1840:AE1840)),0)</f>
        <v>1</v>
      </c>
      <c r="F1840" s="5">
        <f>IF(P1840&gt;0,RANK(P1840,(N1840:P1840,Q1840:AE1840)),0)</f>
        <v>0</v>
      </c>
      <c r="G1840" s="129">
        <f t="shared" si="734"/>
        <v>977</v>
      </c>
      <c r="H1840" s="134">
        <f t="shared" si="735"/>
        <v>5.9158340902210109E-2</v>
      </c>
      <c r="I1840" s="2"/>
      <c r="J1840" s="2">
        <f t="shared" si="748"/>
        <v>0.46260974871329097</v>
      </c>
      <c r="K1840" s="2">
        <f t="shared" si="749"/>
        <v>0.52176808961550103</v>
      </c>
      <c r="L1840" s="2">
        <f t="shared" si="750"/>
        <v>0</v>
      </c>
      <c r="M1840" s="2">
        <f t="shared" si="751"/>
        <v>1.5622161671208001E-2</v>
      </c>
      <c r="N1840" s="63">
        <v>7640</v>
      </c>
      <c r="O1840" s="63">
        <v>8617</v>
      </c>
      <c r="P1840" s="63">
        <v>0</v>
      </c>
      <c r="Q1840" s="63">
        <v>258</v>
      </c>
      <c r="R1840" s="63">
        <v>0</v>
      </c>
      <c r="S1840" s="63">
        <v>0</v>
      </c>
      <c r="T1840" s="63">
        <v>0</v>
      </c>
      <c r="U1840" s="63">
        <v>0</v>
      </c>
      <c r="V1840" s="63">
        <v>0</v>
      </c>
      <c r="W1840" s="63">
        <v>0</v>
      </c>
      <c r="X1840" s="63">
        <v>0</v>
      </c>
      <c r="Y1840" s="63">
        <v>0</v>
      </c>
      <c r="Z1840" s="63">
        <v>0</v>
      </c>
      <c r="AA1840" s="63">
        <v>0</v>
      </c>
      <c r="AB1840" s="63">
        <v>0</v>
      </c>
      <c r="AC1840" s="63">
        <v>0</v>
      </c>
      <c r="AD1840" s="63">
        <v>0</v>
      </c>
      <c r="AE1840" s="63">
        <v>0</v>
      </c>
      <c r="AF1840" s="63">
        <v>0</v>
      </c>
      <c r="AG1840" s="63">
        <v>0</v>
      </c>
      <c r="AH1840" s="63">
        <v>0</v>
      </c>
      <c r="AI1840" s="63">
        <v>0</v>
      </c>
      <c r="AJ1840" s="63">
        <v>0</v>
      </c>
      <c r="AK1840" s="63">
        <v>0</v>
      </c>
      <c r="AL1840" s="63">
        <v>0</v>
      </c>
      <c r="AM1840" s="63">
        <v>0</v>
      </c>
      <c r="AN1840" s="63">
        <v>0</v>
      </c>
      <c r="AO1840" s="63">
        <v>0</v>
      </c>
      <c r="AP1840" s="63">
        <v>0</v>
      </c>
      <c r="AQ1840" s="63">
        <v>0</v>
      </c>
      <c r="AR1840" s="63">
        <v>0</v>
      </c>
      <c r="AS1840" s="63">
        <v>0</v>
      </c>
      <c r="AT1840" s="63">
        <v>0</v>
      </c>
      <c r="AU1840" s="63">
        <v>0</v>
      </c>
      <c r="AV1840" s="63">
        <v>0</v>
      </c>
      <c r="AW1840" s="63">
        <v>0</v>
      </c>
      <c r="AX1840" s="63">
        <v>0</v>
      </c>
      <c r="AY1840" s="63">
        <v>0</v>
      </c>
      <c r="BA1840" s="5">
        <f>IF(Q1840&gt;0,RANK(Q1840,(N1840:P1840,Q1840:AE1840)),0)</f>
        <v>3</v>
      </c>
      <c r="BB1840" s="5">
        <f>IF(R1840&gt;0,RANK(R1840,(N1840:P1840,Q1840:AE1840)),0)</f>
        <v>0</v>
      </c>
      <c r="BC1840" s="5">
        <f>IF(T1840&gt;0,RANK(T1840,(N1840:P1840,Q1840:AE1840)),0)</f>
        <v>0</v>
      </c>
      <c r="BD1840" s="5">
        <f>IF(S1840&gt;0,RANK(S1840,(N1840:P1840,Q1840:AE1840)),0)</f>
        <v>0</v>
      </c>
      <c r="BE1840" s="2">
        <f t="shared" si="752"/>
        <v>1.5622161671207993E-2</v>
      </c>
      <c r="BF1840" s="2">
        <f t="shared" si="753"/>
        <v>0</v>
      </c>
      <c r="BG1840" s="2">
        <f t="shared" si="754"/>
        <v>0</v>
      </c>
      <c r="BH1840" s="2">
        <f t="shared" si="755"/>
        <v>0</v>
      </c>
      <c r="BJ1840" t="s">
        <v>442</v>
      </c>
      <c r="BK1840" t="s">
        <v>1798</v>
      </c>
      <c r="BL1840">
        <v>2</v>
      </c>
      <c r="BN1840" s="112">
        <v>33</v>
      </c>
      <c r="BO1840" s="114">
        <v>7</v>
      </c>
      <c r="BP1840" s="118">
        <f t="shared" si="746"/>
        <v>33007</v>
      </c>
      <c r="BQ1840" s="118">
        <f t="shared" si="745"/>
        <v>33007</v>
      </c>
      <c r="BR1840" s="5" t="s">
        <v>3151</v>
      </c>
      <c r="CE1840" s="63">
        <v>0</v>
      </c>
      <c r="CG1840" s="63">
        <f>SUMIF(Town!$BI$1077:$BI$1317,$BP1840,Town!BY$1077:BY$1317)</f>
        <v>0</v>
      </c>
      <c r="CK1840" s="8" t="str">
        <f>"$vote_array[0]["&amp;N$2&amp;"]["&amp;$BP1840&amp;"]="&amp;N1840&amp;";"</f>
        <v>$vote_array[0][1][33007]=7640;</v>
      </c>
      <c r="CL1840" s="8" t="str">
        <f>"$vote_array[0]["&amp;O$2&amp;"]["&amp;$BP1840&amp;"]="&amp;O1840&amp;";"</f>
        <v>$vote_array[0][2][33007]=8617;</v>
      </c>
      <c r="CN1840" s="8" t="str">
        <f>"$vote_array[0]["&amp;Q$2&amp;"]["&amp;$BP1840&amp;"]="&amp;Q1840&amp;";"</f>
        <v>$vote_array[0][4][33007]=258;</v>
      </c>
    </row>
    <row r="1841" spans="1:85" ht="15" hidden="1" customHeight="1" outlineLevel="1">
      <c r="A1841" t="s">
        <v>2258</v>
      </c>
      <c r="B1841" t="s">
        <v>1798</v>
      </c>
      <c r="C1841" s="1">
        <f t="shared" si="747"/>
        <v>53966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0</v>
      </c>
      <c r="G1841" s="129">
        <f t="shared" si="734"/>
        <v>13275</v>
      </c>
      <c r="H1841" s="134">
        <f t="shared" si="735"/>
        <v>0.24598821480191232</v>
      </c>
      <c r="I1841" s="2"/>
      <c r="J1841" s="2">
        <f t="shared" si="748"/>
        <v>0.61483156061223732</v>
      </c>
      <c r="K1841" s="2">
        <f t="shared" si="749"/>
        <v>0.36884334581032502</v>
      </c>
      <c r="L1841" s="2">
        <f t="shared" si="750"/>
        <v>0</v>
      </c>
      <c r="M1841" s="2">
        <f t="shared" si="751"/>
        <v>1.6325093577437666E-2</v>
      </c>
      <c r="N1841" s="63">
        <v>33180</v>
      </c>
      <c r="O1841" s="63">
        <v>19905</v>
      </c>
      <c r="P1841" s="63">
        <v>0</v>
      </c>
      <c r="Q1841" s="63">
        <v>881</v>
      </c>
      <c r="R1841" s="63">
        <v>0</v>
      </c>
      <c r="S1841" s="63">
        <v>0</v>
      </c>
      <c r="T1841" s="63">
        <v>0</v>
      </c>
      <c r="U1841" s="63">
        <v>0</v>
      </c>
      <c r="V1841" s="63">
        <v>0</v>
      </c>
      <c r="W1841" s="63">
        <v>0</v>
      </c>
      <c r="X1841" s="63">
        <v>0</v>
      </c>
      <c r="Y1841" s="63">
        <v>0</v>
      </c>
      <c r="Z1841" s="63">
        <v>0</v>
      </c>
      <c r="AA1841" s="63">
        <v>0</v>
      </c>
      <c r="AB1841" s="63">
        <v>0</v>
      </c>
      <c r="AC1841" s="63">
        <v>0</v>
      </c>
      <c r="AD1841" s="63">
        <v>0</v>
      </c>
      <c r="AE1841" s="63">
        <v>0</v>
      </c>
      <c r="AF1841" s="63">
        <v>0</v>
      </c>
      <c r="AG1841" s="63">
        <v>0</v>
      </c>
      <c r="AH1841" s="63">
        <v>0</v>
      </c>
      <c r="AI1841" s="63">
        <v>0</v>
      </c>
      <c r="AJ1841" s="63">
        <v>0</v>
      </c>
      <c r="AK1841" s="63">
        <v>0</v>
      </c>
      <c r="AL1841" s="63">
        <v>0</v>
      </c>
      <c r="AM1841" s="63">
        <v>0</v>
      </c>
      <c r="AN1841" s="63">
        <v>0</v>
      </c>
      <c r="AO1841" s="63">
        <v>0</v>
      </c>
      <c r="AP1841" s="63">
        <v>0</v>
      </c>
      <c r="AQ1841" s="63">
        <v>0</v>
      </c>
      <c r="AR1841" s="63">
        <v>0</v>
      </c>
      <c r="AS1841" s="63">
        <v>0</v>
      </c>
      <c r="AT1841" s="63">
        <v>0</v>
      </c>
      <c r="AU1841" s="63">
        <v>0</v>
      </c>
      <c r="AV1841" s="63">
        <v>0</v>
      </c>
      <c r="AW1841" s="63">
        <v>0</v>
      </c>
      <c r="AX1841" s="63">
        <v>0</v>
      </c>
      <c r="AY1841" s="63">
        <v>0</v>
      </c>
      <c r="BA1841" s="5">
        <f>IF(Q1841&gt;0,RANK(Q1841,(N1841:P1841,Q1841:AE1841)),0)</f>
        <v>3</v>
      </c>
      <c r="BB1841" s="5">
        <f>IF(R1841&gt;0,RANK(R1841,(N1841:P1841,Q1841:AE1841)),0)</f>
        <v>0</v>
      </c>
      <c r="BC1841" s="5">
        <f>IF(T1841&gt;0,RANK(T1841,(N1841:P1841,Q1841:AE1841)),0)</f>
        <v>0</v>
      </c>
      <c r="BD1841" s="5">
        <f>IF(S1841&gt;0,RANK(S1841,(N1841:P1841,Q1841:AE1841)),0)</f>
        <v>0</v>
      </c>
      <c r="BE1841" s="2">
        <f t="shared" si="752"/>
        <v>1.6325093577437645E-2</v>
      </c>
      <c r="BF1841" s="2">
        <f t="shared" si="753"/>
        <v>0</v>
      </c>
      <c r="BG1841" s="2">
        <f t="shared" si="754"/>
        <v>0</v>
      </c>
      <c r="BH1841" s="2">
        <f t="shared" si="755"/>
        <v>0</v>
      </c>
      <c r="BJ1841" t="s">
        <v>2258</v>
      </c>
      <c r="BK1841" t="s">
        <v>1798</v>
      </c>
      <c r="BN1841" s="112">
        <v>33</v>
      </c>
      <c r="BO1841" s="114">
        <v>9</v>
      </c>
      <c r="BP1841" s="118">
        <f t="shared" si="746"/>
        <v>33009</v>
      </c>
      <c r="BQ1841" s="118">
        <f t="shared" si="745"/>
        <v>33009</v>
      </c>
      <c r="BR1841" s="5" t="s">
        <v>3151</v>
      </c>
      <c r="CE1841" s="63">
        <v>0</v>
      </c>
      <c r="CG1841" s="63">
        <f>SUMIF(Town!$BI$1077:$BI$1317,$BP1841,Town!BY$1077:BY$1317)</f>
        <v>0</v>
      </c>
    </row>
    <row r="1842" spans="1:85" ht="15" hidden="1" customHeight="1" outlineLevel="1">
      <c r="A1842" t="s">
        <v>1160</v>
      </c>
      <c r="B1842" t="s">
        <v>1798</v>
      </c>
      <c r="C1842" s="1">
        <f t="shared" si="747"/>
        <v>230941</v>
      </c>
      <c r="D1842" s="5">
        <f>IF(N1842&gt;0, RANK(N1842,(N1842:P1842,Q1842:AE1842)),0)</f>
        <v>1</v>
      </c>
      <c r="E1842" s="5">
        <f>IF(O1842&gt;0,RANK(O1842,(N1842:P1842,Q1842:AE1842)),0)</f>
        <v>2</v>
      </c>
      <c r="F1842" s="5">
        <f>IF(P1842&gt;0,RANK(P1842,(N1842:P1842,Q1842:AE1842)),0)</f>
        <v>0</v>
      </c>
      <c r="G1842" s="129">
        <f t="shared" si="734"/>
        <v>17719</v>
      </c>
      <c r="H1842" s="134">
        <f t="shared" si="735"/>
        <v>7.6725224191460162E-2</v>
      </c>
      <c r="I1842" s="2"/>
      <c r="J1842" s="2">
        <f t="shared" si="748"/>
        <v>0.52976301306394269</v>
      </c>
      <c r="K1842" s="2">
        <f t="shared" si="749"/>
        <v>0.45303778887248258</v>
      </c>
      <c r="L1842" s="2">
        <f t="shared" si="750"/>
        <v>0</v>
      </c>
      <c r="M1842" s="2">
        <f t="shared" si="751"/>
        <v>1.7199198063574728E-2</v>
      </c>
      <c r="N1842" s="63">
        <v>122344</v>
      </c>
      <c r="O1842" s="63">
        <v>104625</v>
      </c>
      <c r="P1842" s="63">
        <v>0</v>
      </c>
      <c r="Q1842" s="63">
        <v>3972</v>
      </c>
      <c r="R1842" s="63">
        <v>0</v>
      </c>
      <c r="S1842" s="63">
        <v>0</v>
      </c>
      <c r="T1842" s="63">
        <v>0</v>
      </c>
      <c r="U1842" s="63">
        <v>0</v>
      </c>
      <c r="V1842" s="63">
        <v>0</v>
      </c>
      <c r="W1842" s="63">
        <v>0</v>
      </c>
      <c r="X1842" s="63">
        <v>0</v>
      </c>
      <c r="Y1842" s="63">
        <v>0</v>
      </c>
      <c r="Z1842" s="63">
        <v>0</v>
      </c>
      <c r="AA1842" s="63">
        <v>0</v>
      </c>
      <c r="AB1842" s="63">
        <v>0</v>
      </c>
      <c r="AC1842" s="63">
        <v>0</v>
      </c>
      <c r="AD1842" s="63">
        <v>0</v>
      </c>
      <c r="AE1842" s="63">
        <v>0</v>
      </c>
      <c r="AF1842" s="63">
        <v>0</v>
      </c>
      <c r="AG1842" s="63">
        <v>0</v>
      </c>
      <c r="AH1842" s="63">
        <v>0</v>
      </c>
      <c r="AI1842" s="63">
        <v>0</v>
      </c>
      <c r="AJ1842" s="63">
        <v>0</v>
      </c>
      <c r="AK1842" s="63">
        <v>0</v>
      </c>
      <c r="AL1842" s="63">
        <v>0</v>
      </c>
      <c r="AM1842" s="63">
        <v>0</v>
      </c>
      <c r="AN1842" s="63">
        <v>0</v>
      </c>
      <c r="AO1842" s="63">
        <v>0</v>
      </c>
      <c r="AP1842" s="63">
        <v>0</v>
      </c>
      <c r="AQ1842" s="63">
        <v>0</v>
      </c>
      <c r="AR1842" s="63">
        <v>0</v>
      </c>
      <c r="AS1842" s="63">
        <v>0</v>
      </c>
      <c r="AT1842" s="63">
        <v>0</v>
      </c>
      <c r="AU1842" s="63">
        <v>0</v>
      </c>
      <c r="AV1842" s="63">
        <v>0</v>
      </c>
      <c r="AW1842" s="63">
        <v>0</v>
      </c>
      <c r="AX1842" s="63">
        <v>0</v>
      </c>
      <c r="AY1842" s="63">
        <v>0</v>
      </c>
      <c r="BA1842" s="5">
        <f>IF(Q1842&gt;0,RANK(Q1842,(N1842:P1842,Q1842:AE1842)),0)</f>
        <v>3</v>
      </c>
      <c r="BB1842" s="5">
        <f>IF(R1842&gt;0,RANK(R1842,(N1842:P1842,Q1842:AE1842)),0)</f>
        <v>0</v>
      </c>
      <c r="BC1842" s="5">
        <f>IF(T1842&gt;0,RANK(T1842,(N1842:P1842,Q1842:AE1842)),0)</f>
        <v>0</v>
      </c>
      <c r="BD1842" s="5">
        <f>IF(S1842&gt;0,RANK(S1842,(N1842:P1842,Q1842:AE1842)),0)</f>
        <v>0</v>
      </c>
      <c r="BE1842" s="2">
        <f t="shared" si="752"/>
        <v>1.7199198063574679E-2</v>
      </c>
      <c r="BF1842" s="2">
        <f t="shared" si="753"/>
        <v>0</v>
      </c>
      <c r="BG1842" s="2">
        <f t="shared" si="754"/>
        <v>0</v>
      </c>
      <c r="BH1842" s="2">
        <f t="shared" si="755"/>
        <v>0</v>
      </c>
      <c r="BJ1842" t="s">
        <v>1160</v>
      </c>
      <c r="BK1842" t="s">
        <v>1798</v>
      </c>
      <c r="BN1842" s="112">
        <v>33</v>
      </c>
      <c r="BO1842" s="114">
        <v>11</v>
      </c>
      <c r="BP1842" s="118">
        <f t="shared" si="746"/>
        <v>33011</v>
      </c>
      <c r="BQ1842" s="118">
        <f t="shared" si="745"/>
        <v>33011</v>
      </c>
      <c r="BR1842" s="5" t="s">
        <v>3151</v>
      </c>
      <c r="CE1842" s="63">
        <v>0</v>
      </c>
      <c r="CG1842" s="63">
        <f>SUMIF(Town!$BI$1077:$BI$1317,$BP1842,Town!BY$1077:BY$1317)</f>
        <v>0</v>
      </c>
    </row>
    <row r="1843" spans="1:85" ht="15" hidden="1" customHeight="1" outlineLevel="1">
      <c r="A1843" t="s">
        <v>2492</v>
      </c>
      <c r="B1843" t="s">
        <v>1798</v>
      </c>
      <c r="C1843" s="1">
        <f t="shared" si="747"/>
        <v>89805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0</v>
      </c>
      <c r="G1843" s="129">
        <f t="shared" si="734"/>
        <v>8822</v>
      </c>
      <c r="H1843" s="134">
        <f t="shared" si="735"/>
        <v>9.8235064862758195E-2</v>
      </c>
      <c r="I1843" s="2"/>
      <c r="J1843" s="2">
        <f t="shared" si="748"/>
        <v>0.54042647959467738</v>
      </c>
      <c r="K1843" s="2">
        <f t="shared" si="749"/>
        <v>0.44219141473191914</v>
      </c>
      <c r="L1843" s="2">
        <f t="shared" si="750"/>
        <v>0</v>
      </c>
      <c r="M1843" s="2">
        <f t="shared" si="751"/>
        <v>1.7382105673403481E-2</v>
      </c>
      <c r="N1843" s="63">
        <v>48533</v>
      </c>
      <c r="O1843" s="63">
        <v>39711</v>
      </c>
      <c r="P1843" s="63">
        <v>0</v>
      </c>
      <c r="Q1843" s="63">
        <v>1561</v>
      </c>
      <c r="R1843" s="63">
        <v>0</v>
      </c>
      <c r="S1843" s="63">
        <v>0</v>
      </c>
      <c r="T1843" s="63">
        <v>0</v>
      </c>
      <c r="U1843" s="63">
        <v>0</v>
      </c>
      <c r="V1843" s="63">
        <v>0</v>
      </c>
      <c r="W1843" s="63">
        <v>0</v>
      </c>
      <c r="X1843" s="63">
        <v>0</v>
      </c>
      <c r="Y1843" s="63">
        <v>0</v>
      </c>
      <c r="Z1843" s="63">
        <v>0</v>
      </c>
      <c r="AA1843" s="63">
        <v>0</v>
      </c>
      <c r="AB1843" s="63">
        <v>0</v>
      </c>
      <c r="AC1843" s="63">
        <v>0</v>
      </c>
      <c r="AD1843" s="63">
        <v>0</v>
      </c>
      <c r="AE1843" s="63">
        <v>0</v>
      </c>
      <c r="AF1843" s="63">
        <v>0</v>
      </c>
      <c r="AG1843" s="63">
        <v>0</v>
      </c>
      <c r="AH1843" s="63">
        <v>0</v>
      </c>
      <c r="AI1843" s="63">
        <v>0</v>
      </c>
      <c r="AJ1843" s="63">
        <v>0</v>
      </c>
      <c r="AK1843" s="63">
        <v>0</v>
      </c>
      <c r="AL1843" s="63">
        <v>0</v>
      </c>
      <c r="AM1843" s="63">
        <v>0</v>
      </c>
      <c r="AN1843" s="63">
        <v>0</v>
      </c>
      <c r="AO1843" s="63">
        <v>0</v>
      </c>
      <c r="AP1843" s="63">
        <v>0</v>
      </c>
      <c r="AQ1843" s="63">
        <v>0</v>
      </c>
      <c r="AR1843" s="63">
        <v>0</v>
      </c>
      <c r="AS1843" s="63">
        <v>0</v>
      </c>
      <c r="AT1843" s="63">
        <v>0</v>
      </c>
      <c r="AU1843" s="63">
        <v>0</v>
      </c>
      <c r="AV1843" s="63">
        <v>0</v>
      </c>
      <c r="AW1843" s="63">
        <v>0</v>
      </c>
      <c r="AX1843" s="63">
        <v>0</v>
      </c>
      <c r="AY1843" s="63">
        <v>0</v>
      </c>
      <c r="BA1843" s="5">
        <f>IF(Q1843&gt;0,RANK(Q1843,(N1843:P1843,Q1843:AE1843)),0)</f>
        <v>3</v>
      </c>
      <c r="BB1843" s="5">
        <f>IF(R1843&gt;0,RANK(R1843,(N1843:P1843,Q1843:AE1843)),0)</f>
        <v>0</v>
      </c>
      <c r="BC1843" s="5">
        <f>IF(T1843&gt;0,RANK(T1843,(N1843:P1843,Q1843:AE1843)),0)</f>
        <v>0</v>
      </c>
      <c r="BD1843" s="5">
        <f>IF(S1843&gt;0,RANK(S1843,(N1843:P1843,Q1843:AE1843)),0)</f>
        <v>0</v>
      </c>
      <c r="BE1843" s="2">
        <f t="shared" si="752"/>
        <v>1.7382105673403484E-2</v>
      </c>
      <c r="BF1843" s="2">
        <f t="shared" si="753"/>
        <v>0</v>
      </c>
      <c r="BG1843" s="2">
        <f t="shared" si="754"/>
        <v>0</v>
      </c>
      <c r="BH1843" s="2">
        <f t="shared" si="755"/>
        <v>0</v>
      </c>
      <c r="BJ1843" t="s">
        <v>2492</v>
      </c>
      <c r="BK1843" t="s">
        <v>1798</v>
      </c>
      <c r="BN1843" s="112">
        <v>33</v>
      </c>
      <c r="BO1843" s="114">
        <v>13</v>
      </c>
      <c r="BP1843" s="118">
        <f t="shared" si="746"/>
        <v>33013</v>
      </c>
      <c r="BQ1843" s="118">
        <f t="shared" si="745"/>
        <v>33013</v>
      </c>
      <c r="BR1843" s="5" t="s">
        <v>3151</v>
      </c>
      <c r="CE1843" s="63">
        <v>0</v>
      </c>
      <c r="CG1843" s="63">
        <f>SUMIF(Town!$BI$1077:$BI$1317,$BP1843,Town!BY$1077:BY$1317)</f>
        <v>0</v>
      </c>
    </row>
    <row r="1844" spans="1:85" ht="15" hidden="1" customHeight="1" outlineLevel="1">
      <c r="A1844" t="s">
        <v>2969</v>
      </c>
      <c r="B1844" t="s">
        <v>1798</v>
      </c>
      <c r="C1844" s="1">
        <f t="shared" si="747"/>
        <v>198798</v>
      </c>
      <c r="D1844" s="5">
        <f>IF(N1844&gt;0, RANK(N1844,(N1844:P1844,Q1844:AE1844)),0)</f>
        <v>1</v>
      </c>
      <c r="E1844" s="5">
        <f>IF(O1844&gt;0,RANK(O1844,(N1844:P1844,Q1844:AE1844)),0)</f>
        <v>2</v>
      </c>
      <c r="F1844" s="5">
        <f>IF(P1844&gt;0,RANK(P1844,(N1844:P1844,Q1844:AE1844)),0)</f>
        <v>0</v>
      </c>
      <c r="G1844" s="129">
        <f t="shared" si="734"/>
        <v>4206</v>
      </c>
      <c r="H1844" s="134">
        <f t="shared" si="735"/>
        <v>2.1157154498536203E-2</v>
      </c>
      <c r="I1844" s="2"/>
      <c r="J1844" s="2">
        <f t="shared" si="748"/>
        <v>0.50334510407549371</v>
      </c>
      <c r="K1844" s="2">
        <f t="shared" si="749"/>
        <v>0.48218794957695754</v>
      </c>
      <c r="L1844" s="2">
        <f t="shared" si="750"/>
        <v>0</v>
      </c>
      <c r="M1844" s="2">
        <f t="shared" si="751"/>
        <v>1.4466946347548748E-2</v>
      </c>
      <c r="N1844" s="63">
        <v>100064</v>
      </c>
      <c r="O1844" s="63">
        <v>95858</v>
      </c>
      <c r="P1844" s="63">
        <v>0</v>
      </c>
      <c r="Q1844" s="63">
        <v>2876</v>
      </c>
      <c r="R1844" s="63">
        <v>0</v>
      </c>
      <c r="S1844" s="63">
        <v>0</v>
      </c>
      <c r="T1844" s="63">
        <v>0</v>
      </c>
      <c r="U1844" s="63">
        <v>0</v>
      </c>
      <c r="V1844" s="63">
        <v>0</v>
      </c>
      <c r="W1844" s="63">
        <v>0</v>
      </c>
      <c r="X1844" s="63">
        <v>0</v>
      </c>
      <c r="Y1844" s="63">
        <v>0</v>
      </c>
      <c r="Z1844" s="63">
        <v>0</v>
      </c>
      <c r="AA1844" s="63">
        <v>0</v>
      </c>
      <c r="AB1844" s="63">
        <v>0</v>
      </c>
      <c r="AC1844" s="63">
        <v>0</v>
      </c>
      <c r="AD1844" s="63">
        <v>0</v>
      </c>
      <c r="AE1844" s="63">
        <v>0</v>
      </c>
      <c r="AF1844" s="63">
        <v>0</v>
      </c>
      <c r="AG1844" s="63">
        <v>0</v>
      </c>
      <c r="AH1844" s="63">
        <v>0</v>
      </c>
      <c r="AI1844" s="63">
        <v>0</v>
      </c>
      <c r="AJ1844" s="63">
        <v>0</v>
      </c>
      <c r="AK1844" s="63">
        <v>0</v>
      </c>
      <c r="AL1844" s="63">
        <v>0</v>
      </c>
      <c r="AM1844" s="63">
        <v>0</v>
      </c>
      <c r="AN1844" s="63">
        <v>0</v>
      </c>
      <c r="AO1844" s="63">
        <v>0</v>
      </c>
      <c r="AP1844" s="63">
        <v>0</v>
      </c>
      <c r="AQ1844" s="63">
        <v>0</v>
      </c>
      <c r="AR1844" s="63">
        <v>0</v>
      </c>
      <c r="AS1844" s="63">
        <v>0</v>
      </c>
      <c r="AT1844" s="63">
        <v>0</v>
      </c>
      <c r="AU1844" s="63">
        <v>0</v>
      </c>
      <c r="AV1844" s="63">
        <v>0</v>
      </c>
      <c r="AW1844" s="63">
        <v>0</v>
      </c>
      <c r="AX1844" s="63">
        <v>0</v>
      </c>
      <c r="AY1844" s="63">
        <v>0</v>
      </c>
      <c r="BA1844" s="5">
        <f>IF(Q1844&gt;0,RANK(Q1844,(N1844:P1844,Q1844:AE1844)),0)</f>
        <v>3</v>
      </c>
      <c r="BB1844" s="5">
        <f>IF(R1844&gt;0,RANK(R1844,(N1844:P1844,Q1844:AE1844)),0)</f>
        <v>0</v>
      </c>
      <c r="BC1844" s="5">
        <f>IF(T1844&gt;0,RANK(T1844,(N1844:P1844,Q1844:AE1844)),0)</f>
        <v>0</v>
      </c>
      <c r="BD1844" s="5">
        <f>IF(S1844&gt;0,RANK(S1844,(N1844:P1844,Q1844:AE1844)),0)</f>
        <v>0</v>
      </c>
      <c r="BE1844" s="2">
        <f t="shared" si="752"/>
        <v>1.4466946347548769E-2</v>
      </c>
      <c r="BF1844" s="2">
        <f t="shared" si="753"/>
        <v>0</v>
      </c>
      <c r="BG1844" s="2">
        <f t="shared" si="754"/>
        <v>0</v>
      </c>
      <c r="BH1844" s="2">
        <f t="shared" si="755"/>
        <v>0</v>
      </c>
      <c r="BJ1844" t="s">
        <v>2969</v>
      </c>
      <c r="BK1844" t="s">
        <v>1798</v>
      </c>
      <c r="BN1844" s="112">
        <v>33</v>
      </c>
      <c r="BO1844" s="114">
        <v>15</v>
      </c>
      <c r="BP1844" s="118">
        <f t="shared" si="746"/>
        <v>33015</v>
      </c>
      <c r="BQ1844" s="118">
        <f t="shared" si="745"/>
        <v>33015</v>
      </c>
      <c r="BR1844" s="5" t="s">
        <v>3151</v>
      </c>
      <c r="CE1844" s="63">
        <v>0</v>
      </c>
      <c r="CG1844" s="63">
        <f>SUMIF(Town!$BI$1077:$BI$1317,$BP1844,Town!BY$1077:BY$1317)</f>
        <v>0</v>
      </c>
    </row>
    <row r="1845" spans="1:85" ht="15" hidden="1" customHeight="1" outlineLevel="1">
      <c r="A1845" t="s">
        <v>2034</v>
      </c>
      <c r="B1845" t="s">
        <v>1798</v>
      </c>
      <c r="C1845" s="1">
        <f t="shared" si="747"/>
        <v>73596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0</v>
      </c>
      <c r="G1845" s="129">
        <f t="shared" si="734"/>
        <v>11232</v>
      </c>
      <c r="H1845" s="134">
        <f t="shared" si="735"/>
        <v>0.15261699005380727</v>
      </c>
      <c r="I1845" s="2"/>
      <c r="J1845" s="2">
        <f t="shared" si="748"/>
        <v>0.56689222240339154</v>
      </c>
      <c r="K1845" s="2">
        <f t="shared" si="749"/>
        <v>0.41427523234958424</v>
      </c>
      <c r="L1845" s="2">
        <f t="shared" si="750"/>
        <v>0</v>
      </c>
      <c r="M1845" s="2">
        <f t="shared" si="751"/>
        <v>1.8832545247024213E-2</v>
      </c>
      <c r="N1845" s="63">
        <v>41721</v>
      </c>
      <c r="O1845" s="63">
        <v>30489</v>
      </c>
      <c r="P1845" s="63">
        <v>0</v>
      </c>
      <c r="Q1845" s="63">
        <v>1386</v>
      </c>
      <c r="R1845" s="63">
        <v>0</v>
      </c>
      <c r="S1845" s="63">
        <v>0</v>
      </c>
      <c r="T1845" s="63">
        <v>0</v>
      </c>
      <c r="U1845" s="63">
        <v>0</v>
      </c>
      <c r="V1845" s="63">
        <v>0</v>
      </c>
      <c r="W1845" s="63">
        <v>0</v>
      </c>
      <c r="X1845" s="63">
        <v>0</v>
      </c>
      <c r="Y1845" s="63">
        <v>0</v>
      </c>
      <c r="Z1845" s="63">
        <v>0</v>
      </c>
      <c r="AA1845" s="63">
        <v>0</v>
      </c>
      <c r="AB1845" s="63">
        <v>0</v>
      </c>
      <c r="AC1845" s="63">
        <v>0</v>
      </c>
      <c r="AD1845" s="63">
        <v>0</v>
      </c>
      <c r="AE1845" s="63">
        <v>0</v>
      </c>
      <c r="AF1845" s="63">
        <v>0</v>
      </c>
      <c r="AG1845" s="63">
        <v>0</v>
      </c>
      <c r="AH1845" s="63">
        <v>0</v>
      </c>
      <c r="AI1845" s="63">
        <v>0</v>
      </c>
      <c r="AJ1845" s="63">
        <v>0</v>
      </c>
      <c r="AK1845" s="63">
        <v>0</v>
      </c>
      <c r="AL1845" s="63">
        <v>0</v>
      </c>
      <c r="AM1845" s="63">
        <v>0</v>
      </c>
      <c r="AN1845" s="63">
        <v>0</v>
      </c>
      <c r="AO1845" s="63">
        <v>0</v>
      </c>
      <c r="AP1845" s="63">
        <v>0</v>
      </c>
      <c r="AQ1845" s="63">
        <v>0</v>
      </c>
      <c r="AR1845" s="63">
        <v>0</v>
      </c>
      <c r="AS1845" s="63">
        <v>0</v>
      </c>
      <c r="AT1845" s="63">
        <v>0</v>
      </c>
      <c r="AU1845" s="63">
        <v>0</v>
      </c>
      <c r="AV1845" s="63">
        <v>0</v>
      </c>
      <c r="AW1845" s="63">
        <v>0</v>
      </c>
      <c r="AX1845" s="63">
        <v>0</v>
      </c>
      <c r="AY1845" s="63">
        <v>0</v>
      </c>
      <c r="BA1845" s="5">
        <f>IF(Q1845&gt;0,RANK(Q1845,(N1845:P1845,Q1845:AE1845)),0)</f>
        <v>3</v>
      </c>
      <c r="BB1845" s="5">
        <f>IF(R1845&gt;0,RANK(R1845,(N1845:P1845,Q1845:AE1845)),0)</f>
        <v>0</v>
      </c>
      <c r="BC1845" s="5">
        <f>IF(T1845&gt;0,RANK(T1845,(N1845:P1845,Q1845:AE1845)),0)</f>
        <v>0</v>
      </c>
      <c r="BD1845" s="5">
        <f>IF(S1845&gt;0,RANK(S1845,(N1845:P1845,Q1845:AE1845)),0)</f>
        <v>0</v>
      </c>
      <c r="BE1845" s="2">
        <f t="shared" si="752"/>
        <v>1.8832545247024296E-2</v>
      </c>
      <c r="BF1845" s="2">
        <f t="shared" si="753"/>
        <v>0</v>
      </c>
      <c r="BG1845" s="2">
        <f t="shared" si="754"/>
        <v>0</v>
      </c>
      <c r="BH1845" s="2">
        <f t="shared" si="755"/>
        <v>0</v>
      </c>
      <c r="BJ1845" t="s">
        <v>2034</v>
      </c>
      <c r="BK1845" t="s">
        <v>1798</v>
      </c>
      <c r="BL1845">
        <v>1</v>
      </c>
      <c r="BN1845" s="112">
        <v>33</v>
      </c>
      <c r="BO1845" s="114">
        <v>17</v>
      </c>
      <c r="BP1845" s="118">
        <f t="shared" si="746"/>
        <v>33017</v>
      </c>
      <c r="BQ1845" s="118">
        <f t="shared" si="745"/>
        <v>33017</v>
      </c>
      <c r="BR1845" s="5" t="s">
        <v>3151</v>
      </c>
      <c r="CE1845" s="63">
        <v>0</v>
      </c>
      <c r="CG1845" s="63">
        <f>SUMIF(Town!$BI$1077:$BI$1317,$BP1845,Town!BY$1077:BY$1317)</f>
        <v>0</v>
      </c>
    </row>
    <row r="1846" spans="1:85" ht="15" hidden="1" customHeight="1" outlineLevel="1">
      <c r="A1846" t="s">
        <v>1039</v>
      </c>
      <c r="B1846" t="s">
        <v>1798</v>
      </c>
      <c r="C1846" s="1">
        <f t="shared" si="747"/>
        <v>24380</v>
      </c>
      <c r="D1846" s="5">
        <f>IF(N1846&gt;0, RANK(N1846,(N1846:P1846,Q1846:AE1846)),0)</f>
        <v>1</v>
      </c>
      <c r="E1846" s="5">
        <f>IF(O1846&gt;0,RANK(O1846,(N1846:P1846,Q1846:AE1846)),0)</f>
        <v>2</v>
      </c>
      <c r="F1846" s="5">
        <f>IF(P1846&gt;0,RANK(P1846,(N1846:P1846,Q1846:AE1846)),0)</f>
        <v>0</v>
      </c>
      <c r="G1846" s="129">
        <f t="shared" si="734"/>
        <v>882</v>
      </c>
      <c r="H1846" s="134">
        <f t="shared" si="735"/>
        <v>3.6177194421657094E-2</v>
      </c>
      <c r="I1846" s="2"/>
      <c r="J1846" s="2">
        <f t="shared" si="748"/>
        <v>0.50820344544708773</v>
      </c>
      <c r="K1846" s="2">
        <f t="shared" si="749"/>
        <v>0.47202625102543067</v>
      </c>
      <c r="L1846" s="2">
        <f t="shared" si="750"/>
        <v>0</v>
      </c>
      <c r="M1846" s="2">
        <f t="shared" si="751"/>
        <v>1.9770303527481603E-2</v>
      </c>
      <c r="N1846" s="63">
        <v>12390</v>
      </c>
      <c r="O1846" s="63">
        <v>11508</v>
      </c>
      <c r="P1846" s="63">
        <v>0</v>
      </c>
      <c r="Q1846" s="63">
        <v>482</v>
      </c>
      <c r="R1846" s="63">
        <v>0</v>
      </c>
      <c r="S1846" s="63">
        <v>0</v>
      </c>
      <c r="T1846" s="63">
        <v>0</v>
      </c>
      <c r="U1846" s="63">
        <v>0</v>
      </c>
      <c r="V1846" s="63">
        <v>0</v>
      </c>
      <c r="W1846" s="63">
        <v>0</v>
      </c>
      <c r="X1846" s="63">
        <v>0</v>
      </c>
      <c r="Y1846" s="63">
        <v>0</v>
      </c>
      <c r="Z1846" s="63">
        <v>0</v>
      </c>
      <c r="AA1846" s="63">
        <v>0</v>
      </c>
      <c r="AB1846" s="63">
        <v>0</v>
      </c>
      <c r="AC1846" s="63">
        <v>0</v>
      </c>
      <c r="AD1846" s="63">
        <v>0</v>
      </c>
      <c r="AE1846" s="63">
        <v>0</v>
      </c>
      <c r="AF1846" s="63">
        <v>0</v>
      </c>
      <c r="AG1846" s="63">
        <v>0</v>
      </c>
      <c r="AH1846" s="63">
        <v>0</v>
      </c>
      <c r="AI1846" s="63">
        <v>0</v>
      </c>
      <c r="AJ1846" s="63">
        <v>0</v>
      </c>
      <c r="AK1846" s="63">
        <v>0</v>
      </c>
      <c r="AL1846" s="63">
        <v>0</v>
      </c>
      <c r="AM1846" s="63">
        <v>0</v>
      </c>
      <c r="AN1846" s="63">
        <v>0</v>
      </c>
      <c r="AO1846" s="63">
        <v>0</v>
      </c>
      <c r="AP1846" s="63">
        <v>0</v>
      </c>
      <c r="AQ1846" s="63">
        <v>0</v>
      </c>
      <c r="AR1846" s="63">
        <v>0</v>
      </c>
      <c r="AS1846" s="63">
        <v>0</v>
      </c>
      <c r="AT1846" s="63">
        <v>0</v>
      </c>
      <c r="AU1846" s="63">
        <v>0</v>
      </c>
      <c r="AV1846" s="63">
        <v>0</v>
      </c>
      <c r="AW1846" s="63">
        <v>0</v>
      </c>
      <c r="AX1846" s="63">
        <v>0</v>
      </c>
      <c r="AY1846" s="63">
        <v>0</v>
      </c>
      <c r="BA1846" s="5">
        <f>IF(Q1846&gt;0,RANK(Q1846,(N1846:P1846,Q1846:AE1846)),0)</f>
        <v>3</v>
      </c>
      <c r="BB1846" s="5">
        <f>IF(R1846&gt;0,RANK(R1846,(N1846:P1846,Q1846:AE1846)),0)</f>
        <v>0</v>
      </c>
      <c r="BC1846" s="5">
        <f>IF(T1846&gt;0,RANK(T1846,(N1846:P1846,Q1846:AE1846)),0)</f>
        <v>0</v>
      </c>
      <c r="BD1846" s="5">
        <f>IF(S1846&gt;0,RANK(S1846,(N1846:P1846,Q1846:AE1846)),0)</f>
        <v>0</v>
      </c>
      <c r="BE1846" s="2">
        <f t="shared" si="752"/>
        <v>1.9770303527481541E-2</v>
      </c>
      <c r="BF1846" s="2">
        <f t="shared" si="753"/>
        <v>0</v>
      </c>
      <c r="BG1846" s="2">
        <f t="shared" si="754"/>
        <v>0</v>
      </c>
      <c r="BH1846" s="2">
        <f t="shared" si="755"/>
        <v>0</v>
      </c>
      <c r="BJ1846" t="s">
        <v>1039</v>
      </c>
      <c r="BK1846" t="s">
        <v>1798</v>
      </c>
      <c r="BL1846">
        <v>2</v>
      </c>
      <c r="BN1846" s="112">
        <v>33</v>
      </c>
      <c r="BO1846" s="114">
        <v>19</v>
      </c>
      <c r="BP1846" s="118">
        <f t="shared" si="746"/>
        <v>33019</v>
      </c>
      <c r="BQ1846" s="118">
        <f t="shared" si="745"/>
        <v>33019</v>
      </c>
      <c r="BR1846" s="5" t="s">
        <v>3151</v>
      </c>
      <c r="CE1846" s="63">
        <v>0</v>
      </c>
      <c r="CG1846" s="63">
        <f>SUMIF(Town!$BI$1077:$BI$1317,$BP1846,Town!BY$1077:BY$1317)</f>
        <v>0</v>
      </c>
    </row>
    <row r="1847" spans="1:85" ht="15" customHeight="1" collapsed="1">
      <c r="A1847" t="s">
        <v>1199</v>
      </c>
      <c r="B1847" t="s">
        <v>544</v>
      </c>
      <c r="C1847" s="1">
        <f t="shared" si="747"/>
        <v>803810</v>
      </c>
      <c r="D1847" s="5">
        <f>IF(N1847&gt;0, RANK(N1847,(N1847:P1847,Q1847:AE1847)),0)</f>
        <v>1</v>
      </c>
      <c r="E1847" s="5">
        <f>IF(O1847&gt;0,RANK(O1847,(N1847:P1847,Q1847:AE1847)),0)</f>
        <v>2</v>
      </c>
      <c r="F1847" s="5">
        <f>IF(P1847&gt;0,RANK(P1847,(N1847:P1847,Q1847:AE1847)),0)</f>
        <v>0</v>
      </c>
      <c r="G1847" s="129">
        <f t="shared" si="734"/>
        <v>59267</v>
      </c>
      <c r="H1847" s="134">
        <f t="shared" si="735"/>
        <v>7.3732598499645433E-2</v>
      </c>
      <c r="I1847" s="2"/>
      <c r="J1847" s="2">
        <f t="shared" si="748"/>
        <v>0.52863363232604721</v>
      </c>
      <c r="K1847" s="2">
        <f t="shared" si="749"/>
        <v>0.45490103382640174</v>
      </c>
      <c r="L1847" s="2">
        <f t="shared" si="750"/>
        <v>0</v>
      </c>
      <c r="M1847" s="2">
        <f t="shared" si="751"/>
        <v>1.6465333847551056E-2</v>
      </c>
      <c r="N1847" s="63">
        <v>424921</v>
      </c>
      <c r="O1847" s="63">
        <v>365654</v>
      </c>
      <c r="P1847" s="63">
        <v>0</v>
      </c>
      <c r="Q1847" s="63">
        <v>13235</v>
      </c>
      <c r="R1847" s="63">
        <v>0</v>
      </c>
      <c r="S1847" s="63">
        <v>0</v>
      </c>
      <c r="T1847" s="63">
        <v>0</v>
      </c>
      <c r="U1847" s="63">
        <v>0</v>
      </c>
      <c r="V1847" s="63">
        <v>0</v>
      </c>
      <c r="W1847" s="63">
        <v>0</v>
      </c>
      <c r="X1847" s="63">
        <v>0</v>
      </c>
      <c r="Y1847" s="63">
        <v>0</v>
      </c>
      <c r="Z1847" s="63">
        <v>0</v>
      </c>
      <c r="AA1847" s="63">
        <v>0</v>
      </c>
      <c r="AB1847" s="63">
        <v>0</v>
      </c>
      <c r="AC1847" s="63">
        <v>0</v>
      </c>
      <c r="AD1847" s="63">
        <v>0</v>
      </c>
      <c r="AE1847" s="63">
        <v>0</v>
      </c>
      <c r="AF1847" s="63">
        <v>0</v>
      </c>
      <c r="AG1847" s="63">
        <v>0</v>
      </c>
      <c r="AH1847" s="63">
        <v>0</v>
      </c>
      <c r="AI1847" s="63">
        <v>0</v>
      </c>
      <c r="AJ1847" s="63">
        <v>0</v>
      </c>
      <c r="AK1847" s="63">
        <v>0</v>
      </c>
      <c r="AL1847" s="63">
        <v>0</v>
      </c>
      <c r="AM1847" s="63">
        <v>0</v>
      </c>
      <c r="AN1847" s="63">
        <v>0</v>
      </c>
      <c r="AO1847" s="63">
        <v>0</v>
      </c>
      <c r="AP1847" s="63">
        <v>0</v>
      </c>
      <c r="AQ1847" s="63">
        <v>0</v>
      </c>
      <c r="AR1847" s="63">
        <v>0</v>
      </c>
      <c r="AS1847" s="63">
        <v>0</v>
      </c>
      <c r="AT1847" s="63">
        <v>0</v>
      </c>
      <c r="AU1847" s="63">
        <v>0</v>
      </c>
      <c r="AV1847" s="63">
        <v>0</v>
      </c>
      <c r="AW1847" s="63">
        <v>0</v>
      </c>
      <c r="AX1847" s="63">
        <v>0</v>
      </c>
      <c r="AY1847" s="63">
        <v>0</v>
      </c>
      <c r="BA1847" s="5">
        <f>IF(Q1847&gt;0,RANK(Q1847,(N1847:P1847,Q1847:AE1847)),0)</f>
        <v>3</v>
      </c>
      <c r="BB1847" s="5">
        <f>IF(R1847&gt;0,RANK(R1847,(N1847:P1847,Q1847:AE1847)),0)</f>
        <v>0</v>
      </c>
      <c r="BC1847" s="5">
        <f>IF(T1847&gt;0,RANK(T1847,(N1847:P1847,Q1847:AE1847)),0)</f>
        <v>0</v>
      </c>
      <c r="BD1847" s="5">
        <f>IF(S1847&gt;0,RANK(S1847,(N1847:P1847,Q1847:AE1847)),0)</f>
        <v>0</v>
      </c>
      <c r="BE1847" s="2">
        <f t="shared" si="752"/>
        <v>1.6465333847551038E-2</v>
      </c>
      <c r="BF1847" s="2">
        <f t="shared" si="753"/>
        <v>0</v>
      </c>
      <c r="BG1847" s="2">
        <f t="shared" si="754"/>
        <v>0</v>
      </c>
      <c r="BH1847" s="2">
        <f t="shared" si="755"/>
        <v>0</v>
      </c>
      <c r="BJ1847" t="s">
        <v>1199</v>
      </c>
      <c r="BK1847" t="s">
        <v>544</v>
      </c>
      <c r="BN1847" s="112">
        <v>33</v>
      </c>
      <c r="BO1847" s="114"/>
      <c r="BP1847" s="112">
        <v>33</v>
      </c>
      <c r="BQ1847" s="112">
        <f t="shared" si="745"/>
        <v>33</v>
      </c>
      <c r="BR1847" s="5" t="s">
        <v>710</v>
      </c>
      <c r="CE1847" s="63">
        <v>0</v>
      </c>
      <c r="CG1847" s="63">
        <f>SUM(CG1837:CG1846)</f>
        <v>0</v>
      </c>
    </row>
    <row r="1848" spans="1:85" ht="15" customHeight="1">
      <c r="A1848" s="1"/>
      <c r="C1848" s="1"/>
      <c r="E1848" s="5"/>
      <c r="F1848" s="5"/>
      <c r="G1848" s="129"/>
      <c r="H1848" s="134"/>
      <c r="I1848" s="2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BA1848" s="5"/>
      <c r="BB1848" s="5"/>
      <c r="BC1848" s="5"/>
      <c r="BD1848" s="5"/>
      <c r="BN1848" s="112"/>
      <c r="BO1848" s="114"/>
      <c r="BP1848" s="118"/>
      <c r="BQ1848" s="118"/>
      <c r="CE1848" s="129"/>
    </row>
    <row r="1849" spans="1:85" ht="15" hidden="1" customHeight="1" outlineLevel="1">
      <c r="A1849" t="s">
        <v>1188</v>
      </c>
      <c r="B1849" t="s">
        <v>2146</v>
      </c>
      <c r="C1849" s="1">
        <f t="shared" ref="C1849:C1870" si="756">SUM(N1849:AY1849)</f>
        <v>140031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29">
        <f t="shared" si="734"/>
        <v>9370</v>
      </c>
      <c r="H1849" s="134">
        <f t="shared" si="735"/>
        <v>6.6913754811434606E-2</v>
      </c>
      <c r="I1849" s="2"/>
      <c r="J1849" s="2">
        <f t="shared" ref="J1849:J1870" si="757">IF($C1849=0,"-",N1849/$C1849)</f>
        <v>0.52708328870035925</v>
      </c>
      <c r="K1849" s="2">
        <f t="shared" ref="K1849:K1870" si="758">IF($C1849=0,"-",O1849/$C1849)</f>
        <v>0.46016953388892462</v>
      </c>
      <c r="L1849" s="2">
        <f t="shared" ref="L1849:L1870" si="759">IF($C1849=0,"-",P1849/$C1849)</f>
        <v>0</v>
      </c>
      <c r="M1849" s="2">
        <f t="shared" ref="M1849:M1870" si="760">IF(C1849=0,"-",(1-J1849-K1849-L1849))</f>
        <v>1.2747177410716126E-2</v>
      </c>
      <c r="N1849" s="63">
        <v>73808</v>
      </c>
      <c r="O1849" s="63">
        <v>64438</v>
      </c>
      <c r="P1849" s="63">
        <v>0</v>
      </c>
      <c r="Q1849" s="63">
        <v>958</v>
      </c>
      <c r="R1849" s="63">
        <v>367</v>
      </c>
      <c r="S1849" s="63">
        <v>103</v>
      </c>
      <c r="T1849" s="63">
        <v>72</v>
      </c>
      <c r="U1849" s="63">
        <v>0</v>
      </c>
      <c r="V1849" s="63">
        <v>177</v>
      </c>
      <c r="W1849" s="63">
        <v>0</v>
      </c>
      <c r="X1849" s="63">
        <v>0</v>
      </c>
      <c r="Y1849" s="63">
        <v>0</v>
      </c>
      <c r="Z1849" s="63">
        <v>0</v>
      </c>
      <c r="AA1849" s="63">
        <v>0</v>
      </c>
      <c r="AB1849" s="63">
        <v>0</v>
      </c>
      <c r="AC1849" s="63">
        <v>0</v>
      </c>
      <c r="AD1849" s="63">
        <v>0</v>
      </c>
      <c r="AE1849" s="63">
        <v>0</v>
      </c>
      <c r="AF1849" s="63">
        <v>0</v>
      </c>
      <c r="AG1849" s="63">
        <v>0</v>
      </c>
      <c r="AH1849" s="63">
        <v>108</v>
      </c>
      <c r="AI1849" s="63">
        <v>0</v>
      </c>
      <c r="AJ1849" s="63">
        <v>0</v>
      </c>
      <c r="AK1849" s="63">
        <v>0</v>
      </c>
      <c r="AL1849" s="63">
        <v>0</v>
      </c>
      <c r="AM1849" s="63">
        <v>0</v>
      </c>
      <c r="AN1849" s="63">
        <v>0</v>
      </c>
      <c r="AO1849" s="63">
        <v>0</v>
      </c>
      <c r="AP1849" s="63">
        <v>0</v>
      </c>
      <c r="AQ1849" s="63">
        <v>0</v>
      </c>
      <c r="AR1849" s="63">
        <v>0</v>
      </c>
      <c r="AS1849" s="63">
        <v>0</v>
      </c>
      <c r="AT1849" s="63">
        <v>0</v>
      </c>
      <c r="AU1849" s="63">
        <v>0</v>
      </c>
      <c r="AV1849" s="63">
        <v>0</v>
      </c>
      <c r="AW1849" s="63">
        <v>0</v>
      </c>
      <c r="AX1849" s="63">
        <v>0</v>
      </c>
      <c r="AY1849" s="63">
        <v>0</v>
      </c>
      <c r="BA1849" s="5">
        <f>IF(Q1849&gt;0,RANK(Q1849,(N1849:P1849,Q1849:AE1849)),0)</f>
        <v>3</v>
      </c>
      <c r="BB1849" s="5">
        <f>IF(R1849&gt;0,RANK(R1849,(N1849:P1849,Q1849:AE1849)),0)</f>
        <v>4</v>
      </c>
      <c r="BC1849" s="5">
        <f>IF(T1849&gt;0,RANK(T1849,(N1849:P1849,Q1849:AE1849)),0)</f>
        <v>7</v>
      </c>
      <c r="BD1849" s="5">
        <f>IF(S1849&gt;0,RANK(S1849,(N1849:P1849,Q1849:AE1849)),0)</f>
        <v>6</v>
      </c>
      <c r="BE1849" s="2">
        <f t="shared" ref="BE1849:BE1870" si="761">IF($C1849=0,"-",Q1849/$C1849)</f>
        <v>6.8413422742107108E-3</v>
      </c>
      <c r="BF1849" s="2">
        <f t="shared" ref="BF1849:BF1870" si="762">IF($C1849=0,"-",R1849/$C1849)</f>
        <v>2.620848240746692E-3</v>
      </c>
      <c r="BG1849" s="2">
        <f t="shared" ref="BG1849:BG1870" si="763">IF($C1849=0,"-",T1849/$C1849)</f>
        <v>5.1417186194485502E-4</v>
      </c>
      <c r="BH1849" s="2">
        <f t="shared" ref="BH1849:BH1870" si="764">IF($C1849=0,"-",S1849/$C1849)</f>
        <v>7.3555141361555661E-4</v>
      </c>
      <c r="BJ1849" t="s">
        <v>1188</v>
      </c>
      <c r="BK1849" t="s">
        <v>2146</v>
      </c>
      <c r="BL1849">
        <v>2</v>
      </c>
      <c r="BN1849" s="112">
        <v>34</v>
      </c>
      <c r="BO1849" s="114">
        <v>1</v>
      </c>
      <c r="BP1849" s="118">
        <f t="shared" si="746"/>
        <v>34001</v>
      </c>
      <c r="BQ1849" s="118">
        <f t="shared" si="745"/>
        <v>34001</v>
      </c>
      <c r="BR1849" s="5" t="s">
        <v>3151</v>
      </c>
      <c r="BU1849" s="67"/>
      <c r="BV1849" s="63"/>
      <c r="CC1849" s="63">
        <f>CD1849-C1849</f>
        <v>-140031</v>
      </c>
      <c r="CE1849" s="63">
        <v>0</v>
      </c>
    </row>
    <row r="1850" spans="1:85" ht="15" hidden="1" customHeight="1" outlineLevel="1">
      <c r="A1850" t="s">
        <v>1804</v>
      </c>
      <c r="B1850" t="s">
        <v>2146</v>
      </c>
      <c r="C1850" s="1">
        <f t="shared" si="756"/>
        <v>495849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29">
        <f t="shared" si="734"/>
        <v>81550</v>
      </c>
      <c r="H1850" s="134">
        <f t="shared" si="735"/>
        <v>0.16446539168174182</v>
      </c>
      <c r="I1850" s="2"/>
      <c r="J1850" s="2">
        <f t="shared" si="757"/>
        <v>0.57672194559230738</v>
      </c>
      <c r="K1850" s="2">
        <f t="shared" si="758"/>
        <v>0.41225655391056554</v>
      </c>
      <c r="L1850" s="2">
        <f t="shared" si="759"/>
        <v>0</v>
      </c>
      <c r="M1850" s="2">
        <f t="shared" si="760"/>
        <v>1.1021500497127079E-2</v>
      </c>
      <c r="N1850" s="63">
        <v>285967</v>
      </c>
      <c r="O1850" s="63">
        <v>204417</v>
      </c>
      <c r="P1850" s="63">
        <v>0</v>
      </c>
      <c r="Q1850" s="63">
        <v>2852</v>
      </c>
      <c r="R1850" s="63">
        <v>1375</v>
      </c>
      <c r="S1850" s="63">
        <v>327</v>
      </c>
      <c r="T1850" s="63">
        <v>243</v>
      </c>
      <c r="U1850" s="63">
        <v>0</v>
      </c>
      <c r="V1850" s="63">
        <v>384</v>
      </c>
      <c r="W1850" s="63">
        <v>0</v>
      </c>
      <c r="X1850" s="63">
        <v>0</v>
      </c>
      <c r="Y1850" s="63">
        <v>0</v>
      </c>
      <c r="Z1850" s="63">
        <v>0</v>
      </c>
      <c r="AA1850" s="63">
        <v>0</v>
      </c>
      <c r="AB1850" s="63">
        <v>0</v>
      </c>
      <c r="AC1850" s="63">
        <v>0</v>
      </c>
      <c r="AD1850" s="63">
        <v>0</v>
      </c>
      <c r="AE1850" s="63">
        <v>0</v>
      </c>
      <c r="AF1850" s="63">
        <v>0</v>
      </c>
      <c r="AG1850" s="63">
        <v>0</v>
      </c>
      <c r="AH1850" s="63">
        <v>284</v>
      </c>
      <c r="AI1850" s="63">
        <v>0</v>
      </c>
      <c r="AJ1850" s="63">
        <v>0</v>
      </c>
      <c r="AK1850" s="63">
        <v>0</v>
      </c>
      <c r="AL1850" s="63">
        <v>0</v>
      </c>
      <c r="AM1850" s="63">
        <v>0</v>
      </c>
      <c r="AN1850" s="63">
        <v>0</v>
      </c>
      <c r="AO1850" s="63">
        <v>0</v>
      </c>
      <c r="AP1850" s="63">
        <v>0</v>
      </c>
      <c r="AQ1850" s="63">
        <v>0</v>
      </c>
      <c r="AR1850" s="63">
        <v>0</v>
      </c>
      <c r="AS1850" s="63">
        <v>0</v>
      </c>
      <c r="AT1850" s="63">
        <v>0</v>
      </c>
      <c r="AU1850" s="63">
        <v>0</v>
      </c>
      <c r="AV1850" s="63">
        <v>0</v>
      </c>
      <c r="AW1850" s="63">
        <v>0</v>
      </c>
      <c r="AX1850" s="63">
        <v>0</v>
      </c>
      <c r="AY1850" s="63">
        <v>0</v>
      </c>
      <c r="BA1850" s="5">
        <f>IF(Q1850&gt;0,RANK(Q1850,(N1850:P1850,Q1850:AE1850)),0)</f>
        <v>3</v>
      </c>
      <c r="BB1850" s="5">
        <f>IF(R1850&gt;0,RANK(R1850,(N1850:P1850,Q1850:AE1850)),0)</f>
        <v>4</v>
      </c>
      <c r="BC1850" s="5">
        <f>IF(T1850&gt;0,RANK(T1850,(N1850:P1850,Q1850:AE1850)),0)</f>
        <v>7</v>
      </c>
      <c r="BD1850" s="5">
        <f>IF(S1850&gt;0,RANK(S1850,(N1850:P1850,Q1850:AE1850)),0)</f>
        <v>6</v>
      </c>
      <c r="BE1850" s="2">
        <f t="shared" si="761"/>
        <v>5.7517510371100878E-3</v>
      </c>
      <c r="BF1850" s="2">
        <f t="shared" si="762"/>
        <v>2.7730216255351932E-3</v>
      </c>
      <c r="BG1850" s="2">
        <f t="shared" si="763"/>
        <v>4.9006854909458325E-4</v>
      </c>
      <c r="BH1850" s="2">
        <f t="shared" si="764"/>
        <v>6.5947496112727863E-4</v>
      </c>
      <c r="BJ1850" t="s">
        <v>1804</v>
      </c>
      <c r="BK1850" t="s">
        <v>2146</v>
      </c>
      <c r="BN1850" s="112">
        <v>34</v>
      </c>
      <c r="BO1850" s="114">
        <v>3</v>
      </c>
      <c r="BP1850" s="118">
        <f t="shared" si="746"/>
        <v>34003</v>
      </c>
      <c r="BQ1850" s="118">
        <f t="shared" si="745"/>
        <v>34003</v>
      </c>
      <c r="BR1850" s="5" t="s">
        <v>3151</v>
      </c>
      <c r="BV1850" s="63"/>
      <c r="CC1850" s="63">
        <f>CD1850-C1850</f>
        <v>-495849</v>
      </c>
      <c r="CE1850" s="63">
        <v>0</v>
      </c>
    </row>
    <row r="1851" spans="1:85" ht="15" hidden="1" customHeight="1" outlineLevel="1">
      <c r="A1851" t="s">
        <v>2560</v>
      </c>
      <c r="B1851" t="s">
        <v>2146</v>
      </c>
      <c r="C1851" s="1">
        <f t="shared" si="756"/>
        <v>262650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29">
        <f t="shared" si="734"/>
        <v>51250</v>
      </c>
      <c r="H1851" s="134">
        <f t="shared" si="735"/>
        <v>0.19512659432705121</v>
      </c>
      <c r="I1851" s="2"/>
      <c r="J1851" s="2">
        <f t="shared" si="757"/>
        <v>0.58859699219493622</v>
      </c>
      <c r="K1851" s="2">
        <f t="shared" si="758"/>
        <v>0.39347039786788501</v>
      </c>
      <c r="L1851" s="2">
        <f t="shared" si="759"/>
        <v>0</v>
      </c>
      <c r="M1851" s="2">
        <f t="shared" si="760"/>
        <v>1.7932609937178767E-2</v>
      </c>
      <c r="N1851" s="63">
        <v>154595</v>
      </c>
      <c r="O1851" s="63">
        <v>103345</v>
      </c>
      <c r="P1851" s="63">
        <v>0</v>
      </c>
      <c r="Q1851" s="63">
        <v>2206</v>
      </c>
      <c r="R1851" s="63">
        <v>605</v>
      </c>
      <c r="S1851" s="63">
        <v>360</v>
      </c>
      <c r="T1851" s="63">
        <v>82</v>
      </c>
      <c r="U1851" s="63">
        <v>0</v>
      </c>
      <c r="V1851" s="63">
        <v>174</v>
      </c>
      <c r="W1851" s="63">
        <v>1153</v>
      </c>
      <c r="X1851" s="63">
        <v>0</v>
      </c>
      <c r="Y1851" s="63">
        <v>0</v>
      </c>
      <c r="Z1851" s="63">
        <v>0</v>
      </c>
      <c r="AA1851" s="63">
        <v>0</v>
      </c>
      <c r="AB1851" s="63">
        <v>0</v>
      </c>
      <c r="AC1851" s="63">
        <v>0</v>
      </c>
      <c r="AD1851" s="63">
        <v>0</v>
      </c>
      <c r="AE1851" s="63">
        <v>0</v>
      </c>
      <c r="AF1851" s="63">
        <v>0</v>
      </c>
      <c r="AG1851" s="63">
        <v>0</v>
      </c>
      <c r="AH1851" s="63">
        <v>130</v>
      </c>
      <c r="AI1851" s="63">
        <v>0</v>
      </c>
      <c r="AJ1851" s="63">
        <v>0</v>
      </c>
      <c r="AK1851" s="63">
        <v>0</v>
      </c>
      <c r="AL1851" s="63">
        <v>0</v>
      </c>
      <c r="AM1851" s="63">
        <v>0</v>
      </c>
      <c r="AN1851" s="63">
        <v>0</v>
      </c>
      <c r="AO1851" s="63">
        <v>0</v>
      </c>
      <c r="AP1851" s="63">
        <v>0</v>
      </c>
      <c r="AQ1851" s="63">
        <v>0</v>
      </c>
      <c r="AR1851" s="63">
        <v>0</v>
      </c>
      <c r="AS1851" s="63">
        <v>0</v>
      </c>
      <c r="AT1851" s="63">
        <v>0</v>
      </c>
      <c r="AU1851" s="63">
        <v>0</v>
      </c>
      <c r="AV1851" s="63">
        <v>0</v>
      </c>
      <c r="AW1851" s="63">
        <v>0</v>
      </c>
      <c r="AX1851" s="63">
        <v>0</v>
      </c>
      <c r="AY1851" s="63">
        <v>0</v>
      </c>
      <c r="BA1851" s="5">
        <f>IF(Q1851&gt;0,RANK(Q1851,(N1851:P1851,Q1851:AE1851)),0)</f>
        <v>3</v>
      </c>
      <c r="BB1851" s="5">
        <f>IF(R1851&gt;0,RANK(R1851,(N1851:P1851,Q1851:AE1851)),0)</f>
        <v>5</v>
      </c>
      <c r="BC1851" s="5">
        <f>IF(T1851&gt;0,RANK(T1851,(N1851:P1851,Q1851:AE1851)),0)</f>
        <v>8</v>
      </c>
      <c r="BD1851" s="5">
        <f>IF(S1851&gt;0,RANK(S1851,(N1851:P1851,Q1851:AE1851)),0)</f>
        <v>6</v>
      </c>
      <c r="BE1851" s="2">
        <f t="shared" si="761"/>
        <v>8.3990100894726829E-3</v>
      </c>
      <c r="BF1851" s="2">
        <f t="shared" si="762"/>
        <v>2.3034456501047022E-3</v>
      </c>
      <c r="BG1851" s="2">
        <f t="shared" si="763"/>
        <v>3.1220255092328196E-4</v>
      </c>
      <c r="BH1851" s="2">
        <f t="shared" si="764"/>
        <v>1.3706453455168475E-3</v>
      </c>
      <c r="BJ1851" t="s">
        <v>2560</v>
      </c>
      <c r="BK1851" t="s">
        <v>2146</v>
      </c>
      <c r="BN1851" s="112">
        <v>34</v>
      </c>
      <c r="BO1851" s="114">
        <v>5</v>
      </c>
      <c r="BP1851" s="118">
        <f t="shared" si="746"/>
        <v>34005</v>
      </c>
      <c r="BQ1851" s="118">
        <f t="shared" si="745"/>
        <v>34005</v>
      </c>
      <c r="BR1851" s="5" t="s">
        <v>3151</v>
      </c>
      <c r="BV1851" s="63"/>
      <c r="CC1851" s="63">
        <f>CD1851-C1851</f>
        <v>-262650</v>
      </c>
      <c r="CD1851" s="129"/>
      <c r="CE1851" s="63">
        <v>1153</v>
      </c>
    </row>
    <row r="1852" spans="1:85" ht="15" hidden="1" customHeight="1" outlineLevel="1">
      <c r="A1852" t="s">
        <v>1604</v>
      </c>
      <c r="B1852" t="s">
        <v>2146</v>
      </c>
      <c r="C1852" s="1">
        <f t="shared" si="756"/>
        <v>264912</v>
      </c>
      <c r="D1852" s="5">
        <f>IF(N1852&gt;0, RANK(N1852,(N1852:P1852,Q1852:AE1852)),0)</f>
        <v>1</v>
      </c>
      <c r="E1852" s="5">
        <f>IF(O1852&gt;0,RANK(O1852,(N1852:P1852,Q1852:AE1852)),0)</f>
        <v>2</v>
      </c>
      <c r="F1852" s="5">
        <f>IF(P1852&gt;0,RANK(P1852,(N1852:P1852,Q1852:AE1852)),0)</f>
        <v>0</v>
      </c>
      <c r="G1852" s="129">
        <f t="shared" si="734"/>
        <v>88551</v>
      </c>
      <c r="H1852" s="134">
        <f t="shared" si="735"/>
        <v>0.33426571842725133</v>
      </c>
      <c r="I1852" s="2"/>
      <c r="J1852" s="2">
        <f t="shared" si="757"/>
        <v>0.65899242012441872</v>
      </c>
      <c r="K1852" s="2">
        <f t="shared" si="758"/>
        <v>0.32472670169716739</v>
      </c>
      <c r="L1852" s="2">
        <f t="shared" si="759"/>
        <v>0</v>
      </c>
      <c r="M1852" s="2">
        <f t="shared" si="760"/>
        <v>1.6280878178413893E-2</v>
      </c>
      <c r="N1852" s="63">
        <v>174575</v>
      </c>
      <c r="O1852" s="63">
        <v>86024</v>
      </c>
      <c r="P1852" s="63">
        <v>0</v>
      </c>
      <c r="Q1852" s="63">
        <v>1876</v>
      </c>
      <c r="R1852" s="63">
        <v>780</v>
      </c>
      <c r="S1852" s="63">
        <v>217</v>
      </c>
      <c r="T1852" s="63">
        <v>111</v>
      </c>
      <c r="U1852" s="63">
        <v>0</v>
      </c>
      <c r="V1852" s="63">
        <v>200</v>
      </c>
      <c r="W1852" s="63">
        <v>979</v>
      </c>
      <c r="X1852" s="63">
        <v>0</v>
      </c>
      <c r="Y1852" s="63">
        <v>0</v>
      </c>
      <c r="Z1852" s="63">
        <v>0</v>
      </c>
      <c r="AA1852" s="63">
        <v>0</v>
      </c>
      <c r="AB1852" s="63">
        <v>0</v>
      </c>
      <c r="AC1852" s="63">
        <v>0</v>
      </c>
      <c r="AD1852" s="63">
        <v>0</v>
      </c>
      <c r="AE1852" s="63">
        <v>0</v>
      </c>
      <c r="AF1852" s="63">
        <v>0</v>
      </c>
      <c r="AG1852" s="63">
        <v>0</v>
      </c>
      <c r="AH1852" s="63">
        <v>150</v>
      </c>
      <c r="AI1852" s="63">
        <v>0</v>
      </c>
      <c r="AJ1852" s="63">
        <v>0</v>
      </c>
      <c r="AK1852" s="63">
        <v>0</v>
      </c>
      <c r="AL1852" s="63">
        <v>0</v>
      </c>
      <c r="AM1852" s="63">
        <v>0</v>
      </c>
      <c r="AN1852" s="63">
        <v>0</v>
      </c>
      <c r="AO1852" s="63">
        <v>0</v>
      </c>
      <c r="AP1852" s="63">
        <v>0</v>
      </c>
      <c r="AQ1852" s="63">
        <v>0</v>
      </c>
      <c r="AR1852" s="63">
        <v>0</v>
      </c>
      <c r="AS1852" s="63">
        <v>0</v>
      </c>
      <c r="AT1852" s="63">
        <v>0</v>
      </c>
      <c r="AU1852" s="63">
        <v>0</v>
      </c>
      <c r="AV1852" s="63">
        <v>0</v>
      </c>
      <c r="AW1852" s="63">
        <v>0</v>
      </c>
      <c r="AX1852" s="63">
        <v>0</v>
      </c>
      <c r="AY1852" s="63">
        <v>0</v>
      </c>
      <c r="BA1852" s="5">
        <f>IF(Q1852&gt;0,RANK(Q1852,(N1852:P1852,Q1852:AE1852)),0)</f>
        <v>3</v>
      </c>
      <c r="BB1852" s="5">
        <f>IF(R1852&gt;0,RANK(R1852,(N1852:P1852,Q1852:AE1852)),0)</f>
        <v>5</v>
      </c>
      <c r="BC1852" s="5">
        <f>IF(T1852&gt;0,RANK(T1852,(N1852:P1852,Q1852:AE1852)),0)</f>
        <v>8</v>
      </c>
      <c r="BD1852" s="5">
        <f>IF(S1852&gt;0,RANK(S1852,(N1852:P1852,Q1852:AE1852)),0)</f>
        <v>6</v>
      </c>
      <c r="BE1852" s="2">
        <f t="shared" si="761"/>
        <v>7.0815969076523525E-3</v>
      </c>
      <c r="BF1852" s="2">
        <f t="shared" si="762"/>
        <v>2.9443739807936222E-3</v>
      </c>
      <c r="BG1852" s="2">
        <f t="shared" si="763"/>
        <v>4.1900706649755393E-4</v>
      </c>
      <c r="BH1852" s="2">
        <f t="shared" si="764"/>
        <v>8.191399408105333E-4</v>
      </c>
      <c r="BJ1852" t="s">
        <v>1604</v>
      </c>
      <c r="BK1852" t="s">
        <v>2146</v>
      </c>
      <c r="BN1852" s="112">
        <v>34</v>
      </c>
      <c r="BO1852" s="114">
        <v>7</v>
      </c>
      <c r="BP1852" s="118">
        <f t="shared" si="746"/>
        <v>34007</v>
      </c>
      <c r="BQ1852" s="118">
        <f t="shared" si="745"/>
        <v>34007</v>
      </c>
      <c r="BR1852" s="5" t="s">
        <v>3151</v>
      </c>
      <c r="BV1852" s="63"/>
      <c r="CC1852" s="63">
        <f t="shared" ref="CC1852:CC1870" si="765">CD1852-C1852</f>
        <v>-264912</v>
      </c>
      <c r="CD1852" s="129"/>
      <c r="CE1852" s="63">
        <v>979</v>
      </c>
    </row>
    <row r="1853" spans="1:85" ht="15" hidden="1" customHeight="1" outlineLevel="1">
      <c r="A1853" t="s">
        <v>1505</v>
      </c>
      <c r="B1853" t="s">
        <v>2146</v>
      </c>
      <c r="C1853" s="1">
        <f t="shared" si="756"/>
        <v>57933</v>
      </c>
      <c r="D1853" s="5">
        <f>IF(N1853&gt;0, RANK(N1853,(N1853:P1853,Q1853:AE1853)),0)</f>
        <v>2</v>
      </c>
      <c r="E1853" s="5">
        <f>IF(O1853&gt;0,RANK(O1853,(N1853:P1853,Q1853:AE1853)),0)</f>
        <v>1</v>
      </c>
      <c r="F1853" s="5">
        <f>IF(P1853&gt;0,RANK(P1853,(N1853:P1853,Q1853:AE1853)),0)</f>
        <v>0</v>
      </c>
      <c r="G1853" s="129">
        <f t="shared" si="734"/>
        <v>9217</v>
      </c>
      <c r="H1853" s="134">
        <f t="shared" si="735"/>
        <v>0.15909757823692885</v>
      </c>
      <c r="I1853" s="2"/>
      <c r="J1853" s="2">
        <f t="shared" si="757"/>
        <v>0.4132532408126629</v>
      </c>
      <c r="K1853" s="2">
        <f t="shared" si="758"/>
        <v>0.57235081904959173</v>
      </c>
      <c r="L1853" s="2">
        <f t="shared" si="759"/>
        <v>0</v>
      </c>
      <c r="M1853" s="2">
        <f t="shared" si="760"/>
        <v>1.4395940137745367E-2</v>
      </c>
      <c r="N1853" s="63">
        <v>23941</v>
      </c>
      <c r="O1853" s="63">
        <v>33158</v>
      </c>
      <c r="P1853" s="63">
        <v>0</v>
      </c>
      <c r="Q1853" s="63">
        <v>311</v>
      </c>
      <c r="R1853" s="63">
        <v>140</v>
      </c>
      <c r="S1853" s="63">
        <v>31</v>
      </c>
      <c r="T1853" s="63">
        <v>55</v>
      </c>
      <c r="U1853" s="63">
        <v>0</v>
      </c>
      <c r="V1853" s="63">
        <v>19</v>
      </c>
      <c r="W1853" s="63">
        <v>219</v>
      </c>
      <c r="X1853" s="63">
        <v>0</v>
      </c>
      <c r="Y1853" s="63">
        <v>0</v>
      </c>
      <c r="Z1853" s="63">
        <v>0</v>
      </c>
      <c r="AA1853" s="63">
        <v>0</v>
      </c>
      <c r="AB1853" s="63">
        <v>0</v>
      </c>
      <c r="AC1853" s="63">
        <v>0</v>
      </c>
      <c r="AD1853" s="63">
        <v>0</v>
      </c>
      <c r="AE1853" s="63">
        <v>0</v>
      </c>
      <c r="AF1853" s="63">
        <v>0</v>
      </c>
      <c r="AG1853" s="63">
        <v>0</v>
      </c>
      <c r="AH1853" s="63">
        <v>59</v>
      </c>
      <c r="AI1853" s="63">
        <v>0</v>
      </c>
      <c r="AJ1853" s="63">
        <v>0</v>
      </c>
      <c r="AK1853" s="63">
        <v>0</v>
      </c>
      <c r="AL1853" s="63">
        <v>0</v>
      </c>
      <c r="AM1853" s="63">
        <v>0</v>
      </c>
      <c r="AN1853" s="63">
        <v>0</v>
      </c>
      <c r="AO1853" s="63">
        <v>0</v>
      </c>
      <c r="AP1853" s="63">
        <v>0</v>
      </c>
      <c r="AQ1853" s="63">
        <v>0</v>
      </c>
      <c r="AR1853" s="63">
        <v>0</v>
      </c>
      <c r="AS1853" s="63">
        <v>0</v>
      </c>
      <c r="AT1853" s="63">
        <v>0</v>
      </c>
      <c r="AU1853" s="63">
        <v>0</v>
      </c>
      <c r="AV1853" s="63">
        <v>0</v>
      </c>
      <c r="AW1853" s="63">
        <v>0</v>
      </c>
      <c r="AX1853" s="63">
        <v>0</v>
      </c>
      <c r="AY1853" s="63">
        <v>0</v>
      </c>
      <c r="BA1853" s="5">
        <f>IF(Q1853&gt;0,RANK(Q1853,(N1853:P1853,Q1853:AE1853)),0)</f>
        <v>3</v>
      </c>
      <c r="BB1853" s="5">
        <f>IF(R1853&gt;0,RANK(R1853,(N1853:P1853,Q1853:AE1853)),0)</f>
        <v>5</v>
      </c>
      <c r="BC1853" s="5">
        <f>IF(T1853&gt;0,RANK(T1853,(N1853:P1853,Q1853:AE1853)),0)</f>
        <v>6</v>
      </c>
      <c r="BD1853" s="5">
        <f>IF(S1853&gt;0,RANK(S1853,(N1853:P1853,Q1853:AE1853)),0)</f>
        <v>7</v>
      </c>
      <c r="BE1853" s="2">
        <f t="shared" si="761"/>
        <v>5.3682702432119866E-3</v>
      </c>
      <c r="BF1853" s="2">
        <f t="shared" si="762"/>
        <v>2.4165846754008943E-3</v>
      </c>
      <c r="BG1853" s="2">
        <f t="shared" si="763"/>
        <v>9.4937255105035127E-4</v>
      </c>
      <c r="BH1853" s="2">
        <f t="shared" si="764"/>
        <v>5.3510089241019798E-4</v>
      </c>
      <c r="BJ1853" t="s">
        <v>1505</v>
      </c>
      <c r="BK1853" t="s">
        <v>2146</v>
      </c>
      <c r="BL1853">
        <v>2</v>
      </c>
      <c r="BN1853" s="112">
        <v>34</v>
      </c>
      <c r="BO1853" s="114">
        <v>9</v>
      </c>
      <c r="BP1853" s="118">
        <f t="shared" si="746"/>
        <v>34009</v>
      </c>
      <c r="BQ1853" s="118">
        <f t="shared" si="745"/>
        <v>34009</v>
      </c>
      <c r="BR1853" s="5" t="s">
        <v>3151</v>
      </c>
      <c r="BV1853" s="63"/>
      <c r="CC1853" s="63">
        <f t="shared" si="765"/>
        <v>-57933</v>
      </c>
      <c r="CD1853" s="129"/>
      <c r="CE1853" s="63">
        <v>219</v>
      </c>
    </row>
    <row r="1854" spans="1:85" ht="15" hidden="1" customHeight="1" outlineLevel="1">
      <c r="A1854" t="s">
        <v>1530</v>
      </c>
      <c r="B1854" t="s">
        <v>2146</v>
      </c>
      <c r="C1854" s="1">
        <f t="shared" si="756"/>
        <v>62575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29">
        <f t="shared" si="734"/>
        <v>3790</v>
      </c>
      <c r="H1854" s="134">
        <f t="shared" si="735"/>
        <v>6.0567319216939669E-2</v>
      </c>
      <c r="I1854" s="2"/>
      <c r="J1854" s="2">
        <f t="shared" si="757"/>
        <v>0.52324410707151414</v>
      </c>
      <c r="K1854" s="2">
        <f t="shared" si="758"/>
        <v>0.4626767878545745</v>
      </c>
      <c r="L1854" s="2">
        <f t="shared" si="759"/>
        <v>0</v>
      </c>
      <c r="M1854" s="2">
        <f t="shared" si="760"/>
        <v>1.4079105073911358E-2</v>
      </c>
      <c r="N1854" s="63">
        <v>32742</v>
      </c>
      <c r="O1854" s="63">
        <v>28952</v>
      </c>
      <c r="P1854" s="63">
        <v>0</v>
      </c>
      <c r="Q1854" s="63">
        <v>397</v>
      </c>
      <c r="R1854" s="63">
        <v>139</v>
      </c>
      <c r="S1854" s="63">
        <v>32</v>
      </c>
      <c r="T1854" s="63">
        <v>49</v>
      </c>
      <c r="U1854" s="63">
        <v>0</v>
      </c>
      <c r="V1854" s="63">
        <v>26</v>
      </c>
      <c r="W1854" s="63">
        <v>167</v>
      </c>
      <c r="X1854" s="63">
        <v>0</v>
      </c>
      <c r="Y1854" s="63">
        <v>0</v>
      </c>
      <c r="Z1854" s="63">
        <v>0</v>
      </c>
      <c r="AA1854" s="63">
        <v>0</v>
      </c>
      <c r="AB1854" s="63">
        <v>0</v>
      </c>
      <c r="AC1854" s="63">
        <v>0</v>
      </c>
      <c r="AD1854" s="63">
        <v>0</v>
      </c>
      <c r="AE1854" s="63">
        <v>0</v>
      </c>
      <c r="AF1854" s="63">
        <v>0</v>
      </c>
      <c r="AG1854" s="63">
        <v>0</v>
      </c>
      <c r="AH1854" s="63">
        <v>71</v>
      </c>
      <c r="AI1854" s="63">
        <v>0</v>
      </c>
      <c r="AJ1854" s="63">
        <v>0</v>
      </c>
      <c r="AK1854" s="63">
        <v>0</v>
      </c>
      <c r="AL1854" s="63">
        <v>0</v>
      </c>
      <c r="AM1854" s="63">
        <v>0</v>
      </c>
      <c r="AN1854" s="63">
        <v>0</v>
      </c>
      <c r="AO1854" s="63">
        <v>0</v>
      </c>
      <c r="AP1854" s="63">
        <v>0</v>
      </c>
      <c r="AQ1854" s="63">
        <v>0</v>
      </c>
      <c r="AR1854" s="63">
        <v>0</v>
      </c>
      <c r="AS1854" s="63">
        <v>0</v>
      </c>
      <c r="AT1854" s="63">
        <v>0</v>
      </c>
      <c r="AU1854" s="63">
        <v>0</v>
      </c>
      <c r="AV1854" s="63">
        <v>0</v>
      </c>
      <c r="AW1854" s="63">
        <v>0</v>
      </c>
      <c r="AX1854" s="63">
        <v>0</v>
      </c>
      <c r="AY1854" s="63">
        <v>0</v>
      </c>
      <c r="BA1854" s="5">
        <f>IF(Q1854&gt;0,RANK(Q1854,(N1854:P1854,Q1854:AE1854)),0)</f>
        <v>3</v>
      </c>
      <c r="BB1854" s="5">
        <f>IF(R1854&gt;0,RANK(R1854,(N1854:P1854,Q1854:AE1854)),0)</f>
        <v>5</v>
      </c>
      <c r="BC1854" s="5">
        <f>IF(T1854&gt;0,RANK(T1854,(N1854:P1854,Q1854:AE1854)),0)</f>
        <v>6</v>
      </c>
      <c r="BD1854" s="5">
        <f>IF(S1854&gt;0,RANK(S1854,(N1854:P1854,Q1854:AE1854)),0)</f>
        <v>7</v>
      </c>
      <c r="BE1854" s="2">
        <f t="shared" si="761"/>
        <v>6.3443867359168999E-3</v>
      </c>
      <c r="BF1854" s="2">
        <f t="shared" si="762"/>
        <v>2.2213343987215342E-3</v>
      </c>
      <c r="BG1854" s="2">
        <f t="shared" si="763"/>
        <v>7.8306032760687178E-4</v>
      </c>
      <c r="BH1854" s="2">
        <f t="shared" si="764"/>
        <v>5.1138633639632438E-4</v>
      </c>
      <c r="BJ1854" t="s">
        <v>1530</v>
      </c>
      <c r="BK1854" t="s">
        <v>2146</v>
      </c>
      <c r="BL1854">
        <v>2</v>
      </c>
      <c r="BN1854" s="112">
        <v>34</v>
      </c>
      <c r="BO1854" s="114">
        <v>11</v>
      </c>
      <c r="BP1854" s="118">
        <f t="shared" si="746"/>
        <v>34011</v>
      </c>
      <c r="BQ1854" s="118">
        <f t="shared" si="745"/>
        <v>34011</v>
      </c>
      <c r="BR1854" s="5" t="s">
        <v>3151</v>
      </c>
      <c r="BV1854" s="63"/>
      <c r="BW1854" s="126"/>
      <c r="CC1854" s="63">
        <f t="shared" si="765"/>
        <v>-62575</v>
      </c>
      <c r="CD1854" s="129"/>
      <c r="CE1854" s="63">
        <v>167</v>
      </c>
    </row>
    <row r="1855" spans="1:85" ht="15" hidden="1" customHeight="1" outlineLevel="1">
      <c r="A1855" t="s">
        <v>841</v>
      </c>
      <c r="B1855" t="s">
        <v>2146</v>
      </c>
      <c r="C1855" s="1">
        <f t="shared" si="756"/>
        <v>345311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29">
        <f t="shared" si="734"/>
        <v>191345</v>
      </c>
      <c r="H1855" s="134">
        <f t="shared" si="735"/>
        <v>0.5541236740213894</v>
      </c>
      <c r="I1855" s="2"/>
      <c r="J1855" s="2">
        <f t="shared" si="757"/>
        <v>0.77269475921705366</v>
      </c>
      <c r="K1855" s="2">
        <f t="shared" si="758"/>
        <v>0.21857108519566421</v>
      </c>
      <c r="L1855" s="2">
        <f t="shared" si="759"/>
        <v>0</v>
      </c>
      <c r="M1855" s="2">
        <f t="shared" si="760"/>
        <v>8.734155587282133E-3</v>
      </c>
      <c r="N1855" s="63">
        <v>266820</v>
      </c>
      <c r="O1855" s="63">
        <v>75475</v>
      </c>
      <c r="P1855" s="63">
        <v>0</v>
      </c>
      <c r="Q1855" s="63">
        <v>1296</v>
      </c>
      <c r="R1855" s="63">
        <v>978</v>
      </c>
      <c r="S1855" s="63">
        <v>116</v>
      </c>
      <c r="T1855" s="63">
        <v>244</v>
      </c>
      <c r="U1855" s="63">
        <v>0</v>
      </c>
      <c r="V1855" s="63">
        <v>278</v>
      </c>
      <c r="W1855" s="63">
        <v>0</v>
      </c>
      <c r="X1855" s="63">
        <v>0</v>
      </c>
      <c r="Y1855" s="63">
        <v>0</v>
      </c>
      <c r="Z1855" s="63">
        <v>0</v>
      </c>
      <c r="AA1855" s="63">
        <v>0</v>
      </c>
      <c r="AB1855" s="63">
        <v>0</v>
      </c>
      <c r="AC1855" s="63">
        <v>0</v>
      </c>
      <c r="AD1855" s="63">
        <v>0</v>
      </c>
      <c r="AE1855" s="63">
        <v>0</v>
      </c>
      <c r="AF1855" s="63">
        <v>0</v>
      </c>
      <c r="AG1855" s="63">
        <v>0</v>
      </c>
      <c r="AH1855" s="63">
        <v>104</v>
      </c>
      <c r="AI1855" s="63">
        <v>0</v>
      </c>
      <c r="AJ1855" s="63">
        <v>0</v>
      </c>
      <c r="AK1855" s="63">
        <v>0</v>
      </c>
      <c r="AL1855" s="63">
        <v>0</v>
      </c>
      <c r="AM1855" s="63">
        <v>0</v>
      </c>
      <c r="AN1855" s="63">
        <v>0</v>
      </c>
      <c r="AO1855" s="63">
        <v>0</v>
      </c>
      <c r="AP1855" s="63">
        <v>0</v>
      </c>
      <c r="AQ1855" s="63">
        <v>0</v>
      </c>
      <c r="AR1855" s="63">
        <v>0</v>
      </c>
      <c r="AS1855" s="63">
        <v>0</v>
      </c>
      <c r="AT1855" s="63">
        <v>0</v>
      </c>
      <c r="AU1855" s="63">
        <v>0</v>
      </c>
      <c r="AV1855" s="63">
        <v>0</v>
      </c>
      <c r="AW1855" s="63">
        <v>0</v>
      </c>
      <c r="AX1855" s="63">
        <v>0</v>
      </c>
      <c r="AY1855" s="63">
        <v>0</v>
      </c>
      <c r="BA1855" s="5">
        <f>IF(Q1855&gt;0,RANK(Q1855,(N1855:P1855,Q1855:AE1855)),0)</f>
        <v>3</v>
      </c>
      <c r="BB1855" s="5">
        <f>IF(R1855&gt;0,RANK(R1855,(N1855:P1855,Q1855:AE1855)),0)</f>
        <v>4</v>
      </c>
      <c r="BC1855" s="5">
        <f>IF(T1855&gt;0,RANK(T1855,(N1855:P1855,Q1855:AE1855)),0)</f>
        <v>6</v>
      </c>
      <c r="BD1855" s="5">
        <f>IF(S1855&gt;0,RANK(S1855,(N1855:P1855,Q1855:AE1855)),0)</f>
        <v>7</v>
      </c>
      <c r="BE1855" s="2">
        <f t="shared" si="761"/>
        <v>3.7531384751716568E-3</v>
      </c>
      <c r="BF1855" s="2">
        <f t="shared" si="762"/>
        <v>2.8322294974675003E-3</v>
      </c>
      <c r="BG1855" s="2">
        <f t="shared" si="763"/>
        <v>7.066094042761453E-4</v>
      </c>
      <c r="BH1855" s="2">
        <f t="shared" si="764"/>
        <v>3.3592906104931497E-4</v>
      </c>
      <c r="BJ1855" t="s">
        <v>841</v>
      </c>
      <c r="BK1855" t="s">
        <v>2146</v>
      </c>
      <c r="BN1855" s="112">
        <v>34</v>
      </c>
      <c r="BO1855" s="114">
        <v>13</v>
      </c>
      <c r="BP1855" s="118">
        <f t="shared" si="746"/>
        <v>34013</v>
      </c>
      <c r="BQ1855" s="118">
        <f t="shared" si="745"/>
        <v>34013</v>
      </c>
      <c r="BR1855" s="5" t="s">
        <v>3151</v>
      </c>
      <c r="BV1855" s="63"/>
      <c r="CC1855" s="63">
        <f t="shared" si="765"/>
        <v>-345311</v>
      </c>
      <c r="CD1855" s="129"/>
      <c r="CE1855" s="63">
        <v>0</v>
      </c>
    </row>
    <row r="1856" spans="1:85" ht="15" hidden="1" customHeight="1" outlineLevel="1">
      <c r="A1856" t="s">
        <v>2436</v>
      </c>
      <c r="B1856" t="s">
        <v>2146</v>
      </c>
      <c r="C1856" s="1">
        <f t="shared" si="756"/>
        <v>173453</v>
      </c>
      <c r="D1856" s="5">
        <f>IF(N1856&gt;0, RANK(N1856,(N1856:P1856,Q1856:AE1856)),0)</f>
        <v>1</v>
      </c>
      <c r="E1856" s="5">
        <f>IF(O1856&gt;0,RANK(O1856,(N1856:P1856,Q1856:AE1856)),0)</f>
        <v>2</v>
      </c>
      <c r="F1856" s="5">
        <f>IF(P1856&gt;0,RANK(P1856,(N1856:P1856,Q1856:AE1856)),0)</f>
        <v>0</v>
      </c>
      <c r="G1856" s="129">
        <f t="shared" si="734"/>
        <v>3362</v>
      </c>
      <c r="H1856" s="134">
        <f t="shared" si="735"/>
        <v>1.9382772278369355E-2</v>
      </c>
      <c r="I1856" s="2"/>
      <c r="J1856" s="2">
        <f t="shared" si="757"/>
        <v>0.49985875136204044</v>
      </c>
      <c r="K1856" s="2">
        <f t="shared" si="758"/>
        <v>0.48047597908367107</v>
      </c>
      <c r="L1856" s="2">
        <f t="shared" si="759"/>
        <v>0</v>
      </c>
      <c r="M1856" s="2">
        <f t="shared" si="760"/>
        <v>1.9665269554288434E-2</v>
      </c>
      <c r="N1856" s="63">
        <v>86702</v>
      </c>
      <c r="O1856" s="63">
        <v>83340</v>
      </c>
      <c r="P1856" s="63">
        <v>0</v>
      </c>
      <c r="Q1856" s="63">
        <v>1616</v>
      </c>
      <c r="R1856" s="63">
        <v>446</v>
      </c>
      <c r="S1856" s="63">
        <v>122</v>
      </c>
      <c r="T1856" s="63">
        <v>197</v>
      </c>
      <c r="U1856" s="63">
        <v>0</v>
      </c>
      <c r="V1856" s="63">
        <v>82</v>
      </c>
      <c r="W1856" s="63">
        <v>799</v>
      </c>
      <c r="X1856" s="63">
        <v>0</v>
      </c>
      <c r="Y1856" s="63">
        <v>0</v>
      </c>
      <c r="Z1856" s="63">
        <v>0</v>
      </c>
      <c r="AA1856" s="63">
        <v>0</v>
      </c>
      <c r="AB1856" s="63">
        <v>0</v>
      </c>
      <c r="AC1856" s="63">
        <v>0</v>
      </c>
      <c r="AD1856" s="63">
        <v>0</v>
      </c>
      <c r="AE1856" s="63">
        <v>0</v>
      </c>
      <c r="AF1856" s="63">
        <v>0</v>
      </c>
      <c r="AG1856" s="63">
        <v>0</v>
      </c>
      <c r="AH1856" s="63">
        <v>149</v>
      </c>
      <c r="AI1856" s="63">
        <v>0</v>
      </c>
      <c r="AJ1856" s="63">
        <v>0</v>
      </c>
      <c r="AK1856" s="63">
        <v>0</v>
      </c>
      <c r="AL1856" s="63">
        <v>0</v>
      </c>
      <c r="AM1856" s="63">
        <v>0</v>
      </c>
      <c r="AN1856" s="63">
        <v>0</v>
      </c>
      <c r="AO1856" s="63">
        <v>0</v>
      </c>
      <c r="AP1856" s="63">
        <v>0</v>
      </c>
      <c r="AQ1856" s="63">
        <v>0</v>
      </c>
      <c r="AR1856" s="63">
        <v>0</v>
      </c>
      <c r="AS1856" s="63">
        <v>0</v>
      </c>
      <c r="AT1856" s="63">
        <v>0</v>
      </c>
      <c r="AU1856" s="63">
        <v>0</v>
      </c>
      <c r="AV1856" s="63">
        <v>0</v>
      </c>
      <c r="AW1856" s="63">
        <v>0</v>
      </c>
      <c r="AX1856" s="63">
        <v>0</v>
      </c>
      <c r="AY1856" s="63">
        <v>0</v>
      </c>
      <c r="BA1856" s="5">
        <f>IF(Q1856&gt;0,RANK(Q1856,(N1856:P1856,Q1856:AE1856)),0)</f>
        <v>3</v>
      </c>
      <c r="BB1856" s="5">
        <f>IF(R1856&gt;0,RANK(R1856,(N1856:P1856,Q1856:AE1856)),0)</f>
        <v>5</v>
      </c>
      <c r="BC1856" s="5">
        <f>IF(T1856&gt;0,RANK(T1856,(N1856:P1856,Q1856:AE1856)),0)</f>
        <v>6</v>
      </c>
      <c r="BD1856" s="5">
        <f>IF(S1856&gt;0,RANK(S1856,(N1856:P1856,Q1856:AE1856)),0)</f>
        <v>7</v>
      </c>
      <c r="BE1856" s="2">
        <f t="shared" si="761"/>
        <v>9.3166448548021655E-3</v>
      </c>
      <c r="BF1856" s="2">
        <f t="shared" si="762"/>
        <v>2.5713017359169344E-3</v>
      </c>
      <c r="BG1856" s="2">
        <f t="shared" si="763"/>
        <v>1.1357543542054619E-3</v>
      </c>
      <c r="BH1856" s="2">
        <f t="shared" si="764"/>
        <v>7.0336056453333174E-4</v>
      </c>
      <c r="BJ1856" t="s">
        <v>2436</v>
      </c>
      <c r="BK1856" t="s">
        <v>2146</v>
      </c>
      <c r="BN1856" s="112">
        <v>34</v>
      </c>
      <c r="BO1856" s="114">
        <v>15</v>
      </c>
      <c r="BP1856" s="118">
        <f t="shared" si="746"/>
        <v>34015</v>
      </c>
      <c r="BQ1856" s="118">
        <f t="shared" si="745"/>
        <v>34015</v>
      </c>
      <c r="BR1856" s="5" t="s">
        <v>3151</v>
      </c>
      <c r="BV1856" s="63"/>
      <c r="CC1856" s="63">
        <f t="shared" si="765"/>
        <v>-173453</v>
      </c>
      <c r="CD1856" s="129"/>
      <c r="CE1856" s="63">
        <v>799</v>
      </c>
    </row>
    <row r="1857" spans="1:83" ht="15" hidden="1" customHeight="1" outlineLevel="1">
      <c r="A1857" t="s">
        <v>2100</v>
      </c>
      <c r="B1857" t="s">
        <v>2146</v>
      </c>
      <c r="C1857" s="1">
        <f t="shared" si="756"/>
        <v>250458</v>
      </c>
      <c r="D1857" s="5">
        <f>IF(N1857&gt;0, RANK(N1857,(N1857:P1857,Q1857:AE1857)),0)</f>
        <v>1</v>
      </c>
      <c r="E1857" s="5">
        <f>IF(O1857&gt;0,RANK(O1857,(N1857:P1857,Q1857:AE1857)),0)</f>
        <v>2</v>
      </c>
      <c r="F1857" s="5">
        <f>IF(P1857&gt;0,RANK(P1857,(N1857:P1857,Q1857:AE1857)),0)</f>
        <v>0</v>
      </c>
      <c r="G1857" s="129">
        <f t="shared" si="734"/>
        <v>115754</v>
      </c>
      <c r="H1857" s="134">
        <f t="shared" si="735"/>
        <v>0.46216930583171628</v>
      </c>
      <c r="I1857" s="2"/>
      <c r="J1857" s="2">
        <f t="shared" si="757"/>
        <v>0.72448075126368494</v>
      </c>
      <c r="K1857" s="2">
        <f t="shared" si="758"/>
        <v>0.26231144543196866</v>
      </c>
      <c r="L1857" s="2">
        <f t="shared" si="759"/>
        <v>0</v>
      </c>
      <c r="M1857" s="2">
        <f t="shared" si="760"/>
        <v>1.3207803304346399E-2</v>
      </c>
      <c r="N1857" s="63">
        <v>181452</v>
      </c>
      <c r="O1857" s="63">
        <v>65698</v>
      </c>
      <c r="P1857" s="63">
        <v>0</v>
      </c>
      <c r="Q1857" s="63">
        <v>1252</v>
      </c>
      <c r="R1857" s="63">
        <v>782</v>
      </c>
      <c r="S1857" s="63">
        <v>102</v>
      </c>
      <c r="T1857" s="63">
        <v>108</v>
      </c>
      <c r="U1857" s="63">
        <v>0</v>
      </c>
      <c r="V1857" s="63">
        <v>205</v>
      </c>
      <c r="W1857" s="63">
        <v>608</v>
      </c>
      <c r="X1857" s="63">
        <v>0</v>
      </c>
      <c r="Y1857" s="63">
        <v>0</v>
      </c>
      <c r="Z1857" s="63">
        <v>0</v>
      </c>
      <c r="AA1857" s="63">
        <v>0</v>
      </c>
      <c r="AB1857" s="63">
        <v>0</v>
      </c>
      <c r="AC1857" s="63">
        <v>0</v>
      </c>
      <c r="AD1857" s="63">
        <v>0</v>
      </c>
      <c r="AE1857" s="63">
        <v>0</v>
      </c>
      <c r="AF1857" s="63">
        <v>0</v>
      </c>
      <c r="AG1857" s="63">
        <v>0</v>
      </c>
      <c r="AH1857" s="63">
        <v>251</v>
      </c>
      <c r="AI1857" s="63">
        <v>0</v>
      </c>
      <c r="AJ1857" s="63">
        <v>0</v>
      </c>
      <c r="AK1857" s="63">
        <v>0</v>
      </c>
      <c r="AL1857" s="63">
        <v>0</v>
      </c>
      <c r="AM1857" s="63">
        <v>0</v>
      </c>
      <c r="AN1857" s="63">
        <v>0</v>
      </c>
      <c r="AO1857" s="63">
        <v>0</v>
      </c>
      <c r="AP1857" s="63">
        <v>0</v>
      </c>
      <c r="AQ1857" s="63">
        <v>0</v>
      </c>
      <c r="AR1857" s="63">
        <v>0</v>
      </c>
      <c r="AS1857" s="63">
        <v>0</v>
      </c>
      <c r="AT1857" s="63">
        <v>0</v>
      </c>
      <c r="AU1857" s="63">
        <v>0</v>
      </c>
      <c r="AV1857" s="63">
        <v>0</v>
      </c>
      <c r="AW1857" s="63">
        <v>0</v>
      </c>
      <c r="AX1857" s="63">
        <v>0</v>
      </c>
      <c r="AY1857" s="63">
        <v>0</v>
      </c>
      <c r="BA1857" s="5">
        <f>IF(Q1857&gt;0,RANK(Q1857,(N1857:P1857,Q1857:AE1857)),0)</f>
        <v>3</v>
      </c>
      <c r="BB1857" s="5">
        <f>IF(R1857&gt;0,RANK(R1857,(N1857:P1857,Q1857:AE1857)),0)</f>
        <v>4</v>
      </c>
      <c r="BC1857" s="5">
        <f>IF(T1857&gt;0,RANK(T1857,(N1857:P1857,Q1857:AE1857)),0)</f>
        <v>7</v>
      </c>
      <c r="BD1857" s="5">
        <f>IF(S1857&gt;0,RANK(S1857,(N1857:P1857,Q1857:AE1857)),0)</f>
        <v>8</v>
      </c>
      <c r="BE1857" s="2">
        <f t="shared" si="761"/>
        <v>4.9988421212338995E-3</v>
      </c>
      <c r="BF1857" s="2">
        <f t="shared" si="762"/>
        <v>3.1222799830710139E-3</v>
      </c>
      <c r="BG1857" s="2">
        <f t="shared" si="763"/>
        <v>4.3121002323742903E-4</v>
      </c>
      <c r="BH1857" s="2">
        <f t="shared" si="764"/>
        <v>4.0725391083534963E-4</v>
      </c>
      <c r="BJ1857" t="s">
        <v>2100</v>
      </c>
      <c r="BK1857" t="s">
        <v>2146</v>
      </c>
      <c r="BN1857" s="112">
        <v>34</v>
      </c>
      <c r="BO1857" s="114">
        <v>17</v>
      </c>
      <c r="BP1857" s="118">
        <f t="shared" si="746"/>
        <v>34017</v>
      </c>
      <c r="BQ1857" s="118">
        <f t="shared" si="745"/>
        <v>34017</v>
      </c>
      <c r="BR1857" s="5" t="s">
        <v>3151</v>
      </c>
      <c r="BV1857" s="63"/>
      <c r="CC1857" s="63">
        <f t="shared" si="765"/>
        <v>-250458</v>
      </c>
      <c r="CD1857" s="129"/>
      <c r="CE1857" s="63">
        <v>608</v>
      </c>
    </row>
    <row r="1858" spans="1:83" ht="15" hidden="1" customHeight="1" outlineLevel="1">
      <c r="A1858" t="s">
        <v>2396</v>
      </c>
      <c r="B1858" t="s">
        <v>2146</v>
      </c>
      <c r="C1858" s="1">
        <f t="shared" si="756"/>
        <v>84673</v>
      </c>
      <c r="D1858" s="5">
        <f>IF(N1858&gt;0, RANK(N1858,(N1858:P1858,Q1858:AE1858)),0)</f>
        <v>2</v>
      </c>
      <c r="E1858" s="5">
        <f>IF(O1858&gt;0,RANK(O1858,(N1858:P1858,Q1858:AE1858)),0)</f>
        <v>1</v>
      </c>
      <c r="F1858" s="5">
        <f>IF(P1858&gt;0,RANK(P1858,(N1858:P1858,Q1858:AE1858)),0)</f>
        <v>0</v>
      </c>
      <c r="G1858" s="129">
        <f t="shared" si="734"/>
        <v>3696</v>
      </c>
      <c r="H1858" s="134">
        <f t="shared" si="735"/>
        <v>4.3650278128801387E-2</v>
      </c>
      <c r="I1858" s="2"/>
      <c r="J1858" s="2">
        <f t="shared" si="757"/>
        <v>0.46599270133336484</v>
      </c>
      <c r="K1858" s="2">
        <f t="shared" si="758"/>
        <v>0.50964297946216619</v>
      </c>
      <c r="L1858" s="2">
        <f t="shared" si="759"/>
        <v>0</v>
      </c>
      <c r="M1858" s="2">
        <f t="shared" si="760"/>
        <v>2.4364319204468909E-2</v>
      </c>
      <c r="N1858" s="63">
        <v>39457</v>
      </c>
      <c r="O1858" s="63">
        <v>43153</v>
      </c>
      <c r="P1858" s="63">
        <v>0</v>
      </c>
      <c r="Q1858" s="63">
        <v>985</v>
      </c>
      <c r="R1858" s="63">
        <v>410</v>
      </c>
      <c r="S1858" s="63">
        <v>77</v>
      </c>
      <c r="T1858" s="63">
        <v>39</v>
      </c>
      <c r="U1858" s="63">
        <v>0</v>
      </c>
      <c r="V1858" s="63">
        <v>44</v>
      </c>
      <c r="W1858" s="63">
        <v>431</v>
      </c>
      <c r="X1858" s="63">
        <v>0</v>
      </c>
      <c r="Y1858" s="63">
        <v>0</v>
      </c>
      <c r="Z1858" s="63">
        <v>0</v>
      </c>
      <c r="AA1858" s="63">
        <v>0</v>
      </c>
      <c r="AB1858" s="63">
        <v>0</v>
      </c>
      <c r="AC1858" s="63">
        <v>0</v>
      </c>
      <c r="AD1858" s="63">
        <v>0</v>
      </c>
      <c r="AE1858" s="63">
        <v>0</v>
      </c>
      <c r="AF1858" s="63">
        <v>0</v>
      </c>
      <c r="AG1858" s="63">
        <v>0</v>
      </c>
      <c r="AH1858" s="63">
        <v>77</v>
      </c>
      <c r="AI1858" s="63">
        <v>0</v>
      </c>
      <c r="AJ1858" s="63">
        <v>0</v>
      </c>
      <c r="AK1858" s="63">
        <v>0</v>
      </c>
      <c r="AL1858" s="63">
        <v>0</v>
      </c>
      <c r="AM1858" s="63">
        <v>0</v>
      </c>
      <c r="AN1858" s="63">
        <v>0</v>
      </c>
      <c r="AO1858" s="63">
        <v>0</v>
      </c>
      <c r="AP1858" s="63">
        <v>0</v>
      </c>
      <c r="AQ1858" s="63">
        <v>0</v>
      </c>
      <c r="AR1858" s="63">
        <v>0</v>
      </c>
      <c r="AS1858" s="63">
        <v>0</v>
      </c>
      <c r="AT1858" s="63">
        <v>0</v>
      </c>
      <c r="AU1858" s="63">
        <v>0</v>
      </c>
      <c r="AV1858" s="63">
        <v>0</v>
      </c>
      <c r="AW1858" s="63">
        <v>0</v>
      </c>
      <c r="AX1858" s="63">
        <v>0</v>
      </c>
      <c r="AY1858" s="63">
        <v>0</v>
      </c>
      <c r="BA1858" s="5">
        <f>IF(Q1858&gt;0,RANK(Q1858,(N1858:P1858,Q1858:AE1858)),0)</f>
        <v>3</v>
      </c>
      <c r="BB1858" s="5">
        <f>IF(R1858&gt;0,RANK(R1858,(N1858:P1858,Q1858:AE1858)),0)</f>
        <v>5</v>
      </c>
      <c r="BC1858" s="5">
        <f>IF(T1858&gt;0,RANK(T1858,(N1858:P1858,Q1858:AE1858)),0)</f>
        <v>8</v>
      </c>
      <c r="BD1858" s="5">
        <f>IF(S1858&gt;0,RANK(S1858,(N1858:P1858,Q1858:AE1858)),0)</f>
        <v>6</v>
      </c>
      <c r="BE1858" s="2">
        <f t="shared" si="761"/>
        <v>1.1632988083568552E-2</v>
      </c>
      <c r="BF1858" s="2">
        <f t="shared" si="762"/>
        <v>4.8421574764092451E-3</v>
      </c>
      <c r="BG1858" s="2">
        <f t="shared" si="763"/>
        <v>4.6059546726819647E-4</v>
      </c>
      <c r="BH1858" s="2">
        <f t="shared" si="764"/>
        <v>9.0938079435002889E-4</v>
      </c>
      <c r="BJ1858" t="s">
        <v>2396</v>
      </c>
      <c r="BK1858" t="s">
        <v>2146</v>
      </c>
      <c r="BL1858">
        <v>7</v>
      </c>
      <c r="BN1858" s="112">
        <v>34</v>
      </c>
      <c r="BO1858" s="114">
        <v>19</v>
      </c>
      <c r="BP1858" s="118">
        <f t="shared" si="746"/>
        <v>34019</v>
      </c>
      <c r="BQ1858" s="118">
        <f t="shared" si="745"/>
        <v>34019</v>
      </c>
      <c r="BR1858" s="5" t="s">
        <v>3151</v>
      </c>
      <c r="BV1858" s="63"/>
      <c r="BW1858" s="126"/>
      <c r="CC1858" s="63">
        <f t="shared" si="765"/>
        <v>-84673</v>
      </c>
      <c r="CD1858" s="129"/>
      <c r="CE1858" s="63">
        <v>431</v>
      </c>
    </row>
    <row r="1859" spans="1:83" ht="15" hidden="1" customHeight="1" outlineLevel="1">
      <c r="A1859" t="s">
        <v>449</v>
      </c>
      <c r="B1859" t="s">
        <v>2146</v>
      </c>
      <c r="C1859" s="1">
        <f t="shared" si="756"/>
        <v>177223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29">
        <f t="shared" si="734"/>
        <v>70891</v>
      </c>
      <c r="H1859" s="134">
        <f t="shared" si="735"/>
        <v>0.4000101566952371</v>
      </c>
      <c r="I1859" s="2"/>
      <c r="J1859" s="2">
        <f t="shared" si="757"/>
        <v>0.6914001004384307</v>
      </c>
      <c r="K1859" s="2">
        <f t="shared" si="758"/>
        <v>0.2913899437431936</v>
      </c>
      <c r="L1859" s="2">
        <f t="shared" si="759"/>
        <v>0</v>
      </c>
      <c r="M1859" s="2">
        <f t="shared" si="760"/>
        <v>1.72099558183757E-2</v>
      </c>
      <c r="N1859" s="63">
        <v>122532</v>
      </c>
      <c r="O1859" s="63">
        <v>51641</v>
      </c>
      <c r="P1859" s="63">
        <v>0</v>
      </c>
      <c r="Q1859" s="63">
        <v>1427</v>
      </c>
      <c r="R1859" s="63">
        <v>564</v>
      </c>
      <c r="S1859" s="63">
        <v>88</v>
      </c>
      <c r="T1859" s="63">
        <v>136</v>
      </c>
      <c r="U1859" s="63">
        <v>0</v>
      </c>
      <c r="V1859" s="63">
        <v>125</v>
      </c>
      <c r="W1859" s="63">
        <v>619</v>
      </c>
      <c r="X1859" s="63">
        <v>0</v>
      </c>
      <c r="Y1859" s="63">
        <v>0</v>
      </c>
      <c r="Z1859" s="63">
        <v>0</v>
      </c>
      <c r="AA1859" s="63">
        <v>0</v>
      </c>
      <c r="AB1859" s="63">
        <v>0</v>
      </c>
      <c r="AC1859" s="63">
        <v>0</v>
      </c>
      <c r="AD1859" s="63">
        <v>0</v>
      </c>
      <c r="AE1859" s="63">
        <v>0</v>
      </c>
      <c r="AF1859" s="63">
        <v>0</v>
      </c>
      <c r="AG1859" s="63">
        <v>0</v>
      </c>
      <c r="AH1859" s="63">
        <v>91</v>
      </c>
      <c r="AI1859" s="63">
        <v>0</v>
      </c>
      <c r="AJ1859" s="63">
        <v>0</v>
      </c>
      <c r="AK1859" s="63">
        <v>0</v>
      </c>
      <c r="AL1859" s="63">
        <v>0</v>
      </c>
      <c r="AM1859" s="63">
        <v>0</v>
      </c>
      <c r="AN1859" s="63">
        <v>0</v>
      </c>
      <c r="AO1859" s="63">
        <v>0</v>
      </c>
      <c r="AP1859" s="63">
        <v>0</v>
      </c>
      <c r="AQ1859" s="63">
        <v>0</v>
      </c>
      <c r="AR1859" s="63">
        <v>0</v>
      </c>
      <c r="AS1859" s="63">
        <v>0</v>
      </c>
      <c r="AT1859" s="63">
        <v>0</v>
      </c>
      <c r="AU1859" s="63">
        <v>0</v>
      </c>
      <c r="AV1859" s="63">
        <v>0</v>
      </c>
      <c r="AW1859" s="63">
        <v>0</v>
      </c>
      <c r="AX1859" s="63">
        <v>0</v>
      </c>
      <c r="AY1859" s="63">
        <v>0</v>
      </c>
      <c r="BA1859" s="5">
        <f>IF(Q1859&gt;0,RANK(Q1859,(N1859:P1859,Q1859:AE1859)),0)</f>
        <v>3</v>
      </c>
      <c r="BB1859" s="5">
        <f>IF(R1859&gt;0,RANK(R1859,(N1859:P1859,Q1859:AE1859)),0)</f>
        <v>5</v>
      </c>
      <c r="BC1859" s="5">
        <f>IF(T1859&gt;0,RANK(T1859,(N1859:P1859,Q1859:AE1859)),0)</f>
        <v>6</v>
      </c>
      <c r="BD1859" s="5">
        <f>IF(S1859&gt;0,RANK(S1859,(N1859:P1859,Q1859:AE1859)),0)</f>
        <v>8</v>
      </c>
      <c r="BE1859" s="2">
        <f t="shared" si="761"/>
        <v>8.052002279613819E-3</v>
      </c>
      <c r="BF1859" s="2">
        <f t="shared" si="762"/>
        <v>3.1824311742832474E-3</v>
      </c>
      <c r="BG1859" s="2">
        <f t="shared" si="763"/>
        <v>7.6739475124560578E-4</v>
      </c>
      <c r="BH1859" s="2">
        <f t="shared" si="764"/>
        <v>4.9654954492362726E-4</v>
      </c>
      <c r="BJ1859" t="s">
        <v>449</v>
      </c>
      <c r="BK1859" t="s">
        <v>2146</v>
      </c>
      <c r="BN1859" s="112">
        <v>34</v>
      </c>
      <c r="BO1859" s="114">
        <v>21</v>
      </c>
      <c r="BP1859" s="118">
        <f t="shared" si="746"/>
        <v>34021</v>
      </c>
      <c r="BQ1859" s="118">
        <f t="shared" si="745"/>
        <v>34021</v>
      </c>
      <c r="BR1859" s="5" t="s">
        <v>3151</v>
      </c>
      <c r="BV1859" s="63"/>
      <c r="CC1859" s="63">
        <f t="shared" si="765"/>
        <v>-177223</v>
      </c>
      <c r="CD1859" s="129"/>
      <c r="CE1859" s="63">
        <v>619</v>
      </c>
    </row>
    <row r="1860" spans="1:83" ht="15" hidden="1" customHeight="1" outlineLevel="1">
      <c r="A1860" t="s">
        <v>503</v>
      </c>
      <c r="B1860" t="s">
        <v>2146</v>
      </c>
      <c r="C1860" s="1">
        <f t="shared" si="756"/>
        <v>375681</v>
      </c>
      <c r="D1860" s="5">
        <f>IF(N1860&gt;0, RANK(N1860,(N1860:P1860,Q1860:AE1860)),0)</f>
        <v>1</v>
      </c>
      <c r="E1860" s="5">
        <f>IF(O1860&gt;0,RANK(O1860,(N1860:P1860,Q1860:AE1860)),0)</f>
        <v>2</v>
      </c>
      <c r="F1860" s="5">
        <f>IF(P1860&gt;0,RANK(P1860,(N1860:P1860,Q1860:AE1860)),0)</f>
        <v>0</v>
      </c>
      <c r="G1860" s="129">
        <f t="shared" si="734"/>
        <v>82784</v>
      </c>
      <c r="H1860" s="134">
        <f t="shared" si="735"/>
        <v>0.22035716472219782</v>
      </c>
      <c r="I1860" s="2"/>
      <c r="J1860" s="2">
        <f t="shared" si="757"/>
        <v>0.60222635693580462</v>
      </c>
      <c r="K1860" s="2">
        <f t="shared" si="758"/>
        <v>0.38186919221360677</v>
      </c>
      <c r="L1860" s="2">
        <f t="shared" si="759"/>
        <v>0</v>
      </c>
      <c r="M1860" s="2">
        <f t="shared" si="760"/>
        <v>1.5904450850588614E-2</v>
      </c>
      <c r="N1860" s="63">
        <v>226245</v>
      </c>
      <c r="O1860" s="63">
        <v>143461</v>
      </c>
      <c r="P1860" s="63">
        <v>0</v>
      </c>
      <c r="Q1860" s="63">
        <v>2554</v>
      </c>
      <c r="R1860" s="63">
        <v>1221</v>
      </c>
      <c r="S1860" s="63">
        <v>247</v>
      </c>
      <c r="T1860" s="63">
        <v>176</v>
      </c>
      <c r="U1860" s="63">
        <v>0</v>
      </c>
      <c r="V1860" s="63">
        <v>249</v>
      </c>
      <c r="W1860" s="63">
        <v>1330</v>
      </c>
      <c r="X1860" s="63">
        <v>0</v>
      </c>
      <c r="Y1860" s="63">
        <v>0</v>
      </c>
      <c r="Z1860" s="63">
        <v>0</v>
      </c>
      <c r="AA1860" s="63">
        <v>0</v>
      </c>
      <c r="AB1860" s="63">
        <v>0</v>
      </c>
      <c r="AC1860" s="63">
        <v>0</v>
      </c>
      <c r="AD1860" s="63">
        <v>0</v>
      </c>
      <c r="AE1860" s="63">
        <v>0</v>
      </c>
      <c r="AF1860" s="63">
        <v>0</v>
      </c>
      <c r="AG1860" s="63">
        <v>0</v>
      </c>
      <c r="AH1860" s="63">
        <v>198</v>
      </c>
      <c r="AI1860" s="63">
        <v>0</v>
      </c>
      <c r="AJ1860" s="63">
        <v>0</v>
      </c>
      <c r="AK1860" s="63">
        <v>0</v>
      </c>
      <c r="AL1860" s="63">
        <v>0</v>
      </c>
      <c r="AM1860" s="63">
        <v>0</v>
      </c>
      <c r="AN1860" s="63">
        <v>0</v>
      </c>
      <c r="AO1860" s="63">
        <v>0</v>
      </c>
      <c r="AP1860" s="63">
        <v>0</v>
      </c>
      <c r="AQ1860" s="63">
        <v>0</v>
      </c>
      <c r="AR1860" s="63">
        <v>0</v>
      </c>
      <c r="AS1860" s="63">
        <v>0</v>
      </c>
      <c r="AT1860" s="63">
        <v>0</v>
      </c>
      <c r="AU1860" s="63">
        <v>0</v>
      </c>
      <c r="AV1860" s="63">
        <v>0</v>
      </c>
      <c r="AW1860" s="63">
        <v>0</v>
      </c>
      <c r="AX1860" s="63">
        <v>0</v>
      </c>
      <c r="AY1860" s="63">
        <v>0</v>
      </c>
      <c r="BA1860" s="5">
        <f>IF(Q1860&gt;0,RANK(Q1860,(N1860:P1860,Q1860:AE1860)),0)</f>
        <v>3</v>
      </c>
      <c r="BB1860" s="5">
        <f>IF(R1860&gt;0,RANK(R1860,(N1860:P1860,Q1860:AE1860)),0)</f>
        <v>5</v>
      </c>
      <c r="BC1860" s="5">
        <f>IF(T1860&gt;0,RANK(T1860,(N1860:P1860,Q1860:AE1860)),0)</f>
        <v>8</v>
      </c>
      <c r="BD1860" s="5">
        <f>IF(S1860&gt;0,RANK(S1860,(N1860:P1860,Q1860:AE1860)),0)</f>
        <v>7</v>
      </c>
      <c r="BE1860" s="2">
        <f t="shared" si="761"/>
        <v>6.7983209158834221E-3</v>
      </c>
      <c r="BF1860" s="2">
        <f t="shared" si="762"/>
        <v>3.2500978223546041E-3</v>
      </c>
      <c r="BG1860" s="2">
        <f t="shared" si="763"/>
        <v>4.6848256898805106E-4</v>
      </c>
      <c r="BH1860" s="2">
        <f t="shared" si="764"/>
        <v>6.5747269625027617E-4</v>
      </c>
      <c r="BJ1860" t="s">
        <v>503</v>
      </c>
      <c r="BK1860" t="s">
        <v>2146</v>
      </c>
      <c r="BN1860" s="112">
        <v>34</v>
      </c>
      <c r="BO1860" s="114">
        <v>23</v>
      </c>
      <c r="BP1860" s="118">
        <f t="shared" si="746"/>
        <v>34023</v>
      </c>
      <c r="BQ1860" s="118">
        <f t="shared" si="745"/>
        <v>34023</v>
      </c>
      <c r="BR1860" s="5" t="s">
        <v>3151</v>
      </c>
      <c r="BV1860" s="63"/>
      <c r="CC1860" s="63">
        <f t="shared" si="765"/>
        <v>-375681</v>
      </c>
      <c r="CE1860" s="63">
        <v>1330</v>
      </c>
    </row>
    <row r="1861" spans="1:83" ht="15" hidden="1" customHeight="1" outlineLevel="1">
      <c r="A1861" t="s">
        <v>2437</v>
      </c>
      <c r="B1861" t="s">
        <v>2146</v>
      </c>
      <c r="C1861" s="1">
        <f t="shared" si="756"/>
        <v>378390</v>
      </c>
      <c r="D1861" s="5">
        <f>IF(N1861&gt;0, RANK(N1861,(N1861:P1861,Q1861:AE1861)),0)</f>
        <v>2</v>
      </c>
      <c r="E1861" s="5">
        <f>IF(O1861&gt;0,RANK(O1861,(N1861:P1861,Q1861:AE1861)),0)</f>
        <v>1</v>
      </c>
      <c r="F1861" s="5">
        <f>IF(P1861&gt;0,RANK(P1861,(N1861:P1861,Q1861:AE1861)),0)</f>
        <v>0</v>
      </c>
      <c r="G1861" s="129">
        <f t="shared" si="734"/>
        <v>10517</v>
      </c>
      <c r="H1861" s="134">
        <f t="shared" si="735"/>
        <v>2.7794074896271042E-2</v>
      </c>
      <c r="I1861" s="2"/>
      <c r="J1861" s="2">
        <f t="shared" si="757"/>
        <v>0.47911149871825365</v>
      </c>
      <c r="K1861" s="2">
        <f t="shared" si="758"/>
        <v>0.50690557361452471</v>
      </c>
      <c r="L1861" s="2">
        <f t="shared" si="759"/>
        <v>0</v>
      </c>
      <c r="M1861" s="2">
        <f t="shared" si="760"/>
        <v>1.3982927667221645E-2</v>
      </c>
      <c r="N1861" s="63">
        <v>181291</v>
      </c>
      <c r="O1861" s="63">
        <v>191808</v>
      </c>
      <c r="P1861" s="63">
        <v>0</v>
      </c>
      <c r="Q1861" s="63">
        <v>2708</v>
      </c>
      <c r="R1861" s="63">
        <v>1414</v>
      </c>
      <c r="S1861" s="63">
        <v>227</v>
      </c>
      <c r="T1861" s="63">
        <v>182</v>
      </c>
      <c r="U1861" s="63">
        <v>0</v>
      </c>
      <c r="V1861" s="63">
        <v>181</v>
      </c>
      <c r="W1861" s="63">
        <v>239</v>
      </c>
      <c r="X1861" s="63">
        <v>0</v>
      </c>
      <c r="Y1861" s="63">
        <v>0</v>
      </c>
      <c r="Z1861" s="63">
        <v>0</v>
      </c>
      <c r="AA1861" s="63">
        <v>0</v>
      </c>
      <c r="AB1861" s="63">
        <v>0</v>
      </c>
      <c r="AC1861" s="63">
        <v>0</v>
      </c>
      <c r="AD1861" s="63">
        <v>0</v>
      </c>
      <c r="AE1861" s="63">
        <v>0</v>
      </c>
      <c r="AF1861" s="63">
        <v>0</v>
      </c>
      <c r="AG1861" s="63">
        <v>0</v>
      </c>
      <c r="AH1861" s="63">
        <v>340</v>
      </c>
      <c r="AI1861" s="63">
        <v>0</v>
      </c>
      <c r="AJ1861" s="63">
        <v>0</v>
      </c>
      <c r="AK1861" s="63">
        <v>0</v>
      </c>
      <c r="AL1861" s="63">
        <v>0</v>
      </c>
      <c r="AM1861" s="63">
        <v>0</v>
      </c>
      <c r="AN1861" s="63">
        <v>0</v>
      </c>
      <c r="AO1861" s="63">
        <v>0</v>
      </c>
      <c r="AP1861" s="63">
        <v>0</v>
      </c>
      <c r="AQ1861" s="63">
        <v>0</v>
      </c>
      <c r="AR1861" s="63">
        <v>0</v>
      </c>
      <c r="AS1861" s="63">
        <v>0</v>
      </c>
      <c r="AT1861" s="63">
        <v>0</v>
      </c>
      <c r="AU1861" s="63">
        <v>0</v>
      </c>
      <c r="AV1861" s="63">
        <v>0</v>
      </c>
      <c r="AW1861" s="63">
        <v>0</v>
      </c>
      <c r="AX1861" s="63">
        <v>0</v>
      </c>
      <c r="AY1861" s="63">
        <v>0</v>
      </c>
      <c r="BA1861" s="5">
        <f>IF(Q1861&gt;0,RANK(Q1861,(N1861:P1861,Q1861:AE1861)),0)</f>
        <v>3</v>
      </c>
      <c r="BB1861" s="5">
        <f>IF(R1861&gt;0,RANK(R1861,(N1861:P1861,Q1861:AE1861)),0)</f>
        <v>4</v>
      </c>
      <c r="BC1861" s="5">
        <f>IF(T1861&gt;0,RANK(T1861,(N1861:P1861,Q1861:AE1861)),0)</f>
        <v>7</v>
      </c>
      <c r="BD1861" s="5">
        <f>IF(S1861&gt;0,RANK(S1861,(N1861:P1861,Q1861:AE1861)),0)</f>
        <v>6</v>
      </c>
      <c r="BE1861" s="2">
        <f t="shared" si="761"/>
        <v>7.1566373318533785E-3</v>
      </c>
      <c r="BF1861" s="2">
        <f t="shared" si="762"/>
        <v>3.7368852242395411E-3</v>
      </c>
      <c r="BG1861" s="2">
        <f t="shared" si="763"/>
        <v>4.809852268823172E-4</v>
      </c>
      <c r="BH1861" s="2">
        <f t="shared" si="764"/>
        <v>5.9991014561695604E-4</v>
      </c>
      <c r="BJ1861" t="s">
        <v>2437</v>
      </c>
      <c r="BK1861" t="s">
        <v>2146</v>
      </c>
      <c r="BN1861" s="112">
        <v>34</v>
      </c>
      <c r="BO1861" s="114">
        <v>25</v>
      </c>
      <c r="BP1861" s="118">
        <f t="shared" si="746"/>
        <v>34025</v>
      </c>
      <c r="BQ1861" s="118">
        <f t="shared" si="745"/>
        <v>34025</v>
      </c>
      <c r="BR1861" s="5" t="s">
        <v>3151</v>
      </c>
      <c r="BV1861" s="63"/>
      <c r="CC1861" s="63">
        <f t="shared" si="765"/>
        <v>-378390</v>
      </c>
      <c r="CD1861" s="129"/>
      <c r="CE1861" s="63">
        <v>239</v>
      </c>
    </row>
    <row r="1862" spans="1:83" ht="15" hidden="1" customHeight="1" outlineLevel="1">
      <c r="A1862" t="s">
        <v>2617</v>
      </c>
      <c r="B1862" t="s">
        <v>2146</v>
      </c>
      <c r="C1862" s="1">
        <f t="shared" si="756"/>
        <v>300917</v>
      </c>
      <c r="D1862" s="5">
        <f>IF(N1862&gt;0, RANK(N1862,(N1862:P1862,Q1862:AE1862)),0)</f>
        <v>1</v>
      </c>
      <c r="E1862" s="5">
        <f>IF(O1862&gt;0,RANK(O1862,(N1862:P1862,Q1862:AE1862)),0)</f>
        <v>2</v>
      </c>
      <c r="F1862" s="5">
        <f>IF(P1862&gt;0,RANK(P1862,(N1862:P1862,Q1862:AE1862)),0)</f>
        <v>0</v>
      </c>
      <c r="G1862" s="129">
        <f t="shared" si="734"/>
        <v>12747</v>
      </c>
      <c r="H1862" s="134">
        <f t="shared" si="735"/>
        <v>4.236051801659594E-2</v>
      </c>
      <c r="I1862" s="2"/>
      <c r="J1862" s="2">
        <f t="shared" si="757"/>
        <v>0.51137356812675916</v>
      </c>
      <c r="K1862" s="2">
        <f t="shared" si="758"/>
        <v>0.46901305011016325</v>
      </c>
      <c r="L1862" s="2">
        <f t="shared" si="759"/>
        <v>0</v>
      </c>
      <c r="M1862" s="2">
        <f t="shared" si="760"/>
        <v>1.9613381763077586E-2</v>
      </c>
      <c r="N1862" s="63">
        <v>153881</v>
      </c>
      <c r="O1862" s="63">
        <v>141134</v>
      </c>
      <c r="P1862" s="63">
        <v>0</v>
      </c>
      <c r="Q1862" s="63">
        <v>2436</v>
      </c>
      <c r="R1862" s="63">
        <v>1005</v>
      </c>
      <c r="S1862" s="63">
        <v>207</v>
      </c>
      <c r="T1862" s="63">
        <v>182</v>
      </c>
      <c r="U1862" s="63">
        <v>0</v>
      </c>
      <c r="V1862" s="63">
        <v>253</v>
      </c>
      <c r="W1862" s="63">
        <v>1595</v>
      </c>
      <c r="X1862" s="63">
        <v>0</v>
      </c>
      <c r="Y1862" s="63">
        <v>0</v>
      </c>
      <c r="Z1862" s="63">
        <v>0</v>
      </c>
      <c r="AA1862" s="63">
        <v>0</v>
      </c>
      <c r="AB1862" s="63">
        <v>0</v>
      </c>
      <c r="AC1862" s="63">
        <v>0</v>
      </c>
      <c r="AD1862" s="63">
        <v>0</v>
      </c>
      <c r="AE1862" s="63">
        <v>0</v>
      </c>
      <c r="AF1862" s="63">
        <v>0</v>
      </c>
      <c r="AG1862" s="63">
        <v>0</v>
      </c>
      <c r="AH1862" s="63">
        <v>224</v>
      </c>
      <c r="AI1862" s="63">
        <v>0</v>
      </c>
      <c r="AJ1862" s="63">
        <v>0</v>
      </c>
      <c r="AK1862" s="63">
        <v>0</v>
      </c>
      <c r="AL1862" s="63">
        <v>0</v>
      </c>
      <c r="AM1862" s="63">
        <v>0</v>
      </c>
      <c r="AN1862" s="63">
        <v>0</v>
      </c>
      <c r="AO1862" s="63">
        <v>0</v>
      </c>
      <c r="AP1862" s="63">
        <v>0</v>
      </c>
      <c r="AQ1862" s="63">
        <v>0</v>
      </c>
      <c r="AR1862" s="63">
        <v>0</v>
      </c>
      <c r="AS1862" s="63">
        <v>0</v>
      </c>
      <c r="AT1862" s="63">
        <v>0</v>
      </c>
      <c r="AU1862" s="63">
        <v>0</v>
      </c>
      <c r="AV1862" s="63">
        <v>0</v>
      </c>
      <c r="AW1862" s="63">
        <v>0</v>
      </c>
      <c r="AX1862" s="63">
        <v>0</v>
      </c>
      <c r="AY1862" s="63">
        <v>0</v>
      </c>
      <c r="BA1862" s="5">
        <f>IF(Q1862&gt;0,RANK(Q1862,(N1862:P1862,Q1862:AE1862)),0)</f>
        <v>3</v>
      </c>
      <c r="BB1862" s="5">
        <f>IF(R1862&gt;0,RANK(R1862,(N1862:P1862,Q1862:AE1862)),0)</f>
        <v>5</v>
      </c>
      <c r="BC1862" s="5">
        <f>IF(T1862&gt;0,RANK(T1862,(N1862:P1862,Q1862:AE1862)),0)</f>
        <v>8</v>
      </c>
      <c r="BD1862" s="5">
        <f>IF(S1862&gt;0,RANK(S1862,(N1862:P1862,Q1862:AE1862)),0)</f>
        <v>7</v>
      </c>
      <c r="BE1862" s="2">
        <f t="shared" si="761"/>
        <v>8.0952555023478239E-3</v>
      </c>
      <c r="BF1862" s="2">
        <f t="shared" si="762"/>
        <v>3.3397913710425135E-3</v>
      </c>
      <c r="BG1862" s="2">
        <f t="shared" si="763"/>
        <v>6.0481793983058457E-4</v>
      </c>
      <c r="BH1862" s="2">
        <f t="shared" si="764"/>
        <v>6.8789732716995056E-4</v>
      </c>
      <c r="BJ1862" t="s">
        <v>2617</v>
      </c>
      <c r="BK1862" t="s">
        <v>2146</v>
      </c>
      <c r="BN1862" s="112">
        <v>34</v>
      </c>
      <c r="BO1862" s="114">
        <v>27</v>
      </c>
      <c r="BP1862" s="118">
        <f t="shared" si="746"/>
        <v>34027</v>
      </c>
      <c r="BQ1862" s="118">
        <f t="shared" si="745"/>
        <v>34027</v>
      </c>
      <c r="BR1862" s="5" t="s">
        <v>3151</v>
      </c>
      <c r="BV1862" s="63"/>
      <c r="CC1862" s="63">
        <f t="shared" si="765"/>
        <v>-300917</v>
      </c>
      <c r="CE1862" s="63">
        <v>1595</v>
      </c>
    </row>
    <row r="1863" spans="1:83" ht="15" hidden="1" customHeight="1" outlineLevel="1">
      <c r="A1863" t="s">
        <v>2626</v>
      </c>
      <c r="B1863" t="s">
        <v>2146</v>
      </c>
      <c r="C1863" s="1">
        <f t="shared" si="756"/>
        <v>342746</v>
      </c>
      <c r="D1863" s="5">
        <f>IF(N1863&gt;0, RANK(N1863,(N1863:P1863,Q1863:AE1863)),0)</f>
        <v>2</v>
      </c>
      <c r="E1863" s="5">
        <f>IF(O1863&gt;0,RANK(O1863,(N1863:P1863,Q1863:AE1863)),0)</f>
        <v>1</v>
      </c>
      <c r="F1863" s="5">
        <f>IF(P1863&gt;0,RANK(P1863,(N1863:P1863,Q1863:AE1863)),0)</f>
        <v>0</v>
      </c>
      <c r="G1863" s="129">
        <f t="shared" si="734"/>
        <v>98284</v>
      </c>
      <c r="H1863" s="134">
        <f t="shared" si="735"/>
        <v>0.28675462295694187</v>
      </c>
      <c r="I1863" s="2"/>
      <c r="J1863" s="2">
        <f t="shared" si="757"/>
        <v>0.34852631394677108</v>
      </c>
      <c r="K1863" s="2">
        <f t="shared" si="758"/>
        <v>0.6352809369037129</v>
      </c>
      <c r="L1863" s="2">
        <f t="shared" si="759"/>
        <v>0</v>
      </c>
      <c r="M1863" s="2">
        <f t="shared" si="760"/>
        <v>1.6192749149515961E-2</v>
      </c>
      <c r="N1863" s="63">
        <v>119456</v>
      </c>
      <c r="O1863" s="63">
        <v>217740</v>
      </c>
      <c r="P1863" s="63">
        <v>0</v>
      </c>
      <c r="Q1863" s="63">
        <v>2469</v>
      </c>
      <c r="R1863" s="63">
        <v>1050</v>
      </c>
      <c r="S1863" s="63">
        <v>140</v>
      </c>
      <c r="T1863" s="63">
        <v>118</v>
      </c>
      <c r="U1863" s="63">
        <v>0</v>
      </c>
      <c r="V1863" s="63">
        <v>49</v>
      </c>
      <c r="W1863" s="63">
        <v>1230</v>
      </c>
      <c r="X1863" s="63">
        <v>0</v>
      </c>
      <c r="Y1863" s="63">
        <v>0</v>
      </c>
      <c r="Z1863" s="63">
        <v>0</v>
      </c>
      <c r="AA1863" s="63">
        <v>0</v>
      </c>
      <c r="AB1863" s="63">
        <v>0</v>
      </c>
      <c r="AC1863" s="63">
        <v>0</v>
      </c>
      <c r="AD1863" s="63">
        <v>0</v>
      </c>
      <c r="AE1863" s="63">
        <v>0</v>
      </c>
      <c r="AF1863" s="63">
        <v>0</v>
      </c>
      <c r="AG1863" s="63">
        <v>0</v>
      </c>
      <c r="AH1863" s="63">
        <v>494</v>
      </c>
      <c r="AI1863" s="63">
        <v>0</v>
      </c>
      <c r="AJ1863" s="63">
        <v>0</v>
      </c>
      <c r="AK1863" s="63">
        <v>0</v>
      </c>
      <c r="AL1863" s="63">
        <v>0</v>
      </c>
      <c r="AM1863" s="63">
        <v>0</v>
      </c>
      <c r="AN1863" s="63">
        <v>0</v>
      </c>
      <c r="AO1863" s="63">
        <v>0</v>
      </c>
      <c r="AP1863" s="63">
        <v>0</v>
      </c>
      <c r="AQ1863" s="63">
        <v>0</v>
      </c>
      <c r="AR1863" s="63">
        <v>0</v>
      </c>
      <c r="AS1863" s="63">
        <v>0</v>
      </c>
      <c r="AT1863" s="63">
        <v>0</v>
      </c>
      <c r="AU1863" s="63">
        <v>0</v>
      </c>
      <c r="AV1863" s="63">
        <v>0</v>
      </c>
      <c r="AW1863" s="63">
        <v>0</v>
      </c>
      <c r="AX1863" s="63">
        <v>0</v>
      </c>
      <c r="AY1863" s="63">
        <v>0</v>
      </c>
      <c r="BA1863" s="5">
        <f>IF(Q1863&gt;0,RANK(Q1863,(N1863:P1863,Q1863:AE1863)),0)</f>
        <v>3</v>
      </c>
      <c r="BB1863" s="5">
        <f>IF(R1863&gt;0,RANK(R1863,(N1863:P1863,Q1863:AE1863)),0)</f>
        <v>5</v>
      </c>
      <c r="BC1863" s="5">
        <f>IF(T1863&gt;0,RANK(T1863,(N1863:P1863,Q1863:AE1863)),0)</f>
        <v>7</v>
      </c>
      <c r="BD1863" s="5">
        <f>IF(S1863&gt;0,RANK(S1863,(N1863:P1863,Q1863:AE1863)),0)</f>
        <v>6</v>
      </c>
      <c r="BE1863" s="2">
        <f t="shared" si="761"/>
        <v>7.2035851621900767E-3</v>
      </c>
      <c r="BF1863" s="2">
        <f t="shared" si="762"/>
        <v>3.063493082340859E-3</v>
      </c>
      <c r="BG1863" s="2">
        <f t="shared" si="763"/>
        <v>3.4427827020592507E-4</v>
      </c>
      <c r="BH1863" s="2">
        <f t="shared" si="764"/>
        <v>4.0846574431211449E-4</v>
      </c>
      <c r="BJ1863" t="s">
        <v>2626</v>
      </c>
      <c r="BK1863" t="s">
        <v>2146</v>
      </c>
      <c r="BN1863" s="112">
        <v>34</v>
      </c>
      <c r="BO1863" s="114">
        <v>29</v>
      </c>
      <c r="BP1863" s="118">
        <f t="shared" si="746"/>
        <v>34029</v>
      </c>
      <c r="BQ1863" s="118">
        <f t="shared" si="745"/>
        <v>34029</v>
      </c>
      <c r="BR1863" s="5" t="s">
        <v>3151</v>
      </c>
      <c r="BV1863" s="63"/>
      <c r="CC1863" s="63">
        <f t="shared" si="765"/>
        <v>-342746</v>
      </c>
      <c r="CD1863" s="129"/>
      <c r="CE1863" s="63">
        <v>1230</v>
      </c>
    </row>
    <row r="1864" spans="1:83" ht="15" hidden="1" customHeight="1" outlineLevel="1">
      <c r="A1864" t="s">
        <v>107</v>
      </c>
      <c r="B1864" t="s">
        <v>2146</v>
      </c>
      <c r="C1864" s="1">
        <f t="shared" si="756"/>
        <v>224330</v>
      </c>
      <c r="D1864" s="5">
        <f>IF(N1864&gt;0, RANK(N1864,(N1864:P1864,Q1864:AE1864)),0)</f>
        <v>1</v>
      </c>
      <c r="E1864" s="5">
        <f>IF(O1864&gt;0,RANK(O1864,(N1864:P1864,Q1864:AE1864)),0)</f>
        <v>2</v>
      </c>
      <c r="F1864" s="5">
        <f>IF(P1864&gt;0,RANK(P1864,(N1864:P1864,Q1864:AE1864)),0)</f>
        <v>0</v>
      </c>
      <c r="G1864" s="129">
        <f t="shared" ref="G1864:G1927" si="766">IF(C1864&gt;0,MAX(N1864:P1864)-LARGE(N1864:P1864,2),0)</f>
        <v>37088</v>
      </c>
      <c r="H1864" s="134">
        <f t="shared" ref="H1864:H1927" si="767">IF(C1864&gt;0,G1864/C1864,0)</f>
        <v>0.16532786519859136</v>
      </c>
      <c r="I1864" s="2"/>
      <c r="J1864" s="2">
        <f t="shared" si="757"/>
        <v>0.5754780903133776</v>
      </c>
      <c r="K1864" s="2">
        <f t="shared" si="758"/>
        <v>0.41015022511478627</v>
      </c>
      <c r="L1864" s="2">
        <f t="shared" si="759"/>
        <v>0</v>
      </c>
      <c r="M1864" s="2">
        <f t="shared" si="760"/>
        <v>1.437168457183613E-2</v>
      </c>
      <c r="N1864" s="63">
        <v>129097</v>
      </c>
      <c r="O1864" s="63">
        <v>92009</v>
      </c>
      <c r="P1864" s="63">
        <v>0</v>
      </c>
      <c r="Q1864" s="63">
        <v>1103</v>
      </c>
      <c r="R1864" s="63">
        <v>805</v>
      </c>
      <c r="S1864" s="63">
        <v>145</v>
      </c>
      <c r="T1864" s="63">
        <v>279</v>
      </c>
      <c r="U1864" s="63">
        <v>0</v>
      </c>
      <c r="V1864" s="63">
        <v>161</v>
      </c>
      <c r="W1864" s="63">
        <v>623</v>
      </c>
      <c r="X1864" s="63">
        <v>0</v>
      </c>
      <c r="Y1864" s="63">
        <v>0</v>
      </c>
      <c r="Z1864" s="63">
        <v>0</v>
      </c>
      <c r="AA1864" s="63">
        <v>0</v>
      </c>
      <c r="AB1864" s="63">
        <v>0</v>
      </c>
      <c r="AC1864" s="63">
        <v>0</v>
      </c>
      <c r="AD1864" s="63">
        <v>0</v>
      </c>
      <c r="AE1864" s="63">
        <v>0</v>
      </c>
      <c r="AF1864" s="63">
        <v>0</v>
      </c>
      <c r="AG1864" s="63">
        <v>0</v>
      </c>
      <c r="AH1864" s="63">
        <v>108</v>
      </c>
      <c r="AI1864" s="63">
        <v>0</v>
      </c>
      <c r="AJ1864" s="63">
        <v>0</v>
      </c>
      <c r="AK1864" s="63">
        <v>0</v>
      </c>
      <c r="AL1864" s="63">
        <v>0</v>
      </c>
      <c r="AM1864" s="63">
        <v>0</v>
      </c>
      <c r="AN1864" s="63">
        <v>0</v>
      </c>
      <c r="AO1864" s="63">
        <v>0</v>
      </c>
      <c r="AP1864" s="63">
        <v>0</v>
      </c>
      <c r="AQ1864" s="63">
        <v>0</v>
      </c>
      <c r="AR1864" s="63">
        <v>0</v>
      </c>
      <c r="AS1864" s="63">
        <v>0</v>
      </c>
      <c r="AT1864" s="63">
        <v>0</v>
      </c>
      <c r="AU1864" s="63">
        <v>0</v>
      </c>
      <c r="AV1864" s="63">
        <v>0</v>
      </c>
      <c r="AW1864" s="63">
        <v>0</v>
      </c>
      <c r="AX1864" s="63">
        <v>0</v>
      </c>
      <c r="AY1864" s="63">
        <v>0</v>
      </c>
      <c r="BA1864" s="5">
        <f>IF(Q1864&gt;0,RANK(Q1864,(N1864:P1864,Q1864:AE1864)),0)</f>
        <v>3</v>
      </c>
      <c r="BB1864" s="5">
        <f>IF(R1864&gt;0,RANK(R1864,(N1864:P1864,Q1864:AE1864)),0)</f>
        <v>4</v>
      </c>
      <c r="BC1864" s="5">
        <f>IF(T1864&gt;0,RANK(T1864,(N1864:P1864,Q1864:AE1864)),0)</f>
        <v>6</v>
      </c>
      <c r="BD1864" s="5">
        <f>IF(S1864&gt;0,RANK(S1864,(N1864:P1864,Q1864:AE1864)),0)</f>
        <v>8</v>
      </c>
      <c r="BE1864" s="2">
        <f t="shared" si="761"/>
        <v>4.9168635492355013E-3</v>
      </c>
      <c r="BF1864" s="2">
        <f t="shared" si="762"/>
        <v>3.5884634244193821E-3</v>
      </c>
      <c r="BG1864" s="2">
        <f t="shared" si="763"/>
        <v>1.2437034725627425E-3</v>
      </c>
      <c r="BH1864" s="2">
        <f t="shared" si="764"/>
        <v>6.4636918824945394E-4</v>
      </c>
      <c r="BJ1864" t="s">
        <v>107</v>
      </c>
      <c r="BK1864" t="s">
        <v>2146</v>
      </c>
      <c r="BN1864" s="112">
        <v>34</v>
      </c>
      <c r="BO1864" s="114">
        <v>31</v>
      </c>
      <c r="BP1864" s="118">
        <f t="shared" si="746"/>
        <v>34031</v>
      </c>
      <c r="BQ1864" s="118">
        <f t="shared" si="745"/>
        <v>34031</v>
      </c>
      <c r="BR1864" s="5" t="s">
        <v>3151</v>
      </c>
      <c r="BV1864" s="63"/>
      <c r="CC1864" s="63">
        <f t="shared" si="765"/>
        <v>-224330</v>
      </c>
      <c r="CD1864" s="129"/>
      <c r="CE1864" s="63">
        <v>623</v>
      </c>
    </row>
    <row r="1865" spans="1:83" ht="15" hidden="1" customHeight="1" outlineLevel="1">
      <c r="A1865" t="s">
        <v>2879</v>
      </c>
      <c r="B1865" t="s">
        <v>2146</v>
      </c>
      <c r="C1865" s="1">
        <f t="shared" si="756"/>
        <v>34006</v>
      </c>
      <c r="D1865" s="5">
        <f>IF(N1865&gt;0, RANK(N1865,(N1865:P1865,Q1865:AE1865)),0)</f>
        <v>2</v>
      </c>
      <c r="E1865" s="5">
        <f>IF(O1865&gt;0,RANK(O1865,(N1865:P1865,Q1865:AE1865)),0)</f>
        <v>1</v>
      </c>
      <c r="F1865" s="5">
        <f>IF(P1865&gt;0,RANK(P1865,(N1865:P1865,Q1865:AE1865)),0)</f>
        <v>0</v>
      </c>
      <c r="G1865" s="129">
        <f t="shared" si="766"/>
        <v>4336</v>
      </c>
      <c r="H1865" s="134">
        <f t="shared" si="767"/>
        <v>0.12750691054519792</v>
      </c>
      <c r="I1865" s="2"/>
      <c r="J1865" s="2">
        <f t="shared" si="757"/>
        <v>0.42542492501323298</v>
      </c>
      <c r="K1865" s="2">
        <f t="shared" si="758"/>
        <v>0.55293183555843084</v>
      </c>
      <c r="L1865" s="2">
        <f t="shared" si="759"/>
        <v>0</v>
      </c>
      <c r="M1865" s="2">
        <f t="shared" si="760"/>
        <v>2.1643239428336236E-2</v>
      </c>
      <c r="N1865" s="63">
        <v>14467</v>
      </c>
      <c r="O1865" s="63">
        <v>18803</v>
      </c>
      <c r="P1865" s="63">
        <v>0</v>
      </c>
      <c r="Q1865" s="63">
        <v>406</v>
      </c>
      <c r="R1865" s="63">
        <v>93</v>
      </c>
      <c r="S1865" s="63">
        <v>40</v>
      </c>
      <c r="T1865" s="63">
        <v>20</v>
      </c>
      <c r="U1865" s="63">
        <v>0</v>
      </c>
      <c r="V1865" s="63">
        <v>17</v>
      </c>
      <c r="W1865" s="63">
        <v>120</v>
      </c>
      <c r="X1865" s="63">
        <v>0</v>
      </c>
      <c r="Y1865" s="63">
        <v>0</v>
      </c>
      <c r="Z1865" s="63">
        <v>0</v>
      </c>
      <c r="AA1865" s="63">
        <v>0</v>
      </c>
      <c r="AB1865" s="63">
        <v>0</v>
      </c>
      <c r="AC1865" s="63">
        <v>0</v>
      </c>
      <c r="AD1865" s="63">
        <v>0</v>
      </c>
      <c r="AE1865" s="63">
        <v>0</v>
      </c>
      <c r="AF1865" s="63">
        <v>0</v>
      </c>
      <c r="AG1865" s="63">
        <v>0</v>
      </c>
      <c r="AH1865" s="63">
        <v>40</v>
      </c>
      <c r="AI1865" s="63">
        <v>0</v>
      </c>
      <c r="AJ1865" s="63">
        <v>0</v>
      </c>
      <c r="AK1865" s="63">
        <v>0</v>
      </c>
      <c r="AL1865" s="63">
        <v>0</v>
      </c>
      <c r="AM1865" s="63">
        <v>0</v>
      </c>
      <c r="AN1865" s="63">
        <v>0</v>
      </c>
      <c r="AO1865" s="63">
        <v>0</v>
      </c>
      <c r="AP1865" s="63">
        <v>0</v>
      </c>
      <c r="AQ1865" s="63">
        <v>0</v>
      </c>
      <c r="AR1865" s="63">
        <v>0</v>
      </c>
      <c r="AS1865" s="63">
        <v>0</v>
      </c>
      <c r="AT1865" s="63">
        <v>0</v>
      </c>
      <c r="AU1865" s="63">
        <v>0</v>
      </c>
      <c r="AV1865" s="63">
        <v>0</v>
      </c>
      <c r="AW1865" s="63">
        <v>0</v>
      </c>
      <c r="AX1865" s="63">
        <v>0</v>
      </c>
      <c r="AY1865" s="63">
        <v>0</v>
      </c>
      <c r="BA1865" s="5">
        <f>IF(Q1865&gt;0,RANK(Q1865,(N1865:P1865,Q1865:AE1865)),0)</f>
        <v>3</v>
      </c>
      <c r="BB1865" s="5">
        <f>IF(R1865&gt;0,RANK(R1865,(N1865:P1865,Q1865:AE1865)),0)</f>
        <v>5</v>
      </c>
      <c r="BC1865" s="5">
        <f>IF(T1865&gt;0,RANK(T1865,(N1865:P1865,Q1865:AE1865)),0)</f>
        <v>7</v>
      </c>
      <c r="BD1865" s="5">
        <f>IF(S1865&gt;0,RANK(S1865,(N1865:P1865,Q1865:AE1865)),0)</f>
        <v>6</v>
      </c>
      <c r="BE1865" s="2">
        <f t="shared" si="761"/>
        <v>1.1939069575957185E-2</v>
      </c>
      <c r="BF1865" s="2">
        <f t="shared" si="762"/>
        <v>2.7348115038522613E-3</v>
      </c>
      <c r="BG1865" s="2">
        <f t="shared" si="763"/>
        <v>5.8813150620478738E-4</v>
      </c>
      <c r="BH1865" s="2">
        <f t="shared" si="764"/>
        <v>1.1762630124095748E-3</v>
      </c>
      <c r="BJ1865" t="s">
        <v>2879</v>
      </c>
      <c r="BK1865" t="s">
        <v>2146</v>
      </c>
      <c r="BL1865">
        <v>2</v>
      </c>
      <c r="BN1865" s="112">
        <v>34</v>
      </c>
      <c r="BO1865" s="114">
        <v>33</v>
      </c>
      <c r="BP1865" s="118">
        <f t="shared" si="746"/>
        <v>34033</v>
      </c>
      <c r="BQ1865" s="118">
        <f t="shared" si="745"/>
        <v>34033</v>
      </c>
      <c r="BR1865" s="5" t="s">
        <v>3151</v>
      </c>
      <c r="BV1865" s="63"/>
      <c r="CC1865" s="63">
        <f t="shared" si="765"/>
        <v>-34006</v>
      </c>
      <c r="CE1865" s="63">
        <v>120</v>
      </c>
    </row>
    <row r="1866" spans="1:83" ht="15" hidden="1" customHeight="1" outlineLevel="1">
      <c r="A1866" t="s">
        <v>1786</v>
      </c>
      <c r="B1866" t="s">
        <v>2146</v>
      </c>
      <c r="C1866" s="1">
        <f t="shared" si="756"/>
        <v>186889</v>
      </c>
      <c r="D1866" s="5">
        <f>IF(N1866&gt;0, RANK(N1866,(N1866:P1866,Q1866:AE1866)),0)</f>
        <v>1</v>
      </c>
      <c r="E1866" s="5">
        <f>IF(O1866&gt;0,RANK(O1866,(N1866:P1866,Q1866:AE1866)),0)</f>
        <v>2</v>
      </c>
      <c r="F1866" s="5">
        <f>IF(P1866&gt;0,RANK(P1866,(N1866:P1866,Q1866:AE1866)),0)</f>
        <v>0</v>
      </c>
      <c r="G1866" s="129">
        <f t="shared" si="766"/>
        <v>39179</v>
      </c>
      <c r="H1866" s="134">
        <f t="shared" si="767"/>
        <v>0.20963780639845042</v>
      </c>
      <c r="I1866" s="2"/>
      <c r="J1866" s="2">
        <f t="shared" si="757"/>
        <v>0.59486112077222308</v>
      </c>
      <c r="K1866" s="2">
        <f t="shared" si="758"/>
        <v>0.38522331437377266</v>
      </c>
      <c r="L1866" s="2">
        <f t="shared" si="759"/>
        <v>0</v>
      </c>
      <c r="M1866" s="2">
        <f t="shared" si="760"/>
        <v>1.9915564854004253E-2</v>
      </c>
      <c r="N1866" s="63">
        <v>111173</v>
      </c>
      <c r="O1866" s="63">
        <v>71994</v>
      </c>
      <c r="P1866" s="63">
        <v>0</v>
      </c>
      <c r="Q1866" s="63">
        <v>1641</v>
      </c>
      <c r="R1866" s="63">
        <v>620</v>
      </c>
      <c r="S1866" s="63">
        <v>115</v>
      </c>
      <c r="T1866" s="63">
        <v>65</v>
      </c>
      <c r="U1866" s="63">
        <v>0</v>
      </c>
      <c r="V1866" s="63">
        <v>116</v>
      </c>
      <c r="W1866" s="63">
        <v>1032</v>
      </c>
      <c r="X1866" s="63">
        <v>0</v>
      </c>
      <c r="Y1866" s="63">
        <v>0</v>
      </c>
      <c r="Z1866" s="63">
        <v>0</v>
      </c>
      <c r="AA1866" s="63">
        <v>0</v>
      </c>
      <c r="AB1866" s="63">
        <v>0</v>
      </c>
      <c r="AC1866" s="63">
        <v>0</v>
      </c>
      <c r="AD1866" s="63">
        <v>0</v>
      </c>
      <c r="AE1866" s="63">
        <v>0</v>
      </c>
      <c r="AF1866" s="63">
        <v>0</v>
      </c>
      <c r="AG1866" s="63">
        <v>0</v>
      </c>
      <c r="AH1866" s="63">
        <v>133</v>
      </c>
      <c r="AI1866" s="63">
        <v>0</v>
      </c>
      <c r="AJ1866" s="63">
        <v>0</v>
      </c>
      <c r="AK1866" s="63">
        <v>0</v>
      </c>
      <c r="AL1866" s="63">
        <v>0</v>
      </c>
      <c r="AM1866" s="63">
        <v>0</v>
      </c>
      <c r="AN1866" s="63">
        <v>0</v>
      </c>
      <c r="AO1866" s="63">
        <v>0</v>
      </c>
      <c r="AP1866" s="63">
        <v>0</v>
      </c>
      <c r="AQ1866" s="63">
        <v>0</v>
      </c>
      <c r="AR1866" s="63">
        <v>0</v>
      </c>
      <c r="AS1866" s="63">
        <v>0</v>
      </c>
      <c r="AT1866" s="63">
        <v>0</v>
      </c>
      <c r="AU1866" s="63">
        <v>0</v>
      </c>
      <c r="AV1866" s="63">
        <v>0</v>
      </c>
      <c r="AW1866" s="63">
        <v>0</v>
      </c>
      <c r="AX1866" s="63">
        <v>0</v>
      </c>
      <c r="AY1866" s="63">
        <v>0</v>
      </c>
      <c r="BA1866" s="5">
        <f>IF(Q1866&gt;0,RANK(Q1866,(N1866:P1866,Q1866:AE1866)),0)</f>
        <v>3</v>
      </c>
      <c r="BB1866" s="5">
        <f>IF(R1866&gt;0,RANK(R1866,(N1866:P1866,Q1866:AE1866)),0)</f>
        <v>5</v>
      </c>
      <c r="BC1866" s="5">
        <f>IF(T1866&gt;0,RANK(T1866,(N1866:P1866,Q1866:AE1866)),0)</f>
        <v>8</v>
      </c>
      <c r="BD1866" s="5">
        <f>IF(S1866&gt;0,RANK(S1866,(N1866:P1866,Q1866:AE1866)),0)</f>
        <v>7</v>
      </c>
      <c r="BE1866" s="2">
        <f t="shared" si="761"/>
        <v>8.7806130911931689E-3</v>
      </c>
      <c r="BF1866" s="2">
        <f t="shared" si="762"/>
        <v>3.3174772190979673E-3</v>
      </c>
      <c r="BG1866" s="2">
        <f t="shared" si="763"/>
        <v>3.4780003103446433E-4</v>
      </c>
      <c r="BH1866" s="2">
        <f t="shared" si="764"/>
        <v>6.1533851644559072E-4</v>
      </c>
      <c r="BJ1866" t="s">
        <v>1786</v>
      </c>
      <c r="BK1866" t="s">
        <v>2146</v>
      </c>
      <c r="BN1866" s="112">
        <v>34</v>
      </c>
      <c r="BO1866" s="114">
        <v>35</v>
      </c>
      <c r="BP1866" s="118">
        <f t="shared" si="746"/>
        <v>34035</v>
      </c>
      <c r="BQ1866" s="118">
        <f t="shared" si="745"/>
        <v>34035</v>
      </c>
      <c r="BR1866" s="5" t="s">
        <v>3151</v>
      </c>
      <c r="BV1866" s="63"/>
      <c r="CC1866" s="63">
        <f t="shared" si="765"/>
        <v>-186889</v>
      </c>
      <c r="CE1866" s="63">
        <v>1032</v>
      </c>
    </row>
    <row r="1867" spans="1:83" ht="15" hidden="1" customHeight="1" outlineLevel="1">
      <c r="A1867" t="s">
        <v>56</v>
      </c>
      <c r="B1867" t="s">
        <v>2146</v>
      </c>
      <c r="C1867" s="1">
        <f t="shared" si="756"/>
        <v>88352</v>
      </c>
      <c r="D1867" s="5">
        <f>IF(N1867&gt;0, RANK(N1867,(N1867:P1867,Q1867:AE1867)),0)</f>
        <v>2</v>
      </c>
      <c r="E1867" s="5">
        <f>IF(O1867&gt;0,RANK(O1867,(N1867:P1867,Q1867:AE1867)),0)</f>
        <v>1</v>
      </c>
      <c r="F1867" s="5">
        <f>IF(P1867&gt;0,RANK(P1867,(N1867:P1867,Q1867:AE1867)),0)</f>
        <v>0</v>
      </c>
      <c r="G1867" s="129">
        <f t="shared" si="766"/>
        <v>17217</v>
      </c>
      <c r="H1867" s="134">
        <f t="shared" si="767"/>
        <v>0.19486825425570445</v>
      </c>
      <c r="I1867" s="2"/>
      <c r="J1867" s="2">
        <f t="shared" si="757"/>
        <v>0.39026847156827238</v>
      </c>
      <c r="K1867" s="2">
        <f t="shared" si="758"/>
        <v>0.5851367258239768</v>
      </c>
      <c r="L1867" s="2">
        <f t="shared" si="759"/>
        <v>0</v>
      </c>
      <c r="M1867" s="2">
        <f t="shared" si="760"/>
        <v>2.4594802607750821E-2</v>
      </c>
      <c r="N1867" s="63">
        <v>34481</v>
      </c>
      <c r="O1867" s="63">
        <v>51698</v>
      </c>
      <c r="P1867" s="63">
        <v>0</v>
      </c>
      <c r="Q1867" s="63">
        <v>1094</v>
      </c>
      <c r="R1867" s="63">
        <v>352</v>
      </c>
      <c r="S1867" s="63">
        <v>103</v>
      </c>
      <c r="T1867" s="63">
        <v>50</v>
      </c>
      <c r="U1867" s="63">
        <v>0</v>
      </c>
      <c r="V1867" s="63">
        <v>91</v>
      </c>
      <c r="W1867" s="63">
        <v>392</v>
      </c>
      <c r="X1867" s="63">
        <v>0</v>
      </c>
      <c r="Y1867" s="63">
        <v>0</v>
      </c>
      <c r="Z1867" s="63">
        <v>0</v>
      </c>
      <c r="AA1867" s="63">
        <v>0</v>
      </c>
      <c r="AB1867" s="63">
        <v>0</v>
      </c>
      <c r="AC1867" s="63">
        <v>0</v>
      </c>
      <c r="AD1867" s="63">
        <v>0</v>
      </c>
      <c r="AE1867" s="63">
        <v>0</v>
      </c>
      <c r="AF1867" s="63">
        <v>0</v>
      </c>
      <c r="AG1867" s="63">
        <v>0</v>
      </c>
      <c r="AH1867" s="63">
        <v>91</v>
      </c>
      <c r="AI1867" s="63">
        <v>0</v>
      </c>
      <c r="AJ1867" s="63">
        <v>0</v>
      </c>
      <c r="AK1867" s="63">
        <v>0</v>
      </c>
      <c r="AL1867" s="63">
        <v>0</v>
      </c>
      <c r="AM1867" s="63">
        <v>0</v>
      </c>
      <c r="AN1867" s="63">
        <v>0</v>
      </c>
      <c r="AO1867" s="63">
        <v>0</v>
      </c>
      <c r="AP1867" s="63">
        <v>0</v>
      </c>
      <c r="AQ1867" s="63">
        <v>0</v>
      </c>
      <c r="AR1867" s="63">
        <v>0</v>
      </c>
      <c r="AS1867" s="63">
        <v>0</v>
      </c>
      <c r="AT1867" s="63">
        <v>0</v>
      </c>
      <c r="AU1867" s="63">
        <v>0</v>
      </c>
      <c r="AV1867" s="63">
        <v>0</v>
      </c>
      <c r="AW1867" s="63">
        <v>0</v>
      </c>
      <c r="AX1867" s="63">
        <v>0</v>
      </c>
      <c r="AY1867" s="63">
        <v>0</v>
      </c>
      <c r="BA1867" s="5">
        <f>IF(Q1867&gt;0,RANK(Q1867,(N1867:P1867,Q1867:AE1867)),0)</f>
        <v>3</v>
      </c>
      <c r="BB1867" s="5">
        <f>IF(R1867&gt;0,RANK(R1867,(N1867:P1867,Q1867:AE1867)),0)</f>
        <v>5</v>
      </c>
      <c r="BC1867" s="5">
        <f>IF(T1867&gt;0,RANK(T1867,(N1867:P1867,Q1867:AE1867)),0)</f>
        <v>8</v>
      </c>
      <c r="BD1867" s="5">
        <f>IF(S1867&gt;0,RANK(S1867,(N1867:P1867,Q1867:AE1867)),0)</f>
        <v>6</v>
      </c>
      <c r="BE1867" s="2">
        <f t="shared" si="761"/>
        <v>1.238228902571532E-2</v>
      </c>
      <c r="BF1867" s="2">
        <f t="shared" si="762"/>
        <v>3.9840637450199202E-3</v>
      </c>
      <c r="BG1867" s="2">
        <f t="shared" si="763"/>
        <v>5.6591814559942054E-4</v>
      </c>
      <c r="BH1867" s="2">
        <f t="shared" si="764"/>
        <v>1.1657913799348063E-3</v>
      </c>
      <c r="BJ1867" t="s">
        <v>56</v>
      </c>
      <c r="BK1867" t="s">
        <v>2146</v>
      </c>
      <c r="BN1867" s="112">
        <v>34</v>
      </c>
      <c r="BO1867" s="114">
        <v>37</v>
      </c>
      <c r="BP1867" s="118">
        <f t="shared" si="746"/>
        <v>34037</v>
      </c>
      <c r="BQ1867" s="118">
        <f t="shared" si="745"/>
        <v>34037</v>
      </c>
      <c r="BR1867" s="5" t="s">
        <v>3151</v>
      </c>
      <c r="BV1867" s="63"/>
      <c r="CC1867" s="63">
        <f t="shared" si="765"/>
        <v>-88352</v>
      </c>
      <c r="CD1867" s="129"/>
      <c r="CE1867" s="63">
        <v>392</v>
      </c>
    </row>
    <row r="1868" spans="1:83" ht="15" hidden="1" customHeight="1" outlineLevel="1">
      <c r="A1868" t="s">
        <v>1512</v>
      </c>
      <c r="B1868" t="s">
        <v>2146</v>
      </c>
      <c r="C1868" s="1">
        <f t="shared" si="756"/>
        <v>254041</v>
      </c>
      <c r="D1868" s="5">
        <f>IF(N1868&gt;0, RANK(N1868,(N1868:P1868,Q1868:AE1868)),0)</f>
        <v>1</v>
      </c>
      <c r="E1868" s="5">
        <f>IF(O1868&gt;0,RANK(O1868,(N1868:P1868,Q1868:AE1868)),0)</f>
        <v>2</v>
      </c>
      <c r="F1868" s="5">
        <f>IF(P1868&gt;0,RANK(P1868,(N1868:P1868,Q1868:AE1868)),0)</f>
        <v>0</v>
      </c>
      <c r="G1868" s="129">
        <f t="shared" si="766"/>
        <v>90243</v>
      </c>
      <c r="H1868" s="134">
        <f t="shared" si="767"/>
        <v>0.35523006128931944</v>
      </c>
      <c r="I1868" s="2"/>
      <c r="J1868" s="2">
        <f t="shared" si="757"/>
        <v>0.67014773205899836</v>
      </c>
      <c r="K1868" s="2">
        <f t="shared" si="758"/>
        <v>0.31491767076967891</v>
      </c>
      <c r="L1868" s="2">
        <f t="shared" si="759"/>
        <v>0</v>
      </c>
      <c r="M1868" s="2">
        <f t="shared" si="760"/>
        <v>1.4934597171322728E-2</v>
      </c>
      <c r="N1868" s="63">
        <v>170245</v>
      </c>
      <c r="O1868" s="63">
        <v>80002</v>
      </c>
      <c r="P1868" s="63">
        <v>0</v>
      </c>
      <c r="Q1868" s="63">
        <v>1427</v>
      </c>
      <c r="R1868" s="63">
        <v>792</v>
      </c>
      <c r="S1868" s="63">
        <v>116</v>
      </c>
      <c r="T1868" s="63">
        <v>291</v>
      </c>
      <c r="U1868" s="63">
        <v>0</v>
      </c>
      <c r="V1868" s="63">
        <v>57</v>
      </c>
      <c r="W1868" s="63">
        <v>1050</v>
      </c>
      <c r="X1868" s="63">
        <v>0</v>
      </c>
      <c r="Y1868" s="63">
        <v>0</v>
      </c>
      <c r="Z1868" s="63">
        <v>0</v>
      </c>
      <c r="AA1868" s="63">
        <v>0</v>
      </c>
      <c r="AB1868" s="63">
        <v>0</v>
      </c>
      <c r="AC1868" s="63">
        <v>0</v>
      </c>
      <c r="AD1868" s="63">
        <v>0</v>
      </c>
      <c r="AE1868" s="63">
        <v>0</v>
      </c>
      <c r="AF1868" s="63">
        <v>0</v>
      </c>
      <c r="AG1868" s="63">
        <v>0</v>
      </c>
      <c r="AH1868" s="63">
        <v>61</v>
      </c>
      <c r="AI1868" s="63">
        <v>0</v>
      </c>
      <c r="AJ1868" s="63">
        <v>0</v>
      </c>
      <c r="AK1868" s="63">
        <v>0</v>
      </c>
      <c r="AL1868" s="63">
        <v>0</v>
      </c>
      <c r="AM1868" s="63">
        <v>0</v>
      </c>
      <c r="AN1868" s="63">
        <v>0</v>
      </c>
      <c r="AO1868" s="63">
        <v>0</v>
      </c>
      <c r="AP1868" s="63">
        <v>0</v>
      </c>
      <c r="AQ1868" s="63">
        <v>0</v>
      </c>
      <c r="AR1868" s="63">
        <v>0</v>
      </c>
      <c r="AS1868" s="63">
        <v>0</v>
      </c>
      <c r="AT1868" s="63">
        <v>0</v>
      </c>
      <c r="AU1868" s="63">
        <v>0</v>
      </c>
      <c r="AV1868" s="63">
        <v>0</v>
      </c>
      <c r="AW1868" s="63">
        <v>0</v>
      </c>
      <c r="AX1868" s="63">
        <v>0</v>
      </c>
      <c r="AY1868" s="63">
        <v>0</v>
      </c>
      <c r="BA1868" s="5">
        <f>IF(Q1868&gt;0,RANK(Q1868,(N1868:P1868,Q1868:AE1868)),0)</f>
        <v>3</v>
      </c>
      <c r="BB1868" s="5">
        <f>IF(R1868&gt;0,RANK(R1868,(N1868:P1868,Q1868:AE1868)),0)</f>
        <v>5</v>
      </c>
      <c r="BC1868" s="5">
        <f>IF(T1868&gt;0,RANK(T1868,(N1868:P1868,Q1868:AE1868)),0)</f>
        <v>6</v>
      </c>
      <c r="BD1868" s="5">
        <f>IF(S1868&gt;0,RANK(S1868,(N1868:P1868,Q1868:AE1868)),0)</f>
        <v>7</v>
      </c>
      <c r="BE1868" s="2">
        <f t="shared" si="761"/>
        <v>5.6172035222660909E-3</v>
      </c>
      <c r="BF1868" s="2">
        <f t="shared" si="762"/>
        <v>3.1176070004448101E-3</v>
      </c>
      <c r="BG1868" s="2">
        <f t="shared" si="763"/>
        <v>1.1454843903149492E-3</v>
      </c>
      <c r="BH1868" s="2">
        <f t="shared" si="764"/>
        <v>4.5661920713585601E-4</v>
      </c>
      <c r="BJ1868" t="s">
        <v>1512</v>
      </c>
      <c r="BK1868" t="s">
        <v>2146</v>
      </c>
      <c r="BN1868" s="112">
        <v>34</v>
      </c>
      <c r="BO1868" s="114">
        <v>39</v>
      </c>
      <c r="BP1868" s="118">
        <f t="shared" si="746"/>
        <v>34039</v>
      </c>
      <c r="BQ1868" s="118">
        <f t="shared" si="745"/>
        <v>34039</v>
      </c>
      <c r="BR1868" s="5" t="s">
        <v>3151</v>
      </c>
      <c r="BV1868" s="63"/>
      <c r="BW1868" s="126"/>
      <c r="CC1868" s="63">
        <f t="shared" si="765"/>
        <v>-254041</v>
      </c>
      <c r="CD1868" s="129"/>
      <c r="CE1868" s="63">
        <v>1050</v>
      </c>
    </row>
    <row r="1869" spans="1:83" ht="15" hidden="1" customHeight="1" outlineLevel="1">
      <c r="A1869" t="s">
        <v>422</v>
      </c>
      <c r="B1869" t="s">
        <v>2146</v>
      </c>
      <c r="C1869" s="1">
        <f t="shared" si="756"/>
        <v>61057</v>
      </c>
      <c r="D1869" s="5">
        <f>IF(N1869&gt;0, RANK(N1869,(N1869:P1869,Q1869:AE1869)),0)</f>
        <v>2</v>
      </c>
      <c r="E1869" s="5">
        <f>IF(O1869&gt;0,RANK(O1869,(N1869:P1869,Q1869:AE1869)),0)</f>
        <v>1</v>
      </c>
      <c r="F1869" s="5">
        <f>IF(P1869&gt;0,RANK(P1869,(N1869:P1869,Q1869:AE1869)),0)</f>
        <v>0</v>
      </c>
      <c r="G1869" s="129">
        <f t="shared" si="766"/>
        <v>9868</v>
      </c>
      <c r="H1869" s="134">
        <f t="shared" si="767"/>
        <v>0.16161947033100219</v>
      </c>
      <c r="I1869" s="2"/>
      <c r="J1869" s="2">
        <f t="shared" si="757"/>
        <v>0.40783202581194622</v>
      </c>
      <c r="K1869" s="2">
        <f t="shared" si="758"/>
        <v>0.56945149614294843</v>
      </c>
      <c r="L1869" s="2">
        <f t="shared" si="759"/>
        <v>0</v>
      </c>
      <c r="M1869" s="2">
        <f t="shared" si="760"/>
        <v>2.2716478045105348E-2</v>
      </c>
      <c r="N1869" s="63">
        <v>24901</v>
      </c>
      <c r="O1869" s="63">
        <v>34769</v>
      </c>
      <c r="P1869" s="63">
        <v>0</v>
      </c>
      <c r="Q1869" s="63">
        <v>655</v>
      </c>
      <c r="R1869" s="63">
        <v>263</v>
      </c>
      <c r="S1869" s="63">
        <v>40</v>
      </c>
      <c r="T1869" s="63">
        <v>27</v>
      </c>
      <c r="U1869" s="63">
        <v>0</v>
      </c>
      <c r="V1869" s="63">
        <v>41</v>
      </c>
      <c r="W1869" s="63">
        <v>270</v>
      </c>
      <c r="X1869" s="63">
        <v>0</v>
      </c>
      <c r="Y1869" s="63">
        <v>0</v>
      </c>
      <c r="Z1869" s="63">
        <v>0</v>
      </c>
      <c r="AA1869" s="63">
        <v>0</v>
      </c>
      <c r="AB1869" s="63">
        <v>0</v>
      </c>
      <c r="AC1869" s="63">
        <v>0</v>
      </c>
      <c r="AD1869" s="63">
        <v>0</v>
      </c>
      <c r="AE1869" s="63">
        <v>0</v>
      </c>
      <c r="AF1869" s="63">
        <v>0</v>
      </c>
      <c r="AG1869" s="63">
        <v>0</v>
      </c>
      <c r="AH1869" s="63">
        <v>91</v>
      </c>
      <c r="AI1869" s="63">
        <v>0</v>
      </c>
      <c r="AJ1869" s="63">
        <v>0</v>
      </c>
      <c r="AK1869" s="63">
        <v>0</v>
      </c>
      <c r="AL1869" s="63">
        <v>0</v>
      </c>
      <c r="AM1869" s="63">
        <v>0</v>
      </c>
      <c r="AN1869" s="63">
        <v>0</v>
      </c>
      <c r="AO1869" s="63">
        <v>0</v>
      </c>
      <c r="AP1869" s="63">
        <v>0</v>
      </c>
      <c r="AQ1869" s="63">
        <v>0</v>
      </c>
      <c r="AR1869" s="63">
        <v>0</v>
      </c>
      <c r="AS1869" s="63">
        <v>0</v>
      </c>
      <c r="AT1869" s="63">
        <v>0</v>
      </c>
      <c r="AU1869" s="63">
        <v>0</v>
      </c>
      <c r="AV1869" s="63">
        <v>0</v>
      </c>
      <c r="AW1869" s="63">
        <v>0</v>
      </c>
      <c r="AX1869" s="63">
        <v>0</v>
      </c>
      <c r="AY1869" s="63">
        <v>0</v>
      </c>
      <c r="BA1869" s="5">
        <f>IF(Q1869&gt;0,RANK(Q1869,(N1869:P1869,Q1869:AE1869)),0)</f>
        <v>3</v>
      </c>
      <c r="BB1869" s="5">
        <f>IF(R1869&gt;0,RANK(R1869,(N1869:P1869,Q1869:AE1869)),0)</f>
        <v>5</v>
      </c>
      <c r="BC1869" s="5">
        <f>IF(T1869&gt;0,RANK(T1869,(N1869:P1869,Q1869:AE1869)),0)</f>
        <v>8</v>
      </c>
      <c r="BD1869" s="5">
        <f>IF(S1869&gt;0,RANK(S1869,(N1869:P1869,Q1869:AE1869)),0)</f>
        <v>7</v>
      </c>
      <c r="BE1869" s="2">
        <f t="shared" si="761"/>
        <v>1.0727680691812569E-2</v>
      </c>
      <c r="BF1869" s="2">
        <f t="shared" si="762"/>
        <v>4.3074504151858102E-3</v>
      </c>
      <c r="BG1869" s="2">
        <f t="shared" si="763"/>
        <v>4.4220973844112877E-4</v>
      </c>
      <c r="BH1869" s="2">
        <f t="shared" si="764"/>
        <v>6.5512553843130193E-4</v>
      </c>
      <c r="BJ1869" t="s">
        <v>422</v>
      </c>
      <c r="BK1869" t="s">
        <v>2146</v>
      </c>
      <c r="BN1869" s="112">
        <v>34</v>
      </c>
      <c r="BO1869" s="114">
        <v>41</v>
      </c>
      <c r="BP1869" s="118">
        <f t="shared" si="746"/>
        <v>34041</v>
      </c>
      <c r="BQ1869" s="118">
        <f t="shared" si="745"/>
        <v>34041</v>
      </c>
      <c r="BR1869" s="5" t="s">
        <v>3151</v>
      </c>
      <c r="BV1869" s="63"/>
      <c r="CC1869" s="63">
        <f t="shared" si="765"/>
        <v>-61057</v>
      </c>
      <c r="CD1869" s="129"/>
      <c r="CE1869" s="63">
        <v>270</v>
      </c>
    </row>
    <row r="1870" spans="1:83" ht="15" customHeight="1" collapsed="1">
      <c r="A1870" t="s">
        <v>2403</v>
      </c>
      <c r="B1870" t="s">
        <v>544</v>
      </c>
      <c r="C1870" s="1">
        <f t="shared" si="756"/>
        <v>4561477</v>
      </c>
      <c r="D1870" s="5">
        <f>IF(N1870&gt;0, RANK(N1870,(N1870:P1870,Q1870:AE1870)),0)</f>
        <v>1</v>
      </c>
      <c r="E1870" s="5">
        <f>IF(O1870&gt;0,RANK(O1870,(N1870:P1870,Q1870:AE1870)),0)</f>
        <v>2</v>
      </c>
      <c r="F1870" s="5">
        <f>IF(P1870&gt;0,RANK(P1870,(N1870:P1870,Q1870:AE1870)),0)</f>
        <v>0</v>
      </c>
      <c r="G1870" s="129">
        <f t="shared" si="766"/>
        <v>724769</v>
      </c>
      <c r="H1870" s="134">
        <f t="shared" si="767"/>
        <v>0.15888910543668203</v>
      </c>
      <c r="I1870" s="2"/>
      <c r="J1870" s="2">
        <f t="shared" si="757"/>
        <v>0.57170692738338924</v>
      </c>
      <c r="K1870" s="2">
        <f t="shared" si="758"/>
        <v>0.41281782194670719</v>
      </c>
      <c r="L1870" s="2">
        <f t="shared" si="759"/>
        <v>0</v>
      </c>
      <c r="M1870" s="2">
        <f t="shared" si="760"/>
        <v>1.5475250669903573E-2</v>
      </c>
      <c r="N1870" s="129">
        <v>2607828</v>
      </c>
      <c r="O1870" s="129">
        <v>1883059</v>
      </c>
      <c r="P1870" s="129"/>
      <c r="Q1870" s="129">
        <v>31669</v>
      </c>
      <c r="R1870" s="129">
        <v>14201</v>
      </c>
      <c r="S1870" s="129">
        <v>2955</v>
      </c>
      <c r="T1870" s="129">
        <v>2726</v>
      </c>
      <c r="U1870" s="130"/>
      <c r="V1870" s="129">
        <v>2929</v>
      </c>
      <c r="W1870" s="129">
        <v>12856</v>
      </c>
      <c r="X1870" s="129">
        <v>0</v>
      </c>
      <c r="Y1870" s="129">
        <v>0</v>
      </c>
      <c r="Z1870" s="129">
        <v>0</v>
      </c>
      <c r="AA1870" s="129">
        <v>0</v>
      </c>
      <c r="AB1870" s="129">
        <v>0</v>
      </c>
      <c r="AC1870" s="129">
        <v>0</v>
      </c>
      <c r="AD1870" s="129">
        <v>0</v>
      </c>
      <c r="AE1870" s="129">
        <v>0</v>
      </c>
      <c r="AF1870" s="129">
        <v>0</v>
      </c>
      <c r="AG1870" s="129">
        <v>0</v>
      </c>
      <c r="AH1870" s="129">
        <v>3254</v>
      </c>
      <c r="AI1870" s="129">
        <v>0</v>
      </c>
      <c r="AJ1870" s="129">
        <v>0</v>
      </c>
      <c r="AK1870" s="129">
        <v>0</v>
      </c>
      <c r="AL1870" s="129">
        <v>0</v>
      </c>
      <c r="AM1870" s="129">
        <v>0</v>
      </c>
      <c r="AN1870" s="129">
        <v>0</v>
      </c>
      <c r="AO1870" s="129">
        <v>0</v>
      </c>
      <c r="AP1870" s="129">
        <v>0</v>
      </c>
      <c r="AQ1870" s="129">
        <v>0</v>
      </c>
      <c r="AR1870" s="129">
        <v>0</v>
      </c>
      <c r="AS1870" s="129">
        <v>0</v>
      </c>
      <c r="AT1870" s="129">
        <v>0</v>
      </c>
      <c r="AU1870" s="129">
        <v>0</v>
      </c>
      <c r="AV1870" s="129">
        <v>0</v>
      </c>
      <c r="AW1870" s="129">
        <v>0</v>
      </c>
      <c r="AX1870" s="129">
        <v>0</v>
      </c>
      <c r="AY1870" s="129">
        <v>0</v>
      </c>
      <c r="BA1870" s="5">
        <f>IF(Q1870&gt;0,RANK(Q1870,(N1870:P1870,Q1870:AE1870)),0)</f>
        <v>3</v>
      </c>
      <c r="BB1870" s="5">
        <f>IF(R1870&gt;0,RANK(R1870,(N1870:P1870,Q1870:AE1870)),0)</f>
        <v>4</v>
      </c>
      <c r="BC1870" s="5">
        <f>IF(T1870&gt;0,RANK(T1870,(N1870:P1870,Q1870:AE1870)),0)</f>
        <v>8</v>
      </c>
      <c r="BD1870" s="5">
        <f>IF(S1870&gt;0,RANK(S1870,(N1870:P1870,Q1870:AE1870)),0)</f>
        <v>6</v>
      </c>
      <c r="BE1870" s="2">
        <f t="shared" si="761"/>
        <v>6.9427073730723623E-3</v>
      </c>
      <c r="BF1870" s="2">
        <f t="shared" si="762"/>
        <v>3.1132459946635704E-3</v>
      </c>
      <c r="BG1870" s="2">
        <f t="shared" si="763"/>
        <v>5.9761344845101708E-4</v>
      </c>
      <c r="BH1870" s="2">
        <f t="shared" si="764"/>
        <v>6.4781648575669675E-4</v>
      </c>
      <c r="BJ1870" t="s">
        <v>2403</v>
      </c>
      <c r="BK1870" t="s">
        <v>544</v>
      </c>
      <c r="BN1870" s="112">
        <v>34</v>
      </c>
      <c r="BO1870" s="114"/>
      <c r="BP1870" s="112">
        <v>34</v>
      </c>
      <c r="BQ1870" s="112">
        <f t="shared" si="745"/>
        <v>34</v>
      </c>
      <c r="BR1870" s="5" t="s">
        <v>710</v>
      </c>
      <c r="BS1870" s="63">
        <f>SUM(BS1849:BS1869)</f>
        <v>0</v>
      </c>
      <c r="BT1870" s="63">
        <f>SUM(BT1849:BT1869)</f>
        <v>0</v>
      </c>
      <c r="BV1870" s="63"/>
      <c r="CC1870" s="63">
        <f t="shared" si="765"/>
        <v>-4561477</v>
      </c>
      <c r="CD1870" s="63">
        <f>SUM(CD1849:CD1869)</f>
        <v>0</v>
      </c>
      <c r="CE1870" s="63">
        <v>12856</v>
      </c>
    </row>
    <row r="1871" spans="1:83" ht="15" customHeight="1">
      <c r="C1871" s="1"/>
      <c r="E1871" s="5"/>
      <c r="F1871" s="5"/>
      <c r="G1871" s="129"/>
      <c r="H1871" s="134"/>
      <c r="I1871" s="2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BA1871" s="5"/>
      <c r="BB1871" s="5"/>
      <c r="BC1871" s="5"/>
      <c r="BD1871" s="5"/>
      <c r="BN1871" s="112"/>
      <c r="BO1871" s="114"/>
      <c r="BP1871" s="118"/>
      <c r="BQ1871" s="118"/>
    </row>
    <row r="1872" spans="1:83" ht="15" hidden="1" customHeight="1" outlineLevel="1">
      <c r="A1872" t="s">
        <v>345</v>
      </c>
      <c r="B1872" t="s">
        <v>2456</v>
      </c>
      <c r="C1872" s="1">
        <f t="shared" ref="C1872:C1905" si="768">SUM(N1872:AY1872)</f>
        <v>317590</v>
      </c>
      <c r="D1872" s="5">
        <f>IF(N1872&gt;0, RANK(N1872,(N1872:P1872,Q1872:AE1872)),0)</f>
        <v>1</v>
      </c>
      <c r="E1872" s="5">
        <f>IF(O1872&gt;0,RANK(O1872,(N1872:P1872,Q1872:AE1872)),0)</f>
        <v>2</v>
      </c>
      <c r="F1872" s="5">
        <f>IF(P1872&gt;0,RANK(P1872,(N1872:P1872,Q1872:AE1872)),0)</f>
        <v>0</v>
      </c>
      <c r="G1872" s="129">
        <f t="shared" si="766"/>
        <v>77622</v>
      </c>
      <c r="H1872" s="134">
        <f t="shared" si="767"/>
        <v>0.24440945873610631</v>
      </c>
      <c r="I1872" s="2"/>
      <c r="J1872" s="2">
        <f t="shared" ref="J1872:J1905" si="769">IF($C1872=0,"-",N1872/$C1872)</f>
        <v>0.61008533014263677</v>
      </c>
      <c r="K1872" s="2">
        <f t="shared" ref="K1872:K1905" si="770">IF($C1872=0,"-",O1872/$C1872)</f>
        <v>0.36567587140653041</v>
      </c>
      <c r="L1872" s="2">
        <f t="shared" ref="L1872:L1905" si="771">IF($C1872=0,"-",P1872/$C1872)</f>
        <v>0</v>
      </c>
      <c r="M1872" s="2">
        <f t="shared" ref="M1872:M1905" si="772">IF(C1872=0,"-",(1-J1872-K1872-L1872))</f>
        <v>2.4238798450832821E-2</v>
      </c>
      <c r="N1872" s="63">
        <v>193757</v>
      </c>
      <c r="O1872" s="63">
        <v>116135</v>
      </c>
      <c r="P1872" s="63">
        <v>0</v>
      </c>
      <c r="Q1872" s="63">
        <v>4829</v>
      </c>
      <c r="R1872" s="63">
        <v>1614</v>
      </c>
      <c r="S1872" s="63">
        <v>0</v>
      </c>
      <c r="T1872" s="63">
        <v>0</v>
      </c>
      <c r="U1872" s="63">
        <v>0</v>
      </c>
      <c r="V1872" s="63">
        <v>626</v>
      </c>
      <c r="W1872" s="63">
        <v>0</v>
      </c>
      <c r="X1872" s="63">
        <v>0</v>
      </c>
      <c r="Y1872" s="63">
        <v>0</v>
      </c>
      <c r="Z1872" s="63">
        <v>0</v>
      </c>
      <c r="AA1872" s="63">
        <v>0</v>
      </c>
      <c r="AB1872" s="63">
        <v>0</v>
      </c>
      <c r="AC1872" s="63">
        <v>0</v>
      </c>
      <c r="AD1872" s="63">
        <v>0</v>
      </c>
      <c r="AE1872" s="63">
        <v>0</v>
      </c>
      <c r="AF1872" s="63">
        <v>0</v>
      </c>
      <c r="AG1872" s="63">
        <v>0</v>
      </c>
      <c r="AH1872" s="63">
        <v>0</v>
      </c>
      <c r="AI1872" s="63">
        <v>0</v>
      </c>
      <c r="AJ1872" s="63">
        <v>0</v>
      </c>
      <c r="AK1872" s="63">
        <v>0</v>
      </c>
      <c r="AL1872" s="63">
        <v>0</v>
      </c>
      <c r="AM1872" s="63">
        <v>0</v>
      </c>
      <c r="AN1872" s="63">
        <v>0</v>
      </c>
      <c r="AO1872" s="63">
        <v>0</v>
      </c>
      <c r="AP1872" s="63">
        <v>0</v>
      </c>
      <c r="AQ1872" s="63">
        <v>0</v>
      </c>
      <c r="AR1872" s="63">
        <v>0</v>
      </c>
      <c r="AS1872" s="63">
        <v>0</v>
      </c>
      <c r="AT1872" s="63">
        <v>0</v>
      </c>
      <c r="AU1872" s="63">
        <v>0</v>
      </c>
      <c r="AV1872" s="63">
        <v>0</v>
      </c>
      <c r="AW1872" s="63">
        <v>629</v>
      </c>
      <c r="AX1872" s="63">
        <v>0</v>
      </c>
      <c r="AY1872" s="63">
        <v>0</v>
      </c>
      <c r="BA1872" s="5">
        <f>IF(Q1872&gt;0,RANK(Q1872,(N1872:P1872,Q1872:AE1872)),0)</f>
        <v>3</v>
      </c>
      <c r="BB1872" s="5">
        <f>IF(R1872&gt;0,RANK(R1872,(N1872:P1872,Q1872:AE1872)),0)</f>
        <v>4</v>
      </c>
      <c r="BC1872" s="5">
        <f>IF(T1872&gt;0,RANK(T1872,(N1872:P1872,Q1872:AE1872)),0)</f>
        <v>0</v>
      </c>
      <c r="BD1872" s="5">
        <f>IF(S1872&gt;0,RANK(S1872,(N1872:P1872,Q1872:AE1872)),0)</f>
        <v>0</v>
      </c>
      <c r="BE1872" s="2">
        <f t="shared" ref="BE1872:BE1905" si="773">IF($C1872=0,"-",Q1872/$C1872)</f>
        <v>1.5205138700840707E-2</v>
      </c>
      <c r="BF1872" s="2">
        <f t="shared" ref="BF1872:BF1905" si="774">IF($C1872=0,"-",R1872/$C1872)</f>
        <v>5.0820239931987782E-3</v>
      </c>
      <c r="BG1872" s="2">
        <f t="shared" ref="BG1872:BG1905" si="775">IF($C1872=0,"-",T1872/$C1872)</f>
        <v>0</v>
      </c>
      <c r="BH1872" s="2">
        <f t="shared" ref="BH1872:BH1905" si="776">IF($C1872=0,"-",S1872/$C1872)</f>
        <v>0</v>
      </c>
      <c r="BJ1872" t="s">
        <v>345</v>
      </c>
      <c r="BK1872" t="s">
        <v>2456</v>
      </c>
      <c r="BN1872" s="112">
        <v>35</v>
      </c>
      <c r="BO1872" s="114">
        <v>1</v>
      </c>
      <c r="BP1872" s="118">
        <f t="shared" si="746"/>
        <v>35001</v>
      </c>
      <c r="BQ1872" s="118">
        <f t="shared" si="745"/>
        <v>35001</v>
      </c>
      <c r="BR1872" s="5" t="s">
        <v>3151</v>
      </c>
    </row>
    <row r="1873" spans="1:70" ht="15" hidden="1" customHeight="1" outlineLevel="1">
      <c r="A1873" t="s">
        <v>1520</v>
      </c>
      <c r="B1873" t="s">
        <v>2456</v>
      </c>
      <c r="C1873" s="1">
        <f t="shared" si="768"/>
        <v>2326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0</v>
      </c>
      <c r="G1873" s="129">
        <f t="shared" si="766"/>
        <v>1103</v>
      </c>
      <c r="H1873" s="134">
        <f t="shared" si="767"/>
        <v>0.47420464316423044</v>
      </c>
      <c r="I1873" s="2"/>
      <c r="J1873" s="2">
        <f t="shared" si="769"/>
        <v>0.25580395528804817</v>
      </c>
      <c r="K1873" s="2">
        <f t="shared" si="770"/>
        <v>0.73000859845227861</v>
      </c>
      <c r="L1873" s="2">
        <f t="shared" si="771"/>
        <v>0</v>
      </c>
      <c r="M1873" s="2">
        <f t="shared" si="772"/>
        <v>1.4187446259673164E-2</v>
      </c>
      <c r="N1873" s="63">
        <v>595</v>
      </c>
      <c r="O1873" s="63">
        <v>1698</v>
      </c>
      <c r="P1873" s="63">
        <v>0</v>
      </c>
      <c r="Q1873" s="63">
        <v>17</v>
      </c>
      <c r="R1873" s="63">
        <v>7</v>
      </c>
      <c r="S1873" s="63">
        <v>0</v>
      </c>
      <c r="T1873" s="63">
        <v>0</v>
      </c>
      <c r="U1873" s="63">
        <v>0</v>
      </c>
      <c r="V1873" s="63">
        <v>3</v>
      </c>
      <c r="W1873" s="63">
        <v>0</v>
      </c>
      <c r="X1873" s="63">
        <v>0</v>
      </c>
      <c r="Y1873" s="63">
        <v>0</v>
      </c>
      <c r="Z1873" s="63">
        <v>0</v>
      </c>
      <c r="AA1873" s="63">
        <v>0</v>
      </c>
      <c r="AB1873" s="63">
        <v>0</v>
      </c>
      <c r="AC1873" s="63">
        <v>0</v>
      </c>
      <c r="AD1873" s="63">
        <v>0</v>
      </c>
      <c r="AE1873" s="63">
        <v>0</v>
      </c>
      <c r="AF1873" s="63">
        <v>0</v>
      </c>
      <c r="AG1873" s="63">
        <v>0</v>
      </c>
      <c r="AH1873" s="63">
        <v>0</v>
      </c>
      <c r="AI1873" s="63">
        <v>0</v>
      </c>
      <c r="AJ1873" s="63">
        <v>0</v>
      </c>
      <c r="AK1873" s="63">
        <v>0</v>
      </c>
      <c r="AL1873" s="63">
        <v>0</v>
      </c>
      <c r="AM1873" s="63">
        <v>0</v>
      </c>
      <c r="AN1873" s="63">
        <v>0</v>
      </c>
      <c r="AO1873" s="63">
        <v>0</v>
      </c>
      <c r="AP1873" s="63">
        <v>0</v>
      </c>
      <c r="AQ1873" s="63">
        <v>0</v>
      </c>
      <c r="AR1873" s="63">
        <v>0</v>
      </c>
      <c r="AS1873" s="63">
        <v>0</v>
      </c>
      <c r="AT1873" s="63">
        <v>0</v>
      </c>
      <c r="AU1873" s="63">
        <v>0</v>
      </c>
      <c r="AV1873" s="63">
        <v>0</v>
      </c>
      <c r="AW1873" s="63">
        <v>6</v>
      </c>
      <c r="AX1873" s="63">
        <v>0</v>
      </c>
      <c r="AY1873" s="63">
        <v>0</v>
      </c>
      <c r="BA1873" s="5">
        <f>IF(Q1873&gt;0,RANK(Q1873,(N1873:P1873,Q1873:AE1873)),0)</f>
        <v>3</v>
      </c>
      <c r="BB1873" s="5">
        <f>IF(R1873&gt;0,RANK(R1873,(N1873:P1873,Q1873:AE1873)),0)</f>
        <v>4</v>
      </c>
      <c r="BC1873" s="5">
        <f>IF(T1873&gt;0,RANK(T1873,(N1873:P1873,Q1873:AE1873)),0)</f>
        <v>0</v>
      </c>
      <c r="BD1873" s="5">
        <f>IF(S1873&gt;0,RANK(S1873,(N1873:P1873,Q1873:AE1873)),0)</f>
        <v>0</v>
      </c>
      <c r="BE1873" s="2">
        <f t="shared" si="773"/>
        <v>7.3086844368013756E-3</v>
      </c>
      <c r="BF1873" s="2">
        <f t="shared" si="774"/>
        <v>3.0094582975064487E-3</v>
      </c>
      <c r="BG1873" s="2">
        <f t="shared" si="775"/>
        <v>0</v>
      </c>
      <c r="BH1873" s="2">
        <f t="shared" si="776"/>
        <v>0</v>
      </c>
      <c r="BJ1873" t="s">
        <v>1520</v>
      </c>
      <c r="BK1873" t="s">
        <v>2456</v>
      </c>
      <c r="BL1873">
        <v>2</v>
      </c>
      <c r="BN1873" s="112">
        <v>35</v>
      </c>
      <c r="BO1873" s="114">
        <v>3</v>
      </c>
      <c r="BP1873" s="118">
        <f t="shared" si="746"/>
        <v>35003</v>
      </c>
      <c r="BQ1873" s="118">
        <f t="shared" si="745"/>
        <v>35003</v>
      </c>
      <c r="BR1873" s="5" t="s">
        <v>3151</v>
      </c>
    </row>
    <row r="1874" spans="1:70" ht="15" hidden="1" customHeight="1" outlineLevel="1">
      <c r="A1874" t="s">
        <v>3017</v>
      </c>
      <c r="B1874" t="s">
        <v>2456</v>
      </c>
      <c r="C1874" s="1">
        <f t="shared" si="768"/>
        <v>22443</v>
      </c>
      <c r="D1874" s="5">
        <f>IF(N1874&gt;0, RANK(N1874,(N1874:P1874,Q1874:AE1874)),0)</f>
        <v>2</v>
      </c>
      <c r="E1874" s="5">
        <f>IF(O1874&gt;0,RANK(O1874,(N1874:P1874,Q1874:AE1874)),0)</f>
        <v>1</v>
      </c>
      <c r="F1874" s="5">
        <f>IF(P1874&gt;0,RANK(P1874,(N1874:P1874,Q1874:AE1874)),0)</f>
        <v>0</v>
      </c>
      <c r="G1874" s="129">
        <f t="shared" si="766"/>
        <v>9275</v>
      </c>
      <c r="H1874" s="134">
        <f t="shared" si="767"/>
        <v>0.41326917078821906</v>
      </c>
      <c r="I1874" s="2"/>
      <c r="J1874" s="2">
        <f t="shared" si="769"/>
        <v>0.2843202780376955</v>
      </c>
      <c r="K1874" s="2">
        <f t="shared" si="770"/>
        <v>0.69758944882591456</v>
      </c>
      <c r="L1874" s="2">
        <f t="shared" si="771"/>
        <v>0</v>
      </c>
      <c r="M1874" s="2">
        <f t="shared" si="772"/>
        <v>1.809027313639E-2</v>
      </c>
      <c r="N1874" s="63">
        <v>6381</v>
      </c>
      <c r="O1874" s="63">
        <v>15656</v>
      </c>
      <c r="P1874" s="63">
        <v>0</v>
      </c>
      <c r="Q1874" s="63">
        <v>268</v>
      </c>
      <c r="R1874" s="63">
        <v>70</v>
      </c>
      <c r="S1874" s="63">
        <v>0</v>
      </c>
      <c r="T1874" s="63">
        <v>0</v>
      </c>
      <c r="U1874" s="63">
        <v>0</v>
      </c>
      <c r="V1874" s="63">
        <v>28</v>
      </c>
      <c r="W1874" s="63">
        <v>0</v>
      </c>
      <c r="X1874" s="63">
        <v>0</v>
      </c>
      <c r="Y1874" s="63">
        <v>0</v>
      </c>
      <c r="Z1874" s="63">
        <v>0</v>
      </c>
      <c r="AA1874" s="63">
        <v>0</v>
      </c>
      <c r="AB1874" s="63">
        <v>0</v>
      </c>
      <c r="AC1874" s="63">
        <v>0</v>
      </c>
      <c r="AD1874" s="63">
        <v>0</v>
      </c>
      <c r="AE1874" s="63">
        <v>0</v>
      </c>
      <c r="AF1874" s="63">
        <v>0</v>
      </c>
      <c r="AG1874" s="63">
        <v>0</v>
      </c>
      <c r="AH1874" s="63">
        <v>0</v>
      </c>
      <c r="AI1874" s="63">
        <v>0</v>
      </c>
      <c r="AJ1874" s="63">
        <v>0</v>
      </c>
      <c r="AK1874" s="63">
        <v>0</v>
      </c>
      <c r="AL1874" s="63">
        <v>0</v>
      </c>
      <c r="AM1874" s="63">
        <v>0</v>
      </c>
      <c r="AN1874" s="63">
        <v>0</v>
      </c>
      <c r="AO1874" s="63">
        <v>0</v>
      </c>
      <c r="AP1874" s="63">
        <v>0</v>
      </c>
      <c r="AQ1874" s="63">
        <v>0</v>
      </c>
      <c r="AR1874" s="63">
        <v>0</v>
      </c>
      <c r="AS1874" s="63">
        <v>0</v>
      </c>
      <c r="AT1874" s="63">
        <v>0</v>
      </c>
      <c r="AU1874" s="63">
        <v>0</v>
      </c>
      <c r="AV1874" s="63">
        <v>0</v>
      </c>
      <c r="AW1874" s="63">
        <v>40</v>
      </c>
      <c r="AX1874" s="63">
        <v>0</v>
      </c>
      <c r="AY1874" s="63">
        <v>0</v>
      </c>
      <c r="BA1874" s="5">
        <f>IF(Q1874&gt;0,RANK(Q1874,(N1874:P1874,Q1874:AE1874)),0)</f>
        <v>3</v>
      </c>
      <c r="BB1874" s="5">
        <f>IF(R1874&gt;0,RANK(R1874,(N1874:P1874,Q1874:AE1874)),0)</f>
        <v>4</v>
      </c>
      <c r="BC1874" s="5">
        <f>IF(T1874&gt;0,RANK(T1874,(N1874:P1874,Q1874:AE1874)),0)</f>
        <v>0</v>
      </c>
      <c r="BD1874" s="5">
        <f>IF(S1874&gt;0,RANK(S1874,(N1874:P1874,Q1874:AE1874)),0)</f>
        <v>0</v>
      </c>
      <c r="BE1874" s="2">
        <f t="shared" si="773"/>
        <v>1.1941362562937218E-2</v>
      </c>
      <c r="BF1874" s="2">
        <f t="shared" si="774"/>
        <v>3.119012609722408E-3</v>
      </c>
      <c r="BG1874" s="2">
        <f t="shared" si="775"/>
        <v>0</v>
      </c>
      <c r="BH1874" s="2">
        <f t="shared" si="776"/>
        <v>0</v>
      </c>
      <c r="BJ1874" t="s">
        <v>3017</v>
      </c>
      <c r="BK1874" t="s">
        <v>2456</v>
      </c>
      <c r="BL1874">
        <v>2</v>
      </c>
      <c r="BN1874" s="112">
        <v>35</v>
      </c>
      <c r="BO1874" s="114">
        <v>5</v>
      </c>
      <c r="BP1874" s="118">
        <f t="shared" si="746"/>
        <v>35005</v>
      </c>
      <c r="BQ1874" s="118">
        <f t="shared" si="745"/>
        <v>35005</v>
      </c>
      <c r="BR1874" s="5" t="s">
        <v>3151</v>
      </c>
    </row>
    <row r="1875" spans="1:70" ht="15" hidden="1" customHeight="1" outlineLevel="1">
      <c r="A1875" t="s">
        <v>1331</v>
      </c>
      <c r="B1875" t="s">
        <v>2456</v>
      </c>
      <c r="C1875" s="1">
        <f t="shared" si="768"/>
        <v>8903</v>
      </c>
      <c r="D1875" s="5">
        <f>IF(N1875&gt;0, RANK(N1875,(N1875:P1875,Q1875:AE1875)),0)</f>
        <v>1</v>
      </c>
      <c r="E1875" s="5">
        <f>IF(O1875&gt;0,RANK(O1875,(N1875:P1875,Q1875:AE1875)),0)</f>
        <v>2</v>
      </c>
      <c r="F1875" s="5">
        <f>IF(P1875&gt;0,RANK(P1875,(N1875:P1875,Q1875:AE1875)),0)</f>
        <v>0</v>
      </c>
      <c r="G1875" s="129">
        <f t="shared" si="766"/>
        <v>770</v>
      </c>
      <c r="H1875" s="134">
        <f t="shared" si="767"/>
        <v>8.648770077501966E-2</v>
      </c>
      <c r="I1875" s="2"/>
      <c r="J1875" s="2">
        <f t="shared" si="769"/>
        <v>0.5329664158148939</v>
      </c>
      <c r="K1875" s="2">
        <f t="shared" si="770"/>
        <v>0.44647871503987419</v>
      </c>
      <c r="L1875" s="2">
        <f t="shared" si="771"/>
        <v>0</v>
      </c>
      <c r="M1875" s="2">
        <f t="shared" si="772"/>
        <v>2.0554869145231913E-2</v>
      </c>
      <c r="N1875" s="63">
        <v>4745</v>
      </c>
      <c r="O1875" s="63">
        <v>3975</v>
      </c>
      <c r="P1875" s="63">
        <v>0</v>
      </c>
      <c r="Q1875" s="63">
        <v>99</v>
      </c>
      <c r="R1875" s="63">
        <v>49</v>
      </c>
      <c r="S1875" s="63">
        <v>0</v>
      </c>
      <c r="T1875" s="63">
        <v>0</v>
      </c>
      <c r="U1875" s="63">
        <v>0</v>
      </c>
      <c r="V1875" s="63">
        <v>19</v>
      </c>
      <c r="W1875" s="63">
        <v>0</v>
      </c>
      <c r="X1875" s="63">
        <v>0</v>
      </c>
      <c r="Y1875" s="63">
        <v>0</v>
      </c>
      <c r="Z1875" s="63">
        <v>0</v>
      </c>
      <c r="AA1875" s="63">
        <v>0</v>
      </c>
      <c r="AB1875" s="63">
        <v>0</v>
      </c>
      <c r="AC1875" s="63">
        <v>0</v>
      </c>
      <c r="AD1875" s="63">
        <v>0</v>
      </c>
      <c r="AE1875" s="63">
        <v>0</v>
      </c>
      <c r="AF1875" s="63">
        <v>0</v>
      </c>
      <c r="AG1875" s="63">
        <v>0</v>
      </c>
      <c r="AH1875" s="63">
        <v>0</v>
      </c>
      <c r="AI1875" s="63">
        <v>0</v>
      </c>
      <c r="AJ1875" s="63">
        <v>0</v>
      </c>
      <c r="AK1875" s="63">
        <v>0</v>
      </c>
      <c r="AL1875" s="63">
        <v>0</v>
      </c>
      <c r="AM1875" s="63">
        <v>0</v>
      </c>
      <c r="AN1875" s="63">
        <v>0</v>
      </c>
      <c r="AO1875" s="63">
        <v>0</v>
      </c>
      <c r="AP1875" s="63">
        <v>0</v>
      </c>
      <c r="AQ1875" s="63">
        <v>0</v>
      </c>
      <c r="AR1875" s="63">
        <v>0</v>
      </c>
      <c r="AS1875" s="63">
        <v>0</v>
      </c>
      <c r="AT1875" s="63">
        <v>0</v>
      </c>
      <c r="AU1875" s="63">
        <v>0</v>
      </c>
      <c r="AV1875" s="63">
        <v>0</v>
      </c>
      <c r="AW1875" s="63">
        <v>16</v>
      </c>
      <c r="AX1875" s="63">
        <v>0</v>
      </c>
      <c r="AY1875" s="63">
        <v>0</v>
      </c>
      <c r="BA1875" s="5">
        <f>IF(Q1875&gt;0,RANK(Q1875,(N1875:P1875,Q1875:AE1875)),0)</f>
        <v>3</v>
      </c>
      <c r="BB1875" s="5">
        <f>IF(R1875&gt;0,RANK(R1875,(N1875:P1875,Q1875:AE1875)),0)</f>
        <v>4</v>
      </c>
      <c r="BC1875" s="5">
        <f>IF(T1875&gt;0,RANK(T1875,(N1875:P1875,Q1875:AE1875)),0)</f>
        <v>0</v>
      </c>
      <c r="BD1875" s="5">
        <f>IF(S1875&gt;0,RANK(S1875,(N1875:P1875,Q1875:AE1875)),0)</f>
        <v>0</v>
      </c>
      <c r="BE1875" s="2">
        <f t="shared" si="773"/>
        <v>1.1119847242502527E-2</v>
      </c>
      <c r="BF1875" s="2">
        <f t="shared" si="774"/>
        <v>5.5037627765921601E-3</v>
      </c>
      <c r="BG1875" s="2">
        <f t="shared" si="775"/>
        <v>0</v>
      </c>
      <c r="BH1875" s="2">
        <f t="shared" si="776"/>
        <v>0</v>
      </c>
      <c r="BJ1875" t="s">
        <v>1331</v>
      </c>
      <c r="BK1875" t="s">
        <v>2456</v>
      </c>
      <c r="BL1875">
        <v>2</v>
      </c>
      <c r="BN1875" s="112">
        <v>35</v>
      </c>
      <c r="BO1875" s="114">
        <v>6</v>
      </c>
      <c r="BP1875" s="118">
        <f t="shared" si="746"/>
        <v>35006</v>
      </c>
      <c r="BQ1875" s="118">
        <f t="shared" si="745"/>
        <v>35006</v>
      </c>
      <c r="BR1875" s="5" t="s">
        <v>3151</v>
      </c>
    </row>
    <row r="1876" spans="1:70" ht="15" hidden="1" customHeight="1" outlineLevel="1">
      <c r="A1876" t="s">
        <v>2736</v>
      </c>
      <c r="B1876" t="s">
        <v>2456</v>
      </c>
      <c r="C1876" s="1">
        <f t="shared" si="768"/>
        <v>6016</v>
      </c>
      <c r="D1876" s="5">
        <f>IF(N1876&gt;0, RANK(N1876,(N1876:P1876,Q1876:AE1876)),0)</f>
        <v>2</v>
      </c>
      <c r="E1876" s="5">
        <f>IF(O1876&gt;0,RANK(O1876,(N1876:P1876,Q1876:AE1876)),0)</f>
        <v>1</v>
      </c>
      <c r="F1876" s="5">
        <f>IF(P1876&gt;0,RANK(P1876,(N1876:P1876,Q1876:AE1876)),0)</f>
        <v>0</v>
      </c>
      <c r="G1876" s="129">
        <f t="shared" si="766"/>
        <v>660</v>
      </c>
      <c r="H1876" s="134">
        <f t="shared" si="767"/>
        <v>0.10970744680851063</v>
      </c>
      <c r="I1876" s="2"/>
      <c r="J1876" s="2">
        <f t="shared" si="769"/>
        <v>0.43400930851063829</v>
      </c>
      <c r="K1876" s="2">
        <f t="shared" si="770"/>
        <v>0.54371675531914898</v>
      </c>
      <c r="L1876" s="2">
        <f t="shared" si="771"/>
        <v>0</v>
      </c>
      <c r="M1876" s="2">
        <f t="shared" si="772"/>
        <v>2.2273936170212782E-2</v>
      </c>
      <c r="N1876" s="63">
        <v>2611</v>
      </c>
      <c r="O1876" s="63">
        <v>3271</v>
      </c>
      <c r="P1876" s="63">
        <v>0</v>
      </c>
      <c r="Q1876" s="63">
        <v>87</v>
      </c>
      <c r="R1876" s="63">
        <v>25</v>
      </c>
      <c r="S1876" s="63">
        <v>0</v>
      </c>
      <c r="T1876" s="63">
        <v>0</v>
      </c>
      <c r="U1876" s="63">
        <v>0</v>
      </c>
      <c r="V1876" s="63">
        <v>13</v>
      </c>
      <c r="W1876" s="63">
        <v>0</v>
      </c>
      <c r="X1876" s="63">
        <v>0</v>
      </c>
      <c r="Y1876" s="63">
        <v>0</v>
      </c>
      <c r="Z1876" s="63">
        <v>0</v>
      </c>
      <c r="AA1876" s="63">
        <v>0</v>
      </c>
      <c r="AB1876" s="63">
        <v>0</v>
      </c>
      <c r="AC1876" s="63">
        <v>0</v>
      </c>
      <c r="AD1876" s="63">
        <v>0</v>
      </c>
      <c r="AE1876" s="63">
        <v>0</v>
      </c>
      <c r="AF1876" s="63">
        <v>0</v>
      </c>
      <c r="AG1876" s="63">
        <v>0</v>
      </c>
      <c r="AH1876" s="63">
        <v>0</v>
      </c>
      <c r="AI1876" s="63">
        <v>0</v>
      </c>
      <c r="AJ1876" s="63">
        <v>0</v>
      </c>
      <c r="AK1876" s="63">
        <v>0</v>
      </c>
      <c r="AL1876" s="63">
        <v>0</v>
      </c>
      <c r="AM1876" s="63">
        <v>0</v>
      </c>
      <c r="AN1876" s="63">
        <v>0</v>
      </c>
      <c r="AO1876" s="63">
        <v>0</v>
      </c>
      <c r="AP1876" s="63">
        <v>0</v>
      </c>
      <c r="AQ1876" s="63">
        <v>0</v>
      </c>
      <c r="AR1876" s="63">
        <v>0</v>
      </c>
      <c r="AS1876" s="63">
        <v>0</v>
      </c>
      <c r="AT1876" s="63">
        <v>0</v>
      </c>
      <c r="AU1876" s="63">
        <v>0</v>
      </c>
      <c r="AV1876" s="63">
        <v>0</v>
      </c>
      <c r="AW1876" s="63">
        <v>9</v>
      </c>
      <c r="AX1876" s="63">
        <v>0</v>
      </c>
      <c r="AY1876" s="63">
        <v>0</v>
      </c>
      <c r="BA1876" s="5">
        <f>IF(Q1876&gt;0,RANK(Q1876,(N1876:P1876,Q1876:AE1876)),0)</f>
        <v>3</v>
      </c>
      <c r="BB1876" s="5">
        <f>IF(R1876&gt;0,RANK(R1876,(N1876:P1876,Q1876:AE1876)),0)</f>
        <v>4</v>
      </c>
      <c r="BC1876" s="5">
        <f>IF(T1876&gt;0,RANK(T1876,(N1876:P1876,Q1876:AE1876)),0)</f>
        <v>0</v>
      </c>
      <c r="BD1876" s="5">
        <f>IF(S1876&gt;0,RANK(S1876,(N1876:P1876,Q1876:AE1876)),0)</f>
        <v>0</v>
      </c>
      <c r="BE1876" s="2">
        <f t="shared" si="773"/>
        <v>1.4461436170212765E-2</v>
      </c>
      <c r="BF1876" s="2">
        <f t="shared" si="774"/>
        <v>4.1555851063829786E-3</v>
      </c>
      <c r="BG1876" s="2">
        <f t="shared" si="775"/>
        <v>0</v>
      </c>
      <c r="BH1876" s="2">
        <f t="shared" si="776"/>
        <v>0</v>
      </c>
      <c r="BJ1876" t="s">
        <v>2736</v>
      </c>
      <c r="BK1876" t="s">
        <v>2456</v>
      </c>
      <c r="BL1876">
        <v>3</v>
      </c>
      <c r="BN1876" s="112">
        <v>35</v>
      </c>
      <c r="BO1876" s="114">
        <v>7</v>
      </c>
      <c r="BP1876" s="118">
        <f t="shared" si="746"/>
        <v>35007</v>
      </c>
      <c r="BQ1876" s="118">
        <f t="shared" si="745"/>
        <v>35007</v>
      </c>
      <c r="BR1876" s="5" t="s">
        <v>3151</v>
      </c>
    </row>
    <row r="1877" spans="1:70" ht="15" hidden="1" customHeight="1" outlineLevel="1">
      <c r="A1877" t="s">
        <v>111</v>
      </c>
      <c r="B1877" t="s">
        <v>2456</v>
      </c>
      <c r="C1877" s="1">
        <f t="shared" si="768"/>
        <v>15101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0</v>
      </c>
      <c r="G1877" s="129">
        <f t="shared" si="766"/>
        <v>6137</v>
      </c>
      <c r="H1877" s="134">
        <f t="shared" si="767"/>
        <v>0.40639692735580424</v>
      </c>
      <c r="I1877" s="2"/>
      <c r="J1877" s="2">
        <f t="shared" si="769"/>
        <v>0.28521289980795972</v>
      </c>
      <c r="K1877" s="2">
        <f t="shared" si="770"/>
        <v>0.69160982716376396</v>
      </c>
      <c r="L1877" s="2">
        <f t="shared" si="771"/>
        <v>0</v>
      </c>
      <c r="M1877" s="2">
        <f t="shared" si="772"/>
        <v>2.3177273028276324E-2</v>
      </c>
      <c r="N1877" s="63">
        <v>4307</v>
      </c>
      <c r="O1877" s="63">
        <v>10444</v>
      </c>
      <c r="P1877" s="63">
        <v>0</v>
      </c>
      <c r="Q1877" s="63">
        <v>245</v>
      </c>
      <c r="R1877" s="63">
        <v>53</v>
      </c>
      <c r="S1877" s="63">
        <v>0</v>
      </c>
      <c r="T1877" s="63">
        <v>0</v>
      </c>
      <c r="U1877" s="63">
        <v>0</v>
      </c>
      <c r="V1877" s="63">
        <v>29</v>
      </c>
      <c r="W1877" s="63">
        <v>0</v>
      </c>
      <c r="X1877" s="63">
        <v>0</v>
      </c>
      <c r="Y1877" s="63">
        <v>0</v>
      </c>
      <c r="Z1877" s="63">
        <v>0</v>
      </c>
      <c r="AA1877" s="63">
        <v>0</v>
      </c>
      <c r="AB1877" s="63">
        <v>0</v>
      </c>
      <c r="AC1877" s="63">
        <v>0</v>
      </c>
      <c r="AD1877" s="63">
        <v>0</v>
      </c>
      <c r="AE1877" s="63">
        <v>0</v>
      </c>
      <c r="AF1877" s="63">
        <v>0</v>
      </c>
      <c r="AG1877" s="63">
        <v>0</v>
      </c>
      <c r="AH1877" s="63">
        <v>0</v>
      </c>
      <c r="AI1877" s="63">
        <v>0</v>
      </c>
      <c r="AJ1877" s="63">
        <v>0</v>
      </c>
      <c r="AK1877" s="63">
        <v>0</v>
      </c>
      <c r="AL1877" s="63">
        <v>0</v>
      </c>
      <c r="AM1877" s="63">
        <v>0</v>
      </c>
      <c r="AN1877" s="63">
        <v>0</v>
      </c>
      <c r="AO1877" s="63">
        <v>0</v>
      </c>
      <c r="AP1877" s="63">
        <v>0</v>
      </c>
      <c r="AQ1877" s="63">
        <v>0</v>
      </c>
      <c r="AR1877" s="63">
        <v>0</v>
      </c>
      <c r="AS1877" s="63">
        <v>0</v>
      </c>
      <c r="AT1877" s="63">
        <v>0</v>
      </c>
      <c r="AU1877" s="63">
        <v>0</v>
      </c>
      <c r="AV1877" s="63">
        <v>0</v>
      </c>
      <c r="AW1877" s="63">
        <v>23</v>
      </c>
      <c r="AX1877" s="63">
        <v>0</v>
      </c>
      <c r="AY1877" s="63">
        <v>0</v>
      </c>
      <c r="BA1877" s="5">
        <f>IF(Q1877&gt;0,RANK(Q1877,(N1877:P1877,Q1877:AE1877)),0)</f>
        <v>3</v>
      </c>
      <c r="BB1877" s="5">
        <f>IF(R1877&gt;0,RANK(R1877,(N1877:P1877,Q1877:AE1877)),0)</f>
        <v>4</v>
      </c>
      <c r="BC1877" s="5">
        <f>IF(T1877&gt;0,RANK(T1877,(N1877:P1877,Q1877:AE1877)),0)</f>
        <v>0</v>
      </c>
      <c r="BD1877" s="5">
        <f>IF(S1877&gt;0,RANK(S1877,(N1877:P1877,Q1877:AE1877)),0)</f>
        <v>0</v>
      </c>
      <c r="BE1877" s="2">
        <f t="shared" si="773"/>
        <v>1.622409111979339E-2</v>
      </c>
      <c r="BF1877" s="2">
        <f t="shared" si="774"/>
        <v>3.5097013442818357E-3</v>
      </c>
      <c r="BG1877" s="2">
        <f t="shared" si="775"/>
        <v>0</v>
      </c>
      <c r="BH1877" s="2">
        <f t="shared" si="776"/>
        <v>0</v>
      </c>
      <c r="BJ1877" t="s">
        <v>111</v>
      </c>
      <c r="BK1877" t="s">
        <v>2456</v>
      </c>
      <c r="BL1877">
        <v>3</v>
      </c>
      <c r="BN1877" s="112">
        <v>35</v>
      </c>
      <c r="BO1877" s="114">
        <v>9</v>
      </c>
      <c r="BP1877" s="118">
        <f t="shared" si="746"/>
        <v>35009</v>
      </c>
      <c r="BQ1877" s="118">
        <f t="shared" si="745"/>
        <v>35009</v>
      </c>
      <c r="BR1877" s="5" t="s">
        <v>3151</v>
      </c>
    </row>
    <row r="1878" spans="1:70" ht="15" hidden="1" customHeight="1" outlineLevel="1">
      <c r="A1878" t="s">
        <v>1659</v>
      </c>
      <c r="B1878" t="s">
        <v>2456</v>
      </c>
      <c r="C1878" s="1">
        <f t="shared" si="768"/>
        <v>901</v>
      </c>
      <c r="D1878" s="5">
        <f>IF(N1878&gt;0, RANK(N1878,(N1878:P1878,Q1878:AE1878)),0)</f>
        <v>2</v>
      </c>
      <c r="E1878" s="5">
        <f>IF(O1878&gt;0,RANK(O1878,(N1878:P1878,Q1878:AE1878)),0)</f>
        <v>1</v>
      </c>
      <c r="F1878" s="5">
        <f>IF(P1878&gt;0,RANK(P1878,(N1878:P1878,Q1878:AE1878)),0)</f>
        <v>0</v>
      </c>
      <c r="G1878" s="129">
        <f t="shared" si="766"/>
        <v>425</v>
      </c>
      <c r="H1878" s="134">
        <f t="shared" si="767"/>
        <v>0.47169811320754718</v>
      </c>
      <c r="I1878" s="2"/>
      <c r="J1878" s="2">
        <f t="shared" si="769"/>
        <v>0.25638179800221977</v>
      </c>
      <c r="K1878" s="2">
        <f t="shared" si="770"/>
        <v>0.72807991120976689</v>
      </c>
      <c r="L1878" s="2">
        <f t="shared" si="771"/>
        <v>0</v>
      </c>
      <c r="M1878" s="2">
        <f t="shared" si="772"/>
        <v>1.5538290788013276E-2</v>
      </c>
      <c r="N1878" s="63">
        <v>231</v>
      </c>
      <c r="O1878" s="63">
        <v>656</v>
      </c>
      <c r="P1878" s="63">
        <v>0</v>
      </c>
      <c r="Q1878" s="63">
        <v>11</v>
      </c>
      <c r="R1878" s="63">
        <v>1</v>
      </c>
      <c r="S1878" s="63">
        <v>0</v>
      </c>
      <c r="T1878" s="63">
        <v>0</v>
      </c>
      <c r="U1878" s="63">
        <v>0</v>
      </c>
      <c r="V1878" s="63">
        <v>0</v>
      </c>
      <c r="W1878" s="63">
        <v>0</v>
      </c>
      <c r="X1878" s="63">
        <v>0</v>
      </c>
      <c r="Y1878" s="63">
        <v>0</v>
      </c>
      <c r="Z1878" s="63">
        <v>0</v>
      </c>
      <c r="AA1878" s="63">
        <v>0</v>
      </c>
      <c r="AB1878" s="63">
        <v>0</v>
      </c>
      <c r="AC1878" s="63">
        <v>0</v>
      </c>
      <c r="AD1878" s="63">
        <v>0</v>
      </c>
      <c r="AE1878" s="63">
        <v>0</v>
      </c>
      <c r="AF1878" s="63">
        <v>0</v>
      </c>
      <c r="AG1878" s="63">
        <v>0</v>
      </c>
      <c r="AH1878" s="63">
        <v>0</v>
      </c>
      <c r="AI1878" s="63">
        <v>0</v>
      </c>
      <c r="AJ1878" s="63">
        <v>0</v>
      </c>
      <c r="AK1878" s="63">
        <v>0</v>
      </c>
      <c r="AL1878" s="63">
        <v>0</v>
      </c>
      <c r="AM1878" s="63">
        <v>0</v>
      </c>
      <c r="AN1878" s="63">
        <v>0</v>
      </c>
      <c r="AO1878" s="63">
        <v>0</v>
      </c>
      <c r="AP1878" s="63">
        <v>0</v>
      </c>
      <c r="AQ1878" s="63">
        <v>0</v>
      </c>
      <c r="AR1878" s="63">
        <v>0</v>
      </c>
      <c r="AS1878" s="63">
        <v>0</v>
      </c>
      <c r="AT1878" s="63">
        <v>0</v>
      </c>
      <c r="AU1878" s="63">
        <v>0</v>
      </c>
      <c r="AV1878" s="63">
        <v>0</v>
      </c>
      <c r="AW1878" s="63">
        <v>2</v>
      </c>
      <c r="AX1878" s="63">
        <v>0</v>
      </c>
      <c r="AY1878" s="63">
        <v>0</v>
      </c>
      <c r="BA1878" s="5">
        <f>IF(Q1878&gt;0,RANK(Q1878,(N1878:P1878,Q1878:AE1878)),0)</f>
        <v>3</v>
      </c>
      <c r="BB1878" s="5">
        <f>IF(R1878&gt;0,RANK(R1878,(N1878:P1878,Q1878:AE1878)),0)</f>
        <v>4</v>
      </c>
      <c r="BC1878" s="5">
        <f>IF(T1878&gt;0,RANK(T1878,(N1878:P1878,Q1878:AE1878)),0)</f>
        <v>0</v>
      </c>
      <c r="BD1878" s="5">
        <f>IF(S1878&gt;0,RANK(S1878,(N1878:P1878,Q1878:AE1878)),0)</f>
        <v>0</v>
      </c>
      <c r="BE1878" s="2">
        <f t="shared" si="773"/>
        <v>1.2208657047724751E-2</v>
      </c>
      <c r="BF1878" s="2">
        <f t="shared" si="774"/>
        <v>1.1098779134295228E-3</v>
      </c>
      <c r="BG1878" s="2">
        <f t="shared" si="775"/>
        <v>0</v>
      </c>
      <c r="BH1878" s="2">
        <f t="shared" si="776"/>
        <v>0</v>
      </c>
      <c r="BJ1878" t="s">
        <v>1659</v>
      </c>
      <c r="BK1878" t="s">
        <v>2456</v>
      </c>
      <c r="BL1878">
        <v>2</v>
      </c>
      <c r="BN1878" s="112">
        <v>35</v>
      </c>
      <c r="BO1878" s="114">
        <v>11</v>
      </c>
      <c r="BP1878" s="118">
        <f t="shared" si="746"/>
        <v>35011</v>
      </c>
      <c r="BQ1878" s="118">
        <f t="shared" si="745"/>
        <v>35011</v>
      </c>
      <c r="BR1878" s="5" t="s">
        <v>3151</v>
      </c>
    </row>
    <row r="1879" spans="1:70" ht="15" hidden="1" customHeight="1" outlineLevel="1">
      <c r="A1879" t="s">
        <v>3202</v>
      </c>
      <c r="B1879" t="s">
        <v>2456</v>
      </c>
      <c r="C1879" s="1">
        <f t="shared" si="768"/>
        <v>82641</v>
      </c>
      <c r="D1879" s="5">
        <f>IF(N1879&gt;0, RANK(N1879,(N1879:P1879,Q1879:AE1879)),0)</f>
        <v>1</v>
      </c>
      <c r="E1879" s="5">
        <f>IF(O1879&gt;0,RANK(O1879,(N1879:P1879,Q1879:AE1879)),0)</f>
        <v>2</v>
      </c>
      <c r="F1879" s="5">
        <f>IF(P1879&gt;0,RANK(P1879,(N1879:P1879,Q1879:AE1879)),0)</f>
        <v>0</v>
      </c>
      <c r="G1879" s="129">
        <f t="shared" si="766"/>
        <v>15155</v>
      </c>
      <c r="H1879" s="134">
        <f t="shared" si="767"/>
        <v>0.18338355053786862</v>
      </c>
      <c r="I1879" s="2"/>
      <c r="J1879" s="2">
        <f t="shared" si="769"/>
        <v>0.58030517539719995</v>
      </c>
      <c r="K1879" s="2">
        <f t="shared" si="770"/>
        <v>0.3969216248593313</v>
      </c>
      <c r="L1879" s="2">
        <f t="shared" si="771"/>
        <v>0</v>
      </c>
      <c r="M1879" s="2">
        <f t="shared" si="772"/>
        <v>2.2773199743468753E-2</v>
      </c>
      <c r="N1879" s="63">
        <v>47957</v>
      </c>
      <c r="O1879" s="63">
        <v>32802</v>
      </c>
      <c r="P1879" s="63">
        <v>0</v>
      </c>
      <c r="Q1879" s="63">
        <v>1129</v>
      </c>
      <c r="R1879" s="63">
        <v>415</v>
      </c>
      <c r="S1879" s="63">
        <v>0</v>
      </c>
      <c r="T1879" s="63">
        <v>0</v>
      </c>
      <c r="U1879" s="63">
        <v>0</v>
      </c>
      <c r="V1879" s="63">
        <v>160</v>
      </c>
      <c r="W1879" s="63">
        <v>0</v>
      </c>
      <c r="X1879" s="63">
        <v>0</v>
      </c>
      <c r="Y1879" s="63">
        <v>0</v>
      </c>
      <c r="Z1879" s="63">
        <v>0</v>
      </c>
      <c r="AA1879" s="63">
        <v>0</v>
      </c>
      <c r="AB1879" s="63">
        <v>0</v>
      </c>
      <c r="AC1879" s="63">
        <v>0</v>
      </c>
      <c r="AD1879" s="63">
        <v>0</v>
      </c>
      <c r="AE1879" s="63">
        <v>0</v>
      </c>
      <c r="AF1879" s="63">
        <v>0</v>
      </c>
      <c r="AG1879" s="63">
        <v>0</v>
      </c>
      <c r="AH1879" s="63">
        <v>0</v>
      </c>
      <c r="AI1879" s="63">
        <v>0</v>
      </c>
      <c r="AJ1879" s="63">
        <v>0</v>
      </c>
      <c r="AK1879" s="63">
        <v>0</v>
      </c>
      <c r="AL1879" s="63">
        <v>0</v>
      </c>
      <c r="AM1879" s="63">
        <v>0</v>
      </c>
      <c r="AN1879" s="63">
        <v>0</v>
      </c>
      <c r="AO1879" s="63">
        <v>0</v>
      </c>
      <c r="AP1879" s="63">
        <v>0</v>
      </c>
      <c r="AQ1879" s="63">
        <v>0</v>
      </c>
      <c r="AR1879" s="63">
        <v>0</v>
      </c>
      <c r="AS1879" s="63">
        <v>0</v>
      </c>
      <c r="AT1879" s="63">
        <v>0</v>
      </c>
      <c r="AU1879" s="63">
        <v>0</v>
      </c>
      <c r="AV1879" s="63">
        <v>0</v>
      </c>
      <c r="AW1879" s="63">
        <v>178</v>
      </c>
      <c r="AX1879" s="63">
        <v>0</v>
      </c>
      <c r="AY1879" s="63">
        <v>0</v>
      </c>
      <c r="BA1879" s="5">
        <f>IF(Q1879&gt;0,RANK(Q1879,(N1879:P1879,Q1879:AE1879)),0)</f>
        <v>3</v>
      </c>
      <c r="BB1879" s="5">
        <f>IF(R1879&gt;0,RANK(R1879,(N1879:P1879,Q1879:AE1879)),0)</f>
        <v>4</v>
      </c>
      <c r="BC1879" s="5">
        <f>IF(T1879&gt;0,RANK(T1879,(N1879:P1879,Q1879:AE1879)),0)</f>
        <v>0</v>
      </c>
      <c r="BD1879" s="5">
        <f>IF(S1879&gt;0,RANK(S1879,(N1879:P1879,Q1879:AE1879)),0)</f>
        <v>0</v>
      </c>
      <c r="BE1879" s="2">
        <f t="shared" si="773"/>
        <v>1.3661499739838578E-2</v>
      </c>
      <c r="BF1879" s="2">
        <f t="shared" si="774"/>
        <v>5.02172045352791E-3</v>
      </c>
      <c r="BG1879" s="2">
        <f t="shared" si="775"/>
        <v>0</v>
      </c>
      <c r="BH1879" s="2">
        <f t="shared" si="776"/>
        <v>0</v>
      </c>
      <c r="BJ1879" t="s">
        <v>3202</v>
      </c>
      <c r="BK1879" t="s">
        <v>2456</v>
      </c>
      <c r="BL1879">
        <v>2</v>
      </c>
      <c r="BN1879" s="112">
        <v>35</v>
      </c>
      <c r="BO1879" s="114">
        <v>13</v>
      </c>
      <c r="BP1879" s="118">
        <f t="shared" si="746"/>
        <v>35013</v>
      </c>
      <c r="BQ1879" s="118">
        <f t="shared" si="745"/>
        <v>35013</v>
      </c>
      <c r="BR1879" s="5" t="s">
        <v>3151</v>
      </c>
    </row>
    <row r="1880" spans="1:70" ht="15" hidden="1" customHeight="1" outlineLevel="1">
      <c r="A1880" t="s">
        <v>2897</v>
      </c>
      <c r="B1880" t="s">
        <v>2456</v>
      </c>
      <c r="C1880" s="1">
        <f t="shared" si="768"/>
        <v>23222</v>
      </c>
      <c r="D1880" s="5">
        <f>IF(N1880&gt;0, RANK(N1880,(N1880:P1880,Q1880:AE1880)),0)</f>
        <v>2</v>
      </c>
      <c r="E1880" s="5">
        <f>IF(O1880&gt;0,RANK(O1880,(N1880:P1880,Q1880:AE1880)),0)</f>
        <v>1</v>
      </c>
      <c r="F1880" s="5">
        <f>IF(P1880&gt;0,RANK(P1880,(N1880:P1880,Q1880:AE1880)),0)</f>
        <v>0</v>
      </c>
      <c r="G1880" s="129">
        <f t="shared" si="766"/>
        <v>12030</v>
      </c>
      <c r="H1880" s="134">
        <f t="shared" si="767"/>
        <v>0.51804323486349146</v>
      </c>
      <c r="I1880" s="2"/>
      <c r="J1880" s="2">
        <f t="shared" si="769"/>
        <v>0.23357161312548447</v>
      </c>
      <c r="K1880" s="2">
        <f t="shared" si="770"/>
        <v>0.75161484798897593</v>
      </c>
      <c r="L1880" s="2">
        <f t="shared" si="771"/>
        <v>0</v>
      </c>
      <c r="M1880" s="2">
        <f t="shared" si="772"/>
        <v>1.4813538885539601E-2</v>
      </c>
      <c r="N1880" s="63">
        <v>5424</v>
      </c>
      <c r="O1880" s="63">
        <v>17454</v>
      </c>
      <c r="P1880" s="63">
        <v>0</v>
      </c>
      <c r="Q1880" s="63">
        <v>239</v>
      </c>
      <c r="R1880" s="63">
        <v>44</v>
      </c>
      <c r="S1880" s="63">
        <v>0</v>
      </c>
      <c r="T1880" s="63">
        <v>0</v>
      </c>
      <c r="U1880" s="63">
        <v>0</v>
      </c>
      <c r="V1880" s="63">
        <v>30</v>
      </c>
      <c r="W1880" s="63">
        <v>0</v>
      </c>
      <c r="X1880" s="63">
        <v>0</v>
      </c>
      <c r="Y1880" s="63">
        <v>0</v>
      </c>
      <c r="Z1880" s="63">
        <v>0</v>
      </c>
      <c r="AA1880" s="63">
        <v>0</v>
      </c>
      <c r="AB1880" s="63">
        <v>0</v>
      </c>
      <c r="AC1880" s="63">
        <v>0</v>
      </c>
      <c r="AD1880" s="63">
        <v>0</v>
      </c>
      <c r="AE1880" s="63">
        <v>0</v>
      </c>
      <c r="AF1880" s="63">
        <v>0</v>
      </c>
      <c r="AG1880" s="63">
        <v>0</v>
      </c>
      <c r="AH1880" s="63">
        <v>0</v>
      </c>
      <c r="AI1880" s="63">
        <v>0</v>
      </c>
      <c r="AJ1880" s="63">
        <v>0</v>
      </c>
      <c r="AK1880" s="63">
        <v>0</v>
      </c>
      <c r="AL1880" s="63">
        <v>0</v>
      </c>
      <c r="AM1880" s="63">
        <v>0</v>
      </c>
      <c r="AN1880" s="63">
        <v>0</v>
      </c>
      <c r="AO1880" s="63">
        <v>0</v>
      </c>
      <c r="AP1880" s="63">
        <v>0</v>
      </c>
      <c r="AQ1880" s="63">
        <v>0</v>
      </c>
      <c r="AR1880" s="63">
        <v>0</v>
      </c>
      <c r="AS1880" s="63">
        <v>0</v>
      </c>
      <c r="AT1880" s="63">
        <v>0</v>
      </c>
      <c r="AU1880" s="63">
        <v>0</v>
      </c>
      <c r="AV1880" s="63">
        <v>0</v>
      </c>
      <c r="AW1880" s="63">
        <v>31</v>
      </c>
      <c r="AX1880" s="63">
        <v>0</v>
      </c>
      <c r="AY1880" s="63">
        <v>0</v>
      </c>
      <c r="BA1880" s="5">
        <f>IF(Q1880&gt;0,RANK(Q1880,(N1880:P1880,Q1880:AE1880)),0)</f>
        <v>3</v>
      </c>
      <c r="BB1880" s="5">
        <f>IF(R1880&gt;0,RANK(R1880,(N1880:P1880,Q1880:AE1880)),0)</f>
        <v>4</v>
      </c>
      <c r="BC1880" s="5">
        <f>IF(T1880&gt;0,RANK(T1880,(N1880:P1880,Q1880:AE1880)),0)</f>
        <v>0</v>
      </c>
      <c r="BD1880" s="5">
        <f>IF(S1880&gt;0,RANK(S1880,(N1880:P1880,Q1880:AE1880)),0)</f>
        <v>0</v>
      </c>
      <c r="BE1880" s="2">
        <f t="shared" si="773"/>
        <v>1.0291964516406855E-2</v>
      </c>
      <c r="BF1880" s="2">
        <f t="shared" si="774"/>
        <v>1.8947549737318061E-3</v>
      </c>
      <c r="BG1880" s="2">
        <f t="shared" si="775"/>
        <v>0</v>
      </c>
      <c r="BH1880" s="2">
        <f t="shared" si="776"/>
        <v>0</v>
      </c>
      <c r="BJ1880" t="s">
        <v>2897</v>
      </c>
      <c r="BK1880" t="s">
        <v>2456</v>
      </c>
      <c r="BL1880">
        <v>2</v>
      </c>
      <c r="BN1880" s="112">
        <v>35</v>
      </c>
      <c r="BO1880" s="114">
        <v>15</v>
      </c>
      <c r="BP1880" s="118">
        <f t="shared" si="746"/>
        <v>35015</v>
      </c>
      <c r="BQ1880" s="118">
        <f t="shared" si="745"/>
        <v>35015</v>
      </c>
      <c r="BR1880" s="5" t="s">
        <v>3151</v>
      </c>
    </row>
    <row r="1881" spans="1:70" ht="15" hidden="1" customHeight="1" outlineLevel="1">
      <c r="A1881" t="s">
        <v>1416</v>
      </c>
      <c r="B1881" t="s">
        <v>2456</v>
      </c>
      <c r="C1881" s="1">
        <f t="shared" si="768"/>
        <v>14435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0</v>
      </c>
      <c r="G1881" s="129">
        <f t="shared" si="766"/>
        <v>1037</v>
      </c>
      <c r="H1881" s="134">
        <f t="shared" si="767"/>
        <v>7.1839279528922759E-2</v>
      </c>
      <c r="I1881" s="2"/>
      <c r="J1881" s="2">
        <f t="shared" si="769"/>
        <v>0.52580533425701426</v>
      </c>
      <c r="K1881" s="2">
        <f t="shared" si="770"/>
        <v>0.45396605472809143</v>
      </c>
      <c r="L1881" s="2">
        <f t="shared" si="771"/>
        <v>0</v>
      </c>
      <c r="M1881" s="2">
        <f t="shared" si="772"/>
        <v>2.0228611014894315E-2</v>
      </c>
      <c r="N1881" s="63">
        <v>7590</v>
      </c>
      <c r="O1881" s="63">
        <v>6553</v>
      </c>
      <c r="P1881" s="63">
        <v>0</v>
      </c>
      <c r="Q1881" s="63">
        <v>159</v>
      </c>
      <c r="R1881" s="63">
        <v>98</v>
      </c>
      <c r="S1881" s="63">
        <v>0</v>
      </c>
      <c r="T1881" s="63">
        <v>0</v>
      </c>
      <c r="U1881" s="63">
        <v>0</v>
      </c>
      <c r="V1881" s="63">
        <v>19</v>
      </c>
      <c r="W1881" s="63">
        <v>0</v>
      </c>
      <c r="X1881" s="63">
        <v>0</v>
      </c>
      <c r="Y1881" s="63">
        <v>0</v>
      </c>
      <c r="Z1881" s="63">
        <v>0</v>
      </c>
      <c r="AA1881" s="63">
        <v>0</v>
      </c>
      <c r="AB1881" s="63">
        <v>0</v>
      </c>
      <c r="AC1881" s="63">
        <v>0</v>
      </c>
      <c r="AD1881" s="63">
        <v>0</v>
      </c>
      <c r="AE1881" s="63">
        <v>0</v>
      </c>
      <c r="AF1881" s="63">
        <v>0</v>
      </c>
      <c r="AG1881" s="63">
        <v>0</v>
      </c>
      <c r="AH1881" s="63">
        <v>0</v>
      </c>
      <c r="AI1881" s="63">
        <v>0</v>
      </c>
      <c r="AJ1881" s="63">
        <v>0</v>
      </c>
      <c r="AK1881" s="63">
        <v>0</v>
      </c>
      <c r="AL1881" s="63">
        <v>0</v>
      </c>
      <c r="AM1881" s="63">
        <v>0</v>
      </c>
      <c r="AN1881" s="63">
        <v>0</v>
      </c>
      <c r="AO1881" s="63">
        <v>0</v>
      </c>
      <c r="AP1881" s="63">
        <v>0</v>
      </c>
      <c r="AQ1881" s="63">
        <v>0</v>
      </c>
      <c r="AR1881" s="63">
        <v>0</v>
      </c>
      <c r="AS1881" s="63">
        <v>0</v>
      </c>
      <c r="AT1881" s="63">
        <v>0</v>
      </c>
      <c r="AU1881" s="63">
        <v>0</v>
      </c>
      <c r="AV1881" s="63">
        <v>0</v>
      </c>
      <c r="AW1881" s="63">
        <v>16</v>
      </c>
      <c r="AX1881" s="63">
        <v>0</v>
      </c>
      <c r="AY1881" s="63">
        <v>0</v>
      </c>
      <c r="BA1881" s="5">
        <f>IF(Q1881&gt;0,RANK(Q1881,(N1881:P1881,Q1881:AE1881)),0)</f>
        <v>3</v>
      </c>
      <c r="BB1881" s="5">
        <f>IF(R1881&gt;0,RANK(R1881,(N1881:P1881,Q1881:AE1881)),0)</f>
        <v>4</v>
      </c>
      <c r="BC1881" s="5">
        <f>IF(T1881&gt;0,RANK(T1881,(N1881:P1881,Q1881:AE1881)),0)</f>
        <v>0</v>
      </c>
      <c r="BD1881" s="5">
        <f>IF(S1881&gt;0,RANK(S1881,(N1881:P1881,Q1881:AE1881)),0)</f>
        <v>0</v>
      </c>
      <c r="BE1881" s="2">
        <f t="shared" si="773"/>
        <v>1.1014894354000692E-2</v>
      </c>
      <c r="BF1881" s="2">
        <f t="shared" si="774"/>
        <v>6.7890543817111185E-3</v>
      </c>
      <c r="BG1881" s="2">
        <f t="shared" si="775"/>
        <v>0</v>
      </c>
      <c r="BH1881" s="2">
        <f t="shared" si="776"/>
        <v>0</v>
      </c>
      <c r="BJ1881" t="s">
        <v>1416</v>
      </c>
      <c r="BK1881" t="s">
        <v>2456</v>
      </c>
      <c r="BL1881">
        <v>2</v>
      </c>
      <c r="BN1881" s="112">
        <v>35</v>
      </c>
      <c r="BO1881" s="114">
        <v>17</v>
      </c>
      <c r="BP1881" s="118">
        <f t="shared" si="746"/>
        <v>35017</v>
      </c>
      <c r="BQ1881" s="118">
        <f t="shared" si="745"/>
        <v>35017</v>
      </c>
      <c r="BR1881" s="5" t="s">
        <v>3151</v>
      </c>
    </row>
    <row r="1882" spans="1:70" ht="15" hidden="1" customHeight="1" outlineLevel="1">
      <c r="A1882" t="s">
        <v>2875</v>
      </c>
      <c r="B1882" t="s">
        <v>2456</v>
      </c>
      <c r="C1882" s="1">
        <f t="shared" si="768"/>
        <v>2189</v>
      </c>
      <c r="D1882" s="5">
        <f>IF(N1882&gt;0, RANK(N1882,(N1882:P1882,Q1882:AE1882)),0)</f>
        <v>1</v>
      </c>
      <c r="E1882" s="5">
        <f>IF(O1882&gt;0,RANK(O1882,(N1882:P1882,Q1882:AE1882)),0)</f>
        <v>2</v>
      </c>
      <c r="F1882" s="5">
        <f>IF(P1882&gt;0,RANK(P1882,(N1882:P1882,Q1882:AE1882)),0)</f>
        <v>0</v>
      </c>
      <c r="G1882" s="129">
        <f t="shared" si="766"/>
        <v>317</v>
      </c>
      <c r="H1882" s="134">
        <f t="shared" si="767"/>
        <v>0.1448149840109639</v>
      </c>
      <c r="I1882" s="2"/>
      <c r="J1882" s="2">
        <f t="shared" si="769"/>
        <v>0.56372772955687533</v>
      </c>
      <c r="K1882" s="2">
        <f t="shared" si="770"/>
        <v>0.4189127455459114</v>
      </c>
      <c r="L1882" s="2">
        <f t="shared" si="771"/>
        <v>0</v>
      </c>
      <c r="M1882" s="2">
        <f t="shared" si="772"/>
        <v>1.7359524897213263E-2</v>
      </c>
      <c r="N1882" s="63">
        <v>1234</v>
      </c>
      <c r="O1882" s="63">
        <v>917</v>
      </c>
      <c r="P1882" s="63">
        <v>0</v>
      </c>
      <c r="Q1882" s="63">
        <v>21</v>
      </c>
      <c r="R1882" s="63">
        <v>8</v>
      </c>
      <c r="S1882" s="63">
        <v>0</v>
      </c>
      <c r="T1882" s="63">
        <v>0</v>
      </c>
      <c r="U1882" s="63">
        <v>0</v>
      </c>
      <c r="V1882" s="63">
        <v>5</v>
      </c>
      <c r="W1882" s="63">
        <v>0</v>
      </c>
      <c r="X1882" s="63">
        <v>0</v>
      </c>
      <c r="Y1882" s="63">
        <v>0</v>
      </c>
      <c r="Z1882" s="63">
        <v>0</v>
      </c>
      <c r="AA1882" s="63">
        <v>0</v>
      </c>
      <c r="AB1882" s="63">
        <v>0</v>
      </c>
      <c r="AC1882" s="63">
        <v>0</v>
      </c>
      <c r="AD1882" s="63">
        <v>0</v>
      </c>
      <c r="AE1882" s="63">
        <v>0</v>
      </c>
      <c r="AF1882" s="63">
        <v>0</v>
      </c>
      <c r="AG1882" s="63">
        <v>0</v>
      </c>
      <c r="AH1882" s="63">
        <v>0</v>
      </c>
      <c r="AI1882" s="63">
        <v>0</v>
      </c>
      <c r="AJ1882" s="63">
        <v>0</v>
      </c>
      <c r="AK1882" s="63">
        <v>0</v>
      </c>
      <c r="AL1882" s="63">
        <v>0</v>
      </c>
      <c r="AM1882" s="63">
        <v>0</v>
      </c>
      <c r="AN1882" s="63">
        <v>0</v>
      </c>
      <c r="AO1882" s="63">
        <v>0</v>
      </c>
      <c r="AP1882" s="63">
        <v>0</v>
      </c>
      <c r="AQ1882" s="63">
        <v>0</v>
      </c>
      <c r="AR1882" s="63">
        <v>0</v>
      </c>
      <c r="AS1882" s="63">
        <v>0</v>
      </c>
      <c r="AT1882" s="63">
        <v>0</v>
      </c>
      <c r="AU1882" s="63">
        <v>0</v>
      </c>
      <c r="AV1882" s="63">
        <v>0</v>
      </c>
      <c r="AW1882" s="63">
        <v>4</v>
      </c>
      <c r="AX1882" s="63">
        <v>0</v>
      </c>
      <c r="AY1882" s="63">
        <v>0</v>
      </c>
      <c r="BA1882" s="5">
        <f>IF(Q1882&gt;0,RANK(Q1882,(N1882:P1882,Q1882:AE1882)),0)</f>
        <v>3</v>
      </c>
      <c r="BB1882" s="5">
        <f>IF(R1882&gt;0,RANK(R1882,(N1882:P1882,Q1882:AE1882)),0)</f>
        <v>4</v>
      </c>
      <c r="BC1882" s="5">
        <f>IF(T1882&gt;0,RANK(T1882,(N1882:P1882,Q1882:AE1882)),0)</f>
        <v>0</v>
      </c>
      <c r="BD1882" s="5">
        <f>IF(S1882&gt;0,RANK(S1882,(N1882:P1882,Q1882:AE1882)),0)</f>
        <v>0</v>
      </c>
      <c r="BE1882" s="2">
        <f t="shared" si="773"/>
        <v>9.593421653723162E-3</v>
      </c>
      <c r="BF1882" s="2">
        <f t="shared" si="774"/>
        <v>3.6546368204659662E-3</v>
      </c>
      <c r="BG1882" s="2">
        <f t="shared" si="775"/>
        <v>0</v>
      </c>
      <c r="BH1882" s="2">
        <f t="shared" si="776"/>
        <v>0</v>
      </c>
      <c r="BJ1882" t="s">
        <v>2875</v>
      </c>
      <c r="BK1882" t="s">
        <v>2456</v>
      </c>
      <c r="BL1882">
        <v>2</v>
      </c>
      <c r="BN1882" s="112">
        <v>35</v>
      </c>
      <c r="BO1882" s="114">
        <v>19</v>
      </c>
      <c r="BP1882" s="118">
        <f t="shared" si="746"/>
        <v>35019</v>
      </c>
      <c r="BQ1882" s="118">
        <f t="shared" si="745"/>
        <v>35019</v>
      </c>
      <c r="BR1882" s="5" t="s">
        <v>3151</v>
      </c>
    </row>
    <row r="1883" spans="1:70" ht="15" hidden="1" customHeight="1" outlineLevel="1">
      <c r="A1883" t="s">
        <v>2976</v>
      </c>
      <c r="B1883" t="s">
        <v>2456</v>
      </c>
      <c r="C1883" s="1">
        <f t="shared" si="768"/>
        <v>505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29">
        <f t="shared" si="766"/>
        <v>140</v>
      </c>
      <c r="H1883" s="134">
        <f t="shared" si="767"/>
        <v>0.27722772277227725</v>
      </c>
      <c r="I1883" s="2"/>
      <c r="J1883" s="2">
        <f t="shared" si="769"/>
        <v>0.35445544554455444</v>
      </c>
      <c r="K1883" s="2">
        <f t="shared" si="770"/>
        <v>0.63168316831683169</v>
      </c>
      <c r="L1883" s="2">
        <f t="shared" si="771"/>
        <v>0</v>
      </c>
      <c r="M1883" s="2">
        <f t="shared" si="772"/>
        <v>1.3861386138613874E-2</v>
      </c>
      <c r="N1883" s="63">
        <v>179</v>
      </c>
      <c r="O1883" s="63">
        <v>319</v>
      </c>
      <c r="P1883" s="63">
        <v>0</v>
      </c>
      <c r="Q1883" s="63">
        <v>3</v>
      </c>
      <c r="R1883" s="63">
        <v>0</v>
      </c>
      <c r="S1883" s="63">
        <v>0</v>
      </c>
      <c r="T1883" s="63">
        <v>0</v>
      </c>
      <c r="U1883" s="63">
        <v>0</v>
      </c>
      <c r="V1883" s="63">
        <v>2</v>
      </c>
      <c r="W1883" s="63">
        <v>0</v>
      </c>
      <c r="X1883" s="63">
        <v>0</v>
      </c>
      <c r="Y1883" s="63">
        <v>0</v>
      </c>
      <c r="Z1883" s="63">
        <v>0</v>
      </c>
      <c r="AA1883" s="63">
        <v>0</v>
      </c>
      <c r="AB1883" s="63">
        <v>0</v>
      </c>
      <c r="AC1883" s="63">
        <v>0</v>
      </c>
      <c r="AD1883" s="63">
        <v>0</v>
      </c>
      <c r="AE1883" s="63">
        <v>0</v>
      </c>
      <c r="AF1883" s="63">
        <v>0</v>
      </c>
      <c r="AG1883" s="63">
        <v>0</v>
      </c>
      <c r="AH1883" s="63">
        <v>0</v>
      </c>
      <c r="AI1883" s="63">
        <v>0</v>
      </c>
      <c r="AJ1883" s="63">
        <v>0</v>
      </c>
      <c r="AK1883" s="63">
        <v>0</v>
      </c>
      <c r="AL1883" s="63">
        <v>0</v>
      </c>
      <c r="AM1883" s="63">
        <v>0</v>
      </c>
      <c r="AN1883" s="63">
        <v>0</v>
      </c>
      <c r="AO1883" s="63">
        <v>0</v>
      </c>
      <c r="AP1883" s="63">
        <v>0</v>
      </c>
      <c r="AQ1883" s="63">
        <v>0</v>
      </c>
      <c r="AR1883" s="63">
        <v>0</v>
      </c>
      <c r="AS1883" s="63">
        <v>0</v>
      </c>
      <c r="AT1883" s="63">
        <v>0</v>
      </c>
      <c r="AU1883" s="63">
        <v>0</v>
      </c>
      <c r="AV1883" s="63">
        <v>0</v>
      </c>
      <c r="AW1883" s="63">
        <v>2</v>
      </c>
      <c r="AX1883" s="63">
        <v>0</v>
      </c>
      <c r="AY1883" s="63">
        <v>0</v>
      </c>
      <c r="BA1883" s="5">
        <f>IF(Q1883&gt;0,RANK(Q1883,(N1883:P1883,Q1883:AE1883)),0)</f>
        <v>3</v>
      </c>
      <c r="BB1883" s="5">
        <f>IF(R1883&gt;0,RANK(R1883,(N1883:P1883,Q1883:AE1883)),0)</f>
        <v>0</v>
      </c>
      <c r="BC1883" s="5">
        <f>IF(T1883&gt;0,RANK(T1883,(N1883:P1883,Q1883:AE1883)),0)</f>
        <v>0</v>
      </c>
      <c r="BD1883" s="5">
        <f>IF(S1883&gt;0,RANK(S1883,(N1883:P1883,Q1883:AE1883)),0)</f>
        <v>0</v>
      </c>
      <c r="BE1883" s="2">
        <f t="shared" si="773"/>
        <v>5.9405940594059407E-3</v>
      </c>
      <c r="BF1883" s="2">
        <f t="shared" si="774"/>
        <v>0</v>
      </c>
      <c r="BG1883" s="2">
        <f t="shared" si="775"/>
        <v>0</v>
      </c>
      <c r="BH1883" s="2">
        <f t="shared" si="776"/>
        <v>0</v>
      </c>
      <c r="BJ1883" t="s">
        <v>2976</v>
      </c>
      <c r="BK1883" t="s">
        <v>2456</v>
      </c>
      <c r="BL1883">
        <v>3</v>
      </c>
      <c r="BN1883" s="112">
        <v>35</v>
      </c>
      <c r="BO1883" s="114">
        <v>21</v>
      </c>
      <c r="BP1883" s="118">
        <f t="shared" si="746"/>
        <v>35021</v>
      </c>
      <c r="BQ1883" s="118">
        <f t="shared" si="745"/>
        <v>35021</v>
      </c>
      <c r="BR1883" s="5" t="s">
        <v>3151</v>
      </c>
    </row>
    <row r="1884" spans="1:70" ht="15" hidden="1" customHeight="1" outlineLevel="1">
      <c r="A1884" t="s">
        <v>2341</v>
      </c>
      <c r="B1884" t="s">
        <v>2456</v>
      </c>
      <c r="C1884" s="1">
        <f t="shared" si="768"/>
        <v>1974</v>
      </c>
      <c r="D1884" s="5">
        <f>IF(N1884&gt;0, RANK(N1884,(N1884:P1884,Q1884:AE1884)),0)</f>
        <v>2</v>
      </c>
      <c r="E1884" s="5">
        <f>IF(O1884&gt;0,RANK(O1884,(N1884:P1884,Q1884:AE1884)),0)</f>
        <v>1</v>
      </c>
      <c r="F1884" s="5">
        <f>IF(P1884&gt;0,RANK(P1884,(N1884:P1884,Q1884:AE1884)),0)</f>
        <v>0</v>
      </c>
      <c r="G1884" s="129">
        <f t="shared" si="766"/>
        <v>297</v>
      </c>
      <c r="H1884" s="134">
        <f t="shared" si="767"/>
        <v>0.15045592705167174</v>
      </c>
      <c r="I1884" s="2"/>
      <c r="J1884" s="2">
        <f t="shared" si="769"/>
        <v>0.41691995947315097</v>
      </c>
      <c r="K1884" s="2">
        <f t="shared" si="770"/>
        <v>0.56737588652482274</v>
      </c>
      <c r="L1884" s="2">
        <f t="shared" si="771"/>
        <v>0</v>
      </c>
      <c r="M1884" s="2">
        <f t="shared" si="772"/>
        <v>1.5704154002026294E-2</v>
      </c>
      <c r="N1884" s="63">
        <v>823</v>
      </c>
      <c r="O1884" s="63">
        <v>1120</v>
      </c>
      <c r="P1884" s="63">
        <v>0</v>
      </c>
      <c r="Q1884" s="63">
        <v>13</v>
      </c>
      <c r="R1884" s="63">
        <v>6</v>
      </c>
      <c r="S1884" s="63">
        <v>0</v>
      </c>
      <c r="T1884" s="63">
        <v>0</v>
      </c>
      <c r="U1884" s="63">
        <v>0</v>
      </c>
      <c r="V1884" s="63">
        <v>7</v>
      </c>
      <c r="W1884" s="63">
        <v>0</v>
      </c>
      <c r="X1884" s="63">
        <v>0</v>
      </c>
      <c r="Y1884" s="63">
        <v>0</v>
      </c>
      <c r="Z1884" s="63">
        <v>0</v>
      </c>
      <c r="AA1884" s="63">
        <v>0</v>
      </c>
      <c r="AB1884" s="63">
        <v>0</v>
      </c>
      <c r="AC1884" s="63">
        <v>0</v>
      </c>
      <c r="AD1884" s="63">
        <v>0</v>
      </c>
      <c r="AE1884" s="63">
        <v>0</v>
      </c>
      <c r="AF1884" s="63">
        <v>0</v>
      </c>
      <c r="AG1884" s="63">
        <v>0</v>
      </c>
      <c r="AH1884" s="63">
        <v>0</v>
      </c>
      <c r="AI1884" s="63">
        <v>0</v>
      </c>
      <c r="AJ1884" s="63">
        <v>0</v>
      </c>
      <c r="AK1884" s="63">
        <v>0</v>
      </c>
      <c r="AL1884" s="63">
        <v>0</v>
      </c>
      <c r="AM1884" s="63">
        <v>0</v>
      </c>
      <c r="AN1884" s="63">
        <v>0</v>
      </c>
      <c r="AO1884" s="63">
        <v>0</v>
      </c>
      <c r="AP1884" s="63">
        <v>0</v>
      </c>
      <c r="AQ1884" s="63">
        <v>0</v>
      </c>
      <c r="AR1884" s="63">
        <v>0</v>
      </c>
      <c r="AS1884" s="63">
        <v>0</v>
      </c>
      <c r="AT1884" s="63">
        <v>0</v>
      </c>
      <c r="AU1884" s="63">
        <v>0</v>
      </c>
      <c r="AV1884" s="63">
        <v>0</v>
      </c>
      <c r="AW1884" s="63">
        <v>5</v>
      </c>
      <c r="AX1884" s="63">
        <v>0</v>
      </c>
      <c r="AY1884" s="63">
        <v>0</v>
      </c>
      <c r="BA1884" s="5">
        <f>IF(Q1884&gt;0,RANK(Q1884,(N1884:P1884,Q1884:AE1884)),0)</f>
        <v>3</v>
      </c>
      <c r="BB1884" s="5">
        <f>IF(R1884&gt;0,RANK(R1884,(N1884:P1884,Q1884:AE1884)),0)</f>
        <v>5</v>
      </c>
      <c r="BC1884" s="5">
        <f>IF(T1884&gt;0,RANK(T1884,(N1884:P1884,Q1884:AE1884)),0)</f>
        <v>0</v>
      </c>
      <c r="BD1884" s="5">
        <f>IF(S1884&gt;0,RANK(S1884,(N1884:P1884,Q1884:AE1884)),0)</f>
        <v>0</v>
      </c>
      <c r="BE1884" s="2">
        <f t="shared" si="773"/>
        <v>6.5856129685916923E-3</v>
      </c>
      <c r="BF1884" s="2">
        <f t="shared" si="774"/>
        <v>3.0395136778115501E-3</v>
      </c>
      <c r="BG1884" s="2">
        <f t="shared" si="775"/>
        <v>0</v>
      </c>
      <c r="BH1884" s="2">
        <f t="shared" si="776"/>
        <v>0</v>
      </c>
      <c r="BJ1884" t="s">
        <v>2341</v>
      </c>
      <c r="BK1884" t="s">
        <v>2456</v>
      </c>
      <c r="BL1884">
        <v>2</v>
      </c>
      <c r="BN1884" s="112">
        <v>35</v>
      </c>
      <c r="BO1884" s="114">
        <v>23</v>
      </c>
      <c r="BP1884" s="118">
        <f t="shared" si="746"/>
        <v>35023</v>
      </c>
      <c r="BQ1884" s="118">
        <f t="shared" si="745"/>
        <v>35023</v>
      </c>
      <c r="BR1884" s="5" t="s">
        <v>3151</v>
      </c>
    </row>
    <row r="1885" spans="1:70" ht="15" hidden="1" customHeight="1" outlineLevel="1">
      <c r="A1885" t="s">
        <v>854</v>
      </c>
      <c r="B1885" t="s">
        <v>2456</v>
      </c>
      <c r="C1885" s="1">
        <f t="shared" si="768"/>
        <v>20918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0</v>
      </c>
      <c r="G1885" s="129">
        <f t="shared" si="766"/>
        <v>12470</v>
      </c>
      <c r="H1885" s="134">
        <f t="shared" si="767"/>
        <v>0.59613729802084325</v>
      </c>
      <c r="I1885" s="2"/>
      <c r="J1885" s="2">
        <f t="shared" si="769"/>
        <v>0.1941390190266756</v>
      </c>
      <c r="K1885" s="2">
        <f t="shared" si="770"/>
        <v>0.79027631704751888</v>
      </c>
      <c r="L1885" s="2">
        <f t="shared" si="771"/>
        <v>0</v>
      </c>
      <c r="M1885" s="2">
        <f t="shared" si="772"/>
        <v>1.5584663925805486E-2</v>
      </c>
      <c r="N1885" s="63">
        <v>4061</v>
      </c>
      <c r="O1885" s="63">
        <v>16531</v>
      </c>
      <c r="P1885" s="63">
        <v>0</v>
      </c>
      <c r="Q1885" s="63">
        <v>214</v>
      </c>
      <c r="R1885" s="63">
        <v>50</v>
      </c>
      <c r="S1885" s="63">
        <v>0</v>
      </c>
      <c r="T1885" s="63">
        <v>0</v>
      </c>
      <c r="U1885" s="63">
        <v>0</v>
      </c>
      <c r="V1885" s="63">
        <v>24</v>
      </c>
      <c r="W1885" s="63">
        <v>0</v>
      </c>
      <c r="X1885" s="63">
        <v>0</v>
      </c>
      <c r="Y1885" s="63">
        <v>0</v>
      </c>
      <c r="Z1885" s="63">
        <v>0</v>
      </c>
      <c r="AA1885" s="63">
        <v>0</v>
      </c>
      <c r="AB1885" s="63">
        <v>0</v>
      </c>
      <c r="AC1885" s="63">
        <v>0</v>
      </c>
      <c r="AD1885" s="63">
        <v>0</v>
      </c>
      <c r="AE1885" s="63">
        <v>0</v>
      </c>
      <c r="AF1885" s="63">
        <v>0</v>
      </c>
      <c r="AG1885" s="63">
        <v>0</v>
      </c>
      <c r="AH1885" s="63">
        <v>0</v>
      </c>
      <c r="AI1885" s="63">
        <v>0</v>
      </c>
      <c r="AJ1885" s="63">
        <v>0</v>
      </c>
      <c r="AK1885" s="63">
        <v>0</v>
      </c>
      <c r="AL1885" s="63">
        <v>0</v>
      </c>
      <c r="AM1885" s="63">
        <v>0</v>
      </c>
      <c r="AN1885" s="63">
        <v>0</v>
      </c>
      <c r="AO1885" s="63">
        <v>0</v>
      </c>
      <c r="AP1885" s="63">
        <v>0</v>
      </c>
      <c r="AQ1885" s="63">
        <v>0</v>
      </c>
      <c r="AR1885" s="63">
        <v>0</v>
      </c>
      <c r="AS1885" s="63">
        <v>0</v>
      </c>
      <c r="AT1885" s="63">
        <v>0</v>
      </c>
      <c r="AU1885" s="63">
        <v>0</v>
      </c>
      <c r="AV1885" s="63">
        <v>0</v>
      </c>
      <c r="AW1885" s="63">
        <v>38</v>
      </c>
      <c r="AX1885" s="63">
        <v>0</v>
      </c>
      <c r="AY1885" s="63">
        <v>0</v>
      </c>
      <c r="BA1885" s="5">
        <f>IF(Q1885&gt;0,RANK(Q1885,(N1885:P1885,Q1885:AE1885)),0)</f>
        <v>3</v>
      </c>
      <c r="BB1885" s="5">
        <f>IF(R1885&gt;0,RANK(R1885,(N1885:P1885,Q1885:AE1885)),0)</f>
        <v>4</v>
      </c>
      <c r="BC1885" s="5">
        <f>IF(T1885&gt;0,RANK(T1885,(N1885:P1885,Q1885:AE1885)),0)</f>
        <v>0</v>
      </c>
      <c r="BD1885" s="5">
        <f>IF(S1885&gt;0,RANK(S1885,(N1885:P1885,Q1885:AE1885)),0)</f>
        <v>0</v>
      </c>
      <c r="BE1885" s="2">
        <f t="shared" si="773"/>
        <v>1.0230423558657616E-2</v>
      </c>
      <c r="BF1885" s="2">
        <f t="shared" si="774"/>
        <v>2.3902858781910319E-3</v>
      </c>
      <c r="BG1885" s="2">
        <f t="shared" si="775"/>
        <v>0</v>
      </c>
      <c r="BH1885" s="2">
        <f t="shared" si="776"/>
        <v>0</v>
      </c>
      <c r="BJ1885" t="s">
        <v>854</v>
      </c>
      <c r="BK1885" t="s">
        <v>2456</v>
      </c>
      <c r="BL1885">
        <v>2</v>
      </c>
      <c r="BN1885" s="112">
        <v>35</v>
      </c>
      <c r="BO1885" s="114">
        <v>25</v>
      </c>
      <c r="BP1885" s="118">
        <f t="shared" si="746"/>
        <v>35025</v>
      </c>
      <c r="BQ1885" s="118">
        <f t="shared" si="745"/>
        <v>35025</v>
      </c>
      <c r="BR1885" s="5" t="s">
        <v>3151</v>
      </c>
    </row>
    <row r="1886" spans="1:70" ht="15" hidden="1" customHeight="1" outlineLevel="1">
      <c r="A1886" t="s">
        <v>1596</v>
      </c>
      <c r="B1886" t="s">
        <v>2456</v>
      </c>
      <c r="C1886" s="1">
        <f t="shared" si="768"/>
        <v>10306</v>
      </c>
      <c r="D1886" s="5">
        <f>IF(N1886&gt;0, RANK(N1886,(N1886:P1886,Q1886:AE1886)),0)</f>
        <v>2</v>
      </c>
      <c r="E1886" s="5">
        <f>IF(O1886&gt;0,RANK(O1886,(N1886:P1886,Q1886:AE1886)),0)</f>
        <v>1</v>
      </c>
      <c r="F1886" s="5">
        <f>IF(P1886&gt;0,RANK(P1886,(N1886:P1886,Q1886:AE1886)),0)</f>
        <v>0</v>
      </c>
      <c r="G1886" s="129">
        <f t="shared" si="766"/>
        <v>3748</v>
      </c>
      <c r="H1886" s="134">
        <f t="shared" si="767"/>
        <v>0.36367164758393167</v>
      </c>
      <c r="I1886" s="2"/>
      <c r="J1886" s="2">
        <f t="shared" si="769"/>
        <v>0.30991655346400154</v>
      </c>
      <c r="K1886" s="2">
        <f t="shared" si="770"/>
        <v>0.67358820104793327</v>
      </c>
      <c r="L1886" s="2">
        <f t="shared" si="771"/>
        <v>0</v>
      </c>
      <c r="M1886" s="2">
        <f t="shared" si="772"/>
        <v>1.6495245488065136E-2</v>
      </c>
      <c r="N1886" s="63">
        <v>3194</v>
      </c>
      <c r="O1886" s="63">
        <v>6942</v>
      </c>
      <c r="P1886" s="63">
        <v>0</v>
      </c>
      <c r="Q1886" s="63">
        <v>113</v>
      </c>
      <c r="R1886" s="63">
        <v>33</v>
      </c>
      <c r="S1886" s="63">
        <v>0</v>
      </c>
      <c r="T1886" s="63">
        <v>0</v>
      </c>
      <c r="U1886" s="63">
        <v>0</v>
      </c>
      <c r="V1886" s="63">
        <v>9</v>
      </c>
      <c r="W1886" s="63">
        <v>0</v>
      </c>
      <c r="X1886" s="63">
        <v>0</v>
      </c>
      <c r="Y1886" s="63">
        <v>0</v>
      </c>
      <c r="Z1886" s="63">
        <v>0</v>
      </c>
      <c r="AA1886" s="63">
        <v>0</v>
      </c>
      <c r="AB1886" s="63">
        <v>0</v>
      </c>
      <c r="AC1886" s="63">
        <v>0</v>
      </c>
      <c r="AD1886" s="63">
        <v>0</v>
      </c>
      <c r="AE1886" s="63">
        <v>0</v>
      </c>
      <c r="AF1886" s="63">
        <v>0</v>
      </c>
      <c r="AG1886" s="63">
        <v>0</v>
      </c>
      <c r="AH1886" s="63">
        <v>0</v>
      </c>
      <c r="AI1886" s="63">
        <v>0</v>
      </c>
      <c r="AJ1886" s="63">
        <v>0</v>
      </c>
      <c r="AK1886" s="63">
        <v>0</v>
      </c>
      <c r="AL1886" s="63">
        <v>0</v>
      </c>
      <c r="AM1886" s="63">
        <v>0</v>
      </c>
      <c r="AN1886" s="63">
        <v>0</v>
      </c>
      <c r="AO1886" s="63">
        <v>0</v>
      </c>
      <c r="AP1886" s="63">
        <v>0</v>
      </c>
      <c r="AQ1886" s="63">
        <v>0</v>
      </c>
      <c r="AR1886" s="63">
        <v>0</v>
      </c>
      <c r="AS1886" s="63">
        <v>0</v>
      </c>
      <c r="AT1886" s="63">
        <v>0</v>
      </c>
      <c r="AU1886" s="63">
        <v>0</v>
      </c>
      <c r="AV1886" s="63">
        <v>0</v>
      </c>
      <c r="AW1886" s="63">
        <v>15</v>
      </c>
      <c r="AX1886" s="63">
        <v>0</v>
      </c>
      <c r="AY1886" s="63">
        <v>0</v>
      </c>
      <c r="BA1886" s="5">
        <f>IF(Q1886&gt;0,RANK(Q1886,(N1886:P1886,Q1886:AE1886)),0)</f>
        <v>3</v>
      </c>
      <c r="BB1886" s="5">
        <f>IF(R1886&gt;0,RANK(R1886,(N1886:P1886,Q1886:AE1886)),0)</f>
        <v>4</v>
      </c>
      <c r="BC1886" s="5">
        <f>IF(T1886&gt;0,RANK(T1886,(N1886:P1886,Q1886:AE1886)),0)</f>
        <v>0</v>
      </c>
      <c r="BD1886" s="5">
        <f>IF(S1886&gt;0,RANK(S1886,(N1886:P1886,Q1886:AE1886)),0)</f>
        <v>0</v>
      </c>
      <c r="BE1886" s="2">
        <f t="shared" si="773"/>
        <v>1.0964486706772754E-2</v>
      </c>
      <c r="BF1886" s="2">
        <f t="shared" si="774"/>
        <v>3.2020182418008927E-3</v>
      </c>
      <c r="BG1886" s="2">
        <f t="shared" si="775"/>
        <v>0</v>
      </c>
      <c r="BH1886" s="2">
        <f t="shared" si="776"/>
        <v>0</v>
      </c>
      <c r="BJ1886" t="s">
        <v>1596</v>
      </c>
      <c r="BK1886" t="s">
        <v>2456</v>
      </c>
      <c r="BL1886">
        <v>2</v>
      </c>
      <c r="BN1886" s="112">
        <v>35</v>
      </c>
      <c r="BO1886" s="114">
        <v>27</v>
      </c>
      <c r="BP1886" s="118">
        <f t="shared" si="746"/>
        <v>35027</v>
      </c>
      <c r="BQ1886" s="118">
        <f t="shared" si="745"/>
        <v>35027</v>
      </c>
      <c r="BR1886" s="5" t="s">
        <v>3151</v>
      </c>
    </row>
    <row r="1887" spans="1:70" ht="15" hidden="1" customHeight="1" outlineLevel="1">
      <c r="A1887" t="s">
        <v>867</v>
      </c>
      <c r="B1887" t="s">
        <v>2456</v>
      </c>
      <c r="C1887" s="1">
        <f t="shared" si="768"/>
        <v>12293</v>
      </c>
      <c r="D1887" s="5">
        <f>IF(N1887&gt;0, RANK(N1887,(N1887:P1887,Q1887:AE1887)),0)</f>
        <v>1</v>
      </c>
      <c r="E1887" s="5">
        <f>IF(O1887&gt;0,RANK(O1887,(N1887:P1887,Q1887:AE1887)),0)</f>
        <v>2</v>
      </c>
      <c r="F1887" s="5">
        <f>IF(P1887&gt;0,RANK(P1887,(N1887:P1887,Q1887:AE1887)),0)</f>
        <v>0</v>
      </c>
      <c r="G1887" s="129">
        <f t="shared" si="766"/>
        <v>3276</v>
      </c>
      <c r="H1887" s="134">
        <f t="shared" si="767"/>
        <v>0.26649312616936466</v>
      </c>
      <c r="I1887" s="2"/>
      <c r="J1887" s="2">
        <f t="shared" si="769"/>
        <v>0.6144960546652567</v>
      </c>
      <c r="K1887" s="2">
        <f t="shared" si="770"/>
        <v>0.34800292849589198</v>
      </c>
      <c r="L1887" s="2">
        <f t="shared" si="771"/>
        <v>0</v>
      </c>
      <c r="M1887" s="2">
        <f t="shared" si="772"/>
        <v>3.750101683885132E-2</v>
      </c>
      <c r="N1887" s="63">
        <v>7554</v>
      </c>
      <c r="O1887" s="63">
        <v>4278</v>
      </c>
      <c r="P1887" s="63">
        <v>0</v>
      </c>
      <c r="Q1887" s="63">
        <v>360</v>
      </c>
      <c r="R1887" s="63">
        <v>53</v>
      </c>
      <c r="S1887" s="63">
        <v>0</v>
      </c>
      <c r="T1887" s="63">
        <v>0</v>
      </c>
      <c r="U1887" s="63">
        <v>0</v>
      </c>
      <c r="V1887" s="63">
        <v>12</v>
      </c>
      <c r="W1887" s="63">
        <v>0</v>
      </c>
      <c r="X1887" s="63">
        <v>0</v>
      </c>
      <c r="Y1887" s="63">
        <v>0</v>
      </c>
      <c r="Z1887" s="63">
        <v>0</v>
      </c>
      <c r="AA1887" s="63">
        <v>0</v>
      </c>
      <c r="AB1887" s="63">
        <v>0</v>
      </c>
      <c r="AC1887" s="63">
        <v>0</v>
      </c>
      <c r="AD1887" s="63">
        <v>0</v>
      </c>
      <c r="AE1887" s="63">
        <v>0</v>
      </c>
      <c r="AF1887" s="63">
        <v>0</v>
      </c>
      <c r="AG1887" s="63">
        <v>0</v>
      </c>
      <c r="AH1887" s="63">
        <v>0</v>
      </c>
      <c r="AI1887" s="63">
        <v>0</v>
      </c>
      <c r="AJ1887" s="63">
        <v>0</v>
      </c>
      <c r="AK1887" s="63">
        <v>0</v>
      </c>
      <c r="AL1887" s="63">
        <v>0</v>
      </c>
      <c r="AM1887" s="63">
        <v>0</v>
      </c>
      <c r="AN1887" s="63">
        <v>0</v>
      </c>
      <c r="AO1887" s="63">
        <v>0</v>
      </c>
      <c r="AP1887" s="63">
        <v>0</v>
      </c>
      <c r="AQ1887" s="63">
        <v>0</v>
      </c>
      <c r="AR1887" s="63">
        <v>0</v>
      </c>
      <c r="AS1887" s="63">
        <v>0</v>
      </c>
      <c r="AT1887" s="63">
        <v>0</v>
      </c>
      <c r="AU1887" s="63">
        <v>0</v>
      </c>
      <c r="AV1887" s="63">
        <v>0</v>
      </c>
      <c r="AW1887" s="63">
        <v>36</v>
      </c>
      <c r="AX1887" s="63">
        <v>0</v>
      </c>
      <c r="AY1887" s="63">
        <v>0</v>
      </c>
      <c r="BA1887" s="5">
        <f>IF(Q1887&gt;0,RANK(Q1887,(N1887:P1887,Q1887:AE1887)),0)</f>
        <v>3</v>
      </c>
      <c r="BB1887" s="5">
        <f>IF(R1887&gt;0,RANK(R1887,(N1887:P1887,Q1887:AE1887)),0)</f>
        <v>4</v>
      </c>
      <c r="BC1887" s="5">
        <f>IF(T1887&gt;0,RANK(T1887,(N1887:P1887,Q1887:AE1887)),0)</f>
        <v>0</v>
      </c>
      <c r="BD1887" s="5">
        <f>IF(S1887&gt;0,RANK(S1887,(N1887:P1887,Q1887:AE1887)),0)</f>
        <v>0</v>
      </c>
      <c r="BE1887" s="2">
        <f t="shared" si="773"/>
        <v>2.9284958919710405E-2</v>
      </c>
      <c r="BF1887" s="2">
        <f t="shared" si="774"/>
        <v>4.3113967298462541E-3</v>
      </c>
      <c r="BG1887" s="2">
        <f t="shared" si="775"/>
        <v>0</v>
      </c>
      <c r="BH1887" s="2">
        <f t="shared" si="776"/>
        <v>0</v>
      </c>
      <c r="BJ1887" t="s">
        <v>867</v>
      </c>
      <c r="BK1887" t="s">
        <v>2456</v>
      </c>
      <c r="BL1887">
        <v>3</v>
      </c>
      <c r="BN1887" s="112">
        <v>35</v>
      </c>
      <c r="BO1887" s="114">
        <v>28</v>
      </c>
      <c r="BP1887" s="118">
        <f t="shared" si="746"/>
        <v>35028</v>
      </c>
      <c r="BQ1887" s="118">
        <f t="shared" si="745"/>
        <v>35028</v>
      </c>
      <c r="BR1887" s="5" t="s">
        <v>3151</v>
      </c>
    </row>
    <row r="1888" spans="1:70" ht="15" hidden="1" customHeight="1" outlineLevel="1">
      <c r="A1888" t="s">
        <v>2064</v>
      </c>
      <c r="B1888" t="s">
        <v>2456</v>
      </c>
      <c r="C1888" s="1">
        <f t="shared" si="768"/>
        <v>8103</v>
      </c>
      <c r="D1888" s="5">
        <f>IF(N1888&gt;0, RANK(N1888,(N1888:P1888,Q1888:AE1888)),0)</f>
        <v>2</v>
      </c>
      <c r="E1888" s="5">
        <f>IF(O1888&gt;0,RANK(O1888,(N1888:P1888,Q1888:AE1888)),0)</f>
        <v>1</v>
      </c>
      <c r="F1888" s="5">
        <f>IF(P1888&gt;0,RANK(P1888,(N1888:P1888,Q1888:AE1888)),0)</f>
        <v>0</v>
      </c>
      <c r="G1888" s="129">
        <f t="shared" si="766"/>
        <v>845</v>
      </c>
      <c r="H1888" s="134">
        <f t="shared" si="767"/>
        <v>0.10428236455633716</v>
      </c>
      <c r="I1888" s="2"/>
      <c r="J1888" s="2">
        <f t="shared" si="769"/>
        <v>0.43971368628902874</v>
      </c>
      <c r="K1888" s="2">
        <f t="shared" si="770"/>
        <v>0.54399605084536595</v>
      </c>
      <c r="L1888" s="2">
        <f t="shared" si="771"/>
        <v>0</v>
      </c>
      <c r="M1888" s="2">
        <f t="shared" si="772"/>
        <v>1.6290262865605309E-2</v>
      </c>
      <c r="N1888" s="63">
        <v>3563</v>
      </c>
      <c r="O1888" s="63">
        <v>4408</v>
      </c>
      <c r="P1888" s="63">
        <v>0</v>
      </c>
      <c r="Q1888" s="63">
        <v>73</v>
      </c>
      <c r="R1888" s="63">
        <v>38</v>
      </c>
      <c r="S1888" s="63">
        <v>0</v>
      </c>
      <c r="T1888" s="63">
        <v>0</v>
      </c>
      <c r="U1888" s="63">
        <v>0</v>
      </c>
      <c r="V1888" s="63">
        <v>9</v>
      </c>
      <c r="W1888" s="63">
        <v>0</v>
      </c>
      <c r="X1888" s="63">
        <v>0</v>
      </c>
      <c r="Y1888" s="63">
        <v>0</v>
      </c>
      <c r="Z1888" s="63">
        <v>0</v>
      </c>
      <c r="AA1888" s="63">
        <v>0</v>
      </c>
      <c r="AB1888" s="63">
        <v>0</v>
      </c>
      <c r="AC1888" s="63">
        <v>0</v>
      </c>
      <c r="AD1888" s="63">
        <v>0</v>
      </c>
      <c r="AE1888" s="63">
        <v>0</v>
      </c>
      <c r="AF1888" s="63">
        <v>0</v>
      </c>
      <c r="AG1888" s="63">
        <v>0</v>
      </c>
      <c r="AH1888" s="63">
        <v>0</v>
      </c>
      <c r="AI1888" s="63">
        <v>0</v>
      </c>
      <c r="AJ1888" s="63">
        <v>0</v>
      </c>
      <c r="AK1888" s="63">
        <v>0</v>
      </c>
      <c r="AL1888" s="63">
        <v>0</v>
      </c>
      <c r="AM1888" s="63">
        <v>0</v>
      </c>
      <c r="AN1888" s="63">
        <v>0</v>
      </c>
      <c r="AO1888" s="63">
        <v>0</v>
      </c>
      <c r="AP1888" s="63">
        <v>0</v>
      </c>
      <c r="AQ1888" s="63">
        <v>0</v>
      </c>
      <c r="AR1888" s="63">
        <v>0</v>
      </c>
      <c r="AS1888" s="63">
        <v>0</v>
      </c>
      <c r="AT1888" s="63">
        <v>0</v>
      </c>
      <c r="AU1888" s="63">
        <v>0</v>
      </c>
      <c r="AV1888" s="63">
        <v>0</v>
      </c>
      <c r="AW1888" s="63">
        <v>12</v>
      </c>
      <c r="AX1888" s="63">
        <v>0</v>
      </c>
      <c r="AY1888" s="63">
        <v>0</v>
      </c>
      <c r="BA1888" s="5">
        <f>IF(Q1888&gt;0,RANK(Q1888,(N1888:P1888,Q1888:AE1888)),0)</f>
        <v>3</v>
      </c>
      <c r="BB1888" s="5">
        <f>IF(R1888&gt;0,RANK(R1888,(N1888:P1888,Q1888:AE1888)),0)</f>
        <v>4</v>
      </c>
      <c r="BC1888" s="5">
        <f>IF(T1888&gt;0,RANK(T1888,(N1888:P1888,Q1888:AE1888)),0)</f>
        <v>0</v>
      </c>
      <c r="BD1888" s="5">
        <f>IF(S1888&gt;0,RANK(S1888,(N1888:P1888,Q1888:AE1888)),0)</f>
        <v>0</v>
      </c>
      <c r="BE1888" s="2">
        <f t="shared" si="773"/>
        <v>9.0090090090090089E-3</v>
      </c>
      <c r="BF1888" s="2">
        <f t="shared" si="774"/>
        <v>4.6896211279772925E-3</v>
      </c>
      <c r="BG1888" s="2">
        <f t="shared" si="775"/>
        <v>0</v>
      </c>
      <c r="BH1888" s="2">
        <f t="shared" si="776"/>
        <v>0</v>
      </c>
      <c r="BJ1888" t="s">
        <v>2064</v>
      </c>
      <c r="BK1888" t="s">
        <v>2456</v>
      </c>
      <c r="BL1888">
        <v>2</v>
      </c>
      <c r="BN1888" s="112">
        <v>35</v>
      </c>
      <c r="BO1888" s="114">
        <v>29</v>
      </c>
      <c r="BP1888" s="118">
        <f t="shared" si="746"/>
        <v>35029</v>
      </c>
      <c r="BQ1888" s="118">
        <f t="shared" si="745"/>
        <v>35029</v>
      </c>
      <c r="BR1888" s="5" t="s">
        <v>3151</v>
      </c>
    </row>
    <row r="1889" spans="1:70" ht="15" hidden="1" customHeight="1" outlineLevel="1">
      <c r="A1889" t="s">
        <v>1700</v>
      </c>
      <c r="B1889" t="s">
        <v>2456</v>
      </c>
      <c r="C1889" s="1">
        <f t="shared" si="768"/>
        <v>26486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0</v>
      </c>
      <c r="G1889" s="129">
        <f t="shared" si="766"/>
        <v>10228</v>
      </c>
      <c r="H1889" s="134">
        <f t="shared" si="767"/>
        <v>0.38616627652344637</v>
      </c>
      <c r="I1889" s="2"/>
      <c r="J1889" s="2">
        <f t="shared" si="769"/>
        <v>0.68069923733293058</v>
      </c>
      <c r="K1889" s="2">
        <f t="shared" si="770"/>
        <v>0.29453296080948427</v>
      </c>
      <c r="L1889" s="2">
        <f t="shared" si="771"/>
        <v>0</v>
      </c>
      <c r="M1889" s="2">
        <f t="shared" si="772"/>
        <v>2.4767801857585148E-2</v>
      </c>
      <c r="N1889" s="63">
        <v>18029</v>
      </c>
      <c r="O1889" s="63">
        <v>7801</v>
      </c>
      <c r="P1889" s="63">
        <v>0</v>
      </c>
      <c r="Q1889" s="63">
        <v>266</v>
      </c>
      <c r="R1889" s="63">
        <v>202</v>
      </c>
      <c r="S1889" s="63">
        <v>0</v>
      </c>
      <c r="T1889" s="63">
        <v>0</v>
      </c>
      <c r="U1889" s="63">
        <v>0</v>
      </c>
      <c r="V1889" s="63">
        <v>85</v>
      </c>
      <c r="W1889" s="63">
        <v>0</v>
      </c>
      <c r="X1889" s="63">
        <v>0</v>
      </c>
      <c r="Y1889" s="63">
        <v>0</v>
      </c>
      <c r="Z1889" s="63">
        <v>0</v>
      </c>
      <c r="AA1889" s="63">
        <v>0</v>
      </c>
      <c r="AB1889" s="63">
        <v>0</v>
      </c>
      <c r="AC1889" s="63">
        <v>0</v>
      </c>
      <c r="AD1889" s="63">
        <v>0</v>
      </c>
      <c r="AE1889" s="63">
        <v>0</v>
      </c>
      <c r="AF1889" s="63">
        <v>0</v>
      </c>
      <c r="AG1889" s="63">
        <v>0</v>
      </c>
      <c r="AH1889" s="63">
        <v>0</v>
      </c>
      <c r="AI1889" s="63">
        <v>0</v>
      </c>
      <c r="AJ1889" s="63">
        <v>0</v>
      </c>
      <c r="AK1889" s="63">
        <v>0</v>
      </c>
      <c r="AL1889" s="63">
        <v>0</v>
      </c>
      <c r="AM1889" s="63">
        <v>0</v>
      </c>
      <c r="AN1889" s="63">
        <v>0</v>
      </c>
      <c r="AO1889" s="63">
        <v>0</v>
      </c>
      <c r="AP1889" s="63">
        <v>0</v>
      </c>
      <c r="AQ1889" s="63">
        <v>0</v>
      </c>
      <c r="AR1889" s="63">
        <v>0</v>
      </c>
      <c r="AS1889" s="63">
        <v>0</v>
      </c>
      <c r="AT1889" s="63">
        <v>0</v>
      </c>
      <c r="AU1889" s="63">
        <v>0</v>
      </c>
      <c r="AV1889" s="63">
        <v>0</v>
      </c>
      <c r="AW1889" s="63">
        <v>103</v>
      </c>
      <c r="AX1889" s="63">
        <v>0</v>
      </c>
      <c r="AY1889" s="63">
        <v>0</v>
      </c>
      <c r="BA1889" s="5">
        <f>IF(Q1889&gt;0,RANK(Q1889,(N1889:P1889,Q1889:AE1889)),0)</f>
        <v>3</v>
      </c>
      <c r="BB1889" s="5">
        <f>IF(R1889&gt;0,RANK(R1889,(N1889:P1889,Q1889:AE1889)),0)</f>
        <v>4</v>
      </c>
      <c r="BC1889" s="5">
        <f>IF(T1889&gt;0,RANK(T1889,(N1889:P1889,Q1889:AE1889)),0)</f>
        <v>0</v>
      </c>
      <c r="BD1889" s="5">
        <f>IF(S1889&gt;0,RANK(S1889,(N1889:P1889,Q1889:AE1889)),0)</f>
        <v>0</v>
      </c>
      <c r="BE1889" s="2">
        <f t="shared" si="773"/>
        <v>1.0043041606886656E-2</v>
      </c>
      <c r="BF1889" s="2">
        <f t="shared" si="774"/>
        <v>7.6266706939515216E-3</v>
      </c>
      <c r="BG1889" s="2">
        <f t="shared" si="775"/>
        <v>0</v>
      </c>
      <c r="BH1889" s="2">
        <f t="shared" si="776"/>
        <v>0</v>
      </c>
      <c r="BJ1889" t="s">
        <v>1700</v>
      </c>
      <c r="BK1889" t="s">
        <v>2456</v>
      </c>
      <c r="BN1889" s="112">
        <v>35</v>
      </c>
      <c r="BO1889" s="114">
        <v>31</v>
      </c>
      <c r="BP1889" s="118">
        <f t="shared" si="746"/>
        <v>35031</v>
      </c>
      <c r="BQ1889" s="118">
        <f t="shared" si="745"/>
        <v>35031</v>
      </c>
      <c r="BR1889" s="5" t="s">
        <v>3151</v>
      </c>
    </row>
    <row r="1890" spans="1:70" ht="15" hidden="1" customHeight="1" outlineLevel="1">
      <c r="A1890" t="s">
        <v>2918</v>
      </c>
      <c r="B1890" t="s">
        <v>2456</v>
      </c>
      <c r="C1890" s="1">
        <f t="shared" si="768"/>
        <v>2686</v>
      </c>
      <c r="D1890" s="5">
        <f>IF(N1890&gt;0, RANK(N1890,(N1890:P1890,Q1890:AE1890)),0)</f>
        <v>1</v>
      </c>
      <c r="E1890" s="5">
        <f>IF(O1890&gt;0,RANK(O1890,(N1890:P1890,Q1890:AE1890)),0)</f>
        <v>2</v>
      </c>
      <c r="F1890" s="5">
        <f>IF(P1890&gt;0,RANK(P1890,(N1890:P1890,Q1890:AE1890)),0)</f>
        <v>0</v>
      </c>
      <c r="G1890" s="129">
        <f t="shared" si="766"/>
        <v>842</v>
      </c>
      <c r="H1890" s="134">
        <f t="shared" si="767"/>
        <v>0.31347728965003724</v>
      </c>
      <c r="I1890" s="2"/>
      <c r="J1890" s="2">
        <f t="shared" si="769"/>
        <v>0.64966492926284436</v>
      </c>
      <c r="K1890" s="2">
        <f t="shared" si="770"/>
        <v>0.33618763961280712</v>
      </c>
      <c r="L1890" s="2">
        <f t="shared" si="771"/>
        <v>0</v>
      </c>
      <c r="M1890" s="2">
        <f t="shared" si="772"/>
        <v>1.414743112434852E-2</v>
      </c>
      <c r="N1890" s="63">
        <v>1745</v>
      </c>
      <c r="O1890" s="63">
        <v>903</v>
      </c>
      <c r="P1890" s="63">
        <v>0</v>
      </c>
      <c r="Q1890" s="63">
        <v>14</v>
      </c>
      <c r="R1890" s="63">
        <v>13</v>
      </c>
      <c r="S1890" s="63">
        <v>0</v>
      </c>
      <c r="T1890" s="63">
        <v>0</v>
      </c>
      <c r="U1890" s="63">
        <v>0</v>
      </c>
      <c r="V1890" s="63">
        <v>6</v>
      </c>
      <c r="W1890" s="63">
        <v>0</v>
      </c>
      <c r="X1890" s="63">
        <v>0</v>
      </c>
      <c r="Y1890" s="63">
        <v>0</v>
      </c>
      <c r="Z1890" s="63">
        <v>0</v>
      </c>
      <c r="AA1890" s="63">
        <v>0</v>
      </c>
      <c r="AB1890" s="63">
        <v>0</v>
      </c>
      <c r="AC1890" s="63">
        <v>0</v>
      </c>
      <c r="AD1890" s="63">
        <v>0</v>
      </c>
      <c r="AE1890" s="63">
        <v>0</v>
      </c>
      <c r="AF1890" s="63">
        <v>0</v>
      </c>
      <c r="AG1890" s="63">
        <v>0</v>
      </c>
      <c r="AH1890" s="63">
        <v>0</v>
      </c>
      <c r="AI1890" s="63">
        <v>0</v>
      </c>
      <c r="AJ1890" s="63">
        <v>0</v>
      </c>
      <c r="AK1890" s="63">
        <v>0</v>
      </c>
      <c r="AL1890" s="63">
        <v>0</v>
      </c>
      <c r="AM1890" s="63">
        <v>0</v>
      </c>
      <c r="AN1890" s="63">
        <v>0</v>
      </c>
      <c r="AO1890" s="63">
        <v>0</v>
      </c>
      <c r="AP1890" s="63">
        <v>0</v>
      </c>
      <c r="AQ1890" s="63">
        <v>0</v>
      </c>
      <c r="AR1890" s="63">
        <v>0</v>
      </c>
      <c r="AS1890" s="63">
        <v>0</v>
      </c>
      <c r="AT1890" s="63">
        <v>0</v>
      </c>
      <c r="AU1890" s="63">
        <v>0</v>
      </c>
      <c r="AV1890" s="63">
        <v>0</v>
      </c>
      <c r="AW1890" s="63">
        <v>5</v>
      </c>
      <c r="AX1890" s="63">
        <v>0</v>
      </c>
      <c r="AY1890" s="63">
        <v>0</v>
      </c>
      <c r="BA1890" s="5">
        <f>IF(Q1890&gt;0,RANK(Q1890,(N1890:P1890,Q1890:AE1890)),0)</f>
        <v>3</v>
      </c>
      <c r="BB1890" s="5">
        <f>IF(R1890&gt;0,RANK(R1890,(N1890:P1890,Q1890:AE1890)),0)</f>
        <v>4</v>
      </c>
      <c r="BC1890" s="5">
        <f>IF(T1890&gt;0,RANK(T1890,(N1890:P1890,Q1890:AE1890)),0)</f>
        <v>0</v>
      </c>
      <c r="BD1890" s="5">
        <f>IF(S1890&gt;0,RANK(S1890,(N1890:P1890,Q1890:AE1890)),0)</f>
        <v>0</v>
      </c>
      <c r="BE1890" s="2">
        <f t="shared" si="773"/>
        <v>5.2122114668652275E-3</v>
      </c>
      <c r="BF1890" s="2">
        <f t="shared" si="774"/>
        <v>4.8399106478034248E-3</v>
      </c>
      <c r="BG1890" s="2">
        <f t="shared" si="775"/>
        <v>0</v>
      </c>
      <c r="BH1890" s="2">
        <f t="shared" si="776"/>
        <v>0</v>
      </c>
      <c r="BJ1890" t="s">
        <v>2918</v>
      </c>
      <c r="BK1890" t="s">
        <v>2456</v>
      </c>
      <c r="BL1890">
        <v>3</v>
      </c>
      <c r="BN1890" s="112">
        <v>35</v>
      </c>
      <c r="BO1890" s="114">
        <v>33</v>
      </c>
      <c r="BP1890" s="118">
        <f t="shared" si="746"/>
        <v>35033</v>
      </c>
      <c r="BQ1890" s="118">
        <f t="shared" si="745"/>
        <v>35033</v>
      </c>
      <c r="BR1890" s="5" t="s">
        <v>3151</v>
      </c>
    </row>
    <row r="1891" spans="1:70" ht="15" hidden="1" customHeight="1" outlineLevel="1">
      <c r="A1891" t="s">
        <v>2050</v>
      </c>
      <c r="B1891" t="s">
        <v>2456</v>
      </c>
      <c r="C1891" s="1">
        <f t="shared" si="768"/>
        <v>23571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0</v>
      </c>
      <c r="G1891" s="129">
        <f t="shared" si="766"/>
        <v>6036</v>
      </c>
      <c r="H1891" s="134">
        <f t="shared" si="767"/>
        <v>0.25607738322514956</v>
      </c>
      <c r="I1891" s="2"/>
      <c r="J1891" s="2">
        <f t="shared" si="769"/>
        <v>0.35997624199227862</v>
      </c>
      <c r="K1891" s="2">
        <f t="shared" si="770"/>
        <v>0.61605362521742824</v>
      </c>
      <c r="L1891" s="2">
        <f t="shared" si="771"/>
        <v>0</v>
      </c>
      <c r="M1891" s="2">
        <f t="shared" si="772"/>
        <v>2.3970132790293142E-2</v>
      </c>
      <c r="N1891" s="63">
        <v>8485</v>
      </c>
      <c r="O1891" s="63">
        <v>14521</v>
      </c>
      <c r="P1891" s="63">
        <v>0</v>
      </c>
      <c r="Q1891" s="63">
        <v>387</v>
      </c>
      <c r="R1891" s="63">
        <v>108</v>
      </c>
      <c r="S1891" s="63">
        <v>0</v>
      </c>
      <c r="T1891" s="63">
        <v>0</v>
      </c>
      <c r="U1891" s="63">
        <v>0</v>
      </c>
      <c r="V1891" s="63">
        <v>30</v>
      </c>
      <c r="W1891" s="63">
        <v>0</v>
      </c>
      <c r="X1891" s="63">
        <v>0</v>
      </c>
      <c r="Y1891" s="63">
        <v>0</v>
      </c>
      <c r="Z1891" s="63">
        <v>0</v>
      </c>
      <c r="AA1891" s="63">
        <v>0</v>
      </c>
      <c r="AB1891" s="63">
        <v>0</v>
      </c>
      <c r="AC1891" s="63">
        <v>0</v>
      </c>
      <c r="AD1891" s="63">
        <v>0</v>
      </c>
      <c r="AE1891" s="63">
        <v>0</v>
      </c>
      <c r="AF1891" s="63">
        <v>0</v>
      </c>
      <c r="AG1891" s="63">
        <v>0</v>
      </c>
      <c r="AH1891" s="63">
        <v>0</v>
      </c>
      <c r="AI1891" s="63">
        <v>0</v>
      </c>
      <c r="AJ1891" s="63">
        <v>0</v>
      </c>
      <c r="AK1891" s="63">
        <v>0</v>
      </c>
      <c r="AL1891" s="63">
        <v>0</v>
      </c>
      <c r="AM1891" s="63">
        <v>0</v>
      </c>
      <c r="AN1891" s="63">
        <v>0</v>
      </c>
      <c r="AO1891" s="63">
        <v>0</v>
      </c>
      <c r="AP1891" s="63">
        <v>0</v>
      </c>
      <c r="AQ1891" s="63">
        <v>0</v>
      </c>
      <c r="AR1891" s="63">
        <v>0</v>
      </c>
      <c r="AS1891" s="63">
        <v>0</v>
      </c>
      <c r="AT1891" s="63">
        <v>0</v>
      </c>
      <c r="AU1891" s="63">
        <v>0</v>
      </c>
      <c r="AV1891" s="63">
        <v>0</v>
      </c>
      <c r="AW1891" s="63">
        <v>40</v>
      </c>
      <c r="AX1891" s="63">
        <v>0</v>
      </c>
      <c r="AY1891" s="63">
        <v>0</v>
      </c>
      <c r="BA1891" s="5">
        <f>IF(Q1891&gt;0,RANK(Q1891,(N1891:P1891,Q1891:AE1891)),0)</f>
        <v>3</v>
      </c>
      <c r="BB1891" s="5">
        <f>IF(R1891&gt;0,RANK(R1891,(N1891:P1891,Q1891:AE1891)),0)</f>
        <v>4</v>
      </c>
      <c r="BC1891" s="5">
        <f>IF(T1891&gt;0,RANK(T1891,(N1891:P1891,Q1891:AE1891)),0)</f>
        <v>0</v>
      </c>
      <c r="BD1891" s="5">
        <f>IF(S1891&gt;0,RANK(S1891,(N1891:P1891,Q1891:AE1891)),0)</f>
        <v>0</v>
      </c>
      <c r="BE1891" s="2">
        <f t="shared" si="773"/>
        <v>1.6418480336006108E-2</v>
      </c>
      <c r="BF1891" s="2">
        <f t="shared" si="774"/>
        <v>4.5819014891179842E-3</v>
      </c>
      <c r="BG1891" s="2">
        <f t="shared" si="775"/>
        <v>0</v>
      </c>
      <c r="BH1891" s="2">
        <f t="shared" si="776"/>
        <v>0</v>
      </c>
      <c r="BJ1891" t="s">
        <v>2050</v>
      </c>
      <c r="BK1891" t="s">
        <v>2456</v>
      </c>
      <c r="BL1891">
        <v>2</v>
      </c>
      <c r="BN1891" s="112">
        <v>35</v>
      </c>
      <c r="BO1891" s="114">
        <v>35</v>
      </c>
      <c r="BP1891" s="118">
        <f t="shared" si="746"/>
        <v>35035</v>
      </c>
      <c r="BQ1891" s="118">
        <f t="shared" ref="BQ1891:BQ1954" si="777">BP1891</f>
        <v>35035</v>
      </c>
      <c r="BR1891" s="5" t="s">
        <v>3151</v>
      </c>
    </row>
    <row r="1892" spans="1:70" ht="15" hidden="1" customHeight="1" outlineLevel="1">
      <c r="A1892" t="s">
        <v>2047</v>
      </c>
      <c r="B1892" t="s">
        <v>2456</v>
      </c>
      <c r="C1892" s="1">
        <f t="shared" si="768"/>
        <v>3873</v>
      </c>
      <c r="D1892" s="5">
        <f>IF(N1892&gt;0, RANK(N1892,(N1892:P1892,Q1892:AE1892)),0)</f>
        <v>2</v>
      </c>
      <c r="E1892" s="5">
        <f>IF(O1892&gt;0,RANK(O1892,(N1892:P1892,Q1892:AE1892)),0)</f>
        <v>1</v>
      </c>
      <c r="F1892" s="5">
        <f>IF(P1892&gt;0,RANK(P1892,(N1892:P1892,Q1892:AE1892)),0)</f>
        <v>0</v>
      </c>
      <c r="G1892" s="129">
        <f t="shared" si="766"/>
        <v>1464</v>
      </c>
      <c r="H1892" s="134">
        <f t="shared" si="767"/>
        <v>0.378001549186677</v>
      </c>
      <c r="I1892" s="2"/>
      <c r="J1892" s="2">
        <f t="shared" si="769"/>
        <v>0.30209140201394269</v>
      </c>
      <c r="K1892" s="2">
        <f t="shared" si="770"/>
        <v>0.68009295120061963</v>
      </c>
      <c r="L1892" s="2">
        <f t="shared" si="771"/>
        <v>0</v>
      </c>
      <c r="M1892" s="2">
        <f t="shared" si="772"/>
        <v>1.7815646785437678E-2</v>
      </c>
      <c r="N1892" s="63">
        <v>1170</v>
      </c>
      <c r="O1892" s="63">
        <v>2634</v>
      </c>
      <c r="P1892" s="63">
        <v>0</v>
      </c>
      <c r="Q1892" s="63">
        <v>41</v>
      </c>
      <c r="R1892" s="63">
        <v>17</v>
      </c>
      <c r="S1892" s="63">
        <v>0</v>
      </c>
      <c r="T1892" s="63">
        <v>0</v>
      </c>
      <c r="U1892" s="63">
        <v>0</v>
      </c>
      <c r="V1892" s="63">
        <v>6</v>
      </c>
      <c r="W1892" s="63">
        <v>0</v>
      </c>
      <c r="X1892" s="63">
        <v>0</v>
      </c>
      <c r="Y1892" s="63">
        <v>0</v>
      </c>
      <c r="Z1892" s="63">
        <v>0</v>
      </c>
      <c r="AA1892" s="63">
        <v>0</v>
      </c>
      <c r="AB1892" s="63">
        <v>0</v>
      </c>
      <c r="AC1892" s="63">
        <v>0</v>
      </c>
      <c r="AD1892" s="63">
        <v>0</v>
      </c>
      <c r="AE1892" s="63">
        <v>0</v>
      </c>
      <c r="AF1892" s="63">
        <v>0</v>
      </c>
      <c r="AG1892" s="63">
        <v>0</v>
      </c>
      <c r="AH1892" s="63">
        <v>0</v>
      </c>
      <c r="AI1892" s="63">
        <v>0</v>
      </c>
      <c r="AJ1892" s="63">
        <v>0</v>
      </c>
      <c r="AK1892" s="63">
        <v>0</v>
      </c>
      <c r="AL1892" s="63">
        <v>0</v>
      </c>
      <c r="AM1892" s="63">
        <v>0</v>
      </c>
      <c r="AN1892" s="63">
        <v>0</v>
      </c>
      <c r="AO1892" s="63">
        <v>0</v>
      </c>
      <c r="AP1892" s="63">
        <v>0</v>
      </c>
      <c r="AQ1892" s="63">
        <v>0</v>
      </c>
      <c r="AR1892" s="63">
        <v>0</v>
      </c>
      <c r="AS1892" s="63">
        <v>0</v>
      </c>
      <c r="AT1892" s="63">
        <v>0</v>
      </c>
      <c r="AU1892" s="63">
        <v>0</v>
      </c>
      <c r="AV1892" s="63">
        <v>0</v>
      </c>
      <c r="AW1892" s="63">
        <v>5</v>
      </c>
      <c r="AX1892" s="63">
        <v>0</v>
      </c>
      <c r="AY1892" s="63">
        <v>0</v>
      </c>
      <c r="BA1892" s="5">
        <f>IF(Q1892&gt;0,RANK(Q1892,(N1892:P1892,Q1892:AE1892)),0)</f>
        <v>3</v>
      </c>
      <c r="BB1892" s="5">
        <f>IF(R1892&gt;0,RANK(R1892,(N1892:P1892,Q1892:AE1892)),0)</f>
        <v>4</v>
      </c>
      <c r="BC1892" s="5">
        <f>IF(T1892&gt;0,RANK(T1892,(N1892:P1892,Q1892:AE1892)),0)</f>
        <v>0</v>
      </c>
      <c r="BD1892" s="5">
        <f>IF(S1892&gt;0,RANK(S1892,(N1892:P1892,Q1892:AE1892)),0)</f>
        <v>0</v>
      </c>
      <c r="BE1892" s="2">
        <f t="shared" si="773"/>
        <v>1.0586108959462949E-2</v>
      </c>
      <c r="BF1892" s="2">
        <f t="shared" si="774"/>
        <v>4.3893622514846369E-3</v>
      </c>
      <c r="BG1892" s="2">
        <f t="shared" si="775"/>
        <v>0</v>
      </c>
      <c r="BH1892" s="2">
        <f t="shared" si="776"/>
        <v>0</v>
      </c>
      <c r="BJ1892" t="s">
        <v>2047</v>
      </c>
      <c r="BK1892" t="s">
        <v>2456</v>
      </c>
      <c r="BL1892">
        <v>3</v>
      </c>
      <c r="BN1892" s="112">
        <v>35</v>
      </c>
      <c r="BO1892" s="114">
        <v>37</v>
      </c>
      <c r="BP1892" s="118">
        <f t="shared" si="746"/>
        <v>35037</v>
      </c>
      <c r="BQ1892" s="118">
        <f t="shared" si="777"/>
        <v>35037</v>
      </c>
      <c r="BR1892" s="5" t="s">
        <v>3151</v>
      </c>
    </row>
    <row r="1893" spans="1:70" ht="15" hidden="1" customHeight="1" outlineLevel="1">
      <c r="A1893" t="s">
        <v>1582</v>
      </c>
      <c r="B1893" t="s">
        <v>2456</v>
      </c>
      <c r="C1893" s="1">
        <f t="shared" si="768"/>
        <v>16628</v>
      </c>
      <c r="D1893" s="5">
        <f>IF(N1893&gt;0, RANK(N1893,(N1893:P1893,Q1893:AE1893)),0)</f>
        <v>1</v>
      </c>
      <c r="E1893" s="5">
        <f>IF(O1893&gt;0,RANK(O1893,(N1893:P1893,Q1893:AE1893)),0)</f>
        <v>2</v>
      </c>
      <c r="F1893" s="5">
        <f>IF(P1893&gt;0,RANK(P1893,(N1893:P1893,Q1893:AE1893)),0)</f>
        <v>0</v>
      </c>
      <c r="G1893" s="129">
        <f t="shared" si="766"/>
        <v>5582</v>
      </c>
      <c r="H1893" s="134">
        <f t="shared" si="767"/>
        <v>0.33569882126533557</v>
      </c>
      <c r="I1893" s="2"/>
      <c r="J1893" s="2">
        <f t="shared" si="769"/>
        <v>0.66093336540774594</v>
      </c>
      <c r="K1893" s="2">
        <f t="shared" si="770"/>
        <v>0.32523454414241038</v>
      </c>
      <c r="L1893" s="2">
        <f t="shared" si="771"/>
        <v>0</v>
      </c>
      <c r="M1893" s="2">
        <f t="shared" si="772"/>
        <v>1.3832090449843681E-2</v>
      </c>
      <c r="N1893" s="63">
        <v>10990</v>
      </c>
      <c r="O1893" s="63">
        <v>5408</v>
      </c>
      <c r="P1893" s="63">
        <v>0</v>
      </c>
      <c r="Q1893" s="63">
        <v>119</v>
      </c>
      <c r="R1893" s="63">
        <v>59</v>
      </c>
      <c r="S1893" s="63">
        <v>0</v>
      </c>
      <c r="T1893" s="63">
        <v>0</v>
      </c>
      <c r="U1893" s="63">
        <v>0</v>
      </c>
      <c r="V1893" s="63">
        <v>32</v>
      </c>
      <c r="W1893" s="63">
        <v>0</v>
      </c>
      <c r="X1893" s="63">
        <v>0</v>
      </c>
      <c r="Y1893" s="63">
        <v>0</v>
      </c>
      <c r="Z1893" s="63">
        <v>0</v>
      </c>
      <c r="AA1893" s="63">
        <v>0</v>
      </c>
      <c r="AB1893" s="63">
        <v>0</v>
      </c>
      <c r="AC1893" s="63">
        <v>0</v>
      </c>
      <c r="AD1893" s="63">
        <v>0</v>
      </c>
      <c r="AE1893" s="63">
        <v>0</v>
      </c>
      <c r="AF1893" s="63">
        <v>0</v>
      </c>
      <c r="AG1893" s="63">
        <v>0</v>
      </c>
      <c r="AH1893" s="63">
        <v>0</v>
      </c>
      <c r="AI1893" s="63">
        <v>0</v>
      </c>
      <c r="AJ1893" s="63">
        <v>0</v>
      </c>
      <c r="AK1893" s="63">
        <v>0</v>
      </c>
      <c r="AL1893" s="63">
        <v>0</v>
      </c>
      <c r="AM1893" s="63">
        <v>0</v>
      </c>
      <c r="AN1893" s="63">
        <v>0</v>
      </c>
      <c r="AO1893" s="63">
        <v>0</v>
      </c>
      <c r="AP1893" s="63">
        <v>0</v>
      </c>
      <c r="AQ1893" s="63">
        <v>0</v>
      </c>
      <c r="AR1893" s="63">
        <v>0</v>
      </c>
      <c r="AS1893" s="63">
        <v>0</v>
      </c>
      <c r="AT1893" s="63">
        <v>0</v>
      </c>
      <c r="AU1893" s="63">
        <v>0</v>
      </c>
      <c r="AV1893" s="63">
        <v>0</v>
      </c>
      <c r="AW1893" s="63">
        <v>20</v>
      </c>
      <c r="AX1893" s="63">
        <v>0</v>
      </c>
      <c r="AY1893" s="63">
        <v>0</v>
      </c>
      <c r="BA1893" s="5">
        <f>IF(Q1893&gt;0,RANK(Q1893,(N1893:P1893,Q1893:AE1893)),0)</f>
        <v>3</v>
      </c>
      <c r="BB1893" s="5">
        <f>IF(R1893&gt;0,RANK(R1893,(N1893:P1893,Q1893:AE1893)),0)</f>
        <v>4</v>
      </c>
      <c r="BC1893" s="5">
        <f>IF(T1893&gt;0,RANK(T1893,(N1893:P1893,Q1893:AE1893)),0)</f>
        <v>0</v>
      </c>
      <c r="BD1893" s="5">
        <f>IF(S1893&gt;0,RANK(S1893,(N1893:P1893,Q1893:AE1893)),0)</f>
        <v>0</v>
      </c>
      <c r="BE1893" s="2">
        <f t="shared" si="773"/>
        <v>7.1566033197017079E-3</v>
      </c>
      <c r="BF1893" s="2">
        <f t="shared" si="774"/>
        <v>3.5482318980033676E-3</v>
      </c>
      <c r="BG1893" s="2">
        <f t="shared" si="775"/>
        <v>0</v>
      </c>
      <c r="BH1893" s="2">
        <f t="shared" si="776"/>
        <v>0</v>
      </c>
      <c r="BJ1893" t="s">
        <v>1582</v>
      </c>
      <c r="BK1893" t="s">
        <v>2456</v>
      </c>
      <c r="BL1893">
        <v>3</v>
      </c>
      <c r="BN1893" s="112">
        <v>35</v>
      </c>
      <c r="BO1893" s="114">
        <v>39</v>
      </c>
      <c r="BP1893" s="118">
        <f t="shared" si="746"/>
        <v>35039</v>
      </c>
      <c r="BQ1893" s="118">
        <f t="shared" si="777"/>
        <v>35039</v>
      </c>
      <c r="BR1893" s="5" t="s">
        <v>3151</v>
      </c>
    </row>
    <row r="1894" spans="1:70" ht="15" hidden="1" customHeight="1" outlineLevel="1">
      <c r="A1894" t="s">
        <v>571</v>
      </c>
      <c r="B1894" t="s">
        <v>2456</v>
      </c>
      <c r="C1894" s="1">
        <f t="shared" si="768"/>
        <v>6608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0</v>
      </c>
      <c r="G1894" s="129">
        <f t="shared" si="766"/>
        <v>2832</v>
      </c>
      <c r="H1894" s="134">
        <f t="shared" si="767"/>
        <v>0.42857142857142855</v>
      </c>
      <c r="I1894" s="2"/>
      <c r="J1894" s="2">
        <f t="shared" si="769"/>
        <v>0.27269975786924938</v>
      </c>
      <c r="K1894" s="2">
        <f t="shared" si="770"/>
        <v>0.70127118644067798</v>
      </c>
      <c r="L1894" s="2">
        <f t="shared" si="771"/>
        <v>0</v>
      </c>
      <c r="M1894" s="2">
        <f t="shared" si="772"/>
        <v>2.6029055690072633E-2</v>
      </c>
      <c r="N1894" s="63">
        <v>1802</v>
      </c>
      <c r="O1894" s="63">
        <v>4634</v>
      </c>
      <c r="P1894" s="63">
        <v>0</v>
      </c>
      <c r="Q1894" s="63">
        <v>138</v>
      </c>
      <c r="R1894" s="63">
        <v>15</v>
      </c>
      <c r="S1894" s="63">
        <v>0</v>
      </c>
      <c r="T1894" s="63">
        <v>0</v>
      </c>
      <c r="U1894" s="63">
        <v>0</v>
      </c>
      <c r="V1894" s="63">
        <v>7</v>
      </c>
      <c r="W1894" s="63">
        <v>0</v>
      </c>
      <c r="X1894" s="63">
        <v>0</v>
      </c>
      <c r="Y1894" s="63">
        <v>0</v>
      </c>
      <c r="Z1894" s="63">
        <v>0</v>
      </c>
      <c r="AA1894" s="63">
        <v>0</v>
      </c>
      <c r="AB1894" s="63">
        <v>0</v>
      </c>
      <c r="AC1894" s="63">
        <v>0</v>
      </c>
      <c r="AD1894" s="63">
        <v>0</v>
      </c>
      <c r="AE1894" s="63">
        <v>0</v>
      </c>
      <c r="AF1894" s="63">
        <v>0</v>
      </c>
      <c r="AG1894" s="63">
        <v>0</v>
      </c>
      <c r="AH1894" s="63">
        <v>0</v>
      </c>
      <c r="AI1894" s="63">
        <v>0</v>
      </c>
      <c r="AJ1894" s="63">
        <v>0</v>
      </c>
      <c r="AK1894" s="63">
        <v>0</v>
      </c>
      <c r="AL1894" s="63">
        <v>0</v>
      </c>
      <c r="AM1894" s="63">
        <v>0</v>
      </c>
      <c r="AN1894" s="63">
        <v>0</v>
      </c>
      <c r="AO1894" s="63">
        <v>0</v>
      </c>
      <c r="AP1894" s="63">
        <v>0</v>
      </c>
      <c r="AQ1894" s="63">
        <v>0</v>
      </c>
      <c r="AR1894" s="63">
        <v>0</v>
      </c>
      <c r="AS1894" s="63">
        <v>0</v>
      </c>
      <c r="AT1894" s="63">
        <v>0</v>
      </c>
      <c r="AU1894" s="63">
        <v>0</v>
      </c>
      <c r="AV1894" s="63">
        <v>0</v>
      </c>
      <c r="AW1894" s="63">
        <v>12</v>
      </c>
      <c r="AX1894" s="63">
        <v>0</v>
      </c>
      <c r="AY1894" s="63">
        <v>0</v>
      </c>
      <c r="BA1894" s="5">
        <f>IF(Q1894&gt;0,RANK(Q1894,(N1894:P1894,Q1894:AE1894)),0)</f>
        <v>3</v>
      </c>
      <c r="BB1894" s="5">
        <f>IF(R1894&gt;0,RANK(R1894,(N1894:P1894,Q1894:AE1894)),0)</f>
        <v>4</v>
      </c>
      <c r="BC1894" s="5">
        <f>IF(T1894&gt;0,RANK(T1894,(N1894:P1894,Q1894:AE1894)),0)</f>
        <v>0</v>
      </c>
      <c r="BD1894" s="5">
        <f>IF(S1894&gt;0,RANK(S1894,(N1894:P1894,Q1894:AE1894)),0)</f>
        <v>0</v>
      </c>
      <c r="BE1894" s="2">
        <f t="shared" si="773"/>
        <v>2.0883777239709442E-2</v>
      </c>
      <c r="BF1894" s="2">
        <f t="shared" si="774"/>
        <v>2.2699757869249393E-3</v>
      </c>
      <c r="BG1894" s="2">
        <f t="shared" si="775"/>
        <v>0</v>
      </c>
      <c r="BH1894" s="2">
        <f t="shared" si="776"/>
        <v>0</v>
      </c>
      <c r="BJ1894" t="s">
        <v>571</v>
      </c>
      <c r="BK1894" t="s">
        <v>2456</v>
      </c>
      <c r="BN1894" s="112">
        <v>35</v>
      </c>
      <c r="BO1894" s="114">
        <v>41</v>
      </c>
      <c r="BP1894" s="118">
        <f t="shared" si="746"/>
        <v>35041</v>
      </c>
      <c r="BQ1894" s="118">
        <f t="shared" si="777"/>
        <v>35041</v>
      </c>
      <c r="BR1894" s="5" t="s">
        <v>3151</v>
      </c>
    </row>
    <row r="1895" spans="1:70" ht="15" hidden="1" customHeight="1" outlineLevel="1">
      <c r="A1895" t="s">
        <v>2516</v>
      </c>
      <c r="B1895" t="s">
        <v>2456</v>
      </c>
      <c r="C1895" s="1">
        <f t="shared" si="768"/>
        <v>52294</v>
      </c>
      <c r="D1895" s="5">
        <f>IF(N1895&gt;0, RANK(N1895,(N1895:P1895,Q1895:AE1895)),0)</f>
        <v>2</v>
      </c>
      <c r="E1895" s="5">
        <f>IF(O1895&gt;0,RANK(O1895,(N1895:P1895,Q1895:AE1895)),0)</f>
        <v>1</v>
      </c>
      <c r="F1895" s="5">
        <f>IF(P1895&gt;0,RANK(P1895,(N1895:P1895,Q1895:AE1895)),0)</f>
        <v>0</v>
      </c>
      <c r="G1895" s="129">
        <f t="shared" si="766"/>
        <v>14791</v>
      </c>
      <c r="H1895" s="134">
        <f t="shared" si="767"/>
        <v>0.28284315600260068</v>
      </c>
      <c r="I1895" s="2"/>
      <c r="J1895" s="2">
        <f t="shared" si="769"/>
        <v>0.34579492867250544</v>
      </c>
      <c r="K1895" s="2">
        <f t="shared" si="770"/>
        <v>0.62863808467510618</v>
      </c>
      <c r="L1895" s="2">
        <f t="shared" si="771"/>
        <v>0</v>
      </c>
      <c r="M1895" s="2">
        <f t="shared" si="772"/>
        <v>2.5566986652388324E-2</v>
      </c>
      <c r="N1895" s="63">
        <v>18083</v>
      </c>
      <c r="O1895" s="63">
        <v>32874</v>
      </c>
      <c r="P1895" s="63">
        <v>0</v>
      </c>
      <c r="Q1895" s="63">
        <v>827</v>
      </c>
      <c r="R1895" s="63">
        <v>251</v>
      </c>
      <c r="S1895" s="63">
        <v>0</v>
      </c>
      <c r="T1895" s="63">
        <v>0</v>
      </c>
      <c r="U1895" s="63">
        <v>0</v>
      </c>
      <c r="V1895" s="63">
        <v>104</v>
      </c>
      <c r="W1895" s="63">
        <v>0</v>
      </c>
      <c r="X1895" s="63">
        <v>0</v>
      </c>
      <c r="Y1895" s="63">
        <v>0</v>
      </c>
      <c r="Z1895" s="63">
        <v>0</v>
      </c>
      <c r="AA1895" s="63">
        <v>0</v>
      </c>
      <c r="AB1895" s="63">
        <v>0</v>
      </c>
      <c r="AC1895" s="63">
        <v>0</v>
      </c>
      <c r="AD1895" s="63">
        <v>0</v>
      </c>
      <c r="AE1895" s="63">
        <v>0</v>
      </c>
      <c r="AF1895" s="63">
        <v>0</v>
      </c>
      <c r="AG1895" s="63">
        <v>0</v>
      </c>
      <c r="AH1895" s="63">
        <v>0</v>
      </c>
      <c r="AI1895" s="63">
        <v>0</v>
      </c>
      <c r="AJ1895" s="63">
        <v>0</v>
      </c>
      <c r="AK1895" s="63">
        <v>0</v>
      </c>
      <c r="AL1895" s="63">
        <v>0</v>
      </c>
      <c r="AM1895" s="63">
        <v>0</v>
      </c>
      <c r="AN1895" s="63">
        <v>0</v>
      </c>
      <c r="AO1895" s="63">
        <v>0</v>
      </c>
      <c r="AP1895" s="63">
        <v>0</v>
      </c>
      <c r="AQ1895" s="63">
        <v>0</v>
      </c>
      <c r="AR1895" s="63">
        <v>0</v>
      </c>
      <c r="AS1895" s="63">
        <v>0</v>
      </c>
      <c r="AT1895" s="63">
        <v>0</v>
      </c>
      <c r="AU1895" s="63">
        <v>0</v>
      </c>
      <c r="AV1895" s="63">
        <v>0</v>
      </c>
      <c r="AW1895" s="63">
        <v>155</v>
      </c>
      <c r="AX1895" s="63">
        <v>0</v>
      </c>
      <c r="AY1895" s="63">
        <v>0</v>
      </c>
      <c r="BA1895" s="5">
        <f>IF(Q1895&gt;0,RANK(Q1895,(N1895:P1895,Q1895:AE1895)),0)</f>
        <v>3</v>
      </c>
      <c r="BB1895" s="5">
        <f>IF(R1895&gt;0,RANK(R1895,(N1895:P1895,Q1895:AE1895)),0)</f>
        <v>4</v>
      </c>
      <c r="BC1895" s="5">
        <f>IF(T1895&gt;0,RANK(T1895,(N1895:P1895,Q1895:AE1895)),0)</f>
        <v>0</v>
      </c>
      <c r="BD1895" s="5">
        <f>IF(S1895&gt;0,RANK(S1895,(N1895:P1895,Q1895:AE1895)),0)</f>
        <v>0</v>
      </c>
      <c r="BE1895" s="2">
        <f t="shared" si="773"/>
        <v>1.5814433778253718E-2</v>
      </c>
      <c r="BF1895" s="2">
        <f t="shared" si="774"/>
        <v>4.799785826289823E-3</v>
      </c>
      <c r="BG1895" s="2">
        <f t="shared" si="775"/>
        <v>0</v>
      </c>
      <c r="BH1895" s="2">
        <f t="shared" si="776"/>
        <v>0</v>
      </c>
      <c r="BJ1895" t="s">
        <v>2516</v>
      </c>
      <c r="BK1895" t="s">
        <v>2456</v>
      </c>
      <c r="BL1895">
        <v>3</v>
      </c>
      <c r="BN1895" s="112">
        <v>35</v>
      </c>
      <c r="BO1895" s="114">
        <v>45</v>
      </c>
      <c r="BP1895" s="118">
        <f t="shared" si="746"/>
        <v>35045</v>
      </c>
      <c r="BQ1895" s="118">
        <f t="shared" si="777"/>
        <v>35045</v>
      </c>
      <c r="BR1895" s="5" t="s">
        <v>3151</v>
      </c>
    </row>
    <row r="1896" spans="1:70" ht="15" hidden="1" customHeight="1" outlineLevel="1">
      <c r="A1896" t="s">
        <v>2471</v>
      </c>
      <c r="B1896" t="s">
        <v>2456</v>
      </c>
      <c r="C1896" s="1">
        <f t="shared" si="768"/>
        <v>11531</v>
      </c>
      <c r="D1896" s="5">
        <f>IF(N1896&gt;0, RANK(N1896,(N1896:P1896,Q1896:AE1896)),0)</f>
        <v>1</v>
      </c>
      <c r="E1896" s="5">
        <f>IF(O1896&gt;0,RANK(O1896,(N1896:P1896,Q1896:AE1896)),0)</f>
        <v>2</v>
      </c>
      <c r="F1896" s="5">
        <f>IF(P1896&gt;0,RANK(P1896,(N1896:P1896,Q1896:AE1896)),0)</f>
        <v>0</v>
      </c>
      <c r="G1896" s="129">
        <f t="shared" si="766"/>
        <v>4467</v>
      </c>
      <c r="H1896" s="134">
        <f t="shared" si="767"/>
        <v>0.38739051253143697</v>
      </c>
      <c r="I1896" s="2"/>
      <c r="J1896" s="2">
        <f t="shared" si="769"/>
        <v>0.68406903130691177</v>
      </c>
      <c r="K1896" s="2">
        <f t="shared" si="770"/>
        <v>0.2966785187754748</v>
      </c>
      <c r="L1896" s="2">
        <f t="shared" si="771"/>
        <v>0</v>
      </c>
      <c r="M1896" s="2">
        <f t="shared" si="772"/>
        <v>1.9252449917613434E-2</v>
      </c>
      <c r="N1896" s="63">
        <v>7888</v>
      </c>
      <c r="O1896" s="63">
        <v>3421</v>
      </c>
      <c r="P1896" s="63">
        <v>0</v>
      </c>
      <c r="Q1896" s="63">
        <v>115</v>
      </c>
      <c r="R1896" s="63">
        <v>57</v>
      </c>
      <c r="S1896" s="63">
        <v>0</v>
      </c>
      <c r="T1896" s="63">
        <v>0</v>
      </c>
      <c r="U1896" s="63">
        <v>0</v>
      </c>
      <c r="V1896" s="63">
        <v>27</v>
      </c>
      <c r="W1896" s="63">
        <v>0</v>
      </c>
      <c r="X1896" s="63">
        <v>0</v>
      </c>
      <c r="Y1896" s="63">
        <v>0</v>
      </c>
      <c r="Z1896" s="63">
        <v>0</v>
      </c>
      <c r="AA1896" s="63">
        <v>0</v>
      </c>
      <c r="AB1896" s="63">
        <v>0</v>
      </c>
      <c r="AC1896" s="63">
        <v>0</v>
      </c>
      <c r="AD1896" s="63">
        <v>0</v>
      </c>
      <c r="AE1896" s="63">
        <v>0</v>
      </c>
      <c r="AF1896" s="63">
        <v>0</v>
      </c>
      <c r="AG1896" s="63">
        <v>0</v>
      </c>
      <c r="AH1896" s="63">
        <v>0</v>
      </c>
      <c r="AI1896" s="63">
        <v>0</v>
      </c>
      <c r="AJ1896" s="63">
        <v>0</v>
      </c>
      <c r="AK1896" s="63">
        <v>0</v>
      </c>
      <c r="AL1896" s="63">
        <v>0</v>
      </c>
      <c r="AM1896" s="63">
        <v>0</v>
      </c>
      <c r="AN1896" s="63">
        <v>0</v>
      </c>
      <c r="AO1896" s="63">
        <v>0</v>
      </c>
      <c r="AP1896" s="63">
        <v>0</v>
      </c>
      <c r="AQ1896" s="63">
        <v>0</v>
      </c>
      <c r="AR1896" s="63">
        <v>0</v>
      </c>
      <c r="AS1896" s="63">
        <v>0</v>
      </c>
      <c r="AT1896" s="63">
        <v>0</v>
      </c>
      <c r="AU1896" s="63">
        <v>0</v>
      </c>
      <c r="AV1896" s="63">
        <v>0</v>
      </c>
      <c r="AW1896" s="63">
        <v>23</v>
      </c>
      <c r="AX1896" s="63">
        <v>0</v>
      </c>
      <c r="AY1896" s="63">
        <v>0</v>
      </c>
      <c r="BA1896" s="5">
        <f>IF(Q1896&gt;0,RANK(Q1896,(N1896:P1896,Q1896:AE1896)),0)</f>
        <v>3</v>
      </c>
      <c r="BB1896" s="5">
        <f>IF(R1896&gt;0,RANK(R1896,(N1896:P1896,Q1896:AE1896)),0)</f>
        <v>4</v>
      </c>
      <c r="BC1896" s="5">
        <f>IF(T1896&gt;0,RANK(T1896,(N1896:P1896,Q1896:AE1896)),0)</f>
        <v>0</v>
      </c>
      <c r="BD1896" s="5">
        <f>IF(S1896&gt;0,RANK(S1896,(N1896:P1896,Q1896:AE1896)),0)</f>
        <v>0</v>
      </c>
      <c r="BE1896" s="2">
        <f t="shared" si="773"/>
        <v>9.9731159483132433E-3</v>
      </c>
      <c r="BF1896" s="2">
        <f t="shared" si="774"/>
        <v>4.9431966004683031E-3</v>
      </c>
      <c r="BG1896" s="2">
        <f t="shared" si="775"/>
        <v>0</v>
      </c>
      <c r="BH1896" s="2">
        <f t="shared" si="776"/>
        <v>0</v>
      </c>
      <c r="BJ1896" t="s">
        <v>2471</v>
      </c>
      <c r="BK1896" t="s">
        <v>2456</v>
      </c>
      <c r="BL1896">
        <v>3</v>
      </c>
      <c r="BN1896" s="112">
        <v>35</v>
      </c>
      <c r="BO1896" s="114">
        <v>47</v>
      </c>
      <c r="BP1896" s="118">
        <f t="shared" ref="BP1896:BP1960" si="778">1000*BN1896+BO1896</f>
        <v>35047</v>
      </c>
      <c r="BQ1896" s="118">
        <f t="shared" si="777"/>
        <v>35047</v>
      </c>
      <c r="BR1896" s="5" t="s">
        <v>3151</v>
      </c>
    </row>
    <row r="1897" spans="1:70" ht="15" hidden="1" customHeight="1" outlineLevel="1">
      <c r="A1897" t="s">
        <v>2680</v>
      </c>
      <c r="B1897" t="s">
        <v>2456</v>
      </c>
      <c r="C1897" s="1">
        <f t="shared" si="768"/>
        <v>76562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0</v>
      </c>
      <c r="G1897" s="129">
        <f>IF(C1897&gt;0,MAX(N1897:P1897)-LARGE(N1897:P1897,2),0)</f>
        <v>6414</v>
      </c>
      <c r="H1897" s="134">
        <f>IF(C1897&gt;0,G1897/C1897,0)</f>
        <v>8.3775240981165594E-2</v>
      </c>
      <c r="I1897" s="2"/>
      <c r="J1897" s="2">
        <f>IF($C1897=0,"-",N1897/$C1897)</f>
        <v>0.53013244168125184</v>
      </c>
      <c r="K1897" s="2">
        <f>IF($C1897=0,"-",O1897/$C1897)</f>
        <v>0.44635720070008622</v>
      </c>
      <c r="L1897" s="2">
        <f>IF($C1897=0,"-",P1897/$C1897)</f>
        <v>0</v>
      </c>
      <c r="M1897" s="2">
        <f>IF(C1897=0,"-",(1-J1897-K1897-L1897))</f>
        <v>2.3510357618661937E-2</v>
      </c>
      <c r="N1897" s="63">
        <v>40588</v>
      </c>
      <c r="O1897" s="63">
        <v>34174</v>
      </c>
      <c r="P1897" s="63">
        <v>0</v>
      </c>
      <c r="Q1897" s="63">
        <v>1187</v>
      </c>
      <c r="R1897" s="63">
        <v>350</v>
      </c>
      <c r="S1897" s="63">
        <v>0</v>
      </c>
      <c r="T1897" s="63">
        <v>0</v>
      </c>
      <c r="U1897" s="63">
        <v>0</v>
      </c>
      <c r="V1897" s="63">
        <v>106</v>
      </c>
      <c r="W1897" s="63">
        <v>0</v>
      </c>
      <c r="X1897" s="63">
        <v>0</v>
      </c>
      <c r="Y1897" s="63">
        <v>0</v>
      </c>
      <c r="Z1897" s="63">
        <v>0</v>
      </c>
      <c r="AA1897" s="63">
        <v>0</v>
      </c>
      <c r="AB1897" s="63">
        <v>0</v>
      </c>
      <c r="AC1897" s="63">
        <v>0</v>
      </c>
      <c r="AD1897" s="63">
        <v>0</v>
      </c>
      <c r="AE1897" s="63">
        <v>0</v>
      </c>
      <c r="AF1897" s="63">
        <v>0</v>
      </c>
      <c r="AG1897" s="63">
        <v>0</v>
      </c>
      <c r="AH1897" s="63">
        <v>0</v>
      </c>
      <c r="AI1897" s="63">
        <v>0</v>
      </c>
      <c r="AJ1897" s="63">
        <v>0</v>
      </c>
      <c r="AK1897" s="63">
        <v>0</v>
      </c>
      <c r="AL1897" s="63">
        <v>0</v>
      </c>
      <c r="AM1897" s="63">
        <v>0</v>
      </c>
      <c r="AN1897" s="63">
        <v>0</v>
      </c>
      <c r="AO1897" s="63">
        <v>0</v>
      </c>
      <c r="AP1897" s="63">
        <v>0</v>
      </c>
      <c r="AQ1897" s="63">
        <v>0</v>
      </c>
      <c r="AR1897" s="63">
        <v>0</v>
      </c>
      <c r="AS1897" s="63">
        <v>0</v>
      </c>
      <c r="AT1897" s="63">
        <v>0</v>
      </c>
      <c r="AU1897" s="63">
        <v>0</v>
      </c>
      <c r="AV1897" s="63">
        <v>0</v>
      </c>
      <c r="AW1897" s="63">
        <v>157</v>
      </c>
      <c r="AX1897" s="63">
        <v>0</v>
      </c>
      <c r="AY1897" s="63">
        <v>0</v>
      </c>
      <c r="BA1897" s="5">
        <f>IF(Q1897&gt;0,RANK(Q1897,(N1897:P1897,Q1897:AE1897)),0)</f>
        <v>3</v>
      </c>
      <c r="BB1897" s="5">
        <f>IF(R1897&gt;0,RANK(R1897,(N1897:P1897,Q1897:AE1897)),0)</f>
        <v>4</v>
      </c>
      <c r="BC1897" s="5">
        <f>IF(T1897&gt;0,RANK(T1897,(N1897:P1897,Q1897:AE1897)),0)</f>
        <v>0</v>
      </c>
      <c r="BD1897" s="5">
        <f>IF(S1897&gt;0,RANK(S1897,(N1897:P1897,Q1897:AE1897)),0)</f>
        <v>0</v>
      </c>
      <c r="BE1897" s="2">
        <f>IF($C1897=0,"-",Q1897/$C1897)</f>
        <v>1.5503774718528774E-2</v>
      </c>
      <c r="BF1897" s="2">
        <f>IF($C1897=0,"-",R1897/$C1897)</f>
        <v>4.5714584258509444E-3</v>
      </c>
      <c r="BG1897" s="2">
        <f>IF($C1897=0,"-",T1897/$C1897)</f>
        <v>0</v>
      </c>
      <c r="BH1897" s="2">
        <f>IF($C1897=0,"-",S1897/$C1897)</f>
        <v>0</v>
      </c>
      <c r="BJ1897" t="s">
        <v>2680</v>
      </c>
      <c r="BK1897" t="s">
        <v>2456</v>
      </c>
      <c r="BN1897" s="112">
        <v>35</v>
      </c>
      <c r="BO1897" s="114">
        <v>43</v>
      </c>
      <c r="BP1897" s="118">
        <f>1000*BN1897+BO1897</f>
        <v>35043</v>
      </c>
      <c r="BQ1897" s="118">
        <f t="shared" si="777"/>
        <v>35043</v>
      </c>
      <c r="BR1897" s="5" t="s">
        <v>3151</v>
      </c>
    </row>
    <row r="1898" spans="1:70" ht="15" hidden="1" customHeight="1" outlineLevel="1">
      <c r="A1898" t="s">
        <v>1445</v>
      </c>
      <c r="B1898" t="s">
        <v>2456</v>
      </c>
      <c r="C1898" s="1">
        <f t="shared" si="768"/>
        <v>82227</v>
      </c>
      <c r="D1898" s="5">
        <f>IF(N1898&gt;0, RANK(N1898,(N1898:P1898,Q1898:AE1898)),0)</f>
        <v>1</v>
      </c>
      <c r="E1898" s="5">
        <f>IF(O1898&gt;0,RANK(O1898,(N1898:P1898,Q1898:AE1898)),0)</f>
        <v>2</v>
      </c>
      <c r="F1898" s="5">
        <f>IF(P1898&gt;0,RANK(P1898,(N1898:P1898,Q1898:AE1898)),0)</f>
        <v>0</v>
      </c>
      <c r="G1898" s="129">
        <f t="shared" si="766"/>
        <v>44201</v>
      </c>
      <c r="H1898" s="134">
        <f t="shared" si="767"/>
        <v>0.53754849380373848</v>
      </c>
      <c r="I1898" s="2"/>
      <c r="J1898" s="2">
        <f t="shared" si="769"/>
        <v>0.76045581135150253</v>
      </c>
      <c r="K1898" s="2">
        <f t="shared" si="770"/>
        <v>0.22290731754776411</v>
      </c>
      <c r="L1898" s="2">
        <f t="shared" si="771"/>
        <v>0</v>
      </c>
      <c r="M1898" s="2">
        <f t="shared" si="772"/>
        <v>1.6636871100733364E-2</v>
      </c>
      <c r="N1898" s="63">
        <v>62530</v>
      </c>
      <c r="O1898" s="63">
        <v>18329</v>
      </c>
      <c r="P1898" s="63">
        <v>0</v>
      </c>
      <c r="Q1898" s="63">
        <v>758</v>
      </c>
      <c r="R1898" s="63">
        <v>403</v>
      </c>
      <c r="S1898" s="63">
        <v>0</v>
      </c>
      <c r="T1898" s="63">
        <v>0</v>
      </c>
      <c r="U1898" s="63">
        <v>0</v>
      </c>
      <c r="V1898" s="63">
        <v>127</v>
      </c>
      <c r="W1898" s="63">
        <v>0</v>
      </c>
      <c r="X1898" s="63">
        <v>0</v>
      </c>
      <c r="Y1898" s="63">
        <v>0</v>
      </c>
      <c r="Z1898" s="63">
        <v>0</v>
      </c>
      <c r="AA1898" s="63">
        <v>0</v>
      </c>
      <c r="AB1898" s="63">
        <v>0</v>
      </c>
      <c r="AC1898" s="63">
        <v>0</v>
      </c>
      <c r="AD1898" s="63">
        <v>0</v>
      </c>
      <c r="AE1898" s="63">
        <v>0</v>
      </c>
      <c r="AF1898" s="63">
        <v>0</v>
      </c>
      <c r="AG1898" s="63">
        <v>0</v>
      </c>
      <c r="AH1898" s="63">
        <v>0</v>
      </c>
      <c r="AI1898" s="63">
        <v>0</v>
      </c>
      <c r="AJ1898" s="63">
        <v>0</v>
      </c>
      <c r="AK1898" s="63">
        <v>0</v>
      </c>
      <c r="AL1898" s="63">
        <v>0</v>
      </c>
      <c r="AM1898" s="63">
        <v>0</v>
      </c>
      <c r="AN1898" s="63">
        <v>0</v>
      </c>
      <c r="AO1898" s="63">
        <v>0</v>
      </c>
      <c r="AP1898" s="63">
        <v>0</v>
      </c>
      <c r="AQ1898" s="63">
        <v>0</v>
      </c>
      <c r="AR1898" s="63">
        <v>0</v>
      </c>
      <c r="AS1898" s="63">
        <v>0</v>
      </c>
      <c r="AT1898" s="63">
        <v>0</v>
      </c>
      <c r="AU1898" s="63">
        <v>0</v>
      </c>
      <c r="AV1898" s="63">
        <v>0</v>
      </c>
      <c r="AW1898" s="63">
        <v>80</v>
      </c>
      <c r="AX1898" s="63">
        <v>0</v>
      </c>
      <c r="AY1898" s="63">
        <v>0</v>
      </c>
      <c r="BA1898" s="5">
        <f>IF(Q1898&gt;0,RANK(Q1898,(N1898:P1898,Q1898:AE1898)),0)</f>
        <v>3</v>
      </c>
      <c r="BB1898" s="5">
        <f>IF(R1898&gt;0,RANK(R1898,(N1898:P1898,Q1898:AE1898)),0)</f>
        <v>4</v>
      </c>
      <c r="BC1898" s="5">
        <f>IF(T1898&gt;0,RANK(T1898,(N1898:P1898,Q1898:AE1898)),0)</f>
        <v>0</v>
      </c>
      <c r="BD1898" s="5">
        <f>IF(S1898&gt;0,RANK(S1898,(N1898:P1898,Q1898:AE1898)),0)</f>
        <v>0</v>
      </c>
      <c r="BE1898" s="2">
        <f t="shared" si="773"/>
        <v>9.2183832561080915E-3</v>
      </c>
      <c r="BF1898" s="2">
        <f t="shared" si="774"/>
        <v>4.9010665596458582E-3</v>
      </c>
      <c r="BG1898" s="2">
        <f t="shared" si="775"/>
        <v>0</v>
      </c>
      <c r="BH1898" s="2">
        <f t="shared" si="776"/>
        <v>0</v>
      </c>
      <c r="BJ1898" t="s">
        <v>1445</v>
      </c>
      <c r="BK1898" t="s">
        <v>2456</v>
      </c>
      <c r="BN1898" s="112">
        <v>35</v>
      </c>
      <c r="BO1898" s="114">
        <v>49</v>
      </c>
      <c r="BP1898" s="118">
        <f t="shared" si="778"/>
        <v>35049</v>
      </c>
      <c r="BQ1898" s="118">
        <f t="shared" si="777"/>
        <v>35049</v>
      </c>
      <c r="BR1898" s="5" t="s">
        <v>3151</v>
      </c>
    </row>
    <row r="1899" spans="1:70" ht="15" hidden="1" customHeight="1" outlineLevel="1">
      <c r="A1899" t="s">
        <v>2603</v>
      </c>
      <c r="B1899" t="s">
        <v>2456</v>
      </c>
      <c r="C1899" s="1">
        <f t="shared" si="768"/>
        <v>5945</v>
      </c>
      <c r="D1899" s="5">
        <f>IF(N1899&gt;0, RANK(N1899,(N1899:P1899,Q1899:AE1899)),0)</f>
        <v>2</v>
      </c>
      <c r="E1899" s="5">
        <f>IF(O1899&gt;0,RANK(O1899,(N1899:P1899,Q1899:AE1899)),0)</f>
        <v>1</v>
      </c>
      <c r="F1899" s="5">
        <f>IF(P1899&gt;0,RANK(P1899,(N1899:P1899,Q1899:AE1899)),0)</f>
        <v>0</v>
      </c>
      <c r="G1899" s="129">
        <f t="shared" si="766"/>
        <v>1277</v>
      </c>
      <c r="H1899" s="134">
        <f t="shared" si="767"/>
        <v>0.21480235492010091</v>
      </c>
      <c r="I1899" s="2"/>
      <c r="J1899" s="2">
        <f t="shared" si="769"/>
        <v>0.38099243061396132</v>
      </c>
      <c r="K1899" s="2">
        <f t="shared" si="770"/>
        <v>0.59579478553406229</v>
      </c>
      <c r="L1899" s="2">
        <f t="shared" si="771"/>
        <v>0</v>
      </c>
      <c r="M1899" s="2">
        <f t="shared" si="772"/>
        <v>2.3212783851976337E-2</v>
      </c>
      <c r="N1899" s="63">
        <v>2265</v>
      </c>
      <c r="O1899" s="63">
        <v>3542</v>
      </c>
      <c r="P1899" s="63">
        <v>0</v>
      </c>
      <c r="Q1899" s="63">
        <v>66</v>
      </c>
      <c r="R1899" s="63">
        <v>36</v>
      </c>
      <c r="S1899" s="63">
        <v>0</v>
      </c>
      <c r="T1899" s="63">
        <v>0</v>
      </c>
      <c r="U1899" s="63">
        <v>0</v>
      </c>
      <c r="V1899" s="63">
        <v>14</v>
      </c>
      <c r="W1899" s="63">
        <v>0</v>
      </c>
      <c r="X1899" s="63">
        <v>0</v>
      </c>
      <c r="Y1899" s="63">
        <v>0</v>
      </c>
      <c r="Z1899" s="63">
        <v>0</v>
      </c>
      <c r="AA1899" s="63">
        <v>0</v>
      </c>
      <c r="AB1899" s="63">
        <v>0</v>
      </c>
      <c r="AC1899" s="63">
        <v>0</v>
      </c>
      <c r="AD1899" s="63">
        <v>0</v>
      </c>
      <c r="AE1899" s="63">
        <v>0</v>
      </c>
      <c r="AF1899" s="63">
        <v>0</v>
      </c>
      <c r="AG1899" s="63">
        <v>0</v>
      </c>
      <c r="AH1899" s="63">
        <v>0</v>
      </c>
      <c r="AI1899" s="63">
        <v>0</v>
      </c>
      <c r="AJ1899" s="63">
        <v>0</v>
      </c>
      <c r="AK1899" s="63">
        <v>0</v>
      </c>
      <c r="AL1899" s="63">
        <v>0</v>
      </c>
      <c r="AM1899" s="63">
        <v>0</v>
      </c>
      <c r="AN1899" s="63">
        <v>0</v>
      </c>
      <c r="AO1899" s="63">
        <v>0</v>
      </c>
      <c r="AP1899" s="63">
        <v>0</v>
      </c>
      <c r="AQ1899" s="63">
        <v>0</v>
      </c>
      <c r="AR1899" s="63">
        <v>0</v>
      </c>
      <c r="AS1899" s="63">
        <v>0</v>
      </c>
      <c r="AT1899" s="63">
        <v>0</v>
      </c>
      <c r="AU1899" s="63">
        <v>0</v>
      </c>
      <c r="AV1899" s="63">
        <v>0</v>
      </c>
      <c r="AW1899" s="63">
        <v>22</v>
      </c>
      <c r="AX1899" s="63">
        <v>0</v>
      </c>
      <c r="AY1899" s="63">
        <v>0</v>
      </c>
      <c r="BA1899" s="5">
        <f>IF(Q1899&gt;0,RANK(Q1899,(N1899:P1899,Q1899:AE1899)),0)</f>
        <v>3</v>
      </c>
      <c r="BB1899" s="5">
        <f>IF(R1899&gt;0,RANK(R1899,(N1899:P1899,Q1899:AE1899)),0)</f>
        <v>4</v>
      </c>
      <c r="BC1899" s="5">
        <f>IF(T1899&gt;0,RANK(T1899,(N1899:P1899,Q1899:AE1899)),0)</f>
        <v>0</v>
      </c>
      <c r="BD1899" s="5">
        <f>IF(S1899&gt;0,RANK(S1899,(N1899:P1899,Q1899:AE1899)),0)</f>
        <v>0</v>
      </c>
      <c r="BE1899" s="2">
        <f t="shared" si="773"/>
        <v>1.1101766190075694E-2</v>
      </c>
      <c r="BF1899" s="2">
        <f t="shared" si="774"/>
        <v>6.0555088309503782E-3</v>
      </c>
      <c r="BG1899" s="2">
        <f t="shared" si="775"/>
        <v>0</v>
      </c>
      <c r="BH1899" s="2">
        <f t="shared" si="776"/>
        <v>0</v>
      </c>
      <c r="BJ1899" t="s">
        <v>2603</v>
      </c>
      <c r="BK1899" t="s">
        <v>2456</v>
      </c>
      <c r="BL1899">
        <v>2</v>
      </c>
      <c r="BN1899" s="112">
        <v>35</v>
      </c>
      <c r="BO1899" s="114">
        <v>51</v>
      </c>
      <c r="BP1899" s="118">
        <f t="shared" si="778"/>
        <v>35051</v>
      </c>
      <c r="BQ1899" s="118">
        <f t="shared" si="777"/>
        <v>35051</v>
      </c>
      <c r="BR1899" s="5" t="s">
        <v>3151</v>
      </c>
    </row>
    <row r="1900" spans="1:70" ht="15" hidden="1" customHeight="1" outlineLevel="1">
      <c r="A1900" t="s">
        <v>1771</v>
      </c>
      <c r="B1900" t="s">
        <v>2456</v>
      </c>
      <c r="C1900" s="1">
        <f t="shared" si="768"/>
        <v>7160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0</v>
      </c>
      <c r="G1900" s="129">
        <f t="shared" si="766"/>
        <v>467</v>
      </c>
      <c r="H1900" s="134">
        <f t="shared" si="767"/>
        <v>6.5223463687150832E-2</v>
      </c>
      <c r="I1900" s="2"/>
      <c r="J1900" s="2">
        <f t="shared" si="769"/>
        <v>0.51983240223463689</v>
      </c>
      <c r="K1900" s="2">
        <f t="shared" si="770"/>
        <v>0.45460893854748602</v>
      </c>
      <c r="L1900" s="2">
        <f t="shared" si="771"/>
        <v>0</v>
      </c>
      <c r="M1900" s="2">
        <f t="shared" si="772"/>
        <v>2.5558659217877089E-2</v>
      </c>
      <c r="N1900" s="63">
        <v>3722</v>
      </c>
      <c r="O1900" s="63">
        <v>3255</v>
      </c>
      <c r="P1900" s="63">
        <v>0</v>
      </c>
      <c r="Q1900" s="63">
        <v>113</v>
      </c>
      <c r="R1900" s="63">
        <v>39</v>
      </c>
      <c r="S1900" s="63">
        <v>0</v>
      </c>
      <c r="T1900" s="63">
        <v>0</v>
      </c>
      <c r="U1900" s="63">
        <v>0</v>
      </c>
      <c r="V1900" s="63">
        <v>16</v>
      </c>
      <c r="W1900" s="63">
        <v>0</v>
      </c>
      <c r="X1900" s="63">
        <v>0</v>
      </c>
      <c r="Y1900" s="63">
        <v>0</v>
      </c>
      <c r="Z1900" s="63">
        <v>0</v>
      </c>
      <c r="AA1900" s="63">
        <v>0</v>
      </c>
      <c r="AB1900" s="63">
        <v>0</v>
      </c>
      <c r="AC1900" s="63">
        <v>0</v>
      </c>
      <c r="AD1900" s="63">
        <v>0</v>
      </c>
      <c r="AE1900" s="63">
        <v>0</v>
      </c>
      <c r="AF1900" s="63">
        <v>0</v>
      </c>
      <c r="AG1900" s="63">
        <v>0</v>
      </c>
      <c r="AH1900" s="63">
        <v>0</v>
      </c>
      <c r="AI1900" s="63">
        <v>0</v>
      </c>
      <c r="AJ1900" s="63">
        <v>0</v>
      </c>
      <c r="AK1900" s="63">
        <v>0</v>
      </c>
      <c r="AL1900" s="63">
        <v>0</v>
      </c>
      <c r="AM1900" s="63">
        <v>0</v>
      </c>
      <c r="AN1900" s="63">
        <v>0</v>
      </c>
      <c r="AO1900" s="63">
        <v>0</v>
      </c>
      <c r="AP1900" s="63">
        <v>0</v>
      </c>
      <c r="AQ1900" s="63">
        <v>0</v>
      </c>
      <c r="AR1900" s="63">
        <v>0</v>
      </c>
      <c r="AS1900" s="63">
        <v>0</v>
      </c>
      <c r="AT1900" s="63">
        <v>0</v>
      </c>
      <c r="AU1900" s="63">
        <v>0</v>
      </c>
      <c r="AV1900" s="63">
        <v>0</v>
      </c>
      <c r="AW1900" s="63">
        <v>15</v>
      </c>
      <c r="AX1900" s="63">
        <v>0</v>
      </c>
      <c r="AY1900" s="63">
        <v>0</v>
      </c>
      <c r="BA1900" s="5">
        <f>IF(Q1900&gt;0,RANK(Q1900,(N1900:P1900,Q1900:AE1900)),0)</f>
        <v>3</v>
      </c>
      <c r="BB1900" s="5">
        <f>IF(R1900&gt;0,RANK(R1900,(N1900:P1900,Q1900:AE1900)),0)</f>
        <v>4</v>
      </c>
      <c r="BC1900" s="5">
        <f>IF(T1900&gt;0,RANK(T1900,(N1900:P1900,Q1900:AE1900)),0)</f>
        <v>0</v>
      </c>
      <c r="BD1900" s="5">
        <f>IF(S1900&gt;0,RANK(S1900,(N1900:P1900,Q1900:AE1900)),0)</f>
        <v>0</v>
      </c>
      <c r="BE1900" s="2">
        <f t="shared" si="773"/>
        <v>1.5782122905027934E-2</v>
      </c>
      <c r="BF1900" s="2">
        <f t="shared" si="774"/>
        <v>5.4469273743016763E-3</v>
      </c>
      <c r="BG1900" s="2">
        <f t="shared" si="775"/>
        <v>0</v>
      </c>
      <c r="BH1900" s="2">
        <f t="shared" si="776"/>
        <v>0</v>
      </c>
      <c r="BJ1900" t="s">
        <v>1771</v>
      </c>
      <c r="BK1900" t="s">
        <v>2456</v>
      </c>
      <c r="BL1900">
        <v>2</v>
      </c>
      <c r="BN1900" s="112">
        <v>35</v>
      </c>
      <c r="BO1900" s="114">
        <v>53</v>
      </c>
      <c r="BP1900" s="118">
        <f t="shared" si="778"/>
        <v>35053</v>
      </c>
      <c r="BQ1900" s="118">
        <f t="shared" si="777"/>
        <v>35053</v>
      </c>
      <c r="BR1900" s="5" t="s">
        <v>3151</v>
      </c>
    </row>
    <row r="1901" spans="1:70" ht="15" hidden="1" customHeight="1" outlineLevel="1">
      <c r="A1901" t="s">
        <v>2426</v>
      </c>
      <c r="B1901" t="s">
        <v>2456</v>
      </c>
      <c r="C1901" s="1">
        <f t="shared" si="768"/>
        <v>17181</v>
      </c>
      <c r="D1901" s="5">
        <f>IF(N1901&gt;0, RANK(N1901,(N1901:P1901,Q1901:AE1901)),0)</f>
        <v>1</v>
      </c>
      <c r="E1901" s="5">
        <f>IF(O1901&gt;0,RANK(O1901,(N1901:P1901,Q1901:AE1901)),0)</f>
        <v>2</v>
      </c>
      <c r="F1901" s="5">
        <f>IF(P1901&gt;0,RANK(P1901,(N1901:P1901,Q1901:AE1901)),0)</f>
        <v>0</v>
      </c>
      <c r="G1901" s="129">
        <f t="shared" si="766"/>
        <v>9406</v>
      </c>
      <c r="H1901" s="134">
        <f t="shared" si="767"/>
        <v>0.54746522321168734</v>
      </c>
      <c r="I1901" s="2"/>
      <c r="J1901" s="2">
        <f t="shared" si="769"/>
        <v>0.76369245096327343</v>
      </c>
      <c r="K1901" s="2">
        <f t="shared" si="770"/>
        <v>0.21622722775158607</v>
      </c>
      <c r="L1901" s="2">
        <f t="shared" si="771"/>
        <v>0</v>
      </c>
      <c r="M1901" s="2">
        <f t="shared" si="772"/>
        <v>2.0080321285140507E-2</v>
      </c>
      <c r="N1901" s="63">
        <v>13121</v>
      </c>
      <c r="O1901" s="63">
        <v>3715</v>
      </c>
      <c r="P1901" s="63">
        <v>0</v>
      </c>
      <c r="Q1901" s="63">
        <v>152</v>
      </c>
      <c r="R1901" s="63">
        <v>146</v>
      </c>
      <c r="S1901" s="63">
        <v>0</v>
      </c>
      <c r="T1901" s="63">
        <v>0</v>
      </c>
      <c r="U1901" s="63">
        <v>0</v>
      </c>
      <c r="V1901" s="63">
        <v>27</v>
      </c>
      <c r="W1901" s="63">
        <v>0</v>
      </c>
      <c r="X1901" s="63">
        <v>0</v>
      </c>
      <c r="Y1901" s="63">
        <v>0</v>
      </c>
      <c r="Z1901" s="63">
        <v>0</v>
      </c>
      <c r="AA1901" s="63">
        <v>0</v>
      </c>
      <c r="AB1901" s="63">
        <v>0</v>
      </c>
      <c r="AC1901" s="63">
        <v>0</v>
      </c>
      <c r="AD1901" s="63">
        <v>0</v>
      </c>
      <c r="AE1901" s="63">
        <v>0</v>
      </c>
      <c r="AF1901" s="63">
        <v>0</v>
      </c>
      <c r="AG1901" s="63">
        <v>0</v>
      </c>
      <c r="AH1901" s="63">
        <v>0</v>
      </c>
      <c r="AI1901" s="63">
        <v>0</v>
      </c>
      <c r="AJ1901" s="63">
        <v>0</v>
      </c>
      <c r="AK1901" s="63">
        <v>0</v>
      </c>
      <c r="AL1901" s="63">
        <v>0</v>
      </c>
      <c r="AM1901" s="63">
        <v>0</v>
      </c>
      <c r="AN1901" s="63">
        <v>0</v>
      </c>
      <c r="AO1901" s="63">
        <v>0</v>
      </c>
      <c r="AP1901" s="63">
        <v>0</v>
      </c>
      <c r="AQ1901" s="63">
        <v>0</v>
      </c>
      <c r="AR1901" s="63">
        <v>0</v>
      </c>
      <c r="AS1901" s="63">
        <v>0</v>
      </c>
      <c r="AT1901" s="63">
        <v>0</v>
      </c>
      <c r="AU1901" s="63">
        <v>0</v>
      </c>
      <c r="AV1901" s="63">
        <v>0</v>
      </c>
      <c r="AW1901" s="63">
        <v>20</v>
      </c>
      <c r="AX1901" s="63">
        <v>0</v>
      </c>
      <c r="AY1901" s="63">
        <v>0</v>
      </c>
      <c r="BA1901" s="5">
        <f>IF(Q1901&gt;0,RANK(Q1901,(N1901:P1901,Q1901:AE1901)),0)</f>
        <v>3</v>
      </c>
      <c r="BB1901" s="5">
        <f>IF(R1901&gt;0,RANK(R1901,(N1901:P1901,Q1901:AE1901)),0)</f>
        <v>4</v>
      </c>
      <c r="BC1901" s="5">
        <f>IF(T1901&gt;0,RANK(T1901,(N1901:P1901,Q1901:AE1901)),0)</f>
        <v>0</v>
      </c>
      <c r="BD1901" s="5">
        <f>IF(S1901&gt;0,RANK(S1901,(N1901:P1901,Q1901:AE1901)),0)</f>
        <v>0</v>
      </c>
      <c r="BE1901" s="2">
        <f t="shared" si="773"/>
        <v>8.846982131424248E-3</v>
      </c>
      <c r="BF1901" s="2">
        <f t="shared" si="774"/>
        <v>8.4977591525522388E-3</v>
      </c>
      <c r="BG1901" s="2">
        <f t="shared" si="775"/>
        <v>0</v>
      </c>
      <c r="BH1901" s="2">
        <f t="shared" si="776"/>
        <v>0</v>
      </c>
      <c r="BJ1901" t="s">
        <v>2426</v>
      </c>
      <c r="BK1901" t="s">
        <v>2456</v>
      </c>
      <c r="BL1901">
        <v>3</v>
      </c>
      <c r="BN1901" s="112">
        <v>35</v>
      </c>
      <c r="BO1901" s="114">
        <v>55</v>
      </c>
      <c r="BP1901" s="118">
        <f t="shared" si="778"/>
        <v>35055</v>
      </c>
      <c r="BQ1901" s="118">
        <f t="shared" si="777"/>
        <v>35055</v>
      </c>
      <c r="BR1901" s="5" t="s">
        <v>3151</v>
      </c>
    </row>
    <row r="1902" spans="1:70" ht="15" hidden="1" customHeight="1" outlineLevel="1">
      <c r="A1902" t="s">
        <v>806</v>
      </c>
      <c r="B1902" t="s">
        <v>2456</v>
      </c>
      <c r="C1902" s="1">
        <f t="shared" si="768"/>
        <v>7281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0</v>
      </c>
      <c r="G1902" s="129">
        <f t="shared" si="766"/>
        <v>2428</v>
      </c>
      <c r="H1902" s="134">
        <f t="shared" si="767"/>
        <v>0.33347067710479328</v>
      </c>
      <c r="I1902" s="2"/>
      <c r="J1902" s="2">
        <f t="shared" si="769"/>
        <v>0.32193380030215629</v>
      </c>
      <c r="K1902" s="2">
        <f t="shared" si="770"/>
        <v>0.65540447740694963</v>
      </c>
      <c r="L1902" s="2">
        <f t="shared" si="771"/>
        <v>0</v>
      </c>
      <c r="M1902" s="2">
        <f t="shared" si="772"/>
        <v>2.2661722290894026E-2</v>
      </c>
      <c r="N1902" s="63">
        <v>2344</v>
      </c>
      <c r="O1902" s="63">
        <v>4772</v>
      </c>
      <c r="P1902" s="63">
        <v>0</v>
      </c>
      <c r="Q1902" s="63">
        <v>105</v>
      </c>
      <c r="R1902" s="63">
        <v>29</v>
      </c>
      <c r="S1902" s="63">
        <v>0</v>
      </c>
      <c r="T1902" s="63">
        <v>0</v>
      </c>
      <c r="U1902" s="63">
        <v>0</v>
      </c>
      <c r="V1902" s="63">
        <v>11</v>
      </c>
      <c r="W1902" s="63">
        <v>0</v>
      </c>
      <c r="X1902" s="63">
        <v>0</v>
      </c>
      <c r="Y1902" s="63">
        <v>0</v>
      </c>
      <c r="Z1902" s="63">
        <v>0</v>
      </c>
      <c r="AA1902" s="63">
        <v>0</v>
      </c>
      <c r="AB1902" s="63">
        <v>0</v>
      </c>
      <c r="AC1902" s="63">
        <v>0</v>
      </c>
      <c r="AD1902" s="63">
        <v>0</v>
      </c>
      <c r="AE1902" s="63">
        <v>0</v>
      </c>
      <c r="AF1902" s="63">
        <v>0</v>
      </c>
      <c r="AG1902" s="63">
        <v>0</v>
      </c>
      <c r="AH1902" s="63">
        <v>0</v>
      </c>
      <c r="AI1902" s="63">
        <v>0</v>
      </c>
      <c r="AJ1902" s="63">
        <v>0</v>
      </c>
      <c r="AK1902" s="63">
        <v>0</v>
      </c>
      <c r="AL1902" s="63">
        <v>0</v>
      </c>
      <c r="AM1902" s="63">
        <v>0</v>
      </c>
      <c r="AN1902" s="63">
        <v>0</v>
      </c>
      <c r="AO1902" s="63">
        <v>0</v>
      </c>
      <c r="AP1902" s="63">
        <v>0</v>
      </c>
      <c r="AQ1902" s="63">
        <v>0</v>
      </c>
      <c r="AR1902" s="63">
        <v>0</v>
      </c>
      <c r="AS1902" s="63">
        <v>0</v>
      </c>
      <c r="AT1902" s="63">
        <v>0</v>
      </c>
      <c r="AU1902" s="63">
        <v>0</v>
      </c>
      <c r="AV1902" s="63">
        <v>0</v>
      </c>
      <c r="AW1902" s="63">
        <v>20</v>
      </c>
      <c r="AX1902" s="63">
        <v>0</v>
      </c>
      <c r="AY1902" s="63">
        <v>0</v>
      </c>
      <c r="BA1902" s="5">
        <f>IF(Q1902&gt;0,RANK(Q1902,(N1902:P1902,Q1902:AE1902)),0)</f>
        <v>3</v>
      </c>
      <c r="BB1902" s="5">
        <f>IF(R1902&gt;0,RANK(R1902,(N1902:P1902,Q1902:AE1902)),0)</f>
        <v>4</v>
      </c>
      <c r="BC1902" s="5">
        <f>IF(T1902&gt;0,RANK(T1902,(N1902:P1902,Q1902:AE1902)),0)</f>
        <v>0</v>
      </c>
      <c r="BD1902" s="5">
        <f>IF(S1902&gt;0,RANK(S1902,(N1902:P1902,Q1902:AE1902)),0)</f>
        <v>0</v>
      </c>
      <c r="BE1902" s="2">
        <f t="shared" si="773"/>
        <v>1.442109600329625E-2</v>
      </c>
      <c r="BF1902" s="2">
        <f t="shared" si="774"/>
        <v>3.9829693723389646E-3</v>
      </c>
      <c r="BG1902" s="2">
        <f t="shared" si="775"/>
        <v>0</v>
      </c>
      <c r="BH1902" s="2">
        <f t="shared" si="776"/>
        <v>0</v>
      </c>
      <c r="BJ1902" t="s">
        <v>806</v>
      </c>
      <c r="BK1902" t="s">
        <v>2456</v>
      </c>
      <c r="BL1902">
        <v>1</v>
      </c>
      <c r="BN1902" s="112">
        <v>35</v>
      </c>
      <c r="BO1902" s="114">
        <v>57</v>
      </c>
      <c r="BP1902" s="118">
        <f t="shared" si="778"/>
        <v>35057</v>
      </c>
      <c r="BQ1902" s="118">
        <f t="shared" si="777"/>
        <v>35057</v>
      </c>
      <c r="BR1902" s="5" t="s">
        <v>3151</v>
      </c>
    </row>
    <row r="1903" spans="1:70" ht="15" hidden="1" customHeight="1" outlineLevel="1">
      <c r="A1903" t="s">
        <v>1512</v>
      </c>
      <c r="B1903" t="s">
        <v>2456</v>
      </c>
      <c r="C1903" s="1">
        <f t="shared" si="768"/>
        <v>1789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0</v>
      </c>
      <c r="G1903" s="129">
        <f t="shared" si="766"/>
        <v>1005</v>
      </c>
      <c r="H1903" s="134">
        <f t="shared" si="767"/>
        <v>0.56176634991615426</v>
      </c>
      <c r="I1903" s="2"/>
      <c r="J1903" s="2">
        <f t="shared" si="769"/>
        <v>0.21408608160983789</v>
      </c>
      <c r="K1903" s="2">
        <f t="shared" si="770"/>
        <v>0.77585243152599215</v>
      </c>
      <c r="L1903" s="2">
        <f t="shared" si="771"/>
        <v>0</v>
      </c>
      <c r="M1903" s="2">
        <f t="shared" si="772"/>
        <v>1.0061486864169966E-2</v>
      </c>
      <c r="N1903" s="63">
        <v>383</v>
      </c>
      <c r="O1903" s="63">
        <v>1388</v>
      </c>
      <c r="P1903" s="63">
        <v>0</v>
      </c>
      <c r="Q1903" s="63">
        <v>11</v>
      </c>
      <c r="R1903" s="63">
        <v>2</v>
      </c>
      <c r="S1903" s="63">
        <v>0</v>
      </c>
      <c r="T1903" s="63">
        <v>0</v>
      </c>
      <c r="U1903" s="63">
        <v>0</v>
      </c>
      <c r="V1903" s="63">
        <v>2</v>
      </c>
      <c r="W1903" s="63">
        <v>0</v>
      </c>
      <c r="X1903" s="63">
        <v>0</v>
      </c>
      <c r="Y1903" s="63">
        <v>0</v>
      </c>
      <c r="Z1903" s="63">
        <v>0</v>
      </c>
      <c r="AA1903" s="63">
        <v>0</v>
      </c>
      <c r="AB1903" s="63">
        <v>0</v>
      </c>
      <c r="AC1903" s="63">
        <v>0</v>
      </c>
      <c r="AD1903" s="63">
        <v>0</v>
      </c>
      <c r="AE1903" s="63">
        <v>0</v>
      </c>
      <c r="AF1903" s="63">
        <v>0</v>
      </c>
      <c r="AG1903" s="63">
        <v>0</v>
      </c>
      <c r="AH1903" s="63">
        <v>0</v>
      </c>
      <c r="AI1903" s="63">
        <v>0</v>
      </c>
      <c r="AJ1903" s="63">
        <v>0</v>
      </c>
      <c r="AK1903" s="63">
        <v>0</v>
      </c>
      <c r="AL1903" s="63">
        <v>0</v>
      </c>
      <c r="AM1903" s="63">
        <v>0</v>
      </c>
      <c r="AN1903" s="63">
        <v>0</v>
      </c>
      <c r="AO1903" s="63">
        <v>0</v>
      </c>
      <c r="AP1903" s="63">
        <v>0</v>
      </c>
      <c r="AQ1903" s="63">
        <v>0</v>
      </c>
      <c r="AR1903" s="63">
        <v>0</v>
      </c>
      <c r="AS1903" s="63">
        <v>0</v>
      </c>
      <c r="AT1903" s="63">
        <v>0</v>
      </c>
      <c r="AU1903" s="63">
        <v>0</v>
      </c>
      <c r="AV1903" s="63">
        <v>0</v>
      </c>
      <c r="AW1903" s="63">
        <v>3</v>
      </c>
      <c r="AX1903" s="63">
        <v>0</v>
      </c>
      <c r="AY1903" s="63">
        <v>0</v>
      </c>
      <c r="BA1903" s="5">
        <f>IF(Q1903&gt;0,RANK(Q1903,(N1903:P1903,Q1903:AE1903)),0)</f>
        <v>3</v>
      </c>
      <c r="BB1903" s="5">
        <f>IF(R1903&gt;0,RANK(R1903,(N1903:P1903,Q1903:AE1903)),0)</f>
        <v>4</v>
      </c>
      <c r="BC1903" s="5">
        <f>IF(T1903&gt;0,RANK(T1903,(N1903:P1903,Q1903:AE1903)),0)</f>
        <v>0</v>
      </c>
      <c r="BD1903" s="5">
        <f>IF(S1903&gt;0,RANK(S1903,(N1903:P1903,Q1903:AE1903)),0)</f>
        <v>0</v>
      </c>
      <c r="BE1903" s="2">
        <f t="shared" si="773"/>
        <v>6.1486864169927333E-3</v>
      </c>
      <c r="BF1903" s="2">
        <f t="shared" si="774"/>
        <v>1.1179429849077697E-3</v>
      </c>
      <c r="BG1903" s="2">
        <f t="shared" si="775"/>
        <v>0</v>
      </c>
      <c r="BH1903" s="2">
        <f t="shared" si="776"/>
        <v>0</v>
      </c>
      <c r="BJ1903" t="s">
        <v>1512</v>
      </c>
      <c r="BK1903" t="s">
        <v>2456</v>
      </c>
      <c r="BL1903">
        <v>3</v>
      </c>
      <c r="BN1903" s="112">
        <v>35</v>
      </c>
      <c r="BO1903" s="114">
        <v>59</v>
      </c>
      <c r="BP1903" s="118">
        <f t="shared" si="778"/>
        <v>35059</v>
      </c>
      <c r="BQ1903" s="118">
        <f t="shared" si="777"/>
        <v>35059</v>
      </c>
      <c r="BR1903" s="5" t="s">
        <v>3151</v>
      </c>
    </row>
    <row r="1904" spans="1:70" ht="15" hidden="1" customHeight="1" outlineLevel="1">
      <c r="A1904" t="s">
        <v>484</v>
      </c>
      <c r="B1904" t="s">
        <v>2456</v>
      </c>
      <c r="C1904" s="1">
        <f t="shared" si="768"/>
        <v>32277</v>
      </c>
      <c r="D1904" s="5">
        <f>IF(N1904&gt;0, RANK(N1904,(N1904:P1904,Q1904:AE1904)),0)</f>
        <v>2</v>
      </c>
      <c r="E1904" s="5">
        <f>IF(O1904&gt;0,RANK(O1904,(N1904:P1904,Q1904:AE1904)),0)</f>
        <v>1</v>
      </c>
      <c r="F1904" s="5">
        <f>IF(P1904&gt;0,RANK(P1904,(N1904:P1904,Q1904:AE1904)),0)</f>
        <v>0</v>
      </c>
      <c r="G1904" s="129">
        <f t="shared" si="766"/>
        <v>3101</v>
      </c>
      <c r="H1904" s="134">
        <f t="shared" si="767"/>
        <v>9.60746042073303E-2</v>
      </c>
      <c r="I1904" s="2"/>
      <c r="J1904" s="2">
        <f t="shared" si="769"/>
        <v>0.44189360845183878</v>
      </c>
      <c r="K1904" s="2">
        <f t="shared" si="770"/>
        <v>0.53796821265916905</v>
      </c>
      <c r="L1904" s="2">
        <f t="shared" si="771"/>
        <v>0</v>
      </c>
      <c r="M1904" s="2">
        <f t="shared" si="772"/>
        <v>2.0138178888992164E-2</v>
      </c>
      <c r="N1904" s="63">
        <v>14263</v>
      </c>
      <c r="O1904" s="63">
        <v>17364</v>
      </c>
      <c r="P1904" s="63">
        <v>0</v>
      </c>
      <c r="Q1904" s="63">
        <v>406</v>
      </c>
      <c r="R1904" s="63">
        <v>135</v>
      </c>
      <c r="S1904" s="63">
        <v>0</v>
      </c>
      <c r="T1904" s="63">
        <v>0</v>
      </c>
      <c r="U1904" s="63">
        <v>0</v>
      </c>
      <c r="V1904" s="63">
        <v>45</v>
      </c>
      <c r="W1904" s="63">
        <v>0</v>
      </c>
      <c r="X1904" s="63">
        <v>0</v>
      </c>
      <c r="Y1904" s="63">
        <v>0</v>
      </c>
      <c r="Z1904" s="63">
        <v>0</v>
      </c>
      <c r="AA1904" s="63">
        <v>0</v>
      </c>
      <c r="AB1904" s="63">
        <v>0</v>
      </c>
      <c r="AC1904" s="63">
        <v>0</v>
      </c>
      <c r="AD1904" s="63">
        <v>0</v>
      </c>
      <c r="AE1904" s="63">
        <v>0</v>
      </c>
      <c r="AF1904" s="63">
        <v>0</v>
      </c>
      <c r="AG1904" s="63">
        <v>0</v>
      </c>
      <c r="AH1904" s="63">
        <v>0</v>
      </c>
      <c r="AI1904" s="63">
        <v>0</v>
      </c>
      <c r="AJ1904" s="63">
        <v>0</v>
      </c>
      <c r="AK1904" s="63">
        <v>0</v>
      </c>
      <c r="AL1904" s="63">
        <v>0</v>
      </c>
      <c r="AM1904" s="63">
        <v>0</v>
      </c>
      <c r="AN1904" s="63">
        <v>0</v>
      </c>
      <c r="AO1904" s="63">
        <v>0</v>
      </c>
      <c r="AP1904" s="63">
        <v>0</v>
      </c>
      <c r="AQ1904" s="63">
        <v>0</v>
      </c>
      <c r="AR1904" s="63">
        <v>0</v>
      </c>
      <c r="AS1904" s="63">
        <v>0</v>
      </c>
      <c r="AT1904" s="63">
        <v>0</v>
      </c>
      <c r="AU1904" s="63">
        <v>0</v>
      </c>
      <c r="AV1904" s="63">
        <v>0</v>
      </c>
      <c r="AW1904" s="63">
        <v>64</v>
      </c>
      <c r="AX1904" s="63">
        <v>0</v>
      </c>
      <c r="AY1904" s="63">
        <v>0</v>
      </c>
      <c r="BA1904" s="5">
        <f>IF(Q1904&gt;0,RANK(Q1904,(N1904:P1904,Q1904:AE1904)),0)</f>
        <v>3</v>
      </c>
      <c r="BB1904" s="5">
        <f>IF(R1904&gt;0,RANK(R1904,(N1904:P1904,Q1904:AE1904)),0)</f>
        <v>4</v>
      </c>
      <c r="BC1904" s="5">
        <f>IF(T1904&gt;0,RANK(T1904,(N1904:P1904,Q1904:AE1904)),0)</f>
        <v>0</v>
      </c>
      <c r="BD1904" s="5">
        <f>IF(S1904&gt;0,RANK(S1904,(N1904:P1904,Q1904:AE1904)),0)</f>
        <v>0</v>
      </c>
      <c r="BE1904" s="2">
        <f t="shared" si="773"/>
        <v>1.2578616352201259E-2</v>
      </c>
      <c r="BF1904" s="2">
        <f t="shared" si="774"/>
        <v>4.1825448461752955E-3</v>
      </c>
      <c r="BG1904" s="2">
        <f t="shared" si="775"/>
        <v>0</v>
      </c>
      <c r="BH1904" s="2">
        <f t="shared" si="776"/>
        <v>0</v>
      </c>
      <c r="BJ1904" t="s">
        <v>484</v>
      </c>
      <c r="BK1904" t="s">
        <v>2456</v>
      </c>
      <c r="BN1904" s="112">
        <v>35</v>
      </c>
      <c r="BO1904" s="114">
        <v>61</v>
      </c>
      <c r="BP1904" s="118">
        <f t="shared" si="778"/>
        <v>35061</v>
      </c>
      <c r="BQ1904" s="118">
        <f t="shared" si="777"/>
        <v>35061</v>
      </c>
      <c r="BR1904" s="5" t="s">
        <v>3151</v>
      </c>
    </row>
    <row r="1905" spans="1:86" ht="15" customHeight="1" collapsed="1">
      <c r="A1905" t="s">
        <v>2755</v>
      </c>
      <c r="B1905" t="s">
        <v>544</v>
      </c>
      <c r="C1905" s="1">
        <f t="shared" si="768"/>
        <v>923965</v>
      </c>
      <c r="D1905" s="5">
        <f>IF(N1905&gt;0, RANK(N1905,(N1905:P1905,Q1905:AE1905)),0)</f>
        <v>1</v>
      </c>
      <c r="E1905" s="5">
        <f>IF(O1905&gt;0,RANK(O1905,(N1905:P1905,Q1905:AE1905)),0)</f>
        <v>2</v>
      </c>
      <c r="F1905" s="5">
        <f>IF(P1905&gt;0,RANK(P1905,(N1905:P1905,Q1905:AE1905)),0)</f>
        <v>0</v>
      </c>
      <c r="G1905" s="129">
        <f t="shared" si="766"/>
        <v>99720</v>
      </c>
      <c r="H1905" s="134">
        <f t="shared" si="767"/>
        <v>0.10792616603442771</v>
      </c>
      <c r="I1905" s="2"/>
      <c r="J1905" s="2">
        <f t="shared" si="769"/>
        <v>0.54289285849572222</v>
      </c>
      <c r="K1905" s="2">
        <f t="shared" si="770"/>
        <v>0.43496669246129455</v>
      </c>
      <c r="L1905" s="2">
        <f t="shared" si="771"/>
        <v>0</v>
      </c>
      <c r="M1905" s="2">
        <f t="shared" si="772"/>
        <v>2.2140449042983235E-2</v>
      </c>
      <c r="N1905" s="63">
        <v>501614</v>
      </c>
      <c r="O1905" s="63">
        <v>401894</v>
      </c>
      <c r="P1905" s="63">
        <v>0</v>
      </c>
      <c r="Q1905" s="63">
        <v>12585</v>
      </c>
      <c r="R1905" s="63">
        <v>4426</v>
      </c>
      <c r="S1905" s="63">
        <v>0</v>
      </c>
      <c r="T1905" s="63">
        <v>0</v>
      </c>
      <c r="U1905" s="63">
        <v>0</v>
      </c>
      <c r="V1905" s="63">
        <v>1640</v>
      </c>
      <c r="W1905" s="63">
        <v>0</v>
      </c>
      <c r="X1905" s="63">
        <v>0</v>
      </c>
      <c r="Y1905" s="63">
        <v>0</v>
      </c>
      <c r="Z1905" s="63">
        <v>0</v>
      </c>
      <c r="AA1905" s="63">
        <v>0</v>
      </c>
      <c r="AB1905" s="63">
        <v>0</v>
      </c>
      <c r="AC1905" s="63">
        <v>0</v>
      </c>
      <c r="AD1905" s="63">
        <v>0</v>
      </c>
      <c r="AE1905" s="63">
        <v>0</v>
      </c>
      <c r="AF1905" s="63">
        <v>0</v>
      </c>
      <c r="AG1905" s="63">
        <v>0</v>
      </c>
      <c r="AH1905" s="63">
        <v>0</v>
      </c>
      <c r="AI1905" s="63">
        <v>0</v>
      </c>
      <c r="AJ1905" s="63">
        <v>0</v>
      </c>
      <c r="AK1905" s="63">
        <v>0</v>
      </c>
      <c r="AL1905" s="63">
        <v>0</v>
      </c>
      <c r="AM1905" s="63">
        <v>0</v>
      </c>
      <c r="AN1905" s="63">
        <v>0</v>
      </c>
      <c r="AO1905" s="63">
        <v>0</v>
      </c>
      <c r="AP1905" s="63">
        <v>0</v>
      </c>
      <c r="AQ1905" s="63">
        <v>0</v>
      </c>
      <c r="AR1905" s="63">
        <v>0</v>
      </c>
      <c r="AS1905" s="63">
        <v>0</v>
      </c>
      <c r="AT1905" s="63">
        <v>0</v>
      </c>
      <c r="AU1905" s="63">
        <v>0</v>
      </c>
      <c r="AV1905" s="63">
        <v>0</v>
      </c>
      <c r="AW1905" s="63">
        <v>1806</v>
      </c>
      <c r="AX1905" s="63">
        <v>0</v>
      </c>
      <c r="AY1905" s="63">
        <v>0</v>
      </c>
      <c r="BA1905" s="5">
        <f>IF(Q1905&gt;0,RANK(Q1905,(N1905:P1905,Q1905:AE1905)),0)</f>
        <v>3</v>
      </c>
      <c r="BB1905" s="5">
        <f>IF(R1905&gt;0,RANK(R1905,(N1905:P1905,Q1905:AE1905)),0)</f>
        <v>4</v>
      </c>
      <c r="BC1905" s="5">
        <f>IF(T1905&gt;0,RANK(T1905,(N1905:P1905,Q1905:AE1905)),0)</f>
        <v>0</v>
      </c>
      <c r="BD1905" s="5">
        <f>IF(S1905&gt;0,RANK(S1905,(N1905:P1905,Q1905:AE1905)),0)</f>
        <v>0</v>
      </c>
      <c r="BE1905" s="2">
        <f t="shared" si="773"/>
        <v>1.3620645803683039E-2</v>
      </c>
      <c r="BF1905" s="2">
        <f t="shared" si="774"/>
        <v>4.790224737950031E-3</v>
      </c>
      <c r="BG1905" s="2">
        <f t="shared" si="775"/>
        <v>0</v>
      </c>
      <c r="BH1905" s="2">
        <f t="shared" si="776"/>
        <v>0</v>
      </c>
      <c r="BJ1905" t="s">
        <v>2755</v>
      </c>
      <c r="BK1905" t="s">
        <v>544</v>
      </c>
      <c r="BN1905" s="112">
        <v>35</v>
      </c>
      <c r="BO1905" s="114"/>
      <c r="BP1905" s="112">
        <v>35</v>
      </c>
      <c r="BQ1905" s="112">
        <f t="shared" si="777"/>
        <v>35</v>
      </c>
      <c r="BR1905" s="5" t="s">
        <v>710</v>
      </c>
    </row>
    <row r="1906" spans="1:86" ht="15" customHeight="1">
      <c r="C1906" s="1"/>
      <c r="E1906" s="5"/>
      <c r="F1906" s="5"/>
      <c r="G1906" s="129"/>
      <c r="H1906" s="134"/>
      <c r="I1906" s="2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BA1906" s="5"/>
      <c r="BB1906" s="5"/>
      <c r="BC1906" s="5"/>
      <c r="BD1906" s="5"/>
      <c r="BN1906" s="112"/>
      <c r="BO1906" s="114"/>
      <c r="BP1906" s="118"/>
      <c r="BQ1906" s="118"/>
      <c r="BX1906" s="63" t="s">
        <v>4198</v>
      </c>
      <c r="BY1906" s="129" t="s">
        <v>3268</v>
      </c>
      <c r="BZ1906" s="129" t="s">
        <v>3269</v>
      </c>
      <c r="CA1906" s="63" t="s">
        <v>4199</v>
      </c>
      <c r="CC1906" s="129"/>
      <c r="CD1906" s="129"/>
      <c r="CF1906" s="129" t="s">
        <v>3249</v>
      </c>
      <c r="CG1906" s="129"/>
      <c r="CH1906" s="129"/>
    </row>
    <row r="1907" spans="1:86" ht="15" hidden="1" customHeight="1" outlineLevel="1">
      <c r="A1907" t="s">
        <v>233</v>
      </c>
      <c r="B1907" t="s">
        <v>193</v>
      </c>
      <c r="C1907" s="1">
        <f t="shared" ref="C1907:C1938" si="779">SUM(N1907:AY1907)</f>
        <v>154101</v>
      </c>
      <c r="D1907" s="5">
        <f>IF(N1907&gt;0, RANK(N1907,(N1907:P1907,Q1907:AE1907)),0)</f>
        <v>1</v>
      </c>
      <c r="E1907" s="5">
        <f>IF(O1907&gt;0,RANK(O1907,(N1907:P1907,Q1907:AE1907)),0)</f>
        <v>2</v>
      </c>
      <c r="F1907" s="5">
        <f>IF(P1907&gt;0,RANK(P1907,(N1907:P1907,Q1907:AE1907)),0)</f>
        <v>6</v>
      </c>
      <c r="G1907" s="129">
        <f t="shared" si="766"/>
        <v>48393</v>
      </c>
      <c r="H1907" s="134">
        <f t="shared" si="767"/>
        <v>0.31403430217844142</v>
      </c>
      <c r="I1907" s="2"/>
      <c r="J1907" s="2">
        <f t="shared" ref="J1907:J1933" si="780">IF($C1907=0,"-",N1907/$C1907)</f>
        <v>0.64551170985262907</v>
      </c>
      <c r="K1907" s="2">
        <f t="shared" ref="K1907:K1933" si="781">IF($C1907=0,"-",O1907/$C1907)</f>
        <v>0.33147740767418771</v>
      </c>
      <c r="L1907" s="2">
        <f t="shared" ref="L1907:L1933" si="782">IF($C1907=0,"-",P1907/$C1907)</f>
        <v>3.8611040810896751E-3</v>
      </c>
      <c r="M1907" s="2">
        <f t="shared" ref="M1907:M1933" si="783">IF(C1907=0,"-",(1-J1907-K1907-L1907))</f>
        <v>1.9149778392093551E-2</v>
      </c>
      <c r="N1907" s="63">
        <v>99474</v>
      </c>
      <c r="O1907" s="63">
        <v>51081</v>
      </c>
      <c r="P1907" s="63">
        <v>595</v>
      </c>
      <c r="Q1907" s="63">
        <v>1523</v>
      </c>
      <c r="R1907" s="63">
        <v>779</v>
      </c>
      <c r="S1907" s="63">
        <v>0</v>
      </c>
      <c r="T1907" s="63">
        <v>0</v>
      </c>
      <c r="U1907" s="63">
        <v>0</v>
      </c>
      <c r="V1907" s="63">
        <v>0</v>
      </c>
      <c r="W1907" s="63">
        <v>649</v>
      </c>
      <c r="X1907" s="63">
        <v>0</v>
      </c>
      <c r="Y1907" s="63">
        <v>0</v>
      </c>
      <c r="Z1907" s="63">
        <v>0</v>
      </c>
      <c r="AA1907" s="63">
        <v>0</v>
      </c>
      <c r="AB1907" s="63">
        <v>0</v>
      </c>
      <c r="AC1907" s="63">
        <v>0</v>
      </c>
      <c r="AD1907" s="63">
        <v>0</v>
      </c>
      <c r="AE1907" s="63">
        <v>0</v>
      </c>
      <c r="AF1907" s="63">
        <v>0</v>
      </c>
      <c r="AG1907" s="63">
        <v>0</v>
      </c>
      <c r="AH1907" s="63">
        <v>0</v>
      </c>
      <c r="AI1907" s="63">
        <v>0</v>
      </c>
      <c r="AJ1907" s="63">
        <v>0</v>
      </c>
      <c r="AK1907" s="63">
        <v>0</v>
      </c>
      <c r="AL1907" s="63">
        <v>0</v>
      </c>
      <c r="AM1907" s="63">
        <v>0</v>
      </c>
      <c r="AN1907" s="63">
        <v>0</v>
      </c>
      <c r="AO1907" s="63">
        <v>0</v>
      </c>
      <c r="AP1907" s="63">
        <v>0</v>
      </c>
      <c r="AQ1907" s="63">
        <v>0</v>
      </c>
      <c r="AR1907" s="63">
        <v>0</v>
      </c>
      <c r="AS1907" s="63">
        <v>0</v>
      </c>
      <c r="AT1907" s="63">
        <v>0</v>
      </c>
      <c r="AU1907" s="63">
        <v>0</v>
      </c>
      <c r="AV1907" s="63">
        <v>0</v>
      </c>
      <c r="AW1907" s="63">
        <v>0</v>
      </c>
      <c r="AX1907" s="63">
        <v>0</v>
      </c>
      <c r="AY1907" s="63">
        <v>0</v>
      </c>
      <c r="BA1907" s="5">
        <f>IF(Q1907&gt;0,RANK(Q1907,(N1907:P1907,Q1907:AE1907)),0)</f>
        <v>3</v>
      </c>
      <c r="BB1907" s="5">
        <f>IF(R1907&gt;0,RANK(R1907,(N1907:P1907,Q1907:AE1907)),0)</f>
        <v>4</v>
      </c>
      <c r="BC1907" s="5">
        <f>IF(T1907&gt;0,RANK(T1907,(N1907:P1907,Q1907:AE1907)),0)</f>
        <v>0</v>
      </c>
      <c r="BD1907" s="5">
        <f>IF(S1907&gt;0,RANK(S1907,(N1907:P1907,Q1907:AE1907)),0)</f>
        <v>0</v>
      </c>
      <c r="BE1907" s="2">
        <f t="shared" ref="BE1907:BE1938" si="784">IF($C1907=0,"-",Q1907/$C1907)</f>
        <v>9.8831285974782766E-3</v>
      </c>
      <c r="BF1907" s="2">
        <f t="shared" ref="BF1907:BF1938" si="785">IF($C1907=0,"-",R1907/$C1907)</f>
        <v>5.0551261834770704E-3</v>
      </c>
      <c r="BG1907" s="2">
        <f t="shared" ref="BG1907:BG1938" si="786">IF($C1907=0,"-",T1907/$C1907)</f>
        <v>0</v>
      </c>
      <c r="BH1907" s="2">
        <f t="shared" ref="BH1907:BH1938" si="787">IF($C1907=0,"-",S1907/$C1907)</f>
        <v>0</v>
      </c>
      <c r="BJ1907" t="s">
        <v>233</v>
      </c>
      <c r="BK1907" t="s">
        <v>193</v>
      </c>
      <c r="BL1907">
        <v>20</v>
      </c>
      <c r="BN1907" s="112">
        <v>36</v>
      </c>
      <c r="BO1907" s="114">
        <v>1</v>
      </c>
      <c r="BP1907" s="118">
        <f t="shared" si="778"/>
        <v>36001</v>
      </c>
      <c r="BQ1907" s="118">
        <f t="shared" si="777"/>
        <v>36001</v>
      </c>
      <c r="BR1907" s="5" t="s">
        <v>3151</v>
      </c>
      <c r="BV1907" s="63"/>
      <c r="BX1907" s="63"/>
      <c r="BY1907" s="63"/>
    </row>
    <row r="1908" spans="1:86" ht="15" hidden="1" customHeight="1" outlineLevel="1">
      <c r="A1908" t="s">
        <v>2499</v>
      </c>
      <c r="B1908" t="s">
        <v>193</v>
      </c>
      <c r="C1908" s="1">
        <f t="shared" si="779"/>
        <v>20785</v>
      </c>
      <c r="D1908" s="5">
        <f>IF(N1908&gt;0, RANK(N1908,(N1908:P1908,Q1908:AE1908)),0)</f>
        <v>2</v>
      </c>
      <c r="E1908" s="5">
        <f>IF(O1908&gt;0,RANK(O1908,(N1908:P1908,Q1908:AE1908)),0)</f>
        <v>1</v>
      </c>
      <c r="F1908" s="5">
        <f>IF(P1908&gt;0,RANK(P1908,(N1908:P1908,Q1908:AE1908)),0)</f>
        <v>4</v>
      </c>
      <c r="G1908" s="129">
        <f t="shared" si="766"/>
        <v>8084</v>
      </c>
      <c r="H1908" s="134">
        <f t="shared" si="767"/>
        <v>0.38893432764012509</v>
      </c>
      <c r="I1908" s="2"/>
      <c r="J1908" s="2">
        <f t="shared" si="780"/>
        <v>0.29112340630262207</v>
      </c>
      <c r="K1908" s="2">
        <f t="shared" si="781"/>
        <v>0.68005773394274716</v>
      </c>
      <c r="L1908" s="2">
        <f t="shared" si="782"/>
        <v>4.4262689439499639E-3</v>
      </c>
      <c r="M1908" s="2">
        <f t="shared" si="783"/>
        <v>2.4392590810680868E-2</v>
      </c>
      <c r="N1908" s="63">
        <v>6051</v>
      </c>
      <c r="O1908" s="63">
        <v>14135</v>
      </c>
      <c r="P1908" s="63">
        <v>92</v>
      </c>
      <c r="Q1908" s="63">
        <v>338</v>
      </c>
      <c r="R1908" s="63">
        <v>88</v>
      </c>
      <c r="S1908" s="63">
        <v>1</v>
      </c>
      <c r="T1908" s="63">
        <v>0</v>
      </c>
      <c r="U1908" s="63">
        <v>1</v>
      </c>
      <c r="V1908" s="63">
        <v>0</v>
      </c>
      <c r="W1908" s="63">
        <v>66</v>
      </c>
      <c r="X1908" s="63">
        <v>0</v>
      </c>
      <c r="Y1908" s="63">
        <v>0</v>
      </c>
      <c r="Z1908" s="63">
        <v>10</v>
      </c>
      <c r="AA1908" s="63">
        <v>0</v>
      </c>
      <c r="AB1908" s="63">
        <v>0</v>
      </c>
      <c r="AC1908" s="63">
        <v>0</v>
      </c>
      <c r="AD1908" s="63">
        <v>0</v>
      </c>
      <c r="AE1908" s="63">
        <v>0</v>
      </c>
      <c r="AF1908" s="63">
        <v>0</v>
      </c>
      <c r="AG1908" s="63">
        <v>0</v>
      </c>
      <c r="AH1908" s="63">
        <v>0</v>
      </c>
      <c r="AI1908" s="63">
        <v>0</v>
      </c>
      <c r="AJ1908" s="63">
        <v>2</v>
      </c>
      <c r="AK1908" s="63">
        <v>0</v>
      </c>
      <c r="AL1908" s="63">
        <v>0</v>
      </c>
      <c r="AM1908" s="63">
        <v>0</v>
      </c>
      <c r="AN1908" s="63">
        <v>0</v>
      </c>
      <c r="AO1908" s="63">
        <v>0</v>
      </c>
      <c r="AP1908" s="63">
        <v>0</v>
      </c>
      <c r="AQ1908" s="63">
        <v>0</v>
      </c>
      <c r="AR1908" s="63">
        <v>0</v>
      </c>
      <c r="AS1908" s="63">
        <v>0</v>
      </c>
      <c r="AT1908" s="63">
        <v>0</v>
      </c>
      <c r="AU1908" s="63">
        <v>1</v>
      </c>
      <c r="AV1908" s="63">
        <v>0</v>
      </c>
      <c r="AW1908" s="63">
        <v>0</v>
      </c>
      <c r="AX1908" s="63">
        <v>0</v>
      </c>
      <c r="AY1908" s="63">
        <v>0</v>
      </c>
      <c r="BA1908" s="5">
        <f>IF(Q1908&gt;0,RANK(Q1908,(N1908:P1908,Q1908:AE1908)),0)</f>
        <v>3</v>
      </c>
      <c r="BB1908" s="5">
        <f>IF(R1908&gt;0,RANK(R1908,(N1908:P1908,Q1908:AE1908)),0)</f>
        <v>5</v>
      </c>
      <c r="BC1908" s="5">
        <f>IF(T1908&gt;0,RANK(T1908,(N1908:P1908,Q1908:AE1908)),0)</f>
        <v>0</v>
      </c>
      <c r="BD1908" s="5">
        <f>IF(S1908&gt;0,RANK(S1908,(N1908:P1908,Q1908:AE1908)),0)</f>
        <v>8</v>
      </c>
      <c r="BE1908" s="2">
        <f t="shared" si="784"/>
        <v>1.6261727207120519E-2</v>
      </c>
      <c r="BF1908" s="2">
        <f t="shared" si="785"/>
        <v>4.2338224681260526E-3</v>
      </c>
      <c r="BG1908" s="2">
        <f t="shared" si="786"/>
        <v>0</v>
      </c>
      <c r="BH1908" s="2">
        <f t="shared" si="787"/>
        <v>4.8111618955977869E-5</v>
      </c>
      <c r="BJ1908" t="s">
        <v>2499</v>
      </c>
      <c r="BK1908" t="s">
        <v>193</v>
      </c>
      <c r="BL1908">
        <v>23</v>
      </c>
      <c r="BN1908" s="112">
        <v>36</v>
      </c>
      <c r="BO1908" s="114">
        <v>3</v>
      </c>
      <c r="BP1908" s="118">
        <f t="shared" si="778"/>
        <v>36003</v>
      </c>
      <c r="BQ1908" s="118">
        <f t="shared" si="777"/>
        <v>36003</v>
      </c>
      <c r="BR1908" s="5" t="s">
        <v>3151</v>
      </c>
      <c r="BV1908" s="63"/>
      <c r="BX1908" s="63"/>
      <c r="BY1908" s="63"/>
    </row>
    <row r="1909" spans="1:86" ht="15" hidden="1" customHeight="1" outlineLevel="1">
      <c r="A1909" t="s">
        <v>1368</v>
      </c>
      <c r="B1909" t="s">
        <v>193</v>
      </c>
      <c r="C1909" s="1">
        <f t="shared" si="779"/>
        <v>92853</v>
      </c>
      <c r="D1909" s="5">
        <f>IF(N1909&gt;0, RANK(N1909,(N1909:P1909,Q1909:AE1909)),0)</f>
        <v>1</v>
      </c>
      <c r="E1909" s="5">
        <f>IF(O1909&gt;0,RANK(O1909,(N1909:P1909,Q1909:AE1909)),0)</f>
        <v>2</v>
      </c>
      <c r="F1909" s="5">
        <f>IF(P1909&gt;0,RANK(P1909,(N1909:P1909,Q1909:AE1909)),0)</f>
        <v>5</v>
      </c>
      <c r="G1909" s="129">
        <f t="shared" si="766"/>
        <v>3181</v>
      </c>
      <c r="H1909" s="134">
        <f t="shared" si="767"/>
        <v>3.4258451530914454E-2</v>
      </c>
      <c r="I1909" s="2"/>
      <c r="J1909" s="2">
        <f t="shared" si="780"/>
        <v>0.50519638568489977</v>
      </c>
      <c r="K1909" s="2">
        <f t="shared" si="781"/>
        <v>0.47093793415398533</v>
      </c>
      <c r="L1909" s="2">
        <f t="shared" si="782"/>
        <v>3.9955628789592147E-3</v>
      </c>
      <c r="M1909" s="2">
        <f t="shared" si="783"/>
        <v>1.9870117282155684E-2</v>
      </c>
      <c r="N1909" s="63">
        <v>46909</v>
      </c>
      <c r="O1909" s="63">
        <v>43728</v>
      </c>
      <c r="P1909" s="63">
        <v>371</v>
      </c>
      <c r="Q1909" s="63">
        <v>1100</v>
      </c>
      <c r="R1909" s="63">
        <v>432</v>
      </c>
      <c r="S1909" s="63">
        <v>0</v>
      </c>
      <c r="T1909" s="63">
        <v>0</v>
      </c>
      <c r="U1909" s="63">
        <v>0</v>
      </c>
      <c r="V1909" s="63">
        <v>0</v>
      </c>
      <c r="W1909" s="63">
        <v>313</v>
      </c>
      <c r="X1909" s="63">
        <v>0</v>
      </c>
      <c r="Y1909" s="63">
        <v>0</v>
      </c>
      <c r="Z1909" s="63">
        <v>0</v>
      </c>
      <c r="AA1909" s="63">
        <v>0</v>
      </c>
      <c r="AB1909" s="63">
        <v>0</v>
      </c>
      <c r="AC1909" s="63">
        <v>0</v>
      </c>
      <c r="AD1909" s="63">
        <v>0</v>
      </c>
      <c r="AE1909" s="63">
        <v>0</v>
      </c>
      <c r="AF1909" s="63">
        <v>0</v>
      </c>
      <c r="AG1909" s="63">
        <v>0</v>
      </c>
      <c r="AH1909" s="63">
        <v>0</v>
      </c>
      <c r="AI1909" s="63">
        <v>0</v>
      </c>
      <c r="AJ1909" s="63">
        <v>0</v>
      </c>
      <c r="AK1909" s="63">
        <v>0</v>
      </c>
      <c r="AL1909" s="63">
        <v>0</v>
      </c>
      <c r="AM1909" s="63">
        <v>0</v>
      </c>
      <c r="AN1909" s="63">
        <v>0</v>
      </c>
      <c r="AO1909" s="63">
        <v>0</v>
      </c>
      <c r="AP1909" s="63">
        <v>0</v>
      </c>
      <c r="AQ1909" s="63">
        <v>0</v>
      </c>
      <c r="AR1909" s="63">
        <v>0</v>
      </c>
      <c r="AS1909" s="63">
        <v>0</v>
      </c>
      <c r="AT1909" s="63">
        <v>0</v>
      </c>
      <c r="AU1909" s="63">
        <v>0</v>
      </c>
      <c r="AV1909" s="63">
        <v>0</v>
      </c>
      <c r="AW1909" s="63">
        <v>0</v>
      </c>
      <c r="AX1909" s="63">
        <v>0</v>
      </c>
      <c r="AY1909" s="63">
        <v>0</v>
      </c>
      <c r="BA1909" s="5">
        <f>IF(Q1909&gt;0,RANK(Q1909,(N1909:P1909,Q1909:AE1909)),0)</f>
        <v>3</v>
      </c>
      <c r="BB1909" s="5">
        <f>IF(R1909&gt;0,RANK(R1909,(N1909:P1909,Q1909:AE1909)),0)</f>
        <v>4</v>
      </c>
      <c r="BC1909" s="5">
        <f>IF(T1909&gt;0,RANK(T1909,(N1909:P1909,Q1909:AE1909)),0)</f>
        <v>0</v>
      </c>
      <c r="BD1909" s="5">
        <f>IF(S1909&gt;0,RANK(S1909,(N1909:P1909,Q1909:AE1909)),0)</f>
        <v>0</v>
      </c>
      <c r="BE1909" s="2">
        <f t="shared" si="784"/>
        <v>1.1846682390445113E-2</v>
      </c>
      <c r="BF1909" s="2">
        <f t="shared" si="785"/>
        <v>4.6525152660657166E-3</v>
      </c>
      <c r="BG1909" s="2">
        <f t="shared" si="786"/>
        <v>0</v>
      </c>
      <c r="BH1909" s="2">
        <f t="shared" si="787"/>
        <v>0</v>
      </c>
      <c r="BJ1909" t="s">
        <v>1368</v>
      </c>
      <c r="BK1909" t="s">
        <v>193</v>
      </c>
      <c r="BN1909" s="112">
        <v>36</v>
      </c>
      <c r="BO1909" s="114">
        <v>7</v>
      </c>
      <c r="BP1909" s="118">
        <f t="shared" si="778"/>
        <v>36007</v>
      </c>
      <c r="BQ1909" s="118">
        <f t="shared" si="777"/>
        <v>36007</v>
      </c>
      <c r="BR1909" s="5" t="s">
        <v>3151</v>
      </c>
      <c r="BV1909" s="63"/>
      <c r="BX1909" s="63"/>
      <c r="BY1909" s="63"/>
    </row>
    <row r="1910" spans="1:86" ht="15" hidden="1" customHeight="1" outlineLevel="1">
      <c r="A1910" t="s">
        <v>1430</v>
      </c>
      <c r="B1910" t="s">
        <v>193</v>
      </c>
      <c r="C1910" s="1">
        <f t="shared" si="779"/>
        <v>34822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4</v>
      </c>
      <c r="G1910" s="129">
        <f t="shared" si="766"/>
        <v>10276</v>
      </c>
      <c r="H1910" s="134">
        <f t="shared" si="767"/>
        <v>0.29510079834587327</v>
      </c>
      <c r="I1910" s="2"/>
      <c r="J1910" s="2">
        <f t="shared" si="780"/>
        <v>0.34113491470909196</v>
      </c>
      <c r="K1910" s="2">
        <f t="shared" si="781"/>
        <v>0.63623571305496529</v>
      </c>
      <c r="L1910" s="2">
        <f t="shared" si="782"/>
        <v>4.4224915283441503E-3</v>
      </c>
      <c r="M1910" s="2">
        <f t="shared" si="783"/>
        <v>1.8206880707598596E-2</v>
      </c>
      <c r="N1910" s="63">
        <v>11879</v>
      </c>
      <c r="O1910" s="63">
        <v>22155</v>
      </c>
      <c r="P1910" s="63">
        <v>154</v>
      </c>
      <c r="Q1910" s="63">
        <v>450</v>
      </c>
      <c r="R1910" s="63">
        <v>113</v>
      </c>
      <c r="S1910" s="63">
        <v>1</v>
      </c>
      <c r="T1910" s="63">
        <v>0</v>
      </c>
      <c r="U1910" s="63">
        <v>4</v>
      </c>
      <c r="V1910" s="63">
        <v>0</v>
      </c>
      <c r="W1910" s="63">
        <v>62</v>
      </c>
      <c r="X1910" s="63">
        <v>0</v>
      </c>
      <c r="Y1910" s="63">
        <v>0</v>
      </c>
      <c r="Z1910" s="63">
        <v>4</v>
      </c>
      <c r="AA1910" s="63">
        <v>0</v>
      </c>
      <c r="AB1910" s="63">
        <v>0</v>
      </c>
      <c r="AC1910" s="63">
        <v>0</v>
      </c>
      <c r="AD1910" s="63">
        <v>0</v>
      </c>
      <c r="AE1910" s="63">
        <v>0</v>
      </c>
      <c r="AF1910" s="63">
        <v>0</v>
      </c>
      <c r="AG1910" s="63">
        <v>0</v>
      </c>
      <c r="AH1910" s="63">
        <v>0</v>
      </c>
      <c r="AI1910" s="63">
        <v>0</v>
      </c>
      <c r="AJ1910" s="63">
        <v>0</v>
      </c>
      <c r="AK1910" s="63">
        <v>0</v>
      </c>
      <c r="AL1910" s="63">
        <v>0</v>
      </c>
      <c r="AM1910" s="63">
        <v>0</v>
      </c>
      <c r="AN1910" s="63">
        <v>0</v>
      </c>
      <c r="AO1910" s="63">
        <v>0</v>
      </c>
      <c r="AP1910" s="63">
        <v>0</v>
      </c>
      <c r="AQ1910" s="63">
        <v>0</v>
      </c>
      <c r="AR1910" s="63">
        <v>0</v>
      </c>
      <c r="AS1910" s="63">
        <v>0</v>
      </c>
      <c r="AT1910" s="63">
        <v>0</v>
      </c>
      <c r="AU1910" s="63">
        <v>0</v>
      </c>
      <c r="AV1910" s="63">
        <v>0</v>
      </c>
      <c r="AW1910" s="63">
        <v>0</v>
      </c>
      <c r="AX1910" s="63">
        <v>0</v>
      </c>
      <c r="AY1910" s="63">
        <v>0</v>
      </c>
      <c r="BA1910" s="5">
        <f>IF(Q1910&gt;0,RANK(Q1910,(N1910:P1910,Q1910:AE1910)),0)</f>
        <v>3</v>
      </c>
      <c r="BB1910" s="5">
        <f>IF(R1910&gt;0,RANK(R1910,(N1910:P1910,Q1910:AE1910)),0)</f>
        <v>5</v>
      </c>
      <c r="BC1910" s="5">
        <f>IF(T1910&gt;0,RANK(T1910,(N1910:P1910,Q1910:AE1910)),0)</f>
        <v>0</v>
      </c>
      <c r="BD1910" s="5">
        <f>IF(S1910&gt;0,RANK(S1910,(N1910:P1910,Q1910:AE1910)),0)</f>
        <v>9</v>
      </c>
      <c r="BE1910" s="2">
        <f t="shared" si="784"/>
        <v>1.2922864855551089E-2</v>
      </c>
      <c r="BF1910" s="2">
        <f t="shared" si="785"/>
        <v>3.2450749526161623E-3</v>
      </c>
      <c r="BG1910" s="2">
        <f t="shared" si="786"/>
        <v>0</v>
      </c>
      <c r="BH1910" s="2">
        <f t="shared" si="787"/>
        <v>2.8717477456780197E-5</v>
      </c>
      <c r="BJ1910" t="s">
        <v>1430</v>
      </c>
      <c r="BK1910" t="s">
        <v>193</v>
      </c>
      <c r="BL1910">
        <v>23</v>
      </c>
      <c r="BN1910" s="112">
        <v>36</v>
      </c>
      <c r="BO1910" s="114">
        <v>9</v>
      </c>
      <c r="BP1910" s="118">
        <f t="shared" si="778"/>
        <v>36009</v>
      </c>
      <c r="BQ1910" s="118">
        <f t="shared" si="777"/>
        <v>36009</v>
      </c>
      <c r="BR1910" s="5" t="s">
        <v>3151</v>
      </c>
      <c r="BV1910" s="63"/>
      <c r="BX1910" s="63"/>
      <c r="BY1910" s="63"/>
    </row>
    <row r="1911" spans="1:86" ht="15" hidden="1" customHeight="1" outlineLevel="1">
      <c r="A1911" t="s">
        <v>934</v>
      </c>
      <c r="B1911" t="s">
        <v>193</v>
      </c>
      <c r="C1911" s="1">
        <f t="shared" si="779"/>
        <v>36451</v>
      </c>
      <c r="D1911" s="5">
        <f>IF(N1911&gt;0, RANK(N1911,(N1911:P1911,Q1911:AE1911)),0)</f>
        <v>2</v>
      </c>
      <c r="E1911" s="5">
        <f>IF(O1911&gt;0,RANK(O1911,(N1911:P1911,Q1911:AE1911)),0)</f>
        <v>1</v>
      </c>
      <c r="F1911" s="5">
        <f>IF(P1911&gt;0,RANK(P1911,(N1911:P1911,Q1911:AE1911)),0)</f>
        <v>5</v>
      </c>
      <c r="G1911" s="129">
        <f t="shared" si="766"/>
        <v>3352</v>
      </c>
      <c r="H1911" s="134">
        <f t="shared" si="767"/>
        <v>9.1959068338317199E-2</v>
      </c>
      <c r="I1911" s="2"/>
      <c r="J1911" s="2">
        <f t="shared" si="780"/>
        <v>0.44286850840854847</v>
      </c>
      <c r="K1911" s="2">
        <f t="shared" si="781"/>
        <v>0.53482757674686565</v>
      </c>
      <c r="L1911" s="2">
        <f t="shared" si="782"/>
        <v>4.4443225151573349E-3</v>
      </c>
      <c r="M1911" s="2">
        <f t="shared" si="783"/>
        <v>1.7859592329428603E-2</v>
      </c>
      <c r="N1911" s="63">
        <v>16143</v>
      </c>
      <c r="O1911" s="63">
        <v>19495</v>
      </c>
      <c r="P1911" s="63">
        <v>162</v>
      </c>
      <c r="Q1911" s="63">
        <v>399</v>
      </c>
      <c r="R1911" s="63">
        <v>185</v>
      </c>
      <c r="S1911" s="63">
        <v>0</v>
      </c>
      <c r="T1911" s="63">
        <v>0</v>
      </c>
      <c r="U1911" s="63">
        <v>8</v>
      </c>
      <c r="V1911" s="63">
        <v>0</v>
      </c>
      <c r="W1911" s="63">
        <v>55</v>
      </c>
      <c r="X1911" s="63">
        <v>0</v>
      </c>
      <c r="Y1911" s="63">
        <v>0</v>
      </c>
      <c r="Z1911" s="63">
        <v>2</v>
      </c>
      <c r="AA1911" s="63">
        <v>0</v>
      </c>
      <c r="AB1911" s="63">
        <v>0</v>
      </c>
      <c r="AC1911" s="63">
        <v>0</v>
      </c>
      <c r="AD1911" s="63">
        <v>0</v>
      </c>
      <c r="AE1911" s="63">
        <v>0</v>
      </c>
      <c r="AF1911" s="63">
        <v>0</v>
      </c>
      <c r="AG1911" s="63">
        <v>0</v>
      </c>
      <c r="AH1911" s="63">
        <v>0</v>
      </c>
      <c r="AI1911" s="63">
        <v>0</v>
      </c>
      <c r="AJ1911" s="63">
        <v>1</v>
      </c>
      <c r="AK1911" s="63">
        <v>0</v>
      </c>
      <c r="AL1911" s="63">
        <v>0</v>
      </c>
      <c r="AM1911" s="63">
        <v>0</v>
      </c>
      <c r="AN1911" s="63">
        <v>0</v>
      </c>
      <c r="AO1911" s="63">
        <v>0</v>
      </c>
      <c r="AP1911" s="63">
        <v>0</v>
      </c>
      <c r="AQ1911" s="63">
        <v>0</v>
      </c>
      <c r="AR1911" s="63">
        <v>0</v>
      </c>
      <c r="AS1911" s="63">
        <v>0</v>
      </c>
      <c r="AT1911" s="63">
        <v>0</v>
      </c>
      <c r="AU1911" s="63">
        <v>1</v>
      </c>
      <c r="AV1911" s="63">
        <v>0</v>
      </c>
      <c r="AW1911" s="63">
        <v>0</v>
      </c>
      <c r="AX1911" s="63">
        <v>0</v>
      </c>
      <c r="AY1911" s="63">
        <v>0</v>
      </c>
      <c r="BA1911" s="5">
        <f>IF(Q1911&gt;0,RANK(Q1911,(N1911:P1911,Q1911:AE1911)),0)</f>
        <v>3</v>
      </c>
      <c r="BB1911" s="5">
        <f>IF(R1911&gt;0,RANK(R1911,(N1911:P1911,Q1911:AE1911)),0)</f>
        <v>4</v>
      </c>
      <c r="BC1911" s="5">
        <f>IF(T1911&gt;0,RANK(T1911,(N1911:P1911,Q1911:AE1911)),0)</f>
        <v>0</v>
      </c>
      <c r="BD1911" s="5">
        <f>IF(S1911&gt;0,RANK(S1911,(N1911:P1911,Q1911:AE1911)),0)</f>
        <v>0</v>
      </c>
      <c r="BE1911" s="2">
        <f t="shared" si="784"/>
        <v>1.0946201750294916E-2</v>
      </c>
      <c r="BF1911" s="2">
        <f t="shared" si="785"/>
        <v>5.075306575951277E-3</v>
      </c>
      <c r="BG1911" s="2">
        <f t="shared" si="786"/>
        <v>0</v>
      </c>
      <c r="BH1911" s="2">
        <f t="shared" si="787"/>
        <v>0</v>
      </c>
      <c r="BJ1911" t="s">
        <v>934</v>
      </c>
      <c r="BK1911" t="s">
        <v>193</v>
      </c>
      <c r="BL1911">
        <v>24</v>
      </c>
      <c r="BN1911" s="112">
        <v>36</v>
      </c>
      <c r="BO1911" s="114">
        <v>11</v>
      </c>
      <c r="BP1911" s="118">
        <f t="shared" si="778"/>
        <v>36011</v>
      </c>
      <c r="BQ1911" s="118">
        <f t="shared" si="777"/>
        <v>36011</v>
      </c>
      <c r="BR1911" s="5" t="s">
        <v>3151</v>
      </c>
      <c r="BV1911" s="63"/>
      <c r="BX1911" s="63"/>
      <c r="BY1911" s="63"/>
    </row>
    <row r="1912" spans="1:86" ht="15" hidden="1" customHeight="1" outlineLevel="1">
      <c r="A1912" t="s">
        <v>1369</v>
      </c>
      <c r="B1912" t="s">
        <v>193</v>
      </c>
      <c r="C1912" s="1">
        <f t="shared" si="779"/>
        <v>59304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4</v>
      </c>
      <c r="G1912" s="129">
        <f t="shared" si="766"/>
        <v>11766</v>
      </c>
      <c r="H1912" s="134">
        <f t="shared" si="767"/>
        <v>0.19840145690004046</v>
      </c>
      <c r="I1912" s="2"/>
      <c r="J1912" s="2">
        <f t="shared" si="780"/>
        <v>0.3892992041009038</v>
      </c>
      <c r="K1912" s="2">
        <f t="shared" si="781"/>
        <v>0.58770066100094431</v>
      </c>
      <c r="L1912" s="2">
        <f t="shared" si="782"/>
        <v>4.5865371644408471E-3</v>
      </c>
      <c r="M1912" s="2">
        <f t="shared" si="783"/>
        <v>1.8413597733711044E-2</v>
      </c>
      <c r="N1912" s="63">
        <v>23087</v>
      </c>
      <c r="O1912" s="63">
        <v>34853</v>
      </c>
      <c r="P1912" s="63">
        <v>272</v>
      </c>
      <c r="Q1912" s="63">
        <v>756</v>
      </c>
      <c r="R1912" s="63">
        <v>203</v>
      </c>
      <c r="S1912" s="63">
        <v>0</v>
      </c>
      <c r="T1912" s="63">
        <v>0</v>
      </c>
      <c r="U1912" s="63">
        <v>7</v>
      </c>
      <c r="V1912" s="63">
        <v>1</v>
      </c>
      <c r="W1912" s="63">
        <v>109</v>
      </c>
      <c r="X1912" s="63">
        <v>0</v>
      </c>
      <c r="Y1912" s="63">
        <v>0</v>
      </c>
      <c r="Z1912" s="63">
        <v>6</v>
      </c>
      <c r="AA1912" s="63">
        <v>0</v>
      </c>
      <c r="AB1912" s="63">
        <v>0</v>
      </c>
      <c r="AC1912" s="63">
        <v>0</v>
      </c>
      <c r="AD1912" s="63">
        <v>0</v>
      </c>
      <c r="AE1912" s="63">
        <v>0</v>
      </c>
      <c r="AF1912" s="63">
        <v>0</v>
      </c>
      <c r="AG1912" s="63">
        <v>2</v>
      </c>
      <c r="AH1912" s="63">
        <v>0</v>
      </c>
      <c r="AI1912" s="63">
        <v>0</v>
      </c>
      <c r="AJ1912" s="63">
        <v>2</v>
      </c>
      <c r="AK1912" s="63">
        <v>0</v>
      </c>
      <c r="AL1912" s="63">
        <v>0</v>
      </c>
      <c r="AM1912" s="63">
        <v>0</v>
      </c>
      <c r="AN1912" s="63">
        <v>0</v>
      </c>
      <c r="AO1912" s="63">
        <v>0</v>
      </c>
      <c r="AP1912" s="63">
        <v>0</v>
      </c>
      <c r="AQ1912" s="63">
        <v>0</v>
      </c>
      <c r="AR1912" s="63">
        <v>0</v>
      </c>
      <c r="AS1912" s="63">
        <v>0</v>
      </c>
      <c r="AT1912" s="63">
        <v>0</v>
      </c>
      <c r="AU1912" s="63">
        <v>6</v>
      </c>
      <c r="AV1912" s="63">
        <v>0</v>
      </c>
      <c r="AW1912" s="63">
        <v>0</v>
      </c>
      <c r="AX1912" s="63">
        <v>0</v>
      </c>
      <c r="AY1912" s="63">
        <v>0</v>
      </c>
      <c r="BA1912" s="5">
        <f>IF(Q1912&gt;0,RANK(Q1912,(N1912:P1912,Q1912:AE1912)),0)</f>
        <v>3</v>
      </c>
      <c r="BB1912" s="5">
        <f>IF(R1912&gt;0,RANK(R1912,(N1912:P1912,Q1912:AE1912)),0)</f>
        <v>5</v>
      </c>
      <c r="BC1912" s="5">
        <f>IF(T1912&gt;0,RANK(T1912,(N1912:P1912,Q1912:AE1912)),0)</f>
        <v>0</v>
      </c>
      <c r="BD1912" s="5">
        <f>IF(S1912&gt;0,RANK(S1912,(N1912:P1912,Q1912:AE1912)),0)</f>
        <v>0</v>
      </c>
      <c r="BE1912" s="2">
        <f t="shared" si="784"/>
        <v>1.2747875354107648E-2</v>
      </c>
      <c r="BF1912" s="2">
        <f t="shared" si="785"/>
        <v>3.4230406043437205E-3</v>
      </c>
      <c r="BG1912" s="2">
        <f t="shared" si="786"/>
        <v>0</v>
      </c>
      <c r="BH1912" s="2">
        <f t="shared" si="787"/>
        <v>0</v>
      </c>
      <c r="BJ1912" t="s">
        <v>1369</v>
      </c>
      <c r="BK1912" t="s">
        <v>193</v>
      </c>
      <c r="BL1912">
        <v>23</v>
      </c>
      <c r="BN1912" s="112">
        <v>36</v>
      </c>
      <c r="BO1912" s="114">
        <v>13</v>
      </c>
      <c r="BP1912" s="118">
        <f t="shared" si="778"/>
        <v>36013</v>
      </c>
      <c r="BQ1912" s="118">
        <f t="shared" si="777"/>
        <v>36013</v>
      </c>
      <c r="BR1912" s="5" t="s">
        <v>3151</v>
      </c>
      <c r="BV1912" s="63"/>
      <c r="BX1912" s="63"/>
      <c r="BY1912" s="63"/>
    </row>
    <row r="1913" spans="1:86" ht="15" hidden="1" customHeight="1" outlineLevel="1">
      <c r="A1913" t="s">
        <v>2035</v>
      </c>
      <c r="B1913" t="s">
        <v>193</v>
      </c>
      <c r="C1913" s="1">
        <f t="shared" si="779"/>
        <v>39486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4</v>
      </c>
      <c r="G1913" s="129">
        <f t="shared" si="766"/>
        <v>5286</v>
      </c>
      <c r="H1913" s="134">
        <f t="shared" si="767"/>
        <v>0.13387023248746391</v>
      </c>
      <c r="I1913" s="2"/>
      <c r="J1913" s="2">
        <f t="shared" si="780"/>
        <v>0.421313883401712</v>
      </c>
      <c r="K1913" s="2">
        <f t="shared" si="781"/>
        <v>0.55518411588917593</v>
      </c>
      <c r="L1913" s="2">
        <f t="shared" si="782"/>
        <v>4.1027199513751708E-3</v>
      </c>
      <c r="M1913" s="2">
        <f t="shared" si="783"/>
        <v>1.9399280757736843E-2</v>
      </c>
      <c r="N1913" s="63">
        <v>16636</v>
      </c>
      <c r="O1913" s="63">
        <v>21922</v>
      </c>
      <c r="P1913" s="63">
        <v>162</v>
      </c>
      <c r="Q1913" s="63">
        <v>560</v>
      </c>
      <c r="R1913" s="63">
        <v>117</v>
      </c>
      <c r="S1913" s="63">
        <v>1</v>
      </c>
      <c r="T1913" s="63">
        <v>0</v>
      </c>
      <c r="U1913" s="63">
        <v>6</v>
      </c>
      <c r="V1913" s="63">
        <v>0</v>
      </c>
      <c r="W1913" s="63">
        <v>76</v>
      </c>
      <c r="X1913" s="63">
        <v>0</v>
      </c>
      <c r="Y1913" s="63">
        <v>0</v>
      </c>
      <c r="Z1913" s="63">
        <v>5</v>
      </c>
      <c r="AA1913" s="63">
        <v>0</v>
      </c>
      <c r="AB1913" s="63">
        <v>0</v>
      </c>
      <c r="AC1913" s="63">
        <v>0</v>
      </c>
      <c r="AD1913" s="63">
        <v>0</v>
      </c>
      <c r="AE1913" s="63">
        <v>0</v>
      </c>
      <c r="AF1913" s="63">
        <v>0</v>
      </c>
      <c r="AG1913" s="63">
        <v>0</v>
      </c>
      <c r="AH1913" s="63">
        <v>0</v>
      </c>
      <c r="AI1913" s="63">
        <v>0</v>
      </c>
      <c r="AJ1913" s="63">
        <v>0</v>
      </c>
      <c r="AK1913" s="63">
        <v>0</v>
      </c>
      <c r="AL1913" s="63">
        <v>0</v>
      </c>
      <c r="AM1913" s="63">
        <v>0</v>
      </c>
      <c r="AN1913" s="63">
        <v>0</v>
      </c>
      <c r="AO1913" s="63">
        <v>0</v>
      </c>
      <c r="AP1913" s="63">
        <v>0</v>
      </c>
      <c r="AQ1913" s="63">
        <v>0</v>
      </c>
      <c r="AR1913" s="63">
        <v>0</v>
      </c>
      <c r="AS1913" s="63">
        <v>0</v>
      </c>
      <c r="AT1913" s="63">
        <v>0</v>
      </c>
      <c r="AU1913" s="63">
        <v>1</v>
      </c>
      <c r="AV1913" s="63">
        <v>0</v>
      </c>
      <c r="AW1913" s="63">
        <v>0</v>
      </c>
      <c r="AX1913" s="63">
        <v>0</v>
      </c>
      <c r="AY1913" s="63">
        <v>0</v>
      </c>
      <c r="BA1913" s="5">
        <f>IF(Q1913&gt;0,RANK(Q1913,(N1913:P1913,Q1913:AE1913)),0)</f>
        <v>3</v>
      </c>
      <c r="BB1913" s="5">
        <f>IF(R1913&gt;0,RANK(R1913,(N1913:P1913,Q1913:AE1913)),0)</f>
        <v>5</v>
      </c>
      <c r="BC1913" s="5">
        <f>IF(T1913&gt;0,RANK(T1913,(N1913:P1913,Q1913:AE1913)),0)</f>
        <v>0</v>
      </c>
      <c r="BD1913" s="5">
        <f>IF(S1913&gt;0,RANK(S1913,(N1913:P1913,Q1913:AE1913)),0)</f>
        <v>9</v>
      </c>
      <c r="BE1913" s="2">
        <f t="shared" si="784"/>
        <v>1.4182241807222813E-2</v>
      </c>
      <c r="BF1913" s="2">
        <f t="shared" si="785"/>
        <v>2.9630755204376235E-3</v>
      </c>
      <c r="BG1913" s="2">
        <f t="shared" si="786"/>
        <v>0</v>
      </c>
      <c r="BH1913" s="2">
        <f t="shared" si="787"/>
        <v>2.5325431798612168E-5</v>
      </c>
      <c r="BJ1913" t="s">
        <v>2035</v>
      </c>
      <c r="BK1913" t="s">
        <v>193</v>
      </c>
      <c r="BL1913">
        <v>23</v>
      </c>
      <c r="BN1913" s="112">
        <v>36</v>
      </c>
      <c r="BO1913" s="114">
        <v>15</v>
      </c>
      <c r="BP1913" s="118">
        <f t="shared" si="778"/>
        <v>36015</v>
      </c>
      <c r="BQ1913" s="118">
        <f t="shared" si="777"/>
        <v>36015</v>
      </c>
      <c r="BR1913" s="5" t="s">
        <v>3151</v>
      </c>
      <c r="BV1913" s="63"/>
      <c r="BX1913" s="63"/>
      <c r="BY1913" s="63"/>
    </row>
    <row r="1914" spans="1:86" ht="15" hidden="1" customHeight="1" outlineLevel="1">
      <c r="A1914" t="s">
        <v>1071</v>
      </c>
      <c r="B1914" t="s">
        <v>193</v>
      </c>
      <c r="C1914" s="1">
        <f t="shared" si="779"/>
        <v>17277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5</v>
      </c>
      <c r="G1914" s="129">
        <f t="shared" si="766"/>
        <v>6610</v>
      </c>
      <c r="H1914" s="134">
        <f t="shared" si="767"/>
        <v>0.38258956994848642</v>
      </c>
      <c r="I1914" s="2"/>
      <c r="J1914" s="2">
        <f t="shared" si="780"/>
        <v>0.29669502807200326</v>
      </c>
      <c r="K1914" s="2">
        <f t="shared" si="781"/>
        <v>0.67928459802048968</v>
      </c>
      <c r="L1914" s="2">
        <f t="shared" si="782"/>
        <v>3.1255426289286334E-3</v>
      </c>
      <c r="M1914" s="2">
        <f t="shared" si="783"/>
        <v>2.0894831278578364E-2</v>
      </c>
      <c r="N1914" s="63">
        <v>5126</v>
      </c>
      <c r="O1914" s="63">
        <v>11736</v>
      </c>
      <c r="P1914" s="63">
        <v>54</v>
      </c>
      <c r="Q1914" s="63">
        <v>255</v>
      </c>
      <c r="R1914" s="63">
        <v>70</v>
      </c>
      <c r="S1914" s="63">
        <v>0</v>
      </c>
      <c r="T1914" s="63">
        <v>0</v>
      </c>
      <c r="U1914" s="63">
        <v>0</v>
      </c>
      <c r="V1914" s="63">
        <v>0</v>
      </c>
      <c r="W1914" s="63">
        <v>36</v>
      </c>
      <c r="X1914" s="63">
        <v>0</v>
      </c>
      <c r="Y1914" s="63">
        <v>0</v>
      </c>
      <c r="Z1914" s="63">
        <v>0</v>
      </c>
      <c r="AA1914" s="63">
        <v>0</v>
      </c>
      <c r="AB1914" s="63">
        <v>0</v>
      </c>
      <c r="AC1914" s="63">
        <v>0</v>
      </c>
      <c r="AD1914" s="63">
        <v>0</v>
      </c>
      <c r="AE1914" s="63">
        <v>0</v>
      </c>
      <c r="AF1914" s="63">
        <v>0</v>
      </c>
      <c r="AG1914" s="63">
        <v>0</v>
      </c>
      <c r="AH1914" s="63">
        <v>0</v>
      </c>
      <c r="AI1914" s="63">
        <v>0</v>
      </c>
      <c r="AJ1914" s="63">
        <v>0</v>
      </c>
      <c r="AK1914" s="63">
        <v>0</v>
      </c>
      <c r="AL1914" s="63">
        <v>0</v>
      </c>
      <c r="AM1914" s="63">
        <v>0</v>
      </c>
      <c r="AN1914" s="63">
        <v>0</v>
      </c>
      <c r="AO1914" s="63">
        <v>0</v>
      </c>
      <c r="AP1914" s="63">
        <v>0</v>
      </c>
      <c r="AQ1914" s="63">
        <v>0</v>
      </c>
      <c r="AR1914" s="63">
        <v>0</v>
      </c>
      <c r="AS1914" s="63">
        <v>0</v>
      </c>
      <c r="AT1914" s="63">
        <v>0</v>
      </c>
      <c r="AU1914" s="63">
        <v>0</v>
      </c>
      <c r="AV1914" s="63">
        <v>0</v>
      </c>
      <c r="AW1914" s="63">
        <v>0</v>
      </c>
      <c r="AX1914" s="63">
        <v>0</v>
      </c>
      <c r="AY1914" s="63">
        <v>0</v>
      </c>
      <c r="BA1914" s="5">
        <f>IF(Q1914&gt;0,RANK(Q1914,(N1914:P1914,Q1914:AE1914)),0)</f>
        <v>3</v>
      </c>
      <c r="BB1914" s="5">
        <f>IF(R1914&gt;0,RANK(R1914,(N1914:P1914,Q1914:AE1914)),0)</f>
        <v>4</v>
      </c>
      <c r="BC1914" s="5">
        <f>IF(T1914&gt;0,RANK(T1914,(N1914:P1914,Q1914:AE1914)),0)</f>
        <v>0</v>
      </c>
      <c r="BD1914" s="5">
        <f>IF(S1914&gt;0,RANK(S1914,(N1914:P1914,Q1914:AE1914)),0)</f>
        <v>0</v>
      </c>
      <c r="BE1914" s="2">
        <f t="shared" si="784"/>
        <v>1.4759506858829659E-2</v>
      </c>
      <c r="BF1914" s="2">
        <f t="shared" si="785"/>
        <v>4.051629333796377E-3</v>
      </c>
      <c r="BG1914" s="2">
        <f t="shared" si="786"/>
        <v>0</v>
      </c>
      <c r="BH1914" s="2">
        <f t="shared" si="787"/>
        <v>0</v>
      </c>
      <c r="BJ1914" t="s">
        <v>1071</v>
      </c>
      <c r="BK1914" t="s">
        <v>193</v>
      </c>
      <c r="BL1914">
        <v>22</v>
      </c>
      <c r="BN1914" s="112">
        <v>36</v>
      </c>
      <c r="BO1914" s="114">
        <v>17</v>
      </c>
      <c r="BP1914" s="118">
        <f t="shared" si="778"/>
        <v>36017</v>
      </c>
      <c r="BQ1914" s="118">
        <f t="shared" si="777"/>
        <v>36017</v>
      </c>
      <c r="BR1914" s="5" t="s">
        <v>3151</v>
      </c>
      <c r="BV1914" s="63"/>
      <c r="BX1914" s="63"/>
      <c r="BY1914" s="63"/>
    </row>
    <row r="1915" spans="1:86" ht="15" hidden="1" customHeight="1" outlineLevel="1">
      <c r="A1915" t="s">
        <v>1284</v>
      </c>
      <c r="B1915" t="s">
        <v>193</v>
      </c>
      <c r="C1915" s="1">
        <f t="shared" si="779"/>
        <v>35498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4</v>
      </c>
      <c r="G1915" s="129">
        <f t="shared" si="766"/>
        <v>1850</v>
      </c>
      <c r="H1915" s="134">
        <f t="shared" si="767"/>
        <v>5.2115612147163218E-2</v>
      </c>
      <c r="I1915" s="2"/>
      <c r="J1915" s="2">
        <f t="shared" si="780"/>
        <v>0.51732491971378669</v>
      </c>
      <c r="K1915" s="2">
        <f t="shared" si="781"/>
        <v>0.46520930756662349</v>
      </c>
      <c r="L1915" s="2">
        <f t="shared" si="782"/>
        <v>4.3101019775762016E-3</v>
      </c>
      <c r="M1915" s="2">
        <f t="shared" si="783"/>
        <v>1.3155670742013622E-2</v>
      </c>
      <c r="N1915" s="63">
        <v>18364</v>
      </c>
      <c r="O1915" s="63">
        <v>16514</v>
      </c>
      <c r="P1915" s="63">
        <v>153</v>
      </c>
      <c r="Q1915" s="63">
        <v>279</v>
      </c>
      <c r="R1915" s="63">
        <v>121</v>
      </c>
      <c r="S1915" s="63">
        <v>0</v>
      </c>
      <c r="T1915" s="63">
        <v>0</v>
      </c>
      <c r="U1915" s="63">
        <v>2</v>
      </c>
      <c r="V1915" s="63">
        <v>0</v>
      </c>
      <c r="W1915" s="63">
        <v>61</v>
      </c>
      <c r="X1915" s="63">
        <v>0</v>
      </c>
      <c r="Y1915" s="63">
        <v>0</v>
      </c>
      <c r="Z1915" s="63">
        <v>4</v>
      </c>
      <c r="AA1915" s="63">
        <v>0</v>
      </c>
      <c r="AB1915" s="63">
        <v>0</v>
      </c>
      <c r="AC1915" s="63">
        <v>0</v>
      </c>
      <c r="AD1915" s="63">
        <v>0</v>
      </c>
      <c r="AE1915" s="63">
        <v>0</v>
      </c>
      <c r="AF1915" s="63">
        <v>0</v>
      </c>
      <c r="AG1915" s="63">
        <v>0</v>
      </c>
      <c r="AH1915" s="63">
        <v>0</v>
      </c>
      <c r="AI1915" s="63">
        <v>0</v>
      </c>
      <c r="AJ1915" s="63">
        <v>0</v>
      </c>
      <c r="AK1915" s="63">
        <v>0</v>
      </c>
      <c r="AL1915" s="63">
        <v>0</v>
      </c>
      <c r="AM1915" s="63">
        <v>0</v>
      </c>
      <c r="AN1915" s="63">
        <v>0</v>
      </c>
      <c r="AO1915" s="63">
        <v>0</v>
      </c>
      <c r="AP1915" s="63">
        <v>0</v>
      </c>
      <c r="AQ1915" s="63">
        <v>0</v>
      </c>
      <c r="AR1915" s="63">
        <v>0</v>
      </c>
      <c r="AS1915" s="63">
        <v>0</v>
      </c>
      <c r="AT1915" s="63">
        <v>0</v>
      </c>
      <c r="AU1915" s="63">
        <v>0</v>
      </c>
      <c r="AV1915" s="63">
        <v>0</v>
      </c>
      <c r="AW1915" s="63">
        <v>0</v>
      </c>
      <c r="AX1915" s="63">
        <v>0</v>
      </c>
      <c r="AY1915" s="63">
        <v>0</v>
      </c>
      <c r="BA1915" s="5">
        <f>IF(Q1915&gt;0,RANK(Q1915,(N1915:P1915,Q1915:AE1915)),0)</f>
        <v>3</v>
      </c>
      <c r="BB1915" s="5">
        <f>IF(R1915&gt;0,RANK(R1915,(N1915:P1915,Q1915:AE1915)),0)</f>
        <v>5</v>
      </c>
      <c r="BC1915" s="5">
        <f>IF(T1915&gt;0,RANK(T1915,(N1915:P1915,Q1915:AE1915)),0)</f>
        <v>0</v>
      </c>
      <c r="BD1915" s="5">
        <f>IF(S1915&gt;0,RANK(S1915,(N1915:P1915,Q1915:AE1915)),0)</f>
        <v>0</v>
      </c>
      <c r="BE1915" s="2">
        <f t="shared" si="784"/>
        <v>7.8595977238154254E-3</v>
      </c>
      <c r="BF1915" s="2">
        <f t="shared" si="785"/>
        <v>3.4086427404360809E-3</v>
      </c>
      <c r="BG1915" s="2">
        <f t="shared" si="786"/>
        <v>0</v>
      </c>
      <c r="BH1915" s="2">
        <f t="shared" si="787"/>
        <v>0</v>
      </c>
      <c r="BJ1915" t="s">
        <v>1284</v>
      </c>
      <c r="BK1915" t="s">
        <v>193</v>
      </c>
      <c r="BL1915">
        <v>21</v>
      </c>
      <c r="BN1915" s="112">
        <v>36</v>
      </c>
      <c r="BO1915" s="114">
        <v>19</v>
      </c>
      <c r="BP1915" s="118">
        <f t="shared" si="778"/>
        <v>36019</v>
      </c>
      <c r="BQ1915" s="118">
        <f t="shared" si="777"/>
        <v>36019</v>
      </c>
      <c r="BR1915" s="5" t="s">
        <v>3151</v>
      </c>
      <c r="BV1915" s="63"/>
      <c r="BX1915" s="63"/>
      <c r="BY1915" s="63"/>
    </row>
    <row r="1916" spans="1:86" ht="15" hidden="1" customHeight="1" outlineLevel="1">
      <c r="A1916" t="s">
        <v>1495</v>
      </c>
      <c r="B1916" t="s">
        <v>193</v>
      </c>
      <c r="C1916" s="1">
        <f t="shared" si="779"/>
        <v>34720</v>
      </c>
      <c r="D1916" s="5">
        <f>IF(N1916&gt;0, RANK(N1916,(N1916:P1916,Q1916:AE1916)),0)</f>
        <v>1</v>
      </c>
      <c r="E1916" s="5">
        <f>IF(O1916&gt;0,RANK(O1916,(N1916:P1916,Q1916:AE1916)),0)</f>
        <v>2</v>
      </c>
      <c r="F1916" s="5">
        <f>IF(P1916&gt;0,RANK(P1916,(N1916:P1916,Q1916:AE1916)),0)</f>
        <v>5</v>
      </c>
      <c r="G1916" s="129">
        <f t="shared" si="766"/>
        <v>5529</v>
      </c>
      <c r="H1916" s="134">
        <f t="shared" si="767"/>
        <v>0.15924539170506913</v>
      </c>
      <c r="I1916" s="2"/>
      <c r="J1916" s="2">
        <f t="shared" si="780"/>
        <v>0.56923963133640554</v>
      </c>
      <c r="K1916" s="2">
        <f t="shared" si="781"/>
        <v>0.40999423963133641</v>
      </c>
      <c r="L1916" s="2">
        <f t="shared" si="782"/>
        <v>3.2546082949308757E-3</v>
      </c>
      <c r="M1916" s="2">
        <f t="shared" si="783"/>
        <v>1.7511520737327174E-2</v>
      </c>
      <c r="N1916" s="63">
        <v>19764</v>
      </c>
      <c r="O1916" s="63">
        <v>14235</v>
      </c>
      <c r="P1916" s="63">
        <v>113</v>
      </c>
      <c r="Q1916" s="63">
        <v>351</v>
      </c>
      <c r="R1916" s="63">
        <v>178</v>
      </c>
      <c r="S1916" s="63">
        <v>0</v>
      </c>
      <c r="T1916" s="63">
        <v>0</v>
      </c>
      <c r="U1916" s="63">
        <v>0</v>
      </c>
      <c r="V1916" s="63">
        <v>0</v>
      </c>
      <c r="W1916" s="63">
        <v>79</v>
      </c>
      <c r="X1916" s="63">
        <v>0</v>
      </c>
      <c r="Y1916" s="63">
        <v>0</v>
      </c>
      <c r="Z1916" s="63">
        <v>0</v>
      </c>
      <c r="AA1916" s="63">
        <v>0</v>
      </c>
      <c r="AB1916" s="63">
        <v>0</v>
      </c>
      <c r="AC1916" s="63">
        <v>0</v>
      </c>
      <c r="AD1916" s="63">
        <v>0</v>
      </c>
      <c r="AE1916" s="63">
        <v>0</v>
      </c>
      <c r="AF1916" s="63">
        <v>0</v>
      </c>
      <c r="AG1916" s="63">
        <v>0</v>
      </c>
      <c r="AH1916" s="63">
        <v>0</v>
      </c>
      <c r="AI1916" s="63">
        <v>0</v>
      </c>
      <c r="AJ1916" s="63">
        <v>0</v>
      </c>
      <c r="AK1916" s="63">
        <v>0</v>
      </c>
      <c r="AL1916" s="63">
        <v>0</v>
      </c>
      <c r="AM1916" s="63">
        <v>0</v>
      </c>
      <c r="AN1916" s="63">
        <v>0</v>
      </c>
      <c r="AO1916" s="63">
        <v>0</v>
      </c>
      <c r="AP1916" s="63">
        <v>0</v>
      </c>
      <c r="AQ1916" s="63">
        <v>0</v>
      </c>
      <c r="AR1916" s="63">
        <v>0</v>
      </c>
      <c r="AS1916" s="63">
        <v>0</v>
      </c>
      <c r="AT1916" s="63">
        <v>0</v>
      </c>
      <c r="AU1916" s="63">
        <v>0</v>
      </c>
      <c r="AV1916" s="63">
        <v>0</v>
      </c>
      <c r="AW1916" s="63">
        <v>0</v>
      </c>
      <c r="AX1916" s="63">
        <v>0</v>
      </c>
      <c r="AY1916" s="63">
        <v>0</v>
      </c>
      <c r="BA1916" s="5">
        <f>IF(Q1916&gt;0,RANK(Q1916,(N1916:P1916,Q1916:AE1916)),0)</f>
        <v>3</v>
      </c>
      <c r="BB1916" s="5">
        <f>IF(R1916&gt;0,RANK(R1916,(N1916:P1916,Q1916:AE1916)),0)</f>
        <v>4</v>
      </c>
      <c r="BC1916" s="5">
        <f>IF(T1916&gt;0,RANK(T1916,(N1916:P1916,Q1916:AE1916)),0)</f>
        <v>0</v>
      </c>
      <c r="BD1916" s="5">
        <f>IF(S1916&gt;0,RANK(S1916,(N1916:P1916,Q1916:AE1916)),0)</f>
        <v>0</v>
      </c>
      <c r="BE1916" s="2">
        <f t="shared" si="784"/>
        <v>1.0109447004608295E-2</v>
      </c>
      <c r="BF1916" s="2">
        <f t="shared" si="785"/>
        <v>5.1267281105990782E-3</v>
      </c>
      <c r="BG1916" s="2">
        <f t="shared" si="786"/>
        <v>0</v>
      </c>
      <c r="BH1916" s="2">
        <f t="shared" si="787"/>
        <v>0</v>
      </c>
      <c r="BJ1916" t="s">
        <v>1495</v>
      </c>
      <c r="BK1916" t="s">
        <v>193</v>
      </c>
      <c r="BL1916">
        <v>19</v>
      </c>
      <c r="BN1916" s="112">
        <v>36</v>
      </c>
      <c r="BO1916" s="114">
        <v>21</v>
      </c>
      <c r="BP1916" s="118">
        <f t="shared" si="778"/>
        <v>36021</v>
      </c>
      <c r="BQ1916" s="118">
        <f t="shared" si="777"/>
        <v>36021</v>
      </c>
      <c r="BR1916" s="5" t="s">
        <v>3151</v>
      </c>
      <c r="BV1916" s="63"/>
      <c r="BX1916" s="63"/>
      <c r="BY1916" s="63"/>
    </row>
    <row r="1917" spans="1:86" ht="15" hidden="1" customHeight="1" outlineLevel="1">
      <c r="A1917" t="s">
        <v>2134</v>
      </c>
      <c r="B1917" t="s">
        <v>193</v>
      </c>
      <c r="C1917" s="1">
        <f t="shared" si="779"/>
        <v>21698</v>
      </c>
      <c r="D1917" s="5">
        <f>IF(N1917&gt;0, RANK(N1917,(N1917:P1917,Q1917:AE1917)),0)</f>
        <v>2</v>
      </c>
      <c r="E1917" s="5">
        <f>IF(O1917&gt;0,RANK(O1917,(N1917:P1917,Q1917:AE1917)),0)</f>
        <v>1</v>
      </c>
      <c r="F1917" s="5">
        <f>IF(P1917&gt;0,RANK(P1917,(N1917:P1917,Q1917:AE1917)),0)</f>
        <v>5</v>
      </c>
      <c r="G1917" s="129">
        <f t="shared" si="766"/>
        <v>421</v>
      </c>
      <c r="H1917" s="134">
        <f t="shared" si="767"/>
        <v>1.9402709927182227E-2</v>
      </c>
      <c r="I1917" s="2"/>
      <c r="J1917" s="2">
        <f t="shared" si="780"/>
        <v>0.4777859710572403</v>
      </c>
      <c r="K1917" s="2">
        <f t="shared" si="781"/>
        <v>0.49718868098442254</v>
      </c>
      <c r="L1917" s="2">
        <f t="shared" si="782"/>
        <v>4.4243709097612684E-3</v>
      </c>
      <c r="M1917" s="2">
        <f t="shared" si="783"/>
        <v>2.0600977048575893E-2</v>
      </c>
      <c r="N1917" s="63">
        <v>10367</v>
      </c>
      <c r="O1917" s="63">
        <v>10788</v>
      </c>
      <c r="P1917" s="63">
        <v>96</v>
      </c>
      <c r="Q1917" s="63">
        <v>295</v>
      </c>
      <c r="R1917" s="63">
        <v>113</v>
      </c>
      <c r="S1917" s="63">
        <v>0</v>
      </c>
      <c r="T1917" s="63">
        <v>0</v>
      </c>
      <c r="U1917" s="63">
        <v>0</v>
      </c>
      <c r="V1917" s="63">
        <v>0</v>
      </c>
      <c r="W1917" s="63">
        <v>39</v>
      </c>
      <c r="X1917" s="63">
        <v>0</v>
      </c>
      <c r="Y1917" s="63">
        <v>0</v>
      </c>
      <c r="Z1917" s="63">
        <v>0</v>
      </c>
      <c r="AA1917" s="63">
        <v>0</v>
      </c>
      <c r="AB1917" s="63">
        <v>0</v>
      </c>
      <c r="AC1917" s="63">
        <v>0</v>
      </c>
      <c r="AD1917" s="63">
        <v>0</v>
      </c>
      <c r="AE1917" s="63">
        <v>0</v>
      </c>
      <c r="AF1917" s="63">
        <v>0</v>
      </c>
      <c r="AG1917" s="63">
        <v>0</v>
      </c>
      <c r="AH1917" s="63">
        <v>0</v>
      </c>
      <c r="AI1917" s="63">
        <v>0</v>
      </c>
      <c r="AJ1917" s="63">
        <v>0</v>
      </c>
      <c r="AK1917" s="63">
        <v>0</v>
      </c>
      <c r="AL1917" s="63">
        <v>0</v>
      </c>
      <c r="AM1917" s="63">
        <v>0</v>
      </c>
      <c r="AN1917" s="63">
        <v>0</v>
      </c>
      <c r="AO1917" s="63">
        <v>0</v>
      </c>
      <c r="AP1917" s="63">
        <v>0</v>
      </c>
      <c r="AQ1917" s="63">
        <v>0</v>
      </c>
      <c r="AR1917" s="63">
        <v>0</v>
      </c>
      <c r="AS1917" s="63">
        <v>0</v>
      </c>
      <c r="AT1917" s="63">
        <v>0</v>
      </c>
      <c r="AU1917" s="63">
        <v>0</v>
      </c>
      <c r="AV1917" s="63">
        <v>0</v>
      </c>
      <c r="AW1917" s="63">
        <v>0</v>
      </c>
      <c r="AX1917" s="63">
        <v>0</v>
      </c>
      <c r="AY1917" s="63">
        <v>0</v>
      </c>
      <c r="BA1917" s="5">
        <f>IF(Q1917&gt;0,RANK(Q1917,(N1917:P1917,Q1917:AE1917)),0)</f>
        <v>3</v>
      </c>
      <c r="BB1917" s="5">
        <f>IF(R1917&gt;0,RANK(R1917,(N1917:P1917,Q1917:AE1917)),0)</f>
        <v>4</v>
      </c>
      <c r="BC1917" s="5">
        <f>IF(T1917&gt;0,RANK(T1917,(N1917:P1917,Q1917:AE1917)),0)</f>
        <v>0</v>
      </c>
      <c r="BD1917" s="5">
        <f>IF(S1917&gt;0,RANK(S1917,(N1917:P1917,Q1917:AE1917)),0)</f>
        <v>0</v>
      </c>
      <c r="BE1917" s="2">
        <f t="shared" si="784"/>
        <v>1.3595723108120563E-2</v>
      </c>
      <c r="BF1917" s="2">
        <f t="shared" si="785"/>
        <v>5.2078532583648262E-3</v>
      </c>
      <c r="BG1917" s="2">
        <f t="shared" si="786"/>
        <v>0</v>
      </c>
      <c r="BH1917" s="2">
        <f t="shared" si="787"/>
        <v>0</v>
      </c>
      <c r="BJ1917" t="s">
        <v>2134</v>
      </c>
      <c r="BK1917" t="s">
        <v>193</v>
      </c>
      <c r="BL1917">
        <v>22</v>
      </c>
      <c r="BN1917" s="112">
        <v>36</v>
      </c>
      <c r="BO1917" s="114">
        <v>23</v>
      </c>
      <c r="BP1917" s="118">
        <f t="shared" si="778"/>
        <v>36023</v>
      </c>
      <c r="BQ1917" s="118">
        <f t="shared" si="777"/>
        <v>36023</v>
      </c>
      <c r="BR1917" s="5" t="s">
        <v>3151</v>
      </c>
      <c r="BV1917" s="63"/>
      <c r="BX1917" s="63"/>
      <c r="BY1917" s="63"/>
    </row>
    <row r="1918" spans="1:86" ht="15" hidden="1" customHeight="1" outlineLevel="1">
      <c r="A1918" t="s">
        <v>1707</v>
      </c>
      <c r="B1918" t="s">
        <v>193</v>
      </c>
      <c r="C1918" s="1">
        <f t="shared" si="779"/>
        <v>18763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5</v>
      </c>
      <c r="G1918" s="129">
        <f t="shared" si="766"/>
        <v>5532</v>
      </c>
      <c r="H1918" s="134">
        <f t="shared" si="767"/>
        <v>0.29483558066407289</v>
      </c>
      <c r="I1918" s="2"/>
      <c r="J1918" s="2">
        <f t="shared" si="780"/>
        <v>0.34216276714811067</v>
      </c>
      <c r="K1918" s="2">
        <f t="shared" si="781"/>
        <v>0.63699834781218356</v>
      </c>
      <c r="L1918" s="2">
        <f t="shared" si="782"/>
        <v>3.1444864893673719E-3</v>
      </c>
      <c r="M1918" s="2">
        <f t="shared" si="783"/>
        <v>1.7694398550338396E-2</v>
      </c>
      <c r="N1918" s="63">
        <v>6420</v>
      </c>
      <c r="O1918" s="63">
        <v>11952</v>
      </c>
      <c r="P1918" s="63">
        <v>59</v>
      </c>
      <c r="Q1918" s="63">
        <v>219</v>
      </c>
      <c r="R1918" s="63">
        <v>62</v>
      </c>
      <c r="S1918" s="63">
        <v>0</v>
      </c>
      <c r="T1918" s="63">
        <v>0</v>
      </c>
      <c r="U1918" s="63">
        <v>0</v>
      </c>
      <c r="V1918" s="63">
        <v>0</v>
      </c>
      <c r="W1918" s="63">
        <v>51</v>
      </c>
      <c r="X1918" s="63">
        <v>0</v>
      </c>
      <c r="Y1918" s="63">
        <v>0</v>
      </c>
      <c r="Z1918" s="63">
        <v>0</v>
      </c>
      <c r="AA1918" s="63">
        <v>0</v>
      </c>
      <c r="AB1918" s="63">
        <v>0</v>
      </c>
      <c r="AC1918" s="63">
        <v>0</v>
      </c>
      <c r="AD1918" s="63">
        <v>0</v>
      </c>
      <c r="AE1918" s="63">
        <v>0</v>
      </c>
      <c r="AF1918" s="63">
        <v>0</v>
      </c>
      <c r="AG1918" s="63">
        <v>0</v>
      </c>
      <c r="AH1918" s="63">
        <v>0</v>
      </c>
      <c r="AI1918" s="63">
        <v>0</v>
      </c>
      <c r="AJ1918" s="63">
        <v>0</v>
      </c>
      <c r="AK1918" s="63">
        <v>0</v>
      </c>
      <c r="AL1918" s="63">
        <v>0</v>
      </c>
      <c r="AM1918" s="63">
        <v>0</v>
      </c>
      <c r="AN1918" s="63">
        <v>0</v>
      </c>
      <c r="AO1918" s="63">
        <v>0</v>
      </c>
      <c r="AP1918" s="63">
        <v>0</v>
      </c>
      <c r="AQ1918" s="63">
        <v>0</v>
      </c>
      <c r="AR1918" s="63">
        <v>0</v>
      </c>
      <c r="AS1918" s="63">
        <v>0</v>
      </c>
      <c r="AT1918" s="63">
        <v>0</v>
      </c>
      <c r="AU1918" s="63">
        <v>0</v>
      </c>
      <c r="AV1918" s="63">
        <v>0</v>
      </c>
      <c r="AW1918" s="63">
        <v>0</v>
      </c>
      <c r="AX1918" s="63">
        <v>0</v>
      </c>
      <c r="AY1918" s="63">
        <v>0</v>
      </c>
      <c r="BA1918" s="5">
        <f>IF(Q1918&gt;0,RANK(Q1918,(N1918:P1918,Q1918:AE1918)),0)</f>
        <v>3</v>
      </c>
      <c r="BB1918" s="5">
        <f>IF(R1918&gt;0,RANK(R1918,(N1918:P1918,Q1918:AE1918)),0)</f>
        <v>4</v>
      </c>
      <c r="BC1918" s="5">
        <f>IF(T1918&gt;0,RANK(T1918,(N1918:P1918,Q1918:AE1918)),0)</f>
        <v>0</v>
      </c>
      <c r="BD1918" s="5">
        <f>IF(S1918&gt;0,RANK(S1918,(N1918:P1918,Q1918:AE1918)),0)</f>
        <v>0</v>
      </c>
      <c r="BE1918" s="2">
        <f t="shared" si="784"/>
        <v>1.1671907477482278E-2</v>
      </c>
      <c r="BF1918" s="2">
        <f t="shared" si="785"/>
        <v>3.3043756328945263E-3</v>
      </c>
      <c r="BG1918" s="2">
        <f t="shared" si="786"/>
        <v>0</v>
      </c>
      <c r="BH1918" s="2">
        <f t="shared" si="787"/>
        <v>0</v>
      </c>
      <c r="BJ1918" t="s">
        <v>1707</v>
      </c>
      <c r="BK1918" t="s">
        <v>193</v>
      </c>
      <c r="BL1918">
        <v>19</v>
      </c>
      <c r="BN1918" s="112">
        <v>36</v>
      </c>
      <c r="BO1918" s="114">
        <v>25</v>
      </c>
      <c r="BP1918" s="118">
        <f t="shared" si="778"/>
        <v>36025</v>
      </c>
      <c r="BQ1918" s="118">
        <f t="shared" si="777"/>
        <v>36025</v>
      </c>
      <c r="BR1918" s="5" t="s">
        <v>3151</v>
      </c>
      <c r="BV1918" s="63"/>
      <c r="BX1918" s="63"/>
      <c r="BY1918" s="63"/>
    </row>
    <row r="1919" spans="1:86" ht="15" hidden="1" customHeight="1" outlineLevel="1">
      <c r="A1919" t="s">
        <v>1850</v>
      </c>
      <c r="B1919" t="s">
        <v>193</v>
      </c>
      <c r="C1919" s="1">
        <f t="shared" si="779"/>
        <v>115340</v>
      </c>
      <c r="D1919" s="5">
        <f>IF(N1919&gt;0, RANK(N1919,(N1919:P1919,Q1919:AE1919)),0)</f>
        <v>2</v>
      </c>
      <c r="E1919" s="5">
        <f>IF(O1919&gt;0,RANK(O1919,(N1919:P1919,Q1919:AE1919)),0)</f>
        <v>1</v>
      </c>
      <c r="F1919" s="5">
        <f>IF(P1919&gt;0,RANK(P1919,(N1919:P1919,Q1919:AE1919)),0)</f>
        <v>4</v>
      </c>
      <c r="G1919" s="129">
        <f t="shared" si="766"/>
        <v>3707</v>
      </c>
      <c r="H1919" s="134">
        <f t="shared" si="767"/>
        <v>3.2139760707473555E-2</v>
      </c>
      <c r="I1919" s="2"/>
      <c r="J1919" s="2">
        <f t="shared" si="780"/>
        <v>0.47473556441824172</v>
      </c>
      <c r="K1919" s="2">
        <f t="shared" si="781"/>
        <v>0.50687532512571531</v>
      </c>
      <c r="L1919" s="2">
        <f t="shared" si="782"/>
        <v>3.5807178775793306E-3</v>
      </c>
      <c r="M1919" s="2">
        <f t="shared" si="783"/>
        <v>1.4808392578463636E-2</v>
      </c>
      <c r="N1919" s="63">
        <v>54756</v>
      </c>
      <c r="O1919" s="63">
        <v>58463</v>
      </c>
      <c r="P1919" s="63">
        <v>413</v>
      </c>
      <c r="Q1919" s="63">
        <v>991</v>
      </c>
      <c r="R1919" s="63">
        <v>392</v>
      </c>
      <c r="S1919" s="63">
        <v>0</v>
      </c>
      <c r="T1919" s="63">
        <v>0</v>
      </c>
      <c r="U1919" s="63">
        <v>0</v>
      </c>
      <c r="V1919" s="63">
        <v>0</v>
      </c>
      <c r="W1919" s="63">
        <v>325</v>
      </c>
      <c r="X1919" s="63">
        <v>0</v>
      </c>
      <c r="Y1919" s="63">
        <v>0</v>
      </c>
      <c r="Z1919" s="63">
        <v>0</v>
      </c>
      <c r="AA1919" s="63">
        <v>0</v>
      </c>
      <c r="AB1919" s="63">
        <v>0</v>
      </c>
      <c r="AC1919" s="63">
        <v>0</v>
      </c>
      <c r="AD1919" s="63">
        <v>0</v>
      </c>
      <c r="AE1919" s="63">
        <v>0</v>
      </c>
      <c r="AF1919" s="63">
        <v>0</v>
      </c>
      <c r="AG1919" s="63">
        <v>0</v>
      </c>
      <c r="AH1919" s="63">
        <v>0</v>
      </c>
      <c r="AI1919" s="63">
        <v>0</v>
      </c>
      <c r="AJ1919" s="63">
        <v>0</v>
      </c>
      <c r="AK1919" s="63">
        <v>0</v>
      </c>
      <c r="AL1919" s="63">
        <v>0</v>
      </c>
      <c r="AM1919" s="63">
        <v>0</v>
      </c>
      <c r="AN1919" s="63">
        <v>0</v>
      </c>
      <c r="AO1919" s="63">
        <v>0</v>
      </c>
      <c r="AP1919" s="63">
        <v>0</v>
      </c>
      <c r="AQ1919" s="63">
        <v>0</v>
      </c>
      <c r="AR1919" s="63">
        <v>0</v>
      </c>
      <c r="AS1919" s="63">
        <v>0</v>
      </c>
      <c r="AT1919" s="63">
        <v>0</v>
      </c>
      <c r="AU1919" s="63">
        <v>0</v>
      </c>
      <c r="AV1919" s="63">
        <v>0</v>
      </c>
      <c r="AW1919" s="63">
        <v>0</v>
      </c>
      <c r="AX1919" s="63">
        <v>0</v>
      </c>
      <c r="AY1919" s="63">
        <v>0</v>
      </c>
      <c r="BA1919" s="5">
        <f>IF(Q1919&gt;0,RANK(Q1919,(N1919:P1919,Q1919:AE1919)),0)</f>
        <v>3</v>
      </c>
      <c r="BB1919" s="5">
        <f>IF(R1919&gt;0,RANK(R1919,(N1919:P1919,Q1919:AE1919)),0)</f>
        <v>5</v>
      </c>
      <c r="BC1919" s="5">
        <f>IF(T1919&gt;0,RANK(T1919,(N1919:P1919,Q1919:AE1919)),0)</f>
        <v>0</v>
      </c>
      <c r="BD1919" s="5">
        <f>IF(S1919&gt;0,RANK(S1919,(N1919:P1919,Q1919:AE1919)),0)</f>
        <v>0</v>
      </c>
      <c r="BE1919" s="2">
        <f t="shared" si="784"/>
        <v>8.5919889023755858E-3</v>
      </c>
      <c r="BF1919" s="2">
        <f t="shared" si="785"/>
        <v>3.3986474770244493E-3</v>
      </c>
      <c r="BG1919" s="2">
        <f t="shared" si="786"/>
        <v>0</v>
      </c>
      <c r="BH1919" s="2">
        <f t="shared" si="787"/>
        <v>0</v>
      </c>
      <c r="BJ1919" t="s">
        <v>1850</v>
      </c>
      <c r="BK1919" t="s">
        <v>193</v>
      </c>
      <c r="BN1919" s="112">
        <v>36</v>
      </c>
      <c r="BO1919" s="114">
        <v>27</v>
      </c>
      <c r="BP1919" s="118">
        <f t="shared" si="778"/>
        <v>36027</v>
      </c>
      <c r="BQ1919" s="118">
        <f t="shared" si="777"/>
        <v>36027</v>
      </c>
      <c r="BR1919" s="5" t="s">
        <v>3151</v>
      </c>
      <c r="BV1919" s="63"/>
      <c r="BX1919" s="63"/>
      <c r="BY1919" s="63"/>
    </row>
    <row r="1920" spans="1:86" ht="15" hidden="1" customHeight="1" outlineLevel="1">
      <c r="A1920" t="s">
        <v>12</v>
      </c>
      <c r="B1920" t="s">
        <v>193</v>
      </c>
      <c r="C1920" s="1">
        <f t="shared" si="779"/>
        <v>385363</v>
      </c>
      <c r="D1920" s="5">
        <f>IF(N1920&gt;0, RANK(N1920,(N1920:P1920,Q1920:AE1920)),0)</f>
        <v>1</v>
      </c>
      <c r="E1920" s="5">
        <f>IF(O1920&gt;0,RANK(O1920,(N1920:P1920,Q1920:AE1920)),0)</f>
        <v>2</v>
      </c>
      <c r="F1920" s="5">
        <f>IF(P1920&gt;0,RANK(P1920,(N1920:P1920,Q1920:AE1920)),0)</f>
        <v>4</v>
      </c>
      <c r="G1920" s="129">
        <f t="shared" si="766"/>
        <v>20459</v>
      </c>
      <c r="H1920" s="134">
        <f t="shared" si="767"/>
        <v>5.3090203262897581E-2</v>
      </c>
      <c r="I1920" s="2"/>
      <c r="J1920" s="2">
        <f t="shared" si="780"/>
        <v>0.51589799747251297</v>
      </c>
      <c r="K1920" s="2">
        <f t="shared" si="781"/>
        <v>0.46280779420961538</v>
      </c>
      <c r="L1920" s="2">
        <f t="shared" si="782"/>
        <v>4.066295933963562E-3</v>
      </c>
      <c r="M1920" s="2">
        <f t="shared" si="783"/>
        <v>1.7227912383908091E-2</v>
      </c>
      <c r="N1920" s="63">
        <v>198808</v>
      </c>
      <c r="O1920" s="63">
        <v>178349</v>
      </c>
      <c r="P1920" s="63">
        <v>1567</v>
      </c>
      <c r="Q1920" s="63">
        <v>3727</v>
      </c>
      <c r="R1920" s="63">
        <v>1501</v>
      </c>
      <c r="S1920" s="63">
        <v>0</v>
      </c>
      <c r="T1920" s="63">
        <v>0</v>
      </c>
      <c r="U1920" s="63">
        <v>0</v>
      </c>
      <c r="V1920" s="63">
        <v>0</v>
      </c>
      <c r="W1920" s="63">
        <v>1411</v>
      </c>
      <c r="X1920" s="63">
        <v>0</v>
      </c>
      <c r="Y1920" s="63">
        <v>0</v>
      </c>
      <c r="Z1920" s="63">
        <v>0</v>
      </c>
      <c r="AA1920" s="63">
        <v>0</v>
      </c>
      <c r="AB1920" s="63">
        <v>0</v>
      </c>
      <c r="AC1920" s="63">
        <v>0</v>
      </c>
      <c r="AD1920" s="63">
        <v>0</v>
      </c>
      <c r="AE1920" s="63">
        <v>0</v>
      </c>
      <c r="AF1920" s="63">
        <v>0</v>
      </c>
      <c r="AG1920" s="63">
        <v>0</v>
      </c>
      <c r="AH1920" s="63">
        <v>0</v>
      </c>
      <c r="AI1920" s="63">
        <v>0</v>
      </c>
      <c r="AJ1920" s="63">
        <v>0</v>
      </c>
      <c r="AK1920" s="63">
        <v>0</v>
      </c>
      <c r="AL1920" s="63">
        <v>0</v>
      </c>
      <c r="AM1920" s="63">
        <v>0</v>
      </c>
      <c r="AN1920" s="63">
        <v>0</v>
      </c>
      <c r="AO1920" s="63">
        <v>0</v>
      </c>
      <c r="AP1920" s="63">
        <v>0</v>
      </c>
      <c r="AQ1920" s="63">
        <v>0</v>
      </c>
      <c r="AR1920" s="63">
        <v>0</v>
      </c>
      <c r="AS1920" s="63">
        <v>0</v>
      </c>
      <c r="AT1920" s="63">
        <v>0</v>
      </c>
      <c r="AU1920" s="63">
        <v>0</v>
      </c>
      <c r="AV1920" s="63">
        <v>0</v>
      </c>
      <c r="AW1920" s="63">
        <v>0</v>
      </c>
      <c r="AX1920" s="63">
        <v>0</v>
      </c>
      <c r="AY1920" s="63">
        <v>0</v>
      </c>
      <c r="BA1920" s="5">
        <f>IF(Q1920&gt;0,RANK(Q1920,(N1920:P1920,Q1920:AE1920)),0)</f>
        <v>3</v>
      </c>
      <c r="BB1920" s="5">
        <f>IF(R1920&gt;0,RANK(R1920,(N1920:P1920,Q1920:AE1920)),0)</f>
        <v>5</v>
      </c>
      <c r="BC1920" s="5">
        <f>IF(T1920&gt;0,RANK(T1920,(N1920:P1920,Q1920:AE1920)),0)</f>
        <v>0</v>
      </c>
      <c r="BD1920" s="5">
        <f>IF(S1920&gt;0,RANK(S1920,(N1920:P1920,Q1920:AE1920)),0)</f>
        <v>0</v>
      </c>
      <c r="BE1920" s="2">
        <f t="shared" si="784"/>
        <v>9.6714007312585799E-3</v>
      </c>
      <c r="BF1920" s="2">
        <f t="shared" si="785"/>
        <v>3.8950288429351028E-3</v>
      </c>
      <c r="BG1920" s="2">
        <f t="shared" si="786"/>
        <v>0</v>
      </c>
      <c r="BH1920" s="2">
        <f t="shared" si="787"/>
        <v>0</v>
      </c>
      <c r="BJ1920" t="s">
        <v>12</v>
      </c>
      <c r="BK1920" t="s">
        <v>193</v>
      </c>
      <c r="BN1920" s="112">
        <v>36</v>
      </c>
      <c r="BO1920" s="114">
        <v>29</v>
      </c>
      <c r="BP1920" s="118">
        <f t="shared" si="778"/>
        <v>36029</v>
      </c>
      <c r="BQ1920" s="118">
        <f t="shared" si="777"/>
        <v>36029</v>
      </c>
      <c r="BR1920" s="5" t="s">
        <v>3151</v>
      </c>
      <c r="BV1920" s="63"/>
      <c r="BX1920" s="63"/>
      <c r="BY1920" s="63"/>
    </row>
    <row r="1921" spans="1:77" ht="15" hidden="1" customHeight="1" outlineLevel="1">
      <c r="A1921" t="s">
        <v>841</v>
      </c>
      <c r="B1921" t="s">
        <v>193</v>
      </c>
      <c r="C1921" s="1">
        <f t="shared" si="779"/>
        <v>19318</v>
      </c>
      <c r="D1921" s="5">
        <f>IF(N1921&gt;0, RANK(N1921,(N1921:P1921,Q1921:AE1921)),0)</f>
        <v>1</v>
      </c>
      <c r="E1921" s="5">
        <f>IF(O1921&gt;0,RANK(O1921,(N1921:P1921,Q1921:AE1921)),0)</f>
        <v>2</v>
      </c>
      <c r="F1921" s="5">
        <f>IF(P1921&gt;0,RANK(P1921,(N1921:P1921,Q1921:AE1921)),0)</f>
        <v>4</v>
      </c>
      <c r="G1921" s="129">
        <f t="shared" si="766"/>
        <v>971</v>
      </c>
      <c r="H1921" s="134">
        <f t="shared" si="767"/>
        <v>5.0264002484729266E-2</v>
      </c>
      <c r="I1921" s="2"/>
      <c r="J1921" s="2">
        <f t="shared" si="780"/>
        <v>0.51490837560824099</v>
      </c>
      <c r="K1921" s="2">
        <f t="shared" si="781"/>
        <v>0.46464437312351176</v>
      </c>
      <c r="L1921" s="2">
        <f t="shared" si="782"/>
        <v>4.6588673775753179E-3</v>
      </c>
      <c r="M1921" s="2">
        <f t="shared" si="783"/>
        <v>1.5788383890671939E-2</v>
      </c>
      <c r="N1921" s="63">
        <v>9947</v>
      </c>
      <c r="O1921" s="63">
        <v>8976</v>
      </c>
      <c r="P1921" s="63">
        <v>90</v>
      </c>
      <c r="Q1921" s="63">
        <v>173</v>
      </c>
      <c r="R1921" s="63">
        <v>73</v>
      </c>
      <c r="S1921" s="63">
        <v>0</v>
      </c>
      <c r="T1921" s="63">
        <v>0</v>
      </c>
      <c r="U1921" s="63">
        <v>2</v>
      </c>
      <c r="V1921" s="63">
        <v>1</v>
      </c>
      <c r="W1921" s="63">
        <v>47</v>
      </c>
      <c r="X1921" s="63">
        <v>0</v>
      </c>
      <c r="Y1921" s="63">
        <v>0</v>
      </c>
      <c r="Z1921" s="63">
        <v>8</v>
      </c>
      <c r="AA1921" s="63">
        <v>0</v>
      </c>
      <c r="AB1921" s="63">
        <v>0</v>
      </c>
      <c r="AC1921" s="63">
        <v>0</v>
      </c>
      <c r="AD1921" s="63">
        <v>0</v>
      </c>
      <c r="AE1921" s="63">
        <v>0</v>
      </c>
      <c r="AF1921" s="63">
        <v>0</v>
      </c>
      <c r="AG1921" s="63">
        <v>0</v>
      </c>
      <c r="AH1921" s="63">
        <v>0</v>
      </c>
      <c r="AI1921" s="63">
        <v>0</v>
      </c>
      <c r="AJ1921" s="63">
        <v>0</v>
      </c>
      <c r="AK1921" s="63">
        <v>0</v>
      </c>
      <c r="AL1921" s="63">
        <v>0</v>
      </c>
      <c r="AM1921" s="63">
        <v>0</v>
      </c>
      <c r="AN1921" s="63">
        <v>0</v>
      </c>
      <c r="AO1921" s="63">
        <v>0</v>
      </c>
      <c r="AP1921" s="63">
        <v>0</v>
      </c>
      <c r="AQ1921" s="63">
        <v>0</v>
      </c>
      <c r="AR1921" s="63">
        <v>0</v>
      </c>
      <c r="AS1921" s="63">
        <v>0</v>
      </c>
      <c r="AT1921" s="63">
        <v>0</v>
      </c>
      <c r="AU1921" s="63">
        <v>1</v>
      </c>
      <c r="AV1921" s="63">
        <v>0</v>
      </c>
      <c r="AW1921" s="63">
        <v>0</v>
      </c>
      <c r="AX1921" s="63">
        <v>0</v>
      </c>
      <c r="AY1921" s="63">
        <v>0</v>
      </c>
      <c r="BA1921" s="5">
        <f>IF(Q1921&gt;0,RANK(Q1921,(N1921:P1921,Q1921:AE1921)),0)</f>
        <v>3</v>
      </c>
      <c r="BB1921" s="5">
        <f>IF(R1921&gt;0,RANK(R1921,(N1921:P1921,Q1921:AE1921)),0)</f>
        <v>5</v>
      </c>
      <c r="BC1921" s="5">
        <f>IF(T1921&gt;0,RANK(T1921,(N1921:P1921,Q1921:AE1921)),0)</f>
        <v>0</v>
      </c>
      <c r="BD1921" s="5">
        <f>IF(S1921&gt;0,RANK(S1921,(N1921:P1921,Q1921:AE1921)),0)</f>
        <v>0</v>
      </c>
      <c r="BE1921" s="2">
        <f t="shared" si="784"/>
        <v>8.9553784035614446E-3</v>
      </c>
      <c r="BF1921" s="2">
        <f t="shared" si="785"/>
        <v>3.7788590951444248E-3</v>
      </c>
      <c r="BG1921" s="2">
        <f t="shared" si="786"/>
        <v>0</v>
      </c>
      <c r="BH1921" s="2">
        <f t="shared" si="787"/>
        <v>0</v>
      </c>
      <c r="BJ1921" t="s">
        <v>841</v>
      </c>
      <c r="BK1921" t="s">
        <v>193</v>
      </c>
      <c r="BL1921">
        <v>21</v>
      </c>
      <c r="BN1921" s="112">
        <v>36</v>
      </c>
      <c r="BO1921" s="114">
        <v>31</v>
      </c>
      <c r="BP1921" s="118">
        <f t="shared" si="778"/>
        <v>36031</v>
      </c>
      <c r="BQ1921" s="118">
        <f t="shared" si="777"/>
        <v>36031</v>
      </c>
      <c r="BR1921" s="5" t="s">
        <v>3151</v>
      </c>
      <c r="BV1921" s="63"/>
      <c r="BX1921" s="63"/>
      <c r="BY1921" s="63"/>
    </row>
    <row r="1922" spans="1:77" ht="15" hidden="1" customHeight="1" outlineLevel="1">
      <c r="A1922" t="s">
        <v>1137</v>
      </c>
      <c r="B1922" t="s">
        <v>193</v>
      </c>
      <c r="C1922" s="1">
        <f t="shared" si="779"/>
        <v>19268</v>
      </c>
      <c r="D1922" s="5">
        <f>IF(N1922&gt;0, RANK(N1922,(N1922:P1922,Q1922:AE1922)),0)</f>
        <v>2</v>
      </c>
      <c r="E1922" s="5">
        <f>IF(O1922&gt;0,RANK(O1922,(N1922:P1922,Q1922:AE1922)),0)</f>
        <v>1</v>
      </c>
      <c r="F1922" s="5">
        <f>IF(P1922&gt;0,RANK(P1922,(N1922:P1922,Q1922:AE1922)),0)</f>
        <v>4</v>
      </c>
      <c r="G1922" s="129">
        <f t="shared" si="766"/>
        <v>415</v>
      </c>
      <c r="H1922" s="134">
        <f t="shared" si="767"/>
        <v>2.1538301847623002E-2</v>
      </c>
      <c r="I1922" s="2"/>
      <c r="J1922" s="2">
        <f t="shared" si="780"/>
        <v>0.48022628191820638</v>
      </c>
      <c r="K1922" s="2">
        <f t="shared" si="781"/>
        <v>0.50176458376582933</v>
      </c>
      <c r="L1922" s="2">
        <f t="shared" si="782"/>
        <v>4.8266555947685278E-3</v>
      </c>
      <c r="M1922" s="2">
        <f t="shared" si="783"/>
        <v>1.3182478721195764E-2</v>
      </c>
      <c r="N1922" s="63">
        <v>9253</v>
      </c>
      <c r="O1922" s="63">
        <v>9668</v>
      </c>
      <c r="P1922" s="63">
        <v>93</v>
      </c>
      <c r="Q1922" s="63">
        <v>173</v>
      </c>
      <c r="R1922" s="63">
        <v>77</v>
      </c>
      <c r="S1922" s="63">
        <v>0</v>
      </c>
      <c r="T1922" s="63">
        <v>0</v>
      </c>
      <c r="U1922" s="63">
        <v>0</v>
      </c>
      <c r="V1922" s="63">
        <v>0</v>
      </c>
      <c r="W1922" s="63">
        <v>4</v>
      </c>
      <c r="X1922" s="63">
        <v>0</v>
      </c>
      <c r="Y1922" s="63">
        <v>0</v>
      </c>
      <c r="Z1922" s="63">
        <v>0</v>
      </c>
      <c r="AA1922" s="63">
        <v>0</v>
      </c>
      <c r="AB1922" s="63">
        <v>0</v>
      </c>
      <c r="AC1922" s="63">
        <v>0</v>
      </c>
      <c r="AD1922" s="63">
        <v>0</v>
      </c>
      <c r="AE1922" s="63">
        <v>0</v>
      </c>
      <c r="AF1922" s="63">
        <v>0</v>
      </c>
      <c r="AG1922" s="63">
        <v>0</v>
      </c>
      <c r="AH1922" s="63">
        <v>0</v>
      </c>
      <c r="AI1922" s="63">
        <v>0</v>
      </c>
      <c r="AJ1922" s="63">
        <v>0</v>
      </c>
      <c r="AK1922" s="63">
        <v>0</v>
      </c>
      <c r="AL1922" s="63">
        <v>0</v>
      </c>
      <c r="AM1922" s="63">
        <v>0</v>
      </c>
      <c r="AN1922" s="63">
        <v>0</v>
      </c>
      <c r="AO1922" s="63">
        <v>0</v>
      </c>
      <c r="AP1922" s="63">
        <v>0</v>
      </c>
      <c r="AQ1922" s="63">
        <v>0</v>
      </c>
      <c r="AR1922" s="63">
        <v>0</v>
      </c>
      <c r="AS1922" s="63">
        <v>0</v>
      </c>
      <c r="AT1922" s="63">
        <v>0</v>
      </c>
      <c r="AU1922" s="63">
        <v>0</v>
      </c>
      <c r="AV1922" s="63">
        <v>0</v>
      </c>
      <c r="AW1922" s="63">
        <v>0</v>
      </c>
      <c r="AX1922" s="63">
        <v>0</v>
      </c>
      <c r="AY1922" s="63">
        <v>0</v>
      </c>
      <c r="BA1922" s="5">
        <f>IF(Q1922&gt;0,RANK(Q1922,(N1922:P1922,Q1922:AE1922)),0)</f>
        <v>3</v>
      </c>
      <c r="BB1922" s="5">
        <f>IF(R1922&gt;0,RANK(R1922,(N1922:P1922,Q1922:AE1922)),0)</f>
        <v>5</v>
      </c>
      <c r="BC1922" s="5">
        <f>IF(T1922&gt;0,RANK(T1922,(N1922:P1922,Q1922:AE1922)),0)</f>
        <v>0</v>
      </c>
      <c r="BD1922" s="5">
        <f>IF(S1922&gt;0,RANK(S1922,(N1922:P1922,Q1922:AE1922)),0)</f>
        <v>0</v>
      </c>
      <c r="BE1922" s="2">
        <f t="shared" si="784"/>
        <v>8.9786173967199498E-3</v>
      </c>
      <c r="BF1922" s="2">
        <f t="shared" si="785"/>
        <v>3.9962632343782441E-3</v>
      </c>
      <c r="BG1922" s="2">
        <f t="shared" si="786"/>
        <v>0</v>
      </c>
      <c r="BH1922" s="2">
        <f t="shared" si="787"/>
        <v>0</v>
      </c>
      <c r="BJ1922" t="s">
        <v>1137</v>
      </c>
      <c r="BK1922" t="s">
        <v>193</v>
      </c>
      <c r="BL1922">
        <v>21</v>
      </c>
      <c r="BN1922" s="112">
        <v>36</v>
      </c>
      <c r="BO1922" s="114">
        <v>33</v>
      </c>
      <c r="BP1922" s="118">
        <f t="shared" si="778"/>
        <v>36033</v>
      </c>
      <c r="BQ1922" s="118">
        <f t="shared" si="777"/>
        <v>36033</v>
      </c>
      <c r="BR1922" s="5" t="s">
        <v>3151</v>
      </c>
      <c r="BV1922" s="63"/>
      <c r="BX1922" s="63"/>
      <c r="BY1922" s="63"/>
    </row>
    <row r="1923" spans="1:77" ht="15" hidden="1" customHeight="1" outlineLevel="1">
      <c r="A1923" t="s">
        <v>2386</v>
      </c>
      <c r="B1923" t="s">
        <v>193</v>
      </c>
      <c r="C1923" s="1">
        <f t="shared" si="779"/>
        <v>20180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4</v>
      </c>
      <c r="G1923" s="129">
        <f t="shared" si="766"/>
        <v>8185</v>
      </c>
      <c r="H1923" s="134">
        <f t="shared" si="767"/>
        <v>0.40559960356788899</v>
      </c>
      <c r="I1923" s="2"/>
      <c r="J1923" s="2">
        <f t="shared" si="780"/>
        <v>0.28761149653121904</v>
      </c>
      <c r="K1923" s="2">
        <f t="shared" si="781"/>
        <v>0.69321110009910802</v>
      </c>
      <c r="L1923" s="2">
        <f t="shared" si="782"/>
        <v>3.7661050545094153E-3</v>
      </c>
      <c r="M1923" s="2">
        <f t="shared" si="783"/>
        <v>1.541129831516347E-2</v>
      </c>
      <c r="N1923" s="63">
        <v>5804</v>
      </c>
      <c r="O1923" s="63">
        <v>13989</v>
      </c>
      <c r="P1923" s="63">
        <v>76</v>
      </c>
      <c r="Q1923" s="63">
        <v>234</v>
      </c>
      <c r="R1923" s="63">
        <v>50</v>
      </c>
      <c r="S1923" s="63">
        <v>0</v>
      </c>
      <c r="T1923" s="63">
        <v>0</v>
      </c>
      <c r="U1923" s="63">
        <v>0</v>
      </c>
      <c r="V1923" s="63">
        <v>0</v>
      </c>
      <c r="W1923" s="63">
        <v>27</v>
      </c>
      <c r="X1923" s="63">
        <v>0</v>
      </c>
      <c r="Y1923" s="63">
        <v>0</v>
      </c>
      <c r="Z1923" s="63">
        <v>0</v>
      </c>
      <c r="AA1923" s="63">
        <v>0</v>
      </c>
      <c r="AB1923" s="63">
        <v>0</v>
      </c>
      <c r="AC1923" s="63">
        <v>0</v>
      </c>
      <c r="AD1923" s="63">
        <v>0</v>
      </c>
      <c r="AE1923" s="63">
        <v>0</v>
      </c>
      <c r="AF1923" s="63">
        <v>0</v>
      </c>
      <c r="AG1923" s="63">
        <v>0</v>
      </c>
      <c r="AH1923" s="63">
        <v>0</v>
      </c>
      <c r="AI1923" s="63">
        <v>0</v>
      </c>
      <c r="AJ1923" s="63">
        <v>0</v>
      </c>
      <c r="AK1923" s="63">
        <v>0</v>
      </c>
      <c r="AL1923" s="63">
        <v>0</v>
      </c>
      <c r="AM1923" s="63">
        <v>0</v>
      </c>
      <c r="AN1923" s="63">
        <v>0</v>
      </c>
      <c r="AO1923" s="63">
        <v>0</v>
      </c>
      <c r="AP1923" s="63">
        <v>0</v>
      </c>
      <c r="AQ1923" s="63">
        <v>0</v>
      </c>
      <c r="AR1923" s="63">
        <v>0</v>
      </c>
      <c r="AS1923" s="63">
        <v>0</v>
      </c>
      <c r="AT1923" s="63">
        <v>0</v>
      </c>
      <c r="AU1923" s="63">
        <v>0</v>
      </c>
      <c r="AV1923" s="63">
        <v>0</v>
      </c>
      <c r="AW1923" s="63">
        <v>0</v>
      </c>
      <c r="AX1923" s="63">
        <v>0</v>
      </c>
      <c r="AY1923" s="63">
        <v>0</v>
      </c>
      <c r="BA1923" s="5">
        <f>IF(Q1923&gt;0,RANK(Q1923,(N1923:P1923,Q1923:AE1923)),0)</f>
        <v>3</v>
      </c>
      <c r="BB1923" s="5">
        <f>IF(R1923&gt;0,RANK(R1923,(N1923:P1923,Q1923:AE1923)),0)</f>
        <v>5</v>
      </c>
      <c r="BC1923" s="5">
        <f>IF(T1923&gt;0,RANK(T1923,(N1923:P1923,Q1923:AE1923)),0)</f>
        <v>0</v>
      </c>
      <c r="BD1923" s="5">
        <f>IF(S1923&gt;0,RANK(S1923,(N1923:P1923,Q1923:AE1923)),0)</f>
        <v>0</v>
      </c>
      <c r="BE1923" s="2">
        <f t="shared" si="784"/>
        <v>1.1595639246778989E-2</v>
      </c>
      <c r="BF1923" s="2">
        <f t="shared" si="785"/>
        <v>2.4777006937561942E-3</v>
      </c>
      <c r="BG1923" s="2">
        <f t="shared" si="786"/>
        <v>0</v>
      </c>
      <c r="BH1923" s="2">
        <f t="shared" si="787"/>
        <v>0</v>
      </c>
      <c r="BJ1923" t="s">
        <v>2386</v>
      </c>
      <c r="BK1923" t="s">
        <v>193</v>
      </c>
      <c r="BL1923">
        <v>21</v>
      </c>
      <c r="BN1923" s="112">
        <v>36</v>
      </c>
      <c r="BO1923" s="114">
        <v>35</v>
      </c>
      <c r="BP1923" s="118">
        <f t="shared" si="778"/>
        <v>36035</v>
      </c>
      <c r="BQ1923" s="118">
        <f t="shared" si="777"/>
        <v>36035</v>
      </c>
      <c r="BR1923" s="5" t="s">
        <v>3151</v>
      </c>
      <c r="BV1923" s="63"/>
      <c r="BX1923" s="63"/>
      <c r="BY1923" s="63"/>
    </row>
    <row r="1924" spans="1:77" ht="15" hidden="1" customHeight="1" outlineLevel="1">
      <c r="A1924" t="s">
        <v>500</v>
      </c>
      <c r="B1924" t="s">
        <v>193</v>
      </c>
      <c r="C1924" s="1">
        <f t="shared" si="779"/>
        <v>29217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4</v>
      </c>
      <c r="G1924" s="129">
        <f t="shared" si="766"/>
        <v>9251</v>
      </c>
      <c r="H1924" s="134">
        <f t="shared" si="767"/>
        <v>0.31663072868535441</v>
      </c>
      <c r="I1924" s="2"/>
      <c r="J1924" s="2">
        <f t="shared" si="780"/>
        <v>0.32943149536228905</v>
      </c>
      <c r="K1924" s="2">
        <f t="shared" si="781"/>
        <v>0.64606222404764346</v>
      </c>
      <c r="L1924" s="2">
        <f t="shared" si="782"/>
        <v>4.7232775438956773E-3</v>
      </c>
      <c r="M1924" s="2">
        <f t="shared" si="783"/>
        <v>1.9783003046171865E-2</v>
      </c>
      <c r="N1924" s="63">
        <v>9625</v>
      </c>
      <c r="O1924" s="63">
        <v>18876</v>
      </c>
      <c r="P1924" s="63">
        <v>138</v>
      </c>
      <c r="Q1924" s="63">
        <v>456</v>
      </c>
      <c r="R1924" s="63">
        <v>109</v>
      </c>
      <c r="S1924" s="63">
        <v>0</v>
      </c>
      <c r="T1924" s="63">
        <v>1</v>
      </c>
      <c r="U1924" s="63">
        <v>5</v>
      </c>
      <c r="V1924" s="63">
        <v>1</v>
      </c>
      <c r="W1924" s="63">
        <v>2</v>
      </c>
      <c r="X1924" s="63">
        <v>0</v>
      </c>
      <c r="Y1924" s="63">
        <v>0</v>
      </c>
      <c r="Z1924" s="63">
        <v>3</v>
      </c>
      <c r="AA1924" s="63">
        <v>0</v>
      </c>
      <c r="AB1924" s="63">
        <v>0</v>
      </c>
      <c r="AC1924" s="63">
        <v>0</v>
      </c>
      <c r="AD1924" s="63">
        <v>0</v>
      </c>
      <c r="AE1924" s="63">
        <v>0</v>
      </c>
      <c r="AF1924" s="63">
        <v>0</v>
      </c>
      <c r="AG1924" s="63">
        <v>0</v>
      </c>
      <c r="AH1924" s="63">
        <v>0</v>
      </c>
      <c r="AI1924" s="63">
        <v>0</v>
      </c>
      <c r="AJ1924" s="63">
        <v>1</v>
      </c>
      <c r="AK1924" s="63">
        <v>0</v>
      </c>
      <c r="AL1924" s="63">
        <v>0</v>
      </c>
      <c r="AM1924" s="63">
        <v>0</v>
      </c>
      <c r="AN1924" s="63">
        <v>0</v>
      </c>
      <c r="AO1924" s="63">
        <v>0</v>
      </c>
      <c r="AP1924" s="63">
        <v>0</v>
      </c>
      <c r="AQ1924" s="63">
        <v>0</v>
      </c>
      <c r="AR1924" s="63">
        <v>0</v>
      </c>
      <c r="AS1924" s="63">
        <v>0</v>
      </c>
      <c r="AT1924" s="63">
        <v>0</v>
      </c>
      <c r="AU1924" s="63">
        <v>0</v>
      </c>
      <c r="AV1924" s="63">
        <v>0</v>
      </c>
      <c r="AW1924" s="63">
        <v>0</v>
      </c>
      <c r="AX1924" s="63">
        <v>0</v>
      </c>
      <c r="AY1924" s="63">
        <v>0</v>
      </c>
      <c r="BA1924" s="5">
        <f>IF(Q1924&gt;0,RANK(Q1924,(N1924:P1924,Q1924:AE1924)),0)</f>
        <v>3</v>
      </c>
      <c r="BB1924" s="5">
        <f>IF(R1924&gt;0,RANK(R1924,(N1924:P1924,Q1924:AE1924)),0)</f>
        <v>5</v>
      </c>
      <c r="BC1924" s="5">
        <f>IF(T1924&gt;0,RANK(T1924,(N1924:P1924,Q1924:AE1924)),0)</f>
        <v>9</v>
      </c>
      <c r="BD1924" s="5">
        <f>IF(S1924&gt;0,RANK(S1924,(N1924:P1924,Q1924:AE1924)),0)</f>
        <v>0</v>
      </c>
      <c r="BE1924" s="2">
        <f t="shared" si="784"/>
        <v>1.560735188417702E-2</v>
      </c>
      <c r="BF1924" s="2">
        <f t="shared" si="785"/>
        <v>3.7307047267002087E-3</v>
      </c>
      <c r="BG1924" s="2">
        <f t="shared" si="786"/>
        <v>3.4226648868809256E-5</v>
      </c>
      <c r="BH1924" s="2">
        <f t="shared" si="787"/>
        <v>0</v>
      </c>
      <c r="BJ1924" t="s">
        <v>500</v>
      </c>
      <c r="BK1924" t="s">
        <v>193</v>
      </c>
      <c r="BL1924">
        <v>27</v>
      </c>
      <c r="BN1924" s="112">
        <v>36</v>
      </c>
      <c r="BO1924" s="114">
        <v>37</v>
      </c>
      <c r="BP1924" s="118">
        <f t="shared" si="778"/>
        <v>36037</v>
      </c>
      <c r="BQ1924" s="118">
        <f t="shared" si="777"/>
        <v>36037</v>
      </c>
      <c r="BR1924" s="5" t="s">
        <v>3151</v>
      </c>
      <c r="BV1924" s="63"/>
      <c r="BX1924" s="63"/>
      <c r="BY1924" s="63"/>
    </row>
    <row r="1925" spans="1:77" ht="15" hidden="1" customHeight="1" outlineLevel="1">
      <c r="A1925" t="s">
        <v>2187</v>
      </c>
      <c r="B1925" t="s">
        <v>193</v>
      </c>
      <c r="C1925" s="1">
        <f t="shared" si="779"/>
        <v>20882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5</v>
      </c>
      <c r="G1925" s="129">
        <f t="shared" si="766"/>
        <v>5047</v>
      </c>
      <c r="H1925" s="134">
        <f t="shared" si="767"/>
        <v>0.2416914088688823</v>
      </c>
      <c r="I1925" s="2"/>
      <c r="J1925" s="2">
        <f t="shared" si="780"/>
        <v>0.3675414232353223</v>
      </c>
      <c r="K1925" s="2">
        <f t="shared" si="781"/>
        <v>0.60923283210420454</v>
      </c>
      <c r="L1925" s="2">
        <f t="shared" si="782"/>
        <v>3.7352743990039269E-3</v>
      </c>
      <c r="M1925" s="2">
        <f t="shared" si="783"/>
        <v>1.9490470261469297E-2</v>
      </c>
      <c r="N1925" s="63">
        <v>7675</v>
      </c>
      <c r="O1925" s="63">
        <v>12722</v>
      </c>
      <c r="P1925" s="63">
        <v>78</v>
      </c>
      <c r="Q1925" s="63">
        <v>266</v>
      </c>
      <c r="R1925" s="63">
        <v>90</v>
      </c>
      <c r="S1925" s="63">
        <v>0</v>
      </c>
      <c r="T1925" s="63">
        <v>0</v>
      </c>
      <c r="U1925" s="63">
        <v>0</v>
      </c>
      <c r="V1925" s="63">
        <v>0</v>
      </c>
      <c r="W1925" s="63">
        <v>51</v>
      </c>
      <c r="X1925" s="63">
        <v>0</v>
      </c>
      <c r="Y1925" s="63">
        <v>0</v>
      </c>
      <c r="Z1925" s="63">
        <v>0</v>
      </c>
      <c r="AA1925" s="63">
        <v>0</v>
      </c>
      <c r="AB1925" s="63">
        <v>0</v>
      </c>
      <c r="AC1925" s="63">
        <v>0</v>
      </c>
      <c r="AD1925" s="63">
        <v>0</v>
      </c>
      <c r="AE1925" s="63">
        <v>0</v>
      </c>
      <c r="AF1925" s="63">
        <v>0</v>
      </c>
      <c r="AG1925" s="63">
        <v>0</v>
      </c>
      <c r="AH1925" s="63">
        <v>0</v>
      </c>
      <c r="AI1925" s="63">
        <v>0</v>
      </c>
      <c r="AJ1925" s="63">
        <v>0</v>
      </c>
      <c r="AK1925" s="63">
        <v>0</v>
      </c>
      <c r="AL1925" s="63">
        <v>0</v>
      </c>
      <c r="AM1925" s="63">
        <v>0</v>
      </c>
      <c r="AN1925" s="63">
        <v>0</v>
      </c>
      <c r="AO1925" s="63">
        <v>0</v>
      </c>
      <c r="AP1925" s="63">
        <v>0</v>
      </c>
      <c r="AQ1925" s="63">
        <v>0</v>
      </c>
      <c r="AR1925" s="63">
        <v>0</v>
      </c>
      <c r="AS1925" s="63">
        <v>0</v>
      </c>
      <c r="AT1925" s="63">
        <v>0</v>
      </c>
      <c r="AU1925" s="63">
        <v>0</v>
      </c>
      <c r="AV1925" s="63">
        <v>0</v>
      </c>
      <c r="AW1925" s="63">
        <v>0</v>
      </c>
      <c r="AX1925" s="63">
        <v>0</v>
      </c>
      <c r="AY1925" s="63">
        <v>0</v>
      </c>
      <c r="BA1925" s="5">
        <f>IF(Q1925&gt;0,RANK(Q1925,(N1925:P1925,Q1925:AE1925)),0)</f>
        <v>3</v>
      </c>
      <c r="BB1925" s="5">
        <f>IF(R1925&gt;0,RANK(R1925,(N1925:P1925,Q1925:AE1925)),0)</f>
        <v>4</v>
      </c>
      <c r="BC1925" s="5">
        <f>IF(T1925&gt;0,RANK(T1925,(N1925:P1925,Q1925:AE1925)),0)</f>
        <v>0</v>
      </c>
      <c r="BD1925" s="5">
        <f>IF(S1925&gt;0,RANK(S1925,(N1925:P1925,Q1925:AE1925)),0)</f>
        <v>0</v>
      </c>
      <c r="BE1925" s="2">
        <f t="shared" si="784"/>
        <v>1.2738243463269803E-2</v>
      </c>
      <c r="BF1925" s="2">
        <f t="shared" si="785"/>
        <v>4.3099319988506848E-3</v>
      </c>
      <c r="BG1925" s="2">
        <f t="shared" si="786"/>
        <v>0</v>
      </c>
      <c r="BH1925" s="2">
        <f t="shared" si="787"/>
        <v>0</v>
      </c>
      <c r="BJ1925" t="s">
        <v>2187</v>
      </c>
      <c r="BK1925" t="s">
        <v>193</v>
      </c>
      <c r="BL1925">
        <v>19</v>
      </c>
      <c r="BN1925" s="112">
        <v>36</v>
      </c>
      <c r="BO1925" s="114">
        <v>39</v>
      </c>
      <c r="BP1925" s="118">
        <f t="shared" si="778"/>
        <v>36039</v>
      </c>
      <c r="BQ1925" s="118">
        <f t="shared" si="777"/>
        <v>36039</v>
      </c>
      <c r="BR1925" s="5" t="s">
        <v>3151</v>
      </c>
      <c r="BV1925" s="63"/>
      <c r="BX1925" s="63"/>
      <c r="BY1925" s="63"/>
    </row>
    <row r="1926" spans="1:77" ht="15" hidden="1" customHeight="1" outlineLevel="1">
      <c r="A1926" t="s">
        <v>2644</v>
      </c>
      <c r="B1926" t="s">
        <v>193</v>
      </c>
      <c r="C1926" s="1">
        <f t="shared" si="779"/>
        <v>3460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4</v>
      </c>
      <c r="G1926" s="129">
        <f t="shared" si="766"/>
        <v>1047</v>
      </c>
      <c r="H1926" s="134">
        <f t="shared" si="767"/>
        <v>0.30260115606936416</v>
      </c>
      <c r="I1926" s="2"/>
      <c r="J1926" s="2">
        <f t="shared" si="780"/>
        <v>0.34046242774566476</v>
      </c>
      <c r="K1926" s="2">
        <f t="shared" si="781"/>
        <v>0.64306358381502893</v>
      </c>
      <c r="L1926" s="2">
        <f t="shared" si="782"/>
        <v>2.3121387283236996E-3</v>
      </c>
      <c r="M1926" s="2">
        <f t="shared" si="783"/>
        <v>1.4161849710982664E-2</v>
      </c>
      <c r="N1926" s="63">
        <v>1178</v>
      </c>
      <c r="O1926" s="63">
        <v>2225</v>
      </c>
      <c r="P1926" s="63">
        <v>8</v>
      </c>
      <c r="Q1926" s="63">
        <v>41</v>
      </c>
      <c r="R1926" s="63">
        <v>7</v>
      </c>
      <c r="S1926" s="63">
        <v>0</v>
      </c>
      <c r="T1926" s="63">
        <v>0</v>
      </c>
      <c r="U1926" s="63">
        <v>0</v>
      </c>
      <c r="V1926" s="63">
        <v>0</v>
      </c>
      <c r="W1926" s="63">
        <v>1</v>
      </c>
      <c r="X1926" s="63">
        <v>0</v>
      </c>
      <c r="Y1926" s="63">
        <v>0</v>
      </c>
      <c r="Z1926" s="63">
        <v>0</v>
      </c>
      <c r="AA1926" s="63">
        <v>0</v>
      </c>
      <c r="AB1926" s="63">
        <v>0</v>
      </c>
      <c r="AC1926" s="63">
        <v>0</v>
      </c>
      <c r="AD1926" s="63">
        <v>0</v>
      </c>
      <c r="AE1926" s="63">
        <v>0</v>
      </c>
      <c r="AF1926" s="63">
        <v>0</v>
      </c>
      <c r="AG1926" s="63">
        <v>0</v>
      </c>
      <c r="AH1926" s="63">
        <v>0</v>
      </c>
      <c r="AI1926" s="63">
        <v>0</v>
      </c>
      <c r="AJ1926" s="63">
        <v>0</v>
      </c>
      <c r="AK1926" s="63">
        <v>0</v>
      </c>
      <c r="AL1926" s="63">
        <v>0</v>
      </c>
      <c r="AM1926" s="63">
        <v>0</v>
      </c>
      <c r="AN1926" s="63">
        <v>0</v>
      </c>
      <c r="AO1926" s="63">
        <v>0</v>
      </c>
      <c r="AP1926" s="63">
        <v>0</v>
      </c>
      <c r="AQ1926" s="63">
        <v>0</v>
      </c>
      <c r="AR1926" s="63">
        <v>0</v>
      </c>
      <c r="AS1926" s="63">
        <v>0</v>
      </c>
      <c r="AT1926" s="63">
        <v>0</v>
      </c>
      <c r="AU1926" s="63">
        <v>0</v>
      </c>
      <c r="AV1926" s="63">
        <v>0</v>
      </c>
      <c r="AW1926" s="63">
        <v>0</v>
      </c>
      <c r="AX1926" s="63">
        <v>0</v>
      </c>
      <c r="AY1926" s="63">
        <v>0</v>
      </c>
      <c r="BA1926" s="5">
        <f>IF(Q1926&gt;0,RANK(Q1926,(N1926:P1926,Q1926:AE1926)),0)</f>
        <v>3</v>
      </c>
      <c r="BB1926" s="5">
        <f>IF(R1926&gt;0,RANK(R1926,(N1926:P1926,Q1926:AE1926)),0)</f>
        <v>5</v>
      </c>
      <c r="BC1926" s="5">
        <f>IF(T1926&gt;0,RANK(T1926,(N1926:P1926,Q1926:AE1926)),0)</f>
        <v>0</v>
      </c>
      <c r="BD1926" s="5">
        <f>IF(S1926&gt;0,RANK(S1926,(N1926:P1926,Q1926:AE1926)),0)</f>
        <v>0</v>
      </c>
      <c r="BE1926" s="2">
        <f t="shared" si="784"/>
        <v>1.1849710982658959E-2</v>
      </c>
      <c r="BF1926" s="2">
        <f t="shared" si="785"/>
        <v>2.0231213872832369E-3</v>
      </c>
      <c r="BG1926" s="2">
        <f t="shared" si="786"/>
        <v>0</v>
      </c>
      <c r="BH1926" s="2">
        <f t="shared" si="787"/>
        <v>0</v>
      </c>
      <c r="BJ1926" t="s">
        <v>2644</v>
      </c>
      <c r="BK1926" t="s">
        <v>193</v>
      </c>
      <c r="BL1926">
        <v>21</v>
      </c>
      <c r="BN1926" s="112">
        <v>36</v>
      </c>
      <c r="BO1926" s="114">
        <v>41</v>
      </c>
      <c r="BP1926" s="118">
        <f t="shared" si="778"/>
        <v>36041</v>
      </c>
      <c r="BQ1926" s="118">
        <f t="shared" si="777"/>
        <v>36041</v>
      </c>
      <c r="BR1926" s="5" t="s">
        <v>3151</v>
      </c>
      <c r="BV1926" s="63"/>
      <c r="BX1926" s="63"/>
      <c r="BY1926" s="63"/>
    </row>
    <row r="1927" spans="1:77" ht="15" hidden="1" customHeight="1" outlineLevel="1">
      <c r="A1927" t="s">
        <v>166</v>
      </c>
      <c r="B1927" t="s">
        <v>193</v>
      </c>
      <c r="C1927" s="1">
        <f t="shared" si="779"/>
        <v>24766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4</v>
      </c>
      <c r="G1927" s="129">
        <f t="shared" si="766"/>
        <v>9756</v>
      </c>
      <c r="H1927" s="134">
        <f t="shared" si="767"/>
        <v>0.39392715820075913</v>
      </c>
      <c r="I1927" s="2"/>
      <c r="J1927" s="2">
        <f t="shared" si="780"/>
        <v>0.29403214083824597</v>
      </c>
      <c r="K1927" s="2">
        <f t="shared" si="781"/>
        <v>0.6879592990390051</v>
      </c>
      <c r="L1927" s="2">
        <f t="shared" si="782"/>
        <v>3.2302349995962207E-3</v>
      </c>
      <c r="M1927" s="2">
        <f t="shared" si="783"/>
        <v>1.4778325123152653E-2</v>
      </c>
      <c r="N1927" s="63">
        <v>7282</v>
      </c>
      <c r="O1927" s="63">
        <v>17038</v>
      </c>
      <c r="P1927" s="63">
        <v>80</v>
      </c>
      <c r="Q1927" s="63">
        <v>239</v>
      </c>
      <c r="R1927" s="63">
        <v>80</v>
      </c>
      <c r="S1927" s="63">
        <v>0</v>
      </c>
      <c r="T1927" s="63">
        <v>0</v>
      </c>
      <c r="U1927" s="63">
        <v>0</v>
      </c>
      <c r="V1927" s="63">
        <v>0</v>
      </c>
      <c r="W1927" s="63">
        <v>47</v>
      </c>
      <c r="X1927" s="63">
        <v>0</v>
      </c>
      <c r="Y1927" s="63">
        <v>0</v>
      </c>
      <c r="Z1927" s="63">
        <v>0</v>
      </c>
      <c r="AA1927" s="63">
        <v>0</v>
      </c>
      <c r="AB1927" s="63">
        <v>0</v>
      </c>
      <c r="AC1927" s="63">
        <v>0</v>
      </c>
      <c r="AD1927" s="63">
        <v>0</v>
      </c>
      <c r="AE1927" s="63">
        <v>0</v>
      </c>
      <c r="AF1927" s="63">
        <v>0</v>
      </c>
      <c r="AG1927" s="63">
        <v>0</v>
      </c>
      <c r="AH1927" s="63">
        <v>0</v>
      </c>
      <c r="AI1927" s="63">
        <v>0</v>
      </c>
      <c r="AJ1927" s="63">
        <v>0</v>
      </c>
      <c r="AK1927" s="63">
        <v>0</v>
      </c>
      <c r="AL1927" s="63">
        <v>0</v>
      </c>
      <c r="AM1927" s="63">
        <v>0</v>
      </c>
      <c r="AN1927" s="63">
        <v>0</v>
      </c>
      <c r="AO1927" s="63">
        <v>0</v>
      </c>
      <c r="AP1927" s="63">
        <v>0</v>
      </c>
      <c r="AQ1927" s="63">
        <v>0</v>
      </c>
      <c r="AR1927" s="63">
        <v>0</v>
      </c>
      <c r="AS1927" s="63">
        <v>0</v>
      </c>
      <c r="AT1927" s="63">
        <v>0</v>
      </c>
      <c r="AU1927" s="63">
        <v>0</v>
      </c>
      <c r="AV1927" s="63">
        <v>0</v>
      </c>
      <c r="AW1927" s="63">
        <v>0</v>
      </c>
      <c r="AX1927" s="63">
        <v>0</v>
      </c>
      <c r="AY1927" s="63">
        <v>0</v>
      </c>
      <c r="BA1927" s="5">
        <f>IF(Q1927&gt;0,RANK(Q1927,(N1927:P1927,Q1927:AE1927)),0)</f>
        <v>3</v>
      </c>
      <c r="BB1927" s="5">
        <f>IF(R1927&gt;0,RANK(R1927,(N1927:P1927,Q1927:AE1927)),0)</f>
        <v>4</v>
      </c>
      <c r="BC1927" s="5">
        <f>IF(T1927&gt;0,RANK(T1927,(N1927:P1927,Q1927:AE1927)),0)</f>
        <v>0</v>
      </c>
      <c r="BD1927" s="5">
        <f>IF(S1927&gt;0,RANK(S1927,(N1927:P1927,Q1927:AE1927)),0)</f>
        <v>0</v>
      </c>
      <c r="BE1927" s="2">
        <f t="shared" si="784"/>
        <v>9.6503270612937099E-3</v>
      </c>
      <c r="BF1927" s="2">
        <f t="shared" si="785"/>
        <v>3.2302349995962207E-3</v>
      </c>
      <c r="BG1927" s="2">
        <f t="shared" si="786"/>
        <v>0</v>
      </c>
      <c r="BH1927" s="2">
        <f t="shared" si="787"/>
        <v>0</v>
      </c>
      <c r="BJ1927" t="s">
        <v>166</v>
      </c>
      <c r="BK1927" t="s">
        <v>193</v>
      </c>
      <c r="BN1927" s="112">
        <v>36</v>
      </c>
      <c r="BO1927" s="114">
        <v>43</v>
      </c>
      <c r="BP1927" s="118">
        <f t="shared" si="778"/>
        <v>36043</v>
      </c>
      <c r="BQ1927" s="118">
        <f t="shared" si="777"/>
        <v>36043</v>
      </c>
      <c r="BR1927" s="5" t="s">
        <v>3151</v>
      </c>
      <c r="BV1927" s="63"/>
      <c r="BX1927" s="63"/>
      <c r="BY1927" s="63"/>
    </row>
    <row r="1928" spans="1:77" ht="15" hidden="1" customHeight="1" outlineLevel="1">
      <c r="A1928" t="s">
        <v>1091</v>
      </c>
      <c r="B1928" t="s">
        <v>193</v>
      </c>
      <c r="C1928" s="1">
        <f t="shared" si="779"/>
        <v>43926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4</v>
      </c>
      <c r="G1928" s="129">
        <f t="shared" ref="G1928:G1991" si="788">IF(C1928&gt;0,MAX(N1928:P1928)-LARGE(N1928:P1928,2),0)</f>
        <v>8322</v>
      </c>
      <c r="H1928" s="134">
        <f t="shared" ref="H1928:H1991" si="789">IF(C1928&gt;0,G1928/C1928,0)</f>
        <v>0.18945499248736511</v>
      </c>
      <c r="I1928" s="2"/>
      <c r="J1928" s="2">
        <f t="shared" si="780"/>
        <v>0.39400355142740062</v>
      </c>
      <c r="K1928" s="2">
        <f t="shared" si="781"/>
        <v>0.5834585439147657</v>
      </c>
      <c r="L1928" s="2">
        <f t="shared" si="782"/>
        <v>4.3026908892227836E-3</v>
      </c>
      <c r="M1928" s="2">
        <f t="shared" si="783"/>
        <v>1.823521376861089E-2</v>
      </c>
      <c r="N1928" s="63">
        <v>17307</v>
      </c>
      <c r="O1928" s="63">
        <v>25629</v>
      </c>
      <c r="P1928" s="63">
        <v>189</v>
      </c>
      <c r="Q1928" s="63">
        <v>537</v>
      </c>
      <c r="R1928" s="63">
        <v>186</v>
      </c>
      <c r="S1928" s="63">
        <v>0</v>
      </c>
      <c r="T1928" s="63">
        <v>0</v>
      </c>
      <c r="U1928" s="63">
        <v>4</v>
      </c>
      <c r="V1928" s="63">
        <v>0</v>
      </c>
      <c r="W1928" s="63">
        <v>71</v>
      </c>
      <c r="X1928" s="63">
        <v>0</v>
      </c>
      <c r="Y1928" s="63">
        <v>0</v>
      </c>
      <c r="Z1928" s="63">
        <v>3</v>
      </c>
      <c r="AA1928" s="63">
        <v>0</v>
      </c>
      <c r="AB1928" s="63">
        <v>0</v>
      </c>
      <c r="AC1928" s="63">
        <v>0</v>
      </c>
      <c r="AD1928" s="63">
        <v>0</v>
      </c>
      <c r="AE1928" s="63">
        <v>0</v>
      </c>
      <c r="AF1928" s="63">
        <v>0</v>
      </c>
      <c r="AG1928" s="63">
        <v>0</v>
      </c>
      <c r="AH1928" s="63">
        <v>0</v>
      </c>
      <c r="AI1928" s="63">
        <v>0</v>
      </c>
      <c r="AJ1928" s="63">
        <v>0</v>
      </c>
      <c r="AK1928" s="63">
        <v>0</v>
      </c>
      <c r="AL1928" s="63">
        <v>0</v>
      </c>
      <c r="AM1928" s="63">
        <v>0</v>
      </c>
      <c r="AN1928" s="63">
        <v>0</v>
      </c>
      <c r="AO1928" s="63">
        <v>0</v>
      </c>
      <c r="AP1928" s="63">
        <v>0</v>
      </c>
      <c r="AQ1928" s="63">
        <v>0</v>
      </c>
      <c r="AR1928" s="63">
        <v>0</v>
      </c>
      <c r="AS1928" s="63">
        <v>0</v>
      </c>
      <c r="AT1928" s="63">
        <v>0</v>
      </c>
      <c r="AU1928" s="63">
        <v>0</v>
      </c>
      <c r="AV1928" s="63">
        <v>0</v>
      </c>
      <c r="AW1928" s="63">
        <v>0</v>
      </c>
      <c r="AX1928" s="63">
        <v>0</v>
      </c>
      <c r="AY1928" s="63">
        <v>0</v>
      </c>
      <c r="BA1928" s="5">
        <f>IF(Q1928&gt;0,RANK(Q1928,(N1928:P1928,Q1928:AE1928)),0)</f>
        <v>3</v>
      </c>
      <c r="BB1928" s="5">
        <f>IF(R1928&gt;0,RANK(R1928,(N1928:P1928,Q1928:AE1928)),0)</f>
        <v>5</v>
      </c>
      <c r="BC1928" s="5">
        <f>IF(T1928&gt;0,RANK(T1928,(N1928:P1928,Q1928:AE1928)),0)</f>
        <v>0</v>
      </c>
      <c r="BD1928" s="5">
        <f>IF(S1928&gt;0,RANK(S1928,(N1928:P1928,Q1928:AE1928)),0)</f>
        <v>0</v>
      </c>
      <c r="BE1928" s="2">
        <f t="shared" si="784"/>
        <v>1.2225105859855211E-2</v>
      </c>
      <c r="BF1928" s="2">
        <f t="shared" si="785"/>
        <v>4.2343942084414696E-3</v>
      </c>
      <c r="BG1928" s="2">
        <f t="shared" si="786"/>
        <v>0</v>
      </c>
      <c r="BH1928" s="2">
        <f t="shared" si="787"/>
        <v>0</v>
      </c>
      <c r="BJ1928" t="s">
        <v>1091</v>
      </c>
      <c r="BK1928" t="s">
        <v>193</v>
      </c>
      <c r="BL1928">
        <v>21</v>
      </c>
      <c r="BN1928" s="112">
        <v>36</v>
      </c>
      <c r="BO1928" s="114">
        <v>45</v>
      </c>
      <c r="BP1928" s="118">
        <f t="shared" si="778"/>
        <v>36045</v>
      </c>
      <c r="BQ1928" s="118">
        <f t="shared" si="777"/>
        <v>36045</v>
      </c>
      <c r="BR1928" s="5" t="s">
        <v>3151</v>
      </c>
      <c r="BV1928" s="63"/>
      <c r="BX1928" s="63"/>
      <c r="BY1928" s="63"/>
    </row>
    <row r="1929" spans="1:77" ht="15" hidden="1" customHeight="1" outlineLevel="1">
      <c r="A1929" t="s">
        <v>2786</v>
      </c>
      <c r="B1929" t="s">
        <v>193</v>
      </c>
      <c r="C1929" s="1">
        <f t="shared" si="779"/>
        <v>12964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4</v>
      </c>
      <c r="G1929" s="129">
        <f t="shared" si="788"/>
        <v>5067</v>
      </c>
      <c r="H1929" s="134">
        <f t="shared" si="789"/>
        <v>0.39085158901573586</v>
      </c>
      <c r="I1929" s="2"/>
      <c r="J1929" s="2">
        <f t="shared" si="780"/>
        <v>0.29489355137303302</v>
      </c>
      <c r="K1929" s="2">
        <f t="shared" si="781"/>
        <v>0.68574514038876888</v>
      </c>
      <c r="L1929" s="2">
        <f t="shared" si="782"/>
        <v>3.625424251774144E-3</v>
      </c>
      <c r="M1929" s="2">
        <f t="shared" si="783"/>
        <v>1.5735883986423893E-2</v>
      </c>
      <c r="N1929" s="63">
        <v>3823</v>
      </c>
      <c r="O1929" s="63">
        <v>8890</v>
      </c>
      <c r="P1929" s="63">
        <v>47</v>
      </c>
      <c r="Q1929" s="63">
        <v>126</v>
      </c>
      <c r="R1929" s="63">
        <v>46</v>
      </c>
      <c r="S1929" s="63">
        <v>0</v>
      </c>
      <c r="T1929" s="63">
        <v>0</v>
      </c>
      <c r="U1929" s="63">
        <v>0</v>
      </c>
      <c r="V1929" s="63">
        <v>0</v>
      </c>
      <c r="W1929" s="63">
        <v>32</v>
      </c>
      <c r="X1929" s="63">
        <v>0</v>
      </c>
      <c r="Y1929" s="63">
        <v>0</v>
      </c>
      <c r="Z1929" s="63">
        <v>0</v>
      </c>
      <c r="AA1929" s="63">
        <v>0</v>
      </c>
      <c r="AB1929" s="63">
        <v>0</v>
      </c>
      <c r="AC1929" s="63">
        <v>0</v>
      </c>
      <c r="AD1929" s="63">
        <v>0</v>
      </c>
      <c r="AE1929" s="63">
        <v>0</v>
      </c>
      <c r="AF1929" s="63">
        <v>0</v>
      </c>
      <c r="AG1929" s="63">
        <v>0</v>
      </c>
      <c r="AH1929" s="63">
        <v>0</v>
      </c>
      <c r="AI1929" s="63">
        <v>0</v>
      </c>
      <c r="AJ1929" s="63">
        <v>0</v>
      </c>
      <c r="AK1929" s="63">
        <v>0</v>
      </c>
      <c r="AL1929" s="63">
        <v>0</v>
      </c>
      <c r="AM1929" s="63">
        <v>0</v>
      </c>
      <c r="AN1929" s="63">
        <v>0</v>
      </c>
      <c r="AO1929" s="63">
        <v>0</v>
      </c>
      <c r="AP1929" s="63">
        <v>0</v>
      </c>
      <c r="AQ1929" s="63">
        <v>0</v>
      </c>
      <c r="AR1929" s="63">
        <v>0</v>
      </c>
      <c r="AS1929" s="63">
        <v>0</v>
      </c>
      <c r="AT1929" s="63">
        <v>0</v>
      </c>
      <c r="AU1929" s="63">
        <v>0</v>
      </c>
      <c r="AV1929" s="63">
        <v>0</v>
      </c>
      <c r="AW1929" s="63">
        <v>0</v>
      </c>
      <c r="AX1929" s="63">
        <v>0</v>
      </c>
      <c r="AY1929" s="63">
        <v>0</v>
      </c>
      <c r="BA1929" s="5">
        <f>IF(Q1929&gt;0,RANK(Q1929,(N1929:P1929,Q1929:AE1929)),0)</f>
        <v>3</v>
      </c>
      <c r="BB1929" s="5">
        <f>IF(R1929&gt;0,RANK(R1929,(N1929:P1929,Q1929:AE1929)),0)</f>
        <v>5</v>
      </c>
      <c r="BC1929" s="5">
        <f>IF(T1929&gt;0,RANK(T1929,(N1929:P1929,Q1929:AE1929)),0)</f>
        <v>0</v>
      </c>
      <c r="BD1929" s="5">
        <f>IF(S1929&gt;0,RANK(S1929,(N1929:P1929,Q1929:AE1929)),0)</f>
        <v>0</v>
      </c>
      <c r="BE1929" s="2">
        <f t="shared" si="784"/>
        <v>9.7192224622030237E-3</v>
      </c>
      <c r="BF1929" s="2">
        <f t="shared" si="785"/>
        <v>3.5482875655661831E-3</v>
      </c>
      <c r="BG1929" s="2">
        <f t="shared" si="786"/>
        <v>0</v>
      </c>
      <c r="BH1929" s="2">
        <f t="shared" si="787"/>
        <v>0</v>
      </c>
      <c r="BJ1929" t="s">
        <v>2786</v>
      </c>
      <c r="BK1929" t="s">
        <v>193</v>
      </c>
      <c r="BL1929">
        <v>21</v>
      </c>
      <c r="BN1929" s="112">
        <v>36</v>
      </c>
      <c r="BO1929" s="114">
        <v>49</v>
      </c>
      <c r="BP1929" s="118">
        <f t="shared" si="778"/>
        <v>36049</v>
      </c>
      <c r="BQ1929" s="118">
        <f t="shared" si="777"/>
        <v>36049</v>
      </c>
      <c r="BR1929" s="5" t="s">
        <v>3151</v>
      </c>
      <c r="BV1929" s="63"/>
      <c r="BX1929" s="63"/>
      <c r="BY1929" s="63"/>
    </row>
    <row r="1930" spans="1:77" ht="15" hidden="1" customHeight="1" outlineLevel="1">
      <c r="A1930" t="s">
        <v>615</v>
      </c>
      <c r="B1930" t="s">
        <v>193</v>
      </c>
      <c r="C1930" s="1">
        <f t="shared" si="779"/>
        <v>31467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4</v>
      </c>
      <c r="G1930" s="129">
        <f t="shared" si="788"/>
        <v>5705</v>
      </c>
      <c r="H1930" s="134">
        <f t="shared" si="789"/>
        <v>0.18130104553977183</v>
      </c>
      <c r="I1930" s="2"/>
      <c r="J1930" s="2">
        <f t="shared" si="780"/>
        <v>0.39651063018400229</v>
      </c>
      <c r="K1930" s="2">
        <f t="shared" si="781"/>
        <v>0.57781167572377412</v>
      </c>
      <c r="L1930" s="2">
        <f t="shared" si="782"/>
        <v>4.4491054120189407E-3</v>
      </c>
      <c r="M1930" s="2">
        <f t="shared" si="783"/>
        <v>2.1228588680204705E-2</v>
      </c>
      <c r="N1930" s="63">
        <v>12477</v>
      </c>
      <c r="O1930" s="63">
        <v>18182</v>
      </c>
      <c r="P1930" s="63">
        <v>140</v>
      </c>
      <c r="Q1930" s="63">
        <v>460</v>
      </c>
      <c r="R1930" s="63">
        <v>128</v>
      </c>
      <c r="S1930" s="63">
        <v>0</v>
      </c>
      <c r="T1930" s="63">
        <v>0</v>
      </c>
      <c r="U1930" s="63">
        <v>8</v>
      </c>
      <c r="V1930" s="63">
        <v>1</v>
      </c>
      <c r="W1930" s="63">
        <v>66</v>
      </c>
      <c r="X1930" s="63">
        <v>0</v>
      </c>
      <c r="Y1930" s="63">
        <v>0</v>
      </c>
      <c r="Z1930" s="63">
        <v>4</v>
      </c>
      <c r="AA1930" s="63">
        <v>0</v>
      </c>
      <c r="AB1930" s="63">
        <v>0</v>
      </c>
      <c r="AC1930" s="63">
        <v>0</v>
      </c>
      <c r="AD1930" s="63">
        <v>0</v>
      </c>
      <c r="AE1930" s="63">
        <v>0</v>
      </c>
      <c r="AF1930" s="63">
        <v>0</v>
      </c>
      <c r="AG1930" s="63">
        <v>0</v>
      </c>
      <c r="AH1930" s="63">
        <v>0</v>
      </c>
      <c r="AI1930" s="63">
        <v>0</v>
      </c>
      <c r="AJ1930" s="63">
        <v>1</v>
      </c>
      <c r="AK1930" s="63">
        <v>0</v>
      </c>
      <c r="AL1930" s="63">
        <v>0</v>
      </c>
      <c r="AM1930" s="63">
        <v>0</v>
      </c>
      <c r="AN1930" s="63">
        <v>0</v>
      </c>
      <c r="AO1930" s="63">
        <v>0</v>
      </c>
      <c r="AP1930" s="63">
        <v>0</v>
      </c>
      <c r="AQ1930" s="63">
        <v>0</v>
      </c>
      <c r="AR1930" s="63">
        <v>0</v>
      </c>
      <c r="AS1930" s="63">
        <v>0</v>
      </c>
      <c r="AT1930" s="63">
        <v>0</v>
      </c>
      <c r="AU1930" s="63">
        <v>0</v>
      </c>
      <c r="AV1930" s="63">
        <v>0</v>
      </c>
      <c r="AW1930" s="63">
        <v>0</v>
      </c>
      <c r="AX1930" s="63">
        <v>0</v>
      </c>
      <c r="AY1930" s="63">
        <v>0</v>
      </c>
      <c r="BA1930" s="5">
        <f>IF(Q1930&gt;0,RANK(Q1930,(N1930:P1930,Q1930:AE1930)),0)</f>
        <v>3</v>
      </c>
      <c r="BB1930" s="5">
        <f>IF(R1930&gt;0,RANK(R1930,(N1930:P1930,Q1930:AE1930)),0)</f>
        <v>5</v>
      </c>
      <c r="BC1930" s="5">
        <f>IF(T1930&gt;0,RANK(T1930,(N1930:P1930,Q1930:AE1930)),0)</f>
        <v>0</v>
      </c>
      <c r="BD1930" s="5">
        <f>IF(S1930&gt;0,RANK(S1930,(N1930:P1930,Q1930:AE1930)),0)</f>
        <v>0</v>
      </c>
      <c r="BE1930" s="2">
        <f t="shared" si="784"/>
        <v>1.4618489210919376E-2</v>
      </c>
      <c r="BF1930" s="2">
        <f t="shared" si="785"/>
        <v>4.0677535195601739E-3</v>
      </c>
      <c r="BG1930" s="2">
        <f t="shared" si="786"/>
        <v>0</v>
      </c>
      <c r="BH1930" s="2">
        <f t="shared" si="787"/>
        <v>0</v>
      </c>
      <c r="BJ1930" t="s">
        <v>615</v>
      </c>
      <c r="BK1930" t="s">
        <v>193</v>
      </c>
      <c r="BL1930">
        <v>27</v>
      </c>
      <c r="BN1930" s="112">
        <v>36</v>
      </c>
      <c r="BO1930" s="114">
        <v>51</v>
      </c>
      <c r="BP1930" s="118">
        <f t="shared" si="778"/>
        <v>36051</v>
      </c>
      <c r="BQ1930" s="118">
        <f t="shared" si="777"/>
        <v>36051</v>
      </c>
      <c r="BR1930" s="5" t="s">
        <v>3151</v>
      </c>
      <c r="BV1930" s="63"/>
      <c r="BX1930" s="63"/>
      <c r="BY1930" s="63"/>
    </row>
    <row r="1931" spans="1:77" ht="15" hidden="1" customHeight="1" outlineLevel="1">
      <c r="A1931" t="s">
        <v>1649</v>
      </c>
      <c r="B1931" t="s">
        <v>193</v>
      </c>
      <c r="C1931" s="1">
        <f t="shared" si="779"/>
        <v>33964</v>
      </c>
      <c r="D1931" s="5">
        <f>IF(N1931&gt;0, RANK(N1931,(N1931:P1931,Q1931:AE1931)),0)</f>
        <v>2</v>
      </c>
      <c r="E1931" s="5">
        <f>IF(O1931&gt;0,RANK(O1931,(N1931:P1931,Q1931:AE1931)),0)</f>
        <v>1</v>
      </c>
      <c r="F1931" s="5">
        <f>IF(P1931&gt;0,RANK(P1931,(N1931:P1931,Q1931:AE1931)),0)</f>
        <v>5</v>
      </c>
      <c r="G1931" s="129">
        <f t="shared" si="788"/>
        <v>3703</v>
      </c>
      <c r="H1931" s="134">
        <f t="shared" si="789"/>
        <v>0.10902720527617478</v>
      </c>
      <c r="I1931" s="2"/>
      <c r="J1931" s="2">
        <f t="shared" si="780"/>
        <v>0.43228123895889764</v>
      </c>
      <c r="K1931" s="2">
        <f t="shared" si="781"/>
        <v>0.54130844423507241</v>
      </c>
      <c r="L1931" s="2">
        <f t="shared" si="782"/>
        <v>4.5047697562124603E-3</v>
      </c>
      <c r="M1931" s="2">
        <f t="shared" si="783"/>
        <v>2.1905547049817439E-2</v>
      </c>
      <c r="N1931" s="63">
        <v>14682</v>
      </c>
      <c r="O1931" s="63">
        <v>18385</v>
      </c>
      <c r="P1931" s="63">
        <v>153</v>
      </c>
      <c r="Q1931" s="63">
        <v>425</v>
      </c>
      <c r="R1931" s="63">
        <v>232</v>
      </c>
      <c r="S1931" s="63">
        <v>0</v>
      </c>
      <c r="T1931" s="63">
        <v>0</v>
      </c>
      <c r="U1931" s="63">
        <v>0</v>
      </c>
      <c r="V1931" s="63">
        <v>0</v>
      </c>
      <c r="W1931" s="63">
        <v>87</v>
      </c>
      <c r="X1931" s="63">
        <v>0</v>
      </c>
      <c r="Y1931" s="63">
        <v>0</v>
      </c>
      <c r="Z1931" s="63">
        <v>0</v>
      </c>
      <c r="AA1931" s="63">
        <v>0</v>
      </c>
      <c r="AB1931" s="63">
        <v>0</v>
      </c>
      <c r="AC1931" s="63">
        <v>0</v>
      </c>
      <c r="AD1931" s="63">
        <v>0</v>
      </c>
      <c r="AE1931" s="63">
        <v>0</v>
      </c>
      <c r="AF1931" s="63">
        <v>0</v>
      </c>
      <c r="AG1931" s="63">
        <v>0</v>
      </c>
      <c r="AH1931" s="63">
        <v>0</v>
      </c>
      <c r="AI1931" s="63">
        <v>0</v>
      </c>
      <c r="AJ1931" s="63">
        <v>0</v>
      </c>
      <c r="AK1931" s="63">
        <v>0</v>
      </c>
      <c r="AL1931" s="63">
        <v>0</v>
      </c>
      <c r="AM1931" s="63">
        <v>0</v>
      </c>
      <c r="AN1931" s="63">
        <v>0</v>
      </c>
      <c r="AO1931" s="63">
        <v>0</v>
      </c>
      <c r="AP1931" s="63">
        <v>0</v>
      </c>
      <c r="AQ1931" s="63">
        <v>0</v>
      </c>
      <c r="AR1931" s="63">
        <v>0</v>
      </c>
      <c r="AS1931" s="63">
        <v>0</v>
      </c>
      <c r="AT1931" s="63">
        <v>0</v>
      </c>
      <c r="AU1931" s="63">
        <v>0</v>
      </c>
      <c r="AV1931" s="63">
        <v>0</v>
      </c>
      <c r="AW1931" s="63">
        <v>0</v>
      </c>
      <c r="AX1931" s="63">
        <v>0</v>
      </c>
      <c r="AY1931" s="63">
        <v>0</v>
      </c>
      <c r="BA1931" s="5">
        <f>IF(Q1931&gt;0,RANK(Q1931,(N1931:P1931,Q1931:AE1931)),0)</f>
        <v>3</v>
      </c>
      <c r="BB1931" s="5">
        <f>IF(R1931&gt;0,RANK(R1931,(N1931:P1931,Q1931:AE1931)),0)</f>
        <v>4</v>
      </c>
      <c r="BC1931" s="5">
        <f>IF(T1931&gt;0,RANK(T1931,(N1931:P1931,Q1931:AE1931)),0)</f>
        <v>0</v>
      </c>
      <c r="BD1931" s="5">
        <f>IF(S1931&gt;0,RANK(S1931,(N1931:P1931,Q1931:AE1931)),0)</f>
        <v>0</v>
      </c>
      <c r="BE1931" s="2">
        <f t="shared" si="784"/>
        <v>1.251324932281239E-2</v>
      </c>
      <c r="BF1931" s="2">
        <f t="shared" si="785"/>
        <v>6.8307619832764102E-3</v>
      </c>
      <c r="BG1931" s="2">
        <f t="shared" si="786"/>
        <v>0</v>
      </c>
      <c r="BH1931" s="2">
        <f t="shared" si="787"/>
        <v>0</v>
      </c>
      <c r="BJ1931" t="s">
        <v>1649</v>
      </c>
      <c r="BK1931" t="s">
        <v>193</v>
      </c>
      <c r="BL1931">
        <v>22</v>
      </c>
      <c r="BN1931" s="112">
        <v>36</v>
      </c>
      <c r="BO1931" s="114">
        <v>53</v>
      </c>
      <c r="BP1931" s="118">
        <f t="shared" si="778"/>
        <v>36053</v>
      </c>
      <c r="BQ1931" s="118">
        <f t="shared" si="777"/>
        <v>36053</v>
      </c>
      <c r="BR1931" s="5" t="s">
        <v>3151</v>
      </c>
      <c r="BV1931" s="63"/>
      <c r="BX1931" s="63"/>
      <c r="BY1931" s="63"/>
    </row>
    <row r="1932" spans="1:77" ht="15" hidden="1" customHeight="1" outlineLevel="1">
      <c r="A1932" t="s">
        <v>643</v>
      </c>
      <c r="B1932" t="s">
        <v>193</v>
      </c>
      <c r="C1932" s="1">
        <f t="shared" si="779"/>
        <v>379864</v>
      </c>
      <c r="D1932" s="5">
        <f>IF(N1932&gt;0, RANK(N1932,(N1932:P1932,Q1932:AE1932)),0)</f>
        <v>1</v>
      </c>
      <c r="E1932" s="5">
        <f>IF(O1932&gt;0,RANK(O1932,(N1932:P1932,Q1932:AE1932)),0)</f>
        <v>2</v>
      </c>
      <c r="F1932" s="5">
        <f>IF(P1932&gt;0,RANK(P1932,(N1932:P1932,Q1932:AE1932)),0)</f>
        <v>4</v>
      </c>
      <c r="G1932" s="129">
        <f t="shared" si="788"/>
        <v>80085</v>
      </c>
      <c r="H1932" s="134">
        <f t="shared" si="789"/>
        <v>0.21082545332013564</v>
      </c>
      <c r="I1932" s="2"/>
      <c r="J1932" s="2">
        <f t="shared" si="780"/>
        <v>0.59428111113451132</v>
      </c>
      <c r="K1932" s="2">
        <f t="shared" si="781"/>
        <v>0.38345565781437568</v>
      </c>
      <c r="L1932" s="2">
        <f t="shared" si="782"/>
        <v>4.6990501863824951E-3</v>
      </c>
      <c r="M1932" s="2">
        <f t="shared" si="783"/>
        <v>1.7564180864730501E-2</v>
      </c>
      <c r="N1932" s="63">
        <v>225746</v>
      </c>
      <c r="O1932" s="63">
        <v>145661</v>
      </c>
      <c r="P1932" s="63">
        <v>1785</v>
      </c>
      <c r="Q1932" s="63">
        <v>4865</v>
      </c>
      <c r="R1932" s="63">
        <v>1529</v>
      </c>
      <c r="S1932" s="63">
        <v>5</v>
      </c>
      <c r="T1932" s="63">
        <v>2</v>
      </c>
      <c r="U1932" s="63">
        <v>107</v>
      </c>
      <c r="V1932" s="63">
        <v>23</v>
      </c>
      <c r="W1932" s="63">
        <v>11</v>
      </c>
      <c r="X1932" s="63">
        <v>0</v>
      </c>
      <c r="Y1932" s="63">
        <v>0</v>
      </c>
      <c r="Z1932" s="63">
        <v>112</v>
      </c>
      <c r="AA1932" s="63">
        <v>3</v>
      </c>
      <c r="AB1932" s="63">
        <v>0</v>
      </c>
      <c r="AC1932" s="63">
        <v>0</v>
      </c>
      <c r="AD1932" s="63">
        <v>0</v>
      </c>
      <c r="AE1932" s="63">
        <v>0</v>
      </c>
      <c r="AF1932" s="63">
        <v>0</v>
      </c>
      <c r="AG1932" s="63">
        <v>1</v>
      </c>
      <c r="AH1932" s="63">
        <v>0</v>
      </c>
      <c r="AI1932" s="63">
        <v>0</v>
      </c>
      <c r="AJ1932" s="63">
        <v>4</v>
      </c>
      <c r="AK1932" s="63">
        <v>0</v>
      </c>
      <c r="AL1932" s="63">
        <v>0</v>
      </c>
      <c r="AM1932" s="63">
        <v>0</v>
      </c>
      <c r="AN1932" s="63">
        <v>0</v>
      </c>
      <c r="AO1932" s="63">
        <v>0</v>
      </c>
      <c r="AP1932" s="63">
        <v>0</v>
      </c>
      <c r="AQ1932" s="63">
        <v>0</v>
      </c>
      <c r="AR1932" s="63">
        <v>0</v>
      </c>
      <c r="AS1932" s="63">
        <v>0</v>
      </c>
      <c r="AT1932" s="63">
        <v>0</v>
      </c>
      <c r="AU1932" s="63">
        <v>10</v>
      </c>
      <c r="AV1932" s="63">
        <v>0</v>
      </c>
      <c r="AW1932" s="63">
        <v>0</v>
      </c>
      <c r="AX1932" s="63">
        <v>0</v>
      </c>
      <c r="AY1932" s="63">
        <v>0</v>
      </c>
      <c r="BA1932" s="5">
        <f>IF(Q1932&gt;0,RANK(Q1932,(N1932:P1932,Q1932:AE1932)),0)</f>
        <v>3</v>
      </c>
      <c r="BB1932" s="5">
        <f>IF(R1932&gt;0,RANK(R1932,(N1932:P1932,Q1932:AE1932)),0)</f>
        <v>5</v>
      </c>
      <c r="BC1932" s="5">
        <f>IF(T1932&gt;0,RANK(T1932,(N1932:P1932,Q1932:AE1932)),0)</f>
        <v>12</v>
      </c>
      <c r="BD1932" s="5">
        <f>IF(S1932&gt;0,RANK(S1932,(N1932:P1932,Q1932:AE1932)),0)</f>
        <v>10</v>
      </c>
      <c r="BE1932" s="2">
        <f t="shared" si="784"/>
        <v>1.2807215213866015E-2</v>
      </c>
      <c r="BF1932" s="2">
        <f t="shared" si="785"/>
        <v>4.0251247815007475E-3</v>
      </c>
      <c r="BG1932" s="2">
        <f t="shared" si="786"/>
        <v>5.2650422256386499E-6</v>
      </c>
      <c r="BH1932" s="2">
        <f t="shared" si="787"/>
        <v>1.3162605564096625E-5</v>
      </c>
      <c r="BJ1932" t="s">
        <v>643</v>
      </c>
      <c r="BK1932" t="s">
        <v>193</v>
      </c>
      <c r="BN1932" s="112">
        <v>36</v>
      </c>
      <c r="BO1932" s="114">
        <v>55</v>
      </c>
      <c r="BP1932" s="118">
        <f t="shared" si="778"/>
        <v>36055</v>
      </c>
      <c r="BQ1932" s="118">
        <f t="shared" si="777"/>
        <v>36055</v>
      </c>
      <c r="BR1932" s="5" t="s">
        <v>3151</v>
      </c>
      <c r="BV1932" s="63"/>
      <c r="BX1932" s="63"/>
      <c r="BY1932" s="63"/>
    </row>
    <row r="1933" spans="1:77" ht="15" hidden="1" customHeight="1" outlineLevel="1">
      <c r="A1933" t="s">
        <v>1405</v>
      </c>
      <c r="B1933" t="s">
        <v>193</v>
      </c>
      <c r="C1933" s="1">
        <f t="shared" si="779"/>
        <v>17615</v>
      </c>
      <c r="D1933" s="5">
        <f>IF(N1933&gt;0, RANK(N1933,(N1933:P1933,Q1933:AE1933)),0)</f>
        <v>2</v>
      </c>
      <c r="E1933" s="5">
        <f>IF(O1933&gt;0,RANK(O1933,(N1933:P1933,Q1933:AE1933)),0)</f>
        <v>1</v>
      </c>
      <c r="F1933" s="5">
        <f>IF(P1933&gt;0,RANK(P1933,(N1933:P1933,Q1933:AE1933)),0)</f>
        <v>4</v>
      </c>
      <c r="G1933" s="129">
        <f t="shared" si="788"/>
        <v>5754</v>
      </c>
      <c r="H1933" s="134">
        <f t="shared" si="789"/>
        <v>0.32665342038035766</v>
      </c>
      <c r="I1933" s="2"/>
      <c r="J1933" s="2">
        <f t="shared" si="780"/>
        <v>0.32619926199261995</v>
      </c>
      <c r="K1933" s="2">
        <f t="shared" si="781"/>
        <v>0.65285268237297756</v>
      </c>
      <c r="L1933" s="2">
        <f t="shared" si="782"/>
        <v>3.9738858927050808E-3</v>
      </c>
      <c r="M1933" s="2">
        <f t="shared" si="783"/>
        <v>1.6974169741697416E-2</v>
      </c>
      <c r="N1933" s="63">
        <v>5746</v>
      </c>
      <c r="O1933" s="63">
        <v>11500</v>
      </c>
      <c r="P1933" s="63">
        <v>70</v>
      </c>
      <c r="Q1933" s="63">
        <v>215</v>
      </c>
      <c r="R1933" s="63">
        <v>64</v>
      </c>
      <c r="S1933" s="63">
        <v>0</v>
      </c>
      <c r="T1933" s="63">
        <v>0</v>
      </c>
      <c r="U1933" s="63">
        <v>0</v>
      </c>
      <c r="V1933" s="63">
        <v>0</v>
      </c>
      <c r="W1933" s="63">
        <v>20</v>
      </c>
      <c r="X1933" s="63">
        <v>0</v>
      </c>
      <c r="Y1933" s="63">
        <v>0</v>
      </c>
      <c r="Z1933" s="63">
        <v>0</v>
      </c>
      <c r="AA1933" s="63">
        <v>0</v>
      </c>
      <c r="AB1933" s="63">
        <v>0</v>
      </c>
      <c r="AC1933" s="63">
        <v>0</v>
      </c>
      <c r="AD1933" s="63">
        <v>0</v>
      </c>
      <c r="AE1933" s="63">
        <v>0</v>
      </c>
      <c r="AF1933" s="63">
        <v>0</v>
      </c>
      <c r="AG1933" s="63">
        <v>0</v>
      </c>
      <c r="AH1933" s="63">
        <v>0</v>
      </c>
      <c r="AI1933" s="63">
        <v>0</v>
      </c>
      <c r="AJ1933" s="63">
        <v>0</v>
      </c>
      <c r="AK1933" s="63">
        <v>0</v>
      </c>
      <c r="AL1933" s="63">
        <v>0</v>
      </c>
      <c r="AM1933" s="63">
        <v>0</v>
      </c>
      <c r="AN1933" s="63">
        <v>0</v>
      </c>
      <c r="AO1933" s="63">
        <v>0</v>
      </c>
      <c r="AP1933" s="63">
        <v>0</v>
      </c>
      <c r="AQ1933" s="63">
        <v>0</v>
      </c>
      <c r="AR1933" s="63">
        <v>0</v>
      </c>
      <c r="AS1933" s="63">
        <v>0</v>
      </c>
      <c r="AT1933" s="63">
        <v>0</v>
      </c>
      <c r="AU1933" s="63">
        <v>0</v>
      </c>
      <c r="AV1933" s="63">
        <v>0</v>
      </c>
      <c r="AW1933" s="63">
        <v>0</v>
      </c>
      <c r="AX1933" s="63">
        <v>0</v>
      </c>
      <c r="AY1933" s="63">
        <v>0</v>
      </c>
      <c r="BA1933" s="5">
        <f>IF(Q1933&gt;0,RANK(Q1933,(N1933:P1933,Q1933:AE1933)),0)</f>
        <v>3</v>
      </c>
      <c r="BB1933" s="5">
        <f>IF(R1933&gt;0,RANK(R1933,(N1933:P1933,Q1933:AE1933)),0)</f>
        <v>5</v>
      </c>
      <c r="BC1933" s="5">
        <f>IF(T1933&gt;0,RANK(T1933,(N1933:P1933,Q1933:AE1933)),0)</f>
        <v>0</v>
      </c>
      <c r="BD1933" s="5">
        <f>IF(S1933&gt;0,RANK(S1933,(N1933:P1933,Q1933:AE1933)),0)</f>
        <v>0</v>
      </c>
      <c r="BE1933" s="2">
        <f t="shared" si="784"/>
        <v>1.2205506670451319E-2</v>
      </c>
      <c r="BF1933" s="2">
        <f t="shared" si="785"/>
        <v>3.6332671019017881E-3</v>
      </c>
      <c r="BG1933" s="2">
        <f t="shared" si="786"/>
        <v>0</v>
      </c>
      <c r="BH1933" s="2">
        <f t="shared" si="787"/>
        <v>0</v>
      </c>
      <c r="BJ1933" t="s">
        <v>1405</v>
      </c>
      <c r="BK1933" t="s">
        <v>193</v>
      </c>
      <c r="BN1933" s="112">
        <v>36</v>
      </c>
      <c r="BO1933" s="114">
        <v>57</v>
      </c>
      <c r="BP1933" s="118">
        <f t="shared" si="778"/>
        <v>36057</v>
      </c>
      <c r="BQ1933" s="118">
        <f t="shared" si="777"/>
        <v>36057</v>
      </c>
      <c r="BR1933" s="5" t="s">
        <v>3151</v>
      </c>
      <c r="BV1933" s="63"/>
      <c r="BX1933" s="63"/>
      <c r="BY1933" s="63"/>
    </row>
    <row r="1934" spans="1:77" ht="15" hidden="1" customHeight="1" outlineLevel="1">
      <c r="A1934" t="s">
        <v>83</v>
      </c>
      <c r="B1934" t="s">
        <v>193</v>
      </c>
      <c r="C1934" s="1">
        <f t="shared" si="779"/>
        <v>726335</v>
      </c>
      <c r="D1934" s="5">
        <f>IF(N1934&gt;0, RANK(N1934,(N1934:P1934,Q1934:AE1934)),0)</f>
        <v>1</v>
      </c>
      <c r="E1934" s="5">
        <f>IF(O1934&gt;0,RANK(O1934,(N1934:P1934,Q1934:AE1934)),0)</f>
        <v>2</v>
      </c>
      <c r="F1934" s="5">
        <f>IF(P1934&gt;0,RANK(P1934,(N1934:P1934,Q1934:AE1934)),0)</f>
        <v>6</v>
      </c>
      <c r="G1934" s="129">
        <f t="shared" ref="G1934:G1958" si="790">IF(C1934&gt;0,MAX(N1934:P1934)-LARGE(N1934:P1934,2),0)</f>
        <v>67176</v>
      </c>
      <c r="H1934" s="134">
        <f t="shared" ref="H1934:H1958" si="791">IF(C1934&gt;0,G1934/C1934,0)</f>
        <v>9.248624945789477E-2</v>
      </c>
      <c r="I1934" s="2"/>
      <c r="J1934" s="2">
        <f t="shared" ref="J1934:J1958" si="792">IF($C1934=0,"-",N1934/$C1934)</f>
        <v>0.53974268071895204</v>
      </c>
      <c r="K1934" s="2">
        <f t="shared" ref="K1934:K1958" si="793">IF($C1934=0,"-",O1934/$C1934)</f>
        <v>0.44725643126105724</v>
      </c>
      <c r="L1934" s="2">
        <f t="shared" ref="L1934:L1958" si="794">IF($C1934=0,"-",P1934/$C1934)</f>
        <v>2.5952212133519659E-3</v>
      </c>
      <c r="M1934" s="2">
        <f t="shared" ref="M1934:M1958" si="795">IF(C1934=0,"-",(1-J1934-K1934-L1934))</f>
        <v>1.0405666806638753E-2</v>
      </c>
      <c r="N1934" s="63">
        <v>392034</v>
      </c>
      <c r="O1934" s="63">
        <v>324858</v>
      </c>
      <c r="P1934" s="63">
        <v>1885</v>
      </c>
      <c r="Q1934" s="63">
        <v>3566</v>
      </c>
      <c r="R1934" s="63">
        <v>1896</v>
      </c>
      <c r="S1934" s="63">
        <v>0</v>
      </c>
      <c r="T1934" s="63">
        <v>0</v>
      </c>
      <c r="U1934" s="63">
        <v>0</v>
      </c>
      <c r="V1934" s="63">
        <v>0</v>
      </c>
      <c r="W1934" s="63">
        <v>2096</v>
      </c>
      <c r="X1934" s="63">
        <v>0</v>
      </c>
      <c r="Y1934" s="63">
        <v>0</v>
      </c>
      <c r="Z1934" s="63">
        <v>0</v>
      </c>
      <c r="AA1934" s="63">
        <v>0</v>
      </c>
      <c r="AB1934" s="63">
        <v>0</v>
      </c>
      <c r="AC1934" s="63">
        <v>0</v>
      </c>
      <c r="AD1934" s="63">
        <v>0</v>
      </c>
      <c r="AE1934" s="63">
        <v>0</v>
      </c>
      <c r="AF1934" s="63">
        <v>0</v>
      </c>
      <c r="AG1934" s="63">
        <v>0</v>
      </c>
      <c r="AH1934" s="63">
        <v>0</v>
      </c>
      <c r="AI1934" s="63">
        <v>0</v>
      </c>
      <c r="AJ1934" s="63">
        <v>0</v>
      </c>
      <c r="AK1934" s="63">
        <v>0</v>
      </c>
      <c r="AL1934" s="63">
        <v>0</v>
      </c>
      <c r="AM1934" s="63">
        <v>0</v>
      </c>
      <c r="AN1934" s="63">
        <v>0</v>
      </c>
      <c r="AO1934" s="63">
        <v>0</v>
      </c>
      <c r="AP1934" s="63">
        <v>0</v>
      </c>
      <c r="AQ1934" s="63">
        <v>0</v>
      </c>
      <c r="AR1934" s="63">
        <v>0</v>
      </c>
      <c r="AS1934" s="63">
        <v>0</v>
      </c>
      <c r="AT1934" s="63">
        <v>0</v>
      </c>
      <c r="AU1934" s="63">
        <v>0</v>
      </c>
      <c r="AV1934" s="63">
        <v>0</v>
      </c>
      <c r="AW1934" s="63">
        <v>0</v>
      </c>
      <c r="AX1934" s="63">
        <v>0</v>
      </c>
      <c r="AY1934" s="63">
        <v>0</v>
      </c>
      <c r="BA1934" s="5">
        <f>IF(Q1934&gt;0,RANK(Q1934,(N1934:P1934,Q1934:AE1934)),0)</f>
        <v>3</v>
      </c>
      <c r="BB1934" s="5">
        <f>IF(R1934&gt;0,RANK(R1934,(N1934:P1934,Q1934:AE1934)),0)</f>
        <v>5</v>
      </c>
      <c r="BC1934" s="5">
        <f>IF(T1934&gt;0,RANK(T1934,(N1934:P1934,Q1934:AE1934)),0)</f>
        <v>0</v>
      </c>
      <c r="BD1934" s="5">
        <f>IF(S1934&gt;0,RANK(S1934,(N1934:P1934,Q1934:AE1934)),0)</f>
        <v>0</v>
      </c>
      <c r="BE1934" s="2">
        <f t="shared" si="784"/>
        <v>4.9095802900865305E-3</v>
      </c>
      <c r="BF1934" s="2">
        <f t="shared" si="785"/>
        <v>2.6103657403264333E-3</v>
      </c>
      <c r="BG1934" s="2">
        <f t="shared" si="786"/>
        <v>0</v>
      </c>
      <c r="BH1934" s="2">
        <f t="shared" si="787"/>
        <v>0</v>
      </c>
      <c r="BJ1934" t="s">
        <v>83</v>
      </c>
      <c r="BK1934" t="s">
        <v>193</v>
      </c>
      <c r="BN1934" s="112">
        <v>36</v>
      </c>
      <c r="BO1934" s="114">
        <v>59</v>
      </c>
      <c r="BP1934" s="118">
        <f t="shared" si="778"/>
        <v>36059</v>
      </c>
      <c r="BQ1934" s="118">
        <f t="shared" si="777"/>
        <v>36059</v>
      </c>
      <c r="BR1934" s="5" t="s">
        <v>3151</v>
      </c>
      <c r="BV1934" s="63"/>
      <c r="BX1934" s="63"/>
      <c r="BY1934" s="63"/>
    </row>
    <row r="1935" spans="1:77" ht="15" hidden="1" customHeight="1" outlineLevel="1">
      <c r="A1935" t="s">
        <v>2545</v>
      </c>
      <c r="B1935" t="s">
        <v>193</v>
      </c>
      <c r="C1935" s="1">
        <f t="shared" si="779"/>
        <v>104123</v>
      </c>
      <c r="D1935" s="5">
        <f>IF(N1935&gt;0, RANK(N1935,(N1935:P1935,Q1935:AE1935)),0)</f>
        <v>2</v>
      </c>
      <c r="E1935" s="5">
        <f>IF(O1935&gt;0,RANK(O1935,(N1935:P1935,Q1935:AE1935)),0)</f>
        <v>1</v>
      </c>
      <c r="F1935" s="5">
        <f>IF(P1935&gt;0,RANK(P1935,(N1935:P1935,Q1935:AE1935)),0)</f>
        <v>4</v>
      </c>
      <c r="G1935" s="129">
        <f t="shared" si="790"/>
        <v>10039</v>
      </c>
      <c r="H1935" s="134">
        <f t="shared" si="791"/>
        <v>9.6414817091324684E-2</v>
      </c>
      <c r="I1935" s="2"/>
      <c r="J1935" s="2">
        <f t="shared" si="792"/>
        <v>0.44206371310853509</v>
      </c>
      <c r="K1935" s="2">
        <f t="shared" si="793"/>
        <v>0.53847853019985981</v>
      </c>
      <c r="L1935" s="2">
        <f t="shared" si="794"/>
        <v>4.6003284576894635E-3</v>
      </c>
      <c r="M1935" s="2">
        <f t="shared" si="795"/>
        <v>1.4857428233915636E-2</v>
      </c>
      <c r="N1935" s="63">
        <v>46029</v>
      </c>
      <c r="O1935" s="63">
        <v>56068</v>
      </c>
      <c r="P1935" s="63">
        <v>479</v>
      </c>
      <c r="Q1935" s="63">
        <v>1133</v>
      </c>
      <c r="R1935" s="63">
        <v>371</v>
      </c>
      <c r="S1935" s="63">
        <v>1</v>
      </c>
      <c r="T1935" s="63">
        <v>1</v>
      </c>
      <c r="U1935" s="63">
        <v>27</v>
      </c>
      <c r="V1935" s="63">
        <v>0</v>
      </c>
      <c r="W1935" s="63">
        <v>0</v>
      </c>
      <c r="X1935" s="63">
        <v>0</v>
      </c>
      <c r="Y1935" s="63">
        <v>0</v>
      </c>
      <c r="Z1935" s="63">
        <v>11</v>
      </c>
      <c r="AA1935" s="63">
        <v>1</v>
      </c>
      <c r="AB1935" s="63">
        <v>0</v>
      </c>
      <c r="AC1935" s="63">
        <v>0</v>
      </c>
      <c r="AD1935" s="63">
        <v>0</v>
      </c>
      <c r="AE1935" s="63">
        <v>0</v>
      </c>
      <c r="AF1935" s="63">
        <v>0</v>
      </c>
      <c r="AG1935" s="63">
        <v>0</v>
      </c>
      <c r="AH1935" s="63">
        <v>0</v>
      </c>
      <c r="AI1935" s="63">
        <v>0</v>
      </c>
      <c r="AJ1935" s="63">
        <v>2</v>
      </c>
      <c r="AK1935" s="63">
        <v>0</v>
      </c>
      <c r="AL1935" s="63">
        <v>0</v>
      </c>
      <c r="AM1935" s="63">
        <v>0</v>
      </c>
      <c r="AN1935" s="63">
        <v>0</v>
      </c>
      <c r="AO1935" s="63">
        <v>0</v>
      </c>
      <c r="AP1935" s="63">
        <v>0</v>
      </c>
      <c r="AQ1935" s="63">
        <v>0</v>
      </c>
      <c r="AR1935" s="63">
        <v>0</v>
      </c>
      <c r="AS1935" s="63">
        <v>0</v>
      </c>
      <c r="AT1935" s="63">
        <v>0</v>
      </c>
      <c r="AU1935" s="63">
        <v>0</v>
      </c>
      <c r="AV1935" s="63">
        <v>0</v>
      </c>
      <c r="AW1935" s="63">
        <v>0</v>
      </c>
      <c r="AX1935" s="63">
        <v>0</v>
      </c>
      <c r="AY1935" s="63">
        <v>0</v>
      </c>
      <c r="BA1935" s="5">
        <f>IF(Q1935&gt;0,RANK(Q1935,(N1935:P1935,Q1935:AE1935)),0)</f>
        <v>3</v>
      </c>
      <c r="BB1935" s="5">
        <f>IF(R1935&gt;0,RANK(R1935,(N1935:P1935,Q1935:AE1935)),0)</f>
        <v>5</v>
      </c>
      <c r="BC1935" s="5">
        <f>IF(T1935&gt;0,RANK(T1935,(N1935:P1935,Q1935:AE1935)),0)</f>
        <v>8</v>
      </c>
      <c r="BD1935" s="5">
        <f>IF(S1935&gt;0,RANK(S1935,(N1935:P1935,Q1935:AE1935)),0)</f>
        <v>8</v>
      </c>
      <c r="BE1935" s="2">
        <f t="shared" si="784"/>
        <v>1.0881361466726852E-2</v>
      </c>
      <c r="BF1935" s="2">
        <f t="shared" si="785"/>
        <v>3.5630936488576011E-3</v>
      </c>
      <c r="BG1935" s="2">
        <f t="shared" si="786"/>
        <v>9.604026007702429E-6</v>
      </c>
      <c r="BH1935" s="2">
        <f t="shared" si="787"/>
        <v>9.604026007702429E-6</v>
      </c>
      <c r="BJ1935" t="s">
        <v>2545</v>
      </c>
      <c r="BK1935" t="s">
        <v>193</v>
      </c>
      <c r="BN1935" s="112">
        <v>36</v>
      </c>
      <c r="BO1935" s="114">
        <v>63</v>
      </c>
      <c r="BP1935" s="118">
        <f t="shared" si="778"/>
        <v>36063</v>
      </c>
      <c r="BQ1935" s="118">
        <f t="shared" si="777"/>
        <v>36063</v>
      </c>
      <c r="BR1935" s="5" t="s">
        <v>3151</v>
      </c>
      <c r="BV1935" s="63"/>
      <c r="BX1935" s="63"/>
      <c r="BY1935" s="63"/>
    </row>
    <row r="1936" spans="1:77" ht="15" hidden="1" customHeight="1" outlineLevel="1">
      <c r="A1936" t="s">
        <v>3088</v>
      </c>
      <c r="B1936" t="s">
        <v>193</v>
      </c>
      <c r="C1936" s="1">
        <f t="shared" si="779"/>
        <v>84273</v>
      </c>
      <c r="D1936" s="5">
        <f>IF(N1936&gt;0, RANK(N1936,(N1936:P1936,Q1936:AE1936)),0)</f>
        <v>2</v>
      </c>
      <c r="E1936" s="5">
        <f>IF(O1936&gt;0,RANK(O1936,(N1936:P1936,Q1936:AE1936)),0)</f>
        <v>1</v>
      </c>
      <c r="F1936" s="5">
        <f>IF(P1936&gt;0,RANK(P1936,(N1936:P1936,Q1936:AE1936)),0)</f>
        <v>4</v>
      </c>
      <c r="G1936" s="129">
        <f t="shared" si="790"/>
        <v>21408</v>
      </c>
      <c r="H1936" s="134">
        <f t="shared" si="791"/>
        <v>0.25403154035100212</v>
      </c>
      <c r="I1936" s="2"/>
      <c r="J1936" s="2">
        <f t="shared" si="792"/>
        <v>0.36241738160502179</v>
      </c>
      <c r="K1936" s="2">
        <f t="shared" si="793"/>
        <v>0.61644892195602385</v>
      </c>
      <c r="L1936" s="2">
        <f t="shared" si="794"/>
        <v>3.6785209972351762E-3</v>
      </c>
      <c r="M1936" s="2">
        <f t="shared" si="795"/>
        <v>1.7455175441719175E-2</v>
      </c>
      <c r="N1936" s="63">
        <v>30542</v>
      </c>
      <c r="O1936" s="63">
        <v>51950</v>
      </c>
      <c r="P1936" s="63">
        <v>310</v>
      </c>
      <c r="Q1936" s="63">
        <v>1004</v>
      </c>
      <c r="R1936" s="63">
        <v>293</v>
      </c>
      <c r="S1936" s="63">
        <v>0</v>
      </c>
      <c r="T1936" s="63">
        <v>0</v>
      </c>
      <c r="U1936" s="63">
        <v>0</v>
      </c>
      <c r="V1936" s="63">
        <v>0</v>
      </c>
      <c r="W1936" s="63">
        <v>174</v>
      </c>
      <c r="X1936" s="63">
        <v>0</v>
      </c>
      <c r="Y1936" s="63">
        <v>0</v>
      </c>
      <c r="Z1936" s="63">
        <v>0</v>
      </c>
      <c r="AA1936" s="63">
        <v>0</v>
      </c>
      <c r="AB1936" s="63">
        <v>0</v>
      </c>
      <c r="AC1936" s="63">
        <v>0</v>
      </c>
      <c r="AD1936" s="63">
        <v>0</v>
      </c>
      <c r="AE1936" s="63">
        <v>0</v>
      </c>
      <c r="AF1936" s="63">
        <v>0</v>
      </c>
      <c r="AG1936" s="63">
        <v>0</v>
      </c>
      <c r="AH1936" s="63">
        <v>0</v>
      </c>
      <c r="AI1936" s="63">
        <v>0</v>
      </c>
      <c r="AJ1936" s="63">
        <v>0</v>
      </c>
      <c r="AK1936" s="63">
        <v>0</v>
      </c>
      <c r="AL1936" s="63">
        <v>0</v>
      </c>
      <c r="AM1936" s="63">
        <v>0</v>
      </c>
      <c r="AN1936" s="63">
        <v>0</v>
      </c>
      <c r="AO1936" s="63">
        <v>0</v>
      </c>
      <c r="AP1936" s="63">
        <v>0</v>
      </c>
      <c r="AQ1936" s="63">
        <v>0</v>
      </c>
      <c r="AR1936" s="63">
        <v>0</v>
      </c>
      <c r="AS1936" s="63">
        <v>0</v>
      </c>
      <c r="AT1936" s="63">
        <v>0</v>
      </c>
      <c r="AU1936" s="63">
        <v>0</v>
      </c>
      <c r="AV1936" s="63">
        <v>0</v>
      </c>
      <c r="AW1936" s="63">
        <v>0</v>
      </c>
      <c r="AX1936" s="63">
        <v>0</v>
      </c>
      <c r="AY1936" s="63">
        <v>0</v>
      </c>
      <c r="BA1936" s="5">
        <f>IF(Q1936&gt;0,RANK(Q1936,(N1936:P1936,Q1936:AE1936)),0)</f>
        <v>3</v>
      </c>
      <c r="BB1936" s="5">
        <f>IF(R1936&gt;0,RANK(R1936,(N1936:P1936,Q1936:AE1936)),0)</f>
        <v>5</v>
      </c>
      <c r="BC1936" s="5">
        <f>IF(T1936&gt;0,RANK(T1936,(N1936:P1936,Q1936:AE1936)),0)</f>
        <v>0</v>
      </c>
      <c r="BD1936" s="5">
        <f>IF(S1936&gt;0,RANK(S1936,(N1936:P1936,Q1936:AE1936)),0)</f>
        <v>0</v>
      </c>
      <c r="BE1936" s="2">
        <f t="shared" si="784"/>
        <v>1.191366155233586E-2</v>
      </c>
      <c r="BF1936" s="2">
        <f t="shared" si="785"/>
        <v>3.4767956522255053E-3</v>
      </c>
      <c r="BG1936" s="2">
        <f t="shared" si="786"/>
        <v>0</v>
      </c>
      <c r="BH1936" s="2">
        <f t="shared" si="787"/>
        <v>0</v>
      </c>
      <c r="BJ1936" t="s">
        <v>3088</v>
      </c>
      <c r="BK1936" t="s">
        <v>193</v>
      </c>
      <c r="BL1936">
        <v>22</v>
      </c>
      <c r="BN1936" s="112">
        <v>36</v>
      </c>
      <c r="BO1936" s="114">
        <v>65</v>
      </c>
      <c r="BP1936" s="118">
        <f t="shared" si="778"/>
        <v>36065</v>
      </c>
      <c r="BQ1936" s="118">
        <f t="shared" si="777"/>
        <v>36065</v>
      </c>
      <c r="BR1936" s="5" t="s">
        <v>3151</v>
      </c>
      <c r="BV1936" s="63"/>
      <c r="BX1936" s="63"/>
      <c r="BY1936" s="63"/>
    </row>
    <row r="1937" spans="1:77" ht="15" hidden="1" customHeight="1" outlineLevel="1">
      <c r="A1937" t="s">
        <v>971</v>
      </c>
      <c r="B1937" t="s">
        <v>193</v>
      </c>
      <c r="C1937" s="1">
        <f t="shared" si="779"/>
        <v>206105</v>
      </c>
      <c r="D1937" s="5">
        <f>IF(N1937&gt;0, RANK(N1937,(N1937:P1937,Q1937:AE1937)),0)</f>
        <v>1</v>
      </c>
      <c r="E1937" s="5">
        <f>IF(O1937&gt;0,RANK(O1937,(N1937:P1937,Q1937:AE1937)),0)</f>
        <v>2</v>
      </c>
      <c r="F1937" s="5">
        <f>IF(P1937&gt;0,RANK(P1937,(N1937:P1937,Q1937:AE1937)),0)</f>
        <v>5</v>
      </c>
      <c r="G1937" s="129">
        <f t="shared" si="790"/>
        <v>31288</v>
      </c>
      <c r="H1937" s="134">
        <f t="shared" si="791"/>
        <v>0.15180611824070256</v>
      </c>
      <c r="I1937" s="2"/>
      <c r="J1937" s="2">
        <f t="shared" si="792"/>
        <v>0.5629703306567041</v>
      </c>
      <c r="K1937" s="2">
        <f t="shared" si="793"/>
        <v>0.41116421241600154</v>
      </c>
      <c r="L1937" s="2">
        <f t="shared" si="794"/>
        <v>3.6825889716406686E-3</v>
      </c>
      <c r="M1937" s="2">
        <f t="shared" si="795"/>
        <v>2.2182867955653694E-2</v>
      </c>
      <c r="N1937" s="63">
        <v>116031</v>
      </c>
      <c r="O1937" s="63">
        <v>84743</v>
      </c>
      <c r="P1937" s="63">
        <v>759</v>
      </c>
      <c r="Q1937" s="63">
        <v>2251</v>
      </c>
      <c r="R1937" s="63">
        <v>1605</v>
      </c>
      <c r="S1937" s="63">
        <v>0</v>
      </c>
      <c r="T1937" s="63">
        <v>0</v>
      </c>
      <c r="U1937" s="63">
        <v>0</v>
      </c>
      <c r="V1937" s="63">
        <v>0</v>
      </c>
      <c r="W1937" s="63">
        <v>716</v>
      </c>
      <c r="X1937" s="63">
        <v>0</v>
      </c>
      <c r="Y1937" s="63">
        <v>0</v>
      </c>
      <c r="Z1937" s="63">
        <v>0</v>
      </c>
      <c r="AA1937" s="63">
        <v>0</v>
      </c>
      <c r="AB1937" s="63">
        <v>0</v>
      </c>
      <c r="AC1937" s="63">
        <v>0</v>
      </c>
      <c r="AD1937" s="63">
        <v>0</v>
      </c>
      <c r="AE1937" s="63">
        <v>0</v>
      </c>
      <c r="AF1937" s="63">
        <v>0</v>
      </c>
      <c r="AG1937" s="63">
        <v>0</v>
      </c>
      <c r="AH1937" s="63">
        <v>0</v>
      </c>
      <c r="AI1937" s="63">
        <v>0</v>
      </c>
      <c r="AJ1937" s="63">
        <v>0</v>
      </c>
      <c r="AK1937" s="63">
        <v>0</v>
      </c>
      <c r="AL1937" s="63">
        <v>0</v>
      </c>
      <c r="AM1937" s="63">
        <v>0</v>
      </c>
      <c r="AN1937" s="63">
        <v>0</v>
      </c>
      <c r="AO1937" s="63">
        <v>0</v>
      </c>
      <c r="AP1937" s="63">
        <v>0</v>
      </c>
      <c r="AQ1937" s="63">
        <v>0</v>
      </c>
      <c r="AR1937" s="63">
        <v>0</v>
      </c>
      <c r="AS1937" s="63">
        <v>0</v>
      </c>
      <c r="AT1937" s="63">
        <v>0</v>
      </c>
      <c r="AU1937" s="63">
        <v>0</v>
      </c>
      <c r="AV1937" s="63">
        <v>0</v>
      </c>
      <c r="AW1937" s="63">
        <v>0</v>
      </c>
      <c r="AX1937" s="63">
        <v>0</v>
      </c>
      <c r="AY1937" s="63">
        <v>0</v>
      </c>
      <c r="BA1937" s="5">
        <f>IF(Q1937&gt;0,RANK(Q1937,(N1937:P1937,Q1937:AE1937)),0)</f>
        <v>3</v>
      </c>
      <c r="BB1937" s="5">
        <f>IF(R1937&gt;0,RANK(R1937,(N1937:P1937,Q1937:AE1937)),0)</f>
        <v>4</v>
      </c>
      <c r="BC1937" s="5">
        <f>IF(T1937&gt;0,RANK(T1937,(N1937:P1937,Q1937:AE1937)),0)</f>
        <v>0</v>
      </c>
      <c r="BD1937" s="5">
        <f>IF(S1937&gt;0,RANK(S1937,(N1937:P1937,Q1937:AE1937)),0)</f>
        <v>0</v>
      </c>
      <c r="BE1937" s="2">
        <f t="shared" si="784"/>
        <v>1.0921617622085831E-2</v>
      </c>
      <c r="BF1937" s="2">
        <f t="shared" si="785"/>
        <v>7.7872928846946946E-3</v>
      </c>
      <c r="BG1937" s="2">
        <f t="shared" si="786"/>
        <v>0</v>
      </c>
      <c r="BH1937" s="2">
        <f t="shared" si="787"/>
        <v>0</v>
      </c>
      <c r="BJ1937" t="s">
        <v>971</v>
      </c>
      <c r="BK1937" t="s">
        <v>193</v>
      </c>
      <c r="BL1937">
        <v>24</v>
      </c>
      <c r="BN1937" s="112">
        <v>36</v>
      </c>
      <c r="BO1937" s="114">
        <v>67</v>
      </c>
      <c r="BP1937" s="118">
        <f t="shared" si="778"/>
        <v>36067</v>
      </c>
      <c r="BQ1937" s="118">
        <f t="shared" si="777"/>
        <v>36067</v>
      </c>
      <c r="BR1937" s="5" t="s">
        <v>3151</v>
      </c>
      <c r="BV1937" s="63"/>
      <c r="BX1937" s="63"/>
      <c r="BY1937" s="63"/>
    </row>
    <row r="1938" spans="1:77" ht="15" hidden="1" customHeight="1" outlineLevel="1">
      <c r="A1938" t="s">
        <v>519</v>
      </c>
      <c r="B1938" t="s">
        <v>193</v>
      </c>
      <c r="C1938" s="1">
        <f t="shared" si="779"/>
        <v>47969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4</v>
      </c>
      <c r="G1938" s="129">
        <f t="shared" si="790"/>
        <v>4978</v>
      </c>
      <c r="H1938" s="134">
        <f t="shared" si="791"/>
        <v>0.10377535491671705</v>
      </c>
      <c r="I1938" s="2"/>
      <c r="J1938" s="2">
        <f t="shared" si="792"/>
        <v>0.43317559257020161</v>
      </c>
      <c r="K1938" s="2">
        <f t="shared" si="793"/>
        <v>0.53695094748691863</v>
      </c>
      <c r="L1938" s="2">
        <f t="shared" si="794"/>
        <v>5.3784735975317393E-3</v>
      </c>
      <c r="M1938" s="2">
        <f t="shared" si="795"/>
        <v>2.4494986345347969E-2</v>
      </c>
      <c r="N1938" s="63">
        <v>20779</v>
      </c>
      <c r="O1938" s="63">
        <v>25757</v>
      </c>
      <c r="P1938" s="63">
        <v>258</v>
      </c>
      <c r="Q1938" s="63">
        <v>823</v>
      </c>
      <c r="R1938" s="63">
        <v>213</v>
      </c>
      <c r="S1938" s="63">
        <v>0</v>
      </c>
      <c r="T1938" s="63">
        <v>0</v>
      </c>
      <c r="U1938" s="63">
        <v>0</v>
      </c>
      <c r="V1938" s="63">
        <v>0</v>
      </c>
      <c r="W1938" s="63">
        <v>139</v>
      </c>
      <c r="X1938" s="63">
        <v>0</v>
      </c>
      <c r="Y1938" s="63">
        <v>0</v>
      </c>
      <c r="Z1938" s="63">
        <v>0</v>
      </c>
      <c r="AA1938" s="63">
        <v>0</v>
      </c>
      <c r="AB1938" s="63">
        <v>0</v>
      </c>
      <c r="AC1938" s="63">
        <v>0</v>
      </c>
      <c r="AD1938" s="63">
        <v>0</v>
      </c>
      <c r="AE1938" s="63">
        <v>0</v>
      </c>
      <c r="AF1938" s="63">
        <v>0</v>
      </c>
      <c r="AG1938" s="63">
        <v>0</v>
      </c>
      <c r="AH1938" s="63">
        <v>0</v>
      </c>
      <c r="AI1938" s="63">
        <v>0</v>
      </c>
      <c r="AJ1938" s="63">
        <v>0</v>
      </c>
      <c r="AK1938" s="63">
        <v>0</v>
      </c>
      <c r="AL1938" s="63">
        <v>0</v>
      </c>
      <c r="AM1938" s="63">
        <v>0</v>
      </c>
      <c r="AN1938" s="63">
        <v>0</v>
      </c>
      <c r="AO1938" s="63">
        <v>0</v>
      </c>
      <c r="AP1938" s="63">
        <v>0</v>
      </c>
      <c r="AQ1938" s="63">
        <v>0</v>
      </c>
      <c r="AR1938" s="63">
        <v>0</v>
      </c>
      <c r="AS1938" s="63">
        <v>0</v>
      </c>
      <c r="AT1938" s="63">
        <v>0</v>
      </c>
      <c r="AU1938" s="63">
        <v>0</v>
      </c>
      <c r="AV1938" s="63">
        <v>0</v>
      </c>
      <c r="AW1938" s="63">
        <v>0</v>
      </c>
      <c r="AX1938" s="63">
        <v>0</v>
      </c>
      <c r="AY1938" s="63">
        <v>0</v>
      </c>
      <c r="BA1938" s="5">
        <f>IF(Q1938&gt;0,RANK(Q1938,(N1938:P1938,Q1938:AE1938)),0)</f>
        <v>3</v>
      </c>
      <c r="BB1938" s="5">
        <f>IF(R1938&gt;0,RANK(R1938,(N1938:P1938,Q1938:AE1938)),0)</f>
        <v>5</v>
      </c>
      <c r="BC1938" s="5">
        <f>IF(T1938&gt;0,RANK(T1938,(N1938:P1938,Q1938:AE1938)),0)</f>
        <v>0</v>
      </c>
      <c r="BD1938" s="5">
        <f>IF(S1938&gt;0,RANK(S1938,(N1938:P1938,Q1938:AE1938)),0)</f>
        <v>0</v>
      </c>
      <c r="BE1938" s="2">
        <f t="shared" si="784"/>
        <v>1.7156913840188456E-2</v>
      </c>
      <c r="BF1938" s="2">
        <f t="shared" si="785"/>
        <v>4.4403677374971334E-3</v>
      </c>
      <c r="BG1938" s="2">
        <f t="shared" si="786"/>
        <v>0</v>
      </c>
      <c r="BH1938" s="2">
        <f t="shared" si="787"/>
        <v>0</v>
      </c>
      <c r="BJ1938" t="s">
        <v>519</v>
      </c>
      <c r="BK1938" t="s">
        <v>193</v>
      </c>
      <c r="BN1938" s="112">
        <v>36</v>
      </c>
      <c r="BO1938" s="114">
        <v>69</v>
      </c>
      <c r="BP1938" s="118">
        <f t="shared" si="778"/>
        <v>36069</v>
      </c>
      <c r="BQ1938" s="118">
        <f t="shared" si="777"/>
        <v>36069</v>
      </c>
      <c r="BR1938" s="5" t="s">
        <v>3151</v>
      </c>
      <c r="BV1938" s="63"/>
      <c r="BX1938" s="63"/>
      <c r="BY1938" s="63"/>
    </row>
    <row r="1939" spans="1:77" ht="15" hidden="1" customHeight="1" outlineLevel="1">
      <c r="A1939" t="s">
        <v>2012</v>
      </c>
      <c r="B1939" t="s">
        <v>193</v>
      </c>
      <c r="C1939" s="1">
        <f t="shared" ref="C1939:C1969" si="796">SUM(N1939:AY1939)</f>
        <v>140286</v>
      </c>
      <c r="D1939" s="5">
        <f>IF(N1939&gt;0, RANK(N1939,(N1939:P1939,Q1939:AE1939)),0)</f>
        <v>2</v>
      </c>
      <c r="E1939" s="5">
        <f>IF(O1939&gt;0,RANK(O1939,(N1939:P1939,Q1939:AE1939)),0)</f>
        <v>1</v>
      </c>
      <c r="F1939" s="5">
        <f>IF(P1939&gt;0,RANK(P1939,(N1939:P1939,Q1939:AE1939)),0)</f>
        <v>4</v>
      </c>
      <c r="G1939" s="129">
        <f t="shared" si="790"/>
        <v>14350</v>
      </c>
      <c r="H1939" s="134">
        <f t="shared" si="791"/>
        <v>0.10229103403048059</v>
      </c>
      <c r="I1939" s="2"/>
      <c r="J1939" s="2">
        <f t="shared" si="792"/>
        <v>0.44101335842493194</v>
      </c>
      <c r="K1939" s="2">
        <f t="shared" si="793"/>
        <v>0.54330439245541251</v>
      </c>
      <c r="L1939" s="2">
        <f t="shared" si="794"/>
        <v>2.808548251429223E-3</v>
      </c>
      <c r="M1939" s="2">
        <f t="shared" si="795"/>
        <v>1.2873700868226323E-2</v>
      </c>
      <c r="N1939" s="63">
        <v>61868</v>
      </c>
      <c r="O1939" s="63">
        <v>76218</v>
      </c>
      <c r="P1939" s="63">
        <v>394</v>
      </c>
      <c r="Q1939" s="63">
        <v>1097</v>
      </c>
      <c r="R1939" s="63">
        <v>379</v>
      </c>
      <c r="S1939" s="63">
        <v>0</v>
      </c>
      <c r="T1939" s="63">
        <v>0</v>
      </c>
      <c r="U1939" s="63">
        <v>0</v>
      </c>
      <c r="V1939" s="63">
        <v>0</v>
      </c>
      <c r="W1939" s="63">
        <v>330</v>
      </c>
      <c r="X1939" s="63">
        <v>0</v>
      </c>
      <c r="Y1939" s="63">
        <v>0</v>
      </c>
      <c r="Z1939" s="63">
        <v>0</v>
      </c>
      <c r="AA1939" s="63">
        <v>0</v>
      </c>
      <c r="AB1939" s="63">
        <v>0</v>
      </c>
      <c r="AC1939" s="63">
        <v>0</v>
      </c>
      <c r="AD1939" s="63">
        <v>0</v>
      </c>
      <c r="AE1939" s="63">
        <v>0</v>
      </c>
      <c r="AF1939" s="63">
        <v>0</v>
      </c>
      <c r="AG1939" s="63">
        <v>0</v>
      </c>
      <c r="AH1939" s="63">
        <v>0</v>
      </c>
      <c r="AI1939" s="63">
        <v>0</v>
      </c>
      <c r="AJ1939" s="63">
        <v>0</v>
      </c>
      <c r="AK1939" s="63">
        <v>0</v>
      </c>
      <c r="AL1939" s="63">
        <v>0</v>
      </c>
      <c r="AM1939" s="63">
        <v>0</v>
      </c>
      <c r="AN1939" s="63">
        <v>0</v>
      </c>
      <c r="AO1939" s="63">
        <v>0</v>
      </c>
      <c r="AP1939" s="63">
        <v>0</v>
      </c>
      <c r="AQ1939" s="63">
        <v>0</v>
      </c>
      <c r="AR1939" s="63">
        <v>0</v>
      </c>
      <c r="AS1939" s="63">
        <v>0</v>
      </c>
      <c r="AT1939" s="63">
        <v>0</v>
      </c>
      <c r="AU1939" s="63">
        <v>0</v>
      </c>
      <c r="AV1939" s="63">
        <v>0</v>
      </c>
      <c r="AW1939" s="63">
        <v>0</v>
      </c>
      <c r="AX1939" s="63">
        <v>0</v>
      </c>
      <c r="AY1939" s="63">
        <v>0</v>
      </c>
      <c r="BA1939" s="5">
        <f>IF(Q1939&gt;0,RANK(Q1939,(N1939:P1939,Q1939:AE1939)),0)</f>
        <v>3</v>
      </c>
      <c r="BB1939" s="5">
        <f>IF(R1939&gt;0,RANK(R1939,(N1939:P1939,Q1939:AE1939)),0)</f>
        <v>5</v>
      </c>
      <c r="BC1939" s="5">
        <f>IF(T1939&gt;0,RANK(T1939,(N1939:P1939,Q1939:AE1939)),0)</f>
        <v>0</v>
      </c>
      <c r="BD1939" s="5">
        <f>IF(S1939&gt;0,RANK(S1939,(N1939:P1939,Q1939:AE1939)),0)</f>
        <v>0</v>
      </c>
      <c r="BE1939" s="2">
        <f t="shared" ref="BE1939:BE1963" si="797">IF($C1939=0,"-",Q1939/$C1939)</f>
        <v>7.8197396746646133E-3</v>
      </c>
      <c r="BF1939" s="2">
        <f t="shared" ref="BF1939:BF1963" si="798">IF($C1939=0,"-",R1939/$C1939)</f>
        <v>2.7016238256133899E-3</v>
      </c>
      <c r="BG1939" s="2">
        <f t="shared" ref="BG1939:BG1963" si="799">IF($C1939=0,"-",T1939/$C1939)</f>
        <v>0</v>
      </c>
      <c r="BH1939" s="2">
        <f t="shared" ref="BH1939:BH1963" si="800">IF($C1939=0,"-",S1939/$C1939)</f>
        <v>0</v>
      </c>
      <c r="BJ1939" t="s">
        <v>2012</v>
      </c>
      <c r="BK1939" t="s">
        <v>193</v>
      </c>
      <c r="BL1939">
        <v>18</v>
      </c>
      <c r="BN1939" s="112">
        <v>36</v>
      </c>
      <c r="BO1939" s="114">
        <v>71</v>
      </c>
      <c r="BP1939" s="118">
        <f t="shared" si="778"/>
        <v>36071</v>
      </c>
      <c r="BQ1939" s="118">
        <f t="shared" si="777"/>
        <v>36071</v>
      </c>
      <c r="BR1939" s="5" t="s">
        <v>3151</v>
      </c>
      <c r="BV1939" s="63"/>
      <c r="BX1939" s="63"/>
      <c r="BY1939" s="63"/>
    </row>
    <row r="1940" spans="1:77" ht="15" hidden="1" customHeight="1" outlineLevel="1">
      <c r="A1940" t="s">
        <v>405</v>
      </c>
      <c r="B1940" t="s">
        <v>193</v>
      </c>
      <c r="C1940" s="1">
        <f t="shared" si="796"/>
        <v>18154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4</v>
      </c>
      <c r="G1940" s="129">
        <f t="shared" si="790"/>
        <v>6539</v>
      </c>
      <c r="H1940" s="134">
        <f t="shared" si="791"/>
        <v>0.36019610003305058</v>
      </c>
      <c r="I1940" s="2"/>
      <c r="J1940" s="2">
        <f t="shared" si="792"/>
        <v>0.30775586647570785</v>
      </c>
      <c r="K1940" s="2">
        <f t="shared" si="793"/>
        <v>0.66795196650875843</v>
      </c>
      <c r="L1940" s="2">
        <f t="shared" si="794"/>
        <v>3.9109838052219896E-3</v>
      </c>
      <c r="M1940" s="2">
        <f t="shared" si="795"/>
        <v>2.0381183210311727E-2</v>
      </c>
      <c r="N1940" s="63">
        <v>5587</v>
      </c>
      <c r="O1940" s="63">
        <v>12126</v>
      </c>
      <c r="P1940" s="63">
        <v>71</v>
      </c>
      <c r="Q1940" s="63">
        <v>313</v>
      </c>
      <c r="R1940" s="63">
        <v>50</v>
      </c>
      <c r="S1940" s="63">
        <v>0</v>
      </c>
      <c r="T1940" s="63">
        <v>0</v>
      </c>
      <c r="U1940" s="63">
        <v>0</v>
      </c>
      <c r="V1940" s="63">
        <v>0</v>
      </c>
      <c r="W1940" s="63">
        <v>7</v>
      </c>
      <c r="X1940" s="63">
        <v>0</v>
      </c>
      <c r="Y1940" s="63">
        <v>0</v>
      </c>
      <c r="Z1940" s="63">
        <v>0</v>
      </c>
      <c r="AA1940" s="63">
        <v>0</v>
      </c>
      <c r="AB1940" s="63">
        <v>0</v>
      </c>
      <c r="AC1940" s="63">
        <v>0</v>
      </c>
      <c r="AD1940" s="63">
        <v>0</v>
      </c>
      <c r="AE1940" s="63">
        <v>0</v>
      </c>
      <c r="AF1940" s="63">
        <v>0</v>
      </c>
      <c r="AG1940" s="63">
        <v>0</v>
      </c>
      <c r="AH1940" s="63">
        <v>0</v>
      </c>
      <c r="AI1940" s="63">
        <v>0</v>
      </c>
      <c r="AJ1940" s="63">
        <v>0</v>
      </c>
      <c r="AK1940" s="63">
        <v>0</v>
      </c>
      <c r="AL1940" s="63">
        <v>0</v>
      </c>
      <c r="AM1940" s="63">
        <v>0</v>
      </c>
      <c r="AN1940" s="63">
        <v>0</v>
      </c>
      <c r="AO1940" s="63">
        <v>0</v>
      </c>
      <c r="AP1940" s="63">
        <v>0</v>
      </c>
      <c r="AQ1940" s="63">
        <v>0</v>
      </c>
      <c r="AR1940" s="63">
        <v>0</v>
      </c>
      <c r="AS1940" s="63">
        <v>0</v>
      </c>
      <c r="AT1940" s="63">
        <v>0</v>
      </c>
      <c r="AU1940" s="63">
        <v>0</v>
      </c>
      <c r="AV1940" s="63">
        <v>0</v>
      </c>
      <c r="AW1940" s="63">
        <v>0</v>
      </c>
      <c r="AX1940" s="63">
        <v>0</v>
      </c>
      <c r="AY1940" s="63">
        <v>0</v>
      </c>
      <c r="BA1940" s="5">
        <f>IF(Q1940&gt;0,RANK(Q1940,(N1940:P1940,Q1940:AE1940)),0)</f>
        <v>3</v>
      </c>
      <c r="BB1940" s="5">
        <f>IF(R1940&gt;0,RANK(R1940,(N1940:P1940,Q1940:AE1940)),0)</f>
        <v>5</v>
      </c>
      <c r="BC1940" s="5">
        <f>IF(T1940&gt;0,RANK(T1940,(N1940:P1940,Q1940:AE1940)),0)</f>
        <v>0</v>
      </c>
      <c r="BD1940" s="5">
        <f>IF(S1940&gt;0,RANK(S1940,(N1940:P1940,Q1940:AE1940)),0)</f>
        <v>0</v>
      </c>
      <c r="BE1940" s="2">
        <f t="shared" si="797"/>
        <v>1.7241379310344827E-2</v>
      </c>
      <c r="BF1940" s="2">
        <f t="shared" si="798"/>
        <v>2.7542139473394293E-3</v>
      </c>
      <c r="BG1940" s="2">
        <f t="shared" si="799"/>
        <v>0</v>
      </c>
      <c r="BH1940" s="2">
        <f t="shared" si="800"/>
        <v>0</v>
      </c>
      <c r="BJ1940" t="s">
        <v>405</v>
      </c>
      <c r="BK1940" t="s">
        <v>193</v>
      </c>
      <c r="BL1940">
        <v>27</v>
      </c>
      <c r="BN1940" s="112">
        <v>36</v>
      </c>
      <c r="BO1940" s="114">
        <v>73</v>
      </c>
      <c r="BP1940" s="118">
        <f t="shared" si="778"/>
        <v>36073</v>
      </c>
      <c r="BQ1940" s="118">
        <f t="shared" si="777"/>
        <v>36073</v>
      </c>
      <c r="BR1940" s="5" t="s">
        <v>3151</v>
      </c>
      <c r="BV1940" s="63"/>
      <c r="BX1940" s="63"/>
      <c r="BY1940" s="63"/>
    </row>
    <row r="1941" spans="1:77" ht="15" hidden="1" customHeight="1" outlineLevel="1">
      <c r="A1941" t="s">
        <v>969</v>
      </c>
      <c r="B1941" t="s">
        <v>193</v>
      </c>
      <c r="C1941" s="1">
        <f t="shared" si="796"/>
        <v>53787</v>
      </c>
      <c r="D1941" s="5">
        <f>IF(N1941&gt;0, RANK(N1941,(N1941:P1941,Q1941:AE1941)),0)</f>
        <v>2</v>
      </c>
      <c r="E1941" s="5">
        <f>IF(O1941&gt;0,RANK(O1941,(N1941:P1941,Q1941:AE1941)),0)</f>
        <v>1</v>
      </c>
      <c r="F1941" s="5">
        <f>IF(P1941&gt;0,RANK(P1941,(N1941:P1941,Q1941:AE1941)),0)</f>
        <v>5</v>
      </c>
      <c r="G1941" s="129">
        <f t="shared" si="790"/>
        <v>10853</v>
      </c>
      <c r="H1941" s="134">
        <f t="shared" si="791"/>
        <v>0.20177738115157937</v>
      </c>
      <c r="I1941" s="2"/>
      <c r="J1941" s="2">
        <f t="shared" si="792"/>
        <v>0.38715674791306448</v>
      </c>
      <c r="K1941" s="2">
        <f t="shared" si="793"/>
        <v>0.58893412906464382</v>
      </c>
      <c r="L1941" s="2">
        <f t="shared" si="794"/>
        <v>3.7741461691486789E-3</v>
      </c>
      <c r="M1941" s="2">
        <f t="shared" si="795"/>
        <v>2.0134976853143076E-2</v>
      </c>
      <c r="N1941" s="63">
        <v>20824</v>
      </c>
      <c r="O1941" s="63">
        <v>31677</v>
      </c>
      <c r="P1941" s="63">
        <v>203</v>
      </c>
      <c r="Q1941" s="63">
        <v>682</v>
      </c>
      <c r="R1941" s="63">
        <v>278</v>
      </c>
      <c r="S1941" s="63">
        <v>0</v>
      </c>
      <c r="T1941" s="63">
        <v>0</v>
      </c>
      <c r="U1941" s="63">
        <v>0</v>
      </c>
      <c r="V1941" s="63">
        <v>0</v>
      </c>
      <c r="W1941" s="63">
        <v>123</v>
      </c>
      <c r="X1941" s="63">
        <v>0</v>
      </c>
      <c r="Y1941" s="63">
        <v>0</v>
      </c>
      <c r="Z1941" s="63">
        <v>0</v>
      </c>
      <c r="AA1941" s="63">
        <v>0</v>
      </c>
      <c r="AB1941" s="63">
        <v>0</v>
      </c>
      <c r="AC1941" s="63">
        <v>0</v>
      </c>
      <c r="AD1941" s="63">
        <v>0</v>
      </c>
      <c r="AE1941" s="63">
        <v>0</v>
      </c>
      <c r="AF1941" s="63">
        <v>0</v>
      </c>
      <c r="AG1941" s="63">
        <v>0</v>
      </c>
      <c r="AH1941" s="63">
        <v>0</v>
      </c>
      <c r="AI1941" s="63">
        <v>0</v>
      </c>
      <c r="AJ1941" s="63">
        <v>0</v>
      </c>
      <c r="AK1941" s="63">
        <v>0</v>
      </c>
      <c r="AL1941" s="63">
        <v>0</v>
      </c>
      <c r="AM1941" s="63">
        <v>0</v>
      </c>
      <c r="AN1941" s="63">
        <v>0</v>
      </c>
      <c r="AO1941" s="63">
        <v>0</v>
      </c>
      <c r="AP1941" s="63">
        <v>0</v>
      </c>
      <c r="AQ1941" s="63">
        <v>0</v>
      </c>
      <c r="AR1941" s="63">
        <v>0</v>
      </c>
      <c r="AS1941" s="63">
        <v>0</v>
      </c>
      <c r="AT1941" s="63">
        <v>0</v>
      </c>
      <c r="AU1941" s="63">
        <v>0</v>
      </c>
      <c r="AV1941" s="63">
        <v>0</v>
      </c>
      <c r="AW1941" s="63">
        <v>0</v>
      </c>
      <c r="AX1941" s="63">
        <v>0</v>
      </c>
      <c r="AY1941" s="63">
        <v>0</v>
      </c>
      <c r="BA1941" s="5">
        <f>IF(Q1941&gt;0,RANK(Q1941,(N1941:P1941,Q1941:AE1941)),0)</f>
        <v>3</v>
      </c>
      <c r="BB1941" s="5">
        <f>IF(R1941&gt;0,RANK(R1941,(N1941:P1941,Q1941:AE1941)),0)</f>
        <v>4</v>
      </c>
      <c r="BC1941" s="5">
        <f>IF(T1941&gt;0,RANK(T1941,(N1941:P1941,Q1941:AE1941)),0)</f>
        <v>0</v>
      </c>
      <c r="BD1941" s="5">
        <f>IF(S1941&gt;0,RANK(S1941,(N1941:P1941,Q1941:AE1941)),0)</f>
        <v>0</v>
      </c>
      <c r="BE1941" s="2">
        <f t="shared" si="797"/>
        <v>1.2679643780095562E-2</v>
      </c>
      <c r="BF1941" s="2">
        <f t="shared" si="798"/>
        <v>5.1685351478981912E-3</v>
      </c>
      <c r="BG1941" s="2">
        <f t="shared" si="799"/>
        <v>0</v>
      </c>
      <c r="BH1941" s="2">
        <f t="shared" si="800"/>
        <v>0</v>
      </c>
      <c r="BJ1941" t="s">
        <v>969</v>
      </c>
      <c r="BK1941" t="s">
        <v>193</v>
      </c>
      <c r="BN1941" s="112">
        <v>36</v>
      </c>
      <c r="BO1941" s="114">
        <v>75</v>
      </c>
      <c r="BP1941" s="118">
        <f t="shared" si="778"/>
        <v>36075</v>
      </c>
      <c r="BQ1941" s="118">
        <f t="shared" si="777"/>
        <v>36075</v>
      </c>
      <c r="BR1941" s="5" t="s">
        <v>3151</v>
      </c>
      <c r="BV1941" s="63"/>
      <c r="BX1941" s="63"/>
      <c r="BY1941" s="63"/>
    </row>
    <row r="1942" spans="1:77" ht="15" hidden="1" customHeight="1" outlineLevel="1">
      <c r="A1942" t="s">
        <v>2981</v>
      </c>
      <c r="B1942" t="s">
        <v>193</v>
      </c>
      <c r="C1942" s="1">
        <f t="shared" si="796"/>
        <v>28080</v>
      </c>
      <c r="D1942" s="5">
        <f>IF(N1942&gt;0, RANK(N1942,(N1942:P1942,Q1942:AE1942)),0)</f>
        <v>2</v>
      </c>
      <c r="E1942" s="5">
        <f>IF(O1942&gt;0,RANK(O1942,(N1942:P1942,Q1942:AE1942)),0)</f>
        <v>1</v>
      </c>
      <c r="F1942" s="5">
        <f>IF(P1942&gt;0,RANK(P1942,(N1942:P1942,Q1942:AE1942)),0)</f>
        <v>5</v>
      </c>
      <c r="G1942" s="129">
        <f t="shared" si="790"/>
        <v>1407</v>
      </c>
      <c r="H1942" s="134">
        <f t="shared" si="791"/>
        <v>5.0106837606837609E-2</v>
      </c>
      <c r="I1942" s="2"/>
      <c r="J1942" s="2">
        <f t="shared" si="792"/>
        <v>0.4620726495726496</v>
      </c>
      <c r="K1942" s="2">
        <f t="shared" si="793"/>
        <v>0.51217948717948714</v>
      </c>
      <c r="L1942" s="2">
        <f t="shared" si="794"/>
        <v>3.4188034188034188E-3</v>
      </c>
      <c r="M1942" s="2">
        <f t="shared" si="795"/>
        <v>2.2329059829059847E-2</v>
      </c>
      <c r="N1942" s="63">
        <v>12975</v>
      </c>
      <c r="O1942" s="63">
        <v>14382</v>
      </c>
      <c r="P1942" s="63">
        <v>96</v>
      </c>
      <c r="Q1942" s="63">
        <v>409</v>
      </c>
      <c r="R1942" s="63">
        <v>136</v>
      </c>
      <c r="S1942" s="63">
        <v>0</v>
      </c>
      <c r="T1942" s="63">
        <v>0</v>
      </c>
      <c r="U1942" s="63">
        <v>6</v>
      </c>
      <c r="V1942" s="63">
        <v>1</v>
      </c>
      <c r="W1942" s="63">
        <v>70</v>
      </c>
      <c r="X1942" s="63">
        <v>0</v>
      </c>
      <c r="Y1942" s="63">
        <v>0</v>
      </c>
      <c r="Z1942" s="63">
        <v>5</v>
      </c>
      <c r="AA1942" s="63">
        <v>0</v>
      </c>
      <c r="AB1942" s="63">
        <v>0</v>
      </c>
      <c r="AC1942" s="63">
        <v>0</v>
      </c>
      <c r="AD1942" s="63">
        <v>0</v>
      </c>
      <c r="AE1942" s="63">
        <v>0</v>
      </c>
      <c r="AF1942" s="63">
        <v>0</v>
      </c>
      <c r="AG1942" s="63">
        <v>0</v>
      </c>
      <c r="AH1942" s="63">
        <v>0</v>
      </c>
      <c r="AI1942" s="63">
        <v>0</v>
      </c>
      <c r="AJ1942" s="63">
        <v>0</v>
      </c>
      <c r="AK1942" s="63">
        <v>0</v>
      </c>
      <c r="AL1942" s="63">
        <v>0</v>
      </c>
      <c r="AM1942" s="63">
        <v>0</v>
      </c>
      <c r="AN1942" s="63">
        <v>0</v>
      </c>
      <c r="AO1942" s="63">
        <v>0</v>
      </c>
      <c r="AP1942" s="63">
        <v>0</v>
      </c>
      <c r="AQ1942" s="63">
        <v>0</v>
      </c>
      <c r="AR1942" s="63">
        <v>0</v>
      </c>
      <c r="AS1942" s="63">
        <v>0</v>
      </c>
      <c r="AT1942" s="63">
        <v>0</v>
      </c>
      <c r="AU1942" s="63">
        <v>0</v>
      </c>
      <c r="AV1942" s="63">
        <v>0</v>
      </c>
      <c r="AW1942" s="63">
        <v>0</v>
      </c>
      <c r="AX1942" s="63">
        <v>0</v>
      </c>
      <c r="AY1942" s="63">
        <v>0</v>
      </c>
      <c r="BA1942" s="5">
        <f>IF(Q1942&gt;0,RANK(Q1942,(N1942:P1942,Q1942:AE1942)),0)</f>
        <v>3</v>
      </c>
      <c r="BB1942" s="5">
        <f>IF(R1942&gt;0,RANK(R1942,(N1942:P1942,Q1942:AE1942)),0)</f>
        <v>4</v>
      </c>
      <c r="BC1942" s="5">
        <f>IF(T1942&gt;0,RANK(T1942,(N1942:P1942,Q1942:AE1942)),0)</f>
        <v>0</v>
      </c>
      <c r="BD1942" s="5">
        <f>IF(S1942&gt;0,RANK(S1942,(N1942:P1942,Q1942:AE1942)),0)</f>
        <v>0</v>
      </c>
      <c r="BE1942" s="2">
        <f t="shared" si="797"/>
        <v>1.4565527065527065E-2</v>
      </c>
      <c r="BF1942" s="2">
        <f t="shared" si="798"/>
        <v>4.8433048433048432E-3</v>
      </c>
      <c r="BG1942" s="2">
        <f t="shared" si="799"/>
        <v>0</v>
      </c>
      <c r="BH1942" s="2">
        <f t="shared" si="800"/>
        <v>0</v>
      </c>
      <c r="BJ1942" t="s">
        <v>2981</v>
      </c>
      <c r="BK1942" t="s">
        <v>193</v>
      </c>
      <c r="BL1942">
        <v>19</v>
      </c>
      <c r="BN1942" s="112">
        <v>36</v>
      </c>
      <c r="BO1942" s="114">
        <v>77</v>
      </c>
      <c r="BP1942" s="118">
        <f t="shared" si="778"/>
        <v>36077</v>
      </c>
      <c r="BQ1942" s="118">
        <f t="shared" si="777"/>
        <v>36077</v>
      </c>
      <c r="BR1942" s="5" t="s">
        <v>3151</v>
      </c>
      <c r="BV1942" s="63"/>
      <c r="BX1942" s="63"/>
      <c r="BY1942" s="63"/>
    </row>
    <row r="1943" spans="1:77" ht="15" hidden="1" customHeight="1" outlineLevel="1">
      <c r="A1943" t="s">
        <v>954</v>
      </c>
      <c r="B1943" t="s">
        <v>193</v>
      </c>
      <c r="C1943" s="1">
        <f t="shared" si="796"/>
        <v>55110</v>
      </c>
      <c r="D1943" s="5">
        <f>IF(N1943&gt;0, RANK(N1943,(N1943:P1943,Q1943:AE1943)),0)</f>
        <v>2</v>
      </c>
      <c r="E1943" s="5">
        <f>IF(O1943&gt;0,RANK(O1943,(N1943:P1943,Q1943:AE1943)),0)</f>
        <v>1</v>
      </c>
      <c r="F1943" s="5">
        <f>IF(P1943&gt;0,RANK(P1943,(N1943:P1943,Q1943:AE1943)),0)</f>
        <v>6</v>
      </c>
      <c r="G1943" s="129">
        <f t="shared" si="790"/>
        <v>4328</v>
      </c>
      <c r="H1943" s="134">
        <f t="shared" si="791"/>
        <v>7.85338414080929E-2</v>
      </c>
      <c r="I1943" s="2"/>
      <c r="J1943" s="2">
        <f t="shared" si="792"/>
        <v>0.45271275630557067</v>
      </c>
      <c r="K1943" s="2">
        <f t="shared" si="793"/>
        <v>0.53124659771366356</v>
      </c>
      <c r="L1943" s="2">
        <f t="shared" si="794"/>
        <v>2.8125567047722734E-3</v>
      </c>
      <c r="M1943" s="2">
        <f t="shared" si="795"/>
        <v>1.3228089275993549E-2</v>
      </c>
      <c r="N1943" s="63">
        <v>24949</v>
      </c>
      <c r="O1943" s="63">
        <v>29277</v>
      </c>
      <c r="P1943" s="63">
        <v>155</v>
      </c>
      <c r="Q1943" s="63">
        <v>411</v>
      </c>
      <c r="R1943" s="63">
        <v>162</v>
      </c>
      <c r="S1943" s="63">
        <v>0</v>
      </c>
      <c r="T1943" s="63">
        <v>0</v>
      </c>
      <c r="U1943" s="63">
        <v>0</v>
      </c>
      <c r="V1943" s="63">
        <v>0</v>
      </c>
      <c r="W1943" s="63">
        <v>156</v>
      </c>
      <c r="X1943" s="63">
        <v>0</v>
      </c>
      <c r="Y1943" s="63">
        <v>0</v>
      </c>
      <c r="Z1943" s="63">
        <v>0</v>
      </c>
      <c r="AA1943" s="63">
        <v>0</v>
      </c>
      <c r="AB1943" s="63">
        <v>0</v>
      </c>
      <c r="AC1943" s="63">
        <v>0</v>
      </c>
      <c r="AD1943" s="63">
        <v>0</v>
      </c>
      <c r="AE1943" s="63">
        <v>0</v>
      </c>
      <c r="AF1943" s="63">
        <v>0</v>
      </c>
      <c r="AG1943" s="63">
        <v>0</v>
      </c>
      <c r="AH1943" s="63">
        <v>0</v>
      </c>
      <c r="AI1943" s="63">
        <v>0</v>
      </c>
      <c r="AJ1943" s="63">
        <v>0</v>
      </c>
      <c r="AK1943" s="63">
        <v>0</v>
      </c>
      <c r="AL1943" s="63">
        <v>0</v>
      </c>
      <c r="AM1943" s="63">
        <v>0</v>
      </c>
      <c r="AN1943" s="63">
        <v>0</v>
      </c>
      <c r="AO1943" s="63">
        <v>0</v>
      </c>
      <c r="AP1943" s="63">
        <v>0</v>
      </c>
      <c r="AQ1943" s="63">
        <v>0</v>
      </c>
      <c r="AR1943" s="63">
        <v>0</v>
      </c>
      <c r="AS1943" s="63">
        <v>0</v>
      </c>
      <c r="AT1943" s="63">
        <v>0</v>
      </c>
      <c r="AU1943" s="63">
        <v>0</v>
      </c>
      <c r="AV1943" s="63">
        <v>0</v>
      </c>
      <c r="AW1943" s="63">
        <v>0</v>
      </c>
      <c r="AX1943" s="63">
        <v>0</v>
      </c>
      <c r="AY1943" s="63">
        <v>0</v>
      </c>
      <c r="BA1943" s="5">
        <f>IF(Q1943&gt;0,RANK(Q1943,(N1943:P1943,Q1943:AE1943)),0)</f>
        <v>3</v>
      </c>
      <c r="BB1943" s="5">
        <f>IF(R1943&gt;0,RANK(R1943,(N1943:P1943,Q1943:AE1943)),0)</f>
        <v>4</v>
      </c>
      <c r="BC1943" s="5">
        <f>IF(T1943&gt;0,RANK(T1943,(N1943:P1943,Q1943:AE1943)),0)</f>
        <v>0</v>
      </c>
      <c r="BD1943" s="5">
        <f>IF(S1943&gt;0,RANK(S1943,(N1943:P1943,Q1943:AE1943)),0)</f>
        <v>0</v>
      </c>
      <c r="BE1943" s="2">
        <f t="shared" si="797"/>
        <v>7.4578116494284155E-3</v>
      </c>
      <c r="BF1943" s="2">
        <f t="shared" si="798"/>
        <v>2.9395753946652148E-3</v>
      </c>
      <c r="BG1943" s="2">
        <f t="shared" si="799"/>
        <v>0</v>
      </c>
      <c r="BH1943" s="2">
        <f t="shared" si="800"/>
        <v>0</v>
      </c>
      <c r="BJ1943" t="s">
        <v>954</v>
      </c>
      <c r="BK1943" t="s">
        <v>193</v>
      </c>
      <c r="BL1943">
        <v>18</v>
      </c>
      <c r="BN1943" s="112">
        <v>36</v>
      </c>
      <c r="BO1943" s="114">
        <v>79</v>
      </c>
      <c r="BP1943" s="118">
        <f t="shared" si="778"/>
        <v>36079</v>
      </c>
      <c r="BQ1943" s="118">
        <f t="shared" si="777"/>
        <v>36079</v>
      </c>
      <c r="BR1943" s="5" t="s">
        <v>3151</v>
      </c>
      <c r="BV1943" s="63"/>
      <c r="BX1943" s="63"/>
      <c r="BY1943" s="63"/>
    </row>
    <row r="1944" spans="1:77" ht="15" hidden="1" customHeight="1" outlineLevel="1">
      <c r="A1944" t="s">
        <v>1961</v>
      </c>
      <c r="B1944" t="s">
        <v>193</v>
      </c>
      <c r="C1944" s="1">
        <f t="shared" si="796"/>
        <v>79409</v>
      </c>
      <c r="D1944" s="5">
        <f>IF(N1944&gt;0, RANK(N1944,(N1944:P1944,Q1944:AE1944)),0)</f>
        <v>1</v>
      </c>
      <c r="E1944" s="5">
        <f>IF(O1944&gt;0,RANK(O1944,(N1944:P1944,Q1944:AE1944)),0)</f>
        <v>2</v>
      </c>
      <c r="F1944" s="5">
        <f>IF(P1944&gt;0,RANK(P1944,(N1944:P1944,Q1944:AE1944)),0)</f>
        <v>4</v>
      </c>
      <c r="G1944" s="129">
        <f t="shared" si="790"/>
        <v>4469</v>
      </c>
      <c r="H1944" s="134">
        <f t="shared" si="791"/>
        <v>5.6278255613343577E-2</v>
      </c>
      <c r="I1944" s="2"/>
      <c r="J1944" s="2">
        <f t="shared" si="792"/>
        <v>0.51592388772053543</v>
      </c>
      <c r="K1944" s="2">
        <f t="shared" si="793"/>
        <v>0.45964563210719189</v>
      </c>
      <c r="L1944" s="2">
        <f t="shared" si="794"/>
        <v>4.8609099724212625E-3</v>
      </c>
      <c r="M1944" s="2">
        <f t="shared" si="795"/>
        <v>1.9569570199851411E-2</v>
      </c>
      <c r="N1944" s="63">
        <v>40969</v>
      </c>
      <c r="O1944" s="63">
        <v>36500</v>
      </c>
      <c r="P1944" s="63">
        <v>386</v>
      </c>
      <c r="Q1944" s="63">
        <v>1016</v>
      </c>
      <c r="R1944" s="63">
        <v>374</v>
      </c>
      <c r="S1944" s="63">
        <v>0</v>
      </c>
      <c r="T1944" s="63">
        <v>0</v>
      </c>
      <c r="U1944" s="63">
        <v>26</v>
      </c>
      <c r="V1944" s="63">
        <v>3</v>
      </c>
      <c r="W1944" s="63">
        <v>123</v>
      </c>
      <c r="X1944" s="63">
        <v>0</v>
      </c>
      <c r="Y1944" s="63">
        <v>0</v>
      </c>
      <c r="Z1944" s="63">
        <v>9</v>
      </c>
      <c r="AA1944" s="63">
        <v>0</v>
      </c>
      <c r="AB1944" s="63">
        <v>0</v>
      </c>
      <c r="AC1944" s="63">
        <v>0</v>
      </c>
      <c r="AD1944" s="63">
        <v>0</v>
      </c>
      <c r="AE1944" s="63">
        <v>0</v>
      </c>
      <c r="AF1944" s="63">
        <v>0</v>
      </c>
      <c r="AG1944" s="63">
        <v>0</v>
      </c>
      <c r="AH1944" s="63">
        <v>0</v>
      </c>
      <c r="AI1944" s="63">
        <v>0</v>
      </c>
      <c r="AJ1944" s="63">
        <v>2</v>
      </c>
      <c r="AK1944" s="63">
        <v>0</v>
      </c>
      <c r="AL1944" s="63">
        <v>0</v>
      </c>
      <c r="AM1944" s="63">
        <v>0</v>
      </c>
      <c r="AN1944" s="63">
        <v>0</v>
      </c>
      <c r="AO1944" s="63">
        <v>0</v>
      </c>
      <c r="AP1944" s="63">
        <v>0</v>
      </c>
      <c r="AQ1944" s="63">
        <v>0</v>
      </c>
      <c r="AR1944" s="63">
        <v>0</v>
      </c>
      <c r="AS1944" s="63">
        <v>0</v>
      </c>
      <c r="AT1944" s="63">
        <v>0</v>
      </c>
      <c r="AU1944" s="63">
        <v>1</v>
      </c>
      <c r="AV1944" s="63">
        <v>0</v>
      </c>
      <c r="AW1944" s="63">
        <v>0</v>
      </c>
      <c r="AX1944" s="63">
        <v>0</v>
      </c>
      <c r="AY1944" s="63">
        <v>0</v>
      </c>
      <c r="BA1944" s="5">
        <f>IF(Q1944&gt;0,RANK(Q1944,(N1944:P1944,Q1944:AE1944)),0)</f>
        <v>3</v>
      </c>
      <c r="BB1944" s="5">
        <f>IF(R1944&gt;0,RANK(R1944,(N1944:P1944,Q1944:AE1944)),0)</f>
        <v>5</v>
      </c>
      <c r="BC1944" s="5">
        <f>IF(T1944&gt;0,RANK(T1944,(N1944:P1944,Q1944:AE1944)),0)</f>
        <v>0</v>
      </c>
      <c r="BD1944" s="5">
        <f>IF(S1944&gt;0,RANK(S1944,(N1944:P1944,Q1944:AE1944)),0)</f>
        <v>0</v>
      </c>
      <c r="BE1944" s="2">
        <f t="shared" si="797"/>
        <v>1.279451951290156E-2</v>
      </c>
      <c r="BF1944" s="2">
        <f t="shared" si="798"/>
        <v>4.7097936002216375E-3</v>
      </c>
      <c r="BG1944" s="2">
        <f t="shared" si="799"/>
        <v>0</v>
      </c>
      <c r="BH1944" s="2">
        <f t="shared" si="800"/>
        <v>0</v>
      </c>
      <c r="BJ1944" t="s">
        <v>1961</v>
      </c>
      <c r="BK1944" t="s">
        <v>193</v>
      </c>
      <c r="BN1944" s="112">
        <v>36</v>
      </c>
      <c r="BO1944" s="114">
        <v>83</v>
      </c>
      <c r="BP1944" s="118">
        <f t="shared" si="778"/>
        <v>36083</v>
      </c>
      <c r="BQ1944" s="118">
        <f t="shared" si="777"/>
        <v>36083</v>
      </c>
      <c r="BR1944" s="5" t="s">
        <v>3151</v>
      </c>
      <c r="BV1944" s="63"/>
      <c r="BX1944" s="63"/>
      <c r="BY1944" s="63"/>
    </row>
    <row r="1945" spans="1:77" ht="15" hidden="1" customHeight="1" outlineLevel="1">
      <c r="A1945" t="s">
        <v>535</v>
      </c>
      <c r="B1945" t="s">
        <v>193</v>
      </c>
      <c r="C1945" s="1">
        <f t="shared" si="796"/>
        <v>150685</v>
      </c>
      <c r="D1945" s="5">
        <f>IF(N1945&gt;0, RANK(N1945,(N1945:P1945,Q1945:AE1945)),0)</f>
        <v>1</v>
      </c>
      <c r="E1945" s="5">
        <f>IF(O1945&gt;0,RANK(O1945,(N1945:P1945,Q1945:AE1945)),0)</f>
        <v>2</v>
      </c>
      <c r="F1945" s="5">
        <f>IF(P1945&gt;0,RANK(P1945,(N1945:P1945,Q1945:AE1945)),0)</f>
        <v>5</v>
      </c>
      <c r="G1945" s="129">
        <f t="shared" si="790"/>
        <v>2611</v>
      </c>
      <c r="H1945" s="134">
        <f t="shared" si="791"/>
        <v>1.7327537578392008E-2</v>
      </c>
      <c r="I1945" s="2"/>
      <c r="J1945" s="2">
        <f t="shared" si="792"/>
        <v>0.50297640773799646</v>
      </c>
      <c r="K1945" s="2">
        <f t="shared" si="793"/>
        <v>0.48564887015960445</v>
      </c>
      <c r="L1945" s="2">
        <f t="shared" si="794"/>
        <v>2.2165444470252514E-3</v>
      </c>
      <c r="M1945" s="2">
        <f t="shared" si="795"/>
        <v>9.158177655373842E-3</v>
      </c>
      <c r="N1945" s="63">
        <v>75791</v>
      </c>
      <c r="O1945" s="63">
        <v>73180</v>
      </c>
      <c r="P1945" s="63">
        <v>334</v>
      </c>
      <c r="Q1945" s="63">
        <v>650</v>
      </c>
      <c r="R1945" s="63">
        <v>323</v>
      </c>
      <c r="S1945" s="63">
        <v>0</v>
      </c>
      <c r="T1945" s="63">
        <v>0</v>
      </c>
      <c r="U1945" s="63">
        <v>0</v>
      </c>
      <c r="V1945" s="63">
        <v>0</v>
      </c>
      <c r="W1945" s="63">
        <v>407</v>
      </c>
      <c r="X1945" s="63">
        <v>0</v>
      </c>
      <c r="Y1945" s="63">
        <v>0</v>
      </c>
      <c r="Z1945" s="63">
        <v>0</v>
      </c>
      <c r="AA1945" s="63">
        <v>0</v>
      </c>
      <c r="AB1945" s="63">
        <v>0</v>
      </c>
      <c r="AC1945" s="63">
        <v>0</v>
      </c>
      <c r="AD1945" s="63">
        <v>0</v>
      </c>
      <c r="AE1945" s="63">
        <v>0</v>
      </c>
      <c r="AF1945" s="63">
        <v>0</v>
      </c>
      <c r="AG1945" s="63">
        <v>0</v>
      </c>
      <c r="AH1945" s="63">
        <v>0</v>
      </c>
      <c r="AI1945" s="63">
        <v>0</v>
      </c>
      <c r="AJ1945" s="63">
        <v>0</v>
      </c>
      <c r="AK1945" s="63">
        <v>0</v>
      </c>
      <c r="AL1945" s="63">
        <v>0</v>
      </c>
      <c r="AM1945" s="63">
        <v>0</v>
      </c>
      <c r="AN1945" s="63">
        <v>0</v>
      </c>
      <c r="AO1945" s="63">
        <v>0</v>
      </c>
      <c r="AP1945" s="63">
        <v>0</v>
      </c>
      <c r="AQ1945" s="63">
        <v>0</v>
      </c>
      <c r="AR1945" s="63">
        <v>0</v>
      </c>
      <c r="AS1945" s="63">
        <v>0</v>
      </c>
      <c r="AT1945" s="63">
        <v>0</v>
      </c>
      <c r="AU1945" s="63">
        <v>0</v>
      </c>
      <c r="AV1945" s="63">
        <v>0</v>
      </c>
      <c r="AW1945" s="63">
        <v>0</v>
      </c>
      <c r="AX1945" s="63">
        <v>0</v>
      </c>
      <c r="AY1945" s="63">
        <v>0</v>
      </c>
      <c r="BA1945" s="5">
        <f>IF(Q1945&gt;0,RANK(Q1945,(N1945:P1945,Q1945:AE1945)),0)</f>
        <v>3</v>
      </c>
      <c r="BB1945" s="5">
        <f>IF(R1945&gt;0,RANK(R1945,(N1945:P1945,Q1945:AE1945)),0)</f>
        <v>6</v>
      </c>
      <c r="BC1945" s="5">
        <f>IF(T1945&gt;0,RANK(T1945,(N1945:P1945,Q1945:AE1945)),0)</f>
        <v>0</v>
      </c>
      <c r="BD1945" s="5">
        <f>IF(S1945&gt;0,RANK(S1945,(N1945:P1945,Q1945:AE1945)),0)</f>
        <v>0</v>
      </c>
      <c r="BE1945" s="2">
        <f t="shared" si="797"/>
        <v>4.3136344028934532E-3</v>
      </c>
      <c r="BF1945" s="2">
        <f t="shared" si="798"/>
        <v>2.1435444802070545E-3</v>
      </c>
      <c r="BG1945" s="2">
        <f t="shared" si="799"/>
        <v>0</v>
      </c>
      <c r="BH1945" s="2">
        <f t="shared" si="800"/>
        <v>0</v>
      </c>
      <c r="BJ1945" t="s">
        <v>535</v>
      </c>
      <c r="BK1945" t="s">
        <v>193</v>
      </c>
      <c r="BL1945">
        <v>17</v>
      </c>
      <c r="BN1945" s="112">
        <v>36</v>
      </c>
      <c r="BO1945" s="114">
        <v>87</v>
      </c>
      <c r="BP1945" s="118">
        <f t="shared" si="778"/>
        <v>36087</v>
      </c>
      <c r="BQ1945" s="118">
        <f t="shared" si="777"/>
        <v>36087</v>
      </c>
      <c r="BR1945" s="5" t="s">
        <v>3151</v>
      </c>
      <c r="BV1945" s="63"/>
      <c r="BX1945" s="63"/>
      <c r="BY1945" s="63"/>
    </row>
    <row r="1946" spans="1:77" ht="15" hidden="1" customHeight="1" outlineLevel="1">
      <c r="A1946" t="s">
        <v>1140</v>
      </c>
      <c r="B1946" t="s">
        <v>193</v>
      </c>
      <c r="C1946" s="1">
        <f t="shared" si="796"/>
        <v>44907</v>
      </c>
      <c r="D1946" s="5">
        <f>IF(N1946&gt;0, RANK(N1946,(N1946:P1946,Q1946:AE1946)),0)</f>
        <v>2</v>
      </c>
      <c r="E1946" s="5">
        <f>IF(O1946&gt;0,RANK(O1946,(N1946:P1946,Q1946:AE1946)),0)</f>
        <v>1</v>
      </c>
      <c r="F1946" s="5">
        <f>IF(P1946&gt;0,RANK(P1946,(N1946:P1946,Q1946:AE1946)),0)</f>
        <v>5</v>
      </c>
      <c r="G1946" s="129">
        <f t="shared" si="790"/>
        <v>5247</v>
      </c>
      <c r="H1946" s="134">
        <f t="shared" si="791"/>
        <v>0.11684147237624423</v>
      </c>
      <c r="I1946" s="2"/>
      <c r="J1946" s="2">
        <f t="shared" si="792"/>
        <v>0.43113545772374018</v>
      </c>
      <c r="K1946" s="2">
        <f t="shared" si="793"/>
        <v>0.54797693009998438</v>
      </c>
      <c r="L1946" s="2">
        <f t="shared" si="794"/>
        <v>3.8301378404257689E-3</v>
      </c>
      <c r="M1946" s="2">
        <f t="shared" si="795"/>
        <v>1.7057474335849671E-2</v>
      </c>
      <c r="N1946" s="63">
        <v>19361</v>
      </c>
      <c r="O1946" s="63">
        <v>24608</v>
      </c>
      <c r="P1946" s="63">
        <v>172</v>
      </c>
      <c r="Q1946" s="63">
        <v>437</v>
      </c>
      <c r="R1946" s="63">
        <v>201</v>
      </c>
      <c r="S1946" s="63">
        <v>0</v>
      </c>
      <c r="T1946" s="63">
        <v>0</v>
      </c>
      <c r="U1946" s="63">
        <v>0</v>
      </c>
      <c r="V1946" s="63">
        <v>0</v>
      </c>
      <c r="W1946" s="63">
        <v>128</v>
      </c>
      <c r="X1946" s="63">
        <v>0</v>
      </c>
      <c r="Y1946" s="63">
        <v>0</v>
      </c>
      <c r="Z1946" s="63">
        <v>0</v>
      </c>
      <c r="AA1946" s="63">
        <v>0</v>
      </c>
      <c r="AB1946" s="63">
        <v>0</v>
      </c>
      <c r="AC1946" s="63">
        <v>0</v>
      </c>
      <c r="AD1946" s="63">
        <v>0</v>
      </c>
      <c r="AE1946" s="63">
        <v>0</v>
      </c>
      <c r="AF1946" s="63">
        <v>0</v>
      </c>
      <c r="AG1946" s="63">
        <v>0</v>
      </c>
      <c r="AH1946" s="63">
        <v>0</v>
      </c>
      <c r="AI1946" s="63">
        <v>0</v>
      </c>
      <c r="AJ1946" s="63">
        <v>0</v>
      </c>
      <c r="AK1946" s="63">
        <v>0</v>
      </c>
      <c r="AL1946" s="63">
        <v>0</v>
      </c>
      <c r="AM1946" s="63">
        <v>0</v>
      </c>
      <c r="AN1946" s="63">
        <v>0</v>
      </c>
      <c r="AO1946" s="63">
        <v>0</v>
      </c>
      <c r="AP1946" s="63">
        <v>0</v>
      </c>
      <c r="AQ1946" s="63">
        <v>0</v>
      </c>
      <c r="AR1946" s="63">
        <v>0</v>
      </c>
      <c r="AS1946" s="63">
        <v>0</v>
      </c>
      <c r="AT1946" s="63">
        <v>0</v>
      </c>
      <c r="AU1946" s="63">
        <v>0</v>
      </c>
      <c r="AV1946" s="63">
        <v>0</v>
      </c>
      <c r="AW1946" s="63">
        <v>0</v>
      </c>
      <c r="AX1946" s="63">
        <v>0</v>
      </c>
      <c r="AY1946" s="63">
        <v>0</v>
      </c>
      <c r="BA1946" s="5">
        <f>IF(Q1946&gt;0,RANK(Q1946,(N1946:P1946,Q1946:AE1946)),0)</f>
        <v>3</v>
      </c>
      <c r="BB1946" s="5">
        <f>IF(R1946&gt;0,RANK(R1946,(N1946:P1946,Q1946:AE1946)),0)</f>
        <v>4</v>
      </c>
      <c r="BC1946" s="5">
        <f>IF(T1946&gt;0,RANK(T1946,(N1946:P1946,Q1946:AE1946)),0)</f>
        <v>0</v>
      </c>
      <c r="BD1946" s="5">
        <f>IF(S1946&gt;0,RANK(S1946,(N1946:P1946,Q1946:AE1946)),0)</f>
        <v>0</v>
      </c>
      <c r="BE1946" s="2">
        <f t="shared" si="797"/>
        <v>9.7312223038724475E-3</v>
      </c>
      <c r="BF1946" s="2">
        <f t="shared" si="798"/>
        <v>4.4759168949161602E-3</v>
      </c>
      <c r="BG1946" s="2">
        <f t="shared" si="799"/>
        <v>0</v>
      </c>
      <c r="BH1946" s="2">
        <f t="shared" si="800"/>
        <v>0</v>
      </c>
      <c r="BJ1946" t="s">
        <v>1140</v>
      </c>
      <c r="BK1946" t="s">
        <v>193</v>
      </c>
      <c r="BL1946">
        <v>21</v>
      </c>
      <c r="BN1946" s="112">
        <v>36</v>
      </c>
      <c r="BO1946" s="114">
        <v>89</v>
      </c>
      <c r="BP1946" s="118">
        <f t="shared" si="778"/>
        <v>36089</v>
      </c>
      <c r="BQ1946" s="118">
        <f t="shared" si="777"/>
        <v>36089</v>
      </c>
      <c r="BR1946" s="5" t="s">
        <v>3151</v>
      </c>
      <c r="BV1946" s="63"/>
      <c r="BX1946" s="63"/>
      <c r="BY1946" s="63"/>
    </row>
    <row r="1947" spans="1:77" ht="15" hidden="1" customHeight="1" outlineLevel="1">
      <c r="A1947" t="s">
        <v>2596</v>
      </c>
      <c r="B1947" t="s">
        <v>193</v>
      </c>
      <c r="C1947" s="1">
        <f t="shared" si="796"/>
        <v>132967</v>
      </c>
      <c r="D1947" s="5">
        <f>IF(N1947&gt;0, RANK(N1947,(N1947:P1947,Q1947:AE1947)),0)</f>
        <v>1</v>
      </c>
      <c r="E1947" s="5">
        <f>IF(O1947&gt;0,RANK(O1947,(N1947:P1947,Q1947:AE1947)),0)</f>
        <v>2</v>
      </c>
      <c r="F1947" s="5">
        <f>IF(P1947&gt;0,RANK(P1947,(N1947:P1947,Q1947:AE1947)),0)</f>
        <v>4</v>
      </c>
      <c r="G1947" s="129">
        <f t="shared" si="790"/>
        <v>7166</v>
      </c>
      <c r="H1947" s="134">
        <f t="shared" si="791"/>
        <v>5.3893071213158152E-2</v>
      </c>
      <c r="I1947" s="2"/>
      <c r="J1947" s="2">
        <f t="shared" si="792"/>
        <v>0.51494731775553337</v>
      </c>
      <c r="K1947" s="2">
        <f t="shared" si="793"/>
        <v>0.4610542465423752</v>
      </c>
      <c r="L1947" s="2">
        <f t="shared" si="794"/>
        <v>4.3619845525581539E-3</v>
      </c>
      <c r="M1947" s="2">
        <f t="shared" si="795"/>
        <v>1.963645114953327E-2</v>
      </c>
      <c r="N1947" s="63">
        <v>68471</v>
      </c>
      <c r="O1947" s="63">
        <v>61305</v>
      </c>
      <c r="P1947" s="63">
        <v>580</v>
      </c>
      <c r="Q1947" s="63">
        <v>1737</v>
      </c>
      <c r="R1947" s="63">
        <v>511</v>
      </c>
      <c r="S1947" s="63">
        <v>2</v>
      </c>
      <c r="T1947" s="63">
        <v>0</v>
      </c>
      <c r="U1947" s="63">
        <v>18</v>
      </c>
      <c r="V1947" s="63">
        <v>4</v>
      </c>
      <c r="W1947" s="63">
        <v>312</v>
      </c>
      <c r="X1947" s="63">
        <v>0</v>
      </c>
      <c r="Y1947" s="63">
        <v>0</v>
      </c>
      <c r="Z1947" s="63">
        <v>15</v>
      </c>
      <c r="AA1947" s="63">
        <v>0</v>
      </c>
      <c r="AB1947" s="63">
        <v>0</v>
      </c>
      <c r="AC1947" s="63">
        <v>0</v>
      </c>
      <c r="AD1947" s="63">
        <v>0</v>
      </c>
      <c r="AE1947" s="63">
        <v>0</v>
      </c>
      <c r="AF1947" s="63">
        <v>0</v>
      </c>
      <c r="AG1947" s="63">
        <v>0</v>
      </c>
      <c r="AH1947" s="63">
        <v>0</v>
      </c>
      <c r="AI1947" s="63">
        <v>0</v>
      </c>
      <c r="AJ1947" s="63">
        <v>3</v>
      </c>
      <c r="AK1947" s="63">
        <v>0</v>
      </c>
      <c r="AL1947" s="63">
        <v>0</v>
      </c>
      <c r="AM1947" s="63">
        <v>0</v>
      </c>
      <c r="AN1947" s="63">
        <v>0</v>
      </c>
      <c r="AO1947" s="63">
        <v>0</v>
      </c>
      <c r="AP1947" s="63">
        <v>0</v>
      </c>
      <c r="AQ1947" s="63">
        <v>0</v>
      </c>
      <c r="AR1947" s="63">
        <v>0</v>
      </c>
      <c r="AS1947" s="63">
        <v>0</v>
      </c>
      <c r="AT1947" s="63">
        <v>0</v>
      </c>
      <c r="AU1947" s="63">
        <v>9</v>
      </c>
      <c r="AV1947" s="63">
        <v>0</v>
      </c>
      <c r="AW1947" s="63">
        <v>0</v>
      </c>
      <c r="AX1947" s="63">
        <v>0</v>
      </c>
      <c r="AY1947" s="63">
        <v>0</v>
      </c>
      <c r="BA1947" s="5">
        <f>IF(Q1947&gt;0,RANK(Q1947,(N1947:P1947,Q1947:AE1947)),0)</f>
        <v>3</v>
      </c>
      <c r="BB1947" s="5">
        <f>IF(R1947&gt;0,RANK(R1947,(N1947:P1947,Q1947:AE1947)),0)</f>
        <v>5</v>
      </c>
      <c r="BC1947" s="5">
        <f>IF(T1947&gt;0,RANK(T1947,(N1947:P1947,Q1947:AE1947)),0)</f>
        <v>0</v>
      </c>
      <c r="BD1947" s="5">
        <f>IF(S1947&gt;0,RANK(S1947,(N1947:P1947,Q1947:AE1947)),0)</f>
        <v>10</v>
      </c>
      <c r="BE1947" s="2">
        <f t="shared" si="797"/>
        <v>1.3063391668609505E-2</v>
      </c>
      <c r="BF1947" s="2">
        <f t="shared" si="798"/>
        <v>3.8430588040641663E-3</v>
      </c>
      <c r="BG1947" s="2">
        <f t="shared" si="799"/>
        <v>0</v>
      </c>
      <c r="BH1947" s="2">
        <f t="shared" si="800"/>
        <v>1.5041326043303977E-5</v>
      </c>
      <c r="BJ1947" t="s">
        <v>2596</v>
      </c>
      <c r="BK1947" t="s">
        <v>193</v>
      </c>
      <c r="BN1947" s="112">
        <v>36</v>
      </c>
      <c r="BO1947" s="114">
        <v>91</v>
      </c>
      <c r="BP1947" s="118">
        <f t="shared" si="778"/>
        <v>36091</v>
      </c>
      <c r="BQ1947" s="118">
        <f t="shared" si="777"/>
        <v>36091</v>
      </c>
      <c r="BR1947" s="5" t="s">
        <v>3151</v>
      </c>
      <c r="BV1947" s="63"/>
      <c r="BX1947" s="63"/>
      <c r="BY1947" s="63"/>
    </row>
    <row r="1948" spans="1:77" ht="15" hidden="1" customHeight="1" outlineLevel="1">
      <c r="A1948" t="s">
        <v>1722</v>
      </c>
      <c r="B1948" t="s">
        <v>193</v>
      </c>
      <c r="C1948" s="1">
        <f t="shared" si="796"/>
        <v>75028</v>
      </c>
      <c r="D1948" s="5">
        <f>IF(N1948&gt;0, RANK(N1948,(N1948:P1948,Q1948:AE1948)),0)</f>
        <v>1</v>
      </c>
      <c r="E1948" s="5">
        <f>IF(O1948&gt;0,RANK(O1948,(N1948:P1948,Q1948:AE1948)),0)</f>
        <v>2</v>
      </c>
      <c r="F1948" s="5">
        <f>IF(P1948&gt;0,RANK(P1948,(N1948:P1948,Q1948:AE1948)),0)</f>
        <v>5</v>
      </c>
      <c r="G1948" s="129">
        <f t="shared" si="790"/>
        <v>11724</v>
      </c>
      <c r="H1948" s="134">
        <f t="shared" si="791"/>
        <v>0.15626166231273658</v>
      </c>
      <c r="I1948" s="2"/>
      <c r="J1948" s="2">
        <f t="shared" si="792"/>
        <v>0.56598869755291359</v>
      </c>
      <c r="K1948" s="2">
        <f t="shared" si="793"/>
        <v>0.40972703524017701</v>
      </c>
      <c r="L1948" s="2">
        <f t="shared" si="794"/>
        <v>4.5982833075651755E-3</v>
      </c>
      <c r="M1948" s="2">
        <f t="shared" si="795"/>
        <v>1.9685983899344228E-2</v>
      </c>
      <c r="N1948" s="63">
        <v>42465</v>
      </c>
      <c r="O1948" s="63">
        <v>30741</v>
      </c>
      <c r="P1948" s="63">
        <v>345</v>
      </c>
      <c r="Q1948" s="63">
        <v>923</v>
      </c>
      <c r="R1948" s="63">
        <v>352</v>
      </c>
      <c r="S1948" s="63">
        <v>1</v>
      </c>
      <c r="T1948" s="63">
        <v>0</v>
      </c>
      <c r="U1948" s="63">
        <v>13</v>
      </c>
      <c r="V1948" s="63">
        <v>2</v>
      </c>
      <c r="W1948" s="63">
        <v>166</v>
      </c>
      <c r="X1948" s="63">
        <v>0</v>
      </c>
      <c r="Y1948" s="63">
        <v>0</v>
      </c>
      <c r="Z1948" s="63">
        <v>16</v>
      </c>
      <c r="AA1948" s="63">
        <v>0</v>
      </c>
      <c r="AB1948" s="63">
        <v>0</v>
      </c>
      <c r="AC1948" s="63">
        <v>0</v>
      </c>
      <c r="AD1948" s="63">
        <v>0</v>
      </c>
      <c r="AE1948" s="63">
        <v>0</v>
      </c>
      <c r="AF1948" s="63">
        <v>1</v>
      </c>
      <c r="AG1948" s="63">
        <v>0</v>
      </c>
      <c r="AH1948" s="63">
        <v>0</v>
      </c>
      <c r="AI1948" s="63">
        <v>0</v>
      </c>
      <c r="AJ1948" s="63">
        <v>1</v>
      </c>
      <c r="AK1948" s="63">
        <v>0</v>
      </c>
      <c r="AL1948" s="63">
        <v>0</v>
      </c>
      <c r="AM1948" s="63">
        <v>0</v>
      </c>
      <c r="AN1948" s="63">
        <v>0</v>
      </c>
      <c r="AO1948" s="63">
        <v>0</v>
      </c>
      <c r="AP1948" s="63">
        <v>0</v>
      </c>
      <c r="AQ1948" s="63">
        <v>0</v>
      </c>
      <c r="AR1948" s="63">
        <v>0</v>
      </c>
      <c r="AS1948" s="63">
        <v>0</v>
      </c>
      <c r="AT1948" s="63">
        <v>0</v>
      </c>
      <c r="AU1948" s="63">
        <v>2</v>
      </c>
      <c r="AV1948" s="63">
        <v>0</v>
      </c>
      <c r="AW1948" s="63">
        <v>0</v>
      </c>
      <c r="AX1948" s="63">
        <v>0</v>
      </c>
      <c r="AY1948" s="63">
        <v>0</v>
      </c>
      <c r="BA1948" s="5">
        <f>IF(Q1948&gt;0,RANK(Q1948,(N1948:P1948,Q1948:AE1948)),0)</f>
        <v>3</v>
      </c>
      <c r="BB1948" s="5">
        <f>IF(R1948&gt;0,RANK(R1948,(N1948:P1948,Q1948:AE1948)),0)</f>
        <v>4</v>
      </c>
      <c r="BC1948" s="5">
        <f>IF(T1948&gt;0,RANK(T1948,(N1948:P1948,Q1948:AE1948)),0)</f>
        <v>0</v>
      </c>
      <c r="BD1948" s="5">
        <f>IF(S1948&gt;0,RANK(S1948,(N1948:P1948,Q1948:AE1948)),0)</f>
        <v>10</v>
      </c>
      <c r="BE1948" s="2">
        <f t="shared" si="797"/>
        <v>1.2302073892413499E-2</v>
      </c>
      <c r="BF1948" s="2">
        <f t="shared" si="798"/>
        <v>4.6915818094578022E-3</v>
      </c>
      <c r="BG1948" s="2">
        <f t="shared" si="799"/>
        <v>0</v>
      </c>
      <c r="BH1948" s="2">
        <f t="shared" si="800"/>
        <v>1.3328357413232393E-5</v>
      </c>
      <c r="BJ1948" t="s">
        <v>1722</v>
      </c>
      <c r="BK1948" t="s">
        <v>193</v>
      </c>
      <c r="BL1948">
        <v>20</v>
      </c>
      <c r="BN1948" s="112">
        <v>36</v>
      </c>
      <c r="BO1948" s="114">
        <v>93</v>
      </c>
      <c r="BP1948" s="118">
        <f t="shared" si="778"/>
        <v>36093</v>
      </c>
      <c r="BQ1948" s="118">
        <f t="shared" si="777"/>
        <v>36093</v>
      </c>
      <c r="BR1948" s="5" t="s">
        <v>3151</v>
      </c>
      <c r="BV1948" s="63"/>
      <c r="BX1948" s="63"/>
      <c r="BY1948" s="63"/>
    </row>
    <row r="1949" spans="1:77" ht="15" hidden="1" customHeight="1" outlineLevel="1">
      <c r="A1949" t="s">
        <v>3198</v>
      </c>
      <c r="B1949" t="s">
        <v>193</v>
      </c>
      <c r="C1949" s="1">
        <f t="shared" si="796"/>
        <v>15710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4</v>
      </c>
      <c r="G1949" s="129">
        <f t="shared" si="790"/>
        <v>4558</v>
      </c>
      <c r="H1949" s="134">
        <f t="shared" si="791"/>
        <v>0.29013367281985997</v>
      </c>
      <c r="I1949" s="2"/>
      <c r="J1949" s="2">
        <f t="shared" si="792"/>
        <v>0.34022915340547422</v>
      </c>
      <c r="K1949" s="2">
        <f t="shared" si="793"/>
        <v>0.63036282622533413</v>
      </c>
      <c r="L1949" s="2">
        <f t="shared" si="794"/>
        <v>4.9013367281985996E-3</v>
      </c>
      <c r="M1949" s="2">
        <f t="shared" si="795"/>
        <v>2.4506683640993059E-2</v>
      </c>
      <c r="N1949" s="63">
        <v>5345</v>
      </c>
      <c r="O1949" s="63">
        <v>9903</v>
      </c>
      <c r="P1949" s="63">
        <v>77</v>
      </c>
      <c r="Q1949" s="63">
        <v>282</v>
      </c>
      <c r="R1949" s="63">
        <v>75</v>
      </c>
      <c r="S1949" s="63">
        <v>0</v>
      </c>
      <c r="T1949" s="63">
        <v>0</v>
      </c>
      <c r="U1949" s="63">
        <v>0</v>
      </c>
      <c r="V1949" s="63">
        <v>0</v>
      </c>
      <c r="W1949" s="63">
        <v>25</v>
      </c>
      <c r="X1949" s="63">
        <v>0</v>
      </c>
      <c r="Y1949" s="63">
        <v>0</v>
      </c>
      <c r="Z1949" s="63">
        <v>3</v>
      </c>
      <c r="AA1949" s="63">
        <v>0</v>
      </c>
      <c r="AB1949" s="63">
        <v>0</v>
      </c>
      <c r="AC1949" s="63">
        <v>0</v>
      </c>
      <c r="AD1949" s="63">
        <v>0</v>
      </c>
      <c r="AE1949" s="63">
        <v>0</v>
      </c>
      <c r="AF1949" s="63">
        <v>0</v>
      </c>
      <c r="AG1949" s="63">
        <v>0</v>
      </c>
      <c r="AH1949" s="63">
        <v>0</v>
      </c>
      <c r="AI1949" s="63">
        <v>0</v>
      </c>
      <c r="AJ1949" s="63">
        <v>0</v>
      </c>
      <c r="AK1949" s="63">
        <v>0</v>
      </c>
      <c r="AL1949" s="63">
        <v>0</v>
      </c>
      <c r="AM1949" s="63">
        <v>0</v>
      </c>
      <c r="AN1949" s="63">
        <v>0</v>
      </c>
      <c r="AO1949" s="63">
        <v>0</v>
      </c>
      <c r="AP1949" s="63">
        <v>0</v>
      </c>
      <c r="AQ1949" s="63">
        <v>0</v>
      </c>
      <c r="AR1949" s="63">
        <v>0</v>
      </c>
      <c r="AS1949" s="63">
        <v>0</v>
      </c>
      <c r="AT1949" s="63">
        <v>0</v>
      </c>
      <c r="AU1949" s="63">
        <v>0</v>
      </c>
      <c r="AV1949" s="63">
        <v>0</v>
      </c>
      <c r="AW1949" s="63">
        <v>0</v>
      </c>
      <c r="AX1949" s="63">
        <v>0</v>
      </c>
      <c r="AY1949" s="63">
        <v>0</v>
      </c>
      <c r="BA1949" s="5">
        <f>IF(Q1949&gt;0,RANK(Q1949,(N1949:P1949,Q1949:AE1949)),0)</f>
        <v>3</v>
      </c>
      <c r="BB1949" s="5">
        <f>IF(R1949&gt;0,RANK(R1949,(N1949:P1949,Q1949:AE1949)),0)</f>
        <v>5</v>
      </c>
      <c r="BC1949" s="5">
        <f>IF(T1949&gt;0,RANK(T1949,(N1949:P1949,Q1949:AE1949)),0)</f>
        <v>0</v>
      </c>
      <c r="BD1949" s="5">
        <f>IF(S1949&gt;0,RANK(S1949,(N1949:P1949,Q1949:AE1949)),0)</f>
        <v>0</v>
      </c>
      <c r="BE1949" s="2">
        <f t="shared" si="797"/>
        <v>1.7950350095480586E-2</v>
      </c>
      <c r="BF1949" s="2">
        <f t="shared" si="798"/>
        <v>4.7740292807129216E-3</v>
      </c>
      <c r="BG1949" s="2">
        <f t="shared" si="799"/>
        <v>0</v>
      </c>
      <c r="BH1949" s="2">
        <f t="shared" si="800"/>
        <v>0</v>
      </c>
      <c r="BJ1949" t="s">
        <v>3198</v>
      </c>
      <c r="BK1949" t="s">
        <v>193</v>
      </c>
      <c r="BL1949">
        <v>19</v>
      </c>
      <c r="BN1949" s="112">
        <v>36</v>
      </c>
      <c r="BO1949" s="114">
        <v>95</v>
      </c>
      <c r="BP1949" s="118">
        <f t="shared" si="778"/>
        <v>36095</v>
      </c>
      <c r="BQ1949" s="118">
        <f t="shared" si="777"/>
        <v>36095</v>
      </c>
      <c r="BR1949" s="5" t="s">
        <v>3151</v>
      </c>
      <c r="BV1949" s="63"/>
      <c r="BX1949" s="63"/>
      <c r="BY1949" s="63"/>
    </row>
    <row r="1950" spans="1:77" ht="15" hidden="1" customHeight="1" outlineLevel="1">
      <c r="A1950" t="s">
        <v>1221</v>
      </c>
      <c r="B1950" t="s">
        <v>193</v>
      </c>
      <c r="C1950" s="1">
        <f t="shared" si="796"/>
        <v>9766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5</v>
      </c>
      <c r="G1950" s="129">
        <f t="shared" si="790"/>
        <v>1718</v>
      </c>
      <c r="H1950" s="134">
        <f t="shared" si="791"/>
        <v>0.17591644480851934</v>
      </c>
      <c r="I1950" s="2"/>
      <c r="J1950" s="2">
        <f t="shared" si="792"/>
        <v>0.39965185336883063</v>
      </c>
      <c r="K1950" s="2">
        <f t="shared" si="793"/>
        <v>0.57556829817735</v>
      </c>
      <c r="L1950" s="2">
        <f t="shared" si="794"/>
        <v>3.3790702437026419E-3</v>
      </c>
      <c r="M1950" s="2">
        <f t="shared" si="795"/>
        <v>2.1400778210116666E-2</v>
      </c>
      <c r="N1950" s="63">
        <v>3903</v>
      </c>
      <c r="O1950" s="63">
        <v>5621</v>
      </c>
      <c r="P1950" s="63">
        <v>33</v>
      </c>
      <c r="Q1950" s="63">
        <v>130</v>
      </c>
      <c r="R1950" s="63">
        <v>51</v>
      </c>
      <c r="S1950" s="63">
        <v>0</v>
      </c>
      <c r="T1950" s="63">
        <v>0</v>
      </c>
      <c r="U1950" s="63">
        <v>1</v>
      </c>
      <c r="V1950" s="63">
        <v>0</v>
      </c>
      <c r="W1950" s="63">
        <v>26</v>
      </c>
      <c r="X1950" s="63">
        <v>0</v>
      </c>
      <c r="Y1950" s="63">
        <v>0</v>
      </c>
      <c r="Z1950" s="63">
        <v>0</v>
      </c>
      <c r="AA1950" s="63">
        <v>0</v>
      </c>
      <c r="AB1950" s="63">
        <v>0</v>
      </c>
      <c r="AC1950" s="63">
        <v>0</v>
      </c>
      <c r="AD1950" s="63">
        <v>0</v>
      </c>
      <c r="AE1950" s="63">
        <v>0</v>
      </c>
      <c r="AF1950" s="63">
        <v>1</v>
      </c>
      <c r="AG1950" s="63">
        <v>0</v>
      </c>
      <c r="AH1950" s="63">
        <v>0</v>
      </c>
      <c r="AI1950" s="63">
        <v>0</v>
      </c>
      <c r="AJ1950" s="63">
        <v>0</v>
      </c>
      <c r="AK1950" s="63">
        <v>0</v>
      </c>
      <c r="AL1950" s="63">
        <v>0</v>
      </c>
      <c r="AM1950" s="63">
        <v>0</v>
      </c>
      <c r="AN1950" s="63">
        <v>0</v>
      </c>
      <c r="AO1950" s="63">
        <v>0</v>
      </c>
      <c r="AP1950" s="63">
        <v>0</v>
      </c>
      <c r="AQ1950" s="63">
        <v>0</v>
      </c>
      <c r="AR1950" s="63">
        <v>0</v>
      </c>
      <c r="AS1950" s="63">
        <v>0</v>
      </c>
      <c r="AT1950" s="63">
        <v>0</v>
      </c>
      <c r="AU1950" s="63">
        <v>0</v>
      </c>
      <c r="AV1950" s="63">
        <v>0</v>
      </c>
      <c r="AW1950" s="63">
        <v>0</v>
      </c>
      <c r="AX1950" s="63">
        <v>0</v>
      </c>
      <c r="AY1950" s="63">
        <v>0</v>
      </c>
      <c r="BA1950" s="5">
        <f>IF(Q1950&gt;0,RANK(Q1950,(N1950:P1950,Q1950:AE1950)),0)</f>
        <v>3</v>
      </c>
      <c r="BB1950" s="5">
        <f>IF(R1950&gt;0,RANK(R1950,(N1950:P1950,Q1950:AE1950)),0)</f>
        <v>4</v>
      </c>
      <c r="BC1950" s="5">
        <f>IF(T1950&gt;0,RANK(T1950,(N1950:P1950,Q1950:AE1950)),0)</f>
        <v>0</v>
      </c>
      <c r="BD1950" s="5">
        <f>IF(S1950&gt;0,RANK(S1950,(N1950:P1950,Q1950:AE1950)),0)</f>
        <v>0</v>
      </c>
      <c r="BE1950" s="2">
        <f t="shared" si="797"/>
        <v>1.331148883882859E-2</v>
      </c>
      <c r="BF1950" s="2">
        <f t="shared" si="798"/>
        <v>5.2221994675404467E-3</v>
      </c>
      <c r="BG1950" s="2">
        <f t="shared" si="799"/>
        <v>0</v>
      </c>
      <c r="BH1950" s="2">
        <f t="shared" si="800"/>
        <v>0</v>
      </c>
      <c r="BJ1950" t="s">
        <v>1221</v>
      </c>
      <c r="BK1950" t="s">
        <v>193</v>
      </c>
      <c r="BL1950">
        <v>23</v>
      </c>
      <c r="BN1950" s="112">
        <v>36</v>
      </c>
      <c r="BO1950" s="114">
        <v>97</v>
      </c>
      <c r="BP1950" s="118">
        <f t="shared" si="778"/>
        <v>36097</v>
      </c>
      <c r="BQ1950" s="118">
        <f t="shared" si="777"/>
        <v>36097</v>
      </c>
      <c r="BR1950" s="5" t="s">
        <v>3151</v>
      </c>
      <c r="BV1950" s="63"/>
      <c r="BX1950" s="63"/>
      <c r="BY1950" s="63"/>
    </row>
    <row r="1951" spans="1:77" ht="15" hidden="1" customHeight="1" outlineLevel="1">
      <c r="A1951" t="s">
        <v>2334</v>
      </c>
      <c r="B1951" t="s">
        <v>193</v>
      </c>
      <c r="C1951" s="1">
        <f t="shared" si="796"/>
        <v>15632</v>
      </c>
      <c r="D1951" s="5">
        <f>IF(N1951&gt;0, RANK(N1951,(N1951:P1951,Q1951:AE1951)),0)</f>
        <v>2</v>
      </c>
      <c r="E1951" s="5">
        <f>IF(O1951&gt;0,RANK(O1951,(N1951:P1951,Q1951:AE1951)),0)</f>
        <v>1</v>
      </c>
      <c r="F1951" s="5">
        <f>IF(P1951&gt;0,RANK(P1951,(N1951:P1951,Q1951:AE1951)),0)</f>
        <v>4</v>
      </c>
      <c r="G1951" s="129">
        <f t="shared" si="790"/>
        <v>1415</v>
      </c>
      <c r="H1951" s="134">
        <f t="shared" si="791"/>
        <v>9.0519447287615143E-2</v>
      </c>
      <c r="I1951" s="2"/>
      <c r="J1951" s="2">
        <f t="shared" si="792"/>
        <v>0.44229785056294779</v>
      </c>
      <c r="K1951" s="2">
        <f t="shared" si="793"/>
        <v>0.53281729785056298</v>
      </c>
      <c r="L1951" s="2">
        <f t="shared" si="794"/>
        <v>5.8853633572159671E-3</v>
      </c>
      <c r="M1951" s="2">
        <f t="shared" si="795"/>
        <v>1.8999488229273265E-2</v>
      </c>
      <c r="N1951" s="63">
        <v>6914</v>
      </c>
      <c r="O1951" s="63">
        <v>8329</v>
      </c>
      <c r="P1951" s="63">
        <v>92</v>
      </c>
      <c r="Q1951" s="63">
        <v>193</v>
      </c>
      <c r="R1951" s="63">
        <v>73</v>
      </c>
      <c r="S1951" s="63">
        <v>0</v>
      </c>
      <c r="T1951" s="63">
        <v>0</v>
      </c>
      <c r="U1951" s="63">
        <v>2</v>
      </c>
      <c r="V1951" s="63">
        <v>2</v>
      </c>
      <c r="W1951" s="63">
        <v>24</v>
      </c>
      <c r="X1951" s="63">
        <v>0</v>
      </c>
      <c r="Y1951" s="63">
        <v>0</v>
      </c>
      <c r="Z1951" s="63">
        <v>3</v>
      </c>
      <c r="AA1951" s="63">
        <v>0</v>
      </c>
      <c r="AB1951" s="63">
        <v>0</v>
      </c>
      <c r="AC1951" s="63">
        <v>0</v>
      </c>
      <c r="AD1951" s="63">
        <v>0</v>
      </c>
      <c r="AE1951" s="63">
        <v>0</v>
      </c>
      <c r="AF1951" s="63">
        <v>0</v>
      </c>
      <c r="AG1951" s="63">
        <v>0</v>
      </c>
      <c r="AH1951" s="63">
        <v>0</v>
      </c>
      <c r="AI1951" s="63">
        <v>0</v>
      </c>
      <c r="AJ1951" s="63">
        <v>0</v>
      </c>
      <c r="AK1951" s="63">
        <v>0</v>
      </c>
      <c r="AL1951" s="63">
        <v>0</v>
      </c>
      <c r="AM1951" s="63">
        <v>0</v>
      </c>
      <c r="AN1951" s="63">
        <v>0</v>
      </c>
      <c r="AO1951" s="63">
        <v>0</v>
      </c>
      <c r="AP1951" s="63">
        <v>0</v>
      </c>
      <c r="AQ1951" s="63">
        <v>0</v>
      </c>
      <c r="AR1951" s="63">
        <v>0</v>
      </c>
      <c r="AS1951" s="63">
        <v>0</v>
      </c>
      <c r="AT1951" s="63">
        <v>0</v>
      </c>
      <c r="AU1951" s="63">
        <v>0</v>
      </c>
      <c r="AV1951" s="63">
        <v>0</v>
      </c>
      <c r="AW1951" s="63">
        <v>0</v>
      </c>
      <c r="AX1951" s="63">
        <v>0</v>
      </c>
      <c r="AY1951" s="63">
        <v>0</v>
      </c>
      <c r="BA1951" s="5">
        <f>IF(Q1951&gt;0,RANK(Q1951,(N1951:P1951,Q1951:AE1951)),0)</f>
        <v>3</v>
      </c>
      <c r="BB1951" s="5">
        <f>IF(R1951&gt;0,RANK(R1951,(N1951:P1951,Q1951:AE1951)),0)</f>
        <v>5</v>
      </c>
      <c r="BC1951" s="5">
        <f>IF(T1951&gt;0,RANK(T1951,(N1951:P1951,Q1951:AE1951)),0)</f>
        <v>0</v>
      </c>
      <c r="BD1951" s="5">
        <f>IF(S1951&gt;0,RANK(S1951,(N1951:P1951,Q1951:AE1951)),0)</f>
        <v>0</v>
      </c>
      <c r="BE1951" s="2">
        <f t="shared" si="797"/>
        <v>1.234646878198567E-2</v>
      </c>
      <c r="BF1951" s="2">
        <f t="shared" si="798"/>
        <v>4.6699078812691914E-3</v>
      </c>
      <c r="BG1951" s="2">
        <f t="shared" si="799"/>
        <v>0</v>
      </c>
      <c r="BH1951" s="2">
        <f t="shared" si="800"/>
        <v>0</v>
      </c>
      <c r="BJ1951" t="s">
        <v>2334</v>
      </c>
      <c r="BK1951" t="s">
        <v>193</v>
      </c>
      <c r="BL1951">
        <v>23</v>
      </c>
      <c r="BN1951" s="112">
        <v>36</v>
      </c>
      <c r="BO1951" s="114">
        <v>99</v>
      </c>
      <c r="BP1951" s="118">
        <f t="shared" si="778"/>
        <v>36099</v>
      </c>
      <c r="BQ1951" s="118">
        <f t="shared" si="777"/>
        <v>36099</v>
      </c>
      <c r="BR1951" s="5" t="s">
        <v>3151</v>
      </c>
      <c r="BV1951" s="63"/>
      <c r="BX1951" s="63"/>
      <c r="BY1951" s="63"/>
    </row>
    <row r="1952" spans="1:77" ht="15" hidden="1" customHeight="1" outlineLevel="1">
      <c r="A1952" t="s">
        <v>161</v>
      </c>
      <c r="B1952" t="s">
        <v>193</v>
      </c>
      <c r="C1952" s="1">
        <f t="shared" si="796"/>
        <v>38870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4</v>
      </c>
      <c r="G1952" s="129">
        <f t="shared" si="790"/>
        <v>15482</v>
      </c>
      <c r="H1952" s="134">
        <f t="shared" si="791"/>
        <v>0.3983020324157448</v>
      </c>
      <c r="I1952" s="2"/>
      <c r="J1952" s="2">
        <f t="shared" si="792"/>
        <v>0.29068690506817596</v>
      </c>
      <c r="K1952" s="2">
        <f t="shared" si="793"/>
        <v>0.68898893748392076</v>
      </c>
      <c r="L1952" s="2">
        <f t="shared" si="794"/>
        <v>3.2930280421919218E-3</v>
      </c>
      <c r="M1952" s="2">
        <f t="shared" si="795"/>
        <v>1.7031129405711359E-2</v>
      </c>
      <c r="N1952" s="63">
        <v>11299</v>
      </c>
      <c r="O1952" s="63">
        <v>26781</v>
      </c>
      <c r="P1952" s="63">
        <v>128</v>
      </c>
      <c r="Q1952" s="63">
        <v>473</v>
      </c>
      <c r="R1952" s="63">
        <v>116</v>
      </c>
      <c r="S1952" s="63">
        <v>0</v>
      </c>
      <c r="T1952" s="63">
        <v>0</v>
      </c>
      <c r="U1952" s="63">
        <v>0</v>
      </c>
      <c r="V1952" s="63">
        <v>0</v>
      </c>
      <c r="W1952" s="63">
        <v>73</v>
      </c>
      <c r="X1952" s="63">
        <v>0</v>
      </c>
      <c r="Y1952" s="63">
        <v>0</v>
      </c>
      <c r="Z1952" s="63">
        <v>0</v>
      </c>
      <c r="AA1952" s="63">
        <v>0</v>
      </c>
      <c r="AB1952" s="63">
        <v>0</v>
      </c>
      <c r="AC1952" s="63">
        <v>0</v>
      </c>
      <c r="AD1952" s="63">
        <v>0</v>
      </c>
      <c r="AE1952" s="63">
        <v>0</v>
      </c>
      <c r="AF1952" s="63">
        <v>0</v>
      </c>
      <c r="AG1952" s="63">
        <v>0</v>
      </c>
      <c r="AH1952" s="63">
        <v>0</v>
      </c>
      <c r="AI1952" s="63">
        <v>0</v>
      </c>
      <c r="AJ1952" s="63">
        <v>0</v>
      </c>
      <c r="AK1952" s="63">
        <v>0</v>
      </c>
      <c r="AL1952" s="63">
        <v>0</v>
      </c>
      <c r="AM1952" s="63">
        <v>0</v>
      </c>
      <c r="AN1952" s="63">
        <v>0</v>
      </c>
      <c r="AO1952" s="63">
        <v>0</v>
      </c>
      <c r="AP1952" s="63">
        <v>0</v>
      </c>
      <c r="AQ1952" s="63">
        <v>0</v>
      </c>
      <c r="AR1952" s="63">
        <v>0</v>
      </c>
      <c r="AS1952" s="63">
        <v>0</v>
      </c>
      <c r="AT1952" s="63">
        <v>0</v>
      </c>
      <c r="AU1952" s="63">
        <v>0</v>
      </c>
      <c r="AV1952" s="63">
        <v>0</v>
      </c>
      <c r="AW1952" s="63">
        <v>0</v>
      </c>
      <c r="AX1952" s="63">
        <v>0</v>
      </c>
      <c r="AY1952" s="63">
        <v>0</v>
      </c>
      <c r="BA1952" s="5">
        <f>IF(Q1952&gt;0,RANK(Q1952,(N1952:P1952,Q1952:AE1952)),0)</f>
        <v>3</v>
      </c>
      <c r="BB1952" s="5">
        <f>IF(R1952&gt;0,RANK(R1952,(N1952:P1952,Q1952:AE1952)),0)</f>
        <v>5</v>
      </c>
      <c r="BC1952" s="5">
        <f>IF(T1952&gt;0,RANK(T1952,(N1952:P1952,Q1952:AE1952)),0)</f>
        <v>0</v>
      </c>
      <c r="BD1952" s="5">
        <f>IF(S1952&gt;0,RANK(S1952,(N1952:P1952,Q1952:AE1952)),0)</f>
        <v>0</v>
      </c>
      <c r="BE1952" s="2">
        <f t="shared" si="797"/>
        <v>1.2168767687162336E-2</v>
      </c>
      <c r="BF1952" s="2">
        <f t="shared" si="798"/>
        <v>2.9843066632364293E-3</v>
      </c>
      <c r="BG1952" s="2">
        <f t="shared" si="799"/>
        <v>0</v>
      </c>
      <c r="BH1952" s="2">
        <f t="shared" si="800"/>
        <v>0</v>
      </c>
      <c r="BJ1952" t="s">
        <v>161</v>
      </c>
      <c r="BK1952" t="s">
        <v>193</v>
      </c>
      <c r="BL1952">
        <v>23</v>
      </c>
      <c r="BN1952" s="112">
        <v>36</v>
      </c>
      <c r="BO1952" s="114">
        <v>101</v>
      </c>
      <c r="BP1952" s="118">
        <f t="shared" si="778"/>
        <v>36101</v>
      </c>
      <c r="BQ1952" s="118">
        <f t="shared" si="777"/>
        <v>36101</v>
      </c>
      <c r="BR1952" s="5" t="s">
        <v>3151</v>
      </c>
      <c r="BV1952" s="63"/>
      <c r="BX1952" s="63"/>
      <c r="BY1952" s="63"/>
    </row>
    <row r="1953" spans="1:77" ht="15" hidden="1" customHeight="1" outlineLevel="1">
      <c r="A1953" t="s">
        <v>1467</v>
      </c>
      <c r="B1953" t="s">
        <v>193</v>
      </c>
      <c r="C1953" s="1">
        <f t="shared" si="796"/>
        <v>601261</v>
      </c>
      <c r="D1953" s="5">
        <f>IF(N1953&gt;0, RANK(N1953,(N1953:P1953,Q1953:AE1953)),0)</f>
        <v>2</v>
      </c>
      <c r="E1953" s="5">
        <f>IF(O1953&gt;0,RANK(O1953,(N1953:P1953,Q1953:AE1953)),0)</f>
        <v>1</v>
      </c>
      <c r="F1953" s="5">
        <f>IF(P1953&gt;0,RANK(P1953,(N1953:P1953,Q1953:AE1953)),0)</f>
        <v>4</v>
      </c>
      <c r="G1953" s="129">
        <f t="shared" si="790"/>
        <v>74154</v>
      </c>
      <c r="H1953" s="134">
        <f t="shared" si="791"/>
        <v>0.12333079976915183</v>
      </c>
      <c r="I1953" s="2"/>
      <c r="J1953" s="2">
        <f t="shared" si="792"/>
        <v>0.43153139817816222</v>
      </c>
      <c r="K1953" s="2">
        <f t="shared" si="793"/>
        <v>0.55486219794731406</v>
      </c>
      <c r="L1953" s="2">
        <f t="shared" si="794"/>
        <v>3.2614787920719952E-3</v>
      </c>
      <c r="M1953" s="2">
        <f t="shared" si="795"/>
        <v>1.0344925082451726E-2</v>
      </c>
      <c r="N1953" s="63">
        <v>259463</v>
      </c>
      <c r="O1953" s="63">
        <v>333617</v>
      </c>
      <c r="P1953" s="63">
        <v>1961</v>
      </c>
      <c r="Q1953" s="63">
        <v>3578</v>
      </c>
      <c r="R1953" s="63">
        <v>1496</v>
      </c>
      <c r="S1953" s="63">
        <v>0</v>
      </c>
      <c r="T1953" s="63">
        <v>0</v>
      </c>
      <c r="U1953" s="63">
        <v>0</v>
      </c>
      <c r="V1953" s="63">
        <v>0</v>
      </c>
      <c r="W1953" s="63">
        <v>1146</v>
      </c>
      <c r="X1953" s="63">
        <v>0</v>
      </c>
      <c r="Y1953" s="63">
        <v>0</v>
      </c>
      <c r="Z1953" s="63">
        <v>0</v>
      </c>
      <c r="AA1953" s="63">
        <v>0</v>
      </c>
      <c r="AB1953" s="63">
        <v>0</v>
      </c>
      <c r="AC1953" s="63">
        <v>0</v>
      </c>
      <c r="AD1953" s="63">
        <v>0</v>
      </c>
      <c r="AE1953" s="63">
        <v>0</v>
      </c>
      <c r="AF1953" s="63">
        <v>0</v>
      </c>
      <c r="AG1953" s="63">
        <v>0</v>
      </c>
      <c r="AH1953" s="63">
        <v>0</v>
      </c>
      <c r="AI1953" s="63">
        <v>0</v>
      </c>
      <c r="AJ1953" s="63">
        <v>0</v>
      </c>
      <c r="AK1953" s="63">
        <v>0</v>
      </c>
      <c r="AL1953" s="63">
        <v>0</v>
      </c>
      <c r="AM1953" s="63">
        <v>0</v>
      </c>
      <c r="AN1953" s="63">
        <v>0</v>
      </c>
      <c r="AO1953" s="63">
        <v>0</v>
      </c>
      <c r="AP1953" s="63">
        <v>0</v>
      </c>
      <c r="AQ1953" s="63">
        <v>0</v>
      </c>
      <c r="AR1953" s="63">
        <v>0</v>
      </c>
      <c r="AS1953" s="63">
        <v>0</v>
      </c>
      <c r="AT1953" s="63">
        <v>0</v>
      </c>
      <c r="AU1953" s="63">
        <v>0</v>
      </c>
      <c r="AV1953" s="63">
        <v>0</v>
      </c>
      <c r="AW1953" s="63">
        <v>0</v>
      </c>
      <c r="AX1953" s="63">
        <v>0</v>
      </c>
      <c r="AY1953" s="63">
        <v>0</v>
      </c>
      <c r="BA1953" s="5">
        <f>IF(Q1953&gt;0,RANK(Q1953,(N1953:P1953,Q1953:AE1953)),0)</f>
        <v>3</v>
      </c>
      <c r="BB1953" s="5">
        <f>IF(R1953&gt;0,RANK(R1953,(N1953:P1953,Q1953:AE1953)),0)</f>
        <v>5</v>
      </c>
      <c r="BC1953" s="5">
        <f>IF(T1953&gt;0,RANK(T1953,(N1953:P1953,Q1953:AE1953)),0)</f>
        <v>0</v>
      </c>
      <c r="BD1953" s="5">
        <f>IF(S1953&gt;0,RANK(S1953,(N1953:P1953,Q1953:AE1953)),0)</f>
        <v>0</v>
      </c>
      <c r="BE1953" s="2">
        <f t="shared" si="797"/>
        <v>5.9508266792624165E-3</v>
      </c>
      <c r="BF1953" s="2">
        <f t="shared" si="798"/>
        <v>2.4881041677407979E-3</v>
      </c>
      <c r="BG1953" s="2">
        <f t="shared" si="799"/>
        <v>0</v>
      </c>
      <c r="BH1953" s="2">
        <f t="shared" si="800"/>
        <v>0</v>
      </c>
      <c r="BJ1953" t="s">
        <v>1467</v>
      </c>
      <c r="BK1953" t="s">
        <v>193</v>
      </c>
      <c r="BN1953" s="112">
        <v>36</v>
      </c>
      <c r="BO1953" s="114">
        <v>103</v>
      </c>
      <c r="BP1953" s="118">
        <f t="shared" si="778"/>
        <v>36103</v>
      </c>
      <c r="BQ1953" s="118">
        <f t="shared" si="777"/>
        <v>36103</v>
      </c>
      <c r="BR1953" s="5" t="s">
        <v>3151</v>
      </c>
      <c r="BV1953" s="63"/>
      <c r="BX1953" s="63"/>
      <c r="BY1953" s="63"/>
    </row>
    <row r="1954" spans="1:77" ht="15" hidden="1" customHeight="1" outlineLevel="1">
      <c r="A1954" t="s">
        <v>1039</v>
      </c>
      <c r="B1954" t="s">
        <v>193</v>
      </c>
      <c r="C1954" s="1">
        <f t="shared" si="796"/>
        <v>26981</v>
      </c>
      <c r="D1954" s="5">
        <f>IF(N1954&gt;0, RANK(N1954,(N1954:P1954,Q1954:AE1954)),0)</f>
        <v>2</v>
      </c>
      <c r="E1954" s="5">
        <f>IF(O1954&gt;0,RANK(O1954,(N1954:P1954,Q1954:AE1954)),0)</f>
        <v>1</v>
      </c>
      <c r="F1954" s="5">
        <f>IF(P1954&gt;0,RANK(P1954,(N1954:P1954,Q1954:AE1954)),0)</f>
        <v>4</v>
      </c>
      <c r="G1954" s="129">
        <f t="shared" si="790"/>
        <v>4560</v>
      </c>
      <c r="H1954" s="134">
        <f t="shared" si="791"/>
        <v>0.16900782031800154</v>
      </c>
      <c r="I1954" s="2"/>
      <c r="J1954" s="2">
        <f t="shared" si="792"/>
        <v>0.40750898780623401</v>
      </c>
      <c r="K1954" s="2">
        <f t="shared" si="793"/>
        <v>0.57651680812423556</v>
      </c>
      <c r="L1954" s="2">
        <f t="shared" si="794"/>
        <v>3.2615544271895037E-3</v>
      </c>
      <c r="M1954" s="2">
        <f t="shared" si="795"/>
        <v>1.2712649642340925E-2</v>
      </c>
      <c r="N1954" s="63">
        <v>10995</v>
      </c>
      <c r="O1954" s="63">
        <v>15555</v>
      </c>
      <c r="P1954" s="63">
        <v>88</v>
      </c>
      <c r="Q1954" s="63">
        <v>207</v>
      </c>
      <c r="R1954" s="63">
        <v>86</v>
      </c>
      <c r="S1954" s="63">
        <v>0</v>
      </c>
      <c r="T1954" s="63">
        <v>0</v>
      </c>
      <c r="U1954" s="63">
        <v>0</v>
      </c>
      <c r="V1954" s="63">
        <v>0</v>
      </c>
      <c r="W1954" s="63">
        <v>50</v>
      </c>
      <c r="X1954" s="63">
        <v>0</v>
      </c>
      <c r="Y1954" s="63">
        <v>0</v>
      </c>
      <c r="Z1954" s="63">
        <v>0</v>
      </c>
      <c r="AA1954" s="63">
        <v>0</v>
      </c>
      <c r="AB1954" s="63">
        <v>0</v>
      </c>
      <c r="AC1954" s="63">
        <v>0</v>
      </c>
      <c r="AD1954" s="63">
        <v>0</v>
      </c>
      <c r="AE1954" s="63">
        <v>0</v>
      </c>
      <c r="AF1954" s="63">
        <v>0</v>
      </c>
      <c r="AG1954" s="63">
        <v>0</v>
      </c>
      <c r="AH1954" s="63">
        <v>0</v>
      </c>
      <c r="AI1954" s="63">
        <v>0</v>
      </c>
      <c r="AJ1954" s="63">
        <v>0</v>
      </c>
      <c r="AK1954" s="63">
        <v>0</v>
      </c>
      <c r="AL1954" s="63">
        <v>0</v>
      </c>
      <c r="AM1954" s="63">
        <v>0</v>
      </c>
      <c r="AN1954" s="63">
        <v>0</v>
      </c>
      <c r="AO1954" s="63">
        <v>0</v>
      </c>
      <c r="AP1954" s="63">
        <v>0</v>
      </c>
      <c r="AQ1954" s="63">
        <v>0</v>
      </c>
      <c r="AR1954" s="63">
        <v>0</v>
      </c>
      <c r="AS1954" s="63">
        <v>0</v>
      </c>
      <c r="AT1954" s="63">
        <v>0</v>
      </c>
      <c r="AU1954" s="63">
        <v>0</v>
      </c>
      <c r="AV1954" s="63">
        <v>0</v>
      </c>
      <c r="AW1954" s="63">
        <v>0</v>
      </c>
      <c r="AX1954" s="63">
        <v>0</v>
      </c>
      <c r="AY1954" s="63">
        <v>0</v>
      </c>
      <c r="BA1954" s="5">
        <f>IF(Q1954&gt;0,RANK(Q1954,(N1954:P1954,Q1954:AE1954)),0)</f>
        <v>3</v>
      </c>
      <c r="BB1954" s="5">
        <f>IF(R1954&gt;0,RANK(R1954,(N1954:P1954,Q1954:AE1954)),0)</f>
        <v>5</v>
      </c>
      <c r="BC1954" s="5">
        <f>IF(T1954&gt;0,RANK(T1954,(N1954:P1954,Q1954:AE1954)),0)</f>
        <v>0</v>
      </c>
      <c r="BD1954" s="5">
        <f>IF(S1954&gt;0,RANK(S1954,(N1954:P1954,Q1954:AE1954)),0)</f>
        <v>0</v>
      </c>
      <c r="BE1954" s="2">
        <f t="shared" si="797"/>
        <v>7.6720655275934919E-3</v>
      </c>
      <c r="BF1954" s="2">
        <f t="shared" si="798"/>
        <v>3.187428190207924E-3</v>
      </c>
      <c r="BG1954" s="2">
        <f t="shared" si="799"/>
        <v>0</v>
      </c>
      <c r="BH1954" s="2">
        <f t="shared" si="800"/>
        <v>0</v>
      </c>
      <c r="BJ1954" t="s">
        <v>1039</v>
      </c>
      <c r="BK1954" t="s">
        <v>193</v>
      </c>
      <c r="BL1954">
        <v>19</v>
      </c>
      <c r="BN1954" s="112">
        <v>36</v>
      </c>
      <c r="BO1954" s="114">
        <v>105</v>
      </c>
      <c r="BP1954" s="118">
        <f t="shared" si="778"/>
        <v>36105</v>
      </c>
      <c r="BQ1954" s="118">
        <f t="shared" si="777"/>
        <v>36105</v>
      </c>
      <c r="BR1954" s="5" t="s">
        <v>3151</v>
      </c>
      <c r="BV1954" s="63"/>
      <c r="BX1954" s="63"/>
      <c r="BY1954" s="63"/>
    </row>
    <row r="1955" spans="1:77" ht="15" hidden="1" customHeight="1" outlineLevel="1">
      <c r="A1955" t="s">
        <v>2342</v>
      </c>
      <c r="B1955" t="s">
        <v>193</v>
      </c>
      <c r="C1955" s="1">
        <f t="shared" si="796"/>
        <v>25042</v>
      </c>
      <c r="D1955" s="5">
        <f>IF(N1955&gt;0, RANK(N1955,(N1955:P1955,Q1955:AE1955)),0)</f>
        <v>2</v>
      </c>
      <c r="E1955" s="5">
        <f>IF(O1955&gt;0,RANK(O1955,(N1955:P1955,Q1955:AE1955)),0)</f>
        <v>1</v>
      </c>
      <c r="F1955" s="5">
        <f>IF(P1955&gt;0,RANK(P1955,(N1955:P1955,Q1955:AE1955)),0)</f>
        <v>4</v>
      </c>
      <c r="G1955" s="129">
        <f t="shared" si="790"/>
        <v>5157</v>
      </c>
      <c r="H1955" s="134">
        <f t="shared" si="791"/>
        <v>0.2059340308282086</v>
      </c>
      <c r="I1955" s="2"/>
      <c r="J1955" s="2">
        <f t="shared" si="792"/>
        <v>0.38471368101589332</v>
      </c>
      <c r="K1955" s="2">
        <f t="shared" si="793"/>
        <v>0.59064771184410192</v>
      </c>
      <c r="L1955" s="2">
        <f t="shared" si="794"/>
        <v>3.8734925325453239E-3</v>
      </c>
      <c r="M1955" s="2">
        <f t="shared" si="795"/>
        <v>2.0765114607459442E-2</v>
      </c>
      <c r="N1955" s="63">
        <v>9634</v>
      </c>
      <c r="O1955" s="63">
        <v>14791</v>
      </c>
      <c r="P1955" s="63">
        <v>97</v>
      </c>
      <c r="Q1955" s="63">
        <v>416</v>
      </c>
      <c r="R1955" s="63">
        <v>92</v>
      </c>
      <c r="S1955" s="63">
        <v>0</v>
      </c>
      <c r="T1955" s="63">
        <v>0</v>
      </c>
      <c r="U1955" s="63">
        <v>1</v>
      </c>
      <c r="V1955" s="63">
        <v>0</v>
      </c>
      <c r="W1955" s="63">
        <v>6</v>
      </c>
      <c r="X1955" s="63">
        <v>0</v>
      </c>
      <c r="Y1955" s="63">
        <v>0</v>
      </c>
      <c r="Z1955" s="63">
        <v>5</v>
      </c>
      <c r="AA1955" s="63">
        <v>0</v>
      </c>
      <c r="AB1955" s="63">
        <v>0</v>
      </c>
      <c r="AC1955" s="63">
        <v>0</v>
      </c>
      <c r="AD1955" s="63">
        <v>0</v>
      </c>
      <c r="AE1955" s="63">
        <v>0</v>
      </c>
      <c r="AF1955" s="63">
        <v>0</v>
      </c>
      <c r="AG1955" s="63">
        <v>0</v>
      </c>
      <c r="AH1955" s="63">
        <v>0</v>
      </c>
      <c r="AI1955" s="63">
        <v>0</v>
      </c>
      <c r="AJ1955" s="63">
        <v>0</v>
      </c>
      <c r="AK1955" s="63">
        <v>0</v>
      </c>
      <c r="AL1955" s="63">
        <v>0</v>
      </c>
      <c r="AM1955" s="63">
        <v>0</v>
      </c>
      <c r="AN1955" s="63">
        <v>0</v>
      </c>
      <c r="AO1955" s="63">
        <v>0</v>
      </c>
      <c r="AP1955" s="63">
        <v>0</v>
      </c>
      <c r="AQ1955" s="63">
        <v>0</v>
      </c>
      <c r="AR1955" s="63">
        <v>0</v>
      </c>
      <c r="AS1955" s="63">
        <v>0</v>
      </c>
      <c r="AT1955" s="63">
        <v>0</v>
      </c>
      <c r="AU1955" s="63">
        <v>0</v>
      </c>
      <c r="AV1955" s="63">
        <v>0</v>
      </c>
      <c r="AW1955" s="63">
        <v>0</v>
      </c>
      <c r="AX1955" s="63">
        <v>0</v>
      </c>
      <c r="AY1955" s="63">
        <v>0</v>
      </c>
      <c r="BA1955" s="5">
        <f>IF(Q1955&gt;0,RANK(Q1955,(N1955:P1955,Q1955:AE1955)),0)</f>
        <v>3</v>
      </c>
      <c r="BB1955" s="5">
        <f>IF(R1955&gt;0,RANK(R1955,(N1955:P1955,Q1955:AE1955)),0)</f>
        <v>5</v>
      </c>
      <c r="BC1955" s="5">
        <f>IF(T1955&gt;0,RANK(T1955,(N1955:P1955,Q1955:AE1955)),0)</f>
        <v>0</v>
      </c>
      <c r="BD1955" s="5">
        <f>IF(S1955&gt;0,RANK(S1955,(N1955:P1955,Q1955:AE1955)),0)</f>
        <v>0</v>
      </c>
      <c r="BE1955" s="2">
        <f t="shared" si="797"/>
        <v>1.6612091685967573E-2</v>
      </c>
      <c r="BF1955" s="2">
        <f t="shared" si="798"/>
        <v>3.6738279690120596E-3</v>
      </c>
      <c r="BG1955" s="2">
        <f t="shared" si="799"/>
        <v>0</v>
      </c>
      <c r="BH1955" s="2">
        <f t="shared" si="800"/>
        <v>0</v>
      </c>
      <c r="BJ1955" t="s">
        <v>2342</v>
      </c>
      <c r="BK1955" t="s">
        <v>193</v>
      </c>
      <c r="BN1955" s="112">
        <v>36</v>
      </c>
      <c r="BO1955" s="114">
        <v>107</v>
      </c>
      <c r="BP1955" s="118">
        <f t="shared" si="778"/>
        <v>36107</v>
      </c>
      <c r="BQ1955" s="118">
        <f t="shared" ref="BQ1955:BQ2018" si="801">BP1955</f>
        <v>36107</v>
      </c>
      <c r="BR1955" s="5" t="s">
        <v>3151</v>
      </c>
      <c r="BV1955" s="63"/>
      <c r="BX1955" s="63"/>
      <c r="BY1955" s="63"/>
    </row>
    <row r="1956" spans="1:77" ht="15" hidden="1" customHeight="1" outlineLevel="1">
      <c r="A1956" t="s">
        <v>2809</v>
      </c>
      <c r="B1956" t="s">
        <v>193</v>
      </c>
      <c r="C1956" s="1">
        <f t="shared" si="796"/>
        <v>33132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6</v>
      </c>
      <c r="G1956" s="129">
        <f t="shared" si="790"/>
        <v>12984</v>
      </c>
      <c r="H1956" s="134">
        <f t="shared" si="791"/>
        <v>0.39188699746468669</v>
      </c>
      <c r="I1956" s="2"/>
      <c r="J1956" s="2">
        <f t="shared" si="792"/>
        <v>0.68284438005553538</v>
      </c>
      <c r="K1956" s="2">
        <f t="shared" si="793"/>
        <v>0.29095738259084875</v>
      </c>
      <c r="L1956" s="2">
        <f t="shared" si="794"/>
        <v>3.1691416153567546E-3</v>
      </c>
      <c r="M1956" s="2">
        <f t="shared" si="795"/>
        <v>2.3029095738259116E-2</v>
      </c>
      <c r="N1956" s="63">
        <v>22624</v>
      </c>
      <c r="O1956" s="63">
        <v>9640</v>
      </c>
      <c r="P1956" s="63">
        <v>105</v>
      </c>
      <c r="Q1956" s="63">
        <v>388</v>
      </c>
      <c r="R1956" s="63">
        <v>258</v>
      </c>
      <c r="S1956" s="63">
        <v>0</v>
      </c>
      <c r="T1956" s="63">
        <v>0</v>
      </c>
      <c r="U1956" s="63">
        <v>0</v>
      </c>
      <c r="V1956" s="63">
        <v>0</v>
      </c>
      <c r="W1956" s="63">
        <v>117</v>
      </c>
      <c r="X1956" s="63">
        <v>0</v>
      </c>
      <c r="Y1956" s="63">
        <v>0</v>
      </c>
      <c r="Z1956" s="63">
        <v>0</v>
      </c>
      <c r="AA1956" s="63">
        <v>0</v>
      </c>
      <c r="AB1956" s="63">
        <v>0</v>
      </c>
      <c r="AC1956" s="63">
        <v>0</v>
      </c>
      <c r="AD1956" s="63">
        <v>0</v>
      </c>
      <c r="AE1956" s="63">
        <v>0</v>
      </c>
      <c r="AF1956" s="63">
        <v>0</v>
      </c>
      <c r="AG1956" s="63">
        <v>0</v>
      </c>
      <c r="AH1956" s="63">
        <v>0</v>
      </c>
      <c r="AI1956" s="63">
        <v>0</v>
      </c>
      <c r="AJ1956" s="63">
        <v>0</v>
      </c>
      <c r="AK1956" s="63">
        <v>0</v>
      </c>
      <c r="AL1956" s="63">
        <v>0</v>
      </c>
      <c r="AM1956" s="63">
        <v>0</v>
      </c>
      <c r="AN1956" s="63">
        <v>0</v>
      </c>
      <c r="AO1956" s="63">
        <v>0</v>
      </c>
      <c r="AP1956" s="63">
        <v>0</v>
      </c>
      <c r="AQ1956" s="63">
        <v>0</v>
      </c>
      <c r="AR1956" s="63">
        <v>0</v>
      </c>
      <c r="AS1956" s="63">
        <v>0</v>
      </c>
      <c r="AT1956" s="63">
        <v>0</v>
      </c>
      <c r="AU1956" s="63">
        <v>0</v>
      </c>
      <c r="AV1956" s="63">
        <v>0</v>
      </c>
      <c r="AW1956" s="63">
        <v>0</v>
      </c>
      <c r="AX1956" s="63">
        <v>0</v>
      </c>
      <c r="AY1956" s="63">
        <v>0</v>
      </c>
      <c r="BA1956" s="5">
        <f>IF(Q1956&gt;0,RANK(Q1956,(N1956:P1956,Q1956:AE1956)),0)</f>
        <v>3</v>
      </c>
      <c r="BB1956" s="5">
        <f>IF(R1956&gt;0,RANK(R1956,(N1956:P1956,Q1956:AE1956)),0)</f>
        <v>4</v>
      </c>
      <c r="BC1956" s="5">
        <f>IF(T1956&gt;0,RANK(T1956,(N1956:P1956,Q1956:AE1956)),0)</f>
        <v>0</v>
      </c>
      <c r="BD1956" s="5">
        <f>IF(S1956&gt;0,RANK(S1956,(N1956:P1956,Q1956:AE1956)),0)</f>
        <v>0</v>
      </c>
      <c r="BE1956" s="2">
        <f t="shared" si="797"/>
        <v>1.1710732826270675E-2</v>
      </c>
      <c r="BF1956" s="2">
        <f t="shared" si="798"/>
        <v>7.7870336834480261E-3</v>
      </c>
      <c r="BG1956" s="2">
        <f t="shared" si="799"/>
        <v>0</v>
      </c>
      <c r="BH1956" s="2">
        <f t="shared" si="800"/>
        <v>0</v>
      </c>
      <c r="BJ1956" t="s">
        <v>2809</v>
      </c>
      <c r="BK1956" t="s">
        <v>193</v>
      </c>
      <c r="BL1956">
        <v>23</v>
      </c>
      <c r="BN1956" s="112">
        <v>36</v>
      </c>
      <c r="BO1956" s="114">
        <v>109</v>
      </c>
      <c r="BP1956" s="118">
        <f t="shared" si="778"/>
        <v>36109</v>
      </c>
      <c r="BQ1956" s="118">
        <f t="shared" si="801"/>
        <v>36109</v>
      </c>
      <c r="BR1956" s="5" t="s">
        <v>3151</v>
      </c>
      <c r="BV1956" s="63"/>
      <c r="BX1956" s="63"/>
      <c r="BY1956" s="63"/>
    </row>
    <row r="1957" spans="1:77" ht="15" hidden="1" customHeight="1" outlineLevel="1">
      <c r="A1957" t="s">
        <v>1324</v>
      </c>
      <c r="B1957" t="s">
        <v>193</v>
      </c>
      <c r="C1957" s="1">
        <f t="shared" si="796"/>
        <v>77907</v>
      </c>
      <c r="D1957" s="5">
        <f>IF(N1957&gt;0, RANK(N1957,(N1957:P1957,Q1957:AE1957)),0)</f>
        <v>1</v>
      </c>
      <c r="E1957" s="5">
        <f>IF(O1957&gt;0,RANK(O1957,(N1957:P1957,Q1957:AE1957)),0)</f>
        <v>2</v>
      </c>
      <c r="F1957" s="5">
        <f>IF(P1957&gt;0,RANK(P1957,(N1957:P1957,Q1957:AE1957)),0)</f>
        <v>5</v>
      </c>
      <c r="G1957" s="129">
        <f t="shared" si="790"/>
        <v>9026</v>
      </c>
      <c r="H1957" s="134">
        <f t="shared" si="791"/>
        <v>0.11585608481907916</v>
      </c>
      <c r="I1957" s="2"/>
      <c r="J1957" s="2">
        <f t="shared" si="792"/>
        <v>0.54688282182602332</v>
      </c>
      <c r="K1957" s="2">
        <f t="shared" si="793"/>
        <v>0.43102673700694416</v>
      </c>
      <c r="L1957" s="2">
        <f t="shared" si="794"/>
        <v>3.6967153144133388E-3</v>
      </c>
      <c r="M1957" s="2">
        <f t="shared" si="795"/>
        <v>1.8393725852619176E-2</v>
      </c>
      <c r="N1957" s="63">
        <v>42606</v>
      </c>
      <c r="O1957" s="63">
        <v>33580</v>
      </c>
      <c r="P1957" s="63">
        <v>288</v>
      </c>
      <c r="Q1957" s="63">
        <v>735</v>
      </c>
      <c r="R1957" s="63">
        <v>458</v>
      </c>
      <c r="S1957" s="63">
        <v>0</v>
      </c>
      <c r="T1957" s="63">
        <v>0</v>
      </c>
      <c r="U1957" s="63">
        <v>0</v>
      </c>
      <c r="V1957" s="63">
        <v>0</v>
      </c>
      <c r="W1957" s="63">
        <v>240</v>
      </c>
      <c r="X1957" s="63">
        <v>0</v>
      </c>
      <c r="Y1957" s="63">
        <v>0</v>
      </c>
      <c r="Z1957" s="63">
        <v>0</v>
      </c>
      <c r="AA1957" s="63">
        <v>0</v>
      </c>
      <c r="AB1957" s="63">
        <v>0</v>
      </c>
      <c r="AC1957" s="63">
        <v>0</v>
      </c>
      <c r="AD1957" s="63">
        <v>0</v>
      </c>
      <c r="AE1957" s="63">
        <v>0</v>
      </c>
      <c r="AF1957" s="63">
        <v>0</v>
      </c>
      <c r="AG1957" s="63">
        <v>0</v>
      </c>
      <c r="AH1957" s="63">
        <v>0</v>
      </c>
      <c r="AI1957" s="63">
        <v>0</v>
      </c>
      <c r="AJ1957" s="63">
        <v>0</v>
      </c>
      <c r="AK1957" s="63">
        <v>0</v>
      </c>
      <c r="AL1957" s="63">
        <v>0</v>
      </c>
      <c r="AM1957" s="63">
        <v>0</v>
      </c>
      <c r="AN1957" s="63">
        <v>0</v>
      </c>
      <c r="AO1957" s="63">
        <v>0</v>
      </c>
      <c r="AP1957" s="63">
        <v>0</v>
      </c>
      <c r="AQ1957" s="63">
        <v>0</v>
      </c>
      <c r="AR1957" s="63">
        <v>0</v>
      </c>
      <c r="AS1957" s="63">
        <v>0</v>
      </c>
      <c r="AT1957" s="63">
        <v>0</v>
      </c>
      <c r="AU1957" s="63">
        <v>0</v>
      </c>
      <c r="AV1957" s="63">
        <v>0</v>
      </c>
      <c r="AW1957" s="63">
        <v>0</v>
      </c>
      <c r="AX1957" s="63">
        <v>0</v>
      </c>
      <c r="AY1957" s="63">
        <v>0</v>
      </c>
      <c r="BA1957" s="5">
        <f>IF(Q1957&gt;0,RANK(Q1957,(N1957:P1957,Q1957:AE1957)),0)</f>
        <v>3</v>
      </c>
      <c r="BB1957" s="5">
        <f>IF(R1957&gt;0,RANK(R1957,(N1957:P1957,Q1957:AE1957)),0)</f>
        <v>4</v>
      </c>
      <c r="BC1957" s="5">
        <f>IF(T1957&gt;0,RANK(T1957,(N1957:P1957,Q1957:AE1957)),0)</f>
        <v>0</v>
      </c>
      <c r="BD1957" s="5">
        <f>IF(S1957&gt;0,RANK(S1957,(N1957:P1957,Q1957:AE1957)),0)</f>
        <v>0</v>
      </c>
      <c r="BE1957" s="2">
        <f t="shared" si="797"/>
        <v>9.4343255419923749E-3</v>
      </c>
      <c r="BF1957" s="2">
        <f t="shared" si="798"/>
        <v>5.8788042152823237E-3</v>
      </c>
      <c r="BG1957" s="2">
        <f t="shared" si="799"/>
        <v>0</v>
      </c>
      <c r="BH1957" s="2">
        <f t="shared" si="800"/>
        <v>0</v>
      </c>
      <c r="BJ1957" t="s">
        <v>1324</v>
      </c>
      <c r="BK1957" t="s">
        <v>193</v>
      </c>
      <c r="BL1957">
        <v>19</v>
      </c>
      <c r="BN1957" s="112">
        <v>36</v>
      </c>
      <c r="BO1957" s="114">
        <v>111</v>
      </c>
      <c r="BP1957" s="118">
        <f t="shared" si="778"/>
        <v>36111</v>
      </c>
      <c r="BQ1957" s="118">
        <f t="shared" si="801"/>
        <v>36111</v>
      </c>
      <c r="BR1957" s="5" t="s">
        <v>3151</v>
      </c>
      <c r="BV1957" s="63"/>
      <c r="BW1957" s="63"/>
      <c r="BX1957" s="63"/>
      <c r="BY1957" s="63"/>
    </row>
    <row r="1958" spans="1:77" ht="15" hidden="1" customHeight="1" outlineLevel="1">
      <c r="A1958" t="s">
        <v>422</v>
      </c>
      <c r="B1958" t="s">
        <v>193</v>
      </c>
      <c r="C1958" s="1">
        <f t="shared" si="796"/>
        <v>36209</v>
      </c>
      <c r="D1958" s="5">
        <f>IF(N1958&gt;0, RANK(N1958,(N1958:P1958,Q1958:AE1958)),0)</f>
        <v>2</v>
      </c>
      <c r="E1958" s="5">
        <f>IF(O1958&gt;0,RANK(O1958,(N1958:P1958,Q1958:AE1958)),0)</f>
        <v>1</v>
      </c>
      <c r="F1958" s="5">
        <f>IF(P1958&gt;0,RANK(P1958,(N1958:P1958,Q1958:AE1958)),0)</f>
        <v>5</v>
      </c>
      <c r="G1958" s="129">
        <f t="shared" si="790"/>
        <v>57</v>
      </c>
      <c r="H1958" s="134">
        <f t="shared" si="791"/>
        <v>1.5741942610953078E-3</v>
      </c>
      <c r="I1958" s="2"/>
      <c r="J1958" s="2">
        <f t="shared" si="792"/>
        <v>0.4872269325305863</v>
      </c>
      <c r="K1958" s="2">
        <f t="shared" si="793"/>
        <v>0.48880112679168164</v>
      </c>
      <c r="L1958" s="2">
        <f t="shared" si="794"/>
        <v>4.4740257946919272E-3</v>
      </c>
      <c r="M1958" s="2">
        <f t="shared" si="795"/>
        <v>1.9497914883040191E-2</v>
      </c>
      <c r="N1958" s="63">
        <v>17642</v>
      </c>
      <c r="O1958" s="63">
        <v>17699</v>
      </c>
      <c r="P1958" s="63">
        <v>162</v>
      </c>
      <c r="Q1958" s="63">
        <v>424</v>
      </c>
      <c r="R1958" s="63">
        <v>204</v>
      </c>
      <c r="S1958" s="63">
        <v>1</v>
      </c>
      <c r="T1958" s="63">
        <v>0</v>
      </c>
      <c r="U1958" s="63">
        <v>8</v>
      </c>
      <c r="V1958" s="63">
        <v>0</v>
      </c>
      <c r="W1958" s="63">
        <v>60</v>
      </c>
      <c r="X1958" s="63">
        <v>0</v>
      </c>
      <c r="Y1958" s="63">
        <v>0</v>
      </c>
      <c r="Z1958" s="63">
        <v>8</v>
      </c>
      <c r="AA1958" s="63">
        <v>0</v>
      </c>
      <c r="AB1958" s="63">
        <v>0</v>
      </c>
      <c r="AC1958" s="63">
        <v>0</v>
      </c>
      <c r="AD1958" s="63">
        <v>0</v>
      </c>
      <c r="AE1958" s="63">
        <v>0</v>
      </c>
      <c r="AF1958" s="63">
        <v>0</v>
      </c>
      <c r="AG1958" s="63">
        <v>0</v>
      </c>
      <c r="AH1958" s="63">
        <v>0</v>
      </c>
      <c r="AI1958" s="63">
        <v>0</v>
      </c>
      <c r="AJ1958" s="63">
        <v>1</v>
      </c>
      <c r="AK1958" s="63">
        <v>0</v>
      </c>
      <c r="AL1958" s="63">
        <v>0</v>
      </c>
      <c r="AM1958" s="63">
        <v>0</v>
      </c>
      <c r="AN1958" s="63">
        <v>0</v>
      </c>
      <c r="AO1958" s="63">
        <v>0</v>
      </c>
      <c r="AP1958" s="63">
        <v>0</v>
      </c>
      <c r="AQ1958" s="63">
        <v>0</v>
      </c>
      <c r="AR1958" s="63">
        <v>0</v>
      </c>
      <c r="AS1958" s="63">
        <v>0</v>
      </c>
      <c r="AT1958" s="63">
        <v>0</v>
      </c>
      <c r="AU1958" s="63">
        <v>0</v>
      </c>
      <c r="AV1958" s="63">
        <v>0</v>
      </c>
      <c r="AW1958" s="63">
        <v>0</v>
      </c>
      <c r="AX1958" s="63">
        <v>0</v>
      </c>
      <c r="AY1958" s="63">
        <v>0</v>
      </c>
      <c r="BA1958" s="5">
        <f>IF(Q1958&gt;0,RANK(Q1958,(N1958:P1958,Q1958:AE1958)),0)</f>
        <v>3</v>
      </c>
      <c r="BB1958" s="5">
        <f>IF(R1958&gt;0,RANK(R1958,(N1958:P1958,Q1958:AE1958)),0)</f>
        <v>4</v>
      </c>
      <c r="BC1958" s="5">
        <f>IF(T1958&gt;0,RANK(T1958,(N1958:P1958,Q1958:AE1958)),0)</f>
        <v>0</v>
      </c>
      <c r="BD1958" s="5">
        <f>IF(S1958&gt;0,RANK(S1958,(N1958:P1958,Q1958:AE1958)),0)</f>
        <v>9</v>
      </c>
      <c r="BE1958" s="2">
        <f t="shared" si="797"/>
        <v>1.1709795907094922E-2</v>
      </c>
      <c r="BF1958" s="2">
        <f t="shared" si="798"/>
        <v>5.633958408130575E-3</v>
      </c>
      <c r="BG1958" s="2">
        <f t="shared" si="799"/>
        <v>0</v>
      </c>
      <c r="BH1958" s="2">
        <f t="shared" si="800"/>
        <v>2.7617443177110664E-5</v>
      </c>
      <c r="BJ1958" t="s">
        <v>422</v>
      </c>
      <c r="BK1958" t="s">
        <v>193</v>
      </c>
      <c r="BL1958">
        <v>21</v>
      </c>
      <c r="BN1958" s="112">
        <v>36</v>
      </c>
      <c r="BO1958" s="114">
        <v>113</v>
      </c>
      <c r="BP1958" s="118">
        <f t="shared" si="778"/>
        <v>36113</v>
      </c>
      <c r="BQ1958" s="118">
        <f t="shared" si="801"/>
        <v>36113</v>
      </c>
      <c r="BR1958" s="5" t="s">
        <v>3151</v>
      </c>
      <c r="BV1958" s="63"/>
      <c r="BX1958" s="63"/>
      <c r="BY1958" s="63"/>
    </row>
    <row r="1959" spans="1:77" ht="15" hidden="1" customHeight="1" outlineLevel="1">
      <c r="A1959" t="s">
        <v>691</v>
      </c>
      <c r="B1959" t="s">
        <v>193</v>
      </c>
      <c r="C1959" s="1">
        <f t="shared" si="796"/>
        <v>23655</v>
      </c>
      <c r="D1959" s="5">
        <f>IF(N1959&gt;0, RANK(N1959,(N1959:P1959,Q1959:AE1959)),0)</f>
        <v>2</v>
      </c>
      <c r="E1959" s="5">
        <f>IF(O1959&gt;0,RANK(O1959,(N1959:P1959,Q1959:AE1959)),0)</f>
        <v>1</v>
      </c>
      <c r="F1959" s="5">
        <f>IF(P1959&gt;0,RANK(P1959,(N1959:P1959,Q1959:AE1959)),0)</f>
        <v>5</v>
      </c>
      <c r="G1959" s="129">
        <f t="shared" si="788"/>
        <v>6040</v>
      </c>
      <c r="H1959" s="134">
        <f t="shared" si="789"/>
        <v>0.25533713802578734</v>
      </c>
      <c r="I1959" s="2"/>
      <c r="J1959" s="2">
        <f t="shared" ref="J1959:J1969" si="802">IF($C1959=0,"-",N1959/$C1959)</f>
        <v>0.36089621644472625</v>
      </c>
      <c r="K1959" s="2">
        <f t="shared" ref="K1959:K1969" si="803">IF($C1959=0,"-",O1959/$C1959)</f>
        <v>0.61623335447051364</v>
      </c>
      <c r="L1959" s="2">
        <f t="shared" ref="L1959:L1969" si="804">IF($C1959=0,"-",P1959/$C1959)</f>
        <v>4.1428873388290001E-3</v>
      </c>
      <c r="M1959" s="2">
        <f t="shared" ref="M1959:M1969" si="805">IF(C1959=0,"-",(1-J1959-K1959-L1959))</f>
        <v>1.8727541745931112E-2</v>
      </c>
      <c r="N1959" s="63">
        <v>8537</v>
      </c>
      <c r="O1959" s="63">
        <v>14577</v>
      </c>
      <c r="P1959" s="63">
        <v>98</v>
      </c>
      <c r="Q1959" s="63">
        <v>289</v>
      </c>
      <c r="R1959" s="63">
        <v>106</v>
      </c>
      <c r="S1959" s="63">
        <v>0</v>
      </c>
      <c r="T1959" s="63">
        <v>0</v>
      </c>
      <c r="U1959" s="63">
        <v>0</v>
      </c>
      <c r="V1959" s="63">
        <v>0</v>
      </c>
      <c r="W1959" s="63">
        <v>48</v>
      </c>
      <c r="X1959" s="63">
        <v>0</v>
      </c>
      <c r="Y1959" s="63">
        <v>0</v>
      </c>
      <c r="Z1959" s="63">
        <v>0</v>
      </c>
      <c r="AA1959" s="63">
        <v>0</v>
      </c>
      <c r="AB1959" s="63">
        <v>0</v>
      </c>
      <c r="AC1959" s="63">
        <v>0</v>
      </c>
      <c r="AD1959" s="63">
        <v>0</v>
      </c>
      <c r="AE1959" s="63">
        <v>0</v>
      </c>
      <c r="AF1959" s="63">
        <v>0</v>
      </c>
      <c r="AG1959" s="63">
        <v>0</v>
      </c>
      <c r="AH1959" s="63">
        <v>0</v>
      </c>
      <c r="AI1959" s="63">
        <v>0</v>
      </c>
      <c r="AJ1959" s="63">
        <v>0</v>
      </c>
      <c r="AK1959" s="63">
        <v>0</v>
      </c>
      <c r="AL1959" s="63">
        <v>0</v>
      </c>
      <c r="AM1959" s="63">
        <v>0</v>
      </c>
      <c r="AN1959" s="63">
        <v>0</v>
      </c>
      <c r="AO1959" s="63">
        <v>0</v>
      </c>
      <c r="AP1959" s="63">
        <v>0</v>
      </c>
      <c r="AQ1959" s="63">
        <v>0</v>
      </c>
      <c r="AR1959" s="63">
        <v>0</v>
      </c>
      <c r="AS1959" s="63">
        <v>0</v>
      </c>
      <c r="AT1959" s="63">
        <v>0</v>
      </c>
      <c r="AU1959" s="63">
        <v>0</v>
      </c>
      <c r="AV1959" s="63">
        <v>0</v>
      </c>
      <c r="AW1959" s="63">
        <v>0</v>
      </c>
      <c r="AX1959" s="63">
        <v>0</v>
      </c>
      <c r="AY1959" s="63">
        <v>0</v>
      </c>
      <c r="BA1959" s="5">
        <f>IF(Q1959&gt;0,RANK(Q1959,(N1959:P1959,Q1959:AE1959)),0)</f>
        <v>3</v>
      </c>
      <c r="BB1959" s="5">
        <f>IF(R1959&gt;0,RANK(R1959,(N1959:P1959,Q1959:AE1959)),0)</f>
        <v>4</v>
      </c>
      <c r="BC1959" s="5">
        <f>IF(T1959&gt;0,RANK(T1959,(N1959:P1959,Q1959:AE1959)),0)</f>
        <v>0</v>
      </c>
      <c r="BD1959" s="5">
        <f>IF(S1959&gt;0,RANK(S1959,(N1959:P1959,Q1959:AE1959)),0)</f>
        <v>0</v>
      </c>
      <c r="BE1959" s="2">
        <f t="shared" si="797"/>
        <v>1.2217290213485521E-2</v>
      </c>
      <c r="BF1959" s="2">
        <f t="shared" si="798"/>
        <v>4.4810822236313677E-3</v>
      </c>
      <c r="BG1959" s="2">
        <f t="shared" si="799"/>
        <v>0</v>
      </c>
      <c r="BH1959" s="2">
        <f t="shared" si="800"/>
        <v>0</v>
      </c>
      <c r="BJ1959" t="s">
        <v>691</v>
      </c>
      <c r="BK1959" t="s">
        <v>193</v>
      </c>
      <c r="BL1959">
        <v>21</v>
      </c>
      <c r="BN1959" s="112">
        <v>36</v>
      </c>
      <c r="BO1959" s="114">
        <v>115</v>
      </c>
      <c r="BP1959" s="118">
        <f t="shared" si="778"/>
        <v>36115</v>
      </c>
      <c r="BQ1959" s="118">
        <f t="shared" si="801"/>
        <v>36115</v>
      </c>
      <c r="BR1959" s="5" t="s">
        <v>3151</v>
      </c>
      <c r="BV1959" s="63"/>
      <c r="BX1959" s="63"/>
      <c r="BY1959" s="63"/>
    </row>
    <row r="1960" spans="1:77" ht="15" hidden="1" customHeight="1" outlineLevel="1">
      <c r="A1960" t="s">
        <v>423</v>
      </c>
      <c r="B1960" t="s">
        <v>193</v>
      </c>
      <c r="C1960" s="1">
        <f t="shared" si="796"/>
        <v>37490</v>
      </c>
      <c r="D1960" s="5">
        <f>IF(N1960&gt;0, RANK(N1960,(N1960:P1960,Q1960:AE1960)),0)</f>
        <v>2</v>
      </c>
      <c r="E1960" s="5">
        <f>IF(O1960&gt;0,RANK(O1960,(N1960:P1960,Q1960:AE1960)),0)</f>
        <v>1</v>
      </c>
      <c r="F1960" s="5">
        <f>IF(P1960&gt;0,RANK(P1960,(N1960:P1960,Q1960:AE1960)),0)</f>
        <v>4</v>
      </c>
      <c r="G1960" s="129">
        <f t="shared" si="788"/>
        <v>10935</v>
      </c>
      <c r="H1960" s="134">
        <f t="shared" si="789"/>
        <v>0.29167778074153106</v>
      </c>
      <c r="I1960" s="2"/>
      <c r="J1960" s="2">
        <f t="shared" si="802"/>
        <v>0.34139770605494801</v>
      </c>
      <c r="K1960" s="2">
        <f t="shared" si="803"/>
        <v>0.63307548679647907</v>
      </c>
      <c r="L1960" s="2">
        <f t="shared" si="804"/>
        <v>4.5345425446785808E-3</v>
      </c>
      <c r="M1960" s="2">
        <f t="shared" si="805"/>
        <v>2.0992264603894334E-2</v>
      </c>
      <c r="N1960" s="63">
        <v>12799</v>
      </c>
      <c r="O1960" s="63">
        <v>23734</v>
      </c>
      <c r="P1960" s="63">
        <v>170</v>
      </c>
      <c r="Q1960" s="63">
        <v>573</v>
      </c>
      <c r="R1960" s="63">
        <v>149</v>
      </c>
      <c r="S1960" s="63">
        <v>0</v>
      </c>
      <c r="T1960" s="63">
        <v>0</v>
      </c>
      <c r="U1960" s="63">
        <v>0</v>
      </c>
      <c r="V1960" s="63">
        <v>0</v>
      </c>
      <c r="W1960" s="63">
        <v>65</v>
      </c>
      <c r="X1960" s="63">
        <v>0</v>
      </c>
      <c r="Y1960" s="63">
        <v>0</v>
      </c>
      <c r="Z1960" s="63">
        <v>0</v>
      </c>
      <c r="AA1960" s="63">
        <v>0</v>
      </c>
      <c r="AB1960" s="63">
        <v>0</v>
      </c>
      <c r="AC1960" s="63">
        <v>0</v>
      </c>
      <c r="AD1960" s="63">
        <v>0</v>
      </c>
      <c r="AE1960" s="63">
        <v>0</v>
      </c>
      <c r="AF1960" s="63">
        <v>0</v>
      </c>
      <c r="AG1960" s="63">
        <v>0</v>
      </c>
      <c r="AH1960" s="63">
        <v>0</v>
      </c>
      <c r="AI1960" s="63">
        <v>0</v>
      </c>
      <c r="AJ1960" s="63">
        <v>0</v>
      </c>
      <c r="AK1960" s="63">
        <v>0</v>
      </c>
      <c r="AL1960" s="63">
        <v>0</v>
      </c>
      <c r="AM1960" s="63">
        <v>0</v>
      </c>
      <c r="AN1960" s="63">
        <v>0</v>
      </c>
      <c r="AO1960" s="63">
        <v>0</v>
      </c>
      <c r="AP1960" s="63">
        <v>0</v>
      </c>
      <c r="AQ1960" s="63">
        <v>0</v>
      </c>
      <c r="AR1960" s="63">
        <v>0</v>
      </c>
      <c r="AS1960" s="63">
        <v>0</v>
      </c>
      <c r="AT1960" s="63">
        <v>0</v>
      </c>
      <c r="AU1960" s="63">
        <v>0</v>
      </c>
      <c r="AV1960" s="63">
        <v>0</v>
      </c>
      <c r="AW1960" s="63">
        <v>0</v>
      </c>
      <c r="AX1960" s="63">
        <v>0</v>
      </c>
      <c r="AY1960" s="63">
        <v>0</v>
      </c>
      <c r="BA1960" s="5">
        <f>IF(Q1960&gt;0,RANK(Q1960,(N1960:P1960,Q1960:AE1960)),0)</f>
        <v>3</v>
      </c>
      <c r="BB1960" s="5">
        <f>IF(R1960&gt;0,RANK(R1960,(N1960:P1960,Q1960:AE1960)),0)</f>
        <v>5</v>
      </c>
      <c r="BC1960" s="5">
        <f>IF(T1960&gt;0,RANK(T1960,(N1960:P1960,Q1960:AE1960)),0)</f>
        <v>0</v>
      </c>
      <c r="BD1960" s="5">
        <f>IF(S1960&gt;0,RANK(S1960,(N1960:P1960,Q1960:AE1960)),0)</f>
        <v>0</v>
      </c>
      <c r="BE1960" s="2">
        <f t="shared" si="797"/>
        <v>1.5284075753534276E-2</v>
      </c>
      <c r="BF1960" s="2">
        <f t="shared" si="798"/>
        <v>3.9743931715124029E-3</v>
      </c>
      <c r="BG1960" s="2">
        <f t="shared" si="799"/>
        <v>0</v>
      </c>
      <c r="BH1960" s="2">
        <f t="shared" si="800"/>
        <v>0</v>
      </c>
      <c r="BJ1960" t="s">
        <v>423</v>
      </c>
      <c r="BK1960" t="s">
        <v>193</v>
      </c>
      <c r="BL1960">
        <v>24</v>
      </c>
      <c r="BN1960" s="112">
        <v>36</v>
      </c>
      <c r="BO1960" s="114">
        <v>117</v>
      </c>
      <c r="BP1960" s="118">
        <f t="shared" si="778"/>
        <v>36117</v>
      </c>
      <c r="BQ1960" s="118">
        <f t="shared" si="801"/>
        <v>36117</v>
      </c>
      <c r="BR1960" s="5" t="s">
        <v>3151</v>
      </c>
      <c r="BV1960" s="63"/>
      <c r="BX1960" s="63"/>
      <c r="BY1960" s="63"/>
    </row>
    <row r="1961" spans="1:77" ht="15" hidden="1" customHeight="1" outlineLevel="1">
      <c r="A1961" t="s">
        <v>84</v>
      </c>
      <c r="B1961" t="s">
        <v>193</v>
      </c>
      <c r="C1961" s="1">
        <f t="shared" si="796"/>
        <v>351937</v>
      </c>
      <c r="D1961" s="5">
        <f>IF(N1961&gt;0, RANK(N1961,(N1961:P1961,Q1961:AE1961)),0)</f>
        <v>1</v>
      </c>
      <c r="E1961" s="5">
        <f>IF(O1961&gt;0,RANK(O1961,(N1961:P1961,Q1961:AE1961)),0)</f>
        <v>2</v>
      </c>
      <c r="F1961" s="5">
        <f>IF(P1961&gt;0,RANK(P1961,(N1961:P1961,Q1961:AE1961)),0)</f>
        <v>5</v>
      </c>
      <c r="G1961" s="129">
        <f t="shared" si="788"/>
        <v>94950</v>
      </c>
      <c r="H1961" s="134">
        <f t="shared" si="789"/>
        <v>0.26979260492644991</v>
      </c>
      <c r="I1961" s="2"/>
      <c r="J1961" s="2">
        <f t="shared" si="802"/>
        <v>0.62784816600698423</v>
      </c>
      <c r="K1961" s="2">
        <f t="shared" si="803"/>
        <v>0.35805556108053432</v>
      </c>
      <c r="L1961" s="2">
        <f t="shared" si="804"/>
        <v>2.6368355700025856E-3</v>
      </c>
      <c r="M1961" s="2">
        <f t="shared" si="805"/>
        <v>1.1459437342478859E-2</v>
      </c>
      <c r="N1961" s="63">
        <v>220963</v>
      </c>
      <c r="O1961" s="63">
        <v>126013</v>
      </c>
      <c r="P1961" s="63">
        <v>928</v>
      </c>
      <c r="Q1961" s="63">
        <v>1953</v>
      </c>
      <c r="R1961" s="63">
        <v>892</v>
      </c>
      <c r="S1961" s="63">
        <v>0</v>
      </c>
      <c r="T1961" s="63">
        <v>0</v>
      </c>
      <c r="U1961" s="63">
        <v>0</v>
      </c>
      <c r="V1961" s="63">
        <v>0</v>
      </c>
      <c r="W1961" s="63">
        <v>1188</v>
      </c>
      <c r="X1961" s="63">
        <v>0</v>
      </c>
      <c r="Y1961" s="63">
        <v>0</v>
      </c>
      <c r="Z1961" s="63">
        <v>0</v>
      </c>
      <c r="AA1961" s="63">
        <v>0</v>
      </c>
      <c r="AB1961" s="63">
        <v>0</v>
      </c>
      <c r="AC1961" s="63">
        <v>0</v>
      </c>
      <c r="AD1961" s="63">
        <v>0</v>
      </c>
      <c r="AE1961" s="63">
        <v>0</v>
      </c>
      <c r="AF1961" s="63">
        <v>0</v>
      </c>
      <c r="AG1961" s="63">
        <v>0</v>
      </c>
      <c r="AH1961" s="63">
        <v>0</v>
      </c>
      <c r="AI1961" s="63">
        <v>0</v>
      </c>
      <c r="AJ1961" s="63">
        <v>0</v>
      </c>
      <c r="AK1961" s="63">
        <v>0</v>
      </c>
      <c r="AL1961" s="63">
        <v>0</v>
      </c>
      <c r="AM1961" s="63">
        <v>0</v>
      </c>
      <c r="AN1961" s="63">
        <v>0</v>
      </c>
      <c r="AO1961" s="63">
        <v>0</v>
      </c>
      <c r="AP1961" s="63">
        <v>0</v>
      </c>
      <c r="AQ1961" s="63">
        <v>0</v>
      </c>
      <c r="AR1961" s="63">
        <v>0</v>
      </c>
      <c r="AS1961" s="63">
        <v>0</v>
      </c>
      <c r="AT1961" s="63">
        <v>0</v>
      </c>
      <c r="AU1961" s="63">
        <v>0</v>
      </c>
      <c r="AV1961" s="63">
        <v>0</v>
      </c>
      <c r="AW1961" s="63">
        <v>0</v>
      </c>
      <c r="AX1961" s="63">
        <v>0</v>
      </c>
      <c r="AY1961" s="63">
        <v>0</v>
      </c>
      <c r="BA1961" s="5">
        <f>IF(Q1961&gt;0,RANK(Q1961,(N1961:P1961,Q1961:AE1961)),0)</f>
        <v>3</v>
      </c>
      <c r="BB1961" s="5">
        <f>IF(R1961&gt;0,RANK(R1961,(N1961:P1961,Q1961:AE1961)),0)</f>
        <v>6</v>
      </c>
      <c r="BC1961" s="5">
        <f>IF(T1961&gt;0,RANK(T1961,(N1961:P1961,Q1961:AE1961)),0)</f>
        <v>0</v>
      </c>
      <c r="BD1961" s="5">
        <f>IF(S1961&gt;0,RANK(S1961,(N1961:P1961,Q1961:AE1961)),0)</f>
        <v>0</v>
      </c>
      <c r="BE1961" s="2">
        <f t="shared" si="797"/>
        <v>5.5492886510938033E-3</v>
      </c>
      <c r="BF1961" s="2">
        <f t="shared" si="798"/>
        <v>2.534544534959382E-3</v>
      </c>
      <c r="BG1961" s="2">
        <f t="shared" si="799"/>
        <v>0</v>
      </c>
      <c r="BH1961" s="2">
        <f t="shared" si="800"/>
        <v>0</v>
      </c>
      <c r="BJ1961" t="s">
        <v>84</v>
      </c>
      <c r="BK1961" t="s">
        <v>193</v>
      </c>
      <c r="BN1961" s="112">
        <v>36</v>
      </c>
      <c r="BO1961" s="114">
        <v>119</v>
      </c>
      <c r="BP1961" s="118">
        <f t="shared" ref="BP1961:BP2024" si="806">1000*BN1961+BO1961</f>
        <v>36119</v>
      </c>
      <c r="BQ1961" s="118">
        <f t="shared" si="801"/>
        <v>36119</v>
      </c>
      <c r="BR1961" s="5" t="s">
        <v>3151</v>
      </c>
      <c r="BV1961" s="63"/>
      <c r="BX1961" s="63"/>
      <c r="BY1961" s="63"/>
    </row>
    <row r="1962" spans="1:77" ht="15" hidden="1" customHeight="1" outlineLevel="1">
      <c r="A1962" t="s">
        <v>708</v>
      </c>
      <c r="B1962" t="s">
        <v>193</v>
      </c>
      <c r="C1962" s="1">
        <f t="shared" si="796"/>
        <v>17187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4</v>
      </c>
      <c r="G1962" s="129">
        <f t="shared" si="788"/>
        <v>9129</v>
      </c>
      <c r="H1962" s="134">
        <f t="shared" si="789"/>
        <v>0.53115727002967361</v>
      </c>
      <c r="I1962" s="2"/>
      <c r="J1962" s="2">
        <f t="shared" si="802"/>
        <v>0.22342468144527841</v>
      </c>
      <c r="K1962" s="2">
        <f t="shared" si="803"/>
        <v>0.754581951474952</v>
      </c>
      <c r="L1962" s="2">
        <f t="shared" si="804"/>
        <v>4.3055797986850525E-3</v>
      </c>
      <c r="M1962" s="2">
        <f t="shared" si="805"/>
        <v>1.7687787281084569E-2</v>
      </c>
      <c r="N1962" s="63">
        <v>3840</v>
      </c>
      <c r="O1962" s="63">
        <v>12969</v>
      </c>
      <c r="P1962" s="63">
        <v>74</v>
      </c>
      <c r="Q1962" s="63">
        <v>228</v>
      </c>
      <c r="R1962" s="63">
        <v>51</v>
      </c>
      <c r="S1962" s="63">
        <v>0</v>
      </c>
      <c r="T1962" s="63">
        <v>0</v>
      </c>
      <c r="U1962" s="63">
        <v>0</v>
      </c>
      <c r="V1962" s="63">
        <v>0</v>
      </c>
      <c r="W1962" s="63">
        <v>25</v>
      </c>
      <c r="X1962" s="63">
        <v>0</v>
      </c>
      <c r="Y1962" s="63">
        <v>0</v>
      </c>
      <c r="Z1962" s="63">
        <v>0</v>
      </c>
      <c r="AA1962" s="63">
        <v>0</v>
      </c>
      <c r="AB1962" s="63">
        <v>0</v>
      </c>
      <c r="AC1962" s="63">
        <v>0</v>
      </c>
      <c r="AD1962" s="63">
        <v>0</v>
      </c>
      <c r="AE1962" s="63">
        <v>0</v>
      </c>
      <c r="AF1962" s="63">
        <v>0</v>
      </c>
      <c r="AG1962" s="63">
        <v>0</v>
      </c>
      <c r="AH1962" s="63">
        <v>0</v>
      </c>
      <c r="AI1962" s="63">
        <v>0</v>
      </c>
      <c r="AJ1962" s="63">
        <v>0</v>
      </c>
      <c r="AK1962" s="63">
        <v>0</v>
      </c>
      <c r="AL1962" s="63">
        <v>0</v>
      </c>
      <c r="AM1962" s="63">
        <v>0</v>
      </c>
      <c r="AN1962" s="63">
        <v>0</v>
      </c>
      <c r="AO1962" s="63">
        <v>0</v>
      </c>
      <c r="AP1962" s="63">
        <v>0</v>
      </c>
      <c r="AQ1962" s="63">
        <v>0</v>
      </c>
      <c r="AR1962" s="63">
        <v>0</v>
      </c>
      <c r="AS1962" s="63">
        <v>0</v>
      </c>
      <c r="AT1962" s="63">
        <v>0</v>
      </c>
      <c r="AU1962" s="63">
        <v>0</v>
      </c>
      <c r="AV1962" s="63">
        <v>0</v>
      </c>
      <c r="AW1962" s="63">
        <v>0</v>
      </c>
      <c r="AX1962" s="63">
        <v>0</v>
      </c>
      <c r="AY1962" s="63">
        <v>0</v>
      </c>
      <c r="BA1962" s="5">
        <f>IF(Q1962&gt;0,RANK(Q1962,(N1962:P1962,Q1962:AE1962)),0)</f>
        <v>3</v>
      </c>
      <c r="BB1962" s="5">
        <f>IF(R1962&gt;0,RANK(R1962,(N1962:P1962,Q1962:AE1962)),0)</f>
        <v>5</v>
      </c>
      <c r="BC1962" s="5">
        <f>IF(T1962&gt;0,RANK(T1962,(N1962:P1962,Q1962:AE1962)),0)</f>
        <v>0</v>
      </c>
      <c r="BD1962" s="5">
        <f>IF(S1962&gt;0,RANK(S1962,(N1962:P1962,Q1962:AE1962)),0)</f>
        <v>0</v>
      </c>
      <c r="BE1962" s="2">
        <f t="shared" si="797"/>
        <v>1.3265840460813406E-2</v>
      </c>
      <c r="BF1962" s="2">
        <f t="shared" si="798"/>
        <v>2.967359050445104E-3</v>
      </c>
      <c r="BG1962" s="2">
        <f t="shared" si="799"/>
        <v>0</v>
      </c>
      <c r="BH1962" s="2">
        <f t="shared" si="800"/>
        <v>0</v>
      </c>
      <c r="BJ1962" t="s">
        <v>708</v>
      </c>
      <c r="BK1962" t="s">
        <v>193</v>
      </c>
      <c r="BL1962">
        <v>27</v>
      </c>
      <c r="BN1962" s="112">
        <v>36</v>
      </c>
      <c r="BO1962" s="114">
        <v>121</v>
      </c>
      <c r="BP1962" s="118">
        <f t="shared" si="806"/>
        <v>36121</v>
      </c>
      <c r="BQ1962" s="118">
        <f t="shared" si="801"/>
        <v>36121</v>
      </c>
      <c r="BR1962" s="5" t="s">
        <v>3151</v>
      </c>
      <c r="BV1962" s="63"/>
      <c r="BX1962" s="63"/>
      <c r="BY1962" s="63"/>
    </row>
    <row r="1963" spans="1:77" ht="15" hidden="1" customHeight="1" outlineLevel="1">
      <c r="A1963" t="s">
        <v>121</v>
      </c>
      <c r="B1963" t="s">
        <v>193</v>
      </c>
      <c r="C1963" s="1">
        <f t="shared" si="796"/>
        <v>10723</v>
      </c>
      <c r="D1963" s="5">
        <f>IF(N1963&gt;0, RANK(N1963,(N1963:P1963,Q1963:AE1963)),0)</f>
        <v>2</v>
      </c>
      <c r="E1963" s="5">
        <f>IF(O1963&gt;0,RANK(O1963,(N1963:P1963,Q1963:AE1963)),0)</f>
        <v>1</v>
      </c>
      <c r="F1963" s="5">
        <f>IF(P1963&gt;0,RANK(P1963,(N1963:P1963,Q1963:AE1963)),0)</f>
        <v>4</v>
      </c>
      <c r="G1963" s="129">
        <f t="shared" si="788"/>
        <v>1989</v>
      </c>
      <c r="H1963" s="134">
        <f t="shared" si="789"/>
        <v>0.18548913550312413</v>
      </c>
      <c r="I1963" s="2"/>
      <c r="J1963" s="2">
        <f t="shared" si="802"/>
        <v>0.39345332462930149</v>
      </c>
      <c r="K1963" s="2">
        <f t="shared" si="803"/>
        <v>0.57894246013242567</v>
      </c>
      <c r="L1963" s="2">
        <f t="shared" si="804"/>
        <v>5.5021915508719575E-3</v>
      </c>
      <c r="M1963" s="2">
        <f t="shared" si="805"/>
        <v>2.2102023687400878E-2</v>
      </c>
      <c r="N1963" s="63">
        <v>4219</v>
      </c>
      <c r="O1963" s="63">
        <v>6208</v>
      </c>
      <c r="P1963" s="63">
        <v>59</v>
      </c>
      <c r="Q1963" s="63">
        <v>165</v>
      </c>
      <c r="R1963" s="63">
        <v>40</v>
      </c>
      <c r="S1963" s="63">
        <v>3</v>
      </c>
      <c r="T1963" s="63">
        <v>0</v>
      </c>
      <c r="U1963" s="63">
        <v>1</v>
      </c>
      <c r="V1963" s="63">
        <v>2</v>
      </c>
      <c r="W1963" s="63">
        <v>22</v>
      </c>
      <c r="X1963" s="63">
        <v>0</v>
      </c>
      <c r="Y1963" s="63">
        <v>0</v>
      </c>
      <c r="Z1963" s="63">
        <v>3</v>
      </c>
      <c r="AA1963" s="63">
        <v>0</v>
      </c>
      <c r="AB1963" s="63">
        <v>0</v>
      </c>
      <c r="AC1963" s="63">
        <v>0</v>
      </c>
      <c r="AD1963" s="63">
        <v>0</v>
      </c>
      <c r="AE1963" s="63">
        <v>0</v>
      </c>
      <c r="AF1963" s="63">
        <v>0</v>
      </c>
      <c r="AG1963" s="63">
        <v>0</v>
      </c>
      <c r="AH1963" s="63">
        <v>0</v>
      </c>
      <c r="AI1963" s="63">
        <v>0</v>
      </c>
      <c r="AJ1963" s="63">
        <v>0</v>
      </c>
      <c r="AK1963" s="63">
        <v>0</v>
      </c>
      <c r="AL1963" s="63">
        <v>0</v>
      </c>
      <c r="AM1963" s="63">
        <v>0</v>
      </c>
      <c r="AN1963" s="63">
        <v>0</v>
      </c>
      <c r="AO1963" s="63">
        <v>0</v>
      </c>
      <c r="AP1963" s="63">
        <v>0</v>
      </c>
      <c r="AQ1963" s="63">
        <v>0</v>
      </c>
      <c r="AR1963" s="63">
        <v>0</v>
      </c>
      <c r="AS1963" s="63">
        <v>0</v>
      </c>
      <c r="AT1963" s="63">
        <v>0</v>
      </c>
      <c r="AU1963" s="63">
        <v>1</v>
      </c>
      <c r="AV1963" s="63">
        <v>0</v>
      </c>
      <c r="AW1963" s="63">
        <v>0</v>
      </c>
      <c r="AX1963" s="63">
        <v>0</v>
      </c>
      <c r="AY1963" s="63">
        <v>0</v>
      </c>
      <c r="BA1963" s="5">
        <f>IF(Q1963&gt;0,RANK(Q1963,(N1963:P1963,Q1963:AE1963)),0)</f>
        <v>3</v>
      </c>
      <c r="BB1963" s="5">
        <f>IF(R1963&gt;0,RANK(R1963,(N1963:P1963,Q1963:AE1963)),0)</f>
        <v>5</v>
      </c>
      <c r="BC1963" s="5">
        <f>IF(T1963&gt;0,RANK(T1963,(N1963:P1963,Q1963:AE1963)),0)</f>
        <v>0</v>
      </c>
      <c r="BD1963" s="5">
        <f>IF(S1963&gt;0,RANK(S1963,(N1963:P1963,Q1963:AE1963)),0)</f>
        <v>7</v>
      </c>
      <c r="BE1963" s="2">
        <f t="shared" si="797"/>
        <v>1.5387484845658864E-2</v>
      </c>
      <c r="BF1963" s="2">
        <f t="shared" si="798"/>
        <v>3.730299356523361E-3</v>
      </c>
      <c r="BG1963" s="2">
        <f t="shared" si="799"/>
        <v>0</v>
      </c>
      <c r="BH1963" s="2">
        <f t="shared" si="800"/>
        <v>2.7977245173925209E-4</v>
      </c>
      <c r="BJ1963" t="s">
        <v>121</v>
      </c>
      <c r="BK1963" t="s">
        <v>193</v>
      </c>
      <c r="BL1963">
        <v>23</v>
      </c>
      <c r="BN1963" s="112">
        <v>36</v>
      </c>
      <c r="BO1963" s="114">
        <v>123</v>
      </c>
      <c r="BP1963" s="118">
        <f t="shared" si="806"/>
        <v>36123</v>
      </c>
      <c r="BQ1963" s="118">
        <f t="shared" si="801"/>
        <v>36123</v>
      </c>
      <c r="BR1963" s="5" t="s">
        <v>3151</v>
      </c>
      <c r="BV1963" s="63"/>
      <c r="BX1963" s="63"/>
      <c r="BY1963" s="63"/>
    </row>
    <row r="1964" spans="1:77" ht="15" hidden="1" customHeight="1" outlineLevel="1">
      <c r="A1964" t="s">
        <v>209</v>
      </c>
      <c r="B1964" t="s">
        <v>193</v>
      </c>
      <c r="C1964" s="1">
        <f t="shared" si="796"/>
        <v>330317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6</v>
      </c>
      <c r="G1964" s="129">
        <f t="shared" si="788"/>
        <v>215986</v>
      </c>
      <c r="H1964" s="134">
        <f t="shared" si="789"/>
        <v>0.65387491409766985</v>
      </c>
      <c r="I1964" s="2"/>
      <c r="J1964" s="2">
        <f t="shared" si="802"/>
        <v>0.822951891667701</v>
      </c>
      <c r="K1964" s="2">
        <f t="shared" si="803"/>
        <v>0.16907697757003121</v>
      </c>
      <c r="L1964" s="2">
        <f t="shared" si="804"/>
        <v>9.8995813112858259E-4</v>
      </c>
      <c r="M1964" s="2">
        <f t="shared" si="805"/>
        <v>6.9811726311392146E-3</v>
      </c>
      <c r="N1964" s="63">
        <v>271835</v>
      </c>
      <c r="O1964" s="63">
        <v>55849</v>
      </c>
      <c r="P1964" s="63">
        <v>327</v>
      </c>
      <c r="Q1964" s="63">
        <v>607</v>
      </c>
      <c r="R1964" s="63">
        <v>1020</v>
      </c>
      <c r="S1964" s="63">
        <v>0</v>
      </c>
      <c r="T1964" s="63">
        <v>0</v>
      </c>
      <c r="U1964" s="63">
        <v>0</v>
      </c>
      <c r="V1964" s="63">
        <v>0</v>
      </c>
      <c r="W1964" s="63">
        <v>679</v>
      </c>
      <c r="X1964" s="63">
        <v>0</v>
      </c>
      <c r="Y1964" s="63">
        <v>0</v>
      </c>
      <c r="Z1964" s="63">
        <v>0</v>
      </c>
      <c r="AA1964" s="63">
        <v>0</v>
      </c>
      <c r="AB1964" s="63">
        <v>0</v>
      </c>
      <c r="AC1964" s="63">
        <v>0</v>
      </c>
      <c r="AD1964" s="63">
        <v>0</v>
      </c>
      <c r="AE1964" s="63">
        <v>0</v>
      </c>
      <c r="AF1964" s="63">
        <v>0</v>
      </c>
      <c r="AG1964" s="63">
        <v>0</v>
      </c>
      <c r="AH1964" s="63">
        <v>0</v>
      </c>
      <c r="AI1964" s="63">
        <v>0</v>
      </c>
      <c r="AJ1964" s="63">
        <v>0</v>
      </c>
      <c r="AK1964" s="63">
        <v>0</v>
      </c>
      <c r="AL1964" s="63">
        <v>0</v>
      </c>
      <c r="AM1964" s="63">
        <v>0</v>
      </c>
      <c r="AN1964" s="63">
        <v>0</v>
      </c>
      <c r="AO1964" s="63">
        <v>0</v>
      </c>
      <c r="AP1964" s="63">
        <v>0</v>
      </c>
      <c r="AQ1964" s="63">
        <v>0</v>
      </c>
      <c r="AR1964" s="63">
        <v>0</v>
      </c>
      <c r="AS1964" s="63">
        <v>0</v>
      </c>
      <c r="AT1964" s="63">
        <v>0</v>
      </c>
      <c r="AU1964" s="63">
        <v>0</v>
      </c>
      <c r="AV1964" s="63">
        <v>0</v>
      </c>
      <c r="AW1964" s="63">
        <v>0</v>
      </c>
      <c r="AX1964" s="63">
        <v>0</v>
      </c>
      <c r="AY1964" s="63">
        <v>0</v>
      </c>
      <c r="BA1964" s="5">
        <f>IF(Q1964&gt;0,RANK(Q1964,(N1964:P1964,Q1964:AE1964)),0)</f>
        <v>5</v>
      </c>
      <c r="BB1964" s="5">
        <f>IF(R1964&gt;0,RANK(R1964,(N1964:P1964,Q1964:AE1964)),0)</f>
        <v>3</v>
      </c>
      <c r="BC1964" s="5">
        <f>IF(T1964&gt;0,RANK(T1964,(N1964:P1964,Q1964:AE1964)),0)</f>
        <v>0</v>
      </c>
      <c r="BD1964" s="5">
        <f>IF(S1964&gt;0,RANK(S1964,(N1964:P1964,Q1964:AE1964)),0)</f>
        <v>0</v>
      </c>
      <c r="BE1964" s="2">
        <f t="shared" ref="BE1964:BF1969" si="807">IF($C1964=0,"-",Q1964/$C1964)</f>
        <v>1.8376287021255339E-3</v>
      </c>
      <c r="BF1964" s="2">
        <f t="shared" si="807"/>
        <v>3.0879427943460375E-3</v>
      </c>
      <c r="BG1964" s="2">
        <f t="shared" ref="BG1964:BG1969" si="808">IF($C1964=0,"-",T1964/$C1964)</f>
        <v>0</v>
      </c>
      <c r="BH1964" s="2">
        <f t="shared" ref="BH1964:BH1969" si="809">IF($C1964=0,"-",S1964/$C1964)</f>
        <v>0</v>
      </c>
      <c r="BJ1964" t="s">
        <v>209</v>
      </c>
      <c r="BK1964" t="s">
        <v>193</v>
      </c>
      <c r="BN1964" s="112">
        <v>36</v>
      </c>
      <c r="BO1964" s="114">
        <v>5</v>
      </c>
      <c r="BP1964" s="118">
        <f t="shared" si="806"/>
        <v>36005</v>
      </c>
      <c r="BQ1964" s="118">
        <f t="shared" si="801"/>
        <v>36005</v>
      </c>
      <c r="BR1964" s="5" t="s">
        <v>3151</v>
      </c>
      <c r="BV1964" s="63"/>
      <c r="BX1964" s="63"/>
      <c r="BY1964" s="63"/>
    </row>
    <row r="1965" spans="1:77" ht="15" hidden="1" customHeight="1" outlineLevel="1">
      <c r="A1965" t="s">
        <v>463</v>
      </c>
      <c r="B1965" t="s">
        <v>193</v>
      </c>
      <c r="C1965" s="1">
        <f t="shared" si="796"/>
        <v>695919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6</v>
      </c>
      <c r="G1965" s="129">
        <f t="shared" si="788"/>
        <v>339402</v>
      </c>
      <c r="H1965" s="134">
        <f t="shared" si="789"/>
        <v>0.4877033102990434</v>
      </c>
      <c r="I1965" s="2"/>
      <c r="J1965" s="2">
        <f t="shared" si="802"/>
        <v>0.73878281811532664</v>
      </c>
      <c r="K1965" s="2">
        <f t="shared" si="803"/>
        <v>0.25107950781628324</v>
      </c>
      <c r="L1965" s="2">
        <f t="shared" si="804"/>
        <v>7.4290255044049671E-4</v>
      </c>
      <c r="M1965" s="2">
        <f t="shared" si="805"/>
        <v>9.3947715179496152E-3</v>
      </c>
      <c r="N1965" s="63">
        <v>514133</v>
      </c>
      <c r="O1965" s="63">
        <v>174731</v>
      </c>
      <c r="P1965" s="63">
        <v>517</v>
      </c>
      <c r="Q1965" s="63">
        <v>1852</v>
      </c>
      <c r="R1965" s="63">
        <v>2704</v>
      </c>
      <c r="S1965" s="63">
        <v>0</v>
      </c>
      <c r="T1965" s="63">
        <v>0</v>
      </c>
      <c r="U1965" s="63">
        <v>0</v>
      </c>
      <c r="V1965" s="63">
        <v>0</v>
      </c>
      <c r="W1965" s="63">
        <v>1982</v>
      </c>
      <c r="X1965" s="63">
        <v>0</v>
      </c>
      <c r="Y1965" s="63">
        <v>0</v>
      </c>
      <c r="Z1965" s="63">
        <v>0</v>
      </c>
      <c r="AA1965" s="63">
        <v>0</v>
      </c>
      <c r="AB1965" s="63">
        <v>0</v>
      </c>
      <c r="AC1965" s="63">
        <v>0</v>
      </c>
      <c r="AD1965" s="63">
        <v>0</v>
      </c>
      <c r="AE1965" s="63">
        <v>0</v>
      </c>
      <c r="AF1965" s="63">
        <v>0</v>
      </c>
      <c r="AG1965" s="63">
        <v>0</v>
      </c>
      <c r="AH1965" s="63">
        <v>0</v>
      </c>
      <c r="AI1965" s="63">
        <v>0</v>
      </c>
      <c r="AJ1965" s="63">
        <v>0</v>
      </c>
      <c r="AK1965" s="63">
        <v>0</v>
      </c>
      <c r="AL1965" s="63">
        <v>0</v>
      </c>
      <c r="AM1965" s="63">
        <v>0</v>
      </c>
      <c r="AN1965" s="63">
        <v>0</v>
      </c>
      <c r="AO1965" s="63">
        <v>0</v>
      </c>
      <c r="AP1965" s="63">
        <v>0</v>
      </c>
      <c r="AQ1965" s="63">
        <v>0</v>
      </c>
      <c r="AR1965" s="63">
        <v>0</v>
      </c>
      <c r="AS1965" s="63">
        <v>0</v>
      </c>
      <c r="AT1965" s="63">
        <v>0</v>
      </c>
      <c r="AU1965" s="63">
        <v>0</v>
      </c>
      <c r="AV1965" s="63">
        <v>0</v>
      </c>
      <c r="AW1965" s="63">
        <v>0</v>
      </c>
      <c r="AX1965" s="63">
        <v>0</v>
      </c>
      <c r="AY1965" s="63">
        <v>0</v>
      </c>
      <c r="BA1965" s="5">
        <f>IF(Q1965&gt;0,RANK(Q1965,(N1965:P1965,Q1965:AE1965)),0)</f>
        <v>5</v>
      </c>
      <c r="BB1965" s="5">
        <f>IF(R1965&gt;0,RANK(R1965,(N1965:P1965,Q1965:AE1965)),0)</f>
        <v>3</v>
      </c>
      <c r="BC1965" s="5">
        <f>IF(T1965&gt;0,RANK(T1965,(N1965:P1965,Q1965:AE1965)),0)</f>
        <v>0</v>
      </c>
      <c r="BD1965" s="5">
        <f>IF(S1965&gt;0,RANK(S1965,(N1965:P1965,Q1965:AE1965)),0)</f>
        <v>0</v>
      </c>
      <c r="BE1965" s="2">
        <f t="shared" si="807"/>
        <v>2.661229252254932E-3</v>
      </c>
      <c r="BF1965" s="2">
        <f t="shared" si="807"/>
        <v>3.8855096641994256E-3</v>
      </c>
      <c r="BG1965" s="2">
        <f t="shared" si="808"/>
        <v>0</v>
      </c>
      <c r="BH1965" s="2">
        <f t="shared" si="809"/>
        <v>0</v>
      </c>
      <c r="BJ1965" t="s">
        <v>463</v>
      </c>
      <c r="BK1965" t="s">
        <v>193</v>
      </c>
      <c r="BN1965" s="112">
        <v>36</v>
      </c>
      <c r="BO1965" s="114">
        <v>47</v>
      </c>
      <c r="BP1965" s="118">
        <f t="shared" si="806"/>
        <v>36047</v>
      </c>
      <c r="BQ1965" s="118">
        <f t="shared" si="801"/>
        <v>36047</v>
      </c>
      <c r="BR1965" s="5" t="s">
        <v>3151</v>
      </c>
      <c r="BV1965" s="63"/>
      <c r="BX1965" s="63"/>
      <c r="BY1965" s="63"/>
    </row>
    <row r="1966" spans="1:77" ht="15" hidden="1" customHeight="1" outlineLevel="1">
      <c r="A1966" t="s">
        <v>192</v>
      </c>
      <c r="B1966" t="s">
        <v>193</v>
      </c>
      <c r="C1966" s="1">
        <f t="shared" si="796"/>
        <v>448659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6</v>
      </c>
      <c r="G1966" s="129">
        <f t="shared" si="788"/>
        <v>312604</v>
      </c>
      <c r="H1966" s="134">
        <f t="shared" si="789"/>
        <v>0.69675187614647205</v>
      </c>
      <c r="I1966" s="2"/>
      <c r="J1966" s="2">
        <f t="shared" si="802"/>
        <v>0.84163028045798705</v>
      </c>
      <c r="K1966" s="2">
        <f t="shared" si="803"/>
        <v>0.14487840431151497</v>
      </c>
      <c r="L1966" s="2">
        <f t="shared" si="804"/>
        <v>9.5618275795203043E-4</v>
      </c>
      <c r="M1966" s="2">
        <f t="shared" si="805"/>
        <v>1.2535132472545955E-2</v>
      </c>
      <c r="N1966" s="63">
        <v>377605</v>
      </c>
      <c r="O1966" s="63">
        <v>65001</v>
      </c>
      <c r="P1966" s="63">
        <v>429</v>
      </c>
      <c r="Q1966" s="63">
        <v>2050</v>
      </c>
      <c r="R1966" s="63">
        <v>1776</v>
      </c>
      <c r="S1966" s="63">
        <v>0</v>
      </c>
      <c r="T1966" s="63">
        <v>0</v>
      </c>
      <c r="U1966" s="63">
        <v>0</v>
      </c>
      <c r="V1966" s="63">
        <v>0</v>
      </c>
      <c r="W1966" s="63">
        <v>1798</v>
      </c>
      <c r="X1966" s="63">
        <v>0</v>
      </c>
      <c r="Y1966" s="63">
        <v>0</v>
      </c>
      <c r="Z1966" s="63">
        <v>0</v>
      </c>
      <c r="AA1966" s="63">
        <v>0</v>
      </c>
      <c r="AB1966" s="63">
        <v>0</v>
      </c>
      <c r="AC1966" s="63">
        <v>0</v>
      </c>
      <c r="AD1966" s="63">
        <v>0</v>
      </c>
      <c r="AE1966" s="63">
        <v>0</v>
      </c>
      <c r="AF1966" s="63">
        <v>0</v>
      </c>
      <c r="AG1966" s="63">
        <v>0</v>
      </c>
      <c r="AH1966" s="63">
        <v>0</v>
      </c>
      <c r="AI1966" s="63">
        <v>0</v>
      </c>
      <c r="AJ1966" s="63">
        <v>0</v>
      </c>
      <c r="AK1966" s="63">
        <v>0</v>
      </c>
      <c r="AL1966" s="63">
        <v>0</v>
      </c>
      <c r="AM1966" s="63">
        <v>0</v>
      </c>
      <c r="AN1966" s="63">
        <v>0</v>
      </c>
      <c r="AO1966" s="63">
        <v>0</v>
      </c>
      <c r="AP1966" s="63">
        <v>0</v>
      </c>
      <c r="AQ1966" s="63">
        <v>0</v>
      </c>
      <c r="AR1966" s="63">
        <v>0</v>
      </c>
      <c r="AS1966" s="63">
        <v>0</v>
      </c>
      <c r="AT1966" s="63">
        <v>0</v>
      </c>
      <c r="AU1966" s="63">
        <v>0</v>
      </c>
      <c r="AV1966" s="63">
        <v>0</v>
      </c>
      <c r="AW1966" s="63">
        <v>0</v>
      </c>
      <c r="AX1966" s="63">
        <v>0</v>
      </c>
      <c r="AY1966" s="63">
        <v>0</v>
      </c>
      <c r="BA1966" s="5">
        <f>IF(Q1966&gt;0,RANK(Q1966,(N1966:P1966,Q1966:AE1966)),0)</f>
        <v>3</v>
      </c>
      <c r="BB1966" s="5">
        <f>IF(R1966&gt;0,RANK(R1966,(N1966:P1966,Q1966:AE1966)),0)</f>
        <v>5</v>
      </c>
      <c r="BC1966" s="5">
        <f>IF(T1966&gt;0,RANK(T1966,(N1966:P1966,Q1966:AE1966)),0)</f>
        <v>0</v>
      </c>
      <c r="BD1966" s="5">
        <f>IF(S1966&gt;0,RANK(S1966,(N1966:P1966,Q1966:AE1966)),0)</f>
        <v>0</v>
      </c>
      <c r="BE1966" s="2">
        <f t="shared" si="807"/>
        <v>4.5691716871833618E-3</v>
      </c>
      <c r="BF1966" s="2">
        <f t="shared" si="807"/>
        <v>3.958462886067147E-3</v>
      </c>
      <c r="BG1966" s="2">
        <f t="shared" si="808"/>
        <v>0</v>
      </c>
      <c r="BH1966" s="2">
        <f t="shared" si="809"/>
        <v>0</v>
      </c>
      <c r="BJ1966" t="s">
        <v>192</v>
      </c>
      <c r="BK1966" t="s">
        <v>193</v>
      </c>
      <c r="BN1966" s="112">
        <v>36</v>
      </c>
      <c r="BO1966" s="114">
        <v>61</v>
      </c>
      <c r="BP1966" s="118">
        <f t="shared" si="806"/>
        <v>36061</v>
      </c>
      <c r="BQ1966" s="118">
        <f t="shared" si="801"/>
        <v>36061</v>
      </c>
      <c r="BR1966" s="5" t="s">
        <v>3151</v>
      </c>
      <c r="BV1966" s="63"/>
      <c r="BX1966" s="63"/>
      <c r="BY1966" s="63"/>
    </row>
    <row r="1967" spans="1:77" ht="15" hidden="1" customHeight="1" outlineLevel="1">
      <c r="A1967" t="s">
        <v>581</v>
      </c>
      <c r="B1967" t="s">
        <v>193</v>
      </c>
      <c r="C1967" s="1">
        <f t="shared" si="796"/>
        <v>599349</v>
      </c>
      <c r="D1967" s="5">
        <f>IF(N1967&gt;0, RANK(N1967,(N1967:P1967,Q1967:AE1967)),0)</f>
        <v>1</v>
      </c>
      <c r="E1967" s="5">
        <f>IF(O1967&gt;0,RANK(O1967,(N1967:P1967,Q1967:AE1967)),0)</f>
        <v>2</v>
      </c>
      <c r="F1967" s="5">
        <f>IF(P1967&gt;0,RANK(P1967,(N1967:P1967,Q1967:AE1967)),0)</f>
        <v>6</v>
      </c>
      <c r="G1967" s="129">
        <f t="shared" si="788"/>
        <v>231168</v>
      </c>
      <c r="H1967" s="134">
        <f t="shared" si="789"/>
        <v>0.38569848285389646</v>
      </c>
      <c r="I1967" s="2"/>
      <c r="J1967" s="2">
        <f t="shared" si="802"/>
        <v>0.68806822068611107</v>
      </c>
      <c r="K1967" s="2">
        <f t="shared" si="803"/>
        <v>0.3023697378322146</v>
      </c>
      <c r="L1967" s="2">
        <f t="shared" si="804"/>
        <v>8.7094497529819855E-4</v>
      </c>
      <c r="M1967" s="2">
        <f t="shared" si="805"/>
        <v>8.6910965063761343E-3</v>
      </c>
      <c r="N1967" s="63">
        <v>412393</v>
      </c>
      <c r="O1967" s="63">
        <v>181225</v>
      </c>
      <c r="P1967" s="63">
        <v>522</v>
      </c>
      <c r="Q1967" s="63">
        <v>1777</v>
      </c>
      <c r="R1967" s="63">
        <v>2011</v>
      </c>
      <c r="S1967" s="63">
        <v>0</v>
      </c>
      <c r="T1967" s="63">
        <v>0</v>
      </c>
      <c r="U1967" s="63">
        <v>0</v>
      </c>
      <c r="V1967" s="63">
        <v>0</v>
      </c>
      <c r="W1967" s="63">
        <v>1421</v>
      </c>
      <c r="X1967" s="63">
        <v>0</v>
      </c>
      <c r="Y1967" s="63">
        <v>0</v>
      </c>
      <c r="Z1967" s="63">
        <v>0</v>
      </c>
      <c r="AA1967" s="63">
        <v>0</v>
      </c>
      <c r="AB1967" s="63">
        <v>0</v>
      </c>
      <c r="AC1967" s="63">
        <v>0</v>
      </c>
      <c r="AD1967" s="63">
        <v>0</v>
      </c>
      <c r="AE1967" s="63">
        <v>0</v>
      </c>
      <c r="AF1967" s="63">
        <v>0</v>
      </c>
      <c r="AG1967" s="63">
        <v>0</v>
      </c>
      <c r="AH1967" s="63">
        <v>0</v>
      </c>
      <c r="AI1967" s="63">
        <v>0</v>
      </c>
      <c r="AJ1967" s="63">
        <v>0</v>
      </c>
      <c r="AK1967" s="63">
        <v>0</v>
      </c>
      <c r="AL1967" s="63">
        <v>0</v>
      </c>
      <c r="AM1967" s="63">
        <v>0</v>
      </c>
      <c r="AN1967" s="63">
        <v>0</v>
      </c>
      <c r="AO1967" s="63">
        <v>0</v>
      </c>
      <c r="AP1967" s="63">
        <v>0</v>
      </c>
      <c r="AQ1967" s="63">
        <v>0</v>
      </c>
      <c r="AR1967" s="63">
        <v>0</v>
      </c>
      <c r="AS1967" s="63">
        <v>0</v>
      </c>
      <c r="AT1967" s="63">
        <v>0</v>
      </c>
      <c r="AU1967" s="63">
        <v>0</v>
      </c>
      <c r="AV1967" s="63">
        <v>0</v>
      </c>
      <c r="AW1967" s="63">
        <v>0</v>
      </c>
      <c r="AX1967" s="63">
        <v>0</v>
      </c>
      <c r="AY1967" s="63">
        <v>0</v>
      </c>
      <c r="BA1967" s="5">
        <f>IF(Q1967&gt;0,RANK(Q1967,(N1967:P1967,Q1967:AE1967)),0)</f>
        <v>4</v>
      </c>
      <c r="BB1967" s="5">
        <f>IF(R1967&gt;0,RANK(R1967,(N1967:P1967,Q1967:AE1967)),0)</f>
        <v>3</v>
      </c>
      <c r="BC1967" s="5">
        <f>IF(T1967&gt;0,RANK(T1967,(N1967:P1967,Q1967:AE1967)),0)</f>
        <v>0</v>
      </c>
      <c r="BD1967" s="5">
        <f>IF(S1967&gt;0,RANK(S1967,(N1967:P1967,Q1967:AE1967)),0)</f>
        <v>0</v>
      </c>
      <c r="BE1967" s="2">
        <f t="shared" si="807"/>
        <v>2.964883565335055E-3</v>
      </c>
      <c r="BF1967" s="2">
        <f t="shared" si="807"/>
        <v>3.3553071749514891E-3</v>
      </c>
      <c r="BG1967" s="2">
        <f t="shared" si="808"/>
        <v>0</v>
      </c>
      <c r="BH1967" s="2">
        <f t="shared" si="809"/>
        <v>0</v>
      </c>
      <c r="BJ1967" t="s">
        <v>581</v>
      </c>
      <c r="BK1967" t="s">
        <v>193</v>
      </c>
      <c r="BN1967" s="112">
        <v>36</v>
      </c>
      <c r="BO1967" s="114">
        <v>81</v>
      </c>
      <c r="BP1967" s="118">
        <f t="shared" si="806"/>
        <v>36081</v>
      </c>
      <c r="BQ1967" s="118">
        <f t="shared" si="801"/>
        <v>36081</v>
      </c>
      <c r="BR1967" s="5" t="s">
        <v>3151</v>
      </c>
      <c r="BV1967" s="63"/>
      <c r="BX1967" s="63"/>
      <c r="BY1967" s="63"/>
    </row>
    <row r="1968" spans="1:77" ht="15" hidden="1" customHeight="1" outlineLevel="1">
      <c r="A1968" t="s">
        <v>1880</v>
      </c>
      <c r="B1968" t="s">
        <v>193</v>
      </c>
      <c r="C1968" s="1">
        <f t="shared" si="796"/>
        <v>179203</v>
      </c>
      <c r="D1968" s="5">
        <f>IF(N1968&gt;0, RANK(N1968,(N1968:P1968,Q1968:AE1968)),0)</f>
        <v>2</v>
      </c>
      <c r="E1968" s="5">
        <f>IF(O1968&gt;0,RANK(O1968,(N1968:P1968,Q1968:AE1968)),0)</f>
        <v>1</v>
      </c>
      <c r="F1968" s="5">
        <f>IF(P1968&gt;0,RANK(P1968,(N1968:P1968,Q1968:AE1968)),0)</f>
        <v>6</v>
      </c>
      <c r="G1968" s="129">
        <f t="shared" si="788"/>
        <v>42871</v>
      </c>
      <c r="H1968" s="134">
        <f t="shared" si="789"/>
        <v>0.23923148608003214</v>
      </c>
      <c r="I1968" s="2"/>
      <c r="J1968" s="2">
        <f t="shared" si="802"/>
        <v>0.3751220682689464</v>
      </c>
      <c r="K1968" s="2">
        <f t="shared" si="803"/>
        <v>0.61435355434897854</v>
      </c>
      <c r="L1968" s="2">
        <f t="shared" si="804"/>
        <v>1.1774356456086114E-3</v>
      </c>
      <c r="M1968" s="2">
        <f t="shared" si="805"/>
        <v>9.346941736466401E-3</v>
      </c>
      <c r="N1968" s="63">
        <v>67223</v>
      </c>
      <c r="O1968" s="63">
        <v>110094</v>
      </c>
      <c r="P1968" s="63">
        <v>211</v>
      </c>
      <c r="Q1968" s="63">
        <v>719</v>
      </c>
      <c r="R1968" s="63">
        <v>504</v>
      </c>
      <c r="S1968" s="63">
        <v>0</v>
      </c>
      <c r="T1968" s="63">
        <v>0</v>
      </c>
      <c r="U1968" s="63">
        <v>0</v>
      </c>
      <c r="V1968" s="63">
        <v>0</v>
      </c>
      <c r="W1968" s="63">
        <v>452</v>
      </c>
      <c r="X1968" s="63">
        <v>0</v>
      </c>
      <c r="Y1968" s="63">
        <v>0</v>
      </c>
      <c r="Z1968" s="63">
        <v>0</v>
      </c>
      <c r="AA1968" s="63">
        <v>0</v>
      </c>
      <c r="AB1968" s="63">
        <v>0</v>
      </c>
      <c r="AC1968" s="63">
        <v>0</v>
      </c>
      <c r="AD1968" s="63">
        <v>0</v>
      </c>
      <c r="AE1968" s="63">
        <v>0</v>
      </c>
      <c r="AF1968" s="63">
        <v>0</v>
      </c>
      <c r="AG1968" s="63">
        <v>0</v>
      </c>
      <c r="AH1968" s="63">
        <v>0</v>
      </c>
      <c r="AI1968" s="63">
        <v>0</v>
      </c>
      <c r="AJ1968" s="63">
        <v>0</v>
      </c>
      <c r="AK1968" s="63">
        <v>0</v>
      </c>
      <c r="AL1968" s="63">
        <v>0</v>
      </c>
      <c r="AM1968" s="63">
        <v>0</v>
      </c>
      <c r="AN1968" s="63">
        <v>0</v>
      </c>
      <c r="AO1968" s="63">
        <v>0</v>
      </c>
      <c r="AP1968" s="63">
        <v>0</v>
      </c>
      <c r="AQ1968" s="63">
        <v>0</v>
      </c>
      <c r="AR1968" s="63">
        <v>0</v>
      </c>
      <c r="AS1968" s="63">
        <v>0</v>
      </c>
      <c r="AT1968" s="63">
        <v>0</v>
      </c>
      <c r="AU1968" s="63">
        <v>0</v>
      </c>
      <c r="AV1968" s="63">
        <v>0</v>
      </c>
      <c r="AW1968" s="63">
        <v>0</v>
      </c>
      <c r="AX1968" s="63">
        <v>0</v>
      </c>
      <c r="AY1968" s="63">
        <v>0</v>
      </c>
      <c r="BA1968" s="5">
        <f>IF(Q1968&gt;0,RANK(Q1968,(N1968:P1968,Q1968:AE1968)),0)</f>
        <v>3</v>
      </c>
      <c r="BB1968" s="5">
        <f>IF(R1968&gt;0,RANK(R1968,(N1968:P1968,Q1968:AE1968)),0)</f>
        <v>4</v>
      </c>
      <c r="BC1968" s="5">
        <f>IF(T1968&gt;0,RANK(T1968,(N1968:P1968,Q1968:AE1968)),0)</f>
        <v>0</v>
      </c>
      <c r="BD1968" s="5">
        <f>IF(S1968&gt;0,RANK(S1968,(N1968:P1968,Q1968:AE1968)),0)</f>
        <v>0</v>
      </c>
      <c r="BE1968" s="2">
        <f t="shared" si="807"/>
        <v>4.0122096170265003E-3</v>
      </c>
      <c r="BF1968" s="2">
        <f t="shared" si="807"/>
        <v>2.8124529165248348E-3</v>
      </c>
      <c r="BG1968" s="2">
        <f t="shared" si="808"/>
        <v>0</v>
      </c>
      <c r="BH1968" s="2">
        <f t="shared" si="809"/>
        <v>0</v>
      </c>
      <c r="BJ1968" t="s">
        <v>1880</v>
      </c>
      <c r="BK1968" t="s">
        <v>193</v>
      </c>
      <c r="BL1968">
        <v>11</v>
      </c>
      <c r="BN1968" s="112">
        <v>36</v>
      </c>
      <c r="BO1968" s="114">
        <v>85</v>
      </c>
      <c r="BP1968" s="118">
        <f t="shared" si="806"/>
        <v>36085</v>
      </c>
      <c r="BQ1968" s="118">
        <f t="shared" si="801"/>
        <v>36085</v>
      </c>
      <c r="BR1968" s="5" t="s">
        <v>3151</v>
      </c>
      <c r="BV1968" s="63"/>
      <c r="BX1968" s="63"/>
      <c r="BY1968" s="63"/>
    </row>
    <row r="1969" spans="1:107" ht="15" customHeight="1" collapsed="1">
      <c r="A1969" t="s">
        <v>192</v>
      </c>
      <c r="B1969" t="s">
        <v>544</v>
      </c>
      <c r="C1969" s="1">
        <f t="shared" si="796"/>
        <v>7245519</v>
      </c>
      <c r="D1969" s="5">
        <f>IF(N1969&gt;0, RANK(N1969,(N1969:P1969,Q1969:AE1969)),0)</f>
        <v>1</v>
      </c>
      <c r="E1969" s="5">
        <f>IF(O1969&gt;0,RANK(O1969,(N1969:P1969,Q1969:AE1969)),0)</f>
        <v>2</v>
      </c>
      <c r="F1969" s="5">
        <f>IF(P1969&gt;0,RANK(P1969,(N1969:P1969,Q1969:AE1969)),0)</f>
        <v>5</v>
      </c>
      <c r="G1969" s="129">
        <f t="shared" si="788"/>
        <v>1126522</v>
      </c>
      <c r="H1969" s="134">
        <f t="shared" si="789"/>
        <v>0.15547844122691556</v>
      </c>
      <c r="I1969" s="2"/>
      <c r="J1969" s="2">
        <f t="shared" si="802"/>
        <v>0.56959011493862621</v>
      </c>
      <c r="K1969" s="2">
        <f t="shared" si="803"/>
        <v>0.41411167371171065</v>
      </c>
      <c r="L1969" s="2">
        <f t="shared" si="804"/>
        <v>2.7607408109757217E-3</v>
      </c>
      <c r="M1969" s="2">
        <f t="shared" si="805"/>
        <v>1.3537470538687417E-2</v>
      </c>
      <c r="N1969" s="63">
        <v>4126976</v>
      </c>
      <c r="O1969" s="63">
        <v>3000454</v>
      </c>
      <c r="P1969" s="63">
        <v>20003</v>
      </c>
      <c r="Q1969" s="63">
        <v>52944</v>
      </c>
      <c r="R1969" s="63">
        <v>26331</v>
      </c>
      <c r="S1969" s="63">
        <v>16</v>
      </c>
      <c r="T1969" s="63">
        <v>4</v>
      </c>
      <c r="U1969" s="63">
        <v>257</v>
      </c>
      <c r="V1969" s="63">
        <v>41</v>
      </c>
      <c r="W1969" s="63">
        <v>18192</v>
      </c>
      <c r="X1969" s="63">
        <v>0</v>
      </c>
      <c r="Y1969" s="63">
        <v>0</v>
      </c>
      <c r="Z1969" s="63">
        <v>239</v>
      </c>
      <c r="AA1969" s="63">
        <v>4</v>
      </c>
      <c r="AB1969" s="63">
        <v>0</v>
      </c>
      <c r="AC1969" s="63">
        <v>0</v>
      </c>
      <c r="AD1969" s="63">
        <v>0</v>
      </c>
      <c r="AE1969" s="63">
        <v>0</v>
      </c>
      <c r="AF1969" s="63">
        <v>2</v>
      </c>
      <c r="AG1969" s="63">
        <v>3</v>
      </c>
      <c r="AH1969" s="63">
        <v>0</v>
      </c>
      <c r="AI1969" s="63">
        <v>0</v>
      </c>
      <c r="AJ1969" s="63">
        <v>20</v>
      </c>
      <c r="AK1969" s="63">
        <v>0</v>
      </c>
      <c r="AL1969" s="63">
        <v>0</v>
      </c>
      <c r="AM1969" s="63">
        <v>0</v>
      </c>
      <c r="AN1969" s="63">
        <v>0</v>
      </c>
      <c r="AO1969" s="63">
        <v>0</v>
      </c>
      <c r="AP1969" s="63">
        <v>0</v>
      </c>
      <c r="AQ1969" s="63">
        <v>0</v>
      </c>
      <c r="AR1969" s="63">
        <v>0</v>
      </c>
      <c r="AS1969" s="63">
        <v>0</v>
      </c>
      <c r="AT1969" s="63">
        <v>0</v>
      </c>
      <c r="AU1969" s="63">
        <v>33</v>
      </c>
      <c r="AV1969" s="63">
        <v>0</v>
      </c>
      <c r="AW1969" s="63">
        <v>0</v>
      </c>
      <c r="AX1969" s="63">
        <v>0</v>
      </c>
      <c r="AY1969" s="63">
        <v>0</v>
      </c>
      <c r="BA1969" s="5">
        <f>IF(Q1969&gt;0,RANK(Q1969,(N1969:P1969,Q1969:AE1969)),0)</f>
        <v>3</v>
      </c>
      <c r="BB1969" s="5">
        <f>IF(R1969&gt;0,RANK(R1969,(N1969:P1969,Q1969:AE1969)),0)</f>
        <v>4</v>
      </c>
      <c r="BC1969" s="5">
        <f>IF(T1969&gt;0,RANK(T1969,(N1969:P1969,Q1969:AE1969)),0)</f>
        <v>11</v>
      </c>
      <c r="BD1969" s="5">
        <f>IF(S1969&gt;0,RANK(S1969,(N1969:P1969,Q1969:AE1969)),0)</f>
        <v>10</v>
      </c>
      <c r="BE1969" s="2">
        <f t="shared" si="807"/>
        <v>7.3071370042642912E-3</v>
      </c>
      <c r="BF1969" s="2">
        <f t="shared" si="807"/>
        <v>3.6341081984603172E-3</v>
      </c>
      <c r="BG1969" s="2">
        <f t="shared" si="808"/>
        <v>5.5206535239228549E-7</v>
      </c>
      <c r="BH1969" s="2">
        <f t="shared" si="809"/>
        <v>2.208261409569142E-6</v>
      </c>
      <c r="BJ1969" t="s">
        <v>192</v>
      </c>
      <c r="BK1969" t="s">
        <v>544</v>
      </c>
      <c r="BN1969" s="112">
        <v>36</v>
      </c>
      <c r="BO1969" s="114"/>
      <c r="BP1969" s="112">
        <v>36</v>
      </c>
      <c r="BQ1969" s="112">
        <f t="shared" si="801"/>
        <v>36</v>
      </c>
      <c r="BR1969" s="5" t="s">
        <v>710</v>
      </c>
      <c r="BS1969" s="63">
        <f>SUM(BS1907:BS1968)</f>
        <v>0</v>
      </c>
      <c r="BT1969" s="63">
        <f>SUM(BT1907:BT1968)</f>
        <v>0</v>
      </c>
      <c r="BV1969" s="63"/>
      <c r="BX1969" s="63">
        <f t="shared" ref="BX1969:CD1969" si="810">SUM(BX1907:BX1968)</f>
        <v>0</v>
      </c>
      <c r="BY1969" s="63">
        <f t="shared" si="810"/>
        <v>0</v>
      </c>
      <c r="BZ1969" s="63">
        <f t="shared" si="810"/>
        <v>0</v>
      </c>
      <c r="CA1969" s="63">
        <f t="shared" si="810"/>
        <v>0</v>
      </c>
      <c r="CB1969" s="63">
        <f t="shared" si="810"/>
        <v>0</v>
      </c>
      <c r="CC1969" s="63">
        <f t="shared" si="810"/>
        <v>0</v>
      </c>
      <c r="CD1969" s="63">
        <f t="shared" si="810"/>
        <v>0</v>
      </c>
      <c r="CF1969" s="63">
        <f>SUM(CF1907:CF1968)</f>
        <v>0</v>
      </c>
      <c r="CH1969" s="63">
        <f>SUM(CH1907:CH1968)</f>
        <v>0</v>
      </c>
      <c r="CK1969" s="63"/>
      <c r="CL1969" s="63"/>
      <c r="CM1969" s="63"/>
      <c r="CN1969" s="63"/>
      <c r="CO1969" s="63"/>
      <c r="CP1969" s="63"/>
      <c r="CQ1969" s="63"/>
      <c r="CR1969" s="63"/>
      <c r="CS1969" s="63"/>
      <c r="CT1969" s="63"/>
      <c r="CU1969" s="63"/>
      <c r="CV1969" s="63"/>
      <c r="CW1969" s="63"/>
      <c r="CX1969" s="63"/>
      <c r="CY1969" s="63"/>
      <c r="CZ1969" s="63"/>
      <c r="DA1969" s="63"/>
      <c r="DB1969" s="63"/>
      <c r="DC1969" s="63"/>
    </row>
    <row r="1970" spans="1:107" ht="15" customHeight="1">
      <c r="C1970" s="1"/>
      <c r="E1970" s="5"/>
      <c r="F1970" s="5"/>
      <c r="G1970" s="129"/>
      <c r="H1970" s="134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BA1970" s="5"/>
      <c r="BB1970" s="5"/>
      <c r="BC1970" s="5"/>
      <c r="BD1970" s="5"/>
      <c r="BL1970" s="1"/>
      <c r="BM1970" s="1"/>
      <c r="BN1970" s="112"/>
      <c r="BO1970" s="114"/>
      <c r="BP1970" s="118"/>
      <c r="BQ1970" s="118"/>
    </row>
    <row r="1971" spans="1:107" ht="15" hidden="1" customHeight="1" outlineLevel="1">
      <c r="A1971" t="s">
        <v>194</v>
      </c>
      <c r="B1971" t="s">
        <v>2650</v>
      </c>
      <c r="C1971" s="1">
        <f t="shared" ref="C1971:C2002" si="811">SUM(N1971:AY1971)</f>
        <v>86091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29">
        <f t="shared" si="788"/>
        <v>7231</v>
      </c>
      <c r="H1971" s="134">
        <f t="shared" si="789"/>
        <v>8.3992519543273983E-2</v>
      </c>
      <c r="I1971" s="2"/>
      <c r="J1971" s="2">
        <f t="shared" ref="J1971:J2002" si="812">IF($C1971=0,"-",N1971/$C1971)</f>
        <v>0.45097629252767418</v>
      </c>
      <c r="K1971" s="2">
        <f t="shared" ref="K1971:K2002" si="813">IF($C1971=0,"-",O1971/$C1971)</f>
        <v>0.53496881207094815</v>
      </c>
      <c r="L1971" s="2">
        <f t="shared" ref="L1971:L2002" si="814">IF($C1971=0,"-",P1971/$C1971)</f>
        <v>0</v>
      </c>
      <c r="M1971" s="2">
        <f t="shared" ref="M1971:M2002" si="815">IF(C1971=0,"-",(1-J1971-K1971-L1971))</f>
        <v>1.4054895401377721E-2</v>
      </c>
      <c r="N1971" s="63">
        <v>38825</v>
      </c>
      <c r="O1971" s="63">
        <v>46056</v>
      </c>
      <c r="P1971" s="63">
        <v>0</v>
      </c>
      <c r="Q1971" s="63">
        <v>686</v>
      </c>
      <c r="R1971" s="63">
        <v>223</v>
      </c>
      <c r="S1971" s="63">
        <v>151</v>
      </c>
      <c r="T1971" s="63">
        <v>0</v>
      </c>
      <c r="U1971" s="63">
        <v>0</v>
      </c>
      <c r="V1971" s="63">
        <v>0</v>
      </c>
      <c r="W1971" s="63">
        <v>150</v>
      </c>
      <c r="X1971" s="63">
        <v>0</v>
      </c>
      <c r="Y1971" s="63">
        <v>0</v>
      </c>
      <c r="Z1971" s="63">
        <v>0</v>
      </c>
      <c r="AA1971" s="63">
        <v>0</v>
      </c>
      <c r="AB1971" s="63">
        <v>0</v>
      </c>
      <c r="AC1971" s="63">
        <v>0</v>
      </c>
      <c r="AD1971" s="63">
        <v>0</v>
      </c>
      <c r="AE1971" s="63">
        <v>0</v>
      </c>
      <c r="AF1971" s="63">
        <v>0</v>
      </c>
      <c r="AG1971" s="63">
        <v>0</v>
      </c>
      <c r="AH1971" s="63">
        <v>0</v>
      </c>
      <c r="AI1971" s="63">
        <v>0</v>
      </c>
      <c r="AJ1971" s="63">
        <v>0</v>
      </c>
      <c r="AK1971" s="63">
        <v>0</v>
      </c>
      <c r="AL1971" s="63">
        <v>0</v>
      </c>
      <c r="AM1971" s="63">
        <v>0</v>
      </c>
      <c r="AN1971" s="63">
        <v>0</v>
      </c>
      <c r="AO1971" s="63">
        <v>0</v>
      </c>
      <c r="AP1971" s="63">
        <v>0</v>
      </c>
      <c r="AQ1971" s="63">
        <v>0</v>
      </c>
      <c r="AR1971" s="63">
        <v>0</v>
      </c>
      <c r="AS1971" s="63">
        <v>0</v>
      </c>
      <c r="AT1971" s="63">
        <v>0</v>
      </c>
      <c r="AU1971" s="63">
        <v>0</v>
      </c>
      <c r="AV1971" s="63">
        <v>0</v>
      </c>
      <c r="AW1971" s="63">
        <v>0</v>
      </c>
      <c r="AX1971" s="63">
        <v>0</v>
      </c>
      <c r="AY1971" s="63">
        <v>0</v>
      </c>
      <c r="BA1971" s="5">
        <f>IF(Q1971&gt;0,RANK(Q1971,(N1971:P1971,Q1971:AE1971)),0)</f>
        <v>3</v>
      </c>
      <c r="BB1971" s="5">
        <f>IF(R1971&gt;0,RANK(R1971,(N1971:P1971,Q1971:AE1971)),0)</f>
        <v>4</v>
      </c>
      <c r="BC1971" s="5">
        <f>IF(T1971&gt;0,RANK(T1971,(N1971:P1971,Q1971:AE1971)),0)</f>
        <v>0</v>
      </c>
      <c r="BD1971" s="5">
        <f>IF(S1971&gt;0,RANK(S1971,(N1971:P1971,Q1971:AE1971)),0)</f>
        <v>5</v>
      </c>
      <c r="BE1971" s="2">
        <f t="shared" ref="BE1971:BE2002" si="816">IF($C1971=0,"-",Q1971/$C1971)</f>
        <v>7.9683125994587118E-3</v>
      </c>
      <c r="BF1971" s="2">
        <f t="shared" ref="BF1971:BF2002" si="817">IF($C1971=0,"-",R1971/$C1971)</f>
        <v>2.5902823756257915E-3</v>
      </c>
      <c r="BG1971" s="2">
        <f t="shared" ref="BG1971:BG2002" si="818">IF($C1971=0,"-",T1971/$C1971)</f>
        <v>0</v>
      </c>
      <c r="BH1971" s="2">
        <f t="shared" ref="BH1971:BH2002" si="819">IF($C1971=0,"-",S1971/$C1971)</f>
        <v>1.7539580211636523E-3</v>
      </c>
      <c r="BJ1971" t="s">
        <v>194</v>
      </c>
      <c r="BK1971" t="s">
        <v>2650</v>
      </c>
      <c r="BL1971">
        <v>13</v>
      </c>
      <c r="BN1971" s="112">
        <v>37</v>
      </c>
      <c r="BO1971" s="114">
        <v>1</v>
      </c>
      <c r="BP1971" s="118">
        <f t="shared" si="806"/>
        <v>37001</v>
      </c>
      <c r="BQ1971" s="118">
        <f t="shared" si="801"/>
        <v>37001</v>
      </c>
      <c r="BR1971" s="5" t="s">
        <v>3151</v>
      </c>
    </row>
    <row r="1972" spans="1:107" ht="15" hidden="1" customHeight="1" outlineLevel="1">
      <c r="A1972" t="s">
        <v>26</v>
      </c>
      <c r="B1972" t="s">
        <v>2650</v>
      </c>
      <c r="C1972" s="1">
        <f t="shared" si="811"/>
        <v>20236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29">
        <f t="shared" si="788"/>
        <v>11743</v>
      </c>
      <c r="H1972" s="134">
        <f t="shared" si="789"/>
        <v>0.58030243131053572</v>
      </c>
      <c r="I1972" s="2"/>
      <c r="J1972" s="2">
        <f t="shared" si="812"/>
        <v>0.20483297094287409</v>
      </c>
      <c r="K1972" s="2">
        <f t="shared" si="813"/>
        <v>0.78513540225340972</v>
      </c>
      <c r="L1972" s="2">
        <f t="shared" si="814"/>
        <v>0</v>
      </c>
      <c r="M1972" s="2">
        <f t="shared" si="815"/>
        <v>1.0031626803716165E-2</v>
      </c>
      <c r="N1972" s="63">
        <v>4145</v>
      </c>
      <c r="O1972" s="63">
        <v>15888</v>
      </c>
      <c r="P1972" s="63">
        <v>0</v>
      </c>
      <c r="Q1972" s="63">
        <v>127</v>
      </c>
      <c r="R1972" s="63">
        <v>18</v>
      </c>
      <c r="S1972" s="63">
        <v>24</v>
      </c>
      <c r="T1972" s="63">
        <v>0</v>
      </c>
      <c r="U1972" s="63">
        <v>0</v>
      </c>
      <c r="V1972" s="63">
        <v>0</v>
      </c>
      <c r="W1972" s="63">
        <v>34</v>
      </c>
      <c r="X1972" s="63">
        <v>0</v>
      </c>
      <c r="Y1972" s="63">
        <v>0</v>
      </c>
      <c r="Z1972" s="63">
        <v>0</v>
      </c>
      <c r="AA1972" s="63">
        <v>0</v>
      </c>
      <c r="AB1972" s="63">
        <v>0</v>
      </c>
      <c r="AC1972" s="63">
        <v>0</v>
      </c>
      <c r="AD1972" s="63">
        <v>0</v>
      </c>
      <c r="AE1972" s="63">
        <v>0</v>
      </c>
      <c r="AF1972" s="63">
        <v>0</v>
      </c>
      <c r="AG1972" s="63">
        <v>0</v>
      </c>
      <c r="AH1972" s="63">
        <v>0</v>
      </c>
      <c r="AI1972" s="63">
        <v>0</v>
      </c>
      <c r="AJ1972" s="63">
        <v>0</v>
      </c>
      <c r="AK1972" s="63">
        <v>0</v>
      </c>
      <c r="AL1972" s="63">
        <v>0</v>
      </c>
      <c r="AM1972" s="63">
        <v>0</v>
      </c>
      <c r="AN1972" s="63">
        <v>0</v>
      </c>
      <c r="AO1972" s="63">
        <v>0</v>
      </c>
      <c r="AP1972" s="63">
        <v>0</v>
      </c>
      <c r="AQ1972" s="63">
        <v>0</v>
      </c>
      <c r="AR1972" s="63">
        <v>0</v>
      </c>
      <c r="AS1972" s="63">
        <v>0</v>
      </c>
      <c r="AT1972" s="63">
        <v>0</v>
      </c>
      <c r="AU1972" s="63">
        <v>0</v>
      </c>
      <c r="AV1972" s="63">
        <v>0</v>
      </c>
      <c r="AW1972" s="63">
        <v>0</v>
      </c>
      <c r="AX1972" s="63">
        <v>0</v>
      </c>
      <c r="AY1972" s="63">
        <v>0</v>
      </c>
      <c r="BA1972" s="5">
        <f>IF(Q1972&gt;0,RANK(Q1972,(N1972:P1972,Q1972:AE1972)),0)</f>
        <v>3</v>
      </c>
      <c r="BB1972" s="5">
        <f>IF(R1972&gt;0,RANK(R1972,(N1972:P1972,Q1972:AE1972)),0)</f>
        <v>6</v>
      </c>
      <c r="BC1972" s="5">
        <f>IF(T1972&gt;0,RANK(T1972,(N1972:P1972,Q1972:AE1972)),0)</f>
        <v>0</v>
      </c>
      <c r="BD1972" s="5">
        <f>IF(S1972&gt;0,RANK(S1972,(N1972:P1972,Q1972:AE1972)),0)</f>
        <v>5</v>
      </c>
      <c r="BE1972" s="2">
        <f t="shared" si="816"/>
        <v>6.2759438624234035E-3</v>
      </c>
      <c r="BF1972" s="2">
        <f t="shared" si="817"/>
        <v>8.8950385451670288E-4</v>
      </c>
      <c r="BG1972" s="2">
        <f t="shared" si="818"/>
        <v>0</v>
      </c>
      <c r="BH1972" s="2">
        <f t="shared" si="819"/>
        <v>1.1860051393556038E-3</v>
      </c>
      <c r="BJ1972" t="s">
        <v>26</v>
      </c>
      <c r="BK1972" t="s">
        <v>2650</v>
      </c>
      <c r="BL1972">
        <v>5</v>
      </c>
      <c r="BN1972" s="112">
        <v>37</v>
      </c>
      <c r="BO1972" s="114">
        <v>3</v>
      </c>
      <c r="BP1972" s="118">
        <f t="shared" si="806"/>
        <v>37003</v>
      </c>
      <c r="BQ1972" s="118">
        <f t="shared" si="801"/>
        <v>37003</v>
      </c>
      <c r="BR1972" s="5" t="s">
        <v>3151</v>
      </c>
    </row>
    <row r="1973" spans="1:107" ht="15" hidden="1" customHeight="1" outlineLevel="1">
      <c r="A1973" t="s">
        <v>1887</v>
      </c>
      <c r="B1973" t="s">
        <v>2650</v>
      </c>
      <c r="C1973" s="1">
        <f t="shared" si="811"/>
        <v>6076</v>
      </c>
      <c r="D1973" s="5">
        <f>IF(N1973&gt;0, RANK(N1973,(N1973:P1973,Q1973:AE1973)),0)</f>
        <v>2</v>
      </c>
      <c r="E1973" s="5">
        <f>IF(O1973&gt;0,RANK(O1973,(N1973:P1973,Q1973:AE1973)),0)</f>
        <v>1</v>
      </c>
      <c r="F1973" s="5">
        <f>IF(P1973&gt;0,RANK(P1973,(N1973:P1973,Q1973:AE1973)),0)</f>
        <v>0</v>
      </c>
      <c r="G1973" s="129">
        <f t="shared" si="788"/>
        <v>3041</v>
      </c>
      <c r="H1973" s="134">
        <f t="shared" si="789"/>
        <v>0.50049374588545092</v>
      </c>
      <c r="I1973" s="2"/>
      <c r="J1973" s="2">
        <f t="shared" si="812"/>
        <v>0.2445687952600395</v>
      </c>
      <c r="K1973" s="2">
        <f t="shared" si="813"/>
        <v>0.74506254114549042</v>
      </c>
      <c r="L1973" s="2">
        <f t="shared" si="814"/>
        <v>0</v>
      </c>
      <c r="M1973" s="2">
        <f t="shared" si="815"/>
        <v>1.0368663594470084E-2</v>
      </c>
      <c r="N1973" s="63">
        <v>1486</v>
      </c>
      <c r="O1973" s="63">
        <v>4527</v>
      </c>
      <c r="P1973" s="63">
        <v>0</v>
      </c>
      <c r="Q1973" s="63">
        <v>35</v>
      </c>
      <c r="R1973" s="63">
        <v>15</v>
      </c>
      <c r="S1973" s="63">
        <v>5</v>
      </c>
      <c r="T1973" s="63">
        <v>0</v>
      </c>
      <c r="U1973" s="63">
        <v>0</v>
      </c>
      <c r="V1973" s="63">
        <v>0</v>
      </c>
      <c r="W1973" s="63">
        <v>8</v>
      </c>
      <c r="X1973" s="63">
        <v>0</v>
      </c>
      <c r="Y1973" s="63">
        <v>0</v>
      </c>
      <c r="Z1973" s="63">
        <v>0</v>
      </c>
      <c r="AA1973" s="63">
        <v>0</v>
      </c>
      <c r="AB1973" s="63">
        <v>0</v>
      </c>
      <c r="AC1973" s="63">
        <v>0</v>
      </c>
      <c r="AD1973" s="63">
        <v>0</v>
      </c>
      <c r="AE1973" s="63">
        <v>0</v>
      </c>
      <c r="AF1973" s="63">
        <v>0</v>
      </c>
      <c r="AG1973" s="63">
        <v>0</v>
      </c>
      <c r="AH1973" s="63">
        <v>0</v>
      </c>
      <c r="AI1973" s="63">
        <v>0</v>
      </c>
      <c r="AJ1973" s="63">
        <v>0</v>
      </c>
      <c r="AK1973" s="63">
        <v>0</v>
      </c>
      <c r="AL1973" s="63">
        <v>0</v>
      </c>
      <c r="AM1973" s="63">
        <v>0</v>
      </c>
      <c r="AN1973" s="63">
        <v>0</v>
      </c>
      <c r="AO1973" s="63">
        <v>0</v>
      </c>
      <c r="AP1973" s="63">
        <v>0</v>
      </c>
      <c r="AQ1973" s="63">
        <v>0</v>
      </c>
      <c r="AR1973" s="63">
        <v>0</v>
      </c>
      <c r="AS1973" s="63">
        <v>0</v>
      </c>
      <c r="AT1973" s="63">
        <v>0</v>
      </c>
      <c r="AU1973" s="63">
        <v>0</v>
      </c>
      <c r="AV1973" s="63">
        <v>0</v>
      </c>
      <c r="AW1973" s="63">
        <v>0</v>
      </c>
      <c r="AX1973" s="63">
        <v>0</v>
      </c>
      <c r="AY1973" s="63">
        <v>0</v>
      </c>
      <c r="BA1973" s="5">
        <f>IF(Q1973&gt;0,RANK(Q1973,(N1973:P1973,Q1973:AE1973)),0)</f>
        <v>3</v>
      </c>
      <c r="BB1973" s="5">
        <f>IF(R1973&gt;0,RANK(R1973,(N1973:P1973,Q1973:AE1973)),0)</f>
        <v>4</v>
      </c>
      <c r="BC1973" s="5">
        <f>IF(T1973&gt;0,RANK(T1973,(N1973:P1973,Q1973:AE1973)),0)</f>
        <v>0</v>
      </c>
      <c r="BD1973" s="5">
        <f>IF(S1973&gt;0,RANK(S1973,(N1973:P1973,Q1973:AE1973)),0)</f>
        <v>6</v>
      </c>
      <c r="BE1973" s="2">
        <f t="shared" si="816"/>
        <v>5.7603686635944703E-3</v>
      </c>
      <c r="BF1973" s="2">
        <f t="shared" si="817"/>
        <v>2.468729427254773E-3</v>
      </c>
      <c r="BG1973" s="2">
        <f t="shared" si="818"/>
        <v>0</v>
      </c>
      <c r="BH1973" s="2">
        <f t="shared" si="819"/>
        <v>8.2290980908492431E-4</v>
      </c>
      <c r="BJ1973" t="s">
        <v>1887</v>
      </c>
      <c r="BK1973" t="s">
        <v>2650</v>
      </c>
      <c r="BL1973">
        <v>5</v>
      </c>
      <c r="BN1973" s="112">
        <v>37</v>
      </c>
      <c r="BO1973" s="114">
        <v>5</v>
      </c>
      <c r="BP1973" s="118">
        <f t="shared" si="806"/>
        <v>37005</v>
      </c>
      <c r="BQ1973" s="118">
        <f t="shared" si="801"/>
        <v>37005</v>
      </c>
      <c r="BR1973" s="5" t="s">
        <v>3151</v>
      </c>
    </row>
    <row r="1974" spans="1:107" ht="15" hidden="1" customHeight="1" outlineLevel="1">
      <c r="A1974" t="s">
        <v>68</v>
      </c>
      <c r="B1974" t="s">
        <v>2650</v>
      </c>
      <c r="C1974" s="1">
        <f t="shared" si="811"/>
        <v>11194</v>
      </c>
      <c r="D1974" s="5">
        <f>IF(N1974&gt;0, RANK(N1974,(N1974:P1974,Q1974:AE1974)),0)</f>
        <v>1</v>
      </c>
      <c r="E1974" s="5">
        <f>IF(O1974&gt;0,RANK(O1974,(N1974:P1974,Q1974:AE1974)),0)</f>
        <v>2</v>
      </c>
      <c r="F1974" s="5">
        <f>IF(P1974&gt;0,RANK(P1974,(N1974:P1974,Q1974:AE1974)),0)</f>
        <v>0</v>
      </c>
      <c r="G1974" s="129">
        <f t="shared" si="788"/>
        <v>468</v>
      </c>
      <c r="H1974" s="134">
        <f t="shared" si="789"/>
        <v>4.18081114882973E-2</v>
      </c>
      <c r="I1974" s="2"/>
      <c r="J1974" s="2">
        <f t="shared" si="812"/>
        <v>0.51715204573878859</v>
      </c>
      <c r="K1974" s="2">
        <f t="shared" si="813"/>
        <v>0.47534393425049132</v>
      </c>
      <c r="L1974" s="2">
        <f t="shared" si="814"/>
        <v>0</v>
      </c>
      <c r="M1974" s="2">
        <f t="shared" si="815"/>
        <v>7.5040200107200916E-3</v>
      </c>
      <c r="N1974" s="63">
        <v>5789</v>
      </c>
      <c r="O1974" s="63">
        <v>5321</v>
      </c>
      <c r="P1974" s="63">
        <v>0</v>
      </c>
      <c r="Q1974" s="63">
        <v>41</v>
      </c>
      <c r="R1974" s="63">
        <v>14</v>
      </c>
      <c r="S1974" s="63">
        <v>19</v>
      </c>
      <c r="T1974" s="63">
        <v>0</v>
      </c>
      <c r="U1974" s="63">
        <v>0</v>
      </c>
      <c r="V1974" s="63">
        <v>0</v>
      </c>
      <c r="W1974" s="63">
        <v>10</v>
      </c>
      <c r="X1974" s="63">
        <v>0</v>
      </c>
      <c r="Y1974" s="63">
        <v>0</v>
      </c>
      <c r="Z1974" s="63">
        <v>0</v>
      </c>
      <c r="AA1974" s="63">
        <v>0</v>
      </c>
      <c r="AB1974" s="63">
        <v>0</v>
      </c>
      <c r="AC1974" s="63">
        <v>0</v>
      </c>
      <c r="AD1974" s="63">
        <v>0</v>
      </c>
      <c r="AE1974" s="63">
        <v>0</v>
      </c>
      <c r="AF1974" s="63">
        <v>0</v>
      </c>
      <c r="AG1974" s="63">
        <v>0</v>
      </c>
      <c r="AH1974" s="63">
        <v>0</v>
      </c>
      <c r="AI1974" s="63">
        <v>0</v>
      </c>
      <c r="AJ1974" s="63">
        <v>0</v>
      </c>
      <c r="AK1974" s="63">
        <v>0</v>
      </c>
      <c r="AL1974" s="63">
        <v>0</v>
      </c>
      <c r="AM1974" s="63">
        <v>0</v>
      </c>
      <c r="AN1974" s="63">
        <v>0</v>
      </c>
      <c r="AO1974" s="63">
        <v>0</v>
      </c>
      <c r="AP1974" s="63">
        <v>0</v>
      </c>
      <c r="AQ1974" s="63">
        <v>0</v>
      </c>
      <c r="AR1974" s="63">
        <v>0</v>
      </c>
      <c r="AS1974" s="63">
        <v>0</v>
      </c>
      <c r="AT1974" s="63">
        <v>0</v>
      </c>
      <c r="AU1974" s="63">
        <v>0</v>
      </c>
      <c r="AV1974" s="63">
        <v>0</v>
      </c>
      <c r="AW1974" s="63">
        <v>0</v>
      </c>
      <c r="AX1974" s="63">
        <v>0</v>
      </c>
      <c r="AY1974" s="63">
        <v>0</v>
      </c>
      <c r="BA1974" s="5">
        <f>IF(Q1974&gt;0,RANK(Q1974,(N1974:P1974,Q1974:AE1974)),0)</f>
        <v>3</v>
      </c>
      <c r="BB1974" s="5">
        <f>IF(R1974&gt;0,RANK(R1974,(N1974:P1974,Q1974:AE1974)),0)</f>
        <v>5</v>
      </c>
      <c r="BC1974" s="5">
        <f>IF(T1974&gt;0,RANK(T1974,(N1974:P1974,Q1974:AE1974)),0)</f>
        <v>0</v>
      </c>
      <c r="BD1974" s="5">
        <f>IF(S1974&gt;0,RANK(S1974,(N1974:P1974,Q1974:AE1974)),0)</f>
        <v>4</v>
      </c>
      <c r="BE1974" s="2">
        <f t="shared" si="816"/>
        <v>3.6626764338038233E-3</v>
      </c>
      <c r="BF1974" s="2">
        <f t="shared" si="817"/>
        <v>1.2506700017866715E-3</v>
      </c>
      <c r="BG1974" s="2">
        <f t="shared" si="818"/>
        <v>0</v>
      </c>
      <c r="BH1974" s="2">
        <f t="shared" si="819"/>
        <v>1.6973378595676256E-3</v>
      </c>
      <c r="BJ1974" t="s">
        <v>68</v>
      </c>
      <c r="BK1974" t="s">
        <v>2650</v>
      </c>
      <c r="BL1974">
        <v>9</v>
      </c>
      <c r="BN1974" s="112">
        <v>37</v>
      </c>
      <c r="BO1974" s="114">
        <v>7</v>
      </c>
      <c r="BP1974" s="118">
        <f t="shared" si="806"/>
        <v>37007</v>
      </c>
      <c r="BQ1974" s="118">
        <f t="shared" si="801"/>
        <v>37007</v>
      </c>
      <c r="BR1974" s="5" t="s">
        <v>3151</v>
      </c>
    </row>
    <row r="1975" spans="1:107" ht="15" hidden="1" customHeight="1" outlineLevel="1">
      <c r="A1975" t="s">
        <v>886</v>
      </c>
      <c r="B1975" t="s">
        <v>2650</v>
      </c>
      <c r="C1975" s="1">
        <f t="shared" si="811"/>
        <v>15814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29">
        <f t="shared" si="788"/>
        <v>7287</v>
      </c>
      <c r="H1975" s="134">
        <f t="shared" si="789"/>
        <v>0.46079423295813837</v>
      </c>
      <c r="I1975" s="2"/>
      <c r="J1975" s="2">
        <f t="shared" si="812"/>
        <v>0.26331099026179333</v>
      </c>
      <c r="K1975" s="2">
        <f t="shared" si="813"/>
        <v>0.72410522321993176</v>
      </c>
      <c r="L1975" s="2">
        <f t="shared" si="814"/>
        <v>0</v>
      </c>
      <c r="M1975" s="2">
        <f t="shared" si="815"/>
        <v>1.2583786518274853E-2</v>
      </c>
      <c r="N1975" s="63">
        <v>4164</v>
      </c>
      <c r="O1975" s="63">
        <v>11451</v>
      </c>
      <c r="P1975" s="63">
        <v>0</v>
      </c>
      <c r="Q1975" s="63">
        <v>126</v>
      </c>
      <c r="R1975" s="63">
        <v>23</v>
      </c>
      <c r="S1975" s="63">
        <v>27</v>
      </c>
      <c r="T1975" s="63">
        <v>0</v>
      </c>
      <c r="U1975" s="63">
        <v>0</v>
      </c>
      <c r="V1975" s="63">
        <v>0</v>
      </c>
      <c r="W1975" s="63">
        <v>23</v>
      </c>
      <c r="X1975" s="63">
        <v>0</v>
      </c>
      <c r="Y1975" s="63">
        <v>0</v>
      </c>
      <c r="Z1975" s="63">
        <v>0</v>
      </c>
      <c r="AA1975" s="63">
        <v>0</v>
      </c>
      <c r="AB1975" s="63">
        <v>0</v>
      </c>
      <c r="AC1975" s="63">
        <v>0</v>
      </c>
      <c r="AD1975" s="63">
        <v>0</v>
      </c>
      <c r="AE1975" s="63">
        <v>0</v>
      </c>
      <c r="AF1975" s="63">
        <v>0</v>
      </c>
      <c r="AG1975" s="63">
        <v>0</v>
      </c>
      <c r="AH1975" s="63">
        <v>0</v>
      </c>
      <c r="AI1975" s="63">
        <v>0</v>
      </c>
      <c r="AJ1975" s="63">
        <v>0</v>
      </c>
      <c r="AK1975" s="63">
        <v>0</v>
      </c>
      <c r="AL1975" s="63">
        <v>0</v>
      </c>
      <c r="AM1975" s="63">
        <v>0</v>
      </c>
      <c r="AN1975" s="63">
        <v>0</v>
      </c>
      <c r="AO1975" s="63">
        <v>0</v>
      </c>
      <c r="AP1975" s="63">
        <v>0</v>
      </c>
      <c r="AQ1975" s="63">
        <v>0</v>
      </c>
      <c r="AR1975" s="63">
        <v>0</v>
      </c>
      <c r="AS1975" s="63">
        <v>0</v>
      </c>
      <c r="AT1975" s="63">
        <v>0</v>
      </c>
      <c r="AU1975" s="63">
        <v>0</v>
      </c>
      <c r="AV1975" s="63">
        <v>0</v>
      </c>
      <c r="AW1975" s="63">
        <v>0</v>
      </c>
      <c r="AX1975" s="63">
        <v>0</v>
      </c>
      <c r="AY1975" s="63">
        <v>0</v>
      </c>
      <c r="BA1975" s="5">
        <f>IF(Q1975&gt;0,RANK(Q1975,(N1975:P1975,Q1975:AE1975)),0)</f>
        <v>3</v>
      </c>
      <c r="BB1975" s="5">
        <f>IF(R1975&gt;0,RANK(R1975,(N1975:P1975,Q1975:AE1975)),0)</f>
        <v>5</v>
      </c>
      <c r="BC1975" s="5">
        <f>IF(T1975&gt;0,RANK(T1975,(N1975:P1975,Q1975:AE1975)),0)</f>
        <v>0</v>
      </c>
      <c r="BD1975" s="5">
        <f>IF(S1975&gt;0,RANK(S1975,(N1975:P1975,Q1975:AE1975)),0)</f>
        <v>4</v>
      </c>
      <c r="BE1975" s="2">
        <f t="shared" si="816"/>
        <v>7.9676236246363982E-3</v>
      </c>
      <c r="BF1975" s="2">
        <f t="shared" si="817"/>
        <v>1.4544074870368028E-3</v>
      </c>
      <c r="BG1975" s="2">
        <f t="shared" si="818"/>
        <v>0</v>
      </c>
      <c r="BH1975" s="2">
        <f t="shared" si="819"/>
        <v>1.7073479195649425E-3</v>
      </c>
      <c r="BJ1975" t="s">
        <v>886</v>
      </c>
      <c r="BK1975" t="s">
        <v>2650</v>
      </c>
      <c r="BL1975">
        <v>5</v>
      </c>
      <c r="BN1975" s="112">
        <v>37</v>
      </c>
      <c r="BO1975" s="114">
        <v>9</v>
      </c>
      <c r="BP1975" s="118">
        <f t="shared" si="806"/>
        <v>37009</v>
      </c>
      <c r="BQ1975" s="118">
        <f t="shared" si="801"/>
        <v>37009</v>
      </c>
      <c r="BR1975" s="5" t="s">
        <v>3151</v>
      </c>
    </row>
    <row r="1976" spans="1:107" ht="15" hidden="1" customHeight="1" outlineLevel="1">
      <c r="A1976" t="s">
        <v>887</v>
      </c>
      <c r="B1976" t="s">
        <v>2650</v>
      </c>
      <c r="C1976" s="1">
        <f t="shared" si="811"/>
        <v>9458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29">
        <f t="shared" si="788"/>
        <v>4981</v>
      </c>
      <c r="H1976" s="134">
        <f t="shared" si="789"/>
        <v>0.5266441108056672</v>
      </c>
      <c r="I1976" s="2"/>
      <c r="J1976" s="2">
        <f t="shared" si="812"/>
        <v>0.23165574117149504</v>
      </c>
      <c r="K1976" s="2">
        <f t="shared" si="813"/>
        <v>0.75829985197716221</v>
      </c>
      <c r="L1976" s="2">
        <f t="shared" si="814"/>
        <v>0</v>
      </c>
      <c r="M1976" s="2">
        <f t="shared" si="815"/>
        <v>1.004440685134278E-2</v>
      </c>
      <c r="N1976" s="63">
        <v>2191</v>
      </c>
      <c r="O1976" s="63">
        <v>7172</v>
      </c>
      <c r="P1976" s="63">
        <v>0</v>
      </c>
      <c r="Q1976" s="63">
        <v>56</v>
      </c>
      <c r="R1976" s="63">
        <v>13</v>
      </c>
      <c r="S1976" s="63">
        <v>10</v>
      </c>
      <c r="T1976" s="63">
        <v>0</v>
      </c>
      <c r="U1976" s="63">
        <v>0</v>
      </c>
      <c r="V1976" s="63">
        <v>0</v>
      </c>
      <c r="W1976" s="63">
        <v>16</v>
      </c>
      <c r="X1976" s="63">
        <v>0</v>
      </c>
      <c r="Y1976" s="63">
        <v>0</v>
      </c>
      <c r="Z1976" s="63">
        <v>0</v>
      </c>
      <c r="AA1976" s="63">
        <v>0</v>
      </c>
      <c r="AB1976" s="63">
        <v>0</v>
      </c>
      <c r="AC1976" s="63">
        <v>0</v>
      </c>
      <c r="AD1976" s="63">
        <v>0</v>
      </c>
      <c r="AE1976" s="63">
        <v>0</v>
      </c>
      <c r="AF1976" s="63">
        <v>0</v>
      </c>
      <c r="AG1976" s="63">
        <v>0</v>
      </c>
      <c r="AH1976" s="63">
        <v>0</v>
      </c>
      <c r="AI1976" s="63">
        <v>0</v>
      </c>
      <c r="AJ1976" s="63">
        <v>0</v>
      </c>
      <c r="AK1976" s="63">
        <v>0</v>
      </c>
      <c r="AL1976" s="63">
        <v>0</v>
      </c>
      <c r="AM1976" s="63">
        <v>0</v>
      </c>
      <c r="AN1976" s="63">
        <v>0</v>
      </c>
      <c r="AO1976" s="63">
        <v>0</v>
      </c>
      <c r="AP1976" s="63">
        <v>0</v>
      </c>
      <c r="AQ1976" s="63">
        <v>0</v>
      </c>
      <c r="AR1976" s="63">
        <v>0</v>
      </c>
      <c r="AS1976" s="63">
        <v>0</v>
      </c>
      <c r="AT1976" s="63">
        <v>0</v>
      </c>
      <c r="AU1976" s="63">
        <v>0</v>
      </c>
      <c r="AV1976" s="63">
        <v>0</v>
      </c>
      <c r="AW1976" s="63">
        <v>0</v>
      </c>
      <c r="AX1976" s="63">
        <v>0</v>
      </c>
      <c r="AY1976" s="63">
        <v>0</v>
      </c>
      <c r="BA1976" s="5">
        <f>IF(Q1976&gt;0,RANK(Q1976,(N1976:P1976,Q1976:AE1976)),0)</f>
        <v>3</v>
      </c>
      <c r="BB1976" s="5">
        <f>IF(R1976&gt;0,RANK(R1976,(N1976:P1976,Q1976:AE1976)),0)</f>
        <v>5</v>
      </c>
      <c r="BC1976" s="5">
        <f>IF(T1976&gt;0,RANK(T1976,(N1976:P1976,Q1976:AE1976)),0)</f>
        <v>0</v>
      </c>
      <c r="BD1976" s="5">
        <f>IF(S1976&gt;0,RANK(S1976,(N1976:P1976,Q1976:AE1976)),0)</f>
        <v>6</v>
      </c>
      <c r="BE1976" s="2">
        <f t="shared" si="816"/>
        <v>5.9209135123704801E-3</v>
      </c>
      <c r="BF1976" s="2">
        <f t="shared" si="817"/>
        <v>1.3744977796574329E-3</v>
      </c>
      <c r="BG1976" s="2">
        <f t="shared" si="818"/>
        <v>0</v>
      </c>
      <c r="BH1976" s="2">
        <f t="shared" si="819"/>
        <v>1.0573059843518714E-3</v>
      </c>
      <c r="BJ1976" t="s">
        <v>887</v>
      </c>
      <c r="BK1976" t="s">
        <v>2650</v>
      </c>
      <c r="BL1976">
        <v>11</v>
      </c>
      <c r="BN1976" s="112">
        <v>37</v>
      </c>
      <c r="BO1976" s="114">
        <v>11</v>
      </c>
      <c r="BP1976" s="118">
        <f t="shared" si="806"/>
        <v>37011</v>
      </c>
      <c r="BQ1976" s="118">
        <f t="shared" si="801"/>
        <v>37011</v>
      </c>
      <c r="BR1976" s="5" t="s">
        <v>3151</v>
      </c>
    </row>
    <row r="1977" spans="1:107" ht="15" hidden="1" customHeight="1" outlineLevel="1">
      <c r="A1977" t="s">
        <v>279</v>
      </c>
      <c r="B1977" t="s">
        <v>2650</v>
      </c>
      <c r="C1977" s="1">
        <f t="shared" si="811"/>
        <v>26315</v>
      </c>
      <c r="D1977" s="5">
        <f>IF(N1977&gt;0, RANK(N1977,(N1977:P1977,Q1977:AE1977)),0)</f>
        <v>2</v>
      </c>
      <c r="E1977" s="5">
        <f>IF(O1977&gt;0,RANK(O1977,(N1977:P1977,Q1977:AE1977)),0)</f>
        <v>1</v>
      </c>
      <c r="F1977" s="5">
        <f>IF(P1977&gt;0,RANK(P1977,(N1977:P1977,Q1977:AE1977)),0)</f>
        <v>0</v>
      </c>
      <c r="G1977" s="129">
        <f t="shared" si="788"/>
        <v>6804</v>
      </c>
      <c r="H1977" s="134">
        <f t="shared" si="789"/>
        <v>0.25855975679270377</v>
      </c>
      <c r="I1977" s="2"/>
      <c r="J1977" s="2">
        <f t="shared" si="812"/>
        <v>0.36606498194945847</v>
      </c>
      <c r="K1977" s="2">
        <f t="shared" si="813"/>
        <v>0.62462473874216229</v>
      </c>
      <c r="L1977" s="2">
        <f t="shared" si="814"/>
        <v>0</v>
      </c>
      <c r="M1977" s="2">
        <f t="shared" si="815"/>
        <v>9.3102793083792434E-3</v>
      </c>
      <c r="N1977" s="63">
        <v>9633</v>
      </c>
      <c r="O1977" s="63">
        <v>16437</v>
      </c>
      <c r="P1977" s="63">
        <v>0</v>
      </c>
      <c r="Q1977" s="63">
        <v>137</v>
      </c>
      <c r="R1977" s="63">
        <v>30</v>
      </c>
      <c r="S1977" s="63">
        <v>37</v>
      </c>
      <c r="T1977" s="63">
        <v>0</v>
      </c>
      <c r="U1977" s="63">
        <v>0</v>
      </c>
      <c r="V1977" s="63">
        <v>0</v>
      </c>
      <c r="W1977" s="63">
        <v>41</v>
      </c>
      <c r="X1977" s="63">
        <v>0</v>
      </c>
      <c r="Y1977" s="63">
        <v>0</v>
      </c>
      <c r="Z1977" s="63">
        <v>0</v>
      </c>
      <c r="AA1977" s="63">
        <v>0</v>
      </c>
      <c r="AB1977" s="63">
        <v>0</v>
      </c>
      <c r="AC1977" s="63">
        <v>0</v>
      </c>
      <c r="AD1977" s="63">
        <v>0</v>
      </c>
      <c r="AE1977" s="63">
        <v>0</v>
      </c>
      <c r="AF1977" s="63">
        <v>0</v>
      </c>
      <c r="AG1977" s="63">
        <v>0</v>
      </c>
      <c r="AH1977" s="63">
        <v>0</v>
      </c>
      <c r="AI1977" s="63">
        <v>0</v>
      </c>
      <c r="AJ1977" s="63">
        <v>0</v>
      </c>
      <c r="AK1977" s="63">
        <v>0</v>
      </c>
      <c r="AL1977" s="63">
        <v>0</v>
      </c>
      <c r="AM1977" s="63">
        <v>0</v>
      </c>
      <c r="AN1977" s="63">
        <v>0</v>
      </c>
      <c r="AO1977" s="63">
        <v>0</v>
      </c>
      <c r="AP1977" s="63">
        <v>0</v>
      </c>
      <c r="AQ1977" s="63">
        <v>0</v>
      </c>
      <c r="AR1977" s="63">
        <v>0</v>
      </c>
      <c r="AS1977" s="63">
        <v>0</v>
      </c>
      <c r="AT1977" s="63">
        <v>0</v>
      </c>
      <c r="AU1977" s="63">
        <v>0</v>
      </c>
      <c r="AV1977" s="63">
        <v>0</v>
      </c>
      <c r="AW1977" s="63">
        <v>0</v>
      </c>
      <c r="AX1977" s="63">
        <v>0</v>
      </c>
      <c r="AY1977" s="63">
        <v>0</v>
      </c>
      <c r="BA1977" s="5">
        <f>IF(Q1977&gt;0,RANK(Q1977,(N1977:P1977,Q1977:AE1977)),0)</f>
        <v>3</v>
      </c>
      <c r="BB1977" s="5">
        <f>IF(R1977&gt;0,RANK(R1977,(N1977:P1977,Q1977:AE1977)),0)</f>
        <v>6</v>
      </c>
      <c r="BC1977" s="5">
        <f>IF(T1977&gt;0,RANK(T1977,(N1977:P1977,Q1977:AE1977)),0)</f>
        <v>0</v>
      </c>
      <c r="BD1977" s="5">
        <f>IF(S1977&gt;0,RANK(S1977,(N1977:P1977,Q1977:AE1977)),0)</f>
        <v>5</v>
      </c>
      <c r="BE1977" s="2">
        <f t="shared" si="816"/>
        <v>5.2061561846855403E-3</v>
      </c>
      <c r="BF1977" s="2">
        <f t="shared" si="817"/>
        <v>1.1400342010260307E-3</v>
      </c>
      <c r="BG1977" s="2">
        <f t="shared" si="818"/>
        <v>0</v>
      </c>
      <c r="BH1977" s="2">
        <f t="shared" si="819"/>
        <v>1.4060421812654379E-3</v>
      </c>
      <c r="BJ1977" t="s">
        <v>279</v>
      </c>
      <c r="BK1977" t="s">
        <v>2650</v>
      </c>
      <c r="BL1977">
        <v>3</v>
      </c>
      <c r="BN1977" s="112">
        <v>37</v>
      </c>
      <c r="BO1977" s="114">
        <v>13</v>
      </c>
      <c r="BP1977" s="118">
        <f t="shared" si="806"/>
        <v>37013</v>
      </c>
      <c r="BQ1977" s="118">
        <f t="shared" si="801"/>
        <v>37013</v>
      </c>
      <c r="BR1977" s="5" t="s">
        <v>3151</v>
      </c>
    </row>
    <row r="1978" spans="1:107" ht="15" hidden="1" customHeight="1" outlineLevel="1">
      <c r="A1978" t="s">
        <v>970</v>
      </c>
      <c r="B1978" t="s">
        <v>2650</v>
      </c>
      <c r="C1978" s="1">
        <f t="shared" si="811"/>
        <v>9815</v>
      </c>
      <c r="D1978" s="5">
        <f>IF(N1978&gt;0, RANK(N1978,(N1978:P1978,Q1978:AE1978)),0)</f>
        <v>1</v>
      </c>
      <c r="E1978" s="5">
        <f>IF(O1978&gt;0,RANK(O1978,(N1978:P1978,Q1978:AE1978)),0)</f>
        <v>2</v>
      </c>
      <c r="F1978" s="5">
        <f>IF(P1978&gt;0,RANK(P1978,(N1978:P1978,Q1978:AE1978)),0)</f>
        <v>0</v>
      </c>
      <c r="G1978" s="129">
        <f t="shared" si="788"/>
        <v>2122</v>
      </c>
      <c r="H1978" s="134">
        <f t="shared" si="789"/>
        <v>0.21619969434538971</v>
      </c>
      <c r="I1978" s="2"/>
      <c r="J1978" s="2">
        <f t="shared" si="812"/>
        <v>0.60509424350483954</v>
      </c>
      <c r="K1978" s="2">
        <f t="shared" si="813"/>
        <v>0.38889454915944982</v>
      </c>
      <c r="L1978" s="2">
        <f t="shared" si="814"/>
        <v>0</v>
      </c>
      <c r="M1978" s="2">
        <f t="shared" si="815"/>
        <v>6.0112073357106444E-3</v>
      </c>
      <c r="N1978" s="63">
        <v>5939</v>
      </c>
      <c r="O1978" s="63">
        <v>3817</v>
      </c>
      <c r="P1978" s="63">
        <v>0</v>
      </c>
      <c r="Q1978" s="63">
        <v>29</v>
      </c>
      <c r="R1978" s="63">
        <v>15</v>
      </c>
      <c r="S1978" s="63">
        <v>8</v>
      </c>
      <c r="T1978" s="63">
        <v>0</v>
      </c>
      <c r="U1978" s="63">
        <v>0</v>
      </c>
      <c r="V1978" s="63">
        <v>0</v>
      </c>
      <c r="W1978" s="63">
        <v>7</v>
      </c>
      <c r="X1978" s="63">
        <v>0</v>
      </c>
      <c r="Y1978" s="63">
        <v>0</v>
      </c>
      <c r="Z1978" s="63">
        <v>0</v>
      </c>
      <c r="AA1978" s="63">
        <v>0</v>
      </c>
      <c r="AB1978" s="63">
        <v>0</v>
      </c>
      <c r="AC1978" s="63">
        <v>0</v>
      </c>
      <c r="AD1978" s="63">
        <v>0</v>
      </c>
      <c r="AE1978" s="63">
        <v>0</v>
      </c>
      <c r="AF1978" s="63">
        <v>0</v>
      </c>
      <c r="AG1978" s="63">
        <v>0</v>
      </c>
      <c r="AH1978" s="63">
        <v>0</v>
      </c>
      <c r="AI1978" s="63">
        <v>0</v>
      </c>
      <c r="AJ1978" s="63">
        <v>0</v>
      </c>
      <c r="AK1978" s="63">
        <v>0</v>
      </c>
      <c r="AL1978" s="63">
        <v>0</v>
      </c>
      <c r="AM1978" s="63">
        <v>0</v>
      </c>
      <c r="AN1978" s="63">
        <v>0</v>
      </c>
      <c r="AO1978" s="63">
        <v>0</v>
      </c>
      <c r="AP1978" s="63">
        <v>0</v>
      </c>
      <c r="AQ1978" s="63">
        <v>0</v>
      </c>
      <c r="AR1978" s="63">
        <v>0</v>
      </c>
      <c r="AS1978" s="63">
        <v>0</v>
      </c>
      <c r="AT1978" s="63">
        <v>0</v>
      </c>
      <c r="AU1978" s="63">
        <v>0</v>
      </c>
      <c r="AV1978" s="63">
        <v>0</v>
      </c>
      <c r="AW1978" s="63">
        <v>0</v>
      </c>
      <c r="AX1978" s="63">
        <v>0</v>
      </c>
      <c r="AY1978" s="63">
        <v>0</v>
      </c>
      <c r="BA1978" s="5">
        <f>IF(Q1978&gt;0,RANK(Q1978,(N1978:P1978,Q1978:AE1978)),0)</f>
        <v>3</v>
      </c>
      <c r="BB1978" s="5">
        <f>IF(R1978&gt;0,RANK(R1978,(N1978:P1978,Q1978:AE1978)),0)</f>
        <v>4</v>
      </c>
      <c r="BC1978" s="5">
        <f>IF(T1978&gt;0,RANK(T1978,(N1978:P1978,Q1978:AE1978)),0)</f>
        <v>0</v>
      </c>
      <c r="BD1978" s="5">
        <f>IF(S1978&gt;0,RANK(S1978,(N1978:P1978,Q1978:AE1978)),0)</f>
        <v>5</v>
      </c>
      <c r="BE1978" s="2">
        <f t="shared" si="816"/>
        <v>2.9546612328069282E-3</v>
      </c>
      <c r="BF1978" s="2">
        <f t="shared" si="817"/>
        <v>1.5282730514518594E-3</v>
      </c>
      <c r="BG1978" s="2">
        <f t="shared" si="818"/>
        <v>0</v>
      </c>
      <c r="BH1978" s="2">
        <f t="shared" si="819"/>
        <v>8.1507896077432501E-4</v>
      </c>
      <c r="BJ1978" t="s">
        <v>970</v>
      </c>
      <c r="BK1978" t="s">
        <v>2650</v>
      </c>
      <c r="BL1978">
        <v>1</v>
      </c>
      <c r="BN1978" s="112">
        <v>37</v>
      </c>
      <c r="BO1978" s="114">
        <v>15</v>
      </c>
      <c r="BP1978" s="118">
        <f t="shared" si="806"/>
        <v>37015</v>
      </c>
      <c r="BQ1978" s="118">
        <f t="shared" si="801"/>
        <v>37015</v>
      </c>
      <c r="BR1978" s="5" t="s">
        <v>3151</v>
      </c>
    </row>
    <row r="1979" spans="1:107" ht="15" hidden="1" customHeight="1" outlineLevel="1">
      <c r="A1979" t="s">
        <v>1695</v>
      </c>
      <c r="B1979" t="s">
        <v>2650</v>
      </c>
      <c r="C1979" s="1">
        <f t="shared" si="811"/>
        <v>17125</v>
      </c>
      <c r="D1979" s="5">
        <f>IF(N1979&gt;0, RANK(N1979,(N1979:P1979,Q1979:AE1979)),0)</f>
        <v>2</v>
      </c>
      <c r="E1979" s="5">
        <f>IF(O1979&gt;0,RANK(O1979,(N1979:P1979,Q1979:AE1979)),0)</f>
        <v>1</v>
      </c>
      <c r="F1979" s="5">
        <f>IF(P1979&gt;0,RANK(P1979,(N1979:P1979,Q1979:AE1979)),0)</f>
        <v>0</v>
      </c>
      <c r="G1979" s="129">
        <f t="shared" si="788"/>
        <v>2350</v>
      </c>
      <c r="H1979" s="134">
        <f t="shared" si="789"/>
        <v>0.13722627737226278</v>
      </c>
      <c r="I1979" s="2"/>
      <c r="J1979" s="2">
        <f t="shared" si="812"/>
        <v>0.42779562043795621</v>
      </c>
      <c r="K1979" s="2">
        <f t="shared" si="813"/>
        <v>0.56502189781021894</v>
      </c>
      <c r="L1979" s="2">
        <f t="shared" si="814"/>
        <v>0</v>
      </c>
      <c r="M1979" s="2">
        <f t="shared" si="815"/>
        <v>7.1824817518247874E-3</v>
      </c>
      <c r="N1979" s="63">
        <v>7326</v>
      </c>
      <c r="O1979" s="63">
        <v>9676</v>
      </c>
      <c r="P1979" s="63">
        <v>0</v>
      </c>
      <c r="Q1979" s="63">
        <v>68</v>
      </c>
      <c r="R1979" s="63">
        <v>18</v>
      </c>
      <c r="S1979" s="63">
        <v>20</v>
      </c>
      <c r="T1979" s="63">
        <v>0</v>
      </c>
      <c r="U1979" s="63">
        <v>0</v>
      </c>
      <c r="V1979" s="63">
        <v>0</v>
      </c>
      <c r="W1979" s="63">
        <v>17</v>
      </c>
      <c r="X1979" s="63">
        <v>0</v>
      </c>
      <c r="Y1979" s="63">
        <v>0</v>
      </c>
      <c r="Z1979" s="63">
        <v>0</v>
      </c>
      <c r="AA1979" s="63">
        <v>0</v>
      </c>
      <c r="AB1979" s="63">
        <v>0</v>
      </c>
      <c r="AC1979" s="63">
        <v>0</v>
      </c>
      <c r="AD1979" s="63">
        <v>0</v>
      </c>
      <c r="AE1979" s="63">
        <v>0</v>
      </c>
      <c r="AF1979" s="63">
        <v>0</v>
      </c>
      <c r="AG1979" s="63">
        <v>0</v>
      </c>
      <c r="AH1979" s="63">
        <v>0</v>
      </c>
      <c r="AI1979" s="63">
        <v>0</v>
      </c>
      <c r="AJ1979" s="63">
        <v>0</v>
      </c>
      <c r="AK1979" s="63">
        <v>0</v>
      </c>
      <c r="AL1979" s="63">
        <v>0</v>
      </c>
      <c r="AM1979" s="63">
        <v>0</v>
      </c>
      <c r="AN1979" s="63">
        <v>0</v>
      </c>
      <c r="AO1979" s="63">
        <v>0</v>
      </c>
      <c r="AP1979" s="63">
        <v>0</v>
      </c>
      <c r="AQ1979" s="63">
        <v>0</v>
      </c>
      <c r="AR1979" s="63">
        <v>0</v>
      </c>
      <c r="AS1979" s="63">
        <v>0</v>
      </c>
      <c r="AT1979" s="63">
        <v>0</v>
      </c>
      <c r="AU1979" s="63">
        <v>0</v>
      </c>
      <c r="AV1979" s="63">
        <v>0</v>
      </c>
      <c r="AW1979" s="63">
        <v>0</v>
      </c>
      <c r="AX1979" s="63">
        <v>0</v>
      </c>
      <c r="AY1979" s="63">
        <v>0</v>
      </c>
      <c r="BA1979" s="5">
        <f>IF(Q1979&gt;0,RANK(Q1979,(N1979:P1979,Q1979:AE1979)),0)</f>
        <v>3</v>
      </c>
      <c r="BB1979" s="5">
        <f>IF(R1979&gt;0,RANK(R1979,(N1979:P1979,Q1979:AE1979)),0)</f>
        <v>5</v>
      </c>
      <c r="BC1979" s="5">
        <f>IF(T1979&gt;0,RANK(T1979,(N1979:P1979,Q1979:AE1979)),0)</f>
        <v>0</v>
      </c>
      <c r="BD1979" s="5">
        <f>IF(S1979&gt;0,RANK(S1979,(N1979:P1979,Q1979:AE1979)),0)</f>
        <v>4</v>
      </c>
      <c r="BE1979" s="2">
        <f t="shared" si="816"/>
        <v>3.9708029197080292E-3</v>
      </c>
      <c r="BF1979" s="2">
        <f t="shared" si="817"/>
        <v>1.0510948905109489E-3</v>
      </c>
      <c r="BG1979" s="2">
        <f t="shared" si="818"/>
        <v>0</v>
      </c>
      <c r="BH1979" s="2">
        <f t="shared" si="819"/>
        <v>1.1678832116788322E-3</v>
      </c>
      <c r="BJ1979" t="s">
        <v>1695</v>
      </c>
      <c r="BK1979" t="s">
        <v>2650</v>
      </c>
      <c r="BL1979">
        <v>7</v>
      </c>
      <c r="BN1979" s="112">
        <v>37</v>
      </c>
      <c r="BO1979" s="114">
        <v>17</v>
      </c>
      <c r="BP1979" s="118">
        <f t="shared" si="806"/>
        <v>37017</v>
      </c>
      <c r="BQ1979" s="118">
        <f t="shared" si="801"/>
        <v>37017</v>
      </c>
      <c r="BR1979" s="5" t="s">
        <v>3151</v>
      </c>
    </row>
    <row r="1980" spans="1:107" ht="15" hidden="1" customHeight="1" outlineLevel="1">
      <c r="A1980" t="s">
        <v>1807</v>
      </c>
      <c r="B1980" t="s">
        <v>2650</v>
      </c>
      <c r="C1980" s="1">
        <f t="shared" si="811"/>
        <v>90173</v>
      </c>
      <c r="D1980" s="5">
        <f>IF(N1980&gt;0, RANK(N1980,(N1980:P1980,Q1980:AE1980)),0)</f>
        <v>2</v>
      </c>
      <c r="E1980" s="5">
        <f>IF(O1980&gt;0,RANK(O1980,(N1980:P1980,Q1980:AE1980)),0)</f>
        <v>1</v>
      </c>
      <c r="F1980" s="5">
        <f>IF(P1980&gt;0,RANK(P1980,(N1980:P1980,Q1980:AE1980)),0)</f>
        <v>0</v>
      </c>
      <c r="G1980" s="129">
        <f t="shared" si="788"/>
        <v>22540</v>
      </c>
      <c r="H1980" s="134">
        <f t="shared" si="789"/>
        <v>0.24996395816929678</v>
      </c>
      <c r="I1980" s="2"/>
      <c r="J1980" s="2">
        <f t="shared" si="812"/>
        <v>0.36940104022268305</v>
      </c>
      <c r="K1980" s="2">
        <f t="shared" si="813"/>
        <v>0.61936499839197989</v>
      </c>
      <c r="L1980" s="2">
        <f t="shared" si="814"/>
        <v>0</v>
      </c>
      <c r="M1980" s="2">
        <f t="shared" si="815"/>
        <v>1.1233961385337055E-2</v>
      </c>
      <c r="N1980" s="63">
        <v>33310</v>
      </c>
      <c r="O1980" s="63">
        <v>55850</v>
      </c>
      <c r="P1980" s="63">
        <v>0</v>
      </c>
      <c r="Q1980" s="63">
        <v>642</v>
      </c>
      <c r="R1980" s="63">
        <v>119</v>
      </c>
      <c r="S1980" s="63">
        <v>91</v>
      </c>
      <c r="T1980" s="63">
        <v>0</v>
      </c>
      <c r="U1980" s="63">
        <v>0</v>
      </c>
      <c r="V1980" s="63">
        <v>0</v>
      </c>
      <c r="W1980" s="63">
        <v>161</v>
      </c>
      <c r="X1980" s="63">
        <v>0</v>
      </c>
      <c r="Y1980" s="63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>
        <v>0</v>
      </c>
      <c r="AE1980" s="63">
        <v>0</v>
      </c>
      <c r="AF1980" s="63">
        <v>0</v>
      </c>
      <c r="AG1980" s="63">
        <v>0</v>
      </c>
      <c r="AH1980" s="63">
        <v>0</v>
      </c>
      <c r="AI1980" s="63">
        <v>0</v>
      </c>
      <c r="AJ1980" s="63">
        <v>0</v>
      </c>
      <c r="AK1980" s="63">
        <v>0</v>
      </c>
      <c r="AL1980" s="63">
        <v>0</v>
      </c>
      <c r="AM1980" s="63">
        <v>0</v>
      </c>
      <c r="AN1980" s="63">
        <v>0</v>
      </c>
      <c r="AO1980" s="63">
        <v>0</v>
      </c>
      <c r="AP1980" s="63">
        <v>0</v>
      </c>
      <c r="AQ1980" s="63">
        <v>0</v>
      </c>
      <c r="AR1980" s="63">
        <v>0</v>
      </c>
      <c r="AS1980" s="63">
        <v>0</v>
      </c>
      <c r="AT1980" s="63">
        <v>0</v>
      </c>
      <c r="AU1980" s="63">
        <v>0</v>
      </c>
      <c r="AV1980" s="63">
        <v>0</v>
      </c>
      <c r="AW1980" s="63">
        <v>0</v>
      </c>
      <c r="AX1980" s="63">
        <v>0</v>
      </c>
      <c r="AY1980" s="63">
        <v>0</v>
      </c>
      <c r="BA1980" s="5">
        <f>IF(Q1980&gt;0,RANK(Q1980,(N1980:P1980,Q1980:AE1980)),0)</f>
        <v>3</v>
      </c>
      <c r="BB1980" s="5">
        <f>IF(R1980&gt;0,RANK(R1980,(N1980:P1980,Q1980:AE1980)),0)</f>
        <v>5</v>
      </c>
      <c r="BC1980" s="5">
        <f>IF(T1980&gt;0,RANK(T1980,(N1980:P1980,Q1980:AE1980)),0)</f>
        <v>0</v>
      </c>
      <c r="BD1980" s="5">
        <f>IF(S1980&gt;0,RANK(S1980,(N1980:P1980,Q1980:AE1980)),0)</f>
        <v>6</v>
      </c>
      <c r="BE1980" s="2">
        <f t="shared" si="816"/>
        <v>7.1196477881405743E-3</v>
      </c>
      <c r="BF1980" s="2">
        <f t="shared" si="817"/>
        <v>1.3196854934403868E-3</v>
      </c>
      <c r="BG1980" s="2">
        <f t="shared" si="818"/>
        <v>0</v>
      </c>
      <c r="BH1980" s="2">
        <f t="shared" si="819"/>
        <v>1.0091712596897076E-3</v>
      </c>
      <c r="BJ1980" t="s">
        <v>1807</v>
      </c>
      <c r="BK1980" t="s">
        <v>2650</v>
      </c>
      <c r="BL1980">
        <v>7</v>
      </c>
      <c r="BN1980" s="112">
        <v>37</v>
      </c>
      <c r="BO1980" s="114">
        <v>19</v>
      </c>
      <c r="BP1980" s="118">
        <f t="shared" si="806"/>
        <v>37019</v>
      </c>
      <c r="BQ1980" s="118">
        <f t="shared" si="801"/>
        <v>37019</v>
      </c>
      <c r="BR1980" s="5" t="s">
        <v>3151</v>
      </c>
    </row>
    <row r="1981" spans="1:107" ht="15" hidden="1" customHeight="1" outlineLevel="1">
      <c r="A1981" t="s">
        <v>1557</v>
      </c>
      <c r="B1981" t="s">
        <v>2650</v>
      </c>
      <c r="C1981" s="1">
        <f t="shared" si="811"/>
        <v>161567</v>
      </c>
      <c r="D1981" s="5">
        <f>IF(N1981&gt;0, RANK(N1981,(N1981:P1981,Q1981:AE1981)),0)</f>
        <v>1</v>
      </c>
      <c r="E1981" s="5">
        <f>IF(O1981&gt;0,RANK(O1981,(N1981:P1981,Q1981:AE1981)),0)</f>
        <v>2</v>
      </c>
      <c r="F1981" s="5">
        <f>IF(P1981&gt;0,RANK(P1981,(N1981:P1981,Q1981:AE1981)),0)</f>
        <v>0</v>
      </c>
      <c r="G1981" s="129">
        <f t="shared" si="788"/>
        <v>34103</v>
      </c>
      <c r="H1981" s="134">
        <f t="shared" si="789"/>
        <v>0.21107651933872634</v>
      </c>
      <c r="I1981" s="2"/>
      <c r="J1981" s="2">
        <f t="shared" si="812"/>
        <v>0.59736827446198792</v>
      </c>
      <c r="K1981" s="2">
        <f t="shared" si="813"/>
        <v>0.38629175512326158</v>
      </c>
      <c r="L1981" s="2">
        <f t="shared" si="814"/>
        <v>0</v>
      </c>
      <c r="M1981" s="2">
        <f t="shared" si="815"/>
        <v>1.6339970414750493E-2</v>
      </c>
      <c r="N1981" s="63">
        <v>96515</v>
      </c>
      <c r="O1981" s="63">
        <v>62412</v>
      </c>
      <c r="P1981" s="63">
        <v>0</v>
      </c>
      <c r="Q1981" s="63">
        <v>1460</v>
      </c>
      <c r="R1981" s="63">
        <v>542</v>
      </c>
      <c r="S1981" s="63">
        <v>225</v>
      </c>
      <c r="T1981" s="63">
        <v>0</v>
      </c>
      <c r="U1981" s="63">
        <v>0</v>
      </c>
      <c r="V1981" s="63">
        <v>0</v>
      </c>
      <c r="W1981" s="63">
        <v>413</v>
      </c>
      <c r="X1981" s="63">
        <v>0</v>
      </c>
      <c r="Y1981" s="63">
        <v>0</v>
      </c>
      <c r="Z1981" s="63">
        <v>0</v>
      </c>
      <c r="AA1981" s="63">
        <v>0</v>
      </c>
      <c r="AB1981" s="63">
        <v>0</v>
      </c>
      <c r="AC1981" s="63">
        <v>0</v>
      </c>
      <c r="AD1981" s="63">
        <v>0</v>
      </c>
      <c r="AE1981" s="63">
        <v>0</v>
      </c>
      <c r="AF1981" s="63">
        <v>0</v>
      </c>
      <c r="AG1981" s="63">
        <v>0</v>
      </c>
      <c r="AH1981" s="63">
        <v>0</v>
      </c>
      <c r="AI1981" s="63">
        <v>0</v>
      </c>
      <c r="AJ1981" s="63">
        <v>0</v>
      </c>
      <c r="AK1981" s="63">
        <v>0</v>
      </c>
      <c r="AL1981" s="63">
        <v>0</v>
      </c>
      <c r="AM1981" s="63">
        <v>0</v>
      </c>
      <c r="AN1981" s="63">
        <v>0</v>
      </c>
      <c r="AO1981" s="63">
        <v>0</v>
      </c>
      <c r="AP1981" s="63">
        <v>0</v>
      </c>
      <c r="AQ1981" s="63">
        <v>0</v>
      </c>
      <c r="AR1981" s="63">
        <v>0</v>
      </c>
      <c r="AS1981" s="63">
        <v>0</v>
      </c>
      <c r="AT1981" s="63">
        <v>0</v>
      </c>
      <c r="AU1981" s="63">
        <v>0</v>
      </c>
      <c r="AV1981" s="63">
        <v>0</v>
      </c>
      <c r="AW1981" s="63">
        <v>0</v>
      </c>
      <c r="AX1981" s="63">
        <v>0</v>
      </c>
      <c r="AY1981" s="63">
        <v>0</v>
      </c>
      <c r="BA1981" s="5">
        <f>IF(Q1981&gt;0,RANK(Q1981,(N1981:P1981,Q1981:AE1981)),0)</f>
        <v>3</v>
      </c>
      <c r="BB1981" s="5">
        <f>IF(R1981&gt;0,RANK(R1981,(N1981:P1981,Q1981:AE1981)),0)</f>
        <v>4</v>
      </c>
      <c r="BC1981" s="5">
        <f>IF(T1981&gt;0,RANK(T1981,(N1981:P1981,Q1981:AE1981)),0)</f>
        <v>0</v>
      </c>
      <c r="BD1981" s="5">
        <f>IF(S1981&gt;0,RANK(S1981,(N1981:P1981,Q1981:AE1981)),0)</f>
        <v>6</v>
      </c>
      <c r="BE1981" s="2">
        <f t="shared" si="816"/>
        <v>9.0364987899756756E-3</v>
      </c>
      <c r="BF1981" s="2">
        <f t="shared" si="817"/>
        <v>3.3546454412101481E-3</v>
      </c>
      <c r="BG1981" s="2">
        <f t="shared" si="818"/>
        <v>0</v>
      </c>
      <c r="BH1981" s="2">
        <f t="shared" si="819"/>
        <v>1.3926111148935116E-3</v>
      </c>
      <c r="BJ1981" t="s">
        <v>1557</v>
      </c>
      <c r="BK1981" t="s">
        <v>2650</v>
      </c>
      <c r="BL1981">
        <v>11</v>
      </c>
      <c r="BN1981" s="112">
        <v>37</v>
      </c>
      <c r="BO1981" s="114">
        <v>21</v>
      </c>
      <c r="BP1981" s="118">
        <f t="shared" si="806"/>
        <v>37021</v>
      </c>
      <c r="BQ1981" s="118">
        <f t="shared" si="801"/>
        <v>37021</v>
      </c>
      <c r="BR1981" s="5" t="s">
        <v>3151</v>
      </c>
    </row>
    <row r="1982" spans="1:107" ht="15" hidden="1" customHeight="1" outlineLevel="1">
      <c r="A1982" t="s">
        <v>2928</v>
      </c>
      <c r="B1982" t="s">
        <v>2650</v>
      </c>
      <c r="C1982" s="1">
        <f t="shared" si="811"/>
        <v>44602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29">
        <f t="shared" si="788"/>
        <v>17901</v>
      </c>
      <c r="H1982" s="134">
        <f t="shared" si="789"/>
        <v>0.40134971525940538</v>
      </c>
      <c r="I1982" s="2"/>
      <c r="J1982" s="2">
        <f t="shared" si="812"/>
        <v>0.29411237164252724</v>
      </c>
      <c r="K1982" s="2">
        <f t="shared" si="813"/>
        <v>0.69546208690193267</v>
      </c>
      <c r="L1982" s="2">
        <f t="shared" si="814"/>
        <v>0</v>
      </c>
      <c r="M1982" s="2">
        <f t="shared" si="815"/>
        <v>1.0425541455540088E-2</v>
      </c>
      <c r="N1982" s="63">
        <v>13118</v>
      </c>
      <c r="O1982" s="63">
        <v>31019</v>
      </c>
      <c r="P1982" s="63">
        <v>0</v>
      </c>
      <c r="Q1982" s="63">
        <v>270</v>
      </c>
      <c r="R1982" s="63">
        <v>83</v>
      </c>
      <c r="S1982" s="63">
        <v>43</v>
      </c>
      <c r="T1982" s="63">
        <v>0</v>
      </c>
      <c r="U1982" s="63">
        <v>0</v>
      </c>
      <c r="V1982" s="63">
        <v>0</v>
      </c>
      <c r="W1982" s="63">
        <v>69</v>
      </c>
      <c r="X1982" s="63">
        <v>0</v>
      </c>
      <c r="Y1982" s="63">
        <v>0</v>
      </c>
      <c r="Z1982" s="63">
        <v>0</v>
      </c>
      <c r="AA1982" s="63">
        <v>0</v>
      </c>
      <c r="AB1982" s="63">
        <v>0</v>
      </c>
      <c r="AC1982" s="63">
        <v>0</v>
      </c>
      <c r="AD1982" s="63">
        <v>0</v>
      </c>
      <c r="AE1982" s="63">
        <v>0</v>
      </c>
      <c r="AF1982" s="63">
        <v>0</v>
      </c>
      <c r="AG1982" s="63">
        <v>0</v>
      </c>
      <c r="AH1982" s="63">
        <v>0</v>
      </c>
      <c r="AI1982" s="63">
        <v>0</v>
      </c>
      <c r="AJ1982" s="63">
        <v>0</v>
      </c>
      <c r="AK1982" s="63">
        <v>0</v>
      </c>
      <c r="AL1982" s="63">
        <v>0</v>
      </c>
      <c r="AM1982" s="63">
        <v>0</v>
      </c>
      <c r="AN1982" s="63">
        <v>0</v>
      </c>
      <c r="AO1982" s="63">
        <v>0</v>
      </c>
      <c r="AP1982" s="63">
        <v>0</v>
      </c>
      <c r="AQ1982" s="63">
        <v>0</v>
      </c>
      <c r="AR1982" s="63">
        <v>0</v>
      </c>
      <c r="AS1982" s="63">
        <v>0</v>
      </c>
      <c r="AT1982" s="63">
        <v>0</v>
      </c>
      <c r="AU1982" s="63">
        <v>0</v>
      </c>
      <c r="AV1982" s="63">
        <v>0</v>
      </c>
      <c r="AW1982" s="63">
        <v>0</v>
      </c>
      <c r="AX1982" s="63">
        <v>0</v>
      </c>
      <c r="AY1982" s="63">
        <v>0</v>
      </c>
      <c r="BA1982" s="5">
        <f>IF(Q1982&gt;0,RANK(Q1982,(N1982:P1982,Q1982:AE1982)),0)</f>
        <v>3</v>
      </c>
      <c r="BB1982" s="5">
        <f>IF(R1982&gt;0,RANK(R1982,(N1982:P1982,Q1982:AE1982)),0)</f>
        <v>4</v>
      </c>
      <c r="BC1982" s="5">
        <f>IF(T1982&gt;0,RANK(T1982,(N1982:P1982,Q1982:AE1982)),0)</f>
        <v>0</v>
      </c>
      <c r="BD1982" s="5">
        <f>IF(S1982&gt;0,RANK(S1982,(N1982:P1982,Q1982:AE1982)),0)</f>
        <v>6</v>
      </c>
      <c r="BE1982" s="2">
        <f t="shared" si="816"/>
        <v>6.053540199991032E-3</v>
      </c>
      <c r="BF1982" s="2">
        <f t="shared" si="817"/>
        <v>1.8609030985157616E-3</v>
      </c>
      <c r="BG1982" s="2">
        <f t="shared" si="818"/>
        <v>0</v>
      </c>
      <c r="BH1982" s="2">
        <f t="shared" si="819"/>
        <v>9.6408232814671987E-4</v>
      </c>
      <c r="BJ1982" t="s">
        <v>2928</v>
      </c>
      <c r="BK1982" t="s">
        <v>2650</v>
      </c>
      <c r="BL1982">
        <v>5</v>
      </c>
      <c r="BN1982" s="112">
        <v>37</v>
      </c>
      <c r="BO1982" s="114">
        <v>23</v>
      </c>
      <c r="BP1982" s="118">
        <f t="shared" si="806"/>
        <v>37023</v>
      </c>
      <c r="BQ1982" s="118">
        <f t="shared" si="801"/>
        <v>37023</v>
      </c>
      <c r="BR1982" s="5" t="s">
        <v>3151</v>
      </c>
    </row>
    <row r="1983" spans="1:107" ht="15" hidden="1" customHeight="1" outlineLevel="1">
      <c r="A1983" t="s">
        <v>2668</v>
      </c>
      <c r="B1983" t="s">
        <v>2650</v>
      </c>
      <c r="C1983" s="1">
        <f t="shared" si="811"/>
        <v>117222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29">
        <f t="shared" si="788"/>
        <v>11075</v>
      </c>
      <c r="H1983" s="134">
        <f t="shared" si="789"/>
        <v>9.4478852092610602E-2</v>
      </c>
      <c r="I1983" s="2"/>
      <c r="J1983" s="2">
        <f t="shared" si="812"/>
        <v>0.44498472982887172</v>
      </c>
      <c r="K1983" s="2">
        <f t="shared" si="813"/>
        <v>0.53946358192148236</v>
      </c>
      <c r="L1983" s="2">
        <f t="shared" si="814"/>
        <v>0</v>
      </c>
      <c r="M1983" s="2">
        <f t="shared" si="815"/>
        <v>1.5551688249645923E-2</v>
      </c>
      <c r="N1983" s="63">
        <v>52162</v>
      </c>
      <c r="O1983" s="63">
        <v>63237</v>
      </c>
      <c r="P1983" s="63">
        <v>0</v>
      </c>
      <c r="Q1983" s="63">
        <v>1096</v>
      </c>
      <c r="R1983" s="63">
        <v>253</v>
      </c>
      <c r="S1983" s="63">
        <v>144</v>
      </c>
      <c r="T1983" s="63">
        <v>0</v>
      </c>
      <c r="U1983" s="63">
        <v>0</v>
      </c>
      <c r="V1983" s="63">
        <v>0</v>
      </c>
      <c r="W1983" s="63">
        <v>330</v>
      </c>
      <c r="X1983" s="63">
        <v>0</v>
      </c>
      <c r="Y1983" s="63">
        <v>0</v>
      </c>
      <c r="Z1983" s="63">
        <v>0</v>
      </c>
      <c r="AA1983" s="63">
        <v>0</v>
      </c>
      <c r="AB1983" s="63">
        <v>0</v>
      </c>
      <c r="AC1983" s="63">
        <v>0</v>
      </c>
      <c r="AD1983" s="63">
        <v>0</v>
      </c>
      <c r="AE1983" s="63">
        <v>0</v>
      </c>
      <c r="AF1983" s="63">
        <v>0</v>
      </c>
      <c r="AG1983" s="63">
        <v>0</v>
      </c>
      <c r="AH1983" s="63">
        <v>0</v>
      </c>
      <c r="AI1983" s="63">
        <v>0</v>
      </c>
      <c r="AJ1983" s="63">
        <v>0</v>
      </c>
      <c r="AK1983" s="63">
        <v>0</v>
      </c>
      <c r="AL1983" s="63">
        <v>0</v>
      </c>
      <c r="AM1983" s="63">
        <v>0</v>
      </c>
      <c r="AN1983" s="63">
        <v>0</v>
      </c>
      <c r="AO1983" s="63">
        <v>0</v>
      </c>
      <c r="AP1983" s="63">
        <v>0</v>
      </c>
      <c r="AQ1983" s="63">
        <v>0</v>
      </c>
      <c r="AR1983" s="63">
        <v>0</v>
      </c>
      <c r="AS1983" s="63">
        <v>0</v>
      </c>
      <c r="AT1983" s="63">
        <v>0</v>
      </c>
      <c r="AU1983" s="63">
        <v>0</v>
      </c>
      <c r="AV1983" s="63">
        <v>0</v>
      </c>
      <c r="AW1983" s="63">
        <v>0</v>
      </c>
      <c r="AX1983" s="63">
        <v>0</v>
      </c>
      <c r="AY1983" s="63">
        <v>0</v>
      </c>
      <c r="BA1983" s="5">
        <f>IF(Q1983&gt;0,RANK(Q1983,(N1983:P1983,Q1983:AE1983)),0)</f>
        <v>3</v>
      </c>
      <c r="BB1983" s="5">
        <f>IF(R1983&gt;0,RANK(R1983,(N1983:P1983,Q1983:AE1983)),0)</f>
        <v>5</v>
      </c>
      <c r="BC1983" s="5">
        <f>IF(T1983&gt;0,RANK(T1983,(N1983:P1983,Q1983:AE1983)),0)</f>
        <v>0</v>
      </c>
      <c r="BD1983" s="5">
        <f>IF(S1983&gt;0,RANK(S1983,(N1983:P1983,Q1983:AE1983)),0)</f>
        <v>6</v>
      </c>
      <c r="BE1983" s="2">
        <f t="shared" si="816"/>
        <v>9.3497807578782136E-3</v>
      </c>
      <c r="BF1983" s="2">
        <f t="shared" si="817"/>
        <v>2.158297930422617E-3</v>
      </c>
      <c r="BG1983" s="2">
        <f t="shared" si="818"/>
        <v>0</v>
      </c>
      <c r="BH1983" s="2">
        <f t="shared" si="819"/>
        <v>1.2284383477504223E-3</v>
      </c>
      <c r="BJ1983" t="s">
        <v>2668</v>
      </c>
      <c r="BK1983" t="s">
        <v>2650</v>
      </c>
      <c r="BL1983">
        <v>8</v>
      </c>
      <c r="BN1983" s="112">
        <v>37</v>
      </c>
      <c r="BO1983" s="114">
        <v>25</v>
      </c>
      <c r="BP1983" s="118">
        <f t="shared" si="806"/>
        <v>37025</v>
      </c>
      <c r="BQ1983" s="118">
        <f t="shared" si="801"/>
        <v>37025</v>
      </c>
      <c r="BR1983" s="5" t="s">
        <v>3151</v>
      </c>
    </row>
    <row r="1984" spans="1:107" ht="15" hidden="1" customHeight="1" outlineLevel="1">
      <c r="A1984" t="s">
        <v>317</v>
      </c>
      <c r="B1984" t="s">
        <v>2650</v>
      </c>
      <c r="C1984" s="1">
        <f t="shared" si="811"/>
        <v>42829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29">
        <f t="shared" si="788"/>
        <v>21874</v>
      </c>
      <c r="H1984" s="134">
        <f t="shared" si="789"/>
        <v>0.5107287118541175</v>
      </c>
      <c r="I1984" s="2"/>
      <c r="J1984" s="2">
        <f t="shared" si="812"/>
        <v>0.23920707931541713</v>
      </c>
      <c r="K1984" s="2">
        <f t="shared" si="813"/>
        <v>0.74993579116953468</v>
      </c>
      <c r="L1984" s="2">
        <f t="shared" si="814"/>
        <v>0</v>
      </c>
      <c r="M1984" s="2">
        <f t="shared" si="815"/>
        <v>1.0857129515048247E-2</v>
      </c>
      <c r="N1984" s="63">
        <v>10245</v>
      </c>
      <c r="O1984" s="63">
        <v>32119</v>
      </c>
      <c r="P1984" s="63">
        <v>0</v>
      </c>
      <c r="Q1984" s="63">
        <v>273</v>
      </c>
      <c r="R1984" s="63">
        <v>60</v>
      </c>
      <c r="S1984" s="63">
        <v>52</v>
      </c>
      <c r="T1984" s="63">
        <v>0</v>
      </c>
      <c r="U1984" s="63">
        <v>0</v>
      </c>
      <c r="V1984" s="63">
        <v>0</v>
      </c>
      <c r="W1984" s="63">
        <v>80</v>
      </c>
      <c r="X1984" s="63">
        <v>0</v>
      </c>
      <c r="Y1984" s="63">
        <v>0</v>
      </c>
      <c r="Z1984" s="63">
        <v>0</v>
      </c>
      <c r="AA1984" s="63">
        <v>0</v>
      </c>
      <c r="AB1984" s="63">
        <v>0</v>
      </c>
      <c r="AC1984" s="63">
        <v>0</v>
      </c>
      <c r="AD1984" s="63">
        <v>0</v>
      </c>
      <c r="AE1984" s="63">
        <v>0</v>
      </c>
      <c r="AF1984" s="63">
        <v>0</v>
      </c>
      <c r="AG1984" s="63">
        <v>0</v>
      </c>
      <c r="AH1984" s="63">
        <v>0</v>
      </c>
      <c r="AI1984" s="63">
        <v>0</v>
      </c>
      <c r="AJ1984" s="63">
        <v>0</v>
      </c>
      <c r="AK1984" s="63">
        <v>0</v>
      </c>
      <c r="AL1984" s="63">
        <v>0</v>
      </c>
      <c r="AM1984" s="63">
        <v>0</v>
      </c>
      <c r="AN1984" s="63">
        <v>0</v>
      </c>
      <c r="AO1984" s="63">
        <v>0</v>
      </c>
      <c r="AP1984" s="63">
        <v>0</v>
      </c>
      <c r="AQ1984" s="63">
        <v>0</v>
      </c>
      <c r="AR1984" s="63">
        <v>0</v>
      </c>
      <c r="AS1984" s="63">
        <v>0</v>
      </c>
      <c r="AT1984" s="63">
        <v>0</v>
      </c>
      <c r="AU1984" s="63">
        <v>0</v>
      </c>
      <c r="AV1984" s="63">
        <v>0</v>
      </c>
      <c r="AW1984" s="63">
        <v>0</v>
      </c>
      <c r="AX1984" s="63">
        <v>0</v>
      </c>
      <c r="AY1984" s="63">
        <v>0</v>
      </c>
      <c r="BA1984" s="5">
        <f>IF(Q1984&gt;0,RANK(Q1984,(N1984:P1984,Q1984:AE1984)),0)</f>
        <v>3</v>
      </c>
      <c r="BB1984" s="5">
        <f>IF(R1984&gt;0,RANK(R1984,(N1984:P1984,Q1984:AE1984)),0)</f>
        <v>5</v>
      </c>
      <c r="BC1984" s="5">
        <f>IF(T1984&gt;0,RANK(T1984,(N1984:P1984,Q1984:AE1984)),0)</f>
        <v>0</v>
      </c>
      <c r="BD1984" s="5">
        <f>IF(S1984&gt;0,RANK(S1984,(N1984:P1984,Q1984:AE1984)),0)</f>
        <v>6</v>
      </c>
      <c r="BE1984" s="2">
        <f t="shared" si="816"/>
        <v>6.374185715286371E-3</v>
      </c>
      <c r="BF1984" s="2">
        <f t="shared" si="817"/>
        <v>1.4009199374255762E-3</v>
      </c>
      <c r="BG1984" s="2">
        <f t="shared" si="818"/>
        <v>0</v>
      </c>
      <c r="BH1984" s="2">
        <f t="shared" si="819"/>
        <v>1.2141306124354993E-3</v>
      </c>
      <c r="BJ1984" t="s">
        <v>317</v>
      </c>
      <c r="BK1984" t="s">
        <v>2650</v>
      </c>
      <c r="BL1984">
        <v>5</v>
      </c>
      <c r="BN1984" s="112">
        <v>37</v>
      </c>
      <c r="BO1984" s="114">
        <v>27</v>
      </c>
      <c r="BP1984" s="118">
        <f t="shared" si="806"/>
        <v>37027</v>
      </c>
      <c r="BQ1984" s="118">
        <f t="shared" si="801"/>
        <v>37027</v>
      </c>
      <c r="BR1984" s="5" t="s">
        <v>3151</v>
      </c>
    </row>
    <row r="1985" spans="1:70" ht="15" hidden="1" customHeight="1" outlineLevel="1">
      <c r="A1985" t="s">
        <v>1604</v>
      </c>
      <c r="B1985" t="s">
        <v>2650</v>
      </c>
      <c r="C1985" s="1">
        <f t="shared" si="811"/>
        <v>5953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29">
        <f t="shared" si="788"/>
        <v>2775</v>
      </c>
      <c r="H1985" s="134">
        <f t="shared" si="789"/>
        <v>0.46615152024189482</v>
      </c>
      <c r="I1985" s="2"/>
      <c r="J1985" s="2">
        <f t="shared" si="812"/>
        <v>0.25818914832857381</v>
      </c>
      <c r="K1985" s="2">
        <f t="shared" si="813"/>
        <v>0.72434066857046864</v>
      </c>
      <c r="L1985" s="2">
        <f t="shared" si="814"/>
        <v>0</v>
      </c>
      <c r="M1985" s="2">
        <f t="shared" si="815"/>
        <v>1.7470183100957493E-2</v>
      </c>
      <c r="N1985" s="63">
        <v>1537</v>
      </c>
      <c r="O1985" s="63">
        <v>4312</v>
      </c>
      <c r="P1985" s="63">
        <v>0</v>
      </c>
      <c r="Q1985" s="63">
        <v>76</v>
      </c>
      <c r="R1985" s="63">
        <v>8</v>
      </c>
      <c r="S1985" s="63">
        <v>5</v>
      </c>
      <c r="T1985" s="63">
        <v>0</v>
      </c>
      <c r="U1985" s="63">
        <v>0</v>
      </c>
      <c r="V1985" s="63">
        <v>0</v>
      </c>
      <c r="W1985" s="63">
        <v>15</v>
      </c>
      <c r="X1985" s="63">
        <v>0</v>
      </c>
      <c r="Y1985" s="63">
        <v>0</v>
      </c>
      <c r="Z1985" s="63">
        <v>0</v>
      </c>
      <c r="AA1985" s="63">
        <v>0</v>
      </c>
      <c r="AB1985" s="63">
        <v>0</v>
      </c>
      <c r="AC1985" s="63">
        <v>0</v>
      </c>
      <c r="AD1985" s="63">
        <v>0</v>
      </c>
      <c r="AE1985" s="63">
        <v>0</v>
      </c>
      <c r="AF1985" s="63">
        <v>0</v>
      </c>
      <c r="AG1985" s="63">
        <v>0</v>
      </c>
      <c r="AH1985" s="63">
        <v>0</v>
      </c>
      <c r="AI1985" s="63">
        <v>0</v>
      </c>
      <c r="AJ1985" s="63">
        <v>0</v>
      </c>
      <c r="AK1985" s="63">
        <v>0</v>
      </c>
      <c r="AL1985" s="63">
        <v>0</v>
      </c>
      <c r="AM1985" s="63">
        <v>0</v>
      </c>
      <c r="AN1985" s="63">
        <v>0</v>
      </c>
      <c r="AO1985" s="63">
        <v>0</v>
      </c>
      <c r="AP1985" s="63">
        <v>0</v>
      </c>
      <c r="AQ1985" s="63">
        <v>0</v>
      </c>
      <c r="AR1985" s="63">
        <v>0</v>
      </c>
      <c r="AS1985" s="63">
        <v>0</v>
      </c>
      <c r="AT1985" s="63">
        <v>0</v>
      </c>
      <c r="AU1985" s="63">
        <v>0</v>
      </c>
      <c r="AV1985" s="63">
        <v>0</v>
      </c>
      <c r="AW1985" s="63">
        <v>0</v>
      </c>
      <c r="AX1985" s="63">
        <v>0</v>
      </c>
      <c r="AY1985" s="63">
        <v>0</v>
      </c>
      <c r="BA1985" s="5">
        <f>IF(Q1985&gt;0,RANK(Q1985,(N1985:P1985,Q1985:AE1985)),0)</f>
        <v>3</v>
      </c>
      <c r="BB1985" s="5">
        <f>IF(R1985&gt;0,RANK(R1985,(N1985:P1985,Q1985:AE1985)),0)</f>
        <v>5</v>
      </c>
      <c r="BC1985" s="5">
        <f>IF(T1985&gt;0,RANK(T1985,(N1985:P1985,Q1985:AE1985)),0)</f>
        <v>0</v>
      </c>
      <c r="BD1985" s="5">
        <f>IF(S1985&gt;0,RANK(S1985,(N1985:P1985,Q1985:AE1985)),0)</f>
        <v>6</v>
      </c>
      <c r="BE1985" s="2">
        <f t="shared" si="816"/>
        <v>1.2766672266084328E-2</v>
      </c>
      <c r="BF1985" s="2">
        <f t="shared" si="817"/>
        <v>1.3438602385351924E-3</v>
      </c>
      <c r="BG1985" s="2">
        <f t="shared" si="818"/>
        <v>0</v>
      </c>
      <c r="BH1985" s="2">
        <f t="shared" si="819"/>
        <v>8.399126490844952E-4</v>
      </c>
      <c r="BJ1985" t="s">
        <v>1604</v>
      </c>
      <c r="BK1985" t="s">
        <v>2650</v>
      </c>
      <c r="BL1985">
        <v>3</v>
      </c>
      <c r="BN1985" s="112">
        <v>37</v>
      </c>
      <c r="BO1985" s="114">
        <v>29</v>
      </c>
      <c r="BP1985" s="118">
        <f t="shared" si="806"/>
        <v>37029</v>
      </c>
      <c r="BQ1985" s="118">
        <f t="shared" si="801"/>
        <v>37029</v>
      </c>
      <c r="BR1985" s="5" t="s">
        <v>3151</v>
      </c>
    </row>
    <row r="1986" spans="1:70" ht="15" hidden="1" customHeight="1" outlineLevel="1">
      <c r="A1986" t="s">
        <v>243</v>
      </c>
      <c r="B1986" t="s">
        <v>2650</v>
      </c>
      <c r="C1986" s="1">
        <f t="shared" si="811"/>
        <v>42695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29">
        <f t="shared" si="788"/>
        <v>17935</v>
      </c>
      <c r="H1986" s="134">
        <f t="shared" si="789"/>
        <v>0.42007260803372759</v>
      </c>
      <c r="I1986" s="2"/>
      <c r="J1986" s="2">
        <f t="shared" si="812"/>
        <v>0.28324159737674198</v>
      </c>
      <c r="K1986" s="2">
        <f t="shared" si="813"/>
        <v>0.70331420541046963</v>
      </c>
      <c r="L1986" s="2">
        <f t="shared" si="814"/>
        <v>0</v>
      </c>
      <c r="M1986" s="2">
        <f t="shared" si="815"/>
        <v>1.3444197212788445E-2</v>
      </c>
      <c r="N1986" s="63">
        <v>12093</v>
      </c>
      <c r="O1986" s="63">
        <v>30028</v>
      </c>
      <c r="P1986" s="63">
        <v>0</v>
      </c>
      <c r="Q1986" s="63">
        <v>373</v>
      </c>
      <c r="R1986" s="63">
        <v>64</v>
      </c>
      <c r="S1986" s="63">
        <v>57</v>
      </c>
      <c r="T1986" s="63">
        <v>0</v>
      </c>
      <c r="U1986" s="63">
        <v>0</v>
      </c>
      <c r="V1986" s="63">
        <v>0</v>
      </c>
      <c r="W1986" s="63">
        <v>80</v>
      </c>
      <c r="X1986" s="63">
        <v>0</v>
      </c>
      <c r="Y1986" s="63">
        <v>0</v>
      </c>
      <c r="Z1986" s="63">
        <v>0</v>
      </c>
      <c r="AA1986" s="63">
        <v>0</v>
      </c>
      <c r="AB1986" s="63">
        <v>0</v>
      </c>
      <c r="AC1986" s="63">
        <v>0</v>
      </c>
      <c r="AD1986" s="63">
        <v>0</v>
      </c>
      <c r="AE1986" s="63">
        <v>0</v>
      </c>
      <c r="AF1986" s="63">
        <v>0</v>
      </c>
      <c r="AG1986" s="63">
        <v>0</v>
      </c>
      <c r="AH1986" s="63">
        <v>0</v>
      </c>
      <c r="AI1986" s="63">
        <v>0</v>
      </c>
      <c r="AJ1986" s="63">
        <v>0</v>
      </c>
      <c r="AK1986" s="63">
        <v>0</v>
      </c>
      <c r="AL1986" s="63">
        <v>0</v>
      </c>
      <c r="AM1986" s="63">
        <v>0</v>
      </c>
      <c r="AN1986" s="63">
        <v>0</v>
      </c>
      <c r="AO1986" s="63">
        <v>0</v>
      </c>
      <c r="AP1986" s="63">
        <v>0</v>
      </c>
      <c r="AQ1986" s="63">
        <v>0</v>
      </c>
      <c r="AR1986" s="63">
        <v>0</v>
      </c>
      <c r="AS1986" s="63">
        <v>0</v>
      </c>
      <c r="AT1986" s="63">
        <v>0</v>
      </c>
      <c r="AU1986" s="63">
        <v>0</v>
      </c>
      <c r="AV1986" s="63">
        <v>0</v>
      </c>
      <c r="AW1986" s="63">
        <v>0</v>
      </c>
      <c r="AX1986" s="63">
        <v>0</v>
      </c>
      <c r="AY1986" s="63">
        <v>0</v>
      </c>
      <c r="BA1986" s="5">
        <f>IF(Q1986&gt;0,RANK(Q1986,(N1986:P1986,Q1986:AE1986)),0)</f>
        <v>3</v>
      </c>
      <c r="BB1986" s="5">
        <f>IF(R1986&gt;0,RANK(R1986,(N1986:P1986,Q1986:AE1986)),0)</f>
        <v>5</v>
      </c>
      <c r="BC1986" s="5">
        <f>IF(T1986&gt;0,RANK(T1986,(N1986:P1986,Q1986:AE1986)),0)</f>
        <v>0</v>
      </c>
      <c r="BD1986" s="5">
        <f>IF(S1986&gt;0,RANK(S1986,(N1986:P1986,Q1986:AE1986)),0)</f>
        <v>6</v>
      </c>
      <c r="BE1986" s="2">
        <f t="shared" si="816"/>
        <v>8.7363859936760747E-3</v>
      </c>
      <c r="BF1986" s="2">
        <f t="shared" si="817"/>
        <v>1.499004567279541E-3</v>
      </c>
      <c r="BG1986" s="2">
        <f t="shared" si="818"/>
        <v>0</v>
      </c>
      <c r="BH1986" s="2">
        <f t="shared" si="819"/>
        <v>1.3350509427333412E-3</v>
      </c>
      <c r="BJ1986" t="s">
        <v>243</v>
      </c>
      <c r="BK1986" t="s">
        <v>2650</v>
      </c>
      <c r="BL1986">
        <v>3</v>
      </c>
      <c r="BN1986" s="112">
        <v>37</v>
      </c>
      <c r="BO1986" s="114">
        <v>31</v>
      </c>
      <c r="BP1986" s="118">
        <f t="shared" si="806"/>
        <v>37031</v>
      </c>
      <c r="BQ1986" s="118">
        <f t="shared" si="801"/>
        <v>37031</v>
      </c>
      <c r="BR1986" s="5" t="s">
        <v>3151</v>
      </c>
    </row>
    <row r="1987" spans="1:70" ht="15" hidden="1" customHeight="1" outlineLevel="1">
      <c r="A1987" t="s">
        <v>1246</v>
      </c>
      <c r="B1987" t="s">
        <v>2650</v>
      </c>
      <c r="C1987" s="1">
        <f t="shared" si="811"/>
        <v>12051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29">
        <f t="shared" si="788"/>
        <v>2229</v>
      </c>
      <c r="H1987" s="134">
        <f t="shared" si="789"/>
        <v>0.18496390341050536</v>
      </c>
      <c r="I1987" s="2"/>
      <c r="J1987" s="2">
        <f t="shared" si="812"/>
        <v>0.40328603435399552</v>
      </c>
      <c r="K1987" s="2">
        <f t="shared" si="813"/>
        <v>0.58824993776450085</v>
      </c>
      <c r="L1987" s="2">
        <f t="shared" si="814"/>
        <v>0</v>
      </c>
      <c r="M1987" s="2">
        <f t="shared" si="815"/>
        <v>8.4640278815036885E-3</v>
      </c>
      <c r="N1987" s="63">
        <v>4860</v>
      </c>
      <c r="O1987" s="63">
        <v>7089</v>
      </c>
      <c r="P1987" s="63">
        <v>0</v>
      </c>
      <c r="Q1987" s="63">
        <v>64</v>
      </c>
      <c r="R1987" s="63">
        <v>19</v>
      </c>
      <c r="S1987" s="63">
        <v>8</v>
      </c>
      <c r="T1987" s="63">
        <v>0</v>
      </c>
      <c r="U1987" s="63">
        <v>0</v>
      </c>
      <c r="V1987" s="63">
        <v>0</v>
      </c>
      <c r="W1987" s="63">
        <v>11</v>
      </c>
      <c r="X1987" s="63">
        <v>0</v>
      </c>
      <c r="Y1987" s="63">
        <v>0</v>
      </c>
      <c r="Z1987" s="63">
        <v>0</v>
      </c>
      <c r="AA1987" s="63">
        <v>0</v>
      </c>
      <c r="AB1987" s="63">
        <v>0</v>
      </c>
      <c r="AC1987" s="63">
        <v>0</v>
      </c>
      <c r="AD1987" s="63">
        <v>0</v>
      </c>
      <c r="AE1987" s="63">
        <v>0</v>
      </c>
      <c r="AF1987" s="63">
        <v>0</v>
      </c>
      <c r="AG1987" s="63">
        <v>0</v>
      </c>
      <c r="AH1987" s="63">
        <v>0</v>
      </c>
      <c r="AI1987" s="63">
        <v>0</v>
      </c>
      <c r="AJ1987" s="63">
        <v>0</v>
      </c>
      <c r="AK1987" s="63">
        <v>0</v>
      </c>
      <c r="AL1987" s="63">
        <v>0</v>
      </c>
      <c r="AM1987" s="63">
        <v>0</v>
      </c>
      <c r="AN1987" s="63">
        <v>0</v>
      </c>
      <c r="AO1987" s="63">
        <v>0</v>
      </c>
      <c r="AP1987" s="63">
        <v>0</v>
      </c>
      <c r="AQ1987" s="63">
        <v>0</v>
      </c>
      <c r="AR1987" s="63">
        <v>0</v>
      </c>
      <c r="AS1987" s="63">
        <v>0</v>
      </c>
      <c r="AT1987" s="63">
        <v>0</v>
      </c>
      <c r="AU1987" s="63">
        <v>0</v>
      </c>
      <c r="AV1987" s="63">
        <v>0</v>
      </c>
      <c r="AW1987" s="63">
        <v>0</v>
      </c>
      <c r="AX1987" s="63">
        <v>0</v>
      </c>
      <c r="AY1987" s="63">
        <v>0</v>
      </c>
      <c r="BA1987" s="5">
        <f>IF(Q1987&gt;0,RANK(Q1987,(N1987:P1987,Q1987:AE1987)),0)</f>
        <v>3</v>
      </c>
      <c r="BB1987" s="5">
        <f>IF(R1987&gt;0,RANK(R1987,(N1987:P1987,Q1987:AE1987)),0)</f>
        <v>4</v>
      </c>
      <c r="BC1987" s="5">
        <f>IF(T1987&gt;0,RANK(T1987,(N1987:P1987,Q1987:AE1987)),0)</f>
        <v>0</v>
      </c>
      <c r="BD1987" s="5">
        <f>IF(S1987&gt;0,RANK(S1987,(N1987:P1987,Q1987:AE1987)),0)</f>
        <v>6</v>
      </c>
      <c r="BE1987" s="2">
        <f t="shared" si="816"/>
        <v>5.3107625923159906E-3</v>
      </c>
      <c r="BF1987" s="2">
        <f t="shared" si="817"/>
        <v>1.5766326445938097E-3</v>
      </c>
      <c r="BG1987" s="2">
        <f t="shared" si="818"/>
        <v>0</v>
      </c>
      <c r="BH1987" s="2">
        <f t="shared" si="819"/>
        <v>6.6384532403949883E-4</v>
      </c>
      <c r="BJ1987" t="s">
        <v>1246</v>
      </c>
      <c r="BK1987" t="s">
        <v>2650</v>
      </c>
      <c r="BL1987">
        <v>13</v>
      </c>
      <c r="BN1987" s="112">
        <v>37</v>
      </c>
      <c r="BO1987" s="114">
        <v>33</v>
      </c>
      <c r="BP1987" s="118">
        <f t="shared" si="806"/>
        <v>37033</v>
      </c>
      <c r="BQ1987" s="118">
        <f t="shared" si="801"/>
        <v>37033</v>
      </c>
      <c r="BR1987" s="5" t="s">
        <v>3151</v>
      </c>
    </row>
    <row r="1988" spans="1:70" ht="15" hidden="1" customHeight="1" outlineLevel="1">
      <c r="A1988" t="s">
        <v>927</v>
      </c>
      <c r="B1988" t="s">
        <v>2650</v>
      </c>
      <c r="C1988" s="1">
        <f t="shared" si="811"/>
        <v>83425</v>
      </c>
      <c r="D1988" s="5">
        <f>IF(N1988&gt;0, RANK(N1988,(N1988:P1988,Q1988:AE1988)),0)</f>
        <v>2</v>
      </c>
      <c r="E1988" s="5">
        <f>IF(O1988&gt;0,RANK(O1988,(N1988:P1988,Q1988:AE1988)),0)</f>
        <v>1</v>
      </c>
      <c r="F1988" s="5">
        <f>IF(P1988&gt;0,RANK(P1988,(N1988:P1988,Q1988:AE1988)),0)</f>
        <v>0</v>
      </c>
      <c r="G1988" s="129">
        <f t="shared" si="788"/>
        <v>30899</v>
      </c>
      <c r="H1988" s="134">
        <f t="shared" si="789"/>
        <v>0.37038058136050345</v>
      </c>
      <c r="I1988" s="2"/>
      <c r="J1988" s="2">
        <f t="shared" si="812"/>
        <v>0.30792927779442614</v>
      </c>
      <c r="K1988" s="2">
        <f t="shared" si="813"/>
        <v>0.67830985915492958</v>
      </c>
      <c r="L1988" s="2">
        <f t="shared" si="814"/>
        <v>0</v>
      </c>
      <c r="M1988" s="2">
        <f t="shared" si="815"/>
        <v>1.3760863050644279E-2</v>
      </c>
      <c r="N1988" s="63">
        <v>25689</v>
      </c>
      <c r="O1988" s="63">
        <v>56588</v>
      </c>
      <c r="P1988" s="63">
        <v>0</v>
      </c>
      <c r="Q1988" s="63">
        <v>652</v>
      </c>
      <c r="R1988" s="63">
        <v>194</v>
      </c>
      <c r="S1988" s="63">
        <v>130</v>
      </c>
      <c r="T1988" s="63">
        <v>0</v>
      </c>
      <c r="U1988" s="63">
        <v>0</v>
      </c>
      <c r="V1988" s="63">
        <v>0</v>
      </c>
      <c r="W1988" s="63">
        <v>172</v>
      </c>
      <c r="X1988" s="63">
        <v>0</v>
      </c>
      <c r="Y1988" s="63">
        <v>0</v>
      </c>
      <c r="Z1988" s="63">
        <v>0</v>
      </c>
      <c r="AA1988" s="63">
        <v>0</v>
      </c>
      <c r="AB1988" s="63">
        <v>0</v>
      </c>
      <c r="AC1988" s="63">
        <v>0</v>
      </c>
      <c r="AD1988" s="63">
        <v>0</v>
      </c>
      <c r="AE1988" s="63">
        <v>0</v>
      </c>
      <c r="AF1988" s="63">
        <v>0</v>
      </c>
      <c r="AG1988" s="63">
        <v>0</v>
      </c>
      <c r="AH1988" s="63">
        <v>0</v>
      </c>
      <c r="AI1988" s="63">
        <v>0</v>
      </c>
      <c r="AJ1988" s="63">
        <v>0</v>
      </c>
      <c r="AK1988" s="63">
        <v>0</v>
      </c>
      <c r="AL1988" s="63">
        <v>0</v>
      </c>
      <c r="AM1988" s="63">
        <v>0</v>
      </c>
      <c r="AN1988" s="63">
        <v>0</v>
      </c>
      <c r="AO1988" s="63">
        <v>0</v>
      </c>
      <c r="AP1988" s="63">
        <v>0</v>
      </c>
      <c r="AQ1988" s="63">
        <v>0</v>
      </c>
      <c r="AR1988" s="63">
        <v>0</v>
      </c>
      <c r="AS1988" s="63">
        <v>0</v>
      </c>
      <c r="AT1988" s="63">
        <v>0</v>
      </c>
      <c r="AU1988" s="63">
        <v>0</v>
      </c>
      <c r="AV1988" s="63">
        <v>0</v>
      </c>
      <c r="AW1988" s="63">
        <v>0</v>
      </c>
      <c r="AX1988" s="63">
        <v>0</v>
      </c>
      <c r="AY1988" s="63">
        <v>0</v>
      </c>
      <c r="BA1988" s="5">
        <f>IF(Q1988&gt;0,RANK(Q1988,(N1988:P1988,Q1988:AE1988)),0)</f>
        <v>3</v>
      </c>
      <c r="BB1988" s="5">
        <f>IF(R1988&gt;0,RANK(R1988,(N1988:P1988,Q1988:AE1988)),0)</f>
        <v>4</v>
      </c>
      <c r="BC1988" s="5">
        <f>IF(T1988&gt;0,RANK(T1988,(N1988:P1988,Q1988:AE1988)),0)</f>
        <v>0</v>
      </c>
      <c r="BD1988" s="5">
        <f>IF(S1988&gt;0,RANK(S1988,(N1988:P1988,Q1988:AE1988)),0)</f>
        <v>6</v>
      </c>
      <c r="BE1988" s="2">
        <f t="shared" si="816"/>
        <v>7.8154030566376983E-3</v>
      </c>
      <c r="BF1988" s="2">
        <f t="shared" si="817"/>
        <v>2.3254420137848366E-3</v>
      </c>
      <c r="BG1988" s="2">
        <f t="shared" si="818"/>
        <v>0</v>
      </c>
      <c r="BH1988" s="2">
        <f t="shared" si="819"/>
        <v>1.5582858855259214E-3</v>
      </c>
      <c r="BJ1988" t="s">
        <v>927</v>
      </c>
      <c r="BK1988" t="s">
        <v>2650</v>
      </c>
      <c r="BN1988" s="112">
        <v>37</v>
      </c>
      <c r="BO1988" s="114">
        <v>35</v>
      </c>
      <c r="BP1988" s="118">
        <f t="shared" si="806"/>
        <v>37035</v>
      </c>
      <c r="BQ1988" s="118">
        <f t="shared" si="801"/>
        <v>37035</v>
      </c>
      <c r="BR1988" s="5" t="s">
        <v>3151</v>
      </c>
    </row>
    <row r="1989" spans="1:70" ht="15" hidden="1" customHeight="1" outlineLevel="1">
      <c r="A1989" t="s">
        <v>261</v>
      </c>
      <c r="B1989" t="s">
        <v>2650</v>
      </c>
      <c r="C1989" s="1">
        <f t="shared" si="811"/>
        <v>48599</v>
      </c>
      <c r="D1989" s="5">
        <f>IF(N1989&gt;0, RANK(N1989,(N1989:P1989,Q1989:AE1989)),0)</f>
        <v>1</v>
      </c>
      <c r="E1989" s="5">
        <f>IF(O1989&gt;0,RANK(O1989,(N1989:P1989,Q1989:AE1989)),0)</f>
        <v>2</v>
      </c>
      <c r="F1989" s="5">
        <f>IF(P1989&gt;0,RANK(P1989,(N1989:P1989,Q1989:AE1989)),0)</f>
        <v>0</v>
      </c>
      <c r="G1989" s="129">
        <f t="shared" si="788"/>
        <v>5601</v>
      </c>
      <c r="H1989" s="134">
        <f t="shared" si="789"/>
        <v>0.11524928496471121</v>
      </c>
      <c r="I1989" s="2"/>
      <c r="J1989" s="2">
        <f t="shared" si="812"/>
        <v>0.55118418074445974</v>
      </c>
      <c r="K1989" s="2">
        <f t="shared" si="813"/>
        <v>0.43593489577974853</v>
      </c>
      <c r="L1989" s="2">
        <f t="shared" si="814"/>
        <v>0</v>
      </c>
      <c r="M1989" s="2">
        <f t="shared" si="815"/>
        <v>1.2880923475791728E-2</v>
      </c>
      <c r="N1989" s="63">
        <v>26787</v>
      </c>
      <c r="O1989" s="63">
        <v>21186</v>
      </c>
      <c r="P1989" s="63">
        <v>0</v>
      </c>
      <c r="Q1989" s="63">
        <v>366</v>
      </c>
      <c r="R1989" s="63">
        <v>90</v>
      </c>
      <c r="S1989" s="63">
        <v>60</v>
      </c>
      <c r="T1989" s="63">
        <v>0</v>
      </c>
      <c r="U1989" s="63">
        <v>0</v>
      </c>
      <c r="V1989" s="63">
        <v>0</v>
      </c>
      <c r="W1989" s="63">
        <v>110</v>
      </c>
      <c r="X1989" s="63">
        <v>0</v>
      </c>
      <c r="Y1989" s="63">
        <v>0</v>
      </c>
      <c r="Z1989" s="63">
        <v>0</v>
      </c>
      <c r="AA1989" s="63">
        <v>0</v>
      </c>
      <c r="AB1989" s="63">
        <v>0</v>
      </c>
      <c r="AC1989" s="63">
        <v>0</v>
      </c>
      <c r="AD1989" s="63">
        <v>0</v>
      </c>
      <c r="AE1989" s="63">
        <v>0</v>
      </c>
      <c r="AF1989" s="63">
        <v>0</v>
      </c>
      <c r="AG1989" s="63">
        <v>0</v>
      </c>
      <c r="AH1989" s="63">
        <v>0</v>
      </c>
      <c r="AI1989" s="63">
        <v>0</v>
      </c>
      <c r="AJ1989" s="63">
        <v>0</v>
      </c>
      <c r="AK1989" s="63">
        <v>0</v>
      </c>
      <c r="AL1989" s="63">
        <v>0</v>
      </c>
      <c r="AM1989" s="63">
        <v>0</v>
      </c>
      <c r="AN1989" s="63">
        <v>0</v>
      </c>
      <c r="AO1989" s="63">
        <v>0</v>
      </c>
      <c r="AP1989" s="63">
        <v>0</v>
      </c>
      <c r="AQ1989" s="63">
        <v>0</v>
      </c>
      <c r="AR1989" s="63">
        <v>0</v>
      </c>
      <c r="AS1989" s="63">
        <v>0</v>
      </c>
      <c r="AT1989" s="63">
        <v>0</v>
      </c>
      <c r="AU1989" s="63">
        <v>0</v>
      </c>
      <c r="AV1989" s="63">
        <v>0</v>
      </c>
      <c r="AW1989" s="63">
        <v>0</v>
      </c>
      <c r="AX1989" s="63">
        <v>0</v>
      </c>
      <c r="AY1989" s="63">
        <v>0</v>
      </c>
      <c r="BA1989" s="5">
        <f>IF(Q1989&gt;0,RANK(Q1989,(N1989:P1989,Q1989:AE1989)),0)</f>
        <v>3</v>
      </c>
      <c r="BB1989" s="5">
        <f>IF(R1989&gt;0,RANK(R1989,(N1989:P1989,Q1989:AE1989)),0)</f>
        <v>5</v>
      </c>
      <c r="BC1989" s="5">
        <f>IF(T1989&gt;0,RANK(T1989,(N1989:P1989,Q1989:AE1989)),0)</f>
        <v>0</v>
      </c>
      <c r="BD1989" s="5">
        <f>IF(S1989&gt;0,RANK(S1989,(N1989:P1989,Q1989:AE1989)),0)</f>
        <v>6</v>
      </c>
      <c r="BE1989" s="2">
        <f t="shared" si="816"/>
        <v>7.5310191567727735E-3</v>
      </c>
      <c r="BF1989" s="2">
        <f t="shared" si="817"/>
        <v>1.8518899565834687E-3</v>
      </c>
      <c r="BG1989" s="2">
        <f t="shared" si="818"/>
        <v>0</v>
      </c>
      <c r="BH1989" s="2">
        <f t="shared" si="819"/>
        <v>1.2345933043889793E-3</v>
      </c>
      <c r="BJ1989" t="s">
        <v>261</v>
      </c>
      <c r="BK1989" t="s">
        <v>2650</v>
      </c>
      <c r="BN1989" s="112">
        <v>37</v>
      </c>
      <c r="BO1989" s="114">
        <v>37</v>
      </c>
      <c r="BP1989" s="118">
        <f t="shared" si="806"/>
        <v>37037</v>
      </c>
      <c r="BQ1989" s="118">
        <f t="shared" si="801"/>
        <v>37037</v>
      </c>
      <c r="BR1989" s="5" t="s">
        <v>3151</v>
      </c>
    </row>
    <row r="1990" spans="1:70" ht="15" hidden="1" customHeight="1" outlineLevel="1">
      <c r="A1990" t="s">
        <v>1651</v>
      </c>
      <c r="B1990" t="s">
        <v>2650</v>
      </c>
      <c r="C1990" s="1">
        <f t="shared" si="811"/>
        <v>16423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29">
        <f t="shared" si="788"/>
        <v>9045</v>
      </c>
      <c r="H1990" s="134">
        <f t="shared" si="789"/>
        <v>0.55075199415453935</v>
      </c>
      <c r="I1990" s="2"/>
      <c r="J1990" s="2">
        <f t="shared" si="812"/>
        <v>0.2181696401388297</v>
      </c>
      <c r="K1990" s="2">
        <f t="shared" si="813"/>
        <v>0.76892163429336902</v>
      </c>
      <c r="L1990" s="2">
        <f t="shared" si="814"/>
        <v>0</v>
      </c>
      <c r="M1990" s="2">
        <f t="shared" si="815"/>
        <v>1.2908725567801316E-2</v>
      </c>
      <c r="N1990" s="63">
        <v>3583</v>
      </c>
      <c r="O1990" s="63">
        <v>12628</v>
      </c>
      <c r="P1990" s="63">
        <v>0</v>
      </c>
      <c r="Q1990" s="63">
        <v>95</v>
      </c>
      <c r="R1990" s="63">
        <v>49</v>
      </c>
      <c r="S1990" s="63">
        <v>39</v>
      </c>
      <c r="T1990" s="63">
        <v>0</v>
      </c>
      <c r="U1990" s="63">
        <v>0</v>
      </c>
      <c r="V1990" s="63">
        <v>0</v>
      </c>
      <c r="W1990" s="63">
        <v>29</v>
      </c>
      <c r="X1990" s="63">
        <v>0</v>
      </c>
      <c r="Y1990" s="63">
        <v>0</v>
      </c>
      <c r="Z1990" s="63">
        <v>0</v>
      </c>
      <c r="AA1990" s="63">
        <v>0</v>
      </c>
      <c r="AB1990" s="63">
        <v>0</v>
      </c>
      <c r="AC1990" s="63">
        <v>0</v>
      </c>
      <c r="AD1990" s="63">
        <v>0</v>
      </c>
      <c r="AE1990" s="63">
        <v>0</v>
      </c>
      <c r="AF1990" s="63">
        <v>0</v>
      </c>
      <c r="AG1990" s="63">
        <v>0</v>
      </c>
      <c r="AH1990" s="63">
        <v>0</v>
      </c>
      <c r="AI1990" s="63">
        <v>0</v>
      </c>
      <c r="AJ1990" s="63">
        <v>0</v>
      </c>
      <c r="AK1990" s="63">
        <v>0</v>
      </c>
      <c r="AL1990" s="63">
        <v>0</v>
      </c>
      <c r="AM1990" s="63">
        <v>0</v>
      </c>
      <c r="AN1990" s="63">
        <v>0</v>
      </c>
      <c r="AO1990" s="63">
        <v>0</v>
      </c>
      <c r="AP1990" s="63">
        <v>0</v>
      </c>
      <c r="AQ1990" s="63">
        <v>0</v>
      </c>
      <c r="AR1990" s="63">
        <v>0</v>
      </c>
      <c r="AS1990" s="63">
        <v>0</v>
      </c>
      <c r="AT1990" s="63">
        <v>0</v>
      </c>
      <c r="AU1990" s="63">
        <v>0</v>
      </c>
      <c r="AV1990" s="63">
        <v>0</v>
      </c>
      <c r="AW1990" s="63">
        <v>0</v>
      </c>
      <c r="AX1990" s="63">
        <v>0</v>
      </c>
      <c r="AY1990" s="63">
        <v>0</v>
      </c>
      <c r="BA1990" s="5">
        <f>IF(Q1990&gt;0,RANK(Q1990,(N1990:P1990,Q1990:AE1990)),0)</f>
        <v>3</v>
      </c>
      <c r="BB1990" s="5">
        <f>IF(R1990&gt;0,RANK(R1990,(N1990:P1990,Q1990:AE1990)),0)</f>
        <v>4</v>
      </c>
      <c r="BC1990" s="5">
        <f>IF(T1990&gt;0,RANK(T1990,(N1990:P1990,Q1990:AE1990)),0)</f>
        <v>0</v>
      </c>
      <c r="BD1990" s="5">
        <f>IF(S1990&gt;0,RANK(S1990,(N1990:P1990,Q1990:AE1990)),0)</f>
        <v>5</v>
      </c>
      <c r="BE1990" s="2">
        <f t="shared" si="816"/>
        <v>5.7845704195335808E-3</v>
      </c>
      <c r="BF1990" s="2">
        <f t="shared" si="817"/>
        <v>2.9836205321804787E-3</v>
      </c>
      <c r="BG1990" s="2">
        <f t="shared" si="818"/>
        <v>0</v>
      </c>
      <c r="BH1990" s="2">
        <f t="shared" si="819"/>
        <v>2.3747183827558913E-3</v>
      </c>
      <c r="BJ1990" t="s">
        <v>1651</v>
      </c>
      <c r="BK1990" t="s">
        <v>2650</v>
      </c>
      <c r="BL1990">
        <v>11</v>
      </c>
      <c r="BN1990" s="112">
        <v>37</v>
      </c>
      <c r="BO1990" s="114">
        <v>39</v>
      </c>
      <c r="BP1990" s="118">
        <f t="shared" si="806"/>
        <v>37039</v>
      </c>
      <c r="BQ1990" s="118">
        <f t="shared" si="801"/>
        <v>37039</v>
      </c>
      <c r="BR1990" s="5" t="s">
        <v>3151</v>
      </c>
    </row>
    <row r="1991" spans="1:70" ht="15" hidden="1" customHeight="1" outlineLevel="1">
      <c r="A1991" t="s">
        <v>2915</v>
      </c>
      <c r="B1991" t="s">
        <v>2650</v>
      </c>
      <c r="C1991" s="1">
        <f t="shared" si="811"/>
        <v>7783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29">
        <f t="shared" si="788"/>
        <v>1224</v>
      </c>
      <c r="H1991" s="134">
        <f t="shared" si="789"/>
        <v>0.15726583579596556</v>
      </c>
      <c r="I1991" s="2"/>
      <c r="J1991" s="2">
        <f t="shared" si="812"/>
        <v>0.41719131440318641</v>
      </c>
      <c r="K1991" s="2">
        <f t="shared" si="813"/>
        <v>0.574457150199152</v>
      </c>
      <c r="L1991" s="2">
        <f t="shared" si="814"/>
        <v>0</v>
      </c>
      <c r="M1991" s="2">
        <f t="shared" si="815"/>
        <v>8.3515353976615359E-3</v>
      </c>
      <c r="N1991" s="63">
        <v>3247</v>
      </c>
      <c r="O1991" s="63">
        <v>4471</v>
      </c>
      <c r="P1991" s="63">
        <v>0</v>
      </c>
      <c r="Q1991" s="63">
        <v>47</v>
      </c>
      <c r="R1991" s="63">
        <v>7</v>
      </c>
      <c r="S1991" s="63">
        <v>5</v>
      </c>
      <c r="T1991" s="63">
        <v>0</v>
      </c>
      <c r="U1991" s="63">
        <v>0</v>
      </c>
      <c r="V1991" s="63">
        <v>0</v>
      </c>
      <c r="W1991" s="63">
        <v>6</v>
      </c>
      <c r="X1991" s="63">
        <v>0</v>
      </c>
      <c r="Y1991" s="63">
        <v>0</v>
      </c>
      <c r="Z1991" s="63">
        <v>0</v>
      </c>
      <c r="AA1991" s="63">
        <v>0</v>
      </c>
      <c r="AB1991" s="63">
        <v>0</v>
      </c>
      <c r="AC1991" s="63">
        <v>0</v>
      </c>
      <c r="AD1991" s="63">
        <v>0</v>
      </c>
      <c r="AE1991" s="63">
        <v>0</v>
      </c>
      <c r="AF1991" s="63">
        <v>0</v>
      </c>
      <c r="AG1991" s="63">
        <v>0</v>
      </c>
      <c r="AH1991" s="63">
        <v>0</v>
      </c>
      <c r="AI1991" s="63">
        <v>0</v>
      </c>
      <c r="AJ1991" s="63">
        <v>0</v>
      </c>
      <c r="AK1991" s="63">
        <v>0</v>
      </c>
      <c r="AL1991" s="63">
        <v>0</v>
      </c>
      <c r="AM1991" s="63">
        <v>0</v>
      </c>
      <c r="AN1991" s="63">
        <v>0</v>
      </c>
      <c r="AO1991" s="63">
        <v>0</v>
      </c>
      <c r="AP1991" s="63">
        <v>0</v>
      </c>
      <c r="AQ1991" s="63">
        <v>0</v>
      </c>
      <c r="AR1991" s="63">
        <v>0</v>
      </c>
      <c r="AS1991" s="63">
        <v>0</v>
      </c>
      <c r="AT1991" s="63">
        <v>0</v>
      </c>
      <c r="AU1991" s="63">
        <v>0</v>
      </c>
      <c r="AV1991" s="63">
        <v>0</v>
      </c>
      <c r="AW1991" s="63">
        <v>0</v>
      </c>
      <c r="AX1991" s="63">
        <v>0</v>
      </c>
      <c r="AY1991" s="63">
        <v>0</v>
      </c>
      <c r="BA1991" s="5">
        <f>IF(Q1991&gt;0,RANK(Q1991,(N1991:P1991,Q1991:AE1991)),0)</f>
        <v>3</v>
      </c>
      <c r="BB1991" s="5">
        <f>IF(R1991&gt;0,RANK(R1991,(N1991:P1991,Q1991:AE1991)),0)</f>
        <v>4</v>
      </c>
      <c r="BC1991" s="5">
        <f>IF(T1991&gt;0,RANK(T1991,(N1991:P1991,Q1991:AE1991)),0)</f>
        <v>0</v>
      </c>
      <c r="BD1991" s="5">
        <f>IF(S1991&gt;0,RANK(S1991,(N1991:P1991,Q1991:AE1991)),0)</f>
        <v>6</v>
      </c>
      <c r="BE1991" s="2">
        <f t="shared" si="816"/>
        <v>6.0388025183091354E-3</v>
      </c>
      <c r="BF1991" s="2">
        <f t="shared" si="817"/>
        <v>8.9939611974816907E-4</v>
      </c>
      <c r="BG1991" s="2">
        <f t="shared" si="818"/>
        <v>0</v>
      </c>
      <c r="BH1991" s="2">
        <f t="shared" si="819"/>
        <v>6.4242579982012079E-4</v>
      </c>
      <c r="BJ1991" t="s">
        <v>2915</v>
      </c>
      <c r="BK1991" t="s">
        <v>2650</v>
      </c>
      <c r="BL1991">
        <v>3</v>
      </c>
      <c r="BN1991" s="112">
        <v>37</v>
      </c>
      <c r="BO1991" s="114">
        <v>41</v>
      </c>
      <c r="BP1991" s="118">
        <f t="shared" si="806"/>
        <v>37041</v>
      </c>
      <c r="BQ1991" s="118">
        <f t="shared" si="801"/>
        <v>37041</v>
      </c>
      <c r="BR1991" s="5" t="s">
        <v>3151</v>
      </c>
    </row>
    <row r="1992" spans="1:70" ht="15" hidden="1" customHeight="1" outlineLevel="1">
      <c r="A1992" t="s">
        <v>3091</v>
      </c>
      <c r="B1992" t="s">
        <v>2650</v>
      </c>
      <c r="C1992" s="1">
        <f t="shared" si="811"/>
        <v>6893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29">
        <f t="shared" ref="G1992:G2055" si="820">IF(C1992&gt;0,MAX(N1992:P1992)-LARGE(N1992:P1992,2),0)</f>
        <v>3413</v>
      </c>
      <c r="H1992" s="134">
        <f t="shared" ref="H1992:H2055" si="821">IF(C1992&gt;0,G1992/C1992,0)</f>
        <v>0.49513999709850576</v>
      </c>
      <c r="I1992" s="2"/>
      <c r="J1992" s="2">
        <f t="shared" si="812"/>
        <v>0.24648193819817205</v>
      </c>
      <c r="K1992" s="2">
        <f t="shared" si="813"/>
        <v>0.74162193529667775</v>
      </c>
      <c r="L1992" s="2">
        <f t="shared" si="814"/>
        <v>0</v>
      </c>
      <c r="M1992" s="2">
        <f t="shared" si="815"/>
        <v>1.1896126505150262E-2</v>
      </c>
      <c r="N1992" s="63">
        <v>1699</v>
      </c>
      <c r="O1992" s="63">
        <v>5112</v>
      </c>
      <c r="P1992" s="63">
        <v>0</v>
      </c>
      <c r="Q1992" s="63">
        <v>46</v>
      </c>
      <c r="R1992" s="63">
        <v>14</v>
      </c>
      <c r="S1992" s="63">
        <v>11</v>
      </c>
      <c r="T1992" s="63">
        <v>0</v>
      </c>
      <c r="U1992" s="63">
        <v>0</v>
      </c>
      <c r="V1992" s="63">
        <v>0</v>
      </c>
      <c r="W1992" s="63">
        <v>11</v>
      </c>
      <c r="X1992" s="63">
        <v>0</v>
      </c>
      <c r="Y1992" s="63">
        <v>0</v>
      </c>
      <c r="Z1992" s="63">
        <v>0</v>
      </c>
      <c r="AA1992" s="63">
        <v>0</v>
      </c>
      <c r="AB1992" s="63">
        <v>0</v>
      </c>
      <c r="AC1992" s="63">
        <v>0</v>
      </c>
      <c r="AD1992" s="63">
        <v>0</v>
      </c>
      <c r="AE1992" s="63">
        <v>0</v>
      </c>
      <c r="AF1992" s="63">
        <v>0</v>
      </c>
      <c r="AG1992" s="63">
        <v>0</v>
      </c>
      <c r="AH1992" s="63">
        <v>0</v>
      </c>
      <c r="AI1992" s="63">
        <v>0</v>
      </c>
      <c r="AJ1992" s="63">
        <v>0</v>
      </c>
      <c r="AK1992" s="63">
        <v>0</v>
      </c>
      <c r="AL1992" s="63">
        <v>0</v>
      </c>
      <c r="AM1992" s="63">
        <v>0</v>
      </c>
      <c r="AN1992" s="63">
        <v>0</v>
      </c>
      <c r="AO1992" s="63">
        <v>0</v>
      </c>
      <c r="AP1992" s="63">
        <v>0</v>
      </c>
      <c r="AQ1992" s="63">
        <v>0</v>
      </c>
      <c r="AR1992" s="63">
        <v>0</v>
      </c>
      <c r="AS1992" s="63">
        <v>0</v>
      </c>
      <c r="AT1992" s="63">
        <v>0</v>
      </c>
      <c r="AU1992" s="63">
        <v>0</v>
      </c>
      <c r="AV1992" s="63">
        <v>0</v>
      </c>
      <c r="AW1992" s="63">
        <v>0</v>
      </c>
      <c r="AX1992" s="63">
        <v>0</v>
      </c>
      <c r="AY1992" s="63">
        <v>0</v>
      </c>
      <c r="BA1992" s="5">
        <f>IF(Q1992&gt;0,RANK(Q1992,(N1992:P1992,Q1992:AE1992)),0)</f>
        <v>3</v>
      </c>
      <c r="BB1992" s="5">
        <f>IF(R1992&gt;0,RANK(R1992,(N1992:P1992,Q1992:AE1992)),0)</f>
        <v>4</v>
      </c>
      <c r="BC1992" s="5">
        <f>IF(T1992&gt;0,RANK(T1992,(N1992:P1992,Q1992:AE1992)),0)</f>
        <v>0</v>
      </c>
      <c r="BD1992" s="5">
        <f>IF(S1992&gt;0,RANK(S1992,(N1992:P1992,Q1992:AE1992)),0)</f>
        <v>5</v>
      </c>
      <c r="BE1992" s="2">
        <f t="shared" si="816"/>
        <v>6.6734368199622808E-3</v>
      </c>
      <c r="BF1992" s="2">
        <f t="shared" si="817"/>
        <v>2.0310459886841723E-3</v>
      </c>
      <c r="BG1992" s="2">
        <f t="shared" si="818"/>
        <v>0</v>
      </c>
      <c r="BH1992" s="2">
        <f t="shared" si="819"/>
        <v>1.5958218482518497E-3</v>
      </c>
      <c r="BJ1992" t="s">
        <v>3091</v>
      </c>
      <c r="BK1992" t="s">
        <v>2650</v>
      </c>
      <c r="BL1992">
        <v>11</v>
      </c>
      <c r="BN1992" s="112">
        <v>37</v>
      </c>
      <c r="BO1992" s="114">
        <v>43</v>
      </c>
      <c r="BP1992" s="118">
        <f t="shared" si="806"/>
        <v>37043</v>
      </c>
      <c r="BQ1992" s="118">
        <f t="shared" si="801"/>
        <v>37043</v>
      </c>
      <c r="BR1992" s="5" t="s">
        <v>3151</v>
      </c>
    </row>
    <row r="1993" spans="1:70" ht="15" hidden="1" customHeight="1" outlineLevel="1">
      <c r="A1993" t="s">
        <v>2923</v>
      </c>
      <c r="B1993" t="s">
        <v>2650</v>
      </c>
      <c r="C1993" s="1">
        <f t="shared" si="811"/>
        <v>51308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29">
        <f t="shared" si="820"/>
        <v>16843</v>
      </c>
      <c r="H1993" s="134">
        <f t="shared" si="821"/>
        <v>0.3282723941685507</v>
      </c>
      <c r="I1993" s="2"/>
      <c r="J1993" s="2">
        <f t="shared" si="812"/>
        <v>0.33045528962345055</v>
      </c>
      <c r="K1993" s="2">
        <f t="shared" si="813"/>
        <v>0.6587276837920012</v>
      </c>
      <c r="L1993" s="2">
        <f t="shared" si="814"/>
        <v>0</v>
      </c>
      <c r="M1993" s="2">
        <f t="shared" si="815"/>
        <v>1.0817026584548306E-2</v>
      </c>
      <c r="N1993" s="63">
        <v>16955</v>
      </c>
      <c r="O1993" s="63">
        <v>33798</v>
      </c>
      <c r="P1993" s="63">
        <v>0</v>
      </c>
      <c r="Q1993" s="63">
        <v>329</v>
      </c>
      <c r="R1993" s="63">
        <v>81</v>
      </c>
      <c r="S1993" s="63">
        <v>74</v>
      </c>
      <c r="T1993" s="63">
        <v>0</v>
      </c>
      <c r="U1993" s="63">
        <v>0</v>
      </c>
      <c r="V1993" s="63">
        <v>0</v>
      </c>
      <c r="W1993" s="63">
        <v>71</v>
      </c>
      <c r="X1993" s="63">
        <v>0</v>
      </c>
      <c r="Y1993" s="63">
        <v>0</v>
      </c>
      <c r="Z1993" s="63">
        <v>0</v>
      </c>
      <c r="AA1993" s="63">
        <v>0</v>
      </c>
      <c r="AB1993" s="63">
        <v>0</v>
      </c>
      <c r="AC1993" s="63">
        <v>0</v>
      </c>
      <c r="AD1993" s="63">
        <v>0</v>
      </c>
      <c r="AE1993" s="63">
        <v>0</v>
      </c>
      <c r="AF1993" s="63">
        <v>0</v>
      </c>
      <c r="AG1993" s="63">
        <v>0</v>
      </c>
      <c r="AH1993" s="63">
        <v>0</v>
      </c>
      <c r="AI1993" s="63">
        <v>0</v>
      </c>
      <c r="AJ1993" s="63">
        <v>0</v>
      </c>
      <c r="AK1993" s="63">
        <v>0</v>
      </c>
      <c r="AL1993" s="63">
        <v>0</v>
      </c>
      <c r="AM1993" s="63">
        <v>0</v>
      </c>
      <c r="AN1993" s="63">
        <v>0</v>
      </c>
      <c r="AO1993" s="63">
        <v>0</v>
      </c>
      <c r="AP1993" s="63">
        <v>0</v>
      </c>
      <c r="AQ1993" s="63">
        <v>0</v>
      </c>
      <c r="AR1993" s="63">
        <v>0</v>
      </c>
      <c r="AS1993" s="63">
        <v>0</v>
      </c>
      <c r="AT1993" s="63">
        <v>0</v>
      </c>
      <c r="AU1993" s="63">
        <v>0</v>
      </c>
      <c r="AV1993" s="63">
        <v>0</v>
      </c>
      <c r="AW1993" s="63">
        <v>0</v>
      </c>
      <c r="AX1993" s="63">
        <v>0</v>
      </c>
      <c r="AY1993" s="63">
        <v>0</v>
      </c>
      <c r="BA1993" s="5">
        <f>IF(Q1993&gt;0,RANK(Q1993,(N1993:P1993,Q1993:AE1993)),0)</f>
        <v>3</v>
      </c>
      <c r="BB1993" s="5">
        <f>IF(R1993&gt;0,RANK(R1993,(N1993:P1993,Q1993:AE1993)),0)</f>
        <v>4</v>
      </c>
      <c r="BC1993" s="5">
        <f>IF(T1993&gt;0,RANK(T1993,(N1993:P1993,Q1993:AE1993)),0)</f>
        <v>0</v>
      </c>
      <c r="BD1993" s="5">
        <f>IF(S1993&gt;0,RANK(S1993,(N1993:P1993,Q1993:AE1993)),0)</f>
        <v>5</v>
      </c>
      <c r="BE1993" s="2">
        <f t="shared" si="816"/>
        <v>6.4122553987682237E-3</v>
      </c>
      <c r="BF1993" s="2">
        <f t="shared" si="817"/>
        <v>1.5787011772043346E-3</v>
      </c>
      <c r="BG1993" s="2">
        <f t="shared" si="818"/>
        <v>0</v>
      </c>
      <c r="BH1993" s="2">
        <f t="shared" si="819"/>
        <v>1.4422702112730959E-3</v>
      </c>
      <c r="BJ1993" t="s">
        <v>2923</v>
      </c>
      <c r="BK1993" t="s">
        <v>2650</v>
      </c>
      <c r="BL1993">
        <v>5</v>
      </c>
      <c r="BN1993" s="112">
        <v>37</v>
      </c>
      <c r="BO1993" s="114">
        <v>45</v>
      </c>
      <c r="BP1993" s="118">
        <f t="shared" si="806"/>
        <v>37045</v>
      </c>
      <c r="BQ1993" s="118">
        <f t="shared" si="801"/>
        <v>37045</v>
      </c>
      <c r="BR1993" s="5" t="s">
        <v>3151</v>
      </c>
    </row>
    <row r="1994" spans="1:70" ht="15" hidden="1" customHeight="1" outlineLevel="1">
      <c r="A1994" t="s">
        <v>1702</v>
      </c>
      <c r="B1994" t="s">
        <v>2650</v>
      </c>
      <c r="C1994" s="1">
        <f t="shared" si="811"/>
        <v>26446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29">
        <f t="shared" si="820"/>
        <v>7386</v>
      </c>
      <c r="H1994" s="134">
        <f t="shared" si="821"/>
        <v>0.2792860924147319</v>
      </c>
      <c r="I1994" s="2"/>
      <c r="J1994" s="2">
        <f t="shared" si="812"/>
        <v>0.35718067004461923</v>
      </c>
      <c r="K1994" s="2">
        <f t="shared" si="813"/>
        <v>0.63646676245935108</v>
      </c>
      <c r="L1994" s="2">
        <f t="shared" si="814"/>
        <v>0</v>
      </c>
      <c r="M1994" s="2">
        <f t="shared" si="815"/>
        <v>6.3525674960297485E-3</v>
      </c>
      <c r="N1994" s="63">
        <v>9446</v>
      </c>
      <c r="O1994" s="63">
        <v>16832</v>
      </c>
      <c r="P1994" s="63">
        <v>0</v>
      </c>
      <c r="Q1994" s="63">
        <v>88</v>
      </c>
      <c r="R1994" s="63">
        <v>23</v>
      </c>
      <c r="S1994" s="63">
        <v>33</v>
      </c>
      <c r="T1994" s="63">
        <v>0</v>
      </c>
      <c r="U1994" s="63">
        <v>0</v>
      </c>
      <c r="V1994" s="63">
        <v>0</v>
      </c>
      <c r="W1994" s="63">
        <v>24</v>
      </c>
      <c r="X1994" s="63">
        <v>0</v>
      </c>
      <c r="Y1994" s="63">
        <v>0</v>
      </c>
      <c r="Z1994" s="63">
        <v>0</v>
      </c>
      <c r="AA1994" s="63">
        <v>0</v>
      </c>
      <c r="AB1994" s="63">
        <v>0</v>
      </c>
      <c r="AC1994" s="63">
        <v>0</v>
      </c>
      <c r="AD1994" s="63">
        <v>0</v>
      </c>
      <c r="AE1994" s="63">
        <v>0</v>
      </c>
      <c r="AF1994" s="63">
        <v>0</v>
      </c>
      <c r="AG1994" s="63">
        <v>0</v>
      </c>
      <c r="AH1994" s="63">
        <v>0</v>
      </c>
      <c r="AI1994" s="63">
        <v>0</v>
      </c>
      <c r="AJ1994" s="63">
        <v>0</v>
      </c>
      <c r="AK1994" s="63">
        <v>0</v>
      </c>
      <c r="AL1994" s="63">
        <v>0</v>
      </c>
      <c r="AM1994" s="63">
        <v>0</v>
      </c>
      <c r="AN1994" s="63">
        <v>0</v>
      </c>
      <c r="AO1994" s="63">
        <v>0</v>
      </c>
      <c r="AP1994" s="63">
        <v>0</v>
      </c>
      <c r="AQ1994" s="63">
        <v>0</v>
      </c>
      <c r="AR1994" s="63">
        <v>0</v>
      </c>
      <c r="AS1994" s="63">
        <v>0</v>
      </c>
      <c r="AT1994" s="63">
        <v>0</v>
      </c>
      <c r="AU1994" s="63">
        <v>0</v>
      </c>
      <c r="AV1994" s="63">
        <v>0</v>
      </c>
      <c r="AW1994" s="63">
        <v>0</v>
      </c>
      <c r="AX1994" s="63">
        <v>0</v>
      </c>
      <c r="AY1994" s="63">
        <v>0</v>
      </c>
      <c r="BA1994" s="5">
        <f>IF(Q1994&gt;0,RANK(Q1994,(N1994:P1994,Q1994:AE1994)),0)</f>
        <v>3</v>
      </c>
      <c r="BB1994" s="5">
        <f>IF(R1994&gt;0,RANK(R1994,(N1994:P1994,Q1994:AE1994)),0)</f>
        <v>6</v>
      </c>
      <c r="BC1994" s="5">
        <f>IF(T1994&gt;0,RANK(T1994,(N1994:P1994,Q1994:AE1994)),0)</f>
        <v>0</v>
      </c>
      <c r="BD1994" s="5">
        <f>IF(S1994&gt;0,RANK(S1994,(N1994:P1994,Q1994:AE1994)),0)</f>
        <v>4</v>
      </c>
      <c r="BE1994" s="2">
        <f t="shared" si="816"/>
        <v>3.3275353550631477E-3</v>
      </c>
      <c r="BF1994" s="2">
        <f t="shared" si="817"/>
        <v>8.6969674052786807E-4</v>
      </c>
      <c r="BG1994" s="2">
        <f t="shared" si="818"/>
        <v>0</v>
      </c>
      <c r="BH1994" s="2">
        <f t="shared" si="819"/>
        <v>1.2478257581486803E-3</v>
      </c>
      <c r="BJ1994" t="s">
        <v>1702</v>
      </c>
      <c r="BK1994" t="s">
        <v>2650</v>
      </c>
      <c r="BL1994">
        <v>7</v>
      </c>
      <c r="BN1994" s="112">
        <v>37</v>
      </c>
      <c r="BO1994" s="114">
        <v>47</v>
      </c>
      <c r="BP1994" s="118">
        <f t="shared" si="806"/>
        <v>37047</v>
      </c>
      <c r="BQ1994" s="118">
        <f t="shared" si="801"/>
        <v>37047</v>
      </c>
      <c r="BR1994" s="5" t="s">
        <v>3151</v>
      </c>
    </row>
    <row r="1995" spans="1:70" ht="15" hidden="1" customHeight="1" outlineLevel="1">
      <c r="A1995" t="s">
        <v>1101</v>
      </c>
      <c r="B1995" t="s">
        <v>2650</v>
      </c>
      <c r="C1995" s="1">
        <f t="shared" si="811"/>
        <v>53065</v>
      </c>
      <c r="D1995" s="5">
        <f>IF(N1995&gt;0, RANK(N1995,(N1995:P1995,Q1995:AE1995)),0)</f>
        <v>2</v>
      </c>
      <c r="E1995" s="5">
        <f>IF(O1995&gt;0,RANK(O1995,(N1995:P1995,Q1995:AE1995)),0)</f>
        <v>1</v>
      </c>
      <c r="F1995" s="5">
        <f>IF(P1995&gt;0,RANK(P1995,(N1995:P1995,Q1995:AE1995)),0)</f>
        <v>0</v>
      </c>
      <c r="G1995" s="129">
        <f t="shared" si="820"/>
        <v>9884</v>
      </c>
      <c r="H1995" s="134">
        <f t="shared" si="821"/>
        <v>0.18626213134834638</v>
      </c>
      <c r="I1995" s="2"/>
      <c r="J1995" s="2">
        <f t="shared" si="812"/>
        <v>0.39853010458871196</v>
      </c>
      <c r="K1995" s="2">
        <f t="shared" si="813"/>
        <v>0.58479223593705831</v>
      </c>
      <c r="L1995" s="2">
        <f t="shared" si="814"/>
        <v>0</v>
      </c>
      <c r="M1995" s="2">
        <f t="shared" si="815"/>
        <v>1.6677659474229722E-2</v>
      </c>
      <c r="N1995" s="63">
        <v>21148</v>
      </c>
      <c r="O1995" s="63">
        <v>31032</v>
      </c>
      <c r="P1995" s="63">
        <v>0</v>
      </c>
      <c r="Q1995" s="63">
        <v>626</v>
      </c>
      <c r="R1995" s="63">
        <v>92</v>
      </c>
      <c r="S1995" s="63">
        <v>73</v>
      </c>
      <c r="T1995" s="63">
        <v>0</v>
      </c>
      <c r="U1995" s="63">
        <v>0</v>
      </c>
      <c r="V1995" s="63">
        <v>0</v>
      </c>
      <c r="W1995" s="63">
        <v>94</v>
      </c>
      <c r="X1995" s="63">
        <v>0</v>
      </c>
      <c r="Y1995" s="63">
        <v>0</v>
      </c>
      <c r="Z1995" s="63">
        <v>0</v>
      </c>
      <c r="AA1995" s="63">
        <v>0</v>
      </c>
      <c r="AB1995" s="63">
        <v>0</v>
      </c>
      <c r="AC1995" s="63">
        <v>0</v>
      </c>
      <c r="AD1995" s="63">
        <v>0</v>
      </c>
      <c r="AE1995" s="63">
        <v>0</v>
      </c>
      <c r="AF1995" s="63">
        <v>0</v>
      </c>
      <c r="AG1995" s="63">
        <v>0</v>
      </c>
      <c r="AH1995" s="63">
        <v>0</v>
      </c>
      <c r="AI1995" s="63">
        <v>0</v>
      </c>
      <c r="AJ1995" s="63">
        <v>0</v>
      </c>
      <c r="AK1995" s="63">
        <v>0</v>
      </c>
      <c r="AL1995" s="63">
        <v>0</v>
      </c>
      <c r="AM1995" s="63">
        <v>0</v>
      </c>
      <c r="AN1995" s="63">
        <v>0</v>
      </c>
      <c r="AO1995" s="63">
        <v>0</v>
      </c>
      <c r="AP1995" s="63">
        <v>0</v>
      </c>
      <c r="AQ1995" s="63">
        <v>0</v>
      </c>
      <c r="AR1995" s="63">
        <v>0</v>
      </c>
      <c r="AS1995" s="63">
        <v>0</v>
      </c>
      <c r="AT1995" s="63">
        <v>0</v>
      </c>
      <c r="AU1995" s="63">
        <v>0</v>
      </c>
      <c r="AV1995" s="63">
        <v>0</v>
      </c>
      <c r="AW1995" s="63">
        <v>0</v>
      </c>
      <c r="AX1995" s="63">
        <v>0</v>
      </c>
      <c r="AY1995" s="63">
        <v>0</v>
      </c>
      <c r="BA1995" s="5">
        <f>IF(Q1995&gt;0,RANK(Q1995,(N1995:P1995,Q1995:AE1995)),0)</f>
        <v>3</v>
      </c>
      <c r="BB1995" s="5">
        <f>IF(R1995&gt;0,RANK(R1995,(N1995:P1995,Q1995:AE1995)),0)</f>
        <v>5</v>
      </c>
      <c r="BC1995" s="5">
        <f>IF(T1995&gt;0,RANK(T1995,(N1995:P1995,Q1995:AE1995)),0)</f>
        <v>0</v>
      </c>
      <c r="BD1995" s="5">
        <f>IF(S1995&gt;0,RANK(S1995,(N1995:P1995,Q1995:AE1995)),0)</f>
        <v>6</v>
      </c>
      <c r="BE1995" s="2">
        <f t="shared" si="816"/>
        <v>1.1796852916234807E-2</v>
      </c>
      <c r="BF1995" s="2">
        <f t="shared" si="817"/>
        <v>1.7337227928012815E-3</v>
      </c>
      <c r="BG1995" s="2">
        <f t="shared" si="818"/>
        <v>0</v>
      </c>
      <c r="BH1995" s="2">
        <f t="shared" si="819"/>
        <v>1.3756713464618863E-3</v>
      </c>
      <c r="BJ1995" t="s">
        <v>1101</v>
      </c>
      <c r="BK1995" t="s">
        <v>2650</v>
      </c>
      <c r="BL1995">
        <v>3</v>
      </c>
      <c r="BN1995" s="112">
        <v>37</v>
      </c>
      <c r="BO1995" s="114">
        <v>49</v>
      </c>
      <c r="BP1995" s="118">
        <f t="shared" si="806"/>
        <v>37049</v>
      </c>
      <c r="BQ1995" s="118">
        <f t="shared" si="801"/>
        <v>37049</v>
      </c>
      <c r="BR1995" s="5" t="s">
        <v>3151</v>
      </c>
    </row>
    <row r="1996" spans="1:70" ht="15" hidden="1" customHeight="1" outlineLevel="1">
      <c r="A1996" t="s">
        <v>1530</v>
      </c>
      <c r="B1996" t="s">
        <v>2650</v>
      </c>
      <c r="C1996" s="1">
        <f t="shared" si="811"/>
        <v>147142</v>
      </c>
      <c r="D1996" s="5">
        <f>IF(N1996&gt;0, RANK(N1996,(N1996:P1996,Q1996:AE1996)),0)</f>
        <v>1</v>
      </c>
      <c r="E1996" s="5">
        <f>IF(O1996&gt;0,RANK(O1996,(N1996:P1996,Q1996:AE1996)),0)</f>
        <v>2</v>
      </c>
      <c r="F1996" s="5">
        <f>IF(P1996&gt;0,RANK(P1996,(N1996:P1996,Q1996:AE1996)),0)</f>
        <v>0</v>
      </c>
      <c r="G1996" s="129">
        <f t="shared" si="820"/>
        <v>24437</v>
      </c>
      <c r="H1996" s="134">
        <f t="shared" si="821"/>
        <v>0.16607766647184352</v>
      </c>
      <c r="I1996" s="2"/>
      <c r="J1996" s="2">
        <f t="shared" si="812"/>
        <v>0.57406450911364537</v>
      </c>
      <c r="K1996" s="2">
        <f t="shared" si="813"/>
        <v>0.40798684264180179</v>
      </c>
      <c r="L1996" s="2">
        <f t="shared" si="814"/>
        <v>0</v>
      </c>
      <c r="M1996" s="2">
        <f t="shared" si="815"/>
        <v>1.7948648244552834E-2</v>
      </c>
      <c r="N1996" s="63">
        <v>84469</v>
      </c>
      <c r="O1996" s="63">
        <v>60032</v>
      </c>
      <c r="P1996" s="63">
        <v>0</v>
      </c>
      <c r="Q1996" s="63">
        <v>1645</v>
      </c>
      <c r="R1996" s="63">
        <v>423</v>
      </c>
      <c r="S1996" s="63">
        <v>244</v>
      </c>
      <c r="T1996" s="63">
        <v>0</v>
      </c>
      <c r="U1996" s="63">
        <v>0</v>
      </c>
      <c r="V1996" s="63">
        <v>0</v>
      </c>
      <c r="W1996" s="63">
        <v>329</v>
      </c>
      <c r="X1996" s="63">
        <v>0</v>
      </c>
      <c r="Y1996" s="63">
        <v>0</v>
      </c>
      <c r="Z1996" s="63">
        <v>0</v>
      </c>
      <c r="AA1996" s="63">
        <v>0</v>
      </c>
      <c r="AB1996" s="63">
        <v>0</v>
      </c>
      <c r="AC1996" s="63">
        <v>0</v>
      </c>
      <c r="AD1996" s="63">
        <v>0</v>
      </c>
      <c r="AE1996" s="63">
        <v>0</v>
      </c>
      <c r="AF1996" s="63">
        <v>0</v>
      </c>
      <c r="AG1996" s="63">
        <v>0</v>
      </c>
      <c r="AH1996" s="63">
        <v>0</v>
      </c>
      <c r="AI1996" s="63">
        <v>0</v>
      </c>
      <c r="AJ1996" s="63">
        <v>0</v>
      </c>
      <c r="AK1996" s="63">
        <v>0</v>
      </c>
      <c r="AL1996" s="63">
        <v>0</v>
      </c>
      <c r="AM1996" s="63">
        <v>0</v>
      </c>
      <c r="AN1996" s="63">
        <v>0</v>
      </c>
      <c r="AO1996" s="63">
        <v>0</v>
      </c>
      <c r="AP1996" s="63">
        <v>0</v>
      </c>
      <c r="AQ1996" s="63">
        <v>0</v>
      </c>
      <c r="AR1996" s="63">
        <v>0</v>
      </c>
      <c r="AS1996" s="63">
        <v>0</v>
      </c>
      <c r="AT1996" s="63">
        <v>0</v>
      </c>
      <c r="AU1996" s="63">
        <v>0</v>
      </c>
      <c r="AV1996" s="63">
        <v>0</v>
      </c>
      <c r="AW1996" s="63">
        <v>0</v>
      </c>
      <c r="AX1996" s="63">
        <v>0</v>
      </c>
      <c r="AY1996" s="63">
        <v>0</v>
      </c>
      <c r="BA1996" s="5">
        <f>IF(Q1996&gt;0,RANK(Q1996,(N1996:P1996,Q1996:AE1996)),0)</f>
        <v>3</v>
      </c>
      <c r="BB1996" s="5">
        <f>IF(R1996&gt;0,RANK(R1996,(N1996:P1996,Q1996:AE1996)),0)</f>
        <v>4</v>
      </c>
      <c r="BC1996" s="5">
        <f>IF(T1996&gt;0,RANK(T1996,(N1996:P1996,Q1996:AE1996)),0)</f>
        <v>0</v>
      </c>
      <c r="BD1996" s="5">
        <f>IF(S1996&gt;0,RANK(S1996,(N1996:P1996,Q1996:AE1996)),0)</f>
        <v>6</v>
      </c>
      <c r="BE1996" s="2">
        <f t="shared" si="816"/>
        <v>1.1179676774816164E-2</v>
      </c>
      <c r="BF1996" s="2">
        <f t="shared" si="817"/>
        <v>2.8747740278098708E-3</v>
      </c>
      <c r="BG1996" s="2">
        <f t="shared" si="818"/>
        <v>0</v>
      </c>
      <c r="BH1996" s="2">
        <f t="shared" si="819"/>
        <v>1.6582620869636134E-3</v>
      </c>
      <c r="BJ1996" t="s">
        <v>1530</v>
      </c>
      <c r="BK1996" t="s">
        <v>2650</v>
      </c>
      <c r="BL1996">
        <v>8</v>
      </c>
      <c r="BN1996" s="112">
        <v>37</v>
      </c>
      <c r="BO1996" s="114">
        <v>51</v>
      </c>
      <c r="BP1996" s="118">
        <f t="shared" si="806"/>
        <v>37051</v>
      </c>
      <c r="BQ1996" s="118">
        <f t="shared" si="801"/>
        <v>37051</v>
      </c>
      <c r="BR1996" s="5" t="s">
        <v>3151</v>
      </c>
    </row>
    <row r="1997" spans="1:70" ht="15" hidden="1" customHeight="1" outlineLevel="1">
      <c r="A1997" t="s">
        <v>1497</v>
      </c>
      <c r="B1997" t="s">
        <v>2650</v>
      </c>
      <c r="C1997" s="1">
        <f t="shared" si="811"/>
        <v>16147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29">
        <f t="shared" si="820"/>
        <v>7462</v>
      </c>
      <c r="H1997" s="134">
        <f t="shared" si="821"/>
        <v>0.4621291880844739</v>
      </c>
      <c r="I1997" s="2"/>
      <c r="J1997" s="2">
        <f t="shared" si="812"/>
        <v>0.25980058215148327</v>
      </c>
      <c r="K1997" s="2">
        <f t="shared" si="813"/>
        <v>0.72192977023595717</v>
      </c>
      <c r="L1997" s="2">
        <f t="shared" si="814"/>
        <v>0</v>
      </c>
      <c r="M1997" s="2">
        <f t="shared" si="815"/>
        <v>1.8269647612559559E-2</v>
      </c>
      <c r="N1997" s="63">
        <v>4195</v>
      </c>
      <c r="O1997" s="63">
        <v>11657</v>
      </c>
      <c r="P1997" s="63">
        <v>0</v>
      </c>
      <c r="Q1997" s="63">
        <v>209</v>
      </c>
      <c r="R1997" s="63">
        <v>29</v>
      </c>
      <c r="S1997" s="63">
        <v>24</v>
      </c>
      <c r="T1997" s="63">
        <v>0</v>
      </c>
      <c r="U1997" s="63">
        <v>0</v>
      </c>
      <c r="V1997" s="63">
        <v>0</v>
      </c>
      <c r="W1997" s="63">
        <v>33</v>
      </c>
      <c r="X1997" s="63">
        <v>0</v>
      </c>
      <c r="Y1997" s="63">
        <v>0</v>
      </c>
      <c r="Z1997" s="63">
        <v>0</v>
      </c>
      <c r="AA1997" s="63">
        <v>0</v>
      </c>
      <c r="AB1997" s="63">
        <v>0</v>
      </c>
      <c r="AC1997" s="63">
        <v>0</v>
      </c>
      <c r="AD1997" s="63">
        <v>0</v>
      </c>
      <c r="AE1997" s="63">
        <v>0</v>
      </c>
      <c r="AF1997" s="63">
        <v>0</v>
      </c>
      <c r="AG1997" s="63">
        <v>0</v>
      </c>
      <c r="AH1997" s="63">
        <v>0</v>
      </c>
      <c r="AI1997" s="63">
        <v>0</v>
      </c>
      <c r="AJ1997" s="63">
        <v>0</v>
      </c>
      <c r="AK1997" s="63">
        <v>0</v>
      </c>
      <c r="AL1997" s="63">
        <v>0</v>
      </c>
      <c r="AM1997" s="63">
        <v>0</v>
      </c>
      <c r="AN1997" s="63">
        <v>0</v>
      </c>
      <c r="AO1997" s="63">
        <v>0</v>
      </c>
      <c r="AP1997" s="63">
        <v>0</v>
      </c>
      <c r="AQ1997" s="63">
        <v>0</v>
      </c>
      <c r="AR1997" s="63">
        <v>0</v>
      </c>
      <c r="AS1997" s="63">
        <v>0</v>
      </c>
      <c r="AT1997" s="63">
        <v>0</v>
      </c>
      <c r="AU1997" s="63">
        <v>0</v>
      </c>
      <c r="AV1997" s="63">
        <v>0</v>
      </c>
      <c r="AW1997" s="63">
        <v>0</v>
      </c>
      <c r="AX1997" s="63">
        <v>0</v>
      </c>
      <c r="AY1997" s="63">
        <v>0</v>
      </c>
      <c r="BA1997" s="5">
        <f>IF(Q1997&gt;0,RANK(Q1997,(N1997:P1997,Q1997:AE1997)),0)</f>
        <v>3</v>
      </c>
      <c r="BB1997" s="5">
        <f>IF(R1997&gt;0,RANK(R1997,(N1997:P1997,Q1997:AE1997)),0)</f>
        <v>5</v>
      </c>
      <c r="BC1997" s="5">
        <f>IF(T1997&gt;0,RANK(T1997,(N1997:P1997,Q1997:AE1997)),0)</f>
        <v>0</v>
      </c>
      <c r="BD1997" s="5">
        <f>IF(S1997&gt;0,RANK(S1997,(N1997:P1997,Q1997:AE1997)),0)</f>
        <v>6</v>
      </c>
      <c r="BE1997" s="2">
        <f t="shared" si="816"/>
        <v>1.2943580850932062E-2</v>
      </c>
      <c r="BF1997" s="2">
        <f t="shared" si="817"/>
        <v>1.7959992568278938E-3</v>
      </c>
      <c r="BG1997" s="2">
        <f t="shared" si="818"/>
        <v>0</v>
      </c>
      <c r="BH1997" s="2">
        <f t="shared" si="819"/>
        <v>1.4863442125472223E-3</v>
      </c>
      <c r="BJ1997" t="s">
        <v>1497</v>
      </c>
      <c r="BK1997" t="s">
        <v>2650</v>
      </c>
      <c r="BL1997">
        <v>3</v>
      </c>
      <c r="BN1997" s="112">
        <v>37</v>
      </c>
      <c r="BO1997" s="114">
        <v>53</v>
      </c>
      <c r="BP1997" s="118">
        <f t="shared" si="806"/>
        <v>37053</v>
      </c>
      <c r="BQ1997" s="118">
        <f t="shared" si="801"/>
        <v>37053</v>
      </c>
      <c r="BR1997" s="5" t="s">
        <v>3151</v>
      </c>
    </row>
    <row r="1998" spans="1:70" ht="15" hidden="1" customHeight="1" outlineLevel="1">
      <c r="A1998" t="s">
        <v>2062</v>
      </c>
      <c r="B1998" t="s">
        <v>2650</v>
      </c>
      <c r="C1998" s="1">
        <f t="shared" si="811"/>
        <v>24232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29">
        <f t="shared" si="820"/>
        <v>4002</v>
      </c>
      <c r="H1998" s="134">
        <f t="shared" si="821"/>
        <v>0.1651535160118851</v>
      </c>
      <c r="I1998" s="2"/>
      <c r="J1998" s="2">
        <f t="shared" si="812"/>
        <v>0.41003631561571474</v>
      </c>
      <c r="K1998" s="2">
        <f t="shared" si="813"/>
        <v>0.57518983162759985</v>
      </c>
      <c r="L1998" s="2">
        <f t="shared" si="814"/>
        <v>0</v>
      </c>
      <c r="M1998" s="2">
        <f t="shared" si="815"/>
        <v>1.4773852756685413E-2</v>
      </c>
      <c r="N1998" s="63">
        <v>9936</v>
      </c>
      <c r="O1998" s="63">
        <v>13938</v>
      </c>
      <c r="P1998" s="63">
        <v>0</v>
      </c>
      <c r="Q1998" s="63">
        <v>223</v>
      </c>
      <c r="R1998" s="63">
        <v>47</v>
      </c>
      <c r="S1998" s="63">
        <v>31</v>
      </c>
      <c r="T1998" s="63">
        <v>0</v>
      </c>
      <c r="U1998" s="63">
        <v>0</v>
      </c>
      <c r="V1998" s="63">
        <v>0</v>
      </c>
      <c r="W1998" s="63">
        <v>57</v>
      </c>
      <c r="X1998" s="63">
        <v>0</v>
      </c>
      <c r="Y1998" s="63">
        <v>0</v>
      </c>
      <c r="Z1998" s="63">
        <v>0</v>
      </c>
      <c r="AA1998" s="63">
        <v>0</v>
      </c>
      <c r="AB1998" s="63">
        <v>0</v>
      </c>
      <c r="AC1998" s="63">
        <v>0</v>
      </c>
      <c r="AD1998" s="63">
        <v>0</v>
      </c>
      <c r="AE1998" s="63">
        <v>0</v>
      </c>
      <c r="AF1998" s="63">
        <v>0</v>
      </c>
      <c r="AG1998" s="63">
        <v>0</v>
      </c>
      <c r="AH1998" s="63">
        <v>0</v>
      </c>
      <c r="AI1998" s="63">
        <v>0</v>
      </c>
      <c r="AJ1998" s="63">
        <v>0</v>
      </c>
      <c r="AK1998" s="63">
        <v>0</v>
      </c>
      <c r="AL1998" s="63">
        <v>0</v>
      </c>
      <c r="AM1998" s="63">
        <v>0</v>
      </c>
      <c r="AN1998" s="63">
        <v>0</v>
      </c>
      <c r="AO1998" s="63">
        <v>0</v>
      </c>
      <c r="AP1998" s="63">
        <v>0</v>
      </c>
      <c r="AQ1998" s="63">
        <v>0</v>
      </c>
      <c r="AR1998" s="63">
        <v>0</v>
      </c>
      <c r="AS1998" s="63">
        <v>0</v>
      </c>
      <c r="AT1998" s="63">
        <v>0</v>
      </c>
      <c r="AU1998" s="63">
        <v>0</v>
      </c>
      <c r="AV1998" s="63">
        <v>0</v>
      </c>
      <c r="AW1998" s="63">
        <v>0</v>
      </c>
      <c r="AX1998" s="63">
        <v>0</v>
      </c>
      <c r="AY1998" s="63">
        <v>0</v>
      </c>
      <c r="BA1998" s="5">
        <f>IF(Q1998&gt;0,RANK(Q1998,(N1998:P1998,Q1998:AE1998)),0)</f>
        <v>3</v>
      </c>
      <c r="BB1998" s="5">
        <f>IF(R1998&gt;0,RANK(R1998,(N1998:P1998,Q1998:AE1998)),0)</f>
        <v>5</v>
      </c>
      <c r="BC1998" s="5">
        <f>IF(T1998&gt;0,RANK(T1998,(N1998:P1998,Q1998:AE1998)),0)</f>
        <v>0</v>
      </c>
      <c r="BD1998" s="5">
        <f>IF(S1998&gt;0,RANK(S1998,(N1998:P1998,Q1998:AE1998)),0)</f>
        <v>6</v>
      </c>
      <c r="BE1998" s="2">
        <f t="shared" si="816"/>
        <v>9.2027071640805539E-3</v>
      </c>
      <c r="BF1998" s="2">
        <f t="shared" si="817"/>
        <v>1.9395840211290855E-3</v>
      </c>
      <c r="BG1998" s="2">
        <f t="shared" si="818"/>
        <v>0</v>
      </c>
      <c r="BH1998" s="2">
        <f t="shared" si="819"/>
        <v>1.2793000990425883E-3</v>
      </c>
      <c r="BJ1998" t="s">
        <v>2062</v>
      </c>
      <c r="BK1998" t="s">
        <v>2650</v>
      </c>
      <c r="BL1998">
        <v>3</v>
      </c>
      <c r="BN1998" s="112">
        <v>37</v>
      </c>
      <c r="BO1998" s="114">
        <v>55</v>
      </c>
      <c r="BP1998" s="118">
        <f t="shared" si="806"/>
        <v>37055</v>
      </c>
      <c r="BQ1998" s="118">
        <f t="shared" si="801"/>
        <v>37055</v>
      </c>
      <c r="BR1998" s="5" t="s">
        <v>3151</v>
      </c>
    </row>
    <row r="1999" spans="1:70" ht="15" hidden="1" customHeight="1" outlineLevel="1">
      <c r="A1999" t="s">
        <v>411</v>
      </c>
      <c r="B1999" t="s">
        <v>2650</v>
      </c>
      <c r="C1999" s="1">
        <f t="shared" si="811"/>
        <v>88514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29">
        <f t="shared" si="820"/>
        <v>42022</v>
      </c>
      <c r="H1999" s="134">
        <f t="shared" si="821"/>
        <v>0.47474975710057166</v>
      </c>
      <c r="I1999" s="2"/>
      <c r="J1999" s="2">
        <f t="shared" si="812"/>
        <v>0.25573355627358385</v>
      </c>
      <c r="K1999" s="2">
        <f t="shared" si="813"/>
        <v>0.73048331337415551</v>
      </c>
      <c r="L1999" s="2">
        <f t="shared" si="814"/>
        <v>0</v>
      </c>
      <c r="M1999" s="2">
        <f t="shared" si="815"/>
        <v>1.3783130352260642E-2</v>
      </c>
      <c r="N1999" s="63">
        <v>22636</v>
      </c>
      <c r="O1999" s="63">
        <v>64658</v>
      </c>
      <c r="P1999" s="63">
        <v>0</v>
      </c>
      <c r="Q1999" s="63">
        <v>703</v>
      </c>
      <c r="R1999" s="63">
        <v>187</v>
      </c>
      <c r="S1999" s="63">
        <v>189</v>
      </c>
      <c r="T1999" s="63">
        <v>0</v>
      </c>
      <c r="U1999" s="63">
        <v>0</v>
      </c>
      <c r="V1999" s="63">
        <v>0</v>
      </c>
      <c r="W1999" s="63">
        <v>141</v>
      </c>
      <c r="X1999" s="63">
        <v>0</v>
      </c>
      <c r="Y1999" s="63">
        <v>0</v>
      </c>
      <c r="Z1999" s="63">
        <v>0</v>
      </c>
      <c r="AA1999" s="63">
        <v>0</v>
      </c>
      <c r="AB1999" s="63">
        <v>0</v>
      </c>
      <c r="AC1999" s="63">
        <v>0</v>
      </c>
      <c r="AD1999" s="63">
        <v>0</v>
      </c>
      <c r="AE1999" s="63">
        <v>0</v>
      </c>
      <c r="AF1999" s="63">
        <v>0</v>
      </c>
      <c r="AG1999" s="63">
        <v>0</v>
      </c>
      <c r="AH1999" s="63">
        <v>0</v>
      </c>
      <c r="AI1999" s="63">
        <v>0</v>
      </c>
      <c r="AJ1999" s="63">
        <v>0</v>
      </c>
      <c r="AK1999" s="63">
        <v>0</v>
      </c>
      <c r="AL1999" s="63">
        <v>0</v>
      </c>
      <c r="AM1999" s="63">
        <v>0</v>
      </c>
      <c r="AN1999" s="63">
        <v>0</v>
      </c>
      <c r="AO1999" s="63">
        <v>0</v>
      </c>
      <c r="AP1999" s="63">
        <v>0</v>
      </c>
      <c r="AQ1999" s="63">
        <v>0</v>
      </c>
      <c r="AR1999" s="63">
        <v>0</v>
      </c>
      <c r="AS1999" s="63">
        <v>0</v>
      </c>
      <c r="AT1999" s="63">
        <v>0</v>
      </c>
      <c r="AU1999" s="63">
        <v>0</v>
      </c>
      <c r="AV1999" s="63">
        <v>0</v>
      </c>
      <c r="AW1999" s="63">
        <v>0</v>
      </c>
      <c r="AX1999" s="63">
        <v>0</v>
      </c>
      <c r="AY1999" s="63">
        <v>0</v>
      </c>
      <c r="BA1999" s="5">
        <f>IF(Q1999&gt;0,RANK(Q1999,(N1999:P1999,Q1999:AE1999)),0)</f>
        <v>3</v>
      </c>
      <c r="BB1999" s="5">
        <f>IF(R1999&gt;0,RANK(R1999,(N1999:P1999,Q1999:AE1999)),0)</f>
        <v>5</v>
      </c>
      <c r="BC1999" s="5">
        <f>IF(T1999&gt;0,RANK(T1999,(N1999:P1999,Q1999:AE1999)),0)</f>
        <v>0</v>
      </c>
      <c r="BD1999" s="5">
        <f>IF(S1999&gt;0,RANK(S1999,(N1999:P1999,Q1999:AE1999)),0)</f>
        <v>4</v>
      </c>
      <c r="BE1999" s="2">
        <f t="shared" si="816"/>
        <v>7.9422464242944624E-3</v>
      </c>
      <c r="BF1999" s="2">
        <f t="shared" si="817"/>
        <v>2.1126601441579865E-3</v>
      </c>
      <c r="BG1999" s="2">
        <f t="shared" si="818"/>
        <v>0</v>
      </c>
      <c r="BH1999" s="2">
        <f t="shared" si="819"/>
        <v>2.1352554398174298E-3</v>
      </c>
      <c r="BJ1999" t="s">
        <v>411</v>
      </c>
      <c r="BK1999" t="s">
        <v>2650</v>
      </c>
      <c r="BL1999">
        <v>13</v>
      </c>
      <c r="BN1999" s="112">
        <v>37</v>
      </c>
      <c r="BO1999" s="114">
        <v>57</v>
      </c>
      <c r="BP1999" s="118">
        <f t="shared" si="806"/>
        <v>37057</v>
      </c>
      <c r="BQ1999" s="118">
        <f t="shared" si="801"/>
        <v>37057</v>
      </c>
      <c r="BR1999" s="5" t="s">
        <v>3151</v>
      </c>
    </row>
    <row r="2000" spans="1:70" ht="15" hidden="1" customHeight="1" outlineLevel="1">
      <c r="A2000" t="s">
        <v>2063</v>
      </c>
      <c r="B2000" t="s">
        <v>2650</v>
      </c>
      <c r="C2000" s="1">
        <f t="shared" si="811"/>
        <v>25311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29">
        <f t="shared" si="820"/>
        <v>11515</v>
      </c>
      <c r="H2000" s="134">
        <f t="shared" si="821"/>
        <v>0.45494053968630238</v>
      </c>
      <c r="I2000" s="2"/>
      <c r="J2000" s="2">
        <f t="shared" si="812"/>
        <v>0.26522065505116355</v>
      </c>
      <c r="K2000" s="2">
        <f t="shared" si="813"/>
        <v>0.72016119473746587</v>
      </c>
      <c r="L2000" s="2">
        <f t="shared" si="814"/>
        <v>0</v>
      </c>
      <c r="M2000" s="2">
        <f t="shared" si="815"/>
        <v>1.4618150211370584E-2</v>
      </c>
      <c r="N2000" s="63">
        <v>6713</v>
      </c>
      <c r="O2000" s="63">
        <v>18228</v>
      </c>
      <c r="P2000" s="63">
        <v>0</v>
      </c>
      <c r="Q2000" s="63">
        <v>213</v>
      </c>
      <c r="R2000" s="63">
        <v>53</v>
      </c>
      <c r="S2000" s="63">
        <v>32</v>
      </c>
      <c r="T2000" s="63">
        <v>0</v>
      </c>
      <c r="U2000" s="63">
        <v>0</v>
      </c>
      <c r="V2000" s="63">
        <v>0</v>
      </c>
      <c r="W2000" s="63">
        <v>72</v>
      </c>
      <c r="X2000" s="63">
        <v>0</v>
      </c>
      <c r="Y2000" s="63">
        <v>0</v>
      </c>
      <c r="Z2000" s="63">
        <v>0</v>
      </c>
      <c r="AA2000" s="63">
        <v>0</v>
      </c>
      <c r="AB2000" s="63">
        <v>0</v>
      </c>
      <c r="AC2000" s="63">
        <v>0</v>
      </c>
      <c r="AD2000" s="63">
        <v>0</v>
      </c>
      <c r="AE2000" s="63">
        <v>0</v>
      </c>
      <c r="AF2000" s="63">
        <v>0</v>
      </c>
      <c r="AG2000" s="63">
        <v>0</v>
      </c>
      <c r="AH2000" s="63">
        <v>0</v>
      </c>
      <c r="AI2000" s="63">
        <v>0</v>
      </c>
      <c r="AJ2000" s="63">
        <v>0</v>
      </c>
      <c r="AK2000" s="63">
        <v>0</v>
      </c>
      <c r="AL2000" s="63">
        <v>0</v>
      </c>
      <c r="AM2000" s="63">
        <v>0</v>
      </c>
      <c r="AN2000" s="63">
        <v>0</v>
      </c>
      <c r="AO2000" s="63">
        <v>0</v>
      </c>
      <c r="AP2000" s="63">
        <v>0</v>
      </c>
      <c r="AQ2000" s="63">
        <v>0</v>
      </c>
      <c r="AR2000" s="63">
        <v>0</v>
      </c>
      <c r="AS2000" s="63">
        <v>0</v>
      </c>
      <c r="AT2000" s="63">
        <v>0</v>
      </c>
      <c r="AU2000" s="63">
        <v>0</v>
      </c>
      <c r="AV2000" s="63">
        <v>0</v>
      </c>
      <c r="AW2000" s="63">
        <v>0</v>
      </c>
      <c r="AX2000" s="63">
        <v>0</v>
      </c>
      <c r="AY2000" s="63">
        <v>0</v>
      </c>
      <c r="BA2000" s="5">
        <f>IF(Q2000&gt;0,RANK(Q2000,(N2000:P2000,Q2000:AE2000)),0)</f>
        <v>3</v>
      </c>
      <c r="BB2000" s="5">
        <f>IF(R2000&gt;0,RANK(R2000,(N2000:P2000,Q2000:AE2000)),0)</f>
        <v>5</v>
      </c>
      <c r="BC2000" s="5">
        <f>IF(T2000&gt;0,RANK(T2000,(N2000:P2000,Q2000:AE2000)),0)</f>
        <v>0</v>
      </c>
      <c r="BD2000" s="5">
        <f>IF(S2000&gt;0,RANK(S2000,(N2000:P2000,Q2000:AE2000)),0)</f>
        <v>6</v>
      </c>
      <c r="BE2000" s="2">
        <f t="shared" si="816"/>
        <v>8.415313500059262E-3</v>
      </c>
      <c r="BF2000" s="2">
        <f t="shared" si="817"/>
        <v>2.0939512464936195E-3</v>
      </c>
      <c r="BG2000" s="2">
        <f t="shared" si="818"/>
        <v>0</v>
      </c>
      <c r="BH2000" s="2">
        <f t="shared" si="819"/>
        <v>1.2642724507131286E-3</v>
      </c>
      <c r="BJ2000" t="s">
        <v>2063</v>
      </c>
      <c r="BK2000" t="s">
        <v>2650</v>
      </c>
      <c r="BL2000">
        <v>13</v>
      </c>
      <c r="BN2000" s="112">
        <v>37</v>
      </c>
      <c r="BO2000" s="114">
        <v>59</v>
      </c>
      <c r="BP2000" s="118">
        <f t="shared" si="806"/>
        <v>37059</v>
      </c>
      <c r="BQ2000" s="118">
        <f t="shared" si="801"/>
        <v>37059</v>
      </c>
      <c r="BR2000" s="5" t="s">
        <v>3151</v>
      </c>
    </row>
    <row r="2001" spans="1:70" ht="15" hidden="1" customHeight="1" outlineLevel="1">
      <c r="A2001" t="s">
        <v>2200</v>
      </c>
      <c r="B2001" t="s">
        <v>2650</v>
      </c>
      <c r="C2001" s="1">
        <f t="shared" si="811"/>
        <v>22715</v>
      </c>
      <c r="D2001" s="5">
        <f>IF(N2001&gt;0, RANK(N2001,(N2001:P2001,Q2001:AE2001)),0)</f>
        <v>2</v>
      </c>
      <c r="E2001" s="5">
        <f>IF(O2001&gt;0,RANK(O2001,(N2001:P2001,Q2001:AE2001)),0)</f>
        <v>1</v>
      </c>
      <c r="F2001" s="5">
        <f>IF(P2001&gt;0,RANK(P2001,(N2001:P2001,Q2001:AE2001)),0)</f>
        <v>0</v>
      </c>
      <c r="G2001" s="129">
        <f t="shared" si="820"/>
        <v>5026</v>
      </c>
      <c r="H2001" s="134">
        <f t="shared" si="821"/>
        <v>0.22126348228043144</v>
      </c>
      <c r="I2001" s="2"/>
      <c r="J2001" s="2">
        <f t="shared" si="812"/>
        <v>0.38595641646489104</v>
      </c>
      <c r="K2001" s="2">
        <f t="shared" si="813"/>
        <v>0.60721989874532245</v>
      </c>
      <c r="L2001" s="2">
        <f t="shared" si="814"/>
        <v>0</v>
      </c>
      <c r="M2001" s="2">
        <f t="shared" si="815"/>
        <v>6.823684789786566E-3</v>
      </c>
      <c r="N2001" s="63">
        <v>8767</v>
      </c>
      <c r="O2001" s="63">
        <v>13793</v>
      </c>
      <c r="P2001" s="63">
        <v>0</v>
      </c>
      <c r="Q2001" s="63">
        <v>84</v>
      </c>
      <c r="R2001" s="63">
        <v>33</v>
      </c>
      <c r="S2001" s="63">
        <v>17</v>
      </c>
      <c r="T2001" s="63">
        <v>0</v>
      </c>
      <c r="U2001" s="63">
        <v>0</v>
      </c>
      <c r="V2001" s="63">
        <v>0</v>
      </c>
      <c r="W2001" s="63">
        <v>21</v>
      </c>
      <c r="X2001" s="63">
        <v>0</v>
      </c>
      <c r="Y2001" s="63">
        <v>0</v>
      </c>
      <c r="Z2001" s="63">
        <v>0</v>
      </c>
      <c r="AA2001" s="63">
        <v>0</v>
      </c>
      <c r="AB2001" s="63">
        <v>0</v>
      </c>
      <c r="AC2001" s="63">
        <v>0</v>
      </c>
      <c r="AD2001" s="63">
        <v>0</v>
      </c>
      <c r="AE2001" s="63">
        <v>0</v>
      </c>
      <c r="AF2001" s="63">
        <v>0</v>
      </c>
      <c r="AG2001" s="63">
        <v>0</v>
      </c>
      <c r="AH2001" s="63">
        <v>0</v>
      </c>
      <c r="AI2001" s="63">
        <v>0</v>
      </c>
      <c r="AJ2001" s="63">
        <v>0</v>
      </c>
      <c r="AK2001" s="63">
        <v>0</v>
      </c>
      <c r="AL2001" s="63">
        <v>0</v>
      </c>
      <c r="AM2001" s="63">
        <v>0</v>
      </c>
      <c r="AN2001" s="63">
        <v>0</v>
      </c>
      <c r="AO2001" s="63">
        <v>0</v>
      </c>
      <c r="AP2001" s="63">
        <v>0</v>
      </c>
      <c r="AQ2001" s="63">
        <v>0</v>
      </c>
      <c r="AR2001" s="63">
        <v>0</v>
      </c>
      <c r="AS2001" s="63">
        <v>0</v>
      </c>
      <c r="AT2001" s="63">
        <v>0</v>
      </c>
      <c r="AU2001" s="63">
        <v>0</v>
      </c>
      <c r="AV2001" s="63">
        <v>0</v>
      </c>
      <c r="AW2001" s="63">
        <v>0</v>
      </c>
      <c r="AX2001" s="63">
        <v>0</v>
      </c>
      <c r="AY2001" s="63">
        <v>0</v>
      </c>
      <c r="BA2001" s="5">
        <f>IF(Q2001&gt;0,RANK(Q2001,(N2001:P2001,Q2001:AE2001)),0)</f>
        <v>3</v>
      </c>
      <c r="BB2001" s="5">
        <f>IF(R2001&gt;0,RANK(R2001,(N2001:P2001,Q2001:AE2001)),0)</f>
        <v>4</v>
      </c>
      <c r="BC2001" s="5">
        <f>IF(T2001&gt;0,RANK(T2001,(N2001:P2001,Q2001:AE2001)),0)</f>
        <v>0</v>
      </c>
      <c r="BD2001" s="5">
        <f>IF(S2001&gt;0,RANK(S2001,(N2001:P2001,Q2001:AE2001)),0)</f>
        <v>6</v>
      </c>
      <c r="BE2001" s="2">
        <f t="shared" si="816"/>
        <v>3.6979969183359015E-3</v>
      </c>
      <c r="BF2001" s="2">
        <f t="shared" si="817"/>
        <v>1.4527845036319612E-3</v>
      </c>
      <c r="BG2001" s="2">
        <f t="shared" si="818"/>
        <v>0</v>
      </c>
      <c r="BH2001" s="2">
        <f t="shared" si="819"/>
        <v>7.4840413823464675E-4</v>
      </c>
      <c r="BJ2001" t="s">
        <v>2200</v>
      </c>
      <c r="BK2001" t="s">
        <v>2650</v>
      </c>
      <c r="BL2001">
        <v>3</v>
      </c>
      <c r="BN2001" s="112">
        <v>37</v>
      </c>
      <c r="BO2001" s="114">
        <v>61</v>
      </c>
      <c r="BP2001" s="118">
        <f t="shared" si="806"/>
        <v>37061</v>
      </c>
      <c r="BQ2001" s="118">
        <f t="shared" si="801"/>
        <v>37061</v>
      </c>
      <c r="BR2001" s="5" t="s">
        <v>3151</v>
      </c>
    </row>
    <row r="2002" spans="1:70" ht="15" hidden="1" customHeight="1" outlineLevel="1">
      <c r="A2002" t="s">
        <v>2219</v>
      </c>
      <c r="B2002" t="s">
        <v>2650</v>
      </c>
      <c r="C2002" s="1">
        <f t="shared" si="811"/>
        <v>179902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29">
        <f t="shared" si="820"/>
        <v>112229</v>
      </c>
      <c r="H2002" s="134">
        <f t="shared" si="821"/>
        <v>0.62383408744761037</v>
      </c>
      <c r="I2002" s="2"/>
      <c r="J2002" s="2">
        <f t="shared" si="812"/>
        <v>0.80426009716401148</v>
      </c>
      <c r="K2002" s="2">
        <f t="shared" si="813"/>
        <v>0.18042600971640116</v>
      </c>
      <c r="L2002" s="2">
        <f t="shared" si="814"/>
        <v>0</v>
      </c>
      <c r="M2002" s="2">
        <f t="shared" si="815"/>
        <v>1.5313893119587363E-2</v>
      </c>
      <c r="N2002" s="63">
        <v>144688</v>
      </c>
      <c r="O2002" s="63">
        <v>32459</v>
      </c>
      <c r="P2002" s="63">
        <v>0</v>
      </c>
      <c r="Q2002" s="63">
        <v>1504</v>
      </c>
      <c r="R2002" s="63">
        <v>519</v>
      </c>
      <c r="S2002" s="63">
        <v>206</v>
      </c>
      <c r="T2002" s="63">
        <v>0</v>
      </c>
      <c r="U2002" s="63">
        <v>0</v>
      </c>
      <c r="V2002" s="63">
        <v>0</v>
      </c>
      <c r="W2002" s="63">
        <v>526</v>
      </c>
      <c r="X2002" s="63">
        <v>0</v>
      </c>
      <c r="Y2002" s="63">
        <v>0</v>
      </c>
      <c r="Z2002" s="63">
        <v>0</v>
      </c>
      <c r="AA2002" s="63">
        <v>0</v>
      </c>
      <c r="AB2002" s="63">
        <v>0</v>
      </c>
      <c r="AC2002" s="63">
        <v>0</v>
      </c>
      <c r="AD2002" s="63">
        <v>0</v>
      </c>
      <c r="AE2002" s="63">
        <v>0</v>
      </c>
      <c r="AF2002" s="63">
        <v>0</v>
      </c>
      <c r="AG2002" s="63">
        <v>0</v>
      </c>
      <c r="AH2002" s="63">
        <v>0</v>
      </c>
      <c r="AI2002" s="63">
        <v>0</v>
      </c>
      <c r="AJ2002" s="63">
        <v>0</v>
      </c>
      <c r="AK2002" s="63">
        <v>0</v>
      </c>
      <c r="AL2002" s="63">
        <v>0</v>
      </c>
      <c r="AM2002" s="63">
        <v>0</v>
      </c>
      <c r="AN2002" s="63">
        <v>0</v>
      </c>
      <c r="AO2002" s="63">
        <v>0</v>
      </c>
      <c r="AP2002" s="63">
        <v>0</v>
      </c>
      <c r="AQ2002" s="63">
        <v>0</v>
      </c>
      <c r="AR2002" s="63">
        <v>0</v>
      </c>
      <c r="AS2002" s="63">
        <v>0</v>
      </c>
      <c r="AT2002" s="63">
        <v>0</v>
      </c>
      <c r="AU2002" s="63">
        <v>0</v>
      </c>
      <c r="AV2002" s="63">
        <v>0</v>
      </c>
      <c r="AW2002" s="63">
        <v>0</v>
      </c>
      <c r="AX2002" s="63">
        <v>0</v>
      </c>
      <c r="AY2002" s="63">
        <v>0</v>
      </c>
      <c r="BA2002" s="5">
        <f>IF(Q2002&gt;0,RANK(Q2002,(N2002:P2002,Q2002:AE2002)),0)</f>
        <v>3</v>
      </c>
      <c r="BB2002" s="5">
        <f>IF(R2002&gt;0,RANK(R2002,(N2002:P2002,Q2002:AE2002)),0)</f>
        <v>5</v>
      </c>
      <c r="BC2002" s="5">
        <f>IF(T2002&gt;0,RANK(T2002,(N2002:P2002,Q2002:AE2002)),0)</f>
        <v>0</v>
      </c>
      <c r="BD2002" s="5">
        <f>IF(S2002&gt;0,RANK(S2002,(N2002:P2002,Q2002:AE2002)),0)</f>
        <v>6</v>
      </c>
      <c r="BE2002" s="2">
        <f t="shared" si="816"/>
        <v>8.3601071694589281E-3</v>
      </c>
      <c r="BF2002" s="2">
        <f t="shared" si="817"/>
        <v>2.8849040032906804E-3</v>
      </c>
      <c r="BG2002" s="2">
        <f t="shared" si="818"/>
        <v>0</v>
      </c>
      <c r="BH2002" s="2">
        <f t="shared" si="819"/>
        <v>1.1450678702849329E-3</v>
      </c>
      <c r="BJ2002" t="s">
        <v>2219</v>
      </c>
      <c r="BK2002" t="s">
        <v>2650</v>
      </c>
      <c r="BL2002">
        <v>4</v>
      </c>
      <c r="BN2002" s="112">
        <v>37</v>
      </c>
      <c r="BO2002" s="114">
        <v>63</v>
      </c>
      <c r="BP2002" s="118">
        <f t="shared" si="806"/>
        <v>37063</v>
      </c>
      <c r="BQ2002" s="118">
        <f t="shared" si="801"/>
        <v>37063</v>
      </c>
      <c r="BR2002" s="5" t="s">
        <v>3151</v>
      </c>
    </row>
    <row r="2003" spans="1:70" ht="15" hidden="1" customHeight="1" outlineLevel="1">
      <c r="A2003" t="s">
        <v>1148</v>
      </c>
      <c r="B2003" t="s">
        <v>2650</v>
      </c>
      <c r="C2003" s="1">
        <f t="shared" ref="C2003:C2034" si="822">SUM(N2003:AY2003)</f>
        <v>25476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29">
        <f t="shared" si="820"/>
        <v>6883</v>
      </c>
      <c r="H2003" s="134">
        <f t="shared" si="821"/>
        <v>0.27017585178206938</v>
      </c>
      <c r="I2003" s="2"/>
      <c r="J2003" s="2">
        <f t="shared" ref="J2003:J2034" si="823">IF($C2003=0,"-",N2003/$C2003)</f>
        <v>0.63153556288271318</v>
      </c>
      <c r="K2003" s="2">
        <f t="shared" ref="K2003:K2034" si="824">IF($C2003=0,"-",O2003/$C2003)</f>
        <v>0.36135971110064374</v>
      </c>
      <c r="L2003" s="2">
        <f t="shared" ref="L2003:L2034" si="825">IF($C2003=0,"-",P2003/$C2003)</f>
        <v>0</v>
      </c>
      <c r="M2003" s="2">
        <f t="shared" ref="M2003:M2034" si="826">IF(C2003=0,"-",(1-J2003-K2003-L2003))</f>
        <v>7.1047260166430815E-3</v>
      </c>
      <c r="N2003" s="63">
        <v>16089</v>
      </c>
      <c r="O2003" s="63">
        <v>9206</v>
      </c>
      <c r="P2003" s="63">
        <v>0</v>
      </c>
      <c r="Q2003" s="63">
        <v>97</v>
      </c>
      <c r="R2003" s="63">
        <v>33</v>
      </c>
      <c r="S2003" s="63">
        <v>27</v>
      </c>
      <c r="T2003" s="63">
        <v>0</v>
      </c>
      <c r="U2003" s="63">
        <v>0</v>
      </c>
      <c r="V2003" s="63">
        <v>0</v>
      </c>
      <c r="W2003" s="63">
        <v>24</v>
      </c>
      <c r="X2003" s="63">
        <v>0</v>
      </c>
      <c r="Y2003" s="63">
        <v>0</v>
      </c>
      <c r="Z2003" s="63">
        <v>0</v>
      </c>
      <c r="AA2003" s="63">
        <v>0</v>
      </c>
      <c r="AB2003" s="63">
        <v>0</v>
      </c>
      <c r="AC2003" s="63">
        <v>0</v>
      </c>
      <c r="AD2003" s="63">
        <v>0</v>
      </c>
      <c r="AE2003" s="63">
        <v>0</v>
      </c>
      <c r="AF2003" s="63">
        <v>0</v>
      </c>
      <c r="AG2003" s="63">
        <v>0</v>
      </c>
      <c r="AH2003" s="63">
        <v>0</v>
      </c>
      <c r="AI2003" s="63">
        <v>0</v>
      </c>
      <c r="AJ2003" s="63">
        <v>0</v>
      </c>
      <c r="AK2003" s="63">
        <v>0</v>
      </c>
      <c r="AL2003" s="63">
        <v>0</v>
      </c>
      <c r="AM2003" s="63">
        <v>0</v>
      </c>
      <c r="AN2003" s="63">
        <v>0</v>
      </c>
      <c r="AO2003" s="63">
        <v>0</v>
      </c>
      <c r="AP2003" s="63">
        <v>0</v>
      </c>
      <c r="AQ2003" s="63">
        <v>0</v>
      </c>
      <c r="AR2003" s="63">
        <v>0</v>
      </c>
      <c r="AS2003" s="63">
        <v>0</v>
      </c>
      <c r="AT2003" s="63">
        <v>0</v>
      </c>
      <c r="AU2003" s="63">
        <v>0</v>
      </c>
      <c r="AV2003" s="63">
        <v>0</v>
      </c>
      <c r="AW2003" s="63">
        <v>0</v>
      </c>
      <c r="AX2003" s="63">
        <v>0</v>
      </c>
      <c r="AY2003" s="63">
        <v>0</v>
      </c>
      <c r="BA2003" s="5">
        <f>IF(Q2003&gt;0,RANK(Q2003,(N2003:P2003,Q2003:AE2003)),0)</f>
        <v>3</v>
      </c>
      <c r="BB2003" s="5">
        <f>IF(R2003&gt;0,RANK(R2003,(N2003:P2003,Q2003:AE2003)),0)</f>
        <v>4</v>
      </c>
      <c r="BC2003" s="5">
        <f>IF(T2003&gt;0,RANK(T2003,(N2003:P2003,Q2003:AE2003)),0)</f>
        <v>0</v>
      </c>
      <c r="BD2003" s="5">
        <f>IF(S2003&gt;0,RANK(S2003,(N2003:P2003,Q2003:AE2003)),0)</f>
        <v>5</v>
      </c>
      <c r="BE2003" s="2">
        <f t="shared" ref="BE2003:BE2034" si="827">IF($C2003=0,"-",Q2003/$C2003)</f>
        <v>3.8075051028418905E-3</v>
      </c>
      <c r="BF2003" s="2">
        <f t="shared" ref="BF2003:BF2034" si="828">IF($C2003=0,"-",R2003/$C2003)</f>
        <v>1.2953367875647669E-3</v>
      </c>
      <c r="BG2003" s="2">
        <f t="shared" ref="BG2003:BG2034" si="829">IF($C2003=0,"-",T2003/$C2003)</f>
        <v>0</v>
      </c>
      <c r="BH2003" s="2">
        <f t="shared" ref="BH2003:BH2034" si="830">IF($C2003=0,"-",S2003/$C2003)</f>
        <v>1.0598210080075365E-3</v>
      </c>
      <c r="BJ2003" t="s">
        <v>1148</v>
      </c>
      <c r="BK2003" t="s">
        <v>2650</v>
      </c>
      <c r="BL2003">
        <v>1</v>
      </c>
      <c r="BN2003" s="112">
        <v>37</v>
      </c>
      <c r="BO2003" s="114">
        <v>65</v>
      </c>
      <c r="BP2003" s="118">
        <f t="shared" si="806"/>
        <v>37065</v>
      </c>
      <c r="BQ2003" s="118">
        <f t="shared" si="801"/>
        <v>37065</v>
      </c>
      <c r="BR2003" s="5" t="s">
        <v>3151</v>
      </c>
    </row>
    <row r="2004" spans="1:70" ht="15" hidden="1" customHeight="1" outlineLevel="1">
      <c r="A2004" t="s">
        <v>3038</v>
      </c>
      <c r="B2004" t="s">
        <v>2650</v>
      </c>
      <c r="C2004" s="1">
        <f t="shared" si="822"/>
        <v>201264</v>
      </c>
      <c r="D2004" s="5">
        <f>IF(N2004&gt;0, RANK(N2004,(N2004:P2004,Q2004:AE2004)),0)</f>
        <v>1</v>
      </c>
      <c r="E2004" s="5">
        <f>IF(O2004&gt;0,RANK(O2004,(N2004:P2004,Q2004:AE2004)),0)</f>
        <v>2</v>
      </c>
      <c r="F2004" s="5">
        <f>IF(P2004&gt;0,RANK(P2004,(N2004:P2004,Q2004:AE2004)),0)</f>
        <v>0</v>
      </c>
      <c r="G2004" s="129">
        <f t="shared" si="820"/>
        <v>27969</v>
      </c>
      <c r="H2004" s="134">
        <f t="shared" si="821"/>
        <v>0.13896673026472692</v>
      </c>
      <c r="I2004" s="2"/>
      <c r="J2004" s="2">
        <f t="shared" si="823"/>
        <v>0.56161558947452106</v>
      </c>
      <c r="K2004" s="2">
        <f t="shared" si="824"/>
        <v>0.42264885920979411</v>
      </c>
      <c r="L2004" s="2">
        <f t="shared" si="825"/>
        <v>0</v>
      </c>
      <c r="M2004" s="2">
        <f t="shared" si="826"/>
        <v>1.5735551315684826E-2</v>
      </c>
      <c r="N2004" s="63">
        <v>113033</v>
      </c>
      <c r="O2004" s="63">
        <v>85064</v>
      </c>
      <c r="P2004" s="63">
        <v>0</v>
      </c>
      <c r="Q2004" s="63">
        <v>1785</v>
      </c>
      <c r="R2004" s="63">
        <v>499</v>
      </c>
      <c r="S2004" s="63">
        <v>298</v>
      </c>
      <c r="T2004" s="63">
        <v>0</v>
      </c>
      <c r="U2004" s="63">
        <v>0</v>
      </c>
      <c r="V2004" s="63">
        <v>0</v>
      </c>
      <c r="W2004" s="63">
        <v>585</v>
      </c>
      <c r="X2004" s="63">
        <v>0</v>
      </c>
      <c r="Y2004" s="63">
        <v>0</v>
      </c>
      <c r="Z2004" s="63">
        <v>0</v>
      </c>
      <c r="AA2004" s="63">
        <v>0</v>
      </c>
      <c r="AB2004" s="63">
        <v>0</v>
      </c>
      <c r="AC2004" s="63">
        <v>0</v>
      </c>
      <c r="AD2004" s="63">
        <v>0</v>
      </c>
      <c r="AE2004" s="63">
        <v>0</v>
      </c>
      <c r="AF2004" s="63">
        <v>0</v>
      </c>
      <c r="AG2004" s="63">
        <v>0</v>
      </c>
      <c r="AH2004" s="63">
        <v>0</v>
      </c>
      <c r="AI2004" s="63">
        <v>0</v>
      </c>
      <c r="AJ2004" s="63">
        <v>0</v>
      </c>
      <c r="AK2004" s="63">
        <v>0</v>
      </c>
      <c r="AL2004" s="63">
        <v>0</v>
      </c>
      <c r="AM2004" s="63">
        <v>0</v>
      </c>
      <c r="AN2004" s="63">
        <v>0</v>
      </c>
      <c r="AO2004" s="63">
        <v>0</v>
      </c>
      <c r="AP2004" s="63">
        <v>0</v>
      </c>
      <c r="AQ2004" s="63">
        <v>0</v>
      </c>
      <c r="AR2004" s="63">
        <v>0</v>
      </c>
      <c r="AS2004" s="63">
        <v>0</v>
      </c>
      <c r="AT2004" s="63">
        <v>0</v>
      </c>
      <c r="AU2004" s="63">
        <v>0</v>
      </c>
      <c r="AV2004" s="63">
        <v>0</v>
      </c>
      <c r="AW2004" s="63">
        <v>0</v>
      </c>
      <c r="AX2004" s="63">
        <v>0</v>
      </c>
      <c r="AY2004" s="63">
        <v>0</v>
      </c>
      <c r="BA2004" s="5">
        <f>IF(Q2004&gt;0,RANK(Q2004,(N2004:P2004,Q2004:AE2004)),0)</f>
        <v>3</v>
      </c>
      <c r="BB2004" s="5">
        <f>IF(R2004&gt;0,RANK(R2004,(N2004:P2004,Q2004:AE2004)),0)</f>
        <v>5</v>
      </c>
      <c r="BC2004" s="5">
        <f>IF(T2004&gt;0,RANK(T2004,(N2004:P2004,Q2004:AE2004)),0)</f>
        <v>0</v>
      </c>
      <c r="BD2004" s="5">
        <f>IF(S2004&gt;0,RANK(S2004,(N2004:P2004,Q2004:AE2004)),0)</f>
        <v>6</v>
      </c>
      <c r="BE2004" s="2">
        <f t="shared" si="827"/>
        <v>8.8689482470784634E-3</v>
      </c>
      <c r="BF2004" s="2">
        <f t="shared" si="828"/>
        <v>2.4793306304157722E-3</v>
      </c>
      <c r="BG2004" s="2">
        <f t="shared" si="829"/>
        <v>0</v>
      </c>
      <c r="BH2004" s="2">
        <f t="shared" si="830"/>
        <v>1.4806423404086176E-3</v>
      </c>
      <c r="BJ2004" t="s">
        <v>3038</v>
      </c>
      <c r="BK2004" t="s">
        <v>2650</v>
      </c>
      <c r="BN2004" s="112">
        <v>37</v>
      </c>
      <c r="BO2004" s="114">
        <v>67</v>
      </c>
      <c r="BP2004" s="118">
        <f t="shared" si="806"/>
        <v>37067</v>
      </c>
      <c r="BQ2004" s="118">
        <f t="shared" si="801"/>
        <v>37067</v>
      </c>
      <c r="BR2004" s="5" t="s">
        <v>3151</v>
      </c>
    </row>
    <row r="2005" spans="1:70" ht="15" hidden="1" customHeight="1" outlineLevel="1">
      <c r="A2005" t="s">
        <v>1137</v>
      </c>
      <c r="B2005" t="s">
        <v>2650</v>
      </c>
      <c r="C2005" s="1">
        <f t="shared" si="822"/>
        <v>37351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29">
        <f t="shared" si="820"/>
        <v>5022</v>
      </c>
      <c r="H2005" s="134">
        <f t="shared" si="821"/>
        <v>0.13445423147974619</v>
      </c>
      <c r="I2005" s="2"/>
      <c r="J2005" s="2">
        <f t="shared" si="823"/>
        <v>0.42512917994163474</v>
      </c>
      <c r="K2005" s="2">
        <f t="shared" si="824"/>
        <v>0.55958341142138091</v>
      </c>
      <c r="L2005" s="2">
        <f t="shared" si="825"/>
        <v>0</v>
      </c>
      <c r="M2005" s="2">
        <f t="shared" si="826"/>
        <v>1.5287408636984301E-2</v>
      </c>
      <c r="N2005" s="63">
        <v>15879</v>
      </c>
      <c r="O2005" s="63">
        <v>20901</v>
      </c>
      <c r="P2005" s="63">
        <v>0</v>
      </c>
      <c r="Q2005" s="63">
        <v>333</v>
      </c>
      <c r="R2005" s="63">
        <v>75</v>
      </c>
      <c r="S2005" s="63">
        <v>73</v>
      </c>
      <c r="T2005" s="63">
        <v>0</v>
      </c>
      <c r="U2005" s="63">
        <v>0</v>
      </c>
      <c r="V2005" s="63">
        <v>0</v>
      </c>
      <c r="W2005" s="63">
        <v>90</v>
      </c>
      <c r="X2005" s="63">
        <v>0</v>
      </c>
      <c r="Y2005" s="63">
        <v>0</v>
      </c>
      <c r="Z2005" s="63">
        <v>0</v>
      </c>
      <c r="AA2005" s="63">
        <v>0</v>
      </c>
      <c r="AB2005" s="63">
        <v>0</v>
      </c>
      <c r="AC2005" s="63">
        <v>0</v>
      </c>
      <c r="AD2005" s="63">
        <v>0</v>
      </c>
      <c r="AE2005" s="63">
        <v>0</v>
      </c>
      <c r="AF2005" s="63">
        <v>0</v>
      </c>
      <c r="AG2005" s="63">
        <v>0</v>
      </c>
      <c r="AH2005" s="63">
        <v>0</v>
      </c>
      <c r="AI2005" s="63">
        <v>0</v>
      </c>
      <c r="AJ2005" s="63">
        <v>0</v>
      </c>
      <c r="AK2005" s="63">
        <v>0</v>
      </c>
      <c r="AL2005" s="63">
        <v>0</v>
      </c>
      <c r="AM2005" s="63">
        <v>0</v>
      </c>
      <c r="AN2005" s="63">
        <v>0</v>
      </c>
      <c r="AO2005" s="63">
        <v>0</v>
      </c>
      <c r="AP2005" s="63">
        <v>0</v>
      </c>
      <c r="AQ2005" s="63">
        <v>0</v>
      </c>
      <c r="AR2005" s="63">
        <v>0</v>
      </c>
      <c r="AS2005" s="63">
        <v>0</v>
      </c>
      <c r="AT2005" s="63">
        <v>0</v>
      </c>
      <c r="AU2005" s="63">
        <v>0</v>
      </c>
      <c r="AV2005" s="63">
        <v>0</v>
      </c>
      <c r="AW2005" s="63">
        <v>0</v>
      </c>
      <c r="AX2005" s="63">
        <v>0</v>
      </c>
      <c r="AY2005" s="63">
        <v>0</v>
      </c>
      <c r="BA2005" s="5">
        <f>IF(Q2005&gt;0,RANK(Q2005,(N2005:P2005,Q2005:AE2005)),0)</f>
        <v>3</v>
      </c>
      <c r="BB2005" s="5">
        <f>IF(R2005&gt;0,RANK(R2005,(N2005:P2005,Q2005:AE2005)),0)</f>
        <v>5</v>
      </c>
      <c r="BC2005" s="5">
        <f>IF(T2005&gt;0,RANK(T2005,(N2005:P2005,Q2005:AE2005)),0)</f>
        <v>0</v>
      </c>
      <c r="BD2005" s="5">
        <f>IF(S2005&gt;0,RANK(S2005,(N2005:P2005,Q2005:AE2005)),0)</f>
        <v>6</v>
      </c>
      <c r="BE2005" s="2">
        <f t="shared" si="827"/>
        <v>8.9154239511659659E-3</v>
      </c>
      <c r="BF2005" s="2">
        <f t="shared" si="828"/>
        <v>2.0079783673797222E-3</v>
      </c>
      <c r="BG2005" s="2">
        <f t="shared" si="829"/>
        <v>0</v>
      </c>
      <c r="BH2005" s="2">
        <f t="shared" si="830"/>
        <v>1.9544322775829296E-3</v>
      </c>
      <c r="BJ2005" t="s">
        <v>1137</v>
      </c>
      <c r="BK2005" t="s">
        <v>2650</v>
      </c>
      <c r="BL2005">
        <v>4</v>
      </c>
      <c r="BN2005" s="112">
        <v>37</v>
      </c>
      <c r="BO2005" s="114">
        <v>69</v>
      </c>
      <c r="BP2005" s="118">
        <f t="shared" si="806"/>
        <v>37069</v>
      </c>
      <c r="BQ2005" s="118">
        <f t="shared" si="801"/>
        <v>37069</v>
      </c>
      <c r="BR2005" s="5" t="s">
        <v>3151</v>
      </c>
    </row>
    <row r="2006" spans="1:70" ht="15" hidden="1" customHeight="1" outlineLevel="1">
      <c r="A2006" t="s">
        <v>2878</v>
      </c>
      <c r="B2006" t="s">
        <v>2650</v>
      </c>
      <c r="C2006" s="1">
        <f t="shared" si="822"/>
        <v>115497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29">
        <f t="shared" si="820"/>
        <v>32074</v>
      </c>
      <c r="H2006" s="134">
        <f t="shared" si="821"/>
        <v>0.27770418279262665</v>
      </c>
      <c r="I2006" s="2"/>
      <c r="J2006" s="2">
        <f t="shared" si="823"/>
        <v>0.35463258785942492</v>
      </c>
      <c r="K2006" s="2">
        <f t="shared" si="824"/>
        <v>0.63233677065205152</v>
      </c>
      <c r="L2006" s="2">
        <f t="shared" si="825"/>
        <v>0</v>
      </c>
      <c r="M2006" s="2">
        <f t="shared" si="826"/>
        <v>1.3030641488523509E-2</v>
      </c>
      <c r="N2006" s="63">
        <v>40959</v>
      </c>
      <c r="O2006" s="63">
        <v>73033</v>
      </c>
      <c r="P2006" s="63">
        <v>0</v>
      </c>
      <c r="Q2006" s="63">
        <v>910</v>
      </c>
      <c r="R2006" s="63">
        <v>225</v>
      </c>
      <c r="S2006" s="63">
        <v>142</v>
      </c>
      <c r="T2006" s="63">
        <v>0</v>
      </c>
      <c r="U2006" s="63">
        <v>0</v>
      </c>
      <c r="V2006" s="63">
        <v>0</v>
      </c>
      <c r="W2006" s="63">
        <v>228</v>
      </c>
      <c r="X2006" s="63">
        <v>0</v>
      </c>
      <c r="Y2006" s="63">
        <v>0</v>
      </c>
      <c r="Z2006" s="63">
        <v>0</v>
      </c>
      <c r="AA2006" s="63">
        <v>0</v>
      </c>
      <c r="AB2006" s="63">
        <v>0</v>
      </c>
      <c r="AC2006" s="63">
        <v>0</v>
      </c>
      <c r="AD2006" s="63">
        <v>0</v>
      </c>
      <c r="AE2006" s="63">
        <v>0</v>
      </c>
      <c r="AF2006" s="63">
        <v>0</v>
      </c>
      <c r="AG2006" s="63">
        <v>0</v>
      </c>
      <c r="AH2006" s="63">
        <v>0</v>
      </c>
      <c r="AI2006" s="63">
        <v>0</v>
      </c>
      <c r="AJ2006" s="63">
        <v>0</v>
      </c>
      <c r="AK2006" s="63">
        <v>0</v>
      </c>
      <c r="AL2006" s="63">
        <v>0</v>
      </c>
      <c r="AM2006" s="63">
        <v>0</v>
      </c>
      <c r="AN2006" s="63">
        <v>0</v>
      </c>
      <c r="AO2006" s="63">
        <v>0</v>
      </c>
      <c r="AP2006" s="63">
        <v>0</v>
      </c>
      <c r="AQ2006" s="63">
        <v>0</v>
      </c>
      <c r="AR2006" s="63">
        <v>0</v>
      </c>
      <c r="AS2006" s="63">
        <v>0</v>
      </c>
      <c r="AT2006" s="63">
        <v>0</v>
      </c>
      <c r="AU2006" s="63">
        <v>0</v>
      </c>
      <c r="AV2006" s="63">
        <v>0</v>
      </c>
      <c r="AW2006" s="63">
        <v>0</v>
      </c>
      <c r="AX2006" s="63">
        <v>0</v>
      </c>
      <c r="AY2006" s="63">
        <v>0</v>
      </c>
      <c r="BA2006" s="5">
        <f>IF(Q2006&gt;0,RANK(Q2006,(N2006:P2006,Q2006:AE2006)),0)</f>
        <v>3</v>
      </c>
      <c r="BB2006" s="5">
        <f>IF(R2006&gt;0,RANK(R2006,(N2006:P2006,Q2006:AE2006)),0)</f>
        <v>5</v>
      </c>
      <c r="BC2006" s="5">
        <f>IF(T2006&gt;0,RANK(T2006,(N2006:P2006,Q2006:AE2006)),0)</f>
        <v>0</v>
      </c>
      <c r="BD2006" s="5">
        <f>IF(S2006&gt;0,RANK(S2006,(N2006:P2006,Q2006:AE2006)),0)</f>
        <v>6</v>
      </c>
      <c r="BE2006" s="2">
        <f t="shared" si="827"/>
        <v>7.8789925279444482E-3</v>
      </c>
      <c r="BF2006" s="2">
        <f t="shared" si="828"/>
        <v>1.9481025481181329E-3</v>
      </c>
      <c r="BG2006" s="2">
        <f t="shared" si="829"/>
        <v>0</v>
      </c>
      <c r="BH2006" s="2">
        <f t="shared" si="830"/>
        <v>1.2294691637012216E-3</v>
      </c>
      <c r="BJ2006" t="s">
        <v>2878</v>
      </c>
      <c r="BK2006" t="s">
        <v>2650</v>
      </c>
      <c r="BL2006">
        <v>5</v>
      </c>
      <c r="BN2006" s="112">
        <v>37</v>
      </c>
      <c r="BO2006" s="114">
        <v>71</v>
      </c>
      <c r="BP2006" s="118">
        <f t="shared" si="806"/>
        <v>37071</v>
      </c>
      <c r="BQ2006" s="118">
        <f t="shared" si="801"/>
        <v>37071</v>
      </c>
      <c r="BR2006" s="5" t="s">
        <v>3151</v>
      </c>
    </row>
    <row r="2007" spans="1:70" ht="15" hidden="1" customHeight="1" outlineLevel="1">
      <c r="A2007" t="s">
        <v>3183</v>
      </c>
      <c r="B2007" t="s">
        <v>2650</v>
      </c>
      <c r="C2007" s="1">
        <f t="shared" si="822"/>
        <v>5971</v>
      </c>
      <c r="D2007" s="5">
        <f>IF(N2007&gt;0, RANK(N2007,(N2007:P2007,Q2007:AE2007)),0)</f>
        <v>2</v>
      </c>
      <c r="E2007" s="5">
        <f>IF(O2007&gt;0,RANK(O2007,(N2007:P2007,Q2007:AE2007)),0)</f>
        <v>1</v>
      </c>
      <c r="F2007" s="5">
        <f>IF(P2007&gt;0,RANK(P2007,(N2007:P2007,Q2007:AE2007)),0)</f>
        <v>0</v>
      </c>
      <c r="G2007" s="129">
        <f t="shared" si="820"/>
        <v>821</v>
      </c>
      <c r="H2007" s="134">
        <f t="shared" si="821"/>
        <v>0.13749790654831687</v>
      </c>
      <c r="I2007" s="2"/>
      <c r="J2007" s="2">
        <f t="shared" si="823"/>
        <v>0.426394238820968</v>
      </c>
      <c r="K2007" s="2">
        <f t="shared" si="824"/>
        <v>0.56389214536928489</v>
      </c>
      <c r="L2007" s="2">
        <f t="shared" si="825"/>
        <v>0</v>
      </c>
      <c r="M2007" s="2">
        <f t="shared" si="826"/>
        <v>9.713615809747056E-3</v>
      </c>
      <c r="N2007" s="63">
        <v>2546</v>
      </c>
      <c r="O2007" s="63">
        <v>3367</v>
      </c>
      <c r="P2007" s="63">
        <v>0</v>
      </c>
      <c r="Q2007" s="63">
        <v>41</v>
      </c>
      <c r="R2007" s="63">
        <v>4</v>
      </c>
      <c r="S2007" s="63">
        <v>7</v>
      </c>
      <c r="T2007" s="63">
        <v>0</v>
      </c>
      <c r="U2007" s="63">
        <v>0</v>
      </c>
      <c r="V2007" s="63">
        <v>0</v>
      </c>
      <c r="W2007" s="63">
        <v>6</v>
      </c>
      <c r="X2007" s="63">
        <v>0</v>
      </c>
      <c r="Y2007" s="63">
        <v>0</v>
      </c>
      <c r="Z2007" s="63">
        <v>0</v>
      </c>
      <c r="AA2007" s="63">
        <v>0</v>
      </c>
      <c r="AB2007" s="63">
        <v>0</v>
      </c>
      <c r="AC2007" s="63">
        <v>0</v>
      </c>
      <c r="AD2007" s="63">
        <v>0</v>
      </c>
      <c r="AE2007" s="63">
        <v>0</v>
      </c>
      <c r="AF2007" s="63">
        <v>0</v>
      </c>
      <c r="AG2007" s="63">
        <v>0</v>
      </c>
      <c r="AH2007" s="63">
        <v>0</v>
      </c>
      <c r="AI2007" s="63">
        <v>0</v>
      </c>
      <c r="AJ2007" s="63">
        <v>0</v>
      </c>
      <c r="AK2007" s="63">
        <v>0</v>
      </c>
      <c r="AL2007" s="63">
        <v>0</v>
      </c>
      <c r="AM2007" s="63">
        <v>0</v>
      </c>
      <c r="AN2007" s="63">
        <v>0</v>
      </c>
      <c r="AO2007" s="63">
        <v>0</v>
      </c>
      <c r="AP2007" s="63">
        <v>0</v>
      </c>
      <c r="AQ2007" s="63">
        <v>0</v>
      </c>
      <c r="AR2007" s="63">
        <v>0</v>
      </c>
      <c r="AS2007" s="63">
        <v>0</v>
      </c>
      <c r="AT2007" s="63">
        <v>0</v>
      </c>
      <c r="AU2007" s="63">
        <v>0</v>
      </c>
      <c r="AV2007" s="63">
        <v>0</v>
      </c>
      <c r="AW2007" s="63">
        <v>0</v>
      </c>
      <c r="AX2007" s="63">
        <v>0</v>
      </c>
      <c r="AY2007" s="63">
        <v>0</v>
      </c>
      <c r="BA2007" s="5">
        <f>IF(Q2007&gt;0,RANK(Q2007,(N2007:P2007,Q2007:AE2007)),0)</f>
        <v>3</v>
      </c>
      <c r="BB2007" s="5">
        <f>IF(R2007&gt;0,RANK(R2007,(N2007:P2007,Q2007:AE2007)),0)</f>
        <v>6</v>
      </c>
      <c r="BC2007" s="5">
        <f>IF(T2007&gt;0,RANK(T2007,(N2007:P2007,Q2007:AE2007)),0)</f>
        <v>0</v>
      </c>
      <c r="BD2007" s="5">
        <f>IF(S2007&gt;0,RANK(S2007,(N2007:P2007,Q2007:AE2007)),0)</f>
        <v>4</v>
      </c>
      <c r="BE2007" s="2">
        <f t="shared" si="827"/>
        <v>6.8665215206833025E-3</v>
      </c>
      <c r="BF2007" s="2">
        <f t="shared" si="828"/>
        <v>6.6990453860324905E-4</v>
      </c>
      <c r="BG2007" s="2">
        <f t="shared" si="829"/>
        <v>0</v>
      </c>
      <c r="BH2007" s="2">
        <f t="shared" si="830"/>
        <v>1.1723329425556857E-3</v>
      </c>
      <c r="BJ2007" t="s">
        <v>3183</v>
      </c>
      <c r="BK2007" t="s">
        <v>2650</v>
      </c>
      <c r="BL2007">
        <v>1</v>
      </c>
      <c r="BN2007" s="112">
        <v>37</v>
      </c>
      <c r="BO2007" s="114">
        <v>73</v>
      </c>
      <c r="BP2007" s="118">
        <f t="shared" si="806"/>
        <v>37073</v>
      </c>
      <c r="BQ2007" s="118">
        <f t="shared" si="801"/>
        <v>37073</v>
      </c>
      <c r="BR2007" s="5" t="s">
        <v>3151</v>
      </c>
    </row>
    <row r="2008" spans="1:70" ht="15" hidden="1" customHeight="1" outlineLevel="1">
      <c r="A2008" t="s">
        <v>937</v>
      </c>
      <c r="B2008" t="s">
        <v>2650</v>
      </c>
      <c r="C2008" s="1">
        <f t="shared" si="822"/>
        <v>4665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29">
        <f t="shared" si="820"/>
        <v>2805</v>
      </c>
      <c r="H2008" s="134">
        <f t="shared" si="821"/>
        <v>0.6012861736334405</v>
      </c>
      <c r="I2008" s="2"/>
      <c r="J2008" s="2">
        <f t="shared" si="823"/>
        <v>0.19399785637727759</v>
      </c>
      <c r="K2008" s="2">
        <f t="shared" si="824"/>
        <v>0.79528403001071812</v>
      </c>
      <c r="L2008" s="2">
        <f t="shared" si="825"/>
        <v>0</v>
      </c>
      <c r="M2008" s="2">
        <f t="shared" si="826"/>
        <v>1.0718113612004254E-2</v>
      </c>
      <c r="N2008" s="63">
        <v>905</v>
      </c>
      <c r="O2008" s="63">
        <v>3710</v>
      </c>
      <c r="P2008" s="63">
        <v>0</v>
      </c>
      <c r="Q2008" s="63">
        <v>26</v>
      </c>
      <c r="R2008" s="63">
        <v>5</v>
      </c>
      <c r="S2008" s="63">
        <v>13</v>
      </c>
      <c r="T2008" s="63">
        <v>0</v>
      </c>
      <c r="U2008" s="63">
        <v>0</v>
      </c>
      <c r="V2008" s="63">
        <v>0</v>
      </c>
      <c r="W2008" s="63">
        <v>6</v>
      </c>
      <c r="X2008" s="63">
        <v>0</v>
      </c>
      <c r="Y2008" s="63">
        <v>0</v>
      </c>
      <c r="Z2008" s="63">
        <v>0</v>
      </c>
      <c r="AA2008" s="63">
        <v>0</v>
      </c>
      <c r="AB2008" s="63">
        <v>0</v>
      </c>
      <c r="AC2008" s="63">
        <v>0</v>
      </c>
      <c r="AD2008" s="63">
        <v>0</v>
      </c>
      <c r="AE2008" s="63">
        <v>0</v>
      </c>
      <c r="AF2008" s="63">
        <v>0</v>
      </c>
      <c r="AG2008" s="63">
        <v>0</v>
      </c>
      <c r="AH2008" s="63">
        <v>0</v>
      </c>
      <c r="AI2008" s="63">
        <v>0</v>
      </c>
      <c r="AJ2008" s="63">
        <v>0</v>
      </c>
      <c r="AK2008" s="63">
        <v>0</v>
      </c>
      <c r="AL2008" s="63">
        <v>0</v>
      </c>
      <c r="AM2008" s="63">
        <v>0</v>
      </c>
      <c r="AN2008" s="63">
        <v>0</v>
      </c>
      <c r="AO2008" s="63">
        <v>0</v>
      </c>
      <c r="AP2008" s="63">
        <v>0</v>
      </c>
      <c r="AQ2008" s="63">
        <v>0</v>
      </c>
      <c r="AR2008" s="63">
        <v>0</v>
      </c>
      <c r="AS2008" s="63">
        <v>0</v>
      </c>
      <c r="AT2008" s="63">
        <v>0</v>
      </c>
      <c r="AU2008" s="63">
        <v>0</v>
      </c>
      <c r="AV2008" s="63">
        <v>0</v>
      </c>
      <c r="AW2008" s="63">
        <v>0</v>
      </c>
      <c r="AX2008" s="63">
        <v>0</v>
      </c>
      <c r="AY2008" s="63">
        <v>0</v>
      </c>
      <c r="BA2008" s="5">
        <f>IF(Q2008&gt;0,RANK(Q2008,(N2008:P2008,Q2008:AE2008)),0)</f>
        <v>3</v>
      </c>
      <c r="BB2008" s="5">
        <f>IF(R2008&gt;0,RANK(R2008,(N2008:P2008,Q2008:AE2008)),0)</f>
        <v>6</v>
      </c>
      <c r="BC2008" s="5">
        <f>IF(T2008&gt;0,RANK(T2008,(N2008:P2008,Q2008:AE2008)),0)</f>
        <v>0</v>
      </c>
      <c r="BD2008" s="5">
        <f>IF(S2008&gt;0,RANK(S2008,(N2008:P2008,Q2008:AE2008)),0)</f>
        <v>4</v>
      </c>
      <c r="BE2008" s="2">
        <f t="shared" si="827"/>
        <v>5.5734190782422291E-3</v>
      </c>
      <c r="BF2008" s="2">
        <f t="shared" si="828"/>
        <v>1.0718113612004287E-3</v>
      </c>
      <c r="BG2008" s="2">
        <f t="shared" si="829"/>
        <v>0</v>
      </c>
      <c r="BH2008" s="2">
        <f t="shared" si="830"/>
        <v>2.7867095391211146E-3</v>
      </c>
      <c r="BJ2008" t="s">
        <v>937</v>
      </c>
      <c r="BK2008" t="s">
        <v>2650</v>
      </c>
      <c r="BL2008">
        <v>11</v>
      </c>
      <c r="BN2008" s="112">
        <v>37</v>
      </c>
      <c r="BO2008" s="114">
        <v>75</v>
      </c>
      <c r="BP2008" s="118">
        <f t="shared" si="806"/>
        <v>37075</v>
      </c>
      <c r="BQ2008" s="118">
        <f t="shared" si="801"/>
        <v>37075</v>
      </c>
      <c r="BR2008" s="5" t="s">
        <v>3151</v>
      </c>
    </row>
    <row r="2009" spans="1:70" ht="15" hidden="1" customHeight="1" outlineLevel="1">
      <c r="A2009" t="s">
        <v>865</v>
      </c>
      <c r="B2009" t="s">
        <v>2650</v>
      </c>
      <c r="C2009" s="1">
        <f t="shared" si="822"/>
        <v>31596</v>
      </c>
      <c r="D2009" s="5">
        <f>IF(N2009&gt;0, RANK(N2009,(N2009:P2009,Q2009:AE2009)),0)</f>
        <v>2</v>
      </c>
      <c r="E2009" s="5">
        <f>IF(O2009&gt;0,RANK(O2009,(N2009:P2009,Q2009:AE2009)),0)</f>
        <v>1</v>
      </c>
      <c r="F2009" s="5">
        <f>IF(P2009&gt;0,RANK(P2009,(N2009:P2009,Q2009:AE2009)),0)</f>
        <v>0</v>
      </c>
      <c r="G2009" s="129">
        <f t="shared" si="820"/>
        <v>2082</v>
      </c>
      <c r="H2009" s="134">
        <f t="shared" si="821"/>
        <v>6.5894417014811996E-2</v>
      </c>
      <c r="I2009" s="2"/>
      <c r="J2009" s="2">
        <f t="shared" si="823"/>
        <v>0.46097607292062287</v>
      </c>
      <c r="K2009" s="2">
        <f t="shared" si="824"/>
        <v>0.52687048993543484</v>
      </c>
      <c r="L2009" s="2">
        <f t="shared" si="825"/>
        <v>0</v>
      </c>
      <c r="M2009" s="2">
        <f t="shared" si="826"/>
        <v>1.2153437143942236E-2</v>
      </c>
      <c r="N2009" s="63">
        <v>14565</v>
      </c>
      <c r="O2009" s="63">
        <v>16647</v>
      </c>
      <c r="P2009" s="63">
        <v>0</v>
      </c>
      <c r="Q2009" s="63">
        <v>244</v>
      </c>
      <c r="R2009" s="63">
        <v>55</v>
      </c>
      <c r="S2009" s="63">
        <v>31</v>
      </c>
      <c r="T2009" s="63">
        <v>0</v>
      </c>
      <c r="U2009" s="63">
        <v>0</v>
      </c>
      <c r="V2009" s="63">
        <v>0</v>
      </c>
      <c r="W2009" s="63">
        <v>54</v>
      </c>
      <c r="X2009" s="63">
        <v>0</v>
      </c>
      <c r="Y2009" s="63">
        <v>0</v>
      </c>
      <c r="Z2009" s="63">
        <v>0</v>
      </c>
      <c r="AA2009" s="63">
        <v>0</v>
      </c>
      <c r="AB2009" s="63">
        <v>0</v>
      </c>
      <c r="AC2009" s="63">
        <v>0</v>
      </c>
      <c r="AD2009" s="63">
        <v>0</v>
      </c>
      <c r="AE2009" s="63">
        <v>0</v>
      </c>
      <c r="AF2009" s="63">
        <v>0</v>
      </c>
      <c r="AG2009" s="63">
        <v>0</v>
      </c>
      <c r="AH2009" s="63">
        <v>0</v>
      </c>
      <c r="AI2009" s="63">
        <v>0</v>
      </c>
      <c r="AJ2009" s="63">
        <v>0</v>
      </c>
      <c r="AK2009" s="63">
        <v>0</v>
      </c>
      <c r="AL2009" s="63">
        <v>0</v>
      </c>
      <c r="AM2009" s="63">
        <v>0</v>
      </c>
      <c r="AN2009" s="63">
        <v>0</v>
      </c>
      <c r="AO2009" s="63">
        <v>0</v>
      </c>
      <c r="AP2009" s="63">
        <v>0</v>
      </c>
      <c r="AQ2009" s="63">
        <v>0</v>
      </c>
      <c r="AR2009" s="63">
        <v>0</v>
      </c>
      <c r="AS2009" s="63">
        <v>0</v>
      </c>
      <c r="AT2009" s="63">
        <v>0</v>
      </c>
      <c r="AU2009" s="63">
        <v>0</v>
      </c>
      <c r="AV2009" s="63">
        <v>0</v>
      </c>
      <c r="AW2009" s="63">
        <v>0</v>
      </c>
      <c r="AX2009" s="63">
        <v>0</v>
      </c>
      <c r="AY2009" s="63">
        <v>0</v>
      </c>
      <c r="BA2009" s="5">
        <f>IF(Q2009&gt;0,RANK(Q2009,(N2009:P2009,Q2009:AE2009)),0)</f>
        <v>3</v>
      </c>
      <c r="BB2009" s="5">
        <f>IF(R2009&gt;0,RANK(R2009,(N2009:P2009,Q2009:AE2009)),0)</f>
        <v>4</v>
      </c>
      <c r="BC2009" s="5">
        <f>IF(T2009&gt;0,RANK(T2009,(N2009:P2009,Q2009:AE2009)),0)</f>
        <v>0</v>
      </c>
      <c r="BD2009" s="5">
        <f>IF(S2009&gt;0,RANK(S2009,(N2009:P2009,Q2009:AE2009)),0)</f>
        <v>6</v>
      </c>
      <c r="BE2009" s="2">
        <f t="shared" si="827"/>
        <v>7.7224965185466515E-3</v>
      </c>
      <c r="BF2009" s="2">
        <f t="shared" si="828"/>
        <v>1.7407266742625648E-3</v>
      </c>
      <c r="BG2009" s="2">
        <f t="shared" si="829"/>
        <v>0</v>
      </c>
      <c r="BH2009" s="2">
        <f t="shared" si="830"/>
        <v>9.8113685276617285E-4</v>
      </c>
      <c r="BJ2009" t="s">
        <v>865</v>
      </c>
      <c r="BK2009" t="s">
        <v>2650</v>
      </c>
      <c r="BL2009">
        <v>4</v>
      </c>
      <c r="BN2009" s="112">
        <v>37</v>
      </c>
      <c r="BO2009" s="114">
        <v>77</v>
      </c>
      <c r="BP2009" s="118">
        <f t="shared" si="806"/>
        <v>37077</v>
      </c>
      <c r="BQ2009" s="118">
        <f t="shared" si="801"/>
        <v>37077</v>
      </c>
      <c r="BR2009" s="5" t="s">
        <v>3151</v>
      </c>
    </row>
    <row r="2010" spans="1:70" ht="15" hidden="1" customHeight="1" outlineLevel="1">
      <c r="A2010" t="s">
        <v>2187</v>
      </c>
      <c r="B2010" t="s">
        <v>2650</v>
      </c>
      <c r="C2010" s="1">
        <f t="shared" si="822"/>
        <v>8753</v>
      </c>
      <c r="D2010" s="5">
        <f>IF(N2010&gt;0, RANK(N2010,(N2010:P2010,Q2010:AE2010)),0)</f>
        <v>2</v>
      </c>
      <c r="E2010" s="5">
        <f>IF(O2010&gt;0,RANK(O2010,(N2010:P2010,Q2010:AE2010)),0)</f>
        <v>1</v>
      </c>
      <c r="F2010" s="5">
        <f>IF(P2010&gt;0,RANK(P2010,(N2010:P2010,Q2010:AE2010)),0)</f>
        <v>0</v>
      </c>
      <c r="G2010" s="129">
        <f t="shared" si="820"/>
        <v>1042</v>
      </c>
      <c r="H2010" s="134">
        <f t="shared" si="821"/>
        <v>0.11904489889180853</v>
      </c>
      <c r="I2010" s="2"/>
      <c r="J2010" s="2">
        <f t="shared" si="823"/>
        <v>0.43779275676910773</v>
      </c>
      <c r="K2010" s="2">
        <f t="shared" si="824"/>
        <v>0.55683765566091625</v>
      </c>
      <c r="L2010" s="2">
        <f t="shared" si="825"/>
        <v>0</v>
      </c>
      <c r="M2010" s="2">
        <f t="shared" si="826"/>
        <v>5.3695875699759643E-3</v>
      </c>
      <c r="N2010" s="63">
        <v>3832</v>
      </c>
      <c r="O2010" s="63">
        <v>4874</v>
      </c>
      <c r="P2010" s="63">
        <v>0</v>
      </c>
      <c r="Q2010" s="63">
        <v>26</v>
      </c>
      <c r="R2010" s="63">
        <v>8</v>
      </c>
      <c r="S2010" s="63">
        <v>4</v>
      </c>
      <c r="T2010" s="63">
        <v>0</v>
      </c>
      <c r="U2010" s="63">
        <v>0</v>
      </c>
      <c r="V2010" s="63">
        <v>0</v>
      </c>
      <c r="W2010" s="63">
        <v>9</v>
      </c>
      <c r="X2010" s="63">
        <v>0</v>
      </c>
      <c r="Y2010" s="63">
        <v>0</v>
      </c>
      <c r="Z2010" s="63">
        <v>0</v>
      </c>
      <c r="AA2010" s="63">
        <v>0</v>
      </c>
      <c r="AB2010" s="63">
        <v>0</v>
      </c>
      <c r="AC2010" s="63">
        <v>0</v>
      </c>
      <c r="AD2010" s="63">
        <v>0</v>
      </c>
      <c r="AE2010" s="63">
        <v>0</v>
      </c>
      <c r="AF2010" s="63">
        <v>0</v>
      </c>
      <c r="AG2010" s="63">
        <v>0</v>
      </c>
      <c r="AH2010" s="63">
        <v>0</v>
      </c>
      <c r="AI2010" s="63">
        <v>0</v>
      </c>
      <c r="AJ2010" s="63">
        <v>0</v>
      </c>
      <c r="AK2010" s="63">
        <v>0</v>
      </c>
      <c r="AL2010" s="63">
        <v>0</v>
      </c>
      <c r="AM2010" s="63">
        <v>0</v>
      </c>
      <c r="AN2010" s="63">
        <v>0</v>
      </c>
      <c r="AO2010" s="63">
        <v>0</v>
      </c>
      <c r="AP2010" s="63">
        <v>0</v>
      </c>
      <c r="AQ2010" s="63">
        <v>0</v>
      </c>
      <c r="AR2010" s="63">
        <v>0</v>
      </c>
      <c r="AS2010" s="63">
        <v>0</v>
      </c>
      <c r="AT2010" s="63">
        <v>0</v>
      </c>
      <c r="AU2010" s="63">
        <v>0</v>
      </c>
      <c r="AV2010" s="63">
        <v>0</v>
      </c>
      <c r="AW2010" s="63">
        <v>0</v>
      </c>
      <c r="AX2010" s="63">
        <v>0</v>
      </c>
      <c r="AY2010" s="63">
        <v>0</v>
      </c>
      <c r="BA2010" s="5">
        <f>IF(Q2010&gt;0,RANK(Q2010,(N2010:P2010,Q2010:AE2010)),0)</f>
        <v>3</v>
      </c>
      <c r="BB2010" s="5">
        <f>IF(R2010&gt;0,RANK(R2010,(N2010:P2010,Q2010:AE2010)),0)</f>
        <v>5</v>
      </c>
      <c r="BC2010" s="5">
        <f>IF(T2010&gt;0,RANK(T2010,(N2010:P2010,Q2010:AE2010)),0)</f>
        <v>0</v>
      </c>
      <c r="BD2010" s="5">
        <f>IF(S2010&gt;0,RANK(S2010,(N2010:P2010,Q2010:AE2010)),0)</f>
        <v>6</v>
      </c>
      <c r="BE2010" s="2">
        <f t="shared" si="827"/>
        <v>2.9704101450931109E-3</v>
      </c>
      <c r="BF2010" s="2">
        <f t="shared" si="828"/>
        <v>9.1397235233634183E-4</v>
      </c>
      <c r="BG2010" s="2">
        <f t="shared" si="829"/>
        <v>0</v>
      </c>
      <c r="BH2010" s="2">
        <f t="shared" si="830"/>
        <v>4.5698617616817092E-4</v>
      </c>
      <c r="BJ2010" t="s">
        <v>2187</v>
      </c>
      <c r="BK2010" t="s">
        <v>2650</v>
      </c>
      <c r="BL2010">
        <v>1</v>
      </c>
      <c r="BN2010" s="112">
        <v>37</v>
      </c>
      <c r="BO2010" s="114">
        <v>79</v>
      </c>
      <c r="BP2010" s="118">
        <f t="shared" si="806"/>
        <v>37079</v>
      </c>
      <c r="BQ2010" s="118">
        <f t="shared" si="801"/>
        <v>37079</v>
      </c>
      <c r="BR2010" s="5" t="s">
        <v>3151</v>
      </c>
    </row>
    <row r="2011" spans="1:70" ht="15" hidden="1" customHeight="1" outlineLevel="1">
      <c r="A2011" t="s">
        <v>1035</v>
      </c>
      <c r="B2011" t="s">
        <v>2650</v>
      </c>
      <c r="C2011" s="1">
        <f t="shared" si="822"/>
        <v>284482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29">
        <f t="shared" si="820"/>
        <v>65792</v>
      </c>
      <c r="H2011" s="134">
        <f t="shared" si="821"/>
        <v>0.23126946520342237</v>
      </c>
      <c r="I2011" s="2"/>
      <c r="J2011" s="2">
        <f t="shared" si="823"/>
        <v>0.60842513761854877</v>
      </c>
      <c r="K2011" s="2">
        <f t="shared" si="824"/>
        <v>0.37715567241512643</v>
      </c>
      <c r="L2011" s="2">
        <f t="shared" si="825"/>
        <v>0</v>
      </c>
      <c r="M2011" s="2">
        <f t="shared" si="826"/>
        <v>1.4419189966324797E-2</v>
      </c>
      <c r="N2011" s="63">
        <v>173086</v>
      </c>
      <c r="O2011" s="63">
        <v>107294</v>
      </c>
      <c r="P2011" s="63">
        <v>0</v>
      </c>
      <c r="Q2011" s="63">
        <v>2232</v>
      </c>
      <c r="R2011" s="63">
        <v>704</v>
      </c>
      <c r="S2011" s="63">
        <v>423</v>
      </c>
      <c r="T2011" s="63">
        <v>0</v>
      </c>
      <c r="U2011" s="63">
        <v>0</v>
      </c>
      <c r="V2011" s="63">
        <v>0</v>
      </c>
      <c r="W2011" s="63">
        <v>743</v>
      </c>
      <c r="X2011" s="63">
        <v>0</v>
      </c>
      <c r="Y2011" s="63">
        <v>0</v>
      </c>
      <c r="Z2011" s="63">
        <v>0</v>
      </c>
      <c r="AA2011" s="63">
        <v>0</v>
      </c>
      <c r="AB2011" s="63">
        <v>0</v>
      </c>
      <c r="AC2011" s="63">
        <v>0</v>
      </c>
      <c r="AD2011" s="63">
        <v>0</v>
      </c>
      <c r="AE2011" s="63">
        <v>0</v>
      </c>
      <c r="AF2011" s="63">
        <v>0</v>
      </c>
      <c r="AG2011" s="63">
        <v>0</v>
      </c>
      <c r="AH2011" s="63">
        <v>0</v>
      </c>
      <c r="AI2011" s="63">
        <v>0</v>
      </c>
      <c r="AJ2011" s="63">
        <v>0</v>
      </c>
      <c r="AK2011" s="63">
        <v>0</v>
      </c>
      <c r="AL2011" s="63">
        <v>0</v>
      </c>
      <c r="AM2011" s="63">
        <v>0</v>
      </c>
      <c r="AN2011" s="63">
        <v>0</v>
      </c>
      <c r="AO2011" s="63">
        <v>0</v>
      </c>
      <c r="AP2011" s="63">
        <v>0</v>
      </c>
      <c r="AQ2011" s="63">
        <v>0</v>
      </c>
      <c r="AR2011" s="63">
        <v>0</v>
      </c>
      <c r="AS2011" s="63">
        <v>0</v>
      </c>
      <c r="AT2011" s="63">
        <v>0</v>
      </c>
      <c r="AU2011" s="63">
        <v>0</v>
      </c>
      <c r="AV2011" s="63">
        <v>0</v>
      </c>
      <c r="AW2011" s="63">
        <v>0</v>
      </c>
      <c r="AX2011" s="63">
        <v>0</v>
      </c>
      <c r="AY2011" s="63">
        <v>0</v>
      </c>
      <c r="BA2011" s="5">
        <f>IF(Q2011&gt;0,RANK(Q2011,(N2011:P2011,Q2011:AE2011)),0)</f>
        <v>3</v>
      </c>
      <c r="BB2011" s="5">
        <f>IF(R2011&gt;0,RANK(R2011,(N2011:P2011,Q2011:AE2011)),0)</f>
        <v>5</v>
      </c>
      <c r="BC2011" s="5">
        <f>IF(T2011&gt;0,RANK(T2011,(N2011:P2011,Q2011:AE2011)),0)</f>
        <v>0</v>
      </c>
      <c r="BD2011" s="5">
        <f>IF(S2011&gt;0,RANK(S2011,(N2011:P2011,Q2011:AE2011)),0)</f>
        <v>6</v>
      </c>
      <c r="BE2011" s="2">
        <f t="shared" si="827"/>
        <v>7.845839104055792E-3</v>
      </c>
      <c r="BF2011" s="2">
        <f t="shared" si="828"/>
        <v>2.4746732657953754E-3</v>
      </c>
      <c r="BG2011" s="2">
        <f t="shared" si="829"/>
        <v>0</v>
      </c>
      <c r="BH2011" s="2">
        <f t="shared" si="830"/>
        <v>1.4869130560105736E-3</v>
      </c>
      <c r="BJ2011" t="s">
        <v>1035</v>
      </c>
      <c r="BK2011" t="s">
        <v>2650</v>
      </c>
      <c r="BL2011">
        <v>6</v>
      </c>
      <c r="BN2011" s="112">
        <v>37</v>
      </c>
      <c r="BO2011" s="114">
        <v>81</v>
      </c>
      <c r="BP2011" s="118">
        <f t="shared" si="806"/>
        <v>37081</v>
      </c>
      <c r="BQ2011" s="118">
        <f t="shared" si="801"/>
        <v>37081</v>
      </c>
      <c r="BR2011" s="5" t="s">
        <v>3151</v>
      </c>
    </row>
    <row r="2012" spans="1:70" ht="15" hidden="1" customHeight="1" outlineLevel="1">
      <c r="A2012" t="s">
        <v>391</v>
      </c>
      <c r="B2012" t="s">
        <v>2650</v>
      </c>
      <c r="C2012" s="1">
        <f t="shared" si="822"/>
        <v>25759</v>
      </c>
      <c r="D2012" s="5">
        <f>IF(N2012&gt;0, RANK(N2012,(N2012:P2012,Q2012:AE2012)),0)</f>
        <v>1</v>
      </c>
      <c r="E2012" s="5">
        <f>IF(O2012&gt;0,RANK(O2012,(N2012:P2012,Q2012:AE2012)),0)</f>
        <v>2</v>
      </c>
      <c r="F2012" s="5">
        <f>IF(P2012&gt;0,RANK(P2012,(N2012:P2012,Q2012:AE2012)),0)</f>
        <v>0</v>
      </c>
      <c r="G2012" s="129">
        <f t="shared" si="820"/>
        <v>5465</v>
      </c>
      <c r="H2012" s="134">
        <f t="shared" si="821"/>
        <v>0.21215885709848986</v>
      </c>
      <c r="I2012" s="2"/>
      <c r="J2012" s="2">
        <f t="shared" si="823"/>
        <v>0.60347839590046193</v>
      </c>
      <c r="K2012" s="2">
        <f t="shared" si="824"/>
        <v>0.39131953880197212</v>
      </c>
      <c r="L2012" s="2">
        <f t="shared" si="825"/>
        <v>0</v>
      </c>
      <c r="M2012" s="2">
        <f t="shared" si="826"/>
        <v>5.2020652975659498E-3</v>
      </c>
      <c r="N2012" s="63">
        <v>15545</v>
      </c>
      <c r="O2012" s="63">
        <v>10080</v>
      </c>
      <c r="P2012" s="63">
        <v>0</v>
      </c>
      <c r="Q2012" s="63">
        <v>62</v>
      </c>
      <c r="R2012" s="63">
        <v>31</v>
      </c>
      <c r="S2012" s="63">
        <v>24</v>
      </c>
      <c r="T2012" s="63">
        <v>0</v>
      </c>
      <c r="U2012" s="63">
        <v>0</v>
      </c>
      <c r="V2012" s="63">
        <v>0</v>
      </c>
      <c r="W2012" s="63">
        <v>17</v>
      </c>
      <c r="X2012" s="63">
        <v>0</v>
      </c>
      <c r="Y2012" s="63">
        <v>0</v>
      </c>
      <c r="Z2012" s="63">
        <v>0</v>
      </c>
      <c r="AA2012" s="63">
        <v>0</v>
      </c>
      <c r="AB2012" s="63">
        <v>0</v>
      </c>
      <c r="AC2012" s="63">
        <v>0</v>
      </c>
      <c r="AD2012" s="63">
        <v>0</v>
      </c>
      <c r="AE2012" s="63">
        <v>0</v>
      </c>
      <c r="AF2012" s="63">
        <v>0</v>
      </c>
      <c r="AG2012" s="63">
        <v>0</v>
      </c>
      <c r="AH2012" s="63">
        <v>0</v>
      </c>
      <c r="AI2012" s="63">
        <v>0</v>
      </c>
      <c r="AJ2012" s="63">
        <v>0</v>
      </c>
      <c r="AK2012" s="63">
        <v>0</v>
      </c>
      <c r="AL2012" s="63">
        <v>0</v>
      </c>
      <c r="AM2012" s="63">
        <v>0</v>
      </c>
      <c r="AN2012" s="63">
        <v>0</v>
      </c>
      <c r="AO2012" s="63">
        <v>0</v>
      </c>
      <c r="AP2012" s="63">
        <v>0</v>
      </c>
      <c r="AQ2012" s="63">
        <v>0</v>
      </c>
      <c r="AR2012" s="63">
        <v>0</v>
      </c>
      <c r="AS2012" s="63">
        <v>0</v>
      </c>
      <c r="AT2012" s="63">
        <v>0</v>
      </c>
      <c r="AU2012" s="63">
        <v>0</v>
      </c>
      <c r="AV2012" s="63">
        <v>0</v>
      </c>
      <c r="AW2012" s="63">
        <v>0</v>
      </c>
      <c r="AX2012" s="63">
        <v>0</v>
      </c>
      <c r="AY2012" s="63">
        <v>0</v>
      </c>
      <c r="BA2012" s="5">
        <f>IF(Q2012&gt;0,RANK(Q2012,(N2012:P2012,Q2012:AE2012)),0)</f>
        <v>3</v>
      </c>
      <c r="BB2012" s="5">
        <f>IF(R2012&gt;0,RANK(R2012,(N2012:P2012,Q2012:AE2012)),0)</f>
        <v>4</v>
      </c>
      <c r="BC2012" s="5">
        <f>IF(T2012&gt;0,RANK(T2012,(N2012:P2012,Q2012:AE2012)),0)</f>
        <v>0</v>
      </c>
      <c r="BD2012" s="5">
        <f>IF(S2012&gt;0,RANK(S2012,(N2012:P2012,Q2012:AE2012)),0)</f>
        <v>5</v>
      </c>
      <c r="BE2012" s="2">
        <f t="shared" si="827"/>
        <v>2.40692573469467E-3</v>
      </c>
      <c r="BF2012" s="2">
        <f t="shared" si="828"/>
        <v>1.203462867347335E-3</v>
      </c>
      <c r="BG2012" s="2">
        <f t="shared" si="829"/>
        <v>0</v>
      </c>
      <c r="BH2012" s="2">
        <f t="shared" si="830"/>
        <v>9.3171318762374318E-4</v>
      </c>
      <c r="BJ2012" t="s">
        <v>391</v>
      </c>
      <c r="BK2012" t="s">
        <v>2650</v>
      </c>
      <c r="BL2012">
        <v>1</v>
      </c>
      <c r="BN2012" s="112">
        <v>37</v>
      </c>
      <c r="BO2012" s="114">
        <v>83</v>
      </c>
      <c r="BP2012" s="118">
        <f t="shared" si="806"/>
        <v>37083</v>
      </c>
      <c r="BQ2012" s="118">
        <f t="shared" si="801"/>
        <v>37083</v>
      </c>
      <c r="BR2012" s="5" t="s">
        <v>3151</v>
      </c>
    </row>
    <row r="2013" spans="1:70" ht="15" hidden="1" customHeight="1" outlineLevel="1">
      <c r="A2013" t="s">
        <v>1013</v>
      </c>
      <c r="B2013" t="s">
        <v>2650</v>
      </c>
      <c r="C2013" s="1">
        <f t="shared" si="822"/>
        <v>58293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29">
        <f t="shared" si="820"/>
        <v>13084</v>
      </c>
      <c r="H2013" s="134">
        <f t="shared" si="821"/>
        <v>0.22445233561491088</v>
      </c>
      <c r="I2013" s="2"/>
      <c r="J2013" s="2">
        <f t="shared" si="823"/>
        <v>0.37899919372823493</v>
      </c>
      <c r="K2013" s="2">
        <f t="shared" si="824"/>
        <v>0.60345152934314583</v>
      </c>
      <c r="L2013" s="2">
        <f t="shared" si="825"/>
        <v>0</v>
      </c>
      <c r="M2013" s="2">
        <f t="shared" si="826"/>
        <v>1.7549276928619295E-2</v>
      </c>
      <c r="N2013" s="63">
        <v>22093</v>
      </c>
      <c r="O2013" s="63">
        <v>35177</v>
      </c>
      <c r="P2013" s="63">
        <v>0</v>
      </c>
      <c r="Q2013" s="63">
        <v>708</v>
      </c>
      <c r="R2013" s="63">
        <v>125</v>
      </c>
      <c r="S2013" s="63">
        <v>80</v>
      </c>
      <c r="T2013" s="63">
        <v>0</v>
      </c>
      <c r="U2013" s="63">
        <v>0</v>
      </c>
      <c r="V2013" s="63">
        <v>0</v>
      </c>
      <c r="W2013" s="63">
        <v>110</v>
      </c>
      <c r="X2013" s="63">
        <v>0</v>
      </c>
      <c r="Y2013" s="63">
        <v>0</v>
      </c>
      <c r="Z2013" s="63">
        <v>0</v>
      </c>
      <c r="AA2013" s="63">
        <v>0</v>
      </c>
      <c r="AB2013" s="63">
        <v>0</v>
      </c>
      <c r="AC2013" s="63">
        <v>0</v>
      </c>
      <c r="AD2013" s="63">
        <v>0</v>
      </c>
      <c r="AE2013" s="63">
        <v>0</v>
      </c>
      <c r="AF2013" s="63">
        <v>0</v>
      </c>
      <c r="AG2013" s="63">
        <v>0</v>
      </c>
      <c r="AH2013" s="63">
        <v>0</v>
      </c>
      <c r="AI2013" s="63">
        <v>0</v>
      </c>
      <c r="AJ2013" s="63">
        <v>0</v>
      </c>
      <c r="AK2013" s="63">
        <v>0</v>
      </c>
      <c r="AL2013" s="63">
        <v>0</v>
      </c>
      <c r="AM2013" s="63">
        <v>0</v>
      </c>
      <c r="AN2013" s="63">
        <v>0</v>
      </c>
      <c r="AO2013" s="63">
        <v>0</v>
      </c>
      <c r="AP2013" s="63">
        <v>0</v>
      </c>
      <c r="AQ2013" s="63">
        <v>0</v>
      </c>
      <c r="AR2013" s="63">
        <v>0</v>
      </c>
      <c r="AS2013" s="63">
        <v>0</v>
      </c>
      <c r="AT2013" s="63">
        <v>0</v>
      </c>
      <c r="AU2013" s="63">
        <v>0</v>
      </c>
      <c r="AV2013" s="63">
        <v>0</v>
      </c>
      <c r="AW2013" s="63">
        <v>0</v>
      </c>
      <c r="AX2013" s="63">
        <v>0</v>
      </c>
      <c r="AY2013" s="63">
        <v>0</v>
      </c>
      <c r="BA2013" s="5">
        <f>IF(Q2013&gt;0,RANK(Q2013,(N2013:P2013,Q2013:AE2013)),0)</f>
        <v>3</v>
      </c>
      <c r="BB2013" s="5">
        <f>IF(R2013&gt;0,RANK(R2013,(N2013:P2013,Q2013:AE2013)),0)</f>
        <v>4</v>
      </c>
      <c r="BC2013" s="5">
        <f>IF(T2013&gt;0,RANK(T2013,(N2013:P2013,Q2013:AE2013)),0)</f>
        <v>0</v>
      </c>
      <c r="BD2013" s="5">
        <f>IF(S2013&gt;0,RANK(S2013,(N2013:P2013,Q2013:AE2013)),0)</f>
        <v>6</v>
      </c>
      <c r="BE2013" s="2">
        <f t="shared" si="827"/>
        <v>1.2145540630950543E-2</v>
      </c>
      <c r="BF2013" s="2">
        <f t="shared" si="828"/>
        <v>2.1443398006621723E-3</v>
      </c>
      <c r="BG2013" s="2">
        <f t="shared" si="829"/>
        <v>0</v>
      </c>
      <c r="BH2013" s="2">
        <f t="shared" si="830"/>
        <v>1.3723774724237901E-3</v>
      </c>
      <c r="BJ2013" t="s">
        <v>1013</v>
      </c>
      <c r="BK2013" t="s">
        <v>2650</v>
      </c>
      <c r="BN2013" s="112">
        <v>37</v>
      </c>
      <c r="BO2013" s="114">
        <v>85</v>
      </c>
      <c r="BP2013" s="118">
        <f t="shared" si="806"/>
        <v>37085</v>
      </c>
      <c r="BQ2013" s="118">
        <f t="shared" si="801"/>
        <v>37085</v>
      </c>
      <c r="BR2013" s="5" t="s">
        <v>3151</v>
      </c>
    </row>
    <row r="2014" spans="1:70" ht="15" hidden="1" customHeight="1" outlineLevel="1">
      <c r="A2014" t="s">
        <v>109</v>
      </c>
      <c r="B2014" t="s">
        <v>2650</v>
      </c>
      <c r="C2014" s="1">
        <f t="shared" si="822"/>
        <v>36542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29">
        <f t="shared" si="820"/>
        <v>9690</v>
      </c>
      <c r="H2014" s="134">
        <f t="shared" si="821"/>
        <v>0.26517431996059326</v>
      </c>
      <c r="I2014" s="2"/>
      <c r="J2014" s="2">
        <f t="shared" si="823"/>
        <v>0.35969569262766132</v>
      </c>
      <c r="K2014" s="2">
        <f t="shared" si="824"/>
        <v>0.62487001258825459</v>
      </c>
      <c r="L2014" s="2">
        <f t="shared" si="825"/>
        <v>0</v>
      </c>
      <c r="M2014" s="2">
        <f t="shared" si="826"/>
        <v>1.5434294784084091E-2</v>
      </c>
      <c r="N2014" s="63">
        <v>13144</v>
      </c>
      <c r="O2014" s="63">
        <v>22834</v>
      </c>
      <c r="P2014" s="63">
        <v>0</v>
      </c>
      <c r="Q2014" s="63">
        <v>334</v>
      </c>
      <c r="R2014" s="63">
        <v>89</v>
      </c>
      <c r="S2014" s="63">
        <v>56</v>
      </c>
      <c r="T2014" s="63">
        <v>0</v>
      </c>
      <c r="U2014" s="63">
        <v>0</v>
      </c>
      <c r="V2014" s="63">
        <v>0</v>
      </c>
      <c r="W2014" s="63">
        <v>85</v>
      </c>
      <c r="X2014" s="63">
        <v>0</v>
      </c>
      <c r="Y2014" s="63">
        <v>0</v>
      </c>
      <c r="Z2014" s="63">
        <v>0</v>
      </c>
      <c r="AA2014" s="63">
        <v>0</v>
      </c>
      <c r="AB2014" s="63">
        <v>0</v>
      </c>
      <c r="AC2014" s="63">
        <v>0</v>
      </c>
      <c r="AD2014" s="63">
        <v>0</v>
      </c>
      <c r="AE2014" s="63">
        <v>0</v>
      </c>
      <c r="AF2014" s="63">
        <v>0</v>
      </c>
      <c r="AG2014" s="63">
        <v>0</v>
      </c>
      <c r="AH2014" s="63">
        <v>0</v>
      </c>
      <c r="AI2014" s="63">
        <v>0</v>
      </c>
      <c r="AJ2014" s="63">
        <v>0</v>
      </c>
      <c r="AK2014" s="63">
        <v>0</v>
      </c>
      <c r="AL2014" s="63">
        <v>0</v>
      </c>
      <c r="AM2014" s="63">
        <v>0</v>
      </c>
      <c r="AN2014" s="63">
        <v>0</v>
      </c>
      <c r="AO2014" s="63">
        <v>0</v>
      </c>
      <c r="AP2014" s="63">
        <v>0</v>
      </c>
      <c r="AQ2014" s="63">
        <v>0</v>
      </c>
      <c r="AR2014" s="63">
        <v>0</v>
      </c>
      <c r="AS2014" s="63">
        <v>0</v>
      </c>
      <c r="AT2014" s="63">
        <v>0</v>
      </c>
      <c r="AU2014" s="63">
        <v>0</v>
      </c>
      <c r="AV2014" s="63">
        <v>0</v>
      </c>
      <c r="AW2014" s="63">
        <v>0</v>
      </c>
      <c r="AX2014" s="63">
        <v>0</v>
      </c>
      <c r="AY2014" s="63">
        <v>0</v>
      </c>
      <c r="BA2014" s="5">
        <f>IF(Q2014&gt;0,RANK(Q2014,(N2014:P2014,Q2014:AE2014)),0)</f>
        <v>3</v>
      </c>
      <c r="BB2014" s="5">
        <f>IF(R2014&gt;0,RANK(R2014,(N2014:P2014,Q2014:AE2014)),0)</f>
        <v>4</v>
      </c>
      <c r="BC2014" s="5">
        <f>IF(T2014&gt;0,RANK(T2014,(N2014:P2014,Q2014:AE2014)),0)</f>
        <v>0</v>
      </c>
      <c r="BD2014" s="5">
        <f>IF(S2014&gt;0,RANK(S2014,(N2014:P2014,Q2014:AE2014)),0)</f>
        <v>6</v>
      </c>
      <c r="BE2014" s="2">
        <f t="shared" si="827"/>
        <v>9.1401674785178706E-3</v>
      </c>
      <c r="BF2014" s="2">
        <f t="shared" si="828"/>
        <v>2.4355536095451808E-3</v>
      </c>
      <c r="BG2014" s="2">
        <f t="shared" si="829"/>
        <v>0</v>
      </c>
      <c r="BH2014" s="2">
        <f t="shared" si="830"/>
        <v>1.5324831700509003E-3</v>
      </c>
      <c r="BJ2014" t="s">
        <v>109</v>
      </c>
      <c r="BK2014" t="s">
        <v>2650</v>
      </c>
      <c r="BL2014">
        <v>11</v>
      </c>
      <c r="BN2014" s="112">
        <v>37</v>
      </c>
      <c r="BO2014" s="114">
        <v>87</v>
      </c>
      <c r="BP2014" s="118">
        <f t="shared" si="806"/>
        <v>37087</v>
      </c>
      <c r="BQ2014" s="118">
        <f t="shared" si="801"/>
        <v>37087</v>
      </c>
      <c r="BR2014" s="5" t="s">
        <v>3151</v>
      </c>
    </row>
    <row r="2015" spans="1:70" ht="15" hidden="1" customHeight="1" outlineLevel="1">
      <c r="A2015" t="s">
        <v>953</v>
      </c>
      <c r="B2015" t="s">
        <v>2650</v>
      </c>
      <c r="C2015" s="1">
        <f t="shared" si="822"/>
        <v>68371</v>
      </c>
      <c r="D2015" s="5">
        <f>IF(N2015&gt;0, RANK(N2015,(N2015:P2015,Q2015:AE2015)),0)</f>
        <v>2</v>
      </c>
      <c r="E2015" s="5">
        <f>IF(O2015&gt;0,RANK(O2015,(N2015:P2015,Q2015:AE2015)),0)</f>
        <v>1</v>
      </c>
      <c r="F2015" s="5">
        <f>IF(P2015&gt;0,RANK(P2015,(N2015:P2015,Q2015:AE2015)),0)</f>
        <v>0</v>
      </c>
      <c r="G2015" s="129">
        <f t="shared" si="820"/>
        <v>12821</v>
      </c>
      <c r="H2015" s="134">
        <f t="shared" si="821"/>
        <v>0.18752102499597784</v>
      </c>
      <c r="I2015" s="2"/>
      <c r="J2015" s="2">
        <f t="shared" si="823"/>
        <v>0.39799037603662374</v>
      </c>
      <c r="K2015" s="2">
        <f t="shared" si="824"/>
        <v>0.58551140103260157</v>
      </c>
      <c r="L2015" s="2">
        <f t="shared" si="825"/>
        <v>0</v>
      </c>
      <c r="M2015" s="2">
        <f t="shared" si="826"/>
        <v>1.6498222930774742E-2</v>
      </c>
      <c r="N2015" s="63">
        <v>27211</v>
      </c>
      <c r="O2015" s="63">
        <v>40032</v>
      </c>
      <c r="P2015" s="63">
        <v>0</v>
      </c>
      <c r="Q2015" s="63">
        <v>670</v>
      </c>
      <c r="R2015" s="63">
        <v>175</v>
      </c>
      <c r="S2015" s="63">
        <v>131</v>
      </c>
      <c r="T2015" s="63">
        <v>0</v>
      </c>
      <c r="U2015" s="63">
        <v>0</v>
      </c>
      <c r="V2015" s="63">
        <v>0</v>
      </c>
      <c r="W2015" s="63">
        <v>152</v>
      </c>
      <c r="X2015" s="63">
        <v>0</v>
      </c>
      <c r="Y2015" s="63">
        <v>0</v>
      </c>
      <c r="Z2015" s="63">
        <v>0</v>
      </c>
      <c r="AA2015" s="63">
        <v>0</v>
      </c>
      <c r="AB2015" s="63">
        <v>0</v>
      </c>
      <c r="AC2015" s="63">
        <v>0</v>
      </c>
      <c r="AD2015" s="63">
        <v>0</v>
      </c>
      <c r="AE2015" s="63">
        <v>0</v>
      </c>
      <c r="AF2015" s="63">
        <v>0</v>
      </c>
      <c r="AG2015" s="63">
        <v>0</v>
      </c>
      <c r="AH2015" s="63">
        <v>0</v>
      </c>
      <c r="AI2015" s="63">
        <v>0</v>
      </c>
      <c r="AJ2015" s="63">
        <v>0</v>
      </c>
      <c r="AK2015" s="63">
        <v>0</v>
      </c>
      <c r="AL2015" s="63">
        <v>0</v>
      </c>
      <c r="AM2015" s="63">
        <v>0</v>
      </c>
      <c r="AN2015" s="63">
        <v>0</v>
      </c>
      <c r="AO2015" s="63">
        <v>0</v>
      </c>
      <c r="AP2015" s="63">
        <v>0</v>
      </c>
      <c r="AQ2015" s="63">
        <v>0</v>
      </c>
      <c r="AR2015" s="63">
        <v>0</v>
      </c>
      <c r="AS2015" s="63">
        <v>0</v>
      </c>
      <c r="AT2015" s="63">
        <v>0</v>
      </c>
      <c r="AU2015" s="63">
        <v>0</v>
      </c>
      <c r="AV2015" s="63">
        <v>0</v>
      </c>
      <c r="AW2015" s="63">
        <v>0</v>
      </c>
      <c r="AX2015" s="63">
        <v>0</v>
      </c>
      <c r="AY2015" s="63">
        <v>0</v>
      </c>
      <c r="BA2015" s="5">
        <f>IF(Q2015&gt;0,RANK(Q2015,(N2015:P2015,Q2015:AE2015)),0)</f>
        <v>3</v>
      </c>
      <c r="BB2015" s="5">
        <f>IF(R2015&gt;0,RANK(R2015,(N2015:P2015,Q2015:AE2015)),0)</f>
        <v>4</v>
      </c>
      <c r="BC2015" s="5">
        <f>IF(T2015&gt;0,RANK(T2015,(N2015:P2015,Q2015:AE2015)),0)</f>
        <v>0</v>
      </c>
      <c r="BD2015" s="5">
        <f>IF(S2015&gt;0,RANK(S2015,(N2015:P2015,Q2015:AE2015)),0)</f>
        <v>6</v>
      </c>
      <c r="BE2015" s="2">
        <f t="shared" si="827"/>
        <v>9.7994763861871254E-3</v>
      </c>
      <c r="BF2015" s="2">
        <f t="shared" si="828"/>
        <v>2.5595647277354434E-3</v>
      </c>
      <c r="BG2015" s="2">
        <f t="shared" si="829"/>
        <v>0</v>
      </c>
      <c r="BH2015" s="2">
        <f t="shared" si="830"/>
        <v>1.9160170247619604E-3</v>
      </c>
      <c r="BJ2015" t="s">
        <v>953</v>
      </c>
      <c r="BK2015" t="s">
        <v>2650</v>
      </c>
      <c r="BL2015">
        <v>11</v>
      </c>
      <c r="BN2015" s="112">
        <v>37</v>
      </c>
      <c r="BO2015" s="114">
        <v>89</v>
      </c>
      <c r="BP2015" s="118">
        <f t="shared" si="806"/>
        <v>37089</v>
      </c>
      <c r="BQ2015" s="118">
        <f t="shared" si="801"/>
        <v>37089</v>
      </c>
      <c r="BR2015" s="5" t="s">
        <v>3151</v>
      </c>
    </row>
    <row r="2016" spans="1:70" ht="15" hidden="1" customHeight="1" outlineLevel="1">
      <c r="A2016" t="s">
        <v>2483</v>
      </c>
      <c r="B2016" t="s">
        <v>2650</v>
      </c>
      <c r="C2016" s="1">
        <f t="shared" si="822"/>
        <v>10634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29">
        <f t="shared" si="820"/>
        <v>3618</v>
      </c>
      <c r="H2016" s="134">
        <f t="shared" si="821"/>
        <v>0.34022945269889038</v>
      </c>
      <c r="I2016" s="2"/>
      <c r="J2016" s="2">
        <f t="shared" si="823"/>
        <v>0.66738762460033851</v>
      </c>
      <c r="K2016" s="2">
        <f t="shared" si="824"/>
        <v>0.32715817190144819</v>
      </c>
      <c r="L2016" s="2">
        <f t="shared" si="825"/>
        <v>0</v>
      </c>
      <c r="M2016" s="2">
        <f t="shared" si="826"/>
        <v>5.4542034982132948E-3</v>
      </c>
      <c r="N2016" s="63">
        <v>7097</v>
      </c>
      <c r="O2016" s="63">
        <v>3479</v>
      </c>
      <c r="P2016" s="63">
        <v>0</v>
      </c>
      <c r="Q2016" s="63">
        <v>28</v>
      </c>
      <c r="R2016" s="63">
        <v>9</v>
      </c>
      <c r="S2016" s="63">
        <v>7</v>
      </c>
      <c r="T2016" s="63">
        <v>0</v>
      </c>
      <c r="U2016" s="63">
        <v>0</v>
      </c>
      <c r="V2016" s="63">
        <v>0</v>
      </c>
      <c r="W2016" s="63">
        <v>14</v>
      </c>
      <c r="X2016" s="63">
        <v>0</v>
      </c>
      <c r="Y2016" s="63">
        <v>0</v>
      </c>
      <c r="Z2016" s="63">
        <v>0</v>
      </c>
      <c r="AA2016" s="63">
        <v>0</v>
      </c>
      <c r="AB2016" s="63">
        <v>0</v>
      </c>
      <c r="AC2016" s="63">
        <v>0</v>
      </c>
      <c r="AD2016" s="63">
        <v>0</v>
      </c>
      <c r="AE2016" s="63">
        <v>0</v>
      </c>
      <c r="AF2016" s="63">
        <v>0</v>
      </c>
      <c r="AG2016" s="63">
        <v>0</v>
      </c>
      <c r="AH2016" s="63">
        <v>0</v>
      </c>
      <c r="AI2016" s="63">
        <v>0</v>
      </c>
      <c r="AJ2016" s="63">
        <v>0</v>
      </c>
      <c r="AK2016" s="63">
        <v>0</v>
      </c>
      <c r="AL2016" s="63">
        <v>0</v>
      </c>
      <c r="AM2016" s="63">
        <v>0</v>
      </c>
      <c r="AN2016" s="63">
        <v>0</v>
      </c>
      <c r="AO2016" s="63">
        <v>0</v>
      </c>
      <c r="AP2016" s="63">
        <v>0</v>
      </c>
      <c r="AQ2016" s="63">
        <v>0</v>
      </c>
      <c r="AR2016" s="63">
        <v>0</v>
      </c>
      <c r="AS2016" s="63">
        <v>0</v>
      </c>
      <c r="AT2016" s="63">
        <v>0</v>
      </c>
      <c r="AU2016" s="63">
        <v>0</v>
      </c>
      <c r="AV2016" s="63">
        <v>0</v>
      </c>
      <c r="AW2016" s="63">
        <v>0</v>
      </c>
      <c r="AX2016" s="63">
        <v>0</v>
      </c>
      <c r="AY2016" s="63">
        <v>0</v>
      </c>
      <c r="BA2016" s="5">
        <f>IF(Q2016&gt;0,RANK(Q2016,(N2016:P2016,Q2016:AE2016)),0)</f>
        <v>3</v>
      </c>
      <c r="BB2016" s="5">
        <f>IF(R2016&gt;0,RANK(R2016,(N2016:P2016,Q2016:AE2016)),0)</f>
        <v>5</v>
      </c>
      <c r="BC2016" s="5">
        <f>IF(T2016&gt;0,RANK(T2016,(N2016:P2016,Q2016:AE2016)),0)</f>
        <v>0</v>
      </c>
      <c r="BD2016" s="5">
        <f>IF(S2016&gt;0,RANK(S2016,(N2016:P2016,Q2016:AE2016)),0)</f>
        <v>6</v>
      </c>
      <c r="BE2016" s="2">
        <f t="shared" si="827"/>
        <v>2.6330637577581342E-3</v>
      </c>
      <c r="BF2016" s="2">
        <f t="shared" si="828"/>
        <v>8.4634192213654314E-4</v>
      </c>
      <c r="BG2016" s="2">
        <f t="shared" si="829"/>
        <v>0</v>
      </c>
      <c r="BH2016" s="2">
        <f t="shared" si="830"/>
        <v>6.5826593943953354E-4</v>
      </c>
      <c r="BJ2016" t="s">
        <v>2483</v>
      </c>
      <c r="BK2016" t="s">
        <v>2650</v>
      </c>
      <c r="BL2016">
        <v>1</v>
      </c>
      <c r="BN2016" s="112">
        <v>37</v>
      </c>
      <c r="BO2016" s="114">
        <v>91</v>
      </c>
      <c r="BP2016" s="118">
        <f t="shared" si="806"/>
        <v>37091</v>
      </c>
      <c r="BQ2016" s="118">
        <f t="shared" si="801"/>
        <v>37091</v>
      </c>
      <c r="BR2016" s="5" t="s">
        <v>3151</v>
      </c>
    </row>
    <row r="2017" spans="1:70" ht="15" hidden="1" customHeight="1" outlineLevel="1">
      <c r="A2017" t="s">
        <v>3068</v>
      </c>
      <c r="B2017" t="s">
        <v>2650</v>
      </c>
      <c r="C2017" s="1">
        <f t="shared" si="822"/>
        <v>21639</v>
      </c>
      <c r="D2017" s="5">
        <f>IF(N2017&gt;0, RANK(N2017,(N2017:P2017,Q2017:AE2017)),0)</f>
        <v>1</v>
      </c>
      <c r="E2017" s="5">
        <f>IF(O2017&gt;0,RANK(O2017,(N2017:P2017,Q2017:AE2017)),0)</f>
        <v>2</v>
      </c>
      <c r="F2017" s="5">
        <f>IF(P2017&gt;0,RANK(P2017,(N2017:P2017,Q2017:AE2017)),0)</f>
        <v>0</v>
      </c>
      <c r="G2017" s="129">
        <f t="shared" si="820"/>
        <v>2351</v>
      </c>
      <c r="H2017" s="134">
        <f t="shared" si="821"/>
        <v>0.10864642543555617</v>
      </c>
      <c r="I2017" s="2"/>
      <c r="J2017" s="2">
        <f t="shared" si="823"/>
        <v>0.54549655714219691</v>
      </c>
      <c r="K2017" s="2">
        <f t="shared" si="824"/>
        <v>0.43685013170664078</v>
      </c>
      <c r="L2017" s="2">
        <f t="shared" si="825"/>
        <v>0</v>
      </c>
      <c r="M2017" s="2">
        <f t="shared" si="826"/>
        <v>1.765331115116231E-2</v>
      </c>
      <c r="N2017" s="63">
        <v>11804</v>
      </c>
      <c r="O2017" s="63">
        <v>9453</v>
      </c>
      <c r="P2017" s="63">
        <v>0</v>
      </c>
      <c r="Q2017" s="63">
        <v>262</v>
      </c>
      <c r="R2017" s="63">
        <v>50</v>
      </c>
      <c r="S2017" s="63">
        <v>31</v>
      </c>
      <c r="T2017" s="63">
        <v>0</v>
      </c>
      <c r="U2017" s="63">
        <v>0</v>
      </c>
      <c r="V2017" s="63">
        <v>0</v>
      </c>
      <c r="W2017" s="63">
        <v>39</v>
      </c>
      <c r="X2017" s="63">
        <v>0</v>
      </c>
      <c r="Y2017" s="63">
        <v>0</v>
      </c>
      <c r="Z2017" s="63">
        <v>0</v>
      </c>
      <c r="AA2017" s="63">
        <v>0</v>
      </c>
      <c r="AB2017" s="63">
        <v>0</v>
      </c>
      <c r="AC2017" s="63">
        <v>0</v>
      </c>
      <c r="AD2017" s="63">
        <v>0</v>
      </c>
      <c r="AE2017" s="63">
        <v>0</v>
      </c>
      <c r="AF2017" s="63">
        <v>0</v>
      </c>
      <c r="AG2017" s="63">
        <v>0</v>
      </c>
      <c r="AH2017" s="63">
        <v>0</v>
      </c>
      <c r="AI2017" s="63">
        <v>0</v>
      </c>
      <c r="AJ2017" s="63">
        <v>0</v>
      </c>
      <c r="AK2017" s="63">
        <v>0</v>
      </c>
      <c r="AL2017" s="63">
        <v>0</v>
      </c>
      <c r="AM2017" s="63">
        <v>0</v>
      </c>
      <c r="AN2017" s="63">
        <v>0</v>
      </c>
      <c r="AO2017" s="63">
        <v>0</v>
      </c>
      <c r="AP2017" s="63">
        <v>0</v>
      </c>
      <c r="AQ2017" s="63">
        <v>0</v>
      </c>
      <c r="AR2017" s="63">
        <v>0</v>
      </c>
      <c r="AS2017" s="63">
        <v>0</v>
      </c>
      <c r="AT2017" s="63">
        <v>0</v>
      </c>
      <c r="AU2017" s="63">
        <v>0</v>
      </c>
      <c r="AV2017" s="63">
        <v>0</v>
      </c>
      <c r="AW2017" s="63">
        <v>0</v>
      </c>
      <c r="AX2017" s="63">
        <v>0</v>
      </c>
      <c r="AY2017" s="63">
        <v>0</v>
      </c>
      <c r="BA2017" s="5">
        <f>IF(Q2017&gt;0,RANK(Q2017,(N2017:P2017,Q2017:AE2017)),0)</f>
        <v>3</v>
      </c>
      <c r="BB2017" s="5">
        <f>IF(R2017&gt;0,RANK(R2017,(N2017:P2017,Q2017:AE2017)),0)</f>
        <v>4</v>
      </c>
      <c r="BC2017" s="5">
        <f>IF(T2017&gt;0,RANK(T2017,(N2017:P2017,Q2017:AE2017)),0)</f>
        <v>0</v>
      </c>
      <c r="BD2017" s="5">
        <f>IF(S2017&gt;0,RANK(S2017,(N2017:P2017,Q2017:AE2017)),0)</f>
        <v>6</v>
      </c>
      <c r="BE2017" s="2">
        <f t="shared" si="827"/>
        <v>1.210776838116364E-2</v>
      </c>
      <c r="BF2017" s="2">
        <f t="shared" si="828"/>
        <v>2.3106428208327558E-3</v>
      </c>
      <c r="BG2017" s="2">
        <f t="shared" si="829"/>
        <v>0</v>
      </c>
      <c r="BH2017" s="2">
        <f t="shared" si="830"/>
        <v>1.4325985489163084E-3</v>
      </c>
      <c r="BJ2017" t="s">
        <v>3068</v>
      </c>
      <c r="BK2017" t="s">
        <v>2650</v>
      </c>
      <c r="BL2017">
        <v>9</v>
      </c>
      <c r="BN2017" s="112">
        <v>37</v>
      </c>
      <c r="BO2017" s="114">
        <v>93</v>
      </c>
      <c r="BP2017" s="118">
        <f t="shared" si="806"/>
        <v>37093</v>
      </c>
      <c r="BQ2017" s="118">
        <f t="shared" si="801"/>
        <v>37093</v>
      </c>
      <c r="BR2017" s="5" t="s">
        <v>3151</v>
      </c>
    </row>
    <row r="2018" spans="1:70" ht="15" hidden="1" customHeight="1" outlineLevel="1">
      <c r="A2018" t="s">
        <v>2197</v>
      </c>
      <c r="B2018" t="s">
        <v>2650</v>
      </c>
      <c r="C2018" s="1">
        <f t="shared" si="822"/>
        <v>2492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29">
        <f t="shared" si="820"/>
        <v>372</v>
      </c>
      <c r="H2018" s="134">
        <f t="shared" si="821"/>
        <v>0.1492776886035313</v>
      </c>
      <c r="I2018" s="2"/>
      <c r="J2018" s="2">
        <f t="shared" si="823"/>
        <v>0.41974317817014445</v>
      </c>
      <c r="K2018" s="2">
        <f t="shared" si="824"/>
        <v>0.5690208667736758</v>
      </c>
      <c r="L2018" s="2">
        <f t="shared" si="825"/>
        <v>0</v>
      </c>
      <c r="M2018" s="2">
        <f t="shared" si="826"/>
        <v>1.1235955056179803E-2</v>
      </c>
      <c r="N2018" s="63">
        <v>1046</v>
      </c>
      <c r="O2018" s="63">
        <v>1418</v>
      </c>
      <c r="P2018" s="63">
        <v>0</v>
      </c>
      <c r="Q2018" s="63">
        <v>17</v>
      </c>
      <c r="R2018" s="63">
        <v>6</v>
      </c>
      <c r="S2018" s="63">
        <v>1</v>
      </c>
      <c r="T2018" s="63">
        <v>0</v>
      </c>
      <c r="U2018" s="63">
        <v>0</v>
      </c>
      <c r="V2018" s="63">
        <v>0</v>
      </c>
      <c r="W2018" s="63">
        <v>4</v>
      </c>
      <c r="X2018" s="63">
        <v>0</v>
      </c>
      <c r="Y2018" s="63">
        <v>0</v>
      </c>
      <c r="Z2018" s="63">
        <v>0</v>
      </c>
      <c r="AA2018" s="63">
        <v>0</v>
      </c>
      <c r="AB2018" s="63">
        <v>0</v>
      </c>
      <c r="AC2018" s="63">
        <v>0</v>
      </c>
      <c r="AD2018" s="63">
        <v>0</v>
      </c>
      <c r="AE2018" s="63">
        <v>0</v>
      </c>
      <c r="AF2018" s="63">
        <v>0</v>
      </c>
      <c r="AG2018" s="63">
        <v>0</v>
      </c>
      <c r="AH2018" s="63">
        <v>0</v>
      </c>
      <c r="AI2018" s="63">
        <v>0</v>
      </c>
      <c r="AJ2018" s="63">
        <v>0</v>
      </c>
      <c r="AK2018" s="63">
        <v>0</v>
      </c>
      <c r="AL2018" s="63">
        <v>0</v>
      </c>
      <c r="AM2018" s="63">
        <v>0</v>
      </c>
      <c r="AN2018" s="63">
        <v>0</v>
      </c>
      <c r="AO2018" s="63">
        <v>0</v>
      </c>
      <c r="AP2018" s="63">
        <v>0</v>
      </c>
      <c r="AQ2018" s="63">
        <v>0</v>
      </c>
      <c r="AR2018" s="63">
        <v>0</v>
      </c>
      <c r="AS2018" s="63">
        <v>0</v>
      </c>
      <c r="AT2018" s="63">
        <v>0</v>
      </c>
      <c r="AU2018" s="63">
        <v>0</v>
      </c>
      <c r="AV2018" s="63">
        <v>0</v>
      </c>
      <c r="AW2018" s="63">
        <v>0</v>
      </c>
      <c r="AX2018" s="63">
        <v>0</v>
      </c>
      <c r="AY2018" s="63">
        <v>0</v>
      </c>
      <c r="BA2018" s="5">
        <f>IF(Q2018&gt;0,RANK(Q2018,(N2018:P2018,Q2018:AE2018)),0)</f>
        <v>3</v>
      </c>
      <c r="BB2018" s="5">
        <f>IF(R2018&gt;0,RANK(R2018,(N2018:P2018,Q2018:AE2018)),0)</f>
        <v>4</v>
      </c>
      <c r="BC2018" s="5">
        <f>IF(T2018&gt;0,RANK(T2018,(N2018:P2018,Q2018:AE2018)),0)</f>
        <v>0</v>
      </c>
      <c r="BD2018" s="5">
        <f>IF(S2018&gt;0,RANK(S2018,(N2018:P2018,Q2018:AE2018)),0)</f>
        <v>6</v>
      </c>
      <c r="BE2018" s="2">
        <f t="shared" si="827"/>
        <v>6.8218298555377211E-3</v>
      </c>
      <c r="BF2018" s="2">
        <f t="shared" si="828"/>
        <v>2.407704654895666E-3</v>
      </c>
      <c r="BG2018" s="2">
        <f t="shared" si="829"/>
        <v>0</v>
      </c>
      <c r="BH2018" s="2">
        <f t="shared" si="830"/>
        <v>4.0128410914927769E-4</v>
      </c>
      <c r="BJ2018" t="s">
        <v>2197</v>
      </c>
      <c r="BK2018" t="s">
        <v>2650</v>
      </c>
      <c r="BL2018">
        <v>3</v>
      </c>
      <c r="BN2018" s="112">
        <v>37</v>
      </c>
      <c r="BO2018" s="114">
        <v>95</v>
      </c>
      <c r="BP2018" s="118">
        <f t="shared" si="806"/>
        <v>37095</v>
      </c>
      <c r="BQ2018" s="118">
        <f t="shared" si="801"/>
        <v>37095</v>
      </c>
      <c r="BR2018" s="5" t="s">
        <v>3151</v>
      </c>
    </row>
    <row r="2019" spans="1:70" ht="15" hidden="1" customHeight="1" outlineLevel="1">
      <c r="A2019" t="s">
        <v>1789</v>
      </c>
      <c r="B2019" t="s">
        <v>2650</v>
      </c>
      <c r="C2019" s="1">
        <f t="shared" si="822"/>
        <v>102371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29">
        <f t="shared" si="820"/>
        <v>33122</v>
      </c>
      <c r="H2019" s="134">
        <f t="shared" si="821"/>
        <v>0.32354866124195331</v>
      </c>
      <c r="I2019" s="2"/>
      <c r="J2019" s="2">
        <f t="shared" si="823"/>
        <v>0.33103124908421327</v>
      </c>
      <c r="K2019" s="2">
        <f t="shared" si="824"/>
        <v>0.65457991032616658</v>
      </c>
      <c r="L2019" s="2">
        <f t="shared" si="825"/>
        <v>0</v>
      </c>
      <c r="M2019" s="2">
        <f t="shared" si="826"/>
        <v>1.4388840589620089E-2</v>
      </c>
      <c r="N2019" s="63">
        <v>33888</v>
      </c>
      <c r="O2019" s="63">
        <v>67010</v>
      </c>
      <c r="P2019" s="63">
        <v>0</v>
      </c>
      <c r="Q2019" s="63">
        <v>907</v>
      </c>
      <c r="R2019" s="63">
        <v>178</v>
      </c>
      <c r="S2019" s="63">
        <v>150</v>
      </c>
      <c r="T2019" s="63">
        <v>0</v>
      </c>
      <c r="U2019" s="63">
        <v>0</v>
      </c>
      <c r="V2019" s="63">
        <v>0</v>
      </c>
      <c r="W2019" s="63">
        <v>238</v>
      </c>
      <c r="X2019" s="63">
        <v>0</v>
      </c>
      <c r="Y2019" s="63">
        <v>0</v>
      </c>
      <c r="Z2019" s="63">
        <v>0</v>
      </c>
      <c r="AA2019" s="63">
        <v>0</v>
      </c>
      <c r="AB2019" s="63">
        <v>0</v>
      </c>
      <c r="AC2019" s="63">
        <v>0</v>
      </c>
      <c r="AD2019" s="63">
        <v>0</v>
      </c>
      <c r="AE2019" s="63">
        <v>0</v>
      </c>
      <c r="AF2019" s="63">
        <v>0</v>
      </c>
      <c r="AG2019" s="63">
        <v>0</v>
      </c>
      <c r="AH2019" s="63">
        <v>0</v>
      </c>
      <c r="AI2019" s="63">
        <v>0</v>
      </c>
      <c r="AJ2019" s="63">
        <v>0</v>
      </c>
      <c r="AK2019" s="63">
        <v>0</v>
      </c>
      <c r="AL2019" s="63">
        <v>0</v>
      </c>
      <c r="AM2019" s="63">
        <v>0</v>
      </c>
      <c r="AN2019" s="63">
        <v>0</v>
      </c>
      <c r="AO2019" s="63">
        <v>0</v>
      </c>
      <c r="AP2019" s="63">
        <v>0</v>
      </c>
      <c r="AQ2019" s="63">
        <v>0</v>
      </c>
      <c r="AR2019" s="63">
        <v>0</v>
      </c>
      <c r="AS2019" s="63">
        <v>0</v>
      </c>
      <c r="AT2019" s="63">
        <v>0</v>
      </c>
      <c r="AU2019" s="63">
        <v>0</v>
      </c>
      <c r="AV2019" s="63">
        <v>0</v>
      </c>
      <c r="AW2019" s="63">
        <v>0</v>
      </c>
      <c r="AX2019" s="63">
        <v>0</v>
      </c>
      <c r="AY2019" s="63">
        <v>0</v>
      </c>
      <c r="BA2019" s="5">
        <f>IF(Q2019&gt;0,RANK(Q2019,(N2019:P2019,Q2019:AE2019)),0)</f>
        <v>3</v>
      </c>
      <c r="BB2019" s="5">
        <f>IF(R2019&gt;0,RANK(R2019,(N2019:P2019,Q2019:AE2019)),0)</f>
        <v>5</v>
      </c>
      <c r="BC2019" s="5">
        <f>IF(T2019&gt;0,RANK(T2019,(N2019:P2019,Q2019:AE2019)),0)</f>
        <v>0</v>
      </c>
      <c r="BD2019" s="5">
        <f>IF(S2019&gt;0,RANK(S2019,(N2019:P2019,Q2019:AE2019)),0)</f>
        <v>6</v>
      </c>
      <c r="BE2019" s="2">
        <f t="shared" si="827"/>
        <v>8.85993103515644E-3</v>
      </c>
      <c r="BF2019" s="2">
        <f t="shared" si="828"/>
        <v>1.7387736761387503E-3</v>
      </c>
      <c r="BG2019" s="2">
        <f t="shared" si="829"/>
        <v>0</v>
      </c>
      <c r="BH2019" s="2">
        <f t="shared" si="830"/>
        <v>1.4652587158472613E-3</v>
      </c>
      <c r="BJ2019" t="s">
        <v>1789</v>
      </c>
      <c r="BK2019" t="s">
        <v>2650</v>
      </c>
      <c r="BN2019" s="112">
        <v>37</v>
      </c>
      <c r="BO2019" s="114">
        <v>97</v>
      </c>
      <c r="BP2019" s="118">
        <f t="shared" si="806"/>
        <v>37097</v>
      </c>
      <c r="BQ2019" s="118">
        <f t="shared" ref="BQ2019:BQ2082" si="831">BP2019</f>
        <v>37097</v>
      </c>
      <c r="BR2019" s="5" t="s">
        <v>3151</v>
      </c>
    </row>
    <row r="2020" spans="1:70" ht="15" hidden="1" customHeight="1" outlineLevel="1">
      <c r="A2020" t="s">
        <v>2919</v>
      </c>
      <c r="B2020" t="s">
        <v>2650</v>
      </c>
      <c r="C2020" s="1">
        <f t="shared" si="822"/>
        <v>21428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29">
        <f t="shared" si="820"/>
        <v>1765</v>
      </c>
      <c r="H2020" s="134">
        <f t="shared" si="821"/>
        <v>8.2368863169684531E-2</v>
      </c>
      <c r="I2020" s="2"/>
      <c r="J2020" s="2">
        <f t="shared" si="823"/>
        <v>0.44759193578495426</v>
      </c>
      <c r="K2020" s="2">
        <f t="shared" si="824"/>
        <v>0.52996079895463877</v>
      </c>
      <c r="L2020" s="2">
        <f t="shared" si="825"/>
        <v>0</v>
      </c>
      <c r="M2020" s="2">
        <f t="shared" si="826"/>
        <v>2.2447265260406968E-2</v>
      </c>
      <c r="N2020" s="63">
        <v>9591</v>
      </c>
      <c r="O2020" s="63">
        <v>11356</v>
      </c>
      <c r="P2020" s="63">
        <v>0</v>
      </c>
      <c r="Q2020" s="63">
        <v>257</v>
      </c>
      <c r="R2020" s="63">
        <v>102</v>
      </c>
      <c r="S2020" s="63">
        <v>58</v>
      </c>
      <c r="T2020" s="63">
        <v>0</v>
      </c>
      <c r="U2020" s="63">
        <v>0</v>
      </c>
      <c r="V2020" s="63">
        <v>0</v>
      </c>
      <c r="W2020" s="63">
        <v>64</v>
      </c>
      <c r="X2020" s="63">
        <v>0</v>
      </c>
      <c r="Y2020" s="63">
        <v>0</v>
      </c>
      <c r="Z2020" s="63">
        <v>0</v>
      </c>
      <c r="AA2020" s="63">
        <v>0</v>
      </c>
      <c r="AB2020" s="63">
        <v>0</v>
      </c>
      <c r="AC2020" s="63">
        <v>0</v>
      </c>
      <c r="AD2020" s="63">
        <v>0</v>
      </c>
      <c r="AE2020" s="63">
        <v>0</v>
      </c>
      <c r="AF2020" s="63">
        <v>0</v>
      </c>
      <c r="AG2020" s="63">
        <v>0</v>
      </c>
      <c r="AH2020" s="63">
        <v>0</v>
      </c>
      <c r="AI2020" s="63">
        <v>0</v>
      </c>
      <c r="AJ2020" s="63">
        <v>0</v>
      </c>
      <c r="AK2020" s="63">
        <v>0</v>
      </c>
      <c r="AL2020" s="63">
        <v>0</v>
      </c>
      <c r="AM2020" s="63">
        <v>0</v>
      </c>
      <c r="AN2020" s="63">
        <v>0</v>
      </c>
      <c r="AO2020" s="63">
        <v>0</v>
      </c>
      <c r="AP2020" s="63">
        <v>0</v>
      </c>
      <c r="AQ2020" s="63">
        <v>0</v>
      </c>
      <c r="AR2020" s="63">
        <v>0</v>
      </c>
      <c r="AS2020" s="63">
        <v>0</v>
      </c>
      <c r="AT2020" s="63">
        <v>0</v>
      </c>
      <c r="AU2020" s="63">
        <v>0</v>
      </c>
      <c r="AV2020" s="63">
        <v>0</v>
      </c>
      <c r="AW2020" s="63">
        <v>0</v>
      </c>
      <c r="AX2020" s="63">
        <v>0</v>
      </c>
      <c r="AY2020" s="63">
        <v>0</v>
      </c>
      <c r="BA2020" s="5">
        <f>IF(Q2020&gt;0,RANK(Q2020,(N2020:P2020,Q2020:AE2020)),0)</f>
        <v>3</v>
      </c>
      <c r="BB2020" s="5">
        <f>IF(R2020&gt;0,RANK(R2020,(N2020:P2020,Q2020:AE2020)),0)</f>
        <v>4</v>
      </c>
      <c r="BC2020" s="5">
        <f>IF(T2020&gt;0,RANK(T2020,(N2020:P2020,Q2020:AE2020)),0)</f>
        <v>0</v>
      </c>
      <c r="BD2020" s="5">
        <f>IF(S2020&gt;0,RANK(S2020,(N2020:P2020,Q2020:AE2020)),0)</f>
        <v>6</v>
      </c>
      <c r="BE2020" s="2">
        <f t="shared" si="827"/>
        <v>1.1993653164084376E-2</v>
      </c>
      <c r="BF2020" s="2">
        <f t="shared" si="828"/>
        <v>4.7601269367183122E-3</v>
      </c>
      <c r="BG2020" s="2">
        <f t="shared" si="829"/>
        <v>0</v>
      </c>
      <c r="BH2020" s="2">
        <f t="shared" si="830"/>
        <v>2.7067388463692366E-3</v>
      </c>
      <c r="BJ2020" t="s">
        <v>2919</v>
      </c>
      <c r="BK2020" t="s">
        <v>2650</v>
      </c>
      <c r="BL2020">
        <v>11</v>
      </c>
      <c r="BN2020" s="112">
        <v>37</v>
      </c>
      <c r="BO2020" s="114">
        <v>99</v>
      </c>
      <c r="BP2020" s="118">
        <f t="shared" si="806"/>
        <v>37099</v>
      </c>
      <c r="BQ2020" s="118">
        <f t="shared" si="831"/>
        <v>37099</v>
      </c>
      <c r="BR2020" s="5" t="s">
        <v>3151</v>
      </c>
    </row>
    <row r="2021" spans="1:70" ht="15" hidden="1" customHeight="1" outlineLevel="1">
      <c r="A2021" t="s">
        <v>1254</v>
      </c>
      <c r="B2021" t="s">
        <v>2650</v>
      </c>
      <c r="C2021" s="1">
        <f t="shared" si="822"/>
        <v>111355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29">
        <f t="shared" si="820"/>
        <v>27096</v>
      </c>
      <c r="H2021" s="134">
        <f t="shared" si="821"/>
        <v>0.24332989088949755</v>
      </c>
      <c r="I2021" s="2"/>
      <c r="J2021" s="2">
        <f t="shared" si="823"/>
        <v>0.37049975304207267</v>
      </c>
      <c r="K2021" s="2">
        <f t="shared" si="824"/>
        <v>0.61382964393157025</v>
      </c>
      <c r="L2021" s="2">
        <f t="shared" si="825"/>
        <v>0</v>
      </c>
      <c r="M2021" s="2">
        <f t="shared" si="826"/>
        <v>1.5670603026357144E-2</v>
      </c>
      <c r="N2021" s="63">
        <v>41257</v>
      </c>
      <c r="O2021" s="63">
        <v>68353</v>
      </c>
      <c r="P2021" s="63">
        <v>0</v>
      </c>
      <c r="Q2021" s="63">
        <v>1164</v>
      </c>
      <c r="R2021" s="63">
        <v>215</v>
      </c>
      <c r="S2021" s="63">
        <v>150</v>
      </c>
      <c r="T2021" s="63">
        <v>0</v>
      </c>
      <c r="U2021" s="63">
        <v>0</v>
      </c>
      <c r="V2021" s="63">
        <v>0</v>
      </c>
      <c r="W2021" s="63">
        <v>216</v>
      </c>
      <c r="X2021" s="63">
        <v>0</v>
      </c>
      <c r="Y2021" s="63">
        <v>0</v>
      </c>
      <c r="Z2021" s="63">
        <v>0</v>
      </c>
      <c r="AA2021" s="63">
        <v>0</v>
      </c>
      <c r="AB2021" s="63">
        <v>0</v>
      </c>
      <c r="AC2021" s="63">
        <v>0</v>
      </c>
      <c r="AD2021" s="63">
        <v>0</v>
      </c>
      <c r="AE2021" s="63">
        <v>0</v>
      </c>
      <c r="AF2021" s="63">
        <v>0</v>
      </c>
      <c r="AG2021" s="63">
        <v>0</v>
      </c>
      <c r="AH2021" s="63">
        <v>0</v>
      </c>
      <c r="AI2021" s="63">
        <v>0</v>
      </c>
      <c r="AJ2021" s="63">
        <v>0</v>
      </c>
      <c r="AK2021" s="63">
        <v>0</v>
      </c>
      <c r="AL2021" s="63">
        <v>0</v>
      </c>
      <c r="AM2021" s="63">
        <v>0</v>
      </c>
      <c r="AN2021" s="63">
        <v>0</v>
      </c>
      <c r="AO2021" s="63">
        <v>0</v>
      </c>
      <c r="AP2021" s="63">
        <v>0</v>
      </c>
      <c r="AQ2021" s="63">
        <v>0</v>
      </c>
      <c r="AR2021" s="63">
        <v>0</v>
      </c>
      <c r="AS2021" s="63">
        <v>0</v>
      </c>
      <c r="AT2021" s="63">
        <v>0</v>
      </c>
      <c r="AU2021" s="63">
        <v>0</v>
      </c>
      <c r="AV2021" s="63">
        <v>0</v>
      </c>
      <c r="AW2021" s="63">
        <v>0</v>
      </c>
      <c r="AX2021" s="63">
        <v>0</v>
      </c>
      <c r="AY2021" s="63">
        <v>0</v>
      </c>
      <c r="BA2021" s="5">
        <f>IF(Q2021&gt;0,RANK(Q2021,(N2021:P2021,Q2021:AE2021)),0)</f>
        <v>3</v>
      </c>
      <c r="BB2021" s="5">
        <f>IF(R2021&gt;0,RANK(R2021,(N2021:P2021,Q2021:AE2021)),0)</f>
        <v>5</v>
      </c>
      <c r="BC2021" s="5">
        <f>IF(T2021&gt;0,RANK(T2021,(N2021:P2021,Q2021:AE2021)),0)</f>
        <v>0</v>
      </c>
      <c r="BD2021" s="5">
        <f>IF(S2021&gt;0,RANK(S2021,(N2021:P2021,Q2021:AE2021)),0)</f>
        <v>6</v>
      </c>
      <c r="BE2021" s="2">
        <f t="shared" si="827"/>
        <v>1.0453055543082934E-2</v>
      </c>
      <c r="BF2021" s="2">
        <f t="shared" si="828"/>
        <v>1.9307619774594764E-3</v>
      </c>
      <c r="BG2021" s="2">
        <f t="shared" si="829"/>
        <v>0</v>
      </c>
      <c r="BH2021" s="2">
        <f t="shared" si="830"/>
        <v>1.3470432400880068E-3</v>
      </c>
      <c r="BJ2021" t="s">
        <v>1254</v>
      </c>
      <c r="BK2021" t="s">
        <v>2650</v>
      </c>
      <c r="BL2021">
        <v>7</v>
      </c>
      <c r="BN2021" s="112">
        <v>37</v>
      </c>
      <c r="BO2021" s="114">
        <v>101</v>
      </c>
      <c r="BP2021" s="118">
        <f t="shared" si="806"/>
        <v>37101</v>
      </c>
      <c r="BQ2021" s="118">
        <f t="shared" si="831"/>
        <v>37101</v>
      </c>
      <c r="BR2021" s="5" t="s">
        <v>3151</v>
      </c>
    </row>
    <row r="2022" spans="1:70" ht="15" hidden="1" customHeight="1" outlineLevel="1">
      <c r="A2022" t="s">
        <v>241</v>
      </c>
      <c r="B2022" t="s">
        <v>2650</v>
      </c>
      <c r="C2022" s="1">
        <f t="shared" si="822"/>
        <v>5525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29">
        <f t="shared" si="820"/>
        <v>1083</v>
      </c>
      <c r="H2022" s="134">
        <f t="shared" si="821"/>
        <v>0.19601809954751132</v>
      </c>
      <c r="I2022" s="2"/>
      <c r="J2022" s="2">
        <f t="shared" si="823"/>
        <v>0.39764705882352941</v>
      </c>
      <c r="K2022" s="2">
        <f t="shared" si="824"/>
        <v>0.59366515837104072</v>
      </c>
      <c r="L2022" s="2">
        <f t="shared" si="825"/>
        <v>0</v>
      </c>
      <c r="M2022" s="2">
        <f t="shared" si="826"/>
        <v>8.6877828054298112E-3</v>
      </c>
      <c r="N2022" s="63">
        <v>2197</v>
      </c>
      <c r="O2022" s="63">
        <v>3280</v>
      </c>
      <c r="P2022" s="63">
        <v>0</v>
      </c>
      <c r="Q2022" s="63">
        <v>34</v>
      </c>
      <c r="R2022" s="63">
        <v>5</v>
      </c>
      <c r="S2022" s="63">
        <v>5</v>
      </c>
      <c r="T2022" s="63">
        <v>0</v>
      </c>
      <c r="U2022" s="63">
        <v>0</v>
      </c>
      <c r="V2022" s="63">
        <v>0</v>
      </c>
      <c r="W2022" s="63">
        <v>4</v>
      </c>
      <c r="X2022" s="63">
        <v>0</v>
      </c>
      <c r="Y2022" s="63">
        <v>0</v>
      </c>
      <c r="Z2022" s="63">
        <v>0</v>
      </c>
      <c r="AA2022" s="63">
        <v>0</v>
      </c>
      <c r="AB2022" s="63">
        <v>0</v>
      </c>
      <c r="AC2022" s="63">
        <v>0</v>
      </c>
      <c r="AD2022" s="63">
        <v>0</v>
      </c>
      <c r="AE2022" s="63">
        <v>0</v>
      </c>
      <c r="AF2022" s="63">
        <v>0</v>
      </c>
      <c r="AG2022" s="63">
        <v>0</v>
      </c>
      <c r="AH2022" s="63">
        <v>0</v>
      </c>
      <c r="AI2022" s="63">
        <v>0</v>
      </c>
      <c r="AJ2022" s="63">
        <v>0</v>
      </c>
      <c r="AK2022" s="63">
        <v>0</v>
      </c>
      <c r="AL2022" s="63">
        <v>0</v>
      </c>
      <c r="AM2022" s="63">
        <v>0</v>
      </c>
      <c r="AN2022" s="63">
        <v>0</v>
      </c>
      <c r="AO2022" s="63">
        <v>0</v>
      </c>
      <c r="AP2022" s="63">
        <v>0</v>
      </c>
      <c r="AQ2022" s="63">
        <v>0</v>
      </c>
      <c r="AR2022" s="63">
        <v>0</v>
      </c>
      <c r="AS2022" s="63">
        <v>0</v>
      </c>
      <c r="AT2022" s="63">
        <v>0</v>
      </c>
      <c r="AU2022" s="63">
        <v>0</v>
      </c>
      <c r="AV2022" s="63">
        <v>0</v>
      </c>
      <c r="AW2022" s="63">
        <v>0</v>
      </c>
      <c r="AX2022" s="63">
        <v>0</v>
      </c>
      <c r="AY2022" s="63">
        <v>0</v>
      </c>
      <c r="BA2022" s="5">
        <f>IF(Q2022&gt;0,RANK(Q2022,(N2022:P2022,Q2022:AE2022)),0)</f>
        <v>3</v>
      </c>
      <c r="BB2022" s="5">
        <f>IF(R2022&gt;0,RANK(R2022,(N2022:P2022,Q2022:AE2022)),0)</f>
        <v>4</v>
      </c>
      <c r="BC2022" s="5">
        <f>IF(T2022&gt;0,RANK(T2022,(N2022:P2022,Q2022:AE2022)),0)</f>
        <v>0</v>
      </c>
      <c r="BD2022" s="5">
        <f>IF(S2022&gt;0,RANK(S2022,(N2022:P2022,Q2022:AE2022)),0)</f>
        <v>4</v>
      </c>
      <c r="BE2022" s="2">
        <f t="shared" si="827"/>
        <v>6.1538461538461538E-3</v>
      </c>
      <c r="BF2022" s="2">
        <f t="shared" si="828"/>
        <v>9.049773755656109E-4</v>
      </c>
      <c r="BG2022" s="2">
        <f t="shared" si="829"/>
        <v>0</v>
      </c>
      <c r="BH2022" s="2">
        <f t="shared" si="830"/>
        <v>9.049773755656109E-4</v>
      </c>
      <c r="BJ2022" t="s">
        <v>241</v>
      </c>
      <c r="BK2022" t="s">
        <v>2650</v>
      </c>
      <c r="BL2022">
        <v>3</v>
      </c>
      <c r="BN2022" s="112">
        <v>37</v>
      </c>
      <c r="BO2022" s="114">
        <v>103</v>
      </c>
      <c r="BP2022" s="118">
        <f t="shared" si="806"/>
        <v>37103</v>
      </c>
      <c r="BQ2022" s="118">
        <f t="shared" si="831"/>
        <v>37103</v>
      </c>
      <c r="BR2022" s="5" t="s">
        <v>3151</v>
      </c>
    </row>
    <row r="2023" spans="1:70" ht="15" hidden="1" customHeight="1" outlineLevel="1">
      <c r="A2023" t="s">
        <v>97</v>
      </c>
      <c r="B2023" t="s">
        <v>2650</v>
      </c>
      <c r="C2023" s="1">
        <f t="shared" si="822"/>
        <v>29007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29">
        <f t="shared" si="820"/>
        <v>4326</v>
      </c>
      <c r="H2023" s="134">
        <f t="shared" si="821"/>
        <v>0.14913641534801944</v>
      </c>
      <c r="I2023" s="2"/>
      <c r="J2023" s="2">
        <f t="shared" si="823"/>
        <v>0.41862309097803979</v>
      </c>
      <c r="K2023" s="2">
        <f t="shared" si="824"/>
        <v>0.5677595063260592</v>
      </c>
      <c r="L2023" s="2">
        <f t="shared" si="825"/>
        <v>0</v>
      </c>
      <c r="M2023" s="2">
        <f t="shared" si="826"/>
        <v>1.361740269590106E-2</v>
      </c>
      <c r="N2023" s="63">
        <v>12143</v>
      </c>
      <c r="O2023" s="63">
        <v>16469</v>
      </c>
      <c r="P2023" s="63">
        <v>0</v>
      </c>
      <c r="Q2023" s="63">
        <v>235</v>
      </c>
      <c r="R2023" s="63">
        <v>65</v>
      </c>
      <c r="S2023" s="63">
        <v>47</v>
      </c>
      <c r="T2023" s="63">
        <v>0</v>
      </c>
      <c r="U2023" s="63">
        <v>0</v>
      </c>
      <c r="V2023" s="63">
        <v>0</v>
      </c>
      <c r="W2023" s="63">
        <v>48</v>
      </c>
      <c r="X2023" s="63">
        <v>0</v>
      </c>
      <c r="Y2023" s="63">
        <v>0</v>
      </c>
      <c r="Z2023" s="63">
        <v>0</v>
      </c>
      <c r="AA2023" s="63">
        <v>0</v>
      </c>
      <c r="AB2023" s="63">
        <v>0</v>
      </c>
      <c r="AC2023" s="63">
        <v>0</v>
      </c>
      <c r="AD2023" s="63">
        <v>0</v>
      </c>
      <c r="AE2023" s="63">
        <v>0</v>
      </c>
      <c r="AF2023" s="63">
        <v>0</v>
      </c>
      <c r="AG2023" s="63">
        <v>0</v>
      </c>
      <c r="AH2023" s="63">
        <v>0</v>
      </c>
      <c r="AI2023" s="63">
        <v>0</v>
      </c>
      <c r="AJ2023" s="63">
        <v>0</v>
      </c>
      <c r="AK2023" s="63">
        <v>0</v>
      </c>
      <c r="AL2023" s="63">
        <v>0</v>
      </c>
      <c r="AM2023" s="63">
        <v>0</v>
      </c>
      <c r="AN2023" s="63">
        <v>0</v>
      </c>
      <c r="AO2023" s="63">
        <v>0</v>
      </c>
      <c r="AP2023" s="63">
        <v>0</v>
      </c>
      <c r="AQ2023" s="63">
        <v>0</v>
      </c>
      <c r="AR2023" s="63">
        <v>0</v>
      </c>
      <c r="AS2023" s="63">
        <v>0</v>
      </c>
      <c r="AT2023" s="63">
        <v>0</v>
      </c>
      <c r="AU2023" s="63">
        <v>0</v>
      </c>
      <c r="AV2023" s="63">
        <v>0</v>
      </c>
      <c r="AW2023" s="63">
        <v>0</v>
      </c>
      <c r="AX2023" s="63">
        <v>0</v>
      </c>
      <c r="AY2023" s="63">
        <v>0</v>
      </c>
      <c r="BA2023" s="5">
        <f>IF(Q2023&gt;0,RANK(Q2023,(N2023:P2023,Q2023:AE2023)),0)</f>
        <v>3</v>
      </c>
      <c r="BB2023" s="5">
        <f>IF(R2023&gt;0,RANK(R2023,(N2023:P2023,Q2023:AE2023)),0)</f>
        <v>4</v>
      </c>
      <c r="BC2023" s="5">
        <f>IF(T2023&gt;0,RANK(T2023,(N2023:P2023,Q2023:AE2023)),0)</f>
        <v>0</v>
      </c>
      <c r="BD2023" s="5">
        <f>IF(S2023&gt;0,RANK(S2023,(N2023:P2023,Q2023:AE2023)),0)</f>
        <v>6</v>
      </c>
      <c r="BE2023" s="2">
        <f t="shared" si="827"/>
        <v>8.1014927431309683E-3</v>
      </c>
      <c r="BF2023" s="2">
        <f t="shared" si="828"/>
        <v>2.2408384183128212E-3</v>
      </c>
      <c r="BG2023" s="2">
        <f t="shared" si="829"/>
        <v>0</v>
      </c>
      <c r="BH2023" s="2">
        <f t="shared" si="830"/>
        <v>1.6202985486261936E-3</v>
      </c>
      <c r="BJ2023" t="s">
        <v>97</v>
      </c>
      <c r="BK2023" t="s">
        <v>2650</v>
      </c>
      <c r="BN2023" s="112">
        <v>37</v>
      </c>
      <c r="BO2023" s="114">
        <v>105</v>
      </c>
      <c r="BP2023" s="118">
        <f t="shared" si="806"/>
        <v>37105</v>
      </c>
      <c r="BQ2023" s="118">
        <f t="shared" si="831"/>
        <v>37105</v>
      </c>
      <c r="BR2023" s="5" t="s">
        <v>3151</v>
      </c>
    </row>
    <row r="2024" spans="1:70" ht="15" hidden="1" customHeight="1" outlineLevel="1">
      <c r="A2024" t="s">
        <v>1894</v>
      </c>
      <c r="B2024" t="s">
        <v>2650</v>
      </c>
      <c r="C2024" s="1">
        <f t="shared" si="822"/>
        <v>28409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29">
        <f t="shared" si="820"/>
        <v>985</v>
      </c>
      <c r="H2024" s="134">
        <f t="shared" si="821"/>
        <v>3.4672110950755043E-2</v>
      </c>
      <c r="I2024" s="2"/>
      <c r="J2024" s="2">
        <f t="shared" si="823"/>
        <v>0.47889753247210393</v>
      </c>
      <c r="K2024" s="2">
        <f t="shared" si="824"/>
        <v>0.51356964342285893</v>
      </c>
      <c r="L2024" s="2">
        <f t="shared" si="825"/>
        <v>0</v>
      </c>
      <c r="M2024" s="2">
        <f t="shared" si="826"/>
        <v>7.5328241050371947E-3</v>
      </c>
      <c r="N2024" s="63">
        <v>13605</v>
      </c>
      <c r="O2024" s="63">
        <v>14590</v>
      </c>
      <c r="P2024" s="63">
        <v>0</v>
      </c>
      <c r="Q2024" s="63">
        <v>126</v>
      </c>
      <c r="R2024" s="63">
        <v>29</v>
      </c>
      <c r="S2024" s="63">
        <v>30</v>
      </c>
      <c r="T2024" s="63">
        <v>0</v>
      </c>
      <c r="U2024" s="63">
        <v>0</v>
      </c>
      <c r="V2024" s="63">
        <v>0</v>
      </c>
      <c r="W2024" s="63">
        <v>29</v>
      </c>
      <c r="X2024" s="63">
        <v>0</v>
      </c>
      <c r="Y2024" s="63">
        <v>0</v>
      </c>
      <c r="Z2024" s="63">
        <v>0</v>
      </c>
      <c r="AA2024" s="63">
        <v>0</v>
      </c>
      <c r="AB2024" s="63">
        <v>0</v>
      </c>
      <c r="AC2024" s="63">
        <v>0</v>
      </c>
      <c r="AD2024" s="63">
        <v>0</v>
      </c>
      <c r="AE2024" s="63">
        <v>0</v>
      </c>
      <c r="AF2024" s="63">
        <v>0</v>
      </c>
      <c r="AG2024" s="63">
        <v>0</v>
      </c>
      <c r="AH2024" s="63">
        <v>0</v>
      </c>
      <c r="AI2024" s="63">
        <v>0</v>
      </c>
      <c r="AJ2024" s="63">
        <v>0</v>
      </c>
      <c r="AK2024" s="63">
        <v>0</v>
      </c>
      <c r="AL2024" s="63">
        <v>0</v>
      </c>
      <c r="AM2024" s="63">
        <v>0</v>
      </c>
      <c r="AN2024" s="63">
        <v>0</v>
      </c>
      <c r="AO2024" s="63">
        <v>0</v>
      </c>
      <c r="AP2024" s="63">
        <v>0</v>
      </c>
      <c r="AQ2024" s="63">
        <v>0</v>
      </c>
      <c r="AR2024" s="63">
        <v>0</v>
      </c>
      <c r="AS2024" s="63">
        <v>0</v>
      </c>
      <c r="AT2024" s="63">
        <v>0</v>
      </c>
      <c r="AU2024" s="63">
        <v>0</v>
      </c>
      <c r="AV2024" s="63">
        <v>0</v>
      </c>
      <c r="AW2024" s="63">
        <v>0</v>
      </c>
      <c r="AX2024" s="63">
        <v>0</v>
      </c>
      <c r="AY2024" s="63">
        <v>0</v>
      </c>
      <c r="BA2024" s="5">
        <f>IF(Q2024&gt;0,RANK(Q2024,(N2024:P2024,Q2024:AE2024)),0)</f>
        <v>3</v>
      </c>
      <c r="BB2024" s="5">
        <f>IF(R2024&gt;0,RANK(R2024,(N2024:P2024,Q2024:AE2024)),0)</f>
        <v>5</v>
      </c>
      <c r="BC2024" s="5">
        <f>IF(T2024&gt;0,RANK(T2024,(N2024:P2024,Q2024:AE2024)),0)</f>
        <v>0</v>
      </c>
      <c r="BD2024" s="5">
        <f>IF(S2024&gt;0,RANK(S2024,(N2024:P2024,Q2024:AE2024)),0)</f>
        <v>4</v>
      </c>
      <c r="BE2024" s="2">
        <f t="shared" si="827"/>
        <v>4.4352141926854169E-3</v>
      </c>
      <c r="BF2024" s="2">
        <f t="shared" si="828"/>
        <v>1.020803266570453E-3</v>
      </c>
      <c r="BG2024" s="2">
        <f t="shared" si="829"/>
        <v>0</v>
      </c>
      <c r="BH2024" s="2">
        <f t="shared" si="830"/>
        <v>1.0560033792108134E-3</v>
      </c>
      <c r="BJ2024" t="s">
        <v>1894</v>
      </c>
      <c r="BK2024" t="s">
        <v>2650</v>
      </c>
      <c r="BL2024">
        <v>3</v>
      </c>
      <c r="BN2024" s="112">
        <v>37</v>
      </c>
      <c r="BO2024" s="114">
        <v>107</v>
      </c>
      <c r="BP2024" s="118">
        <f t="shared" si="806"/>
        <v>37107</v>
      </c>
      <c r="BQ2024" s="118">
        <f t="shared" si="831"/>
        <v>37107</v>
      </c>
      <c r="BR2024" s="5" t="s">
        <v>3151</v>
      </c>
    </row>
    <row r="2025" spans="1:70" ht="15" hidden="1" customHeight="1" outlineLevel="1">
      <c r="A2025" t="s">
        <v>1596</v>
      </c>
      <c r="B2025" t="s">
        <v>2650</v>
      </c>
      <c r="C2025" s="1">
        <f t="shared" si="822"/>
        <v>50217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29">
        <f t="shared" si="820"/>
        <v>23067</v>
      </c>
      <c r="H2025" s="134">
        <f t="shared" si="821"/>
        <v>0.45934643646573869</v>
      </c>
      <c r="I2025" s="2"/>
      <c r="J2025" s="2">
        <f t="shared" si="823"/>
        <v>0.26433279566680606</v>
      </c>
      <c r="K2025" s="2">
        <f t="shared" si="824"/>
        <v>0.7236792321325447</v>
      </c>
      <c r="L2025" s="2">
        <f t="shared" si="825"/>
        <v>0</v>
      </c>
      <c r="M2025" s="2">
        <f t="shared" si="826"/>
        <v>1.1987972200649288E-2</v>
      </c>
      <c r="N2025" s="63">
        <v>13274</v>
      </c>
      <c r="O2025" s="63">
        <v>36341</v>
      </c>
      <c r="P2025" s="63">
        <v>0</v>
      </c>
      <c r="Q2025" s="63">
        <v>373</v>
      </c>
      <c r="R2025" s="63">
        <v>87</v>
      </c>
      <c r="S2025" s="63">
        <v>59</v>
      </c>
      <c r="T2025" s="63">
        <v>0</v>
      </c>
      <c r="U2025" s="63">
        <v>0</v>
      </c>
      <c r="V2025" s="63">
        <v>0</v>
      </c>
      <c r="W2025" s="63">
        <v>83</v>
      </c>
      <c r="X2025" s="63">
        <v>0</v>
      </c>
      <c r="Y2025" s="63">
        <v>0</v>
      </c>
      <c r="Z2025" s="63">
        <v>0</v>
      </c>
      <c r="AA2025" s="63">
        <v>0</v>
      </c>
      <c r="AB2025" s="63">
        <v>0</v>
      </c>
      <c r="AC2025" s="63">
        <v>0</v>
      </c>
      <c r="AD2025" s="63">
        <v>0</v>
      </c>
      <c r="AE2025" s="63">
        <v>0</v>
      </c>
      <c r="AF2025" s="63">
        <v>0</v>
      </c>
      <c r="AG2025" s="63">
        <v>0</v>
      </c>
      <c r="AH2025" s="63">
        <v>0</v>
      </c>
      <c r="AI2025" s="63">
        <v>0</v>
      </c>
      <c r="AJ2025" s="63">
        <v>0</v>
      </c>
      <c r="AK2025" s="63">
        <v>0</v>
      </c>
      <c r="AL2025" s="63">
        <v>0</v>
      </c>
      <c r="AM2025" s="63">
        <v>0</v>
      </c>
      <c r="AN2025" s="63">
        <v>0</v>
      </c>
      <c r="AO2025" s="63">
        <v>0</v>
      </c>
      <c r="AP2025" s="63">
        <v>0</v>
      </c>
      <c r="AQ2025" s="63">
        <v>0</v>
      </c>
      <c r="AR2025" s="63">
        <v>0</v>
      </c>
      <c r="AS2025" s="63">
        <v>0</v>
      </c>
      <c r="AT2025" s="63">
        <v>0</v>
      </c>
      <c r="AU2025" s="63">
        <v>0</v>
      </c>
      <c r="AV2025" s="63">
        <v>0</v>
      </c>
      <c r="AW2025" s="63">
        <v>0</v>
      </c>
      <c r="AX2025" s="63">
        <v>0</v>
      </c>
      <c r="AY2025" s="63">
        <v>0</v>
      </c>
      <c r="BA2025" s="5">
        <f>IF(Q2025&gt;0,RANK(Q2025,(N2025:P2025,Q2025:AE2025)),0)</f>
        <v>3</v>
      </c>
      <c r="BB2025" s="5">
        <f>IF(R2025&gt;0,RANK(R2025,(N2025:P2025,Q2025:AE2025)),0)</f>
        <v>4</v>
      </c>
      <c r="BC2025" s="5">
        <f>IF(T2025&gt;0,RANK(T2025,(N2025:P2025,Q2025:AE2025)),0)</f>
        <v>0</v>
      </c>
      <c r="BD2025" s="5">
        <f>IF(S2025&gt;0,RANK(S2025,(N2025:P2025,Q2025:AE2025)),0)</f>
        <v>6</v>
      </c>
      <c r="BE2025" s="2">
        <f t="shared" si="827"/>
        <v>7.4277635063823011E-3</v>
      </c>
      <c r="BF2025" s="2">
        <f t="shared" si="828"/>
        <v>1.7324810323197323E-3</v>
      </c>
      <c r="BG2025" s="2">
        <f t="shared" si="829"/>
        <v>0</v>
      </c>
      <c r="BH2025" s="2">
        <f t="shared" si="830"/>
        <v>1.1749009299639565E-3</v>
      </c>
      <c r="BJ2025" t="s">
        <v>1596</v>
      </c>
      <c r="BK2025" t="s">
        <v>2650</v>
      </c>
      <c r="BL2025">
        <v>10</v>
      </c>
      <c r="BN2025" s="112">
        <v>37</v>
      </c>
      <c r="BO2025" s="114">
        <v>109</v>
      </c>
      <c r="BP2025" s="118">
        <f t="shared" ref="BP2025:BP2088" si="832">1000*BN2025+BO2025</f>
        <v>37109</v>
      </c>
      <c r="BQ2025" s="118">
        <f t="shared" si="831"/>
        <v>37109</v>
      </c>
      <c r="BR2025" s="5" t="s">
        <v>3151</v>
      </c>
    </row>
    <row r="2026" spans="1:70" ht="15" hidden="1" customHeight="1" outlineLevel="1">
      <c r="A2026" t="s">
        <v>1718</v>
      </c>
      <c r="B2026" t="s">
        <v>2650</v>
      </c>
      <c r="C2026" s="1">
        <f t="shared" si="822"/>
        <v>23003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29">
        <f t="shared" si="820"/>
        <v>11051</v>
      </c>
      <c r="H2026" s="134">
        <f t="shared" si="821"/>
        <v>0.48041559796548278</v>
      </c>
      <c r="I2026" s="2"/>
      <c r="J2026" s="2">
        <f t="shared" si="823"/>
        <v>0.25353214798069817</v>
      </c>
      <c r="K2026" s="2">
        <f t="shared" si="824"/>
        <v>0.73394774594618095</v>
      </c>
      <c r="L2026" s="2">
        <f t="shared" si="825"/>
        <v>0</v>
      </c>
      <c r="M2026" s="2">
        <f t="shared" si="826"/>
        <v>1.2520106073120818E-2</v>
      </c>
      <c r="N2026" s="63">
        <v>5832</v>
      </c>
      <c r="O2026" s="63">
        <v>16883</v>
      </c>
      <c r="P2026" s="63">
        <v>0</v>
      </c>
      <c r="Q2026" s="63">
        <v>184</v>
      </c>
      <c r="R2026" s="63">
        <v>45</v>
      </c>
      <c r="S2026" s="63">
        <v>21</v>
      </c>
      <c r="T2026" s="63">
        <v>0</v>
      </c>
      <c r="U2026" s="63">
        <v>0</v>
      </c>
      <c r="V2026" s="63">
        <v>0</v>
      </c>
      <c r="W2026" s="63">
        <v>38</v>
      </c>
      <c r="X2026" s="63">
        <v>0</v>
      </c>
      <c r="Y2026" s="63">
        <v>0</v>
      </c>
      <c r="Z2026" s="63">
        <v>0</v>
      </c>
      <c r="AA2026" s="63">
        <v>0</v>
      </c>
      <c r="AB2026" s="63">
        <v>0</v>
      </c>
      <c r="AC2026" s="63">
        <v>0</v>
      </c>
      <c r="AD2026" s="63">
        <v>0</v>
      </c>
      <c r="AE2026" s="63">
        <v>0</v>
      </c>
      <c r="AF2026" s="63">
        <v>0</v>
      </c>
      <c r="AG2026" s="63">
        <v>0</v>
      </c>
      <c r="AH2026" s="63">
        <v>0</v>
      </c>
      <c r="AI2026" s="63">
        <v>0</v>
      </c>
      <c r="AJ2026" s="63">
        <v>0</v>
      </c>
      <c r="AK2026" s="63">
        <v>0</v>
      </c>
      <c r="AL2026" s="63">
        <v>0</v>
      </c>
      <c r="AM2026" s="63">
        <v>0</v>
      </c>
      <c r="AN2026" s="63">
        <v>0</v>
      </c>
      <c r="AO2026" s="63">
        <v>0</v>
      </c>
      <c r="AP2026" s="63">
        <v>0</v>
      </c>
      <c r="AQ2026" s="63">
        <v>0</v>
      </c>
      <c r="AR2026" s="63">
        <v>0</v>
      </c>
      <c r="AS2026" s="63">
        <v>0</v>
      </c>
      <c r="AT2026" s="63">
        <v>0</v>
      </c>
      <c r="AU2026" s="63">
        <v>0</v>
      </c>
      <c r="AV2026" s="63">
        <v>0</v>
      </c>
      <c r="AW2026" s="63">
        <v>0</v>
      </c>
      <c r="AX2026" s="63">
        <v>0</v>
      </c>
      <c r="AY2026" s="63">
        <v>0</v>
      </c>
      <c r="BA2026" s="5">
        <f>IF(Q2026&gt;0,RANK(Q2026,(N2026:P2026,Q2026:AE2026)),0)</f>
        <v>3</v>
      </c>
      <c r="BB2026" s="5">
        <f>IF(R2026&gt;0,RANK(R2026,(N2026:P2026,Q2026:AE2026)),0)</f>
        <v>4</v>
      </c>
      <c r="BC2026" s="5">
        <f>IF(T2026&gt;0,RANK(T2026,(N2026:P2026,Q2026:AE2026)),0)</f>
        <v>0</v>
      </c>
      <c r="BD2026" s="5">
        <f>IF(S2026&gt;0,RANK(S2026,(N2026:P2026,Q2026:AE2026)),0)</f>
        <v>6</v>
      </c>
      <c r="BE2026" s="2">
        <f t="shared" si="827"/>
        <v>7.9989566578272404E-3</v>
      </c>
      <c r="BF2026" s="2">
        <f t="shared" si="828"/>
        <v>1.9562665739251404E-3</v>
      </c>
      <c r="BG2026" s="2">
        <f t="shared" si="829"/>
        <v>0</v>
      </c>
      <c r="BH2026" s="2">
        <f t="shared" si="830"/>
        <v>9.1292440116506543E-4</v>
      </c>
      <c r="BJ2026" t="s">
        <v>1718</v>
      </c>
      <c r="BK2026" t="s">
        <v>2650</v>
      </c>
      <c r="BL2026">
        <v>11</v>
      </c>
      <c r="BN2026" s="112">
        <v>37</v>
      </c>
      <c r="BO2026" s="114">
        <v>111</v>
      </c>
      <c r="BP2026" s="118">
        <f t="shared" si="832"/>
        <v>37111</v>
      </c>
      <c r="BQ2026" s="118">
        <f t="shared" si="831"/>
        <v>37111</v>
      </c>
      <c r="BR2026" s="5" t="s">
        <v>3151</v>
      </c>
    </row>
    <row r="2027" spans="1:70" ht="15" hidden="1" customHeight="1" outlineLevel="1">
      <c r="A2027" t="s">
        <v>1648</v>
      </c>
      <c r="B2027" t="s">
        <v>2650</v>
      </c>
      <c r="C2027" s="1">
        <f t="shared" si="822"/>
        <v>20743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29">
        <f t="shared" si="820"/>
        <v>7981</v>
      </c>
      <c r="H2027" s="134">
        <f t="shared" si="821"/>
        <v>0.38475630333124428</v>
      </c>
      <c r="I2027" s="2"/>
      <c r="J2027" s="2">
        <f t="shared" si="823"/>
        <v>0.30034228414404862</v>
      </c>
      <c r="K2027" s="2">
        <f t="shared" si="824"/>
        <v>0.68509858747529284</v>
      </c>
      <c r="L2027" s="2">
        <f t="shared" si="825"/>
        <v>0</v>
      </c>
      <c r="M2027" s="2">
        <f t="shared" si="826"/>
        <v>1.4559128380658537E-2</v>
      </c>
      <c r="N2027" s="63">
        <v>6230</v>
      </c>
      <c r="O2027" s="63">
        <v>14211</v>
      </c>
      <c r="P2027" s="63">
        <v>0</v>
      </c>
      <c r="Q2027" s="63">
        <v>169</v>
      </c>
      <c r="R2027" s="63">
        <v>31</v>
      </c>
      <c r="S2027" s="63">
        <v>24</v>
      </c>
      <c r="T2027" s="63">
        <v>0</v>
      </c>
      <c r="U2027" s="63">
        <v>0</v>
      </c>
      <c r="V2027" s="63">
        <v>0</v>
      </c>
      <c r="W2027" s="63">
        <v>78</v>
      </c>
      <c r="X2027" s="63">
        <v>0</v>
      </c>
      <c r="Y2027" s="63">
        <v>0</v>
      </c>
      <c r="Z2027" s="63">
        <v>0</v>
      </c>
      <c r="AA2027" s="63">
        <v>0</v>
      </c>
      <c r="AB2027" s="63">
        <v>0</v>
      </c>
      <c r="AC2027" s="63">
        <v>0</v>
      </c>
      <c r="AD2027" s="63">
        <v>0</v>
      </c>
      <c r="AE2027" s="63">
        <v>0</v>
      </c>
      <c r="AF2027" s="63">
        <v>0</v>
      </c>
      <c r="AG2027" s="63">
        <v>0</v>
      </c>
      <c r="AH2027" s="63">
        <v>0</v>
      </c>
      <c r="AI2027" s="63">
        <v>0</v>
      </c>
      <c r="AJ2027" s="63">
        <v>0</v>
      </c>
      <c r="AK2027" s="63">
        <v>0</v>
      </c>
      <c r="AL2027" s="63">
        <v>0</v>
      </c>
      <c r="AM2027" s="63">
        <v>0</v>
      </c>
      <c r="AN2027" s="63">
        <v>0</v>
      </c>
      <c r="AO2027" s="63">
        <v>0</v>
      </c>
      <c r="AP2027" s="63">
        <v>0</v>
      </c>
      <c r="AQ2027" s="63">
        <v>0</v>
      </c>
      <c r="AR2027" s="63">
        <v>0</v>
      </c>
      <c r="AS2027" s="63">
        <v>0</v>
      </c>
      <c r="AT2027" s="63">
        <v>0</v>
      </c>
      <c r="AU2027" s="63">
        <v>0</v>
      </c>
      <c r="AV2027" s="63">
        <v>0</v>
      </c>
      <c r="AW2027" s="63">
        <v>0</v>
      </c>
      <c r="AX2027" s="63">
        <v>0</v>
      </c>
      <c r="AY2027" s="63">
        <v>0</v>
      </c>
      <c r="BA2027" s="5">
        <f>IF(Q2027&gt;0,RANK(Q2027,(N2027:P2027,Q2027:AE2027)),0)</f>
        <v>3</v>
      </c>
      <c r="BB2027" s="5">
        <f>IF(R2027&gt;0,RANK(R2027,(N2027:P2027,Q2027:AE2027)),0)</f>
        <v>5</v>
      </c>
      <c r="BC2027" s="5">
        <f>IF(T2027&gt;0,RANK(T2027,(N2027:P2027,Q2027:AE2027)),0)</f>
        <v>0</v>
      </c>
      <c r="BD2027" s="5">
        <f>IF(S2027&gt;0,RANK(S2027,(N2027:P2027,Q2027:AE2027)),0)</f>
        <v>6</v>
      </c>
      <c r="BE2027" s="2">
        <f t="shared" si="827"/>
        <v>8.1473268090440157E-3</v>
      </c>
      <c r="BF2027" s="2">
        <f t="shared" si="828"/>
        <v>1.4944800655642867E-3</v>
      </c>
      <c r="BG2027" s="2">
        <f t="shared" si="829"/>
        <v>0</v>
      </c>
      <c r="BH2027" s="2">
        <f t="shared" si="830"/>
        <v>1.1570168249529962E-3</v>
      </c>
      <c r="BJ2027" t="s">
        <v>1648</v>
      </c>
      <c r="BK2027" t="s">
        <v>2650</v>
      </c>
      <c r="BL2027">
        <v>11</v>
      </c>
      <c r="BN2027" s="112">
        <v>37</v>
      </c>
      <c r="BO2027" s="114">
        <v>113</v>
      </c>
      <c r="BP2027" s="118">
        <f t="shared" si="832"/>
        <v>37113</v>
      </c>
      <c r="BQ2027" s="118">
        <f t="shared" si="831"/>
        <v>37113</v>
      </c>
      <c r="BR2027" s="5" t="s">
        <v>3151</v>
      </c>
    </row>
    <row r="2028" spans="1:70" ht="15" hidden="1" customHeight="1" outlineLevel="1">
      <c r="A2028" t="s">
        <v>1649</v>
      </c>
      <c r="B2028" t="s">
        <v>2650</v>
      </c>
      <c r="C2028" s="1">
        <f t="shared" si="822"/>
        <v>13076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29">
        <f t="shared" si="820"/>
        <v>3078</v>
      </c>
      <c r="H2028" s="134">
        <f t="shared" si="821"/>
        <v>0.23539308657081676</v>
      </c>
      <c r="I2028" s="2"/>
      <c r="J2028" s="2">
        <f t="shared" si="823"/>
        <v>0.37480881003364941</v>
      </c>
      <c r="K2028" s="2">
        <f t="shared" si="824"/>
        <v>0.61020189660446622</v>
      </c>
      <c r="L2028" s="2">
        <f t="shared" si="825"/>
        <v>0</v>
      </c>
      <c r="M2028" s="2">
        <f t="shared" si="826"/>
        <v>1.498929336188437E-2</v>
      </c>
      <c r="N2028" s="63">
        <v>4901</v>
      </c>
      <c r="O2028" s="63">
        <v>7979</v>
      </c>
      <c r="P2028" s="63">
        <v>0</v>
      </c>
      <c r="Q2028" s="63">
        <v>103</v>
      </c>
      <c r="R2028" s="63">
        <v>37</v>
      </c>
      <c r="S2028" s="63">
        <v>19</v>
      </c>
      <c r="T2028" s="63">
        <v>0</v>
      </c>
      <c r="U2028" s="63">
        <v>0</v>
      </c>
      <c r="V2028" s="63">
        <v>0</v>
      </c>
      <c r="W2028" s="63">
        <v>37</v>
      </c>
      <c r="X2028" s="63">
        <v>0</v>
      </c>
      <c r="Y2028" s="63">
        <v>0</v>
      </c>
      <c r="Z2028" s="63">
        <v>0</v>
      </c>
      <c r="AA2028" s="63">
        <v>0</v>
      </c>
      <c r="AB2028" s="63">
        <v>0</v>
      </c>
      <c r="AC2028" s="63">
        <v>0</v>
      </c>
      <c r="AD2028" s="63">
        <v>0</v>
      </c>
      <c r="AE2028" s="63">
        <v>0</v>
      </c>
      <c r="AF2028" s="63">
        <v>0</v>
      </c>
      <c r="AG2028" s="63">
        <v>0</v>
      </c>
      <c r="AH2028" s="63">
        <v>0</v>
      </c>
      <c r="AI2028" s="63">
        <v>0</v>
      </c>
      <c r="AJ2028" s="63">
        <v>0</v>
      </c>
      <c r="AK2028" s="63">
        <v>0</v>
      </c>
      <c r="AL2028" s="63">
        <v>0</v>
      </c>
      <c r="AM2028" s="63">
        <v>0</v>
      </c>
      <c r="AN2028" s="63">
        <v>0</v>
      </c>
      <c r="AO2028" s="63">
        <v>0</v>
      </c>
      <c r="AP2028" s="63">
        <v>0</v>
      </c>
      <c r="AQ2028" s="63">
        <v>0</v>
      </c>
      <c r="AR2028" s="63">
        <v>0</v>
      </c>
      <c r="AS2028" s="63">
        <v>0</v>
      </c>
      <c r="AT2028" s="63">
        <v>0</v>
      </c>
      <c r="AU2028" s="63">
        <v>0</v>
      </c>
      <c r="AV2028" s="63">
        <v>0</v>
      </c>
      <c r="AW2028" s="63">
        <v>0</v>
      </c>
      <c r="AX2028" s="63">
        <v>0</v>
      </c>
      <c r="AY2028" s="63">
        <v>0</v>
      </c>
      <c r="BA2028" s="5">
        <f>IF(Q2028&gt;0,RANK(Q2028,(N2028:P2028,Q2028:AE2028)),0)</f>
        <v>3</v>
      </c>
      <c r="BB2028" s="5">
        <f>IF(R2028&gt;0,RANK(R2028,(N2028:P2028,Q2028:AE2028)),0)</f>
        <v>4</v>
      </c>
      <c r="BC2028" s="5">
        <f>IF(T2028&gt;0,RANK(T2028,(N2028:P2028,Q2028:AE2028)),0)</f>
        <v>0</v>
      </c>
      <c r="BD2028" s="5">
        <f>IF(S2028&gt;0,RANK(S2028,(N2028:P2028,Q2028:AE2028)),0)</f>
        <v>6</v>
      </c>
      <c r="BE2028" s="2">
        <f t="shared" si="827"/>
        <v>7.8770266136433155E-3</v>
      </c>
      <c r="BF2028" s="2">
        <f t="shared" si="828"/>
        <v>2.8296115019883755E-3</v>
      </c>
      <c r="BG2028" s="2">
        <f t="shared" si="829"/>
        <v>0</v>
      </c>
      <c r="BH2028" s="2">
        <f t="shared" si="830"/>
        <v>1.453043744264301E-3</v>
      </c>
      <c r="BJ2028" t="s">
        <v>1649</v>
      </c>
      <c r="BK2028" t="s">
        <v>2650</v>
      </c>
      <c r="BL2028">
        <v>11</v>
      </c>
      <c r="BN2028" s="112">
        <v>37</v>
      </c>
      <c r="BO2028" s="114">
        <v>115</v>
      </c>
      <c r="BP2028" s="118">
        <f t="shared" si="832"/>
        <v>37115</v>
      </c>
      <c r="BQ2028" s="118">
        <f t="shared" si="831"/>
        <v>37115</v>
      </c>
      <c r="BR2028" s="5" t="s">
        <v>3151</v>
      </c>
    </row>
    <row r="2029" spans="1:70" ht="15" hidden="1" customHeight="1" outlineLevel="1">
      <c r="A2029" t="s">
        <v>1</v>
      </c>
      <c r="B2029" t="s">
        <v>2650</v>
      </c>
      <c r="C2029" s="1">
        <f t="shared" si="822"/>
        <v>12540</v>
      </c>
      <c r="D2029" s="5">
        <f>IF(N2029&gt;0, RANK(N2029,(N2029:P2029,Q2029:AE2029)),0)</f>
        <v>2</v>
      </c>
      <c r="E2029" s="5">
        <f>IF(O2029&gt;0,RANK(O2029,(N2029:P2029,Q2029:AE2029)),0)</f>
        <v>1</v>
      </c>
      <c r="F2029" s="5">
        <f>IF(P2029&gt;0,RANK(P2029,(N2029:P2029,Q2029:AE2029)),0)</f>
        <v>0</v>
      </c>
      <c r="G2029" s="129">
        <f t="shared" si="820"/>
        <v>621</v>
      </c>
      <c r="H2029" s="134">
        <f t="shared" si="821"/>
        <v>4.9521531100478466E-2</v>
      </c>
      <c r="I2029" s="2"/>
      <c r="J2029" s="2">
        <f t="shared" si="823"/>
        <v>0.47137161084529505</v>
      </c>
      <c r="K2029" s="2">
        <f t="shared" si="824"/>
        <v>0.52089314194577352</v>
      </c>
      <c r="L2029" s="2">
        <f t="shared" si="825"/>
        <v>0</v>
      </c>
      <c r="M2029" s="2">
        <f t="shared" si="826"/>
        <v>7.7352472089314839E-3</v>
      </c>
      <c r="N2029" s="63">
        <v>5911</v>
      </c>
      <c r="O2029" s="63">
        <v>6532</v>
      </c>
      <c r="P2029" s="63">
        <v>0</v>
      </c>
      <c r="Q2029" s="63">
        <v>59</v>
      </c>
      <c r="R2029" s="63">
        <v>13</v>
      </c>
      <c r="S2029" s="63">
        <v>16</v>
      </c>
      <c r="T2029" s="63">
        <v>0</v>
      </c>
      <c r="U2029" s="63">
        <v>0</v>
      </c>
      <c r="V2029" s="63">
        <v>0</v>
      </c>
      <c r="W2029" s="63">
        <v>9</v>
      </c>
      <c r="X2029" s="63">
        <v>0</v>
      </c>
      <c r="Y2029" s="63">
        <v>0</v>
      </c>
      <c r="Z2029" s="63">
        <v>0</v>
      </c>
      <c r="AA2029" s="63">
        <v>0</v>
      </c>
      <c r="AB2029" s="63">
        <v>0</v>
      </c>
      <c r="AC2029" s="63">
        <v>0</v>
      </c>
      <c r="AD2029" s="63">
        <v>0</v>
      </c>
      <c r="AE2029" s="63">
        <v>0</v>
      </c>
      <c r="AF2029" s="63">
        <v>0</v>
      </c>
      <c r="AG2029" s="63">
        <v>0</v>
      </c>
      <c r="AH2029" s="63">
        <v>0</v>
      </c>
      <c r="AI2029" s="63">
        <v>0</v>
      </c>
      <c r="AJ2029" s="63">
        <v>0</v>
      </c>
      <c r="AK2029" s="63">
        <v>0</v>
      </c>
      <c r="AL2029" s="63">
        <v>0</v>
      </c>
      <c r="AM2029" s="63">
        <v>0</v>
      </c>
      <c r="AN2029" s="63">
        <v>0</v>
      </c>
      <c r="AO2029" s="63">
        <v>0</v>
      </c>
      <c r="AP2029" s="63">
        <v>0</v>
      </c>
      <c r="AQ2029" s="63">
        <v>0</v>
      </c>
      <c r="AR2029" s="63">
        <v>0</v>
      </c>
      <c r="AS2029" s="63">
        <v>0</v>
      </c>
      <c r="AT2029" s="63">
        <v>0</v>
      </c>
      <c r="AU2029" s="63">
        <v>0</v>
      </c>
      <c r="AV2029" s="63">
        <v>0</v>
      </c>
      <c r="AW2029" s="63">
        <v>0</v>
      </c>
      <c r="AX2029" s="63">
        <v>0</v>
      </c>
      <c r="AY2029" s="63">
        <v>0</v>
      </c>
      <c r="BA2029" s="5">
        <f>IF(Q2029&gt;0,RANK(Q2029,(N2029:P2029,Q2029:AE2029)),0)</f>
        <v>3</v>
      </c>
      <c r="BB2029" s="5">
        <f>IF(R2029&gt;0,RANK(R2029,(N2029:P2029,Q2029:AE2029)),0)</f>
        <v>5</v>
      </c>
      <c r="BC2029" s="5">
        <f>IF(T2029&gt;0,RANK(T2029,(N2029:P2029,Q2029:AE2029)),0)</f>
        <v>0</v>
      </c>
      <c r="BD2029" s="5">
        <f>IF(S2029&gt;0,RANK(S2029,(N2029:P2029,Q2029:AE2029)),0)</f>
        <v>4</v>
      </c>
      <c r="BE2029" s="2">
        <f t="shared" si="827"/>
        <v>4.704944178628389E-3</v>
      </c>
      <c r="BF2029" s="2">
        <f t="shared" si="828"/>
        <v>1.036682615629984E-3</v>
      </c>
      <c r="BG2029" s="2">
        <f t="shared" si="829"/>
        <v>0</v>
      </c>
      <c r="BH2029" s="2">
        <f t="shared" si="830"/>
        <v>1.2759170653907496E-3</v>
      </c>
      <c r="BJ2029" t="s">
        <v>1</v>
      </c>
      <c r="BK2029" t="s">
        <v>2650</v>
      </c>
      <c r="BL2029">
        <v>1</v>
      </c>
      <c r="BN2029" s="112">
        <v>37</v>
      </c>
      <c r="BO2029" s="114">
        <v>117</v>
      </c>
      <c r="BP2029" s="118">
        <f t="shared" si="832"/>
        <v>37117</v>
      </c>
      <c r="BQ2029" s="118">
        <f t="shared" si="831"/>
        <v>37117</v>
      </c>
      <c r="BR2029" s="5" t="s">
        <v>3151</v>
      </c>
    </row>
    <row r="2030" spans="1:70" ht="15" hidden="1" customHeight="1" outlineLevel="1">
      <c r="A2030" t="s">
        <v>1474</v>
      </c>
      <c r="B2030" t="s">
        <v>2650</v>
      </c>
      <c r="C2030" s="1">
        <f t="shared" si="822"/>
        <v>567020</v>
      </c>
      <c r="D2030" s="5">
        <f>IF(N2030&gt;0, RANK(N2030,(N2030:P2030,Q2030:AE2030)),0)</f>
        <v>1</v>
      </c>
      <c r="E2030" s="5">
        <f>IF(O2030&gt;0,RANK(O2030,(N2030:P2030,Q2030:AE2030)),0)</f>
        <v>2</v>
      </c>
      <c r="F2030" s="5">
        <f>IF(P2030&gt;0,RANK(P2030,(N2030:P2030,Q2030:AE2030)),0)</f>
        <v>0</v>
      </c>
      <c r="G2030" s="129">
        <f t="shared" si="820"/>
        <v>198896</v>
      </c>
      <c r="H2030" s="134">
        <f t="shared" si="821"/>
        <v>0.35077422313145923</v>
      </c>
      <c r="I2030" s="2"/>
      <c r="J2030" s="2">
        <f t="shared" si="823"/>
        <v>0.6668318577827943</v>
      </c>
      <c r="K2030" s="2">
        <f t="shared" si="824"/>
        <v>0.31605763465133507</v>
      </c>
      <c r="L2030" s="2">
        <f t="shared" si="825"/>
        <v>0</v>
      </c>
      <c r="M2030" s="2">
        <f t="shared" si="826"/>
        <v>1.7110507565870625E-2</v>
      </c>
      <c r="N2030" s="63">
        <v>378107</v>
      </c>
      <c r="O2030" s="63">
        <v>179211</v>
      </c>
      <c r="P2030" s="63">
        <v>0</v>
      </c>
      <c r="Q2030" s="63">
        <v>5427</v>
      </c>
      <c r="R2030" s="63">
        <v>1611</v>
      </c>
      <c r="S2030" s="63">
        <v>763</v>
      </c>
      <c r="T2030" s="63">
        <v>0</v>
      </c>
      <c r="U2030" s="63">
        <v>0</v>
      </c>
      <c r="V2030" s="63">
        <v>0</v>
      </c>
      <c r="W2030" s="63">
        <v>1901</v>
      </c>
      <c r="X2030" s="63">
        <v>0</v>
      </c>
      <c r="Y2030" s="63">
        <v>0</v>
      </c>
      <c r="Z2030" s="63">
        <v>0</v>
      </c>
      <c r="AA2030" s="63">
        <v>0</v>
      </c>
      <c r="AB2030" s="63">
        <v>0</v>
      </c>
      <c r="AC2030" s="63">
        <v>0</v>
      </c>
      <c r="AD2030" s="63">
        <v>0</v>
      </c>
      <c r="AE2030" s="63">
        <v>0</v>
      </c>
      <c r="AF2030" s="63">
        <v>0</v>
      </c>
      <c r="AG2030" s="63">
        <v>0</v>
      </c>
      <c r="AH2030" s="63">
        <v>0</v>
      </c>
      <c r="AI2030" s="63">
        <v>0</v>
      </c>
      <c r="AJ2030" s="63">
        <v>0</v>
      </c>
      <c r="AK2030" s="63">
        <v>0</v>
      </c>
      <c r="AL2030" s="63">
        <v>0</v>
      </c>
      <c r="AM2030" s="63">
        <v>0</v>
      </c>
      <c r="AN2030" s="63">
        <v>0</v>
      </c>
      <c r="AO2030" s="63">
        <v>0</v>
      </c>
      <c r="AP2030" s="63">
        <v>0</v>
      </c>
      <c r="AQ2030" s="63">
        <v>0</v>
      </c>
      <c r="AR2030" s="63">
        <v>0</v>
      </c>
      <c r="AS2030" s="63">
        <v>0</v>
      </c>
      <c r="AT2030" s="63">
        <v>0</v>
      </c>
      <c r="AU2030" s="63">
        <v>0</v>
      </c>
      <c r="AV2030" s="63">
        <v>0</v>
      </c>
      <c r="AW2030" s="63">
        <v>0</v>
      </c>
      <c r="AX2030" s="63">
        <v>0</v>
      </c>
      <c r="AY2030" s="63">
        <v>0</v>
      </c>
      <c r="BA2030" s="5">
        <f>IF(Q2030&gt;0,RANK(Q2030,(N2030:P2030,Q2030:AE2030)),0)</f>
        <v>3</v>
      </c>
      <c r="BB2030" s="5">
        <f>IF(R2030&gt;0,RANK(R2030,(N2030:P2030,Q2030:AE2030)),0)</f>
        <v>5</v>
      </c>
      <c r="BC2030" s="5">
        <f>IF(T2030&gt;0,RANK(T2030,(N2030:P2030,Q2030:AE2030)),0)</f>
        <v>0</v>
      </c>
      <c r="BD2030" s="5">
        <f>IF(S2030&gt;0,RANK(S2030,(N2030:P2030,Q2030:AE2030)),0)</f>
        <v>6</v>
      </c>
      <c r="BE2030" s="2">
        <f t="shared" si="827"/>
        <v>9.5710909668089306E-3</v>
      </c>
      <c r="BF2030" s="2">
        <f t="shared" si="828"/>
        <v>2.8411696236464324E-3</v>
      </c>
      <c r="BG2030" s="2">
        <f t="shared" si="829"/>
        <v>0</v>
      </c>
      <c r="BH2030" s="2">
        <f t="shared" si="830"/>
        <v>1.3456315473880992E-3</v>
      </c>
      <c r="BJ2030" t="s">
        <v>1474</v>
      </c>
      <c r="BK2030" t="s">
        <v>2650</v>
      </c>
      <c r="BN2030" s="112">
        <v>37</v>
      </c>
      <c r="BO2030" s="114">
        <v>119</v>
      </c>
      <c r="BP2030" s="118">
        <f t="shared" si="832"/>
        <v>37119</v>
      </c>
      <c r="BQ2030" s="118">
        <f t="shared" si="831"/>
        <v>37119</v>
      </c>
      <c r="BR2030" s="5" t="s">
        <v>3151</v>
      </c>
    </row>
    <row r="2031" spans="1:70" ht="15" hidden="1" customHeight="1" outlineLevel="1">
      <c r="A2031" t="s">
        <v>312</v>
      </c>
      <c r="B2031" t="s">
        <v>2650</v>
      </c>
      <c r="C2031" s="1">
        <f t="shared" si="822"/>
        <v>9041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29">
        <f t="shared" si="820"/>
        <v>5223</v>
      </c>
      <c r="H2031" s="134">
        <f t="shared" si="821"/>
        <v>0.5777015816834421</v>
      </c>
      <c r="I2031" s="2"/>
      <c r="J2031" s="2">
        <f t="shared" si="823"/>
        <v>0.2065037053423294</v>
      </c>
      <c r="K2031" s="2">
        <f t="shared" si="824"/>
        <v>0.78420528702577152</v>
      </c>
      <c r="L2031" s="2">
        <f t="shared" si="825"/>
        <v>0</v>
      </c>
      <c r="M2031" s="2">
        <f t="shared" si="826"/>
        <v>9.2910076318990509E-3</v>
      </c>
      <c r="N2031" s="63">
        <v>1867</v>
      </c>
      <c r="O2031" s="63">
        <v>7090</v>
      </c>
      <c r="P2031" s="63">
        <v>0</v>
      </c>
      <c r="Q2031" s="63">
        <v>47</v>
      </c>
      <c r="R2031" s="63">
        <v>11</v>
      </c>
      <c r="S2031" s="63">
        <v>12</v>
      </c>
      <c r="T2031" s="63">
        <v>0</v>
      </c>
      <c r="U2031" s="63">
        <v>0</v>
      </c>
      <c r="V2031" s="63">
        <v>0</v>
      </c>
      <c r="W2031" s="63">
        <v>14</v>
      </c>
      <c r="X2031" s="63">
        <v>0</v>
      </c>
      <c r="Y2031" s="63">
        <v>0</v>
      </c>
      <c r="Z2031" s="63">
        <v>0</v>
      </c>
      <c r="AA2031" s="63">
        <v>0</v>
      </c>
      <c r="AB2031" s="63">
        <v>0</v>
      </c>
      <c r="AC2031" s="63">
        <v>0</v>
      </c>
      <c r="AD2031" s="63">
        <v>0</v>
      </c>
      <c r="AE2031" s="63">
        <v>0</v>
      </c>
      <c r="AF2031" s="63">
        <v>0</v>
      </c>
      <c r="AG2031" s="63">
        <v>0</v>
      </c>
      <c r="AH2031" s="63">
        <v>0</v>
      </c>
      <c r="AI2031" s="63">
        <v>0</v>
      </c>
      <c r="AJ2031" s="63">
        <v>0</v>
      </c>
      <c r="AK2031" s="63">
        <v>0</v>
      </c>
      <c r="AL2031" s="63">
        <v>0</v>
      </c>
      <c r="AM2031" s="63">
        <v>0</v>
      </c>
      <c r="AN2031" s="63">
        <v>0</v>
      </c>
      <c r="AO2031" s="63">
        <v>0</v>
      </c>
      <c r="AP2031" s="63">
        <v>0</v>
      </c>
      <c r="AQ2031" s="63">
        <v>0</v>
      </c>
      <c r="AR2031" s="63">
        <v>0</v>
      </c>
      <c r="AS2031" s="63">
        <v>0</v>
      </c>
      <c r="AT2031" s="63">
        <v>0</v>
      </c>
      <c r="AU2031" s="63">
        <v>0</v>
      </c>
      <c r="AV2031" s="63">
        <v>0</v>
      </c>
      <c r="AW2031" s="63">
        <v>0</v>
      </c>
      <c r="AX2031" s="63">
        <v>0</v>
      </c>
      <c r="AY2031" s="63">
        <v>0</v>
      </c>
      <c r="BA2031" s="5">
        <f>IF(Q2031&gt;0,RANK(Q2031,(N2031:P2031,Q2031:AE2031)),0)</f>
        <v>3</v>
      </c>
      <c r="BB2031" s="5">
        <f>IF(R2031&gt;0,RANK(R2031,(N2031:P2031,Q2031:AE2031)),0)</f>
        <v>6</v>
      </c>
      <c r="BC2031" s="5">
        <f>IF(T2031&gt;0,RANK(T2031,(N2031:P2031,Q2031:AE2031)),0)</f>
        <v>0</v>
      </c>
      <c r="BD2031" s="5">
        <f>IF(S2031&gt;0,RANK(S2031,(N2031:P2031,Q2031:AE2031)),0)</f>
        <v>5</v>
      </c>
      <c r="BE2031" s="2">
        <f t="shared" si="827"/>
        <v>5.1985399845149872E-3</v>
      </c>
      <c r="BF2031" s="2">
        <f t="shared" si="828"/>
        <v>1.2166795708439331E-3</v>
      </c>
      <c r="BG2031" s="2">
        <f t="shared" si="829"/>
        <v>0</v>
      </c>
      <c r="BH2031" s="2">
        <f t="shared" si="830"/>
        <v>1.327286804557018E-3</v>
      </c>
      <c r="BJ2031" t="s">
        <v>312</v>
      </c>
      <c r="BK2031" t="s">
        <v>2650</v>
      </c>
      <c r="BL2031">
        <v>11</v>
      </c>
      <c r="BN2031" s="112">
        <v>37</v>
      </c>
      <c r="BO2031" s="114">
        <v>121</v>
      </c>
      <c r="BP2031" s="118">
        <f t="shared" si="832"/>
        <v>37121</v>
      </c>
      <c r="BQ2031" s="118">
        <f t="shared" si="831"/>
        <v>37121</v>
      </c>
      <c r="BR2031" s="5" t="s">
        <v>3151</v>
      </c>
    </row>
    <row r="2032" spans="1:70" ht="15" hidden="1" customHeight="1" outlineLevel="1">
      <c r="A2032" t="s">
        <v>1405</v>
      </c>
      <c r="B2032" t="s">
        <v>2650</v>
      </c>
      <c r="C2032" s="1">
        <f t="shared" si="822"/>
        <v>12849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29">
        <f t="shared" si="820"/>
        <v>4084</v>
      </c>
      <c r="H2032" s="134">
        <f t="shared" si="821"/>
        <v>0.31784574675071992</v>
      </c>
      <c r="I2032" s="2"/>
      <c r="J2032" s="2">
        <f t="shared" si="823"/>
        <v>0.33675772433652423</v>
      </c>
      <c r="K2032" s="2">
        <f t="shared" si="824"/>
        <v>0.65460347108724415</v>
      </c>
      <c r="L2032" s="2">
        <f t="shared" si="825"/>
        <v>0</v>
      </c>
      <c r="M2032" s="2">
        <f t="shared" si="826"/>
        <v>8.6388045762315624E-3</v>
      </c>
      <c r="N2032" s="63">
        <v>4327</v>
      </c>
      <c r="O2032" s="63">
        <v>8411</v>
      </c>
      <c r="P2032" s="63">
        <v>0</v>
      </c>
      <c r="Q2032" s="63">
        <v>78</v>
      </c>
      <c r="R2032" s="63">
        <v>13</v>
      </c>
      <c r="S2032" s="63">
        <v>11</v>
      </c>
      <c r="T2032" s="63">
        <v>0</v>
      </c>
      <c r="U2032" s="63">
        <v>0</v>
      </c>
      <c r="V2032" s="63">
        <v>0</v>
      </c>
      <c r="W2032" s="63">
        <v>9</v>
      </c>
      <c r="X2032" s="63">
        <v>0</v>
      </c>
      <c r="Y2032" s="63">
        <v>0</v>
      </c>
      <c r="Z2032" s="63">
        <v>0</v>
      </c>
      <c r="AA2032" s="63">
        <v>0</v>
      </c>
      <c r="AB2032" s="63">
        <v>0</v>
      </c>
      <c r="AC2032" s="63">
        <v>0</v>
      </c>
      <c r="AD2032" s="63">
        <v>0</v>
      </c>
      <c r="AE2032" s="63">
        <v>0</v>
      </c>
      <c r="AF2032" s="63">
        <v>0</v>
      </c>
      <c r="AG2032" s="63">
        <v>0</v>
      </c>
      <c r="AH2032" s="63">
        <v>0</v>
      </c>
      <c r="AI2032" s="63">
        <v>0</v>
      </c>
      <c r="AJ2032" s="63">
        <v>0</v>
      </c>
      <c r="AK2032" s="63">
        <v>0</v>
      </c>
      <c r="AL2032" s="63">
        <v>0</v>
      </c>
      <c r="AM2032" s="63">
        <v>0</v>
      </c>
      <c r="AN2032" s="63">
        <v>0</v>
      </c>
      <c r="AO2032" s="63">
        <v>0</v>
      </c>
      <c r="AP2032" s="63">
        <v>0</v>
      </c>
      <c r="AQ2032" s="63">
        <v>0</v>
      </c>
      <c r="AR2032" s="63">
        <v>0</v>
      </c>
      <c r="AS2032" s="63">
        <v>0</v>
      </c>
      <c r="AT2032" s="63">
        <v>0</v>
      </c>
      <c r="AU2032" s="63">
        <v>0</v>
      </c>
      <c r="AV2032" s="63">
        <v>0</v>
      </c>
      <c r="AW2032" s="63">
        <v>0</v>
      </c>
      <c r="AX2032" s="63">
        <v>0</v>
      </c>
      <c r="AY2032" s="63">
        <v>0</v>
      </c>
      <c r="BA2032" s="5">
        <f>IF(Q2032&gt;0,RANK(Q2032,(N2032:P2032,Q2032:AE2032)),0)</f>
        <v>3</v>
      </c>
      <c r="BB2032" s="5">
        <f>IF(R2032&gt;0,RANK(R2032,(N2032:P2032,Q2032:AE2032)),0)</f>
        <v>4</v>
      </c>
      <c r="BC2032" s="5">
        <f>IF(T2032&gt;0,RANK(T2032,(N2032:P2032,Q2032:AE2032)),0)</f>
        <v>0</v>
      </c>
      <c r="BD2032" s="5">
        <f>IF(S2032&gt;0,RANK(S2032,(N2032:P2032,Q2032:AE2032)),0)</f>
        <v>5</v>
      </c>
      <c r="BE2032" s="2">
        <f t="shared" si="827"/>
        <v>6.0705113238384307E-3</v>
      </c>
      <c r="BF2032" s="2">
        <f t="shared" si="828"/>
        <v>1.0117518873064052E-3</v>
      </c>
      <c r="BG2032" s="2">
        <f t="shared" si="829"/>
        <v>0</v>
      </c>
      <c r="BH2032" s="2">
        <f t="shared" si="830"/>
        <v>8.5609775079772748E-4</v>
      </c>
      <c r="BJ2032" t="s">
        <v>1405</v>
      </c>
      <c r="BK2032" t="s">
        <v>2650</v>
      </c>
      <c r="BL2032">
        <v>8</v>
      </c>
      <c r="BN2032" s="112">
        <v>37</v>
      </c>
      <c r="BO2032" s="114">
        <v>123</v>
      </c>
      <c r="BP2032" s="118">
        <f t="shared" si="832"/>
        <v>37123</v>
      </c>
      <c r="BQ2032" s="118">
        <f t="shared" si="831"/>
        <v>37123</v>
      </c>
      <c r="BR2032" s="5" t="s">
        <v>3151</v>
      </c>
    </row>
    <row r="2033" spans="1:70" ht="15" hidden="1" customHeight="1" outlineLevel="1">
      <c r="A2033" t="s">
        <v>2657</v>
      </c>
      <c r="B2033" t="s">
        <v>2650</v>
      </c>
      <c r="C2033" s="1">
        <f t="shared" si="822"/>
        <v>58339</v>
      </c>
      <c r="D2033" s="5">
        <f>IF(N2033&gt;0, RANK(N2033,(N2033:P2033,Q2033:AE2033)),0)</f>
        <v>2</v>
      </c>
      <c r="E2033" s="5">
        <f>IF(O2033&gt;0,RANK(O2033,(N2033:P2033,Q2033:AE2033)),0)</f>
        <v>1</v>
      </c>
      <c r="F2033" s="5">
        <f>IF(P2033&gt;0,RANK(P2033,(N2033:P2033,Q2033:AE2033)),0)</f>
        <v>0</v>
      </c>
      <c r="G2033" s="129">
        <f t="shared" si="820"/>
        <v>15985</v>
      </c>
      <c r="H2033" s="134">
        <f t="shared" si="821"/>
        <v>0.27400195409588785</v>
      </c>
      <c r="I2033" s="2"/>
      <c r="J2033" s="2">
        <f t="shared" si="823"/>
        <v>0.35617682853665644</v>
      </c>
      <c r="K2033" s="2">
        <f t="shared" si="824"/>
        <v>0.63017878263254423</v>
      </c>
      <c r="L2033" s="2">
        <f t="shared" si="825"/>
        <v>0</v>
      </c>
      <c r="M2033" s="2">
        <f t="shared" si="826"/>
        <v>1.3644388830799326E-2</v>
      </c>
      <c r="N2033" s="63">
        <v>20779</v>
      </c>
      <c r="O2033" s="63">
        <v>36764</v>
      </c>
      <c r="P2033" s="63">
        <v>0</v>
      </c>
      <c r="Q2033" s="63">
        <v>520</v>
      </c>
      <c r="R2033" s="63">
        <v>85</v>
      </c>
      <c r="S2033" s="63">
        <v>70</v>
      </c>
      <c r="T2033" s="63">
        <v>0</v>
      </c>
      <c r="U2033" s="63">
        <v>0</v>
      </c>
      <c r="V2033" s="63">
        <v>0</v>
      </c>
      <c r="W2033" s="63">
        <v>121</v>
      </c>
      <c r="X2033" s="63">
        <v>0</v>
      </c>
      <c r="Y2033" s="63">
        <v>0</v>
      </c>
      <c r="Z2033" s="63">
        <v>0</v>
      </c>
      <c r="AA2033" s="63">
        <v>0</v>
      </c>
      <c r="AB2033" s="63">
        <v>0</v>
      </c>
      <c r="AC2033" s="63">
        <v>0</v>
      </c>
      <c r="AD2033" s="63">
        <v>0</v>
      </c>
      <c r="AE2033" s="63">
        <v>0</v>
      </c>
      <c r="AF2033" s="63">
        <v>0</v>
      </c>
      <c r="AG2033" s="63">
        <v>0</v>
      </c>
      <c r="AH2033" s="63">
        <v>0</v>
      </c>
      <c r="AI2033" s="63">
        <v>0</v>
      </c>
      <c r="AJ2033" s="63">
        <v>0</v>
      </c>
      <c r="AK2033" s="63">
        <v>0</v>
      </c>
      <c r="AL2033" s="63">
        <v>0</v>
      </c>
      <c r="AM2033" s="63">
        <v>0</v>
      </c>
      <c r="AN2033" s="63">
        <v>0</v>
      </c>
      <c r="AO2033" s="63">
        <v>0</v>
      </c>
      <c r="AP2033" s="63">
        <v>0</v>
      </c>
      <c r="AQ2033" s="63">
        <v>0</v>
      </c>
      <c r="AR2033" s="63">
        <v>0</v>
      </c>
      <c r="AS2033" s="63">
        <v>0</v>
      </c>
      <c r="AT2033" s="63">
        <v>0</v>
      </c>
      <c r="AU2033" s="63">
        <v>0</v>
      </c>
      <c r="AV2033" s="63">
        <v>0</v>
      </c>
      <c r="AW2033" s="63">
        <v>0</v>
      </c>
      <c r="AX2033" s="63">
        <v>0</v>
      </c>
      <c r="AY2033" s="63">
        <v>0</v>
      </c>
      <c r="BA2033" s="5">
        <f>IF(Q2033&gt;0,RANK(Q2033,(N2033:P2033,Q2033:AE2033)),0)</f>
        <v>3</v>
      </c>
      <c r="BB2033" s="5">
        <f>IF(R2033&gt;0,RANK(R2033,(N2033:P2033,Q2033:AE2033)),0)</f>
        <v>5</v>
      </c>
      <c r="BC2033" s="5">
        <f>IF(T2033&gt;0,RANK(T2033,(N2033:P2033,Q2033:AE2033)),0)</f>
        <v>0</v>
      </c>
      <c r="BD2033" s="5">
        <f>IF(S2033&gt;0,RANK(S2033,(N2033:P2033,Q2033:AE2033)),0)</f>
        <v>6</v>
      </c>
      <c r="BE2033" s="2">
        <f t="shared" si="827"/>
        <v>8.9134198392156194E-3</v>
      </c>
      <c r="BF2033" s="2">
        <f t="shared" si="828"/>
        <v>1.4570013198717839E-3</v>
      </c>
      <c r="BG2033" s="2">
        <f t="shared" si="829"/>
        <v>0</v>
      </c>
      <c r="BH2033" s="2">
        <f t="shared" si="830"/>
        <v>1.1998834398944103E-3</v>
      </c>
      <c r="BJ2033" t="s">
        <v>2657</v>
      </c>
      <c r="BK2033" t="s">
        <v>2650</v>
      </c>
      <c r="BN2033" s="112">
        <v>37</v>
      </c>
      <c r="BO2033" s="114">
        <v>125</v>
      </c>
      <c r="BP2033" s="118">
        <f t="shared" si="832"/>
        <v>37125</v>
      </c>
      <c r="BQ2033" s="118">
        <f t="shared" si="831"/>
        <v>37125</v>
      </c>
      <c r="BR2033" s="5" t="s">
        <v>3151</v>
      </c>
    </row>
    <row r="2034" spans="1:70" ht="15" hidden="1" customHeight="1" outlineLevel="1">
      <c r="A2034" t="s">
        <v>1895</v>
      </c>
      <c r="B2034" t="s">
        <v>2650</v>
      </c>
      <c r="C2034" s="1">
        <f t="shared" si="822"/>
        <v>52270</v>
      </c>
      <c r="D2034" s="5">
        <f>IF(N2034&gt;0, RANK(N2034,(N2034:P2034,Q2034:AE2034)),0)</f>
        <v>1</v>
      </c>
      <c r="E2034" s="5">
        <f>IF(O2034&gt;0,RANK(O2034,(N2034:P2034,Q2034:AE2034)),0)</f>
        <v>2</v>
      </c>
      <c r="F2034" s="5">
        <f>IF(P2034&gt;0,RANK(P2034,(N2034:P2034,Q2034:AE2034)),0)</f>
        <v>0</v>
      </c>
      <c r="G2034" s="129">
        <f t="shared" si="820"/>
        <v>120</v>
      </c>
      <c r="H2034" s="134">
        <f t="shared" si="821"/>
        <v>2.2957719533193035E-3</v>
      </c>
      <c r="I2034" s="2"/>
      <c r="J2034" s="2">
        <f t="shared" si="823"/>
        <v>0.49640329060646643</v>
      </c>
      <c r="K2034" s="2">
        <f t="shared" si="824"/>
        <v>0.49410751865314712</v>
      </c>
      <c r="L2034" s="2">
        <f t="shared" si="825"/>
        <v>0</v>
      </c>
      <c r="M2034" s="2">
        <f t="shared" si="826"/>
        <v>9.4891907403865106E-3</v>
      </c>
      <c r="N2034" s="63">
        <v>25947</v>
      </c>
      <c r="O2034" s="63">
        <v>25827</v>
      </c>
      <c r="P2034" s="63">
        <v>0</v>
      </c>
      <c r="Q2034" s="63">
        <v>287</v>
      </c>
      <c r="R2034" s="63">
        <v>75</v>
      </c>
      <c r="S2034" s="63">
        <v>56</v>
      </c>
      <c r="T2034" s="63">
        <v>0</v>
      </c>
      <c r="U2034" s="63">
        <v>0</v>
      </c>
      <c r="V2034" s="63">
        <v>0</v>
      </c>
      <c r="W2034" s="63">
        <v>78</v>
      </c>
      <c r="X2034" s="63">
        <v>0</v>
      </c>
      <c r="Y2034" s="63">
        <v>0</v>
      </c>
      <c r="Z2034" s="63">
        <v>0</v>
      </c>
      <c r="AA2034" s="63">
        <v>0</v>
      </c>
      <c r="AB2034" s="63">
        <v>0</v>
      </c>
      <c r="AC2034" s="63">
        <v>0</v>
      </c>
      <c r="AD2034" s="63">
        <v>0</v>
      </c>
      <c r="AE2034" s="63">
        <v>0</v>
      </c>
      <c r="AF2034" s="63">
        <v>0</v>
      </c>
      <c r="AG2034" s="63">
        <v>0</v>
      </c>
      <c r="AH2034" s="63">
        <v>0</v>
      </c>
      <c r="AI2034" s="63">
        <v>0</v>
      </c>
      <c r="AJ2034" s="63">
        <v>0</v>
      </c>
      <c r="AK2034" s="63">
        <v>0</v>
      </c>
      <c r="AL2034" s="63">
        <v>0</v>
      </c>
      <c r="AM2034" s="63">
        <v>0</v>
      </c>
      <c r="AN2034" s="63">
        <v>0</v>
      </c>
      <c r="AO2034" s="63">
        <v>0</v>
      </c>
      <c r="AP2034" s="63">
        <v>0</v>
      </c>
      <c r="AQ2034" s="63">
        <v>0</v>
      </c>
      <c r="AR2034" s="63">
        <v>0</v>
      </c>
      <c r="AS2034" s="63">
        <v>0</v>
      </c>
      <c r="AT2034" s="63">
        <v>0</v>
      </c>
      <c r="AU2034" s="63">
        <v>0</v>
      </c>
      <c r="AV2034" s="63">
        <v>0</v>
      </c>
      <c r="AW2034" s="63">
        <v>0</v>
      </c>
      <c r="AX2034" s="63">
        <v>0</v>
      </c>
      <c r="AY2034" s="63">
        <v>0</v>
      </c>
      <c r="BA2034" s="5">
        <f>IF(Q2034&gt;0,RANK(Q2034,(N2034:P2034,Q2034:AE2034)),0)</f>
        <v>3</v>
      </c>
      <c r="BB2034" s="5">
        <f>IF(R2034&gt;0,RANK(R2034,(N2034:P2034,Q2034:AE2034)),0)</f>
        <v>5</v>
      </c>
      <c r="BC2034" s="5">
        <f>IF(T2034&gt;0,RANK(T2034,(N2034:P2034,Q2034:AE2034)),0)</f>
        <v>0</v>
      </c>
      <c r="BD2034" s="5">
        <f>IF(S2034&gt;0,RANK(S2034,(N2034:P2034,Q2034:AE2034)),0)</f>
        <v>6</v>
      </c>
      <c r="BE2034" s="2">
        <f t="shared" si="827"/>
        <v>5.4907212550220014E-3</v>
      </c>
      <c r="BF2034" s="2">
        <f t="shared" si="828"/>
        <v>1.4348574708245648E-3</v>
      </c>
      <c r="BG2034" s="2">
        <f t="shared" si="829"/>
        <v>0</v>
      </c>
      <c r="BH2034" s="2">
        <f t="shared" si="830"/>
        <v>1.0713602448823418E-3</v>
      </c>
      <c r="BJ2034" t="s">
        <v>1895</v>
      </c>
      <c r="BK2034" t="s">
        <v>2650</v>
      </c>
      <c r="BL2034">
        <v>1</v>
      </c>
      <c r="BN2034" s="112">
        <v>37</v>
      </c>
      <c r="BO2034" s="114">
        <v>127</v>
      </c>
      <c r="BP2034" s="118">
        <f t="shared" si="832"/>
        <v>37127</v>
      </c>
      <c r="BQ2034" s="118">
        <f t="shared" si="831"/>
        <v>37127</v>
      </c>
      <c r="BR2034" s="5" t="s">
        <v>3151</v>
      </c>
    </row>
    <row r="2035" spans="1:70" ht="15" hidden="1" customHeight="1" outlineLevel="1">
      <c r="A2035" t="s">
        <v>1654</v>
      </c>
      <c r="B2035" t="s">
        <v>2650</v>
      </c>
      <c r="C2035" s="1">
        <f t="shared" ref="C2035:C2071" si="833">SUM(N2035:AY2035)</f>
        <v>131830</v>
      </c>
      <c r="D2035" s="5">
        <f>IF(N2035&gt;0, RANK(N2035,(N2035:P2035,Q2035:AE2035)),0)</f>
        <v>1</v>
      </c>
      <c r="E2035" s="5">
        <f>IF(O2035&gt;0,RANK(O2035,(N2035:P2035,Q2035:AE2035)),0)</f>
        <v>2</v>
      </c>
      <c r="F2035" s="5">
        <f>IF(P2035&gt;0,RANK(P2035,(N2035:P2035,Q2035:AE2035)),0)</f>
        <v>0</v>
      </c>
      <c r="G2035" s="129">
        <f t="shared" si="820"/>
        <v>2807</v>
      </c>
      <c r="H2035" s="134">
        <f t="shared" si="821"/>
        <v>2.1292573769248275E-2</v>
      </c>
      <c r="I2035" s="2"/>
      <c r="J2035" s="2">
        <f t="shared" ref="J2035:J2071" si="834">IF($C2035=0,"-",N2035/$C2035)</f>
        <v>0.50169157247970875</v>
      </c>
      <c r="K2035" s="2">
        <f t="shared" ref="K2035:K2071" si="835">IF($C2035=0,"-",O2035/$C2035)</f>
        <v>0.48039899871046043</v>
      </c>
      <c r="L2035" s="2">
        <f t="shared" ref="L2035:L2071" si="836">IF($C2035=0,"-",P2035/$C2035)</f>
        <v>0</v>
      </c>
      <c r="M2035" s="2">
        <f t="shared" ref="M2035:M2066" si="837">IF(C2035=0,"-",(1-J2035-K2035-L2035))</f>
        <v>1.7909428809830819E-2</v>
      </c>
      <c r="N2035" s="63">
        <v>66138</v>
      </c>
      <c r="O2035" s="63">
        <v>63331</v>
      </c>
      <c r="P2035" s="63">
        <v>0</v>
      </c>
      <c r="Q2035" s="63">
        <v>1521</v>
      </c>
      <c r="R2035" s="63">
        <v>362</v>
      </c>
      <c r="S2035" s="63">
        <v>171</v>
      </c>
      <c r="T2035" s="63">
        <v>0</v>
      </c>
      <c r="U2035" s="63">
        <v>0</v>
      </c>
      <c r="V2035" s="63">
        <v>0</v>
      </c>
      <c r="W2035" s="63">
        <v>307</v>
      </c>
      <c r="X2035" s="63">
        <v>0</v>
      </c>
      <c r="Y2035" s="63">
        <v>0</v>
      </c>
      <c r="Z2035" s="63">
        <v>0</v>
      </c>
      <c r="AA2035" s="63">
        <v>0</v>
      </c>
      <c r="AB2035" s="63">
        <v>0</v>
      </c>
      <c r="AC2035" s="63">
        <v>0</v>
      </c>
      <c r="AD2035" s="63">
        <v>0</v>
      </c>
      <c r="AE2035" s="63">
        <v>0</v>
      </c>
      <c r="AF2035" s="63">
        <v>0</v>
      </c>
      <c r="AG2035" s="63">
        <v>0</v>
      </c>
      <c r="AH2035" s="63">
        <v>0</v>
      </c>
      <c r="AI2035" s="63">
        <v>0</v>
      </c>
      <c r="AJ2035" s="63">
        <v>0</v>
      </c>
      <c r="AK2035" s="63">
        <v>0</v>
      </c>
      <c r="AL2035" s="63">
        <v>0</v>
      </c>
      <c r="AM2035" s="63">
        <v>0</v>
      </c>
      <c r="AN2035" s="63">
        <v>0</v>
      </c>
      <c r="AO2035" s="63">
        <v>0</v>
      </c>
      <c r="AP2035" s="63">
        <v>0</v>
      </c>
      <c r="AQ2035" s="63">
        <v>0</v>
      </c>
      <c r="AR2035" s="63">
        <v>0</v>
      </c>
      <c r="AS2035" s="63">
        <v>0</v>
      </c>
      <c r="AT2035" s="63">
        <v>0</v>
      </c>
      <c r="AU2035" s="63">
        <v>0</v>
      </c>
      <c r="AV2035" s="63">
        <v>0</v>
      </c>
      <c r="AW2035" s="63">
        <v>0</v>
      </c>
      <c r="AX2035" s="63">
        <v>0</v>
      </c>
      <c r="AY2035" s="63">
        <v>0</v>
      </c>
      <c r="BA2035" s="5">
        <f>IF(Q2035&gt;0,RANK(Q2035,(N2035:P2035,Q2035:AE2035)),0)</f>
        <v>3</v>
      </c>
      <c r="BB2035" s="5">
        <f>IF(R2035&gt;0,RANK(R2035,(N2035:P2035,Q2035:AE2035)),0)</f>
        <v>4</v>
      </c>
      <c r="BC2035" s="5">
        <f>IF(T2035&gt;0,RANK(T2035,(N2035:P2035,Q2035:AE2035)),0)</f>
        <v>0</v>
      </c>
      <c r="BD2035" s="5">
        <f>IF(S2035&gt;0,RANK(S2035,(N2035:P2035,Q2035:AE2035)),0)</f>
        <v>6</v>
      </c>
      <c r="BE2035" s="2">
        <f t="shared" ref="BE2035:BE2071" si="838">IF($C2035=0,"-",Q2035/$C2035)</f>
        <v>1.1537586285367519E-2</v>
      </c>
      <c r="BF2035" s="2">
        <f t="shared" ref="BF2035:BF2071" si="839">IF($C2035=0,"-",R2035/$C2035)</f>
        <v>2.7459607069710993E-3</v>
      </c>
      <c r="BG2035" s="2">
        <f t="shared" ref="BG2035:BG2071" si="840">IF($C2035=0,"-",T2035/$C2035)</f>
        <v>0</v>
      </c>
      <c r="BH2035" s="2">
        <f t="shared" ref="BH2035:BH2071" si="841">IF($C2035=0,"-",S2035/$C2035)</f>
        <v>1.2971250853371767E-3</v>
      </c>
      <c r="BJ2035" t="s">
        <v>1654</v>
      </c>
      <c r="BK2035" t="s">
        <v>2650</v>
      </c>
      <c r="BL2035">
        <v>7</v>
      </c>
      <c r="BN2035" s="112">
        <v>37</v>
      </c>
      <c r="BO2035" s="114">
        <v>129</v>
      </c>
      <c r="BP2035" s="118">
        <f t="shared" si="832"/>
        <v>37129</v>
      </c>
      <c r="BQ2035" s="118">
        <f t="shared" si="831"/>
        <v>37129</v>
      </c>
      <c r="BR2035" s="5" t="s">
        <v>3151</v>
      </c>
    </row>
    <row r="2036" spans="1:70" ht="15" hidden="1" customHeight="1" outlineLevel="1">
      <c r="A2036" t="s">
        <v>2750</v>
      </c>
      <c r="B2036" t="s">
        <v>2650</v>
      </c>
      <c r="C2036" s="1">
        <f t="shared" si="833"/>
        <v>10110</v>
      </c>
      <c r="D2036" s="5">
        <f>IF(N2036&gt;0, RANK(N2036,(N2036:P2036,Q2036:AE2036)),0)</f>
        <v>1</v>
      </c>
      <c r="E2036" s="5">
        <f>IF(O2036&gt;0,RANK(O2036,(N2036:P2036,Q2036:AE2036)),0)</f>
        <v>2</v>
      </c>
      <c r="F2036" s="5">
        <f>IF(P2036&gt;0,RANK(P2036,(N2036:P2036,Q2036:AE2036)),0)</f>
        <v>0</v>
      </c>
      <c r="G2036" s="129">
        <f t="shared" si="820"/>
        <v>2080</v>
      </c>
      <c r="H2036" s="134">
        <f t="shared" si="821"/>
        <v>0.20573689416419386</v>
      </c>
      <c r="I2036" s="2"/>
      <c r="J2036" s="2">
        <f t="shared" si="834"/>
        <v>0.60029673590504451</v>
      </c>
      <c r="K2036" s="2">
        <f t="shared" si="835"/>
        <v>0.39455984174085063</v>
      </c>
      <c r="L2036" s="2">
        <f t="shared" si="836"/>
        <v>0</v>
      </c>
      <c r="M2036" s="2">
        <f t="shared" si="837"/>
        <v>5.1434223541048651E-3</v>
      </c>
      <c r="N2036" s="63">
        <v>6069</v>
      </c>
      <c r="O2036" s="63">
        <v>3989</v>
      </c>
      <c r="P2036" s="63">
        <v>0</v>
      </c>
      <c r="Q2036" s="63">
        <v>30</v>
      </c>
      <c r="R2036" s="63">
        <v>10</v>
      </c>
      <c r="S2036" s="63">
        <v>7</v>
      </c>
      <c r="T2036" s="63">
        <v>0</v>
      </c>
      <c r="U2036" s="63">
        <v>0</v>
      </c>
      <c r="V2036" s="63">
        <v>0</v>
      </c>
      <c r="W2036" s="63">
        <v>5</v>
      </c>
      <c r="X2036" s="63">
        <v>0</v>
      </c>
      <c r="Y2036" s="63">
        <v>0</v>
      </c>
      <c r="Z2036" s="63">
        <v>0</v>
      </c>
      <c r="AA2036" s="63">
        <v>0</v>
      </c>
      <c r="AB2036" s="63">
        <v>0</v>
      </c>
      <c r="AC2036" s="63">
        <v>0</v>
      </c>
      <c r="AD2036" s="63">
        <v>0</v>
      </c>
      <c r="AE2036" s="63">
        <v>0</v>
      </c>
      <c r="AF2036" s="63">
        <v>0</v>
      </c>
      <c r="AG2036" s="63">
        <v>0</v>
      </c>
      <c r="AH2036" s="63">
        <v>0</v>
      </c>
      <c r="AI2036" s="63">
        <v>0</v>
      </c>
      <c r="AJ2036" s="63">
        <v>0</v>
      </c>
      <c r="AK2036" s="63">
        <v>0</v>
      </c>
      <c r="AL2036" s="63">
        <v>0</v>
      </c>
      <c r="AM2036" s="63">
        <v>0</v>
      </c>
      <c r="AN2036" s="63">
        <v>0</v>
      </c>
      <c r="AO2036" s="63">
        <v>0</v>
      </c>
      <c r="AP2036" s="63">
        <v>0</v>
      </c>
      <c r="AQ2036" s="63">
        <v>0</v>
      </c>
      <c r="AR2036" s="63">
        <v>0</v>
      </c>
      <c r="AS2036" s="63">
        <v>0</v>
      </c>
      <c r="AT2036" s="63">
        <v>0</v>
      </c>
      <c r="AU2036" s="63">
        <v>0</v>
      </c>
      <c r="AV2036" s="63">
        <v>0</v>
      </c>
      <c r="AW2036" s="63">
        <v>0</v>
      </c>
      <c r="AX2036" s="63">
        <v>0</v>
      </c>
      <c r="AY2036" s="63">
        <v>0</v>
      </c>
      <c r="BA2036" s="5">
        <f>IF(Q2036&gt;0,RANK(Q2036,(N2036:P2036,Q2036:AE2036)),0)</f>
        <v>3</v>
      </c>
      <c r="BB2036" s="5">
        <f>IF(R2036&gt;0,RANK(R2036,(N2036:P2036,Q2036:AE2036)),0)</f>
        <v>4</v>
      </c>
      <c r="BC2036" s="5">
        <f>IF(T2036&gt;0,RANK(T2036,(N2036:P2036,Q2036:AE2036)),0)</f>
        <v>0</v>
      </c>
      <c r="BD2036" s="5">
        <f>IF(S2036&gt;0,RANK(S2036,(N2036:P2036,Q2036:AE2036)),0)</f>
        <v>5</v>
      </c>
      <c r="BE2036" s="2">
        <f t="shared" si="838"/>
        <v>2.967359050445104E-3</v>
      </c>
      <c r="BF2036" s="2">
        <f t="shared" si="839"/>
        <v>9.8911968348170125E-4</v>
      </c>
      <c r="BG2036" s="2">
        <f t="shared" si="840"/>
        <v>0</v>
      </c>
      <c r="BH2036" s="2">
        <f t="shared" si="841"/>
        <v>6.9238377843719087E-4</v>
      </c>
      <c r="BJ2036" t="s">
        <v>2750</v>
      </c>
      <c r="BK2036" t="s">
        <v>2650</v>
      </c>
      <c r="BL2036">
        <v>1</v>
      </c>
      <c r="BN2036" s="112">
        <v>37</v>
      </c>
      <c r="BO2036" s="114">
        <v>131</v>
      </c>
      <c r="BP2036" s="118">
        <f t="shared" si="832"/>
        <v>37131</v>
      </c>
      <c r="BQ2036" s="118">
        <f t="shared" si="831"/>
        <v>37131</v>
      </c>
      <c r="BR2036" s="5" t="s">
        <v>3151</v>
      </c>
    </row>
    <row r="2037" spans="1:70" ht="15" hidden="1" customHeight="1" outlineLevel="1">
      <c r="A2037" t="s">
        <v>3196</v>
      </c>
      <c r="B2037" t="s">
        <v>2650</v>
      </c>
      <c r="C2037" s="1">
        <f t="shared" si="833"/>
        <v>72235</v>
      </c>
      <c r="D2037" s="5">
        <f>IF(N2037&gt;0, RANK(N2037,(N2037:P2037,Q2037:AE2037)),0)</f>
        <v>2</v>
      </c>
      <c r="E2037" s="5">
        <f>IF(O2037&gt;0,RANK(O2037,(N2037:P2037,Q2037:AE2037)),0)</f>
        <v>1</v>
      </c>
      <c r="F2037" s="5">
        <f>IF(P2037&gt;0,RANK(P2037,(N2037:P2037,Q2037:AE2037)),0)</f>
        <v>0</v>
      </c>
      <c r="G2037" s="129">
        <f t="shared" si="820"/>
        <v>21812</v>
      </c>
      <c r="H2037" s="134">
        <f t="shared" si="821"/>
        <v>0.30195888419741124</v>
      </c>
      <c r="I2037" s="2"/>
      <c r="J2037" s="2">
        <f t="shared" si="834"/>
        <v>0.33593133522530627</v>
      </c>
      <c r="K2037" s="2">
        <f t="shared" si="835"/>
        <v>0.63789021942271751</v>
      </c>
      <c r="L2037" s="2">
        <f t="shared" si="836"/>
        <v>0</v>
      </c>
      <c r="M2037" s="2">
        <f t="shared" si="837"/>
        <v>2.6178445351976221E-2</v>
      </c>
      <c r="N2037" s="63">
        <v>24266</v>
      </c>
      <c r="O2037" s="63">
        <v>46078</v>
      </c>
      <c r="P2037" s="63">
        <v>0</v>
      </c>
      <c r="Q2037" s="63">
        <v>1506</v>
      </c>
      <c r="R2037" s="63">
        <v>136</v>
      </c>
      <c r="S2037" s="63">
        <v>100</v>
      </c>
      <c r="T2037" s="63">
        <v>0</v>
      </c>
      <c r="U2037" s="63">
        <v>0</v>
      </c>
      <c r="V2037" s="63">
        <v>0</v>
      </c>
      <c r="W2037" s="63">
        <v>149</v>
      </c>
      <c r="X2037" s="63">
        <v>0</v>
      </c>
      <c r="Y2037" s="63">
        <v>0</v>
      </c>
      <c r="Z2037" s="63">
        <v>0</v>
      </c>
      <c r="AA2037" s="63">
        <v>0</v>
      </c>
      <c r="AB2037" s="63">
        <v>0</v>
      </c>
      <c r="AC2037" s="63">
        <v>0</v>
      </c>
      <c r="AD2037" s="63">
        <v>0</v>
      </c>
      <c r="AE2037" s="63">
        <v>0</v>
      </c>
      <c r="AF2037" s="63">
        <v>0</v>
      </c>
      <c r="AG2037" s="63">
        <v>0</v>
      </c>
      <c r="AH2037" s="63">
        <v>0</v>
      </c>
      <c r="AI2037" s="63">
        <v>0</v>
      </c>
      <c r="AJ2037" s="63">
        <v>0</v>
      </c>
      <c r="AK2037" s="63">
        <v>0</v>
      </c>
      <c r="AL2037" s="63">
        <v>0</v>
      </c>
      <c r="AM2037" s="63">
        <v>0</v>
      </c>
      <c r="AN2037" s="63">
        <v>0</v>
      </c>
      <c r="AO2037" s="63">
        <v>0</v>
      </c>
      <c r="AP2037" s="63">
        <v>0</v>
      </c>
      <c r="AQ2037" s="63">
        <v>0</v>
      </c>
      <c r="AR2037" s="63">
        <v>0</v>
      </c>
      <c r="AS2037" s="63">
        <v>0</v>
      </c>
      <c r="AT2037" s="63">
        <v>0</v>
      </c>
      <c r="AU2037" s="63">
        <v>0</v>
      </c>
      <c r="AV2037" s="63">
        <v>0</v>
      </c>
      <c r="AW2037" s="63">
        <v>0</v>
      </c>
      <c r="AX2037" s="63">
        <v>0</v>
      </c>
      <c r="AY2037" s="63">
        <v>0</v>
      </c>
      <c r="BA2037" s="5">
        <f>IF(Q2037&gt;0,RANK(Q2037,(N2037:P2037,Q2037:AE2037)),0)</f>
        <v>3</v>
      </c>
      <c r="BB2037" s="5">
        <f>IF(R2037&gt;0,RANK(R2037,(N2037:P2037,Q2037:AE2037)),0)</f>
        <v>5</v>
      </c>
      <c r="BC2037" s="5">
        <f>IF(T2037&gt;0,RANK(T2037,(N2037:P2037,Q2037:AE2037)),0)</f>
        <v>0</v>
      </c>
      <c r="BD2037" s="5">
        <f>IF(S2037&gt;0,RANK(S2037,(N2037:P2037,Q2037:AE2037)),0)</f>
        <v>6</v>
      </c>
      <c r="BE2037" s="2">
        <f t="shared" si="838"/>
        <v>2.0848619090468611E-2</v>
      </c>
      <c r="BF2037" s="2">
        <f t="shared" si="839"/>
        <v>1.8827438222468332E-3</v>
      </c>
      <c r="BG2037" s="2">
        <f t="shared" si="840"/>
        <v>0</v>
      </c>
      <c r="BH2037" s="2">
        <f t="shared" si="841"/>
        <v>1.3843704575344361E-3</v>
      </c>
      <c r="BJ2037" t="s">
        <v>3196</v>
      </c>
      <c r="BK2037" t="s">
        <v>2650</v>
      </c>
      <c r="BL2037">
        <v>3</v>
      </c>
      <c r="BN2037" s="112">
        <v>37</v>
      </c>
      <c r="BO2037" s="114">
        <v>133</v>
      </c>
      <c r="BP2037" s="118">
        <f t="shared" si="832"/>
        <v>37133</v>
      </c>
      <c r="BQ2037" s="118">
        <f t="shared" si="831"/>
        <v>37133</v>
      </c>
      <c r="BR2037" s="5" t="s">
        <v>3151</v>
      </c>
    </row>
    <row r="2038" spans="1:70" ht="15" hidden="1" customHeight="1" outlineLevel="1">
      <c r="A2038" t="s">
        <v>2012</v>
      </c>
      <c r="B2038" t="s">
        <v>2650</v>
      </c>
      <c r="C2038" s="1">
        <f t="shared" si="833"/>
        <v>84990</v>
      </c>
      <c r="D2038" s="5">
        <f>IF(N2038&gt;0, RANK(N2038,(N2038:P2038,Q2038:AE2038)),0)</f>
        <v>1</v>
      </c>
      <c r="E2038" s="5">
        <f>IF(O2038&gt;0,RANK(O2038,(N2038:P2038,Q2038:AE2038)),0)</f>
        <v>2</v>
      </c>
      <c r="F2038" s="5">
        <f>IF(P2038&gt;0,RANK(P2038,(N2038:P2038,Q2038:AE2038)),0)</f>
        <v>0</v>
      </c>
      <c r="G2038" s="129">
        <f t="shared" si="820"/>
        <v>43418</v>
      </c>
      <c r="H2038" s="134">
        <f t="shared" si="821"/>
        <v>0.5108601011883751</v>
      </c>
      <c r="I2038" s="2"/>
      <c r="J2038" s="2">
        <f t="shared" si="834"/>
        <v>0.74825273561595484</v>
      </c>
      <c r="K2038" s="2">
        <f t="shared" si="835"/>
        <v>0.23739263442757971</v>
      </c>
      <c r="L2038" s="2">
        <f t="shared" si="836"/>
        <v>0</v>
      </c>
      <c r="M2038" s="2">
        <f t="shared" si="837"/>
        <v>1.4354629956465442E-2</v>
      </c>
      <c r="N2038" s="63">
        <v>63594</v>
      </c>
      <c r="O2038" s="63">
        <v>20176</v>
      </c>
      <c r="P2038" s="63">
        <v>0</v>
      </c>
      <c r="Q2038" s="63">
        <v>653</v>
      </c>
      <c r="R2038" s="63">
        <v>217</v>
      </c>
      <c r="S2038" s="63">
        <v>82</v>
      </c>
      <c r="T2038" s="63">
        <v>0</v>
      </c>
      <c r="U2038" s="63">
        <v>0</v>
      </c>
      <c r="V2038" s="63">
        <v>0</v>
      </c>
      <c r="W2038" s="63">
        <v>268</v>
      </c>
      <c r="X2038" s="63">
        <v>0</v>
      </c>
      <c r="Y2038" s="63">
        <v>0</v>
      </c>
      <c r="Z2038" s="63">
        <v>0</v>
      </c>
      <c r="AA2038" s="63">
        <v>0</v>
      </c>
      <c r="AB2038" s="63">
        <v>0</v>
      </c>
      <c r="AC2038" s="63">
        <v>0</v>
      </c>
      <c r="AD2038" s="63">
        <v>0</v>
      </c>
      <c r="AE2038" s="63">
        <v>0</v>
      </c>
      <c r="AF2038" s="63">
        <v>0</v>
      </c>
      <c r="AG2038" s="63">
        <v>0</v>
      </c>
      <c r="AH2038" s="63">
        <v>0</v>
      </c>
      <c r="AI2038" s="63">
        <v>0</v>
      </c>
      <c r="AJ2038" s="63">
        <v>0</v>
      </c>
      <c r="AK2038" s="63">
        <v>0</v>
      </c>
      <c r="AL2038" s="63">
        <v>0</v>
      </c>
      <c r="AM2038" s="63">
        <v>0</v>
      </c>
      <c r="AN2038" s="63">
        <v>0</v>
      </c>
      <c r="AO2038" s="63">
        <v>0</v>
      </c>
      <c r="AP2038" s="63">
        <v>0</v>
      </c>
      <c r="AQ2038" s="63">
        <v>0</v>
      </c>
      <c r="AR2038" s="63">
        <v>0</v>
      </c>
      <c r="AS2038" s="63">
        <v>0</v>
      </c>
      <c r="AT2038" s="63">
        <v>0</v>
      </c>
      <c r="AU2038" s="63">
        <v>0</v>
      </c>
      <c r="AV2038" s="63">
        <v>0</v>
      </c>
      <c r="AW2038" s="63">
        <v>0</v>
      </c>
      <c r="AX2038" s="63">
        <v>0</v>
      </c>
      <c r="AY2038" s="63">
        <v>0</v>
      </c>
      <c r="BA2038" s="5">
        <f>IF(Q2038&gt;0,RANK(Q2038,(N2038:P2038,Q2038:AE2038)),0)</f>
        <v>3</v>
      </c>
      <c r="BB2038" s="5">
        <f>IF(R2038&gt;0,RANK(R2038,(N2038:P2038,Q2038:AE2038)),0)</f>
        <v>5</v>
      </c>
      <c r="BC2038" s="5">
        <f>IF(T2038&gt;0,RANK(T2038,(N2038:P2038,Q2038:AE2038)),0)</f>
        <v>0</v>
      </c>
      <c r="BD2038" s="5">
        <f>IF(S2038&gt;0,RANK(S2038,(N2038:P2038,Q2038:AE2038)),0)</f>
        <v>6</v>
      </c>
      <c r="BE2038" s="2">
        <f t="shared" si="838"/>
        <v>7.6832568537475001E-3</v>
      </c>
      <c r="BF2038" s="2">
        <f t="shared" si="839"/>
        <v>2.5532415578303331E-3</v>
      </c>
      <c r="BG2038" s="2">
        <f t="shared" si="840"/>
        <v>0</v>
      </c>
      <c r="BH2038" s="2">
        <f t="shared" si="841"/>
        <v>9.6481939051653134E-4</v>
      </c>
      <c r="BJ2038" t="s">
        <v>2012</v>
      </c>
      <c r="BK2038" t="s">
        <v>2650</v>
      </c>
      <c r="BL2038">
        <v>4</v>
      </c>
      <c r="BN2038" s="112">
        <v>37</v>
      </c>
      <c r="BO2038" s="114">
        <v>135</v>
      </c>
      <c r="BP2038" s="118">
        <f t="shared" si="832"/>
        <v>37135</v>
      </c>
      <c r="BQ2038" s="118">
        <f t="shared" si="831"/>
        <v>37135</v>
      </c>
      <c r="BR2038" s="5" t="s">
        <v>3151</v>
      </c>
    </row>
    <row r="2039" spans="1:70" ht="15" hidden="1" customHeight="1" outlineLevel="1">
      <c r="A2039" t="s">
        <v>3168</v>
      </c>
      <c r="B2039" t="s">
        <v>2650</v>
      </c>
      <c r="C2039" s="1">
        <f t="shared" si="833"/>
        <v>7631</v>
      </c>
      <c r="D2039" s="5">
        <f>IF(N2039&gt;0, RANK(N2039,(N2039:P2039,Q2039:AE2039)),0)</f>
        <v>2</v>
      </c>
      <c r="E2039" s="5">
        <f>IF(O2039&gt;0,RANK(O2039,(N2039:P2039,Q2039:AE2039)),0)</f>
        <v>1</v>
      </c>
      <c r="F2039" s="5">
        <f>IF(P2039&gt;0,RANK(P2039,(N2039:P2039,Q2039:AE2039)),0)</f>
        <v>0</v>
      </c>
      <c r="G2039" s="129">
        <f t="shared" si="820"/>
        <v>2136</v>
      </c>
      <c r="H2039" s="134">
        <f t="shared" si="821"/>
        <v>0.27991088979163936</v>
      </c>
      <c r="I2039" s="2"/>
      <c r="J2039" s="2">
        <f t="shared" si="834"/>
        <v>0.35552352247411872</v>
      </c>
      <c r="K2039" s="2">
        <f t="shared" si="835"/>
        <v>0.63543441226575814</v>
      </c>
      <c r="L2039" s="2">
        <f t="shared" si="836"/>
        <v>0</v>
      </c>
      <c r="M2039" s="2">
        <f t="shared" si="837"/>
        <v>9.0420652601231888E-3</v>
      </c>
      <c r="N2039" s="63">
        <v>2713</v>
      </c>
      <c r="O2039" s="63">
        <v>4849</v>
      </c>
      <c r="P2039" s="63">
        <v>0</v>
      </c>
      <c r="Q2039" s="63">
        <v>44</v>
      </c>
      <c r="R2039" s="63">
        <v>10</v>
      </c>
      <c r="S2039" s="63">
        <v>5</v>
      </c>
      <c r="T2039" s="63">
        <v>0</v>
      </c>
      <c r="U2039" s="63">
        <v>0</v>
      </c>
      <c r="V2039" s="63">
        <v>0</v>
      </c>
      <c r="W2039" s="63">
        <v>10</v>
      </c>
      <c r="X2039" s="63">
        <v>0</v>
      </c>
      <c r="Y2039" s="63">
        <v>0</v>
      </c>
      <c r="Z2039" s="63">
        <v>0</v>
      </c>
      <c r="AA2039" s="63">
        <v>0</v>
      </c>
      <c r="AB2039" s="63">
        <v>0</v>
      </c>
      <c r="AC2039" s="63">
        <v>0</v>
      </c>
      <c r="AD2039" s="63">
        <v>0</v>
      </c>
      <c r="AE2039" s="63">
        <v>0</v>
      </c>
      <c r="AF2039" s="63">
        <v>0</v>
      </c>
      <c r="AG2039" s="63">
        <v>0</v>
      </c>
      <c r="AH2039" s="63">
        <v>0</v>
      </c>
      <c r="AI2039" s="63">
        <v>0</v>
      </c>
      <c r="AJ2039" s="63">
        <v>0</v>
      </c>
      <c r="AK2039" s="63">
        <v>0</v>
      </c>
      <c r="AL2039" s="63">
        <v>0</v>
      </c>
      <c r="AM2039" s="63">
        <v>0</v>
      </c>
      <c r="AN2039" s="63">
        <v>0</v>
      </c>
      <c r="AO2039" s="63">
        <v>0</v>
      </c>
      <c r="AP2039" s="63">
        <v>0</v>
      </c>
      <c r="AQ2039" s="63">
        <v>0</v>
      </c>
      <c r="AR2039" s="63">
        <v>0</v>
      </c>
      <c r="AS2039" s="63">
        <v>0</v>
      </c>
      <c r="AT2039" s="63">
        <v>0</v>
      </c>
      <c r="AU2039" s="63">
        <v>0</v>
      </c>
      <c r="AV2039" s="63">
        <v>0</v>
      </c>
      <c r="AW2039" s="63">
        <v>0</v>
      </c>
      <c r="AX2039" s="63">
        <v>0</v>
      </c>
      <c r="AY2039" s="63">
        <v>0</v>
      </c>
      <c r="BA2039" s="5">
        <f>IF(Q2039&gt;0,RANK(Q2039,(N2039:P2039,Q2039:AE2039)),0)</f>
        <v>3</v>
      </c>
      <c r="BB2039" s="5">
        <f>IF(R2039&gt;0,RANK(R2039,(N2039:P2039,Q2039:AE2039)),0)</f>
        <v>4</v>
      </c>
      <c r="BC2039" s="5">
        <f>IF(T2039&gt;0,RANK(T2039,(N2039:P2039,Q2039:AE2039)),0)</f>
        <v>0</v>
      </c>
      <c r="BD2039" s="5">
        <f>IF(S2039&gt;0,RANK(S2039,(N2039:P2039,Q2039:AE2039)),0)</f>
        <v>6</v>
      </c>
      <c r="BE2039" s="2">
        <f t="shared" si="838"/>
        <v>5.7659546586292755E-3</v>
      </c>
      <c r="BF2039" s="2">
        <f t="shared" si="839"/>
        <v>1.3104442405975625E-3</v>
      </c>
      <c r="BG2039" s="2">
        <f t="shared" si="840"/>
        <v>0</v>
      </c>
      <c r="BH2039" s="2">
        <f t="shared" si="841"/>
        <v>6.5522212029878125E-4</v>
      </c>
      <c r="BJ2039" t="s">
        <v>3168</v>
      </c>
      <c r="BK2039" t="s">
        <v>2650</v>
      </c>
      <c r="BL2039">
        <v>3</v>
      </c>
      <c r="BN2039" s="112">
        <v>37</v>
      </c>
      <c r="BO2039" s="114">
        <v>137</v>
      </c>
      <c r="BP2039" s="118">
        <f t="shared" si="832"/>
        <v>37137</v>
      </c>
      <c r="BQ2039" s="118">
        <f t="shared" si="831"/>
        <v>37137</v>
      </c>
      <c r="BR2039" s="5" t="s">
        <v>3151</v>
      </c>
    </row>
    <row r="2040" spans="1:70" ht="15" hidden="1" customHeight="1" outlineLevel="1">
      <c r="A2040" t="s">
        <v>3054</v>
      </c>
      <c r="B2040" t="s">
        <v>2650</v>
      </c>
      <c r="C2040" s="1">
        <f t="shared" si="833"/>
        <v>19897</v>
      </c>
      <c r="D2040" s="5">
        <f>IF(N2040&gt;0, RANK(N2040,(N2040:P2040,Q2040:AE2040)),0)</f>
        <v>1</v>
      </c>
      <c r="E2040" s="5">
        <f>IF(O2040&gt;0,RANK(O2040,(N2040:P2040,Q2040:AE2040)),0)</f>
        <v>2</v>
      </c>
      <c r="F2040" s="5">
        <f>IF(P2040&gt;0,RANK(P2040,(N2040:P2040,Q2040:AE2040)),0)</f>
        <v>0</v>
      </c>
      <c r="G2040" s="129">
        <f t="shared" si="820"/>
        <v>62</v>
      </c>
      <c r="H2040" s="134">
        <f t="shared" si="821"/>
        <v>3.1160476453736745E-3</v>
      </c>
      <c r="I2040" s="2"/>
      <c r="J2040" s="2">
        <f t="shared" si="834"/>
        <v>0.4941448459566769</v>
      </c>
      <c r="K2040" s="2">
        <f t="shared" si="835"/>
        <v>0.49102879831130319</v>
      </c>
      <c r="L2040" s="2">
        <f t="shared" si="836"/>
        <v>0</v>
      </c>
      <c r="M2040" s="2">
        <f t="shared" si="837"/>
        <v>1.4826355732019958E-2</v>
      </c>
      <c r="N2040" s="63">
        <v>9832</v>
      </c>
      <c r="O2040" s="63">
        <v>9770</v>
      </c>
      <c r="P2040" s="63">
        <v>0</v>
      </c>
      <c r="Q2040" s="63">
        <v>161</v>
      </c>
      <c r="R2040" s="63">
        <v>48</v>
      </c>
      <c r="S2040" s="63">
        <v>36</v>
      </c>
      <c r="T2040" s="63">
        <v>0</v>
      </c>
      <c r="U2040" s="63">
        <v>0</v>
      </c>
      <c r="V2040" s="63">
        <v>0</v>
      </c>
      <c r="W2040" s="63">
        <v>50</v>
      </c>
      <c r="X2040" s="63">
        <v>0</v>
      </c>
      <c r="Y2040" s="63">
        <v>0</v>
      </c>
      <c r="Z2040" s="63">
        <v>0</v>
      </c>
      <c r="AA2040" s="63">
        <v>0</v>
      </c>
      <c r="AB2040" s="63">
        <v>0</v>
      </c>
      <c r="AC2040" s="63">
        <v>0</v>
      </c>
      <c r="AD2040" s="63">
        <v>0</v>
      </c>
      <c r="AE2040" s="63">
        <v>0</v>
      </c>
      <c r="AF2040" s="63">
        <v>0</v>
      </c>
      <c r="AG2040" s="63">
        <v>0</v>
      </c>
      <c r="AH2040" s="63">
        <v>0</v>
      </c>
      <c r="AI2040" s="63">
        <v>0</v>
      </c>
      <c r="AJ2040" s="63">
        <v>0</v>
      </c>
      <c r="AK2040" s="63">
        <v>0</v>
      </c>
      <c r="AL2040" s="63">
        <v>0</v>
      </c>
      <c r="AM2040" s="63">
        <v>0</v>
      </c>
      <c r="AN2040" s="63">
        <v>0</v>
      </c>
      <c r="AO2040" s="63">
        <v>0</v>
      </c>
      <c r="AP2040" s="63">
        <v>0</v>
      </c>
      <c r="AQ2040" s="63">
        <v>0</v>
      </c>
      <c r="AR2040" s="63">
        <v>0</v>
      </c>
      <c r="AS2040" s="63">
        <v>0</v>
      </c>
      <c r="AT2040" s="63">
        <v>0</v>
      </c>
      <c r="AU2040" s="63">
        <v>0</v>
      </c>
      <c r="AV2040" s="63">
        <v>0</v>
      </c>
      <c r="AW2040" s="63">
        <v>0</v>
      </c>
      <c r="AX2040" s="63">
        <v>0</v>
      </c>
      <c r="AY2040" s="63">
        <v>0</v>
      </c>
      <c r="BA2040" s="5">
        <f>IF(Q2040&gt;0,RANK(Q2040,(N2040:P2040,Q2040:AE2040)),0)</f>
        <v>3</v>
      </c>
      <c r="BB2040" s="5">
        <f>IF(R2040&gt;0,RANK(R2040,(N2040:P2040,Q2040:AE2040)),0)</f>
        <v>5</v>
      </c>
      <c r="BC2040" s="5">
        <f>IF(T2040&gt;0,RANK(T2040,(N2040:P2040,Q2040:AE2040)),0)</f>
        <v>0</v>
      </c>
      <c r="BD2040" s="5">
        <f>IF(S2040&gt;0,RANK(S2040,(N2040:P2040,Q2040:AE2040)),0)</f>
        <v>6</v>
      </c>
      <c r="BE2040" s="2">
        <f t="shared" si="838"/>
        <v>8.0916721113735747E-3</v>
      </c>
      <c r="BF2040" s="2">
        <f t="shared" si="839"/>
        <v>2.4124239835151026E-3</v>
      </c>
      <c r="BG2040" s="2">
        <f t="shared" si="840"/>
        <v>0</v>
      </c>
      <c r="BH2040" s="2">
        <f t="shared" si="841"/>
        <v>1.8093179876363271E-3</v>
      </c>
      <c r="BJ2040" t="s">
        <v>3054</v>
      </c>
      <c r="BK2040" t="s">
        <v>2650</v>
      </c>
      <c r="BL2040">
        <v>3</v>
      </c>
      <c r="BN2040" s="112">
        <v>37</v>
      </c>
      <c r="BO2040" s="114">
        <v>139</v>
      </c>
      <c r="BP2040" s="118">
        <f t="shared" si="832"/>
        <v>37139</v>
      </c>
      <c r="BQ2040" s="118">
        <f t="shared" si="831"/>
        <v>37139</v>
      </c>
      <c r="BR2040" s="5" t="s">
        <v>3151</v>
      </c>
    </row>
    <row r="2041" spans="1:70" ht="15" hidden="1" customHeight="1" outlineLevel="1">
      <c r="A2041" t="s">
        <v>2325</v>
      </c>
      <c r="B2041" t="s">
        <v>2650</v>
      </c>
      <c r="C2041" s="1">
        <f t="shared" si="833"/>
        <v>34169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29">
        <f t="shared" si="820"/>
        <v>10233</v>
      </c>
      <c r="H2041" s="134">
        <f t="shared" si="821"/>
        <v>0.29948198659603736</v>
      </c>
      <c r="I2041" s="2"/>
      <c r="J2041" s="2">
        <f t="shared" si="834"/>
        <v>0.34308876466972987</v>
      </c>
      <c r="K2041" s="2">
        <f t="shared" si="835"/>
        <v>0.64257075126576724</v>
      </c>
      <c r="L2041" s="2">
        <f t="shared" si="836"/>
        <v>0</v>
      </c>
      <c r="M2041" s="2">
        <f t="shared" si="837"/>
        <v>1.4340484064502945E-2</v>
      </c>
      <c r="N2041" s="63">
        <v>11723</v>
      </c>
      <c r="O2041" s="63">
        <v>21956</v>
      </c>
      <c r="P2041" s="63">
        <v>0</v>
      </c>
      <c r="Q2041" s="63">
        <v>329</v>
      </c>
      <c r="R2041" s="63">
        <v>63</v>
      </c>
      <c r="S2041" s="63">
        <v>46</v>
      </c>
      <c r="T2041" s="63">
        <v>0</v>
      </c>
      <c r="U2041" s="63">
        <v>0</v>
      </c>
      <c r="V2041" s="63">
        <v>0</v>
      </c>
      <c r="W2041" s="63">
        <v>52</v>
      </c>
      <c r="X2041" s="63">
        <v>0</v>
      </c>
      <c r="Y2041" s="63">
        <v>0</v>
      </c>
      <c r="Z2041" s="63">
        <v>0</v>
      </c>
      <c r="AA2041" s="63">
        <v>0</v>
      </c>
      <c r="AB2041" s="63">
        <v>0</v>
      </c>
      <c r="AC2041" s="63">
        <v>0</v>
      </c>
      <c r="AD2041" s="63">
        <v>0</v>
      </c>
      <c r="AE2041" s="63">
        <v>0</v>
      </c>
      <c r="AF2041" s="63">
        <v>0</v>
      </c>
      <c r="AG2041" s="63">
        <v>0</v>
      </c>
      <c r="AH2041" s="63">
        <v>0</v>
      </c>
      <c r="AI2041" s="63">
        <v>0</v>
      </c>
      <c r="AJ2041" s="63">
        <v>0</v>
      </c>
      <c r="AK2041" s="63">
        <v>0</v>
      </c>
      <c r="AL2041" s="63">
        <v>0</v>
      </c>
      <c r="AM2041" s="63">
        <v>0</v>
      </c>
      <c r="AN2041" s="63">
        <v>0</v>
      </c>
      <c r="AO2041" s="63">
        <v>0</v>
      </c>
      <c r="AP2041" s="63">
        <v>0</v>
      </c>
      <c r="AQ2041" s="63">
        <v>0</v>
      </c>
      <c r="AR2041" s="63">
        <v>0</v>
      </c>
      <c r="AS2041" s="63">
        <v>0</v>
      </c>
      <c r="AT2041" s="63">
        <v>0</v>
      </c>
      <c r="AU2041" s="63">
        <v>0</v>
      </c>
      <c r="AV2041" s="63">
        <v>0</v>
      </c>
      <c r="AW2041" s="63">
        <v>0</v>
      </c>
      <c r="AX2041" s="63">
        <v>0</v>
      </c>
      <c r="AY2041" s="63">
        <v>0</v>
      </c>
      <c r="BA2041" s="5">
        <f>IF(Q2041&gt;0,RANK(Q2041,(N2041:P2041,Q2041:AE2041)),0)</f>
        <v>3</v>
      </c>
      <c r="BB2041" s="5">
        <f>IF(R2041&gt;0,RANK(R2041,(N2041:P2041,Q2041:AE2041)),0)</f>
        <v>4</v>
      </c>
      <c r="BC2041" s="5">
        <f>IF(T2041&gt;0,RANK(T2041,(N2041:P2041,Q2041:AE2041)),0)</f>
        <v>0</v>
      </c>
      <c r="BD2041" s="5">
        <f>IF(S2041&gt;0,RANK(S2041,(N2041:P2041,Q2041:AE2041)),0)</f>
        <v>6</v>
      </c>
      <c r="BE2041" s="2">
        <f t="shared" si="838"/>
        <v>9.6286107290233843E-3</v>
      </c>
      <c r="BF2041" s="2">
        <f t="shared" si="839"/>
        <v>1.8437765225789459E-3</v>
      </c>
      <c r="BG2041" s="2">
        <f t="shared" si="840"/>
        <v>0</v>
      </c>
      <c r="BH2041" s="2">
        <f t="shared" si="841"/>
        <v>1.3462495244227224E-3</v>
      </c>
      <c r="BJ2041" t="s">
        <v>2325</v>
      </c>
      <c r="BK2041" t="s">
        <v>2650</v>
      </c>
      <c r="BL2041">
        <v>7</v>
      </c>
      <c r="BN2041" s="112">
        <v>37</v>
      </c>
      <c r="BO2041" s="114">
        <v>141</v>
      </c>
      <c r="BP2041" s="118">
        <f t="shared" si="832"/>
        <v>37141</v>
      </c>
      <c r="BQ2041" s="118">
        <f t="shared" si="831"/>
        <v>37141</v>
      </c>
      <c r="BR2041" s="5" t="s">
        <v>3151</v>
      </c>
    </row>
    <row r="2042" spans="1:70" ht="15" hidden="1" customHeight="1" outlineLevel="1">
      <c r="A2042" t="s">
        <v>390</v>
      </c>
      <c r="B2042" t="s">
        <v>2650</v>
      </c>
      <c r="C2042" s="1">
        <f t="shared" si="833"/>
        <v>7484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29">
        <f t="shared" si="820"/>
        <v>2411</v>
      </c>
      <c r="H2042" s="134">
        <f t="shared" si="821"/>
        <v>0.32215392838054518</v>
      </c>
      <c r="I2042" s="2"/>
      <c r="J2042" s="2">
        <f t="shared" si="834"/>
        <v>0.33297701763762694</v>
      </c>
      <c r="K2042" s="2">
        <f t="shared" si="835"/>
        <v>0.65513094601817212</v>
      </c>
      <c r="L2042" s="2">
        <f t="shared" si="836"/>
        <v>0</v>
      </c>
      <c r="M2042" s="2">
        <f t="shared" si="837"/>
        <v>1.1892036344200885E-2</v>
      </c>
      <c r="N2042" s="63">
        <v>2492</v>
      </c>
      <c r="O2042" s="63">
        <v>4903</v>
      </c>
      <c r="P2042" s="63">
        <v>0</v>
      </c>
      <c r="Q2042" s="63">
        <v>44</v>
      </c>
      <c r="R2042" s="63">
        <v>18</v>
      </c>
      <c r="S2042" s="63">
        <v>16</v>
      </c>
      <c r="T2042" s="63">
        <v>0</v>
      </c>
      <c r="U2042" s="63">
        <v>0</v>
      </c>
      <c r="V2042" s="63">
        <v>0</v>
      </c>
      <c r="W2042" s="63">
        <v>11</v>
      </c>
      <c r="X2042" s="63">
        <v>0</v>
      </c>
      <c r="Y2042" s="63">
        <v>0</v>
      </c>
      <c r="Z2042" s="63">
        <v>0</v>
      </c>
      <c r="AA2042" s="63">
        <v>0</v>
      </c>
      <c r="AB2042" s="63">
        <v>0</v>
      </c>
      <c r="AC2042" s="63">
        <v>0</v>
      </c>
      <c r="AD2042" s="63">
        <v>0</v>
      </c>
      <c r="AE2042" s="63">
        <v>0</v>
      </c>
      <c r="AF2042" s="63">
        <v>0</v>
      </c>
      <c r="AG2042" s="63">
        <v>0</v>
      </c>
      <c r="AH2042" s="63">
        <v>0</v>
      </c>
      <c r="AI2042" s="63">
        <v>0</v>
      </c>
      <c r="AJ2042" s="63">
        <v>0</v>
      </c>
      <c r="AK2042" s="63">
        <v>0</v>
      </c>
      <c r="AL2042" s="63">
        <v>0</v>
      </c>
      <c r="AM2042" s="63">
        <v>0</v>
      </c>
      <c r="AN2042" s="63">
        <v>0</v>
      </c>
      <c r="AO2042" s="63">
        <v>0</v>
      </c>
      <c r="AP2042" s="63">
        <v>0</v>
      </c>
      <c r="AQ2042" s="63">
        <v>0</v>
      </c>
      <c r="AR2042" s="63">
        <v>0</v>
      </c>
      <c r="AS2042" s="63">
        <v>0</v>
      </c>
      <c r="AT2042" s="63">
        <v>0</v>
      </c>
      <c r="AU2042" s="63">
        <v>0</v>
      </c>
      <c r="AV2042" s="63">
        <v>0</v>
      </c>
      <c r="AW2042" s="63">
        <v>0</v>
      </c>
      <c r="AX2042" s="63">
        <v>0</v>
      </c>
      <c r="AY2042" s="63">
        <v>0</v>
      </c>
      <c r="BA2042" s="5">
        <f>IF(Q2042&gt;0,RANK(Q2042,(N2042:P2042,Q2042:AE2042)),0)</f>
        <v>3</v>
      </c>
      <c r="BB2042" s="5">
        <f>IF(R2042&gt;0,RANK(R2042,(N2042:P2042,Q2042:AE2042)),0)</f>
        <v>4</v>
      </c>
      <c r="BC2042" s="5">
        <f>IF(T2042&gt;0,RANK(T2042,(N2042:P2042,Q2042:AE2042)),0)</f>
        <v>0</v>
      </c>
      <c r="BD2042" s="5">
        <f>IF(S2042&gt;0,RANK(S2042,(N2042:P2042,Q2042:AE2042)),0)</f>
        <v>5</v>
      </c>
      <c r="BE2042" s="2">
        <f t="shared" si="838"/>
        <v>5.8792089791555322E-3</v>
      </c>
      <c r="BF2042" s="2">
        <f t="shared" si="839"/>
        <v>2.4051309460181719E-3</v>
      </c>
      <c r="BG2042" s="2">
        <f t="shared" si="840"/>
        <v>0</v>
      </c>
      <c r="BH2042" s="2">
        <f t="shared" si="841"/>
        <v>2.137894174238375E-3</v>
      </c>
      <c r="BJ2042" t="s">
        <v>390</v>
      </c>
      <c r="BK2042" t="s">
        <v>2650</v>
      </c>
      <c r="BL2042">
        <v>3</v>
      </c>
      <c r="BN2042" s="112">
        <v>37</v>
      </c>
      <c r="BO2042" s="114">
        <v>143</v>
      </c>
      <c r="BP2042" s="118">
        <f t="shared" si="832"/>
        <v>37143</v>
      </c>
      <c r="BQ2042" s="118">
        <f t="shared" si="831"/>
        <v>37143</v>
      </c>
      <c r="BR2042" s="5" t="s">
        <v>3151</v>
      </c>
    </row>
    <row r="2043" spans="1:70" ht="15" hidden="1" customHeight="1" outlineLevel="1">
      <c r="A2043" t="s">
        <v>612</v>
      </c>
      <c r="B2043" t="s">
        <v>2650</v>
      </c>
      <c r="C2043" s="1">
        <f t="shared" si="833"/>
        <v>21894</v>
      </c>
      <c r="D2043" s="5">
        <f>IF(N2043&gt;0, RANK(N2043,(N2043:P2043,Q2043:AE2043)),0)</f>
        <v>2</v>
      </c>
      <c r="E2043" s="5">
        <f>IF(O2043&gt;0,RANK(O2043,(N2043:P2043,Q2043:AE2043)),0)</f>
        <v>1</v>
      </c>
      <c r="F2043" s="5">
        <f>IF(P2043&gt;0,RANK(P2043,(N2043:P2043,Q2043:AE2043)),0)</f>
        <v>0</v>
      </c>
      <c r="G2043" s="129">
        <f t="shared" si="820"/>
        <v>4719</v>
      </c>
      <c r="H2043" s="134">
        <f t="shared" si="821"/>
        <v>0.21553850369964372</v>
      </c>
      <c r="I2043" s="2"/>
      <c r="J2043" s="2">
        <f t="shared" si="834"/>
        <v>0.386635607929113</v>
      </c>
      <c r="K2043" s="2">
        <f t="shared" si="835"/>
        <v>0.60217411162875678</v>
      </c>
      <c r="L2043" s="2">
        <f t="shared" si="836"/>
        <v>0</v>
      </c>
      <c r="M2043" s="2">
        <f t="shared" si="837"/>
        <v>1.1190280442130218E-2</v>
      </c>
      <c r="N2043" s="63">
        <v>8465</v>
      </c>
      <c r="O2043" s="63">
        <v>13184</v>
      </c>
      <c r="P2043" s="63">
        <v>0</v>
      </c>
      <c r="Q2043" s="63">
        <v>144</v>
      </c>
      <c r="R2043" s="63">
        <v>42</v>
      </c>
      <c r="S2043" s="63">
        <v>36</v>
      </c>
      <c r="T2043" s="63">
        <v>0</v>
      </c>
      <c r="U2043" s="63">
        <v>0</v>
      </c>
      <c r="V2043" s="63">
        <v>0</v>
      </c>
      <c r="W2043" s="63">
        <v>23</v>
      </c>
      <c r="X2043" s="63">
        <v>0</v>
      </c>
      <c r="Y2043" s="63">
        <v>0</v>
      </c>
      <c r="Z2043" s="63">
        <v>0</v>
      </c>
      <c r="AA2043" s="63">
        <v>0</v>
      </c>
      <c r="AB2043" s="63">
        <v>0</v>
      </c>
      <c r="AC2043" s="63">
        <v>0</v>
      </c>
      <c r="AD2043" s="63">
        <v>0</v>
      </c>
      <c r="AE2043" s="63">
        <v>0</v>
      </c>
      <c r="AF2043" s="63">
        <v>0</v>
      </c>
      <c r="AG2043" s="63">
        <v>0</v>
      </c>
      <c r="AH2043" s="63">
        <v>0</v>
      </c>
      <c r="AI2043" s="63">
        <v>0</v>
      </c>
      <c r="AJ2043" s="63">
        <v>0</v>
      </c>
      <c r="AK2043" s="63">
        <v>0</v>
      </c>
      <c r="AL2043" s="63">
        <v>0</v>
      </c>
      <c r="AM2043" s="63">
        <v>0</v>
      </c>
      <c r="AN2043" s="63">
        <v>0</v>
      </c>
      <c r="AO2043" s="63">
        <v>0</v>
      </c>
      <c r="AP2043" s="63">
        <v>0</v>
      </c>
      <c r="AQ2043" s="63">
        <v>0</v>
      </c>
      <c r="AR2043" s="63">
        <v>0</v>
      </c>
      <c r="AS2043" s="63">
        <v>0</v>
      </c>
      <c r="AT2043" s="63">
        <v>0</v>
      </c>
      <c r="AU2043" s="63">
        <v>0</v>
      </c>
      <c r="AV2043" s="63">
        <v>0</v>
      </c>
      <c r="AW2043" s="63">
        <v>0</v>
      </c>
      <c r="AX2043" s="63">
        <v>0</v>
      </c>
      <c r="AY2043" s="63">
        <v>0</v>
      </c>
      <c r="BA2043" s="5">
        <f>IF(Q2043&gt;0,RANK(Q2043,(N2043:P2043,Q2043:AE2043)),0)</f>
        <v>3</v>
      </c>
      <c r="BB2043" s="5">
        <f>IF(R2043&gt;0,RANK(R2043,(N2043:P2043,Q2043:AE2043)),0)</f>
        <v>4</v>
      </c>
      <c r="BC2043" s="5">
        <f>IF(T2043&gt;0,RANK(T2043,(N2043:P2043,Q2043:AE2043)),0)</f>
        <v>0</v>
      </c>
      <c r="BD2043" s="5">
        <f>IF(S2043&gt;0,RANK(S2043,(N2043:P2043,Q2043:AE2043)),0)</f>
        <v>5</v>
      </c>
      <c r="BE2043" s="2">
        <f t="shared" si="838"/>
        <v>6.5771444231296243E-3</v>
      </c>
      <c r="BF2043" s="2">
        <f t="shared" si="839"/>
        <v>1.9183337900794738E-3</v>
      </c>
      <c r="BG2043" s="2">
        <f t="shared" si="840"/>
        <v>0</v>
      </c>
      <c r="BH2043" s="2">
        <f t="shared" si="841"/>
        <v>1.6442861057824061E-3</v>
      </c>
      <c r="BJ2043" t="s">
        <v>612</v>
      </c>
      <c r="BK2043" t="s">
        <v>2650</v>
      </c>
      <c r="BL2043">
        <v>13</v>
      </c>
      <c r="BN2043" s="112">
        <v>37</v>
      </c>
      <c r="BO2043" s="114">
        <v>145</v>
      </c>
      <c r="BP2043" s="118">
        <f t="shared" si="832"/>
        <v>37145</v>
      </c>
      <c r="BQ2043" s="118">
        <f t="shared" si="831"/>
        <v>37145</v>
      </c>
      <c r="BR2043" s="5" t="s">
        <v>3151</v>
      </c>
    </row>
    <row r="2044" spans="1:70" ht="15" hidden="1" customHeight="1" outlineLevel="1">
      <c r="A2044" t="s">
        <v>1190</v>
      </c>
      <c r="B2044" t="s">
        <v>2650</v>
      </c>
      <c r="C2044" s="1">
        <f t="shared" si="833"/>
        <v>87572</v>
      </c>
      <c r="D2044" s="5">
        <f>IF(N2044&gt;0, RANK(N2044,(N2044:P2044,Q2044:AE2044)),0)</f>
        <v>1</v>
      </c>
      <c r="E2044" s="5">
        <f>IF(O2044&gt;0,RANK(O2044,(N2044:P2044,Q2044:AE2044)),0)</f>
        <v>2</v>
      </c>
      <c r="F2044" s="5">
        <f>IF(P2044&gt;0,RANK(P2044,(N2044:P2044,Q2044:AE2044)),0)</f>
        <v>0</v>
      </c>
      <c r="G2044" s="129">
        <f t="shared" si="820"/>
        <v>8270</v>
      </c>
      <c r="H2044" s="134">
        <f t="shared" si="821"/>
        <v>9.443657790161239E-2</v>
      </c>
      <c r="I2044" s="2"/>
      <c r="J2044" s="2">
        <f t="shared" si="834"/>
        <v>0.53957886082309414</v>
      </c>
      <c r="K2044" s="2">
        <f t="shared" si="835"/>
        <v>0.44514228292148172</v>
      </c>
      <c r="L2044" s="2">
        <f t="shared" si="836"/>
        <v>0</v>
      </c>
      <c r="M2044" s="2">
        <f t="shared" si="837"/>
        <v>1.5278856255424134E-2</v>
      </c>
      <c r="N2044" s="63">
        <v>47252</v>
      </c>
      <c r="O2044" s="63">
        <v>38982</v>
      </c>
      <c r="P2044" s="63">
        <v>0</v>
      </c>
      <c r="Q2044" s="63">
        <v>796</v>
      </c>
      <c r="R2044" s="63">
        <v>210</v>
      </c>
      <c r="S2044" s="63">
        <v>125</v>
      </c>
      <c r="T2044" s="63">
        <v>0</v>
      </c>
      <c r="U2044" s="63">
        <v>0</v>
      </c>
      <c r="V2044" s="63">
        <v>0</v>
      </c>
      <c r="W2044" s="63">
        <v>207</v>
      </c>
      <c r="X2044" s="63">
        <v>0</v>
      </c>
      <c r="Y2044" s="63">
        <v>0</v>
      </c>
      <c r="Z2044" s="63">
        <v>0</v>
      </c>
      <c r="AA2044" s="63">
        <v>0</v>
      </c>
      <c r="AB2044" s="63">
        <v>0</v>
      </c>
      <c r="AC2044" s="63">
        <v>0</v>
      </c>
      <c r="AD2044" s="63">
        <v>0</v>
      </c>
      <c r="AE2044" s="63">
        <v>0</v>
      </c>
      <c r="AF2044" s="63">
        <v>0</v>
      </c>
      <c r="AG2044" s="63">
        <v>0</v>
      </c>
      <c r="AH2044" s="63">
        <v>0</v>
      </c>
      <c r="AI2044" s="63">
        <v>0</v>
      </c>
      <c r="AJ2044" s="63">
        <v>0</v>
      </c>
      <c r="AK2044" s="63">
        <v>0</v>
      </c>
      <c r="AL2044" s="63">
        <v>0</v>
      </c>
      <c r="AM2044" s="63">
        <v>0</v>
      </c>
      <c r="AN2044" s="63">
        <v>0</v>
      </c>
      <c r="AO2044" s="63">
        <v>0</v>
      </c>
      <c r="AP2044" s="63">
        <v>0</v>
      </c>
      <c r="AQ2044" s="63">
        <v>0</v>
      </c>
      <c r="AR2044" s="63">
        <v>0</v>
      </c>
      <c r="AS2044" s="63">
        <v>0</v>
      </c>
      <c r="AT2044" s="63">
        <v>0</v>
      </c>
      <c r="AU2044" s="63">
        <v>0</v>
      </c>
      <c r="AV2044" s="63">
        <v>0</v>
      </c>
      <c r="AW2044" s="63">
        <v>0</v>
      </c>
      <c r="AX2044" s="63">
        <v>0</v>
      </c>
      <c r="AY2044" s="63">
        <v>0</v>
      </c>
      <c r="BA2044" s="5">
        <f>IF(Q2044&gt;0,RANK(Q2044,(N2044:P2044,Q2044:AE2044)),0)</f>
        <v>3</v>
      </c>
      <c r="BB2044" s="5">
        <f>IF(R2044&gt;0,RANK(R2044,(N2044:P2044,Q2044:AE2044)),0)</f>
        <v>4</v>
      </c>
      <c r="BC2044" s="5">
        <f>IF(T2044&gt;0,RANK(T2044,(N2044:P2044,Q2044:AE2044)),0)</f>
        <v>0</v>
      </c>
      <c r="BD2044" s="5">
        <f>IF(S2044&gt;0,RANK(S2044,(N2044:P2044,Q2044:AE2044)),0)</f>
        <v>6</v>
      </c>
      <c r="BE2044" s="2">
        <f t="shared" si="838"/>
        <v>9.0896633627186776E-3</v>
      </c>
      <c r="BF2044" s="2">
        <f t="shared" si="839"/>
        <v>2.3980267665463847E-3</v>
      </c>
      <c r="BG2044" s="2">
        <f t="shared" si="840"/>
        <v>0</v>
      </c>
      <c r="BH2044" s="2">
        <f t="shared" si="841"/>
        <v>1.4273968848490385E-3</v>
      </c>
      <c r="BJ2044" t="s">
        <v>1190</v>
      </c>
      <c r="BK2044" t="s">
        <v>2650</v>
      </c>
      <c r="BN2044" s="112">
        <v>37</v>
      </c>
      <c r="BO2044" s="114">
        <v>147</v>
      </c>
      <c r="BP2044" s="118">
        <f t="shared" si="832"/>
        <v>37147</v>
      </c>
      <c r="BQ2044" s="118">
        <f t="shared" si="831"/>
        <v>37147</v>
      </c>
      <c r="BR2044" s="5" t="s">
        <v>3151</v>
      </c>
    </row>
    <row r="2045" spans="1:70" ht="15" hidden="1" customHeight="1" outlineLevel="1">
      <c r="A2045" t="s">
        <v>878</v>
      </c>
      <c r="B2045" t="s">
        <v>2650</v>
      </c>
      <c r="C2045" s="1">
        <f t="shared" si="833"/>
        <v>12358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29">
        <f t="shared" si="820"/>
        <v>3171</v>
      </c>
      <c r="H2045" s="134">
        <f t="shared" si="821"/>
        <v>0.256594918271565</v>
      </c>
      <c r="I2045" s="2"/>
      <c r="J2045" s="2">
        <f t="shared" si="834"/>
        <v>0.36559313804822785</v>
      </c>
      <c r="K2045" s="2">
        <f t="shared" si="835"/>
        <v>0.62218805631979279</v>
      </c>
      <c r="L2045" s="2">
        <f t="shared" si="836"/>
        <v>0</v>
      </c>
      <c r="M2045" s="2">
        <f t="shared" si="837"/>
        <v>1.2218805631979412E-2</v>
      </c>
      <c r="N2045" s="63">
        <v>4518</v>
      </c>
      <c r="O2045" s="63">
        <v>7689</v>
      </c>
      <c r="P2045" s="63">
        <v>0</v>
      </c>
      <c r="Q2045" s="63">
        <v>86</v>
      </c>
      <c r="R2045" s="63">
        <v>23</v>
      </c>
      <c r="S2045" s="63">
        <v>17</v>
      </c>
      <c r="T2045" s="63">
        <v>0</v>
      </c>
      <c r="U2045" s="63">
        <v>0</v>
      </c>
      <c r="V2045" s="63">
        <v>0</v>
      </c>
      <c r="W2045" s="63">
        <v>25</v>
      </c>
      <c r="X2045" s="63">
        <v>0</v>
      </c>
      <c r="Y2045" s="63">
        <v>0</v>
      </c>
      <c r="Z2045" s="63">
        <v>0</v>
      </c>
      <c r="AA2045" s="63">
        <v>0</v>
      </c>
      <c r="AB2045" s="63">
        <v>0</v>
      </c>
      <c r="AC2045" s="63">
        <v>0</v>
      </c>
      <c r="AD2045" s="63">
        <v>0</v>
      </c>
      <c r="AE2045" s="63">
        <v>0</v>
      </c>
      <c r="AF2045" s="63">
        <v>0</v>
      </c>
      <c r="AG2045" s="63">
        <v>0</v>
      </c>
      <c r="AH2045" s="63">
        <v>0</v>
      </c>
      <c r="AI2045" s="63">
        <v>0</v>
      </c>
      <c r="AJ2045" s="63">
        <v>0</v>
      </c>
      <c r="AK2045" s="63">
        <v>0</v>
      </c>
      <c r="AL2045" s="63">
        <v>0</v>
      </c>
      <c r="AM2045" s="63">
        <v>0</v>
      </c>
      <c r="AN2045" s="63">
        <v>0</v>
      </c>
      <c r="AO2045" s="63">
        <v>0</v>
      </c>
      <c r="AP2045" s="63">
        <v>0</v>
      </c>
      <c r="AQ2045" s="63">
        <v>0</v>
      </c>
      <c r="AR2045" s="63">
        <v>0</v>
      </c>
      <c r="AS2045" s="63">
        <v>0</v>
      </c>
      <c r="AT2045" s="63">
        <v>0</v>
      </c>
      <c r="AU2045" s="63">
        <v>0</v>
      </c>
      <c r="AV2045" s="63">
        <v>0</v>
      </c>
      <c r="AW2045" s="63">
        <v>0</v>
      </c>
      <c r="AX2045" s="63">
        <v>0</v>
      </c>
      <c r="AY2045" s="63">
        <v>0</v>
      </c>
      <c r="BA2045" s="5">
        <f>IF(Q2045&gt;0,RANK(Q2045,(N2045:P2045,Q2045:AE2045)),0)</f>
        <v>3</v>
      </c>
      <c r="BB2045" s="5">
        <f>IF(R2045&gt;0,RANK(R2045,(N2045:P2045,Q2045:AE2045)),0)</f>
        <v>5</v>
      </c>
      <c r="BC2045" s="5">
        <f>IF(T2045&gt;0,RANK(T2045,(N2045:P2045,Q2045:AE2045)),0)</f>
        <v>0</v>
      </c>
      <c r="BD2045" s="5">
        <f>IF(S2045&gt;0,RANK(S2045,(N2045:P2045,Q2045:AE2045)),0)</f>
        <v>6</v>
      </c>
      <c r="BE2045" s="2">
        <f t="shared" si="838"/>
        <v>6.9590548632464796E-3</v>
      </c>
      <c r="BF2045" s="2">
        <f t="shared" si="839"/>
        <v>1.8611425797054539E-3</v>
      </c>
      <c r="BG2045" s="2">
        <f t="shared" si="840"/>
        <v>0</v>
      </c>
      <c r="BH2045" s="2">
        <f t="shared" si="841"/>
        <v>1.3756271241301182E-3</v>
      </c>
      <c r="BJ2045" t="s">
        <v>878</v>
      </c>
      <c r="BK2045" t="s">
        <v>2650</v>
      </c>
      <c r="BL2045">
        <v>11</v>
      </c>
      <c r="BN2045" s="112">
        <v>37</v>
      </c>
      <c r="BO2045" s="114">
        <v>149</v>
      </c>
      <c r="BP2045" s="118">
        <f t="shared" si="832"/>
        <v>37149</v>
      </c>
      <c r="BQ2045" s="118">
        <f t="shared" si="831"/>
        <v>37149</v>
      </c>
      <c r="BR2045" s="5" t="s">
        <v>3151</v>
      </c>
    </row>
    <row r="2046" spans="1:70" ht="15" hidden="1" customHeight="1" outlineLevel="1">
      <c r="A2046" t="s">
        <v>1459</v>
      </c>
      <c r="B2046" t="s">
        <v>2650</v>
      </c>
      <c r="C2046" s="1">
        <f t="shared" si="833"/>
        <v>73315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29">
        <f t="shared" si="820"/>
        <v>41276</v>
      </c>
      <c r="H2046" s="134">
        <f t="shared" si="821"/>
        <v>0.56299529427811501</v>
      </c>
      <c r="I2046" s="2"/>
      <c r="J2046" s="2">
        <f t="shared" si="834"/>
        <v>0.21302598376866944</v>
      </c>
      <c r="K2046" s="2">
        <f t="shared" si="835"/>
        <v>0.77602127804678445</v>
      </c>
      <c r="L2046" s="2">
        <f t="shared" si="836"/>
        <v>0</v>
      </c>
      <c r="M2046" s="2">
        <f t="shared" si="837"/>
        <v>1.0952738184546118E-2</v>
      </c>
      <c r="N2046" s="63">
        <v>15618</v>
      </c>
      <c r="O2046" s="63">
        <v>56894</v>
      </c>
      <c r="P2046" s="63">
        <v>0</v>
      </c>
      <c r="Q2046" s="63">
        <v>506</v>
      </c>
      <c r="R2046" s="63">
        <v>123</v>
      </c>
      <c r="S2046" s="63">
        <v>75</v>
      </c>
      <c r="T2046" s="63">
        <v>0</v>
      </c>
      <c r="U2046" s="63">
        <v>0</v>
      </c>
      <c r="V2046" s="63">
        <v>0</v>
      </c>
      <c r="W2046" s="63">
        <v>99</v>
      </c>
      <c r="X2046" s="63">
        <v>0</v>
      </c>
      <c r="Y2046" s="63">
        <v>0</v>
      </c>
      <c r="Z2046" s="63">
        <v>0</v>
      </c>
      <c r="AA2046" s="63">
        <v>0</v>
      </c>
      <c r="AB2046" s="63">
        <v>0</v>
      </c>
      <c r="AC2046" s="63">
        <v>0</v>
      </c>
      <c r="AD2046" s="63">
        <v>0</v>
      </c>
      <c r="AE2046" s="63">
        <v>0</v>
      </c>
      <c r="AF2046" s="63">
        <v>0</v>
      </c>
      <c r="AG2046" s="63">
        <v>0</v>
      </c>
      <c r="AH2046" s="63">
        <v>0</v>
      </c>
      <c r="AI2046" s="63">
        <v>0</v>
      </c>
      <c r="AJ2046" s="63">
        <v>0</v>
      </c>
      <c r="AK2046" s="63">
        <v>0</v>
      </c>
      <c r="AL2046" s="63">
        <v>0</v>
      </c>
      <c r="AM2046" s="63">
        <v>0</v>
      </c>
      <c r="AN2046" s="63">
        <v>0</v>
      </c>
      <c r="AO2046" s="63">
        <v>0</v>
      </c>
      <c r="AP2046" s="63">
        <v>0</v>
      </c>
      <c r="AQ2046" s="63">
        <v>0</v>
      </c>
      <c r="AR2046" s="63">
        <v>0</v>
      </c>
      <c r="AS2046" s="63">
        <v>0</v>
      </c>
      <c r="AT2046" s="63">
        <v>0</v>
      </c>
      <c r="AU2046" s="63">
        <v>0</v>
      </c>
      <c r="AV2046" s="63">
        <v>0</v>
      </c>
      <c r="AW2046" s="63">
        <v>0</v>
      </c>
      <c r="AX2046" s="63">
        <v>0</v>
      </c>
      <c r="AY2046" s="63">
        <v>0</v>
      </c>
      <c r="BA2046" s="5">
        <f>IF(Q2046&gt;0,RANK(Q2046,(N2046:P2046,Q2046:AE2046)),0)</f>
        <v>3</v>
      </c>
      <c r="BB2046" s="5">
        <f>IF(R2046&gt;0,RANK(R2046,(N2046:P2046,Q2046:AE2046)),0)</f>
        <v>4</v>
      </c>
      <c r="BC2046" s="5">
        <f>IF(T2046&gt;0,RANK(T2046,(N2046:P2046,Q2046:AE2046)),0)</f>
        <v>0</v>
      </c>
      <c r="BD2046" s="5">
        <f>IF(S2046&gt;0,RANK(S2046,(N2046:P2046,Q2046:AE2046)),0)</f>
        <v>6</v>
      </c>
      <c r="BE2046" s="2">
        <f t="shared" si="838"/>
        <v>6.9017254313578393E-3</v>
      </c>
      <c r="BF2046" s="2">
        <f t="shared" si="839"/>
        <v>1.6776921503103049E-3</v>
      </c>
      <c r="BG2046" s="2">
        <f t="shared" si="840"/>
        <v>0</v>
      </c>
      <c r="BH2046" s="2">
        <f t="shared" si="841"/>
        <v>1.0229830184818932E-3</v>
      </c>
      <c r="BJ2046" t="s">
        <v>1459</v>
      </c>
      <c r="BK2046" t="s">
        <v>2650</v>
      </c>
      <c r="BL2046">
        <v>13</v>
      </c>
      <c r="BN2046" s="112">
        <v>37</v>
      </c>
      <c r="BO2046" s="114">
        <v>151</v>
      </c>
      <c r="BP2046" s="118">
        <f t="shared" si="832"/>
        <v>37151</v>
      </c>
      <c r="BQ2046" s="118">
        <f t="shared" si="831"/>
        <v>37151</v>
      </c>
      <c r="BR2046" s="5" t="s">
        <v>3151</v>
      </c>
    </row>
    <row r="2047" spans="1:70" ht="15" hidden="1" customHeight="1" outlineLevel="1">
      <c r="A2047" t="s">
        <v>1880</v>
      </c>
      <c r="B2047" t="s">
        <v>2650</v>
      </c>
      <c r="C2047" s="1">
        <f t="shared" si="833"/>
        <v>20763</v>
      </c>
      <c r="D2047" s="5">
        <f>IF(N2047&gt;0, RANK(N2047,(N2047:P2047,Q2047:AE2047)),0)</f>
        <v>2</v>
      </c>
      <c r="E2047" s="5">
        <f>IF(O2047&gt;0,RANK(O2047,(N2047:P2047,Q2047:AE2047)),0)</f>
        <v>1</v>
      </c>
      <c r="F2047" s="5">
        <f>IF(P2047&gt;0,RANK(P2047,(N2047:P2047,Q2047:AE2047)),0)</f>
        <v>0</v>
      </c>
      <c r="G2047" s="129">
        <f t="shared" si="820"/>
        <v>3076</v>
      </c>
      <c r="H2047" s="134">
        <f t="shared" si="821"/>
        <v>0.14814814814814814</v>
      </c>
      <c r="I2047" s="2"/>
      <c r="J2047" s="2">
        <f t="shared" si="834"/>
        <v>0.42161537350093919</v>
      </c>
      <c r="K2047" s="2">
        <f t="shared" si="835"/>
        <v>0.56976352164908728</v>
      </c>
      <c r="L2047" s="2">
        <f t="shared" si="836"/>
        <v>0</v>
      </c>
      <c r="M2047" s="2">
        <f t="shared" si="837"/>
        <v>8.6211048499735821E-3</v>
      </c>
      <c r="N2047" s="63">
        <v>8754</v>
      </c>
      <c r="O2047" s="63">
        <v>11830</v>
      </c>
      <c r="P2047" s="63">
        <v>0</v>
      </c>
      <c r="Q2047" s="63">
        <v>99</v>
      </c>
      <c r="R2047" s="63">
        <v>35</v>
      </c>
      <c r="S2047" s="63">
        <v>24</v>
      </c>
      <c r="T2047" s="63">
        <v>0</v>
      </c>
      <c r="U2047" s="63">
        <v>0</v>
      </c>
      <c r="V2047" s="63">
        <v>0</v>
      </c>
      <c r="W2047" s="63">
        <v>21</v>
      </c>
      <c r="X2047" s="63">
        <v>0</v>
      </c>
      <c r="Y2047" s="63">
        <v>0</v>
      </c>
      <c r="Z2047" s="63">
        <v>0</v>
      </c>
      <c r="AA2047" s="63">
        <v>0</v>
      </c>
      <c r="AB2047" s="63">
        <v>0</v>
      </c>
      <c r="AC2047" s="63">
        <v>0</v>
      </c>
      <c r="AD2047" s="63">
        <v>0</v>
      </c>
      <c r="AE2047" s="63">
        <v>0</v>
      </c>
      <c r="AF2047" s="63">
        <v>0</v>
      </c>
      <c r="AG2047" s="63">
        <v>0</v>
      </c>
      <c r="AH2047" s="63">
        <v>0</v>
      </c>
      <c r="AI2047" s="63">
        <v>0</v>
      </c>
      <c r="AJ2047" s="63">
        <v>0</v>
      </c>
      <c r="AK2047" s="63">
        <v>0</v>
      </c>
      <c r="AL2047" s="63">
        <v>0</v>
      </c>
      <c r="AM2047" s="63">
        <v>0</v>
      </c>
      <c r="AN2047" s="63">
        <v>0</v>
      </c>
      <c r="AO2047" s="63">
        <v>0</v>
      </c>
      <c r="AP2047" s="63">
        <v>0</v>
      </c>
      <c r="AQ2047" s="63">
        <v>0</v>
      </c>
      <c r="AR2047" s="63">
        <v>0</v>
      </c>
      <c r="AS2047" s="63">
        <v>0</v>
      </c>
      <c r="AT2047" s="63">
        <v>0</v>
      </c>
      <c r="AU2047" s="63">
        <v>0</v>
      </c>
      <c r="AV2047" s="63">
        <v>0</v>
      </c>
      <c r="AW2047" s="63">
        <v>0</v>
      </c>
      <c r="AX2047" s="63">
        <v>0</v>
      </c>
      <c r="AY2047" s="63">
        <v>0</v>
      </c>
      <c r="BA2047" s="5">
        <f>IF(Q2047&gt;0,RANK(Q2047,(N2047:P2047,Q2047:AE2047)),0)</f>
        <v>3</v>
      </c>
      <c r="BB2047" s="5">
        <f>IF(R2047&gt;0,RANK(R2047,(N2047:P2047,Q2047:AE2047)),0)</f>
        <v>4</v>
      </c>
      <c r="BC2047" s="5">
        <f>IF(T2047&gt;0,RANK(T2047,(N2047:P2047,Q2047:AE2047)),0)</f>
        <v>0</v>
      </c>
      <c r="BD2047" s="5">
        <f>IF(S2047&gt;0,RANK(S2047,(N2047:P2047,Q2047:AE2047)),0)</f>
        <v>5</v>
      </c>
      <c r="BE2047" s="2">
        <f t="shared" si="838"/>
        <v>4.7680970957954052E-3</v>
      </c>
      <c r="BF2047" s="2">
        <f t="shared" si="839"/>
        <v>1.6856908924529211E-3</v>
      </c>
      <c r="BG2047" s="2">
        <f t="shared" si="840"/>
        <v>0</v>
      </c>
      <c r="BH2047" s="2">
        <f t="shared" si="841"/>
        <v>1.1559023262534315E-3</v>
      </c>
      <c r="BJ2047" t="s">
        <v>1880</v>
      </c>
      <c r="BK2047" t="s">
        <v>2650</v>
      </c>
      <c r="BL2047">
        <v>9</v>
      </c>
      <c r="BN2047" s="112">
        <v>37</v>
      </c>
      <c r="BO2047" s="114">
        <v>153</v>
      </c>
      <c r="BP2047" s="118">
        <f t="shared" si="832"/>
        <v>37153</v>
      </c>
      <c r="BQ2047" s="118">
        <f t="shared" si="831"/>
        <v>37153</v>
      </c>
      <c r="BR2047" s="5" t="s">
        <v>3151</v>
      </c>
    </row>
    <row r="2048" spans="1:70" ht="15" hidden="1" customHeight="1" outlineLevel="1">
      <c r="A2048" t="s">
        <v>1766</v>
      </c>
      <c r="B2048" t="s">
        <v>2650</v>
      </c>
      <c r="C2048" s="1">
        <f t="shared" si="833"/>
        <v>47188</v>
      </c>
      <c r="D2048" s="5">
        <f>IF(N2048&gt;0, RANK(N2048,(N2048:P2048,Q2048:AE2048)),0)</f>
        <v>2</v>
      </c>
      <c r="E2048" s="5">
        <f>IF(O2048&gt;0,RANK(O2048,(N2048:P2048,Q2048:AE2048)),0)</f>
        <v>1</v>
      </c>
      <c r="F2048" s="5">
        <f>IF(P2048&gt;0,RANK(P2048,(N2048:P2048,Q2048:AE2048)),0)</f>
        <v>0</v>
      </c>
      <c r="G2048" s="129">
        <f t="shared" si="820"/>
        <v>8786</v>
      </c>
      <c r="H2048" s="134">
        <f t="shared" si="821"/>
        <v>0.1861914045943884</v>
      </c>
      <c r="I2048" s="2"/>
      <c r="J2048" s="2">
        <f t="shared" si="834"/>
        <v>0.40306857675680258</v>
      </c>
      <c r="K2048" s="2">
        <f t="shared" si="835"/>
        <v>0.58925998135119095</v>
      </c>
      <c r="L2048" s="2">
        <f t="shared" si="836"/>
        <v>0</v>
      </c>
      <c r="M2048" s="2">
        <f t="shared" si="837"/>
        <v>7.6714418920065253E-3</v>
      </c>
      <c r="N2048" s="63">
        <v>19020</v>
      </c>
      <c r="O2048" s="63">
        <v>27806</v>
      </c>
      <c r="P2048" s="63">
        <v>0</v>
      </c>
      <c r="Q2048" s="63">
        <v>161</v>
      </c>
      <c r="R2048" s="63">
        <v>73</v>
      </c>
      <c r="S2048" s="63">
        <v>61</v>
      </c>
      <c r="T2048" s="63">
        <v>0</v>
      </c>
      <c r="U2048" s="63">
        <v>0</v>
      </c>
      <c r="V2048" s="63">
        <v>0</v>
      </c>
      <c r="W2048" s="63">
        <v>67</v>
      </c>
      <c r="X2048" s="63">
        <v>0</v>
      </c>
      <c r="Y2048" s="63">
        <v>0</v>
      </c>
      <c r="Z2048" s="63">
        <v>0</v>
      </c>
      <c r="AA2048" s="63">
        <v>0</v>
      </c>
      <c r="AB2048" s="63">
        <v>0</v>
      </c>
      <c r="AC2048" s="63">
        <v>0</v>
      </c>
      <c r="AD2048" s="63">
        <v>0</v>
      </c>
      <c r="AE2048" s="63">
        <v>0</v>
      </c>
      <c r="AF2048" s="63">
        <v>0</v>
      </c>
      <c r="AG2048" s="63">
        <v>0</v>
      </c>
      <c r="AH2048" s="63">
        <v>0</v>
      </c>
      <c r="AI2048" s="63">
        <v>0</v>
      </c>
      <c r="AJ2048" s="63">
        <v>0</v>
      </c>
      <c r="AK2048" s="63">
        <v>0</v>
      </c>
      <c r="AL2048" s="63">
        <v>0</v>
      </c>
      <c r="AM2048" s="63">
        <v>0</v>
      </c>
      <c r="AN2048" s="63">
        <v>0</v>
      </c>
      <c r="AO2048" s="63">
        <v>0</v>
      </c>
      <c r="AP2048" s="63">
        <v>0</v>
      </c>
      <c r="AQ2048" s="63">
        <v>0</v>
      </c>
      <c r="AR2048" s="63">
        <v>0</v>
      </c>
      <c r="AS2048" s="63">
        <v>0</v>
      </c>
      <c r="AT2048" s="63">
        <v>0</v>
      </c>
      <c r="AU2048" s="63">
        <v>0</v>
      </c>
      <c r="AV2048" s="63">
        <v>0</v>
      </c>
      <c r="AW2048" s="63">
        <v>0</v>
      </c>
      <c r="AX2048" s="63">
        <v>0</v>
      </c>
      <c r="AY2048" s="63">
        <v>0</v>
      </c>
      <c r="BA2048" s="5">
        <f>IF(Q2048&gt;0,RANK(Q2048,(N2048:P2048,Q2048:AE2048)),0)</f>
        <v>3</v>
      </c>
      <c r="BB2048" s="5">
        <f>IF(R2048&gt;0,RANK(R2048,(N2048:P2048,Q2048:AE2048)),0)</f>
        <v>4</v>
      </c>
      <c r="BC2048" s="5">
        <f>IF(T2048&gt;0,RANK(T2048,(N2048:P2048,Q2048:AE2048)),0)</f>
        <v>0</v>
      </c>
      <c r="BD2048" s="5">
        <f>IF(S2048&gt;0,RANK(S2048,(N2048:P2048,Q2048:AE2048)),0)</f>
        <v>6</v>
      </c>
      <c r="BE2048" s="2">
        <f t="shared" si="838"/>
        <v>3.4118843773840806E-3</v>
      </c>
      <c r="BF2048" s="2">
        <f t="shared" si="839"/>
        <v>1.5470034754598626E-3</v>
      </c>
      <c r="BG2048" s="2">
        <f t="shared" si="840"/>
        <v>0</v>
      </c>
      <c r="BH2048" s="2">
        <f t="shared" si="841"/>
        <v>1.2927015342883783E-3</v>
      </c>
      <c r="BJ2048" t="s">
        <v>1766</v>
      </c>
      <c r="BK2048" t="s">
        <v>2650</v>
      </c>
      <c r="BL2048">
        <v>9</v>
      </c>
      <c r="BN2048" s="112">
        <v>37</v>
      </c>
      <c r="BO2048" s="114">
        <v>155</v>
      </c>
      <c r="BP2048" s="118">
        <f t="shared" si="832"/>
        <v>37155</v>
      </c>
      <c r="BQ2048" s="118">
        <f t="shared" si="831"/>
        <v>37155</v>
      </c>
      <c r="BR2048" s="5" t="s">
        <v>3151</v>
      </c>
    </row>
    <row r="2049" spans="1:70" ht="15" hidden="1" customHeight="1" outlineLevel="1">
      <c r="A2049" t="s">
        <v>2969</v>
      </c>
      <c r="B2049" t="s">
        <v>2650</v>
      </c>
      <c r="C2049" s="1">
        <f t="shared" si="833"/>
        <v>47809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29">
        <f t="shared" si="820"/>
        <v>15309</v>
      </c>
      <c r="H2049" s="134">
        <f t="shared" si="821"/>
        <v>0.32021167562592817</v>
      </c>
      <c r="I2049" s="2"/>
      <c r="J2049" s="2">
        <f t="shared" si="834"/>
        <v>0.33449768871969715</v>
      </c>
      <c r="K2049" s="2">
        <f t="shared" si="835"/>
        <v>0.65470936434562532</v>
      </c>
      <c r="L2049" s="2">
        <f t="shared" si="836"/>
        <v>0</v>
      </c>
      <c r="M2049" s="2">
        <f t="shared" si="837"/>
        <v>1.0792946934677583E-2</v>
      </c>
      <c r="N2049" s="63">
        <v>15992</v>
      </c>
      <c r="O2049" s="63">
        <v>31301</v>
      </c>
      <c r="P2049" s="63">
        <v>0</v>
      </c>
      <c r="Q2049" s="63">
        <v>312</v>
      </c>
      <c r="R2049" s="63">
        <v>75</v>
      </c>
      <c r="S2049" s="63">
        <v>55</v>
      </c>
      <c r="T2049" s="63">
        <v>0</v>
      </c>
      <c r="U2049" s="63">
        <v>0</v>
      </c>
      <c r="V2049" s="63">
        <v>0</v>
      </c>
      <c r="W2049" s="63">
        <v>74</v>
      </c>
      <c r="X2049" s="63">
        <v>0</v>
      </c>
      <c r="Y2049" s="63">
        <v>0</v>
      </c>
      <c r="Z2049" s="63">
        <v>0</v>
      </c>
      <c r="AA2049" s="63">
        <v>0</v>
      </c>
      <c r="AB2049" s="63">
        <v>0</v>
      </c>
      <c r="AC2049" s="63">
        <v>0</v>
      </c>
      <c r="AD2049" s="63">
        <v>0</v>
      </c>
      <c r="AE2049" s="63">
        <v>0</v>
      </c>
      <c r="AF2049" s="63">
        <v>0</v>
      </c>
      <c r="AG2049" s="63">
        <v>0</v>
      </c>
      <c r="AH2049" s="63">
        <v>0</v>
      </c>
      <c r="AI2049" s="63">
        <v>0</v>
      </c>
      <c r="AJ2049" s="63">
        <v>0</v>
      </c>
      <c r="AK2049" s="63">
        <v>0</v>
      </c>
      <c r="AL2049" s="63">
        <v>0</v>
      </c>
      <c r="AM2049" s="63">
        <v>0</v>
      </c>
      <c r="AN2049" s="63">
        <v>0</v>
      </c>
      <c r="AO2049" s="63">
        <v>0</v>
      </c>
      <c r="AP2049" s="63">
        <v>0</v>
      </c>
      <c r="AQ2049" s="63">
        <v>0</v>
      </c>
      <c r="AR2049" s="63">
        <v>0</v>
      </c>
      <c r="AS2049" s="63">
        <v>0</v>
      </c>
      <c r="AT2049" s="63">
        <v>0</v>
      </c>
      <c r="AU2049" s="63">
        <v>0</v>
      </c>
      <c r="AV2049" s="63">
        <v>0</v>
      </c>
      <c r="AW2049" s="63">
        <v>0</v>
      </c>
      <c r="AX2049" s="63">
        <v>0</v>
      </c>
      <c r="AY2049" s="63">
        <v>0</v>
      </c>
      <c r="BA2049" s="5">
        <f>IF(Q2049&gt;0,RANK(Q2049,(N2049:P2049,Q2049:AE2049)),0)</f>
        <v>3</v>
      </c>
      <c r="BB2049" s="5">
        <f>IF(R2049&gt;0,RANK(R2049,(N2049:P2049,Q2049:AE2049)),0)</f>
        <v>4</v>
      </c>
      <c r="BC2049" s="5">
        <f>IF(T2049&gt;0,RANK(T2049,(N2049:P2049,Q2049:AE2049)),0)</f>
        <v>0</v>
      </c>
      <c r="BD2049" s="5">
        <f>IF(S2049&gt;0,RANK(S2049,(N2049:P2049,Q2049:AE2049)),0)</f>
        <v>6</v>
      </c>
      <c r="BE2049" s="2">
        <f t="shared" si="838"/>
        <v>6.5259679139910891E-3</v>
      </c>
      <c r="BF2049" s="2">
        <f t="shared" si="839"/>
        <v>1.5687422870170888E-3</v>
      </c>
      <c r="BG2049" s="2">
        <f t="shared" si="840"/>
        <v>0</v>
      </c>
      <c r="BH2049" s="2">
        <f t="shared" si="841"/>
        <v>1.1504110104791985E-3</v>
      </c>
      <c r="BJ2049" t="s">
        <v>2969</v>
      </c>
      <c r="BK2049" t="s">
        <v>2650</v>
      </c>
      <c r="BL2049">
        <v>10</v>
      </c>
      <c r="BN2049" s="112">
        <v>37</v>
      </c>
      <c r="BO2049" s="114">
        <v>157</v>
      </c>
      <c r="BP2049" s="118">
        <f t="shared" si="832"/>
        <v>37157</v>
      </c>
      <c r="BQ2049" s="118">
        <f t="shared" si="831"/>
        <v>37157</v>
      </c>
      <c r="BR2049" s="5" t="s">
        <v>3151</v>
      </c>
    </row>
    <row r="2050" spans="1:70" ht="15" hidden="1" customHeight="1" outlineLevel="1">
      <c r="A2050" t="s">
        <v>168</v>
      </c>
      <c r="B2050" t="s">
        <v>2650</v>
      </c>
      <c r="C2050" s="1">
        <f t="shared" si="833"/>
        <v>73408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29">
        <f t="shared" si="820"/>
        <v>26183</v>
      </c>
      <c r="H2050" s="134">
        <f t="shared" si="821"/>
        <v>0.3566777462946818</v>
      </c>
      <c r="I2050" s="2"/>
      <c r="J2050" s="2">
        <f t="shared" si="834"/>
        <v>0.31487031386224934</v>
      </c>
      <c r="K2050" s="2">
        <f t="shared" si="835"/>
        <v>0.67154806015693114</v>
      </c>
      <c r="L2050" s="2">
        <f t="shared" si="836"/>
        <v>0</v>
      </c>
      <c r="M2050" s="2">
        <f t="shared" si="837"/>
        <v>1.3581625980819578E-2</v>
      </c>
      <c r="N2050" s="63">
        <v>23114</v>
      </c>
      <c r="O2050" s="63">
        <v>49297</v>
      </c>
      <c r="P2050" s="63">
        <v>0</v>
      </c>
      <c r="Q2050" s="63">
        <v>577</v>
      </c>
      <c r="R2050" s="63">
        <v>154</v>
      </c>
      <c r="S2050" s="63">
        <v>99</v>
      </c>
      <c r="T2050" s="63">
        <v>0</v>
      </c>
      <c r="U2050" s="63">
        <v>0</v>
      </c>
      <c r="V2050" s="63">
        <v>0</v>
      </c>
      <c r="W2050" s="63">
        <v>167</v>
      </c>
      <c r="X2050" s="63">
        <v>0</v>
      </c>
      <c r="Y2050" s="63">
        <v>0</v>
      </c>
      <c r="Z2050" s="63">
        <v>0</v>
      </c>
      <c r="AA2050" s="63">
        <v>0</v>
      </c>
      <c r="AB2050" s="63">
        <v>0</v>
      </c>
      <c r="AC2050" s="63">
        <v>0</v>
      </c>
      <c r="AD2050" s="63">
        <v>0</v>
      </c>
      <c r="AE2050" s="63">
        <v>0</v>
      </c>
      <c r="AF2050" s="63">
        <v>0</v>
      </c>
      <c r="AG2050" s="63">
        <v>0</v>
      </c>
      <c r="AH2050" s="63">
        <v>0</v>
      </c>
      <c r="AI2050" s="63">
        <v>0</v>
      </c>
      <c r="AJ2050" s="63">
        <v>0</v>
      </c>
      <c r="AK2050" s="63">
        <v>0</v>
      </c>
      <c r="AL2050" s="63">
        <v>0</v>
      </c>
      <c r="AM2050" s="63">
        <v>0</v>
      </c>
      <c r="AN2050" s="63">
        <v>0</v>
      </c>
      <c r="AO2050" s="63">
        <v>0</v>
      </c>
      <c r="AP2050" s="63">
        <v>0</v>
      </c>
      <c r="AQ2050" s="63">
        <v>0</v>
      </c>
      <c r="AR2050" s="63">
        <v>0</v>
      </c>
      <c r="AS2050" s="63">
        <v>0</v>
      </c>
      <c r="AT2050" s="63">
        <v>0</v>
      </c>
      <c r="AU2050" s="63">
        <v>0</v>
      </c>
      <c r="AV2050" s="63">
        <v>0</v>
      </c>
      <c r="AW2050" s="63">
        <v>0</v>
      </c>
      <c r="AX2050" s="63">
        <v>0</v>
      </c>
      <c r="AY2050" s="63">
        <v>0</v>
      </c>
      <c r="BA2050" s="5">
        <f>IF(Q2050&gt;0,RANK(Q2050,(N2050:P2050,Q2050:AE2050)),0)</f>
        <v>3</v>
      </c>
      <c r="BB2050" s="5">
        <f>IF(R2050&gt;0,RANK(R2050,(N2050:P2050,Q2050:AE2050)),0)</f>
        <v>5</v>
      </c>
      <c r="BC2050" s="5">
        <f>IF(T2050&gt;0,RANK(T2050,(N2050:P2050,Q2050:AE2050)),0)</f>
        <v>0</v>
      </c>
      <c r="BD2050" s="5">
        <f>IF(S2050&gt;0,RANK(S2050,(N2050:P2050,Q2050:AE2050)),0)</f>
        <v>6</v>
      </c>
      <c r="BE2050" s="2">
        <f t="shared" si="838"/>
        <v>7.8601787271142115E-3</v>
      </c>
      <c r="BF2050" s="2">
        <f t="shared" si="839"/>
        <v>2.0978639930252833E-3</v>
      </c>
      <c r="BG2050" s="2">
        <f t="shared" si="840"/>
        <v>0</v>
      </c>
      <c r="BH2050" s="2">
        <f t="shared" si="841"/>
        <v>1.3486268526591108E-3</v>
      </c>
      <c r="BJ2050" t="s">
        <v>168</v>
      </c>
      <c r="BK2050" t="s">
        <v>2650</v>
      </c>
      <c r="BL2050">
        <v>13</v>
      </c>
      <c r="BN2050" s="112">
        <v>37</v>
      </c>
      <c r="BO2050" s="114">
        <v>159</v>
      </c>
      <c r="BP2050" s="118">
        <f t="shared" si="832"/>
        <v>37159</v>
      </c>
      <c r="BQ2050" s="118">
        <f t="shared" si="831"/>
        <v>37159</v>
      </c>
      <c r="BR2050" s="5" t="s">
        <v>3151</v>
      </c>
    </row>
    <row r="2051" spans="1:70" ht="15" hidden="1" customHeight="1" outlineLevel="1">
      <c r="A2051" t="s">
        <v>2097</v>
      </c>
      <c r="B2051" t="s">
        <v>2650</v>
      </c>
      <c r="C2051" s="1">
        <f t="shared" si="833"/>
        <v>34428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29">
        <f t="shared" si="820"/>
        <v>15756</v>
      </c>
      <c r="H2051" s="134">
        <f t="shared" si="821"/>
        <v>0.45765074939003136</v>
      </c>
      <c r="I2051" s="2"/>
      <c r="J2051" s="2">
        <f t="shared" si="834"/>
        <v>0.265336354130359</v>
      </c>
      <c r="K2051" s="2">
        <f t="shared" si="835"/>
        <v>0.72298710352039042</v>
      </c>
      <c r="L2051" s="2">
        <f t="shared" si="836"/>
        <v>0</v>
      </c>
      <c r="M2051" s="2">
        <f t="shared" si="837"/>
        <v>1.1676542349250529E-2</v>
      </c>
      <c r="N2051" s="63">
        <v>9135</v>
      </c>
      <c r="O2051" s="63">
        <v>24891</v>
      </c>
      <c r="P2051" s="63">
        <v>0</v>
      </c>
      <c r="Q2051" s="63">
        <v>218</v>
      </c>
      <c r="R2051" s="63">
        <v>60</v>
      </c>
      <c r="S2051" s="63">
        <v>53</v>
      </c>
      <c r="T2051" s="63">
        <v>0</v>
      </c>
      <c r="U2051" s="63">
        <v>0</v>
      </c>
      <c r="V2051" s="63">
        <v>0</v>
      </c>
      <c r="W2051" s="63">
        <v>71</v>
      </c>
      <c r="X2051" s="63">
        <v>0</v>
      </c>
      <c r="Y2051" s="63">
        <v>0</v>
      </c>
      <c r="Z2051" s="63">
        <v>0</v>
      </c>
      <c r="AA2051" s="63">
        <v>0</v>
      </c>
      <c r="AB2051" s="63">
        <v>0</v>
      </c>
      <c r="AC2051" s="63">
        <v>0</v>
      </c>
      <c r="AD2051" s="63">
        <v>0</v>
      </c>
      <c r="AE2051" s="63">
        <v>0</v>
      </c>
      <c r="AF2051" s="63">
        <v>0</v>
      </c>
      <c r="AG2051" s="63">
        <v>0</v>
      </c>
      <c r="AH2051" s="63">
        <v>0</v>
      </c>
      <c r="AI2051" s="63">
        <v>0</v>
      </c>
      <c r="AJ2051" s="63">
        <v>0</v>
      </c>
      <c r="AK2051" s="63">
        <v>0</v>
      </c>
      <c r="AL2051" s="63">
        <v>0</v>
      </c>
      <c r="AM2051" s="63">
        <v>0</v>
      </c>
      <c r="AN2051" s="63">
        <v>0</v>
      </c>
      <c r="AO2051" s="63">
        <v>0</v>
      </c>
      <c r="AP2051" s="63">
        <v>0</v>
      </c>
      <c r="AQ2051" s="63">
        <v>0</v>
      </c>
      <c r="AR2051" s="63">
        <v>0</v>
      </c>
      <c r="AS2051" s="63">
        <v>0</v>
      </c>
      <c r="AT2051" s="63">
        <v>0</v>
      </c>
      <c r="AU2051" s="63">
        <v>0</v>
      </c>
      <c r="AV2051" s="63">
        <v>0</v>
      </c>
      <c r="AW2051" s="63">
        <v>0</v>
      </c>
      <c r="AX2051" s="63">
        <v>0</v>
      </c>
      <c r="AY2051" s="63">
        <v>0</v>
      </c>
      <c r="BA2051" s="5">
        <f>IF(Q2051&gt;0,RANK(Q2051,(N2051:P2051,Q2051:AE2051)),0)</f>
        <v>3</v>
      </c>
      <c r="BB2051" s="5">
        <f>IF(R2051&gt;0,RANK(R2051,(N2051:P2051,Q2051:AE2051)),0)</f>
        <v>5</v>
      </c>
      <c r="BC2051" s="5">
        <f>IF(T2051&gt;0,RANK(T2051,(N2051:P2051,Q2051:AE2051)),0)</f>
        <v>0</v>
      </c>
      <c r="BD2051" s="5">
        <f>IF(S2051&gt;0,RANK(S2051,(N2051:P2051,Q2051:AE2051)),0)</f>
        <v>6</v>
      </c>
      <c r="BE2051" s="2">
        <f t="shared" si="838"/>
        <v>6.3320553038224703E-3</v>
      </c>
      <c r="BF2051" s="2">
        <f t="shared" si="839"/>
        <v>1.7427675148135239E-3</v>
      </c>
      <c r="BG2051" s="2">
        <f t="shared" si="840"/>
        <v>0</v>
      </c>
      <c r="BH2051" s="2">
        <f t="shared" si="841"/>
        <v>1.5394446380852793E-3</v>
      </c>
      <c r="BJ2051" t="s">
        <v>2097</v>
      </c>
      <c r="BK2051" t="s">
        <v>2650</v>
      </c>
      <c r="BN2051" s="112">
        <v>37</v>
      </c>
      <c r="BO2051" s="114">
        <v>161</v>
      </c>
      <c r="BP2051" s="118">
        <f t="shared" si="832"/>
        <v>37161</v>
      </c>
      <c r="BQ2051" s="118">
        <f t="shared" si="831"/>
        <v>37161</v>
      </c>
      <c r="BR2051" s="5" t="s">
        <v>3151</v>
      </c>
    </row>
    <row r="2052" spans="1:70" ht="15" hidden="1" customHeight="1" outlineLevel="1">
      <c r="A2052" t="s">
        <v>1767</v>
      </c>
      <c r="B2052" t="s">
        <v>2650</v>
      </c>
      <c r="C2052" s="1">
        <f t="shared" si="833"/>
        <v>28617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29">
        <f t="shared" si="820"/>
        <v>6445</v>
      </c>
      <c r="H2052" s="134">
        <f t="shared" si="821"/>
        <v>0.22521578082957683</v>
      </c>
      <c r="I2052" s="2"/>
      <c r="J2052" s="2">
        <f t="shared" si="834"/>
        <v>0.38319879791732187</v>
      </c>
      <c r="K2052" s="2">
        <f t="shared" si="835"/>
        <v>0.60841457874689875</v>
      </c>
      <c r="L2052" s="2">
        <f t="shared" si="836"/>
        <v>0</v>
      </c>
      <c r="M2052" s="2">
        <f t="shared" si="837"/>
        <v>8.3866233357793307E-3</v>
      </c>
      <c r="N2052" s="63">
        <v>10966</v>
      </c>
      <c r="O2052" s="63">
        <v>17411</v>
      </c>
      <c r="P2052" s="63">
        <v>0</v>
      </c>
      <c r="Q2052" s="63">
        <v>143</v>
      </c>
      <c r="R2052" s="63">
        <v>23</v>
      </c>
      <c r="S2052" s="63">
        <v>29</v>
      </c>
      <c r="T2052" s="63">
        <v>0</v>
      </c>
      <c r="U2052" s="63">
        <v>0</v>
      </c>
      <c r="V2052" s="63">
        <v>0</v>
      </c>
      <c r="W2052" s="63">
        <v>45</v>
      </c>
      <c r="X2052" s="63">
        <v>0</v>
      </c>
      <c r="Y2052" s="63">
        <v>0</v>
      </c>
      <c r="Z2052" s="63">
        <v>0</v>
      </c>
      <c r="AA2052" s="63">
        <v>0</v>
      </c>
      <c r="AB2052" s="63">
        <v>0</v>
      </c>
      <c r="AC2052" s="63">
        <v>0</v>
      </c>
      <c r="AD2052" s="63">
        <v>0</v>
      </c>
      <c r="AE2052" s="63">
        <v>0</v>
      </c>
      <c r="AF2052" s="63">
        <v>0</v>
      </c>
      <c r="AG2052" s="63">
        <v>0</v>
      </c>
      <c r="AH2052" s="63">
        <v>0</v>
      </c>
      <c r="AI2052" s="63">
        <v>0</v>
      </c>
      <c r="AJ2052" s="63">
        <v>0</v>
      </c>
      <c r="AK2052" s="63">
        <v>0</v>
      </c>
      <c r="AL2052" s="63">
        <v>0</v>
      </c>
      <c r="AM2052" s="63">
        <v>0</v>
      </c>
      <c r="AN2052" s="63">
        <v>0</v>
      </c>
      <c r="AO2052" s="63">
        <v>0</v>
      </c>
      <c r="AP2052" s="63">
        <v>0</v>
      </c>
      <c r="AQ2052" s="63">
        <v>0</v>
      </c>
      <c r="AR2052" s="63">
        <v>0</v>
      </c>
      <c r="AS2052" s="63">
        <v>0</v>
      </c>
      <c r="AT2052" s="63">
        <v>0</v>
      </c>
      <c r="AU2052" s="63">
        <v>0</v>
      </c>
      <c r="AV2052" s="63">
        <v>0</v>
      </c>
      <c r="AW2052" s="63">
        <v>0</v>
      </c>
      <c r="AX2052" s="63">
        <v>0</v>
      </c>
      <c r="AY2052" s="63">
        <v>0</v>
      </c>
      <c r="BA2052" s="5">
        <f>IF(Q2052&gt;0,RANK(Q2052,(N2052:P2052,Q2052:AE2052)),0)</f>
        <v>3</v>
      </c>
      <c r="BB2052" s="5">
        <f>IF(R2052&gt;0,RANK(R2052,(N2052:P2052,Q2052:AE2052)),0)</f>
        <v>6</v>
      </c>
      <c r="BC2052" s="5">
        <f>IF(T2052&gt;0,RANK(T2052,(N2052:P2052,Q2052:AE2052)),0)</f>
        <v>0</v>
      </c>
      <c r="BD2052" s="5">
        <f>IF(S2052&gt;0,RANK(S2052,(N2052:P2052,Q2052:AE2052)),0)</f>
        <v>5</v>
      </c>
      <c r="BE2052" s="2">
        <f t="shared" si="838"/>
        <v>4.9970297375685783E-3</v>
      </c>
      <c r="BF2052" s="2">
        <f t="shared" si="839"/>
        <v>8.0371806967886221E-4</v>
      </c>
      <c r="BG2052" s="2">
        <f t="shared" si="840"/>
        <v>0</v>
      </c>
      <c r="BH2052" s="2">
        <f t="shared" si="841"/>
        <v>1.0133836530733481E-3</v>
      </c>
      <c r="BJ2052" t="s">
        <v>1767</v>
      </c>
      <c r="BK2052" t="s">
        <v>2650</v>
      </c>
      <c r="BL2052">
        <v>7</v>
      </c>
      <c r="BN2052" s="112">
        <v>37</v>
      </c>
      <c r="BO2052" s="114">
        <v>163</v>
      </c>
      <c r="BP2052" s="118">
        <f t="shared" si="832"/>
        <v>37163</v>
      </c>
      <c r="BQ2052" s="118">
        <f t="shared" si="831"/>
        <v>37163</v>
      </c>
      <c r="BR2052" s="5" t="s">
        <v>3151</v>
      </c>
    </row>
    <row r="2053" spans="1:70" ht="15" hidden="1" customHeight="1" outlineLevel="1">
      <c r="A2053" t="s">
        <v>1547</v>
      </c>
      <c r="B2053" t="s">
        <v>2650</v>
      </c>
      <c r="C2053" s="1">
        <f t="shared" si="833"/>
        <v>14775</v>
      </c>
      <c r="D2053" s="5">
        <f>IF(N2053&gt;0, RANK(N2053,(N2053:P2053,Q2053:AE2053)),0)</f>
        <v>2</v>
      </c>
      <c r="E2053" s="5">
        <f>IF(O2053&gt;0,RANK(O2053,(N2053:P2053,Q2053:AE2053)),0)</f>
        <v>1</v>
      </c>
      <c r="F2053" s="5">
        <f>IF(P2053&gt;0,RANK(P2053,(N2053:P2053,Q2053:AE2053)),0)</f>
        <v>0</v>
      </c>
      <c r="G2053" s="129">
        <f t="shared" si="820"/>
        <v>287</v>
      </c>
      <c r="H2053" s="134">
        <f t="shared" si="821"/>
        <v>1.9424703891708969E-2</v>
      </c>
      <c r="I2053" s="2"/>
      <c r="J2053" s="2">
        <f t="shared" si="834"/>
        <v>0.48636209813874787</v>
      </c>
      <c r="K2053" s="2">
        <f t="shared" si="835"/>
        <v>0.50578680203045689</v>
      </c>
      <c r="L2053" s="2">
        <f t="shared" si="836"/>
        <v>0</v>
      </c>
      <c r="M2053" s="2">
        <f t="shared" si="837"/>
        <v>7.8510998307952384E-3</v>
      </c>
      <c r="N2053" s="63">
        <v>7186</v>
      </c>
      <c r="O2053" s="63">
        <v>7473</v>
      </c>
      <c r="P2053" s="63">
        <v>0</v>
      </c>
      <c r="Q2053" s="63">
        <v>54</v>
      </c>
      <c r="R2053" s="63">
        <v>31</v>
      </c>
      <c r="S2053" s="63">
        <v>14</v>
      </c>
      <c r="T2053" s="63">
        <v>0</v>
      </c>
      <c r="U2053" s="63">
        <v>0</v>
      </c>
      <c r="V2053" s="63">
        <v>0</v>
      </c>
      <c r="W2053" s="63">
        <v>17</v>
      </c>
      <c r="X2053" s="63">
        <v>0</v>
      </c>
      <c r="Y2053" s="63">
        <v>0</v>
      </c>
      <c r="Z2053" s="63">
        <v>0</v>
      </c>
      <c r="AA2053" s="63">
        <v>0</v>
      </c>
      <c r="AB2053" s="63">
        <v>0</v>
      </c>
      <c r="AC2053" s="63">
        <v>0</v>
      </c>
      <c r="AD2053" s="63">
        <v>0</v>
      </c>
      <c r="AE2053" s="63">
        <v>0</v>
      </c>
      <c r="AF2053" s="63">
        <v>0</v>
      </c>
      <c r="AG2053" s="63">
        <v>0</v>
      </c>
      <c r="AH2053" s="63">
        <v>0</v>
      </c>
      <c r="AI2053" s="63">
        <v>0</v>
      </c>
      <c r="AJ2053" s="63">
        <v>0</v>
      </c>
      <c r="AK2053" s="63">
        <v>0</v>
      </c>
      <c r="AL2053" s="63">
        <v>0</v>
      </c>
      <c r="AM2053" s="63">
        <v>0</v>
      </c>
      <c r="AN2053" s="63">
        <v>0</v>
      </c>
      <c r="AO2053" s="63">
        <v>0</v>
      </c>
      <c r="AP2053" s="63">
        <v>0</v>
      </c>
      <c r="AQ2053" s="63">
        <v>0</v>
      </c>
      <c r="AR2053" s="63">
        <v>0</v>
      </c>
      <c r="AS2053" s="63">
        <v>0</v>
      </c>
      <c r="AT2053" s="63">
        <v>0</v>
      </c>
      <c r="AU2053" s="63">
        <v>0</v>
      </c>
      <c r="AV2053" s="63">
        <v>0</v>
      </c>
      <c r="AW2053" s="63">
        <v>0</v>
      </c>
      <c r="AX2053" s="63">
        <v>0</v>
      </c>
      <c r="AY2053" s="63">
        <v>0</v>
      </c>
      <c r="BA2053" s="5">
        <f>IF(Q2053&gt;0,RANK(Q2053,(N2053:P2053,Q2053:AE2053)),0)</f>
        <v>3</v>
      </c>
      <c r="BB2053" s="5">
        <f>IF(R2053&gt;0,RANK(R2053,(N2053:P2053,Q2053:AE2053)),0)</f>
        <v>4</v>
      </c>
      <c r="BC2053" s="5">
        <f>IF(T2053&gt;0,RANK(T2053,(N2053:P2053,Q2053:AE2053)),0)</f>
        <v>0</v>
      </c>
      <c r="BD2053" s="5">
        <f>IF(S2053&gt;0,RANK(S2053,(N2053:P2053,Q2053:AE2053)),0)</f>
        <v>6</v>
      </c>
      <c r="BE2053" s="2">
        <f t="shared" si="838"/>
        <v>3.6548223350253805E-3</v>
      </c>
      <c r="BF2053" s="2">
        <f t="shared" si="839"/>
        <v>2.0981387478849409E-3</v>
      </c>
      <c r="BG2053" s="2">
        <f t="shared" si="840"/>
        <v>0</v>
      </c>
      <c r="BH2053" s="2">
        <f t="shared" si="841"/>
        <v>9.4754653130287643E-4</v>
      </c>
      <c r="BJ2053" t="s">
        <v>1547</v>
      </c>
      <c r="BK2053" t="s">
        <v>2650</v>
      </c>
      <c r="BL2053">
        <v>9</v>
      </c>
      <c r="BN2053" s="112">
        <v>37</v>
      </c>
      <c r="BO2053" s="114">
        <v>165</v>
      </c>
      <c r="BP2053" s="118">
        <f t="shared" si="832"/>
        <v>37165</v>
      </c>
      <c r="BQ2053" s="118">
        <f t="shared" si="831"/>
        <v>37165</v>
      </c>
      <c r="BR2053" s="5" t="s">
        <v>3151</v>
      </c>
    </row>
    <row r="2054" spans="1:70" ht="15" hidden="1" customHeight="1" outlineLevel="1">
      <c r="A2054" t="s">
        <v>3126</v>
      </c>
      <c r="B2054" t="s">
        <v>2650</v>
      </c>
      <c r="C2054" s="1">
        <f t="shared" si="833"/>
        <v>33939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29">
        <f t="shared" si="820"/>
        <v>17329</v>
      </c>
      <c r="H2054" s="134">
        <f t="shared" si="821"/>
        <v>0.51059253366333712</v>
      </c>
      <c r="I2054" s="2"/>
      <c r="J2054" s="2">
        <f t="shared" si="834"/>
        <v>0.23951795869059195</v>
      </c>
      <c r="K2054" s="2">
        <f t="shared" si="835"/>
        <v>0.75011049235392913</v>
      </c>
      <c r="L2054" s="2">
        <f t="shared" si="836"/>
        <v>0</v>
      </c>
      <c r="M2054" s="2">
        <f t="shared" si="837"/>
        <v>1.0371548955478871E-2</v>
      </c>
      <c r="N2054" s="63">
        <v>8129</v>
      </c>
      <c r="O2054" s="63">
        <v>25458</v>
      </c>
      <c r="P2054" s="63">
        <v>0</v>
      </c>
      <c r="Q2054" s="63">
        <v>225</v>
      </c>
      <c r="R2054" s="63">
        <v>32</v>
      </c>
      <c r="S2054" s="63">
        <v>48</v>
      </c>
      <c r="T2054" s="63">
        <v>0</v>
      </c>
      <c r="U2054" s="63">
        <v>0</v>
      </c>
      <c r="V2054" s="63">
        <v>0</v>
      </c>
      <c r="W2054" s="63">
        <v>47</v>
      </c>
      <c r="X2054" s="63">
        <v>0</v>
      </c>
      <c r="Y2054" s="63">
        <v>0</v>
      </c>
      <c r="Z2054" s="63">
        <v>0</v>
      </c>
      <c r="AA2054" s="63">
        <v>0</v>
      </c>
      <c r="AB2054" s="63">
        <v>0</v>
      </c>
      <c r="AC2054" s="63">
        <v>0</v>
      </c>
      <c r="AD2054" s="63">
        <v>0</v>
      </c>
      <c r="AE2054" s="63">
        <v>0</v>
      </c>
      <c r="AF2054" s="63">
        <v>0</v>
      </c>
      <c r="AG2054" s="63">
        <v>0</v>
      </c>
      <c r="AH2054" s="63">
        <v>0</v>
      </c>
      <c r="AI2054" s="63">
        <v>0</v>
      </c>
      <c r="AJ2054" s="63">
        <v>0</v>
      </c>
      <c r="AK2054" s="63">
        <v>0</v>
      </c>
      <c r="AL2054" s="63">
        <v>0</v>
      </c>
      <c r="AM2054" s="63">
        <v>0</v>
      </c>
      <c r="AN2054" s="63">
        <v>0</v>
      </c>
      <c r="AO2054" s="63">
        <v>0</v>
      </c>
      <c r="AP2054" s="63">
        <v>0</v>
      </c>
      <c r="AQ2054" s="63">
        <v>0</v>
      </c>
      <c r="AR2054" s="63">
        <v>0</v>
      </c>
      <c r="AS2054" s="63">
        <v>0</v>
      </c>
      <c r="AT2054" s="63">
        <v>0</v>
      </c>
      <c r="AU2054" s="63">
        <v>0</v>
      </c>
      <c r="AV2054" s="63">
        <v>0</v>
      </c>
      <c r="AW2054" s="63">
        <v>0</v>
      </c>
      <c r="AX2054" s="63">
        <v>0</v>
      </c>
      <c r="AY2054" s="63">
        <v>0</v>
      </c>
      <c r="BA2054" s="5">
        <f>IF(Q2054&gt;0,RANK(Q2054,(N2054:P2054,Q2054:AE2054)),0)</f>
        <v>3</v>
      </c>
      <c r="BB2054" s="5">
        <f>IF(R2054&gt;0,RANK(R2054,(N2054:P2054,Q2054:AE2054)),0)</f>
        <v>6</v>
      </c>
      <c r="BC2054" s="5">
        <f>IF(T2054&gt;0,RANK(T2054,(N2054:P2054,Q2054:AE2054)),0)</f>
        <v>0</v>
      </c>
      <c r="BD2054" s="5">
        <f>IF(S2054&gt;0,RANK(S2054,(N2054:P2054,Q2054:AE2054)),0)</f>
        <v>4</v>
      </c>
      <c r="BE2054" s="2">
        <f t="shared" si="838"/>
        <v>6.6295412357464866E-3</v>
      </c>
      <c r="BF2054" s="2">
        <f t="shared" si="839"/>
        <v>9.4286808686172249E-4</v>
      </c>
      <c r="BG2054" s="2">
        <f t="shared" si="840"/>
        <v>0</v>
      </c>
      <c r="BH2054" s="2">
        <f t="shared" si="841"/>
        <v>1.4143021302925837E-3</v>
      </c>
      <c r="BJ2054" t="s">
        <v>3126</v>
      </c>
      <c r="BK2054" t="s">
        <v>2650</v>
      </c>
      <c r="BL2054">
        <v>8</v>
      </c>
      <c r="BN2054" s="112">
        <v>37</v>
      </c>
      <c r="BO2054" s="114">
        <v>167</v>
      </c>
      <c r="BP2054" s="118">
        <f t="shared" si="832"/>
        <v>37167</v>
      </c>
      <c r="BQ2054" s="118">
        <f t="shared" si="831"/>
        <v>37167</v>
      </c>
      <c r="BR2054" s="5" t="s">
        <v>3151</v>
      </c>
    </row>
    <row r="2055" spans="1:70" ht="15" hidden="1" customHeight="1" outlineLevel="1">
      <c r="A2055" t="s">
        <v>3127</v>
      </c>
      <c r="B2055" t="s">
        <v>2650</v>
      </c>
      <c r="C2055" s="1">
        <f t="shared" si="833"/>
        <v>25701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29">
        <f t="shared" si="820"/>
        <v>14856</v>
      </c>
      <c r="H2055" s="134">
        <f t="shared" si="821"/>
        <v>0.57803198319131555</v>
      </c>
      <c r="I2055" s="2"/>
      <c r="J2055" s="2">
        <f t="shared" si="834"/>
        <v>0.20567293101435741</v>
      </c>
      <c r="K2055" s="2">
        <f t="shared" si="835"/>
        <v>0.7837049142056729</v>
      </c>
      <c r="L2055" s="2">
        <f t="shared" si="836"/>
        <v>0</v>
      </c>
      <c r="M2055" s="2">
        <f t="shared" si="837"/>
        <v>1.0622154779969639E-2</v>
      </c>
      <c r="N2055" s="63">
        <v>5286</v>
      </c>
      <c r="O2055" s="63">
        <v>20142</v>
      </c>
      <c r="P2055" s="63">
        <v>0</v>
      </c>
      <c r="Q2055" s="63">
        <v>180</v>
      </c>
      <c r="R2055" s="63">
        <v>30</v>
      </c>
      <c r="S2055" s="63">
        <v>29</v>
      </c>
      <c r="T2055" s="63">
        <v>0</v>
      </c>
      <c r="U2055" s="63">
        <v>0</v>
      </c>
      <c r="V2055" s="63">
        <v>0</v>
      </c>
      <c r="W2055" s="63">
        <v>34</v>
      </c>
      <c r="X2055" s="63">
        <v>0</v>
      </c>
      <c r="Y2055" s="63">
        <v>0</v>
      </c>
      <c r="Z2055" s="63">
        <v>0</v>
      </c>
      <c r="AA2055" s="63">
        <v>0</v>
      </c>
      <c r="AB2055" s="63">
        <v>0</v>
      </c>
      <c r="AC2055" s="63">
        <v>0</v>
      </c>
      <c r="AD2055" s="63">
        <v>0</v>
      </c>
      <c r="AE2055" s="63">
        <v>0</v>
      </c>
      <c r="AF2055" s="63">
        <v>0</v>
      </c>
      <c r="AG2055" s="63">
        <v>0</v>
      </c>
      <c r="AH2055" s="63">
        <v>0</v>
      </c>
      <c r="AI2055" s="63">
        <v>0</v>
      </c>
      <c r="AJ2055" s="63">
        <v>0</v>
      </c>
      <c r="AK2055" s="63">
        <v>0</v>
      </c>
      <c r="AL2055" s="63">
        <v>0</v>
      </c>
      <c r="AM2055" s="63">
        <v>0</v>
      </c>
      <c r="AN2055" s="63">
        <v>0</v>
      </c>
      <c r="AO2055" s="63">
        <v>0</v>
      </c>
      <c r="AP2055" s="63">
        <v>0</v>
      </c>
      <c r="AQ2055" s="63">
        <v>0</v>
      </c>
      <c r="AR2055" s="63">
        <v>0</v>
      </c>
      <c r="AS2055" s="63">
        <v>0</v>
      </c>
      <c r="AT2055" s="63">
        <v>0</v>
      </c>
      <c r="AU2055" s="63">
        <v>0</v>
      </c>
      <c r="AV2055" s="63">
        <v>0</v>
      </c>
      <c r="AW2055" s="63">
        <v>0</v>
      </c>
      <c r="AX2055" s="63">
        <v>0</v>
      </c>
      <c r="AY2055" s="63">
        <v>0</v>
      </c>
      <c r="BA2055" s="5">
        <f>IF(Q2055&gt;0,RANK(Q2055,(N2055:P2055,Q2055:AE2055)),0)</f>
        <v>3</v>
      </c>
      <c r="BB2055" s="5">
        <f>IF(R2055&gt;0,RANK(R2055,(N2055:P2055,Q2055:AE2055)),0)</f>
        <v>5</v>
      </c>
      <c r="BC2055" s="5">
        <f>IF(T2055&gt;0,RANK(T2055,(N2055:P2055,Q2055:AE2055)),0)</f>
        <v>0</v>
      </c>
      <c r="BD2055" s="5">
        <f>IF(S2055&gt;0,RANK(S2055,(N2055:P2055,Q2055:AE2055)),0)</f>
        <v>6</v>
      </c>
      <c r="BE2055" s="2">
        <f t="shared" si="838"/>
        <v>7.0036185362437262E-3</v>
      </c>
      <c r="BF2055" s="2">
        <f t="shared" si="839"/>
        <v>1.167269756040621E-3</v>
      </c>
      <c r="BG2055" s="2">
        <f t="shared" si="840"/>
        <v>0</v>
      </c>
      <c r="BH2055" s="2">
        <f t="shared" si="841"/>
        <v>1.1283607641726003E-3</v>
      </c>
      <c r="BJ2055" t="s">
        <v>3127</v>
      </c>
      <c r="BK2055" t="s">
        <v>2650</v>
      </c>
      <c r="BL2055">
        <v>10</v>
      </c>
      <c r="BN2055" s="112">
        <v>37</v>
      </c>
      <c r="BO2055" s="114">
        <v>169</v>
      </c>
      <c r="BP2055" s="118">
        <f t="shared" si="832"/>
        <v>37169</v>
      </c>
      <c r="BQ2055" s="118">
        <f t="shared" si="831"/>
        <v>37169</v>
      </c>
      <c r="BR2055" s="5" t="s">
        <v>3151</v>
      </c>
    </row>
    <row r="2056" spans="1:70" ht="15" hidden="1" customHeight="1" outlineLevel="1">
      <c r="A2056" t="s">
        <v>1468</v>
      </c>
      <c r="B2056" t="s">
        <v>2650</v>
      </c>
      <c r="C2056" s="1">
        <f t="shared" si="833"/>
        <v>36638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29">
        <f t="shared" ref="G2056:G2119" si="842">IF(C2056&gt;0,MAX(N2056:P2056)-LARGE(N2056:P2056,2),0)</f>
        <v>18817</v>
      </c>
      <c r="H2056" s="134">
        <f t="shared" ref="H2056:H2119" si="843">IF(C2056&gt;0,G2056/C2056,0)</f>
        <v>0.51359244500245649</v>
      </c>
      <c r="I2056" s="2"/>
      <c r="J2056" s="2">
        <f t="shared" si="834"/>
        <v>0.2380315519406081</v>
      </c>
      <c r="K2056" s="2">
        <f t="shared" si="835"/>
        <v>0.75162399694306459</v>
      </c>
      <c r="L2056" s="2">
        <f t="shared" si="836"/>
        <v>0</v>
      </c>
      <c r="M2056" s="2">
        <f t="shared" si="837"/>
        <v>1.0344451116327313E-2</v>
      </c>
      <c r="N2056" s="63">
        <v>8721</v>
      </c>
      <c r="O2056" s="63">
        <v>27538</v>
      </c>
      <c r="P2056" s="63">
        <v>0</v>
      </c>
      <c r="Q2056" s="63">
        <v>235</v>
      </c>
      <c r="R2056" s="63">
        <v>45</v>
      </c>
      <c r="S2056" s="63">
        <v>42</v>
      </c>
      <c r="T2056" s="63">
        <v>0</v>
      </c>
      <c r="U2056" s="63">
        <v>0</v>
      </c>
      <c r="V2056" s="63">
        <v>0</v>
      </c>
      <c r="W2056" s="63">
        <v>57</v>
      </c>
      <c r="X2056" s="63">
        <v>0</v>
      </c>
      <c r="Y2056" s="63">
        <v>0</v>
      </c>
      <c r="Z2056" s="63">
        <v>0</v>
      </c>
      <c r="AA2056" s="63">
        <v>0</v>
      </c>
      <c r="AB2056" s="63">
        <v>0</v>
      </c>
      <c r="AC2056" s="63">
        <v>0</v>
      </c>
      <c r="AD2056" s="63">
        <v>0</v>
      </c>
      <c r="AE2056" s="63">
        <v>0</v>
      </c>
      <c r="AF2056" s="63">
        <v>0</v>
      </c>
      <c r="AG2056" s="63">
        <v>0</v>
      </c>
      <c r="AH2056" s="63">
        <v>0</v>
      </c>
      <c r="AI2056" s="63">
        <v>0</v>
      </c>
      <c r="AJ2056" s="63">
        <v>0</v>
      </c>
      <c r="AK2056" s="63">
        <v>0</v>
      </c>
      <c r="AL2056" s="63">
        <v>0</v>
      </c>
      <c r="AM2056" s="63">
        <v>0</v>
      </c>
      <c r="AN2056" s="63">
        <v>0</v>
      </c>
      <c r="AO2056" s="63">
        <v>0</v>
      </c>
      <c r="AP2056" s="63">
        <v>0</v>
      </c>
      <c r="AQ2056" s="63">
        <v>0</v>
      </c>
      <c r="AR2056" s="63">
        <v>0</v>
      </c>
      <c r="AS2056" s="63">
        <v>0</v>
      </c>
      <c r="AT2056" s="63">
        <v>0</v>
      </c>
      <c r="AU2056" s="63">
        <v>0</v>
      </c>
      <c r="AV2056" s="63">
        <v>0</v>
      </c>
      <c r="AW2056" s="63">
        <v>0</v>
      </c>
      <c r="AX2056" s="63">
        <v>0</v>
      </c>
      <c r="AY2056" s="63">
        <v>0</v>
      </c>
      <c r="BA2056" s="5">
        <f>IF(Q2056&gt;0,RANK(Q2056,(N2056:P2056,Q2056:AE2056)),0)</f>
        <v>3</v>
      </c>
      <c r="BB2056" s="5">
        <f>IF(R2056&gt;0,RANK(R2056,(N2056:P2056,Q2056:AE2056)),0)</f>
        <v>5</v>
      </c>
      <c r="BC2056" s="5">
        <f>IF(T2056&gt;0,RANK(T2056,(N2056:P2056,Q2056:AE2056)),0)</f>
        <v>0</v>
      </c>
      <c r="BD2056" s="5">
        <f>IF(S2056&gt;0,RANK(S2056,(N2056:P2056,Q2056:AE2056)),0)</f>
        <v>6</v>
      </c>
      <c r="BE2056" s="2">
        <f t="shared" si="838"/>
        <v>6.414105573448332E-3</v>
      </c>
      <c r="BF2056" s="2">
        <f t="shared" si="839"/>
        <v>1.2282329821496807E-3</v>
      </c>
      <c r="BG2056" s="2">
        <f t="shared" si="840"/>
        <v>0</v>
      </c>
      <c r="BH2056" s="2">
        <f t="shared" si="841"/>
        <v>1.1463507833397019E-3</v>
      </c>
      <c r="BJ2056" t="s">
        <v>1468</v>
      </c>
      <c r="BK2056" t="s">
        <v>2650</v>
      </c>
      <c r="BL2056">
        <v>10</v>
      </c>
      <c r="BN2056" s="112">
        <v>37</v>
      </c>
      <c r="BO2056" s="114">
        <v>171</v>
      </c>
      <c r="BP2056" s="118">
        <f t="shared" si="832"/>
        <v>37171</v>
      </c>
      <c r="BQ2056" s="118">
        <f t="shared" si="831"/>
        <v>37171</v>
      </c>
      <c r="BR2056" s="5" t="s">
        <v>3151</v>
      </c>
    </row>
    <row r="2057" spans="1:70" ht="15" hidden="1" customHeight="1" outlineLevel="1">
      <c r="A2057" t="s">
        <v>3155</v>
      </c>
      <c r="B2057" t="s">
        <v>2650</v>
      </c>
      <c r="C2057" s="1">
        <f t="shared" si="833"/>
        <v>7068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29">
        <f t="shared" si="842"/>
        <v>1381</v>
      </c>
      <c r="H2057" s="134">
        <f t="shared" si="843"/>
        <v>0.19538766270514998</v>
      </c>
      <c r="I2057" s="2"/>
      <c r="J2057" s="2">
        <f t="shared" si="834"/>
        <v>0.39332201471420486</v>
      </c>
      <c r="K2057" s="2">
        <f t="shared" si="835"/>
        <v>0.58870967741935487</v>
      </c>
      <c r="L2057" s="2">
        <f t="shared" si="836"/>
        <v>0</v>
      </c>
      <c r="M2057" s="2">
        <f t="shared" si="837"/>
        <v>1.7968307866440214E-2</v>
      </c>
      <c r="N2057" s="63">
        <v>2780</v>
      </c>
      <c r="O2057" s="63">
        <v>4161</v>
      </c>
      <c r="P2057" s="63">
        <v>0</v>
      </c>
      <c r="Q2057" s="63">
        <v>72</v>
      </c>
      <c r="R2057" s="63">
        <v>19</v>
      </c>
      <c r="S2057" s="63">
        <v>19</v>
      </c>
      <c r="T2057" s="63">
        <v>0</v>
      </c>
      <c r="U2057" s="63">
        <v>0</v>
      </c>
      <c r="V2057" s="63">
        <v>0</v>
      </c>
      <c r="W2057" s="63">
        <v>17</v>
      </c>
      <c r="X2057" s="63">
        <v>0</v>
      </c>
      <c r="Y2057" s="63">
        <v>0</v>
      </c>
      <c r="Z2057" s="63">
        <v>0</v>
      </c>
      <c r="AA2057" s="63">
        <v>0</v>
      </c>
      <c r="AB2057" s="63">
        <v>0</v>
      </c>
      <c r="AC2057" s="63">
        <v>0</v>
      </c>
      <c r="AD2057" s="63">
        <v>0</v>
      </c>
      <c r="AE2057" s="63">
        <v>0</v>
      </c>
      <c r="AF2057" s="63">
        <v>0</v>
      </c>
      <c r="AG2057" s="63">
        <v>0</v>
      </c>
      <c r="AH2057" s="63">
        <v>0</v>
      </c>
      <c r="AI2057" s="63">
        <v>0</v>
      </c>
      <c r="AJ2057" s="63">
        <v>0</v>
      </c>
      <c r="AK2057" s="63">
        <v>0</v>
      </c>
      <c r="AL2057" s="63">
        <v>0</v>
      </c>
      <c r="AM2057" s="63">
        <v>0</v>
      </c>
      <c r="AN2057" s="63">
        <v>0</v>
      </c>
      <c r="AO2057" s="63">
        <v>0</v>
      </c>
      <c r="AP2057" s="63">
        <v>0</v>
      </c>
      <c r="AQ2057" s="63">
        <v>0</v>
      </c>
      <c r="AR2057" s="63">
        <v>0</v>
      </c>
      <c r="AS2057" s="63">
        <v>0</v>
      </c>
      <c r="AT2057" s="63">
        <v>0</v>
      </c>
      <c r="AU2057" s="63">
        <v>0</v>
      </c>
      <c r="AV2057" s="63">
        <v>0</v>
      </c>
      <c r="AW2057" s="63">
        <v>0</v>
      </c>
      <c r="AX2057" s="63">
        <v>0</v>
      </c>
      <c r="AY2057" s="63">
        <v>0</v>
      </c>
      <c r="BA2057" s="5">
        <f>IF(Q2057&gt;0,RANK(Q2057,(N2057:P2057,Q2057:AE2057)),0)</f>
        <v>3</v>
      </c>
      <c r="BB2057" s="5">
        <f>IF(R2057&gt;0,RANK(R2057,(N2057:P2057,Q2057:AE2057)),0)</f>
        <v>4</v>
      </c>
      <c r="BC2057" s="5">
        <f>IF(T2057&gt;0,RANK(T2057,(N2057:P2057,Q2057:AE2057)),0)</f>
        <v>0</v>
      </c>
      <c r="BD2057" s="5">
        <f>IF(S2057&gt;0,RANK(S2057,(N2057:P2057,Q2057:AE2057)),0)</f>
        <v>4</v>
      </c>
      <c r="BE2057" s="2">
        <f t="shared" si="838"/>
        <v>1.0186757215619695E-2</v>
      </c>
      <c r="BF2057" s="2">
        <f t="shared" si="839"/>
        <v>2.6881720430107529E-3</v>
      </c>
      <c r="BG2057" s="2">
        <f t="shared" si="840"/>
        <v>0</v>
      </c>
      <c r="BH2057" s="2">
        <f t="shared" si="841"/>
        <v>2.6881720430107529E-3</v>
      </c>
      <c r="BJ2057" t="s">
        <v>3155</v>
      </c>
      <c r="BK2057" t="s">
        <v>2650</v>
      </c>
      <c r="BL2057">
        <v>11</v>
      </c>
      <c r="BN2057" s="112">
        <v>37</v>
      </c>
      <c r="BO2057" s="114">
        <v>173</v>
      </c>
      <c r="BP2057" s="118">
        <f t="shared" si="832"/>
        <v>37173</v>
      </c>
      <c r="BQ2057" s="118">
        <f t="shared" si="831"/>
        <v>37173</v>
      </c>
      <c r="BR2057" s="5" t="s">
        <v>3151</v>
      </c>
    </row>
    <row r="2058" spans="1:70" ht="15" hidden="1" customHeight="1" outlineLevel="1">
      <c r="A2058" t="s">
        <v>1371</v>
      </c>
      <c r="B2058" t="s">
        <v>2650</v>
      </c>
      <c r="C2058" s="1">
        <f t="shared" si="833"/>
        <v>20404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29">
        <f t="shared" si="842"/>
        <v>3192</v>
      </c>
      <c r="H2058" s="134">
        <f t="shared" si="843"/>
        <v>0.15643991374240346</v>
      </c>
      <c r="I2058" s="2"/>
      <c r="J2058" s="2">
        <f t="shared" si="834"/>
        <v>0.41384042344638305</v>
      </c>
      <c r="K2058" s="2">
        <f t="shared" si="835"/>
        <v>0.57028033718878646</v>
      </c>
      <c r="L2058" s="2">
        <f t="shared" si="836"/>
        <v>0</v>
      </c>
      <c r="M2058" s="2">
        <f t="shared" si="837"/>
        <v>1.5879239364830489E-2</v>
      </c>
      <c r="N2058" s="63">
        <v>8444</v>
      </c>
      <c r="O2058" s="63">
        <v>11636</v>
      </c>
      <c r="P2058" s="63">
        <v>0</v>
      </c>
      <c r="Q2058" s="63">
        <v>180</v>
      </c>
      <c r="R2058" s="63">
        <v>50</v>
      </c>
      <c r="S2058" s="63">
        <v>34</v>
      </c>
      <c r="T2058" s="63">
        <v>0</v>
      </c>
      <c r="U2058" s="63">
        <v>0</v>
      </c>
      <c r="V2058" s="63">
        <v>0</v>
      </c>
      <c r="W2058" s="63">
        <v>60</v>
      </c>
      <c r="X2058" s="63">
        <v>0</v>
      </c>
      <c r="Y2058" s="63">
        <v>0</v>
      </c>
      <c r="Z2058" s="63">
        <v>0</v>
      </c>
      <c r="AA2058" s="63">
        <v>0</v>
      </c>
      <c r="AB2058" s="63">
        <v>0</v>
      </c>
      <c r="AC2058" s="63">
        <v>0</v>
      </c>
      <c r="AD2058" s="63">
        <v>0</v>
      </c>
      <c r="AE2058" s="63">
        <v>0</v>
      </c>
      <c r="AF2058" s="63">
        <v>0</v>
      </c>
      <c r="AG2058" s="63">
        <v>0</v>
      </c>
      <c r="AH2058" s="63">
        <v>0</v>
      </c>
      <c r="AI2058" s="63">
        <v>0</v>
      </c>
      <c r="AJ2058" s="63">
        <v>0</v>
      </c>
      <c r="AK2058" s="63">
        <v>0</v>
      </c>
      <c r="AL2058" s="63">
        <v>0</v>
      </c>
      <c r="AM2058" s="63">
        <v>0</v>
      </c>
      <c r="AN2058" s="63">
        <v>0</v>
      </c>
      <c r="AO2058" s="63">
        <v>0</v>
      </c>
      <c r="AP2058" s="63">
        <v>0</v>
      </c>
      <c r="AQ2058" s="63">
        <v>0</v>
      </c>
      <c r="AR2058" s="63">
        <v>0</v>
      </c>
      <c r="AS2058" s="63">
        <v>0</v>
      </c>
      <c r="AT2058" s="63">
        <v>0</v>
      </c>
      <c r="AU2058" s="63">
        <v>0</v>
      </c>
      <c r="AV2058" s="63">
        <v>0</v>
      </c>
      <c r="AW2058" s="63">
        <v>0</v>
      </c>
      <c r="AX2058" s="63">
        <v>0</v>
      </c>
      <c r="AY2058" s="63">
        <v>0</v>
      </c>
      <c r="BA2058" s="5">
        <f>IF(Q2058&gt;0,RANK(Q2058,(N2058:P2058,Q2058:AE2058)),0)</f>
        <v>3</v>
      </c>
      <c r="BB2058" s="5">
        <f>IF(R2058&gt;0,RANK(R2058,(N2058:P2058,Q2058:AE2058)),0)</f>
        <v>5</v>
      </c>
      <c r="BC2058" s="5">
        <f>IF(T2058&gt;0,RANK(T2058,(N2058:P2058,Q2058:AE2058)),0)</f>
        <v>0</v>
      </c>
      <c r="BD2058" s="5">
        <f>IF(S2058&gt;0,RANK(S2058,(N2058:P2058,Q2058:AE2058)),0)</f>
        <v>6</v>
      </c>
      <c r="BE2058" s="2">
        <f t="shared" si="838"/>
        <v>8.8217996471280143E-3</v>
      </c>
      <c r="BF2058" s="2">
        <f t="shared" si="839"/>
        <v>2.4504999019800038E-3</v>
      </c>
      <c r="BG2058" s="2">
        <f t="shared" si="840"/>
        <v>0</v>
      </c>
      <c r="BH2058" s="2">
        <f t="shared" si="841"/>
        <v>1.6663399333464027E-3</v>
      </c>
      <c r="BJ2058" t="s">
        <v>1371</v>
      </c>
      <c r="BK2058" t="s">
        <v>2650</v>
      </c>
      <c r="BL2058">
        <v>11</v>
      </c>
      <c r="BN2058" s="112">
        <v>37</v>
      </c>
      <c r="BO2058" s="114">
        <v>175</v>
      </c>
      <c r="BP2058" s="118">
        <f t="shared" si="832"/>
        <v>37175</v>
      </c>
      <c r="BQ2058" s="118">
        <f t="shared" si="831"/>
        <v>37175</v>
      </c>
      <c r="BR2058" s="5" t="s">
        <v>3151</v>
      </c>
    </row>
    <row r="2059" spans="1:70" ht="15" hidden="1" customHeight="1" outlineLevel="1">
      <c r="A2059" t="s">
        <v>1197</v>
      </c>
      <c r="B2059" t="s">
        <v>2650</v>
      </c>
      <c r="C2059" s="1">
        <f t="shared" si="833"/>
        <v>1817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29">
        <f t="shared" si="842"/>
        <v>286</v>
      </c>
      <c r="H2059" s="134">
        <f t="shared" si="843"/>
        <v>0.15740231150247661</v>
      </c>
      <c r="I2059" s="2"/>
      <c r="J2059" s="2">
        <f t="shared" si="834"/>
        <v>0.41717116125481563</v>
      </c>
      <c r="K2059" s="2">
        <f t="shared" si="835"/>
        <v>0.5745734727572922</v>
      </c>
      <c r="L2059" s="2">
        <f t="shared" si="836"/>
        <v>0</v>
      </c>
      <c r="M2059" s="2">
        <f t="shared" si="837"/>
        <v>8.255365987892116E-3</v>
      </c>
      <c r="N2059" s="63">
        <v>758</v>
      </c>
      <c r="O2059" s="63">
        <v>1044</v>
      </c>
      <c r="P2059" s="63">
        <v>0</v>
      </c>
      <c r="Q2059" s="63">
        <v>8</v>
      </c>
      <c r="R2059" s="63">
        <v>2</v>
      </c>
      <c r="S2059" s="63">
        <v>2</v>
      </c>
      <c r="T2059" s="63">
        <v>0</v>
      </c>
      <c r="U2059" s="63">
        <v>0</v>
      </c>
      <c r="V2059" s="63">
        <v>0</v>
      </c>
      <c r="W2059" s="63">
        <v>3</v>
      </c>
      <c r="X2059" s="63">
        <v>0</v>
      </c>
      <c r="Y2059" s="63">
        <v>0</v>
      </c>
      <c r="Z2059" s="63">
        <v>0</v>
      </c>
      <c r="AA2059" s="63">
        <v>0</v>
      </c>
      <c r="AB2059" s="63">
        <v>0</v>
      </c>
      <c r="AC2059" s="63">
        <v>0</v>
      </c>
      <c r="AD2059" s="63">
        <v>0</v>
      </c>
      <c r="AE2059" s="63">
        <v>0</v>
      </c>
      <c r="AF2059" s="63">
        <v>0</v>
      </c>
      <c r="AG2059" s="63">
        <v>0</v>
      </c>
      <c r="AH2059" s="63">
        <v>0</v>
      </c>
      <c r="AI2059" s="63">
        <v>0</v>
      </c>
      <c r="AJ2059" s="63">
        <v>0</v>
      </c>
      <c r="AK2059" s="63">
        <v>0</v>
      </c>
      <c r="AL2059" s="63">
        <v>0</v>
      </c>
      <c r="AM2059" s="63">
        <v>0</v>
      </c>
      <c r="AN2059" s="63">
        <v>0</v>
      </c>
      <c r="AO2059" s="63">
        <v>0</v>
      </c>
      <c r="AP2059" s="63">
        <v>0</v>
      </c>
      <c r="AQ2059" s="63">
        <v>0</v>
      </c>
      <c r="AR2059" s="63">
        <v>0</v>
      </c>
      <c r="AS2059" s="63">
        <v>0</v>
      </c>
      <c r="AT2059" s="63">
        <v>0</v>
      </c>
      <c r="AU2059" s="63">
        <v>0</v>
      </c>
      <c r="AV2059" s="63">
        <v>0</v>
      </c>
      <c r="AW2059" s="63">
        <v>0</v>
      </c>
      <c r="AX2059" s="63">
        <v>0</v>
      </c>
      <c r="AY2059" s="63">
        <v>0</v>
      </c>
      <c r="BA2059" s="5">
        <f>IF(Q2059&gt;0,RANK(Q2059,(N2059:P2059,Q2059:AE2059)),0)</f>
        <v>3</v>
      </c>
      <c r="BB2059" s="5">
        <f>IF(R2059&gt;0,RANK(R2059,(N2059:P2059,Q2059:AE2059)),0)</f>
        <v>5</v>
      </c>
      <c r="BC2059" s="5">
        <f>IF(T2059&gt;0,RANK(T2059,(N2059:P2059,Q2059:AE2059)),0)</f>
        <v>0</v>
      </c>
      <c r="BD2059" s="5">
        <f>IF(S2059&gt;0,RANK(S2059,(N2059:P2059,Q2059:AE2059)),0)</f>
        <v>5</v>
      </c>
      <c r="BE2059" s="2">
        <f t="shared" si="838"/>
        <v>4.4028618602091358E-3</v>
      </c>
      <c r="BF2059" s="2">
        <f t="shared" si="839"/>
        <v>1.1007154650522839E-3</v>
      </c>
      <c r="BG2059" s="2">
        <f t="shared" si="840"/>
        <v>0</v>
      </c>
      <c r="BH2059" s="2">
        <f t="shared" si="841"/>
        <v>1.1007154650522839E-3</v>
      </c>
      <c r="BJ2059" t="s">
        <v>1197</v>
      </c>
      <c r="BK2059" t="s">
        <v>2650</v>
      </c>
      <c r="BL2059">
        <v>3</v>
      </c>
      <c r="BN2059" s="112">
        <v>37</v>
      </c>
      <c r="BO2059" s="114">
        <v>177</v>
      </c>
      <c r="BP2059" s="118">
        <f t="shared" si="832"/>
        <v>37177</v>
      </c>
      <c r="BQ2059" s="118">
        <f t="shared" si="831"/>
        <v>37177</v>
      </c>
      <c r="BR2059" s="5" t="s">
        <v>3151</v>
      </c>
    </row>
    <row r="2060" spans="1:70" ht="15" hidden="1" customHeight="1" outlineLevel="1">
      <c r="A2060" t="s">
        <v>1512</v>
      </c>
      <c r="B2060" t="s">
        <v>2650</v>
      </c>
      <c r="C2060" s="1">
        <f t="shared" si="833"/>
        <v>131007</v>
      </c>
      <c r="D2060" s="5">
        <f>IF(N2060&gt;0, RANK(N2060,(N2060:P2060,Q2060:AE2060)),0)</f>
        <v>2</v>
      </c>
      <c r="E2060" s="5">
        <f>IF(O2060&gt;0,RANK(O2060,(N2060:P2060,Q2060:AE2060)),0)</f>
        <v>1</v>
      </c>
      <c r="F2060" s="5">
        <f>IF(P2060&gt;0,RANK(P2060,(N2060:P2060,Q2060:AE2060)),0)</f>
        <v>0</v>
      </c>
      <c r="G2060" s="129">
        <f t="shared" si="842"/>
        <v>31657</v>
      </c>
      <c r="H2060" s="134">
        <f t="shared" si="843"/>
        <v>0.24164357629744976</v>
      </c>
      <c r="I2060" s="2"/>
      <c r="J2060" s="2">
        <f t="shared" si="834"/>
        <v>0.37192669094017877</v>
      </c>
      <c r="K2060" s="2">
        <f t="shared" si="835"/>
        <v>0.61357026723762853</v>
      </c>
      <c r="L2060" s="2">
        <f t="shared" si="836"/>
        <v>0</v>
      </c>
      <c r="M2060" s="2">
        <f t="shared" si="837"/>
        <v>1.4503041822192642E-2</v>
      </c>
      <c r="N2060" s="63">
        <v>48725</v>
      </c>
      <c r="O2060" s="63">
        <v>80382</v>
      </c>
      <c r="P2060" s="63">
        <v>0</v>
      </c>
      <c r="Q2060" s="63">
        <v>1136</v>
      </c>
      <c r="R2060" s="63">
        <v>238</v>
      </c>
      <c r="S2060" s="63">
        <v>171</v>
      </c>
      <c r="T2060" s="63">
        <v>0</v>
      </c>
      <c r="U2060" s="63">
        <v>0</v>
      </c>
      <c r="V2060" s="63">
        <v>0</v>
      </c>
      <c r="W2060" s="63">
        <v>355</v>
      </c>
      <c r="X2060" s="63">
        <v>0</v>
      </c>
      <c r="Y2060" s="63">
        <v>0</v>
      </c>
      <c r="Z2060" s="63">
        <v>0</v>
      </c>
      <c r="AA2060" s="63">
        <v>0</v>
      </c>
      <c r="AB2060" s="63">
        <v>0</v>
      </c>
      <c r="AC2060" s="63">
        <v>0</v>
      </c>
      <c r="AD2060" s="63">
        <v>0</v>
      </c>
      <c r="AE2060" s="63">
        <v>0</v>
      </c>
      <c r="AF2060" s="63">
        <v>0</v>
      </c>
      <c r="AG2060" s="63">
        <v>0</v>
      </c>
      <c r="AH2060" s="63">
        <v>0</v>
      </c>
      <c r="AI2060" s="63">
        <v>0</v>
      </c>
      <c r="AJ2060" s="63">
        <v>0</v>
      </c>
      <c r="AK2060" s="63">
        <v>0</v>
      </c>
      <c r="AL2060" s="63">
        <v>0</v>
      </c>
      <c r="AM2060" s="63">
        <v>0</v>
      </c>
      <c r="AN2060" s="63">
        <v>0</v>
      </c>
      <c r="AO2060" s="63">
        <v>0</v>
      </c>
      <c r="AP2060" s="63">
        <v>0</v>
      </c>
      <c r="AQ2060" s="63">
        <v>0</v>
      </c>
      <c r="AR2060" s="63">
        <v>0</v>
      </c>
      <c r="AS2060" s="63">
        <v>0</v>
      </c>
      <c r="AT2060" s="63">
        <v>0</v>
      </c>
      <c r="AU2060" s="63">
        <v>0</v>
      </c>
      <c r="AV2060" s="63">
        <v>0</v>
      </c>
      <c r="AW2060" s="63">
        <v>0</v>
      </c>
      <c r="AX2060" s="63">
        <v>0</v>
      </c>
      <c r="AY2060" s="63">
        <v>0</v>
      </c>
      <c r="BA2060" s="5">
        <f>IF(Q2060&gt;0,RANK(Q2060,(N2060:P2060,Q2060:AE2060)),0)</f>
        <v>3</v>
      </c>
      <c r="BB2060" s="5">
        <f>IF(R2060&gt;0,RANK(R2060,(N2060:P2060,Q2060:AE2060)),0)</f>
        <v>5</v>
      </c>
      <c r="BC2060" s="5">
        <f>IF(T2060&gt;0,RANK(T2060,(N2060:P2060,Q2060:AE2060)),0)</f>
        <v>0</v>
      </c>
      <c r="BD2060" s="5">
        <f>IF(S2060&gt;0,RANK(S2060,(N2060:P2060,Q2060:AE2060)),0)</f>
        <v>6</v>
      </c>
      <c r="BE2060" s="2">
        <f t="shared" si="838"/>
        <v>8.6712923736899563E-3</v>
      </c>
      <c r="BF2060" s="2">
        <f t="shared" si="839"/>
        <v>1.8166968177272969E-3</v>
      </c>
      <c r="BG2060" s="2">
        <f t="shared" si="840"/>
        <v>0</v>
      </c>
      <c r="BH2060" s="2">
        <f t="shared" si="841"/>
        <v>1.3052737639973437E-3</v>
      </c>
      <c r="BJ2060" t="s">
        <v>1512</v>
      </c>
      <c r="BK2060" t="s">
        <v>2650</v>
      </c>
      <c r="BL2060">
        <v>9</v>
      </c>
      <c r="BN2060" s="112">
        <v>37</v>
      </c>
      <c r="BO2060" s="114">
        <v>179</v>
      </c>
      <c r="BP2060" s="118">
        <f t="shared" si="832"/>
        <v>37179</v>
      </c>
      <c r="BQ2060" s="118">
        <f t="shared" si="831"/>
        <v>37179</v>
      </c>
      <c r="BR2060" s="5" t="s">
        <v>3151</v>
      </c>
    </row>
    <row r="2061" spans="1:70" ht="15" hidden="1" customHeight="1" outlineLevel="1">
      <c r="A2061" t="s">
        <v>2220</v>
      </c>
      <c r="B2061" t="s">
        <v>2650</v>
      </c>
      <c r="C2061" s="1">
        <f t="shared" si="833"/>
        <v>20999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29">
        <f t="shared" si="842"/>
        <v>4040</v>
      </c>
      <c r="H2061" s="134">
        <f t="shared" si="843"/>
        <v>0.19239011381494356</v>
      </c>
      <c r="I2061" s="2"/>
      <c r="J2061" s="2">
        <f t="shared" si="834"/>
        <v>0.59198057050335728</v>
      </c>
      <c r="K2061" s="2">
        <f t="shared" si="835"/>
        <v>0.39959045668841375</v>
      </c>
      <c r="L2061" s="2">
        <f t="shared" si="836"/>
        <v>0</v>
      </c>
      <c r="M2061" s="2">
        <f t="shared" si="837"/>
        <v>8.4289728082289628E-3</v>
      </c>
      <c r="N2061" s="63">
        <v>12431</v>
      </c>
      <c r="O2061" s="63">
        <v>8391</v>
      </c>
      <c r="P2061" s="63">
        <v>0</v>
      </c>
      <c r="Q2061" s="63">
        <v>94</v>
      </c>
      <c r="R2061" s="63">
        <v>24</v>
      </c>
      <c r="S2061" s="63">
        <v>34</v>
      </c>
      <c r="T2061" s="63">
        <v>0</v>
      </c>
      <c r="U2061" s="63">
        <v>0</v>
      </c>
      <c r="V2061" s="63">
        <v>0</v>
      </c>
      <c r="W2061" s="63">
        <v>25</v>
      </c>
      <c r="X2061" s="63">
        <v>0</v>
      </c>
      <c r="Y2061" s="63">
        <v>0</v>
      </c>
      <c r="Z2061" s="63">
        <v>0</v>
      </c>
      <c r="AA2061" s="63">
        <v>0</v>
      </c>
      <c r="AB2061" s="63">
        <v>0</v>
      </c>
      <c r="AC2061" s="63">
        <v>0</v>
      </c>
      <c r="AD2061" s="63">
        <v>0</v>
      </c>
      <c r="AE2061" s="63">
        <v>0</v>
      </c>
      <c r="AF2061" s="63">
        <v>0</v>
      </c>
      <c r="AG2061" s="63">
        <v>0</v>
      </c>
      <c r="AH2061" s="63">
        <v>0</v>
      </c>
      <c r="AI2061" s="63">
        <v>0</v>
      </c>
      <c r="AJ2061" s="63">
        <v>0</v>
      </c>
      <c r="AK2061" s="63">
        <v>0</v>
      </c>
      <c r="AL2061" s="63">
        <v>0</v>
      </c>
      <c r="AM2061" s="63">
        <v>0</v>
      </c>
      <c r="AN2061" s="63">
        <v>0</v>
      </c>
      <c r="AO2061" s="63">
        <v>0</v>
      </c>
      <c r="AP2061" s="63">
        <v>0</v>
      </c>
      <c r="AQ2061" s="63">
        <v>0</v>
      </c>
      <c r="AR2061" s="63">
        <v>0</v>
      </c>
      <c r="AS2061" s="63">
        <v>0</v>
      </c>
      <c r="AT2061" s="63">
        <v>0</v>
      </c>
      <c r="AU2061" s="63">
        <v>0</v>
      </c>
      <c r="AV2061" s="63">
        <v>0</v>
      </c>
      <c r="AW2061" s="63">
        <v>0</v>
      </c>
      <c r="AX2061" s="63">
        <v>0</v>
      </c>
      <c r="AY2061" s="63">
        <v>0</v>
      </c>
      <c r="BA2061" s="5">
        <f>IF(Q2061&gt;0,RANK(Q2061,(N2061:P2061,Q2061:AE2061)),0)</f>
        <v>3</v>
      </c>
      <c r="BB2061" s="5">
        <f>IF(R2061&gt;0,RANK(R2061,(N2061:P2061,Q2061:AE2061)),0)</f>
        <v>6</v>
      </c>
      <c r="BC2061" s="5">
        <f>IF(T2061&gt;0,RANK(T2061,(N2061:P2061,Q2061:AE2061)),0)</f>
        <v>0</v>
      </c>
      <c r="BD2061" s="5">
        <f>IF(S2061&gt;0,RANK(S2061,(N2061:P2061,Q2061:AE2061)),0)</f>
        <v>4</v>
      </c>
      <c r="BE2061" s="2">
        <f t="shared" si="838"/>
        <v>4.4764036382684887E-3</v>
      </c>
      <c r="BF2061" s="2">
        <f t="shared" si="839"/>
        <v>1.1429115672174864E-3</v>
      </c>
      <c r="BG2061" s="2">
        <f t="shared" si="840"/>
        <v>0</v>
      </c>
      <c r="BH2061" s="2">
        <f t="shared" si="841"/>
        <v>1.6191247202247726E-3</v>
      </c>
      <c r="BJ2061" t="s">
        <v>2220</v>
      </c>
      <c r="BK2061" t="s">
        <v>2650</v>
      </c>
      <c r="BN2061" s="112">
        <v>37</v>
      </c>
      <c r="BO2061" s="114">
        <v>181</v>
      </c>
      <c r="BP2061" s="118">
        <f t="shared" si="832"/>
        <v>37181</v>
      </c>
      <c r="BQ2061" s="118">
        <f t="shared" si="831"/>
        <v>37181</v>
      </c>
      <c r="BR2061" s="5" t="s">
        <v>3151</v>
      </c>
    </row>
    <row r="2062" spans="1:70" ht="15" hidden="1" customHeight="1" outlineLevel="1">
      <c r="A2062" t="s">
        <v>1292</v>
      </c>
      <c r="B2062" t="s">
        <v>2650</v>
      </c>
      <c r="C2062" s="1">
        <f t="shared" si="833"/>
        <v>631808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29">
        <f t="shared" si="842"/>
        <v>167139</v>
      </c>
      <c r="H2062" s="134">
        <f t="shared" si="843"/>
        <v>0.26454080986628847</v>
      </c>
      <c r="I2062" s="2"/>
      <c r="J2062" s="2">
        <f t="shared" si="834"/>
        <v>0.62255621961102103</v>
      </c>
      <c r="K2062" s="2">
        <f t="shared" si="835"/>
        <v>0.35801540974473256</v>
      </c>
      <c r="L2062" s="2">
        <f t="shared" si="836"/>
        <v>0</v>
      </c>
      <c r="M2062" s="2">
        <f t="shared" si="837"/>
        <v>1.9428370644246407E-2</v>
      </c>
      <c r="N2062" s="63">
        <v>393336</v>
      </c>
      <c r="O2062" s="63">
        <v>226197</v>
      </c>
      <c r="P2062" s="63">
        <v>0</v>
      </c>
      <c r="Q2062" s="63">
        <v>7514</v>
      </c>
      <c r="R2062" s="63">
        <v>1612</v>
      </c>
      <c r="S2062" s="63">
        <v>884</v>
      </c>
      <c r="T2062" s="63">
        <v>0</v>
      </c>
      <c r="U2062" s="63">
        <v>0</v>
      </c>
      <c r="V2062" s="63">
        <v>0</v>
      </c>
      <c r="W2062" s="63">
        <v>2265</v>
      </c>
      <c r="X2062" s="63">
        <v>0</v>
      </c>
      <c r="Y2062" s="63">
        <v>0</v>
      </c>
      <c r="Z2062" s="63">
        <v>0</v>
      </c>
      <c r="AA2062" s="63">
        <v>0</v>
      </c>
      <c r="AB2062" s="63">
        <v>0</v>
      </c>
      <c r="AC2062" s="63">
        <v>0</v>
      </c>
      <c r="AD2062" s="63">
        <v>0</v>
      </c>
      <c r="AE2062" s="63">
        <v>0</v>
      </c>
      <c r="AF2062" s="63">
        <v>0</v>
      </c>
      <c r="AG2062" s="63">
        <v>0</v>
      </c>
      <c r="AH2062" s="63">
        <v>0</v>
      </c>
      <c r="AI2062" s="63">
        <v>0</v>
      </c>
      <c r="AJ2062" s="63">
        <v>0</v>
      </c>
      <c r="AK2062" s="63">
        <v>0</v>
      </c>
      <c r="AL2062" s="63">
        <v>0</v>
      </c>
      <c r="AM2062" s="63">
        <v>0</v>
      </c>
      <c r="AN2062" s="63">
        <v>0</v>
      </c>
      <c r="AO2062" s="63">
        <v>0</v>
      </c>
      <c r="AP2062" s="63">
        <v>0</v>
      </c>
      <c r="AQ2062" s="63">
        <v>0</v>
      </c>
      <c r="AR2062" s="63">
        <v>0</v>
      </c>
      <c r="AS2062" s="63">
        <v>0</v>
      </c>
      <c r="AT2062" s="63">
        <v>0</v>
      </c>
      <c r="AU2062" s="63">
        <v>0</v>
      </c>
      <c r="AV2062" s="63">
        <v>0</v>
      </c>
      <c r="AW2062" s="63">
        <v>0</v>
      </c>
      <c r="AX2062" s="63">
        <v>0</v>
      </c>
      <c r="AY2062" s="63">
        <v>0</v>
      </c>
      <c r="BA2062" s="5">
        <f>IF(Q2062&gt;0,RANK(Q2062,(N2062:P2062,Q2062:AE2062)),0)</f>
        <v>3</v>
      </c>
      <c r="BB2062" s="5">
        <f>IF(R2062&gt;0,RANK(R2062,(N2062:P2062,Q2062:AE2062)),0)</f>
        <v>5</v>
      </c>
      <c r="BC2062" s="5">
        <f>IF(T2062&gt;0,RANK(T2062,(N2062:P2062,Q2062:AE2062)),0)</f>
        <v>0</v>
      </c>
      <c r="BD2062" s="5">
        <f>IF(S2062&gt;0,RANK(S2062,(N2062:P2062,Q2062:AE2062)),0)</f>
        <v>6</v>
      </c>
      <c r="BE2062" s="2">
        <f t="shared" si="838"/>
        <v>1.1892853525121556E-2</v>
      </c>
      <c r="BF2062" s="2">
        <f t="shared" si="839"/>
        <v>2.5514080226904374E-3</v>
      </c>
      <c r="BG2062" s="2">
        <f t="shared" si="840"/>
        <v>0</v>
      </c>
      <c r="BH2062" s="2">
        <f t="shared" si="841"/>
        <v>1.3991592382495948E-3</v>
      </c>
      <c r="BJ2062" t="s">
        <v>1292</v>
      </c>
      <c r="BK2062" t="s">
        <v>2650</v>
      </c>
      <c r="BN2062" s="112">
        <v>37</v>
      </c>
      <c r="BO2062" s="114">
        <v>183</v>
      </c>
      <c r="BP2062" s="118">
        <f t="shared" si="832"/>
        <v>37183</v>
      </c>
      <c r="BQ2062" s="118">
        <f t="shared" si="831"/>
        <v>37183</v>
      </c>
      <c r="BR2062" s="5" t="s">
        <v>3151</v>
      </c>
    </row>
    <row r="2063" spans="1:70" ht="15" hidden="1" customHeight="1" outlineLevel="1">
      <c r="A2063" t="s">
        <v>422</v>
      </c>
      <c r="B2063" t="s">
        <v>2650</v>
      </c>
      <c r="C2063" s="1">
        <f t="shared" si="833"/>
        <v>10293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29">
        <f t="shared" si="842"/>
        <v>2648</v>
      </c>
      <c r="H2063" s="134">
        <f t="shared" si="843"/>
        <v>0.25726221704070729</v>
      </c>
      <c r="I2063" s="2"/>
      <c r="J2063" s="2">
        <f t="shared" si="834"/>
        <v>0.62178179345186047</v>
      </c>
      <c r="K2063" s="2">
        <f t="shared" si="835"/>
        <v>0.36451957641115323</v>
      </c>
      <c r="L2063" s="2">
        <f t="shared" si="836"/>
        <v>0</v>
      </c>
      <c r="M2063" s="2">
        <f t="shared" si="837"/>
        <v>1.3698630136986301E-2</v>
      </c>
      <c r="N2063" s="63">
        <v>6400</v>
      </c>
      <c r="O2063" s="63">
        <v>3752</v>
      </c>
      <c r="P2063" s="63">
        <v>0</v>
      </c>
      <c r="Q2063" s="63">
        <v>63</v>
      </c>
      <c r="R2063" s="63">
        <v>29</v>
      </c>
      <c r="S2063" s="63">
        <v>32</v>
      </c>
      <c r="T2063" s="63">
        <v>0</v>
      </c>
      <c r="U2063" s="63">
        <v>0</v>
      </c>
      <c r="V2063" s="63">
        <v>0</v>
      </c>
      <c r="W2063" s="63">
        <v>17</v>
      </c>
      <c r="X2063" s="63">
        <v>0</v>
      </c>
      <c r="Y2063" s="63">
        <v>0</v>
      </c>
      <c r="Z2063" s="63">
        <v>0</v>
      </c>
      <c r="AA2063" s="63">
        <v>0</v>
      </c>
      <c r="AB2063" s="63">
        <v>0</v>
      </c>
      <c r="AC2063" s="63">
        <v>0</v>
      </c>
      <c r="AD2063" s="63">
        <v>0</v>
      </c>
      <c r="AE2063" s="63">
        <v>0</v>
      </c>
      <c r="AF2063" s="63">
        <v>0</v>
      </c>
      <c r="AG2063" s="63">
        <v>0</v>
      </c>
      <c r="AH2063" s="63">
        <v>0</v>
      </c>
      <c r="AI2063" s="63">
        <v>0</v>
      </c>
      <c r="AJ2063" s="63">
        <v>0</v>
      </c>
      <c r="AK2063" s="63">
        <v>0</v>
      </c>
      <c r="AL2063" s="63">
        <v>0</v>
      </c>
      <c r="AM2063" s="63">
        <v>0</v>
      </c>
      <c r="AN2063" s="63">
        <v>0</v>
      </c>
      <c r="AO2063" s="63">
        <v>0</v>
      </c>
      <c r="AP2063" s="63">
        <v>0</v>
      </c>
      <c r="AQ2063" s="63">
        <v>0</v>
      </c>
      <c r="AR2063" s="63">
        <v>0</v>
      </c>
      <c r="AS2063" s="63">
        <v>0</v>
      </c>
      <c r="AT2063" s="63">
        <v>0</v>
      </c>
      <c r="AU2063" s="63">
        <v>0</v>
      </c>
      <c r="AV2063" s="63">
        <v>0</v>
      </c>
      <c r="AW2063" s="63">
        <v>0</v>
      </c>
      <c r="AX2063" s="63">
        <v>0</v>
      </c>
      <c r="AY2063" s="63">
        <v>0</v>
      </c>
      <c r="BA2063" s="5">
        <f>IF(Q2063&gt;0,RANK(Q2063,(N2063:P2063,Q2063:AE2063)),0)</f>
        <v>3</v>
      </c>
      <c r="BB2063" s="5">
        <f>IF(R2063&gt;0,RANK(R2063,(N2063:P2063,Q2063:AE2063)),0)</f>
        <v>5</v>
      </c>
      <c r="BC2063" s="5">
        <f>IF(T2063&gt;0,RANK(T2063,(N2063:P2063,Q2063:AE2063)),0)</f>
        <v>0</v>
      </c>
      <c r="BD2063" s="5">
        <f>IF(S2063&gt;0,RANK(S2063,(N2063:P2063,Q2063:AE2063)),0)</f>
        <v>4</v>
      </c>
      <c r="BE2063" s="2">
        <f t="shared" si="838"/>
        <v>6.1206645292917515E-3</v>
      </c>
      <c r="BF2063" s="2">
        <f t="shared" si="839"/>
        <v>2.817448751578743E-3</v>
      </c>
      <c r="BG2063" s="2">
        <f t="shared" si="840"/>
        <v>0</v>
      </c>
      <c r="BH2063" s="2">
        <f t="shared" si="841"/>
        <v>3.1089089672593022E-3</v>
      </c>
      <c r="BJ2063" t="s">
        <v>422</v>
      </c>
      <c r="BK2063" t="s">
        <v>2650</v>
      </c>
      <c r="BL2063">
        <v>1</v>
      </c>
      <c r="BN2063" s="112">
        <v>37</v>
      </c>
      <c r="BO2063" s="114">
        <v>185</v>
      </c>
      <c r="BP2063" s="118">
        <f t="shared" si="832"/>
        <v>37185</v>
      </c>
      <c r="BQ2063" s="118">
        <f t="shared" si="831"/>
        <v>37185</v>
      </c>
      <c r="BR2063" s="5" t="s">
        <v>3151</v>
      </c>
    </row>
    <row r="2064" spans="1:70" ht="15" hidden="1" customHeight="1" outlineLevel="1">
      <c r="A2064" t="s">
        <v>691</v>
      </c>
      <c r="B2064" t="s">
        <v>2650</v>
      </c>
      <c r="C2064" s="1">
        <f t="shared" si="833"/>
        <v>6205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29">
        <f t="shared" si="842"/>
        <v>615</v>
      </c>
      <c r="H2064" s="134">
        <f t="shared" si="843"/>
        <v>9.9113618049959704E-2</v>
      </c>
      <c r="I2064" s="2"/>
      <c r="J2064" s="2">
        <f t="shared" si="834"/>
        <v>0.54730056406124095</v>
      </c>
      <c r="K2064" s="2">
        <f t="shared" si="835"/>
        <v>0.44818694601128123</v>
      </c>
      <c r="L2064" s="2">
        <f t="shared" si="836"/>
        <v>0</v>
      </c>
      <c r="M2064" s="2">
        <f t="shared" si="837"/>
        <v>4.5124899274778252E-3</v>
      </c>
      <c r="N2064" s="63">
        <v>3396</v>
      </c>
      <c r="O2064" s="63">
        <v>2781</v>
      </c>
      <c r="P2064" s="63">
        <v>0</v>
      </c>
      <c r="Q2064" s="63">
        <v>17</v>
      </c>
      <c r="R2064" s="63">
        <v>2</v>
      </c>
      <c r="S2064" s="63">
        <v>7</v>
      </c>
      <c r="T2064" s="63">
        <v>0</v>
      </c>
      <c r="U2064" s="63">
        <v>0</v>
      </c>
      <c r="V2064" s="63">
        <v>0</v>
      </c>
      <c r="W2064" s="63">
        <v>2</v>
      </c>
      <c r="X2064" s="63">
        <v>0</v>
      </c>
      <c r="Y2064" s="63">
        <v>0</v>
      </c>
      <c r="Z2064" s="63">
        <v>0</v>
      </c>
      <c r="AA2064" s="63">
        <v>0</v>
      </c>
      <c r="AB2064" s="63">
        <v>0</v>
      </c>
      <c r="AC2064" s="63">
        <v>0</v>
      </c>
      <c r="AD2064" s="63">
        <v>0</v>
      </c>
      <c r="AE2064" s="63">
        <v>0</v>
      </c>
      <c r="AF2064" s="63">
        <v>0</v>
      </c>
      <c r="AG2064" s="63">
        <v>0</v>
      </c>
      <c r="AH2064" s="63">
        <v>0</v>
      </c>
      <c r="AI2064" s="63">
        <v>0</v>
      </c>
      <c r="AJ2064" s="63">
        <v>0</v>
      </c>
      <c r="AK2064" s="63">
        <v>0</v>
      </c>
      <c r="AL2064" s="63">
        <v>0</v>
      </c>
      <c r="AM2064" s="63">
        <v>0</v>
      </c>
      <c r="AN2064" s="63">
        <v>0</v>
      </c>
      <c r="AO2064" s="63">
        <v>0</v>
      </c>
      <c r="AP2064" s="63">
        <v>0</v>
      </c>
      <c r="AQ2064" s="63">
        <v>0</v>
      </c>
      <c r="AR2064" s="63">
        <v>0</v>
      </c>
      <c r="AS2064" s="63">
        <v>0</v>
      </c>
      <c r="AT2064" s="63">
        <v>0</v>
      </c>
      <c r="AU2064" s="63">
        <v>0</v>
      </c>
      <c r="AV2064" s="63">
        <v>0</v>
      </c>
      <c r="AW2064" s="63">
        <v>0</v>
      </c>
      <c r="AX2064" s="63">
        <v>0</v>
      </c>
      <c r="AY2064" s="63">
        <v>0</v>
      </c>
      <c r="BA2064" s="5">
        <f>IF(Q2064&gt;0,RANK(Q2064,(N2064:P2064,Q2064:AE2064)),0)</f>
        <v>3</v>
      </c>
      <c r="BB2064" s="5">
        <f>IF(R2064&gt;0,RANK(R2064,(N2064:P2064,Q2064:AE2064)),0)</f>
        <v>5</v>
      </c>
      <c r="BC2064" s="5">
        <f>IF(T2064&gt;0,RANK(T2064,(N2064:P2064,Q2064:AE2064)),0)</f>
        <v>0</v>
      </c>
      <c r="BD2064" s="5">
        <f>IF(S2064&gt;0,RANK(S2064,(N2064:P2064,Q2064:AE2064)),0)</f>
        <v>4</v>
      </c>
      <c r="BE2064" s="2">
        <f t="shared" si="838"/>
        <v>2.7397260273972603E-3</v>
      </c>
      <c r="BF2064" s="2">
        <f t="shared" si="839"/>
        <v>3.2232070910556004E-4</v>
      </c>
      <c r="BG2064" s="2">
        <f t="shared" si="840"/>
        <v>0</v>
      </c>
      <c r="BH2064" s="2">
        <f t="shared" si="841"/>
        <v>1.1281224818694602E-3</v>
      </c>
      <c r="BJ2064" t="s">
        <v>691</v>
      </c>
      <c r="BK2064" t="s">
        <v>2650</v>
      </c>
      <c r="BL2064">
        <v>1</v>
      </c>
      <c r="BN2064" s="112">
        <v>37</v>
      </c>
      <c r="BO2064" s="114">
        <v>187</v>
      </c>
      <c r="BP2064" s="118">
        <f t="shared" si="832"/>
        <v>37187</v>
      </c>
      <c r="BQ2064" s="118">
        <f t="shared" si="831"/>
        <v>37187</v>
      </c>
      <c r="BR2064" s="5" t="s">
        <v>3151</v>
      </c>
    </row>
    <row r="2065" spans="1:70" ht="15" hidden="1" customHeight="1" outlineLevel="1">
      <c r="A2065" t="s">
        <v>1815</v>
      </c>
      <c r="B2065" t="s">
        <v>2650</v>
      </c>
      <c r="C2065" s="1">
        <f t="shared" si="833"/>
        <v>32220</v>
      </c>
      <c r="D2065" s="5">
        <f>IF(N2065&gt;0, RANK(N2065,(N2065:P2065,Q2065:AE2065)),0)</f>
        <v>1</v>
      </c>
      <c r="E2065" s="5">
        <f>IF(O2065&gt;0,RANK(O2065,(N2065:P2065,Q2065:AE2065)),0)</f>
        <v>2</v>
      </c>
      <c r="F2065" s="5">
        <f>IF(P2065&gt;0,RANK(P2065,(N2065:P2065,Q2065:AE2065)),0)</f>
        <v>0</v>
      </c>
      <c r="G2065" s="129">
        <f t="shared" si="842"/>
        <v>2671</v>
      </c>
      <c r="H2065" s="134">
        <f t="shared" si="843"/>
        <v>8.2898820608317811E-2</v>
      </c>
      <c r="I2065" s="2"/>
      <c r="J2065" s="2">
        <f t="shared" si="834"/>
        <v>0.53140906269397892</v>
      </c>
      <c r="K2065" s="2">
        <f t="shared" si="835"/>
        <v>0.44851024208566109</v>
      </c>
      <c r="L2065" s="2">
        <f t="shared" si="836"/>
        <v>0</v>
      </c>
      <c r="M2065" s="2">
        <f t="shared" si="837"/>
        <v>2.008069522035999E-2</v>
      </c>
      <c r="N2065" s="63">
        <v>17122</v>
      </c>
      <c r="O2065" s="63">
        <v>14451</v>
      </c>
      <c r="P2065" s="63">
        <v>0</v>
      </c>
      <c r="Q2065" s="63">
        <v>386</v>
      </c>
      <c r="R2065" s="63">
        <v>103</v>
      </c>
      <c r="S2065" s="63">
        <v>43</v>
      </c>
      <c r="T2065" s="63">
        <v>0</v>
      </c>
      <c r="U2065" s="63">
        <v>0</v>
      </c>
      <c r="V2065" s="63">
        <v>0</v>
      </c>
      <c r="W2065" s="63">
        <v>115</v>
      </c>
      <c r="X2065" s="63">
        <v>0</v>
      </c>
      <c r="Y2065" s="63">
        <v>0</v>
      </c>
      <c r="Z2065" s="63">
        <v>0</v>
      </c>
      <c r="AA2065" s="63">
        <v>0</v>
      </c>
      <c r="AB2065" s="63">
        <v>0</v>
      </c>
      <c r="AC2065" s="63">
        <v>0</v>
      </c>
      <c r="AD2065" s="63">
        <v>0</v>
      </c>
      <c r="AE2065" s="63">
        <v>0</v>
      </c>
      <c r="AF2065" s="63">
        <v>0</v>
      </c>
      <c r="AG2065" s="63">
        <v>0</v>
      </c>
      <c r="AH2065" s="63">
        <v>0</v>
      </c>
      <c r="AI2065" s="63">
        <v>0</v>
      </c>
      <c r="AJ2065" s="63">
        <v>0</v>
      </c>
      <c r="AK2065" s="63">
        <v>0</v>
      </c>
      <c r="AL2065" s="63">
        <v>0</v>
      </c>
      <c r="AM2065" s="63">
        <v>0</v>
      </c>
      <c r="AN2065" s="63">
        <v>0</v>
      </c>
      <c r="AO2065" s="63">
        <v>0</v>
      </c>
      <c r="AP2065" s="63">
        <v>0</v>
      </c>
      <c r="AQ2065" s="63">
        <v>0</v>
      </c>
      <c r="AR2065" s="63">
        <v>0</v>
      </c>
      <c r="AS2065" s="63">
        <v>0</v>
      </c>
      <c r="AT2065" s="63">
        <v>0</v>
      </c>
      <c r="AU2065" s="63">
        <v>0</v>
      </c>
      <c r="AV2065" s="63">
        <v>0</v>
      </c>
      <c r="AW2065" s="63">
        <v>0</v>
      </c>
      <c r="AX2065" s="63">
        <v>0</v>
      </c>
      <c r="AY2065" s="63">
        <v>0</v>
      </c>
      <c r="BA2065" s="5">
        <f>IF(Q2065&gt;0,RANK(Q2065,(N2065:P2065,Q2065:AE2065)),0)</f>
        <v>3</v>
      </c>
      <c r="BB2065" s="5">
        <f>IF(R2065&gt;0,RANK(R2065,(N2065:P2065,Q2065:AE2065)),0)</f>
        <v>5</v>
      </c>
      <c r="BC2065" s="5">
        <f>IF(T2065&gt;0,RANK(T2065,(N2065:P2065,Q2065:AE2065)),0)</f>
        <v>0</v>
      </c>
      <c r="BD2065" s="5">
        <f>IF(S2065&gt;0,RANK(S2065,(N2065:P2065,Q2065:AE2065)),0)</f>
        <v>6</v>
      </c>
      <c r="BE2065" s="2">
        <f t="shared" si="838"/>
        <v>1.1980136561142147E-2</v>
      </c>
      <c r="BF2065" s="2">
        <f t="shared" si="839"/>
        <v>3.1967721911855991E-3</v>
      </c>
      <c r="BG2065" s="2">
        <f t="shared" si="840"/>
        <v>0</v>
      </c>
      <c r="BH2065" s="2">
        <f t="shared" si="841"/>
        <v>1.334574798261949E-3</v>
      </c>
      <c r="BJ2065" t="s">
        <v>1815</v>
      </c>
      <c r="BK2065" t="s">
        <v>2650</v>
      </c>
      <c r="BL2065">
        <v>5</v>
      </c>
      <c r="BN2065" s="112">
        <v>37</v>
      </c>
      <c r="BO2065" s="114">
        <v>189</v>
      </c>
      <c r="BP2065" s="118">
        <f t="shared" si="832"/>
        <v>37189</v>
      </c>
      <c r="BQ2065" s="118">
        <f t="shared" si="831"/>
        <v>37189</v>
      </c>
      <c r="BR2065" s="5" t="s">
        <v>3151</v>
      </c>
    </row>
    <row r="2066" spans="1:70" ht="15" hidden="1" customHeight="1" outlineLevel="1">
      <c r="A2066" t="s">
        <v>423</v>
      </c>
      <c r="B2066" t="s">
        <v>2650</v>
      </c>
      <c r="C2066" s="1">
        <f t="shared" si="833"/>
        <v>55537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29">
        <f t="shared" si="842"/>
        <v>6494</v>
      </c>
      <c r="H2066" s="134">
        <f t="shared" si="843"/>
        <v>0.11693105497236077</v>
      </c>
      <c r="I2066" s="2"/>
      <c r="J2066" s="2">
        <f t="shared" si="834"/>
        <v>0.43601562922015952</v>
      </c>
      <c r="K2066" s="2">
        <f t="shared" si="835"/>
        <v>0.55294668419252035</v>
      </c>
      <c r="L2066" s="2">
        <f t="shared" si="836"/>
        <v>0</v>
      </c>
      <c r="M2066" s="2">
        <f t="shared" si="837"/>
        <v>1.1037686587320072E-2</v>
      </c>
      <c r="N2066" s="63">
        <v>24215</v>
      </c>
      <c r="O2066" s="63">
        <v>30709</v>
      </c>
      <c r="P2066" s="63">
        <v>0</v>
      </c>
      <c r="Q2066" s="63">
        <v>378</v>
      </c>
      <c r="R2066" s="63">
        <v>92</v>
      </c>
      <c r="S2066" s="63">
        <v>71</v>
      </c>
      <c r="T2066" s="63">
        <v>0</v>
      </c>
      <c r="U2066" s="63">
        <v>0</v>
      </c>
      <c r="V2066" s="63">
        <v>0</v>
      </c>
      <c r="W2066" s="63">
        <v>72</v>
      </c>
      <c r="X2066" s="63">
        <v>0</v>
      </c>
      <c r="Y2066" s="63">
        <v>0</v>
      </c>
      <c r="Z2066" s="63">
        <v>0</v>
      </c>
      <c r="AA2066" s="63">
        <v>0</v>
      </c>
      <c r="AB2066" s="63">
        <v>0</v>
      </c>
      <c r="AC2066" s="63">
        <v>0</v>
      </c>
      <c r="AD2066" s="63">
        <v>0</v>
      </c>
      <c r="AE2066" s="63">
        <v>0</v>
      </c>
      <c r="AF2066" s="63">
        <v>0</v>
      </c>
      <c r="AG2066" s="63">
        <v>0</v>
      </c>
      <c r="AH2066" s="63">
        <v>0</v>
      </c>
      <c r="AI2066" s="63">
        <v>0</v>
      </c>
      <c r="AJ2066" s="63">
        <v>0</v>
      </c>
      <c r="AK2066" s="63">
        <v>0</v>
      </c>
      <c r="AL2066" s="63">
        <v>0</v>
      </c>
      <c r="AM2066" s="63">
        <v>0</v>
      </c>
      <c r="AN2066" s="63">
        <v>0</v>
      </c>
      <c r="AO2066" s="63">
        <v>0</v>
      </c>
      <c r="AP2066" s="63">
        <v>0</v>
      </c>
      <c r="AQ2066" s="63">
        <v>0</v>
      </c>
      <c r="AR2066" s="63">
        <v>0</v>
      </c>
      <c r="AS2066" s="63">
        <v>0</v>
      </c>
      <c r="AT2066" s="63">
        <v>0</v>
      </c>
      <c r="AU2066" s="63">
        <v>0</v>
      </c>
      <c r="AV2066" s="63">
        <v>0</v>
      </c>
      <c r="AW2066" s="63">
        <v>0</v>
      </c>
      <c r="AX2066" s="63">
        <v>0</v>
      </c>
      <c r="AY2066" s="63">
        <v>0</v>
      </c>
      <c r="BA2066" s="5">
        <f>IF(Q2066&gt;0,RANK(Q2066,(N2066:P2066,Q2066:AE2066)),0)</f>
        <v>3</v>
      </c>
      <c r="BB2066" s="5">
        <f>IF(R2066&gt;0,RANK(R2066,(N2066:P2066,Q2066:AE2066)),0)</f>
        <v>4</v>
      </c>
      <c r="BC2066" s="5">
        <f>IF(T2066&gt;0,RANK(T2066,(N2066:P2066,Q2066:AE2066)),0)</f>
        <v>0</v>
      </c>
      <c r="BD2066" s="5">
        <f>IF(S2066&gt;0,RANK(S2066,(N2066:P2066,Q2066:AE2066)),0)</f>
        <v>6</v>
      </c>
      <c r="BE2066" s="2">
        <f t="shared" si="838"/>
        <v>6.8062732952806236E-3</v>
      </c>
      <c r="BF2066" s="2">
        <f t="shared" si="839"/>
        <v>1.6565532887984587E-3</v>
      </c>
      <c r="BG2066" s="2">
        <f t="shared" si="840"/>
        <v>0</v>
      </c>
      <c r="BH2066" s="2">
        <f t="shared" si="841"/>
        <v>1.2784269946162017E-3</v>
      </c>
      <c r="BJ2066" t="s">
        <v>423</v>
      </c>
      <c r="BK2066" t="s">
        <v>2650</v>
      </c>
      <c r="BL2066">
        <v>1</v>
      </c>
      <c r="BN2066" s="112">
        <v>37</v>
      </c>
      <c r="BO2066" s="114">
        <v>191</v>
      </c>
      <c r="BP2066" s="118">
        <f t="shared" si="832"/>
        <v>37191</v>
      </c>
      <c r="BQ2066" s="118">
        <f t="shared" si="831"/>
        <v>37191</v>
      </c>
      <c r="BR2066" s="5" t="s">
        <v>3151</v>
      </c>
    </row>
    <row r="2067" spans="1:70" ht="15" hidden="1" customHeight="1" outlineLevel="1">
      <c r="A2067" t="s">
        <v>566</v>
      </c>
      <c r="B2067" t="s">
        <v>2650</v>
      </c>
      <c r="C2067" s="1">
        <f t="shared" si="833"/>
        <v>35466</v>
      </c>
      <c r="D2067" s="5">
        <f>IF(N2067&gt;0, RANK(N2067,(N2067:P2067,Q2067:AE2067)),0)</f>
        <v>2</v>
      </c>
      <c r="E2067" s="5">
        <f>IF(O2067&gt;0,RANK(O2067,(N2067:P2067,Q2067:AE2067)),0)</f>
        <v>1</v>
      </c>
      <c r="F2067" s="5">
        <f>IF(P2067&gt;0,RANK(P2067,(N2067:P2067,Q2067:AE2067)),0)</f>
        <v>0</v>
      </c>
      <c r="G2067" s="129">
        <f t="shared" si="842"/>
        <v>20081</v>
      </c>
      <c r="H2067" s="134">
        <f t="shared" si="843"/>
        <v>0.56620425195962332</v>
      </c>
      <c r="I2067" s="2"/>
      <c r="J2067" s="2">
        <f t="shared" si="834"/>
        <v>0.21178029662211695</v>
      </c>
      <c r="K2067" s="2">
        <f t="shared" si="835"/>
        <v>0.77798454858174027</v>
      </c>
      <c r="L2067" s="2">
        <f t="shared" si="836"/>
        <v>0</v>
      </c>
      <c r="M2067" s="2">
        <f>IF(C2067=0,"-",(1-J2067-K2067-L2067))</f>
        <v>1.0235154796142787E-2</v>
      </c>
      <c r="N2067" s="63">
        <v>7511</v>
      </c>
      <c r="O2067" s="63">
        <v>27592</v>
      </c>
      <c r="P2067" s="63">
        <v>0</v>
      </c>
      <c r="Q2067" s="63">
        <v>214</v>
      </c>
      <c r="R2067" s="63">
        <v>40</v>
      </c>
      <c r="S2067" s="63">
        <v>57</v>
      </c>
      <c r="T2067" s="63">
        <v>0</v>
      </c>
      <c r="U2067" s="63">
        <v>0</v>
      </c>
      <c r="V2067" s="63">
        <v>0</v>
      </c>
      <c r="W2067" s="63">
        <v>52</v>
      </c>
      <c r="X2067" s="63">
        <v>0</v>
      </c>
      <c r="Y2067" s="63">
        <v>0</v>
      </c>
      <c r="Z2067" s="63">
        <v>0</v>
      </c>
      <c r="AA2067" s="63">
        <v>0</v>
      </c>
      <c r="AB2067" s="63">
        <v>0</v>
      </c>
      <c r="AC2067" s="63">
        <v>0</v>
      </c>
      <c r="AD2067" s="63">
        <v>0</v>
      </c>
      <c r="AE2067" s="63">
        <v>0</v>
      </c>
      <c r="AF2067" s="63">
        <v>0</v>
      </c>
      <c r="AG2067" s="63">
        <v>0</v>
      </c>
      <c r="AH2067" s="63">
        <v>0</v>
      </c>
      <c r="AI2067" s="63">
        <v>0</v>
      </c>
      <c r="AJ2067" s="63">
        <v>0</v>
      </c>
      <c r="AK2067" s="63">
        <v>0</v>
      </c>
      <c r="AL2067" s="63">
        <v>0</v>
      </c>
      <c r="AM2067" s="63">
        <v>0</v>
      </c>
      <c r="AN2067" s="63">
        <v>0</v>
      </c>
      <c r="AO2067" s="63">
        <v>0</v>
      </c>
      <c r="AP2067" s="63">
        <v>0</v>
      </c>
      <c r="AQ2067" s="63">
        <v>0</v>
      </c>
      <c r="AR2067" s="63">
        <v>0</v>
      </c>
      <c r="AS2067" s="63">
        <v>0</v>
      </c>
      <c r="AT2067" s="63">
        <v>0</v>
      </c>
      <c r="AU2067" s="63">
        <v>0</v>
      </c>
      <c r="AV2067" s="63">
        <v>0</v>
      </c>
      <c r="AW2067" s="63">
        <v>0</v>
      </c>
      <c r="AX2067" s="63">
        <v>0</v>
      </c>
      <c r="AY2067" s="63">
        <v>0</v>
      </c>
      <c r="BA2067" s="5">
        <f>IF(Q2067&gt;0,RANK(Q2067,(N2067:P2067,Q2067:AE2067)),0)</f>
        <v>3</v>
      </c>
      <c r="BB2067" s="5">
        <f>IF(R2067&gt;0,RANK(R2067,(N2067:P2067,Q2067:AE2067)),0)</f>
        <v>6</v>
      </c>
      <c r="BC2067" s="5">
        <f>IF(T2067&gt;0,RANK(T2067,(N2067:P2067,Q2067:AE2067)),0)</f>
        <v>0</v>
      </c>
      <c r="BD2067" s="5">
        <f>IF(S2067&gt;0,RANK(S2067,(N2067:P2067,Q2067:AE2067)),0)</f>
        <v>4</v>
      </c>
      <c r="BE2067" s="2">
        <f t="shared" si="838"/>
        <v>6.0339480065414765E-3</v>
      </c>
      <c r="BF2067" s="2">
        <f t="shared" si="839"/>
        <v>1.1278407488862572E-3</v>
      </c>
      <c r="BG2067" s="2">
        <f t="shared" si="840"/>
        <v>0</v>
      </c>
      <c r="BH2067" s="2">
        <f t="shared" si="841"/>
        <v>1.6071730671629167E-3</v>
      </c>
      <c r="BJ2067" t="s">
        <v>566</v>
      </c>
      <c r="BK2067" t="s">
        <v>2650</v>
      </c>
      <c r="BL2067">
        <v>5</v>
      </c>
      <c r="BN2067" s="112">
        <v>37</v>
      </c>
      <c r="BO2067" s="114">
        <v>193</v>
      </c>
      <c r="BP2067" s="118">
        <f t="shared" si="832"/>
        <v>37193</v>
      </c>
      <c r="BQ2067" s="118">
        <f t="shared" si="831"/>
        <v>37193</v>
      </c>
      <c r="BR2067" s="5" t="s">
        <v>3151</v>
      </c>
    </row>
    <row r="2068" spans="1:70" ht="15" hidden="1" customHeight="1" outlineLevel="1">
      <c r="A2068" t="s">
        <v>1231</v>
      </c>
      <c r="B2068" t="s">
        <v>2650</v>
      </c>
      <c r="C2068" s="1">
        <f t="shared" si="833"/>
        <v>40735</v>
      </c>
      <c r="D2068" s="5">
        <f>IF(N2068&gt;0, RANK(N2068,(N2068:P2068,Q2068:AE2068)),0)</f>
        <v>1</v>
      </c>
      <c r="E2068" s="5">
        <f>IF(O2068&gt;0,RANK(O2068,(N2068:P2068,Q2068:AE2068)),0)</f>
        <v>2</v>
      </c>
      <c r="F2068" s="5">
        <f>IF(P2068&gt;0,RANK(P2068,(N2068:P2068,Q2068:AE2068)),0)</f>
        <v>0</v>
      </c>
      <c r="G2068" s="129">
        <f t="shared" si="842"/>
        <v>1173</v>
      </c>
      <c r="H2068" s="134">
        <f t="shared" si="843"/>
        <v>2.8795875782496625E-2</v>
      </c>
      <c r="I2068" s="2"/>
      <c r="J2068" s="2">
        <f t="shared" si="834"/>
        <v>0.5094881551491347</v>
      </c>
      <c r="K2068" s="2">
        <f t="shared" si="835"/>
        <v>0.48069227936663805</v>
      </c>
      <c r="L2068" s="2">
        <f t="shared" si="836"/>
        <v>0</v>
      </c>
      <c r="M2068" s="2">
        <f>IF(C2068=0,"-",(1-J2068-K2068-L2068))</f>
        <v>9.819565484227244E-3</v>
      </c>
      <c r="N2068" s="63">
        <v>20754</v>
      </c>
      <c r="O2068" s="63">
        <v>19581</v>
      </c>
      <c r="P2068" s="63">
        <v>0</v>
      </c>
      <c r="Q2068" s="63">
        <v>245</v>
      </c>
      <c r="R2068" s="63">
        <v>56</v>
      </c>
      <c r="S2068" s="63">
        <v>41</v>
      </c>
      <c r="T2068" s="63">
        <v>0</v>
      </c>
      <c r="U2068" s="63">
        <v>0</v>
      </c>
      <c r="V2068" s="63">
        <v>0</v>
      </c>
      <c r="W2068" s="63">
        <v>58</v>
      </c>
      <c r="X2068" s="63">
        <v>0</v>
      </c>
      <c r="Y2068" s="63">
        <v>0</v>
      </c>
      <c r="Z2068" s="63">
        <v>0</v>
      </c>
      <c r="AA2068" s="63">
        <v>0</v>
      </c>
      <c r="AB2068" s="63">
        <v>0</v>
      </c>
      <c r="AC2068" s="63">
        <v>0</v>
      </c>
      <c r="AD2068" s="63">
        <v>0</v>
      </c>
      <c r="AE2068" s="63">
        <v>0</v>
      </c>
      <c r="AF2068" s="63">
        <v>0</v>
      </c>
      <c r="AG2068" s="63">
        <v>0</v>
      </c>
      <c r="AH2068" s="63">
        <v>0</v>
      </c>
      <c r="AI2068" s="63">
        <v>0</v>
      </c>
      <c r="AJ2068" s="63">
        <v>0</v>
      </c>
      <c r="AK2068" s="63">
        <v>0</v>
      </c>
      <c r="AL2068" s="63">
        <v>0</v>
      </c>
      <c r="AM2068" s="63">
        <v>0</v>
      </c>
      <c r="AN2068" s="63">
        <v>0</v>
      </c>
      <c r="AO2068" s="63">
        <v>0</v>
      </c>
      <c r="AP2068" s="63">
        <v>0</v>
      </c>
      <c r="AQ2068" s="63">
        <v>0</v>
      </c>
      <c r="AR2068" s="63">
        <v>0</v>
      </c>
      <c r="AS2068" s="63">
        <v>0</v>
      </c>
      <c r="AT2068" s="63">
        <v>0</v>
      </c>
      <c r="AU2068" s="63">
        <v>0</v>
      </c>
      <c r="AV2068" s="63">
        <v>0</v>
      </c>
      <c r="AW2068" s="63">
        <v>0</v>
      </c>
      <c r="AX2068" s="63">
        <v>0</v>
      </c>
      <c r="AY2068" s="63">
        <v>0</v>
      </c>
      <c r="BA2068" s="5">
        <f>IF(Q2068&gt;0,RANK(Q2068,(N2068:P2068,Q2068:AE2068)),0)</f>
        <v>3</v>
      </c>
      <c r="BB2068" s="5">
        <f>IF(R2068&gt;0,RANK(R2068,(N2068:P2068,Q2068:AE2068)),0)</f>
        <v>5</v>
      </c>
      <c r="BC2068" s="5">
        <f>IF(T2068&gt;0,RANK(T2068,(N2068:P2068,Q2068:AE2068)),0)</f>
        <v>0</v>
      </c>
      <c r="BD2068" s="5">
        <f>IF(S2068&gt;0,RANK(S2068,(N2068:P2068,Q2068:AE2068)),0)</f>
        <v>6</v>
      </c>
      <c r="BE2068" s="2">
        <f t="shared" si="838"/>
        <v>6.0144838590892357E-3</v>
      </c>
      <c r="BF2068" s="2">
        <f t="shared" si="839"/>
        <v>1.3747391677918252E-3</v>
      </c>
      <c r="BG2068" s="2">
        <f t="shared" si="840"/>
        <v>0</v>
      </c>
      <c r="BH2068" s="2">
        <f t="shared" si="841"/>
        <v>1.0065054621333006E-3</v>
      </c>
      <c r="BJ2068" t="s">
        <v>1231</v>
      </c>
      <c r="BK2068" t="s">
        <v>2650</v>
      </c>
      <c r="BL2068">
        <v>1</v>
      </c>
      <c r="BN2068" s="112">
        <v>37</v>
      </c>
      <c r="BO2068" s="114">
        <v>195</v>
      </c>
      <c r="BP2068" s="118">
        <f t="shared" si="832"/>
        <v>37195</v>
      </c>
      <c r="BQ2068" s="118">
        <f t="shared" si="831"/>
        <v>37195</v>
      </c>
      <c r="BR2068" s="5" t="s">
        <v>3151</v>
      </c>
    </row>
    <row r="2069" spans="1:70" ht="15" hidden="1" customHeight="1" outlineLevel="1">
      <c r="A2069" t="s">
        <v>2955</v>
      </c>
      <c r="B2069" t="s">
        <v>2650</v>
      </c>
      <c r="C2069" s="1">
        <f t="shared" si="833"/>
        <v>19922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29">
        <f t="shared" si="842"/>
        <v>12170</v>
      </c>
      <c r="H2069" s="134">
        <f t="shared" si="843"/>
        <v>0.6108824415219356</v>
      </c>
      <c r="I2069" s="2"/>
      <c r="J2069" s="2">
        <f t="shared" si="834"/>
        <v>0.18888665796606766</v>
      </c>
      <c r="K2069" s="2">
        <f t="shared" si="835"/>
        <v>0.79976909948800323</v>
      </c>
      <c r="L2069" s="2">
        <f t="shared" si="836"/>
        <v>0</v>
      </c>
      <c r="M2069" s="2">
        <f>IF(C2069=0,"-",(1-J2069-K2069-L2069))</f>
        <v>1.134424254592914E-2</v>
      </c>
      <c r="N2069" s="63">
        <v>3763</v>
      </c>
      <c r="O2069" s="63">
        <v>15933</v>
      </c>
      <c r="P2069" s="63">
        <v>0</v>
      </c>
      <c r="Q2069" s="63">
        <v>131</v>
      </c>
      <c r="R2069" s="63">
        <v>28</v>
      </c>
      <c r="S2069" s="63">
        <v>33</v>
      </c>
      <c r="T2069" s="63">
        <v>0</v>
      </c>
      <c r="U2069" s="63">
        <v>0</v>
      </c>
      <c r="V2069" s="63">
        <v>0</v>
      </c>
      <c r="W2069" s="63">
        <v>34</v>
      </c>
      <c r="X2069" s="63">
        <v>0</v>
      </c>
      <c r="Y2069" s="63">
        <v>0</v>
      </c>
      <c r="Z2069" s="63">
        <v>0</v>
      </c>
      <c r="AA2069" s="63">
        <v>0</v>
      </c>
      <c r="AB2069" s="63">
        <v>0</v>
      </c>
      <c r="AC2069" s="63">
        <v>0</v>
      </c>
      <c r="AD2069" s="63">
        <v>0</v>
      </c>
      <c r="AE2069" s="63">
        <v>0</v>
      </c>
      <c r="AF2069" s="63">
        <v>0</v>
      </c>
      <c r="AG2069" s="63">
        <v>0</v>
      </c>
      <c r="AH2069" s="63">
        <v>0</v>
      </c>
      <c r="AI2069" s="63">
        <v>0</v>
      </c>
      <c r="AJ2069" s="63">
        <v>0</v>
      </c>
      <c r="AK2069" s="63">
        <v>0</v>
      </c>
      <c r="AL2069" s="63">
        <v>0</v>
      </c>
      <c r="AM2069" s="63">
        <v>0</v>
      </c>
      <c r="AN2069" s="63">
        <v>0</v>
      </c>
      <c r="AO2069" s="63">
        <v>0</v>
      </c>
      <c r="AP2069" s="63">
        <v>0</v>
      </c>
      <c r="AQ2069" s="63">
        <v>0</v>
      </c>
      <c r="AR2069" s="63">
        <v>0</v>
      </c>
      <c r="AS2069" s="63">
        <v>0</v>
      </c>
      <c r="AT2069" s="63">
        <v>0</v>
      </c>
      <c r="AU2069" s="63">
        <v>0</v>
      </c>
      <c r="AV2069" s="63">
        <v>0</v>
      </c>
      <c r="AW2069" s="63">
        <v>0</v>
      </c>
      <c r="AX2069" s="63">
        <v>0</v>
      </c>
      <c r="AY2069" s="63">
        <v>0</v>
      </c>
      <c r="BA2069" s="5">
        <f>IF(Q2069&gt;0,RANK(Q2069,(N2069:P2069,Q2069:AE2069)),0)</f>
        <v>3</v>
      </c>
      <c r="BB2069" s="5">
        <f>IF(R2069&gt;0,RANK(R2069,(N2069:P2069,Q2069:AE2069)),0)</f>
        <v>6</v>
      </c>
      <c r="BC2069" s="5">
        <f>IF(T2069&gt;0,RANK(T2069,(N2069:P2069,Q2069:AE2069)),0)</f>
        <v>0</v>
      </c>
      <c r="BD2069" s="5">
        <f>IF(S2069&gt;0,RANK(S2069,(N2069:P2069,Q2069:AE2069)),0)</f>
        <v>5</v>
      </c>
      <c r="BE2069" s="2">
        <f t="shared" si="838"/>
        <v>6.575645015560687E-3</v>
      </c>
      <c r="BF2069" s="2">
        <f t="shared" si="839"/>
        <v>1.4054813773717498E-3</v>
      </c>
      <c r="BG2069" s="2">
        <f t="shared" si="840"/>
        <v>0</v>
      </c>
      <c r="BH2069" s="2">
        <f t="shared" si="841"/>
        <v>1.6564601947595622E-3</v>
      </c>
      <c r="BJ2069" t="s">
        <v>2955</v>
      </c>
      <c r="BK2069" t="s">
        <v>2650</v>
      </c>
      <c r="BL2069">
        <v>10</v>
      </c>
      <c r="BN2069" s="112">
        <v>37</v>
      </c>
      <c r="BO2069" s="114">
        <v>197</v>
      </c>
      <c r="BP2069" s="118">
        <f t="shared" si="832"/>
        <v>37197</v>
      </c>
      <c r="BQ2069" s="118">
        <f t="shared" si="831"/>
        <v>37197</v>
      </c>
      <c r="BR2069" s="5" t="s">
        <v>3151</v>
      </c>
    </row>
    <row r="2070" spans="1:70" ht="15" hidden="1" customHeight="1" outlineLevel="1">
      <c r="A2070" t="s">
        <v>2855</v>
      </c>
      <c r="B2070" t="s">
        <v>2650</v>
      </c>
      <c r="C2070" s="1">
        <f t="shared" si="833"/>
        <v>11352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29">
        <f t="shared" si="842"/>
        <v>3828</v>
      </c>
      <c r="H2070" s="134">
        <f t="shared" si="843"/>
        <v>0.33720930232558138</v>
      </c>
      <c r="I2070" s="2"/>
      <c r="J2070" s="2">
        <f t="shared" si="834"/>
        <v>0.32487667371388301</v>
      </c>
      <c r="K2070" s="2">
        <f t="shared" si="835"/>
        <v>0.6620859760394644</v>
      </c>
      <c r="L2070" s="2">
        <f t="shared" si="836"/>
        <v>0</v>
      </c>
      <c r="M2070" s="2">
        <f>IF(C2070=0,"-",(1-J2070-K2070-L2070))</f>
        <v>1.3037350246652535E-2</v>
      </c>
      <c r="N2070" s="63">
        <v>3688</v>
      </c>
      <c r="O2070" s="63">
        <v>7516</v>
      </c>
      <c r="P2070" s="63">
        <v>0</v>
      </c>
      <c r="Q2070" s="63">
        <v>82</v>
      </c>
      <c r="R2070" s="63">
        <v>27</v>
      </c>
      <c r="S2070" s="63">
        <v>18</v>
      </c>
      <c r="T2070" s="63">
        <v>0</v>
      </c>
      <c r="U2070" s="63">
        <v>0</v>
      </c>
      <c r="V2070" s="63">
        <v>0</v>
      </c>
      <c r="W2070" s="63">
        <v>21</v>
      </c>
      <c r="X2070" s="63">
        <v>0</v>
      </c>
      <c r="Y2070" s="63">
        <v>0</v>
      </c>
      <c r="Z2070" s="63">
        <v>0</v>
      </c>
      <c r="AA2070" s="63">
        <v>0</v>
      </c>
      <c r="AB2070" s="63">
        <v>0</v>
      </c>
      <c r="AC2070" s="63">
        <v>0</v>
      </c>
      <c r="AD2070" s="63">
        <v>0</v>
      </c>
      <c r="AE2070" s="63">
        <v>0</v>
      </c>
      <c r="AF2070" s="63">
        <v>0</v>
      </c>
      <c r="AG2070" s="63">
        <v>0</v>
      </c>
      <c r="AH2070" s="63">
        <v>0</v>
      </c>
      <c r="AI2070" s="63">
        <v>0</v>
      </c>
      <c r="AJ2070" s="63">
        <v>0</v>
      </c>
      <c r="AK2070" s="63">
        <v>0</v>
      </c>
      <c r="AL2070" s="63">
        <v>0</v>
      </c>
      <c r="AM2070" s="63">
        <v>0</v>
      </c>
      <c r="AN2070" s="63">
        <v>0</v>
      </c>
      <c r="AO2070" s="63">
        <v>0</v>
      </c>
      <c r="AP2070" s="63">
        <v>0</v>
      </c>
      <c r="AQ2070" s="63">
        <v>0</v>
      </c>
      <c r="AR2070" s="63">
        <v>0</v>
      </c>
      <c r="AS2070" s="63">
        <v>0</v>
      </c>
      <c r="AT2070" s="63">
        <v>0</v>
      </c>
      <c r="AU2070" s="63">
        <v>0</v>
      </c>
      <c r="AV2070" s="63">
        <v>0</v>
      </c>
      <c r="AW2070" s="63">
        <v>0</v>
      </c>
      <c r="AX2070" s="63">
        <v>0</v>
      </c>
      <c r="AY2070" s="63">
        <v>0</v>
      </c>
      <c r="BA2070" s="5">
        <f>IF(Q2070&gt;0,RANK(Q2070,(N2070:P2070,Q2070:AE2070)),0)</f>
        <v>3</v>
      </c>
      <c r="BB2070" s="5">
        <f>IF(R2070&gt;0,RANK(R2070,(N2070:P2070,Q2070:AE2070)),0)</f>
        <v>4</v>
      </c>
      <c r="BC2070" s="5">
        <f>IF(T2070&gt;0,RANK(T2070,(N2070:P2070,Q2070:AE2070)),0)</f>
        <v>0</v>
      </c>
      <c r="BD2070" s="5">
        <f>IF(S2070&gt;0,RANK(S2070,(N2070:P2070,Q2070:AE2070)),0)</f>
        <v>6</v>
      </c>
      <c r="BE2070" s="2">
        <f t="shared" si="838"/>
        <v>7.2233967582804792E-3</v>
      </c>
      <c r="BF2070" s="2">
        <f t="shared" si="839"/>
        <v>2.3784355179704017E-3</v>
      </c>
      <c r="BG2070" s="2">
        <f t="shared" si="840"/>
        <v>0</v>
      </c>
      <c r="BH2070" s="2">
        <f t="shared" si="841"/>
        <v>1.5856236786469344E-3</v>
      </c>
      <c r="BJ2070" t="s">
        <v>2855</v>
      </c>
      <c r="BK2070" t="s">
        <v>2650</v>
      </c>
      <c r="BL2070">
        <v>11</v>
      </c>
      <c r="BN2070" s="112">
        <v>37</v>
      </c>
      <c r="BO2070" s="114">
        <v>199</v>
      </c>
      <c r="BP2070" s="118">
        <f t="shared" si="832"/>
        <v>37199</v>
      </c>
      <c r="BQ2070" s="118">
        <f t="shared" si="831"/>
        <v>37199</v>
      </c>
      <c r="BR2070" s="5" t="s">
        <v>3151</v>
      </c>
    </row>
    <row r="2071" spans="1:70" ht="15" customHeight="1" collapsed="1">
      <c r="A2071" t="s">
        <v>1106</v>
      </c>
      <c r="B2071" t="s">
        <v>544</v>
      </c>
      <c r="C2071" s="1">
        <f t="shared" si="833"/>
        <v>5524683</v>
      </c>
      <c r="D2071" s="5">
        <f>IF(N2071&gt;0, RANK(N2071,(N2071:P2071,Q2071:AE2071)),0)</f>
        <v>2</v>
      </c>
      <c r="E2071" s="5">
        <f>IF(O2071&gt;0,RANK(O2071,(N2071:P2071,Q2071:AE2071)),0)</f>
        <v>1</v>
      </c>
      <c r="F2071" s="5">
        <f>IF(P2071&gt;0,RANK(P2071,(N2071:P2071,Q2071:AE2071)),0)</f>
        <v>0</v>
      </c>
      <c r="G2071" s="129">
        <f t="shared" si="842"/>
        <v>74481</v>
      </c>
      <c r="H2071" s="134">
        <f t="shared" si="843"/>
        <v>1.3481497490444248E-2</v>
      </c>
      <c r="I2071" s="2"/>
      <c r="J2071" s="2">
        <f t="shared" si="834"/>
        <v>0.4858725830966229</v>
      </c>
      <c r="K2071" s="2">
        <f t="shared" si="835"/>
        <v>0.49935408058706715</v>
      </c>
      <c r="L2071" s="2">
        <f t="shared" si="836"/>
        <v>0</v>
      </c>
      <c r="M2071" s="2">
        <f>IF(C2071=0,"-",(1-J2071-K2071-L2071))</f>
        <v>1.4773336316310004E-2</v>
      </c>
      <c r="N2071" s="63">
        <v>2684292</v>
      </c>
      <c r="O2071" s="63">
        <v>2758773</v>
      </c>
      <c r="P2071" s="63">
        <v>0</v>
      </c>
      <c r="Q2071" s="63">
        <v>48678</v>
      </c>
      <c r="R2071" s="63">
        <v>12195</v>
      </c>
      <c r="S2071" s="63">
        <v>7549</v>
      </c>
      <c r="T2071" s="63">
        <v>0</v>
      </c>
      <c r="U2071" s="63">
        <v>0</v>
      </c>
      <c r="V2071" s="63">
        <v>0</v>
      </c>
      <c r="W2071" s="63">
        <v>13196</v>
      </c>
      <c r="X2071" s="63">
        <v>0</v>
      </c>
      <c r="Y2071" s="63">
        <v>0</v>
      </c>
      <c r="Z2071" s="63">
        <v>0</v>
      </c>
      <c r="AA2071" s="63">
        <v>0</v>
      </c>
      <c r="AB2071" s="63">
        <v>0</v>
      </c>
      <c r="AC2071" s="63">
        <v>0</v>
      </c>
      <c r="AD2071" s="63">
        <v>0</v>
      </c>
      <c r="AE2071" s="63">
        <v>0</v>
      </c>
      <c r="AF2071" s="63">
        <v>0</v>
      </c>
      <c r="AG2071" s="63">
        <v>0</v>
      </c>
      <c r="AH2071" s="63">
        <v>0</v>
      </c>
      <c r="AI2071" s="63">
        <v>0</v>
      </c>
      <c r="AJ2071" s="63">
        <v>0</v>
      </c>
      <c r="AK2071" s="63">
        <v>0</v>
      </c>
      <c r="AL2071" s="63">
        <v>0</v>
      </c>
      <c r="AM2071" s="63">
        <v>0</v>
      </c>
      <c r="AN2071" s="63">
        <v>0</v>
      </c>
      <c r="AO2071" s="63">
        <v>0</v>
      </c>
      <c r="AP2071" s="63">
        <v>0</v>
      </c>
      <c r="AQ2071" s="63">
        <v>0</v>
      </c>
      <c r="AR2071" s="63">
        <v>0</v>
      </c>
      <c r="AS2071" s="63">
        <v>0</v>
      </c>
      <c r="AT2071" s="63">
        <v>0</v>
      </c>
      <c r="AU2071" s="63">
        <v>0</v>
      </c>
      <c r="AV2071" s="63">
        <v>0</v>
      </c>
      <c r="AW2071" s="63">
        <v>0</v>
      </c>
      <c r="AX2071" s="63">
        <v>0</v>
      </c>
      <c r="AY2071" s="63">
        <v>0</v>
      </c>
      <c r="BA2071" s="5">
        <f>IF(Q2071&gt;0,RANK(Q2071,(N2071:P2071,Q2071:AE2071)),0)</f>
        <v>3</v>
      </c>
      <c r="BB2071" s="5">
        <f>IF(R2071&gt;0,RANK(R2071,(N2071:P2071,Q2071:AE2071)),0)</f>
        <v>5</v>
      </c>
      <c r="BC2071" s="5">
        <f>IF(T2071&gt;0,RANK(T2071,(N2071:P2071,Q2071:AE2071)),0)</f>
        <v>0</v>
      </c>
      <c r="BD2071" s="5">
        <f>IF(S2071&gt;0,RANK(S2071,(N2071:P2071,Q2071:AE2071)),0)</f>
        <v>6</v>
      </c>
      <c r="BE2071" s="2">
        <f t="shared" si="838"/>
        <v>8.8110032738529971E-3</v>
      </c>
      <c r="BF2071" s="2">
        <f t="shared" si="839"/>
        <v>2.2073664679041313E-3</v>
      </c>
      <c r="BG2071" s="2">
        <f t="shared" si="840"/>
        <v>0</v>
      </c>
      <c r="BH2071" s="2">
        <f t="shared" si="841"/>
        <v>1.3664132403614832E-3</v>
      </c>
      <c r="BJ2071" t="s">
        <v>1106</v>
      </c>
      <c r="BK2071" t="s">
        <v>544</v>
      </c>
      <c r="BN2071" s="112">
        <v>37</v>
      </c>
      <c r="BO2071" s="114"/>
      <c r="BP2071" s="112">
        <v>37</v>
      </c>
      <c r="BQ2071" s="112">
        <f t="shared" si="831"/>
        <v>37</v>
      </c>
      <c r="BR2071" s="5" t="s">
        <v>710</v>
      </c>
    </row>
    <row r="2072" spans="1:70" ht="15" customHeight="1">
      <c r="C2072" s="1"/>
      <c r="E2072" s="5"/>
      <c r="F2072" s="5"/>
      <c r="G2072" s="129"/>
      <c r="H2072" s="134"/>
      <c r="I2072" s="2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BA2072" s="5"/>
      <c r="BB2072" s="5"/>
      <c r="BC2072" s="5"/>
      <c r="BD2072" s="5"/>
      <c r="BN2072" s="112"/>
      <c r="BO2072" s="114"/>
      <c r="BP2072" s="118"/>
      <c r="BQ2072" s="118"/>
    </row>
    <row r="2073" spans="1:70" ht="15" hidden="1" customHeight="1" outlineLevel="1">
      <c r="A2073" t="s">
        <v>1025</v>
      </c>
      <c r="B2073" t="s">
        <v>1614</v>
      </c>
      <c r="C2073" s="1">
        <f t="shared" ref="C2073:C2104" si="844">SUM(N2073:AY2073)</f>
        <v>1269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29">
        <f t="shared" si="842"/>
        <v>723</v>
      </c>
      <c r="H2073" s="134">
        <f t="shared" si="843"/>
        <v>0.56973995271867617</v>
      </c>
      <c r="I2073" s="2"/>
      <c r="J2073" s="2">
        <f t="shared" ref="J2073:J2104" si="845">IF($C2073=0,"-",N2073/$C2073)</f>
        <v>0.20330969267139479</v>
      </c>
      <c r="K2073" s="2">
        <f t="shared" ref="K2073:K2104" si="846">IF($C2073=0,"-",O2073/$C2073)</f>
        <v>0.77304964539007093</v>
      </c>
      <c r="L2073" s="2">
        <f t="shared" ref="L2073:L2104" si="847">IF($C2073=0,"-",P2073/$C2073)</f>
        <v>0</v>
      </c>
      <c r="M2073" s="2">
        <f t="shared" ref="M2073:M2104" si="848">IF(C2073=0,"-",(1-J2073-K2073-L2073))</f>
        <v>2.3640661938534313E-2</v>
      </c>
      <c r="N2073" s="63">
        <v>258</v>
      </c>
      <c r="O2073" s="63">
        <v>981</v>
      </c>
      <c r="P2073" s="63">
        <v>0</v>
      </c>
      <c r="Q2073" s="63">
        <v>30</v>
      </c>
      <c r="R2073" s="63">
        <v>0</v>
      </c>
      <c r="S2073" s="63">
        <v>0</v>
      </c>
      <c r="T2073" s="63">
        <v>0</v>
      </c>
      <c r="U2073" s="63">
        <v>0</v>
      </c>
      <c r="V2073" s="63">
        <v>0</v>
      </c>
      <c r="W2073" s="63">
        <v>0</v>
      </c>
      <c r="X2073" s="63">
        <v>0</v>
      </c>
      <c r="Y2073" s="63">
        <v>0</v>
      </c>
      <c r="Z2073" s="63">
        <v>0</v>
      </c>
      <c r="AA2073" s="63">
        <v>0</v>
      </c>
      <c r="AB2073" s="63">
        <v>0</v>
      </c>
      <c r="AC2073" s="63">
        <v>0</v>
      </c>
      <c r="AD2073" s="63">
        <v>0</v>
      </c>
      <c r="AE2073" s="63">
        <v>0</v>
      </c>
      <c r="AF2073" s="63">
        <v>0</v>
      </c>
      <c r="AG2073" s="63">
        <v>0</v>
      </c>
      <c r="AH2073" s="63">
        <v>0</v>
      </c>
      <c r="AI2073" s="63">
        <v>0</v>
      </c>
      <c r="AJ2073" s="63">
        <v>0</v>
      </c>
      <c r="AK2073" s="63">
        <v>0</v>
      </c>
      <c r="AL2073" s="63">
        <v>0</v>
      </c>
      <c r="AM2073" s="63">
        <v>0</v>
      </c>
      <c r="AN2073" s="63">
        <v>0</v>
      </c>
      <c r="AO2073" s="63">
        <v>0</v>
      </c>
      <c r="AP2073" s="63">
        <v>0</v>
      </c>
      <c r="AQ2073" s="63">
        <v>0</v>
      </c>
      <c r="AR2073" s="63">
        <v>0</v>
      </c>
      <c r="AS2073" s="63">
        <v>0</v>
      </c>
      <c r="AT2073" s="63">
        <v>0</v>
      </c>
      <c r="AU2073" s="63">
        <v>0</v>
      </c>
      <c r="AV2073" s="63">
        <v>0</v>
      </c>
      <c r="AW2073" s="63">
        <v>0</v>
      </c>
      <c r="AX2073" s="63">
        <v>0</v>
      </c>
      <c r="AY2073" s="63">
        <v>0</v>
      </c>
      <c r="BA2073" s="5">
        <f>IF(Q2073&gt;0,RANK(Q2073,(N2073:P2073,Q2073:AE2073)),0)</f>
        <v>3</v>
      </c>
      <c r="BB2073" s="5">
        <f>IF(R2073&gt;0,RANK(R2073,(N2073:P2073,Q2073:AE2073)),0)</f>
        <v>0</v>
      </c>
      <c r="BC2073" s="5">
        <f>IF(T2073&gt;0,RANK(T2073,(N2073:P2073,Q2073:AE2073)),0)</f>
        <v>0</v>
      </c>
      <c r="BD2073" s="5">
        <f>IF(S2073&gt;0,RANK(S2073,(N2073:P2073,Q2073:AE2073)),0)</f>
        <v>0</v>
      </c>
      <c r="BE2073" s="2">
        <f t="shared" ref="BE2073:BE2104" si="849">IF($C2073=0,"-",Q2073/$C2073)</f>
        <v>2.3640661938534278E-2</v>
      </c>
      <c r="BF2073" s="2">
        <f t="shared" ref="BF2073:BF2104" si="850">IF($C2073=0,"-",R2073/$C2073)</f>
        <v>0</v>
      </c>
      <c r="BG2073" s="2">
        <f t="shared" ref="BG2073:BG2104" si="851">IF($C2073=0,"-",T2073/$C2073)</f>
        <v>0</v>
      </c>
      <c r="BH2073" s="2">
        <f t="shared" ref="BH2073:BH2104" si="852">IF($C2073=0,"-",S2073/$C2073)</f>
        <v>0</v>
      </c>
      <c r="BJ2073" t="s">
        <v>1025</v>
      </c>
      <c r="BK2073" t="s">
        <v>1614</v>
      </c>
      <c r="BL2073">
        <v>1</v>
      </c>
      <c r="BN2073" s="112">
        <v>38</v>
      </c>
      <c r="BO2073" s="114">
        <v>1</v>
      </c>
      <c r="BP2073" s="118">
        <f t="shared" si="832"/>
        <v>38001</v>
      </c>
      <c r="BQ2073" s="118">
        <f t="shared" si="831"/>
        <v>38001</v>
      </c>
      <c r="BR2073" s="5" t="s">
        <v>3151</v>
      </c>
    </row>
    <row r="2074" spans="1:70" ht="15" hidden="1" customHeight="1" outlineLevel="1">
      <c r="A2074" t="s">
        <v>2256</v>
      </c>
      <c r="B2074" t="s">
        <v>1614</v>
      </c>
      <c r="C2074" s="1">
        <f t="shared" si="844"/>
        <v>5565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29">
        <f t="shared" si="842"/>
        <v>1748</v>
      </c>
      <c r="H2074" s="134">
        <f t="shared" si="843"/>
        <v>0.31410601976639713</v>
      </c>
      <c r="I2074" s="2"/>
      <c r="J2074" s="2">
        <f t="shared" si="845"/>
        <v>0.32704402515723269</v>
      </c>
      <c r="K2074" s="2">
        <f t="shared" si="846"/>
        <v>0.64115004492362981</v>
      </c>
      <c r="L2074" s="2">
        <f t="shared" si="847"/>
        <v>0</v>
      </c>
      <c r="M2074" s="2">
        <f t="shared" si="848"/>
        <v>3.1805929919137554E-2</v>
      </c>
      <c r="N2074" s="63">
        <v>1820</v>
      </c>
      <c r="O2074" s="63">
        <v>3568</v>
      </c>
      <c r="P2074" s="63">
        <v>0</v>
      </c>
      <c r="Q2074" s="63">
        <v>161</v>
      </c>
      <c r="R2074" s="63">
        <v>0</v>
      </c>
      <c r="S2074" s="63">
        <v>0</v>
      </c>
      <c r="T2074" s="63">
        <v>0</v>
      </c>
      <c r="U2074" s="63">
        <v>0</v>
      </c>
      <c r="V2074" s="63">
        <v>0</v>
      </c>
      <c r="W2074" s="63">
        <v>16</v>
      </c>
      <c r="X2074" s="63">
        <v>0</v>
      </c>
      <c r="Y2074" s="63">
        <v>0</v>
      </c>
      <c r="Z2074" s="63">
        <v>0</v>
      </c>
      <c r="AA2074" s="63">
        <v>0</v>
      </c>
      <c r="AB2074" s="63">
        <v>0</v>
      </c>
      <c r="AC2074" s="63">
        <v>0</v>
      </c>
      <c r="AD2074" s="63">
        <v>0</v>
      </c>
      <c r="AE2074" s="63">
        <v>0</v>
      </c>
      <c r="AF2074" s="63">
        <v>0</v>
      </c>
      <c r="AG2074" s="63">
        <v>0</v>
      </c>
      <c r="AH2074" s="63">
        <v>0</v>
      </c>
      <c r="AI2074" s="63">
        <v>0</v>
      </c>
      <c r="AJ2074" s="63">
        <v>0</v>
      </c>
      <c r="AK2074" s="63">
        <v>0</v>
      </c>
      <c r="AL2074" s="63">
        <v>0</v>
      </c>
      <c r="AM2074" s="63">
        <v>0</v>
      </c>
      <c r="AN2074" s="63">
        <v>0</v>
      </c>
      <c r="AO2074" s="63">
        <v>0</v>
      </c>
      <c r="AP2074" s="63">
        <v>0</v>
      </c>
      <c r="AQ2074" s="63">
        <v>0</v>
      </c>
      <c r="AR2074" s="63">
        <v>0</v>
      </c>
      <c r="AS2074" s="63">
        <v>0</v>
      </c>
      <c r="AT2074" s="63">
        <v>0</v>
      </c>
      <c r="AU2074" s="63">
        <v>0</v>
      </c>
      <c r="AV2074" s="63">
        <v>0</v>
      </c>
      <c r="AW2074" s="63">
        <v>0</v>
      </c>
      <c r="AX2074" s="63">
        <v>0</v>
      </c>
      <c r="AY2074" s="63">
        <v>0</v>
      </c>
      <c r="BA2074" s="5">
        <f>IF(Q2074&gt;0,RANK(Q2074,(N2074:P2074,Q2074:AE2074)),0)</f>
        <v>3</v>
      </c>
      <c r="BB2074" s="5">
        <f>IF(R2074&gt;0,RANK(R2074,(N2074:P2074,Q2074:AE2074)),0)</f>
        <v>0</v>
      </c>
      <c r="BC2074" s="5">
        <f>IF(T2074&gt;0,RANK(T2074,(N2074:P2074,Q2074:AE2074)),0)</f>
        <v>0</v>
      </c>
      <c r="BD2074" s="5">
        <f>IF(S2074&gt;0,RANK(S2074,(N2074:P2074,Q2074:AE2074)),0)</f>
        <v>0</v>
      </c>
      <c r="BE2074" s="2">
        <f t="shared" si="849"/>
        <v>2.8930817610062894E-2</v>
      </c>
      <c r="BF2074" s="2">
        <f t="shared" si="850"/>
        <v>0</v>
      </c>
      <c r="BG2074" s="2">
        <f t="shared" si="851"/>
        <v>0</v>
      </c>
      <c r="BH2074" s="2">
        <f t="shared" si="852"/>
        <v>0</v>
      </c>
      <c r="BJ2074" t="s">
        <v>2256</v>
      </c>
      <c r="BK2074" t="s">
        <v>1614</v>
      </c>
      <c r="BL2074">
        <v>1</v>
      </c>
      <c r="BN2074" s="112">
        <v>38</v>
      </c>
      <c r="BO2074" s="114">
        <v>3</v>
      </c>
      <c r="BP2074" s="118">
        <f t="shared" si="832"/>
        <v>38003</v>
      </c>
      <c r="BQ2074" s="118">
        <f t="shared" si="831"/>
        <v>38003</v>
      </c>
      <c r="BR2074" s="5" t="s">
        <v>3151</v>
      </c>
    </row>
    <row r="2075" spans="1:70" ht="15" hidden="1" customHeight="1" outlineLevel="1">
      <c r="A2075" t="s">
        <v>2799</v>
      </c>
      <c r="B2075" t="s">
        <v>1614</v>
      </c>
      <c r="C2075" s="1">
        <f t="shared" si="844"/>
        <v>1961</v>
      </c>
      <c r="D2075" s="5">
        <f>IF(N2075&gt;0, RANK(N2075,(N2075:P2075,Q2075:AE2075)),0)</f>
        <v>2</v>
      </c>
      <c r="E2075" s="5">
        <f>IF(O2075&gt;0,RANK(O2075,(N2075:P2075,Q2075:AE2075)),0)</f>
        <v>1</v>
      </c>
      <c r="F2075" s="5">
        <f>IF(P2075&gt;0,RANK(P2075,(N2075:P2075,Q2075:AE2075)),0)</f>
        <v>0</v>
      </c>
      <c r="G2075" s="129">
        <f t="shared" si="842"/>
        <v>272</v>
      </c>
      <c r="H2075" s="134">
        <f t="shared" si="843"/>
        <v>0.1387047424783274</v>
      </c>
      <c r="I2075" s="2"/>
      <c r="J2075" s="2">
        <f t="shared" si="845"/>
        <v>0.41917389087200407</v>
      </c>
      <c r="K2075" s="2">
        <f t="shared" si="846"/>
        <v>0.5578786333503315</v>
      </c>
      <c r="L2075" s="2">
        <f t="shared" si="847"/>
        <v>0</v>
      </c>
      <c r="M2075" s="2">
        <f t="shared" si="848"/>
        <v>2.2947475777664428E-2</v>
      </c>
      <c r="N2075" s="63">
        <v>822</v>
      </c>
      <c r="O2075" s="63">
        <v>1094</v>
      </c>
      <c r="P2075" s="63">
        <v>0</v>
      </c>
      <c r="Q2075" s="63">
        <v>39</v>
      </c>
      <c r="R2075" s="63">
        <v>0</v>
      </c>
      <c r="S2075" s="63">
        <v>0</v>
      </c>
      <c r="T2075" s="63">
        <v>0</v>
      </c>
      <c r="U2075" s="63">
        <v>0</v>
      </c>
      <c r="V2075" s="63">
        <v>0</v>
      </c>
      <c r="W2075" s="63">
        <v>6</v>
      </c>
      <c r="X2075" s="63">
        <v>0</v>
      </c>
      <c r="Y2075" s="63">
        <v>0</v>
      </c>
      <c r="Z2075" s="63">
        <v>0</v>
      </c>
      <c r="AA2075" s="63">
        <v>0</v>
      </c>
      <c r="AB2075" s="63">
        <v>0</v>
      </c>
      <c r="AC2075" s="63">
        <v>0</v>
      </c>
      <c r="AD2075" s="63">
        <v>0</v>
      </c>
      <c r="AE2075" s="63">
        <v>0</v>
      </c>
      <c r="AF2075" s="63">
        <v>0</v>
      </c>
      <c r="AG2075" s="63">
        <v>0</v>
      </c>
      <c r="AH2075" s="63">
        <v>0</v>
      </c>
      <c r="AI2075" s="63">
        <v>0</v>
      </c>
      <c r="AJ2075" s="63">
        <v>0</v>
      </c>
      <c r="AK2075" s="63">
        <v>0</v>
      </c>
      <c r="AL2075" s="63">
        <v>0</v>
      </c>
      <c r="AM2075" s="63">
        <v>0</v>
      </c>
      <c r="AN2075" s="63">
        <v>0</v>
      </c>
      <c r="AO2075" s="63">
        <v>0</v>
      </c>
      <c r="AP2075" s="63">
        <v>0</v>
      </c>
      <c r="AQ2075" s="63">
        <v>0</v>
      </c>
      <c r="AR2075" s="63">
        <v>0</v>
      </c>
      <c r="AS2075" s="63">
        <v>0</v>
      </c>
      <c r="AT2075" s="63">
        <v>0</v>
      </c>
      <c r="AU2075" s="63">
        <v>0</v>
      </c>
      <c r="AV2075" s="63">
        <v>0</v>
      </c>
      <c r="AW2075" s="63">
        <v>0</v>
      </c>
      <c r="AX2075" s="63">
        <v>0</v>
      </c>
      <c r="AY2075" s="63">
        <v>0</v>
      </c>
      <c r="BA2075" s="5">
        <f>IF(Q2075&gt;0,RANK(Q2075,(N2075:P2075,Q2075:AE2075)),0)</f>
        <v>3</v>
      </c>
      <c r="BB2075" s="5">
        <f>IF(R2075&gt;0,RANK(R2075,(N2075:P2075,Q2075:AE2075)),0)</f>
        <v>0</v>
      </c>
      <c r="BC2075" s="5">
        <f>IF(T2075&gt;0,RANK(T2075,(N2075:P2075,Q2075:AE2075)),0)</f>
        <v>0</v>
      </c>
      <c r="BD2075" s="5">
        <f>IF(S2075&gt;0,RANK(S2075,(N2075:P2075,Q2075:AE2075)),0)</f>
        <v>0</v>
      </c>
      <c r="BE2075" s="2">
        <f t="shared" si="849"/>
        <v>1.9887812340642529E-2</v>
      </c>
      <c r="BF2075" s="2">
        <f t="shared" si="850"/>
        <v>0</v>
      </c>
      <c r="BG2075" s="2">
        <f t="shared" si="851"/>
        <v>0</v>
      </c>
      <c r="BH2075" s="2">
        <f t="shared" si="852"/>
        <v>0</v>
      </c>
      <c r="BJ2075" t="s">
        <v>2799</v>
      </c>
      <c r="BK2075" t="s">
        <v>1614</v>
      </c>
      <c r="BL2075">
        <v>1</v>
      </c>
      <c r="BN2075" s="112">
        <v>38</v>
      </c>
      <c r="BO2075" s="114">
        <v>5</v>
      </c>
      <c r="BP2075" s="118">
        <f t="shared" si="832"/>
        <v>38005</v>
      </c>
      <c r="BQ2075" s="118">
        <f t="shared" si="831"/>
        <v>38005</v>
      </c>
      <c r="BR2075" s="5" t="s">
        <v>3151</v>
      </c>
    </row>
    <row r="2076" spans="1:70" ht="15" hidden="1" customHeight="1" outlineLevel="1">
      <c r="A2076" t="s">
        <v>283</v>
      </c>
      <c r="B2076" t="s">
        <v>1614</v>
      </c>
      <c r="C2076" s="1">
        <f t="shared" si="844"/>
        <v>635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29">
        <f t="shared" si="842"/>
        <v>469</v>
      </c>
      <c r="H2076" s="134">
        <f t="shared" si="843"/>
        <v>0.73858267716535431</v>
      </c>
      <c r="I2076" s="2"/>
      <c r="J2076" s="2">
        <f t="shared" si="845"/>
        <v>0.11338582677165354</v>
      </c>
      <c r="K2076" s="2">
        <f t="shared" si="846"/>
        <v>0.85196850393700785</v>
      </c>
      <c r="L2076" s="2">
        <f t="shared" si="847"/>
        <v>0</v>
      </c>
      <c r="M2076" s="2">
        <f t="shared" si="848"/>
        <v>3.464566929133861E-2</v>
      </c>
      <c r="N2076" s="63">
        <v>72</v>
      </c>
      <c r="O2076" s="63">
        <v>541</v>
      </c>
      <c r="P2076" s="63">
        <v>0</v>
      </c>
      <c r="Q2076" s="63">
        <v>21</v>
      </c>
      <c r="R2076" s="63">
        <v>0</v>
      </c>
      <c r="S2076" s="63">
        <v>0</v>
      </c>
      <c r="T2076" s="63">
        <v>0</v>
      </c>
      <c r="U2076" s="63">
        <v>0</v>
      </c>
      <c r="V2076" s="63">
        <v>0</v>
      </c>
      <c r="W2076" s="63">
        <v>1</v>
      </c>
      <c r="X2076" s="63">
        <v>0</v>
      </c>
      <c r="Y2076" s="63">
        <v>0</v>
      </c>
      <c r="Z2076" s="63">
        <v>0</v>
      </c>
      <c r="AA2076" s="63">
        <v>0</v>
      </c>
      <c r="AB2076" s="63">
        <v>0</v>
      </c>
      <c r="AC2076" s="63">
        <v>0</v>
      </c>
      <c r="AD2076" s="63">
        <v>0</v>
      </c>
      <c r="AE2076" s="63">
        <v>0</v>
      </c>
      <c r="AF2076" s="63">
        <v>0</v>
      </c>
      <c r="AG2076" s="63">
        <v>0</v>
      </c>
      <c r="AH2076" s="63">
        <v>0</v>
      </c>
      <c r="AI2076" s="63">
        <v>0</v>
      </c>
      <c r="AJ2076" s="63">
        <v>0</v>
      </c>
      <c r="AK2076" s="63">
        <v>0</v>
      </c>
      <c r="AL2076" s="63">
        <v>0</v>
      </c>
      <c r="AM2076" s="63">
        <v>0</v>
      </c>
      <c r="AN2076" s="63">
        <v>0</v>
      </c>
      <c r="AO2076" s="63">
        <v>0</v>
      </c>
      <c r="AP2076" s="63">
        <v>0</v>
      </c>
      <c r="AQ2076" s="63">
        <v>0</v>
      </c>
      <c r="AR2076" s="63">
        <v>0</v>
      </c>
      <c r="AS2076" s="63">
        <v>0</v>
      </c>
      <c r="AT2076" s="63">
        <v>0</v>
      </c>
      <c r="AU2076" s="63">
        <v>0</v>
      </c>
      <c r="AV2076" s="63">
        <v>0</v>
      </c>
      <c r="AW2076" s="63">
        <v>0</v>
      </c>
      <c r="AX2076" s="63">
        <v>0</v>
      </c>
      <c r="AY2076" s="63">
        <v>0</v>
      </c>
      <c r="BA2076" s="5">
        <f>IF(Q2076&gt;0,RANK(Q2076,(N2076:P2076,Q2076:AE2076)),0)</f>
        <v>3</v>
      </c>
      <c r="BB2076" s="5">
        <f>IF(R2076&gt;0,RANK(R2076,(N2076:P2076,Q2076:AE2076)),0)</f>
        <v>0</v>
      </c>
      <c r="BC2076" s="5">
        <f>IF(T2076&gt;0,RANK(T2076,(N2076:P2076,Q2076:AE2076)),0)</f>
        <v>0</v>
      </c>
      <c r="BD2076" s="5">
        <f>IF(S2076&gt;0,RANK(S2076,(N2076:P2076,Q2076:AE2076)),0)</f>
        <v>0</v>
      </c>
      <c r="BE2076" s="2">
        <f t="shared" si="849"/>
        <v>3.3070866141732283E-2</v>
      </c>
      <c r="BF2076" s="2">
        <f t="shared" si="850"/>
        <v>0</v>
      </c>
      <c r="BG2076" s="2">
        <f t="shared" si="851"/>
        <v>0</v>
      </c>
      <c r="BH2076" s="2">
        <f t="shared" si="852"/>
        <v>0</v>
      </c>
      <c r="BJ2076" t="s">
        <v>283</v>
      </c>
      <c r="BK2076" t="s">
        <v>1614</v>
      </c>
      <c r="BL2076">
        <v>1</v>
      </c>
      <c r="BN2076" s="112">
        <v>38</v>
      </c>
      <c r="BO2076" s="114">
        <v>7</v>
      </c>
      <c r="BP2076" s="118">
        <f t="shared" si="832"/>
        <v>38007</v>
      </c>
      <c r="BQ2076" s="118">
        <f t="shared" si="831"/>
        <v>38007</v>
      </c>
      <c r="BR2076" s="5" t="s">
        <v>3151</v>
      </c>
    </row>
    <row r="2077" spans="1:70" ht="15" hidden="1" customHeight="1" outlineLevel="1">
      <c r="A2077" t="s">
        <v>1340</v>
      </c>
      <c r="B2077" t="s">
        <v>1614</v>
      </c>
      <c r="C2077" s="1">
        <f t="shared" si="844"/>
        <v>3471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29">
        <f t="shared" si="842"/>
        <v>1754</v>
      </c>
      <c r="H2077" s="134">
        <f t="shared" si="843"/>
        <v>0.50532987611639302</v>
      </c>
      <c r="I2077" s="2"/>
      <c r="J2077" s="2">
        <f t="shared" si="845"/>
        <v>0.23653125900316913</v>
      </c>
      <c r="K2077" s="2">
        <f t="shared" si="846"/>
        <v>0.74186113511956209</v>
      </c>
      <c r="L2077" s="2">
        <f t="shared" si="847"/>
        <v>0</v>
      </c>
      <c r="M2077" s="2">
        <f t="shared" si="848"/>
        <v>2.1607605877268732E-2</v>
      </c>
      <c r="N2077" s="63">
        <v>821</v>
      </c>
      <c r="O2077" s="63">
        <v>2575</v>
      </c>
      <c r="P2077" s="63">
        <v>0</v>
      </c>
      <c r="Q2077" s="63">
        <v>65</v>
      </c>
      <c r="R2077" s="63">
        <v>0</v>
      </c>
      <c r="S2077" s="63">
        <v>0</v>
      </c>
      <c r="T2077" s="63">
        <v>0</v>
      </c>
      <c r="U2077" s="63">
        <v>0</v>
      </c>
      <c r="V2077" s="63">
        <v>0</v>
      </c>
      <c r="W2077" s="63">
        <v>10</v>
      </c>
      <c r="X2077" s="63">
        <v>0</v>
      </c>
      <c r="Y2077" s="63">
        <v>0</v>
      </c>
      <c r="Z2077" s="63">
        <v>0</v>
      </c>
      <c r="AA2077" s="63">
        <v>0</v>
      </c>
      <c r="AB2077" s="63">
        <v>0</v>
      </c>
      <c r="AC2077" s="63">
        <v>0</v>
      </c>
      <c r="AD2077" s="63">
        <v>0</v>
      </c>
      <c r="AE2077" s="63">
        <v>0</v>
      </c>
      <c r="AF2077" s="63">
        <v>0</v>
      </c>
      <c r="AG2077" s="63">
        <v>0</v>
      </c>
      <c r="AH2077" s="63">
        <v>0</v>
      </c>
      <c r="AI2077" s="63">
        <v>0</v>
      </c>
      <c r="AJ2077" s="63">
        <v>0</v>
      </c>
      <c r="AK2077" s="63">
        <v>0</v>
      </c>
      <c r="AL2077" s="63">
        <v>0</v>
      </c>
      <c r="AM2077" s="63">
        <v>0</v>
      </c>
      <c r="AN2077" s="63">
        <v>0</v>
      </c>
      <c r="AO2077" s="63">
        <v>0</v>
      </c>
      <c r="AP2077" s="63">
        <v>0</v>
      </c>
      <c r="AQ2077" s="63">
        <v>0</v>
      </c>
      <c r="AR2077" s="63">
        <v>0</v>
      </c>
      <c r="AS2077" s="63">
        <v>0</v>
      </c>
      <c r="AT2077" s="63">
        <v>0</v>
      </c>
      <c r="AU2077" s="63">
        <v>0</v>
      </c>
      <c r="AV2077" s="63">
        <v>0</v>
      </c>
      <c r="AW2077" s="63">
        <v>0</v>
      </c>
      <c r="AX2077" s="63">
        <v>0</v>
      </c>
      <c r="AY2077" s="63">
        <v>0</v>
      </c>
      <c r="BA2077" s="5">
        <f>IF(Q2077&gt;0,RANK(Q2077,(N2077:P2077,Q2077:AE2077)),0)</f>
        <v>3</v>
      </c>
      <c r="BB2077" s="5">
        <f>IF(R2077&gt;0,RANK(R2077,(N2077:P2077,Q2077:AE2077)),0)</f>
        <v>0</v>
      </c>
      <c r="BC2077" s="5">
        <f>IF(T2077&gt;0,RANK(T2077,(N2077:P2077,Q2077:AE2077)),0)</f>
        <v>0</v>
      </c>
      <c r="BD2077" s="5">
        <f>IF(S2077&gt;0,RANK(S2077,(N2077:P2077,Q2077:AE2077)),0)</f>
        <v>0</v>
      </c>
      <c r="BE2077" s="2">
        <f t="shared" si="849"/>
        <v>1.8726591760299626E-2</v>
      </c>
      <c r="BF2077" s="2">
        <f t="shared" si="850"/>
        <v>0</v>
      </c>
      <c r="BG2077" s="2">
        <f t="shared" si="851"/>
        <v>0</v>
      </c>
      <c r="BH2077" s="2">
        <f t="shared" si="852"/>
        <v>0</v>
      </c>
      <c r="BJ2077" t="s">
        <v>1340</v>
      </c>
      <c r="BK2077" t="s">
        <v>1614</v>
      </c>
      <c r="BL2077">
        <v>1</v>
      </c>
      <c r="BN2077" s="112">
        <v>38</v>
      </c>
      <c r="BO2077" s="114">
        <v>9</v>
      </c>
      <c r="BP2077" s="118">
        <f t="shared" si="832"/>
        <v>38009</v>
      </c>
      <c r="BQ2077" s="118">
        <f t="shared" si="831"/>
        <v>38009</v>
      </c>
      <c r="BR2077" s="5" t="s">
        <v>3151</v>
      </c>
    </row>
    <row r="2078" spans="1:70" ht="15" hidden="1" customHeight="1" outlineLevel="1">
      <c r="A2078" t="s">
        <v>1677</v>
      </c>
      <c r="B2078" t="s">
        <v>1614</v>
      </c>
      <c r="C2078" s="1">
        <f t="shared" si="844"/>
        <v>1657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29">
        <f t="shared" si="842"/>
        <v>1167</v>
      </c>
      <c r="H2078" s="134">
        <f t="shared" si="843"/>
        <v>0.70428485214242609</v>
      </c>
      <c r="I2078" s="2"/>
      <c r="J2078" s="2">
        <f t="shared" si="845"/>
        <v>0.13759806879903441</v>
      </c>
      <c r="K2078" s="2">
        <f t="shared" si="846"/>
        <v>0.84188292094146044</v>
      </c>
      <c r="L2078" s="2">
        <f t="shared" si="847"/>
        <v>0</v>
      </c>
      <c r="M2078" s="2">
        <f t="shared" si="848"/>
        <v>2.0519010259505199E-2</v>
      </c>
      <c r="N2078" s="63">
        <v>228</v>
      </c>
      <c r="O2078" s="63">
        <v>1395</v>
      </c>
      <c r="P2078" s="63">
        <v>0</v>
      </c>
      <c r="Q2078" s="63">
        <v>30</v>
      </c>
      <c r="R2078" s="63">
        <v>0</v>
      </c>
      <c r="S2078" s="63">
        <v>0</v>
      </c>
      <c r="T2078" s="63">
        <v>0</v>
      </c>
      <c r="U2078" s="63">
        <v>0</v>
      </c>
      <c r="V2078" s="63">
        <v>0</v>
      </c>
      <c r="W2078" s="63">
        <v>4</v>
      </c>
      <c r="X2078" s="63">
        <v>0</v>
      </c>
      <c r="Y2078" s="63">
        <v>0</v>
      </c>
      <c r="Z2078" s="63">
        <v>0</v>
      </c>
      <c r="AA2078" s="63">
        <v>0</v>
      </c>
      <c r="AB2078" s="63">
        <v>0</v>
      </c>
      <c r="AC2078" s="63">
        <v>0</v>
      </c>
      <c r="AD2078" s="63">
        <v>0</v>
      </c>
      <c r="AE2078" s="63">
        <v>0</v>
      </c>
      <c r="AF2078" s="63">
        <v>0</v>
      </c>
      <c r="AG2078" s="63">
        <v>0</v>
      </c>
      <c r="AH2078" s="63">
        <v>0</v>
      </c>
      <c r="AI2078" s="63">
        <v>0</v>
      </c>
      <c r="AJ2078" s="63">
        <v>0</v>
      </c>
      <c r="AK2078" s="63">
        <v>0</v>
      </c>
      <c r="AL2078" s="63">
        <v>0</v>
      </c>
      <c r="AM2078" s="63">
        <v>0</v>
      </c>
      <c r="AN2078" s="63">
        <v>0</v>
      </c>
      <c r="AO2078" s="63">
        <v>0</v>
      </c>
      <c r="AP2078" s="63">
        <v>0</v>
      </c>
      <c r="AQ2078" s="63">
        <v>0</v>
      </c>
      <c r="AR2078" s="63">
        <v>0</v>
      </c>
      <c r="AS2078" s="63">
        <v>0</v>
      </c>
      <c r="AT2078" s="63">
        <v>0</v>
      </c>
      <c r="AU2078" s="63">
        <v>0</v>
      </c>
      <c r="AV2078" s="63">
        <v>0</v>
      </c>
      <c r="AW2078" s="63">
        <v>0</v>
      </c>
      <c r="AX2078" s="63">
        <v>0</v>
      </c>
      <c r="AY2078" s="63">
        <v>0</v>
      </c>
      <c r="BA2078" s="5">
        <f>IF(Q2078&gt;0,RANK(Q2078,(N2078:P2078,Q2078:AE2078)),0)</f>
        <v>3</v>
      </c>
      <c r="BB2078" s="5">
        <f>IF(R2078&gt;0,RANK(R2078,(N2078:P2078,Q2078:AE2078)),0)</f>
        <v>0</v>
      </c>
      <c r="BC2078" s="5">
        <f>IF(T2078&gt;0,RANK(T2078,(N2078:P2078,Q2078:AE2078)),0)</f>
        <v>0</v>
      </c>
      <c r="BD2078" s="5">
        <f>IF(S2078&gt;0,RANK(S2078,(N2078:P2078,Q2078:AE2078)),0)</f>
        <v>0</v>
      </c>
      <c r="BE2078" s="2">
        <f t="shared" si="849"/>
        <v>1.8105009052504527E-2</v>
      </c>
      <c r="BF2078" s="2">
        <f t="shared" si="850"/>
        <v>0</v>
      </c>
      <c r="BG2078" s="2">
        <f t="shared" si="851"/>
        <v>0</v>
      </c>
      <c r="BH2078" s="2">
        <f t="shared" si="852"/>
        <v>0</v>
      </c>
      <c r="BJ2078" t="s">
        <v>1677</v>
      </c>
      <c r="BK2078" t="s">
        <v>1614</v>
      </c>
      <c r="BL2078">
        <v>1</v>
      </c>
      <c r="BN2078" s="112">
        <v>38</v>
      </c>
      <c r="BO2078" s="114">
        <v>11</v>
      </c>
      <c r="BP2078" s="118">
        <f t="shared" si="832"/>
        <v>38011</v>
      </c>
      <c r="BQ2078" s="118">
        <f t="shared" si="831"/>
        <v>38011</v>
      </c>
      <c r="BR2078" s="5" t="s">
        <v>3151</v>
      </c>
    </row>
    <row r="2079" spans="1:70" ht="15" hidden="1" customHeight="1" outlineLevel="1">
      <c r="A2079" t="s">
        <v>2928</v>
      </c>
      <c r="B2079" t="s">
        <v>1614</v>
      </c>
      <c r="C2079" s="1">
        <f t="shared" si="844"/>
        <v>1155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29">
        <f t="shared" si="842"/>
        <v>857</v>
      </c>
      <c r="H2079" s="134">
        <f t="shared" si="843"/>
        <v>0.74199134199134198</v>
      </c>
      <c r="I2079" s="2"/>
      <c r="J2079" s="2">
        <f t="shared" si="845"/>
        <v>0.11861471861471862</v>
      </c>
      <c r="K2079" s="2">
        <f t="shared" si="846"/>
        <v>0.8606060606060606</v>
      </c>
      <c r="L2079" s="2">
        <f t="shared" si="847"/>
        <v>0</v>
      </c>
      <c r="M2079" s="2">
        <f t="shared" si="848"/>
        <v>2.0779220779220786E-2</v>
      </c>
      <c r="N2079" s="63">
        <v>137</v>
      </c>
      <c r="O2079" s="63">
        <v>994</v>
      </c>
      <c r="P2079" s="63">
        <v>0</v>
      </c>
      <c r="Q2079" s="63">
        <v>20</v>
      </c>
      <c r="R2079" s="63">
        <v>0</v>
      </c>
      <c r="S2079" s="63">
        <v>0</v>
      </c>
      <c r="T2079" s="63">
        <v>0</v>
      </c>
      <c r="U2079" s="63">
        <v>0</v>
      </c>
      <c r="V2079" s="63">
        <v>0</v>
      </c>
      <c r="W2079" s="63">
        <v>4</v>
      </c>
      <c r="X2079" s="63">
        <v>0</v>
      </c>
      <c r="Y2079" s="63">
        <v>0</v>
      </c>
      <c r="Z2079" s="63">
        <v>0</v>
      </c>
      <c r="AA2079" s="63">
        <v>0</v>
      </c>
      <c r="AB2079" s="63">
        <v>0</v>
      </c>
      <c r="AC2079" s="63">
        <v>0</v>
      </c>
      <c r="AD2079" s="63">
        <v>0</v>
      </c>
      <c r="AE2079" s="63">
        <v>0</v>
      </c>
      <c r="AF2079" s="63">
        <v>0</v>
      </c>
      <c r="AG2079" s="63">
        <v>0</v>
      </c>
      <c r="AH2079" s="63">
        <v>0</v>
      </c>
      <c r="AI2079" s="63">
        <v>0</v>
      </c>
      <c r="AJ2079" s="63">
        <v>0</v>
      </c>
      <c r="AK2079" s="63">
        <v>0</v>
      </c>
      <c r="AL2079" s="63">
        <v>0</v>
      </c>
      <c r="AM2079" s="63">
        <v>0</v>
      </c>
      <c r="AN2079" s="63">
        <v>0</v>
      </c>
      <c r="AO2079" s="63">
        <v>0</v>
      </c>
      <c r="AP2079" s="63">
        <v>0</v>
      </c>
      <c r="AQ2079" s="63">
        <v>0</v>
      </c>
      <c r="AR2079" s="63">
        <v>0</v>
      </c>
      <c r="AS2079" s="63">
        <v>0</v>
      </c>
      <c r="AT2079" s="63">
        <v>0</v>
      </c>
      <c r="AU2079" s="63">
        <v>0</v>
      </c>
      <c r="AV2079" s="63">
        <v>0</v>
      </c>
      <c r="AW2079" s="63">
        <v>0</v>
      </c>
      <c r="AX2079" s="63">
        <v>0</v>
      </c>
      <c r="AY2079" s="63">
        <v>0</v>
      </c>
      <c r="BA2079" s="5">
        <f>IF(Q2079&gt;0,RANK(Q2079,(N2079:P2079,Q2079:AE2079)),0)</f>
        <v>3</v>
      </c>
      <c r="BB2079" s="5">
        <f>IF(R2079&gt;0,RANK(R2079,(N2079:P2079,Q2079:AE2079)),0)</f>
        <v>0</v>
      </c>
      <c r="BC2079" s="5">
        <f>IF(T2079&gt;0,RANK(T2079,(N2079:P2079,Q2079:AE2079)),0)</f>
        <v>0</v>
      </c>
      <c r="BD2079" s="5">
        <f>IF(S2079&gt;0,RANK(S2079,(N2079:P2079,Q2079:AE2079)),0)</f>
        <v>0</v>
      </c>
      <c r="BE2079" s="2">
        <f t="shared" si="849"/>
        <v>1.7316017316017316E-2</v>
      </c>
      <c r="BF2079" s="2">
        <f t="shared" si="850"/>
        <v>0</v>
      </c>
      <c r="BG2079" s="2">
        <f t="shared" si="851"/>
        <v>0</v>
      </c>
      <c r="BH2079" s="2">
        <f t="shared" si="852"/>
        <v>0</v>
      </c>
      <c r="BJ2079" t="s">
        <v>2928</v>
      </c>
      <c r="BK2079" t="s">
        <v>1614</v>
      </c>
      <c r="BL2079">
        <v>1</v>
      </c>
      <c r="BN2079" s="112">
        <v>38</v>
      </c>
      <c r="BO2079" s="114">
        <v>13</v>
      </c>
      <c r="BP2079" s="118">
        <f t="shared" si="832"/>
        <v>38013</v>
      </c>
      <c r="BQ2079" s="118">
        <f t="shared" si="831"/>
        <v>38013</v>
      </c>
      <c r="BR2079" s="5" t="s">
        <v>3151</v>
      </c>
    </row>
    <row r="2080" spans="1:70" ht="15" hidden="1" customHeight="1" outlineLevel="1">
      <c r="A2080" t="s">
        <v>361</v>
      </c>
      <c r="B2080" t="s">
        <v>1614</v>
      </c>
      <c r="C2080" s="1">
        <f t="shared" si="844"/>
        <v>50753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29">
        <f t="shared" si="842"/>
        <v>20396</v>
      </c>
      <c r="H2080" s="134">
        <f t="shared" si="843"/>
        <v>0.40186786987961304</v>
      </c>
      <c r="I2080" s="2"/>
      <c r="J2080" s="2">
        <f t="shared" si="845"/>
        <v>0.28270250034480721</v>
      </c>
      <c r="K2080" s="2">
        <f t="shared" si="846"/>
        <v>0.68457037022442024</v>
      </c>
      <c r="L2080" s="2">
        <f t="shared" si="847"/>
        <v>0</v>
      </c>
      <c r="M2080" s="2">
        <f t="shared" si="848"/>
        <v>3.2727129430772606E-2</v>
      </c>
      <c r="N2080" s="63">
        <v>14348</v>
      </c>
      <c r="O2080" s="63">
        <v>34744</v>
      </c>
      <c r="P2080" s="63">
        <v>0</v>
      </c>
      <c r="Q2080" s="63">
        <v>1368</v>
      </c>
      <c r="R2080" s="63">
        <v>0</v>
      </c>
      <c r="S2080" s="63">
        <v>0</v>
      </c>
      <c r="T2080" s="63">
        <v>0</v>
      </c>
      <c r="U2080" s="63">
        <v>0</v>
      </c>
      <c r="V2080" s="63">
        <v>0</v>
      </c>
      <c r="W2080" s="63">
        <v>293</v>
      </c>
      <c r="X2080" s="63">
        <v>0</v>
      </c>
      <c r="Y2080" s="63">
        <v>0</v>
      </c>
      <c r="Z2080" s="63">
        <v>0</v>
      </c>
      <c r="AA2080" s="63">
        <v>0</v>
      </c>
      <c r="AB2080" s="63">
        <v>0</v>
      </c>
      <c r="AC2080" s="63">
        <v>0</v>
      </c>
      <c r="AD2080" s="63">
        <v>0</v>
      </c>
      <c r="AE2080" s="63">
        <v>0</v>
      </c>
      <c r="AF2080" s="63">
        <v>0</v>
      </c>
      <c r="AG2080" s="63">
        <v>0</v>
      </c>
      <c r="AH2080" s="63">
        <v>0</v>
      </c>
      <c r="AI2080" s="63">
        <v>0</v>
      </c>
      <c r="AJ2080" s="63">
        <v>0</v>
      </c>
      <c r="AK2080" s="63">
        <v>0</v>
      </c>
      <c r="AL2080" s="63">
        <v>0</v>
      </c>
      <c r="AM2080" s="63">
        <v>0</v>
      </c>
      <c r="AN2080" s="63">
        <v>0</v>
      </c>
      <c r="AO2080" s="63">
        <v>0</v>
      </c>
      <c r="AP2080" s="63">
        <v>0</v>
      </c>
      <c r="AQ2080" s="63">
        <v>0</v>
      </c>
      <c r="AR2080" s="63">
        <v>0</v>
      </c>
      <c r="AS2080" s="63">
        <v>0</v>
      </c>
      <c r="AT2080" s="63">
        <v>0</v>
      </c>
      <c r="AU2080" s="63">
        <v>0</v>
      </c>
      <c r="AV2080" s="63">
        <v>0</v>
      </c>
      <c r="AW2080" s="63">
        <v>0</v>
      </c>
      <c r="AX2080" s="63">
        <v>0</v>
      </c>
      <c r="AY2080" s="63">
        <v>0</v>
      </c>
      <c r="BA2080" s="5">
        <f>IF(Q2080&gt;0,RANK(Q2080,(N2080:P2080,Q2080:AE2080)),0)</f>
        <v>3</v>
      </c>
      <c r="BB2080" s="5">
        <f>IF(R2080&gt;0,RANK(R2080,(N2080:P2080,Q2080:AE2080)),0)</f>
        <v>0</v>
      </c>
      <c r="BC2080" s="5">
        <f>IF(T2080&gt;0,RANK(T2080,(N2080:P2080,Q2080:AE2080)),0)</f>
        <v>0</v>
      </c>
      <c r="BD2080" s="5">
        <f>IF(S2080&gt;0,RANK(S2080,(N2080:P2080,Q2080:AE2080)),0)</f>
        <v>0</v>
      </c>
      <c r="BE2080" s="2">
        <f t="shared" si="849"/>
        <v>2.6954071680491794E-2</v>
      </c>
      <c r="BF2080" s="2">
        <f t="shared" si="850"/>
        <v>0</v>
      </c>
      <c r="BG2080" s="2">
        <f t="shared" si="851"/>
        <v>0</v>
      </c>
      <c r="BH2080" s="2">
        <f t="shared" si="852"/>
        <v>0</v>
      </c>
      <c r="BJ2080" t="s">
        <v>361</v>
      </c>
      <c r="BK2080" t="s">
        <v>1614</v>
      </c>
      <c r="BL2080">
        <v>1</v>
      </c>
      <c r="BN2080" s="112">
        <v>38</v>
      </c>
      <c r="BO2080" s="114">
        <v>15</v>
      </c>
      <c r="BP2080" s="118">
        <f t="shared" si="832"/>
        <v>38015</v>
      </c>
      <c r="BQ2080" s="118">
        <f t="shared" si="831"/>
        <v>38015</v>
      </c>
      <c r="BR2080" s="5" t="s">
        <v>3151</v>
      </c>
    </row>
    <row r="2081" spans="1:70" ht="15" hidden="1" customHeight="1" outlineLevel="1">
      <c r="A2081" t="s">
        <v>339</v>
      </c>
      <c r="B2081" t="s">
        <v>1614</v>
      </c>
      <c r="C2081" s="1">
        <f t="shared" si="844"/>
        <v>86053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29">
        <f t="shared" si="842"/>
        <v>2308</v>
      </c>
      <c r="H2081" s="134">
        <f t="shared" si="843"/>
        <v>2.6820680278433057E-2</v>
      </c>
      <c r="I2081" s="2"/>
      <c r="J2081" s="2">
        <f t="shared" si="845"/>
        <v>0.46844386598956456</v>
      </c>
      <c r="K2081" s="2">
        <f t="shared" si="846"/>
        <v>0.49526454626799765</v>
      </c>
      <c r="L2081" s="2">
        <f t="shared" si="847"/>
        <v>0</v>
      </c>
      <c r="M2081" s="2">
        <f t="shared" si="848"/>
        <v>3.6291587742437792E-2</v>
      </c>
      <c r="N2081" s="63">
        <v>40311</v>
      </c>
      <c r="O2081" s="63">
        <v>42619</v>
      </c>
      <c r="P2081" s="63">
        <v>0</v>
      </c>
      <c r="Q2081" s="63">
        <v>2495</v>
      </c>
      <c r="R2081" s="63">
        <v>0</v>
      </c>
      <c r="S2081" s="63">
        <v>0</v>
      </c>
      <c r="T2081" s="63">
        <v>0</v>
      </c>
      <c r="U2081" s="63">
        <v>0</v>
      </c>
      <c r="V2081" s="63">
        <v>0</v>
      </c>
      <c r="W2081" s="63">
        <v>628</v>
      </c>
      <c r="X2081" s="63">
        <v>0</v>
      </c>
      <c r="Y2081" s="63">
        <v>0</v>
      </c>
      <c r="Z2081" s="63">
        <v>0</v>
      </c>
      <c r="AA2081" s="63">
        <v>0</v>
      </c>
      <c r="AB2081" s="63">
        <v>0</v>
      </c>
      <c r="AC2081" s="63">
        <v>0</v>
      </c>
      <c r="AD2081" s="63">
        <v>0</v>
      </c>
      <c r="AE2081" s="63">
        <v>0</v>
      </c>
      <c r="AF2081" s="63">
        <v>0</v>
      </c>
      <c r="AG2081" s="63">
        <v>0</v>
      </c>
      <c r="AH2081" s="63">
        <v>0</v>
      </c>
      <c r="AI2081" s="63">
        <v>0</v>
      </c>
      <c r="AJ2081" s="63">
        <v>0</v>
      </c>
      <c r="AK2081" s="63">
        <v>0</v>
      </c>
      <c r="AL2081" s="63">
        <v>0</v>
      </c>
      <c r="AM2081" s="63">
        <v>0</v>
      </c>
      <c r="AN2081" s="63">
        <v>0</v>
      </c>
      <c r="AO2081" s="63">
        <v>0</v>
      </c>
      <c r="AP2081" s="63">
        <v>0</v>
      </c>
      <c r="AQ2081" s="63">
        <v>0</v>
      </c>
      <c r="AR2081" s="63">
        <v>0</v>
      </c>
      <c r="AS2081" s="63">
        <v>0</v>
      </c>
      <c r="AT2081" s="63">
        <v>0</v>
      </c>
      <c r="AU2081" s="63">
        <v>0</v>
      </c>
      <c r="AV2081" s="63">
        <v>0</v>
      </c>
      <c r="AW2081" s="63">
        <v>0</v>
      </c>
      <c r="AX2081" s="63">
        <v>0</v>
      </c>
      <c r="AY2081" s="63">
        <v>0</v>
      </c>
      <c r="BA2081" s="5">
        <f>IF(Q2081&gt;0,RANK(Q2081,(N2081:P2081,Q2081:AE2081)),0)</f>
        <v>3</v>
      </c>
      <c r="BB2081" s="5">
        <f>IF(R2081&gt;0,RANK(R2081,(N2081:P2081,Q2081:AE2081)),0)</f>
        <v>0</v>
      </c>
      <c r="BC2081" s="5">
        <f>IF(T2081&gt;0,RANK(T2081,(N2081:P2081,Q2081:AE2081)),0)</f>
        <v>0</v>
      </c>
      <c r="BD2081" s="5">
        <f>IF(S2081&gt;0,RANK(S2081,(N2081:P2081,Q2081:AE2081)),0)</f>
        <v>0</v>
      </c>
      <c r="BE2081" s="2">
        <f t="shared" si="849"/>
        <v>2.8993759659744576E-2</v>
      </c>
      <c r="BF2081" s="2">
        <f t="shared" si="850"/>
        <v>0</v>
      </c>
      <c r="BG2081" s="2">
        <f t="shared" si="851"/>
        <v>0</v>
      </c>
      <c r="BH2081" s="2">
        <f t="shared" si="852"/>
        <v>0</v>
      </c>
      <c r="BJ2081" t="s">
        <v>339</v>
      </c>
      <c r="BK2081" t="s">
        <v>1614</v>
      </c>
      <c r="BL2081">
        <v>1</v>
      </c>
      <c r="BN2081" s="112">
        <v>38</v>
      </c>
      <c r="BO2081" s="114">
        <v>17</v>
      </c>
      <c r="BP2081" s="118">
        <f t="shared" si="832"/>
        <v>38017</v>
      </c>
      <c r="BQ2081" s="118">
        <f t="shared" si="831"/>
        <v>38017</v>
      </c>
      <c r="BR2081" s="5" t="s">
        <v>3151</v>
      </c>
    </row>
    <row r="2082" spans="1:70" ht="15" hidden="1" customHeight="1" outlineLevel="1">
      <c r="A2082" t="s">
        <v>2083</v>
      </c>
      <c r="B2082" t="s">
        <v>1614</v>
      </c>
      <c r="C2082" s="1">
        <f t="shared" si="844"/>
        <v>2020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29">
        <f t="shared" si="842"/>
        <v>1025</v>
      </c>
      <c r="H2082" s="134">
        <f t="shared" si="843"/>
        <v>0.50742574257425743</v>
      </c>
      <c r="I2082" s="2"/>
      <c r="J2082" s="2">
        <f t="shared" si="845"/>
        <v>0.23465346534653464</v>
      </c>
      <c r="K2082" s="2">
        <f t="shared" si="846"/>
        <v>0.74207920792079207</v>
      </c>
      <c r="L2082" s="2">
        <f t="shared" si="847"/>
        <v>0</v>
      </c>
      <c r="M2082" s="2">
        <f t="shared" si="848"/>
        <v>2.3267326732673288E-2</v>
      </c>
      <c r="N2082" s="63">
        <v>474</v>
      </c>
      <c r="O2082" s="63">
        <v>1499</v>
      </c>
      <c r="P2082" s="63">
        <v>0</v>
      </c>
      <c r="Q2082" s="63">
        <v>40</v>
      </c>
      <c r="R2082" s="63">
        <v>0</v>
      </c>
      <c r="S2082" s="63">
        <v>0</v>
      </c>
      <c r="T2082" s="63">
        <v>0</v>
      </c>
      <c r="U2082" s="63">
        <v>0</v>
      </c>
      <c r="V2082" s="63">
        <v>0</v>
      </c>
      <c r="W2082" s="63">
        <v>7</v>
      </c>
      <c r="X2082" s="63">
        <v>0</v>
      </c>
      <c r="Y2082" s="63">
        <v>0</v>
      </c>
      <c r="Z2082" s="63">
        <v>0</v>
      </c>
      <c r="AA2082" s="63">
        <v>0</v>
      </c>
      <c r="AB2082" s="63">
        <v>0</v>
      </c>
      <c r="AC2082" s="63">
        <v>0</v>
      </c>
      <c r="AD2082" s="63">
        <v>0</v>
      </c>
      <c r="AE2082" s="63">
        <v>0</v>
      </c>
      <c r="AF2082" s="63">
        <v>0</v>
      </c>
      <c r="AG2082" s="63">
        <v>0</v>
      </c>
      <c r="AH2082" s="63">
        <v>0</v>
      </c>
      <c r="AI2082" s="63">
        <v>0</v>
      </c>
      <c r="AJ2082" s="63">
        <v>0</v>
      </c>
      <c r="AK2082" s="63">
        <v>0</v>
      </c>
      <c r="AL2082" s="63">
        <v>0</v>
      </c>
      <c r="AM2082" s="63">
        <v>0</v>
      </c>
      <c r="AN2082" s="63">
        <v>0</v>
      </c>
      <c r="AO2082" s="63">
        <v>0</v>
      </c>
      <c r="AP2082" s="63">
        <v>0</v>
      </c>
      <c r="AQ2082" s="63">
        <v>0</v>
      </c>
      <c r="AR2082" s="63">
        <v>0</v>
      </c>
      <c r="AS2082" s="63">
        <v>0</v>
      </c>
      <c r="AT2082" s="63">
        <v>0</v>
      </c>
      <c r="AU2082" s="63">
        <v>0</v>
      </c>
      <c r="AV2082" s="63">
        <v>0</v>
      </c>
      <c r="AW2082" s="63">
        <v>0</v>
      </c>
      <c r="AX2082" s="63">
        <v>0</v>
      </c>
      <c r="AY2082" s="63">
        <v>0</v>
      </c>
      <c r="BA2082" s="5">
        <f>IF(Q2082&gt;0,RANK(Q2082,(N2082:P2082,Q2082:AE2082)),0)</f>
        <v>3</v>
      </c>
      <c r="BB2082" s="5">
        <f>IF(R2082&gt;0,RANK(R2082,(N2082:P2082,Q2082:AE2082)),0)</f>
        <v>0</v>
      </c>
      <c r="BC2082" s="5">
        <f>IF(T2082&gt;0,RANK(T2082,(N2082:P2082,Q2082:AE2082)),0)</f>
        <v>0</v>
      </c>
      <c r="BD2082" s="5">
        <f>IF(S2082&gt;0,RANK(S2082,(N2082:P2082,Q2082:AE2082)),0)</f>
        <v>0</v>
      </c>
      <c r="BE2082" s="2">
        <f t="shared" si="849"/>
        <v>1.9801980198019802E-2</v>
      </c>
      <c r="BF2082" s="2">
        <f t="shared" si="850"/>
        <v>0</v>
      </c>
      <c r="BG2082" s="2">
        <f t="shared" si="851"/>
        <v>0</v>
      </c>
      <c r="BH2082" s="2">
        <f t="shared" si="852"/>
        <v>0</v>
      </c>
      <c r="BJ2082" t="s">
        <v>2083</v>
      </c>
      <c r="BK2082" t="s">
        <v>1614</v>
      </c>
      <c r="BL2082">
        <v>1</v>
      </c>
      <c r="BN2082" s="112">
        <v>38</v>
      </c>
      <c r="BO2082" s="114">
        <v>19</v>
      </c>
      <c r="BP2082" s="118">
        <f t="shared" si="832"/>
        <v>38019</v>
      </c>
      <c r="BQ2082" s="118">
        <f t="shared" si="831"/>
        <v>38019</v>
      </c>
      <c r="BR2082" s="5" t="s">
        <v>3151</v>
      </c>
    </row>
    <row r="2083" spans="1:70" ht="15" hidden="1" customHeight="1" outlineLevel="1">
      <c r="A2083" t="s">
        <v>938</v>
      </c>
      <c r="B2083" t="s">
        <v>1614</v>
      </c>
      <c r="C2083" s="1">
        <f t="shared" si="844"/>
        <v>2424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29">
        <f t="shared" si="842"/>
        <v>1134</v>
      </c>
      <c r="H2083" s="134">
        <f t="shared" si="843"/>
        <v>0.46782178217821785</v>
      </c>
      <c r="I2083" s="2"/>
      <c r="J2083" s="2">
        <f t="shared" si="845"/>
        <v>0.25082508250825081</v>
      </c>
      <c r="K2083" s="2">
        <f t="shared" si="846"/>
        <v>0.71864686468646866</v>
      </c>
      <c r="L2083" s="2">
        <f t="shared" si="847"/>
        <v>0</v>
      </c>
      <c r="M2083" s="2">
        <f t="shared" si="848"/>
        <v>3.0528052805280592E-2</v>
      </c>
      <c r="N2083" s="63">
        <v>608</v>
      </c>
      <c r="O2083" s="63">
        <v>1742</v>
      </c>
      <c r="P2083" s="63">
        <v>0</v>
      </c>
      <c r="Q2083" s="63">
        <v>63</v>
      </c>
      <c r="R2083" s="63">
        <v>0</v>
      </c>
      <c r="S2083" s="63">
        <v>0</v>
      </c>
      <c r="T2083" s="63">
        <v>0</v>
      </c>
      <c r="U2083" s="63">
        <v>0</v>
      </c>
      <c r="V2083" s="63">
        <v>0</v>
      </c>
      <c r="W2083" s="63">
        <v>11</v>
      </c>
      <c r="X2083" s="63">
        <v>0</v>
      </c>
      <c r="Y2083" s="63">
        <v>0</v>
      </c>
      <c r="Z2083" s="63">
        <v>0</v>
      </c>
      <c r="AA2083" s="63">
        <v>0</v>
      </c>
      <c r="AB2083" s="63">
        <v>0</v>
      </c>
      <c r="AC2083" s="63">
        <v>0</v>
      </c>
      <c r="AD2083" s="63">
        <v>0</v>
      </c>
      <c r="AE2083" s="63">
        <v>0</v>
      </c>
      <c r="AF2083" s="63">
        <v>0</v>
      </c>
      <c r="AG2083" s="63">
        <v>0</v>
      </c>
      <c r="AH2083" s="63">
        <v>0</v>
      </c>
      <c r="AI2083" s="63">
        <v>0</v>
      </c>
      <c r="AJ2083" s="63">
        <v>0</v>
      </c>
      <c r="AK2083" s="63">
        <v>0</v>
      </c>
      <c r="AL2083" s="63">
        <v>0</v>
      </c>
      <c r="AM2083" s="63">
        <v>0</v>
      </c>
      <c r="AN2083" s="63">
        <v>0</v>
      </c>
      <c r="AO2083" s="63">
        <v>0</v>
      </c>
      <c r="AP2083" s="63">
        <v>0</v>
      </c>
      <c r="AQ2083" s="63">
        <v>0</v>
      </c>
      <c r="AR2083" s="63">
        <v>0</v>
      </c>
      <c r="AS2083" s="63">
        <v>0</v>
      </c>
      <c r="AT2083" s="63">
        <v>0</v>
      </c>
      <c r="AU2083" s="63">
        <v>0</v>
      </c>
      <c r="AV2083" s="63">
        <v>0</v>
      </c>
      <c r="AW2083" s="63">
        <v>0</v>
      </c>
      <c r="AX2083" s="63">
        <v>0</v>
      </c>
      <c r="AY2083" s="63">
        <v>0</v>
      </c>
      <c r="BA2083" s="5">
        <f>IF(Q2083&gt;0,RANK(Q2083,(N2083:P2083,Q2083:AE2083)),0)</f>
        <v>3</v>
      </c>
      <c r="BB2083" s="5">
        <f>IF(R2083&gt;0,RANK(R2083,(N2083:P2083,Q2083:AE2083)),0)</f>
        <v>0</v>
      </c>
      <c r="BC2083" s="5">
        <f>IF(T2083&gt;0,RANK(T2083,(N2083:P2083,Q2083:AE2083)),0)</f>
        <v>0</v>
      </c>
      <c r="BD2083" s="5">
        <f>IF(S2083&gt;0,RANK(S2083,(N2083:P2083,Q2083:AE2083)),0)</f>
        <v>0</v>
      </c>
      <c r="BE2083" s="2">
        <f t="shared" si="849"/>
        <v>2.5990099009900989E-2</v>
      </c>
      <c r="BF2083" s="2">
        <f t="shared" si="850"/>
        <v>0</v>
      </c>
      <c r="BG2083" s="2">
        <f t="shared" si="851"/>
        <v>0</v>
      </c>
      <c r="BH2083" s="2">
        <f t="shared" si="852"/>
        <v>0</v>
      </c>
      <c r="BJ2083" t="s">
        <v>938</v>
      </c>
      <c r="BK2083" t="s">
        <v>1614</v>
      </c>
      <c r="BL2083">
        <v>1</v>
      </c>
      <c r="BN2083" s="112">
        <v>38</v>
      </c>
      <c r="BO2083" s="114">
        <v>21</v>
      </c>
      <c r="BP2083" s="118">
        <f t="shared" si="832"/>
        <v>38021</v>
      </c>
      <c r="BQ2083" s="118">
        <f t="shared" ref="BQ2083:BQ2146" si="853">BP2083</f>
        <v>38021</v>
      </c>
      <c r="BR2083" s="5" t="s">
        <v>3151</v>
      </c>
    </row>
    <row r="2084" spans="1:70" ht="15" hidden="1" customHeight="1" outlineLevel="1">
      <c r="A2084" t="s">
        <v>80</v>
      </c>
      <c r="B2084" t="s">
        <v>1614</v>
      </c>
      <c r="C2084" s="1">
        <f t="shared" si="844"/>
        <v>1202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29">
        <f t="shared" si="842"/>
        <v>639</v>
      </c>
      <c r="H2084" s="134">
        <f t="shared" si="843"/>
        <v>0.53161397670549082</v>
      </c>
      <c r="I2084" s="2"/>
      <c r="J2084" s="2">
        <f t="shared" si="845"/>
        <v>0.22046589018302828</v>
      </c>
      <c r="K2084" s="2">
        <f t="shared" si="846"/>
        <v>0.75207986688851913</v>
      </c>
      <c r="L2084" s="2">
        <f t="shared" si="847"/>
        <v>0</v>
      </c>
      <c r="M2084" s="2">
        <f t="shared" si="848"/>
        <v>2.7454242928452555E-2</v>
      </c>
      <c r="N2084" s="63">
        <v>265</v>
      </c>
      <c r="O2084" s="63">
        <v>904</v>
      </c>
      <c r="P2084" s="63">
        <v>0</v>
      </c>
      <c r="Q2084" s="63">
        <v>30</v>
      </c>
      <c r="R2084" s="63">
        <v>0</v>
      </c>
      <c r="S2084" s="63">
        <v>0</v>
      </c>
      <c r="T2084" s="63">
        <v>0</v>
      </c>
      <c r="U2084" s="63">
        <v>0</v>
      </c>
      <c r="V2084" s="63">
        <v>0</v>
      </c>
      <c r="W2084" s="63">
        <v>3</v>
      </c>
      <c r="X2084" s="63">
        <v>0</v>
      </c>
      <c r="Y2084" s="63">
        <v>0</v>
      </c>
      <c r="Z2084" s="63">
        <v>0</v>
      </c>
      <c r="AA2084" s="63">
        <v>0</v>
      </c>
      <c r="AB2084" s="63">
        <v>0</v>
      </c>
      <c r="AC2084" s="63">
        <v>0</v>
      </c>
      <c r="AD2084" s="63">
        <v>0</v>
      </c>
      <c r="AE2084" s="63">
        <v>0</v>
      </c>
      <c r="AF2084" s="63">
        <v>0</v>
      </c>
      <c r="AG2084" s="63">
        <v>0</v>
      </c>
      <c r="AH2084" s="63">
        <v>0</v>
      </c>
      <c r="AI2084" s="63">
        <v>0</v>
      </c>
      <c r="AJ2084" s="63">
        <v>0</v>
      </c>
      <c r="AK2084" s="63">
        <v>0</v>
      </c>
      <c r="AL2084" s="63">
        <v>0</v>
      </c>
      <c r="AM2084" s="63">
        <v>0</v>
      </c>
      <c r="AN2084" s="63">
        <v>0</v>
      </c>
      <c r="AO2084" s="63">
        <v>0</v>
      </c>
      <c r="AP2084" s="63">
        <v>0</v>
      </c>
      <c r="AQ2084" s="63">
        <v>0</v>
      </c>
      <c r="AR2084" s="63">
        <v>0</v>
      </c>
      <c r="AS2084" s="63">
        <v>0</v>
      </c>
      <c r="AT2084" s="63">
        <v>0</v>
      </c>
      <c r="AU2084" s="63">
        <v>0</v>
      </c>
      <c r="AV2084" s="63">
        <v>0</v>
      </c>
      <c r="AW2084" s="63">
        <v>0</v>
      </c>
      <c r="AX2084" s="63">
        <v>0</v>
      </c>
      <c r="AY2084" s="63">
        <v>0</v>
      </c>
      <c r="BA2084" s="5">
        <f>IF(Q2084&gt;0,RANK(Q2084,(N2084:P2084,Q2084:AE2084)),0)</f>
        <v>3</v>
      </c>
      <c r="BB2084" s="5">
        <f>IF(R2084&gt;0,RANK(R2084,(N2084:P2084,Q2084:AE2084)),0)</f>
        <v>0</v>
      </c>
      <c r="BC2084" s="5">
        <f>IF(T2084&gt;0,RANK(T2084,(N2084:P2084,Q2084:AE2084)),0)</f>
        <v>0</v>
      </c>
      <c r="BD2084" s="5">
        <f>IF(S2084&gt;0,RANK(S2084,(N2084:P2084,Q2084:AE2084)),0)</f>
        <v>0</v>
      </c>
      <c r="BE2084" s="2">
        <f t="shared" si="849"/>
        <v>2.4958402662229616E-2</v>
      </c>
      <c r="BF2084" s="2">
        <f t="shared" si="850"/>
        <v>0</v>
      </c>
      <c r="BG2084" s="2">
        <f t="shared" si="851"/>
        <v>0</v>
      </c>
      <c r="BH2084" s="2">
        <f t="shared" si="852"/>
        <v>0</v>
      </c>
      <c r="BJ2084" t="s">
        <v>80</v>
      </c>
      <c r="BK2084" t="s">
        <v>1614</v>
      </c>
      <c r="BL2084">
        <v>1</v>
      </c>
      <c r="BN2084" s="112">
        <v>38</v>
      </c>
      <c r="BO2084" s="114">
        <v>23</v>
      </c>
      <c r="BP2084" s="118">
        <f t="shared" si="832"/>
        <v>38023</v>
      </c>
      <c r="BQ2084" s="118">
        <f t="shared" si="853"/>
        <v>38023</v>
      </c>
      <c r="BR2084" s="5" t="s">
        <v>3151</v>
      </c>
    </row>
    <row r="2085" spans="1:70" ht="15" hidden="1" customHeight="1" outlineLevel="1">
      <c r="A2085" t="s">
        <v>537</v>
      </c>
      <c r="B2085" t="s">
        <v>1614</v>
      </c>
      <c r="C2085" s="1">
        <f t="shared" si="844"/>
        <v>2338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29">
        <f t="shared" si="842"/>
        <v>1609</v>
      </c>
      <c r="H2085" s="134">
        <f t="shared" si="843"/>
        <v>0.68819503849443964</v>
      </c>
      <c r="I2085" s="2"/>
      <c r="J2085" s="2">
        <f t="shared" si="845"/>
        <v>0.14627887082976904</v>
      </c>
      <c r="K2085" s="2">
        <f t="shared" si="846"/>
        <v>0.83447390932420873</v>
      </c>
      <c r="L2085" s="2">
        <f t="shared" si="847"/>
        <v>0</v>
      </c>
      <c r="M2085" s="2">
        <f t="shared" si="848"/>
        <v>1.9247219846022179E-2</v>
      </c>
      <c r="N2085" s="63">
        <v>342</v>
      </c>
      <c r="O2085" s="63">
        <v>1951</v>
      </c>
      <c r="P2085" s="63">
        <v>0</v>
      </c>
      <c r="Q2085" s="63">
        <v>39</v>
      </c>
      <c r="R2085" s="63">
        <v>0</v>
      </c>
      <c r="S2085" s="63">
        <v>0</v>
      </c>
      <c r="T2085" s="63">
        <v>0</v>
      </c>
      <c r="U2085" s="63">
        <v>0</v>
      </c>
      <c r="V2085" s="63">
        <v>0</v>
      </c>
      <c r="W2085" s="63">
        <v>6</v>
      </c>
      <c r="X2085" s="63">
        <v>0</v>
      </c>
      <c r="Y2085" s="63">
        <v>0</v>
      </c>
      <c r="Z2085" s="63">
        <v>0</v>
      </c>
      <c r="AA2085" s="63">
        <v>0</v>
      </c>
      <c r="AB2085" s="63">
        <v>0</v>
      </c>
      <c r="AC2085" s="63">
        <v>0</v>
      </c>
      <c r="AD2085" s="63">
        <v>0</v>
      </c>
      <c r="AE2085" s="63">
        <v>0</v>
      </c>
      <c r="AF2085" s="63">
        <v>0</v>
      </c>
      <c r="AG2085" s="63">
        <v>0</v>
      </c>
      <c r="AH2085" s="63">
        <v>0</v>
      </c>
      <c r="AI2085" s="63">
        <v>0</v>
      </c>
      <c r="AJ2085" s="63">
        <v>0</v>
      </c>
      <c r="AK2085" s="63">
        <v>0</v>
      </c>
      <c r="AL2085" s="63">
        <v>0</v>
      </c>
      <c r="AM2085" s="63">
        <v>0</v>
      </c>
      <c r="AN2085" s="63">
        <v>0</v>
      </c>
      <c r="AO2085" s="63">
        <v>0</v>
      </c>
      <c r="AP2085" s="63">
        <v>0</v>
      </c>
      <c r="AQ2085" s="63">
        <v>0</v>
      </c>
      <c r="AR2085" s="63">
        <v>0</v>
      </c>
      <c r="AS2085" s="63">
        <v>0</v>
      </c>
      <c r="AT2085" s="63">
        <v>0</v>
      </c>
      <c r="AU2085" s="63">
        <v>0</v>
      </c>
      <c r="AV2085" s="63">
        <v>0</v>
      </c>
      <c r="AW2085" s="63">
        <v>0</v>
      </c>
      <c r="AX2085" s="63">
        <v>0</v>
      </c>
      <c r="AY2085" s="63">
        <v>0</v>
      </c>
      <c r="BA2085" s="5">
        <f>IF(Q2085&gt;0,RANK(Q2085,(N2085:P2085,Q2085:AE2085)),0)</f>
        <v>3</v>
      </c>
      <c r="BB2085" s="5">
        <f>IF(R2085&gt;0,RANK(R2085,(N2085:P2085,Q2085:AE2085)),0)</f>
        <v>0</v>
      </c>
      <c r="BC2085" s="5">
        <f>IF(T2085&gt;0,RANK(T2085,(N2085:P2085,Q2085:AE2085)),0)</f>
        <v>0</v>
      </c>
      <c r="BD2085" s="5">
        <f>IF(S2085&gt;0,RANK(S2085,(N2085:P2085,Q2085:AE2085)),0)</f>
        <v>0</v>
      </c>
      <c r="BE2085" s="2">
        <f t="shared" si="849"/>
        <v>1.6680923866552608E-2</v>
      </c>
      <c r="BF2085" s="2">
        <f t="shared" si="850"/>
        <v>0</v>
      </c>
      <c r="BG2085" s="2">
        <f t="shared" si="851"/>
        <v>0</v>
      </c>
      <c r="BH2085" s="2">
        <f t="shared" si="852"/>
        <v>0</v>
      </c>
      <c r="BJ2085" t="s">
        <v>537</v>
      </c>
      <c r="BK2085" t="s">
        <v>1614</v>
      </c>
      <c r="BL2085">
        <v>1</v>
      </c>
      <c r="BN2085" s="112">
        <v>38</v>
      </c>
      <c r="BO2085" s="114">
        <v>25</v>
      </c>
      <c r="BP2085" s="118">
        <f t="shared" si="832"/>
        <v>38025</v>
      </c>
      <c r="BQ2085" s="118">
        <f t="shared" si="853"/>
        <v>38025</v>
      </c>
      <c r="BR2085" s="5" t="s">
        <v>3151</v>
      </c>
    </row>
    <row r="2086" spans="1:70" ht="15" hidden="1" customHeight="1" outlineLevel="1">
      <c r="A2086" t="s">
        <v>2897</v>
      </c>
      <c r="B2086" t="s">
        <v>1614</v>
      </c>
      <c r="C2086" s="1">
        <f t="shared" si="844"/>
        <v>1261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29">
        <f t="shared" si="842"/>
        <v>471</v>
      </c>
      <c r="H2086" s="134">
        <f t="shared" si="843"/>
        <v>0.37351308485329104</v>
      </c>
      <c r="I2086" s="2"/>
      <c r="J2086" s="2">
        <f t="shared" si="845"/>
        <v>0.3037272006344171</v>
      </c>
      <c r="K2086" s="2">
        <f t="shared" si="846"/>
        <v>0.6772402854877082</v>
      </c>
      <c r="L2086" s="2">
        <f t="shared" si="847"/>
        <v>0</v>
      </c>
      <c r="M2086" s="2">
        <f t="shared" si="848"/>
        <v>1.9032513877874635E-2</v>
      </c>
      <c r="N2086" s="63">
        <v>383</v>
      </c>
      <c r="O2086" s="63">
        <v>854</v>
      </c>
      <c r="P2086" s="63">
        <v>0</v>
      </c>
      <c r="Q2086" s="63">
        <v>22</v>
      </c>
      <c r="R2086" s="63">
        <v>0</v>
      </c>
      <c r="S2086" s="63">
        <v>0</v>
      </c>
      <c r="T2086" s="63">
        <v>0</v>
      </c>
      <c r="U2086" s="63">
        <v>0</v>
      </c>
      <c r="V2086" s="63">
        <v>0</v>
      </c>
      <c r="W2086" s="63">
        <v>2</v>
      </c>
      <c r="X2086" s="63">
        <v>0</v>
      </c>
      <c r="Y2086" s="63">
        <v>0</v>
      </c>
      <c r="Z2086" s="63">
        <v>0</v>
      </c>
      <c r="AA2086" s="63">
        <v>0</v>
      </c>
      <c r="AB2086" s="63">
        <v>0</v>
      </c>
      <c r="AC2086" s="63">
        <v>0</v>
      </c>
      <c r="AD2086" s="63">
        <v>0</v>
      </c>
      <c r="AE2086" s="63">
        <v>0</v>
      </c>
      <c r="AF2086" s="63">
        <v>0</v>
      </c>
      <c r="AG2086" s="63">
        <v>0</v>
      </c>
      <c r="AH2086" s="63">
        <v>0</v>
      </c>
      <c r="AI2086" s="63">
        <v>0</v>
      </c>
      <c r="AJ2086" s="63">
        <v>0</v>
      </c>
      <c r="AK2086" s="63">
        <v>0</v>
      </c>
      <c r="AL2086" s="63">
        <v>0</v>
      </c>
      <c r="AM2086" s="63">
        <v>0</v>
      </c>
      <c r="AN2086" s="63">
        <v>0</v>
      </c>
      <c r="AO2086" s="63">
        <v>0</v>
      </c>
      <c r="AP2086" s="63">
        <v>0</v>
      </c>
      <c r="AQ2086" s="63">
        <v>0</v>
      </c>
      <c r="AR2086" s="63">
        <v>0</v>
      </c>
      <c r="AS2086" s="63">
        <v>0</v>
      </c>
      <c r="AT2086" s="63">
        <v>0</v>
      </c>
      <c r="AU2086" s="63">
        <v>0</v>
      </c>
      <c r="AV2086" s="63">
        <v>0</v>
      </c>
      <c r="AW2086" s="63">
        <v>0</v>
      </c>
      <c r="AX2086" s="63">
        <v>0</v>
      </c>
      <c r="AY2086" s="63">
        <v>0</v>
      </c>
      <c r="BA2086" s="5">
        <f>IF(Q2086&gt;0,RANK(Q2086,(N2086:P2086,Q2086:AE2086)),0)</f>
        <v>3</v>
      </c>
      <c r="BB2086" s="5">
        <f>IF(R2086&gt;0,RANK(R2086,(N2086:P2086,Q2086:AE2086)),0)</f>
        <v>0</v>
      </c>
      <c r="BC2086" s="5">
        <f>IF(T2086&gt;0,RANK(T2086,(N2086:P2086,Q2086:AE2086)),0)</f>
        <v>0</v>
      </c>
      <c r="BD2086" s="5">
        <f>IF(S2086&gt;0,RANK(S2086,(N2086:P2086,Q2086:AE2086)),0)</f>
        <v>0</v>
      </c>
      <c r="BE2086" s="2">
        <f t="shared" si="849"/>
        <v>1.7446471054718478E-2</v>
      </c>
      <c r="BF2086" s="2">
        <f t="shared" si="850"/>
        <v>0</v>
      </c>
      <c r="BG2086" s="2">
        <f t="shared" si="851"/>
        <v>0</v>
      </c>
      <c r="BH2086" s="2">
        <f t="shared" si="852"/>
        <v>0</v>
      </c>
      <c r="BJ2086" t="s">
        <v>2897</v>
      </c>
      <c r="BK2086" t="s">
        <v>1614</v>
      </c>
      <c r="BL2086">
        <v>1</v>
      </c>
      <c r="BN2086" s="112">
        <v>38</v>
      </c>
      <c r="BO2086" s="114">
        <v>27</v>
      </c>
      <c r="BP2086" s="118">
        <f t="shared" si="832"/>
        <v>38027</v>
      </c>
      <c r="BQ2086" s="118">
        <f t="shared" si="853"/>
        <v>38027</v>
      </c>
      <c r="BR2086" s="5" t="s">
        <v>3151</v>
      </c>
    </row>
    <row r="2087" spans="1:70" ht="15" hidden="1" customHeight="1" outlineLevel="1">
      <c r="A2087" t="s">
        <v>1343</v>
      </c>
      <c r="B2087" t="s">
        <v>1614</v>
      </c>
      <c r="C2087" s="1">
        <f t="shared" si="844"/>
        <v>2009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29">
        <f t="shared" si="842"/>
        <v>1501</v>
      </c>
      <c r="H2087" s="134">
        <f t="shared" si="843"/>
        <v>0.74713787954206068</v>
      </c>
      <c r="I2087" s="2"/>
      <c r="J2087" s="2">
        <f t="shared" si="845"/>
        <v>0.11796913887506222</v>
      </c>
      <c r="K2087" s="2">
        <f t="shared" si="846"/>
        <v>0.8651070184171229</v>
      </c>
      <c r="L2087" s="2">
        <f t="shared" si="847"/>
        <v>0</v>
      </c>
      <c r="M2087" s="2">
        <f t="shared" si="848"/>
        <v>1.6923842707814885E-2</v>
      </c>
      <c r="N2087" s="63">
        <v>237</v>
      </c>
      <c r="O2087" s="63">
        <v>1738</v>
      </c>
      <c r="P2087" s="63">
        <v>0</v>
      </c>
      <c r="Q2087" s="63">
        <v>27</v>
      </c>
      <c r="R2087" s="63">
        <v>0</v>
      </c>
      <c r="S2087" s="63">
        <v>0</v>
      </c>
      <c r="T2087" s="63">
        <v>0</v>
      </c>
      <c r="U2087" s="63">
        <v>0</v>
      </c>
      <c r="V2087" s="63">
        <v>0</v>
      </c>
      <c r="W2087" s="63">
        <v>7</v>
      </c>
      <c r="X2087" s="63">
        <v>0</v>
      </c>
      <c r="Y2087" s="63">
        <v>0</v>
      </c>
      <c r="Z2087" s="63">
        <v>0</v>
      </c>
      <c r="AA2087" s="63">
        <v>0</v>
      </c>
      <c r="AB2087" s="63">
        <v>0</v>
      </c>
      <c r="AC2087" s="63">
        <v>0</v>
      </c>
      <c r="AD2087" s="63">
        <v>0</v>
      </c>
      <c r="AE2087" s="63">
        <v>0</v>
      </c>
      <c r="AF2087" s="63">
        <v>0</v>
      </c>
      <c r="AG2087" s="63">
        <v>0</v>
      </c>
      <c r="AH2087" s="63">
        <v>0</v>
      </c>
      <c r="AI2087" s="63">
        <v>0</v>
      </c>
      <c r="AJ2087" s="63">
        <v>0</v>
      </c>
      <c r="AK2087" s="63">
        <v>0</v>
      </c>
      <c r="AL2087" s="63">
        <v>0</v>
      </c>
      <c r="AM2087" s="63">
        <v>0</v>
      </c>
      <c r="AN2087" s="63">
        <v>0</v>
      </c>
      <c r="AO2087" s="63">
        <v>0</v>
      </c>
      <c r="AP2087" s="63">
        <v>0</v>
      </c>
      <c r="AQ2087" s="63">
        <v>0</v>
      </c>
      <c r="AR2087" s="63">
        <v>0</v>
      </c>
      <c r="AS2087" s="63">
        <v>0</v>
      </c>
      <c r="AT2087" s="63">
        <v>0</v>
      </c>
      <c r="AU2087" s="63">
        <v>0</v>
      </c>
      <c r="AV2087" s="63">
        <v>0</v>
      </c>
      <c r="AW2087" s="63">
        <v>0</v>
      </c>
      <c r="AX2087" s="63">
        <v>0</v>
      </c>
      <c r="AY2087" s="63">
        <v>0</v>
      </c>
      <c r="BA2087" s="5">
        <f>IF(Q2087&gt;0,RANK(Q2087,(N2087:P2087,Q2087:AE2087)),0)</f>
        <v>3</v>
      </c>
      <c r="BB2087" s="5">
        <f>IF(R2087&gt;0,RANK(R2087,(N2087:P2087,Q2087:AE2087)),0)</f>
        <v>0</v>
      </c>
      <c r="BC2087" s="5">
        <f>IF(T2087&gt;0,RANK(T2087,(N2087:P2087,Q2087:AE2087)),0)</f>
        <v>0</v>
      </c>
      <c r="BD2087" s="5">
        <f>IF(S2087&gt;0,RANK(S2087,(N2087:P2087,Q2087:AE2087)),0)</f>
        <v>0</v>
      </c>
      <c r="BE2087" s="2">
        <f t="shared" si="849"/>
        <v>1.3439522150323544E-2</v>
      </c>
      <c r="BF2087" s="2">
        <f t="shared" si="850"/>
        <v>0</v>
      </c>
      <c r="BG2087" s="2">
        <f t="shared" si="851"/>
        <v>0</v>
      </c>
      <c r="BH2087" s="2">
        <f t="shared" si="852"/>
        <v>0</v>
      </c>
      <c r="BJ2087" t="s">
        <v>1343</v>
      </c>
      <c r="BK2087" t="s">
        <v>1614</v>
      </c>
      <c r="BL2087">
        <v>1</v>
      </c>
      <c r="BN2087" s="112">
        <v>38</v>
      </c>
      <c r="BO2087" s="114">
        <v>29</v>
      </c>
      <c r="BP2087" s="118">
        <f t="shared" si="832"/>
        <v>38029</v>
      </c>
      <c r="BQ2087" s="118">
        <f t="shared" si="853"/>
        <v>38029</v>
      </c>
      <c r="BR2087" s="5" t="s">
        <v>3151</v>
      </c>
    </row>
    <row r="2088" spans="1:70" ht="15" hidden="1" customHeight="1" outlineLevel="1">
      <c r="A2088" t="s">
        <v>789</v>
      </c>
      <c r="B2088" t="s">
        <v>1614</v>
      </c>
      <c r="C2088" s="1">
        <f t="shared" si="844"/>
        <v>1778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29">
        <f t="shared" si="842"/>
        <v>989</v>
      </c>
      <c r="H2088" s="134">
        <f t="shared" si="843"/>
        <v>0.55624296962879638</v>
      </c>
      <c r="I2088" s="2"/>
      <c r="J2088" s="2">
        <f t="shared" si="845"/>
        <v>0.20978627671541059</v>
      </c>
      <c r="K2088" s="2">
        <f t="shared" si="846"/>
        <v>0.76602924634420699</v>
      </c>
      <c r="L2088" s="2">
        <f t="shared" si="847"/>
        <v>0</v>
      </c>
      <c r="M2088" s="2">
        <f t="shared" si="848"/>
        <v>2.4184476940382393E-2</v>
      </c>
      <c r="N2088" s="63">
        <v>373</v>
      </c>
      <c r="O2088" s="63">
        <v>1362</v>
      </c>
      <c r="P2088" s="63">
        <v>0</v>
      </c>
      <c r="Q2088" s="63">
        <v>33</v>
      </c>
      <c r="R2088" s="63">
        <v>0</v>
      </c>
      <c r="S2088" s="63">
        <v>0</v>
      </c>
      <c r="T2088" s="63">
        <v>0</v>
      </c>
      <c r="U2088" s="63">
        <v>0</v>
      </c>
      <c r="V2088" s="63">
        <v>0</v>
      </c>
      <c r="W2088" s="63">
        <v>10</v>
      </c>
      <c r="X2088" s="63">
        <v>0</v>
      </c>
      <c r="Y2088" s="63">
        <v>0</v>
      </c>
      <c r="Z2088" s="63">
        <v>0</v>
      </c>
      <c r="AA2088" s="63">
        <v>0</v>
      </c>
      <c r="AB2088" s="63">
        <v>0</v>
      </c>
      <c r="AC2088" s="63">
        <v>0</v>
      </c>
      <c r="AD2088" s="63">
        <v>0</v>
      </c>
      <c r="AE2088" s="63">
        <v>0</v>
      </c>
      <c r="AF2088" s="63">
        <v>0</v>
      </c>
      <c r="AG2088" s="63">
        <v>0</v>
      </c>
      <c r="AH2088" s="63">
        <v>0</v>
      </c>
      <c r="AI2088" s="63">
        <v>0</v>
      </c>
      <c r="AJ2088" s="63">
        <v>0</v>
      </c>
      <c r="AK2088" s="63">
        <v>0</v>
      </c>
      <c r="AL2088" s="63">
        <v>0</v>
      </c>
      <c r="AM2088" s="63">
        <v>0</v>
      </c>
      <c r="AN2088" s="63">
        <v>0</v>
      </c>
      <c r="AO2088" s="63">
        <v>0</v>
      </c>
      <c r="AP2088" s="63">
        <v>0</v>
      </c>
      <c r="AQ2088" s="63">
        <v>0</v>
      </c>
      <c r="AR2088" s="63">
        <v>0</v>
      </c>
      <c r="AS2088" s="63">
        <v>0</v>
      </c>
      <c r="AT2088" s="63">
        <v>0</v>
      </c>
      <c r="AU2088" s="63">
        <v>0</v>
      </c>
      <c r="AV2088" s="63">
        <v>0</v>
      </c>
      <c r="AW2088" s="63">
        <v>0</v>
      </c>
      <c r="AX2088" s="63">
        <v>0</v>
      </c>
      <c r="AY2088" s="63">
        <v>0</v>
      </c>
      <c r="BA2088" s="5">
        <f>IF(Q2088&gt;0,RANK(Q2088,(N2088:P2088,Q2088:AE2088)),0)</f>
        <v>3</v>
      </c>
      <c r="BB2088" s="5">
        <f>IF(R2088&gt;0,RANK(R2088,(N2088:P2088,Q2088:AE2088)),0)</f>
        <v>0</v>
      </c>
      <c r="BC2088" s="5">
        <f>IF(T2088&gt;0,RANK(T2088,(N2088:P2088,Q2088:AE2088)),0)</f>
        <v>0</v>
      </c>
      <c r="BD2088" s="5">
        <f>IF(S2088&gt;0,RANK(S2088,(N2088:P2088,Q2088:AE2088)),0)</f>
        <v>0</v>
      </c>
      <c r="BE2088" s="2">
        <f t="shared" si="849"/>
        <v>1.8560179977502811E-2</v>
      </c>
      <c r="BF2088" s="2">
        <f t="shared" si="850"/>
        <v>0</v>
      </c>
      <c r="BG2088" s="2">
        <f t="shared" si="851"/>
        <v>0</v>
      </c>
      <c r="BH2088" s="2">
        <f t="shared" si="852"/>
        <v>0</v>
      </c>
      <c r="BJ2088" t="s">
        <v>789</v>
      </c>
      <c r="BK2088" t="s">
        <v>1614</v>
      </c>
      <c r="BL2088">
        <v>1</v>
      </c>
      <c r="BN2088" s="112">
        <v>38</v>
      </c>
      <c r="BO2088" s="114">
        <v>31</v>
      </c>
      <c r="BP2088" s="118">
        <f t="shared" si="832"/>
        <v>38031</v>
      </c>
      <c r="BQ2088" s="118">
        <f t="shared" si="853"/>
        <v>38031</v>
      </c>
      <c r="BR2088" s="5" t="s">
        <v>3151</v>
      </c>
    </row>
    <row r="2089" spans="1:70" ht="15" hidden="1" customHeight="1" outlineLevel="1">
      <c r="A2089" t="s">
        <v>349</v>
      </c>
      <c r="B2089" t="s">
        <v>1614</v>
      </c>
      <c r="C2089" s="1">
        <f t="shared" si="844"/>
        <v>1026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29">
        <f t="shared" si="842"/>
        <v>734</v>
      </c>
      <c r="H2089" s="134">
        <f t="shared" si="843"/>
        <v>0.71539961013645226</v>
      </c>
      <c r="I2089" s="2"/>
      <c r="J2089" s="2">
        <f t="shared" si="845"/>
        <v>0.13352826510721247</v>
      </c>
      <c r="K2089" s="2">
        <f t="shared" si="846"/>
        <v>0.84892787524366475</v>
      </c>
      <c r="L2089" s="2">
        <f t="shared" si="847"/>
        <v>0</v>
      </c>
      <c r="M2089" s="2">
        <f t="shared" si="848"/>
        <v>1.7543859649122751E-2</v>
      </c>
      <c r="N2089" s="63">
        <v>137</v>
      </c>
      <c r="O2089" s="63">
        <v>871</v>
      </c>
      <c r="P2089" s="63">
        <v>0</v>
      </c>
      <c r="Q2089" s="63">
        <v>16</v>
      </c>
      <c r="R2089" s="63">
        <v>0</v>
      </c>
      <c r="S2089" s="63">
        <v>0</v>
      </c>
      <c r="T2089" s="63">
        <v>0</v>
      </c>
      <c r="U2089" s="63">
        <v>0</v>
      </c>
      <c r="V2089" s="63">
        <v>0</v>
      </c>
      <c r="W2089" s="63">
        <v>2</v>
      </c>
      <c r="X2089" s="63">
        <v>0</v>
      </c>
      <c r="Y2089" s="63">
        <v>0</v>
      </c>
      <c r="Z2089" s="63">
        <v>0</v>
      </c>
      <c r="AA2089" s="63">
        <v>0</v>
      </c>
      <c r="AB2089" s="63">
        <v>0</v>
      </c>
      <c r="AC2089" s="63">
        <v>0</v>
      </c>
      <c r="AD2089" s="63">
        <v>0</v>
      </c>
      <c r="AE2089" s="63">
        <v>0</v>
      </c>
      <c r="AF2089" s="63">
        <v>0</v>
      </c>
      <c r="AG2089" s="63">
        <v>0</v>
      </c>
      <c r="AH2089" s="63">
        <v>0</v>
      </c>
      <c r="AI2089" s="63">
        <v>0</v>
      </c>
      <c r="AJ2089" s="63">
        <v>0</v>
      </c>
      <c r="AK2089" s="63">
        <v>0</v>
      </c>
      <c r="AL2089" s="63">
        <v>0</v>
      </c>
      <c r="AM2089" s="63">
        <v>0</v>
      </c>
      <c r="AN2089" s="63">
        <v>0</v>
      </c>
      <c r="AO2089" s="63">
        <v>0</v>
      </c>
      <c r="AP2089" s="63">
        <v>0</v>
      </c>
      <c r="AQ2089" s="63">
        <v>0</v>
      </c>
      <c r="AR2089" s="63">
        <v>0</v>
      </c>
      <c r="AS2089" s="63">
        <v>0</v>
      </c>
      <c r="AT2089" s="63">
        <v>0</v>
      </c>
      <c r="AU2089" s="63">
        <v>0</v>
      </c>
      <c r="AV2089" s="63">
        <v>0</v>
      </c>
      <c r="AW2089" s="63">
        <v>0</v>
      </c>
      <c r="AX2089" s="63">
        <v>0</v>
      </c>
      <c r="AY2089" s="63">
        <v>0</v>
      </c>
      <c r="BA2089" s="5">
        <f>IF(Q2089&gt;0,RANK(Q2089,(N2089:P2089,Q2089:AE2089)),0)</f>
        <v>3</v>
      </c>
      <c r="BB2089" s="5">
        <f>IF(R2089&gt;0,RANK(R2089,(N2089:P2089,Q2089:AE2089)),0)</f>
        <v>0</v>
      </c>
      <c r="BC2089" s="5">
        <f>IF(T2089&gt;0,RANK(T2089,(N2089:P2089,Q2089:AE2089)),0)</f>
        <v>0</v>
      </c>
      <c r="BD2089" s="5">
        <f>IF(S2089&gt;0,RANK(S2089,(N2089:P2089,Q2089:AE2089)),0)</f>
        <v>0</v>
      </c>
      <c r="BE2089" s="2">
        <f t="shared" si="849"/>
        <v>1.5594541910331383E-2</v>
      </c>
      <c r="BF2089" s="2">
        <f t="shared" si="850"/>
        <v>0</v>
      </c>
      <c r="BG2089" s="2">
        <f t="shared" si="851"/>
        <v>0</v>
      </c>
      <c r="BH2089" s="2">
        <f t="shared" si="852"/>
        <v>0</v>
      </c>
      <c r="BJ2089" t="s">
        <v>349</v>
      </c>
      <c r="BK2089" t="s">
        <v>1614</v>
      </c>
      <c r="BL2089">
        <v>1</v>
      </c>
      <c r="BN2089" s="112">
        <v>38</v>
      </c>
      <c r="BO2089" s="114">
        <v>33</v>
      </c>
      <c r="BP2089" s="118">
        <f t="shared" ref="BP2089:BP2152" si="854">1000*BN2089+BO2089</f>
        <v>38033</v>
      </c>
      <c r="BQ2089" s="118">
        <f t="shared" si="853"/>
        <v>38033</v>
      </c>
      <c r="BR2089" s="5" t="s">
        <v>3151</v>
      </c>
    </row>
    <row r="2090" spans="1:70" ht="15" hidden="1" customHeight="1" outlineLevel="1">
      <c r="A2090" t="s">
        <v>1245</v>
      </c>
      <c r="B2090" t="s">
        <v>1614</v>
      </c>
      <c r="C2090" s="1">
        <f t="shared" si="844"/>
        <v>30970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29">
        <f t="shared" si="842"/>
        <v>4107</v>
      </c>
      <c r="H2090" s="134">
        <f t="shared" si="843"/>
        <v>0.13261220536002583</v>
      </c>
      <c r="I2090" s="2"/>
      <c r="J2090" s="2">
        <f t="shared" si="845"/>
        <v>0.41588634162092347</v>
      </c>
      <c r="K2090" s="2">
        <f t="shared" si="846"/>
        <v>0.54849854698094935</v>
      </c>
      <c r="L2090" s="2">
        <f t="shared" si="847"/>
        <v>0</v>
      </c>
      <c r="M2090" s="2">
        <f t="shared" si="848"/>
        <v>3.5615111398127119E-2</v>
      </c>
      <c r="N2090" s="63">
        <v>12880</v>
      </c>
      <c r="O2090" s="63">
        <v>16987</v>
      </c>
      <c r="P2090" s="63">
        <v>0</v>
      </c>
      <c r="Q2090" s="63">
        <v>874</v>
      </c>
      <c r="R2090" s="63">
        <v>0</v>
      </c>
      <c r="S2090" s="63">
        <v>0</v>
      </c>
      <c r="T2090" s="63">
        <v>0</v>
      </c>
      <c r="U2090" s="63">
        <v>0</v>
      </c>
      <c r="V2090" s="63">
        <v>0</v>
      </c>
      <c r="W2090" s="63">
        <v>229</v>
      </c>
      <c r="X2090" s="63">
        <v>0</v>
      </c>
      <c r="Y2090" s="63">
        <v>0</v>
      </c>
      <c r="Z2090" s="63">
        <v>0</v>
      </c>
      <c r="AA2090" s="63">
        <v>0</v>
      </c>
      <c r="AB2090" s="63">
        <v>0</v>
      </c>
      <c r="AC2090" s="63">
        <v>0</v>
      </c>
      <c r="AD2090" s="63">
        <v>0</v>
      </c>
      <c r="AE2090" s="63">
        <v>0</v>
      </c>
      <c r="AF2090" s="63">
        <v>0</v>
      </c>
      <c r="AG2090" s="63">
        <v>0</v>
      </c>
      <c r="AH2090" s="63">
        <v>0</v>
      </c>
      <c r="AI2090" s="63">
        <v>0</v>
      </c>
      <c r="AJ2090" s="63">
        <v>0</v>
      </c>
      <c r="AK2090" s="63">
        <v>0</v>
      </c>
      <c r="AL2090" s="63">
        <v>0</v>
      </c>
      <c r="AM2090" s="63">
        <v>0</v>
      </c>
      <c r="AN2090" s="63">
        <v>0</v>
      </c>
      <c r="AO2090" s="63">
        <v>0</v>
      </c>
      <c r="AP2090" s="63">
        <v>0</v>
      </c>
      <c r="AQ2090" s="63">
        <v>0</v>
      </c>
      <c r="AR2090" s="63">
        <v>0</v>
      </c>
      <c r="AS2090" s="63">
        <v>0</v>
      </c>
      <c r="AT2090" s="63">
        <v>0</v>
      </c>
      <c r="AU2090" s="63">
        <v>0</v>
      </c>
      <c r="AV2090" s="63">
        <v>0</v>
      </c>
      <c r="AW2090" s="63">
        <v>0</v>
      </c>
      <c r="AX2090" s="63">
        <v>0</v>
      </c>
      <c r="AY2090" s="63">
        <v>0</v>
      </c>
      <c r="BA2090" s="5">
        <f>IF(Q2090&gt;0,RANK(Q2090,(N2090:P2090,Q2090:AE2090)),0)</f>
        <v>3</v>
      </c>
      <c r="BB2090" s="5">
        <f>IF(R2090&gt;0,RANK(R2090,(N2090:P2090,Q2090:AE2090)),0)</f>
        <v>0</v>
      </c>
      <c r="BC2090" s="5">
        <f>IF(T2090&gt;0,RANK(T2090,(N2090:P2090,Q2090:AE2090)),0)</f>
        <v>0</v>
      </c>
      <c r="BD2090" s="5">
        <f>IF(S2090&gt;0,RANK(S2090,(N2090:P2090,Q2090:AE2090)),0)</f>
        <v>0</v>
      </c>
      <c r="BE2090" s="2">
        <f t="shared" si="849"/>
        <v>2.8220858895705522E-2</v>
      </c>
      <c r="BF2090" s="2">
        <f t="shared" si="850"/>
        <v>0</v>
      </c>
      <c r="BG2090" s="2">
        <f t="shared" si="851"/>
        <v>0</v>
      </c>
      <c r="BH2090" s="2">
        <f t="shared" si="852"/>
        <v>0</v>
      </c>
      <c r="BJ2090" t="s">
        <v>1245</v>
      </c>
      <c r="BK2090" t="s">
        <v>1614</v>
      </c>
      <c r="BL2090">
        <v>1</v>
      </c>
      <c r="BN2090" s="112">
        <v>38</v>
      </c>
      <c r="BO2090" s="114">
        <v>35</v>
      </c>
      <c r="BP2090" s="118">
        <f t="shared" si="854"/>
        <v>38035</v>
      </c>
      <c r="BQ2090" s="118">
        <f t="shared" si="853"/>
        <v>38035</v>
      </c>
      <c r="BR2090" s="5" t="s">
        <v>3151</v>
      </c>
    </row>
    <row r="2091" spans="1:70" ht="15" hidden="1" customHeight="1" outlineLevel="1">
      <c r="A2091" t="s">
        <v>1416</v>
      </c>
      <c r="B2091" t="s">
        <v>1614</v>
      </c>
      <c r="C2091" s="1">
        <f t="shared" si="844"/>
        <v>1381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29">
        <f t="shared" si="842"/>
        <v>938</v>
      </c>
      <c r="H2091" s="134">
        <f t="shared" si="843"/>
        <v>0.67921795800144824</v>
      </c>
      <c r="I2091" s="2"/>
      <c r="J2091" s="2">
        <f t="shared" si="845"/>
        <v>0.14989138305575669</v>
      </c>
      <c r="K2091" s="2">
        <f t="shared" si="846"/>
        <v>0.82910934105720491</v>
      </c>
      <c r="L2091" s="2">
        <f t="shared" si="847"/>
        <v>0</v>
      </c>
      <c r="M2091" s="2">
        <f t="shared" si="848"/>
        <v>2.0999275887038427E-2</v>
      </c>
      <c r="N2091" s="63">
        <v>207</v>
      </c>
      <c r="O2091" s="63">
        <v>1145</v>
      </c>
      <c r="P2091" s="63">
        <v>0</v>
      </c>
      <c r="Q2091" s="63">
        <v>28</v>
      </c>
      <c r="R2091" s="63">
        <v>0</v>
      </c>
      <c r="S2091" s="63">
        <v>0</v>
      </c>
      <c r="T2091" s="63">
        <v>0</v>
      </c>
      <c r="U2091" s="63">
        <v>0</v>
      </c>
      <c r="V2091" s="63">
        <v>0</v>
      </c>
      <c r="W2091" s="63">
        <v>1</v>
      </c>
      <c r="X2091" s="63">
        <v>0</v>
      </c>
      <c r="Y2091" s="63">
        <v>0</v>
      </c>
      <c r="Z2091" s="63">
        <v>0</v>
      </c>
      <c r="AA2091" s="63">
        <v>0</v>
      </c>
      <c r="AB2091" s="63">
        <v>0</v>
      </c>
      <c r="AC2091" s="63">
        <v>0</v>
      </c>
      <c r="AD2091" s="63">
        <v>0</v>
      </c>
      <c r="AE2091" s="63">
        <v>0</v>
      </c>
      <c r="AF2091" s="63">
        <v>0</v>
      </c>
      <c r="AG2091" s="63">
        <v>0</v>
      </c>
      <c r="AH2091" s="63">
        <v>0</v>
      </c>
      <c r="AI2091" s="63">
        <v>0</v>
      </c>
      <c r="AJ2091" s="63">
        <v>0</v>
      </c>
      <c r="AK2091" s="63">
        <v>0</v>
      </c>
      <c r="AL2091" s="63">
        <v>0</v>
      </c>
      <c r="AM2091" s="63">
        <v>0</v>
      </c>
      <c r="AN2091" s="63">
        <v>0</v>
      </c>
      <c r="AO2091" s="63">
        <v>0</v>
      </c>
      <c r="AP2091" s="63">
        <v>0</v>
      </c>
      <c r="AQ2091" s="63">
        <v>0</v>
      </c>
      <c r="AR2091" s="63">
        <v>0</v>
      </c>
      <c r="AS2091" s="63">
        <v>0</v>
      </c>
      <c r="AT2091" s="63">
        <v>0</v>
      </c>
      <c r="AU2091" s="63">
        <v>0</v>
      </c>
      <c r="AV2091" s="63">
        <v>0</v>
      </c>
      <c r="AW2091" s="63">
        <v>0</v>
      </c>
      <c r="AX2091" s="63">
        <v>0</v>
      </c>
      <c r="AY2091" s="63">
        <v>0</v>
      </c>
      <c r="BA2091" s="5">
        <f>IF(Q2091&gt;0,RANK(Q2091,(N2091:P2091,Q2091:AE2091)),0)</f>
        <v>3</v>
      </c>
      <c r="BB2091" s="5">
        <f>IF(R2091&gt;0,RANK(R2091,(N2091:P2091,Q2091:AE2091)),0)</f>
        <v>0</v>
      </c>
      <c r="BC2091" s="5">
        <f>IF(T2091&gt;0,RANK(T2091,(N2091:P2091,Q2091:AE2091)),0)</f>
        <v>0</v>
      </c>
      <c r="BD2091" s="5">
        <f>IF(S2091&gt;0,RANK(S2091,(N2091:P2091,Q2091:AE2091)),0)</f>
        <v>0</v>
      </c>
      <c r="BE2091" s="2">
        <f t="shared" si="849"/>
        <v>2.0275162925416364E-2</v>
      </c>
      <c r="BF2091" s="2">
        <f t="shared" si="850"/>
        <v>0</v>
      </c>
      <c r="BG2091" s="2">
        <f t="shared" si="851"/>
        <v>0</v>
      </c>
      <c r="BH2091" s="2">
        <f t="shared" si="852"/>
        <v>0</v>
      </c>
      <c r="BJ2091" t="s">
        <v>1416</v>
      </c>
      <c r="BK2091" t="s">
        <v>1614</v>
      </c>
      <c r="BL2091">
        <v>1</v>
      </c>
      <c r="BN2091" s="112">
        <v>38</v>
      </c>
      <c r="BO2091" s="114">
        <v>37</v>
      </c>
      <c r="BP2091" s="118">
        <f t="shared" si="854"/>
        <v>38037</v>
      </c>
      <c r="BQ2091" s="118">
        <f t="shared" si="853"/>
        <v>38037</v>
      </c>
      <c r="BR2091" s="5" t="s">
        <v>3151</v>
      </c>
    </row>
    <row r="2092" spans="1:70" ht="15" hidden="1" customHeight="1" outlineLevel="1">
      <c r="A2092" t="s">
        <v>3133</v>
      </c>
      <c r="B2092" t="s">
        <v>1614</v>
      </c>
      <c r="C2092" s="1">
        <f t="shared" si="844"/>
        <v>1250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29">
        <f t="shared" si="842"/>
        <v>599</v>
      </c>
      <c r="H2092" s="134">
        <f t="shared" si="843"/>
        <v>0.47920000000000001</v>
      </c>
      <c r="I2092" s="2"/>
      <c r="J2092" s="2">
        <f t="shared" si="845"/>
        <v>0.24640000000000001</v>
      </c>
      <c r="K2092" s="2">
        <f t="shared" si="846"/>
        <v>0.72560000000000002</v>
      </c>
      <c r="L2092" s="2">
        <f t="shared" si="847"/>
        <v>0</v>
      </c>
      <c r="M2092" s="2">
        <f t="shared" si="848"/>
        <v>2.8000000000000025E-2</v>
      </c>
      <c r="N2092" s="63">
        <v>308</v>
      </c>
      <c r="O2092" s="63">
        <v>907</v>
      </c>
      <c r="P2092" s="63">
        <v>0</v>
      </c>
      <c r="Q2092" s="63">
        <v>34</v>
      </c>
      <c r="R2092" s="63">
        <v>0</v>
      </c>
      <c r="S2092" s="63">
        <v>0</v>
      </c>
      <c r="T2092" s="63">
        <v>0</v>
      </c>
      <c r="U2092" s="63">
        <v>0</v>
      </c>
      <c r="V2092" s="63">
        <v>0</v>
      </c>
      <c r="W2092" s="63">
        <v>1</v>
      </c>
      <c r="X2092" s="63">
        <v>0</v>
      </c>
      <c r="Y2092" s="63">
        <v>0</v>
      </c>
      <c r="Z2092" s="63">
        <v>0</v>
      </c>
      <c r="AA2092" s="63">
        <v>0</v>
      </c>
      <c r="AB2092" s="63">
        <v>0</v>
      </c>
      <c r="AC2092" s="63">
        <v>0</v>
      </c>
      <c r="AD2092" s="63">
        <v>0</v>
      </c>
      <c r="AE2092" s="63">
        <v>0</v>
      </c>
      <c r="AF2092" s="63">
        <v>0</v>
      </c>
      <c r="AG2092" s="63">
        <v>0</v>
      </c>
      <c r="AH2092" s="63">
        <v>0</v>
      </c>
      <c r="AI2092" s="63">
        <v>0</v>
      </c>
      <c r="AJ2092" s="63">
        <v>0</v>
      </c>
      <c r="AK2092" s="63">
        <v>0</v>
      </c>
      <c r="AL2092" s="63">
        <v>0</v>
      </c>
      <c r="AM2092" s="63">
        <v>0</v>
      </c>
      <c r="AN2092" s="63">
        <v>0</v>
      </c>
      <c r="AO2092" s="63">
        <v>0</v>
      </c>
      <c r="AP2092" s="63">
        <v>0</v>
      </c>
      <c r="AQ2092" s="63">
        <v>0</v>
      </c>
      <c r="AR2092" s="63">
        <v>0</v>
      </c>
      <c r="AS2092" s="63">
        <v>0</v>
      </c>
      <c r="AT2092" s="63">
        <v>0</v>
      </c>
      <c r="AU2092" s="63">
        <v>0</v>
      </c>
      <c r="AV2092" s="63">
        <v>0</v>
      </c>
      <c r="AW2092" s="63">
        <v>0</v>
      </c>
      <c r="AX2092" s="63">
        <v>0</v>
      </c>
      <c r="AY2092" s="63">
        <v>0</v>
      </c>
      <c r="BA2092" s="5">
        <f>IF(Q2092&gt;0,RANK(Q2092,(N2092:P2092,Q2092:AE2092)),0)</f>
        <v>3</v>
      </c>
      <c r="BB2092" s="5">
        <f>IF(R2092&gt;0,RANK(R2092,(N2092:P2092,Q2092:AE2092)),0)</f>
        <v>0</v>
      </c>
      <c r="BC2092" s="5">
        <f>IF(T2092&gt;0,RANK(T2092,(N2092:P2092,Q2092:AE2092)),0)</f>
        <v>0</v>
      </c>
      <c r="BD2092" s="5">
        <f>IF(S2092&gt;0,RANK(S2092,(N2092:P2092,Q2092:AE2092)),0)</f>
        <v>0</v>
      </c>
      <c r="BE2092" s="2">
        <f t="shared" si="849"/>
        <v>2.7199999999999998E-2</v>
      </c>
      <c r="BF2092" s="2">
        <f t="shared" si="850"/>
        <v>0</v>
      </c>
      <c r="BG2092" s="2">
        <f t="shared" si="851"/>
        <v>0</v>
      </c>
      <c r="BH2092" s="2">
        <f t="shared" si="852"/>
        <v>0</v>
      </c>
      <c r="BJ2092" t="s">
        <v>3133</v>
      </c>
      <c r="BK2092" t="s">
        <v>1614</v>
      </c>
      <c r="BL2092">
        <v>1</v>
      </c>
      <c r="BN2092" s="112">
        <v>38</v>
      </c>
      <c r="BO2092" s="114">
        <v>39</v>
      </c>
      <c r="BP2092" s="118">
        <f t="shared" si="854"/>
        <v>38039</v>
      </c>
      <c r="BQ2092" s="118">
        <f t="shared" si="853"/>
        <v>38039</v>
      </c>
      <c r="BR2092" s="5" t="s">
        <v>3151</v>
      </c>
    </row>
    <row r="2093" spans="1:70" ht="15" hidden="1" customHeight="1" outlineLevel="1">
      <c r="A2093" t="s">
        <v>2616</v>
      </c>
      <c r="B2093" t="s">
        <v>1614</v>
      </c>
      <c r="C2093" s="1">
        <f t="shared" si="844"/>
        <v>1312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29">
        <f t="shared" si="842"/>
        <v>895</v>
      </c>
      <c r="H2093" s="134">
        <f t="shared" si="843"/>
        <v>0.68216463414634143</v>
      </c>
      <c r="I2093" s="2"/>
      <c r="J2093" s="2">
        <f t="shared" si="845"/>
        <v>0.14939024390243902</v>
      </c>
      <c r="K2093" s="2">
        <f t="shared" si="846"/>
        <v>0.83155487804878048</v>
      </c>
      <c r="L2093" s="2">
        <f t="shared" si="847"/>
        <v>0</v>
      </c>
      <c r="M2093" s="2">
        <f t="shared" si="848"/>
        <v>1.9054878048780477E-2</v>
      </c>
      <c r="N2093" s="63">
        <v>196</v>
      </c>
      <c r="O2093" s="63">
        <v>1091</v>
      </c>
      <c r="P2093" s="63">
        <v>0</v>
      </c>
      <c r="Q2093" s="63">
        <v>23</v>
      </c>
      <c r="R2093" s="63">
        <v>0</v>
      </c>
      <c r="S2093" s="63">
        <v>0</v>
      </c>
      <c r="T2093" s="63">
        <v>0</v>
      </c>
      <c r="U2093" s="63">
        <v>0</v>
      </c>
      <c r="V2093" s="63">
        <v>0</v>
      </c>
      <c r="W2093" s="63">
        <v>2</v>
      </c>
      <c r="X2093" s="63">
        <v>0</v>
      </c>
      <c r="Y2093" s="63">
        <v>0</v>
      </c>
      <c r="Z2093" s="63">
        <v>0</v>
      </c>
      <c r="AA2093" s="63">
        <v>0</v>
      </c>
      <c r="AB2093" s="63">
        <v>0</v>
      </c>
      <c r="AC2093" s="63">
        <v>0</v>
      </c>
      <c r="AD2093" s="63">
        <v>0</v>
      </c>
      <c r="AE2093" s="63">
        <v>0</v>
      </c>
      <c r="AF2093" s="63">
        <v>0</v>
      </c>
      <c r="AG2093" s="63">
        <v>0</v>
      </c>
      <c r="AH2093" s="63">
        <v>0</v>
      </c>
      <c r="AI2093" s="63">
        <v>0</v>
      </c>
      <c r="AJ2093" s="63">
        <v>0</v>
      </c>
      <c r="AK2093" s="63">
        <v>0</v>
      </c>
      <c r="AL2093" s="63">
        <v>0</v>
      </c>
      <c r="AM2093" s="63">
        <v>0</v>
      </c>
      <c r="AN2093" s="63">
        <v>0</v>
      </c>
      <c r="AO2093" s="63">
        <v>0</v>
      </c>
      <c r="AP2093" s="63">
        <v>0</v>
      </c>
      <c r="AQ2093" s="63">
        <v>0</v>
      </c>
      <c r="AR2093" s="63">
        <v>0</v>
      </c>
      <c r="AS2093" s="63">
        <v>0</v>
      </c>
      <c r="AT2093" s="63">
        <v>0</v>
      </c>
      <c r="AU2093" s="63">
        <v>0</v>
      </c>
      <c r="AV2093" s="63">
        <v>0</v>
      </c>
      <c r="AW2093" s="63">
        <v>0</v>
      </c>
      <c r="AX2093" s="63">
        <v>0</v>
      </c>
      <c r="AY2093" s="63">
        <v>0</v>
      </c>
      <c r="BA2093" s="5">
        <f>IF(Q2093&gt;0,RANK(Q2093,(N2093:P2093,Q2093:AE2093)),0)</f>
        <v>3</v>
      </c>
      <c r="BB2093" s="5">
        <f>IF(R2093&gt;0,RANK(R2093,(N2093:P2093,Q2093:AE2093)),0)</f>
        <v>0</v>
      </c>
      <c r="BC2093" s="5">
        <f>IF(T2093&gt;0,RANK(T2093,(N2093:P2093,Q2093:AE2093)),0)</f>
        <v>0</v>
      </c>
      <c r="BD2093" s="5">
        <f>IF(S2093&gt;0,RANK(S2093,(N2093:P2093,Q2093:AE2093)),0)</f>
        <v>0</v>
      </c>
      <c r="BE2093" s="2">
        <f t="shared" si="849"/>
        <v>1.753048780487805E-2</v>
      </c>
      <c r="BF2093" s="2">
        <f t="shared" si="850"/>
        <v>0</v>
      </c>
      <c r="BG2093" s="2">
        <f t="shared" si="851"/>
        <v>0</v>
      </c>
      <c r="BH2093" s="2">
        <f t="shared" si="852"/>
        <v>0</v>
      </c>
      <c r="BJ2093" t="s">
        <v>2616</v>
      </c>
      <c r="BK2093" t="s">
        <v>1614</v>
      </c>
      <c r="BL2093">
        <v>1</v>
      </c>
      <c r="BN2093" s="112">
        <v>38</v>
      </c>
      <c r="BO2093" s="114">
        <v>41</v>
      </c>
      <c r="BP2093" s="118">
        <f t="shared" si="854"/>
        <v>38041</v>
      </c>
      <c r="BQ2093" s="118">
        <f t="shared" si="853"/>
        <v>38041</v>
      </c>
      <c r="BR2093" s="5" t="s">
        <v>3151</v>
      </c>
    </row>
    <row r="2094" spans="1:70" ht="15" hidden="1" customHeight="1" outlineLevel="1">
      <c r="A2094" t="s">
        <v>2904</v>
      </c>
      <c r="B2094" t="s">
        <v>1614</v>
      </c>
      <c r="C2094" s="1">
        <f t="shared" si="844"/>
        <v>1460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29">
        <f t="shared" si="842"/>
        <v>994</v>
      </c>
      <c r="H2094" s="134">
        <f t="shared" si="843"/>
        <v>0.68082191780821921</v>
      </c>
      <c r="I2094" s="2"/>
      <c r="J2094" s="2">
        <f t="shared" si="845"/>
        <v>0.15136986301369862</v>
      </c>
      <c r="K2094" s="2">
        <f t="shared" si="846"/>
        <v>0.8321917808219178</v>
      </c>
      <c r="L2094" s="2">
        <f t="shared" si="847"/>
        <v>0</v>
      </c>
      <c r="M2094" s="2">
        <f t="shared" si="848"/>
        <v>1.6438356164383605E-2</v>
      </c>
      <c r="N2094" s="63">
        <v>221</v>
      </c>
      <c r="O2094" s="63">
        <v>1215</v>
      </c>
      <c r="P2094" s="63">
        <v>0</v>
      </c>
      <c r="Q2094" s="63">
        <v>22</v>
      </c>
      <c r="R2094" s="63">
        <v>0</v>
      </c>
      <c r="S2094" s="63">
        <v>0</v>
      </c>
      <c r="T2094" s="63">
        <v>0</v>
      </c>
      <c r="U2094" s="63">
        <v>0</v>
      </c>
      <c r="V2094" s="63">
        <v>0</v>
      </c>
      <c r="W2094" s="63">
        <v>2</v>
      </c>
      <c r="X2094" s="63">
        <v>0</v>
      </c>
      <c r="Y2094" s="63">
        <v>0</v>
      </c>
      <c r="Z2094" s="63">
        <v>0</v>
      </c>
      <c r="AA2094" s="63">
        <v>0</v>
      </c>
      <c r="AB2094" s="63">
        <v>0</v>
      </c>
      <c r="AC2094" s="63">
        <v>0</v>
      </c>
      <c r="AD2094" s="63">
        <v>0</v>
      </c>
      <c r="AE2094" s="63">
        <v>0</v>
      </c>
      <c r="AF2094" s="63">
        <v>0</v>
      </c>
      <c r="AG2094" s="63">
        <v>0</v>
      </c>
      <c r="AH2094" s="63">
        <v>0</v>
      </c>
      <c r="AI2094" s="63">
        <v>0</v>
      </c>
      <c r="AJ2094" s="63">
        <v>0</v>
      </c>
      <c r="AK2094" s="63">
        <v>0</v>
      </c>
      <c r="AL2094" s="63">
        <v>0</v>
      </c>
      <c r="AM2094" s="63">
        <v>0</v>
      </c>
      <c r="AN2094" s="63">
        <v>0</v>
      </c>
      <c r="AO2094" s="63">
        <v>0</v>
      </c>
      <c r="AP2094" s="63">
        <v>0</v>
      </c>
      <c r="AQ2094" s="63">
        <v>0</v>
      </c>
      <c r="AR2094" s="63">
        <v>0</v>
      </c>
      <c r="AS2094" s="63">
        <v>0</v>
      </c>
      <c r="AT2094" s="63">
        <v>0</v>
      </c>
      <c r="AU2094" s="63">
        <v>0</v>
      </c>
      <c r="AV2094" s="63">
        <v>0</v>
      </c>
      <c r="AW2094" s="63">
        <v>0</v>
      </c>
      <c r="AX2094" s="63">
        <v>0</v>
      </c>
      <c r="AY2094" s="63">
        <v>0</v>
      </c>
      <c r="BA2094" s="5">
        <f>IF(Q2094&gt;0,RANK(Q2094,(N2094:P2094,Q2094:AE2094)),0)</f>
        <v>3</v>
      </c>
      <c r="BB2094" s="5">
        <f>IF(R2094&gt;0,RANK(R2094,(N2094:P2094,Q2094:AE2094)),0)</f>
        <v>0</v>
      </c>
      <c r="BC2094" s="5">
        <f>IF(T2094&gt;0,RANK(T2094,(N2094:P2094,Q2094:AE2094)),0)</f>
        <v>0</v>
      </c>
      <c r="BD2094" s="5">
        <f>IF(S2094&gt;0,RANK(S2094,(N2094:P2094,Q2094:AE2094)),0)</f>
        <v>0</v>
      </c>
      <c r="BE2094" s="2">
        <f t="shared" si="849"/>
        <v>1.5068493150684932E-2</v>
      </c>
      <c r="BF2094" s="2">
        <f t="shared" si="850"/>
        <v>0</v>
      </c>
      <c r="BG2094" s="2">
        <f t="shared" si="851"/>
        <v>0</v>
      </c>
      <c r="BH2094" s="2">
        <f t="shared" si="852"/>
        <v>0</v>
      </c>
      <c r="BJ2094" t="s">
        <v>2904</v>
      </c>
      <c r="BK2094" t="s">
        <v>1614</v>
      </c>
      <c r="BL2094">
        <v>1</v>
      </c>
      <c r="BN2094" s="112">
        <v>38</v>
      </c>
      <c r="BO2094" s="114">
        <v>43</v>
      </c>
      <c r="BP2094" s="118">
        <f t="shared" si="854"/>
        <v>38043</v>
      </c>
      <c r="BQ2094" s="118">
        <f t="shared" si="853"/>
        <v>38043</v>
      </c>
      <c r="BR2094" s="5" t="s">
        <v>3151</v>
      </c>
    </row>
    <row r="2095" spans="1:70" ht="15" hidden="1" customHeight="1" outlineLevel="1">
      <c r="A2095" t="s">
        <v>1757</v>
      </c>
      <c r="B2095" t="s">
        <v>1614</v>
      </c>
      <c r="C2095" s="1">
        <f t="shared" si="844"/>
        <v>2219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29">
        <f t="shared" si="842"/>
        <v>1118</v>
      </c>
      <c r="H2095" s="134">
        <f t="shared" si="843"/>
        <v>0.50383055430374046</v>
      </c>
      <c r="I2095" s="2"/>
      <c r="J2095" s="2">
        <f t="shared" si="845"/>
        <v>0.23749436683190625</v>
      </c>
      <c r="K2095" s="2">
        <f t="shared" si="846"/>
        <v>0.74132492113564674</v>
      </c>
      <c r="L2095" s="2">
        <f t="shared" si="847"/>
        <v>0</v>
      </c>
      <c r="M2095" s="2">
        <f t="shared" si="848"/>
        <v>2.118071203244698E-2</v>
      </c>
      <c r="N2095" s="63">
        <v>527</v>
      </c>
      <c r="O2095" s="63">
        <v>1645</v>
      </c>
      <c r="P2095" s="63">
        <v>0</v>
      </c>
      <c r="Q2095" s="63">
        <v>44</v>
      </c>
      <c r="R2095" s="63">
        <v>0</v>
      </c>
      <c r="S2095" s="63">
        <v>0</v>
      </c>
      <c r="T2095" s="63">
        <v>0</v>
      </c>
      <c r="U2095" s="63">
        <v>0</v>
      </c>
      <c r="V2095" s="63">
        <v>0</v>
      </c>
      <c r="W2095" s="63">
        <v>3</v>
      </c>
      <c r="X2095" s="63">
        <v>0</v>
      </c>
      <c r="Y2095" s="63">
        <v>0</v>
      </c>
      <c r="Z2095" s="63">
        <v>0</v>
      </c>
      <c r="AA2095" s="63">
        <v>0</v>
      </c>
      <c r="AB2095" s="63">
        <v>0</v>
      </c>
      <c r="AC2095" s="63">
        <v>0</v>
      </c>
      <c r="AD2095" s="63">
        <v>0</v>
      </c>
      <c r="AE2095" s="63">
        <v>0</v>
      </c>
      <c r="AF2095" s="63">
        <v>0</v>
      </c>
      <c r="AG2095" s="63">
        <v>0</v>
      </c>
      <c r="AH2095" s="63">
        <v>0</v>
      </c>
      <c r="AI2095" s="63">
        <v>0</v>
      </c>
      <c r="AJ2095" s="63">
        <v>0</v>
      </c>
      <c r="AK2095" s="63">
        <v>0</v>
      </c>
      <c r="AL2095" s="63">
        <v>0</v>
      </c>
      <c r="AM2095" s="63">
        <v>0</v>
      </c>
      <c r="AN2095" s="63">
        <v>0</v>
      </c>
      <c r="AO2095" s="63">
        <v>0</v>
      </c>
      <c r="AP2095" s="63">
        <v>0</v>
      </c>
      <c r="AQ2095" s="63">
        <v>0</v>
      </c>
      <c r="AR2095" s="63">
        <v>0</v>
      </c>
      <c r="AS2095" s="63">
        <v>0</v>
      </c>
      <c r="AT2095" s="63">
        <v>0</v>
      </c>
      <c r="AU2095" s="63">
        <v>0</v>
      </c>
      <c r="AV2095" s="63">
        <v>0</v>
      </c>
      <c r="AW2095" s="63">
        <v>0</v>
      </c>
      <c r="AX2095" s="63">
        <v>0</v>
      </c>
      <c r="AY2095" s="63">
        <v>0</v>
      </c>
      <c r="BA2095" s="5">
        <f>IF(Q2095&gt;0,RANK(Q2095,(N2095:P2095,Q2095:AE2095)),0)</f>
        <v>3</v>
      </c>
      <c r="BB2095" s="5">
        <f>IF(R2095&gt;0,RANK(R2095,(N2095:P2095,Q2095:AE2095)),0)</f>
        <v>0</v>
      </c>
      <c r="BC2095" s="5">
        <f>IF(T2095&gt;0,RANK(T2095,(N2095:P2095,Q2095:AE2095)),0)</f>
        <v>0</v>
      </c>
      <c r="BD2095" s="5">
        <f>IF(S2095&gt;0,RANK(S2095,(N2095:P2095,Q2095:AE2095)),0)</f>
        <v>0</v>
      </c>
      <c r="BE2095" s="2">
        <f t="shared" si="849"/>
        <v>1.9828751689950429E-2</v>
      </c>
      <c r="BF2095" s="2">
        <f t="shared" si="850"/>
        <v>0</v>
      </c>
      <c r="BG2095" s="2">
        <f t="shared" si="851"/>
        <v>0</v>
      </c>
      <c r="BH2095" s="2">
        <f t="shared" si="852"/>
        <v>0</v>
      </c>
      <c r="BJ2095" t="s">
        <v>1757</v>
      </c>
      <c r="BK2095" t="s">
        <v>1614</v>
      </c>
      <c r="BL2095">
        <v>1</v>
      </c>
      <c r="BN2095" s="112">
        <v>38</v>
      </c>
      <c r="BO2095" s="114">
        <v>45</v>
      </c>
      <c r="BP2095" s="118">
        <f t="shared" si="854"/>
        <v>38045</v>
      </c>
      <c r="BQ2095" s="118">
        <f t="shared" si="853"/>
        <v>38045</v>
      </c>
      <c r="BR2095" s="5" t="s">
        <v>3151</v>
      </c>
    </row>
    <row r="2096" spans="1:70" ht="15" hidden="1" customHeight="1" outlineLevel="1">
      <c r="A2096" t="s">
        <v>843</v>
      </c>
      <c r="B2096" t="s">
        <v>1614</v>
      </c>
      <c r="C2096" s="1">
        <f t="shared" si="844"/>
        <v>1076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29">
        <f t="shared" si="842"/>
        <v>802</v>
      </c>
      <c r="H2096" s="134">
        <f t="shared" si="843"/>
        <v>0.74535315985130113</v>
      </c>
      <c r="I2096" s="2"/>
      <c r="J2096" s="2">
        <f t="shared" si="845"/>
        <v>0.11895910780669144</v>
      </c>
      <c r="K2096" s="2">
        <f t="shared" si="846"/>
        <v>0.86431226765799252</v>
      </c>
      <c r="L2096" s="2">
        <f t="shared" si="847"/>
        <v>0</v>
      </c>
      <c r="M2096" s="2">
        <f t="shared" si="848"/>
        <v>1.6728624535316095E-2</v>
      </c>
      <c r="N2096" s="63">
        <v>128</v>
      </c>
      <c r="O2096" s="63">
        <v>930</v>
      </c>
      <c r="P2096" s="63">
        <v>0</v>
      </c>
      <c r="Q2096" s="63">
        <v>14</v>
      </c>
      <c r="R2096" s="63">
        <v>0</v>
      </c>
      <c r="S2096" s="63">
        <v>0</v>
      </c>
      <c r="T2096" s="63">
        <v>0</v>
      </c>
      <c r="U2096" s="63">
        <v>0</v>
      </c>
      <c r="V2096" s="63">
        <v>0</v>
      </c>
      <c r="W2096" s="63">
        <v>4</v>
      </c>
      <c r="X2096" s="63">
        <v>0</v>
      </c>
      <c r="Y2096" s="63">
        <v>0</v>
      </c>
      <c r="Z2096" s="63">
        <v>0</v>
      </c>
      <c r="AA2096" s="63">
        <v>0</v>
      </c>
      <c r="AB2096" s="63">
        <v>0</v>
      </c>
      <c r="AC2096" s="63">
        <v>0</v>
      </c>
      <c r="AD2096" s="63">
        <v>0</v>
      </c>
      <c r="AE2096" s="63">
        <v>0</v>
      </c>
      <c r="AF2096" s="63">
        <v>0</v>
      </c>
      <c r="AG2096" s="63">
        <v>0</v>
      </c>
      <c r="AH2096" s="63">
        <v>0</v>
      </c>
      <c r="AI2096" s="63">
        <v>0</v>
      </c>
      <c r="AJ2096" s="63">
        <v>0</v>
      </c>
      <c r="AK2096" s="63">
        <v>0</v>
      </c>
      <c r="AL2096" s="63">
        <v>0</v>
      </c>
      <c r="AM2096" s="63">
        <v>0</v>
      </c>
      <c r="AN2096" s="63">
        <v>0</v>
      </c>
      <c r="AO2096" s="63">
        <v>0</v>
      </c>
      <c r="AP2096" s="63">
        <v>0</v>
      </c>
      <c r="AQ2096" s="63">
        <v>0</v>
      </c>
      <c r="AR2096" s="63">
        <v>0</v>
      </c>
      <c r="AS2096" s="63">
        <v>0</v>
      </c>
      <c r="AT2096" s="63">
        <v>0</v>
      </c>
      <c r="AU2096" s="63">
        <v>0</v>
      </c>
      <c r="AV2096" s="63">
        <v>0</v>
      </c>
      <c r="AW2096" s="63">
        <v>0</v>
      </c>
      <c r="AX2096" s="63">
        <v>0</v>
      </c>
      <c r="AY2096" s="63">
        <v>0</v>
      </c>
      <c r="BA2096" s="5">
        <f>IF(Q2096&gt;0,RANK(Q2096,(N2096:P2096,Q2096:AE2096)),0)</f>
        <v>3</v>
      </c>
      <c r="BB2096" s="5">
        <f>IF(R2096&gt;0,RANK(R2096,(N2096:P2096,Q2096:AE2096)),0)</f>
        <v>0</v>
      </c>
      <c r="BC2096" s="5">
        <f>IF(T2096&gt;0,RANK(T2096,(N2096:P2096,Q2096:AE2096)),0)</f>
        <v>0</v>
      </c>
      <c r="BD2096" s="5">
        <f>IF(S2096&gt;0,RANK(S2096,(N2096:P2096,Q2096:AE2096)),0)</f>
        <v>0</v>
      </c>
      <c r="BE2096" s="2">
        <f t="shared" si="849"/>
        <v>1.3011152416356878E-2</v>
      </c>
      <c r="BF2096" s="2">
        <f t="shared" si="850"/>
        <v>0</v>
      </c>
      <c r="BG2096" s="2">
        <f t="shared" si="851"/>
        <v>0</v>
      </c>
      <c r="BH2096" s="2">
        <f t="shared" si="852"/>
        <v>0</v>
      </c>
      <c r="BJ2096" t="s">
        <v>843</v>
      </c>
      <c r="BK2096" t="s">
        <v>1614</v>
      </c>
      <c r="BL2096">
        <v>1</v>
      </c>
      <c r="BN2096" s="112">
        <v>38</v>
      </c>
      <c r="BO2096" s="114">
        <v>47</v>
      </c>
      <c r="BP2096" s="118">
        <f t="shared" si="854"/>
        <v>38047</v>
      </c>
      <c r="BQ2096" s="118">
        <f t="shared" si="853"/>
        <v>38047</v>
      </c>
      <c r="BR2096" s="5" t="s">
        <v>3151</v>
      </c>
    </row>
    <row r="2097" spans="1:70" ht="15" hidden="1" customHeight="1" outlineLevel="1">
      <c r="A2097" t="s">
        <v>872</v>
      </c>
      <c r="B2097" t="s">
        <v>1614</v>
      </c>
      <c r="C2097" s="1">
        <f t="shared" si="844"/>
        <v>3003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29">
        <f t="shared" si="842"/>
        <v>1800</v>
      </c>
      <c r="H2097" s="134">
        <f t="shared" si="843"/>
        <v>0.59940059940059942</v>
      </c>
      <c r="I2097" s="2"/>
      <c r="J2097" s="2">
        <f t="shared" si="845"/>
        <v>0.18781218781218781</v>
      </c>
      <c r="K2097" s="2">
        <f t="shared" si="846"/>
        <v>0.7872127872127872</v>
      </c>
      <c r="L2097" s="2">
        <f t="shared" si="847"/>
        <v>0</v>
      </c>
      <c r="M2097" s="2">
        <f t="shared" si="848"/>
        <v>2.4975024975025018E-2</v>
      </c>
      <c r="N2097" s="63">
        <v>564</v>
      </c>
      <c r="O2097" s="63">
        <v>2364</v>
      </c>
      <c r="P2097" s="63">
        <v>0</v>
      </c>
      <c r="Q2097" s="63">
        <v>68</v>
      </c>
      <c r="R2097" s="63">
        <v>0</v>
      </c>
      <c r="S2097" s="63">
        <v>0</v>
      </c>
      <c r="T2097" s="63">
        <v>0</v>
      </c>
      <c r="U2097" s="63">
        <v>0</v>
      </c>
      <c r="V2097" s="63">
        <v>0</v>
      </c>
      <c r="W2097" s="63">
        <v>7</v>
      </c>
      <c r="X2097" s="63">
        <v>0</v>
      </c>
      <c r="Y2097" s="63">
        <v>0</v>
      </c>
      <c r="Z2097" s="63">
        <v>0</v>
      </c>
      <c r="AA2097" s="63">
        <v>0</v>
      </c>
      <c r="AB2097" s="63">
        <v>0</v>
      </c>
      <c r="AC2097" s="63">
        <v>0</v>
      </c>
      <c r="AD2097" s="63">
        <v>0</v>
      </c>
      <c r="AE2097" s="63">
        <v>0</v>
      </c>
      <c r="AF2097" s="63">
        <v>0</v>
      </c>
      <c r="AG2097" s="63">
        <v>0</v>
      </c>
      <c r="AH2097" s="63">
        <v>0</v>
      </c>
      <c r="AI2097" s="63">
        <v>0</v>
      </c>
      <c r="AJ2097" s="63">
        <v>0</v>
      </c>
      <c r="AK2097" s="63">
        <v>0</v>
      </c>
      <c r="AL2097" s="63">
        <v>0</v>
      </c>
      <c r="AM2097" s="63">
        <v>0</v>
      </c>
      <c r="AN2097" s="63">
        <v>0</v>
      </c>
      <c r="AO2097" s="63">
        <v>0</v>
      </c>
      <c r="AP2097" s="63">
        <v>0</v>
      </c>
      <c r="AQ2097" s="63">
        <v>0</v>
      </c>
      <c r="AR2097" s="63">
        <v>0</v>
      </c>
      <c r="AS2097" s="63">
        <v>0</v>
      </c>
      <c r="AT2097" s="63">
        <v>0</v>
      </c>
      <c r="AU2097" s="63">
        <v>0</v>
      </c>
      <c r="AV2097" s="63">
        <v>0</v>
      </c>
      <c r="AW2097" s="63">
        <v>0</v>
      </c>
      <c r="AX2097" s="63">
        <v>0</v>
      </c>
      <c r="AY2097" s="63">
        <v>0</v>
      </c>
      <c r="BA2097" s="5">
        <f>IF(Q2097&gt;0,RANK(Q2097,(N2097:P2097,Q2097:AE2097)),0)</f>
        <v>3</v>
      </c>
      <c r="BB2097" s="5">
        <f>IF(R2097&gt;0,RANK(R2097,(N2097:P2097,Q2097:AE2097)),0)</f>
        <v>0</v>
      </c>
      <c r="BC2097" s="5">
        <f>IF(T2097&gt;0,RANK(T2097,(N2097:P2097,Q2097:AE2097)),0)</f>
        <v>0</v>
      </c>
      <c r="BD2097" s="5">
        <f>IF(S2097&gt;0,RANK(S2097,(N2097:P2097,Q2097:AE2097)),0)</f>
        <v>0</v>
      </c>
      <c r="BE2097" s="2">
        <f t="shared" si="849"/>
        <v>2.2644022644022644E-2</v>
      </c>
      <c r="BF2097" s="2">
        <f t="shared" si="850"/>
        <v>0</v>
      </c>
      <c r="BG2097" s="2">
        <f t="shared" si="851"/>
        <v>0</v>
      </c>
      <c r="BH2097" s="2">
        <f t="shared" si="852"/>
        <v>0</v>
      </c>
      <c r="BJ2097" t="s">
        <v>872</v>
      </c>
      <c r="BK2097" t="s">
        <v>1614</v>
      </c>
      <c r="BL2097">
        <v>1</v>
      </c>
      <c r="BN2097" s="112">
        <v>38</v>
      </c>
      <c r="BO2097" s="114">
        <v>49</v>
      </c>
      <c r="BP2097" s="118">
        <f t="shared" si="854"/>
        <v>38049</v>
      </c>
      <c r="BQ2097" s="118">
        <f t="shared" si="853"/>
        <v>38049</v>
      </c>
      <c r="BR2097" s="5" t="s">
        <v>3151</v>
      </c>
    </row>
    <row r="2098" spans="1:70" ht="15" hidden="1" customHeight="1" outlineLevel="1">
      <c r="A2098" t="s">
        <v>1204</v>
      </c>
      <c r="B2098" t="s">
        <v>1614</v>
      </c>
      <c r="C2098" s="1">
        <f t="shared" si="844"/>
        <v>1455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29">
        <f t="shared" si="842"/>
        <v>892</v>
      </c>
      <c r="H2098" s="134">
        <f t="shared" si="843"/>
        <v>0.6130584192439863</v>
      </c>
      <c r="I2098" s="2"/>
      <c r="J2098" s="2">
        <f t="shared" si="845"/>
        <v>0.17938144329896907</v>
      </c>
      <c r="K2098" s="2">
        <f t="shared" si="846"/>
        <v>0.79243986254295529</v>
      </c>
      <c r="L2098" s="2">
        <f t="shared" si="847"/>
        <v>0</v>
      </c>
      <c r="M2098" s="2">
        <f t="shared" si="848"/>
        <v>2.8178694158075612E-2</v>
      </c>
      <c r="N2098" s="63">
        <v>261</v>
      </c>
      <c r="O2098" s="63">
        <v>1153</v>
      </c>
      <c r="P2098" s="63">
        <v>0</v>
      </c>
      <c r="Q2098" s="63">
        <v>30</v>
      </c>
      <c r="R2098" s="63">
        <v>0</v>
      </c>
      <c r="S2098" s="63">
        <v>0</v>
      </c>
      <c r="T2098" s="63">
        <v>0</v>
      </c>
      <c r="U2098" s="63">
        <v>0</v>
      </c>
      <c r="V2098" s="63">
        <v>0</v>
      </c>
      <c r="W2098" s="63">
        <v>11</v>
      </c>
      <c r="X2098" s="63">
        <v>0</v>
      </c>
      <c r="Y2098" s="63">
        <v>0</v>
      </c>
      <c r="Z2098" s="63">
        <v>0</v>
      </c>
      <c r="AA2098" s="63">
        <v>0</v>
      </c>
      <c r="AB2098" s="63">
        <v>0</v>
      </c>
      <c r="AC2098" s="63">
        <v>0</v>
      </c>
      <c r="AD2098" s="63">
        <v>0</v>
      </c>
      <c r="AE2098" s="63">
        <v>0</v>
      </c>
      <c r="AF2098" s="63">
        <v>0</v>
      </c>
      <c r="AG2098" s="63">
        <v>0</v>
      </c>
      <c r="AH2098" s="63">
        <v>0</v>
      </c>
      <c r="AI2098" s="63">
        <v>0</v>
      </c>
      <c r="AJ2098" s="63">
        <v>0</v>
      </c>
      <c r="AK2098" s="63">
        <v>0</v>
      </c>
      <c r="AL2098" s="63">
        <v>0</v>
      </c>
      <c r="AM2098" s="63">
        <v>0</v>
      </c>
      <c r="AN2098" s="63">
        <v>0</v>
      </c>
      <c r="AO2098" s="63">
        <v>0</v>
      </c>
      <c r="AP2098" s="63">
        <v>0</v>
      </c>
      <c r="AQ2098" s="63">
        <v>0</v>
      </c>
      <c r="AR2098" s="63">
        <v>0</v>
      </c>
      <c r="AS2098" s="63">
        <v>0</v>
      </c>
      <c r="AT2098" s="63">
        <v>0</v>
      </c>
      <c r="AU2098" s="63">
        <v>0</v>
      </c>
      <c r="AV2098" s="63">
        <v>0</v>
      </c>
      <c r="AW2098" s="63">
        <v>0</v>
      </c>
      <c r="AX2098" s="63">
        <v>0</v>
      </c>
      <c r="AY2098" s="63">
        <v>0</v>
      </c>
      <c r="BA2098" s="5">
        <f>IF(Q2098&gt;0,RANK(Q2098,(N2098:P2098,Q2098:AE2098)),0)</f>
        <v>3</v>
      </c>
      <c r="BB2098" s="5">
        <f>IF(R2098&gt;0,RANK(R2098,(N2098:P2098,Q2098:AE2098)),0)</f>
        <v>0</v>
      </c>
      <c r="BC2098" s="5">
        <f>IF(T2098&gt;0,RANK(T2098,(N2098:P2098,Q2098:AE2098)),0)</f>
        <v>0</v>
      </c>
      <c r="BD2098" s="5">
        <f>IF(S2098&gt;0,RANK(S2098,(N2098:P2098,Q2098:AE2098)),0)</f>
        <v>0</v>
      </c>
      <c r="BE2098" s="2">
        <f t="shared" si="849"/>
        <v>2.0618556701030927E-2</v>
      </c>
      <c r="BF2098" s="2">
        <f t="shared" si="850"/>
        <v>0</v>
      </c>
      <c r="BG2098" s="2">
        <f t="shared" si="851"/>
        <v>0</v>
      </c>
      <c r="BH2098" s="2">
        <f t="shared" si="852"/>
        <v>0</v>
      </c>
      <c r="BJ2098" t="s">
        <v>1204</v>
      </c>
      <c r="BK2098" t="s">
        <v>1614</v>
      </c>
      <c r="BL2098">
        <v>1</v>
      </c>
      <c r="BN2098" s="112">
        <v>38</v>
      </c>
      <c r="BO2098" s="114">
        <v>51</v>
      </c>
      <c r="BP2098" s="118">
        <f t="shared" si="854"/>
        <v>38051</v>
      </c>
      <c r="BQ2098" s="118">
        <f t="shared" si="853"/>
        <v>38051</v>
      </c>
      <c r="BR2098" s="5" t="s">
        <v>3151</v>
      </c>
    </row>
    <row r="2099" spans="1:70" ht="15" hidden="1" customHeight="1" outlineLevel="1">
      <c r="A2099" t="s">
        <v>326</v>
      </c>
      <c r="B2099" t="s">
        <v>1614</v>
      </c>
      <c r="C2099" s="1">
        <f t="shared" si="844"/>
        <v>5419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29">
        <f t="shared" si="842"/>
        <v>3668</v>
      </c>
      <c r="H2099" s="134">
        <f t="shared" si="843"/>
        <v>0.67687765270345079</v>
      </c>
      <c r="I2099" s="2"/>
      <c r="J2099" s="2">
        <f t="shared" si="845"/>
        <v>0.15021221627606571</v>
      </c>
      <c r="K2099" s="2">
        <f t="shared" si="846"/>
        <v>0.82708986897951653</v>
      </c>
      <c r="L2099" s="2">
        <f t="shared" si="847"/>
        <v>0</v>
      </c>
      <c r="M2099" s="2">
        <f t="shared" si="848"/>
        <v>2.2697914744417735E-2</v>
      </c>
      <c r="N2099" s="63">
        <v>814</v>
      </c>
      <c r="O2099" s="63">
        <v>4482</v>
      </c>
      <c r="P2099" s="63">
        <v>0</v>
      </c>
      <c r="Q2099" s="63">
        <v>110</v>
      </c>
      <c r="R2099" s="63">
        <v>0</v>
      </c>
      <c r="S2099" s="63">
        <v>0</v>
      </c>
      <c r="T2099" s="63">
        <v>0</v>
      </c>
      <c r="U2099" s="63">
        <v>0</v>
      </c>
      <c r="V2099" s="63">
        <v>0</v>
      </c>
      <c r="W2099" s="63">
        <v>13</v>
      </c>
      <c r="X2099" s="63">
        <v>0</v>
      </c>
      <c r="Y2099" s="63">
        <v>0</v>
      </c>
      <c r="Z2099" s="63">
        <v>0</v>
      </c>
      <c r="AA2099" s="63">
        <v>0</v>
      </c>
      <c r="AB2099" s="63">
        <v>0</v>
      </c>
      <c r="AC2099" s="63">
        <v>0</v>
      </c>
      <c r="AD2099" s="63">
        <v>0</v>
      </c>
      <c r="AE2099" s="63">
        <v>0</v>
      </c>
      <c r="AF2099" s="63">
        <v>0</v>
      </c>
      <c r="AG2099" s="63">
        <v>0</v>
      </c>
      <c r="AH2099" s="63">
        <v>0</v>
      </c>
      <c r="AI2099" s="63">
        <v>0</v>
      </c>
      <c r="AJ2099" s="63">
        <v>0</v>
      </c>
      <c r="AK2099" s="63">
        <v>0</v>
      </c>
      <c r="AL2099" s="63">
        <v>0</v>
      </c>
      <c r="AM2099" s="63">
        <v>0</v>
      </c>
      <c r="AN2099" s="63">
        <v>0</v>
      </c>
      <c r="AO2099" s="63">
        <v>0</v>
      </c>
      <c r="AP2099" s="63">
        <v>0</v>
      </c>
      <c r="AQ2099" s="63">
        <v>0</v>
      </c>
      <c r="AR2099" s="63">
        <v>0</v>
      </c>
      <c r="AS2099" s="63">
        <v>0</v>
      </c>
      <c r="AT2099" s="63">
        <v>0</v>
      </c>
      <c r="AU2099" s="63">
        <v>0</v>
      </c>
      <c r="AV2099" s="63">
        <v>0</v>
      </c>
      <c r="AW2099" s="63">
        <v>0</v>
      </c>
      <c r="AX2099" s="63">
        <v>0</v>
      </c>
      <c r="AY2099" s="63">
        <v>0</v>
      </c>
      <c r="BA2099" s="5">
        <f>IF(Q2099&gt;0,RANK(Q2099,(N2099:P2099,Q2099:AE2099)),0)</f>
        <v>3</v>
      </c>
      <c r="BB2099" s="5">
        <f>IF(R2099&gt;0,RANK(R2099,(N2099:P2099,Q2099:AE2099)),0)</f>
        <v>0</v>
      </c>
      <c r="BC2099" s="5">
        <f>IF(T2099&gt;0,RANK(T2099,(N2099:P2099,Q2099:AE2099)),0)</f>
        <v>0</v>
      </c>
      <c r="BD2099" s="5">
        <f>IF(S2099&gt;0,RANK(S2099,(N2099:P2099,Q2099:AE2099)),0)</f>
        <v>0</v>
      </c>
      <c r="BE2099" s="2">
        <f t="shared" si="849"/>
        <v>2.0298948145414282E-2</v>
      </c>
      <c r="BF2099" s="2">
        <f t="shared" si="850"/>
        <v>0</v>
      </c>
      <c r="BG2099" s="2">
        <f t="shared" si="851"/>
        <v>0</v>
      </c>
      <c r="BH2099" s="2">
        <f t="shared" si="852"/>
        <v>0</v>
      </c>
      <c r="BJ2099" t="s">
        <v>326</v>
      </c>
      <c r="BK2099" t="s">
        <v>1614</v>
      </c>
      <c r="BL2099">
        <v>1</v>
      </c>
      <c r="BN2099" s="112">
        <v>38</v>
      </c>
      <c r="BO2099" s="114">
        <v>53</v>
      </c>
      <c r="BP2099" s="118">
        <f t="shared" si="854"/>
        <v>38053</v>
      </c>
      <c r="BQ2099" s="118">
        <f t="shared" si="853"/>
        <v>38053</v>
      </c>
      <c r="BR2099" s="5" t="s">
        <v>3151</v>
      </c>
    </row>
    <row r="2100" spans="1:70" ht="15" hidden="1" customHeight="1" outlineLevel="1">
      <c r="A2100" t="s">
        <v>117</v>
      </c>
      <c r="B2100" t="s">
        <v>1614</v>
      </c>
      <c r="C2100" s="1">
        <f t="shared" si="844"/>
        <v>5536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29">
        <f t="shared" si="842"/>
        <v>2968</v>
      </c>
      <c r="H2100" s="134">
        <f t="shared" si="843"/>
        <v>0.53612716763005785</v>
      </c>
      <c r="I2100" s="2"/>
      <c r="J2100" s="2">
        <f t="shared" si="845"/>
        <v>0.2221820809248555</v>
      </c>
      <c r="K2100" s="2">
        <f t="shared" si="846"/>
        <v>0.75830924855491333</v>
      </c>
      <c r="L2100" s="2">
        <f t="shared" si="847"/>
        <v>0</v>
      </c>
      <c r="M2100" s="2">
        <f t="shared" si="848"/>
        <v>1.9508670520231197E-2</v>
      </c>
      <c r="N2100" s="63">
        <v>1230</v>
      </c>
      <c r="O2100" s="63">
        <v>4198</v>
      </c>
      <c r="P2100" s="63">
        <v>0</v>
      </c>
      <c r="Q2100" s="63">
        <v>96</v>
      </c>
      <c r="R2100" s="63">
        <v>0</v>
      </c>
      <c r="S2100" s="63">
        <v>0</v>
      </c>
      <c r="T2100" s="63">
        <v>0</v>
      </c>
      <c r="U2100" s="63">
        <v>0</v>
      </c>
      <c r="V2100" s="63">
        <v>0</v>
      </c>
      <c r="W2100" s="63">
        <v>12</v>
      </c>
      <c r="X2100" s="63">
        <v>0</v>
      </c>
      <c r="Y2100" s="63">
        <v>0</v>
      </c>
      <c r="Z2100" s="63">
        <v>0</v>
      </c>
      <c r="AA2100" s="63">
        <v>0</v>
      </c>
      <c r="AB2100" s="63">
        <v>0</v>
      </c>
      <c r="AC2100" s="63">
        <v>0</v>
      </c>
      <c r="AD2100" s="63">
        <v>0</v>
      </c>
      <c r="AE2100" s="63">
        <v>0</v>
      </c>
      <c r="AF2100" s="63">
        <v>0</v>
      </c>
      <c r="AG2100" s="63">
        <v>0</v>
      </c>
      <c r="AH2100" s="63">
        <v>0</v>
      </c>
      <c r="AI2100" s="63">
        <v>0</v>
      </c>
      <c r="AJ2100" s="63">
        <v>0</v>
      </c>
      <c r="AK2100" s="63">
        <v>0</v>
      </c>
      <c r="AL2100" s="63">
        <v>0</v>
      </c>
      <c r="AM2100" s="63">
        <v>0</v>
      </c>
      <c r="AN2100" s="63">
        <v>0</v>
      </c>
      <c r="AO2100" s="63">
        <v>0</v>
      </c>
      <c r="AP2100" s="63">
        <v>0</v>
      </c>
      <c r="AQ2100" s="63">
        <v>0</v>
      </c>
      <c r="AR2100" s="63">
        <v>0</v>
      </c>
      <c r="AS2100" s="63">
        <v>0</v>
      </c>
      <c r="AT2100" s="63">
        <v>0</v>
      </c>
      <c r="AU2100" s="63">
        <v>0</v>
      </c>
      <c r="AV2100" s="63">
        <v>0</v>
      </c>
      <c r="AW2100" s="63">
        <v>0</v>
      </c>
      <c r="AX2100" s="63">
        <v>0</v>
      </c>
      <c r="AY2100" s="63">
        <v>0</v>
      </c>
      <c r="BA2100" s="5">
        <f>IF(Q2100&gt;0,RANK(Q2100,(N2100:P2100,Q2100:AE2100)),0)</f>
        <v>3</v>
      </c>
      <c r="BB2100" s="5">
        <f>IF(R2100&gt;0,RANK(R2100,(N2100:P2100,Q2100:AE2100)),0)</f>
        <v>0</v>
      </c>
      <c r="BC2100" s="5">
        <f>IF(T2100&gt;0,RANK(T2100,(N2100:P2100,Q2100:AE2100)),0)</f>
        <v>0</v>
      </c>
      <c r="BD2100" s="5">
        <f>IF(S2100&gt;0,RANK(S2100,(N2100:P2100,Q2100:AE2100)),0)</f>
        <v>0</v>
      </c>
      <c r="BE2100" s="2">
        <f t="shared" si="849"/>
        <v>1.7341040462427744E-2</v>
      </c>
      <c r="BF2100" s="2">
        <f t="shared" si="850"/>
        <v>0</v>
      </c>
      <c r="BG2100" s="2">
        <f t="shared" si="851"/>
        <v>0</v>
      </c>
      <c r="BH2100" s="2">
        <f t="shared" si="852"/>
        <v>0</v>
      </c>
      <c r="BJ2100" t="s">
        <v>117</v>
      </c>
      <c r="BK2100" t="s">
        <v>1614</v>
      </c>
      <c r="BL2100">
        <v>1</v>
      </c>
      <c r="BN2100" s="112">
        <v>38</v>
      </c>
      <c r="BO2100" s="114">
        <v>55</v>
      </c>
      <c r="BP2100" s="118">
        <f t="shared" si="854"/>
        <v>38055</v>
      </c>
      <c r="BQ2100" s="118">
        <f t="shared" si="853"/>
        <v>38055</v>
      </c>
      <c r="BR2100" s="5" t="s">
        <v>3151</v>
      </c>
    </row>
    <row r="2101" spans="1:70" ht="15" hidden="1" customHeight="1" outlineLevel="1">
      <c r="A2101" t="s">
        <v>449</v>
      </c>
      <c r="B2101" t="s">
        <v>1614</v>
      </c>
      <c r="C2101" s="1">
        <f t="shared" si="844"/>
        <v>4675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29">
        <f t="shared" si="842"/>
        <v>3152</v>
      </c>
      <c r="H2101" s="134">
        <f t="shared" si="843"/>
        <v>0.67422459893048126</v>
      </c>
      <c r="I2101" s="2"/>
      <c r="J2101" s="2">
        <f t="shared" si="845"/>
        <v>0.15058823529411763</v>
      </c>
      <c r="K2101" s="2">
        <f t="shared" si="846"/>
        <v>0.82481283422459895</v>
      </c>
      <c r="L2101" s="2">
        <f t="shared" si="847"/>
        <v>0</v>
      </c>
      <c r="M2101" s="2">
        <f t="shared" si="848"/>
        <v>2.4598930481283365E-2</v>
      </c>
      <c r="N2101" s="63">
        <v>704</v>
      </c>
      <c r="O2101" s="63">
        <v>3856</v>
      </c>
      <c r="P2101" s="63">
        <v>0</v>
      </c>
      <c r="Q2101" s="63">
        <v>102</v>
      </c>
      <c r="R2101" s="63">
        <v>0</v>
      </c>
      <c r="S2101" s="63">
        <v>0</v>
      </c>
      <c r="T2101" s="63">
        <v>0</v>
      </c>
      <c r="U2101" s="63">
        <v>0</v>
      </c>
      <c r="V2101" s="63">
        <v>0</v>
      </c>
      <c r="W2101" s="63">
        <v>13</v>
      </c>
      <c r="X2101" s="63">
        <v>0</v>
      </c>
      <c r="Y2101" s="63">
        <v>0</v>
      </c>
      <c r="Z2101" s="63">
        <v>0</v>
      </c>
      <c r="AA2101" s="63">
        <v>0</v>
      </c>
      <c r="AB2101" s="63">
        <v>0</v>
      </c>
      <c r="AC2101" s="63">
        <v>0</v>
      </c>
      <c r="AD2101" s="63">
        <v>0</v>
      </c>
      <c r="AE2101" s="63">
        <v>0</v>
      </c>
      <c r="AF2101" s="63">
        <v>0</v>
      </c>
      <c r="AG2101" s="63">
        <v>0</v>
      </c>
      <c r="AH2101" s="63">
        <v>0</v>
      </c>
      <c r="AI2101" s="63">
        <v>0</v>
      </c>
      <c r="AJ2101" s="63">
        <v>0</v>
      </c>
      <c r="AK2101" s="63">
        <v>0</v>
      </c>
      <c r="AL2101" s="63">
        <v>0</v>
      </c>
      <c r="AM2101" s="63">
        <v>0</v>
      </c>
      <c r="AN2101" s="63">
        <v>0</v>
      </c>
      <c r="AO2101" s="63">
        <v>0</v>
      </c>
      <c r="AP2101" s="63">
        <v>0</v>
      </c>
      <c r="AQ2101" s="63">
        <v>0</v>
      </c>
      <c r="AR2101" s="63">
        <v>0</v>
      </c>
      <c r="AS2101" s="63">
        <v>0</v>
      </c>
      <c r="AT2101" s="63">
        <v>0</v>
      </c>
      <c r="AU2101" s="63">
        <v>0</v>
      </c>
      <c r="AV2101" s="63">
        <v>0</v>
      </c>
      <c r="AW2101" s="63">
        <v>0</v>
      </c>
      <c r="AX2101" s="63">
        <v>0</v>
      </c>
      <c r="AY2101" s="63">
        <v>0</v>
      </c>
      <c r="BA2101" s="5">
        <f>IF(Q2101&gt;0,RANK(Q2101,(N2101:P2101,Q2101:AE2101)),0)</f>
        <v>3</v>
      </c>
      <c r="BB2101" s="5">
        <f>IF(R2101&gt;0,RANK(R2101,(N2101:P2101,Q2101:AE2101)),0)</f>
        <v>0</v>
      </c>
      <c r="BC2101" s="5">
        <f>IF(T2101&gt;0,RANK(T2101,(N2101:P2101,Q2101:AE2101)),0)</f>
        <v>0</v>
      </c>
      <c r="BD2101" s="5">
        <f>IF(S2101&gt;0,RANK(S2101,(N2101:P2101,Q2101:AE2101)),0)</f>
        <v>0</v>
      </c>
      <c r="BE2101" s="2">
        <f t="shared" si="849"/>
        <v>2.181818181818182E-2</v>
      </c>
      <c r="BF2101" s="2">
        <f t="shared" si="850"/>
        <v>0</v>
      </c>
      <c r="BG2101" s="2">
        <f t="shared" si="851"/>
        <v>0</v>
      </c>
      <c r="BH2101" s="2">
        <f t="shared" si="852"/>
        <v>0</v>
      </c>
      <c r="BJ2101" t="s">
        <v>449</v>
      </c>
      <c r="BK2101" t="s">
        <v>1614</v>
      </c>
      <c r="BL2101">
        <v>1</v>
      </c>
      <c r="BN2101" s="112">
        <v>38</v>
      </c>
      <c r="BO2101" s="114">
        <v>57</v>
      </c>
      <c r="BP2101" s="118">
        <f t="shared" si="854"/>
        <v>38057</v>
      </c>
      <c r="BQ2101" s="118">
        <f t="shared" si="853"/>
        <v>38057</v>
      </c>
      <c r="BR2101" s="5" t="s">
        <v>3151</v>
      </c>
    </row>
    <row r="2102" spans="1:70" ht="15" hidden="1" customHeight="1" outlineLevel="1">
      <c r="A2102" t="s">
        <v>940</v>
      </c>
      <c r="B2102" t="s">
        <v>1614</v>
      </c>
      <c r="C2102" s="1">
        <f t="shared" si="844"/>
        <v>16619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29">
        <f t="shared" si="842"/>
        <v>8371</v>
      </c>
      <c r="H2102" s="134">
        <f t="shared" si="843"/>
        <v>0.50370058366929416</v>
      </c>
      <c r="I2102" s="2"/>
      <c r="J2102" s="2">
        <f t="shared" si="845"/>
        <v>0.23298634093507431</v>
      </c>
      <c r="K2102" s="2">
        <f t="shared" si="846"/>
        <v>0.73668692460436846</v>
      </c>
      <c r="L2102" s="2">
        <f t="shared" si="847"/>
        <v>0</v>
      </c>
      <c r="M2102" s="2">
        <f t="shared" si="848"/>
        <v>3.0326734460557225E-2</v>
      </c>
      <c r="N2102" s="63">
        <v>3872</v>
      </c>
      <c r="O2102" s="63">
        <v>12243</v>
      </c>
      <c r="P2102" s="63">
        <v>0</v>
      </c>
      <c r="Q2102" s="63">
        <v>432</v>
      </c>
      <c r="R2102" s="63">
        <v>0</v>
      </c>
      <c r="S2102" s="63">
        <v>0</v>
      </c>
      <c r="T2102" s="63">
        <v>0</v>
      </c>
      <c r="U2102" s="63">
        <v>0</v>
      </c>
      <c r="V2102" s="63">
        <v>0</v>
      </c>
      <c r="W2102" s="63">
        <v>72</v>
      </c>
      <c r="X2102" s="63">
        <v>0</v>
      </c>
      <c r="Y2102" s="63">
        <v>0</v>
      </c>
      <c r="Z2102" s="63">
        <v>0</v>
      </c>
      <c r="AA2102" s="63">
        <v>0</v>
      </c>
      <c r="AB2102" s="63">
        <v>0</v>
      </c>
      <c r="AC2102" s="63">
        <v>0</v>
      </c>
      <c r="AD2102" s="63">
        <v>0</v>
      </c>
      <c r="AE2102" s="63">
        <v>0</v>
      </c>
      <c r="AF2102" s="63">
        <v>0</v>
      </c>
      <c r="AG2102" s="63">
        <v>0</v>
      </c>
      <c r="AH2102" s="63">
        <v>0</v>
      </c>
      <c r="AI2102" s="63">
        <v>0</v>
      </c>
      <c r="AJ2102" s="63">
        <v>0</v>
      </c>
      <c r="AK2102" s="63">
        <v>0</v>
      </c>
      <c r="AL2102" s="63">
        <v>0</v>
      </c>
      <c r="AM2102" s="63">
        <v>0</v>
      </c>
      <c r="AN2102" s="63">
        <v>0</v>
      </c>
      <c r="AO2102" s="63">
        <v>0</v>
      </c>
      <c r="AP2102" s="63">
        <v>0</v>
      </c>
      <c r="AQ2102" s="63">
        <v>0</v>
      </c>
      <c r="AR2102" s="63">
        <v>0</v>
      </c>
      <c r="AS2102" s="63">
        <v>0</v>
      </c>
      <c r="AT2102" s="63">
        <v>0</v>
      </c>
      <c r="AU2102" s="63">
        <v>0</v>
      </c>
      <c r="AV2102" s="63">
        <v>0</v>
      </c>
      <c r="AW2102" s="63">
        <v>0</v>
      </c>
      <c r="AX2102" s="63">
        <v>0</v>
      </c>
      <c r="AY2102" s="63">
        <v>0</v>
      </c>
      <c r="BA2102" s="5">
        <f>IF(Q2102&gt;0,RANK(Q2102,(N2102:P2102,Q2102:AE2102)),0)</f>
        <v>3</v>
      </c>
      <c r="BB2102" s="5">
        <f>IF(R2102&gt;0,RANK(R2102,(N2102:P2102,Q2102:AE2102)),0)</f>
        <v>0</v>
      </c>
      <c r="BC2102" s="5">
        <f>IF(T2102&gt;0,RANK(T2102,(N2102:P2102,Q2102:AE2102)),0)</f>
        <v>0</v>
      </c>
      <c r="BD2102" s="5">
        <f>IF(S2102&gt;0,RANK(S2102,(N2102:P2102,Q2102:AE2102)),0)</f>
        <v>0</v>
      </c>
      <c r="BE2102" s="2">
        <f t="shared" si="849"/>
        <v>2.5994343823334737E-2</v>
      </c>
      <c r="BF2102" s="2">
        <f t="shared" si="850"/>
        <v>0</v>
      </c>
      <c r="BG2102" s="2">
        <f t="shared" si="851"/>
        <v>0</v>
      </c>
      <c r="BH2102" s="2">
        <f t="shared" si="852"/>
        <v>0</v>
      </c>
      <c r="BJ2102" t="s">
        <v>940</v>
      </c>
      <c r="BK2102" t="s">
        <v>1614</v>
      </c>
      <c r="BL2102">
        <v>1</v>
      </c>
      <c r="BN2102" s="112">
        <v>38</v>
      </c>
      <c r="BO2102" s="114">
        <v>59</v>
      </c>
      <c r="BP2102" s="118">
        <f t="shared" si="854"/>
        <v>38059</v>
      </c>
      <c r="BQ2102" s="118">
        <f t="shared" si="853"/>
        <v>38059</v>
      </c>
      <c r="BR2102" s="5" t="s">
        <v>3151</v>
      </c>
    </row>
    <row r="2103" spans="1:70" ht="15" hidden="1" customHeight="1" outlineLevel="1">
      <c r="A2103" t="s">
        <v>3135</v>
      </c>
      <c r="B2103" t="s">
        <v>1614</v>
      </c>
      <c r="C2103" s="1">
        <f t="shared" si="844"/>
        <v>4165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29">
        <f t="shared" si="842"/>
        <v>1568</v>
      </c>
      <c r="H2103" s="134">
        <f t="shared" si="843"/>
        <v>0.37647058823529411</v>
      </c>
      <c r="I2103" s="2"/>
      <c r="J2103" s="2">
        <f t="shared" si="845"/>
        <v>0.30156062424969987</v>
      </c>
      <c r="K2103" s="2">
        <f t="shared" si="846"/>
        <v>0.67803121248499398</v>
      </c>
      <c r="L2103" s="2">
        <f t="shared" si="847"/>
        <v>0</v>
      </c>
      <c r="M2103" s="2">
        <f t="shared" si="848"/>
        <v>2.0408163265306145E-2</v>
      </c>
      <c r="N2103" s="63">
        <v>1256</v>
      </c>
      <c r="O2103" s="63">
        <v>2824</v>
      </c>
      <c r="P2103" s="63">
        <v>0</v>
      </c>
      <c r="Q2103" s="63">
        <v>75</v>
      </c>
      <c r="R2103" s="63">
        <v>0</v>
      </c>
      <c r="S2103" s="63">
        <v>0</v>
      </c>
      <c r="T2103" s="63">
        <v>0</v>
      </c>
      <c r="U2103" s="63">
        <v>0</v>
      </c>
      <c r="V2103" s="63">
        <v>0</v>
      </c>
      <c r="W2103" s="63">
        <v>10</v>
      </c>
      <c r="X2103" s="63">
        <v>0</v>
      </c>
      <c r="Y2103" s="63">
        <v>0</v>
      </c>
      <c r="Z2103" s="63">
        <v>0</v>
      </c>
      <c r="AA2103" s="63">
        <v>0</v>
      </c>
      <c r="AB2103" s="63">
        <v>0</v>
      </c>
      <c r="AC2103" s="63">
        <v>0</v>
      </c>
      <c r="AD2103" s="63">
        <v>0</v>
      </c>
      <c r="AE2103" s="63">
        <v>0</v>
      </c>
      <c r="AF2103" s="63">
        <v>0</v>
      </c>
      <c r="AG2103" s="63">
        <v>0</v>
      </c>
      <c r="AH2103" s="63">
        <v>0</v>
      </c>
      <c r="AI2103" s="63">
        <v>0</v>
      </c>
      <c r="AJ2103" s="63">
        <v>0</v>
      </c>
      <c r="AK2103" s="63">
        <v>0</v>
      </c>
      <c r="AL2103" s="63">
        <v>0</v>
      </c>
      <c r="AM2103" s="63">
        <v>0</v>
      </c>
      <c r="AN2103" s="63">
        <v>0</v>
      </c>
      <c r="AO2103" s="63">
        <v>0</v>
      </c>
      <c r="AP2103" s="63">
        <v>0</v>
      </c>
      <c r="AQ2103" s="63">
        <v>0</v>
      </c>
      <c r="AR2103" s="63">
        <v>0</v>
      </c>
      <c r="AS2103" s="63">
        <v>0</v>
      </c>
      <c r="AT2103" s="63">
        <v>0</v>
      </c>
      <c r="AU2103" s="63">
        <v>0</v>
      </c>
      <c r="AV2103" s="63">
        <v>0</v>
      </c>
      <c r="AW2103" s="63">
        <v>0</v>
      </c>
      <c r="AX2103" s="63">
        <v>0</v>
      </c>
      <c r="AY2103" s="63">
        <v>0</v>
      </c>
      <c r="BA2103" s="5">
        <f>IF(Q2103&gt;0,RANK(Q2103,(N2103:P2103,Q2103:AE2103)),0)</f>
        <v>3</v>
      </c>
      <c r="BB2103" s="5">
        <f>IF(R2103&gt;0,RANK(R2103,(N2103:P2103,Q2103:AE2103)),0)</f>
        <v>0</v>
      </c>
      <c r="BC2103" s="5">
        <f>IF(T2103&gt;0,RANK(T2103,(N2103:P2103,Q2103:AE2103)),0)</f>
        <v>0</v>
      </c>
      <c r="BD2103" s="5">
        <f>IF(S2103&gt;0,RANK(S2103,(N2103:P2103,Q2103:AE2103)),0)</f>
        <v>0</v>
      </c>
      <c r="BE2103" s="2">
        <f t="shared" si="849"/>
        <v>1.800720288115246E-2</v>
      </c>
      <c r="BF2103" s="2">
        <f t="shared" si="850"/>
        <v>0</v>
      </c>
      <c r="BG2103" s="2">
        <f t="shared" si="851"/>
        <v>0</v>
      </c>
      <c r="BH2103" s="2">
        <f t="shared" si="852"/>
        <v>0</v>
      </c>
      <c r="BJ2103" t="s">
        <v>3135</v>
      </c>
      <c r="BK2103" t="s">
        <v>1614</v>
      </c>
      <c r="BL2103">
        <v>1</v>
      </c>
      <c r="BN2103" s="112">
        <v>38</v>
      </c>
      <c r="BO2103" s="114">
        <v>61</v>
      </c>
      <c r="BP2103" s="118">
        <f t="shared" si="854"/>
        <v>38061</v>
      </c>
      <c r="BQ2103" s="118">
        <f t="shared" si="853"/>
        <v>38061</v>
      </c>
      <c r="BR2103" s="5" t="s">
        <v>3151</v>
      </c>
    </row>
    <row r="2104" spans="1:70" ht="15" hidden="1" customHeight="1" outlineLevel="1">
      <c r="A2104" t="s">
        <v>424</v>
      </c>
      <c r="B2104" t="s">
        <v>1614</v>
      </c>
      <c r="C2104" s="1">
        <f t="shared" si="844"/>
        <v>1777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29">
        <f t="shared" si="842"/>
        <v>555</v>
      </c>
      <c r="H2104" s="134">
        <f t="shared" si="843"/>
        <v>0.31232414181204277</v>
      </c>
      <c r="I2104" s="2"/>
      <c r="J2104" s="2">
        <f t="shared" si="845"/>
        <v>0.32976927405740009</v>
      </c>
      <c r="K2104" s="2">
        <f t="shared" si="846"/>
        <v>0.64209341586944291</v>
      </c>
      <c r="L2104" s="2">
        <f t="shared" si="847"/>
        <v>0</v>
      </c>
      <c r="M2104" s="2">
        <f t="shared" si="848"/>
        <v>2.8137310073157007E-2</v>
      </c>
      <c r="N2104" s="63">
        <v>586</v>
      </c>
      <c r="O2104" s="63">
        <v>1141</v>
      </c>
      <c r="P2104" s="63">
        <v>0</v>
      </c>
      <c r="Q2104" s="63">
        <v>43</v>
      </c>
      <c r="R2104" s="63">
        <v>0</v>
      </c>
      <c r="S2104" s="63">
        <v>0</v>
      </c>
      <c r="T2104" s="63">
        <v>0</v>
      </c>
      <c r="U2104" s="63">
        <v>0</v>
      </c>
      <c r="V2104" s="63">
        <v>0</v>
      </c>
      <c r="W2104" s="63">
        <v>7</v>
      </c>
      <c r="X2104" s="63">
        <v>0</v>
      </c>
      <c r="Y2104" s="63">
        <v>0</v>
      </c>
      <c r="Z2104" s="63">
        <v>0</v>
      </c>
      <c r="AA2104" s="63">
        <v>0</v>
      </c>
      <c r="AB2104" s="63">
        <v>0</v>
      </c>
      <c r="AC2104" s="63">
        <v>0</v>
      </c>
      <c r="AD2104" s="63">
        <v>0</v>
      </c>
      <c r="AE2104" s="63">
        <v>0</v>
      </c>
      <c r="AF2104" s="63">
        <v>0</v>
      </c>
      <c r="AG2104" s="63">
        <v>0</v>
      </c>
      <c r="AH2104" s="63">
        <v>0</v>
      </c>
      <c r="AI2104" s="63">
        <v>0</v>
      </c>
      <c r="AJ2104" s="63">
        <v>0</v>
      </c>
      <c r="AK2104" s="63">
        <v>0</v>
      </c>
      <c r="AL2104" s="63">
        <v>0</v>
      </c>
      <c r="AM2104" s="63">
        <v>0</v>
      </c>
      <c r="AN2104" s="63">
        <v>0</v>
      </c>
      <c r="AO2104" s="63">
        <v>0</v>
      </c>
      <c r="AP2104" s="63">
        <v>0</v>
      </c>
      <c r="AQ2104" s="63">
        <v>0</v>
      </c>
      <c r="AR2104" s="63">
        <v>0</v>
      </c>
      <c r="AS2104" s="63">
        <v>0</v>
      </c>
      <c r="AT2104" s="63">
        <v>0</v>
      </c>
      <c r="AU2104" s="63">
        <v>0</v>
      </c>
      <c r="AV2104" s="63">
        <v>0</v>
      </c>
      <c r="AW2104" s="63">
        <v>0</v>
      </c>
      <c r="AX2104" s="63">
        <v>0</v>
      </c>
      <c r="AY2104" s="63">
        <v>0</v>
      </c>
      <c r="BA2104" s="5">
        <f>IF(Q2104&gt;0,RANK(Q2104,(N2104:P2104,Q2104:AE2104)),0)</f>
        <v>3</v>
      </c>
      <c r="BB2104" s="5">
        <f>IF(R2104&gt;0,RANK(R2104,(N2104:P2104,Q2104:AE2104)),0)</f>
        <v>0</v>
      </c>
      <c r="BC2104" s="5">
        <f>IF(T2104&gt;0,RANK(T2104,(N2104:P2104,Q2104:AE2104)),0)</f>
        <v>0</v>
      </c>
      <c r="BD2104" s="5">
        <f>IF(S2104&gt;0,RANK(S2104,(N2104:P2104,Q2104:AE2104)),0)</f>
        <v>0</v>
      </c>
      <c r="BE2104" s="2">
        <f t="shared" si="849"/>
        <v>2.4198086662915026E-2</v>
      </c>
      <c r="BF2104" s="2">
        <f t="shared" si="850"/>
        <v>0</v>
      </c>
      <c r="BG2104" s="2">
        <f t="shared" si="851"/>
        <v>0</v>
      </c>
      <c r="BH2104" s="2">
        <f t="shared" si="852"/>
        <v>0</v>
      </c>
      <c r="BJ2104" t="s">
        <v>424</v>
      </c>
      <c r="BK2104" t="s">
        <v>1614</v>
      </c>
      <c r="BL2104">
        <v>1</v>
      </c>
      <c r="BN2104" s="112">
        <v>38</v>
      </c>
      <c r="BO2104" s="114">
        <v>63</v>
      </c>
      <c r="BP2104" s="118">
        <f t="shared" si="854"/>
        <v>38063</v>
      </c>
      <c r="BQ2104" s="118">
        <f t="shared" si="853"/>
        <v>38063</v>
      </c>
      <c r="BR2104" s="5" t="s">
        <v>3151</v>
      </c>
    </row>
    <row r="2105" spans="1:70" ht="15" hidden="1" customHeight="1" outlineLevel="1">
      <c r="A2105" t="s">
        <v>3064</v>
      </c>
      <c r="B2105" t="s">
        <v>1614</v>
      </c>
      <c r="C2105" s="1">
        <f t="shared" ref="C2105:C2126" si="855">SUM(N2105:AY2105)</f>
        <v>1066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29">
        <f t="shared" si="842"/>
        <v>789</v>
      </c>
      <c r="H2105" s="134">
        <f t="shared" si="843"/>
        <v>0.74015009380863039</v>
      </c>
      <c r="I2105" s="2"/>
      <c r="J2105" s="2">
        <f t="shared" ref="J2105:J2126" si="856">IF($C2105=0,"-",N2105/$C2105)</f>
        <v>0.12101313320825516</v>
      </c>
      <c r="K2105" s="2">
        <f t="shared" ref="K2105:K2126" si="857">IF($C2105=0,"-",O2105/$C2105)</f>
        <v>0.86116322701688552</v>
      </c>
      <c r="L2105" s="2">
        <f t="shared" ref="L2105:L2126" si="858">IF($C2105=0,"-",P2105/$C2105)</f>
        <v>0</v>
      </c>
      <c r="M2105" s="2">
        <f t="shared" ref="M2105:M2126" si="859">IF(C2105=0,"-",(1-J2105-K2105-L2105))</f>
        <v>1.7823639774859346E-2</v>
      </c>
      <c r="N2105" s="63">
        <v>129</v>
      </c>
      <c r="O2105" s="63">
        <v>918</v>
      </c>
      <c r="P2105" s="63">
        <v>0</v>
      </c>
      <c r="Q2105" s="63">
        <v>18</v>
      </c>
      <c r="R2105" s="63">
        <v>0</v>
      </c>
      <c r="S2105" s="63">
        <v>0</v>
      </c>
      <c r="T2105" s="63">
        <v>0</v>
      </c>
      <c r="U2105" s="63">
        <v>0</v>
      </c>
      <c r="V2105" s="63">
        <v>0</v>
      </c>
      <c r="W2105" s="63">
        <v>1</v>
      </c>
      <c r="X2105" s="63">
        <v>0</v>
      </c>
      <c r="Y2105" s="63">
        <v>0</v>
      </c>
      <c r="Z2105" s="63">
        <v>0</v>
      </c>
      <c r="AA2105" s="63">
        <v>0</v>
      </c>
      <c r="AB2105" s="63">
        <v>0</v>
      </c>
      <c r="AC2105" s="63">
        <v>0</v>
      </c>
      <c r="AD2105" s="63">
        <v>0</v>
      </c>
      <c r="AE2105" s="63">
        <v>0</v>
      </c>
      <c r="AF2105" s="63">
        <v>0</v>
      </c>
      <c r="AG2105" s="63">
        <v>0</v>
      </c>
      <c r="AH2105" s="63">
        <v>0</v>
      </c>
      <c r="AI2105" s="63">
        <v>0</v>
      </c>
      <c r="AJ2105" s="63">
        <v>0</v>
      </c>
      <c r="AK2105" s="63">
        <v>0</v>
      </c>
      <c r="AL2105" s="63">
        <v>0</v>
      </c>
      <c r="AM2105" s="63">
        <v>0</v>
      </c>
      <c r="AN2105" s="63">
        <v>0</v>
      </c>
      <c r="AO2105" s="63">
        <v>0</v>
      </c>
      <c r="AP2105" s="63">
        <v>0</v>
      </c>
      <c r="AQ2105" s="63">
        <v>0</v>
      </c>
      <c r="AR2105" s="63">
        <v>0</v>
      </c>
      <c r="AS2105" s="63">
        <v>0</v>
      </c>
      <c r="AT2105" s="63">
        <v>0</v>
      </c>
      <c r="AU2105" s="63">
        <v>0</v>
      </c>
      <c r="AV2105" s="63">
        <v>0</v>
      </c>
      <c r="AW2105" s="63">
        <v>0</v>
      </c>
      <c r="AX2105" s="63">
        <v>0</v>
      </c>
      <c r="AY2105" s="63">
        <v>0</v>
      </c>
      <c r="BA2105" s="5">
        <f>IF(Q2105&gt;0,RANK(Q2105,(N2105:P2105,Q2105:AE2105)),0)</f>
        <v>3</v>
      </c>
      <c r="BB2105" s="5">
        <f>IF(R2105&gt;0,RANK(R2105,(N2105:P2105,Q2105:AE2105)),0)</f>
        <v>0</v>
      </c>
      <c r="BC2105" s="5">
        <f>IF(T2105&gt;0,RANK(T2105,(N2105:P2105,Q2105:AE2105)),0)</f>
        <v>0</v>
      </c>
      <c r="BD2105" s="5">
        <f>IF(S2105&gt;0,RANK(S2105,(N2105:P2105,Q2105:AE2105)),0)</f>
        <v>0</v>
      </c>
      <c r="BE2105" s="2">
        <f t="shared" ref="BE2105:BE2126" si="860">IF($C2105=0,"-",Q2105/$C2105)</f>
        <v>1.6885553470919325E-2</v>
      </c>
      <c r="BF2105" s="2">
        <f t="shared" ref="BF2105:BF2126" si="861">IF($C2105=0,"-",R2105/$C2105)</f>
        <v>0</v>
      </c>
      <c r="BG2105" s="2">
        <f t="shared" ref="BG2105:BG2126" si="862">IF($C2105=0,"-",T2105/$C2105)</f>
        <v>0</v>
      </c>
      <c r="BH2105" s="2">
        <f t="shared" ref="BH2105:BH2126" si="863">IF($C2105=0,"-",S2105/$C2105)</f>
        <v>0</v>
      </c>
      <c r="BJ2105" t="s">
        <v>3064</v>
      </c>
      <c r="BK2105" t="s">
        <v>1614</v>
      </c>
      <c r="BL2105">
        <v>1</v>
      </c>
      <c r="BN2105" s="112">
        <v>38</v>
      </c>
      <c r="BO2105" s="114">
        <v>65</v>
      </c>
      <c r="BP2105" s="118">
        <f t="shared" si="854"/>
        <v>38065</v>
      </c>
      <c r="BQ2105" s="118">
        <f t="shared" si="853"/>
        <v>38065</v>
      </c>
      <c r="BR2105" s="5" t="s">
        <v>3151</v>
      </c>
    </row>
    <row r="2106" spans="1:70" ht="15" hidden="1" customHeight="1" outlineLevel="1">
      <c r="A2106" t="s">
        <v>1339</v>
      </c>
      <c r="B2106" t="s">
        <v>1614</v>
      </c>
      <c r="C2106" s="1">
        <f t="shared" si="855"/>
        <v>3331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29">
        <f t="shared" si="842"/>
        <v>1674</v>
      </c>
      <c r="H2106" s="134">
        <f t="shared" si="843"/>
        <v>0.50255178625037522</v>
      </c>
      <c r="I2106" s="2"/>
      <c r="J2106" s="2">
        <f t="shared" si="856"/>
        <v>0.23596517562293606</v>
      </c>
      <c r="K2106" s="2">
        <f t="shared" si="857"/>
        <v>0.73851696187331128</v>
      </c>
      <c r="L2106" s="2">
        <f t="shared" si="858"/>
        <v>0</v>
      </c>
      <c r="M2106" s="2">
        <f t="shared" si="859"/>
        <v>2.5517862503752653E-2</v>
      </c>
      <c r="N2106" s="63">
        <v>786</v>
      </c>
      <c r="O2106" s="63">
        <v>2460</v>
      </c>
      <c r="P2106" s="63">
        <v>0</v>
      </c>
      <c r="Q2106" s="63">
        <v>66</v>
      </c>
      <c r="R2106" s="63">
        <v>0</v>
      </c>
      <c r="S2106" s="63">
        <v>0</v>
      </c>
      <c r="T2106" s="63">
        <v>0</v>
      </c>
      <c r="U2106" s="63">
        <v>0</v>
      </c>
      <c r="V2106" s="63">
        <v>0</v>
      </c>
      <c r="W2106" s="63">
        <v>19</v>
      </c>
      <c r="X2106" s="63">
        <v>0</v>
      </c>
      <c r="Y2106" s="63">
        <v>0</v>
      </c>
      <c r="Z2106" s="63">
        <v>0</v>
      </c>
      <c r="AA2106" s="63">
        <v>0</v>
      </c>
      <c r="AB2106" s="63">
        <v>0</v>
      </c>
      <c r="AC2106" s="63">
        <v>0</v>
      </c>
      <c r="AD2106" s="63">
        <v>0</v>
      </c>
      <c r="AE2106" s="63">
        <v>0</v>
      </c>
      <c r="AF2106" s="63">
        <v>0</v>
      </c>
      <c r="AG2106" s="63">
        <v>0</v>
      </c>
      <c r="AH2106" s="63">
        <v>0</v>
      </c>
      <c r="AI2106" s="63">
        <v>0</v>
      </c>
      <c r="AJ2106" s="63">
        <v>0</v>
      </c>
      <c r="AK2106" s="63">
        <v>0</v>
      </c>
      <c r="AL2106" s="63">
        <v>0</v>
      </c>
      <c r="AM2106" s="63">
        <v>0</v>
      </c>
      <c r="AN2106" s="63">
        <v>0</v>
      </c>
      <c r="AO2106" s="63">
        <v>0</v>
      </c>
      <c r="AP2106" s="63">
        <v>0</v>
      </c>
      <c r="AQ2106" s="63">
        <v>0</v>
      </c>
      <c r="AR2106" s="63">
        <v>0</v>
      </c>
      <c r="AS2106" s="63">
        <v>0</v>
      </c>
      <c r="AT2106" s="63">
        <v>0</v>
      </c>
      <c r="AU2106" s="63">
        <v>0</v>
      </c>
      <c r="AV2106" s="63">
        <v>0</v>
      </c>
      <c r="AW2106" s="63">
        <v>0</v>
      </c>
      <c r="AX2106" s="63">
        <v>0</v>
      </c>
      <c r="AY2106" s="63">
        <v>0</v>
      </c>
      <c r="BA2106" s="5">
        <f>IF(Q2106&gt;0,RANK(Q2106,(N2106:P2106,Q2106:AE2106)),0)</f>
        <v>3</v>
      </c>
      <c r="BB2106" s="5">
        <f>IF(R2106&gt;0,RANK(R2106,(N2106:P2106,Q2106:AE2106)),0)</f>
        <v>0</v>
      </c>
      <c r="BC2106" s="5">
        <f>IF(T2106&gt;0,RANK(T2106,(N2106:P2106,Q2106:AE2106)),0)</f>
        <v>0</v>
      </c>
      <c r="BD2106" s="5">
        <f>IF(S2106&gt;0,RANK(S2106,(N2106:P2106,Q2106:AE2106)),0)</f>
        <v>0</v>
      </c>
      <c r="BE2106" s="2">
        <f t="shared" si="860"/>
        <v>1.9813869708796158E-2</v>
      </c>
      <c r="BF2106" s="2">
        <f t="shared" si="861"/>
        <v>0</v>
      </c>
      <c r="BG2106" s="2">
        <f t="shared" si="862"/>
        <v>0</v>
      </c>
      <c r="BH2106" s="2">
        <f t="shared" si="863"/>
        <v>0</v>
      </c>
      <c r="BJ2106" t="s">
        <v>1339</v>
      </c>
      <c r="BK2106" t="s">
        <v>1614</v>
      </c>
      <c r="BL2106">
        <v>1</v>
      </c>
      <c r="BN2106" s="112">
        <v>38</v>
      </c>
      <c r="BO2106" s="114">
        <v>67</v>
      </c>
      <c r="BP2106" s="118">
        <f t="shared" si="854"/>
        <v>38067</v>
      </c>
      <c r="BQ2106" s="118">
        <f t="shared" si="853"/>
        <v>38067</v>
      </c>
      <c r="BR2106" s="5" t="s">
        <v>3151</v>
      </c>
    </row>
    <row r="2107" spans="1:70" ht="15" hidden="1" customHeight="1" outlineLevel="1">
      <c r="A2107" t="s">
        <v>1761</v>
      </c>
      <c r="B2107" t="s">
        <v>1614</v>
      </c>
      <c r="C2107" s="1">
        <f t="shared" si="855"/>
        <v>2128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29">
        <f t="shared" si="842"/>
        <v>1088</v>
      </c>
      <c r="H2107" s="134">
        <f t="shared" si="843"/>
        <v>0.51127819548872178</v>
      </c>
      <c r="I2107" s="2"/>
      <c r="J2107" s="2">
        <f t="shared" si="856"/>
        <v>0.23355263157894737</v>
      </c>
      <c r="K2107" s="2">
        <f t="shared" si="857"/>
        <v>0.74483082706766912</v>
      </c>
      <c r="L2107" s="2">
        <f t="shared" si="858"/>
        <v>0</v>
      </c>
      <c r="M2107" s="2">
        <f t="shared" si="859"/>
        <v>2.1616541353383534E-2</v>
      </c>
      <c r="N2107" s="63">
        <v>497</v>
      </c>
      <c r="O2107" s="63">
        <v>1585</v>
      </c>
      <c r="P2107" s="63">
        <v>0</v>
      </c>
      <c r="Q2107" s="63">
        <v>38</v>
      </c>
      <c r="R2107" s="63">
        <v>0</v>
      </c>
      <c r="S2107" s="63">
        <v>0</v>
      </c>
      <c r="T2107" s="63">
        <v>0</v>
      </c>
      <c r="U2107" s="63">
        <v>0</v>
      </c>
      <c r="V2107" s="63">
        <v>0</v>
      </c>
      <c r="W2107" s="63">
        <v>8</v>
      </c>
      <c r="X2107" s="63">
        <v>0</v>
      </c>
      <c r="Y2107" s="63">
        <v>0</v>
      </c>
      <c r="Z2107" s="63">
        <v>0</v>
      </c>
      <c r="AA2107" s="63">
        <v>0</v>
      </c>
      <c r="AB2107" s="63">
        <v>0</v>
      </c>
      <c r="AC2107" s="63">
        <v>0</v>
      </c>
      <c r="AD2107" s="63">
        <v>0</v>
      </c>
      <c r="AE2107" s="63">
        <v>0</v>
      </c>
      <c r="AF2107" s="63">
        <v>0</v>
      </c>
      <c r="AG2107" s="63">
        <v>0</v>
      </c>
      <c r="AH2107" s="63">
        <v>0</v>
      </c>
      <c r="AI2107" s="63">
        <v>0</v>
      </c>
      <c r="AJ2107" s="63">
        <v>0</v>
      </c>
      <c r="AK2107" s="63">
        <v>0</v>
      </c>
      <c r="AL2107" s="63">
        <v>0</v>
      </c>
      <c r="AM2107" s="63">
        <v>0</v>
      </c>
      <c r="AN2107" s="63">
        <v>0</v>
      </c>
      <c r="AO2107" s="63">
        <v>0</v>
      </c>
      <c r="AP2107" s="63">
        <v>0</v>
      </c>
      <c r="AQ2107" s="63">
        <v>0</v>
      </c>
      <c r="AR2107" s="63">
        <v>0</v>
      </c>
      <c r="AS2107" s="63">
        <v>0</v>
      </c>
      <c r="AT2107" s="63">
        <v>0</v>
      </c>
      <c r="AU2107" s="63">
        <v>0</v>
      </c>
      <c r="AV2107" s="63">
        <v>0</v>
      </c>
      <c r="AW2107" s="63">
        <v>0</v>
      </c>
      <c r="AX2107" s="63">
        <v>0</v>
      </c>
      <c r="AY2107" s="63">
        <v>0</v>
      </c>
      <c r="BA2107" s="5">
        <f>IF(Q2107&gt;0,RANK(Q2107,(N2107:P2107,Q2107:AE2107)),0)</f>
        <v>3</v>
      </c>
      <c r="BB2107" s="5">
        <f>IF(R2107&gt;0,RANK(R2107,(N2107:P2107,Q2107:AE2107)),0)</f>
        <v>0</v>
      </c>
      <c r="BC2107" s="5">
        <f>IF(T2107&gt;0,RANK(T2107,(N2107:P2107,Q2107:AE2107)),0)</f>
        <v>0</v>
      </c>
      <c r="BD2107" s="5">
        <f>IF(S2107&gt;0,RANK(S2107,(N2107:P2107,Q2107:AE2107)),0)</f>
        <v>0</v>
      </c>
      <c r="BE2107" s="2">
        <f t="shared" si="860"/>
        <v>1.7857142857142856E-2</v>
      </c>
      <c r="BF2107" s="2">
        <f t="shared" si="861"/>
        <v>0</v>
      </c>
      <c r="BG2107" s="2">
        <f t="shared" si="862"/>
        <v>0</v>
      </c>
      <c r="BH2107" s="2">
        <f t="shared" si="863"/>
        <v>0</v>
      </c>
      <c r="BJ2107" t="s">
        <v>1761</v>
      </c>
      <c r="BK2107" t="s">
        <v>1614</v>
      </c>
      <c r="BL2107">
        <v>1</v>
      </c>
      <c r="BN2107" s="112">
        <v>38</v>
      </c>
      <c r="BO2107" s="114">
        <v>69</v>
      </c>
      <c r="BP2107" s="118">
        <f t="shared" si="854"/>
        <v>38069</v>
      </c>
      <c r="BQ2107" s="118">
        <f t="shared" si="853"/>
        <v>38069</v>
      </c>
      <c r="BR2107" s="5" t="s">
        <v>3151</v>
      </c>
    </row>
    <row r="2108" spans="1:70" ht="15" hidden="1" customHeight="1" outlineLevel="1">
      <c r="A2108" t="s">
        <v>235</v>
      </c>
      <c r="B2108" t="s">
        <v>1614</v>
      </c>
      <c r="C2108" s="1">
        <f t="shared" si="855"/>
        <v>5372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29">
        <f t="shared" si="842"/>
        <v>1938</v>
      </c>
      <c r="H2108" s="134">
        <f t="shared" si="843"/>
        <v>0.36075949367088606</v>
      </c>
      <c r="I2108" s="2"/>
      <c r="J2108" s="2">
        <f t="shared" si="856"/>
        <v>0.30510052122114667</v>
      </c>
      <c r="K2108" s="2">
        <f t="shared" si="857"/>
        <v>0.66586001489203273</v>
      </c>
      <c r="L2108" s="2">
        <f t="shared" si="858"/>
        <v>0</v>
      </c>
      <c r="M2108" s="2">
        <f t="shared" si="859"/>
        <v>2.903946388682066E-2</v>
      </c>
      <c r="N2108" s="63">
        <v>1639</v>
      </c>
      <c r="O2108" s="63">
        <v>3577</v>
      </c>
      <c r="P2108" s="63">
        <v>0</v>
      </c>
      <c r="Q2108" s="63">
        <v>128</v>
      </c>
      <c r="R2108" s="63">
        <v>0</v>
      </c>
      <c r="S2108" s="63">
        <v>0</v>
      </c>
      <c r="T2108" s="63">
        <v>0</v>
      </c>
      <c r="U2108" s="63">
        <v>0</v>
      </c>
      <c r="V2108" s="63">
        <v>0</v>
      </c>
      <c r="W2108" s="63">
        <v>28</v>
      </c>
      <c r="X2108" s="63">
        <v>0</v>
      </c>
      <c r="Y2108" s="63">
        <v>0</v>
      </c>
      <c r="Z2108" s="63">
        <v>0</v>
      </c>
      <c r="AA2108" s="63">
        <v>0</v>
      </c>
      <c r="AB2108" s="63">
        <v>0</v>
      </c>
      <c r="AC2108" s="63">
        <v>0</v>
      </c>
      <c r="AD2108" s="63">
        <v>0</v>
      </c>
      <c r="AE2108" s="63">
        <v>0</v>
      </c>
      <c r="AF2108" s="63">
        <v>0</v>
      </c>
      <c r="AG2108" s="63">
        <v>0</v>
      </c>
      <c r="AH2108" s="63">
        <v>0</v>
      </c>
      <c r="AI2108" s="63">
        <v>0</v>
      </c>
      <c r="AJ2108" s="63">
        <v>0</v>
      </c>
      <c r="AK2108" s="63">
        <v>0</v>
      </c>
      <c r="AL2108" s="63">
        <v>0</v>
      </c>
      <c r="AM2108" s="63">
        <v>0</v>
      </c>
      <c r="AN2108" s="63">
        <v>0</v>
      </c>
      <c r="AO2108" s="63">
        <v>0</v>
      </c>
      <c r="AP2108" s="63">
        <v>0</v>
      </c>
      <c r="AQ2108" s="63">
        <v>0</v>
      </c>
      <c r="AR2108" s="63">
        <v>0</v>
      </c>
      <c r="AS2108" s="63">
        <v>0</v>
      </c>
      <c r="AT2108" s="63">
        <v>0</v>
      </c>
      <c r="AU2108" s="63">
        <v>0</v>
      </c>
      <c r="AV2108" s="63">
        <v>0</v>
      </c>
      <c r="AW2108" s="63">
        <v>0</v>
      </c>
      <c r="AX2108" s="63">
        <v>0</v>
      </c>
      <c r="AY2108" s="63">
        <v>0</v>
      </c>
      <c r="BA2108" s="5">
        <f>IF(Q2108&gt;0,RANK(Q2108,(N2108:P2108,Q2108:AE2108)),0)</f>
        <v>3</v>
      </c>
      <c r="BB2108" s="5">
        <f>IF(R2108&gt;0,RANK(R2108,(N2108:P2108,Q2108:AE2108)),0)</f>
        <v>0</v>
      </c>
      <c r="BC2108" s="5">
        <f>IF(T2108&gt;0,RANK(T2108,(N2108:P2108,Q2108:AE2108)),0)</f>
        <v>0</v>
      </c>
      <c r="BD2108" s="5">
        <f>IF(S2108&gt;0,RANK(S2108,(N2108:P2108,Q2108:AE2108)),0)</f>
        <v>0</v>
      </c>
      <c r="BE2108" s="2">
        <f t="shared" si="860"/>
        <v>2.3827252419955324E-2</v>
      </c>
      <c r="BF2108" s="2">
        <f t="shared" si="861"/>
        <v>0</v>
      </c>
      <c r="BG2108" s="2">
        <f t="shared" si="862"/>
        <v>0</v>
      </c>
      <c r="BH2108" s="2">
        <f t="shared" si="863"/>
        <v>0</v>
      </c>
      <c r="BJ2108" t="s">
        <v>235</v>
      </c>
      <c r="BK2108" t="s">
        <v>1614</v>
      </c>
      <c r="BL2108">
        <v>1</v>
      </c>
      <c r="BN2108" s="112">
        <v>38</v>
      </c>
      <c r="BO2108" s="114">
        <v>71</v>
      </c>
      <c r="BP2108" s="118">
        <f t="shared" si="854"/>
        <v>38071</v>
      </c>
      <c r="BQ2108" s="118">
        <f t="shared" si="853"/>
        <v>38071</v>
      </c>
      <c r="BR2108" s="5" t="s">
        <v>3151</v>
      </c>
    </row>
    <row r="2109" spans="1:70" ht="15" hidden="1" customHeight="1" outlineLevel="1">
      <c r="A2109" t="s">
        <v>1725</v>
      </c>
      <c r="B2109" t="s">
        <v>1614</v>
      </c>
      <c r="C2109" s="1">
        <f t="shared" si="855"/>
        <v>2454</v>
      </c>
      <c r="D2109" s="5">
        <f>IF(N2109&gt;0, RANK(N2109,(N2109:P2109,Q2109:AE2109)),0)</f>
        <v>2</v>
      </c>
      <c r="E2109" s="5">
        <f>IF(O2109&gt;0,RANK(O2109,(N2109:P2109,Q2109:AE2109)),0)</f>
        <v>1</v>
      </c>
      <c r="F2109" s="5">
        <f>IF(P2109&gt;0,RANK(P2109,(N2109:P2109,Q2109:AE2109)),0)</f>
        <v>0</v>
      </c>
      <c r="G2109" s="129">
        <f t="shared" si="842"/>
        <v>473</v>
      </c>
      <c r="H2109" s="134">
        <f t="shared" si="843"/>
        <v>0.19274653626731866</v>
      </c>
      <c r="I2109" s="2"/>
      <c r="J2109" s="2">
        <f t="shared" si="856"/>
        <v>0.38508557457212717</v>
      </c>
      <c r="K2109" s="2">
        <f t="shared" si="857"/>
        <v>0.57783211083944586</v>
      </c>
      <c r="L2109" s="2">
        <f t="shared" si="858"/>
        <v>0</v>
      </c>
      <c r="M2109" s="2">
        <f t="shared" si="859"/>
        <v>3.7082314588427034E-2</v>
      </c>
      <c r="N2109" s="63">
        <v>945</v>
      </c>
      <c r="O2109" s="63">
        <v>1418</v>
      </c>
      <c r="P2109" s="63">
        <v>0</v>
      </c>
      <c r="Q2109" s="63">
        <v>86</v>
      </c>
      <c r="R2109" s="63">
        <v>0</v>
      </c>
      <c r="S2109" s="63">
        <v>0</v>
      </c>
      <c r="T2109" s="63">
        <v>0</v>
      </c>
      <c r="U2109" s="63">
        <v>0</v>
      </c>
      <c r="V2109" s="63">
        <v>0</v>
      </c>
      <c r="W2109" s="63">
        <v>5</v>
      </c>
      <c r="X2109" s="63">
        <v>0</v>
      </c>
      <c r="Y2109" s="63">
        <v>0</v>
      </c>
      <c r="Z2109" s="63">
        <v>0</v>
      </c>
      <c r="AA2109" s="63">
        <v>0</v>
      </c>
      <c r="AB2109" s="63">
        <v>0</v>
      </c>
      <c r="AC2109" s="63">
        <v>0</v>
      </c>
      <c r="AD2109" s="63">
        <v>0</v>
      </c>
      <c r="AE2109" s="63">
        <v>0</v>
      </c>
      <c r="AF2109" s="63">
        <v>0</v>
      </c>
      <c r="AG2109" s="63">
        <v>0</v>
      </c>
      <c r="AH2109" s="63">
        <v>0</v>
      </c>
      <c r="AI2109" s="63">
        <v>0</v>
      </c>
      <c r="AJ2109" s="63">
        <v>0</v>
      </c>
      <c r="AK2109" s="63">
        <v>0</v>
      </c>
      <c r="AL2109" s="63">
        <v>0</v>
      </c>
      <c r="AM2109" s="63">
        <v>0</v>
      </c>
      <c r="AN2109" s="63">
        <v>0</v>
      </c>
      <c r="AO2109" s="63">
        <v>0</v>
      </c>
      <c r="AP2109" s="63">
        <v>0</v>
      </c>
      <c r="AQ2109" s="63">
        <v>0</v>
      </c>
      <c r="AR2109" s="63">
        <v>0</v>
      </c>
      <c r="AS2109" s="63">
        <v>0</v>
      </c>
      <c r="AT2109" s="63">
        <v>0</v>
      </c>
      <c r="AU2109" s="63">
        <v>0</v>
      </c>
      <c r="AV2109" s="63">
        <v>0</v>
      </c>
      <c r="AW2109" s="63">
        <v>0</v>
      </c>
      <c r="AX2109" s="63">
        <v>0</v>
      </c>
      <c r="AY2109" s="63">
        <v>0</v>
      </c>
      <c r="BA2109" s="5">
        <f>IF(Q2109&gt;0,RANK(Q2109,(N2109:P2109,Q2109:AE2109)),0)</f>
        <v>3</v>
      </c>
      <c r="BB2109" s="5">
        <f>IF(R2109&gt;0,RANK(R2109,(N2109:P2109,Q2109:AE2109)),0)</f>
        <v>0</v>
      </c>
      <c r="BC2109" s="5">
        <f>IF(T2109&gt;0,RANK(T2109,(N2109:P2109,Q2109:AE2109)),0)</f>
        <v>0</v>
      </c>
      <c r="BD2109" s="5">
        <f>IF(S2109&gt;0,RANK(S2109,(N2109:P2109,Q2109:AE2109)),0)</f>
        <v>0</v>
      </c>
      <c r="BE2109" s="2">
        <f t="shared" si="860"/>
        <v>3.5044824775876122E-2</v>
      </c>
      <c r="BF2109" s="2">
        <f t="shared" si="861"/>
        <v>0</v>
      </c>
      <c r="BG2109" s="2">
        <f t="shared" si="862"/>
        <v>0</v>
      </c>
      <c r="BH2109" s="2">
        <f t="shared" si="863"/>
        <v>0</v>
      </c>
      <c r="BJ2109" t="s">
        <v>1725</v>
      </c>
      <c r="BK2109" t="s">
        <v>1614</v>
      </c>
      <c r="BL2109">
        <v>1</v>
      </c>
      <c r="BN2109" s="112">
        <v>38</v>
      </c>
      <c r="BO2109" s="114">
        <v>73</v>
      </c>
      <c r="BP2109" s="118">
        <f t="shared" si="854"/>
        <v>38073</v>
      </c>
      <c r="BQ2109" s="118">
        <f t="shared" si="853"/>
        <v>38073</v>
      </c>
      <c r="BR2109" s="5" t="s">
        <v>3151</v>
      </c>
    </row>
    <row r="2110" spans="1:70" ht="15" hidden="1" customHeight="1" outlineLevel="1">
      <c r="A2110" t="s">
        <v>2608</v>
      </c>
      <c r="B2110" t="s">
        <v>1614</v>
      </c>
      <c r="C2110" s="1">
        <f t="shared" si="855"/>
        <v>1319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29">
        <f t="shared" si="842"/>
        <v>845</v>
      </c>
      <c r="H2110" s="134">
        <f t="shared" si="843"/>
        <v>0.64063684609552696</v>
      </c>
      <c r="I2110" s="2"/>
      <c r="J2110" s="2">
        <f t="shared" si="856"/>
        <v>0.16679302501895377</v>
      </c>
      <c r="K2110" s="2">
        <f t="shared" si="857"/>
        <v>0.80742987111448061</v>
      </c>
      <c r="L2110" s="2">
        <f t="shared" si="858"/>
        <v>0</v>
      </c>
      <c r="M2110" s="2">
        <f t="shared" si="859"/>
        <v>2.577710386656562E-2</v>
      </c>
      <c r="N2110" s="63">
        <v>220</v>
      </c>
      <c r="O2110" s="63">
        <v>1065</v>
      </c>
      <c r="P2110" s="63">
        <v>0</v>
      </c>
      <c r="Q2110" s="63">
        <v>32</v>
      </c>
      <c r="R2110" s="63">
        <v>0</v>
      </c>
      <c r="S2110" s="63">
        <v>0</v>
      </c>
      <c r="T2110" s="63">
        <v>0</v>
      </c>
      <c r="U2110" s="63">
        <v>0</v>
      </c>
      <c r="V2110" s="63">
        <v>0</v>
      </c>
      <c r="W2110" s="63">
        <v>2</v>
      </c>
      <c r="X2110" s="63">
        <v>0</v>
      </c>
      <c r="Y2110" s="63">
        <v>0</v>
      </c>
      <c r="Z2110" s="63">
        <v>0</v>
      </c>
      <c r="AA2110" s="63">
        <v>0</v>
      </c>
      <c r="AB2110" s="63">
        <v>0</v>
      </c>
      <c r="AC2110" s="63">
        <v>0</v>
      </c>
      <c r="AD2110" s="63">
        <v>0</v>
      </c>
      <c r="AE2110" s="63">
        <v>0</v>
      </c>
      <c r="AF2110" s="63">
        <v>0</v>
      </c>
      <c r="AG2110" s="63">
        <v>0</v>
      </c>
      <c r="AH2110" s="63">
        <v>0</v>
      </c>
      <c r="AI2110" s="63">
        <v>0</v>
      </c>
      <c r="AJ2110" s="63">
        <v>0</v>
      </c>
      <c r="AK2110" s="63">
        <v>0</v>
      </c>
      <c r="AL2110" s="63">
        <v>0</v>
      </c>
      <c r="AM2110" s="63">
        <v>0</v>
      </c>
      <c r="AN2110" s="63">
        <v>0</v>
      </c>
      <c r="AO2110" s="63">
        <v>0</v>
      </c>
      <c r="AP2110" s="63">
        <v>0</v>
      </c>
      <c r="AQ2110" s="63">
        <v>0</v>
      </c>
      <c r="AR2110" s="63">
        <v>0</v>
      </c>
      <c r="AS2110" s="63">
        <v>0</v>
      </c>
      <c r="AT2110" s="63">
        <v>0</v>
      </c>
      <c r="AU2110" s="63">
        <v>0</v>
      </c>
      <c r="AV2110" s="63">
        <v>0</v>
      </c>
      <c r="AW2110" s="63">
        <v>0</v>
      </c>
      <c r="AX2110" s="63">
        <v>0</v>
      </c>
      <c r="AY2110" s="63">
        <v>0</v>
      </c>
      <c r="BA2110" s="5">
        <f>IF(Q2110&gt;0,RANK(Q2110,(N2110:P2110,Q2110:AE2110)),0)</f>
        <v>3</v>
      </c>
      <c r="BB2110" s="5">
        <f>IF(R2110&gt;0,RANK(R2110,(N2110:P2110,Q2110:AE2110)),0)</f>
        <v>0</v>
      </c>
      <c r="BC2110" s="5">
        <f>IF(T2110&gt;0,RANK(T2110,(N2110:P2110,Q2110:AE2110)),0)</f>
        <v>0</v>
      </c>
      <c r="BD2110" s="5">
        <f>IF(S2110&gt;0,RANK(S2110,(N2110:P2110,Q2110:AE2110)),0)</f>
        <v>0</v>
      </c>
      <c r="BE2110" s="2">
        <f t="shared" si="860"/>
        <v>2.4260803639120546E-2</v>
      </c>
      <c r="BF2110" s="2">
        <f t="shared" si="861"/>
        <v>0</v>
      </c>
      <c r="BG2110" s="2">
        <f t="shared" si="862"/>
        <v>0</v>
      </c>
      <c r="BH2110" s="2">
        <f t="shared" si="863"/>
        <v>0</v>
      </c>
      <c r="BJ2110" t="s">
        <v>2608</v>
      </c>
      <c r="BK2110" t="s">
        <v>1614</v>
      </c>
      <c r="BL2110">
        <v>1</v>
      </c>
      <c r="BN2110" s="112">
        <v>38</v>
      </c>
      <c r="BO2110" s="114">
        <v>75</v>
      </c>
      <c r="BP2110" s="118">
        <f t="shared" si="854"/>
        <v>38075</v>
      </c>
      <c r="BQ2110" s="118">
        <f t="shared" si="853"/>
        <v>38075</v>
      </c>
      <c r="BR2110" s="5" t="s">
        <v>3151</v>
      </c>
    </row>
    <row r="2111" spans="1:70" ht="15" hidden="1" customHeight="1" outlineLevel="1">
      <c r="A2111" t="s">
        <v>50</v>
      </c>
      <c r="B2111" t="s">
        <v>1614</v>
      </c>
      <c r="C2111" s="1">
        <f t="shared" si="855"/>
        <v>7812</v>
      </c>
      <c r="D2111" s="5">
        <f>IF(N2111&gt;0, RANK(N2111,(N2111:P2111,Q2111:AE2111)),0)</f>
        <v>2</v>
      </c>
      <c r="E2111" s="5">
        <f>IF(O2111&gt;0,RANK(O2111,(N2111:P2111,Q2111:AE2111)),0)</f>
        <v>1</v>
      </c>
      <c r="F2111" s="5">
        <f>IF(P2111&gt;0,RANK(P2111,(N2111:P2111,Q2111:AE2111)),0)</f>
        <v>0</v>
      </c>
      <c r="G2111" s="129">
        <f t="shared" si="842"/>
        <v>2562</v>
      </c>
      <c r="H2111" s="134">
        <f t="shared" si="843"/>
        <v>0.32795698924731181</v>
      </c>
      <c r="I2111" s="2"/>
      <c r="J2111" s="2">
        <f t="shared" si="856"/>
        <v>0.32130056323604711</v>
      </c>
      <c r="K2111" s="2">
        <f t="shared" si="857"/>
        <v>0.64925755248335892</v>
      </c>
      <c r="L2111" s="2">
        <f t="shared" si="858"/>
        <v>0</v>
      </c>
      <c r="M2111" s="2">
        <f t="shared" si="859"/>
        <v>2.9441884280594022E-2</v>
      </c>
      <c r="N2111" s="63">
        <v>2510</v>
      </c>
      <c r="O2111" s="63">
        <v>5072</v>
      </c>
      <c r="P2111" s="63">
        <v>0</v>
      </c>
      <c r="Q2111" s="63">
        <v>191</v>
      </c>
      <c r="R2111" s="63">
        <v>0</v>
      </c>
      <c r="S2111" s="63">
        <v>0</v>
      </c>
      <c r="T2111" s="63">
        <v>0</v>
      </c>
      <c r="U2111" s="63">
        <v>0</v>
      </c>
      <c r="V2111" s="63">
        <v>0</v>
      </c>
      <c r="W2111" s="63">
        <v>39</v>
      </c>
      <c r="X2111" s="63">
        <v>0</v>
      </c>
      <c r="Y2111" s="63">
        <v>0</v>
      </c>
      <c r="Z2111" s="63">
        <v>0</v>
      </c>
      <c r="AA2111" s="63">
        <v>0</v>
      </c>
      <c r="AB2111" s="63">
        <v>0</v>
      </c>
      <c r="AC2111" s="63">
        <v>0</v>
      </c>
      <c r="AD2111" s="63">
        <v>0</v>
      </c>
      <c r="AE2111" s="63">
        <v>0</v>
      </c>
      <c r="AF2111" s="63">
        <v>0</v>
      </c>
      <c r="AG2111" s="63">
        <v>0</v>
      </c>
      <c r="AH2111" s="63">
        <v>0</v>
      </c>
      <c r="AI2111" s="63">
        <v>0</v>
      </c>
      <c r="AJ2111" s="63">
        <v>0</v>
      </c>
      <c r="AK2111" s="63">
        <v>0</v>
      </c>
      <c r="AL2111" s="63">
        <v>0</v>
      </c>
      <c r="AM2111" s="63">
        <v>0</v>
      </c>
      <c r="AN2111" s="63">
        <v>0</v>
      </c>
      <c r="AO2111" s="63">
        <v>0</v>
      </c>
      <c r="AP2111" s="63">
        <v>0</v>
      </c>
      <c r="AQ2111" s="63">
        <v>0</v>
      </c>
      <c r="AR2111" s="63">
        <v>0</v>
      </c>
      <c r="AS2111" s="63">
        <v>0</v>
      </c>
      <c r="AT2111" s="63">
        <v>0</v>
      </c>
      <c r="AU2111" s="63">
        <v>0</v>
      </c>
      <c r="AV2111" s="63">
        <v>0</v>
      </c>
      <c r="AW2111" s="63">
        <v>0</v>
      </c>
      <c r="AX2111" s="63">
        <v>0</v>
      </c>
      <c r="AY2111" s="63">
        <v>0</v>
      </c>
      <c r="BA2111" s="5">
        <f>IF(Q2111&gt;0,RANK(Q2111,(N2111:P2111,Q2111:AE2111)),0)</f>
        <v>3</v>
      </c>
      <c r="BB2111" s="5">
        <f>IF(R2111&gt;0,RANK(R2111,(N2111:P2111,Q2111:AE2111)),0)</f>
        <v>0</v>
      </c>
      <c r="BC2111" s="5">
        <f>IF(T2111&gt;0,RANK(T2111,(N2111:P2111,Q2111:AE2111)),0)</f>
        <v>0</v>
      </c>
      <c r="BD2111" s="5">
        <f>IF(S2111&gt;0,RANK(S2111,(N2111:P2111,Q2111:AE2111)),0)</f>
        <v>0</v>
      </c>
      <c r="BE2111" s="2">
        <f t="shared" si="860"/>
        <v>2.4449564772145417E-2</v>
      </c>
      <c r="BF2111" s="2">
        <f t="shared" si="861"/>
        <v>0</v>
      </c>
      <c r="BG2111" s="2">
        <f t="shared" si="862"/>
        <v>0</v>
      </c>
      <c r="BH2111" s="2">
        <f t="shared" si="863"/>
        <v>0</v>
      </c>
      <c r="BJ2111" t="s">
        <v>50</v>
      </c>
      <c r="BK2111" t="s">
        <v>1614</v>
      </c>
      <c r="BL2111">
        <v>1</v>
      </c>
      <c r="BN2111" s="112">
        <v>38</v>
      </c>
      <c r="BO2111" s="114">
        <v>77</v>
      </c>
      <c r="BP2111" s="118">
        <f t="shared" si="854"/>
        <v>38077</v>
      </c>
      <c r="BQ2111" s="118">
        <f t="shared" si="853"/>
        <v>38077</v>
      </c>
      <c r="BR2111" s="5" t="s">
        <v>3151</v>
      </c>
    </row>
    <row r="2112" spans="1:70" ht="15" hidden="1" customHeight="1" outlineLevel="1">
      <c r="A2112" t="s">
        <v>2887</v>
      </c>
      <c r="B2112" t="s">
        <v>1614</v>
      </c>
      <c r="C2112" s="1">
        <f t="shared" si="855"/>
        <v>3804</v>
      </c>
      <c r="D2112" s="5">
        <f>IF(N2112&gt;0, RANK(N2112,(N2112:P2112,Q2112:AE2112)),0)</f>
        <v>1</v>
      </c>
      <c r="E2112" s="5">
        <f>IF(O2112&gt;0,RANK(O2112,(N2112:P2112,Q2112:AE2112)),0)</f>
        <v>2</v>
      </c>
      <c r="F2112" s="5">
        <f>IF(P2112&gt;0,RANK(P2112,(N2112:P2112,Q2112:AE2112)),0)</f>
        <v>0</v>
      </c>
      <c r="G2112" s="129">
        <f t="shared" si="842"/>
        <v>1225</v>
      </c>
      <c r="H2112" s="134">
        <f t="shared" si="843"/>
        <v>0.32202944269190326</v>
      </c>
      <c r="I2112" s="2"/>
      <c r="J2112" s="2">
        <f t="shared" si="856"/>
        <v>0.65247108307045221</v>
      </c>
      <c r="K2112" s="2">
        <f t="shared" si="857"/>
        <v>0.3304416403785489</v>
      </c>
      <c r="L2112" s="2">
        <f t="shared" si="858"/>
        <v>0</v>
      </c>
      <c r="M2112" s="2">
        <f t="shared" si="859"/>
        <v>1.7087276550998898E-2</v>
      </c>
      <c r="N2112" s="63">
        <v>2482</v>
      </c>
      <c r="O2112" s="63">
        <v>1257</v>
      </c>
      <c r="P2112" s="63">
        <v>0</v>
      </c>
      <c r="Q2112" s="63">
        <v>60</v>
      </c>
      <c r="R2112" s="63">
        <v>0</v>
      </c>
      <c r="S2112" s="63">
        <v>0</v>
      </c>
      <c r="T2112" s="63">
        <v>0</v>
      </c>
      <c r="U2112" s="63">
        <v>0</v>
      </c>
      <c r="V2112" s="63">
        <v>0</v>
      </c>
      <c r="W2112" s="63">
        <v>5</v>
      </c>
      <c r="X2112" s="63">
        <v>0</v>
      </c>
      <c r="Y2112" s="63">
        <v>0</v>
      </c>
      <c r="Z2112" s="63">
        <v>0</v>
      </c>
      <c r="AA2112" s="63">
        <v>0</v>
      </c>
      <c r="AB2112" s="63">
        <v>0</v>
      </c>
      <c r="AC2112" s="63">
        <v>0</v>
      </c>
      <c r="AD2112" s="63">
        <v>0</v>
      </c>
      <c r="AE2112" s="63">
        <v>0</v>
      </c>
      <c r="AF2112" s="63">
        <v>0</v>
      </c>
      <c r="AG2112" s="63">
        <v>0</v>
      </c>
      <c r="AH2112" s="63">
        <v>0</v>
      </c>
      <c r="AI2112" s="63">
        <v>0</v>
      </c>
      <c r="AJ2112" s="63">
        <v>0</v>
      </c>
      <c r="AK2112" s="63">
        <v>0</v>
      </c>
      <c r="AL2112" s="63">
        <v>0</v>
      </c>
      <c r="AM2112" s="63">
        <v>0</v>
      </c>
      <c r="AN2112" s="63">
        <v>0</v>
      </c>
      <c r="AO2112" s="63">
        <v>0</v>
      </c>
      <c r="AP2112" s="63">
        <v>0</v>
      </c>
      <c r="AQ2112" s="63">
        <v>0</v>
      </c>
      <c r="AR2112" s="63">
        <v>0</v>
      </c>
      <c r="AS2112" s="63">
        <v>0</v>
      </c>
      <c r="AT2112" s="63">
        <v>0</v>
      </c>
      <c r="AU2112" s="63">
        <v>0</v>
      </c>
      <c r="AV2112" s="63">
        <v>0</v>
      </c>
      <c r="AW2112" s="63">
        <v>0</v>
      </c>
      <c r="AX2112" s="63">
        <v>0</v>
      </c>
      <c r="AY2112" s="63">
        <v>0</v>
      </c>
      <c r="BA2112" s="5">
        <f>IF(Q2112&gt;0,RANK(Q2112,(N2112:P2112,Q2112:AE2112)),0)</f>
        <v>3</v>
      </c>
      <c r="BB2112" s="5">
        <f>IF(R2112&gt;0,RANK(R2112,(N2112:P2112,Q2112:AE2112)),0)</f>
        <v>0</v>
      </c>
      <c r="BC2112" s="5">
        <f>IF(T2112&gt;0,RANK(T2112,(N2112:P2112,Q2112:AE2112)),0)</f>
        <v>0</v>
      </c>
      <c r="BD2112" s="5">
        <f>IF(S2112&gt;0,RANK(S2112,(N2112:P2112,Q2112:AE2112)),0)</f>
        <v>0</v>
      </c>
      <c r="BE2112" s="2">
        <f t="shared" si="860"/>
        <v>1.5772870662460567E-2</v>
      </c>
      <c r="BF2112" s="2">
        <f t="shared" si="861"/>
        <v>0</v>
      </c>
      <c r="BG2112" s="2">
        <f t="shared" si="862"/>
        <v>0</v>
      </c>
      <c r="BH2112" s="2">
        <f t="shared" si="863"/>
        <v>0</v>
      </c>
      <c r="BJ2112" t="s">
        <v>2887</v>
      </c>
      <c r="BK2112" t="s">
        <v>1614</v>
      </c>
      <c r="BL2112">
        <v>1</v>
      </c>
      <c r="BN2112" s="112">
        <v>38</v>
      </c>
      <c r="BO2112" s="114">
        <v>79</v>
      </c>
      <c r="BP2112" s="118">
        <f t="shared" si="854"/>
        <v>38079</v>
      </c>
      <c r="BQ2112" s="118">
        <f t="shared" si="853"/>
        <v>38079</v>
      </c>
      <c r="BR2112" s="5" t="s">
        <v>3151</v>
      </c>
    </row>
    <row r="2113" spans="1:95" ht="15" hidden="1" customHeight="1" outlineLevel="1">
      <c r="A2113" t="s">
        <v>2621</v>
      </c>
      <c r="B2113" t="s">
        <v>1614</v>
      </c>
      <c r="C2113" s="1">
        <f t="shared" si="855"/>
        <v>2070</v>
      </c>
      <c r="D2113" s="5">
        <f>IF(N2113&gt;0, RANK(N2113,(N2113:P2113,Q2113:AE2113)),0)</f>
        <v>2</v>
      </c>
      <c r="E2113" s="5">
        <f>IF(O2113&gt;0,RANK(O2113,(N2113:P2113,Q2113:AE2113)),0)</f>
        <v>1</v>
      </c>
      <c r="F2113" s="5">
        <f>IF(P2113&gt;0,RANK(P2113,(N2113:P2113,Q2113:AE2113)),0)</f>
        <v>0</v>
      </c>
      <c r="G2113" s="129">
        <f t="shared" si="842"/>
        <v>528</v>
      </c>
      <c r="H2113" s="134">
        <f t="shared" si="843"/>
        <v>0.25507246376811593</v>
      </c>
      <c r="I2113" s="2"/>
      <c r="J2113" s="2">
        <f t="shared" si="856"/>
        <v>0.35652173913043478</v>
      </c>
      <c r="K2113" s="2">
        <f t="shared" si="857"/>
        <v>0.61159420289855071</v>
      </c>
      <c r="L2113" s="2">
        <f t="shared" si="858"/>
        <v>0</v>
      </c>
      <c r="M2113" s="2">
        <f t="shared" si="859"/>
        <v>3.1884057971014568E-2</v>
      </c>
      <c r="N2113" s="63">
        <v>738</v>
      </c>
      <c r="O2113" s="63">
        <v>1266</v>
      </c>
      <c r="P2113" s="63">
        <v>0</v>
      </c>
      <c r="Q2113" s="63">
        <v>62</v>
      </c>
      <c r="R2113" s="63">
        <v>0</v>
      </c>
      <c r="S2113" s="63">
        <v>0</v>
      </c>
      <c r="T2113" s="63">
        <v>0</v>
      </c>
      <c r="U2113" s="63">
        <v>0</v>
      </c>
      <c r="V2113" s="63">
        <v>0</v>
      </c>
      <c r="W2113" s="63">
        <v>4</v>
      </c>
      <c r="X2113" s="63">
        <v>0</v>
      </c>
      <c r="Y2113" s="63">
        <v>0</v>
      </c>
      <c r="Z2113" s="63">
        <v>0</v>
      </c>
      <c r="AA2113" s="63">
        <v>0</v>
      </c>
      <c r="AB2113" s="63">
        <v>0</v>
      </c>
      <c r="AC2113" s="63">
        <v>0</v>
      </c>
      <c r="AD2113" s="63">
        <v>0</v>
      </c>
      <c r="AE2113" s="63">
        <v>0</v>
      </c>
      <c r="AF2113" s="63">
        <v>0</v>
      </c>
      <c r="AG2113" s="63">
        <v>0</v>
      </c>
      <c r="AH2113" s="63">
        <v>0</v>
      </c>
      <c r="AI2113" s="63">
        <v>0</v>
      </c>
      <c r="AJ2113" s="63">
        <v>0</v>
      </c>
      <c r="AK2113" s="63">
        <v>0</v>
      </c>
      <c r="AL2113" s="63">
        <v>0</v>
      </c>
      <c r="AM2113" s="63">
        <v>0</v>
      </c>
      <c r="AN2113" s="63">
        <v>0</v>
      </c>
      <c r="AO2113" s="63">
        <v>0</v>
      </c>
      <c r="AP2113" s="63">
        <v>0</v>
      </c>
      <c r="AQ2113" s="63">
        <v>0</v>
      </c>
      <c r="AR2113" s="63">
        <v>0</v>
      </c>
      <c r="AS2113" s="63">
        <v>0</v>
      </c>
      <c r="AT2113" s="63">
        <v>0</v>
      </c>
      <c r="AU2113" s="63">
        <v>0</v>
      </c>
      <c r="AV2113" s="63">
        <v>0</v>
      </c>
      <c r="AW2113" s="63">
        <v>0</v>
      </c>
      <c r="AX2113" s="63">
        <v>0</v>
      </c>
      <c r="AY2113" s="63">
        <v>0</v>
      </c>
      <c r="BA2113" s="5">
        <f>IF(Q2113&gt;0,RANK(Q2113,(N2113:P2113,Q2113:AE2113)),0)</f>
        <v>3</v>
      </c>
      <c r="BB2113" s="5">
        <f>IF(R2113&gt;0,RANK(R2113,(N2113:P2113,Q2113:AE2113)),0)</f>
        <v>0</v>
      </c>
      <c r="BC2113" s="5">
        <f>IF(T2113&gt;0,RANK(T2113,(N2113:P2113,Q2113:AE2113)),0)</f>
        <v>0</v>
      </c>
      <c r="BD2113" s="5">
        <f>IF(S2113&gt;0,RANK(S2113,(N2113:P2113,Q2113:AE2113)),0)</f>
        <v>0</v>
      </c>
      <c r="BE2113" s="2">
        <f t="shared" si="860"/>
        <v>2.9951690821256038E-2</v>
      </c>
      <c r="BF2113" s="2">
        <f t="shared" si="861"/>
        <v>0</v>
      </c>
      <c r="BG2113" s="2">
        <f t="shared" si="862"/>
        <v>0</v>
      </c>
      <c r="BH2113" s="2">
        <f t="shared" si="863"/>
        <v>0</v>
      </c>
      <c r="BJ2113" t="s">
        <v>2621</v>
      </c>
      <c r="BK2113" t="s">
        <v>1614</v>
      </c>
      <c r="BL2113">
        <v>1</v>
      </c>
      <c r="BN2113" s="112">
        <v>38</v>
      </c>
      <c r="BO2113" s="114">
        <v>81</v>
      </c>
      <c r="BP2113" s="118">
        <f t="shared" si="854"/>
        <v>38081</v>
      </c>
      <c r="BQ2113" s="118">
        <f t="shared" si="853"/>
        <v>38081</v>
      </c>
      <c r="BR2113" s="5" t="s">
        <v>3151</v>
      </c>
    </row>
    <row r="2114" spans="1:95" ht="15" hidden="1" customHeight="1" outlineLevel="1">
      <c r="A2114" t="s">
        <v>303</v>
      </c>
      <c r="B2114" t="s">
        <v>1614</v>
      </c>
      <c r="C2114" s="1">
        <f t="shared" si="855"/>
        <v>812</v>
      </c>
      <c r="D2114" s="5">
        <f>IF(N2114&gt;0, RANK(N2114,(N2114:P2114,Q2114:AE2114)),0)</f>
        <v>2</v>
      </c>
      <c r="E2114" s="5">
        <f>IF(O2114&gt;0,RANK(O2114,(N2114:P2114,Q2114:AE2114)),0)</f>
        <v>1</v>
      </c>
      <c r="F2114" s="5">
        <f>IF(P2114&gt;0,RANK(P2114,(N2114:P2114,Q2114:AE2114)),0)</f>
        <v>0</v>
      </c>
      <c r="G2114" s="129">
        <f t="shared" si="842"/>
        <v>584</v>
      </c>
      <c r="H2114" s="134">
        <f t="shared" si="843"/>
        <v>0.71921182266009853</v>
      </c>
      <c r="I2114" s="2"/>
      <c r="J2114" s="2">
        <f t="shared" si="856"/>
        <v>0.12807881773399016</v>
      </c>
      <c r="K2114" s="2">
        <f t="shared" si="857"/>
        <v>0.84729064039408863</v>
      </c>
      <c r="L2114" s="2">
        <f t="shared" si="858"/>
        <v>0</v>
      </c>
      <c r="M2114" s="2">
        <f t="shared" si="859"/>
        <v>2.4630541871921152E-2</v>
      </c>
      <c r="N2114" s="63">
        <v>104</v>
      </c>
      <c r="O2114" s="63">
        <v>688</v>
      </c>
      <c r="P2114" s="63">
        <v>0</v>
      </c>
      <c r="Q2114" s="63">
        <v>16</v>
      </c>
      <c r="R2114" s="63">
        <v>0</v>
      </c>
      <c r="S2114" s="63">
        <v>0</v>
      </c>
      <c r="T2114" s="63">
        <v>0</v>
      </c>
      <c r="U2114" s="63">
        <v>0</v>
      </c>
      <c r="V2114" s="63">
        <v>0</v>
      </c>
      <c r="W2114" s="63">
        <v>4</v>
      </c>
      <c r="X2114" s="63">
        <v>0</v>
      </c>
      <c r="Y2114" s="63">
        <v>0</v>
      </c>
      <c r="Z2114" s="63">
        <v>0</v>
      </c>
      <c r="AA2114" s="63">
        <v>0</v>
      </c>
      <c r="AB2114" s="63">
        <v>0</v>
      </c>
      <c r="AC2114" s="63">
        <v>0</v>
      </c>
      <c r="AD2114" s="63">
        <v>0</v>
      </c>
      <c r="AE2114" s="63">
        <v>0</v>
      </c>
      <c r="AF2114" s="63">
        <v>0</v>
      </c>
      <c r="AG2114" s="63">
        <v>0</v>
      </c>
      <c r="AH2114" s="63">
        <v>0</v>
      </c>
      <c r="AI2114" s="63">
        <v>0</v>
      </c>
      <c r="AJ2114" s="63">
        <v>0</v>
      </c>
      <c r="AK2114" s="63">
        <v>0</v>
      </c>
      <c r="AL2114" s="63">
        <v>0</v>
      </c>
      <c r="AM2114" s="63">
        <v>0</v>
      </c>
      <c r="AN2114" s="63">
        <v>0</v>
      </c>
      <c r="AO2114" s="63">
        <v>0</v>
      </c>
      <c r="AP2114" s="63">
        <v>0</v>
      </c>
      <c r="AQ2114" s="63">
        <v>0</v>
      </c>
      <c r="AR2114" s="63">
        <v>0</v>
      </c>
      <c r="AS2114" s="63">
        <v>0</v>
      </c>
      <c r="AT2114" s="63">
        <v>0</v>
      </c>
      <c r="AU2114" s="63">
        <v>0</v>
      </c>
      <c r="AV2114" s="63">
        <v>0</v>
      </c>
      <c r="AW2114" s="63">
        <v>0</v>
      </c>
      <c r="AX2114" s="63">
        <v>0</v>
      </c>
      <c r="AY2114" s="63">
        <v>0</v>
      </c>
      <c r="BA2114" s="5">
        <f>IF(Q2114&gt;0,RANK(Q2114,(N2114:P2114,Q2114:AE2114)),0)</f>
        <v>3</v>
      </c>
      <c r="BB2114" s="5">
        <f>IF(R2114&gt;0,RANK(R2114,(N2114:P2114,Q2114:AE2114)),0)</f>
        <v>0</v>
      </c>
      <c r="BC2114" s="5">
        <f>IF(T2114&gt;0,RANK(T2114,(N2114:P2114,Q2114:AE2114)),0)</f>
        <v>0</v>
      </c>
      <c r="BD2114" s="5">
        <f>IF(S2114&gt;0,RANK(S2114,(N2114:P2114,Q2114:AE2114)),0)</f>
        <v>0</v>
      </c>
      <c r="BE2114" s="2">
        <f t="shared" si="860"/>
        <v>1.9704433497536946E-2</v>
      </c>
      <c r="BF2114" s="2">
        <f t="shared" si="861"/>
        <v>0</v>
      </c>
      <c r="BG2114" s="2">
        <f t="shared" si="862"/>
        <v>0</v>
      </c>
      <c r="BH2114" s="2">
        <f t="shared" si="863"/>
        <v>0</v>
      </c>
      <c r="BJ2114" t="s">
        <v>303</v>
      </c>
      <c r="BK2114" t="s">
        <v>1614</v>
      </c>
      <c r="BL2114">
        <v>1</v>
      </c>
      <c r="BN2114" s="112">
        <v>38</v>
      </c>
      <c r="BO2114" s="114">
        <v>83</v>
      </c>
      <c r="BP2114" s="118">
        <f t="shared" si="854"/>
        <v>38083</v>
      </c>
      <c r="BQ2114" s="118">
        <f t="shared" si="853"/>
        <v>38083</v>
      </c>
      <c r="BR2114" s="5" t="s">
        <v>3151</v>
      </c>
    </row>
    <row r="2115" spans="1:95" ht="15" hidden="1" customHeight="1" outlineLevel="1">
      <c r="A2115" t="s">
        <v>993</v>
      </c>
      <c r="B2115" t="s">
        <v>1614</v>
      </c>
      <c r="C2115" s="1">
        <f t="shared" si="855"/>
        <v>1186</v>
      </c>
      <c r="D2115" s="5">
        <f>IF(N2115&gt;0, RANK(N2115,(N2115:P2115,Q2115:AE2115)),0)</f>
        <v>1</v>
      </c>
      <c r="E2115" s="5">
        <f>IF(O2115&gt;0,RANK(O2115,(N2115:P2115,Q2115:AE2115)),0)</f>
        <v>2</v>
      </c>
      <c r="F2115" s="5">
        <f>IF(P2115&gt;0,RANK(P2115,(N2115:P2115,Q2115:AE2115)),0)</f>
        <v>0</v>
      </c>
      <c r="G2115" s="129">
        <f t="shared" si="842"/>
        <v>546</v>
      </c>
      <c r="H2115" s="134">
        <f t="shared" si="843"/>
        <v>0.46037099494097805</v>
      </c>
      <c r="I2115" s="2"/>
      <c r="J2115" s="2">
        <f t="shared" si="856"/>
        <v>0.67790893760539628</v>
      </c>
      <c r="K2115" s="2">
        <f t="shared" si="857"/>
        <v>0.2175379426644182</v>
      </c>
      <c r="L2115" s="2">
        <f t="shared" si="858"/>
        <v>0</v>
      </c>
      <c r="M2115" s="2">
        <f t="shared" si="859"/>
        <v>0.10455311973018552</v>
      </c>
      <c r="N2115" s="63">
        <v>804</v>
      </c>
      <c r="O2115" s="63">
        <v>258</v>
      </c>
      <c r="P2115" s="63">
        <v>0</v>
      </c>
      <c r="Q2115" s="63">
        <v>48</v>
      </c>
      <c r="R2115" s="63">
        <v>0</v>
      </c>
      <c r="S2115" s="63">
        <v>0</v>
      </c>
      <c r="T2115" s="63">
        <v>0</v>
      </c>
      <c r="U2115" s="63">
        <v>0</v>
      </c>
      <c r="V2115" s="63">
        <v>0</v>
      </c>
      <c r="W2115" s="63">
        <v>76</v>
      </c>
      <c r="X2115" s="63">
        <v>0</v>
      </c>
      <c r="Y2115" s="63">
        <v>0</v>
      </c>
      <c r="Z2115" s="63">
        <v>0</v>
      </c>
      <c r="AA2115" s="63">
        <v>0</v>
      </c>
      <c r="AB2115" s="63">
        <v>0</v>
      </c>
      <c r="AC2115" s="63">
        <v>0</v>
      </c>
      <c r="AD2115" s="63">
        <v>0</v>
      </c>
      <c r="AE2115" s="63">
        <v>0</v>
      </c>
      <c r="AF2115" s="63">
        <v>0</v>
      </c>
      <c r="AG2115" s="63">
        <v>0</v>
      </c>
      <c r="AH2115" s="63">
        <v>0</v>
      </c>
      <c r="AI2115" s="63">
        <v>0</v>
      </c>
      <c r="AJ2115" s="63">
        <v>0</v>
      </c>
      <c r="AK2115" s="63">
        <v>0</v>
      </c>
      <c r="AL2115" s="63">
        <v>0</v>
      </c>
      <c r="AM2115" s="63">
        <v>0</v>
      </c>
      <c r="AN2115" s="63">
        <v>0</v>
      </c>
      <c r="AO2115" s="63">
        <v>0</v>
      </c>
      <c r="AP2115" s="63">
        <v>0</v>
      </c>
      <c r="AQ2115" s="63">
        <v>0</v>
      </c>
      <c r="AR2115" s="63">
        <v>0</v>
      </c>
      <c r="AS2115" s="63">
        <v>0</v>
      </c>
      <c r="AT2115" s="63">
        <v>0</v>
      </c>
      <c r="AU2115" s="63">
        <v>0</v>
      </c>
      <c r="AV2115" s="63">
        <v>0</v>
      </c>
      <c r="AW2115" s="63">
        <v>0</v>
      </c>
      <c r="AX2115" s="63">
        <v>0</v>
      </c>
      <c r="AY2115" s="63">
        <v>0</v>
      </c>
      <c r="BA2115" s="5">
        <f>IF(Q2115&gt;0,RANK(Q2115,(N2115:P2115,Q2115:AE2115)),0)</f>
        <v>4</v>
      </c>
      <c r="BB2115" s="5">
        <f>IF(R2115&gt;0,RANK(R2115,(N2115:P2115,Q2115:AE2115)),0)</f>
        <v>0</v>
      </c>
      <c r="BC2115" s="5">
        <f>IF(T2115&gt;0,RANK(T2115,(N2115:P2115,Q2115:AE2115)),0)</f>
        <v>0</v>
      </c>
      <c r="BD2115" s="5">
        <f>IF(S2115&gt;0,RANK(S2115,(N2115:P2115,Q2115:AE2115)),0)</f>
        <v>0</v>
      </c>
      <c r="BE2115" s="2">
        <f t="shared" si="860"/>
        <v>4.0472175379426642E-2</v>
      </c>
      <c r="BF2115" s="2">
        <f t="shared" si="861"/>
        <v>0</v>
      </c>
      <c r="BG2115" s="2">
        <f t="shared" si="862"/>
        <v>0</v>
      </c>
      <c r="BH2115" s="2">
        <f t="shared" si="863"/>
        <v>0</v>
      </c>
      <c r="BJ2115" t="s">
        <v>993</v>
      </c>
      <c r="BK2115" t="s">
        <v>1614</v>
      </c>
      <c r="BL2115">
        <v>1</v>
      </c>
      <c r="BN2115" s="112">
        <v>38</v>
      </c>
      <c r="BO2115" s="114">
        <v>85</v>
      </c>
      <c r="BP2115" s="118">
        <f t="shared" si="854"/>
        <v>38085</v>
      </c>
      <c r="BQ2115" s="118">
        <f t="shared" si="853"/>
        <v>38085</v>
      </c>
      <c r="BR2115" s="5" t="s">
        <v>3151</v>
      </c>
    </row>
    <row r="2116" spans="1:95" ht="15" hidden="1" customHeight="1" outlineLevel="1">
      <c r="A2116" t="s">
        <v>1969</v>
      </c>
      <c r="B2116" t="s">
        <v>1614</v>
      </c>
      <c r="C2116" s="1">
        <f t="shared" si="855"/>
        <v>427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29">
        <f t="shared" si="842"/>
        <v>336</v>
      </c>
      <c r="H2116" s="134">
        <f t="shared" si="843"/>
        <v>0.78688524590163933</v>
      </c>
      <c r="I2116" s="2"/>
      <c r="J2116" s="2">
        <f t="shared" si="856"/>
        <v>0.10304449648711944</v>
      </c>
      <c r="K2116" s="2">
        <f t="shared" si="857"/>
        <v>0.88992974238875877</v>
      </c>
      <c r="L2116" s="2">
        <f t="shared" si="858"/>
        <v>0</v>
      </c>
      <c r="M2116" s="2">
        <f t="shared" si="859"/>
        <v>7.0257611241217877E-3</v>
      </c>
      <c r="N2116" s="63">
        <v>44</v>
      </c>
      <c r="O2116" s="63">
        <v>380</v>
      </c>
      <c r="P2116" s="63">
        <v>0</v>
      </c>
      <c r="Q2116" s="63">
        <v>2</v>
      </c>
      <c r="R2116" s="63">
        <v>0</v>
      </c>
      <c r="S2116" s="63">
        <v>0</v>
      </c>
      <c r="T2116" s="63">
        <v>0</v>
      </c>
      <c r="U2116" s="63">
        <v>0</v>
      </c>
      <c r="V2116" s="63">
        <v>0</v>
      </c>
      <c r="W2116" s="63">
        <v>1</v>
      </c>
      <c r="X2116" s="63">
        <v>0</v>
      </c>
      <c r="Y2116" s="63">
        <v>0</v>
      </c>
      <c r="Z2116" s="63">
        <v>0</v>
      </c>
      <c r="AA2116" s="63">
        <v>0</v>
      </c>
      <c r="AB2116" s="63">
        <v>0</v>
      </c>
      <c r="AC2116" s="63">
        <v>0</v>
      </c>
      <c r="AD2116" s="63">
        <v>0</v>
      </c>
      <c r="AE2116" s="63">
        <v>0</v>
      </c>
      <c r="AF2116" s="63">
        <v>0</v>
      </c>
      <c r="AG2116" s="63">
        <v>0</v>
      </c>
      <c r="AH2116" s="63">
        <v>0</v>
      </c>
      <c r="AI2116" s="63">
        <v>0</v>
      </c>
      <c r="AJ2116" s="63">
        <v>0</v>
      </c>
      <c r="AK2116" s="63">
        <v>0</v>
      </c>
      <c r="AL2116" s="63">
        <v>0</v>
      </c>
      <c r="AM2116" s="63">
        <v>0</v>
      </c>
      <c r="AN2116" s="63">
        <v>0</v>
      </c>
      <c r="AO2116" s="63">
        <v>0</v>
      </c>
      <c r="AP2116" s="63">
        <v>0</v>
      </c>
      <c r="AQ2116" s="63">
        <v>0</v>
      </c>
      <c r="AR2116" s="63">
        <v>0</v>
      </c>
      <c r="AS2116" s="63">
        <v>0</v>
      </c>
      <c r="AT2116" s="63">
        <v>0</v>
      </c>
      <c r="AU2116" s="63">
        <v>0</v>
      </c>
      <c r="AV2116" s="63">
        <v>0</v>
      </c>
      <c r="AW2116" s="63">
        <v>0</v>
      </c>
      <c r="AX2116" s="63">
        <v>0</v>
      </c>
      <c r="AY2116" s="63">
        <v>0</v>
      </c>
      <c r="BA2116" s="5">
        <f>IF(Q2116&gt;0,RANK(Q2116,(N2116:P2116,Q2116:AE2116)),0)</f>
        <v>3</v>
      </c>
      <c r="BB2116" s="5">
        <f>IF(R2116&gt;0,RANK(R2116,(N2116:P2116,Q2116:AE2116)),0)</f>
        <v>0</v>
      </c>
      <c r="BC2116" s="5">
        <f>IF(T2116&gt;0,RANK(T2116,(N2116:P2116,Q2116:AE2116)),0)</f>
        <v>0</v>
      </c>
      <c r="BD2116" s="5">
        <f>IF(S2116&gt;0,RANK(S2116,(N2116:P2116,Q2116:AE2116)),0)</f>
        <v>0</v>
      </c>
      <c r="BE2116" s="2">
        <f t="shared" si="860"/>
        <v>4.6838407494145199E-3</v>
      </c>
      <c r="BF2116" s="2">
        <f t="shared" si="861"/>
        <v>0</v>
      </c>
      <c r="BG2116" s="2">
        <f t="shared" si="862"/>
        <v>0</v>
      </c>
      <c r="BH2116" s="2">
        <f t="shared" si="863"/>
        <v>0</v>
      </c>
      <c r="BJ2116" t="s">
        <v>1969</v>
      </c>
      <c r="BK2116" t="s">
        <v>1614</v>
      </c>
      <c r="BL2116">
        <v>1</v>
      </c>
      <c r="BN2116" s="112">
        <v>38</v>
      </c>
      <c r="BO2116" s="114">
        <v>87</v>
      </c>
      <c r="BP2116" s="118">
        <f t="shared" si="854"/>
        <v>38087</v>
      </c>
      <c r="BQ2116" s="118">
        <f t="shared" si="853"/>
        <v>38087</v>
      </c>
      <c r="BR2116" s="5" t="s">
        <v>3151</v>
      </c>
    </row>
    <row r="2117" spans="1:95" ht="15" hidden="1" customHeight="1" outlineLevel="1">
      <c r="A2117" t="s">
        <v>602</v>
      </c>
      <c r="B2117" t="s">
        <v>1614</v>
      </c>
      <c r="C2117" s="1">
        <f t="shared" si="855"/>
        <v>15050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29">
        <f t="shared" si="842"/>
        <v>9611</v>
      </c>
      <c r="H2117" s="134">
        <f t="shared" si="843"/>
        <v>0.63860465116279075</v>
      </c>
      <c r="I2117" s="2"/>
      <c r="J2117" s="2">
        <f t="shared" si="856"/>
        <v>0.16604651162790698</v>
      </c>
      <c r="K2117" s="2">
        <f t="shared" si="857"/>
        <v>0.8046511627906977</v>
      </c>
      <c r="L2117" s="2">
        <f t="shared" si="858"/>
        <v>0</v>
      </c>
      <c r="M2117" s="2">
        <f t="shared" si="859"/>
        <v>2.9302325581395339E-2</v>
      </c>
      <c r="N2117" s="63">
        <v>2499</v>
      </c>
      <c r="O2117" s="63">
        <v>12110</v>
      </c>
      <c r="P2117" s="63">
        <v>0</v>
      </c>
      <c r="Q2117" s="63">
        <v>396</v>
      </c>
      <c r="R2117" s="63">
        <v>0</v>
      </c>
      <c r="S2117" s="63">
        <v>0</v>
      </c>
      <c r="T2117" s="63">
        <v>0</v>
      </c>
      <c r="U2117" s="63">
        <v>0</v>
      </c>
      <c r="V2117" s="63">
        <v>0</v>
      </c>
      <c r="W2117" s="63">
        <v>45</v>
      </c>
      <c r="X2117" s="63">
        <v>0</v>
      </c>
      <c r="Y2117" s="63">
        <v>0</v>
      </c>
      <c r="Z2117" s="63">
        <v>0</v>
      </c>
      <c r="AA2117" s="63">
        <v>0</v>
      </c>
      <c r="AB2117" s="63">
        <v>0</v>
      </c>
      <c r="AC2117" s="63">
        <v>0</v>
      </c>
      <c r="AD2117" s="63">
        <v>0</v>
      </c>
      <c r="AE2117" s="63">
        <v>0</v>
      </c>
      <c r="AF2117" s="63">
        <v>0</v>
      </c>
      <c r="AG2117" s="63">
        <v>0</v>
      </c>
      <c r="AH2117" s="63">
        <v>0</v>
      </c>
      <c r="AI2117" s="63">
        <v>0</v>
      </c>
      <c r="AJ2117" s="63">
        <v>0</v>
      </c>
      <c r="AK2117" s="63">
        <v>0</v>
      </c>
      <c r="AL2117" s="63">
        <v>0</v>
      </c>
      <c r="AM2117" s="63">
        <v>0</v>
      </c>
      <c r="AN2117" s="63">
        <v>0</v>
      </c>
      <c r="AO2117" s="63">
        <v>0</v>
      </c>
      <c r="AP2117" s="63">
        <v>0</v>
      </c>
      <c r="AQ2117" s="63">
        <v>0</v>
      </c>
      <c r="AR2117" s="63">
        <v>0</v>
      </c>
      <c r="AS2117" s="63">
        <v>0</v>
      </c>
      <c r="AT2117" s="63">
        <v>0</v>
      </c>
      <c r="AU2117" s="63">
        <v>0</v>
      </c>
      <c r="AV2117" s="63">
        <v>0</v>
      </c>
      <c r="AW2117" s="63">
        <v>0</v>
      </c>
      <c r="AX2117" s="63">
        <v>0</v>
      </c>
      <c r="AY2117" s="63">
        <v>0</v>
      </c>
      <c r="BA2117" s="5">
        <f>IF(Q2117&gt;0,RANK(Q2117,(N2117:P2117,Q2117:AE2117)),0)</f>
        <v>3</v>
      </c>
      <c r="BB2117" s="5">
        <f>IF(R2117&gt;0,RANK(R2117,(N2117:P2117,Q2117:AE2117)),0)</f>
        <v>0</v>
      </c>
      <c r="BC2117" s="5">
        <f>IF(T2117&gt;0,RANK(T2117,(N2117:P2117,Q2117:AE2117)),0)</f>
        <v>0</v>
      </c>
      <c r="BD2117" s="5">
        <f>IF(S2117&gt;0,RANK(S2117,(N2117:P2117,Q2117:AE2117)),0)</f>
        <v>0</v>
      </c>
      <c r="BE2117" s="2">
        <f t="shared" si="860"/>
        <v>2.6312292358803988E-2</v>
      </c>
      <c r="BF2117" s="2">
        <f t="shared" si="861"/>
        <v>0</v>
      </c>
      <c r="BG2117" s="2">
        <f t="shared" si="862"/>
        <v>0</v>
      </c>
      <c r="BH2117" s="2">
        <f t="shared" si="863"/>
        <v>0</v>
      </c>
      <c r="BJ2117" t="s">
        <v>602</v>
      </c>
      <c r="BK2117" t="s">
        <v>1614</v>
      </c>
      <c r="BL2117">
        <v>1</v>
      </c>
      <c r="BN2117" s="112">
        <v>38</v>
      </c>
      <c r="BO2117" s="114">
        <v>89</v>
      </c>
      <c r="BP2117" s="118">
        <f t="shared" si="854"/>
        <v>38089</v>
      </c>
      <c r="BQ2117" s="118">
        <f t="shared" si="853"/>
        <v>38089</v>
      </c>
      <c r="BR2117" s="5" t="s">
        <v>3151</v>
      </c>
    </row>
    <row r="2118" spans="1:95" ht="15" hidden="1" customHeight="1" outlineLevel="1">
      <c r="A2118" t="s">
        <v>1730</v>
      </c>
      <c r="B2118" t="s">
        <v>1614</v>
      </c>
      <c r="C2118" s="1">
        <f t="shared" si="855"/>
        <v>1088</v>
      </c>
      <c r="D2118" s="5">
        <f>IF(N2118&gt;0, RANK(N2118,(N2118:P2118,Q2118:AE2118)),0)</f>
        <v>2</v>
      </c>
      <c r="E2118" s="5">
        <f>IF(O2118&gt;0,RANK(O2118,(N2118:P2118,Q2118:AE2118)),0)</f>
        <v>1</v>
      </c>
      <c r="F2118" s="5">
        <f>IF(P2118&gt;0,RANK(P2118,(N2118:P2118,Q2118:AE2118)),0)</f>
        <v>0</v>
      </c>
      <c r="G2118" s="129">
        <f t="shared" si="842"/>
        <v>260</v>
      </c>
      <c r="H2118" s="134">
        <f t="shared" si="843"/>
        <v>0.23897058823529413</v>
      </c>
      <c r="I2118" s="2"/>
      <c r="J2118" s="2">
        <f t="shared" si="856"/>
        <v>0.36029411764705882</v>
      </c>
      <c r="K2118" s="2">
        <f t="shared" si="857"/>
        <v>0.59926470588235292</v>
      </c>
      <c r="L2118" s="2">
        <f t="shared" si="858"/>
        <v>0</v>
      </c>
      <c r="M2118" s="2">
        <f t="shared" si="859"/>
        <v>4.0441176470588203E-2</v>
      </c>
      <c r="N2118" s="63">
        <v>392</v>
      </c>
      <c r="O2118" s="63">
        <v>652</v>
      </c>
      <c r="P2118" s="63">
        <v>0</v>
      </c>
      <c r="Q2118" s="63">
        <v>38</v>
      </c>
      <c r="R2118" s="63">
        <v>0</v>
      </c>
      <c r="S2118" s="63">
        <v>0</v>
      </c>
      <c r="T2118" s="63">
        <v>0</v>
      </c>
      <c r="U2118" s="63">
        <v>0</v>
      </c>
      <c r="V2118" s="63">
        <v>0</v>
      </c>
      <c r="W2118" s="63">
        <v>6</v>
      </c>
      <c r="X2118" s="63">
        <v>0</v>
      </c>
      <c r="Y2118" s="63">
        <v>0</v>
      </c>
      <c r="Z2118" s="63">
        <v>0</v>
      </c>
      <c r="AA2118" s="63">
        <v>0</v>
      </c>
      <c r="AB2118" s="63">
        <v>0</v>
      </c>
      <c r="AC2118" s="63">
        <v>0</v>
      </c>
      <c r="AD2118" s="63">
        <v>0</v>
      </c>
      <c r="AE2118" s="63">
        <v>0</v>
      </c>
      <c r="AF2118" s="63">
        <v>0</v>
      </c>
      <c r="AG2118" s="63">
        <v>0</v>
      </c>
      <c r="AH2118" s="63">
        <v>0</v>
      </c>
      <c r="AI2118" s="63">
        <v>0</v>
      </c>
      <c r="AJ2118" s="63">
        <v>0</v>
      </c>
      <c r="AK2118" s="63">
        <v>0</v>
      </c>
      <c r="AL2118" s="63">
        <v>0</v>
      </c>
      <c r="AM2118" s="63">
        <v>0</v>
      </c>
      <c r="AN2118" s="63">
        <v>0</v>
      </c>
      <c r="AO2118" s="63">
        <v>0</v>
      </c>
      <c r="AP2118" s="63">
        <v>0</v>
      </c>
      <c r="AQ2118" s="63">
        <v>0</v>
      </c>
      <c r="AR2118" s="63">
        <v>0</v>
      </c>
      <c r="AS2118" s="63">
        <v>0</v>
      </c>
      <c r="AT2118" s="63">
        <v>0</v>
      </c>
      <c r="AU2118" s="63">
        <v>0</v>
      </c>
      <c r="AV2118" s="63">
        <v>0</v>
      </c>
      <c r="AW2118" s="63">
        <v>0</v>
      </c>
      <c r="AX2118" s="63">
        <v>0</v>
      </c>
      <c r="AY2118" s="63">
        <v>0</v>
      </c>
      <c r="BA2118" s="5">
        <f>IF(Q2118&gt;0,RANK(Q2118,(N2118:P2118,Q2118:AE2118)),0)</f>
        <v>3</v>
      </c>
      <c r="BB2118" s="5">
        <f>IF(R2118&gt;0,RANK(R2118,(N2118:P2118,Q2118:AE2118)),0)</f>
        <v>0</v>
      </c>
      <c r="BC2118" s="5">
        <f>IF(T2118&gt;0,RANK(T2118,(N2118:P2118,Q2118:AE2118)),0)</f>
        <v>0</v>
      </c>
      <c r="BD2118" s="5">
        <f>IF(S2118&gt;0,RANK(S2118,(N2118:P2118,Q2118:AE2118)),0)</f>
        <v>0</v>
      </c>
      <c r="BE2118" s="2">
        <f t="shared" si="860"/>
        <v>3.4926470588235295E-2</v>
      </c>
      <c r="BF2118" s="2">
        <f t="shared" si="861"/>
        <v>0</v>
      </c>
      <c r="BG2118" s="2">
        <f t="shared" si="862"/>
        <v>0</v>
      </c>
      <c r="BH2118" s="2">
        <f t="shared" si="863"/>
        <v>0</v>
      </c>
      <c r="BJ2118" t="s">
        <v>1730</v>
      </c>
      <c r="BK2118" t="s">
        <v>1614</v>
      </c>
      <c r="BL2118">
        <v>1</v>
      </c>
      <c r="BN2118" s="112">
        <v>38</v>
      </c>
      <c r="BO2118" s="114">
        <v>91</v>
      </c>
      <c r="BP2118" s="118">
        <f t="shared" si="854"/>
        <v>38091</v>
      </c>
      <c r="BQ2118" s="118">
        <f t="shared" si="853"/>
        <v>38091</v>
      </c>
      <c r="BR2118" s="5" t="s">
        <v>3151</v>
      </c>
    </row>
    <row r="2119" spans="1:95" ht="15" hidden="1" customHeight="1" outlineLevel="1">
      <c r="A2119" t="s">
        <v>1726</v>
      </c>
      <c r="B2119" t="s">
        <v>1614</v>
      </c>
      <c r="C2119" s="1">
        <f t="shared" si="855"/>
        <v>9959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29">
        <f t="shared" si="842"/>
        <v>4318</v>
      </c>
      <c r="H2119" s="134">
        <f t="shared" si="843"/>
        <v>0.43357766844060647</v>
      </c>
      <c r="I2119" s="2"/>
      <c r="J2119" s="2">
        <f t="shared" si="856"/>
        <v>0.26870167687518826</v>
      </c>
      <c r="K2119" s="2">
        <f t="shared" si="857"/>
        <v>0.70227934531579472</v>
      </c>
      <c r="L2119" s="2">
        <f t="shared" si="858"/>
        <v>0</v>
      </c>
      <c r="M2119" s="2">
        <f t="shared" si="859"/>
        <v>2.9018977809017077E-2</v>
      </c>
      <c r="N2119" s="63">
        <v>2676</v>
      </c>
      <c r="O2119" s="63">
        <v>6994</v>
      </c>
      <c r="P2119" s="63">
        <v>0</v>
      </c>
      <c r="Q2119" s="63">
        <v>249</v>
      </c>
      <c r="R2119" s="63">
        <v>0</v>
      </c>
      <c r="S2119" s="63">
        <v>0</v>
      </c>
      <c r="T2119" s="63">
        <v>0</v>
      </c>
      <c r="U2119" s="63">
        <v>0</v>
      </c>
      <c r="V2119" s="63">
        <v>0</v>
      </c>
      <c r="W2119" s="63">
        <v>40</v>
      </c>
      <c r="X2119" s="63">
        <v>0</v>
      </c>
      <c r="Y2119" s="63">
        <v>0</v>
      </c>
      <c r="Z2119" s="63">
        <v>0</v>
      </c>
      <c r="AA2119" s="63">
        <v>0</v>
      </c>
      <c r="AB2119" s="63">
        <v>0</v>
      </c>
      <c r="AC2119" s="63">
        <v>0</v>
      </c>
      <c r="AD2119" s="63">
        <v>0</v>
      </c>
      <c r="AE2119" s="63">
        <v>0</v>
      </c>
      <c r="AF2119" s="63">
        <v>0</v>
      </c>
      <c r="AG2119" s="63">
        <v>0</v>
      </c>
      <c r="AH2119" s="63">
        <v>0</v>
      </c>
      <c r="AI2119" s="63">
        <v>0</v>
      </c>
      <c r="AJ2119" s="63">
        <v>0</v>
      </c>
      <c r="AK2119" s="63">
        <v>0</v>
      </c>
      <c r="AL2119" s="63">
        <v>0</v>
      </c>
      <c r="AM2119" s="63">
        <v>0</v>
      </c>
      <c r="AN2119" s="63">
        <v>0</v>
      </c>
      <c r="AO2119" s="63">
        <v>0</v>
      </c>
      <c r="AP2119" s="63">
        <v>0</v>
      </c>
      <c r="AQ2119" s="63">
        <v>0</v>
      </c>
      <c r="AR2119" s="63">
        <v>0</v>
      </c>
      <c r="AS2119" s="63">
        <v>0</v>
      </c>
      <c r="AT2119" s="63">
        <v>0</v>
      </c>
      <c r="AU2119" s="63">
        <v>0</v>
      </c>
      <c r="AV2119" s="63">
        <v>0</v>
      </c>
      <c r="AW2119" s="63">
        <v>0</v>
      </c>
      <c r="AX2119" s="63">
        <v>0</v>
      </c>
      <c r="AY2119" s="63">
        <v>0</v>
      </c>
      <c r="BA2119" s="5">
        <f>IF(Q2119&gt;0,RANK(Q2119,(N2119:P2119,Q2119:AE2119)),0)</f>
        <v>3</v>
      </c>
      <c r="BB2119" s="5">
        <f>IF(R2119&gt;0,RANK(R2119,(N2119:P2119,Q2119:AE2119)),0)</f>
        <v>0</v>
      </c>
      <c r="BC2119" s="5">
        <f>IF(T2119&gt;0,RANK(T2119,(N2119:P2119,Q2119:AE2119)),0)</f>
        <v>0</v>
      </c>
      <c r="BD2119" s="5">
        <f>IF(S2119&gt;0,RANK(S2119,(N2119:P2119,Q2119:AE2119)),0)</f>
        <v>0</v>
      </c>
      <c r="BE2119" s="2">
        <f t="shared" si="860"/>
        <v>2.5002510292198011E-2</v>
      </c>
      <c r="BF2119" s="2">
        <f t="shared" si="861"/>
        <v>0</v>
      </c>
      <c r="BG2119" s="2">
        <f t="shared" si="862"/>
        <v>0</v>
      </c>
      <c r="BH2119" s="2">
        <f t="shared" si="863"/>
        <v>0</v>
      </c>
      <c r="BJ2119" t="s">
        <v>1726</v>
      </c>
      <c r="BK2119" t="s">
        <v>1614</v>
      </c>
      <c r="BL2119">
        <v>1</v>
      </c>
      <c r="BN2119" s="112">
        <v>38</v>
      </c>
      <c r="BO2119" s="114">
        <v>93</v>
      </c>
      <c r="BP2119" s="118">
        <f t="shared" si="854"/>
        <v>38093</v>
      </c>
      <c r="BQ2119" s="118">
        <f t="shared" si="853"/>
        <v>38093</v>
      </c>
      <c r="BR2119" s="5" t="s">
        <v>3151</v>
      </c>
    </row>
    <row r="2120" spans="1:95" ht="15" hidden="1" customHeight="1" outlineLevel="1">
      <c r="A2120" t="s">
        <v>1859</v>
      </c>
      <c r="B2120" t="s">
        <v>1614</v>
      </c>
      <c r="C2120" s="1">
        <f t="shared" si="855"/>
        <v>1174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29">
        <f t="shared" ref="G2120:G2183" si="864">IF(C2120&gt;0,MAX(N2120:P2120)-LARGE(N2120:P2120,2),0)</f>
        <v>513</v>
      </c>
      <c r="H2120" s="134">
        <f t="shared" ref="H2120:H2183" si="865">IF(C2120&gt;0,G2120/C2120,0)</f>
        <v>0.43696763202725725</v>
      </c>
      <c r="I2120" s="2"/>
      <c r="J2120" s="2">
        <f t="shared" si="856"/>
        <v>0.27001703577512776</v>
      </c>
      <c r="K2120" s="2">
        <f t="shared" si="857"/>
        <v>0.706984667802385</v>
      </c>
      <c r="L2120" s="2">
        <f t="shared" si="858"/>
        <v>0</v>
      </c>
      <c r="M2120" s="2">
        <f t="shared" si="859"/>
        <v>2.2998296422487297E-2</v>
      </c>
      <c r="N2120" s="63">
        <v>317</v>
      </c>
      <c r="O2120" s="63">
        <v>830</v>
      </c>
      <c r="P2120" s="63">
        <v>0</v>
      </c>
      <c r="Q2120" s="63">
        <v>25</v>
      </c>
      <c r="R2120" s="63">
        <v>0</v>
      </c>
      <c r="S2120" s="63">
        <v>0</v>
      </c>
      <c r="T2120" s="63">
        <v>0</v>
      </c>
      <c r="U2120" s="63">
        <v>0</v>
      </c>
      <c r="V2120" s="63">
        <v>0</v>
      </c>
      <c r="W2120" s="63">
        <v>2</v>
      </c>
      <c r="X2120" s="63">
        <v>0</v>
      </c>
      <c r="Y2120" s="63">
        <v>0</v>
      </c>
      <c r="Z2120" s="63">
        <v>0</v>
      </c>
      <c r="AA2120" s="63">
        <v>0</v>
      </c>
      <c r="AB2120" s="63">
        <v>0</v>
      </c>
      <c r="AC2120" s="63">
        <v>0</v>
      </c>
      <c r="AD2120" s="63">
        <v>0</v>
      </c>
      <c r="AE2120" s="63">
        <v>0</v>
      </c>
      <c r="AF2120" s="63">
        <v>0</v>
      </c>
      <c r="AG2120" s="63">
        <v>0</v>
      </c>
      <c r="AH2120" s="63">
        <v>0</v>
      </c>
      <c r="AI2120" s="63">
        <v>0</v>
      </c>
      <c r="AJ2120" s="63">
        <v>0</v>
      </c>
      <c r="AK2120" s="63">
        <v>0</v>
      </c>
      <c r="AL2120" s="63">
        <v>0</v>
      </c>
      <c r="AM2120" s="63">
        <v>0</v>
      </c>
      <c r="AN2120" s="63">
        <v>0</v>
      </c>
      <c r="AO2120" s="63">
        <v>0</v>
      </c>
      <c r="AP2120" s="63">
        <v>0</v>
      </c>
      <c r="AQ2120" s="63">
        <v>0</v>
      </c>
      <c r="AR2120" s="63">
        <v>0</v>
      </c>
      <c r="AS2120" s="63">
        <v>0</v>
      </c>
      <c r="AT2120" s="63">
        <v>0</v>
      </c>
      <c r="AU2120" s="63">
        <v>0</v>
      </c>
      <c r="AV2120" s="63">
        <v>0</v>
      </c>
      <c r="AW2120" s="63">
        <v>0</v>
      </c>
      <c r="AX2120" s="63">
        <v>0</v>
      </c>
      <c r="AY2120" s="63">
        <v>0</v>
      </c>
      <c r="BA2120" s="5">
        <f>IF(Q2120&gt;0,RANK(Q2120,(N2120:P2120,Q2120:AE2120)),0)</f>
        <v>3</v>
      </c>
      <c r="BB2120" s="5">
        <f>IF(R2120&gt;0,RANK(R2120,(N2120:P2120,Q2120:AE2120)),0)</f>
        <v>0</v>
      </c>
      <c r="BC2120" s="5">
        <f>IF(T2120&gt;0,RANK(T2120,(N2120:P2120,Q2120:AE2120)),0)</f>
        <v>0</v>
      </c>
      <c r="BD2120" s="5">
        <f>IF(S2120&gt;0,RANK(S2120,(N2120:P2120,Q2120:AE2120)),0)</f>
        <v>0</v>
      </c>
      <c r="BE2120" s="2">
        <f t="shared" si="860"/>
        <v>2.1294718909710391E-2</v>
      </c>
      <c r="BF2120" s="2">
        <f t="shared" si="861"/>
        <v>0</v>
      </c>
      <c r="BG2120" s="2">
        <f t="shared" si="862"/>
        <v>0</v>
      </c>
      <c r="BH2120" s="2">
        <f t="shared" si="863"/>
        <v>0</v>
      </c>
      <c r="BJ2120" t="s">
        <v>1859</v>
      </c>
      <c r="BK2120" t="s">
        <v>1614</v>
      </c>
      <c r="BL2120">
        <v>1</v>
      </c>
      <c r="BN2120" s="112">
        <v>38</v>
      </c>
      <c r="BO2120" s="114">
        <v>95</v>
      </c>
      <c r="BP2120" s="118">
        <f t="shared" si="854"/>
        <v>38095</v>
      </c>
      <c r="BQ2120" s="118">
        <f t="shared" si="853"/>
        <v>38095</v>
      </c>
      <c r="BR2120" s="5" t="s">
        <v>3151</v>
      </c>
    </row>
    <row r="2121" spans="1:95" ht="15" hidden="1" customHeight="1" outlineLevel="1">
      <c r="A2121" t="s">
        <v>730</v>
      </c>
      <c r="B2121" t="s">
        <v>1614</v>
      </c>
      <c r="C2121" s="1">
        <f t="shared" si="855"/>
        <v>4136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29">
        <f t="shared" si="864"/>
        <v>1029</v>
      </c>
      <c r="H2121" s="134">
        <f t="shared" si="865"/>
        <v>0.24879110251450676</v>
      </c>
      <c r="I2121" s="2"/>
      <c r="J2121" s="2">
        <f t="shared" si="856"/>
        <v>0.36097678916827852</v>
      </c>
      <c r="K2121" s="2">
        <f t="shared" si="857"/>
        <v>0.60976789168278533</v>
      </c>
      <c r="L2121" s="2">
        <f t="shared" si="858"/>
        <v>0</v>
      </c>
      <c r="M2121" s="2">
        <f t="shared" si="859"/>
        <v>2.9255319148936199E-2</v>
      </c>
      <c r="N2121" s="63">
        <v>1493</v>
      </c>
      <c r="O2121" s="63">
        <v>2522</v>
      </c>
      <c r="P2121" s="63">
        <v>0</v>
      </c>
      <c r="Q2121" s="63">
        <v>110</v>
      </c>
      <c r="R2121" s="63">
        <v>0</v>
      </c>
      <c r="S2121" s="63">
        <v>0</v>
      </c>
      <c r="T2121" s="63">
        <v>0</v>
      </c>
      <c r="U2121" s="63">
        <v>0</v>
      </c>
      <c r="V2121" s="63">
        <v>0</v>
      </c>
      <c r="W2121" s="63">
        <v>11</v>
      </c>
      <c r="X2121" s="63">
        <v>0</v>
      </c>
      <c r="Y2121" s="63">
        <v>0</v>
      </c>
      <c r="Z2121" s="63">
        <v>0</v>
      </c>
      <c r="AA2121" s="63">
        <v>0</v>
      </c>
      <c r="AB2121" s="63">
        <v>0</v>
      </c>
      <c r="AC2121" s="63">
        <v>0</v>
      </c>
      <c r="AD2121" s="63">
        <v>0</v>
      </c>
      <c r="AE2121" s="63">
        <v>0</v>
      </c>
      <c r="AF2121" s="63">
        <v>0</v>
      </c>
      <c r="AG2121" s="63">
        <v>0</v>
      </c>
      <c r="AH2121" s="63">
        <v>0</v>
      </c>
      <c r="AI2121" s="63">
        <v>0</v>
      </c>
      <c r="AJ2121" s="63">
        <v>0</v>
      </c>
      <c r="AK2121" s="63">
        <v>0</v>
      </c>
      <c r="AL2121" s="63">
        <v>0</v>
      </c>
      <c r="AM2121" s="63">
        <v>0</v>
      </c>
      <c r="AN2121" s="63">
        <v>0</v>
      </c>
      <c r="AO2121" s="63">
        <v>0</v>
      </c>
      <c r="AP2121" s="63">
        <v>0</v>
      </c>
      <c r="AQ2121" s="63">
        <v>0</v>
      </c>
      <c r="AR2121" s="63">
        <v>0</v>
      </c>
      <c r="AS2121" s="63">
        <v>0</v>
      </c>
      <c r="AT2121" s="63">
        <v>0</v>
      </c>
      <c r="AU2121" s="63">
        <v>0</v>
      </c>
      <c r="AV2121" s="63">
        <v>0</v>
      </c>
      <c r="AW2121" s="63">
        <v>0</v>
      </c>
      <c r="AX2121" s="63">
        <v>0</v>
      </c>
      <c r="AY2121" s="63">
        <v>0</v>
      </c>
      <c r="BA2121" s="5">
        <f>IF(Q2121&gt;0,RANK(Q2121,(N2121:P2121,Q2121:AE2121)),0)</f>
        <v>3</v>
      </c>
      <c r="BB2121" s="5">
        <f>IF(R2121&gt;0,RANK(R2121,(N2121:P2121,Q2121:AE2121)),0)</f>
        <v>0</v>
      </c>
      <c r="BC2121" s="5">
        <f>IF(T2121&gt;0,RANK(T2121,(N2121:P2121,Q2121:AE2121)),0)</f>
        <v>0</v>
      </c>
      <c r="BD2121" s="5">
        <f>IF(S2121&gt;0,RANK(S2121,(N2121:P2121,Q2121:AE2121)),0)</f>
        <v>0</v>
      </c>
      <c r="BE2121" s="2">
        <f t="shared" si="860"/>
        <v>2.6595744680851064E-2</v>
      </c>
      <c r="BF2121" s="2">
        <f t="shared" si="861"/>
        <v>0</v>
      </c>
      <c r="BG2121" s="2">
        <f t="shared" si="862"/>
        <v>0</v>
      </c>
      <c r="BH2121" s="2">
        <f t="shared" si="863"/>
        <v>0</v>
      </c>
      <c r="BJ2121" t="s">
        <v>730</v>
      </c>
      <c r="BK2121" t="s">
        <v>1614</v>
      </c>
      <c r="BL2121">
        <v>1</v>
      </c>
      <c r="BN2121" s="112">
        <v>38</v>
      </c>
      <c r="BO2121" s="114">
        <v>97</v>
      </c>
      <c r="BP2121" s="118">
        <f t="shared" si="854"/>
        <v>38097</v>
      </c>
      <c r="BQ2121" s="118">
        <f t="shared" si="853"/>
        <v>38097</v>
      </c>
      <c r="BR2121" s="5" t="s">
        <v>3151</v>
      </c>
    </row>
    <row r="2122" spans="1:95" ht="15" hidden="1" customHeight="1" outlineLevel="1">
      <c r="A2122" t="s">
        <v>1038</v>
      </c>
      <c r="B2122" t="s">
        <v>1614</v>
      </c>
      <c r="C2122" s="1">
        <f t="shared" si="855"/>
        <v>4783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29">
        <f t="shared" si="864"/>
        <v>1991</v>
      </c>
      <c r="H2122" s="134">
        <f t="shared" si="865"/>
        <v>0.41626594187748273</v>
      </c>
      <c r="I2122" s="2"/>
      <c r="J2122" s="2">
        <f t="shared" si="856"/>
        <v>0.27869537946895256</v>
      </c>
      <c r="K2122" s="2">
        <f t="shared" si="857"/>
        <v>0.69496132134643529</v>
      </c>
      <c r="L2122" s="2">
        <f t="shared" si="858"/>
        <v>0</v>
      </c>
      <c r="M2122" s="2">
        <f t="shared" si="859"/>
        <v>2.634329918461209E-2</v>
      </c>
      <c r="N2122" s="63">
        <v>1333</v>
      </c>
      <c r="O2122" s="63">
        <v>3324</v>
      </c>
      <c r="P2122" s="63">
        <v>0</v>
      </c>
      <c r="Q2122" s="63">
        <v>95</v>
      </c>
      <c r="R2122" s="63">
        <v>0</v>
      </c>
      <c r="S2122" s="63">
        <v>0</v>
      </c>
      <c r="T2122" s="63">
        <v>0</v>
      </c>
      <c r="U2122" s="63">
        <v>0</v>
      </c>
      <c r="V2122" s="63">
        <v>0</v>
      </c>
      <c r="W2122" s="63">
        <v>31</v>
      </c>
      <c r="X2122" s="63">
        <v>0</v>
      </c>
      <c r="Y2122" s="63">
        <v>0</v>
      </c>
      <c r="Z2122" s="63">
        <v>0</v>
      </c>
      <c r="AA2122" s="63">
        <v>0</v>
      </c>
      <c r="AB2122" s="63">
        <v>0</v>
      </c>
      <c r="AC2122" s="63">
        <v>0</v>
      </c>
      <c r="AD2122" s="63">
        <v>0</v>
      </c>
      <c r="AE2122" s="63">
        <v>0</v>
      </c>
      <c r="AF2122" s="63">
        <v>0</v>
      </c>
      <c r="AG2122" s="63">
        <v>0</v>
      </c>
      <c r="AH2122" s="63">
        <v>0</v>
      </c>
      <c r="AI2122" s="63">
        <v>0</v>
      </c>
      <c r="AJ2122" s="63">
        <v>0</v>
      </c>
      <c r="AK2122" s="63">
        <v>0</v>
      </c>
      <c r="AL2122" s="63">
        <v>0</v>
      </c>
      <c r="AM2122" s="63">
        <v>0</v>
      </c>
      <c r="AN2122" s="63">
        <v>0</v>
      </c>
      <c r="AO2122" s="63">
        <v>0</v>
      </c>
      <c r="AP2122" s="63">
        <v>0</v>
      </c>
      <c r="AQ2122" s="63">
        <v>0</v>
      </c>
      <c r="AR2122" s="63">
        <v>0</v>
      </c>
      <c r="AS2122" s="63">
        <v>0</v>
      </c>
      <c r="AT2122" s="63">
        <v>0</v>
      </c>
      <c r="AU2122" s="63">
        <v>0</v>
      </c>
      <c r="AV2122" s="63">
        <v>0</v>
      </c>
      <c r="AW2122" s="63">
        <v>0</v>
      </c>
      <c r="AX2122" s="63">
        <v>0</v>
      </c>
      <c r="AY2122" s="63">
        <v>0</v>
      </c>
      <c r="BA2122" s="5">
        <f>IF(Q2122&gt;0,RANK(Q2122,(N2122:P2122,Q2122:AE2122)),0)</f>
        <v>3</v>
      </c>
      <c r="BB2122" s="5">
        <f>IF(R2122&gt;0,RANK(R2122,(N2122:P2122,Q2122:AE2122)),0)</f>
        <v>0</v>
      </c>
      <c r="BC2122" s="5">
        <f>IF(T2122&gt;0,RANK(T2122,(N2122:P2122,Q2122:AE2122)),0)</f>
        <v>0</v>
      </c>
      <c r="BD2122" s="5">
        <f>IF(S2122&gt;0,RANK(S2122,(N2122:P2122,Q2122:AE2122)),0)</f>
        <v>0</v>
      </c>
      <c r="BE2122" s="2">
        <f t="shared" si="860"/>
        <v>1.9862011289985364E-2</v>
      </c>
      <c r="BF2122" s="2">
        <f t="shared" si="861"/>
        <v>0</v>
      </c>
      <c r="BG2122" s="2">
        <f t="shared" si="862"/>
        <v>0</v>
      </c>
      <c r="BH2122" s="2">
        <f t="shared" si="863"/>
        <v>0</v>
      </c>
      <c r="BJ2122" t="s">
        <v>1038</v>
      </c>
      <c r="BK2122" t="s">
        <v>1614</v>
      </c>
      <c r="BL2122">
        <v>1</v>
      </c>
      <c r="BN2122" s="112">
        <v>38</v>
      </c>
      <c r="BO2122" s="114">
        <v>99</v>
      </c>
      <c r="BP2122" s="118">
        <f t="shared" si="854"/>
        <v>38099</v>
      </c>
      <c r="BQ2122" s="118">
        <f t="shared" si="853"/>
        <v>38099</v>
      </c>
      <c r="BR2122" s="5" t="s">
        <v>3151</v>
      </c>
    </row>
    <row r="2123" spans="1:95" ht="15" hidden="1" customHeight="1" outlineLevel="1">
      <c r="A2123" t="s">
        <v>701</v>
      </c>
      <c r="B2123" t="s">
        <v>1614</v>
      </c>
      <c r="C2123" s="1">
        <f t="shared" si="855"/>
        <v>28246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29">
        <f t="shared" si="864"/>
        <v>12681</v>
      </c>
      <c r="H2123" s="134">
        <f t="shared" si="865"/>
        <v>0.44894852368476951</v>
      </c>
      <c r="I2123" s="2"/>
      <c r="J2123" s="2">
        <f t="shared" si="856"/>
        <v>0.25819585073992779</v>
      </c>
      <c r="K2123" s="2">
        <f t="shared" si="857"/>
        <v>0.70714437442469735</v>
      </c>
      <c r="L2123" s="2">
        <f t="shared" si="858"/>
        <v>0</v>
      </c>
      <c r="M2123" s="2">
        <f t="shared" si="859"/>
        <v>3.4659774835374857E-2</v>
      </c>
      <c r="N2123" s="63">
        <v>7293</v>
      </c>
      <c r="O2123" s="63">
        <v>19974</v>
      </c>
      <c r="P2123" s="63">
        <v>0</v>
      </c>
      <c r="Q2123" s="63">
        <v>845</v>
      </c>
      <c r="R2123" s="63">
        <v>0</v>
      </c>
      <c r="S2123" s="63">
        <v>0</v>
      </c>
      <c r="T2123" s="63">
        <v>0</v>
      </c>
      <c r="U2123" s="63">
        <v>0</v>
      </c>
      <c r="V2123" s="63">
        <v>0</v>
      </c>
      <c r="W2123" s="63">
        <v>134</v>
      </c>
      <c r="X2123" s="63">
        <v>0</v>
      </c>
      <c r="Y2123" s="63">
        <v>0</v>
      </c>
      <c r="Z2123" s="63">
        <v>0</v>
      </c>
      <c r="AA2123" s="63">
        <v>0</v>
      </c>
      <c r="AB2123" s="63">
        <v>0</v>
      </c>
      <c r="AC2123" s="63">
        <v>0</v>
      </c>
      <c r="AD2123" s="63">
        <v>0</v>
      </c>
      <c r="AE2123" s="63">
        <v>0</v>
      </c>
      <c r="AF2123" s="63">
        <v>0</v>
      </c>
      <c r="AG2123" s="63">
        <v>0</v>
      </c>
      <c r="AH2123" s="63">
        <v>0</v>
      </c>
      <c r="AI2123" s="63">
        <v>0</v>
      </c>
      <c r="AJ2123" s="63">
        <v>0</v>
      </c>
      <c r="AK2123" s="63">
        <v>0</v>
      </c>
      <c r="AL2123" s="63">
        <v>0</v>
      </c>
      <c r="AM2123" s="63">
        <v>0</v>
      </c>
      <c r="AN2123" s="63">
        <v>0</v>
      </c>
      <c r="AO2123" s="63">
        <v>0</v>
      </c>
      <c r="AP2123" s="63">
        <v>0</v>
      </c>
      <c r="AQ2123" s="63">
        <v>0</v>
      </c>
      <c r="AR2123" s="63">
        <v>0</v>
      </c>
      <c r="AS2123" s="63">
        <v>0</v>
      </c>
      <c r="AT2123" s="63">
        <v>0</v>
      </c>
      <c r="AU2123" s="63">
        <v>0</v>
      </c>
      <c r="AV2123" s="63">
        <v>0</v>
      </c>
      <c r="AW2123" s="63">
        <v>0</v>
      </c>
      <c r="AX2123" s="63">
        <v>0</v>
      </c>
      <c r="AY2123" s="63">
        <v>0</v>
      </c>
      <c r="BA2123" s="5">
        <f>IF(Q2123&gt;0,RANK(Q2123,(N2123:P2123,Q2123:AE2123)),0)</f>
        <v>3</v>
      </c>
      <c r="BB2123" s="5">
        <f>IF(R2123&gt;0,RANK(R2123,(N2123:P2123,Q2123:AE2123)),0)</f>
        <v>0</v>
      </c>
      <c r="BC2123" s="5">
        <f>IF(T2123&gt;0,RANK(T2123,(N2123:P2123,Q2123:AE2123)),0)</f>
        <v>0</v>
      </c>
      <c r="BD2123" s="5">
        <f>IF(S2123&gt;0,RANK(S2123,(N2123:P2123,Q2123:AE2123)),0)</f>
        <v>0</v>
      </c>
      <c r="BE2123" s="2">
        <f t="shared" si="860"/>
        <v>2.9915740281809815E-2</v>
      </c>
      <c r="BF2123" s="2">
        <f t="shared" si="861"/>
        <v>0</v>
      </c>
      <c r="BG2123" s="2">
        <f t="shared" si="862"/>
        <v>0</v>
      </c>
      <c r="BH2123" s="2">
        <f t="shared" si="863"/>
        <v>0</v>
      </c>
      <c r="BJ2123" t="s">
        <v>701</v>
      </c>
      <c r="BK2123" t="s">
        <v>1614</v>
      </c>
      <c r="BL2123">
        <v>1</v>
      </c>
      <c r="BN2123" s="112">
        <v>38</v>
      </c>
      <c r="BO2123" s="114">
        <v>101</v>
      </c>
      <c r="BP2123" s="118">
        <f t="shared" si="854"/>
        <v>38101</v>
      </c>
      <c r="BQ2123" s="118">
        <f t="shared" si="853"/>
        <v>38101</v>
      </c>
      <c r="BR2123" s="5" t="s">
        <v>3151</v>
      </c>
    </row>
    <row r="2124" spans="1:95" ht="15" hidden="1" customHeight="1" outlineLevel="1">
      <c r="A2124" t="s">
        <v>719</v>
      </c>
      <c r="B2124" t="s">
        <v>1614</v>
      </c>
      <c r="C2124" s="1">
        <f t="shared" si="855"/>
        <v>2374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29">
        <f t="shared" si="864"/>
        <v>1451</v>
      </c>
      <c r="H2124" s="134">
        <f t="shared" si="865"/>
        <v>0.61120471777590568</v>
      </c>
      <c r="I2124" s="2"/>
      <c r="J2124" s="2">
        <f t="shared" si="856"/>
        <v>0.18618365627632688</v>
      </c>
      <c r="K2124" s="2">
        <f t="shared" si="857"/>
        <v>0.79738837405223251</v>
      </c>
      <c r="L2124" s="2">
        <f t="shared" si="858"/>
        <v>0</v>
      </c>
      <c r="M2124" s="2">
        <f t="shared" si="859"/>
        <v>1.6427969671440668E-2</v>
      </c>
      <c r="N2124" s="63">
        <v>442</v>
      </c>
      <c r="O2124" s="63">
        <v>1893</v>
      </c>
      <c r="P2124" s="63">
        <v>0</v>
      </c>
      <c r="Q2124" s="63">
        <v>32</v>
      </c>
      <c r="R2124" s="63">
        <v>0</v>
      </c>
      <c r="S2124" s="63">
        <v>0</v>
      </c>
      <c r="T2124" s="63">
        <v>0</v>
      </c>
      <c r="U2124" s="63">
        <v>0</v>
      </c>
      <c r="V2124" s="63">
        <v>0</v>
      </c>
      <c r="W2124" s="63">
        <v>7</v>
      </c>
      <c r="X2124" s="63">
        <v>0</v>
      </c>
      <c r="Y2124" s="63">
        <v>0</v>
      </c>
      <c r="Z2124" s="63">
        <v>0</v>
      </c>
      <c r="AA2124" s="63">
        <v>0</v>
      </c>
      <c r="AB2124" s="63">
        <v>0</v>
      </c>
      <c r="AC2124" s="63">
        <v>0</v>
      </c>
      <c r="AD2124" s="63">
        <v>0</v>
      </c>
      <c r="AE2124" s="63">
        <v>0</v>
      </c>
      <c r="AF2124" s="63">
        <v>0</v>
      </c>
      <c r="AG2124" s="63">
        <v>0</v>
      </c>
      <c r="AH2124" s="63">
        <v>0</v>
      </c>
      <c r="AI2124" s="63">
        <v>0</v>
      </c>
      <c r="AJ2124" s="63">
        <v>0</v>
      </c>
      <c r="AK2124" s="63">
        <v>0</v>
      </c>
      <c r="AL2124" s="63">
        <v>0</v>
      </c>
      <c r="AM2124" s="63">
        <v>0</v>
      </c>
      <c r="AN2124" s="63">
        <v>0</v>
      </c>
      <c r="AO2124" s="63">
        <v>0</v>
      </c>
      <c r="AP2124" s="63">
        <v>0</v>
      </c>
      <c r="AQ2124" s="63">
        <v>0</v>
      </c>
      <c r="AR2124" s="63">
        <v>0</v>
      </c>
      <c r="AS2124" s="63">
        <v>0</v>
      </c>
      <c r="AT2124" s="63">
        <v>0</v>
      </c>
      <c r="AU2124" s="63">
        <v>0</v>
      </c>
      <c r="AV2124" s="63">
        <v>0</v>
      </c>
      <c r="AW2124" s="63">
        <v>0</v>
      </c>
      <c r="AX2124" s="63">
        <v>0</v>
      </c>
      <c r="AY2124" s="63">
        <v>0</v>
      </c>
      <c r="BA2124" s="5">
        <f>IF(Q2124&gt;0,RANK(Q2124,(N2124:P2124,Q2124:AE2124)),0)</f>
        <v>3</v>
      </c>
      <c r="BB2124" s="5">
        <f>IF(R2124&gt;0,RANK(R2124,(N2124:P2124,Q2124:AE2124)),0)</f>
        <v>0</v>
      </c>
      <c r="BC2124" s="5">
        <f>IF(T2124&gt;0,RANK(T2124,(N2124:P2124,Q2124:AE2124)),0)</f>
        <v>0</v>
      </c>
      <c r="BD2124" s="5">
        <f>IF(S2124&gt;0,RANK(S2124,(N2124:P2124,Q2124:AE2124)),0)</f>
        <v>0</v>
      </c>
      <c r="BE2124" s="2">
        <f t="shared" si="860"/>
        <v>1.3479359730412805E-2</v>
      </c>
      <c r="BF2124" s="2">
        <f t="shared" si="861"/>
        <v>0</v>
      </c>
      <c r="BG2124" s="2">
        <f t="shared" si="862"/>
        <v>0</v>
      </c>
      <c r="BH2124" s="2">
        <f t="shared" si="863"/>
        <v>0</v>
      </c>
      <c r="BJ2124" t="s">
        <v>719</v>
      </c>
      <c r="BK2124" t="s">
        <v>1614</v>
      </c>
      <c r="BL2124">
        <v>1</v>
      </c>
      <c r="BN2124" s="112">
        <v>38</v>
      </c>
      <c r="BO2124" s="114">
        <v>103</v>
      </c>
      <c r="BP2124" s="118">
        <f t="shared" si="854"/>
        <v>38103</v>
      </c>
      <c r="BQ2124" s="118">
        <f t="shared" si="853"/>
        <v>38103</v>
      </c>
      <c r="BR2124" s="5" t="s">
        <v>3151</v>
      </c>
    </row>
    <row r="2125" spans="1:95" ht="15" hidden="1" customHeight="1" outlineLevel="1">
      <c r="A2125" t="s">
        <v>305</v>
      </c>
      <c r="B2125" t="s">
        <v>1614</v>
      </c>
      <c r="C2125" s="1">
        <f t="shared" si="855"/>
        <v>14334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29">
        <f t="shared" si="864"/>
        <v>9570</v>
      </c>
      <c r="H2125" s="134">
        <f t="shared" si="865"/>
        <v>0.66764336542486391</v>
      </c>
      <c r="I2125" s="2"/>
      <c r="J2125" s="2">
        <f t="shared" si="856"/>
        <v>0.15131854332356634</v>
      </c>
      <c r="K2125" s="2">
        <f t="shared" si="857"/>
        <v>0.81896190874843033</v>
      </c>
      <c r="L2125" s="2">
        <f t="shared" si="858"/>
        <v>0</v>
      </c>
      <c r="M2125" s="2">
        <f t="shared" si="859"/>
        <v>2.9719547928003354E-2</v>
      </c>
      <c r="N2125" s="63">
        <v>2169</v>
      </c>
      <c r="O2125" s="63">
        <v>11739</v>
      </c>
      <c r="P2125" s="63">
        <v>0</v>
      </c>
      <c r="Q2125" s="63">
        <v>362</v>
      </c>
      <c r="R2125" s="63">
        <v>0</v>
      </c>
      <c r="S2125" s="63">
        <v>0</v>
      </c>
      <c r="T2125" s="63">
        <v>0</v>
      </c>
      <c r="U2125" s="63">
        <v>0</v>
      </c>
      <c r="V2125" s="63">
        <v>0</v>
      </c>
      <c r="W2125" s="63">
        <v>64</v>
      </c>
      <c r="X2125" s="63">
        <v>0</v>
      </c>
      <c r="Y2125" s="63">
        <v>0</v>
      </c>
      <c r="Z2125" s="63">
        <v>0</v>
      </c>
      <c r="AA2125" s="63">
        <v>0</v>
      </c>
      <c r="AB2125" s="63">
        <v>0</v>
      </c>
      <c r="AC2125" s="63">
        <v>0</v>
      </c>
      <c r="AD2125" s="63">
        <v>0</v>
      </c>
      <c r="AE2125" s="63">
        <v>0</v>
      </c>
      <c r="AF2125" s="63">
        <v>0</v>
      </c>
      <c r="AG2125" s="63">
        <v>0</v>
      </c>
      <c r="AH2125" s="63">
        <v>0</v>
      </c>
      <c r="AI2125" s="63">
        <v>0</v>
      </c>
      <c r="AJ2125" s="63">
        <v>0</v>
      </c>
      <c r="AK2125" s="63">
        <v>0</v>
      </c>
      <c r="AL2125" s="63">
        <v>0</v>
      </c>
      <c r="AM2125" s="63">
        <v>0</v>
      </c>
      <c r="AN2125" s="63">
        <v>0</v>
      </c>
      <c r="AO2125" s="63">
        <v>0</v>
      </c>
      <c r="AP2125" s="63">
        <v>0</v>
      </c>
      <c r="AQ2125" s="63">
        <v>0</v>
      </c>
      <c r="AR2125" s="63">
        <v>0</v>
      </c>
      <c r="AS2125" s="63">
        <v>0</v>
      </c>
      <c r="AT2125" s="63">
        <v>0</v>
      </c>
      <c r="AU2125" s="63">
        <v>0</v>
      </c>
      <c r="AV2125" s="63">
        <v>0</v>
      </c>
      <c r="AW2125" s="63">
        <v>0</v>
      </c>
      <c r="AX2125" s="63">
        <v>0</v>
      </c>
      <c r="AY2125" s="63">
        <v>0</v>
      </c>
      <c r="BA2125" s="5">
        <f>IF(Q2125&gt;0,RANK(Q2125,(N2125:P2125,Q2125:AE2125)),0)</f>
        <v>3</v>
      </c>
      <c r="BB2125" s="5">
        <f>IF(R2125&gt;0,RANK(R2125,(N2125:P2125,Q2125:AE2125)),0)</f>
        <v>0</v>
      </c>
      <c r="BC2125" s="5">
        <f>IF(T2125&gt;0,RANK(T2125,(N2125:P2125,Q2125:AE2125)),0)</f>
        <v>0</v>
      </c>
      <c r="BD2125" s="5">
        <f>IF(S2125&gt;0,RANK(S2125,(N2125:P2125,Q2125:AE2125)),0)</f>
        <v>0</v>
      </c>
      <c r="BE2125" s="2">
        <f t="shared" si="860"/>
        <v>2.5254639319101439E-2</v>
      </c>
      <c r="BF2125" s="2">
        <f t="shared" si="861"/>
        <v>0</v>
      </c>
      <c r="BG2125" s="2">
        <f t="shared" si="862"/>
        <v>0</v>
      </c>
      <c r="BH2125" s="2">
        <f t="shared" si="863"/>
        <v>0</v>
      </c>
      <c r="BJ2125" t="s">
        <v>305</v>
      </c>
      <c r="BK2125" t="s">
        <v>1614</v>
      </c>
      <c r="BL2125">
        <v>1</v>
      </c>
      <c r="BN2125" s="112">
        <v>38</v>
      </c>
      <c r="BO2125" s="114">
        <v>105</v>
      </c>
      <c r="BP2125" s="118">
        <f t="shared" si="854"/>
        <v>38105</v>
      </c>
      <c r="BQ2125" s="118">
        <f t="shared" si="853"/>
        <v>38105</v>
      </c>
      <c r="BR2125" s="5" t="s">
        <v>3151</v>
      </c>
    </row>
    <row r="2126" spans="1:95" ht="15" customHeight="1" collapsed="1">
      <c r="A2126" t="s">
        <v>2360</v>
      </c>
      <c r="B2126" t="s">
        <v>544</v>
      </c>
      <c r="C2126" s="1">
        <f t="shared" si="855"/>
        <v>361819</v>
      </c>
      <c r="D2126" s="5">
        <f>IF(N2126&gt;0, RANK(N2126,(N2126:P2126,Q2126:AE2126)),0)</f>
        <v>2</v>
      </c>
      <c r="E2126" s="5">
        <f>IF(O2126&gt;0,RANK(O2126,(N2126:P2126,Q2126:AE2126)),0)</f>
        <v>1</v>
      </c>
      <c r="F2126" s="5">
        <f>IF(P2126&gt;0,RANK(P2126,(N2126:P2126,Q2126:AE2126)),0)</f>
        <v>0</v>
      </c>
      <c r="G2126" s="129">
        <f t="shared" si="864"/>
        <v>120693</v>
      </c>
      <c r="H2126" s="134">
        <f t="shared" si="865"/>
        <v>0.33357286377995626</v>
      </c>
      <c r="I2126" s="2"/>
      <c r="J2126" s="2">
        <f t="shared" si="856"/>
        <v>0.31756762359080093</v>
      </c>
      <c r="K2126" s="2">
        <f t="shared" si="857"/>
        <v>0.65114048737075725</v>
      </c>
      <c r="L2126" s="2">
        <f t="shared" si="858"/>
        <v>0</v>
      </c>
      <c r="M2126" s="2">
        <f t="shared" si="859"/>
        <v>3.1291889038441822E-2</v>
      </c>
      <c r="N2126" s="63">
        <v>114902</v>
      </c>
      <c r="O2126" s="63">
        <v>235595</v>
      </c>
      <c r="P2126" s="63">
        <v>0</v>
      </c>
      <c r="Q2126" s="63">
        <v>9393</v>
      </c>
      <c r="R2126" s="63">
        <v>0</v>
      </c>
      <c r="S2126" s="63">
        <v>0</v>
      </c>
      <c r="T2126" s="63">
        <v>0</v>
      </c>
      <c r="U2126" s="63">
        <v>0</v>
      </c>
      <c r="V2126" s="63">
        <v>0</v>
      </c>
      <c r="W2126" s="63">
        <v>1929</v>
      </c>
      <c r="X2126" s="63">
        <v>0</v>
      </c>
      <c r="Y2126" s="63">
        <v>0</v>
      </c>
      <c r="Z2126" s="63">
        <v>0</v>
      </c>
      <c r="AA2126" s="63">
        <v>0</v>
      </c>
      <c r="AB2126" s="63">
        <v>0</v>
      </c>
      <c r="AC2126" s="63">
        <v>0</v>
      </c>
      <c r="AD2126" s="63">
        <v>0</v>
      </c>
      <c r="AE2126" s="63">
        <v>0</v>
      </c>
      <c r="AF2126" s="63">
        <v>0</v>
      </c>
      <c r="AG2126" s="63">
        <v>0</v>
      </c>
      <c r="AH2126" s="63">
        <v>0</v>
      </c>
      <c r="AI2126" s="63">
        <v>0</v>
      </c>
      <c r="AJ2126" s="63">
        <v>0</v>
      </c>
      <c r="AK2126" s="63">
        <v>0</v>
      </c>
      <c r="AL2126" s="63">
        <v>0</v>
      </c>
      <c r="AM2126" s="63">
        <v>0</v>
      </c>
      <c r="AN2126" s="63">
        <v>0</v>
      </c>
      <c r="AO2126" s="63">
        <v>0</v>
      </c>
      <c r="AP2126" s="63">
        <v>0</v>
      </c>
      <c r="AQ2126" s="63">
        <v>0</v>
      </c>
      <c r="AR2126" s="63">
        <v>0</v>
      </c>
      <c r="AS2126" s="63">
        <v>0</v>
      </c>
      <c r="AT2126" s="63">
        <v>0</v>
      </c>
      <c r="AU2126" s="63">
        <v>0</v>
      </c>
      <c r="AV2126" s="63">
        <v>0</v>
      </c>
      <c r="AW2126" s="63">
        <v>0</v>
      </c>
      <c r="AX2126" s="63">
        <v>0</v>
      </c>
      <c r="AY2126" s="63">
        <v>0</v>
      </c>
      <c r="BA2126" s="5">
        <f>IF(Q2126&gt;0,RANK(Q2126,(N2126:P2126,Q2126:AE2126)),0)</f>
        <v>3</v>
      </c>
      <c r="BB2126" s="5">
        <f>IF(R2126&gt;0,RANK(R2126,(N2126:P2126,Q2126:AE2126)),0)</f>
        <v>0</v>
      </c>
      <c r="BC2126" s="5">
        <f>IF(T2126&gt;0,RANK(T2126,(N2126:P2126,Q2126:AE2126)),0)</f>
        <v>0</v>
      </c>
      <c r="BD2126" s="5">
        <f>IF(S2126&gt;0,RANK(S2126,(N2126:P2126,Q2126:AE2126)),0)</f>
        <v>0</v>
      </c>
      <c r="BE2126" s="2">
        <f t="shared" si="860"/>
        <v>2.5960494059184287E-2</v>
      </c>
      <c r="BF2126" s="2">
        <f t="shared" si="861"/>
        <v>0</v>
      </c>
      <c r="BG2126" s="2">
        <f t="shared" si="862"/>
        <v>0</v>
      </c>
      <c r="BH2126" s="2">
        <f t="shared" si="863"/>
        <v>0</v>
      </c>
      <c r="BJ2126" t="s">
        <v>2360</v>
      </c>
      <c r="BK2126" t="s">
        <v>544</v>
      </c>
      <c r="BN2126" s="112">
        <v>38</v>
      </c>
      <c r="BO2126" s="114"/>
      <c r="BP2126" s="112">
        <v>38</v>
      </c>
      <c r="BQ2126" s="112">
        <f t="shared" si="853"/>
        <v>38</v>
      </c>
      <c r="BR2126" s="5" t="s">
        <v>710</v>
      </c>
      <c r="CQ2126" s="126"/>
    </row>
    <row r="2127" spans="1:95" ht="15" customHeight="1">
      <c r="C2127" s="1"/>
      <c r="E2127" s="5"/>
      <c r="F2127" s="5"/>
      <c r="G2127" s="129"/>
      <c r="H2127" s="134"/>
      <c r="I2127" s="2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8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BA2127" s="5"/>
      <c r="BB2127" s="5"/>
      <c r="BC2127" s="5"/>
      <c r="BD2127" s="5"/>
      <c r="BN2127" s="112"/>
      <c r="BO2127" s="114"/>
      <c r="BP2127" s="118"/>
      <c r="BQ2127" s="118"/>
      <c r="CE2127" s="129"/>
      <c r="CH2127" s="63" t="s">
        <v>4196</v>
      </c>
    </row>
    <row r="2128" spans="1:95" ht="15" hidden="1" customHeight="1" outlineLevel="1">
      <c r="A2128" t="s">
        <v>1025</v>
      </c>
      <c r="B2128" t="s">
        <v>994</v>
      </c>
      <c r="C2128" s="1">
        <f t="shared" ref="C2128:C2159" si="866">SUM(N2128:AY2128)</f>
        <v>12145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0</v>
      </c>
      <c r="G2128" s="129">
        <f t="shared" si="864"/>
        <v>7714</v>
      </c>
      <c r="H2128" s="134">
        <f t="shared" si="865"/>
        <v>0.63515850144092223</v>
      </c>
      <c r="I2128" s="2"/>
      <c r="J2128" s="2">
        <f t="shared" ref="J2128:J2159" si="867">IF($C2128=0,"-",N2128/$C2128)</f>
        <v>0.17752161383285303</v>
      </c>
      <c r="K2128" s="2">
        <f t="shared" ref="K2128:K2159" si="868">IF($C2128=0,"-",O2128/$C2128)</f>
        <v>0.81268011527377526</v>
      </c>
      <c r="L2128" s="2">
        <f t="shared" ref="L2128:L2159" si="869">IF($C2128=0,"-",P2128/$C2128)</f>
        <v>0</v>
      </c>
      <c r="M2128" s="2">
        <f t="shared" ref="M2128:M2159" si="870">IF(C2128=0,"-",(1-J2128-K2128-L2128))</f>
        <v>9.7982708933717078E-3</v>
      </c>
      <c r="N2128" s="63">
        <v>2156</v>
      </c>
      <c r="O2128" s="63">
        <v>9870</v>
      </c>
      <c r="P2128" s="63">
        <v>0</v>
      </c>
      <c r="Q2128" s="63">
        <v>92</v>
      </c>
      <c r="R2128" s="63">
        <v>27</v>
      </c>
      <c r="S2128" s="63">
        <v>0</v>
      </c>
      <c r="T2128" s="63">
        <v>0</v>
      </c>
      <c r="U2128" s="63">
        <v>0</v>
      </c>
      <c r="V2128" s="63">
        <v>0</v>
      </c>
      <c r="W2128" s="63">
        <v>0</v>
      </c>
      <c r="X2128" s="63">
        <v>0</v>
      </c>
      <c r="Y2128" s="63">
        <v>0</v>
      </c>
      <c r="Z2128" s="63">
        <v>0</v>
      </c>
      <c r="AA2128" s="63">
        <v>0</v>
      </c>
      <c r="AB2128" s="63">
        <v>0</v>
      </c>
      <c r="AC2128" s="63">
        <v>0</v>
      </c>
      <c r="AD2128" s="63">
        <v>0</v>
      </c>
      <c r="AE2128" s="63">
        <v>0</v>
      </c>
      <c r="AF2128" s="63">
        <v>0</v>
      </c>
      <c r="AG2128" s="63">
        <v>0</v>
      </c>
      <c r="AH2128" s="63">
        <v>0</v>
      </c>
      <c r="AI2128" s="63">
        <v>0</v>
      </c>
      <c r="AJ2128" s="63">
        <v>0</v>
      </c>
      <c r="AK2128" s="63">
        <v>0</v>
      </c>
      <c r="AL2128" s="63">
        <v>0</v>
      </c>
      <c r="AM2128" s="63">
        <v>0</v>
      </c>
      <c r="AN2128" s="63">
        <v>0</v>
      </c>
      <c r="AO2128" s="63">
        <v>0</v>
      </c>
      <c r="AP2128" s="63">
        <v>0</v>
      </c>
      <c r="AQ2128" s="63">
        <v>0</v>
      </c>
      <c r="AR2128" s="63">
        <v>0</v>
      </c>
      <c r="AS2128" s="63">
        <v>0</v>
      </c>
      <c r="AT2128" s="63">
        <v>0</v>
      </c>
      <c r="AU2128" s="63">
        <v>0</v>
      </c>
      <c r="AV2128" s="63">
        <v>0</v>
      </c>
      <c r="AW2128" s="63">
        <v>0</v>
      </c>
      <c r="AX2128" s="63">
        <v>0</v>
      </c>
      <c r="AY2128" s="63">
        <v>0</v>
      </c>
      <c r="BA2128" s="5">
        <f>IF(Q2128&gt;0,RANK(Q2128,(N2128:P2128,Q2128:AE2128)),0)</f>
        <v>3</v>
      </c>
      <c r="BB2128" s="5">
        <f>IF(R2128&gt;0,RANK(R2128,(N2128:P2128,Q2128:AE2128)),0)</f>
        <v>4</v>
      </c>
      <c r="BC2128" s="5">
        <f>IF(T2128&gt;0,RANK(T2128,(N2128:P2128,Q2128:AE2128)),0)</f>
        <v>0</v>
      </c>
      <c r="BD2128" s="5">
        <f>IF(S2128&gt;0,RANK(S2128,(N2128:P2128,Q2128:AE2128)),0)</f>
        <v>0</v>
      </c>
      <c r="BE2128" s="2">
        <f t="shared" ref="BE2128:BE2159" si="871">IF($C2128=0,"-",Q2128/$C2128)</f>
        <v>7.575133799917662E-3</v>
      </c>
      <c r="BF2128" s="2">
        <f t="shared" ref="BF2128:BF2159" si="872">IF($C2128=0,"-",R2128/$C2128)</f>
        <v>2.2231370934540965E-3</v>
      </c>
      <c r="BG2128" s="2">
        <f t="shared" ref="BG2128:BG2159" si="873">IF($C2128=0,"-",T2128/$C2128)</f>
        <v>0</v>
      </c>
      <c r="BH2128" s="2">
        <f t="shared" ref="BH2128:BH2159" si="874">IF($C2128=0,"-",S2128/$C2128)</f>
        <v>0</v>
      </c>
      <c r="BJ2128" t="s">
        <v>1025</v>
      </c>
      <c r="BK2128" t="s">
        <v>994</v>
      </c>
      <c r="BL2128">
        <v>2</v>
      </c>
      <c r="BN2128" s="112">
        <v>39</v>
      </c>
      <c r="BO2128" s="114">
        <v>1</v>
      </c>
      <c r="BP2128" s="118">
        <f t="shared" si="854"/>
        <v>39001</v>
      </c>
      <c r="BQ2128" s="118">
        <f t="shared" si="853"/>
        <v>39001</v>
      </c>
      <c r="BR2128" s="5" t="s">
        <v>3151</v>
      </c>
      <c r="BV2128" s="63"/>
      <c r="BX2128" s="63"/>
      <c r="CC2128" s="63">
        <f>CD2128-C2128</f>
        <v>-12145</v>
      </c>
      <c r="CE2128" s="63">
        <v>0</v>
      </c>
      <c r="CH2128" s="63">
        <v>0</v>
      </c>
    </row>
    <row r="2129" spans="1:86" ht="15" hidden="1" customHeight="1" outlineLevel="1">
      <c r="A2129" t="s">
        <v>1716</v>
      </c>
      <c r="B2129" t="s">
        <v>994</v>
      </c>
      <c r="C2129" s="1">
        <f t="shared" si="866"/>
        <v>48099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0</v>
      </c>
      <c r="G2129" s="129">
        <f t="shared" si="864"/>
        <v>18967</v>
      </c>
      <c r="H2129" s="134">
        <f t="shared" si="865"/>
        <v>0.39433252250566542</v>
      </c>
      <c r="I2129" s="2"/>
      <c r="J2129" s="2">
        <f t="shared" si="867"/>
        <v>0.29416411983617125</v>
      </c>
      <c r="K2129" s="2">
        <f t="shared" si="868"/>
        <v>0.68849664234183661</v>
      </c>
      <c r="L2129" s="2">
        <f t="shared" si="869"/>
        <v>0</v>
      </c>
      <c r="M2129" s="2">
        <f t="shared" si="870"/>
        <v>1.7339237821992093E-2</v>
      </c>
      <c r="N2129" s="63">
        <v>14149</v>
      </c>
      <c r="O2129" s="63">
        <v>33116</v>
      </c>
      <c r="P2129" s="63">
        <v>0</v>
      </c>
      <c r="Q2129" s="63">
        <v>590</v>
      </c>
      <c r="R2129" s="63">
        <v>138</v>
      </c>
      <c r="S2129" s="63">
        <v>0</v>
      </c>
      <c r="T2129" s="63">
        <v>0</v>
      </c>
      <c r="U2129" s="63">
        <v>0</v>
      </c>
      <c r="V2129" s="63">
        <v>0</v>
      </c>
      <c r="W2129" s="63">
        <v>93</v>
      </c>
      <c r="X2129" s="63">
        <v>0</v>
      </c>
      <c r="Y2129" s="63">
        <v>0</v>
      </c>
      <c r="Z2129" s="63">
        <v>13</v>
      </c>
      <c r="AA2129" s="63">
        <v>0</v>
      </c>
      <c r="AB2129" s="63">
        <v>0</v>
      </c>
      <c r="AC2129" s="63">
        <v>0</v>
      </c>
      <c r="AD2129" s="63">
        <v>0</v>
      </c>
      <c r="AE2129" s="63">
        <v>0</v>
      </c>
      <c r="AF2129" s="63">
        <v>0</v>
      </c>
      <c r="AG2129" s="63">
        <v>0</v>
      </c>
      <c r="AH2129" s="63">
        <v>0</v>
      </c>
      <c r="AI2129" s="63">
        <v>0</v>
      </c>
      <c r="AJ2129" s="63">
        <v>0</v>
      </c>
      <c r="AK2129" s="63">
        <v>0</v>
      </c>
      <c r="AL2129" s="63">
        <v>0</v>
      </c>
      <c r="AM2129" s="63">
        <v>0</v>
      </c>
      <c r="AN2129" s="63">
        <v>0</v>
      </c>
      <c r="AO2129" s="63">
        <v>0</v>
      </c>
      <c r="AP2129" s="63">
        <v>0</v>
      </c>
      <c r="AQ2129" s="63">
        <v>0</v>
      </c>
      <c r="AR2129" s="63">
        <v>0</v>
      </c>
      <c r="AS2129" s="63">
        <v>0</v>
      </c>
      <c r="AT2129" s="63">
        <v>0</v>
      </c>
      <c r="AU2129" s="63">
        <v>0</v>
      </c>
      <c r="AV2129" s="63">
        <v>0</v>
      </c>
      <c r="AW2129" s="63">
        <v>0</v>
      </c>
      <c r="AX2129" s="63">
        <v>0</v>
      </c>
      <c r="AY2129" s="63">
        <v>0</v>
      </c>
      <c r="BA2129" s="5">
        <f>IF(Q2129&gt;0,RANK(Q2129,(N2129:P2129,Q2129:AE2129)),0)</f>
        <v>3</v>
      </c>
      <c r="BB2129" s="5">
        <f>IF(R2129&gt;0,RANK(R2129,(N2129:P2129,Q2129:AE2129)),0)</f>
        <v>4</v>
      </c>
      <c r="BC2129" s="5">
        <f>IF(T2129&gt;0,RANK(T2129,(N2129:P2129,Q2129:AE2129)),0)</f>
        <v>0</v>
      </c>
      <c r="BD2129" s="5">
        <f>IF(S2129&gt;0,RANK(S2129,(N2129:P2129,Q2129:AE2129)),0)</f>
        <v>0</v>
      </c>
      <c r="BE2129" s="2">
        <f t="shared" si="871"/>
        <v>1.2266367284143121E-2</v>
      </c>
      <c r="BF2129" s="2">
        <f t="shared" si="872"/>
        <v>2.8690825173080521E-3</v>
      </c>
      <c r="BG2129" s="2">
        <f t="shared" si="873"/>
        <v>0</v>
      </c>
      <c r="BH2129" s="2">
        <f t="shared" si="874"/>
        <v>0</v>
      </c>
      <c r="BJ2129" t="s">
        <v>1716</v>
      </c>
      <c r="BK2129" t="s">
        <v>994</v>
      </c>
      <c r="BL2129">
        <v>4</v>
      </c>
      <c r="BN2129" s="112">
        <v>39</v>
      </c>
      <c r="BO2129" s="114">
        <v>3</v>
      </c>
      <c r="BP2129" s="118">
        <f t="shared" si="854"/>
        <v>39003</v>
      </c>
      <c r="BQ2129" s="118">
        <f t="shared" si="853"/>
        <v>39003</v>
      </c>
      <c r="BR2129" s="5" t="s">
        <v>3151</v>
      </c>
      <c r="BV2129" s="63"/>
      <c r="BX2129" s="63"/>
      <c r="CC2129" s="63">
        <f t="shared" ref="CC2129:CC2192" si="875">IF(BS2129&gt;0,CD2129-C2129-BS2129-BT2129,CD2129-C2129)</f>
        <v>-48099</v>
      </c>
      <c r="CE2129" s="63">
        <v>93</v>
      </c>
      <c r="CH2129" s="63">
        <v>0</v>
      </c>
    </row>
    <row r="2130" spans="1:86" ht="15" hidden="1" customHeight="1" outlineLevel="1">
      <c r="A2130" t="s">
        <v>196</v>
      </c>
      <c r="B2130" t="s">
        <v>994</v>
      </c>
      <c r="C2130" s="1">
        <f t="shared" si="866"/>
        <v>26405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0</v>
      </c>
      <c r="G2130" s="129">
        <f t="shared" si="864"/>
        <v>12866</v>
      </c>
      <c r="H2130" s="134">
        <f t="shared" si="865"/>
        <v>0.487256201476993</v>
      </c>
      <c r="I2130" s="2"/>
      <c r="J2130" s="2">
        <f t="shared" si="867"/>
        <v>0.24771823518273053</v>
      </c>
      <c r="K2130" s="2">
        <f t="shared" si="868"/>
        <v>0.73497443665972351</v>
      </c>
      <c r="L2130" s="2">
        <f t="shared" si="869"/>
        <v>0</v>
      </c>
      <c r="M2130" s="2">
        <f t="shared" si="870"/>
        <v>1.7307328157545987E-2</v>
      </c>
      <c r="N2130" s="63">
        <v>6541</v>
      </c>
      <c r="O2130" s="63">
        <v>19407</v>
      </c>
      <c r="P2130" s="63">
        <v>0</v>
      </c>
      <c r="Q2130" s="63">
        <v>345</v>
      </c>
      <c r="R2130" s="63">
        <v>105</v>
      </c>
      <c r="S2130" s="63">
        <v>0</v>
      </c>
      <c r="T2130" s="63">
        <v>0</v>
      </c>
      <c r="U2130" s="63">
        <v>0</v>
      </c>
      <c r="V2130" s="63">
        <v>0</v>
      </c>
      <c r="W2130" s="63">
        <v>0</v>
      </c>
      <c r="X2130" s="63">
        <v>0</v>
      </c>
      <c r="Y2130" s="63">
        <v>0</v>
      </c>
      <c r="Z2130" s="63">
        <v>7</v>
      </c>
      <c r="AA2130" s="63">
        <v>0</v>
      </c>
      <c r="AB2130" s="63">
        <v>0</v>
      </c>
      <c r="AC2130" s="63">
        <v>0</v>
      </c>
      <c r="AD2130" s="63">
        <v>0</v>
      </c>
      <c r="AE2130" s="63">
        <v>0</v>
      </c>
      <c r="AF2130" s="63">
        <v>0</v>
      </c>
      <c r="AG2130" s="63">
        <v>0</v>
      </c>
      <c r="AH2130" s="63">
        <v>0</v>
      </c>
      <c r="AI2130" s="63">
        <v>0</v>
      </c>
      <c r="AJ2130" s="63">
        <v>0</v>
      </c>
      <c r="AK2130" s="63">
        <v>0</v>
      </c>
      <c r="AL2130" s="63">
        <v>0</v>
      </c>
      <c r="AM2130" s="63">
        <v>0</v>
      </c>
      <c r="AN2130" s="63">
        <v>0</v>
      </c>
      <c r="AO2130" s="63">
        <v>0</v>
      </c>
      <c r="AP2130" s="63">
        <v>0</v>
      </c>
      <c r="AQ2130" s="63">
        <v>0</v>
      </c>
      <c r="AR2130" s="63">
        <v>0</v>
      </c>
      <c r="AS2130" s="63">
        <v>0</v>
      </c>
      <c r="AT2130" s="63">
        <v>0</v>
      </c>
      <c r="AU2130" s="63">
        <v>0</v>
      </c>
      <c r="AV2130" s="63">
        <v>0</v>
      </c>
      <c r="AW2130" s="63">
        <v>0</v>
      </c>
      <c r="AX2130" s="63">
        <v>0</v>
      </c>
      <c r="AY2130" s="63">
        <v>0</v>
      </c>
      <c r="BA2130" s="5">
        <f>IF(Q2130&gt;0,RANK(Q2130,(N2130:P2130,Q2130:AE2130)),0)</f>
        <v>3</v>
      </c>
      <c r="BB2130" s="5">
        <f>IF(R2130&gt;0,RANK(R2130,(N2130:P2130,Q2130:AE2130)),0)</f>
        <v>4</v>
      </c>
      <c r="BC2130" s="5">
        <f>IF(T2130&gt;0,RANK(T2130,(N2130:P2130,Q2130:AE2130)),0)</f>
        <v>0</v>
      </c>
      <c r="BD2130" s="5">
        <f>IF(S2130&gt;0,RANK(S2130,(N2130:P2130,Q2130:AE2130)),0)</f>
        <v>0</v>
      </c>
      <c r="BE2130" s="2">
        <f t="shared" si="871"/>
        <v>1.3065707252414316E-2</v>
      </c>
      <c r="BF2130" s="2">
        <f t="shared" si="872"/>
        <v>3.9765195985608784E-3</v>
      </c>
      <c r="BG2130" s="2">
        <f t="shared" si="873"/>
        <v>0</v>
      </c>
      <c r="BH2130" s="2">
        <f t="shared" si="874"/>
        <v>0</v>
      </c>
      <c r="BJ2130" t="s">
        <v>196</v>
      </c>
      <c r="BK2130" t="s">
        <v>994</v>
      </c>
      <c r="BL2130">
        <v>7</v>
      </c>
      <c r="BN2130" s="112">
        <v>39</v>
      </c>
      <c r="BO2130" s="114">
        <v>5</v>
      </c>
      <c r="BP2130" s="118">
        <f t="shared" si="854"/>
        <v>39005</v>
      </c>
      <c r="BQ2130" s="118">
        <f t="shared" si="853"/>
        <v>39005</v>
      </c>
      <c r="BR2130" s="5" t="s">
        <v>3151</v>
      </c>
      <c r="BV2130" s="63"/>
      <c r="BX2130" s="63"/>
      <c r="CC2130" s="63">
        <f t="shared" si="875"/>
        <v>-26405</v>
      </c>
      <c r="CE2130" s="63">
        <v>0</v>
      </c>
      <c r="CH2130" s="63">
        <v>0</v>
      </c>
    </row>
    <row r="2131" spans="1:86" ht="15" hidden="1" customHeight="1" outlineLevel="1">
      <c r="A2131" t="s">
        <v>92</v>
      </c>
      <c r="B2131" t="s">
        <v>994</v>
      </c>
      <c r="C2131" s="1">
        <f t="shared" si="866"/>
        <v>44237</v>
      </c>
      <c r="D2131" s="5">
        <f>IF(N2131&gt;0, RANK(N2131,(N2131:P2131,Q2131:AE2131)),0)</f>
        <v>2</v>
      </c>
      <c r="E2131" s="5">
        <f>IF(O2131&gt;0,RANK(O2131,(N2131:P2131,Q2131:AE2131)),0)</f>
        <v>1</v>
      </c>
      <c r="F2131" s="5">
        <f>IF(P2131&gt;0,RANK(P2131,(N2131:P2131,Q2131:AE2131)),0)</f>
        <v>0</v>
      </c>
      <c r="G2131" s="129">
        <f t="shared" si="864"/>
        <v>10393</v>
      </c>
      <c r="H2131" s="134">
        <f t="shared" si="865"/>
        <v>0.23493907814725229</v>
      </c>
      <c r="I2131" s="2"/>
      <c r="J2131" s="2">
        <f t="shared" si="867"/>
        <v>0.37292311865632843</v>
      </c>
      <c r="K2131" s="2">
        <f t="shared" si="868"/>
        <v>0.60786219680358067</v>
      </c>
      <c r="L2131" s="2">
        <f t="shared" si="869"/>
        <v>0</v>
      </c>
      <c r="M2131" s="2">
        <f t="shared" si="870"/>
        <v>1.9214684540090898E-2</v>
      </c>
      <c r="N2131" s="63">
        <v>16497</v>
      </c>
      <c r="O2131" s="63">
        <v>26890</v>
      </c>
      <c r="P2131" s="63">
        <v>0</v>
      </c>
      <c r="Q2131" s="63">
        <v>559</v>
      </c>
      <c r="R2131" s="63">
        <v>196</v>
      </c>
      <c r="S2131" s="63">
        <v>0</v>
      </c>
      <c r="T2131" s="63">
        <v>0</v>
      </c>
      <c r="U2131" s="63">
        <v>0</v>
      </c>
      <c r="V2131" s="63">
        <v>0</v>
      </c>
      <c r="W2131" s="63">
        <v>90</v>
      </c>
      <c r="X2131" s="63">
        <v>0</v>
      </c>
      <c r="Y2131" s="63">
        <v>0</v>
      </c>
      <c r="Z2131" s="63">
        <v>5</v>
      </c>
      <c r="AA2131" s="63">
        <v>0</v>
      </c>
      <c r="AB2131" s="63">
        <v>0</v>
      </c>
      <c r="AC2131" s="63">
        <v>0</v>
      </c>
      <c r="AD2131" s="63">
        <v>0</v>
      </c>
      <c r="AE2131" s="63">
        <v>0</v>
      </c>
      <c r="AF2131" s="63">
        <v>0</v>
      </c>
      <c r="AG2131" s="63">
        <v>0</v>
      </c>
      <c r="AH2131" s="63">
        <v>0</v>
      </c>
      <c r="AI2131" s="63">
        <v>0</v>
      </c>
      <c r="AJ2131" s="63">
        <v>0</v>
      </c>
      <c r="AK2131" s="63">
        <v>0</v>
      </c>
      <c r="AL2131" s="63">
        <v>0</v>
      </c>
      <c r="AM2131" s="63">
        <v>0</v>
      </c>
      <c r="AN2131" s="63">
        <v>0</v>
      </c>
      <c r="AO2131" s="63">
        <v>0</v>
      </c>
      <c r="AP2131" s="63">
        <v>0</v>
      </c>
      <c r="AQ2131" s="63">
        <v>0</v>
      </c>
      <c r="AR2131" s="63">
        <v>0</v>
      </c>
      <c r="AS2131" s="63">
        <v>0</v>
      </c>
      <c r="AT2131" s="63">
        <v>0</v>
      </c>
      <c r="AU2131" s="63">
        <v>0</v>
      </c>
      <c r="AV2131" s="63">
        <v>0</v>
      </c>
      <c r="AW2131" s="63">
        <v>0</v>
      </c>
      <c r="AX2131" s="63">
        <v>0</v>
      </c>
      <c r="AY2131" s="63">
        <v>0</v>
      </c>
      <c r="BA2131" s="5">
        <f>IF(Q2131&gt;0,RANK(Q2131,(N2131:P2131,Q2131:AE2131)),0)</f>
        <v>3</v>
      </c>
      <c r="BB2131" s="5">
        <f>IF(R2131&gt;0,RANK(R2131,(N2131:P2131,Q2131:AE2131)),0)</f>
        <v>4</v>
      </c>
      <c r="BC2131" s="5">
        <f>IF(T2131&gt;0,RANK(T2131,(N2131:P2131,Q2131:AE2131)),0)</f>
        <v>0</v>
      </c>
      <c r="BD2131" s="5">
        <f>IF(S2131&gt;0,RANK(S2131,(N2131:P2131,Q2131:AE2131)),0)</f>
        <v>0</v>
      </c>
      <c r="BE2131" s="2">
        <f t="shared" si="871"/>
        <v>1.2636480774012705E-2</v>
      </c>
      <c r="BF2131" s="2">
        <f t="shared" si="872"/>
        <v>4.4306801998327192E-3</v>
      </c>
      <c r="BG2131" s="2">
        <f t="shared" si="873"/>
        <v>0</v>
      </c>
      <c r="BH2131" s="2">
        <f t="shared" si="874"/>
        <v>0</v>
      </c>
      <c r="BJ2131" t="s">
        <v>92</v>
      </c>
      <c r="BK2131" t="s">
        <v>994</v>
      </c>
      <c r="BL2131">
        <v>14</v>
      </c>
      <c r="BN2131" s="112">
        <v>39</v>
      </c>
      <c r="BO2131" s="114">
        <v>7</v>
      </c>
      <c r="BP2131" s="118">
        <f t="shared" si="854"/>
        <v>39007</v>
      </c>
      <c r="BQ2131" s="118">
        <f t="shared" si="853"/>
        <v>39007</v>
      </c>
      <c r="BR2131" s="5" t="s">
        <v>3151</v>
      </c>
      <c r="BV2131" s="63"/>
      <c r="BX2131" s="129"/>
      <c r="CC2131" s="63">
        <f t="shared" si="875"/>
        <v>-44237</v>
      </c>
      <c r="CE2131" s="63">
        <v>90</v>
      </c>
      <c r="CH2131" s="63">
        <v>0</v>
      </c>
    </row>
    <row r="2132" spans="1:86" ht="15" hidden="1" customHeight="1" outlineLevel="1">
      <c r="A2132" t="s">
        <v>1527</v>
      </c>
      <c r="B2132" t="s">
        <v>994</v>
      </c>
      <c r="C2132" s="1">
        <f t="shared" si="866"/>
        <v>26120</v>
      </c>
      <c r="D2132" s="5">
        <f>IF(N2132&gt;0, RANK(N2132,(N2132:P2132,Q2132:AE2132)),0)</f>
        <v>1</v>
      </c>
      <c r="E2132" s="5">
        <f>IF(O2132&gt;0,RANK(O2132,(N2132:P2132,Q2132:AE2132)),0)</f>
        <v>2</v>
      </c>
      <c r="F2132" s="5">
        <f>IF(P2132&gt;0,RANK(P2132,(N2132:P2132,Q2132:AE2132)),0)</f>
        <v>0</v>
      </c>
      <c r="G2132" s="129">
        <f t="shared" si="864"/>
        <v>3910</v>
      </c>
      <c r="H2132" s="134">
        <f t="shared" si="865"/>
        <v>0.1496937212863706</v>
      </c>
      <c r="I2132" s="2"/>
      <c r="J2132" s="2">
        <f t="shared" si="867"/>
        <v>0.56554364471669216</v>
      </c>
      <c r="K2132" s="2">
        <f t="shared" si="868"/>
        <v>0.41584992343032157</v>
      </c>
      <c r="L2132" s="2">
        <f t="shared" si="869"/>
        <v>0</v>
      </c>
      <c r="M2132" s="2">
        <f t="shared" si="870"/>
        <v>1.8606431852986272E-2</v>
      </c>
      <c r="N2132" s="63">
        <v>14772</v>
      </c>
      <c r="O2132" s="63">
        <v>10862</v>
      </c>
      <c r="P2132" s="63">
        <v>0</v>
      </c>
      <c r="Q2132" s="63">
        <v>299</v>
      </c>
      <c r="R2132" s="63">
        <v>115</v>
      </c>
      <c r="S2132" s="63">
        <v>0</v>
      </c>
      <c r="T2132" s="63">
        <v>0</v>
      </c>
      <c r="U2132" s="63">
        <v>0</v>
      </c>
      <c r="V2132" s="63">
        <v>0</v>
      </c>
      <c r="W2132" s="63">
        <v>61</v>
      </c>
      <c r="X2132" s="63">
        <v>0</v>
      </c>
      <c r="Y2132" s="63">
        <v>0</v>
      </c>
      <c r="Z2132" s="63">
        <v>9</v>
      </c>
      <c r="AA2132" s="63">
        <v>0</v>
      </c>
      <c r="AB2132" s="63">
        <v>0</v>
      </c>
      <c r="AC2132" s="63">
        <v>0</v>
      </c>
      <c r="AD2132" s="63">
        <v>0</v>
      </c>
      <c r="AE2132" s="63">
        <v>0</v>
      </c>
      <c r="AF2132" s="63">
        <v>0</v>
      </c>
      <c r="AG2132" s="63">
        <v>0</v>
      </c>
      <c r="AH2132" s="63">
        <v>0</v>
      </c>
      <c r="AI2132" s="63">
        <v>0</v>
      </c>
      <c r="AJ2132" s="63">
        <v>0</v>
      </c>
      <c r="AK2132" s="63">
        <v>0</v>
      </c>
      <c r="AL2132" s="63">
        <v>0</v>
      </c>
      <c r="AM2132" s="63">
        <v>0</v>
      </c>
      <c r="AN2132" s="63">
        <v>0</v>
      </c>
      <c r="AO2132" s="63">
        <v>0</v>
      </c>
      <c r="AP2132" s="63">
        <v>0</v>
      </c>
      <c r="AQ2132" s="63">
        <v>0</v>
      </c>
      <c r="AR2132" s="63">
        <v>0</v>
      </c>
      <c r="AS2132" s="63">
        <v>0</v>
      </c>
      <c r="AT2132" s="63">
        <v>0</v>
      </c>
      <c r="AU2132" s="63">
        <v>2</v>
      </c>
      <c r="AV2132" s="63">
        <v>0</v>
      </c>
      <c r="AW2132" s="63">
        <v>0</v>
      </c>
      <c r="AX2132" s="63">
        <v>0</v>
      </c>
      <c r="AY2132" s="63">
        <v>0</v>
      </c>
      <c r="BA2132" s="5">
        <f>IF(Q2132&gt;0,RANK(Q2132,(N2132:P2132,Q2132:AE2132)),0)</f>
        <v>3</v>
      </c>
      <c r="BB2132" s="5">
        <f>IF(R2132&gt;0,RANK(R2132,(N2132:P2132,Q2132:AE2132)),0)</f>
        <v>4</v>
      </c>
      <c r="BC2132" s="5">
        <f>IF(T2132&gt;0,RANK(T2132,(N2132:P2132,Q2132:AE2132)),0)</f>
        <v>0</v>
      </c>
      <c r="BD2132" s="5">
        <f>IF(S2132&gt;0,RANK(S2132,(N2132:P2132,Q2132:AE2132)),0)</f>
        <v>0</v>
      </c>
      <c r="BE2132" s="2">
        <f t="shared" si="871"/>
        <v>1.1447166921898929E-2</v>
      </c>
      <c r="BF2132" s="2">
        <f t="shared" si="872"/>
        <v>4.4027565084226649E-3</v>
      </c>
      <c r="BG2132" s="2">
        <f t="shared" si="873"/>
        <v>0</v>
      </c>
      <c r="BH2132" s="2">
        <f t="shared" si="874"/>
        <v>0</v>
      </c>
      <c r="BJ2132" t="s">
        <v>1527</v>
      </c>
      <c r="BK2132" t="s">
        <v>994</v>
      </c>
      <c r="BN2132" s="112">
        <v>39</v>
      </c>
      <c r="BO2132" s="114">
        <v>9</v>
      </c>
      <c r="BP2132" s="118">
        <f t="shared" si="854"/>
        <v>39009</v>
      </c>
      <c r="BQ2132" s="118">
        <f t="shared" si="853"/>
        <v>39009</v>
      </c>
      <c r="BR2132" s="5" t="s">
        <v>3151</v>
      </c>
      <c r="BV2132" s="63"/>
      <c r="BX2132" s="63"/>
      <c r="CC2132" s="63">
        <f t="shared" si="875"/>
        <v>-26120</v>
      </c>
      <c r="CE2132" s="63">
        <v>61</v>
      </c>
      <c r="CH2132" s="63">
        <v>0</v>
      </c>
    </row>
    <row r="2133" spans="1:86" ht="15" hidden="1" customHeight="1" outlineLevel="1">
      <c r="A2133" t="s">
        <v>2727</v>
      </c>
      <c r="B2133" t="s">
        <v>994</v>
      </c>
      <c r="C2133" s="1">
        <f t="shared" si="866"/>
        <v>25822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0</v>
      </c>
      <c r="G2133" s="129">
        <f t="shared" si="864"/>
        <v>16147</v>
      </c>
      <c r="H2133" s="134">
        <f t="shared" si="865"/>
        <v>0.62531949500425998</v>
      </c>
      <c r="I2133" s="2"/>
      <c r="J2133" s="2">
        <f t="shared" si="867"/>
        <v>0.18011772906823639</v>
      </c>
      <c r="K2133" s="2">
        <f t="shared" si="868"/>
        <v>0.80543722407249629</v>
      </c>
      <c r="L2133" s="2">
        <f t="shared" si="869"/>
        <v>0</v>
      </c>
      <c r="M2133" s="2">
        <f t="shared" si="870"/>
        <v>1.4445046859267285E-2</v>
      </c>
      <c r="N2133" s="63">
        <v>4651</v>
      </c>
      <c r="O2133" s="63">
        <v>20798</v>
      </c>
      <c r="P2133" s="63">
        <v>0</v>
      </c>
      <c r="Q2133" s="63">
        <v>260</v>
      </c>
      <c r="R2133" s="63">
        <v>64</v>
      </c>
      <c r="S2133" s="63">
        <v>0</v>
      </c>
      <c r="T2133" s="63">
        <v>0</v>
      </c>
      <c r="U2133" s="63">
        <v>0</v>
      </c>
      <c r="V2133" s="63">
        <v>0</v>
      </c>
      <c r="W2133" s="63">
        <v>45</v>
      </c>
      <c r="X2133" s="63">
        <v>0</v>
      </c>
      <c r="Y2133" s="63">
        <v>0</v>
      </c>
      <c r="Z2133" s="63">
        <v>3</v>
      </c>
      <c r="AA2133" s="63">
        <v>0</v>
      </c>
      <c r="AB2133" s="63">
        <v>0</v>
      </c>
      <c r="AC2133" s="63">
        <v>0</v>
      </c>
      <c r="AD2133" s="63">
        <v>0</v>
      </c>
      <c r="AE2133" s="63">
        <v>0</v>
      </c>
      <c r="AF2133" s="63">
        <v>0</v>
      </c>
      <c r="AG2133" s="63">
        <v>0</v>
      </c>
      <c r="AH2133" s="63">
        <v>0</v>
      </c>
      <c r="AI2133" s="63">
        <v>0</v>
      </c>
      <c r="AJ2133" s="63">
        <v>0</v>
      </c>
      <c r="AK2133" s="63">
        <v>0</v>
      </c>
      <c r="AL2133" s="63">
        <v>0</v>
      </c>
      <c r="AM2133" s="63">
        <v>0</v>
      </c>
      <c r="AN2133" s="63">
        <v>0</v>
      </c>
      <c r="AO2133" s="63">
        <v>0</v>
      </c>
      <c r="AP2133" s="63">
        <v>0</v>
      </c>
      <c r="AQ2133" s="63">
        <v>0</v>
      </c>
      <c r="AR2133" s="63">
        <v>0</v>
      </c>
      <c r="AS2133" s="63">
        <v>0</v>
      </c>
      <c r="AT2133" s="63">
        <v>0</v>
      </c>
      <c r="AU2133" s="63">
        <v>1</v>
      </c>
      <c r="AV2133" s="63">
        <v>0</v>
      </c>
      <c r="AW2133" s="63">
        <v>0</v>
      </c>
      <c r="AX2133" s="63">
        <v>0</v>
      </c>
      <c r="AY2133" s="63">
        <v>0</v>
      </c>
      <c r="BA2133" s="5">
        <f>IF(Q2133&gt;0,RANK(Q2133,(N2133:P2133,Q2133:AE2133)),0)</f>
        <v>3</v>
      </c>
      <c r="BB2133" s="5">
        <f>IF(R2133&gt;0,RANK(R2133,(N2133:P2133,Q2133:AE2133)),0)</f>
        <v>4</v>
      </c>
      <c r="BC2133" s="5">
        <f>IF(T2133&gt;0,RANK(T2133,(N2133:P2133,Q2133:AE2133)),0)</f>
        <v>0</v>
      </c>
      <c r="BD2133" s="5">
        <f>IF(S2133&gt;0,RANK(S2133,(N2133:P2133,Q2133:AE2133)),0)</f>
        <v>0</v>
      </c>
      <c r="BE2133" s="2">
        <f t="shared" si="871"/>
        <v>1.006893346758578E-2</v>
      </c>
      <c r="BF2133" s="2">
        <f t="shared" si="872"/>
        <v>2.4785066997134227E-3</v>
      </c>
      <c r="BG2133" s="2">
        <f t="shared" si="873"/>
        <v>0</v>
      </c>
      <c r="BH2133" s="2">
        <f t="shared" si="874"/>
        <v>0</v>
      </c>
      <c r="BJ2133" t="s">
        <v>2727</v>
      </c>
      <c r="BK2133" t="s">
        <v>994</v>
      </c>
      <c r="BL2133">
        <v>4</v>
      </c>
      <c r="BN2133" s="112">
        <v>39</v>
      </c>
      <c r="BO2133" s="114">
        <v>11</v>
      </c>
      <c r="BP2133" s="118">
        <f t="shared" si="854"/>
        <v>39011</v>
      </c>
      <c r="BQ2133" s="118">
        <f t="shared" si="853"/>
        <v>39011</v>
      </c>
      <c r="BR2133" s="5" t="s">
        <v>3151</v>
      </c>
      <c r="BV2133" s="63"/>
      <c r="BX2133" s="63"/>
      <c r="CC2133" s="63">
        <f t="shared" si="875"/>
        <v>-25822</v>
      </c>
      <c r="CE2133" s="63">
        <v>45</v>
      </c>
      <c r="CH2133" s="63">
        <v>0</v>
      </c>
    </row>
    <row r="2134" spans="1:86" ht="15" hidden="1" customHeight="1" outlineLevel="1">
      <c r="A2134" t="s">
        <v>898</v>
      </c>
      <c r="B2134" t="s">
        <v>994</v>
      </c>
      <c r="C2134" s="1">
        <f t="shared" si="866"/>
        <v>33141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0</v>
      </c>
      <c r="G2134" s="129">
        <f t="shared" si="864"/>
        <v>14422</v>
      </c>
      <c r="H2134" s="134">
        <f t="shared" si="865"/>
        <v>0.43517093630246523</v>
      </c>
      <c r="I2134" s="2"/>
      <c r="J2134" s="2">
        <f t="shared" si="867"/>
        <v>0.275730967683534</v>
      </c>
      <c r="K2134" s="2">
        <f t="shared" si="868"/>
        <v>0.71090190398599917</v>
      </c>
      <c r="L2134" s="2">
        <f t="shared" si="869"/>
        <v>0</v>
      </c>
      <c r="M2134" s="2">
        <f t="shared" si="870"/>
        <v>1.3367128330466826E-2</v>
      </c>
      <c r="N2134" s="63">
        <v>9138</v>
      </c>
      <c r="O2134" s="63">
        <v>23560</v>
      </c>
      <c r="P2134" s="63">
        <v>0</v>
      </c>
      <c r="Q2134" s="63">
        <v>285</v>
      </c>
      <c r="R2134" s="63">
        <v>98</v>
      </c>
      <c r="S2134" s="63">
        <v>0</v>
      </c>
      <c r="T2134" s="63">
        <v>0</v>
      </c>
      <c r="U2134" s="63">
        <v>0</v>
      </c>
      <c r="V2134" s="63">
        <v>0</v>
      </c>
      <c r="W2134" s="63">
        <v>53</v>
      </c>
      <c r="X2134" s="63">
        <v>0</v>
      </c>
      <c r="Y2134" s="63">
        <v>0</v>
      </c>
      <c r="Z2134" s="63">
        <v>6</v>
      </c>
      <c r="AA2134" s="63">
        <v>0</v>
      </c>
      <c r="AB2134" s="63">
        <v>0</v>
      </c>
      <c r="AC2134" s="63">
        <v>0</v>
      </c>
      <c r="AD2134" s="63">
        <v>0</v>
      </c>
      <c r="AE2134" s="63">
        <v>0</v>
      </c>
      <c r="AF2134" s="63">
        <v>0</v>
      </c>
      <c r="AG2134" s="63">
        <v>0</v>
      </c>
      <c r="AH2134" s="63">
        <v>0</v>
      </c>
      <c r="AI2134" s="63">
        <v>0</v>
      </c>
      <c r="AJ2134" s="63">
        <v>0</v>
      </c>
      <c r="AK2134" s="63">
        <v>0</v>
      </c>
      <c r="AL2134" s="63">
        <v>1</v>
      </c>
      <c r="AM2134" s="63">
        <v>0</v>
      </c>
      <c r="AN2134" s="63">
        <v>0</v>
      </c>
      <c r="AO2134" s="63">
        <v>0</v>
      </c>
      <c r="AP2134" s="63">
        <v>0</v>
      </c>
      <c r="AQ2134" s="63">
        <v>0</v>
      </c>
      <c r="AR2134" s="63">
        <v>0</v>
      </c>
      <c r="AS2134" s="63">
        <v>0</v>
      </c>
      <c r="AT2134" s="63">
        <v>0</v>
      </c>
      <c r="AU2134" s="63">
        <v>0</v>
      </c>
      <c r="AV2134" s="63">
        <v>0</v>
      </c>
      <c r="AW2134" s="63">
        <v>0</v>
      </c>
      <c r="AX2134" s="63">
        <v>0</v>
      </c>
      <c r="AY2134" s="63">
        <v>0</v>
      </c>
      <c r="BA2134" s="5">
        <f>IF(Q2134&gt;0,RANK(Q2134,(N2134:P2134,Q2134:AE2134)),0)</f>
        <v>3</v>
      </c>
      <c r="BB2134" s="5">
        <f>IF(R2134&gt;0,RANK(R2134,(N2134:P2134,Q2134:AE2134)),0)</f>
        <v>4</v>
      </c>
      <c r="BC2134" s="5">
        <f>IF(T2134&gt;0,RANK(T2134,(N2134:P2134,Q2134:AE2134)),0)</f>
        <v>0</v>
      </c>
      <c r="BD2134" s="5">
        <f>IF(S2134&gt;0,RANK(S2134,(N2134:P2134,Q2134:AE2134)),0)</f>
        <v>0</v>
      </c>
      <c r="BE2134" s="2">
        <f t="shared" si="871"/>
        <v>8.5996198062822486E-3</v>
      </c>
      <c r="BF2134" s="2">
        <f t="shared" si="872"/>
        <v>2.9570622491777556E-3</v>
      </c>
      <c r="BG2134" s="2">
        <f t="shared" si="873"/>
        <v>0</v>
      </c>
      <c r="BH2134" s="2">
        <f t="shared" si="874"/>
        <v>0</v>
      </c>
      <c r="BJ2134" t="s">
        <v>898</v>
      </c>
      <c r="BK2134" t="s">
        <v>994</v>
      </c>
      <c r="BL2134">
        <v>6</v>
      </c>
      <c r="BN2134" s="112">
        <v>39</v>
      </c>
      <c r="BO2134" s="114">
        <v>13</v>
      </c>
      <c r="BP2134" s="118">
        <f t="shared" si="854"/>
        <v>39013</v>
      </c>
      <c r="BQ2134" s="118">
        <f t="shared" si="853"/>
        <v>39013</v>
      </c>
      <c r="BR2134" s="5" t="s">
        <v>3151</v>
      </c>
      <c r="BV2134" s="63"/>
      <c r="BX2134" s="63"/>
      <c r="CC2134" s="63">
        <f t="shared" si="875"/>
        <v>-33141</v>
      </c>
      <c r="CE2134" s="63">
        <v>53</v>
      </c>
      <c r="CH2134" s="63">
        <v>0</v>
      </c>
    </row>
    <row r="2135" spans="1:86" ht="15" hidden="1" customHeight="1" outlineLevel="1">
      <c r="A2135" t="s">
        <v>578</v>
      </c>
      <c r="B2135" t="s">
        <v>994</v>
      </c>
      <c r="C2135" s="1">
        <f t="shared" si="866"/>
        <v>21139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0</v>
      </c>
      <c r="G2135" s="129">
        <f t="shared" si="864"/>
        <v>12100</v>
      </c>
      <c r="H2135" s="134">
        <f t="shared" si="865"/>
        <v>0.57240172193575856</v>
      </c>
      <c r="I2135" s="2"/>
      <c r="J2135" s="2">
        <f t="shared" si="867"/>
        <v>0.20719996215525804</v>
      </c>
      <c r="K2135" s="2">
        <f t="shared" si="868"/>
        <v>0.7796016840910166</v>
      </c>
      <c r="L2135" s="2">
        <f t="shared" si="869"/>
        <v>0</v>
      </c>
      <c r="M2135" s="2">
        <f t="shared" si="870"/>
        <v>1.3198353753725356E-2</v>
      </c>
      <c r="N2135" s="63">
        <v>4380</v>
      </c>
      <c r="O2135" s="63">
        <v>16480</v>
      </c>
      <c r="P2135" s="63">
        <v>0</v>
      </c>
      <c r="Q2135" s="63">
        <v>182</v>
      </c>
      <c r="R2135" s="63">
        <v>54</v>
      </c>
      <c r="S2135" s="63">
        <v>0</v>
      </c>
      <c r="T2135" s="63">
        <v>0</v>
      </c>
      <c r="U2135" s="63">
        <v>0</v>
      </c>
      <c r="V2135" s="63">
        <v>0</v>
      </c>
      <c r="W2135" s="63">
        <v>43</v>
      </c>
      <c r="X2135" s="63">
        <v>0</v>
      </c>
      <c r="Y2135" s="63">
        <v>0</v>
      </c>
      <c r="Z2135" s="63">
        <v>0</v>
      </c>
      <c r="AA2135" s="63">
        <v>0</v>
      </c>
      <c r="AB2135" s="63">
        <v>0</v>
      </c>
      <c r="AC2135" s="63">
        <v>0</v>
      </c>
      <c r="AD2135" s="63">
        <v>0</v>
      </c>
      <c r="AE2135" s="63">
        <v>0</v>
      </c>
      <c r="AF2135" s="63">
        <v>0</v>
      </c>
      <c r="AG2135" s="63">
        <v>0</v>
      </c>
      <c r="AH2135" s="63">
        <v>0</v>
      </c>
      <c r="AI2135" s="63">
        <v>0</v>
      </c>
      <c r="AJ2135" s="63">
        <v>0</v>
      </c>
      <c r="AK2135" s="63">
        <v>0</v>
      </c>
      <c r="AL2135" s="63">
        <v>0</v>
      </c>
      <c r="AM2135" s="63">
        <v>0</v>
      </c>
      <c r="AN2135" s="63">
        <v>0</v>
      </c>
      <c r="AO2135" s="63">
        <v>0</v>
      </c>
      <c r="AP2135" s="63">
        <v>0</v>
      </c>
      <c r="AQ2135" s="63">
        <v>0</v>
      </c>
      <c r="AR2135" s="63">
        <v>0</v>
      </c>
      <c r="AS2135" s="63">
        <v>0</v>
      </c>
      <c r="AT2135" s="63">
        <v>0</v>
      </c>
      <c r="AU2135" s="63">
        <v>0</v>
      </c>
      <c r="AV2135" s="63">
        <v>0</v>
      </c>
      <c r="AW2135" s="63">
        <v>0</v>
      </c>
      <c r="AX2135" s="63">
        <v>0</v>
      </c>
      <c r="AY2135" s="63">
        <v>0</v>
      </c>
      <c r="BA2135" s="5">
        <f>IF(Q2135&gt;0,RANK(Q2135,(N2135:P2135,Q2135:AE2135)),0)</f>
        <v>3</v>
      </c>
      <c r="BB2135" s="5">
        <f>IF(R2135&gt;0,RANK(R2135,(N2135:P2135,Q2135:AE2135)),0)</f>
        <v>4</v>
      </c>
      <c r="BC2135" s="5">
        <f>IF(T2135&gt;0,RANK(T2135,(N2135:P2135,Q2135:AE2135)),0)</f>
        <v>0</v>
      </c>
      <c r="BD2135" s="5">
        <f>IF(S2135&gt;0,RANK(S2135,(N2135:P2135,Q2135:AE2135)),0)</f>
        <v>0</v>
      </c>
      <c r="BE2135" s="2">
        <f t="shared" si="871"/>
        <v>8.6096787927527323E-3</v>
      </c>
      <c r="BF2135" s="2">
        <f t="shared" si="872"/>
        <v>2.5545200813661953E-3</v>
      </c>
      <c r="BG2135" s="2">
        <f t="shared" si="873"/>
        <v>0</v>
      </c>
      <c r="BH2135" s="2">
        <f t="shared" si="874"/>
        <v>0</v>
      </c>
      <c r="BJ2135" t="s">
        <v>578</v>
      </c>
      <c r="BK2135" t="s">
        <v>994</v>
      </c>
      <c r="BL2135">
        <v>2</v>
      </c>
      <c r="BN2135" s="112">
        <v>39</v>
      </c>
      <c r="BO2135" s="114">
        <v>15</v>
      </c>
      <c r="BP2135" s="118">
        <f t="shared" si="854"/>
        <v>39015</v>
      </c>
      <c r="BQ2135" s="118">
        <f t="shared" si="853"/>
        <v>39015</v>
      </c>
      <c r="BR2135" s="5" t="s">
        <v>3151</v>
      </c>
      <c r="BV2135" s="63"/>
      <c r="BX2135" s="63"/>
      <c r="CC2135" s="63">
        <f t="shared" si="875"/>
        <v>-21139</v>
      </c>
      <c r="CE2135" s="63">
        <v>43</v>
      </c>
      <c r="CH2135" s="63">
        <v>0</v>
      </c>
    </row>
    <row r="2136" spans="1:86" ht="15" hidden="1" customHeight="1" outlineLevel="1">
      <c r="A2136" t="s">
        <v>1805</v>
      </c>
      <c r="B2136" t="s">
        <v>994</v>
      </c>
      <c r="C2136" s="1">
        <f t="shared" si="866"/>
        <v>186737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0</v>
      </c>
      <c r="G2136" s="129">
        <f t="shared" si="864"/>
        <v>44779</v>
      </c>
      <c r="H2136" s="134">
        <f t="shared" si="865"/>
        <v>0.23979714786035974</v>
      </c>
      <c r="I2136" s="2"/>
      <c r="J2136" s="2">
        <f t="shared" si="867"/>
        <v>0.37278632515248716</v>
      </c>
      <c r="K2136" s="2">
        <f t="shared" si="868"/>
        <v>0.61258347301284699</v>
      </c>
      <c r="L2136" s="2">
        <f t="shared" si="869"/>
        <v>0</v>
      </c>
      <c r="M2136" s="2">
        <f t="shared" si="870"/>
        <v>1.463020183466579E-2</v>
      </c>
      <c r="N2136" s="63">
        <v>69613</v>
      </c>
      <c r="O2136" s="63">
        <v>114392</v>
      </c>
      <c r="P2136" s="63">
        <v>0</v>
      </c>
      <c r="Q2136" s="63">
        <v>2177</v>
      </c>
      <c r="R2136" s="63">
        <v>493</v>
      </c>
      <c r="S2136" s="63">
        <v>0</v>
      </c>
      <c r="T2136" s="63">
        <v>0</v>
      </c>
      <c r="U2136" s="63">
        <v>0</v>
      </c>
      <c r="V2136" s="63">
        <v>0</v>
      </c>
      <c r="W2136" s="63">
        <v>0</v>
      </c>
      <c r="X2136" s="63">
        <v>0</v>
      </c>
      <c r="Y2136" s="63">
        <v>0</v>
      </c>
      <c r="Z2136" s="63">
        <v>51</v>
      </c>
      <c r="AA2136" s="63">
        <v>0</v>
      </c>
      <c r="AB2136" s="63">
        <v>0</v>
      </c>
      <c r="AC2136" s="63">
        <v>0</v>
      </c>
      <c r="AD2136" s="63">
        <v>0</v>
      </c>
      <c r="AE2136" s="63">
        <v>0</v>
      </c>
      <c r="AF2136" s="63">
        <v>0</v>
      </c>
      <c r="AG2136" s="63">
        <v>0</v>
      </c>
      <c r="AH2136" s="63">
        <v>0</v>
      </c>
      <c r="AI2136" s="63">
        <v>0</v>
      </c>
      <c r="AJ2136" s="63">
        <v>0</v>
      </c>
      <c r="AK2136" s="63">
        <v>0</v>
      </c>
      <c r="AL2136" s="63">
        <v>6</v>
      </c>
      <c r="AM2136" s="63">
        <v>0</v>
      </c>
      <c r="AN2136" s="63">
        <v>0</v>
      </c>
      <c r="AO2136" s="63">
        <v>0</v>
      </c>
      <c r="AP2136" s="63">
        <v>0</v>
      </c>
      <c r="AQ2136" s="63">
        <v>0</v>
      </c>
      <c r="AR2136" s="63">
        <v>0</v>
      </c>
      <c r="AS2136" s="63">
        <v>0</v>
      </c>
      <c r="AT2136" s="63">
        <v>0</v>
      </c>
      <c r="AU2136" s="63">
        <v>5</v>
      </c>
      <c r="AV2136" s="63">
        <v>0</v>
      </c>
      <c r="AW2136" s="63">
        <v>0</v>
      </c>
      <c r="AX2136" s="63">
        <v>0</v>
      </c>
      <c r="AY2136" s="63">
        <v>0</v>
      </c>
      <c r="BA2136" s="5">
        <f>IF(Q2136&gt;0,RANK(Q2136,(N2136:P2136,Q2136:AE2136)),0)</f>
        <v>3</v>
      </c>
      <c r="BB2136" s="5">
        <f>IF(R2136&gt;0,RANK(R2136,(N2136:P2136,Q2136:AE2136)),0)</f>
        <v>4</v>
      </c>
      <c r="BC2136" s="5">
        <f>IF(T2136&gt;0,RANK(T2136,(N2136:P2136,Q2136:AE2136)),0)</f>
        <v>0</v>
      </c>
      <c r="BD2136" s="5">
        <f>IF(S2136&gt;0,RANK(S2136,(N2136:P2136,Q2136:AE2136)),0)</f>
        <v>0</v>
      </c>
      <c r="BE2136" s="2">
        <f t="shared" si="871"/>
        <v>1.1658107391679207E-2</v>
      </c>
      <c r="BF2136" s="2">
        <f t="shared" si="872"/>
        <v>2.6400766853917541E-3</v>
      </c>
      <c r="BG2136" s="2">
        <f t="shared" si="873"/>
        <v>0</v>
      </c>
      <c r="BH2136" s="2">
        <f t="shared" si="874"/>
        <v>0</v>
      </c>
      <c r="BJ2136" t="s">
        <v>1805</v>
      </c>
      <c r="BK2136" t="s">
        <v>994</v>
      </c>
      <c r="BL2136">
        <v>8</v>
      </c>
      <c r="BN2136" s="112">
        <v>39</v>
      </c>
      <c r="BO2136" s="114">
        <v>17</v>
      </c>
      <c r="BP2136" s="118">
        <f t="shared" si="854"/>
        <v>39017</v>
      </c>
      <c r="BQ2136" s="118">
        <f t="shared" si="853"/>
        <v>39017</v>
      </c>
      <c r="BR2136" s="5" t="s">
        <v>3151</v>
      </c>
      <c r="BV2136" s="63"/>
      <c r="BX2136" s="63"/>
      <c r="CC2136" s="63">
        <f t="shared" si="875"/>
        <v>-186737</v>
      </c>
      <c r="CE2136" s="63">
        <v>0</v>
      </c>
      <c r="CH2136" s="63">
        <v>0</v>
      </c>
    </row>
    <row r="2137" spans="1:86" ht="15" hidden="1" customHeight="1" outlineLevel="1">
      <c r="A2137" t="s">
        <v>1674</v>
      </c>
      <c r="B2137" t="s">
        <v>994</v>
      </c>
      <c r="C2137" s="1">
        <f t="shared" si="866"/>
        <v>14233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0</v>
      </c>
      <c r="G2137" s="129">
        <f t="shared" si="864"/>
        <v>7494</v>
      </c>
      <c r="H2137" s="134">
        <f t="shared" si="865"/>
        <v>0.52652286938804183</v>
      </c>
      <c r="I2137" s="2"/>
      <c r="J2137" s="2">
        <f t="shared" si="867"/>
        <v>0.2284128433921169</v>
      </c>
      <c r="K2137" s="2">
        <f t="shared" si="868"/>
        <v>0.75493571278015881</v>
      </c>
      <c r="L2137" s="2">
        <f t="shared" si="869"/>
        <v>0</v>
      </c>
      <c r="M2137" s="2">
        <f t="shared" si="870"/>
        <v>1.6651443827724322E-2</v>
      </c>
      <c r="N2137" s="63">
        <v>3251</v>
      </c>
      <c r="O2137" s="63">
        <v>10745</v>
      </c>
      <c r="P2137" s="63">
        <v>0</v>
      </c>
      <c r="Q2137" s="63">
        <v>156</v>
      </c>
      <c r="R2137" s="63">
        <v>56</v>
      </c>
      <c r="S2137" s="63">
        <v>0</v>
      </c>
      <c r="T2137" s="63">
        <v>0</v>
      </c>
      <c r="U2137" s="63">
        <v>0</v>
      </c>
      <c r="V2137" s="63">
        <v>0</v>
      </c>
      <c r="W2137" s="63">
        <v>21</v>
      </c>
      <c r="X2137" s="63">
        <v>0</v>
      </c>
      <c r="Y2137" s="63">
        <v>0</v>
      </c>
      <c r="Z2137" s="63">
        <v>1</v>
      </c>
      <c r="AA2137" s="63">
        <v>0</v>
      </c>
      <c r="AB2137" s="63">
        <v>0</v>
      </c>
      <c r="AC2137" s="63">
        <v>0</v>
      </c>
      <c r="AD2137" s="63">
        <v>0</v>
      </c>
      <c r="AE2137" s="63">
        <v>0</v>
      </c>
      <c r="AF2137" s="63">
        <v>0</v>
      </c>
      <c r="AG2137" s="63">
        <v>0</v>
      </c>
      <c r="AH2137" s="63">
        <v>0</v>
      </c>
      <c r="AI2137" s="63">
        <v>0</v>
      </c>
      <c r="AJ2137" s="63">
        <v>0</v>
      </c>
      <c r="AK2137" s="63">
        <v>0</v>
      </c>
      <c r="AL2137" s="63">
        <v>3</v>
      </c>
      <c r="AM2137" s="63">
        <v>0</v>
      </c>
      <c r="AN2137" s="63">
        <v>0</v>
      </c>
      <c r="AO2137" s="63">
        <v>0</v>
      </c>
      <c r="AP2137" s="63">
        <v>0</v>
      </c>
      <c r="AQ2137" s="63">
        <v>0</v>
      </c>
      <c r="AR2137" s="63">
        <v>0</v>
      </c>
      <c r="AS2137" s="63">
        <v>0</v>
      </c>
      <c r="AT2137" s="63">
        <v>0</v>
      </c>
      <c r="AU2137" s="63">
        <v>0</v>
      </c>
      <c r="AV2137" s="63">
        <v>0</v>
      </c>
      <c r="AW2137" s="63">
        <v>0</v>
      </c>
      <c r="AX2137" s="63">
        <v>0</v>
      </c>
      <c r="AY2137" s="63">
        <v>0</v>
      </c>
      <c r="BA2137" s="5">
        <f>IF(Q2137&gt;0,RANK(Q2137,(N2137:P2137,Q2137:AE2137)),0)</f>
        <v>3</v>
      </c>
      <c r="BB2137" s="5">
        <f>IF(R2137&gt;0,RANK(R2137,(N2137:P2137,Q2137:AE2137)),0)</f>
        <v>4</v>
      </c>
      <c r="BC2137" s="5">
        <f>IF(T2137&gt;0,RANK(T2137,(N2137:P2137,Q2137:AE2137)),0)</f>
        <v>0</v>
      </c>
      <c r="BD2137" s="5">
        <f>IF(S2137&gt;0,RANK(S2137,(N2137:P2137,Q2137:AE2137)),0)</f>
        <v>0</v>
      </c>
      <c r="BE2137" s="2">
        <f t="shared" si="871"/>
        <v>1.0960444038502073E-2</v>
      </c>
      <c r="BF2137" s="2">
        <f t="shared" si="872"/>
        <v>3.9345183727956161E-3</v>
      </c>
      <c r="BG2137" s="2">
        <f t="shared" si="873"/>
        <v>0</v>
      </c>
      <c r="BH2137" s="2">
        <f t="shared" si="874"/>
        <v>0</v>
      </c>
      <c r="BJ2137" t="s">
        <v>1674</v>
      </c>
      <c r="BK2137" t="s">
        <v>994</v>
      </c>
      <c r="BL2137">
        <v>6</v>
      </c>
      <c r="BN2137" s="112">
        <v>39</v>
      </c>
      <c r="BO2137" s="114">
        <v>19</v>
      </c>
      <c r="BP2137" s="118">
        <f t="shared" si="854"/>
        <v>39019</v>
      </c>
      <c r="BQ2137" s="118">
        <f t="shared" si="853"/>
        <v>39019</v>
      </c>
      <c r="BR2137" s="5" t="s">
        <v>3151</v>
      </c>
      <c r="BV2137" s="63"/>
      <c r="BX2137" s="63"/>
      <c r="CC2137" s="63">
        <f t="shared" si="875"/>
        <v>-14233</v>
      </c>
      <c r="CE2137" s="63">
        <v>21</v>
      </c>
      <c r="CH2137" s="63">
        <v>0</v>
      </c>
    </row>
    <row r="2138" spans="1:86" ht="15" hidden="1" customHeight="1" outlineLevel="1">
      <c r="A2138" t="s">
        <v>839</v>
      </c>
      <c r="B2138" t="s">
        <v>994</v>
      </c>
      <c r="C2138" s="1">
        <f t="shared" si="866"/>
        <v>20003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0</v>
      </c>
      <c r="G2138" s="129">
        <f t="shared" si="864"/>
        <v>9527</v>
      </c>
      <c r="H2138" s="134">
        <f t="shared" si="865"/>
        <v>0.47627855821626758</v>
      </c>
      <c r="I2138" s="2"/>
      <c r="J2138" s="2">
        <f t="shared" si="867"/>
        <v>0.25306204069389593</v>
      </c>
      <c r="K2138" s="2">
        <f t="shared" si="868"/>
        <v>0.72934059891016345</v>
      </c>
      <c r="L2138" s="2">
        <f t="shared" si="869"/>
        <v>0</v>
      </c>
      <c r="M2138" s="2">
        <f t="shared" si="870"/>
        <v>1.759736039594062E-2</v>
      </c>
      <c r="N2138" s="63">
        <v>5062</v>
      </c>
      <c r="O2138" s="63">
        <v>14589</v>
      </c>
      <c r="P2138" s="63">
        <v>0</v>
      </c>
      <c r="Q2138" s="63">
        <v>260</v>
      </c>
      <c r="R2138" s="63">
        <v>55</v>
      </c>
      <c r="S2138" s="63">
        <v>0</v>
      </c>
      <c r="T2138" s="63">
        <v>0</v>
      </c>
      <c r="U2138" s="63">
        <v>0</v>
      </c>
      <c r="V2138" s="63">
        <v>0</v>
      </c>
      <c r="W2138" s="63">
        <v>31</v>
      </c>
      <c r="X2138" s="63">
        <v>0</v>
      </c>
      <c r="Y2138" s="63">
        <v>0</v>
      </c>
      <c r="Z2138" s="63">
        <v>5</v>
      </c>
      <c r="AA2138" s="63">
        <v>0</v>
      </c>
      <c r="AB2138" s="63">
        <v>0</v>
      </c>
      <c r="AC2138" s="63">
        <v>0</v>
      </c>
      <c r="AD2138" s="63">
        <v>0</v>
      </c>
      <c r="AE2138" s="63">
        <v>0</v>
      </c>
      <c r="AF2138" s="63">
        <v>1</v>
      </c>
      <c r="AG2138" s="63">
        <v>0</v>
      </c>
      <c r="AH2138" s="63">
        <v>0</v>
      </c>
      <c r="AI2138" s="63">
        <v>0</v>
      </c>
      <c r="AJ2138" s="63">
        <v>0</v>
      </c>
      <c r="AK2138" s="63">
        <v>0</v>
      </c>
      <c r="AL2138" s="63">
        <v>0</v>
      </c>
      <c r="AM2138" s="63">
        <v>0</v>
      </c>
      <c r="AN2138" s="63">
        <v>0</v>
      </c>
      <c r="AO2138" s="63">
        <v>0</v>
      </c>
      <c r="AP2138" s="63">
        <v>0</v>
      </c>
      <c r="AQ2138" s="63">
        <v>0</v>
      </c>
      <c r="AR2138" s="63">
        <v>0</v>
      </c>
      <c r="AS2138" s="63">
        <v>0</v>
      </c>
      <c r="AT2138" s="63">
        <v>0</v>
      </c>
      <c r="AU2138" s="63">
        <v>0</v>
      </c>
      <c r="AV2138" s="63">
        <v>0</v>
      </c>
      <c r="AW2138" s="63">
        <v>0</v>
      </c>
      <c r="AX2138" s="63">
        <v>0</v>
      </c>
      <c r="AY2138" s="63">
        <v>0</v>
      </c>
      <c r="BA2138" s="5">
        <f>IF(Q2138&gt;0,RANK(Q2138,(N2138:P2138,Q2138:AE2138)),0)</f>
        <v>3</v>
      </c>
      <c r="BB2138" s="5">
        <f>IF(R2138&gt;0,RANK(R2138,(N2138:P2138,Q2138:AE2138)),0)</f>
        <v>4</v>
      </c>
      <c r="BC2138" s="5">
        <f>IF(T2138&gt;0,RANK(T2138,(N2138:P2138,Q2138:AE2138)),0)</f>
        <v>0</v>
      </c>
      <c r="BD2138" s="5">
        <f>IF(S2138&gt;0,RANK(S2138,(N2138:P2138,Q2138:AE2138)),0)</f>
        <v>0</v>
      </c>
      <c r="BE2138" s="2">
        <f t="shared" si="871"/>
        <v>1.2998050292456131E-2</v>
      </c>
      <c r="BF2138" s="2">
        <f t="shared" si="872"/>
        <v>2.7495875618657201E-3</v>
      </c>
      <c r="BG2138" s="2">
        <f t="shared" si="873"/>
        <v>0</v>
      </c>
      <c r="BH2138" s="2">
        <f t="shared" si="874"/>
        <v>0</v>
      </c>
      <c r="BJ2138" t="s">
        <v>839</v>
      </c>
      <c r="BK2138" t="s">
        <v>994</v>
      </c>
      <c r="BL2138">
        <v>4</v>
      </c>
      <c r="BN2138" s="112">
        <v>39</v>
      </c>
      <c r="BO2138" s="114">
        <v>21</v>
      </c>
      <c r="BP2138" s="118">
        <f t="shared" si="854"/>
        <v>39021</v>
      </c>
      <c r="BQ2138" s="118">
        <f t="shared" si="853"/>
        <v>39021</v>
      </c>
      <c r="BR2138" s="5" t="s">
        <v>3151</v>
      </c>
      <c r="BV2138" s="63"/>
      <c r="BX2138" s="63"/>
      <c r="CC2138" s="63">
        <f t="shared" si="875"/>
        <v>-20003</v>
      </c>
      <c r="CE2138" s="63">
        <v>31</v>
      </c>
      <c r="CH2138" s="63">
        <v>0</v>
      </c>
    </row>
    <row r="2139" spans="1:86" ht="15" hidden="1" customHeight="1" outlineLevel="1">
      <c r="A2139" t="s">
        <v>392</v>
      </c>
      <c r="B2139" t="s">
        <v>994</v>
      </c>
      <c r="C2139" s="1">
        <f t="shared" si="866"/>
        <v>64351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0</v>
      </c>
      <c r="G2139" s="129">
        <f t="shared" si="864"/>
        <v>14956</v>
      </c>
      <c r="H2139" s="134">
        <f t="shared" si="865"/>
        <v>0.23241286071700518</v>
      </c>
      <c r="I2139" s="2"/>
      <c r="J2139" s="2">
        <f t="shared" si="867"/>
        <v>0.37413560006837498</v>
      </c>
      <c r="K2139" s="2">
        <f t="shared" si="868"/>
        <v>0.60654846078538016</v>
      </c>
      <c r="L2139" s="2">
        <f t="shared" si="869"/>
        <v>0</v>
      </c>
      <c r="M2139" s="2">
        <f t="shared" si="870"/>
        <v>1.9315939146244854E-2</v>
      </c>
      <c r="N2139" s="63">
        <v>24076</v>
      </c>
      <c r="O2139" s="63">
        <v>39032</v>
      </c>
      <c r="P2139" s="63">
        <v>0</v>
      </c>
      <c r="Q2139" s="63">
        <v>829</v>
      </c>
      <c r="R2139" s="63">
        <v>245</v>
      </c>
      <c r="S2139" s="63">
        <v>0</v>
      </c>
      <c r="T2139" s="63">
        <v>0</v>
      </c>
      <c r="U2139" s="63">
        <v>0</v>
      </c>
      <c r="V2139" s="63">
        <v>0</v>
      </c>
      <c r="W2139" s="63">
        <v>142</v>
      </c>
      <c r="X2139" s="63">
        <v>0</v>
      </c>
      <c r="Y2139" s="63">
        <v>0</v>
      </c>
      <c r="Z2139" s="63">
        <v>13</v>
      </c>
      <c r="AA2139" s="63">
        <v>0</v>
      </c>
      <c r="AB2139" s="63">
        <v>0</v>
      </c>
      <c r="AC2139" s="63">
        <v>0</v>
      </c>
      <c r="AD2139" s="63">
        <v>0</v>
      </c>
      <c r="AE2139" s="63">
        <v>0</v>
      </c>
      <c r="AF2139" s="63">
        <v>7</v>
      </c>
      <c r="AG2139" s="63">
        <v>0</v>
      </c>
      <c r="AH2139" s="63">
        <v>0</v>
      </c>
      <c r="AI2139" s="63">
        <v>1</v>
      </c>
      <c r="AJ2139" s="63">
        <v>0</v>
      </c>
      <c r="AK2139" s="63">
        <v>0</v>
      </c>
      <c r="AL2139" s="63">
        <v>1</v>
      </c>
      <c r="AM2139" s="63">
        <v>0</v>
      </c>
      <c r="AN2139" s="63">
        <v>0</v>
      </c>
      <c r="AO2139" s="63">
        <v>0</v>
      </c>
      <c r="AP2139" s="63">
        <v>0</v>
      </c>
      <c r="AQ2139" s="63">
        <v>0</v>
      </c>
      <c r="AR2139" s="63">
        <v>0</v>
      </c>
      <c r="AS2139" s="63">
        <v>0</v>
      </c>
      <c r="AT2139" s="63">
        <v>0</v>
      </c>
      <c r="AU2139" s="63">
        <v>5</v>
      </c>
      <c r="AV2139" s="63">
        <v>0</v>
      </c>
      <c r="AW2139" s="63">
        <v>0</v>
      </c>
      <c r="AX2139" s="63">
        <v>0</v>
      </c>
      <c r="AY2139" s="63">
        <v>0</v>
      </c>
      <c r="BA2139" s="5">
        <f>IF(Q2139&gt;0,RANK(Q2139,(N2139:P2139,Q2139:AE2139)),0)</f>
        <v>3</v>
      </c>
      <c r="BB2139" s="5">
        <f>IF(R2139&gt;0,RANK(R2139,(N2139:P2139,Q2139:AE2139)),0)</f>
        <v>4</v>
      </c>
      <c r="BC2139" s="5">
        <f>IF(T2139&gt;0,RANK(T2139,(N2139:P2139,Q2139:AE2139)),0)</f>
        <v>0</v>
      </c>
      <c r="BD2139" s="5">
        <f>IF(S2139&gt;0,RANK(S2139,(N2139:P2139,Q2139:AE2139)),0)</f>
        <v>0</v>
      </c>
      <c r="BE2139" s="2">
        <f t="shared" si="871"/>
        <v>1.2882472688847103E-2</v>
      </c>
      <c r="BF2139" s="2">
        <f t="shared" si="872"/>
        <v>3.8072446426628955E-3</v>
      </c>
      <c r="BG2139" s="2">
        <f t="shared" si="873"/>
        <v>0</v>
      </c>
      <c r="BH2139" s="2">
        <f t="shared" si="874"/>
        <v>0</v>
      </c>
      <c r="BJ2139" t="s">
        <v>392</v>
      </c>
      <c r="BK2139" t="s">
        <v>994</v>
      </c>
      <c r="BL2139">
        <v>8</v>
      </c>
      <c r="BN2139" s="112">
        <v>39</v>
      </c>
      <c r="BO2139" s="114">
        <v>23</v>
      </c>
      <c r="BP2139" s="118">
        <f t="shared" si="854"/>
        <v>39023</v>
      </c>
      <c r="BQ2139" s="118">
        <f t="shared" si="853"/>
        <v>39023</v>
      </c>
      <c r="BR2139" s="5" t="s">
        <v>3151</v>
      </c>
      <c r="BV2139" s="63"/>
      <c r="BX2139" s="63"/>
      <c r="CC2139" s="63">
        <f t="shared" si="875"/>
        <v>-64351</v>
      </c>
      <c r="CE2139" s="63">
        <v>142</v>
      </c>
      <c r="CH2139" s="63">
        <v>3</v>
      </c>
    </row>
    <row r="2140" spans="1:86" ht="15" hidden="1" customHeight="1" outlineLevel="1">
      <c r="A2140" t="s">
        <v>1227</v>
      </c>
      <c r="B2140" t="s">
        <v>994</v>
      </c>
      <c r="C2140" s="1">
        <f t="shared" si="866"/>
        <v>110710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0</v>
      </c>
      <c r="G2140" s="129">
        <f t="shared" si="864"/>
        <v>40478</v>
      </c>
      <c r="H2140" s="134">
        <f t="shared" si="865"/>
        <v>0.36562189504109838</v>
      </c>
      <c r="I2140" s="2"/>
      <c r="J2140" s="2">
        <f t="shared" si="867"/>
        <v>0.30793966218047153</v>
      </c>
      <c r="K2140" s="2">
        <f t="shared" si="868"/>
        <v>0.67356155722156985</v>
      </c>
      <c r="L2140" s="2">
        <f t="shared" si="869"/>
        <v>0</v>
      </c>
      <c r="M2140" s="2">
        <f t="shared" si="870"/>
        <v>1.849878059795862E-2</v>
      </c>
      <c r="N2140" s="63">
        <v>34092</v>
      </c>
      <c r="O2140" s="63">
        <v>74570</v>
      </c>
      <c r="P2140" s="63">
        <v>0</v>
      </c>
      <c r="Q2140" s="63">
        <v>1513</v>
      </c>
      <c r="R2140" s="63">
        <v>271</v>
      </c>
      <c r="S2140" s="63">
        <v>0</v>
      </c>
      <c r="T2140" s="63">
        <v>0</v>
      </c>
      <c r="U2140" s="63">
        <v>0</v>
      </c>
      <c r="V2140" s="63">
        <v>0</v>
      </c>
      <c r="W2140" s="63">
        <v>230</v>
      </c>
      <c r="X2140" s="63">
        <v>0</v>
      </c>
      <c r="Y2140" s="63">
        <v>0</v>
      </c>
      <c r="Z2140" s="63">
        <v>23</v>
      </c>
      <c r="AA2140" s="63">
        <v>0</v>
      </c>
      <c r="AB2140" s="63">
        <v>0</v>
      </c>
      <c r="AC2140" s="63">
        <v>0</v>
      </c>
      <c r="AD2140" s="63">
        <v>0</v>
      </c>
      <c r="AE2140" s="63">
        <v>0</v>
      </c>
      <c r="AF2140" s="63">
        <v>0</v>
      </c>
      <c r="AG2140" s="63">
        <v>0</v>
      </c>
      <c r="AH2140" s="63">
        <v>0</v>
      </c>
      <c r="AI2140" s="63">
        <v>0</v>
      </c>
      <c r="AJ2140" s="63">
        <v>0</v>
      </c>
      <c r="AK2140" s="63">
        <v>0</v>
      </c>
      <c r="AL2140" s="63">
        <v>6</v>
      </c>
      <c r="AM2140" s="63">
        <v>0</v>
      </c>
      <c r="AN2140" s="63">
        <v>0</v>
      </c>
      <c r="AO2140" s="63">
        <v>0</v>
      </c>
      <c r="AP2140" s="63">
        <v>0</v>
      </c>
      <c r="AQ2140" s="63">
        <v>0</v>
      </c>
      <c r="AR2140" s="63">
        <v>0</v>
      </c>
      <c r="AS2140" s="63">
        <v>0</v>
      </c>
      <c r="AT2140" s="63">
        <v>0</v>
      </c>
      <c r="AU2140" s="63">
        <v>5</v>
      </c>
      <c r="AV2140" s="63">
        <v>0</v>
      </c>
      <c r="AW2140" s="63">
        <v>0</v>
      </c>
      <c r="AX2140" s="63">
        <v>0</v>
      </c>
      <c r="AY2140" s="63">
        <v>0</v>
      </c>
      <c r="BA2140" s="5">
        <f>IF(Q2140&gt;0,RANK(Q2140,(N2140:P2140,Q2140:AE2140)),0)</f>
        <v>3</v>
      </c>
      <c r="BB2140" s="5">
        <f>IF(R2140&gt;0,RANK(R2140,(N2140:P2140,Q2140:AE2140)),0)</f>
        <v>4</v>
      </c>
      <c r="BC2140" s="5">
        <f>IF(T2140&gt;0,RANK(T2140,(N2140:P2140,Q2140:AE2140)),0)</f>
        <v>0</v>
      </c>
      <c r="BD2140" s="5">
        <f>IF(S2140&gt;0,RANK(S2140,(N2140:P2140,Q2140:AE2140)),0)</f>
        <v>0</v>
      </c>
      <c r="BE2140" s="2">
        <f t="shared" si="871"/>
        <v>1.3666335471050492E-2</v>
      </c>
      <c r="BF2140" s="2">
        <f t="shared" si="872"/>
        <v>2.4478366904525338E-3</v>
      </c>
      <c r="BG2140" s="2">
        <f t="shared" si="873"/>
        <v>0</v>
      </c>
      <c r="BH2140" s="2">
        <f t="shared" si="874"/>
        <v>0</v>
      </c>
      <c r="BJ2140" t="s">
        <v>1227</v>
      </c>
      <c r="BK2140" t="s">
        <v>994</v>
      </c>
      <c r="BL2140">
        <v>2</v>
      </c>
      <c r="BN2140" s="112">
        <v>39</v>
      </c>
      <c r="BO2140" s="114">
        <v>25</v>
      </c>
      <c r="BP2140" s="118">
        <f t="shared" si="854"/>
        <v>39025</v>
      </c>
      <c r="BQ2140" s="118">
        <f t="shared" si="853"/>
        <v>39025</v>
      </c>
      <c r="BR2140" s="5" t="s">
        <v>3151</v>
      </c>
      <c r="BV2140" s="63"/>
      <c r="BX2140" s="63"/>
      <c r="CC2140" s="63">
        <f t="shared" si="875"/>
        <v>-110710</v>
      </c>
      <c r="CE2140" s="63">
        <v>230</v>
      </c>
      <c r="CH2140" s="63">
        <v>0</v>
      </c>
    </row>
    <row r="2141" spans="1:86" ht="15" hidden="1" customHeight="1" outlineLevel="1">
      <c r="A2141" t="s">
        <v>1284</v>
      </c>
      <c r="B2141" t="s">
        <v>994</v>
      </c>
      <c r="C2141" s="1">
        <f t="shared" si="866"/>
        <v>20563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0</v>
      </c>
      <c r="G2141" s="129">
        <f t="shared" si="864"/>
        <v>10791</v>
      </c>
      <c r="H2141" s="134">
        <f t="shared" si="865"/>
        <v>0.52477751300880227</v>
      </c>
      <c r="I2141" s="2"/>
      <c r="J2141" s="2">
        <f t="shared" si="867"/>
        <v>0.2284199776297233</v>
      </c>
      <c r="K2141" s="2">
        <f t="shared" si="868"/>
        <v>0.75319749063852548</v>
      </c>
      <c r="L2141" s="2">
        <f t="shared" si="869"/>
        <v>0</v>
      </c>
      <c r="M2141" s="2">
        <f t="shared" si="870"/>
        <v>1.8382531731751195E-2</v>
      </c>
      <c r="N2141" s="63">
        <v>4697</v>
      </c>
      <c r="O2141" s="63">
        <v>15488</v>
      </c>
      <c r="P2141" s="63">
        <v>0</v>
      </c>
      <c r="Q2141" s="63">
        <v>270</v>
      </c>
      <c r="R2141" s="63">
        <v>67</v>
      </c>
      <c r="S2141" s="63">
        <v>0</v>
      </c>
      <c r="T2141" s="63">
        <v>0</v>
      </c>
      <c r="U2141" s="63">
        <v>0</v>
      </c>
      <c r="V2141" s="63">
        <v>0</v>
      </c>
      <c r="W2141" s="63">
        <v>36</v>
      </c>
      <c r="X2141" s="63">
        <v>0</v>
      </c>
      <c r="Y2141" s="63">
        <v>0</v>
      </c>
      <c r="Z2141" s="63">
        <v>4</v>
      </c>
      <c r="AA2141" s="63">
        <v>0</v>
      </c>
      <c r="AB2141" s="63">
        <v>0</v>
      </c>
      <c r="AC2141" s="63">
        <v>0</v>
      </c>
      <c r="AD2141" s="63">
        <v>0</v>
      </c>
      <c r="AE2141" s="63">
        <v>0</v>
      </c>
      <c r="AF2141" s="63">
        <v>0</v>
      </c>
      <c r="AG2141" s="63">
        <v>0</v>
      </c>
      <c r="AH2141" s="63">
        <v>0</v>
      </c>
      <c r="AI2141" s="63">
        <v>0</v>
      </c>
      <c r="AJ2141" s="63">
        <v>0</v>
      </c>
      <c r="AK2141" s="63">
        <v>0</v>
      </c>
      <c r="AL2141" s="63">
        <v>1</v>
      </c>
      <c r="AM2141" s="63">
        <v>0</v>
      </c>
      <c r="AN2141" s="63">
        <v>0</v>
      </c>
      <c r="AO2141" s="63">
        <v>0</v>
      </c>
      <c r="AP2141" s="63">
        <v>0</v>
      </c>
      <c r="AQ2141" s="63">
        <v>0</v>
      </c>
      <c r="AR2141" s="63">
        <v>0</v>
      </c>
      <c r="AS2141" s="63">
        <v>0</v>
      </c>
      <c r="AT2141" s="63">
        <v>0</v>
      </c>
      <c r="AU2141" s="63">
        <v>0</v>
      </c>
      <c r="AV2141" s="63">
        <v>0</v>
      </c>
      <c r="AW2141" s="63">
        <v>0</v>
      </c>
      <c r="AX2141" s="63">
        <v>0</v>
      </c>
      <c r="AY2141" s="63">
        <v>0</v>
      </c>
      <c r="BA2141" s="5">
        <f>IF(Q2141&gt;0,RANK(Q2141,(N2141:P2141,Q2141:AE2141)),0)</f>
        <v>3</v>
      </c>
      <c r="BB2141" s="5">
        <f>IF(R2141&gt;0,RANK(R2141,(N2141:P2141,Q2141:AE2141)),0)</f>
        <v>4</v>
      </c>
      <c r="BC2141" s="5">
        <f>IF(T2141&gt;0,RANK(T2141,(N2141:P2141,Q2141:AE2141)),0)</f>
        <v>0</v>
      </c>
      <c r="BD2141" s="5">
        <f>IF(S2141&gt;0,RANK(S2141,(N2141:P2141,Q2141:AE2141)),0)</f>
        <v>0</v>
      </c>
      <c r="BE2141" s="2">
        <f t="shared" si="871"/>
        <v>1.3130379808393718E-2</v>
      </c>
      <c r="BF2141" s="2">
        <f t="shared" si="872"/>
        <v>3.2582794339347373E-3</v>
      </c>
      <c r="BG2141" s="2">
        <f t="shared" si="873"/>
        <v>0</v>
      </c>
      <c r="BH2141" s="2">
        <f t="shared" si="874"/>
        <v>0</v>
      </c>
      <c r="BJ2141" t="s">
        <v>1284</v>
      </c>
      <c r="BK2141" t="s">
        <v>994</v>
      </c>
      <c r="BL2141">
        <v>15</v>
      </c>
      <c r="BN2141" s="112">
        <v>39</v>
      </c>
      <c r="BO2141" s="114">
        <v>27</v>
      </c>
      <c r="BP2141" s="118">
        <f t="shared" si="854"/>
        <v>39027</v>
      </c>
      <c r="BQ2141" s="118">
        <f t="shared" si="853"/>
        <v>39027</v>
      </c>
      <c r="BR2141" s="5" t="s">
        <v>3151</v>
      </c>
      <c r="BV2141" s="63"/>
      <c r="BX2141" s="129"/>
      <c r="CC2141" s="63">
        <f t="shared" si="875"/>
        <v>-20563</v>
      </c>
      <c r="CE2141" s="63">
        <v>36</v>
      </c>
      <c r="CH2141" s="63">
        <v>0</v>
      </c>
    </row>
    <row r="2142" spans="1:86" ht="15" hidden="1" customHeight="1" outlineLevel="1">
      <c r="A2142" t="s">
        <v>527</v>
      </c>
      <c r="B2142" t="s">
        <v>994</v>
      </c>
      <c r="C2142" s="1">
        <f t="shared" si="866"/>
        <v>49960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0</v>
      </c>
      <c r="G2142" s="129">
        <f t="shared" si="864"/>
        <v>22367</v>
      </c>
      <c r="H2142" s="134">
        <f t="shared" si="865"/>
        <v>0.44769815852682143</v>
      </c>
      <c r="I2142" s="2"/>
      <c r="J2142" s="2">
        <f t="shared" si="867"/>
        <v>0.2673939151321057</v>
      </c>
      <c r="K2142" s="2">
        <f t="shared" si="868"/>
        <v>0.71509207365892713</v>
      </c>
      <c r="L2142" s="2">
        <f t="shared" si="869"/>
        <v>0</v>
      </c>
      <c r="M2142" s="2">
        <f t="shared" si="870"/>
        <v>1.7514011208967228E-2</v>
      </c>
      <c r="N2142" s="63">
        <v>13359</v>
      </c>
      <c r="O2142" s="63">
        <v>35726</v>
      </c>
      <c r="P2142" s="63">
        <v>0</v>
      </c>
      <c r="Q2142" s="63">
        <v>607</v>
      </c>
      <c r="R2142" s="63">
        <v>162</v>
      </c>
      <c r="S2142" s="63">
        <v>0</v>
      </c>
      <c r="T2142" s="63">
        <v>0</v>
      </c>
      <c r="U2142" s="63">
        <v>0</v>
      </c>
      <c r="V2142" s="63">
        <v>0</v>
      </c>
      <c r="W2142" s="63">
        <v>100</v>
      </c>
      <c r="X2142" s="63">
        <v>0</v>
      </c>
      <c r="Y2142" s="63">
        <v>0</v>
      </c>
      <c r="Z2142" s="63">
        <v>6</v>
      </c>
      <c r="AA2142" s="63">
        <v>0</v>
      </c>
      <c r="AB2142" s="63">
        <v>0</v>
      </c>
      <c r="AC2142" s="63">
        <v>0</v>
      </c>
      <c r="AD2142" s="63">
        <v>0</v>
      </c>
      <c r="AE2142" s="63">
        <v>0</v>
      </c>
      <c r="AF2142" s="63">
        <v>0</v>
      </c>
      <c r="AG2142" s="63">
        <v>0</v>
      </c>
      <c r="AH2142" s="63">
        <v>0</v>
      </c>
      <c r="AI2142" s="63">
        <v>0</v>
      </c>
      <c r="AJ2142" s="63">
        <v>0</v>
      </c>
      <c r="AK2142" s="63">
        <v>0</v>
      </c>
      <c r="AL2142" s="63">
        <v>0</v>
      </c>
      <c r="AM2142" s="63">
        <v>0</v>
      </c>
      <c r="AN2142" s="63">
        <v>0</v>
      </c>
      <c r="AO2142" s="63">
        <v>0</v>
      </c>
      <c r="AP2142" s="63">
        <v>0</v>
      </c>
      <c r="AQ2142" s="63">
        <v>0</v>
      </c>
      <c r="AR2142" s="63">
        <v>0</v>
      </c>
      <c r="AS2142" s="63">
        <v>0</v>
      </c>
      <c r="AT2142" s="63">
        <v>0</v>
      </c>
      <c r="AU2142" s="63">
        <v>0</v>
      </c>
      <c r="AV2142" s="63">
        <v>0</v>
      </c>
      <c r="AW2142" s="63">
        <v>0</v>
      </c>
      <c r="AX2142" s="63">
        <v>0</v>
      </c>
      <c r="AY2142" s="63">
        <v>0</v>
      </c>
      <c r="BA2142" s="5">
        <f>IF(Q2142&gt;0,RANK(Q2142,(N2142:P2142,Q2142:AE2142)),0)</f>
        <v>3</v>
      </c>
      <c r="BB2142" s="5">
        <f>IF(R2142&gt;0,RANK(R2142,(N2142:P2142,Q2142:AE2142)),0)</f>
        <v>4</v>
      </c>
      <c r="BC2142" s="5">
        <f>IF(T2142&gt;0,RANK(T2142,(N2142:P2142,Q2142:AE2142)),0)</f>
        <v>0</v>
      </c>
      <c r="BD2142" s="5">
        <f>IF(S2142&gt;0,RANK(S2142,(N2142:P2142,Q2142:AE2142)),0)</f>
        <v>0</v>
      </c>
      <c r="BE2142" s="2">
        <f t="shared" si="871"/>
        <v>1.2149719775820656E-2</v>
      </c>
      <c r="BF2142" s="2">
        <f t="shared" si="872"/>
        <v>3.2425940752602083E-3</v>
      </c>
      <c r="BG2142" s="2">
        <f t="shared" si="873"/>
        <v>0</v>
      </c>
      <c r="BH2142" s="2">
        <f t="shared" si="874"/>
        <v>0</v>
      </c>
      <c r="BJ2142" t="s">
        <v>527</v>
      </c>
      <c r="BK2142" t="s">
        <v>994</v>
      </c>
      <c r="BL2142">
        <v>6</v>
      </c>
      <c r="BN2142" s="112">
        <v>39</v>
      </c>
      <c r="BO2142" s="114">
        <v>29</v>
      </c>
      <c r="BP2142" s="118">
        <f t="shared" si="854"/>
        <v>39029</v>
      </c>
      <c r="BQ2142" s="118">
        <f t="shared" si="853"/>
        <v>39029</v>
      </c>
      <c r="BR2142" s="5" t="s">
        <v>3151</v>
      </c>
      <c r="BV2142" s="63"/>
      <c r="BX2142" s="129"/>
      <c r="CC2142" s="63">
        <f t="shared" si="875"/>
        <v>-49960</v>
      </c>
      <c r="CE2142" s="63">
        <v>100</v>
      </c>
      <c r="CH2142" s="63">
        <v>0</v>
      </c>
    </row>
    <row r="2143" spans="1:86" ht="15" hidden="1" customHeight="1" outlineLevel="1">
      <c r="A2143" t="s">
        <v>2507</v>
      </c>
      <c r="B2143" t="s">
        <v>994</v>
      </c>
      <c r="C2143" s="1">
        <f t="shared" si="866"/>
        <v>16768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0</v>
      </c>
      <c r="G2143" s="129">
        <f t="shared" si="864"/>
        <v>8200</v>
      </c>
      <c r="H2143" s="134">
        <f t="shared" si="865"/>
        <v>0.48902671755725191</v>
      </c>
      <c r="I2143" s="2"/>
      <c r="J2143" s="2">
        <f t="shared" si="867"/>
        <v>0.24600429389312978</v>
      </c>
      <c r="K2143" s="2">
        <f t="shared" si="868"/>
        <v>0.73503101145038163</v>
      </c>
      <c r="L2143" s="2">
        <f t="shared" si="869"/>
        <v>0</v>
      </c>
      <c r="M2143" s="2">
        <f t="shared" si="870"/>
        <v>1.8964694656488645E-2</v>
      </c>
      <c r="N2143" s="63">
        <v>4125</v>
      </c>
      <c r="O2143" s="63">
        <v>12325</v>
      </c>
      <c r="P2143" s="63">
        <v>0</v>
      </c>
      <c r="Q2143" s="63">
        <v>227</v>
      </c>
      <c r="R2143" s="63">
        <v>62</v>
      </c>
      <c r="S2143" s="63">
        <v>0</v>
      </c>
      <c r="T2143" s="63">
        <v>0</v>
      </c>
      <c r="U2143" s="63">
        <v>0</v>
      </c>
      <c r="V2143" s="63">
        <v>0</v>
      </c>
      <c r="W2143" s="63">
        <v>29</v>
      </c>
      <c r="X2143" s="63">
        <v>0</v>
      </c>
      <c r="Y2143" s="63">
        <v>0</v>
      </c>
      <c r="Z2143" s="63">
        <v>0</v>
      </c>
      <c r="AA2143" s="63">
        <v>0</v>
      </c>
      <c r="AB2143" s="63">
        <v>0</v>
      </c>
      <c r="AC2143" s="63">
        <v>0</v>
      </c>
      <c r="AD2143" s="63">
        <v>0</v>
      </c>
      <c r="AE2143" s="63">
        <v>0</v>
      </c>
      <c r="AF2143" s="63">
        <v>0</v>
      </c>
      <c r="AG2143" s="63">
        <v>0</v>
      </c>
      <c r="AH2143" s="63">
        <v>0</v>
      </c>
      <c r="AI2143" s="63">
        <v>0</v>
      </c>
      <c r="AJ2143" s="63">
        <v>0</v>
      </c>
      <c r="AK2143" s="63">
        <v>0</v>
      </c>
      <c r="AL2143" s="63">
        <v>0</v>
      </c>
      <c r="AM2143" s="63">
        <v>0</v>
      </c>
      <c r="AN2143" s="63">
        <v>0</v>
      </c>
      <c r="AO2143" s="63">
        <v>0</v>
      </c>
      <c r="AP2143" s="63">
        <v>0</v>
      </c>
      <c r="AQ2143" s="63">
        <v>0</v>
      </c>
      <c r="AR2143" s="63">
        <v>0</v>
      </c>
      <c r="AS2143" s="63">
        <v>0</v>
      </c>
      <c r="AT2143" s="63">
        <v>0</v>
      </c>
      <c r="AU2143" s="63">
        <v>0</v>
      </c>
      <c r="AV2143" s="63">
        <v>0</v>
      </c>
      <c r="AW2143" s="63">
        <v>0</v>
      </c>
      <c r="AX2143" s="63">
        <v>0</v>
      </c>
      <c r="AY2143" s="63">
        <v>0</v>
      </c>
      <c r="BA2143" s="5">
        <f>IF(Q2143&gt;0,RANK(Q2143,(N2143:P2143,Q2143:AE2143)),0)</f>
        <v>3</v>
      </c>
      <c r="BB2143" s="5">
        <f>IF(R2143&gt;0,RANK(R2143,(N2143:P2143,Q2143:AE2143)),0)</f>
        <v>4</v>
      </c>
      <c r="BC2143" s="5">
        <f>IF(T2143&gt;0,RANK(T2143,(N2143:P2143,Q2143:AE2143)),0)</f>
        <v>0</v>
      </c>
      <c r="BD2143" s="5">
        <f>IF(S2143&gt;0,RANK(S2143,(N2143:P2143,Q2143:AE2143)),0)</f>
        <v>0</v>
      </c>
      <c r="BE2143" s="2">
        <f t="shared" si="871"/>
        <v>1.3537690839694657E-2</v>
      </c>
      <c r="BF2143" s="2">
        <f t="shared" si="872"/>
        <v>3.6975190839694657E-3</v>
      </c>
      <c r="BG2143" s="2">
        <f t="shared" si="873"/>
        <v>0</v>
      </c>
      <c r="BH2143" s="2">
        <f t="shared" si="874"/>
        <v>0</v>
      </c>
      <c r="BJ2143" t="s">
        <v>2507</v>
      </c>
      <c r="BK2143" t="s">
        <v>994</v>
      </c>
      <c r="BL2143">
        <v>7</v>
      </c>
      <c r="BN2143" s="112">
        <v>39</v>
      </c>
      <c r="BO2143" s="114">
        <v>31</v>
      </c>
      <c r="BP2143" s="118">
        <f t="shared" si="854"/>
        <v>39031</v>
      </c>
      <c r="BQ2143" s="118">
        <f t="shared" si="853"/>
        <v>39031</v>
      </c>
      <c r="BR2143" s="5" t="s">
        <v>3151</v>
      </c>
      <c r="BV2143" s="63"/>
      <c r="BX2143" s="129"/>
      <c r="CC2143" s="63">
        <f t="shared" si="875"/>
        <v>-16768</v>
      </c>
      <c r="CE2143" s="63">
        <v>29</v>
      </c>
      <c r="CH2143" s="63">
        <v>0</v>
      </c>
    </row>
    <row r="2144" spans="1:86" ht="15" hidden="1" customHeight="1" outlineLevel="1">
      <c r="A2144" t="s">
        <v>1874</v>
      </c>
      <c r="B2144" t="s">
        <v>994</v>
      </c>
      <c r="C2144" s="1">
        <f t="shared" si="866"/>
        <v>20713</v>
      </c>
      <c r="D2144" s="5">
        <f>IF(N2144&gt;0, RANK(N2144,(N2144:P2144,Q2144:AE2144)),0)</f>
        <v>2</v>
      </c>
      <c r="E2144" s="5">
        <f>IF(O2144&gt;0,RANK(O2144,(N2144:P2144,Q2144:AE2144)),0)</f>
        <v>1</v>
      </c>
      <c r="F2144" s="5">
        <f>IF(P2144&gt;0,RANK(P2144,(N2144:P2144,Q2144:AE2144)),0)</f>
        <v>0</v>
      </c>
      <c r="G2144" s="129">
        <f t="shared" si="864"/>
        <v>10520</v>
      </c>
      <c r="H2144" s="134">
        <f t="shared" si="865"/>
        <v>0.50789359339545215</v>
      </c>
      <c r="I2144" s="2"/>
      <c r="J2144" s="2">
        <f t="shared" si="867"/>
        <v>0.23733886930912954</v>
      </c>
      <c r="K2144" s="2">
        <f t="shared" si="868"/>
        <v>0.74523246270458166</v>
      </c>
      <c r="L2144" s="2">
        <f t="shared" si="869"/>
        <v>0</v>
      </c>
      <c r="M2144" s="2">
        <f t="shared" si="870"/>
        <v>1.7428667986288837E-2</v>
      </c>
      <c r="N2144" s="63">
        <v>4916</v>
      </c>
      <c r="O2144" s="63">
        <v>15436</v>
      </c>
      <c r="P2144" s="63">
        <v>0</v>
      </c>
      <c r="Q2144" s="63">
        <v>278</v>
      </c>
      <c r="R2144" s="63">
        <v>53</v>
      </c>
      <c r="S2144" s="63">
        <v>0</v>
      </c>
      <c r="T2144" s="63">
        <v>0</v>
      </c>
      <c r="U2144" s="63">
        <v>0</v>
      </c>
      <c r="V2144" s="63">
        <v>0</v>
      </c>
      <c r="W2144" s="63">
        <v>27</v>
      </c>
      <c r="X2144" s="63">
        <v>0</v>
      </c>
      <c r="Y2144" s="63">
        <v>0</v>
      </c>
      <c r="Z2144" s="63">
        <v>3</v>
      </c>
      <c r="AA2144" s="63">
        <v>0</v>
      </c>
      <c r="AB2144" s="63">
        <v>0</v>
      </c>
      <c r="AC2144" s="63">
        <v>0</v>
      </c>
      <c r="AD2144" s="63">
        <v>0</v>
      </c>
      <c r="AE2144" s="63">
        <v>0</v>
      </c>
      <c r="AF2144" s="63">
        <v>0</v>
      </c>
      <c r="AG2144" s="63">
        <v>0</v>
      </c>
      <c r="AH2144" s="63">
        <v>0</v>
      </c>
      <c r="AI2144" s="63">
        <v>0</v>
      </c>
      <c r="AJ2144" s="63">
        <v>0</v>
      </c>
      <c r="AK2144" s="63">
        <v>0</v>
      </c>
      <c r="AL2144" s="63">
        <v>0</v>
      </c>
      <c r="AM2144" s="63">
        <v>0</v>
      </c>
      <c r="AN2144" s="63">
        <v>0</v>
      </c>
      <c r="AO2144" s="63">
        <v>0</v>
      </c>
      <c r="AP2144" s="63">
        <v>0</v>
      </c>
      <c r="AQ2144" s="63">
        <v>0</v>
      </c>
      <c r="AR2144" s="63">
        <v>0</v>
      </c>
      <c r="AS2144" s="63">
        <v>0</v>
      </c>
      <c r="AT2144" s="63">
        <v>0</v>
      </c>
      <c r="AU2144" s="63">
        <v>0</v>
      </c>
      <c r="AV2144" s="63">
        <v>0</v>
      </c>
      <c r="AW2144" s="63">
        <v>0</v>
      </c>
      <c r="AX2144" s="63">
        <v>0</v>
      </c>
      <c r="AY2144" s="63">
        <v>0</v>
      </c>
      <c r="BA2144" s="5">
        <f>IF(Q2144&gt;0,RANK(Q2144,(N2144:P2144,Q2144:AE2144)),0)</f>
        <v>3</v>
      </c>
      <c r="BB2144" s="5">
        <f>IF(R2144&gt;0,RANK(R2144,(N2144:P2144,Q2144:AE2144)),0)</f>
        <v>4</v>
      </c>
      <c r="BC2144" s="5">
        <f>IF(T2144&gt;0,RANK(T2144,(N2144:P2144,Q2144:AE2144)),0)</f>
        <v>0</v>
      </c>
      <c r="BD2144" s="5">
        <f>IF(S2144&gt;0,RANK(S2144,(N2144:P2144,Q2144:AE2144)),0)</f>
        <v>0</v>
      </c>
      <c r="BE2144" s="2">
        <f t="shared" si="871"/>
        <v>1.3421522715203013E-2</v>
      </c>
      <c r="BF2144" s="2">
        <f t="shared" si="872"/>
        <v>2.5587795104523728E-3</v>
      </c>
      <c r="BG2144" s="2">
        <f t="shared" si="873"/>
        <v>0</v>
      </c>
      <c r="BH2144" s="2">
        <f t="shared" si="874"/>
        <v>0</v>
      </c>
      <c r="BJ2144" t="s">
        <v>1874</v>
      </c>
      <c r="BK2144" t="s">
        <v>994</v>
      </c>
      <c r="BL2144">
        <v>4</v>
      </c>
      <c r="BN2144" s="112">
        <v>39</v>
      </c>
      <c r="BO2144" s="114">
        <v>33</v>
      </c>
      <c r="BP2144" s="118">
        <f t="shared" si="854"/>
        <v>39033</v>
      </c>
      <c r="BQ2144" s="118">
        <f t="shared" si="853"/>
        <v>39033</v>
      </c>
      <c r="BR2144" s="5" t="s">
        <v>3151</v>
      </c>
      <c r="BV2144" s="63"/>
      <c r="BX2144" s="129"/>
      <c r="CC2144" s="63">
        <f t="shared" si="875"/>
        <v>-20713</v>
      </c>
      <c r="CE2144" s="63">
        <v>27</v>
      </c>
      <c r="CH2144" s="63">
        <v>0</v>
      </c>
    </row>
    <row r="2145" spans="1:86" ht="15" hidden="1" customHeight="1" outlineLevel="1">
      <c r="A2145" t="s">
        <v>1571</v>
      </c>
      <c r="B2145" t="s">
        <v>994</v>
      </c>
      <c r="C2145" s="1">
        <f t="shared" si="866"/>
        <v>627160</v>
      </c>
      <c r="D2145" s="5">
        <f>IF(N2145&gt;0, RANK(N2145,(N2145:P2145,Q2145:AE2145)),0)</f>
        <v>1</v>
      </c>
      <c r="E2145" s="5">
        <f>IF(O2145&gt;0,RANK(O2145,(N2145:P2145,Q2145:AE2145)),0)</f>
        <v>2</v>
      </c>
      <c r="F2145" s="5">
        <f>IF(P2145&gt;0,RANK(P2145,(N2145:P2145,Q2145:AE2145)),0)</f>
        <v>0</v>
      </c>
      <c r="G2145" s="129">
        <f t="shared" si="864"/>
        <v>213477</v>
      </c>
      <c r="H2145" s="134">
        <f t="shared" si="865"/>
        <v>0.3403868231392308</v>
      </c>
      <c r="I2145" s="2"/>
      <c r="J2145" s="2">
        <f t="shared" si="867"/>
        <v>0.66358823904585751</v>
      </c>
      <c r="K2145" s="2">
        <f t="shared" si="868"/>
        <v>0.32320141590662671</v>
      </c>
      <c r="L2145" s="2">
        <f t="shared" si="869"/>
        <v>0</v>
      </c>
      <c r="M2145" s="2">
        <f t="shared" si="870"/>
        <v>1.3210345047515781E-2</v>
      </c>
      <c r="N2145" s="63">
        <v>416176</v>
      </c>
      <c r="O2145" s="63">
        <v>202699</v>
      </c>
      <c r="P2145" s="63">
        <v>0</v>
      </c>
      <c r="Q2145" s="63">
        <v>4593</v>
      </c>
      <c r="R2145" s="63">
        <v>2031</v>
      </c>
      <c r="S2145" s="63">
        <v>0</v>
      </c>
      <c r="T2145" s="63">
        <v>0</v>
      </c>
      <c r="U2145" s="63">
        <v>0</v>
      </c>
      <c r="V2145" s="63">
        <v>0</v>
      </c>
      <c r="W2145" s="63">
        <v>1491</v>
      </c>
      <c r="X2145" s="63">
        <v>0</v>
      </c>
      <c r="Y2145" s="63">
        <v>0</v>
      </c>
      <c r="Z2145" s="63">
        <v>145</v>
      </c>
      <c r="AA2145" s="63">
        <v>0</v>
      </c>
      <c r="AB2145" s="63">
        <v>0</v>
      </c>
      <c r="AC2145" s="63">
        <v>0</v>
      </c>
      <c r="AD2145" s="63">
        <v>0</v>
      </c>
      <c r="AE2145" s="63">
        <v>0</v>
      </c>
      <c r="AF2145" s="63">
        <v>3</v>
      </c>
      <c r="AG2145" s="63">
        <v>0</v>
      </c>
      <c r="AH2145" s="63">
        <v>0</v>
      </c>
      <c r="AI2145" s="63">
        <v>0</v>
      </c>
      <c r="AJ2145" s="63">
        <v>0</v>
      </c>
      <c r="AK2145" s="63">
        <v>0</v>
      </c>
      <c r="AL2145" s="63">
        <v>4</v>
      </c>
      <c r="AM2145" s="63">
        <v>0</v>
      </c>
      <c r="AN2145" s="63">
        <v>0</v>
      </c>
      <c r="AO2145" s="63">
        <v>0</v>
      </c>
      <c r="AP2145" s="63">
        <v>0</v>
      </c>
      <c r="AQ2145" s="63">
        <v>0</v>
      </c>
      <c r="AR2145" s="63">
        <v>0</v>
      </c>
      <c r="AS2145" s="63">
        <v>0</v>
      </c>
      <c r="AT2145" s="63">
        <v>0</v>
      </c>
      <c r="AU2145" s="63">
        <v>18</v>
      </c>
      <c r="AV2145" s="63">
        <v>0</v>
      </c>
      <c r="AW2145" s="63">
        <v>0</v>
      </c>
      <c r="AX2145" s="63">
        <v>0</v>
      </c>
      <c r="AY2145" s="63">
        <v>0</v>
      </c>
      <c r="BA2145" s="5">
        <f>IF(Q2145&gt;0,RANK(Q2145,(N2145:P2145,Q2145:AE2145)),0)</f>
        <v>3</v>
      </c>
      <c r="BB2145" s="5">
        <f>IF(R2145&gt;0,RANK(R2145,(N2145:P2145,Q2145:AE2145)),0)</f>
        <v>4</v>
      </c>
      <c r="BC2145" s="5">
        <f>IF(T2145&gt;0,RANK(T2145,(N2145:P2145,Q2145:AE2145)),0)</f>
        <v>0</v>
      </c>
      <c r="BD2145" s="5">
        <f>IF(S2145&gt;0,RANK(S2145,(N2145:P2145,Q2145:AE2145)),0)</f>
        <v>0</v>
      </c>
      <c r="BE2145" s="2">
        <f t="shared" si="871"/>
        <v>7.3234900184960773E-3</v>
      </c>
      <c r="BF2145" s="2">
        <f t="shared" si="872"/>
        <v>3.2384080617386315E-3</v>
      </c>
      <c r="BG2145" s="2">
        <f t="shared" si="873"/>
        <v>0</v>
      </c>
      <c r="BH2145" s="2">
        <f t="shared" si="874"/>
        <v>0</v>
      </c>
      <c r="BJ2145" t="s">
        <v>1571</v>
      </c>
      <c r="BK2145" t="s">
        <v>994</v>
      </c>
      <c r="BN2145" s="112">
        <v>39</v>
      </c>
      <c r="BO2145" s="114">
        <v>35</v>
      </c>
      <c r="BP2145" s="118">
        <f t="shared" si="854"/>
        <v>39035</v>
      </c>
      <c r="BQ2145" s="118">
        <f t="shared" si="853"/>
        <v>39035</v>
      </c>
      <c r="BR2145" s="5" t="s">
        <v>3151</v>
      </c>
      <c r="BV2145" s="63"/>
      <c r="BX2145" s="129"/>
      <c r="CC2145" s="63">
        <f t="shared" si="875"/>
        <v>-627160</v>
      </c>
      <c r="CE2145" s="63">
        <v>1491</v>
      </c>
      <c r="CH2145" s="63">
        <v>1</v>
      </c>
    </row>
    <row r="2146" spans="1:86" ht="15" hidden="1" customHeight="1" outlineLevel="1">
      <c r="A2146" t="s">
        <v>296</v>
      </c>
      <c r="B2146" t="s">
        <v>994</v>
      </c>
      <c r="C2146" s="1">
        <f t="shared" si="866"/>
        <v>27161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0</v>
      </c>
      <c r="G2146" s="129">
        <f t="shared" si="864"/>
        <v>17273</v>
      </c>
      <c r="H2146" s="134">
        <f t="shared" si="865"/>
        <v>0.63594860277603915</v>
      </c>
      <c r="I2146" s="2"/>
      <c r="J2146" s="2">
        <f t="shared" si="867"/>
        <v>0.1741835720334303</v>
      </c>
      <c r="K2146" s="2">
        <f t="shared" si="868"/>
        <v>0.81013217480946942</v>
      </c>
      <c r="L2146" s="2">
        <f t="shared" si="869"/>
        <v>0</v>
      </c>
      <c r="M2146" s="2">
        <f t="shared" si="870"/>
        <v>1.5684253157100314E-2</v>
      </c>
      <c r="N2146" s="63">
        <v>4731</v>
      </c>
      <c r="O2146" s="63">
        <v>22004</v>
      </c>
      <c r="P2146" s="63">
        <v>0</v>
      </c>
      <c r="Q2146" s="63">
        <v>331</v>
      </c>
      <c r="R2146" s="63">
        <v>62</v>
      </c>
      <c r="S2146" s="63">
        <v>0</v>
      </c>
      <c r="T2146" s="63">
        <v>0</v>
      </c>
      <c r="U2146" s="63">
        <v>0</v>
      </c>
      <c r="V2146" s="63">
        <v>0</v>
      </c>
      <c r="W2146" s="63">
        <v>27</v>
      </c>
      <c r="X2146" s="63">
        <v>0</v>
      </c>
      <c r="Y2146" s="63">
        <v>0</v>
      </c>
      <c r="Z2146" s="63">
        <v>5</v>
      </c>
      <c r="AA2146" s="63">
        <v>0</v>
      </c>
      <c r="AB2146" s="63">
        <v>0</v>
      </c>
      <c r="AC2146" s="63">
        <v>0</v>
      </c>
      <c r="AD2146" s="63">
        <v>0</v>
      </c>
      <c r="AE2146" s="63">
        <v>0</v>
      </c>
      <c r="AF2146" s="63">
        <v>0</v>
      </c>
      <c r="AG2146" s="63">
        <v>0</v>
      </c>
      <c r="AH2146" s="63">
        <v>0</v>
      </c>
      <c r="AI2146" s="63">
        <v>0</v>
      </c>
      <c r="AJ2146" s="63">
        <v>0</v>
      </c>
      <c r="AK2146" s="63">
        <v>0</v>
      </c>
      <c r="AL2146" s="63">
        <v>0</v>
      </c>
      <c r="AM2146" s="63">
        <v>0</v>
      </c>
      <c r="AN2146" s="63">
        <v>0</v>
      </c>
      <c r="AO2146" s="63">
        <v>0</v>
      </c>
      <c r="AP2146" s="63">
        <v>0</v>
      </c>
      <c r="AQ2146" s="63">
        <v>0</v>
      </c>
      <c r="AR2146" s="63">
        <v>0</v>
      </c>
      <c r="AS2146" s="63">
        <v>0</v>
      </c>
      <c r="AT2146" s="63">
        <v>0</v>
      </c>
      <c r="AU2146" s="63">
        <v>1</v>
      </c>
      <c r="AV2146" s="63">
        <v>0</v>
      </c>
      <c r="AW2146" s="63">
        <v>0</v>
      </c>
      <c r="AX2146" s="63">
        <v>0</v>
      </c>
      <c r="AY2146" s="63">
        <v>0</v>
      </c>
      <c r="BA2146" s="5">
        <f>IF(Q2146&gt;0,RANK(Q2146,(N2146:P2146,Q2146:AE2146)),0)</f>
        <v>3</v>
      </c>
      <c r="BB2146" s="5">
        <f>IF(R2146&gt;0,RANK(R2146,(N2146:P2146,Q2146:AE2146)),0)</f>
        <v>4</v>
      </c>
      <c r="BC2146" s="5">
        <f>IF(T2146&gt;0,RANK(T2146,(N2146:P2146,Q2146:AE2146)),0)</f>
        <v>0</v>
      </c>
      <c r="BD2146" s="5">
        <f>IF(S2146&gt;0,RANK(S2146,(N2146:P2146,Q2146:AE2146)),0)</f>
        <v>0</v>
      </c>
      <c r="BE2146" s="2">
        <f t="shared" si="871"/>
        <v>1.2186591068075549E-2</v>
      </c>
      <c r="BF2146" s="2">
        <f t="shared" si="872"/>
        <v>2.2826847317845441E-3</v>
      </c>
      <c r="BG2146" s="2">
        <f t="shared" si="873"/>
        <v>0</v>
      </c>
      <c r="BH2146" s="2">
        <f t="shared" si="874"/>
        <v>0</v>
      </c>
      <c r="BJ2146" t="s">
        <v>296</v>
      </c>
      <c r="BK2146" t="s">
        <v>994</v>
      </c>
      <c r="BL2146">
        <v>8</v>
      </c>
      <c r="BN2146" s="112">
        <v>39</v>
      </c>
      <c r="BO2146" s="114">
        <v>37</v>
      </c>
      <c r="BP2146" s="118">
        <f t="shared" si="854"/>
        <v>39037</v>
      </c>
      <c r="BQ2146" s="118">
        <f t="shared" si="853"/>
        <v>39037</v>
      </c>
      <c r="BR2146" s="5" t="s">
        <v>3151</v>
      </c>
      <c r="BV2146" s="63"/>
      <c r="BX2146" s="129"/>
      <c r="CC2146" s="63">
        <f t="shared" si="875"/>
        <v>-27161</v>
      </c>
      <c r="CE2146" s="63">
        <v>27</v>
      </c>
      <c r="CH2146" s="63">
        <v>0</v>
      </c>
    </row>
    <row r="2147" spans="1:86" ht="15" hidden="1" customHeight="1" outlineLevel="1">
      <c r="A2147" t="s">
        <v>2159</v>
      </c>
      <c r="B2147" t="s">
        <v>994</v>
      </c>
      <c r="C2147" s="1">
        <f t="shared" si="866"/>
        <v>19381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0</v>
      </c>
      <c r="G2147" s="129">
        <f t="shared" si="864"/>
        <v>7057</v>
      </c>
      <c r="H2147" s="134">
        <f t="shared" si="865"/>
        <v>0.36411949847789071</v>
      </c>
      <c r="I2147" s="2"/>
      <c r="J2147" s="2">
        <f t="shared" si="867"/>
        <v>0.30860120736804086</v>
      </c>
      <c r="K2147" s="2">
        <f t="shared" si="868"/>
        <v>0.67272070584593158</v>
      </c>
      <c r="L2147" s="2">
        <f t="shared" si="869"/>
        <v>0</v>
      </c>
      <c r="M2147" s="2">
        <f t="shared" si="870"/>
        <v>1.8678086786027559E-2</v>
      </c>
      <c r="N2147" s="63">
        <v>5981</v>
      </c>
      <c r="O2147" s="63">
        <v>13038</v>
      </c>
      <c r="P2147" s="63">
        <v>0</v>
      </c>
      <c r="Q2147" s="63">
        <v>272</v>
      </c>
      <c r="R2147" s="63">
        <v>78</v>
      </c>
      <c r="S2147" s="63">
        <v>0</v>
      </c>
      <c r="T2147" s="63">
        <v>0</v>
      </c>
      <c r="U2147" s="63">
        <v>0</v>
      </c>
      <c r="V2147" s="63">
        <v>0</v>
      </c>
      <c r="W2147" s="63">
        <v>0</v>
      </c>
      <c r="X2147" s="63">
        <v>0</v>
      </c>
      <c r="Y2147" s="63">
        <v>0</v>
      </c>
      <c r="Z2147" s="63">
        <v>10</v>
      </c>
      <c r="AA2147" s="63">
        <v>0</v>
      </c>
      <c r="AB2147" s="63">
        <v>0</v>
      </c>
      <c r="AC2147" s="63">
        <v>0</v>
      </c>
      <c r="AD2147" s="63">
        <v>0</v>
      </c>
      <c r="AE2147" s="63">
        <v>0</v>
      </c>
      <c r="AF2147" s="63">
        <v>0</v>
      </c>
      <c r="AG2147" s="63">
        <v>0</v>
      </c>
      <c r="AH2147" s="63">
        <v>0</v>
      </c>
      <c r="AI2147" s="63">
        <v>0</v>
      </c>
      <c r="AJ2147" s="63">
        <v>0</v>
      </c>
      <c r="AK2147" s="63">
        <v>0</v>
      </c>
      <c r="AL2147" s="63">
        <v>2</v>
      </c>
      <c r="AM2147" s="63">
        <v>0</v>
      </c>
      <c r="AN2147" s="63">
        <v>0</v>
      </c>
      <c r="AO2147" s="63">
        <v>0</v>
      </c>
      <c r="AP2147" s="63">
        <v>0</v>
      </c>
      <c r="AQ2147" s="63">
        <v>0</v>
      </c>
      <c r="AR2147" s="63">
        <v>0</v>
      </c>
      <c r="AS2147" s="63">
        <v>0</v>
      </c>
      <c r="AT2147" s="63">
        <v>0</v>
      </c>
      <c r="AU2147" s="63">
        <v>0</v>
      </c>
      <c r="AV2147" s="63">
        <v>0</v>
      </c>
      <c r="AW2147" s="63">
        <v>0</v>
      </c>
      <c r="AX2147" s="63">
        <v>0</v>
      </c>
      <c r="AY2147" s="63">
        <v>0</v>
      </c>
      <c r="BA2147" s="5">
        <f>IF(Q2147&gt;0,RANK(Q2147,(N2147:P2147,Q2147:AE2147)),0)</f>
        <v>3</v>
      </c>
      <c r="BB2147" s="5">
        <f>IF(R2147&gt;0,RANK(R2147,(N2147:P2147,Q2147:AE2147)),0)</f>
        <v>4</v>
      </c>
      <c r="BC2147" s="5">
        <f>IF(T2147&gt;0,RANK(T2147,(N2147:P2147,Q2147:AE2147)),0)</f>
        <v>0</v>
      </c>
      <c r="BD2147" s="5">
        <f>IF(S2147&gt;0,RANK(S2147,(N2147:P2147,Q2147:AE2147)),0)</f>
        <v>0</v>
      </c>
      <c r="BE2147" s="2">
        <f t="shared" si="871"/>
        <v>1.4034363551932305E-2</v>
      </c>
      <c r="BF2147" s="2">
        <f t="shared" si="872"/>
        <v>4.0245601362158814E-3</v>
      </c>
      <c r="BG2147" s="2">
        <f t="shared" si="873"/>
        <v>0</v>
      </c>
      <c r="BH2147" s="2">
        <f t="shared" si="874"/>
        <v>0</v>
      </c>
      <c r="BJ2147" t="s">
        <v>2159</v>
      </c>
      <c r="BK2147" t="s">
        <v>994</v>
      </c>
      <c r="BL2147">
        <v>5</v>
      </c>
      <c r="BN2147" s="112">
        <v>39</v>
      </c>
      <c r="BO2147" s="114">
        <v>39</v>
      </c>
      <c r="BP2147" s="118">
        <f t="shared" si="854"/>
        <v>39039</v>
      </c>
      <c r="BQ2147" s="118">
        <f t="shared" ref="BQ2147:BQ2210" si="876">BP2147</f>
        <v>39039</v>
      </c>
      <c r="BR2147" s="5" t="s">
        <v>3151</v>
      </c>
      <c r="BV2147" s="63"/>
      <c r="BX2147" s="129"/>
      <c r="CC2147" s="63">
        <f t="shared" si="875"/>
        <v>-19381</v>
      </c>
      <c r="CE2147" s="63">
        <v>0</v>
      </c>
      <c r="CH2147" s="63">
        <v>0</v>
      </c>
    </row>
    <row r="2148" spans="1:86" ht="15" hidden="1" customHeight="1" outlineLevel="1">
      <c r="A2148" t="s">
        <v>1707</v>
      </c>
      <c r="B2148" t="s">
        <v>994</v>
      </c>
      <c r="C2148" s="1">
        <f t="shared" si="866"/>
        <v>126374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0</v>
      </c>
      <c r="G2148" s="129">
        <f t="shared" si="864"/>
        <v>8621</v>
      </c>
      <c r="H2148" s="134">
        <f t="shared" si="865"/>
        <v>6.8218146137654895E-2</v>
      </c>
      <c r="I2148" s="2"/>
      <c r="J2148" s="2">
        <f t="shared" si="867"/>
        <v>0.45685821450614844</v>
      </c>
      <c r="K2148" s="2">
        <f t="shared" si="868"/>
        <v>0.52507636064380336</v>
      </c>
      <c r="L2148" s="2">
        <f t="shared" si="869"/>
        <v>0</v>
      </c>
      <c r="M2148" s="2">
        <f t="shared" si="870"/>
        <v>1.8065424850048251E-2</v>
      </c>
      <c r="N2148" s="63">
        <v>57735</v>
      </c>
      <c r="O2148" s="63">
        <v>66356</v>
      </c>
      <c r="P2148" s="63">
        <v>0</v>
      </c>
      <c r="Q2148" s="63">
        <v>1630</v>
      </c>
      <c r="R2148" s="63">
        <v>293</v>
      </c>
      <c r="S2148" s="63">
        <v>0</v>
      </c>
      <c r="T2148" s="63">
        <v>0</v>
      </c>
      <c r="U2148" s="63">
        <v>0</v>
      </c>
      <c r="V2148" s="63">
        <v>0</v>
      </c>
      <c r="W2148" s="63">
        <v>304</v>
      </c>
      <c r="X2148" s="63">
        <v>0</v>
      </c>
      <c r="Y2148" s="63">
        <v>0</v>
      </c>
      <c r="Z2148" s="63">
        <v>42</v>
      </c>
      <c r="AA2148" s="63">
        <v>0</v>
      </c>
      <c r="AB2148" s="63">
        <v>0</v>
      </c>
      <c r="AC2148" s="63">
        <v>0</v>
      </c>
      <c r="AD2148" s="63">
        <v>0</v>
      </c>
      <c r="AE2148" s="63">
        <v>0</v>
      </c>
      <c r="AF2148" s="63">
        <v>0</v>
      </c>
      <c r="AG2148" s="63">
        <v>0</v>
      </c>
      <c r="AH2148" s="63">
        <v>0</v>
      </c>
      <c r="AI2148" s="63">
        <v>0</v>
      </c>
      <c r="AJ2148" s="63">
        <v>0</v>
      </c>
      <c r="AK2148" s="63">
        <v>0</v>
      </c>
      <c r="AL2148" s="63">
        <v>5</v>
      </c>
      <c r="AM2148" s="63">
        <v>0</v>
      </c>
      <c r="AN2148" s="63">
        <v>0</v>
      </c>
      <c r="AO2148" s="63">
        <v>0</v>
      </c>
      <c r="AP2148" s="63">
        <v>0</v>
      </c>
      <c r="AQ2148" s="63">
        <v>0</v>
      </c>
      <c r="AR2148" s="63">
        <v>0</v>
      </c>
      <c r="AS2148" s="63">
        <v>0</v>
      </c>
      <c r="AT2148" s="63">
        <v>0</v>
      </c>
      <c r="AU2148" s="63">
        <v>9</v>
      </c>
      <c r="AV2148" s="63">
        <v>0</v>
      </c>
      <c r="AW2148" s="63">
        <v>0</v>
      </c>
      <c r="AX2148" s="63">
        <v>0</v>
      </c>
      <c r="AY2148" s="63">
        <v>0</v>
      </c>
      <c r="BA2148" s="5">
        <f>IF(Q2148&gt;0,RANK(Q2148,(N2148:P2148,Q2148:AE2148)),0)</f>
        <v>3</v>
      </c>
      <c r="BB2148" s="5">
        <f>IF(R2148&gt;0,RANK(R2148,(N2148:P2148,Q2148:AE2148)),0)</f>
        <v>5</v>
      </c>
      <c r="BC2148" s="5">
        <f>IF(T2148&gt;0,RANK(T2148,(N2148:P2148,Q2148:AE2148)),0)</f>
        <v>0</v>
      </c>
      <c r="BD2148" s="5">
        <f>IF(S2148&gt;0,RANK(S2148,(N2148:P2148,Q2148:AE2148)),0)</f>
        <v>0</v>
      </c>
      <c r="BE2148" s="2">
        <f t="shared" si="871"/>
        <v>1.2898222735689304E-2</v>
      </c>
      <c r="BF2148" s="2">
        <f t="shared" si="872"/>
        <v>2.3185148843907766E-3</v>
      </c>
      <c r="BG2148" s="2">
        <f t="shared" si="873"/>
        <v>0</v>
      </c>
      <c r="BH2148" s="2">
        <f t="shared" si="874"/>
        <v>0</v>
      </c>
      <c r="BJ2148" t="s">
        <v>1707</v>
      </c>
      <c r="BK2148" t="s">
        <v>994</v>
      </c>
      <c r="BL2148">
        <v>12</v>
      </c>
      <c r="BN2148" s="112">
        <v>39</v>
      </c>
      <c r="BO2148" s="114">
        <v>41</v>
      </c>
      <c r="BP2148" s="118">
        <f t="shared" si="854"/>
        <v>39041</v>
      </c>
      <c r="BQ2148" s="118">
        <f t="shared" si="876"/>
        <v>39041</v>
      </c>
      <c r="BR2148" s="5" t="s">
        <v>3151</v>
      </c>
      <c r="BV2148" s="63"/>
      <c r="BX2148" s="63"/>
      <c r="CC2148" s="63">
        <f t="shared" si="875"/>
        <v>-126374</v>
      </c>
      <c r="CE2148" s="63">
        <v>304</v>
      </c>
      <c r="CH2148" s="63">
        <v>0</v>
      </c>
    </row>
    <row r="2149" spans="1:86" ht="15" hidden="1" customHeight="1" outlineLevel="1">
      <c r="A2149" t="s">
        <v>12</v>
      </c>
      <c r="B2149" t="s">
        <v>994</v>
      </c>
      <c r="C2149" s="1">
        <f t="shared" si="866"/>
        <v>40416</v>
      </c>
      <c r="D2149" s="5">
        <f>IF(N2149&gt;0, RANK(N2149,(N2149:P2149,Q2149:AE2149)),0)</f>
        <v>2</v>
      </c>
      <c r="E2149" s="5">
        <f>IF(O2149&gt;0,RANK(O2149,(N2149:P2149,Q2149:AE2149)),0)</f>
        <v>1</v>
      </c>
      <c r="F2149" s="5">
        <f>IF(P2149&gt;0,RANK(P2149,(N2149:P2149,Q2149:AE2149)),0)</f>
        <v>0</v>
      </c>
      <c r="G2149" s="129">
        <f t="shared" si="864"/>
        <v>4667</v>
      </c>
      <c r="H2149" s="134">
        <f t="shared" si="865"/>
        <v>0.11547406967537609</v>
      </c>
      <c r="I2149" s="2"/>
      <c r="J2149" s="2">
        <f t="shared" si="867"/>
        <v>0.43282363420427555</v>
      </c>
      <c r="K2149" s="2">
        <f t="shared" si="868"/>
        <v>0.5482977038796516</v>
      </c>
      <c r="L2149" s="2">
        <f t="shared" si="869"/>
        <v>0</v>
      </c>
      <c r="M2149" s="2">
        <f t="shared" si="870"/>
        <v>1.8878661916072903E-2</v>
      </c>
      <c r="N2149" s="63">
        <v>17493</v>
      </c>
      <c r="O2149" s="63">
        <v>22160</v>
      </c>
      <c r="P2149" s="63">
        <v>0</v>
      </c>
      <c r="Q2149" s="63">
        <v>522</v>
      </c>
      <c r="R2149" s="63">
        <v>153</v>
      </c>
      <c r="S2149" s="63">
        <v>0</v>
      </c>
      <c r="T2149" s="63">
        <v>0</v>
      </c>
      <c r="U2149" s="63">
        <v>0</v>
      </c>
      <c r="V2149" s="63">
        <v>0</v>
      </c>
      <c r="W2149" s="63">
        <v>81</v>
      </c>
      <c r="X2149" s="63">
        <v>0</v>
      </c>
      <c r="Y2149" s="63">
        <v>0</v>
      </c>
      <c r="Z2149" s="63">
        <v>6</v>
      </c>
      <c r="AA2149" s="63">
        <v>0</v>
      </c>
      <c r="AB2149" s="63">
        <v>0</v>
      </c>
      <c r="AC2149" s="63">
        <v>0</v>
      </c>
      <c r="AD2149" s="63">
        <v>0</v>
      </c>
      <c r="AE2149" s="63">
        <v>0</v>
      </c>
      <c r="AF2149" s="63">
        <v>1</v>
      </c>
      <c r="AG2149" s="63">
        <v>0</v>
      </c>
      <c r="AH2149" s="63">
        <v>0</v>
      </c>
      <c r="AI2149" s="63">
        <v>0</v>
      </c>
      <c r="AJ2149" s="63">
        <v>0</v>
      </c>
      <c r="AK2149" s="63">
        <v>0</v>
      </c>
      <c r="AL2149" s="63">
        <v>0</v>
      </c>
      <c r="AM2149" s="63">
        <v>0</v>
      </c>
      <c r="AN2149" s="63">
        <v>0</v>
      </c>
      <c r="AO2149" s="63">
        <v>0</v>
      </c>
      <c r="AP2149" s="63">
        <v>0</v>
      </c>
      <c r="AQ2149" s="63">
        <v>0</v>
      </c>
      <c r="AR2149" s="63">
        <v>0</v>
      </c>
      <c r="AS2149" s="63">
        <v>0</v>
      </c>
      <c r="AT2149" s="63">
        <v>0</v>
      </c>
      <c r="AU2149" s="63">
        <v>0</v>
      </c>
      <c r="AV2149" s="63">
        <v>0</v>
      </c>
      <c r="AW2149" s="63">
        <v>0</v>
      </c>
      <c r="AX2149" s="63">
        <v>0</v>
      </c>
      <c r="AY2149" s="63">
        <v>0</v>
      </c>
      <c r="BA2149" s="5">
        <f>IF(Q2149&gt;0,RANK(Q2149,(N2149:P2149,Q2149:AE2149)),0)</f>
        <v>3</v>
      </c>
      <c r="BB2149" s="5">
        <f>IF(R2149&gt;0,RANK(R2149,(N2149:P2149,Q2149:AE2149)),0)</f>
        <v>4</v>
      </c>
      <c r="BC2149" s="5">
        <f>IF(T2149&gt;0,RANK(T2149,(N2149:P2149,Q2149:AE2149)),0)</f>
        <v>0</v>
      </c>
      <c r="BD2149" s="5">
        <f>IF(S2149&gt;0,RANK(S2149,(N2149:P2149,Q2149:AE2149)),0)</f>
        <v>0</v>
      </c>
      <c r="BE2149" s="2">
        <f t="shared" si="871"/>
        <v>1.2915676959619952E-2</v>
      </c>
      <c r="BF2149" s="2">
        <f t="shared" si="872"/>
        <v>3.7856294536817102E-3</v>
      </c>
      <c r="BG2149" s="2">
        <f t="shared" si="873"/>
        <v>0</v>
      </c>
      <c r="BH2149" s="2">
        <f t="shared" si="874"/>
        <v>0</v>
      </c>
      <c r="BJ2149" t="s">
        <v>12</v>
      </c>
      <c r="BK2149" t="s">
        <v>994</v>
      </c>
      <c r="BN2149" s="112">
        <v>39</v>
      </c>
      <c r="BO2149" s="114">
        <v>43</v>
      </c>
      <c r="BP2149" s="118">
        <f t="shared" si="854"/>
        <v>39043</v>
      </c>
      <c r="BQ2149" s="118">
        <f t="shared" si="876"/>
        <v>39043</v>
      </c>
      <c r="BR2149" s="5" t="s">
        <v>3151</v>
      </c>
      <c r="BV2149" s="63"/>
      <c r="BX2149" s="63"/>
      <c r="CC2149" s="63">
        <f t="shared" si="875"/>
        <v>-40416</v>
      </c>
      <c r="CE2149" s="63">
        <v>81</v>
      </c>
      <c r="CH2149" s="63">
        <v>0</v>
      </c>
    </row>
    <row r="2150" spans="1:86" ht="15" hidden="1" customHeight="1" outlineLevel="1">
      <c r="A2150" t="s">
        <v>280</v>
      </c>
      <c r="B2150" t="s">
        <v>994</v>
      </c>
      <c r="C2150" s="1">
        <f t="shared" si="866"/>
        <v>83311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0</v>
      </c>
      <c r="G2150" s="129">
        <f t="shared" si="864"/>
        <v>19573</v>
      </c>
      <c r="H2150" s="134">
        <f t="shared" si="865"/>
        <v>0.23493896364225614</v>
      </c>
      <c r="I2150" s="2"/>
      <c r="J2150" s="2">
        <f t="shared" si="867"/>
        <v>0.37478844330280514</v>
      </c>
      <c r="K2150" s="2">
        <f t="shared" si="868"/>
        <v>0.60972740694506122</v>
      </c>
      <c r="L2150" s="2">
        <f t="shared" si="869"/>
        <v>0</v>
      </c>
      <c r="M2150" s="2">
        <f t="shared" si="870"/>
        <v>1.5484149752133636E-2</v>
      </c>
      <c r="N2150" s="63">
        <v>31224</v>
      </c>
      <c r="O2150" s="63">
        <v>50797</v>
      </c>
      <c r="P2150" s="63">
        <v>0</v>
      </c>
      <c r="Q2150" s="63">
        <v>1033</v>
      </c>
      <c r="R2150" s="63">
        <v>223</v>
      </c>
      <c r="S2150" s="63">
        <v>0</v>
      </c>
      <c r="T2150" s="63">
        <v>0</v>
      </c>
      <c r="U2150" s="63">
        <v>0</v>
      </c>
      <c r="V2150" s="63">
        <v>0</v>
      </c>
      <c r="W2150" s="63">
        <v>0</v>
      </c>
      <c r="X2150" s="63">
        <v>0</v>
      </c>
      <c r="Y2150" s="63">
        <v>0</v>
      </c>
      <c r="Z2150" s="63">
        <v>28</v>
      </c>
      <c r="AA2150" s="63">
        <v>0</v>
      </c>
      <c r="AB2150" s="63">
        <v>0</v>
      </c>
      <c r="AC2150" s="63">
        <v>0</v>
      </c>
      <c r="AD2150" s="63">
        <v>0</v>
      </c>
      <c r="AE2150" s="63">
        <v>0</v>
      </c>
      <c r="AF2150" s="63">
        <v>0</v>
      </c>
      <c r="AG2150" s="63">
        <v>0</v>
      </c>
      <c r="AH2150" s="63">
        <v>0</v>
      </c>
      <c r="AI2150" s="63">
        <v>0</v>
      </c>
      <c r="AJ2150" s="63">
        <v>0</v>
      </c>
      <c r="AK2150" s="63">
        <v>0</v>
      </c>
      <c r="AL2150" s="63">
        <v>3</v>
      </c>
      <c r="AM2150" s="63">
        <v>0</v>
      </c>
      <c r="AN2150" s="63">
        <v>0</v>
      </c>
      <c r="AO2150" s="63">
        <v>0</v>
      </c>
      <c r="AP2150" s="63">
        <v>0</v>
      </c>
      <c r="AQ2150" s="63">
        <v>0</v>
      </c>
      <c r="AR2150" s="63">
        <v>0</v>
      </c>
      <c r="AS2150" s="63">
        <v>0</v>
      </c>
      <c r="AT2150" s="63">
        <v>0</v>
      </c>
      <c r="AU2150" s="63">
        <v>3</v>
      </c>
      <c r="AV2150" s="63">
        <v>0</v>
      </c>
      <c r="AW2150" s="63">
        <v>0</v>
      </c>
      <c r="AX2150" s="63">
        <v>0</v>
      </c>
      <c r="AY2150" s="63">
        <v>0</v>
      </c>
      <c r="BA2150" s="5">
        <f>IF(Q2150&gt;0,RANK(Q2150,(N2150:P2150,Q2150:AE2150)),0)</f>
        <v>3</v>
      </c>
      <c r="BB2150" s="5">
        <f>IF(R2150&gt;0,RANK(R2150,(N2150:P2150,Q2150:AE2150)),0)</f>
        <v>4</v>
      </c>
      <c r="BC2150" s="5">
        <f>IF(T2150&gt;0,RANK(T2150,(N2150:P2150,Q2150:AE2150)),0)</f>
        <v>0</v>
      </c>
      <c r="BD2150" s="5">
        <f>IF(S2150&gt;0,RANK(S2150,(N2150:P2150,Q2150:AE2150)),0)</f>
        <v>0</v>
      </c>
      <c r="BE2150" s="2">
        <f t="shared" si="871"/>
        <v>1.2399323018568977E-2</v>
      </c>
      <c r="BF2150" s="2">
        <f t="shared" si="872"/>
        <v>2.6767173602525477E-3</v>
      </c>
      <c r="BG2150" s="2">
        <f t="shared" si="873"/>
        <v>0</v>
      </c>
      <c r="BH2150" s="2">
        <f t="shared" si="874"/>
        <v>0</v>
      </c>
      <c r="BJ2150" t="s">
        <v>280</v>
      </c>
      <c r="BK2150" t="s">
        <v>994</v>
      </c>
      <c r="BL2150">
        <v>15</v>
      </c>
      <c r="BN2150" s="112">
        <v>39</v>
      </c>
      <c r="BO2150" s="114">
        <v>45</v>
      </c>
      <c r="BP2150" s="118">
        <f t="shared" si="854"/>
        <v>39045</v>
      </c>
      <c r="BQ2150" s="118">
        <f t="shared" si="876"/>
        <v>39045</v>
      </c>
      <c r="BR2150" s="5" t="s">
        <v>3151</v>
      </c>
      <c r="BV2150" s="63"/>
      <c r="BX2150" s="63"/>
      <c r="CC2150" s="63">
        <f t="shared" si="875"/>
        <v>-83311</v>
      </c>
      <c r="CE2150" s="63">
        <v>0</v>
      </c>
      <c r="CH2150" s="63">
        <v>0</v>
      </c>
    </row>
    <row r="2151" spans="1:86" ht="15" hidden="1" customHeight="1" outlineLevel="1">
      <c r="A2151" t="s">
        <v>1415</v>
      </c>
      <c r="B2151" t="s">
        <v>994</v>
      </c>
      <c r="C2151" s="1">
        <f t="shared" si="866"/>
        <v>12626</v>
      </c>
      <c r="D2151" s="5">
        <f>IF(N2151&gt;0, RANK(N2151,(N2151:P2151,Q2151:AE2151)),0)</f>
        <v>2</v>
      </c>
      <c r="E2151" s="5">
        <f>IF(O2151&gt;0,RANK(O2151,(N2151:P2151,Q2151:AE2151)),0)</f>
        <v>1</v>
      </c>
      <c r="F2151" s="5">
        <f>IF(P2151&gt;0,RANK(P2151,(N2151:P2151,Q2151:AE2151)),0)</f>
        <v>0</v>
      </c>
      <c r="G2151" s="129">
        <f t="shared" si="864"/>
        <v>6498</v>
      </c>
      <c r="H2151" s="134">
        <f t="shared" si="865"/>
        <v>0.51465230476793922</v>
      </c>
      <c r="I2151" s="2"/>
      <c r="J2151" s="2">
        <f t="shared" si="867"/>
        <v>0.23562490099794076</v>
      </c>
      <c r="K2151" s="2">
        <f t="shared" si="868"/>
        <v>0.75027720576587997</v>
      </c>
      <c r="L2151" s="2">
        <f t="shared" si="869"/>
        <v>0</v>
      </c>
      <c r="M2151" s="2">
        <f t="shared" si="870"/>
        <v>1.4097893236179271E-2</v>
      </c>
      <c r="N2151" s="63">
        <v>2975</v>
      </c>
      <c r="O2151" s="63">
        <v>9473</v>
      </c>
      <c r="P2151" s="63">
        <v>0</v>
      </c>
      <c r="Q2151" s="63">
        <v>132</v>
      </c>
      <c r="R2151" s="63">
        <v>32</v>
      </c>
      <c r="S2151" s="63">
        <v>0</v>
      </c>
      <c r="T2151" s="63">
        <v>0</v>
      </c>
      <c r="U2151" s="63">
        <v>0</v>
      </c>
      <c r="V2151" s="63">
        <v>0</v>
      </c>
      <c r="W2151" s="63">
        <v>14</v>
      </c>
      <c r="X2151" s="63">
        <v>0</v>
      </c>
      <c r="Y2151" s="63">
        <v>0</v>
      </c>
      <c r="Z2151" s="63">
        <v>0</v>
      </c>
      <c r="AA2151" s="63">
        <v>0</v>
      </c>
      <c r="AB2151" s="63">
        <v>0</v>
      </c>
      <c r="AC2151" s="63">
        <v>0</v>
      </c>
      <c r="AD2151" s="63">
        <v>0</v>
      </c>
      <c r="AE2151" s="63">
        <v>0</v>
      </c>
      <c r="AF2151" s="63">
        <v>0</v>
      </c>
      <c r="AG2151" s="63">
        <v>0</v>
      </c>
      <c r="AH2151" s="63">
        <v>0</v>
      </c>
      <c r="AI2151" s="63">
        <v>0</v>
      </c>
      <c r="AJ2151" s="63">
        <v>0</v>
      </c>
      <c r="AK2151" s="63">
        <v>0</v>
      </c>
      <c r="AL2151" s="63">
        <v>0</v>
      </c>
      <c r="AM2151" s="63">
        <v>0</v>
      </c>
      <c r="AN2151" s="63">
        <v>0</v>
      </c>
      <c r="AO2151" s="63">
        <v>0</v>
      </c>
      <c r="AP2151" s="63">
        <v>0</v>
      </c>
      <c r="AQ2151" s="63">
        <v>0</v>
      </c>
      <c r="AR2151" s="63">
        <v>0</v>
      </c>
      <c r="AS2151" s="63">
        <v>0</v>
      </c>
      <c r="AT2151" s="63">
        <v>0</v>
      </c>
      <c r="AU2151" s="63">
        <v>0</v>
      </c>
      <c r="AV2151" s="63">
        <v>0</v>
      </c>
      <c r="AW2151" s="63">
        <v>0</v>
      </c>
      <c r="AX2151" s="63">
        <v>0</v>
      </c>
      <c r="AY2151" s="63">
        <v>0</v>
      </c>
      <c r="BA2151" s="5">
        <f>IF(Q2151&gt;0,RANK(Q2151,(N2151:P2151,Q2151:AE2151)),0)</f>
        <v>3</v>
      </c>
      <c r="BB2151" s="5">
        <f>IF(R2151&gt;0,RANK(R2151,(N2151:P2151,Q2151:AE2151)),0)</f>
        <v>4</v>
      </c>
      <c r="BC2151" s="5">
        <f>IF(T2151&gt;0,RANK(T2151,(N2151:P2151,Q2151:AE2151)),0)</f>
        <v>0</v>
      </c>
      <c r="BD2151" s="5">
        <f>IF(S2151&gt;0,RANK(S2151,(N2151:P2151,Q2151:AE2151)),0)</f>
        <v>0</v>
      </c>
      <c r="BE2151" s="2">
        <f t="shared" si="871"/>
        <v>1.0454617456043086E-2</v>
      </c>
      <c r="BF2151" s="2">
        <f t="shared" si="872"/>
        <v>2.5344527166165057E-3</v>
      </c>
      <c r="BG2151" s="2">
        <f t="shared" si="873"/>
        <v>0</v>
      </c>
      <c r="BH2151" s="2">
        <f t="shared" si="874"/>
        <v>0</v>
      </c>
      <c r="BJ2151" t="s">
        <v>1415</v>
      </c>
      <c r="BK2151" t="s">
        <v>994</v>
      </c>
      <c r="BN2151" s="112">
        <v>39</v>
      </c>
      <c r="BO2151" s="114">
        <v>47</v>
      </c>
      <c r="BP2151" s="118">
        <f t="shared" si="854"/>
        <v>39047</v>
      </c>
      <c r="BQ2151" s="118">
        <f t="shared" si="876"/>
        <v>39047</v>
      </c>
      <c r="BR2151" s="5" t="s">
        <v>3151</v>
      </c>
      <c r="BV2151" s="63"/>
      <c r="BX2151" s="63"/>
      <c r="CC2151" s="63">
        <f t="shared" si="875"/>
        <v>-12626</v>
      </c>
      <c r="CE2151" s="63">
        <v>14</v>
      </c>
      <c r="CH2151" s="63">
        <v>0</v>
      </c>
    </row>
    <row r="2152" spans="1:86" ht="15" hidden="1" customHeight="1" outlineLevel="1">
      <c r="A2152" t="s">
        <v>1137</v>
      </c>
      <c r="B2152" t="s">
        <v>994</v>
      </c>
      <c r="C2152" s="1">
        <f t="shared" si="866"/>
        <v>632532</v>
      </c>
      <c r="D2152" s="5">
        <f>IF(N2152&gt;0, RANK(N2152,(N2152:P2152,Q2152:AE2152)),0)</f>
        <v>1</v>
      </c>
      <c r="E2152" s="5">
        <f>IF(O2152&gt;0,RANK(O2152,(N2152:P2152,Q2152:AE2152)),0)</f>
        <v>2</v>
      </c>
      <c r="F2152" s="5">
        <f>IF(P2152&gt;0,RANK(P2152,(N2152:P2152,Q2152:AE2152)),0)</f>
        <v>0</v>
      </c>
      <c r="G2152" s="129">
        <f t="shared" si="864"/>
        <v>197907</v>
      </c>
      <c r="H2152" s="134">
        <f t="shared" si="865"/>
        <v>0.31288061315474947</v>
      </c>
      <c r="I2152" s="2"/>
      <c r="J2152" s="2">
        <f t="shared" si="867"/>
        <v>0.64683525892761162</v>
      </c>
      <c r="K2152" s="2">
        <f t="shared" si="868"/>
        <v>0.3339546457728621</v>
      </c>
      <c r="L2152" s="2">
        <f t="shared" si="869"/>
        <v>0</v>
      </c>
      <c r="M2152" s="2">
        <f t="shared" si="870"/>
        <v>1.9210095299526275E-2</v>
      </c>
      <c r="N2152" s="63">
        <v>409144</v>
      </c>
      <c r="O2152" s="63">
        <v>211237</v>
      </c>
      <c r="P2152" s="63">
        <v>0</v>
      </c>
      <c r="Q2152" s="63">
        <v>7718</v>
      </c>
      <c r="R2152" s="63">
        <v>2169</v>
      </c>
      <c r="S2152" s="63">
        <v>0</v>
      </c>
      <c r="T2152" s="63">
        <v>0</v>
      </c>
      <c r="U2152" s="63">
        <v>0</v>
      </c>
      <c r="V2152" s="63">
        <v>0</v>
      </c>
      <c r="W2152" s="63">
        <v>1957</v>
      </c>
      <c r="X2152" s="63">
        <v>0</v>
      </c>
      <c r="Y2152" s="63">
        <v>0</v>
      </c>
      <c r="Z2152" s="63">
        <v>240</v>
      </c>
      <c r="AA2152" s="63">
        <v>0</v>
      </c>
      <c r="AB2152" s="63">
        <v>0</v>
      </c>
      <c r="AC2152" s="63">
        <v>0</v>
      </c>
      <c r="AD2152" s="63">
        <v>0</v>
      </c>
      <c r="AE2152" s="63">
        <v>0</v>
      </c>
      <c r="AF2152" s="63">
        <v>3</v>
      </c>
      <c r="AG2152" s="63">
        <v>0</v>
      </c>
      <c r="AH2152" s="63">
        <v>0</v>
      </c>
      <c r="AI2152" s="63">
        <v>1</v>
      </c>
      <c r="AJ2152" s="63">
        <v>0</v>
      </c>
      <c r="AK2152" s="63">
        <v>0</v>
      </c>
      <c r="AL2152" s="63">
        <v>15</v>
      </c>
      <c r="AM2152" s="63">
        <v>0</v>
      </c>
      <c r="AN2152" s="63">
        <v>0</v>
      </c>
      <c r="AO2152" s="63">
        <v>0</v>
      </c>
      <c r="AP2152" s="63">
        <v>0</v>
      </c>
      <c r="AQ2152" s="63">
        <v>0</v>
      </c>
      <c r="AR2152" s="63">
        <v>0</v>
      </c>
      <c r="AS2152" s="63">
        <v>0</v>
      </c>
      <c r="AT2152" s="63">
        <v>0</v>
      </c>
      <c r="AU2152" s="63">
        <v>48</v>
      </c>
      <c r="AV2152" s="63">
        <v>0</v>
      </c>
      <c r="AW2152" s="63">
        <v>0</v>
      </c>
      <c r="AX2152" s="63">
        <v>0</v>
      </c>
      <c r="AY2152" s="63">
        <v>0</v>
      </c>
      <c r="BA2152" s="5">
        <f>IF(Q2152&gt;0,RANK(Q2152,(N2152:P2152,Q2152:AE2152)),0)</f>
        <v>3</v>
      </c>
      <c r="BB2152" s="5">
        <f>IF(R2152&gt;0,RANK(R2152,(N2152:P2152,Q2152:AE2152)),0)</f>
        <v>4</v>
      </c>
      <c r="BC2152" s="5">
        <f>IF(T2152&gt;0,RANK(T2152,(N2152:P2152,Q2152:AE2152)),0)</f>
        <v>0</v>
      </c>
      <c r="BD2152" s="5">
        <f>IF(S2152&gt;0,RANK(S2152,(N2152:P2152,Q2152:AE2152)),0)</f>
        <v>0</v>
      </c>
      <c r="BE2152" s="2">
        <f t="shared" si="871"/>
        <v>1.2201754219549367E-2</v>
      </c>
      <c r="BF2152" s="2">
        <f t="shared" si="872"/>
        <v>3.4290755250327258E-3</v>
      </c>
      <c r="BG2152" s="2">
        <f t="shared" si="873"/>
        <v>0</v>
      </c>
      <c r="BH2152" s="2">
        <f t="shared" si="874"/>
        <v>0</v>
      </c>
      <c r="BJ2152" t="s">
        <v>1137</v>
      </c>
      <c r="BK2152" t="s">
        <v>994</v>
      </c>
      <c r="BN2152" s="112">
        <v>39</v>
      </c>
      <c r="BO2152" s="114">
        <v>49</v>
      </c>
      <c r="BP2152" s="118">
        <f t="shared" si="854"/>
        <v>39049</v>
      </c>
      <c r="BQ2152" s="118">
        <f t="shared" si="876"/>
        <v>39049</v>
      </c>
      <c r="BR2152" s="5" t="s">
        <v>3151</v>
      </c>
      <c r="BV2152" s="63"/>
      <c r="BX2152" s="63"/>
      <c r="CC2152" s="63">
        <f t="shared" si="875"/>
        <v>-632532</v>
      </c>
      <c r="CE2152" s="63">
        <v>1957</v>
      </c>
      <c r="CH2152" s="63">
        <v>2</v>
      </c>
    </row>
    <row r="2153" spans="1:86" ht="15" hidden="1" customHeight="1" outlineLevel="1">
      <c r="A2153" t="s">
        <v>2386</v>
      </c>
      <c r="B2153" t="s">
        <v>994</v>
      </c>
      <c r="C2153" s="1">
        <f t="shared" si="866"/>
        <v>22806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0</v>
      </c>
      <c r="G2153" s="129">
        <f t="shared" si="864"/>
        <v>9067</v>
      </c>
      <c r="H2153" s="134">
        <f t="shared" si="865"/>
        <v>0.39757081469788652</v>
      </c>
      <c r="I2153" s="2"/>
      <c r="J2153" s="2">
        <f t="shared" si="867"/>
        <v>0.29220380601596069</v>
      </c>
      <c r="K2153" s="2">
        <f t="shared" si="868"/>
        <v>0.68977462071384721</v>
      </c>
      <c r="L2153" s="2">
        <f t="shared" si="869"/>
        <v>0</v>
      </c>
      <c r="M2153" s="2">
        <f t="shared" si="870"/>
        <v>1.8021573270192159E-2</v>
      </c>
      <c r="N2153" s="63">
        <v>6664</v>
      </c>
      <c r="O2153" s="63">
        <v>15731</v>
      </c>
      <c r="P2153" s="63">
        <v>0</v>
      </c>
      <c r="Q2153" s="63">
        <v>299</v>
      </c>
      <c r="R2153" s="63">
        <v>71</v>
      </c>
      <c r="S2153" s="63">
        <v>0</v>
      </c>
      <c r="T2153" s="63">
        <v>0</v>
      </c>
      <c r="U2153" s="63">
        <v>0</v>
      </c>
      <c r="V2153" s="63">
        <v>0</v>
      </c>
      <c r="W2153" s="63">
        <v>36</v>
      </c>
      <c r="X2153" s="63">
        <v>0</v>
      </c>
      <c r="Y2153" s="63">
        <v>0</v>
      </c>
      <c r="Z2153" s="63">
        <v>5</v>
      </c>
      <c r="AA2153" s="63">
        <v>0</v>
      </c>
      <c r="AB2153" s="63">
        <v>0</v>
      </c>
      <c r="AC2153" s="63">
        <v>0</v>
      </c>
      <c r="AD2153" s="63">
        <v>0</v>
      </c>
      <c r="AE2153" s="63">
        <v>0</v>
      </c>
      <c r="AF2153" s="63">
        <v>0</v>
      </c>
      <c r="AG2153" s="63">
        <v>0</v>
      </c>
      <c r="AH2153" s="63">
        <v>0</v>
      </c>
      <c r="AI2153" s="63">
        <v>0</v>
      </c>
      <c r="AJ2153" s="63">
        <v>0</v>
      </c>
      <c r="AK2153" s="63">
        <v>0</v>
      </c>
      <c r="AL2153" s="63">
        <v>0</v>
      </c>
      <c r="AM2153" s="63">
        <v>0</v>
      </c>
      <c r="AN2153" s="63">
        <v>0</v>
      </c>
      <c r="AO2153" s="63">
        <v>0</v>
      </c>
      <c r="AP2153" s="63">
        <v>0</v>
      </c>
      <c r="AQ2153" s="63">
        <v>0</v>
      </c>
      <c r="AR2153" s="63">
        <v>0</v>
      </c>
      <c r="AS2153" s="63">
        <v>0</v>
      </c>
      <c r="AT2153" s="63">
        <v>0</v>
      </c>
      <c r="AU2153" s="63">
        <v>0</v>
      </c>
      <c r="AV2153" s="63">
        <v>0</v>
      </c>
      <c r="AW2153" s="63">
        <v>0</v>
      </c>
      <c r="AX2153" s="63">
        <v>0</v>
      </c>
      <c r="AY2153" s="63">
        <v>0</v>
      </c>
      <c r="BA2153" s="5">
        <f>IF(Q2153&gt;0,RANK(Q2153,(N2153:P2153,Q2153:AE2153)),0)</f>
        <v>3</v>
      </c>
      <c r="BB2153" s="5">
        <f>IF(R2153&gt;0,RANK(R2153,(N2153:P2153,Q2153:AE2153)),0)</f>
        <v>4</v>
      </c>
      <c r="BC2153" s="5">
        <f>IF(T2153&gt;0,RANK(T2153,(N2153:P2153,Q2153:AE2153)),0)</f>
        <v>0</v>
      </c>
      <c r="BD2153" s="5">
        <f>IF(S2153&gt;0,RANK(S2153,(N2153:P2153,Q2153:AE2153)),0)</f>
        <v>0</v>
      </c>
      <c r="BE2153" s="2">
        <f t="shared" si="871"/>
        <v>1.3110584933789353E-2</v>
      </c>
      <c r="BF2153" s="2">
        <f t="shared" si="872"/>
        <v>3.1132158203981408E-3</v>
      </c>
      <c r="BG2153" s="2">
        <f t="shared" si="873"/>
        <v>0</v>
      </c>
      <c r="BH2153" s="2">
        <f t="shared" si="874"/>
        <v>0</v>
      </c>
      <c r="BJ2153" t="s">
        <v>2386</v>
      </c>
      <c r="BK2153" t="s">
        <v>994</v>
      </c>
      <c r="BL2153">
        <v>5</v>
      </c>
      <c r="BN2153" s="112">
        <v>39</v>
      </c>
      <c r="BO2153" s="114">
        <v>51</v>
      </c>
      <c r="BP2153" s="118">
        <f t="shared" ref="BP2153:BP2215" si="877">1000*BN2153+BO2153</f>
        <v>39051</v>
      </c>
      <c r="BQ2153" s="118">
        <f t="shared" si="876"/>
        <v>39051</v>
      </c>
      <c r="BR2153" s="5" t="s">
        <v>3151</v>
      </c>
      <c r="BV2153" s="63"/>
      <c r="BX2153" s="63"/>
      <c r="CC2153" s="63">
        <f t="shared" si="875"/>
        <v>-22806</v>
      </c>
      <c r="CE2153" s="63">
        <v>36</v>
      </c>
      <c r="CH2153" s="63">
        <v>0</v>
      </c>
    </row>
    <row r="2154" spans="1:86" ht="15" hidden="1" customHeight="1" outlineLevel="1">
      <c r="A2154" t="s">
        <v>321</v>
      </c>
      <c r="B2154" t="s">
        <v>994</v>
      </c>
      <c r="C2154" s="1">
        <f t="shared" si="866"/>
        <v>13799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0</v>
      </c>
      <c r="G2154" s="129">
        <f t="shared" si="864"/>
        <v>7655</v>
      </c>
      <c r="H2154" s="134">
        <f t="shared" si="865"/>
        <v>0.55475034422784264</v>
      </c>
      <c r="I2154" s="2"/>
      <c r="J2154" s="2">
        <f t="shared" si="867"/>
        <v>0.21668236828755708</v>
      </c>
      <c r="K2154" s="2">
        <f t="shared" si="868"/>
        <v>0.77143271251539969</v>
      </c>
      <c r="L2154" s="2">
        <f t="shared" si="869"/>
        <v>0</v>
      </c>
      <c r="M2154" s="2">
        <f t="shared" si="870"/>
        <v>1.1884919197043264E-2</v>
      </c>
      <c r="N2154" s="63">
        <v>2990</v>
      </c>
      <c r="O2154" s="63">
        <v>10645</v>
      </c>
      <c r="P2154" s="63">
        <v>0</v>
      </c>
      <c r="Q2154" s="63">
        <v>132</v>
      </c>
      <c r="R2154" s="63">
        <v>32</v>
      </c>
      <c r="S2154" s="63">
        <v>0</v>
      </c>
      <c r="T2154" s="63">
        <v>0</v>
      </c>
      <c r="U2154" s="63">
        <v>0</v>
      </c>
      <c r="V2154" s="63">
        <v>0</v>
      </c>
      <c r="W2154" s="63">
        <v>0</v>
      </c>
      <c r="X2154" s="63">
        <v>0</v>
      </c>
      <c r="Y2154" s="63">
        <v>0</v>
      </c>
      <c r="Z2154" s="63">
        <v>0</v>
      </c>
      <c r="AA2154" s="63">
        <v>0</v>
      </c>
      <c r="AB2154" s="63">
        <v>0</v>
      </c>
      <c r="AC2154" s="63">
        <v>0</v>
      </c>
      <c r="AD2154" s="63">
        <v>0</v>
      </c>
      <c r="AE2154" s="63">
        <v>0</v>
      </c>
      <c r="AF2154" s="63">
        <v>0</v>
      </c>
      <c r="AG2154" s="63">
        <v>0</v>
      </c>
      <c r="AH2154" s="63">
        <v>0</v>
      </c>
      <c r="AI2154" s="63">
        <v>0</v>
      </c>
      <c r="AJ2154" s="63">
        <v>0</v>
      </c>
      <c r="AK2154" s="63">
        <v>0</v>
      </c>
      <c r="AL2154" s="63">
        <v>0</v>
      </c>
      <c r="AM2154" s="63">
        <v>0</v>
      </c>
      <c r="AN2154" s="63">
        <v>0</v>
      </c>
      <c r="AO2154" s="63">
        <v>0</v>
      </c>
      <c r="AP2154" s="63">
        <v>0</v>
      </c>
      <c r="AQ2154" s="63">
        <v>0</v>
      </c>
      <c r="AR2154" s="63">
        <v>0</v>
      </c>
      <c r="AS2154" s="63">
        <v>0</v>
      </c>
      <c r="AT2154" s="63">
        <v>0</v>
      </c>
      <c r="AU2154" s="63">
        <v>0</v>
      </c>
      <c r="AV2154" s="63">
        <v>0</v>
      </c>
      <c r="AW2154" s="63">
        <v>0</v>
      </c>
      <c r="AX2154" s="63">
        <v>0</v>
      </c>
      <c r="AY2154" s="63">
        <v>0</v>
      </c>
      <c r="BA2154" s="5">
        <f>IF(Q2154&gt;0,RANK(Q2154,(N2154:P2154,Q2154:AE2154)),0)</f>
        <v>3</v>
      </c>
      <c r="BB2154" s="5">
        <f>IF(R2154&gt;0,RANK(R2154,(N2154:P2154,Q2154:AE2154)),0)</f>
        <v>4</v>
      </c>
      <c r="BC2154" s="5">
        <f>IF(T2154&gt;0,RANK(T2154,(N2154:P2154,Q2154:AE2154)),0)</f>
        <v>0</v>
      </c>
      <c r="BD2154" s="5">
        <f>IF(S2154&gt;0,RANK(S2154,(N2154:P2154,Q2154:AE2154)),0)</f>
        <v>0</v>
      </c>
      <c r="BE2154" s="2">
        <f t="shared" si="871"/>
        <v>9.5659105732299448E-3</v>
      </c>
      <c r="BF2154" s="2">
        <f t="shared" si="872"/>
        <v>2.31900862381332E-3</v>
      </c>
      <c r="BG2154" s="2">
        <f t="shared" si="873"/>
        <v>0</v>
      </c>
      <c r="BH2154" s="2">
        <f t="shared" si="874"/>
        <v>0</v>
      </c>
      <c r="BJ2154" t="s">
        <v>321</v>
      </c>
      <c r="BK2154" t="s">
        <v>994</v>
      </c>
      <c r="BL2154">
        <v>6</v>
      </c>
      <c r="BN2154" s="112">
        <v>39</v>
      </c>
      <c r="BO2154" s="114">
        <v>53</v>
      </c>
      <c r="BP2154" s="118">
        <f t="shared" si="877"/>
        <v>39053</v>
      </c>
      <c r="BQ2154" s="118">
        <f t="shared" si="876"/>
        <v>39053</v>
      </c>
      <c r="BR2154" s="5" t="s">
        <v>3151</v>
      </c>
      <c r="BV2154" s="63"/>
      <c r="BX2154" s="63"/>
      <c r="CC2154" s="63">
        <f t="shared" si="875"/>
        <v>-13799</v>
      </c>
      <c r="CE2154" s="63">
        <v>0</v>
      </c>
      <c r="CH2154" s="63">
        <v>0</v>
      </c>
    </row>
    <row r="2155" spans="1:86" ht="15" hidden="1" customHeight="1" outlineLevel="1">
      <c r="A2155" t="s">
        <v>224</v>
      </c>
      <c r="B2155" t="s">
        <v>994</v>
      </c>
      <c r="C2155" s="1">
        <f t="shared" si="866"/>
        <v>56021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0</v>
      </c>
      <c r="G2155" s="129">
        <f t="shared" si="864"/>
        <v>12942</v>
      </c>
      <c r="H2155" s="134">
        <f t="shared" si="865"/>
        <v>0.23102051016583067</v>
      </c>
      <c r="I2155" s="2"/>
      <c r="J2155" s="2">
        <f t="shared" si="867"/>
        <v>0.37844736795130396</v>
      </c>
      <c r="K2155" s="2">
        <f t="shared" si="868"/>
        <v>0.60946787811713465</v>
      </c>
      <c r="L2155" s="2">
        <f t="shared" si="869"/>
        <v>0</v>
      </c>
      <c r="M2155" s="2">
        <f t="shared" si="870"/>
        <v>1.2084753931561387E-2</v>
      </c>
      <c r="N2155" s="63">
        <v>21201</v>
      </c>
      <c r="O2155" s="63">
        <v>34143</v>
      </c>
      <c r="P2155" s="63">
        <v>0</v>
      </c>
      <c r="Q2155" s="63">
        <v>534</v>
      </c>
      <c r="R2155" s="63">
        <v>132</v>
      </c>
      <c r="S2155" s="63">
        <v>0</v>
      </c>
      <c r="T2155" s="63">
        <v>0</v>
      </c>
      <c r="U2155" s="63">
        <v>0</v>
      </c>
      <c r="V2155" s="63">
        <v>0</v>
      </c>
      <c r="W2155" s="63">
        <v>0</v>
      </c>
      <c r="X2155" s="63">
        <v>0</v>
      </c>
      <c r="Y2155" s="63">
        <v>0</v>
      </c>
      <c r="Z2155" s="63">
        <v>10</v>
      </c>
      <c r="AA2155" s="63">
        <v>0</v>
      </c>
      <c r="AB2155" s="63">
        <v>0</v>
      </c>
      <c r="AC2155" s="63">
        <v>0</v>
      </c>
      <c r="AD2155" s="63">
        <v>0</v>
      </c>
      <c r="AE2155" s="63">
        <v>0</v>
      </c>
      <c r="AF2155" s="63">
        <v>0</v>
      </c>
      <c r="AG2155" s="63">
        <v>0</v>
      </c>
      <c r="AH2155" s="63">
        <v>0</v>
      </c>
      <c r="AI2155" s="63">
        <v>0</v>
      </c>
      <c r="AJ2155" s="63">
        <v>0</v>
      </c>
      <c r="AK2155" s="63">
        <v>0</v>
      </c>
      <c r="AL2155" s="63">
        <v>1</v>
      </c>
      <c r="AM2155" s="63">
        <v>0</v>
      </c>
      <c r="AN2155" s="63">
        <v>0</v>
      </c>
      <c r="AO2155" s="63">
        <v>0</v>
      </c>
      <c r="AP2155" s="63">
        <v>0</v>
      </c>
      <c r="AQ2155" s="63">
        <v>0</v>
      </c>
      <c r="AR2155" s="63">
        <v>0</v>
      </c>
      <c r="AS2155" s="63">
        <v>0</v>
      </c>
      <c r="AT2155" s="63">
        <v>0</v>
      </c>
      <c r="AU2155" s="63">
        <v>0</v>
      </c>
      <c r="AV2155" s="63">
        <v>0</v>
      </c>
      <c r="AW2155" s="63">
        <v>0</v>
      </c>
      <c r="AX2155" s="63">
        <v>0</v>
      </c>
      <c r="AY2155" s="63">
        <v>0</v>
      </c>
      <c r="BA2155" s="5">
        <f>IF(Q2155&gt;0,RANK(Q2155,(N2155:P2155,Q2155:AE2155)),0)</f>
        <v>3</v>
      </c>
      <c r="BB2155" s="5">
        <f>IF(R2155&gt;0,RANK(R2155,(N2155:P2155,Q2155:AE2155)),0)</f>
        <v>4</v>
      </c>
      <c r="BC2155" s="5">
        <f>IF(T2155&gt;0,RANK(T2155,(N2155:P2155,Q2155:AE2155)),0)</f>
        <v>0</v>
      </c>
      <c r="BD2155" s="5">
        <f>IF(S2155&gt;0,RANK(S2155,(N2155:P2155,Q2155:AE2155)),0)</f>
        <v>0</v>
      </c>
      <c r="BE2155" s="2">
        <f t="shared" si="871"/>
        <v>9.5321397333142932E-3</v>
      </c>
      <c r="BF2155" s="2">
        <f t="shared" si="872"/>
        <v>2.3562592599203872E-3</v>
      </c>
      <c r="BG2155" s="2">
        <f t="shared" si="873"/>
        <v>0</v>
      </c>
      <c r="BH2155" s="2">
        <f t="shared" si="874"/>
        <v>0</v>
      </c>
      <c r="BJ2155" t="s">
        <v>224</v>
      </c>
      <c r="BK2155" t="s">
        <v>994</v>
      </c>
      <c r="BL2155">
        <v>14</v>
      </c>
      <c r="BN2155" s="112">
        <v>39</v>
      </c>
      <c r="BO2155" s="114">
        <v>55</v>
      </c>
      <c r="BP2155" s="118">
        <f t="shared" si="877"/>
        <v>39055</v>
      </c>
      <c r="BQ2155" s="118">
        <f t="shared" si="876"/>
        <v>39055</v>
      </c>
      <c r="BR2155" s="5" t="s">
        <v>3151</v>
      </c>
      <c r="BV2155" s="63"/>
      <c r="BX2155" s="63"/>
      <c r="CC2155" s="63">
        <f t="shared" si="875"/>
        <v>-56021</v>
      </c>
      <c r="CE2155" s="63">
        <v>0</v>
      </c>
      <c r="CH2155" s="63">
        <v>0</v>
      </c>
    </row>
    <row r="2156" spans="1:86" ht="15" hidden="1" customHeight="1" outlineLevel="1">
      <c r="A2156" t="s">
        <v>2187</v>
      </c>
      <c r="B2156" t="s">
        <v>994</v>
      </c>
      <c r="C2156" s="1">
        <f t="shared" si="866"/>
        <v>88643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0</v>
      </c>
      <c r="G2156" s="129">
        <f t="shared" si="864"/>
        <v>17274</v>
      </c>
      <c r="H2156" s="134">
        <f t="shared" si="865"/>
        <v>0.19487156346242795</v>
      </c>
      <c r="I2156" s="2"/>
      <c r="J2156" s="2">
        <f t="shared" si="867"/>
        <v>0.39256342858432136</v>
      </c>
      <c r="K2156" s="2">
        <f t="shared" si="868"/>
        <v>0.58743499204674932</v>
      </c>
      <c r="L2156" s="2">
        <f t="shared" si="869"/>
        <v>0</v>
      </c>
      <c r="M2156" s="2">
        <f t="shared" si="870"/>
        <v>2.0001579368929323E-2</v>
      </c>
      <c r="N2156" s="63">
        <v>34798</v>
      </c>
      <c r="O2156" s="63">
        <v>52072</v>
      </c>
      <c r="P2156" s="63">
        <v>0</v>
      </c>
      <c r="Q2156" s="63">
        <v>1458</v>
      </c>
      <c r="R2156" s="63">
        <v>264</v>
      </c>
      <c r="S2156" s="63">
        <v>0</v>
      </c>
      <c r="T2156" s="63">
        <v>0</v>
      </c>
      <c r="U2156" s="63">
        <v>0</v>
      </c>
      <c r="V2156" s="63">
        <v>0</v>
      </c>
      <c r="W2156" s="63">
        <v>0</v>
      </c>
      <c r="X2156" s="63">
        <v>0</v>
      </c>
      <c r="Y2156" s="63">
        <v>0</v>
      </c>
      <c r="Z2156" s="63">
        <v>41</v>
      </c>
      <c r="AA2156" s="63">
        <v>0</v>
      </c>
      <c r="AB2156" s="63">
        <v>0</v>
      </c>
      <c r="AC2156" s="63">
        <v>0</v>
      </c>
      <c r="AD2156" s="63">
        <v>0</v>
      </c>
      <c r="AE2156" s="63">
        <v>0</v>
      </c>
      <c r="AF2156" s="63">
        <v>0</v>
      </c>
      <c r="AG2156" s="63">
        <v>0</v>
      </c>
      <c r="AH2156" s="63">
        <v>0</v>
      </c>
      <c r="AI2156" s="63">
        <v>0</v>
      </c>
      <c r="AJ2156" s="63">
        <v>0</v>
      </c>
      <c r="AK2156" s="63">
        <v>0</v>
      </c>
      <c r="AL2156" s="63">
        <v>5</v>
      </c>
      <c r="AM2156" s="63">
        <v>0</v>
      </c>
      <c r="AN2156" s="63">
        <v>0</v>
      </c>
      <c r="AO2156" s="63">
        <v>0</v>
      </c>
      <c r="AP2156" s="63">
        <v>0</v>
      </c>
      <c r="AQ2156" s="63">
        <v>0</v>
      </c>
      <c r="AR2156" s="63">
        <v>0</v>
      </c>
      <c r="AS2156" s="63">
        <v>0</v>
      </c>
      <c r="AT2156" s="63">
        <v>0</v>
      </c>
      <c r="AU2156" s="63">
        <v>5</v>
      </c>
      <c r="AV2156" s="63">
        <v>0</v>
      </c>
      <c r="AW2156" s="63">
        <v>0</v>
      </c>
      <c r="AX2156" s="63">
        <v>0</v>
      </c>
      <c r="AY2156" s="63">
        <v>0</v>
      </c>
      <c r="BA2156" s="5">
        <f>IF(Q2156&gt;0,RANK(Q2156,(N2156:P2156,Q2156:AE2156)),0)</f>
        <v>3</v>
      </c>
      <c r="BB2156" s="5">
        <f>IF(R2156&gt;0,RANK(R2156,(N2156:P2156,Q2156:AE2156)),0)</f>
        <v>4</v>
      </c>
      <c r="BC2156" s="5">
        <f>IF(T2156&gt;0,RANK(T2156,(N2156:P2156,Q2156:AE2156)),0)</f>
        <v>0</v>
      </c>
      <c r="BD2156" s="5">
        <f>IF(S2156&gt;0,RANK(S2156,(N2156:P2156,Q2156:AE2156)),0)</f>
        <v>0</v>
      </c>
      <c r="BE2156" s="2">
        <f t="shared" si="871"/>
        <v>1.6447999278002775E-2</v>
      </c>
      <c r="BF2156" s="2">
        <f t="shared" si="872"/>
        <v>2.9782385523955644E-3</v>
      </c>
      <c r="BG2156" s="2">
        <f t="shared" si="873"/>
        <v>0</v>
      </c>
      <c r="BH2156" s="2">
        <f t="shared" si="874"/>
        <v>0</v>
      </c>
      <c r="BJ2156" t="s">
        <v>2187</v>
      </c>
      <c r="BK2156" t="s">
        <v>994</v>
      </c>
      <c r="BL2156">
        <v>10</v>
      </c>
      <c r="BN2156" s="112">
        <v>39</v>
      </c>
      <c r="BO2156" s="114">
        <v>57</v>
      </c>
      <c r="BP2156" s="118">
        <f t="shared" si="877"/>
        <v>39057</v>
      </c>
      <c r="BQ2156" s="118">
        <f t="shared" si="876"/>
        <v>39057</v>
      </c>
      <c r="BR2156" s="5" t="s">
        <v>3151</v>
      </c>
      <c r="BV2156" s="63"/>
      <c r="BX2156" s="63"/>
      <c r="CC2156" s="63">
        <f t="shared" si="875"/>
        <v>-88643</v>
      </c>
      <c r="CE2156" s="63">
        <v>0</v>
      </c>
      <c r="CH2156" s="63">
        <v>0</v>
      </c>
    </row>
    <row r="2157" spans="1:86" ht="15" hidden="1" customHeight="1" outlineLevel="1">
      <c r="A2157" t="s">
        <v>1132</v>
      </c>
      <c r="B2157" t="s">
        <v>994</v>
      </c>
      <c r="C2157" s="1">
        <f t="shared" si="866"/>
        <v>18264</v>
      </c>
      <c r="D2157" s="5">
        <f>IF(N2157&gt;0, RANK(N2157,(N2157:P2157,Q2157:AE2157)),0)</f>
        <v>2</v>
      </c>
      <c r="E2157" s="5">
        <f>IF(O2157&gt;0,RANK(O2157,(N2157:P2157,Q2157:AE2157)),0)</f>
        <v>1</v>
      </c>
      <c r="F2157" s="5">
        <f>IF(P2157&gt;0,RANK(P2157,(N2157:P2157,Q2157:AE2157)),0)</f>
        <v>0</v>
      </c>
      <c r="G2157" s="129">
        <f t="shared" si="864"/>
        <v>8830</v>
      </c>
      <c r="H2157" s="134">
        <f t="shared" si="865"/>
        <v>0.48346473937801138</v>
      </c>
      <c r="I2157" s="2"/>
      <c r="J2157" s="2">
        <f t="shared" si="867"/>
        <v>0.25060227770477445</v>
      </c>
      <c r="K2157" s="2">
        <f t="shared" si="868"/>
        <v>0.73406701708278577</v>
      </c>
      <c r="L2157" s="2">
        <f t="shared" si="869"/>
        <v>0</v>
      </c>
      <c r="M2157" s="2">
        <f t="shared" si="870"/>
        <v>1.5330705212439732E-2</v>
      </c>
      <c r="N2157" s="63">
        <v>4577</v>
      </c>
      <c r="O2157" s="63">
        <v>13407</v>
      </c>
      <c r="P2157" s="63">
        <v>0</v>
      </c>
      <c r="Q2157" s="63">
        <v>177</v>
      </c>
      <c r="R2157" s="63">
        <v>67</v>
      </c>
      <c r="S2157" s="63">
        <v>0</v>
      </c>
      <c r="T2157" s="63">
        <v>0</v>
      </c>
      <c r="U2157" s="63">
        <v>0</v>
      </c>
      <c r="V2157" s="63">
        <v>0</v>
      </c>
      <c r="W2157" s="63">
        <v>34</v>
      </c>
      <c r="X2157" s="63">
        <v>0</v>
      </c>
      <c r="Y2157" s="63">
        <v>0</v>
      </c>
      <c r="Z2157" s="63">
        <v>2</v>
      </c>
      <c r="AA2157" s="63">
        <v>0</v>
      </c>
      <c r="AB2157" s="63">
        <v>0</v>
      </c>
      <c r="AC2157" s="63">
        <v>0</v>
      </c>
      <c r="AD2157" s="63">
        <v>0</v>
      </c>
      <c r="AE2157" s="63">
        <v>0</v>
      </c>
      <c r="AF2157" s="63">
        <v>0</v>
      </c>
      <c r="AG2157" s="63">
        <v>0</v>
      </c>
      <c r="AH2157" s="63">
        <v>0</v>
      </c>
      <c r="AI2157" s="63">
        <v>0</v>
      </c>
      <c r="AJ2157" s="63">
        <v>0</v>
      </c>
      <c r="AK2157" s="63">
        <v>0</v>
      </c>
      <c r="AL2157" s="63">
        <v>0</v>
      </c>
      <c r="AM2157" s="63">
        <v>0</v>
      </c>
      <c r="AN2157" s="63">
        <v>0</v>
      </c>
      <c r="AO2157" s="63">
        <v>0</v>
      </c>
      <c r="AP2157" s="63">
        <v>0</v>
      </c>
      <c r="AQ2157" s="63">
        <v>0</v>
      </c>
      <c r="AR2157" s="63">
        <v>0</v>
      </c>
      <c r="AS2157" s="63">
        <v>0</v>
      </c>
      <c r="AT2157" s="63">
        <v>0</v>
      </c>
      <c r="AU2157" s="63">
        <v>0</v>
      </c>
      <c r="AV2157" s="63">
        <v>0</v>
      </c>
      <c r="AW2157" s="63">
        <v>0</v>
      </c>
      <c r="AX2157" s="63">
        <v>0</v>
      </c>
      <c r="AY2157" s="63">
        <v>0</v>
      </c>
      <c r="BA2157" s="5">
        <f>IF(Q2157&gt;0,RANK(Q2157,(N2157:P2157,Q2157:AE2157)),0)</f>
        <v>3</v>
      </c>
      <c r="BB2157" s="5">
        <f>IF(R2157&gt;0,RANK(R2157,(N2157:P2157,Q2157:AE2157)),0)</f>
        <v>4</v>
      </c>
      <c r="BC2157" s="5">
        <f>IF(T2157&gt;0,RANK(T2157,(N2157:P2157,Q2157:AE2157)),0)</f>
        <v>0</v>
      </c>
      <c r="BD2157" s="5">
        <f>IF(S2157&gt;0,RANK(S2157,(N2157:P2157,Q2157:AE2157)),0)</f>
        <v>0</v>
      </c>
      <c r="BE2157" s="2">
        <f t="shared" si="871"/>
        <v>9.6911957950065707E-3</v>
      </c>
      <c r="BF2157" s="2">
        <f t="shared" si="872"/>
        <v>3.6684187472623741E-3</v>
      </c>
      <c r="BG2157" s="2">
        <f t="shared" si="873"/>
        <v>0</v>
      </c>
      <c r="BH2157" s="2">
        <f t="shared" si="874"/>
        <v>0</v>
      </c>
      <c r="BJ2157" t="s">
        <v>1132</v>
      </c>
      <c r="BK2157" t="s">
        <v>994</v>
      </c>
      <c r="BL2157">
        <v>6</v>
      </c>
      <c r="BN2157" s="112">
        <v>39</v>
      </c>
      <c r="BO2157" s="114">
        <v>59</v>
      </c>
      <c r="BP2157" s="118">
        <f t="shared" si="877"/>
        <v>39059</v>
      </c>
      <c r="BQ2157" s="118">
        <f t="shared" si="876"/>
        <v>39059</v>
      </c>
      <c r="BR2157" s="5" t="s">
        <v>3151</v>
      </c>
      <c r="BV2157" s="63"/>
      <c r="BX2157" s="63"/>
      <c r="CC2157" s="63">
        <f t="shared" si="875"/>
        <v>-18264</v>
      </c>
      <c r="CE2157" s="63">
        <v>34</v>
      </c>
      <c r="CH2157" s="63">
        <v>0</v>
      </c>
    </row>
    <row r="2158" spans="1:86" ht="15" hidden="1" customHeight="1" outlineLevel="1">
      <c r="A2158" t="s">
        <v>2644</v>
      </c>
      <c r="B2158" t="s">
        <v>994</v>
      </c>
      <c r="C2158" s="1">
        <f t="shared" si="866"/>
        <v>430929</v>
      </c>
      <c r="D2158" s="5">
        <f>IF(N2158&gt;0, RANK(N2158,(N2158:P2158,Q2158:AE2158)),0)</f>
        <v>1</v>
      </c>
      <c r="E2158" s="5">
        <f>IF(O2158&gt;0,RANK(O2158,(N2158:P2158,Q2158:AE2158)),0)</f>
        <v>2</v>
      </c>
      <c r="F2158" s="5">
        <f>IF(P2158&gt;0,RANK(P2158,(N2158:P2158,Q2158:AE2158)),0)</f>
        <v>0</v>
      </c>
      <c r="G2158" s="129">
        <f t="shared" si="864"/>
        <v>68380</v>
      </c>
      <c r="H2158" s="134">
        <f t="shared" si="865"/>
        <v>0.15868043227538645</v>
      </c>
      <c r="I2158" s="2"/>
      <c r="J2158" s="2">
        <f t="shared" si="867"/>
        <v>0.57147697184454982</v>
      </c>
      <c r="K2158" s="2">
        <f t="shared" si="868"/>
        <v>0.41279653956916335</v>
      </c>
      <c r="L2158" s="2">
        <f t="shared" si="869"/>
        <v>0</v>
      </c>
      <c r="M2158" s="2">
        <f t="shared" si="870"/>
        <v>1.5726488586286835E-2</v>
      </c>
      <c r="N2158" s="63">
        <v>246266</v>
      </c>
      <c r="O2158" s="63">
        <v>177886</v>
      </c>
      <c r="P2158" s="63">
        <v>0</v>
      </c>
      <c r="Q2158" s="63">
        <v>5211</v>
      </c>
      <c r="R2158" s="63">
        <v>1389</v>
      </c>
      <c r="S2158" s="63">
        <v>0</v>
      </c>
      <c r="T2158" s="63">
        <v>0</v>
      </c>
      <c r="U2158" s="63">
        <v>0</v>
      </c>
      <c r="V2158" s="63">
        <v>0</v>
      </c>
      <c r="W2158" s="63">
        <v>2</v>
      </c>
      <c r="X2158" s="63">
        <v>0</v>
      </c>
      <c r="Y2158" s="63">
        <v>0</v>
      </c>
      <c r="Z2158" s="63">
        <v>150</v>
      </c>
      <c r="AA2158" s="63">
        <v>0</v>
      </c>
      <c r="AB2158" s="63">
        <v>0</v>
      </c>
      <c r="AC2158" s="63">
        <v>0</v>
      </c>
      <c r="AD2158" s="63">
        <v>0</v>
      </c>
      <c r="AE2158" s="63">
        <v>0</v>
      </c>
      <c r="AF2158" s="63">
        <v>1</v>
      </c>
      <c r="AG2158" s="63">
        <v>0</v>
      </c>
      <c r="AH2158" s="63">
        <v>0</v>
      </c>
      <c r="AI2158" s="63">
        <v>0</v>
      </c>
      <c r="AJ2158" s="63">
        <v>0</v>
      </c>
      <c r="AK2158" s="63">
        <v>0</v>
      </c>
      <c r="AL2158" s="63">
        <v>5</v>
      </c>
      <c r="AM2158" s="63">
        <v>0</v>
      </c>
      <c r="AN2158" s="63">
        <v>0</v>
      </c>
      <c r="AO2158" s="63">
        <v>0</v>
      </c>
      <c r="AP2158" s="63">
        <v>0</v>
      </c>
      <c r="AQ2158" s="63">
        <v>0</v>
      </c>
      <c r="AR2158" s="63">
        <v>0</v>
      </c>
      <c r="AS2158" s="63">
        <v>0</v>
      </c>
      <c r="AT2158" s="63">
        <v>0</v>
      </c>
      <c r="AU2158" s="63">
        <v>19</v>
      </c>
      <c r="AV2158" s="63">
        <v>0</v>
      </c>
      <c r="AW2158" s="63">
        <v>0</v>
      </c>
      <c r="AX2158" s="63">
        <v>0</v>
      </c>
      <c r="AY2158" s="63">
        <v>0</v>
      </c>
      <c r="BA2158" s="5">
        <f>IF(Q2158&gt;0,RANK(Q2158,(N2158:P2158,Q2158:AE2158)),0)</f>
        <v>3</v>
      </c>
      <c r="BB2158" s="5">
        <f>IF(R2158&gt;0,RANK(R2158,(N2158:P2158,Q2158:AE2158)),0)</f>
        <v>4</v>
      </c>
      <c r="BC2158" s="5">
        <f>IF(T2158&gt;0,RANK(T2158,(N2158:P2158,Q2158:AE2158)),0)</f>
        <v>0</v>
      </c>
      <c r="BD2158" s="5">
        <f>IF(S2158&gt;0,RANK(S2158,(N2158:P2158,Q2158:AE2158)),0)</f>
        <v>0</v>
      </c>
      <c r="BE2158" s="2">
        <f t="shared" si="871"/>
        <v>1.2092479271527328E-2</v>
      </c>
      <c r="BF2158" s="2">
        <f t="shared" si="872"/>
        <v>3.2232687983403297E-3</v>
      </c>
      <c r="BG2158" s="2">
        <f t="shared" si="873"/>
        <v>0</v>
      </c>
      <c r="BH2158" s="2">
        <f t="shared" si="874"/>
        <v>0</v>
      </c>
      <c r="BJ2158" t="s">
        <v>2644</v>
      </c>
      <c r="BK2158" t="s">
        <v>994</v>
      </c>
      <c r="BN2158" s="112">
        <v>39</v>
      </c>
      <c r="BO2158" s="114">
        <v>61</v>
      </c>
      <c r="BP2158" s="118">
        <f t="shared" si="877"/>
        <v>39061</v>
      </c>
      <c r="BQ2158" s="118">
        <f t="shared" si="876"/>
        <v>39061</v>
      </c>
      <c r="BR2158" s="5" t="s">
        <v>3151</v>
      </c>
      <c r="BV2158" s="63"/>
      <c r="BX2158" s="63"/>
      <c r="CC2158" s="63">
        <f t="shared" si="875"/>
        <v>-430929</v>
      </c>
      <c r="CE2158" s="63">
        <v>2</v>
      </c>
      <c r="CH2158" s="63">
        <v>2</v>
      </c>
    </row>
    <row r="2159" spans="1:86" ht="15" hidden="1" customHeight="1" outlineLevel="1">
      <c r="A2159" t="s">
        <v>597</v>
      </c>
      <c r="B2159" t="s">
        <v>994</v>
      </c>
      <c r="C2159" s="1">
        <f t="shared" si="866"/>
        <v>38771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0</v>
      </c>
      <c r="G2159" s="129">
        <f t="shared" si="864"/>
        <v>14553</v>
      </c>
      <c r="H2159" s="134">
        <f t="shared" si="865"/>
        <v>0.37535787057336667</v>
      </c>
      <c r="I2159" s="2"/>
      <c r="J2159" s="2">
        <f t="shared" si="867"/>
        <v>0.30324211395114903</v>
      </c>
      <c r="K2159" s="2">
        <f t="shared" si="868"/>
        <v>0.67859998452451575</v>
      </c>
      <c r="L2159" s="2">
        <f t="shared" si="869"/>
        <v>0</v>
      </c>
      <c r="M2159" s="2">
        <f t="shared" si="870"/>
        <v>1.8157901524335274E-2</v>
      </c>
      <c r="N2159" s="63">
        <v>11757</v>
      </c>
      <c r="O2159" s="63">
        <v>26310</v>
      </c>
      <c r="P2159" s="63">
        <v>0</v>
      </c>
      <c r="Q2159" s="63">
        <v>580</v>
      </c>
      <c r="R2159" s="63">
        <v>110</v>
      </c>
      <c r="S2159" s="63">
        <v>0</v>
      </c>
      <c r="T2159" s="63">
        <v>0</v>
      </c>
      <c r="U2159" s="63">
        <v>0</v>
      </c>
      <c r="V2159" s="63">
        <v>0</v>
      </c>
      <c r="W2159" s="63">
        <v>0</v>
      </c>
      <c r="X2159" s="63">
        <v>0</v>
      </c>
      <c r="Y2159" s="63">
        <v>0</v>
      </c>
      <c r="Z2159" s="63">
        <v>11</v>
      </c>
      <c r="AA2159" s="63">
        <v>0</v>
      </c>
      <c r="AB2159" s="63">
        <v>0</v>
      </c>
      <c r="AC2159" s="63">
        <v>0</v>
      </c>
      <c r="AD2159" s="63">
        <v>0</v>
      </c>
      <c r="AE2159" s="63">
        <v>0</v>
      </c>
      <c r="AF2159" s="63">
        <v>0</v>
      </c>
      <c r="AG2159" s="63">
        <v>0</v>
      </c>
      <c r="AH2159" s="63">
        <v>0</v>
      </c>
      <c r="AI2159" s="63">
        <v>0</v>
      </c>
      <c r="AJ2159" s="63">
        <v>0</v>
      </c>
      <c r="AK2159" s="63">
        <v>0</v>
      </c>
      <c r="AL2159" s="63">
        <v>0</v>
      </c>
      <c r="AM2159" s="63">
        <v>0</v>
      </c>
      <c r="AN2159" s="63">
        <v>0</v>
      </c>
      <c r="AO2159" s="63">
        <v>0</v>
      </c>
      <c r="AP2159" s="63">
        <v>0</v>
      </c>
      <c r="AQ2159" s="63">
        <v>0</v>
      </c>
      <c r="AR2159" s="63">
        <v>0</v>
      </c>
      <c r="AS2159" s="63">
        <v>0</v>
      </c>
      <c r="AT2159" s="63">
        <v>0</v>
      </c>
      <c r="AU2159" s="63">
        <v>3</v>
      </c>
      <c r="AV2159" s="63">
        <v>0</v>
      </c>
      <c r="AW2159" s="63">
        <v>0</v>
      </c>
      <c r="AX2159" s="63">
        <v>0</v>
      </c>
      <c r="AY2159" s="63">
        <v>0</v>
      </c>
      <c r="BA2159" s="5">
        <f>IF(Q2159&gt;0,RANK(Q2159,(N2159:P2159,Q2159:AE2159)),0)</f>
        <v>3</v>
      </c>
      <c r="BB2159" s="5">
        <f>IF(R2159&gt;0,RANK(R2159,(N2159:P2159,Q2159:AE2159)),0)</f>
        <v>4</v>
      </c>
      <c r="BC2159" s="5">
        <f>IF(T2159&gt;0,RANK(T2159,(N2159:P2159,Q2159:AE2159)),0)</f>
        <v>0</v>
      </c>
      <c r="BD2159" s="5">
        <f>IF(S2159&gt;0,RANK(S2159,(N2159:P2159,Q2159:AE2159)),0)</f>
        <v>0</v>
      </c>
      <c r="BE2159" s="2">
        <f t="shared" si="871"/>
        <v>1.4959634778571613E-2</v>
      </c>
      <c r="BF2159" s="2">
        <f t="shared" si="872"/>
        <v>2.8371721131773748E-3</v>
      </c>
      <c r="BG2159" s="2">
        <f t="shared" si="873"/>
        <v>0</v>
      </c>
      <c r="BH2159" s="2">
        <f t="shared" si="874"/>
        <v>0</v>
      </c>
      <c r="BJ2159" t="s">
        <v>597</v>
      </c>
      <c r="BK2159" t="s">
        <v>994</v>
      </c>
      <c r="BL2159">
        <v>5</v>
      </c>
      <c r="BN2159" s="112">
        <v>39</v>
      </c>
      <c r="BO2159" s="114">
        <v>63</v>
      </c>
      <c r="BP2159" s="118">
        <f t="shared" si="877"/>
        <v>39063</v>
      </c>
      <c r="BQ2159" s="118">
        <f t="shared" si="876"/>
        <v>39063</v>
      </c>
      <c r="BR2159" s="5" t="s">
        <v>3151</v>
      </c>
      <c r="BV2159" s="63"/>
      <c r="BX2159" s="63"/>
      <c r="CC2159" s="63">
        <f t="shared" si="875"/>
        <v>-38771</v>
      </c>
      <c r="CE2159" s="63">
        <v>0</v>
      </c>
      <c r="CH2159" s="63">
        <v>0</v>
      </c>
    </row>
    <row r="2160" spans="1:86" ht="15" hidden="1" customHeight="1" outlineLevel="1">
      <c r="A2160" t="s">
        <v>1647</v>
      </c>
      <c r="B2160" t="s">
        <v>994</v>
      </c>
      <c r="C2160" s="1">
        <f t="shared" ref="C2160:C2191" si="878">SUM(N2160:AY2160)</f>
        <v>13247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0</v>
      </c>
      <c r="G2160" s="129">
        <f t="shared" si="864"/>
        <v>6887</v>
      </c>
      <c r="H2160" s="134">
        <f t="shared" si="865"/>
        <v>0.51989129614252283</v>
      </c>
      <c r="I2160" s="2"/>
      <c r="J2160" s="2">
        <f t="shared" ref="J2160:J2191" si="879">IF($C2160=0,"-",N2160/$C2160)</f>
        <v>0.23114667471880426</v>
      </c>
      <c r="K2160" s="2">
        <f t="shared" ref="K2160:K2191" si="880">IF($C2160=0,"-",O2160/$C2160)</f>
        <v>0.75103797086132706</v>
      </c>
      <c r="L2160" s="2">
        <f t="shared" ref="L2160:L2191" si="881">IF($C2160=0,"-",P2160/$C2160)</f>
        <v>0</v>
      </c>
      <c r="M2160" s="2">
        <f t="shared" ref="M2160:M2191" si="882">IF(C2160=0,"-",(1-J2160-K2160-L2160))</f>
        <v>1.7815354419868701E-2</v>
      </c>
      <c r="N2160" s="63">
        <v>3062</v>
      </c>
      <c r="O2160" s="63">
        <v>9949</v>
      </c>
      <c r="P2160" s="63">
        <v>0</v>
      </c>
      <c r="Q2160" s="63">
        <v>192</v>
      </c>
      <c r="R2160" s="63">
        <v>44</v>
      </c>
      <c r="S2160" s="63">
        <v>0</v>
      </c>
      <c r="T2160" s="63">
        <v>0</v>
      </c>
      <c r="U2160" s="63">
        <v>0</v>
      </c>
      <c r="V2160" s="63">
        <v>0</v>
      </c>
      <c r="W2160" s="63">
        <v>0</v>
      </c>
      <c r="X2160" s="63">
        <v>0</v>
      </c>
      <c r="Y2160" s="63">
        <v>0</v>
      </c>
      <c r="Z2160" s="63">
        <v>0</v>
      </c>
      <c r="AA2160" s="63">
        <v>0</v>
      </c>
      <c r="AB2160" s="63">
        <v>0</v>
      </c>
      <c r="AC2160" s="63">
        <v>0</v>
      </c>
      <c r="AD2160" s="63">
        <v>0</v>
      </c>
      <c r="AE2160" s="63">
        <v>0</v>
      </c>
      <c r="AF2160" s="63">
        <v>0</v>
      </c>
      <c r="AG2160" s="63">
        <v>0</v>
      </c>
      <c r="AH2160" s="63">
        <v>0</v>
      </c>
      <c r="AI2160" s="63">
        <v>0</v>
      </c>
      <c r="AJ2160" s="63">
        <v>0</v>
      </c>
      <c r="AK2160" s="63">
        <v>0</v>
      </c>
      <c r="AL2160" s="63">
        <v>0</v>
      </c>
      <c r="AM2160" s="63">
        <v>0</v>
      </c>
      <c r="AN2160" s="63">
        <v>0</v>
      </c>
      <c r="AO2160" s="63">
        <v>0</v>
      </c>
      <c r="AP2160" s="63">
        <v>0</v>
      </c>
      <c r="AQ2160" s="63">
        <v>0</v>
      </c>
      <c r="AR2160" s="63">
        <v>0</v>
      </c>
      <c r="AS2160" s="63">
        <v>0</v>
      </c>
      <c r="AT2160" s="63">
        <v>0</v>
      </c>
      <c r="AU2160" s="63">
        <v>0</v>
      </c>
      <c r="AV2160" s="63">
        <v>0</v>
      </c>
      <c r="AW2160" s="63">
        <v>0</v>
      </c>
      <c r="AX2160" s="63">
        <v>0</v>
      </c>
      <c r="AY2160" s="63">
        <v>0</v>
      </c>
      <c r="BA2160" s="5">
        <f>IF(Q2160&gt;0,RANK(Q2160,(N2160:P2160,Q2160:AE2160)),0)</f>
        <v>3</v>
      </c>
      <c r="BB2160" s="5">
        <f>IF(R2160&gt;0,RANK(R2160,(N2160:P2160,Q2160:AE2160)),0)</f>
        <v>4</v>
      </c>
      <c r="BC2160" s="5">
        <f>IF(T2160&gt;0,RANK(T2160,(N2160:P2160,Q2160:AE2160)),0)</f>
        <v>0</v>
      </c>
      <c r="BD2160" s="5">
        <f>IF(S2160&gt;0,RANK(S2160,(N2160:P2160,Q2160:AE2160)),0)</f>
        <v>0</v>
      </c>
      <c r="BE2160" s="2">
        <f t="shared" ref="BE2160:BE2191" si="883">IF($C2160=0,"-",Q2160/$C2160)</f>
        <v>1.4493847663621951E-2</v>
      </c>
      <c r="BF2160" s="2">
        <f t="shared" ref="BF2160:BF2191" si="884">IF($C2160=0,"-",R2160/$C2160)</f>
        <v>3.3215067562466973E-3</v>
      </c>
      <c r="BG2160" s="2">
        <f t="shared" ref="BG2160:BG2191" si="885">IF($C2160=0,"-",T2160/$C2160)</f>
        <v>0</v>
      </c>
      <c r="BH2160" s="2">
        <f t="shared" ref="BH2160:BH2191" si="886">IF($C2160=0,"-",S2160/$C2160)</f>
        <v>0</v>
      </c>
      <c r="BJ2160" t="s">
        <v>1647</v>
      </c>
      <c r="BK2160" t="s">
        <v>994</v>
      </c>
      <c r="BL2160">
        <v>5</v>
      </c>
      <c r="BN2160" s="112">
        <v>39</v>
      </c>
      <c r="BO2160" s="114">
        <v>65</v>
      </c>
      <c r="BP2160" s="118">
        <f t="shared" si="877"/>
        <v>39065</v>
      </c>
      <c r="BQ2160" s="118">
        <f t="shared" si="876"/>
        <v>39065</v>
      </c>
      <c r="BR2160" s="5" t="s">
        <v>3151</v>
      </c>
      <c r="BV2160" s="63"/>
      <c r="BX2160" s="63"/>
      <c r="CC2160" s="63">
        <f t="shared" si="875"/>
        <v>-13247</v>
      </c>
      <c r="CE2160" s="63">
        <v>0</v>
      </c>
      <c r="CH2160" s="63">
        <v>0</v>
      </c>
    </row>
    <row r="2161" spans="1:86" ht="15" hidden="1" customHeight="1" outlineLevel="1">
      <c r="A2161" t="s">
        <v>874</v>
      </c>
      <c r="B2161" t="s">
        <v>994</v>
      </c>
      <c r="C2161" s="1">
        <f t="shared" si="878"/>
        <v>7663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0</v>
      </c>
      <c r="G2161" s="129">
        <f t="shared" si="864"/>
        <v>4024</v>
      </c>
      <c r="H2161" s="134">
        <f t="shared" si="865"/>
        <v>0.52512070990473703</v>
      </c>
      <c r="I2161" s="2"/>
      <c r="J2161" s="2">
        <f t="shared" si="879"/>
        <v>0.23071903954064987</v>
      </c>
      <c r="K2161" s="2">
        <f t="shared" si="880"/>
        <v>0.7558397494453869</v>
      </c>
      <c r="L2161" s="2">
        <f t="shared" si="881"/>
        <v>0</v>
      </c>
      <c r="M2161" s="2">
        <f t="shared" si="882"/>
        <v>1.3441211013963228E-2</v>
      </c>
      <c r="N2161" s="63">
        <v>1768</v>
      </c>
      <c r="O2161" s="63">
        <v>5792</v>
      </c>
      <c r="P2161" s="63">
        <v>0</v>
      </c>
      <c r="Q2161" s="63">
        <v>59</v>
      </c>
      <c r="R2161" s="63">
        <v>36</v>
      </c>
      <c r="S2161" s="63">
        <v>0</v>
      </c>
      <c r="T2161" s="63">
        <v>0</v>
      </c>
      <c r="U2161" s="63">
        <v>0</v>
      </c>
      <c r="V2161" s="63">
        <v>0</v>
      </c>
      <c r="W2161" s="63">
        <v>8</v>
      </c>
      <c r="X2161" s="63">
        <v>0</v>
      </c>
      <c r="Y2161" s="63">
        <v>0</v>
      </c>
      <c r="Z2161" s="63">
        <v>0</v>
      </c>
      <c r="AA2161" s="63">
        <v>0</v>
      </c>
      <c r="AB2161" s="63">
        <v>0</v>
      </c>
      <c r="AC2161" s="63">
        <v>0</v>
      </c>
      <c r="AD2161" s="63">
        <v>0</v>
      </c>
      <c r="AE2161" s="63">
        <v>0</v>
      </c>
      <c r="AF2161" s="63">
        <v>0</v>
      </c>
      <c r="AG2161" s="63">
        <v>0</v>
      </c>
      <c r="AH2161" s="63">
        <v>0</v>
      </c>
      <c r="AI2161" s="63">
        <v>0</v>
      </c>
      <c r="AJ2161" s="63">
        <v>0</v>
      </c>
      <c r="AK2161" s="63">
        <v>0</v>
      </c>
      <c r="AL2161" s="63">
        <v>0</v>
      </c>
      <c r="AM2161" s="63">
        <v>0</v>
      </c>
      <c r="AN2161" s="63">
        <v>0</v>
      </c>
      <c r="AO2161" s="63">
        <v>0</v>
      </c>
      <c r="AP2161" s="63">
        <v>0</v>
      </c>
      <c r="AQ2161" s="63">
        <v>0</v>
      </c>
      <c r="AR2161" s="63">
        <v>0</v>
      </c>
      <c r="AS2161" s="63">
        <v>0</v>
      </c>
      <c r="AT2161" s="63">
        <v>0</v>
      </c>
      <c r="AU2161" s="63">
        <v>0</v>
      </c>
      <c r="AV2161" s="63">
        <v>0</v>
      </c>
      <c r="AW2161" s="63">
        <v>0</v>
      </c>
      <c r="AX2161" s="63">
        <v>0</v>
      </c>
      <c r="AY2161" s="63">
        <v>0</v>
      </c>
      <c r="BA2161" s="5">
        <f>IF(Q2161&gt;0,RANK(Q2161,(N2161:P2161,Q2161:AE2161)),0)</f>
        <v>3</v>
      </c>
      <c r="BB2161" s="5">
        <f>IF(R2161&gt;0,RANK(R2161,(N2161:P2161,Q2161:AE2161)),0)</f>
        <v>4</v>
      </c>
      <c r="BC2161" s="5">
        <f>IF(T2161&gt;0,RANK(T2161,(N2161:P2161,Q2161:AE2161)),0)</f>
        <v>0</v>
      </c>
      <c r="BD2161" s="5">
        <f>IF(S2161&gt;0,RANK(S2161,(N2161:P2161,Q2161:AE2161)),0)</f>
        <v>0</v>
      </c>
      <c r="BE2161" s="2">
        <f t="shared" si="883"/>
        <v>7.699334464309017E-3</v>
      </c>
      <c r="BF2161" s="2">
        <f t="shared" si="884"/>
        <v>4.6978989951716038E-3</v>
      </c>
      <c r="BG2161" s="2">
        <f t="shared" si="885"/>
        <v>0</v>
      </c>
      <c r="BH2161" s="2">
        <f t="shared" si="886"/>
        <v>0</v>
      </c>
      <c r="BJ2161" t="s">
        <v>874</v>
      </c>
      <c r="BK2161" t="s">
        <v>994</v>
      </c>
      <c r="BL2161">
        <v>6</v>
      </c>
      <c r="BN2161" s="112">
        <v>39</v>
      </c>
      <c r="BO2161" s="114">
        <v>67</v>
      </c>
      <c r="BP2161" s="118">
        <f t="shared" si="877"/>
        <v>39067</v>
      </c>
      <c r="BQ2161" s="118">
        <f t="shared" si="876"/>
        <v>39067</v>
      </c>
      <c r="BR2161" s="5" t="s">
        <v>3151</v>
      </c>
      <c r="BV2161" s="63"/>
      <c r="BX2161" s="63"/>
      <c r="CC2161" s="63">
        <f t="shared" si="875"/>
        <v>-7663</v>
      </c>
      <c r="CE2161" s="63">
        <v>8</v>
      </c>
      <c r="CH2161" s="63">
        <v>0</v>
      </c>
    </row>
    <row r="2162" spans="1:86" ht="15" hidden="1" customHeight="1" outlineLevel="1">
      <c r="A2162" t="s">
        <v>3121</v>
      </c>
      <c r="B2162" t="s">
        <v>994</v>
      </c>
      <c r="C2162" s="1">
        <f t="shared" si="878"/>
        <v>14788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0</v>
      </c>
      <c r="G2162" s="129">
        <f t="shared" si="864"/>
        <v>6417</v>
      </c>
      <c r="H2162" s="134">
        <f t="shared" si="865"/>
        <v>0.43393291858263455</v>
      </c>
      <c r="I2162" s="2"/>
      <c r="J2162" s="2">
        <f t="shared" si="879"/>
        <v>0.27468217473627266</v>
      </c>
      <c r="K2162" s="2">
        <f t="shared" si="880"/>
        <v>0.70861509331890726</v>
      </c>
      <c r="L2162" s="2">
        <f t="shared" si="881"/>
        <v>0</v>
      </c>
      <c r="M2162" s="2">
        <f t="shared" si="882"/>
        <v>1.6702731944820082E-2</v>
      </c>
      <c r="N2162" s="63">
        <v>4062</v>
      </c>
      <c r="O2162" s="63">
        <v>10479</v>
      </c>
      <c r="P2162" s="63">
        <v>0</v>
      </c>
      <c r="Q2162" s="63">
        <v>175</v>
      </c>
      <c r="R2162" s="63">
        <v>44</v>
      </c>
      <c r="S2162" s="63">
        <v>0</v>
      </c>
      <c r="T2162" s="63">
        <v>0</v>
      </c>
      <c r="U2162" s="63">
        <v>0</v>
      </c>
      <c r="V2162" s="63">
        <v>0</v>
      </c>
      <c r="W2162" s="63">
        <v>24</v>
      </c>
      <c r="X2162" s="63">
        <v>0</v>
      </c>
      <c r="Y2162" s="63">
        <v>0</v>
      </c>
      <c r="Z2162" s="63">
        <v>4</v>
      </c>
      <c r="AA2162" s="63">
        <v>0</v>
      </c>
      <c r="AB2162" s="63">
        <v>0</v>
      </c>
      <c r="AC2162" s="63">
        <v>0</v>
      </c>
      <c r="AD2162" s="63">
        <v>0</v>
      </c>
      <c r="AE2162" s="63">
        <v>0</v>
      </c>
      <c r="AF2162" s="63">
        <v>0</v>
      </c>
      <c r="AG2162" s="63">
        <v>0</v>
      </c>
      <c r="AH2162" s="63">
        <v>0</v>
      </c>
      <c r="AI2162" s="63">
        <v>0</v>
      </c>
      <c r="AJ2162" s="63">
        <v>0</v>
      </c>
      <c r="AK2162" s="63">
        <v>0</v>
      </c>
      <c r="AL2162" s="63">
        <v>0</v>
      </c>
      <c r="AM2162" s="63">
        <v>0</v>
      </c>
      <c r="AN2162" s="63">
        <v>0</v>
      </c>
      <c r="AO2162" s="63">
        <v>0</v>
      </c>
      <c r="AP2162" s="63">
        <v>0</v>
      </c>
      <c r="AQ2162" s="63">
        <v>0</v>
      </c>
      <c r="AR2162" s="63">
        <v>0</v>
      </c>
      <c r="AS2162" s="63">
        <v>0</v>
      </c>
      <c r="AT2162" s="63">
        <v>0</v>
      </c>
      <c r="AU2162" s="63">
        <v>0</v>
      </c>
      <c r="AV2162" s="63">
        <v>0</v>
      </c>
      <c r="AW2162" s="63">
        <v>0</v>
      </c>
      <c r="AX2162" s="63">
        <v>0</v>
      </c>
      <c r="AY2162" s="63">
        <v>0</v>
      </c>
      <c r="BA2162" s="5">
        <f>IF(Q2162&gt;0,RANK(Q2162,(N2162:P2162,Q2162:AE2162)),0)</f>
        <v>3</v>
      </c>
      <c r="BB2162" s="5">
        <f>IF(R2162&gt;0,RANK(R2162,(N2162:P2162,Q2162:AE2162)),0)</f>
        <v>4</v>
      </c>
      <c r="BC2162" s="5">
        <f>IF(T2162&gt;0,RANK(T2162,(N2162:P2162,Q2162:AE2162)),0)</f>
        <v>0</v>
      </c>
      <c r="BD2162" s="5">
        <f>IF(S2162&gt;0,RANK(S2162,(N2162:P2162,Q2162:AE2162)),0)</f>
        <v>0</v>
      </c>
      <c r="BE2162" s="2">
        <f t="shared" si="883"/>
        <v>1.1833919394103326E-2</v>
      </c>
      <c r="BF2162" s="2">
        <f t="shared" si="884"/>
        <v>2.9753854476602653E-3</v>
      </c>
      <c r="BG2162" s="2">
        <f t="shared" si="885"/>
        <v>0</v>
      </c>
      <c r="BH2162" s="2">
        <f t="shared" si="886"/>
        <v>0</v>
      </c>
      <c r="BJ2162" t="s">
        <v>3121</v>
      </c>
      <c r="BK2162" t="s">
        <v>994</v>
      </c>
      <c r="BL2162">
        <v>5</v>
      </c>
      <c r="BN2162" s="112">
        <v>39</v>
      </c>
      <c r="BO2162" s="114">
        <v>69</v>
      </c>
      <c r="BP2162" s="118">
        <f t="shared" si="877"/>
        <v>39069</v>
      </c>
      <c r="BQ2162" s="118">
        <f t="shared" si="876"/>
        <v>39069</v>
      </c>
      <c r="BR2162" s="5" t="s">
        <v>3151</v>
      </c>
      <c r="BV2162" s="63"/>
      <c r="BX2162" s="63"/>
      <c r="CC2162" s="63">
        <f t="shared" si="875"/>
        <v>-14788</v>
      </c>
      <c r="CE2162" s="63">
        <v>24</v>
      </c>
      <c r="CH2162" s="63">
        <v>0</v>
      </c>
    </row>
    <row r="2163" spans="1:86" ht="15" hidden="1" customHeight="1" outlineLevel="1">
      <c r="A2163" t="s">
        <v>1984</v>
      </c>
      <c r="B2163" t="s">
        <v>994</v>
      </c>
      <c r="C2163" s="1">
        <f t="shared" si="878"/>
        <v>19676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0</v>
      </c>
      <c r="G2163" s="129">
        <f t="shared" si="864"/>
        <v>11879</v>
      </c>
      <c r="H2163" s="134">
        <f t="shared" si="865"/>
        <v>0.60373043301484042</v>
      </c>
      <c r="I2163" s="2"/>
      <c r="J2163" s="2">
        <f t="shared" si="879"/>
        <v>0.19307786135393373</v>
      </c>
      <c r="K2163" s="2">
        <f t="shared" si="880"/>
        <v>0.79680829436877409</v>
      </c>
      <c r="L2163" s="2">
        <f t="shared" si="881"/>
        <v>0</v>
      </c>
      <c r="M2163" s="2">
        <f t="shared" si="882"/>
        <v>1.0113844277292228E-2</v>
      </c>
      <c r="N2163" s="63">
        <v>3799</v>
      </c>
      <c r="O2163" s="63">
        <v>15678</v>
      </c>
      <c r="P2163" s="63">
        <v>0</v>
      </c>
      <c r="Q2163" s="63">
        <v>146</v>
      </c>
      <c r="R2163" s="63">
        <v>49</v>
      </c>
      <c r="S2163" s="63">
        <v>0</v>
      </c>
      <c r="T2163" s="63">
        <v>0</v>
      </c>
      <c r="U2163" s="63">
        <v>0</v>
      </c>
      <c r="V2163" s="63">
        <v>0</v>
      </c>
      <c r="W2163" s="63">
        <v>0</v>
      </c>
      <c r="X2163" s="63">
        <v>0</v>
      </c>
      <c r="Y2163" s="63">
        <v>0</v>
      </c>
      <c r="Z2163" s="63">
        <v>1</v>
      </c>
      <c r="AA2163" s="63">
        <v>0</v>
      </c>
      <c r="AB2163" s="63">
        <v>0</v>
      </c>
      <c r="AC2163" s="63">
        <v>0</v>
      </c>
      <c r="AD2163" s="63">
        <v>0</v>
      </c>
      <c r="AE2163" s="63">
        <v>0</v>
      </c>
      <c r="AF2163" s="63">
        <v>0</v>
      </c>
      <c r="AG2163" s="63">
        <v>0</v>
      </c>
      <c r="AH2163" s="63">
        <v>0</v>
      </c>
      <c r="AI2163" s="63">
        <v>0</v>
      </c>
      <c r="AJ2163" s="63">
        <v>0</v>
      </c>
      <c r="AK2163" s="63">
        <v>0</v>
      </c>
      <c r="AL2163" s="63">
        <v>0</v>
      </c>
      <c r="AM2163" s="63">
        <v>0</v>
      </c>
      <c r="AN2163" s="63">
        <v>0</v>
      </c>
      <c r="AO2163" s="63">
        <v>0</v>
      </c>
      <c r="AP2163" s="63">
        <v>0</v>
      </c>
      <c r="AQ2163" s="63">
        <v>0</v>
      </c>
      <c r="AR2163" s="63">
        <v>0</v>
      </c>
      <c r="AS2163" s="63">
        <v>0</v>
      </c>
      <c r="AT2163" s="63">
        <v>0</v>
      </c>
      <c r="AU2163" s="63">
        <v>3</v>
      </c>
      <c r="AV2163" s="63">
        <v>0</v>
      </c>
      <c r="AW2163" s="63">
        <v>0</v>
      </c>
      <c r="AX2163" s="63">
        <v>0</v>
      </c>
      <c r="AY2163" s="63">
        <v>0</v>
      </c>
      <c r="BA2163" s="5">
        <f>IF(Q2163&gt;0,RANK(Q2163,(N2163:P2163,Q2163:AE2163)),0)</f>
        <v>3</v>
      </c>
      <c r="BB2163" s="5">
        <f>IF(R2163&gt;0,RANK(R2163,(N2163:P2163,Q2163:AE2163)),0)</f>
        <v>4</v>
      </c>
      <c r="BC2163" s="5">
        <f>IF(T2163&gt;0,RANK(T2163,(N2163:P2163,Q2163:AE2163)),0)</f>
        <v>0</v>
      </c>
      <c r="BD2163" s="5">
        <f>IF(S2163&gt;0,RANK(S2163,(N2163:P2163,Q2163:AE2163)),0)</f>
        <v>0</v>
      </c>
      <c r="BE2163" s="2">
        <f t="shared" si="883"/>
        <v>7.4202073592193538E-3</v>
      </c>
      <c r="BF2163" s="2">
        <f t="shared" si="884"/>
        <v>2.4903435657653993E-3</v>
      </c>
      <c r="BG2163" s="2">
        <f t="shared" si="885"/>
        <v>0</v>
      </c>
      <c r="BH2163" s="2">
        <f t="shared" si="886"/>
        <v>0</v>
      </c>
      <c r="BJ2163" t="s">
        <v>1984</v>
      </c>
      <c r="BK2163" t="s">
        <v>994</v>
      </c>
      <c r="BL2163">
        <v>2</v>
      </c>
      <c r="BN2163" s="112">
        <v>39</v>
      </c>
      <c r="BO2163" s="114">
        <v>71</v>
      </c>
      <c r="BP2163" s="118">
        <f t="shared" si="877"/>
        <v>39071</v>
      </c>
      <c r="BQ2163" s="118">
        <f t="shared" si="876"/>
        <v>39071</v>
      </c>
      <c r="BR2163" s="5" t="s">
        <v>3151</v>
      </c>
      <c r="BV2163" s="63"/>
      <c r="BX2163" s="63"/>
      <c r="CC2163" s="63">
        <f t="shared" si="875"/>
        <v>-19676</v>
      </c>
      <c r="CE2163" s="63">
        <v>0</v>
      </c>
      <c r="CH2163" s="63">
        <v>0</v>
      </c>
    </row>
    <row r="2164" spans="1:86" ht="15" hidden="1" customHeight="1" outlineLevel="1">
      <c r="A2164" t="s">
        <v>2672</v>
      </c>
      <c r="B2164" t="s">
        <v>994</v>
      </c>
      <c r="C2164" s="1">
        <f t="shared" si="878"/>
        <v>13855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0</v>
      </c>
      <c r="G2164" s="129">
        <f t="shared" si="864"/>
        <v>5857</v>
      </c>
      <c r="H2164" s="134">
        <f t="shared" si="865"/>
        <v>0.42273547455792132</v>
      </c>
      <c r="I2164" s="2"/>
      <c r="J2164" s="2">
        <f t="shared" si="879"/>
        <v>0.28004330566582464</v>
      </c>
      <c r="K2164" s="2">
        <f t="shared" si="880"/>
        <v>0.70277878022374596</v>
      </c>
      <c r="L2164" s="2">
        <f t="shared" si="881"/>
        <v>0</v>
      </c>
      <c r="M2164" s="2">
        <f t="shared" si="882"/>
        <v>1.7177914110429349E-2</v>
      </c>
      <c r="N2164" s="63">
        <v>3880</v>
      </c>
      <c r="O2164" s="63">
        <v>9737</v>
      </c>
      <c r="P2164" s="63">
        <v>0</v>
      </c>
      <c r="Q2164" s="63">
        <v>162</v>
      </c>
      <c r="R2164" s="63">
        <v>40</v>
      </c>
      <c r="S2164" s="63">
        <v>0</v>
      </c>
      <c r="T2164" s="63">
        <v>0</v>
      </c>
      <c r="U2164" s="63">
        <v>0</v>
      </c>
      <c r="V2164" s="63">
        <v>0</v>
      </c>
      <c r="W2164" s="63">
        <v>31</v>
      </c>
      <c r="X2164" s="63">
        <v>0</v>
      </c>
      <c r="Y2164" s="63">
        <v>0</v>
      </c>
      <c r="Z2164" s="63">
        <v>5</v>
      </c>
      <c r="AA2164" s="63">
        <v>0</v>
      </c>
      <c r="AB2164" s="63">
        <v>0</v>
      </c>
      <c r="AC2164" s="63">
        <v>0</v>
      </c>
      <c r="AD2164" s="63">
        <v>0</v>
      </c>
      <c r="AE2164" s="63">
        <v>0</v>
      </c>
      <c r="AF2164" s="63">
        <v>0</v>
      </c>
      <c r="AG2164" s="63">
        <v>0</v>
      </c>
      <c r="AH2164" s="63">
        <v>0</v>
      </c>
      <c r="AI2164" s="63">
        <v>0</v>
      </c>
      <c r="AJ2164" s="63">
        <v>0</v>
      </c>
      <c r="AK2164" s="63">
        <v>0</v>
      </c>
      <c r="AL2164" s="63">
        <v>0</v>
      </c>
      <c r="AM2164" s="63">
        <v>0</v>
      </c>
      <c r="AN2164" s="63">
        <v>0</v>
      </c>
      <c r="AO2164" s="63">
        <v>0</v>
      </c>
      <c r="AP2164" s="63">
        <v>0</v>
      </c>
      <c r="AQ2164" s="63">
        <v>0</v>
      </c>
      <c r="AR2164" s="63">
        <v>0</v>
      </c>
      <c r="AS2164" s="63">
        <v>0</v>
      </c>
      <c r="AT2164" s="63">
        <v>0</v>
      </c>
      <c r="AU2164" s="63">
        <v>0</v>
      </c>
      <c r="AV2164" s="63">
        <v>0</v>
      </c>
      <c r="AW2164" s="63">
        <v>0</v>
      </c>
      <c r="AX2164" s="63">
        <v>0</v>
      </c>
      <c r="AY2164" s="63">
        <v>0</v>
      </c>
      <c r="BA2164" s="5">
        <f>IF(Q2164&gt;0,RANK(Q2164,(N2164:P2164,Q2164:AE2164)),0)</f>
        <v>3</v>
      </c>
      <c r="BB2164" s="5">
        <f>IF(R2164&gt;0,RANK(R2164,(N2164:P2164,Q2164:AE2164)),0)</f>
        <v>4</v>
      </c>
      <c r="BC2164" s="5">
        <f>IF(T2164&gt;0,RANK(T2164,(N2164:P2164,Q2164:AE2164)),0)</f>
        <v>0</v>
      </c>
      <c r="BD2164" s="5">
        <f>IF(S2164&gt;0,RANK(S2164,(N2164:P2164,Q2164:AE2164)),0)</f>
        <v>0</v>
      </c>
      <c r="BE2164" s="2">
        <f t="shared" si="883"/>
        <v>1.1692529772645255E-2</v>
      </c>
      <c r="BF2164" s="2">
        <f t="shared" si="884"/>
        <v>2.88704438830747E-3</v>
      </c>
      <c r="BG2164" s="2">
        <f t="shared" si="885"/>
        <v>0</v>
      </c>
      <c r="BH2164" s="2">
        <f t="shared" si="886"/>
        <v>0</v>
      </c>
      <c r="BJ2164" t="s">
        <v>2672</v>
      </c>
      <c r="BK2164" t="s">
        <v>994</v>
      </c>
      <c r="BL2164">
        <v>15</v>
      </c>
      <c r="BN2164" s="112">
        <v>39</v>
      </c>
      <c r="BO2164" s="114">
        <v>73</v>
      </c>
      <c r="BP2164" s="118">
        <f t="shared" si="877"/>
        <v>39073</v>
      </c>
      <c r="BQ2164" s="118">
        <f t="shared" si="876"/>
        <v>39073</v>
      </c>
      <c r="BR2164" s="5" t="s">
        <v>3151</v>
      </c>
      <c r="BV2164" s="63"/>
      <c r="BX2164" s="63"/>
      <c r="CC2164" s="63">
        <f t="shared" si="875"/>
        <v>-13855</v>
      </c>
      <c r="CE2164" s="63">
        <v>31</v>
      </c>
      <c r="CH2164" s="63">
        <v>0</v>
      </c>
    </row>
    <row r="2165" spans="1:86" ht="15" hidden="1" customHeight="1" outlineLevel="1">
      <c r="A2165" t="s">
        <v>1434</v>
      </c>
      <c r="B2165" t="s">
        <v>994</v>
      </c>
      <c r="C2165" s="1">
        <f t="shared" si="878"/>
        <v>12978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0</v>
      </c>
      <c r="G2165" s="129">
        <f t="shared" si="864"/>
        <v>8802</v>
      </c>
      <c r="H2165" s="134">
        <f t="shared" si="865"/>
        <v>0.67822468793342583</v>
      </c>
      <c r="I2165" s="2"/>
      <c r="J2165" s="2">
        <f t="shared" si="879"/>
        <v>0.15364462937278472</v>
      </c>
      <c r="K2165" s="2">
        <f t="shared" si="880"/>
        <v>0.8318693173062105</v>
      </c>
      <c r="L2165" s="2">
        <f t="shared" si="881"/>
        <v>0</v>
      </c>
      <c r="M2165" s="2">
        <f t="shared" si="882"/>
        <v>1.4486053321004833E-2</v>
      </c>
      <c r="N2165" s="63">
        <v>1994</v>
      </c>
      <c r="O2165" s="63">
        <v>10796</v>
      </c>
      <c r="P2165" s="63">
        <v>0</v>
      </c>
      <c r="Q2165" s="63">
        <v>125</v>
      </c>
      <c r="R2165" s="63">
        <v>26</v>
      </c>
      <c r="S2165" s="63">
        <v>0</v>
      </c>
      <c r="T2165" s="63">
        <v>0</v>
      </c>
      <c r="U2165" s="63">
        <v>0</v>
      </c>
      <c r="V2165" s="63">
        <v>0</v>
      </c>
      <c r="W2165" s="63">
        <v>31</v>
      </c>
      <c r="X2165" s="63">
        <v>0</v>
      </c>
      <c r="Y2165" s="63">
        <v>0</v>
      </c>
      <c r="Z2165" s="63">
        <v>4</v>
      </c>
      <c r="AA2165" s="63">
        <v>0</v>
      </c>
      <c r="AB2165" s="63">
        <v>0</v>
      </c>
      <c r="AC2165" s="63">
        <v>0</v>
      </c>
      <c r="AD2165" s="63">
        <v>0</v>
      </c>
      <c r="AE2165" s="63">
        <v>0</v>
      </c>
      <c r="AF2165" s="63">
        <v>0</v>
      </c>
      <c r="AG2165" s="63">
        <v>0</v>
      </c>
      <c r="AH2165" s="63">
        <v>0</v>
      </c>
      <c r="AI2165" s="63">
        <v>0</v>
      </c>
      <c r="AJ2165" s="63">
        <v>0</v>
      </c>
      <c r="AK2165" s="63">
        <v>0</v>
      </c>
      <c r="AL2165" s="63">
        <v>2</v>
      </c>
      <c r="AM2165" s="63">
        <v>0</v>
      </c>
      <c r="AN2165" s="63">
        <v>0</v>
      </c>
      <c r="AO2165" s="63">
        <v>0</v>
      </c>
      <c r="AP2165" s="63">
        <v>0</v>
      </c>
      <c r="AQ2165" s="63">
        <v>0</v>
      </c>
      <c r="AR2165" s="63">
        <v>0</v>
      </c>
      <c r="AS2165" s="63">
        <v>0</v>
      </c>
      <c r="AT2165" s="63">
        <v>0</v>
      </c>
      <c r="AU2165" s="63">
        <v>0</v>
      </c>
      <c r="AV2165" s="63">
        <v>0</v>
      </c>
      <c r="AW2165" s="63">
        <v>0</v>
      </c>
      <c r="AX2165" s="63">
        <v>0</v>
      </c>
      <c r="AY2165" s="63">
        <v>0</v>
      </c>
      <c r="BA2165" s="5">
        <f>IF(Q2165&gt;0,RANK(Q2165,(N2165:P2165,Q2165:AE2165)),0)</f>
        <v>3</v>
      </c>
      <c r="BB2165" s="5">
        <f>IF(R2165&gt;0,RANK(R2165,(N2165:P2165,Q2165:AE2165)),0)</f>
        <v>5</v>
      </c>
      <c r="BC2165" s="5">
        <f>IF(T2165&gt;0,RANK(T2165,(N2165:P2165,Q2165:AE2165)),0)</f>
        <v>0</v>
      </c>
      <c r="BD2165" s="5">
        <f>IF(S2165&gt;0,RANK(S2165,(N2165:P2165,Q2165:AE2165)),0)</f>
        <v>0</v>
      </c>
      <c r="BE2165" s="2">
        <f t="shared" si="883"/>
        <v>9.6316843889659425E-3</v>
      </c>
      <c r="BF2165" s="2">
        <f t="shared" si="884"/>
        <v>2.0033903529049161E-3</v>
      </c>
      <c r="BG2165" s="2">
        <f t="shared" si="885"/>
        <v>0</v>
      </c>
      <c r="BH2165" s="2">
        <f t="shared" si="886"/>
        <v>0</v>
      </c>
      <c r="BJ2165" t="s">
        <v>1434</v>
      </c>
      <c r="BK2165" t="s">
        <v>994</v>
      </c>
      <c r="BL2165">
        <v>7</v>
      </c>
      <c r="BN2165" s="112">
        <v>39</v>
      </c>
      <c r="BO2165" s="114">
        <v>75</v>
      </c>
      <c r="BP2165" s="118">
        <f t="shared" si="877"/>
        <v>39075</v>
      </c>
      <c r="BQ2165" s="118">
        <f t="shared" si="876"/>
        <v>39075</v>
      </c>
      <c r="BR2165" s="5" t="s">
        <v>3151</v>
      </c>
      <c r="BV2165" s="63"/>
      <c r="BX2165" s="63"/>
      <c r="CC2165" s="63">
        <f t="shared" si="875"/>
        <v>-12978</v>
      </c>
      <c r="CE2165" s="63">
        <v>31</v>
      </c>
      <c r="CH2165" s="63">
        <v>0</v>
      </c>
    </row>
    <row r="2166" spans="1:86" ht="15" hidden="1" customHeight="1" outlineLevel="1">
      <c r="A2166" t="s">
        <v>1924</v>
      </c>
      <c r="B2166" t="s">
        <v>994</v>
      </c>
      <c r="C2166" s="1">
        <f t="shared" si="878"/>
        <v>27190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0</v>
      </c>
      <c r="G2166" s="129">
        <f t="shared" si="864"/>
        <v>11197</v>
      </c>
      <c r="H2166" s="134">
        <f t="shared" si="865"/>
        <v>0.41180581095991176</v>
      </c>
      <c r="I2166" s="2"/>
      <c r="J2166" s="2">
        <f t="shared" si="879"/>
        <v>0.28536226553880101</v>
      </c>
      <c r="K2166" s="2">
        <f t="shared" si="880"/>
        <v>0.69716807649871271</v>
      </c>
      <c r="L2166" s="2">
        <f t="shared" si="881"/>
        <v>0</v>
      </c>
      <c r="M2166" s="2">
        <f t="shared" si="882"/>
        <v>1.7469657962486229E-2</v>
      </c>
      <c r="N2166" s="63">
        <v>7759</v>
      </c>
      <c r="O2166" s="63">
        <v>18956</v>
      </c>
      <c r="P2166" s="63">
        <v>0</v>
      </c>
      <c r="Q2166" s="63">
        <v>387</v>
      </c>
      <c r="R2166" s="63">
        <v>83</v>
      </c>
      <c r="S2166" s="63">
        <v>0</v>
      </c>
      <c r="T2166" s="63">
        <v>0</v>
      </c>
      <c r="U2166" s="63">
        <v>0</v>
      </c>
      <c r="V2166" s="63">
        <v>0</v>
      </c>
      <c r="W2166" s="63">
        <v>0</v>
      </c>
      <c r="X2166" s="63">
        <v>0</v>
      </c>
      <c r="Y2166" s="63">
        <v>0</v>
      </c>
      <c r="Z2166" s="63">
        <v>5</v>
      </c>
      <c r="AA2166" s="63">
        <v>0</v>
      </c>
      <c r="AB2166" s="63">
        <v>0</v>
      </c>
      <c r="AC2166" s="63">
        <v>0</v>
      </c>
      <c r="AD2166" s="63">
        <v>0</v>
      </c>
      <c r="AE2166" s="63">
        <v>0</v>
      </c>
      <c r="AF2166" s="63">
        <v>0</v>
      </c>
      <c r="AG2166" s="63">
        <v>0</v>
      </c>
      <c r="AH2166" s="63">
        <v>0</v>
      </c>
      <c r="AI2166" s="63">
        <v>0</v>
      </c>
      <c r="AJ2166" s="63">
        <v>0</v>
      </c>
      <c r="AK2166" s="63">
        <v>0</v>
      </c>
      <c r="AL2166" s="63">
        <v>0</v>
      </c>
      <c r="AM2166" s="63">
        <v>0</v>
      </c>
      <c r="AN2166" s="63">
        <v>0</v>
      </c>
      <c r="AO2166" s="63">
        <v>0</v>
      </c>
      <c r="AP2166" s="63">
        <v>0</v>
      </c>
      <c r="AQ2166" s="63">
        <v>0</v>
      </c>
      <c r="AR2166" s="63">
        <v>0</v>
      </c>
      <c r="AS2166" s="63">
        <v>0</v>
      </c>
      <c r="AT2166" s="63">
        <v>0</v>
      </c>
      <c r="AU2166" s="63">
        <v>0</v>
      </c>
      <c r="AV2166" s="63">
        <v>0</v>
      </c>
      <c r="AW2166" s="63">
        <v>0</v>
      </c>
      <c r="AX2166" s="63">
        <v>0</v>
      </c>
      <c r="AY2166" s="63">
        <v>0</v>
      </c>
      <c r="BA2166" s="5">
        <f>IF(Q2166&gt;0,RANK(Q2166,(N2166:P2166,Q2166:AE2166)),0)</f>
        <v>3</v>
      </c>
      <c r="BB2166" s="5">
        <f>IF(R2166&gt;0,RANK(R2166,(N2166:P2166,Q2166:AE2166)),0)</f>
        <v>4</v>
      </c>
      <c r="BC2166" s="5">
        <f>IF(T2166&gt;0,RANK(T2166,(N2166:P2166,Q2166:AE2166)),0)</f>
        <v>0</v>
      </c>
      <c r="BD2166" s="5">
        <f>IF(S2166&gt;0,RANK(S2166,(N2166:P2166,Q2166:AE2166)),0)</f>
        <v>0</v>
      </c>
      <c r="BE2166" s="2">
        <f t="shared" si="883"/>
        <v>1.4233173961015078E-2</v>
      </c>
      <c r="BF2166" s="2">
        <f t="shared" si="884"/>
        <v>3.052592865023906E-3</v>
      </c>
      <c r="BG2166" s="2">
        <f t="shared" si="885"/>
        <v>0</v>
      </c>
      <c r="BH2166" s="2">
        <f t="shared" si="886"/>
        <v>0</v>
      </c>
      <c r="BJ2166" t="s">
        <v>1924</v>
      </c>
      <c r="BK2166" t="s">
        <v>994</v>
      </c>
      <c r="BN2166" s="112">
        <v>39</v>
      </c>
      <c r="BO2166" s="114">
        <v>77</v>
      </c>
      <c r="BP2166" s="118">
        <f t="shared" si="877"/>
        <v>39077</v>
      </c>
      <c r="BQ2166" s="118">
        <f t="shared" si="876"/>
        <v>39077</v>
      </c>
      <c r="BR2166" s="5" t="s">
        <v>3151</v>
      </c>
      <c r="BV2166" s="63"/>
      <c r="BX2166" s="63"/>
      <c r="CC2166" s="63">
        <f t="shared" si="875"/>
        <v>-27190</v>
      </c>
      <c r="CE2166" s="63">
        <v>0</v>
      </c>
      <c r="CH2166" s="63">
        <v>0</v>
      </c>
    </row>
    <row r="2167" spans="1:86" ht="15" hidden="1" customHeight="1" outlineLevel="1">
      <c r="A2167" t="s">
        <v>2919</v>
      </c>
      <c r="B2167" t="s">
        <v>994</v>
      </c>
      <c r="C2167" s="1">
        <f t="shared" si="878"/>
        <v>14810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0</v>
      </c>
      <c r="G2167" s="129">
        <f t="shared" si="864"/>
        <v>7998</v>
      </c>
      <c r="H2167" s="134">
        <f t="shared" si="865"/>
        <v>0.54004051316677926</v>
      </c>
      <c r="I2167" s="2"/>
      <c r="J2167" s="2">
        <f t="shared" si="879"/>
        <v>0.2235651586765699</v>
      </c>
      <c r="K2167" s="2">
        <f t="shared" si="880"/>
        <v>0.76360567184334904</v>
      </c>
      <c r="L2167" s="2">
        <f t="shared" si="881"/>
        <v>0</v>
      </c>
      <c r="M2167" s="2">
        <f t="shared" si="882"/>
        <v>1.282916948008106E-2</v>
      </c>
      <c r="N2167" s="63">
        <v>3311</v>
      </c>
      <c r="O2167" s="63">
        <v>11309</v>
      </c>
      <c r="P2167" s="63">
        <v>0</v>
      </c>
      <c r="Q2167" s="63">
        <v>144</v>
      </c>
      <c r="R2167" s="63">
        <v>30</v>
      </c>
      <c r="S2167" s="63">
        <v>0</v>
      </c>
      <c r="T2167" s="63">
        <v>0</v>
      </c>
      <c r="U2167" s="63">
        <v>0</v>
      </c>
      <c r="V2167" s="63">
        <v>0</v>
      </c>
      <c r="W2167" s="63">
        <v>16</v>
      </c>
      <c r="X2167" s="63">
        <v>0</v>
      </c>
      <c r="Y2167" s="63">
        <v>0</v>
      </c>
      <c r="Z2167" s="63">
        <v>0</v>
      </c>
      <c r="AA2167" s="63">
        <v>0</v>
      </c>
      <c r="AB2167" s="63">
        <v>0</v>
      </c>
      <c r="AC2167" s="63">
        <v>0</v>
      </c>
      <c r="AD2167" s="63">
        <v>0</v>
      </c>
      <c r="AE2167" s="63">
        <v>0</v>
      </c>
      <c r="AF2167" s="63">
        <v>0</v>
      </c>
      <c r="AG2167" s="63">
        <v>0</v>
      </c>
      <c r="AH2167" s="63">
        <v>0</v>
      </c>
      <c r="AI2167" s="63">
        <v>0</v>
      </c>
      <c r="AJ2167" s="63">
        <v>0</v>
      </c>
      <c r="AK2167" s="63">
        <v>0</v>
      </c>
      <c r="AL2167" s="63">
        <v>0</v>
      </c>
      <c r="AM2167" s="63">
        <v>0</v>
      </c>
      <c r="AN2167" s="63">
        <v>0</v>
      </c>
      <c r="AO2167" s="63">
        <v>0</v>
      </c>
      <c r="AP2167" s="63">
        <v>0</v>
      </c>
      <c r="AQ2167" s="63">
        <v>0</v>
      </c>
      <c r="AR2167" s="63">
        <v>0</v>
      </c>
      <c r="AS2167" s="63">
        <v>0</v>
      </c>
      <c r="AT2167" s="63">
        <v>0</v>
      </c>
      <c r="AU2167" s="63">
        <v>0</v>
      </c>
      <c r="AV2167" s="63">
        <v>0</v>
      </c>
      <c r="AW2167" s="63">
        <v>0</v>
      </c>
      <c r="AX2167" s="63">
        <v>0</v>
      </c>
      <c r="AY2167" s="63">
        <v>0</v>
      </c>
      <c r="BA2167" s="5">
        <f>IF(Q2167&gt;0,RANK(Q2167,(N2167:P2167,Q2167:AE2167)),0)</f>
        <v>3</v>
      </c>
      <c r="BB2167" s="5">
        <f>IF(R2167&gt;0,RANK(R2167,(N2167:P2167,Q2167:AE2167)),0)</f>
        <v>4</v>
      </c>
      <c r="BC2167" s="5">
        <f>IF(T2167&gt;0,RANK(T2167,(N2167:P2167,Q2167:AE2167)),0)</f>
        <v>0</v>
      </c>
      <c r="BD2167" s="5">
        <f>IF(S2167&gt;0,RANK(S2167,(N2167:P2167,Q2167:AE2167)),0)</f>
        <v>0</v>
      </c>
      <c r="BE2167" s="2">
        <f t="shared" si="883"/>
        <v>9.7231600270087787E-3</v>
      </c>
      <c r="BF2167" s="2">
        <f t="shared" si="884"/>
        <v>2.0256583389601621E-3</v>
      </c>
      <c r="BG2167" s="2">
        <f t="shared" si="885"/>
        <v>0</v>
      </c>
      <c r="BH2167" s="2">
        <f t="shared" si="886"/>
        <v>0</v>
      </c>
      <c r="BJ2167" t="s">
        <v>2919</v>
      </c>
      <c r="BK2167" t="s">
        <v>994</v>
      </c>
      <c r="BL2167">
        <v>6</v>
      </c>
      <c r="BN2167" s="112">
        <v>39</v>
      </c>
      <c r="BO2167" s="114">
        <v>79</v>
      </c>
      <c r="BP2167" s="118">
        <f t="shared" si="877"/>
        <v>39079</v>
      </c>
      <c r="BQ2167" s="118">
        <f t="shared" si="876"/>
        <v>39079</v>
      </c>
      <c r="BR2167" s="5" t="s">
        <v>3151</v>
      </c>
      <c r="BV2167" s="63"/>
      <c r="BX2167" s="63"/>
      <c r="CC2167" s="63">
        <f t="shared" si="875"/>
        <v>-14810</v>
      </c>
      <c r="CE2167" s="63">
        <v>16</v>
      </c>
      <c r="CH2167" s="63">
        <v>0</v>
      </c>
    </row>
    <row r="2168" spans="1:86" ht="15" hidden="1" customHeight="1" outlineLevel="1">
      <c r="A2168" t="s">
        <v>1091</v>
      </c>
      <c r="B2168" t="s">
        <v>994</v>
      </c>
      <c r="C2168" s="1">
        <f t="shared" si="878"/>
        <v>33421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0</v>
      </c>
      <c r="G2168" s="129">
        <f t="shared" si="864"/>
        <v>12810</v>
      </c>
      <c r="H2168" s="134">
        <f t="shared" si="865"/>
        <v>0.38329194219203494</v>
      </c>
      <c r="I2168" s="2"/>
      <c r="J2168" s="2">
        <f t="shared" si="879"/>
        <v>0.2997516531522097</v>
      </c>
      <c r="K2168" s="2">
        <f t="shared" si="880"/>
        <v>0.68304359534424464</v>
      </c>
      <c r="L2168" s="2">
        <f t="shared" si="881"/>
        <v>0</v>
      </c>
      <c r="M2168" s="2">
        <f t="shared" si="882"/>
        <v>1.7204751503545612E-2</v>
      </c>
      <c r="N2168" s="63">
        <v>10018</v>
      </c>
      <c r="O2168" s="63">
        <v>22828</v>
      </c>
      <c r="P2168" s="63">
        <v>0</v>
      </c>
      <c r="Q2168" s="63">
        <v>357</v>
      </c>
      <c r="R2168" s="63">
        <v>100</v>
      </c>
      <c r="S2168" s="63">
        <v>0</v>
      </c>
      <c r="T2168" s="63">
        <v>0</v>
      </c>
      <c r="U2168" s="63">
        <v>0</v>
      </c>
      <c r="V2168" s="63">
        <v>0</v>
      </c>
      <c r="W2168" s="63">
        <v>59</v>
      </c>
      <c r="X2168" s="63">
        <v>0</v>
      </c>
      <c r="Y2168" s="63">
        <v>0</v>
      </c>
      <c r="Z2168" s="63">
        <v>56</v>
      </c>
      <c r="AA2168" s="63">
        <v>0</v>
      </c>
      <c r="AB2168" s="63">
        <v>0</v>
      </c>
      <c r="AC2168" s="63">
        <v>0</v>
      </c>
      <c r="AD2168" s="63">
        <v>0</v>
      </c>
      <c r="AE2168" s="63">
        <v>0</v>
      </c>
      <c r="AF2168" s="63">
        <v>0</v>
      </c>
      <c r="AG2168" s="63">
        <v>0</v>
      </c>
      <c r="AH2168" s="63">
        <v>0</v>
      </c>
      <c r="AI2168" s="63">
        <v>0</v>
      </c>
      <c r="AJ2168" s="63">
        <v>0</v>
      </c>
      <c r="AK2168" s="63">
        <v>0</v>
      </c>
      <c r="AL2168" s="63">
        <v>2</v>
      </c>
      <c r="AM2168" s="63">
        <v>0</v>
      </c>
      <c r="AN2168" s="63">
        <v>0</v>
      </c>
      <c r="AO2168" s="63">
        <v>0</v>
      </c>
      <c r="AP2168" s="63">
        <v>0</v>
      </c>
      <c r="AQ2168" s="63">
        <v>0</v>
      </c>
      <c r="AR2168" s="63">
        <v>0</v>
      </c>
      <c r="AS2168" s="63">
        <v>0</v>
      </c>
      <c r="AT2168" s="63">
        <v>0</v>
      </c>
      <c r="AU2168" s="63">
        <v>1</v>
      </c>
      <c r="AV2168" s="63">
        <v>0</v>
      </c>
      <c r="AW2168" s="63">
        <v>0</v>
      </c>
      <c r="AX2168" s="63">
        <v>0</v>
      </c>
      <c r="AY2168" s="63">
        <v>0</v>
      </c>
      <c r="BA2168" s="5">
        <f>IF(Q2168&gt;0,RANK(Q2168,(N2168:P2168,Q2168:AE2168)),0)</f>
        <v>3</v>
      </c>
      <c r="BB2168" s="5">
        <f>IF(R2168&gt;0,RANK(R2168,(N2168:P2168,Q2168:AE2168)),0)</f>
        <v>4</v>
      </c>
      <c r="BC2168" s="5">
        <f>IF(T2168&gt;0,RANK(T2168,(N2168:P2168,Q2168:AE2168)),0)</f>
        <v>0</v>
      </c>
      <c r="BD2168" s="5">
        <f>IF(S2168&gt;0,RANK(S2168,(N2168:P2168,Q2168:AE2168)),0)</f>
        <v>0</v>
      </c>
      <c r="BE2168" s="2">
        <f t="shared" si="883"/>
        <v>1.0681906585679662E-2</v>
      </c>
      <c r="BF2168" s="2">
        <f t="shared" si="884"/>
        <v>2.992130696268813E-3</v>
      </c>
      <c r="BG2168" s="2">
        <f t="shared" si="885"/>
        <v>0</v>
      </c>
      <c r="BH2168" s="2">
        <f t="shared" si="886"/>
        <v>0</v>
      </c>
      <c r="BJ2168" t="s">
        <v>1091</v>
      </c>
      <c r="BK2168" t="s">
        <v>994</v>
      </c>
      <c r="BL2168">
        <v>6</v>
      </c>
      <c r="BN2168" s="112">
        <v>39</v>
      </c>
      <c r="BO2168" s="114">
        <v>81</v>
      </c>
      <c r="BP2168" s="118">
        <f t="shared" si="877"/>
        <v>39081</v>
      </c>
      <c r="BQ2168" s="118">
        <f t="shared" si="876"/>
        <v>39081</v>
      </c>
      <c r="BR2168" s="5" t="s">
        <v>3151</v>
      </c>
      <c r="BV2168" s="63"/>
      <c r="BX2168" s="63"/>
      <c r="CC2168" s="63">
        <f t="shared" si="875"/>
        <v>-33421</v>
      </c>
      <c r="CE2168" s="63">
        <v>59</v>
      </c>
      <c r="CH2168" s="63">
        <v>0</v>
      </c>
    </row>
    <row r="2169" spans="1:86" ht="15" hidden="1" customHeight="1" outlineLevel="1">
      <c r="A2169" t="s">
        <v>1728</v>
      </c>
      <c r="B2169" t="s">
        <v>994</v>
      </c>
      <c r="C2169" s="1">
        <f t="shared" si="878"/>
        <v>31459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0</v>
      </c>
      <c r="G2169" s="129">
        <f t="shared" si="864"/>
        <v>13751</v>
      </c>
      <c r="H2169" s="134">
        <f t="shared" si="865"/>
        <v>0.43710861756572045</v>
      </c>
      <c r="I2169" s="2"/>
      <c r="J2169" s="2">
        <f t="shared" si="879"/>
        <v>0.27302202867224007</v>
      </c>
      <c r="K2169" s="2">
        <f t="shared" si="880"/>
        <v>0.71013064623796052</v>
      </c>
      <c r="L2169" s="2">
        <f t="shared" si="881"/>
        <v>0</v>
      </c>
      <c r="M2169" s="2">
        <f t="shared" si="882"/>
        <v>1.684732508979947E-2</v>
      </c>
      <c r="N2169" s="63">
        <v>8589</v>
      </c>
      <c r="O2169" s="63">
        <v>22340</v>
      </c>
      <c r="P2169" s="63">
        <v>0</v>
      </c>
      <c r="Q2169" s="63">
        <v>374</v>
      </c>
      <c r="R2169" s="63">
        <v>86</v>
      </c>
      <c r="S2169" s="63">
        <v>0</v>
      </c>
      <c r="T2169" s="63">
        <v>0</v>
      </c>
      <c r="U2169" s="63">
        <v>0</v>
      </c>
      <c r="V2169" s="63">
        <v>0</v>
      </c>
      <c r="W2169" s="63">
        <v>61</v>
      </c>
      <c r="X2169" s="63">
        <v>0</v>
      </c>
      <c r="Y2169" s="63">
        <v>0</v>
      </c>
      <c r="Z2169" s="63">
        <v>9</v>
      </c>
      <c r="AA2169" s="63">
        <v>0</v>
      </c>
      <c r="AB2169" s="63">
        <v>0</v>
      </c>
      <c r="AC2169" s="63">
        <v>0</v>
      </c>
      <c r="AD2169" s="63">
        <v>0</v>
      </c>
      <c r="AE2169" s="63">
        <v>0</v>
      </c>
      <c r="AF2169" s="63">
        <v>0</v>
      </c>
      <c r="AG2169" s="63">
        <v>0</v>
      </c>
      <c r="AH2169" s="63">
        <v>0</v>
      </c>
      <c r="AI2169" s="63">
        <v>0</v>
      </c>
      <c r="AJ2169" s="63">
        <v>0</v>
      </c>
      <c r="AK2169" s="63">
        <v>0</v>
      </c>
      <c r="AL2169" s="63">
        <v>0</v>
      </c>
      <c r="AM2169" s="63">
        <v>0</v>
      </c>
      <c r="AN2169" s="63">
        <v>0</v>
      </c>
      <c r="AO2169" s="63">
        <v>0</v>
      </c>
      <c r="AP2169" s="63">
        <v>0</v>
      </c>
      <c r="AQ2169" s="63">
        <v>0</v>
      </c>
      <c r="AR2169" s="63">
        <v>0</v>
      </c>
      <c r="AS2169" s="63">
        <v>0</v>
      </c>
      <c r="AT2169" s="63">
        <v>0</v>
      </c>
      <c r="AU2169" s="63">
        <v>0</v>
      </c>
      <c r="AV2169" s="63">
        <v>0</v>
      </c>
      <c r="AW2169" s="63">
        <v>0</v>
      </c>
      <c r="AX2169" s="63">
        <v>0</v>
      </c>
      <c r="AY2169" s="63">
        <v>0</v>
      </c>
      <c r="BA2169" s="5">
        <f>IF(Q2169&gt;0,RANK(Q2169,(N2169:P2169,Q2169:AE2169)),0)</f>
        <v>3</v>
      </c>
      <c r="BB2169" s="5">
        <f>IF(R2169&gt;0,RANK(R2169,(N2169:P2169,Q2169:AE2169)),0)</f>
        <v>4</v>
      </c>
      <c r="BC2169" s="5">
        <f>IF(T2169&gt;0,RANK(T2169,(N2169:P2169,Q2169:AE2169)),0)</f>
        <v>0</v>
      </c>
      <c r="BD2169" s="5">
        <f>IF(S2169&gt;0,RANK(S2169,(N2169:P2169,Q2169:AE2169)),0)</f>
        <v>0</v>
      </c>
      <c r="BE2169" s="2">
        <f t="shared" si="883"/>
        <v>1.1888489780349025E-2</v>
      </c>
      <c r="BF2169" s="2">
        <f t="shared" si="884"/>
        <v>2.7337169013636796E-3</v>
      </c>
      <c r="BG2169" s="2">
        <f t="shared" si="885"/>
        <v>0</v>
      </c>
      <c r="BH2169" s="2">
        <f t="shared" si="886"/>
        <v>0</v>
      </c>
      <c r="BJ2169" t="s">
        <v>1728</v>
      </c>
      <c r="BK2169" t="s">
        <v>994</v>
      </c>
      <c r="BL2169">
        <v>7</v>
      </c>
      <c r="BN2169" s="112">
        <v>39</v>
      </c>
      <c r="BO2169" s="114">
        <v>83</v>
      </c>
      <c r="BP2169" s="118">
        <f t="shared" si="877"/>
        <v>39083</v>
      </c>
      <c r="BQ2169" s="118">
        <f t="shared" si="876"/>
        <v>39083</v>
      </c>
      <c r="BR2169" s="5" t="s">
        <v>3151</v>
      </c>
      <c r="BV2169" s="63"/>
      <c r="BX2169" s="63"/>
      <c r="CC2169" s="63">
        <f t="shared" si="875"/>
        <v>-31459</v>
      </c>
      <c r="CE2169" s="63">
        <v>61</v>
      </c>
      <c r="CH2169" s="63">
        <v>0</v>
      </c>
    </row>
    <row r="2170" spans="1:86" ht="15" hidden="1" customHeight="1" outlineLevel="1">
      <c r="A2170" t="s">
        <v>819</v>
      </c>
      <c r="B2170" t="s">
        <v>994</v>
      </c>
      <c r="C2170" s="1">
        <f t="shared" si="878"/>
        <v>130782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0</v>
      </c>
      <c r="G2170" s="129">
        <f t="shared" si="864"/>
        <v>17764</v>
      </c>
      <c r="H2170" s="134">
        <f t="shared" si="865"/>
        <v>0.13582908963007143</v>
      </c>
      <c r="I2170" s="2"/>
      <c r="J2170" s="2">
        <f t="shared" si="879"/>
        <v>0.42447737456224865</v>
      </c>
      <c r="K2170" s="2">
        <f t="shared" si="880"/>
        <v>0.56030646419232</v>
      </c>
      <c r="L2170" s="2">
        <f t="shared" si="881"/>
        <v>0</v>
      </c>
      <c r="M2170" s="2">
        <f t="shared" si="882"/>
        <v>1.5216161245431348E-2</v>
      </c>
      <c r="N2170" s="63">
        <v>55514</v>
      </c>
      <c r="O2170" s="63">
        <v>73278</v>
      </c>
      <c r="P2170" s="63">
        <v>0</v>
      </c>
      <c r="Q2170" s="63">
        <v>1284</v>
      </c>
      <c r="R2170" s="63">
        <v>408</v>
      </c>
      <c r="S2170" s="63">
        <v>0</v>
      </c>
      <c r="T2170" s="63">
        <v>0</v>
      </c>
      <c r="U2170" s="63">
        <v>0</v>
      </c>
      <c r="V2170" s="63">
        <v>0</v>
      </c>
      <c r="W2170" s="63">
        <v>273</v>
      </c>
      <c r="X2170" s="63">
        <v>0</v>
      </c>
      <c r="Y2170" s="63">
        <v>0</v>
      </c>
      <c r="Z2170" s="63">
        <v>20</v>
      </c>
      <c r="AA2170" s="63">
        <v>0</v>
      </c>
      <c r="AB2170" s="63">
        <v>0</v>
      </c>
      <c r="AC2170" s="63">
        <v>0</v>
      </c>
      <c r="AD2170" s="63">
        <v>0</v>
      </c>
      <c r="AE2170" s="63">
        <v>0</v>
      </c>
      <c r="AF2170" s="63">
        <v>3</v>
      </c>
      <c r="AG2170" s="63">
        <v>0</v>
      </c>
      <c r="AH2170" s="63">
        <v>0</v>
      </c>
      <c r="AI2170" s="63">
        <v>0</v>
      </c>
      <c r="AJ2170" s="63">
        <v>0</v>
      </c>
      <c r="AK2170" s="63">
        <v>0</v>
      </c>
      <c r="AL2170" s="63">
        <v>1</v>
      </c>
      <c r="AM2170" s="63">
        <v>0</v>
      </c>
      <c r="AN2170" s="63">
        <v>0</v>
      </c>
      <c r="AO2170" s="63">
        <v>0</v>
      </c>
      <c r="AP2170" s="63">
        <v>0</v>
      </c>
      <c r="AQ2170" s="63">
        <v>0</v>
      </c>
      <c r="AR2170" s="63">
        <v>0</v>
      </c>
      <c r="AS2170" s="63">
        <v>0</v>
      </c>
      <c r="AT2170" s="63">
        <v>0</v>
      </c>
      <c r="AU2170" s="63">
        <v>1</v>
      </c>
      <c r="AV2170" s="63">
        <v>0</v>
      </c>
      <c r="AW2170" s="63">
        <v>0</v>
      </c>
      <c r="AX2170" s="63">
        <v>0</v>
      </c>
      <c r="AY2170" s="63">
        <v>0</v>
      </c>
      <c r="BA2170" s="5">
        <f>IF(Q2170&gt;0,RANK(Q2170,(N2170:P2170,Q2170:AE2170)),0)</f>
        <v>3</v>
      </c>
      <c r="BB2170" s="5">
        <f>IF(R2170&gt;0,RANK(R2170,(N2170:P2170,Q2170:AE2170)),0)</f>
        <v>4</v>
      </c>
      <c r="BC2170" s="5">
        <f>IF(T2170&gt;0,RANK(T2170,(N2170:P2170,Q2170:AE2170)),0)</f>
        <v>0</v>
      </c>
      <c r="BD2170" s="5">
        <f>IF(S2170&gt;0,RANK(S2170,(N2170:P2170,Q2170:AE2170)),0)</f>
        <v>0</v>
      </c>
      <c r="BE2170" s="2">
        <f t="shared" si="883"/>
        <v>9.8178648437858423E-3</v>
      </c>
      <c r="BF2170" s="2">
        <f t="shared" si="884"/>
        <v>3.1196953709226038E-3</v>
      </c>
      <c r="BG2170" s="2">
        <f t="shared" si="885"/>
        <v>0</v>
      </c>
      <c r="BH2170" s="2">
        <f t="shared" si="886"/>
        <v>0</v>
      </c>
      <c r="BJ2170" t="s">
        <v>819</v>
      </c>
      <c r="BK2170" t="s">
        <v>994</v>
      </c>
      <c r="BL2170">
        <v>14</v>
      </c>
      <c r="BN2170" s="112">
        <v>39</v>
      </c>
      <c r="BO2170" s="114">
        <v>85</v>
      </c>
      <c r="BP2170" s="118">
        <f t="shared" si="877"/>
        <v>39085</v>
      </c>
      <c r="BQ2170" s="118">
        <f t="shared" si="876"/>
        <v>39085</v>
      </c>
      <c r="BR2170" s="5" t="s">
        <v>3151</v>
      </c>
      <c r="BV2170" s="63"/>
      <c r="BX2170" s="63"/>
      <c r="CC2170" s="63">
        <f t="shared" si="875"/>
        <v>-130782</v>
      </c>
      <c r="CE2170" s="63">
        <v>273</v>
      </c>
      <c r="CH2170" s="63">
        <v>0</v>
      </c>
    </row>
    <row r="2171" spans="1:86" ht="15" hidden="1" customHeight="1" outlineLevel="1">
      <c r="A2171" t="s">
        <v>548</v>
      </c>
      <c r="B2171" t="s">
        <v>994</v>
      </c>
      <c r="C2171" s="1">
        <f t="shared" si="878"/>
        <v>28179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0</v>
      </c>
      <c r="G2171" s="129">
        <f t="shared" si="864"/>
        <v>12817</v>
      </c>
      <c r="H2171" s="134">
        <f t="shared" si="865"/>
        <v>0.4548422584193903</v>
      </c>
      <c r="I2171" s="2"/>
      <c r="J2171" s="2">
        <f t="shared" si="879"/>
        <v>0.26576528620603995</v>
      </c>
      <c r="K2171" s="2">
        <f t="shared" si="880"/>
        <v>0.72060754462543031</v>
      </c>
      <c r="L2171" s="2">
        <f t="shared" si="881"/>
        <v>0</v>
      </c>
      <c r="M2171" s="2">
        <f t="shared" si="882"/>
        <v>1.3627169168529685E-2</v>
      </c>
      <c r="N2171" s="63">
        <v>7489</v>
      </c>
      <c r="O2171" s="63">
        <v>20306</v>
      </c>
      <c r="P2171" s="63">
        <v>0</v>
      </c>
      <c r="Q2171" s="63">
        <v>259</v>
      </c>
      <c r="R2171" s="63">
        <v>69</v>
      </c>
      <c r="S2171" s="63">
        <v>0</v>
      </c>
      <c r="T2171" s="63">
        <v>0</v>
      </c>
      <c r="U2171" s="63">
        <v>0</v>
      </c>
      <c r="V2171" s="63">
        <v>0</v>
      </c>
      <c r="W2171" s="63">
        <v>52</v>
      </c>
      <c r="X2171" s="63">
        <v>0</v>
      </c>
      <c r="Y2171" s="63">
        <v>0</v>
      </c>
      <c r="Z2171" s="63">
        <v>3</v>
      </c>
      <c r="AA2171" s="63">
        <v>0</v>
      </c>
      <c r="AB2171" s="63">
        <v>0</v>
      </c>
      <c r="AC2171" s="63">
        <v>0</v>
      </c>
      <c r="AD2171" s="63">
        <v>0</v>
      </c>
      <c r="AE2171" s="63">
        <v>0</v>
      </c>
      <c r="AF2171" s="63">
        <v>1</v>
      </c>
      <c r="AG2171" s="63">
        <v>0</v>
      </c>
      <c r="AH2171" s="63">
        <v>0</v>
      </c>
      <c r="AI2171" s="63">
        <v>0</v>
      </c>
      <c r="AJ2171" s="63">
        <v>0</v>
      </c>
      <c r="AK2171" s="63">
        <v>0</v>
      </c>
      <c r="AL2171" s="63">
        <v>0</v>
      </c>
      <c r="AM2171" s="63">
        <v>0</v>
      </c>
      <c r="AN2171" s="63">
        <v>0</v>
      </c>
      <c r="AO2171" s="63">
        <v>0</v>
      </c>
      <c r="AP2171" s="63">
        <v>0</v>
      </c>
      <c r="AQ2171" s="63">
        <v>0</v>
      </c>
      <c r="AR2171" s="63">
        <v>0</v>
      </c>
      <c r="AS2171" s="63">
        <v>0</v>
      </c>
      <c r="AT2171" s="63">
        <v>0</v>
      </c>
      <c r="AU2171" s="63">
        <v>0</v>
      </c>
      <c r="AV2171" s="63">
        <v>0</v>
      </c>
      <c r="AW2171" s="63">
        <v>0</v>
      </c>
      <c r="AX2171" s="63">
        <v>0</v>
      </c>
      <c r="AY2171" s="63">
        <v>0</v>
      </c>
      <c r="BA2171" s="5">
        <f>IF(Q2171&gt;0,RANK(Q2171,(N2171:P2171,Q2171:AE2171)),0)</f>
        <v>3</v>
      </c>
      <c r="BB2171" s="5">
        <f>IF(R2171&gt;0,RANK(R2171,(N2171:P2171,Q2171:AE2171)),0)</f>
        <v>4</v>
      </c>
      <c r="BC2171" s="5">
        <f>IF(T2171&gt;0,RANK(T2171,(N2171:P2171,Q2171:AE2171)),0)</f>
        <v>0</v>
      </c>
      <c r="BD2171" s="5">
        <f>IF(S2171&gt;0,RANK(S2171,(N2171:P2171,Q2171:AE2171)),0)</f>
        <v>0</v>
      </c>
      <c r="BE2171" s="2">
        <f t="shared" si="883"/>
        <v>9.1912417048156426E-3</v>
      </c>
      <c r="BF2171" s="2">
        <f t="shared" si="884"/>
        <v>2.4486319599701907E-3</v>
      </c>
      <c r="BG2171" s="2">
        <f t="shared" si="885"/>
        <v>0</v>
      </c>
      <c r="BH2171" s="2">
        <f t="shared" si="886"/>
        <v>0</v>
      </c>
      <c r="BJ2171" t="s">
        <v>548</v>
      </c>
      <c r="BK2171" t="s">
        <v>994</v>
      </c>
      <c r="BL2171">
        <v>6</v>
      </c>
      <c r="BN2171" s="112">
        <v>39</v>
      </c>
      <c r="BO2171" s="114">
        <v>87</v>
      </c>
      <c r="BP2171" s="118">
        <f t="shared" si="877"/>
        <v>39087</v>
      </c>
      <c r="BQ2171" s="118">
        <f t="shared" si="876"/>
        <v>39087</v>
      </c>
      <c r="BR2171" s="5" t="s">
        <v>3151</v>
      </c>
      <c r="BV2171" s="63"/>
      <c r="BX2171" s="63"/>
      <c r="CC2171" s="63">
        <f t="shared" si="875"/>
        <v>-28179</v>
      </c>
      <c r="CD2171" s="130"/>
      <c r="CE2171" s="63">
        <v>52</v>
      </c>
      <c r="CH2171" s="63">
        <v>0</v>
      </c>
    </row>
    <row r="2172" spans="1:86" ht="15" hidden="1" customHeight="1" outlineLevel="1">
      <c r="A2172" t="s">
        <v>1321</v>
      </c>
      <c r="B2172" t="s">
        <v>994</v>
      </c>
      <c r="C2172" s="1">
        <f t="shared" si="878"/>
        <v>94396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0</v>
      </c>
      <c r="G2172" s="129">
        <f t="shared" si="864"/>
        <v>26459</v>
      </c>
      <c r="H2172" s="134">
        <f t="shared" si="865"/>
        <v>0.28029789397855842</v>
      </c>
      <c r="I2172" s="2"/>
      <c r="J2172" s="2">
        <f t="shared" si="879"/>
        <v>0.35017373617526165</v>
      </c>
      <c r="K2172" s="2">
        <f t="shared" si="880"/>
        <v>0.63047163015382013</v>
      </c>
      <c r="L2172" s="2">
        <f t="shared" si="881"/>
        <v>0</v>
      </c>
      <c r="M2172" s="2">
        <f t="shared" si="882"/>
        <v>1.9354633670918164E-2</v>
      </c>
      <c r="N2172" s="63">
        <v>33055</v>
      </c>
      <c r="O2172" s="63">
        <v>59514</v>
      </c>
      <c r="P2172" s="63">
        <v>0</v>
      </c>
      <c r="Q2172" s="63">
        <v>1279</v>
      </c>
      <c r="R2172" s="63">
        <v>312</v>
      </c>
      <c r="S2172" s="63">
        <v>0</v>
      </c>
      <c r="T2172" s="63">
        <v>0</v>
      </c>
      <c r="U2172" s="63">
        <v>0</v>
      </c>
      <c r="V2172" s="63">
        <v>0</v>
      </c>
      <c r="W2172" s="63">
        <v>186</v>
      </c>
      <c r="X2172" s="63">
        <v>0</v>
      </c>
      <c r="Y2172" s="63">
        <v>0</v>
      </c>
      <c r="Z2172" s="63">
        <v>33</v>
      </c>
      <c r="AA2172" s="63">
        <v>0</v>
      </c>
      <c r="AB2172" s="63">
        <v>0</v>
      </c>
      <c r="AC2172" s="63">
        <v>0</v>
      </c>
      <c r="AD2172" s="63">
        <v>0</v>
      </c>
      <c r="AE2172" s="63">
        <v>0</v>
      </c>
      <c r="AF2172" s="63">
        <v>0</v>
      </c>
      <c r="AG2172" s="63">
        <v>0</v>
      </c>
      <c r="AH2172" s="63">
        <v>0</v>
      </c>
      <c r="AI2172" s="63">
        <v>0</v>
      </c>
      <c r="AJ2172" s="63">
        <v>0</v>
      </c>
      <c r="AK2172" s="63">
        <v>0</v>
      </c>
      <c r="AL2172" s="63">
        <v>10</v>
      </c>
      <c r="AM2172" s="63">
        <v>0</v>
      </c>
      <c r="AN2172" s="63">
        <v>0</v>
      </c>
      <c r="AO2172" s="63">
        <v>0</v>
      </c>
      <c r="AP2172" s="63">
        <v>0</v>
      </c>
      <c r="AQ2172" s="63">
        <v>0</v>
      </c>
      <c r="AR2172" s="63">
        <v>0</v>
      </c>
      <c r="AS2172" s="63">
        <v>0</v>
      </c>
      <c r="AT2172" s="63">
        <v>0</v>
      </c>
      <c r="AU2172" s="63">
        <v>7</v>
      </c>
      <c r="AV2172" s="63">
        <v>0</v>
      </c>
      <c r="AW2172" s="63">
        <v>0</v>
      </c>
      <c r="AX2172" s="63">
        <v>0</v>
      </c>
      <c r="AY2172" s="63">
        <v>0</v>
      </c>
      <c r="BA2172" s="5">
        <f>IF(Q2172&gt;0,RANK(Q2172,(N2172:P2172,Q2172:AE2172)),0)</f>
        <v>3</v>
      </c>
      <c r="BB2172" s="5">
        <f>IF(R2172&gt;0,RANK(R2172,(N2172:P2172,Q2172:AE2172)),0)</f>
        <v>4</v>
      </c>
      <c r="BC2172" s="5">
        <f>IF(T2172&gt;0,RANK(T2172,(N2172:P2172,Q2172:AE2172)),0)</f>
        <v>0</v>
      </c>
      <c r="BD2172" s="5">
        <f>IF(S2172&gt;0,RANK(S2172,(N2172:P2172,Q2172:AE2172)),0)</f>
        <v>0</v>
      </c>
      <c r="BE2172" s="2">
        <f t="shared" si="883"/>
        <v>1.3549302936565109E-2</v>
      </c>
      <c r="BF2172" s="2">
        <f t="shared" si="884"/>
        <v>3.3052247976609176E-3</v>
      </c>
      <c r="BG2172" s="2">
        <f t="shared" si="885"/>
        <v>0</v>
      </c>
      <c r="BH2172" s="2">
        <f t="shared" si="886"/>
        <v>0</v>
      </c>
      <c r="BJ2172" t="s">
        <v>1321</v>
      </c>
      <c r="BK2172" t="s">
        <v>994</v>
      </c>
      <c r="BL2172">
        <v>12</v>
      </c>
      <c r="BN2172" s="112">
        <v>39</v>
      </c>
      <c r="BO2172" s="114">
        <v>89</v>
      </c>
      <c r="BP2172" s="118">
        <f t="shared" si="877"/>
        <v>39089</v>
      </c>
      <c r="BQ2172" s="118">
        <f t="shared" si="876"/>
        <v>39089</v>
      </c>
      <c r="BR2172" s="5" t="s">
        <v>3151</v>
      </c>
      <c r="BV2172" s="63"/>
      <c r="BX2172" s="63"/>
      <c r="CC2172" s="63">
        <f t="shared" si="875"/>
        <v>-94396</v>
      </c>
      <c r="CE2172" s="63">
        <v>186</v>
      </c>
      <c r="CH2172" s="63">
        <v>0</v>
      </c>
    </row>
    <row r="2173" spans="1:86" ht="15" hidden="1" customHeight="1" outlineLevel="1">
      <c r="A2173" t="s">
        <v>843</v>
      </c>
      <c r="B2173" t="s">
        <v>994</v>
      </c>
      <c r="C2173" s="1">
        <f t="shared" si="878"/>
        <v>23409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0</v>
      </c>
      <c r="G2173" s="129">
        <f t="shared" si="864"/>
        <v>12909</v>
      </c>
      <c r="H2173" s="134">
        <f t="shared" si="865"/>
        <v>0.55145456875560683</v>
      </c>
      <c r="I2173" s="2"/>
      <c r="J2173" s="2">
        <f t="shared" si="879"/>
        <v>0.21594258618480072</v>
      </c>
      <c r="K2173" s="2">
        <f t="shared" si="880"/>
        <v>0.7673971549404075</v>
      </c>
      <c r="L2173" s="2">
        <f t="shared" si="881"/>
        <v>0</v>
      </c>
      <c r="M2173" s="2">
        <f t="shared" si="882"/>
        <v>1.6660258874791722E-2</v>
      </c>
      <c r="N2173" s="63">
        <v>5055</v>
      </c>
      <c r="O2173" s="63">
        <v>17964</v>
      </c>
      <c r="P2173" s="63">
        <v>0</v>
      </c>
      <c r="Q2173" s="63">
        <v>272</v>
      </c>
      <c r="R2173" s="63">
        <v>69</v>
      </c>
      <c r="S2173" s="63">
        <v>0</v>
      </c>
      <c r="T2173" s="63">
        <v>0</v>
      </c>
      <c r="U2173" s="63">
        <v>0</v>
      </c>
      <c r="V2173" s="63">
        <v>0</v>
      </c>
      <c r="W2173" s="63">
        <v>41</v>
      </c>
      <c r="X2173" s="63">
        <v>0</v>
      </c>
      <c r="Y2173" s="63">
        <v>0</v>
      </c>
      <c r="Z2173" s="63">
        <v>7</v>
      </c>
      <c r="AA2173" s="63">
        <v>0</v>
      </c>
      <c r="AB2173" s="63">
        <v>0</v>
      </c>
      <c r="AC2173" s="63">
        <v>0</v>
      </c>
      <c r="AD2173" s="63">
        <v>0</v>
      </c>
      <c r="AE2173" s="63">
        <v>0</v>
      </c>
      <c r="AF2173" s="63">
        <v>0</v>
      </c>
      <c r="AG2173" s="63">
        <v>0</v>
      </c>
      <c r="AH2173" s="63">
        <v>0</v>
      </c>
      <c r="AI2173" s="63">
        <v>0</v>
      </c>
      <c r="AJ2173" s="63">
        <v>0</v>
      </c>
      <c r="AK2173" s="63">
        <v>0</v>
      </c>
      <c r="AL2173" s="63">
        <v>1</v>
      </c>
      <c r="AM2173" s="63">
        <v>0</v>
      </c>
      <c r="AN2173" s="63">
        <v>0</v>
      </c>
      <c r="AO2173" s="63">
        <v>0</v>
      </c>
      <c r="AP2173" s="63">
        <v>0</v>
      </c>
      <c r="AQ2173" s="63">
        <v>0</v>
      </c>
      <c r="AR2173" s="63">
        <v>0</v>
      </c>
      <c r="AS2173" s="63">
        <v>0</v>
      </c>
      <c r="AT2173" s="63">
        <v>0</v>
      </c>
      <c r="AU2173" s="63">
        <v>0</v>
      </c>
      <c r="AV2173" s="63">
        <v>0</v>
      </c>
      <c r="AW2173" s="63">
        <v>0</v>
      </c>
      <c r="AX2173" s="63">
        <v>0</v>
      </c>
      <c r="AY2173" s="63">
        <v>0</v>
      </c>
      <c r="BA2173" s="5">
        <f>IF(Q2173&gt;0,RANK(Q2173,(N2173:P2173,Q2173:AE2173)),0)</f>
        <v>3</v>
      </c>
      <c r="BB2173" s="5">
        <f>IF(R2173&gt;0,RANK(R2173,(N2173:P2173,Q2173:AE2173)),0)</f>
        <v>4</v>
      </c>
      <c r="BC2173" s="5">
        <f>IF(T2173&gt;0,RANK(T2173,(N2173:P2173,Q2173:AE2173)),0)</f>
        <v>0</v>
      </c>
      <c r="BD2173" s="5">
        <f>IF(S2173&gt;0,RANK(S2173,(N2173:P2173,Q2173:AE2173)),0)</f>
        <v>0</v>
      </c>
      <c r="BE2173" s="2">
        <f t="shared" si="883"/>
        <v>1.1619462599854757E-2</v>
      </c>
      <c r="BF2173" s="2">
        <f t="shared" si="884"/>
        <v>2.947584262463155E-3</v>
      </c>
      <c r="BG2173" s="2">
        <f t="shared" si="885"/>
        <v>0</v>
      </c>
      <c r="BH2173" s="2">
        <f t="shared" si="886"/>
        <v>0</v>
      </c>
      <c r="BJ2173" t="s">
        <v>843</v>
      </c>
      <c r="BK2173" t="s">
        <v>994</v>
      </c>
      <c r="BL2173">
        <v>4</v>
      </c>
      <c r="BN2173" s="112">
        <v>39</v>
      </c>
      <c r="BO2173" s="114">
        <v>91</v>
      </c>
      <c r="BP2173" s="118">
        <f t="shared" si="877"/>
        <v>39091</v>
      </c>
      <c r="BQ2173" s="118">
        <f t="shared" si="876"/>
        <v>39091</v>
      </c>
      <c r="BR2173" s="5" t="s">
        <v>3151</v>
      </c>
      <c r="BV2173" s="63"/>
      <c r="BX2173" s="63"/>
      <c r="CC2173" s="63">
        <f t="shared" si="875"/>
        <v>-23409</v>
      </c>
      <c r="CE2173" s="63">
        <v>41</v>
      </c>
      <c r="CH2173" s="63">
        <v>0</v>
      </c>
    </row>
    <row r="2174" spans="1:86" ht="15" hidden="1" customHeight="1" outlineLevel="1">
      <c r="A2174" t="s">
        <v>323</v>
      </c>
      <c r="B2174" t="s">
        <v>994</v>
      </c>
      <c r="C2174" s="1">
        <f t="shared" si="878"/>
        <v>157768</v>
      </c>
      <c r="D2174" s="5">
        <f>IF(N2174&gt;0, RANK(N2174,(N2174:P2174,Q2174:AE2174)),0)</f>
        <v>2</v>
      </c>
      <c r="E2174" s="5">
        <f>IF(O2174&gt;0,RANK(O2174,(N2174:P2174,Q2174:AE2174)),0)</f>
        <v>1</v>
      </c>
      <c r="F2174" s="5">
        <f>IF(P2174&gt;0,RANK(P2174,(N2174:P2174,Q2174:AE2174)),0)</f>
        <v>0</v>
      </c>
      <c r="G2174" s="129">
        <f t="shared" si="864"/>
        <v>3853</v>
      </c>
      <c r="H2174" s="134">
        <f t="shared" si="865"/>
        <v>2.4421936007301862E-2</v>
      </c>
      <c r="I2174" s="2"/>
      <c r="J2174" s="2">
        <f t="shared" si="879"/>
        <v>0.47960929973125094</v>
      </c>
      <c r="K2174" s="2">
        <f t="shared" si="880"/>
        <v>0.5040312357385528</v>
      </c>
      <c r="L2174" s="2">
        <f t="shared" si="881"/>
        <v>0</v>
      </c>
      <c r="M2174" s="2">
        <f t="shared" si="882"/>
        <v>1.6359464530196322E-2</v>
      </c>
      <c r="N2174" s="63">
        <v>75667</v>
      </c>
      <c r="O2174" s="63">
        <v>79520</v>
      </c>
      <c r="P2174" s="63">
        <v>0</v>
      </c>
      <c r="Q2174" s="63">
        <v>1677</v>
      </c>
      <c r="R2174" s="63">
        <v>534</v>
      </c>
      <c r="S2174" s="63">
        <v>0</v>
      </c>
      <c r="T2174" s="63">
        <v>0</v>
      </c>
      <c r="U2174" s="63">
        <v>0</v>
      </c>
      <c r="V2174" s="63">
        <v>0</v>
      </c>
      <c r="W2174" s="63">
        <v>331</v>
      </c>
      <c r="X2174" s="63">
        <v>0</v>
      </c>
      <c r="Y2174" s="63">
        <v>0</v>
      </c>
      <c r="Z2174" s="63">
        <v>24</v>
      </c>
      <c r="AA2174" s="63">
        <v>0</v>
      </c>
      <c r="AB2174" s="63">
        <v>0</v>
      </c>
      <c r="AC2174" s="63">
        <v>0</v>
      </c>
      <c r="AD2174" s="63">
        <v>0</v>
      </c>
      <c r="AE2174" s="63">
        <v>0</v>
      </c>
      <c r="AF2174" s="63">
        <v>1</v>
      </c>
      <c r="AG2174" s="63">
        <v>0</v>
      </c>
      <c r="AH2174" s="63">
        <v>0</v>
      </c>
      <c r="AI2174" s="63">
        <v>0</v>
      </c>
      <c r="AJ2174" s="63">
        <v>0</v>
      </c>
      <c r="AK2174" s="63">
        <v>0</v>
      </c>
      <c r="AL2174" s="63">
        <v>8</v>
      </c>
      <c r="AM2174" s="63">
        <v>0</v>
      </c>
      <c r="AN2174" s="63">
        <v>0</v>
      </c>
      <c r="AO2174" s="63">
        <v>0</v>
      </c>
      <c r="AP2174" s="63">
        <v>0</v>
      </c>
      <c r="AQ2174" s="63">
        <v>0</v>
      </c>
      <c r="AR2174" s="63">
        <v>0</v>
      </c>
      <c r="AS2174" s="63">
        <v>0</v>
      </c>
      <c r="AT2174" s="63">
        <v>0</v>
      </c>
      <c r="AU2174" s="63">
        <v>6</v>
      </c>
      <c r="AV2174" s="63">
        <v>0</v>
      </c>
      <c r="AW2174" s="63">
        <v>0</v>
      </c>
      <c r="AX2174" s="63">
        <v>0</v>
      </c>
      <c r="AY2174" s="63">
        <v>0</v>
      </c>
      <c r="BA2174" s="5">
        <f>IF(Q2174&gt;0,RANK(Q2174,(N2174:P2174,Q2174:AE2174)),0)</f>
        <v>3</v>
      </c>
      <c r="BB2174" s="5">
        <f>IF(R2174&gt;0,RANK(R2174,(N2174:P2174,Q2174:AE2174)),0)</f>
        <v>4</v>
      </c>
      <c r="BC2174" s="5">
        <f>IF(T2174&gt;0,RANK(T2174,(N2174:P2174,Q2174:AE2174)),0)</f>
        <v>0</v>
      </c>
      <c r="BD2174" s="5">
        <f>IF(S2174&gt;0,RANK(S2174,(N2174:P2174,Q2174:AE2174)),0)</f>
        <v>0</v>
      </c>
      <c r="BE2174" s="2">
        <f t="shared" si="883"/>
        <v>1.0629531970995386E-2</v>
      </c>
      <c r="BF2174" s="2">
        <f t="shared" si="884"/>
        <v>3.3847167993509455E-3</v>
      </c>
      <c r="BG2174" s="2">
        <f t="shared" si="885"/>
        <v>0</v>
      </c>
      <c r="BH2174" s="2">
        <f t="shared" si="886"/>
        <v>0</v>
      </c>
      <c r="BJ2174" t="s">
        <v>323</v>
      </c>
      <c r="BK2174" t="s">
        <v>994</v>
      </c>
      <c r="BN2174" s="112">
        <v>39</v>
      </c>
      <c r="BO2174" s="114">
        <v>93</v>
      </c>
      <c r="BP2174" s="118">
        <f t="shared" si="877"/>
        <v>39093</v>
      </c>
      <c r="BQ2174" s="118">
        <f t="shared" si="876"/>
        <v>39093</v>
      </c>
      <c r="BR2174" s="5" t="s">
        <v>3151</v>
      </c>
      <c r="BV2174" s="63"/>
      <c r="BX2174" s="63"/>
      <c r="CC2174" s="63">
        <f t="shared" si="875"/>
        <v>-157768</v>
      </c>
      <c r="CE2174" s="63">
        <v>331</v>
      </c>
      <c r="CH2174" s="63">
        <v>0</v>
      </c>
    </row>
    <row r="2175" spans="1:86" ht="15" hidden="1" customHeight="1" outlineLevel="1">
      <c r="A2175" t="s">
        <v>2066</v>
      </c>
      <c r="B2175" t="s">
        <v>994</v>
      </c>
      <c r="C2175" s="1">
        <f t="shared" si="878"/>
        <v>201107</v>
      </c>
      <c r="D2175" s="5">
        <f>IF(N2175&gt;0, RANK(N2175,(N2175:P2175,Q2175:AE2175)),0)</f>
        <v>1</v>
      </c>
      <c r="E2175" s="5">
        <f>IF(O2175&gt;0,RANK(O2175,(N2175:P2175,Q2175:AE2175)),0)</f>
        <v>2</v>
      </c>
      <c r="F2175" s="5">
        <f>IF(P2175&gt;0,RANK(P2175,(N2175:P2175,Q2175:AE2175)),0)</f>
        <v>0</v>
      </c>
      <c r="G2175" s="129">
        <f t="shared" si="864"/>
        <v>33648</v>
      </c>
      <c r="H2175" s="134">
        <f t="shared" si="865"/>
        <v>0.16731391746682114</v>
      </c>
      <c r="I2175" s="2"/>
      <c r="J2175" s="2">
        <f t="shared" si="879"/>
        <v>0.57387858204836228</v>
      </c>
      <c r="K2175" s="2">
        <f t="shared" si="880"/>
        <v>0.40656466458154117</v>
      </c>
      <c r="L2175" s="2">
        <f t="shared" si="881"/>
        <v>0</v>
      </c>
      <c r="M2175" s="2">
        <f t="shared" si="882"/>
        <v>1.9556753370096547E-2</v>
      </c>
      <c r="N2175" s="63">
        <v>115411</v>
      </c>
      <c r="O2175" s="63">
        <v>81763</v>
      </c>
      <c r="P2175" s="63">
        <v>0</v>
      </c>
      <c r="Q2175" s="63">
        <v>2605</v>
      </c>
      <c r="R2175" s="63">
        <v>780</v>
      </c>
      <c r="S2175" s="63">
        <v>0</v>
      </c>
      <c r="T2175" s="63">
        <v>0</v>
      </c>
      <c r="U2175" s="63">
        <v>0</v>
      </c>
      <c r="V2175" s="63">
        <v>0</v>
      </c>
      <c r="W2175" s="63">
        <v>484</v>
      </c>
      <c r="X2175" s="63">
        <v>0</v>
      </c>
      <c r="Y2175" s="63">
        <v>0</v>
      </c>
      <c r="Z2175" s="63">
        <v>43</v>
      </c>
      <c r="AA2175" s="63">
        <v>0</v>
      </c>
      <c r="AB2175" s="63">
        <v>0</v>
      </c>
      <c r="AC2175" s="63">
        <v>0</v>
      </c>
      <c r="AD2175" s="63">
        <v>0</v>
      </c>
      <c r="AE2175" s="63">
        <v>0</v>
      </c>
      <c r="AF2175" s="63">
        <v>0</v>
      </c>
      <c r="AG2175" s="63">
        <v>0</v>
      </c>
      <c r="AH2175" s="63">
        <v>0</v>
      </c>
      <c r="AI2175" s="63">
        <v>0</v>
      </c>
      <c r="AJ2175" s="63">
        <v>0</v>
      </c>
      <c r="AK2175" s="63">
        <v>0</v>
      </c>
      <c r="AL2175" s="63">
        <v>2</v>
      </c>
      <c r="AM2175" s="63">
        <v>0</v>
      </c>
      <c r="AN2175" s="63">
        <v>0</v>
      </c>
      <c r="AO2175" s="63">
        <v>0</v>
      </c>
      <c r="AP2175" s="63">
        <v>0</v>
      </c>
      <c r="AQ2175" s="63">
        <v>0</v>
      </c>
      <c r="AR2175" s="63">
        <v>0</v>
      </c>
      <c r="AS2175" s="63">
        <v>0</v>
      </c>
      <c r="AT2175" s="63">
        <v>0</v>
      </c>
      <c r="AU2175" s="63">
        <v>19</v>
      </c>
      <c r="AV2175" s="63">
        <v>0</v>
      </c>
      <c r="AW2175" s="63">
        <v>0</v>
      </c>
      <c r="AX2175" s="63">
        <v>0</v>
      </c>
      <c r="AY2175" s="63">
        <v>0</v>
      </c>
      <c r="BA2175" s="5">
        <f>IF(Q2175&gt;0,RANK(Q2175,(N2175:P2175,Q2175:AE2175)),0)</f>
        <v>3</v>
      </c>
      <c r="BB2175" s="5">
        <f>IF(R2175&gt;0,RANK(R2175,(N2175:P2175,Q2175:AE2175)),0)</f>
        <v>4</v>
      </c>
      <c r="BC2175" s="5">
        <f>IF(T2175&gt;0,RANK(T2175,(N2175:P2175,Q2175:AE2175)),0)</f>
        <v>0</v>
      </c>
      <c r="BD2175" s="5">
        <f>IF(S2175&gt;0,RANK(S2175,(N2175:P2175,Q2175:AE2175)),0)</f>
        <v>0</v>
      </c>
      <c r="BE2175" s="2">
        <f t="shared" si="883"/>
        <v>1.2953303465319458E-2</v>
      </c>
      <c r="BF2175" s="2">
        <f t="shared" si="884"/>
        <v>3.8785323235889352E-3</v>
      </c>
      <c r="BG2175" s="2">
        <f t="shared" si="885"/>
        <v>0</v>
      </c>
      <c r="BH2175" s="2">
        <f t="shared" si="886"/>
        <v>0</v>
      </c>
      <c r="BJ2175" t="s">
        <v>2066</v>
      </c>
      <c r="BK2175" t="s">
        <v>994</v>
      </c>
      <c r="BN2175" s="112">
        <v>39</v>
      </c>
      <c r="BO2175" s="114">
        <v>95</v>
      </c>
      <c r="BP2175" s="118">
        <f t="shared" si="877"/>
        <v>39095</v>
      </c>
      <c r="BQ2175" s="118">
        <f t="shared" si="876"/>
        <v>39095</v>
      </c>
      <c r="BR2175" s="5" t="s">
        <v>3151</v>
      </c>
      <c r="BV2175" s="63"/>
      <c r="BX2175" s="63"/>
      <c r="CC2175" s="63">
        <f t="shared" si="875"/>
        <v>-201107</v>
      </c>
      <c r="CE2175" s="63">
        <v>484</v>
      </c>
      <c r="CH2175" s="63">
        <v>0</v>
      </c>
    </row>
    <row r="2176" spans="1:86" ht="15" hidden="1" customHeight="1" outlineLevel="1">
      <c r="A2176" t="s">
        <v>1649</v>
      </c>
      <c r="B2176" t="s">
        <v>994</v>
      </c>
      <c r="C2176" s="1">
        <f t="shared" si="878"/>
        <v>19887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0</v>
      </c>
      <c r="G2176" s="129">
        <f t="shared" si="864"/>
        <v>8137</v>
      </c>
      <c r="H2176" s="134">
        <f t="shared" si="865"/>
        <v>0.40916176396641024</v>
      </c>
      <c r="I2176" s="2"/>
      <c r="J2176" s="2">
        <f t="shared" si="879"/>
        <v>0.28651883139739526</v>
      </c>
      <c r="K2176" s="2">
        <f t="shared" si="880"/>
        <v>0.69568059536380555</v>
      </c>
      <c r="L2176" s="2">
        <f t="shared" si="881"/>
        <v>0</v>
      </c>
      <c r="M2176" s="2">
        <f t="shared" si="882"/>
        <v>1.7800573238799244E-2</v>
      </c>
      <c r="N2176" s="63">
        <v>5698</v>
      </c>
      <c r="O2176" s="63">
        <v>13835</v>
      </c>
      <c r="P2176" s="63">
        <v>0</v>
      </c>
      <c r="Q2176" s="63">
        <v>269</v>
      </c>
      <c r="R2176" s="63">
        <v>46</v>
      </c>
      <c r="S2176" s="63">
        <v>0</v>
      </c>
      <c r="T2176" s="63">
        <v>0</v>
      </c>
      <c r="U2176" s="63">
        <v>0</v>
      </c>
      <c r="V2176" s="63">
        <v>0</v>
      </c>
      <c r="W2176" s="63">
        <v>32</v>
      </c>
      <c r="X2176" s="63">
        <v>0</v>
      </c>
      <c r="Y2176" s="63">
        <v>0</v>
      </c>
      <c r="Z2176" s="63">
        <v>7</v>
      </c>
      <c r="AA2176" s="63">
        <v>0</v>
      </c>
      <c r="AB2176" s="63">
        <v>0</v>
      </c>
      <c r="AC2176" s="63">
        <v>0</v>
      </c>
      <c r="AD2176" s="63">
        <v>0</v>
      </c>
      <c r="AE2176" s="63">
        <v>0</v>
      </c>
      <c r="AF2176" s="63">
        <v>0</v>
      </c>
      <c r="AG2176" s="63">
        <v>0</v>
      </c>
      <c r="AH2176" s="63">
        <v>0</v>
      </c>
      <c r="AI2176" s="63">
        <v>0</v>
      </c>
      <c r="AJ2176" s="63">
        <v>0</v>
      </c>
      <c r="AK2176" s="63">
        <v>0</v>
      </c>
      <c r="AL2176" s="63">
        <v>0</v>
      </c>
      <c r="AM2176" s="63">
        <v>0</v>
      </c>
      <c r="AN2176" s="63">
        <v>0</v>
      </c>
      <c r="AO2176" s="63">
        <v>0</v>
      </c>
      <c r="AP2176" s="63">
        <v>0</v>
      </c>
      <c r="AQ2176" s="63">
        <v>0</v>
      </c>
      <c r="AR2176" s="63">
        <v>0</v>
      </c>
      <c r="AS2176" s="63">
        <v>0</v>
      </c>
      <c r="AT2176" s="63">
        <v>0</v>
      </c>
      <c r="AU2176" s="63">
        <v>0</v>
      </c>
      <c r="AV2176" s="63">
        <v>0</v>
      </c>
      <c r="AW2176" s="63">
        <v>0</v>
      </c>
      <c r="AX2176" s="63">
        <v>0</v>
      </c>
      <c r="AY2176" s="63">
        <v>0</v>
      </c>
      <c r="BA2176" s="5">
        <f>IF(Q2176&gt;0,RANK(Q2176,(N2176:P2176,Q2176:AE2176)),0)</f>
        <v>3</v>
      </c>
      <c r="BB2176" s="5">
        <f>IF(R2176&gt;0,RANK(R2176,(N2176:P2176,Q2176:AE2176)),0)</f>
        <v>4</v>
      </c>
      <c r="BC2176" s="5">
        <f>IF(T2176&gt;0,RANK(T2176,(N2176:P2176,Q2176:AE2176)),0)</f>
        <v>0</v>
      </c>
      <c r="BD2176" s="5">
        <f>IF(S2176&gt;0,RANK(S2176,(N2176:P2176,Q2176:AE2176)),0)</f>
        <v>0</v>
      </c>
      <c r="BE2176" s="2">
        <f t="shared" si="883"/>
        <v>1.352642429727963E-2</v>
      </c>
      <c r="BF2176" s="2">
        <f t="shared" si="884"/>
        <v>2.3130688389400109E-3</v>
      </c>
      <c r="BG2176" s="2">
        <f t="shared" si="885"/>
        <v>0</v>
      </c>
      <c r="BH2176" s="2">
        <f t="shared" si="886"/>
        <v>0</v>
      </c>
      <c r="BJ2176" t="s">
        <v>1649</v>
      </c>
      <c r="BK2176" t="s">
        <v>994</v>
      </c>
      <c r="BL2176">
        <v>15</v>
      </c>
      <c r="BN2176" s="112">
        <v>39</v>
      </c>
      <c r="BO2176" s="114">
        <v>97</v>
      </c>
      <c r="BP2176" s="118">
        <f t="shared" si="877"/>
        <v>39097</v>
      </c>
      <c r="BQ2176" s="118">
        <f t="shared" si="876"/>
        <v>39097</v>
      </c>
      <c r="BR2176" s="5" t="s">
        <v>3151</v>
      </c>
      <c r="BV2176" s="63"/>
      <c r="BX2176" s="63"/>
      <c r="CC2176" s="63">
        <f t="shared" si="875"/>
        <v>-19887</v>
      </c>
      <c r="CE2176" s="63">
        <v>32</v>
      </c>
      <c r="CH2176" s="63">
        <v>0</v>
      </c>
    </row>
    <row r="2177" spans="1:86" ht="15" hidden="1" customHeight="1" outlineLevel="1">
      <c r="A2177" t="s">
        <v>1359</v>
      </c>
      <c r="B2177" t="s">
        <v>994</v>
      </c>
      <c r="C2177" s="1">
        <f t="shared" si="878"/>
        <v>119190</v>
      </c>
      <c r="D2177" s="5">
        <f>IF(N2177&gt;0, RANK(N2177,(N2177:P2177,Q2177:AE2177)),0)</f>
        <v>2</v>
      </c>
      <c r="E2177" s="5">
        <f>IF(O2177&gt;0,RANK(O2177,(N2177:P2177,Q2177:AE2177)),0)</f>
        <v>1</v>
      </c>
      <c r="F2177" s="5">
        <f>IF(P2177&gt;0,RANK(P2177,(N2177:P2177,Q2177:AE2177)),0)</f>
        <v>0</v>
      </c>
      <c r="G2177" s="129">
        <f t="shared" si="864"/>
        <v>2262</v>
      </c>
      <c r="H2177" s="134">
        <f t="shared" si="865"/>
        <v>1.8978102189781021E-2</v>
      </c>
      <c r="I2177" s="2"/>
      <c r="J2177" s="2">
        <f t="shared" si="879"/>
        <v>0.48360600721537039</v>
      </c>
      <c r="K2177" s="2">
        <f t="shared" si="880"/>
        <v>0.50258410940515141</v>
      </c>
      <c r="L2177" s="2">
        <f t="shared" si="881"/>
        <v>0</v>
      </c>
      <c r="M2177" s="2">
        <f t="shared" si="882"/>
        <v>1.3809883379478194E-2</v>
      </c>
      <c r="N2177" s="63">
        <v>57641</v>
      </c>
      <c r="O2177" s="63">
        <v>59903</v>
      </c>
      <c r="P2177" s="63">
        <v>0</v>
      </c>
      <c r="Q2177" s="63">
        <v>966</v>
      </c>
      <c r="R2177" s="63">
        <v>436</v>
      </c>
      <c r="S2177" s="63">
        <v>0</v>
      </c>
      <c r="T2177" s="63">
        <v>0</v>
      </c>
      <c r="U2177" s="63">
        <v>0</v>
      </c>
      <c r="V2177" s="63">
        <v>0</v>
      </c>
      <c r="W2177" s="63">
        <v>224</v>
      </c>
      <c r="X2177" s="63">
        <v>0</v>
      </c>
      <c r="Y2177" s="63">
        <v>0</v>
      </c>
      <c r="Z2177" s="63">
        <v>18</v>
      </c>
      <c r="AA2177" s="63">
        <v>0</v>
      </c>
      <c r="AB2177" s="63">
        <v>0</v>
      </c>
      <c r="AC2177" s="63">
        <v>0</v>
      </c>
      <c r="AD2177" s="63">
        <v>0</v>
      </c>
      <c r="AE2177" s="63">
        <v>0</v>
      </c>
      <c r="AF2177" s="63">
        <v>2</v>
      </c>
      <c r="AG2177" s="63">
        <v>0</v>
      </c>
      <c r="AH2177" s="63">
        <v>0</v>
      </c>
      <c r="AI2177" s="63">
        <v>0</v>
      </c>
      <c r="AJ2177" s="63">
        <v>0</v>
      </c>
      <c r="AK2177" s="63">
        <v>0</v>
      </c>
      <c r="AL2177" s="63">
        <v>0</v>
      </c>
      <c r="AM2177" s="63">
        <v>0</v>
      </c>
      <c r="AN2177" s="63">
        <v>0</v>
      </c>
      <c r="AO2177" s="63">
        <v>0</v>
      </c>
      <c r="AP2177" s="63">
        <v>0</v>
      </c>
      <c r="AQ2177" s="63">
        <v>0</v>
      </c>
      <c r="AR2177" s="63">
        <v>0</v>
      </c>
      <c r="AS2177" s="63">
        <v>0</v>
      </c>
      <c r="AT2177" s="63">
        <v>0</v>
      </c>
      <c r="AU2177" s="63">
        <v>0</v>
      </c>
      <c r="AV2177" s="63">
        <v>0</v>
      </c>
      <c r="AW2177" s="63">
        <v>0</v>
      </c>
      <c r="AX2177" s="63">
        <v>0</v>
      </c>
      <c r="AY2177" s="63">
        <v>0</v>
      </c>
      <c r="BA2177" s="5">
        <f>IF(Q2177&gt;0,RANK(Q2177,(N2177:P2177,Q2177:AE2177)),0)</f>
        <v>3</v>
      </c>
      <c r="BB2177" s="5">
        <f>IF(R2177&gt;0,RANK(R2177,(N2177:P2177,Q2177:AE2177)),0)</f>
        <v>4</v>
      </c>
      <c r="BC2177" s="5">
        <f>IF(T2177&gt;0,RANK(T2177,(N2177:P2177,Q2177:AE2177)),0)</f>
        <v>0</v>
      </c>
      <c r="BD2177" s="5">
        <f>IF(S2177&gt;0,RANK(S2177,(N2177:P2177,Q2177:AE2177)),0)</f>
        <v>0</v>
      </c>
      <c r="BE2177" s="2">
        <f t="shared" si="883"/>
        <v>8.1047067707022396E-3</v>
      </c>
      <c r="BF2177" s="2">
        <f t="shared" si="884"/>
        <v>3.6580250020974915E-3</v>
      </c>
      <c r="BG2177" s="2">
        <f t="shared" si="885"/>
        <v>0</v>
      </c>
      <c r="BH2177" s="2">
        <f t="shared" si="886"/>
        <v>0</v>
      </c>
      <c r="BJ2177" t="s">
        <v>1359</v>
      </c>
      <c r="BK2177" t="s">
        <v>994</v>
      </c>
      <c r="BN2177" s="112">
        <v>39</v>
      </c>
      <c r="BO2177" s="114">
        <v>99</v>
      </c>
      <c r="BP2177" s="118">
        <f t="shared" si="877"/>
        <v>39099</v>
      </c>
      <c r="BQ2177" s="118">
        <f t="shared" si="876"/>
        <v>39099</v>
      </c>
      <c r="BR2177" s="5" t="s">
        <v>3151</v>
      </c>
      <c r="BV2177" s="63"/>
      <c r="BX2177" s="63"/>
      <c r="CC2177" s="63">
        <f t="shared" si="875"/>
        <v>-119190</v>
      </c>
      <c r="CE2177" s="63">
        <v>224</v>
      </c>
      <c r="CH2177" s="63">
        <v>0</v>
      </c>
    </row>
    <row r="2178" spans="1:86" ht="15" hidden="1" customHeight="1" outlineLevel="1">
      <c r="A2178" t="s">
        <v>1825</v>
      </c>
      <c r="B2178" t="s">
        <v>994</v>
      </c>
      <c r="C2178" s="1">
        <f t="shared" si="878"/>
        <v>27871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0</v>
      </c>
      <c r="G2178" s="129">
        <f t="shared" si="864"/>
        <v>10754</v>
      </c>
      <c r="H2178" s="134">
        <f t="shared" si="865"/>
        <v>0.38584909045244159</v>
      </c>
      <c r="I2178" s="2"/>
      <c r="J2178" s="2">
        <f t="shared" si="879"/>
        <v>0.2966883140181551</v>
      </c>
      <c r="K2178" s="2">
        <f t="shared" si="880"/>
        <v>0.68253740447059663</v>
      </c>
      <c r="L2178" s="2">
        <f t="shared" si="881"/>
        <v>0</v>
      </c>
      <c r="M2178" s="2">
        <f t="shared" si="882"/>
        <v>2.0774281511248271E-2</v>
      </c>
      <c r="N2178" s="63">
        <v>8269</v>
      </c>
      <c r="O2178" s="63">
        <v>19023</v>
      </c>
      <c r="P2178" s="63">
        <v>0</v>
      </c>
      <c r="Q2178" s="63">
        <v>414</v>
      </c>
      <c r="R2178" s="63">
        <v>112</v>
      </c>
      <c r="S2178" s="63">
        <v>0</v>
      </c>
      <c r="T2178" s="63">
        <v>0</v>
      </c>
      <c r="U2178" s="63">
        <v>0</v>
      </c>
      <c r="V2178" s="63">
        <v>0</v>
      </c>
      <c r="W2178" s="63">
        <v>53</v>
      </c>
      <c r="X2178" s="63">
        <v>0</v>
      </c>
      <c r="Y2178" s="63">
        <v>0</v>
      </c>
      <c r="Z2178" s="63">
        <v>0</v>
      </c>
      <c r="AA2178" s="63">
        <v>0</v>
      </c>
      <c r="AB2178" s="63">
        <v>0</v>
      </c>
      <c r="AC2178" s="63">
        <v>0</v>
      </c>
      <c r="AD2178" s="63">
        <v>0</v>
      </c>
      <c r="AE2178" s="63">
        <v>0</v>
      </c>
      <c r="AF2178" s="63">
        <v>0</v>
      </c>
      <c r="AG2178" s="63">
        <v>0</v>
      </c>
      <c r="AH2178" s="63">
        <v>0</v>
      </c>
      <c r="AI2178" s="63">
        <v>0</v>
      </c>
      <c r="AJ2178" s="63">
        <v>0</v>
      </c>
      <c r="AK2178" s="63">
        <v>0</v>
      </c>
      <c r="AL2178" s="63">
        <v>0</v>
      </c>
      <c r="AM2178" s="63">
        <v>0</v>
      </c>
      <c r="AN2178" s="63">
        <v>0</v>
      </c>
      <c r="AO2178" s="63">
        <v>0</v>
      </c>
      <c r="AP2178" s="63">
        <v>0</v>
      </c>
      <c r="AQ2178" s="63">
        <v>0</v>
      </c>
      <c r="AR2178" s="63">
        <v>0</v>
      </c>
      <c r="AS2178" s="63">
        <v>0</v>
      </c>
      <c r="AT2178" s="63">
        <v>0</v>
      </c>
      <c r="AU2178" s="63">
        <v>0</v>
      </c>
      <c r="AV2178" s="63">
        <v>0</v>
      </c>
      <c r="AW2178" s="63">
        <v>0</v>
      </c>
      <c r="AX2178" s="63">
        <v>0</v>
      </c>
      <c r="AY2178" s="63">
        <v>0</v>
      </c>
      <c r="BA2178" s="5">
        <f>IF(Q2178&gt;0,RANK(Q2178,(N2178:P2178,Q2178:AE2178)),0)</f>
        <v>3</v>
      </c>
      <c r="BB2178" s="5">
        <f>IF(R2178&gt;0,RANK(R2178,(N2178:P2178,Q2178:AE2178)),0)</f>
        <v>4</v>
      </c>
      <c r="BC2178" s="5">
        <f>IF(T2178&gt;0,RANK(T2178,(N2178:P2178,Q2178:AE2178)),0)</f>
        <v>0</v>
      </c>
      <c r="BD2178" s="5">
        <f>IF(S2178&gt;0,RANK(S2178,(N2178:P2178,Q2178:AE2178)),0)</f>
        <v>0</v>
      </c>
      <c r="BE2178" s="2">
        <f t="shared" si="883"/>
        <v>1.4854149474364035E-2</v>
      </c>
      <c r="BF2178" s="2">
        <f t="shared" si="884"/>
        <v>4.0185138674608016E-3</v>
      </c>
      <c r="BG2178" s="2">
        <f t="shared" si="885"/>
        <v>0</v>
      </c>
      <c r="BH2178" s="2">
        <f t="shared" si="886"/>
        <v>0</v>
      </c>
      <c r="BJ2178" t="s">
        <v>1825</v>
      </c>
      <c r="BK2178" t="s">
        <v>994</v>
      </c>
      <c r="BN2178" s="112">
        <v>39</v>
      </c>
      <c r="BO2178" s="114">
        <v>101</v>
      </c>
      <c r="BP2178" s="118">
        <f t="shared" si="877"/>
        <v>39101</v>
      </c>
      <c r="BQ2178" s="118">
        <f t="shared" si="876"/>
        <v>39101</v>
      </c>
      <c r="BR2178" s="5" t="s">
        <v>3151</v>
      </c>
      <c r="BV2178" s="63"/>
      <c r="BX2178" s="63"/>
      <c r="CC2178" s="63">
        <f t="shared" si="875"/>
        <v>-27871</v>
      </c>
      <c r="CE2178" s="63">
        <v>53</v>
      </c>
      <c r="CH2178" s="63">
        <v>0</v>
      </c>
    </row>
    <row r="2179" spans="1:86" ht="15" hidden="1" customHeight="1" outlineLevel="1">
      <c r="A2179" t="s">
        <v>1300</v>
      </c>
      <c r="B2179" t="s">
        <v>994</v>
      </c>
      <c r="C2179" s="1">
        <f t="shared" si="878"/>
        <v>106041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0</v>
      </c>
      <c r="G2179" s="129">
        <f t="shared" si="864"/>
        <v>24798</v>
      </c>
      <c r="H2179" s="134">
        <f t="shared" si="865"/>
        <v>0.23385294367273035</v>
      </c>
      <c r="I2179" s="2"/>
      <c r="J2179" s="2">
        <f t="shared" si="879"/>
        <v>0.37532652464612742</v>
      </c>
      <c r="K2179" s="2">
        <f t="shared" si="880"/>
        <v>0.60917946831885783</v>
      </c>
      <c r="L2179" s="2">
        <f t="shared" si="881"/>
        <v>0</v>
      </c>
      <c r="M2179" s="2">
        <f t="shared" si="882"/>
        <v>1.549400703501469E-2</v>
      </c>
      <c r="N2179" s="63">
        <v>39800</v>
      </c>
      <c r="O2179" s="63">
        <v>64598</v>
      </c>
      <c r="P2179" s="63">
        <v>0</v>
      </c>
      <c r="Q2179" s="63">
        <v>1144</v>
      </c>
      <c r="R2179" s="63">
        <v>266</v>
      </c>
      <c r="S2179" s="63">
        <v>0</v>
      </c>
      <c r="T2179" s="63">
        <v>0</v>
      </c>
      <c r="U2179" s="63">
        <v>0</v>
      </c>
      <c r="V2179" s="63">
        <v>0</v>
      </c>
      <c r="W2179" s="63">
        <v>217</v>
      </c>
      <c r="X2179" s="63">
        <v>0</v>
      </c>
      <c r="Y2179" s="63">
        <v>0</v>
      </c>
      <c r="Z2179" s="63">
        <v>16</v>
      </c>
      <c r="AA2179" s="63">
        <v>0</v>
      </c>
      <c r="AB2179" s="63">
        <v>0</v>
      </c>
      <c r="AC2179" s="63">
        <v>0</v>
      </c>
      <c r="AD2179" s="63">
        <v>0</v>
      </c>
      <c r="AE2179" s="63">
        <v>0</v>
      </c>
      <c r="AF2179" s="63">
        <v>0</v>
      </c>
      <c r="AG2179" s="63">
        <v>0</v>
      </c>
      <c r="AH2179" s="63">
        <v>0</v>
      </c>
      <c r="AI2179" s="63">
        <v>0</v>
      </c>
      <c r="AJ2179" s="63">
        <v>0</v>
      </c>
      <c r="AK2179" s="63">
        <v>0</v>
      </c>
      <c r="AL2179" s="63">
        <v>0</v>
      </c>
      <c r="AM2179" s="63">
        <v>0</v>
      </c>
      <c r="AN2179" s="63">
        <v>0</v>
      </c>
      <c r="AO2179" s="63">
        <v>0</v>
      </c>
      <c r="AP2179" s="63">
        <v>0</v>
      </c>
      <c r="AQ2179" s="63">
        <v>0</v>
      </c>
      <c r="AR2179" s="63">
        <v>0</v>
      </c>
      <c r="AS2179" s="63">
        <v>0</v>
      </c>
      <c r="AT2179" s="63">
        <v>0</v>
      </c>
      <c r="AU2179" s="63">
        <v>0</v>
      </c>
      <c r="AV2179" s="63">
        <v>0</v>
      </c>
      <c r="AW2179" s="63">
        <v>0</v>
      </c>
      <c r="AX2179" s="63">
        <v>0</v>
      </c>
      <c r="AY2179" s="63">
        <v>0</v>
      </c>
      <c r="BA2179" s="5">
        <f>IF(Q2179&gt;0,RANK(Q2179,(N2179:P2179,Q2179:AE2179)),0)</f>
        <v>3</v>
      </c>
      <c r="BB2179" s="5">
        <f>IF(R2179&gt;0,RANK(R2179,(N2179:P2179,Q2179:AE2179)),0)</f>
        <v>4</v>
      </c>
      <c r="BC2179" s="5">
        <f>IF(T2179&gt;0,RANK(T2179,(N2179:P2179,Q2179:AE2179)),0)</f>
        <v>0</v>
      </c>
      <c r="BD2179" s="5">
        <f>IF(S2179&gt;0,RANK(S2179,(N2179:P2179,Q2179:AE2179)),0)</f>
        <v>0</v>
      </c>
      <c r="BE2179" s="2">
        <f t="shared" si="883"/>
        <v>1.0788280004903764E-2</v>
      </c>
      <c r="BF2179" s="2">
        <f t="shared" si="884"/>
        <v>2.5084637074339173E-3</v>
      </c>
      <c r="BG2179" s="2">
        <f t="shared" si="885"/>
        <v>0</v>
      </c>
      <c r="BH2179" s="2">
        <f t="shared" si="886"/>
        <v>0</v>
      </c>
      <c r="BJ2179" t="s">
        <v>1300</v>
      </c>
      <c r="BK2179" t="s">
        <v>994</v>
      </c>
      <c r="BN2179" s="112">
        <v>39</v>
      </c>
      <c r="BO2179" s="114">
        <v>103</v>
      </c>
      <c r="BP2179" s="118">
        <f t="shared" si="877"/>
        <v>39103</v>
      </c>
      <c r="BQ2179" s="118">
        <f t="shared" si="876"/>
        <v>39103</v>
      </c>
      <c r="BR2179" s="5" t="s">
        <v>3151</v>
      </c>
      <c r="BV2179" s="63"/>
      <c r="BX2179" s="63"/>
      <c r="CC2179" s="63">
        <f t="shared" si="875"/>
        <v>-106041</v>
      </c>
      <c r="CE2179" s="63">
        <v>217</v>
      </c>
      <c r="CH2179" s="63">
        <v>1</v>
      </c>
    </row>
    <row r="2180" spans="1:86" ht="15" hidden="1" customHeight="1" outlineLevel="1">
      <c r="A2180" t="s">
        <v>2652</v>
      </c>
      <c r="B2180" t="s">
        <v>994</v>
      </c>
      <c r="C2180" s="1">
        <f t="shared" si="878"/>
        <v>10967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0</v>
      </c>
      <c r="G2180" s="129">
        <f t="shared" si="864"/>
        <v>5824</v>
      </c>
      <c r="H2180" s="134">
        <f t="shared" si="865"/>
        <v>0.53104768852010575</v>
      </c>
      <c r="I2180" s="2"/>
      <c r="J2180" s="2">
        <f t="shared" si="879"/>
        <v>0.22722713595331448</v>
      </c>
      <c r="K2180" s="2">
        <f t="shared" si="880"/>
        <v>0.75827482447342021</v>
      </c>
      <c r="L2180" s="2">
        <f t="shared" si="881"/>
        <v>0</v>
      </c>
      <c r="M2180" s="2">
        <f t="shared" si="882"/>
        <v>1.4498039573265342E-2</v>
      </c>
      <c r="N2180" s="63">
        <v>2492</v>
      </c>
      <c r="O2180" s="63">
        <v>8316</v>
      </c>
      <c r="P2180" s="63">
        <v>0</v>
      </c>
      <c r="Q2180" s="63">
        <v>111</v>
      </c>
      <c r="R2180" s="63">
        <v>32</v>
      </c>
      <c r="S2180" s="63">
        <v>0</v>
      </c>
      <c r="T2180" s="63">
        <v>0</v>
      </c>
      <c r="U2180" s="63">
        <v>0</v>
      </c>
      <c r="V2180" s="63">
        <v>0</v>
      </c>
      <c r="W2180" s="63">
        <v>16</v>
      </c>
      <c r="X2180" s="63">
        <v>0</v>
      </c>
      <c r="Y2180" s="63">
        <v>0</v>
      </c>
      <c r="Z2180" s="63">
        <v>0</v>
      </c>
      <c r="AA2180" s="63">
        <v>0</v>
      </c>
      <c r="AB2180" s="63">
        <v>0</v>
      </c>
      <c r="AC2180" s="63">
        <v>0</v>
      </c>
      <c r="AD2180" s="63">
        <v>0</v>
      </c>
      <c r="AE2180" s="63">
        <v>0</v>
      </c>
      <c r="AF2180" s="63">
        <v>0</v>
      </c>
      <c r="AG2180" s="63">
        <v>0</v>
      </c>
      <c r="AH2180" s="63">
        <v>0</v>
      </c>
      <c r="AI2180" s="63">
        <v>0</v>
      </c>
      <c r="AJ2180" s="63">
        <v>0</v>
      </c>
      <c r="AK2180" s="63">
        <v>0</v>
      </c>
      <c r="AL2180" s="63">
        <v>0</v>
      </c>
      <c r="AM2180" s="63">
        <v>0</v>
      </c>
      <c r="AN2180" s="63">
        <v>0</v>
      </c>
      <c r="AO2180" s="63">
        <v>0</v>
      </c>
      <c r="AP2180" s="63">
        <v>0</v>
      </c>
      <c r="AQ2180" s="63">
        <v>0</v>
      </c>
      <c r="AR2180" s="63">
        <v>0</v>
      </c>
      <c r="AS2180" s="63">
        <v>0</v>
      </c>
      <c r="AT2180" s="63">
        <v>0</v>
      </c>
      <c r="AU2180" s="63">
        <v>0</v>
      </c>
      <c r="AV2180" s="63">
        <v>0</v>
      </c>
      <c r="AW2180" s="63">
        <v>0</v>
      </c>
      <c r="AX2180" s="63">
        <v>0</v>
      </c>
      <c r="AY2180" s="63">
        <v>0</v>
      </c>
      <c r="BA2180" s="5">
        <f>IF(Q2180&gt;0,RANK(Q2180,(N2180:P2180,Q2180:AE2180)),0)</f>
        <v>3</v>
      </c>
      <c r="BB2180" s="5">
        <f>IF(R2180&gt;0,RANK(R2180,(N2180:P2180,Q2180:AE2180)),0)</f>
        <v>4</v>
      </c>
      <c r="BC2180" s="5">
        <f>IF(T2180&gt;0,RANK(T2180,(N2180:P2180,Q2180:AE2180)),0)</f>
        <v>0</v>
      </c>
      <c r="BD2180" s="5">
        <f>IF(S2180&gt;0,RANK(S2180,(N2180:P2180,Q2180:AE2180)),0)</f>
        <v>0</v>
      </c>
      <c r="BE2180" s="2">
        <f t="shared" si="883"/>
        <v>1.0121272909638004E-2</v>
      </c>
      <c r="BF2180" s="2">
        <f t="shared" si="884"/>
        <v>2.9178444424181635E-3</v>
      </c>
      <c r="BG2180" s="2">
        <f t="shared" si="885"/>
        <v>0</v>
      </c>
      <c r="BH2180" s="2">
        <f t="shared" si="886"/>
        <v>0</v>
      </c>
      <c r="BJ2180" t="s">
        <v>2652</v>
      </c>
      <c r="BK2180" t="s">
        <v>994</v>
      </c>
      <c r="BL2180">
        <v>6</v>
      </c>
      <c r="BN2180" s="112">
        <v>39</v>
      </c>
      <c r="BO2180" s="114">
        <v>105</v>
      </c>
      <c r="BP2180" s="118">
        <f t="shared" si="877"/>
        <v>39105</v>
      </c>
      <c r="BQ2180" s="118">
        <f t="shared" si="876"/>
        <v>39105</v>
      </c>
      <c r="BR2180" s="5" t="s">
        <v>3151</v>
      </c>
      <c r="BV2180" s="63"/>
      <c r="BX2180" s="63"/>
      <c r="CC2180" s="63">
        <f t="shared" si="875"/>
        <v>-10967</v>
      </c>
      <c r="CE2180" s="63">
        <v>16</v>
      </c>
      <c r="CH2180" s="63">
        <v>0</v>
      </c>
    </row>
    <row r="2181" spans="1:86" ht="15" hidden="1" customHeight="1" outlineLevel="1">
      <c r="A2181" t="s">
        <v>449</v>
      </c>
      <c r="B2181" t="s">
        <v>994</v>
      </c>
      <c r="C2181" s="1">
        <f t="shared" si="878"/>
        <v>23784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0</v>
      </c>
      <c r="G2181" s="129">
        <f t="shared" si="864"/>
        <v>15422</v>
      </c>
      <c r="H2181" s="134">
        <f t="shared" si="865"/>
        <v>0.64841910528086111</v>
      </c>
      <c r="I2181" s="2"/>
      <c r="J2181" s="2">
        <f t="shared" si="879"/>
        <v>0.16944164143962329</v>
      </c>
      <c r="K2181" s="2">
        <f t="shared" si="880"/>
        <v>0.81786074672048437</v>
      </c>
      <c r="L2181" s="2">
        <f t="shared" si="881"/>
        <v>0</v>
      </c>
      <c r="M2181" s="2">
        <f t="shared" si="882"/>
        <v>1.2697611839892375E-2</v>
      </c>
      <c r="N2181" s="63">
        <v>4030</v>
      </c>
      <c r="O2181" s="63">
        <v>19452</v>
      </c>
      <c r="P2181" s="63">
        <v>0</v>
      </c>
      <c r="Q2181" s="63">
        <v>204</v>
      </c>
      <c r="R2181" s="63">
        <v>67</v>
      </c>
      <c r="S2181" s="63">
        <v>0</v>
      </c>
      <c r="T2181" s="63">
        <v>0</v>
      </c>
      <c r="U2181" s="63">
        <v>0</v>
      </c>
      <c r="V2181" s="63">
        <v>0</v>
      </c>
      <c r="W2181" s="63">
        <v>23</v>
      </c>
      <c r="X2181" s="63">
        <v>0</v>
      </c>
      <c r="Y2181" s="63">
        <v>0</v>
      </c>
      <c r="Z2181" s="63">
        <v>8</v>
      </c>
      <c r="AA2181" s="63">
        <v>0</v>
      </c>
      <c r="AB2181" s="63">
        <v>0</v>
      </c>
      <c r="AC2181" s="63">
        <v>0</v>
      </c>
      <c r="AD2181" s="63">
        <v>0</v>
      </c>
      <c r="AE2181" s="63">
        <v>0</v>
      </c>
      <c r="AF2181" s="63">
        <v>0</v>
      </c>
      <c r="AG2181" s="63">
        <v>0</v>
      </c>
      <c r="AH2181" s="63">
        <v>0</v>
      </c>
      <c r="AI2181" s="63">
        <v>0</v>
      </c>
      <c r="AJ2181" s="63">
        <v>0</v>
      </c>
      <c r="AK2181" s="63">
        <v>0</v>
      </c>
      <c r="AL2181" s="63">
        <v>0</v>
      </c>
      <c r="AM2181" s="63">
        <v>0</v>
      </c>
      <c r="AN2181" s="63">
        <v>0</v>
      </c>
      <c r="AO2181" s="63">
        <v>0</v>
      </c>
      <c r="AP2181" s="63">
        <v>0</v>
      </c>
      <c r="AQ2181" s="63">
        <v>0</v>
      </c>
      <c r="AR2181" s="63">
        <v>0</v>
      </c>
      <c r="AS2181" s="63">
        <v>0</v>
      </c>
      <c r="AT2181" s="63">
        <v>0</v>
      </c>
      <c r="AU2181" s="63">
        <v>0</v>
      </c>
      <c r="AV2181" s="63">
        <v>0</v>
      </c>
      <c r="AW2181" s="63">
        <v>0</v>
      </c>
      <c r="AX2181" s="63">
        <v>0</v>
      </c>
      <c r="AY2181" s="63">
        <v>0</v>
      </c>
      <c r="BA2181" s="5">
        <f>IF(Q2181&gt;0,RANK(Q2181,(N2181:P2181,Q2181:AE2181)),0)</f>
        <v>3</v>
      </c>
      <c r="BB2181" s="5">
        <f>IF(R2181&gt;0,RANK(R2181,(N2181:P2181,Q2181:AE2181)),0)</f>
        <v>4</v>
      </c>
      <c r="BC2181" s="5">
        <f>IF(T2181&gt;0,RANK(T2181,(N2181:P2181,Q2181:AE2181)),0)</f>
        <v>0</v>
      </c>
      <c r="BD2181" s="5">
        <f>IF(S2181&gt;0,RANK(S2181,(N2181:P2181,Q2181:AE2181)),0)</f>
        <v>0</v>
      </c>
      <c r="BE2181" s="2">
        <f t="shared" si="883"/>
        <v>8.5771947527749741E-3</v>
      </c>
      <c r="BF2181" s="2">
        <f t="shared" si="884"/>
        <v>2.8170198452741337E-3</v>
      </c>
      <c r="BG2181" s="2">
        <f t="shared" si="885"/>
        <v>0</v>
      </c>
      <c r="BH2181" s="2">
        <f t="shared" si="886"/>
        <v>0</v>
      </c>
      <c r="BJ2181" t="s">
        <v>449</v>
      </c>
      <c r="BK2181" t="s">
        <v>994</v>
      </c>
      <c r="BN2181" s="112">
        <v>39</v>
      </c>
      <c r="BO2181" s="114">
        <v>107</v>
      </c>
      <c r="BP2181" s="118">
        <f t="shared" si="877"/>
        <v>39107</v>
      </c>
      <c r="BQ2181" s="118">
        <f t="shared" si="876"/>
        <v>39107</v>
      </c>
      <c r="BR2181" s="5" t="s">
        <v>3151</v>
      </c>
      <c r="BV2181" s="63"/>
      <c r="BX2181" s="63"/>
      <c r="CC2181" s="63">
        <f t="shared" si="875"/>
        <v>-23784</v>
      </c>
      <c r="CE2181" s="63">
        <v>23</v>
      </c>
      <c r="CH2181" s="63">
        <v>0</v>
      </c>
    </row>
    <row r="2182" spans="1:86" ht="15" hidden="1" customHeight="1" outlineLevel="1">
      <c r="A2182" t="s">
        <v>182</v>
      </c>
      <c r="B2182" t="s">
        <v>994</v>
      </c>
      <c r="C2182" s="1">
        <f t="shared" si="878"/>
        <v>58077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0</v>
      </c>
      <c r="G2182" s="129">
        <f t="shared" si="864"/>
        <v>25708</v>
      </c>
      <c r="H2182" s="134">
        <f t="shared" si="865"/>
        <v>0.44265371833944589</v>
      </c>
      <c r="I2182" s="2"/>
      <c r="J2182" s="2">
        <f t="shared" si="879"/>
        <v>0.26969368252492382</v>
      </c>
      <c r="K2182" s="2">
        <f t="shared" si="880"/>
        <v>0.71234740086436976</v>
      </c>
      <c r="L2182" s="2">
        <f t="shared" si="881"/>
        <v>0</v>
      </c>
      <c r="M2182" s="2">
        <f t="shared" si="882"/>
        <v>1.7958916610706366E-2</v>
      </c>
      <c r="N2182" s="63">
        <v>15663</v>
      </c>
      <c r="O2182" s="63">
        <v>41371</v>
      </c>
      <c r="P2182" s="63">
        <v>0</v>
      </c>
      <c r="Q2182" s="63">
        <v>782</v>
      </c>
      <c r="R2182" s="63">
        <v>139</v>
      </c>
      <c r="S2182" s="63">
        <v>0</v>
      </c>
      <c r="T2182" s="63">
        <v>0</v>
      </c>
      <c r="U2182" s="63">
        <v>0</v>
      </c>
      <c r="V2182" s="63">
        <v>0</v>
      </c>
      <c r="W2182" s="63">
        <v>105</v>
      </c>
      <c r="X2182" s="63">
        <v>0</v>
      </c>
      <c r="Y2182" s="63">
        <v>0</v>
      </c>
      <c r="Z2182" s="63">
        <v>15</v>
      </c>
      <c r="AA2182" s="63">
        <v>0</v>
      </c>
      <c r="AB2182" s="63">
        <v>0</v>
      </c>
      <c r="AC2182" s="63">
        <v>0</v>
      </c>
      <c r="AD2182" s="63">
        <v>0</v>
      </c>
      <c r="AE2182" s="63">
        <v>0</v>
      </c>
      <c r="AF2182" s="63">
        <v>0</v>
      </c>
      <c r="AG2182" s="63">
        <v>0</v>
      </c>
      <c r="AH2182" s="63">
        <v>0</v>
      </c>
      <c r="AI2182" s="63">
        <v>0</v>
      </c>
      <c r="AJ2182" s="63">
        <v>0</v>
      </c>
      <c r="AK2182" s="63">
        <v>0</v>
      </c>
      <c r="AL2182" s="63">
        <v>1</v>
      </c>
      <c r="AM2182" s="63">
        <v>0</v>
      </c>
      <c r="AN2182" s="63">
        <v>0</v>
      </c>
      <c r="AO2182" s="63">
        <v>0</v>
      </c>
      <c r="AP2182" s="63">
        <v>0</v>
      </c>
      <c r="AQ2182" s="63">
        <v>0</v>
      </c>
      <c r="AR2182" s="63">
        <v>0</v>
      </c>
      <c r="AS2182" s="63">
        <v>0</v>
      </c>
      <c r="AT2182" s="63">
        <v>0</v>
      </c>
      <c r="AU2182" s="63">
        <v>1</v>
      </c>
      <c r="AV2182" s="63">
        <v>0</v>
      </c>
      <c r="AW2182" s="63">
        <v>0</v>
      </c>
      <c r="AX2182" s="63">
        <v>0</v>
      </c>
      <c r="AY2182" s="63">
        <v>0</v>
      </c>
      <c r="BA2182" s="5">
        <f>IF(Q2182&gt;0,RANK(Q2182,(N2182:P2182,Q2182:AE2182)),0)</f>
        <v>3</v>
      </c>
      <c r="BB2182" s="5">
        <f>IF(R2182&gt;0,RANK(R2182,(N2182:P2182,Q2182:AE2182)),0)</f>
        <v>4</v>
      </c>
      <c r="BC2182" s="5">
        <f>IF(T2182&gt;0,RANK(T2182,(N2182:P2182,Q2182:AE2182)),0)</f>
        <v>0</v>
      </c>
      <c r="BD2182" s="5">
        <f>IF(S2182&gt;0,RANK(S2182,(N2182:P2182,Q2182:AE2182)),0)</f>
        <v>0</v>
      </c>
      <c r="BE2182" s="2">
        <f t="shared" si="883"/>
        <v>1.3464882827969765E-2</v>
      </c>
      <c r="BF2182" s="2">
        <f t="shared" si="884"/>
        <v>2.3933743134115053E-3</v>
      </c>
      <c r="BG2182" s="2">
        <f t="shared" si="885"/>
        <v>0</v>
      </c>
      <c r="BH2182" s="2">
        <f t="shared" si="886"/>
        <v>0</v>
      </c>
      <c r="BJ2182" t="s">
        <v>182</v>
      </c>
      <c r="BK2182" t="s">
        <v>994</v>
      </c>
      <c r="BL2182">
        <v>8</v>
      </c>
      <c r="BN2182" s="112">
        <v>39</v>
      </c>
      <c r="BO2182" s="114">
        <v>109</v>
      </c>
      <c r="BP2182" s="118">
        <f t="shared" si="877"/>
        <v>39109</v>
      </c>
      <c r="BQ2182" s="118">
        <f t="shared" si="876"/>
        <v>39109</v>
      </c>
      <c r="BR2182" s="5" t="s">
        <v>3151</v>
      </c>
      <c r="BV2182" s="63"/>
      <c r="BX2182" s="63"/>
      <c r="CC2182" s="63">
        <f t="shared" si="875"/>
        <v>-58077</v>
      </c>
      <c r="CE2182" s="63">
        <v>105</v>
      </c>
      <c r="CH2182" s="63">
        <v>0</v>
      </c>
    </row>
    <row r="2183" spans="1:86" ht="15" hidden="1" customHeight="1" outlineLevel="1">
      <c r="A2183" t="s">
        <v>643</v>
      </c>
      <c r="B2183" t="s">
        <v>994</v>
      </c>
      <c r="C2183" s="1">
        <f t="shared" si="878"/>
        <v>7159</v>
      </c>
      <c r="D2183" s="5">
        <f>IF(N2183&gt;0, RANK(N2183,(N2183:P2183,Q2183:AE2183)),0)</f>
        <v>2</v>
      </c>
      <c r="E2183" s="5">
        <f>IF(O2183&gt;0,RANK(O2183,(N2183:P2183,Q2183:AE2183)),0)</f>
        <v>1</v>
      </c>
      <c r="F2183" s="5">
        <f>IF(P2183&gt;0,RANK(P2183,(N2183:P2183,Q2183:AE2183)),0)</f>
        <v>0</v>
      </c>
      <c r="G2183" s="129">
        <f t="shared" si="864"/>
        <v>3858</v>
      </c>
      <c r="H2183" s="134">
        <f t="shared" si="865"/>
        <v>0.53890208129627037</v>
      </c>
      <c r="I2183" s="2"/>
      <c r="J2183" s="2">
        <f t="shared" si="879"/>
        <v>0.22419332308981701</v>
      </c>
      <c r="K2183" s="2">
        <f t="shared" si="880"/>
        <v>0.76309540438608747</v>
      </c>
      <c r="L2183" s="2">
        <f t="shared" si="881"/>
        <v>0</v>
      </c>
      <c r="M2183" s="2">
        <f t="shared" si="882"/>
        <v>1.271127252409554E-2</v>
      </c>
      <c r="N2183" s="63">
        <v>1605</v>
      </c>
      <c r="O2183" s="63">
        <v>5463</v>
      </c>
      <c r="P2183" s="63">
        <v>0</v>
      </c>
      <c r="Q2183" s="63">
        <v>54</v>
      </c>
      <c r="R2183" s="63">
        <v>26</v>
      </c>
      <c r="S2183" s="63">
        <v>0</v>
      </c>
      <c r="T2183" s="63">
        <v>0</v>
      </c>
      <c r="U2183" s="63">
        <v>0</v>
      </c>
      <c r="V2183" s="63">
        <v>0</v>
      </c>
      <c r="W2183" s="63">
        <v>11</v>
      </c>
      <c r="X2183" s="63">
        <v>0</v>
      </c>
      <c r="Y2183" s="63">
        <v>0</v>
      </c>
      <c r="Z2183" s="63">
        <v>0</v>
      </c>
      <c r="AA2183" s="63">
        <v>0</v>
      </c>
      <c r="AB2183" s="63">
        <v>0</v>
      </c>
      <c r="AC2183" s="63">
        <v>0</v>
      </c>
      <c r="AD2183" s="63">
        <v>0</v>
      </c>
      <c r="AE2183" s="63">
        <v>0</v>
      </c>
      <c r="AF2183" s="63">
        <v>0</v>
      </c>
      <c r="AG2183" s="63">
        <v>0</v>
      </c>
      <c r="AH2183" s="63">
        <v>0</v>
      </c>
      <c r="AI2183" s="63">
        <v>0</v>
      </c>
      <c r="AJ2183" s="63">
        <v>0</v>
      </c>
      <c r="AK2183" s="63">
        <v>0</v>
      </c>
      <c r="AL2183" s="63">
        <v>0</v>
      </c>
      <c r="AM2183" s="63">
        <v>0</v>
      </c>
      <c r="AN2183" s="63">
        <v>0</v>
      </c>
      <c r="AO2183" s="63">
        <v>0</v>
      </c>
      <c r="AP2183" s="63">
        <v>0</v>
      </c>
      <c r="AQ2183" s="63">
        <v>0</v>
      </c>
      <c r="AR2183" s="63">
        <v>0</v>
      </c>
      <c r="AS2183" s="63">
        <v>0</v>
      </c>
      <c r="AT2183" s="63">
        <v>0</v>
      </c>
      <c r="AU2183" s="63">
        <v>0</v>
      </c>
      <c r="AV2183" s="63">
        <v>0</v>
      </c>
      <c r="AW2183" s="63">
        <v>0</v>
      </c>
      <c r="AX2183" s="63">
        <v>0</v>
      </c>
      <c r="AY2183" s="63">
        <v>0</v>
      </c>
      <c r="BA2183" s="5">
        <f>IF(Q2183&gt;0,RANK(Q2183,(N2183:P2183,Q2183:AE2183)),0)</f>
        <v>3</v>
      </c>
      <c r="BB2183" s="5">
        <f>IF(R2183&gt;0,RANK(R2183,(N2183:P2183,Q2183:AE2183)),0)</f>
        <v>4</v>
      </c>
      <c r="BC2183" s="5">
        <f>IF(T2183&gt;0,RANK(T2183,(N2183:P2183,Q2183:AE2183)),0)</f>
        <v>0</v>
      </c>
      <c r="BD2183" s="5">
        <f>IF(S2183&gt;0,RANK(S2183,(N2183:P2183,Q2183:AE2183)),0)</f>
        <v>0</v>
      </c>
      <c r="BE2183" s="2">
        <f t="shared" si="883"/>
        <v>7.5429529263863664E-3</v>
      </c>
      <c r="BF2183" s="2">
        <f t="shared" si="884"/>
        <v>3.6317921497415842E-3</v>
      </c>
      <c r="BG2183" s="2">
        <f t="shared" si="885"/>
        <v>0</v>
      </c>
      <c r="BH2183" s="2">
        <f t="shared" si="886"/>
        <v>0</v>
      </c>
      <c r="BJ2183" t="s">
        <v>643</v>
      </c>
      <c r="BK2183" t="s">
        <v>994</v>
      </c>
      <c r="BL2183">
        <v>6</v>
      </c>
      <c r="BN2183" s="112">
        <v>39</v>
      </c>
      <c r="BO2183" s="114">
        <v>111</v>
      </c>
      <c r="BP2183" s="118">
        <f t="shared" si="877"/>
        <v>39111</v>
      </c>
      <c r="BQ2183" s="118">
        <f t="shared" si="876"/>
        <v>39111</v>
      </c>
      <c r="BR2183" s="5" t="s">
        <v>3151</v>
      </c>
      <c r="BV2183" s="63"/>
      <c r="BW2183" s="126"/>
      <c r="BX2183" s="63"/>
      <c r="CC2183" s="63">
        <f t="shared" si="875"/>
        <v>-7159</v>
      </c>
      <c r="CE2183" s="63">
        <v>11</v>
      </c>
      <c r="CH2183" s="63">
        <v>0</v>
      </c>
    </row>
    <row r="2184" spans="1:86" ht="15" hidden="1" customHeight="1" outlineLevel="1">
      <c r="A2184" t="s">
        <v>1405</v>
      </c>
      <c r="B2184" t="s">
        <v>994</v>
      </c>
      <c r="C2184" s="1">
        <f t="shared" si="878"/>
        <v>269164</v>
      </c>
      <c r="D2184" s="5">
        <f>IF(N2184&gt;0, RANK(N2184,(N2184:P2184,Q2184:AE2184)),0)</f>
        <v>1</v>
      </c>
      <c r="E2184" s="5">
        <f>IF(O2184&gt;0,RANK(O2184,(N2184:P2184,Q2184:AE2184)),0)</f>
        <v>2</v>
      </c>
      <c r="F2184" s="5">
        <f>IF(P2184&gt;0,RANK(P2184,(N2184:P2184,Q2184:AE2184)),0)</f>
        <v>0</v>
      </c>
      <c r="G2184" s="129">
        <f t="shared" ref="G2184:G2247" si="887">IF(C2184&gt;0,MAX(N2184:P2184)-LARGE(N2184:P2184,2),0)</f>
        <v>6030</v>
      </c>
      <c r="H2184" s="134">
        <f t="shared" ref="H2184:H2247" si="888">IF(C2184&gt;0,G2184/C2184,0)</f>
        <v>2.2402698726427011E-2</v>
      </c>
      <c r="I2184" s="2"/>
      <c r="J2184" s="2">
        <f t="shared" si="879"/>
        <v>0.50179072981527995</v>
      </c>
      <c r="K2184" s="2">
        <f t="shared" si="880"/>
        <v>0.47938803108885292</v>
      </c>
      <c r="L2184" s="2">
        <f t="shared" si="881"/>
        <v>0</v>
      </c>
      <c r="M2184" s="2">
        <f t="shared" si="882"/>
        <v>1.8821239095867137E-2</v>
      </c>
      <c r="N2184" s="63">
        <v>135064</v>
      </c>
      <c r="O2184" s="63">
        <v>129034</v>
      </c>
      <c r="P2184" s="63">
        <v>0</v>
      </c>
      <c r="Q2184" s="63">
        <v>3418</v>
      </c>
      <c r="R2184" s="63">
        <v>884</v>
      </c>
      <c r="S2184" s="63">
        <v>0</v>
      </c>
      <c r="T2184" s="63">
        <v>0</v>
      </c>
      <c r="U2184" s="63">
        <v>0</v>
      </c>
      <c r="V2184" s="63">
        <v>0</v>
      </c>
      <c r="W2184" s="63">
        <v>661</v>
      </c>
      <c r="X2184" s="63">
        <v>0</v>
      </c>
      <c r="Y2184" s="63">
        <v>0</v>
      </c>
      <c r="Z2184" s="63">
        <v>85</v>
      </c>
      <c r="AA2184" s="63">
        <v>0</v>
      </c>
      <c r="AB2184" s="63">
        <v>0</v>
      </c>
      <c r="AC2184" s="63">
        <v>0</v>
      </c>
      <c r="AD2184" s="63">
        <v>0</v>
      </c>
      <c r="AE2184" s="63">
        <v>0</v>
      </c>
      <c r="AF2184" s="63">
        <v>0</v>
      </c>
      <c r="AG2184" s="63">
        <v>0</v>
      </c>
      <c r="AH2184" s="63">
        <v>0</v>
      </c>
      <c r="AI2184" s="63">
        <v>0</v>
      </c>
      <c r="AJ2184" s="63">
        <v>0</v>
      </c>
      <c r="AK2184" s="63">
        <v>0</v>
      </c>
      <c r="AL2184" s="63">
        <v>2</v>
      </c>
      <c r="AM2184" s="63">
        <v>0</v>
      </c>
      <c r="AN2184" s="63">
        <v>0</v>
      </c>
      <c r="AO2184" s="63">
        <v>0</v>
      </c>
      <c r="AP2184" s="63">
        <v>0</v>
      </c>
      <c r="AQ2184" s="63">
        <v>0</v>
      </c>
      <c r="AR2184" s="63">
        <v>0</v>
      </c>
      <c r="AS2184" s="63">
        <v>0</v>
      </c>
      <c r="AT2184" s="63">
        <v>0</v>
      </c>
      <c r="AU2184" s="63">
        <v>16</v>
      </c>
      <c r="AV2184" s="63">
        <v>0</v>
      </c>
      <c r="AW2184" s="63">
        <v>0</v>
      </c>
      <c r="AX2184" s="63">
        <v>0</v>
      </c>
      <c r="AY2184" s="63">
        <v>0</v>
      </c>
      <c r="BA2184" s="5">
        <f>IF(Q2184&gt;0,RANK(Q2184,(N2184:P2184,Q2184:AE2184)),0)</f>
        <v>3</v>
      </c>
      <c r="BB2184" s="5">
        <f>IF(R2184&gt;0,RANK(R2184,(N2184:P2184,Q2184:AE2184)),0)</f>
        <v>4</v>
      </c>
      <c r="BC2184" s="5">
        <f>IF(T2184&gt;0,RANK(T2184,(N2184:P2184,Q2184:AE2184)),0)</f>
        <v>0</v>
      </c>
      <c r="BD2184" s="5">
        <f>IF(S2184&gt;0,RANK(S2184,(N2184:P2184,Q2184:AE2184)),0)</f>
        <v>0</v>
      </c>
      <c r="BE2184" s="2">
        <f t="shared" si="883"/>
        <v>1.2698577818727616E-2</v>
      </c>
      <c r="BF2184" s="2">
        <f t="shared" si="884"/>
        <v>3.2842430637083711E-3</v>
      </c>
      <c r="BG2184" s="2">
        <f t="shared" si="885"/>
        <v>0</v>
      </c>
      <c r="BH2184" s="2">
        <f t="shared" si="886"/>
        <v>0</v>
      </c>
      <c r="BJ2184" t="s">
        <v>1405</v>
      </c>
      <c r="BK2184" t="s">
        <v>994</v>
      </c>
      <c r="BL2184">
        <v>10</v>
      </c>
      <c r="BN2184" s="112">
        <v>39</v>
      </c>
      <c r="BO2184" s="114">
        <v>113</v>
      </c>
      <c r="BP2184" s="118">
        <f t="shared" si="877"/>
        <v>39113</v>
      </c>
      <c r="BQ2184" s="118">
        <f t="shared" si="876"/>
        <v>39113</v>
      </c>
      <c r="BR2184" s="5" t="s">
        <v>3151</v>
      </c>
      <c r="BV2184" s="63"/>
      <c r="BW2184" s="126"/>
      <c r="BX2184" s="63"/>
      <c r="CC2184" s="63">
        <f t="shared" si="875"/>
        <v>-269164</v>
      </c>
      <c r="CE2184" s="63">
        <v>661</v>
      </c>
      <c r="CH2184" s="63">
        <v>2</v>
      </c>
    </row>
    <row r="2185" spans="1:86" ht="15" hidden="1" customHeight="1" outlineLevel="1">
      <c r="A2185" t="s">
        <v>1144</v>
      </c>
      <c r="B2185" t="s">
        <v>994</v>
      </c>
      <c r="C2185" s="1">
        <f t="shared" si="878"/>
        <v>6856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0</v>
      </c>
      <c r="G2185" s="129">
        <f t="shared" si="887"/>
        <v>3316</v>
      </c>
      <c r="H2185" s="134">
        <f t="shared" si="888"/>
        <v>0.48366394399066509</v>
      </c>
      <c r="I2185" s="2"/>
      <c r="J2185" s="2">
        <f t="shared" si="879"/>
        <v>0.2516044340723454</v>
      </c>
      <c r="K2185" s="2">
        <f t="shared" si="880"/>
        <v>0.73526837806301049</v>
      </c>
      <c r="L2185" s="2">
        <f t="shared" si="881"/>
        <v>0</v>
      </c>
      <c r="M2185" s="2">
        <f t="shared" si="882"/>
        <v>1.3127187864644174E-2</v>
      </c>
      <c r="N2185" s="63">
        <v>1725</v>
      </c>
      <c r="O2185" s="63">
        <v>5041</v>
      </c>
      <c r="P2185" s="63">
        <v>0</v>
      </c>
      <c r="Q2185" s="63">
        <v>64</v>
      </c>
      <c r="R2185" s="63">
        <v>17</v>
      </c>
      <c r="S2185" s="63">
        <v>0</v>
      </c>
      <c r="T2185" s="63">
        <v>0</v>
      </c>
      <c r="U2185" s="63">
        <v>0</v>
      </c>
      <c r="V2185" s="63">
        <v>0</v>
      </c>
      <c r="W2185" s="63">
        <v>9</v>
      </c>
      <c r="X2185" s="63">
        <v>0</v>
      </c>
      <c r="Y2185" s="63">
        <v>0</v>
      </c>
      <c r="Z2185" s="63">
        <v>0</v>
      </c>
      <c r="AA2185" s="63">
        <v>0</v>
      </c>
      <c r="AB2185" s="63">
        <v>0</v>
      </c>
      <c r="AC2185" s="63">
        <v>0</v>
      </c>
      <c r="AD2185" s="63">
        <v>0</v>
      </c>
      <c r="AE2185" s="63">
        <v>0</v>
      </c>
      <c r="AF2185" s="63">
        <v>0</v>
      </c>
      <c r="AG2185" s="63">
        <v>0</v>
      </c>
      <c r="AH2185" s="63">
        <v>0</v>
      </c>
      <c r="AI2185" s="63">
        <v>0</v>
      </c>
      <c r="AJ2185" s="63">
        <v>0</v>
      </c>
      <c r="AK2185" s="63">
        <v>0</v>
      </c>
      <c r="AL2185" s="63">
        <v>0</v>
      </c>
      <c r="AM2185" s="63">
        <v>0</v>
      </c>
      <c r="AN2185" s="63">
        <v>0</v>
      </c>
      <c r="AO2185" s="63">
        <v>0</v>
      </c>
      <c r="AP2185" s="63">
        <v>0</v>
      </c>
      <c r="AQ2185" s="63">
        <v>0</v>
      </c>
      <c r="AR2185" s="63">
        <v>0</v>
      </c>
      <c r="AS2185" s="63">
        <v>0</v>
      </c>
      <c r="AT2185" s="63">
        <v>0</v>
      </c>
      <c r="AU2185" s="63">
        <v>0</v>
      </c>
      <c r="AV2185" s="63">
        <v>0</v>
      </c>
      <c r="AW2185" s="63">
        <v>0</v>
      </c>
      <c r="AX2185" s="63">
        <v>0</v>
      </c>
      <c r="AY2185" s="63">
        <v>0</v>
      </c>
      <c r="BA2185" s="5">
        <f>IF(Q2185&gt;0,RANK(Q2185,(N2185:P2185,Q2185:AE2185)),0)</f>
        <v>3</v>
      </c>
      <c r="BB2185" s="5">
        <f>IF(R2185&gt;0,RANK(R2185,(N2185:P2185,Q2185:AE2185)),0)</f>
        <v>4</v>
      </c>
      <c r="BC2185" s="5">
        <f>IF(T2185&gt;0,RANK(T2185,(N2185:P2185,Q2185:AE2185)),0)</f>
        <v>0</v>
      </c>
      <c r="BD2185" s="5">
        <f>IF(S2185&gt;0,RANK(S2185,(N2185:P2185,Q2185:AE2185)),0)</f>
        <v>0</v>
      </c>
      <c r="BE2185" s="2">
        <f t="shared" si="883"/>
        <v>9.3348891481913644E-3</v>
      </c>
      <c r="BF2185" s="2">
        <f t="shared" si="884"/>
        <v>2.4795799299883316E-3</v>
      </c>
      <c r="BG2185" s="2">
        <f t="shared" si="885"/>
        <v>0</v>
      </c>
      <c r="BH2185" s="2">
        <f t="shared" si="886"/>
        <v>0</v>
      </c>
      <c r="BJ2185" t="s">
        <v>1144</v>
      </c>
      <c r="BK2185" t="s">
        <v>994</v>
      </c>
      <c r="BL2185">
        <v>15</v>
      </c>
      <c r="BN2185" s="112">
        <v>39</v>
      </c>
      <c r="BO2185" s="114">
        <v>115</v>
      </c>
      <c r="BP2185" s="118">
        <f t="shared" si="877"/>
        <v>39115</v>
      </c>
      <c r="BQ2185" s="118">
        <f t="shared" si="876"/>
        <v>39115</v>
      </c>
      <c r="BR2185" s="5" t="s">
        <v>3151</v>
      </c>
      <c r="BV2185" s="63"/>
      <c r="BW2185" s="126"/>
      <c r="BX2185" s="63"/>
      <c r="CC2185" s="63">
        <f t="shared" si="875"/>
        <v>-6856</v>
      </c>
      <c r="CE2185" s="63">
        <v>9</v>
      </c>
      <c r="CH2185" s="63">
        <v>0</v>
      </c>
    </row>
    <row r="2186" spans="1:86" ht="15" hidden="1" customHeight="1" outlineLevel="1">
      <c r="A2186" t="s">
        <v>1797</v>
      </c>
      <c r="B2186" t="s">
        <v>994</v>
      </c>
      <c r="C2186" s="1">
        <f t="shared" si="878"/>
        <v>18468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0</v>
      </c>
      <c r="G2186" s="129">
        <f t="shared" si="887"/>
        <v>10029</v>
      </c>
      <c r="H2186" s="134">
        <f t="shared" si="888"/>
        <v>0.54304743339831063</v>
      </c>
      <c r="I2186" s="2"/>
      <c r="J2186" s="2">
        <f t="shared" si="879"/>
        <v>0.21918995018410223</v>
      </c>
      <c r="K2186" s="2">
        <f t="shared" si="880"/>
        <v>0.76223738358241278</v>
      </c>
      <c r="L2186" s="2">
        <f t="shared" si="881"/>
        <v>0</v>
      </c>
      <c r="M2186" s="2">
        <f t="shared" si="882"/>
        <v>1.8572666233484969E-2</v>
      </c>
      <c r="N2186" s="63">
        <v>4048</v>
      </c>
      <c r="O2186" s="63">
        <v>14077</v>
      </c>
      <c r="P2186" s="63">
        <v>0</v>
      </c>
      <c r="Q2186" s="63">
        <v>257</v>
      </c>
      <c r="R2186" s="63">
        <v>70</v>
      </c>
      <c r="S2186" s="63">
        <v>0</v>
      </c>
      <c r="T2186" s="63">
        <v>0</v>
      </c>
      <c r="U2186" s="63">
        <v>0</v>
      </c>
      <c r="V2186" s="63">
        <v>0</v>
      </c>
      <c r="W2186" s="63">
        <v>11</v>
      </c>
      <c r="X2186" s="63">
        <v>0</v>
      </c>
      <c r="Y2186" s="63">
        <v>0</v>
      </c>
      <c r="Z2186" s="63">
        <v>2</v>
      </c>
      <c r="AA2186" s="63">
        <v>0</v>
      </c>
      <c r="AB2186" s="63">
        <v>0</v>
      </c>
      <c r="AC2186" s="63">
        <v>0</v>
      </c>
      <c r="AD2186" s="63">
        <v>0</v>
      </c>
      <c r="AE2186" s="63">
        <v>0</v>
      </c>
      <c r="AF2186" s="63">
        <v>0</v>
      </c>
      <c r="AG2186" s="63">
        <v>0</v>
      </c>
      <c r="AH2186" s="63">
        <v>0</v>
      </c>
      <c r="AI2186" s="63">
        <v>0</v>
      </c>
      <c r="AJ2186" s="63">
        <v>0</v>
      </c>
      <c r="AK2186" s="63">
        <v>0</v>
      </c>
      <c r="AL2186" s="63">
        <v>2</v>
      </c>
      <c r="AM2186" s="63">
        <v>0</v>
      </c>
      <c r="AN2186" s="63">
        <v>0</v>
      </c>
      <c r="AO2186" s="63">
        <v>0</v>
      </c>
      <c r="AP2186" s="63">
        <v>0</v>
      </c>
      <c r="AQ2186" s="63">
        <v>0</v>
      </c>
      <c r="AR2186" s="63">
        <v>0</v>
      </c>
      <c r="AS2186" s="63">
        <v>0</v>
      </c>
      <c r="AT2186" s="63">
        <v>0</v>
      </c>
      <c r="AU2186" s="63">
        <v>1</v>
      </c>
      <c r="AV2186" s="63">
        <v>0</v>
      </c>
      <c r="AW2186" s="63">
        <v>0</v>
      </c>
      <c r="AX2186" s="63">
        <v>0</v>
      </c>
      <c r="AY2186" s="63">
        <v>0</v>
      </c>
      <c r="BA2186" s="5">
        <f>IF(Q2186&gt;0,RANK(Q2186,(N2186:P2186,Q2186:AE2186)),0)</f>
        <v>3</v>
      </c>
      <c r="BB2186" s="5">
        <f>IF(R2186&gt;0,RANK(R2186,(N2186:P2186,Q2186:AE2186)),0)</f>
        <v>4</v>
      </c>
      <c r="BC2186" s="5">
        <f>IF(T2186&gt;0,RANK(T2186,(N2186:P2186,Q2186:AE2186)),0)</f>
        <v>0</v>
      </c>
      <c r="BD2186" s="5">
        <f>IF(S2186&gt;0,RANK(S2186,(N2186:P2186,Q2186:AE2186)),0)</f>
        <v>0</v>
      </c>
      <c r="BE2186" s="2">
        <f t="shared" si="883"/>
        <v>1.3915962746372103E-2</v>
      </c>
      <c r="BF2186" s="2">
        <f t="shared" si="884"/>
        <v>3.7903400476499891E-3</v>
      </c>
      <c r="BG2186" s="2">
        <f t="shared" si="885"/>
        <v>0</v>
      </c>
      <c r="BH2186" s="2">
        <f t="shared" si="886"/>
        <v>0</v>
      </c>
      <c r="BJ2186" t="s">
        <v>1797</v>
      </c>
      <c r="BK2186" t="s">
        <v>994</v>
      </c>
      <c r="BL2186">
        <v>12</v>
      </c>
      <c r="BN2186" s="112">
        <v>39</v>
      </c>
      <c r="BO2186" s="114">
        <v>117</v>
      </c>
      <c r="BP2186" s="118">
        <f t="shared" si="877"/>
        <v>39117</v>
      </c>
      <c r="BQ2186" s="118">
        <f t="shared" si="876"/>
        <v>39117</v>
      </c>
      <c r="BR2186" s="5" t="s">
        <v>3151</v>
      </c>
      <c r="BV2186" s="63"/>
      <c r="BW2186" s="126"/>
      <c r="BX2186" s="63"/>
      <c r="CC2186" s="63">
        <f t="shared" si="875"/>
        <v>-18468</v>
      </c>
      <c r="CE2186" s="63">
        <v>11</v>
      </c>
      <c r="CH2186" s="63">
        <v>0</v>
      </c>
    </row>
    <row r="2187" spans="1:86" ht="15" hidden="1" customHeight="1" outlineLevel="1">
      <c r="A2187" t="s">
        <v>2900</v>
      </c>
      <c r="B2187" t="s">
        <v>994</v>
      </c>
      <c r="C2187" s="1">
        <f t="shared" si="878"/>
        <v>40467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0</v>
      </c>
      <c r="G2187" s="129">
        <f t="shared" si="887"/>
        <v>15896</v>
      </c>
      <c r="H2187" s="134">
        <f t="shared" si="888"/>
        <v>0.39281389774384068</v>
      </c>
      <c r="I2187" s="2"/>
      <c r="J2187" s="2">
        <f t="shared" si="879"/>
        <v>0.29582128648034201</v>
      </c>
      <c r="K2187" s="2">
        <f t="shared" si="880"/>
        <v>0.68863518422418268</v>
      </c>
      <c r="L2187" s="2">
        <f t="shared" si="881"/>
        <v>0</v>
      </c>
      <c r="M2187" s="2">
        <f t="shared" si="882"/>
        <v>1.5543529295475311E-2</v>
      </c>
      <c r="N2187" s="63">
        <v>11971</v>
      </c>
      <c r="O2187" s="63">
        <v>27867</v>
      </c>
      <c r="P2187" s="63">
        <v>0</v>
      </c>
      <c r="Q2187" s="63">
        <v>459</v>
      </c>
      <c r="R2187" s="63">
        <v>163</v>
      </c>
      <c r="S2187" s="63">
        <v>0</v>
      </c>
      <c r="T2187" s="63">
        <v>0</v>
      </c>
      <c r="U2187" s="63">
        <v>0</v>
      </c>
      <c r="V2187" s="63">
        <v>0</v>
      </c>
      <c r="W2187" s="63">
        <v>2</v>
      </c>
      <c r="X2187" s="63">
        <v>0</v>
      </c>
      <c r="Y2187" s="63">
        <v>0</v>
      </c>
      <c r="Z2187" s="63">
        <v>4</v>
      </c>
      <c r="AA2187" s="63">
        <v>0</v>
      </c>
      <c r="AB2187" s="63">
        <v>0</v>
      </c>
      <c r="AC2187" s="63">
        <v>0</v>
      </c>
      <c r="AD2187" s="63">
        <v>0</v>
      </c>
      <c r="AE2187" s="63">
        <v>0</v>
      </c>
      <c r="AF2187" s="63">
        <v>0</v>
      </c>
      <c r="AG2187" s="63">
        <v>0</v>
      </c>
      <c r="AH2187" s="63">
        <v>0</v>
      </c>
      <c r="AI2187" s="63">
        <v>0</v>
      </c>
      <c r="AJ2187" s="63">
        <v>0</v>
      </c>
      <c r="AK2187" s="63">
        <v>0</v>
      </c>
      <c r="AL2187" s="63">
        <v>0</v>
      </c>
      <c r="AM2187" s="63">
        <v>0</v>
      </c>
      <c r="AN2187" s="63">
        <v>0</v>
      </c>
      <c r="AO2187" s="63">
        <v>0</v>
      </c>
      <c r="AP2187" s="63">
        <v>0</v>
      </c>
      <c r="AQ2187" s="63">
        <v>0</v>
      </c>
      <c r="AR2187" s="63">
        <v>0</v>
      </c>
      <c r="AS2187" s="63">
        <v>0</v>
      </c>
      <c r="AT2187" s="63">
        <v>0</v>
      </c>
      <c r="AU2187" s="63">
        <v>1</v>
      </c>
      <c r="AV2187" s="63">
        <v>0</v>
      </c>
      <c r="AW2187" s="63">
        <v>0</v>
      </c>
      <c r="AX2187" s="63">
        <v>0</v>
      </c>
      <c r="AY2187" s="63">
        <v>0</v>
      </c>
      <c r="BA2187" s="5">
        <f>IF(Q2187&gt;0,RANK(Q2187,(N2187:P2187,Q2187:AE2187)),0)</f>
        <v>3</v>
      </c>
      <c r="BB2187" s="5">
        <f>IF(R2187&gt;0,RANK(R2187,(N2187:P2187,Q2187:AE2187)),0)</f>
        <v>4</v>
      </c>
      <c r="BC2187" s="5">
        <f>IF(T2187&gt;0,RANK(T2187,(N2187:P2187,Q2187:AE2187)),0)</f>
        <v>0</v>
      </c>
      <c r="BD2187" s="5">
        <f>IF(S2187&gt;0,RANK(S2187,(N2187:P2187,Q2187:AE2187)),0)</f>
        <v>0</v>
      </c>
      <c r="BE2187" s="2">
        <f t="shared" si="883"/>
        <v>1.1342575431833346E-2</v>
      </c>
      <c r="BF2187" s="2">
        <f t="shared" si="884"/>
        <v>4.0279734104331924E-3</v>
      </c>
      <c r="BG2187" s="2">
        <f t="shared" si="885"/>
        <v>0</v>
      </c>
      <c r="BH2187" s="2">
        <f t="shared" si="886"/>
        <v>0</v>
      </c>
      <c r="BJ2187" t="s">
        <v>2900</v>
      </c>
      <c r="BK2187" t="s">
        <v>994</v>
      </c>
      <c r="BN2187" s="112">
        <v>39</v>
      </c>
      <c r="BO2187" s="114">
        <v>119</v>
      </c>
      <c r="BP2187" s="118">
        <f t="shared" si="877"/>
        <v>39119</v>
      </c>
      <c r="BQ2187" s="118">
        <f t="shared" si="876"/>
        <v>39119</v>
      </c>
      <c r="BR2187" s="5" t="s">
        <v>3151</v>
      </c>
      <c r="BV2187" s="63"/>
      <c r="BW2187" s="126"/>
      <c r="BX2187" s="63"/>
      <c r="CC2187" s="63">
        <f t="shared" si="875"/>
        <v>-40467</v>
      </c>
      <c r="CE2187" s="63">
        <v>2</v>
      </c>
      <c r="CH2187" s="63">
        <v>0</v>
      </c>
    </row>
    <row r="2188" spans="1:86" ht="15" hidden="1" customHeight="1" outlineLevel="1">
      <c r="A2188" t="s">
        <v>833</v>
      </c>
      <c r="B2188" t="s">
        <v>994</v>
      </c>
      <c r="C2188" s="1">
        <f t="shared" si="878"/>
        <v>6348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0</v>
      </c>
      <c r="G2188" s="129">
        <f t="shared" si="887"/>
        <v>3965</v>
      </c>
      <c r="H2188" s="134">
        <f t="shared" si="888"/>
        <v>0.62460617517328287</v>
      </c>
      <c r="I2188" s="2"/>
      <c r="J2188" s="2">
        <f t="shared" si="879"/>
        <v>0.18431001890359169</v>
      </c>
      <c r="K2188" s="2">
        <f t="shared" si="880"/>
        <v>0.80891619407687465</v>
      </c>
      <c r="L2188" s="2">
        <f t="shared" si="881"/>
        <v>0</v>
      </c>
      <c r="M2188" s="2">
        <f t="shared" si="882"/>
        <v>6.7737870195336836E-3</v>
      </c>
      <c r="N2188" s="63">
        <v>1170</v>
      </c>
      <c r="O2188" s="63">
        <v>5135</v>
      </c>
      <c r="P2188" s="63">
        <v>0</v>
      </c>
      <c r="Q2188" s="63">
        <v>25</v>
      </c>
      <c r="R2188" s="63">
        <v>13</v>
      </c>
      <c r="S2188" s="63">
        <v>0</v>
      </c>
      <c r="T2188" s="63">
        <v>0</v>
      </c>
      <c r="U2188" s="63">
        <v>0</v>
      </c>
      <c r="V2188" s="63">
        <v>0</v>
      </c>
      <c r="W2188" s="63">
        <v>5</v>
      </c>
      <c r="X2188" s="63">
        <v>0</v>
      </c>
      <c r="Y2188" s="63">
        <v>0</v>
      </c>
      <c r="Z2188" s="63">
        <v>0</v>
      </c>
      <c r="AA2188" s="63">
        <v>0</v>
      </c>
      <c r="AB2188" s="63">
        <v>0</v>
      </c>
      <c r="AC2188" s="63">
        <v>0</v>
      </c>
      <c r="AD2188" s="63">
        <v>0</v>
      </c>
      <c r="AE2188" s="63">
        <v>0</v>
      </c>
      <c r="AF2188" s="63">
        <v>0</v>
      </c>
      <c r="AG2188" s="63">
        <v>0</v>
      </c>
      <c r="AH2188" s="63">
        <v>0</v>
      </c>
      <c r="AI2188" s="63">
        <v>0</v>
      </c>
      <c r="AJ2188" s="63">
        <v>0</v>
      </c>
      <c r="AK2188" s="63">
        <v>0</v>
      </c>
      <c r="AL2188" s="63">
        <v>0</v>
      </c>
      <c r="AM2188" s="63">
        <v>0</v>
      </c>
      <c r="AN2188" s="63">
        <v>0</v>
      </c>
      <c r="AO2188" s="63">
        <v>0</v>
      </c>
      <c r="AP2188" s="63">
        <v>0</v>
      </c>
      <c r="AQ2188" s="63">
        <v>0</v>
      </c>
      <c r="AR2188" s="63">
        <v>0</v>
      </c>
      <c r="AS2188" s="63">
        <v>0</v>
      </c>
      <c r="AT2188" s="63">
        <v>0</v>
      </c>
      <c r="AU2188" s="63">
        <v>0</v>
      </c>
      <c r="AV2188" s="63">
        <v>0</v>
      </c>
      <c r="AW2188" s="63">
        <v>0</v>
      </c>
      <c r="AX2188" s="63">
        <v>0</v>
      </c>
      <c r="AY2188" s="63">
        <v>0</v>
      </c>
      <c r="BA2188" s="5">
        <f>IF(Q2188&gt;0,RANK(Q2188,(N2188:P2188,Q2188:AE2188)),0)</f>
        <v>3</v>
      </c>
      <c r="BB2188" s="5">
        <f>IF(R2188&gt;0,RANK(R2188,(N2188:P2188,Q2188:AE2188)),0)</f>
        <v>4</v>
      </c>
      <c r="BC2188" s="5">
        <f>IF(T2188&gt;0,RANK(T2188,(N2188:P2188,Q2188:AE2188)),0)</f>
        <v>0</v>
      </c>
      <c r="BD2188" s="5">
        <f>IF(S2188&gt;0,RANK(S2188,(N2188:P2188,Q2188:AE2188)),0)</f>
        <v>0</v>
      </c>
      <c r="BE2188" s="2">
        <f t="shared" si="883"/>
        <v>3.9382482671707622E-3</v>
      </c>
      <c r="BF2188" s="2">
        <f t="shared" si="884"/>
        <v>2.0478890989287964E-3</v>
      </c>
      <c r="BG2188" s="2">
        <f t="shared" si="885"/>
        <v>0</v>
      </c>
      <c r="BH2188" s="2">
        <f t="shared" si="886"/>
        <v>0</v>
      </c>
      <c r="BJ2188" t="s">
        <v>833</v>
      </c>
      <c r="BK2188" t="s">
        <v>994</v>
      </c>
      <c r="BL2188">
        <v>6</v>
      </c>
      <c r="BN2188" s="112">
        <v>39</v>
      </c>
      <c r="BO2188" s="114">
        <v>121</v>
      </c>
      <c r="BP2188" s="118">
        <f t="shared" si="877"/>
        <v>39121</v>
      </c>
      <c r="BQ2188" s="118">
        <f t="shared" si="876"/>
        <v>39121</v>
      </c>
      <c r="BR2188" s="5" t="s">
        <v>3151</v>
      </c>
      <c r="BV2188" s="63"/>
      <c r="BW2188" s="126"/>
      <c r="BX2188" s="63"/>
      <c r="CC2188" s="63">
        <f t="shared" si="875"/>
        <v>-6348</v>
      </c>
      <c r="CE2188" s="63">
        <v>5</v>
      </c>
      <c r="CH2188" s="63">
        <v>0</v>
      </c>
    </row>
    <row r="2189" spans="1:86" ht="15" hidden="1" customHeight="1" outlineLevel="1">
      <c r="A2189" t="s">
        <v>37</v>
      </c>
      <c r="B2189" t="s">
        <v>994</v>
      </c>
      <c r="C2189" s="1">
        <f t="shared" si="878"/>
        <v>24046</v>
      </c>
      <c r="D2189" s="5">
        <f>IF(N2189&gt;0, RANK(N2189,(N2189:P2189,Q2189:AE2189)),0)</f>
        <v>2</v>
      </c>
      <c r="E2189" s="5">
        <f>IF(O2189&gt;0,RANK(O2189,(N2189:P2189,Q2189:AE2189)),0)</f>
        <v>1</v>
      </c>
      <c r="F2189" s="5">
        <f>IF(P2189&gt;0,RANK(P2189,(N2189:P2189,Q2189:AE2189)),0)</f>
        <v>0</v>
      </c>
      <c r="G2189" s="129">
        <f t="shared" si="887"/>
        <v>5620</v>
      </c>
      <c r="H2189" s="134">
        <f t="shared" si="888"/>
        <v>0.23371870581385679</v>
      </c>
      <c r="I2189" s="2"/>
      <c r="J2189" s="2">
        <f t="shared" si="879"/>
        <v>0.37461532063544872</v>
      </c>
      <c r="K2189" s="2">
        <f t="shared" si="880"/>
        <v>0.60833402644930545</v>
      </c>
      <c r="L2189" s="2">
        <f t="shared" si="881"/>
        <v>0</v>
      </c>
      <c r="M2189" s="2">
        <f t="shared" si="882"/>
        <v>1.7050652915245768E-2</v>
      </c>
      <c r="N2189" s="63">
        <v>9008</v>
      </c>
      <c r="O2189" s="63">
        <v>14628</v>
      </c>
      <c r="P2189" s="63">
        <v>0</v>
      </c>
      <c r="Q2189" s="63">
        <v>292</v>
      </c>
      <c r="R2189" s="63">
        <v>74</v>
      </c>
      <c r="S2189" s="63">
        <v>0</v>
      </c>
      <c r="T2189" s="63">
        <v>0</v>
      </c>
      <c r="U2189" s="63">
        <v>0</v>
      </c>
      <c r="V2189" s="63">
        <v>0</v>
      </c>
      <c r="W2189" s="63">
        <v>39</v>
      </c>
      <c r="X2189" s="63">
        <v>0</v>
      </c>
      <c r="Y2189" s="63">
        <v>0</v>
      </c>
      <c r="Z2189" s="63">
        <v>5</v>
      </c>
      <c r="AA2189" s="63">
        <v>0</v>
      </c>
      <c r="AB2189" s="63">
        <v>0</v>
      </c>
      <c r="AC2189" s="63">
        <v>0</v>
      </c>
      <c r="AD2189" s="63">
        <v>0</v>
      </c>
      <c r="AE2189" s="63">
        <v>0</v>
      </c>
      <c r="AF2189" s="63">
        <v>0</v>
      </c>
      <c r="AG2189" s="63">
        <v>0</v>
      </c>
      <c r="AH2189" s="63">
        <v>0</v>
      </c>
      <c r="AI2189" s="63">
        <v>0</v>
      </c>
      <c r="AJ2189" s="63">
        <v>0</v>
      </c>
      <c r="AK2189" s="63">
        <v>0</v>
      </c>
      <c r="AL2189" s="63">
        <v>0</v>
      </c>
      <c r="AM2189" s="63">
        <v>0</v>
      </c>
      <c r="AN2189" s="63">
        <v>0</v>
      </c>
      <c r="AO2189" s="63">
        <v>0</v>
      </c>
      <c r="AP2189" s="63">
        <v>0</v>
      </c>
      <c r="AQ2189" s="63">
        <v>0</v>
      </c>
      <c r="AR2189" s="63">
        <v>0</v>
      </c>
      <c r="AS2189" s="63">
        <v>0</v>
      </c>
      <c r="AT2189" s="63">
        <v>0</v>
      </c>
      <c r="AU2189" s="63">
        <v>0</v>
      </c>
      <c r="AV2189" s="63">
        <v>0</v>
      </c>
      <c r="AW2189" s="63">
        <v>0</v>
      </c>
      <c r="AX2189" s="63">
        <v>0</v>
      </c>
      <c r="AY2189" s="63">
        <v>0</v>
      </c>
      <c r="BA2189" s="5">
        <f>IF(Q2189&gt;0,RANK(Q2189,(N2189:P2189,Q2189:AE2189)),0)</f>
        <v>3</v>
      </c>
      <c r="BB2189" s="5">
        <f>IF(R2189&gt;0,RANK(R2189,(N2189:P2189,Q2189:AE2189)),0)</f>
        <v>4</v>
      </c>
      <c r="BC2189" s="5">
        <f>IF(T2189&gt;0,RANK(T2189,(N2189:P2189,Q2189:AE2189)),0)</f>
        <v>0</v>
      </c>
      <c r="BD2189" s="5">
        <f>IF(S2189&gt;0,RANK(S2189,(N2189:P2189,Q2189:AE2189)),0)</f>
        <v>0</v>
      </c>
      <c r="BE2189" s="2">
        <f t="shared" si="883"/>
        <v>1.2143391832321384E-2</v>
      </c>
      <c r="BF2189" s="2">
        <f t="shared" si="884"/>
        <v>3.0774349164102138E-3</v>
      </c>
      <c r="BG2189" s="2">
        <f t="shared" si="885"/>
        <v>0</v>
      </c>
      <c r="BH2189" s="2">
        <f t="shared" si="886"/>
        <v>0</v>
      </c>
      <c r="BJ2189" t="s">
        <v>37</v>
      </c>
      <c r="BK2189" t="s">
        <v>994</v>
      </c>
      <c r="BN2189" s="112">
        <v>39</v>
      </c>
      <c r="BO2189" s="114">
        <v>123</v>
      </c>
      <c r="BP2189" s="118">
        <f t="shared" si="877"/>
        <v>39123</v>
      </c>
      <c r="BQ2189" s="118">
        <f t="shared" si="876"/>
        <v>39123</v>
      </c>
      <c r="BR2189" s="5" t="s">
        <v>3151</v>
      </c>
      <c r="BV2189" s="63"/>
      <c r="BW2189" s="126"/>
      <c r="BX2189" s="63"/>
      <c r="CC2189" s="63">
        <f t="shared" si="875"/>
        <v>-24046</v>
      </c>
      <c r="CE2189" s="63">
        <v>39</v>
      </c>
      <c r="CH2189" s="63">
        <v>0</v>
      </c>
    </row>
    <row r="2190" spans="1:86" ht="15" hidden="1" customHeight="1" outlineLevel="1">
      <c r="A2190" t="s">
        <v>1650</v>
      </c>
      <c r="B2190" t="s">
        <v>994</v>
      </c>
      <c r="C2190" s="1">
        <f t="shared" si="878"/>
        <v>9484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0</v>
      </c>
      <c r="G2190" s="129">
        <f t="shared" si="887"/>
        <v>4873</v>
      </c>
      <c r="H2190" s="134">
        <f t="shared" si="888"/>
        <v>0.5138127372416702</v>
      </c>
      <c r="I2190" s="2"/>
      <c r="J2190" s="2">
        <f t="shared" si="879"/>
        <v>0.23334036271615352</v>
      </c>
      <c r="K2190" s="2">
        <f t="shared" si="880"/>
        <v>0.74715309995782375</v>
      </c>
      <c r="L2190" s="2">
        <f t="shared" si="881"/>
        <v>0</v>
      </c>
      <c r="M2190" s="2">
        <f t="shared" si="882"/>
        <v>1.9506537326022699E-2</v>
      </c>
      <c r="N2190" s="63">
        <v>2213</v>
      </c>
      <c r="O2190" s="63">
        <v>7086</v>
      </c>
      <c r="P2190" s="63">
        <v>0</v>
      </c>
      <c r="Q2190" s="63">
        <v>124</v>
      </c>
      <c r="R2190" s="63">
        <v>38</v>
      </c>
      <c r="S2190" s="63">
        <v>0</v>
      </c>
      <c r="T2190" s="63">
        <v>0</v>
      </c>
      <c r="U2190" s="63">
        <v>0</v>
      </c>
      <c r="V2190" s="63">
        <v>0</v>
      </c>
      <c r="W2190" s="63">
        <v>17</v>
      </c>
      <c r="X2190" s="63">
        <v>0</v>
      </c>
      <c r="Y2190" s="63">
        <v>0</v>
      </c>
      <c r="Z2190" s="63">
        <v>5</v>
      </c>
      <c r="AA2190" s="63">
        <v>0</v>
      </c>
      <c r="AB2190" s="63">
        <v>0</v>
      </c>
      <c r="AC2190" s="63">
        <v>0</v>
      </c>
      <c r="AD2190" s="63">
        <v>0</v>
      </c>
      <c r="AE2190" s="63">
        <v>0</v>
      </c>
      <c r="AF2190" s="63">
        <v>1</v>
      </c>
      <c r="AG2190" s="63">
        <v>0</v>
      </c>
      <c r="AH2190" s="63">
        <v>0</v>
      </c>
      <c r="AI2190" s="63">
        <v>0</v>
      </c>
      <c r="AJ2190" s="63">
        <v>0</v>
      </c>
      <c r="AK2190" s="63">
        <v>0</v>
      </c>
      <c r="AL2190" s="63">
        <v>0</v>
      </c>
      <c r="AM2190" s="63">
        <v>0</v>
      </c>
      <c r="AN2190" s="63">
        <v>0</v>
      </c>
      <c r="AO2190" s="63">
        <v>0</v>
      </c>
      <c r="AP2190" s="63">
        <v>0</v>
      </c>
      <c r="AQ2190" s="63">
        <v>0</v>
      </c>
      <c r="AR2190" s="63">
        <v>0</v>
      </c>
      <c r="AS2190" s="63">
        <v>0</v>
      </c>
      <c r="AT2190" s="63">
        <v>0</v>
      </c>
      <c r="AU2190" s="63">
        <v>0</v>
      </c>
      <c r="AV2190" s="63">
        <v>0</v>
      </c>
      <c r="AW2190" s="63">
        <v>0</v>
      </c>
      <c r="AX2190" s="63">
        <v>0</v>
      </c>
      <c r="AY2190" s="63">
        <v>0</v>
      </c>
      <c r="BA2190" s="5">
        <f>IF(Q2190&gt;0,RANK(Q2190,(N2190:P2190,Q2190:AE2190)),0)</f>
        <v>3</v>
      </c>
      <c r="BB2190" s="5">
        <f>IF(R2190&gt;0,RANK(R2190,(N2190:P2190,Q2190:AE2190)),0)</f>
        <v>4</v>
      </c>
      <c r="BC2190" s="5">
        <f>IF(T2190&gt;0,RANK(T2190,(N2190:P2190,Q2190:AE2190)),0)</f>
        <v>0</v>
      </c>
      <c r="BD2190" s="5">
        <f>IF(S2190&gt;0,RANK(S2190,(N2190:P2190,Q2190:AE2190)),0)</f>
        <v>0</v>
      </c>
      <c r="BE2190" s="2">
        <f t="shared" si="883"/>
        <v>1.3074652045550401E-2</v>
      </c>
      <c r="BF2190" s="2">
        <f t="shared" si="884"/>
        <v>4.0067482075073812E-3</v>
      </c>
      <c r="BG2190" s="2">
        <f t="shared" si="885"/>
        <v>0</v>
      </c>
      <c r="BH2190" s="2">
        <f t="shared" si="886"/>
        <v>0</v>
      </c>
      <c r="BJ2190" t="s">
        <v>1650</v>
      </c>
      <c r="BK2190" t="s">
        <v>994</v>
      </c>
      <c r="BL2190">
        <v>5</v>
      </c>
      <c r="BN2190" s="112">
        <v>39</v>
      </c>
      <c r="BO2190" s="114">
        <v>125</v>
      </c>
      <c r="BP2190" s="118">
        <f t="shared" si="877"/>
        <v>39125</v>
      </c>
      <c r="BQ2190" s="118">
        <f t="shared" si="876"/>
        <v>39125</v>
      </c>
      <c r="BR2190" s="5" t="s">
        <v>3151</v>
      </c>
      <c r="BV2190" s="63"/>
      <c r="BX2190" s="63"/>
      <c r="CC2190" s="63">
        <f t="shared" si="875"/>
        <v>-9484</v>
      </c>
      <c r="CE2190" s="63">
        <v>17</v>
      </c>
      <c r="CH2190" s="63">
        <v>0</v>
      </c>
    </row>
    <row r="2191" spans="1:86" ht="15" hidden="1" customHeight="1" outlineLevel="1">
      <c r="A2191" t="s">
        <v>2117</v>
      </c>
      <c r="B2191" t="s">
        <v>994</v>
      </c>
      <c r="C2191" s="1">
        <f t="shared" si="878"/>
        <v>16676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0</v>
      </c>
      <c r="G2191" s="129">
        <f t="shared" si="887"/>
        <v>8259</v>
      </c>
      <c r="H2191" s="134">
        <f t="shared" si="888"/>
        <v>0.49526265291436794</v>
      </c>
      <c r="I2191" s="2"/>
      <c r="J2191" s="2">
        <f t="shared" si="879"/>
        <v>0.24574238426481171</v>
      </c>
      <c r="K2191" s="2">
        <f t="shared" si="880"/>
        <v>0.74100503717917965</v>
      </c>
      <c r="L2191" s="2">
        <f t="shared" si="881"/>
        <v>0</v>
      </c>
      <c r="M2191" s="2">
        <f t="shared" si="882"/>
        <v>1.3252578556008698E-2</v>
      </c>
      <c r="N2191" s="63">
        <v>4098</v>
      </c>
      <c r="O2191" s="63">
        <v>12357</v>
      </c>
      <c r="P2191" s="63">
        <v>0</v>
      </c>
      <c r="Q2191" s="63">
        <v>170</v>
      </c>
      <c r="R2191" s="63">
        <v>47</v>
      </c>
      <c r="S2191" s="63">
        <v>0</v>
      </c>
      <c r="T2191" s="63">
        <v>0</v>
      </c>
      <c r="U2191" s="63">
        <v>0</v>
      </c>
      <c r="V2191" s="63">
        <v>0</v>
      </c>
      <c r="W2191" s="63">
        <v>1</v>
      </c>
      <c r="X2191" s="63">
        <v>0</v>
      </c>
      <c r="Y2191" s="63">
        <v>0</v>
      </c>
      <c r="Z2191" s="63">
        <v>2</v>
      </c>
      <c r="AA2191" s="63">
        <v>0</v>
      </c>
      <c r="AB2191" s="63">
        <v>0</v>
      </c>
      <c r="AC2191" s="63">
        <v>0</v>
      </c>
      <c r="AD2191" s="63">
        <v>0</v>
      </c>
      <c r="AE2191" s="63">
        <v>0</v>
      </c>
      <c r="AF2191" s="63">
        <v>1</v>
      </c>
      <c r="AG2191" s="63">
        <v>0</v>
      </c>
      <c r="AH2191" s="63">
        <v>0</v>
      </c>
      <c r="AI2191" s="63">
        <v>0</v>
      </c>
      <c r="AJ2191" s="63">
        <v>0</v>
      </c>
      <c r="AK2191" s="63">
        <v>0</v>
      </c>
      <c r="AL2191" s="63">
        <v>0</v>
      </c>
      <c r="AM2191" s="63">
        <v>0</v>
      </c>
      <c r="AN2191" s="63">
        <v>0</v>
      </c>
      <c r="AO2191" s="63">
        <v>0</v>
      </c>
      <c r="AP2191" s="63">
        <v>0</v>
      </c>
      <c r="AQ2191" s="63">
        <v>0</v>
      </c>
      <c r="AR2191" s="63">
        <v>0</v>
      </c>
      <c r="AS2191" s="63">
        <v>0</v>
      </c>
      <c r="AT2191" s="63">
        <v>0</v>
      </c>
      <c r="AU2191" s="63">
        <v>0</v>
      </c>
      <c r="AV2191" s="63">
        <v>0</v>
      </c>
      <c r="AW2191" s="63">
        <v>0</v>
      </c>
      <c r="AX2191" s="63">
        <v>0</v>
      </c>
      <c r="AY2191" s="63">
        <v>0</v>
      </c>
      <c r="BA2191" s="5">
        <f>IF(Q2191&gt;0,RANK(Q2191,(N2191:P2191,Q2191:AE2191)),0)</f>
        <v>3</v>
      </c>
      <c r="BB2191" s="5">
        <f>IF(R2191&gt;0,RANK(R2191,(N2191:P2191,Q2191:AE2191)),0)</f>
        <v>4</v>
      </c>
      <c r="BC2191" s="5">
        <f>IF(T2191&gt;0,RANK(T2191,(N2191:P2191,Q2191:AE2191)),0)</f>
        <v>0</v>
      </c>
      <c r="BD2191" s="5">
        <f>IF(S2191&gt;0,RANK(S2191,(N2191:P2191,Q2191:AE2191)),0)</f>
        <v>0</v>
      </c>
      <c r="BE2191" s="2">
        <f t="shared" si="883"/>
        <v>1.019429119692972E-2</v>
      </c>
      <c r="BF2191" s="2">
        <f t="shared" si="884"/>
        <v>2.8184216838570402E-3</v>
      </c>
      <c r="BG2191" s="2">
        <f t="shared" si="885"/>
        <v>0</v>
      </c>
      <c r="BH2191" s="2">
        <f t="shared" si="886"/>
        <v>0</v>
      </c>
      <c r="BJ2191" t="s">
        <v>2117</v>
      </c>
      <c r="BK2191" t="s">
        <v>994</v>
      </c>
      <c r="BL2191">
        <v>15</v>
      </c>
      <c r="BN2191" s="112">
        <v>39</v>
      </c>
      <c r="BO2191" s="114">
        <v>127</v>
      </c>
      <c r="BP2191" s="118">
        <f t="shared" si="877"/>
        <v>39127</v>
      </c>
      <c r="BQ2191" s="118">
        <f t="shared" si="876"/>
        <v>39127</v>
      </c>
      <c r="BR2191" s="5" t="s">
        <v>3151</v>
      </c>
      <c r="BV2191" s="63"/>
      <c r="BX2191" s="63"/>
      <c r="CC2191" s="63">
        <f>IF(BS2191&gt;0,CD2191-C2191-BS2191-BT2191,CD2191-C2191)</f>
        <v>-16676</v>
      </c>
      <c r="CE2191" s="63">
        <v>1</v>
      </c>
      <c r="CH2191" s="63">
        <v>0</v>
      </c>
    </row>
    <row r="2192" spans="1:86" ht="15" hidden="1" customHeight="1" outlineLevel="1">
      <c r="A2192" t="s">
        <v>564</v>
      </c>
      <c r="B2192" t="s">
        <v>994</v>
      </c>
      <c r="C2192" s="1">
        <f t="shared" ref="C2192:C2216" si="889">SUM(N2192:AY2192)</f>
        <v>28314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0</v>
      </c>
      <c r="G2192" s="129">
        <f t="shared" si="887"/>
        <v>13289</v>
      </c>
      <c r="H2192" s="134">
        <f t="shared" si="888"/>
        <v>0.46934378752560568</v>
      </c>
      <c r="I2192" s="2"/>
      <c r="J2192" s="2">
        <f t="shared" ref="J2192:J2216" si="890">IF($C2192=0,"-",N2192/$C2192)</f>
        <v>0.25796425796425798</v>
      </c>
      <c r="K2192" s="2">
        <f t="shared" ref="K2192:K2216" si="891">IF($C2192=0,"-",O2192/$C2192)</f>
        <v>0.72730804548986372</v>
      </c>
      <c r="L2192" s="2">
        <f t="shared" ref="L2192:L2216" si="892">IF($C2192=0,"-",P2192/$C2192)</f>
        <v>0</v>
      </c>
      <c r="M2192" s="2">
        <f t="shared" ref="M2192:M2216" si="893">IF(C2192=0,"-",(1-J2192-K2192-L2192))</f>
        <v>1.4727696545878244E-2</v>
      </c>
      <c r="N2192" s="63">
        <v>7304</v>
      </c>
      <c r="O2192" s="63">
        <v>20593</v>
      </c>
      <c r="P2192" s="63">
        <v>0</v>
      </c>
      <c r="Q2192" s="63">
        <v>295</v>
      </c>
      <c r="R2192" s="63">
        <v>65</v>
      </c>
      <c r="S2192" s="63">
        <v>0</v>
      </c>
      <c r="T2192" s="63">
        <v>0</v>
      </c>
      <c r="U2192" s="63">
        <v>0</v>
      </c>
      <c r="V2192" s="63">
        <v>0</v>
      </c>
      <c r="W2192" s="63">
        <v>44</v>
      </c>
      <c r="X2192" s="63">
        <v>0</v>
      </c>
      <c r="Y2192" s="63">
        <v>0</v>
      </c>
      <c r="Z2192" s="63">
        <v>8</v>
      </c>
      <c r="AA2192" s="63">
        <v>0</v>
      </c>
      <c r="AB2192" s="63">
        <v>0</v>
      </c>
      <c r="AC2192" s="63">
        <v>0</v>
      </c>
      <c r="AD2192" s="63">
        <v>0</v>
      </c>
      <c r="AE2192" s="63">
        <v>0</v>
      </c>
      <c r="AF2192" s="63">
        <v>0</v>
      </c>
      <c r="AG2192" s="63">
        <v>0</v>
      </c>
      <c r="AH2192" s="63">
        <v>0</v>
      </c>
      <c r="AI2192" s="63">
        <v>1</v>
      </c>
      <c r="AJ2192" s="63">
        <v>0</v>
      </c>
      <c r="AK2192" s="63">
        <v>0</v>
      </c>
      <c r="AL2192" s="63">
        <v>3</v>
      </c>
      <c r="AM2192" s="63">
        <v>0</v>
      </c>
      <c r="AN2192" s="63">
        <v>0</v>
      </c>
      <c r="AO2192" s="63">
        <v>0</v>
      </c>
      <c r="AP2192" s="63">
        <v>0</v>
      </c>
      <c r="AQ2192" s="63">
        <v>0</v>
      </c>
      <c r="AR2192" s="63">
        <v>0</v>
      </c>
      <c r="AS2192" s="63">
        <v>0</v>
      </c>
      <c r="AT2192" s="63">
        <v>0</v>
      </c>
      <c r="AU2192" s="63">
        <v>1</v>
      </c>
      <c r="AV2192" s="63">
        <v>0</v>
      </c>
      <c r="AW2192" s="63">
        <v>0</v>
      </c>
      <c r="AX2192" s="63">
        <v>0</v>
      </c>
      <c r="AY2192" s="63">
        <v>0</v>
      </c>
      <c r="BA2192" s="5">
        <f>IF(Q2192&gt;0,RANK(Q2192,(N2192:P2192,Q2192:AE2192)),0)</f>
        <v>3</v>
      </c>
      <c r="BB2192" s="5">
        <f>IF(R2192&gt;0,RANK(R2192,(N2192:P2192,Q2192:AE2192)),0)</f>
        <v>4</v>
      </c>
      <c r="BC2192" s="5">
        <f>IF(T2192&gt;0,RANK(T2192,(N2192:P2192,Q2192:AE2192)),0)</f>
        <v>0</v>
      </c>
      <c r="BD2192" s="5">
        <f>IF(S2192&gt;0,RANK(S2192,(N2192:P2192,Q2192:AE2192)),0)</f>
        <v>0</v>
      </c>
      <c r="BE2192" s="2">
        <f t="shared" ref="BE2192:BE2216" si="894">IF($C2192=0,"-",Q2192/$C2192)</f>
        <v>1.0418874055237691E-2</v>
      </c>
      <c r="BF2192" s="2">
        <f t="shared" ref="BF2192:BF2216" si="895">IF($C2192=0,"-",R2192/$C2192)</f>
        <v>2.295684113865932E-3</v>
      </c>
      <c r="BG2192" s="2">
        <f t="shared" ref="BG2192:BG2216" si="896">IF($C2192=0,"-",T2192/$C2192)</f>
        <v>0</v>
      </c>
      <c r="BH2192" s="2">
        <f t="shared" ref="BH2192:BH2216" si="897">IF($C2192=0,"-",S2192/$C2192)</f>
        <v>0</v>
      </c>
      <c r="BJ2192" t="s">
        <v>564</v>
      </c>
      <c r="BK2192" t="s">
        <v>994</v>
      </c>
      <c r="BL2192">
        <v>15</v>
      </c>
      <c r="BN2192" s="112">
        <v>39</v>
      </c>
      <c r="BO2192" s="114">
        <v>129</v>
      </c>
      <c r="BP2192" s="118">
        <f t="shared" si="877"/>
        <v>39129</v>
      </c>
      <c r="BQ2192" s="118">
        <f t="shared" si="876"/>
        <v>39129</v>
      </c>
      <c r="BR2192" s="5" t="s">
        <v>3151</v>
      </c>
      <c r="BV2192" s="63"/>
      <c r="BX2192" s="63"/>
      <c r="CC2192" s="63">
        <f t="shared" si="875"/>
        <v>-28314</v>
      </c>
      <c r="CE2192" s="63">
        <v>44</v>
      </c>
      <c r="CH2192" s="63">
        <v>1</v>
      </c>
    </row>
    <row r="2193" spans="1:86" ht="15" hidden="1" customHeight="1" outlineLevel="1">
      <c r="A2193" t="s">
        <v>2653</v>
      </c>
      <c r="B2193" t="s">
        <v>994</v>
      </c>
      <c r="C2193" s="1">
        <f t="shared" si="889"/>
        <v>12424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0</v>
      </c>
      <c r="G2193" s="129">
        <f t="shared" si="887"/>
        <v>6047</v>
      </c>
      <c r="H2193" s="134">
        <f t="shared" si="888"/>
        <v>0.48671925305859626</v>
      </c>
      <c r="I2193" s="2"/>
      <c r="J2193" s="2">
        <f t="shared" si="890"/>
        <v>0.25032195750160979</v>
      </c>
      <c r="K2193" s="2">
        <f t="shared" si="891"/>
        <v>0.73704121056020611</v>
      </c>
      <c r="L2193" s="2">
        <f t="shared" si="892"/>
        <v>0</v>
      </c>
      <c r="M2193" s="2">
        <f t="shared" si="893"/>
        <v>1.2636831938184101E-2</v>
      </c>
      <c r="N2193" s="63">
        <v>3110</v>
      </c>
      <c r="O2193" s="63">
        <v>9157</v>
      </c>
      <c r="P2193" s="63">
        <v>0</v>
      </c>
      <c r="Q2193" s="63">
        <v>123</v>
      </c>
      <c r="R2193" s="63">
        <v>22</v>
      </c>
      <c r="S2193" s="63">
        <v>0</v>
      </c>
      <c r="T2193" s="63">
        <v>0</v>
      </c>
      <c r="U2193" s="63">
        <v>0</v>
      </c>
      <c r="V2193" s="63">
        <v>0</v>
      </c>
      <c r="W2193" s="63">
        <v>12</v>
      </c>
      <c r="X2193" s="63">
        <v>0</v>
      </c>
      <c r="Y2193" s="63">
        <v>0</v>
      </c>
      <c r="Z2193" s="63">
        <v>0</v>
      </c>
      <c r="AA2193" s="63">
        <v>0</v>
      </c>
      <c r="AB2193" s="63">
        <v>0</v>
      </c>
      <c r="AC2193" s="63">
        <v>0</v>
      </c>
      <c r="AD2193" s="63">
        <v>0</v>
      </c>
      <c r="AE2193" s="63">
        <v>0</v>
      </c>
      <c r="AF2193" s="63">
        <v>0</v>
      </c>
      <c r="AG2193" s="63">
        <v>0</v>
      </c>
      <c r="AH2193" s="63">
        <v>0</v>
      </c>
      <c r="AI2193" s="63">
        <v>0</v>
      </c>
      <c r="AJ2193" s="63">
        <v>0</v>
      </c>
      <c r="AK2193" s="63">
        <v>0</v>
      </c>
      <c r="AL2193" s="63">
        <v>0</v>
      </c>
      <c r="AM2193" s="63">
        <v>0</v>
      </c>
      <c r="AN2193" s="63">
        <v>0</v>
      </c>
      <c r="AO2193" s="63">
        <v>0</v>
      </c>
      <c r="AP2193" s="63">
        <v>0</v>
      </c>
      <c r="AQ2193" s="63">
        <v>0</v>
      </c>
      <c r="AR2193" s="63">
        <v>0</v>
      </c>
      <c r="AS2193" s="63">
        <v>0</v>
      </c>
      <c r="AT2193" s="63">
        <v>0</v>
      </c>
      <c r="AU2193" s="63">
        <v>0</v>
      </c>
      <c r="AV2193" s="63">
        <v>0</v>
      </c>
      <c r="AW2193" s="63">
        <v>0</v>
      </c>
      <c r="AX2193" s="63">
        <v>0</v>
      </c>
      <c r="AY2193" s="63">
        <v>0</v>
      </c>
      <c r="BA2193" s="5">
        <f>IF(Q2193&gt;0,RANK(Q2193,(N2193:P2193,Q2193:AE2193)),0)</f>
        <v>3</v>
      </c>
      <c r="BB2193" s="5">
        <f>IF(R2193&gt;0,RANK(R2193,(N2193:P2193,Q2193:AE2193)),0)</f>
        <v>4</v>
      </c>
      <c r="BC2193" s="5">
        <f>IF(T2193&gt;0,RANK(T2193,(N2193:P2193,Q2193:AE2193)),0)</f>
        <v>0</v>
      </c>
      <c r="BD2193" s="5">
        <f>IF(S2193&gt;0,RANK(S2193,(N2193:P2193,Q2193:AE2193)),0)</f>
        <v>0</v>
      </c>
      <c r="BE2193" s="2">
        <f t="shared" si="894"/>
        <v>9.9001931745009656E-3</v>
      </c>
      <c r="BF2193" s="2">
        <f t="shared" si="895"/>
        <v>1.7707662588538314E-3</v>
      </c>
      <c r="BG2193" s="2">
        <f t="shared" si="896"/>
        <v>0</v>
      </c>
      <c r="BH2193" s="2">
        <f t="shared" si="897"/>
        <v>0</v>
      </c>
      <c r="BJ2193" t="s">
        <v>2653</v>
      </c>
      <c r="BK2193" t="s">
        <v>994</v>
      </c>
      <c r="BL2193">
        <v>2</v>
      </c>
      <c r="BN2193" s="112">
        <v>39</v>
      </c>
      <c r="BO2193" s="114">
        <v>131</v>
      </c>
      <c r="BP2193" s="118">
        <f t="shared" si="877"/>
        <v>39131</v>
      </c>
      <c r="BQ2193" s="118">
        <f t="shared" si="876"/>
        <v>39131</v>
      </c>
      <c r="BR2193" s="5" t="s">
        <v>3151</v>
      </c>
      <c r="BV2193" s="63"/>
      <c r="BX2193" s="63"/>
      <c r="CC2193" s="63">
        <f t="shared" ref="CC2193:CC2216" si="898">IF(BS2193&gt;0,CD2193-C2193-BS2193-BT2193,CD2193-C2193)</f>
        <v>-12424</v>
      </c>
      <c r="CE2193" s="63">
        <v>12</v>
      </c>
      <c r="CH2193" s="63">
        <v>0</v>
      </c>
    </row>
    <row r="2194" spans="1:86" ht="15" hidden="1" customHeight="1" outlineLevel="1">
      <c r="A2194" t="s">
        <v>2093</v>
      </c>
      <c r="B2194" t="s">
        <v>994</v>
      </c>
      <c r="C2194" s="1">
        <f t="shared" si="889"/>
        <v>83022</v>
      </c>
      <c r="D2194" s="5">
        <f>IF(N2194&gt;0, RANK(N2194,(N2194:P2194,Q2194:AE2194)),0)</f>
        <v>2</v>
      </c>
      <c r="E2194" s="5">
        <f>IF(O2194&gt;0,RANK(O2194,(N2194:P2194,Q2194:AE2194)),0)</f>
        <v>1</v>
      </c>
      <c r="F2194" s="5">
        <f>IF(P2194&gt;0,RANK(P2194,(N2194:P2194,Q2194:AE2194)),0)</f>
        <v>0</v>
      </c>
      <c r="G2194" s="129">
        <f t="shared" si="887"/>
        <v>10329</v>
      </c>
      <c r="H2194" s="134">
        <f t="shared" si="888"/>
        <v>0.12441280624412807</v>
      </c>
      <c r="I2194" s="2"/>
      <c r="J2194" s="2">
        <f t="shared" si="890"/>
        <v>0.4295367492953675</v>
      </c>
      <c r="K2194" s="2">
        <f t="shared" si="891"/>
        <v>0.55394955553949554</v>
      </c>
      <c r="L2194" s="2">
        <f t="shared" si="892"/>
        <v>0</v>
      </c>
      <c r="M2194" s="2">
        <f t="shared" si="893"/>
        <v>1.651369516513701E-2</v>
      </c>
      <c r="N2194" s="63">
        <v>35661</v>
      </c>
      <c r="O2194" s="63">
        <v>45990</v>
      </c>
      <c r="P2194" s="63">
        <v>0</v>
      </c>
      <c r="Q2194" s="63">
        <v>906</v>
      </c>
      <c r="R2194" s="63">
        <v>295</v>
      </c>
      <c r="S2194" s="63">
        <v>0</v>
      </c>
      <c r="T2194" s="63">
        <v>0</v>
      </c>
      <c r="U2194" s="63">
        <v>0</v>
      </c>
      <c r="V2194" s="63">
        <v>0</v>
      </c>
      <c r="W2194" s="63">
        <v>150</v>
      </c>
      <c r="X2194" s="63">
        <v>0</v>
      </c>
      <c r="Y2194" s="63">
        <v>0</v>
      </c>
      <c r="Z2194" s="63">
        <v>17</v>
      </c>
      <c r="AA2194" s="63">
        <v>0</v>
      </c>
      <c r="AB2194" s="63">
        <v>0</v>
      </c>
      <c r="AC2194" s="63">
        <v>0</v>
      </c>
      <c r="AD2194" s="63">
        <v>0</v>
      </c>
      <c r="AE2194" s="63">
        <v>0</v>
      </c>
      <c r="AF2194" s="63">
        <v>0</v>
      </c>
      <c r="AG2194" s="63">
        <v>0</v>
      </c>
      <c r="AH2194" s="63">
        <v>0</v>
      </c>
      <c r="AI2194" s="63">
        <v>0</v>
      </c>
      <c r="AJ2194" s="63">
        <v>0</v>
      </c>
      <c r="AK2194" s="63">
        <v>0</v>
      </c>
      <c r="AL2194" s="63">
        <v>2</v>
      </c>
      <c r="AM2194" s="63">
        <v>0</v>
      </c>
      <c r="AN2194" s="63">
        <v>0</v>
      </c>
      <c r="AO2194" s="63">
        <v>0</v>
      </c>
      <c r="AP2194" s="63">
        <v>0</v>
      </c>
      <c r="AQ2194" s="63">
        <v>0</v>
      </c>
      <c r="AR2194" s="63">
        <v>0</v>
      </c>
      <c r="AS2194" s="63">
        <v>0</v>
      </c>
      <c r="AT2194" s="63">
        <v>0</v>
      </c>
      <c r="AU2194" s="63">
        <v>1</v>
      </c>
      <c r="AV2194" s="63">
        <v>0</v>
      </c>
      <c r="AW2194" s="63">
        <v>0</v>
      </c>
      <c r="AX2194" s="63">
        <v>0</v>
      </c>
      <c r="AY2194" s="63">
        <v>0</v>
      </c>
      <c r="BA2194" s="5">
        <f>IF(Q2194&gt;0,RANK(Q2194,(N2194:P2194,Q2194:AE2194)),0)</f>
        <v>3</v>
      </c>
      <c r="BB2194" s="5">
        <f>IF(R2194&gt;0,RANK(R2194,(N2194:P2194,Q2194:AE2194)),0)</f>
        <v>4</v>
      </c>
      <c r="BC2194" s="5">
        <f>IF(T2194&gt;0,RANK(T2194,(N2194:P2194,Q2194:AE2194)),0)</f>
        <v>0</v>
      </c>
      <c r="BD2194" s="5">
        <f>IF(S2194&gt;0,RANK(S2194,(N2194:P2194,Q2194:AE2194)),0)</f>
        <v>0</v>
      </c>
      <c r="BE2194" s="2">
        <f t="shared" si="894"/>
        <v>1.09127701091277E-2</v>
      </c>
      <c r="BF2194" s="2">
        <f t="shared" si="895"/>
        <v>3.5532750355327502E-3</v>
      </c>
      <c r="BG2194" s="2">
        <f t="shared" si="896"/>
        <v>0</v>
      </c>
      <c r="BH2194" s="2">
        <f t="shared" si="897"/>
        <v>0</v>
      </c>
      <c r="BJ2194" t="s">
        <v>2093</v>
      </c>
      <c r="BK2194" t="s">
        <v>994</v>
      </c>
      <c r="BN2194" s="112">
        <v>39</v>
      </c>
      <c r="BO2194" s="114">
        <v>133</v>
      </c>
      <c r="BP2194" s="118">
        <f t="shared" si="877"/>
        <v>39133</v>
      </c>
      <c r="BQ2194" s="118">
        <f t="shared" si="876"/>
        <v>39133</v>
      </c>
      <c r="BR2194" s="5" t="s">
        <v>3151</v>
      </c>
      <c r="BV2194" s="63"/>
      <c r="BX2194" s="63"/>
      <c r="CC2194" s="63">
        <f t="shared" si="898"/>
        <v>-83022</v>
      </c>
      <c r="CE2194" s="63">
        <v>150</v>
      </c>
      <c r="CH2194" s="63">
        <v>0</v>
      </c>
    </row>
    <row r="2195" spans="1:86" ht="15" hidden="1" customHeight="1" outlineLevel="1">
      <c r="A2195" t="s">
        <v>1004</v>
      </c>
      <c r="B2195" t="s">
        <v>994</v>
      </c>
      <c r="C2195" s="1">
        <f t="shared" si="889"/>
        <v>21840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0</v>
      </c>
      <c r="G2195" s="129">
        <f t="shared" si="887"/>
        <v>12529</v>
      </c>
      <c r="H2195" s="134">
        <f t="shared" si="888"/>
        <v>0.57367216117216113</v>
      </c>
      <c r="I2195" s="2"/>
      <c r="J2195" s="2">
        <f t="shared" si="890"/>
        <v>0.20572344322344321</v>
      </c>
      <c r="K2195" s="2">
        <f t="shared" si="891"/>
        <v>0.7793956043956044</v>
      </c>
      <c r="L2195" s="2">
        <f t="shared" si="892"/>
        <v>0</v>
      </c>
      <c r="M2195" s="2">
        <f t="shared" si="893"/>
        <v>1.4880952380952439E-2</v>
      </c>
      <c r="N2195" s="63">
        <v>4493</v>
      </c>
      <c r="O2195" s="63">
        <v>17022</v>
      </c>
      <c r="P2195" s="63">
        <v>0</v>
      </c>
      <c r="Q2195" s="63">
        <v>243</v>
      </c>
      <c r="R2195" s="63">
        <v>51</v>
      </c>
      <c r="S2195" s="63">
        <v>0</v>
      </c>
      <c r="T2195" s="63">
        <v>0</v>
      </c>
      <c r="U2195" s="63">
        <v>0</v>
      </c>
      <c r="V2195" s="63">
        <v>0</v>
      </c>
      <c r="W2195" s="63">
        <v>31</v>
      </c>
      <c r="X2195" s="63">
        <v>0</v>
      </c>
      <c r="Y2195" s="63">
        <v>0</v>
      </c>
      <c r="Z2195" s="63">
        <v>0</v>
      </c>
      <c r="AA2195" s="63">
        <v>0</v>
      </c>
      <c r="AB2195" s="63">
        <v>0</v>
      </c>
      <c r="AC2195" s="63">
        <v>0</v>
      </c>
      <c r="AD2195" s="63">
        <v>0</v>
      </c>
      <c r="AE2195" s="63">
        <v>0</v>
      </c>
      <c r="AF2195" s="63">
        <v>0</v>
      </c>
      <c r="AG2195" s="63">
        <v>0</v>
      </c>
      <c r="AH2195" s="63">
        <v>0</v>
      </c>
      <c r="AI2195" s="63">
        <v>0</v>
      </c>
      <c r="AJ2195" s="63">
        <v>0</v>
      </c>
      <c r="AK2195" s="63">
        <v>0</v>
      </c>
      <c r="AL2195" s="63">
        <v>0</v>
      </c>
      <c r="AM2195" s="63">
        <v>0</v>
      </c>
      <c r="AN2195" s="63">
        <v>0</v>
      </c>
      <c r="AO2195" s="63">
        <v>0</v>
      </c>
      <c r="AP2195" s="63">
        <v>0</v>
      </c>
      <c r="AQ2195" s="63">
        <v>0</v>
      </c>
      <c r="AR2195" s="63">
        <v>0</v>
      </c>
      <c r="AS2195" s="63">
        <v>0</v>
      </c>
      <c r="AT2195" s="63">
        <v>0</v>
      </c>
      <c r="AU2195" s="63">
        <v>0</v>
      </c>
      <c r="AV2195" s="63">
        <v>0</v>
      </c>
      <c r="AW2195" s="63">
        <v>0</v>
      </c>
      <c r="AX2195" s="63">
        <v>0</v>
      </c>
      <c r="AY2195" s="63">
        <v>0</v>
      </c>
      <c r="BA2195" s="5">
        <f>IF(Q2195&gt;0,RANK(Q2195,(N2195:P2195,Q2195:AE2195)),0)</f>
        <v>3</v>
      </c>
      <c r="BB2195" s="5">
        <f>IF(R2195&gt;0,RANK(R2195,(N2195:P2195,Q2195:AE2195)),0)</f>
        <v>4</v>
      </c>
      <c r="BC2195" s="5">
        <f>IF(T2195&gt;0,RANK(T2195,(N2195:P2195,Q2195:AE2195)),0)</f>
        <v>0</v>
      </c>
      <c r="BD2195" s="5">
        <f>IF(S2195&gt;0,RANK(S2195,(N2195:P2195,Q2195:AE2195)),0)</f>
        <v>0</v>
      </c>
      <c r="BE2195" s="2">
        <f t="shared" si="894"/>
        <v>1.1126373626373627E-2</v>
      </c>
      <c r="BF2195" s="2">
        <f t="shared" si="895"/>
        <v>2.3351648351648351E-3</v>
      </c>
      <c r="BG2195" s="2">
        <f t="shared" si="896"/>
        <v>0</v>
      </c>
      <c r="BH2195" s="2">
        <f t="shared" si="897"/>
        <v>0</v>
      </c>
      <c r="BJ2195" t="s">
        <v>1004</v>
      </c>
      <c r="BK2195" t="s">
        <v>994</v>
      </c>
      <c r="BL2195">
        <v>8</v>
      </c>
      <c r="BN2195" s="112">
        <v>39</v>
      </c>
      <c r="BO2195" s="114">
        <v>135</v>
      </c>
      <c r="BP2195" s="118">
        <f t="shared" si="877"/>
        <v>39135</v>
      </c>
      <c r="BQ2195" s="118">
        <f t="shared" si="876"/>
        <v>39135</v>
      </c>
      <c r="BR2195" s="5" t="s">
        <v>3151</v>
      </c>
      <c r="BV2195" s="63"/>
      <c r="BX2195" s="63"/>
      <c r="CC2195" s="63">
        <f t="shared" si="898"/>
        <v>-21840</v>
      </c>
      <c r="CE2195" s="63">
        <v>31</v>
      </c>
      <c r="CH2195" s="63">
        <v>0</v>
      </c>
    </row>
    <row r="2196" spans="1:86" ht="15" hidden="1" customHeight="1" outlineLevel="1">
      <c r="A2196" t="s">
        <v>954</v>
      </c>
      <c r="B2196" t="s">
        <v>994</v>
      </c>
      <c r="C2196" s="1">
        <f t="shared" si="889"/>
        <v>19947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0</v>
      </c>
      <c r="G2196" s="129">
        <f t="shared" si="887"/>
        <v>13217</v>
      </c>
      <c r="H2196" s="134">
        <f t="shared" si="888"/>
        <v>0.66260590564997246</v>
      </c>
      <c r="I2196" s="2"/>
      <c r="J2196" s="2">
        <f t="shared" si="890"/>
        <v>0.16017446232516167</v>
      </c>
      <c r="K2196" s="2">
        <f t="shared" si="891"/>
        <v>0.8227803679751341</v>
      </c>
      <c r="L2196" s="2">
        <f t="shared" si="892"/>
        <v>0</v>
      </c>
      <c r="M2196" s="2">
        <f t="shared" si="893"/>
        <v>1.7045169699704266E-2</v>
      </c>
      <c r="N2196" s="63">
        <v>3195</v>
      </c>
      <c r="O2196" s="63">
        <v>16412</v>
      </c>
      <c r="P2196" s="63">
        <v>0</v>
      </c>
      <c r="Q2196" s="63">
        <v>247</v>
      </c>
      <c r="R2196" s="63">
        <v>61</v>
      </c>
      <c r="S2196" s="63">
        <v>0</v>
      </c>
      <c r="T2196" s="63">
        <v>0</v>
      </c>
      <c r="U2196" s="63">
        <v>0</v>
      </c>
      <c r="V2196" s="63">
        <v>0</v>
      </c>
      <c r="W2196" s="63">
        <v>26</v>
      </c>
      <c r="X2196" s="63">
        <v>0</v>
      </c>
      <c r="Y2196" s="63">
        <v>0</v>
      </c>
      <c r="Z2196" s="63">
        <v>6</v>
      </c>
      <c r="AA2196" s="63">
        <v>0</v>
      </c>
      <c r="AB2196" s="63">
        <v>0</v>
      </c>
      <c r="AC2196" s="63">
        <v>0</v>
      </c>
      <c r="AD2196" s="63">
        <v>0</v>
      </c>
      <c r="AE2196" s="63">
        <v>0</v>
      </c>
      <c r="AF2196" s="63">
        <v>0</v>
      </c>
      <c r="AG2196" s="63">
        <v>0</v>
      </c>
      <c r="AH2196" s="63">
        <v>0</v>
      </c>
      <c r="AI2196" s="63">
        <v>0</v>
      </c>
      <c r="AJ2196" s="63">
        <v>0</v>
      </c>
      <c r="AK2196" s="63">
        <v>0</v>
      </c>
      <c r="AL2196" s="63">
        <v>0</v>
      </c>
      <c r="AM2196" s="63">
        <v>0</v>
      </c>
      <c r="AN2196" s="63">
        <v>0</v>
      </c>
      <c r="AO2196" s="63">
        <v>0</v>
      </c>
      <c r="AP2196" s="63">
        <v>0</v>
      </c>
      <c r="AQ2196" s="63">
        <v>0</v>
      </c>
      <c r="AR2196" s="63">
        <v>0</v>
      </c>
      <c r="AS2196" s="63">
        <v>0</v>
      </c>
      <c r="AT2196" s="63">
        <v>0</v>
      </c>
      <c r="AU2196" s="63">
        <v>0</v>
      </c>
      <c r="AV2196" s="63">
        <v>0</v>
      </c>
      <c r="AW2196" s="63">
        <v>0</v>
      </c>
      <c r="AX2196" s="63">
        <v>0</v>
      </c>
      <c r="AY2196" s="63">
        <v>0</v>
      </c>
      <c r="BA2196" s="5">
        <f>IF(Q2196&gt;0,RANK(Q2196,(N2196:P2196,Q2196:AE2196)),0)</f>
        <v>3</v>
      </c>
      <c r="BB2196" s="5">
        <f>IF(R2196&gt;0,RANK(R2196,(N2196:P2196,Q2196:AE2196)),0)</f>
        <v>4</v>
      </c>
      <c r="BC2196" s="5">
        <f>IF(T2196&gt;0,RANK(T2196,(N2196:P2196,Q2196:AE2196)),0)</f>
        <v>0</v>
      </c>
      <c r="BD2196" s="5">
        <f>IF(S2196&gt;0,RANK(S2196,(N2196:P2196,Q2196:AE2196)),0)</f>
        <v>0</v>
      </c>
      <c r="BE2196" s="2">
        <f t="shared" si="894"/>
        <v>1.2382814458314533E-2</v>
      </c>
      <c r="BF2196" s="2">
        <f t="shared" si="895"/>
        <v>3.0581039755351682E-3</v>
      </c>
      <c r="BG2196" s="2">
        <f t="shared" si="896"/>
        <v>0</v>
      </c>
      <c r="BH2196" s="2">
        <f t="shared" si="897"/>
        <v>0</v>
      </c>
      <c r="BJ2196" t="s">
        <v>954</v>
      </c>
      <c r="BK2196" t="s">
        <v>994</v>
      </c>
      <c r="BL2196">
        <v>5</v>
      </c>
      <c r="BN2196" s="112">
        <v>39</v>
      </c>
      <c r="BO2196" s="114">
        <v>137</v>
      </c>
      <c r="BP2196" s="118">
        <f t="shared" si="877"/>
        <v>39137</v>
      </c>
      <c r="BQ2196" s="118">
        <f t="shared" si="876"/>
        <v>39137</v>
      </c>
      <c r="BR2196" s="5" t="s">
        <v>3151</v>
      </c>
      <c r="BV2196" s="63"/>
      <c r="BX2196" s="63"/>
      <c r="CC2196" s="63">
        <f t="shared" si="898"/>
        <v>-19947</v>
      </c>
      <c r="CE2196" s="63">
        <v>26</v>
      </c>
      <c r="CH2196" s="63">
        <v>0</v>
      </c>
    </row>
    <row r="2197" spans="1:86" ht="15" hidden="1" customHeight="1" outlineLevel="1">
      <c r="A2197" t="s">
        <v>50</v>
      </c>
      <c r="B2197" t="s">
        <v>994</v>
      </c>
      <c r="C2197" s="1">
        <f t="shared" si="889"/>
        <v>59975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0</v>
      </c>
      <c r="G2197" s="129">
        <f t="shared" si="887"/>
        <v>23832</v>
      </c>
      <c r="H2197" s="134">
        <f t="shared" si="888"/>
        <v>0.39736556898707792</v>
      </c>
      <c r="I2197" s="2"/>
      <c r="J2197" s="2">
        <f t="shared" si="890"/>
        <v>0.29412255106294288</v>
      </c>
      <c r="K2197" s="2">
        <f t="shared" si="891"/>
        <v>0.6914881200500208</v>
      </c>
      <c r="L2197" s="2">
        <f t="shared" si="892"/>
        <v>0</v>
      </c>
      <c r="M2197" s="2">
        <f t="shared" si="893"/>
        <v>1.4389328887036368E-2</v>
      </c>
      <c r="N2197" s="63">
        <v>17640</v>
      </c>
      <c r="O2197" s="63">
        <v>41472</v>
      </c>
      <c r="P2197" s="63">
        <v>0</v>
      </c>
      <c r="Q2197" s="63">
        <v>680</v>
      </c>
      <c r="R2197" s="63">
        <v>168</v>
      </c>
      <c r="S2197" s="63">
        <v>0</v>
      </c>
      <c r="T2197" s="63">
        <v>0</v>
      </c>
      <c r="U2197" s="63">
        <v>0</v>
      </c>
      <c r="V2197" s="63">
        <v>0</v>
      </c>
      <c r="W2197" s="63">
        <v>0</v>
      </c>
      <c r="X2197" s="63">
        <v>0</v>
      </c>
      <c r="Y2197" s="63">
        <v>0</v>
      </c>
      <c r="Z2197" s="63">
        <v>12</v>
      </c>
      <c r="AA2197" s="63">
        <v>0</v>
      </c>
      <c r="AB2197" s="63">
        <v>0</v>
      </c>
      <c r="AC2197" s="63">
        <v>0</v>
      </c>
      <c r="AD2197" s="63">
        <v>0</v>
      </c>
      <c r="AE2197" s="63">
        <v>0</v>
      </c>
      <c r="AF2197" s="63">
        <v>0</v>
      </c>
      <c r="AG2197" s="63">
        <v>0</v>
      </c>
      <c r="AH2197" s="63">
        <v>0</v>
      </c>
      <c r="AI2197" s="63">
        <v>0</v>
      </c>
      <c r="AJ2197" s="63">
        <v>0</v>
      </c>
      <c r="AK2197" s="63">
        <v>0</v>
      </c>
      <c r="AL2197" s="63">
        <v>2</v>
      </c>
      <c r="AM2197" s="63">
        <v>0</v>
      </c>
      <c r="AN2197" s="63">
        <v>0</v>
      </c>
      <c r="AO2197" s="63">
        <v>0</v>
      </c>
      <c r="AP2197" s="63">
        <v>0</v>
      </c>
      <c r="AQ2197" s="63">
        <v>0</v>
      </c>
      <c r="AR2197" s="63">
        <v>0</v>
      </c>
      <c r="AS2197" s="63">
        <v>0</v>
      </c>
      <c r="AT2197" s="63">
        <v>0</v>
      </c>
      <c r="AU2197" s="63">
        <v>1</v>
      </c>
      <c r="AV2197" s="63">
        <v>0</v>
      </c>
      <c r="AW2197" s="63">
        <v>0</v>
      </c>
      <c r="AX2197" s="63">
        <v>0</v>
      </c>
      <c r="AY2197" s="63">
        <v>0</v>
      </c>
      <c r="BA2197" s="5">
        <f>IF(Q2197&gt;0,RANK(Q2197,(N2197:P2197,Q2197:AE2197)),0)</f>
        <v>3</v>
      </c>
      <c r="BB2197" s="5">
        <f>IF(R2197&gt;0,RANK(R2197,(N2197:P2197,Q2197:AE2197)),0)</f>
        <v>4</v>
      </c>
      <c r="BC2197" s="5">
        <f>IF(T2197&gt;0,RANK(T2197,(N2197:P2197,Q2197:AE2197)),0)</f>
        <v>0</v>
      </c>
      <c r="BD2197" s="5">
        <f>IF(S2197&gt;0,RANK(S2197,(N2197:P2197,Q2197:AE2197)),0)</f>
        <v>0</v>
      </c>
      <c r="BE2197" s="2">
        <f t="shared" si="894"/>
        <v>1.133805752396832E-2</v>
      </c>
      <c r="BF2197" s="2">
        <f t="shared" si="895"/>
        <v>2.8011671529804085E-3</v>
      </c>
      <c r="BG2197" s="2">
        <f t="shared" si="896"/>
        <v>0</v>
      </c>
      <c r="BH2197" s="2">
        <f t="shared" si="897"/>
        <v>0</v>
      </c>
      <c r="BJ2197" t="s">
        <v>50</v>
      </c>
      <c r="BK2197" t="s">
        <v>994</v>
      </c>
      <c r="BN2197" s="112">
        <v>39</v>
      </c>
      <c r="BO2197" s="114">
        <v>139</v>
      </c>
      <c r="BP2197" s="118">
        <f t="shared" si="877"/>
        <v>39139</v>
      </c>
      <c r="BQ2197" s="118">
        <f t="shared" si="876"/>
        <v>39139</v>
      </c>
      <c r="BR2197" s="5" t="s">
        <v>3151</v>
      </c>
      <c r="BV2197" s="63"/>
      <c r="BX2197" s="63"/>
      <c r="CC2197" s="63">
        <f t="shared" si="898"/>
        <v>-59975</v>
      </c>
      <c r="CE2197" s="63">
        <v>0</v>
      </c>
      <c r="CH2197" s="63">
        <v>0</v>
      </c>
    </row>
    <row r="2198" spans="1:86" ht="15" hidden="1" customHeight="1" outlineLevel="1">
      <c r="A2198" t="s">
        <v>462</v>
      </c>
      <c r="B2198" t="s">
        <v>994</v>
      </c>
      <c r="C2198" s="1">
        <f t="shared" si="889"/>
        <v>33365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0</v>
      </c>
      <c r="G2198" s="129">
        <f t="shared" si="887"/>
        <v>11721</v>
      </c>
      <c r="H2198" s="134">
        <f t="shared" si="888"/>
        <v>0.35129626854488238</v>
      </c>
      <c r="I2198" s="2"/>
      <c r="J2198" s="2">
        <f t="shared" si="890"/>
        <v>0.31640941105949349</v>
      </c>
      <c r="K2198" s="2">
        <f t="shared" si="891"/>
        <v>0.66770567960437588</v>
      </c>
      <c r="L2198" s="2">
        <f t="shared" si="892"/>
        <v>0</v>
      </c>
      <c r="M2198" s="2">
        <f t="shared" si="893"/>
        <v>1.5884909336130626E-2</v>
      </c>
      <c r="N2198" s="63">
        <v>10557</v>
      </c>
      <c r="O2198" s="63">
        <v>22278</v>
      </c>
      <c r="P2198" s="63">
        <v>0</v>
      </c>
      <c r="Q2198" s="63">
        <v>345</v>
      </c>
      <c r="R2198" s="63">
        <v>116</v>
      </c>
      <c r="S2198" s="63">
        <v>0</v>
      </c>
      <c r="T2198" s="63">
        <v>0</v>
      </c>
      <c r="U2198" s="63">
        <v>0</v>
      </c>
      <c r="V2198" s="63">
        <v>0</v>
      </c>
      <c r="W2198" s="63">
        <v>66</v>
      </c>
      <c r="X2198" s="63">
        <v>0</v>
      </c>
      <c r="Y2198" s="63">
        <v>0</v>
      </c>
      <c r="Z2198" s="63">
        <v>3</v>
      </c>
      <c r="AA2198" s="63">
        <v>0</v>
      </c>
      <c r="AB2198" s="63">
        <v>0</v>
      </c>
      <c r="AC2198" s="63">
        <v>0</v>
      </c>
      <c r="AD2198" s="63">
        <v>0</v>
      </c>
      <c r="AE2198" s="63">
        <v>0</v>
      </c>
      <c r="AF2198" s="63">
        <v>0</v>
      </c>
      <c r="AG2198" s="63">
        <v>0</v>
      </c>
      <c r="AH2198" s="63">
        <v>0</v>
      </c>
      <c r="AI2198" s="63">
        <v>0</v>
      </c>
      <c r="AJ2198" s="63">
        <v>0</v>
      </c>
      <c r="AK2198" s="63">
        <v>0</v>
      </c>
      <c r="AL2198" s="63">
        <v>0</v>
      </c>
      <c r="AM2198" s="63">
        <v>0</v>
      </c>
      <c r="AN2198" s="63">
        <v>0</v>
      </c>
      <c r="AO2198" s="63">
        <v>0</v>
      </c>
      <c r="AP2198" s="63">
        <v>0</v>
      </c>
      <c r="AQ2198" s="63">
        <v>0</v>
      </c>
      <c r="AR2198" s="63">
        <v>0</v>
      </c>
      <c r="AS2198" s="63">
        <v>0</v>
      </c>
      <c r="AT2198" s="63">
        <v>0</v>
      </c>
      <c r="AU2198" s="63">
        <v>0</v>
      </c>
      <c r="AV2198" s="63">
        <v>0</v>
      </c>
      <c r="AW2198" s="63">
        <v>0</v>
      </c>
      <c r="AX2198" s="63">
        <v>0</v>
      </c>
      <c r="AY2198" s="63">
        <v>0</v>
      </c>
      <c r="BA2198" s="5">
        <f>IF(Q2198&gt;0,RANK(Q2198,(N2198:P2198,Q2198:AE2198)),0)</f>
        <v>3</v>
      </c>
      <c r="BB2198" s="5">
        <f>IF(R2198&gt;0,RANK(R2198,(N2198:P2198,Q2198:AE2198)),0)</f>
        <v>4</v>
      </c>
      <c r="BC2198" s="5">
        <f>IF(T2198&gt;0,RANK(T2198,(N2198:P2198,Q2198:AE2198)),0)</f>
        <v>0</v>
      </c>
      <c r="BD2198" s="5">
        <f>IF(S2198&gt;0,RANK(S2198,(N2198:P2198,Q2198:AE2198)),0)</f>
        <v>0</v>
      </c>
      <c r="BE2198" s="2">
        <f t="shared" si="894"/>
        <v>1.0340176832009591E-2</v>
      </c>
      <c r="BF2198" s="2">
        <f t="shared" si="895"/>
        <v>3.4766971377191667E-3</v>
      </c>
      <c r="BG2198" s="2">
        <f t="shared" si="896"/>
        <v>0</v>
      </c>
      <c r="BH2198" s="2">
        <f t="shared" si="897"/>
        <v>0</v>
      </c>
      <c r="BJ2198" t="s">
        <v>462</v>
      </c>
      <c r="BK2198" t="s">
        <v>994</v>
      </c>
      <c r="BN2198" s="112">
        <v>39</v>
      </c>
      <c r="BO2198" s="114">
        <v>141</v>
      </c>
      <c r="BP2198" s="118">
        <f t="shared" si="877"/>
        <v>39141</v>
      </c>
      <c r="BQ2198" s="118">
        <f t="shared" si="876"/>
        <v>39141</v>
      </c>
      <c r="BR2198" s="5" t="s">
        <v>3151</v>
      </c>
      <c r="BV2198" s="63"/>
      <c r="BX2198" s="63"/>
      <c r="CC2198" s="63">
        <f t="shared" si="898"/>
        <v>-33365</v>
      </c>
      <c r="CE2198" s="63">
        <v>66</v>
      </c>
      <c r="CH2198" s="63">
        <v>0</v>
      </c>
    </row>
    <row r="2199" spans="1:86" ht="15" hidden="1" customHeight="1" outlineLevel="1">
      <c r="A2199" t="s">
        <v>1136</v>
      </c>
      <c r="B2199" t="s">
        <v>994</v>
      </c>
      <c r="C2199" s="1">
        <f t="shared" si="889"/>
        <v>30128</v>
      </c>
      <c r="D2199" s="5">
        <f>IF(N2199&gt;0, RANK(N2199,(N2199:P2199,Q2199:AE2199)),0)</f>
        <v>2</v>
      </c>
      <c r="E2199" s="5">
        <f>IF(O2199&gt;0,RANK(O2199,(N2199:P2199,Q2199:AE2199)),0)</f>
        <v>1</v>
      </c>
      <c r="F2199" s="5">
        <f>IF(P2199&gt;0,RANK(P2199,(N2199:P2199,Q2199:AE2199)),0)</f>
        <v>0</v>
      </c>
      <c r="G2199" s="129">
        <f t="shared" si="887"/>
        <v>8300</v>
      </c>
      <c r="H2199" s="134">
        <f t="shared" si="888"/>
        <v>0.27549123738714815</v>
      </c>
      <c r="I2199" s="2"/>
      <c r="J2199" s="2">
        <f t="shared" si="890"/>
        <v>0.35169941582580988</v>
      </c>
      <c r="K2199" s="2">
        <f t="shared" si="891"/>
        <v>0.62719065321295808</v>
      </c>
      <c r="L2199" s="2">
        <f t="shared" si="892"/>
        <v>0</v>
      </c>
      <c r="M2199" s="2">
        <f t="shared" si="893"/>
        <v>2.1109930961232037E-2</v>
      </c>
      <c r="N2199" s="63">
        <v>10596</v>
      </c>
      <c r="O2199" s="63">
        <v>18896</v>
      </c>
      <c r="P2199" s="63">
        <v>0</v>
      </c>
      <c r="Q2199" s="63">
        <v>448</v>
      </c>
      <c r="R2199" s="63">
        <v>132</v>
      </c>
      <c r="S2199" s="63">
        <v>0</v>
      </c>
      <c r="T2199" s="63">
        <v>0</v>
      </c>
      <c r="U2199" s="63">
        <v>0</v>
      </c>
      <c r="V2199" s="63">
        <v>0</v>
      </c>
      <c r="W2199" s="63">
        <v>54</v>
      </c>
      <c r="X2199" s="63">
        <v>0</v>
      </c>
      <c r="Y2199" s="63">
        <v>0</v>
      </c>
      <c r="Z2199" s="63">
        <v>0</v>
      </c>
      <c r="AA2199" s="63">
        <v>0</v>
      </c>
      <c r="AB2199" s="63">
        <v>0</v>
      </c>
      <c r="AC2199" s="63">
        <v>0</v>
      </c>
      <c r="AD2199" s="63">
        <v>0</v>
      </c>
      <c r="AE2199" s="63">
        <v>0</v>
      </c>
      <c r="AF2199" s="63">
        <v>0</v>
      </c>
      <c r="AG2199" s="63">
        <v>0</v>
      </c>
      <c r="AH2199" s="63">
        <v>0</v>
      </c>
      <c r="AI2199" s="63">
        <v>0</v>
      </c>
      <c r="AJ2199" s="63">
        <v>0</v>
      </c>
      <c r="AK2199" s="63">
        <v>0</v>
      </c>
      <c r="AL2199" s="63">
        <v>0</v>
      </c>
      <c r="AM2199" s="63">
        <v>0</v>
      </c>
      <c r="AN2199" s="63">
        <v>0</v>
      </c>
      <c r="AO2199" s="63">
        <v>0</v>
      </c>
      <c r="AP2199" s="63">
        <v>0</v>
      </c>
      <c r="AQ2199" s="63">
        <v>0</v>
      </c>
      <c r="AR2199" s="63">
        <v>0</v>
      </c>
      <c r="AS2199" s="63">
        <v>0</v>
      </c>
      <c r="AT2199" s="63">
        <v>0</v>
      </c>
      <c r="AU2199" s="63">
        <v>2</v>
      </c>
      <c r="AV2199" s="63">
        <v>0</v>
      </c>
      <c r="AW2199" s="63">
        <v>0</v>
      </c>
      <c r="AX2199" s="63">
        <v>0</v>
      </c>
      <c r="AY2199" s="63">
        <v>0</v>
      </c>
      <c r="BA2199" s="5">
        <f>IF(Q2199&gt;0,RANK(Q2199,(N2199:P2199,Q2199:AE2199)),0)</f>
        <v>3</v>
      </c>
      <c r="BB2199" s="5">
        <f>IF(R2199&gt;0,RANK(R2199,(N2199:P2199,Q2199:AE2199)),0)</f>
        <v>4</v>
      </c>
      <c r="BC2199" s="5">
        <f>IF(T2199&gt;0,RANK(T2199,(N2199:P2199,Q2199:AE2199)),0)</f>
        <v>0</v>
      </c>
      <c r="BD2199" s="5">
        <f>IF(S2199&gt;0,RANK(S2199,(N2199:P2199,Q2199:AE2199)),0)</f>
        <v>0</v>
      </c>
      <c r="BE2199" s="2">
        <f t="shared" si="894"/>
        <v>1.4869888475836431E-2</v>
      </c>
      <c r="BF2199" s="2">
        <f t="shared" si="895"/>
        <v>4.3813064259160912E-3</v>
      </c>
      <c r="BG2199" s="2">
        <f t="shared" si="896"/>
        <v>0</v>
      </c>
      <c r="BH2199" s="2">
        <f t="shared" si="897"/>
        <v>0</v>
      </c>
      <c r="BJ2199" t="s">
        <v>1136</v>
      </c>
      <c r="BK2199" t="s">
        <v>994</v>
      </c>
      <c r="BL2199">
        <v>4</v>
      </c>
      <c r="BN2199" s="112">
        <v>39</v>
      </c>
      <c r="BO2199" s="114">
        <v>143</v>
      </c>
      <c r="BP2199" s="118">
        <f t="shared" si="877"/>
        <v>39143</v>
      </c>
      <c r="BQ2199" s="118">
        <f t="shared" si="876"/>
        <v>39143</v>
      </c>
      <c r="BR2199" s="5" t="s">
        <v>3151</v>
      </c>
      <c r="BV2199" s="63"/>
      <c r="BX2199" s="63"/>
      <c r="CC2199" s="63">
        <f t="shared" si="898"/>
        <v>-30128</v>
      </c>
      <c r="CE2199" s="63">
        <v>54</v>
      </c>
      <c r="CH2199" s="63">
        <v>0</v>
      </c>
    </row>
    <row r="2200" spans="1:86" ht="15" hidden="1" customHeight="1" outlineLevel="1">
      <c r="A2200" t="s">
        <v>1747</v>
      </c>
      <c r="B2200" t="s">
        <v>994</v>
      </c>
      <c r="C2200" s="1">
        <f t="shared" si="889"/>
        <v>32051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0</v>
      </c>
      <c r="G2200" s="129">
        <f t="shared" si="887"/>
        <v>13529</v>
      </c>
      <c r="H2200" s="134">
        <f t="shared" si="888"/>
        <v>0.42210851455492809</v>
      </c>
      <c r="I2200" s="2"/>
      <c r="J2200" s="2">
        <f t="shared" si="890"/>
        <v>0.28329849302673865</v>
      </c>
      <c r="K2200" s="2">
        <f t="shared" si="891"/>
        <v>0.70540700758166675</v>
      </c>
      <c r="L2200" s="2">
        <f t="shared" si="892"/>
        <v>0</v>
      </c>
      <c r="M2200" s="2">
        <f t="shared" si="893"/>
        <v>1.1294499391594659E-2</v>
      </c>
      <c r="N2200" s="63">
        <v>9080</v>
      </c>
      <c r="O2200" s="63">
        <v>22609</v>
      </c>
      <c r="P2200" s="63">
        <v>0</v>
      </c>
      <c r="Q2200" s="63">
        <v>262</v>
      </c>
      <c r="R2200" s="63">
        <v>91</v>
      </c>
      <c r="S2200" s="63">
        <v>0</v>
      </c>
      <c r="T2200" s="63">
        <v>0</v>
      </c>
      <c r="U2200" s="63">
        <v>0</v>
      </c>
      <c r="V2200" s="63">
        <v>0</v>
      </c>
      <c r="W2200" s="63">
        <v>4</v>
      </c>
      <c r="X2200" s="63">
        <v>0</v>
      </c>
      <c r="Y2200" s="63">
        <v>0</v>
      </c>
      <c r="Z2200" s="63">
        <v>5</v>
      </c>
      <c r="AA2200" s="63">
        <v>0</v>
      </c>
      <c r="AB2200" s="63">
        <v>0</v>
      </c>
      <c r="AC2200" s="63">
        <v>0</v>
      </c>
      <c r="AD2200" s="63">
        <v>0</v>
      </c>
      <c r="AE2200" s="63">
        <v>0</v>
      </c>
      <c r="AF2200" s="63">
        <v>0</v>
      </c>
      <c r="AG2200" s="63">
        <v>0</v>
      </c>
      <c r="AH2200" s="63">
        <v>0</v>
      </c>
      <c r="AI2200" s="63">
        <v>0</v>
      </c>
      <c r="AJ2200" s="63">
        <v>0</v>
      </c>
      <c r="AK2200" s="63">
        <v>0</v>
      </c>
      <c r="AL2200" s="63">
        <v>0</v>
      </c>
      <c r="AM2200" s="63">
        <v>0</v>
      </c>
      <c r="AN2200" s="63">
        <v>0</v>
      </c>
      <c r="AO2200" s="63">
        <v>0</v>
      </c>
      <c r="AP2200" s="63">
        <v>0</v>
      </c>
      <c r="AQ2200" s="63">
        <v>0</v>
      </c>
      <c r="AR2200" s="63">
        <v>0</v>
      </c>
      <c r="AS2200" s="63">
        <v>0</v>
      </c>
      <c r="AT2200" s="63">
        <v>0</v>
      </c>
      <c r="AU2200" s="63">
        <v>0</v>
      </c>
      <c r="AV2200" s="63">
        <v>0</v>
      </c>
      <c r="AW2200" s="63">
        <v>0</v>
      </c>
      <c r="AX2200" s="63">
        <v>0</v>
      </c>
      <c r="AY2200" s="63">
        <v>0</v>
      </c>
      <c r="BA2200" s="5">
        <f>IF(Q2200&gt;0,RANK(Q2200,(N2200:P2200,Q2200:AE2200)),0)</f>
        <v>3</v>
      </c>
      <c r="BB2200" s="5">
        <f>IF(R2200&gt;0,RANK(R2200,(N2200:P2200,Q2200:AE2200)),0)</f>
        <v>4</v>
      </c>
      <c r="BC2200" s="5">
        <f>IF(T2200&gt;0,RANK(T2200,(N2200:P2200,Q2200:AE2200)),0)</f>
        <v>0</v>
      </c>
      <c r="BD2200" s="5">
        <f>IF(S2200&gt;0,RANK(S2200,(N2200:P2200,Q2200:AE2200)),0)</f>
        <v>0</v>
      </c>
      <c r="BE2200" s="2">
        <f t="shared" si="894"/>
        <v>8.1744719353530303E-3</v>
      </c>
      <c r="BF2200" s="2">
        <f t="shared" si="895"/>
        <v>2.8392249851798695E-3</v>
      </c>
      <c r="BG2200" s="2">
        <f t="shared" si="896"/>
        <v>0</v>
      </c>
      <c r="BH2200" s="2">
        <f t="shared" si="897"/>
        <v>0</v>
      </c>
      <c r="BJ2200" t="s">
        <v>1747</v>
      </c>
      <c r="BK2200" t="s">
        <v>994</v>
      </c>
      <c r="BN2200" s="112">
        <v>39</v>
      </c>
      <c r="BO2200" s="114">
        <v>145</v>
      </c>
      <c r="BP2200" s="118">
        <f t="shared" si="877"/>
        <v>39145</v>
      </c>
      <c r="BQ2200" s="118">
        <f t="shared" si="876"/>
        <v>39145</v>
      </c>
      <c r="BR2200" s="5" t="s">
        <v>3151</v>
      </c>
      <c r="BV2200" s="63"/>
      <c r="BX2200" s="63"/>
      <c r="CC2200" s="63">
        <f t="shared" si="898"/>
        <v>-32051</v>
      </c>
      <c r="CE2200" s="63">
        <v>4</v>
      </c>
      <c r="CH2200" s="63">
        <v>0</v>
      </c>
    </row>
    <row r="2201" spans="1:86" ht="15" hidden="1" customHeight="1" outlineLevel="1">
      <c r="A2201" t="s">
        <v>2334</v>
      </c>
      <c r="B2201" t="s">
        <v>994</v>
      </c>
      <c r="C2201" s="1">
        <f t="shared" si="889"/>
        <v>25848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0</v>
      </c>
      <c r="G2201" s="129">
        <f t="shared" si="887"/>
        <v>8820</v>
      </c>
      <c r="H2201" s="134">
        <f t="shared" si="888"/>
        <v>0.34122562674094709</v>
      </c>
      <c r="I2201" s="2"/>
      <c r="J2201" s="2">
        <f t="shared" si="890"/>
        <v>0.31979263385948625</v>
      </c>
      <c r="K2201" s="2">
        <f t="shared" si="891"/>
        <v>0.66101826060043334</v>
      </c>
      <c r="L2201" s="2">
        <f t="shared" si="892"/>
        <v>0</v>
      </c>
      <c r="M2201" s="2">
        <f t="shared" si="893"/>
        <v>1.9189105540080353E-2</v>
      </c>
      <c r="N2201" s="63">
        <v>8266</v>
      </c>
      <c r="O2201" s="63">
        <v>17086</v>
      </c>
      <c r="P2201" s="63">
        <v>0</v>
      </c>
      <c r="Q2201" s="63">
        <v>357</v>
      </c>
      <c r="R2201" s="63">
        <v>94</v>
      </c>
      <c r="S2201" s="63">
        <v>0</v>
      </c>
      <c r="T2201" s="63">
        <v>0</v>
      </c>
      <c r="U2201" s="63">
        <v>0</v>
      </c>
      <c r="V2201" s="63">
        <v>0</v>
      </c>
      <c r="W2201" s="63">
        <v>38</v>
      </c>
      <c r="X2201" s="63">
        <v>0</v>
      </c>
      <c r="Y2201" s="63">
        <v>0</v>
      </c>
      <c r="Z2201" s="63">
        <v>4</v>
      </c>
      <c r="AA2201" s="63">
        <v>0</v>
      </c>
      <c r="AB2201" s="63">
        <v>0</v>
      </c>
      <c r="AC2201" s="63">
        <v>0</v>
      </c>
      <c r="AD2201" s="63">
        <v>0</v>
      </c>
      <c r="AE2201" s="63">
        <v>0</v>
      </c>
      <c r="AF2201" s="63">
        <v>0</v>
      </c>
      <c r="AG2201" s="63">
        <v>0</v>
      </c>
      <c r="AH2201" s="63">
        <v>0</v>
      </c>
      <c r="AI2201" s="63">
        <v>0</v>
      </c>
      <c r="AJ2201" s="63">
        <v>0</v>
      </c>
      <c r="AK2201" s="63">
        <v>0</v>
      </c>
      <c r="AL2201" s="63">
        <v>3</v>
      </c>
      <c r="AM2201" s="63">
        <v>0</v>
      </c>
      <c r="AN2201" s="63">
        <v>0</v>
      </c>
      <c r="AO2201" s="63">
        <v>0</v>
      </c>
      <c r="AP2201" s="63">
        <v>0</v>
      </c>
      <c r="AQ2201" s="63">
        <v>0</v>
      </c>
      <c r="AR2201" s="63">
        <v>0</v>
      </c>
      <c r="AS2201" s="63">
        <v>0</v>
      </c>
      <c r="AT2201" s="63">
        <v>0</v>
      </c>
      <c r="AU2201" s="63">
        <v>0</v>
      </c>
      <c r="AV2201" s="63">
        <v>0</v>
      </c>
      <c r="AW2201" s="63">
        <v>0</v>
      </c>
      <c r="AX2201" s="63">
        <v>0</v>
      </c>
      <c r="AY2201" s="63">
        <v>0</v>
      </c>
      <c r="BA2201" s="5">
        <f>IF(Q2201&gt;0,RANK(Q2201,(N2201:P2201,Q2201:AE2201)),0)</f>
        <v>3</v>
      </c>
      <c r="BB2201" s="5">
        <f>IF(R2201&gt;0,RANK(R2201,(N2201:P2201,Q2201:AE2201)),0)</f>
        <v>4</v>
      </c>
      <c r="BC2201" s="5">
        <f>IF(T2201&gt;0,RANK(T2201,(N2201:P2201,Q2201:AE2201)),0)</f>
        <v>0</v>
      </c>
      <c r="BD2201" s="5">
        <f>IF(S2201&gt;0,RANK(S2201,(N2201:P2201,Q2201:AE2201)),0)</f>
        <v>0</v>
      </c>
      <c r="BE2201" s="2">
        <f t="shared" si="894"/>
        <v>1.3811513463324048E-2</v>
      </c>
      <c r="BF2201" s="2">
        <f t="shared" si="895"/>
        <v>3.6366450015475086E-3</v>
      </c>
      <c r="BG2201" s="2">
        <f t="shared" si="896"/>
        <v>0</v>
      </c>
      <c r="BH2201" s="2">
        <f t="shared" si="897"/>
        <v>0</v>
      </c>
      <c r="BJ2201" t="s">
        <v>2334</v>
      </c>
      <c r="BK2201" t="s">
        <v>994</v>
      </c>
      <c r="BL2201">
        <v>4</v>
      </c>
      <c r="BN2201" s="112">
        <v>39</v>
      </c>
      <c r="BO2201" s="114">
        <v>147</v>
      </c>
      <c r="BP2201" s="118">
        <f t="shared" si="877"/>
        <v>39147</v>
      </c>
      <c r="BQ2201" s="118">
        <f t="shared" si="876"/>
        <v>39147</v>
      </c>
      <c r="BR2201" s="5" t="s">
        <v>3151</v>
      </c>
      <c r="BV2201" s="63"/>
      <c r="BX2201" s="63"/>
      <c r="CC2201" s="63">
        <f t="shared" si="898"/>
        <v>-25848</v>
      </c>
      <c r="CE2201" s="63">
        <v>38</v>
      </c>
      <c r="CH2201" s="63">
        <v>0</v>
      </c>
    </row>
    <row r="2202" spans="1:86" ht="15" hidden="1" customHeight="1" outlineLevel="1">
      <c r="A2202" t="s">
        <v>23</v>
      </c>
      <c r="B2202" t="s">
        <v>994</v>
      </c>
      <c r="C2202" s="1">
        <f t="shared" si="889"/>
        <v>25293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0</v>
      </c>
      <c r="G2202" s="129">
        <f t="shared" si="887"/>
        <v>15957</v>
      </c>
      <c r="H2202" s="134">
        <f t="shared" si="888"/>
        <v>0.6308860158937255</v>
      </c>
      <c r="I2202" s="2"/>
      <c r="J2202" s="2">
        <f t="shared" si="890"/>
        <v>0.17653105602340569</v>
      </c>
      <c r="K2202" s="2">
        <f t="shared" si="891"/>
        <v>0.80741707191713119</v>
      </c>
      <c r="L2202" s="2">
        <f t="shared" si="892"/>
        <v>0</v>
      </c>
      <c r="M2202" s="2">
        <f t="shared" si="893"/>
        <v>1.6051872059463124E-2</v>
      </c>
      <c r="N2202" s="63">
        <v>4465</v>
      </c>
      <c r="O2202" s="63">
        <v>20422</v>
      </c>
      <c r="P2202" s="63">
        <v>0</v>
      </c>
      <c r="Q2202" s="63">
        <v>290</v>
      </c>
      <c r="R2202" s="63">
        <v>71</v>
      </c>
      <c r="S2202" s="63">
        <v>0</v>
      </c>
      <c r="T2202" s="63">
        <v>0</v>
      </c>
      <c r="U2202" s="63">
        <v>0</v>
      </c>
      <c r="V2202" s="63">
        <v>0</v>
      </c>
      <c r="W2202" s="63">
        <v>35</v>
      </c>
      <c r="X2202" s="63">
        <v>0</v>
      </c>
      <c r="Y2202" s="63">
        <v>0</v>
      </c>
      <c r="Z2202" s="63">
        <v>8</v>
      </c>
      <c r="AA2202" s="63">
        <v>0</v>
      </c>
      <c r="AB2202" s="63">
        <v>0</v>
      </c>
      <c r="AC2202" s="63">
        <v>0</v>
      </c>
      <c r="AD2202" s="63">
        <v>0</v>
      </c>
      <c r="AE2202" s="63">
        <v>0</v>
      </c>
      <c r="AF2202" s="63">
        <v>0</v>
      </c>
      <c r="AG2202" s="63">
        <v>0</v>
      </c>
      <c r="AH2202" s="63">
        <v>0</v>
      </c>
      <c r="AI2202" s="63">
        <v>0</v>
      </c>
      <c r="AJ2202" s="63">
        <v>0</v>
      </c>
      <c r="AK2202" s="63">
        <v>0</v>
      </c>
      <c r="AL2202" s="63">
        <v>2</v>
      </c>
      <c r="AM2202" s="63">
        <v>0</v>
      </c>
      <c r="AN2202" s="63">
        <v>0</v>
      </c>
      <c r="AO2202" s="63">
        <v>0</v>
      </c>
      <c r="AP2202" s="63">
        <v>0</v>
      </c>
      <c r="AQ2202" s="63">
        <v>0</v>
      </c>
      <c r="AR2202" s="63">
        <v>0</v>
      </c>
      <c r="AS2202" s="63">
        <v>0</v>
      </c>
      <c r="AT2202" s="63">
        <v>0</v>
      </c>
      <c r="AU2202" s="63">
        <v>0</v>
      </c>
      <c r="AV2202" s="63">
        <v>0</v>
      </c>
      <c r="AW2202" s="63">
        <v>0</v>
      </c>
      <c r="AX2202" s="63">
        <v>0</v>
      </c>
      <c r="AY2202" s="63">
        <v>0</v>
      </c>
      <c r="BA2202" s="5">
        <f>IF(Q2202&gt;0,RANK(Q2202,(N2202:P2202,Q2202:AE2202)),0)</f>
        <v>3</v>
      </c>
      <c r="BB2202" s="5">
        <f>IF(R2202&gt;0,RANK(R2202,(N2202:P2202,Q2202:AE2202)),0)</f>
        <v>4</v>
      </c>
      <c r="BC2202" s="5">
        <f>IF(T2202&gt;0,RANK(T2202,(N2202:P2202,Q2202:AE2202)),0)</f>
        <v>0</v>
      </c>
      <c r="BD2202" s="5">
        <f>IF(S2202&gt;0,RANK(S2202,(N2202:P2202,Q2202:AE2202)),0)</f>
        <v>0</v>
      </c>
      <c r="BE2202" s="2">
        <f t="shared" si="894"/>
        <v>1.1465622899616494E-2</v>
      </c>
      <c r="BF2202" s="2">
        <f t="shared" si="895"/>
        <v>2.8071007788716246E-3</v>
      </c>
      <c r="BG2202" s="2">
        <f t="shared" si="896"/>
        <v>0</v>
      </c>
      <c r="BH2202" s="2">
        <f t="shared" si="897"/>
        <v>0</v>
      </c>
      <c r="BJ2202" t="s">
        <v>23</v>
      </c>
      <c r="BK2202" t="s">
        <v>994</v>
      </c>
      <c r="BL2202">
        <v>4</v>
      </c>
      <c r="BN2202" s="112">
        <v>39</v>
      </c>
      <c r="BO2202" s="114">
        <v>149</v>
      </c>
      <c r="BP2202" s="118">
        <f t="shared" si="877"/>
        <v>39149</v>
      </c>
      <c r="BQ2202" s="118">
        <f t="shared" si="876"/>
        <v>39149</v>
      </c>
      <c r="BR2202" s="5" t="s">
        <v>3151</v>
      </c>
      <c r="BV2202" s="63"/>
      <c r="BX2202" s="63"/>
      <c r="CC2202" s="63">
        <f t="shared" si="898"/>
        <v>-25293</v>
      </c>
      <c r="CE2202" s="63">
        <v>35</v>
      </c>
      <c r="CH2202" s="63">
        <v>0</v>
      </c>
    </row>
    <row r="2203" spans="1:86" ht="15" hidden="1" customHeight="1" outlineLevel="1">
      <c r="A2203" t="s">
        <v>602</v>
      </c>
      <c r="B2203" t="s">
        <v>994</v>
      </c>
      <c r="C2203" s="1">
        <f t="shared" si="889"/>
        <v>190093</v>
      </c>
      <c r="D2203" s="5">
        <f>IF(N2203&gt;0, RANK(N2203,(N2203:P2203,Q2203:AE2203)),0)</f>
        <v>2</v>
      </c>
      <c r="E2203" s="5">
        <f>IF(O2203&gt;0,RANK(O2203,(N2203:P2203,Q2203:AE2203)),0)</f>
        <v>1</v>
      </c>
      <c r="F2203" s="5">
        <f>IF(P2203&gt;0,RANK(P2203,(N2203:P2203,Q2203:AE2203)),0)</f>
        <v>0</v>
      </c>
      <c r="G2203" s="129">
        <f t="shared" si="887"/>
        <v>35193</v>
      </c>
      <c r="H2203" s="134">
        <f t="shared" si="888"/>
        <v>0.1851356967379125</v>
      </c>
      <c r="I2203" s="2"/>
      <c r="J2203" s="2">
        <f t="shared" si="890"/>
        <v>0.39929929034735628</v>
      </c>
      <c r="K2203" s="2">
        <f t="shared" si="891"/>
        <v>0.58443498708526875</v>
      </c>
      <c r="L2203" s="2">
        <f t="shared" si="892"/>
        <v>0</v>
      </c>
      <c r="M2203" s="2">
        <f t="shared" si="893"/>
        <v>1.6265722567375018E-2</v>
      </c>
      <c r="N2203" s="63">
        <v>75904</v>
      </c>
      <c r="O2203" s="63">
        <v>111097</v>
      </c>
      <c r="P2203" s="63">
        <v>0</v>
      </c>
      <c r="Q2203" s="63">
        <v>2163</v>
      </c>
      <c r="R2203" s="63">
        <v>683</v>
      </c>
      <c r="S2203" s="63">
        <v>0</v>
      </c>
      <c r="T2203" s="63">
        <v>0</v>
      </c>
      <c r="U2203" s="63">
        <v>0</v>
      </c>
      <c r="V2203" s="63">
        <v>0</v>
      </c>
      <c r="W2203" s="63">
        <v>214</v>
      </c>
      <c r="X2203" s="63">
        <v>0</v>
      </c>
      <c r="Y2203" s="63">
        <v>0</v>
      </c>
      <c r="Z2203" s="63">
        <v>26</v>
      </c>
      <c r="AA2203" s="63">
        <v>0</v>
      </c>
      <c r="AB2203" s="63">
        <v>0</v>
      </c>
      <c r="AC2203" s="63">
        <v>0</v>
      </c>
      <c r="AD2203" s="63">
        <v>0</v>
      </c>
      <c r="AE2203" s="63">
        <v>0</v>
      </c>
      <c r="AF2203" s="63">
        <v>0</v>
      </c>
      <c r="AG2203" s="63">
        <v>0</v>
      </c>
      <c r="AH2203" s="63">
        <v>0</v>
      </c>
      <c r="AI2203" s="63">
        <v>0</v>
      </c>
      <c r="AJ2203" s="63">
        <v>0</v>
      </c>
      <c r="AK2203" s="63">
        <v>0</v>
      </c>
      <c r="AL2203" s="63">
        <v>1</v>
      </c>
      <c r="AM2203" s="63">
        <v>0</v>
      </c>
      <c r="AN2203" s="63">
        <v>0</v>
      </c>
      <c r="AO2203" s="63">
        <v>0</v>
      </c>
      <c r="AP2203" s="63">
        <v>0</v>
      </c>
      <c r="AQ2203" s="63">
        <v>0</v>
      </c>
      <c r="AR2203" s="63">
        <v>0</v>
      </c>
      <c r="AS2203" s="63">
        <v>0</v>
      </c>
      <c r="AT2203" s="63">
        <v>0</v>
      </c>
      <c r="AU2203" s="63">
        <v>5</v>
      </c>
      <c r="AV2203" s="63">
        <v>0</v>
      </c>
      <c r="AW2203" s="63">
        <v>0</v>
      </c>
      <c r="AX2203" s="63">
        <v>0</v>
      </c>
      <c r="AY2203" s="63">
        <v>0</v>
      </c>
      <c r="BA2203" s="5">
        <f>IF(Q2203&gt;0,RANK(Q2203,(N2203:P2203,Q2203:AE2203)),0)</f>
        <v>3</v>
      </c>
      <c r="BB2203" s="5">
        <f>IF(R2203&gt;0,RANK(R2203,(N2203:P2203,Q2203:AE2203)),0)</f>
        <v>4</v>
      </c>
      <c r="BC2203" s="5">
        <f>IF(T2203&gt;0,RANK(T2203,(N2203:P2203,Q2203:AE2203)),0)</f>
        <v>0</v>
      </c>
      <c r="BD2203" s="5">
        <f>IF(S2203&gt;0,RANK(S2203,(N2203:P2203,Q2203:AE2203)),0)</f>
        <v>0</v>
      </c>
      <c r="BE2203" s="2">
        <f t="shared" si="894"/>
        <v>1.1378640980993514E-2</v>
      </c>
      <c r="BF2203" s="2">
        <f t="shared" si="895"/>
        <v>3.592978173841225E-3</v>
      </c>
      <c r="BG2203" s="2">
        <f t="shared" si="896"/>
        <v>0</v>
      </c>
      <c r="BH2203" s="2">
        <f t="shared" si="897"/>
        <v>0</v>
      </c>
      <c r="BJ2203" t="s">
        <v>602</v>
      </c>
      <c r="BK2203" t="s">
        <v>994</v>
      </c>
      <c r="BN2203" s="112">
        <v>39</v>
      </c>
      <c r="BO2203" s="114">
        <v>151</v>
      </c>
      <c r="BP2203" s="118">
        <f t="shared" si="877"/>
        <v>39151</v>
      </c>
      <c r="BQ2203" s="118">
        <f t="shared" si="876"/>
        <v>39151</v>
      </c>
      <c r="BR2203" s="5" t="s">
        <v>3151</v>
      </c>
      <c r="BV2203" s="63"/>
      <c r="BX2203" s="63"/>
      <c r="CC2203" s="63">
        <f t="shared" si="898"/>
        <v>-190093</v>
      </c>
      <c r="CE2203" s="63">
        <v>214</v>
      </c>
      <c r="CH2203" s="63">
        <v>0</v>
      </c>
    </row>
    <row r="2204" spans="1:86" ht="15" hidden="1" customHeight="1" outlineLevel="1">
      <c r="A2204" t="s">
        <v>2925</v>
      </c>
      <c r="B2204" t="s">
        <v>994</v>
      </c>
      <c r="C2204" s="1">
        <f t="shared" si="889"/>
        <v>281280</v>
      </c>
      <c r="D2204" s="5">
        <f>IF(N2204&gt;0, RANK(N2204,(N2204:P2204,Q2204:AE2204)),0)</f>
        <v>1</v>
      </c>
      <c r="E2204" s="5">
        <f>IF(O2204&gt;0,RANK(O2204,(N2204:P2204,Q2204:AE2204)),0)</f>
        <v>2</v>
      </c>
      <c r="F2204" s="5">
        <f>IF(P2204&gt;0,RANK(P2204,(N2204:P2204,Q2204:AE2204)),0)</f>
        <v>0</v>
      </c>
      <c r="G2204" s="129">
        <f t="shared" si="887"/>
        <v>26835</v>
      </c>
      <c r="H2204" s="134">
        <f t="shared" si="888"/>
        <v>9.5403156996587024E-2</v>
      </c>
      <c r="I2204" s="2"/>
      <c r="J2204" s="2">
        <f t="shared" si="890"/>
        <v>0.53920648464163823</v>
      </c>
      <c r="K2204" s="2">
        <f t="shared" si="891"/>
        <v>0.4438033276450512</v>
      </c>
      <c r="L2204" s="2">
        <f t="shared" si="892"/>
        <v>0</v>
      </c>
      <c r="M2204" s="2">
        <f t="shared" si="893"/>
        <v>1.6990187713310567E-2</v>
      </c>
      <c r="N2204" s="63">
        <v>151668</v>
      </c>
      <c r="O2204" s="63">
        <v>124833</v>
      </c>
      <c r="P2204" s="63">
        <v>0</v>
      </c>
      <c r="Q2204" s="63">
        <v>3003</v>
      </c>
      <c r="R2204" s="63">
        <v>888</v>
      </c>
      <c r="S2204" s="63">
        <v>0</v>
      </c>
      <c r="T2204" s="63">
        <v>0</v>
      </c>
      <c r="U2204" s="63">
        <v>0</v>
      </c>
      <c r="V2204" s="63">
        <v>0</v>
      </c>
      <c r="W2204" s="63">
        <v>807</v>
      </c>
      <c r="X2204" s="63">
        <v>0</v>
      </c>
      <c r="Y2204" s="63">
        <v>0</v>
      </c>
      <c r="Z2204" s="63">
        <v>66</v>
      </c>
      <c r="AA2204" s="63">
        <v>0</v>
      </c>
      <c r="AB2204" s="63">
        <v>0</v>
      </c>
      <c r="AC2204" s="63">
        <v>0</v>
      </c>
      <c r="AD2204" s="63">
        <v>0</v>
      </c>
      <c r="AE2204" s="63">
        <v>0</v>
      </c>
      <c r="AF2204" s="63">
        <v>2</v>
      </c>
      <c r="AG2204" s="63">
        <v>0</v>
      </c>
      <c r="AH2204" s="63">
        <v>0</v>
      </c>
      <c r="AI2204" s="63">
        <v>0</v>
      </c>
      <c r="AJ2204" s="63">
        <v>0</v>
      </c>
      <c r="AK2204" s="63">
        <v>0</v>
      </c>
      <c r="AL2204" s="63">
        <v>3</v>
      </c>
      <c r="AM2204" s="63">
        <v>0</v>
      </c>
      <c r="AN2204" s="63">
        <v>0</v>
      </c>
      <c r="AO2204" s="63">
        <v>0</v>
      </c>
      <c r="AP2204" s="63">
        <v>0</v>
      </c>
      <c r="AQ2204" s="63">
        <v>0</v>
      </c>
      <c r="AR2204" s="63">
        <v>0</v>
      </c>
      <c r="AS2204" s="63">
        <v>0</v>
      </c>
      <c r="AT2204" s="63">
        <v>0</v>
      </c>
      <c r="AU2204" s="63">
        <v>10</v>
      </c>
      <c r="AV2204" s="63">
        <v>0</v>
      </c>
      <c r="AW2204" s="63">
        <v>0</v>
      </c>
      <c r="AX2204" s="63">
        <v>0</v>
      </c>
      <c r="AY2204" s="63">
        <v>0</v>
      </c>
      <c r="BA2204" s="5">
        <f>IF(Q2204&gt;0,RANK(Q2204,(N2204:P2204,Q2204:AE2204)),0)</f>
        <v>3</v>
      </c>
      <c r="BB2204" s="5">
        <f>IF(R2204&gt;0,RANK(R2204,(N2204:P2204,Q2204:AE2204)),0)</f>
        <v>4</v>
      </c>
      <c r="BC2204" s="5">
        <f>IF(T2204&gt;0,RANK(T2204,(N2204:P2204,Q2204:AE2204)),0)</f>
        <v>0</v>
      </c>
      <c r="BD2204" s="5">
        <f>IF(S2204&gt;0,RANK(S2204,(N2204:P2204,Q2204:AE2204)),0)</f>
        <v>0</v>
      </c>
      <c r="BE2204" s="2">
        <f t="shared" si="894"/>
        <v>1.0676194539249147E-2</v>
      </c>
      <c r="BF2204" s="2">
        <f t="shared" si="895"/>
        <v>3.1569965870307166E-3</v>
      </c>
      <c r="BG2204" s="2">
        <f t="shared" si="896"/>
        <v>0</v>
      </c>
      <c r="BH2204" s="2">
        <f t="shared" si="897"/>
        <v>0</v>
      </c>
      <c r="BJ2204" t="s">
        <v>2925</v>
      </c>
      <c r="BK2204" t="s">
        <v>994</v>
      </c>
      <c r="BN2204" s="112">
        <v>39</v>
      </c>
      <c r="BO2204" s="114">
        <v>153</v>
      </c>
      <c r="BP2204" s="118">
        <f t="shared" si="877"/>
        <v>39153</v>
      </c>
      <c r="BQ2204" s="118">
        <f t="shared" si="876"/>
        <v>39153</v>
      </c>
      <c r="BR2204" s="5" t="s">
        <v>3151</v>
      </c>
      <c r="BV2204" s="63"/>
      <c r="BX2204" s="63"/>
      <c r="CC2204" s="63">
        <f t="shared" si="898"/>
        <v>-281280</v>
      </c>
      <c r="CE2204" s="63">
        <v>807</v>
      </c>
      <c r="CH2204" s="63">
        <v>0</v>
      </c>
    </row>
    <row r="2205" spans="1:86" ht="15" hidden="1" customHeight="1" outlineLevel="1">
      <c r="A2205" t="s">
        <v>155</v>
      </c>
      <c r="B2205" t="s">
        <v>994</v>
      </c>
      <c r="C2205" s="1">
        <f t="shared" si="889"/>
        <v>101152</v>
      </c>
      <c r="D2205" s="5">
        <f>IF(N2205&gt;0, RANK(N2205,(N2205:P2205,Q2205:AE2205)),0)</f>
        <v>2</v>
      </c>
      <c r="E2205" s="5">
        <f>IF(O2205&gt;0,RANK(O2205,(N2205:P2205,Q2205:AE2205)),0)</f>
        <v>1</v>
      </c>
      <c r="F2205" s="5">
        <f>IF(P2205&gt;0,RANK(P2205,(N2205:P2205,Q2205:AE2205)),0)</f>
        <v>0</v>
      </c>
      <c r="G2205" s="129">
        <f t="shared" si="887"/>
        <v>10675</v>
      </c>
      <c r="H2205" s="134">
        <f t="shared" si="888"/>
        <v>0.10553424549193294</v>
      </c>
      <c r="I2205" s="2"/>
      <c r="J2205" s="2">
        <f t="shared" si="890"/>
        <v>0.44011981967731728</v>
      </c>
      <c r="K2205" s="2">
        <f t="shared" si="891"/>
        <v>0.54565406516925019</v>
      </c>
      <c r="L2205" s="2">
        <f t="shared" si="892"/>
        <v>0</v>
      </c>
      <c r="M2205" s="2">
        <f t="shared" si="893"/>
        <v>1.4226115153432528E-2</v>
      </c>
      <c r="N2205" s="63">
        <v>44519</v>
      </c>
      <c r="O2205" s="63">
        <v>55194</v>
      </c>
      <c r="P2205" s="63">
        <v>0</v>
      </c>
      <c r="Q2205" s="63">
        <v>913</v>
      </c>
      <c r="R2205" s="63">
        <v>356</v>
      </c>
      <c r="S2205" s="63">
        <v>0</v>
      </c>
      <c r="T2205" s="63">
        <v>0</v>
      </c>
      <c r="U2205" s="63">
        <v>0</v>
      </c>
      <c r="V2205" s="63">
        <v>0</v>
      </c>
      <c r="W2205" s="63">
        <v>151</v>
      </c>
      <c r="X2205" s="63">
        <v>0</v>
      </c>
      <c r="Y2205" s="63">
        <v>0</v>
      </c>
      <c r="Z2205" s="63">
        <v>15</v>
      </c>
      <c r="AA2205" s="63">
        <v>0</v>
      </c>
      <c r="AB2205" s="63">
        <v>0</v>
      </c>
      <c r="AC2205" s="63">
        <v>0</v>
      </c>
      <c r="AD2205" s="63">
        <v>0</v>
      </c>
      <c r="AE2205" s="63">
        <v>0</v>
      </c>
      <c r="AF2205" s="63">
        <v>0</v>
      </c>
      <c r="AG2205" s="63">
        <v>0</v>
      </c>
      <c r="AH2205" s="63">
        <v>0</v>
      </c>
      <c r="AI2205" s="63">
        <v>0</v>
      </c>
      <c r="AJ2205" s="63">
        <v>0</v>
      </c>
      <c r="AK2205" s="63">
        <v>0</v>
      </c>
      <c r="AL2205" s="63">
        <v>3</v>
      </c>
      <c r="AM2205" s="63">
        <v>0</v>
      </c>
      <c r="AN2205" s="63">
        <v>0</v>
      </c>
      <c r="AO2205" s="63">
        <v>0</v>
      </c>
      <c r="AP2205" s="63">
        <v>0</v>
      </c>
      <c r="AQ2205" s="63">
        <v>0</v>
      </c>
      <c r="AR2205" s="63">
        <v>0</v>
      </c>
      <c r="AS2205" s="63">
        <v>0</v>
      </c>
      <c r="AT2205" s="63">
        <v>0</v>
      </c>
      <c r="AU2205" s="63">
        <v>1</v>
      </c>
      <c r="AV2205" s="63">
        <v>0</v>
      </c>
      <c r="AW2205" s="63">
        <v>0</v>
      </c>
      <c r="AX2205" s="63">
        <v>0</v>
      </c>
      <c r="AY2205" s="63">
        <v>0</v>
      </c>
      <c r="BA2205" s="5">
        <f>IF(Q2205&gt;0,RANK(Q2205,(N2205:P2205,Q2205:AE2205)),0)</f>
        <v>3</v>
      </c>
      <c r="BB2205" s="5">
        <f>IF(R2205&gt;0,RANK(R2205,(N2205:P2205,Q2205:AE2205)),0)</f>
        <v>4</v>
      </c>
      <c r="BC2205" s="5">
        <f>IF(T2205&gt;0,RANK(T2205,(N2205:P2205,Q2205:AE2205)),0)</f>
        <v>0</v>
      </c>
      <c r="BD2205" s="5">
        <f>IF(S2205&gt;0,RANK(S2205,(N2205:P2205,Q2205:AE2205)),0)</f>
        <v>0</v>
      </c>
      <c r="BE2205" s="2">
        <f t="shared" si="894"/>
        <v>9.0260202467573551E-3</v>
      </c>
      <c r="BF2205" s="2">
        <f t="shared" si="895"/>
        <v>3.5194558683960772E-3</v>
      </c>
      <c r="BG2205" s="2">
        <f t="shared" si="896"/>
        <v>0</v>
      </c>
      <c r="BH2205" s="2">
        <f t="shared" si="897"/>
        <v>0</v>
      </c>
      <c r="BJ2205" t="s">
        <v>155</v>
      </c>
      <c r="BK2205" t="s">
        <v>994</v>
      </c>
      <c r="BN2205" s="112">
        <v>39</v>
      </c>
      <c r="BO2205" s="114">
        <v>155</v>
      </c>
      <c r="BP2205" s="118">
        <f t="shared" si="877"/>
        <v>39155</v>
      </c>
      <c r="BQ2205" s="118">
        <f t="shared" si="876"/>
        <v>39155</v>
      </c>
      <c r="BR2205" s="5" t="s">
        <v>3151</v>
      </c>
      <c r="BV2205" s="63"/>
      <c r="BX2205" s="63"/>
      <c r="CC2205" s="63">
        <f t="shared" si="898"/>
        <v>-101152</v>
      </c>
      <c r="CE2205" s="63">
        <v>151</v>
      </c>
      <c r="CH2205" s="63">
        <v>0</v>
      </c>
    </row>
    <row r="2206" spans="1:86" ht="15" hidden="1" customHeight="1" outlineLevel="1">
      <c r="A2206" t="s">
        <v>1309</v>
      </c>
      <c r="B2206" t="s">
        <v>994</v>
      </c>
      <c r="C2206" s="1">
        <f t="shared" si="889"/>
        <v>44087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0</v>
      </c>
      <c r="G2206" s="129">
        <f t="shared" si="887"/>
        <v>17569</v>
      </c>
      <c r="H2206" s="134">
        <f t="shared" si="888"/>
        <v>0.39850749654093043</v>
      </c>
      <c r="I2206" s="2"/>
      <c r="J2206" s="2">
        <f t="shared" si="890"/>
        <v>0.29235375507519223</v>
      </c>
      <c r="K2206" s="2">
        <f t="shared" si="891"/>
        <v>0.69086125161612266</v>
      </c>
      <c r="L2206" s="2">
        <f t="shared" si="892"/>
        <v>0</v>
      </c>
      <c r="M2206" s="2">
        <f t="shared" si="893"/>
        <v>1.6784993308685103E-2</v>
      </c>
      <c r="N2206" s="63">
        <v>12889</v>
      </c>
      <c r="O2206" s="63">
        <v>30458</v>
      </c>
      <c r="P2206" s="63">
        <v>0</v>
      </c>
      <c r="Q2206" s="63">
        <v>494</v>
      </c>
      <c r="R2206" s="63">
        <v>161</v>
      </c>
      <c r="S2206" s="63">
        <v>0</v>
      </c>
      <c r="T2206" s="63">
        <v>0</v>
      </c>
      <c r="U2206" s="63">
        <v>0</v>
      </c>
      <c r="V2206" s="63">
        <v>0</v>
      </c>
      <c r="W2206" s="63">
        <v>74</v>
      </c>
      <c r="X2206" s="63">
        <v>0</v>
      </c>
      <c r="Y2206" s="63">
        <v>0</v>
      </c>
      <c r="Z2206" s="63">
        <v>11</v>
      </c>
      <c r="AA2206" s="63">
        <v>0</v>
      </c>
      <c r="AB2206" s="63">
        <v>0</v>
      </c>
      <c r="AC2206" s="63">
        <v>0</v>
      </c>
      <c r="AD2206" s="63">
        <v>0</v>
      </c>
      <c r="AE2206" s="63">
        <v>0</v>
      </c>
      <c r="AF2206" s="63">
        <v>0</v>
      </c>
      <c r="AG2206" s="63">
        <v>0</v>
      </c>
      <c r="AH2206" s="63">
        <v>0</v>
      </c>
      <c r="AI2206" s="63">
        <v>0</v>
      </c>
      <c r="AJ2206" s="63">
        <v>0</v>
      </c>
      <c r="AK2206" s="63">
        <v>0</v>
      </c>
      <c r="AL2206" s="63">
        <v>0</v>
      </c>
      <c r="AM2206" s="63">
        <v>0</v>
      </c>
      <c r="AN2206" s="63">
        <v>0</v>
      </c>
      <c r="AO2206" s="63">
        <v>0</v>
      </c>
      <c r="AP2206" s="63">
        <v>0</v>
      </c>
      <c r="AQ2206" s="63">
        <v>0</v>
      </c>
      <c r="AR2206" s="63">
        <v>0</v>
      </c>
      <c r="AS2206" s="63">
        <v>0</v>
      </c>
      <c r="AT2206" s="63">
        <v>0</v>
      </c>
      <c r="AU2206" s="63">
        <v>0</v>
      </c>
      <c r="AV2206" s="63">
        <v>0</v>
      </c>
      <c r="AW2206" s="63">
        <v>0</v>
      </c>
      <c r="AX2206" s="63">
        <v>0</v>
      </c>
      <c r="AY2206" s="63">
        <v>0</v>
      </c>
      <c r="BA2206" s="5">
        <f>IF(Q2206&gt;0,RANK(Q2206,(N2206:P2206,Q2206:AE2206)),0)</f>
        <v>3</v>
      </c>
      <c r="BB2206" s="5">
        <f>IF(R2206&gt;0,RANK(R2206,(N2206:P2206,Q2206:AE2206)),0)</f>
        <v>4</v>
      </c>
      <c r="BC2206" s="5">
        <f>IF(T2206&gt;0,RANK(T2206,(N2206:P2206,Q2206:AE2206)),0)</f>
        <v>0</v>
      </c>
      <c r="BD2206" s="5">
        <f>IF(S2206&gt;0,RANK(S2206,(N2206:P2206,Q2206:AE2206)),0)</f>
        <v>0</v>
      </c>
      <c r="BE2206" s="2">
        <f t="shared" si="894"/>
        <v>1.1205117154716809E-2</v>
      </c>
      <c r="BF2206" s="2">
        <f t="shared" si="895"/>
        <v>3.6518701658085151E-3</v>
      </c>
      <c r="BG2206" s="2">
        <f t="shared" si="896"/>
        <v>0</v>
      </c>
      <c r="BH2206" s="2">
        <f t="shared" si="897"/>
        <v>0</v>
      </c>
      <c r="BJ2206" t="s">
        <v>1309</v>
      </c>
      <c r="BK2206" t="s">
        <v>994</v>
      </c>
      <c r="BN2206" s="112">
        <v>39</v>
      </c>
      <c r="BO2206" s="114">
        <v>157</v>
      </c>
      <c r="BP2206" s="118">
        <f t="shared" si="877"/>
        <v>39157</v>
      </c>
      <c r="BQ2206" s="118">
        <f t="shared" si="876"/>
        <v>39157</v>
      </c>
      <c r="BR2206" s="5" t="s">
        <v>3151</v>
      </c>
      <c r="BV2206" s="63"/>
      <c r="BX2206" s="63"/>
      <c r="CC2206" s="63">
        <f t="shared" si="898"/>
        <v>-44087</v>
      </c>
      <c r="CE2206" s="63">
        <v>74</v>
      </c>
      <c r="CH2206" s="63">
        <v>2</v>
      </c>
    </row>
    <row r="2207" spans="1:86" ht="15" hidden="1" customHeight="1" outlineLevel="1">
      <c r="A2207" t="s">
        <v>1512</v>
      </c>
      <c r="B2207" t="s">
        <v>994</v>
      </c>
      <c r="C2207" s="1">
        <f t="shared" si="889"/>
        <v>33535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0</v>
      </c>
      <c r="G2207" s="129">
        <f t="shared" si="887"/>
        <v>10528</v>
      </c>
      <c r="H2207" s="134">
        <f t="shared" si="888"/>
        <v>0.31394065901297152</v>
      </c>
      <c r="I2207" s="2"/>
      <c r="J2207" s="2">
        <f t="shared" si="890"/>
        <v>0.33222006858506037</v>
      </c>
      <c r="K2207" s="2">
        <f t="shared" si="891"/>
        <v>0.64616072759803189</v>
      </c>
      <c r="L2207" s="2">
        <f t="shared" si="892"/>
        <v>0</v>
      </c>
      <c r="M2207" s="2">
        <f t="shared" si="893"/>
        <v>2.1619203816907739E-2</v>
      </c>
      <c r="N2207" s="63">
        <v>11141</v>
      </c>
      <c r="O2207" s="63">
        <v>21669</v>
      </c>
      <c r="P2207" s="63">
        <v>0</v>
      </c>
      <c r="Q2207" s="63">
        <v>535</v>
      </c>
      <c r="R2207" s="63">
        <v>100</v>
      </c>
      <c r="S2207" s="63">
        <v>0</v>
      </c>
      <c r="T2207" s="63">
        <v>0</v>
      </c>
      <c r="U2207" s="63">
        <v>0</v>
      </c>
      <c r="V2207" s="63">
        <v>0</v>
      </c>
      <c r="W2207" s="63">
        <v>90</v>
      </c>
      <c r="X2207" s="63">
        <v>0</v>
      </c>
      <c r="Y2207" s="63">
        <v>0</v>
      </c>
      <c r="Z2207" s="63">
        <v>0</v>
      </c>
      <c r="AA2207" s="63">
        <v>0</v>
      </c>
      <c r="AB2207" s="63">
        <v>0</v>
      </c>
      <c r="AC2207" s="63">
        <v>0</v>
      </c>
      <c r="AD2207" s="63">
        <v>0</v>
      </c>
      <c r="AE2207" s="63">
        <v>0</v>
      </c>
      <c r="AF2207" s="63">
        <v>0</v>
      </c>
      <c r="AG2207" s="63">
        <v>0</v>
      </c>
      <c r="AH2207" s="63">
        <v>0</v>
      </c>
      <c r="AI2207" s="63">
        <v>0</v>
      </c>
      <c r="AJ2207" s="63">
        <v>0</v>
      </c>
      <c r="AK2207" s="63">
        <v>0</v>
      </c>
      <c r="AL2207" s="63">
        <v>0</v>
      </c>
      <c r="AM2207" s="63">
        <v>0</v>
      </c>
      <c r="AN2207" s="63">
        <v>0</v>
      </c>
      <c r="AO2207" s="63">
        <v>0</v>
      </c>
      <c r="AP2207" s="63">
        <v>0</v>
      </c>
      <c r="AQ2207" s="63">
        <v>0</v>
      </c>
      <c r="AR2207" s="63">
        <v>0</v>
      </c>
      <c r="AS2207" s="63">
        <v>0</v>
      </c>
      <c r="AT2207" s="63">
        <v>0</v>
      </c>
      <c r="AU2207" s="63">
        <v>0</v>
      </c>
      <c r="AV2207" s="63">
        <v>0</v>
      </c>
      <c r="AW2207" s="63">
        <v>0</v>
      </c>
      <c r="AX2207" s="63">
        <v>0</v>
      </c>
      <c r="AY2207" s="63">
        <v>0</v>
      </c>
      <c r="BA2207" s="5">
        <f>IF(Q2207&gt;0,RANK(Q2207,(N2207:P2207,Q2207:AE2207)),0)</f>
        <v>3</v>
      </c>
      <c r="BB2207" s="5">
        <f>IF(R2207&gt;0,RANK(R2207,(N2207:P2207,Q2207:AE2207)),0)</f>
        <v>4</v>
      </c>
      <c r="BC2207" s="5">
        <f>IF(T2207&gt;0,RANK(T2207,(N2207:P2207,Q2207:AE2207)),0)</f>
        <v>0</v>
      </c>
      <c r="BD2207" s="5">
        <f>IF(S2207&gt;0,RANK(S2207,(N2207:P2207,Q2207:AE2207)),0)</f>
        <v>0</v>
      </c>
      <c r="BE2207" s="2">
        <f t="shared" si="894"/>
        <v>1.5953481437304309E-2</v>
      </c>
      <c r="BF2207" s="2">
        <f t="shared" si="895"/>
        <v>2.9819591471596839E-3</v>
      </c>
      <c r="BG2207" s="2">
        <f t="shared" si="896"/>
        <v>0</v>
      </c>
      <c r="BH2207" s="2">
        <f t="shared" si="897"/>
        <v>0</v>
      </c>
      <c r="BJ2207" t="s">
        <v>1512</v>
      </c>
      <c r="BK2207" t="s">
        <v>994</v>
      </c>
      <c r="BL2207">
        <v>4</v>
      </c>
      <c r="BN2207" s="112">
        <v>39</v>
      </c>
      <c r="BO2207" s="114">
        <v>159</v>
      </c>
      <c r="BP2207" s="118">
        <f t="shared" si="877"/>
        <v>39159</v>
      </c>
      <c r="BQ2207" s="118">
        <f t="shared" si="876"/>
        <v>39159</v>
      </c>
      <c r="BR2207" s="5" t="s">
        <v>3151</v>
      </c>
      <c r="BV2207" s="63"/>
      <c r="BX2207" s="63"/>
      <c r="CC2207" s="63">
        <f t="shared" si="898"/>
        <v>-33535</v>
      </c>
      <c r="CE2207" s="63">
        <v>90</v>
      </c>
      <c r="CH2207" s="63">
        <v>0</v>
      </c>
    </row>
    <row r="2208" spans="1:86" ht="15" hidden="1" customHeight="1" outlineLevel="1">
      <c r="A2208" t="s">
        <v>1499</v>
      </c>
      <c r="B2208" t="s">
        <v>994</v>
      </c>
      <c r="C2208" s="1">
        <f t="shared" si="889"/>
        <v>14994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29">
        <f t="shared" si="887"/>
        <v>8583</v>
      </c>
      <c r="H2208" s="134">
        <f t="shared" si="888"/>
        <v>0.57242897158863548</v>
      </c>
      <c r="I2208" s="2"/>
      <c r="J2208" s="2">
        <f t="shared" si="890"/>
        <v>0.20454848606109111</v>
      </c>
      <c r="K2208" s="2">
        <f t="shared" si="891"/>
        <v>0.77697745764972659</v>
      </c>
      <c r="L2208" s="2">
        <f t="shared" si="892"/>
        <v>0</v>
      </c>
      <c r="M2208" s="2">
        <f t="shared" si="893"/>
        <v>1.8474056289182306E-2</v>
      </c>
      <c r="N2208" s="63">
        <v>3067</v>
      </c>
      <c r="O2208" s="63">
        <v>11650</v>
      </c>
      <c r="P2208" s="63">
        <v>0</v>
      </c>
      <c r="Q2208" s="63">
        <v>201</v>
      </c>
      <c r="R2208" s="63">
        <v>42</v>
      </c>
      <c r="S2208" s="63">
        <v>0</v>
      </c>
      <c r="T2208" s="63">
        <v>0</v>
      </c>
      <c r="U2208" s="63">
        <v>0</v>
      </c>
      <c r="V2208" s="63">
        <v>0</v>
      </c>
      <c r="W2208" s="63">
        <v>29</v>
      </c>
      <c r="X2208" s="63">
        <v>0</v>
      </c>
      <c r="Y2208" s="63">
        <v>0</v>
      </c>
      <c r="Z2208" s="63">
        <v>3</v>
      </c>
      <c r="AA2208" s="63">
        <v>0</v>
      </c>
      <c r="AB2208" s="63">
        <v>0</v>
      </c>
      <c r="AC2208" s="63">
        <v>0</v>
      </c>
      <c r="AD2208" s="63">
        <v>0</v>
      </c>
      <c r="AE2208" s="63">
        <v>0</v>
      </c>
      <c r="AF2208" s="63">
        <v>0</v>
      </c>
      <c r="AG2208" s="63">
        <v>0</v>
      </c>
      <c r="AH2208" s="63">
        <v>0</v>
      </c>
      <c r="AI2208" s="63">
        <v>0</v>
      </c>
      <c r="AJ2208" s="63">
        <v>0</v>
      </c>
      <c r="AK2208" s="63">
        <v>0</v>
      </c>
      <c r="AL2208" s="63">
        <v>1</v>
      </c>
      <c r="AM2208" s="63">
        <v>0</v>
      </c>
      <c r="AN2208" s="63">
        <v>0</v>
      </c>
      <c r="AO2208" s="63">
        <v>0</v>
      </c>
      <c r="AP2208" s="63">
        <v>0</v>
      </c>
      <c r="AQ2208" s="63">
        <v>0</v>
      </c>
      <c r="AR2208" s="63">
        <v>0</v>
      </c>
      <c r="AS2208" s="63">
        <v>0</v>
      </c>
      <c r="AT2208" s="63">
        <v>0</v>
      </c>
      <c r="AU2208" s="63">
        <v>1</v>
      </c>
      <c r="AV2208" s="63">
        <v>0</v>
      </c>
      <c r="AW2208" s="63">
        <v>0</v>
      </c>
      <c r="AX2208" s="63">
        <v>0</v>
      </c>
      <c r="AY2208" s="63">
        <v>0</v>
      </c>
      <c r="BA2208" s="5">
        <f>IF(Q2208&gt;0,RANK(Q2208,(N2208:P2208,Q2208:AE2208)),0)</f>
        <v>3</v>
      </c>
      <c r="BB2208" s="5">
        <f>IF(R2208&gt;0,RANK(R2208,(N2208:P2208,Q2208:AE2208)),0)</f>
        <v>4</v>
      </c>
      <c r="BC2208" s="5">
        <f>IF(T2208&gt;0,RANK(T2208,(N2208:P2208,Q2208:AE2208)),0)</f>
        <v>0</v>
      </c>
      <c r="BD2208" s="5">
        <f>IF(S2208&gt;0,RANK(S2208,(N2208:P2208,Q2208:AE2208)),0)</f>
        <v>0</v>
      </c>
      <c r="BE2208" s="2">
        <f t="shared" si="894"/>
        <v>1.3405362144857944E-2</v>
      </c>
      <c r="BF2208" s="2">
        <f t="shared" si="895"/>
        <v>2.8011204481792717E-3</v>
      </c>
      <c r="BG2208" s="2">
        <f t="shared" si="896"/>
        <v>0</v>
      </c>
      <c r="BH2208" s="2">
        <f t="shared" si="897"/>
        <v>0</v>
      </c>
      <c r="BJ2208" t="s">
        <v>1499</v>
      </c>
      <c r="BK2208" t="s">
        <v>994</v>
      </c>
      <c r="BL2208">
        <v>5</v>
      </c>
      <c r="BN2208" s="112">
        <v>39</v>
      </c>
      <c r="BO2208" s="114">
        <v>161</v>
      </c>
      <c r="BP2208" s="118">
        <f t="shared" si="877"/>
        <v>39161</v>
      </c>
      <c r="BQ2208" s="118">
        <f t="shared" si="876"/>
        <v>39161</v>
      </c>
      <c r="BR2208" s="5" t="s">
        <v>3151</v>
      </c>
      <c r="BV2208" s="63"/>
      <c r="BX2208" s="63"/>
      <c r="CC2208" s="63">
        <f t="shared" si="898"/>
        <v>-14994</v>
      </c>
      <c r="CE2208" s="63">
        <v>29</v>
      </c>
      <c r="CH2208" s="63">
        <v>0</v>
      </c>
    </row>
    <row r="2209" spans="1:94" ht="15" hidden="1" customHeight="1" outlineLevel="1">
      <c r="A2209" t="s">
        <v>2788</v>
      </c>
      <c r="B2209" t="s">
        <v>994</v>
      </c>
      <c r="C2209" s="1">
        <f t="shared" si="889"/>
        <v>6038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29">
        <f t="shared" si="887"/>
        <v>3301</v>
      </c>
      <c r="H2209" s="134">
        <f t="shared" si="888"/>
        <v>0.54670420669095732</v>
      </c>
      <c r="I2209" s="2"/>
      <c r="J2209" s="2">
        <f t="shared" si="890"/>
        <v>0.22043723087114939</v>
      </c>
      <c r="K2209" s="2">
        <f t="shared" si="891"/>
        <v>0.76714143756210662</v>
      </c>
      <c r="L2209" s="2">
        <f t="shared" si="892"/>
        <v>0</v>
      </c>
      <c r="M2209" s="2">
        <f t="shared" si="893"/>
        <v>1.2421331566743965E-2</v>
      </c>
      <c r="N2209" s="63">
        <v>1331</v>
      </c>
      <c r="O2209" s="63">
        <v>4632</v>
      </c>
      <c r="P2209" s="63">
        <v>0</v>
      </c>
      <c r="Q2209" s="63">
        <v>47</v>
      </c>
      <c r="R2209" s="63">
        <v>17</v>
      </c>
      <c r="S2209" s="63">
        <v>0</v>
      </c>
      <c r="T2209" s="63">
        <v>0</v>
      </c>
      <c r="U2209" s="63">
        <v>0</v>
      </c>
      <c r="V2209" s="63">
        <v>0</v>
      </c>
      <c r="W2209" s="63">
        <v>9</v>
      </c>
      <c r="X2209" s="63">
        <v>0</v>
      </c>
      <c r="Y2209" s="63">
        <v>0</v>
      </c>
      <c r="Z2209" s="63">
        <v>1</v>
      </c>
      <c r="AA2209" s="63">
        <v>0</v>
      </c>
      <c r="AB2209" s="63">
        <v>0</v>
      </c>
      <c r="AC2209" s="63">
        <v>0</v>
      </c>
      <c r="AD2209" s="63">
        <v>0</v>
      </c>
      <c r="AE2209" s="63">
        <v>0</v>
      </c>
      <c r="AF2209" s="63">
        <v>0</v>
      </c>
      <c r="AG2209" s="63">
        <v>0</v>
      </c>
      <c r="AH2209" s="63">
        <v>0</v>
      </c>
      <c r="AI2209" s="63">
        <v>0</v>
      </c>
      <c r="AJ2209" s="63">
        <v>0</v>
      </c>
      <c r="AK2209" s="63">
        <v>0</v>
      </c>
      <c r="AL2209" s="63">
        <v>0</v>
      </c>
      <c r="AM2209" s="63">
        <v>0</v>
      </c>
      <c r="AN2209" s="63">
        <v>0</v>
      </c>
      <c r="AO2209" s="63">
        <v>0</v>
      </c>
      <c r="AP2209" s="63">
        <v>0</v>
      </c>
      <c r="AQ2209" s="63">
        <v>0</v>
      </c>
      <c r="AR2209" s="63">
        <v>0</v>
      </c>
      <c r="AS2209" s="63">
        <v>0</v>
      </c>
      <c r="AT2209" s="63">
        <v>0</v>
      </c>
      <c r="AU2209" s="63">
        <v>1</v>
      </c>
      <c r="AV2209" s="63">
        <v>0</v>
      </c>
      <c r="AW2209" s="63">
        <v>0</v>
      </c>
      <c r="AX2209" s="63">
        <v>0</v>
      </c>
      <c r="AY2209" s="63">
        <v>0</v>
      </c>
      <c r="BA2209" s="5">
        <f>IF(Q2209&gt;0,RANK(Q2209,(N2209:P2209,Q2209:AE2209)),0)</f>
        <v>3</v>
      </c>
      <c r="BB2209" s="5">
        <f>IF(R2209&gt;0,RANK(R2209,(N2209:P2209,Q2209:AE2209)),0)</f>
        <v>4</v>
      </c>
      <c r="BC2209" s="5">
        <f>IF(T2209&gt;0,RANK(T2209,(N2209:P2209,Q2209:AE2209)),0)</f>
        <v>0</v>
      </c>
      <c r="BD2209" s="5">
        <f>IF(S2209&gt;0,RANK(S2209,(N2209:P2209,Q2209:AE2209)),0)</f>
        <v>0</v>
      </c>
      <c r="BE2209" s="2">
        <f t="shared" si="894"/>
        <v>7.7840344484928787E-3</v>
      </c>
      <c r="BF2209" s="2">
        <f t="shared" si="895"/>
        <v>2.8155018217952965E-3</v>
      </c>
      <c r="BG2209" s="2">
        <f t="shared" si="896"/>
        <v>0</v>
      </c>
      <c r="BH2209" s="2">
        <f t="shared" si="897"/>
        <v>0</v>
      </c>
      <c r="BJ2209" t="s">
        <v>2788</v>
      </c>
      <c r="BK2209" t="s">
        <v>994</v>
      </c>
      <c r="BL2209">
        <v>15</v>
      </c>
      <c r="BN2209" s="112">
        <v>39</v>
      </c>
      <c r="BO2209" s="114">
        <v>163</v>
      </c>
      <c r="BP2209" s="118">
        <f t="shared" si="877"/>
        <v>39163</v>
      </c>
      <c r="BQ2209" s="118">
        <f t="shared" si="876"/>
        <v>39163</v>
      </c>
      <c r="BR2209" s="5" t="s">
        <v>3151</v>
      </c>
      <c r="BV2209" s="63"/>
      <c r="BX2209" s="63"/>
      <c r="CC2209" s="63">
        <f t="shared" si="898"/>
        <v>-6038</v>
      </c>
      <c r="CE2209" s="63">
        <v>9</v>
      </c>
      <c r="CH2209" s="63">
        <v>1</v>
      </c>
    </row>
    <row r="2210" spans="1:94" ht="15" hidden="1" customHeight="1" outlineLevel="1">
      <c r="A2210" t="s">
        <v>422</v>
      </c>
      <c r="B2210" t="s">
        <v>994</v>
      </c>
      <c r="C2210" s="1">
        <f t="shared" si="889"/>
        <v>136441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0</v>
      </c>
      <c r="G2210" s="129">
        <f t="shared" si="887"/>
        <v>41919</v>
      </c>
      <c r="H2210" s="134">
        <f t="shared" si="888"/>
        <v>0.30723169721711213</v>
      </c>
      <c r="I2210" s="2"/>
      <c r="J2210" s="2">
        <f t="shared" si="890"/>
        <v>0.33764777449593597</v>
      </c>
      <c r="K2210" s="2">
        <f t="shared" si="891"/>
        <v>0.64487947171304816</v>
      </c>
      <c r="L2210" s="2">
        <f t="shared" si="892"/>
        <v>0</v>
      </c>
      <c r="M2210" s="2">
        <f t="shared" si="893"/>
        <v>1.7472753791015871E-2</v>
      </c>
      <c r="N2210" s="63">
        <v>46069</v>
      </c>
      <c r="O2210" s="63">
        <v>87988</v>
      </c>
      <c r="P2210" s="63">
        <v>0</v>
      </c>
      <c r="Q2210" s="63">
        <v>1747</v>
      </c>
      <c r="R2210" s="63">
        <v>291</v>
      </c>
      <c r="S2210" s="63">
        <v>0</v>
      </c>
      <c r="T2210" s="63">
        <v>0</v>
      </c>
      <c r="U2210" s="63">
        <v>0</v>
      </c>
      <c r="V2210" s="63">
        <v>0</v>
      </c>
      <c r="W2210" s="63">
        <v>341</v>
      </c>
      <c r="X2210" s="63">
        <v>0</v>
      </c>
      <c r="Y2210" s="63">
        <v>0</v>
      </c>
      <c r="Z2210" s="63">
        <v>4</v>
      </c>
      <c r="AA2210" s="63">
        <v>0</v>
      </c>
      <c r="AB2210" s="63">
        <v>0</v>
      </c>
      <c r="AC2210" s="63">
        <v>0</v>
      </c>
      <c r="AD2210" s="63">
        <v>0</v>
      </c>
      <c r="AE2210" s="63">
        <v>0</v>
      </c>
      <c r="AF2210" s="63">
        <v>0</v>
      </c>
      <c r="AG2210" s="63">
        <v>0</v>
      </c>
      <c r="AH2210" s="63">
        <v>0</v>
      </c>
      <c r="AI2210" s="63">
        <v>0</v>
      </c>
      <c r="AJ2210" s="63">
        <v>0</v>
      </c>
      <c r="AK2210" s="63">
        <v>0</v>
      </c>
      <c r="AL2210" s="63">
        <v>0</v>
      </c>
      <c r="AM2210" s="63">
        <v>0</v>
      </c>
      <c r="AN2210" s="63">
        <v>0</v>
      </c>
      <c r="AO2210" s="63">
        <v>0</v>
      </c>
      <c r="AP2210" s="63">
        <v>0</v>
      </c>
      <c r="AQ2210" s="63">
        <v>0</v>
      </c>
      <c r="AR2210" s="63">
        <v>0</v>
      </c>
      <c r="AS2210" s="63">
        <v>0</v>
      </c>
      <c r="AT2210" s="63">
        <v>0</v>
      </c>
      <c r="AU2210" s="63">
        <v>1</v>
      </c>
      <c r="AV2210" s="63">
        <v>0</v>
      </c>
      <c r="AW2210" s="63">
        <v>0</v>
      </c>
      <c r="AX2210" s="63">
        <v>0</v>
      </c>
      <c r="AY2210" s="63">
        <v>0</v>
      </c>
      <c r="BA2210" s="5">
        <f>IF(Q2210&gt;0,RANK(Q2210,(N2210:P2210,Q2210:AE2210)),0)</f>
        <v>3</v>
      </c>
      <c r="BB2210" s="5">
        <f>IF(R2210&gt;0,RANK(R2210,(N2210:P2210,Q2210:AE2210)),0)</f>
        <v>5</v>
      </c>
      <c r="BC2210" s="5">
        <f>IF(T2210&gt;0,RANK(T2210,(N2210:P2210,Q2210:AE2210)),0)</f>
        <v>0</v>
      </c>
      <c r="BD2210" s="5">
        <f>IF(S2210&gt;0,RANK(S2210,(N2210:P2210,Q2210:AE2210)),0)</f>
        <v>0</v>
      </c>
      <c r="BE2210" s="2">
        <f t="shared" si="894"/>
        <v>1.2804069158097639E-2</v>
      </c>
      <c r="BF2210" s="2">
        <f t="shared" si="895"/>
        <v>2.1327899971416218E-3</v>
      </c>
      <c r="BG2210" s="2">
        <f t="shared" si="896"/>
        <v>0</v>
      </c>
      <c r="BH2210" s="2">
        <f t="shared" si="897"/>
        <v>0</v>
      </c>
      <c r="BJ2210" t="s">
        <v>422</v>
      </c>
      <c r="BK2210" t="s">
        <v>994</v>
      </c>
      <c r="BL2210">
        <v>1</v>
      </c>
      <c r="BN2210" s="112">
        <v>39</v>
      </c>
      <c r="BO2210" s="114">
        <v>165</v>
      </c>
      <c r="BP2210" s="118">
        <f t="shared" si="877"/>
        <v>39165</v>
      </c>
      <c r="BQ2210" s="118">
        <f t="shared" si="876"/>
        <v>39165</v>
      </c>
      <c r="BR2210" s="5" t="s">
        <v>3151</v>
      </c>
      <c r="BV2210" s="63"/>
      <c r="BX2210" s="63"/>
      <c r="CC2210" s="63">
        <f t="shared" si="898"/>
        <v>-136441</v>
      </c>
      <c r="CE2210" s="63">
        <v>341</v>
      </c>
      <c r="CH2210" s="63">
        <v>0</v>
      </c>
    </row>
    <row r="2211" spans="1:94" ht="15" hidden="1" customHeight="1" outlineLevel="1">
      <c r="A2211" t="s">
        <v>691</v>
      </c>
      <c r="B2211" t="s">
        <v>994</v>
      </c>
      <c r="C2211" s="1">
        <f t="shared" si="889"/>
        <v>32081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0</v>
      </c>
      <c r="G2211" s="129">
        <f t="shared" si="887"/>
        <v>13064</v>
      </c>
      <c r="H2211" s="134">
        <f t="shared" si="888"/>
        <v>0.40721922633334373</v>
      </c>
      <c r="I2211" s="2"/>
      <c r="J2211" s="2">
        <f t="shared" si="890"/>
        <v>0.28811446027243542</v>
      </c>
      <c r="K2211" s="2">
        <f t="shared" si="891"/>
        <v>0.6953336866057791</v>
      </c>
      <c r="L2211" s="2">
        <f t="shared" si="892"/>
        <v>0</v>
      </c>
      <c r="M2211" s="2">
        <f t="shared" si="893"/>
        <v>1.655185312178542E-2</v>
      </c>
      <c r="N2211" s="63">
        <v>9243</v>
      </c>
      <c r="O2211" s="63">
        <v>22307</v>
      </c>
      <c r="P2211" s="63">
        <v>0</v>
      </c>
      <c r="Q2211" s="63">
        <v>372</v>
      </c>
      <c r="R2211" s="63">
        <v>109</v>
      </c>
      <c r="S2211" s="63">
        <v>0</v>
      </c>
      <c r="T2211" s="63">
        <v>0</v>
      </c>
      <c r="U2211" s="63">
        <v>0</v>
      </c>
      <c r="V2211" s="63">
        <v>0</v>
      </c>
      <c r="W2211" s="63">
        <v>50</v>
      </c>
      <c r="X2211" s="63">
        <v>0</v>
      </c>
      <c r="Y2211" s="63">
        <v>0</v>
      </c>
      <c r="Z2211" s="63">
        <v>0</v>
      </c>
      <c r="AA2211" s="63">
        <v>0</v>
      </c>
      <c r="AB2211" s="63">
        <v>0</v>
      </c>
      <c r="AC2211" s="63">
        <v>0</v>
      </c>
      <c r="AD2211" s="63">
        <v>0</v>
      </c>
      <c r="AE2211" s="63">
        <v>0</v>
      </c>
      <c r="AF2211" s="63">
        <v>0</v>
      </c>
      <c r="AG2211" s="63">
        <v>0</v>
      </c>
      <c r="AH2211" s="63">
        <v>0</v>
      </c>
      <c r="AI2211" s="63">
        <v>0</v>
      </c>
      <c r="AJ2211" s="63">
        <v>0</v>
      </c>
      <c r="AK2211" s="63">
        <v>0</v>
      </c>
      <c r="AL2211" s="63">
        <v>0</v>
      </c>
      <c r="AM2211" s="63">
        <v>0</v>
      </c>
      <c r="AN2211" s="63">
        <v>0</v>
      </c>
      <c r="AO2211" s="63">
        <v>0</v>
      </c>
      <c r="AP2211" s="63">
        <v>0</v>
      </c>
      <c r="AQ2211" s="63">
        <v>0</v>
      </c>
      <c r="AR2211" s="63">
        <v>0</v>
      </c>
      <c r="AS2211" s="63">
        <v>0</v>
      </c>
      <c r="AT2211" s="63">
        <v>0</v>
      </c>
      <c r="AU2211" s="63">
        <v>0</v>
      </c>
      <c r="AV2211" s="63">
        <v>0</v>
      </c>
      <c r="AW2211" s="63">
        <v>0</v>
      </c>
      <c r="AX2211" s="63">
        <v>0</v>
      </c>
      <c r="AY2211" s="63">
        <v>0</v>
      </c>
      <c r="BA2211" s="5">
        <f>IF(Q2211&gt;0,RANK(Q2211,(N2211:P2211,Q2211:AE2211)),0)</f>
        <v>3</v>
      </c>
      <c r="BB2211" s="5">
        <f>IF(R2211&gt;0,RANK(R2211,(N2211:P2211,Q2211:AE2211)),0)</f>
        <v>4</v>
      </c>
      <c r="BC2211" s="5">
        <f>IF(T2211&gt;0,RANK(T2211,(N2211:P2211,Q2211:AE2211)),0)</f>
        <v>0</v>
      </c>
      <c r="BD2211" s="5">
        <f>IF(S2211&gt;0,RANK(S2211,(N2211:P2211,Q2211:AE2211)),0)</f>
        <v>0</v>
      </c>
      <c r="BE2211" s="2">
        <f t="shared" si="894"/>
        <v>1.1595648514697172E-2</v>
      </c>
      <c r="BF2211" s="2">
        <f t="shared" si="895"/>
        <v>3.3976496991989028E-3</v>
      </c>
      <c r="BG2211" s="2">
        <f t="shared" si="896"/>
        <v>0</v>
      </c>
      <c r="BH2211" s="2">
        <f t="shared" si="897"/>
        <v>0</v>
      </c>
      <c r="BJ2211" t="s">
        <v>691</v>
      </c>
      <c r="BK2211" t="s">
        <v>994</v>
      </c>
      <c r="BL2211">
        <v>6</v>
      </c>
      <c r="BN2211" s="112">
        <v>39</v>
      </c>
      <c r="BO2211" s="114">
        <v>167</v>
      </c>
      <c r="BP2211" s="118">
        <f t="shared" si="877"/>
        <v>39167</v>
      </c>
      <c r="BQ2211" s="118">
        <f t="shared" ref="BQ2211:BQ2274" si="899">BP2211</f>
        <v>39167</v>
      </c>
      <c r="BR2211" s="5" t="s">
        <v>3151</v>
      </c>
      <c r="BV2211" s="63"/>
      <c r="BX2211" s="63"/>
      <c r="CC2211" s="63">
        <f t="shared" si="898"/>
        <v>-32081</v>
      </c>
      <c r="CE2211" s="63">
        <v>50</v>
      </c>
      <c r="CH2211" s="63">
        <v>0</v>
      </c>
    </row>
    <row r="2212" spans="1:94" ht="15" hidden="1" customHeight="1" outlineLevel="1">
      <c r="A2212" t="s">
        <v>423</v>
      </c>
      <c r="B2212" t="s">
        <v>994</v>
      </c>
      <c r="C2212" s="1">
        <f t="shared" si="889"/>
        <v>54283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0</v>
      </c>
      <c r="G2212" s="129">
        <f t="shared" si="887"/>
        <v>20099</v>
      </c>
      <c r="H2212" s="134">
        <f t="shared" si="888"/>
        <v>0.37026325000460547</v>
      </c>
      <c r="I2212" s="2"/>
      <c r="J2212" s="2">
        <f t="shared" si="890"/>
        <v>0.30691008234622258</v>
      </c>
      <c r="K2212" s="2">
        <f t="shared" si="891"/>
        <v>0.67717333235082811</v>
      </c>
      <c r="L2212" s="2">
        <f t="shared" si="892"/>
        <v>0</v>
      </c>
      <c r="M2212" s="2">
        <f t="shared" si="893"/>
        <v>1.5916585302949371E-2</v>
      </c>
      <c r="N2212" s="63">
        <v>16660</v>
      </c>
      <c r="O2212" s="63">
        <v>36759</v>
      </c>
      <c r="P2212" s="63">
        <v>0</v>
      </c>
      <c r="Q2212" s="63">
        <v>665</v>
      </c>
      <c r="R2212" s="63">
        <v>173</v>
      </c>
      <c r="S2212" s="63">
        <v>0</v>
      </c>
      <c r="T2212" s="63">
        <v>0</v>
      </c>
      <c r="U2212" s="63">
        <v>0</v>
      </c>
      <c r="V2212" s="63">
        <v>0</v>
      </c>
      <c r="W2212" s="63">
        <v>0</v>
      </c>
      <c r="X2212" s="63">
        <v>0</v>
      </c>
      <c r="Y2212" s="63">
        <v>0</v>
      </c>
      <c r="Z2212" s="63">
        <v>19</v>
      </c>
      <c r="AA2212" s="63">
        <v>0</v>
      </c>
      <c r="AB2212" s="63">
        <v>0</v>
      </c>
      <c r="AC2212" s="63">
        <v>0</v>
      </c>
      <c r="AD2212" s="63">
        <v>0</v>
      </c>
      <c r="AE2212" s="63">
        <v>0</v>
      </c>
      <c r="AF2212" s="63">
        <v>0</v>
      </c>
      <c r="AG2212" s="63">
        <v>0</v>
      </c>
      <c r="AH2212" s="63">
        <v>0</v>
      </c>
      <c r="AI2212" s="63">
        <v>0</v>
      </c>
      <c r="AJ2212" s="63">
        <v>0</v>
      </c>
      <c r="AK2212" s="63">
        <v>0</v>
      </c>
      <c r="AL2212" s="63">
        <v>4</v>
      </c>
      <c r="AM2212" s="63">
        <v>0</v>
      </c>
      <c r="AN2212" s="63">
        <v>0</v>
      </c>
      <c r="AO2212" s="63">
        <v>0</v>
      </c>
      <c r="AP2212" s="63">
        <v>0</v>
      </c>
      <c r="AQ2212" s="63">
        <v>0</v>
      </c>
      <c r="AR2212" s="63">
        <v>0</v>
      </c>
      <c r="AS2212" s="63">
        <v>0</v>
      </c>
      <c r="AT2212" s="63">
        <v>0</v>
      </c>
      <c r="AU2212" s="63">
        <v>3</v>
      </c>
      <c r="AV2212" s="63">
        <v>0</v>
      </c>
      <c r="AW2212" s="63">
        <v>0</v>
      </c>
      <c r="AX2212" s="63">
        <v>0</v>
      </c>
      <c r="AY2212" s="63">
        <v>0</v>
      </c>
      <c r="BA2212" s="5">
        <f>IF(Q2212&gt;0,RANK(Q2212,(N2212:P2212,Q2212:AE2212)),0)</f>
        <v>3</v>
      </c>
      <c r="BB2212" s="5">
        <f>IF(R2212&gt;0,RANK(R2212,(N2212:P2212,Q2212:AE2212)),0)</f>
        <v>4</v>
      </c>
      <c r="BC2212" s="5">
        <f>IF(T2212&gt;0,RANK(T2212,(N2212:P2212,Q2212:AE2212)),0)</f>
        <v>0</v>
      </c>
      <c r="BD2212" s="5">
        <f>IF(S2212&gt;0,RANK(S2212,(N2212:P2212,Q2212:AE2212)),0)</f>
        <v>0</v>
      </c>
      <c r="BE2212" s="2">
        <f t="shared" si="894"/>
        <v>1.2250612530626532E-2</v>
      </c>
      <c r="BF2212" s="2">
        <f t="shared" si="895"/>
        <v>3.1870014553359249E-3</v>
      </c>
      <c r="BG2212" s="2">
        <f t="shared" si="896"/>
        <v>0</v>
      </c>
      <c r="BH2212" s="2">
        <f t="shared" si="897"/>
        <v>0</v>
      </c>
      <c r="BJ2212" t="s">
        <v>423</v>
      </c>
      <c r="BK2212" t="s">
        <v>994</v>
      </c>
      <c r="BL2212">
        <v>16</v>
      </c>
      <c r="BN2212" s="112">
        <v>39</v>
      </c>
      <c r="BO2212" s="114">
        <v>169</v>
      </c>
      <c r="BP2212" s="118">
        <f t="shared" si="877"/>
        <v>39169</v>
      </c>
      <c r="BQ2212" s="118">
        <f t="shared" si="899"/>
        <v>39169</v>
      </c>
      <c r="BR2212" s="5" t="s">
        <v>3151</v>
      </c>
      <c r="BV2212" s="63"/>
      <c r="BX2212" s="63"/>
      <c r="CC2212" s="63">
        <f t="shared" si="898"/>
        <v>-54283</v>
      </c>
      <c r="CE2212" s="63">
        <v>0</v>
      </c>
      <c r="CH2212" s="63">
        <v>0</v>
      </c>
    </row>
    <row r="2213" spans="1:94" ht="15" hidden="1" customHeight="1" outlineLevel="1">
      <c r="A2213" t="s">
        <v>305</v>
      </c>
      <c r="B2213" t="s">
        <v>994</v>
      </c>
      <c r="C2213" s="1">
        <f t="shared" si="889"/>
        <v>18651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0</v>
      </c>
      <c r="G2213" s="129">
        <f t="shared" si="887"/>
        <v>8610</v>
      </c>
      <c r="H2213" s="134">
        <f t="shared" si="888"/>
        <v>0.46163744571336657</v>
      </c>
      <c r="I2213" s="2"/>
      <c r="J2213" s="2">
        <f t="shared" si="890"/>
        <v>0.25961074473218593</v>
      </c>
      <c r="K2213" s="2">
        <f t="shared" si="891"/>
        <v>0.72124819044555255</v>
      </c>
      <c r="L2213" s="2">
        <f t="shared" si="892"/>
        <v>0</v>
      </c>
      <c r="M2213" s="2">
        <f t="shared" si="893"/>
        <v>1.9141064822261522E-2</v>
      </c>
      <c r="N2213" s="63">
        <v>4842</v>
      </c>
      <c r="O2213" s="63">
        <v>13452</v>
      </c>
      <c r="P2213" s="63">
        <v>0</v>
      </c>
      <c r="Q2213" s="63">
        <v>285</v>
      </c>
      <c r="R2213" s="63">
        <v>70</v>
      </c>
      <c r="S2213" s="63">
        <v>0</v>
      </c>
      <c r="T2213" s="63">
        <v>0</v>
      </c>
      <c r="U2213" s="63">
        <v>0</v>
      </c>
      <c r="V2213" s="63">
        <v>0</v>
      </c>
      <c r="W2213" s="63">
        <v>0</v>
      </c>
      <c r="X2213" s="63">
        <v>0</v>
      </c>
      <c r="Y2213" s="63">
        <v>0</v>
      </c>
      <c r="Z2213" s="63">
        <v>2</v>
      </c>
      <c r="AA2213" s="63">
        <v>0</v>
      </c>
      <c r="AB2213" s="63">
        <v>0</v>
      </c>
      <c r="AC2213" s="63">
        <v>0</v>
      </c>
      <c r="AD2213" s="63">
        <v>0</v>
      </c>
      <c r="AE2213" s="63">
        <v>0</v>
      </c>
      <c r="AF2213" s="63">
        <v>0</v>
      </c>
      <c r="AG2213" s="63">
        <v>0</v>
      </c>
      <c r="AH2213" s="63">
        <v>0</v>
      </c>
      <c r="AI2213" s="63">
        <v>0</v>
      </c>
      <c r="AJ2213" s="63">
        <v>0</v>
      </c>
      <c r="AK2213" s="63">
        <v>0</v>
      </c>
      <c r="AL2213" s="63">
        <v>0</v>
      </c>
      <c r="AM2213" s="63">
        <v>0</v>
      </c>
      <c r="AN2213" s="63">
        <v>0</v>
      </c>
      <c r="AO2213" s="63">
        <v>0</v>
      </c>
      <c r="AP2213" s="63">
        <v>0</v>
      </c>
      <c r="AQ2213" s="63">
        <v>0</v>
      </c>
      <c r="AR2213" s="63">
        <v>0</v>
      </c>
      <c r="AS2213" s="63">
        <v>0</v>
      </c>
      <c r="AT2213" s="63">
        <v>0</v>
      </c>
      <c r="AU2213" s="63">
        <v>0</v>
      </c>
      <c r="AV2213" s="63">
        <v>0</v>
      </c>
      <c r="AW2213" s="63">
        <v>0</v>
      </c>
      <c r="AX2213" s="63">
        <v>0</v>
      </c>
      <c r="AY2213" s="63">
        <v>0</v>
      </c>
      <c r="BA2213" s="5">
        <f>IF(Q2213&gt;0,RANK(Q2213,(N2213:P2213,Q2213:AE2213)),0)</f>
        <v>3</v>
      </c>
      <c r="BB2213" s="5">
        <f>IF(R2213&gt;0,RANK(R2213,(N2213:P2213,Q2213:AE2213)),0)</f>
        <v>4</v>
      </c>
      <c r="BC2213" s="5">
        <f>IF(T2213&gt;0,RANK(T2213,(N2213:P2213,Q2213:AE2213)),0)</f>
        <v>0</v>
      </c>
      <c r="BD2213" s="5">
        <f>IF(S2213&gt;0,RANK(S2213,(N2213:P2213,Q2213:AE2213)),0)</f>
        <v>0</v>
      </c>
      <c r="BE2213" s="2">
        <f t="shared" si="894"/>
        <v>1.5280682000965096E-2</v>
      </c>
      <c r="BF2213" s="2">
        <f t="shared" si="895"/>
        <v>3.7531499651493219E-3</v>
      </c>
      <c r="BG2213" s="2">
        <f t="shared" si="896"/>
        <v>0</v>
      </c>
      <c r="BH2213" s="2">
        <f t="shared" si="897"/>
        <v>0</v>
      </c>
      <c r="BJ2213" t="s">
        <v>305</v>
      </c>
      <c r="BK2213" t="s">
        <v>994</v>
      </c>
      <c r="BL2213">
        <v>5</v>
      </c>
      <c r="BN2213" s="112">
        <v>39</v>
      </c>
      <c r="BO2213" s="114">
        <v>171</v>
      </c>
      <c r="BP2213" s="118">
        <f t="shared" si="877"/>
        <v>39171</v>
      </c>
      <c r="BQ2213" s="118">
        <f t="shared" si="899"/>
        <v>39171</v>
      </c>
      <c r="BR2213" s="5" t="s">
        <v>3151</v>
      </c>
      <c r="BV2213" s="63"/>
      <c r="BX2213" s="63"/>
      <c r="CC2213" s="63">
        <f t="shared" si="898"/>
        <v>-18651</v>
      </c>
      <c r="CE2213" s="63">
        <v>0</v>
      </c>
      <c r="CH2213" s="63">
        <v>0</v>
      </c>
    </row>
    <row r="2214" spans="1:94" ht="15" hidden="1" customHeight="1" outlineLevel="1">
      <c r="A2214" t="s">
        <v>331</v>
      </c>
      <c r="B2214" t="s">
        <v>994</v>
      </c>
      <c r="C2214" s="1">
        <f t="shared" si="889"/>
        <v>67600</v>
      </c>
      <c r="D2214" s="5">
        <f>IF(N2214&gt;0, RANK(N2214,(N2214:P2214,Q2214:AE2214)),0)</f>
        <v>2</v>
      </c>
      <c r="E2214" s="5">
        <f>IF(O2214&gt;0,RANK(O2214,(N2214:P2214,Q2214:AE2214)),0)</f>
        <v>1</v>
      </c>
      <c r="F2214" s="5">
        <f>IF(P2214&gt;0,RANK(P2214,(N2214:P2214,Q2214:AE2214)),0)</f>
        <v>0</v>
      </c>
      <c r="G2214" s="129">
        <f t="shared" si="887"/>
        <v>5140</v>
      </c>
      <c r="H2214" s="134">
        <f t="shared" si="888"/>
        <v>7.6035502958579887E-2</v>
      </c>
      <c r="I2214" s="2"/>
      <c r="J2214" s="2">
        <f t="shared" si="890"/>
        <v>0.45291420118343195</v>
      </c>
      <c r="K2214" s="2">
        <f t="shared" si="891"/>
        <v>0.52894970414201181</v>
      </c>
      <c r="L2214" s="2">
        <f t="shared" si="892"/>
        <v>0</v>
      </c>
      <c r="M2214" s="2">
        <f t="shared" si="893"/>
        <v>1.8136094674556236E-2</v>
      </c>
      <c r="N2214" s="63">
        <v>30617</v>
      </c>
      <c r="O2214" s="63">
        <v>35757</v>
      </c>
      <c r="P2214" s="63">
        <v>0</v>
      </c>
      <c r="Q2214" s="63">
        <v>992</v>
      </c>
      <c r="R2214" s="63">
        <v>211</v>
      </c>
      <c r="S2214" s="63">
        <v>0</v>
      </c>
      <c r="T2214" s="63">
        <v>0</v>
      </c>
      <c r="U2214" s="63">
        <v>0</v>
      </c>
      <c r="V2214" s="63">
        <v>0</v>
      </c>
      <c r="W2214" s="63">
        <v>4</v>
      </c>
      <c r="X2214" s="63">
        <v>0</v>
      </c>
      <c r="Y2214" s="63">
        <v>0</v>
      </c>
      <c r="Z2214" s="63">
        <v>14</v>
      </c>
      <c r="AA2214" s="63">
        <v>0</v>
      </c>
      <c r="AB2214" s="63">
        <v>0</v>
      </c>
      <c r="AC2214" s="63">
        <v>0</v>
      </c>
      <c r="AD2214" s="63">
        <v>0</v>
      </c>
      <c r="AE2214" s="63">
        <v>0</v>
      </c>
      <c r="AF2214" s="63">
        <v>0</v>
      </c>
      <c r="AG2214" s="63">
        <v>0</v>
      </c>
      <c r="AH2214" s="63">
        <v>0</v>
      </c>
      <c r="AI2214" s="63">
        <v>0</v>
      </c>
      <c r="AJ2214" s="63">
        <v>0</v>
      </c>
      <c r="AK2214" s="63">
        <v>0</v>
      </c>
      <c r="AL2214" s="63">
        <v>1</v>
      </c>
      <c r="AM2214" s="63">
        <v>0</v>
      </c>
      <c r="AN2214" s="63">
        <v>0</v>
      </c>
      <c r="AO2214" s="63">
        <v>0</v>
      </c>
      <c r="AP2214" s="63">
        <v>0</v>
      </c>
      <c r="AQ2214" s="63">
        <v>0</v>
      </c>
      <c r="AR2214" s="63">
        <v>0</v>
      </c>
      <c r="AS2214" s="63">
        <v>0</v>
      </c>
      <c r="AT2214" s="63">
        <v>0</v>
      </c>
      <c r="AU2214" s="63">
        <v>4</v>
      </c>
      <c r="AV2214" s="63">
        <v>0</v>
      </c>
      <c r="AW2214" s="63">
        <v>0</v>
      </c>
      <c r="AX2214" s="63">
        <v>0</v>
      </c>
      <c r="AY2214" s="63">
        <v>0</v>
      </c>
      <c r="BA2214" s="5">
        <f>IF(Q2214&gt;0,RANK(Q2214,(N2214:P2214,Q2214:AE2214)),0)</f>
        <v>3</v>
      </c>
      <c r="BB2214" s="5">
        <f>IF(R2214&gt;0,RANK(R2214,(N2214:P2214,Q2214:AE2214)),0)</f>
        <v>4</v>
      </c>
      <c r="BC2214" s="5">
        <f>IF(T2214&gt;0,RANK(T2214,(N2214:P2214,Q2214:AE2214)),0)</f>
        <v>0</v>
      </c>
      <c r="BD2214" s="5">
        <f>IF(S2214&gt;0,RANK(S2214,(N2214:P2214,Q2214:AE2214)),0)</f>
        <v>0</v>
      </c>
      <c r="BE2214" s="2">
        <f t="shared" si="894"/>
        <v>1.4674556213017751E-2</v>
      </c>
      <c r="BF2214" s="2">
        <f t="shared" si="895"/>
        <v>3.1213017751479289E-3</v>
      </c>
      <c r="BG2214" s="2">
        <f t="shared" si="896"/>
        <v>0</v>
      </c>
      <c r="BH2214" s="2">
        <f t="shared" si="897"/>
        <v>0</v>
      </c>
      <c r="BJ2214" t="s">
        <v>331</v>
      </c>
      <c r="BK2214" t="s">
        <v>994</v>
      </c>
      <c r="BL2214">
        <v>5</v>
      </c>
      <c r="BN2214" s="112">
        <v>39</v>
      </c>
      <c r="BO2214" s="114">
        <v>173</v>
      </c>
      <c r="BP2214" s="118">
        <f t="shared" si="877"/>
        <v>39173</v>
      </c>
      <c r="BQ2214" s="118">
        <f t="shared" si="899"/>
        <v>39173</v>
      </c>
      <c r="BR2214" s="5" t="s">
        <v>3151</v>
      </c>
      <c r="BV2214" s="63"/>
      <c r="BX2214" s="63"/>
      <c r="CC2214" s="63">
        <f t="shared" si="898"/>
        <v>-67600</v>
      </c>
      <c r="CE2214" s="63">
        <v>4</v>
      </c>
      <c r="CH2214" s="63">
        <v>1</v>
      </c>
    </row>
    <row r="2215" spans="1:94" ht="15" hidden="1" customHeight="1" outlineLevel="1">
      <c r="A2215" t="s">
        <v>2711</v>
      </c>
      <c r="B2215" t="s">
        <v>994</v>
      </c>
      <c r="C2215" s="1">
        <f t="shared" si="889"/>
        <v>11403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0</v>
      </c>
      <c r="G2215" s="129">
        <f t="shared" si="887"/>
        <v>5729</v>
      </c>
      <c r="H2215" s="134">
        <f t="shared" si="888"/>
        <v>0.50241164605805488</v>
      </c>
      <c r="I2215" s="2"/>
      <c r="J2215" s="2">
        <f t="shared" si="890"/>
        <v>0.23967377006051038</v>
      </c>
      <c r="K2215" s="2">
        <f t="shared" si="891"/>
        <v>0.74208541611856527</v>
      </c>
      <c r="L2215" s="2">
        <f t="shared" si="892"/>
        <v>0</v>
      </c>
      <c r="M2215" s="2">
        <f t="shared" si="893"/>
        <v>1.8240813820924351E-2</v>
      </c>
      <c r="N2215" s="63">
        <v>2733</v>
      </c>
      <c r="O2215" s="63">
        <v>8462</v>
      </c>
      <c r="P2215" s="63">
        <v>0</v>
      </c>
      <c r="Q2215" s="63">
        <v>155</v>
      </c>
      <c r="R2215" s="63">
        <v>38</v>
      </c>
      <c r="S2215" s="63">
        <v>0</v>
      </c>
      <c r="T2215" s="63">
        <v>0</v>
      </c>
      <c r="U2215" s="63">
        <v>0</v>
      </c>
      <c r="V2215" s="63">
        <v>0</v>
      </c>
      <c r="W2215" s="63">
        <v>13</v>
      </c>
      <c r="X2215" s="63">
        <v>0</v>
      </c>
      <c r="Y2215" s="63">
        <v>0</v>
      </c>
      <c r="Z2215" s="63">
        <v>1</v>
      </c>
      <c r="AA2215" s="63">
        <v>0</v>
      </c>
      <c r="AB2215" s="63">
        <v>0</v>
      </c>
      <c r="AC2215" s="63">
        <v>0</v>
      </c>
      <c r="AD2215" s="63">
        <v>0</v>
      </c>
      <c r="AE2215" s="63">
        <v>0</v>
      </c>
      <c r="AF2215" s="63">
        <v>0</v>
      </c>
      <c r="AG2215" s="63">
        <v>0</v>
      </c>
      <c r="AH2215" s="63">
        <v>0</v>
      </c>
      <c r="AI2215" s="63">
        <v>0</v>
      </c>
      <c r="AJ2215" s="63">
        <v>0</v>
      </c>
      <c r="AK2215" s="63">
        <v>0</v>
      </c>
      <c r="AL2215" s="63">
        <v>0</v>
      </c>
      <c r="AM2215" s="63">
        <v>0</v>
      </c>
      <c r="AN2215" s="63">
        <v>0</v>
      </c>
      <c r="AO2215" s="63">
        <v>0</v>
      </c>
      <c r="AP2215" s="63">
        <v>0</v>
      </c>
      <c r="AQ2215" s="63">
        <v>0</v>
      </c>
      <c r="AR2215" s="63">
        <v>0</v>
      </c>
      <c r="AS2215" s="63">
        <v>0</v>
      </c>
      <c r="AT2215" s="63">
        <v>0</v>
      </c>
      <c r="AU2215" s="63">
        <v>1</v>
      </c>
      <c r="AV2215" s="63">
        <v>0</v>
      </c>
      <c r="AW2215" s="63">
        <v>0</v>
      </c>
      <c r="AX2215" s="63">
        <v>0</v>
      </c>
      <c r="AY2215" s="63">
        <v>0</v>
      </c>
      <c r="BA2215" s="5">
        <f>IF(Q2215&gt;0,RANK(Q2215,(N2215:P2215,Q2215:AE2215)),0)</f>
        <v>3</v>
      </c>
      <c r="BB2215" s="5">
        <f>IF(R2215&gt;0,RANK(R2215,(N2215:P2215,Q2215:AE2215)),0)</f>
        <v>4</v>
      </c>
      <c r="BC2215" s="5">
        <f>IF(T2215&gt;0,RANK(T2215,(N2215:P2215,Q2215:AE2215)),0)</f>
        <v>0</v>
      </c>
      <c r="BD2215" s="5">
        <f>IF(S2215&gt;0,RANK(S2215,(N2215:P2215,Q2215:AE2215)),0)</f>
        <v>0</v>
      </c>
      <c r="BE2215" s="2">
        <f t="shared" si="894"/>
        <v>1.3592914145400333E-2</v>
      </c>
      <c r="BF2215" s="2">
        <f t="shared" si="895"/>
        <v>3.3324563711304043E-3</v>
      </c>
      <c r="BG2215" s="2">
        <f t="shared" si="896"/>
        <v>0</v>
      </c>
      <c r="BH2215" s="2">
        <f t="shared" si="897"/>
        <v>0</v>
      </c>
      <c r="BJ2215" t="s">
        <v>2711</v>
      </c>
      <c r="BK2215" t="s">
        <v>994</v>
      </c>
      <c r="BL2215">
        <v>5</v>
      </c>
      <c r="BN2215" s="112">
        <v>39</v>
      </c>
      <c r="BO2215" s="114">
        <v>175</v>
      </c>
      <c r="BP2215" s="118">
        <f t="shared" si="877"/>
        <v>39175</v>
      </c>
      <c r="BQ2215" s="118">
        <f t="shared" si="899"/>
        <v>39175</v>
      </c>
      <c r="BR2215" s="5" t="s">
        <v>3151</v>
      </c>
      <c r="BV2215" s="63"/>
      <c r="BX2215" s="63"/>
      <c r="CC2215" s="63">
        <f t="shared" si="898"/>
        <v>-11403</v>
      </c>
      <c r="CE2215" s="63">
        <v>13</v>
      </c>
      <c r="CH2215" s="63">
        <v>0</v>
      </c>
    </row>
    <row r="2216" spans="1:94" ht="15" customHeight="1" collapsed="1">
      <c r="A2216" t="s">
        <v>735</v>
      </c>
      <c r="B2216" t="s">
        <v>544</v>
      </c>
      <c r="C2216" s="1">
        <f t="shared" si="889"/>
        <v>5932398</v>
      </c>
      <c r="D2216" s="5">
        <f>IF(N2216&gt;0, RANK(N2216,(N2216:P2216,Q2216:AE2216)),0)</f>
        <v>2</v>
      </c>
      <c r="E2216" s="5">
        <f>IF(O2216&gt;0,RANK(O2216,(N2216:P2216,Q2216:AE2216)),0)</f>
        <v>1</v>
      </c>
      <c r="F2216" s="5">
        <f>IF(P2216&gt;0,RANK(P2216,(N2216:P2216,Q2216:AE2216)),0)</f>
        <v>0</v>
      </c>
      <c r="G2216" s="129">
        <f t="shared" si="887"/>
        <v>475669</v>
      </c>
      <c r="H2216" s="134">
        <f t="shared" si="888"/>
        <v>8.0181572443386306E-2</v>
      </c>
      <c r="I2216" s="2"/>
      <c r="J2216" s="2">
        <f t="shared" si="890"/>
        <v>0.45161585584783759</v>
      </c>
      <c r="K2216" s="2">
        <f t="shared" si="891"/>
        <v>0.53179742829122389</v>
      </c>
      <c r="L2216" s="2">
        <f t="shared" si="892"/>
        <v>0</v>
      </c>
      <c r="M2216" s="2">
        <f t="shared" si="893"/>
        <v>1.6586715860938517E-2</v>
      </c>
      <c r="N2216" s="63">
        <v>2679165</v>
      </c>
      <c r="O2216" s="63">
        <v>3154834</v>
      </c>
      <c r="P2216" s="63">
        <v>0</v>
      </c>
      <c r="Q2216" s="63">
        <v>67569</v>
      </c>
      <c r="R2216" s="63">
        <v>18812</v>
      </c>
      <c r="S2216" s="63">
        <v>0</v>
      </c>
      <c r="T2216" s="63">
        <v>0</v>
      </c>
      <c r="U2216" s="63">
        <v>0</v>
      </c>
      <c r="V2216" s="63">
        <v>0</v>
      </c>
      <c r="W2216" s="63">
        <v>10212</v>
      </c>
      <c r="X2216" s="63">
        <v>0</v>
      </c>
      <c r="Y2216" s="63">
        <v>0</v>
      </c>
      <c r="Z2216" s="63">
        <v>1450</v>
      </c>
      <c r="AA2216" s="63">
        <v>0</v>
      </c>
      <c r="AB2216" s="63">
        <v>0</v>
      </c>
      <c r="AC2216" s="63">
        <v>0</v>
      </c>
      <c r="AD2216" s="63">
        <v>0</v>
      </c>
      <c r="AE2216" s="63">
        <v>0</v>
      </c>
      <c r="AF2216" s="63">
        <v>27</v>
      </c>
      <c r="AG2216" s="63">
        <v>0</v>
      </c>
      <c r="AH2216" s="63">
        <v>0</v>
      </c>
      <c r="AI2216" s="63">
        <v>3</v>
      </c>
      <c r="AJ2216" s="63">
        <v>0</v>
      </c>
      <c r="AK2216" s="63">
        <v>0</v>
      </c>
      <c r="AL2216" s="63">
        <v>114</v>
      </c>
      <c r="AM2216" s="63">
        <v>0</v>
      </c>
      <c r="AN2216" s="63">
        <v>0</v>
      </c>
      <c r="AO2216" s="63">
        <v>0</v>
      </c>
      <c r="AP2216" s="63">
        <v>0</v>
      </c>
      <c r="AQ2216" s="63">
        <v>0</v>
      </c>
      <c r="AR2216" s="63">
        <v>0</v>
      </c>
      <c r="AS2216" s="63">
        <v>0</v>
      </c>
      <c r="AT2216" s="63">
        <v>0</v>
      </c>
      <c r="AU2216" s="63">
        <v>212</v>
      </c>
      <c r="AV2216" s="63">
        <v>0</v>
      </c>
      <c r="AW2216" s="63">
        <v>0</v>
      </c>
      <c r="AX2216" s="63">
        <v>0</v>
      </c>
      <c r="AY2216" s="63">
        <v>0</v>
      </c>
      <c r="BA2216" s="5">
        <f>IF(Q2216&gt;0,RANK(Q2216,(N2216:P2216,Q2216:AE2216)),0)</f>
        <v>3</v>
      </c>
      <c r="BB2216" s="5">
        <f>IF(R2216&gt;0,RANK(R2216,(N2216:P2216,Q2216:AE2216)),0)</f>
        <v>4</v>
      </c>
      <c r="BC2216" s="5">
        <f>IF(T2216&gt;0,RANK(T2216,(N2216:P2216,Q2216:AE2216)),0)</f>
        <v>0</v>
      </c>
      <c r="BD2216" s="5">
        <f>IF(S2216&gt;0,RANK(S2216,(N2216:P2216,Q2216:AE2216)),0)</f>
        <v>0</v>
      </c>
      <c r="BE2216" s="2">
        <f t="shared" si="894"/>
        <v>1.1389829205660174E-2</v>
      </c>
      <c r="BF2216" s="2">
        <f t="shared" si="895"/>
        <v>3.1710616853420828E-3</v>
      </c>
      <c r="BG2216" s="2">
        <f t="shared" si="896"/>
        <v>0</v>
      </c>
      <c r="BH2216" s="2">
        <f t="shared" si="897"/>
        <v>0</v>
      </c>
      <c r="BJ2216" t="s">
        <v>735</v>
      </c>
      <c r="BK2216" t="s">
        <v>544</v>
      </c>
      <c r="BN2216" s="112">
        <v>39</v>
      </c>
      <c r="BO2216" s="114"/>
      <c r="BP2216" s="112">
        <v>39</v>
      </c>
      <c r="BQ2216" s="112">
        <f t="shared" si="899"/>
        <v>39</v>
      </c>
      <c r="BR2216" s="5" t="s">
        <v>710</v>
      </c>
      <c r="BS2216" s="63">
        <f>SUM(BS2128:BS2215)</f>
        <v>0</v>
      </c>
      <c r="BT2216" s="63">
        <f>SUM(BT2128:BT2215)</f>
        <v>0</v>
      </c>
      <c r="BV2216" s="63"/>
      <c r="BX2216" s="63"/>
      <c r="CC2216" s="63">
        <f t="shared" si="898"/>
        <v>-5932398</v>
      </c>
      <c r="CD2216" s="63">
        <f>SUM(CD2128:CD2215)</f>
        <v>0</v>
      </c>
      <c r="CE2216" s="63">
        <v>10212</v>
      </c>
      <c r="CH2216" s="63">
        <f t="shared" ref="CH2216" si="900">SUM(CH2128:CH2215)</f>
        <v>16</v>
      </c>
      <c r="CK2216" s="63"/>
      <c r="CL2216" s="63"/>
      <c r="CM2216" s="63"/>
      <c r="CN2216" s="63"/>
      <c r="CO2216" s="63"/>
      <c r="CP2216" s="63"/>
    </row>
    <row r="2217" spans="1:94" ht="15" customHeight="1">
      <c r="C2217" s="1"/>
      <c r="E2217" s="5"/>
      <c r="F2217" s="5"/>
      <c r="G2217" s="129"/>
      <c r="H2217" s="134"/>
      <c r="I2217" s="2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BA2217" s="5"/>
      <c r="BB2217" s="5"/>
      <c r="BC2217" s="5"/>
      <c r="BD2217" s="5"/>
      <c r="BN2217" s="112"/>
      <c r="BO2217" s="114"/>
      <c r="BP2217" s="118"/>
      <c r="BQ2217" s="118"/>
    </row>
    <row r="2218" spans="1:94" ht="15" hidden="1" customHeight="1" outlineLevel="1">
      <c r="A2218" t="s">
        <v>1586</v>
      </c>
      <c r="B2218" t="s">
        <v>2269</v>
      </c>
      <c r="C2218" s="1">
        <f t="shared" ref="C2218:C2249" si="901">SUM(N2218:AY2218)</f>
        <v>7108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5</v>
      </c>
      <c r="G2218" s="129">
        <f t="shared" si="887"/>
        <v>4198</v>
      </c>
      <c r="H2218" s="134">
        <f t="shared" si="888"/>
        <v>0.59060213843556553</v>
      </c>
      <c r="I2218" s="2"/>
      <c r="J2218" s="2">
        <f t="shared" ref="J2218:J2249" si="902">IF($C2218=0,"-",N2218/$C2218)</f>
        <v>0.19513224535734383</v>
      </c>
      <c r="K2218" s="2">
        <f t="shared" ref="K2218:K2249" si="903">IF($C2218=0,"-",O2218/$C2218)</f>
        <v>0.78573438379290939</v>
      </c>
      <c r="L2218" s="2">
        <f t="shared" ref="L2218:L2249" si="904">IF($C2218=0,"-",P2218/$C2218)</f>
        <v>2.1102982554867754E-3</v>
      </c>
      <c r="M2218" s="2">
        <f t="shared" ref="M2218:M2249" si="905">IF(C2218=0,"-",(1-J2218-K2218-L2218))</f>
        <v>1.7023072594259982E-2</v>
      </c>
      <c r="N2218" s="63">
        <v>1387</v>
      </c>
      <c r="O2218" s="63">
        <v>5585</v>
      </c>
      <c r="P2218" s="63">
        <v>15</v>
      </c>
      <c r="Q2218" s="63">
        <v>62</v>
      </c>
      <c r="R2218" s="63">
        <v>0</v>
      </c>
      <c r="S2218" s="63">
        <v>0</v>
      </c>
      <c r="T2218" s="63">
        <v>0</v>
      </c>
      <c r="U2218" s="63">
        <v>37</v>
      </c>
      <c r="V2218" s="63">
        <v>0</v>
      </c>
      <c r="W2218" s="63">
        <v>0</v>
      </c>
      <c r="X2218" s="63">
        <v>0</v>
      </c>
      <c r="Y2218" s="63">
        <v>0</v>
      </c>
      <c r="Z2218" s="63">
        <v>0</v>
      </c>
      <c r="AA2218" s="63">
        <v>0</v>
      </c>
      <c r="AB2218" s="63">
        <v>0</v>
      </c>
      <c r="AC2218" s="63">
        <v>0</v>
      </c>
      <c r="AD2218" s="63">
        <v>0</v>
      </c>
      <c r="AE2218" s="63">
        <v>0</v>
      </c>
      <c r="AF2218" s="63">
        <v>0</v>
      </c>
      <c r="AG2218" s="63">
        <v>0</v>
      </c>
      <c r="AH2218" s="63">
        <v>0</v>
      </c>
      <c r="AI2218" s="63">
        <v>0</v>
      </c>
      <c r="AJ2218" s="63">
        <v>0</v>
      </c>
      <c r="AK2218" s="63">
        <v>0</v>
      </c>
      <c r="AL2218" s="63">
        <v>0</v>
      </c>
      <c r="AM2218" s="63">
        <v>0</v>
      </c>
      <c r="AN2218" s="63">
        <v>0</v>
      </c>
      <c r="AO2218" s="63">
        <v>0</v>
      </c>
      <c r="AP2218" s="63">
        <v>0</v>
      </c>
      <c r="AQ2218" s="63">
        <v>0</v>
      </c>
      <c r="AR2218" s="63">
        <v>0</v>
      </c>
      <c r="AS2218" s="63">
        <v>0</v>
      </c>
      <c r="AT2218" s="63">
        <v>0</v>
      </c>
      <c r="AU2218" s="63">
        <v>22</v>
      </c>
      <c r="AV2218" s="63">
        <v>0</v>
      </c>
      <c r="AW2218" s="63">
        <v>0</v>
      </c>
      <c r="AX2218" s="63">
        <v>0</v>
      </c>
      <c r="AY2218" s="63">
        <v>0</v>
      </c>
      <c r="BA2218" s="5">
        <f>IF(Q2218&gt;0,RANK(Q2218,(N2218:P2218,Q2218:AE2218)),0)</f>
        <v>3</v>
      </c>
      <c r="BB2218" s="5">
        <f>IF(R2218&gt;0,RANK(R2218,(N2218:P2218,Q2218:AE2218)),0)</f>
        <v>0</v>
      </c>
      <c r="BC2218" s="5">
        <f>IF(T2218&gt;0,RANK(T2218,(N2218:P2218,Q2218:AE2218)),0)</f>
        <v>0</v>
      </c>
      <c r="BD2218" s="5">
        <f>IF(S2218&gt;0,RANK(S2218,(N2218:P2218,Q2218:AE2218)),0)</f>
        <v>0</v>
      </c>
      <c r="BE2218" s="2">
        <f t="shared" ref="BE2218:BE2249" si="906">IF($C2218=0,"-",Q2218/$C2218)</f>
        <v>8.7225661226786721E-3</v>
      </c>
      <c r="BF2218" s="2">
        <f t="shared" ref="BF2218:BF2249" si="907">IF($C2218=0,"-",R2218/$C2218)</f>
        <v>0</v>
      </c>
      <c r="BG2218" s="2">
        <f t="shared" ref="BG2218:BG2249" si="908">IF($C2218=0,"-",T2218/$C2218)</f>
        <v>0</v>
      </c>
      <c r="BH2218" s="2">
        <f t="shared" ref="BH2218:BH2249" si="909">IF($C2218=0,"-",S2218/$C2218)</f>
        <v>0</v>
      </c>
      <c r="BJ2218" t="s">
        <v>1586</v>
      </c>
      <c r="BK2218" t="s">
        <v>2269</v>
      </c>
      <c r="BL2218" s="1">
        <v>2</v>
      </c>
      <c r="BM2218" s="1"/>
      <c r="BN2218" s="112">
        <v>40</v>
      </c>
      <c r="BO2218" s="114">
        <v>1</v>
      </c>
      <c r="BP2218" s="118">
        <f t="shared" ref="BP2218:BP2280" si="910">1000*BN2218+BO2218</f>
        <v>40001</v>
      </c>
      <c r="BQ2218" s="118">
        <f t="shared" si="899"/>
        <v>40001</v>
      </c>
      <c r="BR2218" s="5" t="s">
        <v>3151</v>
      </c>
      <c r="BV2218" s="63"/>
      <c r="BW2218" s="63"/>
    </row>
    <row r="2219" spans="1:94" ht="15" hidden="1" customHeight="1" outlineLevel="1">
      <c r="A2219" t="s">
        <v>2337</v>
      </c>
      <c r="B2219" t="s">
        <v>2269</v>
      </c>
      <c r="C2219" s="1">
        <f t="shared" si="901"/>
        <v>2262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5</v>
      </c>
      <c r="G2219" s="129">
        <f t="shared" si="887"/>
        <v>1746</v>
      </c>
      <c r="H2219" s="134">
        <f t="shared" si="888"/>
        <v>0.77188328912466841</v>
      </c>
      <c r="I2219" s="2"/>
      <c r="J2219" s="2">
        <f t="shared" si="902"/>
        <v>0.10256410256410256</v>
      </c>
      <c r="K2219" s="2">
        <f t="shared" si="903"/>
        <v>0.87444739168877095</v>
      </c>
      <c r="L2219" s="2">
        <f t="shared" si="904"/>
        <v>2.6525198938992041E-3</v>
      </c>
      <c r="M2219" s="2">
        <f t="shared" si="905"/>
        <v>2.0335985853227316E-2</v>
      </c>
      <c r="N2219" s="63">
        <v>232</v>
      </c>
      <c r="O2219" s="63">
        <v>1978</v>
      </c>
      <c r="P2219" s="63">
        <v>6</v>
      </c>
      <c r="Q2219" s="63">
        <v>31</v>
      </c>
      <c r="R2219" s="63">
        <v>0</v>
      </c>
      <c r="S2219" s="63">
        <v>0</v>
      </c>
      <c r="T2219" s="63">
        <v>0</v>
      </c>
      <c r="U2219" s="63">
        <v>9</v>
      </c>
      <c r="V2219" s="63">
        <v>0</v>
      </c>
      <c r="W2219" s="63">
        <v>0</v>
      </c>
      <c r="X2219" s="63">
        <v>0</v>
      </c>
      <c r="Y2219" s="63">
        <v>0</v>
      </c>
      <c r="Z2219" s="63">
        <v>0</v>
      </c>
      <c r="AA2219" s="63">
        <v>0</v>
      </c>
      <c r="AB2219" s="63">
        <v>0</v>
      </c>
      <c r="AC2219" s="63">
        <v>0</v>
      </c>
      <c r="AD2219" s="63">
        <v>0</v>
      </c>
      <c r="AE2219" s="63">
        <v>0</v>
      </c>
      <c r="AF2219" s="63">
        <v>0</v>
      </c>
      <c r="AG2219" s="63">
        <v>0</v>
      </c>
      <c r="AH2219" s="63">
        <v>0</v>
      </c>
      <c r="AI2219" s="63">
        <v>0</v>
      </c>
      <c r="AJ2219" s="63">
        <v>0</v>
      </c>
      <c r="AK2219" s="63">
        <v>0</v>
      </c>
      <c r="AL2219" s="63">
        <v>0</v>
      </c>
      <c r="AM2219" s="63">
        <v>0</v>
      </c>
      <c r="AN2219" s="63">
        <v>0</v>
      </c>
      <c r="AO2219" s="63">
        <v>0</v>
      </c>
      <c r="AP2219" s="63">
        <v>0</v>
      </c>
      <c r="AQ2219" s="63">
        <v>0</v>
      </c>
      <c r="AR2219" s="63">
        <v>0</v>
      </c>
      <c r="AS2219" s="63">
        <v>0</v>
      </c>
      <c r="AT2219" s="63">
        <v>0</v>
      </c>
      <c r="AU2219" s="63">
        <v>6</v>
      </c>
      <c r="AV2219" s="63">
        <v>0</v>
      </c>
      <c r="AW2219" s="63">
        <v>0</v>
      </c>
      <c r="AX2219" s="63">
        <v>0</v>
      </c>
      <c r="AY2219" s="63">
        <v>0</v>
      </c>
      <c r="BA2219" s="5">
        <f>IF(Q2219&gt;0,RANK(Q2219,(N2219:P2219,Q2219:AE2219)),0)</f>
        <v>3</v>
      </c>
      <c r="BB2219" s="5">
        <f>IF(R2219&gt;0,RANK(R2219,(N2219:P2219,Q2219:AE2219)),0)</f>
        <v>0</v>
      </c>
      <c r="BC2219" s="5">
        <f>IF(T2219&gt;0,RANK(T2219,(N2219:P2219,Q2219:AE2219)),0)</f>
        <v>0</v>
      </c>
      <c r="BD2219" s="5">
        <f>IF(S2219&gt;0,RANK(S2219,(N2219:P2219,Q2219:AE2219)),0)</f>
        <v>0</v>
      </c>
      <c r="BE2219" s="2">
        <f t="shared" si="906"/>
        <v>1.3704686118479222E-2</v>
      </c>
      <c r="BF2219" s="2">
        <f t="shared" si="907"/>
        <v>0</v>
      </c>
      <c r="BG2219" s="2">
        <f t="shared" si="908"/>
        <v>0</v>
      </c>
      <c r="BH2219" s="2">
        <f t="shared" si="909"/>
        <v>0</v>
      </c>
      <c r="BJ2219" t="s">
        <v>2337</v>
      </c>
      <c r="BK2219" t="s">
        <v>2269</v>
      </c>
      <c r="BL2219" s="1">
        <v>3</v>
      </c>
      <c r="BM2219" s="1"/>
      <c r="BN2219" s="112">
        <v>40</v>
      </c>
      <c r="BO2219" s="114">
        <v>3</v>
      </c>
      <c r="BP2219" s="118">
        <f t="shared" si="910"/>
        <v>40003</v>
      </c>
      <c r="BQ2219" s="118">
        <f t="shared" si="899"/>
        <v>40003</v>
      </c>
      <c r="BR2219" s="5" t="s">
        <v>3151</v>
      </c>
      <c r="BV2219" s="63"/>
      <c r="BW2219" s="63"/>
    </row>
    <row r="2220" spans="1:94" ht="15" hidden="1" customHeight="1" outlineLevel="1">
      <c r="A2220" t="s">
        <v>1169</v>
      </c>
      <c r="B2220" t="s">
        <v>2269</v>
      </c>
      <c r="C2220" s="1">
        <f t="shared" si="901"/>
        <v>5389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5</v>
      </c>
      <c r="G2220" s="129">
        <f t="shared" si="887"/>
        <v>3792</v>
      </c>
      <c r="H2220" s="134">
        <f t="shared" si="888"/>
        <v>0.70365559473000561</v>
      </c>
      <c r="I2220" s="2"/>
      <c r="J2220" s="2">
        <f t="shared" si="902"/>
        <v>0.14195583596214512</v>
      </c>
      <c r="K2220" s="2">
        <f t="shared" si="903"/>
        <v>0.84561143069215072</v>
      </c>
      <c r="L2220" s="2">
        <f t="shared" si="904"/>
        <v>1.1133791055854519E-3</v>
      </c>
      <c r="M2220" s="2">
        <f t="shared" si="905"/>
        <v>1.131935424011871E-2</v>
      </c>
      <c r="N2220" s="63">
        <v>765</v>
      </c>
      <c r="O2220" s="63">
        <v>4557</v>
      </c>
      <c r="P2220" s="63">
        <v>6</v>
      </c>
      <c r="Q2220" s="63">
        <v>49</v>
      </c>
      <c r="R2220" s="63">
        <v>0</v>
      </c>
      <c r="S2220" s="63">
        <v>0</v>
      </c>
      <c r="T2220" s="63">
        <v>0</v>
      </c>
      <c r="U2220" s="63">
        <v>8</v>
      </c>
      <c r="V2220" s="63">
        <v>0</v>
      </c>
      <c r="W2220" s="63">
        <v>0</v>
      </c>
      <c r="X2220" s="63">
        <v>0</v>
      </c>
      <c r="Y2220" s="63">
        <v>0</v>
      </c>
      <c r="Z2220" s="63">
        <v>0</v>
      </c>
      <c r="AA2220" s="63">
        <v>0</v>
      </c>
      <c r="AB2220" s="63">
        <v>0</v>
      </c>
      <c r="AC2220" s="63">
        <v>0</v>
      </c>
      <c r="AD2220" s="63">
        <v>0</v>
      </c>
      <c r="AE2220" s="63">
        <v>0</v>
      </c>
      <c r="AF2220" s="63">
        <v>0</v>
      </c>
      <c r="AG2220" s="63">
        <v>0</v>
      </c>
      <c r="AH2220" s="63">
        <v>0</v>
      </c>
      <c r="AI2220" s="63">
        <v>0</v>
      </c>
      <c r="AJ2220" s="63">
        <v>0</v>
      </c>
      <c r="AK2220" s="63">
        <v>0</v>
      </c>
      <c r="AL2220" s="63">
        <v>0</v>
      </c>
      <c r="AM2220" s="63">
        <v>0</v>
      </c>
      <c r="AN2220" s="63">
        <v>0</v>
      </c>
      <c r="AO2220" s="63">
        <v>0</v>
      </c>
      <c r="AP2220" s="63">
        <v>0</v>
      </c>
      <c r="AQ2220" s="63">
        <v>0</v>
      </c>
      <c r="AR2220" s="63">
        <v>0</v>
      </c>
      <c r="AS2220" s="63">
        <v>0</v>
      </c>
      <c r="AT2220" s="63">
        <v>0</v>
      </c>
      <c r="AU2220" s="63">
        <v>4</v>
      </c>
      <c r="AV2220" s="63">
        <v>0</v>
      </c>
      <c r="AW2220" s="63">
        <v>0</v>
      </c>
      <c r="AX2220" s="63">
        <v>0</v>
      </c>
      <c r="AY2220" s="63">
        <v>0</v>
      </c>
      <c r="BA2220" s="5">
        <f>IF(Q2220&gt;0,RANK(Q2220,(N2220:P2220,Q2220:AE2220)),0)</f>
        <v>3</v>
      </c>
      <c r="BB2220" s="5">
        <f>IF(R2220&gt;0,RANK(R2220,(N2220:P2220,Q2220:AE2220)),0)</f>
        <v>0</v>
      </c>
      <c r="BC2220" s="5">
        <f>IF(T2220&gt;0,RANK(T2220,(N2220:P2220,Q2220:AE2220)),0)</f>
        <v>0</v>
      </c>
      <c r="BD2220" s="5">
        <f>IF(S2220&gt;0,RANK(S2220,(N2220:P2220,Q2220:AE2220)),0)</f>
        <v>0</v>
      </c>
      <c r="BE2220" s="2">
        <f t="shared" si="906"/>
        <v>9.0925960289478559E-3</v>
      </c>
      <c r="BF2220" s="2">
        <f t="shared" si="907"/>
        <v>0</v>
      </c>
      <c r="BG2220" s="2">
        <f t="shared" si="908"/>
        <v>0</v>
      </c>
      <c r="BH2220" s="2">
        <f t="shared" si="909"/>
        <v>0</v>
      </c>
      <c r="BJ2220" t="s">
        <v>1169</v>
      </c>
      <c r="BK2220" t="s">
        <v>2269</v>
      </c>
      <c r="BL2220" s="1">
        <v>2</v>
      </c>
      <c r="BM2220" s="1"/>
      <c r="BN2220" s="112">
        <v>40</v>
      </c>
      <c r="BO2220" s="114">
        <v>5</v>
      </c>
      <c r="BP2220" s="118">
        <f t="shared" si="910"/>
        <v>40005</v>
      </c>
      <c r="BQ2220" s="118">
        <f t="shared" si="899"/>
        <v>40005</v>
      </c>
      <c r="BR2220" s="5" t="s">
        <v>3151</v>
      </c>
      <c r="BV2220" s="63"/>
      <c r="BW2220" s="63"/>
    </row>
    <row r="2221" spans="1:94" ht="15" hidden="1" customHeight="1" outlineLevel="1">
      <c r="A2221" t="s">
        <v>1192</v>
      </c>
      <c r="B2221" t="s">
        <v>2269</v>
      </c>
      <c r="C2221" s="1">
        <f t="shared" si="901"/>
        <v>2178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4</v>
      </c>
      <c r="G2221" s="129">
        <f t="shared" si="887"/>
        <v>1778</v>
      </c>
      <c r="H2221" s="134">
        <f t="shared" si="888"/>
        <v>0.81634527089072539</v>
      </c>
      <c r="I2221" s="2"/>
      <c r="J2221" s="2">
        <f t="shared" si="902"/>
        <v>8.7235996326905416E-2</v>
      </c>
      <c r="K2221" s="2">
        <f t="shared" si="903"/>
        <v>0.90358126721763088</v>
      </c>
      <c r="L2221" s="2">
        <f t="shared" si="904"/>
        <v>9.1827364554637281E-4</v>
      </c>
      <c r="M2221" s="2">
        <f t="shared" si="905"/>
        <v>8.2644628099173747E-3</v>
      </c>
      <c r="N2221" s="63">
        <v>190</v>
      </c>
      <c r="O2221" s="63">
        <v>1968</v>
      </c>
      <c r="P2221" s="63">
        <v>2</v>
      </c>
      <c r="Q2221" s="63">
        <v>15</v>
      </c>
      <c r="R2221" s="63">
        <v>0</v>
      </c>
      <c r="S2221" s="63">
        <v>0</v>
      </c>
      <c r="T2221" s="63">
        <v>0</v>
      </c>
      <c r="U2221" s="63">
        <v>2</v>
      </c>
      <c r="V2221" s="63">
        <v>0</v>
      </c>
      <c r="W2221" s="63">
        <v>0</v>
      </c>
      <c r="X2221" s="63">
        <v>0</v>
      </c>
      <c r="Y2221" s="63">
        <v>0</v>
      </c>
      <c r="Z2221" s="63">
        <v>0</v>
      </c>
      <c r="AA2221" s="63">
        <v>0</v>
      </c>
      <c r="AB2221" s="63">
        <v>0</v>
      </c>
      <c r="AC2221" s="63">
        <v>0</v>
      </c>
      <c r="AD2221" s="63">
        <v>0</v>
      </c>
      <c r="AE2221" s="63">
        <v>0</v>
      </c>
      <c r="AF2221" s="63">
        <v>0</v>
      </c>
      <c r="AG2221" s="63">
        <v>0</v>
      </c>
      <c r="AH2221" s="63">
        <v>0</v>
      </c>
      <c r="AI2221" s="63">
        <v>0</v>
      </c>
      <c r="AJ2221" s="63">
        <v>0</v>
      </c>
      <c r="AK2221" s="63">
        <v>0</v>
      </c>
      <c r="AL2221" s="63">
        <v>0</v>
      </c>
      <c r="AM2221" s="63">
        <v>0</v>
      </c>
      <c r="AN2221" s="63">
        <v>0</v>
      </c>
      <c r="AO2221" s="63">
        <v>0</v>
      </c>
      <c r="AP2221" s="63">
        <v>0</v>
      </c>
      <c r="AQ2221" s="63">
        <v>0</v>
      </c>
      <c r="AR2221" s="63">
        <v>0</v>
      </c>
      <c r="AS2221" s="63">
        <v>0</v>
      </c>
      <c r="AT2221" s="63">
        <v>0</v>
      </c>
      <c r="AU2221" s="63">
        <v>1</v>
      </c>
      <c r="AV2221" s="63">
        <v>0</v>
      </c>
      <c r="AW2221" s="63">
        <v>0</v>
      </c>
      <c r="AX2221" s="63">
        <v>0</v>
      </c>
      <c r="AY2221" s="63">
        <v>0</v>
      </c>
      <c r="BA2221" s="5">
        <f>IF(Q2221&gt;0,RANK(Q2221,(N2221:P2221,Q2221:AE2221)),0)</f>
        <v>3</v>
      </c>
      <c r="BB2221" s="5">
        <f>IF(R2221&gt;0,RANK(R2221,(N2221:P2221,Q2221:AE2221)),0)</f>
        <v>0</v>
      </c>
      <c r="BC2221" s="5">
        <f>IF(T2221&gt;0,RANK(T2221,(N2221:P2221,Q2221:AE2221)),0)</f>
        <v>0</v>
      </c>
      <c r="BD2221" s="5">
        <f>IF(S2221&gt;0,RANK(S2221,(N2221:P2221,Q2221:AE2221)),0)</f>
        <v>0</v>
      </c>
      <c r="BE2221" s="2">
        <f t="shared" si="906"/>
        <v>6.8870523415977963E-3</v>
      </c>
      <c r="BF2221" s="2">
        <f t="shared" si="907"/>
        <v>0</v>
      </c>
      <c r="BG2221" s="2">
        <f t="shared" si="908"/>
        <v>0</v>
      </c>
      <c r="BH2221" s="2">
        <f t="shared" si="909"/>
        <v>0</v>
      </c>
      <c r="BJ2221" t="s">
        <v>1192</v>
      </c>
      <c r="BK2221" t="s">
        <v>2269</v>
      </c>
      <c r="BL2221" s="1">
        <v>3</v>
      </c>
      <c r="BM2221" s="1"/>
      <c r="BN2221" s="112">
        <v>40</v>
      </c>
      <c r="BO2221" s="114">
        <v>7</v>
      </c>
      <c r="BP2221" s="118">
        <f t="shared" si="910"/>
        <v>40007</v>
      </c>
      <c r="BQ2221" s="118">
        <f t="shared" si="899"/>
        <v>40007</v>
      </c>
      <c r="BR2221" s="5" t="s">
        <v>3151</v>
      </c>
      <c r="BV2221" s="63"/>
      <c r="BW2221" s="63"/>
    </row>
    <row r="2222" spans="1:94" ht="15" hidden="1" customHeight="1" outlineLevel="1">
      <c r="A2222" t="s">
        <v>162</v>
      </c>
      <c r="B2222" t="s">
        <v>2269</v>
      </c>
      <c r="C2222" s="1">
        <f t="shared" si="901"/>
        <v>7948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5</v>
      </c>
      <c r="G2222" s="129">
        <f t="shared" si="887"/>
        <v>5719</v>
      </c>
      <c r="H2222" s="134">
        <f t="shared" si="888"/>
        <v>0.71955208857574238</v>
      </c>
      <c r="I2222" s="2"/>
      <c r="J2222" s="2">
        <f t="shared" si="902"/>
        <v>0.1318570709612481</v>
      </c>
      <c r="K2222" s="2">
        <f t="shared" si="903"/>
        <v>0.85140915953699048</v>
      </c>
      <c r="L2222" s="2">
        <f t="shared" si="904"/>
        <v>1.0065425264217413E-3</v>
      </c>
      <c r="M2222" s="2">
        <f t="shared" si="905"/>
        <v>1.5727226975339677E-2</v>
      </c>
      <c r="N2222" s="63">
        <v>1048</v>
      </c>
      <c r="O2222" s="63">
        <v>6767</v>
      </c>
      <c r="P2222" s="63">
        <v>8</v>
      </c>
      <c r="Q2222" s="63">
        <v>100</v>
      </c>
      <c r="R2222" s="63">
        <v>0</v>
      </c>
      <c r="S2222" s="63">
        <v>0</v>
      </c>
      <c r="T2222" s="63">
        <v>0</v>
      </c>
      <c r="U2222" s="63">
        <v>17</v>
      </c>
      <c r="V2222" s="63">
        <v>0</v>
      </c>
      <c r="W2222" s="63">
        <v>0</v>
      </c>
      <c r="X2222" s="63">
        <v>0</v>
      </c>
      <c r="Y2222" s="63">
        <v>0</v>
      </c>
      <c r="Z2222" s="63">
        <v>0</v>
      </c>
      <c r="AA2222" s="63">
        <v>0</v>
      </c>
      <c r="AB2222" s="63">
        <v>0</v>
      </c>
      <c r="AC2222" s="63">
        <v>0</v>
      </c>
      <c r="AD2222" s="63">
        <v>0</v>
      </c>
      <c r="AE2222" s="63">
        <v>0</v>
      </c>
      <c r="AF2222" s="63">
        <v>0</v>
      </c>
      <c r="AG2222" s="63">
        <v>0</v>
      </c>
      <c r="AH2222" s="63">
        <v>0</v>
      </c>
      <c r="AI2222" s="63">
        <v>0</v>
      </c>
      <c r="AJ2222" s="63">
        <v>0</v>
      </c>
      <c r="AK2222" s="63">
        <v>0</v>
      </c>
      <c r="AL2222" s="63">
        <v>0</v>
      </c>
      <c r="AM2222" s="63">
        <v>0</v>
      </c>
      <c r="AN2222" s="63">
        <v>0</v>
      </c>
      <c r="AO2222" s="63">
        <v>0</v>
      </c>
      <c r="AP2222" s="63">
        <v>0</v>
      </c>
      <c r="AQ2222" s="63">
        <v>0</v>
      </c>
      <c r="AR2222" s="63">
        <v>0</v>
      </c>
      <c r="AS2222" s="63">
        <v>0</v>
      </c>
      <c r="AT2222" s="63">
        <v>0</v>
      </c>
      <c r="AU2222" s="63">
        <v>8</v>
      </c>
      <c r="AV2222" s="63">
        <v>0</v>
      </c>
      <c r="AW2222" s="63">
        <v>0</v>
      </c>
      <c r="AX2222" s="63">
        <v>0</v>
      </c>
      <c r="AY2222" s="63">
        <v>0</v>
      </c>
      <c r="BA2222" s="5">
        <f>IF(Q2222&gt;0,RANK(Q2222,(N2222:P2222,Q2222:AE2222)),0)</f>
        <v>3</v>
      </c>
      <c r="BB2222" s="5">
        <f>IF(R2222&gt;0,RANK(R2222,(N2222:P2222,Q2222:AE2222)),0)</f>
        <v>0</v>
      </c>
      <c r="BC2222" s="5">
        <f>IF(T2222&gt;0,RANK(T2222,(N2222:P2222,Q2222:AE2222)),0)</f>
        <v>0</v>
      </c>
      <c r="BD2222" s="5">
        <f>IF(S2222&gt;0,RANK(S2222,(N2222:P2222,Q2222:AE2222)),0)</f>
        <v>0</v>
      </c>
      <c r="BE2222" s="2">
        <f t="shared" si="906"/>
        <v>1.2581781580271767E-2</v>
      </c>
      <c r="BF2222" s="2">
        <f t="shared" si="907"/>
        <v>0</v>
      </c>
      <c r="BG2222" s="2">
        <f t="shared" si="908"/>
        <v>0</v>
      </c>
      <c r="BH2222" s="2">
        <f t="shared" si="909"/>
        <v>0</v>
      </c>
      <c r="BJ2222" t="s">
        <v>162</v>
      </c>
      <c r="BK2222" t="s">
        <v>2269</v>
      </c>
      <c r="BL2222" s="1">
        <v>3</v>
      </c>
      <c r="BM2222" s="1"/>
      <c r="BN2222" s="112">
        <v>40</v>
      </c>
      <c r="BO2222" s="114">
        <v>9</v>
      </c>
      <c r="BP2222" s="118">
        <f t="shared" si="910"/>
        <v>40009</v>
      </c>
      <c r="BQ2222" s="118">
        <f t="shared" si="899"/>
        <v>40009</v>
      </c>
      <c r="BR2222" s="5" t="s">
        <v>3151</v>
      </c>
      <c r="BV2222" s="63"/>
      <c r="BW2222" s="63"/>
    </row>
    <row r="2223" spans="1:94" ht="15" hidden="1" customHeight="1" outlineLevel="1">
      <c r="A2223" t="s">
        <v>793</v>
      </c>
      <c r="B2223" t="s">
        <v>2269</v>
      </c>
      <c r="C2223" s="1">
        <f t="shared" si="901"/>
        <v>3901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5</v>
      </c>
      <c r="G2223" s="129">
        <f t="shared" si="887"/>
        <v>2448</v>
      </c>
      <c r="H2223" s="134">
        <f t="shared" si="888"/>
        <v>0.62753140220456294</v>
      </c>
      <c r="I2223" s="2"/>
      <c r="J2223" s="2">
        <f t="shared" si="902"/>
        <v>0.17636503460651115</v>
      </c>
      <c r="K2223" s="2">
        <f t="shared" si="903"/>
        <v>0.80389643681107403</v>
      </c>
      <c r="L2223" s="2">
        <f t="shared" si="904"/>
        <v>1.7944116893104333E-3</v>
      </c>
      <c r="M2223" s="2">
        <f t="shared" si="905"/>
        <v>1.7944116893104437E-2</v>
      </c>
      <c r="N2223" s="63">
        <v>688</v>
      </c>
      <c r="O2223" s="63">
        <v>3136</v>
      </c>
      <c r="P2223" s="63">
        <v>7</v>
      </c>
      <c r="Q2223" s="63">
        <v>44</v>
      </c>
      <c r="R2223" s="63">
        <v>0</v>
      </c>
      <c r="S2223" s="63">
        <v>0</v>
      </c>
      <c r="T2223" s="63">
        <v>0</v>
      </c>
      <c r="U2223" s="63">
        <v>18</v>
      </c>
      <c r="V2223" s="63">
        <v>0</v>
      </c>
      <c r="W2223" s="63">
        <v>0</v>
      </c>
      <c r="X2223" s="63">
        <v>0</v>
      </c>
      <c r="Y2223" s="63">
        <v>0</v>
      </c>
      <c r="Z2223" s="63">
        <v>0</v>
      </c>
      <c r="AA2223" s="63">
        <v>0</v>
      </c>
      <c r="AB2223" s="63">
        <v>0</v>
      </c>
      <c r="AC2223" s="63">
        <v>0</v>
      </c>
      <c r="AD2223" s="63">
        <v>0</v>
      </c>
      <c r="AE2223" s="63">
        <v>0</v>
      </c>
      <c r="AF2223" s="63">
        <v>0</v>
      </c>
      <c r="AG2223" s="63">
        <v>0</v>
      </c>
      <c r="AH2223" s="63">
        <v>0</v>
      </c>
      <c r="AI2223" s="63">
        <v>0</v>
      </c>
      <c r="AJ2223" s="63">
        <v>0</v>
      </c>
      <c r="AK2223" s="63">
        <v>0</v>
      </c>
      <c r="AL2223" s="63">
        <v>0</v>
      </c>
      <c r="AM2223" s="63">
        <v>0</v>
      </c>
      <c r="AN2223" s="63">
        <v>0</v>
      </c>
      <c r="AO2223" s="63">
        <v>0</v>
      </c>
      <c r="AP2223" s="63">
        <v>0</v>
      </c>
      <c r="AQ2223" s="63">
        <v>0</v>
      </c>
      <c r="AR2223" s="63">
        <v>0</v>
      </c>
      <c r="AS2223" s="63">
        <v>0</v>
      </c>
      <c r="AT2223" s="63">
        <v>0</v>
      </c>
      <c r="AU2223" s="63">
        <v>8</v>
      </c>
      <c r="AV2223" s="63">
        <v>0</v>
      </c>
      <c r="AW2223" s="63">
        <v>0</v>
      </c>
      <c r="AX2223" s="63">
        <v>0</v>
      </c>
      <c r="AY2223" s="63">
        <v>0</v>
      </c>
      <c r="BA2223" s="5">
        <f>IF(Q2223&gt;0,RANK(Q2223,(N2223:P2223,Q2223:AE2223)),0)</f>
        <v>3</v>
      </c>
      <c r="BB2223" s="5">
        <f>IF(R2223&gt;0,RANK(R2223,(N2223:P2223,Q2223:AE2223)),0)</f>
        <v>0</v>
      </c>
      <c r="BC2223" s="5">
        <f>IF(T2223&gt;0,RANK(T2223,(N2223:P2223,Q2223:AE2223)),0)</f>
        <v>0</v>
      </c>
      <c r="BD2223" s="5">
        <f>IF(S2223&gt;0,RANK(S2223,(N2223:P2223,Q2223:AE2223)),0)</f>
        <v>0</v>
      </c>
      <c r="BE2223" s="2">
        <f t="shared" si="906"/>
        <v>1.1279159189951295E-2</v>
      </c>
      <c r="BF2223" s="2">
        <f t="shared" si="907"/>
        <v>0</v>
      </c>
      <c r="BG2223" s="2">
        <f t="shared" si="908"/>
        <v>0</v>
      </c>
      <c r="BH2223" s="2">
        <f t="shared" si="909"/>
        <v>0</v>
      </c>
      <c r="BJ2223" t="s">
        <v>793</v>
      </c>
      <c r="BK2223" t="s">
        <v>2269</v>
      </c>
      <c r="BL2223" s="1">
        <v>3</v>
      </c>
      <c r="BM2223" s="1"/>
      <c r="BN2223" s="112">
        <v>40</v>
      </c>
      <c r="BO2223" s="114">
        <v>11</v>
      </c>
      <c r="BP2223" s="118">
        <f t="shared" si="910"/>
        <v>40011</v>
      </c>
      <c r="BQ2223" s="118">
        <f t="shared" si="899"/>
        <v>40011</v>
      </c>
      <c r="BR2223" s="5" t="s">
        <v>3151</v>
      </c>
      <c r="BV2223" s="63"/>
      <c r="BW2223" s="63"/>
    </row>
    <row r="2224" spans="1:94" ht="15" hidden="1" customHeight="1" outlineLevel="1">
      <c r="A2224" t="s">
        <v>3200</v>
      </c>
      <c r="B2224" t="s">
        <v>2269</v>
      </c>
      <c r="C2224" s="1">
        <f t="shared" si="901"/>
        <v>15976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5</v>
      </c>
      <c r="G2224" s="129">
        <f t="shared" si="887"/>
        <v>9021</v>
      </c>
      <c r="H2224" s="134">
        <f t="shared" si="888"/>
        <v>0.56465948923385079</v>
      </c>
      <c r="I2224" s="2"/>
      <c r="J2224" s="2">
        <f t="shared" si="902"/>
        <v>0.20799949924887332</v>
      </c>
      <c r="K2224" s="2">
        <f t="shared" si="903"/>
        <v>0.77265898848272407</v>
      </c>
      <c r="L2224" s="2">
        <f t="shared" si="904"/>
        <v>1.1892839258888332E-3</v>
      </c>
      <c r="M2224" s="2">
        <f t="shared" si="905"/>
        <v>1.8152228342513805E-2</v>
      </c>
      <c r="N2224" s="63">
        <v>3323</v>
      </c>
      <c r="O2224" s="63">
        <v>12344</v>
      </c>
      <c r="P2224" s="63">
        <v>19</v>
      </c>
      <c r="Q2224" s="63">
        <v>230</v>
      </c>
      <c r="R2224" s="63">
        <v>0</v>
      </c>
      <c r="S2224" s="63">
        <v>0</v>
      </c>
      <c r="T2224" s="63">
        <v>0</v>
      </c>
      <c r="U2224" s="63">
        <v>35</v>
      </c>
      <c r="V2224" s="63">
        <v>0</v>
      </c>
      <c r="W2224" s="63">
        <v>0</v>
      </c>
      <c r="X2224" s="63">
        <v>0</v>
      </c>
      <c r="Y2224" s="63">
        <v>0</v>
      </c>
      <c r="Z2224" s="63">
        <v>0</v>
      </c>
      <c r="AA2224" s="63">
        <v>0</v>
      </c>
      <c r="AB2224" s="63">
        <v>0</v>
      </c>
      <c r="AC2224" s="63">
        <v>0</v>
      </c>
      <c r="AD2224" s="63">
        <v>0</v>
      </c>
      <c r="AE2224" s="63">
        <v>0</v>
      </c>
      <c r="AF2224" s="63">
        <v>0</v>
      </c>
      <c r="AG2224" s="63">
        <v>0</v>
      </c>
      <c r="AH2224" s="63">
        <v>0</v>
      </c>
      <c r="AI2224" s="63">
        <v>0</v>
      </c>
      <c r="AJ2224" s="63">
        <v>0</v>
      </c>
      <c r="AK2224" s="63">
        <v>0</v>
      </c>
      <c r="AL2224" s="63">
        <v>0</v>
      </c>
      <c r="AM2224" s="63">
        <v>0</v>
      </c>
      <c r="AN2224" s="63">
        <v>0</v>
      </c>
      <c r="AO2224" s="63">
        <v>0</v>
      </c>
      <c r="AP2224" s="63">
        <v>0</v>
      </c>
      <c r="AQ2224" s="63">
        <v>0</v>
      </c>
      <c r="AR2224" s="63">
        <v>0</v>
      </c>
      <c r="AS2224" s="63">
        <v>0</v>
      </c>
      <c r="AT2224" s="63">
        <v>0</v>
      </c>
      <c r="AU2224" s="63">
        <v>25</v>
      </c>
      <c r="AV2224" s="63">
        <v>0</v>
      </c>
      <c r="AW2224" s="63">
        <v>0</v>
      </c>
      <c r="AX2224" s="63">
        <v>0</v>
      </c>
      <c r="AY2224" s="63">
        <v>0</v>
      </c>
      <c r="BA2224" s="5">
        <f>IF(Q2224&gt;0,RANK(Q2224,(N2224:P2224,Q2224:AE2224)),0)</f>
        <v>3</v>
      </c>
      <c r="BB2224" s="5">
        <f>IF(R2224&gt;0,RANK(R2224,(N2224:P2224,Q2224:AE2224)),0)</f>
        <v>0</v>
      </c>
      <c r="BC2224" s="5">
        <f>IF(T2224&gt;0,RANK(T2224,(N2224:P2224,Q2224:AE2224)),0)</f>
        <v>0</v>
      </c>
      <c r="BD2224" s="5">
        <f>IF(S2224&gt;0,RANK(S2224,(N2224:P2224,Q2224:AE2224)),0)</f>
        <v>0</v>
      </c>
      <c r="BE2224" s="2">
        <f t="shared" si="906"/>
        <v>1.4396594892338507E-2</v>
      </c>
      <c r="BF2224" s="2">
        <f t="shared" si="907"/>
        <v>0</v>
      </c>
      <c r="BG2224" s="2">
        <f t="shared" si="908"/>
        <v>0</v>
      </c>
      <c r="BH2224" s="2">
        <f t="shared" si="909"/>
        <v>0</v>
      </c>
      <c r="BJ2224" t="s">
        <v>3200</v>
      </c>
      <c r="BK2224" t="s">
        <v>2269</v>
      </c>
      <c r="BL2224" s="1">
        <v>2</v>
      </c>
      <c r="BM2224" s="1"/>
      <c r="BN2224" s="112">
        <v>40</v>
      </c>
      <c r="BO2224" s="114">
        <v>13</v>
      </c>
      <c r="BP2224" s="118">
        <f t="shared" si="910"/>
        <v>40013</v>
      </c>
      <c r="BQ2224" s="118">
        <f t="shared" si="899"/>
        <v>40013</v>
      </c>
      <c r="BR2224" s="5" t="s">
        <v>3151</v>
      </c>
      <c r="BV2224" s="63"/>
      <c r="BW2224" s="63"/>
    </row>
    <row r="2225" spans="1:75" ht="15" hidden="1" customHeight="1" outlineLevel="1">
      <c r="A2225" t="s">
        <v>1949</v>
      </c>
      <c r="B2225" t="s">
        <v>2269</v>
      </c>
      <c r="C2225" s="1">
        <f t="shared" si="901"/>
        <v>9859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5</v>
      </c>
      <c r="G2225" s="129">
        <f t="shared" si="887"/>
        <v>4343</v>
      </c>
      <c r="H2225" s="134">
        <f t="shared" si="888"/>
        <v>0.4405112080332691</v>
      </c>
      <c r="I2225" s="2"/>
      <c r="J2225" s="2">
        <f t="shared" si="902"/>
        <v>0.27081854143422252</v>
      </c>
      <c r="K2225" s="2">
        <f t="shared" si="903"/>
        <v>0.71132974946749161</v>
      </c>
      <c r="L2225" s="2">
        <f t="shared" si="904"/>
        <v>1.9271731412922202E-3</v>
      </c>
      <c r="M2225" s="2">
        <f t="shared" si="905"/>
        <v>1.5924535956993596E-2</v>
      </c>
      <c r="N2225" s="63">
        <v>2670</v>
      </c>
      <c r="O2225" s="63">
        <v>7013</v>
      </c>
      <c r="P2225" s="63">
        <v>19</v>
      </c>
      <c r="Q2225" s="63">
        <v>97</v>
      </c>
      <c r="R2225" s="63">
        <v>0</v>
      </c>
      <c r="S2225" s="63">
        <v>0</v>
      </c>
      <c r="T2225" s="63">
        <v>0</v>
      </c>
      <c r="U2225" s="63">
        <v>42</v>
      </c>
      <c r="V2225" s="63">
        <v>0</v>
      </c>
      <c r="W2225" s="63">
        <v>0</v>
      </c>
      <c r="X2225" s="63">
        <v>0</v>
      </c>
      <c r="Y2225" s="63">
        <v>0</v>
      </c>
      <c r="Z2225" s="63">
        <v>0</v>
      </c>
      <c r="AA2225" s="63">
        <v>0</v>
      </c>
      <c r="AB2225" s="63">
        <v>0</v>
      </c>
      <c r="AC2225" s="63">
        <v>0</v>
      </c>
      <c r="AD2225" s="63">
        <v>0</v>
      </c>
      <c r="AE2225" s="63">
        <v>0</v>
      </c>
      <c r="AF2225" s="63">
        <v>0</v>
      </c>
      <c r="AG2225" s="63">
        <v>0</v>
      </c>
      <c r="AH2225" s="63">
        <v>0</v>
      </c>
      <c r="AI2225" s="63">
        <v>0</v>
      </c>
      <c r="AJ2225" s="63">
        <v>0</v>
      </c>
      <c r="AK2225" s="63">
        <v>0</v>
      </c>
      <c r="AL2225" s="63">
        <v>0</v>
      </c>
      <c r="AM2225" s="63">
        <v>0</v>
      </c>
      <c r="AN2225" s="63">
        <v>0</v>
      </c>
      <c r="AO2225" s="63">
        <v>0</v>
      </c>
      <c r="AP2225" s="63">
        <v>0</v>
      </c>
      <c r="AQ2225" s="63">
        <v>0</v>
      </c>
      <c r="AR2225" s="63">
        <v>0</v>
      </c>
      <c r="AS2225" s="63">
        <v>0</v>
      </c>
      <c r="AT2225" s="63">
        <v>0</v>
      </c>
      <c r="AU2225" s="63">
        <v>18</v>
      </c>
      <c r="AV2225" s="63">
        <v>0</v>
      </c>
      <c r="AW2225" s="63">
        <v>0</v>
      </c>
      <c r="AX2225" s="63">
        <v>0</v>
      </c>
      <c r="AY2225" s="63">
        <v>0</v>
      </c>
      <c r="BA2225" s="5">
        <f>IF(Q2225&gt;0,RANK(Q2225,(N2225:P2225,Q2225:AE2225)),0)</f>
        <v>3</v>
      </c>
      <c r="BB2225" s="5">
        <f>IF(R2225&gt;0,RANK(R2225,(N2225:P2225,Q2225:AE2225)),0)</f>
        <v>0</v>
      </c>
      <c r="BC2225" s="5">
        <f>IF(T2225&gt;0,RANK(T2225,(N2225:P2225,Q2225:AE2225)),0)</f>
        <v>0</v>
      </c>
      <c r="BD2225" s="5">
        <f>IF(S2225&gt;0,RANK(S2225,(N2225:P2225,Q2225:AE2225)),0)</f>
        <v>0</v>
      </c>
      <c r="BE2225" s="2">
        <f t="shared" si="906"/>
        <v>9.8387260371234405E-3</v>
      </c>
      <c r="BF2225" s="2">
        <f t="shared" si="907"/>
        <v>0</v>
      </c>
      <c r="BG2225" s="2">
        <f t="shared" si="908"/>
        <v>0</v>
      </c>
      <c r="BH2225" s="2">
        <f t="shared" si="909"/>
        <v>0</v>
      </c>
      <c r="BJ2225" t="s">
        <v>1949</v>
      </c>
      <c r="BK2225" t="s">
        <v>2269</v>
      </c>
      <c r="BL2225" s="1">
        <v>3</v>
      </c>
      <c r="BM2225" s="1"/>
      <c r="BN2225" s="112">
        <v>40</v>
      </c>
      <c r="BO2225" s="114">
        <v>15</v>
      </c>
      <c r="BP2225" s="118">
        <f t="shared" si="910"/>
        <v>40015</v>
      </c>
      <c r="BQ2225" s="118">
        <f t="shared" si="899"/>
        <v>40015</v>
      </c>
      <c r="BR2225" s="5" t="s">
        <v>3151</v>
      </c>
      <c r="BV2225" s="63"/>
      <c r="BW2225" s="63"/>
    </row>
    <row r="2226" spans="1:75" ht="15" hidden="1" customHeight="1" outlineLevel="1">
      <c r="A2226" t="s">
        <v>881</v>
      </c>
      <c r="B2226" t="s">
        <v>2269</v>
      </c>
      <c r="C2226" s="1">
        <f t="shared" si="901"/>
        <v>61940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5</v>
      </c>
      <c r="G2226" s="129">
        <f t="shared" si="887"/>
        <v>26808</v>
      </c>
      <c r="H2226" s="134">
        <f t="shared" si="888"/>
        <v>0.43280594123345173</v>
      </c>
      <c r="I2226" s="2"/>
      <c r="J2226" s="2">
        <f t="shared" si="902"/>
        <v>0.27029383274136259</v>
      </c>
      <c r="K2226" s="2">
        <f t="shared" si="903"/>
        <v>0.70309977397481438</v>
      </c>
      <c r="L2226" s="2">
        <f t="shared" si="904"/>
        <v>1.6144656118824668E-3</v>
      </c>
      <c r="M2226" s="2">
        <f t="shared" si="905"/>
        <v>2.4991927671940504E-2</v>
      </c>
      <c r="N2226" s="63">
        <v>16742</v>
      </c>
      <c r="O2226" s="63">
        <v>43550</v>
      </c>
      <c r="P2226" s="63">
        <v>100</v>
      </c>
      <c r="Q2226" s="63">
        <v>1168</v>
      </c>
      <c r="R2226" s="63">
        <v>0</v>
      </c>
      <c r="S2226" s="63">
        <v>0</v>
      </c>
      <c r="T2226" s="63">
        <v>0</v>
      </c>
      <c r="U2226" s="63">
        <v>235</v>
      </c>
      <c r="V2226" s="63">
        <v>0</v>
      </c>
      <c r="W2226" s="63">
        <v>0</v>
      </c>
      <c r="X2226" s="63">
        <v>0</v>
      </c>
      <c r="Y2226" s="63">
        <v>0</v>
      </c>
      <c r="Z2226" s="63">
        <v>0</v>
      </c>
      <c r="AA2226" s="63">
        <v>0</v>
      </c>
      <c r="AB2226" s="63">
        <v>0</v>
      </c>
      <c r="AC2226" s="63">
        <v>0</v>
      </c>
      <c r="AD2226" s="63">
        <v>0</v>
      </c>
      <c r="AE2226" s="63">
        <v>0</v>
      </c>
      <c r="AF2226" s="63">
        <v>0</v>
      </c>
      <c r="AG2226" s="63">
        <v>0</v>
      </c>
      <c r="AH2226" s="63">
        <v>0</v>
      </c>
      <c r="AI2226" s="63">
        <v>0</v>
      </c>
      <c r="AJ2226" s="63">
        <v>0</v>
      </c>
      <c r="AK2226" s="63">
        <v>0</v>
      </c>
      <c r="AL2226" s="63">
        <v>0</v>
      </c>
      <c r="AM2226" s="63">
        <v>0</v>
      </c>
      <c r="AN2226" s="63">
        <v>0</v>
      </c>
      <c r="AO2226" s="63">
        <v>0</v>
      </c>
      <c r="AP2226" s="63">
        <v>0</v>
      </c>
      <c r="AQ2226" s="63">
        <v>0</v>
      </c>
      <c r="AR2226" s="63">
        <v>0</v>
      </c>
      <c r="AS2226" s="63">
        <v>0</v>
      </c>
      <c r="AT2226" s="63">
        <v>0</v>
      </c>
      <c r="AU2226" s="63">
        <v>145</v>
      </c>
      <c r="AV2226" s="63">
        <v>0</v>
      </c>
      <c r="AW2226" s="63">
        <v>0</v>
      </c>
      <c r="AX2226" s="63">
        <v>0</v>
      </c>
      <c r="AY2226" s="63">
        <v>0</v>
      </c>
      <c r="BA2226" s="5">
        <f>IF(Q2226&gt;0,RANK(Q2226,(N2226:P2226,Q2226:AE2226)),0)</f>
        <v>3</v>
      </c>
      <c r="BB2226" s="5">
        <f>IF(R2226&gt;0,RANK(R2226,(N2226:P2226,Q2226:AE2226)),0)</f>
        <v>0</v>
      </c>
      <c r="BC2226" s="5">
        <f>IF(T2226&gt;0,RANK(T2226,(N2226:P2226,Q2226:AE2226)),0)</f>
        <v>0</v>
      </c>
      <c r="BD2226" s="5">
        <f>IF(S2226&gt;0,RANK(S2226,(N2226:P2226,Q2226:AE2226)),0)</f>
        <v>0</v>
      </c>
      <c r="BE2226" s="2">
        <f t="shared" si="906"/>
        <v>1.8856958346787214E-2</v>
      </c>
      <c r="BF2226" s="2">
        <f t="shared" si="907"/>
        <v>0</v>
      </c>
      <c r="BG2226" s="2">
        <f t="shared" si="908"/>
        <v>0</v>
      </c>
      <c r="BH2226" s="2">
        <f t="shared" si="909"/>
        <v>0</v>
      </c>
      <c r="BJ2226" t="s">
        <v>881</v>
      </c>
      <c r="BK2226" t="s">
        <v>2269</v>
      </c>
      <c r="BL2226" s="1"/>
      <c r="BN2226" s="112">
        <v>40</v>
      </c>
      <c r="BO2226" s="114">
        <v>17</v>
      </c>
      <c r="BP2226" s="118">
        <f t="shared" si="910"/>
        <v>40017</v>
      </c>
      <c r="BQ2226" s="118">
        <f t="shared" si="899"/>
        <v>40017</v>
      </c>
      <c r="BR2226" s="5" t="s">
        <v>3151</v>
      </c>
      <c r="BV2226" s="63"/>
      <c r="BW2226" s="63"/>
    </row>
    <row r="2227" spans="1:75" ht="15" hidden="1" customHeight="1" outlineLevel="1">
      <c r="A2227" t="s">
        <v>1841</v>
      </c>
      <c r="B2227" t="s">
        <v>2269</v>
      </c>
      <c r="C2227" s="1">
        <f t="shared" si="901"/>
        <v>19479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5</v>
      </c>
      <c r="G2227" s="129">
        <f t="shared" si="887"/>
        <v>10229</v>
      </c>
      <c r="H2227" s="134">
        <f t="shared" si="888"/>
        <v>0.52512962677755537</v>
      </c>
      <c r="I2227" s="2"/>
      <c r="J2227" s="2">
        <f t="shared" si="902"/>
        <v>0.22947789927614354</v>
      </c>
      <c r="K2227" s="2">
        <f t="shared" si="903"/>
        <v>0.75460752605369885</v>
      </c>
      <c r="L2227" s="2">
        <f t="shared" si="904"/>
        <v>1.2320961034960726E-3</v>
      </c>
      <c r="M2227" s="2">
        <f t="shared" si="905"/>
        <v>1.4682478566661593E-2</v>
      </c>
      <c r="N2227" s="63">
        <v>4470</v>
      </c>
      <c r="O2227" s="63">
        <v>14699</v>
      </c>
      <c r="P2227" s="63">
        <v>24</v>
      </c>
      <c r="Q2227" s="63">
        <v>196</v>
      </c>
      <c r="R2227" s="63">
        <v>0</v>
      </c>
      <c r="S2227" s="63">
        <v>0</v>
      </c>
      <c r="T2227" s="63">
        <v>0</v>
      </c>
      <c r="U2227" s="63">
        <v>66</v>
      </c>
      <c r="V2227" s="63">
        <v>0</v>
      </c>
      <c r="W2227" s="63">
        <v>0</v>
      </c>
      <c r="X2227" s="63">
        <v>0</v>
      </c>
      <c r="Y2227" s="63">
        <v>0</v>
      </c>
      <c r="Z2227" s="63">
        <v>0</v>
      </c>
      <c r="AA2227" s="63">
        <v>0</v>
      </c>
      <c r="AB2227" s="63">
        <v>0</v>
      </c>
      <c r="AC2227" s="63">
        <v>0</v>
      </c>
      <c r="AD2227" s="63">
        <v>0</v>
      </c>
      <c r="AE2227" s="63">
        <v>0</v>
      </c>
      <c r="AF2227" s="63">
        <v>0</v>
      </c>
      <c r="AG2227" s="63">
        <v>0</v>
      </c>
      <c r="AH2227" s="63">
        <v>0</v>
      </c>
      <c r="AI2227" s="63">
        <v>0</v>
      </c>
      <c r="AJ2227" s="63">
        <v>0</v>
      </c>
      <c r="AK2227" s="63">
        <v>0</v>
      </c>
      <c r="AL2227" s="63">
        <v>0</v>
      </c>
      <c r="AM2227" s="63">
        <v>0</v>
      </c>
      <c r="AN2227" s="63">
        <v>0</v>
      </c>
      <c r="AO2227" s="63">
        <v>0</v>
      </c>
      <c r="AP2227" s="63">
        <v>0</v>
      </c>
      <c r="AQ2227" s="63">
        <v>0</v>
      </c>
      <c r="AR2227" s="63">
        <v>0</v>
      </c>
      <c r="AS2227" s="63">
        <v>0</v>
      </c>
      <c r="AT2227" s="63">
        <v>0</v>
      </c>
      <c r="AU2227" s="63">
        <v>24</v>
      </c>
      <c r="AV2227" s="63">
        <v>0</v>
      </c>
      <c r="AW2227" s="63">
        <v>0</v>
      </c>
      <c r="AX2227" s="63">
        <v>0</v>
      </c>
      <c r="AY2227" s="63">
        <v>0</v>
      </c>
      <c r="BA2227" s="5">
        <f>IF(Q2227&gt;0,RANK(Q2227,(N2227:P2227,Q2227:AE2227)),0)</f>
        <v>3</v>
      </c>
      <c r="BB2227" s="5">
        <f>IF(R2227&gt;0,RANK(R2227,(N2227:P2227,Q2227:AE2227)),0)</f>
        <v>0</v>
      </c>
      <c r="BC2227" s="5">
        <f>IF(T2227&gt;0,RANK(T2227,(N2227:P2227,Q2227:AE2227)),0)</f>
        <v>0</v>
      </c>
      <c r="BD2227" s="5">
        <f>IF(S2227&gt;0,RANK(S2227,(N2227:P2227,Q2227:AE2227)),0)</f>
        <v>0</v>
      </c>
      <c r="BE2227" s="2">
        <f t="shared" si="906"/>
        <v>1.0062118178551261E-2</v>
      </c>
      <c r="BF2227" s="2">
        <f t="shared" si="907"/>
        <v>0</v>
      </c>
      <c r="BG2227" s="2">
        <f t="shared" si="908"/>
        <v>0</v>
      </c>
      <c r="BH2227" s="2">
        <f t="shared" si="909"/>
        <v>0</v>
      </c>
      <c r="BJ2227" t="s">
        <v>1841</v>
      </c>
      <c r="BK2227" t="s">
        <v>2269</v>
      </c>
      <c r="BL2227" s="1">
        <v>4</v>
      </c>
      <c r="BN2227" s="112">
        <v>40</v>
      </c>
      <c r="BO2227" s="114">
        <v>19</v>
      </c>
      <c r="BP2227" s="118">
        <f t="shared" si="910"/>
        <v>40019</v>
      </c>
      <c r="BQ2227" s="118">
        <f t="shared" si="899"/>
        <v>40019</v>
      </c>
      <c r="BR2227" s="5" t="s">
        <v>3151</v>
      </c>
      <c r="BV2227" s="63"/>
      <c r="BW2227" s="63"/>
    </row>
    <row r="2228" spans="1:75" ht="15" hidden="1" customHeight="1" outlineLevel="1">
      <c r="A2228" t="s">
        <v>1651</v>
      </c>
      <c r="B2228" t="s">
        <v>2269</v>
      </c>
      <c r="C2228" s="1">
        <f t="shared" si="901"/>
        <v>17714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5</v>
      </c>
      <c r="G2228" s="129">
        <f t="shared" si="887"/>
        <v>5196</v>
      </c>
      <c r="H2228" s="134">
        <f t="shared" si="888"/>
        <v>0.29332731173083437</v>
      </c>
      <c r="I2228" s="2"/>
      <c r="J2228" s="2">
        <f t="shared" si="902"/>
        <v>0.34023935869933386</v>
      </c>
      <c r="K2228" s="2">
        <f t="shared" si="903"/>
        <v>0.63356667043016823</v>
      </c>
      <c r="L2228" s="2">
        <f t="shared" si="904"/>
        <v>1.4677656091227277E-3</v>
      </c>
      <c r="M2228" s="2">
        <f t="shared" si="905"/>
        <v>2.472620526137518E-2</v>
      </c>
      <c r="N2228" s="63">
        <v>6027</v>
      </c>
      <c r="O2228" s="63">
        <v>11223</v>
      </c>
      <c r="P2228" s="63">
        <v>26</v>
      </c>
      <c r="Q2228" s="63">
        <v>320</v>
      </c>
      <c r="R2228" s="63">
        <v>0</v>
      </c>
      <c r="S2228" s="63">
        <v>0</v>
      </c>
      <c r="T2228" s="63">
        <v>0</v>
      </c>
      <c r="U2228" s="63">
        <v>67</v>
      </c>
      <c r="V2228" s="63">
        <v>0</v>
      </c>
      <c r="W2228" s="63">
        <v>0</v>
      </c>
      <c r="X2228" s="63">
        <v>0</v>
      </c>
      <c r="Y2228" s="63">
        <v>0</v>
      </c>
      <c r="Z2228" s="63">
        <v>0</v>
      </c>
      <c r="AA2228" s="63">
        <v>0</v>
      </c>
      <c r="AB2228" s="63">
        <v>0</v>
      </c>
      <c r="AC2228" s="63">
        <v>0</v>
      </c>
      <c r="AD2228" s="63">
        <v>0</v>
      </c>
      <c r="AE2228" s="63">
        <v>0</v>
      </c>
      <c r="AF2228" s="63">
        <v>0</v>
      </c>
      <c r="AG2228" s="63">
        <v>0</v>
      </c>
      <c r="AH2228" s="63">
        <v>0</v>
      </c>
      <c r="AI2228" s="63">
        <v>0</v>
      </c>
      <c r="AJ2228" s="63">
        <v>0</v>
      </c>
      <c r="AK2228" s="63">
        <v>0</v>
      </c>
      <c r="AL2228" s="63">
        <v>0</v>
      </c>
      <c r="AM2228" s="63">
        <v>0</v>
      </c>
      <c r="AN2228" s="63">
        <v>0</v>
      </c>
      <c r="AO2228" s="63">
        <v>0</v>
      </c>
      <c r="AP2228" s="63">
        <v>0</v>
      </c>
      <c r="AQ2228" s="63">
        <v>0</v>
      </c>
      <c r="AR2228" s="63">
        <v>0</v>
      </c>
      <c r="AS2228" s="63">
        <v>0</v>
      </c>
      <c r="AT2228" s="63">
        <v>0</v>
      </c>
      <c r="AU2228" s="63">
        <v>51</v>
      </c>
      <c r="AV2228" s="63">
        <v>0</v>
      </c>
      <c r="AW2228" s="63">
        <v>0</v>
      </c>
      <c r="AX2228" s="63">
        <v>0</v>
      </c>
      <c r="AY2228" s="63">
        <v>0</v>
      </c>
      <c r="BA2228" s="5">
        <f>IF(Q2228&gt;0,RANK(Q2228,(N2228:P2228,Q2228:AE2228)),0)</f>
        <v>3</v>
      </c>
      <c r="BB2228" s="5">
        <f>IF(R2228&gt;0,RANK(R2228,(N2228:P2228,Q2228:AE2228)),0)</f>
        <v>0</v>
      </c>
      <c r="BC2228" s="5">
        <f>IF(T2228&gt;0,RANK(T2228,(N2228:P2228,Q2228:AE2228)),0)</f>
        <v>0</v>
      </c>
      <c r="BD2228" s="5">
        <f>IF(S2228&gt;0,RANK(S2228,(N2228:P2228,Q2228:AE2228)),0)</f>
        <v>0</v>
      </c>
      <c r="BE2228" s="2">
        <f t="shared" si="906"/>
        <v>1.8064807496895111E-2</v>
      </c>
      <c r="BF2228" s="2">
        <f t="shared" si="907"/>
        <v>0</v>
      </c>
      <c r="BG2228" s="2">
        <f t="shared" si="908"/>
        <v>0</v>
      </c>
      <c r="BH2228" s="2">
        <f t="shared" si="909"/>
        <v>0</v>
      </c>
      <c r="BJ2228" t="s">
        <v>1651</v>
      </c>
      <c r="BK2228" t="s">
        <v>2269</v>
      </c>
      <c r="BL2228" s="1">
        <v>2</v>
      </c>
      <c r="BN2228" s="112">
        <v>40</v>
      </c>
      <c r="BO2228" s="114">
        <v>21</v>
      </c>
      <c r="BP2228" s="118">
        <f t="shared" si="910"/>
        <v>40021</v>
      </c>
      <c r="BQ2228" s="118">
        <f t="shared" si="899"/>
        <v>40021</v>
      </c>
      <c r="BR2228" s="5" t="s">
        <v>3151</v>
      </c>
      <c r="BV2228" s="63"/>
      <c r="BW2228" s="63"/>
    </row>
    <row r="2229" spans="1:75" ht="15" hidden="1" customHeight="1" outlineLevel="1">
      <c r="A2229" t="s">
        <v>3102</v>
      </c>
      <c r="B2229" t="s">
        <v>2269</v>
      </c>
      <c r="C2229" s="1">
        <f t="shared" si="901"/>
        <v>5832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5</v>
      </c>
      <c r="G2229" s="129">
        <f t="shared" si="887"/>
        <v>3616</v>
      </c>
      <c r="H2229" s="134">
        <f t="shared" si="888"/>
        <v>0.62002743484224965</v>
      </c>
      <c r="I2229" s="2"/>
      <c r="J2229" s="2">
        <f t="shared" si="902"/>
        <v>0.18552812071330591</v>
      </c>
      <c r="K2229" s="2">
        <f t="shared" si="903"/>
        <v>0.80555555555555558</v>
      </c>
      <c r="L2229" s="2">
        <f t="shared" si="904"/>
        <v>5.1440329218107E-4</v>
      </c>
      <c r="M2229" s="2">
        <f t="shared" si="905"/>
        <v>8.4019204389574175E-3</v>
      </c>
      <c r="N2229" s="63">
        <v>1082</v>
      </c>
      <c r="O2229" s="63">
        <v>4698</v>
      </c>
      <c r="P2229" s="63">
        <v>3</v>
      </c>
      <c r="Q2229" s="63">
        <v>34</v>
      </c>
      <c r="R2229" s="63">
        <v>0</v>
      </c>
      <c r="S2229" s="63">
        <v>0</v>
      </c>
      <c r="T2229" s="63">
        <v>0</v>
      </c>
      <c r="U2229" s="63">
        <v>9</v>
      </c>
      <c r="V2229" s="63">
        <v>0</v>
      </c>
      <c r="W2229" s="63">
        <v>0</v>
      </c>
      <c r="X2229" s="63">
        <v>0</v>
      </c>
      <c r="Y2229" s="63">
        <v>0</v>
      </c>
      <c r="Z2229" s="63">
        <v>0</v>
      </c>
      <c r="AA2229" s="63">
        <v>0</v>
      </c>
      <c r="AB2229" s="63">
        <v>0</v>
      </c>
      <c r="AC2229" s="63">
        <v>0</v>
      </c>
      <c r="AD2229" s="63">
        <v>0</v>
      </c>
      <c r="AE2229" s="63">
        <v>0</v>
      </c>
      <c r="AF2229" s="63">
        <v>0</v>
      </c>
      <c r="AG2229" s="63">
        <v>0</v>
      </c>
      <c r="AH2229" s="63">
        <v>0</v>
      </c>
      <c r="AI2229" s="63">
        <v>0</v>
      </c>
      <c r="AJ2229" s="63">
        <v>0</v>
      </c>
      <c r="AK2229" s="63">
        <v>0</v>
      </c>
      <c r="AL2229" s="63">
        <v>0</v>
      </c>
      <c r="AM2229" s="63">
        <v>0</v>
      </c>
      <c r="AN2229" s="63">
        <v>0</v>
      </c>
      <c r="AO2229" s="63">
        <v>0</v>
      </c>
      <c r="AP2229" s="63">
        <v>0</v>
      </c>
      <c r="AQ2229" s="63">
        <v>0</v>
      </c>
      <c r="AR2229" s="63">
        <v>0</v>
      </c>
      <c r="AS2229" s="63">
        <v>0</v>
      </c>
      <c r="AT2229" s="63">
        <v>0</v>
      </c>
      <c r="AU2229" s="63">
        <v>6</v>
      </c>
      <c r="AV2229" s="63">
        <v>0</v>
      </c>
      <c r="AW2229" s="63">
        <v>0</v>
      </c>
      <c r="AX2229" s="63">
        <v>0</v>
      </c>
      <c r="AY2229" s="63">
        <v>0</v>
      </c>
      <c r="BA2229" s="5">
        <f>IF(Q2229&gt;0,RANK(Q2229,(N2229:P2229,Q2229:AE2229)),0)</f>
        <v>3</v>
      </c>
      <c r="BB2229" s="5">
        <f>IF(R2229&gt;0,RANK(R2229,(N2229:P2229,Q2229:AE2229)),0)</f>
        <v>0</v>
      </c>
      <c r="BC2229" s="5">
        <f>IF(T2229&gt;0,RANK(T2229,(N2229:P2229,Q2229:AE2229)),0)</f>
        <v>0</v>
      </c>
      <c r="BD2229" s="5">
        <f>IF(S2229&gt;0,RANK(S2229,(N2229:P2229,Q2229:AE2229)),0)</f>
        <v>0</v>
      </c>
      <c r="BE2229" s="2">
        <f t="shared" si="906"/>
        <v>5.8299039780521263E-3</v>
      </c>
      <c r="BF2229" s="2">
        <f t="shared" si="907"/>
        <v>0</v>
      </c>
      <c r="BG2229" s="2">
        <f t="shared" si="908"/>
        <v>0</v>
      </c>
      <c r="BH2229" s="2">
        <f t="shared" si="909"/>
        <v>0</v>
      </c>
      <c r="BJ2229" t="s">
        <v>3102</v>
      </c>
      <c r="BK2229" t="s">
        <v>2269</v>
      </c>
      <c r="BL2229" s="1">
        <v>2</v>
      </c>
      <c r="BN2229" s="112">
        <v>40</v>
      </c>
      <c r="BO2229" s="114">
        <v>23</v>
      </c>
      <c r="BP2229" s="118">
        <f t="shared" si="910"/>
        <v>40023</v>
      </c>
      <c r="BQ2229" s="118">
        <f t="shared" si="899"/>
        <v>40023</v>
      </c>
      <c r="BR2229" s="5" t="s">
        <v>3151</v>
      </c>
      <c r="BV2229" s="63"/>
      <c r="BW2229" s="63"/>
    </row>
    <row r="2230" spans="1:75" ht="15" hidden="1" customHeight="1" outlineLevel="1">
      <c r="A2230" t="s">
        <v>2065</v>
      </c>
      <c r="B2230" t="s">
        <v>2269</v>
      </c>
      <c r="C2230" s="1">
        <f t="shared" si="901"/>
        <v>1054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4</v>
      </c>
      <c r="G2230" s="129">
        <f t="shared" si="887"/>
        <v>900</v>
      </c>
      <c r="H2230" s="134">
        <f t="shared" si="888"/>
        <v>0.85388994307400379</v>
      </c>
      <c r="I2230" s="2"/>
      <c r="J2230" s="2">
        <f t="shared" si="902"/>
        <v>6.6413662239089177E-2</v>
      </c>
      <c r="K2230" s="2">
        <f t="shared" si="903"/>
        <v>0.92030360531309297</v>
      </c>
      <c r="L2230" s="2">
        <f t="shared" si="904"/>
        <v>9.4876660341555979E-4</v>
      </c>
      <c r="M2230" s="2">
        <f t="shared" si="905"/>
        <v>1.2333965844402299E-2</v>
      </c>
      <c r="N2230" s="63">
        <v>70</v>
      </c>
      <c r="O2230" s="63">
        <v>970</v>
      </c>
      <c r="P2230" s="63">
        <v>1</v>
      </c>
      <c r="Q2230" s="63">
        <v>10</v>
      </c>
      <c r="R2230" s="63">
        <v>0</v>
      </c>
      <c r="S2230" s="63">
        <v>0</v>
      </c>
      <c r="T2230" s="63">
        <v>0</v>
      </c>
      <c r="U2230" s="63">
        <v>1</v>
      </c>
      <c r="V2230" s="63">
        <v>0</v>
      </c>
      <c r="W2230" s="63">
        <v>0</v>
      </c>
      <c r="X2230" s="63">
        <v>0</v>
      </c>
      <c r="Y2230" s="63">
        <v>0</v>
      </c>
      <c r="Z2230" s="63">
        <v>0</v>
      </c>
      <c r="AA2230" s="63">
        <v>0</v>
      </c>
      <c r="AB2230" s="63">
        <v>0</v>
      </c>
      <c r="AC2230" s="63">
        <v>0</v>
      </c>
      <c r="AD2230" s="63">
        <v>0</v>
      </c>
      <c r="AE2230" s="63">
        <v>0</v>
      </c>
      <c r="AF2230" s="63">
        <v>0</v>
      </c>
      <c r="AG2230" s="63">
        <v>0</v>
      </c>
      <c r="AH2230" s="63">
        <v>0</v>
      </c>
      <c r="AI2230" s="63">
        <v>0</v>
      </c>
      <c r="AJ2230" s="63">
        <v>0</v>
      </c>
      <c r="AK2230" s="63">
        <v>0</v>
      </c>
      <c r="AL2230" s="63">
        <v>0</v>
      </c>
      <c r="AM2230" s="63">
        <v>0</v>
      </c>
      <c r="AN2230" s="63">
        <v>0</v>
      </c>
      <c r="AO2230" s="63">
        <v>0</v>
      </c>
      <c r="AP2230" s="63">
        <v>0</v>
      </c>
      <c r="AQ2230" s="63">
        <v>0</v>
      </c>
      <c r="AR2230" s="63">
        <v>0</v>
      </c>
      <c r="AS2230" s="63">
        <v>0</v>
      </c>
      <c r="AT2230" s="63">
        <v>0</v>
      </c>
      <c r="AU2230" s="63">
        <v>2</v>
      </c>
      <c r="AV2230" s="63">
        <v>0</v>
      </c>
      <c r="AW2230" s="63">
        <v>0</v>
      </c>
      <c r="AX2230" s="63">
        <v>0</v>
      </c>
      <c r="AY2230" s="63">
        <v>0</v>
      </c>
      <c r="BA2230" s="5">
        <f>IF(Q2230&gt;0,RANK(Q2230,(N2230:P2230,Q2230:AE2230)),0)</f>
        <v>3</v>
      </c>
      <c r="BB2230" s="5">
        <f>IF(R2230&gt;0,RANK(R2230,(N2230:P2230,Q2230:AE2230)),0)</f>
        <v>0</v>
      </c>
      <c r="BC2230" s="5">
        <f>IF(T2230&gt;0,RANK(T2230,(N2230:P2230,Q2230:AE2230)),0)</f>
        <v>0</v>
      </c>
      <c r="BD2230" s="5">
        <f>IF(S2230&gt;0,RANK(S2230,(N2230:P2230,Q2230:AE2230)),0)</f>
        <v>0</v>
      </c>
      <c r="BE2230" s="2">
        <f t="shared" si="906"/>
        <v>9.4876660341555973E-3</v>
      </c>
      <c r="BF2230" s="2">
        <f t="shared" si="907"/>
        <v>0</v>
      </c>
      <c r="BG2230" s="2">
        <f t="shared" si="908"/>
        <v>0</v>
      </c>
      <c r="BH2230" s="2">
        <f t="shared" si="909"/>
        <v>0</v>
      </c>
      <c r="BJ2230" t="s">
        <v>2065</v>
      </c>
      <c r="BK2230" t="s">
        <v>2269</v>
      </c>
      <c r="BL2230" s="1">
        <v>3</v>
      </c>
      <c r="BN2230" s="112">
        <v>40</v>
      </c>
      <c r="BO2230" s="114">
        <v>25</v>
      </c>
      <c r="BP2230" s="118">
        <f t="shared" si="910"/>
        <v>40025</v>
      </c>
      <c r="BQ2230" s="118">
        <f t="shared" si="899"/>
        <v>40025</v>
      </c>
      <c r="BR2230" s="5" t="s">
        <v>3151</v>
      </c>
      <c r="BV2230" s="63"/>
      <c r="BW2230" s="63"/>
    </row>
    <row r="2231" spans="1:75" ht="15" hidden="1" customHeight="1" outlineLevel="1">
      <c r="A2231" t="s">
        <v>2923</v>
      </c>
      <c r="B2231" t="s">
        <v>2269</v>
      </c>
      <c r="C2231" s="1">
        <f t="shared" si="901"/>
        <v>119778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5</v>
      </c>
      <c r="G2231" s="129">
        <f t="shared" si="887"/>
        <v>16850</v>
      </c>
      <c r="H2231" s="134">
        <f t="shared" si="888"/>
        <v>0.14067691896675516</v>
      </c>
      <c r="I2231" s="2"/>
      <c r="J2231" s="2">
        <f t="shared" si="902"/>
        <v>0.41599458999148425</v>
      </c>
      <c r="K2231" s="2">
        <f t="shared" si="903"/>
        <v>0.55667150895823936</v>
      </c>
      <c r="L2231" s="2">
        <f t="shared" si="904"/>
        <v>1.7532435004758804E-3</v>
      </c>
      <c r="M2231" s="2">
        <f t="shared" si="905"/>
        <v>2.5580657549800451E-2</v>
      </c>
      <c r="N2231" s="63">
        <v>49827</v>
      </c>
      <c r="O2231" s="63">
        <v>66677</v>
      </c>
      <c r="P2231" s="63">
        <v>210</v>
      </c>
      <c r="Q2231" s="63">
        <v>2278</v>
      </c>
      <c r="R2231" s="63">
        <v>0</v>
      </c>
      <c r="S2231" s="63">
        <v>0</v>
      </c>
      <c r="T2231" s="63">
        <v>0</v>
      </c>
      <c r="U2231" s="63">
        <v>477</v>
      </c>
      <c r="V2231" s="63">
        <v>0</v>
      </c>
      <c r="W2231" s="63">
        <v>0</v>
      </c>
      <c r="X2231" s="63">
        <v>0</v>
      </c>
      <c r="Y2231" s="63">
        <v>0</v>
      </c>
      <c r="Z2231" s="63">
        <v>0</v>
      </c>
      <c r="AA2231" s="63">
        <v>0</v>
      </c>
      <c r="AB2231" s="63">
        <v>0</v>
      </c>
      <c r="AC2231" s="63">
        <v>0</v>
      </c>
      <c r="AD2231" s="63">
        <v>0</v>
      </c>
      <c r="AE2231" s="63">
        <v>0</v>
      </c>
      <c r="AF2231" s="63">
        <v>0</v>
      </c>
      <c r="AG2231" s="63">
        <v>0</v>
      </c>
      <c r="AH2231" s="63">
        <v>0</v>
      </c>
      <c r="AI2231" s="63">
        <v>0</v>
      </c>
      <c r="AJ2231" s="63">
        <v>0</v>
      </c>
      <c r="AK2231" s="63">
        <v>0</v>
      </c>
      <c r="AL2231" s="63">
        <v>0</v>
      </c>
      <c r="AM2231" s="63">
        <v>0</v>
      </c>
      <c r="AN2231" s="63">
        <v>0</v>
      </c>
      <c r="AO2231" s="63">
        <v>0</v>
      </c>
      <c r="AP2231" s="63">
        <v>0</v>
      </c>
      <c r="AQ2231" s="63">
        <v>0</v>
      </c>
      <c r="AR2231" s="63">
        <v>0</v>
      </c>
      <c r="AS2231" s="63">
        <v>0</v>
      </c>
      <c r="AT2231" s="63">
        <v>0</v>
      </c>
      <c r="AU2231" s="63">
        <v>309</v>
      </c>
      <c r="AV2231" s="63">
        <v>0</v>
      </c>
      <c r="AW2231" s="63">
        <v>0</v>
      </c>
      <c r="AX2231" s="63">
        <v>0</v>
      </c>
      <c r="AY2231" s="63">
        <v>0</v>
      </c>
      <c r="BA2231" s="5">
        <f>IF(Q2231&gt;0,RANK(Q2231,(N2231:P2231,Q2231:AE2231)),0)</f>
        <v>3</v>
      </c>
      <c r="BB2231" s="5">
        <f>IF(R2231&gt;0,RANK(R2231,(N2231:P2231,Q2231:AE2231)),0)</f>
        <v>0</v>
      </c>
      <c r="BC2231" s="5">
        <f>IF(T2231&gt;0,RANK(T2231,(N2231:P2231,Q2231:AE2231)),0)</f>
        <v>0</v>
      </c>
      <c r="BD2231" s="5">
        <f>IF(S2231&gt;0,RANK(S2231,(N2231:P2231,Q2231:AE2231)),0)</f>
        <v>0</v>
      </c>
      <c r="BE2231" s="2">
        <f t="shared" si="906"/>
        <v>1.9018517590876454E-2</v>
      </c>
      <c r="BF2231" s="2">
        <f t="shared" si="907"/>
        <v>0</v>
      </c>
      <c r="BG2231" s="2">
        <f t="shared" si="908"/>
        <v>0</v>
      </c>
      <c r="BH2231" s="2">
        <f t="shared" si="909"/>
        <v>0</v>
      </c>
      <c r="BJ2231" t="s">
        <v>2923</v>
      </c>
      <c r="BK2231" t="s">
        <v>2269</v>
      </c>
      <c r="BL2231" s="1">
        <v>4</v>
      </c>
      <c r="BN2231" s="112">
        <v>40</v>
      </c>
      <c r="BO2231" s="114">
        <v>27</v>
      </c>
      <c r="BP2231" s="118">
        <f t="shared" si="910"/>
        <v>40027</v>
      </c>
      <c r="BQ2231" s="118">
        <f t="shared" si="899"/>
        <v>40027</v>
      </c>
      <c r="BR2231" s="5" t="s">
        <v>3151</v>
      </c>
      <c r="BV2231" s="63"/>
      <c r="BW2231" s="63"/>
    </row>
    <row r="2232" spans="1:75" ht="15" hidden="1" customHeight="1" outlineLevel="1">
      <c r="A2232" t="s">
        <v>2339</v>
      </c>
      <c r="B2232" t="s">
        <v>2269</v>
      </c>
      <c r="C2232" s="1">
        <f t="shared" si="901"/>
        <v>2524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5</v>
      </c>
      <c r="G2232" s="129">
        <f t="shared" si="887"/>
        <v>1717</v>
      </c>
      <c r="H2232" s="134">
        <f t="shared" si="888"/>
        <v>0.68026941362916005</v>
      </c>
      <c r="I2232" s="2"/>
      <c r="J2232" s="2">
        <f t="shared" si="902"/>
        <v>0.14817749603803487</v>
      </c>
      <c r="K2232" s="2">
        <f t="shared" si="903"/>
        <v>0.82844690966719492</v>
      </c>
      <c r="L2232" s="2">
        <f t="shared" si="904"/>
        <v>1.5847860538827259E-3</v>
      </c>
      <c r="M2232" s="2">
        <f t="shared" si="905"/>
        <v>2.1790808240887482E-2</v>
      </c>
      <c r="N2232" s="63">
        <v>374</v>
      </c>
      <c r="O2232" s="63">
        <v>2091</v>
      </c>
      <c r="P2232" s="63">
        <v>4</v>
      </c>
      <c r="Q2232" s="63">
        <v>34</v>
      </c>
      <c r="R2232" s="63">
        <v>0</v>
      </c>
      <c r="S2232" s="63">
        <v>0</v>
      </c>
      <c r="T2232" s="63">
        <v>0</v>
      </c>
      <c r="U2232" s="63">
        <v>12</v>
      </c>
      <c r="V2232" s="63">
        <v>0</v>
      </c>
      <c r="W2232" s="63">
        <v>0</v>
      </c>
      <c r="X2232" s="63">
        <v>0</v>
      </c>
      <c r="Y2232" s="63">
        <v>0</v>
      </c>
      <c r="Z2232" s="63">
        <v>0</v>
      </c>
      <c r="AA2232" s="63">
        <v>0</v>
      </c>
      <c r="AB2232" s="63">
        <v>0</v>
      </c>
      <c r="AC2232" s="63">
        <v>0</v>
      </c>
      <c r="AD2232" s="63">
        <v>0</v>
      </c>
      <c r="AE2232" s="63">
        <v>0</v>
      </c>
      <c r="AF2232" s="63">
        <v>0</v>
      </c>
      <c r="AG2232" s="63">
        <v>0</v>
      </c>
      <c r="AH2232" s="63">
        <v>0</v>
      </c>
      <c r="AI2232" s="63">
        <v>0</v>
      </c>
      <c r="AJ2232" s="63">
        <v>0</v>
      </c>
      <c r="AK2232" s="63">
        <v>0</v>
      </c>
      <c r="AL2232" s="63">
        <v>0</v>
      </c>
      <c r="AM2232" s="63">
        <v>0</v>
      </c>
      <c r="AN2232" s="63">
        <v>0</v>
      </c>
      <c r="AO2232" s="63">
        <v>0</v>
      </c>
      <c r="AP2232" s="63">
        <v>0</v>
      </c>
      <c r="AQ2232" s="63">
        <v>0</v>
      </c>
      <c r="AR2232" s="63">
        <v>0</v>
      </c>
      <c r="AS2232" s="63">
        <v>0</v>
      </c>
      <c r="AT2232" s="63">
        <v>0</v>
      </c>
      <c r="AU2232" s="63">
        <v>9</v>
      </c>
      <c r="AV2232" s="63">
        <v>0</v>
      </c>
      <c r="AW2232" s="63">
        <v>0</v>
      </c>
      <c r="AX2232" s="63">
        <v>0</v>
      </c>
      <c r="AY2232" s="63">
        <v>0</v>
      </c>
      <c r="BA2232" s="5">
        <f>IF(Q2232&gt;0,RANK(Q2232,(N2232:P2232,Q2232:AE2232)),0)</f>
        <v>3</v>
      </c>
      <c r="BB2232" s="5">
        <f>IF(R2232&gt;0,RANK(R2232,(N2232:P2232,Q2232:AE2232)),0)</f>
        <v>0</v>
      </c>
      <c r="BC2232" s="5">
        <f>IF(T2232&gt;0,RANK(T2232,(N2232:P2232,Q2232:AE2232)),0)</f>
        <v>0</v>
      </c>
      <c r="BD2232" s="5">
        <f>IF(S2232&gt;0,RANK(S2232,(N2232:P2232,Q2232:AE2232)),0)</f>
        <v>0</v>
      </c>
      <c r="BE2232" s="2">
        <f t="shared" si="906"/>
        <v>1.347068145800317E-2</v>
      </c>
      <c r="BF2232" s="2">
        <f t="shared" si="907"/>
        <v>0</v>
      </c>
      <c r="BG2232" s="2">
        <f t="shared" si="908"/>
        <v>0</v>
      </c>
      <c r="BH2232" s="2">
        <f t="shared" si="909"/>
        <v>0</v>
      </c>
      <c r="BJ2232" t="s">
        <v>2339</v>
      </c>
      <c r="BK2232" t="s">
        <v>2269</v>
      </c>
      <c r="BL2232" s="1">
        <v>2</v>
      </c>
      <c r="BN2232" s="112">
        <v>40</v>
      </c>
      <c r="BO2232" s="114">
        <v>29</v>
      </c>
      <c r="BP2232" s="118">
        <f t="shared" si="910"/>
        <v>40029</v>
      </c>
      <c r="BQ2232" s="118">
        <f t="shared" si="899"/>
        <v>40029</v>
      </c>
      <c r="BR2232" s="5" t="s">
        <v>3151</v>
      </c>
      <c r="BV2232" s="63"/>
      <c r="BW2232" s="63"/>
    </row>
    <row r="2233" spans="1:75" ht="15" hidden="1" customHeight="1" outlineLevel="1">
      <c r="A2233" t="s">
        <v>1141</v>
      </c>
      <c r="B2233" t="s">
        <v>2269</v>
      </c>
      <c r="C2233" s="1">
        <f t="shared" si="901"/>
        <v>35631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5</v>
      </c>
      <c r="G2233" s="129">
        <f t="shared" si="887"/>
        <v>7158</v>
      </c>
      <c r="H2233" s="134">
        <f t="shared" si="888"/>
        <v>0.20089248126631304</v>
      </c>
      <c r="I2233" s="2"/>
      <c r="J2233" s="2">
        <f t="shared" si="902"/>
        <v>0.38581572226432037</v>
      </c>
      <c r="K2233" s="2">
        <f t="shared" si="903"/>
        <v>0.58670820353063347</v>
      </c>
      <c r="L2233" s="2">
        <f t="shared" si="904"/>
        <v>1.7681232634503663E-3</v>
      </c>
      <c r="M2233" s="2">
        <f t="shared" si="905"/>
        <v>2.5707950941595798E-2</v>
      </c>
      <c r="N2233" s="63">
        <v>13747</v>
      </c>
      <c r="O2233" s="63">
        <v>20905</v>
      </c>
      <c r="P2233" s="63">
        <v>63</v>
      </c>
      <c r="Q2233" s="63">
        <v>699</v>
      </c>
      <c r="R2233" s="63">
        <v>0</v>
      </c>
      <c r="S2233" s="63">
        <v>0</v>
      </c>
      <c r="T2233" s="63">
        <v>0</v>
      </c>
      <c r="U2233" s="63">
        <v>121</v>
      </c>
      <c r="V2233" s="63">
        <v>0</v>
      </c>
      <c r="W2233" s="63">
        <v>0</v>
      </c>
      <c r="X2233" s="63">
        <v>0</v>
      </c>
      <c r="Y2233" s="63">
        <v>0</v>
      </c>
      <c r="Z2233" s="63">
        <v>0</v>
      </c>
      <c r="AA2233" s="63">
        <v>0</v>
      </c>
      <c r="AB2233" s="63">
        <v>0</v>
      </c>
      <c r="AC2233" s="63">
        <v>0</v>
      </c>
      <c r="AD2233" s="63">
        <v>0</v>
      </c>
      <c r="AE2233" s="63">
        <v>0</v>
      </c>
      <c r="AF2233" s="63">
        <v>0</v>
      </c>
      <c r="AG2233" s="63">
        <v>0</v>
      </c>
      <c r="AH2233" s="63">
        <v>0</v>
      </c>
      <c r="AI2233" s="63">
        <v>0</v>
      </c>
      <c r="AJ2233" s="63">
        <v>0</v>
      </c>
      <c r="AK2233" s="63">
        <v>0</v>
      </c>
      <c r="AL2233" s="63">
        <v>0</v>
      </c>
      <c r="AM2233" s="63">
        <v>0</v>
      </c>
      <c r="AN2233" s="63">
        <v>0</v>
      </c>
      <c r="AO2233" s="63">
        <v>0</v>
      </c>
      <c r="AP2233" s="63">
        <v>0</v>
      </c>
      <c r="AQ2233" s="63">
        <v>0</v>
      </c>
      <c r="AR2233" s="63">
        <v>0</v>
      </c>
      <c r="AS2233" s="63">
        <v>0</v>
      </c>
      <c r="AT2233" s="63">
        <v>0</v>
      </c>
      <c r="AU2233" s="63">
        <v>96</v>
      </c>
      <c r="AV2233" s="63">
        <v>0</v>
      </c>
      <c r="AW2233" s="63">
        <v>0</v>
      </c>
      <c r="AX2233" s="63">
        <v>0</v>
      </c>
      <c r="AY2233" s="63">
        <v>0</v>
      </c>
      <c r="BA2233" s="5">
        <f>IF(Q2233&gt;0,RANK(Q2233,(N2233:P2233,Q2233:AE2233)),0)</f>
        <v>3</v>
      </c>
      <c r="BB2233" s="5">
        <f>IF(R2233&gt;0,RANK(R2233,(N2233:P2233,Q2233:AE2233)),0)</f>
        <v>0</v>
      </c>
      <c r="BC2233" s="5">
        <f>IF(T2233&gt;0,RANK(T2233,(N2233:P2233,Q2233:AE2233)),0)</f>
        <v>0</v>
      </c>
      <c r="BD2233" s="5">
        <f>IF(S2233&gt;0,RANK(S2233,(N2233:P2233,Q2233:AE2233)),0)</f>
        <v>0</v>
      </c>
      <c r="BE2233" s="2">
        <f t="shared" si="906"/>
        <v>1.9617748589711208E-2</v>
      </c>
      <c r="BF2233" s="2">
        <f t="shared" si="907"/>
        <v>0</v>
      </c>
      <c r="BG2233" s="2">
        <f t="shared" si="908"/>
        <v>0</v>
      </c>
      <c r="BH2233" s="2">
        <f t="shared" si="909"/>
        <v>0</v>
      </c>
      <c r="BJ2233" t="s">
        <v>1141</v>
      </c>
      <c r="BK2233" t="s">
        <v>2269</v>
      </c>
      <c r="BL2233" s="1">
        <v>4</v>
      </c>
      <c r="BN2233" s="112">
        <v>40</v>
      </c>
      <c r="BO2233" s="114">
        <v>31</v>
      </c>
      <c r="BP2233" s="118">
        <f t="shared" si="910"/>
        <v>40031</v>
      </c>
      <c r="BQ2233" s="118">
        <f t="shared" si="899"/>
        <v>40031</v>
      </c>
      <c r="BR2233" s="5" t="s">
        <v>3151</v>
      </c>
      <c r="BV2233" s="63"/>
      <c r="BW2233" s="63"/>
    </row>
    <row r="2234" spans="1:75" ht="15" hidden="1" customHeight="1" outlineLevel="1">
      <c r="A2234" t="s">
        <v>2983</v>
      </c>
      <c r="B2234" t="s">
        <v>2269</v>
      </c>
      <c r="C2234" s="1">
        <f t="shared" si="901"/>
        <v>2572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5</v>
      </c>
      <c r="G2234" s="129">
        <f t="shared" si="887"/>
        <v>1724</v>
      </c>
      <c r="H2234" s="134">
        <f t="shared" si="888"/>
        <v>0.6702954898911353</v>
      </c>
      <c r="I2234" s="2"/>
      <c r="J2234" s="2">
        <f t="shared" si="902"/>
        <v>0.15279937791601866</v>
      </c>
      <c r="K2234" s="2">
        <f t="shared" si="903"/>
        <v>0.82309486780715402</v>
      </c>
      <c r="L2234" s="2">
        <f t="shared" si="904"/>
        <v>2.3328149300155523E-3</v>
      </c>
      <c r="M2234" s="2">
        <f t="shared" si="905"/>
        <v>2.177293934681182E-2</v>
      </c>
      <c r="N2234" s="63">
        <v>393</v>
      </c>
      <c r="O2234" s="63">
        <v>2117</v>
      </c>
      <c r="P2234" s="63">
        <v>6</v>
      </c>
      <c r="Q2234" s="63">
        <v>34</v>
      </c>
      <c r="R2234" s="63">
        <v>0</v>
      </c>
      <c r="S2234" s="63">
        <v>0</v>
      </c>
      <c r="T2234" s="63">
        <v>0</v>
      </c>
      <c r="U2234" s="63">
        <v>13</v>
      </c>
      <c r="V2234" s="63">
        <v>0</v>
      </c>
      <c r="W2234" s="63">
        <v>0</v>
      </c>
      <c r="X2234" s="63">
        <v>0</v>
      </c>
      <c r="Y2234" s="63">
        <v>0</v>
      </c>
      <c r="Z2234" s="63">
        <v>0</v>
      </c>
      <c r="AA2234" s="63">
        <v>0</v>
      </c>
      <c r="AB2234" s="63">
        <v>0</v>
      </c>
      <c r="AC2234" s="63">
        <v>0</v>
      </c>
      <c r="AD2234" s="63">
        <v>0</v>
      </c>
      <c r="AE2234" s="63">
        <v>0</v>
      </c>
      <c r="AF2234" s="63">
        <v>0</v>
      </c>
      <c r="AG2234" s="63">
        <v>0</v>
      </c>
      <c r="AH2234" s="63">
        <v>0</v>
      </c>
      <c r="AI2234" s="63">
        <v>0</v>
      </c>
      <c r="AJ2234" s="63">
        <v>0</v>
      </c>
      <c r="AK2234" s="63">
        <v>0</v>
      </c>
      <c r="AL2234" s="63">
        <v>0</v>
      </c>
      <c r="AM2234" s="63">
        <v>0</v>
      </c>
      <c r="AN2234" s="63">
        <v>0</v>
      </c>
      <c r="AO2234" s="63">
        <v>0</v>
      </c>
      <c r="AP2234" s="63">
        <v>0</v>
      </c>
      <c r="AQ2234" s="63">
        <v>0</v>
      </c>
      <c r="AR2234" s="63">
        <v>0</v>
      </c>
      <c r="AS2234" s="63">
        <v>0</v>
      </c>
      <c r="AT2234" s="63">
        <v>0</v>
      </c>
      <c r="AU2234" s="63">
        <v>9</v>
      </c>
      <c r="AV2234" s="63">
        <v>0</v>
      </c>
      <c r="AW2234" s="63">
        <v>0</v>
      </c>
      <c r="AX2234" s="63">
        <v>0</v>
      </c>
      <c r="AY2234" s="63">
        <v>0</v>
      </c>
      <c r="BA2234" s="5">
        <f>IF(Q2234&gt;0,RANK(Q2234,(N2234:P2234,Q2234:AE2234)),0)</f>
        <v>3</v>
      </c>
      <c r="BB2234" s="5">
        <f>IF(R2234&gt;0,RANK(R2234,(N2234:P2234,Q2234:AE2234)),0)</f>
        <v>0</v>
      </c>
      <c r="BC2234" s="5">
        <f>IF(T2234&gt;0,RANK(T2234,(N2234:P2234,Q2234:AE2234)),0)</f>
        <v>0</v>
      </c>
      <c r="BD2234" s="5">
        <f>IF(S2234&gt;0,RANK(S2234,(N2234:P2234,Q2234:AE2234)),0)</f>
        <v>0</v>
      </c>
      <c r="BE2234" s="2">
        <f t="shared" si="906"/>
        <v>1.3219284603421462E-2</v>
      </c>
      <c r="BF2234" s="2">
        <f t="shared" si="907"/>
        <v>0</v>
      </c>
      <c r="BG2234" s="2">
        <f t="shared" si="908"/>
        <v>0</v>
      </c>
      <c r="BH2234" s="2">
        <f t="shared" si="909"/>
        <v>0</v>
      </c>
      <c r="BJ2234" t="s">
        <v>2983</v>
      </c>
      <c r="BK2234" t="s">
        <v>2269</v>
      </c>
      <c r="BL2234" s="1">
        <v>4</v>
      </c>
      <c r="BN2234" s="112">
        <v>40</v>
      </c>
      <c r="BO2234" s="114">
        <v>33</v>
      </c>
      <c r="BP2234" s="118">
        <f t="shared" si="910"/>
        <v>40033</v>
      </c>
      <c r="BQ2234" s="118">
        <f t="shared" si="899"/>
        <v>40033</v>
      </c>
      <c r="BR2234" s="5" t="s">
        <v>3151</v>
      </c>
      <c r="BV2234" s="63"/>
      <c r="BW2234" s="63"/>
    </row>
    <row r="2235" spans="1:75" ht="15" hidden="1" customHeight="1" outlineLevel="1">
      <c r="A2235" t="s">
        <v>840</v>
      </c>
      <c r="B2235" t="s">
        <v>2269</v>
      </c>
      <c r="C2235" s="1">
        <f t="shared" si="901"/>
        <v>6032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5</v>
      </c>
      <c r="G2235" s="129">
        <f t="shared" si="887"/>
        <v>3469</v>
      </c>
      <c r="H2235" s="134">
        <f t="shared" si="888"/>
        <v>0.5750994694960212</v>
      </c>
      <c r="I2235" s="2"/>
      <c r="J2235" s="2">
        <f t="shared" si="902"/>
        <v>0.20175729442970822</v>
      </c>
      <c r="K2235" s="2">
        <f t="shared" si="903"/>
        <v>0.77685676392572944</v>
      </c>
      <c r="L2235" s="2">
        <f t="shared" si="904"/>
        <v>1.823607427055703E-3</v>
      </c>
      <c r="M2235" s="2">
        <f t="shared" si="905"/>
        <v>1.9562334217506611E-2</v>
      </c>
      <c r="N2235" s="63">
        <v>1217</v>
      </c>
      <c r="O2235" s="63">
        <v>4686</v>
      </c>
      <c r="P2235" s="63">
        <v>11</v>
      </c>
      <c r="Q2235" s="63">
        <v>88</v>
      </c>
      <c r="R2235" s="63">
        <v>0</v>
      </c>
      <c r="S2235" s="63">
        <v>0</v>
      </c>
      <c r="T2235" s="63">
        <v>0</v>
      </c>
      <c r="U2235" s="63">
        <v>20</v>
      </c>
      <c r="V2235" s="63">
        <v>0</v>
      </c>
      <c r="W2235" s="63">
        <v>0</v>
      </c>
      <c r="X2235" s="63">
        <v>0</v>
      </c>
      <c r="Y2235" s="63">
        <v>0</v>
      </c>
      <c r="Z2235" s="63">
        <v>0</v>
      </c>
      <c r="AA2235" s="63">
        <v>0</v>
      </c>
      <c r="AB2235" s="63">
        <v>0</v>
      </c>
      <c r="AC2235" s="63">
        <v>0</v>
      </c>
      <c r="AD2235" s="63">
        <v>0</v>
      </c>
      <c r="AE2235" s="63">
        <v>0</v>
      </c>
      <c r="AF2235" s="63">
        <v>0</v>
      </c>
      <c r="AG2235" s="63">
        <v>0</v>
      </c>
      <c r="AH2235" s="63">
        <v>0</v>
      </c>
      <c r="AI2235" s="63">
        <v>0</v>
      </c>
      <c r="AJ2235" s="63">
        <v>0</v>
      </c>
      <c r="AK2235" s="63">
        <v>0</v>
      </c>
      <c r="AL2235" s="63">
        <v>0</v>
      </c>
      <c r="AM2235" s="63">
        <v>0</v>
      </c>
      <c r="AN2235" s="63">
        <v>0</v>
      </c>
      <c r="AO2235" s="63">
        <v>0</v>
      </c>
      <c r="AP2235" s="63">
        <v>0</v>
      </c>
      <c r="AQ2235" s="63">
        <v>0</v>
      </c>
      <c r="AR2235" s="63">
        <v>0</v>
      </c>
      <c r="AS2235" s="63">
        <v>0</v>
      </c>
      <c r="AT2235" s="63">
        <v>0</v>
      </c>
      <c r="AU2235" s="63">
        <v>10</v>
      </c>
      <c r="AV2235" s="63">
        <v>0</v>
      </c>
      <c r="AW2235" s="63">
        <v>0</v>
      </c>
      <c r="AX2235" s="63">
        <v>0</v>
      </c>
      <c r="AY2235" s="63">
        <v>0</v>
      </c>
      <c r="BA2235" s="5">
        <f>IF(Q2235&gt;0,RANK(Q2235,(N2235:P2235,Q2235:AE2235)),0)</f>
        <v>3</v>
      </c>
      <c r="BB2235" s="5">
        <f>IF(R2235&gt;0,RANK(R2235,(N2235:P2235,Q2235:AE2235)),0)</f>
        <v>0</v>
      </c>
      <c r="BC2235" s="5">
        <f>IF(T2235&gt;0,RANK(T2235,(N2235:P2235,Q2235:AE2235)),0)</f>
        <v>0</v>
      </c>
      <c r="BD2235" s="5">
        <f>IF(S2235&gt;0,RANK(S2235,(N2235:P2235,Q2235:AE2235)),0)</f>
        <v>0</v>
      </c>
      <c r="BE2235" s="2">
        <f t="shared" si="906"/>
        <v>1.4588859416445624E-2</v>
      </c>
      <c r="BF2235" s="2">
        <f t="shared" si="907"/>
        <v>0</v>
      </c>
      <c r="BG2235" s="2">
        <f t="shared" si="908"/>
        <v>0</v>
      </c>
      <c r="BH2235" s="2">
        <f t="shared" si="909"/>
        <v>0</v>
      </c>
      <c r="BJ2235" t="s">
        <v>840</v>
      </c>
      <c r="BK2235" t="s">
        <v>2269</v>
      </c>
      <c r="BL2235" s="1">
        <v>2</v>
      </c>
      <c r="BN2235" s="112">
        <v>40</v>
      </c>
      <c r="BO2235" s="114">
        <v>35</v>
      </c>
      <c r="BP2235" s="118">
        <f t="shared" si="910"/>
        <v>40035</v>
      </c>
      <c r="BQ2235" s="118">
        <f t="shared" si="899"/>
        <v>40035</v>
      </c>
      <c r="BR2235" s="5" t="s">
        <v>3151</v>
      </c>
      <c r="BV2235" s="63"/>
      <c r="BW2235" s="63"/>
    </row>
    <row r="2236" spans="1:75" ht="15" hidden="1" customHeight="1" outlineLevel="1">
      <c r="A2236" t="s">
        <v>2873</v>
      </c>
      <c r="B2236" t="s">
        <v>2269</v>
      </c>
      <c r="C2236" s="1">
        <f t="shared" si="901"/>
        <v>30505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5</v>
      </c>
      <c r="G2236" s="129">
        <f t="shared" si="887"/>
        <v>16717</v>
      </c>
      <c r="H2236" s="134">
        <f t="shared" si="888"/>
        <v>0.54800852319291915</v>
      </c>
      <c r="I2236" s="2"/>
      <c r="J2236" s="2">
        <f t="shared" si="902"/>
        <v>0.21560399934436977</v>
      </c>
      <c r="K2236" s="2">
        <f t="shared" si="903"/>
        <v>0.76361252253728895</v>
      </c>
      <c r="L2236" s="2">
        <f t="shared" si="904"/>
        <v>1.6062940501557121E-3</v>
      </c>
      <c r="M2236" s="2">
        <f t="shared" si="905"/>
        <v>1.9177184068185537E-2</v>
      </c>
      <c r="N2236" s="63">
        <v>6577</v>
      </c>
      <c r="O2236" s="63">
        <v>23294</v>
      </c>
      <c r="P2236" s="63">
        <v>49</v>
      </c>
      <c r="Q2236" s="63">
        <v>438</v>
      </c>
      <c r="R2236" s="63">
        <v>0</v>
      </c>
      <c r="S2236" s="63">
        <v>0</v>
      </c>
      <c r="T2236" s="63">
        <v>0</v>
      </c>
      <c r="U2236" s="63">
        <v>83</v>
      </c>
      <c r="V2236" s="63">
        <v>0</v>
      </c>
      <c r="W2236" s="63">
        <v>0</v>
      </c>
      <c r="X2236" s="63">
        <v>0</v>
      </c>
      <c r="Y2236" s="63">
        <v>0</v>
      </c>
      <c r="Z2236" s="63">
        <v>0</v>
      </c>
      <c r="AA2236" s="63">
        <v>0</v>
      </c>
      <c r="AB2236" s="63">
        <v>0</v>
      </c>
      <c r="AC2236" s="63">
        <v>0</v>
      </c>
      <c r="AD2236" s="63">
        <v>0</v>
      </c>
      <c r="AE2236" s="63">
        <v>0</v>
      </c>
      <c r="AF2236" s="63">
        <v>0</v>
      </c>
      <c r="AG2236" s="63">
        <v>0</v>
      </c>
      <c r="AH2236" s="63">
        <v>0</v>
      </c>
      <c r="AI2236" s="63">
        <v>0</v>
      </c>
      <c r="AJ2236" s="63">
        <v>0</v>
      </c>
      <c r="AK2236" s="63">
        <v>0</v>
      </c>
      <c r="AL2236" s="63">
        <v>0</v>
      </c>
      <c r="AM2236" s="63">
        <v>0</v>
      </c>
      <c r="AN2236" s="63">
        <v>0</v>
      </c>
      <c r="AO2236" s="63">
        <v>0</v>
      </c>
      <c r="AP2236" s="63">
        <v>0</v>
      </c>
      <c r="AQ2236" s="63">
        <v>0</v>
      </c>
      <c r="AR2236" s="63">
        <v>0</v>
      </c>
      <c r="AS2236" s="63">
        <v>0</v>
      </c>
      <c r="AT2236" s="63">
        <v>0</v>
      </c>
      <c r="AU2236" s="63">
        <v>64</v>
      </c>
      <c r="AV2236" s="63">
        <v>0</v>
      </c>
      <c r="AW2236" s="63">
        <v>0</v>
      </c>
      <c r="AX2236" s="63">
        <v>0</v>
      </c>
      <c r="AY2236" s="63">
        <v>0</v>
      </c>
      <c r="BA2236" s="5">
        <f>IF(Q2236&gt;0,RANK(Q2236,(N2236:P2236,Q2236:AE2236)),0)</f>
        <v>3</v>
      </c>
      <c r="BB2236" s="5">
        <f>IF(R2236&gt;0,RANK(R2236,(N2236:P2236,Q2236:AE2236)),0)</f>
        <v>0</v>
      </c>
      <c r="BC2236" s="5">
        <f>IF(T2236&gt;0,RANK(T2236,(N2236:P2236,Q2236:AE2236)),0)</f>
        <v>0</v>
      </c>
      <c r="BD2236" s="5">
        <f>IF(S2236&gt;0,RANK(S2236,(N2236:P2236,Q2236:AE2236)),0)</f>
        <v>0</v>
      </c>
      <c r="BE2236" s="2">
        <f t="shared" si="906"/>
        <v>1.4358301917718407E-2</v>
      </c>
      <c r="BF2236" s="2">
        <f t="shared" si="907"/>
        <v>0</v>
      </c>
      <c r="BG2236" s="2">
        <f t="shared" si="908"/>
        <v>0</v>
      </c>
      <c r="BH2236" s="2">
        <f t="shared" si="909"/>
        <v>0</v>
      </c>
      <c r="BJ2236" t="s">
        <v>2873</v>
      </c>
      <c r="BK2236" t="s">
        <v>2269</v>
      </c>
      <c r="BL2236" s="1"/>
      <c r="BN2236" s="112">
        <v>40</v>
      </c>
      <c r="BO2236" s="114">
        <v>37</v>
      </c>
      <c r="BP2236" s="118">
        <f t="shared" si="910"/>
        <v>40037</v>
      </c>
      <c r="BQ2236" s="118">
        <f t="shared" si="899"/>
        <v>40037</v>
      </c>
      <c r="BR2236" s="5" t="s">
        <v>3151</v>
      </c>
      <c r="BV2236" s="63"/>
      <c r="BW2236" s="63"/>
    </row>
    <row r="2237" spans="1:75" ht="15" hidden="1" customHeight="1" outlineLevel="1">
      <c r="A2237" t="s">
        <v>2629</v>
      </c>
      <c r="B2237" t="s">
        <v>2269</v>
      </c>
      <c r="C2237" s="1">
        <f t="shared" si="901"/>
        <v>10691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5</v>
      </c>
      <c r="G2237" s="129">
        <f t="shared" si="887"/>
        <v>5691</v>
      </c>
      <c r="H2237" s="134">
        <f t="shared" si="888"/>
        <v>0.53231690206715931</v>
      </c>
      <c r="I2237" s="2"/>
      <c r="J2237" s="2">
        <f t="shared" si="902"/>
        <v>0.22158825180057992</v>
      </c>
      <c r="K2237" s="2">
        <f t="shared" si="903"/>
        <v>0.75390515386773926</v>
      </c>
      <c r="L2237" s="2">
        <f t="shared" si="904"/>
        <v>1.3095126742119539E-3</v>
      </c>
      <c r="M2237" s="2">
        <f t="shared" si="905"/>
        <v>2.3197081657468834E-2</v>
      </c>
      <c r="N2237" s="63">
        <v>2369</v>
      </c>
      <c r="O2237" s="63">
        <v>8060</v>
      </c>
      <c r="P2237" s="63">
        <v>14</v>
      </c>
      <c r="Q2237" s="63">
        <v>197</v>
      </c>
      <c r="R2237" s="63">
        <v>0</v>
      </c>
      <c r="S2237" s="63">
        <v>0</v>
      </c>
      <c r="T2237" s="63">
        <v>0</v>
      </c>
      <c r="U2237" s="63">
        <v>31</v>
      </c>
      <c r="V2237" s="63">
        <v>0</v>
      </c>
      <c r="W2237" s="63">
        <v>0</v>
      </c>
      <c r="X2237" s="63">
        <v>0</v>
      </c>
      <c r="Y2237" s="63">
        <v>0</v>
      </c>
      <c r="Z2237" s="63">
        <v>0</v>
      </c>
      <c r="AA2237" s="63">
        <v>0</v>
      </c>
      <c r="AB2237" s="63">
        <v>0</v>
      </c>
      <c r="AC2237" s="63">
        <v>0</v>
      </c>
      <c r="AD2237" s="63">
        <v>0</v>
      </c>
      <c r="AE2237" s="63">
        <v>0</v>
      </c>
      <c r="AF2237" s="63">
        <v>0</v>
      </c>
      <c r="AG2237" s="63">
        <v>0</v>
      </c>
      <c r="AH2237" s="63">
        <v>0</v>
      </c>
      <c r="AI2237" s="63">
        <v>0</v>
      </c>
      <c r="AJ2237" s="63">
        <v>0</v>
      </c>
      <c r="AK2237" s="63">
        <v>0</v>
      </c>
      <c r="AL2237" s="63">
        <v>0</v>
      </c>
      <c r="AM2237" s="63">
        <v>0</v>
      </c>
      <c r="AN2237" s="63">
        <v>0</v>
      </c>
      <c r="AO2237" s="63">
        <v>0</v>
      </c>
      <c r="AP2237" s="63">
        <v>0</v>
      </c>
      <c r="AQ2237" s="63">
        <v>0</v>
      </c>
      <c r="AR2237" s="63">
        <v>0</v>
      </c>
      <c r="AS2237" s="63">
        <v>0</v>
      </c>
      <c r="AT2237" s="63">
        <v>0</v>
      </c>
      <c r="AU2237" s="63">
        <v>20</v>
      </c>
      <c r="AV2237" s="63">
        <v>0</v>
      </c>
      <c r="AW2237" s="63">
        <v>0</v>
      </c>
      <c r="AX2237" s="63">
        <v>0</v>
      </c>
      <c r="AY2237" s="63">
        <v>0</v>
      </c>
      <c r="BA2237" s="5">
        <f>IF(Q2237&gt;0,RANK(Q2237,(N2237:P2237,Q2237:AE2237)),0)</f>
        <v>3</v>
      </c>
      <c r="BB2237" s="5">
        <f>IF(R2237&gt;0,RANK(R2237,(N2237:P2237,Q2237:AE2237)),0)</f>
        <v>0</v>
      </c>
      <c r="BC2237" s="5">
        <f>IF(T2237&gt;0,RANK(T2237,(N2237:P2237,Q2237:AE2237)),0)</f>
        <v>0</v>
      </c>
      <c r="BD2237" s="5">
        <f>IF(S2237&gt;0,RANK(S2237,(N2237:P2237,Q2237:AE2237)),0)</f>
        <v>0</v>
      </c>
      <c r="BE2237" s="2">
        <f t="shared" si="906"/>
        <v>1.8426714058553922E-2</v>
      </c>
      <c r="BF2237" s="2">
        <f t="shared" si="907"/>
        <v>0</v>
      </c>
      <c r="BG2237" s="2">
        <f t="shared" si="908"/>
        <v>0</v>
      </c>
      <c r="BH2237" s="2">
        <f t="shared" si="909"/>
        <v>0</v>
      </c>
      <c r="BJ2237" t="s">
        <v>2629</v>
      </c>
      <c r="BK2237" t="s">
        <v>2269</v>
      </c>
      <c r="BL2237" s="1">
        <v>3</v>
      </c>
      <c r="BN2237" s="112">
        <v>40</v>
      </c>
      <c r="BO2237" s="114">
        <v>39</v>
      </c>
      <c r="BP2237" s="118">
        <f t="shared" si="910"/>
        <v>40039</v>
      </c>
      <c r="BQ2237" s="118">
        <f t="shared" si="899"/>
        <v>40039</v>
      </c>
      <c r="BR2237" s="5" t="s">
        <v>3151</v>
      </c>
      <c r="BV2237" s="63"/>
      <c r="BW2237" s="63"/>
    </row>
    <row r="2238" spans="1:75" ht="15" hidden="1" customHeight="1" outlineLevel="1">
      <c r="A2238" t="s">
        <v>1707</v>
      </c>
      <c r="B2238" t="s">
        <v>2269</v>
      </c>
      <c r="C2238" s="1">
        <f t="shared" si="901"/>
        <v>17245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5</v>
      </c>
      <c r="G2238" s="129">
        <f t="shared" si="887"/>
        <v>10085</v>
      </c>
      <c r="H2238" s="134">
        <f t="shared" si="888"/>
        <v>0.58480719048999708</v>
      </c>
      <c r="I2238" s="2"/>
      <c r="J2238" s="2">
        <f t="shared" si="902"/>
        <v>0.20133371991881704</v>
      </c>
      <c r="K2238" s="2">
        <f t="shared" si="903"/>
        <v>0.78614091040881418</v>
      </c>
      <c r="L2238" s="2">
        <f t="shared" si="904"/>
        <v>1.0437808060307335E-3</v>
      </c>
      <c r="M2238" s="2">
        <f t="shared" si="905"/>
        <v>1.1481588866338103E-2</v>
      </c>
      <c r="N2238" s="63">
        <v>3472</v>
      </c>
      <c r="O2238" s="63">
        <v>13557</v>
      </c>
      <c r="P2238" s="63">
        <v>18</v>
      </c>
      <c r="Q2238" s="63">
        <v>136</v>
      </c>
      <c r="R2238" s="63">
        <v>0</v>
      </c>
      <c r="S2238" s="63">
        <v>0</v>
      </c>
      <c r="T2238" s="63">
        <v>0</v>
      </c>
      <c r="U2238" s="63">
        <v>33</v>
      </c>
      <c r="V2238" s="63">
        <v>0</v>
      </c>
      <c r="W2238" s="63">
        <v>0</v>
      </c>
      <c r="X2238" s="63">
        <v>0</v>
      </c>
      <c r="Y2238" s="63">
        <v>0</v>
      </c>
      <c r="Z2238" s="63">
        <v>0</v>
      </c>
      <c r="AA2238" s="63">
        <v>0</v>
      </c>
      <c r="AB2238" s="63">
        <v>0</v>
      </c>
      <c r="AC2238" s="63">
        <v>0</v>
      </c>
      <c r="AD2238" s="63">
        <v>0</v>
      </c>
      <c r="AE2238" s="63">
        <v>0</v>
      </c>
      <c r="AF2238" s="63">
        <v>0</v>
      </c>
      <c r="AG2238" s="63">
        <v>0</v>
      </c>
      <c r="AH2238" s="63">
        <v>0</v>
      </c>
      <c r="AI2238" s="63">
        <v>0</v>
      </c>
      <c r="AJ2238" s="63">
        <v>0</v>
      </c>
      <c r="AK2238" s="63">
        <v>0</v>
      </c>
      <c r="AL2238" s="63">
        <v>0</v>
      </c>
      <c r="AM2238" s="63">
        <v>0</v>
      </c>
      <c r="AN2238" s="63">
        <v>0</v>
      </c>
      <c r="AO2238" s="63">
        <v>0</v>
      </c>
      <c r="AP2238" s="63">
        <v>0</v>
      </c>
      <c r="AQ2238" s="63">
        <v>0</v>
      </c>
      <c r="AR2238" s="63">
        <v>0</v>
      </c>
      <c r="AS2238" s="63">
        <v>0</v>
      </c>
      <c r="AT2238" s="63">
        <v>0</v>
      </c>
      <c r="AU2238" s="63">
        <v>29</v>
      </c>
      <c r="AV2238" s="63">
        <v>0</v>
      </c>
      <c r="AW2238" s="63">
        <v>0</v>
      </c>
      <c r="AX2238" s="63">
        <v>0</v>
      </c>
      <c r="AY2238" s="63">
        <v>0</v>
      </c>
      <c r="BA2238" s="5">
        <f>IF(Q2238&gt;0,RANK(Q2238,(N2238:P2238,Q2238:AE2238)),0)</f>
        <v>3</v>
      </c>
      <c r="BB2238" s="5">
        <f>IF(R2238&gt;0,RANK(R2238,(N2238:P2238,Q2238:AE2238)),0)</f>
        <v>0</v>
      </c>
      <c r="BC2238" s="5">
        <f>IF(T2238&gt;0,RANK(T2238,(N2238:P2238,Q2238:AE2238)),0)</f>
        <v>0</v>
      </c>
      <c r="BD2238" s="5">
        <f>IF(S2238&gt;0,RANK(S2238,(N2238:P2238,Q2238:AE2238)),0)</f>
        <v>0</v>
      </c>
      <c r="BE2238" s="2">
        <f t="shared" si="906"/>
        <v>7.886343867787764E-3</v>
      </c>
      <c r="BF2238" s="2">
        <f t="shared" si="907"/>
        <v>0</v>
      </c>
      <c r="BG2238" s="2">
        <f t="shared" si="908"/>
        <v>0</v>
      </c>
      <c r="BH2238" s="2">
        <f t="shared" si="909"/>
        <v>0</v>
      </c>
      <c r="BJ2238" t="s">
        <v>1707</v>
      </c>
      <c r="BK2238" t="s">
        <v>2269</v>
      </c>
      <c r="BL2238" s="1">
        <v>2</v>
      </c>
      <c r="BN2238" s="112">
        <v>40</v>
      </c>
      <c r="BO2238" s="114">
        <v>41</v>
      </c>
      <c r="BP2238" s="118">
        <f t="shared" si="910"/>
        <v>40041</v>
      </c>
      <c r="BQ2238" s="118">
        <f t="shared" si="899"/>
        <v>40041</v>
      </c>
      <c r="BR2238" s="5" t="s">
        <v>3151</v>
      </c>
      <c r="BV2238" s="63"/>
      <c r="BW2238" s="63"/>
    </row>
    <row r="2239" spans="1:75" ht="15" hidden="1" customHeight="1" outlineLevel="1">
      <c r="A2239" t="s">
        <v>2638</v>
      </c>
      <c r="B2239" t="s">
        <v>2269</v>
      </c>
      <c r="C2239" s="1">
        <f t="shared" si="901"/>
        <v>2359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5</v>
      </c>
      <c r="G2239" s="129">
        <f t="shared" si="887"/>
        <v>1910</v>
      </c>
      <c r="H2239" s="134">
        <f t="shared" si="888"/>
        <v>0.80966511233573546</v>
      </c>
      <c r="I2239" s="2"/>
      <c r="J2239" s="2">
        <f t="shared" si="902"/>
        <v>9.07164052564646E-2</v>
      </c>
      <c r="K2239" s="2">
        <f t="shared" si="903"/>
        <v>0.90038151759220009</v>
      </c>
      <c r="L2239" s="2">
        <f t="shared" si="904"/>
        <v>8.4781687155574396E-4</v>
      </c>
      <c r="M2239" s="2">
        <f t="shared" si="905"/>
        <v>8.0542602797795421E-3</v>
      </c>
      <c r="N2239" s="63">
        <v>214</v>
      </c>
      <c r="O2239" s="63">
        <v>2124</v>
      </c>
      <c r="P2239" s="63">
        <v>2</v>
      </c>
      <c r="Q2239" s="63">
        <v>12</v>
      </c>
      <c r="R2239" s="63">
        <v>0</v>
      </c>
      <c r="S2239" s="63">
        <v>0</v>
      </c>
      <c r="T2239" s="63">
        <v>0</v>
      </c>
      <c r="U2239" s="63">
        <v>5</v>
      </c>
      <c r="V2239" s="63">
        <v>0</v>
      </c>
      <c r="W2239" s="63">
        <v>0</v>
      </c>
      <c r="X2239" s="63">
        <v>0</v>
      </c>
      <c r="Y2239" s="63">
        <v>0</v>
      </c>
      <c r="Z2239" s="63">
        <v>0</v>
      </c>
      <c r="AA2239" s="63">
        <v>0</v>
      </c>
      <c r="AB2239" s="63">
        <v>0</v>
      </c>
      <c r="AC2239" s="63">
        <v>0</v>
      </c>
      <c r="AD2239" s="63">
        <v>0</v>
      </c>
      <c r="AE2239" s="63">
        <v>0</v>
      </c>
      <c r="AF2239" s="63">
        <v>0</v>
      </c>
      <c r="AG2239" s="63">
        <v>0</v>
      </c>
      <c r="AH2239" s="63">
        <v>0</v>
      </c>
      <c r="AI2239" s="63">
        <v>0</v>
      </c>
      <c r="AJ2239" s="63">
        <v>0</v>
      </c>
      <c r="AK2239" s="63">
        <v>0</v>
      </c>
      <c r="AL2239" s="63">
        <v>0</v>
      </c>
      <c r="AM2239" s="63">
        <v>0</v>
      </c>
      <c r="AN2239" s="63">
        <v>0</v>
      </c>
      <c r="AO2239" s="63">
        <v>0</v>
      </c>
      <c r="AP2239" s="63">
        <v>0</v>
      </c>
      <c r="AQ2239" s="63">
        <v>0</v>
      </c>
      <c r="AR2239" s="63">
        <v>0</v>
      </c>
      <c r="AS2239" s="63">
        <v>0</v>
      </c>
      <c r="AT2239" s="63">
        <v>0</v>
      </c>
      <c r="AU2239" s="63">
        <v>2</v>
      </c>
      <c r="AV2239" s="63">
        <v>0</v>
      </c>
      <c r="AW2239" s="63">
        <v>0</v>
      </c>
      <c r="AX2239" s="63">
        <v>0</v>
      </c>
      <c r="AY2239" s="63">
        <v>0</v>
      </c>
      <c r="BA2239" s="5">
        <f>IF(Q2239&gt;0,RANK(Q2239,(N2239:P2239,Q2239:AE2239)),0)</f>
        <v>3</v>
      </c>
      <c r="BB2239" s="5">
        <f>IF(R2239&gt;0,RANK(R2239,(N2239:P2239,Q2239:AE2239)),0)</f>
        <v>0</v>
      </c>
      <c r="BC2239" s="5">
        <f>IF(T2239&gt;0,RANK(T2239,(N2239:P2239,Q2239:AE2239)),0)</f>
        <v>0</v>
      </c>
      <c r="BD2239" s="5">
        <f>IF(S2239&gt;0,RANK(S2239,(N2239:P2239,Q2239:AE2239)),0)</f>
        <v>0</v>
      </c>
      <c r="BE2239" s="2">
        <f t="shared" si="906"/>
        <v>5.0869012293344642E-3</v>
      </c>
      <c r="BF2239" s="2">
        <f t="shared" si="907"/>
        <v>0</v>
      </c>
      <c r="BG2239" s="2">
        <f t="shared" si="908"/>
        <v>0</v>
      </c>
      <c r="BH2239" s="2">
        <f t="shared" si="909"/>
        <v>0</v>
      </c>
      <c r="BJ2239" t="s">
        <v>2638</v>
      </c>
      <c r="BK2239" t="s">
        <v>2269</v>
      </c>
      <c r="BL2239" s="1">
        <v>3</v>
      </c>
      <c r="BN2239" s="112">
        <v>40</v>
      </c>
      <c r="BO2239" s="114">
        <v>43</v>
      </c>
      <c r="BP2239" s="118">
        <f t="shared" si="910"/>
        <v>40043</v>
      </c>
      <c r="BQ2239" s="118">
        <f t="shared" si="899"/>
        <v>40043</v>
      </c>
      <c r="BR2239" s="5" t="s">
        <v>3151</v>
      </c>
      <c r="BV2239" s="63"/>
      <c r="BW2239" s="63"/>
    </row>
    <row r="2240" spans="1:75" ht="15" hidden="1" customHeight="1" outlineLevel="1">
      <c r="A2240" t="s">
        <v>2379</v>
      </c>
      <c r="B2240" t="s">
        <v>2269</v>
      </c>
      <c r="C2240" s="1">
        <f t="shared" si="901"/>
        <v>1873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5</v>
      </c>
      <c r="G2240" s="129">
        <f t="shared" si="887"/>
        <v>1526</v>
      </c>
      <c r="H2240" s="134">
        <f t="shared" si="888"/>
        <v>0.81473571809930589</v>
      </c>
      <c r="I2240" s="2"/>
      <c r="J2240" s="2">
        <f t="shared" si="902"/>
        <v>8.6492258408969569E-2</v>
      </c>
      <c r="K2240" s="2">
        <f t="shared" si="903"/>
        <v>0.90122797650827546</v>
      </c>
      <c r="L2240" s="2">
        <f t="shared" si="904"/>
        <v>5.339028296849973E-4</v>
      </c>
      <c r="M2240" s="2">
        <f t="shared" si="905"/>
        <v>1.1745862253069971E-2</v>
      </c>
      <c r="N2240" s="63">
        <v>162</v>
      </c>
      <c r="O2240" s="63">
        <v>1688</v>
      </c>
      <c r="P2240" s="63">
        <v>1</v>
      </c>
      <c r="Q2240" s="63">
        <v>18</v>
      </c>
      <c r="R2240" s="63">
        <v>0</v>
      </c>
      <c r="S2240" s="63">
        <v>0</v>
      </c>
      <c r="T2240" s="63">
        <v>0</v>
      </c>
      <c r="U2240" s="63">
        <v>3</v>
      </c>
      <c r="V2240" s="63">
        <v>0</v>
      </c>
      <c r="W2240" s="63">
        <v>0</v>
      </c>
      <c r="X2240" s="63">
        <v>0</v>
      </c>
      <c r="Y2240" s="63">
        <v>0</v>
      </c>
      <c r="Z2240" s="63">
        <v>0</v>
      </c>
      <c r="AA2240" s="63">
        <v>0</v>
      </c>
      <c r="AB2240" s="63">
        <v>0</v>
      </c>
      <c r="AC2240" s="63">
        <v>0</v>
      </c>
      <c r="AD2240" s="63">
        <v>0</v>
      </c>
      <c r="AE2240" s="63">
        <v>0</v>
      </c>
      <c r="AF2240" s="63">
        <v>0</v>
      </c>
      <c r="AG2240" s="63">
        <v>0</v>
      </c>
      <c r="AH2240" s="63">
        <v>0</v>
      </c>
      <c r="AI2240" s="63">
        <v>0</v>
      </c>
      <c r="AJ2240" s="63">
        <v>0</v>
      </c>
      <c r="AK2240" s="63">
        <v>0</v>
      </c>
      <c r="AL2240" s="63">
        <v>0</v>
      </c>
      <c r="AM2240" s="63">
        <v>0</v>
      </c>
      <c r="AN2240" s="63">
        <v>0</v>
      </c>
      <c r="AO2240" s="63">
        <v>0</v>
      </c>
      <c r="AP2240" s="63">
        <v>0</v>
      </c>
      <c r="AQ2240" s="63">
        <v>0</v>
      </c>
      <c r="AR2240" s="63">
        <v>0</v>
      </c>
      <c r="AS2240" s="63">
        <v>0</v>
      </c>
      <c r="AT2240" s="63">
        <v>0</v>
      </c>
      <c r="AU2240" s="63">
        <v>1</v>
      </c>
      <c r="AV2240" s="63">
        <v>0</v>
      </c>
      <c r="AW2240" s="63">
        <v>0</v>
      </c>
      <c r="AX2240" s="63">
        <v>0</v>
      </c>
      <c r="AY2240" s="63">
        <v>0</v>
      </c>
      <c r="BA2240" s="5">
        <f>IF(Q2240&gt;0,RANK(Q2240,(N2240:P2240,Q2240:AE2240)),0)</f>
        <v>3</v>
      </c>
      <c r="BB2240" s="5">
        <f>IF(R2240&gt;0,RANK(R2240,(N2240:P2240,Q2240:AE2240)),0)</f>
        <v>0</v>
      </c>
      <c r="BC2240" s="5">
        <f>IF(T2240&gt;0,RANK(T2240,(N2240:P2240,Q2240:AE2240)),0)</f>
        <v>0</v>
      </c>
      <c r="BD2240" s="5">
        <f>IF(S2240&gt;0,RANK(S2240,(N2240:P2240,Q2240:AE2240)),0)</f>
        <v>0</v>
      </c>
      <c r="BE2240" s="2">
        <f t="shared" si="906"/>
        <v>9.6102509343299527E-3</v>
      </c>
      <c r="BF2240" s="2">
        <f t="shared" si="907"/>
        <v>0</v>
      </c>
      <c r="BG2240" s="2">
        <f t="shared" si="908"/>
        <v>0</v>
      </c>
      <c r="BH2240" s="2">
        <f t="shared" si="909"/>
        <v>0</v>
      </c>
      <c r="BJ2240" t="s">
        <v>2379</v>
      </c>
      <c r="BK2240" t="s">
        <v>2269</v>
      </c>
      <c r="BL2240" s="1">
        <v>3</v>
      </c>
      <c r="BN2240" s="112">
        <v>40</v>
      </c>
      <c r="BO2240" s="114">
        <v>45</v>
      </c>
      <c r="BP2240" s="118">
        <f t="shared" si="910"/>
        <v>40045</v>
      </c>
      <c r="BQ2240" s="118">
        <f t="shared" si="899"/>
        <v>40045</v>
      </c>
      <c r="BR2240" s="5" t="s">
        <v>3151</v>
      </c>
      <c r="BV2240" s="63"/>
      <c r="BW2240" s="63"/>
    </row>
    <row r="2241" spans="1:75" ht="15" hidden="1" customHeight="1" outlineLevel="1">
      <c r="A2241" t="s">
        <v>2944</v>
      </c>
      <c r="B2241" t="s">
        <v>2269</v>
      </c>
      <c r="C2241" s="1">
        <f t="shared" si="901"/>
        <v>22430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5</v>
      </c>
      <c r="G2241" s="129">
        <f t="shared" si="887"/>
        <v>12051</v>
      </c>
      <c r="H2241" s="134">
        <f t="shared" si="888"/>
        <v>0.53727151136870266</v>
      </c>
      <c r="I2241" s="2"/>
      <c r="J2241" s="2">
        <f t="shared" si="902"/>
        <v>0.2193045028979046</v>
      </c>
      <c r="K2241" s="2">
        <f t="shared" si="903"/>
        <v>0.75657601426660726</v>
      </c>
      <c r="L2241" s="2">
        <f t="shared" si="904"/>
        <v>1.7387427552385199E-3</v>
      </c>
      <c r="M2241" s="2">
        <f t="shared" si="905"/>
        <v>2.238074008024963E-2</v>
      </c>
      <c r="N2241" s="63">
        <v>4919</v>
      </c>
      <c r="O2241" s="63">
        <v>16970</v>
      </c>
      <c r="P2241" s="63">
        <v>39</v>
      </c>
      <c r="Q2241" s="63">
        <v>371</v>
      </c>
      <c r="R2241" s="63">
        <v>0</v>
      </c>
      <c r="S2241" s="63">
        <v>0</v>
      </c>
      <c r="T2241" s="63">
        <v>0</v>
      </c>
      <c r="U2241" s="63">
        <v>70</v>
      </c>
      <c r="V2241" s="63">
        <v>0</v>
      </c>
      <c r="W2241" s="63">
        <v>0</v>
      </c>
      <c r="X2241" s="63">
        <v>0</v>
      </c>
      <c r="Y2241" s="63">
        <v>0</v>
      </c>
      <c r="Z2241" s="63">
        <v>0</v>
      </c>
      <c r="AA2241" s="63">
        <v>0</v>
      </c>
      <c r="AB2241" s="63">
        <v>0</v>
      </c>
      <c r="AC2241" s="63">
        <v>0</v>
      </c>
      <c r="AD2241" s="63">
        <v>0</v>
      </c>
      <c r="AE2241" s="63">
        <v>0</v>
      </c>
      <c r="AF2241" s="63">
        <v>0</v>
      </c>
      <c r="AG2241" s="63">
        <v>0</v>
      </c>
      <c r="AH2241" s="63">
        <v>0</v>
      </c>
      <c r="AI2241" s="63">
        <v>0</v>
      </c>
      <c r="AJ2241" s="63">
        <v>0</v>
      </c>
      <c r="AK2241" s="63">
        <v>0</v>
      </c>
      <c r="AL2241" s="63">
        <v>0</v>
      </c>
      <c r="AM2241" s="63">
        <v>0</v>
      </c>
      <c r="AN2241" s="63">
        <v>0</v>
      </c>
      <c r="AO2241" s="63">
        <v>0</v>
      </c>
      <c r="AP2241" s="63">
        <v>0</v>
      </c>
      <c r="AQ2241" s="63">
        <v>0</v>
      </c>
      <c r="AR2241" s="63">
        <v>0</v>
      </c>
      <c r="AS2241" s="63">
        <v>0</v>
      </c>
      <c r="AT2241" s="63">
        <v>0</v>
      </c>
      <c r="AU2241" s="63">
        <v>61</v>
      </c>
      <c r="AV2241" s="63">
        <v>0</v>
      </c>
      <c r="AW2241" s="63">
        <v>0</v>
      </c>
      <c r="AX2241" s="63">
        <v>0</v>
      </c>
      <c r="AY2241" s="63">
        <v>0</v>
      </c>
      <c r="BA2241" s="5">
        <f>IF(Q2241&gt;0,RANK(Q2241,(N2241:P2241,Q2241:AE2241)),0)</f>
        <v>3</v>
      </c>
      <c r="BB2241" s="5">
        <f>IF(R2241&gt;0,RANK(R2241,(N2241:P2241,Q2241:AE2241)),0)</f>
        <v>0</v>
      </c>
      <c r="BC2241" s="5">
        <f>IF(T2241&gt;0,RANK(T2241,(N2241:P2241,Q2241:AE2241)),0)</f>
        <v>0</v>
      </c>
      <c r="BD2241" s="5">
        <f>IF(S2241&gt;0,RANK(S2241,(N2241:P2241,Q2241:AE2241)),0)</f>
        <v>0</v>
      </c>
      <c r="BE2241" s="2">
        <f t="shared" si="906"/>
        <v>1.6540347748551048E-2</v>
      </c>
      <c r="BF2241" s="2">
        <f t="shared" si="907"/>
        <v>0</v>
      </c>
      <c r="BG2241" s="2">
        <f t="shared" si="908"/>
        <v>0</v>
      </c>
      <c r="BH2241" s="2">
        <f t="shared" si="909"/>
        <v>0</v>
      </c>
      <c r="BJ2241" t="s">
        <v>2944</v>
      </c>
      <c r="BK2241" t="s">
        <v>2269</v>
      </c>
      <c r="BL2241" s="1">
        <v>3</v>
      </c>
      <c r="BN2241" s="112">
        <v>40</v>
      </c>
      <c r="BO2241" s="114">
        <v>47</v>
      </c>
      <c r="BP2241" s="118">
        <f t="shared" si="910"/>
        <v>40047</v>
      </c>
      <c r="BQ2241" s="118">
        <f t="shared" si="899"/>
        <v>40047</v>
      </c>
      <c r="BR2241" s="5" t="s">
        <v>3151</v>
      </c>
      <c r="BV2241" s="63"/>
      <c r="BW2241" s="63"/>
    </row>
    <row r="2242" spans="1:75" ht="15" hidden="1" customHeight="1" outlineLevel="1">
      <c r="A2242" t="s">
        <v>2460</v>
      </c>
      <c r="B2242" t="s">
        <v>2269</v>
      </c>
      <c r="C2242" s="1">
        <f t="shared" si="901"/>
        <v>10922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5</v>
      </c>
      <c r="G2242" s="129">
        <f t="shared" si="887"/>
        <v>7013</v>
      </c>
      <c r="H2242" s="134">
        <f t="shared" si="888"/>
        <v>0.64209851675517304</v>
      </c>
      <c r="I2242" s="2"/>
      <c r="J2242" s="2">
        <f t="shared" si="902"/>
        <v>0.17075627174510163</v>
      </c>
      <c r="K2242" s="2">
        <f t="shared" si="903"/>
        <v>0.81285478850027471</v>
      </c>
      <c r="L2242" s="2">
        <f t="shared" si="904"/>
        <v>1.0986998718183483E-3</v>
      </c>
      <c r="M2242" s="2">
        <f t="shared" si="905"/>
        <v>1.5290239882805284E-2</v>
      </c>
      <c r="N2242" s="63">
        <v>1865</v>
      </c>
      <c r="O2242" s="63">
        <v>8878</v>
      </c>
      <c r="P2242" s="63">
        <v>12</v>
      </c>
      <c r="Q2242" s="63">
        <v>115</v>
      </c>
      <c r="R2242" s="63">
        <v>0</v>
      </c>
      <c r="S2242" s="63">
        <v>0</v>
      </c>
      <c r="T2242" s="63">
        <v>0</v>
      </c>
      <c r="U2242" s="63">
        <v>34</v>
      </c>
      <c r="V2242" s="63">
        <v>0</v>
      </c>
      <c r="W2242" s="63">
        <v>0</v>
      </c>
      <c r="X2242" s="63">
        <v>0</v>
      </c>
      <c r="Y2242" s="63">
        <v>0</v>
      </c>
      <c r="Z2242" s="63">
        <v>0</v>
      </c>
      <c r="AA2242" s="63">
        <v>0</v>
      </c>
      <c r="AB2242" s="63">
        <v>0</v>
      </c>
      <c r="AC2242" s="63">
        <v>0</v>
      </c>
      <c r="AD2242" s="63">
        <v>0</v>
      </c>
      <c r="AE2242" s="63">
        <v>0</v>
      </c>
      <c r="AF2242" s="63">
        <v>0</v>
      </c>
      <c r="AG2242" s="63">
        <v>0</v>
      </c>
      <c r="AH2242" s="63">
        <v>0</v>
      </c>
      <c r="AI2242" s="63">
        <v>0</v>
      </c>
      <c r="AJ2242" s="63">
        <v>0</v>
      </c>
      <c r="AK2242" s="63">
        <v>0</v>
      </c>
      <c r="AL2242" s="63">
        <v>0</v>
      </c>
      <c r="AM2242" s="63">
        <v>0</v>
      </c>
      <c r="AN2242" s="63">
        <v>0</v>
      </c>
      <c r="AO2242" s="63">
        <v>0</v>
      </c>
      <c r="AP2242" s="63">
        <v>0</v>
      </c>
      <c r="AQ2242" s="63">
        <v>0</v>
      </c>
      <c r="AR2242" s="63">
        <v>0</v>
      </c>
      <c r="AS2242" s="63">
        <v>0</v>
      </c>
      <c r="AT2242" s="63">
        <v>0</v>
      </c>
      <c r="AU2242" s="63">
        <v>18</v>
      </c>
      <c r="AV2242" s="63">
        <v>0</v>
      </c>
      <c r="AW2242" s="63">
        <v>0</v>
      </c>
      <c r="AX2242" s="63">
        <v>0</v>
      </c>
      <c r="AY2242" s="63">
        <v>0</v>
      </c>
      <c r="BA2242" s="5">
        <f>IF(Q2242&gt;0,RANK(Q2242,(N2242:P2242,Q2242:AE2242)),0)</f>
        <v>3</v>
      </c>
      <c r="BB2242" s="5">
        <f>IF(R2242&gt;0,RANK(R2242,(N2242:P2242,Q2242:AE2242)),0)</f>
        <v>0</v>
      </c>
      <c r="BC2242" s="5">
        <f>IF(T2242&gt;0,RANK(T2242,(N2242:P2242,Q2242:AE2242)),0)</f>
        <v>0</v>
      </c>
      <c r="BD2242" s="5">
        <f>IF(S2242&gt;0,RANK(S2242,(N2242:P2242,Q2242:AE2242)),0)</f>
        <v>0</v>
      </c>
      <c r="BE2242" s="2">
        <f t="shared" si="906"/>
        <v>1.0529207104925838E-2</v>
      </c>
      <c r="BF2242" s="2">
        <f t="shared" si="907"/>
        <v>0</v>
      </c>
      <c r="BG2242" s="2">
        <f t="shared" si="908"/>
        <v>0</v>
      </c>
      <c r="BH2242" s="2">
        <f t="shared" si="909"/>
        <v>0</v>
      </c>
      <c r="BJ2242" t="s">
        <v>2460</v>
      </c>
      <c r="BK2242" t="s">
        <v>2269</v>
      </c>
      <c r="BL2242" s="1">
        <v>4</v>
      </c>
      <c r="BN2242" s="112">
        <v>40</v>
      </c>
      <c r="BO2242" s="114">
        <v>49</v>
      </c>
      <c r="BP2242" s="118">
        <f t="shared" si="910"/>
        <v>40049</v>
      </c>
      <c r="BQ2242" s="118">
        <f t="shared" si="899"/>
        <v>40049</v>
      </c>
      <c r="BR2242" s="5" t="s">
        <v>3151</v>
      </c>
      <c r="BV2242" s="63"/>
      <c r="BW2242" s="63"/>
    </row>
    <row r="2243" spans="1:75" ht="15" hidden="1" customHeight="1" outlineLevel="1">
      <c r="A2243" t="s">
        <v>2088</v>
      </c>
      <c r="B2243" t="s">
        <v>2269</v>
      </c>
      <c r="C2243" s="1">
        <f t="shared" si="901"/>
        <v>23101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5</v>
      </c>
      <c r="G2243" s="129">
        <f t="shared" si="887"/>
        <v>14394</v>
      </c>
      <c r="H2243" s="134">
        <f t="shared" si="888"/>
        <v>0.62308990952772603</v>
      </c>
      <c r="I2243" s="2"/>
      <c r="J2243" s="2">
        <f t="shared" si="902"/>
        <v>0.17938617375871174</v>
      </c>
      <c r="K2243" s="2">
        <f t="shared" si="903"/>
        <v>0.80247608328643782</v>
      </c>
      <c r="L2243" s="2">
        <f t="shared" si="904"/>
        <v>1.2986450802995541E-3</v>
      </c>
      <c r="M2243" s="2">
        <f t="shared" si="905"/>
        <v>1.6839097874550936E-2</v>
      </c>
      <c r="N2243" s="63">
        <v>4144</v>
      </c>
      <c r="O2243" s="63">
        <v>18538</v>
      </c>
      <c r="P2243" s="63">
        <v>30</v>
      </c>
      <c r="Q2243" s="63">
        <v>287</v>
      </c>
      <c r="R2243" s="63">
        <v>0</v>
      </c>
      <c r="S2243" s="63">
        <v>0</v>
      </c>
      <c r="T2243" s="63">
        <v>0</v>
      </c>
      <c r="U2243" s="63">
        <v>68</v>
      </c>
      <c r="V2243" s="63">
        <v>0</v>
      </c>
      <c r="W2243" s="63">
        <v>0</v>
      </c>
      <c r="X2243" s="63">
        <v>0</v>
      </c>
      <c r="Y2243" s="63">
        <v>0</v>
      </c>
      <c r="Z2243" s="63">
        <v>0</v>
      </c>
      <c r="AA2243" s="63">
        <v>0</v>
      </c>
      <c r="AB2243" s="63">
        <v>0</v>
      </c>
      <c r="AC2243" s="63">
        <v>0</v>
      </c>
      <c r="AD2243" s="63">
        <v>0</v>
      </c>
      <c r="AE2243" s="63">
        <v>0</v>
      </c>
      <c r="AF2243" s="63">
        <v>0</v>
      </c>
      <c r="AG2243" s="63">
        <v>0</v>
      </c>
      <c r="AH2243" s="63">
        <v>0</v>
      </c>
      <c r="AI2243" s="63">
        <v>0</v>
      </c>
      <c r="AJ2243" s="63">
        <v>0</v>
      </c>
      <c r="AK2243" s="63">
        <v>0</v>
      </c>
      <c r="AL2243" s="63">
        <v>0</v>
      </c>
      <c r="AM2243" s="63">
        <v>0</v>
      </c>
      <c r="AN2243" s="63">
        <v>0</v>
      </c>
      <c r="AO2243" s="63">
        <v>0</v>
      </c>
      <c r="AP2243" s="63">
        <v>0</v>
      </c>
      <c r="AQ2243" s="63">
        <v>0</v>
      </c>
      <c r="AR2243" s="63">
        <v>0</v>
      </c>
      <c r="AS2243" s="63">
        <v>0</v>
      </c>
      <c r="AT2243" s="63">
        <v>0</v>
      </c>
      <c r="AU2243" s="63">
        <v>34</v>
      </c>
      <c r="AV2243" s="63">
        <v>0</v>
      </c>
      <c r="AW2243" s="63">
        <v>0</v>
      </c>
      <c r="AX2243" s="63">
        <v>0</v>
      </c>
      <c r="AY2243" s="63">
        <v>0</v>
      </c>
      <c r="BA2243" s="5">
        <f>IF(Q2243&gt;0,RANK(Q2243,(N2243:P2243,Q2243:AE2243)),0)</f>
        <v>3</v>
      </c>
      <c r="BB2243" s="5">
        <f>IF(R2243&gt;0,RANK(R2243,(N2243:P2243,Q2243:AE2243)),0)</f>
        <v>0</v>
      </c>
      <c r="BC2243" s="5">
        <f>IF(T2243&gt;0,RANK(T2243,(N2243:P2243,Q2243:AE2243)),0)</f>
        <v>0</v>
      </c>
      <c r="BD2243" s="5">
        <f>IF(S2243&gt;0,RANK(S2243,(N2243:P2243,Q2243:AE2243)),0)</f>
        <v>0</v>
      </c>
      <c r="BE2243" s="2">
        <f t="shared" si="906"/>
        <v>1.2423704601532401E-2</v>
      </c>
      <c r="BF2243" s="2">
        <f t="shared" si="907"/>
        <v>0</v>
      </c>
      <c r="BG2243" s="2">
        <f t="shared" si="908"/>
        <v>0</v>
      </c>
      <c r="BH2243" s="2">
        <f t="shared" si="909"/>
        <v>0</v>
      </c>
      <c r="BJ2243" t="s">
        <v>2088</v>
      </c>
      <c r="BK2243" t="s">
        <v>2269</v>
      </c>
      <c r="BL2243" s="1">
        <v>4</v>
      </c>
      <c r="BN2243" s="112">
        <v>40</v>
      </c>
      <c r="BO2243" s="114">
        <v>51</v>
      </c>
      <c r="BP2243" s="118">
        <f t="shared" si="910"/>
        <v>40051</v>
      </c>
      <c r="BQ2243" s="118">
        <f t="shared" si="899"/>
        <v>40051</v>
      </c>
      <c r="BR2243" s="5" t="s">
        <v>3151</v>
      </c>
      <c r="BV2243" s="63"/>
      <c r="BW2243" s="63"/>
    </row>
    <row r="2244" spans="1:75" ht="15" hidden="1" customHeight="1" outlineLevel="1">
      <c r="A2244" t="s">
        <v>1416</v>
      </c>
      <c r="B2244" t="s">
        <v>2269</v>
      </c>
      <c r="C2244" s="1">
        <f t="shared" si="901"/>
        <v>2226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4</v>
      </c>
      <c r="G2244" s="129">
        <f t="shared" si="887"/>
        <v>1636</v>
      </c>
      <c r="H2244" s="134">
        <f t="shared" si="888"/>
        <v>0.73495058400718782</v>
      </c>
      <c r="I2244" s="2"/>
      <c r="J2244" s="2">
        <f t="shared" si="902"/>
        <v>0.12578616352201258</v>
      </c>
      <c r="K2244" s="2">
        <f t="shared" si="903"/>
        <v>0.86073674752920037</v>
      </c>
      <c r="L2244" s="2">
        <f t="shared" si="904"/>
        <v>8.9847259658580418E-4</v>
      </c>
      <c r="M2244" s="2">
        <f t="shared" si="905"/>
        <v>1.2578616352201271E-2</v>
      </c>
      <c r="N2244" s="63">
        <v>280</v>
      </c>
      <c r="O2244" s="63">
        <v>1916</v>
      </c>
      <c r="P2244" s="63">
        <v>2</v>
      </c>
      <c r="Q2244" s="63">
        <v>24</v>
      </c>
      <c r="R2244" s="63">
        <v>0</v>
      </c>
      <c r="S2244" s="63">
        <v>0</v>
      </c>
      <c r="T2244" s="63">
        <v>0</v>
      </c>
      <c r="U2244" s="63">
        <v>2</v>
      </c>
      <c r="V2244" s="63">
        <v>0</v>
      </c>
      <c r="W2244" s="63">
        <v>0</v>
      </c>
      <c r="X2244" s="63">
        <v>0</v>
      </c>
      <c r="Y2244" s="63">
        <v>0</v>
      </c>
      <c r="Z2244" s="63">
        <v>0</v>
      </c>
      <c r="AA2244" s="63">
        <v>0</v>
      </c>
      <c r="AB2244" s="63">
        <v>0</v>
      </c>
      <c r="AC2244" s="63">
        <v>0</v>
      </c>
      <c r="AD2244" s="63">
        <v>0</v>
      </c>
      <c r="AE2244" s="63">
        <v>0</v>
      </c>
      <c r="AF2244" s="63">
        <v>0</v>
      </c>
      <c r="AG2244" s="63">
        <v>0</v>
      </c>
      <c r="AH2244" s="63">
        <v>0</v>
      </c>
      <c r="AI2244" s="63">
        <v>0</v>
      </c>
      <c r="AJ2244" s="63">
        <v>0</v>
      </c>
      <c r="AK2244" s="63">
        <v>0</v>
      </c>
      <c r="AL2244" s="63">
        <v>0</v>
      </c>
      <c r="AM2244" s="63">
        <v>0</v>
      </c>
      <c r="AN2244" s="63">
        <v>0</v>
      </c>
      <c r="AO2244" s="63">
        <v>0</v>
      </c>
      <c r="AP2244" s="63">
        <v>0</v>
      </c>
      <c r="AQ2244" s="63">
        <v>0</v>
      </c>
      <c r="AR2244" s="63">
        <v>0</v>
      </c>
      <c r="AS2244" s="63">
        <v>0</v>
      </c>
      <c r="AT2244" s="63">
        <v>0</v>
      </c>
      <c r="AU2244" s="63">
        <v>2</v>
      </c>
      <c r="AV2244" s="63">
        <v>0</v>
      </c>
      <c r="AW2244" s="63">
        <v>0</v>
      </c>
      <c r="AX2244" s="63">
        <v>0</v>
      </c>
      <c r="AY2244" s="63">
        <v>0</v>
      </c>
      <c r="BA2244" s="5">
        <f>IF(Q2244&gt;0,RANK(Q2244,(N2244:P2244,Q2244:AE2244)),0)</f>
        <v>3</v>
      </c>
      <c r="BB2244" s="5">
        <f>IF(R2244&gt;0,RANK(R2244,(N2244:P2244,Q2244:AE2244)),0)</f>
        <v>0</v>
      </c>
      <c r="BC2244" s="5">
        <f>IF(T2244&gt;0,RANK(T2244,(N2244:P2244,Q2244:AE2244)),0)</f>
        <v>0</v>
      </c>
      <c r="BD2244" s="5">
        <f>IF(S2244&gt;0,RANK(S2244,(N2244:P2244,Q2244:AE2244)),0)</f>
        <v>0</v>
      </c>
      <c r="BE2244" s="2">
        <f t="shared" si="906"/>
        <v>1.078167115902965E-2</v>
      </c>
      <c r="BF2244" s="2">
        <f t="shared" si="907"/>
        <v>0</v>
      </c>
      <c r="BG2244" s="2">
        <f t="shared" si="908"/>
        <v>0</v>
      </c>
      <c r="BH2244" s="2">
        <f t="shared" si="909"/>
        <v>0</v>
      </c>
      <c r="BJ2244" t="s">
        <v>1416</v>
      </c>
      <c r="BK2244" t="s">
        <v>2269</v>
      </c>
      <c r="BL2244" s="1">
        <v>3</v>
      </c>
      <c r="BN2244" s="112">
        <v>40</v>
      </c>
      <c r="BO2244" s="114">
        <v>53</v>
      </c>
      <c r="BP2244" s="118">
        <f t="shared" si="910"/>
        <v>40053</v>
      </c>
      <c r="BQ2244" s="118">
        <f t="shared" si="899"/>
        <v>40053</v>
      </c>
      <c r="BR2244" s="5" t="s">
        <v>3151</v>
      </c>
      <c r="BV2244" s="63"/>
      <c r="BW2244" s="63"/>
    </row>
    <row r="2245" spans="1:75" ht="15" hidden="1" customHeight="1" outlineLevel="1">
      <c r="A2245" t="s">
        <v>2688</v>
      </c>
      <c r="B2245" t="s">
        <v>2269</v>
      </c>
      <c r="C2245" s="1">
        <f t="shared" si="901"/>
        <v>1973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5</v>
      </c>
      <c r="G2245" s="129">
        <f t="shared" si="887"/>
        <v>1277</v>
      </c>
      <c r="H2245" s="134">
        <f t="shared" si="888"/>
        <v>0.64723770907247846</v>
      </c>
      <c r="I2245" s="2"/>
      <c r="J2245" s="2">
        <f t="shared" si="902"/>
        <v>0.16624429802331475</v>
      </c>
      <c r="K2245" s="2">
        <f t="shared" si="903"/>
        <v>0.81348200709579321</v>
      </c>
      <c r="L2245" s="2">
        <f t="shared" si="904"/>
        <v>1.0136847440446021E-3</v>
      </c>
      <c r="M2245" s="2">
        <f t="shared" si="905"/>
        <v>1.9260010136847434E-2</v>
      </c>
      <c r="N2245" s="63">
        <v>328</v>
      </c>
      <c r="O2245" s="63">
        <v>1605</v>
      </c>
      <c r="P2245" s="63">
        <v>2</v>
      </c>
      <c r="Q2245" s="63">
        <v>24</v>
      </c>
      <c r="R2245" s="63">
        <v>0</v>
      </c>
      <c r="S2245" s="63">
        <v>0</v>
      </c>
      <c r="T2245" s="63">
        <v>0</v>
      </c>
      <c r="U2245" s="63">
        <v>10</v>
      </c>
      <c r="V2245" s="63">
        <v>0</v>
      </c>
      <c r="W2245" s="63">
        <v>0</v>
      </c>
      <c r="X2245" s="63">
        <v>0</v>
      </c>
      <c r="Y2245" s="63">
        <v>0</v>
      </c>
      <c r="Z2245" s="63">
        <v>0</v>
      </c>
      <c r="AA2245" s="63">
        <v>0</v>
      </c>
      <c r="AB2245" s="63">
        <v>0</v>
      </c>
      <c r="AC2245" s="63">
        <v>0</v>
      </c>
      <c r="AD2245" s="63">
        <v>0</v>
      </c>
      <c r="AE2245" s="63">
        <v>0</v>
      </c>
      <c r="AF2245" s="63">
        <v>0</v>
      </c>
      <c r="AG2245" s="63">
        <v>0</v>
      </c>
      <c r="AH2245" s="63">
        <v>0</v>
      </c>
      <c r="AI2245" s="63">
        <v>0</v>
      </c>
      <c r="AJ2245" s="63">
        <v>0</v>
      </c>
      <c r="AK2245" s="63">
        <v>0</v>
      </c>
      <c r="AL2245" s="63">
        <v>0</v>
      </c>
      <c r="AM2245" s="63">
        <v>0</v>
      </c>
      <c r="AN2245" s="63">
        <v>0</v>
      </c>
      <c r="AO2245" s="63">
        <v>0</v>
      </c>
      <c r="AP2245" s="63">
        <v>0</v>
      </c>
      <c r="AQ2245" s="63">
        <v>0</v>
      </c>
      <c r="AR2245" s="63">
        <v>0</v>
      </c>
      <c r="AS2245" s="63">
        <v>0</v>
      </c>
      <c r="AT2245" s="63">
        <v>0</v>
      </c>
      <c r="AU2245" s="63">
        <v>4</v>
      </c>
      <c r="AV2245" s="63">
        <v>0</v>
      </c>
      <c r="AW2245" s="63">
        <v>0</v>
      </c>
      <c r="AX2245" s="63">
        <v>0</v>
      </c>
      <c r="AY2245" s="63">
        <v>0</v>
      </c>
      <c r="BA2245" s="5">
        <f>IF(Q2245&gt;0,RANK(Q2245,(N2245:P2245,Q2245:AE2245)),0)</f>
        <v>3</v>
      </c>
      <c r="BB2245" s="5">
        <f>IF(R2245&gt;0,RANK(R2245,(N2245:P2245,Q2245:AE2245)),0)</f>
        <v>0</v>
      </c>
      <c r="BC2245" s="5">
        <f>IF(T2245&gt;0,RANK(T2245,(N2245:P2245,Q2245:AE2245)),0)</f>
        <v>0</v>
      </c>
      <c r="BD2245" s="5">
        <f>IF(S2245&gt;0,RANK(S2245,(N2245:P2245,Q2245:AE2245)),0)</f>
        <v>0</v>
      </c>
      <c r="BE2245" s="2">
        <f t="shared" si="906"/>
        <v>1.2164216928535226E-2</v>
      </c>
      <c r="BF2245" s="2">
        <f t="shared" si="907"/>
        <v>0</v>
      </c>
      <c r="BG2245" s="2">
        <f t="shared" si="908"/>
        <v>0</v>
      </c>
      <c r="BH2245" s="2">
        <f t="shared" si="909"/>
        <v>0</v>
      </c>
      <c r="BJ2245" t="s">
        <v>2688</v>
      </c>
      <c r="BK2245" t="s">
        <v>2269</v>
      </c>
      <c r="BL2245" s="1">
        <v>3</v>
      </c>
      <c r="BN2245" s="112">
        <v>40</v>
      </c>
      <c r="BO2245" s="114">
        <v>55</v>
      </c>
      <c r="BP2245" s="118">
        <f t="shared" si="910"/>
        <v>40055</v>
      </c>
      <c r="BQ2245" s="118">
        <f t="shared" si="899"/>
        <v>40055</v>
      </c>
      <c r="BR2245" s="5" t="s">
        <v>3151</v>
      </c>
      <c r="BV2245" s="63"/>
      <c r="BW2245" s="63"/>
    </row>
    <row r="2246" spans="1:75" ht="15" hidden="1" customHeight="1" outlineLevel="1">
      <c r="A2246" t="s">
        <v>1446</v>
      </c>
      <c r="B2246" t="s">
        <v>2269</v>
      </c>
      <c r="C2246" s="1">
        <f t="shared" si="901"/>
        <v>933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0</v>
      </c>
      <c r="G2246" s="129">
        <f t="shared" si="887"/>
        <v>570</v>
      </c>
      <c r="H2246" s="134">
        <f t="shared" si="888"/>
        <v>0.61093247588424437</v>
      </c>
      <c r="I2246" s="2"/>
      <c r="J2246" s="2">
        <f t="shared" si="902"/>
        <v>0.18971061093247588</v>
      </c>
      <c r="K2246" s="2">
        <f t="shared" si="903"/>
        <v>0.80064308681672025</v>
      </c>
      <c r="L2246" s="2">
        <f t="shared" si="904"/>
        <v>0</v>
      </c>
      <c r="M2246" s="2">
        <f t="shared" si="905"/>
        <v>9.6463022508038732E-3</v>
      </c>
      <c r="N2246" s="63">
        <v>177</v>
      </c>
      <c r="O2246" s="63">
        <v>747</v>
      </c>
      <c r="P2246" s="63">
        <v>0</v>
      </c>
      <c r="Q2246" s="63">
        <v>6</v>
      </c>
      <c r="R2246" s="63">
        <v>0</v>
      </c>
      <c r="S2246" s="63">
        <v>0</v>
      </c>
      <c r="T2246" s="63">
        <v>0</v>
      </c>
      <c r="U2246" s="63">
        <v>1</v>
      </c>
      <c r="V2246" s="63">
        <v>0</v>
      </c>
      <c r="W2246" s="63">
        <v>0</v>
      </c>
      <c r="X2246" s="63">
        <v>0</v>
      </c>
      <c r="Y2246" s="63">
        <v>0</v>
      </c>
      <c r="Z2246" s="63">
        <v>0</v>
      </c>
      <c r="AA2246" s="63">
        <v>0</v>
      </c>
      <c r="AB2246" s="63">
        <v>0</v>
      </c>
      <c r="AC2246" s="63">
        <v>0</v>
      </c>
      <c r="AD2246" s="63">
        <v>0</v>
      </c>
      <c r="AE2246" s="63">
        <v>0</v>
      </c>
      <c r="AF2246" s="63">
        <v>0</v>
      </c>
      <c r="AG2246" s="63">
        <v>0</v>
      </c>
      <c r="AH2246" s="63">
        <v>0</v>
      </c>
      <c r="AI2246" s="63">
        <v>0</v>
      </c>
      <c r="AJ2246" s="63">
        <v>0</v>
      </c>
      <c r="AK2246" s="63">
        <v>0</v>
      </c>
      <c r="AL2246" s="63">
        <v>0</v>
      </c>
      <c r="AM2246" s="63">
        <v>0</v>
      </c>
      <c r="AN2246" s="63">
        <v>0</v>
      </c>
      <c r="AO2246" s="63">
        <v>0</v>
      </c>
      <c r="AP2246" s="63">
        <v>0</v>
      </c>
      <c r="AQ2246" s="63">
        <v>0</v>
      </c>
      <c r="AR2246" s="63">
        <v>0</v>
      </c>
      <c r="AS2246" s="63">
        <v>0</v>
      </c>
      <c r="AT2246" s="63">
        <v>0</v>
      </c>
      <c r="AU2246" s="63">
        <v>2</v>
      </c>
      <c r="AV2246" s="63">
        <v>0</v>
      </c>
      <c r="AW2246" s="63">
        <v>0</v>
      </c>
      <c r="AX2246" s="63">
        <v>0</v>
      </c>
      <c r="AY2246" s="63">
        <v>0</v>
      </c>
      <c r="BA2246" s="5">
        <f>IF(Q2246&gt;0,RANK(Q2246,(N2246:P2246,Q2246:AE2246)),0)</f>
        <v>3</v>
      </c>
      <c r="BB2246" s="5">
        <f>IF(R2246&gt;0,RANK(R2246,(N2246:P2246,Q2246:AE2246)),0)</f>
        <v>0</v>
      </c>
      <c r="BC2246" s="5">
        <f>IF(T2246&gt;0,RANK(T2246,(N2246:P2246,Q2246:AE2246)),0)</f>
        <v>0</v>
      </c>
      <c r="BD2246" s="5">
        <f>IF(S2246&gt;0,RANK(S2246,(N2246:P2246,Q2246:AE2246)),0)</f>
        <v>0</v>
      </c>
      <c r="BE2246" s="2">
        <f t="shared" si="906"/>
        <v>6.4308681672025723E-3</v>
      </c>
      <c r="BF2246" s="2">
        <f t="shared" si="907"/>
        <v>0</v>
      </c>
      <c r="BG2246" s="2">
        <f t="shared" si="908"/>
        <v>0</v>
      </c>
      <c r="BH2246" s="2">
        <f t="shared" si="909"/>
        <v>0</v>
      </c>
      <c r="BJ2246" t="s">
        <v>1446</v>
      </c>
      <c r="BK2246" t="s">
        <v>2269</v>
      </c>
      <c r="BL2246" s="1">
        <v>3</v>
      </c>
      <c r="BN2246" s="112">
        <v>40</v>
      </c>
      <c r="BO2246" s="114">
        <v>57</v>
      </c>
      <c r="BP2246" s="118">
        <f t="shared" si="910"/>
        <v>40057</v>
      </c>
      <c r="BQ2246" s="118">
        <f t="shared" si="899"/>
        <v>40057</v>
      </c>
      <c r="BR2246" s="5" t="s">
        <v>3151</v>
      </c>
      <c r="BV2246" s="63"/>
      <c r="BW2246" s="63"/>
    </row>
    <row r="2247" spans="1:75" ht="15" hidden="1" customHeight="1" outlineLevel="1">
      <c r="A2247" t="s">
        <v>1174</v>
      </c>
      <c r="B2247" t="s">
        <v>2269</v>
      </c>
      <c r="C2247" s="1">
        <f t="shared" si="901"/>
        <v>1487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5</v>
      </c>
      <c r="G2247" s="129">
        <f t="shared" si="887"/>
        <v>1191</v>
      </c>
      <c r="H2247" s="134">
        <f t="shared" si="888"/>
        <v>0.80094149293880301</v>
      </c>
      <c r="I2247" s="2"/>
      <c r="J2247" s="2">
        <f t="shared" si="902"/>
        <v>9.1459314055144583E-2</v>
      </c>
      <c r="K2247" s="2">
        <f t="shared" si="903"/>
        <v>0.89240080699394753</v>
      </c>
      <c r="L2247" s="2">
        <f t="shared" si="904"/>
        <v>1.3449899125756557E-3</v>
      </c>
      <c r="M2247" s="2">
        <f t="shared" si="905"/>
        <v>1.4794889038332194E-2</v>
      </c>
      <c r="N2247" s="63">
        <v>136</v>
      </c>
      <c r="O2247" s="63">
        <v>1327</v>
      </c>
      <c r="P2247" s="63">
        <v>2</v>
      </c>
      <c r="Q2247" s="63">
        <v>18</v>
      </c>
      <c r="R2247" s="63">
        <v>0</v>
      </c>
      <c r="S2247" s="63">
        <v>0</v>
      </c>
      <c r="T2247" s="63">
        <v>0</v>
      </c>
      <c r="U2247" s="63">
        <v>4</v>
      </c>
      <c r="V2247" s="63">
        <v>0</v>
      </c>
      <c r="W2247" s="63">
        <v>0</v>
      </c>
      <c r="X2247" s="63">
        <v>0</v>
      </c>
      <c r="Y2247" s="63">
        <v>0</v>
      </c>
      <c r="Z2247" s="63">
        <v>0</v>
      </c>
      <c r="AA2247" s="63">
        <v>0</v>
      </c>
      <c r="AB2247" s="63">
        <v>0</v>
      </c>
      <c r="AC2247" s="63">
        <v>0</v>
      </c>
      <c r="AD2247" s="63">
        <v>0</v>
      </c>
      <c r="AE2247" s="63">
        <v>0</v>
      </c>
      <c r="AF2247" s="63">
        <v>0</v>
      </c>
      <c r="AG2247" s="63">
        <v>0</v>
      </c>
      <c r="AH2247" s="63">
        <v>0</v>
      </c>
      <c r="AI2247" s="63">
        <v>0</v>
      </c>
      <c r="AJ2247" s="63">
        <v>0</v>
      </c>
      <c r="AK2247" s="63">
        <v>0</v>
      </c>
      <c r="AL2247" s="63">
        <v>0</v>
      </c>
      <c r="AM2247" s="63">
        <v>0</v>
      </c>
      <c r="AN2247" s="63">
        <v>0</v>
      </c>
      <c r="AO2247" s="63">
        <v>0</v>
      </c>
      <c r="AP2247" s="63">
        <v>0</v>
      </c>
      <c r="AQ2247" s="63">
        <v>0</v>
      </c>
      <c r="AR2247" s="63">
        <v>0</v>
      </c>
      <c r="AS2247" s="63">
        <v>0</v>
      </c>
      <c r="AT2247" s="63">
        <v>0</v>
      </c>
      <c r="AU2247" s="63">
        <v>0</v>
      </c>
      <c r="AV2247" s="63">
        <v>0</v>
      </c>
      <c r="AW2247" s="63">
        <v>0</v>
      </c>
      <c r="AX2247" s="63">
        <v>0</v>
      </c>
      <c r="AY2247" s="63">
        <v>0</v>
      </c>
      <c r="BA2247" s="5">
        <f>IF(Q2247&gt;0,RANK(Q2247,(N2247:P2247,Q2247:AE2247)),0)</f>
        <v>3</v>
      </c>
      <c r="BB2247" s="5">
        <f>IF(R2247&gt;0,RANK(R2247,(N2247:P2247,Q2247:AE2247)),0)</f>
        <v>0</v>
      </c>
      <c r="BC2247" s="5">
        <f>IF(T2247&gt;0,RANK(T2247,(N2247:P2247,Q2247:AE2247)),0)</f>
        <v>0</v>
      </c>
      <c r="BD2247" s="5">
        <f>IF(S2247&gt;0,RANK(S2247,(N2247:P2247,Q2247:AE2247)),0)</f>
        <v>0</v>
      </c>
      <c r="BE2247" s="2">
        <f t="shared" si="906"/>
        <v>1.2104909213180901E-2</v>
      </c>
      <c r="BF2247" s="2">
        <f t="shared" si="907"/>
        <v>0</v>
      </c>
      <c r="BG2247" s="2">
        <f t="shared" si="908"/>
        <v>0</v>
      </c>
      <c r="BH2247" s="2">
        <f t="shared" si="909"/>
        <v>0</v>
      </c>
      <c r="BJ2247" t="s">
        <v>1174</v>
      </c>
      <c r="BK2247" t="s">
        <v>2269</v>
      </c>
      <c r="BL2247" s="1">
        <v>3</v>
      </c>
      <c r="BN2247" s="112">
        <v>40</v>
      </c>
      <c r="BO2247" s="114">
        <v>59</v>
      </c>
      <c r="BP2247" s="118">
        <f t="shared" si="910"/>
        <v>40059</v>
      </c>
      <c r="BQ2247" s="118">
        <f t="shared" si="899"/>
        <v>40059</v>
      </c>
      <c r="BR2247" s="5" t="s">
        <v>3151</v>
      </c>
      <c r="BV2247" s="63"/>
      <c r="BW2247" s="63"/>
    </row>
    <row r="2248" spans="1:75" ht="15" hidden="1" customHeight="1" outlineLevel="1">
      <c r="A2248" t="s">
        <v>2316</v>
      </c>
      <c r="B2248" t="s">
        <v>2269</v>
      </c>
      <c r="C2248" s="1">
        <f t="shared" si="901"/>
        <v>5014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5</v>
      </c>
      <c r="G2248" s="129">
        <f t="shared" ref="G2248:G2311" si="911">IF(C2248&gt;0,MAX(N2248:P2248)-LARGE(N2248:P2248,2),0)</f>
        <v>3382</v>
      </c>
      <c r="H2248" s="134">
        <f t="shared" ref="H2248:H2311" si="912">IF(C2248&gt;0,G2248/C2248,0)</f>
        <v>0.67451136816912649</v>
      </c>
      <c r="I2248" s="2"/>
      <c r="J2248" s="2">
        <f t="shared" si="902"/>
        <v>0.15616274431591542</v>
      </c>
      <c r="K2248" s="2">
        <f t="shared" si="903"/>
        <v>0.83067411248504186</v>
      </c>
      <c r="L2248" s="2">
        <f t="shared" si="904"/>
        <v>1.1966493817311527E-3</v>
      </c>
      <c r="M2248" s="2">
        <f t="shared" si="905"/>
        <v>1.1966493817311507E-2</v>
      </c>
      <c r="N2248" s="63">
        <v>783</v>
      </c>
      <c r="O2248" s="63">
        <v>4165</v>
      </c>
      <c r="P2248" s="63">
        <v>6</v>
      </c>
      <c r="Q2248" s="63">
        <v>37</v>
      </c>
      <c r="R2248" s="63">
        <v>0</v>
      </c>
      <c r="S2248" s="63">
        <v>0</v>
      </c>
      <c r="T2248" s="63">
        <v>0</v>
      </c>
      <c r="U2248" s="63">
        <v>11</v>
      </c>
      <c r="V2248" s="63">
        <v>0</v>
      </c>
      <c r="W2248" s="63">
        <v>0</v>
      </c>
      <c r="X2248" s="63">
        <v>0</v>
      </c>
      <c r="Y2248" s="63">
        <v>0</v>
      </c>
      <c r="Z2248" s="63">
        <v>0</v>
      </c>
      <c r="AA2248" s="63">
        <v>0</v>
      </c>
      <c r="AB2248" s="63">
        <v>0</v>
      </c>
      <c r="AC2248" s="63">
        <v>0</v>
      </c>
      <c r="AD2248" s="63">
        <v>0</v>
      </c>
      <c r="AE2248" s="63">
        <v>0</v>
      </c>
      <c r="AF2248" s="63">
        <v>0</v>
      </c>
      <c r="AG2248" s="63">
        <v>0</v>
      </c>
      <c r="AH2248" s="63">
        <v>0</v>
      </c>
      <c r="AI2248" s="63">
        <v>0</v>
      </c>
      <c r="AJ2248" s="63">
        <v>0</v>
      </c>
      <c r="AK2248" s="63">
        <v>0</v>
      </c>
      <c r="AL2248" s="63">
        <v>0</v>
      </c>
      <c r="AM2248" s="63">
        <v>0</v>
      </c>
      <c r="AN2248" s="63">
        <v>0</v>
      </c>
      <c r="AO2248" s="63">
        <v>0</v>
      </c>
      <c r="AP2248" s="63">
        <v>0</v>
      </c>
      <c r="AQ2248" s="63">
        <v>0</v>
      </c>
      <c r="AR2248" s="63">
        <v>0</v>
      </c>
      <c r="AS2248" s="63">
        <v>0</v>
      </c>
      <c r="AT2248" s="63">
        <v>0</v>
      </c>
      <c r="AU2248" s="63">
        <v>12</v>
      </c>
      <c r="AV2248" s="63">
        <v>0</v>
      </c>
      <c r="AW2248" s="63">
        <v>0</v>
      </c>
      <c r="AX2248" s="63">
        <v>0</v>
      </c>
      <c r="AY2248" s="63">
        <v>0</v>
      </c>
      <c r="BA2248" s="5">
        <f>IF(Q2248&gt;0,RANK(Q2248,(N2248:P2248,Q2248:AE2248)),0)</f>
        <v>3</v>
      </c>
      <c r="BB2248" s="5">
        <f>IF(R2248&gt;0,RANK(R2248,(N2248:P2248,Q2248:AE2248)),0)</f>
        <v>0</v>
      </c>
      <c r="BC2248" s="5">
        <f>IF(T2248&gt;0,RANK(T2248,(N2248:P2248,Q2248:AE2248)),0)</f>
        <v>0</v>
      </c>
      <c r="BD2248" s="5">
        <f>IF(S2248&gt;0,RANK(S2248,(N2248:P2248,Q2248:AE2248)),0)</f>
        <v>0</v>
      </c>
      <c r="BE2248" s="2">
        <f t="shared" si="906"/>
        <v>7.3793378540087757E-3</v>
      </c>
      <c r="BF2248" s="2">
        <f t="shared" si="907"/>
        <v>0</v>
      </c>
      <c r="BG2248" s="2">
        <f t="shared" si="908"/>
        <v>0</v>
      </c>
      <c r="BH2248" s="2">
        <f t="shared" si="909"/>
        <v>0</v>
      </c>
      <c r="BJ2248" t="s">
        <v>2316</v>
      </c>
      <c r="BK2248" t="s">
        <v>2269</v>
      </c>
      <c r="BL2248" s="1">
        <v>2</v>
      </c>
      <c r="BN2248" s="112">
        <v>40</v>
      </c>
      <c r="BO2248" s="114">
        <v>61</v>
      </c>
      <c r="BP2248" s="118">
        <f t="shared" si="910"/>
        <v>40061</v>
      </c>
      <c r="BQ2248" s="118">
        <f t="shared" si="899"/>
        <v>40061</v>
      </c>
      <c r="BR2248" s="5" t="s">
        <v>3151</v>
      </c>
      <c r="BV2248" s="63"/>
      <c r="BW2248" s="63"/>
    </row>
    <row r="2249" spans="1:75" ht="15" hidden="1" customHeight="1" outlineLevel="1">
      <c r="A2249" t="s">
        <v>2940</v>
      </c>
      <c r="B2249" t="s">
        <v>2269</v>
      </c>
      <c r="C2249" s="1">
        <f t="shared" si="901"/>
        <v>4857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5</v>
      </c>
      <c r="G2249" s="129">
        <f t="shared" si="911"/>
        <v>2956</v>
      </c>
      <c r="H2249" s="134">
        <f t="shared" si="912"/>
        <v>0.60860613547457276</v>
      </c>
      <c r="I2249" s="2"/>
      <c r="J2249" s="2">
        <f t="shared" si="902"/>
        <v>0.18921144739551163</v>
      </c>
      <c r="K2249" s="2">
        <f t="shared" si="903"/>
        <v>0.79781758287008442</v>
      </c>
      <c r="L2249" s="2">
        <f t="shared" si="904"/>
        <v>1.0294420424130121E-3</v>
      </c>
      <c r="M2249" s="2">
        <f t="shared" si="905"/>
        <v>1.1941527691990913E-2</v>
      </c>
      <c r="N2249" s="63">
        <v>919</v>
      </c>
      <c r="O2249" s="63">
        <v>3875</v>
      </c>
      <c r="P2249" s="63">
        <v>5</v>
      </c>
      <c r="Q2249" s="63">
        <v>41</v>
      </c>
      <c r="R2249" s="63">
        <v>0</v>
      </c>
      <c r="S2249" s="63">
        <v>0</v>
      </c>
      <c r="T2249" s="63">
        <v>0</v>
      </c>
      <c r="U2249" s="63">
        <v>11</v>
      </c>
      <c r="V2249" s="63">
        <v>0</v>
      </c>
      <c r="W2249" s="63">
        <v>0</v>
      </c>
      <c r="X2249" s="63">
        <v>0</v>
      </c>
      <c r="Y2249" s="63">
        <v>0</v>
      </c>
      <c r="Z2249" s="63">
        <v>0</v>
      </c>
      <c r="AA2249" s="63">
        <v>0</v>
      </c>
      <c r="AB2249" s="63">
        <v>0</v>
      </c>
      <c r="AC2249" s="63">
        <v>0</v>
      </c>
      <c r="AD2249" s="63">
        <v>0</v>
      </c>
      <c r="AE2249" s="63">
        <v>0</v>
      </c>
      <c r="AF2249" s="63">
        <v>0</v>
      </c>
      <c r="AG2249" s="63">
        <v>0</v>
      </c>
      <c r="AH2249" s="63">
        <v>0</v>
      </c>
      <c r="AI2249" s="63">
        <v>0</v>
      </c>
      <c r="AJ2249" s="63">
        <v>0</v>
      </c>
      <c r="AK2249" s="63">
        <v>0</v>
      </c>
      <c r="AL2249" s="63">
        <v>0</v>
      </c>
      <c r="AM2249" s="63">
        <v>0</v>
      </c>
      <c r="AN2249" s="63">
        <v>0</v>
      </c>
      <c r="AO2249" s="63">
        <v>0</v>
      </c>
      <c r="AP2249" s="63">
        <v>0</v>
      </c>
      <c r="AQ2249" s="63">
        <v>0</v>
      </c>
      <c r="AR2249" s="63">
        <v>0</v>
      </c>
      <c r="AS2249" s="63">
        <v>0</v>
      </c>
      <c r="AT2249" s="63">
        <v>0</v>
      </c>
      <c r="AU2249" s="63">
        <v>6</v>
      </c>
      <c r="AV2249" s="63">
        <v>0</v>
      </c>
      <c r="AW2249" s="63">
        <v>0</v>
      </c>
      <c r="AX2249" s="63">
        <v>0</v>
      </c>
      <c r="AY2249" s="63">
        <v>0</v>
      </c>
      <c r="BA2249" s="5">
        <f>IF(Q2249&gt;0,RANK(Q2249,(N2249:P2249,Q2249:AE2249)),0)</f>
        <v>3</v>
      </c>
      <c r="BB2249" s="5">
        <f>IF(R2249&gt;0,RANK(R2249,(N2249:P2249,Q2249:AE2249)),0)</f>
        <v>0</v>
      </c>
      <c r="BC2249" s="5">
        <f>IF(T2249&gt;0,RANK(T2249,(N2249:P2249,Q2249:AE2249)),0)</f>
        <v>0</v>
      </c>
      <c r="BD2249" s="5">
        <f>IF(S2249&gt;0,RANK(S2249,(N2249:P2249,Q2249:AE2249)),0)</f>
        <v>0</v>
      </c>
      <c r="BE2249" s="2">
        <f t="shared" si="906"/>
        <v>8.4414247477867001E-3</v>
      </c>
      <c r="BF2249" s="2">
        <f t="shared" si="907"/>
        <v>0</v>
      </c>
      <c r="BG2249" s="2">
        <f t="shared" si="908"/>
        <v>0</v>
      </c>
      <c r="BH2249" s="2">
        <f t="shared" si="909"/>
        <v>0</v>
      </c>
      <c r="BJ2249" t="s">
        <v>2940</v>
      </c>
      <c r="BK2249" t="s">
        <v>2269</v>
      </c>
      <c r="BL2249" s="1">
        <v>2</v>
      </c>
      <c r="BN2249" s="112">
        <v>40</v>
      </c>
      <c r="BO2249" s="114">
        <v>63</v>
      </c>
      <c r="BP2249" s="118">
        <f t="shared" si="910"/>
        <v>40063</v>
      </c>
      <c r="BQ2249" s="118">
        <f t="shared" si="899"/>
        <v>40063</v>
      </c>
      <c r="BR2249" s="5" t="s">
        <v>3151</v>
      </c>
      <c r="BV2249" s="63"/>
      <c r="BW2249" s="63"/>
    </row>
    <row r="2250" spans="1:75" ht="15" hidden="1" customHeight="1" outlineLevel="1">
      <c r="A2250" t="s">
        <v>2919</v>
      </c>
      <c r="B2250" t="s">
        <v>2269</v>
      </c>
      <c r="C2250" s="1">
        <f t="shared" ref="C2250:C2281" si="913">SUM(N2250:AY2250)</f>
        <v>8221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5</v>
      </c>
      <c r="G2250" s="129">
        <f t="shared" si="911"/>
        <v>4746</v>
      </c>
      <c r="H2250" s="134">
        <f t="shared" si="912"/>
        <v>0.57730203138304348</v>
      </c>
      <c r="I2250" s="2"/>
      <c r="J2250" s="2">
        <f t="shared" ref="J2250:J2281" si="914">IF($C2250=0,"-",N2250/$C2250)</f>
        <v>0.20021895146575841</v>
      </c>
      <c r="K2250" s="2">
        <f t="shared" ref="K2250:K2281" si="915">IF($C2250=0,"-",O2250/$C2250)</f>
        <v>0.77752098284880189</v>
      </c>
      <c r="L2250" s="2">
        <f t="shared" ref="L2250:L2281" si="916">IF($C2250=0,"-",P2250/$C2250)</f>
        <v>1.3380367351903662E-3</v>
      </c>
      <c r="M2250" s="2">
        <f t="shared" ref="M2250:M2281" si="917">IF(C2250=0,"-",(1-J2250-K2250-L2250))</f>
        <v>2.0922028950249333E-2</v>
      </c>
      <c r="N2250" s="63">
        <v>1646</v>
      </c>
      <c r="O2250" s="63">
        <v>6392</v>
      </c>
      <c r="P2250" s="63">
        <v>11</v>
      </c>
      <c r="Q2250" s="63">
        <v>137</v>
      </c>
      <c r="R2250" s="63">
        <v>0</v>
      </c>
      <c r="S2250" s="63">
        <v>0</v>
      </c>
      <c r="T2250" s="63">
        <v>0</v>
      </c>
      <c r="U2250" s="63">
        <v>21</v>
      </c>
      <c r="V2250" s="63">
        <v>0</v>
      </c>
      <c r="W2250" s="63">
        <v>0</v>
      </c>
      <c r="X2250" s="63">
        <v>0</v>
      </c>
      <c r="Y2250" s="63">
        <v>0</v>
      </c>
      <c r="Z2250" s="63">
        <v>0</v>
      </c>
      <c r="AA2250" s="63">
        <v>0</v>
      </c>
      <c r="AB2250" s="63">
        <v>0</v>
      </c>
      <c r="AC2250" s="63">
        <v>0</v>
      </c>
      <c r="AD2250" s="63">
        <v>0</v>
      </c>
      <c r="AE2250" s="63">
        <v>0</v>
      </c>
      <c r="AF2250" s="63">
        <v>0</v>
      </c>
      <c r="AG2250" s="63">
        <v>0</v>
      </c>
      <c r="AH2250" s="63">
        <v>0</v>
      </c>
      <c r="AI2250" s="63">
        <v>0</v>
      </c>
      <c r="AJ2250" s="63">
        <v>0</v>
      </c>
      <c r="AK2250" s="63">
        <v>0</v>
      </c>
      <c r="AL2250" s="63">
        <v>0</v>
      </c>
      <c r="AM2250" s="63">
        <v>0</v>
      </c>
      <c r="AN2250" s="63">
        <v>0</v>
      </c>
      <c r="AO2250" s="63">
        <v>0</v>
      </c>
      <c r="AP2250" s="63">
        <v>0</v>
      </c>
      <c r="AQ2250" s="63">
        <v>0</v>
      </c>
      <c r="AR2250" s="63">
        <v>0</v>
      </c>
      <c r="AS2250" s="63">
        <v>0</v>
      </c>
      <c r="AT2250" s="63">
        <v>0</v>
      </c>
      <c r="AU2250" s="63">
        <v>14</v>
      </c>
      <c r="AV2250" s="63">
        <v>0</v>
      </c>
      <c r="AW2250" s="63">
        <v>0</v>
      </c>
      <c r="AX2250" s="63">
        <v>0</v>
      </c>
      <c r="AY2250" s="63">
        <v>0</v>
      </c>
      <c r="BA2250" s="5">
        <f>IF(Q2250&gt;0,RANK(Q2250,(N2250:P2250,Q2250:AE2250)),0)</f>
        <v>3</v>
      </c>
      <c r="BB2250" s="5">
        <f>IF(R2250&gt;0,RANK(R2250,(N2250:P2250,Q2250:AE2250)),0)</f>
        <v>0</v>
      </c>
      <c r="BC2250" s="5">
        <f>IF(T2250&gt;0,RANK(T2250,(N2250:P2250,Q2250:AE2250)),0)</f>
        <v>0</v>
      </c>
      <c r="BD2250" s="5">
        <f>IF(S2250&gt;0,RANK(S2250,(N2250:P2250,Q2250:AE2250)),0)</f>
        <v>0</v>
      </c>
      <c r="BE2250" s="2">
        <f t="shared" ref="BE2250:BE2281" si="918">IF($C2250=0,"-",Q2250/$C2250)</f>
        <v>1.6664639338280014E-2</v>
      </c>
      <c r="BF2250" s="2">
        <f t="shared" ref="BF2250:BF2281" si="919">IF($C2250=0,"-",R2250/$C2250)</f>
        <v>0</v>
      </c>
      <c r="BG2250" s="2">
        <f t="shared" ref="BG2250:BG2281" si="920">IF($C2250=0,"-",T2250/$C2250)</f>
        <v>0</v>
      </c>
      <c r="BH2250" s="2">
        <f t="shared" ref="BH2250:BH2281" si="921">IF($C2250=0,"-",S2250/$C2250)</f>
        <v>0</v>
      </c>
      <c r="BJ2250" t="s">
        <v>2919</v>
      </c>
      <c r="BK2250" t="s">
        <v>2269</v>
      </c>
      <c r="BL2250" s="1">
        <v>3</v>
      </c>
      <c r="BN2250" s="112">
        <v>40</v>
      </c>
      <c r="BO2250" s="114">
        <v>65</v>
      </c>
      <c r="BP2250" s="118">
        <f t="shared" si="910"/>
        <v>40065</v>
      </c>
      <c r="BQ2250" s="118">
        <f t="shared" si="899"/>
        <v>40065</v>
      </c>
      <c r="BR2250" s="5" t="s">
        <v>3151</v>
      </c>
      <c r="BV2250" s="63"/>
      <c r="BW2250" s="63"/>
    </row>
    <row r="2251" spans="1:75" ht="15" hidden="1" customHeight="1" outlineLevel="1">
      <c r="A2251" t="s">
        <v>1091</v>
      </c>
      <c r="B2251" t="s">
        <v>2269</v>
      </c>
      <c r="C2251" s="1">
        <f t="shared" si="913"/>
        <v>2385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5</v>
      </c>
      <c r="G2251" s="129">
        <f t="shared" si="911"/>
        <v>1707</v>
      </c>
      <c r="H2251" s="134">
        <f t="shared" si="912"/>
        <v>0.71572327044025152</v>
      </c>
      <c r="I2251" s="2"/>
      <c r="J2251" s="2">
        <f t="shared" si="914"/>
        <v>0.13375262054507336</v>
      </c>
      <c r="K2251" s="2">
        <f t="shared" si="915"/>
        <v>0.84947589098532494</v>
      </c>
      <c r="L2251" s="2">
        <f t="shared" si="916"/>
        <v>1.2578616352201257E-3</v>
      </c>
      <c r="M2251" s="2">
        <f t="shared" si="917"/>
        <v>1.5513626834381511E-2</v>
      </c>
      <c r="N2251" s="63">
        <v>319</v>
      </c>
      <c r="O2251" s="63">
        <v>2026</v>
      </c>
      <c r="P2251" s="63">
        <v>3</v>
      </c>
      <c r="Q2251" s="63">
        <v>26</v>
      </c>
      <c r="R2251" s="63">
        <v>0</v>
      </c>
      <c r="S2251" s="63">
        <v>0</v>
      </c>
      <c r="T2251" s="63">
        <v>0</v>
      </c>
      <c r="U2251" s="63">
        <v>6</v>
      </c>
      <c r="V2251" s="63">
        <v>0</v>
      </c>
      <c r="W2251" s="63">
        <v>0</v>
      </c>
      <c r="X2251" s="63">
        <v>0</v>
      </c>
      <c r="Y2251" s="63">
        <v>0</v>
      </c>
      <c r="Z2251" s="63">
        <v>0</v>
      </c>
      <c r="AA2251" s="63">
        <v>0</v>
      </c>
      <c r="AB2251" s="63">
        <v>0</v>
      </c>
      <c r="AC2251" s="63">
        <v>0</v>
      </c>
      <c r="AD2251" s="63">
        <v>0</v>
      </c>
      <c r="AE2251" s="63">
        <v>0</v>
      </c>
      <c r="AF2251" s="63">
        <v>0</v>
      </c>
      <c r="AG2251" s="63">
        <v>0</v>
      </c>
      <c r="AH2251" s="63">
        <v>0</v>
      </c>
      <c r="AI2251" s="63">
        <v>0</v>
      </c>
      <c r="AJ2251" s="63">
        <v>0</v>
      </c>
      <c r="AK2251" s="63">
        <v>0</v>
      </c>
      <c r="AL2251" s="63">
        <v>0</v>
      </c>
      <c r="AM2251" s="63">
        <v>0</v>
      </c>
      <c r="AN2251" s="63">
        <v>0</v>
      </c>
      <c r="AO2251" s="63">
        <v>0</v>
      </c>
      <c r="AP2251" s="63">
        <v>0</v>
      </c>
      <c r="AQ2251" s="63">
        <v>0</v>
      </c>
      <c r="AR2251" s="63">
        <v>0</v>
      </c>
      <c r="AS2251" s="63">
        <v>0</v>
      </c>
      <c r="AT2251" s="63">
        <v>0</v>
      </c>
      <c r="AU2251" s="63">
        <v>5</v>
      </c>
      <c r="AV2251" s="63">
        <v>0</v>
      </c>
      <c r="AW2251" s="63">
        <v>0</v>
      </c>
      <c r="AX2251" s="63">
        <v>0</v>
      </c>
      <c r="AY2251" s="63">
        <v>0</v>
      </c>
      <c r="BA2251" s="5">
        <f>IF(Q2251&gt;0,RANK(Q2251,(N2251:P2251,Q2251:AE2251)),0)</f>
        <v>3</v>
      </c>
      <c r="BB2251" s="5">
        <f>IF(R2251&gt;0,RANK(R2251,(N2251:P2251,Q2251:AE2251)),0)</f>
        <v>0</v>
      </c>
      <c r="BC2251" s="5">
        <f>IF(T2251&gt;0,RANK(T2251,(N2251:P2251,Q2251:AE2251)),0)</f>
        <v>0</v>
      </c>
      <c r="BD2251" s="5">
        <f>IF(S2251&gt;0,RANK(S2251,(N2251:P2251,Q2251:AE2251)),0)</f>
        <v>0</v>
      </c>
      <c r="BE2251" s="2">
        <f t="shared" si="918"/>
        <v>1.090146750524109E-2</v>
      </c>
      <c r="BF2251" s="2">
        <f t="shared" si="919"/>
        <v>0</v>
      </c>
      <c r="BG2251" s="2">
        <f t="shared" si="920"/>
        <v>0</v>
      </c>
      <c r="BH2251" s="2">
        <f t="shared" si="921"/>
        <v>0</v>
      </c>
      <c r="BJ2251" t="s">
        <v>1091</v>
      </c>
      <c r="BK2251" t="s">
        <v>2269</v>
      </c>
      <c r="BL2251" s="1">
        <v>4</v>
      </c>
      <c r="BN2251" s="112">
        <v>40</v>
      </c>
      <c r="BO2251" s="114">
        <v>67</v>
      </c>
      <c r="BP2251" s="118">
        <f t="shared" si="910"/>
        <v>40067</v>
      </c>
      <c r="BQ2251" s="118">
        <f t="shared" si="899"/>
        <v>40067</v>
      </c>
      <c r="BR2251" s="5" t="s">
        <v>3151</v>
      </c>
      <c r="BV2251" s="63"/>
      <c r="BW2251" s="63"/>
    </row>
    <row r="2252" spans="1:75" ht="15" hidden="1" customHeight="1" outlineLevel="1">
      <c r="A2252" t="s">
        <v>1254</v>
      </c>
      <c r="B2252" t="s">
        <v>2269</v>
      </c>
      <c r="C2252" s="1">
        <f t="shared" si="913"/>
        <v>4251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5</v>
      </c>
      <c r="G2252" s="129">
        <f t="shared" si="911"/>
        <v>2703</v>
      </c>
      <c r="H2252" s="134">
        <f t="shared" si="912"/>
        <v>0.63585038814396611</v>
      </c>
      <c r="I2252" s="2"/>
      <c r="J2252" s="2">
        <f t="shared" si="914"/>
        <v>0.17360621030345802</v>
      </c>
      <c r="K2252" s="2">
        <f t="shared" si="915"/>
        <v>0.80945659844742412</v>
      </c>
      <c r="L2252" s="2">
        <f t="shared" si="916"/>
        <v>1.6466713714420136E-3</v>
      </c>
      <c r="M2252" s="2">
        <f t="shared" si="917"/>
        <v>1.5290519877675842E-2</v>
      </c>
      <c r="N2252" s="63">
        <v>738</v>
      </c>
      <c r="O2252" s="63">
        <v>3441</v>
      </c>
      <c r="P2252" s="63">
        <v>7</v>
      </c>
      <c r="Q2252" s="63">
        <v>37</v>
      </c>
      <c r="R2252" s="63">
        <v>0</v>
      </c>
      <c r="S2252" s="63">
        <v>0</v>
      </c>
      <c r="T2252" s="63">
        <v>0</v>
      </c>
      <c r="U2252" s="63">
        <v>18</v>
      </c>
      <c r="V2252" s="63">
        <v>0</v>
      </c>
      <c r="W2252" s="63">
        <v>0</v>
      </c>
      <c r="X2252" s="63">
        <v>0</v>
      </c>
      <c r="Y2252" s="63">
        <v>0</v>
      </c>
      <c r="Z2252" s="63">
        <v>0</v>
      </c>
      <c r="AA2252" s="63">
        <v>0</v>
      </c>
      <c r="AB2252" s="63">
        <v>0</v>
      </c>
      <c r="AC2252" s="63">
        <v>0</v>
      </c>
      <c r="AD2252" s="63">
        <v>0</v>
      </c>
      <c r="AE2252" s="63">
        <v>0</v>
      </c>
      <c r="AF2252" s="63">
        <v>0</v>
      </c>
      <c r="AG2252" s="63">
        <v>0</v>
      </c>
      <c r="AH2252" s="63">
        <v>0</v>
      </c>
      <c r="AI2252" s="63">
        <v>0</v>
      </c>
      <c r="AJ2252" s="63">
        <v>0</v>
      </c>
      <c r="AK2252" s="63">
        <v>0</v>
      </c>
      <c r="AL2252" s="63">
        <v>0</v>
      </c>
      <c r="AM2252" s="63">
        <v>0</v>
      </c>
      <c r="AN2252" s="63">
        <v>0</v>
      </c>
      <c r="AO2252" s="63">
        <v>0</v>
      </c>
      <c r="AP2252" s="63">
        <v>0</v>
      </c>
      <c r="AQ2252" s="63">
        <v>0</v>
      </c>
      <c r="AR2252" s="63">
        <v>0</v>
      </c>
      <c r="AS2252" s="63">
        <v>0</v>
      </c>
      <c r="AT2252" s="63">
        <v>0</v>
      </c>
      <c r="AU2252" s="63">
        <v>10</v>
      </c>
      <c r="AV2252" s="63">
        <v>0</v>
      </c>
      <c r="AW2252" s="63">
        <v>0</v>
      </c>
      <c r="AX2252" s="63">
        <v>0</v>
      </c>
      <c r="AY2252" s="63">
        <v>0</v>
      </c>
      <c r="BA2252" s="5">
        <f>IF(Q2252&gt;0,RANK(Q2252,(N2252:P2252,Q2252:AE2252)),0)</f>
        <v>3</v>
      </c>
      <c r="BB2252" s="5">
        <f>IF(R2252&gt;0,RANK(R2252,(N2252:P2252,Q2252:AE2252)),0)</f>
        <v>0</v>
      </c>
      <c r="BC2252" s="5">
        <f>IF(T2252&gt;0,RANK(T2252,(N2252:P2252,Q2252:AE2252)),0)</f>
        <v>0</v>
      </c>
      <c r="BD2252" s="5">
        <f>IF(S2252&gt;0,RANK(S2252,(N2252:P2252,Q2252:AE2252)),0)</f>
        <v>0</v>
      </c>
      <c r="BE2252" s="2">
        <f t="shared" si="918"/>
        <v>8.7038343919077863E-3</v>
      </c>
      <c r="BF2252" s="2">
        <f t="shared" si="919"/>
        <v>0</v>
      </c>
      <c r="BG2252" s="2">
        <f t="shared" si="920"/>
        <v>0</v>
      </c>
      <c r="BH2252" s="2">
        <f t="shared" si="921"/>
        <v>0</v>
      </c>
      <c r="BJ2252" t="s">
        <v>1254</v>
      </c>
      <c r="BK2252" t="s">
        <v>2269</v>
      </c>
      <c r="BL2252" s="1">
        <v>2</v>
      </c>
      <c r="BN2252" s="112">
        <v>40</v>
      </c>
      <c r="BO2252" s="114">
        <v>69</v>
      </c>
      <c r="BP2252" s="118">
        <f t="shared" si="910"/>
        <v>40069</v>
      </c>
      <c r="BQ2252" s="118">
        <f t="shared" si="899"/>
        <v>40069</v>
      </c>
      <c r="BR2252" s="5" t="s">
        <v>3151</v>
      </c>
      <c r="BV2252" s="63"/>
      <c r="BW2252" s="63"/>
    </row>
    <row r="2253" spans="1:75" ht="15" hidden="1" customHeight="1" outlineLevel="1">
      <c r="A2253" t="s">
        <v>1890</v>
      </c>
      <c r="B2253" t="s">
        <v>2269</v>
      </c>
      <c r="C2253" s="1">
        <f t="shared" si="913"/>
        <v>17249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5</v>
      </c>
      <c r="G2253" s="129">
        <f t="shared" si="911"/>
        <v>8794</v>
      </c>
      <c r="H2253" s="134">
        <f t="shared" si="912"/>
        <v>0.50982665661777493</v>
      </c>
      <c r="I2253" s="2"/>
      <c r="J2253" s="2">
        <f t="shared" si="914"/>
        <v>0.23421647631746767</v>
      </c>
      <c r="K2253" s="2">
        <f t="shared" si="915"/>
        <v>0.7440431329352426</v>
      </c>
      <c r="L2253" s="2">
        <f t="shared" si="916"/>
        <v>1.3334106325004348E-3</v>
      </c>
      <c r="M2253" s="2">
        <f t="shared" si="917"/>
        <v>2.0406980114789294E-2</v>
      </c>
      <c r="N2253" s="63">
        <v>4040</v>
      </c>
      <c r="O2253" s="63">
        <v>12834</v>
      </c>
      <c r="P2253" s="63">
        <v>23</v>
      </c>
      <c r="Q2253" s="63">
        <v>265</v>
      </c>
      <c r="R2253" s="63">
        <v>0</v>
      </c>
      <c r="S2253" s="63">
        <v>0</v>
      </c>
      <c r="T2253" s="63">
        <v>0</v>
      </c>
      <c r="U2253" s="63">
        <v>55</v>
      </c>
      <c r="V2253" s="63">
        <v>0</v>
      </c>
      <c r="W2253" s="63">
        <v>0</v>
      </c>
      <c r="X2253" s="63">
        <v>0</v>
      </c>
      <c r="Y2253" s="63">
        <v>0</v>
      </c>
      <c r="Z2253" s="63">
        <v>0</v>
      </c>
      <c r="AA2253" s="63">
        <v>0</v>
      </c>
      <c r="AB2253" s="63">
        <v>0</v>
      </c>
      <c r="AC2253" s="63">
        <v>0</v>
      </c>
      <c r="AD2253" s="63">
        <v>0</v>
      </c>
      <c r="AE2253" s="63">
        <v>0</v>
      </c>
      <c r="AF2253" s="63">
        <v>0</v>
      </c>
      <c r="AG2253" s="63">
        <v>0</v>
      </c>
      <c r="AH2253" s="63">
        <v>0</v>
      </c>
      <c r="AI2253" s="63">
        <v>0</v>
      </c>
      <c r="AJ2253" s="63">
        <v>0</v>
      </c>
      <c r="AK2253" s="63">
        <v>0</v>
      </c>
      <c r="AL2253" s="63">
        <v>0</v>
      </c>
      <c r="AM2253" s="63">
        <v>0</v>
      </c>
      <c r="AN2253" s="63">
        <v>0</v>
      </c>
      <c r="AO2253" s="63">
        <v>0</v>
      </c>
      <c r="AP2253" s="63">
        <v>0</v>
      </c>
      <c r="AQ2253" s="63">
        <v>0</v>
      </c>
      <c r="AR2253" s="63">
        <v>0</v>
      </c>
      <c r="AS2253" s="63">
        <v>0</v>
      </c>
      <c r="AT2253" s="63">
        <v>0</v>
      </c>
      <c r="AU2253" s="63">
        <v>32</v>
      </c>
      <c r="AV2253" s="63">
        <v>0</v>
      </c>
      <c r="AW2253" s="63">
        <v>0</v>
      </c>
      <c r="AX2253" s="63">
        <v>0</v>
      </c>
      <c r="AY2253" s="63">
        <v>0</v>
      </c>
      <c r="BA2253" s="5">
        <f>IF(Q2253&gt;0,RANK(Q2253,(N2253:P2253,Q2253:AE2253)),0)</f>
        <v>3</v>
      </c>
      <c r="BB2253" s="5">
        <f>IF(R2253&gt;0,RANK(R2253,(N2253:P2253,Q2253:AE2253)),0)</f>
        <v>0</v>
      </c>
      <c r="BC2253" s="5">
        <f>IF(T2253&gt;0,RANK(T2253,(N2253:P2253,Q2253:AE2253)),0)</f>
        <v>0</v>
      </c>
      <c r="BD2253" s="5">
        <f>IF(S2253&gt;0,RANK(S2253,(N2253:P2253,Q2253:AE2253)),0)</f>
        <v>0</v>
      </c>
      <c r="BE2253" s="2">
        <f t="shared" si="918"/>
        <v>1.5363209461418054E-2</v>
      </c>
      <c r="BF2253" s="2">
        <f t="shared" si="919"/>
        <v>0</v>
      </c>
      <c r="BG2253" s="2">
        <f t="shared" si="920"/>
        <v>0</v>
      </c>
      <c r="BH2253" s="2">
        <f t="shared" si="921"/>
        <v>0</v>
      </c>
      <c r="BJ2253" t="s">
        <v>1890</v>
      </c>
      <c r="BK2253" t="s">
        <v>2269</v>
      </c>
      <c r="BL2253" s="1">
        <v>3</v>
      </c>
      <c r="BN2253" s="112">
        <v>40</v>
      </c>
      <c r="BO2253" s="114">
        <v>71</v>
      </c>
      <c r="BP2253" s="118">
        <f t="shared" si="910"/>
        <v>40071</v>
      </c>
      <c r="BQ2253" s="118">
        <f t="shared" si="899"/>
        <v>40071</v>
      </c>
      <c r="BR2253" s="5" t="s">
        <v>3151</v>
      </c>
      <c r="BV2253" s="63"/>
      <c r="BW2253" s="63"/>
    </row>
    <row r="2254" spans="1:75" ht="15" hidden="1" customHeight="1" outlineLevel="1">
      <c r="A2254" t="s">
        <v>2941</v>
      </c>
      <c r="B2254" t="s">
        <v>2269</v>
      </c>
      <c r="C2254" s="1">
        <f t="shared" si="913"/>
        <v>6465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5</v>
      </c>
      <c r="G2254" s="129">
        <f t="shared" si="911"/>
        <v>4667</v>
      </c>
      <c r="H2254" s="134">
        <f t="shared" si="912"/>
        <v>0.72188708430007731</v>
      </c>
      <c r="I2254" s="2"/>
      <c r="J2254" s="2">
        <f t="shared" si="914"/>
        <v>0.13209590100541377</v>
      </c>
      <c r="K2254" s="2">
        <f t="shared" si="915"/>
        <v>0.8539829853054911</v>
      </c>
      <c r="L2254" s="2">
        <f t="shared" si="916"/>
        <v>6.1871616395978342E-4</v>
      </c>
      <c r="M2254" s="2">
        <f t="shared" si="917"/>
        <v>1.3302397525135316E-2</v>
      </c>
      <c r="N2254" s="63">
        <v>854</v>
      </c>
      <c r="O2254" s="63">
        <v>5521</v>
      </c>
      <c r="P2254" s="63">
        <v>4</v>
      </c>
      <c r="Q2254" s="63">
        <v>64</v>
      </c>
      <c r="R2254" s="63">
        <v>0</v>
      </c>
      <c r="S2254" s="63">
        <v>0</v>
      </c>
      <c r="T2254" s="63">
        <v>0</v>
      </c>
      <c r="U2254" s="63">
        <v>13</v>
      </c>
      <c r="V2254" s="63">
        <v>0</v>
      </c>
      <c r="W2254" s="63">
        <v>0</v>
      </c>
      <c r="X2254" s="63">
        <v>0</v>
      </c>
      <c r="Y2254" s="63">
        <v>0</v>
      </c>
      <c r="Z2254" s="63">
        <v>0</v>
      </c>
      <c r="AA2254" s="63">
        <v>0</v>
      </c>
      <c r="AB2254" s="63">
        <v>0</v>
      </c>
      <c r="AC2254" s="63">
        <v>0</v>
      </c>
      <c r="AD2254" s="63">
        <v>0</v>
      </c>
      <c r="AE2254" s="63">
        <v>0</v>
      </c>
      <c r="AF2254" s="63">
        <v>0</v>
      </c>
      <c r="AG2254" s="63">
        <v>0</v>
      </c>
      <c r="AH2254" s="63">
        <v>0</v>
      </c>
      <c r="AI2254" s="63">
        <v>0</v>
      </c>
      <c r="AJ2254" s="63">
        <v>0</v>
      </c>
      <c r="AK2254" s="63">
        <v>0</v>
      </c>
      <c r="AL2254" s="63">
        <v>0</v>
      </c>
      <c r="AM2254" s="63">
        <v>0</v>
      </c>
      <c r="AN2254" s="63">
        <v>0</v>
      </c>
      <c r="AO2254" s="63">
        <v>0</v>
      </c>
      <c r="AP2254" s="63">
        <v>0</v>
      </c>
      <c r="AQ2254" s="63">
        <v>0</v>
      </c>
      <c r="AR2254" s="63">
        <v>0</v>
      </c>
      <c r="AS2254" s="63">
        <v>0</v>
      </c>
      <c r="AT2254" s="63">
        <v>0</v>
      </c>
      <c r="AU2254" s="63">
        <v>9</v>
      </c>
      <c r="AV2254" s="63">
        <v>0</v>
      </c>
      <c r="AW2254" s="63">
        <v>0</v>
      </c>
      <c r="AX2254" s="63">
        <v>0</v>
      </c>
      <c r="AY2254" s="63">
        <v>0</v>
      </c>
      <c r="BA2254" s="5">
        <f>IF(Q2254&gt;0,RANK(Q2254,(N2254:P2254,Q2254:AE2254)),0)</f>
        <v>3</v>
      </c>
      <c r="BB2254" s="5">
        <f>IF(R2254&gt;0,RANK(R2254,(N2254:P2254,Q2254:AE2254)),0)</f>
        <v>0</v>
      </c>
      <c r="BC2254" s="5">
        <f>IF(T2254&gt;0,RANK(T2254,(N2254:P2254,Q2254:AE2254)),0)</f>
        <v>0</v>
      </c>
      <c r="BD2254" s="5">
        <f>IF(S2254&gt;0,RANK(S2254,(N2254:P2254,Q2254:AE2254)),0)</f>
        <v>0</v>
      </c>
      <c r="BE2254" s="2">
        <f t="shared" si="918"/>
        <v>9.8994586233565347E-3</v>
      </c>
      <c r="BF2254" s="2">
        <f t="shared" si="919"/>
        <v>0</v>
      </c>
      <c r="BG2254" s="2">
        <f t="shared" si="920"/>
        <v>0</v>
      </c>
      <c r="BH2254" s="2">
        <f t="shared" si="921"/>
        <v>0</v>
      </c>
      <c r="BJ2254" t="s">
        <v>2941</v>
      </c>
      <c r="BK2254" t="s">
        <v>2269</v>
      </c>
      <c r="BL2254" s="1">
        <v>3</v>
      </c>
      <c r="BN2254" s="112">
        <v>40</v>
      </c>
      <c r="BO2254" s="114">
        <v>73</v>
      </c>
      <c r="BP2254" s="118">
        <f t="shared" si="910"/>
        <v>40073</v>
      </c>
      <c r="BQ2254" s="118">
        <f t="shared" si="899"/>
        <v>40073</v>
      </c>
      <c r="BR2254" s="5" t="s">
        <v>3151</v>
      </c>
      <c r="BV2254" s="63"/>
      <c r="BW2254" s="63"/>
    </row>
    <row r="2255" spans="1:75" ht="15" hidden="1" customHeight="1" outlineLevel="1">
      <c r="A2255" t="s">
        <v>1237</v>
      </c>
      <c r="B2255" t="s">
        <v>2269</v>
      </c>
      <c r="C2255" s="1">
        <f t="shared" si="913"/>
        <v>3427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5</v>
      </c>
      <c r="G2255" s="129">
        <f t="shared" si="911"/>
        <v>1974</v>
      </c>
      <c r="H2255" s="134">
        <f t="shared" si="912"/>
        <v>0.57601400641960898</v>
      </c>
      <c r="I2255" s="2"/>
      <c r="J2255" s="2">
        <f t="shared" si="914"/>
        <v>0.20396848555587979</v>
      </c>
      <c r="K2255" s="2">
        <f t="shared" si="915"/>
        <v>0.77998249197548875</v>
      </c>
      <c r="L2255" s="2">
        <f t="shared" si="916"/>
        <v>1.7508024511234317E-3</v>
      </c>
      <c r="M2255" s="2">
        <f t="shared" si="917"/>
        <v>1.429822001750806E-2</v>
      </c>
      <c r="N2255" s="63">
        <v>699</v>
      </c>
      <c r="O2255" s="63">
        <v>2673</v>
      </c>
      <c r="P2255" s="63">
        <v>6</v>
      </c>
      <c r="Q2255" s="63">
        <v>33</v>
      </c>
      <c r="R2255" s="63">
        <v>0</v>
      </c>
      <c r="S2255" s="63">
        <v>0</v>
      </c>
      <c r="T2255" s="63">
        <v>0</v>
      </c>
      <c r="U2255" s="63">
        <v>11</v>
      </c>
      <c r="V2255" s="63">
        <v>0</v>
      </c>
      <c r="W2255" s="63">
        <v>0</v>
      </c>
      <c r="X2255" s="63">
        <v>0</v>
      </c>
      <c r="Y2255" s="63">
        <v>0</v>
      </c>
      <c r="Z2255" s="63">
        <v>0</v>
      </c>
      <c r="AA2255" s="63">
        <v>0</v>
      </c>
      <c r="AB2255" s="63">
        <v>0</v>
      </c>
      <c r="AC2255" s="63">
        <v>0</v>
      </c>
      <c r="AD2255" s="63">
        <v>0</v>
      </c>
      <c r="AE2255" s="63">
        <v>0</v>
      </c>
      <c r="AF2255" s="63">
        <v>0</v>
      </c>
      <c r="AG2255" s="63">
        <v>0</v>
      </c>
      <c r="AH2255" s="63">
        <v>0</v>
      </c>
      <c r="AI2255" s="63">
        <v>0</v>
      </c>
      <c r="AJ2255" s="63">
        <v>0</v>
      </c>
      <c r="AK2255" s="63">
        <v>0</v>
      </c>
      <c r="AL2255" s="63">
        <v>0</v>
      </c>
      <c r="AM2255" s="63">
        <v>0</v>
      </c>
      <c r="AN2255" s="63">
        <v>0</v>
      </c>
      <c r="AO2255" s="63">
        <v>0</v>
      </c>
      <c r="AP2255" s="63">
        <v>0</v>
      </c>
      <c r="AQ2255" s="63">
        <v>0</v>
      </c>
      <c r="AR2255" s="63">
        <v>0</v>
      </c>
      <c r="AS2255" s="63">
        <v>0</v>
      </c>
      <c r="AT2255" s="63">
        <v>0</v>
      </c>
      <c r="AU2255" s="63">
        <v>5</v>
      </c>
      <c r="AV2255" s="63">
        <v>0</v>
      </c>
      <c r="AW2255" s="63">
        <v>0</v>
      </c>
      <c r="AX2255" s="63">
        <v>0</v>
      </c>
      <c r="AY2255" s="63">
        <v>0</v>
      </c>
      <c r="BA2255" s="5">
        <f>IF(Q2255&gt;0,RANK(Q2255,(N2255:P2255,Q2255:AE2255)),0)</f>
        <v>3</v>
      </c>
      <c r="BB2255" s="5">
        <f>IF(R2255&gt;0,RANK(R2255,(N2255:P2255,Q2255:AE2255)),0)</f>
        <v>0</v>
      </c>
      <c r="BC2255" s="5">
        <f>IF(T2255&gt;0,RANK(T2255,(N2255:P2255,Q2255:AE2255)),0)</f>
        <v>0</v>
      </c>
      <c r="BD2255" s="5">
        <f>IF(S2255&gt;0,RANK(S2255,(N2255:P2255,Q2255:AE2255)),0)</f>
        <v>0</v>
      </c>
      <c r="BE2255" s="2">
        <f t="shared" si="918"/>
        <v>9.6294134811788744E-3</v>
      </c>
      <c r="BF2255" s="2">
        <f t="shared" si="919"/>
        <v>0</v>
      </c>
      <c r="BG2255" s="2">
        <f t="shared" si="920"/>
        <v>0</v>
      </c>
      <c r="BH2255" s="2">
        <f t="shared" si="921"/>
        <v>0</v>
      </c>
      <c r="BJ2255" t="s">
        <v>1237</v>
      </c>
      <c r="BK2255" t="s">
        <v>2269</v>
      </c>
      <c r="BL2255" s="1">
        <v>3</v>
      </c>
      <c r="BN2255" s="112">
        <v>40</v>
      </c>
      <c r="BO2255" s="114">
        <v>75</v>
      </c>
      <c r="BP2255" s="118">
        <f t="shared" si="910"/>
        <v>40075</v>
      </c>
      <c r="BQ2255" s="118">
        <f t="shared" si="899"/>
        <v>40075</v>
      </c>
      <c r="BR2255" s="5" t="s">
        <v>3151</v>
      </c>
      <c r="BV2255" s="63"/>
      <c r="BW2255" s="63"/>
    </row>
    <row r="2256" spans="1:75" ht="15" hidden="1" customHeight="1" outlineLevel="1">
      <c r="A2256" t="s">
        <v>2511</v>
      </c>
      <c r="B2256" t="s">
        <v>2269</v>
      </c>
      <c r="C2256" s="1">
        <f t="shared" si="913"/>
        <v>4249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5</v>
      </c>
      <c r="G2256" s="129">
        <f t="shared" si="911"/>
        <v>2675</v>
      </c>
      <c r="H2256" s="134">
        <f t="shared" si="912"/>
        <v>0.62955989644622268</v>
      </c>
      <c r="I2256" s="2"/>
      <c r="J2256" s="2">
        <f t="shared" si="914"/>
        <v>0.17933631442692399</v>
      </c>
      <c r="K2256" s="2">
        <f t="shared" si="915"/>
        <v>0.80889621087314667</v>
      </c>
      <c r="L2256" s="2">
        <f t="shared" si="916"/>
        <v>9.4139797599435159E-4</v>
      </c>
      <c r="M2256" s="2">
        <f t="shared" si="917"/>
        <v>1.0826076723934985E-2</v>
      </c>
      <c r="N2256" s="63">
        <v>762</v>
      </c>
      <c r="O2256" s="63">
        <v>3437</v>
      </c>
      <c r="P2256" s="63">
        <v>4</v>
      </c>
      <c r="Q2256" s="63">
        <v>35</v>
      </c>
      <c r="R2256" s="63">
        <v>0</v>
      </c>
      <c r="S2256" s="63">
        <v>0</v>
      </c>
      <c r="T2256" s="63">
        <v>0</v>
      </c>
      <c r="U2256" s="63">
        <v>8</v>
      </c>
      <c r="V2256" s="63">
        <v>0</v>
      </c>
      <c r="W2256" s="63">
        <v>0</v>
      </c>
      <c r="X2256" s="63">
        <v>0</v>
      </c>
      <c r="Y2256" s="63">
        <v>0</v>
      </c>
      <c r="Z2256" s="63">
        <v>0</v>
      </c>
      <c r="AA2256" s="63">
        <v>0</v>
      </c>
      <c r="AB2256" s="63">
        <v>0</v>
      </c>
      <c r="AC2256" s="63">
        <v>0</v>
      </c>
      <c r="AD2256" s="63">
        <v>0</v>
      </c>
      <c r="AE2256" s="63">
        <v>0</v>
      </c>
      <c r="AF2256" s="63">
        <v>0</v>
      </c>
      <c r="AG2256" s="63">
        <v>0</v>
      </c>
      <c r="AH2256" s="63">
        <v>0</v>
      </c>
      <c r="AI2256" s="63">
        <v>0</v>
      </c>
      <c r="AJ2256" s="63">
        <v>0</v>
      </c>
      <c r="AK2256" s="63">
        <v>0</v>
      </c>
      <c r="AL2256" s="63">
        <v>0</v>
      </c>
      <c r="AM2256" s="63">
        <v>0</v>
      </c>
      <c r="AN2256" s="63">
        <v>0</v>
      </c>
      <c r="AO2256" s="63">
        <v>0</v>
      </c>
      <c r="AP2256" s="63">
        <v>0</v>
      </c>
      <c r="AQ2256" s="63">
        <v>0</v>
      </c>
      <c r="AR2256" s="63">
        <v>0</v>
      </c>
      <c r="AS2256" s="63">
        <v>0</v>
      </c>
      <c r="AT2256" s="63">
        <v>0</v>
      </c>
      <c r="AU2256" s="63">
        <v>3</v>
      </c>
      <c r="AV2256" s="63">
        <v>0</v>
      </c>
      <c r="AW2256" s="63">
        <v>0</v>
      </c>
      <c r="AX2256" s="63">
        <v>0</v>
      </c>
      <c r="AY2256" s="63">
        <v>0</v>
      </c>
      <c r="BA2256" s="5">
        <f>IF(Q2256&gt;0,RANK(Q2256,(N2256:P2256,Q2256:AE2256)),0)</f>
        <v>3</v>
      </c>
      <c r="BB2256" s="5">
        <f>IF(R2256&gt;0,RANK(R2256,(N2256:P2256,Q2256:AE2256)),0)</f>
        <v>0</v>
      </c>
      <c r="BC2256" s="5">
        <f>IF(T2256&gt;0,RANK(T2256,(N2256:P2256,Q2256:AE2256)),0)</f>
        <v>0</v>
      </c>
      <c r="BD2256" s="5">
        <f>IF(S2256&gt;0,RANK(S2256,(N2256:P2256,Q2256:AE2256)),0)</f>
        <v>0</v>
      </c>
      <c r="BE2256" s="2">
        <f t="shared" si="918"/>
        <v>8.2372322899505763E-3</v>
      </c>
      <c r="BF2256" s="2">
        <f t="shared" si="919"/>
        <v>0</v>
      </c>
      <c r="BG2256" s="2">
        <f t="shared" si="920"/>
        <v>0</v>
      </c>
      <c r="BH2256" s="2">
        <f t="shared" si="921"/>
        <v>0</v>
      </c>
      <c r="BJ2256" t="s">
        <v>2511</v>
      </c>
      <c r="BK2256" t="s">
        <v>2269</v>
      </c>
      <c r="BL2256" s="1">
        <v>2</v>
      </c>
      <c r="BN2256" s="112">
        <v>40</v>
      </c>
      <c r="BO2256" s="114">
        <v>77</v>
      </c>
      <c r="BP2256" s="118">
        <f t="shared" si="910"/>
        <v>40077</v>
      </c>
      <c r="BQ2256" s="118">
        <f t="shared" si="899"/>
        <v>40077</v>
      </c>
      <c r="BR2256" s="5" t="s">
        <v>3151</v>
      </c>
      <c r="BV2256" s="63"/>
      <c r="BW2256" s="63"/>
    </row>
    <row r="2257" spans="1:75" ht="15" hidden="1" customHeight="1" outlineLevel="1">
      <c r="A2257" t="s">
        <v>1559</v>
      </c>
      <c r="B2257" t="s">
        <v>2269</v>
      </c>
      <c r="C2257" s="1">
        <f t="shared" si="913"/>
        <v>18805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5</v>
      </c>
      <c r="G2257" s="129">
        <f t="shared" si="911"/>
        <v>11914</v>
      </c>
      <c r="H2257" s="134">
        <f t="shared" si="912"/>
        <v>0.63355490561021</v>
      </c>
      <c r="I2257" s="2"/>
      <c r="J2257" s="2">
        <f t="shared" si="914"/>
        <v>0.17543206593990959</v>
      </c>
      <c r="K2257" s="2">
        <f t="shared" si="915"/>
        <v>0.80898697155011967</v>
      </c>
      <c r="L2257" s="2">
        <f t="shared" si="916"/>
        <v>1.0635469290082426E-3</v>
      </c>
      <c r="M2257" s="2">
        <f t="shared" si="917"/>
        <v>1.4517415580962522E-2</v>
      </c>
      <c r="N2257" s="63">
        <v>3299</v>
      </c>
      <c r="O2257" s="63">
        <v>15213</v>
      </c>
      <c r="P2257" s="63">
        <v>20</v>
      </c>
      <c r="Q2257" s="63">
        <v>214</v>
      </c>
      <c r="R2257" s="63">
        <v>0</v>
      </c>
      <c r="S2257" s="63">
        <v>0</v>
      </c>
      <c r="T2257" s="63">
        <v>0</v>
      </c>
      <c r="U2257" s="63">
        <v>36</v>
      </c>
      <c r="V2257" s="63">
        <v>0</v>
      </c>
      <c r="W2257" s="63">
        <v>0</v>
      </c>
      <c r="X2257" s="63">
        <v>0</v>
      </c>
      <c r="Y2257" s="63">
        <v>0</v>
      </c>
      <c r="Z2257" s="63">
        <v>0</v>
      </c>
      <c r="AA2257" s="63">
        <v>0</v>
      </c>
      <c r="AB2257" s="63">
        <v>0</v>
      </c>
      <c r="AC2257" s="63">
        <v>0</v>
      </c>
      <c r="AD2257" s="63">
        <v>0</v>
      </c>
      <c r="AE2257" s="63">
        <v>0</v>
      </c>
      <c r="AF2257" s="63">
        <v>0</v>
      </c>
      <c r="AG2257" s="63">
        <v>0</v>
      </c>
      <c r="AH2257" s="63">
        <v>0</v>
      </c>
      <c r="AI2257" s="63">
        <v>0</v>
      </c>
      <c r="AJ2257" s="63">
        <v>0</v>
      </c>
      <c r="AK2257" s="63">
        <v>0</v>
      </c>
      <c r="AL2257" s="63">
        <v>0</v>
      </c>
      <c r="AM2257" s="63">
        <v>0</v>
      </c>
      <c r="AN2257" s="63">
        <v>0</v>
      </c>
      <c r="AO2257" s="63">
        <v>0</v>
      </c>
      <c r="AP2257" s="63">
        <v>0</v>
      </c>
      <c r="AQ2257" s="63">
        <v>0</v>
      </c>
      <c r="AR2257" s="63">
        <v>0</v>
      </c>
      <c r="AS2257" s="63">
        <v>0</v>
      </c>
      <c r="AT2257" s="63">
        <v>0</v>
      </c>
      <c r="AU2257" s="63">
        <v>23</v>
      </c>
      <c r="AV2257" s="63">
        <v>0</v>
      </c>
      <c r="AW2257" s="63">
        <v>0</v>
      </c>
      <c r="AX2257" s="63">
        <v>0</v>
      </c>
      <c r="AY2257" s="63">
        <v>0</v>
      </c>
      <c r="BA2257" s="5">
        <f>IF(Q2257&gt;0,RANK(Q2257,(N2257:P2257,Q2257:AE2257)),0)</f>
        <v>3</v>
      </c>
      <c r="BB2257" s="5">
        <f>IF(R2257&gt;0,RANK(R2257,(N2257:P2257,Q2257:AE2257)),0)</f>
        <v>0</v>
      </c>
      <c r="BC2257" s="5">
        <f>IF(T2257&gt;0,RANK(T2257,(N2257:P2257,Q2257:AE2257)),0)</f>
        <v>0</v>
      </c>
      <c r="BD2257" s="5">
        <f>IF(S2257&gt;0,RANK(S2257,(N2257:P2257,Q2257:AE2257)),0)</f>
        <v>0</v>
      </c>
      <c r="BE2257" s="2">
        <f t="shared" si="918"/>
        <v>1.1379952140388195E-2</v>
      </c>
      <c r="BF2257" s="2">
        <f t="shared" si="919"/>
        <v>0</v>
      </c>
      <c r="BG2257" s="2">
        <f t="shared" si="920"/>
        <v>0</v>
      </c>
      <c r="BH2257" s="2">
        <f t="shared" si="921"/>
        <v>0</v>
      </c>
      <c r="BJ2257" t="s">
        <v>1559</v>
      </c>
      <c r="BK2257" t="s">
        <v>2269</v>
      </c>
      <c r="BL2257" s="1">
        <v>2</v>
      </c>
      <c r="BN2257" s="112">
        <v>40</v>
      </c>
      <c r="BO2257" s="114">
        <v>79</v>
      </c>
      <c r="BP2257" s="118">
        <f t="shared" si="910"/>
        <v>40079</v>
      </c>
      <c r="BQ2257" s="118">
        <f t="shared" si="899"/>
        <v>40079</v>
      </c>
      <c r="BR2257" s="5" t="s">
        <v>3151</v>
      </c>
      <c r="BV2257" s="63"/>
      <c r="BW2257" s="63"/>
    </row>
    <row r="2258" spans="1:75" ht="15" hidden="1" customHeight="1" outlineLevel="1">
      <c r="A2258" t="s">
        <v>1596</v>
      </c>
      <c r="B2258" t="s">
        <v>2269</v>
      </c>
      <c r="C2258" s="1">
        <f t="shared" si="913"/>
        <v>14888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5</v>
      </c>
      <c r="G2258" s="129">
        <f t="shared" si="911"/>
        <v>9404</v>
      </c>
      <c r="H2258" s="134">
        <f t="shared" si="912"/>
        <v>0.63164965072541646</v>
      </c>
      <c r="I2258" s="2"/>
      <c r="J2258" s="2">
        <f t="shared" si="914"/>
        <v>0.17524180548092425</v>
      </c>
      <c r="K2258" s="2">
        <f t="shared" si="915"/>
        <v>0.80689145620634073</v>
      </c>
      <c r="L2258" s="2">
        <f t="shared" si="916"/>
        <v>1.3433637829124126E-3</v>
      </c>
      <c r="M2258" s="2">
        <f t="shared" si="917"/>
        <v>1.6523374529822586E-2</v>
      </c>
      <c r="N2258" s="63">
        <v>2609</v>
      </c>
      <c r="O2258" s="63">
        <v>12013</v>
      </c>
      <c r="P2258" s="63">
        <v>20</v>
      </c>
      <c r="Q2258" s="63">
        <v>187</v>
      </c>
      <c r="R2258" s="63">
        <v>0</v>
      </c>
      <c r="S2258" s="63">
        <v>0</v>
      </c>
      <c r="T2258" s="63">
        <v>0</v>
      </c>
      <c r="U2258" s="63">
        <v>35</v>
      </c>
      <c r="V2258" s="63">
        <v>0</v>
      </c>
      <c r="W2258" s="63">
        <v>0</v>
      </c>
      <c r="X2258" s="63">
        <v>0</v>
      </c>
      <c r="Y2258" s="63">
        <v>0</v>
      </c>
      <c r="Z2258" s="63">
        <v>0</v>
      </c>
      <c r="AA2258" s="63">
        <v>0</v>
      </c>
      <c r="AB2258" s="63">
        <v>0</v>
      </c>
      <c r="AC2258" s="63">
        <v>0</v>
      </c>
      <c r="AD2258" s="63">
        <v>0</v>
      </c>
      <c r="AE2258" s="63">
        <v>0</v>
      </c>
      <c r="AF2258" s="63">
        <v>0</v>
      </c>
      <c r="AG2258" s="63">
        <v>0</v>
      </c>
      <c r="AH2258" s="63">
        <v>0</v>
      </c>
      <c r="AI2258" s="63">
        <v>0</v>
      </c>
      <c r="AJ2258" s="63">
        <v>0</v>
      </c>
      <c r="AK2258" s="63">
        <v>0</v>
      </c>
      <c r="AL2258" s="63">
        <v>0</v>
      </c>
      <c r="AM2258" s="63">
        <v>0</v>
      </c>
      <c r="AN2258" s="63">
        <v>0</v>
      </c>
      <c r="AO2258" s="63">
        <v>0</v>
      </c>
      <c r="AP2258" s="63">
        <v>0</v>
      </c>
      <c r="AQ2258" s="63">
        <v>0</v>
      </c>
      <c r="AR2258" s="63">
        <v>0</v>
      </c>
      <c r="AS2258" s="63">
        <v>0</v>
      </c>
      <c r="AT2258" s="63">
        <v>0</v>
      </c>
      <c r="AU2258" s="63">
        <v>24</v>
      </c>
      <c r="AV2258" s="63">
        <v>0</v>
      </c>
      <c r="AW2258" s="63">
        <v>0</v>
      </c>
      <c r="AX2258" s="63">
        <v>0</v>
      </c>
      <c r="AY2258" s="63">
        <v>0</v>
      </c>
      <c r="BA2258" s="5">
        <f>IF(Q2258&gt;0,RANK(Q2258,(N2258:P2258,Q2258:AE2258)),0)</f>
        <v>3</v>
      </c>
      <c r="BB2258" s="5">
        <f>IF(R2258&gt;0,RANK(R2258,(N2258:P2258,Q2258:AE2258)),0)</f>
        <v>0</v>
      </c>
      <c r="BC2258" s="5">
        <f>IF(T2258&gt;0,RANK(T2258,(N2258:P2258,Q2258:AE2258)),0)</f>
        <v>0</v>
      </c>
      <c r="BD2258" s="5">
        <f>IF(S2258&gt;0,RANK(S2258,(N2258:P2258,Q2258:AE2258)),0)</f>
        <v>0</v>
      </c>
      <c r="BE2258" s="2">
        <f t="shared" si="918"/>
        <v>1.2560451370231058E-2</v>
      </c>
      <c r="BF2258" s="2">
        <f t="shared" si="919"/>
        <v>0</v>
      </c>
      <c r="BG2258" s="2">
        <f t="shared" si="920"/>
        <v>0</v>
      </c>
      <c r="BH2258" s="2">
        <f t="shared" si="921"/>
        <v>0</v>
      </c>
      <c r="BJ2258" t="s">
        <v>1596</v>
      </c>
      <c r="BK2258" t="s">
        <v>2269</v>
      </c>
      <c r="BL2258" s="1">
        <v>3</v>
      </c>
      <c r="BN2258" s="112">
        <v>40</v>
      </c>
      <c r="BO2258" s="114">
        <v>81</v>
      </c>
      <c r="BP2258" s="118">
        <f t="shared" si="910"/>
        <v>40081</v>
      </c>
      <c r="BQ2258" s="118">
        <f t="shared" si="899"/>
        <v>40081</v>
      </c>
      <c r="BR2258" s="5" t="s">
        <v>3151</v>
      </c>
      <c r="BV2258" s="63"/>
      <c r="BW2258" s="63"/>
    </row>
    <row r="2259" spans="1:75" ht="15" hidden="1" customHeight="1" outlineLevel="1">
      <c r="A2259" t="s">
        <v>843</v>
      </c>
      <c r="B2259" t="s">
        <v>2269</v>
      </c>
      <c r="C2259" s="1">
        <f t="shared" si="913"/>
        <v>21574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5</v>
      </c>
      <c r="G2259" s="129">
        <f t="shared" si="911"/>
        <v>10153</v>
      </c>
      <c r="H2259" s="134">
        <f t="shared" si="912"/>
        <v>0.4706127746361361</v>
      </c>
      <c r="I2259" s="2"/>
      <c r="J2259" s="2">
        <f t="shared" si="914"/>
        <v>0.25285065356447578</v>
      </c>
      <c r="K2259" s="2">
        <f t="shared" si="915"/>
        <v>0.72346342820061182</v>
      </c>
      <c r="L2259" s="2">
        <f t="shared" si="916"/>
        <v>1.205154352461296E-3</v>
      </c>
      <c r="M2259" s="2">
        <f t="shared" si="917"/>
        <v>2.2480763882451099E-2</v>
      </c>
      <c r="N2259" s="63">
        <v>5455</v>
      </c>
      <c r="O2259" s="63">
        <v>15608</v>
      </c>
      <c r="P2259" s="63">
        <v>26</v>
      </c>
      <c r="Q2259" s="63">
        <v>373</v>
      </c>
      <c r="R2259" s="63">
        <v>0</v>
      </c>
      <c r="S2259" s="63">
        <v>0</v>
      </c>
      <c r="T2259" s="63">
        <v>0</v>
      </c>
      <c r="U2259" s="63">
        <v>70</v>
      </c>
      <c r="V2259" s="63">
        <v>0</v>
      </c>
      <c r="W2259" s="63">
        <v>0</v>
      </c>
      <c r="X2259" s="63">
        <v>0</v>
      </c>
      <c r="Y2259" s="63">
        <v>0</v>
      </c>
      <c r="Z2259" s="63">
        <v>0</v>
      </c>
      <c r="AA2259" s="63">
        <v>0</v>
      </c>
      <c r="AB2259" s="63">
        <v>0</v>
      </c>
      <c r="AC2259" s="63">
        <v>0</v>
      </c>
      <c r="AD2259" s="63">
        <v>0</v>
      </c>
      <c r="AE2259" s="63">
        <v>0</v>
      </c>
      <c r="AF2259" s="63">
        <v>0</v>
      </c>
      <c r="AG2259" s="63">
        <v>0</v>
      </c>
      <c r="AH2259" s="63">
        <v>0</v>
      </c>
      <c r="AI2259" s="63">
        <v>0</v>
      </c>
      <c r="AJ2259" s="63">
        <v>0</v>
      </c>
      <c r="AK2259" s="63">
        <v>0</v>
      </c>
      <c r="AL2259" s="63">
        <v>0</v>
      </c>
      <c r="AM2259" s="63">
        <v>0</v>
      </c>
      <c r="AN2259" s="63">
        <v>0</v>
      </c>
      <c r="AO2259" s="63">
        <v>0</v>
      </c>
      <c r="AP2259" s="63">
        <v>0</v>
      </c>
      <c r="AQ2259" s="63">
        <v>0</v>
      </c>
      <c r="AR2259" s="63">
        <v>0</v>
      </c>
      <c r="AS2259" s="63">
        <v>0</v>
      </c>
      <c r="AT2259" s="63">
        <v>0</v>
      </c>
      <c r="AU2259" s="63">
        <v>42</v>
      </c>
      <c r="AV2259" s="63">
        <v>0</v>
      </c>
      <c r="AW2259" s="63">
        <v>0</v>
      </c>
      <c r="AX2259" s="63">
        <v>0</v>
      </c>
      <c r="AY2259" s="63">
        <v>0</v>
      </c>
      <c r="BA2259" s="5">
        <f>IF(Q2259&gt;0,RANK(Q2259,(N2259:P2259,Q2259:AE2259)),0)</f>
        <v>3</v>
      </c>
      <c r="BB2259" s="5">
        <f>IF(R2259&gt;0,RANK(R2259,(N2259:P2259,Q2259:AE2259)),0)</f>
        <v>0</v>
      </c>
      <c r="BC2259" s="5">
        <f>IF(T2259&gt;0,RANK(T2259,(N2259:P2259,Q2259:AE2259)),0)</f>
        <v>0</v>
      </c>
      <c r="BD2259" s="5">
        <f>IF(S2259&gt;0,RANK(S2259,(N2259:P2259,Q2259:AE2259)),0)</f>
        <v>0</v>
      </c>
      <c r="BE2259" s="2">
        <f t="shared" si="918"/>
        <v>1.7289329748771669E-2</v>
      </c>
      <c r="BF2259" s="2">
        <f t="shared" si="919"/>
        <v>0</v>
      </c>
      <c r="BG2259" s="2">
        <f t="shared" si="920"/>
        <v>0</v>
      </c>
      <c r="BH2259" s="2">
        <f t="shared" si="921"/>
        <v>0</v>
      </c>
      <c r="BJ2259" t="s">
        <v>843</v>
      </c>
      <c r="BK2259" t="s">
        <v>2269</v>
      </c>
      <c r="BL2259" s="1">
        <v>3</v>
      </c>
      <c r="BN2259" s="112">
        <v>40</v>
      </c>
      <c r="BO2259" s="114">
        <v>83</v>
      </c>
      <c r="BP2259" s="118">
        <f t="shared" si="910"/>
        <v>40083</v>
      </c>
      <c r="BQ2259" s="118">
        <f t="shared" si="899"/>
        <v>40083</v>
      </c>
      <c r="BR2259" s="5" t="s">
        <v>3151</v>
      </c>
      <c r="BV2259" s="63"/>
      <c r="BW2259" s="63"/>
    </row>
    <row r="2260" spans="1:75" ht="15" hidden="1" customHeight="1" outlineLevel="1">
      <c r="A2260" t="s">
        <v>2689</v>
      </c>
      <c r="B2260" t="s">
        <v>2269</v>
      </c>
      <c r="C2260" s="1">
        <f t="shared" si="913"/>
        <v>4076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5</v>
      </c>
      <c r="G2260" s="129">
        <f t="shared" si="911"/>
        <v>2594</v>
      </c>
      <c r="H2260" s="134">
        <f t="shared" si="912"/>
        <v>0.63640824337585866</v>
      </c>
      <c r="I2260" s="2"/>
      <c r="J2260" s="2">
        <f t="shared" si="914"/>
        <v>0.17443572129538765</v>
      </c>
      <c r="K2260" s="2">
        <f t="shared" si="915"/>
        <v>0.81084396467124631</v>
      </c>
      <c r="L2260" s="2">
        <f t="shared" si="916"/>
        <v>1.2266928361138372E-3</v>
      </c>
      <c r="M2260" s="2">
        <f t="shared" si="917"/>
        <v>1.3493621197252207E-2</v>
      </c>
      <c r="N2260" s="63">
        <v>711</v>
      </c>
      <c r="O2260" s="63">
        <v>3305</v>
      </c>
      <c r="P2260" s="63">
        <v>5</v>
      </c>
      <c r="Q2260" s="63">
        <v>36</v>
      </c>
      <c r="R2260" s="63">
        <v>0</v>
      </c>
      <c r="S2260" s="63">
        <v>0</v>
      </c>
      <c r="T2260" s="63">
        <v>0</v>
      </c>
      <c r="U2260" s="63">
        <v>10</v>
      </c>
      <c r="V2260" s="63">
        <v>0</v>
      </c>
      <c r="W2260" s="63">
        <v>0</v>
      </c>
      <c r="X2260" s="63">
        <v>0</v>
      </c>
      <c r="Y2260" s="63">
        <v>0</v>
      </c>
      <c r="Z2260" s="63">
        <v>0</v>
      </c>
      <c r="AA2260" s="63">
        <v>0</v>
      </c>
      <c r="AB2260" s="63">
        <v>0</v>
      </c>
      <c r="AC2260" s="63">
        <v>0</v>
      </c>
      <c r="AD2260" s="63">
        <v>0</v>
      </c>
      <c r="AE2260" s="63">
        <v>0</v>
      </c>
      <c r="AF2260" s="63">
        <v>0</v>
      </c>
      <c r="AG2260" s="63">
        <v>0</v>
      </c>
      <c r="AH2260" s="63">
        <v>0</v>
      </c>
      <c r="AI2260" s="63">
        <v>0</v>
      </c>
      <c r="AJ2260" s="63">
        <v>0</v>
      </c>
      <c r="AK2260" s="63">
        <v>0</v>
      </c>
      <c r="AL2260" s="63">
        <v>0</v>
      </c>
      <c r="AM2260" s="63">
        <v>0</v>
      </c>
      <c r="AN2260" s="63">
        <v>0</v>
      </c>
      <c r="AO2260" s="63">
        <v>0</v>
      </c>
      <c r="AP2260" s="63">
        <v>0</v>
      </c>
      <c r="AQ2260" s="63">
        <v>0</v>
      </c>
      <c r="AR2260" s="63">
        <v>0</v>
      </c>
      <c r="AS2260" s="63">
        <v>0</v>
      </c>
      <c r="AT2260" s="63">
        <v>0</v>
      </c>
      <c r="AU2260" s="63">
        <v>9</v>
      </c>
      <c r="AV2260" s="63">
        <v>0</v>
      </c>
      <c r="AW2260" s="63">
        <v>0</v>
      </c>
      <c r="AX2260" s="63">
        <v>0</v>
      </c>
      <c r="AY2260" s="63">
        <v>0</v>
      </c>
      <c r="BA2260" s="5">
        <f>IF(Q2260&gt;0,RANK(Q2260,(N2260:P2260,Q2260:AE2260)),0)</f>
        <v>3</v>
      </c>
      <c r="BB2260" s="5">
        <f>IF(R2260&gt;0,RANK(R2260,(N2260:P2260,Q2260:AE2260)),0)</f>
        <v>0</v>
      </c>
      <c r="BC2260" s="5">
        <f>IF(T2260&gt;0,RANK(T2260,(N2260:P2260,Q2260:AE2260)),0)</f>
        <v>0</v>
      </c>
      <c r="BD2260" s="5">
        <f>IF(S2260&gt;0,RANK(S2260,(N2260:P2260,Q2260:AE2260)),0)</f>
        <v>0</v>
      </c>
      <c r="BE2260" s="2">
        <f t="shared" si="918"/>
        <v>8.832188420019628E-3</v>
      </c>
      <c r="BF2260" s="2">
        <f t="shared" si="919"/>
        <v>0</v>
      </c>
      <c r="BG2260" s="2">
        <f t="shared" si="920"/>
        <v>0</v>
      </c>
      <c r="BH2260" s="2">
        <f t="shared" si="921"/>
        <v>0</v>
      </c>
      <c r="BJ2260" t="s">
        <v>2689</v>
      </c>
      <c r="BK2260" t="s">
        <v>2269</v>
      </c>
      <c r="BL2260" s="1">
        <v>4</v>
      </c>
      <c r="BN2260" s="112">
        <v>40</v>
      </c>
      <c r="BO2260" s="114">
        <v>85</v>
      </c>
      <c r="BP2260" s="118">
        <f t="shared" si="910"/>
        <v>40085</v>
      </c>
      <c r="BQ2260" s="118">
        <f t="shared" si="899"/>
        <v>40085</v>
      </c>
      <c r="BR2260" s="5" t="s">
        <v>3151</v>
      </c>
      <c r="BV2260" s="63"/>
      <c r="BW2260" s="63"/>
    </row>
    <row r="2261" spans="1:75" ht="15" hidden="1" customHeight="1" outlineLevel="1">
      <c r="A2261" t="s">
        <v>432</v>
      </c>
      <c r="B2261" t="s">
        <v>2269</v>
      </c>
      <c r="C2261" s="1">
        <f t="shared" si="913"/>
        <v>19236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5</v>
      </c>
      <c r="G2261" s="129">
        <f t="shared" si="911"/>
        <v>11713</v>
      </c>
      <c r="H2261" s="134">
        <f t="shared" si="912"/>
        <v>0.60891037637762524</v>
      </c>
      <c r="I2261" s="2"/>
      <c r="J2261" s="2">
        <f t="shared" si="914"/>
        <v>0.18621334996880848</v>
      </c>
      <c r="K2261" s="2">
        <f t="shared" si="915"/>
        <v>0.7951237263464338</v>
      </c>
      <c r="L2261" s="2">
        <f t="shared" si="916"/>
        <v>1.0917030567685589E-3</v>
      </c>
      <c r="M2261" s="2">
        <f t="shared" si="917"/>
        <v>1.757122062798919E-2</v>
      </c>
      <c r="N2261" s="63">
        <v>3582</v>
      </c>
      <c r="O2261" s="63">
        <v>15295</v>
      </c>
      <c r="P2261" s="63">
        <v>21</v>
      </c>
      <c r="Q2261" s="63">
        <v>236</v>
      </c>
      <c r="R2261" s="63">
        <v>0</v>
      </c>
      <c r="S2261" s="63">
        <v>0</v>
      </c>
      <c r="T2261" s="63">
        <v>0</v>
      </c>
      <c r="U2261" s="63">
        <v>59</v>
      </c>
      <c r="V2261" s="63">
        <v>0</v>
      </c>
      <c r="W2261" s="63">
        <v>0</v>
      </c>
      <c r="X2261" s="63">
        <v>0</v>
      </c>
      <c r="Y2261" s="63">
        <v>0</v>
      </c>
      <c r="Z2261" s="63">
        <v>0</v>
      </c>
      <c r="AA2261" s="63">
        <v>0</v>
      </c>
      <c r="AB2261" s="63">
        <v>0</v>
      </c>
      <c r="AC2261" s="63">
        <v>0</v>
      </c>
      <c r="AD2261" s="63">
        <v>0</v>
      </c>
      <c r="AE2261" s="63">
        <v>0</v>
      </c>
      <c r="AF2261" s="63">
        <v>0</v>
      </c>
      <c r="AG2261" s="63">
        <v>0</v>
      </c>
      <c r="AH2261" s="63">
        <v>0</v>
      </c>
      <c r="AI2261" s="63">
        <v>0</v>
      </c>
      <c r="AJ2261" s="63">
        <v>0</v>
      </c>
      <c r="AK2261" s="63">
        <v>0</v>
      </c>
      <c r="AL2261" s="63">
        <v>0</v>
      </c>
      <c r="AM2261" s="63">
        <v>0</v>
      </c>
      <c r="AN2261" s="63">
        <v>0</v>
      </c>
      <c r="AO2261" s="63">
        <v>0</v>
      </c>
      <c r="AP2261" s="63">
        <v>0</v>
      </c>
      <c r="AQ2261" s="63">
        <v>0</v>
      </c>
      <c r="AR2261" s="63">
        <v>0</v>
      </c>
      <c r="AS2261" s="63">
        <v>0</v>
      </c>
      <c r="AT2261" s="63">
        <v>0</v>
      </c>
      <c r="AU2261" s="63">
        <v>43</v>
      </c>
      <c r="AV2261" s="63">
        <v>0</v>
      </c>
      <c r="AW2261" s="63">
        <v>0</v>
      </c>
      <c r="AX2261" s="63">
        <v>0</v>
      </c>
      <c r="AY2261" s="63">
        <v>0</v>
      </c>
      <c r="BA2261" s="5">
        <f>IF(Q2261&gt;0,RANK(Q2261,(N2261:P2261,Q2261:AE2261)),0)</f>
        <v>3</v>
      </c>
      <c r="BB2261" s="5">
        <f>IF(R2261&gt;0,RANK(R2261,(N2261:P2261,Q2261:AE2261)),0)</f>
        <v>0</v>
      </c>
      <c r="BC2261" s="5">
        <f>IF(T2261&gt;0,RANK(T2261,(N2261:P2261,Q2261:AE2261)),0)</f>
        <v>0</v>
      </c>
      <c r="BD2261" s="5">
        <f>IF(S2261&gt;0,RANK(S2261,(N2261:P2261,Q2261:AE2261)),0)</f>
        <v>0</v>
      </c>
      <c r="BE2261" s="2">
        <f t="shared" si="918"/>
        <v>1.2268662923684759E-2</v>
      </c>
      <c r="BF2261" s="2">
        <f t="shared" si="919"/>
        <v>0</v>
      </c>
      <c r="BG2261" s="2">
        <f t="shared" si="920"/>
        <v>0</v>
      </c>
      <c r="BH2261" s="2">
        <f t="shared" si="921"/>
        <v>0</v>
      </c>
      <c r="BJ2261" t="s">
        <v>432</v>
      </c>
      <c r="BK2261" t="s">
        <v>2269</v>
      </c>
      <c r="BL2261" s="1">
        <v>4</v>
      </c>
      <c r="BN2261" s="112">
        <v>40</v>
      </c>
      <c r="BO2261" s="114">
        <v>87</v>
      </c>
      <c r="BP2261" s="118">
        <f t="shared" si="910"/>
        <v>40087</v>
      </c>
      <c r="BQ2261" s="118">
        <f t="shared" si="899"/>
        <v>40087</v>
      </c>
      <c r="BR2261" s="5" t="s">
        <v>3151</v>
      </c>
      <c r="BV2261" s="63"/>
      <c r="BW2261" s="63"/>
    </row>
    <row r="2262" spans="1:75" ht="15" hidden="1" customHeight="1" outlineLevel="1">
      <c r="A2262" t="s">
        <v>433</v>
      </c>
      <c r="B2262" t="s">
        <v>2269</v>
      </c>
      <c r="C2262" s="1">
        <f t="shared" si="913"/>
        <v>11467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5</v>
      </c>
      <c r="G2262" s="129">
        <f t="shared" si="911"/>
        <v>7627</v>
      </c>
      <c r="H2262" s="134">
        <f t="shared" si="912"/>
        <v>0.6651260137786692</v>
      </c>
      <c r="I2262" s="2"/>
      <c r="J2262" s="2">
        <f t="shared" si="914"/>
        <v>0.16203017354146682</v>
      </c>
      <c r="K2262" s="2">
        <f t="shared" si="915"/>
        <v>0.82715618732013607</v>
      </c>
      <c r="L2262" s="2">
        <f t="shared" si="916"/>
        <v>1.3081015086770734E-3</v>
      </c>
      <c r="M2262" s="2">
        <f t="shared" si="917"/>
        <v>9.5055376297199842E-3</v>
      </c>
      <c r="N2262" s="63">
        <v>1858</v>
      </c>
      <c r="O2262" s="63">
        <v>9485</v>
      </c>
      <c r="P2262" s="63">
        <v>15</v>
      </c>
      <c r="Q2262" s="63">
        <v>64</v>
      </c>
      <c r="R2262" s="63">
        <v>0</v>
      </c>
      <c r="S2262" s="63">
        <v>0</v>
      </c>
      <c r="T2262" s="63">
        <v>0</v>
      </c>
      <c r="U2262" s="63">
        <v>33</v>
      </c>
      <c r="V2262" s="63">
        <v>0</v>
      </c>
      <c r="W2262" s="63">
        <v>0</v>
      </c>
      <c r="X2262" s="63">
        <v>0</v>
      </c>
      <c r="Y2262" s="63">
        <v>0</v>
      </c>
      <c r="Z2262" s="63">
        <v>0</v>
      </c>
      <c r="AA2262" s="63">
        <v>0</v>
      </c>
      <c r="AB2262" s="63">
        <v>0</v>
      </c>
      <c r="AC2262" s="63">
        <v>0</v>
      </c>
      <c r="AD2262" s="63">
        <v>0</v>
      </c>
      <c r="AE2262" s="63">
        <v>0</v>
      </c>
      <c r="AF2262" s="63">
        <v>0</v>
      </c>
      <c r="AG2262" s="63">
        <v>0</v>
      </c>
      <c r="AH2262" s="63">
        <v>0</v>
      </c>
      <c r="AI2262" s="63">
        <v>0</v>
      </c>
      <c r="AJ2262" s="63">
        <v>0</v>
      </c>
      <c r="AK2262" s="63">
        <v>0</v>
      </c>
      <c r="AL2262" s="63">
        <v>0</v>
      </c>
      <c r="AM2262" s="63">
        <v>0</v>
      </c>
      <c r="AN2262" s="63">
        <v>0</v>
      </c>
      <c r="AO2262" s="63">
        <v>0</v>
      </c>
      <c r="AP2262" s="63">
        <v>0</v>
      </c>
      <c r="AQ2262" s="63">
        <v>0</v>
      </c>
      <c r="AR2262" s="63">
        <v>0</v>
      </c>
      <c r="AS2262" s="63">
        <v>0</v>
      </c>
      <c r="AT2262" s="63">
        <v>0</v>
      </c>
      <c r="AU2262" s="63">
        <v>12</v>
      </c>
      <c r="AV2262" s="63">
        <v>0</v>
      </c>
      <c r="AW2262" s="63">
        <v>0</v>
      </c>
      <c r="AX2262" s="63">
        <v>0</v>
      </c>
      <c r="AY2262" s="63">
        <v>0</v>
      </c>
      <c r="BA2262" s="5">
        <f>IF(Q2262&gt;0,RANK(Q2262,(N2262:P2262,Q2262:AE2262)),0)</f>
        <v>3</v>
      </c>
      <c r="BB2262" s="5">
        <f>IF(R2262&gt;0,RANK(R2262,(N2262:P2262,Q2262:AE2262)),0)</f>
        <v>0</v>
      </c>
      <c r="BC2262" s="5">
        <f>IF(T2262&gt;0,RANK(T2262,(N2262:P2262,Q2262:AE2262)),0)</f>
        <v>0</v>
      </c>
      <c r="BD2262" s="5">
        <f>IF(S2262&gt;0,RANK(S2262,(N2262:P2262,Q2262:AE2262)),0)</f>
        <v>0</v>
      </c>
      <c r="BE2262" s="2">
        <f t="shared" si="918"/>
        <v>5.5812331036888463E-3</v>
      </c>
      <c r="BF2262" s="2">
        <f t="shared" si="919"/>
        <v>0</v>
      </c>
      <c r="BG2262" s="2">
        <f t="shared" si="920"/>
        <v>0</v>
      </c>
      <c r="BH2262" s="2">
        <f t="shared" si="921"/>
        <v>0</v>
      </c>
      <c r="BJ2262" t="s">
        <v>433</v>
      </c>
      <c r="BK2262" t="s">
        <v>2269</v>
      </c>
      <c r="BL2262" s="1">
        <v>2</v>
      </c>
      <c r="BN2262" s="112">
        <v>40</v>
      </c>
      <c r="BO2262" s="114">
        <v>89</v>
      </c>
      <c r="BP2262" s="118">
        <f t="shared" si="910"/>
        <v>40089</v>
      </c>
      <c r="BQ2262" s="118">
        <f t="shared" si="899"/>
        <v>40089</v>
      </c>
      <c r="BR2262" s="5" t="s">
        <v>3151</v>
      </c>
      <c r="BV2262" s="63"/>
      <c r="BW2262" s="63"/>
    </row>
    <row r="2263" spans="1:75" ht="15" hidden="1" customHeight="1" outlineLevel="1">
      <c r="A2263" t="s">
        <v>1204</v>
      </c>
      <c r="B2263" t="s">
        <v>2269</v>
      </c>
      <c r="C2263" s="1">
        <f t="shared" si="913"/>
        <v>8335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5</v>
      </c>
      <c r="G2263" s="129">
        <f t="shared" si="911"/>
        <v>4141</v>
      </c>
      <c r="H2263" s="134">
        <f t="shared" si="912"/>
        <v>0.49682063587282543</v>
      </c>
      <c r="I2263" s="2"/>
      <c r="J2263" s="2">
        <f t="shared" si="914"/>
        <v>0.24367126574685063</v>
      </c>
      <c r="K2263" s="2">
        <f t="shared" si="915"/>
        <v>0.74049190161967604</v>
      </c>
      <c r="L2263" s="2">
        <f t="shared" si="916"/>
        <v>1.9196160767846432E-3</v>
      </c>
      <c r="M2263" s="2">
        <f t="shared" si="917"/>
        <v>1.3917216556688709E-2</v>
      </c>
      <c r="N2263" s="63">
        <v>2031</v>
      </c>
      <c r="O2263" s="63">
        <v>6172</v>
      </c>
      <c r="P2263" s="63">
        <v>16</v>
      </c>
      <c r="Q2263" s="63">
        <v>78</v>
      </c>
      <c r="R2263" s="63">
        <v>0</v>
      </c>
      <c r="S2263" s="63">
        <v>0</v>
      </c>
      <c r="T2263" s="63">
        <v>0</v>
      </c>
      <c r="U2263" s="63">
        <v>17</v>
      </c>
      <c r="V2263" s="63">
        <v>0</v>
      </c>
      <c r="W2263" s="63">
        <v>0</v>
      </c>
      <c r="X2263" s="63">
        <v>0</v>
      </c>
      <c r="Y2263" s="63">
        <v>0</v>
      </c>
      <c r="Z2263" s="63">
        <v>0</v>
      </c>
      <c r="AA2263" s="63">
        <v>0</v>
      </c>
      <c r="AB2263" s="63">
        <v>0</v>
      </c>
      <c r="AC2263" s="63">
        <v>0</v>
      </c>
      <c r="AD2263" s="63">
        <v>0</v>
      </c>
      <c r="AE2263" s="63">
        <v>0</v>
      </c>
      <c r="AF2263" s="63">
        <v>0</v>
      </c>
      <c r="AG2263" s="63">
        <v>0</v>
      </c>
      <c r="AH2263" s="63">
        <v>0</v>
      </c>
      <c r="AI2263" s="63">
        <v>0</v>
      </c>
      <c r="AJ2263" s="63">
        <v>0</v>
      </c>
      <c r="AK2263" s="63">
        <v>0</v>
      </c>
      <c r="AL2263" s="63">
        <v>0</v>
      </c>
      <c r="AM2263" s="63">
        <v>0</v>
      </c>
      <c r="AN2263" s="63">
        <v>0</v>
      </c>
      <c r="AO2263" s="63">
        <v>0</v>
      </c>
      <c r="AP2263" s="63">
        <v>0</v>
      </c>
      <c r="AQ2263" s="63">
        <v>0</v>
      </c>
      <c r="AR2263" s="63">
        <v>0</v>
      </c>
      <c r="AS2263" s="63">
        <v>0</v>
      </c>
      <c r="AT2263" s="63">
        <v>0</v>
      </c>
      <c r="AU2263" s="63">
        <v>21</v>
      </c>
      <c r="AV2263" s="63">
        <v>0</v>
      </c>
      <c r="AW2263" s="63">
        <v>0</v>
      </c>
      <c r="AX2263" s="63">
        <v>0</v>
      </c>
      <c r="AY2263" s="63">
        <v>0</v>
      </c>
      <c r="BA2263" s="5">
        <f>IF(Q2263&gt;0,RANK(Q2263,(N2263:P2263,Q2263:AE2263)),0)</f>
        <v>3</v>
      </c>
      <c r="BB2263" s="5">
        <f>IF(R2263&gt;0,RANK(R2263,(N2263:P2263,Q2263:AE2263)),0)</f>
        <v>0</v>
      </c>
      <c r="BC2263" s="5">
        <f>IF(T2263&gt;0,RANK(T2263,(N2263:P2263,Q2263:AE2263)),0)</f>
        <v>0</v>
      </c>
      <c r="BD2263" s="5">
        <f>IF(S2263&gt;0,RANK(S2263,(N2263:P2263,Q2263:AE2263)),0)</f>
        <v>0</v>
      </c>
      <c r="BE2263" s="2">
        <f t="shared" si="918"/>
        <v>9.3581283743251354E-3</v>
      </c>
      <c r="BF2263" s="2">
        <f t="shared" si="919"/>
        <v>0</v>
      </c>
      <c r="BG2263" s="2">
        <f t="shared" si="920"/>
        <v>0</v>
      </c>
      <c r="BH2263" s="2">
        <f t="shared" si="921"/>
        <v>0</v>
      </c>
      <c r="BJ2263" t="s">
        <v>1204</v>
      </c>
      <c r="BK2263" t="s">
        <v>2269</v>
      </c>
      <c r="BL2263" s="1">
        <v>2</v>
      </c>
      <c r="BN2263" s="112">
        <v>40</v>
      </c>
      <c r="BO2263" s="114">
        <v>91</v>
      </c>
      <c r="BP2263" s="118">
        <f t="shared" si="910"/>
        <v>40091</v>
      </c>
      <c r="BQ2263" s="118">
        <f t="shared" si="899"/>
        <v>40091</v>
      </c>
      <c r="BR2263" s="5" t="s">
        <v>3151</v>
      </c>
      <c r="BV2263" s="63"/>
      <c r="BW2263" s="63"/>
    </row>
    <row r="2264" spans="1:75" ht="15" hidden="1" customHeight="1" outlineLevel="1">
      <c r="A2264" t="s">
        <v>122</v>
      </c>
      <c r="B2264" t="s">
        <v>2269</v>
      </c>
      <c r="C2264" s="1">
        <f t="shared" si="913"/>
        <v>3467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4</v>
      </c>
      <c r="G2264" s="129">
        <f t="shared" si="911"/>
        <v>2764</v>
      </c>
      <c r="H2264" s="134">
        <f t="shared" si="912"/>
        <v>0.79723103547735796</v>
      </c>
      <c r="I2264" s="2"/>
      <c r="J2264" s="2">
        <f t="shared" si="914"/>
        <v>9.2298817421401794E-2</v>
      </c>
      <c r="K2264" s="2">
        <f t="shared" si="915"/>
        <v>0.88952985289875974</v>
      </c>
      <c r="L2264" s="2">
        <f t="shared" si="916"/>
        <v>2.5959042399769255E-3</v>
      </c>
      <c r="M2264" s="2">
        <f t="shared" si="917"/>
        <v>1.5575425439861552E-2</v>
      </c>
      <c r="N2264" s="63">
        <v>320</v>
      </c>
      <c r="O2264" s="63">
        <v>3084</v>
      </c>
      <c r="P2264" s="63">
        <v>9</v>
      </c>
      <c r="Q2264" s="63">
        <v>39</v>
      </c>
      <c r="R2264" s="63">
        <v>0</v>
      </c>
      <c r="S2264" s="63">
        <v>0</v>
      </c>
      <c r="T2264" s="63">
        <v>0</v>
      </c>
      <c r="U2264" s="63">
        <v>8</v>
      </c>
      <c r="V2264" s="63">
        <v>0</v>
      </c>
      <c r="W2264" s="63">
        <v>0</v>
      </c>
      <c r="X2264" s="63">
        <v>0</v>
      </c>
      <c r="Y2264" s="63">
        <v>0</v>
      </c>
      <c r="Z2264" s="63">
        <v>0</v>
      </c>
      <c r="AA2264" s="63">
        <v>0</v>
      </c>
      <c r="AB2264" s="63">
        <v>0</v>
      </c>
      <c r="AC2264" s="63">
        <v>0</v>
      </c>
      <c r="AD2264" s="63">
        <v>0</v>
      </c>
      <c r="AE2264" s="63">
        <v>0</v>
      </c>
      <c r="AF2264" s="63">
        <v>0</v>
      </c>
      <c r="AG2264" s="63">
        <v>0</v>
      </c>
      <c r="AH2264" s="63">
        <v>0</v>
      </c>
      <c r="AI2264" s="63">
        <v>0</v>
      </c>
      <c r="AJ2264" s="63">
        <v>0</v>
      </c>
      <c r="AK2264" s="63">
        <v>0</v>
      </c>
      <c r="AL2264" s="63">
        <v>0</v>
      </c>
      <c r="AM2264" s="63">
        <v>0</v>
      </c>
      <c r="AN2264" s="63">
        <v>0</v>
      </c>
      <c r="AO2264" s="63">
        <v>0</v>
      </c>
      <c r="AP2264" s="63">
        <v>0</v>
      </c>
      <c r="AQ2264" s="63">
        <v>0</v>
      </c>
      <c r="AR2264" s="63">
        <v>0</v>
      </c>
      <c r="AS2264" s="63">
        <v>0</v>
      </c>
      <c r="AT2264" s="63">
        <v>0</v>
      </c>
      <c r="AU2264" s="63">
        <v>7</v>
      </c>
      <c r="AV2264" s="63">
        <v>0</v>
      </c>
      <c r="AW2264" s="63">
        <v>0</v>
      </c>
      <c r="AX2264" s="63">
        <v>0</v>
      </c>
      <c r="AY2264" s="63">
        <v>0</v>
      </c>
      <c r="BA2264" s="5">
        <f>IF(Q2264&gt;0,RANK(Q2264,(N2264:P2264,Q2264:AE2264)),0)</f>
        <v>3</v>
      </c>
      <c r="BB2264" s="5">
        <f>IF(R2264&gt;0,RANK(R2264,(N2264:P2264,Q2264:AE2264)),0)</f>
        <v>0</v>
      </c>
      <c r="BC2264" s="5">
        <f>IF(T2264&gt;0,RANK(T2264,(N2264:P2264,Q2264:AE2264)),0)</f>
        <v>0</v>
      </c>
      <c r="BD2264" s="5">
        <f>IF(S2264&gt;0,RANK(S2264,(N2264:P2264,Q2264:AE2264)),0)</f>
        <v>0</v>
      </c>
      <c r="BE2264" s="2">
        <f t="shared" si="918"/>
        <v>1.1248918373233344E-2</v>
      </c>
      <c r="BF2264" s="2">
        <f t="shared" si="919"/>
        <v>0</v>
      </c>
      <c r="BG2264" s="2">
        <f t="shared" si="920"/>
        <v>0</v>
      </c>
      <c r="BH2264" s="2">
        <f t="shared" si="921"/>
        <v>0</v>
      </c>
      <c r="BJ2264" t="s">
        <v>122</v>
      </c>
      <c r="BK2264" t="s">
        <v>2269</v>
      </c>
      <c r="BL2264" s="1">
        <v>3</v>
      </c>
      <c r="BN2264" s="112">
        <v>40</v>
      </c>
      <c r="BO2264" s="114">
        <v>93</v>
      </c>
      <c r="BP2264" s="118">
        <f t="shared" si="910"/>
        <v>40093</v>
      </c>
      <c r="BQ2264" s="118">
        <f t="shared" si="899"/>
        <v>40093</v>
      </c>
      <c r="BR2264" s="5" t="s">
        <v>3151</v>
      </c>
      <c r="BV2264" s="63"/>
      <c r="BW2264" s="63"/>
    </row>
    <row r="2265" spans="1:75" ht="15" hidden="1" customHeight="1" outlineLevel="1">
      <c r="A2265" t="s">
        <v>1846</v>
      </c>
      <c r="B2265" t="s">
        <v>2269</v>
      </c>
      <c r="C2265" s="1">
        <f t="shared" si="913"/>
        <v>6064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5</v>
      </c>
      <c r="G2265" s="129">
        <f t="shared" si="911"/>
        <v>3791</v>
      </c>
      <c r="H2265" s="134">
        <f t="shared" si="912"/>
        <v>0.62516490765171506</v>
      </c>
      <c r="I2265" s="2"/>
      <c r="J2265" s="2">
        <f t="shared" si="914"/>
        <v>0.18139841688654354</v>
      </c>
      <c r="K2265" s="2">
        <f t="shared" si="915"/>
        <v>0.80656332453825863</v>
      </c>
      <c r="L2265" s="2">
        <f t="shared" si="916"/>
        <v>1.1543535620052771E-3</v>
      </c>
      <c r="M2265" s="2">
        <f t="shared" si="917"/>
        <v>1.0883905013192524E-2</v>
      </c>
      <c r="N2265" s="63">
        <v>1100</v>
      </c>
      <c r="O2265" s="63">
        <v>4891</v>
      </c>
      <c r="P2265" s="63">
        <v>7</v>
      </c>
      <c r="Q2265" s="63">
        <v>50</v>
      </c>
      <c r="R2265" s="63">
        <v>0</v>
      </c>
      <c r="S2265" s="63">
        <v>0</v>
      </c>
      <c r="T2265" s="63">
        <v>0</v>
      </c>
      <c r="U2265" s="63">
        <v>11</v>
      </c>
      <c r="V2265" s="63">
        <v>0</v>
      </c>
      <c r="W2265" s="63">
        <v>0</v>
      </c>
      <c r="X2265" s="63">
        <v>0</v>
      </c>
      <c r="Y2265" s="63">
        <v>0</v>
      </c>
      <c r="Z2265" s="63">
        <v>0</v>
      </c>
      <c r="AA2265" s="63">
        <v>0</v>
      </c>
      <c r="AB2265" s="63">
        <v>0</v>
      </c>
      <c r="AC2265" s="63">
        <v>0</v>
      </c>
      <c r="AD2265" s="63">
        <v>0</v>
      </c>
      <c r="AE2265" s="63">
        <v>0</v>
      </c>
      <c r="AF2265" s="63">
        <v>0</v>
      </c>
      <c r="AG2265" s="63">
        <v>0</v>
      </c>
      <c r="AH2265" s="63">
        <v>0</v>
      </c>
      <c r="AI2265" s="63">
        <v>0</v>
      </c>
      <c r="AJ2265" s="63">
        <v>0</v>
      </c>
      <c r="AK2265" s="63">
        <v>0</v>
      </c>
      <c r="AL2265" s="63">
        <v>0</v>
      </c>
      <c r="AM2265" s="63">
        <v>0</v>
      </c>
      <c r="AN2265" s="63">
        <v>0</v>
      </c>
      <c r="AO2265" s="63">
        <v>0</v>
      </c>
      <c r="AP2265" s="63">
        <v>0</v>
      </c>
      <c r="AQ2265" s="63">
        <v>0</v>
      </c>
      <c r="AR2265" s="63">
        <v>0</v>
      </c>
      <c r="AS2265" s="63">
        <v>0</v>
      </c>
      <c r="AT2265" s="63">
        <v>0</v>
      </c>
      <c r="AU2265" s="63">
        <v>5</v>
      </c>
      <c r="AV2265" s="63">
        <v>0</v>
      </c>
      <c r="AW2265" s="63">
        <v>0</v>
      </c>
      <c r="AX2265" s="63">
        <v>0</v>
      </c>
      <c r="AY2265" s="63">
        <v>0</v>
      </c>
      <c r="BA2265" s="5">
        <f>IF(Q2265&gt;0,RANK(Q2265,(N2265:P2265,Q2265:AE2265)),0)</f>
        <v>3</v>
      </c>
      <c r="BB2265" s="5">
        <f>IF(R2265&gt;0,RANK(R2265,(N2265:P2265,Q2265:AE2265)),0)</f>
        <v>0</v>
      </c>
      <c r="BC2265" s="5">
        <f>IF(T2265&gt;0,RANK(T2265,(N2265:P2265,Q2265:AE2265)),0)</f>
        <v>0</v>
      </c>
      <c r="BD2265" s="5">
        <f>IF(S2265&gt;0,RANK(S2265,(N2265:P2265,Q2265:AE2265)),0)</f>
        <v>0</v>
      </c>
      <c r="BE2265" s="2">
        <f t="shared" si="918"/>
        <v>8.2453825857519789E-3</v>
      </c>
      <c r="BF2265" s="2">
        <f t="shared" si="919"/>
        <v>0</v>
      </c>
      <c r="BG2265" s="2">
        <f t="shared" si="920"/>
        <v>0</v>
      </c>
      <c r="BH2265" s="2">
        <f t="shared" si="921"/>
        <v>0</v>
      </c>
      <c r="BJ2265" t="s">
        <v>1846</v>
      </c>
      <c r="BK2265" t="s">
        <v>2269</v>
      </c>
      <c r="BL2265" s="1">
        <v>2</v>
      </c>
      <c r="BN2265" s="112">
        <v>40</v>
      </c>
      <c r="BO2265" s="114">
        <v>95</v>
      </c>
      <c r="BP2265" s="118">
        <f t="shared" si="910"/>
        <v>40095</v>
      </c>
      <c r="BQ2265" s="118">
        <f t="shared" si="899"/>
        <v>40095</v>
      </c>
      <c r="BR2265" s="5" t="s">
        <v>3151</v>
      </c>
      <c r="BV2265" s="63"/>
      <c r="BW2265" s="63"/>
    </row>
    <row r="2266" spans="1:75" ht="15" hidden="1" customHeight="1" outlineLevel="1">
      <c r="A2266" t="s">
        <v>2189</v>
      </c>
      <c r="B2266" t="s">
        <v>2269</v>
      </c>
      <c r="C2266" s="1">
        <f t="shared" si="913"/>
        <v>16626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4</v>
      </c>
      <c r="G2266" s="129">
        <f t="shared" si="911"/>
        <v>9168</v>
      </c>
      <c r="H2266" s="134">
        <f t="shared" si="912"/>
        <v>0.55142547816672682</v>
      </c>
      <c r="I2266" s="2"/>
      <c r="J2266" s="2">
        <f t="shared" si="914"/>
        <v>0.21538554071935523</v>
      </c>
      <c r="K2266" s="2">
        <f t="shared" si="915"/>
        <v>0.76681101888608205</v>
      </c>
      <c r="L2266" s="2">
        <f t="shared" si="916"/>
        <v>2.4058703235895584E-3</v>
      </c>
      <c r="M2266" s="2">
        <f t="shared" si="917"/>
        <v>1.5397570070973161E-2</v>
      </c>
      <c r="N2266" s="63">
        <v>3581</v>
      </c>
      <c r="O2266" s="63">
        <v>12749</v>
      </c>
      <c r="P2266" s="63">
        <v>40</v>
      </c>
      <c r="Q2266" s="63">
        <v>197</v>
      </c>
      <c r="R2266" s="63">
        <v>0</v>
      </c>
      <c r="S2266" s="63">
        <v>0</v>
      </c>
      <c r="T2266" s="63">
        <v>0</v>
      </c>
      <c r="U2266" s="63">
        <v>39</v>
      </c>
      <c r="V2266" s="63">
        <v>0</v>
      </c>
      <c r="W2266" s="63">
        <v>0</v>
      </c>
      <c r="X2266" s="63">
        <v>0</v>
      </c>
      <c r="Y2266" s="63">
        <v>0</v>
      </c>
      <c r="Z2266" s="63">
        <v>0</v>
      </c>
      <c r="AA2266" s="63">
        <v>0</v>
      </c>
      <c r="AB2266" s="63">
        <v>0</v>
      </c>
      <c r="AC2266" s="63">
        <v>0</v>
      </c>
      <c r="AD2266" s="63">
        <v>0</v>
      </c>
      <c r="AE2266" s="63">
        <v>0</v>
      </c>
      <c r="AF2266" s="63">
        <v>0</v>
      </c>
      <c r="AG2266" s="63">
        <v>0</v>
      </c>
      <c r="AH2266" s="63">
        <v>0</v>
      </c>
      <c r="AI2266" s="63">
        <v>0</v>
      </c>
      <c r="AJ2266" s="63">
        <v>0</v>
      </c>
      <c r="AK2266" s="63">
        <v>0</v>
      </c>
      <c r="AL2266" s="63">
        <v>0</v>
      </c>
      <c r="AM2266" s="63">
        <v>0</v>
      </c>
      <c r="AN2266" s="63">
        <v>0</v>
      </c>
      <c r="AO2266" s="63">
        <v>0</v>
      </c>
      <c r="AP2266" s="63">
        <v>0</v>
      </c>
      <c r="AQ2266" s="63">
        <v>0</v>
      </c>
      <c r="AR2266" s="63">
        <v>0</v>
      </c>
      <c r="AS2266" s="63">
        <v>0</v>
      </c>
      <c r="AT2266" s="63">
        <v>0</v>
      </c>
      <c r="AU2266" s="63">
        <v>20</v>
      </c>
      <c r="AV2266" s="63">
        <v>0</v>
      </c>
      <c r="AW2266" s="63">
        <v>0</v>
      </c>
      <c r="AX2266" s="63">
        <v>0</v>
      </c>
      <c r="AY2266" s="63">
        <v>0</v>
      </c>
      <c r="BA2266" s="5">
        <f>IF(Q2266&gt;0,RANK(Q2266,(N2266:P2266,Q2266:AE2266)),0)</f>
        <v>3</v>
      </c>
      <c r="BB2266" s="5">
        <f>IF(R2266&gt;0,RANK(R2266,(N2266:P2266,Q2266:AE2266)),0)</f>
        <v>0</v>
      </c>
      <c r="BC2266" s="5">
        <f>IF(T2266&gt;0,RANK(T2266,(N2266:P2266,Q2266:AE2266)),0)</f>
        <v>0</v>
      </c>
      <c r="BD2266" s="5">
        <f>IF(S2266&gt;0,RANK(S2266,(N2266:P2266,Q2266:AE2266)),0)</f>
        <v>0</v>
      </c>
      <c r="BE2266" s="2">
        <f t="shared" si="918"/>
        <v>1.1848911343678575E-2</v>
      </c>
      <c r="BF2266" s="2">
        <f t="shared" si="919"/>
        <v>0</v>
      </c>
      <c r="BG2266" s="2">
        <f t="shared" si="920"/>
        <v>0</v>
      </c>
      <c r="BH2266" s="2">
        <f t="shared" si="921"/>
        <v>0</v>
      </c>
      <c r="BJ2266" t="s">
        <v>2189</v>
      </c>
      <c r="BK2266" t="s">
        <v>2269</v>
      </c>
      <c r="BL2266" s="1">
        <v>2</v>
      </c>
      <c r="BN2266" s="112">
        <v>40</v>
      </c>
      <c r="BO2266" s="114">
        <v>97</v>
      </c>
      <c r="BP2266" s="118">
        <f t="shared" si="910"/>
        <v>40097</v>
      </c>
      <c r="BQ2266" s="118">
        <f t="shared" si="899"/>
        <v>40097</v>
      </c>
      <c r="BR2266" s="5" t="s">
        <v>3151</v>
      </c>
      <c r="BV2266" s="63"/>
      <c r="BW2266" s="63"/>
    </row>
    <row r="2267" spans="1:75" ht="15" hidden="1" customHeight="1" outlineLevel="1">
      <c r="A2267" t="s">
        <v>1867</v>
      </c>
      <c r="B2267" t="s">
        <v>2269</v>
      </c>
      <c r="C2267" s="1">
        <f t="shared" si="913"/>
        <v>5894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4</v>
      </c>
      <c r="G2267" s="129">
        <f t="shared" si="911"/>
        <v>3456</v>
      </c>
      <c r="H2267" s="134">
        <f t="shared" si="912"/>
        <v>0.58635900916185957</v>
      </c>
      <c r="I2267" s="2"/>
      <c r="J2267" s="2">
        <f t="shared" si="914"/>
        <v>0.19613165931455717</v>
      </c>
      <c r="K2267" s="2">
        <f t="shared" si="915"/>
        <v>0.78249066847641668</v>
      </c>
      <c r="L2267" s="2">
        <f t="shared" si="916"/>
        <v>3.3932813030200203E-3</v>
      </c>
      <c r="M2267" s="2">
        <f t="shared" si="917"/>
        <v>1.7984390906006068E-2</v>
      </c>
      <c r="N2267" s="63">
        <v>1156</v>
      </c>
      <c r="O2267" s="63">
        <v>4612</v>
      </c>
      <c r="P2267" s="63">
        <v>20</v>
      </c>
      <c r="Q2267" s="63">
        <v>75</v>
      </c>
      <c r="R2267" s="63">
        <v>0</v>
      </c>
      <c r="S2267" s="63">
        <v>0</v>
      </c>
      <c r="T2267" s="63">
        <v>0</v>
      </c>
      <c r="U2267" s="63">
        <v>18</v>
      </c>
      <c r="V2267" s="63">
        <v>0</v>
      </c>
      <c r="W2267" s="63">
        <v>0</v>
      </c>
      <c r="X2267" s="63">
        <v>0</v>
      </c>
      <c r="Y2267" s="63">
        <v>0</v>
      </c>
      <c r="Z2267" s="63">
        <v>0</v>
      </c>
      <c r="AA2267" s="63">
        <v>0</v>
      </c>
      <c r="AB2267" s="63">
        <v>0</v>
      </c>
      <c r="AC2267" s="63">
        <v>0</v>
      </c>
      <c r="AD2267" s="63">
        <v>0</v>
      </c>
      <c r="AE2267" s="63">
        <v>0</v>
      </c>
      <c r="AF2267" s="63">
        <v>0</v>
      </c>
      <c r="AG2267" s="63">
        <v>0</v>
      </c>
      <c r="AH2267" s="63">
        <v>0</v>
      </c>
      <c r="AI2267" s="63">
        <v>0</v>
      </c>
      <c r="AJ2267" s="63">
        <v>0</v>
      </c>
      <c r="AK2267" s="63">
        <v>0</v>
      </c>
      <c r="AL2267" s="63">
        <v>0</v>
      </c>
      <c r="AM2267" s="63">
        <v>0</v>
      </c>
      <c r="AN2267" s="63">
        <v>0</v>
      </c>
      <c r="AO2267" s="63">
        <v>0</v>
      </c>
      <c r="AP2267" s="63">
        <v>0</v>
      </c>
      <c r="AQ2267" s="63">
        <v>0</v>
      </c>
      <c r="AR2267" s="63">
        <v>0</v>
      </c>
      <c r="AS2267" s="63">
        <v>0</v>
      </c>
      <c r="AT2267" s="63">
        <v>0</v>
      </c>
      <c r="AU2267" s="63">
        <v>13</v>
      </c>
      <c r="AV2267" s="63">
        <v>0</v>
      </c>
      <c r="AW2267" s="63">
        <v>0</v>
      </c>
      <c r="AX2267" s="63">
        <v>0</v>
      </c>
      <c r="AY2267" s="63">
        <v>0</v>
      </c>
      <c r="BA2267" s="5">
        <f>IF(Q2267&gt;0,RANK(Q2267,(N2267:P2267,Q2267:AE2267)),0)</f>
        <v>3</v>
      </c>
      <c r="BB2267" s="5">
        <f>IF(R2267&gt;0,RANK(R2267,(N2267:P2267,Q2267:AE2267)),0)</f>
        <v>0</v>
      </c>
      <c r="BC2267" s="5">
        <f>IF(T2267&gt;0,RANK(T2267,(N2267:P2267,Q2267:AE2267)),0)</f>
        <v>0</v>
      </c>
      <c r="BD2267" s="5">
        <f>IF(S2267&gt;0,RANK(S2267,(N2267:P2267,Q2267:AE2267)),0)</f>
        <v>0</v>
      </c>
      <c r="BE2267" s="2">
        <f t="shared" si="918"/>
        <v>1.2724804886325077E-2</v>
      </c>
      <c r="BF2267" s="2">
        <f t="shared" si="919"/>
        <v>0</v>
      </c>
      <c r="BG2267" s="2">
        <f t="shared" si="920"/>
        <v>0</v>
      </c>
      <c r="BH2267" s="2">
        <f t="shared" si="921"/>
        <v>0</v>
      </c>
      <c r="BJ2267" t="s">
        <v>1867</v>
      </c>
      <c r="BK2267" t="s">
        <v>2269</v>
      </c>
      <c r="BL2267" s="1">
        <v>4</v>
      </c>
      <c r="BN2267" s="112">
        <v>40</v>
      </c>
      <c r="BO2267" s="114">
        <v>99</v>
      </c>
      <c r="BP2267" s="118">
        <f t="shared" si="910"/>
        <v>40099</v>
      </c>
      <c r="BQ2267" s="118">
        <f t="shared" si="899"/>
        <v>40099</v>
      </c>
      <c r="BR2267" s="5" t="s">
        <v>3151</v>
      </c>
      <c r="BV2267" s="63"/>
      <c r="BW2267" s="63"/>
    </row>
    <row r="2268" spans="1:75" ht="15" hidden="1" customHeight="1" outlineLevel="1">
      <c r="A2268" t="s">
        <v>2207</v>
      </c>
      <c r="B2268" t="s">
        <v>2269</v>
      </c>
      <c r="C2268" s="1">
        <f t="shared" si="913"/>
        <v>25081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5</v>
      </c>
      <c r="G2268" s="129">
        <f t="shared" si="911"/>
        <v>8499</v>
      </c>
      <c r="H2268" s="134">
        <f t="shared" si="912"/>
        <v>0.33886208683864277</v>
      </c>
      <c r="I2268" s="2"/>
      <c r="J2268" s="2">
        <f t="shared" si="914"/>
        <v>0.32004306048403175</v>
      </c>
      <c r="K2268" s="2">
        <f t="shared" si="915"/>
        <v>0.65890514732267458</v>
      </c>
      <c r="L2268" s="2">
        <f t="shared" si="916"/>
        <v>2.2726366572305731E-3</v>
      </c>
      <c r="M2268" s="2">
        <f t="shared" si="917"/>
        <v>1.8779155536063099E-2</v>
      </c>
      <c r="N2268" s="63">
        <v>8027</v>
      </c>
      <c r="O2268" s="63">
        <v>16526</v>
      </c>
      <c r="P2268" s="63">
        <v>57</v>
      </c>
      <c r="Q2268" s="63">
        <v>319</v>
      </c>
      <c r="R2268" s="63">
        <v>0</v>
      </c>
      <c r="S2268" s="63">
        <v>0</v>
      </c>
      <c r="T2268" s="63">
        <v>0</v>
      </c>
      <c r="U2268" s="63">
        <v>85</v>
      </c>
      <c r="V2268" s="63">
        <v>0</v>
      </c>
      <c r="W2268" s="63">
        <v>0</v>
      </c>
      <c r="X2268" s="63">
        <v>0</v>
      </c>
      <c r="Y2268" s="63">
        <v>0</v>
      </c>
      <c r="Z2268" s="63">
        <v>0</v>
      </c>
      <c r="AA2268" s="63">
        <v>0</v>
      </c>
      <c r="AB2268" s="63">
        <v>0</v>
      </c>
      <c r="AC2268" s="63">
        <v>0</v>
      </c>
      <c r="AD2268" s="63">
        <v>0</v>
      </c>
      <c r="AE2268" s="63">
        <v>0</v>
      </c>
      <c r="AF2268" s="63">
        <v>0</v>
      </c>
      <c r="AG2268" s="63">
        <v>0</v>
      </c>
      <c r="AH2268" s="63">
        <v>0</v>
      </c>
      <c r="AI2268" s="63">
        <v>0</v>
      </c>
      <c r="AJ2268" s="63">
        <v>0</v>
      </c>
      <c r="AK2268" s="63">
        <v>0</v>
      </c>
      <c r="AL2268" s="63">
        <v>0</v>
      </c>
      <c r="AM2268" s="63">
        <v>0</v>
      </c>
      <c r="AN2268" s="63">
        <v>0</v>
      </c>
      <c r="AO2268" s="63">
        <v>0</v>
      </c>
      <c r="AP2268" s="63">
        <v>0</v>
      </c>
      <c r="AQ2268" s="63">
        <v>0</v>
      </c>
      <c r="AR2268" s="63">
        <v>0</v>
      </c>
      <c r="AS2268" s="63">
        <v>0</v>
      </c>
      <c r="AT2268" s="63">
        <v>0</v>
      </c>
      <c r="AU2268" s="63">
        <v>67</v>
      </c>
      <c r="AV2268" s="63">
        <v>0</v>
      </c>
      <c r="AW2268" s="63">
        <v>0</v>
      </c>
      <c r="AX2268" s="63">
        <v>0</v>
      </c>
      <c r="AY2268" s="63">
        <v>0</v>
      </c>
      <c r="BA2268" s="5">
        <f>IF(Q2268&gt;0,RANK(Q2268,(N2268:P2268,Q2268:AE2268)),0)</f>
        <v>3</v>
      </c>
      <c r="BB2268" s="5">
        <f>IF(R2268&gt;0,RANK(R2268,(N2268:P2268,Q2268:AE2268)),0)</f>
        <v>0</v>
      </c>
      <c r="BC2268" s="5">
        <f>IF(T2268&gt;0,RANK(T2268,(N2268:P2268,Q2268:AE2268)),0)</f>
        <v>0</v>
      </c>
      <c r="BD2268" s="5">
        <f>IF(S2268&gt;0,RANK(S2268,(N2268:P2268,Q2268:AE2268)),0)</f>
        <v>0</v>
      </c>
      <c r="BE2268" s="2">
        <f t="shared" si="918"/>
        <v>1.2718791116781628E-2</v>
      </c>
      <c r="BF2268" s="2">
        <f t="shared" si="919"/>
        <v>0</v>
      </c>
      <c r="BG2268" s="2">
        <f t="shared" si="920"/>
        <v>0</v>
      </c>
      <c r="BH2268" s="2">
        <f t="shared" si="921"/>
        <v>0</v>
      </c>
      <c r="BJ2268" t="s">
        <v>2207</v>
      </c>
      <c r="BK2268" t="s">
        <v>2269</v>
      </c>
      <c r="BL2268" s="1">
        <v>2</v>
      </c>
      <c r="BN2268" s="112">
        <v>40</v>
      </c>
      <c r="BO2268" s="114">
        <v>101</v>
      </c>
      <c r="BP2268" s="118">
        <f t="shared" si="910"/>
        <v>40101</v>
      </c>
      <c r="BQ2268" s="118">
        <f t="shared" si="899"/>
        <v>40101</v>
      </c>
      <c r="BR2268" s="5" t="s">
        <v>3151</v>
      </c>
      <c r="BV2268" s="63"/>
      <c r="BW2268" s="63"/>
    </row>
    <row r="2269" spans="1:75" ht="15" hidden="1" customHeight="1" outlineLevel="1">
      <c r="A2269" t="s">
        <v>833</v>
      </c>
      <c r="B2269" t="s">
        <v>2269</v>
      </c>
      <c r="C2269" s="1">
        <f t="shared" si="913"/>
        <v>4938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4</v>
      </c>
      <c r="G2269" s="129">
        <f t="shared" si="911"/>
        <v>2818</v>
      </c>
      <c r="H2269" s="134">
        <f t="shared" si="912"/>
        <v>0.5706763872012961</v>
      </c>
      <c r="I2269" s="2"/>
      <c r="J2269" s="2">
        <f t="shared" si="914"/>
        <v>0.20311867152693397</v>
      </c>
      <c r="K2269" s="2">
        <f t="shared" si="915"/>
        <v>0.77379505872823007</v>
      </c>
      <c r="L2269" s="2">
        <f t="shared" si="916"/>
        <v>3.2401782098015392E-3</v>
      </c>
      <c r="M2269" s="2">
        <f t="shared" si="917"/>
        <v>1.9846091535034423E-2</v>
      </c>
      <c r="N2269" s="63">
        <v>1003</v>
      </c>
      <c r="O2269" s="63">
        <v>3821</v>
      </c>
      <c r="P2269" s="63">
        <v>16</v>
      </c>
      <c r="Q2269" s="63">
        <v>73</v>
      </c>
      <c r="R2269" s="63">
        <v>0</v>
      </c>
      <c r="S2269" s="63">
        <v>0</v>
      </c>
      <c r="T2269" s="63">
        <v>0</v>
      </c>
      <c r="U2269" s="63">
        <v>16</v>
      </c>
      <c r="V2269" s="63">
        <v>0</v>
      </c>
      <c r="W2269" s="63">
        <v>0</v>
      </c>
      <c r="X2269" s="63">
        <v>0</v>
      </c>
      <c r="Y2269" s="63">
        <v>0</v>
      </c>
      <c r="Z2269" s="63">
        <v>0</v>
      </c>
      <c r="AA2269" s="63">
        <v>0</v>
      </c>
      <c r="AB2269" s="63">
        <v>0</v>
      </c>
      <c r="AC2269" s="63">
        <v>0</v>
      </c>
      <c r="AD2269" s="63">
        <v>0</v>
      </c>
      <c r="AE2269" s="63">
        <v>0</v>
      </c>
      <c r="AF2269" s="63">
        <v>0</v>
      </c>
      <c r="AG2269" s="63">
        <v>0</v>
      </c>
      <c r="AH2269" s="63">
        <v>0</v>
      </c>
      <c r="AI2269" s="63">
        <v>0</v>
      </c>
      <c r="AJ2269" s="63">
        <v>0</v>
      </c>
      <c r="AK2269" s="63">
        <v>0</v>
      </c>
      <c r="AL2269" s="63">
        <v>0</v>
      </c>
      <c r="AM2269" s="63">
        <v>0</v>
      </c>
      <c r="AN2269" s="63">
        <v>0</v>
      </c>
      <c r="AO2269" s="63">
        <v>0</v>
      </c>
      <c r="AP2269" s="63">
        <v>0</v>
      </c>
      <c r="AQ2269" s="63">
        <v>0</v>
      </c>
      <c r="AR2269" s="63">
        <v>0</v>
      </c>
      <c r="AS2269" s="63">
        <v>0</v>
      </c>
      <c r="AT2269" s="63">
        <v>0</v>
      </c>
      <c r="AU2269" s="63">
        <v>9</v>
      </c>
      <c r="AV2269" s="63">
        <v>0</v>
      </c>
      <c r="AW2269" s="63">
        <v>0</v>
      </c>
      <c r="AX2269" s="63">
        <v>0</v>
      </c>
      <c r="AY2269" s="63">
        <v>0</v>
      </c>
      <c r="BA2269" s="5">
        <f>IF(Q2269&gt;0,RANK(Q2269,(N2269:P2269,Q2269:AE2269)),0)</f>
        <v>3</v>
      </c>
      <c r="BB2269" s="5">
        <f>IF(R2269&gt;0,RANK(R2269,(N2269:P2269,Q2269:AE2269)),0)</f>
        <v>0</v>
      </c>
      <c r="BC2269" s="5">
        <f>IF(T2269&gt;0,RANK(T2269,(N2269:P2269,Q2269:AE2269)),0)</f>
        <v>0</v>
      </c>
      <c r="BD2269" s="5">
        <f>IF(S2269&gt;0,RANK(S2269,(N2269:P2269,Q2269:AE2269)),0)</f>
        <v>0</v>
      </c>
      <c r="BE2269" s="2">
        <f t="shared" si="918"/>
        <v>1.4783313082219522E-2</v>
      </c>
      <c r="BF2269" s="2">
        <f t="shared" si="919"/>
        <v>0</v>
      </c>
      <c r="BG2269" s="2">
        <f t="shared" si="920"/>
        <v>0</v>
      </c>
      <c r="BH2269" s="2">
        <f t="shared" si="921"/>
        <v>0</v>
      </c>
      <c r="BJ2269" t="s">
        <v>833</v>
      </c>
      <c r="BK2269" t="s">
        <v>2269</v>
      </c>
      <c r="BL2269" s="1">
        <v>3</v>
      </c>
      <c r="BN2269" s="112">
        <v>40</v>
      </c>
      <c r="BO2269" s="114">
        <v>103</v>
      </c>
      <c r="BP2269" s="118">
        <f t="shared" si="910"/>
        <v>40103</v>
      </c>
      <c r="BQ2269" s="118">
        <f t="shared" si="899"/>
        <v>40103</v>
      </c>
      <c r="BR2269" s="5" t="s">
        <v>3151</v>
      </c>
      <c r="BV2269" s="63"/>
      <c r="BW2269" s="63"/>
    </row>
    <row r="2270" spans="1:75" ht="15" hidden="1" customHeight="1" outlineLevel="1">
      <c r="A2270" t="s">
        <v>2188</v>
      </c>
      <c r="B2270" t="s">
        <v>2269</v>
      </c>
      <c r="C2270" s="1">
        <f t="shared" si="913"/>
        <v>4391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5</v>
      </c>
      <c r="G2270" s="129">
        <f t="shared" si="911"/>
        <v>2898</v>
      </c>
      <c r="H2270" s="134">
        <f t="shared" si="912"/>
        <v>0.65998633568663179</v>
      </c>
      <c r="I2270" s="2"/>
      <c r="J2270" s="2">
        <f t="shared" si="914"/>
        <v>0.1621498519699385</v>
      </c>
      <c r="K2270" s="2">
        <f t="shared" si="915"/>
        <v>0.82213618765657026</v>
      </c>
      <c r="L2270" s="2">
        <f t="shared" si="916"/>
        <v>4.5547711227510819E-4</v>
      </c>
      <c r="M2270" s="2">
        <f t="shared" si="917"/>
        <v>1.5258483261216156E-2</v>
      </c>
      <c r="N2270" s="63">
        <v>712</v>
      </c>
      <c r="O2270" s="63">
        <v>3610</v>
      </c>
      <c r="P2270" s="63">
        <v>2</v>
      </c>
      <c r="Q2270" s="63">
        <v>54</v>
      </c>
      <c r="R2270" s="63">
        <v>0</v>
      </c>
      <c r="S2270" s="63">
        <v>0</v>
      </c>
      <c r="T2270" s="63">
        <v>0</v>
      </c>
      <c r="U2270" s="63">
        <v>5</v>
      </c>
      <c r="V2270" s="63">
        <v>0</v>
      </c>
      <c r="W2270" s="63">
        <v>0</v>
      </c>
      <c r="X2270" s="63">
        <v>0</v>
      </c>
      <c r="Y2270" s="63">
        <v>0</v>
      </c>
      <c r="Z2270" s="63">
        <v>0</v>
      </c>
      <c r="AA2270" s="63">
        <v>0</v>
      </c>
      <c r="AB2270" s="63">
        <v>0</v>
      </c>
      <c r="AC2270" s="63">
        <v>0</v>
      </c>
      <c r="AD2270" s="63">
        <v>0</v>
      </c>
      <c r="AE2270" s="63">
        <v>0</v>
      </c>
      <c r="AF2270" s="63">
        <v>0</v>
      </c>
      <c r="AG2270" s="63">
        <v>0</v>
      </c>
      <c r="AH2270" s="63">
        <v>0</v>
      </c>
      <c r="AI2270" s="63">
        <v>0</v>
      </c>
      <c r="AJ2270" s="63">
        <v>0</v>
      </c>
      <c r="AK2270" s="63">
        <v>0</v>
      </c>
      <c r="AL2270" s="63">
        <v>0</v>
      </c>
      <c r="AM2270" s="63">
        <v>0</v>
      </c>
      <c r="AN2270" s="63">
        <v>0</v>
      </c>
      <c r="AO2270" s="63">
        <v>0</v>
      </c>
      <c r="AP2270" s="63">
        <v>0</v>
      </c>
      <c r="AQ2270" s="63">
        <v>0</v>
      </c>
      <c r="AR2270" s="63">
        <v>0</v>
      </c>
      <c r="AS2270" s="63">
        <v>0</v>
      </c>
      <c r="AT2270" s="63">
        <v>0</v>
      </c>
      <c r="AU2270" s="63">
        <v>8</v>
      </c>
      <c r="AV2270" s="63">
        <v>0</v>
      </c>
      <c r="AW2270" s="63">
        <v>0</v>
      </c>
      <c r="AX2270" s="63">
        <v>0</v>
      </c>
      <c r="AY2270" s="63">
        <v>0</v>
      </c>
      <c r="BA2270" s="5">
        <f>IF(Q2270&gt;0,RANK(Q2270,(N2270:P2270,Q2270:AE2270)),0)</f>
        <v>3</v>
      </c>
      <c r="BB2270" s="5">
        <f>IF(R2270&gt;0,RANK(R2270,(N2270:P2270,Q2270:AE2270)),0)</f>
        <v>0</v>
      </c>
      <c r="BC2270" s="5">
        <f>IF(T2270&gt;0,RANK(T2270,(N2270:P2270,Q2270:AE2270)),0)</f>
        <v>0</v>
      </c>
      <c r="BD2270" s="5">
        <f>IF(S2270&gt;0,RANK(S2270,(N2270:P2270,Q2270:AE2270)),0)</f>
        <v>0</v>
      </c>
      <c r="BE2270" s="2">
        <f t="shared" si="918"/>
        <v>1.2297882031427921E-2</v>
      </c>
      <c r="BF2270" s="2">
        <f t="shared" si="919"/>
        <v>0</v>
      </c>
      <c r="BG2270" s="2">
        <f t="shared" si="920"/>
        <v>0</v>
      </c>
      <c r="BH2270" s="2">
        <f t="shared" si="921"/>
        <v>0</v>
      </c>
      <c r="BJ2270" t="s">
        <v>2188</v>
      </c>
      <c r="BK2270" t="s">
        <v>2269</v>
      </c>
      <c r="BL2270" s="1">
        <v>2</v>
      </c>
      <c r="BN2270" s="112">
        <v>40</v>
      </c>
      <c r="BO2270" s="114">
        <v>105</v>
      </c>
      <c r="BP2270" s="118">
        <f t="shared" si="910"/>
        <v>40105</v>
      </c>
      <c r="BQ2270" s="118">
        <f t="shared" si="899"/>
        <v>40105</v>
      </c>
      <c r="BR2270" s="5" t="s">
        <v>3151</v>
      </c>
      <c r="BV2270" s="63"/>
      <c r="BW2270" s="63"/>
    </row>
    <row r="2271" spans="1:75" ht="15" hidden="1" customHeight="1" outlineLevel="1">
      <c r="A2271" t="s">
        <v>2961</v>
      </c>
      <c r="B2271" t="s">
        <v>2269</v>
      </c>
      <c r="C2271" s="1">
        <f t="shared" si="913"/>
        <v>4038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5</v>
      </c>
      <c r="G2271" s="129">
        <f t="shared" si="911"/>
        <v>2162</v>
      </c>
      <c r="H2271" s="134">
        <f t="shared" si="912"/>
        <v>0.53541357107478948</v>
      </c>
      <c r="I2271" s="2"/>
      <c r="J2271" s="2">
        <f t="shared" si="914"/>
        <v>0.22189202575532441</v>
      </c>
      <c r="K2271" s="2">
        <f t="shared" si="915"/>
        <v>0.75730559683011389</v>
      </c>
      <c r="L2271" s="2">
        <f t="shared" si="916"/>
        <v>1.9811788013868251E-3</v>
      </c>
      <c r="M2271" s="2">
        <f t="shared" si="917"/>
        <v>1.8821198613174876E-2</v>
      </c>
      <c r="N2271" s="63">
        <v>896</v>
      </c>
      <c r="O2271" s="63">
        <v>3058</v>
      </c>
      <c r="P2271" s="63">
        <v>8</v>
      </c>
      <c r="Q2271" s="63">
        <v>49</v>
      </c>
      <c r="R2271" s="63">
        <v>0</v>
      </c>
      <c r="S2271" s="63">
        <v>0</v>
      </c>
      <c r="T2271" s="63">
        <v>0</v>
      </c>
      <c r="U2271" s="63">
        <v>12</v>
      </c>
      <c r="V2271" s="63">
        <v>0</v>
      </c>
      <c r="W2271" s="63">
        <v>0</v>
      </c>
      <c r="X2271" s="63">
        <v>0</v>
      </c>
      <c r="Y2271" s="63">
        <v>0</v>
      </c>
      <c r="Z2271" s="63">
        <v>0</v>
      </c>
      <c r="AA2271" s="63">
        <v>0</v>
      </c>
      <c r="AB2271" s="63">
        <v>0</v>
      </c>
      <c r="AC2271" s="63">
        <v>0</v>
      </c>
      <c r="AD2271" s="63">
        <v>0</v>
      </c>
      <c r="AE2271" s="63">
        <v>0</v>
      </c>
      <c r="AF2271" s="63">
        <v>0</v>
      </c>
      <c r="AG2271" s="63">
        <v>0</v>
      </c>
      <c r="AH2271" s="63">
        <v>0</v>
      </c>
      <c r="AI2271" s="63">
        <v>0</v>
      </c>
      <c r="AJ2271" s="63">
        <v>0</v>
      </c>
      <c r="AK2271" s="63">
        <v>0</v>
      </c>
      <c r="AL2271" s="63">
        <v>0</v>
      </c>
      <c r="AM2271" s="63">
        <v>0</v>
      </c>
      <c r="AN2271" s="63">
        <v>0</v>
      </c>
      <c r="AO2271" s="63">
        <v>0</v>
      </c>
      <c r="AP2271" s="63">
        <v>0</v>
      </c>
      <c r="AQ2271" s="63">
        <v>0</v>
      </c>
      <c r="AR2271" s="63">
        <v>0</v>
      </c>
      <c r="AS2271" s="63">
        <v>0</v>
      </c>
      <c r="AT2271" s="63">
        <v>0</v>
      </c>
      <c r="AU2271" s="63">
        <v>15</v>
      </c>
      <c r="AV2271" s="63">
        <v>0</v>
      </c>
      <c r="AW2271" s="63">
        <v>0</v>
      </c>
      <c r="AX2271" s="63">
        <v>0</v>
      </c>
      <c r="AY2271" s="63">
        <v>0</v>
      </c>
      <c r="BA2271" s="5">
        <f>IF(Q2271&gt;0,RANK(Q2271,(N2271:P2271,Q2271:AE2271)),0)</f>
        <v>3</v>
      </c>
      <c r="BB2271" s="5">
        <f>IF(R2271&gt;0,RANK(R2271,(N2271:P2271,Q2271:AE2271)),0)</f>
        <v>0</v>
      </c>
      <c r="BC2271" s="5">
        <f>IF(T2271&gt;0,RANK(T2271,(N2271:P2271,Q2271:AE2271)),0)</f>
        <v>0</v>
      </c>
      <c r="BD2271" s="5">
        <f>IF(S2271&gt;0,RANK(S2271,(N2271:P2271,Q2271:AE2271)),0)</f>
        <v>0</v>
      </c>
      <c r="BE2271" s="2">
        <f t="shared" si="918"/>
        <v>1.2134720158494304E-2</v>
      </c>
      <c r="BF2271" s="2">
        <f t="shared" si="919"/>
        <v>0</v>
      </c>
      <c r="BG2271" s="2">
        <f t="shared" si="920"/>
        <v>0</v>
      </c>
      <c r="BH2271" s="2">
        <f t="shared" si="921"/>
        <v>0</v>
      </c>
      <c r="BJ2271" t="s">
        <v>2961</v>
      </c>
      <c r="BK2271" t="s">
        <v>2269</v>
      </c>
      <c r="BL2271" s="1">
        <v>2</v>
      </c>
      <c r="BN2271" s="112">
        <v>40</v>
      </c>
      <c r="BO2271" s="114">
        <v>107</v>
      </c>
      <c r="BP2271" s="118">
        <f t="shared" si="910"/>
        <v>40107</v>
      </c>
      <c r="BQ2271" s="118">
        <f t="shared" si="899"/>
        <v>40107</v>
      </c>
      <c r="BR2271" s="5" t="s">
        <v>3151</v>
      </c>
      <c r="BV2271" s="63"/>
      <c r="BW2271" s="63"/>
    </row>
    <row r="2272" spans="1:75" ht="15" hidden="1" customHeight="1" outlineLevel="1">
      <c r="A2272" t="s">
        <v>1271</v>
      </c>
      <c r="B2272" t="s">
        <v>2269</v>
      </c>
      <c r="C2272" s="1">
        <f t="shared" si="913"/>
        <v>294740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5</v>
      </c>
      <c r="G2272" s="129">
        <f t="shared" si="911"/>
        <v>3326</v>
      </c>
      <c r="H2272" s="134">
        <f t="shared" si="912"/>
        <v>1.1284521951550519E-2</v>
      </c>
      <c r="I2272" s="2"/>
      <c r="J2272" s="2">
        <f t="shared" si="914"/>
        <v>0.48084413381285201</v>
      </c>
      <c r="K2272" s="2">
        <f t="shared" si="915"/>
        <v>0.49212865576440251</v>
      </c>
      <c r="L2272" s="2">
        <f t="shared" si="916"/>
        <v>1.7506955282621973E-3</v>
      </c>
      <c r="M2272" s="2">
        <f t="shared" si="917"/>
        <v>2.5276514894483331E-2</v>
      </c>
      <c r="N2272" s="63">
        <v>141724</v>
      </c>
      <c r="O2272" s="63">
        <v>145050</v>
      </c>
      <c r="P2272" s="63">
        <v>516</v>
      </c>
      <c r="Q2272" s="63">
        <v>5272</v>
      </c>
      <c r="R2272" s="63">
        <v>0</v>
      </c>
      <c r="S2272" s="63">
        <v>0</v>
      </c>
      <c r="T2272" s="63">
        <v>0</v>
      </c>
      <c r="U2272" s="63">
        <v>1326</v>
      </c>
      <c r="V2272" s="63">
        <v>0</v>
      </c>
      <c r="W2272" s="63">
        <v>0</v>
      </c>
      <c r="X2272" s="63">
        <v>0</v>
      </c>
      <c r="Y2272" s="63">
        <v>0</v>
      </c>
      <c r="Z2272" s="63">
        <v>0</v>
      </c>
      <c r="AA2272" s="63">
        <v>0</v>
      </c>
      <c r="AB2272" s="63">
        <v>0</v>
      </c>
      <c r="AC2272" s="63">
        <v>0</v>
      </c>
      <c r="AD2272" s="63">
        <v>0</v>
      </c>
      <c r="AE2272" s="63">
        <v>0</v>
      </c>
      <c r="AF2272" s="63">
        <v>0</v>
      </c>
      <c r="AG2272" s="63">
        <v>0</v>
      </c>
      <c r="AH2272" s="63">
        <v>0</v>
      </c>
      <c r="AI2272" s="63">
        <v>0</v>
      </c>
      <c r="AJ2272" s="63">
        <v>0</v>
      </c>
      <c r="AK2272" s="63">
        <v>0</v>
      </c>
      <c r="AL2272" s="63">
        <v>0</v>
      </c>
      <c r="AM2272" s="63">
        <v>0</v>
      </c>
      <c r="AN2272" s="63">
        <v>0</v>
      </c>
      <c r="AO2272" s="63">
        <v>0</v>
      </c>
      <c r="AP2272" s="63">
        <v>0</v>
      </c>
      <c r="AQ2272" s="63">
        <v>0</v>
      </c>
      <c r="AR2272" s="63">
        <v>0</v>
      </c>
      <c r="AS2272" s="63">
        <v>0</v>
      </c>
      <c r="AT2272" s="63">
        <v>0</v>
      </c>
      <c r="AU2272" s="63">
        <v>852</v>
      </c>
      <c r="AV2272" s="63">
        <v>0</v>
      </c>
      <c r="AW2272" s="63">
        <v>0</v>
      </c>
      <c r="AX2272" s="63">
        <v>0</v>
      </c>
      <c r="AY2272" s="63">
        <v>0</v>
      </c>
      <c r="BA2272" s="5">
        <f>IF(Q2272&gt;0,RANK(Q2272,(N2272:P2272,Q2272:AE2272)),0)</f>
        <v>3</v>
      </c>
      <c r="BB2272" s="5">
        <f>IF(R2272&gt;0,RANK(R2272,(N2272:P2272,Q2272:AE2272)),0)</f>
        <v>0</v>
      </c>
      <c r="BC2272" s="5">
        <f>IF(T2272&gt;0,RANK(T2272,(N2272:P2272,Q2272:AE2272)),0)</f>
        <v>0</v>
      </c>
      <c r="BD2272" s="5">
        <f>IF(S2272&gt;0,RANK(S2272,(N2272:P2272,Q2272:AE2272)),0)</f>
        <v>0</v>
      </c>
      <c r="BE2272" s="2">
        <f t="shared" si="918"/>
        <v>1.7886951211237023E-2</v>
      </c>
      <c r="BF2272" s="2">
        <f t="shared" si="919"/>
        <v>0</v>
      </c>
      <c r="BG2272" s="2">
        <f t="shared" si="920"/>
        <v>0</v>
      </c>
      <c r="BH2272" s="2">
        <f t="shared" si="921"/>
        <v>0</v>
      </c>
      <c r="BJ2272" t="s">
        <v>1271</v>
      </c>
      <c r="BK2272" t="s">
        <v>2269</v>
      </c>
      <c r="BL2272" s="1"/>
      <c r="BN2272" s="112">
        <v>40</v>
      </c>
      <c r="BO2272" s="114">
        <v>109</v>
      </c>
      <c r="BP2272" s="118">
        <f t="shared" si="910"/>
        <v>40109</v>
      </c>
      <c r="BQ2272" s="118">
        <f t="shared" si="899"/>
        <v>40109</v>
      </c>
      <c r="BR2272" s="5" t="s">
        <v>3151</v>
      </c>
      <c r="BV2272" s="63"/>
      <c r="BW2272" s="63"/>
    </row>
    <row r="2273" spans="1:75" ht="15" hidden="1" customHeight="1" outlineLevel="1">
      <c r="A2273" t="s">
        <v>2676</v>
      </c>
      <c r="B2273" t="s">
        <v>2269</v>
      </c>
      <c r="C2273" s="1">
        <f t="shared" si="913"/>
        <v>14313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5</v>
      </c>
      <c r="G2273" s="129">
        <f t="shared" si="911"/>
        <v>5311</v>
      </c>
      <c r="H2273" s="134">
        <f t="shared" si="912"/>
        <v>0.3710612729686299</v>
      </c>
      <c r="I2273" s="2"/>
      <c r="J2273" s="2">
        <f t="shared" si="914"/>
        <v>0.30440857961293927</v>
      </c>
      <c r="K2273" s="2">
        <f t="shared" si="915"/>
        <v>0.67546985258156922</v>
      </c>
      <c r="L2273" s="2">
        <f t="shared" si="916"/>
        <v>1.8165304268846503E-3</v>
      </c>
      <c r="M2273" s="2">
        <f t="shared" si="917"/>
        <v>1.830503737860692E-2</v>
      </c>
      <c r="N2273" s="63">
        <v>4357</v>
      </c>
      <c r="O2273" s="63">
        <v>9668</v>
      </c>
      <c r="P2273" s="63">
        <v>26</v>
      </c>
      <c r="Q2273" s="63">
        <v>181</v>
      </c>
      <c r="R2273" s="63">
        <v>0</v>
      </c>
      <c r="S2273" s="63">
        <v>0</v>
      </c>
      <c r="T2273" s="63">
        <v>0</v>
      </c>
      <c r="U2273" s="63">
        <v>50</v>
      </c>
      <c r="V2273" s="63">
        <v>0</v>
      </c>
      <c r="W2273" s="63">
        <v>0</v>
      </c>
      <c r="X2273" s="63">
        <v>0</v>
      </c>
      <c r="Y2273" s="63">
        <v>0</v>
      </c>
      <c r="Z2273" s="63">
        <v>0</v>
      </c>
      <c r="AA2273" s="63">
        <v>0</v>
      </c>
      <c r="AB2273" s="63">
        <v>0</v>
      </c>
      <c r="AC2273" s="63">
        <v>0</v>
      </c>
      <c r="AD2273" s="63">
        <v>0</v>
      </c>
      <c r="AE2273" s="63">
        <v>0</v>
      </c>
      <c r="AF2273" s="63">
        <v>0</v>
      </c>
      <c r="AG2273" s="63">
        <v>0</v>
      </c>
      <c r="AH2273" s="63">
        <v>0</v>
      </c>
      <c r="AI2273" s="63">
        <v>0</v>
      </c>
      <c r="AJ2273" s="63">
        <v>0</v>
      </c>
      <c r="AK2273" s="63">
        <v>0</v>
      </c>
      <c r="AL2273" s="63">
        <v>0</v>
      </c>
      <c r="AM2273" s="63">
        <v>0</v>
      </c>
      <c r="AN2273" s="63">
        <v>0</v>
      </c>
      <c r="AO2273" s="63">
        <v>0</v>
      </c>
      <c r="AP2273" s="63">
        <v>0</v>
      </c>
      <c r="AQ2273" s="63">
        <v>0</v>
      </c>
      <c r="AR2273" s="63">
        <v>0</v>
      </c>
      <c r="AS2273" s="63">
        <v>0</v>
      </c>
      <c r="AT2273" s="63">
        <v>0</v>
      </c>
      <c r="AU2273" s="63">
        <v>31</v>
      </c>
      <c r="AV2273" s="63">
        <v>0</v>
      </c>
      <c r="AW2273" s="63">
        <v>0</v>
      </c>
      <c r="AX2273" s="63">
        <v>0</v>
      </c>
      <c r="AY2273" s="63">
        <v>0</v>
      </c>
      <c r="BA2273" s="5">
        <f>IF(Q2273&gt;0,RANK(Q2273,(N2273:P2273,Q2273:AE2273)),0)</f>
        <v>3</v>
      </c>
      <c r="BB2273" s="5">
        <f>IF(R2273&gt;0,RANK(R2273,(N2273:P2273,Q2273:AE2273)),0)</f>
        <v>0</v>
      </c>
      <c r="BC2273" s="5">
        <f>IF(T2273&gt;0,RANK(T2273,(N2273:P2273,Q2273:AE2273)),0)</f>
        <v>0</v>
      </c>
      <c r="BD2273" s="5">
        <f>IF(S2273&gt;0,RANK(S2273,(N2273:P2273,Q2273:AE2273)),0)</f>
        <v>0</v>
      </c>
      <c r="BE2273" s="2">
        <f t="shared" si="918"/>
        <v>1.2645846433312373E-2</v>
      </c>
      <c r="BF2273" s="2">
        <f t="shared" si="919"/>
        <v>0</v>
      </c>
      <c r="BG2273" s="2">
        <f t="shared" si="920"/>
        <v>0</v>
      </c>
      <c r="BH2273" s="2">
        <f t="shared" si="921"/>
        <v>0</v>
      </c>
      <c r="BJ2273" t="s">
        <v>2676</v>
      </c>
      <c r="BK2273" t="s">
        <v>2269</v>
      </c>
      <c r="BL2273" s="1">
        <v>2</v>
      </c>
      <c r="BN2273" s="112">
        <v>40</v>
      </c>
      <c r="BO2273" s="114">
        <v>111</v>
      </c>
      <c r="BP2273" s="118">
        <f t="shared" si="910"/>
        <v>40111</v>
      </c>
      <c r="BQ2273" s="118">
        <f t="shared" si="899"/>
        <v>40111</v>
      </c>
      <c r="BR2273" s="5" t="s">
        <v>3151</v>
      </c>
      <c r="BV2273" s="63"/>
      <c r="BW2273" s="63"/>
    </row>
    <row r="2274" spans="1:75" ht="15" hidden="1" customHeight="1" outlineLevel="1">
      <c r="A2274" t="s">
        <v>375</v>
      </c>
      <c r="B2274" t="s">
        <v>2269</v>
      </c>
      <c r="C2274" s="1">
        <f t="shared" si="913"/>
        <v>20538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5</v>
      </c>
      <c r="G2274" s="129">
        <f t="shared" si="911"/>
        <v>8119</v>
      </c>
      <c r="H2274" s="134">
        <f t="shared" si="912"/>
        <v>0.39531599961047814</v>
      </c>
      <c r="I2274" s="2"/>
      <c r="J2274" s="2">
        <f t="shared" si="914"/>
        <v>0.29223877690135358</v>
      </c>
      <c r="K2274" s="2">
        <f t="shared" si="915"/>
        <v>0.68755477651183172</v>
      </c>
      <c r="L2274" s="2">
        <f t="shared" si="916"/>
        <v>1.1198753530041873E-3</v>
      </c>
      <c r="M2274" s="2">
        <f t="shared" si="917"/>
        <v>1.9086571233810509E-2</v>
      </c>
      <c r="N2274" s="63">
        <v>6002</v>
      </c>
      <c r="O2274" s="63">
        <v>14121</v>
      </c>
      <c r="P2274" s="63">
        <v>23</v>
      </c>
      <c r="Q2274" s="63">
        <v>257</v>
      </c>
      <c r="R2274" s="63">
        <v>0</v>
      </c>
      <c r="S2274" s="63">
        <v>0</v>
      </c>
      <c r="T2274" s="63">
        <v>0</v>
      </c>
      <c r="U2274" s="63">
        <v>84</v>
      </c>
      <c r="V2274" s="63">
        <v>0</v>
      </c>
      <c r="W2274" s="63">
        <v>0</v>
      </c>
      <c r="X2274" s="63">
        <v>0</v>
      </c>
      <c r="Y2274" s="63">
        <v>0</v>
      </c>
      <c r="Z2274" s="63">
        <v>0</v>
      </c>
      <c r="AA2274" s="63">
        <v>0</v>
      </c>
      <c r="AB2274" s="63">
        <v>0</v>
      </c>
      <c r="AC2274" s="63">
        <v>0</v>
      </c>
      <c r="AD2274" s="63">
        <v>0</v>
      </c>
      <c r="AE2274" s="63">
        <v>0</v>
      </c>
      <c r="AF2274" s="63">
        <v>0</v>
      </c>
      <c r="AG2274" s="63">
        <v>0</v>
      </c>
      <c r="AH2274" s="63">
        <v>0</v>
      </c>
      <c r="AI2274" s="63">
        <v>0</v>
      </c>
      <c r="AJ2274" s="63">
        <v>0</v>
      </c>
      <c r="AK2274" s="63">
        <v>0</v>
      </c>
      <c r="AL2274" s="63">
        <v>0</v>
      </c>
      <c r="AM2274" s="63">
        <v>0</v>
      </c>
      <c r="AN2274" s="63">
        <v>0</v>
      </c>
      <c r="AO2274" s="63">
        <v>0</v>
      </c>
      <c r="AP2274" s="63">
        <v>0</v>
      </c>
      <c r="AQ2274" s="63">
        <v>0</v>
      </c>
      <c r="AR2274" s="63">
        <v>0</v>
      </c>
      <c r="AS2274" s="63">
        <v>0</v>
      </c>
      <c r="AT2274" s="63">
        <v>0</v>
      </c>
      <c r="AU2274" s="63">
        <v>51</v>
      </c>
      <c r="AV2274" s="63">
        <v>0</v>
      </c>
      <c r="AW2274" s="63">
        <v>0</v>
      </c>
      <c r="AX2274" s="63">
        <v>0</v>
      </c>
      <c r="AY2274" s="63">
        <v>0</v>
      </c>
      <c r="BA2274" s="5">
        <f>IF(Q2274&gt;0,RANK(Q2274,(N2274:P2274,Q2274:AE2274)),0)</f>
        <v>3</v>
      </c>
      <c r="BB2274" s="5">
        <f>IF(R2274&gt;0,RANK(R2274,(N2274:P2274,Q2274:AE2274)),0)</f>
        <v>0</v>
      </c>
      <c r="BC2274" s="5">
        <f>IF(T2274&gt;0,RANK(T2274,(N2274:P2274,Q2274:AE2274)),0)</f>
        <v>0</v>
      </c>
      <c r="BD2274" s="5">
        <f>IF(S2274&gt;0,RANK(S2274,(N2274:P2274,Q2274:AE2274)),0)</f>
        <v>0</v>
      </c>
      <c r="BE2274" s="2">
        <f t="shared" si="918"/>
        <v>1.2513389814003311E-2</v>
      </c>
      <c r="BF2274" s="2">
        <f t="shared" si="919"/>
        <v>0</v>
      </c>
      <c r="BG2274" s="2">
        <f t="shared" si="920"/>
        <v>0</v>
      </c>
      <c r="BH2274" s="2">
        <f t="shared" si="921"/>
        <v>0</v>
      </c>
      <c r="BJ2274" t="s">
        <v>375</v>
      </c>
      <c r="BK2274" t="s">
        <v>2269</v>
      </c>
      <c r="BL2274" s="1">
        <v>3</v>
      </c>
      <c r="BN2274" s="112">
        <v>40</v>
      </c>
      <c r="BO2274" s="114">
        <v>113</v>
      </c>
      <c r="BP2274" s="118">
        <f t="shared" si="910"/>
        <v>40113</v>
      </c>
      <c r="BQ2274" s="118">
        <f t="shared" si="899"/>
        <v>40113</v>
      </c>
      <c r="BR2274" s="5" t="s">
        <v>3151</v>
      </c>
      <c r="BV2274" s="63"/>
      <c r="BW2274" s="63"/>
    </row>
    <row r="2275" spans="1:75" ht="15" hidden="1" customHeight="1" outlineLevel="1">
      <c r="A2275" t="s">
        <v>37</v>
      </c>
      <c r="B2275" t="s">
        <v>2269</v>
      </c>
      <c r="C2275" s="1">
        <f t="shared" si="913"/>
        <v>11438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5</v>
      </c>
      <c r="G2275" s="129">
        <f t="shared" si="911"/>
        <v>5859</v>
      </c>
      <c r="H2275" s="134">
        <f t="shared" si="912"/>
        <v>0.5122399020807834</v>
      </c>
      <c r="I2275" s="2"/>
      <c r="J2275" s="2">
        <f t="shared" si="914"/>
        <v>0.23483126420702921</v>
      </c>
      <c r="K2275" s="2">
        <f t="shared" si="915"/>
        <v>0.74707116628781256</v>
      </c>
      <c r="L2275" s="2">
        <f t="shared" si="916"/>
        <v>2.0108410561286939E-3</v>
      </c>
      <c r="M2275" s="2">
        <f t="shared" si="917"/>
        <v>1.6086728449029589E-2</v>
      </c>
      <c r="N2275" s="63">
        <v>2686</v>
      </c>
      <c r="O2275" s="63">
        <v>8545</v>
      </c>
      <c r="P2275" s="63">
        <v>23</v>
      </c>
      <c r="Q2275" s="63">
        <v>134</v>
      </c>
      <c r="R2275" s="63">
        <v>0</v>
      </c>
      <c r="S2275" s="63">
        <v>0</v>
      </c>
      <c r="T2275" s="63">
        <v>0</v>
      </c>
      <c r="U2275" s="63">
        <v>26</v>
      </c>
      <c r="V2275" s="63">
        <v>0</v>
      </c>
      <c r="W2275" s="63">
        <v>0</v>
      </c>
      <c r="X2275" s="63">
        <v>0</v>
      </c>
      <c r="Y2275" s="63">
        <v>0</v>
      </c>
      <c r="Z2275" s="63">
        <v>0</v>
      </c>
      <c r="AA2275" s="63">
        <v>0</v>
      </c>
      <c r="AB2275" s="63">
        <v>0</v>
      </c>
      <c r="AC2275" s="63">
        <v>0</v>
      </c>
      <c r="AD2275" s="63">
        <v>0</v>
      </c>
      <c r="AE2275" s="63">
        <v>0</v>
      </c>
      <c r="AF2275" s="63">
        <v>0</v>
      </c>
      <c r="AG2275" s="63">
        <v>0</v>
      </c>
      <c r="AH2275" s="63">
        <v>0</v>
      </c>
      <c r="AI2275" s="63">
        <v>0</v>
      </c>
      <c r="AJ2275" s="63">
        <v>0</v>
      </c>
      <c r="AK2275" s="63">
        <v>0</v>
      </c>
      <c r="AL2275" s="63">
        <v>0</v>
      </c>
      <c r="AM2275" s="63">
        <v>0</v>
      </c>
      <c r="AN2275" s="63">
        <v>0</v>
      </c>
      <c r="AO2275" s="63">
        <v>0</v>
      </c>
      <c r="AP2275" s="63">
        <v>0</v>
      </c>
      <c r="AQ2275" s="63">
        <v>0</v>
      </c>
      <c r="AR2275" s="63">
        <v>0</v>
      </c>
      <c r="AS2275" s="63">
        <v>0</v>
      </c>
      <c r="AT2275" s="63">
        <v>0</v>
      </c>
      <c r="AU2275" s="63">
        <v>24</v>
      </c>
      <c r="AV2275" s="63">
        <v>0</v>
      </c>
      <c r="AW2275" s="63">
        <v>0</v>
      </c>
      <c r="AX2275" s="63">
        <v>0</v>
      </c>
      <c r="AY2275" s="63">
        <v>0</v>
      </c>
      <c r="BA2275" s="5">
        <f>IF(Q2275&gt;0,RANK(Q2275,(N2275:P2275,Q2275:AE2275)),0)</f>
        <v>3</v>
      </c>
      <c r="BB2275" s="5">
        <f>IF(R2275&gt;0,RANK(R2275,(N2275:P2275,Q2275:AE2275)),0)</f>
        <v>0</v>
      </c>
      <c r="BC2275" s="5">
        <f>IF(T2275&gt;0,RANK(T2275,(N2275:P2275,Q2275:AE2275)),0)</f>
        <v>0</v>
      </c>
      <c r="BD2275" s="5">
        <f>IF(S2275&gt;0,RANK(S2275,(N2275:P2275,Q2275:AE2275)),0)</f>
        <v>0</v>
      </c>
      <c r="BE2275" s="2">
        <f t="shared" si="918"/>
        <v>1.1715334848749781E-2</v>
      </c>
      <c r="BF2275" s="2">
        <f t="shared" si="919"/>
        <v>0</v>
      </c>
      <c r="BG2275" s="2">
        <f t="shared" si="920"/>
        <v>0</v>
      </c>
      <c r="BH2275" s="2">
        <f t="shared" si="921"/>
        <v>0</v>
      </c>
      <c r="BJ2275" t="s">
        <v>37</v>
      </c>
      <c r="BK2275" t="s">
        <v>2269</v>
      </c>
      <c r="BL2275" s="1">
        <v>2</v>
      </c>
      <c r="BN2275" s="112">
        <v>40</v>
      </c>
      <c r="BO2275" s="114">
        <v>115</v>
      </c>
      <c r="BP2275" s="118">
        <f t="shared" si="910"/>
        <v>40115</v>
      </c>
      <c r="BQ2275" s="118">
        <f t="shared" ref="BQ2275:BQ2338" si="922">BP2275</f>
        <v>40115</v>
      </c>
      <c r="BR2275" s="5" t="s">
        <v>3151</v>
      </c>
      <c r="BV2275" s="63"/>
      <c r="BW2275" s="63"/>
    </row>
    <row r="2276" spans="1:75" ht="15" hidden="1" customHeight="1" outlineLevel="1">
      <c r="A2276" t="s">
        <v>20</v>
      </c>
      <c r="B2276" t="s">
        <v>2269</v>
      </c>
      <c r="C2276" s="1">
        <f t="shared" si="913"/>
        <v>6786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5</v>
      </c>
      <c r="G2276" s="129">
        <f t="shared" si="911"/>
        <v>3904</v>
      </c>
      <c r="H2276" s="134">
        <f t="shared" si="912"/>
        <v>0.57530209254347187</v>
      </c>
      <c r="I2276" s="2"/>
      <c r="J2276" s="2">
        <f t="shared" si="914"/>
        <v>0.20085470085470086</v>
      </c>
      <c r="K2276" s="2">
        <f t="shared" si="915"/>
        <v>0.77615679339817267</v>
      </c>
      <c r="L2276" s="2">
        <f t="shared" si="916"/>
        <v>2.0630710285882699E-3</v>
      </c>
      <c r="M2276" s="2">
        <f t="shared" si="917"/>
        <v>2.0925434718538249E-2</v>
      </c>
      <c r="N2276" s="63">
        <v>1363</v>
      </c>
      <c r="O2276" s="63">
        <v>5267</v>
      </c>
      <c r="P2276" s="63">
        <v>14</v>
      </c>
      <c r="Q2276" s="63">
        <v>103</v>
      </c>
      <c r="R2276" s="63">
        <v>0</v>
      </c>
      <c r="S2276" s="63">
        <v>0</v>
      </c>
      <c r="T2276" s="63">
        <v>0</v>
      </c>
      <c r="U2276" s="63">
        <v>19</v>
      </c>
      <c r="V2276" s="63">
        <v>0</v>
      </c>
      <c r="W2276" s="63">
        <v>0</v>
      </c>
      <c r="X2276" s="63">
        <v>0</v>
      </c>
      <c r="Y2276" s="63">
        <v>0</v>
      </c>
      <c r="Z2276" s="63">
        <v>0</v>
      </c>
      <c r="AA2276" s="63">
        <v>0</v>
      </c>
      <c r="AB2276" s="63">
        <v>0</v>
      </c>
      <c r="AC2276" s="63">
        <v>0</v>
      </c>
      <c r="AD2276" s="63">
        <v>0</v>
      </c>
      <c r="AE2276" s="63">
        <v>0</v>
      </c>
      <c r="AF2276" s="63">
        <v>0</v>
      </c>
      <c r="AG2276" s="63">
        <v>0</v>
      </c>
      <c r="AH2276" s="63">
        <v>0</v>
      </c>
      <c r="AI2276" s="63">
        <v>0</v>
      </c>
      <c r="AJ2276" s="63">
        <v>0</v>
      </c>
      <c r="AK2276" s="63">
        <v>0</v>
      </c>
      <c r="AL2276" s="63">
        <v>0</v>
      </c>
      <c r="AM2276" s="63">
        <v>0</v>
      </c>
      <c r="AN2276" s="63">
        <v>0</v>
      </c>
      <c r="AO2276" s="63">
        <v>0</v>
      </c>
      <c r="AP2276" s="63">
        <v>0</v>
      </c>
      <c r="AQ2276" s="63">
        <v>0</v>
      </c>
      <c r="AR2276" s="63">
        <v>0</v>
      </c>
      <c r="AS2276" s="63">
        <v>0</v>
      </c>
      <c r="AT2276" s="63">
        <v>0</v>
      </c>
      <c r="AU2276" s="63">
        <v>20</v>
      </c>
      <c r="AV2276" s="63">
        <v>0</v>
      </c>
      <c r="AW2276" s="63">
        <v>0</v>
      </c>
      <c r="AX2276" s="63">
        <v>0</v>
      </c>
      <c r="AY2276" s="63">
        <v>0</v>
      </c>
      <c r="BA2276" s="5">
        <f>IF(Q2276&gt;0,RANK(Q2276,(N2276:P2276,Q2276:AE2276)),0)</f>
        <v>3</v>
      </c>
      <c r="BB2276" s="5">
        <f>IF(R2276&gt;0,RANK(R2276,(N2276:P2276,Q2276:AE2276)),0)</f>
        <v>0</v>
      </c>
      <c r="BC2276" s="5">
        <f>IF(T2276&gt;0,RANK(T2276,(N2276:P2276,Q2276:AE2276)),0)</f>
        <v>0</v>
      </c>
      <c r="BD2276" s="5">
        <f>IF(S2276&gt;0,RANK(S2276,(N2276:P2276,Q2276:AE2276)),0)</f>
        <v>0</v>
      </c>
      <c r="BE2276" s="2">
        <f t="shared" si="918"/>
        <v>1.5178308281756557E-2</v>
      </c>
      <c r="BF2276" s="2">
        <f t="shared" si="919"/>
        <v>0</v>
      </c>
      <c r="BG2276" s="2">
        <f t="shared" si="920"/>
        <v>0</v>
      </c>
      <c r="BH2276" s="2">
        <f t="shared" si="921"/>
        <v>0</v>
      </c>
      <c r="BJ2276" t="s">
        <v>20</v>
      </c>
      <c r="BK2276" t="s">
        <v>2269</v>
      </c>
      <c r="BL2276" s="1">
        <v>3</v>
      </c>
      <c r="BN2276" s="112">
        <v>40</v>
      </c>
      <c r="BO2276" s="114">
        <v>117</v>
      </c>
      <c r="BP2276" s="118">
        <f t="shared" si="910"/>
        <v>40117</v>
      </c>
      <c r="BQ2276" s="118">
        <f t="shared" si="922"/>
        <v>40117</v>
      </c>
      <c r="BR2276" s="5" t="s">
        <v>3151</v>
      </c>
      <c r="BV2276" s="63"/>
      <c r="BW2276" s="63"/>
    </row>
    <row r="2277" spans="1:75" ht="15" hidden="1" customHeight="1" outlineLevel="1">
      <c r="A2277" t="s">
        <v>2677</v>
      </c>
      <c r="B2277" t="s">
        <v>2269</v>
      </c>
      <c r="C2277" s="1">
        <f t="shared" si="913"/>
        <v>29643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5</v>
      </c>
      <c r="G2277" s="129">
        <f t="shared" si="911"/>
        <v>6909</v>
      </c>
      <c r="H2277" s="134">
        <f t="shared" si="912"/>
        <v>0.23307357554903349</v>
      </c>
      <c r="I2277" s="2"/>
      <c r="J2277" s="2">
        <f t="shared" si="914"/>
        <v>0.36784401039031139</v>
      </c>
      <c r="K2277" s="2">
        <f t="shared" si="915"/>
        <v>0.60091758593934486</v>
      </c>
      <c r="L2277" s="2">
        <f t="shared" si="916"/>
        <v>2.0578214080895995E-3</v>
      </c>
      <c r="M2277" s="2">
        <f t="shared" si="917"/>
        <v>2.9180582262254208E-2</v>
      </c>
      <c r="N2277" s="63">
        <v>10904</v>
      </c>
      <c r="O2277" s="63">
        <v>17813</v>
      </c>
      <c r="P2277" s="63">
        <v>61</v>
      </c>
      <c r="Q2277" s="63">
        <v>673</v>
      </c>
      <c r="R2277" s="63">
        <v>0</v>
      </c>
      <c r="S2277" s="63">
        <v>0</v>
      </c>
      <c r="T2277" s="63">
        <v>0</v>
      </c>
      <c r="U2277" s="63">
        <v>123</v>
      </c>
      <c r="V2277" s="63">
        <v>0</v>
      </c>
      <c r="W2277" s="63">
        <v>0</v>
      </c>
      <c r="X2277" s="63">
        <v>0</v>
      </c>
      <c r="Y2277" s="63">
        <v>0</v>
      </c>
      <c r="Z2277" s="63">
        <v>0</v>
      </c>
      <c r="AA2277" s="63">
        <v>0</v>
      </c>
      <c r="AB2277" s="63">
        <v>0</v>
      </c>
      <c r="AC2277" s="63">
        <v>0</v>
      </c>
      <c r="AD2277" s="63">
        <v>0</v>
      </c>
      <c r="AE2277" s="63">
        <v>0</v>
      </c>
      <c r="AF2277" s="63">
        <v>0</v>
      </c>
      <c r="AG2277" s="63">
        <v>0</v>
      </c>
      <c r="AH2277" s="63">
        <v>0</v>
      </c>
      <c r="AI2277" s="63">
        <v>0</v>
      </c>
      <c r="AJ2277" s="63">
        <v>0</v>
      </c>
      <c r="AK2277" s="63">
        <v>0</v>
      </c>
      <c r="AL2277" s="63">
        <v>0</v>
      </c>
      <c r="AM2277" s="63">
        <v>0</v>
      </c>
      <c r="AN2277" s="63">
        <v>0</v>
      </c>
      <c r="AO2277" s="63">
        <v>0</v>
      </c>
      <c r="AP2277" s="63">
        <v>0</v>
      </c>
      <c r="AQ2277" s="63">
        <v>0</v>
      </c>
      <c r="AR2277" s="63">
        <v>0</v>
      </c>
      <c r="AS2277" s="63">
        <v>0</v>
      </c>
      <c r="AT2277" s="63">
        <v>0</v>
      </c>
      <c r="AU2277" s="63">
        <v>69</v>
      </c>
      <c r="AV2277" s="63">
        <v>0</v>
      </c>
      <c r="AW2277" s="63">
        <v>0</v>
      </c>
      <c r="AX2277" s="63">
        <v>0</v>
      </c>
      <c r="AY2277" s="63">
        <v>0</v>
      </c>
      <c r="BA2277" s="5">
        <f>IF(Q2277&gt;0,RANK(Q2277,(N2277:P2277,Q2277:AE2277)),0)</f>
        <v>3</v>
      </c>
      <c r="BB2277" s="5">
        <f>IF(R2277&gt;0,RANK(R2277,(N2277:P2277,Q2277:AE2277)),0)</f>
        <v>0</v>
      </c>
      <c r="BC2277" s="5">
        <f>IF(T2277&gt;0,RANK(T2277,(N2277:P2277,Q2277:AE2277)),0)</f>
        <v>0</v>
      </c>
      <c r="BD2277" s="5">
        <f>IF(S2277&gt;0,RANK(S2277,(N2277:P2277,Q2277:AE2277)),0)</f>
        <v>0</v>
      </c>
      <c r="BE2277" s="2">
        <f t="shared" si="918"/>
        <v>2.2703505043349188E-2</v>
      </c>
      <c r="BF2277" s="2">
        <f t="shared" si="919"/>
        <v>0</v>
      </c>
      <c r="BG2277" s="2">
        <f t="shared" si="920"/>
        <v>0</v>
      </c>
      <c r="BH2277" s="2">
        <f t="shared" si="921"/>
        <v>0</v>
      </c>
      <c r="BJ2277" t="s">
        <v>2677</v>
      </c>
      <c r="BK2277" t="s">
        <v>2269</v>
      </c>
      <c r="BL2277" s="1">
        <v>3</v>
      </c>
      <c r="BN2277" s="112">
        <v>40</v>
      </c>
      <c r="BO2277" s="114">
        <v>119</v>
      </c>
      <c r="BP2277" s="118">
        <f t="shared" si="910"/>
        <v>40119</v>
      </c>
      <c r="BQ2277" s="118">
        <f t="shared" si="922"/>
        <v>40119</v>
      </c>
      <c r="BR2277" s="5" t="s">
        <v>3151</v>
      </c>
      <c r="BV2277" s="63"/>
      <c r="BW2277" s="63"/>
    </row>
    <row r="2278" spans="1:75" ht="15" hidden="1" customHeight="1" outlineLevel="1">
      <c r="A2278" t="s">
        <v>483</v>
      </c>
      <c r="B2278" t="s">
        <v>2269</v>
      </c>
      <c r="C2278" s="1">
        <f t="shared" si="913"/>
        <v>17924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5</v>
      </c>
      <c r="G2278" s="129">
        <f t="shared" si="911"/>
        <v>10083</v>
      </c>
      <c r="H2278" s="134">
        <f t="shared" si="912"/>
        <v>0.56254184333854051</v>
      </c>
      <c r="I2278" s="2"/>
      <c r="J2278" s="2">
        <f t="shared" si="914"/>
        <v>0.21022093282749385</v>
      </c>
      <c r="K2278" s="2">
        <f t="shared" si="915"/>
        <v>0.77276277616603439</v>
      </c>
      <c r="L2278" s="2">
        <f t="shared" si="916"/>
        <v>1.3389868332961392E-3</v>
      </c>
      <c r="M2278" s="2">
        <f t="shared" si="917"/>
        <v>1.5677304173175588E-2</v>
      </c>
      <c r="N2278" s="63">
        <v>3768</v>
      </c>
      <c r="O2278" s="63">
        <v>13851</v>
      </c>
      <c r="P2278" s="63">
        <v>24</v>
      </c>
      <c r="Q2278" s="63">
        <v>198</v>
      </c>
      <c r="R2278" s="63">
        <v>0</v>
      </c>
      <c r="S2278" s="63">
        <v>0</v>
      </c>
      <c r="T2278" s="63">
        <v>0</v>
      </c>
      <c r="U2278" s="63">
        <v>58</v>
      </c>
      <c r="V2278" s="63">
        <v>0</v>
      </c>
      <c r="W2278" s="63">
        <v>0</v>
      </c>
      <c r="X2278" s="63">
        <v>0</v>
      </c>
      <c r="Y2278" s="63">
        <v>0</v>
      </c>
      <c r="Z2278" s="63">
        <v>0</v>
      </c>
      <c r="AA2278" s="63">
        <v>0</v>
      </c>
      <c r="AB2278" s="63">
        <v>0</v>
      </c>
      <c r="AC2278" s="63">
        <v>0</v>
      </c>
      <c r="AD2278" s="63">
        <v>0</v>
      </c>
      <c r="AE2278" s="63">
        <v>0</v>
      </c>
      <c r="AF2278" s="63">
        <v>0</v>
      </c>
      <c r="AG2278" s="63">
        <v>0</v>
      </c>
      <c r="AH2278" s="63">
        <v>0</v>
      </c>
      <c r="AI2278" s="63">
        <v>0</v>
      </c>
      <c r="AJ2278" s="63">
        <v>0</v>
      </c>
      <c r="AK2278" s="63">
        <v>0</v>
      </c>
      <c r="AL2278" s="63">
        <v>0</v>
      </c>
      <c r="AM2278" s="63">
        <v>0</v>
      </c>
      <c r="AN2278" s="63">
        <v>0</v>
      </c>
      <c r="AO2278" s="63">
        <v>0</v>
      </c>
      <c r="AP2278" s="63">
        <v>0</v>
      </c>
      <c r="AQ2278" s="63">
        <v>0</v>
      </c>
      <c r="AR2278" s="63">
        <v>0</v>
      </c>
      <c r="AS2278" s="63">
        <v>0</v>
      </c>
      <c r="AT2278" s="63">
        <v>0</v>
      </c>
      <c r="AU2278" s="63">
        <v>25</v>
      </c>
      <c r="AV2278" s="63">
        <v>0</v>
      </c>
      <c r="AW2278" s="63">
        <v>0</v>
      </c>
      <c r="AX2278" s="63">
        <v>0</v>
      </c>
      <c r="AY2278" s="63">
        <v>0</v>
      </c>
      <c r="BA2278" s="5">
        <f>IF(Q2278&gt;0,RANK(Q2278,(N2278:P2278,Q2278:AE2278)),0)</f>
        <v>3</v>
      </c>
      <c r="BB2278" s="5">
        <f>IF(R2278&gt;0,RANK(R2278,(N2278:P2278,Q2278:AE2278)),0)</f>
        <v>0</v>
      </c>
      <c r="BC2278" s="5">
        <f>IF(T2278&gt;0,RANK(T2278,(N2278:P2278,Q2278:AE2278)),0)</f>
        <v>0</v>
      </c>
      <c r="BD2278" s="5">
        <f>IF(S2278&gt;0,RANK(S2278,(N2278:P2278,Q2278:AE2278)),0)</f>
        <v>0</v>
      </c>
      <c r="BE2278" s="2">
        <f t="shared" si="918"/>
        <v>1.1046641374693149E-2</v>
      </c>
      <c r="BF2278" s="2">
        <f t="shared" si="919"/>
        <v>0</v>
      </c>
      <c r="BG2278" s="2">
        <f t="shared" si="920"/>
        <v>0</v>
      </c>
      <c r="BH2278" s="2">
        <f t="shared" si="921"/>
        <v>0</v>
      </c>
      <c r="BJ2278" t="s">
        <v>483</v>
      </c>
      <c r="BK2278" t="s">
        <v>2269</v>
      </c>
      <c r="BL2278" s="1">
        <v>2</v>
      </c>
      <c r="BN2278" s="112">
        <v>40</v>
      </c>
      <c r="BO2278" s="114">
        <v>121</v>
      </c>
      <c r="BP2278" s="118">
        <f t="shared" si="910"/>
        <v>40121</v>
      </c>
      <c r="BQ2278" s="118">
        <f t="shared" si="922"/>
        <v>40121</v>
      </c>
      <c r="BR2278" s="5" t="s">
        <v>3151</v>
      </c>
      <c r="BV2278" s="63"/>
      <c r="BW2278" s="63"/>
    </row>
    <row r="2279" spans="1:75" ht="15" hidden="1" customHeight="1" outlineLevel="1">
      <c r="A2279" t="s">
        <v>2994</v>
      </c>
      <c r="B2279" t="s">
        <v>2269</v>
      </c>
      <c r="C2279" s="1">
        <f t="shared" si="913"/>
        <v>15320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5</v>
      </c>
      <c r="G2279" s="129">
        <f t="shared" si="911"/>
        <v>6688</v>
      </c>
      <c r="H2279" s="134">
        <f t="shared" si="912"/>
        <v>0.43655352480417753</v>
      </c>
      <c r="I2279" s="2"/>
      <c r="J2279" s="2">
        <f t="shared" si="914"/>
        <v>0.26873368146214099</v>
      </c>
      <c r="K2279" s="2">
        <f t="shared" si="915"/>
        <v>0.70528720626631858</v>
      </c>
      <c r="L2279" s="2">
        <f t="shared" si="916"/>
        <v>1.8929503916449086E-3</v>
      </c>
      <c r="M2279" s="2">
        <f t="shared" si="917"/>
        <v>2.4086161879895464E-2</v>
      </c>
      <c r="N2279" s="63">
        <v>4117</v>
      </c>
      <c r="O2279" s="63">
        <v>10805</v>
      </c>
      <c r="P2279" s="63">
        <v>29</v>
      </c>
      <c r="Q2279" s="63">
        <v>261</v>
      </c>
      <c r="R2279" s="63">
        <v>0</v>
      </c>
      <c r="S2279" s="63">
        <v>0</v>
      </c>
      <c r="T2279" s="63">
        <v>0</v>
      </c>
      <c r="U2279" s="63">
        <v>69</v>
      </c>
      <c r="V2279" s="63">
        <v>0</v>
      </c>
      <c r="W2279" s="63">
        <v>0</v>
      </c>
      <c r="X2279" s="63">
        <v>0</v>
      </c>
      <c r="Y2279" s="63">
        <v>0</v>
      </c>
      <c r="Z2279" s="63">
        <v>0</v>
      </c>
      <c r="AA2279" s="63">
        <v>0</v>
      </c>
      <c r="AB2279" s="63">
        <v>0</v>
      </c>
      <c r="AC2279" s="63">
        <v>0</v>
      </c>
      <c r="AD2279" s="63">
        <v>0</v>
      </c>
      <c r="AE2279" s="63">
        <v>0</v>
      </c>
      <c r="AF2279" s="63">
        <v>0</v>
      </c>
      <c r="AG2279" s="63">
        <v>0</v>
      </c>
      <c r="AH2279" s="63">
        <v>0</v>
      </c>
      <c r="AI2279" s="63">
        <v>0</v>
      </c>
      <c r="AJ2279" s="63">
        <v>0</v>
      </c>
      <c r="AK2279" s="63">
        <v>0</v>
      </c>
      <c r="AL2279" s="63">
        <v>0</v>
      </c>
      <c r="AM2279" s="63">
        <v>0</v>
      </c>
      <c r="AN2279" s="63">
        <v>0</v>
      </c>
      <c r="AO2279" s="63">
        <v>0</v>
      </c>
      <c r="AP2279" s="63">
        <v>0</v>
      </c>
      <c r="AQ2279" s="63">
        <v>0</v>
      </c>
      <c r="AR2279" s="63">
        <v>0</v>
      </c>
      <c r="AS2279" s="63">
        <v>0</v>
      </c>
      <c r="AT2279" s="63">
        <v>0</v>
      </c>
      <c r="AU2279" s="63">
        <v>39</v>
      </c>
      <c r="AV2279" s="63">
        <v>0</v>
      </c>
      <c r="AW2279" s="63">
        <v>0</v>
      </c>
      <c r="AX2279" s="63">
        <v>0</v>
      </c>
      <c r="AY2279" s="63">
        <v>0</v>
      </c>
      <c r="BA2279" s="5">
        <f>IF(Q2279&gt;0,RANK(Q2279,(N2279:P2279,Q2279:AE2279)),0)</f>
        <v>3</v>
      </c>
      <c r="BB2279" s="5">
        <f>IF(R2279&gt;0,RANK(R2279,(N2279:P2279,Q2279:AE2279)),0)</f>
        <v>0</v>
      </c>
      <c r="BC2279" s="5">
        <f>IF(T2279&gt;0,RANK(T2279,(N2279:P2279,Q2279:AE2279)),0)</f>
        <v>0</v>
      </c>
      <c r="BD2279" s="5">
        <f>IF(S2279&gt;0,RANK(S2279,(N2279:P2279,Q2279:AE2279)),0)</f>
        <v>0</v>
      </c>
      <c r="BE2279" s="2">
        <f t="shared" si="918"/>
        <v>1.7036553524804179E-2</v>
      </c>
      <c r="BF2279" s="2">
        <f t="shared" si="919"/>
        <v>0</v>
      </c>
      <c r="BG2279" s="2">
        <f t="shared" si="920"/>
        <v>0</v>
      </c>
      <c r="BH2279" s="2">
        <f t="shared" si="921"/>
        <v>0</v>
      </c>
      <c r="BJ2279" t="s">
        <v>2994</v>
      </c>
      <c r="BK2279" t="s">
        <v>2269</v>
      </c>
      <c r="BL2279" s="1">
        <v>4</v>
      </c>
      <c r="BN2279" s="112">
        <v>40</v>
      </c>
      <c r="BO2279" s="114">
        <v>123</v>
      </c>
      <c r="BP2279" s="118">
        <f t="shared" si="910"/>
        <v>40123</v>
      </c>
      <c r="BQ2279" s="118">
        <f t="shared" si="922"/>
        <v>40123</v>
      </c>
      <c r="BR2279" s="5" t="s">
        <v>3151</v>
      </c>
      <c r="BV2279" s="63"/>
      <c r="BW2279" s="63"/>
    </row>
    <row r="2280" spans="1:75" ht="15" hidden="1" customHeight="1" outlineLevel="1">
      <c r="A2280" t="s">
        <v>2306</v>
      </c>
      <c r="B2280" t="s">
        <v>2269</v>
      </c>
      <c r="C2280" s="1">
        <f t="shared" si="913"/>
        <v>28185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5</v>
      </c>
      <c r="G2280" s="129">
        <f t="shared" si="911"/>
        <v>12965</v>
      </c>
      <c r="H2280" s="134">
        <f t="shared" si="912"/>
        <v>0.45999645201348233</v>
      </c>
      <c r="I2280" s="2"/>
      <c r="J2280" s="2">
        <f t="shared" si="914"/>
        <v>0.25811601915912719</v>
      </c>
      <c r="K2280" s="2">
        <f t="shared" si="915"/>
        <v>0.71811247117260957</v>
      </c>
      <c r="L2280" s="2">
        <f t="shared" si="916"/>
        <v>1.7739932588256165E-3</v>
      </c>
      <c r="M2280" s="2">
        <f t="shared" si="917"/>
        <v>2.1997516409437631E-2</v>
      </c>
      <c r="N2280" s="63">
        <v>7275</v>
      </c>
      <c r="O2280" s="63">
        <v>20240</v>
      </c>
      <c r="P2280" s="63">
        <v>50</v>
      </c>
      <c r="Q2280" s="63">
        <v>431</v>
      </c>
      <c r="R2280" s="63">
        <v>0</v>
      </c>
      <c r="S2280" s="63">
        <v>0</v>
      </c>
      <c r="T2280" s="63">
        <v>0</v>
      </c>
      <c r="U2280" s="63">
        <v>113</v>
      </c>
      <c r="V2280" s="63">
        <v>0</v>
      </c>
      <c r="W2280" s="63">
        <v>0</v>
      </c>
      <c r="X2280" s="63">
        <v>0</v>
      </c>
      <c r="Y2280" s="63">
        <v>0</v>
      </c>
      <c r="Z2280" s="63">
        <v>0</v>
      </c>
      <c r="AA2280" s="63">
        <v>0</v>
      </c>
      <c r="AB2280" s="63">
        <v>0</v>
      </c>
      <c r="AC2280" s="63">
        <v>0</v>
      </c>
      <c r="AD2280" s="63">
        <v>0</v>
      </c>
      <c r="AE2280" s="63">
        <v>0</v>
      </c>
      <c r="AF2280" s="63">
        <v>0</v>
      </c>
      <c r="AG2280" s="63">
        <v>0</v>
      </c>
      <c r="AH2280" s="63">
        <v>0</v>
      </c>
      <c r="AI2280" s="63">
        <v>0</v>
      </c>
      <c r="AJ2280" s="63">
        <v>0</v>
      </c>
      <c r="AK2280" s="63">
        <v>0</v>
      </c>
      <c r="AL2280" s="63">
        <v>0</v>
      </c>
      <c r="AM2280" s="63">
        <v>0</v>
      </c>
      <c r="AN2280" s="63">
        <v>0</v>
      </c>
      <c r="AO2280" s="63">
        <v>0</v>
      </c>
      <c r="AP2280" s="63">
        <v>0</v>
      </c>
      <c r="AQ2280" s="63">
        <v>0</v>
      </c>
      <c r="AR2280" s="63">
        <v>0</v>
      </c>
      <c r="AS2280" s="63">
        <v>0</v>
      </c>
      <c r="AT2280" s="63">
        <v>0</v>
      </c>
      <c r="AU2280" s="63">
        <v>76</v>
      </c>
      <c r="AV2280" s="63">
        <v>0</v>
      </c>
      <c r="AW2280" s="63">
        <v>0</v>
      </c>
      <c r="AX2280" s="63">
        <v>0</v>
      </c>
      <c r="AY2280" s="63">
        <v>0</v>
      </c>
      <c r="BA2280" s="5">
        <f>IF(Q2280&gt;0,RANK(Q2280,(N2280:P2280,Q2280:AE2280)),0)</f>
        <v>3</v>
      </c>
      <c r="BB2280" s="5">
        <f>IF(R2280&gt;0,RANK(R2280,(N2280:P2280,Q2280:AE2280)),0)</f>
        <v>0</v>
      </c>
      <c r="BC2280" s="5">
        <f>IF(T2280&gt;0,RANK(T2280,(N2280:P2280,Q2280:AE2280)),0)</f>
        <v>0</v>
      </c>
      <c r="BD2280" s="5">
        <f>IF(S2280&gt;0,RANK(S2280,(N2280:P2280,Q2280:AE2280)),0)</f>
        <v>0</v>
      </c>
      <c r="BE2280" s="2">
        <f t="shared" si="918"/>
        <v>1.5291821891076814E-2</v>
      </c>
      <c r="BF2280" s="2">
        <f t="shared" si="919"/>
        <v>0</v>
      </c>
      <c r="BG2280" s="2">
        <f t="shared" si="920"/>
        <v>0</v>
      </c>
      <c r="BH2280" s="2">
        <f t="shared" si="921"/>
        <v>0</v>
      </c>
      <c r="BJ2280" t="s">
        <v>2306</v>
      </c>
      <c r="BK2280" t="s">
        <v>2269</v>
      </c>
      <c r="BL2280" s="1">
        <v>5</v>
      </c>
      <c r="BN2280" s="112">
        <v>40</v>
      </c>
      <c r="BO2280" s="114">
        <v>125</v>
      </c>
      <c r="BP2280" s="118">
        <f t="shared" si="910"/>
        <v>40125</v>
      </c>
      <c r="BQ2280" s="118">
        <f t="shared" si="922"/>
        <v>40125</v>
      </c>
      <c r="BR2280" s="5" t="s">
        <v>3151</v>
      </c>
      <c r="BV2280" s="63"/>
      <c r="BW2280" s="63"/>
    </row>
    <row r="2281" spans="1:75" ht="15" hidden="1" customHeight="1" outlineLevel="1">
      <c r="A2281" t="s">
        <v>2655</v>
      </c>
      <c r="B2281" t="s">
        <v>2269</v>
      </c>
      <c r="C2281" s="1">
        <f t="shared" si="913"/>
        <v>4739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4</v>
      </c>
      <c r="G2281" s="129">
        <f t="shared" si="911"/>
        <v>3348</v>
      </c>
      <c r="H2281" s="134">
        <f t="shared" si="912"/>
        <v>0.70647815994935637</v>
      </c>
      <c r="I2281" s="2"/>
      <c r="J2281" s="2">
        <f t="shared" si="914"/>
        <v>0.14095800801856931</v>
      </c>
      <c r="K2281" s="2">
        <f t="shared" si="915"/>
        <v>0.84743616796792576</v>
      </c>
      <c r="L2281" s="2">
        <f t="shared" si="916"/>
        <v>1.8991348385735388E-3</v>
      </c>
      <c r="M2281" s="2">
        <f t="shared" si="917"/>
        <v>9.7066891749314228E-3</v>
      </c>
      <c r="N2281" s="63">
        <v>668</v>
      </c>
      <c r="O2281" s="63">
        <v>4016</v>
      </c>
      <c r="P2281" s="63">
        <v>9</v>
      </c>
      <c r="Q2281" s="63">
        <v>33</v>
      </c>
      <c r="R2281" s="63">
        <v>0</v>
      </c>
      <c r="S2281" s="63">
        <v>0</v>
      </c>
      <c r="T2281" s="63">
        <v>0</v>
      </c>
      <c r="U2281" s="63">
        <v>6</v>
      </c>
      <c r="V2281" s="63">
        <v>0</v>
      </c>
      <c r="W2281" s="63">
        <v>0</v>
      </c>
      <c r="X2281" s="63">
        <v>0</v>
      </c>
      <c r="Y2281" s="63">
        <v>0</v>
      </c>
      <c r="Z2281" s="63">
        <v>0</v>
      </c>
      <c r="AA2281" s="63">
        <v>0</v>
      </c>
      <c r="AB2281" s="63">
        <v>0</v>
      </c>
      <c r="AC2281" s="63">
        <v>0</v>
      </c>
      <c r="AD2281" s="63">
        <v>0</v>
      </c>
      <c r="AE2281" s="63">
        <v>0</v>
      </c>
      <c r="AF2281" s="63">
        <v>0</v>
      </c>
      <c r="AG2281" s="63">
        <v>0</v>
      </c>
      <c r="AH2281" s="63">
        <v>0</v>
      </c>
      <c r="AI2281" s="63">
        <v>0</v>
      </c>
      <c r="AJ2281" s="63">
        <v>0</v>
      </c>
      <c r="AK2281" s="63">
        <v>0</v>
      </c>
      <c r="AL2281" s="63">
        <v>0</v>
      </c>
      <c r="AM2281" s="63">
        <v>0</v>
      </c>
      <c r="AN2281" s="63">
        <v>0</v>
      </c>
      <c r="AO2281" s="63">
        <v>0</v>
      </c>
      <c r="AP2281" s="63">
        <v>0</v>
      </c>
      <c r="AQ2281" s="63">
        <v>0</v>
      </c>
      <c r="AR2281" s="63">
        <v>0</v>
      </c>
      <c r="AS2281" s="63">
        <v>0</v>
      </c>
      <c r="AT2281" s="63">
        <v>0</v>
      </c>
      <c r="AU2281" s="63">
        <v>7</v>
      </c>
      <c r="AV2281" s="63">
        <v>0</v>
      </c>
      <c r="AW2281" s="63">
        <v>0</v>
      </c>
      <c r="AX2281" s="63">
        <v>0</v>
      </c>
      <c r="AY2281" s="63">
        <v>0</v>
      </c>
      <c r="BA2281" s="5">
        <f>IF(Q2281&gt;0,RANK(Q2281,(N2281:P2281,Q2281:AE2281)),0)</f>
        <v>3</v>
      </c>
      <c r="BB2281" s="5">
        <f>IF(R2281&gt;0,RANK(R2281,(N2281:P2281,Q2281:AE2281)),0)</f>
        <v>0</v>
      </c>
      <c r="BC2281" s="5">
        <f>IF(T2281&gt;0,RANK(T2281,(N2281:P2281,Q2281:AE2281)),0)</f>
        <v>0</v>
      </c>
      <c r="BD2281" s="5">
        <f>IF(S2281&gt;0,RANK(S2281,(N2281:P2281,Q2281:AE2281)),0)</f>
        <v>0</v>
      </c>
      <c r="BE2281" s="2">
        <f t="shared" si="918"/>
        <v>6.9634944081029757E-3</v>
      </c>
      <c r="BF2281" s="2">
        <f t="shared" si="919"/>
        <v>0</v>
      </c>
      <c r="BG2281" s="2">
        <f t="shared" si="920"/>
        <v>0</v>
      </c>
      <c r="BH2281" s="2">
        <f t="shared" si="921"/>
        <v>0</v>
      </c>
      <c r="BJ2281" t="s">
        <v>2655</v>
      </c>
      <c r="BK2281" t="s">
        <v>2269</v>
      </c>
      <c r="BL2281" s="1">
        <v>2</v>
      </c>
      <c r="BN2281" s="112">
        <v>40</v>
      </c>
      <c r="BO2281" s="114">
        <v>127</v>
      </c>
      <c r="BP2281" s="118">
        <f t="shared" ref="BP2281:BP2344" si="923">1000*BN2281+BO2281</f>
        <v>40127</v>
      </c>
      <c r="BQ2281" s="118">
        <f t="shared" si="922"/>
        <v>40127</v>
      </c>
      <c r="BR2281" s="5" t="s">
        <v>3151</v>
      </c>
      <c r="BV2281" s="63"/>
      <c r="BW2281" s="63"/>
    </row>
    <row r="2282" spans="1:75" ht="15" hidden="1" customHeight="1" outlineLevel="1">
      <c r="A2282" t="s">
        <v>2774</v>
      </c>
      <c r="B2282" t="s">
        <v>2269</v>
      </c>
      <c r="C2282" s="1">
        <f t="shared" ref="C2282:C2295" si="924">SUM(N2282:AY2282)</f>
        <v>1834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5</v>
      </c>
      <c r="G2282" s="129">
        <f t="shared" si="911"/>
        <v>1461</v>
      </c>
      <c r="H2282" s="134">
        <f t="shared" si="912"/>
        <v>0.79661941112322787</v>
      </c>
      <c r="I2282" s="2"/>
      <c r="J2282" s="2">
        <f t="shared" ref="J2282:J2295" si="925">IF($C2282=0,"-",N2282/$C2282)</f>
        <v>9.1603053435114504E-2</v>
      </c>
      <c r="K2282" s="2">
        <f t="shared" ref="K2282:K2295" si="926">IF($C2282=0,"-",O2282/$C2282)</f>
        <v>0.88822246455834242</v>
      </c>
      <c r="L2282" s="2">
        <f t="shared" ref="L2282:L2295" si="927">IF($C2282=0,"-",P2282/$C2282)</f>
        <v>1.6357688113413304E-3</v>
      </c>
      <c r="M2282" s="2">
        <f t="shared" ref="M2282:M2295" si="928">IF(C2282=0,"-",(1-J2282-K2282-L2282))</f>
        <v>1.8538713195201707E-2</v>
      </c>
      <c r="N2282" s="63">
        <v>168</v>
      </c>
      <c r="O2282" s="63">
        <v>1629</v>
      </c>
      <c r="P2282" s="63">
        <v>3</v>
      </c>
      <c r="Q2282" s="63">
        <v>24</v>
      </c>
      <c r="R2282" s="63">
        <v>0</v>
      </c>
      <c r="S2282" s="63">
        <v>0</v>
      </c>
      <c r="T2282" s="63">
        <v>0</v>
      </c>
      <c r="U2282" s="63">
        <v>7</v>
      </c>
      <c r="V2282" s="63">
        <v>0</v>
      </c>
      <c r="W2282" s="63">
        <v>0</v>
      </c>
      <c r="X2282" s="63">
        <v>0</v>
      </c>
      <c r="Y2282" s="63">
        <v>0</v>
      </c>
      <c r="Z2282" s="63">
        <v>0</v>
      </c>
      <c r="AA2282" s="63">
        <v>0</v>
      </c>
      <c r="AB2282" s="63">
        <v>0</v>
      </c>
      <c r="AC2282" s="63">
        <v>0</v>
      </c>
      <c r="AD2282" s="63">
        <v>0</v>
      </c>
      <c r="AE2282" s="63">
        <v>0</v>
      </c>
      <c r="AF2282" s="63">
        <v>0</v>
      </c>
      <c r="AG2282" s="63">
        <v>0</v>
      </c>
      <c r="AH2282" s="63">
        <v>0</v>
      </c>
      <c r="AI2282" s="63">
        <v>0</v>
      </c>
      <c r="AJ2282" s="63">
        <v>0</v>
      </c>
      <c r="AK2282" s="63">
        <v>0</v>
      </c>
      <c r="AL2282" s="63">
        <v>0</v>
      </c>
      <c r="AM2282" s="63">
        <v>0</v>
      </c>
      <c r="AN2282" s="63">
        <v>0</v>
      </c>
      <c r="AO2282" s="63">
        <v>0</v>
      </c>
      <c r="AP2282" s="63">
        <v>0</v>
      </c>
      <c r="AQ2282" s="63">
        <v>0</v>
      </c>
      <c r="AR2282" s="63">
        <v>0</v>
      </c>
      <c r="AS2282" s="63">
        <v>0</v>
      </c>
      <c r="AT2282" s="63">
        <v>0</v>
      </c>
      <c r="AU2282" s="63">
        <v>3</v>
      </c>
      <c r="AV2282" s="63">
        <v>0</v>
      </c>
      <c r="AW2282" s="63">
        <v>0</v>
      </c>
      <c r="AX2282" s="63">
        <v>0</v>
      </c>
      <c r="AY2282" s="63">
        <v>0</v>
      </c>
      <c r="BA2282" s="5">
        <f>IF(Q2282&gt;0,RANK(Q2282,(N2282:P2282,Q2282:AE2282)),0)</f>
        <v>3</v>
      </c>
      <c r="BB2282" s="5">
        <f>IF(R2282&gt;0,RANK(R2282,(N2282:P2282,Q2282:AE2282)),0)</f>
        <v>0</v>
      </c>
      <c r="BC2282" s="5">
        <f>IF(T2282&gt;0,RANK(T2282,(N2282:P2282,Q2282:AE2282)),0)</f>
        <v>0</v>
      </c>
      <c r="BD2282" s="5">
        <f>IF(S2282&gt;0,RANK(S2282,(N2282:P2282,Q2282:AE2282)),0)</f>
        <v>0</v>
      </c>
      <c r="BE2282" s="2">
        <f t="shared" ref="BE2282:BE2295" si="929">IF($C2282=0,"-",Q2282/$C2282)</f>
        <v>1.3086150490730643E-2</v>
      </c>
      <c r="BF2282" s="2">
        <f t="shared" ref="BF2282:BF2295" si="930">IF($C2282=0,"-",R2282/$C2282)</f>
        <v>0</v>
      </c>
      <c r="BG2282" s="2">
        <f t="shared" ref="BG2282:BG2295" si="931">IF($C2282=0,"-",T2282/$C2282)</f>
        <v>0</v>
      </c>
      <c r="BH2282" s="2">
        <f t="shared" ref="BH2282:BH2295" si="932">IF($C2282=0,"-",S2282/$C2282)</f>
        <v>0</v>
      </c>
      <c r="BJ2282" t="s">
        <v>2774</v>
      </c>
      <c r="BK2282" t="s">
        <v>2269</v>
      </c>
      <c r="BL2282" s="1">
        <v>3</v>
      </c>
      <c r="BN2282" s="112">
        <v>40</v>
      </c>
      <c r="BO2282" s="114">
        <v>129</v>
      </c>
      <c r="BP2282" s="118">
        <f t="shared" si="923"/>
        <v>40129</v>
      </c>
      <c r="BQ2282" s="118">
        <f t="shared" si="922"/>
        <v>40129</v>
      </c>
      <c r="BR2282" s="5" t="s">
        <v>3151</v>
      </c>
      <c r="BV2282" s="63"/>
      <c r="BW2282" s="63"/>
    </row>
    <row r="2283" spans="1:75" ht="15" hidden="1" customHeight="1" outlineLevel="1">
      <c r="A2283" t="s">
        <v>2775</v>
      </c>
      <c r="B2283" t="s">
        <v>2269</v>
      </c>
      <c r="C2283" s="1">
        <f t="shared" si="924"/>
        <v>44553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5</v>
      </c>
      <c r="G2283" s="129">
        <f t="shared" si="911"/>
        <v>24442</v>
      </c>
      <c r="H2283" s="134">
        <f t="shared" si="912"/>
        <v>0.54860503220882995</v>
      </c>
      <c r="I2283" s="2"/>
      <c r="J2283" s="2">
        <f t="shared" si="925"/>
        <v>0.21522680852018944</v>
      </c>
      <c r="K2283" s="2">
        <f t="shared" si="926"/>
        <v>0.76383184072901933</v>
      </c>
      <c r="L2283" s="2">
        <f t="shared" si="927"/>
        <v>1.6609431463650035E-3</v>
      </c>
      <c r="M2283" s="2">
        <f t="shared" si="928"/>
        <v>1.9280407604426283E-2</v>
      </c>
      <c r="N2283" s="63">
        <v>9589</v>
      </c>
      <c r="O2283" s="63">
        <v>34031</v>
      </c>
      <c r="P2283" s="63">
        <v>74</v>
      </c>
      <c r="Q2283" s="63">
        <v>655</v>
      </c>
      <c r="R2283" s="63">
        <v>0</v>
      </c>
      <c r="S2283" s="63">
        <v>0</v>
      </c>
      <c r="T2283" s="63">
        <v>0</v>
      </c>
      <c r="U2283" s="63">
        <v>114</v>
      </c>
      <c r="V2283" s="63">
        <v>0</v>
      </c>
      <c r="W2283" s="63">
        <v>0</v>
      </c>
      <c r="X2283" s="63">
        <v>0</v>
      </c>
      <c r="Y2283" s="63">
        <v>0</v>
      </c>
      <c r="Z2283" s="63">
        <v>0</v>
      </c>
      <c r="AA2283" s="63">
        <v>0</v>
      </c>
      <c r="AB2283" s="63">
        <v>0</v>
      </c>
      <c r="AC2283" s="63">
        <v>0</v>
      </c>
      <c r="AD2283" s="63">
        <v>0</v>
      </c>
      <c r="AE2283" s="63">
        <v>0</v>
      </c>
      <c r="AF2283" s="63">
        <v>0</v>
      </c>
      <c r="AG2283" s="63">
        <v>0</v>
      </c>
      <c r="AH2283" s="63">
        <v>0</v>
      </c>
      <c r="AI2283" s="63">
        <v>0</v>
      </c>
      <c r="AJ2283" s="63">
        <v>0</v>
      </c>
      <c r="AK2283" s="63">
        <v>0</v>
      </c>
      <c r="AL2283" s="63">
        <v>0</v>
      </c>
      <c r="AM2283" s="63">
        <v>0</v>
      </c>
      <c r="AN2283" s="63">
        <v>0</v>
      </c>
      <c r="AO2283" s="63">
        <v>0</v>
      </c>
      <c r="AP2283" s="63">
        <v>0</v>
      </c>
      <c r="AQ2283" s="63">
        <v>0</v>
      </c>
      <c r="AR2283" s="63">
        <v>0</v>
      </c>
      <c r="AS2283" s="63">
        <v>0</v>
      </c>
      <c r="AT2283" s="63">
        <v>0</v>
      </c>
      <c r="AU2283" s="63">
        <v>90</v>
      </c>
      <c r="AV2283" s="63">
        <v>0</v>
      </c>
      <c r="AW2283" s="63">
        <v>0</v>
      </c>
      <c r="AX2283" s="63">
        <v>0</v>
      </c>
      <c r="AY2283" s="63">
        <v>0</v>
      </c>
      <c r="BA2283" s="5">
        <f>IF(Q2283&gt;0,RANK(Q2283,(N2283:P2283,Q2283:AE2283)),0)</f>
        <v>3</v>
      </c>
      <c r="BB2283" s="5">
        <f>IF(R2283&gt;0,RANK(R2283,(N2283:P2283,Q2283:AE2283)),0)</f>
        <v>0</v>
      </c>
      <c r="BC2283" s="5">
        <f>IF(T2283&gt;0,RANK(T2283,(N2283:P2283,Q2283:AE2283)),0)</f>
        <v>0</v>
      </c>
      <c r="BD2283" s="5">
        <f>IF(S2283&gt;0,RANK(S2283,(N2283:P2283,Q2283:AE2283)),0)</f>
        <v>0</v>
      </c>
      <c r="BE2283" s="2">
        <f t="shared" si="929"/>
        <v>1.4701591363095639E-2</v>
      </c>
      <c r="BF2283" s="2">
        <f t="shared" si="930"/>
        <v>0</v>
      </c>
      <c r="BG2283" s="2">
        <f t="shared" si="931"/>
        <v>0</v>
      </c>
      <c r="BH2283" s="2">
        <f t="shared" si="932"/>
        <v>0</v>
      </c>
      <c r="BJ2283" t="s">
        <v>2775</v>
      </c>
      <c r="BK2283" t="s">
        <v>2269</v>
      </c>
      <c r="BL2283" s="1"/>
      <c r="BN2283" s="112">
        <v>40</v>
      </c>
      <c r="BO2283" s="114">
        <v>131</v>
      </c>
      <c r="BP2283" s="118">
        <f t="shared" si="923"/>
        <v>40131</v>
      </c>
      <c r="BQ2283" s="118">
        <f t="shared" si="922"/>
        <v>40131</v>
      </c>
      <c r="BR2283" s="5" t="s">
        <v>3151</v>
      </c>
      <c r="BV2283" s="63"/>
      <c r="BW2283" s="63"/>
    </row>
    <row r="2284" spans="1:75" ht="15" hidden="1" customHeight="1" outlineLevel="1">
      <c r="A2284" t="s">
        <v>850</v>
      </c>
      <c r="B2284" t="s">
        <v>2269</v>
      </c>
      <c r="C2284" s="1">
        <f t="shared" si="924"/>
        <v>8337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5</v>
      </c>
      <c r="G2284" s="129">
        <f t="shared" si="911"/>
        <v>3861</v>
      </c>
      <c r="H2284" s="134">
        <f t="shared" si="912"/>
        <v>0.46311622885930193</v>
      </c>
      <c r="I2284" s="2"/>
      <c r="J2284" s="2">
        <f t="shared" si="925"/>
        <v>0.2578865299268322</v>
      </c>
      <c r="K2284" s="2">
        <f t="shared" si="926"/>
        <v>0.72100275878613407</v>
      </c>
      <c r="L2284" s="2">
        <f t="shared" si="927"/>
        <v>9.5957778577425933E-4</v>
      </c>
      <c r="M2284" s="2">
        <f t="shared" si="928"/>
        <v>2.0151133501259421E-2</v>
      </c>
      <c r="N2284" s="63">
        <v>2150</v>
      </c>
      <c r="O2284" s="63">
        <v>6011</v>
      </c>
      <c r="P2284" s="63">
        <v>8</v>
      </c>
      <c r="Q2284" s="63">
        <v>109</v>
      </c>
      <c r="R2284" s="63">
        <v>0</v>
      </c>
      <c r="S2284" s="63">
        <v>0</v>
      </c>
      <c r="T2284" s="63">
        <v>0</v>
      </c>
      <c r="U2284" s="63">
        <v>40</v>
      </c>
      <c r="V2284" s="63">
        <v>0</v>
      </c>
      <c r="W2284" s="63">
        <v>0</v>
      </c>
      <c r="X2284" s="63">
        <v>0</v>
      </c>
      <c r="Y2284" s="63">
        <v>0</v>
      </c>
      <c r="Z2284" s="63">
        <v>0</v>
      </c>
      <c r="AA2284" s="63">
        <v>0</v>
      </c>
      <c r="AB2284" s="63">
        <v>0</v>
      </c>
      <c r="AC2284" s="63">
        <v>0</v>
      </c>
      <c r="AD2284" s="63">
        <v>0</v>
      </c>
      <c r="AE2284" s="63">
        <v>0</v>
      </c>
      <c r="AF2284" s="63">
        <v>0</v>
      </c>
      <c r="AG2284" s="63">
        <v>0</v>
      </c>
      <c r="AH2284" s="63">
        <v>0</v>
      </c>
      <c r="AI2284" s="63">
        <v>0</v>
      </c>
      <c r="AJ2284" s="63">
        <v>0</v>
      </c>
      <c r="AK2284" s="63">
        <v>0</v>
      </c>
      <c r="AL2284" s="63">
        <v>0</v>
      </c>
      <c r="AM2284" s="63">
        <v>0</v>
      </c>
      <c r="AN2284" s="63">
        <v>0</v>
      </c>
      <c r="AO2284" s="63">
        <v>0</v>
      </c>
      <c r="AP2284" s="63">
        <v>0</v>
      </c>
      <c r="AQ2284" s="63">
        <v>0</v>
      </c>
      <c r="AR2284" s="63">
        <v>0</v>
      </c>
      <c r="AS2284" s="63">
        <v>0</v>
      </c>
      <c r="AT2284" s="63">
        <v>0</v>
      </c>
      <c r="AU2284" s="63">
        <v>19</v>
      </c>
      <c r="AV2284" s="63">
        <v>0</v>
      </c>
      <c r="AW2284" s="63">
        <v>0</v>
      </c>
      <c r="AX2284" s="63">
        <v>0</v>
      </c>
      <c r="AY2284" s="63">
        <v>0</v>
      </c>
      <c r="BA2284" s="5">
        <f>IF(Q2284&gt;0,RANK(Q2284,(N2284:P2284,Q2284:AE2284)),0)</f>
        <v>3</v>
      </c>
      <c r="BB2284" s="5">
        <f>IF(R2284&gt;0,RANK(R2284,(N2284:P2284,Q2284:AE2284)),0)</f>
        <v>0</v>
      </c>
      <c r="BC2284" s="5">
        <f>IF(T2284&gt;0,RANK(T2284,(N2284:P2284,Q2284:AE2284)),0)</f>
        <v>0</v>
      </c>
      <c r="BD2284" s="5">
        <f>IF(S2284&gt;0,RANK(S2284,(N2284:P2284,Q2284:AE2284)),0)</f>
        <v>0</v>
      </c>
      <c r="BE2284" s="2">
        <f t="shared" si="929"/>
        <v>1.3074247331174283E-2</v>
      </c>
      <c r="BF2284" s="2">
        <f t="shared" si="930"/>
        <v>0</v>
      </c>
      <c r="BG2284" s="2">
        <f t="shared" si="931"/>
        <v>0</v>
      </c>
      <c r="BH2284" s="2">
        <f t="shared" si="932"/>
        <v>0</v>
      </c>
      <c r="BJ2284" t="s">
        <v>850</v>
      </c>
      <c r="BK2284" t="s">
        <v>2269</v>
      </c>
      <c r="BL2284" s="1">
        <v>5</v>
      </c>
      <c r="BN2284" s="112">
        <v>40</v>
      </c>
      <c r="BO2284" s="114">
        <v>133</v>
      </c>
      <c r="BP2284" s="118">
        <f t="shared" si="923"/>
        <v>40133</v>
      </c>
      <c r="BQ2284" s="118">
        <f t="shared" si="922"/>
        <v>40133</v>
      </c>
      <c r="BR2284" s="5" t="s">
        <v>3151</v>
      </c>
      <c r="BV2284" s="63"/>
      <c r="BW2284" s="63"/>
    </row>
    <row r="2285" spans="1:75" ht="15" hidden="1" customHeight="1" outlineLevel="1">
      <c r="A2285" t="s">
        <v>1045</v>
      </c>
      <c r="B2285" t="s">
        <v>2269</v>
      </c>
      <c r="C2285" s="1">
        <f t="shared" si="924"/>
        <v>15386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5</v>
      </c>
      <c r="G2285" s="129">
        <f t="shared" si="911"/>
        <v>9078</v>
      </c>
      <c r="H2285" s="134">
        <f t="shared" si="912"/>
        <v>0.59001689847913685</v>
      </c>
      <c r="I2285" s="2"/>
      <c r="J2285" s="2">
        <f t="shared" si="925"/>
        <v>0.1972572468477837</v>
      </c>
      <c r="K2285" s="2">
        <f t="shared" si="926"/>
        <v>0.78727414532692053</v>
      </c>
      <c r="L2285" s="2">
        <f t="shared" si="927"/>
        <v>1.3648771610555051E-3</v>
      </c>
      <c r="M2285" s="2">
        <f t="shared" si="928"/>
        <v>1.4103730664240295E-2</v>
      </c>
      <c r="N2285" s="63">
        <v>3035</v>
      </c>
      <c r="O2285" s="63">
        <v>12113</v>
      </c>
      <c r="P2285" s="63">
        <v>21</v>
      </c>
      <c r="Q2285" s="63">
        <v>152</v>
      </c>
      <c r="R2285" s="63">
        <v>0</v>
      </c>
      <c r="S2285" s="63">
        <v>0</v>
      </c>
      <c r="T2285" s="63">
        <v>0</v>
      </c>
      <c r="U2285" s="63">
        <v>42</v>
      </c>
      <c r="V2285" s="63">
        <v>0</v>
      </c>
      <c r="W2285" s="63">
        <v>0</v>
      </c>
      <c r="X2285" s="63">
        <v>0</v>
      </c>
      <c r="Y2285" s="63">
        <v>0</v>
      </c>
      <c r="Z2285" s="63">
        <v>0</v>
      </c>
      <c r="AA2285" s="63">
        <v>0</v>
      </c>
      <c r="AB2285" s="63">
        <v>0</v>
      </c>
      <c r="AC2285" s="63">
        <v>0</v>
      </c>
      <c r="AD2285" s="63">
        <v>0</v>
      </c>
      <c r="AE2285" s="63">
        <v>0</v>
      </c>
      <c r="AF2285" s="63">
        <v>0</v>
      </c>
      <c r="AG2285" s="63">
        <v>0</v>
      </c>
      <c r="AH2285" s="63">
        <v>0</v>
      </c>
      <c r="AI2285" s="63">
        <v>0</v>
      </c>
      <c r="AJ2285" s="63">
        <v>0</v>
      </c>
      <c r="AK2285" s="63">
        <v>0</v>
      </c>
      <c r="AL2285" s="63">
        <v>0</v>
      </c>
      <c r="AM2285" s="63">
        <v>0</v>
      </c>
      <c r="AN2285" s="63">
        <v>0</v>
      </c>
      <c r="AO2285" s="63">
        <v>0</v>
      </c>
      <c r="AP2285" s="63">
        <v>0</v>
      </c>
      <c r="AQ2285" s="63">
        <v>0</v>
      </c>
      <c r="AR2285" s="63">
        <v>0</v>
      </c>
      <c r="AS2285" s="63">
        <v>0</v>
      </c>
      <c r="AT2285" s="63">
        <v>0</v>
      </c>
      <c r="AU2285" s="63">
        <v>23</v>
      </c>
      <c r="AV2285" s="63">
        <v>0</v>
      </c>
      <c r="AW2285" s="63">
        <v>0</v>
      </c>
      <c r="AX2285" s="63">
        <v>0</v>
      </c>
      <c r="AY2285" s="63">
        <v>0</v>
      </c>
      <c r="BA2285" s="5">
        <f>IF(Q2285&gt;0,RANK(Q2285,(N2285:P2285,Q2285:AE2285)),0)</f>
        <v>3</v>
      </c>
      <c r="BB2285" s="5">
        <f>IF(R2285&gt;0,RANK(R2285,(N2285:P2285,Q2285:AE2285)),0)</f>
        <v>0</v>
      </c>
      <c r="BC2285" s="5">
        <f>IF(T2285&gt;0,RANK(T2285,(N2285:P2285,Q2285:AE2285)),0)</f>
        <v>0</v>
      </c>
      <c r="BD2285" s="5">
        <f>IF(S2285&gt;0,RANK(S2285,(N2285:P2285,Q2285:AE2285)),0)</f>
        <v>0</v>
      </c>
      <c r="BE2285" s="2">
        <f t="shared" si="929"/>
        <v>9.8791108800207975E-3</v>
      </c>
      <c r="BF2285" s="2">
        <f t="shared" si="930"/>
        <v>0</v>
      </c>
      <c r="BG2285" s="2">
        <f t="shared" si="931"/>
        <v>0</v>
      </c>
      <c r="BH2285" s="2">
        <f t="shared" si="932"/>
        <v>0</v>
      </c>
      <c r="BJ2285" t="s">
        <v>1045</v>
      </c>
      <c r="BK2285" t="s">
        <v>2269</v>
      </c>
      <c r="BL2285" s="1">
        <v>2</v>
      </c>
      <c r="BN2285" s="112">
        <v>40</v>
      </c>
      <c r="BO2285" s="114">
        <v>135</v>
      </c>
      <c r="BP2285" s="118">
        <f t="shared" si="923"/>
        <v>40135</v>
      </c>
      <c r="BQ2285" s="118">
        <f t="shared" si="922"/>
        <v>40135</v>
      </c>
      <c r="BR2285" s="5" t="s">
        <v>3151</v>
      </c>
      <c r="BV2285" s="63"/>
      <c r="BW2285" s="63"/>
    </row>
    <row r="2286" spans="1:75" ht="15" hidden="1" customHeight="1" outlineLevel="1">
      <c r="A2286" t="s">
        <v>86</v>
      </c>
      <c r="B2286" t="s">
        <v>2269</v>
      </c>
      <c r="C2286" s="1">
        <f t="shared" si="924"/>
        <v>19057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5</v>
      </c>
      <c r="G2286" s="129">
        <f t="shared" si="911"/>
        <v>12406</v>
      </c>
      <c r="H2286" s="134">
        <f t="shared" si="912"/>
        <v>0.65099438526525688</v>
      </c>
      <c r="I2286" s="2"/>
      <c r="J2286" s="2">
        <f t="shared" si="925"/>
        <v>0.16550348953140578</v>
      </c>
      <c r="K2286" s="2">
        <f t="shared" si="926"/>
        <v>0.81649787479666269</v>
      </c>
      <c r="L2286" s="2">
        <f t="shared" si="927"/>
        <v>1.7841213202497771E-3</v>
      </c>
      <c r="M2286" s="2">
        <f t="shared" si="928"/>
        <v>1.6214514351681718E-2</v>
      </c>
      <c r="N2286" s="63">
        <v>3154</v>
      </c>
      <c r="O2286" s="63">
        <v>15560</v>
      </c>
      <c r="P2286" s="63">
        <v>34</v>
      </c>
      <c r="Q2286" s="63">
        <v>224</v>
      </c>
      <c r="R2286" s="63">
        <v>0</v>
      </c>
      <c r="S2286" s="63">
        <v>0</v>
      </c>
      <c r="T2286" s="63">
        <v>0</v>
      </c>
      <c r="U2286" s="63">
        <v>58</v>
      </c>
      <c r="V2286" s="63">
        <v>0</v>
      </c>
      <c r="W2286" s="63">
        <v>0</v>
      </c>
      <c r="X2286" s="63">
        <v>0</v>
      </c>
      <c r="Y2286" s="63">
        <v>0</v>
      </c>
      <c r="Z2286" s="63">
        <v>0</v>
      </c>
      <c r="AA2286" s="63">
        <v>0</v>
      </c>
      <c r="AB2286" s="63">
        <v>0</v>
      </c>
      <c r="AC2286" s="63">
        <v>0</v>
      </c>
      <c r="AD2286" s="63">
        <v>0</v>
      </c>
      <c r="AE2286" s="63">
        <v>0</v>
      </c>
      <c r="AF2286" s="63">
        <v>0</v>
      </c>
      <c r="AG2286" s="63">
        <v>0</v>
      </c>
      <c r="AH2286" s="63">
        <v>0</v>
      </c>
      <c r="AI2286" s="63">
        <v>0</v>
      </c>
      <c r="AJ2286" s="63">
        <v>0</v>
      </c>
      <c r="AK2286" s="63">
        <v>0</v>
      </c>
      <c r="AL2286" s="63">
        <v>0</v>
      </c>
      <c r="AM2286" s="63">
        <v>0</v>
      </c>
      <c r="AN2286" s="63">
        <v>0</v>
      </c>
      <c r="AO2286" s="63">
        <v>0</v>
      </c>
      <c r="AP2286" s="63">
        <v>0</v>
      </c>
      <c r="AQ2286" s="63">
        <v>0</v>
      </c>
      <c r="AR2286" s="63">
        <v>0</v>
      </c>
      <c r="AS2286" s="63">
        <v>0</v>
      </c>
      <c r="AT2286" s="63">
        <v>0</v>
      </c>
      <c r="AU2286" s="63">
        <v>27</v>
      </c>
      <c r="AV2286" s="63">
        <v>0</v>
      </c>
      <c r="AW2286" s="63">
        <v>0</v>
      </c>
      <c r="AX2286" s="63">
        <v>0</v>
      </c>
      <c r="AY2286" s="63">
        <v>0</v>
      </c>
      <c r="BA2286" s="5">
        <f>IF(Q2286&gt;0,RANK(Q2286,(N2286:P2286,Q2286:AE2286)),0)</f>
        <v>3</v>
      </c>
      <c r="BB2286" s="5">
        <f>IF(R2286&gt;0,RANK(R2286,(N2286:P2286,Q2286:AE2286)),0)</f>
        <v>0</v>
      </c>
      <c r="BC2286" s="5">
        <f>IF(T2286&gt;0,RANK(T2286,(N2286:P2286,Q2286:AE2286)),0)</f>
        <v>0</v>
      </c>
      <c r="BD2286" s="5">
        <f>IF(S2286&gt;0,RANK(S2286,(N2286:P2286,Q2286:AE2286)),0)</f>
        <v>0</v>
      </c>
      <c r="BE2286" s="2">
        <f t="shared" si="929"/>
        <v>1.1754211051057355E-2</v>
      </c>
      <c r="BF2286" s="2">
        <f t="shared" si="930"/>
        <v>0</v>
      </c>
      <c r="BG2286" s="2">
        <f t="shared" si="931"/>
        <v>0</v>
      </c>
      <c r="BH2286" s="2">
        <f t="shared" si="932"/>
        <v>0</v>
      </c>
      <c r="BJ2286" t="s">
        <v>86</v>
      </c>
      <c r="BK2286" t="s">
        <v>2269</v>
      </c>
      <c r="BL2286" s="1">
        <v>4</v>
      </c>
      <c r="BN2286" s="112">
        <v>40</v>
      </c>
      <c r="BO2286" s="114">
        <v>137</v>
      </c>
      <c r="BP2286" s="118">
        <f t="shared" si="923"/>
        <v>40137</v>
      </c>
      <c r="BQ2286" s="118">
        <f t="shared" si="922"/>
        <v>40137</v>
      </c>
      <c r="BR2286" s="5" t="s">
        <v>3151</v>
      </c>
      <c r="BV2286" s="63"/>
      <c r="BW2286" s="63"/>
    </row>
    <row r="2287" spans="1:75" ht="15" hidden="1" customHeight="1" outlineLevel="1">
      <c r="A2287" t="s">
        <v>492</v>
      </c>
      <c r="B2287" t="s">
        <v>2269</v>
      </c>
      <c r="C2287" s="1">
        <f t="shared" si="924"/>
        <v>5521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5</v>
      </c>
      <c r="G2287" s="129">
        <f t="shared" si="911"/>
        <v>3611</v>
      </c>
      <c r="H2287" s="134">
        <f t="shared" si="912"/>
        <v>0.65404817967759465</v>
      </c>
      <c r="I2287" s="2"/>
      <c r="J2287" s="2">
        <f t="shared" si="925"/>
        <v>0.16192718710378554</v>
      </c>
      <c r="K2287" s="2">
        <f t="shared" si="926"/>
        <v>0.81597536678138016</v>
      </c>
      <c r="L2287" s="2">
        <f t="shared" si="927"/>
        <v>1.9923926824850571E-3</v>
      </c>
      <c r="M2287" s="2">
        <f t="shared" si="928"/>
        <v>2.0105053432349272E-2</v>
      </c>
      <c r="N2287" s="63">
        <v>894</v>
      </c>
      <c r="O2287" s="63">
        <v>4505</v>
      </c>
      <c r="P2287" s="63">
        <v>11</v>
      </c>
      <c r="Q2287" s="63">
        <v>89</v>
      </c>
      <c r="R2287" s="63">
        <v>0</v>
      </c>
      <c r="S2287" s="63">
        <v>0</v>
      </c>
      <c r="T2287" s="63">
        <v>0</v>
      </c>
      <c r="U2287" s="63">
        <v>12</v>
      </c>
      <c r="V2287" s="63">
        <v>0</v>
      </c>
      <c r="W2287" s="63">
        <v>0</v>
      </c>
      <c r="X2287" s="63">
        <v>0</v>
      </c>
      <c r="Y2287" s="63">
        <v>0</v>
      </c>
      <c r="Z2287" s="63">
        <v>0</v>
      </c>
      <c r="AA2287" s="63">
        <v>0</v>
      </c>
      <c r="AB2287" s="63">
        <v>0</v>
      </c>
      <c r="AC2287" s="63">
        <v>0</v>
      </c>
      <c r="AD2287" s="63">
        <v>0</v>
      </c>
      <c r="AE2287" s="63">
        <v>0</v>
      </c>
      <c r="AF2287" s="63">
        <v>0</v>
      </c>
      <c r="AG2287" s="63">
        <v>0</v>
      </c>
      <c r="AH2287" s="63">
        <v>0</v>
      </c>
      <c r="AI2287" s="63">
        <v>0</v>
      </c>
      <c r="AJ2287" s="63">
        <v>0</v>
      </c>
      <c r="AK2287" s="63">
        <v>0</v>
      </c>
      <c r="AL2287" s="63">
        <v>0</v>
      </c>
      <c r="AM2287" s="63">
        <v>0</v>
      </c>
      <c r="AN2287" s="63">
        <v>0</v>
      </c>
      <c r="AO2287" s="63">
        <v>0</v>
      </c>
      <c r="AP2287" s="63">
        <v>0</v>
      </c>
      <c r="AQ2287" s="63">
        <v>0</v>
      </c>
      <c r="AR2287" s="63">
        <v>0</v>
      </c>
      <c r="AS2287" s="63">
        <v>0</v>
      </c>
      <c r="AT2287" s="63">
        <v>0</v>
      </c>
      <c r="AU2287" s="63">
        <v>10</v>
      </c>
      <c r="AV2287" s="63">
        <v>0</v>
      </c>
      <c r="AW2287" s="63">
        <v>0</v>
      </c>
      <c r="AX2287" s="63">
        <v>0</v>
      </c>
      <c r="AY2287" s="63">
        <v>0</v>
      </c>
      <c r="BA2287" s="5">
        <f>IF(Q2287&gt;0,RANK(Q2287,(N2287:P2287,Q2287:AE2287)),0)</f>
        <v>3</v>
      </c>
      <c r="BB2287" s="5">
        <f>IF(R2287&gt;0,RANK(R2287,(N2287:P2287,Q2287:AE2287)),0)</f>
        <v>0</v>
      </c>
      <c r="BC2287" s="5">
        <f>IF(T2287&gt;0,RANK(T2287,(N2287:P2287,Q2287:AE2287)),0)</f>
        <v>0</v>
      </c>
      <c r="BD2287" s="5">
        <f>IF(S2287&gt;0,RANK(S2287,(N2287:P2287,Q2287:AE2287)),0)</f>
        <v>0</v>
      </c>
      <c r="BE2287" s="2">
        <f t="shared" si="929"/>
        <v>1.6120268067379099E-2</v>
      </c>
      <c r="BF2287" s="2">
        <f t="shared" si="930"/>
        <v>0</v>
      </c>
      <c r="BG2287" s="2">
        <f t="shared" si="931"/>
        <v>0</v>
      </c>
      <c r="BH2287" s="2">
        <f t="shared" si="932"/>
        <v>0</v>
      </c>
      <c r="BJ2287" t="s">
        <v>492</v>
      </c>
      <c r="BK2287" t="s">
        <v>2269</v>
      </c>
      <c r="BL2287" s="1">
        <v>3</v>
      </c>
      <c r="BN2287" s="112">
        <v>40</v>
      </c>
      <c r="BO2287" s="114">
        <v>139</v>
      </c>
      <c r="BP2287" s="118">
        <f t="shared" si="923"/>
        <v>40139</v>
      </c>
      <c r="BQ2287" s="118">
        <f t="shared" si="922"/>
        <v>40139</v>
      </c>
      <c r="BR2287" s="5" t="s">
        <v>3151</v>
      </c>
      <c r="BV2287" s="63"/>
      <c r="BW2287" s="63"/>
    </row>
    <row r="2288" spans="1:75" ht="15" hidden="1" customHeight="1" outlineLevel="1">
      <c r="A2288" t="s">
        <v>2160</v>
      </c>
      <c r="B2288" t="s">
        <v>2269</v>
      </c>
      <c r="C2288" s="1">
        <f t="shared" si="924"/>
        <v>2708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5</v>
      </c>
      <c r="G2288" s="129">
        <f t="shared" si="911"/>
        <v>1479</v>
      </c>
      <c r="H2288" s="134">
        <f t="shared" si="912"/>
        <v>0.54615952732644013</v>
      </c>
      <c r="I2288" s="2"/>
      <c r="J2288" s="2">
        <f t="shared" si="925"/>
        <v>0.22045790251107827</v>
      </c>
      <c r="K2288" s="2">
        <f t="shared" si="926"/>
        <v>0.76661742983751846</v>
      </c>
      <c r="L2288" s="2">
        <f t="shared" si="927"/>
        <v>3.6927621861152144E-4</v>
      </c>
      <c r="M2288" s="2">
        <f t="shared" si="928"/>
        <v>1.25553914327918E-2</v>
      </c>
      <c r="N2288" s="63">
        <v>597</v>
      </c>
      <c r="O2288" s="63">
        <v>2076</v>
      </c>
      <c r="P2288" s="63">
        <v>1</v>
      </c>
      <c r="Q2288" s="63">
        <v>24</v>
      </c>
      <c r="R2288" s="63">
        <v>0</v>
      </c>
      <c r="S2288" s="63">
        <v>0</v>
      </c>
      <c r="T2288" s="63">
        <v>0</v>
      </c>
      <c r="U2288" s="63">
        <v>7</v>
      </c>
      <c r="V2288" s="63">
        <v>0</v>
      </c>
      <c r="W2288" s="63">
        <v>0</v>
      </c>
      <c r="X2288" s="63">
        <v>0</v>
      </c>
      <c r="Y2288" s="63">
        <v>0</v>
      </c>
      <c r="Z2288" s="63">
        <v>0</v>
      </c>
      <c r="AA2288" s="63">
        <v>0</v>
      </c>
      <c r="AB2288" s="63">
        <v>0</v>
      </c>
      <c r="AC2288" s="63">
        <v>0</v>
      </c>
      <c r="AD2288" s="63">
        <v>0</v>
      </c>
      <c r="AE2288" s="63">
        <v>0</v>
      </c>
      <c r="AF2288" s="63">
        <v>0</v>
      </c>
      <c r="AG2288" s="63">
        <v>0</v>
      </c>
      <c r="AH2288" s="63">
        <v>0</v>
      </c>
      <c r="AI2288" s="63">
        <v>0</v>
      </c>
      <c r="AJ2288" s="63">
        <v>0</v>
      </c>
      <c r="AK2288" s="63">
        <v>0</v>
      </c>
      <c r="AL2288" s="63">
        <v>0</v>
      </c>
      <c r="AM2288" s="63">
        <v>0</v>
      </c>
      <c r="AN2288" s="63">
        <v>0</v>
      </c>
      <c r="AO2288" s="63">
        <v>0</v>
      </c>
      <c r="AP2288" s="63">
        <v>0</v>
      </c>
      <c r="AQ2288" s="63">
        <v>0</v>
      </c>
      <c r="AR2288" s="63">
        <v>0</v>
      </c>
      <c r="AS2288" s="63">
        <v>0</v>
      </c>
      <c r="AT2288" s="63">
        <v>0</v>
      </c>
      <c r="AU2288" s="63">
        <v>3</v>
      </c>
      <c r="AV2288" s="63">
        <v>0</v>
      </c>
      <c r="AW2288" s="63">
        <v>0</v>
      </c>
      <c r="AX2288" s="63">
        <v>0</v>
      </c>
      <c r="AY2288" s="63">
        <v>0</v>
      </c>
      <c r="BA2288" s="5">
        <f>IF(Q2288&gt;0,RANK(Q2288,(N2288:P2288,Q2288:AE2288)),0)</f>
        <v>3</v>
      </c>
      <c r="BB2288" s="5">
        <f>IF(R2288&gt;0,RANK(R2288,(N2288:P2288,Q2288:AE2288)),0)</f>
        <v>0</v>
      </c>
      <c r="BC2288" s="5">
        <f>IF(T2288&gt;0,RANK(T2288,(N2288:P2288,Q2288:AE2288)),0)</f>
        <v>0</v>
      </c>
      <c r="BD2288" s="5">
        <f>IF(S2288&gt;0,RANK(S2288,(N2288:P2288,Q2288:AE2288)),0)</f>
        <v>0</v>
      </c>
      <c r="BE2288" s="2">
        <f t="shared" si="929"/>
        <v>8.8626292466765146E-3</v>
      </c>
      <c r="BF2288" s="2">
        <f t="shared" si="930"/>
        <v>0</v>
      </c>
      <c r="BG2288" s="2">
        <f t="shared" si="931"/>
        <v>0</v>
      </c>
      <c r="BH2288" s="2">
        <f t="shared" si="932"/>
        <v>0</v>
      </c>
      <c r="BJ2288" t="s">
        <v>2160</v>
      </c>
      <c r="BK2288" t="s">
        <v>2269</v>
      </c>
      <c r="BL2288" s="1">
        <v>4</v>
      </c>
      <c r="BN2288" s="112">
        <v>40</v>
      </c>
      <c r="BO2288" s="114">
        <v>141</v>
      </c>
      <c r="BP2288" s="118">
        <f t="shared" si="923"/>
        <v>40141</v>
      </c>
      <c r="BQ2288" s="118">
        <f t="shared" si="922"/>
        <v>40141</v>
      </c>
      <c r="BR2288" s="5" t="s">
        <v>3151</v>
      </c>
      <c r="BV2288" s="63"/>
      <c r="BW2288" s="63"/>
    </row>
    <row r="2289" spans="1:83" ht="15" hidden="1" customHeight="1" outlineLevel="1">
      <c r="A2289" t="s">
        <v>2589</v>
      </c>
      <c r="B2289" t="s">
        <v>2269</v>
      </c>
      <c r="C2289" s="1">
        <f t="shared" si="924"/>
        <v>266678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5</v>
      </c>
      <c r="G2289" s="129">
        <f t="shared" si="911"/>
        <v>41578</v>
      </c>
      <c r="H2289" s="134">
        <f t="shared" si="912"/>
        <v>0.15591087378786403</v>
      </c>
      <c r="I2289" s="2"/>
      <c r="J2289" s="2">
        <f t="shared" si="925"/>
        <v>0.40871762950074619</v>
      </c>
      <c r="K2289" s="2">
        <f t="shared" si="926"/>
        <v>0.56462850328861025</v>
      </c>
      <c r="L2289" s="2">
        <f t="shared" si="927"/>
        <v>1.6986778061932367E-3</v>
      </c>
      <c r="M2289" s="2">
        <f t="shared" si="928"/>
        <v>2.495518940445032E-2</v>
      </c>
      <c r="N2289" s="63">
        <v>108996</v>
      </c>
      <c r="O2289" s="63">
        <v>150574</v>
      </c>
      <c r="P2289" s="63">
        <v>453</v>
      </c>
      <c r="Q2289" s="63">
        <v>4859</v>
      </c>
      <c r="R2289" s="63">
        <v>0</v>
      </c>
      <c r="S2289" s="63">
        <v>0</v>
      </c>
      <c r="T2289" s="63">
        <v>0</v>
      </c>
      <c r="U2289" s="63">
        <v>1074</v>
      </c>
      <c r="V2289" s="63">
        <v>0</v>
      </c>
      <c r="W2289" s="63">
        <v>0</v>
      </c>
      <c r="X2289" s="63">
        <v>0</v>
      </c>
      <c r="Y2289" s="63">
        <v>0</v>
      </c>
      <c r="Z2289" s="63">
        <v>0</v>
      </c>
      <c r="AA2289" s="63">
        <v>0</v>
      </c>
      <c r="AB2289" s="63">
        <v>0</v>
      </c>
      <c r="AC2289" s="63">
        <v>0</v>
      </c>
      <c r="AD2289" s="63">
        <v>0</v>
      </c>
      <c r="AE2289" s="63">
        <v>0</v>
      </c>
      <c r="AF2289" s="63">
        <v>0</v>
      </c>
      <c r="AG2289" s="63">
        <v>0</v>
      </c>
      <c r="AH2289" s="63">
        <v>0</v>
      </c>
      <c r="AI2289" s="63">
        <v>0</v>
      </c>
      <c r="AJ2289" s="63">
        <v>0</v>
      </c>
      <c r="AK2289" s="63">
        <v>0</v>
      </c>
      <c r="AL2289" s="63">
        <v>0</v>
      </c>
      <c r="AM2289" s="63">
        <v>0</v>
      </c>
      <c r="AN2289" s="63">
        <v>0</v>
      </c>
      <c r="AO2289" s="63">
        <v>0</v>
      </c>
      <c r="AP2289" s="63">
        <v>0</v>
      </c>
      <c r="AQ2289" s="63">
        <v>0</v>
      </c>
      <c r="AR2289" s="63">
        <v>0</v>
      </c>
      <c r="AS2289" s="63">
        <v>0</v>
      </c>
      <c r="AT2289" s="63">
        <v>0</v>
      </c>
      <c r="AU2289" s="63">
        <v>722</v>
      </c>
      <c r="AV2289" s="63">
        <v>0</v>
      </c>
      <c r="AW2289" s="63">
        <v>0</v>
      </c>
      <c r="AX2289" s="63">
        <v>0</v>
      </c>
      <c r="AY2289" s="63">
        <v>0</v>
      </c>
      <c r="BA2289" s="5">
        <f>IF(Q2289&gt;0,RANK(Q2289,(N2289:P2289,Q2289:AE2289)),0)</f>
        <v>3</v>
      </c>
      <c r="BB2289" s="5">
        <f>IF(R2289&gt;0,RANK(R2289,(N2289:P2289,Q2289:AE2289)),0)</f>
        <v>0</v>
      </c>
      <c r="BC2289" s="5">
        <f>IF(T2289&gt;0,RANK(T2289,(N2289:P2289,Q2289:AE2289)),0)</f>
        <v>0</v>
      </c>
      <c r="BD2289" s="5">
        <f>IF(S2289&gt;0,RANK(S2289,(N2289:P2289,Q2289:AE2289)),0)</f>
        <v>0</v>
      </c>
      <c r="BE2289" s="2">
        <f t="shared" si="929"/>
        <v>1.8220475629785734E-2</v>
      </c>
      <c r="BF2289" s="2">
        <f t="shared" si="930"/>
        <v>0</v>
      </c>
      <c r="BG2289" s="2">
        <f t="shared" si="931"/>
        <v>0</v>
      </c>
      <c r="BH2289" s="2">
        <f t="shared" si="932"/>
        <v>0</v>
      </c>
      <c r="BJ2289" t="s">
        <v>2589</v>
      </c>
      <c r="BK2289" t="s">
        <v>2269</v>
      </c>
      <c r="BL2289" s="1">
        <v>1</v>
      </c>
      <c r="BN2289" s="112">
        <v>40</v>
      </c>
      <c r="BO2289" s="114">
        <v>143</v>
      </c>
      <c r="BP2289" s="118">
        <f t="shared" si="923"/>
        <v>40143</v>
      </c>
      <c r="BQ2289" s="118">
        <f t="shared" si="922"/>
        <v>40143</v>
      </c>
      <c r="BR2289" s="5" t="s">
        <v>3151</v>
      </c>
      <c r="BV2289" s="63"/>
      <c r="BW2289" s="63"/>
    </row>
    <row r="2290" spans="1:83" ht="15" hidden="1" customHeight="1" outlineLevel="1">
      <c r="A2290" t="s">
        <v>2590</v>
      </c>
      <c r="B2290" t="s">
        <v>2269</v>
      </c>
      <c r="C2290" s="1">
        <f t="shared" si="924"/>
        <v>35338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5</v>
      </c>
      <c r="G2290" s="129">
        <f t="shared" si="911"/>
        <v>17701</v>
      </c>
      <c r="H2290" s="134">
        <f t="shared" si="912"/>
        <v>0.50090554077763316</v>
      </c>
      <c r="I2290" s="2"/>
      <c r="J2290" s="2">
        <f t="shared" si="925"/>
        <v>0.23951553568396627</v>
      </c>
      <c r="K2290" s="2">
        <f t="shared" si="926"/>
        <v>0.74042107646159938</v>
      </c>
      <c r="L2290" s="2">
        <f t="shared" si="927"/>
        <v>1.3017148678476427E-3</v>
      </c>
      <c r="M2290" s="2">
        <f t="shared" si="928"/>
        <v>1.8761672986586757E-2</v>
      </c>
      <c r="N2290" s="63">
        <v>8464</v>
      </c>
      <c r="O2290" s="63">
        <v>26165</v>
      </c>
      <c r="P2290" s="63">
        <v>46</v>
      </c>
      <c r="Q2290" s="63">
        <v>503</v>
      </c>
      <c r="R2290" s="63">
        <v>0</v>
      </c>
      <c r="S2290" s="63">
        <v>0</v>
      </c>
      <c r="T2290" s="63">
        <v>0</v>
      </c>
      <c r="U2290" s="63">
        <v>96</v>
      </c>
      <c r="V2290" s="63">
        <v>0</v>
      </c>
      <c r="W2290" s="63">
        <v>0</v>
      </c>
      <c r="X2290" s="63">
        <v>0</v>
      </c>
      <c r="Y2290" s="63">
        <v>0</v>
      </c>
      <c r="Z2290" s="63">
        <v>0</v>
      </c>
      <c r="AA2290" s="63">
        <v>0</v>
      </c>
      <c r="AB2290" s="63">
        <v>0</v>
      </c>
      <c r="AC2290" s="63">
        <v>0</v>
      </c>
      <c r="AD2290" s="63">
        <v>0</v>
      </c>
      <c r="AE2290" s="63">
        <v>0</v>
      </c>
      <c r="AF2290" s="63">
        <v>0</v>
      </c>
      <c r="AG2290" s="63">
        <v>0</v>
      </c>
      <c r="AH2290" s="63">
        <v>0</v>
      </c>
      <c r="AI2290" s="63">
        <v>0</v>
      </c>
      <c r="AJ2290" s="63">
        <v>0</v>
      </c>
      <c r="AK2290" s="63">
        <v>0</v>
      </c>
      <c r="AL2290" s="63">
        <v>0</v>
      </c>
      <c r="AM2290" s="63">
        <v>0</v>
      </c>
      <c r="AN2290" s="63">
        <v>0</v>
      </c>
      <c r="AO2290" s="63">
        <v>0</v>
      </c>
      <c r="AP2290" s="63">
        <v>0</v>
      </c>
      <c r="AQ2290" s="63">
        <v>0</v>
      </c>
      <c r="AR2290" s="63">
        <v>0</v>
      </c>
      <c r="AS2290" s="63">
        <v>0</v>
      </c>
      <c r="AT2290" s="63">
        <v>0</v>
      </c>
      <c r="AU2290" s="63">
        <v>64</v>
      </c>
      <c r="AV2290" s="63">
        <v>0</v>
      </c>
      <c r="AW2290" s="63">
        <v>0</v>
      </c>
      <c r="AX2290" s="63">
        <v>0</v>
      </c>
      <c r="AY2290" s="63">
        <v>0</v>
      </c>
      <c r="BA2290" s="5">
        <f>IF(Q2290&gt;0,RANK(Q2290,(N2290:P2290,Q2290:AE2290)),0)</f>
        <v>3</v>
      </c>
      <c r="BB2290" s="5">
        <f>IF(R2290&gt;0,RANK(R2290,(N2290:P2290,Q2290:AE2290)),0)</f>
        <v>0</v>
      </c>
      <c r="BC2290" s="5">
        <f>IF(T2290&gt;0,RANK(T2290,(N2290:P2290,Q2290:AE2290)),0)</f>
        <v>0</v>
      </c>
      <c r="BD2290" s="5">
        <f>IF(S2290&gt;0,RANK(S2290,(N2290:P2290,Q2290:AE2290)),0)</f>
        <v>0</v>
      </c>
      <c r="BE2290" s="2">
        <f t="shared" si="929"/>
        <v>1.4233969098420963E-2</v>
      </c>
      <c r="BF2290" s="2">
        <f t="shared" si="930"/>
        <v>0</v>
      </c>
      <c r="BG2290" s="2">
        <f t="shared" si="931"/>
        <v>0</v>
      </c>
      <c r="BH2290" s="2">
        <f t="shared" si="932"/>
        <v>0</v>
      </c>
      <c r="BJ2290" t="s">
        <v>2590</v>
      </c>
      <c r="BK2290" t="s">
        <v>2269</v>
      </c>
      <c r="BL2290" s="1">
        <v>1</v>
      </c>
      <c r="BN2290" s="112">
        <v>40</v>
      </c>
      <c r="BO2290" s="114">
        <v>145</v>
      </c>
      <c r="BP2290" s="118">
        <f t="shared" si="923"/>
        <v>40145</v>
      </c>
      <c r="BQ2290" s="118">
        <f t="shared" si="922"/>
        <v>40145</v>
      </c>
      <c r="BR2290" s="5" t="s">
        <v>3151</v>
      </c>
      <c r="BV2290" s="63"/>
      <c r="BW2290" s="63"/>
    </row>
    <row r="2291" spans="1:83" ht="15" hidden="1" customHeight="1" outlineLevel="1">
      <c r="A2291" t="s">
        <v>691</v>
      </c>
      <c r="B2291" t="s">
        <v>2269</v>
      </c>
      <c r="C2291" s="1">
        <f t="shared" si="924"/>
        <v>23501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5</v>
      </c>
      <c r="G2291" s="129">
        <f t="shared" si="911"/>
        <v>11286</v>
      </c>
      <c r="H2291" s="134">
        <f t="shared" si="912"/>
        <v>0.48023488362197353</v>
      </c>
      <c r="I2291" s="2"/>
      <c r="J2291" s="2">
        <f t="shared" si="925"/>
        <v>0.24637249478745585</v>
      </c>
      <c r="K2291" s="2">
        <f t="shared" si="926"/>
        <v>0.72660737840942935</v>
      </c>
      <c r="L2291" s="2">
        <f t="shared" si="927"/>
        <v>1.7871579932768819E-3</v>
      </c>
      <c r="M2291" s="2">
        <f t="shared" si="928"/>
        <v>2.5232968809837948E-2</v>
      </c>
      <c r="N2291" s="63">
        <v>5790</v>
      </c>
      <c r="O2291" s="63">
        <v>17076</v>
      </c>
      <c r="P2291" s="63">
        <v>42</v>
      </c>
      <c r="Q2291" s="63">
        <v>445</v>
      </c>
      <c r="R2291" s="63">
        <v>0</v>
      </c>
      <c r="S2291" s="63">
        <v>0</v>
      </c>
      <c r="T2291" s="63">
        <v>0</v>
      </c>
      <c r="U2291" s="63">
        <v>90</v>
      </c>
      <c r="V2291" s="63">
        <v>0</v>
      </c>
      <c r="W2291" s="63">
        <v>0</v>
      </c>
      <c r="X2291" s="63">
        <v>0</v>
      </c>
      <c r="Y2291" s="63">
        <v>0</v>
      </c>
      <c r="Z2291" s="63">
        <v>0</v>
      </c>
      <c r="AA2291" s="63">
        <v>0</v>
      </c>
      <c r="AB2291" s="63">
        <v>0</v>
      </c>
      <c r="AC2291" s="63">
        <v>0</v>
      </c>
      <c r="AD2291" s="63">
        <v>0</v>
      </c>
      <c r="AE2291" s="63">
        <v>0</v>
      </c>
      <c r="AF2291" s="63">
        <v>0</v>
      </c>
      <c r="AG2291" s="63">
        <v>0</v>
      </c>
      <c r="AH2291" s="63">
        <v>0</v>
      </c>
      <c r="AI2291" s="63">
        <v>0</v>
      </c>
      <c r="AJ2291" s="63">
        <v>0</v>
      </c>
      <c r="AK2291" s="63">
        <v>0</v>
      </c>
      <c r="AL2291" s="63">
        <v>0</v>
      </c>
      <c r="AM2291" s="63">
        <v>0</v>
      </c>
      <c r="AN2291" s="63">
        <v>0</v>
      </c>
      <c r="AO2291" s="63">
        <v>0</v>
      </c>
      <c r="AP2291" s="63">
        <v>0</v>
      </c>
      <c r="AQ2291" s="63">
        <v>0</v>
      </c>
      <c r="AR2291" s="63">
        <v>0</v>
      </c>
      <c r="AS2291" s="63">
        <v>0</v>
      </c>
      <c r="AT2291" s="63">
        <v>0</v>
      </c>
      <c r="AU2291" s="63">
        <v>58</v>
      </c>
      <c r="AV2291" s="63">
        <v>0</v>
      </c>
      <c r="AW2291" s="63">
        <v>0</v>
      </c>
      <c r="AX2291" s="63">
        <v>0</v>
      </c>
      <c r="AY2291" s="63">
        <v>0</v>
      </c>
      <c r="BA2291" s="5">
        <f>IF(Q2291&gt;0,RANK(Q2291,(N2291:P2291,Q2291:AE2291)),0)</f>
        <v>3</v>
      </c>
      <c r="BB2291" s="5">
        <f>IF(R2291&gt;0,RANK(R2291,(N2291:P2291,Q2291:AE2291)),0)</f>
        <v>0</v>
      </c>
      <c r="BC2291" s="5">
        <f>IF(T2291&gt;0,RANK(T2291,(N2291:P2291,Q2291:AE2291)),0)</f>
        <v>0</v>
      </c>
      <c r="BD2291" s="5">
        <f>IF(S2291&gt;0,RANK(S2291,(N2291:P2291,Q2291:AE2291)),0)</f>
        <v>0</v>
      </c>
      <c r="BE2291" s="2">
        <f t="shared" si="929"/>
        <v>1.8935364452576486E-2</v>
      </c>
      <c r="BF2291" s="2">
        <f t="shared" si="930"/>
        <v>0</v>
      </c>
      <c r="BG2291" s="2">
        <f t="shared" si="931"/>
        <v>0</v>
      </c>
      <c r="BH2291" s="2">
        <f t="shared" si="932"/>
        <v>0</v>
      </c>
      <c r="BJ2291" t="s">
        <v>691</v>
      </c>
      <c r="BK2291" t="s">
        <v>2269</v>
      </c>
      <c r="BL2291" s="1">
        <v>1</v>
      </c>
      <c r="BN2291" s="112">
        <v>40</v>
      </c>
      <c r="BO2291" s="114">
        <v>147</v>
      </c>
      <c r="BP2291" s="118">
        <f t="shared" si="923"/>
        <v>40147</v>
      </c>
      <c r="BQ2291" s="118">
        <f t="shared" si="922"/>
        <v>40147</v>
      </c>
      <c r="BR2291" s="5" t="s">
        <v>3151</v>
      </c>
      <c r="BV2291" s="63"/>
      <c r="BW2291" s="63"/>
    </row>
    <row r="2292" spans="1:83" ht="15" hidden="1" customHeight="1" outlineLevel="1">
      <c r="A2292" t="s">
        <v>3042</v>
      </c>
      <c r="B2292" t="s">
        <v>2269</v>
      </c>
      <c r="C2292" s="1">
        <f t="shared" si="924"/>
        <v>4777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5</v>
      </c>
      <c r="G2292" s="129">
        <f t="shared" si="911"/>
        <v>3488</v>
      </c>
      <c r="H2292" s="134">
        <f t="shared" si="912"/>
        <v>0.73016537575884444</v>
      </c>
      <c r="I2292" s="2"/>
      <c r="J2292" s="2">
        <f t="shared" si="925"/>
        <v>0.12518316935315052</v>
      </c>
      <c r="K2292" s="2">
        <f t="shared" si="926"/>
        <v>0.85534854511199498</v>
      </c>
      <c r="L2292" s="2">
        <f t="shared" si="927"/>
        <v>1.8840276324052752E-3</v>
      </c>
      <c r="M2292" s="2">
        <f t="shared" si="928"/>
        <v>1.7584257902449194E-2</v>
      </c>
      <c r="N2292" s="63">
        <v>598</v>
      </c>
      <c r="O2292" s="63">
        <v>4086</v>
      </c>
      <c r="P2292" s="63">
        <v>9</v>
      </c>
      <c r="Q2292" s="63">
        <v>59</v>
      </c>
      <c r="R2292" s="63">
        <v>0</v>
      </c>
      <c r="S2292" s="63">
        <v>0</v>
      </c>
      <c r="T2292" s="63">
        <v>0</v>
      </c>
      <c r="U2292" s="63">
        <v>14</v>
      </c>
      <c r="V2292" s="63">
        <v>0</v>
      </c>
      <c r="W2292" s="63">
        <v>0</v>
      </c>
      <c r="X2292" s="63">
        <v>0</v>
      </c>
      <c r="Y2292" s="63">
        <v>0</v>
      </c>
      <c r="Z2292" s="63">
        <v>0</v>
      </c>
      <c r="AA2292" s="63">
        <v>0</v>
      </c>
      <c r="AB2292" s="63">
        <v>0</v>
      </c>
      <c r="AC2292" s="63">
        <v>0</v>
      </c>
      <c r="AD2292" s="63">
        <v>0</v>
      </c>
      <c r="AE2292" s="63">
        <v>0</v>
      </c>
      <c r="AF2292" s="63">
        <v>0</v>
      </c>
      <c r="AG2292" s="63">
        <v>0</v>
      </c>
      <c r="AH2292" s="63">
        <v>0</v>
      </c>
      <c r="AI2292" s="63">
        <v>0</v>
      </c>
      <c r="AJ2292" s="63">
        <v>0</v>
      </c>
      <c r="AK2292" s="63">
        <v>0</v>
      </c>
      <c r="AL2292" s="63">
        <v>0</v>
      </c>
      <c r="AM2292" s="63">
        <v>0</v>
      </c>
      <c r="AN2292" s="63">
        <v>0</v>
      </c>
      <c r="AO2292" s="63">
        <v>0</v>
      </c>
      <c r="AP2292" s="63">
        <v>0</v>
      </c>
      <c r="AQ2292" s="63">
        <v>0</v>
      </c>
      <c r="AR2292" s="63">
        <v>0</v>
      </c>
      <c r="AS2292" s="63">
        <v>0</v>
      </c>
      <c r="AT2292" s="63">
        <v>0</v>
      </c>
      <c r="AU2292" s="63">
        <v>11</v>
      </c>
      <c r="AV2292" s="63">
        <v>0</v>
      </c>
      <c r="AW2292" s="63">
        <v>0</v>
      </c>
      <c r="AX2292" s="63">
        <v>0</v>
      </c>
      <c r="AY2292" s="63">
        <v>0</v>
      </c>
      <c r="BA2292" s="5">
        <f>IF(Q2292&gt;0,RANK(Q2292,(N2292:P2292,Q2292:AE2292)),0)</f>
        <v>3</v>
      </c>
      <c r="BB2292" s="5">
        <f>IF(R2292&gt;0,RANK(R2292,(N2292:P2292,Q2292:AE2292)),0)</f>
        <v>0</v>
      </c>
      <c r="BC2292" s="5">
        <f>IF(T2292&gt;0,RANK(T2292,(N2292:P2292,Q2292:AE2292)),0)</f>
        <v>0</v>
      </c>
      <c r="BD2292" s="5">
        <f>IF(S2292&gt;0,RANK(S2292,(N2292:P2292,Q2292:AE2292)),0)</f>
        <v>0</v>
      </c>
      <c r="BE2292" s="2">
        <f t="shared" si="929"/>
        <v>1.2350847812434583E-2</v>
      </c>
      <c r="BF2292" s="2">
        <f t="shared" si="930"/>
        <v>0</v>
      </c>
      <c r="BG2292" s="2">
        <f t="shared" si="931"/>
        <v>0</v>
      </c>
      <c r="BH2292" s="2">
        <f t="shared" si="932"/>
        <v>0</v>
      </c>
      <c r="BJ2292" t="s">
        <v>3042</v>
      </c>
      <c r="BK2292" t="s">
        <v>2269</v>
      </c>
      <c r="BL2292" s="1">
        <v>3</v>
      </c>
      <c r="BN2292" s="112">
        <v>40</v>
      </c>
      <c r="BO2292" s="114">
        <v>149</v>
      </c>
      <c r="BP2292" s="118">
        <f t="shared" si="923"/>
        <v>40149</v>
      </c>
      <c r="BQ2292" s="118">
        <f t="shared" si="922"/>
        <v>40149</v>
      </c>
      <c r="BR2292" s="5" t="s">
        <v>3151</v>
      </c>
      <c r="BV2292" s="63"/>
      <c r="BW2292" s="63"/>
    </row>
    <row r="2293" spans="1:83" ht="15" hidden="1" customHeight="1" outlineLevel="1">
      <c r="A2293" t="s">
        <v>1054</v>
      </c>
      <c r="B2293" t="s">
        <v>2269</v>
      </c>
      <c r="C2293" s="1">
        <f t="shared" si="924"/>
        <v>3678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5</v>
      </c>
      <c r="G2293" s="129">
        <f t="shared" si="911"/>
        <v>2402</v>
      </c>
      <c r="H2293" s="134">
        <f t="shared" si="912"/>
        <v>0.65307232191408371</v>
      </c>
      <c r="I2293" s="2"/>
      <c r="J2293" s="2">
        <f t="shared" si="925"/>
        <v>0.16068515497553018</v>
      </c>
      <c r="K2293" s="2">
        <f t="shared" si="926"/>
        <v>0.81375747688961397</v>
      </c>
      <c r="L2293" s="2">
        <f t="shared" si="927"/>
        <v>1.6313213703099511E-3</v>
      </c>
      <c r="M2293" s="2">
        <f t="shared" si="928"/>
        <v>2.3926046764545923E-2</v>
      </c>
      <c r="N2293" s="63">
        <v>591</v>
      </c>
      <c r="O2293" s="63">
        <v>2993</v>
      </c>
      <c r="P2293" s="63">
        <v>6</v>
      </c>
      <c r="Q2293" s="63">
        <v>66</v>
      </c>
      <c r="R2293" s="63">
        <v>0</v>
      </c>
      <c r="S2293" s="63">
        <v>0</v>
      </c>
      <c r="T2293" s="63">
        <v>0</v>
      </c>
      <c r="U2293" s="63">
        <v>12</v>
      </c>
      <c r="V2293" s="63">
        <v>0</v>
      </c>
      <c r="W2293" s="63">
        <v>0</v>
      </c>
      <c r="X2293" s="63">
        <v>0</v>
      </c>
      <c r="Y2293" s="63">
        <v>0</v>
      </c>
      <c r="Z2293" s="63">
        <v>0</v>
      </c>
      <c r="AA2293" s="63">
        <v>0</v>
      </c>
      <c r="AB2293" s="63">
        <v>0</v>
      </c>
      <c r="AC2293" s="63">
        <v>0</v>
      </c>
      <c r="AD2293" s="63">
        <v>0</v>
      </c>
      <c r="AE2293" s="63">
        <v>0</v>
      </c>
      <c r="AF2293" s="63">
        <v>0</v>
      </c>
      <c r="AG2293" s="63">
        <v>0</v>
      </c>
      <c r="AH2293" s="63">
        <v>0</v>
      </c>
      <c r="AI2293" s="63">
        <v>0</v>
      </c>
      <c r="AJ2293" s="63">
        <v>0</v>
      </c>
      <c r="AK2293" s="63">
        <v>0</v>
      </c>
      <c r="AL2293" s="63">
        <v>0</v>
      </c>
      <c r="AM2293" s="63">
        <v>0</v>
      </c>
      <c r="AN2293" s="63">
        <v>0</v>
      </c>
      <c r="AO2293" s="63">
        <v>0</v>
      </c>
      <c r="AP2293" s="63">
        <v>0</v>
      </c>
      <c r="AQ2293" s="63">
        <v>0</v>
      </c>
      <c r="AR2293" s="63">
        <v>0</v>
      </c>
      <c r="AS2293" s="63">
        <v>0</v>
      </c>
      <c r="AT2293" s="63">
        <v>0</v>
      </c>
      <c r="AU2293" s="63">
        <v>10</v>
      </c>
      <c r="AV2293" s="63">
        <v>0</v>
      </c>
      <c r="AW2293" s="63">
        <v>0</v>
      </c>
      <c r="AX2293" s="63">
        <v>0</v>
      </c>
      <c r="AY2293" s="63">
        <v>0</v>
      </c>
      <c r="BA2293" s="5">
        <f>IF(Q2293&gt;0,RANK(Q2293,(N2293:P2293,Q2293:AE2293)),0)</f>
        <v>3</v>
      </c>
      <c r="BB2293" s="5">
        <f>IF(R2293&gt;0,RANK(R2293,(N2293:P2293,Q2293:AE2293)),0)</f>
        <v>0</v>
      </c>
      <c r="BC2293" s="5">
        <f>IF(T2293&gt;0,RANK(T2293,(N2293:P2293,Q2293:AE2293)),0)</f>
        <v>0</v>
      </c>
      <c r="BD2293" s="5">
        <f>IF(S2293&gt;0,RANK(S2293,(N2293:P2293,Q2293:AE2293)),0)</f>
        <v>0</v>
      </c>
      <c r="BE2293" s="2">
        <f t="shared" si="929"/>
        <v>1.794453507340946E-2</v>
      </c>
      <c r="BF2293" s="2">
        <f t="shared" si="930"/>
        <v>0</v>
      </c>
      <c r="BG2293" s="2">
        <f t="shared" si="931"/>
        <v>0</v>
      </c>
      <c r="BH2293" s="2">
        <f t="shared" si="932"/>
        <v>0</v>
      </c>
      <c r="BJ2293" t="s">
        <v>1054</v>
      </c>
      <c r="BK2293" t="s">
        <v>2269</v>
      </c>
      <c r="BL2293" s="1">
        <v>3</v>
      </c>
      <c r="BN2293" s="112">
        <v>40</v>
      </c>
      <c r="BO2293" s="114">
        <v>151</v>
      </c>
      <c r="BP2293" s="118">
        <f t="shared" si="923"/>
        <v>40151</v>
      </c>
      <c r="BQ2293" s="118">
        <f t="shared" si="922"/>
        <v>40151</v>
      </c>
      <c r="BR2293" s="5" t="s">
        <v>3151</v>
      </c>
      <c r="BV2293" s="63"/>
      <c r="BW2293" s="63"/>
    </row>
    <row r="2294" spans="1:83" ht="15" hidden="1" customHeight="1" outlineLevel="1">
      <c r="A2294" t="s">
        <v>393</v>
      </c>
      <c r="B2294" t="s">
        <v>2269</v>
      </c>
      <c r="C2294" s="1">
        <f t="shared" si="924"/>
        <v>7785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5</v>
      </c>
      <c r="G2294" s="129">
        <f t="shared" si="911"/>
        <v>5606</v>
      </c>
      <c r="H2294" s="134">
        <f t="shared" si="912"/>
        <v>0.72010276172125887</v>
      </c>
      <c r="I2294" s="2"/>
      <c r="J2294" s="2">
        <f t="shared" si="925"/>
        <v>0.12909441233140656</v>
      </c>
      <c r="K2294" s="2">
        <f t="shared" si="926"/>
        <v>0.84919717405266537</v>
      </c>
      <c r="L2294" s="2">
        <f t="shared" si="927"/>
        <v>1.5414258188824663E-3</v>
      </c>
      <c r="M2294" s="2">
        <f t="shared" si="928"/>
        <v>2.0166987797045545E-2</v>
      </c>
      <c r="N2294" s="63">
        <v>1005</v>
      </c>
      <c r="O2294" s="63">
        <v>6611</v>
      </c>
      <c r="P2294" s="63">
        <v>12</v>
      </c>
      <c r="Q2294" s="63">
        <v>125</v>
      </c>
      <c r="R2294" s="63">
        <v>0</v>
      </c>
      <c r="S2294" s="63">
        <v>0</v>
      </c>
      <c r="T2294" s="63">
        <v>0</v>
      </c>
      <c r="U2294" s="63">
        <v>16</v>
      </c>
      <c r="V2294" s="63">
        <v>0</v>
      </c>
      <c r="W2294" s="63">
        <v>0</v>
      </c>
      <c r="X2294" s="63">
        <v>0</v>
      </c>
      <c r="Y2294" s="63">
        <v>0</v>
      </c>
      <c r="Z2294" s="63">
        <v>0</v>
      </c>
      <c r="AA2294" s="63">
        <v>0</v>
      </c>
      <c r="AB2294" s="63">
        <v>0</v>
      </c>
      <c r="AC2294" s="63">
        <v>0</v>
      </c>
      <c r="AD2294" s="63">
        <v>0</v>
      </c>
      <c r="AE2294" s="63">
        <v>0</v>
      </c>
      <c r="AF2294" s="63">
        <v>0</v>
      </c>
      <c r="AG2294" s="63">
        <v>0</v>
      </c>
      <c r="AH2294" s="63">
        <v>0</v>
      </c>
      <c r="AI2294" s="63">
        <v>0</v>
      </c>
      <c r="AJ2294" s="63">
        <v>0</v>
      </c>
      <c r="AK2294" s="63">
        <v>0</v>
      </c>
      <c r="AL2294" s="63">
        <v>0</v>
      </c>
      <c r="AM2294" s="63">
        <v>0</v>
      </c>
      <c r="AN2294" s="63">
        <v>0</v>
      </c>
      <c r="AO2294" s="63">
        <v>0</v>
      </c>
      <c r="AP2294" s="63">
        <v>0</v>
      </c>
      <c r="AQ2294" s="63">
        <v>0</v>
      </c>
      <c r="AR2294" s="63">
        <v>0</v>
      </c>
      <c r="AS2294" s="63">
        <v>0</v>
      </c>
      <c r="AT2294" s="63">
        <v>0</v>
      </c>
      <c r="AU2294" s="63">
        <v>16</v>
      </c>
      <c r="AV2294" s="63">
        <v>0</v>
      </c>
      <c r="AW2294" s="63">
        <v>0</v>
      </c>
      <c r="AX2294" s="63">
        <v>0</v>
      </c>
      <c r="AY2294" s="63">
        <v>0</v>
      </c>
      <c r="BA2294" s="5">
        <f>IF(Q2294&gt;0,RANK(Q2294,(N2294:P2294,Q2294:AE2294)),0)</f>
        <v>3</v>
      </c>
      <c r="BB2294" s="5">
        <f>IF(R2294&gt;0,RANK(R2294,(N2294:P2294,Q2294:AE2294)),0)</f>
        <v>0</v>
      </c>
      <c r="BC2294" s="5">
        <f>IF(T2294&gt;0,RANK(T2294,(N2294:P2294,Q2294:AE2294)),0)</f>
        <v>0</v>
      </c>
      <c r="BD2294" s="5">
        <f>IF(S2294&gt;0,RANK(S2294,(N2294:P2294,Q2294:AE2294)),0)</f>
        <v>0</v>
      </c>
      <c r="BE2294" s="2">
        <f t="shared" si="929"/>
        <v>1.6056518946692359E-2</v>
      </c>
      <c r="BF2294" s="2">
        <f t="shared" si="930"/>
        <v>0</v>
      </c>
      <c r="BG2294" s="2">
        <f t="shared" si="931"/>
        <v>0</v>
      </c>
      <c r="BH2294" s="2">
        <f t="shared" si="932"/>
        <v>0</v>
      </c>
      <c r="BJ2294" t="s">
        <v>393</v>
      </c>
      <c r="BK2294" t="s">
        <v>2269</v>
      </c>
      <c r="BL2294" s="1">
        <v>3</v>
      </c>
      <c r="BN2294" s="112">
        <v>40</v>
      </c>
      <c r="BO2294" s="114">
        <v>153</v>
      </c>
      <c r="BP2294" s="118">
        <f t="shared" si="923"/>
        <v>40153</v>
      </c>
      <c r="BQ2294" s="118">
        <f t="shared" si="922"/>
        <v>40153</v>
      </c>
      <c r="BR2294" s="5" t="s">
        <v>3151</v>
      </c>
      <c r="BV2294" s="63"/>
      <c r="BW2294" s="63"/>
    </row>
    <row r="2295" spans="1:83" ht="15" customHeight="1" collapsed="1">
      <c r="A2295" t="s">
        <v>1271</v>
      </c>
      <c r="B2295" t="s">
        <v>544</v>
      </c>
      <c r="C2295" s="1">
        <f t="shared" si="924"/>
        <v>1560699</v>
      </c>
      <c r="D2295" s="5">
        <f>IF(N2295&gt;0, RANK(N2295,(N2295:P2295,Q2295:AE2295)),0)</f>
        <v>2</v>
      </c>
      <c r="E2295" s="5">
        <f>IF(O2295&gt;0,RANK(O2295,(N2295:P2295,Q2295:AE2295)),0)</f>
        <v>1</v>
      </c>
      <c r="F2295" s="5">
        <f>IF(P2295&gt;0,RANK(P2295,(N2295:P2295,Q2295:AE2295)),0)</f>
        <v>5</v>
      </c>
      <c r="G2295" s="129">
        <f t="shared" si="911"/>
        <v>516390</v>
      </c>
      <c r="H2295" s="134">
        <f t="shared" si="912"/>
        <v>0.33087097512076319</v>
      </c>
      <c r="I2295" s="2"/>
      <c r="J2295" s="2">
        <f t="shared" si="925"/>
        <v>0.32286174335986634</v>
      </c>
      <c r="K2295" s="2">
        <f t="shared" si="926"/>
        <v>0.65373271848062953</v>
      </c>
      <c r="L2295" s="2">
        <f t="shared" si="927"/>
        <v>1.6319610636003482E-3</v>
      </c>
      <c r="M2295" s="2">
        <f t="shared" si="928"/>
        <v>2.1773577095903732E-2</v>
      </c>
      <c r="N2295" s="63">
        <v>503890</v>
      </c>
      <c r="O2295" s="63">
        <v>1020280</v>
      </c>
      <c r="P2295" s="63">
        <v>2547</v>
      </c>
      <c r="Q2295" s="63">
        <v>24731</v>
      </c>
      <c r="R2295" s="63">
        <v>0</v>
      </c>
      <c r="S2295" s="63">
        <v>0</v>
      </c>
      <c r="T2295" s="63">
        <v>0</v>
      </c>
      <c r="U2295" s="63">
        <v>5597</v>
      </c>
      <c r="V2295" s="63">
        <v>0</v>
      </c>
      <c r="W2295" s="63">
        <v>0</v>
      </c>
      <c r="X2295" s="63">
        <v>0</v>
      </c>
      <c r="Y2295" s="63">
        <v>0</v>
      </c>
      <c r="Z2295" s="63">
        <v>0</v>
      </c>
      <c r="AA2295" s="63">
        <v>0</v>
      </c>
      <c r="AB2295" s="63">
        <v>0</v>
      </c>
      <c r="AC2295" s="63">
        <v>0</v>
      </c>
      <c r="AD2295" s="63">
        <v>0</v>
      </c>
      <c r="AE2295" s="63">
        <v>0</v>
      </c>
      <c r="AF2295" s="63">
        <v>0</v>
      </c>
      <c r="AG2295" s="63">
        <v>0</v>
      </c>
      <c r="AH2295" s="63">
        <v>0</v>
      </c>
      <c r="AI2295" s="63">
        <v>0</v>
      </c>
      <c r="AJ2295" s="63">
        <v>0</v>
      </c>
      <c r="AK2295" s="63">
        <v>0</v>
      </c>
      <c r="AL2295" s="63">
        <v>0</v>
      </c>
      <c r="AM2295" s="63">
        <v>0</v>
      </c>
      <c r="AN2295" s="63">
        <v>0</v>
      </c>
      <c r="AO2295" s="63">
        <v>0</v>
      </c>
      <c r="AP2295" s="63">
        <v>0</v>
      </c>
      <c r="AQ2295" s="63">
        <v>0</v>
      </c>
      <c r="AR2295" s="63">
        <v>0</v>
      </c>
      <c r="AS2295" s="63">
        <v>0</v>
      </c>
      <c r="AT2295" s="63">
        <v>0</v>
      </c>
      <c r="AU2295" s="63">
        <v>3654</v>
      </c>
      <c r="AV2295" s="63">
        <v>0</v>
      </c>
      <c r="AW2295" s="63">
        <v>0</v>
      </c>
      <c r="AX2295" s="63">
        <v>0</v>
      </c>
      <c r="AY2295" s="63">
        <v>0</v>
      </c>
      <c r="BA2295" s="5">
        <f>IF(Q2295&gt;0,RANK(Q2295,(N2295:P2295,Q2295:AE2295)),0)</f>
        <v>3</v>
      </c>
      <c r="BB2295" s="5">
        <f>IF(R2295&gt;0,RANK(R2295,(N2295:P2295,Q2295:AE2295)),0)</f>
        <v>0</v>
      </c>
      <c r="BC2295" s="5">
        <f>IF(T2295&gt;0,RANK(T2295,(N2295:P2295,Q2295:AE2295)),0)</f>
        <v>0</v>
      </c>
      <c r="BD2295" s="5">
        <f>IF(S2295&gt;0,RANK(S2295,(N2295:P2295,Q2295:AE2295)),0)</f>
        <v>0</v>
      </c>
      <c r="BE2295" s="2">
        <f t="shared" si="929"/>
        <v>1.584610485429926E-2</v>
      </c>
      <c r="BF2295" s="2">
        <f t="shared" si="930"/>
        <v>0</v>
      </c>
      <c r="BG2295" s="2">
        <f t="shared" si="931"/>
        <v>0</v>
      </c>
      <c r="BH2295" s="2">
        <f t="shared" si="932"/>
        <v>0</v>
      </c>
      <c r="BJ2295" t="s">
        <v>1271</v>
      </c>
      <c r="BK2295" t="s">
        <v>544</v>
      </c>
      <c r="BN2295" s="112">
        <v>40</v>
      </c>
      <c r="BO2295" s="114"/>
      <c r="BP2295" s="112">
        <v>40</v>
      </c>
      <c r="BQ2295" s="112">
        <f t="shared" si="922"/>
        <v>40</v>
      </c>
      <c r="BR2295" s="5" t="s">
        <v>710</v>
      </c>
      <c r="BS2295" s="63">
        <f>SUM(BS2218:BS2294)</f>
        <v>0</v>
      </c>
      <c r="BT2295" s="63">
        <f>SUM(BT2218:BT2294)</f>
        <v>0</v>
      </c>
      <c r="BV2295" s="63"/>
      <c r="BW2295" s="63"/>
    </row>
    <row r="2296" spans="1:83" ht="15" customHeight="1">
      <c r="C2296" s="1"/>
      <c r="E2296" s="5"/>
      <c r="F2296" s="5"/>
      <c r="G2296" s="129"/>
      <c r="H2296" s="134"/>
      <c r="I2296" s="2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BA2296" s="5"/>
      <c r="BB2296" s="5"/>
      <c r="BC2296" s="5"/>
      <c r="BD2296" s="5"/>
      <c r="BN2296" s="112"/>
      <c r="BO2296" s="114"/>
      <c r="BP2296" s="118"/>
      <c r="BQ2296" s="118"/>
      <c r="BW2296" s="63"/>
    </row>
    <row r="2297" spans="1:83" ht="15" hidden="1" customHeight="1" outlineLevel="1">
      <c r="A2297" t="s">
        <v>2512</v>
      </c>
      <c r="B2297" t="s">
        <v>2270</v>
      </c>
      <c r="C2297" s="1">
        <f t="shared" ref="C2297:C2333" si="933">SUM(N2297:AY2297)</f>
        <v>9932</v>
      </c>
      <c r="D2297" s="5">
        <f>IF(N2297&gt;0, RANK(N2297,(N2297:P2297,Q2297:AE2297)),0)</f>
        <v>2</v>
      </c>
      <c r="E2297" s="5">
        <f>IF(O2297&gt;0,RANK(O2297,(N2297:P2297,Q2297:AE2297)),0)</f>
        <v>1</v>
      </c>
      <c r="F2297" s="5">
        <f>IF(P2297&gt;0,RANK(P2297,(N2297:P2297,Q2297:AE2297)),0)</f>
        <v>0</v>
      </c>
      <c r="G2297" s="129">
        <f t="shared" si="911"/>
        <v>5006</v>
      </c>
      <c r="H2297" s="134">
        <f t="shared" si="912"/>
        <v>0.50402738622633914</v>
      </c>
      <c r="I2297" s="2"/>
      <c r="J2297" s="2">
        <f t="shared" ref="J2297:J2333" si="934">IF($C2297=0,"-",N2297/$C2297)</f>
        <v>0.23620620217478855</v>
      </c>
      <c r="K2297" s="2">
        <f t="shared" ref="K2297:K2333" si="935">IF($C2297=0,"-",O2297/$C2297)</f>
        <v>0.74023358840112763</v>
      </c>
      <c r="L2297" s="2">
        <f t="shared" ref="L2297:L2333" si="936">IF($C2297=0,"-",P2297/$C2297)</f>
        <v>0</v>
      </c>
      <c r="M2297" s="2">
        <f t="shared" ref="M2297:M2333" si="937">IF(C2297=0,"-",(1-J2297-K2297-L2297))</f>
        <v>2.3560209424083767E-2</v>
      </c>
      <c r="N2297" s="63">
        <v>2346</v>
      </c>
      <c r="O2297" s="63">
        <v>7352</v>
      </c>
      <c r="P2297" s="63">
        <v>0</v>
      </c>
      <c r="Q2297" s="63">
        <v>144</v>
      </c>
      <c r="R2297" s="63">
        <v>33</v>
      </c>
      <c r="S2297" s="63">
        <v>0</v>
      </c>
      <c r="T2297" s="63">
        <v>0</v>
      </c>
      <c r="U2297" s="63">
        <v>0</v>
      </c>
      <c r="V2297" s="63">
        <v>0</v>
      </c>
      <c r="W2297" s="63">
        <v>41</v>
      </c>
      <c r="X2297" s="63">
        <v>0</v>
      </c>
      <c r="Y2297" s="63">
        <v>0</v>
      </c>
      <c r="Z2297" s="63">
        <v>0</v>
      </c>
      <c r="AA2297" s="63">
        <v>0</v>
      </c>
      <c r="AB2297" s="63">
        <v>0</v>
      </c>
      <c r="AC2297" s="63">
        <v>0</v>
      </c>
      <c r="AD2297" s="63">
        <v>0</v>
      </c>
      <c r="AE2297" s="63">
        <v>0</v>
      </c>
      <c r="AF2297" s="63">
        <v>16</v>
      </c>
      <c r="AG2297" s="63">
        <v>0</v>
      </c>
      <c r="AH2297" s="63">
        <v>0</v>
      </c>
      <c r="AI2297" s="63">
        <v>0</v>
      </c>
      <c r="AJ2297" s="63">
        <v>0</v>
      </c>
      <c r="AK2297" s="63">
        <v>0</v>
      </c>
      <c r="AL2297" s="63">
        <v>0</v>
      </c>
      <c r="AM2297" s="63">
        <v>0</v>
      </c>
      <c r="AN2297" s="63">
        <v>0</v>
      </c>
      <c r="AO2297" s="63">
        <v>0</v>
      </c>
      <c r="AP2297" s="63">
        <v>0</v>
      </c>
      <c r="AQ2297" s="63">
        <v>0</v>
      </c>
      <c r="AR2297" s="63">
        <v>0</v>
      </c>
      <c r="AS2297" s="63">
        <v>0</v>
      </c>
      <c r="AT2297" s="63">
        <v>0</v>
      </c>
      <c r="AU2297" s="63">
        <v>0</v>
      </c>
      <c r="AV2297" s="63">
        <v>0</v>
      </c>
      <c r="AW2297" s="63">
        <v>0</v>
      </c>
      <c r="AX2297" s="63">
        <v>0</v>
      </c>
      <c r="AY2297" s="63">
        <v>0</v>
      </c>
      <c r="BA2297" s="5">
        <f>IF(Q2297&gt;0,RANK(Q2297,(N2297:P2297,Q2297:AE2297)),0)</f>
        <v>3</v>
      </c>
      <c r="BB2297" s="5">
        <f>IF(R2297&gt;0,RANK(R2297,(N2297:P2297,Q2297:AE2297)),0)</f>
        <v>5</v>
      </c>
      <c r="BC2297" s="5">
        <f>IF(T2297&gt;0,RANK(T2297,(N2297:P2297,Q2297:AE2297)),0)</f>
        <v>0</v>
      </c>
      <c r="BD2297" s="5">
        <f>IF(S2297&gt;0,RANK(S2297,(N2297:P2297,Q2297:AE2297)),0)</f>
        <v>0</v>
      </c>
      <c r="BE2297" s="2">
        <f t="shared" ref="BE2297:BE2333" si="938">IF($C2297=0,"-",Q2297/$C2297)</f>
        <v>1.4498590414820781E-2</v>
      </c>
      <c r="BF2297" s="2">
        <f t="shared" ref="BF2297:BF2333" si="939">IF($C2297=0,"-",R2297/$C2297)</f>
        <v>3.3225936367297622E-3</v>
      </c>
      <c r="BG2297" s="2">
        <f t="shared" ref="BG2297:BG2333" si="940">IF($C2297=0,"-",T2297/$C2297)</f>
        <v>0</v>
      </c>
      <c r="BH2297" s="2">
        <f t="shared" ref="BH2297:BH2333" si="941">IF($C2297=0,"-",S2297/$C2297)</f>
        <v>0</v>
      </c>
      <c r="BJ2297" t="s">
        <v>2512</v>
      </c>
      <c r="BK2297" t="s">
        <v>2270</v>
      </c>
      <c r="BL2297">
        <v>2</v>
      </c>
      <c r="BN2297" s="112">
        <v>41</v>
      </c>
      <c r="BO2297" s="114">
        <v>1</v>
      </c>
      <c r="BP2297" s="118">
        <f t="shared" si="923"/>
        <v>41001</v>
      </c>
      <c r="BQ2297" s="118">
        <f t="shared" si="922"/>
        <v>41001</v>
      </c>
      <c r="BR2297" s="5" t="s">
        <v>3151</v>
      </c>
      <c r="BV2297" s="63"/>
      <c r="BW2297" s="63"/>
      <c r="BX2297" s="63">
        <f>BW2297-BT2297-BS2297-C2297</f>
        <v>-9932</v>
      </c>
      <c r="CE2297"/>
    </row>
    <row r="2298" spans="1:83" ht="15" hidden="1" customHeight="1" outlineLevel="1">
      <c r="A2298" t="s">
        <v>1097</v>
      </c>
      <c r="B2298" t="s">
        <v>2270</v>
      </c>
      <c r="C2298" s="1">
        <f t="shared" si="933"/>
        <v>52799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29">
        <f t="shared" si="911"/>
        <v>20949</v>
      </c>
      <c r="H2298" s="134">
        <f t="shared" si="912"/>
        <v>0.39676887819845075</v>
      </c>
      <c r="I2298" s="2"/>
      <c r="J2298" s="2">
        <f t="shared" si="934"/>
        <v>0.67855451807799394</v>
      </c>
      <c r="K2298" s="2">
        <f t="shared" si="935"/>
        <v>0.28178563987954319</v>
      </c>
      <c r="L2298" s="2">
        <f t="shared" si="936"/>
        <v>0</v>
      </c>
      <c r="M2298" s="2">
        <f t="shared" si="937"/>
        <v>3.9659842042462867E-2</v>
      </c>
      <c r="N2298" s="63">
        <v>35827</v>
      </c>
      <c r="O2298" s="63">
        <v>14878</v>
      </c>
      <c r="P2298" s="63">
        <v>0</v>
      </c>
      <c r="Q2298" s="63">
        <v>1142</v>
      </c>
      <c r="R2298" s="63">
        <v>335</v>
      </c>
      <c r="S2298" s="63">
        <v>0</v>
      </c>
      <c r="T2298" s="63">
        <v>0</v>
      </c>
      <c r="U2298" s="63">
        <v>0</v>
      </c>
      <c r="V2298" s="63">
        <v>0</v>
      </c>
      <c r="W2298" s="63">
        <v>474</v>
      </c>
      <c r="X2298" s="63">
        <v>0</v>
      </c>
      <c r="Y2298" s="63">
        <v>0</v>
      </c>
      <c r="Z2298" s="63">
        <v>0</v>
      </c>
      <c r="AA2298" s="63">
        <v>0</v>
      </c>
      <c r="AB2298" s="63">
        <v>0</v>
      </c>
      <c r="AC2298" s="63">
        <v>0</v>
      </c>
      <c r="AD2298" s="63">
        <v>0</v>
      </c>
      <c r="AE2298" s="63">
        <v>0</v>
      </c>
      <c r="AF2298" s="63">
        <v>143</v>
      </c>
      <c r="AG2298" s="63">
        <v>0</v>
      </c>
      <c r="AH2298" s="63">
        <v>0</v>
      </c>
      <c r="AI2298" s="63">
        <v>0</v>
      </c>
      <c r="AJ2298" s="63">
        <v>0</v>
      </c>
      <c r="AK2298" s="63">
        <v>0</v>
      </c>
      <c r="AL2298" s="63">
        <v>0</v>
      </c>
      <c r="AM2298" s="63">
        <v>0</v>
      </c>
      <c r="AN2298" s="63">
        <v>0</v>
      </c>
      <c r="AO2298" s="63">
        <v>0</v>
      </c>
      <c r="AP2298" s="63">
        <v>0</v>
      </c>
      <c r="AQ2298" s="63">
        <v>0</v>
      </c>
      <c r="AR2298" s="63">
        <v>0</v>
      </c>
      <c r="AS2298" s="63">
        <v>0</v>
      </c>
      <c r="AT2298" s="63">
        <v>0</v>
      </c>
      <c r="AU2298" s="63">
        <v>0</v>
      </c>
      <c r="AV2298" s="63">
        <v>0</v>
      </c>
      <c r="AW2298" s="63">
        <v>0</v>
      </c>
      <c r="AX2298" s="63">
        <v>0</v>
      </c>
      <c r="AY2298" s="63">
        <v>0</v>
      </c>
      <c r="BA2298" s="5">
        <f>IF(Q2298&gt;0,RANK(Q2298,(N2298:P2298,Q2298:AE2298)),0)</f>
        <v>3</v>
      </c>
      <c r="BB2298" s="5">
        <f>IF(R2298&gt;0,RANK(R2298,(N2298:P2298,Q2298:AE2298)),0)</f>
        <v>5</v>
      </c>
      <c r="BC2298" s="5">
        <f>IF(T2298&gt;0,RANK(T2298,(N2298:P2298,Q2298:AE2298)),0)</f>
        <v>0</v>
      </c>
      <c r="BD2298" s="5">
        <f>IF(S2298&gt;0,RANK(S2298,(N2298:P2298,Q2298:AE2298)),0)</f>
        <v>0</v>
      </c>
      <c r="BE2298" s="2">
        <f t="shared" si="938"/>
        <v>2.1629197522680353E-2</v>
      </c>
      <c r="BF2298" s="2">
        <f t="shared" si="939"/>
        <v>6.3448171366881946E-3</v>
      </c>
      <c r="BG2298" s="2">
        <f t="shared" si="940"/>
        <v>0</v>
      </c>
      <c r="BH2298" s="2">
        <f t="shared" si="941"/>
        <v>0</v>
      </c>
      <c r="BJ2298" t="s">
        <v>1097</v>
      </c>
      <c r="BK2298" t="s">
        <v>2270</v>
      </c>
      <c r="BN2298" s="112">
        <v>41</v>
      </c>
      <c r="BO2298" s="114">
        <v>3</v>
      </c>
      <c r="BP2298" s="118">
        <f t="shared" si="923"/>
        <v>41003</v>
      </c>
      <c r="BQ2298" s="118">
        <f t="shared" si="922"/>
        <v>41003</v>
      </c>
      <c r="BR2298" s="5" t="s">
        <v>3151</v>
      </c>
      <c r="BV2298" s="63"/>
      <c r="BW2298" s="63"/>
      <c r="BX2298" s="63">
        <f>BW2298-BT2298-BS2298-C2298</f>
        <v>-52799</v>
      </c>
      <c r="CE2298"/>
    </row>
    <row r="2299" spans="1:83" ht="15" hidden="1" customHeight="1" outlineLevel="1">
      <c r="A2299" t="s">
        <v>524</v>
      </c>
      <c r="B2299" t="s">
        <v>2270</v>
      </c>
      <c r="C2299" s="1">
        <f t="shared" si="933"/>
        <v>257679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29">
        <f t="shared" si="911"/>
        <v>28534</v>
      </c>
      <c r="H2299" s="134">
        <f t="shared" si="912"/>
        <v>0.11073467376076436</v>
      </c>
      <c r="I2299" s="2"/>
      <c r="J2299" s="2">
        <f t="shared" si="934"/>
        <v>0.5395977165387944</v>
      </c>
      <c r="K2299" s="2">
        <f t="shared" si="935"/>
        <v>0.42886304277803006</v>
      </c>
      <c r="L2299" s="2">
        <f t="shared" si="936"/>
        <v>0</v>
      </c>
      <c r="M2299" s="2">
        <f t="shared" si="937"/>
        <v>3.153924068317554E-2</v>
      </c>
      <c r="N2299" s="63">
        <v>139043</v>
      </c>
      <c r="O2299" s="63">
        <v>110509</v>
      </c>
      <c r="P2299" s="63">
        <v>0</v>
      </c>
      <c r="Q2299" s="63">
        <v>4736</v>
      </c>
      <c r="R2299" s="63">
        <v>1011</v>
      </c>
      <c r="S2299" s="63">
        <v>0</v>
      </c>
      <c r="T2299" s="63">
        <v>0</v>
      </c>
      <c r="U2299" s="63">
        <v>0</v>
      </c>
      <c r="V2299" s="63">
        <v>0</v>
      </c>
      <c r="W2299" s="63">
        <v>1951</v>
      </c>
      <c r="X2299" s="63">
        <v>0</v>
      </c>
      <c r="Y2299" s="63">
        <v>0</v>
      </c>
      <c r="Z2299" s="63">
        <v>0</v>
      </c>
      <c r="AA2299" s="63">
        <v>0</v>
      </c>
      <c r="AB2299" s="63">
        <v>0</v>
      </c>
      <c r="AC2299" s="63">
        <v>0</v>
      </c>
      <c r="AD2299" s="63">
        <v>0</v>
      </c>
      <c r="AE2299" s="63">
        <v>0</v>
      </c>
      <c r="AF2299" s="63">
        <v>429</v>
      </c>
      <c r="AG2299" s="63">
        <v>0</v>
      </c>
      <c r="AH2299" s="63">
        <v>0</v>
      </c>
      <c r="AI2299" s="63">
        <v>0</v>
      </c>
      <c r="AJ2299" s="63">
        <v>0</v>
      </c>
      <c r="AK2299" s="63">
        <v>0</v>
      </c>
      <c r="AL2299" s="63">
        <v>0</v>
      </c>
      <c r="AM2299" s="63">
        <v>0</v>
      </c>
      <c r="AN2299" s="63">
        <v>0</v>
      </c>
      <c r="AO2299" s="63">
        <v>0</v>
      </c>
      <c r="AP2299" s="63">
        <v>0</v>
      </c>
      <c r="AQ2299" s="63">
        <v>0</v>
      </c>
      <c r="AR2299" s="63">
        <v>0</v>
      </c>
      <c r="AS2299" s="63">
        <v>0</v>
      </c>
      <c r="AT2299" s="63">
        <v>0</v>
      </c>
      <c r="AU2299" s="63">
        <v>0</v>
      </c>
      <c r="AV2299" s="63">
        <v>0</v>
      </c>
      <c r="AW2299" s="63">
        <v>0</v>
      </c>
      <c r="AX2299" s="63">
        <v>0</v>
      </c>
      <c r="AY2299" s="63">
        <v>0</v>
      </c>
      <c r="BA2299" s="5">
        <f>IF(Q2299&gt;0,RANK(Q2299,(N2299:P2299,Q2299:AE2299)),0)</f>
        <v>3</v>
      </c>
      <c r="BB2299" s="5">
        <f>IF(R2299&gt;0,RANK(R2299,(N2299:P2299,Q2299:AE2299)),0)</f>
        <v>5</v>
      </c>
      <c r="BC2299" s="5">
        <f>IF(T2299&gt;0,RANK(T2299,(N2299:P2299,Q2299:AE2299)),0)</f>
        <v>0</v>
      </c>
      <c r="BD2299" s="5">
        <f>IF(S2299&gt;0,RANK(S2299,(N2299:P2299,Q2299:AE2299)),0)</f>
        <v>0</v>
      </c>
      <c r="BE2299" s="2">
        <f t="shared" si="938"/>
        <v>1.8379456610744374E-2</v>
      </c>
      <c r="BF2299" s="2">
        <f t="shared" si="939"/>
        <v>3.9234861979439532E-3</v>
      </c>
      <c r="BG2299" s="2">
        <f t="shared" si="940"/>
        <v>0</v>
      </c>
      <c r="BH2299" s="2">
        <f t="shared" si="941"/>
        <v>0</v>
      </c>
      <c r="BJ2299" t="s">
        <v>524</v>
      </c>
      <c r="BK2299" t="s">
        <v>2270</v>
      </c>
      <c r="BN2299" s="112">
        <v>41</v>
      </c>
      <c r="BO2299" s="114">
        <v>5</v>
      </c>
      <c r="BP2299" s="118">
        <f t="shared" si="923"/>
        <v>41005</v>
      </c>
      <c r="BQ2299" s="118">
        <f t="shared" si="922"/>
        <v>41005</v>
      </c>
      <c r="BR2299" s="5" t="s">
        <v>3151</v>
      </c>
      <c r="BV2299" s="63"/>
      <c r="BW2299" s="63"/>
      <c r="BX2299" s="63">
        <f t="shared" ref="BX2299:BX2332" si="942">BW2299-BT2299-BS2299-C2299</f>
        <v>-257679</v>
      </c>
      <c r="CE2299" s="1"/>
    </row>
    <row r="2300" spans="1:83" ht="15" hidden="1" customHeight="1" outlineLevel="1">
      <c r="A2300" t="s">
        <v>693</v>
      </c>
      <c r="B2300" t="s">
        <v>2270</v>
      </c>
      <c r="C2300" s="1">
        <f t="shared" si="933"/>
        <v>23910</v>
      </c>
      <c r="D2300" s="5">
        <f>IF(N2300&gt;0, RANK(N2300,(N2300:P2300,Q2300:AE2300)),0)</f>
        <v>1</v>
      </c>
      <c r="E2300" s="5">
        <f>IF(O2300&gt;0,RANK(O2300,(N2300:P2300,Q2300:AE2300)),0)</f>
        <v>2</v>
      </c>
      <c r="F2300" s="5">
        <f>IF(P2300&gt;0,RANK(P2300,(N2300:P2300,Q2300:AE2300)),0)</f>
        <v>0</v>
      </c>
      <c r="G2300" s="129">
        <f t="shared" si="911"/>
        <v>2698</v>
      </c>
      <c r="H2300" s="134">
        <f t="shared" si="912"/>
        <v>0.11283981597657884</v>
      </c>
      <c r="I2300" s="2"/>
      <c r="J2300" s="2">
        <f t="shared" si="934"/>
        <v>0.54019238812212467</v>
      </c>
      <c r="K2300" s="2">
        <f t="shared" si="935"/>
        <v>0.42735257214554578</v>
      </c>
      <c r="L2300" s="2">
        <f t="shared" si="936"/>
        <v>0</v>
      </c>
      <c r="M2300" s="2">
        <f t="shared" si="937"/>
        <v>3.2455039732329549E-2</v>
      </c>
      <c r="N2300" s="63">
        <v>12916</v>
      </c>
      <c r="O2300" s="63">
        <v>10218</v>
      </c>
      <c r="P2300" s="63">
        <v>0</v>
      </c>
      <c r="Q2300" s="63">
        <v>437</v>
      </c>
      <c r="R2300" s="63">
        <v>130</v>
      </c>
      <c r="S2300" s="63">
        <v>0</v>
      </c>
      <c r="T2300" s="63">
        <v>0</v>
      </c>
      <c r="U2300" s="63">
        <v>0</v>
      </c>
      <c r="V2300" s="63">
        <v>0</v>
      </c>
      <c r="W2300" s="63">
        <v>146</v>
      </c>
      <c r="X2300" s="63">
        <v>0</v>
      </c>
      <c r="Y2300" s="63">
        <v>0</v>
      </c>
      <c r="Z2300" s="63">
        <v>0</v>
      </c>
      <c r="AA2300" s="63">
        <v>0</v>
      </c>
      <c r="AB2300" s="63">
        <v>0</v>
      </c>
      <c r="AC2300" s="63">
        <v>0</v>
      </c>
      <c r="AD2300" s="63">
        <v>0</v>
      </c>
      <c r="AE2300" s="63">
        <v>0</v>
      </c>
      <c r="AF2300" s="63">
        <v>63</v>
      </c>
      <c r="AG2300" s="63">
        <v>0</v>
      </c>
      <c r="AH2300" s="63">
        <v>0</v>
      </c>
      <c r="AI2300" s="63">
        <v>0</v>
      </c>
      <c r="AJ2300" s="63">
        <v>0</v>
      </c>
      <c r="AK2300" s="63">
        <v>0</v>
      </c>
      <c r="AL2300" s="63">
        <v>0</v>
      </c>
      <c r="AM2300" s="63">
        <v>0</v>
      </c>
      <c r="AN2300" s="63">
        <v>0</v>
      </c>
      <c r="AO2300" s="63">
        <v>0</v>
      </c>
      <c r="AP2300" s="63">
        <v>0</v>
      </c>
      <c r="AQ2300" s="63">
        <v>0</v>
      </c>
      <c r="AR2300" s="63">
        <v>0</v>
      </c>
      <c r="AS2300" s="63">
        <v>0</v>
      </c>
      <c r="AT2300" s="63">
        <v>0</v>
      </c>
      <c r="AU2300" s="63">
        <v>0</v>
      </c>
      <c r="AV2300" s="63">
        <v>0</v>
      </c>
      <c r="AW2300" s="63">
        <v>0</v>
      </c>
      <c r="AX2300" s="63">
        <v>0</v>
      </c>
      <c r="AY2300" s="63">
        <v>0</v>
      </c>
      <c r="BA2300" s="5">
        <f>IF(Q2300&gt;0,RANK(Q2300,(N2300:P2300,Q2300:AE2300)),0)</f>
        <v>3</v>
      </c>
      <c r="BB2300" s="5">
        <f>IF(R2300&gt;0,RANK(R2300,(N2300:P2300,Q2300:AE2300)),0)</f>
        <v>5</v>
      </c>
      <c r="BC2300" s="5">
        <f>IF(T2300&gt;0,RANK(T2300,(N2300:P2300,Q2300:AE2300)),0)</f>
        <v>0</v>
      </c>
      <c r="BD2300" s="5">
        <f>IF(S2300&gt;0,RANK(S2300,(N2300:P2300,Q2300:AE2300)),0)</f>
        <v>0</v>
      </c>
      <c r="BE2300" s="2">
        <f t="shared" si="938"/>
        <v>1.8276871601840234E-2</v>
      </c>
      <c r="BF2300" s="2">
        <f t="shared" si="939"/>
        <v>5.437055625261397E-3</v>
      </c>
      <c r="BG2300" s="2">
        <f t="shared" si="940"/>
        <v>0</v>
      </c>
      <c r="BH2300" s="2">
        <f t="shared" si="941"/>
        <v>0</v>
      </c>
      <c r="BJ2300" t="s">
        <v>693</v>
      </c>
      <c r="BK2300" t="s">
        <v>2270</v>
      </c>
      <c r="BL2300">
        <v>1</v>
      </c>
      <c r="BN2300" s="112">
        <v>41</v>
      </c>
      <c r="BO2300" s="114">
        <v>7</v>
      </c>
      <c r="BP2300" s="118">
        <f t="shared" si="923"/>
        <v>41007</v>
      </c>
      <c r="BQ2300" s="118">
        <f t="shared" si="922"/>
        <v>41007</v>
      </c>
      <c r="BR2300" s="5" t="s">
        <v>3151</v>
      </c>
      <c r="BU2300" s="129"/>
      <c r="BV2300" s="63"/>
      <c r="BW2300" s="63"/>
      <c r="BX2300" s="63">
        <f>BW2300-BT2300-BS2300-C2300</f>
        <v>-23910</v>
      </c>
      <c r="CE2300"/>
    </row>
    <row r="2301" spans="1:83" ht="15" hidden="1" customHeight="1" outlineLevel="1">
      <c r="A2301" t="s">
        <v>1495</v>
      </c>
      <c r="B2301" t="s">
        <v>2270</v>
      </c>
      <c r="C2301" s="1">
        <f t="shared" si="933"/>
        <v>32221</v>
      </c>
      <c r="D2301" s="5">
        <f>IF(N2301&gt;0, RANK(N2301,(N2301:P2301,Q2301:AE2301)),0)</f>
        <v>2</v>
      </c>
      <c r="E2301" s="5">
        <f>IF(O2301&gt;0,RANK(O2301,(N2301:P2301,Q2301:AE2301)),0)</f>
        <v>1</v>
      </c>
      <c r="F2301" s="5">
        <f>IF(P2301&gt;0,RANK(P2301,(N2301:P2301,Q2301:AE2301)),0)</f>
        <v>0</v>
      </c>
      <c r="G2301" s="129">
        <f t="shared" si="911"/>
        <v>3315</v>
      </c>
      <c r="H2301" s="134">
        <f t="shared" si="912"/>
        <v>0.10288321281152044</v>
      </c>
      <c r="I2301" s="2"/>
      <c r="J2301" s="2">
        <f t="shared" si="934"/>
        <v>0.42937835573073463</v>
      </c>
      <c r="K2301" s="2">
        <f t="shared" si="935"/>
        <v>0.53226156854225504</v>
      </c>
      <c r="L2301" s="2">
        <f t="shared" si="936"/>
        <v>0</v>
      </c>
      <c r="M2301" s="2">
        <f t="shared" si="937"/>
        <v>3.8360075727010279E-2</v>
      </c>
      <c r="N2301" s="63">
        <v>13835</v>
      </c>
      <c r="O2301" s="63">
        <v>17150</v>
      </c>
      <c r="P2301" s="63">
        <v>0</v>
      </c>
      <c r="Q2301" s="63">
        <v>787</v>
      </c>
      <c r="R2301" s="63">
        <v>158</v>
      </c>
      <c r="S2301" s="63">
        <v>0</v>
      </c>
      <c r="T2301" s="63">
        <v>0</v>
      </c>
      <c r="U2301" s="63">
        <v>0</v>
      </c>
      <c r="V2301" s="63">
        <v>0</v>
      </c>
      <c r="W2301" s="63">
        <v>204</v>
      </c>
      <c r="X2301" s="63">
        <v>0</v>
      </c>
      <c r="Y2301" s="63">
        <v>0</v>
      </c>
      <c r="Z2301" s="63">
        <v>0</v>
      </c>
      <c r="AA2301" s="63">
        <v>0</v>
      </c>
      <c r="AB2301" s="63">
        <v>0</v>
      </c>
      <c r="AC2301" s="63">
        <v>0</v>
      </c>
      <c r="AD2301" s="63">
        <v>0</v>
      </c>
      <c r="AE2301" s="63">
        <v>0</v>
      </c>
      <c r="AF2301" s="63">
        <v>87</v>
      </c>
      <c r="AG2301" s="63">
        <v>0</v>
      </c>
      <c r="AH2301" s="63">
        <v>0</v>
      </c>
      <c r="AI2301" s="63">
        <v>0</v>
      </c>
      <c r="AJ2301" s="63">
        <v>0</v>
      </c>
      <c r="AK2301" s="63">
        <v>0</v>
      </c>
      <c r="AL2301" s="63">
        <v>0</v>
      </c>
      <c r="AM2301" s="63">
        <v>0</v>
      </c>
      <c r="AN2301" s="63">
        <v>0</v>
      </c>
      <c r="AO2301" s="63">
        <v>0</v>
      </c>
      <c r="AP2301" s="63">
        <v>0</v>
      </c>
      <c r="AQ2301" s="63">
        <v>0</v>
      </c>
      <c r="AR2301" s="63">
        <v>0</v>
      </c>
      <c r="AS2301" s="63">
        <v>0</v>
      </c>
      <c r="AT2301" s="63">
        <v>0</v>
      </c>
      <c r="AU2301" s="63">
        <v>0</v>
      </c>
      <c r="AV2301" s="63">
        <v>0</v>
      </c>
      <c r="AW2301" s="63">
        <v>0</v>
      </c>
      <c r="AX2301" s="63">
        <v>0</v>
      </c>
      <c r="AY2301" s="63">
        <v>0</v>
      </c>
      <c r="BA2301" s="5">
        <f>IF(Q2301&gt;0,RANK(Q2301,(N2301:P2301,Q2301:AE2301)),0)</f>
        <v>3</v>
      </c>
      <c r="BB2301" s="5">
        <f>IF(R2301&gt;0,RANK(R2301,(N2301:P2301,Q2301:AE2301)),0)</f>
        <v>5</v>
      </c>
      <c r="BC2301" s="5">
        <f>IF(T2301&gt;0,RANK(T2301,(N2301:P2301,Q2301:AE2301)),0)</f>
        <v>0</v>
      </c>
      <c r="BD2301" s="5">
        <f>IF(S2301&gt;0,RANK(S2301,(N2301:P2301,Q2301:AE2301)),0)</f>
        <v>0</v>
      </c>
      <c r="BE2301" s="2">
        <f t="shared" si="938"/>
        <v>2.4425064398994445E-2</v>
      </c>
      <c r="BF2301" s="2">
        <f t="shared" si="939"/>
        <v>4.9036342757828744E-3</v>
      </c>
      <c r="BG2301" s="2">
        <f t="shared" si="940"/>
        <v>0</v>
      </c>
      <c r="BH2301" s="2">
        <f t="shared" si="941"/>
        <v>0</v>
      </c>
      <c r="BJ2301" t="s">
        <v>1495</v>
      </c>
      <c r="BK2301" t="s">
        <v>2270</v>
      </c>
      <c r="BL2301">
        <v>1</v>
      </c>
      <c r="BN2301" s="112">
        <v>41</v>
      </c>
      <c r="BO2301" s="114">
        <v>9</v>
      </c>
      <c r="BP2301" s="118">
        <f t="shared" si="923"/>
        <v>41009</v>
      </c>
      <c r="BQ2301" s="118">
        <f t="shared" si="922"/>
        <v>41009</v>
      </c>
      <c r="BR2301" s="5" t="s">
        <v>3151</v>
      </c>
      <c r="BV2301" s="63"/>
      <c r="BW2301" s="63"/>
      <c r="BX2301" s="63">
        <f t="shared" si="942"/>
        <v>-32221</v>
      </c>
      <c r="CE2301"/>
    </row>
    <row r="2302" spans="1:83" ht="15" hidden="1" customHeight="1" outlineLevel="1">
      <c r="A2302" t="s">
        <v>442</v>
      </c>
      <c r="B2302" t="s">
        <v>2270</v>
      </c>
      <c r="C2302" s="1">
        <f t="shared" si="933"/>
        <v>37075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29">
        <f t="shared" si="911"/>
        <v>7586</v>
      </c>
      <c r="H2302" s="134">
        <f t="shared" si="912"/>
        <v>0.20461227242076871</v>
      </c>
      <c r="I2302" s="2"/>
      <c r="J2302" s="2">
        <f t="shared" si="934"/>
        <v>0.38416722859069452</v>
      </c>
      <c r="K2302" s="2">
        <f t="shared" si="935"/>
        <v>0.58877950101146326</v>
      </c>
      <c r="L2302" s="2">
        <f t="shared" si="936"/>
        <v>0</v>
      </c>
      <c r="M2302" s="2">
        <f t="shared" si="937"/>
        <v>2.7053270397842222E-2</v>
      </c>
      <c r="N2302" s="63">
        <v>14243</v>
      </c>
      <c r="O2302" s="63">
        <v>21829</v>
      </c>
      <c r="P2302" s="63">
        <v>0</v>
      </c>
      <c r="Q2302" s="63">
        <v>572</v>
      </c>
      <c r="R2302" s="63">
        <v>171</v>
      </c>
      <c r="S2302" s="63">
        <v>0</v>
      </c>
      <c r="T2302" s="63">
        <v>0</v>
      </c>
      <c r="U2302" s="63">
        <v>0</v>
      </c>
      <c r="V2302" s="63">
        <v>0</v>
      </c>
      <c r="W2302" s="63">
        <v>179</v>
      </c>
      <c r="X2302" s="63">
        <v>0</v>
      </c>
      <c r="Y2302" s="63">
        <v>0</v>
      </c>
      <c r="Z2302" s="63">
        <v>0</v>
      </c>
      <c r="AA2302" s="63">
        <v>0</v>
      </c>
      <c r="AB2302" s="63">
        <v>0</v>
      </c>
      <c r="AC2302" s="63">
        <v>0</v>
      </c>
      <c r="AD2302" s="63">
        <v>0</v>
      </c>
      <c r="AE2302" s="63">
        <v>0</v>
      </c>
      <c r="AF2302" s="63">
        <v>81</v>
      </c>
      <c r="AG2302" s="63">
        <v>0</v>
      </c>
      <c r="AH2302" s="63">
        <v>0</v>
      </c>
      <c r="AI2302" s="63">
        <v>0</v>
      </c>
      <c r="AJ2302" s="63">
        <v>0</v>
      </c>
      <c r="AK2302" s="63">
        <v>0</v>
      </c>
      <c r="AL2302" s="63">
        <v>0</v>
      </c>
      <c r="AM2302" s="63">
        <v>0</v>
      </c>
      <c r="AN2302" s="63">
        <v>0</v>
      </c>
      <c r="AO2302" s="63">
        <v>0</v>
      </c>
      <c r="AP2302" s="63">
        <v>0</v>
      </c>
      <c r="AQ2302" s="63">
        <v>0</v>
      </c>
      <c r="AR2302" s="63">
        <v>0</v>
      </c>
      <c r="AS2302" s="63">
        <v>0</v>
      </c>
      <c r="AT2302" s="63">
        <v>0</v>
      </c>
      <c r="AU2302" s="63">
        <v>0</v>
      </c>
      <c r="AV2302" s="63">
        <v>0</v>
      </c>
      <c r="AW2302" s="63">
        <v>0</v>
      </c>
      <c r="AX2302" s="63">
        <v>0</v>
      </c>
      <c r="AY2302" s="63">
        <v>0</v>
      </c>
      <c r="BA2302" s="5">
        <f>IF(Q2302&gt;0,RANK(Q2302,(N2302:P2302,Q2302:AE2302)),0)</f>
        <v>3</v>
      </c>
      <c r="BB2302" s="5">
        <f>IF(R2302&gt;0,RANK(R2302,(N2302:P2302,Q2302:AE2302)),0)</f>
        <v>5</v>
      </c>
      <c r="BC2302" s="5">
        <f>IF(T2302&gt;0,RANK(T2302,(N2302:P2302,Q2302:AE2302)),0)</f>
        <v>0</v>
      </c>
      <c r="BD2302" s="5">
        <f>IF(S2302&gt;0,RANK(S2302,(N2302:P2302,Q2302:AE2302)),0)</f>
        <v>0</v>
      </c>
      <c r="BE2302" s="2">
        <f t="shared" si="938"/>
        <v>1.5428186109238032E-2</v>
      </c>
      <c r="BF2302" s="2">
        <f t="shared" si="939"/>
        <v>4.6122724207687121E-3</v>
      </c>
      <c r="BG2302" s="2">
        <f t="shared" si="940"/>
        <v>0</v>
      </c>
      <c r="BH2302" s="2">
        <f t="shared" si="941"/>
        <v>0</v>
      </c>
      <c r="BJ2302" t="s">
        <v>442</v>
      </c>
      <c r="BK2302" t="s">
        <v>2270</v>
      </c>
      <c r="BL2302">
        <v>4</v>
      </c>
      <c r="BN2302" s="112">
        <v>41</v>
      </c>
      <c r="BO2302" s="114">
        <v>11</v>
      </c>
      <c r="BP2302" s="118">
        <f t="shared" si="923"/>
        <v>41011</v>
      </c>
      <c r="BQ2302" s="118">
        <f t="shared" si="922"/>
        <v>41011</v>
      </c>
      <c r="BR2302" s="5" t="s">
        <v>3151</v>
      </c>
      <c r="BV2302" s="63"/>
      <c r="BW2302" s="63"/>
      <c r="BX2302" s="63">
        <f t="shared" si="942"/>
        <v>-37075</v>
      </c>
      <c r="CE2302"/>
    </row>
    <row r="2303" spans="1:83" ht="15" hidden="1" customHeight="1" outlineLevel="1">
      <c r="A2303" t="s">
        <v>1930</v>
      </c>
      <c r="B2303" t="s">
        <v>2270</v>
      </c>
      <c r="C2303" s="1">
        <f t="shared" si="933"/>
        <v>15448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29">
        <f t="shared" si="911"/>
        <v>7486</v>
      </c>
      <c r="H2303" s="134">
        <f t="shared" si="912"/>
        <v>0.48459347488348004</v>
      </c>
      <c r="I2303" s="2"/>
      <c r="J2303" s="2">
        <f t="shared" si="934"/>
        <v>0.24605126877265665</v>
      </c>
      <c r="K2303" s="2">
        <f t="shared" si="935"/>
        <v>0.73064474365613674</v>
      </c>
      <c r="L2303" s="2">
        <f t="shared" si="936"/>
        <v>0</v>
      </c>
      <c r="M2303" s="2">
        <f t="shared" si="937"/>
        <v>2.3303987571206664E-2</v>
      </c>
      <c r="N2303" s="63">
        <v>3801</v>
      </c>
      <c r="O2303" s="63">
        <v>11287</v>
      </c>
      <c r="P2303" s="63">
        <v>0</v>
      </c>
      <c r="Q2303" s="63">
        <v>231</v>
      </c>
      <c r="R2303" s="63">
        <v>42</v>
      </c>
      <c r="S2303" s="63">
        <v>0</v>
      </c>
      <c r="T2303" s="63">
        <v>0</v>
      </c>
      <c r="U2303" s="63">
        <v>0</v>
      </c>
      <c r="V2303" s="63">
        <v>0</v>
      </c>
      <c r="W2303" s="63">
        <v>71</v>
      </c>
      <c r="X2303" s="63">
        <v>0</v>
      </c>
      <c r="Y2303" s="63">
        <v>0</v>
      </c>
      <c r="Z2303" s="63">
        <v>0</v>
      </c>
      <c r="AA2303" s="63">
        <v>0</v>
      </c>
      <c r="AB2303" s="63">
        <v>0</v>
      </c>
      <c r="AC2303" s="63">
        <v>0</v>
      </c>
      <c r="AD2303" s="63">
        <v>0</v>
      </c>
      <c r="AE2303" s="63">
        <v>0</v>
      </c>
      <c r="AF2303" s="63">
        <v>16</v>
      </c>
      <c r="AG2303" s="63">
        <v>0</v>
      </c>
      <c r="AH2303" s="63">
        <v>0</v>
      </c>
      <c r="AI2303" s="63">
        <v>0</v>
      </c>
      <c r="AJ2303" s="63">
        <v>0</v>
      </c>
      <c r="AK2303" s="63">
        <v>0</v>
      </c>
      <c r="AL2303" s="63">
        <v>0</v>
      </c>
      <c r="AM2303" s="63">
        <v>0</v>
      </c>
      <c r="AN2303" s="63">
        <v>0</v>
      </c>
      <c r="AO2303" s="63">
        <v>0</v>
      </c>
      <c r="AP2303" s="63">
        <v>0</v>
      </c>
      <c r="AQ2303" s="63">
        <v>0</v>
      </c>
      <c r="AR2303" s="63">
        <v>0</v>
      </c>
      <c r="AS2303" s="63">
        <v>0</v>
      </c>
      <c r="AT2303" s="63">
        <v>0</v>
      </c>
      <c r="AU2303" s="63">
        <v>0</v>
      </c>
      <c r="AV2303" s="63">
        <v>0</v>
      </c>
      <c r="AW2303" s="63">
        <v>0</v>
      </c>
      <c r="AX2303" s="63">
        <v>0</v>
      </c>
      <c r="AY2303" s="63">
        <v>0</v>
      </c>
      <c r="BA2303" s="5">
        <f>IF(Q2303&gt;0,RANK(Q2303,(N2303:P2303,Q2303:AE2303)),0)</f>
        <v>3</v>
      </c>
      <c r="BB2303" s="5">
        <f>IF(R2303&gt;0,RANK(R2303,(N2303:P2303,Q2303:AE2303)),0)</f>
        <v>5</v>
      </c>
      <c r="BC2303" s="5">
        <f>IF(T2303&gt;0,RANK(T2303,(N2303:P2303,Q2303:AE2303)),0)</f>
        <v>0</v>
      </c>
      <c r="BD2303" s="5">
        <f>IF(S2303&gt;0,RANK(S2303,(N2303:P2303,Q2303:AE2303)),0)</f>
        <v>0</v>
      </c>
      <c r="BE2303" s="2">
        <f t="shared" si="938"/>
        <v>1.4953392024857588E-2</v>
      </c>
      <c r="BF2303" s="2">
        <f t="shared" si="939"/>
        <v>2.7187985499741068E-3</v>
      </c>
      <c r="BG2303" s="2">
        <f t="shared" si="940"/>
        <v>0</v>
      </c>
      <c r="BH2303" s="2">
        <f t="shared" si="941"/>
        <v>0</v>
      </c>
      <c r="BJ2303" t="s">
        <v>1930</v>
      </c>
      <c r="BK2303" t="s">
        <v>2270</v>
      </c>
      <c r="BL2303">
        <v>2</v>
      </c>
      <c r="BN2303" s="112">
        <v>41</v>
      </c>
      <c r="BO2303" s="114">
        <v>13</v>
      </c>
      <c r="BP2303" s="118">
        <f t="shared" si="923"/>
        <v>41013</v>
      </c>
      <c r="BQ2303" s="118">
        <f t="shared" si="922"/>
        <v>41013</v>
      </c>
      <c r="BR2303" s="5" t="s">
        <v>3151</v>
      </c>
      <c r="BU2303" s="129" t="s">
        <v>3236</v>
      </c>
      <c r="BV2303" s="63"/>
      <c r="BW2303" s="63"/>
      <c r="BX2303" s="63">
        <f t="shared" si="942"/>
        <v>-15448</v>
      </c>
      <c r="CE2303"/>
    </row>
    <row r="2304" spans="1:83" ht="15" hidden="1" customHeight="1" outlineLevel="1">
      <c r="A2304" t="s">
        <v>111</v>
      </c>
      <c r="B2304" t="s">
        <v>2270</v>
      </c>
      <c r="C2304" s="1">
        <f t="shared" si="933"/>
        <v>14925</v>
      </c>
      <c r="D2304" s="5">
        <f>IF(N2304&gt;0, RANK(N2304,(N2304:P2304,Q2304:AE2304)),0)</f>
        <v>2</v>
      </c>
      <c r="E2304" s="5">
        <f>IF(O2304&gt;0,RANK(O2304,(N2304:P2304,Q2304:AE2304)),0)</f>
        <v>1</v>
      </c>
      <c r="F2304" s="5">
        <f>IF(P2304&gt;0,RANK(P2304,(N2304:P2304,Q2304:AE2304)),0)</f>
        <v>0</v>
      </c>
      <c r="G2304" s="129">
        <f t="shared" si="911"/>
        <v>2426</v>
      </c>
      <c r="H2304" s="134">
        <f t="shared" si="912"/>
        <v>0.1625460636515913</v>
      </c>
      <c r="I2304" s="2"/>
      <c r="J2304" s="2">
        <f t="shared" si="934"/>
        <v>0.40589614740368507</v>
      </c>
      <c r="K2304" s="2">
        <f t="shared" si="935"/>
        <v>0.56844221105527637</v>
      </c>
      <c r="L2304" s="2">
        <f t="shared" si="936"/>
        <v>0</v>
      </c>
      <c r="M2304" s="2">
        <f t="shared" si="937"/>
        <v>2.566164154103856E-2</v>
      </c>
      <c r="N2304" s="63">
        <v>6058</v>
      </c>
      <c r="O2304" s="63">
        <v>8484</v>
      </c>
      <c r="P2304" s="63">
        <v>0</v>
      </c>
      <c r="Q2304" s="63">
        <v>228</v>
      </c>
      <c r="R2304" s="63">
        <v>63</v>
      </c>
      <c r="S2304" s="63">
        <v>0</v>
      </c>
      <c r="T2304" s="63">
        <v>0</v>
      </c>
      <c r="U2304" s="63">
        <v>0</v>
      </c>
      <c r="V2304" s="63">
        <v>0</v>
      </c>
      <c r="W2304" s="63">
        <v>71</v>
      </c>
      <c r="X2304" s="63">
        <v>0</v>
      </c>
      <c r="Y2304" s="63">
        <v>0</v>
      </c>
      <c r="Z2304" s="63">
        <v>0</v>
      </c>
      <c r="AA2304" s="63">
        <v>0</v>
      </c>
      <c r="AB2304" s="63">
        <v>0</v>
      </c>
      <c r="AC2304" s="63">
        <v>0</v>
      </c>
      <c r="AD2304" s="63">
        <v>0</v>
      </c>
      <c r="AE2304" s="63">
        <v>0</v>
      </c>
      <c r="AF2304" s="63">
        <v>21</v>
      </c>
      <c r="AG2304" s="63">
        <v>0</v>
      </c>
      <c r="AH2304" s="63">
        <v>0</v>
      </c>
      <c r="AI2304" s="63">
        <v>0</v>
      </c>
      <c r="AJ2304" s="63">
        <v>0</v>
      </c>
      <c r="AK2304" s="63">
        <v>0</v>
      </c>
      <c r="AL2304" s="63">
        <v>0</v>
      </c>
      <c r="AM2304" s="63">
        <v>0</v>
      </c>
      <c r="AN2304" s="63">
        <v>0</v>
      </c>
      <c r="AO2304" s="63">
        <v>0</v>
      </c>
      <c r="AP2304" s="63">
        <v>0</v>
      </c>
      <c r="AQ2304" s="63">
        <v>0</v>
      </c>
      <c r="AR2304" s="63">
        <v>0</v>
      </c>
      <c r="AS2304" s="63">
        <v>0</v>
      </c>
      <c r="AT2304" s="63">
        <v>0</v>
      </c>
      <c r="AU2304" s="63">
        <v>0</v>
      </c>
      <c r="AV2304" s="63">
        <v>0</v>
      </c>
      <c r="AW2304" s="63">
        <v>0</v>
      </c>
      <c r="AX2304" s="63">
        <v>0</v>
      </c>
      <c r="AY2304" s="63">
        <v>0</v>
      </c>
      <c r="BA2304" s="5">
        <f>IF(Q2304&gt;0,RANK(Q2304,(N2304:P2304,Q2304:AE2304)),0)</f>
        <v>3</v>
      </c>
      <c r="BB2304" s="5">
        <f>IF(R2304&gt;0,RANK(R2304,(N2304:P2304,Q2304:AE2304)),0)</f>
        <v>5</v>
      </c>
      <c r="BC2304" s="5">
        <f>IF(T2304&gt;0,RANK(T2304,(N2304:P2304,Q2304:AE2304)),0)</f>
        <v>0</v>
      </c>
      <c r="BD2304" s="5">
        <f>IF(S2304&gt;0,RANK(S2304,(N2304:P2304,Q2304:AE2304)),0)</f>
        <v>0</v>
      </c>
      <c r="BE2304" s="2">
        <f t="shared" si="938"/>
        <v>1.527638190954774E-2</v>
      </c>
      <c r="BF2304" s="2">
        <f t="shared" si="939"/>
        <v>4.2211055276381911E-3</v>
      </c>
      <c r="BG2304" s="2">
        <f t="shared" si="940"/>
        <v>0</v>
      </c>
      <c r="BH2304" s="2">
        <f t="shared" si="941"/>
        <v>0</v>
      </c>
      <c r="BJ2304" t="s">
        <v>111</v>
      </c>
      <c r="BK2304" t="s">
        <v>2270</v>
      </c>
      <c r="BL2304">
        <v>4</v>
      </c>
      <c r="BN2304" s="112">
        <v>41</v>
      </c>
      <c r="BO2304" s="114">
        <v>15</v>
      </c>
      <c r="BP2304" s="118">
        <f t="shared" si="923"/>
        <v>41015</v>
      </c>
      <c r="BQ2304" s="118">
        <f t="shared" si="922"/>
        <v>41015</v>
      </c>
      <c r="BR2304" s="5" t="s">
        <v>3151</v>
      </c>
      <c r="BV2304" s="63"/>
      <c r="BW2304" s="63"/>
      <c r="BX2304" s="63">
        <f t="shared" si="942"/>
        <v>-14925</v>
      </c>
      <c r="CE2304"/>
    </row>
    <row r="2305" spans="1:83" ht="15" hidden="1" customHeight="1" outlineLevel="1">
      <c r="A2305" t="s">
        <v>1252</v>
      </c>
      <c r="B2305" t="s">
        <v>2270</v>
      </c>
      <c r="C2305" s="1">
        <f t="shared" si="933"/>
        <v>125234</v>
      </c>
      <c r="D2305" s="5">
        <f>IF(N2305&gt;0, RANK(N2305,(N2305:P2305,Q2305:AE2305)),0)</f>
        <v>1</v>
      </c>
      <c r="E2305" s="5">
        <f>IF(O2305&gt;0,RANK(O2305,(N2305:P2305,Q2305:AE2305)),0)</f>
        <v>2</v>
      </c>
      <c r="F2305" s="5">
        <f>IF(P2305&gt;0,RANK(P2305,(N2305:P2305,Q2305:AE2305)),0)</f>
        <v>0</v>
      </c>
      <c r="G2305" s="129">
        <f t="shared" si="911"/>
        <v>10316</v>
      </c>
      <c r="H2305" s="134">
        <f t="shared" si="912"/>
        <v>8.2373796253413609E-2</v>
      </c>
      <c r="I2305" s="2"/>
      <c r="J2305" s="2">
        <f t="shared" si="934"/>
        <v>0.52670999888209269</v>
      </c>
      <c r="K2305" s="2">
        <f t="shared" si="935"/>
        <v>0.44433620262867912</v>
      </c>
      <c r="L2305" s="2">
        <f t="shared" si="936"/>
        <v>0</v>
      </c>
      <c r="M2305" s="2">
        <f t="shared" si="937"/>
        <v>2.8953798489228189E-2</v>
      </c>
      <c r="N2305" s="63">
        <v>65962</v>
      </c>
      <c r="O2305" s="63">
        <v>55646</v>
      </c>
      <c r="P2305" s="63">
        <v>0</v>
      </c>
      <c r="Q2305" s="63">
        <v>2097</v>
      </c>
      <c r="R2305" s="63">
        <v>422</v>
      </c>
      <c r="S2305" s="63">
        <v>0</v>
      </c>
      <c r="T2305" s="63">
        <v>0</v>
      </c>
      <c r="U2305" s="63">
        <v>0</v>
      </c>
      <c r="V2305" s="63">
        <v>0</v>
      </c>
      <c r="W2305" s="63">
        <v>950</v>
      </c>
      <c r="X2305" s="63">
        <v>0</v>
      </c>
      <c r="Y2305" s="63">
        <v>0</v>
      </c>
      <c r="Z2305" s="63">
        <v>0</v>
      </c>
      <c r="AA2305" s="63">
        <v>0</v>
      </c>
      <c r="AB2305" s="63">
        <v>0</v>
      </c>
      <c r="AC2305" s="63">
        <v>0</v>
      </c>
      <c r="AD2305" s="63">
        <v>0</v>
      </c>
      <c r="AE2305" s="63">
        <v>0</v>
      </c>
      <c r="AF2305" s="63">
        <v>157</v>
      </c>
      <c r="AG2305" s="63">
        <v>0</v>
      </c>
      <c r="AH2305" s="63">
        <v>0</v>
      </c>
      <c r="AI2305" s="63">
        <v>0</v>
      </c>
      <c r="AJ2305" s="63">
        <v>0</v>
      </c>
      <c r="AK2305" s="63">
        <v>0</v>
      </c>
      <c r="AL2305" s="63">
        <v>0</v>
      </c>
      <c r="AM2305" s="63">
        <v>0</v>
      </c>
      <c r="AN2305" s="63">
        <v>0</v>
      </c>
      <c r="AO2305" s="63">
        <v>0</v>
      </c>
      <c r="AP2305" s="63">
        <v>0</v>
      </c>
      <c r="AQ2305" s="63">
        <v>0</v>
      </c>
      <c r="AR2305" s="63">
        <v>0</v>
      </c>
      <c r="AS2305" s="63">
        <v>0</v>
      </c>
      <c r="AT2305" s="63">
        <v>0</v>
      </c>
      <c r="AU2305" s="63">
        <v>0</v>
      </c>
      <c r="AV2305" s="63">
        <v>0</v>
      </c>
      <c r="AW2305" s="63">
        <v>0</v>
      </c>
      <c r="AX2305" s="63">
        <v>0</v>
      </c>
      <c r="AY2305" s="63">
        <v>0</v>
      </c>
      <c r="BA2305" s="5">
        <f>IF(Q2305&gt;0,RANK(Q2305,(N2305:P2305,Q2305:AE2305)),0)</f>
        <v>3</v>
      </c>
      <c r="BB2305" s="5">
        <f>IF(R2305&gt;0,RANK(R2305,(N2305:P2305,Q2305:AE2305)),0)</f>
        <v>5</v>
      </c>
      <c r="BC2305" s="5">
        <f>IF(T2305&gt;0,RANK(T2305,(N2305:P2305,Q2305:AE2305)),0)</f>
        <v>0</v>
      </c>
      <c r="BD2305" s="5">
        <f>IF(S2305&gt;0,RANK(S2305,(N2305:P2305,Q2305:AE2305)),0)</f>
        <v>0</v>
      </c>
      <c r="BE2305" s="2">
        <f t="shared" si="938"/>
        <v>1.674465400769759E-2</v>
      </c>
      <c r="BF2305" s="2">
        <f t="shared" si="939"/>
        <v>3.3696919366945077E-3</v>
      </c>
      <c r="BG2305" s="2">
        <f t="shared" si="940"/>
        <v>0</v>
      </c>
      <c r="BH2305" s="2">
        <f t="shared" si="941"/>
        <v>0</v>
      </c>
      <c r="BJ2305" t="s">
        <v>1252</v>
      </c>
      <c r="BK2305" t="s">
        <v>2270</v>
      </c>
      <c r="BL2305">
        <v>2</v>
      </c>
      <c r="BN2305" s="112">
        <v>41</v>
      </c>
      <c r="BO2305" s="114">
        <v>17</v>
      </c>
      <c r="BP2305" s="118">
        <f t="shared" si="923"/>
        <v>41017</v>
      </c>
      <c r="BQ2305" s="118">
        <f t="shared" si="922"/>
        <v>41017</v>
      </c>
      <c r="BR2305" s="5" t="s">
        <v>3151</v>
      </c>
      <c r="BV2305" s="63"/>
      <c r="BW2305" s="63"/>
      <c r="BX2305" s="63">
        <f t="shared" si="942"/>
        <v>-125234</v>
      </c>
      <c r="CE2305"/>
    </row>
    <row r="2306" spans="1:83" ht="15" hidden="1" customHeight="1" outlineLevel="1">
      <c r="A2306" t="s">
        <v>1147</v>
      </c>
      <c r="B2306" t="s">
        <v>2270</v>
      </c>
      <c r="C2306" s="1">
        <f t="shared" si="933"/>
        <v>64349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29">
        <f t="shared" si="911"/>
        <v>24138</v>
      </c>
      <c r="H2306" s="134">
        <f t="shared" si="912"/>
        <v>0.37511072433138043</v>
      </c>
      <c r="I2306" s="2"/>
      <c r="J2306" s="2">
        <f t="shared" si="934"/>
        <v>0.2977513248069123</v>
      </c>
      <c r="K2306" s="2">
        <f t="shared" si="935"/>
        <v>0.67286204913829273</v>
      </c>
      <c r="L2306" s="2">
        <f t="shared" si="936"/>
        <v>0</v>
      </c>
      <c r="M2306" s="2">
        <f t="shared" si="937"/>
        <v>2.9386626054794918E-2</v>
      </c>
      <c r="N2306" s="63">
        <v>19160</v>
      </c>
      <c r="O2306" s="63">
        <v>43298</v>
      </c>
      <c r="P2306" s="63">
        <v>0</v>
      </c>
      <c r="Q2306" s="63">
        <v>1182</v>
      </c>
      <c r="R2306" s="63">
        <v>258</v>
      </c>
      <c r="S2306" s="63">
        <v>0</v>
      </c>
      <c r="T2306" s="63">
        <v>0</v>
      </c>
      <c r="U2306" s="63">
        <v>0</v>
      </c>
      <c r="V2306" s="63">
        <v>0</v>
      </c>
      <c r="W2306" s="63">
        <v>306</v>
      </c>
      <c r="X2306" s="63">
        <v>0</v>
      </c>
      <c r="Y2306" s="63">
        <v>0</v>
      </c>
      <c r="Z2306" s="63">
        <v>0</v>
      </c>
      <c r="AA2306" s="63">
        <v>0</v>
      </c>
      <c r="AB2306" s="63">
        <v>0</v>
      </c>
      <c r="AC2306" s="63">
        <v>0</v>
      </c>
      <c r="AD2306" s="63">
        <v>0</v>
      </c>
      <c r="AE2306" s="63">
        <v>0</v>
      </c>
      <c r="AF2306" s="63">
        <v>145</v>
      </c>
      <c r="AG2306" s="63">
        <v>0</v>
      </c>
      <c r="AH2306" s="63">
        <v>0</v>
      </c>
      <c r="AI2306" s="63">
        <v>0</v>
      </c>
      <c r="AJ2306" s="63">
        <v>0</v>
      </c>
      <c r="AK2306" s="63">
        <v>0</v>
      </c>
      <c r="AL2306" s="63">
        <v>0</v>
      </c>
      <c r="AM2306" s="63">
        <v>0</v>
      </c>
      <c r="AN2306" s="63">
        <v>0</v>
      </c>
      <c r="AO2306" s="63">
        <v>0</v>
      </c>
      <c r="AP2306" s="63">
        <v>0</v>
      </c>
      <c r="AQ2306" s="63">
        <v>0</v>
      </c>
      <c r="AR2306" s="63">
        <v>0</v>
      </c>
      <c r="AS2306" s="63">
        <v>0</v>
      </c>
      <c r="AT2306" s="63">
        <v>0</v>
      </c>
      <c r="AU2306" s="63">
        <v>0</v>
      </c>
      <c r="AV2306" s="63">
        <v>0</v>
      </c>
      <c r="AW2306" s="63">
        <v>0</v>
      </c>
      <c r="AX2306" s="63">
        <v>0</v>
      </c>
      <c r="AY2306" s="63">
        <v>0</v>
      </c>
      <c r="BA2306" s="5">
        <f>IF(Q2306&gt;0,RANK(Q2306,(N2306:P2306,Q2306:AE2306)),0)</f>
        <v>3</v>
      </c>
      <c r="BB2306" s="5">
        <f>IF(R2306&gt;0,RANK(R2306,(N2306:P2306,Q2306:AE2306)),0)</f>
        <v>5</v>
      </c>
      <c r="BC2306" s="5">
        <f>IF(T2306&gt;0,RANK(T2306,(N2306:P2306,Q2306:AE2306)),0)</f>
        <v>0</v>
      </c>
      <c r="BD2306" s="5">
        <f>IF(S2306&gt;0,RANK(S2306,(N2306:P2306,Q2306:AE2306)),0)</f>
        <v>0</v>
      </c>
      <c r="BE2306" s="2">
        <f t="shared" si="938"/>
        <v>1.8368583816376322E-2</v>
      </c>
      <c r="BF2306" s="2">
        <f t="shared" si="939"/>
        <v>4.0093863152496538E-3</v>
      </c>
      <c r="BG2306" s="2">
        <f t="shared" si="940"/>
        <v>0</v>
      </c>
      <c r="BH2306" s="2">
        <f t="shared" si="941"/>
        <v>0</v>
      </c>
      <c r="BJ2306" t="s">
        <v>1147</v>
      </c>
      <c r="BK2306" t="s">
        <v>2270</v>
      </c>
      <c r="BL2306">
        <v>4</v>
      </c>
      <c r="BN2306" s="112">
        <v>41</v>
      </c>
      <c r="BO2306" s="114">
        <v>19</v>
      </c>
      <c r="BP2306" s="118">
        <f t="shared" si="923"/>
        <v>41019</v>
      </c>
      <c r="BQ2306" s="118">
        <f t="shared" si="922"/>
        <v>41019</v>
      </c>
      <c r="BR2306" s="5" t="s">
        <v>3151</v>
      </c>
      <c r="BV2306" s="63"/>
      <c r="BW2306" s="63"/>
      <c r="BX2306" s="63">
        <f t="shared" si="942"/>
        <v>-64349</v>
      </c>
      <c r="CE2306"/>
    </row>
    <row r="2307" spans="1:83" ht="15" hidden="1" customHeight="1" outlineLevel="1">
      <c r="A2307" t="s">
        <v>1587</v>
      </c>
      <c r="B2307" t="s">
        <v>2270</v>
      </c>
      <c r="C2307" s="1">
        <f t="shared" si="933"/>
        <v>1178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29">
        <f t="shared" si="911"/>
        <v>510</v>
      </c>
      <c r="H2307" s="134">
        <f t="shared" si="912"/>
        <v>0.43293718166383699</v>
      </c>
      <c r="I2307" s="2"/>
      <c r="J2307" s="2">
        <f t="shared" si="934"/>
        <v>0.27504244482173174</v>
      </c>
      <c r="K2307" s="2">
        <f t="shared" si="935"/>
        <v>0.70797962648556878</v>
      </c>
      <c r="L2307" s="2">
        <f t="shared" si="936"/>
        <v>0</v>
      </c>
      <c r="M2307" s="2">
        <f t="shared" si="937"/>
        <v>1.697792869269954E-2</v>
      </c>
      <c r="N2307" s="63">
        <v>324</v>
      </c>
      <c r="O2307" s="63">
        <v>834</v>
      </c>
      <c r="P2307" s="63">
        <v>0</v>
      </c>
      <c r="Q2307" s="63">
        <v>17</v>
      </c>
      <c r="R2307" s="63">
        <v>1</v>
      </c>
      <c r="S2307" s="63">
        <v>0</v>
      </c>
      <c r="T2307" s="63">
        <v>0</v>
      </c>
      <c r="U2307" s="63">
        <v>0</v>
      </c>
      <c r="V2307" s="63">
        <v>0</v>
      </c>
      <c r="W2307" s="63">
        <v>2</v>
      </c>
      <c r="X2307" s="63">
        <v>0</v>
      </c>
      <c r="Y2307" s="63">
        <v>0</v>
      </c>
      <c r="Z2307" s="63">
        <v>0</v>
      </c>
      <c r="AA2307" s="63">
        <v>0</v>
      </c>
      <c r="AB2307" s="63">
        <v>0</v>
      </c>
      <c r="AC2307" s="63">
        <v>0</v>
      </c>
      <c r="AD2307" s="63">
        <v>0</v>
      </c>
      <c r="AE2307" s="63">
        <v>0</v>
      </c>
      <c r="AF2307" s="63">
        <v>0</v>
      </c>
      <c r="AG2307" s="63">
        <v>0</v>
      </c>
      <c r="AH2307" s="63">
        <v>0</v>
      </c>
      <c r="AI2307" s="63">
        <v>0</v>
      </c>
      <c r="AJ2307" s="63">
        <v>0</v>
      </c>
      <c r="AK2307" s="63">
        <v>0</v>
      </c>
      <c r="AL2307" s="63">
        <v>0</v>
      </c>
      <c r="AM2307" s="63">
        <v>0</v>
      </c>
      <c r="AN2307" s="63">
        <v>0</v>
      </c>
      <c r="AO2307" s="63">
        <v>0</v>
      </c>
      <c r="AP2307" s="63">
        <v>0</v>
      </c>
      <c r="AQ2307" s="63">
        <v>0</v>
      </c>
      <c r="AR2307" s="63">
        <v>0</v>
      </c>
      <c r="AS2307" s="63">
        <v>0</v>
      </c>
      <c r="AT2307" s="63">
        <v>0</v>
      </c>
      <c r="AU2307" s="63">
        <v>0</v>
      </c>
      <c r="AV2307" s="63">
        <v>0</v>
      </c>
      <c r="AW2307" s="63">
        <v>0</v>
      </c>
      <c r="AX2307" s="63">
        <v>0</v>
      </c>
      <c r="AY2307" s="63">
        <v>0</v>
      </c>
      <c r="BA2307" s="5">
        <f>IF(Q2307&gt;0,RANK(Q2307,(N2307:P2307,Q2307:AE2307)),0)</f>
        <v>3</v>
      </c>
      <c r="BB2307" s="5">
        <f>IF(R2307&gt;0,RANK(R2307,(N2307:P2307,Q2307:AE2307)),0)</f>
        <v>5</v>
      </c>
      <c r="BC2307" s="5">
        <f>IF(T2307&gt;0,RANK(T2307,(N2307:P2307,Q2307:AE2307)),0)</f>
        <v>0</v>
      </c>
      <c r="BD2307" s="5">
        <f>IF(S2307&gt;0,RANK(S2307,(N2307:P2307,Q2307:AE2307)),0)</f>
        <v>0</v>
      </c>
      <c r="BE2307" s="2">
        <f t="shared" si="938"/>
        <v>1.4431239388794566E-2</v>
      </c>
      <c r="BF2307" s="2">
        <f t="shared" si="939"/>
        <v>8.4889643463497452E-4</v>
      </c>
      <c r="BG2307" s="2">
        <f t="shared" si="940"/>
        <v>0</v>
      </c>
      <c r="BH2307" s="2">
        <f t="shared" si="941"/>
        <v>0</v>
      </c>
      <c r="BJ2307" t="s">
        <v>1587</v>
      </c>
      <c r="BK2307" t="s">
        <v>2270</v>
      </c>
      <c r="BL2307">
        <v>2</v>
      </c>
      <c r="BN2307" s="112">
        <v>41</v>
      </c>
      <c r="BO2307" s="114">
        <v>21</v>
      </c>
      <c r="BP2307" s="118">
        <f t="shared" si="923"/>
        <v>41021</v>
      </c>
      <c r="BQ2307" s="118">
        <f t="shared" si="922"/>
        <v>41021</v>
      </c>
      <c r="BR2307" s="5" t="s">
        <v>3151</v>
      </c>
      <c r="BV2307" s="63"/>
      <c r="BW2307" s="63"/>
      <c r="BX2307" s="63">
        <f t="shared" si="942"/>
        <v>-1178</v>
      </c>
      <c r="CE2307"/>
    </row>
    <row r="2308" spans="1:83" ht="15" hidden="1" customHeight="1" outlineLevel="1">
      <c r="A2308" t="s">
        <v>1416</v>
      </c>
      <c r="B2308" t="s">
        <v>2270</v>
      </c>
      <c r="C2308" s="1">
        <f t="shared" si="933"/>
        <v>4596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29">
        <f t="shared" si="911"/>
        <v>2616</v>
      </c>
      <c r="H2308" s="134">
        <f t="shared" si="912"/>
        <v>0.56919060052219317</v>
      </c>
      <c r="I2308" s="2"/>
      <c r="J2308" s="2">
        <f t="shared" si="934"/>
        <v>0.20213228894691035</v>
      </c>
      <c r="K2308" s="2">
        <f t="shared" si="935"/>
        <v>0.77132288946910355</v>
      </c>
      <c r="L2308" s="2">
        <f t="shared" si="936"/>
        <v>0</v>
      </c>
      <c r="M2308" s="2">
        <f t="shared" si="937"/>
        <v>2.6544821583986078E-2</v>
      </c>
      <c r="N2308" s="63">
        <v>929</v>
      </c>
      <c r="O2308" s="63">
        <v>3545</v>
      </c>
      <c r="P2308" s="63">
        <v>0</v>
      </c>
      <c r="Q2308" s="63">
        <v>77</v>
      </c>
      <c r="R2308" s="63">
        <v>12</v>
      </c>
      <c r="S2308" s="63">
        <v>0</v>
      </c>
      <c r="T2308" s="63">
        <v>0</v>
      </c>
      <c r="U2308" s="63">
        <v>0</v>
      </c>
      <c r="V2308" s="63">
        <v>0</v>
      </c>
      <c r="W2308" s="63">
        <v>22</v>
      </c>
      <c r="X2308" s="63">
        <v>0</v>
      </c>
      <c r="Y2308" s="63">
        <v>0</v>
      </c>
      <c r="Z2308" s="63">
        <v>0</v>
      </c>
      <c r="AA2308" s="63">
        <v>0</v>
      </c>
      <c r="AB2308" s="63">
        <v>0</v>
      </c>
      <c r="AC2308" s="63">
        <v>0</v>
      </c>
      <c r="AD2308" s="63">
        <v>0</v>
      </c>
      <c r="AE2308" s="63">
        <v>0</v>
      </c>
      <c r="AF2308" s="63">
        <v>11</v>
      </c>
      <c r="AG2308" s="63">
        <v>0</v>
      </c>
      <c r="AH2308" s="63">
        <v>0</v>
      </c>
      <c r="AI2308" s="63">
        <v>0</v>
      </c>
      <c r="AJ2308" s="63">
        <v>0</v>
      </c>
      <c r="AK2308" s="63">
        <v>0</v>
      </c>
      <c r="AL2308" s="63">
        <v>0</v>
      </c>
      <c r="AM2308" s="63">
        <v>0</v>
      </c>
      <c r="AN2308" s="63">
        <v>0</v>
      </c>
      <c r="AO2308" s="63">
        <v>0</v>
      </c>
      <c r="AP2308" s="63">
        <v>0</v>
      </c>
      <c r="AQ2308" s="63">
        <v>0</v>
      </c>
      <c r="AR2308" s="63">
        <v>0</v>
      </c>
      <c r="AS2308" s="63">
        <v>0</v>
      </c>
      <c r="AT2308" s="63">
        <v>0</v>
      </c>
      <c r="AU2308" s="63">
        <v>0</v>
      </c>
      <c r="AV2308" s="63">
        <v>0</v>
      </c>
      <c r="AW2308" s="63">
        <v>0</v>
      </c>
      <c r="AX2308" s="63">
        <v>0</v>
      </c>
      <c r="AY2308" s="63">
        <v>0</v>
      </c>
      <c r="BA2308" s="5">
        <f>IF(Q2308&gt;0,RANK(Q2308,(N2308:P2308,Q2308:AE2308)),0)</f>
        <v>3</v>
      </c>
      <c r="BB2308" s="5">
        <f>IF(R2308&gt;0,RANK(R2308,(N2308:P2308,Q2308:AE2308)),0)</f>
        <v>5</v>
      </c>
      <c r="BC2308" s="5">
        <f>IF(T2308&gt;0,RANK(T2308,(N2308:P2308,Q2308:AE2308)),0)</f>
        <v>0</v>
      </c>
      <c r="BD2308" s="5">
        <f>IF(S2308&gt;0,RANK(S2308,(N2308:P2308,Q2308:AE2308)),0)</f>
        <v>0</v>
      </c>
      <c r="BE2308" s="2">
        <f t="shared" si="938"/>
        <v>1.6753698868581374E-2</v>
      </c>
      <c r="BF2308" s="2">
        <f t="shared" si="939"/>
        <v>2.6109660574412533E-3</v>
      </c>
      <c r="BG2308" s="2">
        <f t="shared" si="940"/>
        <v>0</v>
      </c>
      <c r="BH2308" s="2">
        <f t="shared" si="941"/>
        <v>0</v>
      </c>
      <c r="BJ2308" t="s">
        <v>1416</v>
      </c>
      <c r="BK2308" t="s">
        <v>2270</v>
      </c>
      <c r="BL2308">
        <v>2</v>
      </c>
      <c r="BN2308" s="112">
        <v>41</v>
      </c>
      <c r="BO2308" s="114">
        <v>23</v>
      </c>
      <c r="BP2308" s="118">
        <f t="shared" si="923"/>
        <v>41023</v>
      </c>
      <c r="BQ2308" s="118">
        <f t="shared" si="922"/>
        <v>41023</v>
      </c>
      <c r="BR2308" s="5" t="s">
        <v>3151</v>
      </c>
      <c r="BV2308" s="63"/>
      <c r="BW2308" s="63"/>
      <c r="BX2308" s="63">
        <f t="shared" si="942"/>
        <v>-4596</v>
      </c>
      <c r="CE2308"/>
    </row>
    <row r="2309" spans="1:83" ht="15" hidden="1" customHeight="1" outlineLevel="1">
      <c r="A2309" t="s">
        <v>1268</v>
      </c>
      <c r="B2309" t="s">
        <v>2270</v>
      </c>
      <c r="C2309" s="1">
        <f t="shared" si="933"/>
        <v>4481</v>
      </c>
      <c r="D2309" s="5">
        <f>IF(N2309&gt;0, RANK(N2309,(N2309:P2309,Q2309:AE2309)),0)</f>
        <v>2</v>
      </c>
      <c r="E2309" s="5">
        <f>IF(O2309&gt;0,RANK(O2309,(N2309:P2309,Q2309:AE2309)),0)</f>
        <v>1</v>
      </c>
      <c r="F2309" s="5">
        <f>IF(P2309&gt;0,RANK(P2309,(N2309:P2309,Q2309:AE2309)),0)</f>
        <v>0</v>
      </c>
      <c r="G2309" s="129">
        <f t="shared" si="911"/>
        <v>2581</v>
      </c>
      <c r="H2309" s="134">
        <f t="shared" si="912"/>
        <v>0.57598750278955591</v>
      </c>
      <c r="I2309" s="2"/>
      <c r="J2309" s="2">
        <f t="shared" si="934"/>
        <v>0.19950903816112475</v>
      </c>
      <c r="K2309" s="2">
        <f t="shared" si="935"/>
        <v>0.77549654095068066</v>
      </c>
      <c r="L2309" s="2">
        <f t="shared" si="936"/>
        <v>0</v>
      </c>
      <c r="M2309" s="2">
        <f t="shared" si="937"/>
        <v>2.4994420888194591E-2</v>
      </c>
      <c r="N2309" s="63">
        <v>894</v>
      </c>
      <c r="O2309" s="63">
        <v>3475</v>
      </c>
      <c r="P2309" s="63">
        <v>0</v>
      </c>
      <c r="Q2309" s="63">
        <v>63</v>
      </c>
      <c r="R2309" s="63">
        <v>9</v>
      </c>
      <c r="S2309" s="63">
        <v>0</v>
      </c>
      <c r="T2309" s="63">
        <v>0</v>
      </c>
      <c r="U2309" s="63">
        <v>0</v>
      </c>
      <c r="V2309" s="63">
        <v>0</v>
      </c>
      <c r="W2309" s="63">
        <v>31</v>
      </c>
      <c r="X2309" s="63">
        <v>0</v>
      </c>
      <c r="Y2309" s="63">
        <v>0</v>
      </c>
      <c r="Z2309" s="63">
        <v>0</v>
      </c>
      <c r="AA2309" s="63">
        <v>0</v>
      </c>
      <c r="AB2309" s="63">
        <v>0</v>
      </c>
      <c r="AC2309" s="63">
        <v>0</v>
      </c>
      <c r="AD2309" s="63">
        <v>0</v>
      </c>
      <c r="AE2309" s="63">
        <v>0</v>
      </c>
      <c r="AF2309" s="63">
        <v>9</v>
      </c>
      <c r="AG2309" s="63">
        <v>0</v>
      </c>
      <c r="AH2309" s="63">
        <v>0</v>
      </c>
      <c r="AI2309" s="63">
        <v>0</v>
      </c>
      <c r="AJ2309" s="63">
        <v>0</v>
      </c>
      <c r="AK2309" s="63">
        <v>0</v>
      </c>
      <c r="AL2309" s="63">
        <v>0</v>
      </c>
      <c r="AM2309" s="63">
        <v>0</v>
      </c>
      <c r="AN2309" s="63">
        <v>0</v>
      </c>
      <c r="AO2309" s="63">
        <v>0</v>
      </c>
      <c r="AP2309" s="63">
        <v>0</v>
      </c>
      <c r="AQ2309" s="63">
        <v>0</v>
      </c>
      <c r="AR2309" s="63">
        <v>0</v>
      </c>
      <c r="AS2309" s="63">
        <v>0</v>
      </c>
      <c r="AT2309" s="63">
        <v>0</v>
      </c>
      <c r="AU2309" s="63">
        <v>0</v>
      </c>
      <c r="AV2309" s="63">
        <v>0</v>
      </c>
      <c r="AW2309" s="63">
        <v>0</v>
      </c>
      <c r="AX2309" s="63">
        <v>0</v>
      </c>
      <c r="AY2309" s="63">
        <v>0</v>
      </c>
      <c r="BA2309" s="5">
        <f>IF(Q2309&gt;0,RANK(Q2309,(N2309:P2309,Q2309:AE2309)),0)</f>
        <v>3</v>
      </c>
      <c r="BB2309" s="5">
        <f>IF(R2309&gt;0,RANK(R2309,(N2309:P2309,Q2309:AE2309)),0)</f>
        <v>5</v>
      </c>
      <c r="BC2309" s="5">
        <f>IF(T2309&gt;0,RANK(T2309,(N2309:P2309,Q2309:AE2309)),0)</f>
        <v>0</v>
      </c>
      <c r="BD2309" s="5">
        <f>IF(S2309&gt;0,RANK(S2309,(N2309:P2309,Q2309:AE2309)),0)</f>
        <v>0</v>
      </c>
      <c r="BE2309" s="2">
        <f t="shared" si="938"/>
        <v>1.4059361749609462E-2</v>
      </c>
      <c r="BF2309" s="2">
        <f t="shared" si="939"/>
        <v>2.008480249944209E-3</v>
      </c>
      <c r="BG2309" s="2">
        <f t="shared" si="940"/>
        <v>0</v>
      </c>
      <c r="BH2309" s="2">
        <f t="shared" si="941"/>
        <v>0</v>
      </c>
      <c r="BJ2309" t="s">
        <v>1268</v>
      </c>
      <c r="BK2309" t="s">
        <v>2270</v>
      </c>
      <c r="BL2309">
        <v>2</v>
      </c>
      <c r="BN2309" s="112">
        <v>41</v>
      </c>
      <c r="BO2309" s="114">
        <v>25</v>
      </c>
      <c r="BP2309" s="118">
        <f t="shared" si="923"/>
        <v>41025</v>
      </c>
      <c r="BQ2309" s="118">
        <f t="shared" si="922"/>
        <v>41025</v>
      </c>
      <c r="BR2309" s="5" t="s">
        <v>3151</v>
      </c>
      <c r="BU2309" s="129" t="s">
        <v>3236</v>
      </c>
      <c r="BV2309" s="63"/>
      <c r="BW2309" s="63"/>
      <c r="BX2309" s="63">
        <f t="shared" si="942"/>
        <v>-4481</v>
      </c>
      <c r="CE2309"/>
    </row>
    <row r="2310" spans="1:83" ht="15" hidden="1" customHeight="1" outlineLevel="1">
      <c r="A2310" t="s">
        <v>2330</v>
      </c>
      <c r="B2310" t="s">
        <v>2270</v>
      </c>
      <c r="C2310" s="1">
        <f t="shared" si="933"/>
        <v>13090</v>
      </c>
      <c r="D2310" s="5">
        <f>IF(N2310&gt;0, RANK(N2310,(N2310:P2310,Q2310:AE2310)),0)</f>
        <v>1</v>
      </c>
      <c r="E2310" s="5">
        <f>IF(O2310&gt;0,RANK(O2310,(N2310:P2310,Q2310:AE2310)),0)</f>
        <v>2</v>
      </c>
      <c r="F2310" s="5">
        <f>IF(P2310&gt;0,RANK(P2310,(N2310:P2310,Q2310:AE2310)),0)</f>
        <v>0</v>
      </c>
      <c r="G2310" s="129">
        <f t="shared" si="911"/>
        <v>4809</v>
      </c>
      <c r="H2310" s="134">
        <f t="shared" si="912"/>
        <v>0.36737967914438502</v>
      </c>
      <c r="I2310" s="2"/>
      <c r="J2310" s="2">
        <f t="shared" si="934"/>
        <v>0.66951871657754014</v>
      </c>
      <c r="K2310" s="2">
        <f t="shared" si="935"/>
        <v>0.30213903743315507</v>
      </c>
      <c r="L2310" s="2">
        <f t="shared" si="936"/>
        <v>0</v>
      </c>
      <c r="M2310" s="2">
        <f t="shared" si="937"/>
        <v>2.8342245989304793E-2</v>
      </c>
      <c r="N2310" s="63">
        <v>8764</v>
      </c>
      <c r="O2310" s="63">
        <v>3955</v>
      </c>
      <c r="P2310" s="63">
        <v>0</v>
      </c>
      <c r="Q2310" s="63">
        <v>199</v>
      </c>
      <c r="R2310" s="63">
        <v>55</v>
      </c>
      <c r="S2310" s="63">
        <v>0</v>
      </c>
      <c r="T2310" s="63">
        <v>0</v>
      </c>
      <c r="U2310" s="63">
        <v>0</v>
      </c>
      <c r="V2310" s="63">
        <v>0</v>
      </c>
      <c r="W2310" s="63">
        <v>92</v>
      </c>
      <c r="X2310" s="63">
        <v>0</v>
      </c>
      <c r="Y2310" s="63">
        <v>0</v>
      </c>
      <c r="Z2310" s="63">
        <v>0</v>
      </c>
      <c r="AA2310" s="63">
        <v>0</v>
      </c>
      <c r="AB2310" s="63">
        <v>0</v>
      </c>
      <c r="AC2310" s="63">
        <v>0</v>
      </c>
      <c r="AD2310" s="63">
        <v>0</v>
      </c>
      <c r="AE2310" s="63">
        <v>0</v>
      </c>
      <c r="AF2310" s="63">
        <v>25</v>
      </c>
      <c r="AG2310" s="63">
        <v>0</v>
      </c>
      <c r="AH2310" s="63">
        <v>0</v>
      </c>
      <c r="AI2310" s="63">
        <v>0</v>
      </c>
      <c r="AJ2310" s="63">
        <v>0</v>
      </c>
      <c r="AK2310" s="63">
        <v>0</v>
      </c>
      <c r="AL2310" s="63">
        <v>0</v>
      </c>
      <c r="AM2310" s="63">
        <v>0</v>
      </c>
      <c r="AN2310" s="63">
        <v>0</v>
      </c>
      <c r="AO2310" s="63">
        <v>0</v>
      </c>
      <c r="AP2310" s="63">
        <v>0</v>
      </c>
      <c r="AQ2310" s="63">
        <v>0</v>
      </c>
      <c r="AR2310" s="63">
        <v>0</v>
      </c>
      <c r="AS2310" s="63">
        <v>0</v>
      </c>
      <c r="AT2310" s="63">
        <v>0</v>
      </c>
      <c r="AU2310" s="63">
        <v>0</v>
      </c>
      <c r="AV2310" s="63">
        <v>0</v>
      </c>
      <c r="AW2310" s="63">
        <v>0</v>
      </c>
      <c r="AX2310" s="63">
        <v>0</v>
      </c>
      <c r="AY2310" s="63">
        <v>0</v>
      </c>
      <c r="BA2310" s="5">
        <f>IF(Q2310&gt;0,RANK(Q2310,(N2310:P2310,Q2310:AE2310)),0)</f>
        <v>3</v>
      </c>
      <c r="BB2310" s="5">
        <f>IF(R2310&gt;0,RANK(R2310,(N2310:P2310,Q2310:AE2310)),0)</f>
        <v>5</v>
      </c>
      <c r="BC2310" s="5">
        <f>IF(T2310&gt;0,RANK(T2310,(N2310:P2310,Q2310:AE2310)),0)</f>
        <v>0</v>
      </c>
      <c r="BD2310" s="5">
        <f>IF(S2310&gt;0,RANK(S2310,(N2310:P2310,Q2310:AE2310)),0)</f>
        <v>0</v>
      </c>
      <c r="BE2310" s="2">
        <f t="shared" si="938"/>
        <v>1.520244461420932E-2</v>
      </c>
      <c r="BF2310" s="2">
        <f t="shared" si="939"/>
        <v>4.2016806722689074E-3</v>
      </c>
      <c r="BG2310" s="2">
        <f t="shared" si="940"/>
        <v>0</v>
      </c>
      <c r="BH2310" s="2">
        <f t="shared" si="941"/>
        <v>0</v>
      </c>
      <c r="BJ2310" t="s">
        <v>2330</v>
      </c>
      <c r="BK2310" t="s">
        <v>2270</v>
      </c>
      <c r="BL2310">
        <v>2</v>
      </c>
      <c r="BN2310" s="112">
        <v>41</v>
      </c>
      <c r="BO2310" s="114">
        <v>27</v>
      </c>
      <c r="BP2310" s="118">
        <f t="shared" si="923"/>
        <v>41027</v>
      </c>
      <c r="BQ2310" s="118">
        <f t="shared" si="922"/>
        <v>41027</v>
      </c>
      <c r="BR2310" s="5" t="s">
        <v>3151</v>
      </c>
      <c r="BU2310" s="129" t="s">
        <v>3236</v>
      </c>
      <c r="BV2310" s="63"/>
      <c r="BW2310" s="63"/>
      <c r="BX2310" s="63">
        <f t="shared" si="942"/>
        <v>-13090</v>
      </c>
      <c r="CE2310"/>
    </row>
    <row r="2311" spans="1:83" ht="15" hidden="1" customHeight="1" outlineLevel="1">
      <c r="A2311" t="s">
        <v>2919</v>
      </c>
      <c r="B2311" t="s">
        <v>2270</v>
      </c>
      <c r="C2311" s="1">
        <f t="shared" si="933"/>
        <v>127165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29">
        <f t="shared" si="911"/>
        <v>4391</v>
      </c>
      <c r="H2311" s="134">
        <f t="shared" si="912"/>
        <v>3.4529941414697438E-2</v>
      </c>
      <c r="I2311" s="2"/>
      <c r="J2311" s="2">
        <f t="shared" si="934"/>
        <v>0.46772303699917428</v>
      </c>
      <c r="K2311" s="2">
        <f t="shared" si="935"/>
        <v>0.50225297841387173</v>
      </c>
      <c r="L2311" s="2">
        <f t="shared" si="936"/>
        <v>0</v>
      </c>
      <c r="M2311" s="2">
        <f t="shared" si="937"/>
        <v>3.0023984586953989E-2</v>
      </c>
      <c r="N2311" s="63">
        <v>59478</v>
      </c>
      <c r="O2311" s="63">
        <v>63869</v>
      </c>
      <c r="P2311" s="63">
        <v>0</v>
      </c>
      <c r="Q2311" s="63">
        <v>2168</v>
      </c>
      <c r="R2311" s="63">
        <v>637</v>
      </c>
      <c r="S2311" s="63">
        <v>0</v>
      </c>
      <c r="T2311" s="63">
        <v>0</v>
      </c>
      <c r="U2311" s="63">
        <v>0</v>
      </c>
      <c r="V2311" s="63">
        <v>0</v>
      </c>
      <c r="W2311" s="63">
        <v>744</v>
      </c>
      <c r="X2311" s="63">
        <v>0</v>
      </c>
      <c r="Y2311" s="63">
        <v>0</v>
      </c>
      <c r="Z2311" s="63">
        <v>0</v>
      </c>
      <c r="AA2311" s="63">
        <v>0</v>
      </c>
      <c r="AB2311" s="63">
        <v>0</v>
      </c>
      <c r="AC2311" s="63">
        <v>0</v>
      </c>
      <c r="AD2311" s="63">
        <v>0</v>
      </c>
      <c r="AE2311" s="63">
        <v>0</v>
      </c>
      <c r="AF2311" s="63">
        <v>269</v>
      </c>
      <c r="AG2311" s="63">
        <v>0</v>
      </c>
      <c r="AH2311" s="63">
        <v>0</v>
      </c>
      <c r="AI2311" s="63">
        <v>0</v>
      </c>
      <c r="AJ2311" s="63">
        <v>0</v>
      </c>
      <c r="AK2311" s="63">
        <v>0</v>
      </c>
      <c r="AL2311" s="63">
        <v>0</v>
      </c>
      <c r="AM2311" s="63">
        <v>0</v>
      </c>
      <c r="AN2311" s="63">
        <v>0</v>
      </c>
      <c r="AO2311" s="63">
        <v>0</v>
      </c>
      <c r="AP2311" s="63">
        <v>0</v>
      </c>
      <c r="AQ2311" s="63">
        <v>0</v>
      </c>
      <c r="AR2311" s="63">
        <v>0</v>
      </c>
      <c r="AS2311" s="63">
        <v>0</v>
      </c>
      <c r="AT2311" s="63">
        <v>0</v>
      </c>
      <c r="AU2311" s="63">
        <v>0</v>
      </c>
      <c r="AV2311" s="63">
        <v>0</v>
      </c>
      <c r="AW2311" s="63">
        <v>0</v>
      </c>
      <c r="AX2311" s="63">
        <v>0</v>
      </c>
      <c r="AY2311" s="63">
        <v>0</v>
      </c>
      <c r="BA2311" s="5">
        <f>IF(Q2311&gt;0,RANK(Q2311,(N2311:P2311,Q2311:AE2311)),0)</f>
        <v>3</v>
      </c>
      <c r="BB2311" s="5">
        <f>IF(R2311&gt;0,RANK(R2311,(N2311:P2311,Q2311:AE2311)),0)</f>
        <v>5</v>
      </c>
      <c r="BC2311" s="5">
        <f>IF(T2311&gt;0,RANK(T2311,(N2311:P2311,Q2311:AE2311)),0)</f>
        <v>0</v>
      </c>
      <c r="BD2311" s="5">
        <f>IF(S2311&gt;0,RANK(S2311,(N2311:P2311,Q2311:AE2311)),0)</f>
        <v>0</v>
      </c>
      <c r="BE2311" s="2">
        <f t="shared" si="938"/>
        <v>1.7048716234813039E-2</v>
      </c>
      <c r="BF2311" s="2">
        <f t="shared" si="939"/>
        <v>5.0092399638265242E-3</v>
      </c>
      <c r="BG2311" s="2">
        <f t="shared" si="940"/>
        <v>0</v>
      </c>
      <c r="BH2311" s="2">
        <f t="shared" si="941"/>
        <v>0</v>
      </c>
      <c r="BJ2311" t="s">
        <v>2919</v>
      </c>
      <c r="BK2311" t="s">
        <v>2270</v>
      </c>
      <c r="BL2311">
        <v>2</v>
      </c>
      <c r="BN2311" s="112">
        <v>41</v>
      </c>
      <c r="BO2311" s="114">
        <v>29</v>
      </c>
      <c r="BP2311" s="118">
        <f t="shared" si="923"/>
        <v>41029</v>
      </c>
      <c r="BQ2311" s="118">
        <f t="shared" si="922"/>
        <v>41029</v>
      </c>
      <c r="BR2311" s="5" t="s">
        <v>3151</v>
      </c>
      <c r="BV2311" s="63"/>
      <c r="BW2311" s="63"/>
      <c r="BX2311" s="63">
        <f t="shared" si="942"/>
        <v>-127165</v>
      </c>
      <c r="CE2311"/>
    </row>
    <row r="2312" spans="1:83" ht="15" hidden="1" customHeight="1" outlineLevel="1">
      <c r="A2312" t="s">
        <v>1091</v>
      </c>
      <c r="B2312" t="s">
        <v>2270</v>
      </c>
      <c r="C2312" s="1">
        <f t="shared" si="933"/>
        <v>11913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29">
        <f t="shared" ref="G2312:G2375" si="943">IF(C2312&gt;0,MAX(N2312:P2312)-LARGE(N2312:P2312,2),0)</f>
        <v>2796</v>
      </c>
      <c r="H2312" s="134">
        <f t="shared" ref="H2312:H2375" si="944">IF(C2312&gt;0,G2312/C2312,0)</f>
        <v>0.23470158650214051</v>
      </c>
      <c r="I2312" s="2"/>
      <c r="J2312" s="2">
        <f t="shared" si="934"/>
        <v>0.36875682028036599</v>
      </c>
      <c r="K2312" s="2">
        <f t="shared" si="935"/>
        <v>0.60345840678250651</v>
      </c>
      <c r="L2312" s="2">
        <f t="shared" si="936"/>
        <v>0</v>
      </c>
      <c r="M2312" s="2">
        <f t="shared" si="937"/>
        <v>2.7784772937127555E-2</v>
      </c>
      <c r="N2312" s="63">
        <v>4393</v>
      </c>
      <c r="O2312" s="63">
        <v>7189</v>
      </c>
      <c r="P2312" s="63">
        <v>0</v>
      </c>
      <c r="Q2312" s="63">
        <v>210</v>
      </c>
      <c r="R2312" s="63">
        <v>57</v>
      </c>
      <c r="S2312" s="63">
        <v>0</v>
      </c>
      <c r="T2312" s="63">
        <v>0</v>
      </c>
      <c r="U2312" s="63">
        <v>0</v>
      </c>
      <c r="V2312" s="63">
        <v>0</v>
      </c>
      <c r="W2312" s="63">
        <v>40</v>
      </c>
      <c r="X2312" s="63">
        <v>0</v>
      </c>
      <c r="Y2312" s="63">
        <v>0</v>
      </c>
      <c r="Z2312" s="63">
        <v>0</v>
      </c>
      <c r="AA2312" s="63">
        <v>0</v>
      </c>
      <c r="AB2312" s="63">
        <v>0</v>
      </c>
      <c r="AC2312" s="63">
        <v>0</v>
      </c>
      <c r="AD2312" s="63">
        <v>0</v>
      </c>
      <c r="AE2312" s="63">
        <v>0</v>
      </c>
      <c r="AF2312" s="63">
        <v>24</v>
      </c>
      <c r="AG2312" s="63">
        <v>0</v>
      </c>
      <c r="AH2312" s="63">
        <v>0</v>
      </c>
      <c r="AI2312" s="63">
        <v>0</v>
      </c>
      <c r="AJ2312" s="63">
        <v>0</v>
      </c>
      <c r="AK2312" s="63">
        <v>0</v>
      </c>
      <c r="AL2312" s="63">
        <v>0</v>
      </c>
      <c r="AM2312" s="63">
        <v>0</v>
      </c>
      <c r="AN2312" s="63">
        <v>0</v>
      </c>
      <c r="AO2312" s="63">
        <v>0</v>
      </c>
      <c r="AP2312" s="63">
        <v>0</v>
      </c>
      <c r="AQ2312" s="63">
        <v>0</v>
      </c>
      <c r="AR2312" s="63">
        <v>0</v>
      </c>
      <c r="AS2312" s="63">
        <v>0</v>
      </c>
      <c r="AT2312" s="63">
        <v>0</v>
      </c>
      <c r="AU2312" s="63">
        <v>0</v>
      </c>
      <c r="AV2312" s="63">
        <v>0</v>
      </c>
      <c r="AW2312" s="63">
        <v>0</v>
      </c>
      <c r="AX2312" s="63">
        <v>0</v>
      </c>
      <c r="AY2312" s="63">
        <v>0</v>
      </c>
      <c r="BA2312" s="5">
        <f>IF(Q2312&gt;0,RANK(Q2312,(N2312:P2312,Q2312:AE2312)),0)</f>
        <v>3</v>
      </c>
      <c r="BB2312" s="5">
        <f>IF(R2312&gt;0,RANK(R2312,(N2312:P2312,Q2312:AE2312)),0)</f>
        <v>4</v>
      </c>
      <c r="BC2312" s="5">
        <f>IF(T2312&gt;0,RANK(T2312,(N2312:P2312,Q2312:AE2312)),0)</f>
        <v>0</v>
      </c>
      <c r="BD2312" s="5">
        <f>IF(S2312&gt;0,RANK(S2312,(N2312:P2312,Q2312:AE2312)),0)</f>
        <v>0</v>
      </c>
      <c r="BE2312" s="2">
        <f t="shared" si="938"/>
        <v>1.7627801561319566E-2</v>
      </c>
      <c r="BF2312" s="2">
        <f t="shared" si="939"/>
        <v>4.7846889952153108E-3</v>
      </c>
      <c r="BG2312" s="2">
        <f t="shared" si="940"/>
        <v>0</v>
      </c>
      <c r="BH2312" s="2">
        <f t="shared" si="941"/>
        <v>0</v>
      </c>
      <c r="BJ2312" t="s">
        <v>1091</v>
      </c>
      <c r="BK2312" t="s">
        <v>2270</v>
      </c>
      <c r="BL2312">
        <v>2</v>
      </c>
      <c r="BN2312" s="112">
        <v>41</v>
      </c>
      <c r="BO2312" s="114">
        <v>31</v>
      </c>
      <c r="BP2312" s="118">
        <f t="shared" si="923"/>
        <v>41031</v>
      </c>
      <c r="BQ2312" s="118">
        <f t="shared" si="922"/>
        <v>41031</v>
      </c>
      <c r="BR2312" s="5" t="s">
        <v>3151</v>
      </c>
      <c r="BV2312" s="63"/>
      <c r="BW2312" s="63"/>
      <c r="BX2312" s="63">
        <f t="shared" si="942"/>
        <v>-11913</v>
      </c>
      <c r="CE2312"/>
    </row>
    <row r="2313" spans="1:83" ht="15" hidden="1" customHeight="1" outlineLevel="1">
      <c r="A2313" t="s">
        <v>61</v>
      </c>
      <c r="B2313" t="s">
        <v>2270</v>
      </c>
      <c r="C2313" s="1">
        <f t="shared" si="933"/>
        <v>51641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29">
        <f t="shared" si="943"/>
        <v>13300</v>
      </c>
      <c r="H2313" s="134">
        <f t="shared" si="944"/>
        <v>0.2575472976898201</v>
      </c>
      <c r="I2313" s="2"/>
      <c r="J2313" s="2">
        <f t="shared" si="934"/>
        <v>0.35729362328382486</v>
      </c>
      <c r="K2313" s="2">
        <f t="shared" si="935"/>
        <v>0.61484092097364496</v>
      </c>
      <c r="L2313" s="2">
        <f t="shared" si="936"/>
        <v>0</v>
      </c>
      <c r="M2313" s="2">
        <f t="shared" si="937"/>
        <v>2.7865455742530187E-2</v>
      </c>
      <c r="N2313" s="63">
        <v>18451</v>
      </c>
      <c r="O2313" s="63">
        <v>31751</v>
      </c>
      <c r="P2313" s="63">
        <v>0</v>
      </c>
      <c r="Q2313" s="63">
        <v>795</v>
      </c>
      <c r="R2313" s="63">
        <v>223</v>
      </c>
      <c r="S2313" s="63">
        <v>0</v>
      </c>
      <c r="T2313" s="63">
        <v>0</v>
      </c>
      <c r="U2313" s="63">
        <v>0</v>
      </c>
      <c r="V2313" s="63">
        <v>0</v>
      </c>
      <c r="W2313" s="63">
        <v>301</v>
      </c>
      <c r="X2313" s="63">
        <v>0</v>
      </c>
      <c r="Y2313" s="63">
        <v>0</v>
      </c>
      <c r="Z2313" s="63">
        <v>0</v>
      </c>
      <c r="AA2313" s="63">
        <v>0</v>
      </c>
      <c r="AB2313" s="63">
        <v>0</v>
      </c>
      <c r="AC2313" s="63">
        <v>0</v>
      </c>
      <c r="AD2313" s="63">
        <v>0</v>
      </c>
      <c r="AE2313" s="63">
        <v>0</v>
      </c>
      <c r="AF2313" s="63">
        <v>120</v>
      </c>
      <c r="AG2313" s="63">
        <v>0</v>
      </c>
      <c r="AH2313" s="63">
        <v>0</v>
      </c>
      <c r="AI2313" s="63">
        <v>0</v>
      </c>
      <c r="AJ2313" s="63">
        <v>0</v>
      </c>
      <c r="AK2313" s="63">
        <v>0</v>
      </c>
      <c r="AL2313" s="63">
        <v>0</v>
      </c>
      <c r="AM2313" s="63">
        <v>0</v>
      </c>
      <c r="AN2313" s="63">
        <v>0</v>
      </c>
      <c r="AO2313" s="63">
        <v>0</v>
      </c>
      <c r="AP2313" s="63">
        <v>0</v>
      </c>
      <c r="AQ2313" s="63">
        <v>0</v>
      </c>
      <c r="AR2313" s="63">
        <v>0</v>
      </c>
      <c r="AS2313" s="63">
        <v>0</v>
      </c>
      <c r="AT2313" s="63">
        <v>0</v>
      </c>
      <c r="AU2313" s="63">
        <v>0</v>
      </c>
      <c r="AV2313" s="63">
        <v>0</v>
      </c>
      <c r="AW2313" s="63">
        <v>0</v>
      </c>
      <c r="AX2313" s="63">
        <v>0</v>
      </c>
      <c r="AY2313" s="63">
        <v>0</v>
      </c>
      <c r="BA2313" s="5">
        <f>IF(Q2313&gt;0,RANK(Q2313,(N2313:P2313,Q2313:AE2313)),0)</f>
        <v>3</v>
      </c>
      <c r="BB2313" s="5">
        <f>IF(R2313&gt;0,RANK(R2313,(N2313:P2313,Q2313:AE2313)),0)</f>
        <v>5</v>
      </c>
      <c r="BC2313" s="5">
        <f>IF(T2313&gt;0,RANK(T2313,(N2313:P2313,Q2313:AE2313)),0)</f>
        <v>0</v>
      </c>
      <c r="BD2313" s="5">
        <f>IF(S2313&gt;0,RANK(S2313,(N2313:P2313,Q2313:AE2313)),0)</f>
        <v>0</v>
      </c>
      <c r="BE2313" s="2">
        <f t="shared" si="938"/>
        <v>1.539474448597045E-2</v>
      </c>
      <c r="BF2313" s="2">
        <f t="shared" si="939"/>
        <v>4.3182742394608934E-3</v>
      </c>
      <c r="BG2313" s="2">
        <f t="shared" si="940"/>
        <v>0</v>
      </c>
      <c r="BH2313" s="2">
        <f t="shared" si="941"/>
        <v>0</v>
      </c>
      <c r="BJ2313" t="s">
        <v>61</v>
      </c>
      <c r="BK2313" t="s">
        <v>2270</v>
      </c>
      <c r="BN2313" s="112">
        <v>41</v>
      </c>
      <c r="BO2313" s="114">
        <v>33</v>
      </c>
      <c r="BP2313" s="118">
        <f t="shared" si="923"/>
        <v>41033</v>
      </c>
      <c r="BQ2313" s="118">
        <f t="shared" si="922"/>
        <v>41033</v>
      </c>
      <c r="BR2313" s="5" t="s">
        <v>3151</v>
      </c>
      <c r="BV2313" s="63"/>
      <c r="BW2313" s="63"/>
      <c r="BX2313" s="63">
        <f t="shared" si="942"/>
        <v>-51641</v>
      </c>
      <c r="CE2313"/>
    </row>
    <row r="2314" spans="1:83" ht="15" hidden="1" customHeight="1" outlineLevel="1">
      <c r="A2314" t="s">
        <v>1179</v>
      </c>
      <c r="B2314" t="s">
        <v>2270</v>
      </c>
      <c r="C2314" s="1">
        <f t="shared" si="933"/>
        <v>36726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29">
        <f t="shared" si="943"/>
        <v>14920</v>
      </c>
      <c r="H2314" s="134">
        <f t="shared" si="944"/>
        <v>0.40625170179164627</v>
      </c>
      <c r="I2314" s="2"/>
      <c r="J2314" s="2">
        <f t="shared" si="934"/>
        <v>0.28285138593911668</v>
      </c>
      <c r="K2314" s="2">
        <f t="shared" si="935"/>
        <v>0.6891030877307629</v>
      </c>
      <c r="L2314" s="2">
        <f t="shared" si="936"/>
        <v>0</v>
      </c>
      <c r="M2314" s="2">
        <f t="shared" si="937"/>
        <v>2.8045526330120474E-2</v>
      </c>
      <c r="N2314" s="63">
        <v>10388</v>
      </c>
      <c r="O2314" s="63">
        <v>25308</v>
      </c>
      <c r="P2314" s="63">
        <v>0</v>
      </c>
      <c r="Q2314" s="63">
        <v>637</v>
      </c>
      <c r="R2314" s="63">
        <v>146</v>
      </c>
      <c r="S2314" s="63">
        <v>0</v>
      </c>
      <c r="T2314" s="63">
        <v>0</v>
      </c>
      <c r="U2314" s="63">
        <v>0</v>
      </c>
      <c r="V2314" s="63">
        <v>0</v>
      </c>
      <c r="W2314" s="63">
        <v>170</v>
      </c>
      <c r="X2314" s="63">
        <v>0</v>
      </c>
      <c r="Y2314" s="63">
        <v>0</v>
      </c>
      <c r="Z2314" s="63">
        <v>0</v>
      </c>
      <c r="AA2314" s="63">
        <v>0</v>
      </c>
      <c r="AB2314" s="63">
        <v>0</v>
      </c>
      <c r="AC2314" s="63">
        <v>0</v>
      </c>
      <c r="AD2314" s="63">
        <v>0</v>
      </c>
      <c r="AE2314" s="63">
        <v>0</v>
      </c>
      <c r="AF2314" s="63">
        <v>77</v>
      </c>
      <c r="AG2314" s="63">
        <v>0</v>
      </c>
      <c r="AH2314" s="63">
        <v>0</v>
      </c>
      <c r="AI2314" s="63">
        <v>0</v>
      </c>
      <c r="AJ2314" s="63">
        <v>0</v>
      </c>
      <c r="AK2314" s="63">
        <v>0</v>
      </c>
      <c r="AL2314" s="63">
        <v>0</v>
      </c>
      <c r="AM2314" s="63">
        <v>0</v>
      </c>
      <c r="AN2314" s="63">
        <v>0</v>
      </c>
      <c r="AO2314" s="63">
        <v>0</v>
      </c>
      <c r="AP2314" s="63">
        <v>0</v>
      </c>
      <c r="AQ2314" s="63">
        <v>0</v>
      </c>
      <c r="AR2314" s="63">
        <v>0</v>
      </c>
      <c r="AS2314" s="63">
        <v>0</v>
      </c>
      <c r="AT2314" s="63">
        <v>0</v>
      </c>
      <c r="AU2314" s="63">
        <v>0</v>
      </c>
      <c r="AV2314" s="63">
        <v>0</v>
      </c>
      <c r="AW2314" s="63">
        <v>0</v>
      </c>
      <c r="AX2314" s="63">
        <v>0</v>
      </c>
      <c r="AY2314" s="63">
        <v>0</v>
      </c>
      <c r="BA2314" s="5">
        <f>IF(Q2314&gt;0,RANK(Q2314,(N2314:P2314,Q2314:AE2314)),0)</f>
        <v>3</v>
      </c>
      <c r="BB2314" s="5">
        <f>IF(R2314&gt;0,RANK(R2314,(N2314:P2314,Q2314:AE2314)),0)</f>
        <v>5</v>
      </c>
      <c r="BC2314" s="5">
        <f>IF(T2314&gt;0,RANK(T2314,(N2314:P2314,Q2314:AE2314)),0)</f>
        <v>0</v>
      </c>
      <c r="BD2314" s="5">
        <f>IF(S2314&gt;0,RANK(S2314,(N2314:P2314,Q2314:AE2314)),0)</f>
        <v>0</v>
      </c>
      <c r="BE2314" s="2">
        <f t="shared" si="938"/>
        <v>1.7344660458530742E-2</v>
      </c>
      <c r="BF2314" s="2">
        <f t="shared" si="939"/>
        <v>3.9753852856287096E-3</v>
      </c>
      <c r="BG2314" s="2">
        <f t="shared" si="940"/>
        <v>0</v>
      </c>
      <c r="BH2314" s="2">
        <f t="shared" si="941"/>
        <v>0</v>
      </c>
      <c r="BJ2314" t="s">
        <v>1179</v>
      </c>
      <c r="BK2314" t="s">
        <v>2270</v>
      </c>
      <c r="BL2314">
        <v>2</v>
      </c>
      <c r="BN2314" s="112">
        <v>41</v>
      </c>
      <c r="BO2314" s="114">
        <v>35</v>
      </c>
      <c r="BP2314" s="118">
        <f t="shared" si="923"/>
        <v>41035</v>
      </c>
      <c r="BQ2314" s="118">
        <f t="shared" si="922"/>
        <v>41035</v>
      </c>
      <c r="BR2314" s="5" t="s">
        <v>3151</v>
      </c>
      <c r="BV2314" s="63"/>
      <c r="BW2314" s="63"/>
      <c r="BX2314" s="63">
        <f t="shared" si="942"/>
        <v>-36726</v>
      </c>
      <c r="CE2314"/>
    </row>
    <row r="2315" spans="1:83" ht="15" hidden="1" customHeight="1" outlineLevel="1">
      <c r="A2315" t="s">
        <v>819</v>
      </c>
      <c r="B2315" t="s">
        <v>2270</v>
      </c>
      <c r="C2315" s="1">
        <f t="shared" si="933"/>
        <v>4363</v>
      </c>
      <c r="D2315" s="5">
        <f>IF(N2315&gt;0, RANK(N2315,(N2315:P2315,Q2315:AE2315)),0)</f>
        <v>2</v>
      </c>
      <c r="E2315" s="5">
        <f>IF(O2315&gt;0,RANK(O2315,(N2315:P2315,Q2315:AE2315)),0)</f>
        <v>1</v>
      </c>
      <c r="F2315" s="5">
        <f>IF(P2315&gt;0,RANK(P2315,(N2315:P2315,Q2315:AE2315)),0)</f>
        <v>0</v>
      </c>
      <c r="G2315" s="129">
        <f t="shared" si="943"/>
        <v>2678</v>
      </c>
      <c r="H2315" s="134">
        <f t="shared" si="944"/>
        <v>0.61379784551913819</v>
      </c>
      <c r="I2315" s="2"/>
      <c r="J2315" s="2">
        <f t="shared" si="934"/>
        <v>0.18152647261058905</v>
      </c>
      <c r="K2315" s="2">
        <f t="shared" si="935"/>
        <v>0.79532431812972726</v>
      </c>
      <c r="L2315" s="2">
        <f t="shared" si="936"/>
        <v>0</v>
      </c>
      <c r="M2315" s="2">
        <f t="shared" si="937"/>
        <v>2.3149209259683667E-2</v>
      </c>
      <c r="N2315" s="63">
        <v>792</v>
      </c>
      <c r="O2315" s="63">
        <v>3470</v>
      </c>
      <c r="P2315" s="63">
        <v>0</v>
      </c>
      <c r="Q2315" s="63">
        <v>63</v>
      </c>
      <c r="R2315" s="63">
        <v>10</v>
      </c>
      <c r="S2315" s="63">
        <v>0</v>
      </c>
      <c r="T2315" s="63">
        <v>0</v>
      </c>
      <c r="U2315" s="63">
        <v>0</v>
      </c>
      <c r="V2315" s="63">
        <v>0</v>
      </c>
      <c r="W2315" s="63">
        <v>20</v>
      </c>
      <c r="X2315" s="63">
        <v>0</v>
      </c>
      <c r="Y2315" s="63">
        <v>0</v>
      </c>
      <c r="Z2315" s="63">
        <v>0</v>
      </c>
      <c r="AA2315" s="63">
        <v>0</v>
      </c>
      <c r="AB2315" s="63">
        <v>0</v>
      </c>
      <c r="AC2315" s="63">
        <v>0</v>
      </c>
      <c r="AD2315" s="63">
        <v>0</v>
      </c>
      <c r="AE2315" s="63">
        <v>0</v>
      </c>
      <c r="AF2315" s="63">
        <v>8</v>
      </c>
      <c r="AG2315" s="63">
        <v>0</v>
      </c>
      <c r="AH2315" s="63">
        <v>0</v>
      </c>
      <c r="AI2315" s="63">
        <v>0</v>
      </c>
      <c r="AJ2315" s="63">
        <v>0</v>
      </c>
      <c r="AK2315" s="63">
        <v>0</v>
      </c>
      <c r="AL2315" s="63">
        <v>0</v>
      </c>
      <c r="AM2315" s="63">
        <v>0</v>
      </c>
      <c r="AN2315" s="63">
        <v>0</v>
      </c>
      <c r="AO2315" s="63">
        <v>0</v>
      </c>
      <c r="AP2315" s="63">
        <v>0</v>
      </c>
      <c r="AQ2315" s="63">
        <v>0</v>
      </c>
      <c r="AR2315" s="63">
        <v>0</v>
      </c>
      <c r="AS2315" s="63">
        <v>0</v>
      </c>
      <c r="AT2315" s="63">
        <v>0</v>
      </c>
      <c r="AU2315" s="63">
        <v>0</v>
      </c>
      <c r="AV2315" s="63">
        <v>0</v>
      </c>
      <c r="AW2315" s="63">
        <v>0</v>
      </c>
      <c r="AX2315" s="63">
        <v>0</v>
      </c>
      <c r="AY2315" s="63">
        <v>0</v>
      </c>
      <c r="BA2315" s="5">
        <f>IF(Q2315&gt;0,RANK(Q2315,(N2315:P2315,Q2315:AE2315)),0)</f>
        <v>3</v>
      </c>
      <c r="BB2315" s="5">
        <f>IF(R2315&gt;0,RANK(R2315,(N2315:P2315,Q2315:AE2315)),0)</f>
        <v>5</v>
      </c>
      <c r="BC2315" s="5">
        <f>IF(T2315&gt;0,RANK(T2315,(N2315:P2315,Q2315:AE2315)),0)</f>
        <v>0</v>
      </c>
      <c r="BD2315" s="5">
        <f>IF(S2315&gt;0,RANK(S2315,(N2315:P2315,Q2315:AE2315)),0)</f>
        <v>0</v>
      </c>
      <c r="BE2315" s="2">
        <f t="shared" si="938"/>
        <v>1.443960577584231E-2</v>
      </c>
      <c r="BF2315" s="2">
        <f t="shared" si="939"/>
        <v>2.2920009168003667E-3</v>
      </c>
      <c r="BG2315" s="2">
        <f t="shared" si="940"/>
        <v>0</v>
      </c>
      <c r="BH2315" s="2">
        <f t="shared" si="941"/>
        <v>0</v>
      </c>
      <c r="BJ2315" t="s">
        <v>819</v>
      </c>
      <c r="BK2315" t="s">
        <v>2270</v>
      </c>
      <c r="BL2315">
        <v>2</v>
      </c>
      <c r="BN2315" s="112">
        <v>41</v>
      </c>
      <c r="BO2315" s="114">
        <v>37</v>
      </c>
      <c r="BP2315" s="118">
        <f t="shared" si="923"/>
        <v>41037</v>
      </c>
      <c r="BQ2315" s="118">
        <f t="shared" si="922"/>
        <v>41037</v>
      </c>
      <c r="BR2315" s="5" t="s">
        <v>3151</v>
      </c>
      <c r="BU2315" s="129" t="s">
        <v>3236</v>
      </c>
      <c r="BV2315" s="63"/>
      <c r="BW2315" s="63"/>
      <c r="BX2315" s="63">
        <f t="shared" si="942"/>
        <v>-4363</v>
      </c>
      <c r="CE2315"/>
    </row>
    <row r="2316" spans="1:83" ht="15" hidden="1" customHeight="1" outlineLevel="1">
      <c r="A2316" t="s">
        <v>1862</v>
      </c>
      <c r="B2316" t="s">
        <v>2270</v>
      </c>
      <c r="C2316" s="1">
        <f t="shared" si="933"/>
        <v>222253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29">
        <f t="shared" si="943"/>
        <v>54030</v>
      </c>
      <c r="H2316" s="134">
        <f t="shared" si="944"/>
        <v>0.24310133046573049</v>
      </c>
      <c r="I2316" s="2"/>
      <c r="J2316" s="2">
        <f t="shared" si="934"/>
        <v>0.6045632679873838</v>
      </c>
      <c r="K2316" s="2">
        <f t="shared" si="935"/>
        <v>0.36146193752165323</v>
      </c>
      <c r="L2316" s="2">
        <f t="shared" si="936"/>
        <v>0</v>
      </c>
      <c r="M2316" s="2">
        <f t="shared" si="937"/>
        <v>3.3974794490962967E-2</v>
      </c>
      <c r="N2316" s="63">
        <v>134366</v>
      </c>
      <c r="O2316" s="63">
        <v>80336</v>
      </c>
      <c r="P2316" s="63">
        <v>0</v>
      </c>
      <c r="Q2316" s="63">
        <v>3906</v>
      </c>
      <c r="R2316" s="63">
        <v>1349</v>
      </c>
      <c r="S2316" s="63">
        <v>0</v>
      </c>
      <c r="T2316" s="63">
        <v>0</v>
      </c>
      <c r="U2316" s="63">
        <v>0</v>
      </c>
      <c r="V2316" s="63">
        <v>0</v>
      </c>
      <c r="W2316" s="63">
        <v>1727</v>
      </c>
      <c r="X2316" s="63">
        <v>0</v>
      </c>
      <c r="Y2316" s="63">
        <v>0</v>
      </c>
      <c r="Z2316" s="63">
        <v>0</v>
      </c>
      <c r="AA2316" s="63">
        <v>0</v>
      </c>
      <c r="AB2316" s="63">
        <v>0</v>
      </c>
      <c r="AC2316" s="63">
        <v>0</v>
      </c>
      <c r="AD2316" s="63">
        <v>0</v>
      </c>
      <c r="AE2316" s="63">
        <v>0</v>
      </c>
      <c r="AF2316" s="63">
        <v>569</v>
      </c>
      <c r="AG2316" s="63">
        <v>0</v>
      </c>
      <c r="AH2316" s="63">
        <v>0</v>
      </c>
      <c r="AI2316" s="63">
        <v>0</v>
      </c>
      <c r="AJ2316" s="63">
        <v>0</v>
      </c>
      <c r="AK2316" s="63">
        <v>0</v>
      </c>
      <c r="AL2316" s="63">
        <v>0</v>
      </c>
      <c r="AM2316" s="63">
        <v>0</v>
      </c>
      <c r="AN2316" s="63">
        <v>0</v>
      </c>
      <c r="AO2316" s="63">
        <v>0</v>
      </c>
      <c r="AP2316" s="63">
        <v>0</v>
      </c>
      <c r="AQ2316" s="63">
        <v>0</v>
      </c>
      <c r="AR2316" s="63">
        <v>0</v>
      </c>
      <c r="AS2316" s="63">
        <v>0</v>
      </c>
      <c r="AT2316" s="63">
        <v>0</v>
      </c>
      <c r="AU2316" s="63">
        <v>0</v>
      </c>
      <c r="AV2316" s="63">
        <v>0</v>
      </c>
      <c r="AW2316" s="63">
        <v>0</v>
      </c>
      <c r="AX2316" s="63">
        <v>0</v>
      </c>
      <c r="AY2316" s="63">
        <v>0</v>
      </c>
      <c r="BA2316" s="5">
        <f>IF(Q2316&gt;0,RANK(Q2316,(N2316:P2316,Q2316:AE2316)),0)</f>
        <v>3</v>
      </c>
      <c r="BB2316" s="5">
        <f>IF(R2316&gt;0,RANK(R2316,(N2316:P2316,Q2316:AE2316)),0)</f>
        <v>5</v>
      </c>
      <c r="BC2316" s="5">
        <f>IF(T2316&gt;0,RANK(T2316,(N2316:P2316,Q2316:AE2316)),0)</f>
        <v>0</v>
      </c>
      <c r="BD2316" s="5">
        <f>IF(S2316&gt;0,RANK(S2316,(N2316:P2316,Q2316:AE2316)),0)</f>
        <v>0</v>
      </c>
      <c r="BE2316" s="2">
        <f t="shared" si="938"/>
        <v>1.7574565922619717E-2</v>
      </c>
      <c r="BF2316" s="2">
        <f t="shared" si="939"/>
        <v>6.0696593521797227E-3</v>
      </c>
      <c r="BG2316" s="2">
        <f t="shared" si="940"/>
        <v>0</v>
      </c>
      <c r="BH2316" s="2">
        <f t="shared" si="941"/>
        <v>0</v>
      </c>
      <c r="BJ2316" t="s">
        <v>1862</v>
      </c>
      <c r="BK2316" t="s">
        <v>2270</v>
      </c>
      <c r="BL2316">
        <v>4</v>
      </c>
      <c r="BN2316" s="112">
        <v>41</v>
      </c>
      <c r="BO2316" s="114">
        <v>39</v>
      </c>
      <c r="BP2316" s="118">
        <f t="shared" si="923"/>
        <v>41039</v>
      </c>
      <c r="BQ2316" s="118">
        <f t="shared" si="922"/>
        <v>41039</v>
      </c>
      <c r="BR2316" s="5" t="s">
        <v>3151</v>
      </c>
      <c r="BV2316" s="63"/>
      <c r="BW2316" s="63"/>
      <c r="BX2316" s="63">
        <f t="shared" si="942"/>
        <v>-222253</v>
      </c>
      <c r="CE2316" s="1"/>
    </row>
    <row r="2317" spans="1:83" ht="15" hidden="1" customHeight="1" outlineLevel="1">
      <c r="A2317" t="s">
        <v>1596</v>
      </c>
      <c r="B2317" t="s">
        <v>2270</v>
      </c>
      <c r="C2317" s="1">
        <f t="shared" si="933"/>
        <v>30726</v>
      </c>
      <c r="D2317" s="5">
        <f>IF(N2317&gt;0, RANK(N2317,(N2317:P2317,Q2317:AE2317)),0)</f>
        <v>1</v>
      </c>
      <c r="E2317" s="5">
        <f>IF(O2317&gt;0,RANK(O2317,(N2317:P2317,Q2317:AE2317)),0)</f>
        <v>2</v>
      </c>
      <c r="F2317" s="5">
        <f>IF(P2317&gt;0,RANK(P2317,(N2317:P2317,Q2317:AE2317)),0)</f>
        <v>0</v>
      </c>
      <c r="G2317" s="129">
        <f t="shared" si="943"/>
        <v>4925</v>
      </c>
      <c r="H2317" s="134">
        <f t="shared" si="944"/>
        <v>0.16028770422443533</v>
      </c>
      <c r="I2317" s="2"/>
      <c r="J2317" s="2">
        <f t="shared" si="934"/>
        <v>0.56580745948057021</v>
      </c>
      <c r="K2317" s="2">
        <f t="shared" si="935"/>
        <v>0.40551975525613487</v>
      </c>
      <c r="L2317" s="2">
        <f t="shared" si="936"/>
        <v>0</v>
      </c>
      <c r="M2317" s="2">
        <f t="shared" si="937"/>
        <v>2.867278526329492E-2</v>
      </c>
      <c r="N2317" s="63">
        <v>17385</v>
      </c>
      <c r="O2317" s="63">
        <v>12460</v>
      </c>
      <c r="P2317" s="63">
        <v>0</v>
      </c>
      <c r="Q2317" s="63">
        <v>462</v>
      </c>
      <c r="R2317" s="63">
        <v>214</v>
      </c>
      <c r="S2317" s="63">
        <v>0</v>
      </c>
      <c r="T2317" s="63">
        <v>0</v>
      </c>
      <c r="U2317" s="63">
        <v>0</v>
      </c>
      <c r="V2317" s="63">
        <v>0</v>
      </c>
      <c r="W2317" s="63">
        <v>140</v>
      </c>
      <c r="X2317" s="63">
        <v>0</v>
      </c>
      <c r="Y2317" s="63">
        <v>0</v>
      </c>
      <c r="Z2317" s="63">
        <v>0</v>
      </c>
      <c r="AA2317" s="63">
        <v>0</v>
      </c>
      <c r="AB2317" s="63">
        <v>0</v>
      </c>
      <c r="AC2317" s="63">
        <v>0</v>
      </c>
      <c r="AD2317" s="63">
        <v>0</v>
      </c>
      <c r="AE2317" s="63">
        <v>0</v>
      </c>
      <c r="AF2317" s="63">
        <v>65</v>
      </c>
      <c r="AG2317" s="63">
        <v>0</v>
      </c>
      <c r="AH2317" s="63">
        <v>0</v>
      </c>
      <c r="AI2317" s="63">
        <v>0</v>
      </c>
      <c r="AJ2317" s="63">
        <v>0</v>
      </c>
      <c r="AK2317" s="63">
        <v>0</v>
      </c>
      <c r="AL2317" s="63">
        <v>0</v>
      </c>
      <c r="AM2317" s="63">
        <v>0</v>
      </c>
      <c r="AN2317" s="63">
        <v>0</v>
      </c>
      <c r="AO2317" s="63">
        <v>0</v>
      </c>
      <c r="AP2317" s="63">
        <v>0</v>
      </c>
      <c r="AQ2317" s="63">
        <v>0</v>
      </c>
      <c r="AR2317" s="63">
        <v>0</v>
      </c>
      <c r="AS2317" s="63">
        <v>0</v>
      </c>
      <c r="AT2317" s="63">
        <v>0</v>
      </c>
      <c r="AU2317" s="63">
        <v>0</v>
      </c>
      <c r="AV2317" s="63">
        <v>0</v>
      </c>
      <c r="AW2317" s="63">
        <v>0</v>
      </c>
      <c r="AX2317" s="63">
        <v>0</v>
      </c>
      <c r="AY2317" s="63">
        <v>0</v>
      </c>
      <c r="BA2317" s="5">
        <f>IF(Q2317&gt;0,RANK(Q2317,(N2317:P2317,Q2317:AE2317)),0)</f>
        <v>3</v>
      </c>
      <c r="BB2317" s="5">
        <f>IF(R2317&gt;0,RANK(R2317,(N2317:P2317,Q2317:AE2317)),0)</f>
        <v>4</v>
      </c>
      <c r="BC2317" s="5">
        <f>IF(T2317&gt;0,RANK(T2317,(N2317:P2317,Q2317:AE2317)),0)</f>
        <v>0</v>
      </c>
      <c r="BD2317" s="5">
        <f>IF(S2317&gt;0,RANK(S2317,(N2317:P2317,Q2317:AE2317)),0)</f>
        <v>0</v>
      </c>
      <c r="BE2317" s="2">
        <f t="shared" si="938"/>
        <v>1.5036125756688147E-2</v>
      </c>
      <c r="BF2317" s="2">
        <f t="shared" si="939"/>
        <v>6.9647855236607435E-3</v>
      </c>
      <c r="BG2317" s="2">
        <f t="shared" si="940"/>
        <v>0</v>
      </c>
      <c r="BH2317" s="2">
        <f t="shared" si="941"/>
        <v>0</v>
      </c>
      <c r="BJ2317" t="s">
        <v>1596</v>
      </c>
      <c r="BK2317" t="s">
        <v>2270</v>
      </c>
      <c r="BL2317">
        <v>5</v>
      </c>
      <c r="BN2317" s="112">
        <v>41</v>
      </c>
      <c r="BO2317" s="114">
        <v>41</v>
      </c>
      <c r="BP2317" s="118">
        <f t="shared" si="923"/>
        <v>41041</v>
      </c>
      <c r="BQ2317" s="118">
        <f t="shared" si="922"/>
        <v>41041</v>
      </c>
      <c r="BR2317" s="5" t="s">
        <v>3151</v>
      </c>
      <c r="BU2317" s="129" t="s">
        <v>3236</v>
      </c>
      <c r="BV2317" s="63"/>
      <c r="BW2317" s="63"/>
      <c r="BX2317" s="63">
        <f t="shared" si="942"/>
        <v>-30726</v>
      </c>
      <c r="CE2317"/>
    </row>
    <row r="2318" spans="1:83" ht="15" hidden="1" customHeight="1" outlineLevel="1">
      <c r="A2318" t="s">
        <v>1420</v>
      </c>
      <c r="B2318" t="s">
        <v>2270</v>
      </c>
      <c r="C2318" s="1">
        <f t="shared" si="933"/>
        <v>72640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29">
        <f t="shared" si="943"/>
        <v>16974</v>
      </c>
      <c r="H2318" s="134">
        <f t="shared" si="944"/>
        <v>0.23367290748898678</v>
      </c>
      <c r="I2318" s="2"/>
      <c r="J2318" s="2">
        <f t="shared" si="934"/>
        <v>0.36497797356828193</v>
      </c>
      <c r="K2318" s="2">
        <f t="shared" si="935"/>
        <v>0.59865088105726871</v>
      </c>
      <c r="L2318" s="2">
        <f t="shared" si="936"/>
        <v>0</v>
      </c>
      <c r="M2318" s="2">
        <f t="shared" si="937"/>
        <v>3.637114537444941E-2</v>
      </c>
      <c r="N2318" s="63">
        <v>26512</v>
      </c>
      <c r="O2318" s="63">
        <v>43486</v>
      </c>
      <c r="P2318" s="63">
        <v>0</v>
      </c>
      <c r="Q2318" s="63">
        <v>1594</v>
      </c>
      <c r="R2318" s="63">
        <v>403</v>
      </c>
      <c r="S2318" s="63">
        <v>0</v>
      </c>
      <c r="T2318" s="63">
        <v>0</v>
      </c>
      <c r="U2318" s="63">
        <v>0</v>
      </c>
      <c r="V2318" s="63">
        <v>0</v>
      </c>
      <c r="W2318" s="63">
        <v>496</v>
      </c>
      <c r="X2318" s="63">
        <v>0</v>
      </c>
      <c r="Y2318" s="63">
        <v>0</v>
      </c>
      <c r="Z2318" s="63">
        <v>0</v>
      </c>
      <c r="AA2318" s="63">
        <v>0</v>
      </c>
      <c r="AB2318" s="63">
        <v>0</v>
      </c>
      <c r="AC2318" s="63">
        <v>0</v>
      </c>
      <c r="AD2318" s="63">
        <v>0</v>
      </c>
      <c r="AE2318" s="63">
        <v>0</v>
      </c>
      <c r="AF2318" s="63">
        <v>149</v>
      </c>
      <c r="AG2318" s="63">
        <v>0</v>
      </c>
      <c r="AH2318" s="63">
        <v>0</v>
      </c>
      <c r="AI2318" s="63">
        <v>0</v>
      </c>
      <c r="AJ2318" s="63">
        <v>0</v>
      </c>
      <c r="AK2318" s="63">
        <v>0</v>
      </c>
      <c r="AL2318" s="63">
        <v>0</v>
      </c>
      <c r="AM2318" s="63">
        <v>0</v>
      </c>
      <c r="AN2318" s="63">
        <v>0</v>
      </c>
      <c r="AO2318" s="63">
        <v>0</v>
      </c>
      <c r="AP2318" s="63">
        <v>0</v>
      </c>
      <c r="AQ2318" s="63">
        <v>0</v>
      </c>
      <c r="AR2318" s="63">
        <v>0</v>
      </c>
      <c r="AS2318" s="63">
        <v>0</v>
      </c>
      <c r="AT2318" s="63">
        <v>0</v>
      </c>
      <c r="AU2318" s="63">
        <v>0</v>
      </c>
      <c r="AV2318" s="63">
        <v>0</v>
      </c>
      <c r="AW2318" s="63">
        <v>0</v>
      </c>
      <c r="AX2318" s="63">
        <v>0</v>
      </c>
      <c r="AY2318" s="63">
        <v>0</v>
      </c>
      <c r="BA2318" s="5">
        <f>IF(Q2318&gt;0,RANK(Q2318,(N2318:P2318,Q2318:AE2318)),0)</f>
        <v>3</v>
      </c>
      <c r="BB2318" s="5">
        <f>IF(R2318&gt;0,RANK(R2318,(N2318:P2318,Q2318:AE2318)),0)</f>
        <v>5</v>
      </c>
      <c r="BC2318" s="5">
        <f>IF(T2318&gt;0,RANK(T2318,(N2318:P2318,Q2318:AE2318)),0)</f>
        <v>0</v>
      </c>
      <c r="BD2318" s="5">
        <f>IF(S2318&gt;0,RANK(S2318,(N2318:P2318,Q2318:AE2318)),0)</f>
        <v>0</v>
      </c>
      <c r="BE2318" s="2">
        <f t="shared" si="938"/>
        <v>2.1943832599118942E-2</v>
      </c>
      <c r="BF2318" s="2">
        <f t="shared" si="939"/>
        <v>5.5479074889867837E-3</v>
      </c>
      <c r="BG2318" s="2">
        <f t="shared" si="940"/>
        <v>0</v>
      </c>
      <c r="BH2318" s="2">
        <f t="shared" si="941"/>
        <v>0</v>
      </c>
      <c r="BJ2318" t="s">
        <v>1420</v>
      </c>
      <c r="BK2318" t="s">
        <v>2270</v>
      </c>
      <c r="BL2318">
        <v>4</v>
      </c>
      <c r="BN2318" s="112">
        <v>41</v>
      </c>
      <c r="BO2318" s="114">
        <v>43</v>
      </c>
      <c r="BP2318" s="118">
        <f t="shared" si="923"/>
        <v>41043</v>
      </c>
      <c r="BQ2318" s="118">
        <f t="shared" si="922"/>
        <v>41043</v>
      </c>
      <c r="BR2318" s="5" t="s">
        <v>3151</v>
      </c>
      <c r="BV2318" s="63"/>
      <c r="BW2318" s="63"/>
      <c r="BX2318" s="63">
        <f t="shared" si="942"/>
        <v>-72640</v>
      </c>
      <c r="CE2318"/>
    </row>
    <row r="2319" spans="1:83" ht="15" hidden="1" customHeight="1" outlineLevel="1">
      <c r="A2319" t="s">
        <v>772</v>
      </c>
      <c r="B2319" t="s">
        <v>2270</v>
      </c>
      <c r="C2319" s="1">
        <f t="shared" si="933"/>
        <v>11804</v>
      </c>
      <c r="D2319" s="5">
        <f>IF(N2319&gt;0, RANK(N2319,(N2319:P2319,Q2319:AE2319)),0)</f>
        <v>2</v>
      </c>
      <c r="E2319" s="5">
        <f>IF(O2319&gt;0,RANK(O2319,(N2319:P2319,Q2319:AE2319)),0)</f>
        <v>1</v>
      </c>
      <c r="F2319" s="5">
        <f>IF(P2319&gt;0,RANK(P2319,(N2319:P2319,Q2319:AE2319)),0)</f>
        <v>0</v>
      </c>
      <c r="G2319" s="129">
        <f t="shared" si="943"/>
        <v>4927</v>
      </c>
      <c r="H2319" s="134">
        <f t="shared" si="944"/>
        <v>0.41740088105726875</v>
      </c>
      <c r="I2319" s="2"/>
      <c r="J2319" s="2">
        <f t="shared" si="934"/>
        <v>0.27617756692646561</v>
      </c>
      <c r="K2319" s="2">
        <f t="shared" si="935"/>
        <v>0.69357844798373436</v>
      </c>
      <c r="L2319" s="2">
        <f t="shared" si="936"/>
        <v>0</v>
      </c>
      <c r="M2319" s="2">
        <f t="shared" si="937"/>
        <v>3.0243985089799974E-2</v>
      </c>
      <c r="N2319" s="63">
        <v>3260</v>
      </c>
      <c r="O2319" s="63">
        <v>8187</v>
      </c>
      <c r="P2319" s="63">
        <v>0</v>
      </c>
      <c r="Q2319" s="63">
        <v>221</v>
      </c>
      <c r="R2319" s="63">
        <v>56</v>
      </c>
      <c r="S2319" s="63">
        <v>0</v>
      </c>
      <c r="T2319" s="63">
        <v>0</v>
      </c>
      <c r="U2319" s="63">
        <v>0</v>
      </c>
      <c r="V2319" s="63">
        <v>0</v>
      </c>
      <c r="W2319" s="63">
        <v>51</v>
      </c>
      <c r="X2319" s="63">
        <v>0</v>
      </c>
      <c r="Y2319" s="63">
        <v>0</v>
      </c>
      <c r="Z2319" s="63">
        <v>0</v>
      </c>
      <c r="AA2319" s="63">
        <v>0</v>
      </c>
      <c r="AB2319" s="63">
        <v>0</v>
      </c>
      <c r="AC2319" s="63">
        <v>0</v>
      </c>
      <c r="AD2319" s="63">
        <v>0</v>
      </c>
      <c r="AE2319" s="63">
        <v>0</v>
      </c>
      <c r="AF2319" s="63">
        <v>29</v>
      </c>
      <c r="AG2319" s="63">
        <v>0</v>
      </c>
      <c r="AH2319" s="63">
        <v>0</v>
      </c>
      <c r="AI2319" s="63">
        <v>0</v>
      </c>
      <c r="AJ2319" s="63">
        <v>0</v>
      </c>
      <c r="AK2319" s="63">
        <v>0</v>
      </c>
      <c r="AL2319" s="63">
        <v>0</v>
      </c>
      <c r="AM2319" s="63">
        <v>0</v>
      </c>
      <c r="AN2319" s="63">
        <v>0</v>
      </c>
      <c r="AO2319" s="63">
        <v>0</v>
      </c>
      <c r="AP2319" s="63">
        <v>0</v>
      </c>
      <c r="AQ2319" s="63">
        <v>0</v>
      </c>
      <c r="AR2319" s="63">
        <v>0</v>
      </c>
      <c r="AS2319" s="63">
        <v>0</v>
      </c>
      <c r="AT2319" s="63">
        <v>0</v>
      </c>
      <c r="AU2319" s="63">
        <v>0</v>
      </c>
      <c r="AV2319" s="63">
        <v>0</v>
      </c>
      <c r="AW2319" s="63">
        <v>0</v>
      </c>
      <c r="AX2319" s="63">
        <v>0</v>
      </c>
      <c r="AY2319" s="63">
        <v>0</v>
      </c>
      <c r="BA2319" s="5">
        <f>IF(Q2319&gt;0,RANK(Q2319,(N2319:P2319,Q2319:AE2319)),0)</f>
        <v>3</v>
      </c>
      <c r="BB2319" s="5">
        <f>IF(R2319&gt;0,RANK(R2319,(N2319:P2319,Q2319:AE2319)),0)</f>
        <v>4</v>
      </c>
      <c r="BC2319" s="5">
        <f>IF(T2319&gt;0,RANK(T2319,(N2319:P2319,Q2319:AE2319)),0)</f>
        <v>0</v>
      </c>
      <c r="BD2319" s="5">
        <f>IF(S2319&gt;0,RANK(S2319,(N2319:P2319,Q2319:AE2319)),0)</f>
        <v>0</v>
      </c>
      <c r="BE2319" s="2">
        <f t="shared" si="938"/>
        <v>1.8722466960352423E-2</v>
      </c>
      <c r="BF2319" s="2">
        <f t="shared" si="939"/>
        <v>4.7441545238902068E-3</v>
      </c>
      <c r="BG2319" s="2">
        <f t="shared" si="940"/>
        <v>0</v>
      </c>
      <c r="BH2319" s="2">
        <f t="shared" si="941"/>
        <v>0</v>
      </c>
      <c r="BJ2319" t="s">
        <v>772</v>
      </c>
      <c r="BK2319" t="s">
        <v>2270</v>
      </c>
      <c r="BL2319">
        <v>2</v>
      </c>
      <c r="BN2319" s="112">
        <v>41</v>
      </c>
      <c r="BO2319" s="114">
        <v>45</v>
      </c>
      <c r="BP2319" s="118">
        <f t="shared" si="923"/>
        <v>41045</v>
      </c>
      <c r="BQ2319" s="118">
        <f t="shared" si="922"/>
        <v>41045</v>
      </c>
      <c r="BR2319" s="5" t="s">
        <v>3151</v>
      </c>
      <c r="BU2319" s="129" t="s">
        <v>3236</v>
      </c>
      <c r="BV2319" s="63"/>
      <c r="BW2319" s="63"/>
      <c r="BX2319" s="63">
        <f t="shared" si="942"/>
        <v>-11804</v>
      </c>
      <c r="CE2319"/>
    </row>
    <row r="2320" spans="1:83" ht="15" hidden="1" customHeight="1" outlineLevel="1">
      <c r="A2320" t="s">
        <v>1825</v>
      </c>
      <c r="B2320" t="s">
        <v>2270</v>
      </c>
      <c r="C2320" s="1">
        <f t="shared" si="933"/>
        <v>165534</v>
      </c>
      <c r="D2320" s="5">
        <f>IF(N2320&gt;0, RANK(N2320,(N2320:P2320,Q2320:AE2320)),0)</f>
        <v>1</v>
      </c>
      <c r="E2320" s="5">
        <f>IF(O2320&gt;0,RANK(O2320,(N2320:P2320,Q2320:AE2320)),0)</f>
        <v>2</v>
      </c>
      <c r="F2320" s="5">
        <f>IF(P2320&gt;0,RANK(P2320,(N2320:P2320,Q2320:AE2320)),0)</f>
        <v>0</v>
      </c>
      <c r="G2320" s="129">
        <f t="shared" si="943"/>
        <v>1870</v>
      </c>
      <c r="H2320" s="134">
        <f t="shared" si="944"/>
        <v>1.129677286841374E-2</v>
      </c>
      <c r="I2320" s="2"/>
      <c r="J2320" s="2">
        <f t="shared" si="934"/>
        <v>0.48855220075634009</v>
      </c>
      <c r="K2320" s="2">
        <f t="shared" si="935"/>
        <v>0.47725542788792635</v>
      </c>
      <c r="L2320" s="2">
        <f t="shared" si="936"/>
        <v>0</v>
      </c>
      <c r="M2320" s="2">
        <f t="shared" si="937"/>
        <v>3.4192371355733553E-2</v>
      </c>
      <c r="N2320" s="63">
        <v>80872</v>
      </c>
      <c r="O2320" s="63">
        <v>79002</v>
      </c>
      <c r="P2320" s="63">
        <v>0</v>
      </c>
      <c r="Q2320" s="63">
        <v>3272</v>
      </c>
      <c r="R2320" s="63">
        <v>844</v>
      </c>
      <c r="S2320" s="63">
        <v>0</v>
      </c>
      <c r="T2320" s="63">
        <v>0</v>
      </c>
      <c r="U2320" s="63">
        <v>0</v>
      </c>
      <c r="V2320" s="63">
        <v>0</v>
      </c>
      <c r="W2320" s="63">
        <v>1226</v>
      </c>
      <c r="X2320" s="63">
        <v>0</v>
      </c>
      <c r="Y2320" s="63">
        <v>0</v>
      </c>
      <c r="Z2320" s="63">
        <v>0</v>
      </c>
      <c r="AA2320" s="63">
        <v>0</v>
      </c>
      <c r="AB2320" s="63">
        <v>0</v>
      </c>
      <c r="AC2320" s="63">
        <v>0</v>
      </c>
      <c r="AD2320" s="63">
        <v>0</v>
      </c>
      <c r="AE2320" s="63">
        <v>0</v>
      </c>
      <c r="AF2320" s="63">
        <v>318</v>
      </c>
      <c r="AG2320" s="63">
        <v>0</v>
      </c>
      <c r="AH2320" s="63">
        <v>0</v>
      </c>
      <c r="AI2320" s="63">
        <v>0</v>
      </c>
      <c r="AJ2320" s="63">
        <v>0</v>
      </c>
      <c r="AK2320" s="63">
        <v>0</v>
      </c>
      <c r="AL2320" s="63">
        <v>0</v>
      </c>
      <c r="AM2320" s="63">
        <v>0</v>
      </c>
      <c r="AN2320" s="63">
        <v>0</v>
      </c>
      <c r="AO2320" s="63">
        <v>0</v>
      </c>
      <c r="AP2320" s="63">
        <v>0</v>
      </c>
      <c r="AQ2320" s="63">
        <v>0</v>
      </c>
      <c r="AR2320" s="63">
        <v>0</v>
      </c>
      <c r="AS2320" s="63">
        <v>0</v>
      </c>
      <c r="AT2320" s="63">
        <v>0</v>
      </c>
      <c r="AU2320" s="63">
        <v>0</v>
      </c>
      <c r="AV2320" s="63">
        <v>0</v>
      </c>
      <c r="AW2320" s="63">
        <v>0</v>
      </c>
      <c r="AX2320" s="63">
        <v>0</v>
      </c>
      <c r="AY2320" s="63">
        <v>0</v>
      </c>
      <c r="BA2320" s="5">
        <f>IF(Q2320&gt;0,RANK(Q2320,(N2320:P2320,Q2320:AE2320)),0)</f>
        <v>3</v>
      </c>
      <c r="BB2320" s="5">
        <f>IF(R2320&gt;0,RANK(R2320,(N2320:P2320,Q2320:AE2320)),0)</f>
        <v>5</v>
      </c>
      <c r="BC2320" s="5">
        <f>IF(T2320&gt;0,RANK(T2320,(N2320:P2320,Q2320:AE2320)),0)</f>
        <v>0</v>
      </c>
      <c r="BD2320" s="5">
        <f>IF(S2320&gt;0,RANK(S2320,(N2320:P2320,Q2320:AE2320)),0)</f>
        <v>0</v>
      </c>
      <c r="BE2320" s="2">
        <f t="shared" si="938"/>
        <v>1.9766331992219121E-2</v>
      </c>
      <c r="BF2320" s="2">
        <f t="shared" si="939"/>
        <v>5.0986504283108006E-3</v>
      </c>
      <c r="BG2320" s="2">
        <f t="shared" si="940"/>
        <v>0</v>
      </c>
      <c r="BH2320" s="2">
        <f t="shared" si="941"/>
        <v>0</v>
      </c>
      <c r="BJ2320" t="s">
        <v>1825</v>
      </c>
      <c r="BK2320" t="s">
        <v>2270</v>
      </c>
      <c r="BL2320">
        <v>5</v>
      </c>
      <c r="BN2320" s="112">
        <v>41</v>
      </c>
      <c r="BO2320" s="114">
        <v>47</v>
      </c>
      <c r="BP2320" s="118">
        <f t="shared" si="923"/>
        <v>41047</v>
      </c>
      <c r="BQ2320" s="118">
        <f t="shared" si="922"/>
        <v>41047</v>
      </c>
      <c r="BR2320" s="5" t="s">
        <v>3151</v>
      </c>
      <c r="BV2320" s="63"/>
      <c r="BW2320" s="63"/>
      <c r="BX2320" s="63">
        <f t="shared" si="942"/>
        <v>-165534</v>
      </c>
      <c r="CE2320"/>
    </row>
    <row r="2321" spans="1:86" ht="15" hidden="1" customHeight="1" outlineLevel="1">
      <c r="A2321" t="s">
        <v>1797</v>
      </c>
      <c r="B2321" t="s">
        <v>2270</v>
      </c>
      <c r="C2321" s="1">
        <f t="shared" si="933"/>
        <v>5118</v>
      </c>
      <c r="D2321" s="5">
        <f>IF(N2321&gt;0, RANK(N2321,(N2321:P2321,Q2321:AE2321)),0)</f>
        <v>2</v>
      </c>
      <c r="E2321" s="5">
        <f>IF(O2321&gt;0,RANK(O2321,(N2321:P2321,Q2321:AE2321)),0)</f>
        <v>1</v>
      </c>
      <c r="F2321" s="5">
        <f>IF(P2321&gt;0,RANK(P2321,(N2321:P2321,Q2321:AE2321)),0)</f>
        <v>0</v>
      </c>
      <c r="G2321" s="129">
        <f t="shared" si="943"/>
        <v>2215</v>
      </c>
      <c r="H2321" s="134">
        <f t="shared" si="944"/>
        <v>0.43278624462680737</v>
      </c>
      <c r="I2321" s="2"/>
      <c r="J2321" s="2">
        <f t="shared" si="934"/>
        <v>0.26787807737397423</v>
      </c>
      <c r="K2321" s="2">
        <f t="shared" si="935"/>
        <v>0.70066432200078155</v>
      </c>
      <c r="L2321" s="2">
        <f t="shared" si="936"/>
        <v>0</v>
      </c>
      <c r="M2321" s="2">
        <f t="shared" si="937"/>
        <v>3.1457600625244275E-2</v>
      </c>
      <c r="N2321" s="63">
        <v>1371</v>
      </c>
      <c r="O2321" s="63">
        <v>3586</v>
      </c>
      <c r="P2321" s="63">
        <v>0</v>
      </c>
      <c r="Q2321" s="63">
        <v>126</v>
      </c>
      <c r="R2321" s="63">
        <v>13</v>
      </c>
      <c r="S2321" s="63">
        <v>0</v>
      </c>
      <c r="T2321" s="63">
        <v>0</v>
      </c>
      <c r="U2321" s="63">
        <v>0</v>
      </c>
      <c r="V2321" s="63">
        <v>0</v>
      </c>
      <c r="W2321" s="63">
        <v>17</v>
      </c>
      <c r="X2321" s="63">
        <v>0</v>
      </c>
      <c r="Y2321" s="63">
        <v>0</v>
      </c>
      <c r="Z2321" s="63">
        <v>0</v>
      </c>
      <c r="AA2321" s="63">
        <v>0</v>
      </c>
      <c r="AB2321" s="63">
        <v>0</v>
      </c>
      <c r="AC2321" s="63">
        <v>0</v>
      </c>
      <c r="AD2321" s="63">
        <v>0</v>
      </c>
      <c r="AE2321" s="63">
        <v>0</v>
      </c>
      <c r="AF2321" s="63">
        <v>5</v>
      </c>
      <c r="AG2321" s="63">
        <v>0</v>
      </c>
      <c r="AH2321" s="63">
        <v>0</v>
      </c>
      <c r="AI2321" s="63">
        <v>0</v>
      </c>
      <c r="AJ2321" s="63">
        <v>0</v>
      </c>
      <c r="AK2321" s="63">
        <v>0</v>
      </c>
      <c r="AL2321" s="63">
        <v>0</v>
      </c>
      <c r="AM2321" s="63">
        <v>0</v>
      </c>
      <c r="AN2321" s="63">
        <v>0</v>
      </c>
      <c r="AO2321" s="63">
        <v>0</v>
      </c>
      <c r="AP2321" s="63">
        <v>0</v>
      </c>
      <c r="AQ2321" s="63">
        <v>0</v>
      </c>
      <c r="AR2321" s="63">
        <v>0</v>
      </c>
      <c r="AS2321" s="63">
        <v>0</v>
      </c>
      <c r="AT2321" s="63">
        <v>0</v>
      </c>
      <c r="AU2321" s="63">
        <v>0</v>
      </c>
      <c r="AV2321" s="63">
        <v>0</v>
      </c>
      <c r="AW2321" s="63">
        <v>0</v>
      </c>
      <c r="AX2321" s="63">
        <v>0</v>
      </c>
      <c r="AY2321" s="63">
        <v>0</v>
      </c>
      <c r="BA2321" s="5">
        <f>IF(Q2321&gt;0,RANK(Q2321,(N2321:P2321,Q2321:AE2321)),0)</f>
        <v>3</v>
      </c>
      <c r="BB2321" s="5">
        <f>IF(R2321&gt;0,RANK(R2321,(N2321:P2321,Q2321:AE2321)),0)</f>
        <v>5</v>
      </c>
      <c r="BC2321" s="5">
        <f>IF(T2321&gt;0,RANK(T2321,(N2321:P2321,Q2321:AE2321)),0)</f>
        <v>0</v>
      </c>
      <c r="BD2321" s="5">
        <f>IF(S2321&gt;0,RANK(S2321,(N2321:P2321,Q2321:AE2321)),0)</f>
        <v>0</v>
      </c>
      <c r="BE2321" s="2">
        <f t="shared" si="938"/>
        <v>2.4618991793669401E-2</v>
      </c>
      <c r="BF2321" s="2">
        <f t="shared" si="939"/>
        <v>2.5400547088706526E-3</v>
      </c>
      <c r="BG2321" s="2">
        <f t="shared" si="940"/>
        <v>0</v>
      </c>
      <c r="BH2321" s="2">
        <f t="shared" si="941"/>
        <v>0</v>
      </c>
      <c r="BJ2321" t="s">
        <v>1797</v>
      </c>
      <c r="BK2321" t="s">
        <v>2270</v>
      </c>
      <c r="BL2321">
        <v>2</v>
      </c>
      <c r="BN2321" s="112">
        <v>41</v>
      </c>
      <c r="BO2321" s="114">
        <v>49</v>
      </c>
      <c r="BP2321" s="118">
        <f t="shared" si="923"/>
        <v>41049</v>
      </c>
      <c r="BQ2321" s="118">
        <f t="shared" si="922"/>
        <v>41049</v>
      </c>
      <c r="BR2321" s="5" t="s">
        <v>3151</v>
      </c>
      <c r="BV2321" s="63"/>
      <c r="BW2321" s="63"/>
      <c r="BX2321" s="63">
        <f t="shared" si="942"/>
        <v>-5118</v>
      </c>
      <c r="CE2321"/>
    </row>
    <row r="2322" spans="1:86" ht="15" hidden="1" customHeight="1" outlineLevel="1">
      <c r="A2322" t="s">
        <v>2962</v>
      </c>
      <c r="B2322" t="s">
        <v>2270</v>
      </c>
      <c r="C2322" s="1">
        <f t="shared" si="933"/>
        <v>463659</v>
      </c>
      <c r="D2322" s="5">
        <f>IF(N2322&gt;0, RANK(N2322,(N2322:P2322,Q2322:AE2322)),0)</f>
        <v>1</v>
      </c>
      <c r="E2322" s="5">
        <f>IF(O2322&gt;0,RANK(O2322,(N2322:P2322,Q2322:AE2322)),0)</f>
        <v>2</v>
      </c>
      <c r="F2322" s="5">
        <f>IF(P2322&gt;0,RANK(P2322,(N2322:P2322,Q2322:AE2322)),0)</f>
        <v>0</v>
      </c>
      <c r="G2322" s="129">
        <f t="shared" si="943"/>
        <v>284254</v>
      </c>
      <c r="H2322" s="134">
        <f t="shared" si="944"/>
        <v>0.61306693065377793</v>
      </c>
      <c r="I2322" s="2"/>
      <c r="J2322" s="2">
        <f t="shared" si="934"/>
        <v>0.79206701476731822</v>
      </c>
      <c r="K2322" s="2">
        <f t="shared" si="935"/>
        <v>0.17900008411354035</v>
      </c>
      <c r="L2322" s="2">
        <f t="shared" si="936"/>
        <v>0</v>
      </c>
      <c r="M2322" s="2">
        <f t="shared" si="937"/>
        <v>2.893290111914143E-2</v>
      </c>
      <c r="N2322" s="63">
        <v>367249</v>
      </c>
      <c r="O2322" s="63">
        <v>82995</v>
      </c>
      <c r="P2322" s="63">
        <v>0</v>
      </c>
      <c r="Q2322" s="63">
        <v>5726</v>
      </c>
      <c r="R2322" s="63">
        <v>2974</v>
      </c>
      <c r="S2322" s="63">
        <v>0</v>
      </c>
      <c r="T2322" s="63">
        <v>0</v>
      </c>
      <c r="U2322" s="63">
        <v>0</v>
      </c>
      <c r="V2322" s="63">
        <v>0</v>
      </c>
      <c r="W2322" s="63">
        <v>3571</v>
      </c>
      <c r="X2322" s="63">
        <v>0</v>
      </c>
      <c r="Y2322" s="63">
        <v>0</v>
      </c>
      <c r="Z2322" s="63">
        <v>0</v>
      </c>
      <c r="AA2322" s="63">
        <v>0</v>
      </c>
      <c r="AB2322" s="63">
        <v>0</v>
      </c>
      <c r="AC2322" s="63">
        <v>0</v>
      </c>
      <c r="AD2322" s="63">
        <v>0</v>
      </c>
      <c r="AE2322" s="63">
        <v>0</v>
      </c>
      <c r="AF2322" s="63">
        <v>1144</v>
      </c>
      <c r="AG2322" s="63">
        <v>0</v>
      </c>
      <c r="AH2322" s="63">
        <v>0</v>
      </c>
      <c r="AI2322" s="63">
        <v>0</v>
      </c>
      <c r="AJ2322" s="63">
        <v>0</v>
      </c>
      <c r="AK2322" s="63">
        <v>0</v>
      </c>
      <c r="AL2322" s="63">
        <v>0</v>
      </c>
      <c r="AM2322" s="63">
        <v>0</v>
      </c>
      <c r="AN2322" s="63">
        <v>0</v>
      </c>
      <c r="AO2322" s="63">
        <v>0</v>
      </c>
      <c r="AP2322" s="63">
        <v>0</v>
      </c>
      <c r="AQ2322" s="63">
        <v>0</v>
      </c>
      <c r="AR2322" s="63">
        <v>0</v>
      </c>
      <c r="AS2322" s="63">
        <v>0</v>
      </c>
      <c r="AT2322" s="63">
        <v>0</v>
      </c>
      <c r="AU2322" s="63">
        <v>0</v>
      </c>
      <c r="AV2322" s="63">
        <v>0</v>
      </c>
      <c r="AW2322" s="63">
        <v>0</v>
      </c>
      <c r="AX2322" s="63">
        <v>0</v>
      </c>
      <c r="AY2322" s="63">
        <v>0</v>
      </c>
      <c r="BA2322" s="5">
        <f>IF(Q2322&gt;0,RANK(Q2322,(N2322:P2322,Q2322:AE2322)),0)</f>
        <v>3</v>
      </c>
      <c r="BB2322" s="5">
        <f>IF(R2322&gt;0,RANK(R2322,(N2322:P2322,Q2322:AE2322)),0)</f>
        <v>5</v>
      </c>
      <c r="BC2322" s="5">
        <f>IF(T2322&gt;0,RANK(T2322,(N2322:P2322,Q2322:AE2322)),0)</f>
        <v>0</v>
      </c>
      <c r="BD2322" s="5">
        <f>IF(S2322&gt;0,RANK(S2322,(N2322:P2322,Q2322:AE2322)),0)</f>
        <v>0</v>
      </c>
      <c r="BE2322" s="2">
        <f t="shared" si="938"/>
        <v>1.2349593127708079E-2</v>
      </c>
      <c r="BF2322" s="2">
        <f t="shared" si="939"/>
        <v>6.4141966402032529E-3</v>
      </c>
      <c r="BG2322" s="2">
        <f t="shared" si="940"/>
        <v>0</v>
      </c>
      <c r="BH2322" s="2">
        <f t="shared" si="941"/>
        <v>0</v>
      </c>
      <c r="BJ2322" t="s">
        <v>2962</v>
      </c>
      <c r="BK2322" t="s">
        <v>2270</v>
      </c>
      <c r="BN2322" s="112">
        <v>41</v>
      </c>
      <c r="BO2322" s="114">
        <v>51</v>
      </c>
      <c r="BP2322" s="118">
        <f t="shared" si="923"/>
        <v>41051</v>
      </c>
      <c r="BQ2322" s="118">
        <f t="shared" si="922"/>
        <v>41051</v>
      </c>
      <c r="BR2322" s="5" t="s">
        <v>3151</v>
      </c>
      <c r="BV2322" s="63"/>
      <c r="BW2322" s="63"/>
      <c r="BX2322" s="63">
        <f>BW2322-BT2322-BS2322-C2322</f>
        <v>-463659</v>
      </c>
      <c r="CE2322" s="1"/>
    </row>
    <row r="2323" spans="1:86" ht="15" hidden="1" customHeight="1" outlineLevel="1">
      <c r="A2323" t="s">
        <v>878</v>
      </c>
      <c r="B2323" t="s">
        <v>2270</v>
      </c>
      <c r="C2323" s="1">
        <f t="shared" si="933"/>
        <v>48291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29">
        <f t="shared" si="943"/>
        <v>815</v>
      </c>
      <c r="H2323" s="134">
        <f t="shared" si="944"/>
        <v>1.687685075894059E-2</v>
      </c>
      <c r="I2323" s="2"/>
      <c r="J2323" s="2">
        <f t="shared" si="934"/>
        <v>0.47456047710753557</v>
      </c>
      <c r="K2323" s="2">
        <f t="shared" si="935"/>
        <v>0.49143732786647615</v>
      </c>
      <c r="L2323" s="2">
        <f t="shared" si="936"/>
        <v>0</v>
      </c>
      <c r="M2323" s="2">
        <f t="shared" si="937"/>
        <v>3.400219502598828E-2</v>
      </c>
      <c r="N2323" s="63">
        <v>22917</v>
      </c>
      <c r="O2323" s="63">
        <v>23732</v>
      </c>
      <c r="P2323" s="63">
        <v>0</v>
      </c>
      <c r="Q2323" s="63">
        <v>981</v>
      </c>
      <c r="R2323" s="63">
        <v>212</v>
      </c>
      <c r="S2323" s="63">
        <v>0</v>
      </c>
      <c r="T2323" s="63">
        <v>0</v>
      </c>
      <c r="U2323" s="63">
        <v>0</v>
      </c>
      <c r="V2323" s="63">
        <v>0</v>
      </c>
      <c r="W2323" s="63">
        <v>359</v>
      </c>
      <c r="X2323" s="63">
        <v>0</v>
      </c>
      <c r="Y2323" s="63">
        <v>0</v>
      </c>
      <c r="Z2323" s="63">
        <v>0</v>
      </c>
      <c r="AA2323" s="63">
        <v>0</v>
      </c>
      <c r="AB2323" s="63">
        <v>0</v>
      </c>
      <c r="AC2323" s="63">
        <v>0</v>
      </c>
      <c r="AD2323" s="63">
        <v>0</v>
      </c>
      <c r="AE2323" s="63">
        <v>0</v>
      </c>
      <c r="AF2323" s="63">
        <v>90</v>
      </c>
      <c r="AG2323" s="63">
        <v>0</v>
      </c>
      <c r="AH2323" s="63">
        <v>0</v>
      </c>
      <c r="AI2323" s="63">
        <v>0</v>
      </c>
      <c r="AJ2323" s="63">
        <v>0</v>
      </c>
      <c r="AK2323" s="63">
        <v>0</v>
      </c>
      <c r="AL2323" s="63">
        <v>0</v>
      </c>
      <c r="AM2323" s="63">
        <v>0</v>
      </c>
      <c r="AN2323" s="63">
        <v>0</v>
      </c>
      <c r="AO2323" s="63">
        <v>0</v>
      </c>
      <c r="AP2323" s="63">
        <v>0</v>
      </c>
      <c r="AQ2323" s="63">
        <v>0</v>
      </c>
      <c r="AR2323" s="63">
        <v>0</v>
      </c>
      <c r="AS2323" s="63">
        <v>0</v>
      </c>
      <c r="AT2323" s="63">
        <v>0</v>
      </c>
      <c r="AU2323" s="63">
        <v>0</v>
      </c>
      <c r="AV2323" s="63">
        <v>0</v>
      </c>
      <c r="AW2323" s="63">
        <v>0</v>
      </c>
      <c r="AX2323" s="63">
        <v>0</v>
      </c>
      <c r="AY2323" s="63">
        <v>0</v>
      </c>
      <c r="BA2323" s="5">
        <f>IF(Q2323&gt;0,RANK(Q2323,(N2323:P2323,Q2323:AE2323)),0)</f>
        <v>3</v>
      </c>
      <c r="BB2323" s="5">
        <f>IF(R2323&gt;0,RANK(R2323,(N2323:P2323,Q2323:AE2323)),0)</f>
        <v>5</v>
      </c>
      <c r="BC2323" s="5">
        <f>IF(T2323&gt;0,RANK(T2323,(N2323:P2323,Q2323:AE2323)),0)</f>
        <v>0</v>
      </c>
      <c r="BD2323" s="5">
        <f>IF(S2323&gt;0,RANK(S2323,(N2323:P2323,Q2323:AE2323)),0)</f>
        <v>0</v>
      </c>
      <c r="BE2323" s="2">
        <f t="shared" si="938"/>
        <v>2.0314344287755481E-2</v>
      </c>
      <c r="BF2323" s="2">
        <f t="shared" si="939"/>
        <v>4.390051976558779E-3</v>
      </c>
      <c r="BG2323" s="2">
        <f t="shared" si="940"/>
        <v>0</v>
      </c>
      <c r="BH2323" s="2">
        <f t="shared" si="941"/>
        <v>0</v>
      </c>
      <c r="BJ2323" t="s">
        <v>878</v>
      </c>
      <c r="BK2323" t="s">
        <v>2270</v>
      </c>
      <c r="BL2323">
        <v>5</v>
      </c>
      <c r="BN2323" s="112">
        <v>41</v>
      </c>
      <c r="BO2323" s="114">
        <v>53</v>
      </c>
      <c r="BP2323" s="118">
        <f t="shared" si="923"/>
        <v>41053</v>
      </c>
      <c r="BQ2323" s="118">
        <f t="shared" si="922"/>
        <v>41053</v>
      </c>
      <c r="BR2323" s="5" t="s">
        <v>3151</v>
      </c>
      <c r="BU2323" s="129"/>
      <c r="BV2323" s="63"/>
      <c r="BW2323" s="63"/>
      <c r="BX2323" s="63">
        <f t="shared" si="942"/>
        <v>-48291</v>
      </c>
      <c r="CE2323"/>
    </row>
    <row r="2324" spans="1:86" ht="15" hidden="1" customHeight="1" outlineLevel="1">
      <c r="A2324" t="s">
        <v>2876</v>
      </c>
      <c r="B2324" t="s">
        <v>2270</v>
      </c>
      <c r="C2324" s="1">
        <f t="shared" si="933"/>
        <v>1208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29">
        <f t="shared" si="943"/>
        <v>661</v>
      </c>
      <c r="H2324" s="134">
        <f t="shared" si="944"/>
        <v>0.54718543046357615</v>
      </c>
      <c r="I2324" s="2"/>
      <c r="J2324" s="2">
        <f t="shared" si="934"/>
        <v>0.21523178807947019</v>
      </c>
      <c r="K2324" s="2">
        <f t="shared" si="935"/>
        <v>0.76241721854304634</v>
      </c>
      <c r="L2324" s="2">
        <f t="shared" si="936"/>
        <v>0</v>
      </c>
      <c r="M2324" s="2">
        <f t="shared" si="937"/>
        <v>2.2350993377483475E-2</v>
      </c>
      <c r="N2324" s="63">
        <v>260</v>
      </c>
      <c r="O2324" s="63">
        <v>921</v>
      </c>
      <c r="P2324" s="63">
        <v>0</v>
      </c>
      <c r="Q2324" s="63">
        <v>24</v>
      </c>
      <c r="R2324" s="63">
        <v>1</v>
      </c>
      <c r="S2324" s="63">
        <v>0</v>
      </c>
      <c r="T2324" s="63">
        <v>0</v>
      </c>
      <c r="U2324" s="63">
        <v>0</v>
      </c>
      <c r="V2324" s="63">
        <v>0</v>
      </c>
      <c r="W2324" s="63">
        <v>1</v>
      </c>
      <c r="X2324" s="63">
        <v>0</v>
      </c>
      <c r="Y2324" s="63">
        <v>0</v>
      </c>
      <c r="Z2324" s="63">
        <v>0</v>
      </c>
      <c r="AA2324" s="63">
        <v>0</v>
      </c>
      <c r="AB2324" s="63">
        <v>0</v>
      </c>
      <c r="AC2324" s="63">
        <v>0</v>
      </c>
      <c r="AD2324" s="63">
        <v>0</v>
      </c>
      <c r="AE2324" s="63">
        <v>0</v>
      </c>
      <c r="AF2324" s="63">
        <v>1</v>
      </c>
      <c r="AG2324" s="63">
        <v>0</v>
      </c>
      <c r="AH2324" s="63">
        <v>0</v>
      </c>
      <c r="AI2324" s="63">
        <v>0</v>
      </c>
      <c r="AJ2324" s="63">
        <v>0</v>
      </c>
      <c r="AK2324" s="63">
        <v>0</v>
      </c>
      <c r="AL2324" s="63">
        <v>0</v>
      </c>
      <c r="AM2324" s="63">
        <v>0</v>
      </c>
      <c r="AN2324" s="63">
        <v>0</v>
      </c>
      <c r="AO2324" s="63">
        <v>0</v>
      </c>
      <c r="AP2324" s="63">
        <v>0</v>
      </c>
      <c r="AQ2324" s="63">
        <v>0</v>
      </c>
      <c r="AR2324" s="63">
        <v>0</v>
      </c>
      <c r="AS2324" s="63">
        <v>0</v>
      </c>
      <c r="AT2324" s="63">
        <v>0</v>
      </c>
      <c r="AU2324" s="63">
        <v>0</v>
      </c>
      <c r="AV2324" s="63">
        <v>0</v>
      </c>
      <c r="AW2324" s="63">
        <v>0</v>
      </c>
      <c r="AX2324" s="63">
        <v>0</v>
      </c>
      <c r="AY2324" s="63">
        <v>0</v>
      </c>
      <c r="BA2324" s="5">
        <f>IF(Q2324&gt;0,RANK(Q2324,(N2324:P2324,Q2324:AE2324)),0)</f>
        <v>3</v>
      </c>
      <c r="BB2324" s="5">
        <f>IF(R2324&gt;0,RANK(R2324,(N2324:P2324,Q2324:AE2324)),0)</f>
        <v>4</v>
      </c>
      <c r="BC2324" s="5">
        <f>IF(T2324&gt;0,RANK(T2324,(N2324:P2324,Q2324:AE2324)),0)</f>
        <v>0</v>
      </c>
      <c r="BD2324" s="5">
        <f>IF(S2324&gt;0,RANK(S2324,(N2324:P2324,Q2324:AE2324)),0)</f>
        <v>0</v>
      </c>
      <c r="BE2324" s="2">
        <f t="shared" si="938"/>
        <v>1.9867549668874173E-2</v>
      </c>
      <c r="BF2324" s="2">
        <f t="shared" si="939"/>
        <v>8.2781456953642384E-4</v>
      </c>
      <c r="BG2324" s="2">
        <f t="shared" si="940"/>
        <v>0</v>
      </c>
      <c r="BH2324" s="2">
        <f t="shared" si="941"/>
        <v>0</v>
      </c>
      <c r="BJ2324" t="s">
        <v>2876</v>
      </c>
      <c r="BK2324" t="s">
        <v>2270</v>
      </c>
      <c r="BL2324">
        <v>2</v>
      </c>
      <c r="BN2324" s="112">
        <v>41</v>
      </c>
      <c r="BO2324" s="114">
        <v>55</v>
      </c>
      <c r="BP2324" s="118">
        <f t="shared" si="923"/>
        <v>41055</v>
      </c>
      <c r="BQ2324" s="118">
        <f t="shared" si="922"/>
        <v>41055</v>
      </c>
      <c r="BR2324" s="5" t="s">
        <v>3151</v>
      </c>
      <c r="BV2324" s="63"/>
      <c r="BW2324" s="63"/>
      <c r="BX2324" s="63">
        <f t="shared" si="942"/>
        <v>-1208</v>
      </c>
      <c r="CE2324"/>
    </row>
    <row r="2325" spans="1:86" ht="15" hidden="1" customHeight="1" outlineLevel="1">
      <c r="A2325" t="s">
        <v>2084</v>
      </c>
      <c r="B2325" t="s">
        <v>2270</v>
      </c>
      <c r="C2325" s="1">
        <f t="shared" si="933"/>
        <v>16888</v>
      </c>
      <c r="D2325" s="5">
        <f>IF(N2325&gt;0, RANK(N2325,(N2325:P2325,Q2325:AE2325)),0)</f>
        <v>2</v>
      </c>
      <c r="E2325" s="5">
        <f>IF(O2325&gt;0,RANK(O2325,(N2325:P2325,Q2325:AE2325)),0)</f>
        <v>1</v>
      </c>
      <c r="F2325" s="5">
        <f>IF(P2325&gt;0,RANK(P2325,(N2325:P2325,Q2325:AE2325)),0)</f>
        <v>0</v>
      </c>
      <c r="G2325" s="129">
        <f t="shared" si="943"/>
        <v>288</v>
      </c>
      <c r="H2325" s="134">
        <f t="shared" si="944"/>
        <v>1.7053529133112269E-2</v>
      </c>
      <c r="I2325" s="2"/>
      <c r="J2325" s="2">
        <f t="shared" si="934"/>
        <v>0.47761724301279013</v>
      </c>
      <c r="K2325" s="2">
        <f t="shared" si="935"/>
        <v>0.49467077214590244</v>
      </c>
      <c r="L2325" s="2">
        <f t="shared" si="936"/>
        <v>0</v>
      </c>
      <c r="M2325" s="2">
        <f t="shared" si="937"/>
        <v>2.7711984841307491E-2</v>
      </c>
      <c r="N2325" s="63">
        <v>8066</v>
      </c>
      <c r="O2325" s="63">
        <v>8354</v>
      </c>
      <c r="P2325" s="63">
        <v>0</v>
      </c>
      <c r="Q2325" s="63">
        <v>261</v>
      </c>
      <c r="R2325" s="63">
        <v>89</v>
      </c>
      <c r="S2325" s="63">
        <v>0</v>
      </c>
      <c r="T2325" s="63">
        <v>0</v>
      </c>
      <c r="U2325" s="63">
        <v>0</v>
      </c>
      <c r="V2325" s="63">
        <v>0</v>
      </c>
      <c r="W2325" s="63">
        <v>86</v>
      </c>
      <c r="X2325" s="63">
        <v>0</v>
      </c>
      <c r="Y2325" s="63">
        <v>0</v>
      </c>
      <c r="Z2325" s="63">
        <v>0</v>
      </c>
      <c r="AA2325" s="63">
        <v>0</v>
      </c>
      <c r="AB2325" s="63">
        <v>0</v>
      </c>
      <c r="AC2325" s="63">
        <v>0</v>
      </c>
      <c r="AD2325" s="63">
        <v>0</v>
      </c>
      <c r="AE2325" s="63">
        <v>0</v>
      </c>
      <c r="AF2325" s="63">
        <v>32</v>
      </c>
      <c r="AG2325" s="63">
        <v>0</v>
      </c>
      <c r="AH2325" s="63">
        <v>0</v>
      </c>
      <c r="AI2325" s="63">
        <v>0</v>
      </c>
      <c r="AJ2325" s="63">
        <v>0</v>
      </c>
      <c r="AK2325" s="63">
        <v>0</v>
      </c>
      <c r="AL2325" s="63">
        <v>0</v>
      </c>
      <c r="AM2325" s="63">
        <v>0</v>
      </c>
      <c r="AN2325" s="63">
        <v>0</v>
      </c>
      <c r="AO2325" s="63">
        <v>0</v>
      </c>
      <c r="AP2325" s="63">
        <v>0</v>
      </c>
      <c r="AQ2325" s="63">
        <v>0</v>
      </c>
      <c r="AR2325" s="63">
        <v>0</v>
      </c>
      <c r="AS2325" s="63">
        <v>0</v>
      </c>
      <c r="AT2325" s="63">
        <v>0</v>
      </c>
      <c r="AU2325" s="63">
        <v>0</v>
      </c>
      <c r="AV2325" s="63">
        <v>0</v>
      </c>
      <c r="AW2325" s="63">
        <v>0</v>
      </c>
      <c r="AX2325" s="63">
        <v>0</v>
      </c>
      <c r="AY2325" s="63">
        <v>0</v>
      </c>
      <c r="BA2325" s="5">
        <f>IF(Q2325&gt;0,RANK(Q2325,(N2325:P2325,Q2325:AE2325)),0)</f>
        <v>3</v>
      </c>
      <c r="BB2325" s="5">
        <f>IF(R2325&gt;0,RANK(R2325,(N2325:P2325,Q2325:AE2325)),0)</f>
        <v>4</v>
      </c>
      <c r="BC2325" s="5">
        <f>IF(T2325&gt;0,RANK(T2325,(N2325:P2325,Q2325:AE2325)),0)</f>
        <v>0</v>
      </c>
      <c r="BD2325" s="5">
        <f>IF(S2325&gt;0,RANK(S2325,(N2325:P2325,Q2325:AE2325)),0)</f>
        <v>0</v>
      </c>
      <c r="BE2325" s="2">
        <f t="shared" si="938"/>
        <v>1.5454760776882993E-2</v>
      </c>
      <c r="BF2325" s="2">
        <f t="shared" si="939"/>
        <v>5.2700142112742775E-3</v>
      </c>
      <c r="BG2325" s="2">
        <f t="shared" si="940"/>
        <v>0</v>
      </c>
      <c r="BH2325" s="2">
        <f t="shared" si="941"/>
        <v>0</v>
      </c>
      <c r="BJ2325" t="s">
        <v>2084</v>
      </c>
      <c r="BK2325" t="s">
        <v>2270</v>
      </c>
      <c r="BL2325">
        <v>5</v>
      </c>
      <c r="BN2325" s="112">
        <v>41</v>
      </c>
      <c r="BO2325" s="114">
        <v>57</v>
      </c>
      <c r="BP2325" s="118">
        <f t="shared" si="923"/>
        <v>41057</v>
      </c>
      <c r="BQ2325" s="118">
        <f t="shared" si="922"/>
        <v>41057</v>
      </c>
      <c r="BR2325" s="5" t="s">
        <v>3151</v>
      </c>
      <c r="BU2325" s="129" t="s">
        <v>3236</v>
      </c>
      <c r="BV2325" s="63"/>
      <c r="BW2325" s="63"/>
      <c r="BX2325" s="63">
        <f t="shared" si="942"/>
        <v>-16888</v>
      </c>
      <c r="CE2325"/>
    </row>
    <row r="2326" spans="1:86" ht="15" hidden="1" customHeight="1" outlineLevel="1">
      <c r="A2326" t="s">
        <v>446</v>
      </c>
      <c r="B2326" t="s">
        <v>2270</v>
      </c>
      <c r="C2326" s="1">
        <f t="shared" si="933"/>
        <v>32861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29">
        <f t="shared" si="943"/>
        <v>10563</v>
      </c>
      <c r="H2326" s="134">
        <f t="shared" si="944"/>
        <v>0.32144487386263354</v>
      </c>
      <c r="I2326" s="2"/>
      <c r="J2326" s="2">
        <f t="shared" si="934"/>
        <v>0.32582696813852285</v>
      </c>
      <c r="K2326" s="2">
        <f t="shared" si="935"/>
        <v>0.64727184200115639</v>
      </c>
      <c r="L2326" s="2">
        <f t="shared" si="936"/>
        <v>0</v>
      </c>
      <c r="M2326" s="2">
        <f t="shared" si="937"/>
        <v>2.6901189860320751E-2</v>
      </c>
      <c r="N2326" s="63">
        <v>10707</v>
      </c>
      <c r="O2326" s="63">
        <v>21270</v>
      </c>
      <c r="P2326" s="63">
        <v>0</v>
      </c>
      <c r="Q2326" s="63">
        <v>740</v>
      </c>
      <c r="R2326" s="63">
        <v>90</v>
      </c>
      <c r="S2326" s="63">
        <v>0</v>
      </c>
      <c r="T2326" s="63">
        <v>0</v>
      </c>
      <c r="U2326" s="63">
        <v>0</v>
      </c>
      <c r="V2326" s="63">
        <v>0</v>
      </c>
      <c r="W2326" s="63">
        <v>0</v>
      </c>
      <c r="X2326" s="63">
        <v>0</v>
      </c>
      <c r="Y2326" s="63">
        <v>0</v>
      </c>
      <c r="Z2326" s="63">
        <v>0</v>
      </c>
      <c r="AA2326" s="63">
        <v>0</v>
      </c>
      <c r="AB2326" s="63">
        <v>0</v>
      </c>
      <c r="AC2326" s="63">
        <v>0</v>
      </c>
      <c r="AD2326" s="63">
        <v>0</v>
      </c>
      <c r="AE2326" s="63">
        <v>0</v>
      </c>
      <c r="AF2326" s="63">
        <v>54</v>
      </c>
      <c r="AG2326" s="63">
        <v>0</v>
      </c>
      <c r="AH2326" s="63">
        <v>0</v>
      </c>
      <c r="AI2326" s="63">
        <v>0</v>
      </c>
      <c r="AJ2326" s="63">
        <v>0</v>
      </c>
      <c r="AK2326" s="63">
        <v>0</v>
      </c>
      <c r="AL2326" s="63">
        <v>0</v>
      </c>
      <c r="AM2326" s="63">
        <v>0</v>
      </c>
      <c r="AN2326" s="63">
        <v>0</v>
      </c>
      <c r="AO2326" s="63">
        <v>0</v>
      </c>
      <c r="AP2326" s="63">
        <v>0</v>
      </c>
      <c r="AQ2326" s="63">
        <v>0</v>
      </c>
      <c r="AR2326" s="63">
        <v>0</v>
      </c>
      <c r="AS2326" s="63">
        <v>0</v>
      </c>
      <c r="AT2326" s="63">
        <v>0</v>
      </c>
      <c r="AU2326" s="63">
        <v>0</v>
      </c>
      <c r="AV2326" s="63">
        <v>0</v>
      </c>
      <c r="AW2326" s="63">
        <v>0</v>
      </c>
      <c r="AX2326" s="63">
        <v>0</v>
      </c>
      <c r="AY2326" s="63">
        <v>0</v>
      </c>
      <c r="BA2326" s="5">
        <f>IF(Q2326&gt;0,RANK(Q2326,(N2326:P2326,Q2326:AE2326)),0)</f>
        <v>3</v>
      </c>
      <c r="BB2326" s="5">
        <f>IF(R2326&gt;0,RANK(R2326,(N2326:P2326,Q2326:AE2326)),0)</f>
        <v>4</v>
      </c>
      <c r="BC2326" s="5">
        <f>IF(T2326&gt;0,RANK(T2326,(N2326:P2326,Q2326:AE2326)),0)</f>
        <v>0</v>
      </c>
      <c r="BD2326" s="5">
        <f>IF(S2326&gt;0,RANK(S2326,(N2326:P2326,Q2326:AE2326)),0)</f>
        <v>0</v>
      </c>
      <c r="BE2326" s="2">
        <f t="shared" si="938"/>
        <v>2.2519095584431392E-2</v>
      </c>
      <c r="BF2326" s="2">
        <f t="shared" si="939"/>
        <v>2.7388089224308449E-3</v>
      </c>
      <c r="BG2326" s="2">
        <f t="shared" si="940"/>
        <v>0</v>
      </c>
      <c r="BH2326" s="2">
        <f t="shared" si="941"/>
        <v>0</v>
      </c>
      <c r="BJ2326" t="s">
        <v>446</v>
      </c>
      <c r="BK2326" t="s">
        <v>2270</v>
      </c>
      <c r="BL2326">
        <v>2</v>
      </c>
      <c r="BN2326" s="112">
        <v>41</v>
      </c>
      <c r="BO2326" s="114">
        <v>59</v>
      </c>
      <c r="BP2326" s="118">
        <f t="shared" si="923"/>
        <v>41059</v>
      </c>
      <c r="BQ2326" s="118">
        <f t="shared" si="922"/>
        <v>41059</v>
      </c>
      <c r="BR2326" s="5" t="s">
        <v>3151</v>
      </c>
      <c r="BV2326" s="63"/>
      <c r="BW2326" s="63"/>
      <c r="BX2326" s="63">
        <f t="shared" si="942"/>
        <v>-32861</v>
      </c>
      <c r="CE2326"/>
    </row>
    <row r="2327" spans="1:86" ht="15" hidden="1" customHeight="1" outlineLevel="1">
      <c r="A2327" t="s">
        <v>1512</v>
      </c>
      <c r="B2327" t="s">
        <v>2270</v>
      </c>
      <c r="C2327" s="1">
        <f t="shared" si="933"/>
        <v>14944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29">
        <f t="shared" si="943"/>
        <v>6044</v>
      </c>
      <c r="H2327" s="134">
        <f t="shared" si="944"/>
        <v>0.40444325481798715</v>
      </c>
      <c r="I2327" s="2"/>
      <c r="J2327" s="2">
        <f t="shared" si="934"/>
        <v>0.28466274089935761</v>
      </c>
      <c r="K2327" s="2">
        <f t="shared" si="935"/>
        <v>0.68910599571734477</v>
      </c>
      <c r="L2327" s="2">
        <f t="shared" si="936"/>
        <v>0</v>
      </c>
      <c r="M2327" s="2">
        <f t="shared" si="937"/>
        <v>2.6231263383297621E-2</v>
      </c>
      <c r="N2327" s="63">
        <v>4254</v>
      </c>
      <c r="O2327" s="63">
        <v>10298</v>
      </c>
      <c r="P2327" s="63">
        <v>0</v>
      </c>
      <c r="Q2327" s="63">
        <v>241</v>
      </c>
      <c r="R2327" s="63">
        <v>46</v>
      </c>
      <c r="S2327" s="63">
        <v>0</v>
      </c>
      <c r="T2327" s="63">
        <v>0</v>
      </c>
      <c r="U2327" s="63">
        <v>0</v>
      </c>
      <c r="V2327" s="63">
        <v>0</v>
      </c>
      <c r="W2327" s="63">
        <v>74</v>
      </c>
      <c r="X2327" s="63">
        <v>0</v>
      </c>
      <c r="Y2327" s="63">
        <v>0</v>
      </c>
      <c r="Z2327" s="63">
        <v>0</v>
      </c>
      <c r="AA2327" s="63">
        <v>0</v>
      </c>
      <c r="AB2327" s="63">
        <v>0</v>
      </c>
      <c r="AC2327" s="63">
        <v>0</v>
      </c>
      <c r="AD2327" s="63">
        <v>0</v>
      </c>
      <c r="AE2327" s="63">
        <v>0</v>
      </c>
      <c r="AF2327" s="63">
        <v>31</v>
      </c>
      <c r="AG2327" s="63">
        <v>0</v>
      </c>
      <c r="AH2327" s="63">
        <v>0</v>
      </c>
      <c r="AI2327" s="63">
        <v>0</v>
      </c>
      <c r="AJ2327" s="63">
        <v>0</v>
      </c>
      <c r="AK2327" s="63">
        <v>0</v>
      </c>
      <c r="AL2327" s="63">
        <v>0</v>
      </c>
      <c r="AM2327" s="63">
        <v>0</v>
      </c>
      <c r="AN2327" s="63">
        <v>0</v>
      </c>
      <c r="AO2327" s="63">
        <v>0</v>
      </c>
      <c r="AP2327" s="63">
        <v>0</v>
      </c>
      <c r="AQ2327" s="63">
        <v>0</v>
      </c>
      <c r="AR2327" s="63">
        <v>0</v>
      </c>
      <c r="AS2327" s="63">
        <v>0</v>
      </c>
      <c r="AT2327" s="63">
        <v>0</v>
      </c>
      <c r="AU2327" s="63">
        <v>0</v>
      </c>
      <c r="AV2327" s="63">
        <v>0</v>
      </c>
      <c r="AW2327" s="63">
        <v>0</v>
      </c>
      <c r="AX2327" s="63">
        <v>0</v>
      </c>
      <c r="AY2327" s="63">
        <v>0</v>
      </c>
      <c r="BA2327" s="5">
        <f>IF(Q2327&gt;0,RANK(Q2327,(N2327:P2327,Q2327:AE2327)),0)</f>
        <v>3</v>
      </c>
      <c r="BB2327" s="5">
        <f>IF(R2327&gt;0,RANK(R2327,(N2327:P2327,Q2327:AE2327)),0)</f>
        <v>5</v>
      </c>
      <c r="BC2327" s="5">
        <f>IF(T2327&gt;0,RANK(T2327,(N2327:P2327,Q2327:AE2327)),0)</f>
        <v>0</v>
      </c>
      <c r="BD2327" s="5">
        <f>IF(S2327&gt;0,RANK(S2327,(N2327:P2327,Q2327:AE2327)),0)</f>
        <v>0</v>
      </c>
      <c r="BE2327" s="2">
        <f t="shared" si="938"/>
        <v>1.6126873661670236E-2</v>
      </c>
      <c r="BF2327" s="2">
        <f t="shared" si="939"/>
        <v>3.0781584582441112E-3</v>
      </c>
      <c r="BG2327" s="2">
        <f t="shared" si="940"/>
        <v>0</v>
      </c>
      <c r="BH2327" s="2">
        <f t="shared" si="941"/>
        <v>0</v>
      </c>
      <c r="BJ2327" t="s">
        <v>1512</v>
      </c>
      <c r="BK2327" t="s">
        <v>2270</v>
      </c>
      <c r="BL2327">
        <v>2</v>
      </c>
      <c r="BN2327" s="112">
        <v>41</v>
      </c>
      <c r="BO2327" s="114">
        <v>61</v>
      </c>
      <c r="BP2327" s="118">
        <f t="shared" si="923"/>
        <v>41061</v>
      </c>
      <c r="BQ2327" s="118">
        <f t="shared" si="922"/>
        <v>41061</v>
      </c>
      <c r="BR2327" s="5" t="s">
        <v>3151</v>
      </c>
      <c r="BU2327" s="129" t="s">
        <v>3236</v>
      </c>
      <c r="BV2327" s="63"/>
      <c r="BW2327" s="63"/>
      <c r="BX2327" s="63">
        <f t="shared" si="942"/>
        <v>-14944</v>
      </c>
      <c r="CE2327"/>
    </row>
    <row r="2328" spans="1:86" ht="15" hidden="1" customHeight="1" outlineLevel="1">
      <c r="A2328" t="s">
        <v>29</v>
      </c>
      <c r="B2328" t="s">
        <v>2270</v>
      </c>
      <c r="C2328" s="1">
        <f t="shared" si="933"/>
        <v>5149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29">
        <f t="shared" si="943"/>
        <v>1779</v>
      </c>
      <c r="H2328" s="134">
        <f t="shared" si="944"/>
        <v>0.34550398135560301</v>
      </c>
      <c r="I2328" s="2"/>
      <c r="J2328" s="2">
        <f t="shared" si="934"/>
        <v>0.31559526121577003</v>
      </c>
      <c r="K2328" s="2">
        <f t="shared" si="935"/>
        <v>0.66109924257137309</v>
      </c>
      <c r="L2328" s="2">
        <f t="shared" si="936"/>
        <v>0</v>
      </c>
      <c r="M2328" s="2">
        <f t="shared" si="937"/>
        <v>2.3305496212856935E-2</v>
      </c>
      <c r="N2328" s="63">
        <v>1625</v>
      </c>
      <c r="O2328" s="63">
        <v>3404</v>
      </c>
      <c r="P2328" s="63">
        <v>0</v>
      </c>
      <c r="Q2328" s="63">
        <v>76</v>
      </c>
      <c r="R2328" s="63">
        <v>11</v>
      </c>
      <c r="S2328" s="63">
        <v>0</v>
      </c>
      <c r="T2328" s="63">
        <v>0</v>
      </c>
      <c r="U2328" s="63">
        <v>0</v>
      </c>
      <c r="V2328" s="63">
        <v>0</v>
      </c>
      <c r="W2328" s="63">
        <v>18</v>
      </c>
      <c r="X2328" s="63">
        <v>0</v>
      </c>
      <c r="Y2328" s="63">
        <v>0</v>
      </c>
      <c r="Z2328" s="63">
        <v>0</v>
      </c>
      <c r="AA2328" s="63">
        <v>0</v>
      </c>
      <c r="AB2328" s="63">
        <v>0</v>
      </c>
      <c r="AC2328" s="63">
        <v>0</v>
      </c>
      <c r="AD2328" s="63">
        <v>0</v>
      </c>
      <c r="AE2328" s="63">
        <v>0</v>
      </c>
      <c r="AF2328" s="63">
        <v>15</v>
      </c>
      <c r="AG2328" s="63">
        <v>0</v>
      </c>
      <c r="AH2328" s="63">
        <v>0</v>
      </c>
      <c r="AI2328" s="63">
        <v>0</v>
      </c>
      <c r="AJ2328" s="63">
        <v>0</v>
      </c>
      <c r="AK2328" s="63">
        <v>0</v>
      </c>
      <c r="AL2328" s="63">
        <v>0</v>
      </c>
      <c r="AM2328" s="63">
        <v>0</v>
      </c>
      <c r="AN2328" s="63">
        <v>0</v>
      </c>
      <c r="AO2328" s="63">
        <v>0</v>
      </c>
      <c r="AP2328" s="63">
        <v>0</v>
      </c>
      <c r="AQ2328" s="63">
        <v>0</v>
      </c>
      <c r="AR2328" s="63">
        <v>0</v>
      </c>
      <c r="AS2328" s="63">
        <v>0</v>
      </c>
      <c r="AT2328" s="63">
        <v>0</v>
      </c>
      <c r="AU2328" s="63">
        <v>0</v>
      </c>
      <c r="AV2328" s="63">
        <v>0</v>
      </c>
      <c r="AW2328" s="63">
        <v>0</v>
      </c>
      <c r="AX2328" s="63">
        <v>0</v>
      </c>
      <c r="AY2328" s="63">
        <v>0</v>
      </c>
      <c r="BA2328" s="5">
        <f>IF(Q2328&gt;0,RANK(Q2328,(N2328:P2328,Q2328:AE2328)),0)</f>
        <v>3</v>
      </c>
      <c r="BB2328" s="5">
        <f>IF(R2328&gt;0,RANK(R2328,(N2328:P2328,Q2328:AE2328)),0)</f>
        <v>5</v>
      </c>
      <c r="BC2328" s="5">
        <f>IF(T2328&gt;0,RANK(T2328,(N2328:P2328,Q2328:AE2328)),0)</f>
        <v>0</v>
      </c>
      <c r="BD2328" s="5">
        <f>IF(S2328&gt;0,RANK(S2328,(N2328:P2328,Q2328:AE2328)),0)</f>
        <v>0</v>
      </c>
      <c r="BE2328" s="2">
        <f t="shared" si="938"/>
        <v>1.4760147601476014E-2</v>
      </c>
      <c r="BF2328" s="2">
        <f t="shared" si="939"/>
        <v>2.1363371528452125E-3</v>
      </c>
      <c r="BG2328" s="2">
        <f t="shared" si="940"/>
        <v>0</v>
      </c>
      <c r="BH2328" s="2">
        <f t="shared" si="941"/>
        <v>0</v>
      </c>
      <c r="BJ2328" t="s">
        <v>29</v>
      </c>
      <c r="BK2328" t="s">
        <v>2270</v>
      </c>
      <c r="BL2328">
        <v>2</v>
      </c>
      <c r="BN2328" s="112">
        <v>41</v>
      </c>
      <c r="BO2328" s="114">
        <v>63</v>
      </c>
      <c r="BP2328" s="118">
        <f t="shared" si="923"/>
        <v>41063</v>
      </c>
      <c r="BQ2328" s="118">
        <f t="shared" si="922"/>
        <v>41063</v>
      </c>
      <c r="BR2328" s="5" t="s">
        <v>3151</v>
      </c>
      <c r="BV2328" s="63"/>
      <c r="BW2328" s="63"/>
      <c r="BX2328" s="63">
        <f t="shared" si="942"/>
        <v>-5149</v>
      </c>
      <c r="CE2328"/>
    </row>
    <row r="2329" spans="1:86" ht="15" hidden="1" customHeight="1" outlineLevel="1">
      <c r="A2329" t="s">
        <v>488</v>
      </c>
      <c r="B2329" t="s">
        <v>2270</v>
      </c>
      <c r="C2329" s="1">
        <f t="shared" si="933"/>
        <v>14130</v>
      </c>
      <c r="D2329" s="5">
        <f>IF(N2329&gt;0, RANK(N2329,(N2329:P2329,Q2329:AE2329)),0)</f>
        <v>2</v>
      </c>
      <c r="E2329" s="5">
        <f>IF(O2329&gt;0,RANK(O2329,(N2329:P2329,Q2329:AE2329)),0)</f>
        <v>1</v>
      </c>
      <c r="F2329" s="5">
        <f>IF(P2329&gt;0,RANK(P2329,(N2329:P2329,Q2329:AE2329)),0)</f>
        <v>0</v>
      </c>
      <c r="G2329" s="129">
        <f t="shared" si="943"/>
        <v>431</v>
      </c>
      <c r="H2329" s="134">
        <f t="shared" si="944"/>
        <v>3.0502476999292285E-2</v>
      </c>
      <c r="I2329" s="2"/>
      <c r="J2329" s="2">
        <f t="shared" si="934"/>
        <v>0.46737438075017695</v>
      </c>
      <c r="K2329" s="2">
        <f t="shared" si="935"/>
        <v>0.49787685774946921</v>
      </c>
      <c r="L2329" s="2">
        <f t="shared" si="936"/>
        <v>0</v>
      </c>
      <c r="M2329" s="2">
        <f t="shared" si="937"/>
        <v>3.4748761500353886E-2</v>
      </c>
      <c r="N2329" s="63">
        <v>6604</v>
      </c>
      <c r="O2329" s="63">
        <v>7035</v>
      </c>
      <c r="P2329" s="63">
        <v>0</v>
      </c>
      <c r="Q2329" s="63">
        <v>296</v>
      </c>
      <c r="R2329" s="63">
        <v>75</v>
      </c>
      <c r="S2329" s="63">
        <v>0</v>
      </c>
      <c r="T2329" s="63">
        <v>0</v>
      </c>
      <c r="U2329" s="63">
        <v>0</v>
      </c>
      <c r="V2329" s="63">
        <v>0</v>
      </c>
      <c r="W2329" s="63">
        <v>93</v>
      </c>
      <c r="X2329" s="63">
        <v>0</v>
      </c>
      <c r="Y2329" s="63">
        <v>0</v>
      </c>
      <c r="Z2329" s="63">
        <v>0</v>
      </c>
      <c r="AA2329" s="63">
        <v>0</v>
      </c>
      <c r="AB2329" s="63">
        <v>0</v>
      </c>
      <c r="AC2329" s="63">
        <v>0</v>
      </c>
      <c r="AD2329" s="63">
        <v>0</v>
      </c>
      <c r="AE2329" s="63">
        <v>0</v>
      </c>
      <c r="AF2329" s="63">
        <v>27</v>
      </c>
      <c r="AG2329" s="63">
        <v>0</v>
      </c>
      <c r="AH2329" s="63">
        <v>0</v>
      </c>
      <c r="AI2329" s="63">
        <v>0</v>
      </c>
      <c r="AJ2329" s="63">
        <v>0</v>
      </c>
      <c r="AK2329" s="63">
        <v>0</v>
      </c>
      <c r="AL2329" s="63">
        <v>0</v>
      </c>
      <c r="AM2329" s="63">
        <v>0</v>
      </c>
      <c r="AN2329" s="63">
        <v>0</v>
      </c>
      <c r="AO2329" s="63">
        <v>0</v>
      </c>
      <c r="AP2329" s="63">
        <v>0</v>
      </c>
      <c r="AQ2329" s="63">
        <v>0</v>
      </c>
      <c r="AR2329" s="63">
        <v>0</v>
      </c>
      <c r="AS2329" s="63">
        <v>0</v>
      </c>
      <c r="AT2329" s="63">
        <v>0</v>
      </c>
      <c r="AU2329" s="63">
        <v>0</v>
      </c>
      <c r="AV2329" s="63">
        <v>0</v>
      </c>
      <c r="AW2329" s="63">
        <v>0</v>
      </c>
      <c r="AX2329" s="63">
        <v>0</v>
      </c>
      <c r="AY2329" s="63">
        <v>0</v>
      </c>
      <c r="BA2329" s="5">
        <f>IF(Q2329&gt;0,RANK(Q2329,(N2329:P2329,Q2329:AE2329)),0)</f>
        <v>3</v>
      </c>
      <c r="BB2329" s="5">
        <f>IF(R2329&gt;0,RANK(R2329,(N2329:P2329,Q2329:AE2329)),0)</f>
        <v>5</v>
      </c>
      <c r="BC2329" s="5">
        <f>IF(T2329&gt;0,RANK(T2329,(N2329:P2329,Q2329:AE2329)),0)</f>
        <v>0</v>
      </c>
      <c r="BD2329" s="5">
        <f>IF(S2329&gt;0,RANK(S2329,(N2329:P2329,Q2329:AE2329)),0)</f>
        <v>0</v>
      </c>
      <c r="BE2329" s="2">
        <f t="shared" si="938"/>
        <v>2.0948336871903752E-2</v>
      </c>
      <c r="BF2329" s="2">
        <f t="shared" si="939"/>
        <v>5.3078556263269636E-3</v>
      </c>
      <c r="BG2329" s="2">
        <f t="shared" si="940"/>
        <v>0</v>
      </c>
      <c r="BH2329" s="2">
        <f t="shared" si="941"/>
        <v>0</v>
      </c>
      <c r="BJ2329" t="s">
        <v>488</v>
      </c>
      <c r="BK2329" t="s">
        <v>2270</v>
      </c>
      <c r="BL2329">
        <v>2</v>
      </c>
      <c r="BN2329" s="112">
        <v>41</v>
      </c>
      <c r="BO2329" s="114">
        <v>65</v>
      </c>
      <c r="BP2329" s="118">
        <f t="shared" si="923"/>
        <v>41065</v>
      </c>
      <c r="BQ2329" s="118">
        <f t="shared" si="922"/>
        <v>41065</v>
      </c>
      <c r="BR2329" s="5" t="s">
        <v>3151</v>
      </c>
      <c r="BV2329" s="63"/>
      <c r="BW2329" s="63"/>
      <c r="BX2329" s="63">
        <f t="shared" si="942"/>
        <v>-14130</v>
      </c>
      <c r="CE2329"/>
    </row>
    <row r="2330" spans="1:86" ht="15" hidden="1" customHeight="1" outlineLevel="1">
      <c r="A2330" t="s">
        <v>691</v>
      </c>
      <c r="B2330" t="s">
        <v>2270</v>
      </c>
      <c r="C2330" s="1">
        <f t="shared" si="933"/>
        <v>320326</v>
      </c>
      <c r="D2330" s="5">
        <f>IF(N2330&gt;0, RANK(N2330,(N2330:P2330,Q2330:AE2330)),0)</f>
        <v>1</v>
      </c>
      <c r="E2330" s="5">
        <f>IF(O2330&gt;0,RANK(O2330,(N2330:P2330,Q2330:AE2330)),0)</f>
        <v>2</v>
      </c>
      <c r="F2330" s="5">
        <f>IF(P2330&gt;0,RANK(P2330,(N2330:P2330,Q2330:AE2330)),0)</f>
        <v>0</v>
      </c>
      <c r="G2330" s="129">
        <f t="shared" si="943"/>
        <v>110867</v>
      </c>
      <c r="H2330" s="134">
        <f t="shared" si="944"/>
        <v>0.34610677871917983</v>
      </c>
      <c r="I2330" s="2"/>
      <c r="J2330" s="2">
        <f t="shared" si="934"/>
        <v>0.65539481653065934</v>
      </c>
      <c r="K2330" s="2">
        <f t="shared" si="935"/>
        <v>0.30928803781147957</v>
      </c>
      <c r="L2330" s="2">
        <f t="shared" si="936"/>
        <v>0</v>
      </c>
      <c r="M2330" s="2">
        <f t="shared" si="937"/>
        <v>3.5317145657861093E-2</v>
      </c>
      <c r="N2330" s="63">
        <v>209940</v>
      </c>
      <c r="O2330" s="63">
        <v>99073</v>
      </c>
      <c r="P2330" s="63">
        <v>0</v>
      </c>
      <c r="Q2330" s="63">
        <v>6398</v>
      </c>
      <c r="R2330" s="63">
        <v>1426</v>
      </c>
      <c r="S2330" s="63">
        <v>0</v>
      </c>
      <c r="T2330" s="63">
        <v>0</v>
      </c>
      <c r="U2330" s="63">
        <v>0</v>
      </c>
      <c r="V2330" s="63">
        <v>0</v>
      </c>
      <c r="W2330" s="63">
        <v>2856</v>
      </c>
      <c r="X2330" s="63">
        <v>0</v>
      </c>
      <c r="Y2330" s="63">
        <v>0</v>
      </c>
      <c r="Z2330" s="63">
        <v>0</v>
      </c>
      <c r="AA2330" s="63">
        <v>0</v>
      </c>
      <c r="AB2330" s="63">
        <v>0</v>
      </c>
      <c r="AC2330" s="63">
        <v>0</v>
      </c>
      <c r="AD2330" s="63">
        <v>0</v>
      </c>
      <c r="AE2330" s="63">
        <v>0</v>
      </c>
      <c r="AF2330" s="63">
        <v>633</v>
      </c>
      <c r="AG2330" s="63">
        <v>0</v>
      </c>
      <c r="AH2330" s="63">
        <v>0</v>
      </c>
      <c r="AI2330" s="63">
        <v>0</v>
      </c>
      <c r="AJ2330" s="63">
        <v>0</v>
      </c>
      <c r="AK2330" s="63">
        <v>0</v>
      </c>
      <c r="AL2330" s="63">
        <v>0</v>
      </c>
      <c r="AM2330" s="63">
        <v>0</v>
      </c>
      <c r="AN2330" s="63">
        <v>0</v>
      </c>
      <c r="AO2330" s="63">
        <v>0</v>
      </c>
      <c r="AP2330" s="63">
        <v>0</v>
      </c>
      <c r="AQ2330" s="63">
        <v>0</v>
      </c>
      <c r="AR2330" s="63">
        <v>0</v>
      </c>
      <c r="AS2330" s="63">
        <v>0</v>
      </c>
      <c r="AT2330" s="63">
        <v>0</v>
      </c>
      <c r="AU2330" s="63">
        <v>0</v>
      </c>
      <c r="AV2330" s="63">
        <v>0</v>
      </c>
      <c r="AW2330" s="63">
        <v>0</v>
      </c>
      <c r="AX2330" s="63">
        <v>0</v>
      </c>
      <c r="AY2330" s="63">
        <v>0</v>
      </c>
      <c r="BA2330" s="5">
        <f>IF(Q2330&gt;0,RANK(Q2330,(N2330:P2330,Q2330:AE2330)),0)</f>
        <v>3</v>
      </c>
      <c r="BB2330" s="5">
        <f>IF(R2330&gt;0,RANK(R2330,(N2330:P2330,Q2330:AE2330)),0)</f>
        <v>5</v>
      </c>
      <c r="BC2330" s="5">
        <f>IF(T2330&gt;0,RANK(T2330,(N2330:P2330,Q2330:AE2330)),0)</f>
        <v>0</v>
      </c>
      <c r="BD2330" s="5">
        <f>IF(S2330&gt;0,RANK(S2330,(N2330:P2330,Q2330:AE2330)),0)</f>
        <v>0</v>
      </c>
      <c r="BE2330" s="2">
        <f t="shared" si="938"/>
        <v>1.9973402096614076E-2</v>
      </c>
      <c r="BF2330" s="2">
        <f t="shared" si="939"/>
        <v>4.4517148155316768E-3</v>
      </c>
      <c r="BG2330" s="2">
        <f t="shared" si="940"/>
        <v>0</v>
      </c>
      <c r="BH2330" s="2">
        <f t="shared" si="941"/>
        <v>0</v>
      </c>
      <c r="BJ2330" t="s">
        <v>691</v>
      </c>
      <c r="BK2330" t="s">
        <v>2270</v>
      </c>
      <c r="BL2330">
        <v>1</v>
      </c>
      <c r="BN2330" s="112">
        <v>41</v>
      </c>
      <c r="BO2330" s="114">
        <v>67</v>
      </c>
      <c r="BP2330" s="118">
        <f t="shared" si="923"/>
        <v>41067</v>
      </c>
      <c r="BQ2330" s="118">
        <f t="shared" si="922"/>
        <v>41067</v>
      </c>
      <c r="BR2330" s="5" t="s">
        <v>3151</v>
      </c>
      <c r="BV2330" s="63"/>
      <c r="BW2330" s="63"/>
      <c r="BX2330" s="63">
        <f t="shared" si="942"/>
        <v>-320326</v>
      </c>
      <c r="CE2330" s="1"/>
    </row>
    <row r="2331" spans="1:86" ht="15" hidden="1" customHeight="1" outlineLevel="1">
      <c r="A2331" t="s">
        <v>606</v>
      </c>
      <c r="B2331" t="s">
        <v>2270</v>
      </c>
      <c r="C2331" s="1">
        <f t="shared" si="933"/>
        <v>965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29">
        <f t="shared" si="943"/>
        <v>494</v>
      </c>
      <c r="H2331" s="134">
        <f t="shared" si="944"/>
        <v>0.51191709844559585</v>
      </c>
      <c r="I2331" s="2"/>
      <c r="J2331" s="2">
        <f t="shared" si="934"/>
        <v>0.22487046632124352</v>
      </c>
      <c r="K2331" s="2">
        <f t="shared" si="935"/>
        <v>0.73678756476683938</v>
      </c>
      <c r="L2331" s="2">
        <f t="shared" si="936"/>
        <v>0</v>
      </c>
      <c r="M2331" s="2">
        <f t="shared" si="937"/>
        <v>3.8341968911917101E-2</v>
      </c>
      <c r="N2331" s="63">
        <v>217</v>
      </c>
      <c r="O2331" s="63">
        <v>711</v>
      </c>
      <c r="P2331" s="63">
        <v>0</v>
      </c>
      <c r="Q2331" s="63">
        <v>25</v>
      </c>
      <c r="R2331" s="63">
        <v>2</v>
      </c>
      <c r="S2331" s="63">
        <v>0</v>
      </c>
      <c r="T2331" s="63">
        <v>0</v>
      </c>
      <c r="U2331" s="63">
        <v>0</v>
      </c>
      <c r="V2331" s="63">
        <v>0</v>
      </c>
      <c r="W2331" s="63">
        <v>5</v>
      </c>
      <c r="X2331" s="63">
        <v>0</v>
      </c>
      <c r="Y2331" s="63">
        <v>0</v>
      </c>
      <c r="Z2331" s="63">
        <v>0</v>
      </c>
      <c r="AA2331" s="63">
        <v>0</v>
      </c>
      <c r="AB2331" s="63">
        <v>0</v>
      </c>
      <c r="AC2331" s="63">
        <v>0</v>
      </c>
      <c r="AD2331" s="63">
        <v>0</v>
      </c>
      <c r="AE2331" s="63">
        <v>0</v>
      </c>
      <c r="AF2331" s="63">
        <v>5</v>
      </c>
      <c r="AG2331" s="63">
        <v>0</v>
      </c>
      <c r="AH2331" s="63">
        <v>0</v>
      </c>
      <c r="AI2331" s="63">
        <v>0</v>
      </c>
      <c r="AJ2331" s="63">
        <v>0</v>
      </c>
      <c r="AK2331" s="63">
        <v>0</v>
      </c>
      <c r="AL2331" s="63">
        <v>0</v>
      </c>
      <c r="AM2331" s="63">
        <v>0</v>
      </c>
      <c r="AN2331" s="63">
        <v>0</v>
      </c>
      <c r="AO2331" s="63">
        <v>0</v>
      </c>
      <c r="AP2331" s="63">
        <v>0</v>
      </c>
      <c r="AQ2331" s="63">
        <v>0</v>
      </c>
      <c r="AR2331" s="63">
        <v>0</v>
      </c>
      <c r="AS2331" s="63">
        <v>0</v>
      </c>
      <c r="AT2331" s="63">
        <v>0</v>
      </c>
      <c r="AU2331" s="63">
        <v>0</v>
      </c>
      <c r="AV2331" s="63">
        <v>0</v>
      </c>
      <c r="AW2331" s="63">
        <v>0</v>
      </c>
      <c r="AX2331" s="63">
        <v>0</v>
      </c>
      <c r="AY2331" s="63">
        <v>0</v>
      </c>
      <c r="BA2331" s="5">
        <f>IF(Q2331&gt;0,RANK(Q2331,(N2331:P2331,Q2331:AE2331)),0)</f>
        <v>3</v>
      </c>
      <c r="BB2331" s="5">
        <f>IF(R2331&gt;0,RANK(R2331,(N2331:P2331,Q2331:AE2331)),0)</f>
        <v>5</v>
      </c>
      <c r="BC2331" s="5">
        <f>IF(T2331&gt;0,RANK(T2331,(N2331:P2331,Q2331:AE2331)),0)</f>
        <v>0</v>
      </c>
      <c r="BD2331" s="5">
        <f>IF(S2331&gt;0,RANK(S2331,(N2331:P2331,Q2331:AE2331)),0)</f>
        <v>0</v>
      </c>
      <c r="BE2331" s="2">
        <f t="shared" si="938"/>
        <v>2.5906735751295335E-2</v>
      </c>
      <c r="BF2331" s="2">
        <f t="shared" si="939"/>
        <v>2.0725388601036268E-3</v>
      </c>
      <c r="BG2331" s="2">
        <f t="shared" si="940"/>
        <v>0</v>
      </c>
      <c r="BH2331" s="2">
        <f t="shared" si="941"/>
        <v>0</v>
      </c>
      <c r="BJ2331" t="s">
        <v>606</v>
      </c>
      <c r="BK2331" t="s">
        <v>2270</v>
      </c>
      <c r="BL2331">
        <v>2</v>
      </c>
      <c r="BN2331" s="112">
        <v>41</v>
      </c>
      <c r="BO2331" s="114">
        <v>69</v>
      </c>
      <c r="BP2331" s="118">
        <f t="shared" si="923"/>
        <v>41069</v>
      </c>
      <c r="BQ2331" s="118">
        <f t="shared" si="922"/>
        <v>41069</v>
      </c>
      <c r="BR2331" s="5" t="s">
        <v>3151</v>
      </c>
      <c r="BU2331" s="129" t="s">
        <v>3236</v>
      </c>
      <c r="BV2331" s="63"/>
      <c r="BW2331" s="63"/>
      <c r="BX2331" s="63">
        <f t="shared" si="942"/>
        <v>-965</v>
      </c>
      <c r="CE2331"/>
    </row>
    <row r="2332" spans="1:86" ht="15" hidden="1" customHeight="1" outlineLevel="1">
      <c r="A2332" t="s">
        <v>417</v>
      </c>
      <c r="B2332" t="s">
        <v>2270</v>
      </c>
      <c r="C2332" s="1">
        <f t="shared" si="933"/>
        <v>58923</v>
      </c>
      <c r="D2332" s="5">
        <f>IF(N2332&gt;0, RANK(N2332,(N2332:P2332,Q2332:AE2332)),0)</f>
        <v>2</v>
      </c>
      <c r="E2332" s="5">
        <f>IF(O2332&gt;0,RANK(O2332,(N2332:P2332,Q2332:AE2332)),0)</f>
        <v>1</v>
      </c>
      <c r="F2332" s="5">
        <f>IF(P2332&gt;0,RANK(P2332,(N2332:P2332,Q2332:AE2332)),0)</f>
        <v>0</v>
      </c>
      <c r="G2332" s="129">
        <f t="shared" si="943"/>
        <v>2377</v>
      </c>
      <c r="H2332" s="134">
        <f t="shared" si="944"/>
        <v>4.0340783734704615E-2</v>
      </c>
      <c r="I2332" s="2"/>
      <c r="J2332" s="2">
        <f t="shared" si="934"/>
        <v>0.4611781477521511</v>
      </c>
      <c r="K2332" s="2">
        <f t="shared" si="935"/>
        <v>0.50151893148685578</v>
      </c>
      <c r="L2332" s="2">
        <f t="shared" si="936"/>
        <v>0</v>
      </c>
      <c r="M2332" s="2">
        <f t="shared" si="937"/>
        <v>3.7302920760993175E-2</v>
      </c>
      <c r="N2332" s="63">
        <v>27174</v>
      </c>
      <c r="O2332" s="63">
        <v>29551</v>
      </c>
      <c r="P2332" s="63">
        <v>0</v>
      </c>
      <c r="Q2332" s="63">
        <v>1448</v>
      </c>
      <c r="R2332" s="63">
        <v>254</v>
      </c>
      <c r="S2332" s="63">
        <v>0</v>
      </c>
      <c r="T2332" s="63">
        <v>0</v>
      </c>
      <c r="U2332" s="63">
        <v>0</v>
      </c>
      <c r="V2332" s="63">
        <v>0</v>
      </c>
      <c r="W2332" s="63">
        <v>377</v>
      </c>
      <c r="X2332" s="63">
        <v>0</v>
      </c>
      <c r="Y2332" s="63">
        <v>0</v>
      </c>
      <c r="Z2332" s="63">
        <v>0</v>
      </c>
      <c r="AA2332" s="63">
        <v>0</v>
      </c>
      <c r="AB2332" s="63">
        <v>0</v>
      </c>
      <c r="AC2332" s="63">
        <v>0</v>
      </c>
      <c r="AD2332" s="63">
        <v>0</v>
      </c>
      <c r="AE2332" s="63">
        <v>0</v>
      </c>
      <c r="AF2332" s="63">
        <v>119</v>
      </c>
      <c r="AG2332" s="63">
        <v>0</v>
      </c>
      <c r="AH2332" s="63">
        <v>0</v>
      </c>
      <c r="AI2332" s="63">
        <v>0</v>
      </c>
      <c r="AJ2332" s="63">
        <v>0</v>
      </c>
      <c r="AK2332" s="63">
        <v>0</v>
      </c>
      <c r="AL2332" s="63">
        <v>0</v>
      </c>
      <c r="AM2332" s="63">
        <v>0</v>
      </c>
      <c r="AN2332" s="63">
        <v>0</v>
      </c>
      <c r="AO2332" s="63">
        <v>0</v>
      </c>
      <c r="AP2332" s="63">
        <v>0</v>
      </c>
      <c r="AQ2332" s="63">
        <v>0</v>
      </c>
      <c r="AR2332" s="63">
        <v>0</v>
      </c>
      <c r="AS2332" s="63">
        <v>0</v>
      </c>
      <c r="AT2332" s="63">
        <v>0</v>
      </c>
      <c r="AU2332" s="63">
        <v>0</v>
      </c>
      <c r="AV2332" s="63">
        <v>0</v>
      </c>
      <c r="AW2332" s="63">
        <v>0</v>
      </c>
      <c r="AX2332" s="63">
        <v>0</v>
      </c>
      <c r="AY2332" s="63">
        <v>0</v>
      </c>
      <c r="BA2332" s="5">
        <f>IF(Q2332&gt;0,RANK(Q2332,(N2332:P2332,Q2332:AE2332)),0)</f>
        <v>3</v>
      </c>
      <c r="BB2332" s="5">
        <f>IF(R2332&gt;0,RANK(R2332,(N2332:P2332,Q2332:AE2332)),0)</f>
        <v>5</v>
      </c>
      <c r="BC2332" s="5">
        <f>IF(T2332&gt;0,RANK(T2332,(N2332:P2332,Q2332:AE2332)),0)</f>
        <v>0</v>
      </c>
      <c r="BD2332" s="5">
        <f>IF(S2332&gt;0,RANK(S2332,(N2332:P2332,Q2332:AE2332)),0)</f>
        <v>0</v>
      </c>
      <c r="BE2332" s="2">
        <f t="shared" si="938"/>
        <v>2.4574444614157458E-2</v>
      </c>
      <c r="BF2332" s="2">
        <f t="shared" si="939"/>
        <v>4.3107105883950243E-3</v>
      </c>
      <c r="BG2332" s="2">
        <f t="shared" si="940"/>
        <v>0</v>
      </c>
      <c r="BH2332" s="2">
        <f t="shared" si="941"/>
        <v>0</v>
      </c>
      <c r="BJ2332" t="s">
        <v>417</v>
      </c>
      <c r="BK2332" t="s">
        <v>2270</v>
      </c>
      <c r="BL2332">
        <v>1</v>
      </c>
      <c r="BN2332" s="112">
        <v>41</v>
      </c>
      <c r="BO2332" s="114">
        <v>71</v>
      </c>
      <c r="BP2332" s="118">
        <f t="shared" si="923"/>
        <v>41071</v>
      </c>
      <c r="BQ2332" s="118">
        <f t="shared" si="922"/>
        <v>41071</v>
      </c>
      <c r="BR2332" s="5" t="s">
        <v>3151</v>
      </c>
      <c r="BV2332" s="63"/>
      <c r="BW2332" s="63"/>
      <c r="BX2332" s="63">
        <f t="shared" si="942"/>
        <v>-58923</v>
      </c>
      <c r="CE2332"/>
    </row>
    <row r="2333" spans="1:86" ht="15" customHeight="1" collapsed="1">
      <c r="A2333" t="s">
        <v>554</v>
      </c>
      <c r="B2333" t="s">
        <v>544</v>
      </c>
      <c r="C2333" s="1">
        <f t="shared" si="933"/>
        <v>2374144</v>
      </c>
      <c r="D2333" s="5">
        <f>IF(N2333&gt;0, RANK(N2333,(N2333:P2333,Q2333:AE2333)),0)</f>
        <v>1</v>
      </c>
      <c r="E2333" s="5">
        <f>IF(O2333&gt;0,RANK(O2333,(N2333:P2333,Q2333:AE2333)),0)</f>
        <v>2</v>
      </c>
      <c r="F2333" s="5">
        <f>IF(P2333&gt;0,RANK(P2333,(N2333:P2333,Q2333:AE2333)),0)</f>
        <v>0</v>
      </c>
      <c r="G2333" s="129">
        <f t="shared" si="943"/>
        <v>381935</v>
      </c>
      <c r="H2333" s="134">
        <f t="shared" si="944"/>
        <v>0.16087271875673928</v>
      </c>
      <c r="I2333" s="2"/>
      <c r="J2333" s="2">
        <f t="shared" si="934"/>
        <v>0.56457527428833298</v>
      </c>
      <c r="K2333" s="2">
        <f t="shared" si="935"/>
        <v>0.40370255553159368</v>
      </c>
      <c r="L2333" s="2">
        <f t="shared" si="936"/>
        <v>0</v>
      </c>
      <c r="M2333" s="2">
        <f t="shared" si="937"/>
        <v>3.1722170180073339E-2</v>
      </c>
      <c r="N2333" s="63">
        <v>1340383</v>
      </c>
      <c r="O2333" s="63">
        <v>958448</v>
      </c>
      <c r="P2333" s="63">
        <v>0</v>
      </c>
      <c r="Q2333" s="63">
        <v>41582</v>
      </c>
      <c r="R2333" s="63">
        <v>11832</v>
      </c>
      <c r="S2333" s="63">
        <v>0</v>
      </c>
      <c r="T2333" s="63">
        <v>0</v>
      </c>
      <c r="U2333" s="63">
        <v>0</v>
      </c>
      <c r="V2333" s="63">
        <v>0</v>
      </c>
      <c r="W2333" s="63">
        <v>16912</v>
      </c>
      <c r="X2333" s="63">
        <v>0</v>
      </c>
      <c r="Y2333" s="63">
        <v>0</v>
      </c>
      <c r="Z2333" s="63">
        <v>0</v>
      </c>
      <c r="AA2333" s="63">
        <v>0</v>
      </c>
      <c r="AB2333" s="63">
        <v>0</v>
      </c>
      <c r="AC2333" s="63">
        <v>0</v>
      </c>
      <c r="AD2333" s="63">
        <v>0</v>
      </c>
      <c r="AE2333" s="63">
        <v>0</v>
      </c>
      <c r="AF2333" s="63">
        <v>4987</v>
      </c>
      <c r="AG2333" s="63">
        <v>0</v>
      </c>
      <c r="AH2333" s="63">
        <v>0</v>
      </c>
      <c r="AI2333" s="63">
        <v>0</v>
      </c>
      <c r="AJ2333" s="63">
        <v>0</v>
      </c>
      <c r="AK2333" s="63">
        <v>0</v>
      </c>
      <c r="AL2333" s="63">
        <v>0</v>
      </c>
      <c r="AM2333" s="63">
        <v>0</v>
      </c>
      <c r="AN2333" s="63">
        <v>0</v>
      </c>
      <c r="AO2333" s="63">
        <v>0</v>
      </c>
      <c r="AP2333" s="63">
        <v>0</v>
      </c>
      <c r="AQ2333" s="63">
        <v>0</v>
      </c>
      <c r="AR2333" s="63">
        <v>0</v>
      </c>
      <c r="AS2333" s="63">
        <v>0</v>
      </c>
      <c r="AT2333" s="63">
        <v>0</v>
      </c>
      <c r="AU2333" s="63">
        <v>0</v>
      </c>
      <c r="AV2333" s="63">
        <v>0</v>
      </c>
      <c r="AW2333" s="63">
        <v>0</v>
      </c>
      <c r="AX2333" s="63">
        <v>0</v>
      </c>
      <c r="AY2333" s="63">
        <v>0</v>
      </c>
      <c r="BA2333" s="5">
        <f>IF(Q2333&gt;0,RANK(Q2333,(N2333:P2333,Q2333:AE2333)),0)</f>
        <v>3</v>
      </c>
      <c r="BB2333" s="5">
        <f>IF(R2333&gt;0,RANK(R2333,(N2333:P2333,Q2333:AE2333)),0)</f>
        <v>5</v>
      </c>
      <c r="BC2333" s="5">
        <f>IF(T2333&gt;0,RANK(T2333,(N2333:P2333,Q2333:AE2333)),0)</f>
        <v>0</v>
      </c>
      <c r="BD2333" s="5">
        <f>IF(S2333&gt;0,RANK(S2333,(N2333:P2333,Q2333:AE2333)),0)</f>
        <v>0</v>
      </c>
      <c r="BE2333" s="2">
        <f t="shared" si="938"/>
        <v>1.7514523129178349E-2</v>
      </c>
      <c r="BF2333" s="2">
        <f t="shared" si="939"/>
        <v>4.983690963985335E-3</v>
      </c>
      <c r="BG2333" s="2">
        <f t="shared" si="940"/>
        <v>0</v>
      </c>
      <c r="BH2333" s="2">
        <f t="shared" si="941"/>
        <v>0</v>
      </c>
      <c r="BJ2333" t="s">
        <v>554</v>
      </c>
      <c r="BK2333" t="s">
        <v>544</v>
      </c>
      <c r="BN2333" s="112">
        <v>41</v>
      </c>
      <c r="BO2333" s="114"/>
      <c r="BP2333" s="112">
        <v>41</v>
      </c>
      <c r="BQ2333" s="112">
        <f t="shared" si="922"/>
        <v>41</v>
      </c>
      <c r="BR2333" s="5" t="s">
        <v>710</v>
      </c>
      <c r="BS2333" s="63">
        <f>SUM(BS2297:BS2332)</f>
        <v>0</v>
      </c>
      <c r="BT2333" s="63">
        <f>SUM(BT2297:BT2332)</f>
        <v>0</v>
      </c>
      <c r="BV2333" s="63"/>
      <c r="BW2333" s="63"/>
    </row>
    <row r="2334" spans="1:86" ht="15" customHeight="1">
      <c r="C2334" s="1"/>
      <c r="E2334" s="5"/>
      <c r="F2334" s="5"/>
      <c r="G2334" s="129"/>
      <c r="H2334" s="134"/>
      <c r="I2334" s="2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BA2334" s="5"/>
      <c r="BB2334" s="5"/>
      <c r="BC2334" s="5"/>
      <c r="BD2334" s="5"/>
      <c r="BN2334" s="112"/>
      <c r="BO2334" s="114"/>
      <c r="BP2334" s="118"/>
      <c r="BQ2334" s="118"/>
      <c r="CE2334" s="129"/>
      <c r="CG2334" s="129"/>
      <c r="CH2334" s="129"/>
    </row>
    <row r="2335" spans="1:86" ht="15" hidden="1" customHeight="1" outlineLevel="1">
      <c r="A2335" t="s">
        <v>1025</v>
      </c>
      <c r="B2335" t="s">
        <v>1019</v>
      </c>
      <c r="C2335" s="1">
        <f t="shared" ref="C2335:C2366" si="945">SUM(N2335:AY2335)</f>
        <v>56714</v>
      </c>
      <c r="D2335" s="5">
        <f>IF(N2335&gt;0, RANK(N2335,(N2335:P2335,Q2335:AE2335)),0)</f>
        <v>2</v>
      </c>
      <c r="E2335" s="5">
        <f>IF(O2335&gt;0,RANK(O2335,(N2335:P2335,Q2335:AE2335)),0)</f>
        <v>1</v>
      </c>
      <c r="F2335" s="5">
        <f>IF(P2335&gt;0,RANK(P2335,(N2335:P2335,Q2335:AE2335)),0)</f>
        <v>0</v>
      </c>
      <c r="G2335" s="129">
        <f t="shared" si="943"/>
        <v>19316</v>
      </c>
      <c r="H2335" s="134">
        <f t="shared" si="944"/>
        <v>0.34058609867052225</v>
      </c>
      <c r="I2335" s="2"/>
      <c r="J2335" s="2">
        <f t="shared" ref="J2335:J2366" si="946">IF($C2335=0,"-",N2335/$C2335)</f>
        <v>0.32103184398913848</v>
      </c>
      <c r="K2335" s="2">
        <f t="shared" ref="K2335:K2366" si="947">IF($C2335=0,"-",O2335/$C2335)</f>
        <v>0.66161794265966078</v>
      </c>
      <c r="L2335" s="2">
        <f>IF($C2335=0,"-",IF(P2335="",0,P2335/$C2335))</f>
        <v>0</v>
      </c>
      <c r="M2335" s="2">
        <f t="shared" ref="M2335:M2366" si="948">IF(C2335=0,"-",(1-J2335-K2335-L2335))</f>
        <v>1.7350213351200794E-2</v>
      </c>
      <c r="N2335" s="63">
        <v>18207</v>
      </c>
      <c r="O2335" s="63">
        <v>37523</v>
      </c>
      <c r="P2335" s="63">
        <v>0</v>
      </c>
      <c r="Q2335" s="63">
        <v>810</v>
      </c>
      <c r="R2335" s="63">
        <v>0</v>
      </c>
      <c r="S2335" s="63">
        <v>0</v>
      </c>
      <c r="T2335" s="63">
        <v>0</v>
      </c>
      <c r="U2335" s="63">
        <v>0</v>
      </c>
      <c r="V2335" s="63">
        <v>0</v>
      </c>
      <c r="W2335" s="63">
        <v>174</v>
      </c>
      <c r="X2335" s="63">
        <v>0</v>
      </c>
      <c r="Y2335" s="63">
        <v>0</v>
      </c>
      <c r="Z2335" s="63">
        <v>0</v>
      </c>
      <c r="AA2335" s="63">
        <v>0</v>
      </c>
      <c r="AB2335" s="63">
        <v>0</v>
      </c>
      <c r="AC2335" s="63">
        <v>0</v>
      </c>
      <c r="AD2335" s="63">
        <v>0</v>
      </c>
      <c r="AE2335" s="63">
        <v>0</v>
      </c>
      <c r="AF2335" s="63">
        <v>0</v>
      </c>
      <c r="AG2335" s="63">
        <v>0</v>
      </c>
      <c r="AH2335" s="63">
        <v>0</v>
      </c>
      <c r="AI2335" s="63">
        <v>0</v>
      </c>
      <c r="AJ2335" s="63">
        <v>0</v>
      </c>
      <c r="AK2335" s="63">
        <v>0</v>
      </c>
      <c r="AL2335" s="63">
        <v>0</v>
      </c>
      <c r="AM2335" s="63">
        <v>0</v>
      </c>
      <c r="AN2335" s="63">
        <v>0</v>
      </c>
      <c r="AO2335" s="63">
        <v>0</v>
      </c>
      <c r="AP2335" s="63">
        <v>0</v>
      </c>
      <c r="AQ2335" s="63">
        <v>0</v>
      </c>
      <c r="AR2335" s="63">
        <v>0</v>
      </c>
      <c r="AS2335" s="63">
        <v>0</v>
      </c>
      <c r="AT2335" s="63">
        <v>0</v>
      </c>
      <c r="AU2335" s="63">
        <v>0</v>
      </c>
      <c r="AV2335" s="63">
        <v>0</v>
      </c>
      <c r="AW2335" s="63">
        <v>0</v>
      </c>
      <c r="AX2335" s="63">
        <v>0</v>
      </c>
      <c r="AY2335" s="63">
        <v>0</v>
      </c>
      <c r="BA2335" s="5">
        <f>IF(Q2335&gt;0,RANK(Q2335,(N2335:P2335,Q2335:AE2335)),0)</f>
        <v>3</v>
      </c>
      <c r="BB2335" s="5">
        <f>IF(R2335&gt;0,RANK(R2335,(N2335:P2335,Q2335:AE2335)),0)</f>
        <v>0</v>
      </c>
      <c r="BC2335" s="5">
        <f>IF(T2335&gt;0,RANK(T2335,(N2335:P2335,Q2335:AE2335)),0)</f>
        <v>0</v>
      </c>
      <c r="BD2335" s="5">
        <f>IF(S2335&gt;0,RANK(S2335,(N2335:P2335,Q2335:AE2335)),0)</f>
        <v>0</v>
      </c>
      <c r="BE2335" s="2">
        <f t="shared" ref="BE2335:BE2366" si="949">IF($C2335=0,"-",Q2335/$C2335)</f>
        <v>1.4282187819585993E-2</v>
      </c>
      <c r="BF2335" s="2">
        <f t="shared" ref="BF2335:BF2366" si="950">IF($C2335=0,"-",R2335/$C2335)</f>
        <v>0</v>
      </c>
      <c r="BG2335" s="2">
        <f t="shared" ref="BG2335:BG2366" si="951">IF($C2335=0,"-",T2335/$C2335)</f>
        <v>0</v>
      </c>
      <c r="BH2335" s="2">
        <f t="shared" ref="BH2335:BH2366" si="952">IF($C2335=0,"-",S2335/$C2335)</f>
        <v>0</v>
      </c>
      <c r="BJ2335" t="s">
        <v>1025</v>
      </c>
      <c r="BK2335" t="s">
        <v>1019</v>
      </c>
      <c r="BL2335" s="63">
        <v>13</v>
      </c>
      <c r="BN2335" s="112">
        <v>42</v>
      </c>
      <c r="BO2335" s="114">
        <v>1</v>
      </c>
      <c r="BP2335" s="118">
        <f t="shared" si="923"/>
        <v>42001</v>
      </c>
      <c r="BQ2335" s="118">
        <f t="shared" si="922"/>
        <v>42001</v>
      </c>
      <c r="BR2335" s="5" t="s">
        <v>3151</v>
      </c>
      <c r="CC2335" s="63">
        <f>C2335-CD2335</f>
        <v>56714</v>
      </c>
      <c r="CE2335" s="63">
        <v>174</v>
      </c>
      <c r="CF2335" s="129"/>
      <c r="CH2335" s="129"/>
    </row>
    <row r="2336" spans="1:86" ht="15" hidden="1" customHeight="1" outlineLevel="1">
      <c r="A2336" t="s">
        <v>2429</v>
      </c>
      <c r="B2336" t="s">
        <v>1019</v>
      </c>
      <c r="C2336" s="1">
        <f t="shared" si="945"/>
        <v>724800</v>
      </c>
      <c r="D2336" s="5">
        <f>IF(N2336&gt;0, RANK(N2336,(N2336:P2336,Q2336:AE2336)),0)</f>
        <v>1</v>
      </c>
      <c r="E2336" s="5">
        <f>IF(O2336&gt;0,RANK(O2336,(N2336:P2336,Q2336:AE2336)),0)</f>
        <v>2</v>
      </c>
      <c r="F2336" s="5">
        <f>IF(P2336&gt;0,RANK(P2336,(N2336:P2336,Q2336:AE2336)),0)</f>
        <v>0</v>
      </c>
      <c r="G2336" s="129">
        <f t="shared" si="943"/>
        <v>147846</v>
      </c>
      <c r="H2336" s="134">
        <f t="shared" si="944"/>
        <v>0.20398178807947021</v>
      </c>
      <c r="I2336" s="2"/>
      <c r="J2336" s="2">
        <f t="shared" si="946"/>
        <v>0.59431429359823396</v>
      </c>
      <c r="K2336" s="2">
        <f t="shared" si="947"/>
        <v>0.39033250551876381</v>
      </c>
      <c r="L2336" s="2">
        <f>IF($C2336=0,"-",IF(P2336="",0,P2336/$C2336))</f>
        <v>0</v>
      </c>
      <c r="M2336" s="2">
        <f t="shared" si="948"/>
        <v>1.5353200883002238E-2</v>
      </c>
      <c r="N2336" s="63">
        <v>430759</v>
      </c>
      <c r="O2336" s="63">
        <v>282913</v>
      </c>
      <c r="P2336" s="63">
        <v>0</v>
      </c>
      <c r="Q2336" s="63">
        <v>8361</v>
      </c>
      <c r="R2336" s="63">
        <v>0</v>
      </c>
      <c r="S2336" s="63">
        <v>0</v>
      </c>
      <c r="T2336" s="63">
        <v>0</v>
      </c>
      <c r="U2336" s="63">
        <v>0</v>
      </c>
      <c r="V2336" s="63">
        <v>0</v>
      </c>
      <c r="W2336" s="63">
        <v>2767</v>
      </c>
      <c r="X2336" s="63">
        <v>0</v>
      </c>
      <c r="Y2336" s="63">
        <v>0</v>
      </c>
      <c r="Z2336" s="63">
        <v>0</v>
      </c>
      <c r="AA2336" s="63">
        <v>0</v>
      </c>
      <c r="AB2336" s="63">
        <v>0</v>
      </c>
      <c r="AC2336" s="63">
        <v>0</v>
      </c>
      <c r="AD2336" s="63">
        <v>0</v>
      </c>
      <c r="AE2336" s="63">
        <v>0</v>
      </c>
      <c r="AF2336" s="63">
        <v>0</v>
      </c>
      <c r="AG2336" s="63">
        <v>0</v>
      </c>
      <c r="AH2336" s="63">
        <v>0</v>
      </c>
      <c r="AI2336" s="63">
        <v>0</v>
      </c>
      <c r="AJ2336" s="63">
        <v>0</v>
      </c>
      <c r="AK2336" s="63">
        <v>0</v>
      </c>
      <c r="AL2336" s="63">
        <v>0</v>
      </c>
      <c r="AM2336" s="63">
        <v>0</v>
      </c>
      <c r="AN2336" s="63">
        <v>0</v>
      </c>
      <c r="AO2336" s="63">
        <v>0</v>
      </c>
      <c r="AP2336" s="63">
        <v>0</v>
      </c>
      <c r="AQ2336" s="63">
        <v>0</v>
      </c>
      <c r="AR2336" s="63">
        <v>0</v>
      </c>
      <c r="AS2336" s="63">
        <v>0</v>
      </c>
      <c r="AT2336" s="63">
        <v>0</v>
      </c>
      <c r="AU2336" s="63">
        <v>0</v>
      </c>
      <c r="AV2336" s="63">
        <v>0</v>
      </c>
      <c r="AW2336" s="63">
        <v>0</v>
      </c>
      <c r="AX2336" s="63">
        <v>0</v>
      </c>
      <c r="AY2336" s="63">
        <v>0</v>
      </c>
      <c r="BA2336" s="5">
        <f>IF(Q2336&gt;0,RANK(Q2336,(N2336:P2336,Q2336:AE2336)),0)</f>
        <v>3</v>
      </c>
      <c r="BB2336" s="5">
        <f>IF(R2336&gt;0,RANK(R2336,(N2336:P2336,Q2336:AE2336)),0)</f>
        <v>0</v>
      </c>
      <c r="BC2336" s="5">
        <f>IF(T2336&gt;0,RANK(T2336,(N2336:P2336,Q2336:AE2336)),0)</f>
        <v>0</v>
      </c>
      <c r="BD2336" s="5">
        <f>IF(S2336&gt;0,RANK(S2336,(N2336:P2336,Q2336:AE2336)),0)</f>
        <v>0</v>
      </c>
      <c r="BE2336" s="2">
        <f t="shared" si="949"/>
        <v>1.1535596026490066E-2</v>
      </c>
      <c r="BF2336" s="2">
        <f t="shared" si="950"/>
        <v>0</v>
      </c>
      <c r="BG2336" s="2">
        <f t="shared" si="951"/>
        <v>0</v>
      </c>
      <c r="BH2336" s="2">
        <f t="shared" si="952"/>
        <v>0</v>
      </c>
      <c r="BJ2336" t="s">
        <v>2429</v>
      </c>
      <c r="BK2336" t="s">
        <v>1019</v>
      </c>
      <c r="BL2336" s="63"/>
      <c r="BN2336" s="112">
        <v>42</v>
      </c>
      <c r="BO2336" s="114">
        <v>3</v>
      </c>
      <c r="BP2336" s="118">
        <f t="shared" si="923"/>
        <v>42003</v>
      </c>
      <c r="BQ2336" s="118">
        <f t="shared" si="922"/>
        <v>42003</v>
      </c>
      <c r="BR2336" s="5" t="s">
        <v>3151</v>
      </c>
      <c r="CC2336" s="63">
        <f>C2336-CD2336</f>
        <v>724800</v>
      </c>
      <c r="CE2336" s="63">
        <v>2767</v>
      </c>
    </row>
    <row r="2337" spans="1:84" ht="15" hidden="1" customHeight="1" outlineLevel="1">
      <c r="A2337" t="s">
        <v>1610</v>
      </c>
      <c r="B2337" t="s">
        <v>1019</v>
      </c>
      <c r="C2337" s="1">
        <f t="shared" si="945"/>
        <v>36426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>
        <f>IF(P2337&gt;0,RANK(P2337,(N2337:P2337,Q2337:AE2337)),0)</f>
        <v>0</v>
      </c>
      <c r="G2337" s="129">
        <f t="shared" si="943"/>
        <v>19032</v>
      </c>
      <c r="H2337" s="134">
        <f t="shared" si="944"/>
        <v>0.5224839400428265</v>
      </c>
      <c r="I2337" s="2"/>
      <c r="J2337" s="2">
        <f t="shared" si="946"/>
        <v>0.23216932959973646</v>
      </c>
      <c r="K2337" s="2">
        <f t="shared" si="947"/>
        <v>0.75465326964256296</v>
      </c>
      <c r="L2337" s="2">
        <f t="shared" ref="L2337:L2400" si="953">IF($C2337=0,"-",IF(P2337="",0,P2337/$C2337))</f>
        <v>0</v>
      </c>
      <c r="M2337" s="2">
        <f t="shared" si="948"/>
        <v>1.3177400757700575E-2</v>
      </c>
      <c r="N2337" s="63">
        <v>8457</v>
      </c>
      <c r="O2337" s="63">
        <v>27489</v>
      </c>
      <c r="P2337" s="63">
        <v>0</v>
      </c>
      <c r="Q2337" s="63">
        <v>424</v>
      </c>
      <c r="R2337" s="63">
        <v>0</v>
      </c>
      <c r="S2337" s="63">
        <v>0</v>
      </c>
      <c r="T2337" s="63">
        <v>0</v>
      </c>
      <c r="U2337" s="63">
        <v>0</v>
      </c>
      <c r="V2337" s="63">
        <v>0</v>
      </c>
      <c r="W2337" s="63">
        <v>56</v>
      </c>
      <c r="X2337" s="63">
        <v>0</v>
      </c>
      <c r="Y2337" s="63">
        <v>0</v>
      </c>
      <c r="Z2337" s="63">
        <v>0</v>
      </c>
      <c r="AA2337" s="63">
        <v>0</v>
      </c>
      <c r="AB2337" s="63">
        <v>0</v>
      </c>
      <c r="AC2337" s="63">
        <v>0</v>
      </c>
      <c r="AD2337" s="63">
        <v>0</v>
      </c>
      <c r="AE2337" s="63">
        <v>0</v>
      </c>
      <c r="AF2337" s="63">
        <v>0</v>
      </c>
      <c r="AG2337" s="63">
        <v>0</v>
      </c>
      <c r="AH2337" s="63">
        <v>0</v>
      </c>
      <c r="AI2337" s="63">
        <v>0</v>
      </c>
      <c r="AJ2337" s="63">
        <v>0</v>
      </c>
      <c r="AK2337" s="63">
        <v>0</v>
      </c>
      <c r="AL2337" s="63">
        <v>0</v>
      </c>
      <c r="AM2337" s="63">
        <v>0</v>
      </c>
      <c r="AN2337" s="63">
        <v>0</v>
      </c>
      <c r="AO2337" s="63">
        <v>0</v>
      </c>
      <c r="AP2337" s="63">
        <v>0</v>
      </c>
      <c r="AQ2337" s="63">
        <v>0</v>
      </c>
      <c r="AR2337" s="63">
        <v>0</v>
      </c>
      <c r="AS2337" s="63">
        <v>0</v>
      </c>
      <c r="AT2337" s="63">
        <v>0</v>
      </c>
      <c r="AU2337" s="63">
        <v>0</v>
      </c>
      <c r="AV2337" s="63">
        <v>0</v>
      </c>
      <c r="AW2337" s="63">
        <v>0</v>
      </c>
      <c r="AX2337" s="63">
        <v>0</v>
      </c>
      <c r="AY2337" s="63">
        <v>0</v>
      </c>
      <c r="BA2337" s="5">
        <f>IF(Q2337&gt;0,RANK(Q2337,(N2337:P2337,Q2337:AE2337)),0)</f>
        <v>3</v>
      </c>
      <c r="BB2337" s="5">
        <f>IF(R2337&gt;0,RANK(R2337,(N2337:P2337,Q2337:AE2337)),0)</f>
        <v>0</v>
      </c>
      <c r="BC2337" s="5">
        <f>IF(T2337&gt;0,RANK(T2337,(N2337:P2337,Q2337:AE2337)),0)</f>
        <v>0</v>
      </c>
      <c r="BD2337" s="5">
        <f>IF(S2337&gt;0,RANK(S2337,(N2337:P2337,Q2337:AE2337)),0)</f>
        <v>0</v>
      </c>
      <c r="BE2337" s="2">
        <f t="shared" si="949"/>
        <v>1.1640037335968814E-2</v>
      </c>
      <c r="BF2337" s="2">
        <f t="shared" si="950"/>
        <v>0</v>
      </c>
      <c r="BG2337" s="2">
        <f t="shared" si="951"/>
        <v>0</v>
      </c>
      <c r="BH2337" s="2">
        <f t="shared" si="952"/>
        <v>0</v>
      </c>
      <c r="BJ2337" t="s">
        <v>1610</v>
      </c>
      <c r="BK2337" t="s">
        <v>1019</v>
      </c>
      <c r="BL2337" s="63">
        <v>15</v>
      </c>
      <c r="BN2337" s="112">
        <v>42</v>
      </c>
      <c r="BO2337" s="114">
        <v>5</v>
      </c>
      <c r="BP2337" s="118">
        <f t="shared" si="923"/>
        <v>42005</v>
      </c>
      <c r="BQ2337" s="118">
        <f t="shared" si="922"/>
        <v>42005</v>
      </c>
      <c r="BR2337" s="5" t="s">
        <v>3151</v>
      </c>
      <c r="CC2337" s="63">
        <f>C2337-CD2337</f>
        <v>36426</v>
      </c>
      <c r="CE2337" s="63">
        <v>56</v>
      </c>
      <c r="CF2337" s="129"/>
    </row>
    <row r="2338" spans="1:84" ht="15" hidden="1" customHeight="1" outlineLevel="1">
      <c r="A2338" t="s">
        <v>1192</v>
      </c>
      <c r="B2338" t="s">
        <v>1019</v>
      </c>
      <c r="C2338" s="1">
        <f t="shared" si="945"/>
        <v>94396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>
        <f>IF(P2338&gt;0,RANK(P2338,(N2338:P2338,Q2338:AE2338)),0)</f>
        <v>0</v>
      </c>
      <c r="G2338" s="129">
        <f t="shared" si="943"/>
        <v>16637</v>
      </c>
      <c r="H2338" s="134">
        <f t="shared" si="944"/>
        <v>0.17624687486757915</v>
      </c>
      <c r="I2338" s="2"/>
      <c r="J2338" s="2">
        <f t="shared" si="946"/>
        <v>0.40385185812958174</v>
      </c>
      <c r="K2338" s="2">
        <f t="shared" si="947"/>
        <v>0.58009873299716086</v>
      </c>
      <c r="L2338" s="2">
        <f t="shared" si="953"/>
        <v>0</v>
      </c>
      <c r="M2338" s="2">
        <f t="shared" si="948"/>
        <v>1.6049408873257343E-2</v>
      </c>
      <c r="N2338" s="63">
        <v>38122</v>
      </c>
      <c r="O2338" s="63">
        <v>54759</v>
      </c>
      <c r="P2338" s="63">
        <v>0</v>
      </c>
      <c r="Q2338" s="63">
        <v>1241</v>
      </c>
      <c r="R2338" s="63">
        <v>0</v>
      </c>
      <c r="S2338" s="63">
        <v>0</v>
      </c>
      <c r="T2338" s="63">
        <v>0</v>
      </c>
      <c r="U2338" s="63">
        <v>0</v>
      </c>
      <c r="V2338" s="63">
        <v>0</v>
      </c>
      <c r="W2338" s="63">
        <v>274</v>
      </c>
      <c r="X2338" s="63">
        <v>0</v>
      </c>
      <c r="Y2338" s="63">
        <v>0</v>
      </c>
      <c r="Z2338" s="63">
        <v>0</v>
      </c>
      <c r="AA2338" s="63">
        <v>0</v>
      </c>
      <c r="AB2338" s="63">
        <v>0</v>
      </c>
      <c r="AC2338" s="63">
        <v>0</v>
      </c>
      <c r="AD2338" s="63">
        <v>0</v>
      </c>
      <c r="AE2338" s="63">
        <v>0</v>
      </c>
      <c r="AF2338" s="63">
        <v>0</v>
      </c>
      <c r="AG2338" s="63">
        <v>0</v>
      </c>
      <c r="AH2338" s="63">
        <v>0</v>
      </c>
      <c r="AI2338" s="63">
        <v>0</v>
      </c>
      <c r="AJ2338" s="63">
        <v>0</v>
      </c>
      <c r="AK2338" s="63">
        <v>0</v>
      </c>
      <c r="AL2338" s="63">
        <v>0</v>
      </c>
      <c r="AM2338" s="63">
        <v>0</v>
      </c>
      <c r="AN2338" s="63">
        <v>0</v>
      </c>
      <c r="AO2338" s="63">
        <v>0</v>
      </c>
      <c r="AP2338" s="63">
        <v>0</v>
      </c>
      <c r="AQ2338" s="63">
        <v>0</v>
      </c>
      <c r="AR2338" s="63">
        <v>0</v>
      </c>
      <c r="AS2338" s="63">
        <v>0</v>
      </c>
      <c r="AT2338" s="63">
        <v>0</v>
      </c>
      <c r="AU2338" s="63">
        <v>0</v>
      </c>
      <c r="AV2338" s="63">
        <v>0</v>
      </c>
      <c r="AW2338" s="63">
        <v>0</v>
      </c>
      <c r="AX2338" s="63">
        <v>0</v>
      </c>
      <c r="AY2338" s="63">
        <v>0</v>
      </c>
      <c r="BA2338" s="5">
        <f>IF(Q2338&gt;0,RANK(Q2338,(N2338:P2338,Q2338:AE2338)),0)</f>
        <v>3</v>
      </c>
      <c r="BB2338" s="5">
        <f>IF(R2338&gt;0,RANK(R2338,(N2338:P2338,Q2338:AE2338)),0)</f>
        <v>0</v>
      </c>
      <c r="BC2338" s="5">
        <f>IF(T2338&gt;0,RANK(T2338,(N2338:P2338,Q2338:AE2338)),0)</f>
        <v>0</v>
      </c>
      <c r="BD2338" s="5">
        <f>IF(S2338&gt;0,RANK(S2338,(N2338:P2338,Q2338:AE2338)),0)</f>
        <v>0</v>
      </c>
      <c r="BE2338" s="2">
        <f t="shared" si="949"/>
        <v>1.3146743506080767E-2</v>
      </c>
      <c r="BF2338" s="2">
        <f t="shared" si="950"/>
        <v>0</v>
      </c>
      <c r="BG2338" s="2">
        <f t="shared" si="951"/>
        <v>0</v>
      </c>
      <c r="BH2338" s="2">
        <f t="shared" si="952"/>
        <v>0</v>
      </c>
      <c r="BJ2338" t="s">
        <v>1192</v>
      </c>
      <c r="BK2338" t="s">
        <v>1019</v>
      </c>
      <c r="BL2338" s="63">
        <v>17</v>
      </c>
      <c r="BN2338" s="112">
        <v>42</v>
      </c>
      <c r="BO2338" s="114">
        <v>7</v>
      </c>
      <c r="BP2338" s="118">
        <f t="shared" si="923"/>
        <v>42007</v>
      </c>
      <c r="BQ2338" s="118">
        <f t="shared" si="922"/>
        <v>42007</v>
      </c>
      <c r="BR2338" s="5" t="s">
        <v>3151</v>
      </c>
      <c r="CC2338" s="63">
        <f t="shared" ref="CC2338:CC2401" si="954">C2338-CD2338</f>
        <v>94396</v>
      </c>
      <c r="CE2338" s="63">
        <v>274</v>
      </c>
    </row>
    <row r="2339" spans="1:84" ht="15" hidden="1" customHeight="1" outlineLevel="1">
      <c r="A2339" t="s">
        <v>1765</v>
      </c>
      <c r="B2339" t="s">
        <v>1019</v>
      </c>
      <c r="C2339" s="1">
        <f t="shared" si="945"/>
        <v>27610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>
        <f>IF(P2339&gt;0,RANK(P2339,(N2339:P2339,Q2339:AE2339)),0)</f>
        <v>0</v>
      </c>
      <c r="G2339" s="129">
        <f t="shared" si="943"/>
        <v>18658</v>
      </c>
      <c r="H2339" s="134">
        <f t="shared" si="944"/>
        <v>0.67576964867801526</v>
      </c>
      <c r="I2339" s="2"/>
      <c r="J2339" s="2">
        <f t="shared" si="946"/>
        <v>0.15816733067729083</v>
      </c>
      <c r="K2339" s="2">
        <f t="shared" si="947"/>
        <v>0.83393697935530609</v>
      </c>
      <c r="L2339" s="2">
        <f t="shared" si="953"/>
        <v>0</v>
      </c>
      <c r="M2339" s="2">
        <f t="shared" si="948"/>
        <v>7.8956899674030856E-3</v>
      </c>
      <c r="N2339" s="63">
        <v>4367</v>
      </c>
      <c r="O2339" s="63">
        <v>23025</v>
      </c>
      <c r="P2339" s="63">
        <v>0</v>
      </c>
      <c r="Q2339" s="63">
        <v>182</v>
      </c>
      <c r="R2339" s="63">
        <v>0</v>
      </c>
      <c r="S2339" s="63">
        <v>0</v>
      </c>
      <c r="T2339" s="63">
        <v>0</v>
      </c>
      <c r="U2339" s="63">
        <v>0</v>
      </c>
      <c r="V2339" s="63">
        <v>0</v>
      </c>
      <c r="W2339" s="63">
        <v>36</v>
      </c>
      <c r="X2339" s="63">
        <v>0</v>
      </c>
      <c r="Y2339" s="63">
        <v>0</v>
      </c>
      <c r="Z2339" s="63">
        <v>0</v>
      </c>
      <c r="AA2339" s="63">
        <v>0</v>
      </c>
      <c r="AB2339" s="63">
        <v>0</v>
      </c>
      <c r="AC2339" s="63">
        <v>0</v>
      </c>
      <c r="AD2339" s="63">
        <v>0</v>
      </c>
      <c r="AE2339" s="63">
        <v>0</v>
      </c>
      <c r="AF2339" s="63">
        <v>0</v>
      </c>
      <c r="AG2339" s="63">
        <v>0</v>
      </c>
      <c r="AH2339" s="63">
        <v>0</v>
      </c>
      <c r="AI2339" s="63">
        <v>0</v>
      </c>
      <c r="AJ2339" s="63">
        <v>0</v>
      </c>
      <c r="AK2339" s="63">
        <v>0</v>
      </c>
      <c r="AL2339" s="63">
        <v>0</v>
      </c>
      <c r="AM2339" s="63">
        <v>0</v>
      </c>
      <c r="AN2339" s="63">
        <v>0</v>
      </c>
      <c r="AO2339" s="63">
        <v>0</v>
      </c>
      <c r="AP2339" s="63">
        <v>0</v>
      </c>
      <c r="AQ2339" s="63">
        <v>0</v>
      </c>
      <c r="AR2339" s="63">
        <v>0</v>
      </c>
      <c r="AS2339" s="63">
        <v>0</v>
      </c>
      <c r="AT2339" s="63">
        <v>0</v>
      </c>
      <c r="AU2339" s="63">
        <v>0</v>
      </c>
      <c r="AV2339" s="63">
        <v>0</v>
      </c>
      <c r="AW2339" s="63">
        <v>0</v>
      </c>
      <c r="AX2339" s="63">
        <v>0</v>
      </c>
      <c r="AY2339" s="63">
        <v>0</v>
      </c>
      <c r="BA2339" s="5">
        <f>IF(Q2339&gt;0,RANK(Q2339,(N2339:P2339,Q2339:AE2339)),0)</f>
        <v>3</v>
      </c>
      <c r="BB2339" s="5">
        <f>IF(R2339&gt;0,RANK(R2339,(N2339:P2339,Q2339:AE2339)),0)</f>
        <v>0</v>
      </c>
      <c r="BC2339" s="5">
        <f>IF(T2339&gt;0,RANK(T2339,(N2339:P2339,Q2339:AE2339)),0)</f>
        <v>0</v>
      </c>
      <c r="BD2339" s="5">
        <f>IF(S2339&gt;0,RANK(S2339,(N2339:P2339,Q2339:AE2339)),0)</f>
        <v>0</v>
      </c>
      <c r="BE2339" s="2">
        <f t="shared" si="949"/>
        <v>6.5918145599420499E-3</v>
      </c>
      <c r="BF2339" s="2">
        <f t="shared" si="950"/>
        <v>0</v>
      </c>
      <c r="BG2339" s="2">
        <f t="shared" si="951"/>
        <v>0</v>
      </c>
      <c r="BH2339" s="2">
        <f t="shared" si="952"/>
        <v>0</v>
      </c>
      <c r="BJ2339" t="s">
        <v>1765</v>
      </c>
      <c r="BK2339" t="s">
        <v>1019</v>
      </c>
      <c r="BL2339" s="63">
        <v>13</v>
      </c>
      <c r="BN2339" s="112">
        <v>42</v>
      </c>
      <c r="BO2339" s="114">
        <v>9</v>
      </c>
      <c r="BP2339" s="118">
        <f t="shared" si="923"/>
        <v>42009</v>
      </c>
      <c r="BQ2339" s="118">
        <f t="shared" ref="BQ2339:BQ2402" si="955">BP2339</f>
        <v>42009</v>
      </c>
      <c r="BR2339" s="5" t="s">
        <v>3151</v>
      </c>
      <c r="BV2339" s="63"/>
      <c r="CC2339" s="63">
        <f t="shared" si="954"/>
        <v>27610</v>
      </c>
      <c r="CE2339" s="63">
        <v>36</v>
      </c>
    </row>
    <row r="2340" spans="1:84" ht="15" hidden="1" customHeight="1" outlineLevel="1">
      <c r="A2340" t="s">
        <v>441</v>
      </c>
      <c r="B2340" t="s">
        <v>1019</v>
      </c>
      <c r="C2340" s="1">
        <f t="shared" si="945"/>
        <v>206553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0</v>
      </c>
      <c r="G2340" s="129">
        <f t="shared" si="943"/>
        <v>16810</v>
      </c>
      <c r="H2340" s="134">
        <f t="shared" si="944"/>
        <v>8.1383470586241791E-2</v>
      </c>
      <c r="I2340" s="2"/>
      <c r="J2340" s="2">
        <f t="shared" si="946"/>
        <v>0.45080923540205176</v>
      </c>
      <c r="K2340" s="2">
        <f t="shared" si="947"/>
        <v>0.5321927059882936</v>
      </c>
      <c r="L2340" s="2">
        <f t="shared" si="953"/>
        <v>0</v>
      </c>
      <c r="M2340" s="2">
        <f t="shared" si="948"/>
        <v>1.6998058609654643E-2</v>
      </c>
      <c r="N2340" s="63">
        <v>93116</v>
      </c>
      <c r="O2340" s="63">
        <v>109926</v>
      </c>
      <c r="P2340" s="63">
        <v>0</v>
      </c>
      <c r="Q2340" s="63">
        <v>2924</v>
      </c>
      <c r="R2340" s="63">
        <v>0</v>
      </c>
      <c r="S2340" s="63">
        <v>0</v>
      </c>
      <c r="T2340" s="63">
        <v>0</v>
      </c>
      <c r="U2340" s="63">
        <v>0</v>
      </c>
      <c r="V2340" s="63">
        <v>0</v>
      </c>
      <c r="W2340" s="63">
        <v>587</v>
      </c>
      <c r="X2340" s="63">
        <v>0</v>
      </c>
      <c r="Y2340" s="63">
        <v>0</v>
      </c>
      <c r="Z2340" s="63">
        <v>0</v>
      </c>
      <c r="AA2340" s="63">
        <v>0</v>
      </c>
      <c r="AB2340" s="63">
        <v>0</v>
      </c>
      <c r="AC2340" s="63">
        <v>0</v>
      </c>
      <c r="AD2340" s="63">
        <v>0</v>
      </c>
      <c r="AE2340" s="63">
        <v>0</v>
      </c>
      <c r="AF2340" s="63">
        <v>0</v>
      </c>
      <c r="AG2340" s="63">
        <v>0</v>
      </c>
      <c r="AH2340" s="63">
        <v>0</v>
      </c>
      <c r="AI2340" s="63">
        <v>0</v>
      </c>
      <c r="AJ2340" s="63">
        <v>0</v>
      </c>
      <c r="AK2340" s="63">
        <v>0</v>
      </c>
      <c r="AL2340" s="63">
        <v>0</v>
      </c>
      <c r="AM2340" s="63">
        <v>0</v>
      </c>
      <c r="AN2340" s="63">
        <v>0</v>
      </c>
      <c r="AO2340" s="63">
        <v>0</v>
      </c>
      <c r="AP2340" s="63">
        <v>0</v>
      </c>
      <c r="AQ2340" s="63">
        <v>0</v>
      </c>
      <c r="AR2340" s="63">
        <v>0</v>
      </c>
      <c r="AS2340" s="63">
        <v>0</v>
      </c>
      <c r="AT2340" s="63">
        <v>0</v>
      </c>
      <c r="AU2340" s="63">
        <v>0</v>
      </c>
      <c r="AV2340" s="63">
        <v>0</v>
      </c>
      <c r="AW2340" s="63">
        <v>0</v>
      </c>
      <c r="AX2340" s="63">
        <v>0</v>
      </c>
      <c r="AY2340" s="63">
        <v>0</v>
      </c>
      <c r="BA2340" s="5">
        <f>IF(Q2340&gt;0,RANK(Q2340,(N2340:P2340,Q2340:AE2340)),0)</f>
        <v>3</v>
      </c>
      <c r="BB2340" s="5">
        <f>IF(R2340&gt;0,RANK(R2340,(N2340:P2340,Q2340:AE2340)),0)</f>
        <v>0</v>
      </c>
      <c r="BC2340" s="5">
        <f>IF(T2340&gt;0,RANK(T2340,(N2340:P2340,Q2340:AE2340)),0)</f>
        <v>0</v>
      </c>
      <c r="BD2340" s="5">
        <f>IF(S2340&gt;0,RANK(S2340,(N2340:P2340,Q2340:AE2340)),0)</f>
        <v>0</v>
      </c>
      <c r="BE2340" s="2">
        <f t="shared" si="949"/>
        <v>1.4156172991919749E-2</v>
      </c>
      <c r="BF2340" s="2">
        <f t="shared" si="950"/>
        <v>0</v>
      </c>
      <c r="BG2340" s="2">
        <f t="shared" si="951"/>
        <v>0</v>
      </c>
      <c r="BH2340" s="2">
        <f t="shared" si="952"/>
        <v>0</v>
      </c>
      <c r="BJ2340" t="s">
        <v>441</v>
      </c>
      <c r="BK2340" t="s">
        <v>1019</v>
      </c>
      <c r="BL2340" s="63"/>
      <c r="BN2340" s="112">
        <v>42</v>
      </c>
      <c r="BO2340" s="114">
        <v>11</v>
      </c>
      <c r="BP2340" s="118">
        <f t="shared" si="923"/>
        <v>42011</v>
      </c>
      <c r="BQ2340" s="118">
        <f t="shared" si="955"/>
        <v>42011</v>
      </c>
      <c r="BR2340" s="5" t="s">
        <v>3151</v>
      </c>
      <c r="CC2340" s="63">
        <f t="shared" si="954"/>
        <v>206553</v>
      </c>
      <c r="CE2340" s="63">
        <v>587</v>
      </c>
    </row>
    <row r="2341" spans="1:84" ht="15" hidden="1" customHeight="1" outlineLevel="1">
      <c r="A2341" t="s">
        <v>2112</v>
      </c>
      <c r="B2341" t="s">
        <v>1019</v>
      </c>
      <c r="C2341" s="1">
        <f t="shared" si="945"/>
        <v>63748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0</v>
      </c>
      <c r="G2341" s="129">
        <f t="shared" si="943"/>
        <v>27670</v>
      </c>
      <c r="H2341" s="134">
        <f t="shared" si="944"/>
        <v>0.43405283303005582</v>
      </c>
      <c r="I2341" s="2"/>
      <c r="J2341" s="2">
        <f t="shared" si="946"/>
        <v>0.27665181652757731</v>
      </c>
      <c r="K2341" s="2">
        <f t="shared" si="947"/>
        <v>0.71070464955763313</v>
      </c>
      <c r="L2341" s="2">
        <f t="shared" si="953"/>
        <v>0</v>
      </c>
      <c r="M2341" s="2">
        <f t="shared" si="948"/>
        <v>1.2643533914789562E-2</v>
      </c>
      <c r="N2341" s="63">
        <v>17636</v>
      </c>
      <c r="O2341" s="63">
        <v>45306</v>
      </c>
      <c r="P2341" s="63">
        <v>0</v>
      </c>
      <c r="Q2341" s="63">
        <v>653</v>
      </c>
      <c r="R2341" s="63">
        <v>0</v>
      </c>
      <c r="S2341" s="63">
        <v>0</v>
      </c>
      <c r="T2341" s="63">
        <v>0</v>
      </c>
      <c r="U2341" s="63">
        <v>0</v>
      </c>
      <c r="V2341" s="63">
        <v>0</v>
      </c>
      <c r="W2341" s="63">
        <v>153</v>
      </c>
      <c r="X2341" s="63">
        <v>0</v>
      </c>
      <c r="Y2341" s="63">
        <v>0</v>
      </c>
      <c r="Z2341" s="63">
        <v>0</v>
      </c>
      <c r="AA2341" s="63">
        <v>0</v>
      </c>
      <c r="AB2341" s="63">
        <v>0</v>
      </c>
      <c r="AC2341" s="63">
        <v>0</v>
      </c>
      <c r="AD2341" s="63">
        <v>0</v>
      </c>
      <c r="AE2341" s="63">
        <v>0</v>
      </c>
      <c r="AF2341" s="63">
        <v>0</v>
      </c>
      <c r="AG2341" s="63">
        <v>0</v>
      </c>
      <c r="AH2341" s="63">
        <v>0</v>
      </c>
      <c r="AI2341" s="63">
        <v>0</v>
      </c>
      <c r="AJ2341" s="63">
        <v>0</v>
      </c>
      <c r="AK2341" s="63">
        <v>0</v>
      </c>
      <c r="AL2341" s="63">
        <v>0</v>
      </c>
      <c r="AM2341" s="63">
        <v>0</v>
      </c>
      <c r="AN2341" s="63">
        <v>0</v>
      </c>
      <c r="AO2341" s="63">
        <v>0</v>
      </c>
      <c r="AP2341" s="63">
        <v>0</v>
      </c>
      <c r="AQ2341" s="63">
        <v>0</v>
      </c>
      <c r="AR2341" s="63">
        <v>0</v>
      </c>
      <c r="AS2341" s="63">
        <v>0</v>
      </c>
      <c r="AT2341" s="63">
        <v>0</v>
      </c>
      <c r="AU2341" s="63">
        <v>0</v>
      </c>
      <c r="AV2341" s="63">
        <v>0</v>
      </c>
      <c r="AW2341" s="63">
        <v>0</v>
      </c>
      <c r="AX2341" s="63">
        <v>0</v>
      </c>
      <c r="AY2341" s="63">
        <v>0</v>
      </c>
      <c r="BA2341" s="5">
        <f>IF(Q2341&gt;0,RANK(Q2341,(N2341:P2341,Q2341:AE2341)),0)</f>
        <v>3</v>
      </c>
      <c r="BB2341" s="5">
        <f>IF(R2341&gt;0,RANK(R2341,(N2341:P2341,Q2341:AE2341)),0)</f>
        <v>0</v>
      </c>
      <c r="BC2341" s="5">
        <f>IF(T2341&gt;0,RANK(T2341,(N2341:P2341,Q2341:AE2341)),0)</f>
        <v>0</v>
      </c>
      <c r="BD2341" s="5">
        <f>IF(S2341&gt;0,RANK(S2341,(N2341:P2341,Q2341:AE2341)),0)</f>
        <v>0</v>
      </c>
      <c r="BE2341" s="2">
        <f t="shared" si="949"/>
        <v>1.0243458618309593E-2</v>
      </c>
      <c r="BF2341" s="2">
        <f t="shared" si="950"/>
        <v>0</v>
      </c>
      <c r="BG2341" s="2">
        <f t="shared" si="951"/>
        <v>0</v>
      </c>
      <c r="BH2341" s="2">
        <f t="shared" si="952"/>
        <v>0</v>
      </c>
      <c r="BJ2341" t="s">
        <v>2112</v>
      </c>
      <c r="BK2341" t="s">
        <v>1019</v>
      </c>
      <c r="BL2341" s="63">
        <v>13</v>
      </c>
      <c r="BN2341" s="112">
        <v>42</v>
      </c>
      <c r="BO2341" s="114">
        <v>13</v>
      </c>
      <c r="BP2341" s="118">
        <f t="shared" si="923"/>
        <v>42013</v>
      </c>
      <c r="BQ2341" s="118">
        <f t="shared" si="955"/>
        <v>42013</v>
      </c>
      <c r="BR2341" s="5" t="s">
        <v>3151</v>
      </c>
      <c r="BV2341" s="63"/>
      <c r="CC2341" s="63">
        <f t="shared" si="954"/>
        <v>63748</v>
      </c>
      <c r="CE2341" s="63">
        <v>153</v>
      </c>
    </row>
    <row r="2342" spans="1:84" ht="15" hidden="1" customHeight="1" outlineLevel="1">
      <c r="A2342" t="s">
        <v>2274</v>
      </c>
      <c r="B2342" t="s">
        <v>1019</v>
      </c>
      <c r="C2342" s="1">
        <f t="shared" si="945"/>
        <v>30232</v>
      </c>
      <c r="D2342" s="5">
        <f>IF(N2342&gt;0, RANK(N2342,(N2342:P2342,Q2342:AE2342)),0)</f>
        <v>2</v>
      </c>
      <c r="E2342" s="5">
        <f>IF(O2342&gt;0,RANK(O2342,(N2342:P2342,Q2342:AE2342)),0)</f>
        <v>1</v>
      </c>
      <c r="F2342" s="5">
        <f>IF(P2342&gt;0,RANK(P2342,(N2342:P2342,Q2342:AE2342)),0)</f>
        <v>0</v>
      </c>
      <c r="G2342" s="129">
        <f t="shared" si="943"/>
        <v>13554</v>
      </c>
      <c r="H2342" s="134">
        <f t="shared" si="944"/>
        <v>0.44833289229955015</v>
      </c>
      <c r="I2342" s="2"/>
      <c r="J2342" s="2">
        <f t="shared" si="946"/>
        <v>0.26614183646467321</v>
      </c>
      <c r="K2342" s="2">
        <f t="shared" si="947"/>
        <v>0.71447472876422335</v>
      </c>
      <c r="L2342" s="2">
        <f t="shared" si="953"/>
        <v>0</v>
      </c>
      <c r="M2342" s="2">
        <f t="shared" si="948"/>
        <v>1.9383434771103381E-2</v>
      </c>
      <c r="N2342" s="63">
        <v>8046</v>
      </c>
      <c r="O2342" s="63">
        <v>21600</v>
      </c>
      <c r="P2342" s="63">
        <v>0</v>
      </c>
      <c r="Q2342" s="63">
        <v>513</v>
      </c>
      <c r="R2342" s="63">
        <v>0</v>
      </c>
      <c r="S2342" s="63">
        <v>0</v>
      </c>
      <c r="T2342" s="63">
        <v>0</v>
      </c>
      <c r="U2342" s="63">
        <v>0</v>
      </c>
      <c r="V2342" s="63">
        <v>0</v>
      </c>
      <c r="W2342" s="63">
        <v>73</v>
      </c>
      <c r="X2342" s="63">
        <v>0</v>
      </c>
      <c r="Y2342" s="63">
        <v>0</v>
      </c>
      <c r="Z2342" s="63">
        <v>0</v>
      </c>
      <c r="AA2342" s="63">
        <v>0</v>
      </c>
      <c r="AB2342" s="63">
        <v>0</v>
      </c>
      <c r="AC2342" s="63">
        <v>0</v>
      </c>
      <c r="AD2342" s="63">
        <v>0</v>
      </c>
      <c r="AE2342" s="63">
        <v>0</v>
      </c>
      <c r="AF2342" s="63">
        <v>0</v>
      </c>
      <c r="AG2342" s="63">
        <v>0</v>
      </c>
      <c r="AH2342" s="63">
        <v>0</v>
      </c>
      <c r="AI2342" s="63">
        <v>0</v>
      </c>
      <c r="AJ2342" s="63">
        <v>0</v>
      </c>
      <c r="AK2342" s="63">
        <v>0</v>
      </c>
      <c r="AL2342" s="63">
        <v>0</v>
      </c>
      <c r="AM2342" s="63">
        <v>0</v>
      </c>
      <c r="AN2342" s="63">
        <v>0</v>
      </c>
      <c r="AO2342" s="63">
        <v>0</v>
      </c>
      <c r="AP2342" s="63">
        <v>0</v>
      </c>
      <c r="AQ2342" s="63">
        <v>0</v>
      </c>
      <c r="AR2342" s="63">
        <v>0</v>
      </c>
      <c r="AS2342" s="63">
        <v>0</v>
      </c>
      <c r="AT2342" s="63">
        <v>0</v>
      </c>
      <c r="AU2342" s="63">
        <v>0</v>
      </c>
      <c r="AV2342" s="63">
        <v>0</v>
      </c>
      <c r="AW2342" s="63">
        <v>0</v>
      </c>
      <c r="AX2342" s="63">
        <v>0</v>
      </c>
      <c r="AY2342" s="63">
        <v>0</v>
      </c>
      <c r="BA2342" s="5">
        <f>IF(Q2342&gt;0,RANK(Q2342,(N2342:P2342,Q2342:AE2342)),0)</f>
        <v>3</v>
      </c>
      <c r="BB2342" s="5">
        <f>IF(R2342&gt;0,RANK(R2342,(N2342:P2342,Q2342:AE2342)),0)</f>
        <v>0</v>
      </c>
      <c r="BC2342" s="5">
        <f>IF(T2342&gt;0,RANK(T2342,(N2342:P2342,Q2342:AE2342)),0)</f>
        <v>0</v>
      </c>
      <c r="BD2342" s="5">
        <f>IF(S2342&gt;0,RANK(S2342,(N2342:P2342,Q2342:AE2342)),0)</f>
        <v>0</v>
      </c>
      <c r="BE2342" s="2">
        <f t="shared" si="949"/>
        <v>1.6968774808150303E-2</v>
      </c>
      <c r="BF2342" s="2">
        <f t="shared" si="950"/>
        <v>0</v>
      </c>
      <c r="BG2342" s="2">
        <f t="shared" si="951"/>
        <v>0</v>
      </c>
      <c r="BH2342" s="2">
        <f t="shared" si="952"/>
        <v>0</v>
      </c>
      <c r="BJ2342" t="s">
        <v>2274</v>
      </c>
      <c r="BK2342" t="s">
        <v>1019</v>
      </c>
      <c r="BL2342" s="63">
        <v>12</v>
      </c>
      <c r="BN2342" s="112">
        <v>42</v>
      </c>
      <c r="BO2342" s="114">
        <v>15</v>
      </c>
      <c r="BP2342" s="118">
        <f t="shared" si="923"/>
        <v>42015</v>
      </c>
      <c r="BQ2342" s="118">
        <f t="shared" si="955"/>
        <v>42015</v>
      </c>
      <c r="BR2342" s="5" t="s">
        <v>3151</v>
      </c>
      <c r="CC2342" s="63">
        <f t="shared" si="954"/>
        <v>30232</v>
      </c>
      <c r="CE2342" s="63">
        <v>73</v>
      </c>
    </row>
    <row r="2343" spans="1:84" ht="15" hidden="1" customHeight="1" outlineLevel="1">
      <c r="A2343" t="s">
        <v>1644</v>
      </c>
      <c r="B2343" t="s">
        <v>1019</v>
      </c>
      <c r="C2343" s="1">
        <f t="shared" si="945"/>
        <v>397291</v>
      </c>
      <c r="D2343" s="5">
        <f>IF(N2343&gt;0, RANK(N2343,(N2343:P2343,Q2343:AE2343)),0)</f>
        <v>1</v>
      </c>
      <c r="E2343" s="5">
        <f>IF(O2343&gt;0,RANK(O2343,(N2343:P2343,Q2343:AE2343)),0)</f>
        <v>2</v>
      </c>
      <c r="F2343" s="5">
        <f>IF(P2343&gt;0,RANK(P2343,(N2343:P2343,Q2343:AE2343)),0)</f>
        <v>0</v>
      </c>
      <c r="G2343" s="129">
        <f t="shared" si="943"/>
        <v>17345</v>
      </c>
      <c r="H2343" s="134">
        <f t="shared" si="944"/>
        <v>4.3658174990120591E-2</v>
      </c>
      <c r="I2343" s="2"/>
      <c r="J2343" s="2">
        <f t="shared" si="946"/>
        <v>0.51526966379807249</v>
      </c>
      <c r="K2343" s="2">
        <f t="shared" si="947"/>
        <v>0.47161148880795184</v>
      </c>
      <c r="L2343" s="2">
        <f t="shared" si="953"/>
        <v>0</v>
      </c>
      <c r="M2343" s="2">
        <f t="shared" si="948"/>
        <v>1.3118847393975674E-2</v>
      </c>
      <c r="N2343" s="63">
        <v>204712</v>
      </c>
      <c r="O2343" s="63">
        <v>187367</v>
      </c>
      <c r="P2343" s="63">
        <v>0</v>
      </c>
      <c r="Q2343" s="63">
        <v>4155</v>
      </c>
      <c r="R2343" s="63">
        <v>0</v>
      </c>
      <c r="S2343" s="63">
        <v>0</v>
      </c>
      <c r="T2343" s="63">
        <v>0</v>
      </c>
      <c r="U2343" s="63">
        <v>0</v>
      </c>
      <c r="V2343" s="63">
        <v>0</v>
      </c>
      <c r="W2343" s="63">
        <v>1057</v>
      </c>
      <c r="X2343" s="63">
        <v>0</v>
      </c>
      <c r="Y2343" s="63">
        <v>0</v>
      </c>
      <c r="Z2343" s="63">
        <v>0</v>
      </c>
      <c r="AA2343" s="63">
        <v>0</v>
      </c>
      <c r="AB2343" s="63">
        <v>0</v>
      </c>
      <c r="AC2343" s="63">
        <v>0</v>
      </c>
      <c r="AD2343" s="63">
        <v>0</v>
      </c>
      <c r="AE2343" s="63">
        <v>0</v>
      </c>
      <c r="AF2343" s="63">
        <v>0</v>
      </c>
      <c r="AG2343" s="63">
        <v>0</v>
      </c>
      <c r="AH2343" s="63">
        <v>0</v>
      </c>
      <c r="AI2343" s="63">
        <v>0</v>
      </c>
      <c r="AJ2343" s="63">
        <v>0</v>
      </c>
      <c r="AK2343" s="63">
        <v>0</v>
      </c>
      <c r="AL2343" s="63">
        <v>0</v>
      </c>
      <c r="AM2343" s="63">
        <v>0</v>
      </c>
      <c r="AN2343" s="63">
        <v>0</v>
      </c>
      <c r="AO2343" s="63">
        <v>0</v>
      </c>
      <c r="AP2343" s="63">
        <v>0</v>
      </c>
      <c r="AQ2343" s="63">
        <v>0</v>
      </c>
      <c r="AR2343" s="63">
        <v>0</v>
      </c>
      <c r="AS2343" s="63">
        <v>0</v>
      </c>
      <c r="AT2343" s="63">
        <v>0</v>
      </c>
      <c r="AU2343" s="63">
        <v>0</v>
      </c>
      <c r="AV2343" s="63">
        <v>0</v>
      </c>
      <c r="AW2343" s="63">
        <v>0</v>
      </c>
      <c r="AX2343" s="63">
        <v>0</v>
      </c>
      <c r="AY2343" s="63">
        <v>0</v>
      </c>
      <c r="BA2343" s="5">
        <f>IF(Q2343&gt;0,RANK(Q2343,(N2343:P2343,Q2343:AE2343)),0)</f>
        <v>3</v>
      </c>
      <c r="BB2343" s="5">
        <f>IF(R2343&gt;0,RANK(R2343,(N2343:P2343,Q2343:AE2343)),0)</f>
        <v>0</v>
      </c>
      <c r="BC2343" s="5">
        <f>IF(T2343&gt;0,RANK(T2343,(N2343:P2343,Q2343:AE2343)),0)</f>
        <v>0</v>
      </c>
      <c r="BD2343" s="5">
        <f>IF(S2343&gt;0,RANK(S2343,(N2343:P2343,Q2343:AE2343)),0)</f>
        <v>0</v>
      </c>
      <c r="BE2343" s="2">
        <f t="shared" si="949"/>
        <v>1.0458329033378556E-2</v>
      </c>
      <c r="BF2343" s="2">
        <f t="shared" si="950"/>
        <v>0</v>
      </c>
      <c r="BG2343" s="2">
        <f t="shared" si="951"/>
        <v>0</v>
      </c>
      <c r="BH2343" s="2">
        <f t="shared" si="952"/>
        <v>0</v>
      </c>
      <c r="BJ2343" t="s">
        <v>1644</v>
      </c>
      <c r="BK2343" t="s">
        <v>1019</v>
      </c>
      <c r="BL2343" s="63">
        <v>1</v>
      </c>
      <c r="BN2343" s="112">
        <v>42</v>
      </c>
      <c r="BO2343" s="114">
        <v>17</v>
      </c>
      <c r="BP2343" s="118">
        <f t="shared" si="923"/>
        <v>42017</v>
      </c>
      <c r="BQ2343" s="118">
        <f t="shared" si="955"/>
        <v>42017</v>
      </c>
      <c r="BR2343" s="5" t="s">
        <v>3151</v>
      </c>
      <c r="CC2343" s="63">
        <f t="shared" si="954"/>
        <v>397291</v>
      </c>
      <c r="CE2343" s="63">
        <v>1057</v>
      </c>
    </row>
    <row r="2344" spans="1:84" ht="15" hidden="1" customHeight="1" outlineLevel="1">
      <c r="A2344" t="s">
        <v>1805</v>
      </c>
      <c r="B2344" t="s">
        <v>1019</v>
      </c>
      <c r="C2344" s="1">
        <f t="shared" si="945"/>
        <v>113654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>
        <f>IF(P2344&gt;0,RANK(P2344,(N2344:P2344,Q2344:AE2344)),0)</f>
        <v>0</v>
      </c>
      <c r="G2344" s="129">
        <f t="shared" si="943"/>
        <v>36851</v>
      </c>
      <c r="H2344" s="134">
        <f t="shared" si="944"/>
        <v>0.32423847818818519</v>
      </c>
      <c r="I2344" s="2"/>
      <c r="J2344" s="2">
        <f t="shared" si="946"/>
        <v>0.33001918102310523</v>
      </c>
      <c r="K2344" s="2">
        <f t="shared" si="947"/>
        <v>0.65425765921129042</v>
      </c>
      <c r="L2344" s="2">
        <f t="shared" si="953"/>
        <v>0</v>
      </c>
      <c r="M2344" s="2">
        <f t="shared" si="948"/>
        <v>1.5723159765604344E-2</v>
      </c>
      <c r="N2344" s="63">
        <v>37508</v>
      </c>
      <c r="O2344" s="63">
        <v>74359</v>
      </c>
      <c r="P2344" s="63">
        <v>0</v>
      </c>
      <c r="Q2344" s="63">
        <v>1438</v>
      </c>
      <c r="R2344" s="63">
        <v>0</v>
      </c>
      <c r="S2344" s="63">
        <v>0</v>
      </c>
      <c r="T2344" s="63">
        <v>0</v>
      </c>
      <c r="U2344" s="63">
        <v>0</v>
      </c>
      <c r="V2344" s="63">
        <v>0</v>
      </c>
      <c r="W2344" s="63">
        <v>349</v>
      </c>
      <c r="X2344" s="63">
        <v>0</v>
      </c>
      <c r="Y2344" s="63">
        <v>0</v>
      </c>
      <c r="Z2344" s="63">
        <v>0</v>
      </c>
      <c r="AA2344" s="63">
        <v>0</v>
      </c>
      <c r="AB2344" s="63">
        <v>0</v>
      </c>
      <c r="AC2344" s="63">
        <v>0</v>
      </c>
      <c r="AD2344" s="63">
        <v>0</v>
      </c>
      <c r="AE2344" s="63">
        <v>0</v>
      </c>
      <c r="AF2344" s="63">
        <v>0</v>
      </c>
      <c r="AG2344" s="63">
        <v>0</v>
      </c>
      <c r="AH2344" s="63">
        <v>0</v>
      </c>
      <c r="AI2344" s="63">
        <v>0</v>
      </c>
      <c r="AJ2344" s="63">
        <v>0</v>
      </c>
      <c r="AK2344" s="63">
        <v>0</v>
      </c>
      <c r="AL2344" s="63">
        <v>0</v>
      </c>
      <c r="AM2344" s="63">
        <v>0</v>
      </c>
      <c r="AN2344" s="63">
        <v>0</v>
      </c>
      <c r="AO2344" s="63">
        <v>0</v>
      </c>
      <c r="AP2344" s="63">
        <v>0</v>
      </c>
      <c r="AQ2344" s="63">
        <v>0</v>
      </c>
      <c r="AR2344" s="63">
        <v>0</v>
      </c>
      <c r="AS2344" s="63">
        <v>0</v>
      </c>
      <c r="AT2344" s="63">
        <v>0</v>
      </c>
      <c r="AU2344" s="63">
        <v>0</v>
      </c>
      <c r="AV2344" s="63">
        <v>0</v>
      </c>
      <c r="AW2344" s="63">
        <v>0</v>
      </c>
      <c r="AX2344" s="63">
        <v>0</v>
      </c>
      <c r="AY2344" s="63">
        <v>0</v>
      </c>
      <c r="BA2344" s="5">
        <f>IF(Q2344&gt;0,RANK(Q2344,(N2344:P2344,Q2344:AE2344)),0)</f>
        <v>3</v>
      </c>
      <c r="BB2344" s="5">
        <f>IF(R2344&gt;0,RANK(R2344,(N2344:P2344,Q2344:AE2344)),0)</f>
        <v>0</v>
      </c>
      <c r="BC2344" s="5">
        <f>IF(T2344&gt;0,RANK(T2344,(N2344:P2344,Q2344:AE2344)),0)</f>
        <v>0</v>
      </c>
      <c r="BD2344" s="5">
        <f>IF(S2344&gt;0,RANK(S2344,(N2344:P2344,Q2344:AE2344)),0)</f>
        <v>0</v>
      </c>
      <c r="BE2344" s="2">
        <f t="shared" si="949"/>
        <v>1.2652436341879741E-2</v>
      </c>
      <c r="BF2344" s="2">
        <f t="shared" si="950"/>
        <v>0</v>
      </c>
      <c r="BG2344" s="2">
        <f t="shared" si="951"/>
        <v>0</v>
      </c>
      <c r="BH2344" s="2">
        <f t="shared" si="952"/>
        <v>0</v>
      </c>
      <c r="BJ2344" t="s">
        <v>1805</v>
      </c>
      <c r="BK2344" t="s">
        <v>1019</v>
      </c>
      <c r="BL2344" s="63"/>
      <c r="BN2344" s="112">
        <v>42</v>
      </c>
      <c r="BO2344" s="114">
        <v>19</v>
      </c>
      <c r="BP2344" s="118">
        <f t="shared" si="923"/>
        <v>42019</v>
      </c>
      <c r="BQ2344" s="118">
        <f t="shared" si="955"/>
        <v>42019</v>
      </c>
      <c r="BR2344" s="5" t="s">
        <v>3151</v>
      </c>
      <c r="CC2344" s="63">
        <f t="shared" si="954"/>
        <v>113654</v>
      </c>
      <c r="CE2344" s="63">
        <v>349</v>
      </c>
    </row>
    <row r="2345" spans="1:84" ht="15" hidden="1" customHeight="1" outlineLevel="1">
      <c r="A2345" t="s">
        <v>1843</v>
      </c>
      <c r="B2345" t="s">
        <v>1019</v>
      </c>
      <c r="C2345" s="1">
        <f t="shared" si="945"/>
        <v>70751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0</v>
      </c>
      <c r="G2345" s="129">
        <f t="shared" si="943"/>
        <v>26355</v>
      </c>
      <c r="H2345" s="134">
        <f t="shared" si="944"/>
        <v>0.37250356885415048</v>
      </c>
      <c r="I2345" s="2"/>
      <c r="J2345" s="2">
        <f t="shared" si="946"/>
        <v>0.3071334680781897</v>
      </c>
      <c r="K2345" s="2">
        <f t="shared" si="947"/>
        <v>0.67963703693234023</v>
      </c>
      <c r="L2345" s="2">
        <f t="shared" si="953"/>
        <v>0</v>
      </c>
      <c r="M2345" s="2">
        <f t="shared" si="948"/>
        <v>1.3229494989470125E-2</v>
      </c>
      <c r="N2345" s="63">
        <v>21730</v>
      </c>
      <c r="O2345" s="63">
        <v>48085</v>
      </c>
      <c r="P2345" s="63">
        <v>0</v>
      </c>
      <c r="Q2345" s="63">
        <v>759</v>
      </c>
      <c r="R2345" s="63">
        <v>0</v>
      </c>
      <c r="S2345" s="63">
        <v>0</v>
      </c>
      <c r="T2345" s="63">
        <v>0</v>
      </c>
      <c r="U2345" s="63">
        <v>0</v>
      </c>
      <c r="V2345" s="63">
        <v>0</v>
      </c>
      <c r="W2345" s="63">
        <v>177</v>
      </c>
      <c r="X2345" s="63">
        <v>0</v>
      </c>
      <c r="Y2345" s="63">
        <v>0</v>
      </c>
      <c r="Z2345" s="63">
        <v>0</v>
      </c>
      <c r="AA2345" s="63">
        <v>0</v>
      </c>
      <c r="AB2345" s="63">
        <v>0</v>
      </c>
      <c r="AC2345" s="63">
        <v>0</v>
      </c>
      <c r="AD2345" s="63">
        <v>0</v>
      </c>
      <c r="AE2345" s="63">
        <v>0</v>
      </c>
      <c r="AF2345" s="63">
        <v>0</v>
      </c>
      <c r="AG2345" s="63">
        <v>0</v>
      </c>
      <c r="AH2345" s="63">
        <v>0</v>
      </c>
      <c r="AI2345" s="63">
        <v>0</v>
      </c>
      <c r="AJ2345" s="63">
        <v>0</v>
      </c>
      <c r="AK2345" s="63">
        <v>0</v>
      </c>
      <c r="AL2345" s="63">
        <v>0</v>
      </c>
      <c r="AM2345" s="63">
        <v>0</v>
      </c>
      <c r="AN2345" s="63">
        <v>0</v>
      </c>
      <c r="AO2345" s="63">
        <v>0</v>
      </c>
      <c r="AP2345" s="63">
        <v>0</v>
      </c>
      <c r="AQ2345" s="63">
        <v>0</v>
      </c>
      <c r="AR2345" s="63">
        <v>0</v>
      </c>
      <c r="AS2345" s="63">
        <v>0</v>
      </c>
      <c r="AT2345" s="63">
        <v>0</v>
      </c>
      <c r="AU2345" s="63">
        <v>0</v>
      </c>
      <c r="AV2345" s="63">
        <v>0</v>
      </c>
      <c r="AW2345" s="63">
        <v>0</v>
      </c>
      <c r="AX2345" s="63">
        <v>0</v>
      </c>
      <c r="AY2345" s="63">
        <v>0</v>
      </c>
      <c r="BA2345" s="5">
        <f>IF(Q2345&gt;0,RANK(Q2345,(N2345:P2345,Q2345:AE2345)),0)</f>
        <v>3</v>
      </c>
      <c r="BB2345" s="5">
        <f>IF(R2345&gt;0,RANK(R2345,(N2345:P2345,Q2345:AE2345)),0)</f>
        <v>0</v>
      </c>
      <c r="BC2345" s="5">
        <f>IF(T2345&gt;0,RANK(T2345,(N2345:P2345,Q2345:AE2345)),0)</f>
        <v>0</v>
      </c>
      <c r="BD2345" s="5">
        <f>IF(S2345&gt;0,RANK(S2345,(N2345:P2345,Q2345:AE2345)),0)</f>
        <v>0</v>
      </c>
      <c r="BE2345" s="2">
        <f t="shared" si="949"/>
        <v>1.072776356517929E-2</v>
      </c>
      <c r="BF2345" s="2">
        <f t="shared" si="950"/>
        <v>0</v>
      </c>
      <c r="BG2345" s="2">
        <f t="shared" si="951"/>
        <v>0</v>
      </c>
      <c r="BH2345" s="2">
        <f t="shared" si="952"/>
        <v>0</v>
      </c>
      <c r="BJ2345" t="s">
        <v>1843</v>
      </c>
      <c r="BK2345" t="s">
        <v>1019</v>
      </c>
      <c r="BL2345" s="63"/>
      <c r="BN2345" s="112">
        <v>42</v>
      </c>
      <c r="BO2345" s="114">
        <v>21</v>
      </c>
      <c r="BP2345" s="118">
        <f t="shared" ref="BP2345:BP2409" si="956">1000*BN2345+BO2345</f>
        <v>42021</v>
      </c>
      <c r="BQ2345" s="118">
        <f t="shared" si="955"/>
        <v>42021</v>
      </c>
      <c r="BR2345" s="5" t="s">
        <v>3151</v>
      </c>
      <c r="CC2345" s="63">
        <f t="shared" si="954"/>
        <v>70751</v>
      </c>
      <c r="CE2345" s="63">
        <v>177</v>
      </c>
    </row>
    <row r="2346" spans="1:84" ht="15" hidden="1" customHeight="1" outlineLevel="1">
      <c r="A2346" t="s">
        <v>2697</v>
      </c>
      <c r="B2346" t="s">
        <v>1019</v>
      </c>
      <c r="C2346" s="1">
        <f t="shared" si="945"/>
        <v>2440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>
        <f>IF(P2346&gt;0,RANK(P2346,(N2346:P2346,Q2346:AE2346)),0)</f>
        <v>0</v>
      </c>
      <c r="G2346" s="129">
        <f t="shared" si="943"/>
        <v>1137</v>
      </c>
      <c r="H2346" s="134">
        <f t="shared" si="944"/>
        <v>0.46598360655737703</v>
      </c>
      <c r="I2346" s="2"/>
      <c r="J2346" s="2">
        <f t="shared" si="946"/>
        <v>0.25983606557377048</v>
      </c>
      <c r="K2346" s="2">
        <f t="shared" si="947"/>
        <v>0.72581967213114751</v>
      </c>
      <c r="L2346" s="2">
        <f t="shared" si="953"/>
        <v>0</v>
      </c>
      <c r="M2346" s="2">
        <f t="shared" si="948"/>
        <v>1.4344262295082011E-2</v>
      </c>
      <c r="N2346" s="63">
        <v>634</v>
      </c>
      <c r="O2346" s="63">
        <v>1771</v>
      </c>
      <c r="P2346" s="63">
        <v>0</v>
      </c>
      <c r="Q2346" s="63">
        <v>29</v>
      </c>
      <c r="R2346" s="63">
        <v>0</v>
      </c>
      <c r="S2346" s="63">
        <v>0</v>
      </c>
      <c r="T2346" s="63">
        <v>0</v>
      </c>
      <c r="U2346" s="63">
        <v>0</v>
      </c>
      <c r="V2346" s="63">
        <v>0</v>
      </c>
      <c r="W2346" s="63">
        <v>6</v>
      </c>
      <c r="X2346" s="63">
        <v>0</v>
      </c>
      <c r="Y2346" s="63">
        <v>0</v>
      </c>
      <c r="Z2346" s="63">
        <v>0</v>
      </c>
      <c r="AA2346" s="63">
        <v>0</v>
      </c>
      <c r="AB2346" s="63">
        <v>0</v>
      </c>
      <c r="AC2346" s="63">
        <v>0</v>
      </c>
      <c r="AD2346" s="63">
        <v>0</v>
      </c>
      <c r="AE2346" s="63">
        <v>0</v>
      </c>
      <c r="AF2346" s="63">
        <v>0</v>
      </c>
      <c r="AG2346" s="63">
        <v>0</v>
      </c>
      <c r="AH2346" s="63">
        <v>0</v>
      </c>
      <c r="AI2346" s="63">
        <v>0</v>
      </c>
      <c r="AJ2346" s="63">
        <v>0</v>
      </c>
      <c r="AK2346" s="63">
        <v>0</v>
      </c>
      <c r="AL2346" s="63">
        <v>0</v>
      </c>
      <c r="AM2346" s="63">
        <v>0</v>
      </c>
      <c r="AN2346" s="63">
        <v>0</v>
      </c>
      <c r="AO2346" s="63">
        <v>0</v>
      </c>
      <c r="AP2346" s="63">
        <v>0</v>
      </c>
      <c r="AQ2346" s="63">
        <v>0</v>
      </c>
      <c r="AR2346" s="63">
        <v>0</v>
      </c>
      <c r="AS2346" s="63">
        <v>0</v>
      </c>
      <c r="AT2346" s="63">
        <v>0</v>
      </c>
      <c r="AU2346" s="63">
        <v>0</v>
      </c>
      <c r="AV2346" s="63">
        <v>0</v>
      </c>
      <c r="AW2346" s="63">
        <v>0</v>
      </c>
      <c r="AX2346" s="63">
        <v>0</v>
      </c>
      <c r="AY2346" s="63">
        <v>0</v>
      </c>
      <c r="BA2346" s="5">
        <f>IF(Q2346&gt;0,RANK(Q2346,(N2346:P2346,Q2346:AE2346)),0)</f>
        <v>3</v>
      </c>
      <c r="BB2346" s="5">
        <f>IF(R2346&gt;0,RANK(R2346,(N2346:P2346,Q2346:AE2346)),0)</f>
        <v>0</v>
      </c>
      <c r="BC2346" s="5">
        <f>IF(T2346&gt;0,RANK(T2346,(N2346:P2346,Q2346:AE2346)),0)</f>
        <v>0</v>
      </c>
      <c r="BD2346" s="5">
        <f>IF(S2346&gt;0,RANK(S2346,(N2346:P2346,Q2346:AE2346)),0)</f>
        <v>0</v>
      </c>
      <c r="BE2346" s="2">
        <f t="shared" si="949"/>
        <v>1.1885245901639344E-2</v>
      </c>
      <c r="BF2346" s="2">
        <f t="shared" si="950"/>
        <v>0</v>
      </c>
      <c r="BG2346" s="2">
        <f t="shared" si="951"/>
        <v>0</v>
      </c>
      <c r="BH2346" s="2">
        <f t="shared" si="952"/>
        <v>0</v>
      </c>
      <c r="BJ2346" t="s">
        <v>2697</v>
      </c>
      <c r="BK2346" t="s">
        <v>1019</v>
      </c>
      <c r="BL2346" s="63">
        <v>15</v>
      </c>
      <c r="BN2346" s="112">
        <v>42</v>
      </c>
      <c r="BO2346" s="114">
        <v>23</v>
      </c>
      <c r="BP2346" s="118">
        <f t="shared" si="956"/>
        <v>42023</v>
      </c>
      <c r="BQ2346" s="118">
        <f t="shared" si="955"/>
        <v>42023</v>
      </c>
      <c r="BR2346" s="5" t="s">
        <v>3151</v>
      </c>
      <c r="BV2346" s="63"/>
      <c r="CC2346" s="63">
        <f t="shared" si="954"/>
        <v>2440</v>
      </c>
      <c r="CE2346" s="63">
        <v>6</v>
      </c>
    </row>
    <row r="2347" spans="1:84" ht="15" hidden="1" customHeight="1" outlineLevel="1">
      <c r="A2347" t="s">
        <v>159</v>
      </c>
      <c r="B2347" t="s">
        <v>1019</v>
      </c>
      <c r="C2347" s="1">
        <f t="shared" si="945"/>
        <v>33629</v>
      </c>
      <c r="D2347" s="5">
        <f>IF(N2347&gt;0, RANK(N2347,(N2347:P2347,Q2347:AE2347)),0)</f>
        <v>2</v>
      </c>
      <c r="E2347" s="5">
        <f>IF(O2347&gt;0,RANK(O2347,(N2347:P2347,Q2347:AE2347)),0)</f>
        <v>1</v>
      </c>
      <c r="F2347" s="5">
        <f>IF(P2347&gt;0,RANK(P2347,(N2347:P2347,Q2347:AE2347)),0)</f>
        <v>0</v>
      </c>
      <c r="G2347" s="129">
        <f t="shared" si="943"/>
        <v>10772</v>
      </c>
      <c r="H2347" s="134">
        <f t="shared" si="944"/>
        <v>0.32031877248803114</v>
      </c>
      <c r="I2347" s="2"/>
      <c r="J2347" s="2">
        <f t="shared" si="946"/>
        <v>0.33340271789229536</v>
      </c>
      <c r="K2347" s="2">
        <f t="shared" si="947"/>
        <v>0.65372149038032645</v>
      </c>
      <c r="L2347" s="2">
        <f t="shared" si="953"/>
        <v>0</v>
      </c>
      <c r="M2347" s="2">
        <f t="shared" si="948"/>
        <v>1.2875791727378183E-2</v>
      </c>
      <c r="N2347" s="63">
        <v>11212</v>
      </c>
      <c r="O2347" s="63">
        <v>21984</v>
      </c>
      <c r="P2347" s="63">
        <v>0</v>
      </c>
      <c r="Q2347" s="63">
        <v>433</v>
      </c>
      <c r="R2347" s="63">
        <v>0</v>
      </c>
      <c r="S2347" s="63">
        <v>0</v>
      </c>
      <c r="T2347" s="63">
        <v>0</v>
      </c>
      <c r="U2347" s="63">
        <v>0</v>
      </c>
      <c r="V2347" s="63">
        <v>0</v>
      </c>
      <c r="W2347" s="63">
        <v>0</v>
      </c>
      <c r="X2347" s="63">
        <v>0</v>
      </c>
      <c r="Y2347" s="63">
        <v>0</v>
      </c>
      <c r="Z2347" s="63">
        <v>0</v>
      </c>
      <c r="AA2347" s="63">
        <v>0</v>
      </c>
      <c r="AB2347" s="63">
        <v>0</v>
      </c>
      <c r="AC2347" s="63">
        <v>0</v>
      </c>
      <c r="AD2347" s="63">
        <v>0</v>
      </c>
      <c r="AE2347" s="63">
        <v>0</v>
      </c>
      <c r="AF2347" s="63">
        <v>0</v>
      </c>
      <c r="AG2347" s="63">
        <v>0</v>
      </c>
      <c r="AH2347" s="63">
        <v>0</v>
      </c>
      <c r="AI2347" s="63">
        <v>0</v>
      </c>
      <c r="AJ2347" s="63">
        <v>0</v>
      </c>
      <c r="AK2347" s="63">
        <v>0</v>
      </c>
      <c r="AL2347" s="63">
        <v>0</v>
      </c>
      <c r="AM2347" s="63">
        <v>0</v>
      </c>
      <c r="AN2347" s="63">
        <v>0</v>
      </c>
      <c r="AO2347" s="63">
        <v>0</v>
      </c>
      <c r="AP2347" s="63">
        <v>0</v>
      </c>
      <c r="AQ2347" s="63">
        <v>0</v>
      </c>
      <c r="AR2347" s="63">
        <v>0</v>
      </c>
      <c r="AS2347" s="63">
        <v>0</v>
      </c>
      <c r="AT2347" s="63">
        <v>0</v>
      </c>
      <c r="AU2347" s="63">
        <v>0</v>
      </c>
      <c r="AV2347" s="63">
        <v>0</v>
      </c>
      <c r="AW2347" s="63">
        <v>0</v>
      </c>
      <c r="AX2347" s="63">
        <v>0</v>
      </c>
      <c r="AY2347" s="63">
        <v>0</v>
      </c>
      <c r="BA2347" s="5">
        <f>IF(Q2347&gt;0,RANK(Q2347,(N2347:P2347,Q2347:AE2347)),0)</f>
        <v>3</v>
      </c>
      <c r="BB2347" s="5">
        <f>IF(R2347&gt;0,RANK(R2347,(N2347:P2347,Q2347:AE2347)),0)</f>
        <v>0</v>
      </c>
      <c r="BC2347" s="5">
        <f>IF(T2347&gt;0,RANK(T2347,(N2347:P2347,Q2347:AE2347)),0)</f>
        <v>0</v>
      </c>
      <c r="BD2347" s="5">
        <f>IF(S2347&gt;0,RANK(S2347,(N2347:P2347,Q2347:AE2347)),0)</f>
        <v>0</v>
      </c>
      <c r="BE2347" s="2">
        <f t="shared" si="949"/>
        <v>1.2875791727378155E-2</v>
      </c>
      <c r="BF2347" s="2">
        <f t="shared" si="950"/>
        <v>0</v>
      </c>
      <c r="BG2347" s="2">
        <f t="shared" si="951"/>
        <v>0</v>
      </c>
      <c r="BH2347" s="2">
        <f t="shared" si="952"/>
        <v>0</v>
      </c>
      <c r="BJ2347" t="s">
        <v>159</v>
      </c>
      <c r="BK2347" t="s">
        <v>1019</v>
      </c>
      <c r="BL2347" s="63">
        <v>9</v>
      </c>
      <c r="BN2347" s="112">
        <v>42</v>
      </c>
      <c r="BO2347" s="114">
        <v>25</v>
      </c>
      <c r="BP2347" s="118">
        <f t="shared" si="956"/>
        <v>42025</v>
      </c>
      <c r="BQ2347" s="118">
        <f t="shared" si="955"/>
        <v>42025</v>
      </c>
      <c r="BR2347" s="5" t="s">
        <v>3151</v>
      </c>
      <c r="CC2347" s="63">
        <f t="shared" si="954"/>
        <v>33629</v>
      </c>
      <c r="CE2347" s="63">
        <v>0</v>
      </c>
      <c r="CF2347" s="129"/>
    </row>
    <row r="2348" spans="1:84" ht="15" hidden="1" customHeight="1" outlineLevel="1">
      <c r="A2348" t="s">
        <v>356</v>
      </c>
      <c r="B2348" t="s">
        <v>1019</v>
      </c>
      <c r="C2348" s="1">
        <f t="shared" si="945"/>
        <v>77891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0</v>
      </c>
      <c r="G2348" s="129">
        <f t="shared" si="943"/>
        <v>3683</v>
      </c>
      <c r="H2348" s="134">
        <f t="shared" si="944"/>
        <v>4.7284025112015508E-2</v>
      </c>
      <c r="I2348" s="2"/>
      <c r="J2348" s="2">
        <f t="shared" si="946"/>
        <v>0.51424426442079318</v>
      </c>
      <c r="K2348" s="2">
        <f t="shared" si="947"/>
        <v>0.46696023930877767</v>
      </c>
      <c r="L2348" s="2">
        <f t="shared" si="953"/>
        <v>0</v>
      </c>
      <c r="M2348" s="2">
        <f t="shared" si="948"/>
        <v>1.8795496270429146E-2</v>
      </c>
      <c r="N2348" s="63">
        <v>40055</v>
      </c>
      <c r="O2348" s="63">
        <v>36372</v>
      </c>
      <c r="P2348" s="63">
        <v>0</v>
      </c>
      <c r="Q2348" s="63">
        <v>1066</v>
      </c>
      <c r="R2348" s="63">
        <v>0</v>
      </c>
      <c r="S2348" s="63">
        <v>0</v>
      </c>
      <c r="T2348" s="63">
        <v>0</v>
      </c>
      <c r="U2348" s="63">
        <v>0</v>
      </c>
      <c r="V2348" s="63">
        <v>0</v>
      </c>
      <c r="W2348" s="63">
        <v>398</v>
      </c>
      <c r="X2348" s="63">
        <v>0</v>
      </c>
      <c r="Y2348" s="63">
        <v>0</v>
      </c>
      <c r="Z2348" s="63">
        <v>0</v>
      </c>
      <c r="AA2348" s="63">
        <v>0</v>
      </c>
      <c r="AB2348" s="63">
        <v>0</v>
      </c>
      <c r="AC2348" s="63">
        <v>0</v>
      </c>
      <c r="AD2348" s="63">
        <v>0</v>
      </c>
      <c r="AE2348" s="63">
        <v>0</v>
      </c>
      <c r="AF2348" s="63">
        <v>0</v>
      </c>
      <c r="AG2348" s="63">
        <v>0</v>
      </c>
      <c r="AH2348" s="63">
        <v>0</v>
      </c>
      <c r="AI2348" s="63">
        <v>0</v>
      </c>
      <c r="AJ2348" s="63">
        <v>0</v>
      </c>
      <c r="AK2348" s="63">
        <v>0</v>
      </c>
      <c r="AL2348" s="63">
        <v>0</v>
      </c>
      <c r="AM2348" s="63">
        <v>0</v>
      </c>
      <c r="AN2348" s="63">
        <v>0</v>
      </c>
      <c r="AO2348" s="63">
        <v>0</v>
      </c>
      <c r="AP2348" s="63">
        <v>0</v>
      </c>
      <c r="AQ2348" s="63">
        <v>0</v>
      </c>
      <c r="AR2348" s="63">
        <v>0</v>
      </c>
      <c r="AS2348" s="63">
        <v>0</v>
      </c>
      <c r="AT2348" s="63">
        <v>0</v>
      </c>
      <c r="AU2348" s="63">
        <v>0</v>
      </c>
      <c r="AV2348" s="63">
        <v>0</v>
      </c>
      <c r="AW2348" s="63">
        <v>0</v>
      </c>
      <c r="AX2348" s="63">
        <v>0</v>
      </c>
      <c r="AY2348" s="63">
        <v>0</v>
      </c>
      <c r="BA2348" s="5">
        <f>IF(Q2348&gt;0,RANK(Q2348,(N2348:P2348,Q2348:AE2348)),0)</f>
        <v>3</v>
      </c>
      <c r="BB2348" s="5">
        <f>IF(R2348&gt;0,RANK(R2348,(N2348:P2348,Q2348:AE2348)),0)</f>
        <v>0</v>
      </c>
      <c r="BC2348" s="5">
        <f>IF(T2348&gt;0,RANK(T2348,(N2348:P2348,Q2348:AE2348)),0)</f>
        <v>0</v>
      </c>
      <c r="BD2348" s="5">
        <f>IF(S2348&gt;0,RANK(S2348,(N2348:P2348,Q2348:AE2348)),0)</f>
        <v>0</v>
      </c>
      <c r="BE2348" s="2">
        <f t="shared" si="949"/>
        <v>1.368579168324967E-2</v>
      </c>
      <c r="BF2348" s="2">
        <f t="shared" si="950"/>
        <v>0</v>
      </c>
      <c r="BG2348" s="2">
        <f t="shared" si="951"/>
        <v>0</v>
      </c>
      <c r="BH2348" s="2">
        <f t="shared" si="952"/>
        <v>0</v>
      </c>
      <c r="BJ2348" t="s">
        <v>356</v>
      </c>
      <c r="BK2348" t="s">
        <v>1019</v>
      </c>
      <c r="BL2348" s="63"/>
      <c r="BN2348" s="112">
        <v>42</v>
      </c>
      <c r="BO2348" s="114">
        <v>27</v>
      </c>
      <c r="BP2348" s="118">
        <f t="shared" si="956"/>
        <v>42027</v>
      </c>
      <c r="BQ2348" s="118">
        <f t="shared" si="955"/>
        <v>42027</v>
      </c>
      <c r="BR2348" s="5" t="s">
        <v>3151</v>
      </c>
      <c r="BV2348" s="63"/>
      <c r="CC2348" s="63">
        <f t="shared" si="954"/>
        <v>77891</v>
      </c>
      <c r="CE2348" s="63">
        <v>398</v>
      </c>
    </row>
    <row r="2349" spans="1:84" ht="15" hidden="1" customHeight="1" outlineLevel="1">
      <c r="A2349" t="s">
        <v>357</v>
      </c>
      <c r="B2349" t="s">
        <v>1019</v>
      </c>
      <c r="C2349" s="1">
        <f t="shared" si="945"/>
        <v>315753</v>
      </c>
      <c r="D2349" s="5">
        <f>IF(N2349&gt;0, RANK(N2349,(N2349:P2349,Q2349:AE2349)),0)</f>
        <v>1</v>
      </c>
      <c r="E2349" s="5">
        <f>IF(O2349&gt;0,RANK(O2349,(N2349:P2349,Q2349:AE2349)),0)</f>
        <v>2</v>
      </c>
      <c r="F2349" s="5">
        <f>IF(P2349&gt;0,RANK(P2349,(N2349:P2349,Q2349:AE2349)),0)</f>
        <v>0</v>
      </c>
      <c r="G2349" s="129">
        <f t="shared" si="943"/>
        <v>53807</v>
      </c>
      <c r="H2349" s="134">
        <f t="shared" si="944"/>
        <v>0.17040851551687553</v>
      </c>
      <c r="I2349" s="2"/>
      <c r="J2349" s="2">
        <f t="shared" si="946"/>
        <v>0.57757804359736886</v>
      </c>
      <c r="K2349" s="2">
        <f t="shared" si="947"/>
        <v>0.40716952808049328</v>
      </c>
      <c r="L2349" s="2">
        <f t="shared" si="953"/>
        <v>0</v>
      </c>
      <c r="M2349" s="2">
        <f t="shared" si="948"/>
        <v>1.5252428322137856E-2</v>
      </c>
      <c r="N2349" s="63">
        <v>182372</v>
      </c>
      <c r="O2349" s="63">
        <v>128565</v>
      </c>
      <c r="P2349" s="63">
        <v>0</v>
      </c>
      <c r="Q2349" s="63">
        <v>3565</v>
      </c>
      <c r="R2349" s="63">
        <v>0</v>
      </c>
      <c r="S2349" s="63">
        <v>0</v>
      </c>
      <c r="T2349" s="63">
        <v>0</v>
      </c>
      <c r="U2349" s="63">
        <v>0</v>
      </c>
      <c r="V2349" s="63">
        <v>0</v>
      </c>
      <c r="W2349" s="63">
        <v>1251</v>
      </c>
      <c r="X2349" s="63">
        <v>0</v>
      </c>
      <c r="Y2349" s="63">
        <v>0</v>
      </c>
      <c r="Z2349" s="63">
        <v>0</v>
      </c>
      <c r="AA2349" s="63">
        <v>0</v>
      </c>
      <c r="AB2349" s="63">
        <v>0</v>
      </c>
      <c r="AC2349" s="63">
        <v>0</v>
      </c>
      <c r="AD2349" s="63">
        <v>0</v>
      </c>
      <c r="AE2349" s="63">
        <v>0</v>
      </c>
      <c r="AF2349" s="63">
        <v>0</v>
      </c>
      <c r="AG2349" s="63">
        <v>0</v>
      </c>
      <c r="AH2349" s="63">
        <v>0</v>
      </c>
      <c r="AI2349" s="63">
        <v>0</v>
      </c>
      <c r="AJ2349" s="63">
        <v>0</v>
      </c>
      <c r="AK2349" s="63">
        <v>0</v>
      </c>
      <c r="AL2349" s="63">
        <v>0</v>
      </c>
      <c r="AM2349" s="63">
        <v>0</v>
      </c>
      <c r="AN2349" s="63">
        <v>0</v>
      </c>
      <c r="AO2349" s="63">
        <v>0</v>
      </c>
      <c r="AP2349" s="63">
        <v>0</v>
      </c>
      <c r="AQ2349" s="63">
        <v>0</v>
      </c>
      <c r="AR2349" s="63">
        <v>0</v>
      </c>
      <c r="AS2349" s="63">
        <v>0</v>
      </c>
      <c r="AT2349" s="63">
        <v>0</v>
      </c>
      <c r="AU2349" s="63">
        <v>0</v>
      </c>
      <c r="AV2349" s="63">
        <v>0</v>
      </c>
      <c r="AW2349" s="63">
        <v>0</v>
      </c>
      <c r="AX2349" s="63">
        <v>0</v>
      </c>
      <c r="AY2349" s="63">
        <v>0</v>
      </c>
      <c r="BA2349" s="5">
        <f>IF(Q2349&gt;0,RANK(Q2349,(N2349:P2349,Q2349:AE2349)),0)</f>
        <v>3</v>
      </c>
      <c r="BB2349" s="5">
        <f>IF(R2349&gt;0,RANK(R2349,(N2349:P2349,Q2349:AE2349)),0)</f>
        <v>0</v>
      </c>
      <c r="BC2349" s="5">
        <f>IF(T2349&gt;0,RANK(T2349,(N2349:P2349,Q2349:AE2349)),0)</f>
        <v>0</v>
      </c>
      <c r="BD2349" s="5">
        <f>IF(S2349&gt;0,RANK(S2349,(N2349:P2349,Q2349:AE2349)),0)</f>
        <v>0</v>
      </c>
      <c r="BE2349" s="2">
        <f t="shared" si="949"/>
        <v>1.1290470716034369E-2</v>
      </c>
      <c r="BF2349" s="2">
        <f t="shared" si="950"/>
        <v>0</v>
      </c>
      <c r="BG2349" s="2">
        <f t="shared" si="951"/>
        <v>0</v>
      </c>
      <c r="BH2349" s="2">
        <f t="shared" si="952"/>
        <v>0</v>
      </c>
      <c r="BJ2349" t="s">
        <v>357</v>
      </c>
      <c r="BK2349" t="s">
        <v>1019</v>
      </c>
      <c r="BL2349" s="63"/>
      <c r="BN2349" s="112">
        <v>42</v>
      </c>
      <c r="BO2349" s="114">
        <v>29</v>
      </c>
      <c r="BP2349" s="118">
        <f t="shared" si="956"/>
        <v>42029</v>
      </c>
      <c r="BQ2349" s="118">
        <f t="shared" si="955"/>
        <v>42029</v>
      </c>
      <c r="BR2349" s="5" t="s">
        <v>3151</v>
      </c>
      <c r="CC2349" s="63">
        <f t="shared" si="954"/>
        <v>315753</v>
      </c>
      <c r="CE2349" s="63">
        <v>1251</v>
      </c>
    </row>
    <row r="2350" spans="1:84" ht="15" hidden="1" customHeight="1" outlineLevel="1">
      <c r="A2350" t="s">
        <v>915</v>
      </c>
      <c r="B2350" t="s">
        <v>1019</v>
      </c>
      <c r="C2350" s="1">
        <f t="shared" si="945"/>
        <v>19524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>
        <f>IF(P2350&gt;0,RANK(P2350,(N2350:P2350,Q2350:AE2350)),0)</f>
        <v>0</v>
      </c>
      <c r="G2350" s="129">
        <f t="shared" si="943"/>
        <v>9900</v>
      </c>
      <c r="H2350" s="134">
        <f t="shared" si="944"/>
        <v>0.50706822372464655</v>
      </c>
      <c r="I2350" s="2"/>
      <c r="J2350" s="2">
        <f t="shared" si="946"/>
        <v>0.23960254046301988</v>
      </c>
      <c r="K2350" s="2">
        <f t="shared" si="947"/>
        <v>0.74667076418766642</v>
      </c>
      <c r="L2350" s="2">
        <f t="shared" si="953"/>
        <v>0</v>
      </c>
      <c r="M2350" s="2">
        <f t="shared" si="948"/>
        <v>1.37266953493137E-2</v>
      </c>
      <c r="N2350" s="63">
        <v>4678</v>
      </c>
      <c r="O2350" s="63">
        <v>14578</v>
      </c>
      <c r="P2350" s="63">
        <v>0</v>
      </c>
      <c r="Q2350" s="63">
        <v>237</v>
      </c>
      <c r="R2350" s="63">
        <v>0</v>
      </c>
      <c r="S2350" s="63">
        <v>0</v>
      </c>
      <c r="T2350" s="63">
        <v>0</v>
      </c>
      <c r="U2350" s="63">
        <v>0</v>
      </c>
      <c r="V2350" s="63">
        <v>0</v>
      </c>
      <c r="W2350" s="63">
        <v>31</v>
      </c>
      <c r="X2350" s="63">
        <v>0</v>
      </c>
      <c r="Y2350" s="63">
        <v>0</v>
      </c>
      <c r="Z2350" s="63">
        <v>0</v>
      </c>
      <c r="AA2350" s="63">
        <v>0</v>
      </c>
      <c r="AB2350" s="63">
        <v>0</v>
      </c>
      <c r="AC2350" s="63">
        <v>0</v>
      </c>
      <c r="AD2350" s="63">
        <v>0</v>
      </c>
      <c r="AE2350" s="63">
        <v>0</v>
      </c>
      <c r="AF2350" s="63">
        <v>0</v>
      </c>
      <c r="AG2350" s="63">
        <v>0</v>
      </c>
      <c r="AH2350" s="63">
        <v>0</v>
      </c>
      <c r="AI2350" s="63">
        <v>0</v>
      </c>
      <c r="AJ2350" s="63">
        <v>0</v>
      </c>
      <c r="AK2350" s="63">
        <v>0</v>
      </c>
      <c r="AL2350" s="63">
        <v>0</v>
      </c>
      <c r="AM2350" s="63">
        <v>0</v>
      </c>
      <c r="AN2350" s="63">
        <v>0</v>
      </c>
      <c r="AO2350" s="63">
        <v>0</v>
      </c>
      <c r="AP2350" s="63">
        <v>0</v>
      </c>
      <c r="AQ2350" s="63">
        <v>0</v>
      </c>
      <c r="AR2350" s="63">
        <v>0</v>
      </c>
      <c r="AS2350" s="63">
        <v>0</v>
      </c>
      <c r="AT2350" s="63">
        <v>0</v>
      </c>
      <c r="AU2350" s="63">
        <v>0</v>
      </c>
      <c r="AV2350" s="63">
        <v>0</v>
      </c>
      <c r="AW2350" s="63">
        <v>0</v>
      </c>
      <c r="AX2350" s="63">
        <v>0</v>
      </c>
      <c r="AY2350" s="63">
        <v>0</v>
      </c>
      <c r="BA2350" s="5">
        <f>IF(Q2350&gt;0,RANK(Q2350,(N2350:P2350,Q2350:AE2350)),0)</f>
        <v>3</v>
      </c>
      <c r="BB2350" s="5">
        <f>IF(R2350&gt;0,RANK(R2350,(N2350:P2350,Q2350:AE2350)),0)</f>
        <v>0</v>
      </c>
      <c r="BC2350" s="5">
        <f>IF(T2350&gt;0,RANK(T2350,(N2350:P2350,Q2350:AE2350)),0)</f>
        <v>0</v>
      </c>
      <c r="BD2350" s="5">
        <f>IF(S2350&gt;0,RANK(S2350,(N2350:P2350,Q2350:AE2350)),0)</f>
        <v>0</v>
      </c>
      <c r="BE2350" s="2">
        <f t="shared" si="949"/>
        <v>1.2138905961893055E-2</v>
      </c>
      <c r="BF2350" s="2">
        <f t="shared" si="950"/>
        <v>0</v>
      </c>
      <c r="BG2350" s="2">
        <f t="shared" si="951"/>
        <v>0</v>
      </c>
      <c r="BH2350" s="2">
        <f t="shared" si="952"/>
        <v>0</v>
      </c>
      <c r="BJ2350" t="s">
        <v>915</v>
      </c>
      <c r="BK2350" t="s">
        <v>1019</v>
      </c>
      <c r="BL2350" s="63">
        <v>15</v>
      </c>
      <c r="BN2350" s="112">
        <v>42</v>
      </c>
      <c r="BO2350" s="114">
        <v>31</v>
      </c>
      <c r="BP2350" s="118">
        <f t="shared" si="956"/>
        <v>42031</v>
      </c>
      <c r="BQ2350" s="118">
        <f t="shared" si="955"/>
        <v>42031</v>
      </c>
      <c r="BR2350" s="5" t="s">
        <v>3151</v>
      </c>
      <c r="CC2350" s="63">
        <f t="shared" si="954"/>
        <v>19524</v>
      </c>
      <c r="CE2350" s="63">
        <v>31</v>
      </c>
    </row>
    <row r="2351" spans="1:84" ht="15" hidden="1" customHeight="1" outlineLevel="1">
      <c r="A2351" t="s">
        <v>762</v>
      </c>
      <c r="B2351" t="s">
        <v>1019</v>
      </c>
      <c r="C2351" s="1">
        <f t="shared" si="945"/>
        <v>39496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0</v>
      </c>
      <c r="G2351" s="129">
        <f t="shared" si="943"/>
        <v>19530</v>
      </c>
      <c r="H2351" s="134">
        <f t="shared" si="944"/>
        <v>0.49448045371683208</v>
      </c>
      <c r="I2351" s="2"/>
      <c r="J2351" s="2">
        <f t="shared" si="946"/>
        <v>0.24491087705084058</v>
      </c>
      <c r="K2351" s="2">
        <f t="shared" si="947"/>
        <v>0.73939133076767272</v>
      </c>
      <c r="L2351" s="2">
        <f t="shared" si="953"/>
        <v>0</v>
      </c>
      <c r="M2351" s="2">
        <f t="shared" si="948"/>
        <v>1.5697792181486703E-2</v>
      </c>
      <c r="N2351" s="63">
        <v>9673</v>
      </c>
      <c r="O2351" s="63">
        <v>29203</v>
      </c>
      <c r="P2351" s="63">
        <v>0</v>
      </c>
      <c r="Q2351" s="63">
        <v>546</v>
      </c>
      <c r="R2351" s="63">
        <v>0</v>
      </c>
      <c r="S2351" s="63">
        <v>0</v>
      </c>
      <c r="T2351" s="63">
        <v>0</v>
      </c>
      <c r="U2351" s="63">
        <v>0</v>
      </c>
      <c r="V2351" s="63">
        <v>0</v>
      </c>
      <c r="W2351" s="63">
        <v>74</v>
      </c>
      <c r="X2351" s="63">
        <v>0</v>
      </c>
      <c r="Y2351" s="63">
        <v>0</v>
      </c>
      <c r="Z2351" s="63">
        <v>0</v>
      </c>
      <c r="AA2351" s="63">
        <v>0</v>
      </c>
      <c r="AB2351" s="63">
        <v>0</v>
      </c>
      <c r="AC2351" s="63">
        <v>0</v>
      </c>
      <c r="AD2351" s="63">
        <v>0</v>
      </c>
      <c r="AE2351" s="63">
        <v>0</v>
      </c>
      <c r="AF2351" s="63">
        <v>0</v>
      </c>
      <c r="AG2351" s="63">
        <v>0</v>
      </c>
      <c r="AH2351" s="63">
        <v>0</v>
      </c>
      <c r="AI2351" s="63">
        <v>0</v>
      </c>
      <c r="AJ2351" s="63">
        <v>0</v>
      </c>
      <c r="AK2351" s="63">
        <v>0</v>
      </c>
      <c r="AL2351" s="63">
        <v>0</v>
      </c>
      <c r="AM2351" s="63">
        <v>0</v>
      </c>
      <c r="AN2351" s="63">
        <v>0</v>
      </c>
      <c r="AO2351" s="63">
        <v>0</v>
      </c>
      <c r="AP2351" s="63">
        <v>0</v>
      </c>
      <c r="AQ2351" s="63">
        <v>0</v>
      </c>
      <c r="AR2351" s="63">
        <v>0</v>
      </c>
      <c r="AS2351" s="63">
        <v>0</v>
      </c>
      <c r="AT2351" s="63">
        <v>0</v>
      </c>
      <c r="AU2351" s="63">
        <v>0</v>
      </c>
      <c r="AV2351" s="63">
        <v>0</v>
      </c>
      <c r="AW2351" s="63">
        <v>0</v>
      </c>
      <c r="AX2351" s="63">
        <v>0</v>
      </c>
      <c r="AY2351" s="63">
        <v>0</v>
      </c>
      <c r="BA2351" s="5">
        <f>IF(Q2351&gt;0,RANK(Q2351,(N2351:P2351,Q2351:AE2351)),0)</f>
        <v>3</v>
      </c>
      <c r="BB2351" s="5">
        <f>IF(R2351&gt;0,RANK(R2351,(N2351:P2351,Q2351:AE2351)),0)</f>
        <v>0</v>
      </c>
      <c r="BC2351" s="5">
        <f>IF(T2351&gt;0,RANK(T2351,(N2351:P2351,Q2351:AE2351)),0)</f>
        <v>0</v>
      </c>
      <c r="BD2351" s="5">
        <f>IF(S2351&gt;0,RANK(S2351,(N2351:P2351,Q2351:AE2351)),0)</f>
        <v>0</v>
      </c>
      <c r="BE2351" s="2">
        <f t="shared" si="949"/>
        <v>1.3824184727567348E-2</v>
      </c>
      <c r="BF2351" s="2">
        <f t="shared" si="950"/>
        <v>0</v>
      </c>
      <c r="BG2351" s="2">
        <f t="shared" si="951"/>
        <v>0</v>
      </c>
      <c r="BH2351" s="2">
        <f t="shared" si="952"/>
        <v>0</v>
      </c>
      <c r="BJ2351" t="s">
        <v>762</v>
      </c>
      <c r="BK2351" t="s">
        <v>1019</v>
      </c>
      <c r="BL2351" s="63">
        <v>15</v>
      </c>
      <c r="BN2351" s="112">
        <v>42</v>
      </c>
      <c r="BO2351" s="114">
        <v>33</v>
      </c>
      <c r="BP2351" s="118">
        <f t="shared" si="956"/>
        <v>42033</v>
      </c>
      <c r="BQ2351" s="118">
        <f t="shared" si="955"/>
        <v>42033</v>
      </c>
      <c r="BR2351" s="5" t="s">
        <v>3151</v>
      </c>
      <c r="CC2351" s="63">
        <f t="shared" si="954"/>
        <v>39496</v>
      </c>
      <c r="CE2351" s="63">
        <v>74</v>
      </c>
    </row>
    <row r="2352" spans="1:84" ht="15" hidden="1" customHeight="1" outlineLevel="1">
      <c r="A2352" t="s">
        <v>1284</v>
      </c>
      <c r="B2352" t="s">
        <v>1019</v>
      </c>
      <c r="C2352" s="1">
        <f t="shared" si="945"/>
        <v>17661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>
        <f>IF(P2352&gt;0,RANK(P2352,(N2352:P2352,Q2352:AE2352)),0)</f>
        <v>0</v>
      </c>
      <c r="G2352" s="129">
        <f t="shared" si="943"/>
        <v>6400</v>
      </c>
      <c r="H2352" s="134">
        <f t="shared" si="944"/>
        <v>0.36238038616159901</v>
      </c>
      <c r="I2352" s="2"/>
      <c r="J2352" s="2">
        <f t="shared" si="946"/>
        <v>0.31153388822829964</v>
      </c>
      <c r="K2352" s="2">
        <f t="shared" si="947"/>
        <v>0.67391427438989859</v>
      </c>
      <c r="L2352" s="2">
        <f t="shared" si="953"/>
        <v>0</v>
      </c>
      <c r="M2352" s="2">
        <f t="shared" si="948"/>
        <v>1.4551837381801769E-2</v>
      </c>
      <c r="N2352" s="63">
        <v>5502</v>
      </c>
      <c r="O2352" s="63">
        <v>11902</v>
      </c>
      <c r="P2352" s="63">
        <v>0</v>
      </c>
      <c r="Q2352" s="63">
        <v>221</v>
      </c>
      <c r="R2352" s="63">
        <v>0</v>
      </c>
      <c r="S2352" s="63">
        <v>0</v>
      </c>
      <c r="T2352" s="63">
        <v>0</v>
      </c>
      <c r="U2352" s="63">
        <v>0</v>
      </c>
      <c r="V2352" s="63">
        <v>0</v>
      </c>
      <c r="W2352" s="63">
        <v>36</v>
      </c>
      <c r="X2352" s="63">
        <v>0</v>
      </c>
      <c r="Y2352" s="63">
        <v>0</v>
      </c>
      <c r="Z2352" s="63">
        <v>0</v>
      </c>
      <c r="AA2352" s="63">
        <v>0</v>
      </c>
      <c r="AB2352" s="63">
        <v>0</v>
      </c>
      <c r="AC2352" s="63">
        <v>0</v>
      </c>
      <c r="AD2352" s="63">
        <v>0</v>
      </c>
      <c r="AE2352" s="63">
        <v>0</v>
      </c>
      <c r="AF2352" s="63">
        <v>0</v>
      </c>
      <c r="AG2352" s="63">
        <v>0</v>
      </c>
      <c r="AH2352" s="63">
        <v>0</v>
      </c>
      <c r="AI2352" s="63">
        <v>0</v>
      </c>
      <c r="AJ2352" s="63">
        <v>0</v>
      </c>
      <c r="AK2352" s="63">
        <v>0</v>
      </c>
      <c r="AL2352" s="63">
        <v>0</v>
      </c>
      <c r="AM2352" s="63">
        <v>0</v>
      </c>
      <c r="AN2352" s="63">
        <v>0</v>
      </c>
      <c r="AO2352" s="63">
        <v>0</v>
      </c>
      <c r="AP2352" s="63">
        <v>0</v>
      </c>
      <c r="AQ2352" s="63">
        <v>0</v>
      </c>
      <c r="AR2352" s="63">
        <v>0</v>
      </c>
      <c r="AS2352" s="63">
        <v>0</v>
      </c>
      <c r="AT2352" s="63">
        <v>0</v>
      </c>
      <c r="AU2352" s="63">
        <v>0</v>
      </c>
      <c r="AV2352" s="63">
        <v>0</v>
      </c>
      <c r="AW2352" s="63">
        <v>0</v>
      </c>
      <c r="AX2352" s="63">
        <v>0</v>
      </c>
      <c r="AY2352" s="63">
        <v>0</v>
      </c>
      <c r="BA2352" s="5">
        <f>IF(Q2352&gt;0,RANK(Q2352,(N2352:P2352,Q2352:AE2352)),0)</f>
        <v>3</v>
      </c>
      <c r="BB2352" s="5">
        <f>IF(R2352&gt;0,RANK(R2352,(N2352:P2352,Q2352:AE2352)),0)</f>
        <v>0</v>
      </c>
      <c r="BC2352" s="5">
        <f>IF(T2352&gt;0,RANK(T2352,(N2352:P2352,Q2352:AE2352)),0)</f>
        <v>0</v>
      </c>
      <c r="BD2352" s="5">
        <f>IF(S2352&gt;0,RANK(S2352,(N2352:P2352,Q2352:AE2352)),0)</f>
        <v>0</v>
      </c>
      <c r="BE2352" s="2">
        <f t="shared" si="949"/>
        <v>1.2513447709642715E-2</v>
      </c>
      <c r="BF2352" s="2">
        <f t="shared" si="950"/>
        <v>0</v>
      </c>
      <c r="BG2352" s="2">
        <f t="shared" si="951"/>
        <v>0</v>
      </c>
      <c r="BH2352" s="2">
        <f t="shared" si="952"/>
        <v>0</v>
      </c>
      <c r="BJ2352" t="s">
        <v>1284</v>
      </c>
      <c r="BK2352" t="s">
        <v>1019</v>
      </c>
      <c r="BL2352" s="63">
        <v>12</v>
      </c>
      <c r="BN2352" s="112">
        <v>42</v>
      </c>
      <c r="BO2352" s="114">
        <v>35</v>
      </c>
      <c r="BP2352" s="118">
        <f t="shared" si="956"/>
        <v>42035</v>
      </c>
      <c r="BQ2352" s="118">
        <f t="shared" si="955"/>
        <v>42035</v>
      </c>
      <c r="BR2352" s="5" t="s">
        <v>3151</v>
      </c>
      <c r="CC2352" s="63">
        <f t="shared" si="954"/>
        <v>17661</v>
      </c>
      <c r="CE2352" s="63">
        <v>36</v>
      </c>
    </row>
    <row r="2353" spans="1:101" ht="15" hidden="1" customHeight="1" outlineLevel="1">
      <c r="A2353" t="s">
        <v>1495</v>
      </c>
      <c r="B2353" t="s">
        <v>1019</v>
      </c>
      <c r="C2353" s="1">
        <f t="shared" si="945"/>
        <v>31273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0</v>
      </c>
      <c r="G2353" s="129">
        <f t="shared" si="943"/>
        <v>9566</v>
      </c>
      <c r="H2353" s="134">
        <f t="shared" si="944"/>
        <v>0.30588686726569247</v>
      </c>
      <c r="I2353" s="2"/>
      <c r="J2353" s="2">
        <f t="shared" si="946"/>
        <v>0.33677613276628404</v>
      </c>
      <c r="K2353" s="2">
        <f t="shared" si="947"/>
        <v>0.64266300003197652</v>
      </c>
      <c r="L2353" s="2">
        <f t="shared" si="953"/>
        <v>0</v>
      </c>
      <c r="M2353" s="2">
        <f t="shared" si="948"/>
        <v>2.0560867201739441E-2</v>
      </c>
      <c r="N2353" s="63">
        <v>10532</v>
      </c>
      <c r="O2353" s="63">
        <v>20098</v>
      </c>
      <c r="P2353" s="63">
        <v>0</v>
      </c>
      <c r="Q2353" s="63">
        <v>541</v>
      </c>
      <c r="R2353" s="63">
        <v>0</v>
      </c>
      <c r="S2353" s="63">
        <v>0</v>
      </c>
      <c r="T2353" s="63">
        <v>0</v>
      </c>
      <c r="U2353" s="63">
        <v>0</v>
      </c>
      <c r="V2353" s="63">
        <v>0</v>
      </c>
      <c r="W2353" s="63">
        <v>102</v>
      </c>
      <c r="X2353" s="63">
        <v>0</v>
      </c>
      <c r="Y2353" s="63">
        <v>0</v>
      </c>
      <c r="Z2353" s="63">
        <v>0</v>
      </c>
      <c r="AA2353" s="63">
        <v>0</v>
      </c>
      <c r="AB2353" s="63">
        <v>0</v>
      </c>
      <c r="AC2353" s="63">
        <v>0</v>
      </c>
      <c r="AD2353" s="63">
        <v>0</v>
      </c>
      <c r="AE2353" s="63">
        <v>0</v>
      </c>
      <c r="AF2353" s="63">
        <v>0</v>
      </c>
      <c r="AG2353" s="63">
        <v>0</v>
      </c>
      <c r="AH2353" s="63">
        <v>0</v>
      </c>
      <c r="AI2353" s="63">
        <v>0</v>
      </c>
      <c r="AJ2353" s="63">
        <v>0</v>
      </c>
      <c r="AK2353" s="63">
        <v>0</v>
      </c>
      <c r="AL2353" s="63">
        <v>0</v>
      </c>
      <c r="AM2353" s="63">
        <v>0</v>
      </c>
      <c r="AN2353" s="63">
        <v>0</v>
      </c>
      <c r="AO2353" s="63">
        <v>0</v>
      </c>
      <c r="AP2353" s="63">
        <v>0</v>
      </c>
      <c r="AQ2353" s="63">
        <v>0</v>
      </c>
      <c r="AR2353" s="63">
        <v>0</v>
      </c>
      <c r="AS2353" s="63">
        <v>0</v>
      </c>
      <c r="AT2353" s="63">
        <v>0</v>
      </c>
      <c r="AU2353" s="63">
        <v>0</v>
      </c>
      <c r="AV2353" s="63">
        <v>0</v>
      </c>
      <c r="AW2353" s="63">
        <v>0</v>
      </c>
      <c r="AX2353" s="63">
        <v>0</v>
      </c>
      <c r="AY2353" s="63">
        <v>0</v>
      </c>
      <c r="BA2353" s="5">
        <f>IF(Q2353&gt;0,RANK(Q2353,(N2353:P2353,Q2353:AE2353)),0)</f>
        <v>3</v>
      </c>
      <c r="BB2353" s="5">
        <f>IF(R2353&gt;0,RANK(R2353,(N2353:P2353,Q2353:AE2353)),0)</f>
        <v>0</v>
      </c>
      <c r="BC2353" s="5">
        <f>IF(T2353&gt;0,RANK(T2353,(N2353:P2353,Q2353:AE2353)),0)</f>
        <v>0</v>
      </c>
      <c r="BD2353" s="5">
        <f>IF(S2353&gt;0,RANK(S2353,(N2353:P2353,Q2353:AE2353)),0)</f>
        <v>0</v>
      </c>
      <c r="BE2353" s="2">
        <f t="shared" si="949"/>
        <v>1.7299267738944139E-2</v>
      </c>
      <c r="BF2353" s="2">
        <f t="shared" si="950"/>
        <v>0</v>
      </c>
      <c r="BG2353" s="2">
        <f t="shared" si="951"/>
        <v>0</v>
      </c>
      <c r="BH2353" s="2">
        <f t="shared" si="952"/>
        <v>0</v>
      </c>
      <c r="BJ2353" t="s">
        <v>1495</v>
      </c>
      <c r="BK2353" t="s">
        <v>1019</v>
      </c>
      <c r="BL2353" s="63">
        <v>9</v>
      </c>
      <c r="BN2353" s="112">
        <v>42</v>
      </c>
      <c r="BO2353" s="114">
        <v>37</v>
      </c>
      <c r="BP2353" s="118">
        <f t="shared" si="956"/>
        <v>42037</v>
      </c>
      <c r="BQ2353" s="118">
        <f t="shared" si="955"/>
        <v>42037</v>
      </c>
      <c r="BR2353" s="5" t="s">
        <v>3151</v>
      </c>
      <c r="CC2353" s="63">
        <f t="shared" si="954"/>
        <v>31273</v>
      </c>
      <c r="CE2353" s="63">
        <v>102</v>
      </c>
      <c r="CF2353" s="129"/>
    </row>
    <row r="2354" spans="1:101" ht="15" hidden="1" customHeight="1" outlineLevel="1">
      <c r="A2354" t="s">
        <v>1874</v>
      </c>
      <c r="B2354" t="s">
        <v>1019</v>
      </c>
      <c r="C2354" s="1">
        <f t="shared" si="945"/>
        <v>42112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0</v>
      </c>
      <c r="G2354" s="129">
        <f t="shared" si="943"/>
        <v>15635</v>
      </c>
      <c r="H2354" s="134">
        <f t="shared" si="944"/>
        <v>0.37127184650455924</v>
      </c>
      <c r="I2354" s="2"/>
      <c r="J2354" s="2">
        <f t="shared" si="946"/>
        <v>0.30689589665653494</v>
      </c>
      <c r="K2354" s="2">
        <f t="shared" si="947"/>
        <v>0.67816774316109418</v>
      </c>
      <c r="L2354" s="2">
        <f t="shared" si="953"/>
        <v>0</v>
      </c>
      <c r="M2354" s="2">
        <f t="shared" si="948"/>
        <v>1.4936360182370878E-2</v>
      </c>
      <c r="N2354" s="63">
        <v>12924</v>
      </c>
      <c r="O2354" s="63">
        <v>28559</v>
      </c>
      <c r="P2354" s="63">
        <v>0</v>
      </c>
      <c r="Q2354" s="63">
        <v>521</v>
      </c>
      <c r="R2354" s="63">
        <v>0</v>
      </c>
      <c r="S2354" s="63">
        <v>0</v>
      </c>
      <c r="T2354" s="63">
        <v>0</v>
      </c>
      <c r="U2354" s="63">
        <v>0</v>
      </c>
      <c r="V2354" s="63">
        <v>0</v>
      </c>
      <c r="W2354" s="63">
        <v>108</v>
      </c>
      <c r="X2354" s="63">
        <v>0</v>
      </c>
      <c r="Y2354" s="63">
        <v>0</v>
      </c>
      <c r="Z2354" s="63">
        <v>0</v>
      </c>
      <c r="AA2354" s="63">
        <v>0</v>
      </c>
      <c r="AB2354" s="63">
        <v>0</v>
      </c>
      <c r="AC2354" s="63">
        <v>0</v>
      </c>
      <c r="AD2354" s="63">
        <v>0</v>
      </c>
      <c r="AE2354" s="63">
        <v>0</v>
      </c>
      <c r="AF2354" s="63">
        <v>0</v>
      </c>
      <c r="AG2354" s="63">
        <v>0</v>
      </c>
      <c r="AH2354" s="63">
        <v>0</v>
      </c>
      <c r="AI2354" s="63">
        <v>0</v>
      </c>
      <c r="AJ2354" s="63">
        <v>0</v>
      </c>
      <c r="AK2354" s="63">
        <v>0</v>
      </c>
      <c r="AL2354" s="63">
        <v>0</v>
      </c>
      <c r="AM2354" s="63">
        <v>0</v>
      </c>
      <c r="AN2354" s="63">
        <v>0</v>
      </c>
      <c r="AO2354" s="63">
        <v>0</v>
      </c>
      <c r="AP2354" s="63">
        <v>0</v>
      </c>
      <c r="AQ2354" s="63">
        <v>0</v>
      </c>
      <c r="AR2354" s="63">
        <v>0</v>
      </c>
      <c r="AS2354" s="63">
        <v>0</v>
      </c>
      <c r="AT2354" s="63">
        <v>0</v>
      </c>
      <c r="AU2354" s="63">
        <v>0</v>
      </c>
      <c r="AV2354" s="63">
        <v>0</v>
      </c>
      <c r="AW2354" s="63">
        <v>0</v>
      </c>
      <c r="AX2354" s="63">
        <v>0</v>
      </c>
      <c r="AY2354" s="63">
        <v>0</v>
      </c>
      <c r="BA2354" s="5">
        <f>IF(Q2354&gt;0,RANK(Q2354,(N2354:P2354,Q2354:AE2354)),0)</f>
        <v>3</v>
      </c>
      <c r="BB2354" s="5">
        <f>IF(R2354&gt;0,RANK(R2354,(N2354:P2354,Q2354:AE2354)),0)</f>
        <v>0</v>
      </c>
      <c r="BC2354" s="5">
        <f>IF(T2354&gt;0,RANK(T2354,(N2354:P2354,Q2354:AE2354)),0)</f>
        <v>0</v>
      </c>
      <c r="BD2354" s="5">
        <f>IF(S2354&gt;0,RANK(S2354,(N2354:P2354,Q2354:AE2354)),0)</f>
        <v>0</v>
      </c>
      <c r="BE2354" s="2">
        <f t="shared" si="949"/>
        <v>1.2371770516717326E-2</v>
      </c>
      <c r="BF2354" s="2">
        <f t="shared" si="950"/>
        <v>0</v>
      </c>
      <c r="BG2354" s="2">
        <f t="shared" si="951"/>
        <v>0</v>
      </c>
      <c r="BH2354" s="2">
        <f t="shared" si="952"/>
        <v>0</v>
      </c>
      <c r="BJ2354" t="s">
        <v>1874</v>
      </c>
      <c r="BK2354" t="s">
        <v>1019</v>
      </c>
      <c r="BL2354" s="63">
        <v>16</v>
      </c>
      <c r="BN2354" s="112">
        <v>42</v>
      </c>
      <c r="BO2354" s="114">
        <v>39</v>
      </c>
      <c r="BP2354" s="118">
        <f t="shared" si="956"/>
        <v>42039</v>
      </c>
      <c r="BQ2354" s="118">
        <f t="shared" si="955"/>
        <v>42039</v>
      </c>
      <c r="BR2354" s="5" t="s">
        <v>3151</v>
      </c>
      <c r="BV2354" s="63"/>
      <c r="CC2354" s="63">
        <f t="shared" si="954"/>
        <v>42112</v>
      </c>
      <c r="CE2354" s="63">
        <v>108</v>
      </c>
      <c r="CK2354" s="129"/>
      <c r="CL2354" s="129"/>
      <c r="CM2354" s="129"/>
      <c r="CN2354" s="129"/>
      <c r="CO2354" s="129"/>
      <c r="CP2354" s="129"/>
      <c r="CQ2354" s="129"/>
      <c r="CR2354" s="129"/>
      <c r="CS2354" s="129"/>
      <c r="CT2354" s="129"/>
      <c r="CU2354" s="129"/>
      <c r="CV2354" s="129"/>
      <c r="CW2354" s="129"/>
    </row>
    <row r="2355" spans="1:101" ht="15" hidden="1" customHeight="1" outlineLevel="1">
      <c r="A2355" t="s">
        <v>1530</v>
      </c>
      <c r="B2355" t="s">
        <v>1019</v>
      </c>
      <c r="C2355" s="1">
        <f t="shared" si="945"/>
        <v>142187</v>
      </c>
      <c r="D2355" s="5">
        <f>IF(N2355&gt;0, RANK(N2355,(N2355:P2355,Q2355:AE2355)),0)</f>
        <v>2</v>
      </c>
      <c r="E2355" s="5">
        <f>IF(O2355&gt;0,RANK(O2355,(N2355:P2355,Q2355:AE2355)),0)</f>
        <v>1</v>
      </c>
      <c r="F2355" s="5">
        <f>IF(P2355&gt;0,RANK(P2355,(N2355:P2355,Q2355:AE2355)),0)</f>
        <v>0</v>
      </c>
      <c r="G2355" s="129">
        <f t="shared" si="943"/>
        <v>14967</v>
      </c>
      <c r="H2355" s="134">
        <f t="shared" si="944"/>
        <v>0.10526278773727556</v>
      </c>
      <c r="I2355" s="2"/>
      <c r="J2355" s="2">
        <f t="shared" si="946"/>
        <v>0.43776857237300176</v>
      </c>
      <c r="K2355" s="2">
        <f t="shared" si="947"/>
        <v>0.54303136011027731</v>
      </c>
      <c r="L2355" s="2">
        <f t="shared" si="953"/>
        <v>0</v>
      </c>
      <c r="M2355" s="2">
        <f t="shared" si="948"/>
        <v>1.9200067516720876E-2</v>
      </c>
      <c r="N2355" s="63">
        <v>62245</v>
      </c>
      <c r="O2355" s="63">
        <v>77212</v>
      </c>
      <c r="P2355" s="63">
        <v>0</v>
      </c>
      <c r="Q2355" s="63">
        <v>2138</v>
      </c>
      <c r="R2355" s="63">
        <v>0</v>
      </c>
      <c r="S2355" s="63">
        <v>0</v>
      </c>
      <c r="T2355" s="63">
        <v>0</v>
      </c>
      <c r="U2355" s="63">
        <v>0</v>
      </c>
      <c r="V2355" s="63">
        <v>0</v>
      </c>
      <c r="W2355" s="63">
        <v>592</v>
      </c>
      <c r="X2355" s="63">
        <v>0</v>
      </c>
      <c r="Y2355" s="63">
        <v>0</v>
      </c>
      <c r="Z2355" s="63">
        <v>0</v>
      </c>
      <c r="AA2355" s="63">
        <v>0</v>
      </c>
      <c r="AB2355" s="63">
        <v>0</v>
      </c>
      <c r="AC2355" s="63">
        <v>0</v>
      </c>
      <c r="AD2355" s="63">
        <v>0</v>
      </c>
      <c r="AE2355" s="63">
        <v>0</v>
      </c>
      <c r="AF2355" s="63">
        <v>0</v>
      </c>
      <c r="AG2355" s="63">
        <v>0</v>
      </c>
      <c r="AH2355" s="63">
        <v>0</v>
      </c>
      <c r="AI2355" s="63">
        <v>0</v>
      </c>
      <c r="AJ2355" s="63">
        <v>0</v>
      </c>
      <c r="AK2355" s="63">
        <v>0</v>
      </c>
      <c r="AL2355" s="63">
        <v>0</v>
      </c>
      <c r="AM2355" s="63">
        <v>0</v>
      </c>
      <c r="AN2355" s="63">
        <v>0</v>
      </c>
      <c r="AO2355" s="63">
        <v>0</v>
      </c>
      <c r="AP2355" s="63">
        <v>0</v>
      </c>
      <c r="AQ2355" s="63">
        <v>0</v>
      </c>
      <c r="AR2355" s="63">
        <v>0</v>
      </c>
      <c r="AS2355" s="63">
        <v>0</v>
      </c>
      <c r="AT2355" s="63">
        <v>0</v>
      </c>
      <c r="AU2355" s="63">
        <v>0</v>
      </c>
      <c r="AV2355" s="63">
        <v>0</v>
      </c>
      <c r="AW2355" s="63">
        <v>0</v>
      </c>
      <c r="AX2355" s="63">
        <v>0</v>
      </c>
      <c r="AY2355" s="63">
        <v>0</v>
      </c>
      <c r="BA2355" s="5">
        <f>IF(Q2355&gt;0,RANK(Q2355,(N2355:P2355,Q2355:AE2355)),0)</f>
        <v>3</v>
      </c>
      <c r="BB2355" s="5">
        <f>IF(R2355&gt;0,RANK(R2355,(N2355:P2355,Q2355:AE2355)),0)</f>
        <v>0</v>
      </c>
      <c r="BC2355" s="5">
        <f>IF(T2355&gt;0,RANK(T2355,(N2355:P2355,Q2355:AE2355)),0)</f>
        <v>0</v>
      </c>
      <c r="BD2355" s="5">
        <f>IF(S2355&gt;0,RANK(S2355,(N2355:P2355,Q2355:AE2355)),0)</f>
        <v>0</v>
      </c>
      <c r="BE2355" s="2">
        <f t="shared" si="949"/>
        <v>1.5036536392215884E-2</v>
      </c>
      <c r="BF2355" s="2">
        <f t="shared" si="950"/>
        <v>0</v>
      </c>
      <c r="BG2355" s="2">
        <f t="shared" si="951"/>
        <v>0</v>
      </c>
      <c r="BH2355" s="2">
        <f t="shared" si="952"/>
        <v>0</v>
      </c>
      <c r="BJ2355" t="s">
        <v>1530</v>
      </c>
      <c r="BK2355" t="s">
        <v>1019</v>
      </c>
      <c r="BL2355" s="63"/>
      <c r="BN2355" s="112">
        <v>42</v>
      </c>
      <c r="BO2355" s="114">
        <v>41</v>
      </c>
      <c r="BP2355" s="118">
        <f t="shared" si="956"/>
        <v>42041</v>
      </c>
      <c r="BQ2355" s="118">
        <f t="shared" si="955"/>
        <v>42041</v>
      </c>
      <c r="BR2355" s="5" t="s">
        <v>3151</v>
      </c>
      <c r="CC2355" s="63">
        <f t="shared" si="954"/>
        <v>142187</v>
      </c>
      <c r="CE2355" s="63">
        <v>592</v>
      </c>
    </row>
    <row r="2356" spans="1:101" ht="15" hidden="1" customHeight="1" outlineLevel="1">
      <c r="A2356" t="s">
        <v>2791</v>
      </c>
      <c r="B2356" t="s">
        <v>1019</v>
      </c>
      <c r="C2356" s="1">
        <f t="shared" si="945"/>
        <v>147901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>
        <f>IF(P2356&gt;0,RANK(P2356,(N2356:P2356,Q2356:AE2356)),0)</f>
        <v>0</v>
      </c>
      <c r="G2356" s="129">
        <f t="shared" si="943"/>
        <v>12575</v>
      </c>
      <c r="H2356" s="134">
        <f t="shared" si="944"/>
        <v>8.5023089769507981E-2</v>
      </c>
      <c r="I2356" s="2"/>
      <c r="J2356" s="2">
        <f t="shared" si="946"/>
        <v>0.53402613910656449</v>
      </c>
      <c r="K2356" s="2">
        <f t="shared" si="947"/>
        <v>0.44900304933705654</v>
      </c>
      <c r="L2356" s="2">
        <f t="shared" si="953"/>
        <v>0</v>
      </c>
      <c r="M2356" s="2">
        <f t="shared" si="948"/>
        <v>1.6970811556378973E-2</v>
      </c>
      <c r="N2356" s="63">
        <v>78983</v>
      </c>
      <c r="O2356" s="63">
        <v>66408</v>
      </c>
      <c r="P2356" s="63">
        <v>0</v>
      </c>
      <c r="Q2356" s="63">
        <v>1977</v>
      </c>
      <c r="R2356" s="63">
        <v>0</v>
      </c>
      <c r="S2356" s="63">
        <v>0</v>
      </c>
      <c r="T2356" s="63">
        <v>0</v>
      </c>
      <c r="U2356" s="63">
        <v>0</v>
      </c>
      <c r="V2356" s="63">
        <v>0</v>
      </c>
      <c r="W2356" s="63">
        <v>533</v>
      </c>
      <c r="X2356" s="63">
        <v>0</v>
      </c>
      <c r="Y2356" s="63">
        <v>0</v>
      </c>
      <c r="Z2356" s="63">
        <v>0</v>
      </c>
      <c r="AA2356" s="63">
        <v>0</v>
      </c>
      <c r="AB2356" s="63">
        <v>0</v>
      </c>
      <c r="AC2356" s="63">
        <v>0</v>
      </c>
      <c r="AD2356" s="63">
        <v>0</v>
      </c>
      <c r="AE2356" s="63">
        <v>0</v>
      </c>
      <c r="AF2356" s="63">
        <v>0</v>
      </c>
      <c r="AG2356" s="63">
        <v>0</v>
      </c>
      <c r="AH2356" s="63">
        <v>0</v>
      </c>
      <c r="AI2356" s="63">
        <v>0</v>
      </c>
      <c r="AJ2356" s="63">
        <v>0</v>
      </c>
      <c r="AK2356" s="63">
        <v>0</v>
      </c>
      <c r="AL2356" s="63">
        <v>0</v>
      </c>
      <c r="AM2356" s="63">
        <v>0</v>
      </c>
      <c r="AN2356" s="63">
        <v>0</v>
      </c>
      <c r="AO2356" s="63">
        <v>0</v>
      </c>
      <c r="AP2356" s="63">
        <v>0</v>
      </c>
      <c r="AQ2356" s="63">
        <v>0</v>
      </c>
      <c r="AR2356" s="63">
        <v>0</v>
      </c>
      <c r="AS2356" s="63">
        <v>0</v>
      </c>
      <c r="AT2356" s="63">
        <v>0</v>
      </c>
      <c r="AU2356" s="63">
        <v>0</v>
      </c>
      <c r="AV2356" s="63">
        <v>0</v>
      </c>
      <c r="AW2356" s="63">
        <v>0</v>
      </c>
      <c r="AX2356" s="63">
        <v>0</v>
      </c>
      <c r="AY2356" s="63">
        <v>0</v>
      </c>
      <c r="BA2356" s="5">
        <f>IF(Q2356&gt;0,RANK(Q2356,(N2356:P2356,Q2356:AE2356)),0)</f>
        <v>3</v>
      </c>
      <c r="BB2356" s="5">
        <f>IF(R2356&gt;0,RANK(R2356,(N2356:P2356,Q2356:AE2356)),0)</f>
        <v>0</v>
      </c>
      <c r="BC2356" s="5">
        <f>IF(T2356&gt;0,RANK(T2356,(N2356:P2356,Q2356:AE2356)),0)</f>
        <v>0</v>
      </c>
      <c r="BD2356" s="5">
        <f>IF(S2356&gt;0,RANK(S2356,(N2356:P2356,Q2356:AE2356)),0)</f>
        <v>0</v>
      </c>
      <c r="BE2356" s="2">
        <f t="shared" si="949"/>
        <v>1.3367049580462607E-2</v>
      </c>
      <c r="BF2356" s="2">
        <f t="shared" si="950"/>
        <v>0</v>
      </c>
      <c r="BG2356" s="2">
        <f t="shared" si="951"/>
        <v>0</v>
      </c>
      <c r="BH2356" s="2">
        <f t="shared" si="952"/>
        <v>0</v>
      </c>
      <c r="BJ2356" t="s">
        <v>2791</v>
      </c>
      <c r="BK2356" t="s">
        <v>1019</v>
      </c>
      <c r="BL2356" s="63">
        <v>10</v>
      </c>
      <c r="BN2356" s="112">
        <v>42</v>
      </c>
      <c r="BO2356" s="114">
        <v>43</v>
      </c>
      <c r="BP2356" s="118">
        <f t="shared" si="956"/>
        <v>42043</v>
      </c>
      <c r="BQ2356" s="118">
        <f t="shared" si="955"/>
        <v>42043</v>
      </c>
      <c r="BR2356" s="5" t="s">
        <v>3151</v>
      </c>
      <c r="CC2356" s="63">
        <f t="shared" si="954"/>
        <v>147901</v>
      </c>
      <c r="CE2356" s="63">
        <v>533</v>
      </c>
      <c r="CF2356" s="129"/>
    </row>
    <row r="2357" spans="1:101" ht="15" hidden="1" customHeight="1" outlineLevel="1">
      <c r="A2357" t="s">
        <v>1707</v>
      </c>
      <c r="B2357" t="s">
        <v>1019</v>
      </c>
      <c r="C2357" s="1">
        <f t="shared" si="945"/>
        <v>329404</v>
      </c>
      <c r="D2357" s="5">
        <f>IF(N2357&gt;0, RANK(N2357,(N2357:P2357,Q2357:AE2357)),0)</f>
        <v>1</v>
      </c>
      <c r="E2357" s="5">
        <f>IF(O2357&gt;0,RANK(O2357,(N2357:P2357,Q2357:AE2357)),0)</f>
        <v>2</v>
      </c>
      <c r="F2357" s="5">
        <f>IF(P2357&gt;0,RANK(P2357,(N2357:P2357,Q2357:AE2357)),0)</f>
        <v>0</v>
      </c>
      <c r="G2357" s="129">
        <f t="shared" si="943"/>
        <v>88070</v>
      </c>
      <c r="H2357" s="134">
        <f t="shared" si="944"/>
        <v>0.26736165923911065</v>
      </c>
      <c r="I2357" s="2"/>
      <c r="J2357" s="2">
        <f t="shared" si="946"/>
        <v>0.62752425592888972</v>
      </c>
      <c r="K2357" s="2">
        <f t="shared" si="947"/>
        <v>0.36016259668977912</v>
      </c>
      <c r="L2357" s="2">
        <f t="shared" si="953"/>
        <v>0</v>
      </c>
      <c r="M2357" s="2">
        <f t="shared" si="948"/>
        <v>1.2313147381331158E-2</v>
      </c>
      <c r="N2357" s="63">
        <v>206709</v>
      </c>
      <c r="O2357" s="63">
        <v>118639</v>
      </c>
      <c r="P2357" s="63">
        <v>0</v>
      </c>
      <c r="Q2357" s="63">
        <v>2981</v>
      </c>
      <c r="R2357" s="63">
        <v>0</v>
      </c>
      <c r="S2357" s="63">
        <v>0</v>
      </c>
      <c r="T2357" s="63">
        <v>0</v>
      </c>
      <c r="U2357" s="63">
        <v>0</v>
      </c>
      <c r="V2357" s="63">
        <v>0</v>
      </c>
      <c r="W2357" s="63">
        <v>1075</v>
      </c>
      <c r="X2357" s="63">
        <v>0</v>
      </c>
      <c r="Y2357" s="63">
        <v>0</v>
      </c>
      <c r="Z2357" s="63">
        <v>0</v>
      </c>
      <c r="AA2357" s="63">
        <v>0</v>
      </c>
      <c r="AB2357" s="63">
        <v>0</v>
      </c>
      <c r="AC2357" s="63">
        <v>0</v>
      </c>
      <c r="AD2357" s="63">
        <v>0</v>
      </c>
      <c r="AE2357" s="63">
        <v>0</v>
      </c>
      <c r="AF2357" s="63">
        <v>0</v>
      </c>
      <c r="AG2357" s="63">
        <v>0</v>
      </c>
      <c r="AH2357" s="63">
        <v>0</v>
      </c>
      <c r="AI2357" s="63">
        <v>0</v>
      </c>
      <c r="AJ2357" s="63">
        <v>0</v>
      </c>
      <c r="AK2357" s="63">
        <v>0</v>
      </c>
      <c r="AL2357" s="63">
        <v>0</v>
      </c>
      <c r="AM2357" s="63">
        <v>0</v>
      </c>
      <c r="AN2357" s="63">
        <v>0</v>
      </c>
      <c r="AO2357" s="63">
        <v>0</v>
      </c>
      <c r="AP2357" s="63">
        <v>0</v>
      </c>
      <c r="AQ2357" s="63">
        <v>0</v>
      </c>
      <c r="AR2357" s="63">
        <v>0</v>
      </c>
      <c r="AS2357" s="63">
        <v>0</v>
      </c>
      <c r="AT2357" s="63">
        <v>0</v>
      </c>
      <c r="AU2357" s="63">
        <v>0</v>
      </c>
      <c r="AV2357" s="63">
        <v>0</v>
      </c>
      <c r="AW2357" s="63">
        <v>0</v>
      </c>
      <c r="AX2357" s="63">
        <v>0</v>
      </c>
      <c r="AY2357" s="63">
        <v>0</v>
      </c>
      <c r="BA2357" s="5">
        <f>IF(Q2357&gt;0,RANK(Q2357,(N2357:P2357,Q2357:AE2357)),0)</f>
        <v>3</v>
      </c>
      <c r="BB2357" s="5">
        <f>IF(R2357&gt;0,RANK(R2357,(N2357:P2357,Q2357:AE2357)),0)</f>
        <v>0</v>
      </c>
      <c r="BC2357" s="5">
        <f>IF(T2357&gt;0,RANK(T2357,(N2357:P2357,Q2357:AE2357)),0)</f>
        <v>0</v>
      </c>
      <c r="BD2357" s="5">
        <f>IF(S2357&gt;0,RANK(S2357,(N2357:P2357,Q2357:AE2357)),0)</f>
        <v>0</v>
      </c>
      <c r="BE2357" s="2">
        <f t="shared" si="949"/>
        <v>9.0496775995434174E-3</v>
      </c>
      <c r="BF2357" s="2">
        <f t="shared" si="950"/>
        <v>0</v>
      </c>
      <c r="BG2357" s="2">
        <f t="shared" si="951"/>
        <v>0</v>
      </c>
      <c r="BH2357" s="2">
        <f t="shared" si="952"/>
        <v>0</v>
      </c>
      <c r="BJ2357" t="s">
        <v>1707</v>
      </c>
      <c r="BK2357" t="s">
        <v>1019</v>
      </c>
      <c r="BL2357" s="63">
        <v>5</v>
      </c>
      <c r="BN2357" s="112">
        <v>42</v>
      </c>
      <c r="BO2357" s="114">
        <v>45</v>
      </c>
      <c r="BP2357" s="118">
        <f t="shared" si="956"/>
        <v>42045</v>
      </c>
      <c r="BQ2357" s="118">
        <f t="shared" si="955"/>
        <v>42045</v>
      </c>
      <c r="BR2357" s="5" t="s">
        <v>3151</v>
      </c>
      <c r="CC2357" s="63">
        <f t="shared" si="954"/>
        <v>329404</v>
      </c>
      <c r="CE2357" s="63">
        <v>1075</v>
      </c>
      <c r="CF2357" s="129"/>
    </row>
    <row r="2358" spans="1:101" ht="15" hidden="1" customHeight="1" outlineLevel="1">
      <c r="A2358" t="s">
        <v>2115</v>
      </c>
      <c r="B2358" t="s">
        <v>1019</v>
      </c>
      <c r="C2358" s="1">
        <f t="shared" si="945"/>
        <v>16946</v>
      </c>
      <c r="D2358" s="5">
        <f>IF(N2358&gt;0, RANK(N2358,(N2358:P2358,Q2358:AE2358)),0)</f>
        <v>2</v>
      </c>
      <c r="E2358" s="5">
        <f>IF(O2358&gt;0,RANK(O2358,(N2358:P2358,Q2358:AE2358)),0)</f>
        <v>1</v>
      </c>
      <c r="F2358" s="5">
        <f>IF(P2358&gt;0,RANK(P2358,(N2358:P2358,Q2358:AE2358)),0)</f>
        <v>0</v>
      </c>
      <c r="G2358" s="129">
        <f t="shared" si="943"/>
        <v>7618</v>
      </c>
      <c r="H2358" s="134">
        <f t="shared" si="944"/>
        <v>0.44954561548448013</v>
      </c>
      <c r="I2358" s="2"/>
      <c r="J2358" s="2">
        <f t="shared" si="946"/>
        <v>0.26684763365986075</v>
      </c>
      <c r="K2358" s="2">
        <f t="shared" si="947"/>
        <v>0.71639324914434088</v>
      </c>
      <c r="L2358" s="2">
        <f t="shared" si="953"/>
        <v>0</v>
      </c>
      <c r="M2358" s="2">
        <f t="shared" si="948"/>
        <v>1.6759117195798368E-2</v>
      </c>
      <c r="N2358" s="63">
        <v>4522</v>
      </c>
      <c r="O2358" s="63">
        <v>12140</v>
      </c>
      <c r="P2358" s="63">
        <v>0</v>
      </c>
      <c r="Q2358" s="63">
        <v>244</v>
      </c>
      <c r="R2358" s="63">
        <v>0</v>
      </c>
      <c r="S2358" s="63">
        <v>0</v>
      </c>
      <c r="T2358" s="63">
        <v>0</v>
      </c>
      <c r="U2358" s="63">
        <v>0</v>
      </c>
      <c r="V2358" s="63">
        <v>0</v>
      </c>
      <c r="W2358" s="63">
        <v>40</v>
      </c>
      <c r="X2358" s="63">
        <v>0</v>
      </c>
      <c r="Y2358" s="63">
        <v>0</v>
      </c>
      <c r="Z2358" s="63">
        <v>0</v>
      </c>
      <c r="AA2358" s="63">
        <v>0</v>
      </c>
      <c r="AB2358" s="63">
        <v>0</v>
      </c>
      <c r="AC2358" s="63">
        <v>0</v>
      </c>
      <c r="AD2358" s="63">
        <v>0</v>
      </c>
      <c r="AE2358" s="63">
        <v>0</v>
      </c>
      <c r="AF2358" s="63">
        <v>0</v>
      </c>
      <c r="AG2358" s="63">
        <v>0</v>
      </c>
      <c r="AH2358" s="63">
        <v>0</v>
      </c>
      <c r="AI2358" s="63">
        <v>0</v>
      </c>
      <c r="AJ2358" s="63">
        <v>0</v>
      </c>
      <c r="AK2358" s="63">
        <v>0</v>
      </c>
      <c r="AL2358" s="63">
        <v>0</v>
      </c>
      <c r="AM2358" s="63">
        <v>0</v>
      </c>
      <c r="AN2358" s="63">
        <v>0</v>
      </c>
      <c r="AO2358" s="63">
        <v>0</v>
      </c>
      <c r="AP2358" s="63">
        <v>0</v>
      </c>
      <c r="AQ2358" s="63">
        <v>0</v>
      </c>
      <c r="AR2358" s="63">
        <v>0</v>
      </c>
      <c r="AS2358" s="63">
        <v>0</v>
      </c>
      <c r="AT2358" s="63">
        <v>0</v>
      </c>
      <c r="AU2358" s="63">
        <v>0</v>
      </c>
      <c r="AV2358" s="63">
        <v>0</v>
      </c>
      <c r="AW2358" s="63">
        <v>0</v>
      </c>
      <c r="AX2358" s="63">
        <v>0</v>
      </c>
      <c r="AY2358" s="63">
        <v>0</v>
      </c>
      <c r="BA2358" s="5">
        <f>IF(Q2358&gt;0,RANK(Q2358,(N2358:P2358,Q2358:AE2358)),0)</f>
        <v>3</v>
      </c>
      <c r="BB2358" s="5">
        <f>IF(R2358&gt;0,RANK(R2358,(N2358:P2358,Q2358:AE2358)),0)</f>
        <v>0</v>
      </c>
      <c r="BC2358" s="5">
        <f>IF(T2358&gt;0,RANK(T2358,(N2358:P2358,Q2358:AE2358)),0)</f>
        <v>0</v>
      </c>
      <c r="BD2358" s="5">
        <f>IF(S2358&gt;0,RANK(S2358,(N2358:P2358,Q2358:AE2358)),0)</f>
        <v>0</v>
      </c>
      <c r="BE2358" s="2">
        <f t="shared" si="949"/>
        <v>1.439867815413667E-2</v>
      </c>
      <c r="BF2358" s="2">
        <f t="shared" si="950"/>
        <v>0</v>
      </c>
      <c r="BG2358" s="2">
        <f t="shared" si="951"/>
        <v>0</v>
      </c>
      <c r="BH2358" s="2">
        <f t="shared" si="952"/>
        <v>0</v>
      </c>
      <c r="BJ2358" t="s">
        <v>2115</v>
      </c>
      <c r="BK2358" t="s">
        <v>1019</v>
      </c>
      <c r="BL2358" s="63">
        <v>15</v>
      </c>
      <c r="BN2358" s="112">
        <v>42</v>
      </c>
      <c r="BO2358" s="114">
        <v>47</v>
      </c>
      <c r="BP2358" s="118">
        <f t="shared" si="956"/>
        <v>42047</v>
      </c>
      <c r="BQ2358" s="118">
        <f t="shared" si="955"/>
        <v>42047</v>
      </c>
      <c r="BR2358" s="5" t="s">
        <v>3151</v>
      </c>
      <c r="BV2358" s="63"/>
      <c r="CC2358" s="63">
        <f t="shared" si="954"/>
        <v>16946</v>
      </c>
      <c r="CE2358" s="63">
        <v>40</v>
      </c>
    </row>
    <row r="2359" spans="1:101" ht="15" hidden="1" customHeight="1" outlineLevel="1">
      <c r="A2359" t="s">
        <v>12</v>
      </c>
      <c r="B2359" t="s">
        <v>1019</v>
      </c>
      <c r="C2359" s="1">
        <f t="shared" si="945"/>
        <v>137494</v>
      </c>
      <c r="D2359" s="5">
        <f>IF(N2359&gt;0, RANK(N2359,(N2359:P2359,Q2359:AE2359)),0)</f>
        <v>1</v>
      </c>
      <c r="E2359" s="5">
        <f>IF(O2359&gt;0,RANK(O2359,(N2359:P2359,Q2359:AE2359)),0)</f>
        <v>2</v>
      </c>
      <c r="F2359" s="5">
        <f>IF(P2359&gt;0,RANK(P2359,(N2359:P2359,Q2359:AE2359)),0)</f>
        <v>0</v>
      </c>
      <c r="G2359" s="129">
        <f t="shared" si="943"/>
        <v>1417</v>
      </c>
      <c r="H2359" s="134">
        <f t="shared" si="944"/>
        <v>1.0305904257640334E-2</v>
      </c>
      <c r="I2359" s="2"/>
      <c r="J2359" s="2">
        <f t="shared" si="946"/>
        <v>0.49664712642006198</v>
      </c>
      <c r="K2359" s="2">
        <f t="shared" si="947"/>
        <v>0.48634122216242165</v>
      </c>
      <c r="L2359" s="2">
        <f t="shared" si="953"/>
        <v>0</v>
      </c>
      <c r="M2359" s="2">
        <f t="shared" si="948"/>
        <v>1.7011651417516316E-2</v>
      </c>
      <c r="N2359" s="63">
        <v>68286</v>
      </c>
      <c r="O2359" s="63">
        <v>66869</v>
      </c>
      <c r="P2359" s="63">
        <v>0</v>
      </c>
      <c r="Q2359" s="63">
        <v>1928</v>
      </c>
      <c r="R2359" s="63">
        <v>0</v>
      </c>
      <c r="S2359" s="63">
        <v>0</v>
      </c>
      <c r="T2359" s="63">
        <v>0</v>
      </c>
      <c r="U2359" s="63">
        <v>0</v>
      </c>
      <c r="V2359" s="63">
        <v>0</v>
      </c>
      <c r="W2359" s="63">
        <v>411</v>
      </c>
      <c r="X2359" s="63">
        <v>0</v>
      </c>
      <c r="Y2359" s="63">
        <v>0</v>
      </c>
      <c r="Z2359" s="63">
        <v>0</v>
      </c>
      <c r="AA2359" s="63">
        <v>0</v>
      </c>
      <c r="AB2359" s="63">
        <v>0</v>
      </c>
      <c r="AC2359" s="63">
        <v>0</v>
      </c>
      <c r="AD2359" s="63">
        <v>0</v>
      </c>
      <c r="AE2359" s="63">
        <v>0</v>
      </c>
      <c r="AF2359" s="63">
        <v>0</v>
      </c>
      <c r="AG2359" s="63">
        <v>0</v>
      </c>
      <c r="AH2359" s="63">
        <v>0</v>
      </c>
      <c r="AI2359" s="63">
        <v>0</v>
      </c>
      <c r="AJ2359" s="63">
        <v>0</v>
      </c>
      <c r="AK2359" s="63">
        <v>0</v>
      </c>
      <c r="AL2359" s="63">
        <v>0</v>
      </c>
      <c r="AM2359" s="63">
        <v>0</v>
      </c>
      <c r="AN2359" s="63">
        <v>0</v>
      </c>
      <c r="AO2359" s="63">
        <v>0</v>
      </c>
      <c r="AP2359" s="63">
        <v>0</v>
      </c>
      <c r="AQ2359" s="63">
        <v>0</v>
      </c>
      <c r="AR2359" s="63">
        <v>0</v>
      </c>
      <c r="AS2359" s="63">
        <v>0</v>
      </c>
      <c r="AT2359" s="63">
        <v>0</v>
      </c>
      <c r="AU2359" s="63">
        <v>0</v>
      </c>
      <c r="AV2359" s="63">
        <v>0</v>
      </c>
      <c r="AW2359" s="63">
        <v>0</v>
      </c>
      <c r="AX2359" s="63">
        <v>0</v>
      </c>
      <c r="AY2359" s="63">
        <v>0</v>
      </c>
      <c r="BA2359" s="5">
        <f>IF(Q2359&gt;0,RANK(Q2359,(N2359:P2359,Q2359:AE2359)),0)</f>
        <v>3</v>
      </c>
      <c r="BB2359" s="5">
        <f>IF(R2359&gt;0,RANK(R2359,(N2359:P2359,Q2359:AE2359)),0)</f>
        <v>0</v>
      </c>
      <c r="BC2359" s="5">
        <f>IF(T2359&gt;0,RANK(T2359,(N2359:P2359,Q2359:AE2359)),0)</f>
        <v>0</v>
      </c>
      <c r="BD2359" s="5">
        <f>IF(S2359&gt;0,RANK(S2359,(N2359:P2359,Q2359:AE2359)),0)</f>
        <v>0</v>
      </c>
      <c r="BE2359" s="2">
        <f t="shared" si="949"/>
        <v>1.4022430069675768E-2</v>
      </c>
      <c r="BF2359" s="2">
        <f t="shared" si="950"/>
        <v>0</v>
      </c>
      <c r="BG2359" s="2">
        <f t="shared" si="951"/>
        <v>0</v>
      </c>
      <c r="BH2359" s="2">
        <f t="shared" si="952"/>
        <v>0</v>
      </c>
      <c r="BJ2359" t="s">
        <v>12</v>
      </c>
      <c r="BK2359" t="s">
        <v>1019</v>
      </c>
      <c r="BL2359" s="63">
        <v>16</v>
      </c>
      <c r="BN2359" s="112">
        <v>42</v>
      </c>
      <c r="BO2359" s="114">
        <v>49</v>
      </c>
      <c r="BP2359" s="118">
        <f t="shared" si="956"/>
        <v>42049</v>
      </c>
      <c r="BQ2359" s="118">
        <f t="shared" si="955"/>
        <v>42049</v>
      </c>
      <c r="BR2359" s="5" t="s">
        <v>3151</v>
      </c>
      <c r="BV2359" s="63"/>
      <c r="CC2359" s="63">
        <f t="shared" si="954"/>
        <v>137494</v>
      </c>
      <c r="CE2359" s="63">
        <v>411</v>
      </c>
    </row>
    <row r="2360" spans="1:101" ht="15" hidden="1" customHeight="1" outlineLevel="1">
      <c r="A2360" t="s">
        <v>1415</v>
      </c>
      <c r="B2360" t="s">
        <v>1019</v>
      </c>
      <c r="C2360" s="1">
        <f t="shared" si="945"/>
        <v>62232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0</v>
      </c>
      <c r="G2360" s="129">
        <f t="shared" si="943"/>
        <v>20783</v>
      </c>
      <c r="H2360" s="134">
        <f t="shared" si="944"/>
        <v>0.3339600205681964</v>
      </c>
      <c r="I2360" s="2"/>
      <c r="J2360" s="2">
        <f t="shared" si="946"/>
        <v>0.32851266229592491</v>
      </c>
      <c r="K2360" s="2">
        <f t="shared" si="947"/>
        <v>0.66247268286412131</v>
      </c>
      <c r="L2360" s="2">
        <f t="shared" si="953"/>
        <v>0</v>
      </c>
      <c r="M2360" s="2">
        <f t="shared" si="948"/>
        <v>9.014654839953784E-3</v>
      </c>
      <c r="N2360" s="63">
        <v>20444</v>
      </c>
      <c r="O2360" s="63">
        <v>41227</v>
      </c>
      <c r="P2360" s="63">
        <v>0</v>
      </c>
      <c r="Q2360" s="63">
        <v>468</v>
      </c>
      <c r="R2360" s="63">
        <v>0</v>
      </c>
      <c r="S2360" s="63">
        <v>0</v>
      </c>
      <c r="T2360" s="63">
        <v>0</v>
      </c>
      <c r="U2360" s="63">
        <v>0</v>
      </c>
      <c r="V2360" s="63">
        <v>0</v>
      </c>
      <c r="W2360" s="63">
        <v>93</v>
      </c>
      <c r="X2360" s="63">
        <v>0</v>
      </c>
      <c r="Y2360" s="63">
        <v>0</v>
      </c>
      <c r="Z2360" s="63">
        <v>0</v>
      </c>
      <c r="AA2360" s="63">
        <v>0</v>
      </c>
      <c r="AB2360" s="63">
        <v>0</v>
      </c>
      <c r="AC2360" s="63">
        <v>0</v>
      </c>
      <c r="AD2360" s="63">
        <v>0</v>
      </c>
      <c r="AE2360" s="63">
        <v>0</v>
      </c>
      <c r="AF2360" s="63">
        <v>0</v>
      </c>
      <c r="AG2360" s="63">
        <v>0</v>
      </c>
      <c r="AH2360" s="63">
        <v>0</v>
      </c>
      <c r="AI2360" s="63">
        <v>0</v>
      </c>
      <c r="AJ2360" s="63">
        <v>0</v>
      </c>
      <c r="AK2360" s="63">
        <v>0</v>
      </c>
      <c r="AL2360" s="63">
        <v>0</v>
      </c>
      <c r="AM2360" s="63">
        <v>0</v>
      </c>
      <c r="AN2360" s="63">
        <v>0</v>
      </c>
      <c r="AO2360" s="63">
        <v>0</v>
      </c>
      <c r="AP2360" s="63">
        <v>0</v>
      </c>
      <c r="AQ2360" s="63">
        <v>0</v>
      </c>
      <c r="AR2360" s="63">
        <v>0</v>
      </c>
      <c r="AS2360" s="63">
        <v>0</v>
      </c>
      <c r="AT2360" s="63">
        <v>0</v>
      </c>
      <c r="AU2360" s="63">
        <v>0</v>
      </c>
      <c r="AV2360" s="63">
        <v>0</v>
      </c>
      <c r="AW2360" s="63">
        <v>0</v>
      </c>
      <c r="AX2360" s="63">
        <v>0</v>
      </c>
      <c r="AY2360" s="63">
        <v>0</v>
      </c>
      <c r="BA2360" s="5">
        <f>IF(Q2360&gt;0,RANK(Q2360,(N2360:P2360,Q2360:AE2360)),0)</f>
        <v>3</v>
      </c>
      <c r="BB2360" s="5">
        <f>IF(R2360&gt;0,RANK(R2360,(N2360:P2360,Q2360:AE2360)),0)</f>
        <v>0</v>
      </c>
      <c r="BC2360" s="5">
        <f>IF(T2360&gt;0,RANK(T2360,(N2360:P2360,Q2360:AE2360)),0)</f>
        <v>0</v>
      </c>
      <c r="BD2360" s="5">
        <f>IF(S2360&gt;0,RANK(S2360,(N2360:P2360,Q2360:AE2360)),0)</f>
        <v>0</v>
      </c>
      <c r="BE2360" s="2">
        <f t="shared" si="949"/>
        <v>7.5202468183571151E-3</v>
      </c>
      <c r="BF2360" s="2">
        <f t="shared" si="950"/>
        <v>0</v>
      </c>
      <c r="BG2360" s="2">
        <f t="shared" si="951"/>
        <v>0</v>
      </c>
      <c r="BH2360" s="2">
        <f t="shared" si="952"/>
        <v>0</v>
      </c>
      <c r="BJ2360" t="s">
        <v>1415</v>
      </c>
      <c r="BK2360" t="s">
        <v>1019</v>
      </c>
      <c r="BL2360" s="63">
        <v>14</v>
      </c>
      <c r="BN2360" s="112">
        <v>42</v>
      </c>
      <c r="BO2360" s="114">
        <v>51</v>
      </c>
      <c r="BP2360" s="118">
        <f t="shared" si="956"/>
        <v>42051</v>
      </c>
      <c r="BQ2360" s="118">
        <f t="shared" si="955"/>
        <v>42051</v>
      </c>
      <c r="BR2360" s="5" t="s">
        <v>3151</v>
      </c>
      <c r="BV2360" s="63"/>
      <c r="CC2360" s="63">
        <f t="shared" si="954"/>
        <v>62232</v>
      </c>
      <c r="CE2360" s="63">
        <v>93</v>
      </c>
    </row>
    <row r="2361" spans="1:101" ht="15" hidden="1" customHeight="1" outlineLevel="1">
      <c r="A2361" t="s">
        <v>3087</v>
      </c>
      <c r="B2361" t="s">
        <v>1019</v>
      </c>
      <c r="C2361" s="1">
        <f t="shared" si="945"/>
        <v>2646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>
        <f>IF(P2361&gt;0,RANK(P2361,(N2361:P2361,Q2361:AE2361)),0)</f>
        <v>0</v>
      </c>
      <c r="G2361" s="129">
        <f t="shared" si="943"/>
        <v>1154</v>
      </c>
      <c r="H2361" s="134">
        <f t="shared" si="944"/>
        <v>0.436130007558579</v>
      </c>
      <c r="I2361" s="2"/>
      <c r="J2361" s="2">
        <f t="shared" si="946"/>
        <v>0.27513227513227512</v>
      </c>
      <c r="K2361" s="2">
        <f t="shared" si="947"/>
        <v>0.71126228269085412</v>
      </c>
      <c r="L2361" s="2">
        <f t="shared" si="953"/>
        <v>0</v>
      </c>
      <c r="M2361" s="2">
        <f t="shared" si="948"/>
        <v>1.3605442176870763E-2</v>
      </c>
      <c r="N2361" s="63">
        <v>728</v>
      </c>
      <c r="O2361" s="63">
        <v>1882</v>
      </c>
      <c r="P2361" s="63">
        <v>0</v>
      </c>
      <c r="Q2361" s="63">
        <v>36</v>
      </c>
      <c r="R2361" s="63">
        <v>0</v>
      </c>
      <c r="S2361" s="63">
        <v>0</v>
      </c>
      <c r="T2361" s="63">
        <v>0</v>
      </c>
      <c r="U2361" s="63">
        <v>0</v>
      </c>
      <c r="V2361" s="63">
        <v>0</v>
      </c>
      <c r="W2361" s="63">
        <v>0</v>
      </c>
      <c r="X2361" s="63">
        <v>0</v>
      </c>
      <c r="Y2361" s="63">
        <v>0</v>
      </c>
      <c r="Z2361" s="63">
        <v>0</v>
      </c>
      <c r="AA2361" s="63">
        <v>0</v>
      </c>
      <c r="AB2361" s="63">
        <v>0</v>
      </c>
      <c r="AC2361" s="63">
        <v>0</v>
      </c>
      <c r="AD2361" s="63">
        <v>0</v>
      </c>
      <c r="AE2361" s="63">
        <v>0</v>
      </c>
      <c r="AF2361" s="63">
        <v>0</v>
      </c>
      <c r="AG2361" s="63">
        <v>0</v>
      </c>
      <c r="AH2361" s="63">
        <v>0</v>
      </c>
      <c r="AI2361" s="63">
        <v>0</v>
      </c>
      <c r="AJ2361" s="63">
        <v>0</v>
      </c>
      <c r="AK2361" s="63">
        <v>0</v>
      </c>
      <c r="AL2361" s="63">
        <v>0</v>
      </c>
      <c r="AM2361" s="63">
        <v>0</v>
      </c>
      <c r="AN2361" s="63">
        <v>0</v>
      </c>
      <c r="AO2361" s="63">
        <v>0</v>
      </c>
      <c r="AP2361" s="63">
        <v>0</v>
      </c>
      <c r="AQ2361" s="63">
        <v>0</v>
      </c>
      <c r="AR2361" s="63">
        <v>0</v>
      </c>
      <c r="AS2361" s="63">
        <v>0</v>
      </c>
      <c r="AT2361" s="63">
        <v>0</v>
      </c>
      <c r="AU2361" s="63">
        <v>0</v>
      </c>
      <c r="AV2361" s="63">
        <v>0</v>
      </c>
      <c r="AW2361" s="63">
        <v>0</v>
      </c>
      <c r="AX2361" s="63">
        <v>0</v>
      </c>
      <c r="AY2361" s="63">
        <v>0</v>
      </c>
      <c r="BA2361" s="5">
        <f>IF(Q2361&gt;0,RANK(Q2361,(N2361:P2361,Q2361:AE2361)),0)</f>
        <v>3</v>
      </c>
      <c r="BB2361" s="5">
        <f>IF(R2361&gt;0,RANK(R2361,(N2361:P2361,Q2361:AE2361)),0)</f>
        <v>0</v>
      </c>
      <c r="BC2361" s="5">
        <f>IF(T2361&gt;0,RANK(T2361,(N2361:P2361,Q2361:AE2361)),0)</f>
        <v>0</v>
      </c>
      <c r="BD2361" s="5">
        <f>IF(S2361&gt;0,RANK(S2361,(N2361:P2361,Q2361:AE2361)),0)</f>
        <v>0</v>
      </c>
      <c r="BE2361" s="2">
        <f t="shared" si="949"/>
        <v>1.3605442176870748E-2</v>
      </c>
      <c r="BF2361" s="2">
        <f t="shared" si="950"/>
        <v>0</v>
      </c>
      <c r="BG2361" s="2">
        <f t="shared" si="951"/>
        <v>0</v>
      </c>
      <c r="BH2361" s="2">
        <f t="shared" si="952"/>
        <v>0</v>
      </c>
      <c r="BJ2361" t="s">
        <v>3087</v>
      </c>
      <c r="BK2361" t="s">
        <v>1019</v>
      </c>
      <c r="BL2361" s="63">
        <v>15</v>
      </c>
      <c r="BN2361" s="112">
        <v>42</v>
      </c>
      <c r="BO2361" s="114">
        <v>53</v>
      </c>
      <c r="BP2361" s="118">
        <f t="shared" si="956"/>
        <v>42053</v>
      </c>
      <c r="BQ2361" s="118">
        <f t="shared" si="955"/>
        <v>42053</v>
      </c>
      <c r="BR2361" s="5" t="s">
        <v>3151</v>
      </c>
      <c r="BW2361" s="126"/>
      <c r="CC2361" s="63">
        <f t="shared" si="954"/>
        <v>2646</v>
      </c>
      <c r="CE2361" s="63">
        <v>0</v>
      </c>
    </row>
    <row r="2362" spans="1:101" ht="15" hidden="1" customHeight="1" outlineLevel="1">
      <c r="A2362" t="s">
        <v>1137</v>
      </c>
      <c r="B2362" t="s">
        <v>1019</v>
      </c>
      <c r="C2362" s="1">
        <f t="shared" si="945"/>
        <v>81025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>
        <f>IF(P2362&gt;0,RANK(P2362,(N2362:P2362,Q2362:AE2362)),0)</f>
        <v>0</v>
      </c>
      <c r="G2362" s="129">
        <f t="shared" si="943"/>
        <v>34823</v>
      </c>
      <c r="H2362" s="134">
        <f t="shared" si="944"/>
        <v>0.42978093181116939</v>
      </c>
      <c r="I2362" s="2"/>
      <c r="J2362" s="2">
        <f t="shared" si="946"/>
        <v>0.27672940450478245</v>
      </c>
      <c r="K2362" s="2">
        <f t="shared" si="947"/>
        <v>0.70651033631595184</v>
      </c>
      <c r="L2362" s="2">
        <f t="shared" si="953"/>
        <v>0</v>
      </c>
      <c r="M2362" s="2">
        <f t="shared" si="948"/>
        <v>1.6760259179265713E-2</v>
      </c>
      <c r="N2362" s="63">
        <v>22422</v>
      </c>
      <c r="O2362" s="63">
        <v>57245</v>
      </c>
      <c r="P2362" s="63">
        <v>0</v>
      </c>
      <c r="Q2362" s="63">
        <v>1116</v>
      </c>
      <c r="R2362" s="63">
        <v>0</v>
      </c>
      <c r="S2362" s="63">
        <v>0</v>
      </c>
      <c r="T2362" s="63">
        <v>0</v>
      </c>
      <c r="U2362" s="63">
        <v>0</v>
      </c>
      <c r="V2362" s="63">
        <v>0</v>
      </c>
      <c r="W2362" s="63">
        <v>242</v>
      </c>
      <c r="X2362" s="63">
        <v>0</v>
      </c>
      <c r="Y2362" s="63">
        <v>0</v>
      </c>
      <c r="Z2362" s="63">
        <v>0</v>
      </c>
      <c r="AA2362" s="63">
        <v>0</v>
      </c>
      <c r="AB2362" s="63">
        <v>0</v>
      </c>
      <c r="AC2362" s="63">
        <v>0</v>
      </c>
      <c r="AD2362" s="63">
        <v>0</v>
      </c>
      <c r="AE2362" s="63">
        <v>0</v>
      </c>
      <c r="AF2362" s="63">
        <v>0</v>
      </c>
      <c r="AG2362" s="63">
        <v>0</v>
      </c>
      <c r="AH2362" s="63">
        <v>0</v>
      </c>
      <c r="AI2362" s="63">
        <v>0</v>
      </c>
      <c r="AJ2362" s="63">
        <v>0</v>
      </c>
      <c r="AK2362" s="63">
        <v>0</v>
      </c>
      <c r="AL2362" s="63">
        <v>0</v>
      </c>
      <c r="AM2362" s="63">
        <v>0</v>
      </c>
      <c r="AN2362" s="63">
        <v>0</v>
      </c>
      <c r="AO2362" s="63">
        <v>0</v>
      </c>
      <c r="AP2362" s="63">
        <v>0</v>
      </c>
      <c r="AQ2362" s="63">
        <v>0</v>
      </c>
      <c r="AR2362" s="63">
        <v>0</v>
      </c>
      <c r="AS2362" s="63">
        <v>0</v>
      </c>
      <c r="AT2362" s="63">
        <v>0</v>
      </c>
      <c r="AU2362" s="63">
        <v>0</v>
      </c>
      <c r="AV2362" s="63">
        <v>0</v>
      </c>
      <c r="AW2362" s="63">
        <v>0</v>
      </c>
      <c r="AX2362" s="63">
        <v>0</v>
      </c>
      <c r="AY2362" s="63">
        <v>0</v>
      </c>
      <c r="BA2362" s="5">
        <f>IF(Q2362&gt;0,RANK(Q2362,(N2362:P2362,Q2362:AE2362)),0)</f>
        <v>3</v>
      </c>
      <c r="BB2362" s="5">
        <f>IF(R2362&gt;0,RANK(R2362,(N2362:P2362,Q2362:AE2362)),0)</f>
        <v>0</v>
      </c>
      <c r="BC2362" s="5">
        <f>IF(T2362&gt;0,RANK(T2362,(N2362:P2362,Q2362:AE2362)),0)</f>
        <v>0</v>
      </c>
      <c r="BD2362" s="5">
        <f>IF(S2362&gt;0,RANK(S2362,(N2362:P2362,Q2362:AE2362)),0)</f>
        <v>0</v>
      </c>
      <c r="BE2362" s="2">
        <f t="shared" si="949"/>
        <v>1.3773526689293427E-2</v>
      </c>
      <c r="BF2362" s="2">
        <f t="shared" si="950"/>
        <v>0</v>
      </c>
      <c r="BG2362" s="2">
        <f t="shared" si="951"/>
        <v>0</v>
      </c>
      <c r="BH2362" s="2">
        <f t="shared" si="952"/>
        <v>0</v>
      </c>
      <c r="BJ2362" t="s">
        <v>1137</v>
      </c>
      <c r="BK2362" t="s">
        <v>1019</v>
      </c>
      <c r="BL2362" s="63">
        <v>13</v>
      </c>
      <c r="BN2362" s="112">
        <v>42</v>
      </c>
      <c r="BO2362" s="114">
        <v>55</v>
      </c>
      <c r="BP2362" s="118">
        <f t="shared" si="956"/>
        <v>42055</v>
      </c>
      <c r="BQ2362" s="118">
        <f t="shared" si="955"/>
        <v>42055</v>
      </c>
      <c r="BR2362" s="5" t="s">
        <v>3151</v>
      </c>
      <c r="BV2362" s="63"/>
      <c r="BW2362" s="126"/>
      <c r="CC2362" s="63">
        <f t="shared" si="954"/>
        <v>81025</v>
      </c>
      <c r="CE2362" s="63">
        <v>242</v>
      </c>
    </row>
    <row r="2363" spans="1:101" ht="15" hidden="1" customHeight="1" outlineLevel="1">
      <c r="A2363" t="s">
        <v>2386</v>
      </c>
      <c r="B2363" t="s">
        <v>1019</v>
      </c>
      <c r="C2363" s="1">
        <f t="shared" si="945"/>
        <v>7989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0</v>
      </c>
      <c r="G2363" s="129">
        <f t="shared" si="943"/>
        <v>5739</v>
      </c>
      <c r="H2363" s="134">
        <f t="shared" si="944"/>
        <v>0.71836274877957196</v>
      </c>
      <c r="I2363" s="2"/>
      <c r="J2363" s="2">
        <f t="shared" si="946"/>
        <v>0.1358117411440731</v>
      </c>
      <c r="K2363" s="2">
        <f t="shared" si="947"/>
        <v>0.85417448992364498</v>
      </c>
      <c r="L2363" s="2">
        <f t="shared" si="953"/>
        <v>0</v>
      </c>
      <c r="M2363" s="2">
        <f t="shared" si="948"/>
        <v>1.0013768932281897E-2</v>
      </c>
      <c r="N2363" s="63">
        <v>1085</v>
      </c>
      <c r="O2363" s="63">
        <v>6824</v>
      </c>
      <c r="P2363" s="63">
        <v>0</v>
      </c>
      <c r="Q2363" s="63">
        <v>68</v>
      </c>
      <c r="R2363" s="63">
        <v>0</v>
      </c>
      <c r="S2363" s="63">
        <v>0</v>
      </c>
      <c r="T2363" s="63">
        <v>0</v>
      </c>
      <c r="U2363" s="63">
        <v>0</v>
      </c>
      <c r="V2363" s="63">
        <v>0</v>
      </c>
      <c r="W2363" s="63">
        <v>12</v>
      </c>
      <c r="X2363" s="63">
        <v>0</v>
      </c>
      <c r="Y2363" s="63">
        <v>0</v>
      </c>
      <c r="Z2363" s="63">
        <v>0</v>
      </c>
      <c r="AA2363" s="63">
        <v>0</v>
      </c>
      <c r="AB2363" s="63">
        <v>0</v>
      </c>
      <c r="AC2363" s="63">
        <v>0</v>
      </c>
      <c r="AD2363" s="63">
        <v>0</v>
      </c>
      <c r="AE2363" s="63">
        <v>0</v>
      </c>
      <c r="AF2363" s="63">
        <v>0</v>
      </c>
      <c r="AG2363" s="63">
        <v>0</v>
      </c>
      <c r="AH2363" s="63">
        <v>0</v>
      </c>
      <c r="AI2363" s="63">
        <v>0</v>
      </c>
      <c r="AJ2363" s="63">
        <v>0</v>
      </c>
      <c r="AK2363" s="63">
        <v>0</v>
      </c>
      <c r="AL2363" s="63">
        <v>0</v>
      </c>
      <c r="AM2363" s="63">
        <v>0</v>
      </c>
      <c r="AN2363" s="63">
        <v>0</v>
      </c>
      <c r="AO2363" s="63">
        <v>0</v>
      </c>
      <c r="AP2363" s="63">
        <v>0</v>
      </c>
      <c r="AQ2363" s="63">
        <v>0</v>
      </c>
      <c r="AR2363" s="63">
        <v>0</v>
      </c>
      <c r="AS2363" s="63">
        <v>0</v>
      </c>
      <c r="AT2363" s="63">
        <v>0</v>
      </c>
      <c r="AU2363" s="63">
        <v>0</v>
      </c>
      <c r="AV2363" s="63">
        <v>0</v>
      </c>
      <c r="AW2363" s="63">
        <v>0</v>
      </c>
      <c r="AX2363" s="63">
        <v>0</v>
      </c>
      <c r="AY2363" s="63">
        <v>0</v>
      </c>
      <c r="BA2363" s="5">
        <f>IF(Q2363&gt;0,RANK(Q2363,(N2363:P2363,Q2363:AE2363)),0)</f>
        <v>3</v>
      </c>
      <c r="BB2363" s="5">
        <f>IF(R2363&gt;0,RANK(R2363,(N2363:P2363,Q2363:AE2363)),0)</f>
        <v>0</v>
      </c>
      <c r="BC2363" s="5">
        <f>IF(T2363&gt;0,RANK(T2363,(N2363:P2363,Q2363:AE2363)),0)</f>
        <v>0</v>
      </c>
      <c r="BD2363" s="5">
        <f>IF(S2363&gt;0,RANK(S2363,(N2363:P2363,Q2363:AE2363)),0)</f>
        <v>0</v>
      </c>
      <c r="BE2363" s="2">
        <f t="shared" si="949"/>
        <v>8.511703592439605E-3</v>
      </c>
      <c r="BF2363" s="2">
        <f t="shared" si="950"/>
        <v>0</v>
      </c>
      <c r="BG2363" s="2">
        <f t="shared" si="951"/>
        <v>0</v>
      </c>
      <c r="BH2363" s="2">
        <f t="shared" si="952"/>
        <v>0</v>
      </c>
      <c r="BJ2363" t="s">
        <v>2386</v>
      </c>
      <c r="BK2363" t="s">
        <v>1019</v>
      </c>
      <c r="BL2363" s="63">
        <v>13</v>
      </c>
      <c r="BN2363" s="112">
        <v>42</v>
      </c>
      <c r="BO2363" s="114">
        <v>57</v>
      </c>
      <c r="BP2363" s="118">
        <f t="shared" si="956"/>
        <v>42057</v>
      </c>
      <c r="BQ2363" s="118">
        <f t="shared" si="955"/>
        <v>42057</v>
      </c>
      <c r="BR2363" s="5" t="s">
        <v>3151</v>
      </c>
      <c r="BV2363" s="63"/>
      <c r="BW2363" s="126"/>
      <c r="CC2363" s="63">
        <f t="shared" si="954"/>
        <v>7989</v>
      </c>
      <c r="CE2363" s="63">
        <v>12</v>
      </c>
    </row>
    <row r="2364" spans="1:101" ht="15" hidden="1" customHeight="1" outlineLevel="1">
      <c r="A2364" t="s">
        <v>2187</v>
      </c>
      <c r="B2364" t="s">
        <v>1019</v>
      </c>
      <c r="C2364" s="1">
        <f t="shared" si="945"/>
        <v>17669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>
        <f>IF(P2364&gt;0,RANK(P2364,(N2364:P2364,Q2364:AE2364)),0)</f>
        <v>0</v>
      </c>
      <c r="G2364" s="129">
        <f t="shared" si="943"/>
        <v>7668</v>
      </c>
      <c r="H2364" s="134">
        <f t="shared" si="944"/>
        <v>0.43398041768068368</v>
      </c>
      <c r="I2364" s="2"/>
      <c r="J2364" s="2">
        <f t="shared" si="946"/>
        <v>0.27794442243477274</v>
      </c>
      <c r="K2364" s="2">
        <f t="shared" si="947"/>
        <v>0.71192484011545643</v>
      </c>
      <c r="L2364" s="2">
        <f t="shared" si="953"/>
        <v>0</v>
      </c>
      <c r="M2364" s="2">
        <f t="shared" si="948"/>
        <v>1.0130737449770888E-2</v>
      </c>
      <c r="N2364" s="63">
        <v>4911</v>
      </c>
      <c r="O2364" s="63">
        <v>12579</v>
      </c>
      <c r="P2364" s="63">
        <v>0</v>
      </c>
      <c r="Q2364" s="63">
        <v>179</v>
      </c>
      <c r="R2364" s="63">
        <v>0</v>
      </c>
      <c r="S2364" s="63">
        <v>0</v>
      </c>
      <c r="T2364" s="63">
        <v>0</v>
      </c>
      <c r="U2364" s="63">
        <v>0</v>
      </c>
      <c r="V2364" s="63">
        <v>0</v>
      </c>
      <c r="W2364" s="63">
        <v>0</v>
      </c>
      <c r="X2364" s="63">
        <v>0</v>
      </c>
      <c r="Y2364" s="63">
        <v>0</v>
      </c>
      <c r="Z2364" s="63">
        <v>0</v>
      </c>
      <c r="AA2364" s="63">
        <v>0</v>
      </c>
      <c r="AB2364" s="63">
        <v>0</v>
      </c>
      <c r="AC2364" s="63">
        <v>0</v>
      </c>
      <c r="AD2364" s="63">
        <v>0</v>
      </c>
      <c r="AE2364" s="63">
        <v>0</v>
      </c>
      <c r="AF2364" s="63">
        <v>0</v>
      </c>
      <c r="AG2364" s="63">
        <v>0</v>
      </c>
      <c r="AH2364" s="63">
        <v>0</v>
      </c>
      <c r="AI2364" s="63">
        <v>0</v>
      </c>
      <c r="AJ2364" s="63">
        <v>0</v>
      </c>
      <c r="AK2364" s="63">
        <v>0</v>
      </c>
      <c r="AL2364" s="63">
        <v>0</v>
      </c>
      <c r="AM2364" s="63">
        <v>0</v>
      </c>
      <c r="AN2364" s="63">
        <v>0</v>
      </c>
      <c r="AO2364" s="63">
        <v>0</v>
      </c>
      <c r="AP2364" s="63">
        <v>0</v>
      </c>
      <c r="AQ2364" s="63">
        <v>0</v>
      </c>
      <c r="AR2364" s="63">
        <v>0</v>
      </c>
      <c r="AS2364" s="63">
        <v>0</v>
      </c>
      <c r="AT2364" s="63">
        <v>0</v>
      </c>
      <c r="AU2364" s="63">
        <v>0</v>
      </c>
      <c r="AV2364" s="63">
        <v>0</v>
      </c>
      <c r="AW2364" s="63">
        <v>0</v>
      </c>
      <c r="AX2364" s="63">
        <v>0</v>
      </c>
      <c r="AY2364" s="63">
        <v>0</v>
      </c>
      <c r="BA2364" s="5">
        <f>IF(Q2364&gt;0,RANK(Q2364,(N2364:P2364,Q2364:AE2364)),0)</f>
        <v>3</v>
      </c>
      <c r="BB2364" s="5">
        <f>IF(R2364&gt;0,RANK(R2364,(N2364:P2364,Q2364:AE2364)),0)</f>
        <v>0</v>
      </c>
      <c r="BC2364" s="5">
        <f>IF(T2364&gt;0,RANK(T2364,(N2364:P2364,Q2364:AE2364)),0)</f>
        <v>0</v>
      </c>
      <c r="BD2364" s="5">
        <f>IF(S2364&gt;0,RANK(S2364,(N2364:P2364,Q2364:AE2364)),0)</f>
        <v>0</v>
      </c>
      <c r="BE2364" s="2">
        <f t="shared" si="949"/>
        <v>1.0130737449770786E-2</v>
      </c>
      <c r="BF2364" s="2">
        <f t="shared" si="950"/>
        <v>0</v>
      </c>
      <c r="BG2364" s="2">
        <f t="shared" si="951"/>
        <v>0</v>
      </c>
      <c r="BH2364" s="2">
        <f t="shared" si="952"/>
        <v>0</v>
      </c>
      <c r="BJ2364" t="s">
        <v>2187</v>
      </c>
      <c r="BK2364" t="s">
        <v>1019</v>
      </c>
      <c r="BL2364" s="63">
        <v>14</v>
      </c>
      <c r="BN2364" s="112">
        <v>42</v>
      </c>
      <c r="BO2364" s="114">
        <v>59</v>
      </c>
      <c r="BP2364" s="118">
        <f t="shared" si="956"/>
        <v>42059</v>
      </c>
      <c r="BQ2364" s="118">
        <f t="shared" si="955"/>
        <v>42059</v>
      </c>
      <c r="BR2364" s="5" t="s">
        <v>3151</v>
      </c>
      <c r="CC2364" s="63">
        <f t="shared" si="954"/>
        <v>17669</v>
      </c>
      <c r="CE2364" s="63">
        <v>0</v>
      </c>
      <c r="CF2364" s="129"/>
    </row>
    <row r="2365" spans="1:101" ht="15" hidden="1" customHeight="1" outlineLevel="1">
      <c r="A2365" t="s">
        <v>93</v>
      </c>
      <c r="B2365" t="s">
        <v>1019</v>
      </c>
      <c r="C2365" s="1">
        <f t="shared" si="945"/>
        <v>22843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>
        <f>IF(P2365&gt;0,RANK(P2365,(N2365:P2365,Q2365:AE2365)),0)</f>
        <v>0</v>
      </c>
      <c r="G2365" s="129">
        <f t="shared" si="943"/>
        <v>11616</v>
      </c>
      <c r="H2365" s="134">
        <f t="shared" si="944"/>
        <v>0.5085146434356258</v>
      </c>
      <c r="I2365" s="2"/>
      <c r="J2365" s="2">
        <f t="shared" si="946"/>
        <v>0.2383662391104496</v>
      </c>
      <c r="K2365" s="2">
        <f t="shared" si="947"/>
        <v>0.74688088254607543</v>
      </c>
      <c r="L2365" s="2">
        <f t="shared" si="953"/>
        <v>0</v>
      </c>
      <c r="M2365" s="2">
        <f t="shared" si="948"/>
        <v>1.475287834347494E-2</v>
      </c>
      <c r="N2365" s="63">
        <v>5445</v>
      </c>
      <c r="O2365" s="63">
        <v>17061</v>
      </c>
      <c r="P2365" s="63">
        <v>0</v>
      </c>
      <c r="Q2365" s="63">
        <v>286</v>
      </c>
      <c r="R2365" s="63">
        <v>0</v>
      </c>
      <c r="S2365" s="63">
        <v>0</v>
      </c>
      <c r="T2365" s="63">
        <v>0</v>
      </c>
      <c r="U2365" s="63">
        <v>0</v>
      </c>
      <c r="V2365" s="63">
        <v>0</v>
      </c>
      <c r="W2365" s="63">
        <v>51</v>
      </c>
      <c r="X2365" s="63">
        <v>0</v>
      </c>
      <c r="Y2365" s="63">
        <v>0</v>
      </c>
      <c r="Z2365" s="63">
        <v>0</v>
      </c>
      <c r="AA2365" s="63">
        <v>0</v>
      </c>
      <c r="AB2365" s="63">
        <v>0</v>
      </c>
      <c r="AC2365" s="63">
        <v>0</v>
      </c>
      <c r="AD2365" s="63">
        <v>0</v>
      </c>
      <c r="AE2365" s="63">
        <v>0</v>
      </c>
      <c r="AF2365" s="63">
        <v>0</v>
      </c>
      <c r="AG2365" s="63">
        <v>0</v>
      </c>
      <c r="AH2365" s="63">
        <v>0</v>
      </c>
      <c r="AI2365" s="63">
        <v>0</v>
      </c>
      <c r="AJ2365" s="63">
        <v>0</v>
      </c>
      <c r="AK2365" s="63">
        <v>0</v>
      </c>
      <c r="AL2365" s="63">
        <v>0</v>
      </c>
      <c r="AM2365" s="63">
        <v>0</v>
      </c>
      <c r="AN2365" s="63">
        <v>0</v>
      </c>
      <c r="AO2365" s="63">
        <v>0</v>
      </c>
      <c r="AP2365" s="63">
        <v>0</v>
      </c>
      <c r="AQ2365" s="63">
        <v>0</v>
      </c>
      <c r="AR2365" s="63">
        <v>0</v>
      </c>
      <c r="AS2365" s="63">
        <v>0</v>
      </c>
      <c r="AT2365" s="63">
        <v>0</v>
      </c>
      <c r="AU2365" s="63">
        <v>0</v>
      </c>
      <c r="AV2365" s="63">
        <v>0</v>
      </c>
      <c r="AW2365" s="63">
        <v>0</v>
      </c>
      <c r="AX2365" s="63">
        <v>0</v>
      </c>
      <c r="AY2365" s="63">
        <v>0</v>
      </c>
      <c r="BA2365" s="5">
        <f>IF(Q2365&gt;0,RANK(Q2365,(N2365:P2365,Q2365:AE2365)),0)</f>
        <v>3</v>
      </c>
      <c r="BB2365" s="5">
        <f>IF(R2365&gt;0,RANK(R2365,(N2365:P2365,Q2365:AE2365)),0)</f>
        <v>0</v>
      </c>
      <c r="BC2365" s="5">
        <f>IF(T2365&gt;0,RANK(T2365,(N2365:P2365,Q2365:AE2365)),0)</f>
        <v>0</v>
      </c>
      <c r="BD2365" s="5">
        <f>IF(S2365&gt;0,RANK(S2365,(N2365:P2365,Q2365:AE2365)),0)</f>
        <v>0</v>
      </c>
      <c r="BE2365" s="2">
        <f t="shared" si="949"/>
        <v>1.2520246902771089E-2</v>
      </c>
      <c r="BF2365" s="2">
        <f t="shared" si="950"/>
        <v>0</v>
      </c>
      <c r="BG2365" s="2">
        <f t="shared" si="951"/>
        <v>0</v>
      </c>
      <c r="BH2365" s="2">
        <f t="shared" si="952"/>
        <v>0</v>
      </c>
      <c r="BJ2365" t="s">
        <v>93</v>
      </c>
      <c r="BK2365" t="s">
        <v>1019</v>
      </c>
      <c r="BL2365" s="63">
        <v>13</v>
      </c>
      <c r="BN2365" s="112">
        <v>42</v>
      </c>
      <c r="BO2365" s="114">
        <v>61</v>
      </c>
      <c r="BP2365" s="118">
        <f t="shared" si="956"/>
        <v>42061</v>
      </c>
      <c r="BQ2365" s="118">
        <f t="shared" si="955"/>
        <v>42061</v>
      </c>
      <c r="BR2365" s="5" t="s">
        <v>3151</v>
      </c>
      <c r="BV2365" s="63"/>
      <c r="CC2365" s="63">
        <f t="shared" si="954"/>
        <v>22843</v>
      </c>
      <c r="CE2365" s="63">
        <v>51</v>
      </c>
    </row>
    <row r="2366" spans="1:101" ht="15" hidden="1" customHeight="1" outlineLevel="1">
      <c r="A2366" t="s">
        <v>150</v>
      </c>
      <c r="B2366" t="s">
        <v>1019</v>
      </c>
      <c r="C2366" s="1">
        <f t="shared" si="945"/>
        <v>41289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0</v>
      </c>
      <c r="G2366" s="129">
        <f t="shared" si="943"/>
        <v>15455</v>
      </c>
      <c r="H2366" s="134">
        <f t="shared" si="944"/>
        <v>0.37431277095594467</v>
      </c>
      <c r="I2366" s="2"/>
      <c r="J2366" s="2">
        <f t="shared" si="946"/>
        <v>0.30598948872581072</v>
      </c>
      <c r="K2366" s="2">
        <f t="shared" si="947"/>
        <v>0.68030225968175539</v>
      </c>
      <c r="L2366" s="2">
        <f t="shared" si="953"/>
        <v>0</v>
      </c>
      <c r="M2366" s="2">
        <f t="shared" si="948"/>
        <v>1.3708251592433829E-2</v>
      </c>
      <c r="N2366" s="63">
        <v>12634</v>
      </c>
      <c r="O2366" s="63">
        <v>28089</v>
      </c>
      <c r="P2366" s="63">
        <v>0</v>
      </c>
      <c r="Q2366" s="63">
        <v>475</v>
      </c>
      <c r="R2366" s="63">
        <v>0</v>
      </c>
      <c r="S2366" s="63">
        <v>0</v>
      </c>
      <c r="T2366" s="63">
        <v>0</v>
      </c>
      <c r="U2366" s="63">
        <v>0</v>
      </c>
      <c r="V2366" s="63">
        <v>0</v>
      </c>
      <c r="W2366" s="63">
        <v>91</v>
      </c>
      <c r="X2366" s="63">
        <v>0</v>
      </c>
      <c r="Y2366" s="63">
        <v>0</v>
      </c>
      <c r="Z2366" s="63">
        <v>0</v>
      </c>
      <c r="AA2366" s="63">
        <v>0</v>
      </c>
      <c r="AB2366" s="63">
        <v>0</v>
      </c>
      <c r="AC2366" s="63">
        <v>0</v>
      </c>
      <c r="AD2366" s="63">
        <v>0</v>
      </c>
      <c r="AE2366" s="63">
        <v>0</v>
      </c>
      <c r="AF2366" s="63">
        <v>0</v>
      </c>
      <c r="AG2366" s="63">
        <v>0</v>
      </c>
      <c r="AH2366" s="63">
        <v>0</v>
      </c>
      <c r="AI2366" s="63">
        <v>0</v>
      </c>
      <c r="AJ2366" s="63">
        <v>0</v>
      </c>
      <c r="AK2366" s="63">
        <v>0</v>
      </c>
      <c r="AL2366" s="63">
        <v>0</v>
      </c>
      <c r="AM2366" s="63">
        <v>0</v>
      </c>
      <c r="AN2366" s="63">
        <v>0</v>
      </c>
      <c r="AO2366" s="63">
        <v>0</v>
      </c>
      <c r="AP2366" s="63">
        <v>0</v>
      </c>
      <c r="AQ2366" s="63">
        <v>0</v>
      </c>
      <c r="AR2366" s="63">
        <v>0</v>
      </c>
      <c r="AS2366" s="63">
        <v>0</v>
      </c>
      <c r="AT2366" s="63">
        <v>0</v>
      </c>
      <c r="AU2366" s="63">
        <v>0</v>
      </c>
      <c r="AV2366" s="63">
        <v>0</v>
      </c>
      <c r="AW2366" s="63">
        <v>0</v>
      </c>
      <c r="AX2366" s="63">
        <v>0</v>
      </c>
      <c r="AY2366" s="63">
        <v>0</v>
      </c>
      <c r="BA2366" s="5">
        <f>IF(Q2366&gt;0,RANK(Q2366,(N2366:P2366,Q2366:AE2366)),0)</f>
        <v>3</v>
      </c>
      <c r="BB2366" s="5">
        <f>IF(R2366&gt;0,RANK(R2366,(N2366:P2366,Q2366:AE2366)),0)</f>
        <v>0</v>
      </c>
      <c r="BC2366" s="5">
        <f>IF(T2366&gt;0,RANK(T2366,(N2366:P2366,Q2366:AE2366)),0)</f>
        <v>0</v>
      </c>
      <c r="BD2366" s="5">
        <f>IF(S2366&gt;0,RANK(S2366,(N2366:P2366,Q2366:AE2366)),0)</f>
        <v>0</v>
      </c>
      <c r="BE2366" s="2">
        <f t="shared" si="949"/>
        <v>1.1504274746300468E-2</v>
      </c>
      <c r="BF2366" s="2">
        <f t="shared" si="950"/>
        <v>0</v>
      </c>
      <c r="BG2366" s="2">
        <f t="shared" si="951"/>
        <v>0</v>
      </c>
      <c r="BH2366" s="2">
        <f t="shared" si="952"/>
        <v>0</v>
      </c>
      <c r="BJ2366" t="s">
        <v>150</v>
      </c>
      <c r="BK2366" t="s">
        <v>1019</v>
      </c>
      <c r="BL2366" s="63">
        <v>15</v>
      </c>
      <c r="BN2366" s="112">
        <v>42</v>
      </c>
      <c r="BO2366" s="114">
        <v>63</v>
      </c>
      <c r="BP2366" s="118">
        <f t="shared" si="956"/>
        <v>42063</v>
      </c>
      <c r="BQ2366" s="118">
        <f t="shared" si="955"/>
        <v>42063</v>
      </c>
      <c r="BR2366" s="5" t="s">
        <v>3151</v>
      </c>
      <c r="CC2366" s="63">
        <f t="shared" si="954"/>
        <v>41289</v>
      </c>
      <c r="CD2366" s="130"/>
      <c r="CE2366" s="63">
        <v>91</v>
      </c>
      <c r="CH2366" s="130"/>
    </row>
    <row r="2367" spans="1:101" ht="15" hidden="1" customHeight="1" outlineLevel="1">
      <c r="A2367" t="s">
        <v>1091</v>
      </c>
      <c r="B2367" t="s">
        <v>1019</v>
      </c>
      <c r="C2367" s="1">
        <f t="shared" ref="C2367:C2402" si="957">SUM(N2367:AY2367)</f>
        <v>22863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0</v>
      </c>
      <c r="G2367" s="129">
        <f t="shared" si="943"/>
        <v>13433</v>
      </c>
      <c r="H2367" s="134">
        <f t="shared" si="944"/>
        <v>0.58754319205703542</v>
      </c>
      <c r="I2367" s="2"/>
      <c r="J2367" s="2">
        <f t="shared" ref="J2367:J2402" si="958">IF($C2367=0,"-",N2367/$C2367)</f>
        <v>0.19800551108778375</v>
      </c>
      <c r="K2367" s="2">
        <f t="shared" ref="K2367:K2402" si="959">IF($C2367=0,"-",O2367/$C2367)</f>
        <v>0.78554870314481917</v>
      </c>
      <c r="L2367" s="2">
        <f t="shared" si="953"/>
        <v>0</v>
      </c>
      <c r="M2367" s="2">
        <f t="shared" ref="M2367:M2398" si="960">IF(C2367=0,"-",(1-J2367-K2367-L2367))</f>
        <v>1.6445785767397081E-2</v>
      </c>
      <c r="N2367" s="63">
        <v>4527</v>
      </c>
      <c r="O2367" s="63">
        <v>17960</v>
      </c>
      <c r="P2367" s="63">
        <v>0</v>
      </c>
      <c r="Q2367" s="63">
        <v>337</v>
      </c>
      <c r="R2367" s="63">
        <v>0</v>
      </c>
      <c r="S2367" s="63">
        <v>0</v>
      </c>
      <c r="T2367" s="63">
        <v>0</v>
      </c>
      <c r="U2367" s="63">
        <v>0</v>
      </c>
      <c r="V2367" s="63">
        <v>0</v>
      </c>
      <c r="W2367" s="63">
        <v>39</v>
      </c>
      <c r="X2367" s="63">
        <v>0</v>
      </c>
      <c r="Y2367" s="63">
        <v>0</v>
      </c>
      <c r="Z2367" s="63">
        <v>0</v>
      </c>
      <c r="AA2367" s="63">
        <v>0</v>
      </c>
      <c r="AB2367" s="63">
        <v>0</v>
      </c>
      <c r="AC2367" s="63">
        <v>0</v>
      </c>
      <c r="AD2367" s="63">
        <v>0</v>
      </c>
      <c r="AE2367" s="63">
        <v>0</v>
      </c>
      <c r="AF2367" s="63">
        <v>0</v>
      </c>
      <c r="AG2367" s="63">
        <v>0</v>
      </c>
      <c r="AH2367" s="63">
        <v>0</v>
      </c>
      <c r="AI2367" s="63">
        <v>0</v>
      </c>
      <c r="AJ2367" s="63">
        <v>0</v>
      </c>
      <c r="AK2367" s="63">
        <v>0</v>
      </c>
      <c r="AL2367" s="63">
        <v>0</v>
      </c>
      <c r="AM2367" s="63">
        <v>0</v>
      </c>
      <c r="AN2367" s="63">
        <v>0</v>
      </c>
      <c r="AO2367" s="63">
        <v>0</v>
      </c>
      <c r="AP2367" s="63">
        <v>0</v>
      </c>
      <c r="AQ2367" s="63">
        <v>0</v>
      </c>
      <c r="AR2367" s="63">
        <v>0</v>
      </c>
      <c r="AS2367" s="63">
        <v>0</v>
      </c>
      <c r="AT2367" s="63">
        <v>0</v>
      </c>
      <c r="AU2367" s="63">
        <v>0</v>
      </c>
      <c r="AV2367" s="63">
        <v>0</v>
      </c>
      <c r="AW2367" s="63">
        <v>0</v>
      </c>
      <c r="AX2367" s="63">
        <v>0</v>
      </c>
      <c r="AY2367" s="63">
        <v>0</v>
      </c>
      <c r="BA2367" s="5">
        <f>IF(Q2367&gt;0,RANK(Q2367,(N2367:P2367,Q2367:AE2367)),0)</f>
        <v>3</v>
      </c>
      <c r="BB2367" s="5">
        <f>IF(R2367&gt;0,RANK(R2367,(N2367:P2367,Q2367:AE2367)),0)</f>
        <v>0</v>
      </c>
      <c r="BC2367" s="5">
        <f>IF(T2367&gt;0,RANK(T2367,(N2367:P2367,Q2367:AE2367)),0)</f>
        <v>0</v>
      </c>
      <c r="BD2367" s="5">
        <f>IF(S2367&gt;0,RANK(S2367,(N2367:P2367,Q2367:AE2367)),0)</f>
        <v>0</v>
      </c>
      <c r="BE2367" s="2">
        <f t="shared" ref="BE2367:BE2402" si="961">IF($C2367=0,"-",Q2367/$C2367)</f>
        <v>1.4739972881949E-2</v>
      </c>
      <c r="BF2367" s="2">
        <f t="shared" ref="BF2367:BF2402" si="962">IF($C2367=0,"-",R2367/$C2367)</f>
        <v>0</v>
      </c>
      <c r="BG2367" s="2">
        <f t="shared" ref="BG2367:BG2402" si="963">IF($C2367=0,"-",T2367/$C2367)</f>
        <v>0</v>
      </c>
      <c r="BH2367" s="2">
        <f t="shared" ref="BH2367:BH2402" si="964">IF($C2367=0,"-",S2367/$C2367)</f>
        <v>0</v>
      </c>
      <c r="BJ2367" t="s">
        <v>1091</v>
      </c>
      <c r="BK2367" t="s">
        <v>1019</v>
      </c>
      <c r="BL2367" s="63">
        <v>15</v>
      </c>
      <c r="BN2367" s="112">
        <v>42</v>
      </c>
      <c r="BO2367" s="114">
        <v>65</v>
      </c>
      <c r="BP2367" s="118">
        <f t="shared" si="956"/>
        <v>42065</v>
      </c>
      <c r="BQ2367" s="118">
        <f t="shared" si="955"/>
        <v>42065</v>
      </c>
      <c r="BR2367" s="5" t="s">
        <v>3151</v>
      </c>
      <c r="CC2367" s="63">
        <f t="shared" si="954"/>
        <v>22863</v>
      </c>
      <c r="CD2367" s="129"/>
      <c r="CE2367" s="63">
        <v>39</v>
      </c>
    </row>
    <row r="2368" spans="1:101" ht="15" hidden="1" customHeight="1" outlineLevel="1">
      <c r="A2368" t="s">
        <v>1564</v>
      </c>
      <c r="B2368" t="s">
        <v>1019</v>
      </c>
      <c r="C2368" s="1">
        <f t="shared" si="957"/>
        <v>12072</v>
      </c>
      <c r="D2368" s="5">
        <f>IF(N2368&gt;0, RANK(N2368,(N2368:P2368,Q2368:AE2368)),0)</f>
        <v>2</v>
      </c>
      <c r="E2368" s="5">
        <f>IF(O2368&gt;0,RANK(O2368,(N2368:P2368,Q2368:AE2368)),0)</f>
        <v>1</v>
      </c>
      <c r="F2368" s="5">
        <f>IF(P2368&gt;0,RANK(P2368,(N2368:P2368,Q2368:AE2368)),0)</f>
        <v>0</v>
      </c>
      <c r="G2368" s="129">
        <f t="shared" si="943"/>
        <v>7396</v>
      </c>
      <c r="H2368" s="134">
        <f t="shared" si="944"/>
        <v>0.6126573889993373</v>
      </c>
      <c r="I2368" s="2"/>
      <c r="J2368" s="2">
        <f t="shared" si="958"/>
        <v>0.18663021868787277</v>
      </c>
      <c r="K2368" s="2">
        <f t="shared" si="959"/>
        <v>0.79928760768721008</v>
      </c>
      <c r="L2368" s="2">
        <f t="shared" si="953"/>
        <v>0</v>
      </c>
      <c r="M2368" s="2">
        <f t="shared" si="960"/>
        <v>1.4082173624917149E-2</v>
      </c>
      <c r="N2368" s="63">
        <v>2253</v>
      </c>
      <c r="O2368" s="63">
        <v>9649</v>
      </c>
      <c r="P2368" s="63">
        <v>0</v>
      </c>
      <c r="Q2368" s="63">
        <v>141</v>
      </c>
      <c r="R2368" s="63">
        <v>0</v>
      </c>
      <c r="S2368" s="63">
        <v>0</v>
      </c>
      <c r="T2368" s="63">
        <v>0</v>
      </c>
      <c r="U2368" s="63">
        <v>0</v>
      </c>
      <c r="V2368" s="63">
        <v>0</v>
      </c>
      <c r="W2368" s="63">
        <v>29</v>
      </c>
      <c r="X2368" s="63">
        <v>0</v>
      </c>
      <c r="Y2368" s="63">
        <v>0</v>
      </c>
      <c r="Z2368" s="63">
        <v>0</v>
      </c>
      <c r="AA2368" s="63">
        <v>0</v>
      </c>
      <c r="AB2368" s="63">
        <v>0</v>
      </c>
      <c r="AC2368" s="63">
        <v>0</v>
      </c>
      <c r="AD2368" s="63">
        <v>0</v>
      </c>
      <c r="AE2368" s="63">
        <v>0</v>
      </c>
      <c r="AF2368" s="63">
        <v>0</v>
      </c>
      <c r="AG2368" s="63">
        <v>0</v>
      </c>
      <c r="AH2368" s="63">
        <v>0</v>
      </c>
      <c r="AI2368" s="63">
        <v>0</v>
      </c>
      <c r="AJ2368" s="63">
        <v>0</v>
      </c>
      <c r="AK2368" s="63">
        <v>0</v>
      </c>
      <c r="AL2368" s="63">
        <v>0</v>
      </c>
      <c r="AM2368" s="63">
        <v>0</v>
      </c>
      <c r="AN2368" s="63">
        <v>0</v>
      </c>
      <c r="AO2368" s="63">
        <v>0</v>
      </c>
      <c r="AP2368" s="63">
        <v>0</v>
      </c>
      <c r="AQ2368" s="63">
        <v>0</v>
      </c>
      <c r="AR2368" s="63">
        <v>0</v>
      </c>
      <c r="AS2368" s="63">
        <v>0</v>
      </c>
      <c r="AT2368" s="63">
        <v>0</v>
      </c>
      <c r="AU2368" s="63">
        <v>0</v>
      </c>
      <c r="AV2368" s="63">
        <v>0</v>
      </c>
      <c r="AW2368" s="63">
        <v>0</v>
      </c>
      <c r="AX2368" s="63">
        <v>0</v>
      </c>
      <c r="AY2368" s="63">
        <v>0</v>
      </c>
      <c r="BA2368" s="5">
        <f>IF(Q2368&gt;0,RANK(Q2368,(N2368:P2368,Q2368:AE2368)),0)</f>
        <v>3</v>
      </c>
      <c r="BB2368" s="5">
        <f>IF(R2368&gt;0,RANK(R2368,(N2368:P2368,Q2368:AE2368)),0)</f>
        <v>0</v>
      </c>
      <c r="BC2368" s="5">
        <f>IF(T2368&gt;0,RANK(T2368,(N2368:P2368,Q2368:AE2368)),0)</f>
        <v>0</v>
      </c>
      <c r="BD2368" s="5">
        <f>IF(S2368&gt;0,RANK(S2368,(N2368:P2368,Q2368:AE2368)),0)</f>
        <v>0</v>
      </c>
      <c r="BE2368" s="2">
        <f t="shared" si="961"/>
        <v>1.1679920477137177E-2</v>
      </c>
      <c r="BF2368" s="2">
        <f t="shared" si="962"/>
        <v>0</v>
      </c>
      <c r="BG2368" s="2">
        <f t="shared" si="963"/>
        <v>0</v>
      </c>
      <c r="BH2368" s="2">
        <f t="shared" si="964"/>
        <v>0</v>
      </c>
      <c r="BJ2368" t="s">
        <v>1564</v>
      </c>
      <c r="BK2368" t="s">
        <v>1019</v>
      </c>
      <c r="BL2368" s="63">
        <v>12</v>
      </c>
      <c r="BN2368" s="112">
        <v>42</v>
      </c>
      <c r="BO2368" s="114">
        <v>67</v>
      </c>
      <c r="BP2368" s="118">
        <f t="shared" si="956"/>
        <v>42067</v>
      </c>
      <c r="BQ2368" s="118">
        <f t="shared" si="955"/>
        <v>42067</v>
      </c>
      <c r="BR2368" s="5" t="s">
        <v>3151</v>
      </c>
      <c r="BS2368" s="129"/>
      <c r="BT2368" s="129"/>
      <c r="BV2368" s="63"/>
      <c r="CC2368" s="63">
        <f t="shared" si="954"/>
        <v>12072</v>
      </c>
      <c r="CD2368" s="129"/>
      <c r="CE2368" s="63">
        <v>29</v>
      </c>
    </row>
    <row r="2369" spans="1:84" ht="15" hidden="1" customHeight="1" outlineLevel="1">
      <c r="A2369" t="s">
        <v>115</v>
      </c>
      <c r="B2369" t="s">
        <v>1019</v>
      </c>
      <c r="C2369" s="1">
        <f t="shared" si="957"/>
        <v>115695</v>
      </c>
      <c r="D2369" s="5">
        <f>IF(N2369&gt;0, RANK(N2369,(N2369:P2369,Q2369:AE2369)),0)</f>
        <v>1</v>
      </c>
      <c r="E2369" s="5">
        <f>IF(O2369&gt;0,RANK(O2369,(N2369:P2369,Q2369:AE2369)),0)</f>
        <v>2</v>
      </c>
      <c r="F2369" s="5">
        <f>IF(P2369&gt;0,RANK(P2369,(N2369:P2369,Q2369:AE2369)),0)</f>
        <v>0</v>
      </c>
      <c r="G2369" s="129">
        <f t="shared" si="943"/>
        <v>9657</v>
      </c>
      <c r="H2369" s="134">
        <f t="shared" si="944"/>
        <v>8.3469467133411121E-2</v>
      </c>
      <c r="I2369" s="2"/>
      <c r="J2369" s="2">
        <f t="shared" si="958"/>
        <v>0.53581399369030636</v>
      </c>
      <c r="K2369" s="2">
        <f t="shared" si="959"/>
        <v>0.45234452655689528</v>
      </c>
      <c r="L2369" s="2">
        <f t="shared" si="953"/>
        <v>0</v>
      </c>
      <c r="M2369" s="2">
        <f t="shared" si="960"/>
        <v>1.1841479752798367E-2</v>
      </c>
      <c r="N2369" s="63">
        <v>61991</v>
      </c>
      <c r="O2369" s="63">
        <v>52334</v>
      </c>
      <c r="P2369" s="63">
        <v>0</v>
      </c>
      <c r="Q2369" s="63">
        <v>1085</v>
      </c>
      <c r="R2369" s="63">
        <v>0</v>
      </c>
      <c r="S2369" s="63">
        <v>0</v>
      </c>
      <c r="T2369" s="63">
        <v>0</v>
      </c>
      <c r="U2369" s="63">
        <v>0</v>
      </c>
      <c r="V2369" s="63">
        <v>0</v>
      </c>
      <c r="W2369" s="63">
        <v>285</v>
      </c>
      <c r="X2369" s="63">
        <v>0</v>
      </c>
      <c r="Y2369" s="63">
        <v>0</v>
      </c>
      <c r="Z2369" s="63">
        <v>0</v>
      </c>
      <c r="AA2369" s="63">
        <v>0</v>
      </c>
      <c r="AB2369" s="63">
        <v>0</v>
      </c>
      <c r="AC2369" s="63">
        <v>0</v>
      </c>
      <c r="AD2369" s="63">
        <v>0</v>
      </c>
      <c r="AE2369" s="63">
        <v>0</v>
      </c>
      <c r="AF2369" s="63">
        <v>0</v>
      </c>
      <c r="AG2369" s="63">
        <v>0</v>
      </c>
      <c r="AH2369" s="63">
        <v>0</v>
      </c>
      <c r="AI2369" s="63">
        <v>0</v>
      </c>
      <c r="AJ2369" s="63">
        <v>0</v>
      </c>
      <c r="AK2369" s="63">
        <v>0</v>
      </c>
      <c r="AL2369" s="63">
        <v>0</v>
      </c>
      <c r="AM2369" s="63">
        <v>0</v>
      </c>
      <c r="AN2369" s="63">
        <v>0</v>
      </c>
      <c r="AO2369" s="63">
        <v>0</v>
      </c>
      <c r="AP2369" s="63">
        <v>0</v>
      </c>
      <c r="AQ2369" s="63">
        <v>0</v>
      </c>
      <c r="AR2369" s="63">
        <v>0</v>
      </c>
      <c r="AS2369" s="63">
        <v>0</v>
      </c>
      <c r="AT2369" s="63">
        <v>0</v>
      </c>
      <c r="AU2369" s="63">
        <v>0</v>
      </c>
      <c r="AV2369" s="63">
        <v>0</v>
      </c>
      <c r="AW2369" s="63">
        <v>0</v>
      </c>
      <c r="AX2369" s="63">
        <v>0</v>
      </c>
      <c r="AY2369" s="63">
        <v>0</v>
      </c>
      <c r="BA2369" s="5">
        <f>IF(Q2369&gt;0,RANK(Q2369,(N2369:P2369,Q2369:AE2369)),0)</f>
        <v>3</v>
      </c>
      <c r="BB2369" s="5">
        <f>IF(R2369&gt;0,RANK(R2369,(N2369:P2369,Q2369:AE2369)),0)</f>
        <v>0</v>
      </c>
      <c r="BC2369" s="5">
        <f>IF(T2369&gt;0,RANK(T2369,(N2369:P2369,Q2369:AE2369)),0)</f>
        <v>0</v>
      </c>
      <c r="BD2369" s="5">
        <f>IF(S2369&gt;0,RANK(S2369,(N2369:P2369,Q2369:AE2369)),0)</f>
        <v>0</v>
      </c>
      <c r="BE2369" s="2">
        <f t="shared" si="961"/>
        <v>9.3781062275811403E-3</v>
      </c>
      <c r="BF2369" s="2">
        <f t="shared" si="962"/>
        <v>0</v>
      </c>
      <c r="BG2369" s="2">
        <f t="shared" si="963"/>
        <v>0</v>
      </c>
      <c r="BH2369" s="2">
        <f t="shared" si="964"/>
        <v>0</v>
      </c>
      <c r="BJ2369" t="s">
        <v>115</v>
      </c>
      <c r="BK2369" t="s">
        <v>1019</v>
      </c>
      <c r="BL2369" s="63">
        <v>8</v>
      </c>
      <c r="BN2369" s="112">
        <v>42</v>
      </c>
      <c r="BO2369" s="114">
        <v>69</v>
      </c>
      <c r="BP2369" s="118">
        <f t="shared" si="956"/>
        <v>42069</v>
      </c>
      <c r="BQ2369" s="118">
        <f t="shared" si="955"/>
        <v>42069</v>
      </c>
      <c r="BR2369" s="5" t="s">
        <v>3151</v>
      </c>
      <c r="BV2369" s="63"/>
      <c r="CC2369" s="63">
        <f t="shared" si="954"/>
        <v>115695</v>
      </c>
      <c r="CE2369" s="63">
        <v>285</v>
      </c>
    </row>
    <row r="2370" spans="1:84" ht="15" hidden="1" customHeight="1" outlineLevel="1">
      <c r="A2370" t="s">
        <v>1060</v>
      </c>
      <c r="B2370" t="s">
        <v>1019</v>
      </c>
      <c r="C2370" s="1">
        <f t="shared" si="957"/>
        <v>281375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0</v>
      </c>
      <c r="G2370" s="129">
        <f t="shared" si="943"/>
        <v>44362</v>
      </c>
      <c r="H2370" s="134">
        <f t="shared" si="944"/>
        <v>0.15766148378498446</v>
      </c>
      <c r="I2370" s="2"/>
      <c r="J2370" s="2">
        <f t="shared" si="958"/>
        <v>0.41171745890715239</v>
      </c>
      <c r="K2370" s="2">
        <f t="shared" si="959"/>
        <v>0.56937894269213685</v>
      </c>
      <c r="L2370" s="2">
        <f t="shared" si="953"/>
        <v>0</v>
      </c>
      <c r="M2370" s="2">
        <f t="shared" si="960"/>
        <v>1.8903598400710764E-2</v>
      </c>
      <c r="N2370" s="63">
        <v>115847</v>
      </c>
      <c r="O2370" s="63">
        <v>160209</v>
      </c>
      <c r="P2370" s="63">
        <v>0</v>
      </c>
      <c r="Q2370" s="63">
        <v>4183</v>
      </c>
      <c r="R2370" s="63">
        <v>0</v>
      </c>
      <c r="S2370" s="63">
        <v>0</v>
      </c>
      <c r="T2370" s="63">
        <v>0</v>
      </c>
      <c r="U2370" s="63">
        <v>0</v>
      </c>
      <c r="V2370" s="63">
        <v>0</v>
      </c>
      <c r="W2370" s="63">
        <v>1136</v>
      </c>
      <c r="X2370" s="63">
        <v>0</v>
      </c>
      <c r="Y2370" s="63">
        <v>0</v>
      </c>
      <c r="Z2370" s="63">
        <v>0</v>
      </c>
      <c r="AA2370" s="63">
        <v>0</v>
      </c>
      <c r="AB2370" s="63">
        <v>0</v>
      </c>
      <c r="AC2370" s="63">
        <v>0</v>
      </c>
      <c r="AD2370" s="63">
        <v>0</v>
      </c>
      <c r="AE2370" s="63">
        <v>0</v>
      </c>
      <c r="AF2370" s="63">
        <v>0</v>
      </c>
      <c r="AG2370" s="63">
        <v>0</v>
      </c>
      <c r="AH2370" s="63">
        <v>0</v>
      </c>
      <c r="AI2370" s="63">
        <v>0</v>
      </c>
      <c r="AJ2370" s="63">
        <v>0</v>
      </c>
      <c r="AK2370" s="63">
        <v>0</v>
      </c>
      <c r="AL2370" s="63">
        <v>0</v>
      </c>
      <c r="AM2370" s="63">
        <v>0</v>
      </c>
      <c r="AN2370" s="63">
        <v>0</v>
      </c>
      <c r="AO2370" s="63">
        <v>0</v>
      </c>
      <c r="AP2370" s="63">
        <v>0</v>
      </c>
      <c r="AQ2370" s="63">
        <v>0</v>
      </c>
      <c r="AR2370" s="63">
        <v>0</v>
      </c>
      <c r="AS2370" s="63">
        <v>0</v>
      </c>
      <c r="AT2370" s="63">
        <v>0</v>
      </c>
      <c r="AU2370" s="63">
        <v>0</v>
      </c>
      <c r="AV2370" s="63">
        <v>0</v>
      </c>
      <c r="AW2370" s="63">
        <v>0</v>
      </c>
      <c r="AX2370" s="63">
        <v>0</v>
      </c>
      <c r="AY2370" s="63">
        <v>0</v>
      </c>
      <c r="BA2370" s="5">
        <f>IF(Q2370&gt;0,RANK(Q2370,(N2370:P2370,Q2370:AE2370)),0)</f>
        <v>3</v>
      </c>
      <c r="BB2370" s="5">
        <f>IF(R2370&gt;0,RANK(R2370,(N2370:P2370,Q2370:AE2370)),0)</f>
        <v>0</v>
      </c>
      <c r="BC2370" s="5">
        <f>IF(T2370&gt;0,RANK(T2370,(N2370:P2370,Q2370:AE2370)),0)</f>
        <v>0</v>
      </c>
      <c r="BD2370" s="5">
        <f>IF(S2370&gt;0,RANK(S2370,(N2370:P2370,Q2370:AE2370)),0)</f>
        <v>0</v>
      </c>
      <c r="BE2370" s="2">
        <f t="shared" si="961"/>
        <v>1.4866281652598845E-2</v>
      </c>
      <c r="BF2370" s="2">
        <f t="shared" si="962"/>
        <v>0</v>
      </c>
      <c r="BG2370" s="2">
        <f t="shared" si="963"/>
        <v>0</v>
      </c>
      <c r="BH2370" s="2">
        <f t="shared" si="964"/>
        <v>0</v>
      </c>
      <c r="BJ2370" t="s">
        <v>1060</v>
      </c>
      <c r="BK2370" t="s">
        <v>1019</v>
      </c>
      <c r="BL2370" s="63">
        <v>11</v>
      </c>
      <c r="BN2370" s="112">
        <v>42</v>
      </c>
      <c r="BO2370" s="114">
        <v>71</v>
      </c>
      <c r="BP2370" s="118">
        <f t="shared" si="956"/>
        <v>42071</v>
      </c>
      <c r="BQ2370" s="118">
        <f t="shared" si="955"/>
        <v>42071</v>
      </c>
      <c r="BR2370" s="5" t="s">
        <v>3151</v>
      </c>
      <c r="CC2370" s="63">
        <f t="shared" si="954"/>
        <v>281375</v>
      </c>
      <c r="CE2370" s="63">
        <v>1136</v>
      </c>
    </row>
    <row r="2371" spans="1:84" ht="15" hidden="1" customHeight="1" outlineLevel="1">
      <c r="A2371" t="s">
        <v>548</v>
      </c>
      <c r="B2371" t="s">
        <v>1019</v>
      </c>
      <c r="C2371" s="1">
        <f t="shared" si="957"/>
        <v>46187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>
        <f>IF(P2371&gt;0,RANK(P2371,(N2371:P2371,Q2371:AE2371)),0)</f>
        <v>0</v>
      </c>
      <c r="G2371" s="129">
        <f t="shared" si="943"/>
        <v>13619</v>
      </c>
      <c r="H2371" s="134">
        <f t="shared" si="944"/>
        <v>0.29486652088249943</v>
      </c>
      <c r="I2371" s="2"/>
      <c r="J2371" s="2">
        <f t="shared" si="958"/>
        <v>0.3459414986901076</v>
      </c>
      <c r="K2371" s="2">
        <f t="shared" si="959"/>
        <v>0.64080801957260702</v>
      </c>
      <c r="L2371" s="2">
        <f t="shared" si="953"/>
        <v>0</v>
      </c>
      <c r="M2371" s="2">
        <f t="shared" si="960"/>
        <v>1.325048173728538E-2</v>
      </c>
      <c r="N2371" s="63">
        <v>15978</v>
      </c>
      <c r="O2371" s="63">
        <v>29597</v>
      </c>
      <c r="P2371" s="63">
        <v>0</v>
      </c>
      <c r="Q2371" s="63">
        <v>501</v>
      </c>
      <c r="R2371" s="63">
        <v>0</v>
      </c>
      <c r="S2371" s="63">
        <v>0</v>
      </c>
      <c r="T2371" s="63">
        <v>0</v>
      </c>
      <c r="U2371" s="63">
        <v>0</v>
      </c>
      <c r="V2371" s="63">
        <v>0</v>
      </c>
      <c r="W2371" s="63">
        <v>111</v>
      </c>
      <c r="X2371" s="63">
        <v>0</v>
      </c>
      <c r="Y2371" s="63">
        <v>0</v>
      </c>
      <c r="Z2371" s="63">
        <v>0</v>
      </c>
      <c r="AA2371" s="63">
        <v>0</v>
      </c>
      <c r="AB2371" s="63">
        <v>0</v>
      </c>
      <c r="AC2371" s="63">
        <v>0</v>
      </c>
      <c r="AD2371" s="63">
        <v>0</v>
      </c>
      <c r="AE2371" s="63">
        <v>0</v>
      </c>
      <c r="AF2371" s="63">
        <v>0</v>
      </c>
      <c r="AG2371" s="63">
        <v>0</v>
      </c>
      <c r="AH2371" s="63">
        <v>0</v>
      </c>
      <c r="AI2371" s="63">
        <v>0</v>
      </c>
      <c r="AJ2371" s="63">
        <v>0</v>
      </c>
      <c r="AK2371" s="63">
        <v>0</v>
      </c>
      <c r="AL2371" s="63">
        <v>0</v>
      </c>
      <c r="AM2371" s="63">
        <v>0</v>
      </c>
      <c r="AN2371" s="63">
        <v>0</v>
      </c>
      <c r="AO2371" s="63">
        <v>0</v>
      </c>
      <c r="AP2371" s="63">
        <v>0</v>
      </c>
      <c r="AQ2371" s="63">
        <v>0</v>
      </c>
      <c r="AR2371" s="63">
        <v>0</v>
      </c>
      <c r="AS2371" s="63">
        <v>0</v>
      </c>
      <c r="AT2371" s="63">
        <v>0</v>
      </c>
      <c r="AU2371" s="63">
        <v>0</v>
      </c>
      <c r="AV2371" s="63">
        <v>0</v>
      </c>
      <c r="AW2371" s="63">
        <v>0</v>
      </c>
      <c r="AX2371" s="63">
        <v>0</v>
      </c>
      <c r="AY2371" s="63">
        <v>0</v>
      </c>
      <c r="BA2371" s="5">
        <f>IF(Q2371&gt;0,RANK(Q2371,(N2371:P2371,Q2371:AE2371)),0)</f>
        <v>3</v>
      </c>
      <c r="BB2371" s="5">
        <f>IF(R2371&gt;0,RANK(R2371,(N2371:P2371,Q2371:AE2371)),0)</f>
        <v>0</v>
      </c>
      <c r="BC2371" s="5">
        <f>IF(T2371&gt;0,RANK(T2371,(N2371:P2371,Q2371:AE2371)),0)</f>
        <v>0</v>
      </c>
      <c r="BD2371" s="5">
        <f>IF(S2371&gt;0,RANK(S2371,(N2371:P2371,Q2371:AE2371)),0)</f>
        <v>0</v>
      </c>
      <c r="BE2371" s="2">
        <f t="shared" si="961"/>
        <v>1.0847208088856171E-2</v>
      </c>
      <c r="BF2371" s="2">
        <f t="shared" si="962"/>
        <v>0</v>
      </c>
      <c r="BG2371" s="2">
        <f t="shared" si="963"/>
        <v>0</v>
      </c>
      <c r="BH2371" s="2">
        <f t="shared" si="964"/>
        <v>0</v>
      </c>
      <c r="BJ2371" t="s">
        <v>548</v>
      </c>
      <c r="BK2371" t="s">
        <v>1019</v>
      </c>
      <c r="BL2371" s="63">
        <v>16</v>
      </c>
      <c r="BN2371" s="112">
        <v>42</v>
      </c>
      <c r="BO2371" s="114">
        <v>73</v>
      </c>
      <c r="BP2371" s="118">
        <f t="shared" si="956"/>
        <v>42073</v>
      </c>
      <c r="BQ2371" s="118">
        <f t="shared" si="955"/>
        <v>42073</v>
      </c>
      <c r="BR2371" s="5" t="s">
        <v>3151</v>
      </c>
      <c r="CC2371" s="63">
        <f t="shared" si="954"/>
        <v>46187</v>
      </c>
      <c r="CE2371" s="63">
        <v>111</v>
      </c>
    </row>
    <row r="2372" spans="1:84" ht="15" hidden="1" customHeight="1" outlineLevel="1">
      <c r="A2372" t="s">
        <v>188</v>
      </c>
      <c r="B2372" t="s">
        <v>1019</v>
      </c>
      <c r="C2372" s="1">
        <f t="shared" si="957"/>
        <v>71858</v>
      </c>
      <c r="D2372" s="5">
        <f>IF(N2372&gt;0, RANK(N2372,(N2372:P2372,Q2372:AE2372)),0)</f>
        <v>2</v>
      </c>
      <c r="E2372" s="5">
        <f>IF(O2372&gt;0,RANK(O2372,(N2372:P2372,Q2372:AE2372)),0)</f>
        <v>1</v>
      </c>
      <c r="F2372" s="5">
        <f>IF(P2372&gt;0,RANK(P2372,(N2372:P2372,Q2372:AE2372)),0)</f>
        <v>0</v>
      </c>
      <c r="G2372" s="129">
        <f t="shared" si="943"/>
        <v>22799</v>
      </c>
      <c r="H2372" s="134">
        <f t="shared" si="944"/>
        <v>0.31727852152857022</v>
      </c>
      <c r="I2372" s="2"/>
      <c r="J2372" s="2">
        <f t="shared" si="958"/>
        <v>0.33304572907679031</v>
      </c>
      <c r="K2372" s="2">
        <f t="shared" si="959"/>
        <v>0.65032425060536059</v>
      </c>
      <c r="L2372" s="2">
        <f t="shared" si="953"/>
        <v>0</v>
      </c>
      <c r="M2372" s="2">
        <f t="shared" si="960"/>
        <v>1.6630020317849104E-2</v>
      </c>
      <c r="N2372" s="63">
        <v>23932</v>
      </c>
      <c r="O2372" s="63">
        <v>46731</v>
      </c>
      <c r="P2372" s="63">
        <v>0</v>
      </c>
      <c r="Q2372" s="63">
        <v>989</v>
      </c>
      <c r="R2372" s="63">
        <v>0</v>
      </c>
      <c r="S2372" s="63">
        <v>0</v>
      </c>
      <c r="T2372" s="63">
        <v>0</v>
      </c>
      <c r="U2372" s="63">
        <v>0</v>
      </c>
      <c r="V2372" s="63">
        <v>0</v>
      </c>
      <c r="W2372" s="63">
        <v>206</v>
      </c>
      <c r="X2372" s="63">
        <v>0</v>
      </c>
      <c r="Y2372" s="63">
        <v>0</v>
      </c>
      <c r="Z2372" s="63">
        <v>0</v>
      </c>
      <c r="AA2372" s="63">
        <v>0</v>
      </c>
      <c r="AB2372" s="63">
        <v>0</v>
      </c>
      <c r="AC2372" s="63">
        <v>0</v>
      </c>
      <c r="AD2372" s="63">
        <v>0</v>
      </c>
      <c r="AE2372" s="63">
        <v>0</v>
      </c>
      <c r="AF2372" s="63">
        <v>0</v>
      </c>
      <c r="AG2372" s="63">
        <v>0</v>
      </c>
      <c r="AH2372" s="63">
        <v>0</v>
      </c>
      <c r="AI2372" s="63">
        <v>0</v>
      </c>
      <c r="AJ2372" s="63">
        <v>0</v>
      </c>
      <c r="AK2372" s="63">
        <v>0</v>
      </c>
      <c r="AL2372" s="63">
        <v>0</v>
      </c>
      <c r="AM2372" s="63">
        <v>0</v>
      </c>
      <c r="AN2372" s="63">
        <v>0</v>
      </c>
      <c r="AO2372" s="63">
        <v>0</v>
      </c>
      <c r="AP2372" s="63">
        <v>0</v>
      </c>
      <c r="AQ2372" s="63">
        <v>0</v>
      </c>
      <c r="AR2372" s="63">
        <v>0</v>
      </c>
      <c r="AS2372" s="63">
        <v>0</v>
      </c>
      <c r="AT2372" s="63">
        <v>0</v>
      </c>
      <c r="AU2372" s="63">
        <v>0</v>
      </c>
      <c r="AV2372" s="63">
        <v>0</v>
      </c>
      <c r="AW2372" s="63">
        <v>0</v>
      </c>
      <c r="AX2372" s="63">
        <v>0</v>
      </c>
      <c r="AY2372" s="63">
        <v>0</v>
      </c>
      <c r="BA2372" s="5">
        <f>IF(Q2372&gt;0,RANK(Q2372,(N2372:P2372,Q2372:AE2372)),0)</f>
        <v>3</v>
      </c>
      <c r="BB2372" s="5">
        <f>IF(R2372&gt;0,RANK(R2372,(N2372:P2372,Q2372:AE2372)),0)</f>
        <v>0</v>
      </c>
      <c r="BC2372" s="5">
        <f>IF(T2372&gt;0,RANK(T2372,(N2372:P2372,Q2372:AE2372)),0)</f>
        <v>0</v>
      </c>
      <c r="BD2372" s="5">
        <f>IF(S2372&gt;0,RANK(S2372,(N2372:P2372,Q2372:AE2372)),0)</f>
        <v>0</v>
      </c>
      <c r="BE2372" s="2">
        <f t="shared" si="961"/>
        <v>1.37632553090818E-2</v>
      </c>
      <c r="BF2372" s="2">
        <f t="shared" si="962"/>
        <v>0</v>
      </c>
      <c r="BG2372" s="2">
        <f t="shared" si="963"/>
        <v>0</v>
      </c>
      <c r="BH2372" s="2">
        <f t="shared" si="964"/>
        <v>0</v>
      </c>
      <c r="BJ2372" t="s">
        <v>188</v>
      </c>
      <c r="BK2372" t="s">
        <v>1019</v>
      </c>
      <c r="BL2372" s="63">
        <v>9</v>
      </c>
      <c r="BN2372" s="112">
        <v>42</v>
      </c>
      <c r="BO2372" s="114">
        <v>75</v>
      </c>
      <c r="BP2372" s="118">
        <f t="shared" si="956"/>
        <v>42075</v>
      </c>
      <c r="BQ2372" s="118">
        <f t="shared" si="955"/>
        <v>42075</v>
      </c>
      <c r="BR2372" s="5" t="s">
        <v>3151</v>
      </c>
      <c r="CC2372" s="63">
        <f t="shared" si="954"/>
        <v>71858</v>
      </c>
      <c r="CE2372" s="63">
        <v>206</v>
      </c>
    </row>
    <row r="2373" spans="1:84" ht="15" hidden="1" customHeight="1" outlineLevel="1">
      <c r="A2373" t="s">
        <v>804</v>
      </c>
      <c r="B2373" t="s">
        <v>1019</v>
      </c>
      <c r="C2373" s="1">
        <f t="shared" si="957"/>
        <v>185655</v>
      </c>
      <c r="D2373" s="5">
        <f>IF(N2373&gt;0, RANK(N2373,(N2373:P2373,Q2373:AE2373)),0)</f>
        <v>1</v>
      </c>
      <c r="E2373" s="5">
        <f>IF(O2373&gt;0,RANK(O2373,(N2373:P2373,Q2373:AE2373)),0)</f>
        <v>2</v>
      </c>
      <c r="F2373" s="5">
        <f>IF(P2373&gt;0,RANK(P2373,(N2373:P2373,Q2373:AE2373)),0)</f>
        <v>0</v>
      </c>
      <c r="G2373" s="129">
        <f t="shared" si="943"/>
        <v>14080</v>
      </c>
      <c r="H2373" s="134">
        <f t="shared" si="944"/>
        <v>7.5839594947617897E-2</v>
      </c>
      <c r="I2373" s="2"/>
      <c r="J2373" s="2">
        <f t="shared" si="958"/>
        <v>0.53054321187148201</v>
      </c>
      <c r="K2373" s="2">
        <f t="shared" si="959"/>
        <v>0.45470361692386413</v>
      </c>
      <c r="L2373" s="2">
        <f t="shared" si="953"/>
        <v>0</v>
      </c>
      <c r="M2373" s="2">
        <f t="shared" si="960"/>
        <v>1.4753171204653859E-2</v>
      </c>
      <c r="N2373" s="63">
        <v>98498</v>
      </c>
      <c r="O2373" s="63">
        <v>84418</v>
      </c>
      <c r="P2373" s="63">
        <v>0</v>
      </c>
      <c r="Q2373" s="63">
        <v>2176</v>
      </c>
      <c r="R2373" s="63">
        <v>0</v>
      </c>
      <c r="S2373" s="63">
        <v>0</v>
      </c>
      <c r="T2373" s="63">
        <v>0</v>
      </c>
      <c r="U2373" s="63">
        <v>0</v>
      </c>
      <c r="V2373" s="63">
        <v>0</v>
      </c>
      <c r="W2373" s="63">
        <v>563</v>
      </c>
      <c r="X2373" s="63">
        <v>0</v>
      </c>
      <c r="Y2373" s="63">
        <v>0</v>
      </c>
      <c r="Z2373" s="63">
        <v>0</v>
      </c>
      <c r="AA2373" s="63">
        <v>0</v>
      </c>
      <c r="AB2373" s="63">
        <v>0</v>
      </c>
      <c r="AC2373" s="63">
        <v>0</v>
      </c>
      <c r="AD2373" s="63">
        <v>0</v>
      </c>
      <c r="AE2373" s="63">
        <v>0</v>
      </c>
      <c r="AF2373" s="63">
        <v>0</v>
      </c>
      <c r="AG2373" s="63">
        <v>0</v>
      </c>
      <c r="AH2373" s="63">
        <v>0</v>
      </c>
      <c r="AI2373" s="63">
        <v>0</v>
      </c>
      <c r="AJ2373" s="63">
        <v>0</v>
      </c>
      <c r="AK2373" s="63">
        <v>0</v>
      </c>
      <c r="AL2373" s="63">
        <v>0</v>
      </c>
      <c r="AM2373" s="63">
        <v>0</v>
      </c>
      <c r="AN2373" s="63">
        <v>0</v>
      </c>
      <c r="AO2373" s="63">
        <v>0</v>
      </c>
      <c r="AP2373" s="63">
        <v>0</v>
      </c>
      <c r="AQ2373" s="63">
        <v>0</v>
      </c>
      <c r="AR2373" s="63">
        <v>0</v>
      </c>
      <c r="AS2373" s="63">
        <v>0</v>
      </c>
      <c r="AT2373" s="63">
        <v>0</v>
      </c>
      <c r="AU2373" s="63">
        <v>0</v>
      </c>
      <c r="AV2373" s="63">
        <v>0</v>
      </c>
      <c r="AW2373" s="63">
        <v>0</v>
      </c>
      <c r="AX2373" s="63">
        <v>0</v>
      </c>
      <c r="AY2373" s="63">
        <v>0</v>
      </c>
      <c r="BA2373" s="5">
        <f>IF(Q2373&gt;0,RANK(Q2373,(N2373:P2373,Q2373:AE2373)),0)</f>
        <v>3</v>
      </c>
      <c r="BB2373" s="5">
        <f>IF(R2373&gt;0,RANK(R2373,(N2373:P2373,Q2373:AE2373)),0)</f>
        <v>0</v>
      </c>
      <c r="BC2373" s="5">
        <f>IF(T2373&gt;0,RANK(T2373,(N2373:P2373,Q2373:AE2373)),0)</f>
        <v>0</v>
      </c>
      <c r="BD2373" s="5">
        <f>IF(S2373&gt;0,RANK(S2373,(N2373:P2373,Q2373:AE2373)),0)</f>
        <v>0</v>
      </c>
      <c r="BE2373" s="2">
        <f t="shared" si="961"/>
        <v>1.1720664673722766E-2</v>
      </c>
      <c r="BF2373" s="2">
        <f t="shared" si="962"/>
        <v>0</v>
      </c>
      <c r="BG2373" s="2">
        <f t="shared" si="963"/>
        <v>0</v>
      </c>
      <c r="BH2373" s="2">
        <f t="shared" si="964"/>
        <v>0</v>
      </c>
      <c r="BJ2373" t="s">
        <v>804</v>
      </c>
      <c r="BK2373" t="s">
        <v>1019</v>
      </c>
      <c r="BL2373" s="63">
        <v>7</v>
      </c>
      <c r="BN2373" s="112">
        <v>42</v>
      </c>
      <c r="BO2373" s="114">
        <v>77</v>
      </c>
      <c r="BP2373" s="118">
        <f t="shared" si="956"/>
        <v>42077</v>
      </c>
      <c r="BQ2373" s="118">
        <f t="shared" si="955"/>
        <v>42077</v>
      </c>
      <c r="BR2373" s="5" t="s">
        <v>3151</v>
      </c>
      <c r="CC2373" s="63">
        <f t="shared" si="954"/>
        <v>185655</v>
      </c>
      <c r="CE2373" s="63">
        <v>563</v>
      </c>
      <c r="CF2373" s="129"/>
    </row>
    <row r="2374" spans="1:84" ht="15" hidden="1" customHeight="1" outlineLevel="1">
      <c r="A2374" t="s">
        <v>1640</v>
      </c>
      <c r="B2374" t="s">
        <v>1019</v>
      </c>
      <c r="C2374" s="1">
        <f t="shared" si="957"/>
        <v>153577</v>
      </c>
      <c r="D2374" s="5">
        <f>IF(N2374&gt;0, RANK(N2374,(N2374:P2374,Q2374:AE2374)),0)</f>
        <v>2</v>
      </c>
      <c r="E2374" s="5">
        <f>IF(O2374&gt;0,RANK(O2374,(N2374:P2374,Q2374:AE2374)),0)</f>
        <v>1</v>
      </c>
      <c r="F2374" s="5">
        <f>IF(P2374&gt;0,RANK(P2374,(N2374:P2374,Q2374:AE2374)),0)</f>
        <v>7</v>
      </c>
      <c r="G2374" s="129">
        <f t="shared" si="943"/>
        <v>22056</v>
      </c>
      <c r="H2374" s="134">
        <f t="shared" si="944"/>
        <v>0.1436152548884273</v>
      </c>
      <c r="I2374" s="2"/>
      <c r="J2374" s="2">
        <f t="shared" si="958"/>
        <v>0.42241351244001379</v>
      </c>
      <c r="K2374" s="2">
        <f t="shared" si="959"/>
        <v>0.5660287673284411</v>
      </c>
      <c r="L2374" s="2">
        <f t="shared" si="953"/>
        <v>6.5113916797437119E-6</v>
      </c>
      <c r="M2374" s="2">
        <f t="shared" si="960"/>
        <v>1.1551208839865367E-2</v>
      </c>
      <c r="N2374" s="63">
        <v>64873</v>
      </c>
      <c r="O2374" s="63">
        <v>86929</v>
      </c>
      <c r="P2374" s="63">
        <v>1</v>
      </c>
      <c r="Q2374" s="63">
        <v>1519</v>
      </c>
      <c r="R2374" s="63">
        <v>61</v>
      </c>
      <c r="S2374" s="63">
        <v>0</v>
      </c>
      <c r="T2374" s="63">
        <v>0</v>
      </c>
      <c r="U2374" s="63">
        <v>0</v>
      </c>
      <c r="V2374" s="63">
        <v>0</v>
      </c>
      <c r="W2374" s="63">
        <v>178</v>
      </c>
      <c r="X2374" s="63">
        <v>0</v>
      </c>
      <c r="Y2374" s="63">
        <v>0</v>
      </c>
      <c r="Z2374" s="63">
        <v>14</v>
      </c>
      <c r="AA2374" s="63">
        <v>0</v>
      </c>
      <c r="AB2374" s="63">
        <v>0</v>
      </c>
      <c r="AC2374" s="63">
        <v>0</v>
      </c>
      <c r="AD2374" s="63">
        <v>0</v>
      </c>
      <c r="AE2374" s="63">
        <v>0</v>
      </c>
      <c r="AF2374" s="63">
        <v>0</v>
      </c>
      <c r="AG2374" s="63">
        <v>0</v>
      </c>
      <c r="AH2374" s="63">
        <v>0</v>
      </c>
      <c r="AI2374" s="63">
        <v>0</v>
      </c>
      <c r="AJ2374" s="63">
        <v>0</v>
      </c>
      <c r="AK2374" s="63">
        <v>0</v>
      </c>
      <c r="AL2374" s="63">
        <v>0</v>
      </c>
      <c r="AM2374" s="63">
        <v>0</v>
      </c>
      <c r="AN2374" s="63">
        <v>0</v>
      </c>
      <c r="AO2374" s="63">
        <v>0</v>
      </c>
      <c r="AP2374" s="63">
        <v>0</v>
      </c>
      <c r="AQ2374" s="63">
        <v>0</v>
      </c>
      <c r="AR2374" s="63">
        <v>0</v>
      </c>
      <c r="AS2374" s="63">
        <v>0</v>
      </c>
      <c r="AT2374" s="63">
        <v>0</v>
      </c>
      <c r="AU2374" s="63">
        <v>2</v>
      </c>
      <c r="AV2374" s="63">
        <v>0</v>
      </c>
      <c r="AW2374" s="63">
        <v>0</v>
      </c>
      <c r="AX2374" s="63">
        <v>0</v>
      </c>
      <c r="AY2374" s="63">
        <v>0</v>
      </c>
      <c r="BA2374" s="5">
        <f>IF(Q2374&gt;0,RANK(Q2374,(N2374:P2374,Q2374:AE2374)),0)</f>
        <v>3</v>
      </c>
      <c r="BB2374" s="5">
        <f>IF(R2374&gt;0,RANK(R2374,(N2374:P2374,Q2374:AE2374)),0)</f>
        <v>5</v>
      </c>
      <c r="BC2374" s="5">
        <f>IF(T2374&gt;0,RANK(T2374,(N2374:P2374,Q2374:AE2374)),0)</f>
        <v>0</v>
      </c>
      <c r="BD2374" s="5">
        <f>IF(S2374&gt;0,RANK(S2374,(N2374:P2374,Q2374:AE2374)),0)</f>
        <v>0</v>
      </c>
      <c r="BE2374" s="2">
        <f t="shared" si="961"/>
        <v>9.8908039615306972E-3</v>
      </c>
      <c r="BF2374" s="2">
        <f t="shared" si="962"/>
        <v>3.9719489246436643E-4</v>
      </c>
      <c r="BG2374" s="2">
        <f t="shared" si="963"/>
        <v>0</v>
      </c>
      <c r="BH2374" s="2">
        <f t="shared" si="964"/>
        <v>0</v>
      </c>
      <c r="BJ2374" t="s">
        <v>1640</v>
      </c>
      <c r="BK2374" t="s">
        <v>1019</v>
      </c>
      <c r="BL2374" s="63"/>
      <c r="BN2374" s="112">
        <v>42</v>
      </c>
      <c r="BO2374" s="114">
        <v>79</v>
      </c>
      <c r="BP2374" s="118">
        <f t="shared" si="956"/>
        <v>42079</v>
      </c>
      <c r="BQ2374" s="118">
        <f t="shared" si="955"/>
        <v>42079</v>
      </c>
      <c r="BR2374" s="5" t="s">
        <v>3151</v>
      </c>
      <c r="BV2374" s="63"/>
      <c r="CC2374" s="63">
        <f t="shared" si="954"/>
        <v>153577</v>
      </c>
      <c r="CE2374" s="63">
        <v>178</v>
      </c>
      <c r="CF2374" s="129"/>
    </row>
    <row r="2375" spans="1:84" ht="15" hidden="1" customHeight="1" outlineLevel="1">
      <c r="A2375" t="s">
        <v>1869</v>
      </c>
      <c r="B2375" t="s">
        <v>1019</v>
      </c>
      <c r="C2375" s="1">
        <f t="shared" si="957"/>
        <v>59397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>
        <f>IF(P2375&gt;0,RANK(P2375,(N2375:P2375,Q2375:AE2375)),0)</f>
        <v>0</v>
      </c>
      <c r="G2375" s="129">
        <f t="shared" si="943"/>
        <v>24491</v>
      </c>
      <c r="H2375" s="134">
        <f t="shared" si="944"/>
        <v>0.41232722191356463</v>
      </c>
      <c r="I2375" s="2"/>
      <c r="J2375" s="2">
        <f t="shared" si="958"/>
        <v>0.28572150108591343</v>
      </c>
      <c r="K2375" s="2">
        <f t="shared" si="959"/>
        <v>0.69804872299947807</v>
      </c>
      <c r="L2375" s="2">
        <f t="shared" si="953"/>
        <v>0</v>
      </c>
      <c r="M2375" s="2">
        <f t="shared" si="960"/>
        <v>1.6229775914608502E-2</v>
      </c>
      <c r="N2375" s="63">
        <v>16971</v>
      </c>
      <c r="O2375" s="63">
        <v>41462</v>
      </c>
      <c r="P2375" s="63">
        <v>0</v>
      </c>
      <c r="Q2375" s="63">
        <v>821</v>
      </c>
      <c r="R2375" s="63">
        <v>0</v>
      </c>
      <c r="S2375" s="63">
        <v>0</v>
      </c>
      <c r="T2375" s="63">
        <v>0</v>
      </c>
      <c r="U2375" s="63">
        <v>0</v>
      </c>
      <c r="V2375" s="63">
        <v>0</v>
      </c>
      <c r="W2375" s="63">
        <v>143</v>
      </c>
      <c r="X2375" s="63">
        <v>0</v>
      </c>
      <c r="Y2375" s="63">
        <v>0</v>
      </c>
      <c r="Z2375" s="63">
        <v>0</v>
      </c>
      <c r="AA2375" s="63">
        <v>0</v>
      </c>
      <c r="AB2375" s="63">
        <v>0</v>
      </c>
      <c r="AC2375" s="63">
        <v>0</v>
      </c>
      <c r="AD2375" s="63">
        <v>0</v>
      </c>
      <c r="AE2375" s="63">
        <v>0</v>
      </c>
      <c r="AF2375" s="63">
        <v>0</v>
      </c>
      <c r="AG2375" s="63">
        <v>0</v>
      </c>
      <c r="AH2375" s="63">
        <v>0</v>
      </c>
      <c r="AI2375" s="63">
        <v>0</v>
      </c>
      <c r="AJ2375" s="63">
        <v>0</v>
      </c>
      <c r="AK2375" s="63">
        <v>0</v>
      </c>
      <c r="AL2375" s="63">
        <v>0</v>
      </c>
      <c r="AM2375" s="63">
        <v>0</v>
      </c>
      <c r="AN2375" s="63">
        <v>0</v>
      </c>
      <c r="AO2375" s="63">
        <v>0</v>
      </c>
      <c r="AP2375" s="63">
        <v>0</v>
      </c>
      <c r="AQ2375" s="63">
        <v>0</v>
      </c>
      <c r="AR2375" s="63">
        <v>0</v>
      </c>
      <c r="AS2375" s="63">
        <v>0</v>
      </c>
      <c r="AT2375" s="63">
        <v>0</v>
      </c>
      <c r="AU2375" s="63">
        <v>0</v>
      </c>
      <c r="AV2375" s="63">
        <v>0</v>
      </c>
      <c r="AW2375" s="63">
        <v>0</v>
      </c>
      <c r="AX2375" s="63">
        <v>0</v>
      </c>
      <c r="AY2375" s="63">
        <v>0</v>
      </c>
      <c r="BA2375" s="5">
        <f>IF(Q2375&gt;0,RANK(Q2375,(N2375:P2375,Q2375:AE2375)),0)</f>
        <v>3</v>
      </c>
      <c r="BB2375" s="5">
        <f>IF(R2375&gt;0,RANK(R2375,(N2375:P2375,Q2375:AE2375)),0)</f>
        <v>0</v>
      </c>
      <c r="BC2375" s="5">
        <f>IF(T2375&gt;0,RANK(T2375,(N2375:P2375,Q2375:AE2375)),0)</f>
        <v>0</v>
      </c>
      <c r="BD2375" s="5">
        <f>IF(S2375&gt;0,RANK(S2375,(N2375:P2375,Q2375:AE2375)),0)</f>
        <v>0</v>
      </c>
      <c r="BE2375" s="2">
        <f t="shared" si="961"/>
        <v>1.3822246914827347E-2</v>
      </c>
      <c r="BF2375" s="2">
        <f t="shared" si="962"/>
        <v>0</v>
      </c>
      <c r="BG2375" s="2">
        <f t="shared" si="963"/>
        <v>0</v>
      </c>
      <c r="BH2375" s="2">
        <f t="shared" si="964"/>
        <v>0</v>
      </c>
      <c r="BJ2375" t="s">
        <v>1869</v>
      </c>
      <c r="BK2375" t="s">
        <v>1019</v>
      </c>
      <c r="BL2375" s="63">
        <v>12</v>
      </c>
      <c r="BN2375" s="112">
        <v>42</v>
      </c>
      <c r="BO2375" s="114">
        <v>81</v>
      </c>
      <c r="BP2375" s="118">
        <f t="shared" si="956"/>
        <v>42081</v>
      </c>
      <c r="BQ2375" s="118">
        <f t="shared" si="955"/>
        <v>42081</v>
      </c>
      <c r="BR2375" s="5" t="s">
        <v>3151</v>
      </c>
      <c r="CC2375" s="63">
        <f t="shared" si="954"/>
        <v>59397</v>
      </c>
      <c r="CE2375" s="63">
        <v>143</v>
      </c>
    </row>
    <row r="2376" spans="1:84" ht="15" hidden="1" customHeight="1" outlineLevel="1">
      <c r="A2376" t="s">
        <v>639</v>
      </c>
      <c r="B2376" t="s">
        <v>1019</v>
      </c>
      <c r="C2376" s="1">
        <f t="shared" si="957"/>
        <v>19510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>
        <f>IF(P2376&gt;0,RANK(P2376,(N2376:P2376,Q2376:AE2376)),0)</f>
        <v>0</v>
      </c>
      <c r="G2376" s="129">
        <f t="shared" ref="G2376:G2440" si="965">IF(C2376&gt;0,MAX(N2376:P2376)-LARGE(N2376:P2376,2),0)</f>
        <v>8985</v>
      </c>
      <c r="H2376" s="134">
        <f t="shared" ref="H2376:H2440" si="966">IF(C2376&gt;0,G2376/C2376,0)</f>
        <v>0.46053305996924654</v>
      </c>
      <c r="I2376" s="2"/>
      <c r="J2376" s="2">
        <f t="shared" si="958"/>
        <v>0.26130189646335211</v>
      </c>
      <c r="K2376" s="2">
        <f t="shared" si="959"/>
        <v>0.72183495643259865</v>
      </c>
      <c r="L2376" s="2">
        <f t="shared" si="953"/>
        <v>0</v>
      </c>
      <c r="M2376" s="2">
        <f t="shared" si="960"/>
        <v>1.6863147104049236E-2</v>
      </c>
      <c r="N2376" s="63">
        <v>5098</v>
      </c>
      <c r="O2376" s="63">
        <v>14083</v>
      </c>
      <c r="P2376" s="63">
        <v>0</v>
      </c>
      <c r="Q2376" s="63">
        <v>285</v>
      </c>
      <c r="R2376" s="63">
        <v>0</v>
      </c>
      <c r="S2376" s="63">
        <v>0</v>
      </c>
      <c r="T2376" s="63">
        <v>0</v>
      </c>
      <c r="U2376" s="63">
        <v>0</v>
      </c>
      <c r="V2376" s="63">
        <v>0</v>
      </c>
      <c r="W2376" s="63">
        <v>44</v>
      </c>
      <c r="X2376" s="63">
        <v>0</v>
      </c>
      <c r="Y2376" s="63">
        <v>0</v>
      </c>
      <c r="Z2376" s="63">
        <v>0</v>
      </c>
      <c r="AA2376" s="63">
        <v>0</v>
      </c>
      <c r="AB2376" s="63">
        <v>0</v>
      </c>
      <c r="AC2376" s="63">
        <v>0</v>
      </c>
      <c r="AD2376" s="63">
        <v>0</v>
      </c>
      <c r="AE2376" s="63">
        <v>0</v>
      </c>
      <c r="AF2376" s="63">
        <v>0</v>
      </c>
      <c r="AG2376" s="63">
        <v>0</v>
      </c>
      <c r="AH2376" s="63">
        <v>0</v>
      </c>
      <c r="AI2376" s="63">
        <v>0</v>
      </c>
      <c r="AJ2376" s="63">
        <v>0</v>
      </c>
      <c r="AK2376" s="63">
        <v>0</v>
      </c>
      <c r="AL2376" s="63">
        <v>0</v>
      </c>
      <c r="AM2376" s="63">
        <v>0</v>
      </c>
      <c r="AN2376" s="63">
        <v>0</v>
      </c>
      <c r="AO2376" s="63">
        <v>0</v>
      </c>
      <c r="AP2376" s="63">
        <v>0</v>
      </c>
      <c r="AQ2376" s="63">
        <v>0</v>
      </c>
      <c r="AR2376" s="63">
        <v>0</v>
      </c>
      <c r="AS2376" s="63">
        <v>0</v>
      </c>
      <c r="AT2376" s="63">
        <v>0</v>
      </c>
      <c r="AU2376" s="63">
        <v>0</v>
      </c>
      <c r="AV2376" s="63">
        <v>0</v>
      </c>
      <c r="AW2376" s="63">
        <v>0</v>
      </c>
      <c r="AX2376" s="63">
        <v>0</v>
      </c>
      <c r="AY2376" s="63">
        <v>0</v>
      </c>
      <c r="BA2376" s="5">
        <f>IF(Q2376&gt;0,RANK(Q2376,(N2376:P2376,Q2376:AE2376)),0)</f>
        <v>3</v>
      </c>
      <c r="BB2376" s="5">
        <f>IF(R2376&gt;0,RANK(R2376,(N2376:P2376,Q2376:AE2376)),0)</f>
        <v>0</v>
      </c>
      <c r="BC2376" s="5">
        <f>IF(T2376&gt;0,RANK(T2376,(N2376:P2376,Q2376:AE2376)),0)</f>
        <v>0</v>
      </c>
      <c r="BD2376" s="5">
        <f>IF(S2376&gt;0,RANK(S2376,(N2376:P2376,Q2376:AE2376)),0)</f>
        <v>0</v>
      </c>
      <c r="BE2376" s="2">
        <f t="shared" si="961"/>
        <v>1.460789338800615E-2</v>
      </c>
      <c r="BF2376" s="2">
        <f t="shared" si="962"/>
        <v>0</v>
      </c>
      <c r="BG2376" s="2">
        <f t="shared" si="963"/>
        <v>0</v>
      </c>
      <c r="BH2376" s="2">
        <f t="shared" si="964"/>
        <v>0</v>
      </c>
      <c r="BJ2376" t="s">
        <v>639</v>
      </c>
      <c r="BK2376" t="s">
        <v>1019</v>
      </c>
      <c r="BL2376" s="63">
        <v>15</v>
      </c>
      <c r="BN2376" s="112">
        <v>42</v>
      </c>
      <c r="BO2376" s="114">
        <v>83</v>
      </c>
      <c r="BP2376" s="118">
        <f t="shared" si="956"/>
        <v>42083</v>
      </c>
      <c r="BQ2376" s="118">
        <f t="shared" si="955"/>
        <v>42083</v>
      </c>
      <c r="BR2376" s="5" t="s">
        <v>3151</v>
      </c>
      <c r="CC2376" s="63">
        <f t="shared" si="954"/>
        <v>19510</v>
      </c>
      <c r="CE2376" s="63">
        <v>44</v>
      </c>
    </row>
    <row r="2377" spans="1:84" ht="15" hidden="1" customHeight="1" outlineLevel="1">
      <c r="A2377" t="s">
        <v>449</v>
      </c>
      <c r="B2377" t="s">
        <v>1019</v>
      </c>
      <c r="C2377" s="1">
        <f t="shared" si="957"/>
        <v>58117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>
        <f>IF(P2377&gt;0,RANK(P2377,(N2377:P2377,Q2377:AE2377)),0)</f>
        <v>0</v>
      </c>
      <c r="G2377" s="129">
        <f t="shared" si="965"/>
        <v>15076</v>
      </c>
      <c r="H2377" s="134">
        <f t="shared" si="966"/>
        <v>0.25940774644252113</v>
      </c>
      <c r="I2377" s="2"/>
      <c r="J2377" s="2">
        <f t="shared" si="958"/>
        <v>0.36249290224891167</v>
      </c>
      <c r="K2377" s="2">
        <f t="shared" si="959"/>
        <v>0.6219006486914328</v>
      </c>
      <c r="L2377" s="2">
        <f t="shared" si="953"/>
        <v>0</v>
      </c>
      <c r="M2377" s="2">
        <f t="shared" si="960"/>
        <v>1.560644905965558E-2</v>
      </c>
      <c r="N2377" s="63">
        <v>21067</v>
      </c>
      <c r="O2377" s="63">
        <v>36143</v>
      </c>
      <c r="P2377" s="63">
        <v>0</v>
      </c>
      <c r="Q2377" s="63">
        <v>744</v>
      </c>
      <c r="R2377" s="63">
        <v>0</v>
      </c>
      <c r="S2377" s="63">
        <v>0</v>
      </c>
      <c r="T2377" s="63">
        <v>0</v>
      </c>
      <c r="U2377" s="63">
        <v>0</v>
      </c>
      <c r="V2377" s="63">
        <v>0</v>
      </c>
      <c r="W2377" s="63">
        <v>163</v>
      </c>
      <c r="X2377" s="63">
        <v>0</v>
      </c>
      <c r="Y2377" s="63">
        <v>0</v>
      </c>
      <c r="Z2377" s="63">
        <v>0</v>
      </c>
      <c r="AA2377" s="63">
        <v>0</v>
      </c>
      <c r="AB2377" s="63">
        <v>0</v>
      </c>
      <c r="AC2377" s="63">
        <v>0</v>
      </c>
      <c r="AD2377" s="63">
        <v>0</v>
      </c>
      <c r="AE2377" s="63">
        <v>0</v>
      </c>
      <c r="AF2377" s="63">
        <v>0</v>
      </c>
      <c r="AG2377" s="63">
        <v>0</v>
      </c>
      <c r="AH2377" s="63">
        <v>0</v>
      </c>
      <c r="AI2377" s="63">
        <v>0</v>
      </c>
      <c r="AJ2377" s="63">
        <v>0</v>
      </c>
      <c r="AK2377" s="63">
        <v>0</v>
      </c>
      <c r="AL2377" s="63">
        <v>0</v>
      </c>
      <c r="AM2377" s="63">
        <v>0</v>
      </c>
      <c r="AN2377" s="63">
        <v>0</v>
      </c>
      <c r="AO2377" s="63">
        <v>0</v>
      </c>
      <c r="AP2377" s="63">
        <v>0</v>
      </c>
      <c r="AQ2377" s="63">
        <v>0</v>
      </c>
      <c r="AR2377" s="63">
        <v>0</v>
      </c>
      <c r="AS2377" s="63">
        <v>0</v>
      </c>
      <c r="AT2377" s="63">
        <v>0</v>
      </c>
      <c r="AU2377" s="63">
        <v>0</v>
      </c>
      <c r="AV2377" s="63">
        <v>0</v>
      </c>
      <c r="AW2377" s="63">
        <v>0</v>
      </c>
      <c r="AX2377" s="63">
        <v>0</v>
      </c>
      <c r="AY2377" s="63">
        <v>0</v>
      </c>
      <c r="BA2377" s="5">
        <f>IF(Q2377&gt;0,RANK(Q2377,(N2377:P2377,Q2377:AE2377)),0)</f>
        <v>3</v>
      </c>
      <c r="BB2377" s="5">
        <f>IF(R2377&gt;0,RANK(R2377,(N2377:P2377,Q2377:AE2377)),0)</f>
        <v>0</v>
      </c>
      <c r="BC2377" s="5">
        <f>IF(T2377&gt;0,RANK(T2377,(N2377:P2377,Q2377:AE2377)),0)</f>
        <v>0</v>
      </c>
      <c r="BD2377" s="5">
        <f>IF(S2377&gt;0,RANK(S2377,(N2377:P2377,Q2377:AE2377)),0)</f>
        <v>0</v>
      </c>
      <c r="BE2377" s="2">
        <f t="shared" si="961"/>
        <v>1.2801761962936834E-2</v>
      </c>
      <c r="BF2377" s="2">
        <f t="shared" si="962"/>
        <v>0</v>
      </c>
      <c r="BG2377" s="2">
        <f t="shared" si="963"/>
        <v>0</v>
      </c>
      <c r="BH2377" s="2">
        <f t="shared" si="964"/>
        <v>0</v>
      </c>
      <c r="BJ2377" t="s">
        <v>449</v>
      </c>
      <c r="BK2377" t="s">
        <v>1019</v>
      </c>
      <c r="BL2377" s="63">
        <v>16</v>
      </c>
      <c r="BN2377" s="112">
        <v>42</v>
      </c>
      <c r="BO2377" s="114">
        <v>85</v>
      </c>
      <c r="BP2377" s="118">
        <f t="shared" si="956"/>
        <v>42085</v>
      </c>
      <c r="BQ2377" s="118">
        <f t="shared" si="955"/>
        <v>42085</v>
      </c>
      <c r="BR2377" s="5" t="s">
        <v>3151</v>
      </c>
      <c r="CC2377" s="63">
        <f t="shared" si="954"/>
        <v>58117</v>
      </c>
      <c r="CE2377" s="63">
        <v>163</v>
      </c>
    </row>
    <row r="2378" spans="1:84" ht="15" hidden="1" customHeight="1" outlineLevel="1">
      <c r="A2378" t="s">
        <v>2464</v>
      </c>
      <c r="B2378" t="s">
        <v>1019</v>
      </c>
      <c r="C2378" s="1">
        <f t="shared" si="957"/>
        <v>21547</v>
      </c>
      <c r="D2378" s="5">
        <f>IF(N2378&gt;0, RANK(N2378,(N2378:P2378,Q2378:AE2378)),0)</f>
        <v>2</v>
      </c>
      <c r="E2378" s="5">
        <f>IF(O2378&gt;0,RANK(O2378,(N2378:P2378,Q2378:AE2378)),0)</f>
        <v>1</v>
      </c>
      <c r="F2378" s="5">
        <f>IF(P2378&gt;0,RANK(P2378,(N2378:P2378,Q2378:AE2378)),0)</f>
        <v>0</v>
      </c>
      <c r="G2378" s="129">
        <f t="shared" si="965"/>
        <v>12067</v>
      </c>
      <c r="H2378" s="134">
        <f t="shared" si="966"/>
        <v>0.56003155891771472</v>
      </c>
      <c r="I2378" s="2"/>
      <c r="J2378" s="2">
        <f t="shared" si="958"/>
        <v>0.21362602682508006</v>
      </c>
      <c r="K2378" s="2">
        <f t="shared" si="959"/>
        <v>0.77365758574279486</v>
      </c>
      <c r="L2378" s="2">
        <f t="shared" si="953"/>
        <v>0</v>
      </c>
      <c r="M2378" s="2">
        <f t="shared" si="960"/>
        <v>1.2716387432125109E-2</v>
      </c>
      <c r="N2378" s="63">
        <v>4603</v>
      </c>
      <c r="O2378" s="63">
        <v>16670</v>
      </c>
      <c r="P2378" s="63">
        <v>0</v>
      </c>
      <c r="Q2378" s="63">
        <v>229</v>
      </c>
      <c r="R2378" s="63">
        <v>0</v>
      </c>
      <c r="S2378" s="63">
        <v>0</v>
      </c>
      <c r="T2378" s="63">
        <v>0</v>
      </c>
      <c r="U2378" s="63">
        <v>0</v>
      </c>
      <c r="V2378" s="63">
        <v>0</v>
      </c>
      <c r="W2378" s="63">
        <v>45</v>
      </c>
      <c r="X2378" s="63">
        <v>0</v>
      </c>
      <c r="Y2378" s="63">
        <v>0</v>
      </c>
      <c r="Z2378" s="63">
        <v>0</v>
      </c>
      <c r="AA2378" s="63">
        <v>0</v>
      </c>
      <c r="AB2378" s="63">
        <v>0</v>
      </c>
      <c r="AC2378" s="63">
        <v>0</v>
      </c>
      <c r="AD2378" s="63">
        <v>0</v>
      </c>
      <c r="AE2378" s="63">
        <v>0</v>
      </c>
      <c r="AF2378" s="63">
        <v>0</v>
      </c>
      <c r="AG2378" s="63">
        <v>0</v>
      </c>
      <c r="AH2378" s="63">
        <v>0</v>
      </c>
      <c r="AI2378" s="63">
        <v>0</v>
      </c>
      <c r="AJ2378" s="63">
        <v>0</v>
      </c>
      <c r="AK2378" s="63">
        <v>0</v>
      </c>
      <c r="AL2378" s="63">
        <v>0</v>
      </c>
      <c r="AM2378" s="63">
        <v>0</v>
      </c>
      <c r="AN2378" s="63">
        <v>0</v>
      </c>
      <c r="AO2378" s="63">
        <v>0</v>
      </c>
      <c r="AP2378" s="63">
        <v>0</v>
      </c>
      <c r="AQ2378" s="63">
        <v>0</v>
      </c>
      <c r="AR2378" s="63">
        <v>0</v>
      </c>
      <c r="AS2378" s="63">
        <v>0</v>
      </c>
      <c r="AT2378" s="63">
        <v>0</v>
      </c>
      <c r="AU2378" s="63">
        <v>0</v>
      </c>
      <c r="AV2378" s="63">
        <v>0</v>
      </c>
      <c r="AW2378" s="63">
        <v>0</v>
      </c>
      <c r="AX2378" s="63">
        <v>0</v>
      </c>
      <c r="AY2378" s="63">
        <v>0</v>
      </c>
      <c r="BA2378" s="5">
        <f>IF(Q2378&gt;0,RANK(Q2378,(N2378:P2378,Q2378:AE2378)),0)</f>
        <v>3</v>
      </c>
      <c r="BB2378" s="5">
        <f>IF(R2378&gt;0,RANK(R2378,(N2378:P2378,Q2378:AE2378)),0)</f>
        <v>0</v>
      </c>
      <c r="BC2378" s="5">
        <f>IF(T2378&gt;0,RANK(T2378,(N2378:P2378,Q2378:AE2378)),0)</f>
        <v>0</v>
      </c>
      <c r="BD2378" s="5">
        <f>IF(S2378&gt;0,RANK(S2378,(N2378:P2378,Q2378:AE2378)),0)</f>
        <v>0</v>
      </c>
      <c r="BE2378" s="2">
        <f t="shared" si="961"/>
        <v>1.0627929642177566E-2</v>
      </c>
      <c r="BF2378" s="2">
        <f t="shared" si="962"/>
        <v>0</v>
      </c>
      <c r="BG2378" s="2">
        <f t="shared" si="963"/>
        <v>0</v>
      </c>
      <c r="BH2378" s="2">
        <f t="shared" si="964"/>
        <v>0</v>
      </c>
      <c r="BJ2378" t="s">
        <v>2464</v>
      </c>
      <c r="BK2378" t="s">
        <v>1019</v>
      </c>
      <c r="BL2378" s="63">
        <v>12</v>
      </c>
      <c r="BN2378" s="112">
        <v>42</v>
      </c>
      <c r="BO2378" s="114">
        <v>87</v>
      </c>
      <c r="BP2378" s="118">
        <f t="shared" si="956"/>
        <v>42087</v>
      </c>
      <c r="BQ2378" s="118">
        <f t="shared" si="955"/>
        <v>42087</v>
      </c>
      <c r="BR2378" s="5" t="s">
        <v>3151</v>
      </c>
      <c r="BS2378" s="130"/>
      <c r="BT2378" s="130"/>
      <c r="BV2378" s="63"/>
      <c r="CC2378" s="63">
        <f t="shared" si="954"/>
        <v>21547</v>
      </c>
      <c r="CE2378" s="63">
        <v>45</v>
      </c>
    </row>
    <row r="2379" spans="1:84" ht="15" hidden="1" customHeight="1" outlineLevel="1">
      <c r="A2379" t="s">
        <v>643</v>
      </c>
      <c r="B2379" t="s">
        <v>1019</v>
      </c>
      <c r="C2379" s="1">
        <f t="shared" si="957"/>
        <v>84034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0</v>
      </c>
      <c r="G2379" s="129">
        <f t="shared" si="965"/>
        <v>5334</v>
      </c>
      <c r="H2379" s="134">
        <f t="shared" si="966"/>
        <v>6.3474308018183115E-2</v>
      </c>
      <c r="I2379" s="2"/>
      <c r="J2379" s="2">
        <f t="shared" si="958"/>
        <v>0.52431158816669443</v>
      </c>
      <c r="K2379" s="2">
        <f t="shared" si="959"/>
        <v>0.46083728014851133</v>
      </c>
      <c r="L2379" s="2">
        <f t="shared" si="953"/>
        <v>0</v>
      </c>
      <c r="M2379" s="2">
        <f t="shared" si="960"/>
        <v>1.4851131684794239E-2</v>
      </c>
      <c r="N2379" s="63">
        <v>44060</v>
      </c>
      <c r="O2379" s="63">
        <v>38726</v>
      </c>
      <c r="P2379" s="63">
        <v>0</v>
      </c>
      <c r="Q2379" s="63">
        <v>1043</v>
      </c>
      <c r="R2379" s="63">
        <v>0</v>
      </c>
      <c r="S2379" s="63">
        <v>0</v>
      </c>
      <c r="T2379" s="63">
        <v>0</v>
      </c>
      <c r="U2379" s="63">
        <v>0</v>
      </c>
      <c r="V2379" s="63">
        <v>0</v>
      </c>
      <c r="W2379" s="63">
        <v>205</v>
      </c>
      <c r="X2379" s="63">
        <v>0</v>
      </c>
      <c r="Y2379" s="63">
        <v>0</v>
      </c>
      <c r="Z2379" s="63">
        <v>0</v>
      </c>
      <c r="AA2379" s="63">
        <v>0</v>
      </c>
      <c r="AB2379" s="63">
        <v>0</v>
      </c>
      <c r="AC2379" s="63">
        <v>0</v>
      </c>
      <c r="AD2379" s="63">
        <v>0</v>
      </c>
      <c r="AE2379" s="63">
        <v>0</v>
      </c>
      <c r="AF2379" s="63">
        <v>0</v>
      </c>
      <c r="AG2379" s="63">
        <v>0</v>
      </c>
      <c r="AH2379" s="63">
        <v>0</v>
      </c>
      <c r="AI2379" s="63">
        <v>0</v>
      </c>
      <c r="AJ2379" s="63">
        <v>0</v>
      </c>
      <c r="AK2379" s="63">
        <v>0</v>
      </c>
      <c r="AL2379" s="63">
        <v>0</v>
      </c>
      <c r="AM2379" s="63">
        <v>0</v>
      </c>
      <c r="AN2379" s="63">
        <v>0</v>
      </c>
      <c r="AO2379" s="63">
        <v>0</v>
      </c>
      <c r="AP2379" s="63">
        <v>0</v>
      </c>
      <c r="AQ2379" s="63">
        <v>0</v>
      </c>
      <c r="AR2379" s="63">
        <v>0</v>
      </c>
      <c r="AS2379" s="63">
        <v>0</v>
      </c>
      <c r="AT2379" s="63">
        <v>0</v>
      </c>
      <c r="AU2379" s="63">
        <v>0</v>
      </c>
      <c r="AV2379" s="63">
        <v>0</v>
      </c>
      <c r="AW2379" s="63">
        <v>0</v>
      </c>
      <c r="AX2379" s="63">
        <v>0</v>
      </c>
      <c r="AY2379" s="63">
        <v>0</v>
      </c>
      <c r="BA2379" s="5">
        <f>IF(Q2379&gt;0,RANK(Q2379,(N2379:P2379,Q2379:AE2379)),0)</f>
        <v>3</v>
      </c>
      <c r="BB2379" s="5">
        <f>IF(R2379&gt;0,RANK(R2379,(N2379:P2379,Q2379:AE2379)),0)</f>
        <v>0</v>
      </c>
      <c r="BC2379" s="5">
        <f>IF(T2379&gt;0,RANK(T2379,(N2379:P2379,Q2379:AE2379)),0)</f>
        <v>0</v>
      </c>
      <c r="BD2379" s="5">
        <f>IF(S2379&gt;0,RANK(S2379,(N2379:P2379,Q2379:AE2379)),0)</f>
        <v>0</v>
      </c>
      <c r="BE2379" s="2">
        <f t="shared" si="961"/>
        <v>1.241164290644263E-2</v>
      </c>
      <c r="BF2379" s="2">
        <f t="shared" si="962"/>
        <v>0</v>
      </c>
      <c r="BG2379" s="2">
        <f t="shared" si="963"/>
        <v>0</v>
      </c>
      <c r="BH2379" s="2">
        <f t="shared" si="964"/>
        <v>0</v>
      </c>
      <c r="BJ2379" t="s">
        <v>643</v>
      </c>
      <c r="BK2379" t="s">
        <v>1019</v>
      </c>
      <c r="BL2379" s="63"/>
      <c r="BN2379" s="112">
        <v>42</v>
      </c>
      <c r="BO2379" s="114">
        <v>89</v>
      </c>
      <c r="BP2379" s="118">
        <f t="shared" si="956"/>
        <v>42089</v>
      </c>
      <c r="BQ2379" s="118">
        <f t="shared" si="955"/>
        <v>42089</v>
      </c>
      <c r="BR2379" s="5" t="s">
        <v>3151</v>
      </c>
      <c r="CC2379" s="63">
        <f t="shared" si="954"/>
        <v>84034</v>
      </c>
      <c r="CE2379" s="63">
        <v>205</v>
      </c>
    </row>
    <row r="2380" spans="1:84" ht="15" hidden="1" customHeight="1" outlineLevel="1">
      <c r="A2380" t="s">
        <v>1405</v>
      </c>
      <c r="B2380" t="s">
        <v>1019</v>
      </c>
      <c r="C2380" s="1">
        <f t="shared" si="957"/>
        <v>510157</v>
      </c>
      <c r="D2380" s="5">
        <f>IF(N2380&gt;0, RANK(N2380,(N2380:P2380,Q2380:AE2380)),0)</f>
        <v>1</v>
      </c>
      <c r="E2380" s="5">
        <f>IF(O2380&gt;0,RANK(O2380,(N2380:P2380,Q2380:AE2380)),0)</f>
        <v>2</v>
      </c>
      <c r="F2380" s="5">
        <f>IF(P2380&gt;0,RANK(P2380,(N2380:P2380,Q2380:AE2380)),0)</f>
        <v>0</v>
      </c>
      <c r="G2380" s="129">
        <f t="shared" si="965"/>
        <v>134051</v>
      </c>
      <c r="H2380" s="134">
        <f t="shared" si="966"/>
        <v>0.26276420788110327</v>
      </c>
      <c r="I2380" s="2"/>
      <c r="J2380" s="2">
        <f t="shared" si="958"/>
        <v>0.62629935490447064</v>
      </c>
      <c r="K2380" s="2">
        <f t="shared" si="959"/>
        <v>0.36353514702336731</v>
      </c>
      <c r="L2380" s="2">
        <f t="shared" si="953"/>
        <v>0</v>
      </c>
      <c r="M2380" s="2">
        <f t="shared" si="960"/>
        <v>1.0165498072162049E-2</v>
      </c>
      <c r="N2380" s="63">
        <v>319511</v>
      </c>
      <c r="O2380" s="63">
        <v>185460</v>
      </c>
      <c r="P2380" s="63">
        <v>0</v>
      </c>
      <c r="Q2380" s="63">
        <v>5186</v>
      </c>
      <c r="R2380" s="63">
        <v>0</v>
      </c>
      <c r="S2380" s="63">
        <v>0</v>
      </c>
      <c r="T2380" s="63">
        <v>0</v>
      </c>
      <c r="U2380" s="63">
        <v>0</v>
      </c>
      <c r="V2380" s="63">
        <v>0</v>
      </c>
      <c r="W2380" s="63">
        <v>0</v>
      </c>
      <c r="X2380" s="63">
        <v>0</v>
      </c>
      <c r="Y2380" s="63">
        <v>0</v>
      </c>
      <c r="Z2380" s="63">
        <v>0</v>
      </c>
      <c r="AA2380" s="63">
        <v>0</v>
      </c>
      <c r="AB2380" s="63">
        <v>0</v>
      </c>
      <c r="AC2380" s="63">
        <v>0</v>
      </c>
      <c r="AD2380" s="63">
        <v>0</v>
      </c>
      <c r="AE2380" s="63">
        <v>0</v>
      </c>
      <c r="AF2380" s="63">
        <v>0</v>
      </c>
      <c r="AG2380" s="63">
        <v>0</v>
      </c>
      <c r="AH2380" s="63">
        <v>0</v>
      </c>
      <c r="AI2380" s="63">
        <v>0</v>
      </c>
      <c r="AJ2380" s="63">
        <v>0</v>
      </c>
      <c r="AK2380" s="63">
        <v>0</v>
      </c>
      <c r="AL2380" s="63">
        <v>0</v>
      </c>
      <c r="AM2380" s="63">
        <v>0</v>
      </c>
      <c r="AN2380" s="63">
        <v>0</v>
      </c>
      <c r="AO2380" s="63">
        <v>0</v>
      </c>
      <c r="AP2380" s="63">
        <v>0</v>
      </c>
      <c r="AQ2380" s="63">
        <v>0</v>
      </c>
      <c r="AR2380" s="63">
        <v>0</v>
      </c>
      <c r="AS2380" s="63">
        <v>0</v>
      </c>
      <c r="AT2380" s="63">
        <v>0</v>
      </c>
      <c r="AU2380" s="63">
        <v>0</v>
      </c>
      <c r="AV2380" s="63">
        <v>0</v>
      </c>
      <c r="AW2380" s="63">
        <v>0</v>
      </c>
      <c r="AX2380" s="63">
        <v>0</v>
      </c>
      <c r="AY2380" s="63">
        <v>0</v>
      </c>
      <c r="BA2380" s="5">
        <f>IF(Q2380&gt;0,RANK(Q2380,(N2380:P2380,Q2380:AE2380)),0)</f>
        <v>3</v>
      </c>
      <c r="BB2380" s="5">
        <f>IF(R2380&gt;0,RANK(R2380,(N2380:P2380,Q2380:AE2380)),0)</f>
        <v>0</v>
      </c>
      <c r="BC2380" s="5">
        <f>IF(T2380&gt;0,RANK(T2380,(N2380:P2380,Q2380:AE2380)),0)</f>
        <v>0</v>
      </c>
      <c r="BD2380" s="5">
        <f>IF(S2380&gt;0,RANK(S2380,(N2380:P2380,Q2380:AE2380)),0)</f>
        <v>0</v>
      </c>
      <c r="BE2380" s="2">
        <f t="shared" si="961"/>
        <v>1.0165498072162099E-2</v>
      </c>
      <c r="BF2380" s="2">
        <f t="shared" si="962"/>
        <v>0</v>
      </c>
      <c r="BG2380" s="2">
        <f t="shared" si="963"/>
        <v>0</v>
      </c>
      <c r="BH2380" s="2">
        <f t="shared" si="964"/>
        <v>0</v>
      </c>
      <c r="BJ2380" t="s">
        <v>1405</v>
      </c>
      <c r="BK2380" t="s">
        <v>1019</v>
      </c>
      <c r="BL2380" s="63"/>
      <c r="BN2380" s="112">
        <v>42</v>
      </c>
      <c r="BO2380" s="114">
        <v>91</v>
      </c>
      <c r="BP2380" s="118">
        <f t="shared" si="956"/>
        <v>42091</v>
      </c>
      <c r="BQ2380" s="118">
        <f t="shared" si="955"/>
        <v>42091</v>
      </c>
      <c r="BR2380" s="5" t="s">
        <v>3151</v>
      </c>
      <c r="BV2380" s="63"/>
      <c r="CC2380" s="63">
        <f t="shared" si="954"/>
        <v>510157</v>
      </c>
      <c r="CE2380" s="63">
        <v>0</v>
      </c>
    </row>
    <row r="2381" spans="1:84" ht="15" hidden="1" customHeight="1" outlineLevel="1">
      <c r="A2381" t="s">
        <v>3062</v>
      </c>
      <c r="B2381" t="s">
        <v>1019</v>
      </c>
      <c r="C2381" s="1">
        <f t="shared" si="957"/>
        <v>9817</v>
      </c>
      <c r="D2381" s="5">
        <f>IF(N2381&gt;0, RANK(N2381,(N2381:P2381,Q2381:AE2381)),0)</f>
        <v>2</v>
      </c>
      <c r="E2381" s="5">
        <f>IF(O2381&gt;0,RANK(O2381,(N2381:P2381,Q2381:AE2381)),0)</f>
        <v>1</v>
      </c>
      <c r="F2381" s="5">
        <f>IF(P2381&gt;0,RANK(P2381,(N2381:P2381,Q2381:AE2381)),0)</f>
        <v>0</v>
      </c>
      <c r="G2381" s="129">
        <f t="shared" si="965"/>
        <v>2073</v>
      </c>
      <c r="H2381" s="134">
        <f t="shared" si="966"/>
        <v>0.21116430681470919</v>
      </c>
      <c r="I2381" s="2"/>
      <c r="J2381" s="2">
        <f t="shared" si="958"/>
        <v>0.38412957115208313</v>
      </c>
      <c r="K2381" s="2">
        <f t="shared" si="959"/>
        <v>0.59529387796679234</v>
      </c>
      <c r="L2381" s="2">
        <f t="shared" si="953"/>
        <v>0</v>
      </c>
      <c r="M2381" s="2">
        <f t="shared" si="960"/>
        <v>2.0576550881124533E-2</v>
      </c>
      <c r="N2381" s="63">
        <v>3771</v>
      </c>
      <c r="O2381" s="63">
        <v>5844</v>
      </c>
      <c r="P2381" s="63">
        <v>0</v>
      </c>
      <c r="Q2381" s="63">
        <v>156</v>
      </c>
      <c r="R2381" s="63">
        <v>0</v>
      </c>
      <c r="S2381" s="63">
        <v>0</v>
      </c>
      <c r="T2381" s="63">
        <v>0</v>
      </c>
      <c r="U2381" s="63">
        <v>0</v>
      </c>
      <c r="V2381" s="63">
        <v>0</v>
      </c>
      <c r="W2381" s="63">
        <v>46</v>
      </c>
      <c r="X2381" s="63">
        <v>0</v>
      </c>
      <c r="Y2381" s="63">
        <v>0</v>
      </c>
      <c r="Z2381" s="63">
        <v>0</v>
      </c>
      <c r="AA2381" s="63">
        <v>0</v>
      </c>
      <c r="AB2381" s="63">
        <v>0</v>
      </c>
      <c r="AC2381" s="63">
        <v>0</v>
      </c>
      <c r="AD2381" s="63">
        <v>0</v>
      </c>
      <c r="AE2381" s="63">
        <v>0</v>
      </c>
      <c r="AF2381" s="63">
        <v>0</v>
      </c>
      <c r="AG2381" s="63">
        <v>0</v>
      </c>
      <c r="AH2381" s="63">
        <v>0</v>
      </c>
      <c r="AI2381" s="63">
        <v>0</v>
      </c>
      <c r="AJ2381" s="63">
        <v>0</v>
      </c>
      <c r="AK2381" s="63">
        <v>0</v>
      </c>
      <c r="AL2381" s="63">
        <v>0</v>
      </c>
      <c r="AM2381" s="63">
        <v>0</v>
      </c>
      <c r="AN2381" s="63">
        <v>0</v>
      </c>
      <c r="AO2381" s="63">
        <v>0</v>
      </c>
      <c r="AP2381" s="63">
        <v>0</v>
      </c>
      <c r="AQ2381" s="63">
        <v>0</v>
      </c>
      <c r="AR2381" s="63">
        <v>0</v>
      </c>
      <c r="AS2381" s="63">
        <v>0</v>
      </c>
      <c r="AT2381" s="63">
        <v>0</v>
      </c>
      <c r="AU2381" s="63">
        <v>0</v>
      </c>
      <c r="AV2381" s="63">
        <v>0</v>
      </c>
      <c r="AW2381" s="63">
        <v>0</v>
      </c>
      <c r="AX2381" s="63">
        <v>0</v>
      </c>
      <c r="AY2381" s="63">
        <v>0</v>
      </c>
      <c r="BA2381" s="5">
        <f>IF(Q2381&gt;0,RANK(Q2381,(N2381:P2381,Q2381:AE2381)),0)</f>
        <v>3</v>
      </c>
      <c r="BB2381" s="5">
        <f>IF(R2381&gt;0,RANK(R2381,(N2381:P2381,Q2381:AE2381)),0)</f>
        <v>0</v>
      </c>
      <c r="BC2381" s="5">
        <f>IF(T2381&gt;0,RANK(T2381,(N2381:P2381,Q2381:AE2381)),0)</f>
        <v>0</v>
      </c>
      <c r="BD2381" s="5">
        <f>IF(S2381&gt;0,RANK(S2381,(N2381:P2381,Q2381:AE2381)),0)</f>
        <v>0</v>
      </c>
      <c r="BE2381" s="2">
        <f t="shared" si="961"/>
        <v>1.5890801670571459E-2</v>
      </c>
      <c r="BF2381" s="2">
        <f t="shared" si="962"/>
        <v>0</v>
      </c>
      <c r="BG2381" s="2">
        <f t="shared" si="963"/>
        <v>0</v>
      </c>
      <c r="BH2381" s="2">
        <f t="shared" si="964"/>
        <v>0</v>
      </c>
      <c r="BJ2381" t="s">
        <v>3062</v>
      </c>
      <c r="BK2381" t="s">
        <v>1019</v>
      </c>
      <c r="BL2381" s="63">
        <v>9</v>
      </c>
      <c r="BN2381" s="112">
        <v>42</v>
      </c>
      <c r="BO2381" s="114">
        <v>93</v>
      </c>
      <c r="BP2381" s="118">
        <f t="shared" si="956"/>
        <v>42093</v>
      </c>
      <c r="BQ2381" s="118">
        <f t="shared" si="955"/>
        <v>42093</v>
      </c>
      <c r="BR2381" s="5" t="s">
        <v>3151</v>
      </c>
      <c r="CC2381" s="63">
        <f t="shared" si="954"/>
        <v>9817</v>
      </c>
      <c r="CE2381" s="63">
        <v>46</v>
      </c>
    </row>
    <row r="2382" spans="1:84" ht="15" hidden="1" customHeight="1" outlineLevel="1">
      <c r="A2382" t="s">
        <v>2750</v>
      </c>
      <c r="B2382" t="s">
        <v>1019</v>
      </c>
      <c r="C2382" s="1">
        <f t="shared" si="957"/>
        <v>171399</v>
      </c>
      <c r="D2382" s="5">
        <f>IF(N2382&gt;0, RANK(N2382,(N2382:P2382,Q2382:AE2382)),0)</f>
        <v>1</v>
      </c>
      <c r="E2382" s="5">
        <f>IF(O2382&gt;0,RANK(O2382,(N2382:P2382,Q2382:AE2382)),0)</f>
        <v>2</v>
      </c>
      <c r="F2382" s="5">
        <f>IF(P2382&gt;0,RANK(P2382,(N2382:P2382,Q2382:AE2382)),0)</f>
        <v>0</v>
      </c>
      <c r="G2382" s="129">
        <f t="shared" si="965"/>
        <v>1233</v>
      </c>
      <c r="H2382" s="134">
        <f t="shared" si="966"/>
        <v>7.1937409203087534E-3</v>
      </c>
      <c r="I2382" s="2"/>
      <c r="J2382" s="2">
        <f t="shared" si="958"/>
        <v>0.49642646689887338</v>
      </c>
      <c r="K2382" s="2">
        <f t="shared" si="959"/>
        <v>0.48923272597856465</v>
      </c>
      <c r="L2382" s="2">
        <f t="shared" si="953"/>
        <v>0</v>
      </c>
      <c r="M2382" s="2">
        <f t="shared" si="960"/>
        <v>1.4340807122561972E-2</v>
      </c>
      <c r="N2382" s="63">
        <v>85087</v>
      </c>
      <c r="O2382" s="63">
        <v>83854</v>
      </c>
      <c r="P2382" s="63">
        <v>0</v>
      </c>
      <c r="Q2382" s="63">
        <v>2001</v>
      </c>
      <c r="R2382" s="63">
        <v>0</v>
      </c>
      <c r="S2382" s="63">
        <v>0</v>
      </c>
      <c r="T2382" s="63">
        <v>0</v>
      </c>
      <c r="U2382" s="63">
        <v>0</v>
      </c>
      <c r="V2382" s="63">
        <v>0</v>
      </c>
      <c r="W2382" s="63">
        <v>457</v>
      </c>
      <c r="X2382" s="63">
        <v>0</v>
      </c>
      <c r="Y2382" s="63">
        <v>0</v>
      </c>
      <c r="Z2382" s="63">
        <v>0</v>
      </c>
      <c r="AA2382" s="63">
        <v>0</v>
      </c>
      <c r="AB2382" s="63">
        <v>0</v>
      </c>
      <c r="AC2382" s="63">
        <v>0</v>
      </c>
      <c r="AD2382" s="63">
        <v>0</v>
      </c>
      <c r="AE2382" s="63">
        <v>0</v>
      </c>
      <c r="AF2382" s="63">
        <v>0</v>
      </c>
      <c r="AG2382" s="63">
        <v>0</v>
      </c>
      <c r="AH2382" s="63">
        <v>0</v>
      </c>
      <c r="AI2382" s="63">
        <v>0</v>
      </c>
      <c r="AJ2382" s="63">
        <v>0</v>
      </c>
      <c r="AK2382" s="63">
        <v>0</v>
      </c>
      <c r="AL2382" s="63">
        <v>0</v>
      </c>
      <c r="AM2382" s="63">
        <v>0</v>
      </c>
      <c r="AN2382" s="63">
        <v>0</v>
      </c>
      <c r="AO2382" s="63">
        <v>0</v>
      </c>
      <c r="AP2382" s="63">
        <v>0</v>
      </c>
      <c r="AQ2382" s="63">
        <v>0</v>
      </c>
      <c r="AR2382" s="63">
        <v>0</v>
      </c>
      <c r="AS2382" s="63">
        <v>0</v>
      </c>
      <c r="AT2382" s="63">
        <v>0</v>
      </c>
      <c r="AU2382" s="63">
        <v>0</v>
      </c>
      <c r="AV2382" s="63">
        <v>0</v>
      </c>
      <c r="AW2382" s="63">
        <v>0</v>
      </c>
      <c r="AX2382" s="63">
        <v>0</v>
      </c>
      <c r="AY2382" s="63">
        <v>0</v>
      </c>
      <c r="BA2382" s="5">
        <f>IF(Q2382&gt;0,RANK(Q2382,(N2382:P2382,Q2382:AE2382)),0)</f>
        <v>3</v>
      </c>
      <c r="BB2382" s="5">
        <f>IF(R2382&gt;0,RANK(R2382,(N2382:P2382,Q2382:AE2382)),0)</f>
        <v>0</v>
      </c>
      <c r="BC2382" s="5">
        <f>IF(T2382&gt;0,RANK(T2382,(N2382:P2382,Q2382:AE2382)),0)</f>
        <v>0</v>
      </c>
      <c r="BD2382" s="5">
        <f>IF(S2382&gt;0,RANK(S2382,(N2382:P2382,Q2382:AE2382)),0)</f>
        <v>0</v>
      </c>
      <c r="BE2382" s="2">
        <f t="shared" si="961"/>
        <v>1.1674513853639754E-2</v>
      </c>
      <c r="BF2382" s="2">
        <f t="shared" si="962"/>
        <v>0</v>
      </c>
      <c r="BG2382" s="2">
        <f t="shared" si="963"/>
        <v>0</v>
      </c>
      <c r="BH2382" s="2">
        <f t="shared" si="964"/>
        <v>0</v>
      </c>
      <c r="BJ2382" t="s">
        <v>2750</v>
      </c>
      <c r="BK2382" t="s">
        <v>1019</v>
      </c>
      <c r="BL2382" s="63">
        <v>7</v>
      </c>
      <c r="BN2382" s="112">
        <v>42</v>
      </c>
      <c r="BO2382" s="114">
        <v>95</v>
      </c>
      <c r="BP2382" s="118">
        <f t="shared" si="956"/>
        <v>42095</v>
      </c>
      <c r="BQ2382" s="118">
        <f t="shared" si="955"/>
        <v>42095</v>
      </c>
      <c r="BR2382" s="5" t="s">
        <v>3151</v>
      </c>
      <c r="CC2382" s="63">
        <f t="shared" si="954"/>
        <v>171399</v>
      </c>
      <c r="CE2382" s="63">
        <v>457</v>
      </c>
    </row>
    <row r="2383" spans="1:84" ht="15" hidden="1" customHeight="1" outlineLevel="1">
      <c r="A2383" t="s">
        <v>2937</v>
      </c>
      <c r="B2383" t="s">
        <v>1019</v>
      </c>
      <c r="C2383" s="1">
        <f t="shared" si="957"/>
        <v>42383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>
        <f>IF(P2383&gt;0,RANK(P2383,(N2383:P2383,Q2383:AE2383)),0)</f>
        <v>0</v>
      </c>
      <c r="G2383" s="129">
        <f t="shared" si="965"/>
        <v>16275</v>
      </c>
      <c r="H2383" s="134">
        <f t="shared" si="966"/>
        <v>0.38399830120567208</v>
      </c>
      <c r="I2383" s="2"/>
      <c r="J2383" s="2">
        <f t="shared" si="958"/>
        <v>0.29910577354127832</v>
      </c>
      <c r="K2383" s="2">
        <f t="shared" si="959"/>
        <v>0.68310407474695045</v>
      </c>
      <c r="L2383" s="2">
        <f t="shared" si="953"/>
        <v>0</v>
      </c>
      <c r="M2383" s="2">
        <f t="shared" si="960"/>
        <v>1.7790151711771229E-2</v>
      </c>
      <c r="N2383" s="63">
        <v>12677</v>
      </c>
      <c r="O2383" s="63">
        <v>28952</v>
      </c>
      <c r="P2383" s="63">
        <v>0</v>
      </c>
      <c r="Q2383" s="63">
        <v>654</v>
      </c>
      <c r="R2383" s="63">
        <v>0</v>
      </c>
      <c r="S2383" s="63">
        <v>0</v>
      </c>
      <c r="T2383" s="63">
        <v>0</v>
      </c>
      <c r="U2383" s="63">
        <v>0</v>
      </c>
      <c r="V2383" s="63">
        <v>0</v>
      </c>
      <c r="W2383" s="63">
        <v>100</v>
      </c>
      <c r="X2383" s="63">
        <v>0</v>
      </c>
      <c r="Y2383" s="63">
        <v>0</v>
      </c>
      <c r="Z2383" s="63">
        <v>0</v>
      </c>
      <c r="AA2383" s="63">
        <v>0</v>
      </c>
      <c r="AB2383" s="63">
        <v>0</v>
      </c>
      <c r="AC2383" s="63">
        <v>0</v>
      </c>
      <c r="AD2383" s="63">
        <v>0</v>
      </c>
      <c r="AE2383" s="63">
        <v>0</v>
      </c>
      <c r="AF2383" s="63">
        <v>0</v>
      </c>
      <c r="AG2383" s="63">
        <v>0</v>
      </c>
      <c r="AH2383" s="63">
        <v>0</v>
      </c>
      <c r="AI2383" s="63">
        <v>0</v>
      </c>
      <c r="AJ2383" s="63">
        <v>0</v>
      </c>
      <c r="AK2383" s="63">
        <v>0</v>
      </c>
      <c r="AL2383" s="63">
        <v>0</v>
      </c>
      <c r="AM2383" s="63">
        <v>0</v>
      </c>
      <c r="AN2383" s="63">
        <v>0</v>
      </c>
      <c r="AO2383" s="63">
        <v>0</v>
      </c>
      <c r="AP2383" s="63">
        <v>0</v>
      </c>
      <c r="AQ2383" s="63">
        <v>0</v>
      </c>
      <c r="AR2383" s="63">
        <v>0</v>
      </c>
      <c r="AS2383" s="63">
        <v>0</v>
      </c>
      <c r="AT2383" s="63">
        <v>0</v>
      </c>
      <c r="AU2383" s="63">
        <v>0</v>
      </c>
      <c r="AV2383" s="63">
        <v>0</v>
      </c>
      <c r="AW2383" s="63">
        <v>0</v>
      </c>
      <c r="AX2383" s="63">
        <v>0</v>
      </c>
      <c r="AY2383" s="63">
        <v>0</v>
      </c>
      <c r="BA2383" s="5">
        <f>IF(Q2383&gt;0,RANK(Q2383,(N2383:P2383,Q2383:AE2383)),0)</f>
        <v>3</v>
      </c>
      <c r="BB2383" s="5">
        <f>IF(R2383&gt;0,RANK(R2383,(N2383:P2383,Q2383:AE2383)),0)</f>
        <v>0</v>
      </c>
      <c r="BC2383" s="5">
        <f>IF(T2383&gt;0,RANK(T2383,(N2383:P2383,Q2383:AE2383)),0)</f>
        <v>0</v>
      </c>
      <c r="BD2383" s="5">
        <f>IF(S2383&gt;0,RANK(S2383,(N2383:P2383,Q2383:AE2383)),0)</f>
        <v>0</v>
      </c>
      <c r="BE2383" s="2">
        <f t="shared" si="961"/>
        <v>1.5430715145223321E-2</v>
      </c>
      <c r="BF2383" s="2">
        <f t="shared" si="962"/>
        <v>0</v>
      </c>
      <c r="BG2383" s="2">
        <f t="shared" si="963"/>
        <v>0</v>
      </c>
      <c r="BH2383" s="2">
        <f t="shared" si="964"/>
        <v>0</v>
      </c>
      <c r="BJ2383" t="s">
        <v>2937</v>
      </c>
      <c r="BK2383" t="s">
        <v>1019</v>
      </c>
      <c r="BL2383" s="63"/>
      <c r="BN2383" s="112">
        <v>42</v>
      </c>
      <c r="BO2383" s="114">
        <v>97</v>
      </c>
      <c r="BP2383" s="118">
        <f t="shared" si="956"/>
        <v>42097</v>
      </c>
      <c r="BQ2383" s="118">
        <f t="shared" si="955"/>
        <v>42097</v>
      </c>
      <c r="BR2383" s="5" t="s">
        <v>3151</v>
      </c>
      <c r="CC2383" s="63">
        <f t="shared" si="954"/>
        <v>42383</v>
      </c>
      <c r="CD2383" s="129"/>
      <c r="CE2383" s="63">
        <v>100</v>
      </c>
    </row>
    <row r="2384" spans="1:84" ht="15" hidden="1" customHeight="1" outlineLevel="1">
      <c r="A2384" t="s">
        <v>2117</v>
      </c>
      <c r="B2384" t="s">
        <v>1019</v>
      </c>
      <c r="C2384" s="1">
        <f t="shared" si="957"/>
        <v>24728</v>
      </c>
      <c r="D2384" s="5">
        <f>IF(N2384&gt;0, RANK(N2384,(N2384:P2384,Q2384:AE2384)),0)</f>
        <v>2</v>
      </c>
      <c r="E2384" s="5">
        <f>IF(O2384&gt;0,RANK(O2384,(N2384:P2384,Q2384:AE2384)),0)</f>
        <v>1</v>
      </c>
      <c r="F2384" s="5">
        <f>IF(P2384&gt;0,RANK(P2384,(N2384:P2384,Q2384:AE2384)),0)</f>
        <v>0</v>
      </c>
      <c r="G2384" s="129">
        <f t="shared" si="965"/>
        <v>12343</v>
      </c>
      <c r="H2384" s="134">
        <f t="shared" si="966"/>
        <v>0.4991507602717567</v>
      </c>
      <c r="I2384" s="2"/>
      <c r="J2384" s="2">
        <f t="shared" si="958"/>
        <v>0.24061792300226464</v>
      </c>
      <c r="K2384" s="2">
        <f t="shared" si="959"/>
        <v>0.73976868327402134</v>
      </c>
      <c r="L2384" s="2">
        <f t="shared" si="953"/>
        <v>0</v>
      </c>
      <c r="M2384" s="2">
        <f t="shared" si="960"/>
        <v>1.9613393723713957E-2</v>
      </c>
      <c r="N2384" s="63">
        <v>5950</v>
      </c>
      <c r="O2384" s="63">
        <v>18293</v>
      </c>
      <c r="P2384" s="63">
        <v>0</v>
      </c>
      <c r="Q2384" s="63">
        <v>409</v>
      </c>
      <c r="R2384" s="63">
        <v>0</v>
      </c>
      <c r="S2384" s="63">
        <v>0</v>
      </c>
      <c r="T2384" s="63">
        <v>0</v>
      </c>
      <c r="U2384" s="63">
        <v>0</v>
      </c>
      <c r="V2384" s="63">
        <v>0</v>
      </c>
      <c r="W2384" s="63">
        <v>76</v>
      </c>
      <c r="X2384" s="63">
        <v>0</v>
      </c>
      <c r="Y2384" s="63">
        <v>0</v>
      </c>
      <c r="Z2384" s="63">
        <v>0</v>
      </c>
      <c r="AA2384" s="63">
        <v>0</v>
      </c>
      <c r="AB2384" s="63">
        <v>0</v>
      </c>
      <c r="AC2384" s="63">
        <v>0</v>
      </c>
      <c r="AD2384" s="63">
        <v>0</v>
      </c>
      <c r="AE2384" s="63">
        <v>0</v>
      </c>
      <c r="AF2384" s="63">
        <v>0</v>
      </c>
      <c r="AG2384" s="63">
        <v>0</v>
      </c>
      <c r="AH2384" s="63">
        <v>0</v>
      </c>
      <c r="AI2384" s="63">
        <v>0</v>
      </c>
      <c r="AJ2384" s="63">
        <v>0</v>
      </c>
      <c r="AK2384" s="63">
        <v>0</v>
      </c>
      <c r="AL2384" s="63">
        <v>0</v>
      </c>
      <c r="AM2384" s="63">
        <v>0</v>
      </c>
      <c r="AN2384" s="63">
        <v>0</v>
      </c>
      <c r="AO2384" s="63">
        <v>0</v>
      </c>
      <c r="AP2384" s="63">
        <v>0</v>
      </c>
      <c r="AQ2384" s="63">
        <v>0</v>
      </c>
      <c r="AR2384" s="63">
        <v>0</v>
      </c>
      <c r="AS2384" s="63">
        <v>0</v>
      </c>
      <c r="AT2384" s="63">
        <v>0</v>
      </c>
      <c r="AU2384" s="63">
        <v>0</v>
      </c>
      <c r="AV2384" s="63">
        <v>0</v>
      </c>
      <c r="AW2384" s="63">
        <v>0</v>
      </c>
      <c r="AX2384" s="63">
        <v>0</v>
      </c>
      <c r="AY2384" s="63">
        <v>0</v>
      </c>
      <c r="BA2384" s="5">
        <f>IF(Q2384&gt;0,RANK(Q2384,(N2384:P2384,Q2384:AE2384)),0)</f>
        <v>3</v>
      </c>
      <c r="BB2384" s="5">
        <f>IF(R2384&gt;0,RANK(R2384,(N2384:P2384,Q2384:AE2384)),0)</f>
        <v>0</v>
      </c>
      <c r="BC2384" s="5">
        <f>IF(T2384&gt;0,RANK(T2384,(N2384:P2384,Q2384:AE2384)),0)</f>
        <v>0</v>
      </c>
      <c r="BD2384" s="5">
        <f>IF(S2384&gt;0,RANK(S2384,(N2384:P2384,Q2384:AE2384)),0)</f>
        <v>0</v>
      </c>
      <c r="BE2384" s="2">
        <f t="shared" si="961"/>
        <v>1.6539954707214494E-2</v>
      </c>
      <c r="BF2384" s="2">
        <f t="shared" si="962"/>
        <v>0</v>
      </c>
      <c r="BG2384" s="2">
        <f t="shared" si="963"/>
        <v>0</v>
      </c>
      <c r="BH2384" s="2">
        <f t="shared" si="964"/>
        <v>0</v>
      </c>
      <c r="BJ2384" t="s">
        <v>2117</v>
      </c>
      <c r="BK2384" t="s">
        <v>1019</v>
      </c>
      <c r="BL2384" s="63">
        <v>12</v>
      </c>
      <c r="BN2384" s="112">
        <v>42</v>
      </c>
      <c r="BO2384" s="114">
        <v>99</v>
      </c>
      <c r="BP2384" s="118">
        <f t="shared" si="956"/>
        <v>42099</v>
      </c>
      <c r="BQ2384" s="118">
        <f t="shared" si="955"/>
        <v>42099</v>
      </c>
      <c r="BR2384" s="5" t="s">
        <v>3151</v>
      </c>
      <c r="BV2384" s="63"/>
      <c r="CC2384" s="63">
        <f t="shared" si="954"/>
        <v>24728</v>
      </c>
      <c r="CE2384" s="63">
        <v>76</v>
      </c>
      <c r="CF2384" s="129"/>
    </row>
    <row r="2385" spans="1:84" ht="15" hidden="1" customHeight="1" outlineLevel="1">
      <c r="A2385" t="s">
        <v>3013</v>
      </c>
      <c r="B2385" t="s">
        <v>1019</v>
      </c>
      <c r="C2385" s="1">
        <f t="shared" si="957"/>
        <v>743966</v>
      </c>
      <c r="D2385" s="5">
        <f>IF(N2385&gt;0, RANK(N2385,(N2385:P2385,Q2385:AE2385)),0)</f>
        <v>1</v>
      </c>
      <c r="E2385" s="5">
        <f>IF(O2385&gt;0,RANK(O2385,(N2385:P2385,Q2385:AE2385)),0)</f>
        <v>2</v>
      </c>
      <c r="F2385" s="5">
        <f>IF(P2385&gt;0,RANK(P2385,(N2385:P2385,Q2385:AE2385)),0)</f>
        <v>0</v>
      </c>
      <c r="G2385" s="129">
        <f t="shared" si="965"/>
        <v>471305</v>
      </c>
      <c r="H2385" s="134">
        <f t="shared" si="966"/>
        <v>0.63350341279036948</v>
      </c>
      <c r="I2385" s="2"/>
      <c r="J2385" s="2">
        <f t="shared" si="958"/>
        <v>0.81210028415277047</v>
      </c>
      <c r="K2385" s="2">
        <f t="shared" si="959"/>
        <v>0.17859687136240096</v>
      </c>
      <c r="L2385" s="2">
        <f t="shared" si="953"/>
        <v>0</v>
      </c>
      <c r="M2385" s="2">
        <f t="shared" si="960"/>
        <v>9.3028444848285707E-3</v>
      </c>
      <c r="N2385" s="63">
        <v>604175</v>
      </c>
      <c r="O2385" s="63">
        <v>132870</v>
      </c>
      <c r="P2385" s="63">
        <v>0</v>
      </c>
      <c r="Q2385" s="63">
        <v>4854</v>
      </c>
      <c r="R2385" s="63">
        <v>0</v>
      </c>
      <c r="S2385" s="63">
        <v>0</v>
      </c>
      <c r="T2385" s="63">
        <v>0</v>
      </c>
      <c r="U2385" s="63">
        <v>0</v>
      </c>
      <c r="V2385" s="63">
        <v>0</v>
      </c>
      <c r="W2385" s="63">
        <v>2067</v>
      </c>
      <c r="X2385" s="63">
        <v>0</v>
      </c>
      <c r="Y2385" s="63">
        <v>0</v>
      </c>
      <c r="Z2385" s="63">
        <v>0</v>
      </c>
      <c r="AA2385" s="63">
        <v>0</v>
      </c>
      <c r="AB2385" s="63">
        <v>0</v>
      </c>
      <c r="AC2385" s="63">
        <v>0</v>
      </c>
      <c r="AD2385" s="63">
        <v>0</v>
      </c>
      <c r="AE2385" s="63">
        <v>0</v>
      </c>
      <c r="AF2385" s="63">
        <v>0</v>
      </c>
      <c r="AG2385" s="63">
        <v>0</v>
      </c>
      <c r="AH2385" s="63">
        <v>0</v>
      </c>
      <c r="AI2385" s="63">
        <v>0</v>
      </c>
      <c r="AJ2385" s="63">
        <v>0</v>
      </c>
      <c r="AK2385" s="63">
        <v>0</v>
      </c>
      <c r="AL2385" s="63">
        <v>0</v>
      </c>
      <c r="AM2385" s="63">
        <v>0</v>
      </c>
      <c r="AN2385" s="63">
        <v>0</v>
      </c>
      <c r="AO2385" s="63">
        <v>0</v>
      </c>
      <c r="AP2385" s="63">
        <v>0</v>
      </c>
      <c r="AQ2385" s="63">
        <v>0</v>
      </c>
      <c r="AR2385" s="63">
        <v>0</v>
      </c>
      <c r="AS2385" s="63">
        <v>0</v>
      </c>
      <c r="AT2385" s="63">
        <v>0</v>
      </c>
      <c r="AU2385" s="63">
        <v>0</v>
      </c>
      <c r="AV2385" s="63">
        <v>0</v>
      </c>
      <c r="AW2385" s="63">
        <v>0</v>
      </c>
      <c r="AX2385" s="63">
        <v>0</v>
      </c>
      <c r="AY2385" s="63">
        <v>0</v>
      </c>
      <c r="BA2385" s="5">
        <f>IF(Q2385&gt;0,RANK(Q2385,(N2385:P2385,Q2385:AE2385)),0)</f>
        <v>3</v>
      </c>
      <c r="BB2385" s="5">
        <f>IF(R2385&gt;0,RANK(R2385,(N2385:P2385,Q2385:AE2385)),0)</f>
        <v>0</v>
      </c>
      <c r="BC2385" s="5">
        <f>IF(T2385&gt;0,RANK(T2385,(N2385:P2385,Q2385:AE2385)),0)</f>
        <v>0</v>
      </c>
      <c r="BD2385" s="5">
        <f>IF(S2385&gt;0,RANK(S2385,(N2385:P2385,Q2385:AE2385)),0)</f>
        <v>0</v>
      </c>
      <c r="BE2385" s="2">
        <f t="shared" si="961"/>
        <v>6.5244917106426908E-3</v>
      </c>
      <c r="BF2385" s="2">
        <f t="shared" si="962"/>
        <v>0</v>
      </c>
      <c r="BG2385" s="2">
        <f t="shared" si="963"/>
        <v>0</v>
      </c>
      <c r="BH2385" s="2">
        <f t="shared" si="964"/>
        <v>0</v>
      </c>
      <c r="BJ2385" t="s">
        <v>3013</v>
      </c>
      <c r="BK2385" t="s">
        <v>1019</v>
      </c>
      <c r="BL2385" s="63"/>
      <c r="BN2385" s="112">
        <v>42</v>
      </c>
      <c r="BO2385" s="114">
        <v>101</v>
      </c>
      <c r="BP2385" s="118">
        <f t="shared" si="956"/>
        <v>42101</v>
      </c>
      <c r="BQ2385" s="118">
        <f t="shared" si="955"/>
        <v>42101</v>
      </c>
      <c r="BR2385" s="5" t="s">
        <v>3151</v>
      </c>
      <c r="CC2385" s="63">
        <f t="shared" si="954"/>
        <v>743966</v>
      </c>
      <c r="CE2385" s="63">
        <v>2067</v>
      </c>
    </row>
    <row r="2386" spans="1:84" ht="15" hidden="1" customHeight="1" outlineLevel="1">
      <c r="A2386" t="s">
        <v>2653</v>
      </c>
      <c r="B2386" t="s">
        <v>1019</v>
      </c>
      <c r="C2386" s="1">
        <f t="shared" si="957"/>
        <v>32554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0</v>
      </c>
      <c r="G2386" s="129">
        <f t="shared" si="965"/>
        <v>6194</v>
      </c>
      <c r="H2386" s="134">
        <f t="shared" si="966"/>
        <v>0.19026847699207472</v>
      </c>
      <c r="I2386" s="2"/>
      <c r="J2386" s="2">
        <f t="shared" si="958"/>
        <v>0.39992013270258647</v>
      </c>
      <c r="K2386" s="2">
        <f t="shared" si="959"/>
        <v>0.59018860969466114</v>
      </c>
      <c r="L2386" s="2">
        <f t="shared" si="953"/>
        <v>0</v>
      </c>
      <c r="M2386" s="2">
        <f t="shared" si="960"/>
        <v>9.8912576027523347E-3</v>
      </c>
      <c r="N2386" s="63">
        <v>13019</v>
      </c>
      <c r="O2386" s="63">
        <v>19213</v>
      </c>
      <c r="P2386" s="63">
        <v>0</v>
      </c>
      <c r="Q2386" s="63">
        <v>322</v>
      </c>
      <c r="R2386" s="63">
        <v>0</v>
      </c>
      <c r="S2386" s="63">
        <v>0</v>
      </c>
      <c r="T2386" s="63">
        <v>0</v>
      </c>
      <c r="U2386" s="63">
        <v>0</v>
      </c>
      <c r="V2386" s="63">
        <v>0</v>
      </c>
      <c r="W2386" s="63">
        <v>0</v>
      </c>
      <c r="X2386" s="63">
        <v>0</v>
      </c>
      <c r="Y2386" s="63">
        <v>0</v>
      </c>
      <c r="Z2386" s="63">
        <v>0</v>
      </c>
      <c r="AA2386" s="63">
        <v>0</v>
      </c>
      <c r="AB2386" s="63">
        <v>0</v>
      </c>
      <c r="AC2386" s="63">
        <v>0</v>
      </c>
      <c r="AD2386" s="63">
        <v>0</v>
      </c>
      <c r="AE2386" s="63">
        <v>0</v>
      </c>
      <c r="AF2386" s="63">
        <v>0</v>
      </c>
      <c r="AG2386" s="63">
        <v>0</v>
      </c>
      <c r="AH2386" s="63">
        <v>0</v>
      </c>
      <c r="AI2386" s="63">
        <v>0</v>
      </c>
      <c r="AJ2386" s="63">
        <v>0</v>
      </c>
      <c r="AK2386" s="63">
        <v>0</v>
      </c>
      <c r="AL2386" s="63">
        <v>0</v>
      </c>
      <c r="AM2386" s="63">
        <v>0</v>
      </c>
      <c r="AN2386" s="63">
        <v>0</v>
      </c>
      <c r="AO2386" s="63">
        <v>0</v>
      </c>
      <c r="AP2386" s="63">
        <v>0</v>
      </c>
      <c r="AQ2386" s="63">
        <v>0</v>
      </c>
      <c r="AR2386" s="63">
        <v>0</v>
      </c>
      <c r="AS2386" s="63">
        <v>0</v>
      </c>
      <c r="AT2386" s="63">
        <v>0</v>
      </c>
      <c r="AU2386" s="63">
        <v>0</v>
      </c>
      <c r="AV2386" s="63">
        <v>0</v>
      </c>
      <c r="AW2386" s="63">
        <v>0</v>
      </c>
      <c r="AX2386" s="63">
        <v>0</v>
      </c>
      <c r="AY2386" s="63">
        <v>0</v>
      </c>
      <c r="BA2386" s="5">
        <f>IF(Q2386&gt;0,RANK(Q2386,(N2386:P2386,Q2386:AE2386)),0)</f>
        <v>3</v>
      </c>
      <c r="BB2386" s="5">
        <f>IF(R2386&gt;0,RANK(R2386,(N2386:P2386,Q2386:AE2386)),0)</f>
        <v>0</v>
      </c>
      <c r="BC2386" s="5">
        <f>IF(T2386&gt;0,RANK(T2386,(N2386:P2386,Q2386:AE2386)),0)</f>
        <v>0</v>
      </c>
      <c r="BD2386" s="5">
        <f>IF(S2386&gt;0,RANK(S2386,(N2386:P2386,Q2386:AE2386)),0)</f>
        <v>0</v>
      </c>
      <c r="BE2386" s="2">
        <f t="shared" si="961"/>
        <v>9.8912576027523503E-3</v>
      </c>
      <c r="BF2386" s="2">
        <f t="shared" si="962"/>
        <v>0</v>
      </c>
      <c r="BG2386" s="2">
        <f t="shared" si="963"/>
        <v>0</v>
      </c>
      <c r="BH2386" s="2">
        <f t="shared" si="964"/>
        <v>0</v>
      </c>
      <c r="BJ2386" t="s">
        <v>2653</v>
      </c>
      <c r="BK2386" t="s">
        <v>1019</v>
      </c>
      <c r="BL2386" s="63">
        <v>8</v>
      </c>
      <c r="BN2386" s="112">
        <v>42</v>
      </c>
      <c r="BO2386" s="114">
        <v>103</v>
      </c>
      <c r="BP2386" s="118">
        <f t="shared" si="956"/>
        <v>42103</v>
      </c>
      <c r="BQ2386" s="118">
        <f t="shared" si="955"/>
        <v>42103</v>
      </c>
      <c r="BR2386" s="5" t="s">
        <v>3151</v>
      </c>
      <c r="CC2386" s="63">
        <f t="shared" si="954"/>
        <v>32554</v>
      </c>
      <c r="CE2386" s="63">
        <v>0</v>
      </c>
    </row>
    <row r="2387" spans="1:84" ht="15" hidden="1" customHeight="1" outlineLevel="1">
      <c r="A2387" t="s">
        <v>1171</v>
      </c>
      <c r="B2387" t="s">
        <v>1019</v>
      </c>
      <c r="C2387" s="1">
        <f t="shared" si="957"/>
        <v>9064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0</v>
      </c>
      <c r="G2387" s="129">
        <f t="shared" si="965"/>
        <v>5513</v>
      </c>
      <c r="H2387" s="134">
        <f t="shared" si="966"/>
        <v>0.60823036187113855</v>
      </c>
      <c r="I2387" s="2"/>
      <c r="J2387" s="2">
        <f t="shared" si="958"/>
        <v>0.19042365401588704</v>
      </c>
      <c r="K2387" s="2">
        <f t="shared" si="959"/>
        <v>0.79865401588702556</v>
      </c>
      <c r="L2387" s="2">
        <f t="shared" si="953"/>
        <v>0</v>
      </c>
      <c r="M2387" s="2">
        <f t="shared" si="960"/>
        <v>1.0922330097087429E-2</v>
      </c>
      <c r="N2387" s="63">
        <v>1726</v>
      </c>
      <c r="O2387" s="63">
        <v>7239</v>
      </c>
      <c r="P2387" s="63">
        <v>0</v>
      </c>
      <c r="Q2387" s="63">
        <v>99</v>
      </c>
      <c r="R2387" s="63">
        <v>0</v>
      </c>
      <c r="S2387" s="63">
        <v>0</v>
      </c>
      <c r="T2387" s="63">
        <v>0</v>
      </c>
      <c r="U2387" s="63">
        <v>0</v>
      </c>
      <c r="V2387" s="63">
        <v>0</v>
      </c>
      <c r="W2387" s="63">
        <v>0</v>
      </c>
      <c r="X2387" s="63">
        <v>0</v>
      </c>
      <c r="Y2387" s="63">
        <v>0</v>
      </c>
      <c r="Z2387" s="63">
        <v>0</v>
      </c>
      <c r="AA2387" s="63">
        <v>0</v>
      </c>
      <c r="AB2387" s="63">
        <v>0</v>
      </c>
      <c r="AC2387" s="63">
        <v>0</v>
      </c>
      <c r="AD2387" s="63">
        <v>0</v>
      </c>
      <c r="AE2387" s="63">
        <v>0</v>
      </c>
      <c r="AF2387" s="63">
        <v>0</v>
      </c>
      <c r="AG2387" s="63">
        <v>0</v>
      </c>
      <c r="AH2387" s="63">
        <v>0</v>
      </c>
      <c r="AI2387" s="63">
        <v>0</v>
      </c>
      <c r="AJ2387" s="63">
        <v>0</v>
      </c>
      <c r="AK2387" s="63">
        <v>0</v>
      </c>
      <c r="AL2387" s="63">
        <v>0</v>
      </c>
      <c r="AM2387" s="63">
        <v>0</v>
      </c>
      <c r="AN2387" s="63">
        <v>0</v>
      </c>
      <c r="AO2387" s="63">
        <v>0</v>
      </c>
      <c r="AP2387" s="63">
        <v>0</v>
      </c>
      <c r="AQ2387" s="63">
        <v>0</v>
      </c>
      <c r="AR2387" s="63">
        <v>0</v>
      </c>
      <c r="AS2387" s="63">
        <v>0</v>
      </c>
      <c r="AT2387" s="63">
        <v>0</v>
      </c>
      <c r="AU2387" s="63">
        <v>0</v>
      </c>
      <c r="AV2387" s="63">
        <v>0</v>
      </c>
      <c r="AW2387" s="63">
        <v>0</v>
      </c>
      <c r="AX2387" s="63">
        <v>0</v>
      </c>
      <c r="AY2387" s="63">
        <v>0</v>
      </c>
      <c r="BA2387" s="5">
        <f>IF(Q2387&gt;0,RANK(Q2387,(N2387:P2387,Q2387:AE2387)),0)</f>
        <v>3</v>
      </c>
      <c r="BB2387" s="5">
        <f>IF(R2387&gt;0,RANK(R2387,(N2387:P2387,Q2387:AE2387)),0)</f>
        <v>0</v>
      </c>
      <c r="BC2387" s="5">
        <f>IF(T2387&gt;0,RANK(T2387,(N2387:P2387,Q2387:AE2387)),0)</f>
        <v>0</v>
      </c>
      <c r="BD2387" s="5">
        <f>IF(S2387&gt;0,RANK(S2387,(N2387:P2387,Q2387:AE2387)),0)</f>
        <v>0</v>
      </c>
      <c r="BE2387" s="2">
        <f t="shared" si="961"/>
        <v>1.0922330097087379E-2</v>
      </c>
      <c r="BF2387" s="2">
        <f t="shared" si="962"/>
        <v>0</v>
      </c>
      <c r="BG2387" s="2">
        <f t="shared" si="963"/>
        <v>0</v>
      </c>
      <c r="BH2387" s="2">
        <f t="shared" si="964"/>
        <v>0</v>
      </c>
      <c r="BJ2387" t="s">
        <v>1171</v>
      </c>
      <c r="BK2387" t="s">
        <v>1019</v>
      </c>
      <c r="BL2387" s="63">
        <v>12</v>
      </c>
      <c r="BN2387" s="112">
        <v>42</v>
      </c>
      <c r="BO2387" s="114">
        <v>105</v>
      </c>
      <c r="BP2387" s="118">
        <f t="shared" si="956"/>
        <v>42105</v>
      </c>
      <c r="BQ2387" s="118">
        <f t="shared" si="955"/>
        <v>42105</v>
      </c>
      <c r="BR2387" s="5" t="s">
        <v>3151</v>
      </c>
      <c r="CC2387" s="63">
        <f t="shared" si="954"/>
        <v>9064</v>
      </c>
      <c r="CE2387" s="63">
        <v>0</v>
      </c>
    </row>
    <row r="2388" spans="1:84" ht="15" hidden="1" customHeight="1" outlineLevel="1">
      <c r="A2388" t="s">
        <v>1463</v>
      </c>
      <c r="B2388" t="s">
        <v>1019</v>
      </c>
      <c r="C2388" s="1">
        <f t="shared" si="957"/>
        <v>70755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0</v>
      </c>
      <c r="G2388" s="129">
        <f t="shared" si="965"/>
        <v>28144</v>
      </c>
      <c r="H2388" s="134">
        <f t="shared" si="966"/>
        <v>0.39776694226556425</v>
      </c>
      <c r="I2388" s="2"/>
      <c r="J2388" s="2">
        <f t="shared" si="958"/>
        <v>0.29294042823828703</v>
      </c>
      <c r="K2388" s="2">
        <f t="shared" si="959"/>
        <v>0.69070737050385134</v>
      </c>
      <c r="L2388" s="2">
        <f t="shared" si="953"/>
        <v>0</v>
      </c>
      <c r="M2388" s="2">
        <f t="shared" si="960"/>
        <v>1.6352201257861632E-2</v>
      </c>
      <c r="N2388" s="63">
        <v>20727</v>
      </c>
      <c r="O2388" s="63">
        <v>48871</v>
      </c>
      <c r="P2388" s="63">
        <v>0</v>
      </c>
      <c r="Q2388" s="63">
        <v>1005</v>
      </c>
      <c r="R2388" s="63">
        <v>0</v>
      </c>
      <c r="S2388" s="63">
        <v>0</v>
      </c>
      <c r="T2388" s="63">
        <v>0</v>
      </c>
      <c r="U2388" s="63">
        <v>0</v>
      </c>
      <c r="V2388" s="63">
        <v>0</v>
      </c>
      <c r="W2388" s="63">
        <v>152</v>
      </c>
      <c r="X2388" s="63">
        <v>0</v>
      </c>
      <c r="Y2388" s="63">
        <v>0</v>
      </c>
      <c r="Z2388" s="63">
        <v>0</v>
      </c>
      <c r="AA2388" s="63">
        <v>0</v>
      </c>
      <c r="AB2388" s="63">
        <v>0</v>
      </c>
      <c r="AC2388" s="63">
        <v>0</v>
      </c>
      <c r="AD2388" s="63">
        <v>0</v>
      </c>
      <c r="AE2388" s="63">
        <v>0</v>
      </c>
      <c r="AF2388" s="63">
        <v>0</v>
      </c>
      <c r="AG2388" s="63">
        <v>0</v>
      </c>
      <c r="AH2388" s="63">
        <v>0</v>
      </c>
      <c r="AI2388" s="63">
        <v>0</v>
      </c>
      <c r="AJ2388" s="63">
        <v>0</v>
      </c>
      <c r="AK2388" s="63">
        <v>0</v>
      </c>
      <c r="AL2388" s="63">
        <v>0</v>
      </c>
      <c r="AM2388" s="63">
        <v>0</v>
      </c>
      <c r="AN2388" s="63">
        <v>0</v>
      </c>
      <c r="AO2388" s="63">
        <v>0</v>
      </c>
      <c r="AP2388" s="63">
        <v>0</v>
      </c>
      <c r="AQ2388" s="63">
        <v>0</v>
      </c>
      <c r="AR2388" s="63">
        <v>0</v>
      </c>
      <c r="AS2388" s="63">
        <v>0</v>
      </c>
      <c r="AT2388" s="63">
        <v>0</v>
      </c>
      <c r="AU2388" s="63">
        <v>0</v>
      </c>
      <c r="AV2388" s="63">
        <v>0</v>
      </c>
      <c r="AW2388" s="63">
        <v>0</v>
      </c>
      <c r="AX2388" s="63">
        <v>0</v>
      </c>
      <c r="AY2388" s="63">
        <v>0</v>
      </c>
      <c r="BA2388" s="5">
        <f>IF(Q2388&gt;0,RANK(Q2388,(N2388:P2388,Q2388:AE2388)),0)</f>
        <v>3</v>
      </c>
      <c r="BB2388" s="5">
        <f>IF(R2388&gt;0,RANK(R2388,(N2388:P2388,Q2388:AE2388)),0)</f>
        <v>0</v>
      </c>
      <c r="BC2388" s="5">
        <f>IF(T2388&gt;0,RANK(T2388,(N2388:P2388,Q2388:AE2388)),0)</f>
        <v>0</v>
      </c>
      <c r="BD2388" s="5">
        <f>IF(S2388&gt;0,RANK(S2388,(N2388:P2388,Q2388:AE2388)),0)</f>
        <v>0</v>
      </c>
      <c r="BE2388" s="2">
        <f t="shared" si="961"/>
        <v>1.4203943184227264E-2</v>
      </c>
      <c r="BF2388" s="2">
        <f t="shared" si="962"/>
        <v>0</v>
      </c>
      <c r="BG2388" s="2">
        <f t="shared" si="963"/>
        <v>0</v>
      </c>
      <c r="BH2388" s="2">
        <f t="shared" si="964"/>
        <v>0</v>
      </c>
      <c r="BJ2388" t="s">
        <v>1463</v>
      </c>
      <c r="BK2388" t="s">
        <v>1019</v>
      </c>
      <c r="BL2388" s="63">
        <v>9</v>
      </c>
      <c r="BN2388" s="112">
        <v>42</v>
      </c>
      <c r="BO2388" s="114">
        <v>107</v>
      </c>
      <c r="BP2388" s="118">
        <f t="shared" si="956"/>
        <v>42107</v>
      </c>
      <c r="BQ2388" s="118">
        <f t="shared" si="955"/>
        <v>42107</v>
      </c>
      <c r="BR2388" s="5" t="s">
        <v>3151</v>
      </c>
      <c r="CC2388" s="63">
        <f t="shared" si="954"/>
        <v>70755</v>
      </c>
      <c r="CE2388" s="63">
        <v>152</v>
      </c>
    </row>
    <row r="2389" spans="1:84" ht="15" hidden="1" customHeight="1" outlineLevel="1">
      <c r="A2389" t="s">
        <v>2234</v>
      </c>
      <c r="B2389" t="s">
        <v>1019</v>
      </c>
      <c r="C2389" s="1">
        <f t="shared" si="957"/>
        <v>19140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>
        <f>IF(P2389&gt;0,RANK(P2389,(N2389:P2389,Q2389:AE2389)),0)</f>
        <v>0</v>
      </c>
      <c r="G2389" s="129">
        <f t="shared" si="965"/>
        <v>9073</v>
      </c>
      <c r="H2389" s="134">
        <f t="shared" si="966"/>
        <v>0.47403343782654128</v>
      </c>
      <c r="I2389" s="2"/>
      <c r="J2389" s="2">
        <f t="shared" si="958"/>
        <v>0.25653082549634276</v>
      </c>
      <c r="K2389" s="2">
        <f t="shared" si="959"/>
        <v>0.73056426332288404</v>
      </c>
      <c r="L2389" s="2">
        <f t="shared" si="953"/>
        <v>0</v>
      </c>
      <c r="M2389" s="2">
        <f t="shared" si="960"/>
        <v>1.2904911180773193E-2</v>
      </c>
      <c r="N2389" s="63">
        <v>4910</v>
      </c>
      <c r="O2389" s="63">
        <v>13983</v>
      </c>
      <c r="P2389" s="63">
        <v>0</v>
      </c>
      <c r="Q2389" s="63">
        <v>247</v>
      </c>
      <c r="R2389" s="63">
        <v>0</v>
      </c>
      <c r="S2389" s="63">
        <v>0</v>
      </c>
      <c r="T2389" s="63">
        <v>0</v>
      </c>
      <c r="U2389" s="63">
        <v>0</v>
      </c>
      <c r="V2389" s="63">
        <v>0</v>
      </c>
      <c r="W2389" s="63">
        <v>0</v>
      </c>
      <c r="X2389" s="63">
        <v>0</v>
      </c>
      <c r="Y2389" s="63">
        <v>0</v>
      </c>
      <c r="Z2389" s="63">
        <v>0</v>
      </c>
      <c r="AA2389" s="63">
        <v>0</v>
      </c>
      <c r="AB2389" s="63">
        <v>0</v>
      </c>
      <c r="AC2389" s="63">
        <v>0</v>
      </c>
      <c r="AD2389" s="63">
        <v>0</v>
      </c>
      <c r="AE2389" s="63">
        <v>0</v>
      </c>
      <c r="AF2389" s="63">
        <v>0</v>
      </c>
      <c r="AG2389" s="63">
        <v>0</v>
      </c>
      <c r="AH2389" s="63">
        <v>0</v>
      </c>
      <c r="AI2389" s="63">
        <v>0</v>
      </c>
      <c r="AJ2389" s="63">
        <v>0</v>
      </c>
      <c r="AK2389" s="63">
        <v>0</v>
      </c>
      <c r="AL2389" s="63">
        <v>0</v>
      </c>
      <c r="AM2389" s="63">
        <v>0</v>
      </c>
      <c r="AN2389" s="63">
        <v>0</v>
      </c>
      <c r="AO2389" s="63">
        <v>0</v>
      </c>
      <c r="AP2389" s="63">
        <v>0</v>
      </c>
      <c r="AQ2389" s="63">
        <v>0</v>
      </c>
      <c r="AR2389" s="63">
        <v>0</v>
      </c>
      <c r="AS2389" s="63">
        <v>0</v>
      </c>
      <c r="AT2389" s="63">
        <v>0</v>
      </c>
      <c r="AU2389" s="63">
        <v>0</v>
      </c>
      <c r="AV2389" s="63">
        <v>0</v>
      </c>
      <c r="AW2389" s="63">
        <v>0</v>
      </c>
      <c r="AX2389" s="63">
        <v>0</v>
      </c>
      <c r="AY2389" s="63">
        <v>0</v>
      </c>
      <c r="BA2389" s="5">
        <f>IF(Q2389&gt;0,RANK(Q2389,(N2389:P2389,Q2389:AE2389)),0)</f>
        <v>3</v>
      </c>
      <c r="BB2389" s="5">
        <f>IF(R2389&gt;0,RANK(R2389,(N2389:P2389,Q2389:AE2389)),0)</f>
        <v>0</v>
      </c>
      <c r="BC2389" s="5">
        <f>IF(T2389&gt;0,RANK(T2389,(N2389:P2389,Q2389:AE2389)),0)</f>
        <v>0</v>
      </c>
      <c r="BD2389" s="5">
        <f>IF(S2389&gt;0,RANK(S2389,(N2389:P2389,Q2389:AE2389)),0)</f>
        <v>0</v>
      </c>
      <c r="BE2389" s="2">
        <f t="shared" si="961"/>
        <v>1.290491118077325E-2</v>
      </c>
      <c r="BF2389" s="2">
        <f t="shared" si="962"/>
        <v>0</v>
      </c>
      <c r="BG2389" s="2">
        <f t="shared" si="963"/>
        <v>0</v>
      </c>
      <c r="BH2389" s="2">
        <f t="shared" si="964"/>
        <v>0</v>
      </c>
      <c r="BJ2389" t="s">
        <v>2234</v>
      </c>
      <c r="BK2389" t="s">
        <v>1019</v>
      </c>
      <c r="BL2389" s="63">
        <v>12</v>
      </c>
      <c r="BN2389" s="112">
        <v>42</v>
      </c>
      <c r="BO2389" s="114">
        <v>109</v>
      </c>
      <c r="BP2389" s="118">
        <f t="shared" si="956"/>
        <v>42109</v>
      </c>
      <c r="BQ2389" s="118">
        <f t="shared" si="955"/>
        <v>42109</v>
      </c>
      <c r="BR2389" s="5" t="s">
        <v>3151</v>
      </c>
      <c r="CC2389" s="63">
        <f t="shared" si="954"/>
        <v>19140</v>
      </c>
      <c r="CE2389" s="63">
        <v>0</v>
      </c>
    </row>
    <row r="2390" spans="1:84" ht="15" hidden="1" customHeight="1" outlineLevel="1">
      <c r="A2390" t="s">
        <v>1786</v>
      </c>
      <c r="B2390" t="s">
        <v>1019</v>
      </c>
      <c r="C2390" s="1">
        <f t="shared" si="957"/>
        <v>40626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>
        <f>IF(P2390&gt;0,RANK(P2390,(N2390:P2390,Q2390:AE2390)),0)</f>
        <v>0</v>
      </c>
      <c r="G2390" s="129">
        <f t="shared" si="965"/>
        <v>22812</v>
      </c>
      <c r="H2390" s="134">
        <f t="shared" si="966"/>
        <v>0.56151233200413531</v>
      </c>
      <c r="I2390" s="2"/>
      <c r="J2390" s="2">
        <f t="shared" si="958"/>
        <v>0.2130162949835081</v>
      </c>
      <c r="K2390" s="2">
        <f t="shared" si="959"/>
        <v>0.77452862698764335</v>
      </c>
      <c r="L2390" s="2">
        <f t="shared" si="953"/>
        <v>0</v>
      </c>
      <c r="M2390" s="2">
        <f t="shared" si="960"/>
        <v>1.2455078028848487E-2</v>
      </c>
      <c r="N2390" s="63">
        <v>8654</v>
      </c>
      <c r="O2390" s="63">
        <v>31466</v>
      </c>
      <c r="P2390" s="63">
        <v>0</v>
      </c>
      <c r="Q2390" s="63">
        <v>423</v>
      </c>
      <c r="R2390" s="63">
        <v>0</v>
      </c>
      <c r="S2390" s="63">
        <v>0</v>
      </c>
      <c r="T2390" s="63">
        <v>0</v>
      </c>
      <c r="U2390" s="63">
        <v>0</v>
      </c>
      <c r="V2390" s="63">
        <v>0</v>
      </c>
      <c r="W2390" s="63">
        <v>83</v>
      </c>
      <c r="X2390" s="63">
        <v>0</v>
      </c>
      <c r="Y2390" s="63">
        <v>0</v>
      </c>
      <c r="Z2390" s="63">
        <v>0</v>
      </c>
      <c r="AA2390" s="63">
        <v>0</v>
      </c>
      <c r="AB2390" s="63">
        <v>0</v>
      </c>
      <c r="AC2390" s="63">
        <v>0</v>
      </c>
      <c r="AD2390" s="63">
        <v>0</v>
      </c>
      <c r="AE2390" s="63">
        <v>0</v>
      </c>
      <c r="AF2390" s="63">
        <v>0</v>
      </c>
      <c r="AG2390" s="63">
        <v>0</v>
      </c>
      <c r="AH2390" s="63">
        <v>0</v>
      </c>
      <c r="AI2390" s="63">
        <v>0</v>
      </c>
      <c r="AJ2390" s="63">
        <v>0</v>
      </c>
      <c r="AK2390" s="63">
        <v>0</v>
      </c>
      <c r="AL2390" s="63">
        <v>0</v>
      </c>
      <c r="AM2390" s="63">
        <v>0</v>
      </c>
      <c r="AN2390" s="63">
        <v>0</v>
      </c>
      <c r="AO2390" s="63">
        <v>0</v>
      </c>
      <c r="AP2390" s="63">
        <v>0</v>
      </c>
      <c r="AQ2390" s="63">
        <v>0</v>
      </c>
      <c r="AR2390" s="63">
        <v>0</v>
      </c>
      <c r="AS2390" s="63">
        <v>0</v>
      </c>
      <c r="AT2390" s="63">
        <v>0</v>
      </c>
      <c r="AU2390" s="63">
        <v>0</v>
      </c>
      <c r="AV2390" s="63">
        <v>0</v>
      </c>
      <c r="AW2390" s="63">
        <v>0</v>
      </c>
      <c r="AX2390" s="63">
        <v>0</v>
      </c>
      <c r="AY2390" s="63">
        <v>0</v>
      </c>
      <c r="BA2390" s="5">
        <f>IF(Q2390&gt;0,RANK(Q2390,(N2390:P2390,Q2390:AE2390)),0)</f>
        <v>3</v>
      </c>
      <c r="BB2390" s="5">
        <f>IF(R2390&gt;0,RANK(R2390,(N2390:P2390,Q2390:AE2390)),0)</f>
        <v>0</v>
      </c>
      <c r="BC2390" s="5">
        <f>IF(T2390&gt;0,RANK(T2390,(N2390:P2390,Q2390:AE2390)),0)</f>
        <v>0</v>
      </c>
      <c r="BD2390" s="5">
        <f>IF(S2390&gt;0,RANK(S2390,(N2390:P2390,Q2390:AE2390)),0)</f>
        <v>0</v>
      </c>
      <c r="BE2390" s="2">
        <f t="shared" si="961"/>
        <v>1.0412051395657953E-2</v>
      </c>
      <c r="BF2390" s="2">
        <f t="shared" si="962"/>
        <v>0</v>
      </c>
      <c r="BG2390" s="2">
        <f t="shared" si="963"/>
        <v>0</v>
      </c>
      <c r="BH2390" s="2">
        <f t="shared" si="964"/>
        <v>0</v>
      </c>
      <c r="BJ2390" t="s">
        <v>1786</v>
      </c>
      <c r="BK2390" t="s">
        <v>1019</v>
      </c>
      <c r="BL2390" s="63">
        <v>13</v>
      </c>
      <c r="BN2390" s="112">
        <v>42</v>
      </c>
      <c r="BO2390" s="114">
        <v>111</v>
      </c>
      <c r="BP2390" s="118">
        <f t="shared" si="956"/>
        <v>42111</v>
      </c>
      <c r="BQ2390" s="118">
        <f t="shared" si="955"/>
        <v>42111</v>
      </c>
      <c r="BR2390" s="5" t="s">
        <v>3151</v>
      </c>
      <c r="CC2390" s="63">
        <f t="shared" si="954"/>
        <v>40626</v>
      </c>
      <c r="CD2390" s="130"/>
      <c r="CE2390" s="63">
        <v>83</v>
      </c>
      <c r="CF2390" s="129"/>
    </row>
    <row r="2391" spans="1:84" ht="15" hidden="1" customHeight="1" outlineLevel="1">
      <c r="A2391" t="s">
        <v>1039</v>
      </c>
      <c r="B2391" t="s">
        <v>1019</v>
      </c>
      <c r="C2391" s="1">
        <f t="shared" si="957"/>
        <v>3598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0</v>
      </c>
      <c r="G2391" s="129">
        <f t="shared" si="965"/>
        <v>1698</v>
      </c>
      <c r="H2391" s="134">
        <f t="shared" si="966"/>
        <v>0.47192884936075596</v>
      </c>
      <c r="I2391" s="2"/>
      <c r="J2391" s="2">
        <f t="shared" si="958"/>
        <v>0.25597554196775985</v>
      </c>
      <c r="K2391" s="2">
        <f t="shared" si="959"/>
        <v>0.72790439132851581</v>
      </c>
      <c r="L2391" s="2">
        <f t="shared" si="953"/>
        <v>0</v>
      </c>
      <c r="M2391" s="2">
        <f t="shared" si="960"/>
        <v>1.6120066703724345E-2</v>
      </c>
      <c r="N2391" s="63">
        <v>921</v>
      </c>
      <c r="O2391" s="63">
        <v>2619</v>
      </c>
      <c r="P2391" s="63">
        <v>0</v>
      </c>
      <c r="Q2391" s="63">
        <v>55</v>
      </c>
      <c r="R2391" s="63">
        <v>0</v>
      </c>
      <c r="S2391" s="63">
        <v>0</v>
      </c>
      <c r="T2391" s="63">
        <v>0</v>
      </c>
      <c r="U2391" s="63">
        <v>0</v>
      </c>
      <c r="V2391" s="63">
        <v>0</v>
      </c>
      <c r="W2391" s="63">
        <v>3</v>
      </c>
      <c r="X2391" s="63">
        <v>0</v>
      </c>
      <c r="Y2391" s="63">
        <v>0</v>
      </c>
      <c r="Z2391" s="63">
        <v>0</v>
      </c>
      <c r="AA2391" s="63">
        <v>0</v>
      </c>
      <c r="AB2391" s="63">
        <v>0</v>
      </c>
      <c r="AC2391" s="63">
        <v>0</v>
      </c>
      <c r="AD2391" s="63">
        <v>0</v>
      </c>
      <c r="AE2391" s="63">
        <v>0</v>
      </c>
      <c r="AF2391" s="63">
        <v>0</v>
      </c>
      <c r="AG2391" s="63">
        <v>0</v>
      </c>
      <c r="AH2391" s="63">
        <v>0</v>
      </c>
      <c r="AI2391" s="63">
        <v>0</v>
      </c>
      <c r="AJ2391" s="63">
        <v>0</v>
      </c>
      <c r="AK2391" s="63">
        <v>0</v>
      </c>
      <c r="AL2391" s="63">
        <v>0</v>
      </c>
      <c r="AM2391" s="63">
        <v>0</v>
      </c>
      <c r="AN2391" s="63">
        <v>0</v>
      </c>
      <c r="AO2391" s="63">
        <v>0</v>
      </c>
      <c r="AP2391" s="63">
        <v>0</v>
      </c>
      <c r="AQ2391" s="63">
        <v>0</v>
      </c>
      <c r="AR2391" s="63">
        <v>0</v>
      </c>
      <c r="AS2391" s="63">
        <v>0</v>
      </c>
      <c r="AT2391" s="63">
        <v>0</v>
      </c>
      <c r="AU2391" s="63">
        <v>0</v>
      </c>
      <c r="AV2391" s="63">
        <v>0</v>
      </c>
      <c r="AW2391" s="63">
        <v>0</v>
      </c>
      <c r="AX2391" s="63">
        <v>0</v>
      </c>
      <c r="AY2391" s="63">
        <v>0</v>
      </c>
      <c r="BA2391" s="5">
        <f>IF(Q2391&gt;0,RANK(Q2391,(N2391:P2391,Q2391:AE2391)),0)</f>
        <v>3</v>
      </c>
      <c r="BB2391" s="5">
        <f>IF(R2391&gt;0,RANK(R2391,(N2391:P2391,Q2391:AE2391)),0)</f>
        <v>0</v>
      </c>
      <c r="BC2391" s="5">
        <f>IF(T2391&gt;0,RANK(T2391,(N2391:P2391,Q2391:AE2391)),0)</f>
        <v>0</v>
      </c>
      <c r="BD2391" s="5">
        <f>IF(S2391&gt;0,RANK(S2391,(N2391:P2391,Q2391:AE2391)),0)</f>
        <v>0</v>
      </c>
      <c r="BE2391" s="2">
        <f t="shared" si="961"/>
        <v>1.5286270150083379E-2</v>
      </c>
      <c r="BF2391" s="2">
        <f t="shared" si="962"/>
        <v>0</v>
      </c>
      <c r="BG2391" s="2">
        <f t="shared" si="963"/>
        <v>0</v>
      </c>
      <c r="BH2391" s="2">
        <f t="shared" si="964"/>
        <v>0</v>
      </c>
      <c r="BJ2391" t="s">
        <v>1039</v>
      </c>
      <c r="BK2391" t="s">
        <v>1019</v>
      </c>
      <c r="BL2391" s="63">
        <v>12</v>
      </c>
      <c r="BN2391" s="112">
        <v>42</v>
      </c>
      <c r="BO2391" s="114">
        <v>113</v>
      </c>
      <c r="BP2391" s="118">
        <f t="shared" si="956"/>
        <v>42113</v>
      </c>
      <c r="BQ2391" s="118">
        <f t="shared" si="955"/>
        <v>42113</v>
      </c>
      <c r="BR2391" s="5" t="s">
        <v>3151</v>
      </c>
      <c r="CC2391" s="63">
        <f t="shared" si="954"/>
        <v>3598</v>
      </c>
      <c r="CE2391" s="63">
        <v>3</v>
      </c>
      <c r="CF2391" s="129"/>
    </row>
    <row r="2392" spans="1:84" ht="15" hidden="1" customHeight="1" outlineLevel="1">
      <c r="A2392" t="s">
        <v>1946</v>
      </c>
      <c r="B2392" t="s">
        <v>1019</v>
      </c>
      <c r="C2392" s="1">
        <f t="shared" si="957"/>
        <v>21813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>
        <f>IF(P2392&gt;0,RANK(P2392,(N2392:P2392,Q2392:AE2392)),0)</f>
        <v>0</v>
      </c>
      <c r="G2392" s="129">
        <f t="shared" si="965"/>
        <v>8971</v>
      </c>
      <c r="H2392" s="134">
        <f t="shared" si="966"/>
        <v>0.4112685096043644</v>
      </c>
      <c r="I2392" s="2"/>
      <c r="J2392" s="2">
        <f t="shared" si="958"/>
        <v>0.28588456425067621</v>
      </c>
      <c r="K2392" s="2">
        <f t="shared" si="959"/>
        <v>0.69715307385504055</v>
      </c>
      <c r="L2392" s="2">
        <f t="shared" si="953"/>
        <v>0</v>
      </c>
      <c r="M2392" s="2">
        <f t="shared" si="960"/>
        <v>1.696236189428324E-2</v>
      </c>
      <c r="N2392" s="63">
        <v>6236</v>
      </c>
      <c r="O2392" s="63">
        <v>15207</v>
      </c>
      <c r="P2392" s="63">
        <v>0</v>
      </c>
      <c r="Q2392" s="63">
        <v>309</v>
      </c>
      <c r="R2392" s="63">
        <v>0</v>
      </c>
      <c r="S2392" s="63">
        <v>0</v>
      </c>
      <c r="T2392" s="63">
        <v>0</v>
      </c>
      <c r="U2392" s="63">
        <v>0</v>
      </c>
      <c r="V2392" s="63">
        <v>0</v>
      </c>
      <c r="W2392" s="63">
        <v>61</v>
      </c>
      <c r="X2392" s="63">
        <v>0</v>
      </c>
      <c r="Y2392" s="63">
        <v>0</v>
      </c>
      <c r="Z2392" s="63">
        <v>0</v>
      </c>
      <c r="AA2392" s="63">
        <v>0</v>
      </c>
      <c r="AB2392" s="63">
        <v>0</v>
      </c>
      <c r="AC2392" s="63">
        <v>0</v>
      </c>
      <c r="AD2392" s="63">
        <v>0</v>
      </c>
      <c r="AE2392" s="63">
        <v>0</v>
      </c>
      <c r="AF2392" s="63">
        <v>0</v>
      </c>
      <c r="AG2392" s="63">
        <v>0</v>
      </c>
      <c r="AH2392" s="63">
        <v>0</v>
      </c>
      <c r="AI2392" s="63">
        <v>0</v>
      </c>
      <c r="AJ2392" s="63">
        <v>0</v>
      </c>
      <c r="AK2392" s="63">
        <v>0</v>
      </c>
      <c r="AL2392" s="63">
        <v>0</v>
      </c>
      <c r="AM2392" s="63">
        <v>0</v>
      </c>
      <c r="AN2392" s="63">
        <v>0</v>
      </c>
      <c r="AO2392" s="63">
        <v>0</v>
      </c>
      <c r="AP2392" s="63">
        <v>0</v>
      </c>
      <c r="AQ2392" s="63">
        <v>0</v>
      </c>
      <c r="AR2392" s="63">
        <v>0</v>
      </c>
      <c r="AS2392" s="63">
        <v>0</v>
      </c>
      <c r="AT2392" s="63">
        <v>0</v>
      </c>
      <c r="AU2392" s="63">
        <v>0</v>
      </c>
      <c r="AV2392" s="63">
        <v>0</v>
      </c>
      <c r="AW2392" s="63">
        <v>0</v>
      </c>
      <c r="AX2392" s="63">
        <v>0</v>
      </c>
      <c r="AY2392" s="63">
        <v>0</v>
      </c>
      <c r="BA2392" s="5">
        <f>IF(Q2392&gt;0,RANK(Q2392,(N2392:P2392,Q2392:AE2392)),0)</f>
        <v>3</v>
      </c>
      <c r="BB2392" s="5">
        <f>IF(R2392&gt;0,RANK(R2392,(N2392:P2392,Q2392:AE2392)),0)</f>
        <v>0</v>
      </c>
      <c r="BC2392" s="5">
        <f>IF(T2392&gt;0,RANK(T2392,(N2392:P2392,Q2392:AE2392)),0)</f>
        <v>0</v>
      </c>
      <c r="BD2392" s="5">
        <f>IF(S2392&gt;0,RANK(S2392,(N2392:P2392,Q2392:AE2392)),0)</f>
        <v>0</v>
      </c>
      <c r="BE2392" s="2">
        <f t="shared" si="961"/>
        <v>1.4165864392793288E-2</v>
      </c>
      <c r="BF2392" s="2">
        <f t="shared" si="962"/>
        <v>0</v>
      </c>
      <c r="BG2392" s="2">
        <f t="shared" si="963"/>
        <v>0</v>
      </c>
      <c r="BH2392" s="2">
        <f t="shared" si="964"/>
        <v>0</v>
      </c>
      <c r="BJ2392" t="s">
        <v>1946</v>
      </c>
      <c r="BK2392" t="s">
        <v>1019</v>
      </c>
      <c r="BL2392" s="63">
        <v>12</v>
      </c>
      <c r="BN2392" s="112">
        <v>42</v>
      </c>
      <c r="BO2392" s="114">
        <v>115</v>
      </c>
      <c r="BP2392" s="118">
        <f t="shared" si="956"/>
        <v>42115</v>
      </c>
      <c r="BQ2392" s="118">
        <f t="shared" si="955"/>
        <v>42115</v>
      </c>
      <c r="BR2392" s="5" t="s">
        <v>3151</v>
      </c>
      <c r="CC2392" s="63">
        <f t="shared" si="954"/>
        <v>21813</v>
      </c>
      <c r="CD2392" s="130"/>
      <c r="CE2392" s="63">
        <v>61</v>
      </c>
      <c r="CF2392" s="129"/>
    </row>
    <row r="2393" spans="1:84" ht="15" hidden="1" customHeight="1" outlineLevel="1">
      <c r="A2393" t="s">
        <v>2342</v>
      </c>
      <c r="B2393" t="s">
        <v>1019</v>
      </c>
      <c r="C2393" s="1">
        <f t="shared" si="957"/>
        <v>21126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>
        <f>IF(P2393&gt;0,RANK(P2393,(N2393:P2393,Q2393:AE2393)),0)</f>
        <v>0</v>
      </c>
      <c r="G2393" s="129">
        <f t="shared" si="965"/>
        <v>10787</v>
      </c>
      <c r="H2393" s="134">
        <f t="shared" si="966"/>
        <v>0.51060304837640824</v>
      </c>
      <c r="I2393" s="2"/>
      <c r="J2393" s="2">
        <f t="shared" si="958"/>
        <v>0.23454511029063713</v>
      </c>
      <c r="K2393" s="2">
        <f t="shared" si="959"/>
        <v>0.74514815866704531</v>
      </c>
      <c r="L2393" s="2">
        <f t="shared" si="953"/>
        <v>0</v>
      </c>
      <c r="M2393" s="2">
        <f t="shared" si="960"/>
        <v>2.0306731042317616E-2</v>
      </c>
      <c r="N2393" s="63">
        <v>4955</v>
      </c>
      <c r="O2393" s="63">
        <v>15742</v>
      </c>
      <c r="P2393" s="63">
        <v>0</v>
      </c>
      <c r="Q2393" s="63">
        <v>378</v>
      </c>
      <c r="R2393" s="63">
        <v>0</v>
      </c>
      <c r="S2393" s="63">
        <v>0</v>
      </c>
      <c r="T2393" s="63">
        <v>0</v>
      </c>
      <c r="U2393" s="63">
        <v>0</v>
      </c>
      <c r="V2393" s="63">
        <v>0</v>
      </c>
      <c r="W2393" s="63">
        <v>51</v>
      </c>
      <c r="X2393" s="63">
        <v>0</v>
      </c>
      <c r="Y2393" s="63">
        <v>0</v>
      </c>
      <c r="Z2393" s="63">
        <v>0</v>
      </c>
      <c r="AA2393" s="63">
        <v>0</v>
      </c>
      <c r="AB2393" s="63">
        <v>0</v>
      </c>
      <c r="AC2393" s="63">
        <v>0</v>
      </c>
      <c r="AD2393" s="63">
        <v>0</v>
      </c>
      <c r="AE2393" s="63">
        <v>0</v>
      </c>
      <c r="AF2393" s="63">
        <v>0</v>
      </c>
      <c r="AG2393" s="63">
        <v>0</v>
      </c>
      <c r="AH2393" s="63">
        <v>0</v>
      </c>
      <c r="AI2393" s="63">
        <v>0</v>
      </c>
      <c r="AJ2393" s="63">
        <v>0</v>
      </c>
      <c r="AK2393" s="63">
        <v>0</v>
      </c>
      <c r="AL2393" s="63">
        <v>0</v>
      </c>
      <c r="AM2393" s="63">
        <v>0</v>
      </c>
      <c r="AN2393" s="63">
        <v>0</v>
      </c>
      <c r="AO2393" s="63">
        <v>0</v>
      </c>
      <c r="AP2393" s="63">
        <v>0</v>
      </c>
      <c r="AQ2393" s="63">
        <v>0</v>
      </c>
      <c r="AR2393" s="63">
        <v>0</v>
      </c>
      <c r="AS2393" s="63">
        <v>0</v>
      </c>
      <c r="AT2393" s="63">
        <v>0</v>
      </c>
      <c r="AU2393" s="63">
        <v>0</v>
      </c>
      <c r="AV2393" s="63">
        <v>0</v>
      </c>
      <c r="AW2393" s="63">
        <v>0</v>
      </c>
      <c r="AX2393" s="63">
        <v>0</v>
      </c>
      <c r="AY2393" s="63">
        <v>0</v>
      </c>
      <c r="BA2393" s="5">
        <f>IF(Q2393&gt;0,RANK(Q2393,(N2393:P2393,Q2393:AE2393)),0)</f>
        <v>3</v>
      </c>
      <c r="BB2393" s="5">
        <f>IF(R2393&gt;0,RANK(R2393,(N2393:P2393,Q2393:AE2393)),0)</f>
        <v>0</v>
      </c>
      <c r="BC2393" s="5">
        <f>IF(T2393&gt;0,RANK(T2393,(N2393:P2393,Q2393:AE2393)),0)</f>
        <v>0</v>
      </c>
      <c r="BD2393" s="5">
        <f>IF(S2393&gt;0,RANK(S2393,(N2393:P2393,Q2393:AE2393)),0)</f>
        <v>0</v>
      </c>
      <c r="BE2393" s="2">
        <f t="shared" si="961"/>
        <v>1.7892644135188866E-2</v>
      </c>
      <c r="BF2393" s="2">
        <f t="shared" si="962"/>
        <v>0</v>
      </c>
      <c r="BG2393" s="2">
        <f t="shared" si="963"/>
        <v>0</v>
      </c>
      <c r="BH2393" s="2">
        <f t="shared" si="964"/>
        <v>0</v>
      </c>
      <c r="BJ2393" t="s">
        <v>2342</v>
      </c>
      <c r="BK2393" t="s">
        <v>1019</v>
      </c>
      <c r="BL2393" s="63">
        <v>12</v>
      </c>
      <c r="BN2393" s="112">
        <v>42</v>
      </c>
      <c r="BO2393" s="114">
        <v>117</v>
      </c>
      <c r="BP2393" s="118">
        <f t="shared" si="956"/>
        <v>42117</v>
      </c>
      <c r="BQ2393" s="118">
        <f t="shared" si="955"/>
        <v>42117</v>
      </c>
      <c r="BR2393" s="5" t="s">
        <v>3151</v>
      </c>
      <c r="CC2393" s="63">
        <f t="shared" si="954"/>
        <v>21126</v>
      </c>
      <c r="CE2393" s="63">
        <v>51</v>
      </c>
    </row>
    <row r="2394" spans="1:84" ht="15" hidden="1" customHeight="1" outlineLevel="1">
      <c r="A2394" t="s">
        <v>1512</v>
      </c>
      <c r="B2394" t="s">
        <v>1019</v>
      </c>
      <c r="C2394" s="1">
        <f t="shared" si="957"/>
        <v>20192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0</v>
      </c>
      <c r="G2394" s="129">
        <f t="shared" si="965"/>
        <v>4881</v>
      </c>
      <c r="H2394" s="134">
        <f t="shared" si="966"/>
        <v>0.24172939778129954</v>
      </c>
      <c r="I2394" s="2"/>
      <c r="J2394" s="2">
        <f t="shared" si="958"/>
        <v>0.37019611727416801</v>
      </c>
      <c r="K2394" s="2">
        <f t="shared" si="959"/>
        <v>0.61192551505546755</v>
      </c>
      <c r="L2394" s="2">
        <f t="shared" si="953"/>
        <v>0</v>
      </c>
      <c r="M2394" s="2">
        <f t="shared" si="960"/>
        <v>1.7878367670364437E-2</v>
      </c>
      <c r="N2394" s="63">
        <v>7475</v>
      </c>
      <c r="O2394" s="63">
        <v>12356</v>
      </c>
      <c r="P2394" s="63">
        <v>0</v>
      </c>
      <c r="Q2394" s="63">
        <v>284</v>
      </c>
      <c r="R2394" s="63">
        <v>0</v>
      </c>
      <c r="S2394" s="63">
        <v>0</v>
      </c>
      <c r="T2394" s="63">
        <v>0</v>
      </c>
      <c r="U2394" s="63">
        <v>0</v>
      </c>
      <c r="V2394" s="63">
        <v>0</v>
      </c>
      <c r="W2394" s="63">
        <v>77</v>
      </c>
      <c r="X2394" s="63">
        <v>0</v>
      </c>
      <c r="Y2394" s="63">
        <v>0</v>
      </c>
      <c r="Z2394" s="63">
        <v>0</v>
      </c>
      <c r="AA2394" s="63">
        <v>0</v>
      </c>
      <c r="AB2394" s="63">
        <v>0</v>
      </c>
      <c r="AC2394" s="63">
        <v>0</v>
      </c>
      <c r="AD2394" s="63">
        <v>0</v>
      </c>
      <c r="AE2394" s="63">
        <v>0</v>
      </c>
      <c r="AF2394" s="63">
        <v>0</v>
      </c>
      <c r="AG2394" s="63">
        <v>0</v>
      </c>
      <c r="AH2394" s="63">
        <v>0</v>
      </c>
      <c r="AI2394" s="63">
        <v>0</v>
      </c>
      <c r="AJ2394" s="63">
        <v>0</v>
      </c>
      <c r="AK2394" s="63">
        <v>0</v>
      </c>
      <c r="AL2394" s="63">
        <v>0</v>
      </c>
      <c r="AM2394" s="63">
        <v>0</v>
      </c>
      <c r="AN2394" s="63">
        <v>0</v>
      </c>
      <c r="AO2394" s="63">
        <v>0</v>
      </c>
      <c r="AP2394" s="63">
        <v>0</v>
      </c>
      <c r="AQ2394" s="63">
        <v>0</v>
      </c>
      <c r="AR2394" s="63">
        <v>0</v>
      </c>
      <c r="AS2394" s="63">
        <v>0</v>
      </c>
      <c r="AT2394" s="63">
        <v>0</v>
      </c>
      <c r="AU2394" s="63">
        <v>0</v>
      </c>
      <c r="AV2394" s="63">
        <v>0</v>
      </c>
      <c r="AW2394" s="63">
        <v>0</v>
      </c>
      <c r="AX2394" s="63">
        <v>0</v>
      </c>
      <c r="AY2394" s="63">
        <v>0</v>
      </c>
      <c r="BA2394" s="5">
        <f>IF(Q2394&gt;0,RANK(Q2394,(N2394:P2394,Q2394:AE2394)),0)</f>
        <v>3</v>
      </c>
      <c r="BB2394" s="5">
        <f>IF(R2394&gt;0,RANK(R2394,(N2394:P2394,Q2394:AE2394)),0)</f>
        <v>0</v>
      </c>
      <c r="BC2394" s="5">
        <f>IF(T2394&gt;0,RANK(T2394,(N2394:P2394,Q2394:AE2394)),0)</f>
        <v>0</v>
      </c>
      <c r="BD2394" s="5">
        <f>IF(S2394&gt;0,RANK(S2394,(N2394:P2394,Q2394:AE2394)),0)</f>
        <v>0</v>
      </c>
      <c r="BE2394" s="2">
        <f t="shared" si="961"/>
        <v>1.4064976228209191E-2</v>
      </c>
      <c r="BF2394" s="2">
        <f t="shared" si="962"/>
        <v>0</v>
      </c>
      <c r="BG2394" s="2">
        <f t="shared" si="963"/>
        <v>0</v>
      </c>
      <c r="BH2394" s="2">
        <f t="shared" si="964"/>
        <v>0</v>
      </c>
      <c r="BJ2394" t="s">
        <v>1512</v>
      </c>
      <c r="BK2394" t="s">
        <v>1019</v>
      </c>
      <c r="BL2394" s="63">
        <v>12</v>
      </c>
      <c r="BN2394" s="112">
        <v>42</v>
      </c>
      <c r="BO2394" s="114">
        <v>119</v>
      </c>
      <c r="BP2394" s="118">
        <f t="shared" si="956"/>
        <v>42119</v>
      </c>
      <c r="BQ2394" s="118">
        <f t="shared" si="955"/>
        <v>42119</v>
      </c>
      <c r="BR2394" s="5" t="s">
        <v>3151</v>
      </c>
      <c r="CC2394" s="63">
        <f t="shared" si="954"/>
        <v>20192</v>
      </c>
      <c r="CE2394" s="63">
        <v>77</v>
      </c>
      <c r="CF2394" s="129"/>
    </row>
    <row r="2395" spans="1:84" ht="15" hidden="1" customHeight="1" outlineLevel="1">
      <c r="A2395" t="s">
        <v>2202</v>
      </c>
      <c r="B2395" t="s">
        <v>1019</v>
      </c>
      <c r="C2395" s="1">
        <f t="shared" si="957"/>
        <v>26601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>
        <f>IF(P2395&gt;0,RANK(P2395,(N2395:P2395,Q2395:AE2395)),0)</f>
        <v>0</v>
      </c>
      <c r="G2395" s="129">
        <f t="shared" si="965"/>
        <v>10984</v>
      </c>
      <c r="H2395" s="134">
        <f t="shared" si="966"/>
        <v>0.41291680763881056</v>
      </c>
      <c r="I2395" s="2"/>
      <c r="J2395" s="2">
        <f t="shared" si="958"/>
        <v>0.2851396564038946</v>
      </c>
      <c r="K2395" s="2">
        <f t="shared" si="959"/>
        <v>0.69805646404270516</v>
      </c>
      <c r="L2395" s="2">
        <f t="shared" si="953"/>
        <v>0</v>
      </c>
      <c r="M2395" s="2">
        <f t="shared" si="960"/>
        <v>1.6803879553400236E-2</v>
      </c>
      <c r="N2395" s="63">
        <v>7585</v>
      </c>
      <c r="O2395" s="63">
        <v>18569</v>
      </c>
      <c r="P2395" s="63">
        <v>0</v>
      </c>
      <c r="Q2395" s="63">
        <v>374</v>
      </c>
      <c r="R2395" s="63">
        <v>0</v>
      </c>
      <c r="S2395" s="63">
        <v>0</v>
      </c>
      <c r="T2395" s="63">
        <v>0</v>
      </c>
      <c r="U2395" s="63">
        <v>0</v>
      </c>
      <c r="V2395" s="63">
        <v>0</v>
      </c>
      <c r="W2395" s="63">
        <v>73</v>
      </c>
      <c r="X2395" s="63">
        <v>0</v>
      </c>
      <c r="Y2395" s="63">
        <v>0</v>
      </c>
      <c r="Z2395" s="63">
        <v>0</v>
      </c>
      <c r="AA2395" s="63">
        <v>0</v>
      </c>
      <c r="AB2395" s="63">
        <v>0</v>
      </c>
      <c r="AC2395" s="63">
        <v>0</v>
      </c>
      <c r="AD2395" s="63">
        <v>0</v>
      </c>
      <c r="AE2395" s="63">
        <v>0</v>
      </c>
      <c r="AF2395" s="63">
        <v>0</v>
      </c>
      <c r="AG2395" s="63">
        <v>0</v>
      </c>
      <c r="AH2395" s="63">
        <v>0</v>
      </c>
      <c r="AI2395" s="63">
        <v>0</v>
      </c>
      <c r="AJ2395" s="63">
        <v>0</v>
      </c>
      <c r="AK2395" s="63">
        <v>0</v>
      </c>
      <c r="AL2395" s="63">
        <v>0</v>
      </c>
      <c r="AM2395" s="63">
        <v>0</v>
      </c>
      <c r="AN2395" s="63">
        <v>0</v>
      </c>
      <c r="AO2395" s="63">
        <v>0</v>
      </c>
      <c r="AP2395" s="63">
        <v>0</v>
      </c>
      <c r="AQ2395" s="63">
        <v>0</v>
      </c>
      <c r="AR2395" s="63">
        <v>0</v>
      </c>
      <c r="AS2395" s="63">
        <v>0</v>
      </c>
      <c r="AT2395" s="63">
        <v>0</v>
      </c>
      <c r="AU2395" s="63">
        <v>0</v>
      </c>
      <c r="AV2395" s="63">
        <v>0</v>
      </c>
      <c r="AW2395" s="63">
        <v>0</v>
      </c>
      <c r="AX2395" s="63">
        <v>0</v>
      </c>
      <c r="AY2395" s="63">
        <v>0</v>
      </c>
      <c r="BA2395" s="5">
        <f>IF(Q2395&gt;0,RANK(Q2395,(N2395:P2395,Q2395:AE2395)),0)</f>
        <v>3</v>
      </c>
      <c r="BB2395" s="5">
        <f>IF(R2395&gt;0,RANK(R2395,(N2395:P2395,Q2395:AE2395)),0)</f>
        <v>0</v>
      </c>
      <c r="BC2395" s="5">
        <f>IF(T2395&gt;0,RANK(T2395,(N2395:P2395,Q2395:AE2395)),0)</f>
        <v>0</v>
      </c>
      <c r="BD2395" s="5">
        <f>IF(S2395&gt;0,RANK(S2395,(N2395:P2395,Q2395:AE2395)),0)</f>
        <v>0</v>
      </c>
      <c r="BE2395" s="2">
        <f t="shared" si="961"/>
        <v>1.4059621818728619E-2</v>
      </c>
      <c r="BF2395" s="2">
        <f t="shared" si="962"/>
        <v>0</v>
      </c>
      <c r="BG2395" s="2">
        <f t="shared" si="963"/>
        <v>0</v>
      </c>
      <c r="BH2395" s="2">
        <f t="shared" si="964"/>
        <v>0</v>
      </c>
      <c r="BJ2395" t="s">
        <v>2202</v>
      </c>
      <c r="BK2395" t="s">
        <v>1019</v>
      </c>
      <c r="BL2395" s="63">
        <v>15</v>
      </c>
      <c r="BN2395" s="112">
        <v>42</v>
      </c>
      <c r="BO2395" s="114">
        <v>121</v>
      </c>
      <c r="BP2395" s="118">
        <f t="shared" si="956"/>
        <v>42121</v>
      </c>
      <c r="BQ2395" s="118">
        <f t="shared" si="955"/>
        <v>42121</v>
      </c>
      <c r="BR2395" s="5" t="s">
        <v>3151</v>
      </c>
      <c r="BV2395" s="63"/>
      <c r="CC2395" s="63">
        <f t="shared" si="954"/>
        <v>26601</v>
      </c>
      <c r="CE2395" s="63">
        <v>73</v>
      </c>
    </row>
    <row r="2396" spans="1:84" ht="15" hidden="1" customHeight="1" outlineLevel="1">
      <c r="A2396" t="s">
        <v>422</v>
      </c>
      <c r="B2396" t="s">
        <v>1019</v>
      </c>
      <c r="C2396" s="1">
        <f t="shared" si="957"/>
        <v>20650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>
        <f>IF(P2396&gt;0,RANK(P2396,(N2396:P2396,Q2396:AE2396)),0)</f>
        <v>0</v>
      </c>
      <c r="G2396" s="129">
        <f t="shared" si="965"/>
        <v>8171</v>
      </c>
      <c r="H2396" s="134">
        <f t="shared" si="966"/>
        <v>0.39569007263922518</v>
      </c>
      <c r="I2396" s="2"/>
      <c r="J2396" s="2">
        <f t="shared" si="958"/>
        <v>0.29375302663438257</v>
      </c>
      <c r="K2396" s="2">
        <f t="shared" si="959"/>
        <v>0.6894430992736077</v>
      </c>
      <c r="L2396" s="2">
        <f t="shared" si="953"/>
        <v>0</v>
      </c>
      <c r="M2396" s="2">
        <f t="shared" si="960"/>
        <v>1.6803874092009674E-2</v>
      </c>
      <c r="N2396" s="63">
        <v>6066</v>
      </c>
      <c r="O2396" s="63">
        <v>14237</v>
      </c>
      <c r="P2396" s="63">
        <v>0</v>
      </c>
      <c r="Q2396" s="63">
        <v>347</v>
      </c>
      <c r="R2396" s="63">
        <v>0</v>
      </c>
      <c r="S2396" s="63">
        <v>0</v>
      </c>
      <c r="T2396" s="63">
        <v>0</v>
      </c>
      <c r="U2396" s="63">
        <v>0</v>
      </c>
      <c r="V2396" s="63">
        <v>0</v>
      </c>
      <c r="W2396" s="63">
        <v>0</v>
      </c>
      <c r="X2396" s="63">
        <v>0</v>
      </c>
      <c r="Y2396" s="63">
        <v>0</v>
      </c>
      <c r="Z2396" s="63">
        <v>0</v>
      </c>
      <c r="AA2396" s="63">
        <v>0</v>
      </c>
      <c r="AB2396" s="63">
        <v>0</v>
      </c>
      <c r="AC2396" s="63">
        <v>0</v>
      </c>
      <c r="AD2396" s="63">
        <v>0</v>
      </c>
      <c r="AE2396" s="63">
        <v>0</v>
      </c>
      <c r="AF2396" s="63">
        <v>0</v>
      </c>
      <c r="AG2396" s="63">
        <v>0</v>
      </c>
      <c r="AH2396" s="63">
        <v>0</v>
      </c>
      <c r="AI2396" s="63">
        <v>0</v>
      </c>
      <c r="AJ2396" s="63">
        <v>0</v>
      </c>
      <c r="AK2396" s="63">
        <v>0</v>
      </c>
      <c r="AL2396" s="63">
        <v>0</v>
      </c>
      <c r="AM2396" s="63">
        <v>0</v>
      </c>
      <c r="AN2396" s="63">
        <v>0</v>
      </c>
      <c r="AO2396" s="63">
        <v>0</v>
      </c>
      <c r="AP2396" s="63">
        <v>0</v>
      </c>
      <c r="AQ2396" s="63">
        <v>0</v>
      </c>
      <c r="AR2396" s="63">
        <v>0</v>
      </c>
      <c r="AS2396" s="63">
        <v>0</v>
      </c>
      <c r="AT2396" s="63">
        <v>0</v>
      </c>
      <c r="AU2396" s="63">
        <v>0</v>
      </c>
      <c r="AV2396" s="63">
        <v>0</v>
      </c>
      <c r="AW2396" s="63">
        <v>0</v>
      </c>
      <c r="AX2396" s="63">
        <v>0</v>
      </c>
      <c r="AY2396" s="63">
        <v>0</v>
      </c>
      <c r="BA2396" s="5">
        <f>IF(Q2396&gt;0,RANK(Q2396,(N2396:P2396,Q2396:AE2396)),0)</f>
        <v>3</v>
      </c>
      <c r="BB2396" s="5">
        <f>IF(R2396&gt;0,RANK(R2396,(N2396:P2396,Q2396:AE2396)),0)</f>
        <v>0</v>
      </c>
      <c r="BC2396" s="5">
        <f>IF(T2396&gt;0,RANK(T2396,(N2396:P2396,Q2396:AE2396)),0)</f>
        <v>0</v>
      </c>
      <c r="BD2396" s="5">
        <f>IF(S2396&gt;0,RANK(S2396,(N2396:P2396,Q2396:AE2396)),0)</f>
        <v>0</v>
      </c>
      <c r="BE2396" s="2">
        <f t="shared" si="961"/>
        <v>1.6803874092009684E-2</v>
      </c>
      <c r="BF2396" s="2">
        <f t="shared" si="962"/>
        <v>0</v>
      </c>
      <c r="BG2396" s="2">
        <f t="shared" si="963"/>
        <v>0</v>
      </c>
      <c r="BH2396" s="2">
        <f t="shared" si="964"/>
        <v>0</v>
      </c>
      <c r="BJ2396" t="s">
        <v>422</v>
      </c>
      <c r="BK2396" t="s">
        <v>1019</v>
      </c>
      <c r="BL2396" s="63">
        <v>15</v>
      </c>
      <c r="BN2396" s="112">
        <v>42</v>
      </c>
      <c r="BO2396" s="114">
        <v>123</v>
      </c>
      <c r="BP2396" s="118">
        <f t="shared" si="956"/>
        <v>42123</v>
      </c>
      <c r="BQ2396" s="118">
        <f t="shared" si="955"/>
        <v>42123</v>
      </c>
      <c r="BR2396" s="5" t="s">
        <v>3151</v>
      </c>
      <c r="CC2396" s="63">
        <f t="shared" si="954"/>
        <v>20650</v>
      </c>
      <c r="CE2396" s="63">
        <v>0</v>
      </c>
      <c r="CF2396" s="129"/>
    </row>
    <row r="2397" spans="1:84" ht="15" hidden="1" customHeight="1" outlineLevel="1">
      <c r="A2397" t="s">
        <v>691</v>
      </c>
      <c r="B2397" t="s">
        <v>1019</v>
      </c>
      <c r="C2397" s="1">
        <f t="shared" si="957"/>
        <v>118756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>
        <f>IF(P2397&gt;0,RANK(P2397,(N2397:P2397,Q2397:AE2397)),0)</f>
        <v>0</v>
      </c>
      <c r="G2397" s="129">
        <f t="shared" si="965"/>
        <v>26992</v>
      </c>
      <c r="H2397" s="134">
        <f t="shared" si="966"/>
        <v>0.22728956852706389</v>
      </c>
      <c r="I2397" s="2"/>
      <c r="J2397" s="2">
        <f t="shared" si="958"/>
        <v>0.37966923776482875</v>
      </c>
      <c r="K2397" s="2">
        <f t="shared" si="959"/>
        <v>0.60695880629189258</v>
      </c>
      <c r="L2397" s="2">
        <f t="shared" si="953"/>
        <v>0</v>
      </c>
      <c r="M2397" s="2">
        <f t="shared" si="960"/>
        <v>1.3371955943278668E-2</v>
      </c>
      <c r="N2397" s="63">
        <v>45088</v>
      </c>
      <c r="O2397" s="63">
        <v>72080</v>
      </c>
      <c r="P2397" s="63">
        <v>0</v>
      </c>
      <c r="Q2397" s="63">
        <v>1310</v>
      </c>
      <c r="R2397" s="63">
        <v>0</v>
      </c>
      <c r="S2397" s="63">
        <v>0</v>
      </c>
      <c r="T2397" s="63">
        <v>0</v>
      </c>
      <c r="U2397" s="63">
        <v>0</v>
      </c>
      <c r="V2397" s="63">
        <v>0</v>
      </c>
      <c r="W2397" s="63">
        <v>278</v>
      </c>
      <c r="X2397" s="63">
        <v>0</v>
      </c>
      <c r="Y2397" s="63">
        <v>0</v>
      </c>
      <c r="Z2397" s="63">
        <v>0</v>
      </c>
      <c r="AA2397" s="63">
        <v>0</v>
      </c>
      <c r="AB2397" s="63">
        <v>0</v>
      </c>
      <c r="AC2397" s="63">
        <v>0</v>
      </c>
      <c r="AD2397" s="63">
        <v>0</v>
      </c>
      <c r="AE2397" s="63">
        <v>0</v>
      </c>
      <c r="AF2397" s="63">
        <v>0</v>
      </c>
      <c r="AG2397" s="63">
        <v>0</v>
      </c>
      <c r="AH2397" s="63">
        <v>0</v>
      </c>
      <c r="AI2397" s="63">
        <v>0</v>
      </c>
      <c r="AJ2397" s="63">
        <v>0</v>
      </c>
      <c r="AK2397" s="63">
        <v>0</v>
      </c>
      <c r="AL2397" s="63">
        <v>0</v>
      </c>
      <c r="AM2397" s="63">
        <v>0</v>
      </c>
      <c r="AN2397" s="63">
        <v>0</v>
      </c>
      <c r="AO2397" s="63">
        <v>0</v>
      </c>
      <c r="AP2397" s="63">
        <v>0</v>
      </c>
      <c r="AQ2397" s="63">
        <v>0</v>
      </c>
      <c r="AR2397" s="63">
        <v>0</v>
      </c>
      <c r="AS2397" s="63">
        <v>0</v>
      </c>
      <c r="AT2397" s="63">
        <v>0</v>
      </c>
      <c r="AU2397" s="63">
        <v>0</v>
      </c>
      <c r="AV2397" s="63">
        <v>0</v>
      </c>
      <c r="AW2397" s="63">
        <v>0</v>
      </c>
      <c r="AX2397" s="63">
        <v>0</v>
      </c>
      <c r="AY2397" s="63">
        <v>0</v>
      </c>
      <c r="BA2397" s="5">
        <f>IF(Q2397&gt;0,RANK(Q2397,(N2397:P2397,Q2397:AE2397)),0)</f>
        <v>3</v>
      </c>
      <c r="BB2397" s="5">
        <f>IF(R2397&gt;0,RANK(R2397,(N2397:P2397,Q2397:AE2397)),0)</f>
        <v>0</v>
      </c>
      <c r="BC2397" s="5">
        <f>IF(T2397&gt;0,RANK(T2397,(N2397:P2397,Q2397:AE2397)),0)</f>
        <v>0</v>
      </c>
      <c r="BD2397" s="5">
        <f>IF(S2397&gt;0,RANK(S2397,(N2397:P2397,Q2397:AE2397)),0)</f>
        <v>0</v>
      </c>
      <c r="BE2397" s="2">
        <f t="shared" si="961"/>
        <v>1.103102159048806E-2</v>
      </c>
      <c r="BF2397" s="2">
        <f t="shared" si="962"/>
        <v>0</v>
      </c>
      <c r="BG2397" s="2">
        <f t="shared" si="963"/>
        <v>0</v>
      </c>
      <c r="BH2397" s="2">
        <f t="shared" si="964"/>
        <v>0</v>
      </c>
      <c r="BJ2397" t="s">
        <v>691</v>
      </c>
      <c r="BK2397" t="s">
        <v>1019</v>
      </c>
      <c r="BL2397" s="63">
        <v>14</v>
      </c>
      <c r="BN2397" s="112">
        <v>42</v>
      </c>
      <c r="BO2397" s="114">
        <v>125</v>
      </c>
      <c r="BP2397" s="118">
        <f t="shared" si="956"/>
        <v>42125</v>
      </c>
      <c r="BQ2397" s="118">
        <f t="shared" si="955"/>
        <v>42125</v>
      </c>
      <c r="BR2397" s="5" t="s">
        <v>3151</v>
      </c>
      <c r="CC2397" s="63">
        <f t="shared" si="954"/>
        <v>118756</v>
      </c>
      <c r="CE2397" s="63">
        <v>278</v>
      </c>
    </row>
    <row r="2398" spans="1:84" ht="15" hidden="1" customHeight="1" outlineLevel="1">
      <c r="A2398" t="s">
        <v>423</v>
      </c>
      <c r="B2398" t="s">
        <v>1019</v>
      </c>
      <c r="C2398" s="1">
        <f t="shared" si="957"/>
        <v>28147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>
        <f>IF(P2398&gt;0,RANK(P2398,(N2398:P2398,Q2398:AE2398)),0)</f>
        <v>0</v>
      </c>
      <c r="G2398" s="129">
        <f t="shared" si="965"/>
        <v>9446</v>
      </c>
      <c r="H2398" s="134">
        <f t="shared" si="966"/>
        <v>0.33559526770170889</v>
      </c>
      <c r="I2398" s="2"/>
      <c r="J2398" s="2">
        <f t="shared" si="958"/>
        <v>0.32653568763989055</v>
      </c>
      <c r="K2398" s="2">
        <f t="shared" si="959"/>
        <v>0.66213095534159949</v>
      </c>
      <c r="L2398" s="2">
        <f t="shared" si="953"/>
        <v>0</v>
      </c>
      <c r="M2398" s="2">
        <f t="shared" si="960"/>
        <v>1.1333357018509904E-2</v>
      </c>
      <c r="N2398" s="63">
        <v>9191</v>
      </c>
      <c r="O2398" s="63">
        <v>18637</v>
      </c>
      <c r="P2398" s="63">
        <v>0</v>
      </c>
      <c r="Q2398" s="63">
        <v>261</v>
      </c>
      <c r="R2398" s="63">
        <v>0</v>
      </c>
      <c r="S2398" s="63">
        <v>0</v>
      </c>
      <c r="T2398" s="63">
        <v>0</v>
      </c>
      <c r="U2398" s="63">
        <v>0</v>
      </c>
      <c r="V2398" s="63">
        <v>0</v>
      </c>
      <c r="W2398" s="63">
        <v>58</v>
      </c>
      <c r="X2398" s="63">
        <v>0</v>
      </c>
      <c r="Y2398" s="63">
        <v>0</v>
      </c>
      <c r="Z2398" s="63">
        <v>0</v>
      </c>
      <c r="AA2398" s="63">
        <v>0</v>
      </c>
      <c r="AB2398" s="63">
        <v>0</v>
      </c>
      <c r="AC2398" s="63">
        <v>0</v>
      </c>
      <c r="AD2398" s="63">
        <v>0</v>
      </c>
      <c r="AE2398" s="63">
        <v>0</v>
      </c>
      <c r="AF2398" s="63">
        <v>0</v>
      </c>
      <c r="AG2398" s="63">
        <v>0</v>
      </c>
      <c r="AH2398" s="63">
        <v>0</v>
      </c>
      <c r="AI2398" s="63">
        <v>0</v>
      </c>
      <c r="AJ2398" s="63">
        <v>0</v>
      </c>
      <c r="AK2398" s="63">
        <v>0</v>
      </c>
      <c r="AL2398" s="63">
        <v>0</v>
      </c>
      <c r="AM2398" s="63">
        <v>0</v>
      </c>
      <c r="AN2398" s="63">
        <v>0</v>
      </c>
      <c r="AO2398" s="63">
        <v>0</v>
      </c>
      <c r="AP2398" s="63">
        <v>0</v>
      </c>
      <c r="AQ2398" s="63">
        <v>0</v>
      </c>
      <c r="AR2398" s="63">
        <v>0</v>
      </c>
      <c r="AS2398" s="63">
        <v>0</v>
      </c>
      <c r="AT2398" s="63">
        <v>0</v>
      </c>
      <c r="AU2398" s="63">
        <v>0</v>
      </c>
      <c r="AV2398" s="63">
        <v>0</v>
      </c>
      <c r="AW2398" s="63">
        <v>0</v>
      </c>
      <c r="AX2398" s="63">
        <v>0</v>
      </c>
      <c r="AY2398" s="63">
        <v>0</v>
      </c>
      <c r="BA2398" s="5">
        <f>IF(Q2398&gt;0,RANK(Q2398,(N2398:P2398,Q2398:AE2398)),0)</f>
        <v>3</v>
      </c>
      <c r="BB2398" s="5">
        <f>IF(R2398&gt;0,RANK(R2398,(N2398:P2398,Q2398:AE2398)),0)</f>
        <v>0</v>
      </c>
      <c r="BC2398" s="5">
        <f>IF(T2398&gt;0,RANK(T2398,(N2398:P2398,Q2398:AE2398)),0)</f>
        <v>0</v>
      </c>
      <c r="BD2398" s="5">
        <f>IF(S2398&gt;0,RANK(S2398,(N2398:P2398,Q2398:AE2398)),0)</f>
        <v>0</v>
      </c>
      <c r="BE2398" s="2">
        <f t="shared" si="961"/>
        <v>9.2727466515081531E-3</v>
      </c>
      <c r="BF2398" s="2">
        <f t="shared" si="962"/>
        <v>0</v>
      </c>
      <c r="BG2398" s="2">
        <f t="shared" si="963"/>
        <v>0</v>
      </c>
      <c r="BH2398" s="2">
        <f t="shared" si="964"/>
        <v>0</v>
      </c>
      <c r="BJ2398" t="s">
        <v>423</v>
      </c>
      <c r="BK2398" t="s">
        <v>1019</v>
      </c>
      <c r="BL2398" s="63">
        <v>8</v>
      </c>
      <c r="BN2398" s="112">
        <v>42</v>
      </c>
      <c r="BO2398" s="114">
        <v>127</v>
      </c>
      <c r="BP2398" s="118">
        <f t="shared" si="956"/>
        <v>42127</v>
      </c>
      <c r="BQ2398" s="118">
        <f t="shared" si="955"/>
        <v>42127</v>
      </c>
      <c r="BR2398" s="5" t="s">
        <v>3151</v>
      </c>
      <c r="CC2398" s="63">
        <f t="shared" si="954"/>
        <v>28147</v>
      </c>
      <c r="CE2398" s="63">
        <v>58</v>
      </c>
    </row>
    <row r="2399" spans="1:84" ht="15" hidden="1" customHeight="1" outlineLevel="1">
      <c r="A2399" t="s">
        <v>2754</v>
      </c>
      <c r="B2399" t="s">
        <v>1019</v>
      </c>
      <c r="C2399" s="1">
        <f t="shared" si="957"/>
        <v>205271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>
        <f>IF(P2399&gt;0,RANK(P2399,(N2399:P2399,Q2399:AE2399)),0)</f>
        <v>0</v>
      </c>
      <c r="G2399" s="129">
        <f t="shared" si="965"/>
        <v>58118</v>
      </c>
      <c r="H2399" s="134">
        <f t="shared" si="966"/>
        <v>0.283128157411422</v>
      </c>
      <c r="I2399" s="2"/>
      <c r="J2399" s="2">
        <f t="shared" si="958"/>
        <v>0.35152067267173637</v>
      </c>
      <c r="K2399" s="2">
        <f t="shared" si="959"/>
        <v>0.63464883008315831</v>
      </c>
      <c r="L2399" s="2">
        <f t="shared" si="953"/>
        <v>0</v>
      </c>
      <c r="M2399" s="2">
        <f>IF(C2399=0,"-",(1-J2399-K2399-L2399))</f>
        <v>1.3830497245105322E-2</v>
      </c>
      <c r="N2399" s="63">
        <v>72157</v>
      </c>
      <c r="O2399" s="63">
        <v>130275</v>
      </c>
      <c r="P2399" s="63">
        <v>0</v>
      </c>
      <c r="Q2399" s="63">
        <v>2353</v>
      </c>
      <c r="R2399" s="63">
        <v>0</v>
      </c>
      <c r="S2399" s="63">
        <v>0</v>
      </c>
      <c r="T2399" s="63">
        <v>0</v>
      </c>
      <c r="U2399" s="63">
        <v>0</v>
      </c>
      <c r="V2399" s="63">
        <v>0</v>
      </c>
      <c r="W2399" s="63">
        <v>486</v>
      </c>
      <c r="X2399" s="63">
        <v>0</v>
      </c>
      <c r="Y2399" s="63">
        <v>0</v>
      </c>
      <c r="Z2399" s="63">
        <v>0</v>
      </c>
      <c r="AA2399" s="63">
        <v>0</v>
      </c>
      <c r="AB2399" s="63">
        <v>0</v>
      </c>
      <c r="AC2399" s="63">
        <v>0</v>
      </c>
      <c r="AD2399" s="63">
        <v>0</v>
      </c>
      <c r="AE2399" s="63">
        <v>0</v>
      </c>
      <c r="AF2399" s="63">
        <v>0</v>
      </c>
      <c r="AG2399" s="63">
        <v>0</v>
      </c>
      <c r="AH2399" s="63">
        <v>0</v>
      </c>
      <c r="AI2399" s="63">
        <v>0</v>
      </c>
      <c r="AJ2399" s="63">
        <v>0</v>
      </c>
      <c r="AK2399" s="63">
        <v>0</v>
      </c>
      <c r="AL2399" s="63">
        <v>0</v>
      </c>
      <c r="AM2399" s="63">
        <v>0</v>
      </c>
      <c r="AN2399" s="63">
        <v>0</v>
      </c>
      <c r="AO2399" s="63">
        <v>0</v>
      </c>
      <c r="AP2399" s="63">
        <v>0</v>
      </c>
      <c r="AQ2399" s="63">
        <v>0</v>
      </c>
      <c r="AR2399" s="63">
        <v>0</v>
      </c>
      <c r="AS2399" s="63">
        <v>0</v>
      </c>
      <c r="AT2399" s="63">
        <v>0</v>
      </c>
      <c r="AU2399" s="63">
        <v>0</v>
      </c>
      <c r="AV2399" s="63">
        <v>0</v>
      </c>
      <c r="AW2399" s="63">
        <v>0</v>
      </c>
      <c r="AX2399" s="63">
        <v>0</v>
      </c>
      <c r="AY2399" s="63">
        <v>0</v>
      </c>
      <c r="BA2399" s="5">
        <f>IF(Q2399&gt;0,RANK(Q2399,(N2399:P2399,Q2399:AE2399)),0)</f>
        <v>3</v>
      </c>
      <c r="BB2399" s="5">
        <f>IF(R2399&gt;0,RANK(R2399,(N2399:P2399,Q2399:AE2399)),0)</f>
        <v>0</v>
      </c>
      <c r="BC2399" s="5">
        <f>IF(T2399&gt;0,RANK(T2399,(N2399:P2399,Q2399:AE2399)),0)</f>
        <v>0</v>
      </c>
      <c r="BD2399" s="5">
        <f>IF(S2399&gt;0,RANK(S2399,(N2399:P2399,Q2399:AE2399)),0)</f>
        <v>0</v>
      </c>
      <c r="BE2399" s="2">
        <f t="shared" si="961"/>
        <v>1.1462895391945283E-2</v>
      </c>
      <c r="BF2399" s="2">
        <f t="shared" si="962"/>
        <v>0</v>
      </c>
      <c r="BG2399" s="2">
        <f t="shared" si="963"/>
        <v>0</v>
      </c>
      <c r="BH2399" s="2">
        <f t="shared" si="964"/>
        <v>0</v>
      </c>
      <c r="BJ2399" t="s">
        <v>2754</v>
      </c>
      <c r="BK2399" t="s">
        <v>1019</v>
      </c>
      <c r="BL2399" s="63"/>
      <c r="BN2399" s="112">
        <v>42</v>
      </c>
      <c r="BO2399" s="114">
        <v>129</v>
      </c>
      <c r="BP2399" s="118">
        <f t="shared" si="956"/>
        <v>42129</v>
      </c>
      <c r="BQ2399" s="118">
        <f t="shared" si="955"/>
        <v>42129</v>
      </c>
      <c r="BR2399" s="5" t="s">
        <v>3151</v>
      </c>
      <c r="CC2399" s="63">
        <f t="shared" si="954"/>
        <v>205271</v>
      </c>
      <c r="CE2399" s="63">
        <v>486</v>
      </c>
    </row>
    <row r="2400" spans="1:84" ht="15" hidden="1" customHeight="1" outlineLevel="1">
      <c r="A2400" t="s">
        <v>708</v>
      </c>
      <c r="B2400" t="s">
        <v>1019</v>
      </c>
      <c r="C2400" s="1">
        <f t="shared" si="957"/>
        <v>14858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0</v>
      </c>
      <c r="G2400" s="129">
        <f t="shared" si="965"/>
        <v>5232</v>
      </c>
      <c r="H2400" s="134">
        <f t="shared" si="966"/>
        <v>0.35213353075784087</v>
      </c>
      <c r="I2400" s="2"/>
      <c r="J2400" s="2">
        <f t="shared" si="958"/>
        <v>0.31659711939695789</v>
      </c>
      <c r="K2400" s="2">
        <f t="shared" si="959"/>
        <v>0.66873065015479871</v>
      </c>
      <c r="L2400" s="2">
        <f t="shared" si="953"/>
        <v>0</v>
      </c>
      <c r="M2400" s="2">
        <f>IF(C2400=0,"-",(1-J2400-K2400-L2400))</f>
        <v>1.4672230448243395E-2</v>
      </c>
      <c r="N2400" s="63">
        <v>4704</v>
      </c>
      <c r="O2400" s="63">
        <v>9936</v>
      </c>
      <c r="P2400" s="63">
        <v>0</v>
      </c>
      <c r="Q2400" s="63">
        <v>218</v>
      </c>
      <c r="R2400" s="63">
        <v>0</v>
      </c>
      <c r="S2400" s="63">
        <v>0</v>
      </c>
      <c r="T2400" s="63">
        <v>0</v>
      </c>
      <c r="U2400" s="63">
        <v>0</v>
      </c>
      <c r="V2400" s="63">
        <v>0</v>
      </c>
      <c r="W2400" s="63">
        <v>0</v>
      </c>
      <c r="X2400" s="63">
        <v>0</v>
      </c>
      <c r="Y2400" s="63">
        <v>0</v>
      </c>
      <c r="Z2400" s="63">
        <v>0</v>
      </c>
      <c r="AA2400" s="63">
        <v>0</v>
      </c>
      <c r="AB2400" s="63">
        <v>0</v>
      </c>
      <c r="AC2400" s="63">
        <v>0</v>
      </c>
      <c r="AD2400" s="63">
        <v>0</v>
      </c>
      <c r="AE2400" s="63">
        <v>0</v>
      </c>
      <c r="AF2400" s="63">
        <v>0</v>
      </c>
      <c r="AG2400" s="63">
        <v>0</v>
      </c>
      <c r="AH2400" s="63">
        <v>0</v>
      </c>
      <c r="AI2400" s="63">
        <v>0</v>
      </c>
      <c r="AJ2400" s="63">
        <v>0</v>
      </c>
      <c r="AK2400" s="63">
        <v>0</v>
      </c>
      <c r="AL2400" s="63">
        <v>0</v>
      </c>
      <c r="AM2400" s="63">
        <v>0</v>
      </c>
      <c r="AN2400" s="63">
        <v>0</v>
      </c>
      <c r="AO2400" s="63">
        <v>0</v>
      </c>
      <c r="AP2400" s="63">
        <v>0</v>
      </c>
      <c r="AQ2400" s="63">
        <v>0</v>
      </c>
      <c r="AR2400" s="63">
        <v>0</v>
      </c>
      <c r="AS2400" s="63">
        <v>0</v>
      </c>
      <c r="AT2400" s="63">
        <v>0</v>
      </c>
      <c r="AU2400" s="63">
        <v>0</v>
      </c>
      <c r="AV2400" s="63">
        <v>0</v>
      </c>
      <c r="AW2400" s="63">
        <v>0</v>
      </c>
      <c r="AX2400" s="63">
        <v>0</v>
      </c>
      <c r="AY2400" s="63">
        <v>0</v>
      </c>
      <c r="BA2400" s="5">
        <f>IF(Q2400&gt;0,RANK(Q2400,(N2400:P2400,Q2400:AE2400)),0)</f>
        <v>3</v>
      </c>
      <c r="BB2400" s="5">
        <f>IF(R2400&gt;0,RANK(R2400,(N2400:P2400,Q2400:AE2400)),0)</f>
        <v>0</v>
      </c>
      <c r="BC2400" s="5">
        <f>IF(T2400&gt;0,RANK(T2400,(N2400:P2400,Q2400:AE2400)),0)</f>
        <v>0</v>
      </c>
      <c r="BD2400" s="5">
        <f>IF(S2400&gt;0,RANK(S2400,(N2400:P2400,Q2400:AE2400)),0)</f>
        <v>0</v>
      </c>
      <c r="BE2400" s="2">
        <f t="shared" si="961"/>
        <v>1.4672230448243371E-2</v>
      </c>
      <c r="BF2400" s="2">
        <f t="shared" si="962"/>
        <v>0</v>
      </c>
      <c r="BG2400" s="2">
        <f t="shared" si="963"/>
        <v>0</v>
      </c>
      <c r="BH2400" s="2">
        <f t="shared" si="964"/>
        <v>0</v>
      </c>
      <c r="BJ2400" t="s">
        <v>708</v>
      </c>
      <c r="BK2400" t="s">
        <v>1019</v>
      </c>
      <c r="BL2400" s="63">
        <v>12</v>
      </c>
      <c r="BN2400" s="112">
        <v>42</v>
      </c>
      <c r="BO2400" s="114">
        <v>131</v>
      </c>
      <c r="BP2400" s="118">
        <f t="shared" si="956"/>
        <v>42131</v>
      </c>
      <c r="BQ2400" s="118">
        <f t="shared" si="955"/>
        <v>42131</v>
      </c>
      <c r="BR2400" s="5" t="s">
        <v>3151</v>
      </c>
      <c r="CC2400" s="63">
        <f t="shared" si="954"/>
        <v>14858</v>
      </c>
      <c r="CE2400" s="63">
        <v>0</v>
      </c>
    </row>
    <row r="2401" spans="1:86" ht="15" hidden="1" customHeight="1" outlineLevel="1">
      <c r="A2401" t="s">
        <v>924</v>
      </c>
      <c r="B2401" t="s">
        <v>1019</v>
      </c>
      <c r="C2401" s="1">
        <f t="shared" si="957"/>
        <v>239052</v>
      </c>
      <c r="D2401" s="5">
        <f>IF(N2401&gt;0, RANK(N2401,(N2401:P2401,Q2401:AE2401)),0)</f>
        <v>2</v>
      </c>
      <c r="E2401" s="5">
        <f>IF(O2401&gt;0,RANK(O2401,(N2401:P2401,Q2401:AE2401)),0)</f>
        <v>1</v>
      </c>
      <c r="F2401" s="5">
        <f>IF(P2401&gt;0,RANK(P2401,(N2401:P2401,Q2401:AE2401)),0)</f>
        <v>0</v>
      </c>
      <c r="G2401" s="129">
        <f t="shared" si="965"/>
        <v>58619</v>
      </c>
      <c r="H2401" s="134">
        <f t="shared" si="966"/>
        <v>0.24521443033314927</v>
      </c>
      <c r="I2401" s="2"/>
      <c r="J2401" s="2">
        <f t="shared" si="958"/>
        <v>0.36859762729447987</v>
      </c>
      <c r="K2401" s="2">
        <f t="shared" si="959"/>
        <v>0.61381205762762914</v>
      </c>
      <c r="L2401" s="2">
        <f>IF($C2401=0,"-",IF(P2401="",0,P2401/$C2401))</f>
        <v>0</v>
      </c>
      <c r="M2401" s="2">
        <f>IF(C2401=0,"-",(1-J2401-K2401-L2401))</f>
        <v>1.7590315077890994E-2</v>
      </c>
      <c r="N2401" s="63">
        <v>88114</v>
      </c>
      <c r="O2401" s="63">
        <v>146733</v>
      </c>
      <c r="P2401" s="63">
        <v>0</v>
      </c>
      <c r="Q2401" s="63">
        <v>3624</v>
      </c>
      <c r="R2401" s="63">
        <v>0</v>
      </c>
      <c r="S2401" s="63">
        <v>0</v>
      </c>
      <c r="T2401" s="63">
        <v>0</v>
      </c>
      <c r="U2401" s="63">
        <v>0</v>
      </c>
      <c r="V2401" s="63">
        <v>0</v>
      </c>
      <c r="W2401" s="63">
        <v>581</v>
      </c>
      <c r="X2401" s="63">
        <v>0</v>
      </c>
      <c r="Y2401" s="63">
        <v>0</v>
      </c>
      <c r="Z2401" s="63">
        <v>0</v>
      </c>
      <c r="AA2401" s="63">
        <v>0</v>
      </c>
      <c r="AB2401" s="63">
        <v>0</v>
      </c>
      <c r="AC2401" s="63">
        <v>0</v>
      </c>
      <c r="AD2401" s="63">
        <v>0</v>
      </c>
      <c r="AE2401" s="63">
        <v>0</v>
      </c>
      <c r="AF2401" s="63">
        <v>0</v>
      </c>
      <c r="AG2401" s="63">
        <v>0</v>
      </c>
      <c r="AH2401" s="63">
        <v>0</v>
      </c>
      <c r="AI2401" s="63">
        <v>0</v>
      </c>
      <c r="AJ2401" s="63">
        <v>0</v>
      </c>
      <c r="AK2401" s="63">
        <v>0</v>
      </c>
      <c r="AL2401" s="63">
        <v>0</v>
      </c>
      <c r="AM2401" s="63">
        <v>0</v>
      </c>
      <c r="AN2401" s="63">
        <v>0</v>
      </c>
      <c r="AO2401" s="63">
        <v>0</v>
      </c>
      <c r="AP2401" s="63">
        <v>0</v>
      </c>
      <c r="AQ2401" s="63">
        <v>0</v>
      </c>
      <c r="AR2401" s="63">
        <v>0</v>
      </c>
      <c r="AS2401" s="63">
        <v>0</v>
      </c>
      <c r="AT2401" s="63">
        <v>0</v>
      </c>
      <c r="AU2401" s="63">
        <v>0</v>
      </c>
      <c r="AV2401" s="63">
        <v>0</v>
      </c>
      <c r="AW2401" s="63">
        <v>0</v>
      </c>
      <c r="AX2401" s="63">
        <v>0</v>
      </c>
      <c r="AY2401" s="63">
        <v>0</v>
      </c>
      <c r="BA2401" s="5">
        <f>IF(Q2401&gt;0,RANK(Q2401,(N2401:P2401,Q2401:AE2401)),0)</f>
        <v>3</v>
      </c>
      <c r="BB2401" s="5">
        <f>IF(R2401&gt;0,RANK(R2401,(N2401:P2401,Q2401:AE2401)),0)</f>
        <v>0</v>
      </c>
      <c r="BC2401" s="5">
        <f>IF(T2401&gt;0,RANK(T2401,(N2401:P2401,Q2401:AE2401)),0)</f>
        <v>0</v>
      </c>
      <c r="BD2401" s="5">
        <f>IF(S2401&gt;0,RANK(S2401,(N2401:P2401,Q2401:AE2401)),0)</f>
        <v>0</v>
      </c>
      <c r="BE2401" s="2">
        <f t="shared" si="961"/>
        <v>1.5159881532051604E-2</v>
      </c>
      <c r="BF2401" s="2">
        <f t="shared" si="962"/>
        <v>0</v>
      </c>
      <c r="BG2401" s="2">
        <f t="shared" si="963"/>
        <v>0</v>
      </c>
      <c r="BH2401" s="2">
        <f t="shared" si="964"/>
        <v>0</v>
      </c>
      <c r="BJ2401" t="s">
        <v>924</v>
      </c>
      <c r="BK2401" t="s">
        <v>1019</v>
      </c>
      <c r="BL2401" s="63"/>
      <c r="BN2401" s="112">
        <v>42</v>
      </c>
      <c r="BO2401" s="114">
        <v>133</v>
      </c>
      <c r="BP2401" s="118">
        <f t="shared" si="956"/>
        <v>42133</v>
      </c>
      <c r="BQ2401" s="118">
        <f t="shared" si="955"/>
        <v>42133</v>
      </c>
      <c r="BR2401" s="5" t="s">
        <v>3151</v>
      </c>
      <c r="CC2401" s="63">
        <f t="shared" si="954"/>
        <v>239052</v>
      </c>
      <c r="CE2401" s="63">
        <v>581</v>
      </c>
    </row>
    <row r="2402" spans="1:86" ht="15" customHeight="1" collapsed="1">
      <c r="A2402" t="s">
        <v>1018</v>
      </c>
      <c r="B2402" t="s">
        <v>544</v>
      </c>
      <c r="C2402" s="1">
        <f t="shared" si="957"/>
        <v>6938119</v>
      </c>
      <c r="D2402" s="5">
        <f>IF(N2402&gt;0, RANK(N2402,(N2402:P2402,Q2402:AE2402)),0)</f>
        <v>1</v>
      </c>
      <c r="E2402" s="5">
        <f>IF(O2402&gt;0,RANK(O2402,(N2402:P2402,Q2402:AE2402)),0)</f>
        <v>2</v>
      </c>
      <c r="F2402" s="5">
        <f>IF(P2402&gt;0,RANK(P2402,(N2402:P2402,Q2402:AE2402)),0)</f>
        <v>7</v>
      </c>
      <c r="G2402" s="129">
        <f t="shared" si="965"/>
        <v>82147</v>
      </c>
      <c r="H2402" s="134">
        <f t="shared" si="966"/>
        <v>1.1839952586572815E-2</v>
      </c>
      <c r="I2402" s="2"/>
      <c r="J2402" s="2">
        <f t="shared" si="958"/>
        <v>0.49884601287467106</v>
      </c>
      <c r="K2402" s="2">
        <f t="shared" si="959"/>
        <v>0.48700606028809829</v>
      </c>
      <c r="L2402" s="2">
        <f>IF($C2402=0,"-",P2402/$C2402)</f>
        <v>1.4413128399786744E-7</v>
      </c>
      <c r="M2402" s="2">
        <f>IF(C2402=0,"-",(1-J2402-K2402-L2402))</f>
        <v>1.4147782705946708E-2</v>
      </c>
      <c r="N2402" s="63">
        <v>3461053</v>
      </c>
      <c r="O2402" s="63">
        <v>3378906</v>
      </c>
      <c r="P2402" s="63">
        <v>1</v>
      </c>
      <c r="Q2402" s="63">
        <v>79437</v>
      </c>
      <c r="R2402" s="63">
        <v>61</v>
      </c>
      <c r="S2402" s="63">
        <v>0</v>
      </c>
      <c r="T2402" s="63">
        <v>0</v>
      </c>
      <c r="U2402" s="63">
        <v>0</v>
      </c>
      <c r="V2402" s="63">
        <v>0</v>
      </c>
      <c r="W2402" s="63">
        <v>18645</v>
      </c>
      <c r="X2402" s="63">
        <v>0</v>
      </c>
      <c r="Y2402" s="63">
        <v>0</v>
      </c>
      <c r="Z2402" s="63">
        <v>14</v>
      </c>
      <c r="AA2402" s="63">
        <v>0</v>
      </c>
      <c r="AB2402" s="63">
        <v>0</v>
      </c>
      <c r="AC2402" s="63">
        <v>0</v>
      </c>
      <c r="AD2402" s="63">
        <v>0</v>
      </c>
      <c r="AE2402" s="63">
        <v>0</v>
      </c>
      <c r="AF2402" s="63">
        <v>0</v>
      </c>
      <c r="AG2402" s="63">
        <v>0</v>
      </c>
      <c r="AH2402" s="63">
        <v>0</v>
      </c>
      <c r="AI2402" s="63">
        <v>0</v>
      </c>
      <c r="AJ2402" s="63">
        <v>0</v>
      </c>
      <c r="AK2402" s="63">
        <v>0</v>
      </c>
      <c r="AL2402" s="63">
        <v>0</v>
      </c>
      <c r="AM2402" s="63">
        <v>0</v>
      </c>
      <c r="AN2402" s="63">
        <v>0</v>
      </c>
      <c r="AO2402" s="63">
        <v>0</v>
      </c>
      <c r="AP2402" s="63">
        <v>0</v>
      </c>
      <c r="AQ2402" s="63">
        <v>0</v>
      </c>
      <c r="AR2402" s="63">
        <v>0</v>
      </c>
      <c r="AS2402" s="63">
        <v>0</v>
      </c>
      <c r="AT2402" s="63">
        <v>0</v>
      </c>
      <c r="AU2402" s="63">
        <v>2</v>
      </c>
      <c r="AV2402" s="63">
        <v>0</v>
      </c>
      <c r="AW2402" s="63">
        <v>0</v>
      </c>
      <c r="AX2402" s="63">
        <v>0</v>
      </c>
      <c r="AY2402" s="63">
        <v>0</v>
      </c>
      <c r="BA2402" s="5">
        <f>IF(Q2402&gt;0,RANK(Q2402,(N2402:P2402,Q2402:AE2402)),0)</f>
        <v>3</v>
      </c>
      <c r="BB2402" s="5">
        <f>IF(R2402&gt;0,RANK(R2402,(N2402:P2402,Q2402:AE2402)),0)</f>
        <v>5</v>
      </c>
      <c r="BC2402" s="5">
        <f>IF(T2402&gt;0,RANK(T2402,(N2402:P2402,Q2402:AE2402)),0)</f>
        <v>0</v>
      </c>
      <c r="BD2402" s="5">
        <f>IF(S2402&gt;0,RANK(S2402,(N2402:P2402,Q2402:AE2402)),0)</f>
        <v>0</v>
      </c>
      <c r="BE2402" s="2">
        <f t="shared" si="961"/>
        <v>1.1449356806938595E-2</v>
      </c>
      <c r="BF2402" s="2">
        <f t="shared" si="962"/>
        <v>8.7920083238699135E-6</v>
      </c>
      <c r="BG2402" s="2">
        <f t="shared" si="963"/>
        <v>0</v>
      </c>
      <c r="BH2402" s="2">
        <f t="shared" si="964"/>
        <v>0</v>
      </c>
      <c r="BJ2402" t="s">
        <v>1018</v>
      </c>
      <c r="BK2402" t="s">
        <v>544</v>
      </c>
      <c r="BN2402" s="112">
        <v>42</v>
      </c>
      <c r="BO2402" s="114"/>
      <c r="BP2402" s="112">
        <v>42</v>
      </c>
      <c r="BQ2402" s="112">
        <f t="shared" si="955"/>
        <v>42</v>
      </c>
      <c r="BR2402" s="5" t="s">
        <v>710</v>
      </c>
      <c r="CC2402" s="63">
        <f>C2402-CD2402</f>
        <v>6938119</v>
      </c>
      <c r="CD2402" s="63">
        <f>SUM(CD2335:CD2401)</f>
        <v>0</v>
      </c>
      <c r="CE2402" s="63">
        <v>18645</v>
      </c>
      <c r="CH2402" s="63">
        <f>SUM(CH2335:CH2401)</f>
        <v>0</v>
      </c>
    </row>
    <row r="2403" spans="1:86" ht="15" customHeight="1">
      <c r="C2403" s="1"/>
      <c r="E2403" s="5"/>
      <c r="F2403" s="5"/>
      <c r="G2403" s="129"/>
      <c r="H2403" s="134"/>
      <c r="I2403" s="2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BA2403" s="5"/>
      <c r="BB2403" s="5"/>
      <c r="BC2403" s="5"/>
      <c r="BD2403" s="5"/>
      <c r="BN2403" s="112"/>
      <c r="BO2403" s="114"/>
      <c r="BP2403" s="118"/>
      <c r="BQ2403" s="118"/>
    </row>
    <row r="2404" spans="1:86" ht="15" hidden="1" customHeight="1" outlineLevel="1">
      <c r="A2404" t="s">
        <v>2213</v>
      </c>
      <c r="B2404" t="s">
        <v>1646</v>
      </c>
      <c r="C2404" s="1">
        <f t="shared" ref="C2404:C2410" si="967">SUM(N2404:AY2404)</f>
        <v>28415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0</v>
      </c>
      <c r="G2404" s="129">
        <f t="shared" si="965"/>
        <v>8305</v>
      </c>
      <c r="H2404" s="134">
        <f t="shared" si="966"/>
        <v>0.29227520675699453</v>
      </c>
      <c r="I2404" s="2"/>
      <c r="J2404" s="2">
        <f t="shared" ref="J2404:K2410" si="968">IF($C2404=0,"-",N2404/$C2404)</f>
        <v>0.63522787260249869</v>
      </c>
      <c r="K2404" s="2">
        <f t="shared" si="968"/>
        <v>0.34295266584550416</v>
      </c>
      <c r="L2404" s="2">
        <f t="shared" ref="L2404:L2410" si="969">IF($C2404=0,"-",P2404/$C2404)</f>
        <v>0</v>
      </c>
      <c r="M2404" s="2">
        <f t="shared" ref="M2404:M2410" si="970">IF(C2404=0,"-",(1-J2404-K2404-L2404))</f>
        <v>2.1819461551997155E-2</v>
      </c>
      <c r="N2404" s="63">
        <v>18050</v>
      </c>
      <c r="O2404" s="63">
        <v>9745</v>
      </c>
      <c r="P2404" s="63">
        <v>0</v>
      </c>
      <c r="Q2404" s="63">
        <v>326</v>
      </c>
      <c r="R2404" s="63">
        <v>0</v>
      </c>
      <c r="S2404" s="63">
        <v>0</v>
      </c>
      <c r="T2404" s="63">
        <v>41</v>
      </c>
      <c r="U2404" s="63">
        <v>0</v>
      </c>
      <c r="V2404" s="63">
        <v>38</v>
      </c>
      <c r="W2404" s="63">
        <v>176</v>
      </c>
      <c r="X2404" s="63">
        <v>0</v>
      </c>
      <c r="Y2404" s="63">
        <v>0</v>
      </c>
      <c r="Z2404" s="63">
        <v>39</v>
      </c>
      <c r="AA2404" s="63">
        <v>0</v>
      </c>
      <c r="AB2404" s="63">
        <v>0</v>
      </c>
      <c r="AC2404" s="63">
        <v>0</v>
      </c>
      <c r="AD2404" s="63">
        <v>0</v>
      </c>
      <c r="AE2404" s="63">
        <v>0</v>
      </c>
      <c r="AF2404" s="63">
        <v>0</v>
      </c>
      <c r="AG2404" s="63">
        <v>0</v>
      </c>
      <c r="AH2404" s="63">
        <v>0</v>
      </c>
      <c r="AI2404" s="63">
        <v>0</v>
      </c>
      <c r="AJ2404" s="63">
        <v>0</v>
      </c>
      <c r="AK2404" s="63">
        <v>0</v>
      </c>
      <c r="AL2404" s="63">
        <v>0</v>
      </c>
      <c r="AM2404" s="63">
        <v>0</v>
      </c>
      <c r="AN2404" s="63">
        <v>0</v>
      </c>
      <c r="AO2404" s="63">
        <v>0</v>
      </c>
      <c r="AP2404" s="63">
        <v>0</v>
      </c>
      <c r="AQ2404" s="63">
        <v>0</v>
      </c>
      <c r="AR2404" s="63">
        <v>0</v>
      </c>
      <c r="AS2404" s="63">
        <v>0</v>
      </c>
      <c r="AT2404" s="63">
        <v>0</v>
      </c>
      <c r="AU2404" s="63">
        <v>0</v>
      </c>
      <c r="AV2404" s="63">
        <v>0</v>
      </c>
      <c r="AW2404" s="63">
        <v>0</v>
      </c>
      <c r="AX2404" s="63">
        <v>0</v>
      </c>
      <c r="AY2404" s="63">
        <v>0</v>
      </c>
      <c r="BA2404" s="5">
        <f>IF(Q2404&gt;0,RANK(Q2404,(N2404:P2404,Q2404:AE2404)),0)</f>
        <v>3</v>
      </c>
      <c r="BB2404" s="5">
        <f>IF(R2404&gt;0,RANK(R2404,(N2404:P2404,Q2404:AE2404)),0)</f>
        <v>0</v>
      </c>
      <c r="BC2404" s="5">
        <f>IF(T2404&gt;0,RANK(T2404,(N2404:P2404,Q2404:AE2404)),0)</f>
        <v>5</v>
      </c>
      <c r="BD2404" s="5">
        <f>IF(S2404&gt;0,RANK(S2404,(N2404:P2404,Q2404:AE2404)),0)</f>
        <v>0</v>
      </c>
      <c r="BE2404" s="2">
        <f t="shared" ref="BE2404:BF2410" si="971">IF($C2404=0,"-",Q2404/$C2404)</f>
        <v>1.1472813654759811E-2</v>
      </c>
      <c r="BF2404" s="2">
        <f t="shared" si="971"/>
        <v>0</v>
      </c>
      <c r="BG2404" s="2">
        <f t="shared" ref="BG2404:BG2410" si="972">IF($C2404=0,"-",T2404/$C2404)</f>
        <v>1.4428998768256202E-3</v>
      </c>
      <c r="BH2404" s="2">
        <f t="shared" ref="BH2404:BH2410" si="973">IF($C2404=0,"-",S2404/$C2404)</f>
        <v>0</v>
      </c>
      <c r="BJ2404" t="s">
        <v>2213</v>
      </c>
      <c r="BK2404" t="s">
        <v>1646</v>
      </c>
      <c r="BL2404">
        <v>1</v>
      </c>
      <c r="BN2404" s="112">
        <v>44</v>
      </c>
      <c r="BO2404" s="114">
        <v>1</v>
      </c>
      <c r="BP2404" s="118">
        <f t="shared" si="956"/>
        <v>44001</v>
      </c>
      <c r="BQ2404" s="118">
        <f t="shared" ref="BQ2404:BQ2467" si="974">BP2404</f>
        <v>44001</v>
      </c>
      <c r="BR2404" s="5" t="s">
        <v>3151</v>
      </c>
      <c r="BS2404" s="63">
        <f>SUMIF(Town!$BI$1320:$BI$1359,$BP2404,Town!BL$1320:BL$1359)</f>
        <v>0</v>
      </c>
      <c r="BT2404" s="63">
        <f>SUMIF(Town!$BI$1320:$BI$1359,$BP2404,Town!BM$1320:BM$1359)</f>
        <v>0</v>
      </c>
      <c r="BV2404" s="63"/>
      <c r="CE2404" s="63">
        <v>0</v>
      </c>
      <c r="CG2404" s="63">
        <f>SUMIF(Town!$BI$1320:$BI$1359,$BP2404,Town!BY$1320:BY$1359)</f>
        <v>0</v>
      </c>
    </row>
    <row r="2405" spans="1:86" ht="15" hidden="1" customHeight="1" outlineLevel="1">
      <c r="A2405" t="s">
        <v>724</v>
      </c>
      <c r="B2405" t="s">
        <v>1646</v>
      </c>
      <c r="C2405" s="1">
        <f t="shared" si="967"/>
        <v>93093</v>
      </c>
      <c r="D2405" s="5">
        <f>IF(N2405&gt;0, RANK(N2405,(N2405:P2405,Q2405:AE2405)),0)</f>
        <v>1</v>
      </c>
      <c r="E2405" s="5">
        <f>IF(O2405&gt;0,RANK(O2405,(N2405:P2405,Q2405:AE2405)),0)</f>
        <v>2</v>
      </c>
      <c r="F2405" s="5">
        <f>IF(P2405&gt;0,RANK(P2405,(N2405:P2405,Q2405:AE2405)),0)</f>
        <v>0</v>
      </c>
      <c r="G2405" s="129">
        <f t="shared" si="965"/>
        <v>7112</v>
      </c>
      <c r="H2405" s="134">
        <f t="shared" si="966"/>
        <v>7.6396721558011887E-2</v>
      </c>
      <c r="I2405" s="2"/>
      <c r="J2405" s="2">
        <f t="shared" si="968"/>
        <v>0.52756920498855986</v>
      </c>
      <c r="K2405" s="2">
        <f t="shared" si="968"/>
        <v>0.45117248343054794</v>
      </c>
      <c r="L2405" s="2">
        <f t="shared" si="969"/>
        <v>0</v>
      </c>
      <c r="M2405" s="2">
        <f t="shared" si="970"/>
        <v>2.1258311580892197E-2</v>
      </c>
      <c r="N2405" s="63">
        <v>49113</v>
      </c>
      <c r="O2405" s="63">
        <v>42001</v>
      </c>
      <c r="P2405" s="63">
        <v>0</v>
      </c>
      <c r="Q2405" s="63">
        <v>1065</v>
      </c>
      <c r="R2405" s="63">
        <v>0</v>
      </c>
      <c r="S2405" s="63">
        <v>0</v>
      </c>
      <c r="T2405" s="63">
        <v>164</v>
      </c>
      <c r="U2405" s="63">
        <v>0</v>
      </c>
      <c r="V2405" s="63">
        <v>100</v>
      </c>
      <c r="W2405" s="63">
        <v>519</v>
      </c>
      <c r="X2405" s="63">
        <v>0</v>
      </c>
      <c r="Y2405" s="63">
        <v>0</v>
      </c>
      <c r="Z2405" s="63">
        <v>131</v>
      </c>
      <c r="AA2405" s="63">
        <v>0</v>
      </c>
      <c r="AB2405" s="63">
        <v>0</v>
      </c>
      <c r="AC2405" s="63">
        <v>0</v>
      </c>
      <c r="AD2405" s="63">
        <v>0</v>
      </c>
      <c r="AE2405" s="63">
        <v>0</v>
      </c>
      <c r="AF2405" s="63">
        <v>0</v>
      </c>
      <c r="AG2405" s="63">
        <v>0</v>
      </c>
      <c r="AH2405" s="63">
        <v>0</v>
      </c>
      <c r="AI2405" s="63">
        <v>0</v>
      </c>
      <c r="AJ2405" s="63">
        <v>0</v>
      </c>
      <c r="AK2405" s="63">
        <v>0</v>
      </c>
      <c r="AL2405" s="63">
        <v>0</v>
      </c>
      <c r="AM2405" s="63">
        <v>0</v>
      </c>
      <c r="AN2405" s="63">
        <v>0</v>
      </c>
      <c r="AO2405" s="63">
        <v>0</v>
      </c>
      <c r="AP2405" s="63">
        <v>0</v>
      </c>
      <c r="AQ2405" s="63">
        <v>0</v>
      </c>
      <c r="AR2405" s="63">
        <v>0</v>
      </c>
      <c r="AS2405" s="63">
        <v>0</v>
      </c>
      <c r="AT2405" s="63">
        <v>0</v>
      </c>
      <c r="AU2405" s="63">
        <v>0</v>
      </c>
      <c r="AV2405" s="63">
        <v>0</v>
      </c>
      <c r="AW2405" s="63">
        <v>0</v>
      </c>
      <c r="AX2405" s="63">
        <v>0</v>
      </c>
      <c r="AY2405" s="63">
        <v>0</v>
      </c>
      <c r="BA2405" s="5">
        <f>IF(Q2405&gt;0,RANK(Q2405,(N2405:P2405,Q2405:AE2405)),0)</f>
        <v>3</v>
      </c>
      <c r="BB2405" s="5">
        <f>IF(R2405&gt;0,RANK(R2405,(N2405:P2405,Q2405:AE2405)),0)</f>
        <v>0</v>
      </c>
      <c r="BC2405" s="5">
        <f>IF(T2405&gt;0,RANK(T2405,(N2405:P2405,Q2405:AE2405)),0)</f>
        <v>5</v>
      </c>
      <c r="BD2405" s="5">
        <f>IF(S2405&gt;0,RANK(S2405,(N2405:P2405,Q2405:AE2405)),0)</f>
        <v>0</v>
      </c>
      <c r="BE2405" s="2">
        <f t="shared" si="971"/>
        <v>1.1440172730495312E-2</v>
      </c>
      <c r="BF2405" s="2">
        <f t="shared" si="971"/>
        <v>0</v>
      </c>
      <c r="BG2405" s="2">
        <f t="shared" si="972"/>
        <v>1.7616791810340197E-3</v>
      </c>
      <c r="BH2405" s="2">
        <f t="shared" si="973"/>
        <v>0</v>
      </c>
      <c r="BJ2405" t="s">
        <v>724</v>
      </c>
      <c r="BK2405" t="s">
        <v>1646</v>
      </c>
      <c r="BL2405">
        <v>2</v>
      </c>
      <c r="BN2405" s="112">
        <v>44</v>
      </c>
      <c r="BO2405" s="114">
        <v>3</v>
      </c>
      <c r="BP2405" s="118">
        <f t="shared" si="956"/>
        <v>44003</v>
      </c>
      <c r="BQ2405" s="118">
        <f t="shared" si="974"/>
        <v>44003</v>
      </c>
      <c r="BR2405" s="5" t="s">
        <v>3151</v>
      </c>
      <c r="BS2405" s="63">
        <f>SUMIF(Town!$BI$1320:$BI$1359,$BP2405,Town!BL$1320:BL$1359)</f>
        <v>0</v>
      </c>
      <c r="BT2405" s="63">
        <f>SUMIF(Town!$BI$1320:$BI$1359,$BP2405,Town!BM$1320:BM$1359)</f>
        <v>0</v>
      </c>
      <c r="BV2405" s="63"/>
      <c r="CE2405" s="63">
        <v>0</v>
      </c>
      <c r="CG2405" s="63">
        <f>SUMIF(Town!$BI$1320:$BI$1359,$BP2405,Town!BY$1320:BY$1359)</f>
        <v>0</v>
      </c>
    </row>
    <row r="2406" spans="1:86" ht="15" hidden="1" customHeight="1" outlineLevel="1">
      <c r="A2406" t="s">
        <v>2008</v>
      </c>
      <c r="B2406" t="s">
        <v>1646</v>
      </c>
      <c r="C2406" s="1">
        <f t="shared" si="967"/>
        <v>46148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0</v>
      </c>
      <c r="G2406" s="129">
        <f t="shared" si="965"/>
        <v>13764</v>
      </c>
      <c r="H2406" s="134">
        <f t="shared" si="966"/>
        <v>0.29825777931871372</v>
      </c>
      <c r="I2406" s="2"/>
      <c r="J2406" s="2">
        <f t="shared" si="968"/>
        <v>0.63894426627372802</v>
      </c>
      <c r="K2406" s="2">
        <f t="shared" si="968"/>
        <v>0.3406864869550143</v>
      </c>
      <c r="L2406" s="2">
        <f t="shared" si="969"/>
        <v>0</v>
      </c>
      <c r="M2406" s="2">
        <f t="shared" si="970"/>
        <v>2.0369246771257676E-2</v>
      </c>
      <c r="N2406" s="63">
        <v>29486</v>
      </c>
      <c r="O2406" s="63">
        <v>15722</v>
      </c>
      <c r="P2406" s="63">
        <v>0</v>
      </c>
      <c r="Q2406" s="63">
        <v>504</v>
      </c>
      <c r="R2406" s="63">
        <v>0</v>
      </c>
      <c r="S2406" s="63">
        <v>0</v>
      </c>
      <c r="T2406" s="63">
        <v>71</v>
      </c>
      <c r="U2406" s="63">
        <v>0</v>
      </c>
      <c r="V2406" s="63">
        <v>57</v>
      </c>
      <c r="W2406" s="63">
        <v>247</v>
      </c>
      <c r="X2406" s="63">
        <v>0</v>
      </c>
      <c r="Y2406" s="63">
        <v>0</v>
      </c>
      <c r="Z2406" s="63">
        <v>61</v>
      </c>
      <c r="AA2406" s="63">
        <v>0</v>
      </c>
      <c r="AB2406" s="63">
        <v>0</v>
      </c>
      <c r="AC2406" s="63">
        <v>0</v>
      </c>
      <c r="AD2406" s="63">
        <v>0</v>
      </c>
      <c r="AE2406" s="63">
        <v>0</v>
      </c>
      <c r="AF2406" s="63">
        <v>0</v>
      </c>
      <c r="AG2406" s="63">
        <v>0</v>
      </c>
      <c r="AH2406" s="63">
        <v>0</v>
      </c>
      <c r="AI2406" s="63">
        <v>0</v>
      </c>
      <c r="AJ2406" s="63">
        <v>0</v>
      </c>
      <c r="AK2406" s="63">
        <v>0</v>
      </c>
      <c r="AL2406" s="63">
        <v>0</v>
      </c>
      <c r="AM2406" s="63">
        <v>0</v>
      </c>
      <c r="AN2406" s="63">
        <v>0</v>
      </c>
      <c r="AO2406" s="63">
        <v>0</v>
      </c>
      <c r="AP2406" s="63">
        <v>0</v>
      </c>
      <c r="AQ2406" s="63">
        <v>0</v>
      </c>
      <c r="AR2406" s="63">
        <v>0</v>
      </c>
      <c r="AS2406" s="63">
        <v>0</v>
      </c>
      <c r="AT2406" s="63">
        <v>0</v>
      </c>
      <c r="AU2406" s="63">
        <v>0</v>
      </c>
      <c r="AV2406" s="63">
        <v>0</v>
      </c>
      <c r="AW2406" s="63">
        <v>0</v>
      </c>
      <c r="AX2406" s="63">
        <v>0</v>
      </c>
      <c r="AY2406" s="63">
        <v>0</v>
      </c>
      <c r="BA2406" s="5">
        <f>IF(Q2406&gt;0,RANK(Q2406,(N2406:P2406,Q2406:AE2406)),0)</f>
        <v>3</v>
      </c>
      <c r="BB2406" s="5">
        <f>IF(R2406&gt;0,RANK(R2406,(N2406:P2406,Q2406:AE2406)),0)</f>
        <v>0</v>
      </c>
      <c r="BC2406" s="5">
        <f>IF(T2406&gt;0,RANK(T2406,(N2406:P2406,Q2406:AE2406)),0)</f>
        <v>5</v>
      </c>
      <c r="BD2406" s="5">
        <f>IF(S2406&gt;0,RANK(S2406,(N2406:P2406,Q2406:AE2406)),0)</f>
        <v>0</v>
      </c>
      <c r="BE2406" s="2">
        <f t="shared" si="971"/>
        <v>1.0921383375227529E-2</v>
      </c>
      <c r="BF2406" s="2">
        <f t="shared" si="971"/>
        <v>0</v>
      </c>
      <c r="BG2406" s="2">
        <f t="shared" si="972"/>
        <v>1.5385282135737194E-3</v>
      </c>
      <c r="BH2406" s="2">
        <f t="shared" si="973"/>
        <v>0</v>
      </c>
      <c r="BJ2406" t="s">
        <v>2008</v>
      </c>
      <c r="BK2406" t="s">
        <v>1646</v>
      </c>
      <c r="BL2406">
        <v>1</v>
      </c>
      <c r="BN2406" s="112">
        <v>44</v>
      </c>
      <c r="BO2406" s="114">
        <v>5</v>
      </c>
      <c r="BP2406" s="118">
        <f t="shared" si="956"/>
        <v>44005</v>
      </c>
      <c r="BQ2406" s="118">
        <f t="shared" si="974"/>
        <v>44005</v>
      </c>
      <c r="BR2406" s="5" t="s">
        <v>3151</v>
      </c>
      <c r="BS2406" s="63">
        <f>SUMIF(Town!$BI$1320:$BI$1359,$BP2406,Town!BL$1320:BL$1359)</f>
        <v>0</v>
      </c>
      <c r="BT2406" s="63">
        <f>SUMIF(Town!$BI$1320:$BI$1359,$BP2406,Town!BM$1320:BM$1359)</f>
        <v>0</v>
      </c>
      <c r="BV2406" s="63"/>
      <c r="CE2406" s="63">
        <v>0</v>
      </c>
      <c r="CG2406" s="63">
        <f>SUMIF(Town!$BI$1320:$BI$1359,$BP2406,Town!BY$1320:BY$1359)</f>
        <v>0</v>
      </c>
    </row>
    <row r="2407" spans="1:86" ht="15" hidden="1" customHeight="1" outlineLevel="1">
      <c r="A2407" t="s">
        <v>1152</v>
      </c>
      <c r="B2407" t="s">
        <v>1646</v>
      </c>
      <c r="C2407" s="1">
        <f t="shared" si="967"/>
        <v>272667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0</v>
      </c>
      <c r="G2407" s="129">
        <f t="shared" si="965"/>
        <v>62461</v>
      </c>
      <c r="H2407" s="134">
        <f t="shared" si="966"/>
        <v>0.22907429208521751</v>
      </c>
      <c r="I2407" s="2"/>
      <c r="J2407" s="2">
        <f t="shared" si="968"/>
        <v>0.60517774428148619</v>
      </c>
      <c r="K2407" s="2">
        <f t="shared" si="968"/>
        <v>0.37610345219626873</v>
      </c>
      <c r="L2407" s="2">
        <f t="shared" si="969"/>
        <v>0</v>
      </c>
      <c r="M2407" s="2">
        <f t="shared" si="970"/>
        <v>1.8718803522245087E-2</v>
      </c>
      <c r="N2407" s="63">
        <v>165012</v>
      </c>
      <c r="O2407" s="63">
        <v>102551</v>
      </c>
      <c r="P2407" s="63">
        <v>0</v>
      </c>
      <c r="Q2407" s="63">
        <v>2291</v>
      </c>
      <c r="R2407" s="63">
        <v>0</v>
      </c>
      <c r="S2407" s="63">
        <v>0</v>
      </c>
      <c r="T2407" s="63">
        <v>497</v>
      </c>
      <c r="U2407" s="63">
        <v>0</v>
      </c>
      <c r="V2407" s="63">
        <v>553</v>
      </c>
      <c r="W2407" s="63">
        <v>1341</v>
      </c>
      <c r="X2407" s="63">
        <v>0</v>
      </c>
      <c r="Y2407" s="63">
        <v>0</v>
      </c>
      <c r="Z2407" s="63">
        <v>422</v>
      </c>
      <c r="AA2407" s="63">
        <v>0</v>
      </c>
      <c r="AB2407" s="63">
        <v>0</v>
      </c>
      <c r="AC2407" s="63">
        <v>0</v>
      </c>
      <c r="AD2407" s="63">
        <v>0</v>
      </c>
      <c r="AE2407" s="63">
        <v>0</v>
      </c>
      <c r="AF2407" s="63">
        <v>0</v>
      </c>
      <c r="AG2407" s="63">
        <v>0</v>
      </c>
      <c r="AH2407" s="63">
        <v>0</v>
      </c>
      <c r="AI2407" s="63">
        <v>0</v>
      </c>
      <c r="AJ2407" s="63">
        <v>0</v>
      </c>
      <c r="AK2407" s="63">
        <v>0</v>
      </c>
      <c r="AL2407" s="63">
        <v>0</v>
      </c>
      <c r="AM2407" s="63">
        <v>0</v>
      </c>
      <c r="AN2407" s="63">
        <v>0</v>
      </c>
      <c r="AO2407" s="63">
        <v>0</v>
      </c>
      <c r="AP2407" s="63">
        <v>0</v>
      </c>
      <c r="AQ2407" s="63">
        <v>0</v>
      </c>
      <c r="AR2407" s="63">
        <v>0</v>
      </c>
      <c r="AS2407" s="63">
        <v>0</v>
      </c>
      <c r="AT2407" s="63">
        <v>0</v>
      </c>
      <c r="AU2407" s="63">
        <v>0</v>
      </c>
      <c r="AV2407" s="63">
        <v>0</v>
      </c>
      <c r="AW2407" s="63">
        <v>0</v>
      </c>
      <c r="AX2407" s="63">
        <v>0</v>
      </c>
      <c r="AY2407" s="63">
        <v>0</v>
      </c>
      <c r="BA2407" s="5">
        <f>IF(Q2407&gt;0,RANK(Q2407,(N2407:P2407,Q2407:AE2407)),0)</f>
        <v>3</v>
      </c>
      <c r="BB2407" s="5">
        <f>IF(R2407&gt;0,RANK(R2407,(N2407:P2407,Q2407:AE2407)),0)</f>
        <v>0</v>
      </c>
      <c r="BC2407" s="5">
        <f>IF(T2407&gt;0,RANK(T2407,(N2407:P2407,Q2407:AE2407)),0)</f>
        <v>6</v>
      </c>
      <c r="BD2407" s="5">
        <f>IF(S2407&gt;0,RANK(S2407,(N2407:P2407,Q2407:AE2407)),0)</f>
        <v>0</v>
      </c>
      <c r="BE2407" s="2">
        <f t="shared" si="971"/>
        <v>8.402190217371373E-3</v>
      </c>
      <c r="BF2407" s="2">
        <f t="shared" si="971"/>
        <v>0</v>
      </c>
      <c r="BG2407" s="2">
        <f t="shared" si="972"/>
        <v>1.8227361580242566E-3</v>
      </c>
      <c r="BH2407" s="2">
        <f t="shared" si="973"/>
        <v>0</v>
      </c>
      <c r="BJ2407" t="s">
        <v>1152</v>
      </c>
      <c r="BK2407" t="s">
        <v>1646</v>
      </c>
      <c r="BN2407" s="112">
        <v>44</v>
      </c>
      <c r="BO2407" s="114">
        <v>7</v>
      </c>
      <c r="BP2407" s="118">
        <f t="shared" si="956"/>
        <v>44007</v>
      </c>
      <c r="BQ2407" s="118">
        <f t="shared" si="974"/>
        <v>44007</v>
      </c>
      <c r="BR2407" s="5" t="s">
        <v>3151</v>
      </c>
      <c r="BS2407" s="63">
        <f>SUMIF(Town!$BI$1320:$BI$1359,$BP2407,Town!BL$1320:BL$1359)</f>
        <v>0</v>
      </c>
      <c r="BT2407" s="63">
        <f>SUMIF(Town!$BI$1320:$BI$1359,$BP2407,Town!BM$1320:BM$1359)</f>
        <v>0</v>
      </c>
      <c r="BV2407" s="63"/>
      <c r="CE2407" s="63">
        <v>0</v>
      </c>
      <c r="CG2407" s="63">
        <f>SUMIF(Town!$BI$1320:$BI$1359,$BP2407,Town!BY$1320:BY$1359)</f>
        <v>0</v>
      </c>
    </row>
    <row r="2408" spans="1:86" ht="15" hidden="1" customHeight="1" outlineLevel="1">
      <c r="A2408" t="s">
        <v>691</v>
      </c>
      <c r="B2408" t="s">
        <v>1646</v>
      </c>
      <c r="C2408" s="1">
        <f t="shared" si="967"/>
        <v>76060</v>
      </c>
      <c r="D2408" s="5">
        <f>IF(N2408&gt;0, RANK(N2408,(N2408:P2408,Q2408:AE2408)),0)</f>
        <v>1</v>
      </c>
      <c r="E2408" s="5">
        <f>IF(O2408&gt;0,RANK(O2408,(N2408:P2408,Q2408:AE2408)),0)</f>
        <v>2</v>
      </c>
      <c r="F2408" s="5">
        <f>IF(P2408&gt;0,RANK(P2408,(N2408:P2408,Q2408:AE2408)),0)</f>
        <v>0</v>
      </c>
      <c r="G2408" s="129">
        <f>IF(C2408&gt;0,MAX(N2408:P2408)-LARGE(N2408:P2408,2),0)</f>
        <v>14731</v>
      </c>
      <c r="H2408" s="134">
        <f>IF(C2408&gt;0,G2408/C2408,0)</f>
        <v>0.19367604522745202</v>
      </c>
      <c r="I2408" s="2"/>
      <c r="J2408" s="2">
        <f>IF($C2408=0,"-",N2408/$C2408)</f>
        <v>0.58570865106494874</v>
      </c>
      <c r="K2408" s="2">
        <f>IF($C2408=0,"-",O2408/$C2408)</f>
        <v>0.39203260583749672</v>
      </c>
      <c r="L2408" s="2">
        <f>IF($C2408=0,"-",P2408/$C2408)</f>
        <v>0</v>
      </c>
      <c r="M2408" s="2">
        <f>IF(C2408=0,"-",(1-J2408-K2408-L2408))</f>
        <v>2.2258743097554545E-2</v>
      </c>
      <c r="N2408" s="63">
        <v>44549</v>
      </c>
      <c r="O2408" s="63">
        <v>29818</v>
      </c>
      <c r="P2408" s="63">
        <v>0</v>
      </c>
      <c r="Q2408" s="63">
        <v>861</v>
      </c>
      <c r="R2408" s="63">
        <v>0</v>
      </c>
      <c r="S2408" s="63">
        <v>0</v>
      </c>
      <c r="T2408" s="63">
        <v>150</v>
      </c>
      <c r="U2408" s="63">
        <v>0</v>
      </c>
      <c r="V2408" s="63">
        <v>95</v>
      </c>
      <c r="W2408" s="63">
        <v>473</v>
      </c>
      <c r="X2408" s="63">
        <v>0</v>
      </c>
      <c r="Y2408" s="63">
        <v>0</v>
      </c>
      <c r="Z2408" s="63">
        <v>114</v>
      </c>
      <c r="AA2408" s="63">
        <v>0</v>
      </c>
      <c r="AB2408" s="63">
        <v>0</v>
      </c>
      <c r="AC2408" s="63">
        <v>0</v>
      </c>
      <c r="AD2408" s="63">
        <v>0</v>
      </c>
      <c r="AE2408" s="63">
        <v>0</v>
      </c>
      <c r="AF2408" s="63">
        <v>0</v>
      </c>
      <c r="AG2408" s="63">
        <v>0</v>
      </c>
      <c r="AH2408" s="63">
        <v>0</v>
      </c>
      <c r="AI2408" s="63">
        <v>0</v>
      </c>
      <c r="AJ2408" s="63">
        <v>0</v>
      </c>
      <c r="AK2408" s="63">
        <v>0</v>
      </c>
      <c r="AL2408" s="63">
        <v>0</v>
      </c>
      <c r="AM2408" s="63">
        <v>0</v>
      </c>
      <c r="AN2408" s="63">
        <v>0</v>
      </c>
      <c r="AO2408" s="63">
        <v>0</v>
      </c>
      <c r="AP2408" s="63">
        <v>0</v>
      </c>
      <c r="AQ2408" s="63">
        <v>0</v>
      </c>
      <c r="AR2408" s="63">
        <v>0</v>
      </c>
      <c r="AS2408" s="63">
        <v>0</v>
      </c>
      <c r="AT2408" s="63">
        <v>0</v>
      </c>
      <c r="AU2408" s="63">
        <v>0</v>
      </c>
      <c r="AV2408" s="63">
        <v>0</v>
      </c>
      <c r="AW2408" s="63">
        <v>0</v>
      </c>
      <c r="AX2408" s="63">
        <v>0</v>
      </c>
      <c r="AY2408" s="63">
        <v>0</v>
      </c>
      <c r="BA2408" s="5">
        <f>IF(Q2408&gt;0,RANK(Q2408,(N2408:P2408,Q2408:AE2408)),0)</f>
        <v>3</v>
      </c>
      <c r="BB2408" s="5">
        <f>IF(R2408&gt;0,RANK(R2408,(N2408:P2408,Q2408:AE2408)),0)</f>
        <v>0</v>
      </c>
      <c r="BC2408" s="5">
        <f>IF(T2408&gt;0,RANK(T2408,(N2408:P2408,Q2408:AE2408)),0)</f>
        <v>5</v>
      </c>
      <c r="BD2408" s="5">
        <f>IF(S2408&gt;0,RANK(S2408,(N2408:P2408,Q2408:AE2408)),0)</f>
        <v>0</v>
      </c>
      <c r="BE2408" s="2">
        <f t="shared" si="971"/>
        <v>1.1320010518012095E-2</v>
      </c>
      <c r="BF2408" s="2">
        <f t="shared" si="971"/>
        <v>0</v>
      </c>
      <c r="BG2408" s="2">
        <f>IF($C2408=0,"-",T2408/$C2408)</f>
        <v>1.972127267946358E-3</v>
      </c>
      <c r="BH2408" s="2">
        <f>IF($C2408=0,"-",S2408/$C2408)</f>
        <v>0</v>
      </c>
      <c r="BJ2408" t="s">
        <v>691</v>
      </c>
      <c r="BK2408" t="s">
        <v>1646</v>
      </c>
      <c r="BL2408">
        <v>2</v>
      </c>
      <c r="BN2408" s="112">
        <v>44</v>
      </c>
      <c r="BO2408" s="114">
        <v>9</v>
      </c>
      <c r="BP2408" s="118">
        <f>1000*BN2408+BO2408</f>
        <v>44009</v>
      </c>
      <c r="BQ2408" s="118">
        <f t="shared" si="974"/>
        <v>44009</v>
      </c>
      <c r="BR2408" s="5" t="s">
        <v>3151</v>
      </c>
      <c r="BS2408" s="63">
        <f>SUMIF(Town!$BI$1320:$BI$1359,$BP2408,Town!BL$1320:BL$1359)</f>
        <v>0</v>
      </c>
      <c r="BT2408" s="63">
        <f>SUMIF(Town!$BI$1320:$BI$1359,$BP2408,Town!BM$1320:BM$1359)</f>
        <v>0</v>
      </c>
      <c r="BV2408" s="63"/>
      <c r="CE2408" s="63">
        <v>0</v>
      </c>
      <c r="CG2408" s="63">
        <f>SUMIF(Town!$BI$1320:$BI$1359,$BP2408,Town!BY$1320:BY$1359)</f>
        <v>0</v>
      </c>
    </row>
    <row r="2409" spans="1:86" ht="15" hidden="1" customHeight="1" outlineLevel="1">
      <c r="A2409" t="s">
        <v>3212</v>
      </c>
      <c r="B2409" t="s">
        <v>1646</v>
      </c>
      <c r="C2409" s="1">
        <f t="shared" si="967"/>
        <v>0</v>
      </c>
      <c r="D2409" s="5">
        <f>IF(N2409&gt;0, RANK(N2409,(N2409:P2409,Q2409:AE2409)),0)</f>
        <v>0</v>
      </c>
      <c r="E2409" s="5">
        <f>IF(O2409&gt;0,RANK(O2409,(N2409:P2409,Q2409:AE2409)),0)</f>
        <v>0</v>
      </c>
      <c r="F2409" s="5">
        <f>IF(P2409&gt;0,RANK(P2409,(N2409:P2409,Q2409:AE2409)),0)</f>
        <v>0</v>
      </c>
      <c r="G2409" s="129">
        <f t="shared" si="965"/>
        <v>0</v>
      </c>
      <c r="H2409" s="134">
        <f t="shared" si="966"/>
        <v>0</v>
      </c>
      <c r="I2409" s="2"/>
      <c r="J2409" s="2" t="str">
        <f t="shared" si="968"/>
        <v>-</v>
      </c>
      <c r="K2409" s="2" t="str">
        <f t="shared" si="968"/>
        <v>-</v>
      </c>
      <c r="L2409" s="2" t="str">
        <f t="shared" si="969"/>
        <v>-</v>
      </c>
      <c r="M2409" s="2" t="str">
        <f t="shared" si="970"/>
        <v>-</v>
      </c>
      <c r="N2409" s="63">
        <v>0</v>
      </c>
      <c r="O2409" s="63">
        <v>0</v>
      </c>
      <c r="P2409" s="63">
        <v>0</v>
      </c>
      <c r="Q2409" s="63">
        <v>0</v>
      </c>
      <c r="R2409" s="63">
        <v>0</v>
      </c>
      <c r="S2409" s="63">
        <v>0</v>
      </c>
      <c r="T2409" s="63">
        <v>0</v>
      </c>
      <c r="U2409" s="63">
        <v>0</v>
      </c>
      <c r="V2409" s="63">
        <v>0</v>
      </c>
      <c r="W2409" s="63">
        <v>0</v>
      </c>
      <c r="X2409" s="63">
        <v>0</v>
      </c>
      <c r="Y2409" s="63">
        <v>0</v>
      </c>
      <c r="Z2409" s="63">
        <v>0</v>
      </c>
      <c r="AA2409" s="63">
        <v>0</v>
      </c>
      <c r="AB2409" s="63">
        <v>0</v>
      </c>
      <c r="AC2409" s="63">
        <v>0</v>
      </c>
      <c r="AD2409" s="63">
        <v>0</v>
      </c>
      <c r="AE2409" s="63">
        <v>0</v>
      </c>
      <c r="AF2409" s="63">
        <v>0</v>
      </c>
      <c r="AG2409" s="63">
        <v>0</v>
      </c>
      <c r="AH2409" s="63">
        <v>0</v>
      </c>
      <c r="AI2409" s="63">
        <v>0</v>
      </c>
      <c r="AJ2409" s="63">
        <v>0</v>
      </c>
      <c r="AK2409" s="63">
        <v>0</v>
      </c>
      <c r="AL2409" s="63">
        <v>0</v>
      </c>
      <c r="AM2409" s="63">
        <v>0</v>
      </c>
      <c r="AN2409" s="63">
        <v>0</v>
      </c>
      <c r="AO2409" s="63">
        <v>0</v>
      </c>
      <c r="AP2409" s="63">
        <v>0</v>
      </c>
      <c r="AQ2409" s="63">
        <v>0</v>
      </c>
      <c r="AR2409" s="63">
        <v>0</v>
      </c>
      <c r="AS2409" s="63">
        <v>0</v>
      </c>
      <c r="AT2409" s="63">
        <v>0</v>
      </c>
      <c r="AU2409" s="63">
        <v>0</v>
      </c>
      <c r="AV2409" s="63">
        <v>0</v>
      </c>
      <c r="AW2409" s="63">
        <v>0</v>
      </c>
      <c r="AX2409" s="63">
        <v>0</v>
      </c>
      <c r="AY2409" s="63">
        <v>0</v>
      </c>
      <c r="BA2409" s="5">
        <f>IF(Q2409&gt;0,RANK(Q2409,(N2409:P2409,Q2409:AE2409)),0)</f>
        <v>0</v>
      </c>
      <c r="BB2409" s="5">
        <f>IF(R2409&gt;0,RANK(R2409,(N2409:P2409,Q2409:AE2409)),0)</f>
        <v>0</v>
      </c>
      <c r="BC2409" s="5">
        <f>IF(T2409&gt;0,RANK(T2409,(N2409:P2409,Q2409:AE2409)),0)</f>
        <v>0</v>
      </c>
      <c r="BD2409" s="5">
        <f>IF(S2409&gt;0,RANK(S2409,(N2409:P2409,Q2409:AE2409)),0)</f>
        <v>0</v>
      </c>
      <c r="BE2409" s="2" t="str">
        <f t="shared" si="971"/>
        <v>-</v>
      </c>
      <c r="BF2409" s="2" t="str">
        <f t="shared" si="971"/>
        <v>-</v>
      </c>
      <c r="BG2409" s="2" t="str">
        <f t="shared" si="972"/>
        <v>-</v>
      </c>
      <c r="BH2409" s="2" t="str">
        <f t="shared" si="973"/>
        <v>-</v>
      </c>
      <c r="BJ2409" t="s">
        <v>3212</v>
      </c>
      <c r="BK2409" t="s">
        <v>1646</v>
      </c>
      <c r="BN2409" s="112">
        <v>44</v>
      </c>
      <c r="BO2409" s="114">
        <v>99</v>
      </c>
      <c r="BP2409" s="118">
        <f t="shared" si="956"/>
        <v>44099</v>
      </c>
      <c r="BQ2409" s="118">
        <f t="shared" si="974"/>
        <v>44099</v>
      </c>
      <c r="BR2409" s="5" t="s">
        <v>3212</v>
      </c>
      <c r="BS2409" s="63">
        <f>SUMIF(Town!$BI$1320:$BI$1359,$BP2409,Town!BL$1320:BL$1359)</f>
        <v>0</v>
      </c>
      <c r="BT2409" s="63">
        <f>SUMIF(Town!$BI$1320:$BI$1359,$BP2409,Town!BM$1320:BM$1359)</f>
        <v>0</v>
      </c>
      <c r="BV2409" s="63"/>
      <c r="CE2409" s="63">
        <v>0</v>
      </c>
      <c r="CG2409" s="63">
        <f>SUMIF(Town!$BI$1320:$BI$1359,$BP2409,Town!BY$1320:BY$1359)</f>
        <v>0</v>
      </c>
    </row>
    <row r="2410" spans="1:86" ht="15" customHeight="1" collapsed="1">
      <c r="A2410" t="s">
        <v>1113</v>
      </c>
      <c r="B2410" t="s">
        <v>544</v>
      </c>
      <c r="C2410" s="1">
        <f t="shared" si="967"/>
        <v>516383</v>
      </c>
      <c r="D2410" s="5">
        <f>IF(N2410&gt;0, RANK(N2410,(N2410:P2410,Q2410:AE2410)),0)</f>
        <v>1</v>
      </c>
      <c r="E2410" s="5">
        <f>IF(O2410&gt;0,RANK(O2410,(N2410:P2410,Q2410:AE2410)),0)</f>
        <v>2</v>
      </c>
      <c r="F2410" s="5">
        <f>IF(P2410&gt;0,RANK(P2410,(N2410:P2410,Q2410:AE2410)),0)</f>
        <v>0</v>
      </c>
      <c r="G2410" s="129">
        <f t="shared" si="965"/>
        <v>106373</v>
      </c>
      <c r="H2410" s="134">
        <f t="shared" si="966"/>
        <v>0.20599632443360838</v>
      </c>
      <c r="I2410" s="2"/>
      <c r="J2410" s="2">
        <f t="shared" si="968"/>
        <v>0.59299008681540644</v>
      </c>
      <c r="K2410" s="2">
        <f t="shared" si="968"/>
        <v>0.386993762381798</v>
      </c>
      <c r="L2410" s="2">
        <f t="shared" si="969"/>
        <v>0</v>
      </c>
      <c r="M2410" s="2">
        <f t="shared" si="970"/>
        <v>2.0016150802795563E-2</v>
      </c>
      <c r="N2410" s="63">
        <v>306210</v>
      </c>
      <c r="O2410" s="63">
        <v>199837</v>
      </c>
      <c r="P2410" s="63">
        <v>0</v>
      </c>
      <c r="Q2410" s="63">
        <v>5047</v>
      </c>
      <c r="R2410" s="63">
        <v>0</v>
      </c>
      <c r="S2410" s="63">
        <v>0</v>
      </c>
      <c r="T2410" s="63">
        <v>923</v>
      </c>
      <c r="U2410" s="63">
        <v>0</v>
      </c>
      <c r="V2410" s="63">
        <v>843</v>
      </c>
      <c r="W2410" s="63">
        <v>2756</v>
      </c>
      <c r="X2410" s="63">
        <v>0</v>
      </c>
      <c r="Y2410" s="63">
        <v>0</v>
      </c>
      <c r="Z2410" s="63">
        <v>767</v>
      </c>
      <c r="AA2410" s="63">
        <v>0</v>
      </c>
      <c r="AB2410" s="63">
        <v>0</v>
      </c>
      <c r="AC2410" s="63">
        <v>0</v>
      </c>
      <c r="AD2410" s="63">
        <v>0</v>
      </c>
      <c r="AE2410" s="63">
        <v>0</v>
      </c>
      <c r="AF2410" s="63">
        <v>0</v>
      </c>
      <c r="AG2410" s="63">
        <v>0</v>
      </c>
      <c r="AH2410" s="63">
        <v>0</v>
      </c>
      <c r="AI2410" s="63">
        <v>0</v>
      </c>
      <c r="AJ2410" s="63">
        <v>0</v>
      </c>
      <c r="AK2410" s="63">
        <v>0</v>
      </c>
      <c r="AL2410" s="63">
        <v>0</v>
      </c>
      <c r="AM2410" s="63">
        <v>0</v>
      </c>
      <c r="AN2410" s="63">
        <v>0</v>
      </c>
      <c r="AO2410" s="63">
        <v>0</v>
      </c>
      <c r="AP2410" s="63">
        <v>0</v>
      </c>
      <c r="AQ2410" s="63">
        <v>0</v>
      </c>
      <c r="AR2410" s="63">
        <v>0</v>
      </c>
      <c r="AS2410" s="63">
        <v>0</v>
      </c>
      <c r="AT2410" s="63">
        <v>0</v>
      </c>
      <c r="AU2410" s="63">
        <v>0</v>
      </c>
      <c r="AV2410" s="63">
        <v>0</v>
      </c>
      <c r="AW2410" s="63">
        <v>0</v>
      </c>
      <c r="AX2410" s="63">
        <v>0</v>
      </c>
      <c r="AY2410" s="63">
        <v>0</v>
      </c>
      <c r="BA2410" s="5">
        <f>IF(Q2410&gt;0,RANK(Q2410,(N2410:P2410,Q2410:AE2410)),0)</f>
        <v>3</v>
      </c>
      <c r="BB2410" s="5">
        <f>IF(R2410&gt;0,RANK(R2410,(N2410:P2410,Q2410:AE2410)),0)</f>
        <v>0</v>
      </c>
      <c r="BC2410" s="5">
        <f>IF(T2410&gt;0,RANK(T2410,(N2410:P2410,Q2410:AE2410)),0)</f>
        <v>5</v>
      </c>
      <c r="BD2410" s="5">
        <f>IF(S2410&gt;0,RANK(S2410,(N2410:P2410,Q2410:AE2410)),0)</f>
        <v>0</v>
      </c>
      <c r="BE2410" s="2">
        <f t="shared" si="971"/>
        <v>9.7737532025647632E-3</v>
      </c>
      <c r="BF2410" s="2">
        <f t="shared" si="971"/>
        <v>0</v>
      </c>
      <c r="BG2410" s="2">
        <f t="shared" si="972"/>
        <v>1.7874329712635776E-3</v>
      </c>
      <c r="BH2410" s="2">
        <f t="shared" si="973"/>
        <v>0</v>
      </c>
      <c r="BJ2410" t="s">
        <v>1113</v>
      </c>
      <c r="BK2410" t="s">
        <v>544</v>
      </c>
      <c r="BN2410" s="112">
        <v>44</v>
      </c>
      <c r="BO2410" s="114"/>
      <c r="BP2410" s="112">
        <v>44</v>
      </c>
      <c r="BQ2410" s="112">
        <f t="shared" si="974"/>
        <v>44</v>
      </c>
      <c r="BR2410" s="5" t="s">
        <v>710</v>
      </c>
      <c r="BS2410" s="63">
        <f>SUM(BS2404:BS2409)</f>
        <v>0</v>
      </c>
      <c r="BT2410" s="63">
        <f>SUM(BT2404:BT2409)</f>
        <v>0</v>
      </c>
      <c r="BV2410" s="63"/>
      <c r="CE2410" s="63">
        <v>0</v>
      </c>
      <c r="CG2410" s="63">
        <f>SUM(CG2404:CG2409)</f>
        <v>0</v>
      </c>
    </row>
    <row r="2411" spans="1:86" ht="15" customHeight="1">
      <c r="C2411" s="1"/>
      <c r="E2411" s="5"/>
      <c r="F2411" s="5"/>
      <c r="G2411" s="129"/>
      <c r="H2411" s="134"/>
      <c r="I2411" s="2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BA2411" s="5"/>
      <c r="BB2411" s="5"/>
      <c r="BC2411" s="5"/>
      <c r="BD2411" s="5"/>
      <c r="BN2411" s="112"/>
      <c r="BO2411" s="114"/>
      <c r="BP2411" s="118"/>
      <c r="BQ2411" s="118"/>
    </row>
    <row r="2412" spans="1:86" ht="15" hidden="1" customHeight="1" outlineLevel="1">
      <c r="A2412" t="s">
        <v>1053</v>
      </c>
      <c r="B2412" t="s">
        <v>1963</v>
      </c>
      <c r="C2412" s="1">
        <f t="shared" ref="C2412:C2458" si="975">SUM(N2412:AY2412)</f>
        <v>12433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0</v>
      </c>
      <c r="G2412" s="129">
        <f t="shared" si="965"/>
        <v>4114</v>
      </c>
      <c r="H2412" s="134">
        <f t="shared" si="966"/>
        <v>0.33089358964047294</v>
      </c>
      <c r="I2412" s="2"/>
      <c r="J2412" s="2">
        <f t="shared" ref="J2412:J2458" si="976">IF($C2412=0,"-",N2412/$C2412)</f>
        <v>0.3298479852006756</v>
      </c>
      <c r="K2412" s="2">
        <f t="shared" ref="K2412:K2458" si="977">IF($C2412=0,"-",O2412/$C2412)</f>
        <v>0.66074157484114859</v>
      </c>
      <c r="L2412" s="2">
        <f t="shared" ref="L2412:L2458" si="978">IF($C2412=0,"-",P2412/$C2412)</f>
        <v>0</v>
      </c>
      <c r="M2412" s="2">
        <f t="shared" ref="M2412:M2458" si="979">IF(C2412=0,"-",(1-J2412-K2412-L2412))</f>
        <v>9.4104399581758091E-3</v>
      </c>
      <c r="N2412" s="63">
        <v>4101</v>
      </c>
      <c r="O2412" s="63">
        <v>8215</v>
      </c>
      <c r="P2412" s="63">
        <v>0</v>
      </c>
      <c r="Q2412" s="63">
        <v>88</v>
      </c>
      <c r="R2412" s="63">
        <v>23</v>
      </c>
      <c r="S2412" s="63">
        <v>0</v>
      </c>
      <c r="T2412" s="63">
        <v>6</v>
      </c>
      <c r="U2412" s="63">
        <v>0</v>
      </c>
      <c r="V2412" s="63">
        <v>0</v>
      </c>
      <c r="W2412" s="63">
        <v>0</v>
      </c>
      <c r="X2412" s="63">
        <v>0</v>
      </c>
      <c r="Y2412" s="63">
        <v>0</v>
      </c>
      <c r="Z2412" s="63">
        <v>0</v>
      </c>
      <c r="AA2412" s="63">
        <v>0</v>
      </c>
      <c r="AB2412" s="63">
        <v>0</v>
      </c>
      <c r="AC2412" s="63">
        <v>0</v>
      </c>
      <c r="AD2412" s="63">
        <v>0</v>
      </c>
      <c r="AE2412" s="63">
        <v>0</v>
      </c>
      <c r="AF2412" s="63">
        <v>0</v>
      </c>
      <c r="AG2412" s="63">
        <v>0</v>
      </c>
      <c r="AH2412" s="63">
        <v>0</v>
      </c>
      <c r="AI2412" s="63">
        <v>0</v>
      </c>
      <c r="AJ2412" s="63">
        <v>0</v>
      </c>
      <c r="AK2412" s="63">
        <v>0</v>
      </c>
      <c r="AL2412" s="63">
        <v>0</v>
      </c>
      <c r="AM2412" s="63">
        <v>0</v>
      </c>
      <c r="AN2412" s="63">
        <v>0</v>
      </c>
      <c r="AO2412" s="63">
        <v>0</v>
      </c>
      <c r="AP2412" s="63">
        <v>0</v>
      </c>
      <c r="AQ2412" s="63">
        <v>0</v>
      </c>
      <c r="AR2412" s="63">
        <v>0</v>
      </c>
      <c r="AS2412" s="63">
        <v>0</v>
      </c>
      <c r="AT2412" s="63">
        <v>0</v>
      </c>
      <c r="AU2412" s="63">
        <v>0</v>
      </c>
      <c r="AV2412" s="63">
        <v>0</v>
      </c>
      <c r="AW2412" s="63">
        <v>0</v>
      </c>
      <c r="AX2412" s="63">
        <v>0</v>
      </c>
      <c r="AY2412" s="63">
        <v>0</v>
      </c>
      <c r="BA2412" s="5">
        <f>IF(Q2412&gt;0,RANK(Q2412,(N2412:P2412,Q2412:AE2412)),0)</f>
        <v>3</v>
      </c>
      <c r="BB2412" s="5">
        <f>IF(R2412&gt;0,RANK(R2412,(N2412:P2412,Q2412:AE2412)),0)</f>
        <v>4</v>
      </c>
      <c r="BC2412" s="5">
        <f>IF(T2412&gt;0,RANK(T2412,(N2412:P2412,Q2412:AE2412)),0)</f>
        <v>5</v>
      </c>
      <c r="BD2412" s="5">
        <f>IF(S2412&gt;0,RANK(S2412,(N2412:P2412,Q2412:AE2412)),0)</f>
        <v>0</v>
      </c>
      <c r="BE2412" s="2">
        <f t="shared" ref="BE2412:BE2458" si="980">IF($C2412=0,"-",Q2412/$C2412)</f>
        <v>7.0779377463202767E-3</v>
      </c>
      <c r="BF2412" s="2">
        <f t="shared" ref="BF2412:BF2458" si="981">IF($C2412=0,"-",R2412/$C2412)</f>
        <v>1.8499155473337087E-3</v>
      </c>
      <c r="BG2412" s="2">
        <f t="shared" ref="BG2412:BG2458" si="982">IF($C2412=0,"-",T2412/$C2412)</f>
        <v>4.8258666452183704E-4</v>
      </c>
      <c r="BH2412" s="2">
        <f t="shared" ref="BH2412:BH2458" si="983">IF($C2412=0,"-",S2412/$C2412)</f>
        <v>0</v>
      </c>
      <c r="BJ2412" t="s">
        <v>1053</v>
      </c>
      <c r="BK2412" t="s">
        <v>1963</v>
      </c>
      <c r="BL2412">
        <v>3</v>
      </c>
      <c r="BN2412" s="112">
        <v>45</v>
      </c>
      <c r="BO2412" s="114">
        <v>1</v>
      </c>
      <c r="BP2412" s="118">
        <f t="shared" ref="BP2412:BP2473" si="984">1000*BN2412+BO2412</f>
        <v>45001</v>
      </c>
      <c r="BQ2412" s="118">
        <f t="shared" si="974"/>
        <v>45001</v>
      </c>
      <c r="BR2412" s="5" t="s">
        <v>3151</v>
      </c>
    </row>
    <row r="2413" spans="1:86" ht="15" hidden="1" customHeight="1" outlineLevel="1">
      <c r="A2413" t="s">
        <v>3164</v>
      </c>
      <c r="B2413" t="s">
        <v>1963</v>
      </c>
      <c r="C2413" s="1">
        <f t="shared" si="975"/>
        <v>85185</v>
      </c>
      <c r="D2413" s="5">
        <f>IF(N2413&gt;0, RANK(N2413,(N2413:P2413,Q2413:AE2413)),0)</f>
        <v>2</v>
      </c>
      <c r="E2413" s="5">
        <f>IF(O2413&gt;0,RANK(O2413,(N2413:P2413,Q2413:AE2413)),0)</f>
        <v>1</v>
      </c>
      <c r="F2413" s="5">
        <f>IF(P2413&gt;0,RANK(P2413,(N2413:P2413,Q2413:AE2413)),0)</f>
        <v>0</v>
      </c>
      <c r="G2413" s="129">
        <f t="shared" si="965"/>
        <v>19314</v>
      </c>
      <c r="H2413" s="134">
        <f t="shared" si="966"/>
        <v>0.22673005810882196</v>
      </c>
      <c r="I2413" s="2"/>
      <c r="J2413" s="2">
        <f t="shared" si="976"/>
        <v>0.37888125843751835</v>
      </c>
      <c r="K2413" s="2">
        <f t="shared" si="977"/>
        <v>0.60561131654634037</v>
      </c>
      <c r="L2413" s="2">
        <f t="shared" si="978"/>
        <v>0</v>
      </c>
      <c r="M2413" s="2">
        <f t="shared" si="979"/>
        <v>1.550742501614133E-2</v>
      </c>
      <c r="N2413" s="63">
        <v>32275</v>
      </c>
      <c r="O2413" s="63">
        <v>51589</v>
      </c>
      <c r="P2413" s="63">
        <v>0</v>
      </c>
      <c r="Q2413" s="63">
        <v>982</v>
      </c>
      <c r="R2413" s="63">
        <v>274</v>
      </c>
      <c r="S2413" s="63">
        <v>0</v>
      </c>
      <c r="T2413" s="63">
        <v>65</v>
      </c>
      <c r="U2413" s="63">
        <v>0</v>
      </c>
      <c r="V2413" s="63">
        <v>0</v>
      </c>
      <c r="W2413" s="63">
        <v>0</v>
      </c>
      <c r="X2413" s="63">
        <v>0</v>
      </c>
      <c r="Y2413" s="63">
        <v>0</v>
      </c>
      <c r="Z2413" s="63">
        <v>0</v>
      </c>
      <c r="AA2413" s="63">
        <v>0</v>
      </c>
      <c r="AB2413" s="63">
        <v>0</v>
      </c>
      <c r="AC2413" s="63">
        <v>0</v>
      </c>
      <c r="AD2413" s="63">
        <v>0</v>
      </c>
      <c r="AE2413" s="63">
        <v>0</v>
      </c>
      <c r="AF2413" s="63">
        <v>0</v>
      </c>
      <c r="AG2413" s="63">
        <v>0</v>
      </c>
      <c r="AH2413" s="63">
        <v>0</v>
      </c>
      <c r="AI2413" s="63">
        <v>0</v>
      </c>
      <c r="AJ2413" s="63">
        <v>0</v>
      </c>
      <c r="AK2413" s="63">
        <v>0</v>
      </c>
      <c r="AL2413" s="63">
        <v>0</v>
      </c>
      <c r="AM2413" s="63">
        <v>0</v>
      </c>
      <c r="AN2413" s="63">
        <v>0</v>
      </c>
      <c r="AO2413" s="63">
        <v>0</v>
      </c>
      <c r="AP2413" s="63">
        <v>0</v>
      </c>
      <c r="AQ2413" s="63">
        <v>0</v>
      </c>
      <c r="AR2413" s="63">
        <v>0</v>
      </c>
      <c r="AS2413" s="63">
        <v>0</v>
      </c>
      <c r="AT2413" s="63">
        <v>0</v>
      </c>
      <c r="AU2413" s="63">
        <v>0</v>
      </c>
      <c r="AV2413" s="63">
        <v>0</v>
      </c>
      <c r="AW2413" s="63">
        <v>0</v>
      </c>
      <c r="AX2413" s="63">
        <v>0</v>
      </c>
      <c r="AY2413" s="63">
        <v>0</v>
      </c>
      <c r="BA2413" s="5">
        <f>IF(Q2413&gt;0,RANK(Q2413,(N2413:P2413,Q2413:AE2413)),0)</f>
        <v>3</v>
      </c>
      <c r="BB2413" s="5">
        <f>IF(R2413&gt;0,RANK(R2413,(N2413:P2413,Q2413:AE2413)),0)</f>
        <v>4</v>
      </c>
      <c r="BC2413" s="5">
        <f>IF(T2413&gt;0,RANK(T2413,(N2413:P2413,Q2413:AE2413)),0)</f>
        <v>5</v>
      </c>
      <c r="BD2413" s="5">
        <f>IF(S2413&gt;0,RANK(S2413,(N2413:P2413,Q2413:AE2413)),0)</f>
        <v>0</v>
      </c>
      <c r="BE2413" s="2">
        <f t="shared" si="980"/>
        <v>1.1527851147502495E-2</v>
      </c>
      <c r="BF2413" s="2">
        <f t="shared" si="981"/>
        <v>3.2165287315841992E-3</v>
      </c>
      <c r="BG2413" s="2">
        <f t="shared" si="982"/>
        <v>7.630451370546458E-4</v>
      </c>
      <c r="BH2413" s="2">
        <f t="shared" si="983"/>
        <v>0</v>
      </c>
      <c r="BJ2413" t="s">
        <v>3164</v>
      </c>
      <c r="BK2413" t="s">
        <v>1963</v>
      </c>
      <c r="BL2413">
        <v>2</v>
      </c>
      <c r="BN2413" s="112">
        <v>45</v>
      </c>
      <c r="BO2413" s="114">
        <v>3</v>
      </c>
      <c r="BP2413" s="118">
        <f t="shared" si="984"/>
        <v>45003</v>
      </c>
      <c r="BQ2413" s="118">
        <f t="shared" si="974"/>
        <v>45003</v>
      </c>
      <c r="BR2413" s="5" t="s">
        <v>3151</v>
      </c>
    </row>
    <row r="2414" spans="1:86" ht="15" hidden="1" customHeight="1" outlineLevel="1">
      <c r="A2414" t="s">
        <v>2998</v>
      </c>
      <c r="B2414" t="s">
        <v>1963</v>
      </c>
      <c r="C2414" s="1">
        <f t="shared" si="975"/>
        <v>3593</v>
      </c>
      <c r="D2414" s="5">
        <f>IF(N2414&gt;0, RANK(N2414,(N2414:P2414,Q2414:AE2414)),0)</f>
        <v>1</v>
      </c>
      <c r="E2414" s="5">
        <f>IF(O2414&gt;0,RANK(O2414,(N2414:P2414,Q2414:AE2414)),0)</f>
        <v>2</v>
      </c>
      <c r="F2414" s="5">
        <f>IF(P2414&gt;0,RANK(P2414,(N2414:P2414,Q2414:AE2414)),0)</f>
        <v>0</v>
      </c>
      <c r="G2414" s="129">
        <f t="shared" si="965"/>
        <v>1883</v>
      </c>
      <c r="H2414" s="134">
        <f t="shared" si="966"/>
        <v>0.52407458947954355</v>
      </c>
      <c r="I2414" s="2"/>
      <c r="J2414" s="2">
        <f t="shared" si="976"/>
        <v>0.75647091566935709</v>
      </c>
      <c r="K2414" s="2">
        <f t="shared" si="977"/>
        <v>0.23239632618981354</v>
      </c>
      <c r="L2414" s="2">
        <f t="shared" si="978"/>
        <v>0</v>
      </c>
      <c r="M2414" s="2">
        <f t="shared" si="979"/>
        <v>1.1132758140829369E-2</v>
      </c>
      <c r="N2414" s="63">
        <v>2718</v>
      </c>
      <c r="O2414" s="63">
        <v>835</v>
      </c>
      <c r="P2414" s="63">
        <v>0</v>
      </c>
      <c r="Q2414" s="63">
        <v>19</v>
      </c>
      <c r="R2414" s="63">
        <v>19</v>
      </c>
      <c r="S2414" s="63">
        <v>0</v>
      </c>
      <c r="T2414" s="63">
        <v>2</v>
      </c>
      <c r="U2414" s="63">
        <v>0</v>
      </c>
      <c r="V2414" s="63">
        <v>0</v>
      </c>
      <c r="W2414" s="63">
        <v>0</v>
      </c>
      <c r="X2414" s="63">
        <v>0</v>
      </c>
      <c r="Y2414" s="63">
        <v>0</v>
      </c>
      <c r="Z2414" s="63">
        <v>0</v>
      </c>
      <c r="AA2414" s="63">
        <v>0</v>
      </c>
      <c r="AB2414" s="63">
        <v>0</v>
      </c>
      <c r="AC2414" s="63">
        <v>0</v>
      </c>
      <c r="AD2414" s="63">
        <v>0</v>
      </c>
      <c r="AE2414" s="63">
        <v>0</v>
      </c>
      <c r="AF2414" s="63">
        <v>0</v>
      </c>
      <c r="AG2414" s="63">
        <v>0</v>
      </c>
      <c r="AH2414" s="63">
        <v>0</v>
      </c>
      <c r="AI2414" s="63">
        <v>0</v>
      </c>
      <c r="AJ2414" s="63">
        <v>0</v>
      </c>
      <c r="AK2414" s="63">
        <v>0</v>
      </c>
      <c r="AL2414" s="63">
        <v>0</v>
      </c>
      <c r="AM2414" s="63">
        <v>0</v>
      </c>
      <c r="AN2414" s="63">
        <v>0</v>
      </c>
      <c r="AO2414" s="63">
        <v>0</v>
      </c>
      <c r="AP2414" s="63">
        <v>0</v>
      </c>
      <c r="AQ2414" s="63">
        <v>0</v>
      </c>
      <c r="AR2414" s="63">
        <v>0</v>
      </c>
      <c r="AS2414" s="63">
        <v>0</v>
      </c>
      <c r="AT2414" s="63">
        <v>0</v>
      </c>
      <c r="AU2414" s="63">
        <v>0</v>
      </c>
      <c r="AV2414" s="63">
        <v>0</v>
      </c>
      <c r="AW2414" s="63">
        <v>0</v>
      </c>
      <c r="AX2414" s="63">
        <v>0</v>
      </c>
      <c r="AY2414" s="63">
        <v>0</v>
      </c>
      <c r="BA2414" s="5">
        <f>IF(Q2414&gt;0,RANK(Q2414,(N2414:P2414,Q2414:AE2414)),0)</f>
        <v>3</v>
      </c>
      <c r="BB2414" s="5">
        <f>IF(R2414&gt;0,RANK(R2414,(N2414:P2414,Q2414:AE2414)),0)</f>
        <v>3</v>
      </c>
      <c r="BC2414" s="5">
        <f>IF(T2414&gt;0,RANK(T2414,(N2414:P2414,Q2414:AE2414)),0)</f>
        <v>5</v>
      </c>
      <c r="BD2414" s="5">
        <f>IF(S2414&gt;0,RANK(S2414,(N2414:P2414,Q2414:AE2414)),0)</f>
        <v>0</v>
      </c>
      <c r="BE2414" s="2">
        <f t="shared" si="980"/>
        <v>5.2880601168939605E-3</v>
      </c>
      <c r="BF2414" s="2">
        <f t="shared" si="981"/>
        <v>5.2880601168939605E-3</v>
      </c>
      <c r="BG2414" s="2">
        <f t="shared" si="982"/>
        <v>5.5663790704146951E-4</v>
      </c>
      <c r="BH2414" s="2">
        <f t="shared" si="983"/>
        <v>0</v>
      </c>
      <c r="BJ2414" t="s">
        <v>2998</v>
      </c>
      <c r="BK2414" t="s">
        <v>1963</v>
      </c>
      <c r="BL2414">
        <v>6</v>
      </c>
      <c r="BN2414" s="112">
        <v>45</v>
      </c>
      <c r="BO2414" s="114">
        <v>5</v>
      </c>
      <c r="BP2414" s="118">
        <f t="shared" si="984"/>
        <v>45005</v>
      </c>
      <c r="BQ2414" s="118">
        <f t="shared" si="974"/>
        <v>45005</v>
      </c>
      <c r="BR2414" s="5" t="s">
        <v>3151</v>
      </c>
    </row>
    <row r="2415" spans="1:86" ht="15" hidden="1" customHeight="1" outlineLevel="1">
      <c r="A2415" t="s">
        <v>1960</v>
      </c>
      <c r="B2415" t="s">
        <v>1963</v>
      </c>
      <c r="C2415" s="1">
        <f t="shared" si="975"/>
        <v>96093</v>
      </c>
      <c r="D2415" s="5">
        <f>IF(N2415&gt;0, RANK(N2415,(N2415:P2415,Q2415:AE2415)),0)</f>
        <v>2</v>
      </c>
      <c r="E2415" s="5">
        <f>IF(O2415&gt;0,RANK(O2415,(N2415:P2415,Q2415:AE2415)),0)</f>
        <v>1</v>
      </c>
      <c r="F2415" s="5">
        <f>IF(P2415&gt;0,RANK(P2415,(N2415:P2415,Q2415:AE2415)),0)</f>
        <v>0</v>
      </c>
      <c r="G2415" s="129">
        <f t="shared" si="965"/>
        <v>40396</v>
      </c>
      <c r="H2415" s="134">
        <f t="shared" si="966"/>
        <v>0.42038441926050807</v>
      </c>
      <c r="I2415" s="2"/>
      <c r="J2415" s="2">
        <f t="shared" si="976"/>
        <v>0.28273651566711416</v>
      </c>
      <c r="K2415" s="2">
        <f t="shared" si="977"/>
        <v>0.70312093492762218</v>
      </c>
      <c r="L2415" s="2">
        <f t="shared" si="978"/>
        <v>0</v>
      </c>
      <c r="M2415" s="2">
        <f t="shared" si="979"/>
        <v>1.4142549405263605E-2</v>
      </c>
      <c r="N2415" s="63">
        <v>27169</v>
      </c>
      <c r="O2415" s="63">
        <v>67565</v>
      </c>
      <c r="P2415" s="63">
        <v>0</v>
      </c>
      <c r="Q2415" s="63">
        <v>1123</v>
      </c>
      <c r="R2415" s="63">
        <v>178</v>
      </c>
      <c r="S2415" s="63">
        <v>0</v>
      </c>
      <c r="T2415" s="63">
        <v>58</v>
      </c>
      <c r="U2415" s="63">
        <v>0</v>
      </c>
      <c r="V2415" s="63">
        <v>0</v>
      </c>
      <c r="W2415" s="63">
        <v>0</v>
      </c>
      <c r="X2415" s="63">
        <v>0</v>
      </c>
      <c r="Y2415" s="63">
        <v>0</v>
      </c>
      <c r="Z2415" s="63">
        <v>0</v>
      </c>
      <c r="AA2415" s="63">
        <v>0</v>
      </c>
      <c r="AB2415" s="63">
        <v>0</v>
      </c>
      <c r="AC2415" s="63">
        <v>0</v>
      </c>
      <c r="AD2415" s="63">
        <v>0</v>
      </c>
      <c r="AE2415" s="63">
        <v>0</v>
      </c>
      <c r="AF2415" s="63">
        <v>0</v>
      </c>
      <c r="AG2415" s="63">
        <v>0</v>
      </c>
      <c r="AH2415" s="63">
        <v>0</v>
      </c>
      <c r="AI2415" s="63">
        <v>0</v>
      </c>
      <c r="AJ2415" s="63">
        <v>0</v>
      </c>
      <c r="AK2415" s="63">
        <v>0</v>
      </c>
      <c r="AL2415" s="63">
        <v>0</v>
      </c>
      <c r="AM2415" s="63">
        <v>0</v>
      </c>
      <c r="AN2415" s="63">
        <v>0</v>
      </c>
      <c r="AO2415" s="63">
        <v>0</v>
      </c>
      <c r="AP2415" s="63">
        <v>0</v>
      </c>
      <c r="AQ2415" s="63">
        <v>0</v>
      </c>
      <c r="AR2415" s="63">
        <v>0</v>
      </c>
      <c r="AS2415" s="63">
        <v>0</v>
      </c>
      <c r="AT2415" s="63">
        <v>0</v>
      </c>
      <c r="AU2415" s="63">
        <v>0</v>
      </c>
      <c r="AV2415" s="63">
        <v>0</v>
      </c>
      <c r="AW2415" s="63">
        <v>0</v>
      </c>
      <c r="AX2415" s="63">
        <v>0</v>
      </c>
      <c r="AY2415" s="63">
        <v>0</v>
      </c>
      <c r="BA2415" s="5">
        <f>IF(Q2415&gt;0,RANK(Q2415,(N2415:P2415,Q2415:AE2415)),0)</f>
        <v>3</v>
      </c>
      <c r="BB2415" s="5">
        <f>IF(R2415&gt;0,RANK(R2415,(N2415:P2415,Q2415:AE2415)),0)</f>
        <v>4</v>
      </c>
      <c r="BC2415" s="5">
        <f>IF(T2415&gt;0,RANK(T2415,(N2415:P2415,Q2415:AE2415)),0)</f>
        <v>5</v>
      </c>
      <c r="BD2415" s="5">
        <f>IF(S2415&gt;0,RANK(S2415,(N2415:P2415,Q2415:AE2415)),0)</f>
        <v>0</v>
      </c>
      <c r="BE2415" s="2">
        <f t="shared" si="980"/>
        <v>1.1686595277491597E-2</v>
      </c>
      <c r="BF2415" s="2">
        <f t="shared" si="981"/>
        <v>1.8523721811162103E-3</v>
      </c>
      <c r="BG2415" s="2">
        <f t="shared" si="982"/>
        <v>6.0358194665584384E-4</v>
      </c>
      <c r="BH2415" s="2">
        <f t="shared" si="983"/>
        <v>0</v>
      </c>
      <c r="BJ2415" t="s">
        <v>1960</v>
      </c>
      <c r="BK2415" t="s">
        <v>1963</v>
      </c>
      <c r="BL2415">
        <v>3</v>
      </c>
      <c r="BN2415" s="112">
        <v>45</v>
      </c>
      <c r="BO2415" s="114">
        <v>7</v>
      </c>
      <c r="BP2415" s="118">
        <f t="shared" si="984"/>
        <v>45007</v>
      </c>
      <c r="BQ2415" s="118">
        <f t="shared" si="974"/>
        <v>45007</v>
      </c>
      <c r="BR2415" s="5" t="s">
        <v>3151</v>
      </c>
    </row>
    <row r="2416" spans="1:86" ht="15" hidden="1" customHeight="1" outlineLevel="1">
      <c r="A2416" t="s">
        <v>301</v>
      </c>
      <c r="B2416" t="s">
        <v>1963</v>
      </c>
      <c r="C2416" s="1">
        <f t="shared" si="975"/>
        <v>6482</v>
      </c>
      <c r="D2416" s="5">
        <f>IF(N2416&gt;0, RANK(N2416,(N2416:P2416,Q2416:AE2416)),0)</f>
        <v>1</v>
      </c>
      <c r="E2416" s="5">
        <f>IF(O2416&gt;0,RANK(O2416,(N2416:P2416,Q2416:AE2416)),0)</f>
        <v>2</v>
      </c>
      <c r="F2416" s="5">
        <f>IF(P2416&gt;0,RANK(P2416,(N2416:P2416,Q2416:AE2416)),0)</f>
        <v>0</v>
      </c>
      <c r="G2416" s="129">
        <f t="shared" si="965"/>
        <v>1593</v>
      </c>
      <c r="H2416" s="134">
        <f t="shared" si="966"/>
        <v>0.24575748225856217</v>
      </c>
      <c r="I2416" s="2"/>
      <c r="J2416" s="2">
        <f t="shared" si="976"/>
        <v>0.6186362233878433</v>
      </c>
      <c r="K2416" s="2">
        <f t="shared" si="977"/>
        <v>0.3728787411292811</v>
      </c>
      <c r="L2416" s="2">
        <f t="shared" si="978"/>
        <v>0</v>
      </c>
      <c r="M2416" s="2">
        <f t="shared" si="979"/>
        <v>8.4850354828756025E-3</v>
      </c>
      <c r="N2416" s="63">
        <v>4010</v>
      </c>
      <c r="O2416" s="63">
        <v>2417</v>
      </c>
      <c r="P2416" s="63">
        <v>0</v>
      </c>
      <c r="Q2416" s="63">
        <v>31</v>
      </c>
      <c r="R2416" s="63">
        <v>17</v>
      </c>
      <c r="S2416" s="63">
        <v>0</v>
      </c>
      <c r="T2416" s="63">
        <v>7</v>
      </c>
      <c r="U2416" s="63">
        <v>0</v>
      </c>
      <c r="V2416" s="63">
        <v>0</v>
      </c>
      <c r="W2416" s="63">
        <v>0</v>
      </c>
      <c r="X2416" s="63">
        <v>0</v>
      </c>
      <c r="Y2416" s="63">
        <v>0</v>
      </c>
      <c r="Z2416" s="63">
        <v>0</v>
      </c>
      <c r="AA2416" s="63">
        <v>0</v>
      </c>
      <c r="AB2416" s="63">
        <v>0</v>
      </c>
      <c r="AC2416" s="63">
        <v>0</v>
      </c>
      <c r="AD2416" s="63">
        <v>0</v>
      </c>
      <c r="AE2416" s="63">
        <v>0</v>
      </c>
      <c r="AF2416" s="63">
        <v>0</v>
      </c>
      <c r="AG2416" s="63">
        <v>0</v>
      </c>
      <c r="AH2416" s="63">
        <v>0</v>
      </c>
      <c r="AI2416" s="63">
        <v>0</v>
      </c>
      <c r="AJ2416" s="63">
        <v>0</v>
      </c>
      <c r="AK2416" s="63">
        <v>0</v>
      </c>
      <c r="AL2416" s="63">
        <v>0</v>
      </c>
      <c r="AM2416" s="63">
        <v>0</v>
      </c>
      <c r="AN2416" s="63">
        <v>0</v>
      </c>
      <c r="AO2416" s="63">
        <v>0</v>
      </c>
      <c r="AP2416" s="63">
        <v>0</v>
      </c>
      <c r="AQ2416" s="63">
        <v>0</v>
      </c>
      <c r="AR2416" s="63">
        <v>0</v>
      </c>
      <c r="AS2416" s="63">
        <v>0</v>
      </c>
      <c r="AT2416" s="63">
        <v>0</v>
      </c>
      <c r="AU2416" s="63">
        <v>0</v>
      </c>
      <c r="AV2416" s="63">
        <v>0</v>
      </c>
      <c r="AW2416" s="63">
        <v>0</v>
      </c>
      <c r="AX2416" s="63">
        <v>0</v>
      </c>
      <c r="AY2416" s="63">
        <v>0</v>
      </c>
      <c r="BA2416" s="5">
        <f>IF(Q2416&gt;0,RANK(Q2416,(N2416:P2416,Q2416:AE2416)),0)</f>
        <v>3</v>
      </c>
      <c r="BB2416" s="5">
        <f>IF(R2416&gt;0,RANK(R2416,(N2416:P2416,Q2416:AE2416)),0)</f>
        <v>4</v>
      </c>
      <c r="BC2416" s="5">
        <f>IF(T2416&gt;0,RANK(T2416,(N2416:P2416,Q2416:AE2416)),0)</f>
        <v>5</v>
      </c>
      <c r="BD2416" s="5">
        <f>IF(S2416&gt;0,RANK(S2416,(N2416:P2416,Q2416:AE2416)),0)</f>
        <v>0</v>
      </c>
      <c r="BE2416" s="2">
        <f t="shared" si="980"/>
        <v>4.7824745448935514E-3</v>
      </c>
      <c r="BF2416" s="2">
        <f t="shared" si="981"/>
        <v>2.6226473310706571E-3</v>
      </c>
      <c r="BG2416" s="2">
        <f t="shared" si="982"/>
        <v>1.0799136069114472E-3</v>
      </c>
      <c r="BH2416" s="2">
        <f t="shared" si="983"/>
        <v>0</v>
      </c>
      <c r="BJ2416" t="s">
        <v>301</v>
      </c>
      <c r="BK2416" t="s">
        <v>1963</v>
      </c>
      <c r="BL2416">
        <v>6</v>
      </c>
      <c r="BN2416" s="112">
        <v>45</v>
      </c>
      <c r="BO2416" s="114">
        <v>9</v>
      </c>
      <c r="BP2416" s="118">
        <f t="shared" si="984"/>
        <v>45009</v>
      </c>
      <c r="BQ2416" s="118">
        <f t="shared" si="974"/>
        <v>45009</v>
      </c>
      <c r="BR2416" s="5" t="s">
        <v>3151</v>
      </c>
    </row>
    <row r="2417" spans="1:70" ht="15" hidden="1" customHeight="1" outlineLevel="1">
      <c r="A2417" t="s">
        <v>1603</v>
      </c>
      <c r="B2417" t="s">
        <v>1963</v>
      </c>
      <c r="C2417" s="1">
        <f t="shared" si="975"/>
        <v>10321</v>
      </c>
      <c r="D2417" s="5">
        <f>IF(N2417&gt;0, RANK(N2417,(N2417:P2417,Q2417:AE2417)),0)</f>
        <v>2</v>
      </c>
      <c r="E2417" s="5">
        <f>IF(O2417&gt;0,RANK(O2417,(N2417:P2417,Q2417:AE2417)),0)</f>
        <v>1</v>
      </c>
      <c r="F2417" s="5">
        <f>IF(P2417&gt;0,RANK(P2417,(N2417:P2417,Q2417:AE2417)),0)</f>
        <v>0</v>
      </c>
      <c r="G2417" s="129">
        <f t="shared" si="965"/>
        <v>772</v>
      </c>
      <c r="H2417" s="134">
        <f t="shared" si="966"/>
        <v>7.479895358976843E-2</v>
      </c>
      <c r="I2417" s="2"/>
      <c r="J2417" s="2">
        <f t="shared" si="976"/>
        <v>0.45732002712915415</v>
      </c>
      <c r="K2417" s="2">
        <f t="shared" si="977"/>
        <v>0.53211898071892261</v>
      </c>
      <c r="L2417" s="2">
        <f t="shared" si="978"/>
        <v>0</v>
      </c>
      <c r="M2417" s="2">
        <f t="shared" si="979"/>
        <v>1.0560992151923188E-2</v>
      </c>
      <c r="N2417" s="63">
        <v>4720</v>
      </c>
      <c r="O2417" s="63">
        <v>5492</v>
      </c>
      <c r="P2417" s="63">
        <v>0</v>
      </c>
      <c r="Q2417" s="63">
        <v>78</v>
      </c>
      <c r="R2417" s="63">
        <v>19</v>
      </c>
      <c r="S2417" s="63">
        <v>0</v>
      </c>
      <c r="T2417" s="63">
        <v>12</v>
      </c>
      <c r="U2417" s="63">
        <v>0</v>
      </c>
      <c r="V2417" s="63">
        <v>0</v>
      </c>
      <c r="W2417" s="63">
        <v>0</v>
      </c>
      <c r="X2417" s="63">
        <v>0</v>
      </c>
      <c r="Y2417" s="63">
        <v>0</v>
      </c>
      <c r="Z2417" s="63">
        <v>0</v>
      </c>
      <c r="AA2417" s="63">
        <v>0</v>
      </c>
      <c r="AB2417" s="63">
        <v>0</v>
      </c>
      <c r="AC2417" s="63">
        <v>0</v>
      </c>
      <c r="AD2417" s="63">
        <v>0</v>
      </c>
      <c r="AE2417" s="63">
        <v>0</v>
      </c>
      <c r="AF2417" s="63">
        <v>0</v>
      </c>
      <c r="AG2417" s="63">
        <v>0</v>
      </c>
      <c r="AH2417" s="63">
        <v>0</v>
      </c>
      <c r="AI2417" s="63">
        <v>0</v>
      </c>
      <c r="AJ2417" s="63">
        <v>0</v>
      </c>
      <c r="AK2417" s="63">
        <v>0</v>
      </c>
      <c r="AL2417" s="63">
        <v>0</v>
      </c>
      <c r="AM2417" s="63">
        <v>0</v>
      </c>
      <c r="AN2417" s="63">
        <v>0</v>
      </c>
      <c r="AO2417" s="63">
        <v>0</v>
      </c>
      <c r="AP2417" s="63">
        <v>0</v>
      </c>
      <c r="AQ2417" s="63">
        <v>0</v>
      </c>
      <c r="AR2417" s="63">
        <v>0</v>
      </c>
      <c r="AS2417" s="63">
        <v>0</v>
      </c>
      <c r="AT2417" s="63">
        <v>0</v>
      </c>
      <c r="AU2417" s="63">
        <v>0</v>
      </c>
      <c r="AV2417" s="63">
        <v>0</v>
      </c>
      <c r="AW2417" s="63">
        <v>0</v>
      </c>
      <c r="AX2417" s="63">
        <v>0</v>
      </c>
      <c r="AY2417" s="63">
        <v>0</v>
      </c>
      <c r="BA2417" s="5">
        <f>IF(Q2417&gt;0,RANK(Q2417,(N2417:P2417,Q2417:AE2417)),0)</f>
        <v>3</v>
      </c>
      <c r="BB2417" s="5">
        <f>IF(R2417&gt;0,RANK(R2417,(N2417:P2417,Q2417:AE2417)),0)</f>
        <v>4</v>
      </c>
      <c r="BC2417" s="5">
        <f>IF(T2417&gt;0,RANK(T2417,(N2417:P2417,Q2417:AE2417)),0)</f>
        <v>5</v>
      </c>
      <c r="BD2417" s="5">
        <f>IF(S2417&gt;0,RANK(S2417,(N2417:P2417,Q2417:AE2417)),0)</f>
        <v>0</v>
      </c>
      <c r="BE2417" s="2">
        <f t="shared" si="980"/>
        <v>7.5574072279817849E-3</v>
      </c>
      <c r="BF2417" s="2">
        <f t="shared" si="981"/>
        <v>1.8409068888673578E-3</v>
      </c>
      <c r="BG2417" s="2">
        <f t="shared" si="982"/>
        <v>1.1626780350741208E-3</v>
      </c>
      <c r="BH2417" s="2">
        <f t="shared" si="983"/>
        <v>0</v>
      </c>
      <c r="BJ2417" t="s">
        <v>1603</v>
      </c>
      <c r="BK2417" t="s">
        <v>1963</v>
      </c>
      <c r="BL2417">
        <v>2</v>
      </c>
      <c r="BN2417" s="112">
        <v>45</v>
      </c>
      <c r="BO2417" s="114">
        <v>11</v>
      </c>
      <c r="BP2417" s="118">
        <f t="shared" si="984"/>
        <v>45011</v>
      </c>
      <c r="BQ2417" s="118">
        <f t="shared" si="974"/>
        <v>45011</v>
      </c>
      <c r="BR2417" s="5" t="s">
        <v>3151</v>
      </c>
    </row>
    <row r="2418" spans="1:70" ht="15" hidden="1" customHeight="1" outlineLevel="1">
      <c r="A2418" t="s">
        <v>279</v>
      </c>
      <c r="B2418" t="s">
        <v>1963</v>
      </c>
      <c r="C2418" s="1">
        <f t="shared" si="975"/>
        <v>97835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0</v>
      </c>
      <c r="G2418" s="129">
        <f t="shared" si="965"/>
        <v>9775</v>
      </c>
      <c r="H2418" s="134">
        <f t="shared" si="966"/>
        <v>9.9913119026933103E-2</v>
      </c>
      <c r="I2418" s="2"/>
      <c r="J2418" s="2">
        <f t="shared" si="976"/>
        <v>0.44379823171666583</v>
      </c>
      <c r="K2418" s="2">
        <f t="shared" si="977"/>
        <v>0.54371135074359889</v>
      </c>
      <c r="L2418" s="2">
        <f t="shared" si="978"/>
        <v>0</v>
      </c>
      <c r="M2418" s="2">
        <f t="shared" si="979"/>
        <v>1.2490417539735343E-2</v>
      </c>
      <c r="N2418" s="63">
        <v>43419</v>
      </c>
      <c r="O2418" s="63">
        <v>53194</v>
      </c>
      <c r="P2418" s="63">
        <v>0</v>
      </c>
      <c r="Q2418" s="63">
        <v>941</v>
      </c>
      <c r="R2418" s="63">
        <v>214</v>
      </c>
      <c r="S2418" s="63">
        <v>0</v>
      </c>
      <c r="T2418" s="63">
        <v>67</v>
      </c>
      <c r="U2418" s="63">
        <v>0</v>
      </c>
      <c r="V2418" s="63">
        <v>0</v>
      </c>
      <c r="W2418" s="63">
        <v>0</v>
      </c>
      <c r="X2418" s="63">
        <v>0</v>
      </c>
      <c r="Y2418" s="63">
        <v>0</v>
      </c>
      <c r="Z2418" s="63">
        <v>0</v>
      </c>
      <c r="AA2418" s="63">
        <v>0</v>
      </c>
      <c r="AB2418" s="63">
        <v>0</v>
      </c>
      <c r="AC2418" s="63">
        <v>0</v>
      </c>
      <c r="AD2418" s="63">
        <v>0</v>
      </c>
      <c r="AE2418" s="63">
        <v>0</v>
      </c>
      <c r="AF2418" s="63">
        <v>0</v>
      </c>
      <c r="AG2418" s="63">
        <v>0</v>
      </c>
      <c r="AH2418" s="63">
        <v>0</v>
      </c>
      <c r="AI2418" s="63">
        <v>0</v>
      </c>
      <c r="AJ2418" s="63">
        <v>0</v>
      </c>
      <c r="AK2418" s="63">
        <v>0</v>
      </c>
      <c r="AL2418" s="63">
        <v>0</v>
      </c>
      <c r="AM2418" s="63">
        <v>0</v>
      </c>
      <c r="AN2418" s="63">
        <v>0</v>
      </c>
      <c r="AO2418" s="63">
        <v>0</v>
      </c>
      <c r="AP2418" s="63">
        <v>0</v>
      </c>
      <c r="AQ2418" s="63">
        <v>0</v>
      </c>
      <c r="AR2418" s="63">
        <v>0</v>
      </c>
      <c r="AS2418" s="63">
        <v>0</v>
      </c>
      <c r="AT2418" s="63">
        <v>0</v>
      </c>
      <c r="AU2418" s="63">
        <v>0</v>
      </c>
      <c r="AV2418" s="63">
        <v>0</v>
      </c>
      <c r="AW2418" s="63">
        <v>0</v>
      </c>
      <c r="AX2418" s="63">
        <v>0</v>
      </c>
      <c r="AY2418" s="63">
        <v>0</v>
      </c>
      <c r="BA2418" s="5">
        <f>IF(Q2418&gt;0,RANK(Q2418,(N2418:P2418,Q2418:AE2418)),0)</f>
        <v>3</v>
      </c>
      <c r="BB2418" s="5">
        <f>IF(R2418&gt;0,RANK(R2418,(N2418:P2418,Q2418:AE2418)),0)</f>
        <v>4</v>
      </c>
      <c r="BC2418" s="5">
        <f>IF(T2418&gt;0,RANK(T2418,(N2418:P2418,Q2418:AE2418)),0)</f>
        <v>5</v>
      </c>
      <c r="BD2418" s="5">
        <f>IF(S2418&gt;0,RANK(S2418,(N2418:P2418,Q2418:AE2418)),0)</f>
        <v>0</v>
      </c>
      <c r="BE2418" s="2">
        <f t="shared" si="980"/>
        <v>9.6182347830530996E-3</v>
      </c>
      <c r="BF2418" s="2">
        <f t="shared" si="981"/>
        <v>2.187356263096029E-3</v>
      </c>
      <c r="BG2418" s="2">
        <f t="shared" si="982"/>
        <v>6.8482649358613998E-4</v>
      </c>
      <c r="BH2418" s="2">
        <f t="shared" si="983"/>
        <v>0</v>
      </c>
      <c r="BJ2418" t="s">
        <v>279</v>
      </c>
      <c r="BK2418" t="s">
        <v>1963</v>
      </c>
      <c r="BN2418" s="112">
        <v>45</v>
      </c>
      <c r="BO2418" s="114">
        <v>13</v>
      </c>
      <c r="BP2418" s="118">
        <f t="shared" si="984"/>
        <v>45013</v>
      </c>
      <c r="BQ2418" s="118">
        <f t="shared" si="974"/>
        <v>45013</v>
      </c>
      <c r="BR2418" s="5" t="s">
        <v>3151</v>
      </c>
    </row>
    <row r="2419" spans="1:70" ht="15" hidden="1" customHeight="1" outlineLevel="1">
      <c r="A2419" t="s">
        <v>1561</v>
      </c>
      <c r="B2419" t="s">
        <v>1963</v>
      </c>
      <c r="C2419" s="1">
        <f t="shared" si="975"/>
        <v>104458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0</v>
      </c>
      <c r="G2419" s="129">
        <f t="shared" si="965"/>
        <v>12174</v>
      </c>
      <c r="H2419" s="134">
        <f t="shared" si="966"/>
        <v>0.11654444848647304</v>
      </c>
      <c r="I2419" s="2"/>
      <c r="J2419" s="2">
        <f t="shared" si="976"/>
        <v>0.43292998142794231</v>
      </c>
      <c r="K2419" s="2">
        <f t="shared" si="977"/>
        <v>0.54947442991441531</v>
      </c>
      <c r="L2419" s="2">
        <f t="shared" si="978"/>
        <v>0</v>
      </c>
      <c r="M2419" s="2">
        <f t="shared" si="979"/>
        <v>1.7595588657642325E-2</v>
      </c>
      <c r="N2419" s="63">
        <v>45223</v>
      </c>
      <c r="O2419" s="63">
        <v>57397</v>
      </c>
      <c r="P2419" s="63">
        <v>0</v>
      </c>
      <c r="Q2419" s="63">
        <v>1485</v>
      </c>
      <c r="R2419" s="63">
        <v>276</v>
      </c>
      <c r="S2419" s="63">
        <v>0</v>
      </c>
      <c r="T2419" s="63">
        <v>77</v>
      </c>
      <c r="U2419" s="63">
        <v>0</v>
      </c>
      <c r="V2419" s="63">
        <v>0</v>
      </c>
      <c r="W2419" s="63">
        <v>0</v>
      </c>
      <c r="X2419" s="63">
        <v>0</v>
      </c>
      <c r="Y2419" s="63">
        <v>0</v>
      </c>
      <c r="Z2419" s="63">
        <v>0</v>
      </c>
      <c r="AA2419" s="63">
        <v>0</v>
      </c>
      <c r="AB2419" s="63">
        <v>0</v>
      </c>
      <c r="AC2419" s="63">
        <v>0</v>
      </c>
      <c r="AD2419" s="63">
        <v>0</v>
      </c>
      <c r="AE2419" s="63">
        <v>0</v>
      </c>
      <c r="AF2419" s="63">
        <v>0</v>
      </c>
      <c r="AG2419" s="63">
        <v>0</v>
      </c>
      <c r="AH2419" s="63">
        <v>0</v>
      </c>
      <c r="AI2419" s="63">
        <v>0</v>
      </c>
      <c r="AJ2419" s="63">
        <v>0</v>
      </c>
      <c r="AK2419" s="63">
        <v>0</v>
      </c>
      <c r="AL2419" s="63">
        <v>0</v>
      </c>
      <c r="AM2419" s="63">
        <v>0</v>
      </c>
      <c r="AN2419" s="63">
        <v>0</v>
      </c>
      <c r="AO2419" s="63">
        <v>0</v>
      </c>
      <c r="AP2419" s="63">
        <v>0</v>
      </c>
      <c r="AQ2419" s="63">
        <v>0</v>
      </c>
      <c r="AR2419" s="63">
        <v>0</v>
      </c>
      <c r="AS2419" s="63">
        <v>0</v>
      </c>
      <c r="AT2419" s="63">
        <v>0</v>
      </c>
      <c r="AU2419" s="63">
        <v>0</v>
      </c>
      <c r="AV2419" s="63">
        <v>0</v>
      </c>
      <c r="AW2419" s="63">
        <v>0</v>
      </c>
      <c r="AX2419" s="63">
        <v>0</v>
      </c>
      <c r="AY2419" s="63">
        <v>0</v>
      </c>
      <c r="BA2419" s="5">
        <f>IF(Q2419&gt;0,RANK(Q2419,(N2419:P2419,Q2419:AE2419)),0)</f>
        <v>3</v>
      </c>
      <c r="BB2419" s="5">
        <f>IF(R2419&gt;0,RANK(R2419,(N2419:P2419,Q2419:AE2419)),0)</f>
        <v>4</v>
      </c>
      <c r="BC2419" s="5">
        <f>IF(T2419&gt;0,RANK(T2419,(N2419:P2419,Q2419:AE2419)),0)</f>
        <v>5</v>
      </c>
      <c r="BD2419" s="5">
        <f>IF(S2419&gt;0,RANK(S2419,(N2419:P2419,Q2419:AE2419)),0)</f>
        <v>0</v>
      </c>
      <c r="BE2419" s="2">
        <f t="shared" si="980"/>
        <v>1.4216240019912309E-2</v>
      </c>
      <c r="BF2419" s="2">
        <f t="shared" si="981"/>
        <v>2.6422102663271364E-3</v>
      </c>
      <c r="BG2419" s="2">
        <f t="shared" si="982"/>
        <v>7.3713837140286043E-4</v>
      </c>
      <c r="BH2419" s="2">
        <f t="shared" si="983"/>
        <v>0</v>
      </c>
      <c r="BJ2419" t="s">
        <v>1561</v>
      </c>
      <c r="BK2419" t="s">
        <v>1963</v>
      </c>
      <c r="BN2419" s="112">
        <v>45</v>
      </c>
      <c r="BO2419" s="114">
        <v>15</v>
      </c>
      <c r="BP2419" s="118">
        <f t="shared" si="984"/>
        <v>45015</v>
      </c>
      <c r="BQ2419" s="118">
        <f t="shared" si="974"/>
        <v>45015</v>
      </c>
      <c r="BR2419" s="5" t="s">
        <v>3151</v>
      </c>
    </row>
    <row r="2420" spans="1:70" ht="15" hidden="1" customHeight="1" outlineLevel="1">
      <c r="A2420" t="s">
        <v>1196</v>
      </c>
      <c r="B2420" t="s">
        <v>1963</v>
      </c>
      <c r="C2420" s="1">
        <f t="shared" si="975"/>
        <v>8291</v>
      </c>
      <c r="D2420" s="5">
        <f>IF(N2420&gt;0, RANK(N2420,(N2420:P2420,Q2420:AE2420)),0)</f>
        <v>2</v>
      </c>
      <c r="E2420" s="5">
        <f>IF(O2420&gt;0,RANK(O2420,(N2420:P2420,Q2420:AE2420)),0)</f>
        <v>1</v>
      </c>
      <c r="F2420" s="5">
        <f>IF(P2420&gt;0,RANK(P2420,(N2420:P2420,Q2420:AE2420)),0)</f>
        <v>0</v>
      </c>
      <c r="G2420" s="129">
        <f t="shared" si="965"/>
        <v>400</v>
      </c>
      <c r="H2420" s="134">
        <f t="shared" si="966"/>
        <v>4.824508503196237E-2</v>
      </c>
      <c r="I2420" s="2"/>
      <c r="J2420" s="2">
        <f t="shared" si="976"/>
        <v>0.47099264262453261</v>
      </c>
      <c r="K2420" s="2">
        <f t="shared" si="977"/>
        <v>0.51923772765649501</v>
      </c>
      <c r="L2420" s="2">
        <f t="shared" si="978"/>
        <v>0</v>
      </c>
      <c r="M2420" s="2">
        <f t="shared" si="979"/>
        <v>9.769629718972439E-3</v>
      </c>
      <c r="N2420" s="63">
        <v>3905</v>
      </c>
      <c r="O2420" s="63">
        <v>4305</v>
      </c>
      <c r="P2420" s="63">
        <v>0</v>
      </c>
      <c r="Q2420" s="63">
        <v>58</v>
      </c>
      <c r="R2420" s="63">
        <v>18</v>
      </c>
      <c r="S2420" s="63">
        <v>0</v>
      </c>
      <c r="T2420" s="63">
        <v>5</v>
      </c>
      <c r="U2420" s="63">
        <v>0</v>
      </c>
      <c r="V2420" s="63">
        <v>0</v>
      </c>
      <c r="W2420" s="63">
        <v>0</v>
      </c>
      <c r="X2420" s="63">
        <v>0</v>
      </c>
      <c r="Y2420" s="63">
        <v>0</v>
      </c>
      <c r="Z2420" s="63">
        <v>0</v>
      </c>
      <c r="AA2420" s="63">
        <v>0</v>
      </c>
      <c r="AB2420" s="63">
        <v>0</v>
      </c>
      <c r="AC2420" s="63">
        <v>0</v>
      </c>
      <c r="AD2420" s="63">
        <v>0</v>
      </c>
      <c r="AE2420" s="63">
        <v>0</v>
      </c>
      <c r="AF2420" s="63">
        <v>0</v>
      </c>
      <c r="AG2420" s="63">
        <v>0</v>
      </c>
      <c r="AH2420" s="63">
        <v>0</v>
      </c>
      <c r="AI2420" s="63">
        <v>0</v>
      </c>
      <c r="AJ2420" s="63">
        <v>0</v>
      </c>
      <c r="AK2420" s="63">
        <v>0</v>
      </c>
      <c r="AL2420" s="63">
        <v>0</v>
      </c>
      <c r="AM2420" s="63">
        <v>0</v>
      </c>
      <c r="AN2420" s="63">
        <v>0</v>
      </c>
      <c r="AO2420" s="63">
        <v>0</v>
      </c>
      <c r="AP2420" s="63">
        <v>0</v>
      </c>
      <c r="AQ2420" s="63">
        <v>0</v>
      </c>
      <c r="AR2420" s="63">
        <v>0</v>
      </c>
      <c r="AS2420" s="63">
        <v>0</v>
      </c>
      <c r="AT2420" s="63">
        <v>0</v>
      </c>
      <c r="AU2420" s="63">
        <v>0</v>
      </c>
      <c r="AV2420" s="63">
        <v>0</v>
      </c>
      <c r="AW2420" s="63">
        <v>0</v>
      </c>
      <c r="AX2420" s="63">
        <v>0</v>
      </c>
      <c r="AY2420" s="63">
        <v>0</v>
      </c>
      <c r="BA2420" s="5">
        <f>IF(Q2420&gt;0,RANK(Q2420,(N2420:P2420,Q2420:AE2420)),0)</f>
        <v>3</v>
      </c>
      <c r="BB2420" s="5">
        <f>IF(R2420&gt;0,RANK(R2420,(N2420:P2420,Q2420:AE2420)),0)</f>
        <v>4</v>
      </c>
      <c r="BC2420" s="5">
        <f>IF(T2420&gt;0,RANK(T2420,(N2420:P2420,Q2420:AE2420)),0)</f>
        <v>5</v>
      </c>
      <c r="BD2420" s="5">
        <f>IF(S2420&gt;0,RANK(S2420,(N2420:P2420,Q2420:AE2420)),0)</f>
        <v>0</v>
      </c>
      <c r="BE2420" s="2">
        <f t="shared" si="980"/>
        <v>6.9955373296345432E-3</v>
      </c>
      <c r="BF2420" s="2">
        <f t="shared" si="981"/>
        <v>2.1710288264383064E-3</v>
      </c>
      <c r="BG2420" s="2">
        <f t="shared" si="982"/>
        <v>6.0306356289952965E-4</v>
      </c>
      <c r="BH2420" s="2">
        <f t="shared" si="983"/>
        <v>0</v>
      </c>
      <c r="BJ2420" t="s">
        <v>1196</v>
      </c>
      <c r="BK2420" t="s">
        <v>1963</v>
      </c>
      <c r="BL2420">
        <v>6</v>
      </c>
      <c r="BN2420" s="112">
        <v>45</v>
      </c>
      <c r="BO2420" s="114">
        <v>17</v>
      </c>
      <c r="BP2420" s="118">
        <f t="shared" si="984"/>
        <v>45017</v>
      </c>
      <c r="BQ2420" s="118">
        <f t="shared" si="974"/>
        <v>45017</v>
      </c>
      <c r="BR2420" s="5" t="s">
        <v>3151</v>
      </c>
    </row>
    <row r="2421" spans="1:70" ht="15" hidden="1" customHeight="1" outlineLevel="1">
      <c r="A2421" t="s">
        <v>2783</v>
      </c>
      <c r="B2421" t="s">
        <v>1963</v>
      </c>
      <c r="C2421" s="1">
        <f t="shared" si="975"/>
        <v>218857</v>
      </c>
      <c r="D2421" s="5">
        <f>IF(N2421&gt;0, RANK(N2421,(N2421:P2421,Q2421:AE2421)),0)</f>
        <v>1</v>
      </c>
      <c r="E2421" s="5">
        <f>IF(O2421&gt;0,RANK(O2421,(N2421:P2421,Q2421:AE2421)),0)</f>
        <v>2</v>
      </c>
      <c r="F2421" s="5">
        <f>IF(P2421&gt;0,RANK(P2421,(N2421:P2421,Q2421:AE2421)),0)</f>
        <v>0</v>
      </c>
      <c r="G2421" s="129">
        <f t="shared" si="965"/>
        <v>28188</v>
      </c>
      <c r="H2421" s="134">
        <f t="shared" si="966"/>
        <v>0.1287964287182955</v>
      </c>
      <c r="I2421" s="2"/>
      <c r="J2421" s="2">
        <f t="shared" si="976"/>
        <v>0.55508848243373532</v>
      </c>
      <c r="K2421" s="2">
        <f t="shared" si="977"/>
        <v>0.42629205371543977</v>
      </c>
      <c r="L2421" s="2">
        <f t="shared" si="978"/>
        <v>0</v>
      </c>
      <c r="M2421" s="2">
        <f t="shared" si="979"/>
        <v>1.8619463850824913E-2</v>
      </c>
      <c r="N2421" s="63">
        <v>121485</v>
      </c>
      <c r="O2421" s="63">
        <v>93297</v>
      </c>
      <c r="P2421" s="63">
        <v>0</v>
      </c>
      <c r="Q2421" s="63">
        <v>3177</v>
      </c>
      <c r="R2421" s="63">
        <v>743</v>
      </c>
      <c r="S2421" s="63">
        <v>0</v>
      </c>
      <c r="T2421" s="63">
        <v>155</v>
      </c>
      <c r="U2421" s="63">
        <v>0</v>
      </c>
      <c r="V2421" s="63">
        <v>0</v>
      </c>
      <c r="W2421" s="63">
        <v>0</v>
      </c>
      <c r="X2421" s="63">
        <v>0</v>
      </c>
      <c r="Y2421" s="63">
        <v>0</v>
      </c>
      <c r="Z2421" s="63">
        <v>0</v>
      </c>
      <c r="AA2421" s="63">
        <v>0</v>
      </c>
      <c r="AB2421" s="63">
        <v>0</v>
      </c>
      <c r="AC2421" s="63">
        <v>0</v>
      </c>
      <c r="AD2421" s="63">
        <v>0</v>
      </c>
      <c r="AE2421" s="63">
        <v>0</v>
      </c>
      <c r="AF2421" s="63">
        <v>0</v>
      </c>
      <c r="AG2421" s="63">
        <v>0</v>
      </c>
      <c r="AH2421" s="63">
        <v>0</v>
      </c>
      <c r="AI2421" s="63">
        <v>0</v>
      </c>
      <c r="AJ2421" s="63">
        <v>0</v>
      </c>
      <c r="AK2421" s="63">
        <v>0</v>
      </c>
      <c r="AL2421" s="63">
        <v>0</v>
      </c>
      <c r="AM2421" s="63">
        <v>0</v>
      </c>
      <c r="AN2421" s="63">
        <v>0</v>
      </c>
      <c r="AO2421" s="63">
        <v>0</v>
      </c>
      <c r="AP2421" s="63">
        <v>0</v>
      </c>
      <c r="AQ2421" s="63">
        <v>0</v>
      </c>
      <c r="AR2421" s="63">
        <v>0</v>
      </c>
      <c r="AS2421" s="63">
        <v>0</v>
      </c>
      <c r="AT2421" s="63">
        <v>0</v>
      </c>
      <c r="AU2421" s="63">
        <v>0</v>
      </c>
      <c r="AV2421" s="63">
        <v>0</v>
      </c>
      <c r="AW2421" s="63">
        <v>0</v>
      </c>
      <c r="AX2421" s="63">
        <v>0</v>
      </c>
      <c r="AY2421" s="63">
        <v>0</v>
      </c>
      <c r="BA2421" s="5">
        <f>IF(Q2421&gt;0,RANK(Q2421,(N2421:P2421,Q2421:AE2421)),0)</f>
        <v>3</v>
      </c>
      <c r="BB2421" s="5">
        <f>IF(R2421&gt;0,RANK(R2421,(N2421:P2421,Q2421:AE2421)),0)</f>
        <v>4</v>
      </c>
      <c r="BC2421" s="5">
        <f>IF(T2421&gt;0,RANK(T2421,(N2421:P2421,Q2421:AE2421)),0)</f>
        <v>5</v>
      </c>
      <c r="BD2421" s="5">
        <f>IF(S2421&gt;0,RANK(S2421,(N2421:P2421,Q2421:AE2421)),0)</f>
        <v>0</v>
      </c>
      <c r="BE2421" s="2">
        <f t="shared" si="980"/>
        <v>1.4516328013268938E-2</v>
      </c>
      <c r="BF2421" s="2">
        <f t="shared" si="981"/>
        <v>3.3949108321872272E-3</v>
      </c>
      <c r="BG2421" s="2">
        <f t="shared" si="982"/>
        <v>7.0822500536880245E-4</v>
      </c>
      <c r="BH2421" s="2">
        <f t="shared" si="983"/>
        <v>0</v>
      </c>
      <c r="BJ2421" t="s">
        <v>2783</v>
      </c>
      <c r="BK2421" t="s">
        <v>1963</v>
      </c>
      <c r="BN2421" s="112">
        <v>45</v>
      </c>
      <c r="BO2421" s="114">
        <v>19</v>
      </c>
      <c r="BP2421" s="118">
        <f t="shared" si="984"/>
        <v>45019</v>
      </c>
      <c r="BQ2421" s="118">
        <f t="shared" si="974"/>
        <v>45019</v>
      </c>
      <c r="BR2421" s="5" t="s">
        <v>3151</v>
      </c>
    </row>
    <row r="2422" spans="1:70" ht="15" hidden="1" customHeight="1" outlineLevel="1">
      <c r="A2422" t="s">
        <v>1651</v>
      </c>
      <c r="B2422" t="s">
        <v>1963</v>
      </c>
      <c r="C2422" s="1">
        <f t="shared" si="975"/>
        <v>25270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0</v>
      </c>
      <c r="G2422" s="129">
        <f t="shared" si="965"/>
        <v>11060</v>
      </c>
      <c r="H2422" s="134">
        <f t="shared" si="966"/>
        <v>0.4376731301939058</v>
      </c>
      <c r="I2422" s="2"/>
      <c r="J2422" s="2">
        <f t="shared" si="976"/>
        <v>0.27633557578155915</v>
      </c>
      <c r="K2422" s="2">
        <f t="shared" si="977"/>
        <v>0.71400870597546495</v>
      </c>
      <c r="L2422" s="2">
        <f t="shared" si="978"/>
        <v>0</v>
      </c>
      <c r="M2422" s="2">
        <f t="shared" si="979"/>
        <v>9.6557182429759525E-3</v>
      </c>
      <c r="N2422" s="63">
        <v>6983</v>
      </c>
      <c r="O2422" s="63">
        <v>18043</v>
      </c>
      <c r="P2422" s="63">
        <v>0</v>
      </c>
      <c r="Q2422" s="63">
        <v>186</v>
      </c>
      <c r="R2422" s="63">
        <v>48</v>
      </c>
      <c r="S2422" s="63">
        <v>0</v>
      </c>
      <c r="T2422" s="63">
        <v>10</v>
      </c>
      <c r="U2422" s="63">
        <v>0</v>
      </c>
      <c r="V2422" s="63">
        <v>0</v>
      </c>
      <c r="W2422" s="63">
        <v>0</v>
      </c>
      <c r="X2422" s="63">
        <v>0</v>
      </c>
      <c r="Y2422" s="63">
        <v>0</v>
      </c>
      <c r="Z2422" s="63">
        <v>0</v>
      </c>
      <c r="AA2422" s="63">
        <v>0</v>
      </c>
      <c r="AB2422" s="63">
        <v>0</v>
      </c>
      <c r="AC2422" s="63">
        <v>0</v>
      </c>
      <c r="AD2422" s="63">
        <v>0</v>
      </c>
      <c r="AE2422" s="63">
        <v>0</v>
      </c>
      <c r="AF2422" s="63">
        <v>0</v>
      </c>
      <c r="AG2422" s="63">
        <v>0</v>
      </c>
      <c r="AH2422" s="63">
        <v>0</v>
      </c>
      <c r="AI2422" s="63">
        <v>0</v>
      </c>
      <c r="AJ2422" s="63">
        <v>0</v>
      </c>
      <c r="AK2422" s="63">
        <v>0</v>
      </c>
      <c r="AL2422" s="63">
        <v>0</v>
      </c>
      <c r="AM2422" s="63">
        <v>0</v>
      </c>
      <c r="AN2422" s="63">
        <v>0</v>
      </c>
      <c r="AO2422" s="63">
        <v>0</v>
      </c>
      <c r="AP2422" s="63">
        <v>0</v>
      </c>
      <c r="AQ2422" s="63">
        <v>0</v>
      </c>
      <c r="AR2422" s="63">
        <v>0</v>
      </c>
      <c r="AS2422" s="63">
        <v>0</v>
      </c>
      <c r="AT2422" s="63">
        <v>0</v>
      </c>
      <c r="AU2422" s="63">
        <v>0</v>
      </c>
      <c r="AV2422" s="63">
        <v>0</v>
      </c>
      <c r="AW2422" s="63">
        <v>0</v>
      </c>
      <c r="AX2422" s="63">
        <v>0</v>
      </c>
      <c r="AY2422" s="63">
        <v>0</v>
      </c>
      <c r="BA2422" s="5">
        <f>IF(Q2422&gt;0,RANK(Q2422,(N2422:P2422,Q2422:AE2422)),0)</f>
        <v>3</v>
      </c>
      <c r="BB2422" s="5">
        <f>IF(R2422&gt;0,RANK(R2422,(N2422:P2422,Q2422:AE2422)),0)</f>
        <v>4</v>
      </c>
      <c r="BC2422" s="5">
        <f>IF(T2422&gt;0,RANK(T2422,(N2422:P2422,Q2422:AE2422)),0)</f>
        <v>5</v>
      </c>
      <c r="BD2422" s="5">
        <f>IF(S2422&gt;0,RANK(S2422,(N2422:P2422,Q2422:AE2422)),0)</f>
        <v>0</v>
      </c>
      <c r="BE2422" s="2">
        <f t="shared" si="980"/>
        <v>7.3605065294815985E-3</v>
      </c>
      <c r="BF2422" s="2">
        <f t="shared" si="981"/>
        <v>1.8994855559952514E-3</v>
      </c>
      <c r="BG2422" s="2">
        <f t="shared" si="982"/>
        <v>3.9572615749901069E-4</v>
      </c>
      <c r="BH2422" s="2">
        <f t="shared" si="983"/>
        <v>0</v>
      </c>
      <c r="BJ2422" t="s">
        <v>1651</v>
      </c>
      <c r="BK2422" t="s">
        <v>1963</v>
      </c>
      <c r="BL2422">
        <v>5</v>
      </c>
      <c r="BN2422" s="112">
        <v>45</v>
      </c>
      <c r="BO2422" s="114">
        <v>21</v>
      </c>
      <c r="BP2422" s="118">
        <f t="shared" si="984"/>
        <v>45021</v>
      </c>
      <c r="BQ2422" s="118">
        <f t="shared" si="974"/>
        <v>45021</v>
      </c>
      <c r="BR2422" s="5" t="s">
        <v>3151</v>
      </c>
    </row>
    <row r="2423" spans="1:70" ht="15" hidden="1" customHeight="1" outlineLevel="1">
      <c r="A2423" t="s">
        <v>357</v>
      </c>
      <c r="B2423" t="s">
        <v>1963</v>
      </c>
      <c r="C2423" s="1">
        <f t="shared" si="975"/>
        <v>15757</v>
      </c>
      <c r="D2423" s="5">
        <f>IF(N2423&gt;0, RANK(N2423,(N2423:P2423,Q2423:AE2423)),0)</f>
        <v>2</v>
      </c>
      <c r="E2423" s="5">
        <f>IF(O2423&gt;0,RANK(O2423,(N2423:P2423,Q2423:AE2423)),0)</f>
        <v>1</v>
      </c>
      <c r="F2423" s="5">
        <f>IF(P2423&gt;0,RANK(P2423,(N2423:P2423,Q2423:AE2423)),0)</f>
        <v>0</v>
      </c>
      <c r="G2423" s="129">
        <f t="shared" si="965"/>
        <v>1719</v>
      </c>
      <c r="H2423" s="134">
        <f t="shared" si="966"/>
        <v>0.10909437075585454</v>
      </c>
      <c r="I2423" s="2"/>
      <c r="J2423" s="2">
        <f t="shared" si="976"/>
        <v>0.44050263375007931</v>
      </c>
      <c r="K2423" s="2">
        <f t="shared" si="977"/>
        <v>0.54959700450593385</v>
      </c>
      <c r="L2423" s="2">
        <f t="shared" si="978"/>
        <v>0</v>
      </c>
      <c r="M2423" s="2">
        <f t="shared" si="979"/>
        <v>9.9003617439868963E-3</v>
      </c>
      <c r="N2423" s="63">
        <v>6941</v>
      </c>
      <c r="O2423" s="63">
        <v>8660</v>
      </c>
      <c r="P2423" s="63">
        <v>0</v>
      </c>
      <c r="Q2423" s="63">
        <v>108</v>
      </c>
      <c r="R2423" s="63">
        <v>37</v>
      </c>
      <c r="S2423" s="63">
        <v>0</v>
      </c>
      <c r="T2423" s="63">
        <v>11</v>
      </c>
      <c r="U2423" s="63">
        <v>0</v>
      </c>
      <c r="V2423" s="63">
        <v>0</v>
      </c>
      <c r="W2423" s="63">
        <v>0</v>
      </c>
      <c r="X2423" s="63">
        <v>0</v>
      </c>
      <c r="Y2423" s="63">
        <v>0</v>
      </c>
      <c r="Z2423" s="63">
        <v>0</v>
      </c>
      <c r="AA2423" s="63">
        <v>0</v>
      </c>
      <c r="AB2423" s="63">
        <v>0</v>
      </c>
      <c r="AC2423" s="63">
        <v>0</v>
      </c>
      <c r="AD2423" s="63">
        <v>0</v>
      </c>
      <c r="AE2423" s="63">
        <v>0</v>
      </c>
      <c r="AF2423" s="63">
        <v>0</v>
      </c>
      <c r="AG2423" s="63">
        <v>0</v>
      </c>
      <c r="AH2423" s="63">
        <v>0</v>
      </c>
      <c r="AI2423" s="63">
        <v>0</v>
      </c>
      <c r="AJ2423" s="63">
        <v>0</v>
      </c>
      <c r="AK2423" s="63">
        <v>0</v>
      </c>
      <c r="AL2423" s="63">
        <v>0</v>
      </c>
      <c r="AM2423" s="63">
        <v>0</v>
      </c>
      <c r="AN2423" s="63">
        <v>0</v>
      </c>
      <c r="AO2423" s="63">
        <v>0</v>
      </c>
      <c r="AP2423" s="63">
        <v>0</v>
      </c>
      <c r="AQ2423" s="63">
        <v>0</v>
      </c>
      <c r="AR2423" s="63">
        <v>0</v>
      </c>
      <c r="AS2423" s="63">
        <v>0</v>
      </c>
      <c r="AT2423" s="63">
        <v>0</v>
      </c>
      <c r="AU2423" s="63">
        <v>0</v>
      </c>
      <c r="AV2423" s="63">
        <v>0</v>
      </c>
      <c r="AW2423" s="63">
        <v>0</v>
      </c>
      <c r="AX2423" s="63">
        <v>0</v>
      </c>
      <c r="AY2423" s="63">
        <v>0</v>
      </c>
      <c r="BA2423" s="5">
        <f>IF(Q2423&gt;0,RANK(Q2423,(N2423:P2423,Q2423:AE2423)),0)</f>
        <v>3</v>
      </c>
      <c r="BB2423" s="5">
        <f>IF(R2423&gt;0,RANK(R2423,(N2423:P2423,Q2423:AE2423)),0)</f>
        <v>4</v>
      </c>
      <c r="BC2423" s="5">
        <f>IF(T2423&gt;0,RANK(T2423,(N2423:P2423,Q2423:AE2423)),0)</f>
        <v>5</v>
      </c>
      <c r="BD2423" s="5">
        <f>IF(S2423&gt;0,RANK(S2423,(N2423:P2423,Q2423:AE2423)),0)</f>
        <v>0</v>
      </c>
      <c r="BE2423" s="2">
        <f t="shared" si="980"/>
        <v>6.8540965919908613E-3</v>
      </c>
      <c r="BF2423" s="2">
        <f t="shared" si="981"/>
        <v>2.3481627213302026E-3</v>
      </c>
      <c r="BG2423" s="2">
        <f t="shared" si="982"/>
        <v>6.9810243066573585E-4</v>
      </c>
      <c r="BH2423" s="2">
        <f t="shared" si="983"/>
        <v>0</v>
      </c>
      <c r="BJ2423" t="s">
        <v>357</v>
      </c>
      <c r="BK2423" t="s">
        <v>1963</v>
      </c>
      <c r="BL2423">
        <v>5</v>
      </c>
      <c r="BN2423" s="112">
        <v>45</v>
      </c>
      <c r="BO2423" s="114">
        <v>23</v>
      </c>
      <c r="BP2423" s="118">
        <f t="shared" si="984"/>
        <v>45023</v>
      </c>
      <c r="BQ2423" s="118">
        <f t="shared" si="974"/>
        <v>45023</v>
      </c>
      <c r="BR2423" s="5" t="s">
        <v>3151</v>
      </c>
    </row>
    <row r="2424" spans="1:70" ht="15" hidden="1" customHeight="1" outlineLevel="1">
      <c r="A2424" t="s">
        <v>3089</v>
      </c>
      <c r="B2424" t="s">
        <v>1963</v>
      </c>
      <c r="C2424" s="1">
        <f t="shared" si="975"/>
        <v>18876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0</v>
      </c>
      <c r="G2424" s="129">
        <f t="shared" si="965"/>
        <v>3866</v>
      </c>
      <c r="H2424" s="134">
        <f t="shared" si="966"/>
        <v>0.20481034117397753</v>
      </c>
      <c r="I2424" s="2"/>
      <c r="J2424" s="2">
        <f t="shared" si="976"/>
        <v>0.39367450731087095</v>
      </c>
      <c r="K2424" s="2">
        <f t="shared" si="977"/>
        <v>0.59848484848484851</v>
      </c>
      <c r="L2424" s="2">
        <f t="shared" si="978"/>
        <v>0</v>
      </c>
      <c r="M2424" s="2">
        <f t="shared" si="979"/>
        <v>7.8406442042805446E-3</v>
      </c>
      <c r="N2424" s="63">
        <v>7431</v>
      </c>
      <c r="O2424" s="63">
        <v>11297</v>
      </c>
      <c r="P2424" s="63">
        <v>0</v>
      </c>
      <c r="Q2424" s="63">
        <v>109</v>
      </c>
      <c r="R2424" s="63">
        <v>28</v>
      </c>
      <c r="S2424" s="63">
        <v>0</v>
      </c>
      <c r="T2424" s="63">
        <v>11</v>
      </c>
      <c r="U2424" s="63">
        <v>0</v>
      </c>
      <c r="V2424" s="63">
        <v>0</v>
      </c>
      <c r="W2424" s="63">
        <v>0</v>
      </c>
      <c r="X2424" s="63">
        <v>0</v>
      </c>
      <c r="Y2424" s="63">
        <v>0</v>
      </c>
      <c r="Z2424" s="63">
        <v>0</v>
      </c>
      <c r="AA2424" s="63">
        <v>0</v>
      </c>
      <c r="AB2424" s="63">
        <v>0</v>
      </c>
      <c r="AC2424" s="63">
        <v>0</v>
      </c>
      <c r="AD2424" s="63">
        <v>0</v>
      </c>
      <c r="AE2424" s="63">
        <v>0</v>
      </c>
      <c r="AF2424" s="63">
        <v>0</v>
      </c>
      <c r="AG2424" s="63">
        <v>0</v>
      </c>
      <c r="AH2424" s="63">
        <v>0</v>
      </c>
      <c r="AI2424" s="63">
        <v>0</v>
      </c>
      <c r="AJ2424" s="63">
        <v>0</v>
      </c>
      <c r="AK2424" s="63">
        <v>0</v>
      </c>
      <c r="AL2424" s="63">
        <v>0</v>
      </c>
      <c r="AM2424" s="63">
        <v>0</v>
      </c>
      <c r="AN2424" s="63">
        <v>0</v>
      </c>
      <c r="AO2424" s="63">
        <v>0</v>
      </c>
      <c r="AP2424" s="63">
        <v>0</v>
      </c>
      <c r="AQ2424" s="63">
        <v>0</v>
      </c>
      <c r="AR2424" s="63">
        <v>0</v>
      </c>
      <c r="AS2424" s="63">
        <v>0</v>
      </c>
      <c r="AT2424" s="63">
        <v>0</v>
      </c>
      <c r="AU2424" s="63">
        <v>0</v>
      </c>
      <c r="AV2424" s="63">
        <v>0</v>
      </c>
      <c r="AW2424" s="63">
        <v>0</v>
      </c>
      <c r="AX2424" s="63">
        <v>0</v>
      </c>
      <c r="AY2424" s="63">
        <v>0</v>
      </c>
      <c r="BA2424" s="5">
        <f>IF(Q2424&gt;0,RANK(Q2424,(N2424:P2424,Q2424:AE2424)),0)</f>
        <v>3</v>
      </c>
      <c r="BB2424" s="5">
        <f>IF(R2424&gt;0,RANK(R2424,(N2424:P2424,Q2424:AE2424)),0)</f>
        <v>4</v>
      </c>
      <c r="BC2424" s="5">
        <f>IF(T2424&gt;0,RANK(T2424,(N2424:P2424,Q2424:AE2424)),0)</f>
        <v>5</v>
      </c>
      <c r="BD2424" s="5">
        <f>IF(S2424&gt;0,RANK(S2424,(N2424:P2424,Q2424:AE2424)),0)</f>
        <v>0</v>
      </c>
      <c r="BE2424" s="2">
        <f t="shared" si="980"/>
        <v>5.7745285018012292E-3</v>
      </c>
      <c r="BF2424" s="2">
        <f t="shared" si="981"/>
        <v>1.4833651197287562E-3</v>
      </c>
      <c r="BG2424" s="2">
        <f t="shared" si="982"/>
        <v>5.8275058275058275E-4</v>
      </c>
      <c r="BH2424" s="2">
        <f t="shared" si="983"/>
        <v>0</v>
      </c>
      <c r="BJ2424" t="s">
        <v>3089</v>
      </c>
      <c r="BK2424" t="s">
        <v>1963</v>
      </c>
      <c r="BL2424">
        <v>7</v>
      </c>
      <c r="BN2424" s="112">
        <v>45</v>
      </c>
      <c r="BO2424" s="114">
        <v>25</v>
      </c>
      <c r="BP2424" s="118">
        <f t="shared" si="984"/>
        <v>45025</v>
      </c>
      <c r="BQ2424" s="118">
        <f t="shared" si="974"/>
        <v>45025</v>
      </c>
      <c r="BR2424" s="5" t="s">
        <v>3151</v>
      </c>
    </row>
    <row r="2425" spans="1:70" ht="15" hidden="1" customHeight="1" outlineLevel="1">
      <c r="A2425" t="s">
        <v>232</v>
      </c>
      <c r="B2425" t="s">
        <v>1963</v>
      </c>
      <c r="C2425" s="1">
        <f t="shared" si="975"/>
        <v>16733</v>
      </c>
      <c r="D2425" s="5">
        <f>IF(N2425&gt;0, RANK(N2425,(N2425:P2425,Q2425:AE2425)),0)</f>
        <v>2</v>
      </c>
      <c r="E2425" s="5">
        <f>IF(O2425&gt;0,RANK(O2425,(N2425:P2425,Q2425:AE2425)),0)</f>
        <v>1</v>
      </c>
      <c r="F2425" s="5">
        <f>IF(P2425&gt;0,RANK(P2425,(N2425:P2425,Q2425:AE2425)),0)</f>
        <v>0</v>
      </c>
      <c r="G2425" s="129">
        <f t="shared" si="965"/>
        <v>111</v>
      </c>
      <c r="H2425" s="134">
        <f t="shared" si="966"/>
        <v>6.6335982788501766E-3</v>
      </c>
      <c r="I2425" s="2"/>
      <c r="J2425" s="2">
        <f t="shared" si="976"/>
        <v>0.49303770991454016</v>
      </c>
      <c r="K2425" s="2">
        <f t="shared" si="977"/>
        <v>0.49967130819339028</v>
      </c>
      <c r="L2425" s="2">
        <f t="shared" si="978"/>
        <v>0</v>
      </c>
      <c r="M2425" s="2">
        <f t="shared" si="979"/>
        <v>7.2909818920695035E-3</v>
      </c>
      <c r="N2425" s="63">
        <v>8250</v>
      </c>
      <c r="O2425" s="63">
        <v>8361</v>
      </c>
      <c r="P2425" s="63">
        <v>0</v>
      </c>
      <c r="Q2425" s="63">
        <v>67</v>
      </c>
      <c r="R2425" s="63">
        <v>42</v>
      </c>
      <c r="S2425" s="63">
        <v>0</v>
      </c>
      <c r="T2425" s="63">
        <v>13</v>
      </c>
      <c r="U2425" s="63">
        <v>0</v>
      </c>
      <c r="V2425" s="63">
        <v>0</v>
      </c>
      <c r="W2425" s="63">
        <v>0</v>
      </c>
      <c r="X2425" s="63">
        <v>0</v>
      </c>
      <c r="Y2425" s="63">
        <v>0</v>
      </c>
      <c r="Z2425" s="63">
        <v>0</v>
      </c>
      <c r="AA2425" s="63">
        <v>0</v>
      </c>
      <c r="AB2425" s="63">
        <v>0</v>
      </c>
      <c r="AC2425" s="63">
        <v>0</v>
      </c>
      <c r="AD2425" s="63">
        <v>0</v>
      </c>
      <c r="AE2425" s="63">
        <v>0</v>
      </c>
      <c r="AF2425" s="63">
        <v>0</v>
      </c>
      <c r="AG2425" s="63">
        <v>0</v>
      </c>
      <c r="AH2425" s="63">
        <v>0</v>
      </c>
      <c r="AI2425" s="63">
        <v>0</v>
      </c>
      <c r="AJ2425" s="63">
        <v>0</v>
      </c>
      <c r="AK2425" s="63">
        <v>0</v>
      </c>
      <c r="AL2425" s="63">
        <v>0</v>
      </c>
      <c r="AM2425" s="63">
        <v>0</v>
      </c>
      <c r="AN2425" s="63">
        <v>0</v>
      </c>
      <c r="AO2425" s="63">
        <v>0</v>
      </c>
      <c r="AP2425" s="63">
        <v>0</v>
      </c>
      <c r="AQ2425" s="63">
        <v>0</v>
      </c>
      <c r="AR2425" s="63">
        <v>0</v>
      </c>
      <c r="AS2425" s="63">
        <v>0</v>
      </c>
      <c r="AT2425" s="63">
        <v>0</v>
      </c>
      <c r="AU2425" s="63">
        <v>0</v>
      </c>
      <c r="AV2425" s="63">
        <v>0</v>
      </c>
      <c r="AW2425" s="63">
        <v>0</v>
      </c>
      <c r="AX2425" s="63">
        <v>0</v>
      </c>
      <c r="AY2425" s="63">
        <v>0</v>
      </c>
      <c r="BA2425" s="5">
        <f>IF(Q2425&gt;0,RANK(Q2425,(N2425:P2425,Q2425:AE2425)),0)</f>
        <v>3</v>
      </c>
      <c r="BB2425" s="5">
        <f>IF(R2425&gt;0,RANK(R2425,(N2425:P2425,Q2425:AE2425)),0)</f>
        <v>4</v>
      </c>
      <c r="BC2425" s="5">
        <f>IF(T2425&gt;0,RANK(T2425,(N2425:P2425,Q2425:AE2425)),0)</f>
        <v>5</v>
      </c>
      <c r="BD2425" s="5">
        <f>IF(S2425&gt;0,RANK(S2425,(N2425:P2425,Q2425:AE2425)),0)</f>
        <v>0</v>
      </c>
      <c r="BE2425" s="2">
        <f t="shared" si="980"/>
        <v>4.0040638259726292E-3</v>
      </c>
      <c r="BF2425" s="2">
        <f t="shared" si="981"/>
        <v>2.5100101595649316E-3</v>
      </c>
      <c r="BG2425" s="2">
        <f t="shared" si="982"/>
        <v>7.7690790653200264E-4</v>
      </c>
      <c r="BH2425" s="2">
        <f t="shared" si="983"/>
        <v>0</v>
      </c>
      <c r="BJ2425" t="s">
        <v>232</v>
      </c>
      <c r="BK2425" t="s">
        <v>1963</v>
      </c>
      <c r="BL2425">
        <v>6</v>
      </c>
      <c r="BN2425" s="112">
        <v>45</v>
      </c>
      <c r="BO2425" s="114">
        <v>27</v>
      </c>
      <c r="BP2425" s="118">
        <f t="shared" si="984"/>
        <v>45027</v>
      </c>
      <c r="BQ2425" s="118">
        <f t="shared" si="974"/>
        <v>45027</v>
      </c>
      <c r="BR2425" s="5" t="s">
        <v>3151</v>
      </c>
    </row>
    <row r="2426" spans="1:70" ht="15" hidden="1" customHeight="1" outlineLevel="1">
      <c r="A2426" t="s">
        <v>2624</v>
      </c>
      <c r="B2426" t="s">
        <v>1963</v>
      </c>
      <c r="C2426" s="1">
        <f t="shared" si="975"/>
        <v>19283</v>
      </c>
      <c r="D2426" s="5">
        <f>IF(N2426&gt;0, RANK(N2426,(N2426:P2426,Q2426:AE2426)),0)</f>
        <v>2</v>
      </c>
      <c r="E2426" s="5">
        <f>IF(O2426&gt;0,RANK(O2426,(N2426:P2426,Q2426:AE2426)),0)</f>
        <v>1</v>
      </c>
      <c r="F2426" s="5">
        <f>IF(P2426&gt;0,RANK(P2426,(N2426:P2426,Q2426:AE2426)),0)</f>
        <v>0</v>
      </c>
      <c r="G2426" s="129">
        <f t="shared" si="965"/>
        <v>1838</v>
      </c>
      <c r="H2426" s="134">
        <f t="shared" si="966"/>
        <v>9.5317118705595602E-2</v>
      </c>
      <c r="I2426" s="2"/>
      <c r="J2426" s="2">
        <f t="shared" si="976"/>
        <v>0.44609241300627495</v>
      </c>
      <c r="K2426" s="2">
        <f t="shared" si="977"/>
        <v>0.54140953171187056</v>
      </c>
      <c r="L2426" s="2">
        <f t="shared" si="978"/>
        <v>0</v>
      </c>
      <c r="M2426" s="2">
        <f t="shared" si="979"/>
        <v>1.2498055281854548E-2</v>
      </c>
      <c r="N2426" s="63">
        <v>8602</v>
      </c>
      <c r="O2426" s="63">
        <v>10440</v>
      </c>
      <c r="P2426" s="63">
        <v>0</v>
      </c>
      <c r="Q2426" s="63">
        <v>178</v>
      </c>
      <c r="R2426" s="63">
        <v>56</v>
      </c>
      <c r="S2426" s="63">
        <v>0</v>
      </c>
      <c r="T2426" s="63">
        <v>7</v>
      </c>
      <c r="U2426" s="63">
        <v>0</v>
      </c>
      <c r="V2426" s="63">
        <v>0</v>
      </c>
      <c r="W2426" s="63">
        <v>0</v>
      </c>
      <c r="X2426" s="63">
        <v>0</v>
      </c>
      <c r="Y2426" s="63">
        <v>0</v>
      </c>
      <c r="Z2426" s="63">
        <v>0</v>
      </c>
      <c r="AA2426" s="63">
        <v>0</v>
      </c>
      <c r="AB2426" s="63">
        <v>0</v>
      </c>
      <c r="AC2426" s="63">
        <v>0</v>
      </c>
      <c r="AD2426" s="63">
        <v>0</v>
      </c>
      <c r="AE2426" s="63">
        <v>0</v>
      </c>
      <c r="AF2426" s="63">
        <v>0</v>
      </c>
      <c r="AG2426" s="63">
        <v>0</v>
      </c>
      <c r="AH2426" s="63">
        <v>0</v>
      </c>
      <c r="AI2426" s="63">
        <v>0</v>
      </c>
      <c r="AJ2426" s="63">
        <v>0</v>
      </c>
      <c r="AK2426" s="63">
        <v>0</v>
      </c>
      <c r="AL2426" s="63">
        <v>0</v>
      </c>
      <c r="AM2426" s="63">
        <v>0</v>
      </c>
      <c r="AN2426" s="63">
        <v>0</v>
      </c>
      <c r="AO2426" s="63">
        <v>0</v>
      </c>
      <c r="AP2426" s="63">
        <v>0</v>
      </c>
      <c r="AQ2426" s="63">
        <v>0</v>
      </c>
      <c r="AR2426" s="63">
        <v>0</v>
      </c>
      <c r="AS2426" s="63">
        <v>0</v>
      </c>
      <c r="AT2426" s="63">
        <v>0</v>
      </c>
      <c r="AU2426" s="63">
        <v>0</v>
      </c>
      <c r="AV2426" s="63">
        <v>0</v>
      </c>
      <c r="AW2426" s="63">
        <v>0</v>
      </c>
      <c r="AX2426" s="63">
        <v>0</v>
      </c>
      <c r="AY2426" s="63">
        <v>0</v>
      </c>
      <c r="BA2426" s="5">
        <f>IF(Q2426&gt;0,RANK(Q2426,(N2426:P2426,Q2426:AE2426)),0)</f>
        <v>3</v>
      </c>
      <c r="BB2426" s="5">
        <f>IF(R2426&gt;0,RANK(R2426,(N2426:P2426,Q2426:AE2426)),0)</f>
        <v>4</v>
      </c>
      <c r="BC2426" s="5">
        <f>IF(T2426&gt;0,RANK(T2426,(N2426:P2426,Q2426:AE2426)),0)</f>
        <v>5</v>
      </c>
      <c r="BD2426" s="5">
        <f>IF(S2426&gt;0,RANK(S2426,(N2426:P2426,Q2426:AE2426)),0)</f>
        <v>0</v>
      </c>
      <c r="BE2426" s="2">
        <f t="shared" si="980"/>
        <v>9.2309287973862987E-3</v>
      </c>
      <c r="BF2426" s="2">
        <f t="shared" si="981"/>
        <v>2.904112430638386E-3</v>
      </c>
      <c r="BG2426" s="2">
        <f t="shared" si="982"/>
        <v>3.6301405382979825E-4</v>
      </c>
      <c r="BH2426" s="2">
        <f t="shared" si="983"/>
        <v>0</v>
      </c>
      <c r="BJ2426" t="s">
        <v>2624</v>
      </c>
      <c r="BK2426" t="s">
        <v>1963</v>
      </c>
      <c r="BN2426" s="112">
        <v>45</v>
      </c>
      <c r="BO2426" s="114">
        <v>29</v>
      </c>
      <c r="BP2426" s="118">
        <f t="shared" si="984"/>
        <v>45029</v>
      </c>
      <c r="BQ2426" s="118">
        <f t="shared" si="974"/>
        <v>45029</v>
      </c>
      <c r="BR2426" s="5" t="s">
        <v>3151</v>
      </c>
    </row>
    <row r="2427" spans="1:70" ht="15" hidden="1" customHeight="1" outlineLevel="1">
      <c r="A2427" t="s">
        <v>3124</v>
      </c>
      <c r="B2427" t="s">
        <v>1963</v>
      </c>
      <c r="C2427" s="1">
        <f t="shared" si="975"/>
        <v>32417</v>
      </c>
      <c r="D2427" s="5">
        <f>IF(N2427&gt;0, RANK(N2427,(N2427:P2427,Q2427:AE2427)),0)</f>
        <v>2</v>
      </c>
      <c r="E2427" s="5">
        <f>IF(O2427&gt;0,RANK(O2427,(N2427:P2427,Q2427:AE2427)),0)</f>
        <v>1</v>
      </c>
      <c r="F2427" s="5">
        <f>IF(P2427&gt;0,RANK(P2427,(N2427:P2427,Q2427:AE2427)),0)</f>
        <v>0</v>
      </c>
      <c r="G2427" s="129">
        <f t="shared" si="965"/>
        <v>1612</v>
      </c>
      <c r="H2427" s="134">
        <f t="shared" si="966"/>
        <v>4.9726995095166114E-2</v>
      </c>
      <c r="I2427" s="2"/>
      <c r="J2427" s="2">
        <f t="shared" si="976"/>
        <v>0.46950674029058825</v>
      </c>
      <c r="K2427" s="2">
        <f t="shared" si="977"/>
        <v>0.51923373538575435</v>
      </c>
      <c r="L2427" s="2">
        <f t="shared" si="978"/>
        <v>0</v>
      </c>
      <c r="M2427" s="2">
        <f t="shared" si="979"/>
        <v>1.1259524323657399E-2</v>
      </c>
      <c r="N2427" s="63">
        <v>15220</v>
      </c>
      <c r="O2427" s="63">
        <v>16832</v>
      </c>
      <c r="P2427" s="63">
        <v>0</v>
      </c>
      <c r="Q2427" s="63">
        <v>260</v>
      </c>
      <c r="R2427" s="63">
        <v>77</v>
      </c>
      <c r="S2427" s="63">
        <v>0</v>
      </c>
      <c r="T2427" s="63">
        <v>28</v>
      </c>
      <c r="U2427" s="63">
        <v>0</v>
      </c>
      <c r="V2427" s="63">
        <v>0</v>
      </c>
      <c r="W2427" s="63">
        <v>0</v>
      </c>
      <c r="X2427" s="63">
        <v>0</v>
      </c>
      <c r="Y2427" s="63">
        <v>0</v>
      </c>
      <c r="Z2427" s="63">
        <v>0</v>
      </c>
      <c r="AA2427" s="63">
        <v>0</v>
      </c>
      <c r="AB2427" s="63">
        <v>0</v>
      </c>
      <c r="AC2427" s="63">
        <v>0</v>
      </c>
      <c r="AD2427" s="63">
        <v>0</v>
      </c>
      <c r="AE2427" s="63">
        <v>0</v>
      </c>
      <c r="AF2427" s="63">
        <v>0</v>
      </c>
      <c r="AG2427" s="63">
        <v>0</v>
      </c>
      <c r="AH2427" s="63">
        <v>0</v>
      </c>
      <c r="AI2427" s="63">
        <v>0</v>
      </c>
      <c r="AJ2427" s="63">
        <v>0</v>
      </c>
      <c r="AK2427" s="63">
        <v>0</v>
      </c>
      <c r="AL2427" s="63">
        <v>0</v>
      </c>
      <c r="AM2427" s="63">
        <v>0</v>
      </c>
      <c r="AN2427" s="63">
        <v>0</v>
      </c>
      <c r="AO2427" s="63">
        <v>0</v>
      </c>
      <c r="AP2427" s="63">
        <v>0</v>
      </c>
      <c r="AQ2427" s="63">
        <v>0</v>
      </c>
      <c r="AR2427" s="63">
        <v>0</v>
      </c>
      <c r="AS2427" s="63">
        <v>0</v>
      </c>
      <c r="AT2427" s="63">
        <v>0</v>
      </c>
      <c r="AU2427" s="63">
        <v>0</v>
      </c>
      <c r="AV2427" s="63">
        <v>0</v>
      </c>
      <c r="AW2427" s="63">
        <v>0</v>
      </c>
      <c r="AX2427" s="63">
        <v>0</v>
      </c>
      <c r="AY2427" s="63">
        <v>0</v>
      </c>
      <c r="BA2427" s="5">
        <f>IF(Q2427&gt;0,RANK(Q2427,(N2427:P2427,Q2427:AE2427)),0)</f>
        <v>3</v>
      </c>
      <c r="BB2427" s="5">
        <f>IF(R2427&gt;0,RANK(R2427,(N2427:P2427,Q2427:AE2427)),0)</f>
        <v>4</v>
      </c>
      <c r="BC2427" s="5">
        <f>IF(T2427&gt;0,RANK(T2427,(N2427:P2427,Q2427:AE2427)),0)</f>
        <v>5</v>
      </c>
      <c r="BD2427" s="5">
        <f>IF(S2427&gt;0,RANK(S2427,(N2427:P2427,Q2427:AE2427)),0)</f>
        <v>0</v>
      </c>
      <c r="BE2427" s="2">
        <f t="shared" si="980"/>
        <v>8.0204830798655032E-3</v>
      </c>
      <c r="BF2427" s="2">
        <f t="shared" si="981"/>
        <v>2.3752969121140144E-3</v>
      </c>
      <c r="BG2427" s="2">
        <f t="shared" si="982"/>
        <v>8.6374433167782339E-4</v>
      </c>
      <c r="BH2427" s="2">
        <f t="shared" si="983"/>
        <v>0</v>
      </c>
      <c r="BJ2427" t="s">
        <v>3124</v>
      </c>
      <c r="BK2427" t="s">
        <v>1963</v>
      </c>
      <c r="BL2427">
        <v>7</v>
      </c>
      <c r="BN2427" s="112">
        <v>45</v>
      </c>
      <c r="BO2427" s="114">
        <v>31</v>
      </c>
      <c r="BP2427" s="118">
        <f t="shared" si="984"/>
        <v>45031</v>
      </c>
      <c r="BQ2427" s="118">
        <f t="shared" si="974"/>
        <v>45031</v>
      </c>
      <c r="BR2427" s="5" t="s">
        <v>3151</v>
      </c>
    </row>
    <row r="2428" spans="1:70" ht="15" hidden="1" customHeight="1" outlineLevel="1">
      <c r="A2428" t="s">
        <v>2259</v>
      </c>
      <c r="B2428" t="s">
        <v>1963</v>
      </c>
      <c r="C2428" s="1">
        <f t="shared" si="975"/>
        <v>13101</v>
      </c>
      <c r="D2428" s="5">
        <f>IF(N2428&gt;0, RANK(N2428,(N2428:P2428,Q2428:AE2428)),0)</f>
        <v>2</v>
      </c>
      <c r="E2428" s="5">
        <f>IF(O2428&gt;0,RANK(O2428,(N2428:P2428,Q2428:AE2428)),0)</f>
        <v>1</v>
      </c>
      <c r="F2428" s="5">
        <f>IF(P2428&gt;0,RANK(P2428,(N2428:P2428,Q2428:AE2428)),0)</f>
        <v>0</v>
      </c>
      <c r="G2428" s="129">
        <f t="shared" si="965"/>
        <v>146</v>
      </c>
      <c r="H2428" s="134">
        <f t="shared" si="966"/>
        <v>1.1144187466605603E-2</v>
      </c>
      <c r="I2428" s="2"/>
      <c r="J2428" s="2">
        <f t="shared" si="976"/>
        <v>0.49126020914434015</v>
      </c>
      <c r="K2428" s="2">
        <f t="shared" si="977"/>
        <v>0.50240439661094571</v>
      </c>
      <c r="L2428" s="2">
        <f t="shared" si="978"/>
        <v>0</v>
      </c>
      <c r="M2428" s="2">
        <f t="shared" si="979"/>
        <v>6.3353942447141876E-3</v>
      </c>
      <c r="N2428" s="63">
        <v>6436</v>
      </c>
      <c r="O2428" s="63">
        <v>6582</v>
      </c>
      <c r="P2428" s="63">
        <v>0</v>
      </c>
      <c r="Q2428" s="63">
        <v>38</v>
      </c>
      <c r="R2428" s="63">
        <v>36</v>
      </c>
      <c r="S2428" s="63">
        <v>0</v>
      </c>
      <c r="T2428" s="63">
        <v>9</v>
      </c>
      <c r="U2428" s="63">
        <v>0</v>
      </c>
      <c r="V2428" s="63">
        <v>0</v>
      </c>
      <c r="W2428" s="63">
        <v>0</v>
      </c>
      <c r="X2428" s="63">
        <v>0</v>
      </c>
      <c r="Y2428" s="63">
        <v>0</v>
      </c>
      <c r="Z2428" s="63">
        <v>0</v>
      </c>
      <c r="AA2428" s="63">
        <v>0</v>
      </c>
      <c r="AB2428" s="63">
        <v>0</v>
      </c>
      <c r="AC2428" s="63">
        <v>0</v>
      </c>
      <c r="AD2428" s="63">
        <v>0</v>
      </c>
      <c r="AE2428" s="63">
        <v>0</v>
      </c>
      <c r="AF2428" s="63">
        <v>0</v>
      </c>
      <c r="AG2428" s="63">
        <v>0</v>
      </c>
      <c r="AH2428" s="63">
        <v>0</v>
      </c>
      <c r="AI2428" s="63">
        <v>0</v>
      </c>
      <c r="AJ2428" s="63">
        <v>0</v>
      </c>
      <c r="AK2428" s="63">
        <v>0</v>
      </c>
      <c r="AL2428" s="63">
        <v>0</v>
      </c>
      <c r="AM2428" s="63">
        <v>0</v>
      </c>
      <c r="AN2428" s="63">
        <v>0</v>
      </c>
      <c r="AO2428" s="63">
        <v>0</v>
      </c>
      <c r="AP2428" s="63">
        <v>0</v>
      </c>
      <c r="AQ2428" s="63">
        <v>0</v>
      </c>
      <c r="AR2428" s="63">
        <v>0</v>
      </c>
      <c r="AS2428" s="63">
        <v>0</v>
      </c>
      <c r="AT2428" s="63">
        <v>0</v>
      </c>
      <c r="AU2428" s="63">
        <v>0</v>
      </c>
      <c r="AV2428" s="63">
        <v>0</v>
      </c>
      <c r="AW2428" s="63">
        <v>0</v>
      </c>
      <c r="AX2428" s="63">
        <v>0</v>
      </c>
      <c r="AY2428" s="63">
        <v>0</v>
      </c>
      <c r="BA2428" s="5">
        <f>IF(Q2428&gt;0,RANK(Q2428,(N2428:P2428,Q2428:AE2428)),0)</f>
        <v>3</v>
      </c>
      <c r="BB2428" s="5">
        <f>IF(R2428&gt;0,RANK(R2428,(N2428:P2428,Q2428:AE2428)),0)</f>
        <v>4</v>
      </c>
      <c r="BC2428" s="5">
        <f>IF(T2428&gt;0,RANK(T2428,(N2428:P2428,Q2428:AE2428)),0)</f>
        <v>5</v>
      </c>
      <c r="BD2428" s="5">
        <f>IF(S2428&gt;0,RANK(S2428,(N2428:P2428,Q2428:AE2428)),0)</f>
        <v>0</v>
      </c>
      <c r="BE2428" s="2">
        <f t="shared" si="980"/>
        <v>2.900541943363102E-3</v>
      </c>
      <c r="BF2428" s="2">
        <f t="shared" si="981"/>
        <v>2.7478818410808336E-3</v>
      </c>
      <c r="BG2428" s="2">
        <f t="shared" si="982"/>
        <v>6.8697046027020841E-4</v>
      </c>
      <c r="BH2428" s="2">
        <f t="shared" si="983"/>
        <v>0</v>
      </c>
      <c r="BJ2428" t="s">
        <v>2259</v>
      </c>
      <c r="BK2428" t="s">
        <v>1963</v>
      </c>
      <c r="BL2428">
        <v>7</v>
      </c>
      <c r="BN2428" s="112">
        <v>45</v>
      </c>
      <c r="BO2428" s="114">
        <v>33</v>
      </c>
      <c r="BP2428" s="118">
        <f t="shared" si="984"/>
        <v>45033</v>
      </c>
      <c r="BQ2428" s="118">
        <f t="shared" si="974"/>
        <v>45033</v>
      </c>
      <c r="BR2428" s="5" t="s">
        <v>3151</v>
      </c>
    </row>
    <row r="2429" spans="1:70" ht="15" hidden="1" customHeight="1" outlineLevel="1">
      <c r="A2429" t="s">
        <v>792</v>
      </c>
      <c r="B2429" t="s">
        <v>1963</v>
      </c>
      <c r="C2429" s="1">
        <f t="shared" si="975"/>
        <v>77278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0</v>
      </c>
      <c r="G2429" s="129">
        <f t="shared" si="965"/>
        <v>8089</v>
      </c>
      <c r="H2429" s="134">
        <f t="shared" si="966"/>
        <v>0.10467403400709129</v>
      </c>
      <c r="I2429" s="2"/>
      <c r="J2429" s="2">
        <f t="shared" si="976"/>
        <v>0.43769248686560214</v>
      </c>
      <c r="K2429" s="2">
        <f t="shared" si="977"/>
        <v>0.54236652087269344</v>
      </c>
      <c r="L2429" s="2">
        <f t="shared" si="978"/>
        <v>0</v>
      </c>
      <c r="M2429" s="2">
        <f t="shared" si="979"/>
        <v>1.9940992261704427E-2</v>
      </c>
      <c r="N2429" s="63">
        <v>33824</v>
      </c>
      <c r="O2429" s="63">
        <v>41913</v>
      </c>
      <c r="P2429" s="63">
        <v>0</v>
      </c>
      <c r="Q2429" s="63">
        <v>1219</v>
      </c>
      <c r="R2429" s="63">
        <v>239</v>
      </c>
      <c r="S2429" s="63">
        <v>0</v>
      </c>
      <c r="T2429" s="63">
        <v>83</v>
      </c>
      <c r="U2429" s="63">
        <v>0</v>
      </c>
      <c r="V2429" s="63">
        <v>0</v>
      </c>
      <c r="W2429" s="63">
        <v>0</v>
      </c>
      <c r="X2429" s="63">
        <v>0</v>
      </c>
      <c r="Y2429" s="63">
        <v>0</v>
      </c>
      <c r="Z2429" s="63">
        <v>0</v>
      </c>
      <c r="AA2429" s="63">
        <v>0</v>
      </c>
      <c r="AB2429" s="63">
        <v>0</v>
      </c>
      <c r="AC2429" s="63">
        <v>0</v>
      </c>
      <c r="AD2429" s="63">
        <v>0</v>
      </c>
      <c r="AE2429" s="63">
        <v>0</v>
      </c>
      <c r="AF2429" s="63">
        <v>0</v>
      </c>
      <c r="AG2429" s="63">
        <v>0</v>
      </c>
      <c r="AH2429" s="63">
        <v>0</v>
      </c>
      <c r="AI2429" s="63">
        <v>0</v>
      </c>
      <c r="AJ2429" s="63">
        <v>0</v>
      </c>
      <c r="AK2429" s="63">
        <v>0</v>
      </c>
      <c r="AL2429" s="63">
        <v>0</v>
      </c>
      <c r="AM2429" s="63">
        <v>0</v>
      </c>
      <c r="AN2429" s="63">
        <v>0</v>
      </c>
      <c r="AO2429" s="63">
        <v>0</v>
      </c>
      <c r="AP2429" s="63">
        <v>0</v>
      </c>
      <c r="AQ2429" s="63">
        <v>0</v>
      </c>
      <c r="AR2429" s="63">
        <v>0</v>
      </c>
      <c r="AS2429" s="63">
        <v>0</v>
      </c>
      <c r="AT2429" s="63">
        <v>0</v>
      </c>
      <c r="AU2429" s="63">
        <v>0</v>
      </c>
      <c r="AV2429" s="63">
        <v>0</v>
      </c>
      <c r="AW2429" s="63">
        <v>0</v>
      </c>
      <c r="AX2429" s="63">
        <v>0</v>
      </c>
      <c r="AY2429" s="63">
        <v>0</v>
      </c>
      <c r="BA2429" s="5">
        <f>IF(Q2429&gt;0,RANK(Q2429,(N2429:P2429,Q2429:AE2429)),0)</f>
        <v>3</v>
      </c>
      <c r="BB2429" s="5">
        <f>IF(R2429&gt;0,RANK(R2429,(N2429:P2429,Q2429:AE2429)),0)</f>
        <v>4</v>
      </c>
      <c r="BC2429" s="5">
        <f>IF(T2429&gt;0,RANK(T2429,(N2429:P2429,Q2429:AE2429)),0)</f>
        <v>5</v>
      </c>
      <c r="BD2429" s="5">
        <f>IF(S2429&gt;0,RANK(S2429,(N2429:P2429,Q2429:AE2429)),0)</f>
        <v>0</v>
      </c>
      <c r="BE2429" s="2">
        <f t="shared" si="980"/>
        <v>1.5774217759258781E-2</v>
      </c>
      <c r="BF2429" s="2">
        <f t="shared" si="981"/>
        <v>3.092730143119646E-3</v>
      </c>
      <c r="BG2429" s="2">
        <f t="shared" si="982"/>
        <v>1.0740443593260695E-3</v>
      </c>
      <c r="BH2429" s="2">
        <f t="shared" si="983"/>
        <v>0</v>
      </c>
      <c r="BJ2429" t="s">
        <v>792</v>
      </c>
      <c r="BK2429" t="s">
        <v>1963</v>
      </c>
      <c r="BN2429" s="112">
        <v>45</v>
      </c>
      <c r="BO2429" s="114">
        <v>35</v>
      </c>
      <c r="BP2429" s="118">
        <f t="shared" si="984"/>
        <v>45035</v>
      </c>
      <c r="BQ2429" s="118">
        <f t="shared" si="974"/>
        <v>45035</v>
      </c>
      <c r="BR2429" s="5" t="s">
        <v>3151</v>
      </c>
    </row>
    <row r="2430" spans="1:70" ht="15" hidden="1" customHeight="1" outlineLevel="1">
      <c r="A2430" t="s">
        <v>2252</v>
      </c>
      <c r="B2430" t="s">
        <v>1963</v>
      </c>
      <c r="C2430" s="1">
        <f t="shared" si="975"/>
        <v>13304</v>
      </c>
      <c r="D2430" s="5">
        <f>IF(N2430&gt;0, RANK(N2430,(N2430:P2430,Q2430:AE2430)),0)</f>
        <v>2</v>
      </c>
      <c r="E2430" s="5">
        <f>IF(O2430&gt;0,RANK(O2430,(N2430:P2430,Q2430:AE2430)),0)</f>
        <v>1</v>
      </c>
      <c r="F2430" s="5">
        <f>IF(P2430&gt;0,RANK(P2430,(N2430:P2430,Q2430:AE2430)),0)</f>
        <v>0</v>
      </c>
      <c r="G2430" s="129">
        <f t="shared" si="965"/>
        <v>3231</v>
      </c>
      <c r="H2430" s="134">
        <f t="shared" si="966"/>
        <v>0.24285929043896573</v>
      </c>
      <c r="I2430" s="2"/>
      <c r="J2430" s="2">
        <f t="shared" si="976"/>
        <v>0.37229404690318701</v>
      </c>
      <c r="K2430" s="2">
        <f t="shared" si="977"/>
        <v>0.61515333734215272</v>
      </c>
      <c r="L2430" s="2">
        <f t="shared" si="978"/>
        <v>0</v>
      </c>
      <c r="M2430" s="2">
        <f t="shared" si="979"/>
        <v>1.2552615754660268E-2</v>
      </c>
      <c r="N2430" s="63">
        <v>4953</v>
      </c>
      <c r="O2430" s="63">
        <v>8184</v>
      </c>
      <c r="P2430" s="63">
        <v>0</v>
      </c>
      <c r="Q2430" s="63">
        <v>120</v>
      </c>
      <c r="R2430" s="63">
        <v>39</v>
      </c>
      <c r="S2430" s="63">
        <v>0</v>
      </c>
      <c r="T2430" s="63">
        <v>8</v>
      </c>
      <c r="U2430" s="63">
        <v>0</v>
      </c>
      <c r="V2430" s="63">
        <v>0</v>
      </c>
      <c r="W2430" s="63">
        <v>0</v>
      </c>
      <c r="X2430" s="63">
        <v>0</v>
      </c>
      <c r="Y2430" s="63">
        <v>0</v>
      </c>
      <c r="Z2430" s="63">
        <v>0</v>
      </c>
      <c r="AA2430" s="63">
        <v>0</v>
      </c>
      <c r="AB2430" s="63">
        <v>0</v>
      </c>
      <c r="AC2430" s="63">
        <v>0</v>
      </c>
      <c r="AD2430" s="63">
        <v>0</v>
      </c>
      <c r="AE2430" s="63">
        <v>0</v>
      </c>
      <c r="AF2430" s="63">
        <v>0</v>
      </c>
      <c r="AG2430" s="63">
        <v>0</v>
      </c>
      <c r="AH2430" s="63">
        <v>0</v>
      </c>
      <c r="AI2430" s="63">
        <v>0</v>
      </c>
      <c r="AJ2430" s="63">
        <v>0</v>
      </c>
      <c r="AK2430" s="63">
        <v>0</v>
      </c>
      <c r="AL2430" s="63">
        <v>0</v>
      </c>
      <c r="AM2430" s="63">
        <v>0</v>
      </c>
      <c r="AN2430" s="63">
        <v>0</v>
      </c>
      <c r="AO2430" s="63">
        <v>0</v>
      </c>
      <c r="AP2430" s="63">
        <v>0</v>
      </c>
      <c r="AQ2430" s="63">
        <v>0</v>
      </c>
      <c r="AR2430" s="63">
        <v>0</v>
      </c>
      <c r="AS2430" s="63">
        <v>0</v>
      </c>
      <c r="AT2430" s="63">
        <v>0</v>
      </c>
      <c r="AU2430" s="63">
        <v>0</v>
      </c>
      <c r="AV2430" s="63">
        <v>0</v>
      </c>
      <c r="AW2430" s="63">
        <v>0</v>
      </c>
      <c r="AX2430" s="63">
        <v>0</v>
      </c>
      <c r="AY2430" s="63">
        <v>0</v>
      </c>
      <c r="BA2430" s="5">
        <f>IF(Q2430&gt;0,RANK(Q2430,(N2430:P2430,Q2430:AE2430)),0)</f>
        <v>3</v>
      </c>
      <c r="BB2430" s="5">
        <f>IF(R2430&gt;0,RANK(R2430,(N2430:P2430,Q2430:AE2430)),0)</f>
        <v>4</v>
      </c>
      <c r="BC2430" s="5">
        <f>IF(T2430&gt;0,RANK(T2430,(N2430:P2430,Q2430:AE2430)),0)</f>
        <v>5</v>
      </c>
      <c r="BD2430" s="5">
        <f>IF(S2430&gt;0,RANK(S2430,(N2430:P2430,Q2430:AE2430)),0)</f>
        <v>0</v>
      </c>
      <c r="BE2430" s="2">
        <f t="shared" si="980"/>
        <v>9.0198436560432957E-3</v>
      </c>
      <c r="BF2430" s="2">
        <f t="shared" si="981"/>
        <v>2.9314491882140711E-3</v>
      </c>
      <c r="BG2430" s="2">
        <f t="shared" si="982"/>
        <v>6.0132291040288638E-4</v>
      </c>
      <c r="BH2430" s="2">
        <f t="shared" si="983"/>
        <v>0</v>
      </c>
      <c r="BJ2430" t="s">
        <v>2252</v>
      </c>
      <c r="BK2430" t="s">
        <v>1963</v>
      </c>
      <c r="BL2430">
        <v>3</v>
      </c>
      <c r="BN2430" s="112">
        <v>45</v>
      </c>
      <c r="BO2430" s="114">
        <v>37</v>
      </c>
      <c r="BP2430" s="118">
        <f t="shared" si="984"/>
        <v>45037</v>
      </c>
      <c r="BQ2430" s="118">
        <f t="shared" si="974"/>
        <v>45037</v>
      </c>
      <c r="BR2430" s="5" t="s">
        <v>3151</v>
      </c>
    </row>
    <row r="2431" spans="1:70" ht="15" hidden="1" customHeight="1" outlineLevel="1">
      <c r="A2431" t="s">
        <v>280</v>
      </c>
      <c r="B2431" t="s">
        <v>1963</v>
      </c>
      <c r="C2431" s="1">
        <f t="shared" si="975"/>
        <v>12136</v>
      </c>
      <c r="D2431" s="5">
        <f>IF(N2431&gt;0, RANK(N2431,(N2431:P2431,Q2431:AE2431)),0)</f>
        <v>1</v>
      </c>
      <c r="E2431" s="5">
        <f>IF(O2431&gt;0,RANK(O2431,(N2431:P2431,Q2431:AE2431)),0)</f>
        <v>2</v>
      </c>
      <c r="F2431" s="5">
        <f>IF(P2431&gt;0,RANK(P2431,(N2431:P2431,Q2431:AE2431)),0)</f>
        <v>0</v>
      </c>
      <c r="G2431" s="129">
        <f t="shared" si="965"/>
        <v>2757</v>
      </c>
      <c r="H2431" s="134">
        <f t="shared" si="966"/>
        <v>0.22717534607778511</v>
      </c>
      <c r="I2431" s="2"/>
      <c r="J2431" s="2">
        <f t="shared" si="976"/>
        <v>0.60827290705339487</v>
      </c>
      <c r="K2431" s="2">
        <f t="shared" si="977"/>
        <v>0.38109756097560976</v>
      </c>
      <c r="L2431" s="2">
        <f t="shared" si="978"/>
        <v>0</v>
      </c>
      <c r="M2431" s="2">
        <f t="shared" si="979"/>
        <v>1.0629531970995365E-2</v>
      </c>
      <c r="N2431" s="63">
        <v>7382</v>
      </c>
      <c r="O2431" s="63">
        <v>4625</v>
      </c>
      <c r="P2431" s="63">
        <v>0</v>
      </c>
      <c r="Q2431" s="63">
        <v>78</v>
      </c>
      <c r="R2431" s="63">
        <v>41</v>
      </c>
      <c r="S2431" s="63">
        <v>0</v>
      </c>
      <c r="T2431" s="63">
        <v>10</v>
      </c>
      <c r="U2431" s="63">
        <v>0</v>
      </c>
      <c r="V2431" s="63">
        <v>0</v>
      </c>
      <c r="W2431" s="63">
        <v>0</v>
      </c>
      <c r="X2431" s="63">
        <v>0</v>
      </c>
      <c r="Y2431" s="63">
        <v>0</v>
      </c>
      <c r="Z2431" s="63">
        <v>0</v>
      </c>
      <c r="AA2431" s="63">
        <v>0</v>
      </c>
      <c r="AB2431" s="63">
        <v>0</v>
      </c>
      <c r="AC2431" s="63">
        <v>0</v>
      </c>
      <c r="AD2431" s="63">
        <v>0</v>
      </c>
      <c r="AE2431" s="63">
        <v>0</v>
      </c>
      <c r="AF2431" s="63">
        <v>0</v>
      </c>
      <c r="AG2431" s="63">
        <v>0</v>
      </c>
      <c r="AH2431" s="63">
        <v>0</v>
      </c>
      <c r="AI2431" s="63">
        <v>0</v>
      </c>
      <c r="AJ2431" s="63">
        <v>0</v>
      </c>
      <c r="AK2431" s="63">
        <v>0</v>
      </c>
      <c r="AL2431" s="63">
        <v>0</v>
      </c>
      <c r="AM2431" s="63">
        <v>0</v>
      </c>
      <c r="AN2431" s="63">
        <v>0</v>
      </c>
      <c r="AO2431" s="63">
        <v>0</v>
      </c>
      <c r="AP2431" s="63">
        <v>0</v>
      </c>
      <c r="AQ2431" s="63">
        <v>0</v>
      </c>
      <c r="AR2431" s="63">
        <v>0</v>
      </c>
      <c r="AS2431" s="63">
        <v>0</v>
      </c>
      <c r="AT2431" s="63">
        <v>0</v>
      </c>
      <c r="AU2431" s="63">
        <v>0</v>
      </c>
      <c r="AV2431" s="63">
        <v>0</v>
      </c>
      <c r="AW2431" s="63">
        <v>0</v>
      </c>
      <c r="AX2431" s="63">
        <v>0</v>
      </c>
      <c r="AY2431" s="63">
        <v>0</v>
      </c>
      <c r="BA2431" s="5">
        <f>IF(Q2431&gt;0,RANK(Q2431,(N2431:P2431,Q2431:AE2431)),0)</f>
        <v>3</v>
      </c>
      <c r="BB2431" s="5">
        <f>IF(R2431&gt;0,RANK(R2431,(N2431:P2431,Q2431:AE2431)),0)</f>
        <v>4</v>
      </c>
      <c r="BC2431" s="5">
        <f>IF(T2431&gt;0,RANK(T2431,(N2431:P2431,Q2431:AE2431)),0)</f>
        <v>5</v>
      </c>
      <c r="BD2431" s="5">
        <f>IF(S2431&gt;0,RANK(S2431,(N2431:P2431,Q2431:AE2431)),0)</f>
        <v>0</v>
      </c>
      <c r="BE2431" s="2">
        <f t="shared" si="980"/>
        <v>6.4271588661832567E-3</v>
      </c>
      <c r="BF2431" s="2">
        <f t="shared" si="981"/>
        <v>3.3783783783783786E-3</v>
      </c>
      <c r="BG2431" s="2">
        <f t="shared" si="982"/>
        <v>8.2399472643375081E-4</v>
      </c>
      <c r="BH2431" s="2">
        <f t="shared" si="983"/>
        <v>0</v>
      </c>
      <c r="BJ2431" t="s">
        <v>280</v>
      </c>
      <c r="BK2431" t="s">
        <v>1963</v>
      </c>
      <c r="BL2431">
        <v>5</v>
      </c>
      <c r="BN2431" s="112">
        <v>45</v>
      </c>
      <c r="BO2431" s="114">
        <v>39</v>
      </c>
      <c r="BP2431" s="118">
        <f t="shared" si="984"/>
        <v>45039</v>
      </c>
      <c r="BQ2431" s="118">
        <f t="shared" si="974"/>
        <v>45039</v>
      </c>
      <c r="BR2431" s="5" t="s">
        <v>3151</v>
      </c>
    </row>
    <row r="2432" spans="1:70" ht="15" hidden="1" customHeight="1" outlineLevel="1">
      <c r="A2432" t="s">
        <v>2594</v>
      </c>
      <c r="B2432" t="s">
        <v>1963</v>
      </c>
      <c r="C2432" s="1">
        <f t="shared" si="975"/>
        <v>64510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0</v>
      </c>
      <c r="G2432" s="129">
        <f t="shared" si="965"/>
        <v>1462</v>
      </c>
      <c r="H2432" s="134">
        <f t="shared" si="966"/>
        <v>2.2663152999534957E-2</v>
      </c>
      <c r="I2432" s="2"/>
      <c r="J2432" s="2">
        <f t="shared" si="976"/>
        <v>0.48291737715082933</v>
      </c>
      <c r="K2432" s="2">
        <f t="shared" si="977"/>
        <v>0.5055805301503643</v>
      </c>
      <c r="L2432" s="2">
        <f t="shared" si="978"/>
        <v>0</v>
      </c>
      <c r="M2432" s="2">
        <f t="shared" si="979"/>
        <v>1.1502092698806421E-2</v>
      </c>
      <c r="N2432" s="63">
        <v>31153</v>
      </c>
      <c r="O2432" s="63">
        <v>32615</v>
      </c>
      <c r="P2432" s="63">
        <v>0</v>
      </c>
      <c r="Q2432" s="63">
        <v>503</v>
      </c>
      <c r="R2432" s="63">
        <v>194</v>
      </c>
      <c r="S2432" s="63">
        <v>0</v>
      </c>
      <c r="T2432" s="63">
        <v>45</v>
      </c>
      <c r="U2432" s="63">
        <v>0</v>
      </c>
      <c r="V2432" s="63">
        <v>0</v>
      </c>
      <c r="W2432" s="63">
        <v>0</v>
      </c>
      <c r="X2432" s="63">
        <v>0</v>
      </c>
      <c r="Y2432" s="63">
        <v>0</v>
      </c>
      <c r="Z2432" s="63">
        <v>0</v>
      </c>
      <c r="AA2432" s="63">
        <v>0</v>
      </c>
      <c r="AB2432" s="63">
        <v>0</v>
      </c>
      <c r="AC2432" s="63">
        <v>0</v>
      </c>
      <c r="AD2432" s="63">
        <v>0</v>
      </c>
      <c r="AE2432" s="63">
        <v>0</v>
      </c>
      <c r="AF2432" s="63">
        <v>0</v>
      </c>
      <c r="AG2432" s="63">
        <v>0</v>
      </c>
      <c r="AH2432" s="63">
        <v>0</v>
      </c>
      <c r="AI2432" s="63">
        <v>0</v>
      </c>
      <c r="AJ2432" s="63">
        <v>0</v>
      </c>
      <c r="AK2432" s="63">
        <v>0</v>
      </c>
      <c r="AL2432" s="63">
        <v>0</v>
      </c>
      <c r="AM2432" s="63">
        <v>0</v>
      </c>
      <c r="AN2432" s="63">
        <v>0</v>
      </c>
      <c r="AO2432" s="63">
        <v>0</v>
      </c>
      <c r="AP2432" s="63">
        <v>0</v>
      </c>
      <c r="AQ2432" s="63">
        <v>0</v>
      </c>
      <c r="AR2432" s="63">
        <v>0</v>
      </c>
      <c r="AS2432" s="63">
        <v>0</v>
      </c>
      <c r="AT2432" s="63">
        <v>0</v>
      </c>
      <c r="AU2432" s="63">
        <v>0</v>
      </c>
      <c r="AV2432" s="63">
        <v>0</v>
      </c>
      <c r="AW2432" s="63">
        <v>0</v>
      </c>
      <c r="AX2432" s="63">
        <v>0</v>
      </c>
      <c r="AY2432" s="63">
        <v>0</v>
      </c>
      <c r="BA2432" s="5">
        <f>IF(Q2432&gt;0,RANK(Q2432,(N2432:P2432,Q2432:AE2432)),0)</f>
        <v>3</v>
      </c>
      <c r="BB2432" s="5">
        <f>IF(R2432&gt;0,RANK(R2432,(N2432:P2432,Q2432:AE2432)),0)</f>
        <v>4</v>
      </c>
      <c r="BC2432" s="5">
        <f>IF(T2432&gt;0,RANK(T2432,(N2432:P2432,Q2432:AE2432)),0)</f>
        <v>5</v>
      </c>
      <c r="BD2432" s="5">
        <f>IF(S2432&gt;0,RANK(S2432,(N2432:P2432,Q2432:AE2432)),0)</f>
        <v>0</v>
      </c>
      <c r="BE2432" s="2">
        <f t="shared" si="980"/>
        <v>7.7972407378700979E-3</v>
      </c>
      <c r="BF2432" s="2">
        <f t="shared" si="981"/>
        <v>3.0072856921407533E-3</v>
      </c>
      <c r="BG2432" s="2">
        <f t="shared" si="982"/>
        <v>6.9756626879553558E-4</v>
      </c>
      <c r="BH2432" s="2">
        <f t="shared" si="983"/>
        <v>0</v>
      </c>
      <c r="BJ2432" t="s">
        <v>2594</v>
      </c>
      <c r="BK2432" t="s">
        <v>1963</v>
      </c>
      <c r="BN2432" s="112">
        <v>45</v>
      </c>
      <c r="BO2432" s="114">
        <v>41</v>
      </c>
      <c r="BP2432" s="118">
        <f t="shared" si="984"/>
        <v>45041</v>
      </c>
      <c r="BQ2432" s="118">
        <f t="shared" si="974"/>
        <v>45041</v>
      </c>
      <c r="BR2432" s="5" t="s">
        <v>3151</v>
      </c>
    </row>
    <row r="2433" spans="1:70" ht="15" hidden="1" customHeight="1" outlineLevel="1">
      <c r="A2433" t="s">
        <v>445</v>
      </c>
      <c r="B2433" t="s">
        <v>1963</v>
      </c>
      <c r="C2433" s="1">
        <f t="shared" si="975"/>
        <v>36668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0</v>
      </c>
      <c r="G2433" s="129">
        <f t="shared" si="965"/>
        <v>4665</v>
      </c>
      <c r="H2433" s="134">
        <f t="shared" si="966"/>
        <v>0.12722264644922002</v>
      </c>
      <c r="I2433" s="2"/>
      <c r="J2433" s="2">
        <f t="shared" si="976"/>
        <v>0.43149340023999128</v>
      </c>
      <c r="K2433" s="2">
        <f t="shared" si="977"/>
        <v>0.55871604668921127</v>
      </c>
      <c r="L2433" s="2">
        <f t="shared" si="978"/>
        <v>0</v>
      </c>
      <c r="M2433" s="2">
        <f t="shared" si="979"/>
        <v>9.7905530707974586E-3</v>
      </c>
      <c r="N2433" s="63">
        <v>15822</v>
      </c>
      <c r="O2433" s="63">
        <v>20487</v>
      </c>
      <c r="P2433" s="63">
        <v>0</v>
      </c>
      <c r="Q2433" s="63">
        <v>237</v>
      </c>
      <c r="R2433" s="63">
        <v>93</v>
      </c>
      <c r="S2433" s="63">
        <v>0</v>
      </c>
      <c r="T2433" s="63">
        <v>29</v>
      </c>
      <c r="U2433" s="63">
        <v>0</v>
      </c>
      <c r="V2433" s="63">
        <v>0</v>
      </c>
      <c r="W2433" s="63">
        <v>0</v>
      </c>
      <c r="X2433" s="63">
        <v>0</v>
      </c>
      <c r="Y2433" s="63">
        <v>0</v>
      </c>
      <c r="Z2433" s="63">
        <v>0</v>
      </c>
      <c r="AA2433" s="63">
        <v>0</v>
      </c>
      <c r="AB2433" s="63">
        <v>0</v>
      </c>
      <c r="AC2433" s="63">
        <v>0</v>
      </c>
      <c r="AD2433" s="63">
        <v>0</v>
      </c>
      <c r="AE2433" s="63">
        <v>0</v>
      </c>
      <c r="AF2433" s="63">
        <v>0</v>
      </c>
      <c r="AG2433" s="63">
        <v>0</v>
      </c>
      <c r="AH2433" s="63">
        <v>0</v>
      </c>
      <c r="AI2433" s="63">
        <v>0</v>
      </c>
      <c r="AJ2433" s="63">
        <v>0</v>
      </c>
      <c r="AK2433" s="63">
        <v>0</v>
      </c>
      <c r="AL2433" s="63">
        <v>0</v>
      </c>
      <c r="AM2433" s="63">
        <v>0</v>
      </c>
      <c r="AN2433" s="63">
        <v>0</v>
      </c>
      <c r="AO2433" s="63">
        <v>0</v>
      </c>
      <c r="AP2433" s="63">
        <v>0</v>
      </c>
      <c r="AQ2433" s="63">
        <v>0</v>
      </c>
      <c r="AR2433" s="63">
        <v>0</v>
      </c>
      <c r="AS2433" s="63">
        <v>0</v>
      </c>
      <c r="AT2433" s="63">
        <v>0</v>
      </c>
      <c r="AU2433" s="63">
        <v>0</v>
      </c>
      <c r="AV2433" s="63">
        <v>0</v>
      </c>
      <c r="AW2433" s="63">
        <v>0</v>
      </c>
      <c r="AX2433" s="63">
        <v>0</v>
      </c>
      <c r="AY2433" s="63">
        <v>0</v>
      </c>
      <c r="BA2433" s="5">
        <f>IF(Q2433&gt;0,RANK(Q2433,(N2433:P2433,Q2433:AE2433)),0)</f>
        <v>3</v>
      </c>
      <c r="BB2433" s="5">
        <f>IF(R2433&gt;0,RANK(R2433,(N2433:P2433,Q2433:AE2433)),0)</f>
        <v>4</v>
      </c>
      <c r="BC2433" s="5">
        <f>IF(T2433&gt;0,RANK(T2433,(N2433:P2433,Q2433:AE2433)),0)</f>
        <v>5</v>
      </c>
      <c r="BD2433" s="5">
        <f>IF(S2433&gt;0,RANK(S2433,(N2433:P2433,Q2433:AE2433)),0)</f>
        <v>0</v>
      </c>
      <c r="BE2433" s="2">
        <f t="shared" si="980"/>
        <v>6.4634013308606962E-3</v>
      </c>
      <c r="BF2433" s="2">
        <f t="shared" si="981"/>
        <v>2.5362714083124252E-3</v>
      </c>
      <c r="BG2433" s="2">
        <f t="shared" si="982"/>
        <v>7.9088033162430461E-4</v>
      </c>
      <c r="BH2433" s="2">
        <f t="shared" si="983"/>
        <v>0</v>
      </c>
      <c r="BJ2433" t="s">
        <v>445</v>
      </c>
      <c r="BK2433" t="s">
        <v>1963</v>
      </c>
      <c r="BL2433">
        <v>7</v>
      </c>
      <c r="BN2433" s="112">
        <v>45</v>
      </c>
      <c r="BO2433" s="114">
        <v>43</v>
      </c>
      <c r="BP2433" s="118">
        <f t="shared" si="984"/>
        <v>45043</v>
      </c>
      <c r="BQ2433" s="118">
        <f t="shared" si="974"/>
        <v>45043</v>
      </c>
      <c r="BR2433" s="5" t="s">
        <v>3151</v>
      </c>
    </row>
    <row r="2434" spans="1:70" ht="15" hidden="1" customHeight="1" outlineLevel="1">
      <c r="A2434" t="s">
        <v>2485</v>
      </c>
      <c r="B2434" t="s">
        <v>1963</v>
      </c>
      <c r="C2434" s="1">
        <f t="shared" si="975"/>
        <v>258155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0</v>
      </c>
      <c r="G2434" s="129">
        <f t="shared" si="965"/>
        <v>46991</v>
      </c>
      <c r="H2434" s="134">
        <f t="shared" si="966"/>
        <v>0.18202630202785147</v>
      </c>
      <c r="I2434" s="2"/>
      <c r="J2434" s="2">
        <f t="shared" si="976"/>
        <v>0.39910131510139257</v>
      </c>
      <c r="K2434" s="2">
        <f t="shared" si="977"/>
        <v>0.5811276171292441</v>
      </c>
      <c r="L2434" s="2">
        <f t="shared" si="978"/>
        <v>0</v>
      </c>
      <c r="M2434" s="2">
        <f t="shared" si="979"/>
        <v>1.9771067769363326E-2</v>
      </c>
      <c r="N2434" s="63">
        <v>103030</v>
      </c>
      <c r="O2434" s="63">
        <v>150021</v>
      </c>
      <c r="P2434" s="63">
        <v>0</v>
      </c>
      <c r="Q2434" s="63">
        <v>4179</v>
      </c>
      <c r="R2434" s="63">
        <v>698</v>
      </c>
      <c r="S2434" s="63">
        <v>0</v>
      </c>
      <c r="T2434" s="63">
        <v>227</v>
      </c>
      <c r="U2434" s="63">
        <v>0</v>
      </c>
      <c r="V2434" s="63">
        <v>0</v>
      </c>
      <c r="W2434" s="63">
        <v>0</v>
      </c>
      <c r="X2434" s="63">
        <v>0</v>
      </c>
      <c r="Y2434" s="63">
        <v>0</v>
      </c>
      <c r="Z2434" s="63">
        <v>0</v>
      </c>
      <c r="AA2434" s="63">
        <v>0</v>
      </c>
      <c r="AB2434" s="63">
        <v>0</v>
      </c>
      <c r="AC2434" s="63">
        <v>0</v>
      </c>
      <c r="AD2434" s="63">
        <v>0</v>
      </c>
      <c r="AE2434" s="63">
        <v>0</v>
      </c>
      <c r="AF2434" s="63">
        <v>0</v>
      </c>
      <c r="AG2434" s="63">
        <v>0</v>
      </c>
      <c r="AH2434" s="63">
        <v>0</v>
      </c>
      <c r="AI2434" s="63">
        <v>0</v>
      </c>
      <c r="AJ2434" s="63">
        <v>0</v>
      </c>
      <c r="AK2434" s="63">
        <v>0</v>
      </c>
      <c r="AL2434" s="63">
        <v>0</v>
      </c>
      <c r="AM2434" s="63">
        <v>0</v>
      </c>
      <c r="AN2434" s="63">
        <v>0</v>
      </c>
      <c r="AO2434" s="63">
        <v>0</v>
      </c>
      <c r="AP2434" s="63">
        <v>0</v>
      </c>
      <c r="AQ2434" s="63">
        <v>0</v>
      </c>
      <c r="AR2434" s="63">
        <v>0</v>
      </c>
      <c r="AS2434" s="63">
        <v>0</v>
      </c>
      <c r="AT2434" s="63">
        <v>0</v>
      </c>
      <c r="AU2434" s="63">
        <v>0</v>
      </c>
      <c r="AV2434" s="63">
        <v>0</v>
      </c>
      <c r="AW2434" s="63">
        <v>0</v>
      </c>
      <c r="AX2434" s="63">
        <v>0</v>
      </c>
      <c r="AY2434" s="63">
        <v>0</v>
      </c>
      <c r="BA2434" s="5">
        <f>IF(Q2434&gt;0,RANK(Q2434,(N2434:P2434,Q2434:AE2434)),0)</f>
        <v>3</v>
      </c>
      <c r="BB2434" s="5">
        <f>IF(R2434&gt;0,RANK(R2434,(N2434:P2434,Q2434:AE2434)),0)</f>
        <v>4</v>
      </c>
      <c r="BC2434" s="5">
        <f>IF(T2434&gt;0,RANK(T2434,(N2434:P2434,Q2434:AE2434)),0)</f>
        <v>5</v>
      </c>
      <c r="BD2434" s="5">
        <f>IF(S2434&gt;0,RANK(S2434,(N2434:P2434,Q2434:AE2434)),0)</f>
        <v>0</v>
      </c>
      <c r="BE2434" s="2">
        <f t="shared" si="980"/>
        <v>1.6187949100346689E-2</v>
      </c>
      <c r="BF2434" s="2">
        <f t="shared" si="981"/>
        <v>2.7038019794309621E-3</v>
      </c>
      <c r="BG2434" s="2">
        <f t="shared" si="982"/>
        <v>8.7931668958571405E-4</v>
      </c>
      <c r="BH2434" s="2">
        <f t="shared" si="983"/>
        <v>0</v>
      </c>
      <c r="BJ2434" t="s">
        <v>2485</v>
      </c>
      <c r="BK2434" t="s">
        <v>1963</v>
      </c>
      <c r="BN2434" s="112">
        <v>45</v>
      </c>
      <c r="BO2434" s="114">
        <v>45</v>
      </c>
      <c r="BP2434" s="118">
        <f t="shared" si="984"/>
        <v>45045</v>
      </c>
      <c r="BQ2434" s="118">
        <f t="shared" si="974"/>
        <v>45045</v>
      </c>
      <c r="BR2434" s="5" t="s">
        <v>3151</v>
      </c>
    </row>
    <row r="2435" spans="1:70" ht="15" hidden="1" customHeight="1" outlineLevel="1">
      <c r="A2435" t="s">
        <v>651</v>
      </c>
      <c r="B2435" t="s">
        <v>1963</v>
      </c>
      <c r="C2435" s="1">
        <f t="shared" si="975"/>
        <v>32006</v>
      </c>
      <c r="D2435" s="5">
        <f>IF(N2435&gt;0, RANK(N2435,(N2435:P2435,Q2435:AE2435)),0)</f>
        <v>2</v>
      </c>
      <c r="E2435" s="5">
        <f>IF(O2435&gt;0,RANK(O2435,(N2435:P2435,Q2435:AE2435)),0)</f>
        <v>1</v>
      </c>
      <c r="F2435" s="5">
        <f>IF(P2435&gt;0,RANK(P2435,(N2435:P2435,Q2435:AE2435)),0)</f>
        <v>0</v>
      </c>
      <c r="G2435" s="129">
        <f t="shared" si="965"/>
        <v>7286</v>
      </c>
      <c r="H2435" s="134">
        <f t="shared" si="966"/>
        <v>0.22764481659688809</v>
      </c>
      <c r="I2435" s="2"/>
      <c r="J2435" s="2">
        <f t="shared" si="976"/>
        <v>0.3794601012310192</v>
      </c>
      <c r="K2435" s="2">
        <f t="shared" si="977"/>
        <v>0.60710491782790732</v>
      </c>
      <c r="L2435" s="2">
        <f t="shared" si="978"/>
        <v>0</v>
      </c>
      <c r="M2435" s="2">
        <f t="shared" si="979"/>
        <v>1.3434980941073427E-2</v>
      </c>
      <c r="N2435" s="63">
        <v>12145</v>
      </c>
      <c r="O2435" s="63">
        <v>19431</v>
      </c>
      <c r="P2435" s="63">
        <v>0</v>
      </c>
      <c r="Q2435" s="63">
        <v>318</v>
      </c>
      <c r="R2435" s="63">
        <v>95</v>
      </c>
      <c r="S2435" s="63">
        <v>0</v>
      </c>
      <c r="T2435" s="63">
        <v>17</v>
      </c>
      <c r="U2435" s="63">
        <v>0</v>
      </c>
      <c r="V2435" s="63">
        <v>0</v>
      </c>
      <c r="W2435" s="63">
        <v>0</v>
      </c>
      <c r="X2435" s="63">
        <v>0</v>
      </c>
      <c r="Y2435" s="63">
        <v>0</v>
      </c>
      <c r="Z2435" s="63">
        <v>0</v>
      </c>
      <c r="AA2435" s="63">
        <v>0</v>
      </c>
      <c r="AB2435" s="63">
        <v>0</v>
      </c>
      <c r="AC2435" s="63">
        <v>0</v>
      </c>
      <c r="AD2435" s="63">
        <v>0</v>
      </c>
      <c r="AE2435" s="63">
        <v>0</v>
      </c>
      <c r="AF2435" s="63">
        <v>0</v>
      </c>
      <c r="AG2435" s="63">
        <v>0</v>
      </c>
      <c r="AH2435" s="63">
        <v>0</v>
      </c>
      <c r="AI2435" s="63">
        <v>0</v>
      </c>
      <c r="AJ2435" s="63">
        <v>0</v>
      </c>
      <c r="AK2435" s="63">
        <v>0</v>
      </c>
      <c r="AL2435" s="63">
        <v>0</v>
      </c>
      <c r="AM2435" s="63">
        <v>0</v>
      </c>
      <c r="AN2435" s="63">
        <v>0</v>
      </c>
      <c r="AO2435" s="63">
        <v>0</v>
      </c>
      <c r="AP2435" s="63">
        <v>0</v>
      </c>
      <c r="AQ2435" s="63">
        <v>0</v>
      </c>
      <c r="AR2435" s="63">
        <v>0</v>
      </c>
      <c r="AS2435" s="63">
        <v>0</v>
      </c>
      <c r="AT2435" s="63">
        <v>0</v>
      </c>
      <c r="AU2435" s="63">
        <v>0</v>
      </c>
      <c r="AV2435" s="63">
        <v>0</v>
      </c>
      <c r="AW2435" s="63">
        <v>0</v>
      </c>
      <c r="AX2435" s="63">
        <v>0</v>
      </c>
      <c r="AY2435" s="63">
        <v>0</v>
      </c>
      <c r="BA2435" s="5">
        <f>IF(Q2435&gt;0,RANK(Q2435,(N2435:P2435,Q2435:AE2435)),0)</f>
        <v>3</v>
      </c>
      <c r="BB2435" s="5">
        <f>IF(R2435&gt;0,RANK(R2435,(N2435:P2435,Q2435:AE2435)),0)</f>
        <v>4</v>
      </c>
      <c r="BC2435" s="5">
        <f>IF(T2435&gt;0,RANK(T2435,(N2435:P2435,Q2435:AE2435)),0)</f>
        <v>5</v>
      </c>
      <c r="BD2435" s="5">
        <f>IF(S2435&gt;0,RANK(S2435,(N2435:P2435,Q2435:AE2435)),0)</f>
        <v>0</v>
      </c>
      <c r="BE2435" s="2">
        <f t="shared" si="980"/>
        <v>9.9356370680497401E-3</v>
      </c>
      <c r="BF2435" s="2">
        <f t="shared" si="981"/>
        <v>2.9681934637255515E-3</v>
      </c>
      <c r="BG2435" s="2">
        <f t="shared" si="982"/>
        <v>5.3115040929825662E-4</v>
      </c>
      <c r="BH2435" s="2">
        <f t="shared" si="983"/>
        <v>0</v>
      </c>
      <c r="BJ2435" t="s">
        <v>651</v>
      </c>
      <c r="BK2435" t="s">
        <v>1963</v>
      </c>
      <c r="BL2435">
        <v>3</v>
      </c>
      <c r="BN2435" s="112">
        <v>45</v>
      </c>
      <c r="BO2435" s="114">
        <v>47</v>
      </c>
      <c r="BP2435" s="118">
        <f t="shared" si="984"/>
        <v>45047</v>
      </c>
      <c r="BQ2435" s="118">
        <f t="shared" si="974"/>
        <v>45047</v>
      </c>
      <c r="BR2435" s="5" t="s">
        <v>3151</v>
      </c>
    </row>
    <row r="2436" spans="1:70" ht="15" hidden="1" customHeight="1" outlineLevel="1">
      <c r="A2436" t="s">
        <v>718</v>
      </c>
      <c r="B2436" t="s">
        <v>1963</v>
      </c>
      <c r="C2436" s="1">
        <f t="shared" si="975"/>
        <v>9305</v>
      </c>
      <c r="D2436" s="5">
        <f>IF(N2436&gt;0, RANK(N2436,(N2436:P2436,Q2436:AE2436)),0)</f>
        <v>1</v>
      </c>
      <c r="E2436" s="5">
        <f>IF(O2436&gt;0,RANK(O2436,(N2436:P2436,Q2436:AE2436)),0)</f>
        <v>2</v>
      </c>
      <c r="F2436" s="5">
        <f>IF(P2436&gt;0,RANK(P2436,(N2436:P2436,Q2436:AE2436)),0)</f>
        <v>0</v>
      </c>
      <c r="G2436" s="129">
        <f t="shared" si="965"/>
        <v>1417</v>
      </c>
      <c r="H2436" s="134">
        <f t="shared" si="966"/>
        <v>0.15228371843095109</v>
      </c>
      <c r="I2436" s="2"/>
      <c r="J2436" s="2">
        <f t="shared" si="976"/>
        <v>0.57205803331542182</v>
      </c>
      <c r="K2436" s="2">
        <f t="shared" si="977"/>
        <v>0.4197743148844707</v>
      </c>
      <c r="L2436" s="2">
        <f t="shared" si="978"/>
        <v>0</v>
      </c>
      <c r="M2436" s="2">
        <f t="shared" si="979"/>
        <v>8.1676518001074783E-3</v>
      </c>
      <c r="N2436" s="63">
        <v>5323</v>
      </c>
      <c r="O2436" s="63">
        <v>3906</v>
      </c>
      <c r="P2436" s="63">
        <v>0</v>
      </c>
      <c r="Q2436" s="63">
        <v>44</v>
      </c>
      <c r="R2436" s="63">
        <v>22</v>
      </c>
      <c r="S2436" s="63">
        <v>0</v>
      </c>
      <c r="T2436" s="63">
        <v>10</v>
      </c>
      <c r="U2436" s="63">
        <v>0</v>
      </c>
      <c r="V2436" s="63">
        <v>0</v>
      </c>
      <c r="W2436" s="63">
        <v>0</v>
      </c>
      <c r="X2436" s="63">
        <v>0</v>
      </c>
      <c r="Y2436" s="63">
        <v>0</v>
      </c>
      <c r="Z2436" s="63">
        <v>0</v>
      </c>
      <c r="AA2436" s="63">
        <v>0</v>
      </c>
      <c r="AB2436" s="63">
        <v>0</v>
      </c>
      <c r="AC2436" s="63">
        <v>0</v>
      </c>
      <c r="AD2436" s="63">
        <v>0</v>
      </c>
      <c r="AE2436" s="63">
        <v>0</v>
      </c>
      <c r="AF2436" s="63">
        <v>0</v>
      </c>
      <c r="AG2436" s="63">
        <v>0</v>
      </c>
      <c r="AH2436" s="63">
        <v>0</v>
      </c>
      <c r="AI2436" s="63">
        <v>0</v>
      </c>
      <c r="AJ2436" s="63">
        <v>0</v>
      </c>
      <c r="AK2436" s="63">
        <v>0</v>
      </c>
      <c r="AL2436" s="63">
        <v>0</v>
      </c>
      <c r="AM2436" s="63">
        <v>0</v>
      </c>
      <c r="AN2436" s="63">
        <v>0</v>
      </c>
      <c r="AO2436" s="63">
        <v>0</v>
      </c>
      <c r="AP2436" s="63">
        <v>0</v>
      </c>
      <c r="AQ2436" s="63">
        <v>0</v>
      </c>
      <c r="AR2436" s="63">
        <v>0</v>
      </c>
      <c r="AS2436" s="63">
        <v>0</v>
      </c>
      <c r="AT2436" s="63">
        <v>0</v>
      </c>
      <c r="AU2436" s="63">
        <v>0</v>
      </c>
      <c r="AV2436" s="63">
        <v>0</v>
      </c>
      <c r="AW2436" s="63">
        <v>0</v>
      </c>
      <c r="AX2436" s="63">
        <v>0</v>
      </c>
      <c r="AY2436" s="63">
        <v>0</v>
      </c>
      <c r="BA2436" s="5">
        <f>IF(Q2436&gt;0,RANK(Q2436,(N2436:P2436,Q2436:AE2436)),0)</f>
        <v>3</v>
      </c>
      <c r="BB2436" s="5">
        <f>IF(R2436&gt;0,RANK(R2436,(N2436:P2436,Q2436:AE2436)),0)</f>
        <v>4</v>
      </c>
      <c r="BC2436" s="5">
        <f>IF(T2436&gt;0,RANK(T2436,(N2436:P2436,Q2436:AE2436)),0)</f>
        <v>5</v>
      </c>
      <c r="BD2436" s="5">
        <f>IF(S2436&gt;0,RANK(S2436,(N2436:P2436,Q2436:AE2436)),0)</f>
        <v>0</v>
      </c>
      <c r="BE2436" s="2">
        <f t="shared" si="980"/>
        <v>4.7286405158516931E-3</v>
      </c>
      <c r="BF2436" s="2">
        <f t="shared" si="981"/>
        <v>2.3643202579258465E-3</v>
      </c>
      <c r="BG2436" s="2">
        <f t="shared" si="982"/>
        <v>1.0746910263299302E-3</v>
      </c>
      <c r="BH2436" s="2">
        <f t="shared" si="983"/>
        <v>0</v>
      </c>
      <c r="BJ2436" t="s">
        <v>718</v>
      </c>
      <c r="BK2436" t="s">
        <v>1963</v>
      </c>
      <c r="BL2436">
        <v>6</v>
      </c>
      <c r="BN2436" s="112">
        <v>45</v>
      </c>
      <c r="BO2436" s="114">
        <v>49</v>
      </c>
      <c r="BP2436" s="118">
        <f t="shared" si="984"/>
        <v>45049</v>
      </c>
      <c r="BQ2436" s="118">
        <f t="shared" si="974"/>
        <v>45049</v>
      </c>
      <c r="BR2436" s="5" t="s">
        <v>3151</v>
      </c>
    </row>
    <row r="2437" spans="1:70" ht="15" hidden="1" customHeight="1" outlineLevel="1">
      <c r="A2437" t="s">
        <v>594</v>
      </c>
      <c r="B2437" t="s">
        <v>1963</v>
      </c>
      <c r="C2437" s="1">
        <f t="shared" si="975"/>
        <v>179744</v>
      </c>
      <c r="D2437" s="5">
        <f>IF(N2437&gt;0, RANK(N2437,(N2437:P2437,Q2437:AE2437)),0)</f>
        <v>2</v>
      </c>
      <c r="E2437" s="5">
        <f>IF(O2437&gt;0,RANK(O2437,(N2437:P2437,Q2437:AE2437)),0)</f>
        <v>1</v>
      </c>
      <c r="F2437" s="5">
        <f>IF(P2437&gt;0,RANK(P2437,(N2437:P2437,Q2437:AE2437)),0)</f>
        <v>0</v>
      </c>
      <c r="G2437" s="129">
        <f t="shared" si="965"/>
        <v>59641</v>
      </c>
      <c r="H2437" s="134">
        <f t="shared" si="966"/>
        <v>0.33181079757877868</v>
      </c>
      <c r="I2437" s="2"/>
      <c r="J2437" s="2">
        <f t="shared" si="976"/>
        <v>0.32924603881075309</v>
      </c>
      <c r="K2437" s="2">
        <f t="shared" si="977"/>
        <v>0.66105683638953183</v>
      </c>
      <c r="L2437" s="2">
        <f t="shared" si="978"/>
        <v>0</v>
      </c>
      <c r="M2437" s="2">
        <f t="shared" si="979"/>
        <v>9.6971247997150734E-3</v>
      </c>
      <c r="N2437" s="63">
        <v>59180</v>
      </c>
      <c r="O2437" s="63">
        <v>118821</v>
      </c>
      <c r="P2437" s="63">
        <v>0</v>
      </c>
      <c r="Q2437" s="63">
        <v>1255</v>
      </c>
      <c r="R2437" s="63">
        <v>397</v>
      </c>
      <c r="S2437" s="63">
        <v>0</v>
      </c>
      <c r="T2437" s="63">
        <v>91</v>
      </c>
      <c r="U2437" s="63">
        <v>0</v>
      </c>
      <c r="V2437" s="63">
        <v>0</v>
      </c>
      <c r="W2437" s="63">
        <v>0</v>
      </c>
      <c r="X2437" s="63">
        <v>0</v>
      </c>
      <c r="Y2437" s="63">
        <v>0</v>
      </c>
      <c r="Z2437" s="63">
        <v>0</v>
      </c>
      <c r="AA2437" s="63">
        <v>0</v>
      </c>
      <c r="AB2437" s="63">
        <v>0</v>
      </c>
      <c r="AC2437" s="63">
        <v>0</v>
      </c>
      <c r="AD2437" s="63">
        <v>0</v>
      </c>
      <c r="AE2437" s="63">
        <v>0</v>
      </c>
      <c r="AF2437" s="63">
        <v>0</v>
      </c>
      <c r="AG2437" s="63">
        <v>0</v>
      </c>
      <c r="AH2437" s="63">
        <v>0</v>
      </c>
      <c r="AI2437" s="63">
        <v>0</v>
      </c>
      <c r="AJ2437" s="63">
        <v>0</v>
      </c>
      <c r="AK2437" s="63">
        <v>0</v>
      </c>
      <c r="AL2437" s="63">
        <v>0</v>
      </c>
      <c r="AM2437" s="63">
        <v>0</v>
      </c>
      <c r="AN2437" s="63">
        <v>0</v>
      </c>
      <c r="AO2437" s="63">
        <v>0</v>
      </c>
      <c r="AP2437" s="63">
        <v>0</v>
      </c>
      <c r="AQ2437" s="63">
        <v>0</v>
      </c>
      <c r="AR2437" s="63">
        <v>0</v>
      </c>
      <c r="AS2437" s="63">
        <v>0</v>
      </c>
      <c r="AT2437" s="63">
        <v>0</v>
      </c>
      <c r="AU2437" s="63">
        <v>0</v>
      </c>
      <c r="AV2437" s="63">
        <v>0</v>
      </c>
      <c r="AW2437" s="63">
        <v>0</v>
      </c>
      <c r="AX2437" s="63">
        <v>0</v>
      </c>
      <c r="AY2437" s="63">
        <v>0</v>
      </c>
      <c r="BA2437" s="5">
        <f>IF(Q2437&gt;0,RANK(Q2437,(N2437:P2437,Q2437:AE2437)),0)</f>
        <v>3</v>
      </c>
      <c r="BB2437" s="5">
        <f>IF(R2437&gt;0,RANK(R2437,(N2437:P2437,Q2437:AE2437)),0)</f>
        <v>4</v>
      </c>
      <c r="BC2437" s="5">
        <f>IF(T2437&gt;0,RANK(T2437,(N2437:P2437,Q2437:AE2437)),0)</f>
        <v>5</v>
      </c>
      <c r="BD2437" s="5">
        <f>IF(S2437&gt;0,RANK(S2437,(N2437:P2437,Q2437:AE2437)),0)</f>
        <v>0</v>
      </c>
      <c r="BE2437" s="2">
        <f t="shared" si="980"/>
        <v>6.9821523945166461E-3</v>
      </c>
      <c r="BF2437" s="2">
        <f t="shared" si="981"/>
        <v>2.2086968132455048E-3</v>
      </c>
      <c r="BG2437" s="2">
        <f t="shared" si="982"/>
        <v>5.0627559195299979E-4</v>
      </c>
      <c r="BH2437" s="2">
        <f t="shared" si="983"/>
        <v>0</v>
      </c>
      <c r="BJ2437" t="s">
        <v>594</v>
      </c>
      <c r="BK2437" t="s">
        <v>1963</v>
      </c>
      <c r="BL2437">
        <v>7</v>
      </c>
      <c r="BN2437" s="112">
        <v>45</v>
      </c>
      <c r="BO2437" s="114">
        <v>51</v>
      </c>
      <c r="BP2437" s="118">
        <f t="shared" si="984"/>
        <v>45051</v>
      </c>
      <c r="BQ2437" s="118">
        <f t="shared" si="974"/>
        <v>45051</v>
      </c>
      <c r="BR2437" s="5" t="s">
        <v>3151</v>
      </c>
    </row>
    <row r="2438" spans="1:70" ht="15" hidden="1" customHeight="1" outlineLevel="1">
      <c r="A2438" t="s">
        <v>1470</v>
      </c>
      <c r="B2438" t="s">
        <v>1963</v>
      </c>
      <c r="C2438" s="1">
        <f t="shared" si="975"/>
        <v>14394</v>
      </c>
      <c r="D2438" s="5">
        <f>IF(N2438&gt;0, RANK(N2438,(N2438:P2438,Q2438:AE2438)),0)</f>
        <v>1</v>
      </c>
      <c r="E2438" s="5">
        <f>IF(O2438&gt;0,RANK(O2438,(N2438:P2438,Q2438:AE2438)),0)</f>
        <v>2</v>
      </c>
      <c r="F2438" s="5">
        <f>IF(P2438&gt;0,RANK(P2438,(N2438:P2438,Q2438:AE2438)),0)</f>
        <v>0</v>
      </c>
      <c r="G2438" s="129">
        <f t="shared" si="965"/>
        <v>107</v>
      </c>
      <c r="H2438" s="134">
        <f t="shared" si="966"/>
        <v>7.4336529109351119E-3</v>
      </c>
      <c r="I2438" s="2"/>
      <c r="J2438" s="2">
        <f t="shared" si="976"/>
        <v>0.49916631929970823</v>
      </c>
      <c r="K2438" s="2">
        <f t="shared" si="977"/>
        <v>0.49173266638877311</v>
      </c>
      <c r="L2438" s="2">
        <f t="shared" si="978"/>
        <v>0</v>
      </c>
      <c r="M2438" s="2">
        <f t="shared" si="979"/>
        <v>9.1010143115186626E-3</v>
      </c>
      <c r="N2438" s="63">
        <v>7185</v>
      </c>
      <c r="O2438" s="63">
        <v>7078</v>
      </c>
      <c r="P2438" s="63">
        <v>0</v>
      </c>
      <c r="Q2438" s="63">
        <v>92</v>
      </c>
      <c r="R2438" s="63">
        <v>32</v>
      </c>
      <c r="S2438" s="63">
        <v>0</v>
      </c>
      <c r="T2438" s="63">
        <v>7</v>
      </c>
      <c r="U2438" s="63">
        <v>0</v>
      </c>
      <c r="V2438" s="63">
        <v>0</v>
      </c>
      <c r="W2438" s="63">
        <v>0</v>
      </c>
      <c r="X2438" s="63">
        <v>0</v>
      </c>
      <c r="Y2438" s="63">
        <v>0</v>
      </c>
      <c r="Z2438" s="63">
        <v>0</v>
      </c>
      <c r="AA2438" s="63">
        <v>0</v>
      </c>
      <c r="AB2438" s="63">
        <v>0</v>
      </c>
      <c r="AC2438" s="63">
        <v>0</v>
      </c>
      <c r="AD2438" s="63">
        <v>0</v>
      </c>
      <c r="AE2438" s="63">
        <v>0</v>
      </c>
      <c r="AF2438" s="63">
        <v>0</v>
      </c>
      <c r="AG2438" s="63">
        <v>0</v>
      </c>
      <c r="AH2438" s="63">
        <v>0</v>
      </c>
      <c r="AI2438" s="63">
        <v>0</v>
      </c>
      <c r="AJ2438" s="63">
        <v>0</v>
      </c>
      <c r="AK2438" s="63">
        <v>0</v>
      </c>
      <c r="AL2438" s="63">
        <v>0</v>
      </c>
      <c r="AM2438" s="63">
        <v>0</v>
      </c>
      <c r="AN2438" s="63">
        <v>0</v>
      </c>
      <c r="AO2438" s="63">
        <v>0</v>
      </c>
      <c r="AP2438" s="63">
        <v>0</v>
      </c>
      <c r="AQ2438" s="63">
        <v>0</v>
      </c>
      <c r="AR2438" s="63">
        <v>0</v>
      </c>
      <c r="AS2438" s="63">
        <v>0</v>
      </c>
      <c r="AT2438" s="63">
        <v>0</v>
      </c>
      <c r="AU2438" s="63">
        <v>0</v>
      </c>
      <c r="AV2438" s="63">
        <v>0</v>
      </c>
      <c r="AW2438" s="63">
        <v>0</v>
      </c>
      <c r="AX2438" s="63">
        <v>0</v>
      </c>
      <c r="AY2438" s="63">
        <v>0</v>
      </c>
      <c r="BA2438" s="5">
        <f>IF(Q2438&gt;0,RANK(Q2438,(N2438:P2438,Q2438:AE2438)),0)</f>
        <v>3</v>
      </c>
      <c r="BB2438" s="5">
        <f>IF(R2438&gt;0,RANK(R2438,(N2438:P2438,Q2438:AE2438)),0)</f>
        <v>4</v>
      </c>
      <c r="BC2438" s="5">
        <f>IF(T2438&gt;0,RANK(T2438,(N2438:P2438,Q2438:AE2438)),0)</f>
        <v>5</v>
      </c>
      <c r="BD2438" s="5">
        <f>IF(S2438&gt;0,RANK(S2438,(N2438:P2438,Q2438:AE2438)),0)</f>
        <v>0</v>
      </c>
      <c r="BE2438" s="2">
        <f t="shared" si="980"/>
        <v>6.3915520355703765E-3</v>
      </c>
      <c r="BF2438" s="2">
        <f t="shared" si="981"/>
        <v>2.2231485341114355E-3</v>
      </c>
      <c r="BG2438" s="2">
        <f t="shared" si="982"/>
        <v>4.8631374183687648E-4</v>
      </c>
      <c r="BH2438" s="2">
        <f t="shared" si="983"/>
        <v>0</v>
      </c>
      <c r="BJ2438" t="s">
        <v>1470</v>
      </c>
      <c r="BK2438" t="s">
        <v>1963</v>
      </c>
      <c r="BL2438">
        <v>6</v>
      </c>
      <c r="BN2438" s="112">
        <v>45</v>
      </c>
      <c r="BO2438" s="114">
        <v>53</v>
      </c>
      <c r="BP2438" s="118">
        <f t="shared" si="984"/>
        <v>45053</v>
      </c>
      <c r="BQ2438" s="118">
        <f t="shared" si="974"/>
        <v>45053</v>
      </c>
      <c r="BR2438" s="5" t="s">
        <v>3151</v>
      </c>
    </row>
    <row r="2439" spans="1:70" ht="15" hidden="1" customHeight="1" outlineLevel="1">
      <c r="A2439" t="s">
        <v>1884</v>
      </c>
      <c r="B2439" t="s">
        <v>1963</v>
      </c>
      <c r="C2439" s="1">
        <f t="shared" si="975"/>
        <v>33629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0</v>
      </c>
      <c r="G2439" s="129">
        <f t="shared" si="965"/>
        <v>7772</v>
      </c>
      <c r="H2439" s="134">
        <f t="shared" si="966"/>
        <v>0.23111005382259359</v>
      </c>
      <c r="I2439" s="2"/>
      <c r="J2439" s="2">
        <f t="shared" si="976"/>
        <v>0.37762050611079723</v>
      </c>
      <c r="K2439" s="2">
        <f t="shared" si="977"/>
        <v>0.60873055993339087</v>
      </c>
      <c r="L2439" s="2">
        <f t="shared" si="978"/>
        <v>0</v>
      </c>
      <c r="M2439" s="2">
        <f t="shared" si="979"/>
        <v>1.3648933955811904E-2</v>
      </c>
      <c r="N2439" s="63">
        <v>12699</v>
      </c>
      <c r="O2439" s="63">
        <v>20471</v>
      </c>
      <c r="P2439" s="63">
        <v>0</v>
      </c>
      <c r="Q2439" s="63">
        <v>344</v>
      </c>
      <c r="R2439" s="63">
        <v>90</v>
      </c>
      <c r="S2439" s="63">
        <v>0</v>
      </c>
      <c r="T2439" s="63">
        <v>25</v>
      </c>
      <c r="U2439" s="63">
        <v>0</v>
      </c>
      <c r="V2439" s="63">
        <v>0</v>
      </c>
      <c r="W2439" s="63">
        <v>0</v>
      </c>
      <c r="X2439" s="63">
        <v>0</v>
      </c>
      <c r="Y2439" s="63">
        <v>0</v>
      </c>
      <c r="Z2439" s="63">
        <v>0</v>
      </c>
      <c r="AA2439" s="63">
        <v>0</v>
      </c>
      <c r="AB2439" s="63">
        <v>0</v>
      </c>
      <c r="AC2439" s="63">
        <v>0</v>
      </c>
      <c r="AD2439" s="63">
        <v>0</v>
      </c>
      <c r="AE2439" s="63">
        <v>0</v>
      </c>
      <c r="AF2439" s="63">
        <v>0</v>
      </c>
      <c r="AG2439" s="63">
        <v>0</v>
      </c>
      <c r="AH2439" s="63">
        <v>0</v>
      </c>
      <c r="AI2439" s="63">
        <v>0</v>
      </c>
      <c r="AJ2439" s="63">
        <v>0</v>
      </c>
      <c r="AK2439" s="63">
        <v>0</v>
      </c>
      <c r="AL2439" s="63">
        <v>0</v>
      </c>
      <c r="AM2439" s="63">
        <v>0</v>
      </c>
      <c r="AN2439" s="63">
        <v>0</v>
      </c>
      <c r="AO2439" s="63">
        <v>0</v>
      </c>
      <c r="AP2439" s="63">
        <v>0</v>
      </c>
      <c r="AQ2439" s="63">
        <v>0</v>
      </c>
      <c r="AR2439" s="63">
        <v>0</v>
      </c>
      <c r="AS2439" s="63">
        <v>0</v>
      </c>
      <c r="AT2439" s="63">
        <v>0</v>
      </c>
      <c r="AU2439" s="63">
        <v>0</v>
      </c>
      <c r="AV2439" s="63">
        <v>0</v>
      </c>
      <c r="AW2439" s="63">
        <v>0</v>
      </c>
      <c r="AX2439" s="63">
        <v>0</v>
      </c>
      <c r="AY2439" s="63">
        <v>0</v>
      </c>
      <c r="BA2439" s="5">
        <f>IF(Q2439&gt;0,RANK(Q2439,(N2439:P2439,Q2439:AE2439)),0)</f>
        <v>3</v>
      </c>
      <c r="BB2439" s="5">
        <f>IF(R2439&gt;0,RANK(R2439,(N2439:P2439,Q2439:AE2439)),0)</f>
        <v>4</v>
      </c>
      <c r="BC2439" s="5">
        <f>IF(T2439&gt;0,RANK(T2439,(N2439:P2439,Q2439:AE2439)),0)</f>
        <v>5</v>
      </c>
      <c r="BD2439" s="5">
        <f>IF(S2439&gt;0,RANK(S2439,(N2439:P2439,Q2439:AE2439)),0)</f>
        <v>0</v>
      </c>
      <c r="BE2439" s="2">
        <f t="shared" si="980"/>
        <v>1.0229266406970175E-2</v>
      </c>
      <c r="BF2439" s="2">
        <f t="shared" si="981"/>
        <v>2.6762615599631272E-3</v>
      </c>
      <c r="BG2439" s="2">
        <f t="shared" si="982"/>
        <v>7.4340598887864644E-4</v>
      </c>
      <c r="BH2439" s="2">
        <f t="shared" si="983"/>
        <v>0</v>
      </c>
      <c r="BJ2439" t="s">
        <v>1884</v>
      </c>
      <c r="BK2439" t="s">
        <v>1963</v>
      </c>
      <c r="BL2439">
        <v>5</v>
      </c>
      <c r="BN2439" s="112">
        <v>45</v>
      </c>
      <c r="BO2439" s="114">
        <v>55</v>
      </c>
      <c r="BP2439" s="118">
        <f t="shared" si="984"/>
        <v>45055</v>
      </c>
      <c r="BQ2439" s="118">
        <f t="shared" si="974"/>
        <v>45055</v>
      </c>
      <c r="BR2439" s="5" t="s">
        <v>3151</v>
      </c>
    </row>
    <row r="2440" spans="1:70" ht="15" hidden="1" customHeight="1" outlineLevel="1">
      <c r="A2440" t="s">
        <v>1060</v>
      </c>
      <c r="B2440" t="s">
        <v>1963</v>
      </c>
      <c r="C2440" s="1">
        <f t="shared" si="975"/>
        <v>49868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0</v>
      </c>
      <c r="G2440" s="129">
        <f t="shared" si="965"/>
        <v>11375</v>
      </c>
      <c r="H2440" s="134">
        <f t="shared" si="966"/>
        <v>0.2281021897810219</v>
      </c>
      <c r="I2440" s="2"/>
      <c r="J2440" s="2">
        <f t="shared" si="976"/>
        <v>0.37974252025346916</v>
      </c>
      <c r="K2440" s="2">
        <f t="shared" si="977"/>
        <v>0.60784471003449103</v>
      </c>
      <c r="L2440" s="2">
        <f t="shared" si="978"/>
        <v>0</v>
      </c>
      <c r="M2440" s="2">
        <f t="shared" si="979"/>
        <v>1.2412769712039751E-2</v>
      </c>
      <c r="N2440" s="63">
        <v>18937</v>
      </c>
      <c r="O2440" s="63">
        <v>30312</v>
      </c>
      <c r="P2440" s="63">
        <v>0</v>
      </c>
      <c r="Q2440" s="63">
        <v>492</v>
      </c>
      <c r="R2440" s="63">
        <v>93</v>
      </c>
      <c r="S2440" s="63">
        <v>0</v>
      </c>
      <c r="T2440" s="63">
        <v>34</v>
      </c>
      <c r="U2440" s="63">
        <v>0</v>
      </c>
      <c r="V2440" s="63">
        <v>0</v>
      </c>
      <c r="W2440" s="63">
        <v>0</v>
      </c>
      <c r="X2440" s="63">
        <v>0</v>
      </c>
      <c r="Y2440" s="63">
        <v>0</v>
      </c>
      <c r="Z2440" s="63">
        <v>0</v>
      </c>
      <c r="AA2440" s="63">
        <v>0</v>
      </c>
      <c r="AB2440" s="63">
        <v>0</v>
      </c>
      <c r="AC2440" s="63">
        <v>0</v>
      </c>
      <c r="AD2440" s="63">
        <v>0</v>
      </c>
      <c r="AE2440" s="63">
        <v>0</v>
      </c>
      <c r="AF2440" s="63">
        <v>0</v>
      </c>
      <c r="AG2440" s="63">
        <v>0</v>
      </c>
      <c r="AH2440" s="63">
        <v>0</v>
      </c>
      <c r="AI2440" s="63">
        <v>0</v>
      </c>
      <c r="AJ2440" s="63">
        <v>0</v>
      </c>
      <c r="AK2440" s="63">
        <v>0</v>
      </c>
      <c r="AL2440" s="63">
        <v>0</v>
      </c>
      <c r="AM2440" s="63">
        <v>0</v>
      </c>
      <c r="AN2440" s="63">
        <v>0</v>
      </c>
      <c r="AO2440" s="63">
        <v>0</v>
      </c>
      <c r="AP2440" s="63">
        <v>0</v>
      </c>
      <c r="AQ2440" s="63">
        <v>0</v>
      </c>
      <c r="AR2440" s="63">
        <v>0</v>
      </c>
      <c r="AS2440" s="63">
        <v>0</v>
      </c>
      <c r="AT2440" s="63">
        <v>0</v>
      </c>
      <c r="AU2440" s="63">
        <v>0</v>
      </c>
      <c r="AV2440" s="63">
        <v>0</v>
      </c>
      <c r="AW2440" s="63">
        <v>0</v>
      </c>
      <c r="AX2440" s="63">
        <v>0</v>
      </c>
      <c r="AY2440" s="63">
        <v>0</v>
      </c>
      <c r="BA2440" s="5">
        <f>IF(Q2440&gt;0,RANK(Q2440,(N2440:P2440,Q2440:AE2440)),0)</f>
        <v>3</v>
      </c>
      <c r="BB2440" s="5">
        <f>IF(R2440&gt;0,RANK(R2440,(N2440:P2440,Q2440:AE2440)),0)</f>
        <v>4</v>
      </c>
      <c r="BC2440" s="5">
        <f>IF(T2440&gt;0,RANK(T2440,(N2440:P2440,Q2440:AE2440)),0)</f>
        <v>5</v>
      </c>
      <c r="BD2440" s="5">
        <f>IF(S2440&gt;0,RANK(S2440,(N2440:P2440,Q2440:AE2440)),0)</f>
        <v>0</v>
      </c>
      <c r="BE2440" s="2">
        <f t="shared" si="980"/>
        <v>9.8660463623967271E-3</v>
      </c>
      <c r="BF2440" s="2">
        <f t="shared" si="981"/>
        <v>1.8649233977701132E-3</v>
      </c>
      <c r="BG2440" s="2">
        <f t="shared" si="982"/>
        <v>6.8179995187294458E-4</v>
      </c>
      <c r="BH2440" s="2">
        <f t="shared" si="983"/>
        <v>0</v>
      </c>
      <c r="BJ2440" t="s">
        <v>1060</v>
      </c>
      <c r="BK2440" t="s">
        <v>1963</v>
      </c>
      <c r="BL2440">
        <v>5</v>
      </c>
      <c r="BN2440" s="112">
        <v>45</v>
      </c>
      <c r="BO2440" s="114">
        <v>57</v>
      </c>
      <c r="BP2440" s="118">
        <f t="shared" si="984"/>
        <v>45057</v>
      </c>
      <c r="BQ2440" s="118">
        <f t="shared" si="974"/>
        <v>45057</v>
      </c>
      <c r="BR2440" s="5" t="s">
        <v>3151</v>
      </c>
    </row>
    <row r="2441" spans="1:70" ht="15" hidden="1" customHeight="1" outlineLevel="1">
      <c r="A2441" t="s">
        <v>744</v>
      </c>
      <c r="B2441" t="s">
        <v>1963</v>
      </c>
      <c r="C2441" s="1">
        <f t="shared" si="975"/>
        <v>30488</v>
      </c>
      <c r="D2441" s="5">
        <f>IF(N2441&gt;0, RANK(N2441,(N2441:P2441,Q2441:AE2441)),0)</f>
        <v>2</v>
      </c>
      <c r="E2441" s="5">
        <f>IF(O2441&gt;0,RANK(O2441,(N2441:P2441,Q2441:AE2441)),0)</f>
        <v>1</v>
      </c>
      <c r="F2441" s="5">
        <f>IF(P2441&gt;0,RANK(P2441,(N2441:P2441,Q2441:AE2441)),0)</f>
        <v>0</v>
      </c>
      <c r="G2441" s="129">
        <f t="shared" ref="G2441:G2504" si="985">IF(C2441&gt;0,MAX(N2441:P2441)-LARGE(N2441:P2441,2),0)</f>
        <v>9845</v>
      </c>
      <c r="H2441" s="134">
        <f t="shared" ref="H2441:H2504" si="986">IF(C2441&gt;0,G2441/C2441,0)</f>
        <v>0.32291393335082658</v>
      </c>
      <c r="I2441" s="2"/>
      <c r="J2441" s="2">
        <f t="shared" si="976"/>
        <v>0.33321306743636842</v>
      </c>
      <c r="K2441" s="2">
        <f t="shared" si="977"/>
        <v>0.65612700078719499</v>
      </c>
      <c r="L2441" s="2">
        <f t="shared" si="978"/>
        <v>0</v>
      </c>
      <c r="M2441" s="2">
        <f t="shared" si="979"/>
        <v>1.0659931776436538E-2</v>
      </c>
      <c r="N2441" s="63">
        <v>10159</v>
      </c>
      <c r="O2441" s="63">
        <v>20004</v>
      </c>
      <c r="P2441" s="63">
        <v>0</v>
      </c>
      <c r="Q2441" s="63">
        <v>238</v>
      </c>
      <c r="R2441" s="63">
        <v>67</v>
      </c>
      <c r="S2441" s="63">
        <v>0</v>
      </c>
      <c r="T2441" s="63">
        <v>20</v>
      </c>
      <c r="U2441" s="63">
        <v>0</v>
      </c>
      <c r="V2441" s="63">
        <v>0</v>
      </c>
      <c r="W2441" s="63">
        <v>0</v>
      </c>
      <c r="X2441" s="63">
        <v>0</v>
      </c>
      <c r="Y2441" s="63">
        <v>0</v>
      </c>
      <c r="Z2441" s="63">
        <v>0</v>
      </c>
      <c r="AA2441" s="63">
        <v>0</v>
      </c>
      <c r="AB2441" s="63">
        <v>0</v>
      </c>
      <c r="AC2441" s="63">
        <v>0</v>
      </c>
      <c r="AD2441" s="63">
        <v>0</v>
      </c>
      <c r="AE2441" s="63">
        <v>0</v>
      </c>
      <c r="AF2441" s="63">
        <v>0</v>
      </c>
      <c r="AG2441" s="63">
        <v>0</v>
      </c>
      <c r="AH2441" s="63">
        <v>0</v>
      </c>
      <c r="AI2441" s="63">
        <v>0</v>
      </c>
      <c r="AJ2441" s="63">
        <v>0</v>
      </c>
      <c r="AK2441" s="63">
        <v>0</v>
      </c>
      <c r="AL2441" s="63">
        <v>0</v>
      </c>
      <c r="AM2441" s="63">
        <v>0</v>
      </c>
      <c r="AN2441" s="63">
        <v>0</v>
      </c>
      <c r="AO2441" s="63">
        <v>0</v>
      </c>
      <c r="AP2441" s="63">
        <v>0</v>
      </c>
      <c r="AQ2441" s="63">
        <v>0</v>
      </c>
      <c r="AR2441" s="63">
        <v>0</v>
      </c>
      <c r="AS2441" s="63">
        <v>0</v>
      </c>
      <c r="AT2441" s="63">
        <v>0</v>
      </c>
      <c r="AU2441" s="63">
        <v>0</v>
      </c>
      <c r="AV2441" s="63">
        <v>0</v>
      </c>
      <c r="AW2441" s="63">
        <v>0</v>
      </c>
      <c r="AX2441" s="63">
        <v>0</v>
      </c>
      <c r="AY2441" s="63">
        <v>0</v>
      </c>
      <c r="BA2441" s="5">
        <f>IF(Q2441&gt;0,RANK(Q2441,(N2441:P2441,Q2441:AE2441)),0)</f>
        <v>3</v>
      </c>
      <c r="BB2441" s="5">
        <f>IF(R2441&gt;0,RANK(R2441,(N2441:P2441,Q2441:AE2441)),0)</f>
        <v>4</v>
      </c>
      <c r="BC2441" s="5">
        <f>IF(T2441&gt;0,RANK(T2441,(N2441:P2441,Q2441:AE2441)),0)</f>
        <v>5</v>
      </c>
      <c r="BD2441" s="5">
        <f>IF(S2441&gt;0,RANK(S2441,(N2441:P2441,Q2441:AE2441)),0)</f>
        <v>0</v>
      </c>
      <c r="BE2441" s="2">
        <f t="shared" si="980"/>
        <v>7.8063500393597482E-3</v>
      </c>
      <c r="BF2441" s="2">
        <f t="shared" si="981"/>
        <v>2.1975859354500132E-3</v>
      </c>
      <c r="BG2441" s="2">
        <f t="shared" si="982"/>
        <v>6.5599580162686963E-4</v>
      </c>
      <c r="BH2441" s="2">
        <f t="shared" si="983"/>
        <v>0</v>
      </c>
      <c r="BJ2441" t="s">
        <v>744</v>
      </c>
      <c r="BK2441" t="s">
        <v>1963</v>
      </c>
      <c r="BL2441">
        <v>3</v>
      </c>
      <c r="BN2441" s="112">
        <v>45</v>
      </c>
      <c r="BO2441" s="114">
        <v>59</v>
      </c>
      <c r="BP2441" s="118">
        <f t="shared" si="984"/>
        <v>45059</v>
      </c>
      <c r="BQ2441" s="118">
        <f t="shared" si="974"/>
        <v>45059</v>
      </c>
      <c r="BR2441" s="5" t="s">
        <v>3151</v>
      </c>
    </row>
    <row r="2442" spans="1:70" ht="15" hidden="1" customHeight="1" outlineLevel="1">
      <c r="A2442" t="s">
        <v>97</v>
      </c>
      <c r="B2442" t="s">
        <v>1963</v>
      </c>
      <c r="C2442" s="1">
        <f t="shared" si="975"/>
        <v>8431</v>
      </c>
      <c r="D2442" s="5">
        <f>IF(N2442&gt;0, RANK(N2442,(N2442:P2442,Q2442:AE2442)),0)</f>
        <v>1</v>
      </c>
      <c r="E2442" s="5">
        <f>IF(O2442&gt;0,RANK(O2442,(N2442:P2442,Q2442:AE2442)),0)</f>
        <v>2</v>
      </c>
      <c r="F2442" s="5">
        <f>IF(P2442&gt;0,RANK(P2442,(N2442:P2442,Q2442:AE2442)),0)</f>
        <v>0</v>
      </c>
      <c r="G2442" s="129">
        <f t="shared" si="985"/>
        <v>2321</v>
      </c>
      <c r="H2442" s="134">
        <f t="shared" si="986"/>
        <v>0.27529355948286088</v>
      </c>
      <c r="I2442" s="2"/>
      <c r="J2442" s="2">
        <f t="shared" si="976"/>
        <v>0.63207211481437553</v>
      </c>
      <c r="K2442" s="2">
        <f t="shared" si="977"/>
        <v>0.35677855533151465</v>
      </c>
      <c r="L2442" s="2">
        <f t="shared" si="978"/>
        <v>0</v>
      </c>
      <c r="M2442" s="2">
        <f t="shared" si="979"/>
        <v>1.1149329854109824E-2</v>
      </c>
      <c r="N2442" s="63">
        <v>5329</v>
      </c>
      <c r="O2442" s="63">
        <v>3008</v>
      </c>
      <c r="P2442" s="63">
        <v>0</v>
      </c>
      <c r="Q2442" s="63">
        <v>71</v>
      </c>
      <c r="R2442" s="63">
        <v>18</v>
      </c>
      <c r="S2442" s="63">
        <v>0</v>
      </c>
      <c r="T2442" s="63">
        <v>5</v>
      </c>
      <c r="U2442" s="63">
        <v>0</v>
      </c>
      <c r="V2442" s="63">
        <v>0</v>
      </c>
      <c r="W2442" s="63">
        <v>0</v>
      </c>
      <c r="X2442" s="63">
        <v>0</v>
      </c>
      <c r="Y2442" s="63">
        <v>0</v>
      </c>
      <c r="Z2442" s="63">
        <v>0</v>
      </c>
      <c r="AA2442" s="63">
        <v>0</v>
      </c>
      <c r="AB2442" s="63">
        <v>0</v>
      </c>
      <c r="AC2442" s="63">
        <v>0</v>
      </c>
      <c r="AD2442" s="63">
        <v>0</v>
      </c>
      <c r="AE2442" s="63">
        <v>0</v>
      </c>
      <c r="AF2442" s="63">
        <v>0</v>
      </c>
      <c r="AG2442" s="63">
        <v>0</v>
      </c>
      <c r="AH2442" s="63">
        <v>0</v>
      </c>
      <c r="AI2442" s="63">
        <v>0</v>
      </c>
      <c r="AJ2442" s="63">
        <v>0</v>
      </c>
      <c r="AK2442" s="63">
        <v>0</v>
      </c>
      <c r="AL2442" s="63">
        <v>0</v>
      </c>
      <c r="AM2442" s="63">
        <v>0</v>
      </c>
      <c r="AN2442" s="63">
        <v>0</v>
      </c>
      <c r="AO2442" s="63">
        <v>0</v>
      </c>
      <c r="AP2442" s="63">
        <v>0</v>
      </c>
      <c r="AQ2442" s="63">
        <v>0</v>
      </c>
      <c r="AR2442" s="63">
        <v>0</v>
      </c>
      <c r="AS2442" s="63">
        <v>0</v>
      </c>
      <c r="AT2442" s="63">
        <v>0</v>
      </c>
      <c r="AU2442" s="63">
        <v>0</v>
      </c>
      <c r="AV2442" s="63">
        <v>0</v>
      </c>
      <c r="AW2442" s="63">
        <v>0</v>
      </c>
      <c r="AX2442" s="63">
        <v>0</v>
      </c>
      <c r="AY2442" s="63">
        <v>0</v>
      </c>
      <c r="BA2442" s="5">
        <f>IF(Q2442&gt;0,RANK(Q2442,(N2442:P2442,Q2442:AE2442)),0)</f>
        <v>3</v>
      </c>
      <c r="BB2442" s="5">
        <f>IF(R2442&gt;0,RANK(R2442,(N2442:P2442,Q2442:AE2442)),0)</f>
        <v>4</v>
      </c>
      <c r="BC2442" s="5">
        <f>IF(T2442&gt;0,RANK(T2442,(N2442:P2442,Q2442:AE2442)),0)</f>
        <v>5</v>
      </c>
      <c r="BD2442" s="5">
        <f>IF(S2442&gt;0,RANK(S2442,(N2442:P2442,Q2442:AE2442)),0)</f>
        <v>0</v>
      </c>
      <c r="BE2442" s="2">
        <f t="shared" si="980"/>
        <v>8.4213023366148734E-3</v>
      </c>
      <c r="BF2442" s="2">
        <f t="shared" si="981"/>
        <v>2.134978057169968E-3</v>
      </c>
      <c r="BG2442" s="2">
        <f t="shared" si="982"/>
        <v>5.9304946032499113E-4</v>
      </c>
      <c r="BH2442" s="2">
        <f t="shared" si="983"/>
        <v>0</v>
      </c>
      <c r="BJ2442" t="s">
        <v>97</v>
      </c>
      <c r="BK2442" t="s">
        <v>1963</v>
      </c>
      <c r="BL2442">
        <v>5</v>
      </c>
      <c r="BN2442" s="112">
        <v>45</v>
      </c>
      <c r="BO2442" s="114">
        <v>61</v>
      </c>
      <c r="BP2442" s="118">
        <f t="shared" si="984"/>
        <v>45061</v>
      </c>
      <c r="BQ2442" s="118">
        <f t="shared" si="974"/>
        <v>45061</v>
      </c>
      <c r="BR2442" s="5" t="s">
        <v>3151</v>
      </c>
    </row>
    <row r="2443" spans="1:70" ht="15" hidden="1" customHeight="1" outlineLevel="1">
      <c r="A2443" t="s">
        <v>1658</v>
      </c>
      <c r="B2443" t="s">
        <v>1963</v>
      </c>
      <c r="C2443" s="1">
        <f t="shared" si="975"/>
        <v>144568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0</v>
      </c>
      <c r="G2443" s="129">
        <f t="shared" si="985"/>
        <v>43516</v>
      </c>
      <c r="H2443" s="134">
        <f t="shared" si="986"/>
        <v>0.30100713850921368</v>
      </c>
      <c r="I2443" s="2"/>
      <c r="J2443" s="2">
        <f t="shared" si="976"/>
        <v>0.34102290963422055</v>
      </c>
      <c r="K2443" s="2">
        <f t="shared" si="977"/>
        <v>0.64203004814343423</v>
      </c>
      <c r="L2443" s="2">
        <f t="shared" si="978"/>
        <v>0</v>
      </c>
      <c r="M2443" s="2">
        <f t="shared" si="979"/>
        <v>1.6947042222345221E-2</v>
      </c>
      <c r="N2443" s="63">
        <v>49301</v>
      </c>
      <c r="O2443" s="63">
        <v>92817</v>
      </c>
      <c r="P2443" s="63">
        <v>0</v>
      </c>
      <c r="Q2443" s="63">
        <v>1935</v>
      </c>
      <c r="R2443" s="63">
        <v>397</v>
      </c>
      <c r="S2443" s="63">
        <v>0</v>
      </c>
      <c r="T2443" s="63">
        <v>118</v>
      </c>
      <c r="U2443" s="63">
        <v>0</v>
      </c>
      <c r="V2443" s="63">
        <v>0</v>
      </c>
      <c r="W2443" s="63">
        <v>0</v>
      </c>
      <c r="X2443" s="63">
        <v>0</v>
      </c>
      <c r="Y2443" s="63">
        <v>0</v>
      </c>
      <c r="Z2443" s="63">
        <v>0</v>
      </c>
      <c r="AA2443" s="63">
        <v>0</v>
      </c>
      <c r="AB2443" s="63">
        <v>0</v>
      </c>
      <c r="AC2443" s="63">
        <v>0</v>
      </c>
      <c r="AD2443" s="63">
        <v>0</v>
      </c>
      <c r="AE2443" s="63">
        <v>0</v>
      </c>
      <c r="AF2443" s="63">
        <v>0</v>
      </c>
      <c r="AG2443" s="63">
        <v>0</v>
      </c>
      <c r="AH2443" s="63">
        <v>0</v>
      </c>
      <c r="AI2443" s="63">
        <v>0</v>
      </c>
      <c r="AJ2443" s="63">
        <v>0</v>
      </c>
      <c r="AK2443" s="63">
        <v>0</v>
      </c>
      <c r="AL2443" s="63">
        <v>0</v>
      </c>
      <c r="AM2443" s="63">
        <v>0</v>
      </c>
      <c r="AN2443" s="63">
        <v>0</v>
      </c>
      <c r="AO2443" s="63">
        <v>0</v>
      </c>
      <c r="AP2443" s="63">
        <v>0</v>
      </c>
      <c r="AQ2443" s="63">
        <v>0</v>
      </c>
      <c r="AR2443" s="63">
        <v>0</v>
      </c>
      <c r="AS2443" s="63">
        <v>0</v>
      </c>
      <c r="AT2443" s="63">
        <v>0</v>
      </c>
      <c r="AU2443" s="63">
        <v>0</v>
      </c>
      <c r="AV2443" s="63">
        <v>0</v>
      </c>
      <c r="AW2443" s="63">
        <v>0</v>
      </c>
      <c r="AX2443" s="63">
        <v>0</v>
      </c>
      <c r="AY2443" s="63">
        <v>0</v>
      </c>
      <c r="BA2443" s="5">
        <f>IF(Q2443&gt;0,RANK(Q2443,(N2443:P2443,Q2443:AE2443)),0)</f>
        <v>3</v>
      </c>
      <c r="BB2443" s="5">
        <f>IF(R2443&gt;0,RANK(R2443,(N2443:P2443,Q2443:AE2443)),0)</f>
        <v>4</v>
      </c>
      <c r="BC2443" s="5">
        <f>IF(T2443&gt;0,RANK(T2443,(N2443:P2443,Q2443:AE2443)),0)</f>
        <v>5</v>
      </c>
      <c r="BD2443" s="5">
        <f>IF(S2443&gt;0,RANK(S2443,(N2443:P2443,Q2443:AE2443)),0)</f>
        <v>0</v>
      </c>
      <c r="BE2443" s="2">
        <f t="shared" si="980"/>
        <v>1.3384704775607327E-2</v>
      </c>
      <c r="BF2443" s="2">
        <f t="shared" si="981"/>
        <v>2.7461125560289969E-3</v>
      </c>
      <c r="BG2443" s="2">
        <f t="shared" si="982"/>
        <v>8.1622489070887053E-4</v>
      </c>
      <c r="BH2443" s="2">
        <f t="shared" si="983"/>
        <v>0</v>
      </c>
      <c r="BJ2443" t="s">
        <v>1658</v>
      </c>
      <c r="BK2443" t="s">
        <v>1963</v>
      </c>
      <c r="BL2443">
        <v>2</v>
      </c>
      <c r="BN2443" s="112">
        <v>45</v>
      </c>
      <c r="BO2443" s="114">
        <v>63</v>
      </c>
      <c r="BP2443" s="118">
        <f t="shared" si="984"/>
        <v>45063</v>
      </c>
      <c r="BQ2443" s="118">
        <f t="shared" si="974"/>
        <v>45063</v>
      </c>
      <c r="BR2443" s="5" t="s">
        <v>3151</v>
      </c>
    </row>
    <row r="2444" spans="1:70" ht="15" hidden="1" customHeight="1" outlineLevel="1">
      <c r="A2444" t="s">
        <v>534</v>
      </c>
      <c r="B2444" t="s">
        <v>1963</v>
      </c>
      <c r="C2444" s="1">
        <f t="shared" si="975"/>
        <v>5697</v>
      </c>
      <c r="D2444" s="5">
        <f>IF(N2444&gt;0, RANK(N2444,(N2444:P2444,Q2444:AE2444)),0)</f>
        <v>2</v>
      </c>
      <c r="E2444" s="5">
        <f>IF(O2444&gt;0,RANK(O2444,(N2444:P2444,Q2444:AE2444)),0)</f>
        <v>1</v>
      </c>
      <c r="F2444" s="5">
        <f>IF(P2444&gt;0,RANK(P2444,(N2444:P2444,Q2444:AE2444)),0)</f>
        <v>0</v>
      </c>
      <c r="G2444" s="129">
        <f t="shared" si="985"/>
        <v>271</v>
      </c>
      <c r="H2444" s="134">
        <f t="shared" si="986"/>
        <v>4.7568895910128139E-2</v>
      </c>
      <c r="I2444" s="2"/>
      <c r="J2444" s="2">
        <f t="shared" si="976"/>
        <v>0.47165174653326314</v>
      </c>
      <c r="K2444" s="2">
        <f t="shared" si="977"/>
        <v>0.51922064244339128</v>
      </c>
      <c r="L2444" s="2">
        <f t="shared" si="978"/>
        <v>0</v>
      </c>
      <c r="M2444" s="2">
        <f t="shared" si="979"/>
        <v>9.1276110233455832E-3</v>
      </c>
      <c r="N2444" s="63">
        <v>2687</v>
      </c>
      <c r="O2444" s="63">
        <v>2958</v>
      </c>
      <c r="P2444" s="63">
        <v>0</v>
      </c>
      <c r="Q2444" s="63">
        <v>28</v>
      </c>
      <c r="R2444" s="63">
        <v>20</v>
      </c>
      <c r="S2444" s="63">
        <v>0</v>
      </c>
      <c r="T2444" s="63">
        <v>4</v>
      </c>
      <c r="U2444" s="63">
        <v>0</v>
      </c>
      <c r="V2444" s="63">
        <v>0</v>
      </c>
      <c r="W2444" s="63">
        <v>0</v>
      </c>
      <c r="X2444" s="63">
        <v>0</v>
      </c>
      <c r="Y2444" s="63">
        <v>0</v>
      </c>
      <c r="Z2444" s="63">
        <v>0</v>
      </c>
      <c r="AA2444" s="63">
        <v>0</v>
      </c>
      <c r="AB2444" s="63">
        <v>0</v>
      </c>
      <c r="AC2444" s="63">
        <v>0</v>
      </c>
      <c r="AD2444" s="63">
        <v>0</v>
      </c>
      <c r="AE2444" s="63">
        <v>0</v>
      </c>
      <c r="AF2444" s="63">
        <v>0</v>
      </c>
      <c r="AG2444" s="63">
        <v>0</v>
      </c>
      <c r="AH2444" s="63">
        <v>0</v>
      </c>
      <c r="AI2444" s="63">
        <v>0</v>
      </c>
      <c r="AJ2444" s="63">
        <v>0</v>
      </c>
      <c r="AK2444" s="63">
        <v>0</v>
      </c>
      <c r="AL2444" s="63">
        <v>0</v>
      </c>
      <c r="AM2444" s="63">
        <v>0</v>
      </c>
      <c r="AN2444" s="63">
        <v>0</v>
      </c>
      <c r="AO2444" s="63">
        <v>0</v>
      </c>
      <c r="AP2444" s="63">
        <v>0</v>
      </c>
      <c r="AQ2444" s="63">
        <v>0</v>
      </c>
      <c r="AR2444" s="63">
        <v>0</v>
      </c>
      <c r="AS2444" s="63">
        <v>0</v>
      </c>
      <c r="AT2444" s="63">
        <v>0</v>
      </c>
      <c r="AU2444" s="63">
        <v>0</v>
      </c>
      <c r="AV2444" s="63">
        <v>0</v>
      </c>
      <c r="AW2444" s="63">
        <v>0</v>
      </c>
      <c r="AX2444" s="63">
        <v>0</v>
      </c>
      <c r="AY2444" s="63">
        <v>0</v>
      </c>
      <c r="BA2444" s="5">
        <f>IF(Q2444&gt;0,RANK(Q2444,(N2444:P2444,Q2444:AE2444)),0)</f>
        <v>3</v>
      </c>
      <c r="BB2444" s="5">
        <f>IF(R2444&gt;0,RANK(R2444,(N2444:P2444,Q2444:AE2444)),0)</f>
        <v>4</v>
      </c>
      <c r="BC2444" s="5">
        <f>IF(T2444&gt;0,RANK(T2444,(N2444:P2444,Q2444:AE2444)),0)</f>
        <v>5</v>
      </c>
      <c r="BD2444" s="5">
        <f>IF(S2444&gt;0,RANK(S2444,(N2444:P2444,Q2444:AE2444)),0)</f>
        <v>0</v>
      </c>
      <c r="BE2444" s="2">
        <f t="shared" si="980"/>
        <v>4.9148674741091806E-3</v>
      </c>
      <c r="BF2444" s="2">
        <f t="shared" si="981"/>
        <v>3.5106196243637E-3</v>
      </c>
      <c r="BG2444" s="2">
        <f t="shared" si="982"/>
        <v>7.0212392487274005E-4</v>
      </c>
      <c r="BH2444" s="2">
        <f t="shared" si="983"/>
        <v>0</v>
      </c>
      <c r="BJ2444" t="s">
        <v>534</v>
      </c>
      <c r="BK2444" t="s">
        <v>1963</v>
      </c>
      <c r="BL2444">
        <v>3</v>
      </c>
      <c r="BN2444" s="112">
        <v>45</v>
      </c>
      <c r="BO2444" s="114">
        <v>65</v>
      </c>
      <c r="BP2444" s="118">
        <f t="shared" si="984"/>
        <v>45065</v>
      </c>
      <c r="BQ2444" s="118">
        <f t="shared" si="974"/>
        <v>45065</v>
      </c>
      <c r="BR2444" s="5" t="s">
        <v>3151</v>
      </c>
    </row>
    <row r="2445" spans="1:70" ht="15" hidden="1" customHeight="1" outlineLevel="1">
      <c r="A2445" t="s">
        <v>1825</v>
      </c>
      <c r="B2445" t="s">
        <v>1963</v>
      </c>
      <c r="C2445" s="1">
        <f t="shared" si="975"/>
        <v>14704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0</v>
      </c>
      <c r="G2445" s="129">
        <f t="shared" si="985"/>
        <v>3161</v>
      </c>
      <c r="H2445" s="134">
        <f t="shared" si="986"/>
        <v>0.21497551686615887</v>
      </c>
      <c r="I2445" s="2"/>
      <c r="J2445" s="2">
        <f t="shared" si="976"/>
        <v>0.60337323177366708</v>
      </c>
      <c r="K2445" s="2">
        <f t="shared" si="977"/>
        <v>0.38839771490750818</v>
      </c>
      <c r="L2445" s="2">
        <f t="shared" si="978"/>
        <v>0</v>
      </c>
      <c r="M2445" s="2">
        <f t="shared" si="979"/>
        <v>8.2290533188247306E-3</v>
      </c>
      <c r="N2445" s="63">
        <v>8872</v>
      </c>
      <c r="O2445" s="63">
        <v>5711</v>
      </c>
      <c r="P2445" s="63">
        <v>0</v>
      </c>
      <c r="Q2445" s="63">
        <v>63</v>
      </c>
      <c r="R2445" s="63">
        <v>40</v>
      </c>
      <c r="S2445" s="63">
        <v>0</v>
      </c>
      <c r="T2445" s="63">
        <v>18</v>
      </c>
      <c r="U2445" s="63">
        <v>0</v>
      </c>
      <c r="V2445" s="63">
        <v>0</v>
      </c>
      <c r="W2445" s="63">
        <v>0</v>
      </c>
      <c r="X2445" s="63">
        <v>0</v>
      </c>
      <c r="Y2445" s="63">
        <v>0</v>
      </c>
      <c r="Z2445" s="63">
        <v>0</v>
      </c>
      <c r="AA2445" s="63">
        <v>0</v>
      </c>
      <c r="AB2445" s="63">
        <v>0</v>
      </c>
      <c r="AC2445" s="63">
        <v>0</v>
      </c>
      <c r="AD2445" s="63">
        <v>0</v>
      </c>
      <c r="AE2445" s="63">
        <v>0</v>
      </c>
      <c r="AF2445" s="63">
        <v>0</v>
      </c>
      <c r="AG2445" s="63">
        <v>0</v>
      </c>
      <c r="AH2445" s="63">
        <v>0</v>
      </c>
      <c r="AI2445" s="63">
        <v>0</v>
      </c>
      <c r="AJ2445" s="63">
        <v>0</v>
      </c>
      <c r="AK2445" s="63">
        <v>0</v>
      </c>
      <c r="AL2445" s="63">
        <v>0</v>
      </c>
      <c r="AM2445" s="63">
        <v>0</v>
      </c>
      <c r="AN2445" s="63">
        <v>0</v>
      </c>
      <c r="AO2445" s="63">
        <v>0</v>
      </c>
      <c r="AP2445" s="63">
        <v>0</v>
      </c>
      <c r="AQ2445" s="63">
        <v>0</v>
      </c>
      <c r="AR2445" s="63">
        <v>0</v>
      </c>
      <c r="AS2445" s="63">
        <v>0</v>
      </c>
      <c r="AT2445" s="63">
        <v>0</v>
      </c>
      <c r="AU2445" s="63">
        <v>0</v>
      </c>
      <c r="AV2445" s="63">
        <v>0</v>
      </c>
      <c r="AW2445" s="63">
        <v>0</v>
      </c>
      <c r="AX2445" s="63">
        <v>0</v>
      </c>
      <c r="AY2445" s="63">
        <v>0</v>
      </c>
      <c r="BA2445" s="5">
        <f>IF(Q2445&gt;0,RANK(Q2445,(N2445:P2445,Q2445:AE2445)),0)</f>
        <v>3</v>
      </c>
      <c r="BB2445" s="5">
        <f>IF(R2445&gt;0,RANK(R2445,(N2445:P2445,Q2445:AE2445)),0)</f>
        <v>4</v>
      </c>
      <c r="BC2445" s="5">
        <f>IF(T2445&gt;0,RANK(T2445,(N2445:P2445,Q2445:AE2445)),0)</f>
        <v>5</v>
      </c>
      <c r="BD2445" s="5">
        <f>IF(S2445&gt;0,RANK(S2445,(N2445:P2445,Q2445:AE2445)),0)</f>
        <v>0</v>
      </c>
      <c r="BE2445" s="2">
        <f t="shared" si="980"/>
        <v>4.2845484221980413E-3</v>
      </c>
      <c r="BF2445" s="2">
        <f t="shared" si="981"/>
        <v>2.720348204570185E-3</v>
      </c>
      <c r="BG2445" s="2">
        <f t="shared" si="982"/>
        <v>1.2241566920565832E-3</v>
      </c>
      <c r="BH2445" s="2">
        <f t="shared" si="983"/>
        <v>0</v>
      </c>
      <c r="BJ2445" t="s">
        <v>1825</v>
      </c>
      <c r="BK2445" t="s">
        <v>1963</v>
      </c>
      <c r="BL2445">
        <v>7</v>
      </c>
      <c r="BN2445" s="112">
        <v>45</v>
      </c>
      <c r="BO2445" s="114">
        <v>67</v>
      </c>
      <c r="BP2445" s="118">
        <f t="shared" si="984"/>
        <v>45067</v>
      </c>
      <c r="BQ2445" s="118">
        <f t="shared" si="974"/>
        <v>45067</v>
      </c>
      <c r="BR2445" s="5" t="s">
        <v>3151</v>
      </c>
    </row>
    <row r="2446" spans="1:70" ht="15" hidden="1" customHeight="1" outlineLevel="1">
      <c r="A2446" t="s">
        <v>1847</v>
      </c>
      <c r="B2446" t="s">
        <v>1963</v>
      </c>
      <c r="C2446" s="1">
        <f t="shared" si="975"/>
        <v>11446</v>
      </c>
      <c r="D2446" s="5">
        <f>IF(N2446&gt;0, RANK(N2446,(N2446:P2446,Q2446:AE2446)),0)</f>
        <v>1</v>
      </c>
      <c r="E2446" s="5">
        <f>IF(O2446&gt;0,RANK(O2446,(N2446:P2446,Q2446:AE2446)),0)</f>
        <v>2</v>
      </c>
      <c r="F2446" s="5">
        <f>IF(P2446&gt;0,RANK(P2446,(N2446:P2446,Q2446:AE2446)),0)</f>
        <v>0</v>
      </c>
      <c r="G2446" s="129">
        <f t="shared" si="985"/>
        <v>1246</v>
      </c>
      <c r="H2446" s="134">
        <f t="shared" si="986"/>
        <v>0.10885899004018872</v>
      </c>
      <c r="I2446" s="2"/>
      <c r="J2446" s="2">
        <f t="shared" si="976"/>
        <v>0.54953695614188358</v>
      </c>
      <c r="K2446" s="2">
        <f t="shared" si="977"/>
        <v>0.44067796610169491</v>
      </c>
      <c r="L2446" s="2">
        <f t="shared" si="978"/>
        <v>0</v>
      </c>
      <c r="M2446" s="2">
        <f t="shared" si="979"/>
        <v>9.7850777564215119E-3</v>
      </c>
      <c r="N2446" s="63">
        <v>6290</v>
      </c>
      <c r="O2446" s="63">
        <v>5044</v>
      </c>
      <c r="P2446" s="63">
        <v>0</v>
      </c>
      <c r="Q2446" s="63">
        <v>69</v>
      </c>
      <c r="R2446" s="63">
        <v>33</v>
      </c>
      <c r="S2446" s="63">
        <v>0</v>
      </c>
      <c r="T2446" s="63">
        <v>10</v>
      </c>
      <c r="U2446" s="63">
        <v>0</v>
      </c>
      <c r="V2446" s="63">
        <v>0</v>
      </c>
      <c r="W2446" s="63">
        <v>0</v>
      </c>
      <c r="X2446" s="63">
        <v>0</v>
      </c>
      <c r="Y2446" s="63">
        <v>0</v>
      </c>
      <c r="Z2446" s="63">
        <v>0</v>
      </c>
      <c r="AA2446" s="63">
        <v>0</v>
      </c>
      <c r="AB2446" s="63">
        <v>0</v>
      </c>
      <c r="AC2446" s="63">
        <v>0</v>
      </c>
      <c r="AD2446" s="63">
        <v>0</v>
      </c>
      <c r="AE2446" s="63">
        <v>0</v>
      </c>
      <c r="AF2446" s="63">
        <v>0</v>
      </c>
      <c r="AG2446" s="63">
        <v>0</v>
      </c>
      <c r="AH2446" s="63">
        <v>0</v>
      </c>
      <c r="AI2446" s="63">
        <v>0</v>
      </c>
      <c r="AJ2446" s="63">
        <v>0</v>
      </c>
      <c r="AK2446" s="63">
        <v>0</v>
      </c>
      <c r="AL2446" s="63">
        <v>0</v>
      </c>
      <c r="AM2446" s="63">
        <v>0</v>
      </c>
      <c r="AN2446" s="63">
        <v>0</v>
      </c>
      <c r="AO2446" s="63">
        <v>0</v>
      </c>
      <c r="AP2446" s="63">
        <v>0</v>
      </c>
      <c r="AQ2446" s="63">
        <v>0</v>
      </c>
      <c r="AR2446" s="63">
        <v>0</v>
      </c>
      <c r="AS2446" s="63">
        <v>0</v>
      </c>
      <c r="AT2446" s="63">
        <v>0</v>
      </c>
      <c r="AU2446" s="63">
        <v>0</v>
      </c>
      <c r="AV2446" s="63">
        <v>0</v>
      </c>
      <c r="AW2446" s="63">
        <v>0</v>
      </c>
      <c r="AX2446" s="63">
        <v>0</v>
      </c>
      <c r="AY2446" s="63">
        <v>0</v>
      </c>
      <c r="BA2446" s="5">
        <f>IF(Q2446&gt;0,RANK(Q2446,(N2446:P2446,Q2446:AE2446)),0)</f>
        <v>3</v>
      </c>
      <c r="BB2446" s="5">
        <f>IF(R2446&gt;0,RANK(R2446,(N2446:P2446,Q2446:AE2446)),0)</f>
        <v>4</v>
      </c>
      <c r="BC2446" s="5">
        <f>IF(T2446&gt;0,RANK(T2446,(N2446:P2446,Q2446:AE2446)),0)</f>
        <v>5</v>
      </c>
      <c r="BD2446" s="5">
        <f>IF(S2446&gt;0,RANK(S2446,(N2446:P2446,Q2446:AE2446)),0)</f>
        <v>0</v>
      </c>
      <c r="BE2446" s="2">
        <f t="shared" si="980"/>
        <v>6.0283068320810766E-3</v>
      </c>
      <c r="BF2446" s="2">
        <f t="shared" si="981"/>
        <v>2.8831032675170364E-3</v>
      </c>
      <c r="BG2446" s="2">
        <f t="shared" si="982"/>
        <v>8.7366765682334437E-4</v>
      </c>
      <c r="BH2446" s="2">
        <f t="shared" si="983"/>
        <v>0</v>
      </c>
      <c r="BJ2446" t="s">
        <v>1847</v>
      </c>
      <c r="BK2446" t="s">
        <v>1963</v>
      </c>
      <c r="BL2446">
        <v>7</v>
      </c>
      <c r="BN2446" s="112">
        <v>45</v>
      </c>
      <c r="BO2446" s="114">
        <v>69</v>
      </c>
      <c r="BP2446" s="118">
        <f t="shared" si="984"/>
        <v>45069</v>
      </c>
      <c r="BQ2446" s="118">
        <f t="shared" si="974"/>
        <v>45069</v>
      </c>
      <c r="BR2446" s="5" t="s">
        <v>3151</v>
      </c>
    </row>
    <row r="2447" spans="1:70" ht="15" hidden="1" customHeight="1" outlineLevel="1">
      <c r="A2447" t="s">
        <v>353</v>
      </c>
      <c r="B2447" t="s">
        <v>1963</v>
      </c>
      <c r="C2447" s="1">
        <f t="shared" si="975"/>
        <v>18631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0</v>
      </c>
      <c r="G2447" s="129">
        <f t="shared" si="985"/>
        <v>4485</v>
      </c>
      <c r="H2447" s="134">
        <f t="shared" si="986"/>
        <v>0.24072781922602116</v>
      </c>
      <c r="I2447" s="2"/>
      <c r="J2447" s="2">
        <f t="shared" si="976"/>
        <v>0.37346358220170683</v>
      </c>
      <c r="K2447" s="2">
        <f t="shared" si="977"/>
        <v>0.61419140142772799</v>
      </c>
      <c r="L2447" s="2">
        <f t="shared" si="978"/>
        <v>0</v>
      </c>
      <c r="M2447" s="2">
        <f t="shared" si="979"/>
        <v>1.2345016370565176E-2</v>
      </c>
      <c r="N2447" s="63">
        <v>6958</v>
      </c>
      <c r="O2447" s="63">
        <v>11443</v>
      </c>
      <c r="P2447" s="63">
        <v>0</v>
      </c>
      <c r="Q2447" s="63">
        <v>152</v>
      </c>
      <c r="R2447" s="63">
        <v>60</v>
      </c>
      <c r="S2447" s="63">
        <v>0</v>
      </c>
      <c r="T2447" s="63">
        <v>18</v>
      </c>
      <c r="U2447" s="63">
        <v>0</v>
      </c>
      <c r="V2447" s="63">
        <v>0</v>
      </c>
      <c r="W2447" s="63">
        <v>0</v>
      </c>
      <c r="X2447" s="63">
        <v>0</v>
      </c>
      <c r="Y2447" s="63">
        <v>0</v>
      </c>
      <c r="Z2447" s="63">
        <v>0</v>
      </c>
      <c r="AA2447" s="63">
        <v>0</v>
      </c>
      <c r="AB2447" s="63">
        <v>0</v>
      </c>
      <c r="AC2447" s="63">
        <v>0</v>
      </c>
      <c r="AD2447" s="63">
        <v>0</v>
      </c>
      <c r="AE2447" s="63">
        <v>0</v>
      </c>
      <c r="AF2447" s="63">
        <v>0</v>
      </c>
      <c r="AG2447" s="63">
        <v>0</v>
      </c>
      <c r="AH2447" s="63">
        <v>0</v>
      </c>
      <c r="AI2447" s="63">
        <v>0</v>
      </c>
      <c r="AJ2447" s="63">
        <v>0</v>
      </c>
      <c r="AK2447" s="63">
        <v>0</v>
      </c>
      <c r="AL2447" s="63">
        <v>0</v>
      </c>
      <c r="AM2447" s="63">
        <v>0</v>
      </c>
      <c r="AN2447" s="63">
        <v>0</v>
      </c>
      <c r="AO2447" s="63">
        <v>0</v>
      </c>
      <c r="AP2447" s="63">
        <v>0</v>
      </c>
      <c r="AQ2447" s="63">
        <v>0</v>
      </c>
      <c r="AR2447" s="63">
        <v>0</v>
      </c>
      <c r="AS2447" s="63">
        <v>0</v>
      </c>
      <c r="AT2447" s="63">
        <v>0</v>
      </c>
      <c r="AU2447" s="63">
        <v>0</v>
      </c>
      <c r="AV2447" s="63">
        <v>0</v>
      </c>
      <c r="AW2447" s="63">
        <v>0</v>
      </c>
      <c r="AX2447" s="63">
        <v>0</v>
      </c>
      <c r="AY2447" s="63">
        <v>0</v>
      </c>
      <c r="BA2447" s="5">
        <f>IF(Q2447&gt;0,RANK(Q2447,(N2447:P2447,Q2447:AE2447)),0)</f>
        <v>3</v>
      </c>
      <c r="BB2447" s="5">
        <f>IF(R2447&gt;0,RANK(R2447,(N2447:P2447,Q2447:AE2447)),0)</f>
        <v>4</v>
      </c>
      <c r="BC2447" s="5">
        <f>IF(T2447&gt;0,RANK(T2447,(N2447:P2447,Q2447:AE2447)),0)</f>
        <v>5</v>
      </c>
      <c r="BD2447" s="5">
        <f>IF(S2447&gt;0,RANK(S2447,(N2447:P2447,Q2447:AE2447)),0)</f>
        <v>0</v>
      </c>
      <c r="BE2447" s="2">
        <f t="shared" si="980"/>
        <v>8.1584456014169929E-3</v>
      </c>
      <c r="BF2447" s="2">
        <f t="shared" si="981"/>
        <v>3.2204390531909185E-3</v>
      </c>
      <c r="BG2447" s="2">
        <f t="shared" si="982"/>
        <v>9.6613171595727552E-4</v>
      </c>
      <c r="BH2447" s="2">
        <f t="shared" si="983"/>
        <v>0</v>
      </c>
      <c r="BJ2447" t="s">
        <v>353</v>
      </c>
      <c r="BK2447" t="s">
        <v>1963</v>
      </c>
      <c r="BN2447" s="112">
        <v>45</v>
      </c>
      <c r="BO2447" s="114">
        <v>71</v>
      </c>
      <c r="BP2447" s="118">
        <f t="shared" si="984"/>
        <v>45071</v>
      </c>
      <c r="BQ2447" s="118">
        <f t="shared" si="974"/>
        <v>45071</v>
      </c>
      <c r="BR2447" s="5" t="s">
        <v>3151</v>
      </c>
    </row>
    <row r="2448" spans="1:70" ht="15" hidden="1" customHeight="1" outlineLevel="1">
      <c r="A2448" t="s">
        <v>1653</v>
      </c>
      <c r="B2448" t="s">
        <v>1963</v>
      </c>
      <c r="C2448" s="1">
        <f t="shared" si="975"/>
        <v>40668</v>
      </c>
      <c r="D2448" s="5">
        <f>IF(N2448&gt;0, RANK(N2448,(N2448:P2448,Q2448:AE2448)),0)</f>
        <v>2</v>
      </c>
      <c r="E2448" s="5">
        <f>IF(O2448&gt;0,RANK(O2448,(N2448:P2448,Q2448:AE2448)),0)</f>
        <v>1</v>
      </c>
      <c r="F2448" s="5">
        <f>IF(P2448&gt;0,RANK(P2448,(N2448:P2448,Q2448:AE2448)),0)</f>
        <v>0</v>
      </c>
      <c r="G2448" s="129">
        <f t="shared" si="985"/>
        <v>19284</v>
      </c>
      <c r="H2448" s="134">
        <f t="shared" si="986"/>
        <v>0.474181174387725</v>
      </c>
      <c r="I2448" s="2"/>
      <c r="J2448" s="2">
        <f t="shared" si="976"/>
        <v>0.2560735713583161</v>
      </c>
      <c r="K2448" s="2">
        <f t="shared" si="977"/>
        <v>0.7302547457460411</v>
      </c>
      <c r="L2448" s="2">
        <f t="shared" si="978"/>
        <v>0</v>
      </c>
      <c r="M2448" s="2">
        <f t="shared" si="979"/>
        <v>1.36716828956428E-2</v>
      </c>
      <c r="N2448" s="63">
        <v>10414</v>
      </c>
      <c r="O2448" s="63">
        <v>29698</v>
      </c>
      <c r="P2448" s="63">
        <v>0</v>
      </c>
      <c r="Q2448" s="63">
        <v>443</v>
      </c>
      <c r="R2448" s="63">
        <v>88</v>
      </c>
      <c r="S2448" s="63">
        <v>0</v>
      </c>
      <c r="T2448" s="63">
        <v>25</v>
      </c>
      <c r="U2448" s="63">
        <v>0</v>
      </c>
      <c r="V2448" s="63">
        <v>0</v>
      </c>
      <c r="W2448" s="63">
        <v>0</v>
      </c>
      <c r="X2448" s="63">
        <v>0</v>
      </c>
      <c r="Y2448" s="63">
        <v>0</v>
      </c>
      <c r="Z2448" s="63">
        <v>0</v>
      </c>
      <c r="AA2448" s="63">
        <v>0</v>
      </c>
      <c r="AB2448" s="63">
        <v>0</v>
      </c>
      <c r="AC2448" s="63">
        <v>0</v>
      </c>
      <c r="AD2448" s="63">
        <v>0</v>
      </c>
      <c r="AE2448" s="63">
        <v>0</v>
      </c>
      <c r="AF2448" s="63">
        <v>0</v>
      </c>
      <c r="AG2448" s="63">
        <v>0</v>
      </c>
      <c r="AH2448" s="63">
        <v>0</v>
      </c>
      <c r="AI2448" s="63">
        <v>0</v>
      </c>
      <c r="AJ2448" s="63">
        <v>0</v>
      </c>
      <c r="AK2448" s="63">
        <v>0</v>
      </c>
      <c r="AL2448" s="63">
        <v>0</v>
      </c>
      <c r="AM2448" s="63">
        <v>0</v>
      </c>
      <c r="AN2448" s="63">
        <v>0</v>
      </c>
      <c r="AO2448" s="63">
        <v>0</v>
      </c>
      <c r="AP2448" s="63">
        <v>0</v>
      </c>
      <c r="AQ2448" s="63">
        <v>0</v>
      </c>
      <c r="AR2448" s="63">
        <v>0</v>
      </c>
      <c r="AS2448" s="63">
        <v>0</v>
      </c>
      <c r="AT2448" s="63">
        <v>0</v>
      </c>
      <c r="AU2448" s="63">
        <v>0</v>
      </c>
      <c r="AV2448" s="63">
        <v>0</v>
      </c>
      <c r="AW2448" s="63">
        <v>0</v>
      </c>
      <c r="AX2448" s="63">
        <v>0</v>
      </c>
      <c r="AY2448" s="63">
        <v>0</v>
      </c>
      <c r="BA2448" s="5">
        <f>IF(Q2448&gt;0,RANK(Q2448,(N2448:P2448,Q2448:AE2448)),0)</f>
        <v>3</v>
      </c>
      <c r="BB2448" s="5">
        <f>IF(R2448&gt;0,RANK(R2448,(N2448:P2448,Q2448:AE2448)),0)</f>
        <v>4</v>
      </c>
      <c r="BC2448" s="5">
        <f>IF(T2448&gt;0,RANK(T2448,(N2448:P2448,Q2448:AE2448)),0)</f>
        <v>5</v>
      </c>
      <c r="BD2448" s="5">
        <f>IF(S2448&gt;0,RANK(S2448,(N2448:P2448,Q2448:AE2448)),0)</f>
        <v>0</v>
      </c>
      <c r="BE2448" s="2">
        <f t="shared" si="980"/>
        <v>1.0893085472607455E-2</v>
      </c>
      <c r="BF2448" s="2">
        <f t="shared" si="981"/>
        <v>2.1638634798859056E-3</v>
      </c>
      <c r="BG2448" s="2">
        <f t="shared" si="982"/>
        <v>6.1473394314940494E-4</v>
      </c>
      <c r="BH2448" s="2">
        <f t="shared" si="983"/>
        <v>0</v>
      </c>
      <c r="BJ2448" t="s">
        <v>1653</v>
      </c>
      <c r="BK2448" t="s">
        <v>1963</v>
      </c>
      <c r="BL2448">
        <v>3</v>
      </c>
      <c r="BN2448" s="112">
        <v>45</v>
      </c>
      <c r="BO2448" s="114">
        <v>73</v>
      </c>
      <c r="BP2448" s="118">
        <f t="shared" si="984"/>
        <v>45073</v>
      </c>
      <c r="BQ2448" s="118">
        <f t="shared" si="974"/>
        <v>45073</v>
      </c>
      <c r="BR2448" s="5" t="s">
        <v>3151</v>
      </c>
    </row>
    <row r="2449" spans="1:70" ht="15" hidden="1" customHeight="1" outlineLevel="1">
      <c r="A2449" t="s">
        <v>703</v>
      </c>
      <c r="B2449" t="s">
        <v>1963</v>
      </c>
      <c r="C2449" s="1">
        <f t="shared" si="975"/>
        <v>41205</v>
      </c>
      <c r="D2449" s="5">
        <f>IF(N2449&gt;0, RANK(N2449,(N2449:P2449,Q2449:AE2449)),0)</f>
        <v>1</v>
      </c>
      <c r="E2449" s="5">
        <f>IF(O2449&gt;0,RANK(O2449,(N2449:P2449,Q2449:AE2449)),0)</f>
        <v>2</v>
      </c>
      <c r="F2449" s="5">
        <f>IF(P2449&gt;0,RANK(P2449,(N2449:P2449,Q2449:AE2449)),0)</f>
        <v>0</v>
      </c>
      <c r="G2449" s="129">
        <f t="shared" si="985"/>
        <v>13692</v>
      </c>
      <c r="H2449" s="134">
        <f t="shared" si="986"/>
        <v>0.33228977065890064</v>
      </c>
      <c r="I2449" s="2"/>
      <c r="J2449" s="2">
        <f t="shared" si="976"/>
        <v>0.66241960927071952</v>
      </c>
      <c r="K2449" s="2">
        <f t="shared" si="977"/>
        <v>0.33012983861181894</v>
      </c>
      <c r="L2449" s="2">
        <f t="shared" si="978"/>
        <v>0</v>
      </c>
      <c r="M2449" s="2">
        <f t="shared" si="979"/>
        <v>7.4505521174615397E-3</v>
      </c>
      <c r="N2449" s="63">
        <v>27295</v>
      </c>
      <c r="O2449" s="63">
        <v>13603</v>
      </c>
      <c r="P2449" s="63">
        <v>0</v>
      </c>
      <c r="Q2449" s="63">
        <v>172</v>
      </c>
      <c r="R2449" s="63">
        <v>106</v>
      </c>
      <c r="S2449" s="63">
        <v>0</v>
      </c>
      <c r="T2449" s="63">
        <v>29</v>
      </c>
      <c r="U2449" s="63">
        <v>0</v>
      </c>
      <c r="V2449" s="63">
        <v>0</v>
      </c>
      <c r="W2449" s="63">
        <v>0</v>
      </c>
      <c r="X2449" s="63">
        <v>0</v>
      </c>
      <c r="Y2449" s="63">
        <v>0</v>
      </c>
      <c r="Z2449" s="63">
        <v>0</v>
      </c>
      <c r="AA2449" s="63">
        <v>0</v>
      </c>
      <c r="AB2449" s="63">
        <v>0</v>
      </c>
      <c r="AC2449" s="63">
        <v>0</v>
      </c>
      <c r="AD2449" s="63">
        <v>0</v>
      </c>
      <c r="AE2449" s="63">
        <v>0</v>
      </c>
      <c r="AF2449" s="63">
        <v>0</v>
      </c>
      <c r="AG2449" s="63">
        <v>0</v>
      </c>
      <c r="AH2449" s="63">
        <v>0</v>
      </c>
      <c r="AI2449" s="63">
        <v>0</v>
      </c>
      <c r="AJ2449" s="63">
        <v>0</v>
      </c>
      <c r="AK2449" s="63">
        <v>0</v>
      </c>
      <c r="AL2449" s="63">
        <v>0</v>
      </c>
      <c r="AM2449" s="63">
        <v>0</v>
      </c>
      <c r="AN2449" s="63">
        <v>0</v>
      </c>
      <c r="AO2449" s="63">
        <v>0</v>
      </c>
      <c r="AP2449" s="63">
        <v>0</v>
      </c>
      <c r="AQ2449" s="63">
        <v>0</v>
      </c>
      <c r="AR2449" s="63">
        <v>0</v>
      </c>
      <c r="AS2449" s="63">
        <v>0</v>
      </c>
      <c r="AT2449" s="63">
        <v>0</v>
      </c>
      <c r="AU2449" s="63">
        <v>0</v>
      </c>
      <c r="AV2449" s="63">
        <v>0</v>
      </c>
      <c r="AW2449" s="63">
        <v>0</v>
      </c>
      <c r="AX2449" s="63">
        <v>0</v>
      </c>
      <c r="AY2449" s="63">
        <v>0</v>
      </c>
      <c r="BA2449" s="5">
        <f>IF(Q2449&gt;0,RANK(Q2449,(N2449:P2449,Q2449:AE2449)),0)</f>
        <v>3</v>
      </c>
      <c r="BB2449" s="5">
        <f>IF(R2449&gt;0,RANK(R2449,(N2449:P2449,Q2449:AE2449)),0)</f>
        <v>4</v>
      </c>
      <c r="BC2449" s="5">
        <f>IF(T2449&gt;0,RANK(T2449,(N2449:P2449,Q2449:AE2449)),0)</f>
        <v>5</v>
      </c>
      <c r="BD2449" s="5">
        <f>IF(S2449&gt;0,RANK(S2449,(N2449:P2449,Q2449:AE2449)),0)</f>
        <v>0</v>
      </c>
      <c r="BE2449" s="2">
        <f t="shared" si="980"/>
        <v>4.1742506977308575E-3</v>
      </c>
      <c r="BF2449" s="2">
        <f t="shared" si="981"/>
        <v>2.5725033369736684E-3</v>
      </c>
      <c r="BG2449" s="2">
        <f t="shared" si="982"/>
        <v>7.0379808275694697E-4</v>
      </c>
      <c r="BH2449" s="2">
        <f t="shared" si="983"/>
        <v>0</v>
      </c>
      <c r="BJ2449" t="s">
        <v>703</v>
      </c>
      <c r="BK2449" t="s">
        <v>1963</v>
      </c>
      <c r="BN2449" s="112">
        <v>45</v>
      </c>
      <c r="BO2449" s="114">
        <v>75</v>
      </c>
      <c r="BP2449" s="118">
        <f t="shared" si="984"/>
        <v>45075</v>
      </c>
      <c r="BQ2449" s="118">
        <f t="shared" si="974"/>
        <v>45075</v>
      </c>
      <c r="BR2449" s="5" t="s">
        <v>3151</v>
      </c>
    </row>
    <row r="2450" spans="1:70" ht="15" hidden="1" customHeight="1" outlineLevel="1">
      <c r="A2450" t="s">
        <v>1626</v>
      </c>
      <c r="B2450" t="s">
        <v>1963</v>
      </c>
      <c r="C2450" s="1">
        <f t="shared" si="975"/>
        <v>57546</v>
      </c>
      <c r="D2450" s="5">
        <f>IF(N2450&gt;0, RANK(N2450,(N2450:P2450,Q2450:AE2450)),0)</f>
        <v>2</v>
      </c>
      <c r="E2450" s="5">
        <f>IF(O2450&gt;0,RANK(O2450,(N2450:P2450,Q2450:AE2450)),0)</f>
        <v>1</v>
      </c>
      <c r="F2450" s="5">
        <f>IF(P2450&gt;0,RANK(P2450,(N2450:P2450,Q2450:AE2450)),0)</f>
        <v>0</v>
      </c>
      <c r="G2450" s="129">
        <f t="shared" si="985"/>
        <v>29262</v>
      </c>
      <c r="H2450" s="134">
        <f t="shared" si="986"/>
        <v>0.50849754978625794</v>
      </c>
      <c r="I2450" s="2"/>
      <c r="J2450" s="2">
        <f t="shared" si="976"/>
        <v>0.237114656101206</v>
      </c>
      <c r="K2450" s="2">
        <f t="shared" si="977"/>
        <v>0.74561220588746391</v>
      </c>
      <c r="L2450" s="2">
        <f t="shared" si="978"/>
        <v>0</v>
      </c>
      <c r="M2450" s="2">
        <f t="shared" si="979"/>
        <v>1.7273138011330125E-2</v>
      </c>
      <c r="N2450" s="63">
        <v>13645</v>
      </c>
      <c r="O2450" s="63">
        <v>42907</v>
      </c>
      <c r="P2450" s="63">
        <v>0</v>
      </c>
      <c r="Q2450" s="63">
        <v>793</v>
      </c>
      <c r="R2450" s="63">
        <v>162</v>
      </c>
      <c r="S2450" s="63">
        <v>0</v>
      </c>
      <c r="T2450" s="63">
        <v>39</v>
      </c>
      <c r="U2450" s="63">
        <v>0</v>
      </c>
      <c r="V2450" s="63">
        <v>0</v>
      </c>
      <c r="W2450" s="63">
        <v>0</v>
      </c>
      <c r="X2450" s="63">
        <v>0</v>
      </c>
      <c r="Y2450" s="63">
        <v>0</v>
      </c>
      <c r="Z2450" s="63">
        <v>0</v>
      </c>
      <c r="AA2450" s="63">
        <v>0</v>
      </c>
      <c r="AB2450" s="63">
        <v>0</v>
      </c>
      <c r="AC2450" s="63">
        <v>0</v>
      </c>
      <c r="AD2450" s="63">
        <v>0</v>
      </c>
      <c r="AE2450" s="63">
        <v>0</v>
      </c>
      <c r="AF2450" s="63">
        <v>0</v>
      </c>
      <c r="AG2450" s="63">
        <v>0</v>
      </c>
      <c r="AH2450" s="63">
        <v>0</v>
      </c>
      <c r="AI2450" s="63">
        <v>0</v>
      </c>
      <c r="AJ2450" s="63">
        <v>0</v>
      </c>
      <c r="AK2450" s="63">
        <v>0</v>
      </c>
      <c r="AL2450" s="63">
        <v>0</v>
      </c>
      <c r="AM2450" s="63">
        <v>0</v>
      </c>
      <c r="AN2450" s="63">
        <v>0</v>
      </c>
      <c r="AO2450" s="63">
        <v>0</v>
      </c>
      <c r="AP2450" s="63">
        <v>0</v>
      </c>
      <c r="AQ2450" s="63">
        <v>0</v>
      </c>
      <c r="AR2450" s="63">
        <v>0</v>
      </c>
      <c r="AS2450" s="63">
        <v>0</v>
      </c>
      <c r="AT2450" s="63">
        <v>0</v>
      </c>
      <c r="AU2450" s="63">
        <v>0</v>
      </c>
      <c r="AV2450" s="63">
        <v>0</v>
      </c>
      <c r="AW2450" s="63">
        <v>0</v>
      </c>
      <c r="AX2450" s="63">
        <v>0</v>
      </c>
      <c r="AY2450" s="63">
        <v>0</v>
      </c>
      <c r="BA2450" s="5">
        <f>IF(Q2450&gt;0,RANK(Q2450,(N2450:P2450,Q2450:AE2450)),0)</f>
        <v>3</v>
      </c>
      <c r="BB2450" s="5">
        <f>IF(R2450&gt;0,RANK(R2450,(N2450:P2450,Q2450:AE2450)),0)</f>
        <v>4</v>
      </c>
      <c r="BC2450" s="5">
        <f>IF(T2450&gt;0,RANK(T2450,(N2450:P2450,Q2450:AE2450)),0)</f>
        <v>5</v>
      </c>
      <c r="BD2450" s="5">
        <f>IF(S2450&gt;0,RANK(S2450,(N2450:P2450,Q2450:AE2450)),0)</f>
        <v>0</v>
      </c>
      <c r="BE2450" s="2">
        <f t="shared" si="980"/>
        <v>1.3780280123727106E-2</v>
      </c>
      <c r="BF2450" s="2">
        <f t="shared" si="981"/>
        <v>2.8151391929934315E-3</v>
      </c>
      <c r="BG2450" s="2">
        <f t="shared" si="982"/>
        <v>6.7771869460952973E-4</v>
      </c>
      <c r="BH2450" s="2">
        <f t="shared" si="983"/>
        <v>0</v>
      </c>
      <c r="BJ2450" t="s">
        <v>1626</v>
      </c>
      <c r="BK2450" t="s">
        <v>1963</v>
      </c>
      <c r="BL2450">
        <v>3</v>
      </c>
      <c r="BN2450" s="112">
        <v>45</v>
      </c>
      <c r="BO2450" s="114">
        <v>77</v>
      </c>
      <c r="BP2450" s="118">
        <f t="shared" si="984"/>
        <v>45077</v>
      </c>
      <c r="BQ2450" s="118">
        <f t="shared" si="974"/>
        <v>45077</v>
      </c>
      <c r="BR2450" s="5" t="s">
        <v>3151</v>
      </c>
    </row>
    <row r="2451" spans="1:70" ht="15" hidden="1" customHeight="1" outlineLevel="1">
      <c r="A2451" t="s">
        <v>50</v>
      </c>
      <c r="B2451" t="s">
        <v>1963</v>
      </c>
      <c r="C2451" s="1">
        <f t="shared" si="975"/>
        <v>193822</v>
      </c>
      <c r="D2451" s="5">
        <f>IF(N2451&gt;0, RANK(N2451,(N2451:P2451,Q2451:AE2451)),0)</f>
        <v>1</v>
      </c>
      <c r="E2451" s="5">
        <f>IF(O2451&gt;0,RANK(O2451,(N2451:P2451,Q2451:AE2451)),0)</f>
        <v>2</v>
      </c>
      <c r="F2451" s="5">
        <f>IF(P2451&gt;0,RANK(P2451,(N2451:P2451,Q2451:AE2451)),0)</f>
        <v>0</v>
      </c>
      <c r="G2451" s="129">
        <f t="shared" si="985"/>
        <v>74257</v>
      </c>
      <c r="H2451" s="134">
        <f t="shared" si="986"/>
        <v>0.38311956331066649</v>
      </c>
      <c r="I2451" s="2"/>
      <c r="J2451" s="2">
        <f t="shared" si="976"/>
        <v>0.68397808298335583</v>
      </c>
      <c r="K2451" s="2">
        <f t="shared" si="977"/>
        <v>0.3008585196726894</v>
      </c>
      <c r="L2451" s="2">
        <f t="shared" si="978"/>
        <v>0</v>
      </c>
      <c r="M2451" s="2">
        <f t="shared" si="979"/>
        <v>1.5163397343954776E-2</v>
      </c>
      <c r="N2451" s="63">
        <v>132570</v>
      </c>
      <c r="O2451" s="63">
        <v>58313</v>
      </c>
      <c r="P2451" s="63">
        <v>0</v>
      </c>
      <c r="Q2451" s="63">
        <v>2027</v>
      </c>
      <c r="R2451" s="63">
        <v>732</v>
      </c>
      <c r="S2451" s="63">
        <v>0</v>
      </c>
      <c r="T2451" s="63">
        <v>180</v>
      </c>
      <c r="U2451" s="63">
        <v>0</v>
      </c>
      <c r="V2451" s="63">
        <v>0</v>
      </c>
      <c r="W2451" s="63">
        <v>0</v>
      </c>
      <c r="X2451" s="63">
        <v>0</v>
      </c>
      <c r="Y2451" s="63">
        <v>0</v>
      </c>
      <c r="Z2451" s="63">
        <v>0</v>
      </c>
      <c r="AA2451" s="63">
        <v>0</v>
      </c>
      <c r="AB2451" s="63">
        <v>0</v>
      </c>
      <c r="AC2451" s="63">
        <v>0</v>
      </c>
      <c r="AD2451" s="63">
        <v>0</v>
      </c>
      <c r="AE2451" s="63">
        <v>0</v>
      </c>
      <c r="AF2451" s="63">
        <v>0</v>
      </c>
      <c r="AG2451" s="63">
        <v>0</v>
      </c>
      <c r="AH2451" s="63">
        <v>0</v>
      </c>
      <c r="AI2451" s="63">
        <v>0</v>
      </c>
      <c r="AJ2451" s="63">
        <v>0</v>
      </c>
      <c r="AK2451" s="63">
        <v>0</v>
      </c>
      <c r="AL2451" s="63">
        <v>0</v>
      </c>
      <c r="AM2451" s="63">
        <v>0</v>
      </c>
      <c r="AN2451" s="63">
        <v>0</v>
      </c>
      <c r="AO2451" s="63">
        <v>0</v>
      </c>
      <c r="AP2451" s="63">
        <v>0</v>
      </c>
      <c r="AQ2451" s="63">
        <v>0</v>
      </c>
      <c r="AR2451" s="63">
        <v>0</v>
      </c>
      <c r="AS2451" s="63">
        <v>0</v>
      </c>
      <c r="AT2451" s="63">
        <v>0</v>
      </c>
      <c r="AU2451" s="63">
        <v>0</v>
      </c>
      <c r="AV2451" s="63">
        <v>0</v>
      </c>
      <c r="AW2451" s="63">
        <v>0</v>
      </c>
      <c r="AX2451" s="63">
        <v>0</v>
      </c>
      <c r="AY2451" s="63">
        <v>0</v>
      </c>
      <c r="BA2451" s="5">
        <f>IF(Q2451&gt;0,RANK(Q2451,(N2451:P2451,Q2451:AE2451)),0)</f>
        <v>3</v>
      </c>
      <c r="BB2451" s="5">
        <f>IF(R2451&gt;0,RANK(R2451,(N2451:P2451,Q2451:AE2451)),0)</f>
        <v>4</v>
      </c>
      <c r="BC2451" s="5">
        <f>IF(T2451&gt;0,RANK(T2451,(N2451:P2451,Q2451:AE2451)),0)</f>
        <v>5</v>
      </c>
      <c r="BD2451" s="5">
        <f>IF(S2451&gt;0,RANK(S2451,(N2451:P2451,Q2451:AE2451)),0)</f>
        <v>0</v>
      </c>
      <c r="BE2451" s="2">
        <f t="shared" si="980"/>
        <v>1.0458049137868766E-2</v>
      </c>
      <c r="BF2451" s="2">
        <f t="shared" si="981"/>
        <v>3.776661060147971E-3</v>
      </c>
      <c r="BG2451" s="2">
        <f t="shared" si="982"/>
        <v>9.2868714593802564E-4</v>
      </c>
      <c r="BH2451" s="2">
        <f t="shared" si="983"/>
        <v>0</v>
      </c>
      <c r="BJ2451" t="s">
        <v>50</v>
      </c>
      <c r="BK2451" t="s">
        <v>1963</v>
      </c>
      <c r="BN2451" s="112">
        <v>45</v>
      </c>
      <c r="BO2451" s="114">
        <v>79</v>
      </c>
      <c r="BP2451" s="118">
        <f t="shared" si="984"/>
        <v>45079</v>
      </c>
      <c r="BQ2451" s="118">
        <f t="shared" si="974"/>
        <v>45079</v>
      </c>
      <c r="BR2451" s="5" t="s">
        <v>3151</v>
      </c>
    </row>
    <row r="2452" spans="1:70" ht="15" hidden="1" customHeight="1" outlineLevel="1">
      <c r="A2452" t="s">
        <v>2111</v>
      </c>
      <c r="B2452" t="s">
        <v>1963</v>
      </c>
      <c r="C2452" s="1">
        <f t="shared" si="975"/>
        <v>9274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0</v>
      </c>
      <c r="G2452" s="129">
        <f t="shared" si="985"/>
        <v>3247</v>
      </c>
      <c r="H2452" s="134">
        <f t="shared" si="986"/>
        <v>0.35011861117101573</v>
      </c>
      <c r="I2452" s="2"/>
      <c r="J2452" s="2">
        <f t="shared" si="976"/>
        <v>0.31949536338149664</v>
      </c>
      <c r="K2452" s="2">
        <f t="shared" si="977"/>
        <v>0.66961397455251237</v>
      </c>
      <c r="L2452" s="2">
        <f t="shared" si="978"/>
        <v>0</v>
      </c>
      <c r="M2452" s="2">
        <f t="shared" si="979"/>
        <v>1.0890662065990986E-2</v>
      </c>
      <c r="N2452" s="63">
        <v>2963</v>
      </c>
      <c r="O2452" s="63">
        <v>6210</v>
      </c>
      <c r="P2452" s="63">
        <v>0</v>
      </c>
      <c r="Q2452" s="63">
        <v>75</v>
      </c>
      <c r="R2452" s="63">
        <v>21</v>
      </c>
      <c r="S2452" s="63">
        <v>0</v>
      </c>
      <c r="T2452" s="63">
        <v>5</v>
      </c>
      <c r="U2452" s="63">
        <v>0</v>
      </c>
      <c r="V2452" s="63">
        <v>0</v>
      </c>
      <c r="W2452" s="63">
        <v>0</v>
      </c>
      <c r="X2452" s="63">
        <v>0</v>
      </c>
      <c r="Y2452" s="63">
        <v>0</v>
      </c>
      <c r="Z2452" s="63">
        <v>0</v>
      </c>
      <c r="AA2452" s="63">
        <v>0</v>
      </c>
      <c r="AB2452" s="63">
        <v>0</v>
      </c>
      <c r="AC2452" s="63">
        <v>0</v>
      </c>
      <c r="AD2452" s="63">
        <v>0</v>
      </c>
      <c r="AE2452" s="63">
        <v>0</v>
      </c>
      <c r="AF2452" s="63">
        <v>0</v>
      </c>
      <c r="AG2452" s="63">
        <v>0</v>
      </c>
      <c r="AH2452" s="63">
        <v>0</v>
      </c>
      <c r="AI2452" s="63">
        <v>0</v>
      </c>
      <c r="AJ2452" s="63">
        <v>0</v>
      </c>
      <c r="AK2452" s="63">
        <v>0</v>
      </c>
      <c r="AL2452" s="63">
        <v>0</v>
      </c>
      <c r="AM2452" s="63">
        <v>0</v>
      </c>
      <c r="AN2452" s="63">
        <v>0</v>
      </c>
      <c r="AO2452" s="63">
        <v>0</v>
      </c>
      <c r="AP2452" s="63">
        <v>0</v>
      </c>
      <c r="AQ2452" s="63">
        <v>0</v>
      </c>
      <c r="AR2452" s="63">
        <v>0</v>
      </c>
      <c r="AS2452" s="63">
        <v>0</v>
      </c>
      <c r="AT2452" s="63">
        <v>0</v>
      </c>
      <c r="AU2452" s="63">
        <v>0</v>
      </c>
      <c r="AV2452" s="63">
        <v>0</v>
      </c>
      <c r="AW2452" s="63">
        <v>0</v>
      </c>
      <c r="AX2452" s="63">
        <v>0</v>
      </c>
      <c r="AY2452" s="63">
        <v>0</v>
      </c>
      <c r="BA2452" s="5">
        <f>IF(Q2452&gt;0,RANK(Q2452,(N2452:P2452,Q2452:AE2452)),0)</f>
        <v>3</v>
      </c>
      <c r="BB2452" s="5">
        <f>IF(R2452&gt;0,RANK(R2452,(N2452:P2452,Q2452:AE2452)),0)</f>
        <v>4</v>
      </c>
      <c r="BC2452" s="5">
        <f>IF(T2452&gt;0,RANK(T2452,(N2452:P2452,Q2452:AE2452)),0)</f>
        <v>5</v>
      </c>
      <c r="BD2452" s="5">
        <f>IF(S2452&gt;0,RANK(S2452,(N2452:P2452,Q2452:AE2452)),0)</f>
        <v>0</v>
      </c>
      <c r="BE2452" s="2">
        <f t="shared" si="980"/>
        <v>8.0871252965279278E-3</v>
      </c>
      <c r="BF2452" s="2">
        <f t="shared" si="981"/>
        <v>2.2643950830278196E-3</v>
      </c>
      <c r="BG2452" s="2">
        <f t="shared" si="982"/>
        <v>5.3914168643519518E-4</v>
      </c>
      <c r="BH2452" s="2">
        <f t="shared" si="983"/>
        <v>0</v>
      </c>
      <c r="BJ2452" t="s">
        <v>2111</v>
      </c>
      <c r="BK2452" t="s">
        <v>1963</v>
      </c>
      <c r="BL2452">
        <v>3</v>
      </c>
      <c r="BN2452" s="112">
        <v>45</v>
      </c>
      <c r="BO2452" s="114">
        <v>81</v>
      </c>
      <c r="BP2452" s="118">
        <f t="shared" si="984"/>
        <v>45081</v>
      </c>
      <c r="BQ2452" s="118">
        <f t="shared" si="974"/>
        <v>45081</v>
      </c>
      <c r="BR2452" s="5" t="s">
        <v>3151</v>
      </c>
    </row>
    <row r="2453" spans="1:70" ht="15" hidden="1" customHeight="1" outlineLevel="1">
      <c r="A2453" t="s">
        <v>1036</v>
      </c>
      <c r="B2453" t="s">
        <v>1963</v>
      </c>
      <c r="C2453" s="1">
        <f t="shared" si="975"/>
        <v>148655</v>
      </c>
      <c r="D2453" s="5">
        <f>IF(N2453&gt;0, RANK(N2453,(N2453:P2453,Q2453:AE2453)),0)</f>
        <v>2</v>
      </c>
      <c r="E2453" s="5">
        <f>IF(O2453&gt;0,RANK(O2453,(N2453:P2453,Q2453:AE2453)),0)</f>
        <v>1</v>
      </c>
      <c r="F2453" s="5">
        <f>IF(P2453&gt;0,RANK(P2453,(N2453:P2453,Q2453:AE2453)),0)</f>
        <v>0</v>
      </c>
      <c r="G2453" s="129">
        <f t="shared" si="985"/>
        <v>40634</v>
      </c>
      <c r="H2453" s="134">
        <f t="shared" si="986"/>
        <v>0.27334432074265919</v>
      </c>
      <c r="I2453" s="2"/>
      <c r="J2453" s="2">
        <f t="shared" si="976"/>
        <v>0.35603242406915342</v>
      </c>
      <c r="K2453" s="2">
        <f t="shared" si="977"/>
        <v>0.62937674481181261</v>
      </c>
      <c r="L2453" s="2">
        <f t="shared" si="978"/>
        <v>0</v>
      </c>
      <c r="M2453" s="2">
        <f t="shared" si="979"/>
        <v>1.459083111903392E-2</v>
      </c>
      <c r="N2453" s="63">
        <v>52926</v>
      </c>
      <c r="O2453" s="63">
        <v>93560</v>
      </c>
      <c r="P2453" s="63">
        <v>0</v>
      </c>
      <c r="Q2453" s="63">
        <v>1702</v>
      </c>
      <c r="R2453" s="63">
        <v>377</v>
      </c>
      <c r="S2453" s="63">
        <v>0</v>
      </c>
      <c r="T2453" s="63">
        <v>90</v>
      </c>
      <c r="U2453" s="63">
        <v>0</v>
      </c>
      <c r="V2453" s="63">
        <v>0</v>
      </c>
      <c r="W2453" s="63">
        <v>0</v>
      </c>
      <c r="X2453" s="63">
        <v>0</v>
      </c>
      <c r="Y2453" s="63">
        <v>0</v>
      </c>
      <c r="Z2453" s="63">
        <v>0</v>
      </c>
      <c r="AA2453" s="63">
        <v>0</v>
      </c>
      <c r="AB2453" s="63">
        <v>0</v>
      </c>
      <c r="AC2453" s="63">
        <v>0</v>
      </c>
      <c r="AD2453" s="63">
        <v>0</v>
      </c>
      <c r="AE2453" s="63">
        <v>0</v>
      </c>
      <c r="AF2453" s="63">
        <v>0</v>
      </c>
      <c r="AG2453" s="63">
        <v>0</v>
      </c>
      <c r="AH2453" s="63">
        <v>0</v>
      </c>
      <c r="AI2453" s="63">
        <v>0</v>
      </c>
      <c r="AJ2453" s="63">
        <v>0</v>
      </c>
      <c r="AK2453" s="63">
        <v>0</v>
      </c>
      <c r="AL2453" s="63">
        <v>0</v>
      </c>
      <c r="AM2453" s="63">
        <v>0</v>
      </c>
      <c r="AN2453" s="63">
        <v>0</v>
      </c>
      <c r="AO2453" s="63">
        <v>0</v>
      </c>
      <c r="AP2453" s="63">
        <v>0</v>
      </c>
      <c r="AQ2453" s="63">
        <v>0</v>
      </c>
      <c r="AR2453" s="63">
        <v>0</v>
      </c>
      <c r="AS2453" s="63">
        <v>0</v>
      </c>
      <c r="AT2453" s="63">
        <v>0</v>
      </c>
      <c r="AU2453" s="63">
        <v>0</v>
      </c>
      <c r="AV2453" s="63">
        <v>0</v>
      </c>
      <c r="AW2453" s="63">
        <v>0</v>
      </c>
      <c r="AX2453" s="63">
        <v>0</v>
      </c>
      <c r="AY2453" s="63">
        <v>0</v>
      </c>
      <c r="BA2453" s="5">
        <f>IF(Q2453&gt;0,RANK(Q2453,(N2453:P2453,Q2453:AE2453)),0)</f>
        <v>3</v>
      </c>
      <c r="BB2453" s="5">
        <f>IF(R2453&gt;0,RANK(R2453,(N2453:P2453,Q2453:AE2453)),0)</f>
        <v>4</v>
      </c>
      <c r="BC2453" s="5">
        <f>IF(T2453&gt;0,RANK(T2453,(N2453:P2453,Q2453:AE2453)),0)</f>
        <v>5</v>
      </c>
      <c r="BD2453" s="5">
        <f>IF(S2453&gt;0,RANK(S2453,(N2453:P2453,Q2453:AE2453)),0)</f>
        <v>0</v>
      </c>
      <c r="BE2453" s="2">
        <f t="shared" si="980"/>
        <v>1.1449328983216172E-2</v>
      </c>
      <c r="BF2453" s="2">
        <f t="shared" si="981"/>
        <v>2.5360734586794926E-3</v>
      </c>
      <c r="BG2453" s="2">
        <f t="shared" si="982"/>
        <v>6.0542867713834049E-4</v>
      </c>
      <c r="BH2453" s="2">
        <f t="shared" si="983"/>
        <v>0</v>
      </c>
      <c r="BJ2453" t="s">
        <v>1036</v>
      </c>
      <c r="BK2453" t="s">
        <v>1963</v>
      </c>
      <c r="BN2453" s="112">
        <v>45</v>
      </c>
      <c r="BO2453" s="114">
        <v>83</v>
      </c>
      <c r="BP2453" s="118">
        <f t="shared" si="984"/>
        <v>45083</v>
      </c>
      <c r="BQ2453" s="118">
        <f t="shared" si="974"/>
        <v>45083</v>
      </c>
      <c r="BR2453" s="5" t="s">
        <v>3151</v>
      </c>
    </row>
    <row r="2454" spans="1:70" ht="15" hidden="1" customHeight="1" outlineLevel="1">
      <c r="A2454" t="s">
        <v>3107</v>
      </c>
      <c r="B2454" t="s">
        <v>1963</v>
      </c>
      <c r="C2454" s="1">
        <f t="shared" si="975"/>
        <v>48920</v>
      </c>
      <c r="D2454" s="5">
        <f>IF(N2454&gt;0, RANK(N2454,(N2454:P2454,Q2454:AE2454)),0)</f>
        <v>1</v>
      </c>
      <c r="E2454" s="5">
        <f>IF(O2454&gt;0,RANK(O2454,(N2454:P2454,Q2454:AE2454)),0)</f>
        <v>2</v>
      </c>
      <c r="F2454" s="5">
        <f>IF(P2454&gt;0,RANK(P2454,(N2454:P2454,Q2454:AE2454)),0)</f>
        <v>0</v>
      </c>
      <c r="G2454" s="129">
        <f t="shared" si="985"/>
        <v>6379</v>
      </c>
      <c r="H2454" s="134">
        <f t="shared" si="986"/>
        <v>0.1303965658217498</v>
      </c>
      <c r="I2454" s="2"/>
      <c r="J2454" s="2">
        <f t="shared" si="976"/>
        <v>0.55966884709730169</v>
      </c>
      <c r="K2454" s="2">
        <f t="shared" si="977"/>
        <v>0.42927228127555195</v>
      </c>
      <c r="L2454" s="2">
        <f t="shared" si="978"/>
        <v>0</v>
      </c>
      <c r="M2454" s="2">
        <f t="shared" si="979"/>
        <v>1.1058871627146361E-2</v>
      </c>
      <c r="N2454" s="63">
        <v>27379</v>
      </c>
      <c r="O2454" s="63">
        <v>21000</v>
      </c>
      <c r="P2454" s="63">
        <v>0</v>
      </c>
      <c r="Q2454" s="63">
        <v>355</v>
      </c>
      <c r="R2454" s="63">
        <v>152</v>
      </c>
      <c r="S2454" s="63">
        <v>0</v>
      </c>
      <c r="T2454" s="63">
        <v>34</v>
      </c>
      <c r="U2454" s="63">
        <v>0</v>
      </c>
      <c r="V2454" s="63">
        <v>0</v>
      </c>
      <c r="W2454" s="63">
        <v>0</v>
      </c>
      <c r="X2454" s="63">
        <v>0</v>
      </c>
      <c r="Y2454" s="63">
        <v>0</v>
      </c>
      <c r="Z2454" s="63">
        <v>0</v>
      </c>
      <c r="AA2454" s="63">
        <v>0</v>
      </c>
      <c r="AB2454" s="63">
        <v>0</v>
      </c>
      <c r="AC2454" s="63">
        <v>0</v>
      </c>
      <c r="AD2454" s="63">
        <v>0</v>
      </c>
      <c r="AE2454" s="63">
        <v>0</v>
      </c>
      <c r="AF2454" s="63">
        <v>0</v>
      </c>
      <c r="AG2454" s="63">
        <v>0</v>
      </c>
      <c r="AH2454" s="63">
        <v>0</v>
      </c>
      <c r="AI2454" s="63">
        <v>0</v>
      </c>
      <c r="AJ2454" s="63">
        <v>0</v>
      </c>
      <c r="AK2454" s="63">
        <v>0</v>
      </c>
      <c r="AL2454" s="63">
        <v>0</v>
      </c>
      <c r="AM2454" s="63">
        <v>0</v>
      </c>
      <c r="AN2454" s="63">
        <v>0</v>
      </c>
      <c r="AO2454" s="63">
        <v>0</v>
      </c>
      <c r="AP2454" s="63">
        <v>0</v>
      </c>
      <c r="AQ2454" s="63">
        <v>0</v>
      </c>
      <c r="AR2454" s="63">
        <v>0</v>
      </c>
      <c r="AS2454" s="63">
        <v>0</v>
      </c>
      <c r="AT2454" s="63">
        <v>0</v>
      </c>
      <c r="AU2454" s="63">
        <v>0</v>
      </c>
      <c r="AV2454" s="63">
        <v>0</v>
      </c>
      <c r="AW2454" s="63">
        <v>0</v>
      </c>
      <c r="AX2454" s="63">
        <v>0</v>
      </c>
      <c r="AY2454" s="63">
        <v>0</v>
      </c>
      <c r="BA2454" s="5">
        <f>IF(Q2454&gt;0,RANK(Q2454,(N2454:P2454,Q2454:AE2454)),0)</f>
        <v>3</v>
      </c>
      <c r="BB2454" s="5">
        <f>IF(R2454&gt;0,RANK(R2454,(N2454:P2454,Q2454:AE2454)),0)</f>
        <v>4</v>
      </c>
      <c r="BC2454" s="5">
        <f>IF(T2454&gt;0,RANK(T2454,(N2454:P2454,Q2454:AE2454)),0)</f>
        <v>5</v>
      </c>
      <c r="BD2454" s="5">
        <f>IF(S2454&gt;0,RANK(S2454,(N2454:P2454,Q2454:AE2454)),0)</f>
        <v>0</v>
      </c>
      <c r="BE2454" s="2">
        <f t="shared" si="980"/>
        <v>7.2567457072771875E-3</v>
      </c>
      <c r="BF2454" s="2">
        <f t="shared" si="981"/>
        <v>3.1071136549468518E-3</v>
      </c>
      <c r="BG2454" s="2">
        <f t="shared" si="982"/>
        <v>6.950122649223222E-4</v>
      </c>
      <c r="BH2454" s="2">
        <f t="shared" si="983"/>
        <v>0</v>
      </c>
      <c r="BJ2454" t="s">
        <v>3107</v>
      </c>
      <c r="BK2454" t="s">
        <v>1963</v>
      </c>
      <c r="BN2454" s="112">
        <v>45</v>
      </c>
      <c r="BO2454" s="114">
        <v>85</v>
      </c>
      <c r="BP2454" s="118">
        <f t="shared" si="984"/>
        <v>45085</v>
      </c>
      <c r="BQ2454" s="118">
        <f t="shared" si="974"/>
        <v>45085</v>
      </c>
      <c r="BR2454" s="5" t="s">
        <v>3151</v>
      </c>
    </row>
    <row r="2455" spans="1:70" ht="15" hidden="1" customHeight="1" outlineLevel="1">
      <c r="A2455" t="s">
        <v>1512</v>
      </c>
      <c r="B2455" t="s">
        <v>1963</v>
      </c>
      <c r="C2455" s="1">
        <f t="shared" si="975"/>
        <v>13257</v>
      </c>
      <c r="D2455" s="5">
        <f>IF(N2455&gt;0, RANK(N2455,(N2455:P2455,Q2455:AE2455)),0)</f>
        <v>2</v>
      </c>
      <c r="E2455" s="5">
        <f>IF(O2455&gt;0,RANK(O2455,(N2455:P2455,Q2455:AE2455)),0)</f>
        <v>1</v>
      </c>
      <c r="F2455" s="5">
        <f>IF(P2455&gt;0,RANK(P2455,(N2455:P2455,Q2455:AE2455)),0)</f>
        <v>0</v>
      </c>
      <c r="G2455" s="129">
        <f t="shared" si="985"/>
        <v>3248</v>
      </c>
      <c r="H2455" s="134">
        <f t="shared" si="986"/>
        <v>0.24500264011465642</v>
      </c>
      <c r="I2455" s="2"/>
      <c r="J2455" s="2">
        <f t="shared" si="976"/>
        <v>0.3722561665535189</v>
      </c>
      <c r="K2455" s="2">
        <f t="shared" si="977"/>
        <v>0.61725880666817534</v>
      </c>
      <c r="L2455" s="2">
        <f t="shared" si="978"/>
        <v>0</v>
      </c>
      <c r="M2455" s="2">
        <f t="shared" si="979"/>
        <v>1.0485026778305762E-2</v>
      </c>
      <c r="N2455" s="63">
        <v>4935</v>
      </c>
      <c r="O2455" s="63">
        <v>8183</v>
      </c>
      <c r="P2455" s="63">
        <v>0</v>
      </c>
      <c r="Q2455" s="63">
        <v>96</v>
      </c>
      <c r="R2455" s="63">
        <v>36</v>
      </c>
      <c r="S2455" s="63">
        <v>0</v>
      </c>
      <c r="T2455" s="63">
        <v>7</v>
      </c>
      <c r="U2455" s="63">
        <v>0</v>
      </c>
      <c r="V2455" s="63">
        <v>0</v>
      </c>
      <c r="W2455" s="63">
        <v>0</v>
      </c>
      <c r="X2455" s="63">
        <v>0</v>
      </c>
      <c r="Y2455" s="63">
        <v>0</v>
      </c>
      <c r="Z2455" s="63">
        <v>0</v>
      </c>
      <c r="AA2455" s="63">
        <v>0</v>
      </c>
      <c r="AB2455" s="63">
        <v>0</v>
      </c>
      <c r="AC2455" s="63">
        <v>0</v>
      </c>
      <c r="AD2455" s="63">
        <v>0</v>
      </c>
      <c r="AE2455" s="63">
        <v>0</v>
      </c>
      <c r="AF2455" s="63">
        <v>0</v>
      </c>
      <c r="AG2455" s="63">
        <v>0</v>
      </c>
      <c r="AH2455" s="63">
        <v>0</v>
      </c>
      <c r="AI2455" s="63">
        <v>0</v>
      </c>
      <c r="AJ2455" s="63">
        <v>0</v>
      </c>
      <c r="AK2455" s="63">
        <v>0</v>
      </c>
      <c r="AL2455" s="63">
        <v>0</v>
      </c>
      <c r="AM2455" s="63">
        <v>0</v>
      </c>
      <c r="AN2455" s="63">
        <v>0</v>
      </c>
      <c r="AO2455" s="63">
        <v>0</v>
      </c>
      <c r="AP2455" s="63">
        <v>0</v>
      </c>
      <c r="AQ2455" s="63">
        <v>0</v>
      </c>
      <c r="AR2455" s="63">
        <v>0</v>
      </c>
      <c r="AS2455" s="63">
        <v>0</v>
      </c>
      <c r="AT2455" s="63">
        <v>0</v>
      </c>
      <c r="AU2455" s="63">
        <v>0</v>
      </c>
      <c r="AV2455" s="63">
        <v>0</v>
      </c>
      <c r="AW2455" s="63">
        <v>0</v>
      </c>
      <c r="AX2455" s="63">
        <v>0</v>
      </c>
      <c r="AY2455" s="63">
        <v>0</v>
      </c>
      <c r="BA2455" s="5">
        <f>IF(Q2455&gt;0,RANK(Q2455,(N2455:P2455,Q2455:AE2455)),0)</f>
        <v>3</v>
      </c>
      <c r="BB2455" s="5">
        <f>IF(R2455&gt;0,RANK(R2455,(N2455:P2455,Q2455:AE2455)),0)</f>
        <v>4</v>
      </c>
      <c r="BC2455" s="5">
        <f>IF(T2455&gt;0,RANK(T2455,(N2455:P2455,Q2455:AE2455)),0)</f>
        <v>5</v>
      </c>
      <c r="BD2455" s="5">
        <f>IF(S2455&gt;0,RANK(S2455,(N2455:P2455,Q2455:AE2455)),0)</f>
        <v>0</v>
      </c>
      <c r="BE2455" s="2">
        <f t="shared" si="980"/>
        <v>7.2414573432903369E-3</v>
      </c>
      <c r="BF2455" s="2">
        <f t="shared" si="981"/>
        <v>2.7155465037338763E-3</v>
      </c>
      <c r="BG2455" s="2">
        <f t="shared" si="982"/>
        <v>5.2802293128158706E-4</v>
      </c>
      <c r="BH2455" s="2">
        <f t="shared" si="983"/>
        <v>0</v>
      </c>
      <c r="BJ2455" t="s">
        <v>1512</v>
      </c>
      <c r="BK2455" t="s">
        <v>1963</v>
      </c>
      <c r="BL2455">
        <v>5</v>
      </c>
      <c r="BN2455" s="112">
        <v>45</v>
      </c>
      <c r="BO2455" s="114">
        <v>87</v>
      </c>
      <c r="BP2455" s="118">
        <f t="shared" si="984"/>
        <v>45087</v>
      </c>
      <c r="BQ2455" s="118">
        <f t="shared" si="974"/>
        <v>45087</v>
      </c>
      <c r="BR2455" s="5" t="s">
        <v>3151</v>
      </c>
    </row>
    <row r="2456" spans="1:70" ht="15" hidden="1" customHeight="1" outlineLevel="1">
      <c r="A2456" t="s">
        <v>63</v>
      </c>
      <c r="B2456" t="s">
        <v>1963</v>
      </c>
      <c r="C2456" s="1">
        <f t="shared" si="975"/>
        <v>15985</v>
      </c>
      <c r="D2456" s="5">
        <f>IF(N2456&gt;0, RANK(N2456,(N2456:P2456,Q2456:AE2456)),0)</f>
        <v>1</v>
      </c>
      <c r="E2456" s="5">
        <f>IF(O2456&gt;0,RANK(O2456,(N2456:P2456,Q2456:AE2456)),0)</f>
        <v>2</v>
      </c>
      <c r="F2456" s="5">
        <f>IF(P2456&gt;0,RANK(P2456,(N2456:P2456,Q2456:AE2456)),0)</f>
        <v>0</v>
      </c>
      <c r="G2456" s="129">
        <f t="shared" si="985"/>
        <v>4757</v>
      </c>
      <c r="H2456" s="134">
        <f t="shared" si="986"/>
        <v>0.29759149202377227</v>
      </c>
      <c r="I2456" s="2"/>
      <c r="J2456" s="2">
        <f t="shared" si="976"/>
        <v>0.64366593681576478</v>
      </c>
      <c r="K2456" s="2">
        <f t="shared" si="977"/>
        <v>0.34607444479199251</v>
      </c>
      <c r="L2456" s="2">
        <f t="shared" si="978"/>
        <v>0</v>
      </c>
      <c r="M2456" s="2">
        <f t="shared" si="979"/>
        <v>1.0259618392242709E-2</v>
      </c>
      <c r="N2456" s="63">
        <v>10289</v>
      </c>
      <c r="O2456" s="63">
        <v>5532</v>
      </c>
      <c r="P2456" s="63">
        <v>0</v>
      </c>
      <c r="Q2456" s="63">
        <v>81</v>
      </c>
      <c r="R2456" s="63">
        <v>62</v>
      </c>
      <c r="S2456" s="63">
        <v>0</v>
      </c>
      <c r="T2456" s="63">
        <v>21</v>
      </c>
      <c r="U2456" s="63">
        <v>0</v>
      </c>
      <c r="V2456" s="63">
        <v>0</v>
      </c>
      <c r="W2456" s="63">
        <v>0</v>
      </c>
      <c r="X2456" s="63">
        <v>0</v>
      </c>
      <c r="Y2456" s="63">
        <v>0</v>
      </c>
      <c r="Z2456" s="63">
        <v>0</v>
      </c>
      <c r="AA2456" s="63">
        <v>0</v>
      </c>
      <c r="AB2456" s="63">
        <v>0</v>
      </c>
      <c r="AC2456" s="63">
        <v>0</v>
      </c>
      <c r="AD2456" s="63">
        <v>0</v>
      </c>
      <c r="AE2456" s="63">
        <v>0</v>
      </c>
      <c r="AF2456" s="63">
        <v>0</v>
      </c>
      <c r="AG2456" s="63">
        <v>0</v>
      </c>
      <c r="AH2456" s="63">
        <v>0</v>
      </c>
      <c r="AI2456" s="63">
        <v>0</v>
      </c>
      <c r="AJ2456" s="63">
        <v>0</v>
      </c>
      <c r="AK2456" s="63">
        <v>0</v>
      </c>
      <c r="AL2456" s="63">
        <v>0</v>
      </c>
      <c r="AM2456" s="63">
        <v>0</v>
      </c>
      <c r="AN2456" s="63">
        <v>0</v>
      </c>
      <c r="AO2456" s="63">
        <v>0</v>
      </c>
      <c r="AP2456" s="63">
        <v>0</v>
      </c>
      <c r="AQ2456" s="63">
        <v>0</v>
      </c>
      <c r="AR2456" s="63">
        <v>0</v>
      </c>
      <c r="AS2456" s="63">
        <v>0</v>
      </c>
      <c r="AT2456" s="63">
        <v>0</v>
      </c>
      <c r="AU2456" s="63">
        <v>0</v>
      </c>
      <c r="AV2456" s="63">
        <v>0</v>
      </c>
      <c r="AW2456" s="63">
        <v>0</v>
      </c>
      <c r="AX2456" s="63">
        <v>0</v>
      </c>
      <c r="AY2456" s="63">
        <v>0</v>
      </c>
      <c r="BA2456" s="5">
        <f>IF(Q2456&gt;0,RANK(Q2456,(N2456:P2456,Q2456:AE2456)),0)</f>
        <v>3</v>
      </c>
      <c r="BB2456" s="5">
        <f>IF(R2456&gt;0,RANK(R2456,(N2456:P2456,Q2456:AE2456)),0)</f>
        <v>4</v>
      </c>
      <c r="BC2456" s="5">
        <f>IF(T2456&gt;0,RANK(T2456,(N2456:P2456,Q2456:AE2456)),0)</f>
        <v>5</v>
      </c>
      <c r="BD2456" s="5">
        <f>IF(S2456&gt;0,RANK(S2456,(N2456:P2456,Q2456:AE2456)),0)</f>
        <v>0</v>
      </c>
      <c r="BE2456" s="2">
        <f t="shared" si="980"/>
        <v>5.0672505473881762E-3</v>
      </c>
      <c r="BF2456" s="2">
        <f t="shared" si="981"/>
        <v>3.8786362214576165E-3</v>
      </c>
      <c r="BG2456" s="2">
        <f t="shared" si="982"/>
        <v>1.3137316233969346E-3</v>
      </c>
      <c r="BH2456" s="2">
        <f t="shared" si="983"/>
        <v>0</v>
      </c>
      <c r="BJ2456" t="s">
        <v>63</v>
      </c>
      <c r="BK2456" t="s">
        <v>1963</v>
      </c>
      <c r="BL2456">
        <v>6</v>
      </c>
      <c r="BN2456" s="112">
        <v>45</v>
      </c>
      <c r="BO2456" s="114">
        <v>89</v>
      </c>
      <c r="BP2456" s="118">
        <f t="shared" si="984"/>
        <v>45089</v>
      </c>
      <c r="BQ2456" s="118">
        <f t="shared" si="974"/>
        <v>45089</v>
      </c>
      <c r="BR2456" s="5" t="s">
        <v>3151</v>
      </c>
    </row>
    <row r="2457" spans="1:70" ht="15" hidden="1" customHeight="1" outlineLevel="1">
      <c r="A2457" t="s">
        <v>924</v>
      </c>
      <c r="B2457" t="s">
        <v>1963</v>
      </c>
      <c r="C2457" s="1">
        <f t="shared" si="975"/>
        <v>144050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0</v>
      </c>
      <c r="G2457" s="129">
        <f t="shared" si="985"/>
        <v>23719</v>
      </c>
      <c r="H2457" s="134">
        <f t="shared" si="986"/>
        <v>0.16465810482471363</v>
      </c>
      <c r="I2457" s="2"/>
      <c r="J2457" s="2">
        <f t="shared" si="976"/>
        <v>0.40963554321416173</v>
      </c>
      <c r="K2457" s="2">
        <f t="shared" si="977"/>
        <v>0.57429364803887539</v>
      </c>
      <c r="L2457" s="2">
        <f t="shared" si="978"/>
        <v>0</v>
      </c>
      <c r="M2457" s="2">
        <f t="shared" si="979"/>
        <v>1.6070808746962872E-2</v>
      </c>
      <c r="N2457" s="63">
        <v>59008</v>
      </c>
      <c r="O2457" s="63">
        <v>82727</v>
      </c>
      <c r="P2457" s="63">
        <v>0</v>
      </c>
      <c r="Q2457" s="63">
        <v>1807</v>
      </c>
      <c r="R2457" s="63">
        <v>398</v>
      </c>
      <c r="S2457" s="63">
        <v>0</v>
      </c>
      <c r="T2457" s="63">
        <v>110</v>
      </c>
      <c r="U2457" s="63">
        <v>0</v>
      </c>
      <c r="V2457" s="63">
        <v>0</v>
      </c>
      <c r="W2457" s="63">
        <v>0</v>
      </c>
      <c r="X2457" s="63">
        <v>0</v>
      </c>
      <c r="Y2457" s="63">
        <v>0</v>
      </c>
      <c r="Z2457" s="63">
        <v>0</v>
      </c>
      <c r="AA2457" s="63">
        <v>0</v>
      </c>
      <c r="AB2457" s="63">
        <v>0</v>
      </c>
      <c r="AC2457" s="63">
        <v>0</v>
      </c>
      <c r="AD2457" s="63">
        <v>0</v>
      </c>
      <c r="AE2457" s="63">
        <v>0</v>
      </c>
      <c r="AF2457" s="63">
        <v>0</v>
      </c>
      <c r="AG2457" s="63">
        <v>0</v>
      </c>
      <c r="AH2457" s="63">
        <v>0</v>
      </c>
      <c r="AI2457" s="63">
        <v>0</v>
      </c>
      <c r="AJ2457" s="63">
        <v>0</v>
      </c>
      <c r="AK2457" s="63">
        <v>0</v>
      </c>
      <c r="AL2457" s="63">
        <v>0</v>
      </c>
      <c r="AM2457" s="63">
        <v>0</v>
      </c>
      <c r="AN2457" s="63">
        <v>0</v>
      </c>
      <c r="AO2457" s="63">
        <v>0</v>
      </c>
      <c r="AP2457" s="63">
        <v>0</v>
      </c>
      <c r="AQ2457" s="63">
        <v>0</v>
      </c>
      <c r="AR2457" s="63">
        <v>0</v>
      </c>
      <c r="AS2457" s="63">
        <v>0</v>
      </c>
      <c r="AT2457" s="63">
        <v>0</v>
      </c>
      <c r="AU2457" s="63">
        <v>0</v>
      </c>
      <c r="AV2457" s="63">
        <v>0</v>
      </c>
      <c r="AW2457" s="63">
        <v>0</v>
      </c>
      <c r="AX2457" s="63">
        <v>0</v>
      </c>
      <c r="AY2457" s="63">
        <v>0</v>
      </c>
      <c r="BA2457" s="5">
        <f>IF(Q2457&gt;0,RANK(Q2457,(N2457:P2457,Q2457:AE2457)),0)</f>
        <v>3</v>
      </c>
      <c r="BB2457" s="5">
        <f>IF(R2457&gt;0,RANK(R2457,(N2457:P2457,Q2457:AE2457)),0)</f>
        <v>4</v>
      </c>
      <c r="BC2457" s="5">
        <f>IF(T2457&gt;0,RANK(T2457,(N2457:P2457,Q2457:AE2457)),0)</f>
        <v>5</v>
      </c>
      <c r="BD2457" s="5">
        <f>IF(S2457&gt;0,RANK(S2457,(N2457:P2457,Q2457:AE2457)),0)</f>
        <v>0</v>
      </c>
      <c r="BE2457" s="2">
        <f t="shared" si="980"/>
        <v>1.2544255466851787E-2</v>
      </c>
      <c r="BF2457" s="2">
        <f t="shared" si="981"/>
        <v>2.7629295383547379E-3</v>
      </c>
      <c r="BG2457" s="2">
        <f t="shared" si="982"/>
        <v>7.6362374175633458E-4</v>
      </c>
      <c r="BH2457" s="2">
        <f t="shared" si="983"/>
        <v>0</v>
      </c>
      <c r="BJ2457" t="s">
        <v>924</v>
      </c>
      <c r="BK2457" t="s">
        <v>1963</v>
      </c>
      <c r="BL2457">
        <v>5</v>
      </c>
      <c r="BN2457" s="112">
        <v>45</v>
      </c>
      <c r="BO2457" s="114">
        <v>91</v>
      </c>
      <c r="BP2457" s="118">
        <f t="shared" si="984"/>
        <v>45091</v>
      </c>
      <c r="BQ2457" s="118">
        <f t="shared" si="974"/>
        <v>45091</v>
      </c>
      <c r="BR2457" s="5" t="s">
        <v>3151</v>
      </c>
    </row>
    <row r="2458" spans="1:70" ht="15" customHeight="1" collapsed="1">
      <c r="A2458" t="s">
        <v>2144</v>
      </c>
      <c r="B2458" t="s">
        <v>544</v>
      </c>
      <c r="C2458" s="1">
        <f t="shared" si="975"/>
        <v>2513329</v>
      </c>
      <c r="D2458" s="5">
        <f>IF(N2458&gt;0, RANK(N2458,(N2458:P2458,Q2458:AE2458)),0)</f>
        <v>2</v>
      </c>
      <c r="E2458" s="5">
        <f>IF(O2458&gt;0,RANK(O2458,(N2458:P2458,Q2458:AE2458)),0)</f>
        <v>1</v>
      </c>
      <c r="F2458" s="5">
        <f>IF(P2458&gt;0,RANK(P2458,(N2458:P2458,Q2458:AE2458)),0)</f>
        <v>0</v>
      </c>
      <c r="G2458" s="129">
        <f t="shared" si="985"/>
        <v>293562</v>
      </c>
      <c r="H2458" s="134">
        <f t="shared" si="986"/>
        <v>0.1168020581467846</v>
      </c>
      <c r="I2458" s="2"/>
      <c r="J2458" s="2">
        <f t="shared" si="976"/>
        <v>0.43430088142061785</v>
      </c>
      <c r="K2458" s="2">
        <f t="shared" si="977"/>
        <v>0.55110293956740242</v>
      </c>
      <c r="L2458" s="2">
        <f t="shared" si="978"/>
        <v>0</v>
      </c>
      <c r="M2458" s="2">
        <f t="shared" si="979"/>
        <v>1.4596179011979737E-2</v>
      </c>
      <c r="N2458" s="63">
        <v>1091541</v>
      </c>
      <c r="O2458" s="63">
        <v>1385103</v>
      </c>
      <c r="P2458" s="63">
        <v>0</v>
      </c>
      <c r="Q2458" s="63">
        <v>27916</v>
      </c>
      <c r="R2458" s="63">
        <v>6907</v>
      </c>
      <c r="S2458" s="63">
        <v>0</v>
      </c>
      <c r="T2458" s="63">
        <v>1862</v>
      </c>
      <c r="U2458" s="63">
        <v>0</v>
      </c>
      <c r="V2458" s="63">
        <v>0</v>
      </c>
      <c r="W2458" s="63">
        <v>0</v>
      </c>
      <c r="X2458" s="63">
        <v>0</v>
      </c>
      <c r="Y2458" s="63">
        <v>0</v>
      </c>
      <c r="Z2458" s="63">
        <v>0</v>
      </c>
      <c r="AA2458" s="63">
        <v>0</v>
      </c>
      <c r="AB2458" s="63">
        <v>0</v>
      </c>
      <c r="AC2458" s="63">
        <v>0</v>
      </c>
      <c r="AD2458" s="63">
        <v>0</v>
      </c>
      <c r="AE2458" s="63">
        <v>0</v>
      </c>
      <c r="AF2458" s="63">
        <v>0</v>
      </c>
      <c r="AG2458" s="63">
        <v>0</v>
      </c>
      <c r="AH2458" s="63">
        <v>0</v>
      </c>
      <c r="AI2458" s="63">
        <v>0</v>
      </c>
      <c r="AJ2458" s="63">
        <v>0</v>
      </c>
      <c r="AK2458" s="63">
        <v>0</v>
      </c>
      <c r="AL2458" s="63">
        <v>0</v>
      </c>
      <c r="AM2458" s="63">
        <v>0</v>
      </c>
      <c r="AN2458" s="63">
        <v>0</v>
      </c>
      <c r="AO2458" s="63">
        <v>0</v>
      </c>
      <c r="AP2458" s="63">
        <v>0</v>
      </c>
      <c r="AQ2458" s="63">
        <v>0</v>
      </c>
      <c r="AR2458" s="63">
        <v>0</v>
      </c>
      <c r="AS2458" s="63">
        <v>0</v>
      </c>
      <c r="AT2458" s="63">
        <v>0</v>
      </c>
      <c r="AU2458" s="63">
        <v>0</v>
      </c>
      <c r="AV2458" s="63">
        <v>0</v>
      </c>
      <c r="AW2458" s="63">
        <v>0</v>
      </c>
      <c r="AX2458" s="63">
        <v>0</v>
      </c>
      <c r="AY2458" s="63">
        <v>0</v>
      </c>
      <c r="BA2458" s="5">
        <f>IF(Q2458&gt;0,RANK(Q2458,(N2458:P2458,Q2458:AE2458)),0)</f>
        <v>3</v>
      </c>
      <c r="BB2458" s="5">
        <f>IF(R2458&gt;0,RANK(R2458,(N2458:P2458,Q2458:AE2458)),0)</f>
        <v>4</v>
      </c>
      <c r="BC2458" s="5">
        <f>IF(T2458&gt;0,RANK(T2458,(N2458:P2458,Q2458:AE2458)),0)</f>
        <v>5</v>
      </c>
      <c r="BD2458" s="5">
        <f>IF(S2458&gt;0,RANK(S2458,(N2458:P2458,Q2458:AE2458)),0)</f>
        <v>0</v>
      </c>
      <c r="BE2458" s="2">
        <f t="shared" si="980"/>
        <v>1.1107180954025518E-2</v>
      </c>
      <c r="BF2458" s="2">
        <f t="shared" si="981"/>
        <v>2.748147974260433E-3</v>
      </c>
      <c r="BG2458" s="2">
        <f t="shared" si="982"/>
        <v>7.4085008369377829E-4</v>
      </c>
      <c r="BH2458" s="2">
        <f t="shared" si="983"/>
        <v>0</v>
      </c>
      <c r="BJ2458" t="s">
        <v>2144</v>
      </c>
      <c r="BK2458" t="s">
        <v>544</v>
      </c>
      <c r="BN2458" s="112">
        <v>45</v>
      </c>
      <c r="BO2458" s="114"/>
      <c r="BP2458" s="112">
        <v>45</v>
      </c>
      <c r="BQ2458" s="112">
        <f t="shared" si="974"/>
        <v>45</v>
      </c>
      <c r="BR2458" s="5" t="s">
        <v>710</v>
      </c>
    </row>
    <row r="2459" spans="1:70" ht="15" customHeight="1">
      <c r="C2459" s="1"/>
      <c r="E2459" s="5"/>
      <c r="F2459" s="5"/>
      <c r="G2459" s="129"/>
      <c r="H2459" s="134"/>
      <c r="I2459" s="2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BA2459" s="5"/>
      <c r="BB2459" s="5"/>
      <c r="BC2459" s="5"/>
      <c r="BD2459" s="5"/>
      <c r="BN2459" s="112"/>
      <c r="BO2459" s="114"/>
      <c r="BP2459" s="118"/>
      <c r="BQ2459" s="118"/>
    </row>
    <row r="2460" spans="1:70" ht="15" hidden="1" customHeight="1" outlineLevel="1">
      <c r="A2460" t="s">
        <v>1521</v>
      </c>
      <c r="B2460" t="s">
        <v>1182</v>
      </c>
      <c r="C2460" s="1">
        <f t="shared" ref="C2460:C2491" si="987">SUM(N2460:AY2460)</f>
        <v>1405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29">
        <f t="shared" si="985"/>
        <v>735</v>
      </c>
      <c r="H2460" s="134">
        <f t="shared" si="986"/>
        <v>0.52313167259786475</v>
      </c>
      <c r="I2460" s="2"/>
      <c r="J2460" s="2">
        <f t="shared" ref="J2460:J2491" si="988">IF($C2460=0,"-",N2460/$C2460)</f>
        <v>0.22562277580071174</v>
      </c>
      <c r="K2460" s="2">
        <f t="shared" ref="K2460:K2491" si="989">IF($C2460=0,"-",O2460/$C2460)</f>
        <v>0.74875444839857652</v>
      </c>
      <c r="L2460" s="2">
        <f t="shared" ref="L2460:L2491" si="990">IF($C2460=0,"-",P2460/$C2460)</f>
        <v>0</v>
      </c>
      <c r="M2460" s="2">
        <f t="shared" ref="M2460:M2491" si="991">IF(C2460=0,"-",(1-J2460-K2460-L2460))</f>
        <v>2.5622775800711706E-2</v>
      </c>
      <c r="N2460" s="63">
        <v>317</v>
      </c>
      <c r="O2460" s="63">
        <v>1052</v>
      </c>
      <c r="P2460" s="63">
        <v>0</v>
      </c>
      <c r="Q2460" s="63">
        <v>36</v>
      </c>
      <c r="R2460" s="63">
        <v>0</v>
      </c>
      <c r="S2460" s="63">
        <v>0</v>
      </c>
      <c r="T2460" s="63">
        <v>0</v>
      </c>
      <c r="U2460" s="63">
        <v>0</v>
      </c>
      <c r="V2460" s="63">
        <v>0</v>
      </c>
      <c r="W2460" s="63">
        <v>0</v>
      </c>
      <c r="X2460" s="63">
        <v>0</v>
      </c>
      <c r="Y2460" s="63">
        <v>0</v>
      </c>
      <c r="Z2460" s="63">
        <v>0</v>
      </c>
      <c r="AA2460" s="63">
        <v>0</v>
      </c>
      <c r="AB2460" s="63">
        <v>0</v>
      </c>
      <c r="AC2460" s="63">
        <v>0</v>
      </c>
      <c r="AD2460" s="63">
        <v>0</v>
      </c>
      <c r="AE2460" s="63">
        <v>0</v>
      </c>
      <c r="AF2460" s="63">
        <v>0</v>
      </c>
      <c r="AG2460" s="63">
        <v>0</v>
      </c>
      <c r="AH2460" s="63">
        <v>0</v>
      </c>
      <c r="AI2460" s="63">
        <v>0</v>
      </c>
      <c r="AJ2460" s="63">
        <v>0</v>
      </c>
      <c r="AK2460" s="63">
        <v>0</v>
      </c>
      <c r="AL2460" s="63">
        <v>0</v>
      </c>
      <c r="AM2460" s="63">
        <v>0</v>
      </c>
      <c r="AN2460" s="63">
        <v>0</v>
      </c>
      <c r="AO2460" s="63">
        <v>0</v>
      </c>
      <c r="AP2460" s="63">
        <v>0</v>
      </c>
      <c r="AQ2460" s="63">
        <v>0</v>
      </c>
      <c r="AR2460" s="63">
        <v>0</v>
      </c>
      <c r="AS2460" s="63">
        <v>0</v>
      </c>
      <c r="AT2460" s="63">
        <v>0</v>
      </c>
      <c r="AU2460" s="63">
        <v>0</v>
      </c>
      <c r="AV2460" s="63">
        <v>0</v>
      </c>
      <c r="AW2460" s="63">
        <v>0</v>
      </c>
      <c r="AX2460" s="63">
        <v>0</v>
      </c>
      <c r="AY2460" s="63">
        <v>0</v>
      </c>
      <c r="BA2460" s="5">
        <f>IF(Q2460&gt;0,RANK(Q2460,(N2460:P2460,Q2460:AE2460)),0)</f>
        <v>3</v>
      </c>
      <c r="BB2460" s="5">
        <f>IF(R2460&gt;0,RANK(R2460,(N2460:P2460,Q2460:AE2460)),0)</f>
        <v>0</v>
      </c>
      <c r="BC2460" s="5">
        <f>IF(T2460&gt;0,RANK(T2460,(N2460:P2460,Q2460:AE2460)),0)</f>
        <v>0</v>
      </c>
      <c r="BD2460" s="5">
        <f>IF(S2460&gt;0,RANK(S2460,(N2460:P2460,Q2460:AE2460)),0)</f>
        <v>0</v>
      </c>
      <c r="BE2460" s="2">
        <f t="shared" ref="BE2460:BE2491" si="992">IF($C2460=0,"-",Q2460/$C2460)</f>
        <v>2.5622775800711744E-2</v>
      </c>
      <c r="BF2460" s="2">
        <f t="shared" ref="BF2460:BF2491" si="993">IF($C2460=0,"-",R2460/$C2460)</f>
        <v>0</v>
      </c>
      <c r="BG2460" s="2">
        <f t="shared" ref="BG2460:BG2491" si="994">IF($C2460=0,"-",T2460/$C2460)</f>
        <v>0</v>
      </c>
      <c r="BH2460" s="2">
        <f t="shared" ref="BH2460:BH2491" si="995">IF($C2460=0,"-",S2460/$C2460)</f>
        <v>0</v>
      </c>
      <c r="BJ2460" t="s">
        <v>1521</v>
      </c>
      <c r="BK2460" t="s">
        <v>1182</v>
      </c>
      <c r="BL2460">
        <v>1</v>
      </c>
      <c r="BN2460" s="112">
        <v>46</v>
      </c>
      <c r="BO2460" s="114">
        <v>3</v>
      </c>
      <c r="BP2460" s="118">
        <f t="shared" si="984"/>
        <v>46003</v>
      </c>
      <c r="BQ2460" s="118">
        <f t="shared" si="974"/>
        <v>46003</v>
      </c>
      <c r="BR2460" s="5" t="s">
        <v>3151</v>
      </c>
    </row>
    <row r="2461" spans="1:70" ht="15" hidden="1" customHeight="1" outlineLevel="1">
      <c r="A2461" t="s">
        <v>1634</v>
      </c>
      <c r="B2461" t="s">
        <v>1182</v>
      </c>
      <c r="C2461" s="1">
        <f t="shared" si="987"/>
        <v>7081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29">
        <f t="shared" si="985"/>
        <v>2701</v>
      </c>
      <c r="H2461" s="134">
        <f t="shared" si="986"/>
        <v>0.38144329896907214</v>
      </c>
      <c r="I2461" s="2"/>
      <c r="J2461" s="2">
        <f t="shared" si="988"/>
        <v>0.29755684225391893</v>
      </c>
      <c r="K2461" s="2">
        <f t="shared" si="989"/>
        <v>0.67900014122299113</v>
      </c>
      <c r="L2461" s="2">
        <f t="shared" si="990"/>
        <v>0</v>
      </c>
      <c r="M2461" s="2">
        <f t="shared" si="991"/>
        <v>2.3443016523089888E-2</v>
      </c>
      <c r="N2461" s="63">
        <v>2107</v>
      </c>
      <c r="O2461" s="63">
        <v>4808</v>
      </c>
      <c r="P2461" s="63">
        <v>0</v>
      </c>
      <c r="Q2461" s="63">
        <v>166</v>
      </c>
      <c r="R2461" s="63">
        <v>0</v>
      </c>
      <c r="S2461" s="63">
        <v>0</v>
      </c>
      <c r="T2461" s="63">
        <v>0</v>
      </c>
      <c r="U2461" s="63">
        <v>0</v>
      </c>
      <c r="V2461" s="63">
        <v>0</v>
      </c>
      <c r="W2461" s="63">
        <v>0</v>
      </c>
      <c r="X2461" s="63">
        <v>0</v>
      </c>
      <c r="Y2461" s="63">
        <v>0</v>
      </c>
      <c r="Z2461" s="63">
        <v>0</v>
      </c>
      <c r="AA2461" s="63">
        <v>0</v>
      </c>
      <c r="AB2461" s="63">
        <v>0</v>
      </c>
      <c r="AC2461" s="63">
        <v>0</v>
      </c>
      <c r="AD2461" s="63">
        <v>0</v>
      </c>
      <c r="AE2461" s="63">
        <v>0</v>
      </c>
      <c r="AF2461" s="63">
        <v>0</v>
      </c>
      <c r="AG2461" s="63">
        <v>0</v>
      </c>
      <c r="AH2461" s="63">
        <v>0</v>
      </c>
      <c r="AI2461" s="63">
        <v>0</v>
      </c>
      <c r="AJ2461" s="63">
        <v>0</v>
      </c>
      <c r="AK2461" s="63">
        <v>0</v>
      </c>
      <c r="AL2461" s="63">
        <v>0</v>
      </c>
      <c r="AM2461" s="63">
        <v>0</v>
      </c>
      <c r="AN2461" s="63">
        <v>0</v>
      </c>
      <c r="AO2461" s="63">
        <v>0</v>
      </c>
      <c r="AP2461" s="63">
        <v>0</v>
      </c>
      <c r="AQ2461" s="63">
        <v>0</v>
      </c>
      <c r="AR2461" s="63">
        <v>0</v>
      </c>
      <c r="AS2461" s="63">
        <v>0</v>
      </c>
      <c r="AT2461" s="63">
        <v>0</v>
      </c>
      <c r="AU2461" s="63">
        <v>0</v>
      </c>
      <c r="AV2461" s="63">
        <v>0</v>
      </c>
      <c r="AW2461" s="63">
        <v>0</v>
      </c>
      <c r="AX2461" s="63">
        <v>0</v>
      </c>
      <c r="AY2461" s="63">
        <v>0</v>
      </c>
      <c r="BA2461" s="5">
        <f>IF(Q2461&gt;0,RANK(Q2461,(N2461:P2461,Q2461:AE2461)),0)</f>
        <v>3</v>
      </c>
      <c r="BB2461" s="5">
        <f>IF(R2461&gt;0,RANK(R2461,(N2461:P2461,Q2461:AE2461)),0)</f>
        <v>0</v>
      </c>
      <c r="BC2461" s="5">
        <f>IF(T2461&gt;0,RANK(T2461,(N2461:P2461,Q2461:AE2461)),0)</f>
        <v>0</v>
      </c>
      <c r="BD2461" s="5">
        <f>IF(S2461&gt;0,RANK(S2461,(N2461:P2461,Q2461:AE2461)),0)</f>
        <v>0</v>
      </c>
      <c r="BE2461" s="2">
        <f t="shared" si="992"/>
        <v>2.3443016523089957E-2</v>
      </c>
      <c r="BF2461" s="2">
        <f t="shared" si="993"/>
        <v>0</v>
      </c>
      <c r="BG2461" s="2">
        <f t="shared" si="994"/>
        <v>0</v>
      </c>
      <c r="BH2461" s="2">
        <f t="shared" si="995"/>
        <v>0</v>
      </c>
      <c r="BJ2461" t="s">
        <v>1634</v>
      </c>
      <c r="BK2461" t="s">
        <v>1182</v>
      </c>
      <c r="BL2461">
        <v>1</v>
      </c>
      <c r="BN2461" s="112">
        <v>46</v>
      </c>
      <c r="BO2461" s="114">
        <v>5</v>
      </c>
      <c r="BP2461" s="118">
        <f t="shared" si="984"/>
        <v>46005</v>
      </c>
      <c r="BQ2461" s="118">
        <f t="shared" si="974"/>
        <v>46005</v>
      </c>
      <c r="BR2461" s="5" t="s">
        <v>3151</v>
      </c>
    </row>
    <row r="2462" spans="1:70" ht="15" hidden="1" customHeight="1" outlineLevel="1">
      <c r="A2462" t="s">
        <v>1108</v>
      </c>
      <c r="B2462" t="s">
        <v>1182</v>
      </c>
      <c r="C2462" s="1">
        <f t="shared" si="987"/>
        <v>1183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29">
        <f t="shared" si="985"/>
        <v>228</v>
      </c>
      <c r="H2462" s="134">
        <f t="shared" si="986"/>
        <v>0.19273034657650043</v>
      </c>
      <c r="I2462" s="2"/>
      <c r="J2462" s="2">
        <f t="shared" si="988"/>
        <v>0.39391377852916315</v>
      </c>
      <c r="K2462" s="2">
        <f t="shared" si="989"/>
        <v>0.58664412510566355</v>
      </c>
      <c r="L2462" s="2">
        <f t="shared" si="990"/>
        <v>0</v>
      </c>
      <c r="M2462" s="2">
        <f t="shared" si="991"/>
        <v>1.9442096365173356E-2</v>
      </c>
      <c r="N2462" s="63">
        <v>466</v>
      </c>
      <c r="O2462" s="63">
        <v>694</v>
      </c>
      <c r="P2462" s="63">
        <v>0</v>
      </c>
      <c r="Q2462" s="63">
        <v>23</v>
      </c>
      <c r="R2462" s="63">
        <v>0</v>
      </c>
      <c r="S2462" s="63">
        <v>0</v>
      </c>
      <c r="T2462" s="63">
        <v>0</v>
      </c>
      <c r="U2462" s="63">
        <v>0</v>
      </c>
      <c r="V2462" s="63">
        <v>0</v>
      </c>
      <c r="W2462" s="63">
        <v>0</v>
      </c>
      <c r="X2462" s="63">
        <v>0</v>
      </c>
      <c r="Y2462" s="63">
        <v>0</v>
      </c>
      <c r="Z2462" s="63">
        <v>0</v>
      </c>
      <c r="AA2462" s="63">
        <v>0</v>
      </c>
      <c r="AB2462" s="63">
        <v>0</v>
      </c>
      <c r="AC2462" s="63">
        <v>0</v>
      </c>
      <c r="AD2462" s="63">
        <v>0</v>
      </c>
      <c r="AE2462" s="63">
        <v>0</v>
      </c>
      <c r="AF2462" s="63">
        <v>0</v>
      </c>
      <c r="AG2462" s="63">
        <v>0</v>
      </c>
      <c r="AH2462" s="63">
        <v>0</v>
      </c>
      <c r="AI2462" s="63">
        <v>0</v>
      </c>
      <c r="AJ2462" s="63">
        <v>0</v>
      </c>
      <c r="AK2462" s="63">
        <v>0</v>
      </c>
      <c r="AL2462" s="63">
        <v>0</v>
      </c>
      <c r="AM2462" s="63">
        <v>0</v>
      </c>
      <c r="AN2462" s="63">
        <v>0</v>
      </c>
      <c r="AO2462" s="63">
        <v>0</v>
      </c>
      <c r="AP2462" s="63">
        <v>0</v>
      </c>
      <c r="AQ2462" s="63">
        <v>0</v>
      </c>
      <c r="AR2462" s="63">
        <v>0</v>
      </c>
      <c r="AS2462" s="63">
        <v>0</v>
      </c>
      <c r="AT2462" s="63">
        <v>0</v>
      </c>
      <c r="AU2462" s="63">
        <v>0</v>
      </c>
      <c r="AV2462" s="63">
        <v>0</v>
      </c>
      <c r="AW2462" s="63">
        <v>0</v>
      </c>
      <c r="AX2462" s="63">
        <v>0</v>
      </c>
      <c r="AY2462" s="63">
        <v>0</v>
      </c>
      <c r="BA2462" s="5">
        <f>IF(Q2462&gt;0,RANK(Q2462,(N2462:P2462,Q2462:AE2462)),0)</f>
        <v>3</v>
      </c>
      <c r="BB2462" s="5">
        <f>IF(R2462&gt;0,RANK(R2462,(N2462:P2462,Q2462:AE2462)),0)</f>
        <v>0</v>
      </c>
      <c r="BC2462" s="5">
        <f>IF(T2462&gt;0,RANK(T2462,(N2462:P2462,Q2462:AE2462)),0)</f>
        <v>0</v>
      </c>
      <c r="BD2462" s="5">
        <f>IF(S2462&gt;0,RANK(S2462,(N2462:P2462,Q2462:AE2462)),0)</f>
        <v>0</v>
      </c>
      <c r="BE2462" s="2">
        <f t="shared" si="992"/>
        <v>1.944209636517329E-2</v>
      </c>
      <c r="BF2462" s="2">
        <f t="shared" si="993"/>
        <v>0</v>
      </c>
      <c r="BG2462" s="2">
        <f t="shared" si="994"/>
        <v>0</v>
      </c>
      <c r="BH2462" s="2">
        <f t="shared" si="995"/>
        <v>0</v>
      </c>
      <c r="BJ2462" t="s">
        <v>1108</v>
      </c>
      <c r="BK2462" t="s">
        <v>1182</v>
      </c>
      <c r="BL2462">
        <v>1</v>
      </c>
      <c r="BN2462" s="112">
        <v>46</v>
      </c>
      <c r="BO2462" s="114">
        <v>7</v>
      </c>
      <c r="BP2462" s="118">
        <f t="shared" si="984"/>
        <v>46007</v>
      </c>
      <c r="BQ2462" s="118">
        <f t="shared" si="974"/>
        <v>46007</v>
      </c>
      <c r="BR2462" s="5" t="s">
        <v>3151</v>
      </c>
    </row>
    <row r="2463" spans="1:70" ht="15" hidden="1" customHeight="1" outlineLevel="1">
      <c r="A2463" t="s">
        <v>1109</v>
      </c>
      <c r="B2463" t="s">
        <v>1182</v>
      </c>
      <c r="C2463" s="1">
        <f t="shared" si="987"/>
        <v>3001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29">
        <f t="shared" si="985"/>
        <v>1514</v>
      </c>
      <c r="H2463" s="134">
        <f t="shared" si="986"/>
        <v>0.50449850049983336</v>
      </c>
      <c r="I2463" s="2"/>
      <c r="J2463" s="2">
        <f t="shared" si="988"/>
        <v>0.24025324891702765</v>
      </c>
      <c r="K2463" s="2">
        <f t="shared" si="989"/>
        <v>0.74475174941686106</v>
      </c>
      <c r="L2463" s="2">
        <f t="shared" si="990"/>
        <v>0</v>
      </c>
      <c r="M2463" s="2">
        <f t="shared" si="991"/>
        <v>1.499500166611123E-2</v>
      </c>
      <c r="N2463" s="63">
        <v>721</v>
      </c>
      <c r="O2463" s="63">
        <v>2235</v>
      </c>
      <c r="P2463" s="63">
        <v>0</v>
      </c>
      <c r="Q2463" s="63">
        <v>45</v>
      </c>
      <c r="R2463" s="63">
        <v>0</v>
      </c>
      <c r="S2463" s="63">
        <v>0</v>
      </c>
      <c r="T2463" s="63">
        <v>0</v>
      </c>
      <c r="U2463" s="63">
        <v>0</v>
      </c>
      <c r="V2463" s="63">
        <v>0</v>
      </c>
      <c r="W2463" s="63">
        <v>0</v>
      </c>
      <c r="X2463" s="63">
        <v>0</v>
      </c>
      <c r="Y2463" s="63">
        <v>0</v>
      </c>
      <c r="Z2463" s="63">
        <v>0</v>
      </c>
      <c r="AA2463" s="63">
        <v>0</v>
      </c>
      <c r="AB2463" s="63">
        <v>0</v>
      </c>
      <c r="AC2463" s="63">
        <v>0</v>
      </c>
      <c r="AD2463" s="63">
        <v>0</v>
      </c>
      <c r="AE2463" s="63">
        <v>0</v>
      </c>
      <c r="AF2463" s="63">
        <v>0</v>
      </c>
      <c r="AG2463" s="63">
        <v>0</v>
      </c>
      <c r="AH2463" s="63">
        <v>0</v>
      </c>
      <c r="AI2463" s="63">
        <v>0</v>
      </c>
      <c r="AJ2463" s="63">
        <v>0</v>
      </c>
      <c r="AK2463" s="63">
        <v>0</v>
      </c>
      <c r="AL2463" s="63">
        <v>0</v>
      </c>
      <c r="AM2463" s="63">
        <v>0</v>
      </c>
      <c r="AN2463" s="63">
        <v>0</v>
      </c>
      <c r="AO2463" s="63">
        <v>0</v>
      </c>
      <c r="AP2463" s="63">
        <v>0</v>
      </c>
      <c r="AQ2463" s="63">
        <v>0</v>
      </c>
      <c r="AR2463" s="63">
        <v>0</v>
      </c>
      <c r="AS2463" s="63">
        <v>0</v>
      </c>
      <c r="AT2463" s="63">
        <v>0</v>
      </c>
      <c r="AU2463" s="63">
        <v>0</v>
      </c>
      <c r="AV2463" s="63">
        <v>0</v>
      </c>
      <c r="AW2463" s="63">
        <v>0</v>
      </c>
      <c r="AX2463" s="63">
        <v>0</v>
      </c>
      <c r="AY2463" s="63">
        <v>0</v>
      </c>
      <c r="BA2463" s="5">
        <f>IF(Q2463&gt;0,RANK(Q2463,(N2463:P2463,Q2463:AE2463)),0)</f>
        <v>3</v>
      </c>
      <c r="BB2463" s="5">
        <f>IF(R2463&gt;0,RANK(R2463,(N2463:P2463,Q2463:AE2463)),0)</f>
        <v>0</v>
      </c>
      <c r="BC2463" s="5">
        <f>IF(T2463&gt;0,RANK(T2463,(N2463:P2463,Q2463:AE2463)),0)</f>
        <v>0</v>
      </c>
      <c r="BD2463" s="5">
        <f>IF(S2463&gt;0,RANK(S2463,(N2463:P2463,Q2463:AE2463)),0)</f>
        <v>0</v>
      </c>
      <c r="BE2463" s="2">
        <f t="shared" si="992"/>
        <v>1.4995001666111295E-2</v>
      </c>
      <c r="BF2463" s="2">
        <f t="shared" si="993"/>
        <v>0</v>
      </c>
      <c r="BG2463" s="2">
        <f t="shared" si="994"/>
        <v>0</v>
      </c>
      <c r="BH2463" s="2">
        <f t="shared" si="995"/>
        <v>0</v>
      </c>
      <c r="BJ2463" t="s">
        <v>1109</v>
      </c>
      <c r="BK2463" t="s">
        <v>1182</v>
      </c>
      <c r="BL2463">
        <v>1</v>
      </c>
      <c r="BN2463" s="112">
        <v>46</v>
      </c>
      <c r="BO2463" s="114">
        <v>9</v>
      </c>
      <c r="BP2463" s="118">
        <f t="shared" si="984"/>
        <v>46009</v>
      </c>
      <c r="BQ2463" s="118">
        <f t="shared" si="974"/>
        <v>46009</v>
      </c>
      <c r="BR2463" s="5" t="s">
        <v>3151</v>
      </c>
    </row>
    <row r="2464" spans="1:70" ht="15" hidden="1" customHeight="1" outlineLevel="1">
      <c r="A2464" t="s">
        <v>2932</v>
      </c>
      <c r="B2464" t="s">
        <v>1182</v>
      </c>
      <c r="C2464" s="1">
        <f t="shared" si="987"/>
        <v>14567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29">
        <f t="shared" si="985"/>
        <v>1890</v>
      </c>
      <c r="H2464" s="134">
        <f t="shared" si="986"/>
        <v>0.12974531475252282</v>
      </c>
      <c r="I2464" s="2"/>
      <c r="J2464" s="2">
        <f t="shared" si="988"/>
        <v>0.41944120271847324</v>
      </c>
      <c r="K2464" s="2">
        <f t="shared" si="989"/>
        <v>0.54918651747099612</v>
      </c>
      <c r="L2464" s="2">
        <f t="shared" si="990"/>
        <v>0</v>
      </c>
      <c r="M2464" s="2">
        <f t="shared" si="991"/>
        <v>3.137227981053059E-2</v>
      </c>
      <c r="N2464" s="63">
        <v>6110</v>
      </c>
      <c r="O2464" s="63">
        <v>8000</v>
      </c>
      <c r="P2464" s="63">
        <v>0</v>
      </c>
      <c r="Q2464" s="63">
        <v>457</v>
      </c>
      <c r="R2464" s="63">
        <v>0</v>
      </c>
      <c r="S2464" s="63">
        <v>0</v>
      </c>
      <c r="T2464" s="63">
        <v>0</v>
      </c>
      <c r="U2464" s="63">
        <v>0</v>
      </c>
      <c r="V2464" s="63">
        <v>0</v>
      </c>
      <c r="W2464" s="63">
        <v>0</v>
      </c>
      <c r="X2464" s="63">
        <v>0</v>
      </c>
      <c r="Y2464" s="63">
        <v>0</v>
      </c>
      <c r="Z2464" s="63">
        <v>0</v>
      </c>
      <c r="AA2464" s="63">
        <v>0</v>
      </c>
      <c r="AB2464" s="63">
        <v>0</v>
      </c>
      <c r="AC2464" s="63">
        <v>0</v>
      </c>
      <c r="AD2464" s="63">
        <v>0</v>
      </c>
      <c r="AE2464" s="63">
        <v>0</v>
      </c>
      <c r="AF2464" s="63">
        <v>0</v>
      </c>
      <c r="AG2464" s="63">
        <v>0</v>
      </c>
      <c r="AH2464" s="63">
        <v>0</v>
      </c>
      <c r="AI2464" s="63">
        <v>0</v>
      </c>
      <c r="AJ2464" s="63">
        <v>0</v>
      </c>
      <c r="AK2464" s="63">
        <v>0</v>
      </c>
      <c r="AL2464" s="63">
        <v>0</v>
      </c>
      <c r="AM2464" s="63">
        <v>0</v>
      </c>
      <c r="AN2464" s="63">
        <v>0</v>
      </c>
      <c r="AO2464" s="63">
        <v>0</v>
      </c>
      <c r="AP2464" s="63">
        <v>0</v>
      </c>
      <c r="AQ2464" s="63">
        <v>0</v>
      </c>
      <c r="AR2464" s="63">
        <v>0</v>
      </c>
      <c r="AS2464" s="63">
        <v>0</v>
      </c>
      <c r="AT2464" s="63">
        <v>0</v>
      </c>
      <c r="AU2464" s="63">
        <v>0</v>
      </c>
      <c r="AV2464" s="63">
        <v>0</v>
      </c>
      <c r="AW2464" s="63">
        <v>0</v>
      </c>
      <c r="AX2464" s="63">
        <v>0</v>
      </c>
      <c r="AY2464" s="63">
        <v>0</v>
      </c>
      <c r="BA2464" s="5">
        <f>IF(Q2464&gt;0,RANK(Q2464,(N2464:P2464,Q2464:AE2464)),0)</f>
        <v>3</v>
      </c>
      <c r="BB2464" s="5">
        <f>IF(R2464&gt;0,RANK(R2464,(N2464:P2464,Q2464:AE2464)),0)</f>
        <v>0</v>
      </c>
      <c r="BC2464" s="5">
        <f>IF(T2464&gt;0,RANK(T2464,(N2464:P2464,Q2464:AE2464)),0)</f>
        <v>0</v>
      </c>
      <c r="BD2464" s="5">
        <f>IF(S2464&gt;0,RANK(S2464,(N2464:P2464,Q2464:AE2464)),0)</f>
        <v>0</v>
      </c>
      <c r="BE2464" s="2">
        <f t="shared" si="992"/>
        <v>3.1372279810530652E-2</v>
      </c>
      <c r="BF2464" s="2">
        <f t="shared" si="993"/>
        <v>0</v>
      </c>
      <c r="BG2464" s="2">
        <f t="shared" si="994"/>
        <v>0</v>
      </c>
      <c r="BH2464" s="2">
        <f t="shared" si="995"/>
        <v>0</v>
      </c>
      <c r="BJ2464" t="s">
        <v>2932</v>
      </c>
      <c r="BK2464" t="s">
        <v>1182</v>
      </c>
      <c r="BL2464">
        <v>1</v>
      </c>
      <c r="BN2464" s="112">
        <v>46</v>
      </c>
      <c r="BO2464" s="114">
        <v>11</v>
      </c>
      <c r="BP2464" s="118">
        <f t="shared" si="984"/>
        <v>46011</v>
      </c>
      <c r="BQ2464" s="118">
        <f t="shared" si="974"/>
        <v>46011</v>
      </c>
      <c r="BR2464" s="5" t="s">
        <v>3151</v>
      </c>
    </row>
    <row r="2465" spans="1:70" ht="15" hidden="1" customHeight="1" outlineLevel="1">
      <c r="A2465" t="s">
        <v>578</v>
      </c>
      <c r="B2465" t="s">
        <v>1182</v>
      </c>
      <c r="C2465" s="1">
        <f t="shared" si="987"/>
        <v>17547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29">
        <f t="shared" si="985"/>
        <v>4042</v>
      </c>
      <c r="H2465" s="134">
        <f t="shared" si="986"/>
        <v>0.23035276685473299</v>
      </c>
      <c r="I2465" s="2"/>
      <c r="J2465" s="2">
        <f t="shared" si="988"/>
        <v>0.37259930472445435</v>
      </c>
      <c r="K2465" s="2">
        <f t="shared" si="989"/>
        <v>0.60295207157918729</v>
      </c>
      <c r="L2465" s="2">
        <f t="shared" si="990"/>
        <v>0</v>
      </c>
      <c r="M2465" s="2">
        <f t="shared" si="991"/>
        <v>2.4448623696358363E-2</v>
      </c>
      <c r="N2465" s="63">
        <v>6538</v>
      </c>
      <c r="O2465" s="63">
        <v>10580</v>
      </c>
      <c r="P2465" s="63">
        <v>0</v>
      </c>
      <c r="Q2465" s="63">
        <v>429</v>
      </c>
      <c r="R2465" s="63">
        <v>0</v>
      </c>
      <c r="S2465" s="63">
        <v>0</v>
      </c>
      <c r="T2465" s="63">
        <v>0</v>
      </c>
      <c r="U2465" s="63">
        <v>0</v>
      </c>
      <c r="V2465" s="63">
        <v>0</v>
      </c>
      <c r="W2465" s="63">
        <v>0</v>
      </c>
      <c r="X2465" s="63">
        <v>0</v>
      </c>
      <c r="Y2465" s="63">
        <v>0</v>
      </c>
      <c r="Z2465" s="63">
        <v>0</v>
      </c>
      <c r="AA2465" s="63">
        <v>0</v>
      </c>
      <c r="AB2465" s="63">
        <v>0</v>
      </c>
      <c r="AC2465" s="63">
        <v>0</v>
      </c>
      <c r="AD2465" s="63">
        <v>0</v>
      </c>
      <c r="AE2465" s="63">
        <v>0</v>
      </c>
      <c r="AF2465" s="63">
        <v>0</v>
      </c>
      <c r="AG2465" s="63">
        <v>0</v>
      </c>
      <c r="AH2465" s="63">
        <v>0</v>
      </c>
      <c r="AI2465" s="63">
        <v>0</v>
      </c>
      <c r="AJ2465" s="63">
        <v>0</v>
      </c>
      <c r="AK2465" s="63">
        <v>0</v>
      </c>
      <c r="AL2465" s="63">
        <v>0</v>
      </c>
      <c r="AM2465" s="63">
        <v>0</v>
      </c>
      <c r="AN2465" s="63">
        <v>0</v>
      </c>
      <c r="AO2465" s="63">
        <v>0</v>
      </c>
      <c r="AP2465" s="63">
        <v>0</v>
      </c>
      <c r="AQ2465" s="63">
        <v>0</v>
      </c>
      <c r="AR2465" s="63">
        <v>0</v>
      </c>
      <c r="AS2465" s="63">
        <v>0</v>
      </c>
      <c r="AT2465" s="63">
        <v>0</v>
      </c>
      <c r="AU2465" s="63">
        <v>0</v>
      </c>
      <c r="AV2465" s="63">
        <v>0</v>
      </c>
      <c r="AW2465" s="63">
        <v>0</v>
      </c>
      <c r="AX2465" s="63">
        <v>0</v>
      </c>
      <c r="AY2465" s="63">
        <v>0</v>
      </c>
      <c r="BA2465" s="5">
        <f>IF(Q2465&gt;0,RANK(Q2465,(N2465:P2465,Q2465:AE2465)),0)</f>
        <v>3</v>
      </c>
      <c r="BB2465" s="5">
        <f>IF(R2465&gt;0,RANK(R2465,(N2465:P2465,Q2465:AE2465)),0)</f>
        <v>0</v>
      </c>
      <c r="BC2465" s="5">
        <f>IF(T2465&gt;0,RANK(T2465,(N2465:P2465,Q2465:AE2465)),0)</f>
        <v>0</v>
      </c>
      <c r="BD2465" s="5">
        <f>IF(S2465&gt;0,RANK(S2465,(N2465:P2465,Q2465:AE2465)),0)</f>
        <v>0</v>
      </c>
      <c r="BE2465" s="2">
        <f t="shared" si="992"/>
        <v>2.4448623696358352E-2</v>
      </c>
      <c r="BF2465" s="2">
        <f t="shared" si="993"/>
        <v>0</v>
      </c>
      <c r="BG2465" s="2">
        <f t="shared" si="994"/>
        <v>0</v>
      </c>
      <c r="BH2465" s="2">
        <f t="shared" si="995"/>
        <v>0</v>
      </c>
      <c r="BJ2465" t="s">
        <v>578</v>
      </c>
      <c r="BK2465" t="s">
        <v>1182</v>
      </c>
      <c r="BL2465">
        <v>1</v>
      </c>
      <c r="BN2465" s="112">
        <v>46</v>
      </c>
      <c r="BO2465" s="114">
        <v>13</v>
      </c>
      <c r="BP2465" s="118">
        <f t="shared" si="984"/>
        <v>46013</v>
      </c>
      <c r="BQ2465" s="118">
        <f t="shared" si="974"/>
        <v>46013</v>
      </c>
      <c r="BR2465" s="5" t="s">
        <v>3151</v>
      </c>
    </row>
    <row r="2466" spans="1:70" ht="15" hidden="1" customHeight="1" outlineLevel="1">
      <c r="A2466" t="s">
        <v>1065</v>
      </c>
      <c r="B2466" t="s">
        <v>1182</v>
      </c>
      <c r="C2466" s="1">
        <f t="shared" si="987"/>
        <v>2490</v>
      </c>
      <c r="D2466" s="5">
        <f>IF(N2466&gt;0, RANK(N2466,(N2466:P2466,Q2466:AE2466)),0)</f>
        <v>2</v>
      </c>
      <c r="E2466" s="5">
        <f>IF(O2466&gt;0,RANK(O2466,(N2466:P2466,Q2466:AE2466)),0)</f>
        <v>1</v>
      </c>
      <c r="F2466" s="5">
        <f>IF(P2466&gt;0,RANK(P2466,(N2466:P2466,Q2466:AE2466)),0)</f>
        <v>0</v>
      </c>
      <c r="G2466" s="129">
        <f t="shared" si="985"/>
        <v>1077</v>
      </c>
      <c r="H2466" s="134">
        <f t="shared" si="986"/>
        <v>0.43253012048192774</v>
      </c>
      <c r="I2466" s="2"/>
      <c r="J2466" s="2">
        <f t="shared" si="988"/>
        <v>0.27028112449799196</v>
      </c>
      <c r="K2466" s="2">
        <f t="shared" si="989"/>
        <v>0.70281124497991965</v>
      </c>
      <c r="L2466" s="2">
        <f t="shared" si="990"/>
        <v>0</v>
      </c>
      <c r="M2466" s="2">
        <f t="shared" si="991"/>
        <v>2.6907630522088444E-2</v>
      </c>
      <c r="N2466" s="63">
        <v>673</v>
      </c>
      <c r="O2466" s="63">
        <v>1750</v>
      </c>
      <c r="P2466" s="63">
        <v>0</v>
      </c>
      <c r="Q2466" s="63">
        <v>67</v>
      </c>
      <c r="R2466" s="63">
        <v>0</v>
      </c>
      <c r="S2466" s="63">
        <v>0</v>
      </c>
      <c r="T2466" s="63">
        <v>0</v>
      </c>
      <c r="U2466" s="63">
        <v>0</v>
      </c>
      <c r="V2466" s="63">
        <v>0</v>
      </c>
      <c r="W2466" s="63">
        <v>0</v>
      </c>
      <c r="X2466" s="63">
        <v>0</v>
      </c>
      <c r="Y2466" s="63">
        <v>0</v>
      </c>
      <c r="Z2466" s="63">
        <v>0</v>
      </c>
      <c r="AA2466" s="63">
        <v>0</v>
      </c>
      <c r="AB2466" s="63">
        <v>0</v>
      </c>
      <c r="AC2466" s="63">
        <v>0</v>
      </c>
      <c r="AD2466" s="63">
        <v>0</v>
      </c>
      <c r="AE2466" s="63">
        <v>0</v>
      </c>
      <c r="AF2466" s="63">
        <v>0</v>
      </c>
      <c r="AG2466" s="63">
        <v>0</v>
      </c>
      <c r="AH2466" s="63">
        <v>0</v>
      </c>
      <c r="AI2466" s="63">
        <v>0</v>
      </c>
      <c r="AJ2466" s="63">
        <v>0</v>
      </c>
      <c r="AK2466" s="63">
        <v>0</v>
      </c>
      <c r="AL2466" s="63">
        <v>0</v>
      </c>
      <c r="AM2466" s="63">
        <v>0</v>
      </c>
      <c r="AN2466" s="63">
        <v>0</v>
      </c>
      <c r="AO2466" s="63">
        <v>0</v>
      </c>
      <c r="AP2466" s="63">
        <v>0</v>
      </c>
      <c r="AQ2466" s="63">
        <v>0</v>
      </c>
      <c r="AR2466" s="63">
        <v>0</v>
      </c>
      <c r="AS2466" s="63">
        <v>0</v>
      </c>
      <c r="AT2466" s="63">
        <v>0</v>
      </c>
      <c r="AU2466" s="63">
        <v>0</v>
      </c>
      <c r="AV2466" s="63">
        <v>0</v>
      </c>
      <c r="AW2466" s="63">
        <v>0</v>
      </c>
      <c r="AX2466" s="63">
        <v>0</v>
      </c>
      <c r="AY2466" s="63">
        <v>0</v>
      </c>
      <c r="BA2466" s="5">
        <f>IF(Q2466&gt;0,RANK(Q2466,(N2466:P2466,Q2466:AE2466)),0)</f>
        <v>3</v>
      </c>
      <c r="BB2466" s="5">
        <f>IF(R2466&gt;0,RANK(R2466,(N2466:P2466,Q2466:AE2466)),0)</f>
        <v>0</v>
      </c>
      <c r="BC2466" s="5">
        <f>IF(T2466&gt;0,RANK(T2466,(N2466:P2466,Q2466:AE2466)),0)</f>
        <v>0</v>
      </c>
      <c r="BD2466" s="5">
        <f>IF(S2466&gt;0,RANK(S2466,(N2466:P2466,Q2466:AE2466)),0)</f>
        <v>0</v>
      </c>
      <c r="BE2466" s="2">
        <f t="shared" si="992"/>
        <v>2.6907630522088354E-2</v>
      </c>
      <c r="BF2466" s="2">
        <f t="shared" si="993"/>
        <v>0</v>
      </c>
      <c r="BG2466" s="2">
        <f t="shared" si="994"/>
        <v>0</v>
      </c>
      <c r="BH2466" s="2">
        <f t="shared" si="995"/>
        <v>0</v>
      </c>
      <c r="BJ2466" t="s">
        <v>1065</v>
      </c>
      <c r="BK2466" t="s">
        <v>1182</v>
      </c>
      <c r="BL2466">
        <v>1</v>
      </c>
      <c r="BN2466" s="112">
        <v>46</v>
      </c>
      <c r="BO2466" s="114">
        <v>15</v>
      </c>
      <c r="BP2466" s="118">
        <f t="shared" si="984"/>
        <v>46015</v>
      </c>
      <c r="BQ2466" s="118">
        <f t="shared" si="974"/>
        <v>46015</v>
      </c>
      <c r="BR2466" s="5" t="s">
        <v>3151</v>
      </c>
    </row>
    <row r="2467" spans="1:70" ht="15" hidden="1" customHeight="1" outlineLevel="1">
      <c r="A2467" t="s">
        <v>2572</v>
      </c>
      <c r="B2467" t="s">
        <v>1182</v>
      </c>
      <c r="C2467" s="1">
        <f t="shared" si="987"/>
        <v>549</v>
      </c>
      <c r="D2467" s="5">
        <f>IF(N2467&gt;0, RANK(N2467,(N2467:P2467,Q2467:AE2467)),0)</f>
        <v>1</v>
      </c>
      <c r="E2467" s="5">
        <f>IF(O2467&gt;0,RANK(O2467,(N2467:P2467,Q2467:AE2467)),0)</f>
        <v>2</v>
      </c>
      <c r="F2467" s="5">
        <f>IF(P2467&gt;0,RANK(P2467,(N2467:P2467,Q2467:AE2467)),0)</f>
        <v>0</v>
      </c>
      <c r="G2467" s="129">
        <f t="shared" si="985"/>
        <v>169</v>
      </c>
      <c r="H2467" s="134">
        <f t="shared" si="986"/>
        <v>0.30783242258652094</v>
      </c>
      <c r="I2467" s="2"/>
      <c r="J2467" s="2">
        <f t="shared" si="988"/>
        <v>0.64116575591985425</v>
      </c>
      <c r="K2467" s="2">
        <f t="shared" si="989"/>
        <v>0.33333333333333331</v>
      </c>
      <c r="L2467" s="2">
        <f t="shared" si="990"/>
        <v>0</v>
      </c>
      <c r="M2467" s="2">
        <f t="shared" si="991"/>
        <v>2.5500910746812433E-2</v>
      </c>
      <c r="N2467" s="63">
        <v>352</v>
      </c>
      <c r="O2467" s="63">
        <v>183</v>
      </c>
      <c r="P2467" s="63">
        <v>0</v>
      </c>
      <c r="Q2467" s="63">
        <v>14</v>
      </c>
      <c r="R2467" s="63">
        <v>0</v>
      </c>
      <c r="S2467" s="63">
        <v>0</v>
      </c>
      <c r="T2467" s="63">
        <v>0</v>
      </c>
      <c r="U2467" s="63">
        <v>0</v>
      </c>
      <c r="V2467" s="63">
        <v>0</v>
      </c>
      <c r="W2467" s="63">
        <v>0</v>
      </c>
      <c r="X2467" s="63">
        <v>0</v>
      </c>
      <c r="Y2467" s="63">
        <v>0</v>
      </c>
      <c r="Z2467" s="63">
        <v>0</v>
      </c>
      <c r="AA2467" s="63">
        <v>0</v>
      </c>
      <c r="AB2467" s="63">
        <v>0</v>
      </c>
      <c r="AC2467" s="63">
        <v>0</v>
      </c>
      <c r="AD2467" s="63">
        <v>0</v>
      </c>
      <c r="AE2467" s="63">
        <v>0</v>
      </c>
      <c r="AF2467" s="63">
        <v>0</v>
      </c>
      <c r="AG2467" s="63">
        <v>0</v>
      </c>
      <c r="AH2467" s="63">
        <v>0</v>
      </c>
      <c r="AI2467" s="63">
        <v>0</v>
      </c>
      <c r="AJ2467" s="63">
        <v>0</v>
      </c>
      <c r="AK2467" s="63">
        <v>0</v>
      </c>
      <c r="AL2467" s="63">
        <v>0</v>
      </c>
      <c r="AM2467" s="63">
        <v>0</v>
      </c>
      <c r="AN2467" s="63">
        <v>0</v>
      </c>
      <c r="AO2467" s="63">
        <v>0</v>
      </c>
      <c r="AP2467" s="63">
        <v>0</v>
      </c>
      <c r="AQ2467" s="63">
        <v>0</v>
      </c>
      <c r="AR2467" s="63">
        <v>0</v>
      </c>
      <c r="AS2467" s="63">
        <v>0</v>
      </c>
      <c r="AT2467" s="63">
        <v>0</v>
      </c>
      <c r="AU2467" s="63">
        <v>0</v>
      </c>
      <c r="AV2467" s="63">
        <v>0</v>
      </c>
      <c r="AW2467" s="63">
        <v>0</v>
      </c>
      <c r="AX2467" s="63">
        <v>0</v>
      </c>
      <c r="AY2467" s="63">
        <v>0</v>
      </c>
      <c r="BA2467" s="5">
        <f>IF(Q2467&gt;0,RANK(Q2467,(N2467:P2467,Q2467:AE2467)),0)</f>
        <v>3</v>
      </c>
      <c r="BB2467" s="5">
        <f>IF(R2467&gt;0,RANK(R2467,(N2467:P2467,Q2467:AE2467)),0)</f>
        <v>0</v>
      </c>
      <c r="BC2467" s="5">
        <f>IF(T2467&gt;0,RANK(T2467,(N2467:P2467,Q2467:AE2467)),0)</f>
        <v>0</v>
      </c>
      <c r="BD2467" s="5">
        <f>IF(S2467&gt;0,RANK(S2467,(N2467:P2467,Q2467:AE2467)),0)</f>
        <v>0</v>
      </c>
      <c r="BE2467" s="2">
        <f t="shared" si="992"/>
        <v>2.5500910746812388E-2</v>
      </c>
      <c r="BF2467" s="2">
        <f t="shared" si="993"/>
        <v>0</v>
      </c>
      <c r="BG2467" s="2">
        <f t="shared" si="994"/>
        <v>0</v>
      </c>
      <c r="BH2467" s="2">
        <f t="shared" si="995"/>
        <v>0</v>
      </c>
      <c r="BJ2467" t="s">
        <v>2572</v>
      </c>
      <c r="BK2467" t="s">
        <v>1182</v>
      </c>
      <c r="BL2467">
        <v>1</v>
      </c>
      <c r="BN2467" s="112">
        <v>46</v>
      </c>
      <c r="BO2467" s="114">
        <v>17</v>
      </c>
      <c r="BP2467" s="118">
        <f t="shared" si="984"/>
        <v>46017</v>
      </c>
      <c r="BQ2467" s="118">
        <f t="shared" si="974"/>
        <v>46017</v>
      </c>
      <c r="BR2467" s="5" t="s">
        <v>3151</v>
      </c>
    </row>
    <row r="2468" spans="1:70" ht="15" hidden="1" customHeight="1" outlineLevel="1">
      <c r="A2468" t="s">
        <v>141</v>
      </c>
      <c r="B2468" t="s">
        <v>1182</v>
      </c>
      <c r="C2468" s="1">
        <f t="shared" si="987"/>
        <v>4802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29">
        <f t="shared" si="985"/>
        <v>2792</v>
      </c>
      <c r="H2468" s="134">
        <f t="shared" si="986"/>
        <v>0.58142440649729277</v>
      </c>
      <c r="I2468" s="2"/>
      <c r="J2468" s="2">
        <f t="shared" si="988"/>
        <v>0.19554352353186172</v>
      </c>
      <c r="K2468" s="2">
        <f t="shared" si="989"/>
        <v>0.77696793002915454</v>
      </c>
      <c r="L2468" s="2">
        <f t="shared" si="990"/>
        <v>0</v>
      </c>
      <c r="M2468" s="2">
        <f t="shared" si="991"/>
        <v>2.7488546438983796E-2</v>
      </c>
      <c r="N2468" s="63">
        <v>939</v>
      </c>
      <c r="O2468" s="63">
        <v>3731</v>
      </c>
      <c r="P2468" s="63">
        <v>0</v>
      </c>
      <c r="Q2468" s="63">
        <v>132</v>
      </c>
      <c r="R2468" s="63">
        <v>0</v>
      </c>
      <c r="S2468" s="63">
        <v>0</v>
      </c>
      <c r="T2468" s="63">
        <v>0</v>
      </c>
      <c r="U2468" s="63">
        <v>0</v>
      </c>
      <c r="V2468" s="63">
        <v>0</v>
      </c>
      <c r="W2468" s="63">
        <v>0</v>
      </c>
      <c r="X2468" s="63">
        <v>0</v>
      </c>
      <c r="Y2468" s="63">
        <v>0</v>
      </c>
      <c r="Z2468" s="63">
        <v>0</v>
      </c>
      <c r="AA2468" s="63">
        <v>0</v>
      </c>
      <c r="AB2468" s="63">
        <v>0</v>
      </c>
      <c r="AC2468" s="63">
        <v>0</v>
      </c>
      <c r="AD2468" s="63">
        <v>0</v>
      </c>
      <c r="AE2468" s="63">
        <v>0</v>
      </c>
      <c r="AF2468" s="63">
        <v>0</v>
      </c>
      <c r="AG2468" s="63">
        <v>0</v>
      </c>
      <c r="AH2468" s="63">
        <v>0</v>
      </c>
      <c r="AI2468" s="63">
        <v>0</v>
      </c>
      <c r="AJ2468" s="63">
        <v>0</v>
      </c>
      <c r="AK2468" s="63">
        <v>0</v>
      </c>
      <c r="AL2468" s="63">
        <v>0</v>
      </c>
      <c r="AM2468" s="63">
        <v>0</v>
      </c>
      <c r="AN2468" s="63">
        <v>0</v>
      </c>
      <c r="AO2468" s="63">
        <v>0</v>
      </c>
      <c r="AP2468" s="63">
        <v>0</v>
      </c>
      <c r="AQ2468" s="63">
        <v>0</v>
      </c>
      <c r="AR2468" s="63">
        <v>0</v>
      </c>
      <c r="AS2468" s="63">
        <v>0</v>
      </c>
      <c r="AT2468" s="63">
        <v>0</v>
      </c>
      <c r="AU2468" s="63">
        <v>0</v>
      </c>
      <c r="AV2468" s="63">
        <v>0</v>
      </c>
      <c r="AW2468" s="63">
        <v>0</v>
      </c>
      <c r="AX2468" s="63">
        <v>0</v>
      </c>
      <c r="AY2468" s="63">
        <v>0</v>
      </c>
      <c r="BA2468" s="5">
        <f>IF(Q2468&gt;0,RANK(Q2468,(N2468:P2468,Q2468:AE2468)),0)</f>
        <v>3</v>
      </c>
      <c r="BB2468" s="5">
        <f>IF(R2468&gt;0,RANK(R2468,(N2468:P2468,Q2468:AE2468)),0)</f>
        <v>0</v>
      </c>
      <c r="BC2468" s="5">
        <f>IF(T2468&gt;0,RANK(T2468,(N2468:P2468,Q2468:AE2468)),0)</f>
        <v>0</v>
      </c>
      <c r="BD2468" s="5">
        <f>IF(S2468&gt;0,RANK(S2468,(N2468:P2468,Q2468:AE2468)),0)</f>
        <v>0</v>
      </c>
      <c r="BE2468" s="2">
        <f t="shared" si="992"/>
        <v>2.7488546438983758E-2</v>
      </c>
      <c r="BF2468" s="2">
        <f t="shared" si="993"/>
        <v>0</v>
      </c>
      <c r="BG2468" s="2">
        <f t="shared" si="994"/>
        <v>0</v>
      </c>
      <c r="BH2468" s="2">
        <f t="shared" si="995"/>
        <v>0</v>
      </c>
      <c r="BJ2468" t="s">
        <v>141</v>
      </c>
      <c r="BK2468" t="s">
        <v>1182</v>
      </c>
      <c r="BL2468">
        <v>1</v>
      </c>
      <c r="BN2468" s="112">
        <v>46</v>
      </c>
      <c r="BO2468" s="114">
        <v>19</v>
      </c>
      <c r="BP2468" s="118">
        <f t="shared" si="984"/>
        <v>46019</v>
      </c>
      <c r="BQ2468" s="118">
        <f t="shared" ref="BQ2468:BQ2531" si="996">BP2468</f>
        <v>46019</v>
      </c>
      <c r="BR2468" s="5" t="s">
        <v>3151</v>
      </c>
    </row>
    <row r="2469" spans="1:70" ht="15" hidden="1" customHeight="1" outlineLevel="1">
      <c r="A2469" t="s">
        <v>206</v>
      </c>
      <c r="B2469" t="s">
        <v>1182</v>
      </c>
      <c r="C2469" s="1">
        <f t="shared" si="987"/>
        <v>873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29">
        <f t="shared" si="985"/>
        <v>630</v>
      </c>
      <c r="H2469" s="134">
        <f t="shared" si="986"/>
        <v>0.72164948453608246</v>
      </c>
      <c r="I2469" s="2"/>
      <c r="J2469" s="2">
        <f t="shared" si="988"/>
        <v>0.13402061855670103</v>
      </c>
      <c r="K2469" s="2">
        <f t="shared" si="989"/>
        <v>0.85567010309278346</v>
      </c>
      <c r="L2469" s="2">
        <f t="shared" si="990"/>
        <v>0</v>
      </c>
      <c r="M2469" s="2">
        <f t="shared" si="991"/>
        <v>1.0309278350515538E-2</v>
      </c>
      <c r="N2469" s="63">
        <v>117</v>
      </c>
      <c r="O2469" s="63">
        <v>747</v>
      </c>
      <c r="P2469" s="63">
        <v>0</v>
      </c>
      <c r="Q2469" s="63">
        <v>9</v>
      </c>
      <c r="R2469" s="63">
        <v>0</v>
      </c>
      <c r="S2469" s="63">
        <v>0</v>
      </c>
      <c r="T2469" s="63">
        <v>0</v>
      </c>
      <c r="U2469" s="63">
        <v>0</v>
      </c>
      <c r="V2469" s="63">
        <v>0</v>
      </c>
      <c r="W2469" s="63">
        <v>0</v>
      </c>
      <c r="X2469" s="63">
        <v>0</v>
      </c>
      <c r="Y2469" s="63">
        <v>0</v>
      </c>
      <c r="Z2469" s="63">
        <v>0</v>
      </c>
      <c r="AA2469" s="63">
        <v>0</v>
      </c>
      <c r="AB2469" s="63">
        <v>0</v>
      </c>
      <c r="AC2469" s="63">
        <v>0</v>
      </c>
      <c r="AD2469" s="63">
        <v>0</v>
      </c>
      <c r="AE2469" s="63">
        <v>0</v>
      </c>
      <c r="AF2469" s="63">
        <v>0</v>
      </c>
      <c r="AG2469" s="63">
        <v>0</v>
      </c>
      <c r="AH2469" s="63">
        <v>0</v>
      </c>
      <c r="AI2469" s="63">
        <v>0</v>
      </c>
      <c r="AJ2469" s="63">
        <v>0</v>
      </c>
      <c r="AK2469" s="63">
        <v>0</v>
      </c>
      <c r="AL2469" s="63">
        <v>0</v>
      </c>
      <c r="AM2469" s="63">
        <v>0</v>
      </c>
      <c r="AN2469" s="63">
        <v>0</v>
      </c>
      <c r="AO2469" s="63">
        <v>0</v>
      </c>
      <c r="AP2469" s="63">
        <v>0</v>
      </c>
      <c r="AQ2469" s="63">
        <v>0</v>
      </c>
      <c r="AR2469" s="63">
        <v>0</v>
      </c>
      <c r="AS2469" s="63">
        <v>0</v>
      </c>
      <c r="AT2469" s="63">
        <v>0</v>
      </c>
      <c r="AU2469" s="63">
        <v>0</v>
      </c>
      <c r="AV2469" s="63">
        <v>0</v>
      </c>
      <c r="AW2469" s="63">
        <v>0</v>
      </c>
      <c r="AX2469" s="63">
        <v>0</v>
      </c>
      <c r="AY2469" s="63">
        <v>0</v>
      </c>
      <c r="BA2469" s="5">
        <f>IF(Q2469&gt;0,RANK(Q2469,(N2469:P2469,Q2469:AE2469)),0)</f>
        <v>3</v>
      </c>
      <c r="BB2469" s="5">
        <f>IF(R2469&gt;0,RANK(R2469,(N2469:P2469,Q2469:AE2469)),0)</f>
        <v>0</v>
      </c>
      <c r="BC2469" s="5">
        <f>IF(T2469&gt;0,RANK(T2469,(N2469:P2469,Q2469:AE2469)),0)</f>
        <v>0</v>
      </c>
      <c r="BD2469" s="5">
        <f>IF(S2469&gt;0,RANK(S2469,(N2469:P2469,Q2469:AE2469)),0)</f>
        <v>0</v>
      </c>
      <c r="BE2469" s="2">
        <f t="shared" si="992"/>
        <v>1.0309278350515464E-2</v>
      </c>
      <c r="BF2469" s="2">
        <f t="shared" si="993"/>
        <v>0</v>
      </c>
      <c r="BG2469" s="2">
        <f t="shared" si="994"/>
        <v>0</v>
      </c>
      <c r="BH2469" s="2">
        <f t="shared" si="995"/>
        <v>0</v>
      </c>
      <c r="BJ2469" t="s">
        <v>206</v>
      </c>
      <c r="BK2469" t="s">
        <v>1182</v>
      </c>
      <c r="BL2469">
        <v>1</v>
      </c>
      <c r="BN2469" s="112">
        <v>46</v>
      </c>
      <c r="BO2469" s="114">
        <v>21</v>
      </c>
      <c r="BP2469" s="118">
        <f t="shared" si="984"/>
        <v>46021</v>
      </c>
      <c r="BQ2469" s="118">
        <f t="shared" si="996"/>
        <v>46021</v>
      </c>
      <c r="BR2469" s="5" t="s">
        <v>3151</v>
      </c>
    </row>
    <row r="2470" spans="1:70" ht="15" hidden="1" customHeight="1" outlineLevel="1">
      <c r="A2470" t="s">
        <v>263</v>
      </c>
      <c r="B2470" t="s">
        <v>1182</v>
      </c>
      <c r="C2470" s="1">
        <f t="shared" si="987"/>
        <v>3783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29">
        <f t="shared" si="985"/>
        <v>1375</v>
      </c>
      <c r="H2470" s="134">
        <f t="shared" si="986"/>
        <v>0.3634681469733016</v>
      </c>
      <c r="I2470" s="2"/>
      <c r="J2470" s="2">
        <f t="shared" si="988"/>
        <v>0.31112873380914619</v>
      </c>
      <c r="K2470" s="2">
        <f t="shared" si="989"/>
        <v>0.67459688078244784</v>
      </c>
      <c r="L2470" s="2">
        <f t="shared" si="990"/>
        <v>0</v>
      </c>
      <c r="M2470" s="2">
        <f t="shared" si="991"/>
        <v>1.4274385408405976E-2</v>
      </c>
      <c r="N2470" s="63">
        <v>1177</v>
      </c>
      <c r="O2470" s="63">
        <v>2552</v>
      </c>
      <c r="P2470" s="63">
        <v>0</v>
      </c>
      <c r="Q2470" s="63">
        <v>54</v>
      </c>
      <c r="R2470" s="63">
        <v>0</v>
      </c>
      <c r="S2470" s="63">
        <v>0</v>
      </c>
      <c r="T2470" s="63">
        <v>0</v>
      </c>
      <c r="U2470" s="63">
        <v>0</v>
      </c>
      <c r="V2470" s="63">
        <v>0</v>
      </c>
      <c r="W2470" s="63">
        <v>0</v>
      </c>
      <c r="X2470" s="63">
        <v>0</v>
      </c>
      <c r="Y2470" s="63">
        <v>0</v>
      </c>
      <c r="Z2470" s="63">
        <v>0</v>
      </c>
      <c r="AA2470" s="63">
        <v>0</v>
      </c>
      <c r="AB2470" s="63">
        <v>0</v>
      </c>
      <c r="AC2470" s="63">
        <v>0</v>
      </c>
      <c r="AD2470" s="63">
        <v>0</v>
      </c>
      <c r="AE2470" s="63">
        <v>0</v>
      </c>
      <c r="AF2470" s="63">
        <v>0</v>
      </c>
      <c r="AG2470" s="63">
        <v>0</v>
      </c>
      <c r="AH2470" s="63">
        <v>0</v>
      </c>
      <c r="AI2470" s="63">
        <v>0</v>
      </c>
      <c r="AJ2470" s="63">
        <v>0</v>
      </c>
      <c r="AK2470" s="63">
        <v>0</v>
      </c>
      <c r="AL2470" s="63">
        <v>0</v>
      </c>
      <c r="AM2470" s="63">
        <v>0</v>
      </c>
      <c r="AN2470" s="63">
        <v>0</v>
      </c>
      <c r="AO2470" s="63">
        <v>0</v>
      </c>
      <c r="AP2470" s="63">
        <v>0</v>
      </c>
      <c r="AQ2470" s="63">
        <v>0</v>
      </c>
      <c r="AR2470" s="63">
        <v>0</v>
      </c>
      <c r="AS2470" s="63">
        <v>0</v>
      </c>
      <c r="AT2470" s="63">
        <v>0</v>
      </c>
      <c r="AU2470" s="63">
        <v>0</v>
      </c>
      <c r="AV2470" s="63">
        <v>0</v>
      </c>
      <c r="AW2470" s="63">
        <v>0</v>
      </c>
      <c r="AX2470" s="63">
        <v>0</v>
      </c>
      <c r="AY2470" s="63">
        <v>0</v>
      </c>
      <c r="BA2470" s="5">
        <f>IF(Q2470&gt;0,RANK(Q2470,(N2470:P2470,Q2470:AE2470)),0)</f>
        <v>3</v>
      </c>
      <c r="BB2470" s="5">
        <f>IF(R2470&gt;0,RANK(R2470,(N2470:P2470,Q2470:AE2470)),0)</f>
        <v>0</v>
      </c>
      <c r="BC2470" s="5">
        <f>IF(T2470&gt;0,RANK(T2470,(N2470:P2470,Q2470:AE2470)),0)</f>
        <v>0</v>
      </c>
      <c r="BD2470" s="5">
        <f>IF(S2470&gt;0,RANK(S2470,(N2470:P2470,Q2470:AE2470)),0)</f>
        <v>0</v>
      </c>
      <c r="BE2470" s="2">
        <f t="shared" si="992"/>
        <v>1.4274385408406027E-2</v>
      </c>
      <c r="BF2470" s="2">
        <f t="shared" si="993"/>
        <v>0</v>
      </c>
      <c r="BG2470" s="2">
        <f t="shared" si="994"/>
        <v>0</v>
      </c>
      <c r="BH2470" s="2">
        <f t="shared" si="995"/>
        <v>0</v>
      </c>
      <c r="BJ2470" t="s">
        <v>263</v>
      </c>
      <c r="BK2470" t="s">
        <v>1182</v>
      </c>
      <c r="BL2470">
        <v>1</v>
      </c>
      <c r="BN2470" s="112">
        <v>46</v>
      </c>
      <c r="BO2470" s="114">
        <v>23</v>
      </c>
      <c r="BP2470" s="118">
        <f t="shared" si="984"/>
        <v>46023</v>
      </c>
      <c r="BQ2470" s="118">
        <f t="shared" si="996"/>
        <v>46023</v>
      </c>
      <c r="BR2470" s="5" t="s">
        <v>3151</v>
      </c>
    </row>
    <row r="2471" spans="1:70" ht="15" hidden="1" customHeight="1" outlineLevel="1">
      <c r="A2471" t="s">
        <v>392</v>
      </c>
      <c r="B2471" t="s">
        <v>1182</v>
      </c>
      <c r="C2471" s="1">
        <f t="shared" si="987"/>
        <v>1850</v>
      </c>
      <c r="D2471" s="5">
        <f>IF(N2471&gt;0, RANK(N2471,(N2471:P2471,Q2471:AE2471)),0)</f>
        <v>2</v>
      </c>
      <c r="E2471" s="5">
        <f>IF(O2471&gt;0,RANK(O2471,(N2471:P2471,Q2471:AE2471)),0)</f>
        <v>1</v>
      </c>
      <c r="F2471" s="5">
        <f>IF(P2471&gt;0,RANK(P2471,(N2471:P2471,Q2471:AE2471)),0)</f>
        <v>0</v>
      </c>
      <c r="G2471" s="129">
        <f t="shared" si="985"/>
        <v>936</v>
      </c>
      <c r="H2471" s="134">
        <f t="shared" si="986"/>
        <v>0.505945945945946</v>
      </c>
      <c r="I2471" s="2"/>
      <c r="J2471" s="2">
        <f t="shared" si="988"/>
        <v>0.23621621621621622</v>
      </c>
      <c r="K2471" s="2">
        <f t="shared" si="989"/>
        <v>0.74216216216216213</v>
      </c>
      <c r="L2471" s="2">
        <f t="shared" si="990"/>
        <v>0</v>
      </c>
      <c r="M2471" s="2">
        <f t="shared" si="991"/>
        <v>2.1621621621621623E-2</v>
      </c>
      <c r="N2471" s="63">
        <v>437</v>
      </c>
      <c r="O2471" s="63">
        <v>1373</v>
      </c>
      <c r="P2471" s="63">
        <v>0</v>
      </c>
      <c r="Q2471" s="63">
        <v>40</v>
      </c>
      <c r="R2471" s="63">
        <v>0</v>
      </c>
      <c r="S2471" s="63">
        <v>0</v>
      </c>
      <c r="T2471" s="63">
        <v>0</v>
      </c>
      <c r="U2471" s="63">
        <v>0</v>
      </c>
      <c r="V2471" s="63">
        <v>0</v>
      </c>
      <c r="W2471" s="63">
        <v>0</v>
      </c>
      <c r="X2471" s="63">
        <v>0</v>
      </c>
      <c r="Y2471" s="63">
        <v>0</v>
      </c>
      <c r="Z2471" s="63">
        <v>0</v>
      </c>
      <c r="AA2471" s="63">
        <v>0</v>
      </c>
      <c r="AB2471" s="63">
        <v>0</v>
      </c>
      <c r="AC2471" s="63">
        <v>0</v>
      </c>
      <c r="AD2471" s="63">
        <v>0</v>
      </c>
      <c r="AE2471" s="63">
        <v>0</v>
      </c>
      <c r="AF2471" s="63">
        <v>0</v>
      </c>
      <c r="AG2471" s="63">
        <v>0</v>
      </c>
      <c r="AH2471" s="63">
        <v>0</v>
      </c>
      <c r="AI2471" s="63">
        <v>0</v>
      </c>
      <c r="AJ2471" s="63">
        <v>0</v>
      </c>
      <c r="AK2471" s="63">
        <v>0</v>
      </c>
      <c r="AL2471" s="63">
        <v>0</v>
      </c>
      <c r="AM2471" s="63">
        <v>0</v>
      </c>
      <c r="AN2471" s="63">
        <v>0</v>
      </c>
      <c r="AO2471" s="63">
        <v>0</v>
      </c>
      <c r="AP2471" s="63">
        <v>0</v>
      </c>
      <c r="AQ2471" s="63">
        <v>0</v>
      </c>
      <c r="AR2471" s="63">
        <v>0</v>
      </c>
      <c r="AS2471" s="63">
        <v>0</v>
      </c>
      <c r="AT2471" s="63">
        <v>0</v>
      </c>
      <c r="AU2471" s="63">
        <v>0</v>
      </c>
      <c r="AV2471" s="63">
        <v>0</v>
      </c>
      <c r="AW2471" s="63">
        <v>0</v>
      </c>
      <c r="AX2471" s="63">
        <v>0</v>
      </c>
      <c r="AY2471" s="63">
        <v>0</v>
      </c>
      <c r="BA2471" s="5">
        <f>IF(Q2471&gt;0,RANK(Q2471,(N2471:P2471,Q2471:AE2471)),0)</f>
        <v>3</v>
      </c>
      <c r="BB2471" s="5">
        <f>IF(R2471&gt;0,RANK(R2471,(N2471:P2471,Q2471:AE2471)),0)</f>
        <v>0</v>
      </c>
      <c r="BC2471" s="5">
        <f>IF(T2471&gt;0,RANK(T2471,(N2471:P2471,Q2471:AE2471)),0)</f>
        <v>0</v>
      </c>
      <c r="BD2471" s="5">
        <f>IF(S2471&gt;0,RANK(S2471,(N2471:P2471,Q2471:AE2471)),0)</f>
        <v>0</v>
      </c>
      <c r="BE2471" s="2">
        <f t="shared" si="992"/>
        <v>2.1621621621621623E-2</v>
      </c>
      <c r="BF2471" s="2">
        <f t="shared" si="993"/>
        <v>0</v>
      </c>
      <c r="BG2471" s="2">
        <f t="shared" si="994"/>
        <v>0</v>
      </c>
      <c r="BH2471" s="2">
        <f t="shared" si="995"/>
        <v>0</v>
      </c>
      <c r="BJ2471" t="s">
        <v>392</v>
      </c>
      <c r="BK2471" t="s">
        <v>1182</v>
      </c>
      <c r="BL2471">
        <v>1</v>
      </c>
      <c r="BN2471" s="112">
        <v>46</v>
      </c>
      <c r="BO2471" s="114">
        <v>25</v>
      </c>
      <c r="BP2471" s="118">
        <f t="shared" si="984"/>
        <v>46025</v>
      </c>
      <c r="BQ2471" s="118">
        <f t="shared" si="996"/>
        <v>46025</v>
      </c>
      <c r="BR2471" s="5" t="s">
        <v>3151</v>
      </c>
    </row>
    <row r="2472" spans="1:70" ht="15" hidden="1" customHeight="1" outlineLevel="1">
      <c r="A2472" t="s">
        <v>3091</v>
      </c>
      <c r="B2472" t="s">
        <v>1182</v>
      </c>
      <c r="C2472" s="1">
        <f t="shared" si="987"/>
        <v>5698</v>
      </c>
      <c r="D2472" s="5">
        <f>IF(N2472&gt;0, RANK(N2472,(N2472:P2472,Q2472:AE2472)),0)</f>
        <v>1</v>
      </c>
      <c r="E2472" s="5">
        <f>IF(O2472&gt;0,RANK(O2472,(N2472:P2472,Q2472:AE2472)),0)</f>
        <v>2</v>
      </c>
      <c r="F2472" s="5">
        <f>IF(P2472&gt;0,RANK(P2472,(N2472:P2472,Q2472:AE2472)),0)</f>
        <v>0</v>
      </c>
      <c r="G2472" s="129">
        <f t="shared" si="985"/>
        <v>627</v>
      </c>
      <c r="H2472" s="134">
        <f t="shared" si="986"/>
        <v>0.11003861003861004</v>
      </c>
      <c r="I2472" s="2"/>
      <c r="J2472" s="2">
        <f t="shared" si="988"/>
        <v>0.54106704106704107</v>
      </c>
      <c r="K2472" s="2">
        <f t="shared" si="989"/>
        <v>0.43102843102843102</v>
      </c>
      <c r="L2472" s="2">
        <f t="shared" si="990"/>
        <v>0</v>
      </c>
      <c r="M2472" s="2">
        <f t="shared" si="991"/>
        <v>2.7904527904527909E-2</v>
      </c>
      <c r="N2472" s="63">
        <v>3083</v>
      </c>
      <c r="O2472" s="63">
        <v>2456</v>
      </c>
      <c r="P2472" s="63">
        <v>0</v>
      </c>
      <c r="Q2472" s="63">
        <v>159</v>
      </c>
      <c r="R2472" s="63">
        <v>0</v>
      </c>
      <c r="S2472" s="63">
        <v>0</v>
      </c>
      <c r="T2472" s="63">
        <v>0</v>
      </c>
      <c r="U2472" s="63">
        <v>0</v>
      </c>
      <c r="V2472" s="63">
        <v>0</v>
      </c>
      <c r="W2472" s="63">
        <v>0</v>
      </c>
      <c r="X2472" s="63">
        <v>0</v>
      </c>
      <c r="Y2472" s="63">
        <v>0</v>
      </c>
      <c r="Z2472" s="63">
        <v>0</v>
      </c>
      <c r="AA2472" s="63">
        <v>0</v>
      </c>
      <c r="AB2472" s="63">
        <v>0</v>
      </c>
      <c r="AC2472" s="63">
        <v>0</v>
      </c>
      <c r="AD2472" s="63">
        <v>0</v>
      </c>
      <c r="AE2472" s="63">
        <v>0</v>
      </c>
      <c r="AF2472" s="63">
        <v>0</v>
      </c>
      <c r="AG2472" s="63">
        <v>0</v>
      </c>
      <c r="AH2472" s="63">
        <v>0</v>
      </c>
      <c r="AI2472" s="63">
        <v>0</v>
      </c>
      <c r="AJ2472" s="63">
        <v>0</v>
      </c>
      <c r="AK2472" s="63">
        <v>0</v>
      </c>
      <c r="AL2472" s="63">
        <v>0</v>
      </c>
      <c r="AM2472" s="63">
        <v>0</v>
      </c>
      <c r="AN2472" s="63">
        <v>0</v>
      </c>
      <c r="AO2472" s="63">
        <v>0</v>
      </c>
      <c r="AP2472" s="63">
        <v>0</v>
      </c>
      <c r="AQ2472" s="63">
        <v>0</v>
      </c>
      <c r="AR2472" s="63">
        <v>0</v>
      </c>
      <c r="AS2472" s="63">
        <v>0</v>
      </c>
      <c r="AT2472" s="63">
        <v>0</v>
      </c>
      <c r="AU2472" s="63">
        <v>0</v>
      </c>
      <c r="AV2472" s="63">
        <v>0</v>
      </c>
      <c r="AW2472" s="63">
        <v>0</v>
      </c>
      <c r="AX2472" s="63">
        <v>0</v>
      </c>
      <c r="AY2472" s="63">
        <v>0</v>
      </c>
      <c r="BA2472" s="5">
        <f>IF(Q2472&gt;0,RANK(Q2472,(N2472:P2472,Q2472:AE2472)),0)</f>
        <v>3</v>
      </c>
      <c r="BB2472" s="5">
        <f>IF(R2472&gt;0,RANK(R2472,(N2472:P2472,Q2472:AE2472)),0)</f>
        <v>0</v>
      </c>
      <c r="BC2472" s="5">
        <f>IF(T2472&gt;0,RANK(T2472,(N2472:P2472,Q2472:AE2472)),0)</f>
        <v>0</v>
      </c>
      <c r="BD2472" s="5">
        <f>IF(S2472&gt;0,RANK(S2472,(N2472:P2472,Q2472:AE2472)),0)</f>
        <v>0</v>
      </c>
      <c r="BE2472" s="2">
        <f t="shared" si="992"/>
        <v>2.7904527904527906E-2</v>
      </c>
      <c r="BF2472" s="2">
        <f t="shared" si="993"/>
        <v>0</v>
      </c>
      <c r="BG2472" s="2">
        <f t="shared" si="994"/>
        <v>0</v>
      </c>
      <c r="BH2472" s="2">
        <f t="shared" si="995"/>
        <v>0</v>
      </c>
      <c r="BJ2472" t="s">
        <v>3091</v>
      </c>
      <c r="BK2472" t="s">
        <v>1182</v>
      </c>
      <c r="BL2472">
        <v>1</v>
      </c>
      <c r="BN2472" s="112">
        <v>46</v>
      </c>
      <c r="BO2472" s="114">
        <v>27</v>
      </c>
      <c r="BP2472" s="118">
        <f t="shared" si="984"/>
        <v>46027</v>
      </c>
      <c r="BQ2472" s="118">
        <f t="shared" si="996"/>
        <v>46027</v>
      </c>
      <c r="BR2472" s="5" t="s">
        <v>3151</v>
      </c>
    </row>
    <row r="2473" spans="1:70" ht="15" hidden="1" customHeight="1" outlineLevel="1">
      <c r="A2473" t="s">
        <v>667</v>
      </c>
      <c r="B2473" t="s">
        <v>1182</v>
      </c>
      <c r="C2473" s="1">
        <f t="shared" si="987"/>
        <v>13161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29">
        <f t="shared" si="985"/>
        <v>5121</v>
      </c>
      <c r="H2473" s="134">
        <f t="shared" si="986"/>
        <v>0.38910417141554593</v>
      </c>
      <c r="I2473" s="2"/>
      <c r="J2473" s="2">
        <f t="shared" si="988"/>
        <v>0.29154319580578986</v>
      </c>
      <c r="K2473" s="2">
        <f t="shared" si="989"/>
        <v>0.68064736722133579</v>
      </c>
      <c r="L2473" s="2">
        <f t="shared" si="990"/>
        <v>0</v>
      </c>
      <c r="M2473" s="2">
        <f t="shared" si="991"/>
        <v>2.7809436972874302E-2</v>
      </c>
      <c r="N2473" s="63">
        <v>3837</v>
      </c>
      <c r="O2473" s="63">
        <v>8958</v>
      </c>
      <c r="P2473" s="63">
        <v>0</v>
      </c>
      <c r="Q2473" s="63">
        <v>366</v>
      </c>
      <c r="R2473" s="63">
        <v>0</v>
      </c>
      <c r="S2473" s="63">
        <v>0</v>
      </c>
      <c r="T2473" s="63">
        <v>0</v>
      </c>
      <c r="U2473" s="63">
        <v>0</v>
      </c>
      <c r="V2473" s="63">
        <v>0</v>
      </c>
      <c r="W2473" s="63">
        <v>0</v>
      </c>
      <c r="X2473" s="63">
        <v>0</v>
      </c>
      <c r="Y2473" s="63">
        <v>0</v>
      </c>
      <c r="Z2473" s="63">
        <v>0</v>
      </c>
      <c r="AA2473" s="63">
        <v>0</v>
      </c>
      <c r="AB2473" s="63">
        <v>0</v>
      </c>
      <c r="AC2473" s="63">
        <v>0</v>
      </c>
      <c r="AD2473" s="63">
        <v>0</v>
      </c>
      <c r="AE2473" s="63">
        <v>0</v>
      </c>
      <c r="AF2473" s="63">
        <v>0</v>
      </c>
      <c r="AG2473" s="63">
        <v>0</v>
      </c>
      <c r="AH2473" s="63">
        <v>0</v>
      </c>
      <c r="AI2473" s="63">
        <v>0</v>
      </c>
      <c r="AJ2473" s="63">
        <v>0</v>
      </c>
      <c r="AK2473" s="63">
        <v>0</v>
      </c>
      <c r="AL2473" s="63">
        <v>0</v>
      </c>
      <c r="AM2473" s="63">
        <v>0</v>
      </c>
      <c r="AN2473" s="63">
        <v>0</v>
      </c>
      <c r="AO2473" s="63">
        <v>0</v>
      </c>
      <c r="AP2473" s="63">
        <v>0</v>
      </c>
      <c r="AQ2473" s="63">
        <v>0</v>
      </c>
      <c r="AR2473" s="63">
        <v>0</v>
      </c>
      <c r="AS2473" s="63">
        <v>0</v>
      </c>
      <c r="AT2473" s="63">
        <v>0</v>
      </c>
      <c r="AU2473" s="63">
        <v>0</v>
      </c>
      <c r="AV2473" s="63">
        <v>0</v>
      </c>
      <c r="AW2473" s="63">
        <v>0</v>
      </c>
      <c r="AX2473" s="63">
        <v>0</v>
      </c>
      <c r="AY2473" s="63">
        <v>0</v>
      </c>
      <c r="BA2473" s="5">
        <f>IF(Q2473&gt;0,RANK(Q2473,(N2473:P2473,Q2473:AE2473)),0)</f>
        <v>3</v>
      </c>
      <c r="BB2473" s="5">
        <f>IF(R2473&gt;0,RANK(R2473,(N2473:P2473,Q2473:AE2473)),0)</f>
        <v>0</v>
      </c>
      <c r="BC2473" s="5">
        <f>IF(T2473&gt;0,RANK(T2473,(N2473:P2473,Q2473:AE2473)),0)</f>
        <v>0</v>
      </c>
      <c r="BD2473" s="5">
        <f>IF(S2473&gt;0,RANK(S2473,(N2473:P2473,Q2473:AE2473)),0)</f>
        <v>0</v>
      </c>
      <c r="BE2473" s="2">
        <f t="shared" si="992"/>
        <v>2.7809436972874402E-2</v>
      </c>
      <c r="BF2473" s="2">
        <f t="shared" si="993"/>
        <v>0</v>
      </c>
      <c r="BG2473" s="2">
        <f t="shared" si="994"/>
        <v>0</v>
      </c>
      <c r="BH2473" s="2">
        <f t="shared" si="995"/>
        <v>0</v>
      </c>
      <c r="BJ2473" t="s">
        <v>667</v>
      </c>
      <c r="BK2473" t="s">
        <v>1182</v>
      </c>
      <c r="BL2473">
        <v>1</v>
      </c>
      <c r="BN2473" s="112">
        <v>46</v>
      </c>
      <c r="BO2473" s="114">
        <v>29</v>
      </c>
      <c r="BP2473" s="118">
        <f t="shared" si="984"/>
        <v>46029</v>
      </c>
      <c r="BQ2473" s="118">
        <f t="shared" si="996"/>
        <v>46029</v>
      </c>
      <c r="BR2473" s="5" t="s">
        <v>3151</v>
      </c>
    </row>
    <row r="2474" spans="1:70" ht="15" hidden="1" customHeight="1" outlineLevel="1">
      <c r="A2474" t="s">
        <v>1433</v>
      </c>
      <c r="B2474" t="s">
        <v>1182</v>
      </c>
      <c r="C2474" s="1">
        <f t="shared" si="987"/>
        <v>1283</v>
      </c>
      <c r="D2474" s="5">
        <f>IF(N2474&gt;0, RANK(N2474,(N2474:P2474,Q2474:AE2474)),0)</f>
        <v>2</v>
      </c>
      <c r="E2474" s="5">
        <f>IF(O2474&gt;0,RANK(O2474,(N2474:P2474,Q2474:AE2474)),0)</f>
        <v>1</v>
      </c>
      <c r="F2474" s="5">
        <f>IF(P2474&gt;0,RANK(P2474,(N2474:P2474,Q2474:AE2474)),0)</f>
        <v>0</v>
      </c>
      <c r="G2474" s="129">
        <f t="shared" si="985"/>
        <v>25</v>
      </c>
      <c r="H2474" s="134">
        <f t="shared" si="986"/>
        <v>1.9485580670303974E-2</v>
      </c>
      <c r="I2474" s="2"/>
      <c r="J2474" s="2">
        <f t="shared" si="988"/>
        <v>0.48480124707716288</v>
      </c>
      <c r="K2474" s="2">
        <f t="shared" si="989"/>
        <v>0.50428682774746691</v>
      </c>
      <c r="L2474" s="2">
        <f t="shared" si="990"/>
        <v>0</v>
      </c>
      <c r="M2474" s="2">
        <f t="shared" si="991"/>
        <v>1.0911925175370207E-2</v>
      </c>
      <c r="N2474" s="63">
        <v>622</v>
      </c>
      <c r="O2474" s="63">
        <v>647</v>
      </c>
      <c r="P2474" s="63">
        <v>0</v>
      </c>
      <c r="Q2474" s="63">
        <v>14</v>
      </c>
      <c r="R2474" s="63">
        <v>0</v>
      </c>
      <c r="S2474" s="63">
        <v>0</v>
      </c>
      <c r="T2474" s="63">
        <v>0</v>
      </c>
      <c r="U2474" s="63">
        <v>0</v>
      </c>
      <c r="V2474" s="63">
        <v>0</v>
      </c>
      <c r="W2474" s="63">
        <v>0</v>
      </c>
      <c r="X2474" s="63">
        <v>0</v>
      </c>
      <c r="Y2474" s="63">
        <v>0</v>
      </c>
      <c r="Z2474" s="63">
        <v>0</v>
      </c>
      <c r="AA2474" s="63">
        <v>0</v>
      </c>
      <c r="AB2474" s="63">
        <v>0</v>
      </c>
      <c r="AC2474" s="63">
        <v>0</v>
      </c>
      <c r="AD2474" s="63">
        <v>0</v>
      </c>
      <c r="AE2474" s="63">
        <v>0</v>
      </c>
      <c r="AF2474" s="63">
        <v>0</v>
      </c>
      <c r="AG2474" s="63">
        <v>0</v>
      </c>
      <c r="AH2474" s="63">
        <v>0</v>
      </c>
      <c r="AI2474" s="63">
        <v>0</v>
      </c>
      <c r="AJ2474" s="63">
        <v>0</v>
      </c>
      <c r="AK2474" s="63">
        <v>0</v>
      </c>
      <c r="AL2474" s="63">
        <v>0</v>
      </c>
      <c r="AM2474" s="63">
        <v>0</v>
      </c>
      <c r="AN2474" s="63">
        <v>0</v>
      </c>
      <c r="AO2474" s="63">
        <v>0</v>
      </c>
      <c r="AP2474" s="63">
        <v>0</v>
      </c>
      <c r="AQ2474" s="63">
        <v>0</v>
      </c>
      <c r="AR2474" s="63">
        <v>0</v>
      </c>
      <c r="AS2474" s="63">
        <v>0</v>
      </c>
      <c r="AT2474" s="63">
        <v>0</v>
      </c>
      <c r="AU2474" s="63">
        <v>0</v>
      </c>
      <c r="AV2474" s="63">
        <v>0</v>
      </c>
      <c r="AW2474" s="63">
        <v>0</v>
      </c>
      <c r="AX2474" s="63">
        <v>0</v>
      </c>
      <c r="AY2474" s="63">
        <v>0</v>
      </c>
      <c r="BA2474" s="5">
        <f>IF(Q2474&gt;0,RANK(Q2474,(N2474:P2474,Q2474:AE2474)),0)</f>
        <v>3</v>
      </c>
      <c r="BB2474" s="5">
        <f>IF(R2474&gt;0,RANK(R2474,(N2474:P2474,Q2474:AE2474)),0)</f>
        <v>0</v>
      </c>
      <c r="BC2474" s="5">
        <f>IF(T2474&gt;0,RANK(T2474,(N2474:P2474,Q2474:AE2474)),0)</f>
        <v>0</v>
      </c>
      <c r="BD2474" s="5">
        <f>IF(S2474&gt;0,RANK(S2474,(N2474:P2474,Q2474:AE2474)),0)</f>
        <v>0</v>
      </c>
      <c r="BE2474" s="2">
        <f t="shared" si="992"/>
        <v>1.0911925175370226E-2</v>
      </c>
      <c r="BF2474" s="2">
        <f t="shared" si="993"/>
        <v>0</v>
      </c>
      <c r="BG2474" s="2">
        <f t="shared" si="994"/>
        <v>0</v>
      </c>
      <c r="BH2474" s="2">
        <f t="shared" si="995"/>
        <v>0</v>
      </c>
      <c r="BJ2474" t="s">
        <v>1433</v>
      </c>
      <c r="BK2474" t="s">
        <v>1182</v>
      </c>
      <c r="BL2474">
        <v>1</v>
      </c>
      <c r="BN2474" s="112">
        <v>46</v>
      </c>
      <c r="BO2474" s="114">
        <v>31</v>
      </c>
      <c r="BP2474" s="118">
        <f t="shared" ref="BP2474:BP2537" si="997">1000*BN2474+BO2474</f>
        <v>46031</v>
      </c>
      <c r="BQ2474" s="118">
        <f t="shared" si="996"/>
        <v>46031</v>
      </c>
      <c r="BR2474" s="5" t="s">
        <v>3151</v>
      </c>
    </row>
    <row r="2475" spans="1:70" ht="15" hidden="1" customHeight="1" outlineLevel="1">
      <c r="A2475" t="s">
        <v>2629</v>
      </c>
      <c r="B2475" t="s">
        <v>1182</v>
      </c>
      <c r="C2475" s="1">
        <f t="shared" si="987"/>
        <v>5494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29">
        <f t="shared" si="985"/>
        <v>2330</v>
      </c>
      <c r="H2475" s="134">
        <f t="shared" si="986"/>
        <v>0.42409901710957409</v>
      </c>
      <c r="I2475" s="2"/>
      <c r="J2475" s="2">
        <f t="shared" si="988"/>
        <v>0.27702948671277755</v>
      </c>
      <c r="K2475" s="2">
        <f t="shared" si="989"/>
        <v>0.7011285038223517</v>
      </c>
      <c r="L2475" s="2">
        <f t="shared" si="990"/>
        <v>0</v>
      </c>
      <c r="M2475" s="2">
        <f t="shared" si="991"/>
        <v>2.1842009464870693E-2</v>
      </c>
      <c r="N2475" s="63">
        <v>1522</v>
      </c>
      <c r="O2475" s="63">
        <v>3852</v>
      </c>
      <c r="P2475" s="63">
        <v>0</v>
      </c>
      <c r="Q2475" s="63">
        <v>120</v>
      </c>
      <c r="R2475" s="63">
        <v>0</v>
      </c>
      <c r="S2475" s="63">
        <v>0</v>
      </c>
      <c r="T2475" s="63">
        <v>0</v>
      </c>
      <c r="U2475" s="63">
        <v>0</v>
      </c>
      <c r="V2475" s="63">
        <v>0</v>
      </c>
      <c r="W2475" s="63">
        <v>0</v>
      </c>
      <c r="X2475" s="63">
        <v>0</v>
      </c>
      <c r="Y2475" s="63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>
        <v>0</v>
      </c>
      <c r="AE2475" s="63">
        <v>0</v>
      </c>
      <c r="AF2475" s="63">
        <v>0</v>
      </c>
      <c r="AG2475" s="63">
        <v>0</v>
      </c>
      <c r="AH2475" s="63">
        <v>0</v>
      </c>
      <c r="AI2475" s="63">
        <v>0</v>
      </c>
      <c r="AJ2475" s="63">
        <v>0</v>
      </c>
      <c r="AK2475" s="63">
        <v>0</v>
      </c>
      <c r="AL2475" s="63">
        <v>0</v>
      </c>
      <c r="AM2475" s="63">
        <v>0</v>
      </c>
      <c r="AN2475" s="63">
        <v>0</v>
      </c>
      <c r="AO2475" s="63">
        <v>0</v>
      </c>
      <c r="AP2475" s="63">
        <v>0</v>
      </c>
      <c r="AQ2475" s="63">
        <v>0</v>
      </c>
      <c r="AR2475" s="63">
        <v>0</v>
      </c>
      <c r="AS2475" s="63">
        <v>0</v>
      </c>
      <c r="AT2475" s="63">
        <v>0</v>
      </c>
      <c r="AU2475" s="63">
        <v>0</v>
      </c>
      <c r="AV2475" s="63">
        <v>0</v>
      </c>
      <c r="AW2475" s="63">
        <v>0</v>
      </c>
      <c r="AX2475" s="63">
        <v>0</v>
      </c>
      <c r="AY2475" s="63">
        <v>0</v>
      </c>
      <c r="BA2475" s="5">
        <f>IF(Q2475&gt;0,RANK(Q2475,(N2475:P2475,Q2475:AE2475)),0)</f>
        <v>3</v>
      </c>
      <c r="BB2475" s="5">
        <f>IF(R2475&gt;0,RANK(R2475,(N2475:P2475,Q2475:AE2475)),0)</f>
        <v>0</v>
      </c>
      <c r="BC2475" s="5">
        <f>IF(T2475&gt;0,RANK(T2475,(N2475:P2475,Q2475:AE2475)),0)</f>
        <v>0</v>
      </c>
      <c r="BD2475" s="5">
        <f>IF(S2475&gt;0,RANK(S2475,(N2475:P2475,Q2475:AE2475)),0)</f>
        <v>0</v>
      </c>
      <c r="BE2475" s="2">
        <f t="shared" si="992"/>
        <v>2.1842009464870769E-2</v>
      </c>
      <c r="BF2475" s="2">
        <f t="shared" si="993"/>
        <v>0</v>
      </c>
      <c r="BG2475" s="2">
        <f t="shared" si="994"/>
        <v>0</v>
      </c>
      <c r="BH2475" s="2">
        <f t="shared" si="995"/>
        <v>0</v>
      </c>
      <c r="BJ2475" t="s">
        <v>2629</v>
      </c>
      <c r="BK2475" t="s">
        <v>1182</v>
      </c>
      <c r="BL2475">
        <v>1</v>
      </c>
      <c r="BN2475" s="112">
        <v>46</v>
      </c>
      <c r="BO2475" s="114">
        <v>33</v>
      </c>
      <c r="BP2475" s="118">
        <f t="shared" si="997"/>
        <v>46033</v>
      </c>
      <c r="BQ2475" s="118">
        <f t="shared" si="996"/>
        <v>46033</v>
      </c>
      <c r="BR2475" s="5" t="s">
        <v>3151</v>
      </c>
    </row>
    <row r="2476" spans="1:70" ht="15" hidden="1" customHeight="1" outlineLevel="1">
      <c r="A2476" t="s">
        <v>855</v>
      </c>
      <c r="B2476" t="s">
        <v>1182</v>
      </c>
      <c r="C2476" s="1">
        <f t="shared" si="987"/>
        <v>8454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29">
        <f t="shared" si="985"/>
        <v>2965</v>
      </c>
      <c r="H2476" s="134">
        <f t="shared" si="986"/>
        <v>0.35072155192808135</v>
      </c>
      <c r="I2476" s="2"/>
      <c r="J2476" s="2">
        <f t="shared" si="988"/>
        <v>0.3132245091081145</v>
      </c>
      <c r="K2476" s="2">
        <f t="shared" si="989"/>
        <v>0.66394606103619591</v>
      </c>
      <c r="L2476" s="2">
        <f t="shared" si="990"/>
        <v>0</v>
      </c>
      <c r="M2476" s="2">
        <f t="shared" si="991"/>
        <v>2.2829429855689587E-2</v>
      </c>
      <c r="N2476" s="63">
        <v>2648</v>
      </c>
      <c r="O2476" s="63">
        <v>5613</v>
      </c>
      <c r="P2476" s="63">
        <v>0</v>
      </c>
      <c r="Q2476" s="63">
        <v>193</v>
      </c>
      <c r="R2476" s="63">
        <v>0</v>
      </c>
      <c r="S2476" s="63">
        <v>0</v>
      </c>
      <c r="T2476" s="63">
        <v>0</v>
      </c>
      <c r="U2476" s="63">
        <v>0</v>
      </c>
      <c r="V2476" s="63">
        <v>0</v>
      </c>
      <c r="W2476" s="63">
        <v>0</v>
      </c>
      <c r="X2476" s="63">
        <v>0</v>
      </c>
      <c r="Y2476" s="63">
        <v>0</v>
      </c>
      <c r="Z2476" s="63">
        <v>0</v>
      </c>
      <c r="AA2476" s="63">
        <v>0</v>
      </c>
      <c r="AB2476" s="63">
        <v>0</v>
      </c>
      <c r="AC2476" s="63">
        <v>0</v>
      </c>
      <c r="AD2476" s="63">
        <v>0</v>
      </c>
      <c r="AE2476" s="63">
        <v>0</v>
      </c>
      <c r="AF2476" s="63">
        <v>0</v>
      </c>
      <c r="AG2476" s="63">
        <v>0</v>
      </c>
      <c r="AH2476" s="63">
        <v>0</v>
      </c>
      <c r="AI2476" s="63">
        <v>0</v>
      </c>
      <c r="AJ2476" s="63">
        <v>0</v>
      </c>
      <c r="AK2476" s="63">
        <v>0</v>
      </c>
      <c r="AL2476" s="63">
        <v>0</v>
      </c>
      <c r="AM2476" s="63">
        <v>0</v>
      </c>
      <c r="AN2476" s="63">
        <v>0</v>
      </c>
      <c r="AO2476" s="63">
        <v>0</v>
      </c>
      <c r="AP2476" s="63">
        <v>0</v>
      </c>
      <c r="AQ2476" s="63">
        <v>0</v>
      </c>
      <c r="AR2476" s="63">
        <v>0</v>
      </c>
      <c r="AS2476" s="63">
        <v>0</v>
      </c>
      <c r="AT2476" s="63">
        <v>0</v>
      </c>
      <c r="AU2476" s="63">
        <v>0</v>
      </c>
      <c r="AV2476" s="63">
        <v>0</v>
      </c>
      <c r="AW2476" s="63">
        <v>0</v>
      </c>
      <c r="AX2476" s="63">
        <v>0</v>
      </c>
      <c r="AY2476" s="63">
        <v>0</v>
      </c>
      <c r="BA2476" s="5">
        <f>IF(Q2476&gt;0,RANK(Q2476,(N2476:P2476,Q2476:AE2476)),0)</f>
        <v>3</v>
      </c>
      <c r="BB2476" s="5">
        <f>IF(R2476&gt;0,RANK(R2476,(N2476:P2476,Q2476:AE2476)),0)</f>
        <v>0</v>
      </c>
      <c r="BC2476" s="5">
        <f>IF(T2476&gt;0,RANK(T2476,(N2476:P2476,Q2476:AE2476)),0)</f>
        <v>0</v>
      </c>
      <c r="BD2476" s="5">
        <f>IF(S2476&gt;0,RANK(S2476,(N2476:P2476,Q2476:AE2476)),0)</f>
        <v>0</v>
      </c>
      <c r="BE2476" s="2">
        <f t="shared" si="992"/>
        <v>2.2829429855689615E-2</v>
      </c>
      <c r="BF2476" s="2">
        <f t="shared" si="993"/>
        <v>0</v>
      </c>
      <c r="BG2476" s="2">
        <f t="shared" si="994"/>
        <v>0</v>
      </c>
      <c r="BH2476" s="2">
        <f t="shared" si="995"/>
        <v>0</v>
      </c>
      <c r="BJ2476" t="s">
        <v>855</v>
      </c>
      <c r="BK2476" t="s">
        <v>1182</v>
      </c>
      <c r="BL2476">
        <v>1</v>
      </c>
      <c r="BN2476" s="112">
        <v>46</v>
      </c>
      <c r="BO2476" s="114">
        <v>35</v>
      </c>
      <c r="BP2476" s="118">
        <f t="shared" si="997"/>
        <v>46035</v>
      </c>
      <c r="BQ2476" s="118">
        <f t="shared" si="996"/>
        <v>46035</v>
      </c>
      <c r="BR2476" s="5" t="s">
        <v>3151</v>
      </c>
    </row>
    <row r="2477" spans="1:70" ht="15" hidden="1" customHeight="1" outlineLevel="1">
      <c r="A2477" t="s">
        <v>2072</v>
      </c>
      <c r="B2477" t="s">
        <v>1182</v>
      </c>
      <c r="C2477" s="1">
        <f t="shared" si="987"/>
        <v>2964</v>
      </c>
      <c r="D2477" s="5">
        <f>IF(N2477&gt;0, RANK(N2477,(N2477:P2477,Q2477:AE2477)),0)</f>
        <v>2</v>
      </c>
      <c r="E2477" s="5">
        <f>IF(O2477&gt;0,RANK(O2477,(N2477:P2477,Q2477:AE2477)),0)</f>
        <v>1</v>
      </c>
      <c r="F2477" s="5">
        <f>IF(P2477&gt;0,RANK(P2477,(N2477:P2477,Q2477:AE2477)),0)</f>
        <v>0</v>
      </c>
      <c r="G2477" s="129">
        <f t="shared" si="985"/>
        <v>817</v>
      </c>
      <c r="H2477" s="134">
        <f t="shared" si="986"/>
        <v>0.27564102564102566</v>
      </c>
      <c r="I2477" s="2"/>
      <c r="J2477" s="2">
        <f t="shared" si="988"/>
        <v>0.35492577597840758</v>
      </c>
      <c r="K2477" s="2">
        <f t="shared" si="989"/>
        <v>0.63056680161943324</v>
      </c>
      <c r="L2477" s="2">
        <f t="shared" si="990"/>
        <v>0</v>
      </c>
      <c r="M2477" s="2">
        <f t="shared" si="991"/>
        <v>1.4507422402159187E-2</v>
      </c>
      <c r="N2477" s="63">
        <v>1052</v>
      </c>
      <c r="O2477" s="63">
        <v>1869</v>
      </c>
      <c r="P2477" s="63">
        <v>0</v>
      </c>
      <c r="Q2477" s="63">
        <v>43</v>
      </c>
      <c r="R2477" s="63">
        <v>0</v>
      </c>
      <c r="S2477" s="63">
        <v>0</v>
      </c>
      <c r="T2477" s="63">
        <v>0</v>
      </c>
      <c r="U2477" s="63">
        <v>0</v>
      </c>
      <c r="V2477" s="63">
        <v>0</v>
      </c>
      <c r="W2477" s="63">
        <v>0</v>
      </c>
      <c r="X2477" s="63">
        <v>0</v>
      </c>
      <c r="Y2477" s="63">
        <v>0</v>
      </c>
      <c r="Z2477" s="63">
        <v>0</v>
      </c>
      <c r="AA2477" s="63">
        <v>0</v>
      </c>
      <c r="AB2477" s="63">
        <v>0</v>
      </c>
      <c r="AC2477" s="63">
        <v>0</v>
      </c>
      <c r="AD2477" s="63">
        <v>0</v>
      </c>
      <c r="AE2477" s="63">
        <v>0</v>
      </c>
      <c r="AF2477" s="63">
        <v>0</v>
      </c>
      <c r="AG2477" s="63">
        <v>0</v>
      </c>
      <c r="AH2477" s="63">
        <v>0</v>
      </c>
      <c r="AI2477" s="63">
        <v>0</v>
      </c>
      <c r="AJ2477" s="63">
        <v>0</v>
      </c>
      <c r="AK2477" s="63">
        <v>0</v>
      </c>
      <c r="AL2477" s="63">
        <v>0</v>
      </c>
      <c r="AM2477" s="63">
        <v>0</v>
      </c>
      <c r="AN2477" s="63">
        <v>0</v>
      </c>
      <c r="AO2477" s="63">
        <v>0</v>
      </c>
      <c r="AP2477" s="63">
        <v>0</v>
      </c>
      <c r="AQ2477" s="63">
        <v>0</v>
      </c>
      <c r="AR2477" s="63">
        <v>0</v>
      </c>
      <c r="AS2477" s="63">
        <v>0</v>
      </c>
      <c r="AT2477" s="63">
        <v>0</v>
      </c>
      <c r="AU2477" s="63">
        <v>0</v>
      </c>
      <c r="AV2477" s="63">
        <v>0</v>
      </c>
      <c r="AW2477" s="63">
        <v>0</v>
      </c>
      <c r="AX2477" s="63">
        <v>0</v>
      </c>
      <c r="AY2477" s="63">
        <v>0</v>
      </c>
      <c r="BA2477" s="5">
        <f>IF(Q2477&gt;0,RANK(Q2477,(N2477:P2477,Q2477:AE2477)),0)</f>
        <v>3</v>
      </c>
      <c r="BB2477" s="5">
        <f>IF(R2477&gt;0,RANK(R2477,(N2477:P2477,Q2477:AE2477)),0)</f>
        <v>0</v>
      </c>
      <c r="BC2477" s="5">
        <f>IF(T2477&gt;0,RANK(T2477,(N2477:P2477,Q2477:AE2477)),0)</f>
        <v>0</v>
      </c>
      <c r="BD2477" s="5">
        <f>IF(S2477&gt;0,RANK(S2477,(N2477:P2477,Q2477:AE2477)),0)</f>
        <v>0</v>
      </c>
      <c r="BE2477" s="2">
        <f t="shared" si="992"/>
        <v>1.4507422402159244E-2</v>
      </c>
      <c r="BF2477" s="2">
        <f t="shared" si="993"/>
        <v>0</v>
      </c>
      <c r="BG2477" s="2">
        <f t="shared" si="994"/>
        <v>0</v>
      </c>
      <c r="BH2477" s="2">
        <f t="shared" si="995"/>
        <v>0</v>
      </c>
      <c r="BJ2477" t="s">
        <v>2072</v>
      </c>
      <c r="BK2477" t="s">
        <v>1182</v>
      </c>
      <c r="BL2477">
        <v>1</v>
      </c>
      <c r="BN2477" s="112">
        <v>46</v>
      </c>
      <c r="BO2477" s="114">
        <v>37</v>
      </c>
      <c r="BP2477" s="118">
        <f t="shared" si="997"/>
        <v>46037</v>
      </c>
      <c r="BQ2477" s="118">
        <f t="shared" si="996"/>
        <v>46037</v>
      </c>
      <c r="BR2477" s="5" t="s">
        <v>3151</v>
      </c>
    </row>
    <row r="2478" spans="1:70" ht="15" hidden="1" customHeight="1" outlineLevel="1">
      <c r="A2478" t="s">
        <v>1849</v>
      </c>
      <c r="B2478" t="s">
        <v>1182</v>
      </c>
      <c r="C2478" s="1">
        <f t="shared" si="987"/>
        <v>2350</v>
      </c>
      <c r="D2478" s="5">
        <f>IF(N2478&gt;0, RANK(N2478,(N2478:P2478,Q2478:AE2478)),0)</f>
        <v>2</v>
      </c>
      <c r="E2478" s="5">
        <f>IF(O2478&gt;0,RANK(O2478,(N2478:P2478,Q2478:AE2478)),0)</f>
        <v>1</v>
      </c>
      <c r="F2478" s="5">
        <f>IF(P2478&gt;0,RANK(P2478,(N2478:P2478,Q2478:AE2478)),0)</f>
        <v>0</v>
      </c>
      <c r="G2478" s="129">
        <f t="shared" si="985"/>
        <v>1090</v>
      </c>
      <c r="H2478" s="134">
        <f t="shared" si="986"/>
        <v>0.46382978723404256</v>
      </c>
      <c r="I2478" s="2"/>
      <c r="J2478" s="2">
        <f t="shared" si="988"/>
        <v>0.25914893617021278</v>
      </c>
      <c r="K2478" s="2">
        <f t="shared" si="989"/>
        <v>0.72297872340425529</v>
      </c>
      <c r="L2478" s="2">
        <f t="shared" si="990"/>
        <v>0</v>
      </c>
      <c r="M2478" s="2">
        <f t="shared" si="991"/>
        <v>1.7872340425531874E-2</v>
      </c>
      <c r="N2478" s="63">
        <v>609</v>
      </c>
      <c r="O2478" s="63">
        <v>1699</v>
      </c>
      <c r="P2478" s="63">
        <v>0</v>
      </c>
      <c r="Q2478" s="63">
        <v>42</v>
      </c>
      <c r="R2478" s="63">
        <v>0</v>
      </c>
      <c r="S2478" s="63">
        <v>0</v>
      </c>
      <c r="T2478" s="63">
        <v>0</v>
      </c>
      <c r="U2478" s="63">
        <v>0</v>
      </c>
      <c r="V2478" s="63">
        <v>0</v>
      </c>
      <c r="W2478" s="63">
        <v>0</v>
      </c>
      <c r="X2478" s="63">
        <v>0</v>
      </c>
      <c r="Y2478" s="63">
        <v>0</v>
      </c>
      <c r="Z2478" s="63">
        <v>0</v>
      </c>
      <c r="AA2478" s="63">
        <v>0</v>
      </c>
      <c r="AB2478" s="63">
        <v>0</v>
      </c>
      <c r="AC2478" s="63">
        <v>0</v>
      </c>
      <c r="AD2478" s="63">
        <v>0</v>
      </c>
      <c r="AE2478" s="63">
        <v>0</v>
      </c>
      <c r="AF2478" s="63">
        <v>0</v>
      </c>
      <c r="AG2478" s="63">
        <v>0</v>
      </c>
      <c r="AH2478" s="63">
        <v>0</v>
      </c>
      <c r="AI2478" s="63">
        <v>0</v>
      </c>
      <c r="AJ2478" s="63">
        <v>0</v>
      </c>
      <c r="AK2478" s="63">
        <v>0</v>
      </c>
      <c r="AL2478" s="63">
        <v>0</v>
      </c>
      <c r="AM2478" s="63">
        <v>0</v>
      </c>
      <c r="AN2478" s="63">
        <v>0</v>
      </c>
      <c r="AO2478" s="63">
        <v>0</v>
      </c>
      <c r="AP2478" s="63">
        <v>0</v>
      </c>
      <c r="AQ2478" s="63">
        <v>0</v>
      </c>
      <c r="AR2478" s="63">
        <v>0</v>
      </c>
      <c r="AS2478" s="63">
        <v>0</v>
      </c>
      <c r="AT2478" s="63">
        <v>0</v>
      </c>
      <c r="AU2478" s="63">
        <v>0</v>
      </c>
      <c r="AV2478" s="63">
        <v>0</v>
      </c>
      <c r="AW2478" s="63">
        <v>0</v>
      </c>
      <c r="AX2478" s="63">
        <v>0</v>
      </c>
      <c r="AY2478" s="63">
        <v>0</v>
      </c>
      <c r="BA2478" s="5">
        <f>IF(Q2478&gt;0,RANK(Q2478,(N2478:P2478,Q2478:AE2478)),0)</f>
        <v>3</v>
      </c>
      <c r="BB2478" s="5">
        <f>IF(R2478&gt;0,RANK(R2478,(N2478:P2478,Q2478:AE2478)),0)</f>
        <v>0</v>
      </c>
      <c r="BC2478" s="5">
        <f>IF(T2478&gt;0,RANK(T2478,(N2478:P2478,Q2478:AE2478)),0)</f>
        <v>0</v>
      </c>
      <c r="BD2478" s="5">
        <f>IF(S2478&gt;0,RANK(S2478,(N2478:P2478,Q2478:AE2478)),0)</f>
        <v>0</v>
      </c>
      <c r="BE2478" s="2">
        <f t="shared" si="992"/>
        <v>1.7872340425531916E-2</v>
      </c>
      <c r="BF2478" s="2">
        <f t="shared" si="993"/>
        <v>0</v>
      </c>
      <c r="BG2478" s="2">
        <f t="shared" si="994"/>
        <v>0</v>
      </c>
      <c r="BH2478" s="2">
        <f t="shared" si="995"/>
        <v>0</v>
      </c>
      <c r="BJ2478" t="s">
        <v>1849</v>
      </c>
      <c r="BK2478" t="s">
        <v>1182</v>
      </c>
      <c r="BL2478">
        <v>1</v>
      </c>
      <c r="BN2478" s="112">
        <v>46</v>
      </c>
      <c r="BO2478" s="114">
        <v>39</v>
      </c>
      <c r="BP2478" s="118">
        <f t="shared" si="997"/>
        <v>46039</v>
      </c>
      <c r="BQ2478" s="118">
        <f t="shared" si="996"/>
        <v>46039</v>
      </c>
      <c r="BR2478" s="5" t="s">
        <v>3151</v>
      </c>
    </row>
    <row r="2479" spans="1:70" ht="15" hidden="1" customHeight="1" outlineLevel="1">
      <c r="A2479" t="s">
        <v>2638</v>
      </c>
      <c r="B2479" t="s">
        <v>1182</v>
      </c>
      <c r="C2479" s="1">
        <f t="shared" si="987"/>
        <v>1966</v>
      </c>
      <c r="D2479" s="5">
        <f>IF(N2479&gt;0, RANK(N2479,(N2479:P2479,Q2479:AE2479)),0)</f>
        <v>1</v>
      </c>
      <c r="E2479" s="5">
        <f>IF(O2479&gt;0,RANK(O2479,(N2479:P2479,Q2479:AE2479)),0)</f>
        <v>2</v>
      </c>
      <c r="F2479" s="5">
        <f>IF(P2479&gt;0,RANK(P2479,(N2479:P2479,Q2479:AE2479)),0)</f>
        <v>0</v>
      </c>
      <c r="G2479" s="129">
        <f t="shared" si="985"/>
        <v>341</v>
      </c>
      <c r="H2479" s="134">
        <f t="shared" si="986"/>
        <v>0.17344862665310273</v>
      </c>
      <c r="I2479" s="2"/>
      <c r="J2479" s="2">
        <f t="shared" si="988"/>
        <v>0.57527975584944047</v>
      </c>
      <c r="K2479" s="2">
        <f t="shared" si="989"/>
        <v>0.40183112919633773</v>
      </c>
      <c r="L2479" s="2">
        <f t="shared" si="990"/>
        <v>0</v>
      </c>
      <c r="M2479" s="2">
        <f t="shared" si="991"/>
        <v>2.2889114954221801E-2</v>
      </c>
      <c r="N2479" s="63">
        <v>1131</v>
      </c>
      <c r="O2479" s="63">
        <v>790</v>
      </c>
      <c r="P2479" s="63">
        <v>0</v>
      </c>
      <c r="Q2479" s="63">
        <v>45</v>
      </c>
      <c r="R2479" s="63">
        <v>0</v>
      </c>
      <c r="S2479" s="63">
        <v>0</v>
      </c>
      <c r="T2479" s="63">
        <v>0</v>
      </c>
      <c r="U2479" s="63">
        <v>0</v>
      </c>
      <c r="V2479" s="63">
        <v>0</v>
      </c>
      <c r="W2479" s="63">
        <v>0</v>
      </c>
      <c r="X2479" s="63">
        <v>0</v>
      </c>
      <c r="Y2479" s="63">
        <v>0</v>
      </c>
      <c r="Z2479" s="63">
        <v>0</v>
      </c>
      <c r="AA2479" s="63">
        <v>0</v>
      </c>
      <c r="AB2479" s="63">
        <v>0</v>
      </c>
      <c r="AC2479" s="63">
        <v>0</v>
      </c>
      <c r="AD2479" s="63">
        <v>0</v>
      </c>
      <c r="AE2479" s="63">
        <v>0</v>
      </c>
      <c r="AF2479" s="63">
        <v>0</v>
      </c>
      <c r="AG2479" s="63">
        <v>0</v>
      </c>
      <c r="AH2479" s="63">
        <v>0</v>
      </c>
      <c r="AI2479" s="63">
        <v>0</v>
      </c>
      <c r="AJ2479" s="63">
        <v>0</v>
      </c>
      <c r="AK2479" s="63">
        <v>0</v>
      </c>
      <c r="AL2479" s="63">
        <v>0</v>
      </c>
      <c r="AM2479" s="63">
        <v>0</v>
      </c>
      <c r="AN2479" s="63">
        <v>0</v>
      </c>
      <c r="AO2479" s="63">
        <v>0</v>
      </c>
      <c r="AP2479" s="63">
        <v>0</v>
      </c>
      <c r="AQ2479" s="63">
        <v>0</v>
      </c>
      <c r="AR2479" s="63">
        <v>0</v>
      </c>
      <c r="AS2479" s="63">
        <v>0</v>
      </c>
      <c r="AT2479" s="63">
        <v>0</v>
      </c>
      <c r="AU2479" s="63">
        <v>0</v>
      </c>
      <c r="AV2479" s="63">
        <v>0</v>
      </c>
      <c r="AW2479" s="63">
        <v>0</v>
      </c>
      <c r="AX2479" s="63">
        <v>0</v>
      </c>
      <c r="AY2479" s="63">
        <v>0</v>
      </c>
      <c r="BA2479" s="5">
        <f>IF(Q2479&gt;0,RANK(Q2479,(N2479:P2479,Q2479:AE2479)),0)</f>
        <v>3</v>
      </c>
      <c r="BB2479" s="5">
        <f>IF(R2479&gt;0,RANK(R2479,(N2479:P2479,Q2479:AE2479)),0)</f>
        <v>0</v>
      </c>
      <c r="BC2479" s="5">
        <f>IF(T2479&gt;0,RANK(T2479,(N2479:P2479,Q2479:AE2479)),0)</f>
        <v>0</v>
      </c>
      <c r="BD2479" s="5">
        <f>IF(S2479&gt;0,RANK(S2479,(N2479:P2479,Q2479:AE2479)),0)</f>
        <v>0</v>
      </c>
      <c r="BE2479" s="2">
        <f t="shared" si="992"/>
        <v>2.288911495422177E-2</v>
      </c>
      <c r="BF2479" s="2">
        <f t="shared" si="993"/>
        <v>0</v>
      </c>
      <c r="BG2479" s="2">
        <f t="shared" si="994"/>
        <v>0</v>
      </c>
      <c r="BH2479" s="2">
        <f t="shared" si="995"/>
        <v>0</v>
      </c>
      <c r="BJ2479" t="s">
        <v>2638</v>
      </c>
      <c r="BK2479" t="s">
        <v>1182</v>
      </c>
      <c r="BL2479">
        <v>1</v>
      </c>
      <c r="BN2479" s="112">
        <v>46</v>
      </c>
      <c r="BO2479" s="114">
        <v>41</v>
      </c>
      <c r="BP2479" s="118">
        <f t="shared" si="997"/>
        <v>46041</v>
      </c>
      <c r="BQ2479" s="118">
        <f t="shared" si="996"/>
        <v>46041</v>
      </c>
      <c r="BR2479" s="5" t="s">
        <v>3151</v>
      </c>
    </row>
    <row r="2480" spans="1:70" ht="15" hidden="1" customHeight="1" outlineLevel="1">
      <c r="A2480" t="s">
        <v>1147</v>
      </c>
      <c r="B2480" t="s">
        <v>1182</v>
      </c>
      <c r="C2480" s="1">
        <f t="shared" si="987"/>
        <v>1707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29">
        <f t="shared" si="985"/>
        <v>1252</v>
      </c>
      <c r="H2480" s="134">
        <f t="shared" si="986"/>
        <v>0.73345049794961925</v>
      </c>
      <c r="I2480" s="2"/>
      <c r="J2480" s="2">
        <f t="shared" si="988"/>
        <v>0.1265377855887522</v>
      </c>
      <c r="K2480" s="2">
        <f t="shared" si="989"/>
        <v>0.85998828353837142</v>
      </c>
      <c r="L2480" s="2">
        <f t="shared" si="990"/>
        <v>0</v>
      </c>
      <c r="M2480" s="2">
        <f t="shared" si="991"/>
        <v>1.3473930872876405E-2</v>
      </c>
      <c r="N2480" s="63">
        <v>216</v>
      </c>
      <c r="O2480" s="63">
        <v>1468</v>
      </c>
      <c r="P2480" s="63">
        <v>0</v>
      </c>
      <c r="Q2480" s="63">
        <v>23</v>
      </c>
      <c r="R2480" s="63">
        <v>0</v>
      </c>
      <c r="S2480" s="63">
        <v>0</v>
      </c>
      <c r="T2480" s="63">
        <v>0</v>
      </c>
      <c r="U2480" s="63">
        <v>0</v>
      </c>
      <c r="V2480" s="63">
        <v>0</v>
      </c>
      <c r="W2480" s="63">
        <v>0</v>
      </c>
      <c r="X2480" s="63">
        <v>0</v>
      </c>
      <c r="Y2480" s="63">
        <v>0</v>
      </c>
      <c r="Z2480" s="63">
        <v>0</v>
      </c>
      <c r="AA2480" s="63">
        <v>0</v>
      </c>
      <c r="AB2480" s="63">
        <v>0</v>
      </c>
      <c r="AC2480" s="63">
        <v>0</v>
      </c>
      <c r="AD2480" s="63">
        <v>0</v>
      </c>
      <c r="AE2480" s="63">
        <v>0</v>
      </c>
      <c r="AF2480" s="63">
        <v>0</v>
      </c>
      <c r="AG2480" s="63">
        <v>0</v>
      </c>
      <c r="AH2480" s="63">
        <v>0</v>
      </c>
      <c r="AI2480" s="63">
        <v>0</v>
      </c>
      <c r="AJ2480" s="63">
        <v>0</v>
      </c>
      <c r="AK2480" s="63">
        <v>0</v>
      </c>
      <c r="AL2480" s="63">
        <v>0</v>
      </c>
      <c r="AM2480" s="63">
        <v>0</v>
      </c>
      <c r="AN2480" s="63">
        <v>0</v>
      </c>
      <c r="AO2480" s="63">
        <v>0</v>
      </c>
      <c r="AP2480" s="63">
        <v>0</v>
      </c>
      <c r="AQ2480" s="63">
        <v>0</v>
      </c>
      <c r="AR2480" s="63">
        <v>0</v>
      </c>
      <c r="AS2480" s="63">
        <v>0</v>
      </c>
      <c r="AT2480" s="63">
        <v>0</v>
      </c>
      <c r="AU2480" s="63">
        <v>0</v>
      </c>
      <c r="AV2480" s="63">
        <v>0</v>
      </c>
      <c r="AW2480" s="63">
        <v>0</v>
      </c>
      <c r="AX2480" s="63">
        <v>0</v>
      </c>
      <c r="AY2480" s="63">
        <v>0</v>
      </c>
      <c r="BA2480" s="5">
        <f>IF(Q2480&gt;0,RANK(Q2480,(N2480:P2480,Q2480:AE2480)),0)</f>
        <v>3</v>
      </c>
      <c r="BB2480" s="5">
        <f>IF(R2480&gt;0,RANK(R2480,(N2480:P2480,Q2480:AE2480)),0)</f>
        <v>0</v>
      </c>
      <c r="BC2480" s="5">
        <f>IF(T2480&gt;0,RANK(T2480,(N2480:P2480,Q2480:AE2480)),0)</f>
        <v>0</v>
      </c>
      <c r="BD2480" s="5">
        <f>IF(S2480&gt;0,RANK(S2480,(N2480:P2480,Q2480:AE2480)),0)</f>
        <v>0</v>
      </c>
      <c r="BE2480" s="2">
        <f t="shared" si="992"/>
        <v>1.3473930872876391E-2</v>
      </c>
      <c r="BF2480" s="2">
        <f t="shared" si="993"/>
        <v>0</v>
      </c>
      <c r="BG2480" s="2">
        <f t="shared" si="994"/>
        <v>0</v>
      </c>
      <c r="BH2480" s="2">
        <f t="shared" si="995"/>
        <v>0</v>
      </c>
      <c r="BJ2480" t="s">
        <v>1147</v>
      </c>
      <c r="BK2480" t="s">
        <v>1182</v>
      </c>
      <c r="BL2480">
        <v>1</v>
      </c>
      <c r="BN2480" s="112">
        <v>46</v>
      </c>
      <c r="BO2480" s="114">
        <v>43</v>
      </c>
      <c r="BP2480" s="118">
        <f t="shared" si="997"/>
        <v>46043</v>
      </c>
      <c r="BQ2480" s="118">
        <f t="shared" si="996"/>
        <v>46043</v>
      </c>
      <c r="BR2480" s="5" t="s">
        <v>3151</v>
      </c>
    </row>
    <row r="2481" spans="1:70" ht="15" hidden="1" customHeight="1" outlineLevel="1">
      <c r="A2481" t="s">
        <v>1964</v>
      </c>
      <c r="B2481" t="s">
        <v>1182</v>
      </c>
      <c r="C2481" s="1">
        <f t="shared" si="987"/>
        <v>1985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29">
        <f t="shared" si="985"/>
        <v>1121</v>
      </c>
      <c r="H2481" s="134">
        <f t="shared" si="986"/>
        <v>0.56473551637279595</v>
      </c>
      <c r="I2481" s="2"/>
      <c r="J2481" s="2">
        <f t="shared" si="988"/>
        <v>0.21007556675062972</v>
      </c>
      <c r="K2481" s="2">
        <f t="shared" si="989"/>
        <v>0.77481108312342573</v>
      </c>
      <c r="L2481" s="2">
        <f t="shared" si="990"/>
        <v>0</v>
      </c>
      <c r="M2481" s="2">
        <f t="shared" si="991"/>
        <v>1.5113350125944502E-2</v>
      </c>
      <c r="N2481" s="63">
        <v>417</v>
      </c>
      <c r="O2481" s="63">
        <v>1538</v>
      </c>
      <c r="P2481" s="63">
        <v>0</v>
      </c>
      <c r="Q2481" s="63">
        <v>30</v>
      </c>
      <c r="R2481" s="63">
        <v>0</v>
      </c>
      <c r="S2481" s="63">
        <v>0</v>
      </c>
      <c r="T2481" s="63">
        <v>0</v>
      </c>
      <c r="U2481" s="63">
        <v>0</v>
      </c>
      <c r="V2481" s="63">
        <v>0</v>
      </c>
      <c r="W2481" s="63">
        <v>0</v>
      </c>
      <c r="X2481" s="63">
        <v>0</v>
      </c>
      <c r="Y2481" s="63">
        <v>0</v>
      </c>
      <c r="Z2481" s="63">
        <v>0</v>
      </c>
      <c r="AA2481" s="63">
        <v>0</v>
      </c>
      <c r="AB2481" s="63">
        <v>0</v>
      </c>
      <c r="AC2481" s="63">
        <v>0</v>
      </c>
      <c r="AD2481" s="63">
        <v>0</v>
      </c>
      <c r="AE2481" s="63">
        <v>0</v>
      </c>
      <c r="AF2481" s="63">
        <v>0</v>
      </c>
      <c r="AG2481" s="63">
        <v>0</v>
      </c>
      <c r="AH2481" s="63">
        <v>0</v>
      </c>
      <c r="AI2481" s="63">
        <v>0</v>
      </c>
      <c r="AJ2481" s="63">
        <v>0</v>
      </c>
      <c r="AK2481" s="63">
        <v>0</v>
      </c>
      <c r="AL2481" s="63">
        <v>0</v>
      </c>
      <c r="AM2481" s="63">
        <v>0</v>
      </c>
      <c r="AN2481" s="63">
        <v>0</v>
      </c>
      <c r="AO2481" s="63">
        <v>0</v>
      </c>
      <c r="AP2481" s="63">
        <v>0</v>
      </c>
      <c r="AQ2481" s="63">
        <v>0</v>
      </c>
      <c r="AR2481" s="63">
        <v>0</v>
      </c>
      <c r="AS2481" s="63">
        <v>0</v>
      </c>
      <c r="AT2481" s="63">
        <v>0</v>
      </c>
      <c r="AU2481" s="63">
        <v>0</v>
      </c>
      <c r="AV2481" s="63">
        <v>0</v>
      </c>
      <c r="AW2481" s="63">
        <v>0</v>
      </c>
      <c r="AX2481" s="63">
        <v>0</v>
      </c>
      <c r="AY2481" s="63">
        <v>0</v>
      </c>
      <c r="BA2481" s="5">
        <f>IF(Q2481&gt;0,RANK(Q2481,(N2481:P2481,Q2481:AE2481)),0)</f>
        <v>3</v>
      </c>
      <c r="BB2481" s="5">
        <f>IF(R2481&gt;0,RANK(R2481,(N2481:P2481,Q2481:AE2481)),0)</f>
        <v>0</v>
      </c>
      <c r="BC2481" s="5">
        <f>IF(T2481&gt;0,RANK(T2481,(N2481:P2481,Q2481:AE2481)),0)</f>
        <v>0</v>
      </c>
      <c r="BD2481" s="5">
        <f>IF(S2481&gt;0,RANK(S2481,(N2481:P2481,Q2481:AE2481)),0)</f>
        <v>0</v>
      </c>
      <c r="BE2481" s="2">
        <f t="shared" si="992"/>
        <v>1.5113350125944584E-2</v>
      </c>
      <c r="BF2481" s="2">
        <f t="shared" si="993"/>
        <v>0</v>
      </c>
      <c r="BG2481" s="2">
        <f t="shared" si="994"/>
        <v>0</v>
      </c>
      <c r="BH2481" s="2">
        <f t="shared" si="995"/>
        <v>0</v>
      </c>
      <c r="BJ2481" t="s">
        <v>1964</v>
      </c>
      <c r="BK2481" t="s">
        <v>1182</v>
      </c>
      <c r="BL2481">
        <v>1</v>
      </c>
      <c r="BN2481" s="112">
        <v>46</v>
      </c>
      <c r="BO2481" s="114">
        <v>45</v>
      </c>
      <c r="BP2481" s="118">
        <f t="shared" si="997"/>
        <v>46045</v>
      </c>
      <c r="BQ2481" s="118">
        <f t="shared" si="996"/>
        <v>46045</v>
      </c>
      <c r="BR2481" s="5" t="s">
        <v>3151</v>
      </c>
    </row>
    <row r="2482" spans="1:70" ht="15" hidden="1" customHeight="1" outlineLevel="1">
      <c r="A2482" t="s">
        <v>3041</v>
      </c>
      <c r="B2482" t="s">
        <v>1182</v>
      </c>
      <c r="C2482" s="1">
        <f t="shared" si="987"/>
        <v>4042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29">
        <f t="shared" si="985"/>
        <v>1825</v>
      </c>
      <c r="H2482" s="134">
        <f t="shared" si="986"/>
        <v>0.45150915388421575</v>
      </c>
      <c r="I2482" s="2"/>
      <c r="J2482" s="2">
        <f t="shared" si="988"/>
        <v>0.26051459673428995</v>
      </c>
      <c r="K2482" s="2">
        <f t="shared" si="989"/>
        <v>0.71202375061850565</v>
      </c>
      <c r="L2482" s="2">
        <f t="shared" si="990"/>
        <v>0</v>
      </c>
      <c r="M2482" s="2">
        <f t="shared" si="991"/>
        <v>2.746165264720446E-2</v>
      </c>
      <c r="N2482" s="63">
        <v>1053</v>
      </c>
      <c r="O2482" s="63">
        <v>2878</v>
      </c>
      <c r="P2482" s="63">
        <v>0</v>
      </c>
      <c r="Q2482" s="63">
        <v>111</v>
      </c>
      <c r="R2482" s="63">
        <v>0</v>
      </c>
      <c r="S2482" s="63">
        <v>0</v>
      </c>
      <c r="T2482" s="63">
        <v>0</v>
      </c>
      <c r="U2482" s="63">
        <v>0</v>
      </c>
      <c r="V2482" s="63">
        <v>0</v>
      </c>
      <c r="W2482" s="63">
        <v>0</v>
      </c>
      <c r="X2482" s="63">
        <v>0</v>
      </c>
      <c r="Y2482" s="63">
        <v>0</v>
      </c>
      <c r="Z2482" s="63">
        <v>0</v>
      </c>
      <c r="AA2482" s="63">
        <v>0</v>
      </c>
      <c r="AB2482" s="63">
        <v>0</v>
      </c>
      <c r="AC2482" s="63">
        <v>0</v>
      </c>
      <c r="AD2482" s="63">
        <v>0</v>
      </c>
      <c r="AE2482" s="63">
        <v>0</v>
      </c>
      <c r="AF2482" s="63">
        <v>0</v>
      </c>
      <c r="AG2482" s="63">
        <v>0</v>
      </c>
      <c r="AH2482" s="63">
        <v>0</v>
      </c>
      <c r="AI2482" s="63">
        <v>0</v>
      </c>
      <c r="AJ2482" s="63">
        <v>0</v>
      </c>
      <c r="AK2482" s="63">
        <v>0</v>
      </c>
      <c r="AL2482" s="63">
        <v>0</v>
      </c>
      <c r="AM2482" s="63">
        <v>0</v>
      </c>
      <c r="AN2482" s="63">
        <v>0</v>
      </c>
      <c r="AO2482" s="63">
        <v>0</v>
      </c>
      <c r="AP2482" s="63">
        <v>0</v>
      </c>
      <c r="AQ2482" s="63">
        <v>0</v>
      </c>
      <c r="AR2482" s="63">
        <v>0</v>
      </c>
      <c r="AS2482" s="63">
        <v>0</v>
      </c>
      <c r="AT2482" s="63">
        <v>0</v>
      </c>
      <c r="AU2482" s="63">
        <v>0</v>
      </c>
      <c r="AV2482" s="63">
        <v>0</v>
      </c>
      <c r="AW2482" s="63">
        <v>0</v>
      </c>
      <c r="AX2482" s="63">
        <v>0</v>
      </c>
      <c r="AY2482" s="63">
        <v>0</v>
      </c>
      <c r="BA2482" s="5">
        <f>IF(Q2482&gt;0,RANK(Q2482,(N2482:P2482,Q2482:AE2482)),0)</f>
        <v>3</v>
      </c>
      <c r="BB2482" s="5">
        <f>IF(R2482&gt;0,RANK(R2482,(N2482:P2482,Q2482:AE2482)),0)</f>
        <v>0</v>
      </c>
      <c r="BC2482" s="5">
        <f>IF(T2482&gt;0,RANK(T2482,(N2482:P2482,Q2482:AE2482)),0)</f>
        <v>0</v>
      </c>
      <c r="BD2482" s="5">
        <f>IF(S2482&gt;0,RANK(S2482,(N2482:P2482,Q2482:AE2482)),0)</f>
        <v>0</v>
      </c>
      <c r="BE2482" s="2">
        <f t="shared" si="992"/>
        <v>2.7461652647204356E-2</v>
      </c>
      <c r="BF2482" s="2">
        <f t="shared" si="993"/>
        <v>0</v>
      </c>
      <c r="BG2482" s="2">
        <f t="shared" si="994"/>
        <v>0</v>
      </c>
      <c r="BH2482" s="2">
        <f t="shared" si="995"/>
        <v>0</v>
      </c>
      <c r="BJ2482" t="s">
        <v>3041</v>
      </c>
      <c r="BK2482" t="s">
        <v>1182</v>
      </c>
      <c r="BL2482">
        <v>1</v>
      </c>
      <c r="BN2482" s="112">
        <v>46</v>
      </c>
      <c r="BO2482" s="114">
        <v>47</v>
      </c>
      <c r="BP2482" s="118">
        <f t="shared" si="997"/>
        <v>46047</v>
      </c>
      <c r="BQ2482" s="118">
        <f t="shared" si="996"/>
        <v>46047</v>
      </c>
      <c r="BR2482" s="5" t="s">
        <v>3151</v>
      </c>
    </row>
    <row r="2483" spans="1:70" ht="15" hidden="1" customHeight="1" outlineLevel="1">
      <c r="A2483" t="s">
        <v>1973</v>
      </c>
      <c r="B2483" t="s">
        <v>1182</v>
      </c>
      <c r="C2483" s="1">
        <f t="shared" si="987"/>
        <v>1182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29">
        <f t="shared" si="985"/>
        <v>766</v>
      </c>
      <c r="H2483" s="134">
        <f t="shared" si="986"/>
        <v>0.64805414551607443</v>
      </c>
      <c r="I2483" s="2"/>
      <c r="J2483" s="2">
        <f t="shared" si="988"/>
        <v>0.16751269035532995</v>
      </c>
      <c r="K2483" s="2">
        <f t="shared" si="989"/>
        <v>0.81556683587140444</v>
      </c>
      <c r="L2483" s="2">
        <f t="shared" si="990"/>
        <v>0</v>
      </c>
      <c r="M2483" s="2">
        <f t="shared" si="991"/>
        <v>1.6920473773265665E-2</v>
      </c>
      <c r="N2483" s="63">
        <v>198</v>
      </c>
      <c r="O2483" s="63">
        <v>964</v>
      </c>
      <c r="P2483" s="63">
        <v>0</v>
      </c>
      <c r="Q2483" s="63">
        <v>20</v>
      </c>
      <c r="R2483" s="63">
        <v>0</v>
      </c>
      <c r="S2483" s="63">
        <v>0</v>
      </c>
      <c r="T2483" s="63">
        <v>0</v>
      </c>
      <c r="U2483" s="63">
        <v>0</v>
      </c>
      <c r="V2483" s="63">
        <v>0</v>
      </c>
      <c r="W2483" s="63">
        <v>0</v>
      </c>
      <c r="X2483" s="63">
        <v>0</v>
      </c>
      <c r="Y2483" s="63">
        <v>0</v>
      </c>
      <c r="Z2483" s="63">
        <v>0</v>
      </c>
      <c r="AA2483" s="63">
        <v>0</v>
      </c>
      <c r="AB2483" s="63">
        <v>0</v>
      </c>
      <c r="AC2483" s="63">
        <v>0</v>
      </c>
      <c r="AD2483" s="63">
        <v>0</v>
      </c>
      <c r="AE2483" s="63">
        <v>0</v>
      </c>
      <c r="AF2483" s="63">
        <v>0</v>
      </c>
      <c r="AG2483" s="63">
        <v>0</v>
      </c>
      <c r="AH2483" s="63">
        <v>0</v>
      </c>
      <c r="AI2483" s="63">
        <v>0</v>
      </c>
      <c r="AJ2483" s="63">
        <v>0</v>
      </c>
      <c r="AK2483" s="63">
        <v>0</v>
      </c>
      <c r="AL2483" s="63">
        <v>0</v>
      </c>
      <c r="AM2483" s="63">
        <v>0</v>
      </c>
      <c r="AN2483" s="63">
        <v>0</v>
      </c>
      <c r="AO2483" s="63">
        <v>0</v>
      </c>
      <c r="AP2483" s="63">
        <v>0</v>
      </c>
      <c r="AQ2483" s="63">
        <v>0</v>
      </c>
      <c r="AR2483" s="63">
        <v>0</v>
      </c>
      <c r="AS2483" s="63">
        <v>0</v>
      </c>
      <c r="AT2483" s="63">
        <v>0</v>
      </c>
      <c r="AU2483" s="63">
        <v>0</v>
      </c>
      <c r="AV2483" s="63">
        <v>0</v>
      </c>
      <c r="AW2483" s="63">
        <v>0</v>
      </c>
      <c r="AX2483" s="63">
        <v>0</v>
      </c>
      <c r="AY2483" s="63">
        <v>0</v>
      </c>
      <c r="BA2483" s="5">
        <f>IF(Q2483&gt;0,RANK(Q2483,(N2483:P2483,Q2483:AE2483)),0)</f>
        <v>3</v>
      </c>
      <c r="BB2483" s="5">
        <f>IF(R2483&gt;0,RANK(R2483,(N2483:P2483,Q2483:AE2483)),0)</f>
        <v>0</v>
      </c>
      <c r="BC2483" s="5">
        <f>IF(T2483&gt;0,RANK(T2483,(N2483:P2483,Q2483:AE2483)),0)</f>
        <v>0</v>
      </c>
      <c r="BD2483" s="5">
        <f>IF(S2483&gt;0,RANK(S2483,(N2483:P2483,Q2483:AE2483)),0)</f>
        <v>0</v>
      </c>
      <c r="BE2483" s="2">
        <f t="shared" si="992"/>
        <v>1.6920473773265651E-2</v>
      </c>
      <c r="BF2483" s="2">
        <f t="shared" si="993"/>
        <v>0</v>
      </c>
      <c r="BG2483" s="2">
        <f t="shared" si="994"/>
        <v>0</v>
      </c>
      <c r="BH2483" s="2">
        <f t="shared" si="995"/>
        <v>0</v>
      </c>
      <c r="BJ2483" t="s">
        <v>1973</v>
      </c>
      <c r="BK2483" t="s">
        <v>1182</v>
      </c>
      <c r="BL2483">
        <v>1</v>
      </c>
      <c r="BN2483" s="112">
        <v>46</v>
      </c>
      <c r="BO2483" s="114">
        <v>49</v>
      </c>
      <c r="BP2483" s="118">
        <f t="shared" si="997"/>
        <v>46049</v>
      </c>
      <c r="BQ2483" s="118">
        <f t="shared" si="996"/>
        <v>46049</v>
      </c>
      <c r="BR2483" s="5" t="s">
        <v>3151</v>
      </c>
    </row>
    <row r="2484" spans="1:70" ht="15" hidden="1" customHeight="1" outlineLevel="1">
      <c r="A2484" t="s">
        <v>1416</v>
      </c>
      <c r="B2484" t="s">
        <v>1182</v>
      </c>
      <c r="C2484" s="1">
        <f t="shared" si="987"/>
        <v>3745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29">
        <f t="shared" si="985"/>
        <v>1562</v>
      </c>
      <c r="H2484" s="134">
        <f t="shared" si="986"/>
        <v>0.4170894526034713</v>
      </c>
      <c r="I2484" s="2"/>
      <c r="J2484" s="2">
        <f t="shared" si="988"/>
        <v>0.28197596795727636</v>
      </c>
      <c r="K2484" s="2">
        <f t="shared" si="989"/>
        <v>0.69906542056074772</v>
      </c>
      <c r="L2484" s="2">
        <f t="shared" si="990"/>
        <v>0</v>
      </c>
      <c r="M2484" s="2">
        <f t="shared" si="991"/>
        <v>1.8958611481975862E-2</v>
      </c>
      <c r="N2484" s="63">
        <v>1056</v>
      </c>
      <c r="O2484" s="63">
        <v>2618</v>
      </c>
      <c r="P2484" s="63">
        <v>0</v>
      </c>
      <c r="Q2484" s="63">
        <v>71</v>
      </c>
      <c r="R2484" s="63">
        <v>0</v>
      </c>
      <c r="S2484" s="63">
        <v>0</v>
      </c>
      <c r="T2484" s="63">
        <v>0</v>
      </c>
      <c r="U2484" s="63">
        <v>0</v>
      </c>
      <c r="V2484" s="63">
        <v>0</v>
      </c>
      <c r="W2484" s="63">
        <v>0</v>
      </c>
      <c r="X2484" s="63">
        <v>0</v>
      </c>
      <c r="Y2484" s="63">
        <v>0</v>
      </c>
      <c r="Z2484" s="63">
        <v>0</v>
      </c>
      <c r="AA2484" s="63">
        <v>0</v>
      </c>
      <c r="AB2484" s="63">
        <v>0</v>
      </c>
      <c r="AC2484" s="63">
        <v>0</v>
      </c>
      <c r="AD2484" s="63">
        <v>0</v>
      </c>
      <c r="AE2484" s="63">
        <v>0</v>
      </c>
      <c r="AF2484" s="63">
        <v>0</v>
      </c>
      <c r="AG2484" s="63">
        <v>0</v>
      </c>
      <c r="AH2484" s="63">
        <v>0</v>
      </c>
      <c r="AI2484" s="63">
        <v>0</v>
      </c>
      <c r="AJ2484" s="63">
        <v>0</v>
      </c>
      <c r="AK2484" s="63">
        <v>0</v>
      </c>
      <c r="AL2484" s="63">
        <v>0</v>
      </c>
      <c r="AM2484" s="63">
        <v>0</v>
      </c>
      <c r="AN2484" s="63">
        <v>0</v>
      </c>
      <c r="AO2484" s="63">
        <v>0</v>
      </c>
      <c r="AP2484" s="63">
        <v>0</v>
      </c>
      <c r="AQ2484" s="63">
        <v>0</v>
      </c>
      <c r="AR2484" s="63">
        <v>0</v>
      </c>
      <c r="AS2484" s="63">
        <v>0</v>
      </c>
      <c r="AT2484" s="63">
        <v>0</v>
      </c>
      <c r="AU2484" s="63">
        <v>0</v>
      </c>
      <c r="AV2484" s="63">
        <v>0</v>
      </c>
      <c r="AW2484" s="63">
        <v>0</v>
      </c>
      <c r="AX2484" s="63">
        <v>0</v>
      </c>
      <c r="AY2484" s="63">
        <v>0</v>
      </c>
      <c r="BA2484" s="5">
        <f>IF(Q2484&gt;0,RANK(Q2484,(N2484:P2484,Q2484:AE2484)),0)</f>
        <v>3</v>
      </c>
      <c r="BB2484" s="5">
        <f>IF(R2484&gt;0,RANK(R2484,(N2484:P2484,Q2484:AE2484)),0)</f>
        <v>0</v>
      </c>
      <c r="BC2484" s="5">
        <f>IF(T2484&gt;0,RANK(T2484,(N2484:P2484,Q2484:AE2484)),0)</f>
        <v>0</v>
      </c>
      <c r="BD2484" s="5">
        <f>IF(S2484&gt;0,RANK(S2484,(N2484:P2484,Q2484:AE2484)),0)</f>
        <v>0</v>
      </c>
      <c r="BE2484" s="2">
        <f t="shared" si="992"/>
        <v>1.8958611481975966E-2</v>
      </c>
      <c r="BF2484" s="2">
        <f t="shared" si="993"/>
        <v>0</v>
      </c>
      <c r="BG2484" s="2">
        <f t="shared" si="994"/>
        <v>0</v>
      </c>
      <c r="BH2484" s="2">
        <f t="shared" si="995"/>
        <v>0</v>
      </c>
      <c r="BJ2484" t="s">
        <v>1416</v>
      </c>
      <c r="BK2484" t="s">
        <v>1182</v>
      </c>
      <c r="BL2484">
        <v>1</v>
      </c>
      <c r="BN2484" s="112">
        <v>46</v>
      </c>
      <c r="BO2484" s="114">
        <v>51</v>
      </c>
      <c r="BP2484" s="118">
        <f t="shared" si="997"/>
        <v>46051</v>
      </c>
      <c r="BQ2484" s="118">
        <f t="shared" si="996"/>
        <v>46051</v>
      </c>
      <c r="BR2484" s="5" t="s">
        <v>3151</v>
      </c>
    </row>
    <row r="2485" spans="1:70" ht="15" hidden="1" customHeight="1" outlineLevel="1">
      <c r="A2485" t="s">
        <v>2044</v>
      </c>
      <c r="B2485" t="s">
        <v>1182</v>
      </c>
      <c r="C2485" s="1">
        <f t="shared" si="987"/>
        <v>2258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29">
        <f t="shared" si="985"/>
        <v>1316</v>
      </c>
      <c r="H2485" s="134">
        <f t="shared" si="986"/>
        <v>0.58281665190434018</v>
      </c>
      <c r="I2485" s="2"/>
      <c r="J2485" s="2">
        <f t="shared" si="988"/>
        <v>0.20150575730735165</v>
      </c>
      <c r="K2485" s="2">
        <f t="shared" si="989"/>
        <v>0.78432240921169172</v>
      </c>
      <c r="L2485" s="2">
        <f t="shared" si="990"/>
        <v>0</v>
      </c>
      <c r="M2485" s="2">
        <f t="shared" si="991"/>
        <v>1.417183348095663E-2</v>
      </c>
      <c r="N2485" s="63">
        <v>455</v>
      </c>
      <c r="O2485" s="63">
        <v>1771</v>
      </c>
      <c r="P2485" s="63">
        <v>0</v>
      </c>
      <c r="Q2485" s="63">
        <v>32</v>
      </c>
      <c r="R2485" s="63">
        <v>0</v>
      </c>
      <c r="S2485" s="63">
        <v>0</v>
      </c>
      <c r="T2485" s="63">
        <v>0</v>
      </c>
      <c r="U2485" s="63">
        <v>0</v>
      </c>
      <c r="V2485" s="63">
        <v>0</v>
      </c>
      <c r="W2485" s="63">
        <v>0</v>
      </c>
      <c r="X2485" s="63">
        <v>0</v>
      </c>
      <c r="Y2485" s="63">
        <v>0</v>
      </c>
      <c r="Z2485" s="63">
        <v>0</v>
      </c>
      <c r="AA2485" s="63">
        <v>0</v>
      </c>
      <c r="AB2485" s="63">
        <v>0</v>
      </c>
      <c r="AC2485" s="63">
        <v>0</v>
      </c>
      <c r="AD2485" s="63">
        <v>0</v>
      </c>
      <c r="AE2485" s="63">
        <v>0</v>
      </c>
      <c r="AF2485" s="63">
        <v>0</v>
      </c>
      <c r="AG2485" s="63">
        <v>0</v>
      </c>
      <c r="AH2485" s="63">
        <v>0</v>
      </c>
      <c r="AI2485" s="63">
        <v>0</v>
      </c>
      <c r="AJ2485" s="63">
        <v>0</v>
      </c>
      <c r="AK2485" s="63">
        <v>0</v>
      </c>
      <c r="AL2485" s="63">
        <v>0</v>
      </c>
      <c r="AM2485" s="63">
        <v>0</v>
      </c>
      <c r="AN2485" s="63">
        <v>0</v>
      </c>
      <c r="AO2485" s="63">
        <v>0</v>
      </c>
      <c r="AP2485" s="63">
        <v>0</v>
      </c>
      <c r="AQ2485" s="63">
        <v>0</v>
      </c>
      <c r="AR2485" s="63">
        <v>0</v>
      </c>
      <c r="AS2485" s="63">
        <v>0</v>
      </c>
      <c r="AT2485" s="63">
        <v>0</v>
      </c>
      <c r="AU2485" s="63">
        <v>0</v>
      </c>
      <c r="AV2485" s="63">
        <v>0</v>
      </c>
      <c r="AW2485" s="63">
        <v>0</v>
      </c>
      <c r="AX2485" s="63">
        <v>0</v>
      </c>
      <c r="AY2485" s="63">
        <v>0</v>
      </c>
      <c r="BA2485" s="5">
        <f>IF(Q2485&gt;0,RANK(Q2485,(N2485:P2485,Q2485:AE2485)),0)</f>
        <v>3</v>
      </c>
      <c r="BB2485" s="5">
        <f>IF(R2485&gt;0,RANK(R2485,(N2485:P2485,Q2485:AE2485)),0)</f>
        <v>0</v>
      </c>
      <c r="BC2485" s="5">
        <f>IF(T2485&gt;0,RANK(T2485,(N2485:P2485,Q2485:AE2485)),0)</f>
        <v>0</v>
      </c>
      <c r="BD2485" s="5">
        <f>IF(S2485&gt;0,RANK(S2485,(N2485:P2485,Q2485:AE2485)),0)</f>
        <v>0</v>
      </c>
      <c r="BE2485" s="2">
        <f t="shared" si="992"/>
        <v>1.4171833480956599E-2</v>
      </c>
      <c r="BF2485" s="2">
        <f t="shared" si="993"/>
        <v>0</v>
      </c>
      <c r="BG2485" s="2">
        <f t="shared" si="994"/>
        <v>0</v>
      </c>
      <c r="BH2485" s="2">
        <f t="shared" si="995"/>
        <v>0</v>
      </c>
      <c r="BJ2485" t="s">
        <v>2044</v>
      </c>
      <c r="BK2485" t="s">
        <v>1182</v>
      </c>
      <c r="BL2485">
        <v>1</v>
      </c>
      <c r="BN2485" s="112">
        <v>46</v>
      </c>
      <c r="BO2485" s="114">
        <v>53</v>
      </c>
      <c r="BP2485" s="118">
        <f t="shared" si="997"/>
        <v>46053</v>
      </c>
      <c r="BQ2485" s="118">
        <f t="shared" si="996"/>
        <v>46053</v>
      </c>
      <c r="BR2485" s="5" t="s">
        <v>3151</v>
      </c>
    </row>
    <row r="2486" spans="1:70" ht="15" hidden="1" customHeight="1" outlineLevel="1">
      <c r="A2486" t="s">
        <v>2045</v>
      </c>
      <c r="B2486" t="s">
        <v>1182</v>
      </c>
      <c r="C2486" s="1">
        <f t="shared" si="987"/>
        <v>1137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29">
        <f t="shared" si="985"/>
        <v>921</v>
      </c>
      <c r="H2486" s="134">
        <f t="shared" si="986"/>
        <v>0.81002638522427439</v>
      </c>
      <c r="I2486" s="2"/>
      <c r="J2486" s="2">
        <f t="shared" si="988"/>
        <v>9.2348284960422161E-2</v>
      </c>
      <c r="K2486" s="2">
        <f t="shared" si="989"/>
        <v>0.90237467018469653</v>
      </c>
      <c r="L2486" s="2">
        <f t="shared" si="990"/>
        <v>0</v>
      </c>
      <c r="M2486" s="2">
        <f t="shared" si="991"/>
        <v>5.2770448548813409E-3</v>
      </c>
      <c r="N2486" s="63">
        <v>105</v>
      </c>
      <c r="O2486" s="63">
        <v>1026</v>
      </c>
      <c r="P2486" s="63">
        <v>0</v>
      </c>
      <c r="Q2486" s="63">
        <v>6</v>
      </c>
      <c r="R2486" s="63">
        <v>0</v>
      </c>
      <c r="S2486" s="63">
        <v>0</v>
      </c>
      <c r="T2486" s="63">
        <v>0</v>
      </c>
      <c r="U2486" s="63">
        <v>0</v>
      </c>
      <c r="V2486" s="63">
        <v>0</v>
      </c>
      <c r="W2486" s="63">
        <v>0</v>
      </c>
      <c r="X2486" s="63">
        <v>0</v>
      </c>
      <c r="Y2486" s="63">
        <v>0</v>
      </c>
      <c r="Z2486" s="63">
        <v>0</v>
      </c>
      <c r="AA2486" s="63">
        <v>0</v>
      </c>
      <c r="AB2486" s="63">
        <v>0</v>
      </c>
      <c r="AC2486" s="63">
        <v>0</v>
      </c>
      <c r="AD2486" s="63">
        <v>0</v>
      </c>
      <c r="AE2486" s="63">
        <v>0</v>
      </c>
      <c r="AF2486" s="63">
        <v>0</v>
      </c>
      <c r="AG2486" s="63">
        <v>0</v>
      </c>
      <c r="AH2486" s="63">
        <v>0</v>
      </c>
      <c r="AI2486" s="63">
        <v>0</v>
      </c>
      <c r="AJ2486" s="63">
        <v>0</v>
      </c>
      <c r="AK2486" s="63">
        <v>0</v>
      </c>
      <c r="AL2486" s="63">
        <v>0</v>
      </c>
      <c r="AM2486" s="63">
        <v>0</v>
      </c>
      <c r="AN2486" s="63">
        <v>0</v>
      </c>
      <c r="AO2486" s="63">
        <v>0</v>
      </c>
      <c r="AP2486" s="63">
        <v>0</v>
      </c>
      <c r="AQ2486" s="63">
        <v>0</v>
      </c>
      <c r="AR2486" s="63">
        <v>0</v>
      </c>
      <c r="AS2486" s="63">
        <v>0</v>
      </c>
      <c r="AT2486" s="63">
        <v>0</v>
      </c>
      <c r="AU2486" s="63">
        <v>0</v>
      </c>
      <c r="AV2486" s="63">
        <v>0</v>
      </c>
      <c r="AW2486" s="63">
        <v>0</v>
      </c>
      <c r="AX2486" s="63">
        <v>0</v>
      </c>
      <c r="AY2486" s="63">
        <v>0</v>
      </c>
      <c r="BA2486" s="5">
        <f>IF(Q2486&gt;0,RANK(Q2486,(N2486:P2486,Q2486:AE2486)),0)</f>
        <v>3</v>
      </c>
      <c r="BB2486" s="5">
        <f>IF(R2486&gt;0,RANK(R2486,(N2486:P2486,Q2486:AE2486)),0)</f>
        <v>0</v>
      </c>
      <c r="BC2486" s="5">
        <f>IF(T2486&gt;0,RANK(T2486,(N2486:P2486,Q2486:AE2486)),0)</f>
        <v>0</v>
      </c>
      <c r="BD2486" s="5">
        <f>IF(S2486&gt;0,RANK(S2486,(N2486:P2486,Q2486:AE2486)),0)</f>
        <v>0</v>
      </c>
      <c r="BE2486" s="2">
        <f t="shared" si="992"/>
        <v>5.2770448548812663E-3</v>
      </c>
      <c r="BF2486" s="2">
        <f t="shared" si="993"/>
        <v>0</v>
      </c>
      <c r="BG2486" s="2">
        <f t="shared" si="994"/>
        <v>0</v>
      </c>
      <c r="BH2486" s="2">
        <f t="shared" si="995"/>
        <v>0</v>
      </c>
      <c r="BJ2486" t="s">
        <v>2045</v>
      </c>
      <c r="BK2486" t="s">
        <v>1182</v>
      </c>
      <c r="BL2486">
        <v>1</v>
      </c>
      <c r="BN2486" s="112">
        <v>46</v>
      </c>
      <c r="BO2486" s="114">
        <v>55</v>
      </c>
      <c r="BP2486" s="118">
        <f t="shared" si="997"/>
        <v>46055</v>
      </c>
      <c r="BQ2486" s="118">
        <f t="shared" si="996"/>
        <v>46055</v>
      </c>
      <c r="BR2486" s="5" t="s">
        <v>3151</v>
      </c>
    </row>
    <row r="2487" spans="1:70" ht="15" hidden="1" customHeight="1" outlineLevel="1">
      <c r="A2487" t="s">
        <v>775</v>
      </c>
      <c r="B2487" t="s">
        <v>1182</v>
      </c>
      <c r="C2487" s="1">
        <f t="shared" si="987"/>
        <v>3083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29">
        <f t="shared" si="985"/>
        <v>1725</v>
      </c>
      <c r="H2487" s="134">
        <f t="shared" si="986"/>
        <v>0.55951994810249761</v>
      </c>
      <c r="I2487" s="2"/>
      <c r="J2487" s="2">
        <f t="shared" si="988"/>
        <v>0.20986052546221212</v>
      </c>
      <c r="K2487" s="2">
        <f t="shared" si="989"/>
        <v>0.76938047356470973</v>
      </c>
      <c r="L2487" s="2">
        <f t="shared" si="990"/>
        <v>0</v>
      </c>
      <c r="M2487" s="2">
        <f t="shared" si="991"/>
        <v>2.0759000973078146E-2</v>
      </c>
      <c r="N2487" s="63">
        <v>647</v>
      </c>
      <c r="O2487" s="63">
        <v>2372</v>
      </c>
      <c r="P2487" s="63">
        <v>0</v>
      </c>
      <c r="Q2487" s="63">
        <v>64</v>
      </c>
      <c r="R2487" s="63">
        <v>0</v>
      </c>
      <c r="S2487" s="63">
        <v>0</v>
      </c>
      <c r="T2487" s="63">
        <v>0</v>
      </c>
      <c r="U2487" s="63">
        <v>0</v>
      </c>
      <c r="V2487" s="63">
        <v>0</v>
      </c>
      <c r="W2487" s="63">
        <v>0</v>
      </c>
      <c r="X2487" s="63">
        <v>0</v>
      </c>
      <c r="Y2487" s="63">
        <v>0</v>
      </c>
      <c r="Z2487" s="63">
        <v>0</v>
      </c>
      <c r="AA2487" s="63">
        <v>0</v>
      </c>
      <c r="AB2487" s="63">
        <v>0</v>
      </c>
      <c r="AC2487" s="63">
        <v>0</v>
      </c>
      <c r="AD2487" s="63">
        <v>0</v>
      </c>
      <c r="AE2487" s="63">
        <v>0</v>
      </c>
      <c r="AF2487" s="63">
        <v>0</v>
      </c>
      <c r="AG2487" s="63">
        <v>0</v>
      </c>
      <c r="AH2487" s="63">
        <v>0</v>
      </c>
      <c r="AI2487" s="63">
        <v>0</v>
      </c>
      <c r="AJ2487" s="63">
        <v>0</v>
      </c>
      <c r="AK2487" s="63">
        <v>0</v>
      </c>
      <c r="AL2487" s="63">
        <v>0</v>
      </c>
      <c r="AM2487" s="63">
        <v>0</v>
      </c>
      <c r="AN2487" s="63">
        <v>0</v>
      </c>
      <c r="AO2487" s="63">
        <v>0</v>
      </c>
      <c r="AP2487" s="63">
        <v>0</v>
      </c>
      <c r="AQ2487" s="63">
        <v>0</v>
      </c>
      <c r="AR2487" s="63">
        <v>0</v>
      </c>
      <c r="AS2487" s="63">
        <v>0</v>
      </c>
      <c r="AT2487" s="63">
        <v>0</v>
      </c>
      <c r="AU2487" s="63">
        <v>0</v>
      </c>
      <c r="AV2487" s="63">
        <v>0</v>
      </c>
      <c r="AW2487" s="63">
        <v>0</v>
      </c>
      <c r="AX2487" s="63">
        <v>0</v>
      </c>
      <c r="AY2487" s="63">
        <v>0</v>
      </c>
      <c r="BA2487" s="5">
        <f>IF(Q2487&gt;0,RANK(Q2487,(N2487:P2487,Q2487:AE2487)),0)</f>
        <v>3</v>
      </c>
      <c r="BB2487" s="5">
        <f>IF(R2487&gt;0,RANK(R2487,(N2487:P2487,Q2487:AE2487)),0)</f>
        <v>0</v>
      </c>
      <c r="BC2487" s="5">
        <f>IF(T2487&gt;0,RANK(T2487,(N2487:P2487,Q2487:AE2487)),0)</f>
        <v>0</v>
      </c>
      <c r="BD2487" s="5">
        <f>IF(S2487&gt;0,RANK(S2487,(N2487:P2487,Q2487:AE2487)),0)</f>
        <v>0</v>
      </c>
      <c r="BE2487" s="2">
        <f t="shared" si="992"/>
        <v>2.075900097307817E-2</v>
      </c>
      <c r="BF2487" s="2">
        <f t="shared" si="993"/>
        <v>0</v>
      </c>
      <c r="BG2487" s="2">
        <f t="shared" si="994"/>
        <v>0</v>
      </c>
      <c r="BH2487" s="2">
        <f t="shared" si="995"/>
        <v>0</v>
      </c>
      <c r="BJ2487" t="s">
        <v>775</v>
      </c>
      <c r="BK2487" t="s">
        <v>1182</v>
      </c>
      <c r="BL2487">
        <v>1</v>
      </c>
      <c r="BN2487" s="112">
        <v>46</v>
      </c>
      <c r="BO2487" s="114">
        <v>57</v>
      </c>
      <c r="BP2487" s="118">
        <f t="shared" si="997"/>
        <v>46057</v>
      </c>
      <c r="BQ2487" s="118">
        <f t="shared" si="996"/>
        <v>46057</v>
      </c>
      <c r="BR2487" s="5" t="s">
        <v>3151</v>
      </c>
    </row>
    <row r="2488" spans="1:70" ht="15" hidden="1" customHeight="1" outlineLevel="1">
      <c r="A2488" t="s">
        <v>271</v>
      </c>
      <c r="B2488" t="s">
        <v>1182</v>
      </c>
      <c r="C2488" s="1">
        <f t="shared" si="987"/>
        <v>1836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29">
        <f t="shared" si="985"/>
        <v>1060</v>
      </c>
      <c r="H2488" s="134">
        <f t="shared" si="986"/>
        <v>0.57734204793028321</v>
      </c>
      <c r="I2488" s="2"/>
      <c r="J2488" s="2">
        <f t="shared" si="988"/>
        <v>0.20315904139433552</v>
      </c>
      <c r="K2488" s="2">
        <f t="shared" si="989"/>
        <v>0.7805010893246187</v>
      </c>
      <c r="L2488" s="2">
        <f t="shared" si="990"/>
        <v>0</v>
      </c>
      <c r="M2488" s="2">
        <f t="shared" si="991"/>
        <v>1.6339869281045805E-2</v>
      </c>
      <c r="N2488" s="63">
        <v>373</v>
      </c>
      <c r="O2488" s="63">
        <v>1433</v>
      </c>
      <c r="P2488" s="63">
        <v>0</v>
      </c>
      <c r="Q2488" s="63">
        <v>30</v>
      </c>
      <c r="R2488" s="63">
        <v>0</v>
      </c>
      <c r="S2488" s="63">
        <v>0</v>
      </c>
      <c r="T2488" s="63">
        <v>0</v>
      </c>
      <c r="U2488" s="63">
        <v>0</v>
      </c>
      <c r="V2488" s="63">
        <v>0</v>
      </c>
      <c r="W2488" s="63">
        <v>0</v>
      </c>
      <c r="X2488" s="63">
        <v>0</v>
      </c>
      <c r="Y2488" s="63">
        <v>0</v>
      </c>
      <c r="Z2488" s="63">
        <v>0</v>
      </c>
      <c r="AA2488" s="63">
        <v>0</v>
      </c>
      <c r="AB2488" s="63">
        <v>0</v>
      </c>
      <c r="AC2488" s="63">
        <v>0</v>
      </c>
      <c r="AD2488" s="63">
        <v>0</v>
      </c>
      <c r="AE2488" s="63">
        <v>0</v>
      </c>
      <c r="AF2488" s="63">
        <v>0</v>
      </c>
      <c r="AG2488" s="63">
        <v>0</v>
      </c>
      <c r="AH2488" s="63">
        <v>0</v>
      </c>
      <c r="AI2488" s="63">
        <v>0</v>
      </c>
      <c r="AJ2488" s="63">
        <v>0</v>
      </c>
      <c r="AK2488" s="63">
        <v>0</v>
      </c>
      <c r="AL2488" s="63">
        <v>0</v>
      </c>
      <c r="AM2488" s="63">
        <v>0</v>
      </c>
      <c r="AN2488" s="63">
        <v>0</v>
      </c>
      <c r="AO2488" s="63">
        <v>0</v>
      </c>
      <c r="AP2488" s="63">
        <v>0</v>
      </c>
      <c r="AQ2488" s="63">
        <v>0</v>
      </c>
      <c r="AR2488" s="63">
        <v>0</v>
      </c>
      <c r="AS2488" s="63">
        <v>0</v>
      </c>
      <c r="AT2488" s="63">
        <v>0</v>
      </c>
      <c r="AU2488" s="63">
        <v>0</v>
      </c>
      <c r="AV2488" s="63">
        <v>0</v>
      </c>
      <c r="AW2488" s="63">
        <v>0</v>
      </c>
      <c r="AX2488" s="63">
        <v>0</v>
      </c>
      <c r="AY2488" s="63">
        <v>0</v>
      </c>
      <c r="BA2488" s="5">
        <f>IF(Q2488&gt;0,RANK(Q2488,(N2488:P2488,Q2488:AE2488)),0)</f>
        <v>3</v>
      </c>
      <c r="BB2488" s="5">
        <f>IF(R2488&gt;0,RANK(R2488,(N2488:P2488,Q2488:AE2488)),0)</f>
        <v>0</v>
      </c>
      <c r="BC2488" s="5">
        <f>IF(T2488&gt;0,RANK(T2488,(N2488:P2488,Q2488:AE2488)),0)</f>
        <v>0</v>
      </c>
      <c r="BD2488" s="5">
        <f>IF(S2488&gt;0,RANK(S2488,(N2488:P2488,Q2488:AE2488)),0)</f>
        <v>0</v>
      </c>
      <c r="BE2488" s="2">
        <f t="shared" si="992"/>
        <v>1.6339869281045753E-2</v>
      </c>
      <c r="BF2488" s="2">
        <f t="shared" si="993"/>
        <v>0</v>
      </c>
      <c r="BG2488" s="2">
        <f t="shared" si="994"/>
        <v>0</v>
      </c>
      <c r="BH2488" s="2">
        <f t="shared" si="995"/>
        <v>0</v>
      </c>
      <c r="BJ2488" t="s">
        <v>271</v>
      </c>
      <c r="BK2488" t="s">
        <v>1182</v>
      </c>
      <c r="BL2488">
        <v>1</v>
      </c>
      <c r="BN2488" s="112">
        <v>46</v>
      </c>
      <c r="BO2488" s="114">
        <v>59</v>
      </c>
      <c r="BP2488" s="118">
        <f t="shared" si="997"/>
        <v>46059</v>
      </c>
      <c r="BQ2488" s="118">
        <f t="shared" si="996"/>
        <v>46059</v>
      </c>
      <c r="BR2488" s="5" t="s">
        <v>3151</v>
      </c>
    </row>
    <row r="2489" spans="1:70" ht="15" hidden="1" customHeight="1" outlineLevel="1">
      <c r="A2489" t="s">
        <v>1782</v>
      </c>
      <c r="B2489" t="s">
        <v>1182</v>
      </c>
      <c r="C2489" s="1">
        <f t="shared" si="987"/>
        <v>2388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29">
        <f t="shared" si="985"/>
        <v>1236</v>
      </c>
      <c r="H2489" s="134">
        <f t="shared" si="986"/>
        <v>0.51758793969849248</v>
      </c>
      <c r="I2489" s="2"/>
      <c r="J2489" s="2">
        <f t="shared" si="988"/>
        <v>0.23324958123953099</v>
      </c>
      <c r="K2489" s="2">
        <f t="shared" si="989"/>
        <v>0.75083752093802347</v>
      </c>
      <c r="L2489" s="2">
        <f t="shared" si="990"/>
        <v>0</v>
      </c>
      <c r="M2489" s="2">
        <f t="shared" si="991"/>
        <v>1.5912897822445538E-2</v>
      </c>
      <c r="N2489" s="63">
        <v>557</v>
      </c>
      <c r="O2489" s="63">
        <v>1793</v>
      </c>
      <c r="P2489" s="63">
        <v>0</v>
      </c>
      <c r="Q2489" s="63">
        <v>38</v>
      </c>
      <c r="R2489" s="63">
        <v>0</v>
      </c>
      <c r="S2489" s="63">
        <v>0</v>
      </c>
      <c r="T2489" s="63">
        <v>0</v>
      </c>
      <c r="U2489" s="63">
        <v>0</v>
      </c>
      <c r="V2489" s="63">
        <v>0</v>
      </c>
      <c r="W2489" s="63">
        <v>0</v>
      </c>
      <c r="X2489" s="63">
        <v>0</v>
      </c>
      <c r="Y2489" s="63">
        <v>0</v>
      </c>
      <c r="Z2489" s="63">
        <v>0</v>
      </c>
      <c r="AA2489" s="63">
        <v>0</v>
      </c>
      <c r="AB2489" s="63">
        <v>0</v>
      </c>
      <c r="AC2489" s="63">
        <v>0</v>
      </c>
      <c r="AD2489" s="63">
        <v>0</v>
      </c>
      <c r="AE2489" s="63">
        <v>0</v>
      </c>
      <c r="AF2489" s="63">
        <v>0</v>
      </c>
      <c r="AG2489" s="63">
        <v>0</v>
      </c>
      <c r="AH2489" s="63">
        <v>0</v>
      </c>
      <c r="AI2489" s="63">
        <v>0</v>
      </c>
      <c r="AJ2489" s="63">
        <v>0</v>
      </c>
      <c r="AK2489" s="63">
        <v>0</v>
      </c>
      <c r="AL2489" s="63">
        <v>0</v>
      </c>
      <c r="AM2489" s="63">
        <v>0</v>
      </c>
      <c r="AN2489" s="63">
        <v>0</v>
      </c>
      <c r="AO2489" s="63">
        <v>0</v>
      </c>
      <c r="AP2489" s="63">
        <v>0</v>
      </c>
      <c r="AQ2489" s="63">
        <v>0</v>
      </c>
      <c r="AR2489" s="63">
        <v>0</v>
      </c>
      <c r="AS2489" s="63">
        <v>0</v>
      </c>
      <c r="AT2489" s="63">
        <v>0</v>
      </c>
      <c r="AU2489" s="63">
        <v>0</v>
      </c>
      <c r="AV2489" s="63">
        <v>0</v>
      </c>
      <c r="AW2489" s="63">
        <v>0</v>
      </c>
      <c r="AX2489" s="63">
        <v>0</v>
      </c>
      <c r="AY2489" s="63">
        <v>0</v>
      </c>
      <c r="BA2489" s="5">
        <f>IF(Q2489&gt;0,RANK(Q2489,(N2489:P2489,Q2489:AE2489)),0)</f>
        <v>3</v>
      </c>
      <c r="BB2489" s="5">
        <f>IF(R2489&gt;0,RANK(R2489,(N2489:P2489,Q2489:AE2489)),0)</f>
        <v>0</v>
      </c>
      <c r="BC2489" s="5">
        <f>IF(T2489&gt;0,RANK(T2489,(N2489:P2489,Q2489:AE2489)),0)</f>
        <v>0</v>
      </c>
      <c r="BD2489" s="5">
        <f>IF(S2489&gt;0,RANK(S2489,(N2489:P2489,Q2489:AE2489)),0)</f>
        <v>0</v>
      </c>
      <c r="BE2489" s="2">
        <f t="shared" si="992"/>
        <v>1.5912897822445562E-2</v>
      </c>
      <c r="BF2489" s="2">
        <f t="shared" si="993"/>
        <v>0</v>
      </c>
      <c r="BG2489" s="2">
        <f t="shared" si="994"/>
        <v>0</v>
      </c>
      <c r="BH2489" s="2">
        <f t="shared" si="995"/>
        <v>0</v>
      </c>
      <c r="BJ2489" t="s">
        <v>1782</v>
      </c>
      <c r="BK2489" t="s">
        <v>1182</v>
      </c>
      <c r="BL2489">
        <v>1</v>
      </c>
      <c r="BN2489" s="112">
        <v>46</v>
      </c>
      <c r="BO2489" s="114">
        <v>61</v>
      </c>
      <c r="BP2489" s="118">
        <f t="shared" si="997"/>
        <v>46061</v>
      </c>
      <c r="BQ2489" s="118">
        <f t="shared" si="996"/>
        <v>46061</v>
      </c>
      <c r="BR2489" s="5" t="s">
        <v>3151</v>
      </c>
    </row>
    <row r="2490" spans="1:70" ht="15" hidden="1" customHeight="1" outlineLevel="1">
      <c r="A2490" t="s">
        <v>2976</v>
      </c>
      <c r="B2490" t="s">
        <v>1182</v>
      </c>
      <c r="C2490" s="1">
        <f t="shared" si="987"/>
        <v>813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29">
        <f t="shared" si="985"/>
        <v>699</v>
      </c>
      <c r="H2490" s="134">
        <f t="shared" si="986"/>
        <v>0.85977859778597787</v>
      </c>
      <c r="I2490" s="2"/>
      <c r="J2490" s="2">
        <f t="shared" si="988"/>
        <v>6.0270602706027063E-2</v>
      </c>
      <c r="K2490" s="2">
        <f t="shared" si="989"/>
        <v>0.92004920049200489</v>
      </c>
      <c r="L2490" s="2">
        <f t="shared" si="990"/>
        <v>0</v>
      </c>
      <c r="M2490" s="2">
        <f t="shared" si="991"/>
        <v>1.9680196801968086E-2</v>
      </c>
      <c r="N2490" s="63">
        <v>49</v>
      </c>
      <c r="O2490" s="63">
        <v>748</v>
      </c>
      <c r="P2490" s="63">
        <v>0</v>
      </c>
      <c r="Q2490" s="63">
        <v>16</v>
      </c>
      <c r="R2490" s="63">
        <v>0</v>
      </c>
      <c r="S2490" s="63">
        <v>0</v>
      </c>
      <c r="T2490" s="63">
        <v>0</v>
      </c>
      <c r="U2490" s="63">
        <v>0</v>
      </c>
      <c r="V2490" s="63">
        <v>0</v>
      </c>
      <c r="W2490" s="63">
        <v>0</v>
      </c>
      <c r="X2490" s="63">
        <v>0</v>
      </c>
      <c r="Y2490" s="63">
        <v>0</v>
      </c>
      <c r="Z2490" s="63">
        <v>0</v>
      </c>
      <c r="AA2490" s="63">
        <v>0</v>
      </c>
      <c r="AB2490" s="63">
        <v>0</v>
      </c>
      <c r="AC2490" s="63">
        <v>0</v>
      </c>
      <c r="AD2490" s="63">
        <v>0</v>
      </c>
      <c r="AE2490" s="63">
        <v>0</v>
      </c>
      <c r="AF2490" s="63">
        <v>0</v>
      </c>
      <c r="AG2490" s="63">
        <v>0</v>
      </c>
      <c r="AH2490" s="63">
        <v>0</v>
      </c>
      <c r="AI2490" s="63">
        <v>0</v>
      </c>
      <c r="AJ2490" s="63">
        <v>0</v>
      </c>
      <c r="AK2490" s="63">
        <v>0</v>
      </c>
      <c r="AL2490" s="63">
        <v>0</v>
      </c>
      <c r="AM2490" s="63">
        <v>0</v>
      </c>
      <c r="AN2490" s="63">
        <v>0</v>
      </c>
      <c r="AO2490" s="63">
        <v>0</v>
      </c>
      <c r="AP2490" s="63">
        <v>0</v>
      </c>
      <c r="AQ2490" s="63">
        <v>0</v>
      </c>
      <c r="AR2490" s="63">
        <v>0</v>
      </c>
      <c r="AS2490" s="63">
        <v>0</v>
      </c>
      <c r="AT2490" s="63">
        <v>0</v>
      </c>
      <c r="AU2490" s="63">
        <v>0</v>
      </c>
      <c r="AV2490" s="63">
        <v>0</v>
      </c>
      <c r="AW2490" s="63">
        <v>0</v>
      </c>
      <c r="AX2490" s="63">
        <v>0</v>
      </c>
      <c r="AY2490" s="63">
        <v>0</v>
      </c>
      <c r="BA2490" s="5">
        <f>IF(Q2490&gt;0,RANK(Q2490,(N2490:P2490,Q2490:AE2490)),0)</f>
        <v>3</v>
      </c>
      <c r="BB2490" s="5">
        <f>IF(R2490&gt;0,RANK(R2490,(N2490:P2490,Q2490:AE2490)),0)</f>
        <v>0</v>
      </c>
      <c r="BC2490" s="5">
        <f>IF(T2490&gt;0,RANK(T2490,(N2490:P2490,Q2490:AE2490)),0)</f>
        <v>0</v>
      </c>
      <c r="BD2490" s="5">
        <f>IF(S2490&gt;0,RANK(S2490,(N2490:P2490,Q2490:AE2490)),0)</f>
        <v>0</v>
      </c>
      <c r="BE2490" s="2">
        <f t="shared" si="992"/>
        <v>1.968019680196802E-2</v>
      </c>
      <c r="BF2490" s="2">
        <f t="shared" si="993"/>
        <v>0</v>
      </c>
      <c r="BG2490" s="2">
        <f t="shared" si="994"/>
        <v>0</v>
      </c>
      <c r="BH2490" s="2">
        <f t="shared" si="995"/>
        <v>0</v>
      </c>
      <c r="BJ2490" t="s">
        <v>2976</v>
      </c>
      <c r="BK2490" t="s">
        <v>1182</v>
      </c>
      <c r="BL2490">
        <v>1</v>
      </c>
      <c r="BN2490" s="112">
        <v>46</v>
      </c>
      <c r="BO2490" s="114">
        <v>63</v>
      </c>
      <c r="BP2490" s="118">
        <f t="shared" si="997"/>
        <v>46063</v>
      </c>
      <c r="BQ2490" s="118">
        <f t="shared" si="996"/>
        <v>46063</v>
      </c>
      <c r="BR2490" s="5" t="s">
        <v>3151</v>
      </c>
    </row>
    <row r="2491" spans="1:70" ht="15" hidden="1" customHeight="1" outlineLevel="1">
      <c r="A2491" t="s">
        <v>2940</v>
      </c>
      <c r="B2491" t="s">
        <v>1182</v>
      </c>
      <c r="C2491" s="1">
        <f t="shared" si="987"/>
        <v>8723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29">
        <f t="shared" si="985"/>
        <v>2569</v>
      </c>
      <c r="H2491" s="134">
        <f t="shared" si="986"/>
        <v>0.29450876991860597</v>
      </c>
      <c r="I2491" s="2"/>
      <c r="J2491" s="2">
        <f t="shared" si="988"/>
        <v>0.3385303221368795</v>
      </c>
      <c r="K2491" s="2">
        <f t="shared" si="989"/>
        <v>0.63303909205548548</v>
      </c>
      <c r="L2491" s="2">
        <f t="shared" si="990"/>
        <v>0</v>
      </c>
      <c r="M2491" s="2">
        <f t="shared" si="991"/>
        <v>2.8430585807635023E-2</v>
      </c>
      <c r="N2491" s="63">
        <v>2953</v>
      </c>
      <c r="O2491" s="63">
        <v>5522</v>
      </c>
      <c r="P2491" s="63">
        <v>0</v>
      </c>
      <c r="Q2491" s="63">
        <v>248</v>
      </c>
      <c r="R2491" s="63">
        <v>0</v>
      </c>
      <c r="S2491" s="63">
        <v>0</v>
      </c>
      <c r="T2491" s="63">
        <v>0</v>
      </c>
      <c r="U2491" s="63">
        <v>0</v>
      </c>
      <c r="V2491" s="63">
        <v>0</v>
      </c>
      <c r="W2491" s="63">
        <v>0</v>
      </c>
      <c r="X2491" s="63">
        <v>0</v>
      </c>
      <c r="Y2491" s="63">
        <v>0</v>
      </c>
      <c r="Z2491" s="63">
        <v>0</v>
      </c>
      <c r="AA2491" s="63">
        <v>0</v>
      </c>
      <c r="AB2491" s="63">
        <v>0</v>
      </c>
      <c r="AC2491" s="63">
        <v>0</v>
      </c>
      <c r="AD2491" s="63">
        <v>0</v>
      </c>
      <c r="AE2491" s="63">
        <v>0</v>
      </c>
      <c r="AF2491" s="63">
        <v>0</v>
      </c>
      <c r="AG2491" s="63">
        <v>0</v>
      </c>
      <c r="AH2491" s="63">
        <v>0</v>
      </c>
      <c r="AI2491" s="63">
        <v>0</v>
      </c>
      <c r="AJ2491" s="63">
        <v>0</v>
      </c>
      <c r="AK2491" s="63">
        <v>0</v>
      </c>
      <c r="AL2491" s="63">
        <v>0</v>
      </c>
      <c r="AM2491" s="63">
        <v>0</v>
      </c>
      <c r="AN2491" s="63">
        <v>0</v>
      </c>
      <c r="AO2491" s="63">
        <v>0</v>
      </c>
      <c r="AP2491" s="63">
        <v>0</v>
      </c>
      <c r="AQ2491" s="63">
        <v>0</v>
      </c>
      <c r="AR2491" s="63">
        <v>0</v>
      </c>
      <c r="AS2491" s="63">
        <v>0</v>
      </c>
      <c r="AT2491" s="63">
        <v>0</v>
      </c>
      <c r="AU2491" s="63">
        <v>0</v>
      </c>
      <c r="AV2491" s="63">
        <v>0</v>
      </c>
      <c r="AW2491" s="63">
        <v>0</v>
      </c>
      <c r="AX2491" s="63">
        <v>0</v>
      </c>
      <c r="AY2491" s="63">
        <v>0</v>
      </c>
      <c r="BA2491" s="5">
        <f>IF(Q2491&gt;0,RANK(Q2491,(N2491:P2491,Q2491:AE2491)),0)</f>
        <v>3</v>
      </c>
      <c r="BB2491" s="5">
        <f>IF(R2491&gt;0,RANK(R2491,(N2491:P2491,Q2491:AE2491)),0)</f>
        <v>0</v>
      </c>
      <c r="BC2491" s="5">
        <f>IF(T2491&gt;0,RANK(T2491,(N2491:P2491,Q2491:AE2491)),0)</f>
        <v>0</v>
      </c>
      <c r="BD2491" s="5">
        <f>IF(S2491&gt;0,RANK(S2491,(N2491:P2491,Q2491:AE2491)),0)</f>
        <v>0</v>
      </c>
      <c r="BE2491" s="2">
        <f t="shared" si="992"/>
        <v>2.8430585807634988E-2</v>
      </c>
      <c r="BF2491" s="2">
        <f t="shared" si="993"/>
        <v>0</v>
      </c>
      <c r="BG2491" s="2">
        <f t="shared" si="994"/>
        <v>0</v>
      </c>
      <c r="BH2491" s="2">
        <f t="shared" si="995"/>
        <v>0</v>
      </c>
      <c r="BJ2491" t="s">
        <v>2940</v>
      </c>
      <c r="BK2491" t="s">
        <v>1182</v>
      </c>
      <c r="BL2491">
        <v>1</v>
      </c>
      <c r="BN2491" s="112">
        <v>46</v>
      </c>
      <c r="BO2491" s="114">
        <v>65</v>
      </c>
      <c r="BP2491" s="118">
        <f t="shared" si="997"/>
        <v>46065</v>
      </c>
      <c r="BQ2491" s="118">
        <f t="shared" si="996"/>
        <v>46065</v>
      </c>
      <c r="BR2491" s="5" t="s">
        <v>3151</v>
      </c>
    </row>
    <row r="2492" spans="1:70" ht="15" hidden="1" customHeight="1" outlineLevel="1">
      <c r="A2492" t="s">
        <v>1785</v>
      </c>
      <c r="B2492" t="s">
        <v>1182</v>
      </c>
      <c r="C2492" s="1">
        <f t="shared" ref="C2492:C2526" si="998">SUM(N2492:AY2492)</f>
        <v>3767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29">
        <f t="shared" si="985"/>
        <v>2182</v>
      </c>
      <c r="H2492" s="134">
        <f t="shared" si="986"/>
        <v>0.57924077515264139</v>
      </c>
      <c r="I2492" s="2"/>
      <c r="J2492" s="2">
        <f t="shared" ref="J2492:J2526" si="999">IF($C2492=0,"-",N2492/$C2492)</f>
        <v>0.20228298380674276</v>
      </c>
      <c r="K2492" s="2">
        <f t="shared" ref="K2492:K2526" si="1000">IF($C2492=0,"-",O2492/$C2492)</f>
        <v>0.78152375895938409</v>
      </c>
      <c r="L2492" s="2">
        <f t="shared" ref="L2492:L2526" si="1001">IF($C2492=0,"-",P2492/$C2492)</f>
        <v>0</v>
      </c>
      <c r="M2492" s="2">
        <f t="shared" ref="M2492:M2523" si="1002">IF(C2492=0,"-",(1-J2492-K2492-L2492))</f>
        <v>1.6193257233873104E-2</v>
      </c>
      <c r="N2492" s="63">
        <v>762</v>
      </c>
      <c r="O2492" s="63">
        <v>2944</v>
      </c>
      <c r="P2492" s="63">
        <v>0</v>
      </c>
      <c r="Q2492" s="63">
        <v>61</v>
      </c>
      <c r="R2492" s="63">
        <v>0</v>
      </c>
      <c r="S2492" s="63">
        <v>0</v>
      </c>
      <c r="T2492" s="63">
        <v>0</v>
      </c>
      <c r="U2492" s="63">
        <v>0</v>
      </c>
      <c r="V2492" s="63">
        <v>0</v>
      </c>
      <c r="W2492" s="63">
        <v>0</v>
      </c>
      <c r="X2492" s="63">
        <v>0</v>
      </c>
      <c r="Y2492" s="63">
        <v>0</v>
      </c>
      <c r="Z2492" s="63">
        <v>0</v>
      </c>
      <c r="AA2492" s="63">
        <v>0</v>
      </c>
      <c r="AB2492" s="63">
        <v>0</v>
      </c>
      <c r="AC2492" s="63">
        <v>0</v>
      </c>
      <c r="AD2492" s="63">
        <v>0</v>
      </c>
      <c r="AE2492" s="63">
        <v>0</v>
      </c>
      <c r="AF2492" s="63">
        <v>0</v>
      </c>
      <c r="AG2492" s="63">
        <v>0</v>
      </c>
      <c r="AH2492" s="63">
        <v>0</v>
      </c>
      <c r="AI2492" s="63">
        <v>0</v>
      </c>
      <c r="AJ2492" s="63">
        <v>0</v>
      </c>
      <c r="AK2492" s="63">
        <v>0</v>
      </c>
      <c r="AL2492" s="63">
        <v>0</v>
      </c>
      <c r="AM2492" s="63">
        <v>0</v>
      </c>
      <c r="AN2492" s="63">
        <v>0</v>
      </c>
      <c r="AO2492" s="63">
        <v>0</v>
      </c>
      <c r="AP2492" s="63">
        <v>0</v>
      </c>
      <c r="AQ2492" s="63">
        <v>0</v>
      </c>
      <c r="AR2492" s="63">
        <v>0</v>
      </c>
      <c r="AS2492" s="63">
        <v>0</v>
      </c>
      <c r="AT2492" s="63">
        <v>0</v>
      </c>
      <c r="AU2492" s="63">
        <v>0</v>
      </c>
      <c r="AV2492" s="63">
        <v>0</v>
      </c>
      <c r="AW2492" s="63">
        <v>0</v>
      </c>
      <c r="AX2492" s="63">
        <v>0</v>
      </c>
      <c r="AY2492" s="63">
        <v>0</v>
      </c>
      <c r="BA2492" s="5">
        <f>IF(Q2492&gt;0,RANK(Q2492,(N2492:P2492,Q2492:AE2492)),0)</f>
        <v>3</v>
      </c>
      <c r="BB2492" s="5">
        <f>IF(R2492&gt;0,RANK(R2492,(N2492:P2492,Q2492:AE2492)),0)</f>
        <v>0</v>
      </c>
      <c r="BC2492" s="5">
        <f>IF(T2492&gt;0,RANK(T2492,(N2492:P2492,Q2492:AE2492)),0)</f>
        <v>0</v>
      </c>
      <c r="BD2492" s="5">
        <f>IF(S2492&gt;0,RANK(S2492,(N2492:P2492,Q2492:AE2492)),0)</f>
        <v>0</v>
      </c>
      <c r="BE2492" s="2">
        <f t="shared" ref="BE2492:BE2526" si="1003">IF($C2492=0,"-",Q2492/$C2492)</f>
        <v>1.6193257233873107E-2</v>
      </c>
      <c r="BF2492" s="2">
        <f t="shared" ref="BF2492:BF2526" si="1004">IF($C2492=0,"-",R2492/$C2492)</f>
        <v>0</v>
      </c>
      <c r="BG2492" s="2">
        <f t="shared" ref="BG2492:BG2526" si="1005">IF($C2492=0,"-",T2492/$C2492)</f>
        <v>0</v>
      </c>
      <c r="BH2492" s="2">
        <f t="shared" ref="BH2492:BH2526" si="1006">IF($C2492=0,"-",S2492/$C2492)</f>
        <v>0</v>
      </c>
      <c r="BJ2492" t="s">
        <v>1785</v>
      </c>
      <c r="BK2492" t="s">
        <v>1182</v>
      </c>
      <c r="BL2492">
        <v>1</v>
      </c>
      <c r="BN2492" s="112">
        <v>46</v>
      </c>
      <c r="BO2492" s="114">
        <v>67</v>
      </c>
      <c r="BP2492" s="118">
        <f t="shared" si="997"/>
        <v>46067</v>
      </c>
      <c r="BQ2492" s="118">
        <f t="shared" si="996"/>
        <v>46067</v>
      </c>
      <c r="BR2492" s="5" t="s">
        <v>3151</v>
      </c>
    </row>
    <row r="2493" spans="1:70" ht="15" hidden="1" customHeight="1" outlineLevel="1">
      <c r="A2493" t="s">
        <v>2197</v>
      </c>
      <c r="B2493" t="s">
        <v>1182</v>
      </c>
      <c r="C2493" s="1">
        <f t="shared" si="998"/>
        <v>710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29">
        <f t="shared" si="985"/>
        <v>428</v>
      </c>
      <c r="H2493" s="134">
        <f t="shared" si="986"/>
        <v>0.60281690140845068</v>
      </c>
      <c r="I2493" s="2"/>
      <c r="J2493" s="2">
        <f t="shared" si="999"/>
        <v>0.19154929577464788</v>
      </c>
      <c r="K2493" s="2">
        <f t="shared" si="1000"/>
        <v>0.79436619718309864</v>
      </c>
      <c r="L2493" s="2">
        <f t="shared" si="1001"/>
        <v>0</v>
      </c>
      <c r="M2493" s="2">
        <f t="shared" si="1002"/>
        <v>1.4084507042253502E-2</v>
      </c>
      <c r="N2493" s="63">
        <v>136</v>
      </c>
      <c r="O2493" s="63">
        <v>564</v>
      </c>
      <c r="P2493" s="63">
        <v>0</v>
      </c>
      <c r="Q2493" s="63">
        <v>10</v>
      </c>
      <c r="R2493" s="63">
        <v>0</v>
      </c>
      <c r="S2493" s="63">
        <v>0</v>
      </c>
      <c r="T2493" s="63">
        <v>0</v>
      </c>
      <c r="U2493" s="63">
        <v>0</v>
      </c>
      <c r="V2493" s="63">
        <v>0</v>
      </c>
      <c r="W2493" s="63">
        <v>0</v>
      </c>
      <c r="X2493" s="63">
        <v>0</v>
      </c>
      <c r="Y2493" s="63">
        <v>0</v>
      </c>
      <c r="Z2493" s="63">
        <v>0</v>
      </c>
      <c r="AA2493" s="63">
        <v>0</v>
      </c>
      <c r="AB2493" s="63">
        <v>0</v>
      </c>
      <c r="AC2493" s="63">
        <v>0</v>
      </c>
      <c r="AD2493" s="63">
        <v>0</v>
      </c>
      <c r="AE2493" s="63">
        <v>0</v>
      </c>
      <c r="AF2493" s="63">
        <v>0</v>
      </c>
      <c r="AG2493" s="63">
        <v>0</v>
      </c>
      <c r="AH2493" s="63">
        <v>0</v>
      </c>
      <c r="AI2493" s="63">
        <v>0</v>
      </c>
      <c r="AJ2493" s="63">
        <v>0</v>
      </c>
      <c r="AK2493" s="63">
        <v>0</v>
      </c>
      <c r="AL2493" s="63">
        <v>0</v>
      </c>
      <c r="AM2493" s="63">
        <v>0</v>
      </c>
      <c r="AN2493" s="63">
        <v>0</v>
      </c>
      <c r="AO2493" s="63">
        <v>0</v>
      </c>
      <c r="AP2493" s="63">
        <v>0</v>
      </c>
      <c r="AQ2493" s="63">
        <v>0</v>
      </c>
      <c r="AR2493" s="63">
        <v>0</v>
      </c>
      <c r="AS2493" s="63">
        <v>0</v>
      </c>
      <c r="AT2493" s="63">
        <v>0</v>
      </c>
      <c r="AU2493" s="63">
        <v>0</v>
      </c>
      <c r="AV2493" s="63">
        <v>0</v>
      </c>
      <c r="AW2493" s="63">
        <v>0</v>
      </c>
      <c r="AX2493" s="63">
        <v>0</v>
      </c>
      <c r="AY2493" s="63">
        <v>0</v>
      </c>
      <c r="BA2493" s="5">
        <f>IF(Q2493&gt;0,RANK(Q2493,(N2493:P2493,Q2493:AE2493)),0)</f>
        <v>3</v>
      </c>
      <c r="BB2493" s="5">
        <f>IF(R2493&gt;0,RANK(R2493,(N2493:P2493,Q2493:AE2493)),0)</f>
        <v>0</v>
      </c>
      <c r="BC2493" s="5">
        <f>IF(T2493&gt;0,RANK(T2493,(N2493:P2493,Q2493:AE2493)),0)</f>
        <v>0</v>
      </c>
      <c r="BD2493" s="5">
        <f>IF(S2493&gt;0,RANK(S2493,(N2493:P2493,Q2493:AE2493)),0)</f>
        <v>0</v>
      </c>
      <c r="BE2493" s="2">
        <f t="shared" si="1003"/>
        <v>1.4084507042253521E-2</v>
      </c>
      <c r="BF2493" s="2">
        <f t="shared" si="1004"/>
        <v>0</v>
      </c>
      <c r="BG2493" s="2">
        <f t="shared" si="1005"/>
        <v>0</v>
      </c>
      <c r="BH2493" s="2">
        <f t="shared" si="1006"/>
        <v>0</v>
      </c>
      <c r="BJ2493" t="s">
        <v>2197</v>
      </c>
      <c r="BK2493" t="s">
        <v>1182</v>
      </c>
      <c r="BL2493">
        <v>1</v>
      </c>
      <c r="BN2493" s="112">
        <v>46</v>
      </c>
      <c r="BO2493" s="114">
        <v>69</v>
      </c>
      <c r="BP2493" s="118">
        <f t="shared" si="997"/>
        <v>46069</v>
      </c>
      <c r="BQ2493" s="118">
        <f t="shared" si="996"/>
        <v>46069</v>
      </c>
      <c r="BR2493" s="5" t="s">
        <v>3151</v>
      </c>
    </row>
    <row r="2494" spans="1:70" ht="15" hidden="1" customHeight="1" outlineLevel="1">
      <c r="A2494" t="s">
        <v>2919</v>
      </c>
      <c r="B2494" t="s">
        <v>1182</v>
      </c>
      <c r="C2494" s="1">
        <f t="shared" si="998"/>
        <v>1115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29">
        <f t="shared" si="985"/>
        <v>379</v>
      </c>
      <c r="H2494" s="134">
        <f t="shared" si="986"/>
        <v>0.3399103139013453</v>
      </c>
      <c r="I2494" s="2"/>
      <c r="J2494" s="2">
        <f t="shared" si="999"/>
        <v>0.3219730941704036</v>
      </c>
      <c r="K2494" s="2">
        <f t="shared" si="1000"/>
        <v>0.66188340807174884</v>
      </c>
      <c r="L2494" s="2">
        <f t="shared" si="1001"/>
        <v>0</v>
      </c>
      <c r="M2494" s="2">
        <f t="shared" si="1002"/>
        <v>1.6143497757847625E-2</v>
      </c>
      <c r="N2494" s="63">
        <v>359</v>
      </c>
      <c r="O2494" s="63">
        <v>738</v>
      </c>
      <c r="P2494" s="63">
        <v>0</v>
      </c>
      <c r="Q2494" s="63">
        <v>18</v>
      </c>
      <c r="R2494" s="63">
        <v>0</v>
      </c>
      <c r="S2494" s="63">
        <v>0</v>
      </c>
      <c r="T2494" s="63">
        <v>0</v>
      </c>
      <c r="U2494" s="63">
        <v>0</v>
      </c>
      <c r="V2494" s="63">
        <v>0</v>
      </c>
      <c r="W2494" s="63">
        <v>0</v>
      </c>
      <c r="X2494" s="63">
        <v>0</v>
      </c>
      <c r="Y2494" s="63">
        <v>0</v>
      </c>
      <c r="Z2494" s="63">
        <v>0</v>
      </c>
      <c r="AA2494" s="63">
        <v>0</v>
      </c>
      <c r="AB2494" s="63">
        <v>0</v>
      </c>
      <c r="AC2494" s="63">
        <v>0</v>
      </c>
      <c r="AD2494" s="63">
        <v>0</v>
      </c>
      <c r="AE2494" s="63">
        <v>0</v>
      </c>
      <c r="AF2494" s="63">
        <v>0</v>
      </c>
      <c r="AG2494" s="63">
        <v>0</v>
      </c>
      <c r="AH2494" s="63">
        <v>0</v>
      </c>
      <c r="AI2494" s="63">
        <v>0</v>
      </c>
      <c r="AJ2494" s="63">
        <v>0</v>
      </c>
      <c r="AK2494" s="63">
        <v>0</v>
      </c>
      <c r="AL2494" s="63">
        <v>0</v>
      </c>
      <c r="AM2494" s="63">
        <v>0</v>
      </c>
      <c r="AN2494" s="63">
        <v>0</v>
      </c>
      <c r="AO2494" s="63">
        <v>0</v>
      </c>
      <c r="AP2494" s="63">
        <v>0</v>
      </c>
      <c r="AQ2494" s="63">
        <v>0</v>
      </c>
      <c r="AR2494" s="63">
        <v>0</v>
      </c>
      <c r="AS2494" s="63">
        <v>0</v>
      </c>
      <c r="AT2494" s="63">
        <v>0</v>
      </c>
      <c r="AU2494" s="63">
        <v>0</v>
      </c>
      <c r="AV2494" s="63">
        <v>0</v>
      </c>
      <c r="AW2494" s="63">
        <v>0</v>
      </c>
      <c r="AX2494" s="63">
        <v>0</v>
      </c>
      <c r="AY2494" s="63">
        <v>0</v>
      </c>
      <c r="BA2494" s="5">
        <f>IF(Q2494&gt;0,RANK(Q2494,(N2494:P2494,Q2494:AE2494)),0)</f>
        <v>3</v>
      </c>
      <c r="BB2494" s="5">
        <f>IF(R2494&gt;0,RANK(R2494,(N2494:P2494,Q2494:AE2494)),0)</f>
        <v>0</v>
      </c>
      <c r="BC2494" s="5">
        <f>IF(T2494&gt;0,RANK(T2494,(N2494:P2494,Q2494:AE2494)),0)</f>
        <v>0</v>
      </c>
      <c r="BD2494" s="5">
        <f>IF(S2494&gt;0,RANK(S2494,(N2494:P2494,Q2494:AE2494)),0)</f>
        <v>0</v>
      </c>
      <c r="BE2494" s="2">
        <f t="shared" si="1003"/>
        <v>1.6143497757847534E-2</v>
      </c>
      <c r="BF2494" s="2">
        <f t="shared" si="1004"/>
        <v>0</v>
      </c>
      <c r="BG2494" s="2">
        <f t="shared" si="1005"/>
        <v>0</v>
      </c>
      <c r="BH2494" s="2">
        <f t="shared" si="1006"/>
        <v>0</v>
      </c>
      <c r="BJ2494" t="s">
        <v>2919</v>
      </c>
      <c r="BK2494" t="s">
        <v>1182</v>
      </c>
      <c r="BL2494">
        <v>1</v>
      </c>
      <c r="BN2494" s="112">
        <v>46</v>
      </c>
      <c r="BO2494" s="114">
        <v>71</v>
      </c>
      <c r="BP2494" s="118">
        <f t="shared" si="997"/>
        <v>46071</v>
      </c>
      <c r="BQ2494" s="118">
        <f t="shared" si="996"/>
        <v>46071</v>
      </c>
      <c r="BR2494" s="5" t="s">
        <v>3151</v>
      </c>
    </row>
    <row r="2495" spans="1:70" ht="15" hidden="1" customHeight="1" outlineLevel="1">
      <c r="A2495" t="s">
        <v>2198</v>
      </c>
      <c r="B2495" t="s">
        <v>1182</v>
      </c>
      <c r="C2495" s="1">
        <f t="shared" si="998"/>
        <v>1006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29">
        <f t="shared" si="985"/>
        <v>451</v>
      </c>
      <c r="H2495" s="134">
        <f t="shared" si="986"/>
        <v>0.44831013916500995</v>
      </c>
      <c r="I2495" s="2"/>
      <c r="J2495" s="2">
        <f t="shared" si="999"/>
        <v>0.26838966202783299</v>
      </c>
      <c r="K2495" s="2">
        <f t="shared" si="1000"/>
        <v>0.71669980119284293</v>
      </c>
      <c r="L2495" s="2">
        <f t="shared" si="1001"/>
        <v>0</v>
      </c>
      <c r="M2495" s="2">
        <f t="shared" si="1002"/>
        <v>1.491053677932408E-2</v>
      </c>
      <c r="N2495" s="63">
        <v>270</v>
      </c>
      <c r="O2495" s="63">
        <v>721</v>
      </c>
      <c r="P2495" s="63">
        <v>0</v>
      </c>
      <c r="Q2495" s="63">
        <v>15</v>
      </c>
      <c r="R2495" s="63">
        <v>0</v>
      </c>
      <c r="S2495" s="63">
        <v>0</v>
      </c>
      <c r="T2495" s="63">
        <v>0</v>
      </c>
      <c r="U2495" s="63">
        <v>0</v>
      </c>
      <c r="V2495" s="63">
        <v>0</v>
      </c>
      <c r="W2495" s="63">
        <v>0</v>
      </c>
      <c r="X2495" s="63">
        <v>0</v>
      </c>
      <c r="Y2495" s="63">
        <v>0</v>
      </c>
      <c r="Z2495" s="63">
        <v>0</v>
      </c>
      <c r="AA2495" s="63">
        <v>0</v>
      </c>
      <c r="AB2495" s="63">
        <v>0</v>
      </c>
      <c r="AC2495" s="63">
        <v>0</v>
      </c>
      <c r="AD2495" s="63">
        <v>0</v>
      </c>
      <c r="AE2495" s="63">
        <v>0</v>
      </c>
      <c r="AF2495" s="63">
        <v>0</v>
      </c>
      <c r="AG2495" s="63">
        <v>0</v>
      </c>
      <c r="AH2495" s="63">
        <v>0</v>
      </c>
      <c r="AI2495" s="63">
        <v>0</v>
      </c>
      <c r="AJ2495" s="63">
        <v>0</v>
      </c>
      <c r="AK2495" s="63">
        <v>0</v>
      </c>
      <c r="AL2495" s="63">
        <v>0</v>
      </c>
      <c r="AM2495" s="63">
        <v>0</v>
      </c>
      <c r="AN2495" s="63">
        <v>0</v>
      </c>
      <c r="AO2495" s="63">
        <v>0</v>
      </c>
      <c r="AP2495" s="63">
        <v>0</v>
      </c>
      <c r="AQ2495" s="63">
        <v>0</v>
      </c>
      <c r="AR2495" s="63">
        <v>0</v>
      </c>
      <c r="AS2495" s="63">
        <v>0</v>
      </c>
      <c r="AT2495" s="63">
        <v>0</v>
      </c>
      <c r="AU2495" s="63">
        <v>0</v>
      </c>
      <c r="AV2495" s="63">
        <v>0</v>
      </c>
      <c r="AW2495" s="63">
        <v>0</v>
      </c>
      <c r="AX2495" s="63">
        <v>0</v>
      </c>
      <c r="AY2495" s="63">
        <v>0</v>
      </c>
      <c r="BA2495" s="5">
        <f>IF(Q2495&gt;0,RANK(Q2495,(N2495:P2495,Q2495:AE2495)),0)</f>
        <v>3</v>
      </c>
      <c r="BB2495" s="5">
        <f>IF(R2495&gt;0,RANK(R2495,(N2495:P2495,Q2495:AE2495)),0)</f>
        <v>0</v>
      </c>
      <c r="BC2495" s="5">
        <f>IF(T2495&gt;0,RANK(T2495,(N2495:P2495,Q2495:AE2495)),0)</f>
        <v>0</v>
      </c>
      <c r="BD2495" s="5">
        <f>IF(S2495&gt;0,RANK(S2495,(N2495:P2495,Q2495:AE2495)),0)</f>
        <v>0</v>
      </c>
      <c r="BE2495" s="2">
        <f t="shared" si="1003"/>
        <v>1.4910536779324055E-2</v>
      </c>
      <c r="BF2495" s="2">
        <f t="shared" si="1004"/>
        <v>0</v>
      </c>
      <c r="BG2495" s="2">
        <f t="shared" si="1005"/>
        <v>0</v>
      </c>
      <c r="BH2495" s="2">
        <f t="shared" si="1006"/>
        <v>0</v>
      </c>
      <c r="BJ2495" t="s">
        <v>2198</v>
      </c>
      <c r="BK2495" t="s">
        <v>1182</v>
      </c>
      <c r="BL2495">
        <v>1</v>
      </c>
      <c r="BN2495" s="112">
        <v>46</v>
      </c>
      <c r="BO2495" s="114">
        <v>73</v>
      </c>
      <c r="BP2495" s="118">
        <f t="shared" si="997"/>
        <v>46073</v>
      </c>
      <c r="BQ2495" s="118">
        <f t="shared" si="996"/>
        <v>46073</v>
      </c>
      <c r="BR2495" s="5" t="s">
        <v>3151</v>
      </c>
    </row>
    <row r="2496" spans="1:70" ht="15" hidden="1" customHeight="1" outlineLevel="1">
      <c r="A2496" t="s">
        <v>241</v>
      </c>
      <c r="B2496" t="s">
        <v>1182</v>
      </c>
      <c r="C2496" s="1">
        <f t="shared" si="998"/>
        <v>599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29">
        <f t="shared" si="985"/>
        <v>408</v>
      </c>
      <c r="H2496" s="134">
        <f t="shared" si="986"/>
        <v>0.6811352253756261</v>
      </c>
      <c r="I2496" s="2"/>
      <c r="J2496" s="2">
        <f t="shared" si="999"/>
        <v>0.15025041736227046</v>
      </c>
      <c r="K2496" s="2">
        <f t="shared" si="1000"/>
        <v>0.8313856427378965</v>
      </c>
      <c r="L2496" s="2">
        <f t="shared" si="1001"/>
        <v>0</v>
      </c>
      <c r="M2496" s="2">
        <f t="shared" si="1002"/>
        <v>1.8363939899832982E-2</v>
      </c>
      <c r="N2496" s="63">
        <v>90</v>
      </c>
      <c r="O2496" s="63">
        <v>498</v>
      </c>
      <c r="P2496" s="63">
        <v>0</v>
      </c>
      <c r="Q2496" s="63">
        <v>11</v>
      </c>
      <c r="R2496" s="63">
        <v>0</v>
      </c>
      <c r="S2496" s="63">
        <v>0</v>
      </c>
      <c r="T2496" s="63">
        <v>0</v>
      </c>
      <c r="U2496" s="63">
        <v>0</v>
      </c>
      <c r="V2496" s="63">
        <v>0</v>
      </c>
      <c r="W2496" s="63">
        <v>0</v>
      </c>
      <c r="X2496" s="63">
        <v>0</v>
      </c>
      <c r="Y2496" s="63">
        <v>0</v>
      </c>
      <c r="Z2496" s="63">
        <v>0</v>
      </c>
      <c r="AA2496" s="63">
        <v>0</v>
      </c>
      <c r="AB2496" s="63">
        <v>0</v>
      </c>
      <c r="AC2496" s="63">
        <v>0</v>
      </c>
      <c r="AD2496" s="63">
        <v>0</v>
      </c>
      <c r="AE2496" s="63">
        <v>0</v>
      </c>
      <c r="AF2496" s="63">
        <v>0</v>
      </c>
      <c r="AG2496" s="63">
        <v>0</v>
      </c>
      <c r="AH2496" s="63">
        <v>0</v>
      </c>
      <c r="AI2496" s="63">
        <v>0</v>
      </c>
      <c r="AJ2496" s="63">
        <v>0</v>
      </c>
      <c r="AK2496" s="63">
        <v>0</v>
      </c>
      <c r="AL2496" s="63">
        <v>0</v>
      </c>
      <c r="AM2496" s="63">
        <v>0</v>
      </c>
      <c r="AN2496" s="63">
        <v>0</v>
      </c>
      <c r="AO2496" s="63">
        <v>0</v>
      </c>
      <c r="AP2496" s="63">
        <v>0</v>
      </c>
      <c r="AQ2496" s="63">
        <v>0</v>
      </c>
      <c r="AR2496" s="63">
        <v>0</v>
      </c>
      <c r="AS2496" s="63">
        <v>0</v>
      </c>
      <c r="AT2496" s="63">
        <v>0</v>
      </c>
      <c r="AU2496" s="63">
        <v>0</v>
      </c>
      <c r="AV2496" s="63">
        <v>0</v>
      </c>
      <c r="AW2496" s="63">
        <v>0</v>
      </c>
      <c r="AX2496" s="63">
        <v>0</v>
      </c>
      <c r="AY2496" s="63">
        <v>0</v>
      </c>
      <c r="BA2496" s="5">
        <f>IF(Q2496&gt;0,RANK(Q2496,(N2496:P2496,Q2496:AE2496)),0)</f>
        <v>3</v>
      </c>
      <c r="BB2496" s="5">
        <f>IF(R2496&gt;0,RANK(R2496,(N2496:P2496,Q2496:AE2496)),0)</f>
        <v>0</v>
      </c>
      <c r="BC2496" s="5">
        <f>IF(T2496&gt;0,RANK(T2496,(N2496:P2496,Q2496:AE2496)),0)</f>
        <v>0</v>
      </c>
      <c r="BD2496" s="5">
        <f>IF(S2496&gt;0,RANK(S2496,(N2496:P2496,Q2496:AE2496)),0)</f>
        <v>0</v>
      </c>
      <c r="BE2496" s="2">
        <f t="shared" si="1003"/>
        <v>1.8363939899833055E-2</v>
      </c>
      <c r="BF2496" s="2">
        <f t="shared" si="1004"/>
        <v>0</v>
      </c>
      <c r="BG2496" s="2">
        <f t="shared" si="1005"/>
        <v>0</v>
      </c>
      <c r="BH2496" s="2">
        <f t="shared" si="1006"/>
        <v>0</v>
      </c>
      <c r="BJ2496" t="s">
        <v>241</v>
      </c>
      <c r="BK2496" t="s">
        <v>1182</v>
      </c>
      <c r="BL2496">
        <v>1</v>
      </c>
      <c r="BN2496" s="112">
        <v>46</v>
      </c>
      <c r="BO2496" s="114">
        <v>75</v>
      </c>
      <c r="BP2496" s="118">
        <f t="shared" si="997"/>
        <v>46075</v>
      </c>
      <c r="BQ2496" s="118">
        <f t="shared" si="996"/>
        <v>46075</v>
      </c>
      <c r="BR2496" s="5" t="s">
        <v>3151</v>
      </c>
    </row>
    <row r="2497" spans="1:76" ht="15" hidden="1" customHeight="1" outlineLevel="1">
      <c r="A2497" t="s">
        <v>658</v>
      </c>
      <c r="B2497" t="s">
        <v>1182</v>
      </c>
      <c r="C2497" s="1">
        <f t="shared" si="998"/>
        <v>2779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29">
        <f t="shared" si="985"/>
        <v>1085</v>
      </c>
      <c r="H2497" s="134">
        <f t="shared" si="986"/>
        <v>0.39042821158690177</v>
      </c>
      <c r="I2497" s="2"/>
      <c r="J2497" s="2">
        <f t="shared" si="999"/>
        <v>0.29471032745591941</v>
      </c>
      <c r="K2497" s="2">
        <f t="shared" si="1000"/>
        <v>0.68513853904282118</v>
      </c>
      <c r="L2497" s="2">
        <f t="shared" si="1001"/>
        <v>0</v>
      </c>
      <c r="M2497" s="2">
        <f t="shared" si="1002"/>
        <v>2.0151133501259411E-2</v>
      </c>
      <c r="N2497" s="63">
        <v>819</v>
      </c>
      <c r="O2497" s="63">
        <v>1904</v>
      </c>
      <c r="P2497" s="63">
        <v>0</v>
      </c>
      <c r="Q2497" s="63">
        <v>56</v>
      </c>
      <c r="R2497" s="63">
        <v>0</v>
      </c>
      <c r="S2497" s="63">
        <v>0</v>
      </c>
      <c r="T2497" s="63">
        <v>0</v>
      </c>
      <c r="U2497" s="63">
        <v>0</v>
      </c>
      <c r="V2497" s="63">
        <v>0</v>
      </c>
      <c r="W2497" s="63">
        <v>0</v>
      </c>
      <c r="X2497" s="63">
        <v>0</v>
      </c>
      <c r="Y2497" s="63">
        <v>0</v>
      </c>
      <c r="Z2497" s="63">
        <v>0</v>
      </c>
      <c r="AA2497" s="63">
        <v>0</v>
      </c>
      <c r="AB2497" s="63">
        <v>0</v>
      </c>
      <c r="AC2497" s="63">
        <v>0</v>
      </c>
      <c r="AD2497" s="63">
        <v>0</v>
      </c>
      <c r="AE2497" s="63">
        <v>0</v>
      </c>
      <c r="AF2497" s="63">
        <v>0</v>
      </c>
      <c r="AG2497" s="63">
        <v>0</v>
      </c>
      <c r="AH2497" s="63">
        <v>0</v>
      </c>
      <c r="AI2497" s="63">
        <v>0</v>
      </c>
      <c r="AJ2497" s="63">
        <v>0</v>
      </c>
      <c r="AK2497" s="63">
        <v>0</v>
      </c>
      <c r="AL2497" s="63">
        <v>0</v>
      </c>
      <c r="AM2497" s="63">
        <v>0</v>
      </c>
      <c r="AN2497" s="63">
        <v>0</v>
      </c>
      <c r="AO2497" s="63">
        <v>0</v>
      </c>
      <c r="AP2497" s="63">
        <v>0</v>
      </c>
      <c r="AQ2497" s="63">
        <v>0</v>
      </c>
      <c r="AR2497" s="63">
        <v>0</v>
      </c>
      <c r="AS2497" s="63">
        <v>0</v>
      </c>
      <c r="AT2497" s="63">
        <v>0</v>
      </c>
      <c r="AU2497" s="63">
        <v>0</v>
      </c>
      <c r="AV2497" s="63">
        <v>0</v>
      </c>
      <c r="AW2497" s="63">
        <v>0</v>
      </c>
      <c r="AX2497" s="63">
        <v>0</v>
      </c>
      <c r="AY2497" s="63">
        <v>0</v>
      </c>
      <c r="BA2497" s="5">
        <f>IF(Q2497&gt;0,RANK(Q2497,(N2497:P2497,Q2497:AE2497)),0)</f>
        <v>3</v>
      </c>
      <c r="BB2497" s="5">
        <f>IF(R2497&gt;0,RANK(R2497,(N2497:P2497,Q2497:AE2497)),0)</f>
        <v>0</v>
      </c>
      <c r="BC2497" s="5">
        <f>IF(T2497&gt;0,RANK(T2497,(N2497:P2497,Q2497:AE2497)),0)</f>
        <v>0</v>
      </c>
      <c r="BD2497" s="5">
        <f>IF(S2497&gt;0,RANK(S2497,(N2497:P2497,Q2497:AE2497)),0)</f>
        <v>0</v>
      </c>
      <c r="BE2497" s="2">
        <f t="shared" si="1003"/>
        <v>2.0151133501259445E-2</v>
      </c>
      <c r="BF2497" s="2">
        <f t="shared" si="1004"/>
        <v>0</v>
      </c>
      <c r="BG2497" s="2">
        <f t="shared" si="1005"/>
        <v>0</v>
      </c>
      <c r="BH2497" s="2">
        <f t="shared" si="1006"/>
        <v>0</v>
      </c>
      <c r="BJ2497" t="s">
        <v>658</v>
      </c>
      <c r="BK2497" t="s">
        <v>1182</v>
      </c>
      <c r="BL2497">
        <v>1</v>
      </c>
      <c r="BN2497" s="112">
        <v>46</v>
      </c>
      <c r="BO2497" s="114">
        <v>77</v>
      </c>
      <c r="BP2497" s="118">
        <f t="shared" si="997"/>
        <v>46077</v>
      </c>
      <c r="BQ2497" s="118">
        <f t="shared" si="996"/>
        <v>46077</v>
      </c>
      <c r="BR2497" s="5" t="s">
        <v>3151</v>
      </c>
    </row>
    <row r="2498" spans="1:76" ht="15" hidden="1" customHeight="1" outlineLevel="1">
      <c r="A2498" t="s">
        <v>819</v>
      </c>
      <c r="B2498" t="s">
        <v>1182</v>
      </c>
      <c r="C2498" s="1">
        <f t="shared" si="998"/>
        <v>5873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29">
        <f t="shared" si="985"/>
        <v>1613</v>
      </c>
      <c r="H2498" s="134">
        <f t="shared" si="986"/>
        <v>0.2746466882342925</v>
      </c>
      <c r="I2498" s="2"/>
      <c r="J2498" s="2">
        <f t="shared" si="999"/>
        <v>0.35211987059424488</v>
      </c>
      <c r="K2498" s="2">
        <f t="shared" si="1000"/>
        <v>0.62676655882853738</v>
      </c>
      <c r="L2498" s="2">
        <f t="shared" si="1001"/>
        <v>0</v>
      </c>
      <c r="M2498" s="2">
        <f t="shared" si="1002"/>
        <v>2.1113570577217744E-2</v>
      </c>
      <c r="N2498" s="63">
        <v>2068</v>
      </c>
      <c r="O2498" s="63">
        <v>3681</v>
      </c>
      <c r="P2498" s="63">
        <v>0</v>
      </c>
      <c r="Q2498" s="63">
        <v>124</v>
      </c>
      <c r="R2498" s="63">
        <v>0</v>
      </c>
      <c r="S2498" s="63">
        <v>0</v>
      </c>
      <c r="T2498" s="63">
        <v>0</v>
      </c>
      <c r="U2498" s="63">
        <v>0</v>
      </c>
      <c r="V2498" s="63">
        <v>0</v>
      </c>
      <c r="W2498" s="63">
        <v>0</v>
      </c>
      <c r="X2498" s="63">
        <v>0</v>
      </c>
      <c r="Y2498" s="63">
        <v>0</v>
      </c>
      <c r="Z2498" s="63">
        <v>0</v>
      </c>
      <c r="AA2498" s="63">
        <v>0</v>
      </c>
      <c r="AB2498" s="63">
        <v>0</v>
      </c>
      <c r="AC2498" s="63">
        <v>0</v>
      </c>
      <c r="AD2498" s="63">
        <v>0</v>
      </c>
      <c r="AE2498" s="63">
        <v>0</v>
      </c>
      <c r="AF2498" s="63">
        <v>0</v>
      </c>
      <c r="AG2498" s="63">
        <v>0</v>
      </c>
      <c r="AH2498" s="63">
        <v>0</v>
      </c>
      <c r="AI2498" s="63">
        <v>0</v>
      </c>
      <c r="AJ2498" s="63">
        <v>0</v>
      </c>
      <c r="AK2498" s="63">
        <v>0</v>
      </c>
      <c r="AL2498" s="63">
        <v>0</v>
      </c>
      <c r="AM2498" s="63">
        <v>0</v>
      </c>
      <c r="AN2498" s="63">
        <v>0</v>
      </c>
      <c r="AO2498" s="63">
        <v>0</v>
      </c>
      <c r="AP2498" s="63">
        <v>0</v>
      </c>
      <c r="AQ2498" s="63">
        <v>0</v>
      </c>
      <c r="AR2498" s="63">
        <v>0</v>
      </c>
      <c r="AS2498" s="63">
        <v>0</v>
      </c>
      <c r="AT2498" s="63">
        <v>0</v>
      </c>
      <c r="AU2498" s="63">
        <v>0</v>
      </c>
      <c r="AV2498" s="63">
        <v>0</v>
      </c>
      <c r="AW2498" s="63">
        <v>0</v>
      </c>
      <c r="AX2498" s="63">
        <v>0</v>
      </c>
      <c r="AY2498" s="63">
        <v>0</v>
      </c>
      <c r="BA2498" s="5">
        <f>IF(Q2498&gt;0,RANK(Q2498,(N2498:P2498,Q2498:AE2498)),0)</f>
        <v>3</v>
      </c>
      <c r="BB2498" s="5">
        <f>IF(R2498&gt;0,RANK(R2498,(N2498:P2498,Q2498:AE2498)),0)</f>
        <v>0</v>
      </c>
      <c r="BC2498" s="5">
        <f>IF(T2498&gt;0,RANK(T2498,(N2498:P2498,Q2498:AE2498)),0)</f>
        <v>0</v>
      </c>
      <c r="BD2498" s="5">
        <f>IF(S2498&gt;0,RANK(S2498,(N2498:P2498,Q2498:AE2498)),0)</f>
        <v>0</v>
      </c>
      <c r="BE2498" s="2">
        <f t="shared" si="1003"/>
        <v>2.1113570577217775E-2</v>
      </c>
      <c r="BF2498" s="2">
        <f t="shared" si="1004"/>
        <v>0</v>
      </c>
      <c r="BG2498" s="2">
        <f t="shared" si="1005"/>
        <v>0</v>
      </c>
      <c r="BH2498" s="2">
        <f t="shared" si="1006"/>
        <v>0</v>
      </c>
      <c r="BJ2498" t="s">
        <v>819</v>
      </c>
      <c r="BK2498" t="s">
        <v>1182</v>
      </c>
      <c r="BL2498">
        <v>1</v>
      </c>
      <c r="BN2498" s="112">
        <v>46</v>
      </c>
      <c r="BO2498" s="114">
        <v>79</v>
      </c>
      <c r="BP2498" s="118">
        <f t="shared" si="997"/>
        <v>46079</v>
      </c>
      <c r="BQ2498" s="118">
        <f t="shared" si="996"/>
        <v>46079</v>
      </c>
      <c r="BR2498" s="5" t="s">
        <v>3151</v>
      </c>
    </row>
    <row r="2499" spans="1:76" ht="15" hidden="1" customHeight="1" outlineLevel="1">
      <c r="A2499" t="s">
        <v>548</v>
      </c>
      <c r="B2499" t="s">
        <v>1182</v>
      </c>
      <c r="C2499" s="1">
        <f t="shared" si="998"/>
        <v>13828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29">
        <f t="shared" si="985"/>
        <v>4216</v>
      </c>
      <c r="H2499" s="134">
        <f t="shared" si="986"/>
        <v>0.30488863176164305</v>
      </c>
      <c r="I2499" s="2"/>
      <c r="J2499" s="2">
        <f t="shared" si="999"/>
        <v>0.32810240092565807</v>
      </c>
      <c r="K2499" s="2">
        <f t="shared" si="1000"/>
        <v>0.63299103268730117</v>
      </c>
      <c r="L2499" s="2">
        <f t="shared" si="1001"/>
        <v>0</v>
      </c>
      <c r="M2499" s="2">
        <f t="shared" si="1002"/>
        <v>3.8906566387040709E-2</v>
      </c>
      <c r="N2499" s="63">
        <v>4537</v>
      </c>
      <c r="O2499" s="63">
        <v>8753</v>
      </c>
      <c r="P2499" s="63">
        <v>0</v>
      </c>
      <c r="Q2499" s="63">
        <v>538</v>
      </c>
      <c r="R2499" s="63">
        <v>0</v>
      </c>
      <c r="S2499" s="63">
        <v>0</v>
      </c>
      <c r="T2499" s="63">
        <v>0</v>
      </c>
      <c r="U2499" s="63">
        <v>0</v>
      </c>
      <c r="V2499" s="63">
        <v>0</v>
      </c>
      <c r="W2499" s="63">
        <v>0</v>
      </c>
      <c r="X2499" s="63">
        <v>0</v>
      </c>
      <c r="Y2499" s="63">
        <v>0</v>
      </c>
      <c r="Z2499" s="63">
        <v>0</v>
      </c>
      <c r="AA2499" s="63">
        <v>0</v>
      </c>
      <c r="AB2499" s="63">
        <v>0</v>
      </c>
      <c r="AC2499" s="63">
        <v>0</v>
      </c>
      <c r="AD2499" s="63">
        <v>0</v>
      </c>
      <c r="AE2499" s="63">
        <v>0</v>
      </c>
      <c r="AF2499" s="63">
        <v>0</v>
      </c>
      <c r="AG2499" s="63">
        <v>0</v>
      </c>
      <c r="AH2499" s="63">
        <v>0</v>
      </c>
      <c r="AI2499" s="63">
        <v>0</v>
      </c>
      <c r="AJ2499" s="63">
        <v>0</v>
      </c>
      <c r="AK2499" s="63">
        <v>0</v>
      </c>
      <c r="AL2499" s="63">
        <v>0</v>
      </c>
      <c r="AM2499" s="63">
        <v>0</v>
      </c>
      <c r="AN2499" s="63">
        <v>0</v>
      </c>
      <c r="AO2499" s="63">
        <v>0</v>
      </c>
      <c r="AP2499" s="63">
        <v>0</v>
      </c>
      <c r="AQ2499" s="63">
        <v>0</v>
      </c>
      <c r="AR2499" s="63">
        <v>0</v>
      </c>
      <c r="AS2499" s="63">
        <v>0</v>
      </c>
      <c r="AT2499" s="63">
        <v>0</v>
      </c>
      <c r="AU2499" s="63">
        <v>0</v>
      </c>
      <c r="AV2499" s="63">
        <v>0</v>
      </c>
      <c r="AW2499" s="63">
        <v>0</v>
      </c>
      <c r="AX2499" s="63">
        <v>0</v>
      </c>
      <c r="AY2499" s="63">
        <v>0</v>
      </c>
      <c r="BA2499" s="5">
        <f>IF(Q2499&gt;0,RANK(Q2499,(N2499:P2499,Q2499:AE2499)),0)</f>
        <v>3</v>
      </c>
      <c r="BB2499" s="5">
        <f>IF(R2499&gt;0,RANK(R2499,(N2499:P2499,Q2499:AE2499)),0)</f>
        <v>0</v>
      </c>
      <c r="BC2499" s="5">
        <f>IF(T2499&gt;0,RANK(T2499,(N2499:P2499,Q2499:AE2499)),0)</f>
        <v>0</v>
      </c>
      <c r="BD2499" s="5">
        <f>IF(S2499&gt;0,RANK(S2499,(N2499:P2499,Q2499:AE2499)),0)</f>
        <v>0</v>
      </c>
      <c r="BE2499" s="2">
        <f t="shared" si="1003"/>
        <v>3.8906566387040785E-2</v>
      </c>
      <c r="BF2499" s="2">
        <f t="shared" si="1004"/>
        <v>0</v>
      </c>
      <c r="BG2499" s="2">
        <f t="shared" si="1005"/>
        <v>0</v>
      </c>
      <c r="BH2499" s="2">
        <f t="shared" si="1006"/>
        <v>0</v>
      </c>
      <c r="BJ2499" t="s">
        <v>548</v>
      </c>
      <c r="BK2499" t="s">
        <v>1182</v>
      </c>
      <c r="BL2499">
        <v>1</v>
      </c>
      <c r="BN2499" s="112">
        <v>46</v>
      </c>
      <c r="BO2499" s="114">
        <v>81</v>
      </c>
      <c r="BP2499" s="118">
        <f t="shared" si="997"/>
        <v>46081</v>
      </c>
      <c r="BQ2499" s="118">
        <f t="shared" si="996"/>
        <v>46081</v>
      </c>
      <c r="BR2499" s="5" t="s">
        <v>3151</v>
      </c>
    </row>
    <row r="2500" spans="1:76" ht="15" hidden="1" customHeight="1" outlineLevel="1">
      <c r="A2500" t="s">
        <v>1596</v>
      </c>
      <c r="B2500" t="s">
        <v>1182</v>
      </c>
      <c r="C2500" s="1">
        <f t="shared" si="998"/>
        <v>32396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29">
        <f t="shared" si="985"/>
        <v>7636</v>
      </c>
      <c r="H2500" s="134">
        <f t="shared" si="986"/>
        <v>0.2357081121126065</v>
      </c>
      <c r="I2500" s="2"/>
      <c r="J2500" s="2">
        <f t="shared" si="999"/>
        <v>0.36982960859365355</v>
      </c>
      <c r="K2500" s="2">
        <f t="shared" si="1000"/>
        <v>0.60553772070626</v>
      </c>
      <c r="L2500" s="2">
        <f t="shared" si="1001"/>
        <v>0</v>
      </c>
      <c r="M2500" s="2">
        <f t="shared" si="1002"/>
        <v>2.4632670700086456E-2</v>
      </c>
      <c r="N2500" s="63">
        <v>11981</v>
      </c>
      <c r="O2500" s="63">
        <v>19617</v>
      </c>
      <c r="P2500" s="63">
        <v>0</v>
      </c>
      <c r="Q2500" s="63">
        <v>798</v>
      </c>
      <c r="R2500" s="63">
        <v>0</v>
      </c>
      <c r="S2500" s="63">
        <v>0</v>
      </c>
      <c r="T2500" s="63">
        <v>0</v>
      </c>
      <c r="U2500" s="63">
        <v>0</v>
      </c>
      <c r="V2500" s="63">
        <v>0</v>
      </c>
      <c r="W2500" s="63">
        <v>0</v>
      </c>
      <c r="X2500" s="63">
        <v>0</v>
      </c>
      <c r="Y2500" s="63">
        <v>0</v>
      </c>
      <c r="Z2500" s="63">
        <v>0</v>
      </c>
      <c r="AA2500" s="63">
        <v>0</v>
      </c>
      <c r="AB2500" s="63">
        <v>0</v>
      </c>
      <c r="AC2500" s="63">
        <v>0</v>
      </c>
      <c r="AD2500" s="63">
        <v>0</v>
      </c>
      <c r="AE2500" s="63">
        <v>0</v>
      </c>
      <c r="AF2500" s="63">
        <v>0</v>
      </c>
      <c r="AG2500" s="63">
        <v>0</v>
      </c>
      <c r="AH2500" s="63">
        <v>0</v>
      </c>
      <c r="AI2500" s="63">
        <v>0</v>
      </c>
      <c r="AJ2500" s="63">
        <v>0</v>
      </c>
      <c r="AK2500" s="63">
        <v>0</v>
      </c>
      <c r="AL2500" s="63">
        <v>0</v>
      </c>
      <c r="AM2500" s="63">
        <v>0</v>
      </c>
      <c r="AN2500" s="63">
        <v>0</v>
      </c>
      <c r="AO2500" s="63">
        <v>0</v>
      </c>
      <c r="AP2500" s="63">
        <v>0</v>
      </c>
      <c r="AQ2500" s="63">
        <v>0</v>
      </c>
      <c r="AR2500" s="63">
        <v>0</v>
      </c>
      <c r="AS2500" s="63">
        <v>0</v>
      </c>
      <c r="AT2500" s="63">
        <v>0</v>
      </c>
      <c r="AU2500" s="63">
        <v>0</v>
      </c>
      <c r="AV2500" s="63">
        <v>0</v>
      </c>
      <c r="AW2500" s="63">
        <v>0</v>
      </c>
      <c r="AX2500" s="63">
        <v>0</v>
      </c>
      <c r="AY2500" s="63">
        <v>0</v>
      </c>
      <c r="BA2500" s="5">
        <f>IF(Q2500&gt;0,RANK(Q2500,(N2500:P2500,Q2500:AE2500)),0)</f>
        <v>3</v>
      </c>
      <c r="BB2500" s="5">
        <f>IF(R2500&gt;0,RANK(R2500,(N2500:P2500,Q2500:AE2500)),0)</f>
        <v>0</v>
      </c>
      <c r="BC2500" s="5">
        <f>IF(T2500&gt;0,RANK(T2500,(N2500:P2500,Q2500:AE2500)),0)</f>
        <v>0</v>
      </c>
      <c r="BD2500" s="5">
        <f>IF(S2500&gt;0,RANK(S2500,(N2500:P2500,Q2500:AE2500)),0)</f>
        <v>0</v>
      </c>
      <c r="BE2500" s="2">
        <f t="shared" si="1003"/>
        <v>2.4632670700086432E-2</v>
      </c>
      <c r="BF2500" s="2">
        <f t="shared" si="1004"/>
        <v>0</v>
      </c>
      <c r="BG2500" s="2">
        <f t="shared" si="1005"/>
        <v>0</v>
      </c>
      <c r="BH2500" s="2">
        <f t="shared" si="1006"/>
        <v>0</v>
      </c>
      <c r="BJ2500" t="s">
        <v>1596</v>
      </c>
      <c r="BK2500" t="s">
        <v>1182</v>
      </c>
      <c r="BL2500">
        <v>1</v>
      </c>
      <c r="BN2500" s="112">
        <v>46</v>
      </c>
      <c r="BO2500" s="114">
        <v>83</v>
      </c>
      <c r="BP2500" s="118">
        <f t="shared" si="997"/>
        <v>46083</v>
      </c>
      <c r="BQ2500" s="118">
        <f t="shared" si="996"/>
        <v>46083</v>
      </c>
      <c r="BR2500" s="5" t="s">
        <v>3151</v>
      </c>
    </row>
    <row r="2501" spans="1:76" ht="15" hidden="1" customHeight="1" outlineLevel="1">
      <c r="A2501" t="s">
        <v>1269</v>
      </c>
      <c r="B2501" t="s">
        <v>1182</v>
      </c>
      <c r="C2501" s="1">
        <f t="shared" si="998"/>
        <v>1597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29">
        <f t="shared" si="985"/>
        <v>517</v>
      </c>
      <c r="H2501" s="134">
        <f t="shared" si="986"/>
        <v>0.32373199749530368</v>
      </c>
      <c r="I2501" s="2"/>
      <c r="J2501" s="2">
        <f t="shared" si="999"/>
        <v>0.32874139010644959</v>
      </c>
      <c r="K2501" s="2">
        <f t="shared" si="1000"/>
        <v>0.65247338760175333</v>
      </c>
      <c r="L2501" s="2">
        <f t="shared" si="1001"/>
        <v>0</v>
      </c>
      <c r="M2501" s="2">
        <f t="shared" si="1002"/>
        <v>1.8785222291797132E-2</v>
      </c>
      <c r="N2501" s="63">
        <v>525</v>
      </c>
      <c r="O2501" s="63">
        <v>1042</v>
      </c>
      <c r="P2501" s="63">
        <v>0</v>
      </c>
      <c r="Q2501" s="63">
        <v>30</v>
      </c>
      <c r="R2501" s="63">
        <v>0</v>
      </c>
      <c r="S2501" s="63">
        <v>0</v>
      </c>
      <c r="T2501" s="63">
        <v>0</v>
      </c>
      <c r="U2501" s="63">
        <v>0</v>
      </c>
      <c r="V2501" s="63">
        <v>0</v>
      </c>
      <c r="W2501" s="63">
        <v>0</v>
      </c>
      <c r="X2501" s="63">
        <v>0</v>
      </c>
      <c r="Y2501" s="63">
        <v>0</v>
      </c>
      <c r="Z2501" s="63">
        <v>0</v>
      </c>
      <c r="AA2501" s="63">
        <v>0</v>
      </c>
      <c r="AB2501" s="63">
        <v>0</v>
      </c>
      <c r="AC2501" s="63">
        <v>0</v>
      </c>
      <c r="AD2501" s="63">
        <v>0</v>
      </c>
      <c r="AE2501" s="63">
        <v>0</v>
      </c>
      <c r="AF2501" s="63">
        <v>0</v>
      </c>
      <c r="AG2501" s="63">
        <v>0</v>
      </c>
      <c r="AH2501" s="63">
        <v>0</v>
      </c>
      <c r="AI2501" s="63">
        <v>0</v>
      </c>
      <c r="AJ2501" s="63">
        <v>0</v>
      </c>
      <c r="AK2501" s="63">
        <v>0</v>
      </c>
      <c r="AL2501" s="63">
        <v>0</v>
      </c>
      <c r="AM2501" s="63">
        <v>0</v>
      </c>
      <c r="AN2501" s="63">
        <v>0</v>
      </c>
      <c r="AO2501" s="63">
        <v>0</v>
      </c>
      <c r="AP2501" s="63">
        <v>0</v>
      </c>
      <c r="AQ2501" s="63">
        <v>0</v>
      </c>
      <c r="AR2501" s="63">
        <v>0</v>
      </c>
      <c r="AS2501" s="63">
        <v>0</v>
      </c>
      <c r="AT2501" s="63">
        <v>0</v>
      </c>
      <c r="AU2501" s="63">
        <v>0</v>
      </c>
      <c r="AV2501" s="63">
        <v>0</v>
      </c>
      <c r="AW2501" s="63">
        <v>0</v>
      </c>
      <c r="AX2501" s="63">
        <v>0</v>
      </c>
      <c r="AY2501" s="63">
        <v>0</v>
      </c>
      <c r="BA2501" s="5">
        <f>IF(Q2501&gt;0,RANK(Q2501,(N2501:P2501,Q2501:AE2501)),0)</f>
        <v>3</v>
      </c>
      <c r="BB2501" s="5">
        <f>IF(R2501&gt;0,RANK(R2501,(N2501:P2501,Q2501:AE2501)),0)</f>
        <v>0</v>
      </c>
      <c r="BC2501" s="5">
        <f>IF(T2501&gt;0,RANK(T2501,(N2501:P2501,Q2501:AE2501)),0)</f>
        <v>0</v>
      </c>
      <c r="BD2501" s="5">
        <f>IF(S2501&gt;0,RANK(S2501,(N2501:P2501,Q2501:AE2501)),0)</f>
        <v>0</v>
      </c>
      <c r="BE2501" s="2">
        <f t="shared" si="1003"/>
        <v>1.8785222291797118E-2</v>
      </c>
      <c r="BF2501" s="2">
        <f t="shared" si="1004"/>
        <v>0</v>
      </c>
      <c r="BG2501" s="2">
        <f t="shared" si="1005"/>
        <v>0</v>
      </c>
      <c r="BH2501" s="2">
        <f t="shared" si="1006"/>
        <v>0</v>
      </c>
      <c r="BJ2501" t="s">
        <v>1269</v>
      </c>
      <c r="BK2501" t="s">
        <v>1182</v>
      </c>
      <c r="BL2501">
        <v>1</v>
      </c>
      <c r="BN2501" s="112">
        <v>46</v>
      </c>
      <c r="BO2501" s="114">
        <v>85</v>
      </c>
      <c r="BP2501" s="118">
        <f t="shared" si="997"/>
        <v>46085</v>
      </c>
      <c r="BQ2501" s="118">
        <f t="shared" si="996"/>
        <v>46085</v>
      </c>
      <c r="BR2501" s="5" t="s">
        <v>3151</v>
      </c>
    </row>
    <row r="2502" spans="1:76" ht="15" hidden="1" customHeight="1" outlineLevel="1">
      <c r="A2502" t="s">
        <v>1551</v>
      </c>
      <c r="B2502" t="s">
        <v>1182</v>
      </c>
      <c r="C2502" s="1">
        <f t="shared" si="998"/>
        <v>2900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29">
        <f t="shared" si="985"/>
        <v>1299</v>
      </c>
      <c r="H2502" s="134">
        <f t="shared" si="986"/>
        <v>0.44793103448275862</v>
      </c>
      <c r="I2502" s="2"/>
      <c r="J2502" s="2">
        <f t="shared" si="999"/>
        <v>0.26517241379310347</v>
      </c>
      <c r="K2502" s="2">
        <f t="shared" si="1000"/>
        <v>0.71310344827586203</v>
      </c>
      <c r="L2502" s="2">
        <f t="shared" si="1001"/>
        <v>0</v>
      </c>
      <c r="M2502" s="2">
        <f t="shared" si="1002"/>
        <v>2.1724137931034448E-2</v>
      </c>
      <c r="N2502" s="63">
        <v>769</v>
      </c>
      <c r="O2502" s="63">
        <v>2068</v>
      </c>
      <c r="P2502" s="63">
        <v>0</v>
      </c>
      <c r="Q2502" s="63">
        <v>63</v>
      </c>
      <c r="R2502" s="63">
        <v>0</v>
      </c>
      <c r="S2502" s="63">
        <v>0</v>
      </c>
      <c r="T2502" s="63">
        <v>0</v>
      </c>
      <c r="U2502" s="63">
        <v>0</v>
      </c>
      <c r="V2502" s="63">
        <v>0</v>
      </c>
      <c r="W2502" s="63">
        <v>0</v>
      </c>
      <c r="X2502" s="63">
        <v>0</v>
      </c>
      <c r="Y2502" s="63">
        <v>0</v>
      </c>
      <c r="Z2502" s="63">
        <v>0</v>
      </c>
      <c r="AA2502" s="63">
        <v>0</v>
      </c>
      <c r="AB2502" s="63">
        <v>0</v>
      </c>
      <c r="AC2502" s="63">
        <v>0</v>
      </c>
      <c r="AD2502" s="63">
        <v>0</v>
      </c>
      <c r="AE2502" s="63">
        <v>0</v>
      </c>
      <c r="AF2502" s="63">
        <v>0</v>
      </c>
      <c r="AG2502" s="63">
        <v>0</v>
      </c>
      <c r="AH2502" s="63">
        <v>0</v>
      </c>
      <c r="AI2502" s="63">
        <v>0</v>
      </c>
      <c r="AJ2502" s="63">
        <v>0</v>
      </c>
      <c r="AK2502" s="63">
        <v>0</v>
      </c>
      <c r="AL2502" s="63">
        <v>0</v>
      </c>
      <c r="AM2502" s="63">
        <v>0</v>
      </c>
      <c r="AN2502" s="63">
        <v>0</v>
      </c>
      <c r="AO2502" s="63">
        <v>0</v>
      </c>
      <c r="AP2502" s="63">
        <v>0</v>
      </c>
      <c r="AQ2502" s="63">
        <v>0</v>
      </c>
      <c r="AR2502" s="63">
        <v>0</v>
      </c>
      <c r="AS2502" s="63">
        <v>0</v>
      </c>
      <c r="AT2502" s="63">
        <v>0</v>
      </c>
      <c r="AU2502" s="63">
        <v>0</v>
      </c>
      <c r="AV2502" s="63">
        <v>0</v>
      </c>
      <c r="AW2502" s="63">
        <v>0</v>
      </c>
      <c r="AX2502" s="63">
        <v>0</v>
      </c>
      <c r="AY2502" s="63">
        <v>0</v>
      </c>
      <c r="BA2502" s="5">
        <f>IF(Q2502&gt;0,RANK(Q2502,(N2502:P2502,Q2502:AE2502)),0)</f>
        <v>3</v>
      </c>
      <c r="BB2502" s="5">
        <f>IF(R2502&gt;0,RANK(R2502,(N2502:P2502,Q2502:AE2502)),0)</f>
        <v>0</v>
      </c>
      <c r="BC2502" s="5">
        <f>IF(T2502&gt;0,RANK(T2502,(N2502:P2502,Q2502:AE2502)),0)</f>
        <v>0</v>
      </c>
      <c r="BD2502" s="5">
        <f>IF(S2502&gt;0,RANK(S2502,(N2502:P2502,Q2502:AE2502)),0)</f>
        <v>0</v>
      </c>
      <c r="BE2502" s="2">
        <f t="shared" si="1003"/>
        <v>2.1724137931034483E-2</v>
      </c>
      <c r="BF2502" s="2">
        <f t="shared" si="1004"/>
        <v>0</v>
      </c>
      <c r="BG2502" s="2">
        <f t="shared" si="1005"/>
        <v>0</v>
      </c>
      <c r="BH2502" s="2">
        <f t="shared" si="1006"/>
        <v>0</v>
      </c>
      <c r="BJ2502" t="s">
        <v>1551</v>
      </c>
      <c r="BK2502" t="s">
        <v>1182</v>
      </c>
      <c r="BL2502">
        <v>1</v>
      </c>
      <c r="BN2502" s="112">
        <v>46</v>
      </c>
      <c r="BO2502" s="114">
        <v>87</v>
      </c>
      <c r="BP2502" s="118">
        <f t="shared" si="997"/>
        <v>46087</v>
      </c>
      <c r="BQ2502" s="118">
        <f t="shared" si="996"/>
        <v>46087</v>
      </c>
      <c r="BR2502" s="5" t="s">
        <v>3151</v>
      </c>
      <c r="BV2502" s="63"/>
      <c r="BW2502" s="63"/>
      <c r="BX2502" s="63"/>
    </row>
    <row r="2503" spans="1:76" ht="15" hidden="1" customHeight="1" outlineLevel="1">
      <c r="A2503" t="s">
        <v>1333</v>
      </c>
      <c r="B2503" t="s">
        <v>1182</v>
      </c>
      <c r="C2503" s="1">
        <f t="shared" si="998"/>
        <v>1324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29">
        <f t="shared" si="985"/>
        <v>853</v>
      </c>
      <c r="H2503" s="134">
        <f t="shared" si="986"/>
        <v>0.64425981873111782</v>
      </c>
      <c r="I2503" s="2"/>
      <c r="J2503" s="2">
        <f t="shared" si="999"/>
        <v>0.16767371601208458</v>
      </c>
      <c r="K2503" s="2">
        <f t="shared" si="1000"/>
        <v>0.8119335347432024</v>
      </c>
      <c r="L2503" s="2">
        <f t="shared" si="1001"/>
        <v>0</v>
      </c>
      <c r="M2503" s="2">
        <f t="shared" si="1002"/>
        <v>2.0392749244713015E-2</v>
      </c>
      <c r="N2503" s="63">
        <v>222</v>
      </c>
      <c r="O2503" s="63">
        <v>1075</v>
      </c>
      <c r="P2503" s="63">
        <v>0</v>
      </c>
      <c r="Q2503" s="63">
        <v>27</v>
      </c>
      <c r="R2503" s="63">
        <v>0</v>
      </c>
      <c r="S2503" s="63">
        <v>0</v>
      </c>
      <c r="T2503" s="63">
        <v>0</v>
      </c>
      <c r="U2503" s="63">
        <v>0</v>
      </c>
      <c r="V2503" s="63">
        <v>0</v>
      </c>
      <c r="W2503" s="63">
        <v>0</v>
      </c>
      <c r="X2503" s="63">
        <v>0</v>
      </c>
      <c r="Y2503" s="63">
        <v>0</v>
      </c>
      <c r="Z2503" s="63">
        <v>0</v>
      </c>
      <c r="AA2503" s="63">
        <v>0</v>
      </c>
      <c r="AB2503" s="63">
        <v>0</v>
      </c>
      <c r="AC2503" s="63">
        <v>0</v>
      </c>
      <c r="AD2503" s="63">
        <v>0</v>
      </c>
      <c r="AE2503" s="63">
        <v>0</v>
      </c>
      <c r="AF2503" s="63">
        <v>0</v>
      </c>
      <c r="AG2503" s="63">
        <v>0</v>
      </c>
      <c r="AH2503" s="63">
        <v>0</v>
      </c>
      <c r="AI2503" s="63">
        <v>0</v>
      </c>
      <c r="AJ2503" s="63">
        <v>0</v>
      </c>
      <c r="AK2503" s="63">
        <v>0</v>
      </c>
      <c r="AL2503" s="63">
        <v>0</v>
      </c>
      <c r="AM2503" s="63">
        <v>0</v>
      </c>
      <c r="AN2503" s="63">
        <v>0</v>
      </c>
      <c r="AO2503" s="63">
        <v>0</v>
      </c>
      <c r="AP2503" s="63">
        <v>0</v>
      </c>
      <c r="AQ2503" s="63">
        <v>0</v>
      </c>
      <c r="AR2503" s="63">
        <v>0</v>
      </c>
      <c r="AS2503" s="63">
        <v>0</v>
      </c>
      <c r="AT2503" s="63">
        <v>0</v>
      </c>
      <c r="AU2503" s="63">
        <v>0</v>
      </c>
      <c r="AV2503" s="63">
        <v>0</v>
      </c>
      <c r="AW2503" s="63">
        <v>0</v>
      </c>
      <c r="AX2503" s="63">
        <v>0</v>
      </c>
      <c r="AY2503" s="63">
        <v>0</v>
      </c>
      <c r="BA2503" s="5">
        <f>IF(Q2503&gt;0,RANK(Q2503,(N2503:P2503,Q2503:AE2503)),0)</f>
        <v>3</v>
      </c>
      <c r="BB2503" s="5">
        <f>IF(R2503&gt;0,RANK(R2503,(N2503:P2503,Q2503:AE2503)),0)</f>
        <v>0</v>
      </c>
      <c r="BC2503" s="5">
        <f>IF(T2503&gt;0,RANK(T2503,(N2503:P2503,Q2503:AE2503)),0)</f>
        <v>0</v>
      </c>
      <c r="BD2503" s="5">
        <f>IF(S2503&gt;0,RANK(S2503,(N2503:P2503,Q2503:AE2503)),0)</f>
        <v>0</v>
      </c>
      <c r="BE2503" s="2">
        <f t="shared" si="1003"/>
        <v>2.0392749244712991E-2</v>
      </c>
      <c r="BF2503" s="2">
        <f t="shared" si="1004"/>
        <v>0</v>
      </c>
      <c r="BG2503" s="2">
        <f t="shared" si="1005"/>
        <v>0</v>
      </c>
      <c r="BH2503" s="2">
        <f t="shared" si="1006"/>
        <v>0</v>
      </c>
      <c r="BJ2503" t="s">
        <v>1333</v>
      </c>
      <c r="BK2503" t="s">
        <v>1182</v>
      </c>
      <c r="BL2503">
        <v>1</v>
      </c>
      <c r="BN2503" s="112">
        <v>46</v>
      </c>
      <c r="BO2503" s="114">
        <v>89</v>
      </c>
      <c r="BP2503" s="118">
        <f t="shared" si="997"/>
        <v>46089</v>
      </c>
      <c r="BQ2503" s="118">
        <f t="shared" si="996"/>
        <v>46089</v>
      </c>
      <c r="BR2503" s="5" t="s">
        <v>3151</v>
      </c>
      <c r="BV2503" s="63"/>
      <c r="BW2503" s="63"/>
      <c r="BX2503" s="63"/>
    </row>
    <row r="2504" spans="1:76" ht="15" hidden="1" customHeight="1" outlineLevel="1">
      <c r="A2504" t="s">
        <v>1846</v>
      </c>
      <c r="B2504" t="s">
        <v>1182</v>
      </c>
      <c r="C2504" s="1">
        <f t="shared" si="998"/>
        <v>2178</v>
      </c>
      <c r="D2504" s="5">
        <f>IF(N2504&gt;0, RANK(N2504,(N2504:P2504,Q2504:AE2504)),0)</f>
        <v>2</v>
      </c>
      <c r="E2504" s="5">
        <f>IF(O2504&gt;0,RANK(O2504,(N2504:P2504,Q2504:AE2504)),0)</f>
        <v>1</v>
      </c>
      <c r="F2504" s="5">
        <f>IF(P2504&gt;0,RANK(P2504,(N2504:P2504,Q2504:AE2504)),0)</f>
        <v>0</v>
      </c>
      <c r="G2504" s="129">
        <f t="shared" si="985"/>
        <v>429</v>
      </c>
      <c r="H2504" s="134">
        <f t="shared" si="986"/>
        <v>0.19696969696969696</v>
      </c>
      <c r="I2504" s="2"/>
      <c r="J2504" s="2">
        <f t="shared" si="999"/>
        <v>0.39393939393939392</v>
      </c>
      <c r="K2504" s="2">
        <f t="shared" si="1000"/>
        <v>0.59090909090909094</v>
      </c>
      <c r="L2504" s="2">
        <f t="shared" si="1001"/>
        <v>0</v>
      </c>
      <c r="M2504" s="2">
        <f t="shared" si="1002"/>
        <v>1.5151515151515138E-2</v>
      </c>
      <c r="N2504" s="63">
        <v>858</v>
      </c>
      <c r="O2504" s="63">
        <v>1287</v>
      </c>
      <c r="P2504" s="63">
        <v>0</v>
      </c>
      <c r="Q2504" s="63">
        <v>33</v>
      </c>
      <c r="R2504" s="63">
        <v>0</v>
      </c>
      <c r="S2504" s="63">
        <v>0</v>
      </c>
      <c r="T2504" s="63">
        <v>0</v>
      </c>
      <c r="U2504" s="63">
        <v>0</v>
      </c>
      <c r="V2504" s="63">
        <v>0</v>
      </c>
      <c r="W2504" s="63">
        <v>0</v>
      </c>
      <c r="X2504" s="63">
        <v>0</v>
      </c>
      <c r="Y2504" s="63">
        <v>0</v>
      </c>
      <c r="Z2504" s="63">
        <v>0</v>
      </c>
      <c r="AA2504" s="63">
        <v>0</v>
      </c>
      <c r="AB2504" s="63">
        <v>0</v>
      </c>
      <c r="AC2504" s="63">
        <v>0</v>
      </c>
      <c r="AD2504" s="63">
        <v>0</v>
      </c>
      <c r="AE2504" s="63">
        <v>0</v>
      </c>
      <c r="AF2504" s="63">
        <v>0</v>
      </c>
      <c r="AG2504" s="63">
        <v>0</v>
      </c>
      <c r="AH2504" s="63">
        <v>0</v>
      </c>
      <c r="AI2504" s="63">
        <v>0</v>
      </c>
      <c r="AJ2504" s="63">
        <v>0</v>
      </c>
      <c r="AK2504" s="63">
        <v>0</v>
      </c>
      <c r="AL2504" s="63">
        <v>0</v>
      </c>
      <c r="AM2504" s="63">
        <v>0</v>
      </c>
      <c r="AN2504" s="63">
        <v>0</v>
      </c>
      <c r="AO2504" s="63">
        <v>0</v>
      </c>
      <c r="AP2504" s="63">
        <v>0</v>
      </c>
      <c r="AQ2504" s="63">
        <v>0</v>
      </c>
      <c r="AR2504" s="63">
        <v>0</v>
      </c>
      <c r="AS2504" s="63">
        <v>0</v>
      </c>
      <c r="AT2504" s="63">
        <v>0</v>
      </c>
      <c r="AU2504" s="63">
        <v>0</v>
      </c>
      <c r="AV2504" s="63">
        <v>0</v>
      </c>
      <c r="AW2504" s="63">
        <v>0</v>
      </c>
      <c r="AX2504" s="63">
        <v>0</v>
      </c>
      <c r="AY2504" s="63">
        <v>0</v>
      </c>
      <c r="BA2504" s="5">
        <f>IF(Q2504&gt;0,RANK(Q2504,(N2504:P2504,Q2504:AE2504)),0)</f>
        <v>3</v>
      </c>
      <c r="BB2504" s="5">
        <f>IF(R2504&gt;0,RANK(R2504,(N2504:P2504,Q2504:AE2504)),0)</f>
        <v>0</v>
      </c>
      <c r="BC2504" s="5">
        <f>IF(T2504&gt;0,RANK(T2504,(N2504:P2504,Q2504:AE2504)),0)</f>
        <v>0</v>
      </c>
      <c r="BD2504" s="5">
        <f>IF(S2504&gt;0,RANK(S2504,(N2504:P2504,Q2504:AE2504)),0)</f>
        <v>0</v>
      </c>
      <c r="BE2504" s="2">
        <f t="shared" si="1003"/>
        <v>1.5151515151515152E-2</v>
      </c>
      <c r="BF2504" s="2">
        <f t="shared" si="1004"/>
        <v>0</v>
      </c>
      <c r="BG2504" s="2">
        <f t="shared" si="1005"/>
        <v>0</v>
      </c>
      <c r="BH2504" s="2">
        <f t="shared" si="1006"/>
        <v>0</v>
      </c>
      <c r="BJ2504" t="s">
        <v>1846</v>
      </c>
      <c r="BK2504" t="s">
        <v>1182</v>
      </c>
      <c r="BL2504">
        <v>1</v>
      </c>
      <c r="BN2504" s="112">
        <v>46</v>
      </c>
      <c r="BO2504" s="114">
        <v>91</v>
      </c>
      <c r="BP2504" s="118">
        <f t="shared" si="997"/>
        <v>46091</v>
      </c>
      <c r="BQ2504" s="118">
        <f t="shared" si="996"/>
        <v>46091</v>
      </c>
      <c r="BR2504" s="5" t="s">
        <v>3151</v>
      </c>
    </row>
    <row r="2505" spans="1:76" ht="15" hidden="1" customHeight="1" outlineLevel="1">
      <c r="A2505" t="s">
        <v>1787</v>
      </c>
      <c r="B2505" t="s">
        <v>1182</v>
      </c>
      <c r="C2505" s="1">
        <f t="shared" si="998"/>
        <v>13670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29">
        <f t="shared" ref="G2505:G2568" si="1007">IF(C2505&gt;0,MAX(N2505:P2505)-LARGE(N2505:P2505,2),0)</f>
        <v>6590</v>
      </c>
      <c r="H2505" s="134">
        <f t="shared" ref="H2505:H2568" si="1008">IF(C2505&gt;0,G2505/C2505,0)</f>
        <v>0.48207754206291148</v>
      </c>
      <c r="I2505" s="2"/>
      <c r="J2505" s="2">
        <f t="shared" si="999"/>
        <v>0.24030724213606439</v>
      </c>
      <c r="K2505" s="2">
        <f t="shared" si="1000"/>
        <v>0.72238478419897589</v>
      </c>
      <c r="L2505" s="2">
        <f t="shared" si="1001"/>
        <v>0</v>
      </c>
      <c r="M2505" s="2">
        <f t="shared" si="1002"/>
        <v>3.7307973664959748E-2</v>
      </c>
      <c r="N2505" s="63">
        <v>3285</v>
      </c>
      <c r="O2505" s="63">
        <v>9875</v>
      </c>
      <c r="P2505" s="63">
        <v>0</v>
      </c>
      <c r="Q2505" s="63">
        <v>510</v>
      </c>
      <c r="R2505" s="63">
        <v>0</v>
      </c>
      <c r="S2505" s="63">
        <v>0</v>
      </c>
      <c r="T2505" s="63">
        <v>0</v>
      </c>
      <c r="U2505" s="63">
        <v>0</v>
      </c>
      <c r="V2505" s="63">
        <v>0</v>
      </c>
      <c r="W2505" s="63">
        <v>0</v>
      </c>
      <c r="X2505" s="63">
        <v>0</v>
      </c>
      <c r="Y2505" s="63">
        <v>0</v>
      </c>
      <c r="Z2505" s="63">
        <v>0</v>
      </c>
      <c r="AA2505" s="63">
        <v>0</v>
      </c>
      <c r="AB2505" s="63">
        <v>0</v>
      </c>
      <c r="AC2505" s="63">
        <v>0</v>
      </c>
      <c r="AD2505" s="63">
        <v>0</v>
      </c>
      <c r="AE2505" s="63">
        <v>0</v>
      </c>
      <c r="AF2505" s="63">
        <v>0</v>
      </c>
      <c r="AG2505" s="63">
        <v>0</v>
      </c>
      <c r="AH2505" s="63">
        <v>0</v>
      </c>
      <c r="AI2505" s="63">
        <v>0</v>
      </c>
      <c r="AJ2505" s="63">
        <v>0</v>
      </c>
      <c r="AK2505" s="63">
        <v>0</v>
      </c>
      <c r="AL2505" s="63">
        <v>0</v>
      </c>
      <c r="AM2505" s="63">
        <v>0</v>
      </c>
      <c r="AN2505" s="63">
        <v>0</v>
      </c>
      <c r="AO2505" s="63">
        <v>0</v>
      </c>
      <c r="AP2505" s="63">
        <v>0</v>
      </c>
      <c r="AQ2505" s="63">
        <v>0</v>
      </c>
      <c r="AR2505" s="63">
        <v>0</v>
      </c>
      <c r="AS2505" s="63">
        <v>0</v>
      </c>
      <c r="AT2505" s="63">
        <v>0</v>
      </c>
      <c r="AU2505" s="63">
        <v>0</v>
      </c>
      <c r="AV2505" s="63">
        <v>0</v>
      </c>
      <c r="AW2505" s="63">
        <v>0</v>
      </c>
      <c r="AX2505" s="63">
        <v>0</v>
      </c>
      <c r="AY2505" s="63">
        <v>0</v>
      </c>
      <c r="BA2505" s="5">
        <f>IF(Q2505&gt;0,RANK(Q2505,(N2505:P2505,Q2505:AE2505)),0)</f>
        <v>3</v>
      </c>
      <c r="BB2505" s="5">
        <f>IF(R2505&gt;0,RANK(R2505,(N2505:P2505,Q2505:AE2505)),0)</f>
        <v>0</v>
      </c>
      <c r="BC2505" s="5">
        <f>IF(T2505&gt;0,RANK(T2505,(N2505:P2505,Q2505:AE2505)),0)</f>
        <v>0</v>
      </c>
      <c r="BD2505" s="5">
        <f>IF(S2505&gt;0,RANK(S2505,(N2505:P2505,Q2505:AE2505)),0)</f>
        <v>0</v>
      </c>
      <c r="BE2505" s="2">
        <f t="shared" si="1003"/>
        <v>3.7307973664959769E-2</v>
      </c>
      <c r="BF2505" s="2">
        <f t="shared" si="1004"/>
        <v>0</v>
      </c>
      <c r="BG2505" s="2">
        <f t="shared" si="1005"/>
        <v>0</v>
      </c>
      <c r="BH2505" s="2">
        <f t="shared" si="1006"/>
        <v>0</v>
      </c>
      <c r="BJ2505" t="s">
        <v>1787</v>
      </c>
      <c r="BK2505" t="s">
        <v>1182</v>
      </c>
      <c r="BL2505">
        <v>1</v>
      </c>
      <c r="BN2505" s="112">
        <v>46</v>
      </c>
      <c r="BO2505" s="114">
        <v>93</v>
      </c>
      <c r="BP2505" s="118">
        <f t="shared" si="997"/>
        <v>46093</v>
      </c>
      <c r="BQ2505" s="118">
        <f t="shared" si="996"/>
        <v>46093</v>
      </c>
      <c r="BR2505" s="5" t="s">
        <v>3151</v>
      </c>
    </row>
    <row r="2506" spans="1:76" ht="15" hidden="1" customHeight="1" outlineLevel="1">
      <c r="A2506" t="s">
        <v>2424</v>
      </c>
      <c r="B2506" t="s">
        <v>1182</v>
      </c>
      <c r="C2506" s="1">
        <f t="shared" si="998"/>
        <v>769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29">
        <f t="shared" si="1007"/>
        <v>151</v>
      </c>
      <c r="H2506" s="134">
        <f t="shared" si="1008"/>
        <v>0.19635890767230169</v>
      </c>
      <c r="I2506" s="2"/>
      <c r="J2506" s="2">
        <f t="shared" si="999"/>
        <v>0.38751625487646296</v>
      </c>
      <c r="K2506" s="2">
        <f t="shared" si="1000"/>
        <v>0.58387516254876459</v>
      </c>
      <c r="L2506" s="2">
        <f t="shared" si="1001"/>
        <v>0</v>
      </c>
      <c r="M2506" s="2">
        <f t="shared" si="1002"/>
        <v>2.860858257477239E-2</v>
      </c>
      <c r="N2506" s="63">
        <v>298</v>
      </c>
      <c r="O2506" s="63">
        <v>449</v>
      </c>
      <c r="P2506" s="63">
        <v>0</v>
      </c>
      <c r="Q2506" s="63">
        <v>22</v>
      </c>
      <c r="R2506" s="63">
        <v>0</v>
      </c>
      <c r="S2506" s="63">
        <v>0</v>
      </c>
      <c r="T2506" s="63">
        <v>0</v>
      </c>
      <c r="U2506" s="63">
        <v>0</v>
      </c>
      <c r="V2506" s="63">
        <v>0</v>
      </c>
      <c r="W2506" s="63">
        <v>0</v>
      </c>
      <c r="X2506" s="63">
        <v>0</v>
      </c>
      <c r="Y2506" s="63">
        <v>0</v>
      </c>
      <c r="Z2506" s="63">
        <v>0</v>
      </c>
      <c r="AA2506" s="63">
        <v>0</v>
      </c>
      <c r="AB2506" s="63">
        <v>0</v>
      </c>
      <c r="AC2506" s="63">
        <v>0</v>
      </c>
      <c r="AD2506" s="63">
        <v>0</v>
      </c>
      <c r="AE2506" s="63">
        <v>0</v>
      </c>
      <c r="AF2506" s="63">
        <v>0</v>
      </c>
      <c r="AG2506" s="63">
        <v>0</v>
      </c>
      <c r="AH2506" s="63">
        <v>0</v>
      </c>
      <c r="AI2506" s="63">
        <v>0</v>
      </c>
      <c r="AJ2506" s="63">
        <v>0</v>
      </c>
      <c r="AK2506" s="63">
        <v>0</v>
      </c>
      <c r="AL2506" s="63">
        <v>0</v>
      </c>
      <c r="AM2506" s="63">
        <v>0</v>
      </c>
      <c r="AN2506" s="63">
        <v>0</v>
      </c>
      <c r="AO2506" s="63">
        <v>0</v>
      </c>
      <c r="AP2506" s="63">
        <v>0</v>
      </c>
      <c r="AQ2506" s="63">
        <v>0</v>
      </c>
      <c r="AR2506" s="63">
        <v>0</v>
      </c>
      <c r="AS2506" s="63">
        <v>0</v>
      </c>
      <c r="AT2506" s="63">
        <v>0</v>
      </c>
      <c r="AU2506" s="63">
        <v>0</v>
      </c>
      <c r="AV2506" s="63">
        <v>0</v>
      </c>
      <c r="AW2506" s="63">
        <v>0</v>
      </c>
      <c r="AX2506" s="63">
        <v>0</v>
      </c>
      <c r="AY2506" s="63">
        <v>0</v>
      </c>
      <c r="BA2506" s="5">
        <f>IF(Q2506&gt;0,RANK(Q2506,(N2506:P2506,Q2506:AE2506)),0)</f>
        <v>3</v>
      </c>
      <c r="BB2506" s="5">
        <f>IF(R2506&gt;0,RANK(R2506,(N2506:P2506,Q2506:AE2506)),0)</f>
        <v>0</v>
      </c>
      <c r="BC2506" s="5">
        <f>IF(T2506&gt;0,RANK(T2506,(N2506:P2506,Q2506:AE2506)),0)</f>
        <v>0</v>
      </c>
      <c r="BD2506" s="5">
        <f>IF(S2506&gt;0,RANK(S2506,(N2506:P2506,Q2506:AE2506)),0)</f>
        <v>0</v>
      </c>
      <c r="BE2506" s="2">
        <f t="shared" si="1003"/>
        <v>2.8608582574772431E-2</v>
      </c>
      <c r="BF2506" s="2">
        <f t="shared" si="1004"/>
        <v>0</v>
      </c>
      <c r="BG2506" s="2">
        <f t="shared" si="1005"/>
        <v>0</v>
      </c>
      <c r="BH2506" s="2">
        <f t="shared" si="1006"/>
        <v>0</v>
      </c>
      <c r="BJ2506" t="s">
        <v>2424</v>
      </c>
      <c r="BK2506" t="s">
        <v>1182</v>
      </c>
      <c r="BL2506">
        <v>1</v>
      </c>
      <c r="BN2506" s="112">
        <v>46</v>
      </c>
      <c r="BO2506" s="114">
        <v>95</v>
      </c>
      <c r="BP2506" s="118">
        <f t="shared" si="997"/>
        <v>46095</v>
      </c>
      <c r="BQ2506" s="118">
        <f t="shared" si="996"/>
        <v>46095</v>
      </c>
      <c r="BR2506" s="5" t="s">
        <v>3151</v>
      </c>
    </row>
    <row r="2507" spans="1:76" ht="15" hidden="1" customHeight="1" outlineLevel="1">
      <c r="A2507" t="s">
        <v>1001</v>
      </c>
      <c r="B2507" t="s">
        <v>1182</v>
      </c>
      <c r="C2507" s="1">
        <f t="shared" si="998"/>
        <v>1138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29">
        <f t="shared" si="1007"/>
        <v>467</v>
      </c>
      <c r="H2507" s="134">
        <f t="shared" si="1008"/>
        <v>0.41036906854130051</v>
      </c>
      <c r="I2507" s="2"/>
      <c r="J2507" s="2">
        <f t="shared" si="999"/>
        <v>0.28119507908611602</v>
      </c>
      <c r="K2507" s="2">
        <f t="shared" si="1000"/>
        <v>0.69156414762741647</v>
      </c>
      <c r="L2507" s="2">
        <f t="shared" si="1001"/>
        <v>0</v>
      </c>
      <c r="M2507" s="2">
        <f t="shared" si="1002"/>
        <v>2.7240773286467568E-2</v>
      </c>
      <c r="N2507" s="63">
        <v>320</v>
      </c>
      <c r="O2507" s="63">
        <v>787</v>
      </c>
      <c r="P2507" s="63">
        <v>0</v>
      </c>
      <c r="Q2507" s="63">
        <v>31</v>
      </c>
      <c r="R2507" s="63">
        <v>0</v>
      </c>
      <c r="S2507" s="63">
        <v>0</v>
      </c>
      <c r="T2507" s="63">
        <v>0</v>
      </c>
      <c r="U2507" s="63">
        <v>0</v>
      </c>
      <c r="V2507" s="63">
        <v>0</v>
      </c>
      <c r="W2507" s="63">
        <v>0</v>
      </c>
      <c r="X2507" s="63">
        <v>0</v>
      </c>
      <c r="Y2507" s="63">
        <v>0</v>
      </c>
      <c r="Z2507" s="63">
        <v>0</v>
      </c>
      <c r="AA2507" s="63">
        <v>0</v>
      </c>
      <c r="AB2507" s="63">
        <v>0</v>
      </c>
      <c r="AC2507" s="63">
        <v>0</v>
      </c>
      <c r="AD2507" s="63">
        <v>0</v>
      </c>
      <c r="AE2507" s="63">
        <v>0</v>
      </c>
      <c r="AF2507" s="63">
        <v>0</v>
      </c>
      <c r="AG2507" s="63">
        <v>0</v>
      </c>
      <c r="AH2507" s="63">
        <v>0</v>
      </c>
      <c r="AI2507" s="63">
        <v>0</v>
      </c>
      <c r="AJ2507" s="63">
        <v>0</v>
      </c>
      <c r="AK2507" s="63">
        <v>0</v>
      </c>
      <c r="AL2507" s="63">
        <v>0</v>
      </c>
      <c r="AM2507" s="63">
        <v>0</v>
      </c>
      <c r="AN2507" s="63">
        <v>0</v>
      </c>
      <c r="AO2507" s="63">
        <v>0</v>
      </c>
      <c r="AP2507" s="63">
        <v>0</v>
      </c>
      <c r="AQ2507" s="63">
        <v>0</v>
      </c>
      <c r="AR2507" s="63">
        <v>0</v>
      </c>
      <c r="AS2507" s="63">
        <v>0</v>
      </c>
      <c r="AT2507" s="63">
        <v>0</v>
      </c>
      <c r="AU2507" s="63">
        <v>0</v>
      </c>
      <c r="AV2507" s="63">
        <v>0</v>
      </c>
      <c r="AW2507" s="63">
        <v>0</v>
      </c>
      <c r="AX2507" s="63">
        <v>0</v>
      </c>
      <c r="AY2507" s="63">
        <v>0</v>
      </c>
      <c r="BA2507" s="5">
        <f>IF(Q2507&gt;0,RANK(Q2507,(N2507:P2507,Q2507:AE2507)),0)</f>
        <v>3</v>
      </c>
      <c r="BB2507" s="5">
        <f>IF(R2507&gt;0,RANK(R2507,(N2507:P2507,Q2507:AE2507)),0)</f>
        <v>0</v>
      </c>
      <c r="BC2507" s="5">
        <f>IF(T2507&gt;0,RANK(T2507,(N2507:P2507,Q2507:AE2507)),0)</f>
        <v>0</v>
      </c>
      <c r="BD2507" s="5">
        <f>IF(S2507&gt;0,RANK(S2507,(N2507:P2507,Q2507:AE2507)),0)</f>
        <v>0</v>
      </c>
      <c r="BE2507" s="2">
        <f t="shared" si="1003"/>
        <v>2.7240773286467488E-2</v>
      </c>
      <c r="BF2507" s="2">
        <f t="shared" si="1004"/>
        <v>0</v>
      </c>
      <c r="BG2507" s="2">
        <f t="shared" si="1005"/>
        <v>0</v>
      </c>
      <c r="BH2507" s="2">
        <f t="shared" si="1006"/>
        <v>0</v>
      </c>
      <c r="BJ2507" t="s">
        <v>1001</v>
      </c>
      <c r="BK2507" t="s">
        <v>1182</v>
      </c>
      <c r="BL2507">
        <v>1</v>
      </c>
      <c r="BN2507" s="112">
        <v>46</v>
      </c>
      <c r="BO2507" s="114">
        <v>97</v>
      </c>
      <c r="BP2507" s="118">
        <f t="shared" si="997"/>
        <v>46097</v>
      </c>
      <c r="BQ2507" s="118">
        <f t="shared" si="996"/>
        <v>46097</v>
      </c>
      <c r="BR2507" s="5" t="s">
        <v>3151</v>
      </c>
    </row>
    <row r="2508" spans="1:76" ht="15" hidden="1" customHeight="1" outlineLevel="1">
      <c r="A2508" t="s">
        <v>221</v>
      </c>
      <c r="B2508" t="s">
        <v>1182</v>
      </c>
      <c r="C2508" s="1">
        <f t="shared" si="998"/>
        <v>92326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29">
        <f t="shared" si="1007"/>
        <v>8767</v>
      </c>
      <c r="H2508" s="134">
        <f t="shared" si="1008"/>
        <v>9.4957000194961338E-2</v>
      </c>
      <c r="I2508" s="2"/>
      <c r="J2508" s="2">
        <f t="shared" si="999"/>
        <v>0.43846803717262745</v>
      </c>
      <c r="K2508" s="2">
        <f t="shared" si="1000"/>
        <v>0.53342503736758873</v>
      </c>
      <c r="L2508" s="2">
        <f t="shared" si="1001"/>
        <v>0</v>
      </c>
      <c r="M2508" s="2">
        <f t="shared" si="1002"/>
        <v>2.8106925459783771E-2</v>
      </c>
      <c r="N2508" s="63">
        <v>40482</v>
      </c>
      <c r="O2508" s="63">
        <v>49249</v>
      </c>
      <c r="P2508" s="63">
        <v>0</v>
      </c>
      <c r="Q2508" s="63">
        <v>2595</v>
      </c>
      <c r="R2508" s="63">
        <v>0</v>
      </c>
      <c r="S2508" s="63">
        <v>0</v>
      </c>
      <c r="T2508" s="63">
        <v>0</v>
      </c>
      <c r="U2508" s="63">
        <v>0</v>
      </c>
      <c r="V2508" s="63">
        <v>0</v>
      </c>
      <c r="W2508" s="63">
        <v>0</v>
      </c>
      <c r="X2508" s="63">
        <v>0</v>
      </c>
      <c r="Y2508" s="63">
        <v>0</v>
      </c>
      <c r="Z2508" s="63">
        <v>0</v>
      </c>
      <c r="AA2508" s="63">
        <v>0</v>
      </c>
      <c r="AB2508" s="63">
        <v>0</v>
      </c>
      <c r="AC2508" s="63">
        <v>0</v>
      </c>
      <c r="AD2508" s="63">
        <v>0</v>
      </c>
      <c r="AE2508" s="63">
        <v>0</v>
      </c>
      <c r="AF2508" s="63">
        <v>0</v>
      </c>
      <c r="AG2508" s="63">
        <v>0</v>
      </c>
      <c r="AH2508" s="63">
        <v>0</v>
      </c>
      <c r="AI2508" s="63">
        <v>0</v>
      </c>
      <c r="AJ2508" s="63">
        <v>0</v>
      </c>
      <c r="AK2508" s="63">
        <v>0</v>
      </c>
      <c r="AL2508" s="63">
        <v>0</v>
      </c>
      <c r="AM2508" s="63">
        <v>0</v>
      </c>
      <c r="AN2508" s="63">
        <v>0</v>
      </c>
      <c r="AO2508" s="63">
        <v>0</v>
      </c>
      <c r="AP2508" s="63">
        <v>0</v>
      </c>
      <c r="AQ2508" s="63">
        <v>0</v>
      </c>
      <c r="AR2508" s="63">
        <v>0</v>
      </c>
      <c r="AS2508" s="63">
        <v>0</v>
      </c>
      <c r="AT2508" s="63">
        <v>0</v>
      </c>
      <c r="AU2508" s="63">
        <v>0</v>
      </c>
      <c r="AV2508" s="63">
        <v>0</v>
      </c>
      <c r="AW2508" s="63">
        <v>0</v>
      </c>
      <c r="AX2508" s="63">
        <v>0</v>
      </c>
      <c r="AY2508" s="63">
        <v>0</v>
      </c>
      <c r="BA2508" s="5">
        <f>IF(Q2508&gt;0,RANK(Q2508,(N2508:P2508,Q2508:AE2508)),0)</f>
        <v>3</v>
      </c>
      <c r="BB2508" s="5">
        <f>IF(R2508&gt;0,RANK(R2508,(N2508:P2508,Q2508:AE2508)),0)</f>
        <v>0</v>
      </c>
      <c r="BC2508" s="5">
        <f>IF(T2508&gt;0,RANK(T2508,(N2508:P2508,Q2508:AE2508)),0)</f>
        <v>0</v>
      </c>
      <c r="BD2508" s="5">
        <f>IF(S2508&gt;0,RANK(S2508,(N2508:P2508,Q2508:AE2508)),0)</f>
        <v>0</v>
      </c>
      <c r="BE2508" s="2">
        <f t="shared" si="1003"/>
        <v>2.810692545978381E-2</v>
      </c>
      <c r="BF2508" s="2">
        <f t="shared" si="1004"/>
        <v>0</v>
      </c>
      <c r="BG2508" s="2">
        <f t="shared" si="1005"/>
        <v>0</v>
      </c>
      <c r="BH2508" s="2">
        <f t="shared" si="1006"/>
        <v>0</v>
      </c>
      <c r="BJ2508" t="s">
        <v>221</v>
      </c>
      <c r="BK2508" t="s">
        <v>1182</v>
      </c>
      <c r="BL2508">
        <v>1</v>
      </c>
      <c r="BN2508" s="112">
        <v>46</v>
      </c>
      <c r="BO2508" s="114">
        <v>99</v>
      </c>
      <c r="BP2508" s="118">
        <f t="shared" si="997"/>
        <v>46099</v>
      </c>
      <c r="BQ2508" s="118">
        <f t="shared" si="996"/>
        <v>46099</v>
      </c>
      <c r="BR2508" s="5" t="s">
        <v>3151</v>
      </c>
    </row>
    <row r="2509" spans="1:76" ht="15" hidden="1" customHeight="1" outlineLevel="1">
      <c r="A2509" t="s">
        <v>1303</v>
      </c>
      <c r="B2509" t="s">
        <v>1182</v>
      </c>
      <c r="C2509" s="1">
        <f t="shared" si="998"/>
        <v>3206</v>
      </c>
      <c r="D2509" s="5">
        <f>IF(N2509&gt;0, RANK(N2509,(N2509:P2509,Q2509:AE2509)),0)</f>
        <v>2</v>
      </c>
      <c r="E2509" s="5">
        <f>IF(O2509&gt;0,RANK(O2509,(N2509:P2509,Q2509:AE2509)),0)</f>
        <v>1</v>
      </c>
      <c r="F2509" s="5">
        <f>IF(P2509&gt;0,RANK(P2509,(N2509:P2509,Q2509:AE2509)),0)</f>
        <v>0</v>
      </c>
      <c r="G2509" s="129">
        <f t="shared" si="1007"/>
        <v>772</v>
      </c>
      <c r="H2509" s="134">
        <f t="shared" si="1008"/>
        <v>0.24079850280723644</v>
      </c>
      <c r="I2509" s="2"/>
      <c r="J2509" s="2">
        <f t="shared" si="999"/>
        <v>0.36774797255146602</v>
      </c>
      <c r="K2509" s="2">
        <f t="shared" si="1000"/>
        <v>0.60854647535870243</v>
      </c>
      <c r="L2509" s="2">
        <f t="shared" si="1001"/>
        <v>0</v>
      </c>
      <c r="M2509" s="2">
        <f t="shared" si="1002"/>
        <v>2.3705552089831494E-2</v>
      </c>
      <c r="N2509" s="63">
        <v>1179</v>
      </c>
      <c r="O2509" s="63">
        <v>1951</v>
      </c>
      <c r="P2509" s="63">
        <v>0</v>
      </c>
      <c r="Q2509" s="63">
        <v>76</v>
      </c>
      <c r="R2509" s="63">
        <v>0</v>
      </c>
      <c r="S2509" s="63">
        <v>0</v>
      </c>
      <c r="T2509" s="63">
        <v>0</v>
      </c>
      <c r="U2509" s="63">
        <v>0</v>
      </c>
      <c r="V2509" s="63">
        <v>0</v>
      </c>
      <c r="W2509" s="63">
        <v>0</v>
      </c>
      <c r="X2509" s="63">
        <v>0</v>
      </c>
      <c r="Y2509" s="63">
        <v>0</v>
      </c>
      <c r="Z2509" s="63">
        <v>0</v>
      </c>
      <c r="AA2509" s="63">
        <v>0</v>
      </c>
      <c r="AB2509" s="63">
        <v>0</v>
      </c>
      <c r="AC2509" s="63">
        <v>0</v>
      </c>
      <c r="AD2509" s="63">
        <v>0</v>
      </c>
      <c r="AE2509" s="63">
        <v>0</v>
      </c>
      <c r="AF2509" s="63">
        <v>0</v>
      </c>
      <c r="AG2509" s="63">
        <v>0</v>
      </c>
      <c r="AH2509" s="63">
        <v>0</v>
      </c>
      <c r="AI2509" s="63">
        <v>0</v>
      </c>
      <c r="AJ2509" s="63">
        <v>0</v>
      </c>
      <c r="AK2509" s="63">
        <v>0</v>
      </c>
      <c r="AL2509" s="63">
        <v>0</v>
      </c>
      <c r="AM2509" s="63">
        <v>0</v>
      </c>
      <c r="AN2509" s="63">
        <v>0</v>
      </c>
      <c r="AO2509" s="63">
        <v>0</v>
      </c>
      <c r="AP2509" s="63">
        <v>0</v>
      </c>
      <c r="AQ2509" s="63">
        <v>0</v>
      </c>
      <c r="AR2509" s="63">
        <v>0</v>
      </c>
      <c r="AS2509" s="63">
        <v>0</v>
      </c>
      <c r="AT2509" s="63">
        <v>0</v>
      </c>
      <c r="AU2509" s="63">
        <v>0</v>
      </c>
      <c r="AV2509" s="63">
        <v>0</v>
      </c>
      <c r="AW2509" s="63">
        <v>0</v>
      </c>
      <c r="AX2509" s="63">
        <v>0</v>
      </c>
      <c r="AY2509" s="63">
        <v>0</v>
      </c>
      <c r="BA2509" s="5">
        <f>IF(Q2509&gt;0,RANK(Q2509,(N2509:P2509,Q2509:AE2509)),0)</f>
        <v>3</v>
      </c>
      <c r="BB2509" s="5">
        <f>IF(R2509&gt;0,RANK(R2509,(N2509:P2509,Q2509:AE2509)),0)</f>
        <v>0</v>
      </c>
      <c r="BC2509" s="5">
        <f>IF(T2509&gt;0,RANK(T2509,(N2509:P2509,Q2509:AE2509)),0)</f>
        <v>0</v>
      </c>
      <c r="BD2509" s="5">
        <f>IF(S2509&gt;0,RANK(S2509,(N2509:P2509,Q2509:AE2509)),0)</f>
        <v>0</v>
      </c>
      <c r="BE2509" s="2">
        <f t="shared" si="1003"/>
        <v>2.3705552089831567E-2</v>
      </c>
      <c r="BF2509" s="2">
        <f t="shared" si="1004"/>
        <v>0</v>
      </c>
      <c r="BG2509" s="2">
        <f t="shared" si="1005"/>
        <v>0</v>
      </c>
      <c r="BH2509" s="2">
        <f t="shared" si="1006"/>
        <v>0</v>
      </c>
      <c r="BJ2509" t="s">
        <v>1303</v>
      </c>
      <c r="BK2509" t="s">
        <v>1182</v>
      </c>
      <c r="BL2509">
        <v>1</v>
      </c>
      <c r="BN2509" s="112">
        <v>46</v>
      </c>
      <c r="BO2509" s="114">
        <v>101</v>
      </c>
      <c r="BP2509" s="118">
        <f t="shared" si="997"/>
        <v>46101</v>
      </c>
      <c r="BQ2509" s="118">
        <f t="shared" si="996"/>
        <v>46101</v>
      </c>
      <c r="BR2509" s="5" t="s">
        <v>3151</v>
      </c>
    </row>
    <row r="2510" spans="1:76" ht="15" hidden="1" customHeight="1" outlineLevel="1">
      <c r="A2510" t="s">
        <v>3267</v>
      </c>
      <c r="B2510" t="s">
        <v>1182</v>
      </c>
      <c r="C2510" s="1">
        <f t="shared" si="998"/>
        <v>3200</v>
      </c>
      <c r="D2510" s="5">
        <f>IF(N2510&gt;0, RANK(N2510,(N2510:P2510,Q2510:AE2510)),0)</f>
        <v>1</v>
      </c>
      <c r="E2510" s="5">
        <f>IF(O2510&gt;0,RANK(O2510,(N2510:P2510,Q2510:AE2510)),0)</f>
        <v>2</v>
      </c>
      <c r="F2510" s="5">
        <f>IF(P2510&gt;0,RANK(P2510,(N2510:P2510,Q2510:AE2510)),0)</f>
        <v>0</v>
      </c>
      <c r="G2510" s="129">
        <f>IF(C2510&gt;0,MAX(N2510:P2510)-LARGE(N2510:P2510,2),0)</f>
        <v>2532</v>
      </c>
      <c r="H2510" s="134">
        <f>IF(C2510&gt;0,G2510/C2510,0)</f>
        <v>0.79125000000000001</v>
      </c>
      <c r="I2510" s="2"/>
      <c r="J2510" s="2">
        <f>IF($C2510=0,"-",N2510/$C2510)</f>
        <v>0.88406249999999997</v>
      </c>
      <c r="K2510" s="2">
        <f>IF($C2510=0,"-",O2510/$C2510)</f>
        <v>9.2812500000000006E-2</v>
      </c>
      <c r="L2510" s="2">
        <f>IF($C2510=0,"-",P2510/$C2510)</f>
        <v>0</v>
      </c>
      <c r="M2510" s="2">
        <f>IF(C2510=0,"-",(1-J2510-K2510-L2510))</f>
        <v>2.3125000000000021E-2</v>
      </c>
      <c r="N2510" s="63">
        <v>2829</v>
      </c>
      <c r="O2510" s="63">
        <v>297</v>
      </c>
      <c r="P2510" s="63">
        <v>0</v>
      </c>
      <c r="Q2510" s="63">
        <v>74</v>
      </c>
      <c r="R2510" s="63">
        <v>0</v>
      </c>
      <c r="S2510" s="63">
        <v>0</v>
      </c>
      <c r="T2510" s="63">
        <v>0</v>
      </c>
      <c r="U2510" s="63">
        <v>0</v>
      </c>
      <c r="V2510" s="63">
        <v>0</v>
      </c>
      <c r="W2510" s="63">
        <v>0</v>
      </c>
      <c r="X2510" s="63">
        <v>0</v>
      </c>
      <c r="Y2510" s="63">
        <v>0</v>
      </c>
      <c r="Z2510" s="63">
        <v>0</v>
      </c>
      <c r="AA2510" s="63">
        <v>0</v>
      </c>
      <c r="AB2510" s="63">
        <v>0</v>
      </c>
      <c r="AC2510" s="63">
        <v>0</v>
      </c>
      <c r="AD2510" s="63">
        <v>0</v>
      </c>
      <c r="AE2510" s="63">
        <v>0</v>
      </c>
      <c r="AF2510" s="63">
        <v>0</v>
      </c>
      <c r="AG2510" s="63">
        <v>0</v>
      </c>
      <c r="AH2510" s="63">
        <v>0</v>
      </c>
      <c r="AI2510" s="63">
        <v>0</v>
      </c>
      <c r="AJ2510" s="63">
        <v>0</v>
      </c>
      <c r="AK2510" s="63">
        <v>0</v>
      </c>
      <c r="AL2510" s="63">
        <v>0</v>
      </c>
      <c r="AM2510" s="63">
        <v>0</v>
      </c>
      <c r="AN2510" s="63">
        <v>0</v>
      </c>
      <c r="AO2510" s="63">
        <v>0</v>
      </c>
      <c r="AP2510" s="63">
        <v>0</v>
      </c>
      <c r="AQ2510" s="63">
        <v>0</v>
      </c>
      <c r="AR2510" s="63">
        <v>0</v>
      </c>
      <c r="AS2510" s="63">
        <v>0</v>
      </c>
      <c r="AT2510" s="63">
        <v>0</v>
      </c>
      <c r="AU2510" s="63">
        <v>0</v>
      </c>
      <c r="AV2510" s="63">
        <v>0</v>
      </c>
      <c r="AW2510" s="63">
        <v>0</v>
      </c>
      <c r="AX2510" s="63">
        <v>0</v>
      </c>
      <c r="AY2510" s="63">
        <v>0</v>
      </c>
      <c r="BA2510" s="5">
        <f>IF(Q2510&gt;0,RANK(Q2510,(N2510:P2510,Q2510:AE2510)),0)</f>
        <v>3</v>
      </c>
      <c r="BB2510" s="5">
        <f>IF(R2510&gt;0,RANK(R2510,(N2510:P2510,Q2510:AE2510)),0)</f>
        <v>0</v>
      </c>
      <c r="BC2510" s="5">
        <f>IF(T2510&gt;0,RANK(T2510,(N2510:P2510,Q2510:AE2510)),0)</f>
        <v>0</v>
      </c>
      <c r="BD2510" s="5">
        <f>IF(S2510&gt;0,RANK(S2510,(N2510:P2510,Q2510:AE2510)),0)</f>
        <v>0</v>
      </c>
      <c r="BE2510" s="2">
        <f>IF($C2510=0,"-",Q2510/$C2510)</f>
        <v>2.3125E-2</v>
      </c>
      <c r="BF2510" s="2">
        <f>IF($C2510=0,"-",R2510/$C2510)</f>
        <v>0</v>
      </c>
      <c r="BG2510" s="2">
        <f>IF($C2510=0,"-",T2510/$C2510)</f>
        <v>0</v>
      </c>
      <c r="BH2510" s="2">
        <f>IF($C2510=0,"-",S2510/$C2510)</f>
        <v>0</v>
      </c>
      <c r="BJ2510" t="s">
        <v>3267</v>
      </c>
      <c r="BK2510" t="s">
        <v>1182</v>
      </c>
      <c r="BL2510">
        <v>1</v>
      </c>
      <c r="BN2510" s="112">
        <v>46</v>
      </c>
      <c r="BO2510" s="114">
        <v>102</v>
      </c>
      <c r="BP2510" s="118">
        <f>1000*BN2510+BO2510</f>
        <v>46102</v>
      </c>
      <c r="BQ2510" s="118">
        <v>46113</v>
      </c>
      <c r="BR2510" s="5" t="s">
        <v>3151</v>
      </c>
    </row>
    <row r="2511" spans="1:76" ht="15" hidden="1" customHeight="1" outlineLevel="1">
      <c r="A2511" t="s">
        <v>1724</v>
      </c>
      <c r="B2511" t="s">
        <v>1182</v>
      </c>
      <c r="C2511" s="1">
        <f t="shared" si="998"/>
        <v>57518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29">
        <f t="shared" si="1007"/>
        <v>14457</v>
      </c>
      <c r="H2511" s="134">
        <f t="shared" si="1008"/>
        <v>0.25134740429083069</v>
      </c>
      <c r="I2511" s="2"/>
      <c r="J2511" s="2">
        <f t="shared" si="999"/>
        <v>0.35825306860461076</v>
      </c>
      <c r="K2511" s="2">
        <f t="shared" si="1000"/>
        <v>0.60960047289544139</v>
      </c>
      <c r="L2511" s="2">
        <f t="shared" si="1001"/>
        <v>0</v>
      </c>
      <c r="M2511" s="2">
        <f t="shared" si="1002"/>
        <v>3.2146458499947794E-2</v>
      </c>
      <c r="N2511" s="63">
        <v>20606</v>
      </c>
      <c r="O2511" s="63">
        <v>35063</v>
      </c>
      <c r="P2511" s="63">
        <v>0</v>
      </c>
      <c r="Q2511" s="63">
        <v>1849</v>
      </c>
      <c r="R2511" s="63">
        <v>0</v>
      </c>
      <c r="S2511" s="63">
        <v>0</v>
      </c>
      <c r="T2511" s="63">
        <v>0</v>
      </c>
      <c r="U2511" s="63">
        <v>0</v>
      </c>
      <c r="V2511" s="63">
        <v>0</v>
      </c>
      <c r="W2511" s="63">
        <v>0</v>
      </c>
      <c r="X2511" s="63">
        <v>0</v>
      </c>
      <c r="Y2511" s="63">
        <v>0</v>
      </c>
      <c r="Z2511" s="63">
        <v>0</v>
      </c>
      <c r="AA2511" s="63">
        <v>0</v>
      </c>
      <c r="AB2511" s="63">
        <v>0</v>
      </c>
      <c r="AC2511" s="63">
        <v>0</v>
      </c>
      <c r="AD2511" s="63">
        <v>0</v>
      </c>
      <c r="AE2511" s="63">
        <v>0</v>
      </c>
      <c r="AF2511" s="63">
        <v>0</v>
      </c>
      <c r="AG2511" s="63">
        <v>0</v>
      </c>
      <c r="AH2511" s="63">
        <v>0</v>
      </c>
      <c r="AI2511" s="63">
        <v>0</v>
      </c>
      <c r="AJ2511" s="63">
        <v>0</v>
      </c>
      <c r="AK2511" s="63">
        <v>0</v>
      </c>
      <c r="AL2511" s="63">
        <v>0</v>
      </c>
      <c r="AM2511" s="63">
        <v>0</v>
      </c>
      <c r="AN2511" s="63">
        <v>0</v>
      </c>
      <c r="AO2511" s="63">
        <v>0</v>
      </c>
      <c r="AP2511" s="63">
        <v>0</v>
      </c>
      <c r="AQ2511" s="63">
        <v>0</v>
      </c>
      <c r="AR2511" s="63">
        <v>0</v>
      </c>
      <c r="AS2511" s="63">
        <v>0</v>
      </c>
      <c r="AT2511" s="63">
        <v>0</v>
      </c>
      <c r="AU2511" s="63">
        <v>0</v>
      </c>
      <c r="AV2511" s="63">
        <v>0</v>
      </c>
      <c r="AW2511" s="63">
        <v>0</v>
      </c>
      <c r="AX2511" s="63">
        <v>0</v>
      </c>
      <c r="AY2511" s="63">
        <v>0</v>
      </c>
      <c r="BA2511" s="5">
        <f>IF(Q2511&gt;0,RANK(Q2511,(N2511:P2511,Q2511:AE2511)),0)</f>
        <v>3</v>
      </c>
      <c r="BB2511" s="5">
        <f>IF(R2511&gt;0,RANK(R2511,(N2511:P2511,Q2511:AE2511)),0)</f>
        <v>0</v>
      </c>
      <c r="BC2511" s="5">
        <f>IF(T2511&gt;0,RANK(T2511,(N2511:P2511,Q2511:AE2511)),0)</f>
        <v>0</v>
      </c>
      <c r="BD2511" s="5">
        <f>IF(S2511&gt;0,RANK(S2511,(N2511:P2511,Q2511:AE2511)),0)</f>
        <v>0</v>
      </c>
      <c r="BE2511" s="2">
        <f t="shared" si="1003"/>
        <v>3.2146458499947843E-2</v>
      </c>
      <c r="BF2511" s="2">
        <f t="shared" si="1004"/>
        <v>0</v>
      </c>
      <c r="BG2511" s="2">
        <f t="shared" si="1005"/>
        <v>0</v>
      </c>
      <c r="BH2511" s="2">
        <f t="shared" si="1006"/>
        <v>0</v>
      </c>
      <c r="BJ2511" t="s">
        <v>1724</v>
      </c>
      <c r="BK2511" t="s">
        <v>1182</v>
      </c>
      <c r="BL2511">
        <v>1</v>
      </c>
      <c r="BN2511" s="112">
        <v>46</v>
      </c>
      <c r="BO2511" s="114">
        <v>103</v>
      </c>
      <c r="BP2511" s="118">
        <f t="shared" si="997"/>
        <v>46103</v>
      </c>
      <c r="BQ2511" s="118">
        <f t="shared" si="996"/>
        <v>46103</v>
      </c>
      <c r="BR2511" s="5" t="s">
        <v>3151</v>
      </c>
    </row>
    <row r="2512" spans="1:76" ht="15" hidden="1" customHeight="1" outlineLevel="1">
      <c r="A2512" t="s">
        <v>51</v>
      </c>
      <c r="B2512" t="s">
        <v>1182</v>
      </c>
      <c r="C2512" s="1">
        <f t="shared" si="998"/>
        <v>1669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29">
        <f t="shared" si="1007"/>
        <v>1162</v>
      </c>
      <c r="H2512" s="134">
        <f t="shared" si="1008"/>
        <v>0.69622528460155786</v>
      </c>
      <c r="I2512" s="2"/>
      <c r="J2512" s="2">
        <f t="shared" si="999"/>
        <v>0.14319952067106051</v>
      </c>
      <c r="K2512" s="2">
        <f t="shared" si="1000"/>
        <v>0.83942480527261831</v>
      </c>
      <c r="L2512" s="2">
        <f t="shared" si="1001"/>
        <v>0</v>
      </c>
      <c r="M2512" s="2">
        <f t="shared" si="1002"/>
        <v>1.7375674056321122E-2</v>
      </c>
      <c r="N2512" s="63">
        <v>239</v>
      </c>
      <c r="O2512" s="63">
        <v>1401</v>
      </c>
      <c r="P2512" s="63">
        <v>0</v>
      </c>
      <c r="Q2512" s="63">
        <v>29</v>
      </c>
      <c r="R2512" s="63">
        <v>0</v>
      </c>
      <c r="S2512" s="63">
        <v>0</v>
      </c>
      <c r="T2512" s="63">
        <v>0</v>
      </c>
      <c r="U2512" s="63">
        <v>0</v>
      </c>
      <c r="V2512" s="63">
        <v>0</v>
      </c>
      <c r="W2512" s="63">
        <v>0</v>
      </c>
      <c r="X2512" s="63">
        <v>0</v>
      </c>
      <c r="Y2512" s="63">
        <v>0</v>
      </c>
      <c r="Z2512" s="63">
        <v>0</v>
      </c>
      <c r="AA2512" s="63">
        <v>0</v>
      </c>
      <c r="AB2512" s="63">
        <v>0</v>
      </c>
      <c r="AC2512" s="63">
        <v>0</v>
      </c>
      <c r="AD2512" s="63">
        <v>0</v>
      </c>
      <c r="AE2512" s="63">
        <v>0</v>
      </c>
      <c r="AF2512" s="63">
        <v>0</v>
      </c>
      <c r="AG2512" s="63">
        <v>0</v>
      </c>
      <c r="AH2512" s="63">
        <v>0</v>
      </c>
      <c r="AI2512" s="63">
        <v>0</v>
      </c>
      <c r="AJ2512" s="63">
        <v>0</v>
      </c>
      <c r="AK2512" s="63">
        <v>0</v>
      </c>
      <c r="AL2512" s="63">
        <v>0</v>
      </c>
      <c r="AM2512" s="63">
        <v>0</v>
      </c>
      <c r="AN2512" s="63">
        <v>0</v>
      </c>
      <c r="AO2512" s="63">
        <v>0</v>
      </c>
      <c r="AP2512" s="63">
        <v>0</v>
      </c>
      <c r="AQ2512" s="63">
        <v>0</v>
      </c>
      <c r="AR2512" s="63">
        <v>0</v>
      </c>
      <c r="AS2512" s="63">
        <v>0</v>
      </c>
      <c r="AT2512" s="63">
        <v>0</v>
      </c>
      <c r="AU2512" s="63">
        <v>0</v>
      </c>
      <c r="AV2512" s="63">
        <v>0</v>
      </c>
      <c r="AW2512" s="63">
        <v>0</v>
      </c>
      <c r="AX2512" s="63">
        <v>0</v>
      </c>
      <c r="AY2512" s="63">
        <v>0</v>
      </c>
      <c r="BA2512" s="5">
        <f>IF(Q2512&gt;0,RANK(Q2512,(N2512:P2512,Q2512:AE2512)),0)</f>
        <v>3</v>
      </c>
      <c r="BB2512" s="5">
        <f>IF(R2512&gt;0,RANK(R2512,(N2512:P2512,Q2512:AE2512)),0)</f>
        <v>0</v>
      </c>
      <c r="BC2512" s="5">
        <f>IF(T2512&gt;0,RANK(T2512,(N2512:P2512,Q2512:AE2512)),0)</f>
        <v>0</v>
      </c>
      <c r="BD2512" s="5">
        <f>IF(S2512&gt;0,RANK(S2512,(N2512:P2512,Q2512:AE2512)),0)</f>
        <v>0</v>
      </c>
      <c r="BE2512" s="2">
        <f t="shared" si="1003"/>
        <v>1.737567405632115E-2</v>
      </c>
      <c r="BF2512" s="2">
        <f t="shared" si="1004"/>
        <v>0</v>
      </c>
      <c r="BG2512" s="2">
        <f t="shared" si="1005"/>
        <v>0</v>
      </c>
      <c r="BH2512" s="2">
        <f t="shared" si="1006"/>
        <v>0</v>
      </c>
      <c r="BJ2512" t="s">
        <v>51</v>
      </c>
      <c r="BK2512" t="s">
        <v>1182</v>
      </c>
      <c r="BL2512">
        <v>1</v>
      </c>
      <c r="BN2512" s="112">
        <v>46</v>
      </c>
      <c r="BO2512" s="114">
        <v>105</v>
      </c>
      <c r="BP2512" s="118">
        <f t="shared" si="997"/>
        <v>46105</v>
      </c>
      <c r="BQ2512" s="118">
        <f t="shared" si="996"/>
        <v>46105</v>
      </c>
      <c r="BR2512" s="5" t="s">
        <v>3151</v>
      </c>
    </row>
    <row r="2513" spans="1:88" ht="15" hidden="1" customHeight="1" outlineLevel="1">
      <c r="A2513" t="s">
        <v>1171</v>
      </c>
      <c r="B2513" t="s">
        <v>1182</v>
      </c>
      <c r="C2513" s="1">
        <f t="shared" si="998"/>
        <v>1380</v>
      </c>
      <c r="D2513" s="5">
        <f>IF(N2513&gt;0, RANK(N2513,(N2513:P2513,Q2513:AE2513)),0)</f>
        <v>2</v>
      </c>
      <c r="E2513" s="5">
        <f>IF(O2513&gt;0,RANK(O2513,(N2513:P2513,Q2513:AE2513)),0)</f>
        <v>1</v>
      </c>
      <c r="F2513" s="5">
        <f>IF(P2513&gt;0,RANK(P2513,(N2513:P2513,Q2513:AE2513)),0)</f>
        <v>0</v>
      </c>
      <c r="G2513" s="129">
        <f t="shared" si="1007"/>
        <v>912</v>
      </c>
      <c r="H2513" s="134">
        <f t="shared" si="1008"/>
        <v>0.66086956521739126</v>
      </c>
      <c r="I2513" s="2"/>
      <c r="J2513" s="2">
        <f t="shared" si="999"/>
        <v>0.16449275362318841</v>
      </c>
      <c r="K2513" s="2">
        <f t="shared" si="1000"/>
        <v>0.82536231884057976</v>
      </c>
      <c r="L2513" s="2">
        <f t="shared" si="1001"/>
        <v>0</v>
      </c>
      <c r="M2513" s="2">
        <f t="shared" si="1002"/>
        <v>1.0144927536231862E-2</v>
      </c>
      <c r="N2513" s="63">
        <v>227</v>
      </c>
      <c r="O2513" s="63">
        <v>1139</v>
      </c>
      <c r="P2513" s="63">
        <v>0</v>
      </c>
      <c r="Q2513" s="63">
        <v>14</v>
      </c>
      <c r="R2513" s="63">
        <v>0</v>
      </c>
      <c r="S2513" s="63">
        <v>0</v>
      </c>
      <c r="T2513" s="63">
        <v>0</v>
      </c>
      <c r="U2513" s="63">
        <v>0</v>
      </c>
      <c r="V2513" s="63">
        <v>0</v>
      </c>
      <c r="W2513" s="63">
        <v>0</v>
      </c>
      <c r="X2513" s="63">
        <v>0</v>
      </c>
      <c r="Y2513" s="63">
        <v>0</v>
      </c>
      <c r="Z2513" s="63">
        <v>0</v>
      </c>
      <c r="AA2513" s="63">
        <v>0</v>
      </c>
      <c r="AB2513" s="63">
        <v>0</v>
      </c>
      <c r="AC2513" s="63">
        <v>0</v>
      </c>
      <c r="AD2513" s="63">
        <v>0</v>
      </c>
      <c r="AE2513" s="63">
        <v>0</v>
      </c>
      <c r="AF2513" s="63">
        <v>0</v>
      </c>
      <c r="AG2513" s="63">
        <v>0</v>
      </c>
      <c r="AH2513" s="63">
        <v>0</v>
      </c>
      <c r="AI2513" s="63">
        <v>0</v>
      </c>
      <c r="AJ2513" s="63">
        <v>0</v>
      </c>
      <c r="AK2513" s="63">
        <v>0</v>
      </c>
      <c r="AL2513" s="63">
        <v>0</v>
      </c>
      <c r="AM2513" s="63">
        <v>0</v>
      </c>
      <c r="AN2513" s="63">
        <v>0</v>
      </c>
      <c r="AO2513" s="63">
        <v>0</v>
      </c>
      <c r="AP2513" s="63">
        <v>0</v>
      </c>
      <c r="AQ2513" s="63">
        <v>0</v>
      </c>
      <c r="AR2513" s="63">
        <v>0</v>
      </c>
      <c r="AS2513" s="63">
        <v>0</v>
      </c>
      <c r="AT2513" s="63">
        <v>0</v>
      </c>
      <c r="AU2513" s="63">
        <v>0</v>
      </c>
      <c r="AV2513" s="63">
        <v>0</v>
      </c>
      <c r="AW2513" s="63">
        <v>0</v>
      </c>
      <c r="AX2513" s="63">
        <v>0</v>
      </c>
      <c r="AY2513" s="63">
        <v>0</v>
      </c>
      <c r="BA2513" s="5">
        <f>IF(Q2513&gt;0,RANK(Q2513,(N2513:P2513,Q2513:AE2513)),0)</f>
        <v>3</v>
      </c>
      <c r="BB2513" s="5">
        <f>IF(R2513&gt;0,RANK(R2513,(N2513:P2513,Q2513:AE2513)),0)</f>
        <v>0</v>
      </c>
      <c r="BC2513" s="5">
        <f>IF(T2513&gt;0,RANK(T2513,(N2513:P2513,Q2513:AE2513)),0)</f>
        <v>0</v>
      </c>
      <c r="BD2513" s="5">
        <f>IF(S2513&gt;0,RANK(S2513,(N2513:P2513,Q2513:AE2513)),0)</f>
        <v>0</v>
      </c>
      <c r="BE2513" s="2">
        <f t="shared" si="1003"/>
        <v>1.0144927536231883E-2</v>
      </c>
      <c r="BF2513" s="2">
        <f t="shared" si="1004"/>
        <v>0</v>
      </c>
      <c r="BG2513" s="2">
        <f t="shared" si="1005"/>
        <v>0</v>
      </c>
      <c r="BH2513" s="2">
        <f t="shared" si="1006"/>
        <v>0</v>
      </c>
      <c r="BJ2513" t="s">
        <v>1171</v>
      </c>
      <c r="BK2513" t="s">
        <v>1182</v>
      </c>
      <c r="BL2513">
        <v>1</v>
      </c>
      <c r="BN2513" s="112">
        <v>46</v>
      </c>
      <c r="BO2513" s="114">
        <v>107</v>
      </c>
      <c r="BP2513" s="118">
        <f t="shared" si="997"/>
        <v>46107</v>
      </c>
      <c r="BQ2513" s="118">
        <f t="shared" si="996"/>
        <v>46107</v>
      </c>
      <c r="BR2513" s="5" t="s">
        <v>3151</v>
      </c>
    </row>
    <row r="2514" spans="1:88" ht="15" hidden="1" customHeight="1" outlineLevel="1">
      <c r="A2514" t="s">
        <v>1483</v>
      </c>
      <c r="B2514" t="s">
        <v>1182</v>
      </c>
      <c r="C2514" s="1">
        <f t="shared" si="998"/>
        <v>4307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29">
        <f t="shared" si="1007"/>
        <v>576</v>
      </c>
      <c r="H2514" s="134">
        <f t="shared" si="1008"/>
        <v>0.13373577896447644</v>
      </c>
      <c r="I2514" s="2"/>
      <c r="J2514" s="2">
        <f t="shared" si="999"/>
        <v>0.42442535407476201</v>
      </c>
      <c r="K2514" s="2">
        <f t="shared" si="1000"/>
        <v>0.55816113303923842</v>
      </c>
      <c r="L2514" s="2">
        <f t="shared" si="1001"/>
        <v>0</v>
      </c>
      <c r="M2514" s="2">
        <f t="shared" si="1002"/>
        <v>1.7413512885999571E-2</v>
      </c>
      <c r="N2514" s="63">
        <v>1828</v>
      </c>
      <c r="O2514" s="63">
        <v>2404</v>
      </c>
      <c r="P2514" s="63">
        <v>0</v>
      </c>
      <c r="Q2514" s="63">
        <v>75</v>
      </c>
      <c r="R2514" s="63">
        <v>0</v>
      </c>
      <c r="S2514" s="63">
        <v>0</v>
      </c>
      <c r="T2514" s="63">
        <v>0</v>
      </c>
      <c r="U2514" s="63">
        <v>0</v>
      </c>
      <c r="V2514" s="63">
        <v>0</v>
      </c>
      <c r="W2514" s="63">
        <v>0</v>
      </c>
      <c r="X2514" s="63">
        <v>0</v>
      </c>
      <c r="Y2514" s="63">
        <v>0</v>
      </c>
      <c r="Z2514" s="63">
        <v>0</v>
      </c>
      <c r="AA2514" s="63">
        <v>0</v>
      </c>
      <c r="AB2514" s="63">
        <v>0</v>
      </c>
      <c r="AC2514" s="63">
        <v>0</v>
      </c>
      <c r="AD2514" s="63">
        <v>0</v>
      </c>
      <c r="AE2514" s="63">
        <v>0</v>
      </c>
      <c r="AF2514" s="63">
        <v>0</v>
      </c>
      <c r="AG2514" s="63">
        <v>0</v>
      </c>
      <c r="AH2514" s="63">
        <v>0</v>
      </c>
      <c r="AI2514" s="63">
        <v>0</v>
      </c>
      <c r="AJ2514" s="63">
        <v>0</v>
      </c>
      <c r="AK2514" s="63">
        <v>0</v>
      </c>
      <c r="AL2514" s="63">
        <v>0</v>
      </c>
      <c r="AM2514" s="63">
        <v>0</v>
      </c>
      <c r="AN2514" s="63">
        <v>0</v>
      </c>
      <c r="AO2514" s="63">
        <v>0</v>
      </c>
      <c r="AP2514" s="63">
        <v>0</v>
      </c>
      <c r="AQ2514" s="63">
        <v>0</v>
      </c>
      <c r="AR2514" s="63">
        <v>0</v>
      </c>
      <c r="AS2514" s="63">
        <v>0</v>
      </c>
      <c r="AT2514" s="63">
        <v>0</v>
      </c>
      <c r="AU2514" s="63">
        <v>0</v>
      </c>
      <c r="AV2514" s="63">
        <v>0</v>
      </c>
      <c r="AW2514" s="63">
        <v>0</v>
      </c>
      <c r="AX2514" s="63">
        <v>0</v>
      </c>
      <c r="AY2514" s="63">
        <v>0</v>
      </c>
      <c r="BA2514" s="5">
        <f>IF(Q2514&gt;0,RANK(Q2514,(N2514:P2514,Q2514:AE2514)),0)</f>
        <v>3</v>
      </c>
      <c r="BB2514" s="5">
        <f>IF(R2514&gt;0,RANK(R2514,(N2514:P2514,Q2514:AE2514)),0)</f>
        <v>0</v>
      </c>
      <c r="BC2514" s="5">
        <f>IF(T2514&gt;0,RANK(T2514,(N2514:P2514,Q2514:AE2514)),0)</f>
        <v>0</v>
      </c>
      <c r="BD2514" s="5">
        <f>IF(S2514&gt;0,RANK(S2514,(N2514:P2514,Q2514:AE2514)),0)</f>
        <v>0</v>
      </c>
      <c r="BE2514" s="2">
        <f t="shared" si="1003"/>
        <v>1.7413512885999537E-2</v>
      </c>
      <c r="BF2514" s="2">
        <f t="shared" si="1004"/>
        <v>0</v>
      </c>
      <c r="BG2514" s="2">
        <f t="shared" si="1005"/>
        <v>0</v>
      </c>
      <c r="BH2514" s="2">
        <f t="shared" si="1006"/>
        <v>0</v>
      </c>
      <c r="BJ2514" t="s">
        <v>1483</v>
      </c>
      <c r="BK2514" t="s">
        <v>1182</v>
      </c>
      <c r="BL2514">
        <v>1</v>
      </c>
      <c r="BN2514" s="112">
        <v>46</v>
      </c>
      <c r="BO2514" s="114">
        <v>109</v>
      </c>
      <c r="BP2514" s="118">
        <f t="shared" si="997"/>
        <v>46109</v>
      </c>
      <c r="BQ2514" s="118">
        <f t="shared" si="996"/>
        <v>46109</v>
      </c>
      <c r="BR2514" s="5" t="s">
        <v>3151</v>
      </c>
    </row>
    <row r="2515" spans="1:88" ht="15" hidden="1" customHeight="1" outlineLevel="1">
      <c r="A2515" t="s">
        <v>758</v>
      </c>
      <c r="B2515" t="s">
        <v>1182</v>
      </c>
      <c r="C2515" s="1">
        <f t="shared" si="998"/>
        <v>1185</v>
      </c>
      <c r="D2515" s="5">
        <f>IF(N2515&gt;0, RANK(N2515,(N2515:P2515,Q2515:AE2515)),0)</f>
        <v>2</v>
      </c>
      <c r="E2515" s="5">
        <f>IF(O2515&gt;0,RANK(O2515,(N2515:P2515,Q2515:AE2515)),0)</f>
        <v>1</v>
      </c>
      <c r="F2515" s="5">
        <f>IF(P2515&gt;0,RANK(P2515,(N2515:P2515,Q2515:AE2515)),0)</f>
        <v>0</v>
      </c>
      <c r="G2515" s="129">
        <f t="shared" si="1007"/>
        <v>648</v>
      </c>
      <c r="H2515" s="134">
        <f t="shared" si="1008"/>
        <v>0.54683544303797471</v>
      </c>
      <c r="I2515" s="2"/>
      <c r="J2515" s="2">
        <f t="shared" si="999"/>
        <v>0.21687763713080169</v>
      </c>
      <c r="K2515" s="2">
        <f t="shared" si="1000"/>
        <v>0.76371308016877637</v>
      </c>
      <c r="L2515" s="2">
        <f t="shared" si="1001"/>
        <v>0</v>
      </c>
      <c r="M2515" s="2">
        <f t="shared" si="1002"/>
        <v>1.940928270042197E-2</v>
      </c>
      <c r="N2515" s="63">
        <v>257</v>
      </c>
      <c r="O2515" s="63">
        <v>905</v>
      </c>
      <c r="P2515" s="63">
        <v>0</v>
      </c>
      <c r="Q2515" s="63">
        <v>23</v>
      </c>
      <c r="R2515" s="63">
        <v>0</v>
      </c>
      <c r="S2515" s="63">
        <v>0</v>
      </c>
      <c r="T2515" s="63">
        <v>0</v>
      </c>
      <c r="U2515" s="63">
        <v>0</v>
      </c>
      <c r="V2515" s="63">
        <v>0</v>
      </c>
      <c r="W2515" s="63">
        <v>0</v>
      </c>
      <c r="X2515" s="63">
        <v>0</v>
      </c>
      <c r="Y2515" s="63">
        <v>0</v>
      </c>
      <c r="Z2515" s="63">
        <v>0</v>
      </c>
      <c r="AA2515" s="63">
        <v>0</v>
      </c>
      <c r="AB2515" s="63">
        <v>0</v>
      </c>
      <c r="AC2515" s="63">
        <v>0</v>
      </c>
      <c r="AD2515" s="63">
        <v>0</v>
      </c>
      <c r="AE2515" s="63">
        <v>0</v>
      </c>
      <c r="AF2515" s="63">
        <v>0</v>
      </c>
      <c r="AG2515" s="63">
        <v>0</v>
      </c>
      <c r="AH2515" s="63">
        <v>0</v>
      </c>
      <c r="AI2515" s="63">
        <v>0</v>
      </c>
      <c r="AJ2515" s="63">
        <v>0</v>
      </c>
      <c r="AK2515" s="63">
        <v>0</v>
      </c>
      <c r="AL2515" s="63">
        <v>0</v>
      </c>
      <c r="AM2515" s="63">
        <v>0</v>
      </c>
      <c r="AN2515" s="63">
        <v>0</v>
      </c>
      <c r="AO2515" s="63">
        <v>0</v>
      </c>
      <c r="AP2515" s="63">
        <v>0</v>
      </c>
      <c r="AQ2515" s="63">
        <v>0</v>
      </c>
      <c r="AR2515" s="63">
        <v>0</v>
      </c>
      <c r="AS2515" s="63">
        <v>0</v>
      </c>
      <c r="AT2515" s="63">
        <v>0</v>
      </c>
      <c r="AU2515" s="63">
        <v>0</v>
      </c>
      <c r="AV2515" s="63">
        <v>0</v>
      </c>
      <c r="AW2515" s="63">
        <v>0</v>
      </c>
      <c r="AX2515" s="63">
        <v>0</v>
      </c>
      <c r="AY2515" s="63">
        <v>0</v>
      </c>
      <c r="BA2515" s="5">
        <f>IF(Q2515&gt;0,RANK(Q2515,(N2515:P2515,Q2515:AE2515)),0)</f>
        <v>3</v>
      </c>
      <c r="BB2515" s="5">
        <f>IF(R2515&gt;0,RANK(R2515,(N2515:P2515,Q2515:AE2515)),0)</f>
        <v>0</v>
      </c>
      <c r="BC2515" s="5">
        <f>IF(T2515&gt;0,RANK(T2515,(N2515:P2515,Q2515:AE2515)),0)</f>
        <v>0</v>
      </c>
      <c r="BD2515" s="5">
        <f>IF(S2515&gt;0,RANK(S2515,(N2515:P2515,Q2515:AE2515)),0)</f>
        <v>0</v>
      </c>
      <c r="BE2515" s="2">
        <f t="shared" si="1003"/>
        <v>1.9409282700421943E-2</v>
      </c>
      <c r="BF2515" s="2">
        <f t="shared" si="1004"/>
        <v>0</v>
      </c>
      <c r="BG2515" s="2">
        <f t="shared" si="1005"/>
        <v>0</v>
      </c>
      <c r="BH2515" s="2">
        <f t="shared" si="1006"/>
        <v>0</v>
      </c>
      <c r="BJ2515" t="s">
        <v>758</v>
      </c>
      <c r="BK2515" t="s">
        <v>1182</v>
      </c>
      <c r="BL2515">
        <v>1</v>
      </c>
      <c r="BN2515" s="112">
        <v>46</v>
      </c>
      <c r="BO2515" s="114">
        <v>111</v>
      </c>
      <c r="BP2515" s="118">
        <f t="shared" si="997"/>
        <v>46111</v>
      </c>
      <c r="BQ2515" s="118">
        <f t="shared" si="996"/>
        <v>46111</v>
      </c>
      <c r="BR2515" s="5" t="s">
        <v>3151</v>
      </c>
    </row>
    <row r="2516" spans="1:88" ht="15" hidden="1" customHeight="1" outlineLevel="1">
      <c r="A2516" t="s">
        <v>759</v>
      </c>
      <c r="B2516" t="s">
        <v>1182</v>
      </c>
      <c r="C2516" s="1">
        <f t="shared" si="998"/>
        <v>3163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29">
        <f t="shared" si="1007"/>
        <v>1106</v>
      </c>
      <c r="H2516" s="134">
        <f t="shared" si="1008"/>
        <v>0.34966803667404361</v>
      </c>
      <c r="I2516" s="2"/>
      <c r="J2516" s="2">
        <f t="shared" si="999"/>
        <v>0.31552323743281696</v>
      </c>
      <c r="K2516" s="2">
        <f t="shared" si="1000"/>
        <v>0.66519127410686063</v>
      </c>
      <c r="L2516" s="2">
        <f t="shared" si="1001"/>
        <v>0</v>
      </c>
      <c r="M2516" s="2">
        <f t="shared" si="1002"/>
        <v>1.9285488460322409E-2</v>
      </c>
      <c r="N2516" s="63">
        <v>998</v>
      </c>
      <c r="O2516" s="63">
        <v>2104</v>
      </c>
      <c r="P2516" s="63">
        <v>0</v>
      </c>
      <c r="Q2516" s="63">
        <v>61</v>
      </c>
      <c r="R2516" s="63">
        <v>0</v>
      </c>
      <c r="S2516" s="63">
        <v>0</v>
      </c>
      <c r="T2516" s="63">
        <v>0</v>
      </c>
      <c r="U2516" s="63">
        <v>0</v>
      </c>
      <c r="V2516" s="63">
        <v>0</v>
      </c>
      <c r="W2516" s="63">
        <v>0</v>
      </c>
      <c r="X2516" s="63">
        <v>0</v>
      </c>
      <c r="Y2516" s="63">
        <v>0</v>
      </c>
      <c r="Z2516" s="63">
        <v>0</v>
      </c>
      <c r="AA2516" s="63">
        <v>0</v>
      </c>
      <c r="AB2516" s="63">
        <v>0</v>
      </c>
      <c r="AC2516" s="63">
        <v>0</v>
      </c>
      <c r="AD2516" s="63">
        <v>0</v>
      </c>
      <c r="AE2516" s="63">
        <v>0</v>
      </c>
      <c r="AF2516" s="63">
        <v>0</v>
      </c>
      <c r="AG2516" s="63">
        <v>0</v>
      </c>
      <c r="AH2516" s="63">
        <v>0</v>
      </c>
      <c r="AI2516" s="63">
        <v>0</v>
      </c>
      <c r="AJ2516" s="63">
        <v>0</v>
      </c>
      <c r="AK2516" s="63">
        <v>0</v>
      </c>
      <c r="AL2516" s="63">
        <v>0</v>
      </c>
      <c r="AM2516" s="63">
        <v>0</v>
      </c>
      <c r="AN2516" s="63">
        <v>0</v>
      </c>
      <c r="AO2516" s="63">
        <v>0</v>
      </c>
      <c r="AP2516" s="63">
        <v>0</v>
      </c>
      <c r="AQ2516" s="63">
        <v>0</v>
      </c>
      <c r="AR2516" s="63">
        <v>0</v>
      </c>
      <c r="AS2516" s="63">
        <v>0</v>
      </c>
      <c r="AT2516" s="63">
        <v>0</v>
      </c>
      <c r="AU2516" s="63">
        <v>0</v>
      </c>
      <c r="AV2516" s="63">
        <v>0</v>
      </c>
      <c r="AW2516" s="63">
        <v>0</v>
      </c>
      <c r="AX2516" s="63">
        <v>0</v>
      </c>
      <c r="AY2516" s="63">
        <v>0</v>
      </c>
      <c r="BA2516" s="5">
        <f>IF(Q2516&gt;0,RANK(Q2516,(N2516:P2516,Q2516:AE2516)),0)</f>
        <v>3</v>
      </c>
      <c r="BB2516" s="5">
        <f>IF(R2516&gt;0,RANK(R2516,(N2516:P2516,Q2516:AE2516)),0)</f>
        <v>0</v>
      </c>
      <c r="BC2516" s="5">
        <f>IF(T2516&gt;0,RANK(T2516,(N2516:P2516,Q2516:AE2516)),0)</f>
        <v>0</v>
      </c>
      <c r="BD2516" s="5">
        <f>IF(S2516&gt;0,RANK(S2516,(N2516:P2516,Q2516:AE2516)),0)</f>
        <v>0</v>
      </c>
      <c r="BE2516" s="2">
        <f t="shared" si="1003"/>
        <v>1.9285488460322478E-2</v>
      </c>
      <c r="BF2516" s="2">
        <f t="shared" si="1004"/>
        <v>0</v>
      </c>
      <c r="BG2516" s="2">
        <f t="shared" si="1005"/>
        <v>0</v>
      </c>
      <c r="BH2516" s="2">
        <f t="shared" si="1006"/>
        <v>0</v>
      </c>
      <c r="BJ2516" t="s">
        <v>759</v>
      </c>
      <c r="BK2516" t="s">
        <v>1182</v>
      </c>
      <c r="BL2516">
        <v>1</v>
      </c>
      <c r="BN2516" s="112">
        <v>46</v>
      </c>
      <c r="BO2516" s="114">
        <v>115</v>
      </c>
      <c r="BP2516" s="118">
        <f t="shared" si="997"/>
        <v>46115</v>
      </c>
      <c r="BQ2516" s="118">
        <f t="shared" si="996"/>
        <v>46115</v>
      </c>
      <c r="BR2516" s="5" t="s">
        <v>3151</v>
      </c>
    </row>
    <row r="2517" spans="1:88" ht="15" hidden="1" customHeight="1" outlineLevel="1">
      <c r="A2517" t="s">
        <v>510</v>
      </c>
      <c r="B2517" t="s">
        <v>1182</v>
      </c>
      <c r="C2517" s="1">
        <f t="shared" si="998"/>
        <v>1652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29">
        <f t="shared" si="1007"/>
        <v>782</v>
      </c>
      <c r="H2517" s="134">
        <f t="shared" si="1008"/>
        <v>0.47336561743341404</v>
      </c>
      <c r="I2517" s="2"/>
      <c r="J2517" s="2">
        <f t="shared" si="999"/>
        <v>0.25484261501210653</v>
      </c>
      <c r="K2517" s="2">
        <f t="shared" si="1000"/>
        <v>0.72820823244552058</v>
      </c>
      <c r="L2517" s="2">
        <f t="shared" si="1001"/>
        <v>0</v>
      </c>
      <c r="M2517" s="2">
        <f t="shared" si="1002"/>
        <v>1.6949152542372836E-2</v>
      </c>
      <c r="N2517" s="63">
        <v>421</v>
      </c>
      <c r="O2517" s="63">
        <v>1203</v>
      </c>
      <c r="P2517" s="63">
        <v>0</v>
      </c>
      <c r="Q2517" s="63">
        <v>28</v>
      </c>
      <c r="R2517" s="63">
        <v>0</v>
      </c>
      <c r="S2517" s="63">
        <v>0</v>
      </c>
      <c r="T2517" s="63">
        <v>0</v>
      </c>
      <c r="U2517" s="63">
        <v>0</v>
      </c>
      <c r="V2517" s="63">
        <v>0</v>
      </c>
      <c r="W2517" s="63">
        <v>0</v>
      </c>
      <c r="X2517" s="63">
        <v>0</v>
      </c>
      <c r="Y2517" s="63">
        <v>0</v>
      </c>
      <c r="Z2517" s="63">
        <v>0</v>
      </c>
      <c r="AA2517" s="63">
        <v>0</v>
      </c>
      <c r="AB2517" s="63">
        <v>0</v>
      </c>
      <c r="AC2517" s="63">
        <v>0</v>
      </c>
      <c r="AD2517" s="63">
        <v>0</v>
      </c>
      <c r="AE2517" s="63">
        <v>0</v>
      </c>
      <c r="AF2517" s="63">
        <v>0</v>
      </c>
      <c r="AG2517" s="63">
        <v>0</v>
      </c>
      <c r="AH2517" s="63">
        <v>0</v>
      </c>
      <c r="AI2517" s="63">
        <v>0</v>
      </c>
      <c r="AJ2517" s="63">
        <v>0</v>
      </c>
      <c r="AK2517" s="63">
        <v>0</v>
      </c>
      <c r="AL2517" s="63">
        <v>0</v>
      </c>
      <c r="AM2517" s="63">
        <v>0</v>
      </c>
      <c r="AN2517" s="63">
        <v>0</v>
      </c>
      <c r="AO2517" s="63">
        <v>0</v>
      </c>
      <c r="AP2517" s="63">
        <v>0</v>
      </c>
      <c r="AQ2517" s="63">
        <v>0</v>
      </c>
      <c r="AR2517" s="63">
        <v>0</v>
      </c>
      <c r="AS2517" s="63">
        <v>0</v>
      </c>
      <c r="AT2517" s="63">
        <v>0</v>
      </c>
      <c r="AU2517" s="63">
        <v>0</v>
      </c>
      <c r="AV2517" s="63">
        <v>0</v>
      </c>
      <c r="AW2517" s="63">
        <v>0</v>
      </c>
      <c r="AX2517" s="63">
        <v>0</v>
      </c>
      <c r="AY2517" s="63">
        <v>0</v>
      </c>
      <c r="BA2517" s="5">
        <f>IF(Q2517&gt;0,RANK(Q2517,(N2517:P2517,Q2517:AE2517)),0)</f>
        <v>3</v>
      </c>
      <c r="BB2517" s="5">
        <f>IF(R2517&gt;0,RANK(R2517,(N2517:P2517,Q2517:AE2517)),0)</f>
        <v>0</v>
      </c>
      <c r="BC2517" s="5">
        <f>IF(T2517&gt;0,RANK(T2517,(N2517:P2517,Q2517:AE2517)),0)</f>
        <v>0</v>
      </c>
      <c r="BD2517" s="5">
        <f>IF(S2517&gt;0,RANK(S2517,(N2517:P2517,Q2517:AE2517)),0)</f>
        <v>0</v>
      </c>
      <c r="BE2517" s="2">
        <f t="shared" si="1003"/>
        <v>1.6949152542372881E-2</v>
      </c>
      <c r="BF2517" s="2">
        <f t="shared" si="1004"/>
        <v>0</v>
      </c>
      <c r="BG2517" s="2">
        <f t="shared" si="1005"/>
        <v>0</v>
      </c>
      <c r="BH2517" s="2">
        <f t="shared" si="1006"/>
        <v>0</v>
      </c>
      <c r="BJ2517" t="s">
        <v>510</v>
      </c>
      <c r="BK2517" t="s">
        <v>1182</v>
      </c>
      <c r="BL2517">
        <v>1</v>
      </c>
      <c r="BN2517" s="112">
        <v>46</v>
      </c>
      <c r="BO2517" s="114">
        <v>117</v>
      </c>
      <c r="BP2517" s="118">
        <f t="shared" si="997"/>
        <v>46117</v>
      </c>
      <c r="BQ2517" s="118">
        <f t="shared" si="996"/>
        <v>46117</v>
      </c>
      <c r="BR2517" s="5" t="s">
        <v>3151</v>
      </c>
    </row>
    <row r="2518" spans="1:88" ht="15" hidden="1" customHeight="1" outlineLevel="1">
      <c r="A2518" t="s">
        <v>1719</v>
      </c>
      <c r="B2518" t="s">
        <v>1182</v>
      </c>
      <c r="C2518" s="1">
        <f t="shared" si="998"/>
        <v>930</v>
      </c>
      <c r="D2518" s="5">
        <f>IF(N2518&gt;0, RANK(N2518,(N2518:P2518,Q2518:AE2518)),0)</f>
        <v>2</v>
      </c>
      <c r="E2518" s="5">
        <f>IF(O2518&gt;0,RANK(O2518,(N2518:P2518,Q2518:AE2518)),0)</f>
        <v>1</v>
      </c>
      <c r="F2518" s="5">
        <f>IF(P2518&gt;0,RANK(P2518,(N2518:P2518,Q2518:AE2518)),0)</f>
        <v>0</v>
      </c>
      <c r="G2518" s="129">
        <f t="shared" si="1007"/>
        <v>541</v>
      </c>
      <c r="H2518" s="134">
        <f t="shared" si="1008"/>
        <v>0.58172043010752683</v>
      </c>
      <c r="I2518" s="2"/>
      <c r="J2518" s="2">
        <f t="shared" si="999"/>
        <v>0.19892473118279569</v>
      </c>
      <c r="K2518" s="2">
        <f t="shared" si="1000"/>
        <v>0.78064516129032258</v>
      </c>
      <c r="L2518" s="2">
        <f t="shared" si="1001"/>
        <v>0</v>
      </c>
      <c r="M2518" s="2">
        <f t="shared" si="1002"/>
        <v>2.043010752688168E-2</v>
      </c>
      <c r="N2518" s="63">
        <v>185</v>
      </c>
      <c r="O2518" s="63">
        <v>726</v>
      </c>
      <c r="P2518" s="63">
        <v>0</v>
      </c>
      <c r="Q2518" s="63">
        <v>19</v>
      </c>
      <c r="R2518" s="63">
        <v>0</v>
      </c>
      <c r="S2518" s="63">
        <v>0</v>
      </c>
      <c r="T2518" s="63">
        <v>0</v>
      </c>
      <c r="U2518" s="63">
        <v>0</v>
      </c>
      <c r="V2518" s="63">
        <v>0</v>
      </c>
      <c r="W2518" s="63">
        <v>0</v>
      </c>
      <c r="X2518" s="63">
        <v>0</v>
      </c>
      <c r="Y2518" s="63">
        <v>0</v>
      </c>
      <c r="Z2518" s="63">
        <v>0</v>
      </c>
      <c r="AA2518" s="63">
        <v>0</v>
      </c>
      <c r="AB2518" s="63">
        <v>0</v>
      </c>
      <c r="AC2518" s="63">
        <v>0</v>
      </c>
      <c r="AD2518" s="63">
        <v>0</v>
      </c>
      <c r="AE2518" s="63">
        <v>0</v>
      </c>
      <c r="AF2518" s="63">
        <v>0</v>
      </c>
      <c r="AG2518" s="63">
        <v>0</v>
      </c>
      <c r="AH2518" s="63">
        <v>0</v>
      </c>
      <c r="AI2518" s="63">
        <v>0</v>
      </c>
      <c r="AJ2518" s="63">
        <v>0</v>
      </c>
      <c r="AK2518" s="63">
        <v>0</v>
      </c>
      <c r="AL2518" s="63">
        <v>0</v>
      </c>
      <c r="AM2518" s="63">
        <v>0</v>
      </c>
      <c r="AN2518" s="63">
        <v>0</v>
      </c>
      <c r="AO2518" s="63">
        <v>0</v>
      </c>
      <c r="AP2518" s="63">
        <v>0</v>
      </c>
      <c r="AQ2518" s="63">
        <v>0</v>
      </c>
      <c r="AR2518" s="63">
        <v>0</v>
      </c>
      <c r="AS2518" s="63">
        <v>0</v>
      </c>
      <c r="AT2518" s="63">
        <v>0</v>
      </c>
      <c r="AU2518" s="63">
        <v>0</v>
      </c>
      <c r="AV2518" s="63">
        <v>0</v>
      </c>
      <c r="AW2518" s="63">
        <v>0</v>
      </c>
      <c r="AX2518" s="63">
        <v>0</v>
      </c>
      <c r="AY2518" s="63">
        <v>0</v>
      </c>
      <c r="BA2518" s="5">
        <f>IF(Q2518&gt;0,RANK(Q2518,(N2518:P2518,Q2518:AE2518)),0)</f>
        <v>3</v>
      </c>
      <c r="BB2518" s="5">
        <f>IF(R2518&gt;0,RANK(R2518,(N2518:P2518,Q2518:AE2518)),0)</f>
        <v>0</v>
      </c>
      <c r="BC2518" s="5">
        <f>IF(T2518&gt;0,RANK(T2518,(N2518:P2518,Q2518:AE2518)),0)</f>
        <v>0</v>
      </c>
      <c r="BD2518" s="5">
        <f>IF(S2518&gt;0,RANK(S2518,(N2518:P2518,Q2518:AE2518)),0)</f>
        <v>0</v>
      </c>
      <c r="BE2518" s="2">
        <f t="shared" si="1003"/>
        <v>2.0430107526881722E-2</v>
      </c>
      <c r="BF2518" s="2">
        <f t="shared" si="1004"/>
        <v>0</v>
      </c>
      <c r="BG2518" s="2">
        <f t="shared" si="1005"/>
        <v>0</v>
      </c>
      <c r="BH2518" s="2">
        <f t="shared" si="1006"/>
        <v>0</v>
      </c>
      <c r="BJ2518" t="s">
        <v>1719</v>
      </c>
      <c r="BK2518" t="s">
        <v>1182</v>
      </c>
      <c r="BL2518">
        <v>1</v>
      </c>
      <c r="BN2518" s="112">
        <v>46</v>
      </c>
      <c r="BO2518" s="114">
        <v>119</v>
      </c>
      <c r="BP2518" s="118">
        <f t="shared" si="997"/>
        <v>46119</v>
      </c>
      <c r="BQ2518" s="118">
        <f t="shared" si="996"/>
        <v>46119</v>
      </c>
      <c r="BR2518" s="5" t="s">
        <v>3151</v>
      </c>
    </row>
    <row r="2519" spans="1:88" ht="15" hidden="1" customHeight="1" outlineLevel="1">
      <c r="A2519" t="s">
        <v>1999</v>
      </c>
      <c r="B2519" t="s">
        <v>1182</v>
      </c>
      <c r="C2519" s="1">
        <f t="shared" si="998"/>
        <v>2539</v>
      </c>
      <c r="D2519" s="5">
        <f>IF(N2519&gt;0, RANK(N2519,(N2519:P2519,Q2519:AE2519)),0)</f>
        <v>1</v>
      </c>
      <c r="E2519" s="5">
        <f>IF(O2519&gt;0,RANK(O2519,(N2519:P2519,Q2519:AE2519)),0)</f>
        <v>2</v>
      </c>
      <c r="F2519" s="5">
        <f>IF(P2519&gt;0,RANK(P2519,(N2519:P2519,Q2519:AE2519)),0)</f>
        <v>0</v>
      </c>
      <c r="G2519" s="129">
        <f t="shared" si="1007"/>
        <v>1431</v>
      </c>
      <c r="H2519" s="134">
        <f t="shared" si="1008"/>
        <v>0.56360771957463573</v>
      </c>
      <c r="I2519" s="2"/>
      <c r="J2519" s="2">
        <f t="shared" si="999"/>
        <v>0.77313903111461202</v>
      </c>
      <c r="K2519" s="2">
        <f t="shared" si="1000"/>
        <v>0.20953131153997637</v>
      </c>
      <c r="L2519" s="2">
        <f t="shared" si="1001"/>
        <v>0</v>
      </c>
      <c r="M2519" s="2">
        <f t="shared" si="1002"/>
        <v>1.7329657345411614E-2</v>
      </c>
      <c r="N2519" s="63">
        <v>1963</v>
      </c>
      <c r="O2519" s="63">
        <v>532</v>
      </c>
      <c r="P2519" s="63">
        <v>0</v>
      </c>
      <c r="Q2519" s="63">
        <v>44</v>
      </c>
      <c r="R2519" s="63">
        <v>0</v>
      </c>
      <c r="S2519" s="63">
        <v>0</v>
      </c>
      <c r="T2519" s="63">
        <v>0</v>
      </c>
      <c r="U2519" s="63">
        <v>0</v>
      </c>
      <c r="V2519" s="63">
        <v>0</v>
      </c>
      <c r="W2519" s="63">
        <v>0</v>
      </c>
      <c r="X2519" s="63">
        <v>0</v>
      </c>
      <c r="Y2519" s="63">
        <v>0</v>
      </c>
      <c r="Z2519" s="63">
        <v>0</v>
      </c>
      <c r="AA2519" s="63">
        <v>0</v>
      </c>
      <c r="AB2519" s="63">
        <v>0</v>
      </c>
      <c r="AC2519" s="63">
        <v>0</v>
      </c>
      <c r="AD2519" s="63">
        <v>0</v>
      </c>
      <c r="AE2519" s="63">
        <v>0</v>
      </c>
      <c r="AF2519" s="63">
        <v>0</v>
      </c>
      <c r="AG2519" s="63">
        <v>0</v>
      </c>
      <c r="AH2519" s="63">
        <v>0</v>
      </c>
      <c r="AI2519" s="63">
        <v>0</v>
      </c>
      <c r="AJ2519" s="63">
        <v>0</v>
      </c>
      <c r="AK2519" s="63">
        <v>0</v>
      </c>
      <c r="AL2519" s="63">
        <v>0</v>
      </c>
      <c r="AM2519" s="63">
        <v>0</v>
      </c>
      <c r="AN2519" s="63">
        <v>0</v>
      </c>
      <c r="AO2519" s="63">
        <v>0</v>
      </c>
      <c r="AP2519" s="63">
        <v>0</v>
      </c>
      <c r="AQ2519" s="63">
        <v>0</v>
      </c>
      <c r="AR2519" s="63">
        <v>0</v>
      </c>
      <c r="AS2519" s="63">
        <v>0</v>
      </c>
      <c r="AT2519" s="63">
        <v>0</v>
      </c>
      <c r="AU2519" s="63">
        <v>0</v>
      </c>
      <c r="AV2519" s="63">
        <v>0</v>
      </c>
      <c r="AW2519" s="63">
        <v>0</v>
      </c>
      <c r="AX2519" s="63">
        <v>0</v>
      </c>
      <c r="AY2519" s="63">
        <v>0</v>
      </c>
      <c r="BA2519" s="5">
        <f>IF(Q2519&gt;0,RANK(Q2519,(N2519:P2519,Q2519:AE2519)),0)</f>
        <v>3</v>
      </c>
      <c r="BB2519" s="5">
        <f>IF(R2519&gt;0,RANK(R2519,(N2519:P2519,Q2519:AE2519)),0)</f>
        <v>0</v>
      </c>
      <c r="BC2519" s="5">
        <f>IF(T2519&gt;0,RANK(T2519,(N2519:P2519,Q2519:AE2519)),0)</f>
        <v>0</v>
      </c>
      <c r="BD2519" s="5">
        <f>IF(S2519&gt;0,RANK(S2519,(N2519:P2519,Q2519:AE2519)),0)</f>
        <v>0</v>
      </c>
      <c r="BE2519" s="2">
        <f t="shared" si="1003"/>
        <v>1.732965734541158E-2</v>
      </c>
      <c r="BF2519" s="2">
        <f t="shared" si="1004"/>
        <v>0</v>
      </c>
      <c r="BG2519" s="2">
        <f t="shared" si="1005"/>
        <v>0</v>
      </c>
      <c r="BH2519" s="2">
        <f t="shared" si="1006"/>
        <v>0</v>
      </c>
      <c r="BJ2519" t="s">
        <v>1999</v>
      </c>
      <c r="BK2519" t="s">
        <v>1182</v>
      </c>
      <c r="BL2519">
        <v>1</v>
      </c>
      <c r="BN2519" s="112">
        <v>46</v>
      </c>
      <c r="BO2519" s="114">
        <v>121</v>
      </c>
      <c r="BP2519" s="118">
        <f t="shared" si="997"/>
        <v>46121</v>
      </c>
      <c r="BQ2519" s="118">
        <f t="shared" si="996"/>
        <v>46121</v>
      </c>
      <c r="BR2519" s="5" t="s">
        <v>3151</v>
      </c>
    </row>
    <row r="2520" spans="1:88" ht="15" hidden="1" customHeight="1" outlineLevel="1">
      <c r="A2520" t="s">
        <v>227</v>
      </c>
      <c r="B2520" t="s">
        <v>1182</v>
      </c>
      <c r="C2520" s="1">
        <f t="shared" si="998"/>
        <v>2696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29">
        <f t="shared" si="1007"/>
        <v>1666</v>
      </c>
      <c r="H2520" s="134">
        <f t="shared" si="1008"/>
        <v>0.61795252225519293</v>
      </c>
      <c r="I2520" s="2"/>
      <c r="J2520" s="2">
        <f t="shared" si="999"/>
        <v>0.1836053412462908</v>
      </c>
      <c r="K2520" s="2">
        <f t="shared" si="1000"/>
        <v>0.80155786350148372</v>
      </c>
      <c r="L2520" s="2">
        <f t="shared" si="1001"/>
        <v>0</v>
      </c>
      <c r="M2520" s="2">
        <f t="shared" si="1002"/>
        <v>1.4836795252225476E-2</v>
      </c>
      <c r="N2520" s="63">
        <v>495</v>
      </c>
      <c r="O2520" s="63">
        <v>2161</v>
      </c>
      <c r="P2520" s="63">
        <v>0</v>
      </c>
      <c r="Q2520" s="63">
        <v>40</v>
      </c>
      <c r="R2520" s="63">
        <v>0</v>
      </c>
      <c r="S2520" s="63">
        <v>0</v>
      </c>
      <c r="T2520" s="63">
        <v>0</v>
      </c>
      <c r="U2520" s="63">
        <v>0</v>
      </c>
      <c r="V2520" s="63">
        <v>0</v>
      </c>
      <c r="W2520" s="63">
        <v>0</v>
      </c>
      <c r="X2520" s="63">
        <v>0</v>
      </c>
      <c r="Y2520" s="63">
        <v>0</v>
      </c>
      <c r="Z2520" s="63">
        <v>0</v>
      </c>
      <c r="AA2520" s="63">
        <v>0</v>
      </c>
      <c r="AB2520" s="63">
        <v>0</v>
      </c>
      <c r="AC2520" s="63">
        <v>0</v>
      </c>
      <c r="AD2520" s="63">
        <v>0</v>
      </c>
      <c r="AE2520" s="63">
        <v>0</v>
      </c>
      <c r="AF2520" s="63">
        <v>0</v>
      </c>
      <c r="AG2520" s="63">
        <v>0</v>
      </c>
      <c r="AH2520" s="63">
        <v>0</v>
      </c>
      <c r="AI2520" s="63">
        <v>0</v>
      </c>
      <c r="AJ2520" s="63">
        <v>0</v>
      </c>
      <c r="AK2520" s="63">
        <v>0</v>
      </c>
      <c r="AL2520" s="63">
        <v>0</v>
      </c>
      <c r="AM2520" s="63">
        <v>0</v>
      </c>
      <c r="AN2520" s="63">
        <v>0</v>
      </c>
      <c r="AO2520" s="63">
        <v>0</v>
      </c>
      <c r="AP2520" s="63">
        <v>0</v>
      </c>
      <c r="AQ2520" s="63">
        <v>0</v>
      </c>
      <c r="AR2520" s="63">
        <v>0</v>
      </c>
      <c r="AS2520" s="63">
        <v>0</v>
      </c>
      <c r="AT2520" s="63">
        <v>0</v>
      </c>
      <c r="AU2520" s="63">
        <v>0</v>
      </c>
      <c r="AV2520" s="63">
        <v>0</v>
      </c>
      <c r="AW2520" s="63">
        <v>0</v>
      </c>
      <c r="AX2520" s="63">
        <v>0</v>
      </c>
      <c r="AY2520" s="63">
        <v>0</v>
      </c>
      <c r="BA2520" s="5">
        <f>IF(Q2520&gt;0,RANK(Q2520,(N2520:P2520,Q2520:AE2520)),0)</f>
        <v>3</v>
      </c>
      <c r="BB2520" s="5">
        <f>IF(R2520&gt;0,RANK(R2520,(N2520:P2520,Q2520:AE2520)),0)</f>
        <v>0</v>
      </c>
      <c r="BC2520" s="5">
        <f>IF(T2520&gt;0,RANK(T2520,(N2520:P2520,Q2520:AE2520)),0)</f>
        <v>0</v>
      </c>
      <c r="BD2520" s="5">
        <f>IF(S2520&gt;0,RANK(S2520,(N2520:P2520,Q2520:AE2520)),0)</f>
        <v>0</v>
      </c>
      <c r="BE2520" s="2">
        <f t="shared" si="1003"/>
        <v>1.483679525222552E-2</v>
      </c>
      <c r="BF2520" s="2">
        <f t="shared" si="1004"/>
        <v>0</v>
      </c>
      <c r="BG2520" s="2">
        <f t="shared" si="1005"/>
        <v>0</v>
      </c>
      <c r="BH2520" s="2">
        <f t="shared" si="1006"/>
        <v>0</v>
      </c>
      <c r="BJ2520" t="s">
        <v>227</v>
      </c>
      <c r="BK2520" t="s">
        <v>1182</v>
      </c>
      <c r="BL2520">
        <v>1</v>
      </c>
      <c r="BN2520" s="112">
        <v>46</v>
      </c>
      <c r="BO2520" s="114">
        <v>123</v>
      </c>
      <c r="BP2520" s="118">
        <f t="shared" si="997"/>
        <v>46123</v>
      </c>
      <c r="BQ2520" s="118">
        <f t="shared" si="996"/>
        <v>46123</v>
      </c>
      <c r="BR2520" s="5" t="s">
        <v>3151</v>
      </c>
    </row>
    <row r="2521" spans="1:88" ht="15" hidden="1" customHeight="1" outlineLevel="1">
      <c r="A2521" t="s">
        <v>1680</v>
      </c>
      <c r="B2521" t="s">
        <v>1182</v>
      </c>
      <c r="C2521" s="1">
        <f t="shared" si="998"/>
        <v>4548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29">
        <f t="shared" si="1007"/>
        <v>2151</v>
      </c>
      <c r="H2521" s="134">
        <f t="shared" si="1008"/>
        <v>0.47295514511873349</v>
      </c>
      <c r="I2521" s="2"/>
      <c r="J2521" s="2">
        <f t="shared" si="999"/>
        <v>0.25043975373790678</v>
      </c>
      <c r="K2521" s="2">
        <f t="shared" si="1000"/>
        <v>0.72339489885664032</v>
      </c>
      <c r="L2521" s="2">
        <f t="shared" si="1001"/>
        <v>0</v>
      </c>
      <c r="M2521" s="2">
        <f t="shared" si="1002"/>
        <v>2.6165347405452843E-2</v>
      </c>
      <c r="N2521" s="63">
        <v>1139</v>
      </c>
      <c r="O2521" s="63">
        <v>3290</v>
      </c>
      <c r="P2521" s="63">
        <v>0</v>
      </c>
      <c r="Q2521" s="63">
        <v>119</v>
      </c>
      <c r="R2521" s="63">
        <v>0</v>
      </c>
      <c r="S2521" s="63">
        <v>0</v>
      </c>
      <c r="T2521" s="63">
        <v>0</v>
      </c>
      <c r="U2521" s="63">
        <v>0</v>
      </c>
      <c r="V2521" s="63">
        <v>0</v>
      </c>
      <c r="W2521" s="63">
        <v>0</v>
      </c>
      <c r="X2521" s="63">
        <v>0</v>
      </c>
      <c r="Y2521" s="63">
        <v>0</v>
      </c>
      <c r="Z2521" s="63">
        <v>0</v>
      </c>
      <c r="AA2521" s="63">
        <v>0</v>
      </c>
      <c r="AB2521" s="63">
        <v>0</v>
      </c>
      <c r="AC2521" s="63">
        <v>0</v>
      </c>
      <c r="AD2521" s="63">
        <v>0</v>
      </c>
      <c r="AE2521" s="63">
        <v>0</v>
      </c>
      <c r="AF2521" s="63">
        <v>0</v>
      </c>
      <c r="AG2521" s="63">
        <v>0</v>
      </c>
      <c r="AH2521" s="63">
        <v>0</v>
      </c>
      <c r="AI2521" s="63">
        <v>0</v>
      </c>
      <c r="AJ2521" s="63">
        <v>0</v>
      </c>
      <c r="AK2521" s="63">
        <v>0</v>
      </c>
      <c r="AL2521" s="63">
        <v>0</v>
      </c>
      <c r="AM2521" s="63">
        <v>0</v>
      </c>
      <c r="AN2521" s="63">
        <v>0</v>
      </c>
      <c r="AO2521" s="63">
        <v>0</v>
      </c>
      <c r="AP2521" s="63">
        <v>0</v>
      </c>
      <c r="AQ2521" s="63">
        <v>0</v>
      </c>
      <c r="AR2521" s="63">
        <v>0</v>
      </c>
      <c r="AS2521" s="63">
        <v>0</v>
      </c>
      <c r="AT2521" s="63">
        <v>0</v>
      </c>
      <c r="AU2521" s="63">
        <v>0</v>
      </c>
      <c r="AV2521" s="63">
        <v>0</v>
      </c>
      <c r="AW2521" s="63">
        <v>0</v>
      </c>
      <c r="AX2521" s="63">
        <v>0</v>
      </c>
      <c r="AY2521" s="63">
        <v>0</v>
      </c>
      <c r="BA2521" s="5">
        <f>IF(Q2521&gt;0,RANK(Q2521,(N2521:P2521,Q2521:AE2521)),0)</f>
        <v>3</v>
      </c>
      <c r="BB2521" s="5">
        <f>IF(R2521&gt;0,RANK(R2521,(N2521:P2521,Q2521:AE2521)),0)</f>
        <v>0</v>
      </c>
      <c r="BC2521" s="5">
        <f>IF(T2521&gt;0,RANK(T2521,(N2521:P2521,Q2521:AE2521)),0)</f>
        <v>0</v>
      </c>
      <c r="BD2521" s="5">
        <f>IF(S2521&gt;0,RANK(S2521,(N2521:P2521,Q2521:AE2521)),0)</f>
        <v>0</v>
      </c>
      <c r="BE2521" s="2">
        <f t="shared" si="1003"/>
        <v>2.6165347405452948E-2</v>
      </c>
      <c r="BF2521" s="2">
        <f t="shared" si="1004"/>
        <v>0</v>
      </c>
      <c r="BG2521" s="2">
        <f t="shared" si="1005"/>
        <v>0</v>
      </c>
      <c r="BH2521" s="2">
        <f t="shared" si="1006"/>
        <v>0</v>
      </c>
      <c r="BJ2521" t="s">
        <v>1680</v>
      </c>
      <c r="BK2521" t="s">
        <v>1182</v>
      </c>
      <c r="BL2521">
        <v>1</v>
      </c>
      <c r="BN2521" s="112">
        <v>46</v>
      </c>
      <c r="BO2521" s="114">
        <v>125</v>
      </c>
      <c r="BP2521" s="118">
        <f t="shared" si="997"/>
        <v>46125</v>
      </c>
      <c r="BQ2521" s="118">
        <f t="shared" si="996"/>
        <v>46125</v>
      </c>
      <c r="BR2521" s="5" t="s">
        <v>3151</v>
      </c>
    </row>
    <row r="2522" spans="1:88" ht="15" hidden="1" customHeight="1" outlineLevel="1">
      <c r="A2522" t="s">
        <v>1512</v>
      </c>
      <c r="B2522" t="s">
        <v>1182</v>
      </c>
      <c r="C2522" s="1">
        <f t="shared" si="998"/>
        <v>8855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29">
        <f t="shared" si="1007"/>
        <v>3219</v>
      </c>
      <c r="H2522" s="134">
        <f t="shared" si="1008"/>
        <v>0.36352343308865048</v>
      </c>
      <c r="I2522" s="2"/>
      <c r="J2522" s="2">
        <f t="shared" si="999"/>
        <v>0.30773574251835123</v>
      </c>
      <c r="K2522" s="2">
        <f t="shared" si="1000"/>
        <v>0.67125917560700166</v>
      </c>
      <c r="L2522" s="2">
        <f t="shared" si="1001"/>
        <v>0</v>
      </c>
      <c r="M2522" s="2">
        <f t="shared" si="1002"/>
        <v>2.1005081874647114E-2</v>
      </c>
      <c r="N2522" s="63">
        <v>2725</v>
      </c>
      <c r="O2522" s="63">
        <v>5944</v>
      </c>
      <c r="P2522" s="63">
        <v>0</v>
      </c>
      <c r="Q2522" s="63">
        <v>186</v>
      </c>
      <c r="R2522" s="63">
        <v>0</v>
      </c>
      <c r="S2522" s="63">
        <v>0</v>
      </c>
      <c r="T2522" s="63">
        <v>0</v>
      </c>
      <c r="U2522" s="63">
        <v>0</v>
      </c>
      <c r="V2522" s="63">
        <v>0</v>
      </c>
      <c r="W2522" s="63">
        <v>0</v>
      </c>
      <c r="X2522" s="63">
        <v>0</v>
      </c>
      <c r="Y2522" s="63">
        <v>0</v>
      </c>
      <c r="Z2522" s="63">
        <v>0</v>
      </c>
      <c r="AA2522" s="63">
        <v>0</v>
      </c>
      <c r="AB2522" s="63">
        <v>0</v>
      </c>
      <c r="AC2522" s="63">
        <v>0</v>
      </c>
      <c r="AD2522" s="63">
        <v>0</v>
      </c>
      <c r="AE2522" s="63">
        <v>0</v>
      </c>
      <c r="AF2522" s="63">
        <v>0</v>
      </c>
      <c r="AG2522" s="63">
        <v>0</v>
      </c>
      <c r="AH2522" s="63">
        <v>0</v>
      </c>
      <c r="AI2522" s="63">
        <v>0</v>
      </c>
      <c r="AJ2522" s="63">
        <v>0</v>
      </c>
      <c r="AK2522" s="63">
        <v>0</v>
      </c>
      <c r="AL2522" s="63">
        <v>0</v>
      </c>
      <c r="AM2522" s="63">
        <v>0</v>
      </c>
      <c r="AN2522" s="63">
        <v>0</v>
      </c>
      <c r="AO2522" s="63">
        <v>0</v>
      </c>
      <c r="AP2522" s="63">
        <v>0</v>
      </c>
      <c r="AQ2522" s="63">
        <v>0</v>
      </c>
      <c r="AR2522" s="63">
        <v>0</v>
      </c>
      <c r="AS2522" s="63">
        <v>0</v>
      </c>
      <c r="AT2522" s="63">
        <v>0</v>
      </c>
      <c r="AU2522" s="63">
        <v>0</v>
      </c>
      <c r="AV2522" s="63">
        <v>0</v>
      </c>
      <c r="AW2522" s="63">
        <v>0</v>
      </c>
      <c r="AX2522" s="63">
        <v>0</v>
      </c>
      <c r="AY2522" s="63">
        <v>0</v>
      </c>
      <c r="BA2522" s="5">
        <f>IF(Q2522&gt;0,RANK(Q2522,(N2522:P2522,Q2522:AE2522)),0)</f>
        <v>3</v>
      </c>
      <c r="BB2522" s="5">
        <f>IF(R2522&gt;0,RANK(R2522,(N2522:P2522,Q2522:AE2522)),0)</f>
        <v>0</v>
      </c>
      <c r="BC2522" s="5">
        <f>IF(T2522&gt;0,RANK(T2522,(N2522:P2522,Q2522:AE2522)),0)</f>
        <v>0</v>
      </c>
      <c r="BD2522" s="5">
        <f>IF(S2522&gt;0,RANK(S2522,(N2522:P2522,Q2522:AE2522)),0)</f>
        <v>0</v>
      </c>
      <c r="BE2522" s="2">
        <f t="shared" si="1003"/>
        <v>2.1005081874647093E-2</v>
      </c>
      <c r="BF2522" s="2">
        <f t="shared" si="1004"/>
        <v>0</v>
      </c>
      <c r="BG2522" s="2">
        <f t="shared" si="1005"/>
        <v>0</v>
      </c>
      <c r="BH2522" s="2">
        <f t="shared" si="1006"/>
        <v>0</v>
      </c>
      <c r="BJ2522" t="s">
        <v>1512</v>
      </c>
      <c r="BK2522" t="s">
        <v>1182</v>
      </c>
      <c r="BL2522">
        <v>1</v>
      </c>
      <c r="BN2522" s="112">
        <v>46</v>
      </c>
      <c r="BO2522" s="114">
        <v>127</v>
      </c>
      <c r="BP2522" s="118">
        <f t="shared" si="997"/>
        <v>46127</v>
      </c>
      <c r="BQ2522" s="118">
        <f t="shared" si="996"/>
        <v>46127</v>
      </c>
      <c r="BR2522" s="5" t="s">
        <v>3151</v>
      </c>
    </row>
    <row r="2523" spans="1:88" ht="15" hidden="1" customHeight="1" outlineLevel="1">
      <c r="A2523" t="s">
        <v>992</v>
      </c>
      <c r="B2523" t="s">
        <v>1182</v>
      </c>
      <c r="C2523" s="1">
        <f t="shared" si="998"/>
        <v>2580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29">
        <f t="shared" si="1007"/>
        <v>1401</v>
      </c>
      <c r="H2523" s="134">
        <f t="shared" si="1008"/>
        <v>0.5430232558139535</v>
      </c>
      <c r="I2523" s="2"/>
      <c r="J2523" s="2">
        <f t="shared" si="999"/>
        <v>0.2189922480620155</v>
      </c>
      <c r="K2523" s="2">
        <f t="shared" si="1000"/>
        <v>0.76201550387596895</v>
      </c>
      <c r="L2523" s="2">
        <f t="shared" si="1001"/>
        <v>0</v>
      </c>
      <c r="M2523" s="2">
        <f t="shared" si="1002"/>
        <v>1.8992248062015604E-2</v>
      </c>
      <c r="N2523" s="63">
        <v>565</v>
      </c>
      <c r="O2523" s="63">
        <v>1966</v>
      </c>
      <c r="P2523" s="63">
        <v>0</v>
      </c>
      <c r="Q2523" s="63">
        <v>49</v>
      </c>
      <c r="R2523" s="63">
        <v>0</v>
      </c>
      <c r="S2523" s="63">
        <v>0</v>
      </c>
      <c r="T2523" s="63">
        <v>0</v>
      </c>
      <c r="U2523" s="63">
        <v>0</v>
      </c>
      <c r="V2523" s="63">
        <v>0</v>
      </c>
      <c r="W2523" s="63">
        <v>0</v>
      </c>
      <c r="X2523" s="63">
        <v>0</v>
      </c>
      <c r="Y2523" s="63">
        <v>0</v>
      </c>
      <c r="Z2523" s="63">
        <v>0</v>
      </c>
      <c r="AA2523" s="63">
        <v>0</v>
      </c>
      <c r="AB2523" s="63">
        <v>0</v>
      </c>
      <c r="AC2523" s="63">
        <v>0</v>
      </c>
      <c r="AD2523" s="63">
        <v>0</v>
      </c>
      <c r="AE2523" s="63">
        <v>0</v>
      </c>
      <c r="AF2523" s="63">
        <v>0</v>
      </c>
      <c r="AG2523" s="63">
        <v>0</v>
      </c>
      <c r="AH2523" s="63">
        <v>0</v>
      </c>
      <c r="AI2523" s="63">
        <v>0</v>
      </c>
      <c r="AJ2523" s="63">
        <v>0</v>
      </c>
      <c r="AK2523" s="63">
        <v>0</v>
      </c>
      <c r="AL2523" s="63">
        <v>0</v>
      </c>
      <c r="AM2523" s="63">
        <v>0</v>
      </c>
      <c r="AN2523" s="63">
        <v>0</v>
      </c>
      <c r="AO2523" s="63">
        <v>0</v>
      </c>
      <c r="AP2523" s="63">
        <v>0</v>
      </c>
      <c r="AQ2523" s="63">
        <v>0</v>
      </c>
      <c r="AR2523" s="63">
        <v>0</v>
      </c>
      <c r="AS2523" s="63">
        <v>0</v>
      </c>
      <c r="AT2523" s="63">
        <v>0</v>
      </c>
      <c r="AU2523" s="63">
        <v>0</v>
      </c>
      <c r="AV2523" s="63">
        <v>0</v>
      </c>
      <c r="AW2523" s="63">
        <v>0</v>
      </c>
      <c r="AX2523" s="63">
        <v>0</v>
      </c>
      <c r="AY2523" s="63">
        <v>0</v>
      </c>
      <c r="BA2523" s="5">
        <f>IF(Q2523&gt;0,RANK(Q2523,(N2523:P2523,Q2523:AE2523)),0)</f>
        <v>3</v>
      </c>
      <c r="BB2523" s="5">
        <f>IF(R2523&gt;0,RANK(R2523,(N2523:P2523,Q2523:AE2523)),0)</f>
        <v>0</v>
      </c>
      <c r="BC2523" s="5">
        <f>IF(T2523&gt;0,RANK(T2523,(N2523:P2523,Q2523:AE2523)),0)</f>
        <v>0</v>
      </c>
      <c r="BD2523" s="5">
        <f>IF(S2523&gt;0,RANK(S2523,(N2523:P2523,Q2523:AE2523)),0)</f>
        <v>0</v>
      </c>
      <c r="BE2523" s="2">
        <f t="shared" si="1003"/>
        <v>1.8992248062015504E-2</v>
      </c>
      <c r="BF2523" s="2">
        <f t="shared" si="1004"/>
        <v>0</v>
      </c>
      <c r="BG2523" s="2">
        <f t="shared" si="1005"/>
        <v>0</v>
      </c>
      <c r="BH2523" s="2">
        <f t="shared" si="1006"/>
        <v>0</v>
      </c>
      <c r="BJ2523" t="s">
        <v>992</v>
      </c>
      <c r="BK2523" t="s">
        <v>1182</v>
      </c>
      <c r="BL2523">
        <v>1</v>
      </c>
      <c r="BN2523" s="112">
        <v>46</v>
      </c>
      <c r="BO2523" s="114">
        <v>129</v>
      </c>
      <c r="BP2523" s="118">
        <f t="shared" si="997"/>
        <v>46129</v>
      </c>
      <c r="BQ2523" s="118">
        <f t="shared" si="996"/>
        <v>46129</v>
      </c>
      <c r="BR2523" s="5" t="s">
        <v>3151</v>
      </c>
    </row>
    <row r="2524" spans="1:88" ht="15" hidden="1" customHeight="1" outlineLevel="1">
      <c r="A2524" t="s">
        <v>2357</v>
      </c>
      <c r="B2524" t="s">
        <v>1182</v>
      </c>
      <c r="C2524" s="1">
        <f t="shared" si="998"/>
        <v>10900</v>
      </c>
      <c r="D2524" s="5">
        <f>IF(N2524&gt;0, RANK(N2524,(N2524:P2524,Q2524:AE2524)),0)</f>
        <v>2</v>
      </c>
      <c r="E2524" s="5">
        <f>IF(O2524&gt;0,RANK(O2524,(N2524:P2524,Q2524:AE2524)),0)</f>
        <v>1</v>
      </c>
      <c r="F2524" s="5">
        <f>IF(P2524&gt;0,RANK(P2524,(N2524:P2524,Q2524:AE2524)),0)</f>
        <v>0</v>
      </c>
      <c r="G2524" s="129">
        <f t="shared" si="1007"/>
        <v>2565</v>
      </c>
      <c r="H2524" s="134">
        <f t="shared" si="1008"/>
        <v>0.23532110091743119</v>
      </c>
      <c r="I2524" s="2"/>
      <c r="J2524" s="2">
        <f t="shared" si="999"/>
        <v>0.36844036697247706</v>
      </c>
      <c r="K2524" s="2">
        <f t="shared" si="1000"/>
        <v>0.60376146788990825</v>
      </c>
      <c r="L2524" s="2">
        <f t="shared" si="1001"/>
        <v>0</v>
      </c>
      <c r="M2524" s="2">
        <f>IF(C2524=0,"-",(1-J2524-K2524-L2524))</f>
        <v>2.7798165137614683E-2</v>
      </c>
      <c r="N2524" s="63">
        <v>4016</v>
      </c>
      <c r="O2524" s="63">
        <v>6581</v>
      </c>
      <c r="P2524" s="63">
        <v>0</v>
      </c>
      <c r="Q2524" s="63">
        <v>303</v>
      </c>
      <c r="R2524" s="63">
        <v>0</v>
      </c>
      <c r="S2524" s="63">
        <v>0</v>
      </c>
      <c r="T2524" s="63">
        <v>0</v>
      </c>
      <c r="U2524" s="63">
        <v>0</v>
      </c>
      <c r="V2524" s="63">
        <v>0</v>
      </c>
      <c r="W2524" s="63">
        <v>0</v>
      </c>
      <c r="X2524" s="63">
        <v>0</v>
      </c>
      <c r="Y2524" s="63">
        <v>0</v>
      </c>
      <c r="Z2524" s="63">
        <v>0</v>
      </c>
      <c r="AA2524" s="63">
        <v>0</v>
      </c>
      <c r="AB2524" s="63">
        <v>0</v>
      </c>
      <c r="AC2524" s="63">
        <v>0</v>
      </c>
      <c r="AD2524" s="63">
        <v>0</v>
      </c>
      <c r="AE2524" s="63">
        <v>0</v>
      </c>
      <c r="AF2524" s="63">
        <v>0</v>
      </c>
      <c r="AG2524" s="63">
        <v>0</v>
      </c>
      <c r="AH2524" s="63">
        <v>0</v>
      </c>
      <c r="AI2524" s="63">
        <v>0</v>
      </c>
      <c r="AJ2524" s="63">
        <v>0</v>
      </c>
      <c r="AK2524" s="63">
        <v>0</v>
      </c>
      <c r="AL2524" s="63">
        <v>0</v>
      </c>
      <c r="AM2524" s="63">
        <v>0</v>
      </c>
      <c r="AN2524" s="63">
        <v>0</v>
      </c>
      <c r="AO2524" s="63">
        <v>0</v>
      </c>
      <c r="AP2524" s="63">
        <v>0</v>
      </c>
      <c r="AQ2524" s="63">
        <v>0</v>
      </c>
      <c r="AR2524" s="63">
        <v>0</v>
      </c>
      <c r="AS2524" s="63">
        <v>0</v>
      </c>
      <c r="AT2524" s="63">
        <v>0</v>
      </c>
      <c r="AU2524" s="63">
        <v>0</v>
      </c>
      <c r="AV2524" s="63">
        <v>0</v>
      </c>
      <c r="AW2524" s="63">
        <v>0</v>
      </c>
      <c r="AX2524" s="63">
        <v>0</v>
      </c>
      <c r="AY2524" s="63">
        <v>0</v>
      </c>
      <c r="BA2524" s="5">
        <f>IF(Q2524&gt;0,RANK(Q2524,(N2524:P2524,Q2524:AE2524)),0)</f>
        <v>3</v>
      </c>
      <c r="BB2524" s="5">
        <f>IF(R2524&gt;0,RANK(R2524,(N2524:P2524,Q2524:AE2524)),0)</f>
        <v>0</v>
      </c>
      <c r="BC2524" s="5">
        <f>IF(T2524&gt;0,RANK(T2524,(N2524:P2524,Q2524:AE2524)),0)</f>
        <v>0</v>
      </c>
      <c r="BD2524" s="5">
        <f>IF(S2524&gt;0,RANK(S2524,(N2524:P2524,Q2524:AE2524)),0)</f>
        <v>0</v>
      </c>
      <c r="BE2524" s="2">
        <f t="shared" si="1003"/>
        <v>2.779816513761468E-2</v>
      </c>
      <c r="BF2524" s="2">
        <f t="shared" si="1004"/>
        <v>0</v>
      </c>
      <c r="BG2524" s="2">
        <f t="shared" si="1005"/>
        <v>0</v>
      </c>
      <c r="BH2524" s="2">
        <f t="shared" si="1006"/>
        <v>0</v>
      </c>
      <c r="BJ2524" t="s">
        <v>2357</v>
      </c>
      <c r="BK2524" t="s">
        <v>1182</v>
      </c>
      <c r="BL2524">
        <v>1</v>
      </c>
      <c r="BN2524" s="112">
        <v>46</v>
      </c>
      <c r="BO2524" s="114">
        <v>135</v>
      </c>
      <c r="BP2524" s="118">
        <f t="shared" si="997"/>
        <v>46135</v>
      </c>
      <c r="BQ2524" s="118">
        <f t="shared" si="996"/>
        <v>46135</v>
      </c>
      <c r="BR2524" s="5" t="s">
        <v>3151</v>
      </c>
    </row>
    <row r="2525" spans="1:88" ht="15" hidden="1" customHeight="1" outlineLevel="1">
      <c r="A2525" t="s">
        <v>36</v>
      </c>
      <c r="B2525" t="s">
        <v>1182</v>
      </c>
      <c r="C2525" s="1">
        <f t="shared" si="998"/>
        <v>906</v>
      </c>
      <c r="D2525" s="5">
        <f>IF(N2525&gt;0, RANK(N2525,(N2525:P2525,Q2525:AE2525)),0)</f>
        <v>1</v>
      </c>
      <c r="E2525" s="5">
        <f>IF(O2525&gt;0,RANK(O2525,(N2525:P2525,Q2525:AE2525)),0)</f>
        <v>2</v>
      </c>
      <c r="F2525" s="5">
        <f>IF(P2525&gt;0,RANK(P2525,(N2525:P2525,Q2525:AE2525)),0)</f>
        <v>0</v>
      </c>
      <c r="G2525" s="129">
        <f t="shared" si="1007"/>
        <v>77</v>
      </c>
      <c r="H2525" s="134">
        <f t="shared" si="1008"/>
        <v>8.4988962472406185E-2</v>
      </c>
      <c r="I2525" s="2"/>
      <c r="J2525" s="2">
        <f t="shared" si="999"/>
        <v>0.5309050772626932</v>
      </c>
      <c r="K2525" s="2">
        <f t="shared" si="1000"/>
        <v>0.44591611479028698</v>
      </c>
      <c r="L2525" s="2">
        <f t="shared" si="1001"/>
        <v>0</v>
      </c>
      <c r="M2525" s="2">
        <f>IF(C2525=0,"-",(1-J2525-K2525-L2525))</f>
        <v>2.3178807947019819E-2</v>
      </c>
      <c r="N2525" s="63">
        <v>481</v>
      </c>
      <c r="O2525" s="63">
        <v>404</v>
      </c>
      <c r="P2525" s="63">
        <v>0</v>
      </c>
      <c r="Q2525" s="63">
        <v>21</v>
      </c>
      <c r="R2525" s="63">
        <v>0</v>
      </c>
      <c r="S2525" s="63">
        <v>0</v>
      </c>
      <c r="T2525" s="63">
        <v>0</v>
      </c>
      <c r="U2525" s="63">
        <v>0</v>
      </c>
      <c r="V2525" s="63">
        <v>0</v>
      </c>
      <c r="W2525" s="63">
        <v>0</v>
      </c>
      <c r="X2525" s="63">
        <v>0</v>
      </c>
      <c r="Y2525" s="63">
        <v>0</v>
      </c>
      <c r="Z2525" s="63">
        <v>0</v>
      </c>
      <c r="AA2525" s="63">
        <v>0</v>
      </c>
      <c r="AB2525" s="63">
        <v>0</v>
      </c>
      <c r="AC2525" s="63">
        <v>0</v>
      </c>
      <c r="AD2525" s="63">
        <v>0</v>
      </c>
      <c r="AE2525" s="63">
        <v>0</v>
      </c>
      <c r="AF2525" s="63">
        <v>0</v>
      </c>
      <c r="AG2525" s="63">
        <v>0</v>
      </c>
      <c r="AH2525" s="63">
        <v>0</v>
      </c>
      <c r="AI2525" s="63">
        <v>0</v>
      </c>
      <c r="AJ2525" s="63">
        <v>0</v>
      </c>
      <c r="AK2525" s="63">
        <v>0</v>
      </c>
      <c r="AL2525" s="63">
        <v>0</v>
      </c>
      <c r="AM2525" s="63">
        <v>0</v>
      </c>
      <c r="AN2525" s="63">
        <v>0</v>
      </c>
      <c r="AO2525" s="63">
        <v>0</v>
      </c>
      <c r="AP2525" s="63">
        <v>0</v>
      </c>
      <c r="AQ2525" s="63">
        <v>0</v>
      </c>
      <c r="AR2525" s="63">
        <v>0</v>
      </c>
      <c r="AS2525" s="63">
        <v>0</v>
      </c>
      <c r="AT2525" s="63">
        <v>0</v>
      </c>
      <c r="AU2525" s="63">
        <v>0</v>
      </c>
      <c r="AV2525" s="63">
        <v>0</v>
      </c>
      <c r="AW2525" s="63">
        <v>0</v>
      </c>
      <c r="AX2525" s="63">
        <v>0</v>
      </c>
      <c r="AY2525" s="63">
        <v>0</v>
      </c>
      <c r="BA2525" s="5">
        <f>IF(Q2525&gt;0,RANK(Q2525,(N2525:P2525,Q2525:AE2525)),0)</f>
        <v>3</v>
      </c>
      <c r="BB2525" s="5">
        <f>IF(R2525&gt;0,RANK(R2525,(N2525:P2525,Q2525:AE2525)),0)</f>
        <v>0</v>
      </c>
      <c r="BC2525" s="5">
        <f>IF(T2525&gt;0,RANK(T2525,(N2525:P2525,Q2525:AE2525)),0)</f>
        <v>0</v>
      </c>
      <c r="BD2525" s="5">
        <f>IF(S2525&gt;0,RANK(S2525,(N2525:P2525,Q2525:AE2525)),0)</f>
        <v>0</v>
      </c>
      <c r="BE2525" s="2">
        <f t="shared" si="1003"/>
        <v>2.3178807947019868E-2</v>
      </c>
      <c r="BF2525" s="2">
        <f t="shared" si="1004"/>
        <v>0</v>
      </c>
      <c r="BG2525" s="2">
        <f t="shared" si="1005"/>
        <v>0</v>
      </c>
      <c r="BH2525" s="2">
        <f t="shared" si="1006"/>
        <v>0</v>
      </c>
      <c r="BJ2525" t="s">
        <v>36</v>
      </c>
      <c r="BK2525" t="s">
        <v>1182</v>
      </c>
      <c r="BL2525">
        <v>1</v>
      </c>
      <c r="BN2525" s="112">
        <v>46</v>
      </c>
      <c r="BO2525" s="114">
        <v>137</v>
      </c>
      <c r="BP2525" s="118">
        <f t="shared" si="997"/>
        <v>46137</v>
      </c>
      <c r="BQ2525" s="118">
        <f t="shared" si="996"/>
        <v>46137</v>
      </c>
      <c r="BR2525" s="5" t="s">
        <v>3151</v>
      </c>
    </row>
    <row r="2526" spans="1:88" ht="15" customHeight="1" collapsed="1">
      <c r="A2526" t="s">
        <v>2025</v>
      </c>
      <c r="B2526" t="s">
        <v>544</v>
      </c>
      <c r="C2526" s="1">
        <f t="shared" si="998"/>
        <v>422609</v>
      </c>
      <c r="D2526" s="5">
        <f>IF(N2526&gt;0, RANK(N2526,(N2526:P2526,Q2526:AE2526)),0)</f>
        <v>2</v>
      </c>
      <c r="E2526" s="5">
        <f>IF(O2526&gt;0,RANK(O2526,(N2526:P2526,Q2526:AE2526)),0)</f>
        <v>1</v>
      </c>
      <c r="F2526" s="5">
        <f>IF(P2526&gt;0,RANK(P2526,(N2526:P2526,Q2526:AE2526)),0)</f>
        <v>0</v>
      </c>
      <c r="G2526" s="129">
        <f t="shared" si="1007"/>
        <v>110572</v>
      </c>
      <c r="H2526" s="134">
        <f t="shared" si="1008"/>
        <v>0.26164137536114945</v>
      </c>
      <c r="I2526" s="2"/>
      <c r="J2526" s="2">
        <f t="shared" si="999"/>
        <v>0.3560525213613529</v>
      </c>
      <c r="K2526" s="2">
        <f t="shared" si="1000"/>
        <v>0.61769389672250241</v>
      </c>
      <c r="L2526" s="2">
        <f t="shared" si="1001"/>
        <v>0</v>
      </c>
      <c r="M2526" s="2">
        <f>IF(C2526=0,"-",(1-J2526-K2526-L2526))</f>
        <v>2.6253581916144686E-2</v>
      </c>
      <c r="N2526" s="63">
        <v>150471</v>
      </c>
      <c r="O2526" s="63">
        <v>261043</v>
      </c>
      <c r="P2526" s="63">
        <v>0</v>
      </c>
      <c r="Q2526" s="63">
        <v>11095</v>
      </c>
      <c r="R2526" s="63">
        <v>0</v>
      </c>
      <c r="S2526" s="63">
        <v>0</v>
      </c>
      <c r="T2526" s="63">
        <v>0</v>
      </c>
      <c r="U2526" s="63">
        <v>0</v>
      </c>
      <c r="V2526" s="63">
        <v>0</v>
      </c>
      <c r="W2526" s="63">
        <v>0</v>
      </c>
      <c r="X2526" s="63">
        <v>0</v>
      </c>
      <c r="Y2526" s="63">
        <v>0</v>
      </c>
      <c r="Z2526" s="63">
        <v>0</v>
      </c>
      <c r="AA2526" s="63">
        <v>0</v>
      </c>
      <c r="AB2526" s="63">
        <v>0</v>
      </c>
      <c r="AC2526" s="63">
        <v>0</v>
      </c>
      <c r="AD2526" s="63">
        <v>0</v>
      </c>
      <c r="AE2526" s="63">
        <v>0</v>
      </c>
      <c r="AF2526" s="63">
        <v>0</v>
      </c>
      <c r="AG2526" s="63">
        <v>0</v>
      </c>
      <c r="AH2526" s="63">
        <v>0</v>
      </c>
      <c r="AI2526" s="63">
        <v>0</v>
      </c>
      <c r="AJ2526" s="63">
        <v>0</v>
      </c>
      <c r="AK2526" s="63">
        <v>0</v>
      </c>
      <c r="AL2526" s="63">
        <v>0</v>
      </c>
      <c r="AM2526" s="63">
        <v>0</v>
      </c>
      <c r="AN2526" s="63">
        <v>0</v>
      </c>
      <c r="AO2526" s="63">
        <v>0</v>
      </c>
      <c r="AP2526" s="63">
        <v>0</v>
      </c>
      <c r="AQ2526" s="63">
        <v>0</v>
      </c>
      <c r="AR2526" s="63">
        <v>0</v>
      </c>
      <c r="AS2526" s="63">
        <v>0</v>
      </c>
      <c r="AT2526" s="63">
        <v>0</v>
      </c>
      <c r="AU2526" s="63">
        <v>0</v>
      </c>
      <c r="AV2526" s="63">
        <v>0</v>
      </c>
      <c r="AW2526" s="63">
        <v>0</v>
      </c>
      <c r="AX2526" s="63">
        <v>0</v>
      </c>
      <c r="AY2526" s="63">
        <v>0</v>
      </c>
      <c r="BA2526" s="5">
        <f>IF(Q2526&gt;0,RANK(Q2526,(N2526:P2526,Q2526:AE2526)),0)</f>
        <v>3</v>
      </c>
      <c r="BB2526" s="5">
        <f>IF(R2526&gt;0,RANK(R2526,(N2526:P2526,Q2526:AE2526)),0)</f>
        <v>0</v>
      </c>
      <c r="BC2526" s="5">
        <f>IF(T2526&gt;0,RANK(T2526,(N2526:P2526,Q2526:AE2526)),0)</f>
        <v>0</v>
      </c>
      <c r="BD2526" s="5">
        <f>IF(S2526&gt;0,RANK(S2526,(N2526:P2526,Q2526:AE2526)),0)</f>
        <v>0</v>
      </c>
      <c r="BE2526" s="2">
        <f t="shared" si="1003"/>
        <v>2.625358191614471E-2</v>
      </c>
      <c r="BF2526" s="2">
        <f t="shared" si="1004"/>
        <v>0</v>
      </c>
      <c r="BG2526" s="2">
        <f t="shared" si="1005"/>
        <v>0</v>
      </c>
      <c r="BH2526" s="2">
        <f t="shared" si="1006"/>
        <v>0</v>
      </c>
      <c r="BJ2526" t="s">
        <v>2025</v>
      </c>
      <c r="BK2526" t="s">
        <v>544</v>
      </c>
      <c r="BN2526" s="112">
        <v>46</v>
      </c>
      <c r="BO2526" s="114"/>
      <c r="BP2526" s="112">
        <v>46</v>
      </c>
      <c r="BQ2526" s="112">
        <f t="shared" si="996"/>
        <v>46</v>
      </c>
      <c r="BR2526" s="5" t="s">
        <v>710</v>
      </c>
      <c r="BU2526" s="63">
        <f t="shared" ref="BU2526" si="1009">IF(BT2526=A2526,0,100)</f>
        <v>100</v>
      </c>
    </row>
    <row r="2527" spans="1:88" ht="15" customHeight="1">
      <c r="C2527" s="1"/>
      <c r="E2527" s="5"/>
      <c r="F2527" s="5"/>
      <c r="G2527" s="129"/>
      <c r="H2527" s="134"/>
      <c r="I2527" s="2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BA2527" s="5"/>
      <c r="BB2527" s="5"/>
      <c r="BC2527" s="5"/>
      <c r="BD2527" s="5"/>
      <c r="BN2527" s="112"/>
      <c r="BO2527" s="114"/>
      <c r="BP2527" s="118"/>
      <c r="BQ2527" s="118"/>
      <c r="CH2527" s="129"/>
      <c r="CI2527" s="129"/>
      <c r="CJ2527" s="129"/>
    </row>
    <row r="2528" spans="1:88" ht="15" hidden="1" customHeight="1" outlineLevel="1">
      <c r="A2528" t="s">
        <v>1960</v>
      </c>
      <c r="B2528" t="s">
        <v>18</v>
      </c>
      <c r="C2528" s="1">
        <f t="shared" ref="C2528:C2559" si="1010">SUM(N2528:AY2528)</f>
        <v>35527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0</v>
      </c>
      <c r="G2528" s="129">
        <f t="shared" si="1007"/>
        <v>11430</v>
      </c>
      <c r="H2528" s="134">
        <f t="shared" si="1008"/>
        <v>0.32172713710698903</v>
      </c>
      <c r="I2528" s="2"/>
      <c r="J2528" s="2">
        <f t="shared" ref="J2528:J2559" si="1011">IF($C2528=0,"-",N2528/$C2528)</f>
        <v>0.3302558617389591</v>
      </c>
      <c r="K2528" s="2">
        <f t="shared" ref="K2528:K2559" si="1012">IF($C2528=0,"-",O2528/$C2528)</f>
        <v>0.65198299884594813</v>
      </c>
      <c r="L2528" s="2">
        <f t="shared" ref="L2528:L2559" si="1013">IF($C2528=0,"-",P2528/$C2528)</f>
        <v>0</v>
      </c>
      <c r="M2528" s="2">
        <f t="shared" ref="M2528:M2559" si="1014">IF(C2528=0,"-",(1-J2528-K2528-L2528))</f>
        <v>1.776113941509283E-2</v>
      </c>
      <c r="N2528" s="63">
        <v>11733</v>
      </c>
      <c r="O2528" s="63">
        <v>23163</v>
      </c>
      <c r="P2528" s="63">
        <v>0</v>
      </c>
      <c r="Q2528" s="63">
        <v>396</v>
      </c>
      <c r="R2528" s="63">
        <v>52</v>
      </c>
      <c r="S2528" s="63">
        <v>56</v>
      </c>
      <c r="T2528" s="63">
        <v>12</v>
      </c>
      <c r="U2528" s="63">
        <v>69</v>
      </c>
      <c r="V2528" s="63">
        <v>13</v>
      </c>
      <c r="W2528" s="63">
        <v>0</v>
      </c>
      <c r="X2528" s="63">
        <v>33</v>
      </c>
      <c r="Y2528" s="63">
        <v>0</v>
      </c>
      <c r="Z2528" s="63">
        <v>0</v>
      </c>
      <c r="AA2528" s="63">
        <v>0</v>
      </c>
      <c r="AB2528" s="63">
        <v>0</v>
      </c>
      <c r="AC2528" s="63">
        <v>0</v>
      </c>
      <c r="AD2528" s="63">
        <v>0</v>
      </c>
      <c r="AE2528" s="63">
        <v>0</v>
      </c>
      <c r="AF2528" s="63">
        <v>0</v>
      </c>
      <c r="AG2528" s="63">
        <v>0</v>
      </c>
      <c r="AH2528" s="63">
        <v>0</v>
      </c>
      <c r="AI2528" s="63">
        <v>0</v>
      </c>
      <c r="AJ2528" s="63">
        <v>0</v>
      </c>
      <c r="AK2528" s="63">
        <v>0</v>
      </c>
      <c r="AL2528" s="63">
        <v>0</v>
      </c>
      <c r="AM2528" s="63">
        <v>0</v>
      </c>
      <c r="AN2528" s="63">
        <v>0</v>
      </c>
      <c r="AO2528" s="63">
        <v>0</v>
      </c>
      <c r="AP2528" s="63">
        <v>0</v>
      </c>
      <c r="AQ2528" s="63">
        <v>0</v>
      </c>
      <c r="AR2528" s="63">
        <v>0</v>
      </c>
      <c r="AS2528" s="63">
        <v>0</v>
      </c>
      <c r="AT2528" s="63">
        <v>0</v>
      </c>
      <c r="AU2528" s="63">
        <v>0</v>
      </c>
      <c r="AV2528" s="63">
        <v>0</v>
      </c>
      <c r="AW2528" s="63">
        <v>0</v>
      </c>
      <c r="AX2528" s="63">
        <v>0</v>
      </c>
      <c r="AY2528" s="63">
        <v>0</v>
      </c>
      <c r="BA2528" s="5">
        <f>IF(Q2528&gt;0,RANK(Q2528,(N2528:P2528,Q2528:AE2528)),0)</f>
        <v>3</v>
      </c>
      <c r="BB2528" s="5">
        <f>IF(R2528&gt;0,RANK(R2528,(N2528:P2528,Q2528:AE2528)),0)</f>
        <v>6</v>
      </c>
      <c r="BC2528" s="5">
        <f>IF(T2528&gt;0,RANK(T2528,(N2528:P2528,Q2528:AE2528)),0)</f>
        <v>9</v>
      </c>
      <c r="BD2528" s="5">
        <f>IF(S2528&gt;0,RANK(S2528,(N2528:P2528,Q2528:AE2528)),0)</f>
        <v>5</v>
      </c>
      <c r="BE2528" s="2">
        <f t="shared" ref="BE2528:BE2559" si="1015">IF($C2528=0,"-",Q2528/$C2528)</f>
        <v>1.1146451994257888E-2</v>
      </c>
      <c r="BF2528" s="2">
        <f t="shared" ref="BF2528:BF2559" si="1016">IF($C2528=0,"-",R2528/$C2528)</f>
        <v>1.4636755143975005E-3</v>
      </c>
      <c r="BG2528" s="2">
        <f t="shared" ref="BG2528:BG2559" si="1017">IF($C2528=0,"-",T2528/$C2528)</f>
        <v>3.3777127255326934E-4</v>
      </c>
      <c r="BH2528" s="2">
        <f t="shared" ref="BH2528:BH2559" si="1018">IF($C2528=0,"-",S2528/$C2528)</f>
        <v>1.5762659385819236E-3</v>
      </c>
      <c r="BJ2528" t="s">
        <v>1960</v>
      </c>
      <c r="BK2528" t="s">
        <v>18</v>
      </c>
      <c r="BL2528" s="1">
        <v>3</v>
      </c>
      <c r="BM2528" s="1"/>
      <c r="BN2528" s="112">
        <v>47</v>
      </c>
      <c r="BO2528" s="114">
        <v>1</v>
      </c>
      <c r="BP2528" s="118">
        <f t="shared" si="997"/>
        <v>47001</v>
      </c>
      <c r="BQ2528" s="118">
        <f t="shared" si="996"/>
        <v>47001</v>
      </c>
      <c r="BR2528" s="5" t="s">
        <v>3151</v>
      </c>
    </row>
    <row r="2529" spans="1:83" ht="15" hidden="1" customHeight="1" outlineLevel="1">
      <c r="A2529" t="s">
        <v>1765</v>
      </c>
      <c r="B2529" t="s">
        <v>18</v>
      </c>
      <c r="C2529" s="1">
        <f t="shared" si="1010"/>
        <v>19039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0</v>
      </c>
      <c r="G2529" s="129">
        <f t="shared" si="1007"/>
        <v>9874</v>
      </c>
      <c r="H2529" s="134">
        <f t="shared" si="1008"/>
        <v>0.51861967540311993</v>
      </c>
      <c r="I2529" s="2"/>
      <c r="J2529" s="2">
        <f t="shared" si="1011"/>
        <v>0.2333630968013026</v>
      </c>
      <c r="K2529" s="2">
        <f t="shared" si="1012"/>
        <v>0.75198277220442256</v>
      </c>
      <c r="L2529" s="2">
        <f t="shared" si="1013"/>
        <v>0</v>
      </c>
      <c r="M2529" s="2">
        <f t="shared" si="1014"/>
        <v>1.4654130994274817E-2</v>
      </c>
      <c r="N2529" s="63">
        <v>4443</v>
      </c>
      <c r="O2529" s="63">
        <v>14317</v>
      </c>
      <c r="P2529" s="63">
        <v>0</v>
      </c>
      <c r="Q2529" s="63">
        <v>155</v>
      </c>
      <c r="R2529" s="63">
        <v>24</v>
      </c>
      <c r="S2529" s="63">
        <v>32</v>
      </c>
      <c r="T2529" s="63">
        <v>8</v>
      </c>
      <c r="U2529" s="63">
        <v>45</v>
      </c>
      <c r="V2529" s="63">
        <v>6</v>
      </c>
      <c r="W2529" s="63">
        <v>0</v>
      </c>
      <c r="X2529" s="63">
        <v>9</v>
      </c>
      <c r="Y2529" s="63">
        <v>0</v>
      </c>
      <c r="Z2529" s="63">
        <v>0</v>
      </c>
      <c r="AA2529" s="63">
        <v>0</v>
      </c>
      <c r="AB2529" s="63">
        <v>0</v>
      </c>
      <c r="AC2529" s="63">
        <v>0</v>
      </c>
      <c r="AD2529" s="63">
        <v>0</v>
      </c>
      <c r="AE2529" s="63">
        <v>0</v>
      </c>
      <c r="AF2529" s="63">
        <v>0</v>
      </c>
      <c r="AG2529" s="63">
        <v>0</v>
      </c>
      <c r="AH2529" s="63">
        <v>0</v>
      </c>
      <c r="AI2529" s="63">
        <v>0</v>
      </c>
      <c r="AJ2529" s="63">
        <v>0</v>
      </c>
      <c r="AK2529" s="63">
        <v>0</v>
      </c>
      <c r="AL2529" s="63">
        <v>0</v>
      </c>
      <c r="AM2529" s="63">
        <v>0</v>
      </c>
      <c r="AN2529" s="63">
        <v>0</v>
      </c>
      <c r="AO2529" s="63">
        <v>0</v>
      </c>
      <c r="AP2529" s="63">
        <v>0</v>
      </c>
      <c r="AQ2529" s="63">
        <v>0</v>
      </c>
      <c r="AR2529" s="63">
        <v>0</v>
      </c>
      <c r="AS2529" s="63">
        <v>0</v>
      </c>
      <c r="AT2529" s="63">
        <v>0</v>
      </c>
      <c r="AU2529" s="63">
        <v>0</v>
      </c>
      <c r="AV2529" s="63">
        <v>0</v>
      </c>
      <c r="AW2529" s="63">
        <v>0</v>
      </c>
      <c r="AX2529" s="63">
        <v>0</v>
      </c>
      <c r="AY2529" s="63">
        <v>0</v>
      </c>
      <c r="BA2529" s="5">
        <f>IF(Q2529&gt;0,RANK(Q2529,(N2529:P2529,Q2529:AE2529)),0)</f>
        <v>3</v>
      </c>
      <c r="BB2529" s="5">
        <f>IF(R2529&gt;0,RANK(R2529,(N2529:P2529,Q2529:AE2529)),0)</f>
        <v>6</v>
      </c>
      <c r="BC2529" s="5">
        <f>IF(T2529&gt;0,RANK(T2529,(N2529:P2529,Q2529:AE2529)),0)</f>
        <v>8</v>
      </c>
      <c r="BD2529" s="5">
        <f>IF(S2529&gt;0,RANK(S2529,(N2529:P2529,Q2529:AE2529)),0)</f>
        <v>5</v>
      </c>
      <c r="BE2529" s="2">
        <f t="shared" si="1015"/>
        <v>8.1411838857082825E-3</v>
      </c>
      <c r="BF2529" s="2">
        <f t="shared" si="1016"/>
        <v>1.2605704081096697E-3</v>
      </c>
      <c r="BG2529" s="2">
        <f t="shared" si="1017"/>
        <v>4.2019013603655656E-4</v>
      </c>
      <c r="BH2529" s="2">
        <f t="shared" si="1018"/>
        <v>1.6807605441462262E-3</v>
      </c>
      <c r="BJ2529" t="s">
        <v>1765</v>
      </c>
      <c r="BK2529" t="s">
        <v>18</v>
      </c>
      <c r="BL2529" s="1">
        <v>4</v>
      </c>
      <c r="BM2529" s="1"/>
      <c r="BN2529" s="112">
        <v>47</v>
      </c>
      <c r="BO2529" s="114">
        <v>3</v>
      </c>
      <c r="BP2529" s="118">
        <f t="shared" si="997"/>
        <v>47003</v>
      </c>
      <c r="BQ2529" s="118">
        <f t="shared" si="996"/>
        <v>47003</v>
      </c>
      <c r="BR2529" s="5" t="s">
        <v>3151</v>
      </c>
    </row>
    <row r="2530" spans="1:83" ht="15" hidden="1" customHeight="1" outlineLevel="1">
      <c r="A2530" t="s">
        <v>1097</v>
      </c>
      <c r="B2530" t="s">
        <v>18</v>
      </c>
      <c r="C2530" s="1">
        <f t="shared" si="1010"/>
        <v>7250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0</v>
      </c>
      <c r="G2530" s="129">
        <f t="shared" si="1007"/>
        <v>4135</v>
      </c>
      <c r="H2530" s="134">
        <f t="shared" si="1008"/>
        <v>0.57034482758620686</v>
      </c>
      <c r="I2530" s="2"/>
      <c r="J2530" s="2">
        <f t="shared" si="1011"/>
        <v>0.21048275862068966</v>
      </c>
      <c r="K2530" s="2">
        <f t="shared" si="1012"/>
        <v>0.78082758620689652</v>
      </c>
      <c r="L2530" s="2">
        <f t="shared" si="1013"/>
        <v>0</v>
      </c>
      <c r="M2530" s="2">
        <f t="shared" si="1014"/>
        <v>8.6896551724138238E-3</v>
      </c>
      <c r="N2530" s="63">
        <v>1526</v>
      </c>
      <c r="O2530" s="63">
        <v>5661</v>
      </c>
      <c r="P2530" s="63">
        <v>0</v>
      </c>
      <c r="Q2530" s="63">
        <v>35</v>
      </c>
      <c r="R2530" s="63">
        <v>6</v>
      </c>
      <c r="S2530" s="63">
        <v>8</v>
      </c>
      <c r="T2530" s="63">
        <v>1</v>
      </c>
      <c r="U2530" s="63">
        <v>8</v>
      </c>
      <c r="V2530" s="63">
        <v>2</v>
      </c>
      <c r="W2530" s="63">
        <v>0</v>
      </c>
      <c r="X2530" s="63">
        <v>3</v>
      </c>
      <c r="Y2530" s="63">
        <v>0</v>
      </c>
      <c r="Z2530" s="63">
        <v>0</v>
      </c>
      <c r="AA2530" s="63">
        <v>0</v>
      </c>
      <c r="AB2530" s="63">
        <v>0</v>
      </c>
      <c r="AC2530" s="63">
        <v>0</v>
      </c>
      <c r="AD2530" s="63">
        <v>0</v>
      </c>
      <c r="AE2530" s="63">
        <v>0</v>
      </c>
      <c r="AF2530" s="63">
        <v>0</v>
      </c>
      <c r="AG2530" s="63">
        <v>0</v>
      </c>
      <c r="AH2530" s="63">
        <v>0</v>
      </c>
      <c r="AI2530" s="63">
        <v>0</v>
      </c>
      <c r="AJ2530" s="63">
        <v>0</v>
      </c>
      <c r="AK2530" s="63">
        <v>0</v>
      </c>
      <c r="AL2530" s="63">
        <v>0</v>
      </c>
      <c r="AM2530" s="63">
        <v>0</v>
      </c>
      <c r="AN2530" s="63">
        <v>0</v>
      </c>
      <c r="AO2530" s="63">
        <v>0</v>
      </c>
      <c r="AP2530" s="63">
        <v>0</v>
      </c>
      <c r="AQ2530" s="63">
        <v>0</v>
      </c>
      <c r="AR2530" s="63">
        <v>0</v>
      </c>
      <c r="AS2530" s="63">
        <v>0</v>
      </c>
      <c r="AT2530" s="63">
        <v>0</v>
      </c>
      <c r="AU2530" s="63">
        <v>0</v>
      </c>
      <c r="AV2530" s="63">
        <v>0</v>
      </c>
      <c r="AW2530" s="63">
        <v>0</v>
      </c>
      <c r="AX2530" s="63">
        <v>0</v>
      </c>
      <c r="AY2530" s="63">
        <v>0</v>
      </c>
      <c r="BA2530" s="5">
        <f>IF(Q2530&gt;0,RANK(Q2530,(N2530:P2530,Q2530:AE2530)),0)</f>
        <v>3</v>
      </c>
      <c r="BB2530" s="5">
        <f>IF(R2530&gt;0,RANK(R2530,(N2530:P2530,Q2530:AE2530)),0)</f>
        <v>6</v>
      </c>
      <c r="BC2530" s="5">
        <f>IF(T2530&gt;0,RANK(T2530,(N2530:P2530,Q2530:AE2530)),0)</f>
        <v>9</v>
      </c>
      <c r="BD2530" s="5">
        <f>IF(S2530&gt;0,RANK(S2530,(N2530:P2530,Q2530:AE2530)),0)</f>
        <v>4</v>
      </c>
      <c r="BE2530" s="2">
        <f t="shared" si="1015"/>
        <v>4.827586206896552E-3</v>
      </c>
      <c r="BF2530" s="2">
        <f t="shared" si="1016"/>
        <v>8.275862068965517E-4</v>
      </c>
      <c r="BG2530" s="2">
        <f t="shared" si="1017"/>
        <v>1.3793103448275863E-4</v>
      </c>
      <c r="BH2530" s="2">
        <f t="shared" si="1018"/>
        <v>1.103448275862069E-3</v>
      </c>
      <c r="BJ2530" t="s">
        <v>1097</v>
      </c>
      <c r="BK2530" t="s">
        <v>18</v>
      </c>
      <c r="BL2530" s="1"/>
      <c r="BM2530" s="1"/>
      <c r="BN2530" s="112">
        <v>47</v>
      </c>
      <c r="BO2530" s="114">
        <v>5</v>
      </c>
      <c r="BP2530" s="118">
        <f t="shared" si="997"/>
        <v>47005</v>
      </c>
      <c r="BQ2530" s="118">
        <f t="shared" si="996"/>
        <v>47005</v>
      </c>
      <c r="BR2530" s="5" t="s">
        <v>3151</v>
      </c>
    </row>
    <row r="2531" spans="1:83" ht="15" hidden="1" customHeight="1" outlineLevel="1">
      <c r="A2531" t="s">
        <v>336</v>
      </c>
      <c r="B2531" t="s">
        <v>18</v>
      </c>
      <c r="C2531" s="1">
        <f t="shared" si="1010"/>
        <v>5758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0</v>
      </c>
      <c r="G2531" s="129">
        <f t="shared" si="1007"/>
        <v>3754</v>
      </c>
      <c r="H2531" s="134">
        <f t="shared" si="1008"/>
        <v>0.65196248697464398</v>
      </c>
      <c r="I2531" s="2"/>
      <c r="J2531" s="2">
        <f t="shared" si="1011"/>
        <v>0.16863494268843349</v>
      </c>
      <c r="K2531" s="2">
        <f t="shared" si="1012"/>
        <v>0.82059742966307747</v>
      </c>
      <c r="L2531" s="2">
        <f t="shared" si="1013"/>
        <v>0</v>
      </c>
      <c r="M2531" s="2">
        <f t="shared" si="1014"/>
        <v>1.0767627648489042E-2</v>
      </c>
      <c r="N2531" s="63">
        <v>971</v>
      </c>
      <c r="O2531" s="63">
        <v>4725</v>
      </c>
      <c r="P2531" s="63">
        <v>0</v>
      </c>
      <c r="Q2531" s="63">
        <v>33</v>
      </c>
      <c r="R2531" s="63">
        <v>4</v>
      </c>
      <c r="S2531" s="63">
        <v>13</v>
      </c>
      <c r="T2531" s="63">
        <v>2</v>
      </c>
      <c r="U2531" s="63">
        <v>7</v>
      </c>
      <c r="V2531" s="63">
        <v>1</v>
      </c>
      <c r="W2531" s="63">
        <v>0</v>
      </c>
      <c r="X2531" s="63">
        <v>2</v>
      </c>
      <c r="Y2531" s="63">
        <v>0</v>
      </c>
      <c r="Z2531" s="63">
        <v>0</v>
      </c>
      <c r="AA2531" s="63">
        <v>0</v>
      </c>
      <c r="AB2531" s="63">
        <v>0</v>
      </c>
      <c r="AC2531" s="63">
        <v>0</v>
      </c>
      <c r="AD2531" s="63">
        <v>0</v>
      </c>
      <c r="AE2531" s="63">
        <v>0</v>
      </c>
      <c r="AF2531" s="63">
        <v>0</v>
      </c>
      <c r="AG2531" s="63">
        <v>0</v>
      </c>
      <c r="AH2531" s="63">
        <v>0</v>
      </c>
      <c r="AI2531" s="63">
        <v>0</v>
      </c>
      <c r="AJ2531" s="63">
        <v>0</v>
      </c>
      <c r="AK2531" s="63">
        <v>0</v>
      </c>
      <c r="AL2531" s="63">
        <v>0</v>
      </c>
      <c r="AM2531" s="63">
        <v>0</v>
      </c>
      <c r="AN2531" s="63">
        <v>0</v>
      </c>
      <c r="AO2531" s="63">
        <v>0</v>
      </c>
      <c r="AP2531" s="63">
        <v>0</v>
      </c>
      <c r="AQ2531" s="63">
        <v>0</v>
      </c>
      <c r="AR2531" s="63">
        <v>0</v>
      </c>
      <c r="AS2531" s="63">
        <v>0</v>
      </c>
      <c r="AT2531" s="63">
        <v>0</v>
      </c>
      <c r="AU2531" s="63">
        <v>0</v>
      </c>
      <c r="AV2531" s="63">
        <v>0</v>
      </c>
      <c r="AW2531" s="63">
        <v>0</v>
      </c>
      <c r="AX2531" s="63">
        <v>0</v>
      </c>
      <c r="AY2531" s="63">
        <v>0</v>
      </c>
      <c r="BA2531" s="5">
        <f>IF(Q2531&gt;0,RANK(Q2531,(N2531:P2531,Q2531:AE2531)),0)</f>
        <v>3</v>
      </c>
      <c r="BB2531" s="5">
        <f>IF(R2531&gt;0,RANK(R2531,(N2531:P2531,Q2531:AE2531)),0)</f>
        <v>6</v>
      </c>
      <c r="BC2531" s="5">
        <f>IF(T2531&gt;0,RANK(T2531,(N2531:P2531,Q2531:AE2531)),0)</f>
        <v>7</v>
      </c>
      <c r="BD2531" s="5">
        <f>IF(S2531&gt;0,RANK(S2531,(N2531:P2531,Q2531:AE2531)),0)</f>
        <v>4</v>
      </c>
      <c r="BE2531" s="2">
        <f t="shared" si="1015"/>
        <v>5.7311566516151441E-3</v>
      </c>
      <c r="BF2531" s="2">
        <f t="shared" si="1016"/>
        <v>6.9468565474122956E-4</v>
      </c>
      <c r="BG2531" s="2">
        <f t="shared" si="1017"/>
        <v>3.4734282737061478E-4</v>
      </c>
      <c r="BH2531" s="2">
        <f t="shared" si="1018"/>
        <v>2.2577283779089963E-3</v>
      </c>
      <c r="BJ2531" t="s">
        <v>336</v>
      </c>
      <c r="BK2531" t="s">
        <v>18</v>
      </c>
      <c r="BL2531" s="1">
        <v>4</v>
      </c>
      <c r="BM2531" s="1"/>
      <c r="BN2531" s="112">
        <v>47</v>
      </c>
      <c r="BO2531" s="114">
        <v>7</v>
      </c>
      <c r="BP2531" s="118">
        <f t="shared" si="997"/>
        <v>47007</v>
      </c>
      <c r="BQ2531" s="118">
        <f t="shared" si="996"/>
        <v>47007</v>
      </c>
      <c r="BR2531" s="5" t="s">
        <v>3151</v>
      </c>
    </row>
    <row r="2532" spans="1:83" ht="15" hidden="1" customHeight="1" outlineLevel="1">
      <c r="A2532" t="s">
        <v>2577</v>
      </c>
      <c r="B2532" t="s">
        <v>18</v>
      </c>
      <c r="C2532" s="1">
        <f t="shared" si="1010"/>
        <v>66306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0</v>
      </c>
      <c r="G2532" s="129">
        <f t="shared" si="1007"/>
        <v>29361</v>
      </c>
      <c r="H2532" s="134">
        <f t="shared" si="1008"/>
        <v>0.44281060537507916</v>
      </c>
      <c r="I2532" s="2"/>
      <c r="J2532" s="2">
        <f t="shared" si="1011"/>
        <v>0.26896510119747835</v>
      </c>
      <c r="K2532" s="2">
        <f t="shared" si="1012"/>
        <v>0.71177570657255751</v>
      </c>
      <c r="L2532" s="2">
        <f t="shared" si="1013"/>
        <v>0</v>
      </c>
      <c r="M2532" s="2">
        <f t="shared" si="1014"/>
        <v>1.9259192229964195E-2</v>
      </c>
      <c r="N2532" s="63">
        <v>17834</v>
      </c>
      <c r="O2532" s="63">
        <v>47195</v>
      </c>
      <c r="P2532" s="63">
        <v>0</v>
      </c>
      <c r="Q2532" s="63">
        <v>831</v>
      </c>
      <c r="R2532" s="63">
        <v>99</v>
      </c>
      <c r="S2532" s="63">
        <v>141</v>
      </c>
      <c r="T2532" s="63">
        <v>37</v>
      </c>
      <c r="U2532" s="63">
        <v>130</v>
      </c>
      <c r="V2532" s="63">
        <v>12</v>
      </c>
      <c r="W2532" s="63">
        <v>0</v>
      </c>
      <c r="X2532" s="63">
        <v>27</v>
      </c>
      <c r="Y2532" s="63">
        <v>0</v>
      </c>
      <c r="Z2532" s="63">
        <v>0</v>
      </c>
      <c r="AA2532" s="63">
        <v>0</v>
      </c>
      <c r="AB2532" s="63">
        <v>0</v>
      </c>
      <c r="AC2532" s="63">
        <v>0</v>
      </c>
      <c r="AD2532" s="63">
        <v>0</v>
      </c>
      <c r="AE2532" s="63">
        <v>0</v>
      </c>
      <c r="AF2532" s="63">
        <v>0</v>
      </c>
      <c r="AG2532" s="63">
        <v>0</v>
      </c>
      <c r="AH2532" s="63">
        <v>0</v>
      </c>
      <c r="AI2532" s="63">
        <v>0</v>
      </c>
      <c r="AJ2532" s="63">
        <v>0</v>
      </c>
      <c r="AK2532" s="63">
        <v>0</v>
      </c>
      <c r="AL2532" s="63">
        <v>0</v>
      </c>
      <c r="AM2532" s="63">
        <v>0</v>
      </c>
      <c r="AN2532" s="63">
        <v>0</v>
      </c>
      <c r="AO2532" s="63">
        <v>0</v>
      </c>
      <c r="AP2532" s="63">
        <v>0</v>
      </c>
      <c r="AQ2532" s="63">
        <v>0</v>
      </c>
      <c r="AR2532" s="63">
        <v>0</v>
      </c>
      <c r="AS2532" s="63">
        <v>0</v>
      </c>
      <c r="AT2532" s="63">
        <v>0</v>
      </c>
      <c r="AU2532" s="63">
        <v>0</v>
      </c>
      <c r="AV2532" s="63">
        <v>0</v>
      </c>
      <c r="AW2532" s="63">
        <v>0</v>
      </c>
      <c r="AX2532" s="63">
        <v>0</v>
      </c>
      <c r="AY2532" s="63">
        <v>0</v>
      </c>
      <c r="BA2532" s="5">
        <f>IF(Q2532&gt;0,RANK(Q2532,(N2532:P2532,Q2532:AE2532)),0)</f>
        <v>3</v>
      </c>
      <c r="BB2532" s="5">
        <f>IF(R2532&gt;0,RANK(R2532,(N2532:P2532,Q2532:AE2532)),0)</f>
        <v>6</v>
      </c>
      <c r="BC2532" s="5">
        <f>IF(T2532&gt;0,RANK(T2532,(N2532:P2532,Q2532:AE2532)),0)</f>
        <v>7</v>
      </c>
      <c r="BD2532" s="5">
        <f>IF(S2532&gt;0,RANK(S2532,(N2532:P2532,Q2532:AE2532)),0)</f>
        <v>4</v>
      </c>
      <c r="BE2532" s="2">
        <f t="shared" si="1015"/>
        <v>1.2532802461315717E-2</v>
      </c>
      <c r="BF2532" s="2">
        <f t="shared" si="1016"/>
        <v>1.4930775495430278E-3</v>
      </c>
      <c r="BG2532" s="2">
        <f t="shared" si="1017"/>
        <v>5.580188821524447E-4</v>
      </c>
      <c r="BH2532" s="2">
        <f t="shared" si="1018"/>
        <v>2.1265043887431002E-3</v>
      </c>
      <c r="BJ2532" t="s">
        <v>2577</v>
      </c>
      <c r="BK2532" t="s">
        <v>18</v>
      </c>
      <c r="BL2532" s="1">
        <v>2</v>
      </c>
      <c r="BM2532" s="1"/>
      <c r="BN2532" s="112">
        <v>47</v>
      </c>
      <c r="BO2532" s="114">
        <v>9</v>
      </c>
      <c r="BP2532" s="118">
        <f t="shared" si="997"/>
        <v>47009</v>
      </c>
      <c r="BQ2532" s="118">
        <f t="shared" ref="BQ2532:BQ2595" si="1019">BP2532</f>
        <v>47009</v>
      </c>
      <c r="BR2532" s="5" t="s">
        <v>3151</v>
      </c>
    </row>
    <row r="2533" spans="1:83" ht="15" hidden="1" customHeight="1" outlineLevel="1">
      <c r="A2533" t="s">
        <v>609</v>
      </c>
      <c r="B2533" t="s">
        <v>18</v>
      </c>
      <c r="C2533" s="1">
        <f t="shared" si="1010"/>
        <v>45836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0</v>
      </c>
      <c r="G2533" s="129">
        <f t="shared" si="1007"/>
        <v>25345</v>
      </c>
      <c r="H2533" s="134">
        <f t="shared" si="1008"/>
        <v>0.55294964656601797</v>
      </c>
      <c r="I2533" s="2"/>
      <c r="J2533" s="2">
        <f t="shared" si="1011"/>
        <v>0.21487477092241905</v>
      </c>
      <c r="K2533" s="2">
        <f t="shared" si="1012"/>
        <v>0.76782441748843699</v>
      </c>
      <c r="L2533" s="2">
        <f t="shared" si="1013"/>
        <v>0</v>
      </c>
      <c r="M2533" s="2">
        <f t="shared" si="1014"/>
        <v>1.7300811589143983E-2</v>
      </c>
      <c r="N2533" s="63">
        <v>9849</v>
      </c>
      <c r="O2533" s="63">
        <v>35194</v>
      </c>
      <c r="P2533" s="63">
        <v>0</v>
      </c>
      <c r="Q2533" s="63">
        <v>497</v>
      </c>
      <c r="R2533" s="63">
        <v>53</v>
      </c>
      <c r="S2533" s="63">
        <v>85</v>
      </c>
      <c r="T2533" s="63">
        <v>24</v>
      </c>
      <c r="U2533" s="63">
        <v>102</v>
      </c>
      <c r="V2533" s="63">
        <v>17</v>
      </c>
      <c r="W2533" s="63">
        <v>0</v>
      </c>
      <c r="X2533" s="63">
        <v>15</v>
      </c>
      <c r="Y2533" s="63">
        <v>0</v>
      </c>
      <c r="Z2533" s="63">
        <v>0</v>
      </c>
      <c r="AA2533" s="63">
        <v>0</v>
      </c>
      <c r="AB2533" s="63">
        <v>0</v>
      </c>
      <c r="AC2533" s="63">
        <v>0</v>
      </c>
      <c r="AD2533" s="63">
        <v>0</v>
      </c>
      <c r="AE2533" s="63">
        <v>0</v>
      </c>
      <c r="AF2533" s="63">
        <v>0</v>
      </c>
      <c r="AG2533" s="63">
        <v>0</v>
      </c>
      <c r="AH2533" s="63">
        <v>0</v>
      </c>
      <c r="AI2533" s="63">
        <v>0</v>
      </c>
      <c r="AJ2533" s="63">
        <v>0</v>
      </c>
      <c r="AK2533" s="63">
        <v>0</v>
      </c>
      <c r="AL2533" s="63">
        <v>0</v>
      </c>
      <c r="AM2533" s="63">
        <v>0</v>
      </c>
      <c r="AN2533" s="63">
        <v>0</v>
      </c>
      <c r="AO2533" s="63">
        <v>0</v>
      </c>
      <c r="AP2533" s="63">
        <v>0</v>
      </c>
      <c r="AQ2533" s="63">
        <v>0</v>
      </c>
      <c r="AR2533" s="63">
        <v>0</v>
      </c>
      <c r="AS2533" s="63">
        <v>0</v>
      </c>
      <c r="AT2533" s="63">
        <v>0</v>
      </c>
      <c r="AU2533" s="63">
        <v>0</v>
      </c>
      <c r="AV2533" s="63">
        <v>0</v>
      </c>
      <c r="AW2533" s="63">
        <v>0</v>
      </c>
      <c r="AX2533" s="63">
        <v>0</v>
      </c>
      <c r="AY2533" s="63">
        <v>0</v>
      </c>
      <c r="BA2533" s="5">
        <f>IF(Q2533&gt;0,RANK(Q2533,(N2533:P2533,Q2533:AE2533)),0)</f>
        <v>3</v>
      </c>
      <c r="BB2533" s="5">
        <f>IF(R2533&gt;0,RANK(R2533,(N2533:P2533,Q2533:AE2533)),0)</f>
        <v>6</v>
      </c>
      <c r="BC2533" s="5">
        <f>IF(T2533&gt;0,RANK(T2533,(N2533:P2533,Q2533:AE2533)),0)</f>
        <v>7</v>
      </c>
      <c r="BD2533" s="5">
        <f>IF(S2533&gt;0,RANK(S2533,(N2533:P2533,Q2533:AE2533)),0)</f>
        <v>5</v>
      </c>
      <c r="BE2533" s="2">
        <f t="shared" si="1015"/>
        <v>1.0843005497861942E-2</v>
      </c>
      <c r="BF2533" s="2">
        <f t="shared" si="1016"/>
        <v>1.1562963609389998E-3</v>
      </c>
      <c r="BG2533" s="2">
        <f t="shared" si="1017"/>
        <v>5.2360589929313205E-4</v>
      </c>
      <c r="BH2533" s="2">
        <f t="shared" si="1018"/>
        <v>1.8544375599965092E-3</v>
      </c>
      <c r="BJ2533" t="s">
        <v>609</v>
      </c>
      <c r="BK2533" t="s">
        <v>18</v>
      </c>
      <c r="BL2533" s="1"/>
      <c r="BM2533" s="1"/>
      <c r="BN2533" s="112">
        <v>47</v>
      </c>
      <c r="BO2533" s="114">
        <v>11</v>
      </c>
      <c r="BP2533" s="118">
        <f t="shared" si="997"/>
        <v>47011</v>
      </c>
      <c r="BQ2533" s="118">
        <f t="shared" si="1019"/>
        <v>47011</v>
      </c>
      <c r="BR2533" s="5" t="s">
        <v>3151</v>
      </c>
      <c r="CE2533" s="130"/>
    </row>
    <row r="2534" spans="1:83" ht="15" hidden="1" customHeight="1" outlineLevel="1">
      <c r="A2534" t="s">
        <v>206</v>
      </c>
      <c r="B2534" t="s">
        <v>18</v>
      </c>
      <c r="C2534" s="1">
        <f t="shared" si="1010"/>
        <v>14929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0</v>
      </c>
      <c r="G2534" s="129">
        <f t="shared" si="1007"/>
        <v>9892</v>
      </c>
      <c r="H2534" s="134">
        <f t="shared" si="1008"/>
        <v>0.66260298747404378</v>
      </c>
      <c r="I2534" s="2"/>
      <c r="J2534" s="2">
        <f t="shared" si="1011"/>
        <v>0.16330631656507469</v>
      </c>
      <c r="K2534" s="2">
        <f t="shared" si="1012"/>
        <v>0.82590930403911844</v>
      </c>
      <c r="L2534" s="2">
        <f t="shared" si="1013"/>
        <v>0</v>
      </c>
      <c r="M2534" s="2">
        <f t="shared" si="1014"/>
        <v>1.0784379395806898E-2</v>
      </c>
      <c r="N2534" s="63">
        <v>2438</v>
      </c>
      <c r="O2534" s="63">
        <v>12330</v>
      </c>
      <c r="P2534" s="63">
        <v>0</v>
      </c>
      <c r="Q2534" s="63">
        <v>101</v>
      </c>
      <c r="R2534" s="63">
        <v>9</v>
      </c>
      <c r="S2534" s="63">
        <v>24</v>
      </c>
      <c r="T2534" s="63">
        <v>2</v>
      </c>
      <c r="U2534" s="63">
        <v>18</v>
      </c>
      <c r="V2534" s="63">
        <v>2</v>
      </c>
      <c r="W2534" s="63">
        <v>0</v>
      </c>
      <c r="X2534" s="63">
        <v>5</v>
      </c>
      <c r="Y2534" s="63">
        <v>0</v>
      </c>
      <c r="Z2534" s="63">
        <v>0</v>
      </c>
      <c r="AA2534" s="63">
        <v>0</v>
      </c>
      <c r="AB2534" s="63">
        <v>0</v>
      </c>
      <c r="AC2534" s="63">
        <v>0</v>
      </c>
      <c r="AD2534" s="63">
        <v>0</v>
      </c>
      <c r="AE2534" s="63">
        <v>0</v>
      </c>
      <c r="AF2534" s="63">
        <v>0</v>
      </c>
      <c r="AG2534" s="63">
        <v>0</v>
      </c>
      <c r="AH2534" s="63">
        <v>0</v>
      </c>
      <c r="AI2534" s="63">
        <v>0</v>
      </c>
      <c r="AJ2534" s="63">
        <v>0</v>
      </c>
      <c r="AK2534" s="63">
        <v>0</v>
      </c>
      <c r="AL2534" s="63">
        <v>0</v>
      </c>
      <c r="AM2534" s="63">
        <v>0</v>
      </c>
      <c r="AN2534" s="63">
        <v>0</v>
      </c>
      <c r="AO2534" s="63">
        <v>0</v>
      </c>
      <c r="AP2534" s="63">
        <v>0</v>
      </c>
      <c r="AQ2534" s="63">
        <v>0</v>
      </c>
      <c r="AR2534" s="63">
        <v>0</v>
      </c>
      <c r="AS2534" s="63">
        <v>0</v>
      </c>
      <c r="AT2534" s="63">
        <v>0</v>
      </c>
      <c r="AU2534" s="63">
        <v>0</v>
      </c>
      <c r="AV2534" s="63">
        <v>0</v>
      </c>
      <c r="AW2534" s="63">
        <v>0</v>
      </c>
      <c r="AX2534" s="63">
        <v>0</v>
      </c>
      <c r="AY2534" s="63">
        <v>0</v>
      </c>
      <c r="BA2534" s="5">
        <f>IF(Q2534&gt;0,RANK(Q2534,(N2534:P2534,Q2534:AE2534)),0)</f>
        <v>3</v>
      </c>
      <c r="BB2534" s="5">
        <f>IF(R2534&gt;0,RANK(R2534,(N2534:P2534,Q2534:AE2534)),0)</f>
        <v>6</v>
      </c>
      <c r="BC2534" s="5">
        <f>IF(T2534&gt;0,RANK(T2534,(N2534:P2534,Q2534:AE2534)),0)</f>
        <v>8</v>
      </c>
      <c r="BD2534" s="5">
        <f>IF(S2534&gt;0,RANK(S2534,(N2534:P2534,Q2534:AE2534)),0)</f>
        <v>4</v>
      </c>
      <c r="BE2534" s="2">
        <f t="shared" si="1015"/>
        <v>6.7653560184875077E-3</v>
      </c>
      <c r="BF2534" s="2">
        <f t="shared" si="1016"/>
        <v>6.0285350659789675E-4</v>
      </c>
      <c r="BG2534" s="2">
        <f t="shared" si="1017"/>
        <v>1.3396744591064372E-4</v>
      </c>
      <c r="BH2534" s="2">
        <f t="shared" si="1018"/>
        <v>1.6076093509277245E-3</v>
      </c>
      <c r="BJ2534" t="s">
        <v>206</v>
      </c>
      <c r="BK2534" t="s">
        <v>18</v>
      </c>
      <c r="BL2534" s="1"/>
      <c r="BM2534" s="1"/>
      <c r="BN2534" s="112">
        <v>47</v>
      </c>
      <c r="BO2534" s="114">
        <v>13</v>
      </c>
      <c r="BP2534" s="118">
        <f t="shared" si="997"/>
        <v>47013</v>
      </c>
      <c r="BQ2534" s="118">
        <f t="shared" si="1019"/>
        <v>47013</v>
      </c>
      <c r="BR2534" s="5" t="s">
        <v>3151</v>
      </c>
    </row>
    <row r="2535" spans="1:83" ht="15" hidden="1" customHeight="1" outlineLevel="1">
      <c r="A2535" t="s">
        <v>513</v>
      </c>
      <c r="B2535" t="s">
        <v>18</v>
      </c>
      <c r="C2535" s="1">
        <f t="shared" si="1010"/>
        <v>6555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0</v>
      </c>
      <c r="G2535" s="129">
        <f t="shared" si="1007"/>
        <v>3929</v>
      </c>
      <c r="H2535" s="134">
        <f t="shared" si="1008"/>
        <v>0.59938977879481314</v>
      </c>
      <c r="I2535" s="2"/>
      <c r="J2535" s="2">
        <f t="shared" si="1011"/>
        <v>0.192372234935164</v>
      </c>
      <c r="K2535" s="2">
        <f t="shared" si="1012"/>
        <v>0.79176201372997712</v>
      </c>
      <c r="L2535" s="2">
        <f t="shared" si="1013"/>
        <v>0</v>
      </c>
      <c r="M2535" s="2">
        <f t="shared" si="1014"/>
        <v>1.5865751334858902E-2</v>
      </c>
      <c r="N2535" s="63">
        <v>1261</v>
      </c>
      <c r="O2535" s="63">
        <v>5190</v>
      </c>
      <c r="P2535" s="63">
        <v>0</v>
      </c>
      <c r="Q2535" s="63">
        <v>63</v>
      </c>
      <c r="R2535" s="63">
        <v>6</v>
      </c>
      <c r="S2535" s="63">
        <v>12</v>
      </c>
      <c r="T2535" s="63">
        <v>2</v>
      </c>
      <c r="U2535" s="63">
        <v>12</v>
      </c>
      <c r="V2535" s="63">
        <v>2</v>
      </c>
      <c r="W2535" s="63">
        <v>0</v>
      </c>
      <c r="X2535" s="63">
        <v>7</v>
      </c>
      <c r="Y2535" s="63">
        <v>0</v>
      </c>
      <c r="Z2535" s="63">
        <v>0</v>
      </c>
      <c r="AA2535" s="63">
        <v>0</v>
      </c>
      <c r="AB2535" s="63">
        <v>0</v>
      </c>
      <c r="AC2535" s="63">
        <v>0</v>
      </c>
      <c r="AD2535" s="63">
        <v>0</v>
      </c>
      <c r="AE2535" s="63">
        <v>0</v>
      </c>
      <c r="AF2535" s="63">
        <v>0</v>
      </c>
      <c r="AG2535" s="63">
        <v>0</v>
      </c>
      <c r="AH2535" s="63">
        <v>0</v>
      </c>
      <c r="AI2535" s="63">
        <v>0</v>
      </c>
      <c r="AJ2535" s="63">
        <v>0</v>
      </c>
      <c r="AK2535" s="63">
        <v>0</v>
      </c>
      <c r="AL2535" s="63">
        <v>0</v>
      </c>
      <c r="AM2535" s="63">
        <v>0</v>
      </c>
      <c r="AN2535" s="63">
        <v>0</v>
      </c>
      <c r="AO2535" s="63">
        <v>0</v>
      </c>
      <c r="AP2535" s="63">
        <v>0</v>
      </c>
      <c r="AQ2535" s="63">
        <v>0</v>
      </c>
      <c r="AR2535" s="63">
        <v>0</v>
      </c>
      <c r="AS2535" s="63">
        <v>0</v>
      </c>
      <c r="AT2535" s="63">
        <v>0</v>
      </c>
      <c r="AU2535" s="63">
        <v>0</v>
      </c>
      <c r="AV2535" s="63">
        <v>0</v>
      </c>
      <c r="AW2535" s="63">
        <v>0</v>
      </c>
      <c r="AX2535" s="63">
        <v>0</v>
      </c>
      <c r="AY2535" s="63">
        <v>0</v>
      </c>
      <c r="BA2535" s="5">
        <f>IF(Q2535&gt;0,RANK(Q2535,(N2535:P2535,Q2535:AE2535)),0)</f>
        <v>3</v>
      </c>
      <c r="BB2535" s="5">
        <f>IF(R2535&gt;0,RANK(R2535,(N2535:P2535,Q2535:AE2535)),0)</f>
        <v>7</v>
      </c>
      <c r="BC2535" s="5">
        <f>IF(T2535&gt;0,RANK(T2535,(N2535:P2535,Q2535:AE2535)),0)</f>
        <v>8</v>
      </c>
      <c r="BD2535" s="5">
        <f>IF(S2535&gt;0,RANK(S2535,(N2535:P2535,Q2535:AE2535)),0)</f>
        <v>4</v>
      </c>
      <c r="BE2535" s="2">
        <f t="shared" si="1015"/>
        <v>9.6109839816933638E-3</v>
      </c>
      <c r="BF2535" s="2">
        <f t="shared" si="1016"/>
        <v>9.1533180778032041E-4</v>
      </c>
      <c r="BG2535" s="2">
        <f t="shared" si="1017"/>
        <v>3.0511060259344014E-4</v>
      </c>
      <c r="BH2535" s="2">
        <f t="shared" si="1018"/>
        <v>1.8306636155606408E-3</v>
      </c>
      <c r="BJ2535" t="s">
        <v>513</v>
      </c>
      <c r="BK2535" t="s">
        <v>18</v>
      </c>
      <c r="BL2535" s="1">
        <v>6</v>
      </c>
      <c r="BM2535" s="1"/>
      <c r="BN2535" s="112">
        <v>47</v>
      </c>
      <c r="BO2535" s="114">
        <v>15</v>
      </c>
      <c r="BP2535" s="118">
        <f t="shared" si="997"/>
        <v>47015</v>
      </c>
      <c r="BQ2535" s="118">
        <f t="shared" si="1019"/>
        <v>47015</v>
      </c>
      <c r="BR2535" s="5" t="s">
        <v>3151</v>
      </c>
    </row>
    <row r="2536" spans="1:83" ht="15" hidden="1" customHeight="1" outlineLevel="1">
      <c r="A2536" t="s">
        <v>1674</v>
      </c>
      <c r="B2536" t="s">
        <v>18</v>
      </c>
      <c r="C2536" s="1">
        <f t="shared" si="1010"/>
        <v>11893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0</v>
      </c>
      <c r="G2536" s="129">
        <f t="shared" si="1007"/>
        <v>6636</v>
      </c>
      <c r="H2536" s="134">
        <f t="shared" si="1008"/>
        <v>0.55797527957622128</v>
      </c>
      <c r="I2536" s="2"/>
      <c r="J2536" s="2">
        <f t="shared" si="1011"/>
        <v>0.21508450348944758</v>
      </c>
      <c r="K2536" s="2">
        <f t="shared" si="1012"/>
        <v>0.77305978306566892</v>
      </c>
      <c r="L2536" s="2">
        <f t="shared" si="1013"/>
        <v>0</v>
      </c>
      <c r="M2536" s="2">
        <f t="shared" si="1014"/>
        <v>1.1855713444883564E-2</v>
      </c>
      <c r="N2536" s="63">
        <v>2558</v>
      </c>
      <c r="O2536" s="63">
        <v>9194</v>
      </c>
      <c r="P2536" s="63">
        <v>0</v>
      </c>
      <c r="Q2536" s="63">
        <v>90</v>
      </c>
      <c r="R2536" s="63">
        <v>12</v>
      </c>
      <c r="S2536" s="63">
        <v>18</v>
      </c>
      <c r="T2536" s="63">
        <v>3</v>
      </c>
      <c r="U2536" s="63">
        <v>9</v>
      </c>
      <c r="V2536" s="63">
        <v>2</v>
      </c>
      <c r="W2536" s="63">
        <v>0</v>
      </c>
      <c r="X2536" s="63">
        <v>7</v>
      </c>
      <c r="Y2536" s="63">
        <v>0</v>
      </c>
      <c r="Z2536" s="63">
        <v>0</v>
      </c>
      <c r="AA2536" s="63">
        <v>0</v>
      </c>
      <c r="AB2536" s="63">
        <v>0</v>
      </c>
      <c r="AC2536" s="63">
        <v>0</v>
      </c>
      <c r="AD2536" s="63">
        <v>0</v>
      </c>
      <c r="AE2536" s="63">
        <v>0</v>
      </c>
      <c r="AF2536" s="63">
        <v>0</v>
      </c>
      <c r="AG2536" s="63">
        <v>0</v>
      </c>
      <c r="AH2536" s="63">
        <v>0</v>
      </c>
      <c r="AI2536" s="63">
        <v>0</v>
      </c>
      <c r="AJ2536" s="63">
        <v>0</v>
      </c>
      <c r="AK2536" s="63">
        <v>0</v>
      </c>
      <c r="AL2536" s="63">
        <v>0</v>
      </c>
      <c r="AM2536" s="63">
        <v>0</v>
      </c>
      <c r="AN2536" s="63">
        <v>0</v>
      </c>
      <c r="AO2536" s="63">
        <v>0</v>
      </c>
      <c r="AP2536" s="63">
        <v>0</v>
      </c>
      <c r="AQ2536" s="63">
        <v>0</v>
      </c>
      <c r="AR2536" s="63">
        <v>0</v>
      </c>
      <c r="AS2536" s="63">
        <v>0</v>
      </c>
      <c r="AT2536" s="63">
        <v>0</v>
      </c>
      <c r="AU2536" s="63">
        <v>0</v>
      </c>
      <c r="AV2536" s="63">
        <v>0</v>
      </c>
      <c r="AW2536" s="63">
        <v>0</v>
      </c>
      <c r="AX2536" s="63">
        <v>0</v>
      </c>
      <c r="AY2536" s="63">
        <v>0</v>
      </c>
      <c r="BA2536" s="5">
        <f>IF(Q2536&gt;0,RANK(Q2536,(N2536:P2536,Q2536:AE2536)),0)</f>
        <v>3</v>
      </c>
      <c r="BB2536" s="5">
        <f>IF(R2536&gt;0,RANK(R2536,(N2536:P2536,Q2536:AE2536)),0)</f>
        <v>5</v>
      </c>
      <c r="BC2536" s="5">
        <f>IF(T2536&gt;0,RANK(T2536,(N2536:P2536,Q2536:AE2536)),0)</f>
        <v>8</v>
      </c>
      <c r="BD2536" s="5">
        <f>IF(S2536&gt;0,RANK(S2536,(N2536:P2536,Q2536:AE2536)),0)</f>
        <v>4</v>
      </c>
      <c r="BE2536" s="2">
        <f t="shared" si="1015"/>
        <v>7.5674766669469439E-3</v>
      </c>
      <c r="BF2536" s="2">
        <f t="shared" si="1016"/>
        <v>1.0089968889262591E-3</v>
      </c>
      <c r="BG2536" s="2">
        <f t="shared" si="1017"/>
        <v>2.5224922223156476E-4</v>
      </c>
      <c r="BH2536" s="2">
        <f t="shared" si="1018"/>
        <v>1.5134953333893887E-3</v>
      </c>
      <c r="BJ2536" t="s">
        <v>1674</v>
      </c>
      <c r="BK2536" t="s">
        <v>18</v>
      </c>
      <c r="BL2536" s="1">
        <v>8</v>
      </c>
      <c r="BM2536" s="1"/>
      <c r="BN2536" s="112">
        <v>47</v>
      </c>
      <c r="BO2536" s="114">
        <v>17</v>
      </c>
      <c r="BP2536" s="118">
        <f t="shared" si="997"/>
        <v>47017</v>
      </c>
      <c r="BQ2536" s="118">
        <f t="shared" si="1019"/>
        <v>47017</v>
      </c>
      <c r="BR2536" s="5" t="s">
        <v>3151</v>
      </c>
    </row>
    <row r="2537" spans="1:83" ht="15" hidden="1" customHeight="1" outlineLevel="1">
      <c r="A2537" t="s">
        <v>1841</v>
      </c>
      <c r="B2537" t="s">
        <v>18</v>
      </c>
      <c r="C2537" s="1">
        <f t="shared" si="1010"/>
        <v>24474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0</v>
      </c>
      <c r="G2537" s="129">
        <f t="shared" si="1007"/>
        <v>15048</v>
      </c>
      <c r="H2537" s="134">
        <f t="shared" si="1008"/>
        <v>0.61485658249570974</v>
      </c>
      <c r="I2537" s="2"/>
      <c r="J2537" s="2">
        <f t="shared" si="1011"/>
        <v>0.18493094712756394</v>
      </c>
      <c r="K2537" s="2">
        <f t="shared" si="1012"/>
        <v>0.79978752962327371</v>
      </c>
      <c r="L2537" s="2">
        <f t="shared" si="1013"/>
        <v>0</v>
      </c>
      <c r="M2537" s="2">
        <f t="shared" si="1014"/>
        <v>1.5281523249162321E-2</v>
      </c>
      <c r="N2537" s="63">
        <v>4526</v>
      </c>
      <c r="O2537" s="63">
        <v>19574</v>
      </c>
      <c r="P2537" s="63">
        <v>0</v>
      </c>
      <c r="Q2537" s="63">
        <v>243</v>
      </c>
      <c r="R2537" s="63">
        <v>39</v>
      </c>
      <c r="S2537" s="63">
        <v>27</v>
      </c>
      <c r="T2537" s="63">
        <v>6</v>
      </c>
      <c r="U2537" s="63">
        <v>33</v>
      </c>
      <c r="V2537" s="63">
        <v>13</v>
      </c>
      <c r="W2537" s="63">
        <v>0</v>
      </c>
      <c r="X2537" s="63">
        <v>13</v>
      </c>
      <c r="Y2537" s="63">
        <v>0</v>
      </c>
      <c r="Z2537" s="63">
        <v>0</v>
      </c>
      <c r="AA2537" s="63">
        <v>0</v>
      </c>
      <c r="AB2537" s="63">
        <v>0</v>
      </c>
      <c r="AC2537" s="63">
        <v>0</v>
      </c>
      <c r="AD2537" s="63">
        <v>0</v>
      </c>
      <c r="AE2537" s="63">
        <v>0</v>
      </c>
      <c r="AF2537" s="63">
        <v>0</v>
      </c>
      <c r="AG2537" s="63">
        <v>0</v>
      </c>
      <c r="AH2537" s="63">
        <v>0</v>
      </c>
      <c r="AI2537" s="63">
        <v>0</v>
      </c>
      <c r="AJ2537" s="63">
        <v>0</v>
      </c>
      <c r="AK2537" s="63">
        <v>0</v>
      </c>
      <c r="AL2537" s="63">
        <v>0</v>
      </c>
      <c r="AM2537" s="63">
        <v>0</v>
      </c>
      <c r="AN2537" s="63">
        <v>0</v>
      </c>
      <c r="AO2537" s="63">
        <v>0</v>
      </c>
      <c r="AP2537" s="63">
        <v>0</v>
      </c>
      <c r="AQ2537" s="63">
        <v>0</v>
      </c>
      <c r="AR2537" s="63">
        <v>0</v>
      </c>
      <c r="AS2537" s="63">
        <v>0</v>
      </c>
      <c r="AT2537" s="63">
        <v>0</v>
      </c>
      <c r="AU2537" s="63">
        <v>0</v>
      </c>
      <c r="AV2537" s="63">
        <v>0</v>
      </c>
      <c r="AW2537" s="63">
        <v>0</v>
      </c>
      <c r="AX2537" s="63">
        <v>0</v>
      </c>
      <c r="AY2537" s="63">
        <v>0</v>
      </c>
      <c r="BA2537" s="5">
        <f>IF(Q2537&gt;0,RANK(Q2537,(N2537:P2537,Q2537:AE2537)),0)</f>
        <v>3</v>
      </c>
      <c r="BB2537" s="5">
        <f>IF(R2537&gt;0,RANK(R2537,(N2537:P2537,Q2537:AE2537)),0)</f>
        <v>4</v>
      </c>
      <c r="BC2537" s="5">
        <f>IF(T2537&gt;0,RANK(T2537,(N2537:P2537,Q2537:AE2537)),0)</f>
        <v>9</v>
      </c>
      <c r="BD2537" s="5">
        <f>IF(S2537&gt;0,RANK(S2537,(N2537:P2537,Q2537:AE2537)),0)</f>
        <v>6</v>
      </c>
      <c r="BE2537" s="2">
        <f t="shared" si="1015"/>
        <v>9.9289041431723461E-3</v>
      </c>
      <c r="BF2537" s="2">
        <f t="shared" si="1016"/>
        <v>1.5935278254474135E-3</v>
      </c>
      <c r="BG2537" s="2">
        <f t="shared" si="1017"/>
        <v>2.4515812699190976E-4</v>
      </c>
      <c r="BH2537" s="2">
        <f t="shared" si="1018"/>
        <v>1.1032115714635941E-3</v>
      </c>
      <c r="BJ2537" t="s">
        <v>1841</v>
      </c>
      <c r="BK2537" t="s">
        <v>18</v>
      </c>
      <c r="BL2537" s="1">
        <v>1</v>
      </c>
      <c r="BM2537" s="1"/>
      <c r="BN2537" s="112">
        <v>47</v>
      </c>
      <c r="BO2537" s="114">
        <v>19</v>
      </c>
      <c r="BP2537" s="118">
        <f t="shared" si="997"/>
        <v>47019</v>
      </c>
      <c r="BQ2537" s="118">
        <f t="shared" si="1019"/>
        <v>47019</v>
      </c>
      <c r="BR2537" s="5" t="s">
        <v>3151</v>
      </c>
    </row>
    <row r="2538" spans="1:83" ht="15" hidden="1" customHeight="1" outlineLevel="1">
      <c r="A2538" t="s">
        <v>830</v>
      </c>
      <c r="B2538" t="s">
        <v>18</v>
      </c>
      <c r="C2538" s="1">
        <f t="shared" si="1010"/>
        <v>20091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0</v>
      </c>
      <c r="G2538" s="129">
        <f t="shared" si="1007"/>
        <v>8871</v>
      </c>
      <c r="H2538" s="134">
        <f t="shared" si="1008"/>
        <v>0.44154098850231449</v>
      </c>
      <c r="I2538" s="2"/>
      <c r="J2538" s="2">
        <f t="shared" si="1011"/>
        <v>0.27161415559205615</v>
      </c>
      <c r="K2538" s="2">
        <f t="shared" si="1012"/>
        <v>0.71315514409437064</v>
      </c>
      <c r="L2538" s="2">
        <f t="shared" si="1013"/>
        <v>0</v>
      </c>
      <c r="M2538" s="2">
        <f t="shared" si="1014"/>
        <v>1.5230700313573209E-2</v>
      </c>
      <c r="N2538" s="63">
        <v>5457</v>
      </c>
      <c r="O2538" s="63">
        <v>14328</v>
      </c>
      <c r="P2538" s="63">
        <v>0</v>
      </c>
      <c r="Q2538" s="63">
        <v>205</v>
      </c>
      <c r="R2538" s="63">
        <v>27</v>
      </c>
      <c r="S2538" s="63">
        <v>30</v>
      </c>
      <c r="T2538" s="63">
        <v>15</v>
      </c>
      <c r="U2538" s="63">
        <v>23</v>
      </c>
      <c r="V2538" s="63">
        <v>1</v>
      </c>
      <c r="W2538" s="63">
        <v>0</v>
      </c>
      <c r="X2538" s="63">
        <v>5</v>
      </c>
      <c r="Y2538" s="63">
        <v>0</v>
      </c>
      <c r="Z2538" s="63">
        <v>0</v>
      </c>
      <c r="AA2538" s="63">
        <v>0</v>
      </c>
      <c r="AB2538" s="63">
        <v>0</v>
      </c>
      <c r="AC2538" s="63">
        <v>0</v>
      </c>
      <c r="AD2538" s="63">
        <v>0</v>
      </c>
      <c r="AE2538" s="63">
        <v>0</v>
      </c>
      <c r="AF2538" s="63">
        <v>0</v>
      </c>
      <c r="AG2538" s="63">
        <v>0</v>
      </c>
      <c r="AH2538" s="63">
        <v>0</v>
      </c>
      <c r="AI2538" s="63">
        <v>0</v>
      </c>
      <c r="AJ2538" s="63">
        <v>0</v>
      </c>
      <c r="AK2538" s="63">
        <v>0</v>
      </c>
      <c r="AL2538" s="63">
        <v>0</v>
      </c>
      <c r="AM2538" s="63">
        <v>0</v>
      </c>
      <c r="AN2538" s="63">
        <v>0</v>
      </c>
      <c r="AO2538" s="63">
        <v>0</v>
      </c>
      <c r="AP2538" s="63">
        <v>0</v>
      </c>
      <c r="AQ2538" s="63">
        <v>0</v>
      </c>
      <c r="AR2538" s="63">
        <v>0</v>
      </c>
      <c r="AS2538" s="63">
        <v>0</v>
      </c>
      <c r="AT2538" s="63">
        <v>0</v>
      </c>
      <c r="AU2538" s="63">
        <v>0</v>
      </c>
      <c r="AV2538" s="63">
        <v>0</v>
      </c>
      <c r="AW2538" s="63">
        <v>0</v>
      </c>
      <c r="AX2538" s="63">
        <v>0</v>
      </c>
      <c r="AY2538" s="63">
        <v>0</v>
      </c>
      <c r="BA2538" s="5">
        <f>IF(Q2538&gt;0,RANK(Q2538,(N2538:P2538,Q2538:AE2538)),0)</f>
        <v>3</v>
      </c>
      <c r="BB2538" s="5">
        <f>IF(R2538&gt;0,RANK(R2538,(N2538:P2538,Q2538:AE2538)),0)</f>
        <v>5</v>
      </c>
      <c r="BC2538" s="5">
        <f>IF(T2538&gt;0,RANK(T2538,(N2538:P2538,Q2538:AE2538)),0)</f>
        <v>7</v>
      </c>
      <c r="BD2538" s="5">
        <f>IF(S2538&gt;0,RANK(S2538,(N2538:P2538,Q2538:AE2538)),0)</f>
        <v>4</v>
      </c>
      <c r="BE2538" s="2">
        <f t="shared" si="1015"/>
        <v>1.0203573739485342E-2</v>
      </c>
      <c r="BF2538" s="2">
        <f t="shared" si="1016"/>
        <v>1.3438853217858744E-3</v>
      </c>
      <c r="BG2538" s="2">
        <f t="shared" si="1017"/>
        <v>7.4660295654770798E-4</v>
      </c>
      <c r="BH2538" s="2">
        <f t="shared" si="1018"/>
        <v>1.493205913095416E-3</v>
      </c>
      <c r="BJ2538" t="s">
        <v>830</v>
      </c>
      <c r="BK2538" t="s">
        <v>18</v>
      </c>
      <c r="BL2538" s="1"/>
      <c r="BM2538" s="1"/>
      <c r="BN2538" s="112">
        <v>47</v>
      </c>
      <c r="BO2538" s="114">
        <v>21</v>
      </c>
      <c r="BP2538" s="118">
        <f t="shared" ref="BP2538:BP2601" si="1020">1000*BN2538+BO2538</f>
        <v>47021</v>
      </c>
      <c r="BQ2538" s="118">
        <f t="shared" si="1019"/>
        <v>47021</v>
      </c>
      <c r="BR2538" s="5" t="s">
        <v>3151</v>
      </c>
    </row>
    <row r="2539" spans="1:83" ht="15" hidden="1" customHeight="1" outlineLevel="1">
      <c r="A2539" t="s">
        <v>357</v>
      </c>
      <c r="B2539" t="s">
        <v>18</v>
      </c>
      <c r="C2539" s="1">
        <f t="shared" si="1010"/>
        <v>7578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0</v>
      </c>
      <c r="G2539" s="129">
        <f t="shared" si="1007"/>
        <v>4540</v>
      </c>
      <c r="H2539" s="134">
        <f t="shared" si="1008"/>
        <v>0.59910266561097913</v>
      </c>
      <c r="I2539" s="2"/>
      <c r="J2539" s="2">
        <f t="shared" si="1011"/>
        <v>0.18619688572182633</v>
      </c>
      <c r="K2539" s="2">
        <f t="shared" si="1012"/>
        <v>0.78529955133280549</v>
      </c>
      <c r="L2539" s="2">
        <f t="shared" si="1013"/>
        <v>0</v>
      </c>
      <c r="M2539" s="2">
        <f t="shared" si="1014"/>
        <v>2.8503562945368155E-2</v>
      </c>
      <c r="N2539" s="63">
        <v>1411</v>
      </c>
      <c r="O2539" s="63">
        <v>5951</v>
      </c>
      <c r="P2539" s="63">
        <v>0</v>
      </c>
      <c r="Q2539" s="63">
        <v>86</v>
      </c>
      <c r="R2539" s="63">
        <v>7</v>
      </c>
      <c r="S2539" s="63">
        <v>23</v>
      </c>
      <c r="T2539" s="63">
        <v>8</v>
      </c>
      <c r="U2539" s="63">
        <v>71</v>
      </c>
      <c r="V2539" s="63">
        <v>6</v>
      </c>
      <c r="W2539" s="63">
        <v>0</v>
      </c>
      <c r="X2539" s="63">
        <v>15</v>
      </c>
      <c r="Y2539" s="63">
        <v>0</v>
      </c>
      <c r="Z2539" s="63">
        <v>0</v>
      </c>
      <c r="AA2539" s="63">
        <v>0</v>
      </c>
      <c r="AB2539" s="63">
        <v>0</v>
      </c>
      <c r="AC2539" s="63">
        <v>0</v>
      </c>
      <c r="AD2539" s="63">
        <v>0</v>
      </c>
      <c r="AE2539" s="63">
        <v>0</v>
      </c>
      <c r="AF2539" s="63">
        <v>0</v>
      </c>
      <c r="AG2539" s="63">
        <v>0</v>
      </c>
      <c r="AH2539" s="63">
        <v>0</v>
      </c>
      <c r="AI2539" s="63">
        <v>0</v>
      </c>
      <c r="AJ2539" s="63">
        <v>0</v>
      </c>
      <c r="AK2539" s="63">
        <v>0</v>
      </c>
      <c r="AL2539" s="63">
        <v>0</v>
      </c>
      <c r="AM2539" s="63">
        <v>0</v>
      </c>
      <c r="AN2539" s="63">
        <v>0</v>
      </c>
      <c r="AO2539" s="63">
        <v>0</v>
      </c>
      <c r="AP2539" s="63">
        <v>0</v>
      </c>
      <c r="AQ2539" s="63">
        <v>0</v>
      </c>
      <c r="AR2539" s="63">
        <v>0</v>
      </c>
      <c r="AS2539" s="63">
        <v>0</v>
      </c>
      <c r="AT2539" s="63">
        <v>0</v>
      </c>
      <c r="AU2539" s="63">
        <v>0</v>
      </c>
      <c r="AV2539" s="63">
        <v>0</v>
      </c>
      <c r="AW2539" s="63">
        <v>0</v>
      </c>
      <c r="AX2539" s="63">
        <v>0</v>
      </c>
      <c r="AY2539" s="63">
        <v>0</v>
      </c>
      <c r="BA2539" s="5">
        <f>IF(Q2539&gt;0,RANK(Q2539,(N2539:P2539,Q2539:AE2539)),0)</f>
        <v>3</v>
      </c>
      <c r="BB2539" s="5">
        <f>IF(R2539&gt;0,RANK(R2539,(N2539:P2539,Q2539:AE2539)),0)</f>
        <v>8</v>
      </c>
      <c r="BC2539" s="5">
        <f>IF(T2539&gt;0,RANK(T2539,(N2539:P2539,Q2539:AE2539)),0)</f>
        <v>7</v>
      </c>
      <c r="BD2539" s="5">
        <f>IF(S2539&gt;0,RANK(S2539,(N2539:P2539,Q2539:AE2539)),0)</f>
        <v>5</v>
      </c>
      <c r="BE2539" s="2">
        <f t="shared" si="1015"/>
        <v>1.1348640802322512E-2</v>
      </c>
      <c r="BF2539" s="2">
        <f t="shared" si="1016"/>
        <v>9.2372657693322779E-4</v>
      </c>
      <c r="BG2539" s="2">
        <f t="shared" si="1017"/>
        <v>1.0556875164951175E-3</v>
      </c>
      <c r="BH2539" s="2">
        <f t="shared" si="1018"/>
        <v>3.0351016099234625E-3</v>
      </c>
      <c r="BJ2539" t="s">
        <v>357</v>
      </c>
      <c r="BK2539" t="s">
        <v>18</v>
      </c>
      <c r="BL2539" s="1">
        <v>7</v>
      </c>
      <c r="BM2539" s="1"/>
      <c r="BN2539" s="112">
        <v>47</v>
      </c>
      <c r="BO2539" s="114">
        <v>23</v>
      </c>
      <c r="BP2539" s="118">
        <f t="shared" si="1020"/>
        <v>47023</v>
      </c>
      <c r="BQ2539" s="118">
        <f t="shared" si="1019"/>
        <v>47023</v>
      </c>
      <c r="BR2539" s="5" t="s">
        <v>3151</v>
      </c>
    </row>
    <row r="2540" spans="1:83" ht="15" hidden="1" customHeight="1" outlineLevel="1">
      <c r="A2540" t="s">
        <v>936</v>
      </c>
      <c r="B2540" t="s">
        <v>18</v>
      </c>
      <c r="C2540" s="1">
        <f t="shared" si="1010"/>
        <v>12935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0</v>
      </c>
      <c r="G2540" s="129">
        <f t="shared" si="1007"/>
        <v>8397</v>
      </c>
      <c r="H2540" s="134">
        <f t="shared" si="1008"/>
        <v>0.64916892153073058</v>
      </c>
      <c r="I2540" s="2"/>
      <c r="J2540" s="2">
        <f t="shared" si="1011"/>
        <v>0.17015848473134906</v>
      </c>
      <c r="K2540" s="2">
        <f t="shared" si="1012"/>
        <v>0.81932740626207967</v>
      </c>
      <c r="L2540" s="2">
        <f t="shared" si="1013"/>
        <v>0</v>
      </c>
      <c r="M2540" s="2">
        <f t="shared" si="1014"/>
        <v>1.0514109006571237E-2</v>
      </c>
      <c r="N2540" s="63">
        <v>2201</v>
      </c>
      <c r="O2540" s="63">
        <v>10598</v>
      </c>
      <c r="P2540" s="63">
        <v>0</v>
      </c>
      <c r="Q2540" s="63">
        <v>82</v>
      </c>
      <c r="R2540" s="63">
        <v>6</v>
      </c>
      <c r="S2540" s="63">
        <v>11</v>
      </c>
      <c r="T2540" s="63">
        <v>7</v>
      </c>
      <c r="U2540" s="63">
        <v>22</v>
      </c>
      <c r="V2540" s="63">
        <v>0</v>
      </c>
      <c r="W2540" s="63">
        <v>0</v>
      </c>
      <c r="X2540" s="63">
        <v>8</v>
      </c>
      <c r="Y2540" s="63">
        <v>0</v>
      </c>
      <c r="Z2540" s="63">
        <v>0</v>
      </c>
      <c r="AA2540" s="63">
        <v>0</v>
      </c>
      <c r="AB2540" s="63">
        <v>0</v>
      </c>
      <c r="AC2540" s="63">
        <v>0</v>
      </c>
      <c r="AD2540" s="63">
        <v>0</v>
      </c>
      <c r="AE2540" s="63">
        <v>0</v>
      </c>
      <c r="AF2540" s="63">
        <v>0</v>
      </c>
      <c r="AG2540" s="63">
        <v>0</v>
      </c>
      <c r="AH2540" s="63">
        <v>0</v>
      </c>
      <c r="AI2540" s="63">
        <v>0</v>
      </c>
      <c r="AJ2540" s="63">
        <v>0</v>
      </c>
      <c r="AK2540" s="63">
        <v>0</v>
      </c>
      <c r="AL2540" s="63">
        <v>0</v>
      </c>
      <c r="AM2540" s="63">
        <v>0</v>
      </c>
      <c r="AN2540" s="63">
        <v>0</v>
      </c>
      <c r="AO2540" s="63">
        <v>0</v>
      </c>
      <c r="AP2540" s="63">
        <v>0</v>
      </c>
      <c r="AQ2540" s="63">
        <v>0</v>
      </c>
      <c r="AR2540" s="63">
        <v>0</v>
      </c>
      <c r="AS2540" s="63">
        <v>0</v>
      </c>
      <c r="AT2540" s="63">
        <v>0</v>
      </c>
      <c r="AU2540" s="63">
        <v>0</v>
      </c>
      <c r="AV2540" s="63">
        <v>0</v>
      </c>
      <c r="AW2540" s="63">
        <v>0</v>
      </c>
      <c r="AX2540" s="63">
        <v>0</v>
      </c>
      <c r="AY2540" s="63">
        <v>0</v>
      </c>
      <c r="BA2540" s="5">
        <f>IF(Q2540&gt;0,RANK(Q2540,(N2540:P2540,Q2540:AE2540)),0)</f>
        <v>3</v>
      </c>
      <c r="BB2540" s="5">
        <f>IF(R2540&gt;0,RANK(R2540,(N2540:P2540,Q2540:AE2540)),0)</f>
        <v>8</v>
      </c>
      <c r="BC2540" s="5">
        <f>IF(T2540&gt;0,RANK(T2540,(N2540:P2540,Q2540:AE2540)),0)</f>
        <v>7</v>
      </c>
      <c r="BD2540" s="5">
        <f>IF(S2540&gt;0,RANK(S2540,(N2540:P2540,Q2540:AE2540)),0)</f>
        <v>5</v>
      </c>
      <c r="BE2540" s="2">
        <f t="shared" si="1015"/>
        <v>6.3393892539621187E-3</v>
      </c>
      <c r="BF2540" s="2">
        <f t="shared" si="1016"/>
        <v>4.6385775028991112E-4</v>
      </c>
      <c r="BG2540" s="2">
        <f t="shared" si="1017"/>
        <v>5.4116737533822963E-4</v>
      </c>
      <c r="BH2540" s="2">
        <f t="shared" si="1018"/>
        <v>8.5040587553150367E-4</v>
      </c>
      <c r="BJ2540" t="s">
        <v>936</v>
      </c>
      <c r="BK2540" t="s">
        <v>18</v>
      </c>
      <c r="BL2540" s="1">
        <v>2</v>
      </c>
      <c r="BN2540" s="112">
        <v>47</v>
      </c>
      <c r="BO2540" s="114">
        <v>25</v>
      </c>
      <c r="BP2540" s="118">
        <f t="shared" si="1020"/>
        <v>47025</v>
      </c>
      <c r="BQ2540" s="118">
        <f t="shared" si="1019"/>
        <v>47025</v>
      </c>
      <c r="BR2540" s="5" t="s">
        <v>3151</v>
      </c>
    </row>
    <row r="2541" spans="1:83" ht="15" hidden="1" customHeight="1" outlineLevel="1">
      <c r="A2541" t="s">
        <v>3091</v>
      </c>
      <c r="B2541" t="s">
        <v>18</v>
      </c>
      <c r="C2541" s="1">
        <f t="shared" si="1010"/>
        <v>3506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29">
        <f t="shared" si="1007"/>
        <v>1998</v>
      </c>
      <c r="H2541" s="134">
        <f t="shared" si="1008"/>
        <v>0.56988020536223616</v>
      </c>
      <c r="I2541" s="2"/>
      <c r="J2541" s="2">
        <f t="shared" si="1011"/>
        <v>0.2096406160867085</v>
      </c>
      <c r="K2541" s="2">
        <f t="shared" si="1012"/>
        <v>0.77952082144894463</v>
      </c>
      <c r="L2541" s="2">
        <f t="shared" si="1013"/>
        <v>0</v>
      </c>
      <c r="M2541" s="2">
        <f t="shared" si="1014"/>
        <v>1.083856246434689E-2</v>
      </c>
      <c r="N2541" s="63">
        <v>735</v>
      </c>
      <c r="O2541" s="63">
        <v>2733</v>
      </c>
      <c r="P2541" s="63">
        <v>0</v>
      </c>
      <c r="Q2541" s="63">
        <v>22</v>
      </c>
      <c r="R2541" s="63">
        <v>4</v>
      </c>
      <c r="S2541" s="63">
        <v>5</v>
      </c>
      <c r="T2541" s="63">
        <v>1</v>
      </c>
      <c r="U2541" s="63">
        <v>4</v>
      </c>
      <c r="V2541" s="63">
        <v>0</v>
      </c>
      <c r="W2541" s="63">
        <v>0</v>
      </c>
      <c r="X2541" s="63">
        <v>2</v>
      </c>
      <c r="Y2541" s="63">
        <v>0</v>
      </c>
      <c r="Z2541" s="63">
        <v>0</v>
      </c>
      <c r="AA2541" s="63">
        <v>0</v>
      </c>
      <c r="AB2541" s="63">
        <v>0</v>
      </c>
      <c r="AC2541" s="63">
        <v>0</v>
      </c>
      <c r="AD2541" s="63">
        <v>0</v>
      </c>
      <c r="AE2541" s="63">
        <v>0</v>
      </c>
      <c r="AF2541" s="63">
        <v>0</v>
      </c>
      <c r="AG2541" s="63">
        <v>0</v>
      </c>
      <c r="AH2541" s="63">
        <v>0</v>
      </c>
      <c r="AI2541" s="63">
        <v>0</v>
      </c>
      <c r="AJ2541" s="63">
        <v>0</v>
      </c>
      <c r="AK2541" s="63">
        <v>0</v>
      </c>
      <c r="AL2541" s="63">
        <v>0</v>
      </c>
      <c r="AM2541" s="63">
        <v>0</v>
      </c>
      <c r="AN2541" s="63">
        <v>0</v>
      </c>
      <c r="AO2541" s="63">
        <v>0</v>
      </c>
      <c r="AP2541" s="63">
        <v>0</v>
      </c>
      <c r="AQ2541" s="63">
        <v>0</v>
      </c>
      <c r="AR2541" s="63">
        <v>0</v>
      </c>
      <c r="AS2541" s="63">
        <v>0</v>
      </c>
      <c r="AT2541" s="63">
        <v>0</v>
      </c>
      <c r="AU2541" s="63">
        <v>0</v>
      </c>
      <c r="AV2541" s="63">
        <v>0</v>
      </c>
      <c r="AW2541" s="63">
        <v>0</v>
      </c>
      <c r="AX2541" s="63">
        <v>0</v>
      </c>
      <c r="AY2541" s="63">
        <v>0</v>
      </c>
      <c r="BA2541" s="5">
        <f>IF(Q2541&gt;0,RANK(Q2541,(N2541:P2541,Q2541:AE2541)),0)</f>
        <v>3</v>
      </c>
      <c r="BB2541" s="5">
        <f>IF(R2541&gt;0,RANK(R2541,(N2541:P2541,Q2541:AE2541)),0)</f>
        <v>5</v>
      </c>
      <c r="BC2541" s="5">
        <f>IF(T2541&gt;0,RANK(T2541,(N2541:P2541,Q2541:AE2541)),0)</f>
        <v>8</v>
      </c>
      <c r="BD2541" s="5">
        <f>IF(S2541&gt;0,RANK(S2541,(N2541:P2541,Q2541:AE2541)),0)</f>
        <v>4</v>
      </c>
      <c r="BE2541" s="2">
        <f t="shared" si="1015"/>
        <v>6.2749572162007989E-3</v>
      </c>
      <c r="BF2541" s="2">
        <f t="shared" si="1016"/>
        <v>1.1409013120365088E-3</v>
      </c>
      <c r="BG2541" s="2">
        <f t="shared" si="1017"/>
        <v>2.8522532800912719E-4</v>
      </c>
      <c r="BH2541" s="2">
        <f t="shared" si="1018"/>
        <v>1.4261266400456361E-3</v>
      </c>
      <c r="BJ2541" t="s">
        <v>3091</v>
      </c>
      <c r="BK2541" t="s">
        <v>18</v>
      </c>
      <c r="BL2541" s="1">
        <v>6</v>
      </c>
      <c r="BN2541" s="112">
        <v>47</v>
      </c>
      <c r="BO2541" s="114">
        <v>27</v>
      </c>
      <c r="BP2541" s="118">
        <f t="shared" si="1020"/>
        <v>47027</v>
      </c>
      <c r="BQ2541" s="118">
        <f t="shared" si="1019"/>
        <v>47027</v>
      </c>
      <c r="BR2541" s="5" t="s">
        <v>3151</v>
      </c>
    </row>
    <row r="2542" spans="1:83" ht="15" hidden="1" customHeight="1" outlineLevel="1">
      <c r="A2542" t="s">
        <v>60</v>
      </c>
      <c r="B2542" t="s">
        <v>18</v>
      </c>
      <c r="C2542" s="1">
        <f t="shared" si="1010"/>
        <v>14816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0</v>
      </c>
      <c r="G2542" s="129">
        <f t="shared" si="1007"/>
        <v>9604</v>
      </c>
      <c r="H2542" s="134">
        <f t="shared" si="1008"/>
        <v>0.64821814254859611</v>
      </c>
      <c r="I2542" s="2"/>
      <c r="J2542" s="2">
        <f t="shared" si="1011"/>
        <v>0.17035637149028077</v>
      </c>
      <c r="K2542" s="2">
        <f t="shared" si="1012"/>
        <v>0.81857451403887693</v>
      </c>
      <c r="L2542" s="2">
        <f t="shared" si="1013"/>
        <v>0</v>
      </c>
      <c r="M2542" s="2">
        <f t="shared" si="1014"/>
        <v>1.1069114470842356E-2</v>
      </c>
      <c r="N2542" s="63">
        <v>2524</v>
      </c>
      <c r="O2542" s="63">
        <v>12128</v>
      </c>
      <c r="P2542" s="63">
        <v>0</v>
      </c>
      <c r="Q2542" s="63">
        <v>93</v>
      </c>
      <c r="R2542" s="63">
        <v>23</v>
      </c>
      <c r="S2542" s="63">
        <v>12</v>
      </c>
      <c r="T2542" s="63">
        <v>5</v>
      </c>
      <c r="U2542" s="63">
        <v>20</v>
      </c>
      <c r="V2542" s="63">
        <v>4</v>
      </c>
      <c r="W2542" s="63">
        <v>0</v>
      </c>
      <c r="X2542" s="63">
        <v>7</v>
      </c>
      <c r="Y2542" s="63">
        <v>0</v>
      </c>
      <c r="Z2542" s="63">
        <v>0</v>
      </c>
      <c r="AA2542" s="63">
        <v>0</v>
      </c>
      <c r="AB2542" s="63">
        <v>0</v>
      </c>
      <c r="AC2542" s="63">
        <v>0</v>
      </c>
      <c r="AD2542" s="63">
        <v>0</v>
      </c>
      <c r="AE2542" s="63">
        <v>0</v>
      </c>
      <c r="AF2542" s="63">
        <v>0</v>
      </c>
      <c r="AG2542" s="63">
        <v>0</v>
      </c>
      <c r="AH2542" s="63">
        <v>0</v>
      </c>
      <c r="AI2542" s="63">
        <v>0</v>
      </c>
      <c r="AJ2542" s="63">
        <v>0</v>
      </c>
      <c r="AK2542" s="63">
        <v>0</v>
      </c>
      <c r="AL2542" s="63">
        <v>0</v>
      </c>
      <c r="AM2542" s="63">
        <v>0</v>
      </c>
      <c r="AN2542" s="63">
        <v>0</v>
      </c>
      <c r="AO2542" s="63">
        <v>0</v>
      </c>
      <c r="AP2542" s="63">
        <v>0</v>
      </c>
      <c r="AQ2542" s="63">
        <v>0</v>
      </c>
      <c r="AR2542" s="63">
        <v>0</v>
      </c>
      <c r="AS2542" s="63">
        <v>0</v>
      </c>
      <c r="AT2542" s="63">
        <v>0</v>
      </c>
      <c r="AU2542" s="63">
        <v>0</v>
      </c>
      <c r="AV2542" s="63">
        <v>0</v>
      </c>
      <c r="AW2542" s="63">
        <v>0</v>
      </c>
      <c r="AX2542" s="63">
        <v>0</v>
      </c>
      <c r="AY2542" s="63">
        <v>0</v>
      </c>
      <c r="BA2542" s="5">
        <f>IF(Q2542&gt;0,RANK(Q2542,(N2542:P2542,Q2542:AE2542)),0)</f>
        <v>3</v>
      </c>
      <c r="BB2542" s="5">
        <f>IF(R2542&gt;0,RANK(R2542,(N2542:P2542,Q2542:AE2542)),0)</f>
        <v>4</v>
      </c>
      <c r="BC2542" s="5">
        <f>IF(T2542&gt;0,RANK(T2542,(N2542:P2542,Q2542:AE2542)),0)</f>
        <v>8</v>
      </c>
      <c r="BD2542" s="5">
        <f>IF(S2542&gt;0,RANK(S2542,(N2542:P2542,Q2542:AE2542)),0)</f>
        <v>6</v>
      </c>
      <c r="BE2542" s="2">
        <f t="shared" si="1015"/>
        <v>6.2769978401727858E-3</v>
      </c>
      <c r="BF2542" s="2">
        <f t="shared" si="1016"/>
        <v>1.5523758099352052E-3</v>
      </c>
      <c r="BG2542" s="2">
        <f t="shared" si="1017"/>
        <v>3.3747300215982719E-4</v>
      </c>
      <c r="BH2542" s="2">
        <f t="shared" si="1018"/>
        <v>8.0993520518358531E-4</v>
      </c>
      <c r="BJ2542" t="s">
        <v>60</v>
      </c>
      <c r="BK2542" t="s">
        <v>18</v>
      </c>
      <c r="BL2542" s="1">
        <v>1</v>
      </c>
      <c r="BN2542" s="112">
        <v>47</v>
      </c>
      <c r="BO2542" s="114">
        <v>29</v>
      </c>
      <c r="BP2542" s="118">
        <f t="shared" si="1020"/>
        <v>47029</v>
      </c>
      <c r="BQ2542" s="118">
        <f t="shared" si="1019"/>
        <v>47029</v>
      </c>
      <c r="BR2542" s="5" t="s">
        <v>3151</v>
      </c>
    </row>
    <row r="2543" spans="1:83" ht="15" hidden="1" customHeight="1" outlineLevel="1">
      <c r="A2543" t="s">
        <v>1094</v>
      </c>
      <c r="B2543" t="s">
        <v>18</v>
      </c>
      <c r="C2543" s="1">
        <f t="shared" si="1010"/>
        <v>24261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0</v>
      </c>
      <c r="G2543" s="129">
        <f t="shared" si="1007"/>
        <v>12159</v>
      </c>
      <c r="H2543" s="134">
        <f t="shared" si="1008"/>
        <v>0.5011747248670706</v>
      </c>
      <c r="I2543" s="2"/>
      <c r="J2543" s="2">
        <f t="shared" si="1011"/>
        <v>0.23510984707967519</v>
      </c>
      <c r="K2543" s="2">
        <f t="shared" si="1012"/>
        <v>0.73628457194674579</v>
      </c>
      <c r="L2543" s="2">
        <f t="shared" si="1013"/>
        <v>0</v>
      </c>
      <c r="M2543" s="2">
        <f t="shared" si="1014"/>
        <v>2.8605580973579015E-2</v>
      </c>
      <c r="N2543" s="63">
        <v>5704</v>
      </c>
      <c r="O2543" s="63">
        <v>17863</v>
      </c>
      <c r="P2543" s="63">
        <v>0</v>
      </c>
      <c r="Q2543" s="63">
        <v>242</v>
      </c>
      <c r="R2543" s="63">
        <v>49</v>
      </c>
      <c r="S2543" s="63">
        <v>59</v>
      </c>
      <c r="T2543" s="63">
        <v>24</v>
      </c>
      <c r="U2543" s="63">
        <v>219</v>
      </c>
      <c r="V2543" s="63">
        <v>30</v>
      </c>
      <c r="W2543" s="63">
        <v>0</v>
      </c>
      <c r="X2543" s="63">
        <v>71</v>
      </c>
      <c r="Y2543" s="63">
        <v>0</v>
      </c>
      <c r="Z2543" s="63">
        <v>0</v>
      </c>
      <c r="AA2543" s="63">
        <v>0</v>
      </c>
      <c r="AB2543" s="63">
        <v>0</v>
      </c>
      <c r="AC2543" s="63">
        <v>0</v>
      </c>
      <c r="AD2543" s="63">
        <v>0</v>
      </c>
      <c r="AE2543" s="63">
        <v>0</v>
      </c>
      <c r="AF2543" s="63">
        <v>0</v>
      </c>
      <c r="AG2543" s="63">
        <v>0</v>
      </c>
      <c r="AH2543" s="63">
        <v>0</v>
      </c>
      <c r="AI2543" s="63">
        <v>0</v>
      </c>
      <c r="AJ2543" s="63">
        <v>0</v>
      </c>
      <c r="AK2543" s="63">
        <v>0</v>
      </c>
      <c r="AL2543" s="63">
        <v>0</v>
      </c>
      <c r="AM2543" s="63">
        <v>0</v>
      </c>
      <c r="AN2543" s="63">
        <v>0</v>
      </c>
      <c r="AO2543" s="63">
        <v>0</v>
      </c>
      <c r="AP2543" s="63">
        <v>0</v>
      </c>
      <c r="AQ2543" s="63">
        <v>0</v>
      </c>
      <c r="AR2543" s="63">
        <v>0</v>
      </c>
      <c r="AS2543" s="63">
        <v>0</v>
      </c>
      <c r="AT2543" s="63">
        <v>0</v>
      </c>
      <c r="AU2543" s="63">
        <v>0</v>
      </c>
      <c r="AV2543" s="63">
        <v>0</v>
      </c>
      <c r="AW2543" s="63">
        <v>0</v>
      </c>
      <c r="AX2543" s="63">
        <v>0</v>
      </c>
      <c r="AY2543" s="63">
        <v>0</v>
      </c>
      <c r="BA2543" s="5">
        <f>IF(Q2543&gt;0,RANK(Q2543,(N2543:P2543,Q2543:AE2543)),0)</f>
        <v>3</v>
      </c>
      <c r="BB2543" s="5">
        <f>IF(R2543&gt;0,RANK(R2543,(N2543:P2543,Q2543:AE2543)),0)</f>
        <v>7</v>
      </c>
      <c r="BC2543" s="5">
        <f>IF(T2543&gt;0,RANK(T2543,(N2543:P2543,Q2543:AE2543)),0)</f>
        <v>9</v>
      </c>
      <c r="BD2543" s="5">
        <f>IF(S2543&gt;0,RANK(S2543,(N2543:P2543,Q2543:AE2543)),0)</f>
        <v>6</v>
      </c>
      <c r="BE2543" s="2">
        <f t="shared" si="1015"/>
        <v>9.9748567660030499E-3</v>
      </c>
      <c r="BF2543" s="2">
        <f t="shared" si="1016"/>
        <v>2.0197024030336754E-3</v>
      </c>
      <c r="BG2543" s="2">
        <f t="shared" si="1017"/>
        <v>9.8924199332261651E-4</v>
      </c>
      <c r="BH2543" s="2">
        <f t="shared" si="1018"/>
        <v>2.4318865669180991E-3</v>
      </c>
      <c r="BJ2543" t="s">
        <v>1094</v>
      </c>
      <c r="BK2543" t="s">
        <v>18</v>
      </c>
      <c r="BL2543" s="1">
        <v>6</v>
      </c>
      <c r="BN2543" s="112">
        <v>47</v>
      </c>
      <c r="BO2543" s="114">
        <v>31</v>
      </c>
      <c r="BP2543" s="118">
        <f t="shared" si="1020"/>
        <v>47031</v>
      </c>
      <c r="BQ2543" s="118">
        <f t="shared" si="1019"/>
        <v>47031</v>
      </c>
      <c r="BR2543" s="5" t="s">
        <v>3151</v>
      </c>
    </row>
    <row r="2544" spans="1:83" ht="15" hidden="1" customHeight="1" outlineLevel="1">
      <c r="A2544" t="s">
        <v>1264</v>
      </c>
      <c r="B2544" t="s">
        <v>18</v>
      </c>
      <c r="C2544" s="1">
        <f t="shared" si="1010"/>
        <v>6114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0</v>
      </c>
      <c r="G2544" s="129">
        <f t="shared" si="1007"/>
        <v>3291</v>
      </c>
      <c r="H2544" s="134">
        <f t="shared" si="1008"/>
        <v>0.53827281648675174</v>
      </c>
      <c r="I2544" s="2"/>
      <c r="J2544" s="2">
        <f t="shared" si="1011"/>
        <v>0.2260385999345764</v>
      </c>
      <c r="K2544" s="2">
        <f t="shared" si="1012"/>
        <v>0.76431141642132805</v>
      </c>
      <c r="L2544" s="2">
        <f t="shared" si="1013"/>
        <v>0</v>
      </c>
      <c r="M2544" s="2">
        <f t="shared" si="1014"/>
        <v>9.6499836440955278E-3</v>
      </c>
      <c r="N2544" s="63">
        <v>1382</v>
      </c>
      <c r="O2544" s="63">
        <v>4673</v>
      </c>
      <c r="P2544" s="63">
        <v>0</v>
      </c>
      <c r="Q2544" s="63">
        <v>30</v>
      </c>
      <c r="R2544" s="63">
        <v>6</v>
      </c>
      <c r="S2544" s="63">
        <v>3</v>
      </c>
      <c r="T2544" s="63">
        <v>3</v>
      </c>
      <c r="U2544" s="63">
        <v>12</v>
      </c>
      <c r="V2544" s="63">
        <v>1</v>
      </c>
      <c r="W2544" s="63">
        <v>0</v>
      </c>
      <c r="X2544" s="63">
        <v>4</v>
      </c>
      <c r="Y2544" s="63">
        <v>0</v>
      </c>
      <c r="Z2544" s="63">
        <v>0</v>
      </c>
      <c r="AA2544" s="63">
        <v>0</v>
      </c>
      <c r="AB2544" s="63">
        <v>0</v>
      </c>
      <c r="AC2544" s="63">
        <v>0</v>
      </c>
      <c r="AD2544" s="63">
        <v>0</v>
      </c>
      <c r="AE2544" s="63">
        <v>0</v>
      </c>
      <c r="AF2544" s="63">
        <v>0</v>
      </c>
      <c r="AG2544" s="63">
        <v>0</v>
      </c>
      <c r="AH2544" s="63">
        <v>0</v>
      </c>
      <c r="AI2544" s="63">
        <v>0</v>
      </c>
      <c r="AJ2544" s="63">
        <v>0</v>
      </c>
      <c r="AK2544" s="63">
        <v>0</v>
      </c>
      <c r="AL2544" s="63">
        <v>0</v>
      </c>
      <c r="AM2544" s="63">
        <v>0</v>
      </c>
      <c r="AN2544" s="63">
        <v>0</v>
      </c>
      <c r="AO2544" s="63">
        <v>0</v>
      </c>
      <c r="AP2544" s="63">
        <v>0</v>
      </c>
      <c r="AQ2544" s="63">
        <v>0</v>
      </c>
      <c r="AR2544" s="63">
        <v>0</v>
      </c>
      <c r="AS2544" s="63">
        <v>0</v>
      </c>
      <c r="AT2544" s="63">
        <v>0</v>
      </c>
      <c r="AU2544" s="63">
        <v>0</v>
      </c>
      <c r="AV2544" s="63">
        <v>0</v>
      </c>
      <c r="AW2544" s="63">
        <v>0</v>
      </c>
      <c r="AX2544" s="63">
        <v>0</v>
      </c>
      <c r="AY2544" s="63">
        <v>0</v>
      </c>
      <c r="BA2544" s="5">
        <f>IF(Q2544&gt;0,RANK(Q2544,(N2544:P2544,Q2544:AE2544)),0)</f>
        <v>3</v>
      </c>
      <c r="BB2544" s="5">
        <f>IF(R2544&gt;0,RANK(R2544,(N2544:P2544,Q2544:AE2544)),0)</f>
        <v>5</v>
      </c>
      <c r="BC2544" s="5">
        <f>IF(T2544&gt;0,RANK(T2544,(N2544:P2544,Q2544:AE2544)),0)</f>
        <v>7</v>
      </c>
      <c r="BD2544" s="5">
        <f>IF(S2544&gt;0,RANK(S2544,(N2544:P2544,Q2544:AE2544)),0)</f>
        <v>7</v>
      </c>
      <c r="BE2544" s="2">
        <f t="shared" si="1015"/>
        <v>4.9067713444553487E-3</v>
      </c>
      <c r="BF2544" s="2">
        <f t="shared" si="1016"/>
        <v>9.813542688910696E-4</v>
      </c>
      <c r="BG2544" s="2">
        <f t="shared" si="1017"/>
        <v>4.906771344455348E-4</v>
      </c>
      <c r="BH2544" s="2">
        <f t="shared" si="1018"/>
        <v>4.906771344455348E-4</v>
      </c>
      <c r="BJ2544" t="s">
        <v>1264</v>
      </c>
      <c r="BK2544" t="s">
        <v>18</v>
      </c>
      <c r="BL2544" s="1">
        <v>8</v>
      </c>
      <c r="BN2544" s="112">
        <v>47</v>
      </c>
      <c r="BO2544" s="114">
        <v>33</v>
      </c>
      <c r="BP2544" s="118">
        <f t="shared" si="1020"/>
        <v>47033</v>
      </c>
      <c r="BQ2544" s="118">
        <f t="shared" si="1019"/>
        <v>47033</v>
      </c>
      <c r="BR2544" s="5" t="s">
        <v>3151</v>
      </c>
    </row>
    <row r="2545" spans="1:83" ht="15" hidden="1" customHeight="1" outlineLevel="1">
      <c r="A2545" t="s">
        <v>1530</v>
      </c>
      <c r="B2545" t="s">
        <v>18</v>
      </c>
      <c r="C2545" s="1">
        <f t="shared" si="1010"/>
        <v>32278</v>
      </c>
      <c r="D2545" s="5">
        <f>IF(N2545&gt;0, RANK(N2545,(N2545:P2545,Q2545:AE2545)),0)</f>
        <v>2</v>
      </c>
      <c r="E2545" s="5">
        <f>IF(O2545&gt;0,RANK(O2545,(N2545:P2545,Q2545:AE2545)),0)</f>
        <v>1</v>
      </c>
      <c r="F2545" s="5">
        <f>IF(P2545&gt;0,RANK(P2545,(N2545:P2545,Q2545:AE2545)),0)</f>
        <v>0</v>
      </c>
      <c r="G2545" s="129">
        <f t="shared" si="1007"/>
        <v>18439</v>
      </c>
      <c r="H2545" s="134">
        <f t="shared" si="1008"/>
        <v>0.57125596381436272</v>
      </c>
      <c r="I2545" s="2"/>
      <c r="J2545" s="2">
        <f t="shared" si="1011"/>
        <v>0.20843918458392713</v>
      </c>
      <c r="K2545" s="2">
        <f t="shared" si="1012"/>
        <v>0.77969514839828991</v>
      </c>
      <c r="L2545" s="2">
        <f t="shared" si="1013"/>
        <v>0</v>
      </c>
      <c r="M2545" s="2">
        <f t="shared" si="1014"/>
        <v>1.1865667017783021E-2</v>
      </c>
      <c r="N2545" s="63">
        <v>6728</v>
      </c>
      <c r="O2545" s="63">
        <v>25167</v>
      </c>
      <c r="P2545" s="63">
        <v>0</v>
      </c>
      <c r="Q2545" s="63">
        <v>232</v>
      </c>
      <c r="R2545" s="63">
        <v>31</v>
      </c>
      <c r="S2545" s="63">
        <v>62</v>
      </c>
      <c r="T2545" s="63">
        <v>9</v>
      </c>
      <c r="U2545" s="63">
        <v>35</v>
      </c>
      <c r="V2545" s="63">
        <v>1</v>
      </c>
      <c r="W2545" s="63">
        <v>0</v>
      </c>
      <c r="X2545" s="63">
        <v>13</v>
      </c>
      <c r="Y2545" s="63">
        <v>0</v>
      </c>
      <c r="Z2545" s="63">
        <v>0</v>
      </c>
      <c r="AA2545" s="63">
        <v>0</v>
      </c>
      <c r="AB2545" s="63">
        <v>0</v>
      </c>
      <c r="AC2545" s="63">
        <v>0</v>
      </c>
      <c r="AD2545" s="63">
        <v>0</v>
      </c>
      <c r="AE2545" s="63">
        <v>0</v>
      </c>
      <c r="AF2545" s="63">
        <v>0</v>
      </c>
      <c r="AG2545" s="63">
        <v>0</v>
      </c>
      <c r="AH2545" s="63">
        <v>0</v>
      </c>
      <c r="AI2545" s="63">
        <v>0</v>
      </c>
      <c r="AJ2545" s="63">
        <v>0</v>
      </c>
      <c r="AK2545" s="63">
        <v>0</v>
      </c>
      <c r="AL2545" s="63">
        <v>0</v>
      </c>
      <c r="AM2545" s="63">
        <v>0</v>
      </c>
      <c r="AN2545" s="63">
        <v>0</v>
      </c>
      <c r="AO2545" s="63">
        <v>0</v>
      </c>
      <c r="AP2545" s="63">
        <v>0</v>
      </c>
      <c r="AQ2545" s="63">
        <v>0</v>
      </c>
      <c r="AR2545" s="63">
        <v>0</v>
      </c>
      <c r="AS2545" s="63">
        <v>0</v>
      </c>
      <c r="AT2545" s="63">
        <v>0</v>
      </c>
      <c r="AU2545" s="63">
        <v>0</v>
      </c>
      <c r="AV2545" s="63">
        <v>0</v>
      </c>
      <c r="AW2545" s="63">
        <v>0</v>
      </c>
      <c r="AX2545" s="63">
        <v>0</v>
      </c>
      <c r="AY2545" s="63">
        <v>0</v>
      </c>
      <c r="BA2545" s="5">
        <f>IF(Q2545&gt;0,RANK(Q2545,(N2545:P2545,Q2545:AE2545)),0)</f>
        <v>3</v>
      </c>
      <c r="BB2545" s="5">
        <f>IF(R2545&gt;0,RANK(R2545,(N2545:P2545,Q2545:AE2545)),0)</f>
        <v>6</v>
      </c>
      <c r="BC2545" s="5">
        <f>IF(T2545&gt;0,RANK(T2545,(N2545:P2545,Q2545:AE2545)),0)</f>
        <v>8</v>
      </c>
      <c r="BD2545" s="5">
        <f>IF(S2545&gt;0,RANK(S2545,(N2545:P2545,Q2545:AE2545)),0)</f>
        <v>4</v>
      </c>
      <c r="BE2545" s="2">
        <f t="shared" si="1015"/>
        <v>7.187558089100936E-3</v>
      </c>
      <c r="BF2545" s="2">
        <f t="shared" si="1016"/>
        <v>9.6040646880228022E-4</v>
      </c>
      <c r="BG2545" s="2">
        <f t="shared" si="1017"/>
        <v>2.7882768449098456E-4</v>
      </c>
      <c r="BH2545" s="2">
        <f t="shared" si="1018"/>
        <v>1.9208129376045604E-3</v>
      </c>
      <c r="BJ2545" t="s">
        <v>1530</v>
      </c>
      <c r="BK2545" t="s">
        <v>18</v>
      </c>
      <c r="BL2545" s="1">
        <v>6</v>
      </c>
      <c r="BN2545" s="112">
        <v>47</v>
      </c>
      <c r="BO2545" s="114">
        <v>35</v>
      </c>
      <c r="BP2545" s="118">
        <f t="shared" si="1020"/>
        <v>47035</v>
      </c>
      <c r="BQ2545" s="118">
        <f t="shared" si="1019"/>
        <v>47035</v>
      </c>
      <c r="BR2545" s="5" t="s">
        <v>3151</v>
      </c>
      <c r="CE2545" s="130"/>
    </row>
    <row r="2546" spans="1:83" ht="15" hidden="1" customHeight="1" outlineLevel="1">
      <c r="A2546" t="s">
        <v>411</v>
      </c>
      <c r="B2546" t="s">
        <v>18</v>
      </c>
      <c r="C2546" s="1">
        <f t="shared" si="1010"/>
        <v>306783</v>
      </c>
      <c r="D2546" s="5">
        <f>IF(N2546&gt;0, RANK(N2546,(N2546:P2546,Q2546:AE2546)),0)</f>
        <v>1</v>
      </c>
      <c r="E2546" s="5">
        <f>IF(O2546&gt;0,RANK(O2546,(N2546:P2546,Q2546:AE2546)),0)</f>
        <v>2</v>
      </c>
      <c r="F2546" s="5">
        <f>IF(P2546&gt;0,RANK(P2546,(N2546:P2546,Q2546:AE2546)),0)</f>
        <v>0</v>
      </c>
      <c r="G2546" s="129">
        <f t="shared" si="1007"/>
        <v>98431</v>
      </c>
      <c r="H2546" s="134">
        <f t="shared" si="1008"/>
        <v>0.32084893882646692</v>
      </c>
      <c r="I2546" s="2"/>
      <c r="J2546" s="2">
        <f t="shared" si="1011"/>
        <v>0.64490535655495906</v>
      </c>
      <c r="K2546" s="2">
        <f t="shared" si="1012"/>
        <v>0.32405641772849214</v>
      </c>
      <c r="L2546" s="2">
        <f t="shared" si="1013"/>
        <v>0</v>
      </c>
      <c r="M2546" s="2">
        <f t="shared" si="1014"/>
        <v>3.1038225716548795E-2</v>
      </c>
      <c r="N2546" s="63">
        <v>197846</v>
      </c>
      <c r="O2546" s="63">
        <v>99415</v>
      </c>
      <c r="P2546" s="63">
        <v>0</v>
      </c>
      <c r="Q2546" s="63">
        <v>3520</v>
      </c>
      <c r="R2546" s="63">
        <v>722</v>
      </c>
      <c r="S2546" s="63">
        <v>595</v>
      </c>
      <c r="T2546" s="63">
        <v>399</v>
      </c>
      <c r="U2546" s="63">
        <v>2590</v>
      </c>
      <c r="V2546" s="63">
        <v>1066</v>
      </c>
      <c r="W2546" s="63">
        <v>0</v>
      </c>
      <c r="X2546" s="63">
        <v>630</v>
      </c>
      <c r="Y2546" s="63">
        <v>0</v>
      </c>
      <c r="Z2546" s="63">
        <v>0</v>
      </c>
      <c r="AA2546" s="63">
        <v>0</v>
      </c>
      <c r="AB2546" s="63">
        <v>0</v>
      </c>
      <c r="AC2546" s="63">
        <v>0</v>
      </c>
      <c r="AD2546" s="63">
        <v>0</v>
      </c>
      <c r="AE2546" s="63">
        <v>0</v>
      </c>
      <c r="AF2546" s="63">
        <v>0</v>
      </c>
      <c r="AG2546" s="63">
        <v>0</v>
      </c>
      <c r="AH2546" s="63">
        <v>0</v>
      </c>
      <c r="AI2546" s="63">
        <v>0</v>
      </c>
      <c r="AJ2546" s="63">
        <v>0</v>
      </c>
      <c r="AK2546" s="63">
        <v>0</v>
      </c>
      <c r="AL2546" s="63">
        <v>0</v>
      </c>
      <c r="AM2546" s="63">
        <v>0</v>
      </c>
      <c r="AN2546" s="63">
        <v>0</v>
      </c>
      <c r="AO2546" s="63">
        <v>0</v>
      </c>
      <c r="AP2546" s="63">
        <v>0</v>
      </c>
      <c r="AQ2546" s="63">
        <v>0</v>
      </c>
      <c r="AR2546" s="63">
        <v>0</v>
      </c>
      <c r="AS2546" s="63">
        <v>0</v>
      </c>
      <c r="AT2546" s="63">
        <v>0</v>
      </c>
      <c r="AU2546" s="63">
        <v>0</v>
      </c>
      <c r="AV2546" s="63">
        <v>0</v>
      </c>
      <c r="AW2546" s="63">
        <v>0</v>
      </c>
      <c r="AX2546" s="63">
        <v>0</v>
      </c>
      <c r="AY2546" s="63">
        <v>0</v>
      </c>
      <c r="BA2546" s="5">
        <f>IF(Q2546&gt;0,RANK(Q2546,(N2546:P2546,Q2546:AE2546)),0)</f>
        <v>3</v>
      </c>
      <c r="BB2546" s="5">
        <f>IF(R2546&gt;0,RANK(R2546,(N2546:P2546,Q2546:AE2546)),0)</f>
        <v>6</v>
      </c>
      <c r="BC2546" s="5">
        <f>IF(T2546&gt;0,RANK(T2546,(N2546:P2546,Q2546:AE2546)),0)</f>
        <v>9</v>
      </c>
      <c r="BD2546" s="5">
        <f>IF(S2546&gt;0,RANK(S2546,(N2546:P2546,Q2546:AE2546)),0)</f>
        <v>8</v>
      </c>
      <c r="BE2546" s="2">
        <f t="shared" si="1015"/>
        <v>1.1473908267407256E-2</v>
      </c>
      <c r="BF2546" s="2">
        <f t="shared" si="1016"/>
        <v>2.3534550480306927E-3</v>
      </c>
      <c r="BG2546" s="2">
        <f t="shared" si="1017"/>
        <v>1.3005935791748566E-3</v>
      </c>
      <c r="BH2546" s="2">
        <f t="shared" si="1018"/>
        <v>1.9394816531554877E-3</v>
      </c>
      <c r="BJ2546" t="s">
        <v>411</v>
      </c>
      <c r="BK2546" t="s">
        <v>18</v>
      </c>
      <c r="BL2546" s="1">
        <v>5</v>
      </c>
      <c r="BN2546" s="112">
        <v>47</v>
      </c>
      <c r="BO2546" s="114">
        <v>37</v>
      </c>
      <c r="BP2546" s="118">
        <f t="shared" si="1020"/>
        <v>47037</v>
      </c>
      <c r="BQ2546" s="118">
        <f t="shared" si="1019"/>
        <v>47037</v>
      </c>
      <c r="BR2546" s="5" t="s">
        <v>3151</v>
      </c>
    </row>
    <row r="2547" spans="1:83" ht="15" hidden="1" customHeight="1" outlineLevel="1">
      <c r="A2547" t="s">
        <v>1933</v>
      </c>
      <c r="B2547" t="s">
        <v>18</v>
      </c>
      <c r="C2547" s="1">
        <f t="shared" si="1010"/>
        <v>5241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0</v>
      </c>
      <c r="G2547" s="129">
        <f t="shared" si="1007"/>
        <v>3325</v>
      </c>
      <c r="H2547" s="134">
        <f t="shared" si="1008"/>
        <v>0.63442091203968709</v>
      </c>
      <c r="I2547" s="2"/>
      <c r="J2547" s="2">
        <f t="shared" si="1011"/>
        <v>0.17248616676206832</v>
      </c>
      <c r="K2547" s="2">
        <f t="shared" si="1012"/>
        <v>0.80690707880175538</v>
      </c>
      <c r="L2547" s="2">
        <f t="shared" si="1013"/>
        <v>0</v>
      </c>
      <c r="M2547" s="2">
        <f t="shared" si="1014"/>
        <v>2.0606754436176322E-2</v>
      </c>
      <c r="N2547" s="63">
        <v>904</v>
      </c>
      <c r="O2547" s="63">
        <v>4229</v>
      </c>
      <c r="P2547" s="63">
        <v>0</v>
      </c>
      <c r="Q2547" s="63">
        <v>21</v>
      </c>
      <c r="R2547" s="63">
        <v>10</v>
      </c>
      <c r="S2547" s="63">
        <v>15</v>
      </c>
      <c r="T2547" s="63">
        <v>4</v>
      </c>
      <c r="U2547" s="63">
        <v>42</v>
      </c>
      <c r="V2547" s="63">
        <v>4</v>
      </c>
      <c r="W2547" s="63">
        <v>0</v>
      </c>
      <c r="X2547" s="63">
        <v>12</v>
      </c>
      <c r="Y2547" s="63">
        <v>0</v>
      </c>
      <c r="Z2547" s="63">
        <v>0</v>
      </c>
      <c r="AA2547" s="63">
        <v>0</v>
      </c>
      <c r="AB2547" s="63">
        <v>0</v>
      </c>
      <c r="AC2547" s="63">
        <v>0</v>
      </c>
      <c r="AD2547" s="63">
        <v>0</v>
      </c>
      <c r="AE2547" s="63">
        <v>0</v>
      </c>
      <c r="AF2547" s="63">
        <v>0</v>
      </c>
      <c r="AG2547" s="63">
        <v>0</v>
      </c>
      <c r="AH2547" s="63">
        <v>0</v>
      </c>
      <c r="AI2547" s="63">
        <v>0</v>
      </c>
      <c r="AJ2547" s="63">
        <v>0</v>
      </c>
      <c r="AK2547" s="63">
        <v>0</v>
      </c>
      <c r="AL2547" s="63">
        <v>0</v>
      </c>
      <c r="AM2547" s="63">
        <v>0</v>
      </c>
      <c r="AN2547" s="63">
        <v>0</v>
      </c>
      <c r="AO2547" s="63">
        <v>0</v>
      </c>
      <c r="AP2547" s="63">
        <v>0</v>
      </c>
      <c r="AQ2547" s="63">
        <v>0</v>
      </c>
      <c r="AR2547" s="63">
        <v>0</v>
      </c>
      <c r="AS2547" s="63">
        <v>0</v>
      </c>
      <c r="AT2547" s="63">
        <v>0</v>
      </c>
      <c r="AU2547" s="63">
        <v>0</v>
      </c>
      <c r="AV2547" s="63">
        <v>0</v>
      </c>
      <c r="AW2547" s="63">
        <v>0</v>
      </c>
      <c r="AX2547" s="63">
        <v>0</v>
      </c>
      <c r="AY2547" s="63">
        <v>0</v>
      </c>
      <c r="BA2547" s="5">
        <f>IF(Q2547&gt;0,RANK(Q2547,(N2547:P2547,Q2547:AE2547)),0)</f>
        <v>4</v>
      </c>
      <c r="BB2547" s="5">
        <f>IF(R2547&gt;0,RANK(R2547,(N2547:P2547,Q2547:AE2547)),0)</f>
        <v>7</v>
      </c>
      <c r="BC2547" s="5">
        <f>IF(T2547&gt;0,RANK(T2547,(N2547:P2547,Q2547:AE2547)),0)</f>
        <v>8</v>
      </c>
      <c r="BD2547" s="5">
        <f>IF(S2547&gt;0,RANK(S2547,(N2547:P2547,Q2547:AE2547)),0)</f>
        <v>5</v>
      </c>
      <c r="BE2547" s="2">
        <f t="shared" si="1015"/>
        <v>4.0068689181453924E-3</v>
      </c>
      <c r="BF2547" s="2">
        <f t="shared" si="1016"/>
        <v>1.9080328181644724E-3</v>
      </c>
      <c r="BG2547" s="2">
        <f t="shared" si="1017"/>
        <v>7.6321312726578894E-4</v>
      </c>
      <c r="BH2547" s="2">
        <f t="shared" si="1018"/>
        <v>2.8620492272467086E-3</v>
      </c>
      <c r="BJ2547" t="s">
        <v>1933</v>
      </c>
      <c r="BK2547" t="s">
        <v>18</v>
      </c>
      <c r="BL2547" s="1">
        <v>7</v>
      </c>
      <c r="BN2547" s="112">
        <v>47</v>
      </c>
      <c r="BO2547" s="114">
        <v>39</v>
      </c>
      <c r="BP2547" s="118">
        <f t="shared" si="1020"/>
        <v>47039</v>
      </c>
      <c r="BQ2547" s="118">
        <f t="shared" si="1019"/>
        <v>47039</v>
      </c>
      <c r="BR2547" s="5" t="s">
        <v>3151</v>
      </c>
    </row>
    <row r="2548" spans="1:83" ht="15" hidden="1" customHeight="1" outlineLevel="1">
      <c r="A2548" t="s">
        <v>1086</v>
      </c>
      <c r="B2548" t="s">
        <v>18</v>
      </c>
      <c r="C2548" s="1">
        <f t="shared" si="1010"/>
        <v>8501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0</v>
      </c>
      <c r="G2548" s="129">
        <f t="shared" si="1007"/>
        <v>4916</v>
      </c>
      <c r="H2548" s="134">
        <f t="shared" si="1008"/>
        <v>0.57828490765792262</v>
      </c>
      <c r="I2548" s="2"/>
      <c r="J2548" s="2">
        <f t="shared" si="1011"/>
        <v>0.20550523467827314</v>
      </c>
      <c r="K2548" s="2">
        <f t="shared" si="1012"/>
        <v>0.78379014233619571</v>
      </c>
      <c r="L2548" s="2">
        <f t="shared" si="1013"/>
        <v>0</v>
      </c>
      <c r="M2548" s="2">
        <f t="shared" si="1014"/>
        <v>1.0704622985531209E-2</v>
      </c>
      <c r="N2548" s="63">
        <v>1747</v>
      </c>
      <c r="O2548" s="63">
        <v>6663</v>
      </c>
      <c r="P2548" s="63">
        <v>0</v>
      </c>
      <c r="Q2548" s="63">
        <v>60</v>
      </c>
      <c r="R2548" s="63">
        <v>6</v>
      </c>
      <c r="S2548" s="63">
        <v>9</v>
      </c>
      <c r="T2548" s="63">
        <v>4</v>
      </c>
      <c r="U2548" s="63">
        <v>9</v>
      </c>
      <c r="V2548" s="63">
        <v>2</v>
      </c>
      <c r="W2548" s="63">
        <v>0</v>
      </c>
      <c r="X2548" s="63">
        <v>1</v>
      </c>
      <c r="Y2548" s="63">
        <v>0</v>
      </c>
      <c r="Z2548" s="63">
        <v>0</v>
      </c>
      <c r="AA2548" s="63">
        <v>0</v>
      </c>
      <c r="AB2548" s="63">
        <v>0</v>
      </c>
      <c r="AC2548" s="63">
        <v>0</v>
      </c>
      <c r="AD2548" s="63">
        <v>0</v>
      </c>
      <c r="AE2548" s="63">
        <v>0</v>
      </c>
      <c r="AF2548" s="63">
        <v>0</v>
      </c>
      <c r="AG2548" s="63">
        <v>0</v>
      </c>
      <c r="AH2548" s="63">
        <v>0</v>
      </c>
      <c r="AI2548" s="63">
        <v>0</v>
      </c>
      <c r="AJ2548" s="63">
        <v>0</v>
      </c>
      <c r="AK2548" s="63">
        <v>0</v>
      </c>
      <c r="AL2548" s="63">
        <v>0</v>
      </c>
      <c r="AM2548" s="63">
        <v>0</v>
      </c>
      <c r="AN2548" s="63">
        <v>0</v>
      </c>
      <c r="AO2548" s="63">
        <v>0</v>
      </c>
      <c r="AP2548" s="63">
        <v>0</v>
      </c>
      <c r="AQ2548" s="63">
        <v>0</v>
      </c>
      <c r="AR2548" s="63">
        <v>0</v>
      </c>
      <c r="AS2548" s="63">
        <v>0</v>
      </c>
      <c r="AT2548" s="63">
        <v>0</v>
      </c>
      <c r="AU2548" s="63">
        <v>0</v>
      </c>
      <c r="AV2548" s="63">
        <v>0</v>
      </c>
      <c r="AW2548" s="63">
        <v>0</v>
      </c>
      <c r="AX2548" s="63">
        <v>0</v>
      </c>
      <c r="AY2548" s="63">
        <v>0</v>
      </c>
      <c r="BA2548" s="5">
        <f>IF(Q2548&gt;0,RANK(Q2548,(N2548:P2548,Q2548:AE2548)),0)</f>
        <v>3</v>
      </c>
      <c r="BB2548" s="5">
        <f>IF(R2548&gt;0,RANK(R2548,(N2548:P2548,Q2548:AE2548)),0)</f>
        <v>6</v>
      </c>
      <c r="BC2548" s="5">
        <f>IF(T2548&gt;0,RANK(T2548,(N2548:P2548,Q2548:AE2548)),0)</f>
        <v>7</v>
      </c>
      <c r="BD2548" s="5">
        <f>IF(S2548&gt;0,RANK(S2548,(N2548:P2548,Q2548:AE2548)),0)</f>
        <v>4</v>
      </c>
      <c r="BE2548" s="2">
        <f t="shared" si="1015"/>
        <v>7.0579931772732623E-3</v>
      </c>
      <c r="BF2548" s="2">
        <f t="shared" si="1016"/>
        <v>7.0579931772732623E-4</v>
      </c>
      <c r="BG2548" s="2">
        <f t="shared" si="1017"/>
        <v>4.7053287848488413E-4</v>
      </c>
      <c r="BH2548" s="2">
        <f t="shared" si="1018"/>
        <v>1.0586989765909893E-3</v>
      </c>
      <c r="BJ2548" t="s">
        <v>1086</v>
      </c>
      <c r="BK2548" t="s">
        <v>18</v>
      </c>
      <c r="BL2548" s="1">
        <v>6</v>
      </c>
      <c r="BN2548" s="112">
        <v>47</v>
      </c>
      <c r="BO2548" s="114">
        <v>41</v>
      </c>
      <c r="BP2548" s="118">
        <f t="shared" si="1020"/>
        <v>47041</v>
      </c>
      <c r="BQ2548" s="118">
        <f t="shared" si="1019"/>
        <v>47041</v>
      </c>
      <c r="BR2548" s="5" t="s">
        <v>3151</v>
      </c>
    </row>
    <row r="2549" spans="1:83" ht="15" hidden="1" customHeight="1" outlineLevel="1">
      <c r="A2549" t="s">
        <v>250</v>
      </c>
      <c r="B2549" t="s">
        <v>18</v>
      </c>
      <c r="C2549" s="1">
        <f t="shared" si="1010"/>
        <v>24290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0</v>
      </c>
      <c r="G2549" s="129">
        <f t="shared" si="1007"/>
        <v>11521</v>
      </c>
      <c r="H2549" s="134">
        <f t="shared" si="1008"/>
        <v>0.47431041580897487</v>
      </c>
      <c r="I2549" s="2"/>
      <c r="J2549" s="2">
        <f t="shared" si="1011"/>
        <v>0.25104981473857557</v>
      </c>
      <c r="K2549" s="2">
        <f t="shared" si="1012"/>
        <v>0.72536023054755039</v>
      </c>
      <c r="L2549" s="2">
        <f t="shared" si="1013"/>
        <v>0</v>
      </c>
      <c r="M2549" s="2">
        <f t="shared" si="1014"/>
        <v>2.358995471387404E-2</v>
      </c>
      <c r="N2549" s="63">
        <v>6098</v>
      </c>
      <c r="O2549" s="63">
        <v>17619</v>
      </c>
      <c r="P2549" s="63">
        <v>0</v>
      </c>
      <c r="Q2549" s="63">
        <v>260</v>
      </c>
      <c r="R2549" s="63">
        <v>40</v>
      </c>
      <c r="S2549" s="63">
        <v>55</v>
      </c>
      <c r="T2549" s="63">
        <v>16</v>
      </c>
      <c r="U2549" s="63">
        <v>134</v>
      </c>
      <c r="V2549" s="63">
        <v>29</v>
      </c>
      <c r="W2549" s="63">
        <v>0</v>
      </c>
      <c r="X2549" s="63">
        <v>39</v>
      </c>
      <c r="Y2549" s="63">
        <v>0</v>
      </c>
      <c r="Z2549" s="63">
        <v>0</v>
      </c>
      <c r="AA2549" s="63">
        <v>0</v>
      </c>
      <c r="AB2549" s="63">
        <v>0</v>
      </c>
      <c r="AC2549" s="63">
        <v>0</v>
      </c>
      <c r="AD2549" s="63">
        <v>0</v>
      </c>
      <c r="AE2549" s="63">
        <v>0</v>
      </c>
      <c r="AF2549" s="63">
        <v>0</v>
      </c>
      <c r="AG2549" s="63">
        <v>0</v>
      </c>
      <c r="AH2549" s="63">
        <v>0</v>
      </c>
      <c r="AI2549" s="63">
        <v>0</v>
      </c>
      <c r="AJ2549" s="63">
        <v>0</v>
      </c>
      <c r="AK2549" s="63">
        <v>0</v>
      </c>
      <c r="AL2549" s="63">
        <v>0</v>
      </c>
      <c r="AM2549" s="63">
        <v>0</v>
      </c>
      <c r="AN2549" s="63">
        <v>0</v>
      </c>
      <c r="AO2549" s="63">
        <v>0</v>
      </c>
      <c r="AP2549" s="63">
        <v>0</v>
      </c>
      <c r="AQ2549" s="63">
        <v>0</v>
      </c>
      <c r="AR2549" s="63">
        <v>0</v>
      </c>
      <c r="AS2549" s="63">
        <v>0</v>
      </c>
      <c r="AT2549" s="63">
        <v>0</v>
      </c>
      <c r="AU2549" s="63">
        <v>0</v>
      </c>
      <c r="AV2549" s="63">
        <v>0</v>
      </c>
      <c r="AW2549" s="63">
        <v>0</v>
      </c>
      <c r="AX2549" s="63">
        <v>0</v>
      </c>
      <c r="AY2549" s="63">
        <v>0</v>
      </c>
      <c r="BA2549" s="5">
        <f>IF(Q2549&gt;0,RANK(Q2549,(N2549:P2549,Q2549:AE2549)),0)</f>
        <v>3</v>
      </c>
      <c r="BB2549" s="5">
        <f>IF(R2549&gt;0,RANK(R2549,(N2549:P2549,Q2549:AE2549)),0)</f>
        <v>6</v>
      </c>
      <c r="BC2549" s="5">
        <f>IF(T2549&gt;0,RANK(T2549,(N2549:P2549,Q2549:AE2549)),0)</f>
        <v>9</v>
      </c>
      <c r="BD2549" s="5">
        <f>IF(S2549&gt;0,RANK(S2549,(N2549:P2549,Q2549:AE2549)),0)</f>
        <v>5</v>
      </c>
      <c r="BE2549" s="2">
        <f t="shared" si="1015"/>
        <v>1.070399341292713E-2</v>
      </c>
      <c r="BF2549" s="2">
        <f t="shared" si="1016"/>
        <v>1.6467682173734047E-3</v>
      </c>
      <c r="BG2549" s="2">
        <f t="shared" si="1017"/>
        <v>6.5870728694936186E-4</v>
      </c>
      <c r="BH2549" s="2">
        <f t="shared" si="1018"/>
        <v>2.2643062988884316E-3</v>
      </c>
      <c r="BJ2549" t="s">
        <v>250</v>
      </c>
      <c r="BK2549" t="s">
        <v>18</v>
      </c>
      <c r="BL2549" s="1">
        <v>5</v>
      </c>
      <c r="BN2549" s="112">
        <v>47</v>
      </c>
      <c r="BO2549" s="114">
        <v>43</v>
      </c>
      <c r="BP2549" s="118">
        <f t="shared" si="1020"/>
        <v>47043</v>
      </c>
      <c r="BQ2549" s="118">
        <f t="shared" si="1019"/>
        <v>47043</v>
      </c>
      <c r="BR2549" s="5" t="s">
        <v>3151</v>
      </c>
    </row>
    <row r="2550" spans="1:83" ht="15" hidden="1" customHeight="1" outlineLevel="1">
      <c r="A2550" t="s">
        <v>1315</v>
      </c>
      <c r="B2550" t="s">
        <v>18</v>
      </c>
      <c r="C2550" s="1">
        <f t="shared" si="1010"/>
        <v>15074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0</v>
      </c>
      <c r="G2550" s="129">
        <f t="shared" si="1007"/>
        <v>8609</v>
      </c>
      <c r="H2550" s="134">
        <f t="shared" si="1008"/>
        <v>0.57111582857901022</v>
      </c>
      <c r="I2550" s="2"/>
      <c r="J2550" s="2">
        <f t="shared" si="1011"/>
        <v>0.20943346158949183</v>
      </c>
      <c r="K2550" s="2">
        <f t="shared" si="1012"/>
        <v>0.78054929016850205</v>
      </c>
      <c r="L2550" s="2">
        <f t="shared" si="1013"/>
        <v>0</v>
      </c>
      <c r="M2550" s="2">
        <f t="shared" si="1014"/>
        <v>1.0017248242006116E-2</v>
      </c>
      <c r="N2550" s="63">
        <v>3157</v>
      </c>
      <c r="O2550" s="63">
        <v>11766</v>
      </c>
      <c r="P2550" s="63">
        <v>0</v>
      </c>
      <c r="Q2550" s="63">
        <v>96</v>
      </c>
      <c r="R2550" s="63">
        <v>7</v>
      </c>
      <c r="S2550" s="63">
        <v>16</v>
      </c>
      <c r="T2550" s="63">
        <v>9</v>
      </c>
      <c r="U2550" s="63">
        <v>13</v>
      </c>
      <c r="V2550" s="63">
        <v>1</v>
      </c>
      <c r="W2550" s="63">
        <v>0</v>
      </c>
      <c r="X2550" s="63">
        <v>9</v>
      </c>
      <c r="Y2550" s="63">
        <v>0</v>
      </c>
      <c r="Z2550" s="63">
        <v>0</v>
      </c>
      <c r="AA2550" s="63">
        <v>0</v>
      </c>
      <c r="AB2550" s="63">
        <v>0</v>
      </c>
      <c r="AC2550" s="63">
        <v>0</v>
      </c>
      <c r="AD2550" s="63">
        <v>0</v>
      </c>
      <c r="AE2550" s="63">
        <v>0</v>
      </c>
      <c r="AF2550" s="63">
        <v>0</v>
      </c>
      <c r="AG2550" s="63">
        <v>0</v>
      </c>
      <c r="AH2550" s="63">
        <v>0</v>
      </c>
      <c r="AI2550" s="63">
        <v>0</v>
      </c>
      <c r="AJ2550" s="63">
        <v>0</v>
      </c>
      <c r="AK2550" s="63">
        <v>0</v>
      </c>
      <c r="AL2550" s="63">
        <v>0</v>
      </c>
      <c r="AM2550" s="63">
        <v>0</v>
      </c>
      <c r="AN2550" s="63">
        <v>0</v>
      </c>
      <c r="AO2550" s="63">
        <v>0</v>
      </c>
      <c r="AP2550" s="63">
        <v>0</v>
      </c>
      <c r="AQ2550" s="63">
        <v>0</v>
      </c>
      <c r="AR2550" s="63">
        <v>0</v>
      </c>
      <c r="AS2550" s="63">
        <v>0</v>
      </c>
      <c r="AT2550" s="63">
        <v>0</v>
      </c>
      <c r="AU2550" s="63">
        <v>0</v>
      </c>
      <c r="AV2550" s="63">
        <v>0</v>
      </c>
      <c r="AW2550" s="63">
        <v>0</v>
      </c>
      <c r="AX2550" s="63">
        <v>0</v>
      </c>
      <c r="AY2550" s="63">
        <v>0</v>
      </c>
      <c r="BA2550" s="5">
        <f>IF(Q2550&gt;0,RANK(Q2550,(N2550:P2550,Q2550:AE2550)),0)</f>
        <v>3</v>
      </c>
      <c r="BB2550" s="5">
        <f>IF(R2550&gt;0,RANK(R2550,(N2550:P2550,Q2550:AE2550)),0)</f>
        <v>8</v>
      </c>
      <c r="BC2550" s="5">
        <f>IF(T2550&gt;0,RANK(T2550,(N2550:P2550,Q2550:AE2550)),0)</f>
        <v>6</v>
      </c>
      <c r="BD2550" s="5">
        <f>IF(S2550&gt;0,RANK(S2550,(N2550:P2550,Q2550:AE2550)),0)</f>
        <v>4</v>
      </c>
      <c r="BE2550" s="2">
        <f t="shared" si="1015"/>
        <v>6.3685816637919597E-3</v>
      </c>
      <c r="BF2550" s="2">
        <f t="shared" si="1016"/>
        <v>4.6437574631816373E-4</v>
      </c>
      <c r="BG2550" s="2">
        <f t="shared" si="1017"/>
        <v>5.9705453098049619E-4</v>
      </c>
      <c r="BH2550" s="2">
        <f t="shared" si="1018"/>
        <v>1.0614302772986599E-3</v>
      </c>
      <c r="BJ2550" t="s">
        <v>1315</v>
      </c>
      <c r="BK2550" t="s">
        <v>18</v>
      </c>
      <c r="BL2550" s="1">
        <v>8</v>
      </c>
      <c r="BN2550" s="112">
        <v>47</v>
      </c>
      <c r="BO2550" s="114">
        <v>45</v>
      </c>
      <c r="BP2550" s="118">
        <f t="shared" si="1020"/>
        <v>47045</v>
      </c>
      <c r="BQ2550" s="118">
        <f t="shared" si="1019"/>
        <v>47045</v>
      </c>
      <c r="BR2550" s="5" t="s">
        <v>3151</v>
      </c>
      <c r="CE2550" s="129"/>
    </row>
    <row r="2551" spans="1:83" ht="15" hidden="1" customHeight="1" outlineLevel="1">
      <c r="A2551" t="s">
        <v>1415</v>
      </c>
      <c r="B2551" t="s">
        <v>18</v>
      </c>
      <c r="C2551" s="1">
        <f t="shared" si="1010"/>
        <v>22928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0</v>
      </c>
      <c r="G2551" s="129">
        <f t="shared" si="1007"/>
        <v>8661</v>
      </c>
      <c r="H2551" s="134">
        <f t="shared" si="1008"/>
        <v>0.37774773203070483</v>
      </c>
      <c r="I2551" s="2"/>
      <c r="J2551" s="2">
        <f t="shared" si="1011"/>
        <v>0.30530355896720168</v>
      </c>
      <c r="K2551" s="2">
        <f t="shared" si="1012"/>
        <v>0.68305129099790651</v>
      </c>
      <c r="L2551" s="2">
        <f t="shared" si="1013"/>
        <v>0</v>
      </c>
      <c r="M2551" s="2">
        <f t="shared" si="1014"/>
        <v>1.1645150034891749E-2</v>
      </c>
      <c r="N2551" s="63">
        <v>7000</v>
      </c>
      <c r="O2551" s="63">
        <v>15661</v>
      </c>
      <c r="P2551" s="63">
        <v>0</v>
      </c>
      <c r="Q2551" s="63">
        <v>145</v>
      </c>
      <c r="R2551" s="63">
        <v>30</v>
      </c>
      <c r="S2551" s="63">
        <v>18</v>
      </c>
      <c r="T2551" s="63">
        <v>9</v>
      </c>
      <c r="U2551" s="63">
        <v>42</v>
      </c>
      <c r="V2551" s="63">
        <v>7</v>
      </c>
      <c r="W2551" s="63">
        <v>0</v>
      </c>
      <c r="X2551" s="63">
        <v>16</v>
      </c>
      <c r="Y2551" s="63">
        <v>0</v>
      </c>
      <c r="Z2551" s="63">
        <v>0</v>
      </c>
      <c r="AA2551" s="63">
        <v>0</v>
      </c>
      <c r="AB2551" s="63">
        <v>0</v>
      </c>
      <c r="AC2551" s="63">
        <v>0</v>
      </c>
      <c r="AD2551" s="63">
        <v>0</v>
      </c>
      <c r="AE2551" s="63">
        <v>0</v>
      </c>
      <c r="AF2551" s="63">
        <v>0</v>
      </c>
      <c r="AG2551" s="63">
        <v>0</v>
      </c>
      <c r="AH2551" s="63">
        <v>0</v>
      </c>
      <c r="AI2551" s="63">
        <v>0</v>
      </c>
      <c r="AJ2551" s="63">
        <v>0</v>
      </c>
      <c r="AK2551" s="63">
        <v>0</v>
      </c>
      <c r="AL2551" s="63">
        <v>0</v>
      </c>
      <c r="AM2551" s="63">
        <v>0</v>
      </c>
      <c r="AN2551" s="63">
        <v>0</v>
      </c>
      <c r="AO2551" s="63">
        <v>0</v>
      </c>
      <c r="AP2551" s="63">
        <v>0</v>
      </c>
      <c r="AQ2551" s="63">
        <v>0</v>
      </c>
      <c r="AR2551" s="63">
        <v>0</v>
      </c>
      <c r="AS2551" s="63">
        <v>0</v>
      </c>
      <c r="AT2551" s="63">
        <v>0</v>
      </c>
      <c r="AU2551" s="63">
        <v>0</v>
      </c>
      <c r="AV2551" s="63">
        <v>0</v>
      </c>
      <c r="AW2551" s="63">
        <v>0</v>
      </c>
      <c r="AX2551" s="63">
        <v>0</v>
      </c>
      <c r="AY2551" s="63">
        <v>0</v>
      </c>
      <c r="BA2551" s="5">
        <f>IF(Q2551&gt;0,RANK(Q2551,(N2551:P2551,Q2551:AE2551)),0)</f>
        <v>3</v>
      </c>
      <c r="BB2551" s="5">
        <f>IF(R2551&gt;0,RANK(R2551,(N2551:P2551,Q2551:AE2551)),0)</f>
        <v>5</v>
      </c>
      <c r="BC2551" s="5">
        <f>IF(T2551&gt;0,RANK(T2551,(N2551:P2551,Q2551:AE2551)),0)</f>
        <v>8</v>
      </c>
      <c r="BD2551" s="5">
        <f>IF(S2551&gt;0,RANK(S2551,(N2551:P2551,Q2551:AE2551)),0)</f>
        <v>6</v>
      </c>
      <c r="BE2551" s="2">
        <f t="shared" si="1015"/>
        <v>6.3241451500348923E-3</v>
      </c>
      <c r="BF2551" s="2">
        <f t="shared" si="1016"/>
        <v>1.30844382414515E-3</v>
      </c>
      <c r="BG2551" s="2">
        <f t="shared" si="1017"/>
        <v>3.9253314724354502E-4</v>
      </c>
      <c r="BH2551" s="2">
        <f t="shared" si="1018"/>
        <v>7.8506629448709005E-4</v>
      </c>
      <c r="BJ2551" t="s">
        <v>1415</v>
      </c>
      <c r="BK2551" t="s">
        <v>18</v>
      </c>
      <c r="BL2551" s="1">
        <v>8</v>
      </c>
      <c r="BN2551" s="112">
        <v>47</v>
      </c>
      <c r="BO2551" s="114">
        <v>47</v>
      </c>
      <c r="BP2551" s="118">
        <f t="shared" si="1020"/>
        <v>47047</v>
      </c>
      <c r="BQ2551" s="118">
        <f t="shared" si="1019"/>
        <v>47047</v>
      </c>
      <c r="BR2551" s="5" t="s">
        <v>3151</v>
      </c>
    </row>
    <row r="2552" spans="1:83" ht="15" hidden="1" customHeight="1" outlineLevel="1">
      <c r="A2552" t="s">
        <v>1935</v>
      </c>
      <c r="B2552" t="s">
        <v>18</v>
      </c>
      <c r="C2552" s="1">
        <f t="shared" si="1010"/>
        <v>8687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0</v>
      </c>
      <c r="G2552" s="129">
        <f t="shared" si="1007"/>
        <v>6193</v>
      </c>
      <c r="H2552" s="134">
        <f t="shared" si="1008"/>
        <v>0.71290433981811907</v>
      </c>
      <c r="I2552" s="2"/>
      <c r="J2552" s="2">
        <f t="shared" si="1011"/>
        <v>0.13928859214918846</v>
      </c>
      <c r="K2552" s="2">
        <f t="shared" si="1012"/>
        <v>0.8521929319673075</v>
      </c>
      <c r="L2552" s="2">
        <f t="shared" si="1013"/>
        <v>0</v>
      </c>
      <c r="M2552" s="2">
        <f t="shared" si="1014"/>
        <v>8.518475883504073E-3</v>
      </c>
      <c r="N2552" s="63">
        <v>1210</v>
      </c>
      <c r="O2552" s="63">
        <v>7403</v>
      </c>
      <c r="P2552" s="63">
        <v>0</v>
      </c>
      <c r="Q2552" s="63">
        <v>36</v>
      </c>
      <c r="R2552" s="63">
        <v>6</v>
      </c>
      <c r="S2552" s="63">
        <v>18</v>
      </c>
      <c r="T2552" s="63">
        <v>2</v>
      </c>
      <c r="U2552" s="63">
        <v>10</v>
      </c>
      <c r="V2552" s="63">
        <v>0</v>
      </c>
      <c r="W2552" s="63">
        <v>0</v>
      </c>
      <c r="X2552" s="63">
        <v>2</v>
      </c>
      <c r="Y2552" s="63">
        <v>0</v>
      </c>
      <c r="Z2552" s="63">
        <v>0</v>
      </c>
      <c r="AA2552" s="63">
        <v>0</v>
      </c>
      <c r="AB2552" s="63">
        <v>0</v>
      </c>
      <c r="AC2552" s="63">
        <v>0</v>
      </c>
      <c r="AD2552" s="63">
        <v>0</v>
      </c>
      <c r="AE2552" s="63">
        <v>0</v>
      </c>
      <c r="AF2552" s="63">
        <v>0</v>
      </c>
      <c r="AG2552" s="63">
        <v>0</v>
      </c>
      <c r="AH2552" s="63">
        <v>0</v>
      </c>
      <c r="AI2552" s="63">
        <v>0</v>
      </c>
      <c r="AJ2552" s="63">
        <v>0</v>
      </c>
      <c r="AK2552" s="63">
        <v>0</v>
      </c>
      <c r="AL2552" s="63">
        <v>0</v>
      </c>
      <c r="AM2552" s="63">
        <v>0</v>
      </c>
      <c r="AN2552" s="63">
        <v>0</v>
      </c>
      <c r="AO2552" s="63">
        <v>0</v>
      </c>
      <c r="AP2552" s="63">
        <v>0</v>
      </c>
      <c r="AQ2552" s="63">
        <v>0</v>
      </c>
      <c r="AR2552" s="63">
        <v>0</v>
      </c>
      <c r="AS2552" s="63">
        <v>0</v>
      </c>
      <c r="AT2552" s="63">
        <v>0</v>
      </c>
      <c r="AU2552" s="63">
        <v>0</v>
      </c>
      <c r="AV2552" s="63">
        <v>0</v>
      </c>
      <c r="AW2552" s="63">
        <v>0</v>
      </c>
      <c r="AX2552" s="63">
        <v>0</v>
      </c>
      <c r="AY2552" s="63">
        <v>0</v>
      </c>
      <c r="BA2552" s="5">
        <f>IF(Q2552&gt;0,RANK(Q2552,(N2552:P2552,Q2552:AE2552)),0)</f>
        <v>3</v>
      </c>
      <c r="BB2552" s="5">
        <f>IF(R2552&gt;0,RANK(R2552,(N2552:P2552,Q2552:AE2552)),0)</f>
        <v>6</v>
      </c>
      <c r="BC2552" s="5">
        <f>IF(T2552&gt;0,RANK(T2552,(N2552:P2552,Q2552:AE2552)),0)</f>
        <v>7</v>
      </c>
      <c r="BD2552" s="5">
        <f>IF(S2552&gt;0,RANK(S2552,(N2552:P2552,Q2552:AE2552)),0)</f>
        <v>4</v>
      </c>
      <c r="BE2552" s="2">
        <f t="shared" si="1015"/>
        <v>4.1441234027857722E-3</v>
      </c>
      <c r="BF2552" s="2">
        <f t="shared" si="1016"/>
        <v>6.9068723379762866E-4</v>
      </c>
      <c r="BG2552" s="2">
        <f t="shared" si="1017"/>
        <v>2.3022907793254289E-4</v>
      </c>
      <c r="BH2552" s="2">
        <f t="shared" si="1018"/>
        <v>2.0720617013928861E-3</v>
      </c>
      <c r="BJ2552" t="s">
        <v>1935</v>
      </c>
      <c r="BK2552" t="s">
        <v>18</v>
      </c>
      <c r="BL2552" s="1">
        <v>6</v>
      </c>
      <c r="BN2552" s="112">
        <v>47</v>
      </c>
      <c r="BO2552" s="114">
        <v>49</v>
      </c>
      <c r="BP2552" s="118">
        <f t="shared" si="1020"/>
        <v>47049</v>
      </c>
      <c r="BQ2552" s="118">
        <f t="shared" si="1019"/>
        <v>47049</v>
      </c>
      <c r="BR2552" s="5" t="s">
        <v>3151</v>
      </c>
    </row>
    <row r="2553" spans="1:83" ht="15" hidden="1" customHeight="1" outlineLevel="1">
      <c r="A2553" t="s">
        <v>1137</v>
      </c>
      <c r="B2553" t="s">
        <v>18</v>
      </c>
      <c r="C2553" s="1">
        <f t="shared" si="1010"/>
        <v>19116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0</v>
      </c>
      <c r="G2553" s="129">
        <f t="shared" si="1007"/>
        <v>9114</v>
      </c>
      <c r="H2553" s="134">
        <f t="shared" si="1008"/>
        <v>0.47677338355304455</v>
      </c>
      <c r="I2553" s="2"/>
      <c r="J2553" s="2">
        <f t="shared" si="1011"/>
        <v>0.25439422473320777</v>
      </c>
      <c r="K2553" s="2">
        <f t="shared" si="1012"/>
        <v>0.73116760828625238</v>
      </c>
      <c r="L2553" s="2">
        <f t="shared" si="1013"/>
        <v>0</v>
      </c>
      <c r="M2553" s="2">
        <f t="shared" si="1014"/>
        <v>1.4438166980539791E-2</v>
      </c>
      <c r="N2553" s="63">
        <v>4863</v>
      </c>
      <c r="O2553" s="63">
        <v>13977</v>
      </c>
      <c r="P2553" s="63">
        <v>0</v>
      </c>
      <c r="Q2553" s="63">
        <v>164</v>
      </c>
      <c r="R2553" s="63">
        <v>27</v>
      </c>
      <c r="S2553" s="63">
        <v>30</v>
      </c>
      <c r="T2553" s="63">
        <v>7</v>
      </c>
      <c r="U2553" s="63">
        <v>33</v>
      </c>
      <c r="V2553" s="63">
        <v>8</v>
      </c>
      <c r="W2553" s="63">
        <v>0</v>
      </c>
      <c r="X2553" s="63">
        <v>7</v>
      </c>
      <c r="Y2553" s="63">
        <v>0</v>
      </c>
      <c r="Z2553" s="63">
        <v>0</v>
      </c>
      <c r="AA2553" s="63">
        <v>0</v>
      </c>
      <c r="AB2553" s="63">
        <v>0</v>
      </c>
      <c r="AC2553" s="63">
        <v>0</v>
      </c>
      <c r="AD2553" s="63">
        <v>0</v>
      </c>
      <c r="AE2553" s="63">
        <v>0</v>
      </c>
      <c r="AF2553" s="63">
        <v>0</v>
      </c>
      <c r="AG2553" s="63">
        <v>0</v>
      </c>
      <c r="AH2553" s="63">
        <v>0</v>
      </c>
      <c r="AI2553" s="63">
        <v>0</v>
      </c>
      <c r="AJ2553" s="63">
        <v>0</v>
      </c>
      <c r="AK2553" s="63">
        <v>0</v>
      </c>
      <c r="AL2553" s="63">
        <v>0</v>
      </c>
      <c r="AM2553" s="63">
        <v>0</v>
      </c>
      <c r="AN2553" s="63">
        <v>0</v>
      </c>
      <c r="AO2553" s="63">
        <v>0</v>
      </c>
      <c r="AP2553" s="63">
        <v>0</v>
      </c>
      <c r="AQ2553" s="63">
        <v>0</v>
      </c>
      <c r="AR2553" s="63">
        <v>0</v>
      </c>
      <c r="AS2553" s="63">
        <v>0</v>
      </c>
      <c r="AT2553" s="63">
        <v>0</v>
      </c>
      <c r="AU2553" s="63">
        <v>0</v>
      </c>
      <c r="AV2553" s="63">
        <v>0</v>
      </c>
      <c r="AW2553" s="63">
        <v>0</v>
      </c>
      <c r="AX2553" s="63">
        <v>0</v>
      </c>
      <c r="AY2553" s="63">
        <v>0</v>
      </c>
      <c r="BA2553" s="5">
        <f>IF(Q2553&gt;0,RANK(Q2553,(N2553:P2553,Q2553:AE2553)),0)</f>
        <v>3</v>
      </c>
      <c r="BB2553" s="5">
        <f>IF(R2553&gt;0,RANK(R2553,(N2553:P2553,Q2553:AE2553)),0)</f>
        <v>6</v>
      </c>
      <c r="BC2553" s="5">
        <f>IF(T2553&gt;0,RANK(T2553,(N2553:P2553,Q2553:AE2553)),0)</f>
        <v>8</v>
      </c>
      <c r="BD2553" s="5">
        <f>IF(S2553&gt;0,RANK(S2553,(N2553:P2553,Q2553:AE2553)),0)</f>
        <v>5</v>
      </c>
      <c r="BE2553" s="2">
        <f t="shared" si="1015"/>
        <v>8.5792006695961497E-3</v>
      </c>
      <c r="BF2553" s="2">
        <f t="shared" si="1016"/>
        <v>1.4124293785310734E-3</v>
      </c>
      <c r="BG2553" s="2">
        <f t="shared" si="1017"/>
        <v>3.66185394433982E-4</v>
      </c>
      <c r="BH2553" s="2">
        <f t="shared" si="1018"/>
        <v>1.5693659761456371E-3</v>
      </c>
      <c r="BJ2553" t="s">
        <v>1137</v>
      </c>
      <c r="BK2553" t="s">
        <v>18</v>
      </c>
      <c r="BL2553" s="1">
        <v>4</v>
      </c>
      <c r="BN2553" s="112">
        <v>47</v>
      </c>
      <c r="BO2553" s="114">
        <v>51</v>
      </c>
      <c r="BP2553" s="118">
        <f t="shared" si="1020"/>
        <v>47051</v>
      </c>
      <c r="BQ2553" s="118">
        <f t="shared" si="1019"/>
        <v>47051</v>
      </c>
      <c r="BR2553" s="5" t="s">
        <v>3151</v>
      </c>
    </row>
    <row r="2554" spans="1:83" ht="15" hidden="1" customHeight="1" outlineLevel="1">
      <c r="A2554" t="s">
        <v>2127</v>
      </c>
      <c r="B2554" t="s">
        <v>18</v>
      </c>
      <c r="C2554" s="1">
        <f t="shared" si="1010"/>
        <v>22308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0</v>
      </c>
      <c r="G2554" s="129">
        <f t="shared" si="1007"/>
        <v>10481</v>
      </c>
      <c r="H2554" s="134">
        <f t="shared" si="1008"/>
        <v>0.46983145060068138</v>
      </c>
      <c r="I2554" s="2"/>
      <c r="J2554" s="2">
        <f t="shared" si="1011"/>
        <v>0.2583826429980276</v>
      </c>
      <c r="K2554" s="2">
        <f t="shared" si="1012"/>
        <v>0.72821409359870903</v>
      </c>
      <c r="L2554" s="2">
        <f t="shared" si="1013"/>
        <v>0</v>
      </c>
      <c r="M2554" s="2">
        <f t="shared" si="1014"/>
        <v>1.3403263403263366E-2</v>
      </c>
      <c r="N2554" s="63">
        <v>5764</v>
      </c>
      <c r="O2554" s="63">
        <v>16245</v>
      </c>
      <c r="P2554" s="63">
        <v>0</v>
      </c>
      <c r="Q2554" s="63">
        <v>160</v>
      </c>
      <c r="R2554" s="63">
        <v>32</v>
      </c>
      <c r="S2554" s="63">
        <v>48</v>
      </c>
      <c r="T2554" s="63">
        <v>8</v>
      </c>
      <c r="U2554" s="63">
        <v>31</v>
      </c>
      <c r="V2554" s="63">
        <v>5</v>
      </c>
      <c r="W2554" s="63">
        <v>0</v>
      </c>
      <c r="X2554" s="63">
        <v>15</v>
      </c>
      <c r="Y2554" s="63">
        <v>0</v>
      </c>
      <c r="Z2554" s="63">
        <v>0</v>
      </c>
      <c r="AA2554" s="63">
        <v>0</v>
      </c>
      <c r="AB2554" s="63">
        <v>0</v>
      </c>
      <c r="AC2554" s="63">
        <v>0</v>
      </c>
      <c r="AD2554" s="63">
        <v>0</v>
      </c>
      <c r="AE2554" s="63">
        <v>0</v>
      </c>
      <c r="AF2554" s="63">
        <v>0</v>
      </c>
      <c r="AG2554" s="63">
        <v>0</v>
      </c>
      <c r="AH2554" s="63">
        <v>0</v>
      </c>
      <c r="AI2554" s="63">
        <v>0</v>
      </c>
      <c r="AJ2554" s="63">
        <v>0</v>
      </c>
      <c r="AK2554" s="63">
        <v>0</v>
      </c>
      <c r="AL2554" s="63">
        <v>0</v>
      </c>
      <c r="AM2554" s="63">
        <v>0</v>
      </c>
      <c r="AN2554" s="63">
        <v>0</v>
      </c>
      <c r="AO2554" s="63">
        <v>0</v>
      </c>
      <c r="AP2554" s="63">
        <v>0</v>
      </c>
      <c r="AQ2554" s="63">
        <v>0</v>
      </c>
      <c r="AR2554" s="63">
        <v>0</v>
      </c>
      <c r="AS2554" s="63">
        <v>0</v>
      </c>
      <c r="AT2554" s="63">
        <v>0</v>
      </c>
      <c r="AU2554" s="63">
        <v>0</v>
      </c>
      <c r="AV2554" s="63">
        <v>0</v>
      </c>
      <c r="AW2554" s="63">
        <v>0</v>
      </c>
      <c r="AX2554" s="63">
        <v>0</v>
      </c>
      <c r="AY2554" s="63">
        <v>0</v>
      </c>
      <c r="BA2554" s="5">
        <f>IF(Q2554&gt;0,RANK(Q2554,(N2554:P2554,Q2554:AE2554)),0)</f>
        <v>3</v>
      </c>
      <c r="BB2554" s="5">
        <f>IF(R2554&gt;0,RANK(R2554,(N2554:P2554,Q2554:AE2554)),0)</f>
        <v>5</v>
      </c>
      <c r="BC2554" s="5">
        <f>IF(T2554&gt;0,RANK(T2554,(N2554:P2554,Q2554:AE2554)),0)</f>
        <v>8</v>
      </c>
      <c r="BD2554" s="5">
        <f>IF(S2554&gt;0,RANK(S2554,(N2554:P2554,Q2554:AE2554)),0)</f>
        <v>4</v>
      </c>
      <c r="BE2554" s="2">
        <f t="shared" si="1015"/>
        <v>7.1723148646225567E-3</v>
      </c>
      <c r="BF2554" s="2">
        <f t="shared" si="1016"/>
        <v>1.4344629729245114E-3</v>
      </c>
      <c r="BG2554" s="2">
        <f t="shared" si="1017"/>
        <v>3.5861574323112785E-4</v>
      </c>
      <c r="BH2554" s="2">
        <f t="shared" si="1018"/>
        <v>2.1516944593867669E-3</v>
      </c>
      <c r="BJ2554" t="s">
        <v>2127</v>
      </c>
      <c r="BK2554" t="s">
        <v>18</v>
      </c>
      <c r="BL2554" s="1">
        <v>8</v>
      </c>
      <c r="BN2554" s="112">
        <v>47</v>
      </c>
      <c r="BO2554" s="114">
        <v>53</v>
      </c>
      <c r="BP2554" s="118">
        <f t="shared" si="1020"/>
        <v>47053</v>
      </c>
      <c r="BQ2554" s="118">
        <f t="shared" si="1019"/>
        <v>47053</v>
      </c>
      <c r="BR2554" s="5" t="s">
        <v>3151</v>
      </c>
    </row>
    <row r="2555" spans="1:83" ht="15" hidden="1" customHeight="1" outlineLevel="1">
      <c r="A2555" t="s">
        <v>1936</v>
      </c>
      <c r="B2555" t="s">
        <v>18</v>
      </c>
      <c r="C2555" s="1">
        <f t="shared" si="1010"/>
        <v>13202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0</v>
      </c>
      <c r="G2555" s="129">
        <f t="shared" si="1007"/>
        <v>6485</v>
      </c>
      <c r="H2555" s="134">
        <f t="shared" si="1008"/>
        <v>0.49121345250719589</v>
      </c>
      <c r="I2555" s="2"/>
      <c r="J2555" s="2">
        <f t="shared" si="1011"/>
        <v>0.24981063475231025</v>
      </c>
      <c r="K2555" s="2">
        <f t="shared" si="1012"/>
        <v>0.74102408725950608</v>
      </c>
      <c r="L2555" s="2">
        <f t="shared" si="1013"/>
        <v>0</v>
      </c>
      <c r="M2555" s="2">
        <f t="shared" si="1014"/>
        <v>9.1652779881836732E-3</v>
      </c>
      <c r="N2555" s="63">
        <v>3298</v>
      </c>
      <c r="O2555" s="63">
        <v>9783</v>
      </c>
      <c r="P2555" s="63">
        <v>0</v>
      </c>
      <c r="Q2555" s="63">
        <v>68</v>
      </c>
      <c r="R2555" s="63">
        <v>9</v>
      </c>
      <c r="S2555" s="63">
        <v>14</v>
      </c>
      <c r="T2555" s="63">
        <v>3</v>
      </c>
      <c r="U2555" s="63">
        <v>22</v>
      </c>
      <c r="V2555" s="63">
        <v>2</v>
      </c>
      <c r="W2555" s="63">
        <v>0</v>
      </c>
      <c r="X2555" s="63">
        <v>3</v>
      </c>
      <c r="Y2555" s="63">
        <v>0</v>
      </c>
      <c r="Z2555" s="63">
        <v>0</v>
      </c>
      <c r="AA2555" s="63">
        <v>0</v>
      </c>
      <c r="AB2555" s="63">
        <v>0</v>
      </c>
      <c r="AC2555" s="63">
        <v>0</v>
      </c>
      <c r="AD2555" s="63">
        <v>0</v>
      </c>
      <c r="AE2555" s="63">
        <v>0</v>
      </c>
      <c r="AF2555" s="63">
        <v>0</v>
      </c>
      <c r="AG2555" s="63">
        <v>0</v>
      </c>
      <c r="AH2555" s="63">
        <v>0</v>
      </c>
      <c r="AI2555" s="63">
        <v>0</v>
      </c>
      <c r="AJ2555" s="63">
        <v>0</v>
      </c>
      <c r="AK2555" s="63">
        <v>0</v>
      </c>
      <c r="AL2555" s="63">
        <v>0</v>
      </c>
      <c r="AM2555" s="63">
        <v>0</v>
      </c>
      <c r="AN2555" s="63">
        <v>0</v>
      </c>
      <c r="AO2555" s="63">
        <v>0</v>
      </c>
      <c r="AP2555" s="63">
        <v>0</v>
      </c>
      <c r="AQ2555" s="63">
        <v>0</v>
      </c>
      <c r="AR2555" s="63">
        <v>0</v>
      </c>
      <c r="AS2555" s="63">
        <v>0</v>
      </c>
      <c r="AT2555" s="63">
        <v>0</v>
      </c>
      <c r="AU2555" s="63">
        <v>0</v>
      </c>
      <c r="AV2555" s="63">
        <v>0</v>
      </c>
      <c r="AW2555" s="63">
        <v>0</v>
      </c>
      <c r="AX2555" s="63">
        <v>0</v>
      </c>
      <c r="AY2555" s="63">
        <v>0</v>
      </c>
      <c r="BA2555" s="5">
        <f>IF(Q2555&gt;0,RANK(Q2555,(N2555:P2555,Q2555:AE2555)),0)</f>
        <v>3</v>
      </c>
      <c r="BB2555" s="5">
        <f>IF(R2555&gt;0,RANK(R2555,(N2555:P2555,Q2555:AE2555)),0)</f>
        <v>6</v>
      </c>
      <c r="BC2555" s="5">
        <f>IF(T2555&gt;0,RANK(T2555,(N2555:P2555,Q2555:AE2555)),0)</f>
        <v>7</v>
      </c>
      <c r="BD2555" s="5">
        <f>IF(S2555&gt;0,RANK(S2555,(N2555:P2555,Q2555:AE2555)),0)</f>
        <v>5</v>
      </c>
      <c r="BE2555" s="2">
        <f t="shared" si="1015"/>
        <v>5.1507347371610359E-3</v>
      </c>
      <c r="BF2555" s="2">
        <f t="shared" si="1016"/>
        <v>6.8171489168307833E-4</v>
      </c>
      <c r="BG2555" s="2">
        <f t="shared" si="1017"/>
        <v>2.2723829722769278E-4</v>
      </c>
      <c r="BH2555" s="2">
        <f t="shared" si="1018"/>
        <v>1.0604453870625664E-3</v>
      </c>
      <c r="BJ2555" t="s">
        <v>1936</v>
      </c>
      <c r="BK2555" t="s">
        <v>18</v>
      </c>
      <c r="BL2555" s="1">
        <v>7</v>
      </c>
      <c r="BN2555" s="112">
        <v>47</v>
      </c>
      <c r="BO2555" s="114">
        <v>55</v>
      </c>
      <c r="BP2555" s="118">
        <f t="shared" si="1020"/>
        <v>47055</v>
      </c>
      <c r="BQ2555" s="118">
        <f t="shared" si="1019"/>
        <v>47055</v>
      </c>
      <c r="BR2555" s="5" t="s">
        <v>3151</v>
      </c>
    </row>
    <row r="2556" spans="1:83" ht="15" hidden="1" customHeight="1" outlineLevel="1">
      <c r="A2556" t="s">
        <v>754</v>
      </c>
      <c r="B2556" t="s">
        <v>18</v>
      </c>
      <c r="C2556" s="1">
        <f t="shared" si="1010"/>
        <v>10123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0</v>
      </c>
      <c r="G2556" s="129">
        <f t="shared" si="1007"/>
        <v>7096</v>
      </c>
      <c r="H2556" s="134">
        <f t="shared" si="1008"/>
        <v>0.70097797095722614</v>
      </c>
      <c r="I2556" s="2"/>
      <c r="J2556" s="2">
        <f t="shared" si="1011"/>
        <v>0.14452237479008198</v>
      </c>
      <c r="K2556" s="2">
        <f t="shared" si="1012"/>
        <v>0.84550034574730815</v>
      </c>
      <c r="L2556" s="2">
        <f t="shared" si="1013"/>
        <v>0</v>
      </c>
      <c r="M2556" s="2">
        <f t="shared" si="1014"/>
        <v>9.9772794626098449E-3</v>
      </c>
      <c r="N2556" s="63">
        <v>1463</v>
      </c>
      <c r="O2556" s="63">
        <v>8559</v>
      </c>
      <c r="P2556" s="63">
        <v>0</v>
      </c>
      <c r="Q2556" s="63">
        <v>61</v>
      </c>
      <c r="R2556" s="63">
        <v>9</v>
      </c>
      <c r="S2556" s="63">
        <v>12</v>
      </c>
      <c r="T2556" s="63">
        <v>2</v>
      </c>
      <c r="U2556" s="63">
        <v>13</v>
      </c>
      <c r="V2556" s="63">
        <v>2</v>
      </c>
      <c r="W2556" s="63">
        <v>0</v>
      </c>
      <c r="X2556" s="63">
        <v>2</v>
      </c>
      <c r="Y2556" s="63">
        <v>0</v>
      </c>
      <c r="Z2556" s="63">
        <v>0</v>
      </c>
      <c r="AA2556" s="63">
        <v>0</v>
      </c>
      <c r="AB2556" s="63">
        <v>0</v>
      </c>
      <c r="AC2556" s="63">
        <v>0</v>
      </c>
      <c r="AD2556" s="63">
        <v>0</v>
      </c>
      <c r="AE2556" s="63">
        <v>0</v>
      </c>
      <c r="AF2556" s="63">
        <v>0</v>
      </c>
      <c r="AG2556" s="63">
        <v>0</v>
      </c>
      <c r="AH2556" s="63">
        <v>0</v>
      </c>
      <c r="AI2556" s="63">
        <v>0</v>
      </c>
      <c r="AJ2556" s="63">
        <v>0</v>
      </c>
      <c r="AK2556" s="63">
        <v>0</v>
      </c>
      <c r="AL2556" s="63">
        <v>0</v>
      </c>
      <c r="AM2556" s="63">
        <v>0</v>
      </c>
      <c r="AN2556" s="63">
        <v>0</v>
      </c>
      <c r="AO2556" s="63">
        <v>0</v>
      </c>
      <c r="AP2556" s="63">
        <v>0</v>
      </c>
      <c r="AQ2556" s="63">
        <v>0</v>
      </c>
      <c r="AR2556" s="63">
        <v>0</v>
      </c>
      <c r="AS2556" s="63">
        <v>0</v>
      </c>
      <c r="AT2556" s="63">
        <v>0</v>
      </c>
      <c r="AU2556" s="63">
        <v>0</v>
      </c>
      <c r="AV2556" s="63">
        <v>0</v>
      </c>
      <c r="AW2556" s="63">
        <v>0</v>
      </c>
      <c r="AX2556" s="63">
        <v>0</v>
      </c>
      <c r="AY2556" s="63">
        <v>0</v>
      </c>
      <c r="BA2556" s="5">
        <f>IF(Q2556&gt;0,RANK(Q2556,(N2556:P2556,Q2556:AE2556)),0)</f>
        <v>3</v>
      </c>
      <c r="BB2556" s="5">
        <f>IF(R2556&gt;0,RANK(R2556,(N2556:P2556,Q2556:AE2556)),0)</f>
        <v>6</v>
      </c>
      <c r="BC2556" s="5">
        <f>IF(T2556&gt;0,RANK(T2556,(N2556:P2556,Q2556:AE2556)),0)</f>
        <v>7</v>
      </c>
      <c r="BD2556" s="5">
        <f>IF(S2556&gt;0,RANK(S2556,(N2556:P2556,Q2556:AE2556)),0)</f>
        <v>5</v>
      </c>
      <c r="BE2556" s="2">
        <f t="shared" si="1015"/>
        <v>6.0258816556356815E-3</v>
      </c>
      <c r="BF2556" s="2">
        <f t="shared" si="1016"/>
        <v>8.8906450656919887E-4</v>
      </c>
      <c r="BG2556" s="2">
        <f t="shared" si="1017"/>
        <v>1.9756989034871086E-4</v>
      </c>
      <c r="BH2556" s="2">
        <f t="shared" si="1018"/>
        <v>1.1854193420922652E-3</v>
      </c>
      <c r="BJ2556" t="s">
        <v>754</v>
      </c>
      <c r="BK2556" t="s">
        <v>18</v>
      </c>
      <c r="BL2556" s="1">
        <v>2</v>
      </c>
      <c r="BN2556" s="112">
        <v>47</v>
      </c>
      <c r="BO2556" s="114">
        <v>57</v>
      </c>
      <c r="BP2556" s="118">
        <f t="shared" si="1020"/>
        <v>47057</v>
      </c>
      <c r="BQ2556" s="118">
        <f t="shared" si="1019"/>
        <v>47057</v>
      </c>
      <c r="BR2556" s="5" t="s">
        <v>3151</v>
      </c>
    </row>
    <row r="2557" spans="1:83" ht="15" hidden="1" customHeight="1" outlineLevel="1">
      <c r="A2557" t="s">
        <v>2187</v>
      </c>
      <c r="B2557" t="s">
        <v>18</v>
      </c>
      <c r="C2557" s="1">
        <f t="shared" si="1010"/>
        <v>27994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0</v>
      </c>
      <c r="G2557" s="129">
        <f t="shared" si="1007"/>
        <v>17002</v>
      </c>
      <c r="H2557" s="134">
        <f t="shared" si="1008"/>
        <v>0.6073444309494892</v>
      </c>
      <c r="I2557" s="2"/>
      <c r="J2557" s="2">
        <f t="shared" si="1011"/>
        <v>0.18514681717510895</v>
      </c>
      <c r="K2557" s="2">
        <f t="shared" si="1012"/>
        <v>0.79249124812459815</v>
      </c>
      <c r="L2557" s="2">
        <f t="shared" si="1013"/>
        <v>0</v>
      </c>
      <c r="M2557" s="2">
        <f t="shared" si="1014"/>
        <v>2.2361934700292907E-2</v>
      </c>
      <c r="N2557" s="63">
        <v>5183</v>
      </c>
      <c r="O2557" s="63">
        <v>22185</v>
      </c>
      <c r="P2557" s="63">
        <v>0</v>
      </c>
      <c r="Q2557" s="63">
        <v>203</v>
      </c>
      <c r="R2557" s="63">
        <v>64</v>
      </c>
      <c r="S2557" s="63">
        <v>87</v>
      </c>
      <c r="T2557" s="63">
        <v>11</v>
      </c>
      <c r="U2557" s="63">
        <v>180</v>
      </c>
      <c r="V2557" s="63">
        <v>23</v>
      </c>
      <c r="W2557" s="63">
        <v>0</v>
      </c>
      <c r="X2557" s="63">
        <v>58</v>
      </c>
      <c r="Y2557" s="63">
        <v>0</v>
      </c>
      <c r="Z2557" s="63">
        <v>0</v>
      </c>
      <c r="AA2557" s="63">
        <v>0</v>
      </c>
      <c r="AB2557" s="63">
        <v>0</v>
      </c>
      <c r="AC2557" s="63">
        <v>0</v>
      </c>
      <c r="AD2557" s="63">
        <v>0</v>
      </c>
      <c r="AE2557" s="63">
        <v>0</v>
      </c>
      <c r="AF2557" s="63">
        <v>0</v>
      </c>
      <c r="AG2557" s="63">
        <v>0</v>
      </c>
      <c r="AH2557" s="63">
        <v>0</v>
      </c>
      <c r="AI2557" s="63">
        <v>0</v>
      </c>
      <c r="AJ2557" s="63">
        <v>0</v>
      </c>
      <c r="AK2557" s="63">
        <v>0</v>
      </c>
      <c r="AL2557" s="63">
        <v>0</v>
      </c>
      <c r="AM2557" s="63">
        <v>0</v>
      </c>
      <c r="AN2557" s="63">
        <v>0</v>
      </c>
      <c r="AO2557" s="63">
        <v>0</v>
      </c>
      <c r="AP2557" s="63">
        <v>0</v>
      </c>
      <c r="AQ2557" s="63">
        <v>0</v>
      </c>
      <c r="AR2557" s="63">
        <v>0</v>
      </c>
      <c r="AS2557" s="63">
        <v>0</v>
      </c>
      <c r="AT2557" s="63">
        <v>0</v>
      </c>
      <c r="AU2557" s="63">
        <v>0</v>
      </c>
      <c r="AV2557" s="63">
        <v>0</v>
      </c>
      <c r="AW2557" s="63">
        <v>0</v>
      </c>
      <c r="AX2557" s="63">
        <v>0</v>
      </c>
      <c r="AY2557" s="63">
        <v>0</v>
      </c>
      <c r="BA2557" s="5">
        <f>IF(Q2557&gt;0,RANK(Q2557,(N2557:P2557,Q2557:AE2557)),0)</f>
        <v>3</v>
      </c>
      <c r="BB2557" s="5">
        <f>IF(R2557&gt;0,RANK(R2557,(N2557:P2557,Q2557:AE2557)),0)</f>
        <v>6</v>
      </c>
      <c r="BC2557" s="5">
        <f>IF(T2557&gt;0,RANK(T2557,(N2557:P2557,Q2557:AE2557)),0)</f>
        <v>9</v>
      </c>
      <c r="BD2557" s="5">
        <f>IF(S2557&gt;0,RANK(S2557,(N2557:P2557,Q2557:AE2557)),0)</f>
        <v>5</v>
      </c>
      <c r="BE2557" s="2">
        <f t="shared" si="1015"/>
        <v>7.2515539044080875E-3</v>
      </c>
      <c r="BF2557" s="2">
        <f t="shared" si="1016"/>
        <v>2.2862041866114169E-3</v>
      </c>
      <c r="BG2557" s="2">
        <f t="shared" si="1017"/>
        <v>3.9294134457383724E-4</v>
      </c>
      <c r="BH2557" s="2">
        <f t="shared" si="1018"/>
        <v>3.1078088161748947E-3</v>
      </c>
      <c r="BJ2557" t="s">
        <v>2187</v>
      </c>
      <c r="BK2557" t="s">
        <v>18</v>
      </c>
      <c r="BL2557" s="1">
        <v>1</v>
      </c>
      <c r="BN2557" s="112">
        <v>47</v>
      </c>
      <c r="BO2557" s="114">
        <v>59</v>
      </c>
      <c r="BP2557" s="118">
        <f t="shared" si="1020"/>
        <v>47059</v>
      </c>
      <c r="BQ2557" s="118">
        <f t="shared" si="1019"/>
        <v>47059</v>
      </c>
      <c r="BR2557" s="5" t="s">
        <v>3151</v>
      </c>
    </row>
    <row r="2558" spans="1:83" ht="15" hidden="1" customHeight="1" outlineLevel="1">
      <c r="A2558" t="s">
        <v>647</v>
      </c>
      <c r="B2558" t="s">
        <v>18</v>
      </c>
      <c r="C2558" s="1">
        <f t="shared" si="1010"/>
        <v>5844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0</v>
      </c>
      <c r="G2558" s="129">
        <f t="shared" si="1007"/>
        <v>3810</v>
      </c>
      <c r="H2558" s="134">
        <f t="shared" si="1008"/>
        <v>0.65195071868583165</v>
      </c>
      <c r="I2558" s="2"/>
      <c r="J2558" s="2">
        <f t="shared" si="1011"/>
        <v>0.16854893908281998</v>
      </c>
      <c r="K2558" s="2">
        <f t="shared" si="1012"/>
        <v>0.82049965776865164</v>
      </c>
      <c r="L2558" s="2">
        <f t="shared" si="1013"/>
        <v>0</v>
      </c>
      <c r="M2558" s="2">
        <f t="shared" si="1014"/>
        <v>1.0951403148528382E-2</v>
      </c>
      <c r="N2558" s="63">
        <v>985</v>
      </c>
      <c r="O2558" s="63">
        <v>4795</v>
      </c>
      <c r="P2558" s="63">
        <v>0</v>
      </c>
      <c r="Q2558" s="63">
        <v>34</v>
      </c>
      <c r="R2558" s="63">
        <v>9</v>
      </c>
      <c r="S2558" s="63">
        <v>11</v>
      </c>
      <c r="T2558" s="63">
        <v>3</v>
      </c>
      <c r="U2558" s="63">
        <v>6</v>
      </c>
      <c r="V2558" s="63">
        <v>0</v>
      </c>
      <c r="W2558" s="63">
        <v>0</v>
      </c>
      <c r="X2558" s="63">
        <v>1</v>
      </c>
      <c r="Y2558" s="63">
        <v>0</v>
      </c>
      <c r="Z2558" s="63">
        <v>0</v>
      </c>
      <c r="AA2558" s="63">
        <v>0</v>
      </c>
      <c r="AB2558" s="63">
        <v>0</v>
      </c>
      <c r="AC2558" s="63">
        <v>0</v>
      </c>
      <c r="AD2558" s="63">
        <v>0</v>
      </c>
      <c r="AE2558" s="63">
        <v>0</v>
      </c>
      <c r="AF2558" s="63">
        <v>0</v>
      </c>
      <c r="AG2558" s="63">
        <v>0</v>
      </c>
      <c r="AH2558" s="63">
        <v>0</v>
      </c>
      <c r="AI2558" s="63">
        <v>0</v>
      </c>
      <c r="AJ2558" s="63">
        <v>0</v>
      </c>
      <c r="AK2558" s="63">
        <v>0</v>
      </c>
      <c r="AL2558" s="63">
        <v>0</v>
      </c>
      <c r="AM2558" s="63">
        <v>0</v>
      </c>
      <c r="AN2558" s="63">
        <v>0</v>
      </c>
      <c r="AO2558" s="63">
        <v>0</v>
      </c>
      <c r="AP2558" s="63">
        <v>0</v>
      </c>
      <c r="AQ2558" s="63">
        <v>0</v>
      </c>
      <c r="AR2558" s="63">
        <v>0</v>
      </c>
      <c r="AS2558" s="63">
        <v>0</v>
      </c>
      <c r="AT2558" s="63">
        <v>0</v>
      </c>
      <c r="AU2558" s="63">
        <v>0</v>
      </c>
      <c r="AV2558" s="63">
        <v>0</v>
      </c>
      <c r="AW2558" s="63">
        <v>0</v>
      </c>
      <c r="AX2558" s="63">
        <v>0</v>
      </c>
      <c r="AY2558" s="63">
        <v>0</v>
      </c>
      <c r="BA2558" s="5">
        <f>IF(Q2558&gt;0,RANK(Q2558,(N2558:P2558,Q2558:AE2558)),0)</f>
        <v>3</v>
      </c>
      <c r="BB2558" s="5">
        <f>IF(R2558&gt;0,RANK(R2558,(N2558:P2558,Q2558:AE2558)),0)</f>
        <v>5</v>
      </c>
      <c r="BC2558" s="5">
        <f>IF(T2558&gt;0,RANK(T2558,(N2558:P2558,Q2558:AE2558)),0)</f>
        <v>7</v>
      </c>
      <c r="BD2558" s="5">
        <f>IF(S2558&gt;0,RANK(S2558,(N2558:P2558,Q2558:AE2558)),0)</f>
        <v>4</v>
      </c>
      <c r="BE2558" s="2">
        <f t="shared" si="1015"/>
        <v>5.8179329226557153E-3</v>
      </c>
      <c r="BF2558" s="2">
        <f t="shared" si="1016"/>
        <v>1.540041067761807E-3</v>
      </c>
      <c r="BG2558" s="2">
        <f t="shared" si="1017"/>
        <v>5.1334702258726901E-4</v>
      </c>
      <c r="BH2558" s="2">
        <f t="shared" si="1018"/>
        <v>1.8822724161533196E-3</v>
      </c>
      <c r="BJ2558" t="s">
        <v>647</v>
      </c>
      <c r="BK2558" t="s">
        <v>18</v>
      </c>
      <c r="BL2558" s="1">
        <v>4</v>
      </c>
      <c r="BN2558" s="112">
        <v>47</v>
      </c>
      <c r="BO2558" s="114">
        <v>61</v>
      </c>
      <c r="BP2558" s="118">
        <f t="shared" si="1020"/>
        <v>47061</v>
      </c>
      <c r="BQ2558" s="118">
        <f t="shared" si="1019"/>
        <v>47061</v>
      </c>
      <c r="BR2558" s="5" t="s">
        <v>3151</v>
      </c>
    </row>
    <row r="2559" spans="1:83" ht="15" hidden="1" customHeight="1" outlineLevel="1">
      <c r="A2559" t="s">
        <v>515</v>
      </c>
      <c r="B2559" t="s">
        <v>18</v>
      </c>
      <c r="C2559" s="1">
        <f t="shared" si="1010"/>
        <v>24606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0</v>
      </c>
      <c r="G2559" s="129">
        <f t="shared" si="1007"/>
        <v>13292</v>
      </c>
      <c r="H2559" s="134">
        <f t="shared" si="1008"/>
        <v>0.54019344875233688</v>
      </c>
      <c r="I2559" s="2"/>
      <c r="J2559" s="2">
        <f t="shared" si="1011"/>
        <v>0.22340079655368608</v>
      </c>
      <c r="K2559" s="2">
        <f t="shared" si="1012"/>
        <v>0.76359424530602293</v>
      </c>
      <c r="L2559" s="2">
        <f t="shared" si="1013"/>
        <v>0</v>
      </c>
      <c r="M2559" s="2">
        <f t="shared" si="1014"/>
        <v>1.3004958140291012E-2</v>
      </c>
      <c r="N2559" s="63">
        <v>5497</v>
      </c>
      <c r="O2559" s="63">
        <v>18789</v>
      </c>
      <c r="P2559" s="63">
        <v>0</v>
      </c>
      <c r="Q2559" s="63">
        <v>195</v>
      </c>
      <c r="R2559" s="63">
        <v>20</v>
      </c>
      <c r="S2559" s="63">
        <v>33</v>
      </c>
      <c r="T2559" s="63">
        <v>10</v>
      </c>
      <c r="U2559" s="63">
        <v>37</v>
      </c>
      <c r="V2559" s="63">
        <v>8</v>
      </c>
      <c r="W2559" s="63">
        <v>0</v>
      </c>
      <c r="X2559" s="63">
        <v>17</v>
      </c>
      <c r="Y2559" s="63">
        <v>0</v>
      </c>
      <c r="Z2559" s="63">
        <v>0</v>
      </c>
      <c r="AA2559" s="63">
        <v>0</v>
      </c>
      <c r="AB2559" s="63">
        <v>0</v>
      </c>
      <c r="AC2559" s="63">
        <v>0</v>
      </c>
      <c r="AD2559" s="63">
        <v>0</v>
      </c>
      <c r="AE2559" s="63">
        <v>0</v>
      </c>
      <c r="AF2559" s="63">
        <v>0</v>
      </c>
      <c r="AG2559" s="63">
        <v>0</v>
      </c>
      <c r="AH2559" s="63">
        <v>0</v>
      </c>
      <c r="AI2559" s="63">
        <v>0</v>
      </c>
      <c r="AJ2559" s="63">
        <v>0</v>
      </c>
      <c r="AK2559" s="63">
        <v>0</v>
      </c>
      <c r="AL2559" s="63">
        <v>0</v>
      </c>
      <c r="AM2559" s="63">
        <v>0</v>
      </c>
      <c r="AN2559" s="63">
        <v>0</v>
      </c>
      <c r="AO2559" s="63">
        <v>0</v>
      </c>
      <c r="AP2559" s="63">
        <v>0</v>
      </c>
      <c r="AQ2559" s="63">
        <v>0</v>
      </c>
      <c r="AR2559" s="63">
        <v>0</v>
      </c>
      <c r="AS2559" s="63">
        <v>0</v>
      </c>
      <c r="AT2559" s="63">
        <v>0</v>
      </c>
      <c r="AU2559" s="63">
        <v>0</v>
      </c>
      <c r="AV2559" s="63">
        <v>0</v>
      </c>
      <c r="AW2559" s="63">
        <v>0</v>
      </c>
      <c r="AX2559" s="63">
        <v>0</v>
      </c>
      <c r="AY2559" s="63">
        <v>0</v>
      </c>
      <c r="BA2559" s="5">
        <f>IF(Q2559&gt;0,RANK(Q2559,(N2559:P2559,Q2559:AE2559)),0)</f>
        <v>3</v>
      </c>
      <c r="BB2559" s="5">
        <f>IF(R2559&gt;0,RANK(R2559,(N2559:P2559,Q2559:AE2559)),0)</f>
        <v>6</v>
      </c>
      <c r="BC2559" s="5">
        <f>IF(T2559&gt;0,RANK(T2559,(N2559:P2559,Q2559:AE2559)),0)</f>
        <v>8</v>
      </c>
      <c r="BD2559" s="5">
        <f>IF(S2559&gt;0,RANK(S2559,(N2559:P2559,Q2559:AE2559)),0)</f>
        <v>5</v>
      </c>
      <c r="BE2559" s="2">
        <f t="shared" si="1015"/>
        <v>7.9248963667398198E-3</v>
      </c>
      <c r="BF2559" s="2">
        <f t="shared" si="1016"/>
        <v>8.1280988376818662E-4</v>
      </c>
      <c r="BG2559" s="2">
        <f t="shared" si="1017"/>
        <v>4.0640494188409331E-4</v>
      </c>
      <c r="BH2559" s="2">
        <f t="shared" si="1018"/>
        <v>1.3411363082175079E-3</v>
      </c>
      <c r="BJ2559" t="s">
        <v>515</v>
      </c>
      <c r="BK2559" t="s">
        <v>18</v>
      </c>
      <c r="BL2559" s="1">
        <v>1</v>
      </c>
      <c r="BN2559" s="112">
        <v>47</v>
      </c>
      <c r="BO2559" s="114">
        <v>63</v>
      </c>
      <c r="BP2559" s="118">
        <f t="shared" si="1020"/>
        <v>47063</v>
      </c>
      <c r="BQ2559" s="118">
        <f t="shared" si="1019"/>
        <v>47063</v>
      </c>
      <c r="BR2559" s="5" t="s">
        <v>3151</v>
      </c>
    </row>
    <row r="2560" spans="1:83" ht="15" hidden="1" customHeight="1" outlineLevel="1">
      <c r="A2560" t="s">
        <v>2644</v>
      </c>
      <c r="B2560" t="s">
        <v>18</v>
      </c>
      <c r="C2560" s="1">
        <f t="shared" ref="C2560:C2591" si="1021">SUM(N2560:AY2560)</f>
        <v>170735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0</v>
      </c>
      <c r="G2560" s="129">
        <f t="shared" si="1007"/>
        <v>16631</v>
      </c>
      <c r="H2560" s="134">
        <f t="shared" si="1008"/>
        <v>9.7408264269189096E-2</v>
      </c>
      <c r="I2560" s="2"/>
      <c r="J2560" s="2">
        <f t="shared" ref="J2560:J2591" si="1022">IF($C2560=0,"-",N2560/$C2560)</f>
        <v>0.44138577327437256</v>
      </c>
      <c r="K2560" s="2">
        <f t="shared" ref="K2560:K2591" si="1023">IF($C2560=0,"-",O2560/$C2560)</f>
        <v>0.5387940375435617</v>
      </c>
      <c r="L2560" s="2">
        <f t="shared" ref="L2560:L2591" si="1024">IF($C2560=0,"-",P2560/$C2560)</f>
        <v>0</v>
      </c>
      <c r="M2560" s="2">
        <f t="shared" ref="M2560:M2591" si="1025">IF(C2560=0,"-",(1-J2560-K2560-L2560))</f>
        <v>1.9820189182065739E-2</v>
      </c>
      <c r="N2560" s="63">
        <v>75360</v>
      </c>
      <c r="O2560" s="63">
        <v>91991</v>
      </c>
      <c r="P2560" s="63">
        <v>0</v>
      </c>
      <c r="Q2560" s="63">
        <v>2227</v>
      </c>
      <c r="R2560" s="63">
        <v>273</v>
      </c>
      <c r="S2560" s="63">
        <v>281</v>
      </c>
      <c r="T2560" s="63">
        <v>82</v>
      </c>
      <c r="U2560" s="63">
        <v>393</v>
      </c>
      <c r="V2560" s="63">
        <v>62</v>
      </c>
      <c r="W2560" s="63">
        <v>0</v>
      </c>
      <c r="X2560" s="63">
        <v>66</v>
      </c>
      <c r="Y2560" s="63">
        <v>0</v>
      </c>
      <c r="Z2560" s="63">
        <v>0</v>
      </c>
      <c r="AA2560" s="63">
        <v>0</v>
      </c>
      <c r="AB2560" s="63">
        <v>0</v>
      </c>
      <c r="AC2560" s="63">
        <v>0</v>
      </c>
      <c r="AD2560" s="63">
        <v>0</v>
      </c>
      <c r="AE2560" s="63">
        <v>0</v>
      </c>
      <c r="AF2560" s="63">
        <v>0</v>
      </c>
      <c r="AG2560" s="63">
        <v>0</v>
      </c>
      <c r="AH2560" s="63">
        <v>0</v>
      </c>
      <c r="AI2560" s="63">
        <v>0</v>
      </c>
      <c r="AJ2560" s="63">
        <v>0</v>
      </c>
      <c r="AK2560" s="63">
        <v>0</v>
      </c>
      <c r="AL2560" s="63">
        <v>0</v>
      </c>
      <c r="AM2560" s="63">
        <v>0</v>
      </c>
      <c r="AN2560" s="63">
        <v>0</v>
      </c>
      <c r="AO2560" s="63">
        <v>0</v>
      </c>
      <c r="AP2560" s="63">
        <v>0</v>
      </c>
      <c r="AQ2560" s="63">
        <v>0</v>
      </c>
      <c r="AR2560" s="63">
        <v>0</v>
      </c>
      <c r="AS2560" s="63">
        <v>0</v>
      </c>
      <c r="AT2560" s="63">
        <v>0</v>
      </c>
      <c r="AU2560" s="63">
        <v>0</v>
      </c>
      <c r="AV2560" s="63">
        <v>0</v>
      </c>
      <c r="AW2560" s="63">
        <v>0</v>
      </c>
      <c r="AX2560" s="63">
        <v>0</v>
      </c>
      <c r="AY2560" s="63">
        <v>0</v>
      </c>
      <c r="BA2560" s="5">
        <f>IF(Q2560&gt;0,RANK(Q2560,(N2560:P2560,Q2560:AE2560)),0)</f>
        <v>3</v>
      </c>
      <c r="BB2560" s="5">
        <f>IF(R2560&gt;0,RANK(R2560,(N2560:P2560,Q2560:AE2560)),0)</f>
        <v>6</v>
      </c>
      <c r="BC2560" s="5">
        <f>IF(T2560&gt;0,RANK(T2560,(N2560:P2560,Q2560:AE2560)),0)</f>
        <v>7</v>
      </c>
      <c r="BD2560" s="5">
        <f>IF(S2560&gt;0,RANK(S2560,(N2560:P2560,Q2560:AE2560)),0)</f>
        <v>5</v>
      </c>
      <c r="BE2560" s="2">
        <f t="shared" ref="BE2560:BE2591" si="1026">IF($C2560=0,"-",Q2560/$C2560)</f>
        <v>1.3043605587606524E-2</v>
      </c>
      <c r="BF2560" s="2">
        <f t="shared" ref="BF2560:BF2591" si="1027">IF($C2560=0,"-",R2560/$C2560)</f>
        <v>1.5989691627375758E-3</v>
      </c>
      <c r="BG2560" s="2">
        <f t="shared" ref="BG2560:BG2591" si="1028">IF($C2560=0,"-",T2560/$C2560)</f>
        <v>4.8027645181128648E-4</v>
      </c>
      <c r="BH2560" s="2">
        <f t="shared" ref="BH2560:BH2591" si="1029">IF($C2560=0,"-",S2560/$C2560)</f>
        <v>1.6458254019386769E-3</v>
      </c>
      <c r="BJ2560" t="s">
        <v>2644</v>
      </c>
      <c r="BK2560" t="s">
        <v>18</v>
      </c>
      <c r="BL2560" s="1">
        <v>3</v>
      </c>
      <c r="BN2560" s="112">
        <v>47</v>
      </c>
      <c r="BO2560" s="114">
        <v>65</v>
      </c>
      <c r="BP2560" s="118">
        <f t="shared" si="1020"/>
        <v>47065</v>
      </c>
      <c r="BQ2560" s="118">
        <f t="shared" si="1019"/>
        <v>47065</v>
      </c>
      <c r="BR2560" s="5" t="s">
        <v>3151</v>
      </c>
    </row>
    <row r="2561" spans="1:83" ht="15" hidden="1" customHeight="1" outlineLevel="1">
      <c r="A2561" t="s">
        <v>597</v>
      </c>
      <c r="B2561" t="s">
        <v>18</v>
      </c>
      <c r="C2561" s="1">
        <f t="shared" si="1021"/>
        <v>2744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0</v>
      </c>
      <c r="G2561" s="129">
        <f t="shared" si="1007"/>
        <v>2010</v>
      </c>
      <c r="H2561" s="134">
        <f t="shared" si="1008"/>
        <v>0.73250728862973757</v>
      </c>
      <c r="I2561" s="2"/>
      <c r="J2561" s="2">
        <f t="shared" si="1022"/>
        <v>0.13192419825072887</v>
      </c>
      <c r="K2561" s="2">
        <f t="shared" si="1023"/>
        <v>0.86443148688046645</v>
      </c>
      <c r="L2561" s="2">
        <f t="shared" si="1024"/>
        <v>0</v>
      </c>
      <c r="M2561" s="2">
        <f t="shared" si="1025"/>
        <v>3.6443148688046767E-3</v>
      </c>
      <c r="N2561" s="63">
        <v>362</v>
      </c>
      <c r="O2561" s="63">
        <v>2372</v>
      </c>
      <c r="P2561" s="63">
        <v>0</v>
      </c>
      <c r="Q2561" s="63">
        <v>4</v>
      </c>
      <c r="R2561" s="63">
        <v>0</v>
      </c>
      <c r="S2561" s="63">
        <v>5</v>
      </c>
      <c r="T2561" s="63">
        <v>0</v>
      </c>
      <c r="U2561" s="63">
        <v>1</v>
      </c>
      <c r="V2561" s="63">
        <v>0</v>
      </c>
      <c r="W2561" s="63">
        <v>0</v>
      </c>
      <c r="X2561" s="63">
        <v>0</v>
      </c>
      <c r="Y2561" s="63">
        <v>0</v>
      </c>
      <c r="Z2561" s="63">
        <v>0</v>
      </c>
      <c r="AA2561" s="63">
        <v>0</v>
      </c>
      <c r="AB2561" s="63">
        <v>0</v>
      </c>
      <c r="AC2561" s="63">
        <v>0</v>
      </c>
      <c r="AD2561" s="63">
        <v>0</v>
      </c>
      <c r="AE2561" s="63">
        <v>0</v>
      </c>
      <c r="AF2561" s="63">
        <v>0</v>
      </c>
      <c r="AG2561" s="63">
        <v>0</v>
      </c>
      <c r="AH2561" s="63">
        <v>0</v>
      </c>
      <c r="AI2561" s="63">
        <v>0</v>
      </c>
      <c r="AJ2561" s="63">
        <v>0</v>
      </c>
      <c r="AK2561" s="63">
        <v>0</v>
      </c>
      <c r="AL2561" s="63">
        <v>0</v>
      </c>
      <c r="AM2561" s="63">
        <v>0</v>
      </c>
      <c r="AN2561" s="63">
        <v>0</v>
      </c>
      <c r="AO2561" s="63">
        <v>0</v>
      </c>
      <c r="AP2561" s="63">
        <v>0</v>
      </c>
      <c r="AQ2561" s="63">
        <v>0</v>
      </c>
      <c r="AR2561" s="63">
        <v>0</v>
      </c>
      <c r="AS2561" s="63">
        <v>0</v>
      </c>
      <c r="AT2561" s="63">
        <v>0</v>
      </c>
      <c r="AU2561" s="63">
        <v>0</v>
      </c>
      <c r="AV2561" s="63">
        <v>0</v>
      </c>
      <c r="AW2561" s="63">
        <v>0</v>
      </c>
      <c r="AX2561" s="63">
        <v>0</v>
      </c>
      <c r="AY2561" s="63">
        <v>0</v>
      </c>
      <c r="BA2561" s="5">
        <f>IF(Q2561&gt;0,RANK(Q2561,(N2561:P2561,Q2561:AE2561)),0)</f>
        <v>4</v>
      </c>
      <c r="BB2561" s="5">
        <f>IF(R2561&gt;0,RANK(R2561,(N2561:P2561,Q2561:AE2561)),0)</f>
        <v>0</v>
      </c>
      <c r="BC2561" s="5">
        <f>IF(T2561&gt;0,RANK(T2561,(N2561:P2561,Q2561:AE2561)),0)</f>
        <v>0</v>
      </c>
      <c r="BD2561" s="5">
        <f>IF(S2561&gt;0,RANK(S2561,(N2561:P2561,Q2561:AE2561)),0)</f>
        <v>3</v>
      </c>
      <c r="BE2561" s="2">
        <f t="shared" si="1026"/>
        <v>1.4577259475218659E-3</v>
      </c>
      <c r="BF2561" s="2">
        <f t="shared" si="1027"/>
        <v>0</v>
      </c>
      <c r="BG2561" s="2">
        <f t="shared" si="1028"/>
        <v>0</v>
      </c>
      <c r="BH2561" s="2">
        <f t="shared" si="1029"/>
        <v>1.8221574344023323E-3</v>
      </c>
      <c r="BJ2561" t="s">
        <v>597</v>
      </c>
      <c r="BK2561" t="s">
        <v>18</v>
      </c>
      <c r="BL2561" s="1">
        <v>1</v>
      </c>
      <c r="BN2561" s="112">
        <v>47</v>
      </c>
      <c r="BO2561" s="114">
        <v>67</v>
      </c>
      <c r="BP2561" s="118">
        <f t="shared" si="1020"/>
        <v>47067</v>
      </c>
      <c r="BQ2561" s="118">
        <f t="shared" si="1019"/>
        <v>47067</v>
      </c>
      <c r="BR2561" s="5" t="s">
        <v>3151</v>
      </c>
    </row>
    <row r="2562" spans="1:83" ht="15" hidden="1" customHeight="1" outlineLevel="1">
      <c r="A2562" t="s">
        <v>588</v>
      </c>
      <c r="B2562" t="s">
        <v>18</v>
      </c>
      <c r="C2562" s="1">
        <f t="shared" si="1021"/>
        <v>10058</v>
      </c>
      <c r="D2562" s="5">
        <f>IF(N2562&gt;0, RANK(N2562,(N2562:P2562,Q2562:AE2562)),0)</f>
        <v>2</v>
      </c>
      <c r="E2562" s="5">
        <f>IF(O2562&gt;0,RANK(O2562,(N2562:P2562,Q2562:AE2562)),0)</f>
        <v>1</v>
      </c>
      <c r="F2562" s="5">
        <f>IF(P2562&gt;0,RANK(P2562,(N2562:P2562,Q2562:AE2562)),0)</f>
        <v>0</v>
      </c>
      <c r="G2562" s="129">
        <f t="shared" si="1007"/>
        <v>1580</v>
      </c>
      <c r="H2562" s="134">
        <f t="shared" si="1008"/>
        <v>0.15708888447007358</v>
      </c>
      <c r="I2562" s="2"/>
      <c r="J2562" s="2">
        <f t="shared" si="1022"/>
        <v>0.41558958043348576</v>
      </c>
      <c r="K2562" s="2">
        <f t="shared" si="1023"/>
        <v>0.57267846490355934</v>
      </c>
      <c r="L2562" s="2">
        <f t="shared" si="1024"/>
        <v>0</v>
      </c>
      <c r="M2562" s="2">
        <f t="shared" si="1025"/>
        <v>1.1731954662954958E-2</v>
      </c>
      <c r="N2562" s="63">
        <v>4180</v>
      </c>
      <c r="O2562" s="63">
        <v>5760</v>
      </c>
      <c r="P2562" s="63">
        <v>0</v>
      </c>
      <c r="Q2562" s="63">
        <v>40</v>
      </c>
      <c r="R2562" s="63">
        <v>8</v>
      </c>
      <c r="S2562" s="63">
        <v>33</v>
      </c>
      <c r="T2562" s="63">
        <v>7</v>
      </c>
      <c r="U2562" s="63">
        <v>13</v>
      </c>
      <c r="V2562" s="63">
        <v>6</v>
      </c>
      <c r="W2562" s="63">
        <v>0</v>
      </c>
      <c r="X2562" s="63">
        <v>11</v>
      </c>
      <c r="Y2562" s="63">
        <v>0</v>
      </c>
      <c r="Z2562" s="63">
        <v>0</v>
      </c>
      <c r="AA2562" s="63">
        <v>0</v>
      </c>
      <c r="AB2562" s="63">
        <v>0</v>
      </c>
      <c r="AC2562" s="63">
        <v>0</v>
      </c>
      <c r="AD2562" s="63">
        <v>0</v>
      </c>
      <c r="AE2562" s="63">
        <v>0</v>
      </c>
      <c r="AF2562" s="63">
        <v>0</v>
      </c>
      <c r="AG2562" s="63">
        <v>0</v>
      </c>
      <c r="AH2562" s="63">
        <v>0</v>
      </c>
      <c r="AI2562" s="63">
        <v>0</v>
      </c>
      <c r="AJ2562" s="63">
        <v>0</v>
      </c>
      <c r="AK2562" s="63">
        <v>0</v>
      </c>
      <c r="AL2562" s="63">
        <v>0</v>
      </c>
      <c r="AM2562" s="63">
        <v>0</v>
      </c>
      <c r="AN2562" s="63">
        <v>0</v>
      </c>
      <c r="AO2562" s="63">
        <v>0</v>
      </c>
      <c r="AP2562" s="63">
        <v>0</v>
      </c>
      <c r="AQ2562" s="63">
        <v>0</v>
      </c>
      <c r="AR2562" s="63">
        <v>0</v>
      </c>
      <c r="AS2562" s="63">
        <v>0</v>
      </c>
      <c r="AT2562" s="63">
        <v>0</v>
      </c>
      <c r="AU2562" s="63">
        <v>0</v>
      </c>
      <c r="AV2562" s="63">
        <v>0</v>
      </c>
      <c r="AW2562" s="63">
        <v>0</v>
      </c>
      <c r="AX2562" s="63">
        <v>0</v>
      </c>
      <c r="AY2562" s="63">
        <v>0</v>
      </c>
      <c r="BA2562" s="5">
        <f>IF(Q2562&gt;0,RANK(Q2562,(N2562:P2562,Q2562:AE2562)),0)</f>
        <v>3</v>
      </c>
      <c r="BB2562" s="5">
        <f>IF(R2562&gt;0,RANK(R2562,(N2562:P2562,Q2562:AE2562)),0)</f>
        <v>7</v>
      </c>
      <c r="BC2562" s="5">
        <f>IF(T2562&gt;0,RANK(T2562,(N2562:P2562,Q2562:AE2562)),0)</f>
        <v>8</v>
      </c>
      <c r="BD2562" s="5">
        <f>IF(S2562&gt;0,RANK(S2562,(N2562:P2562,Q2562:AE2562)),0)</f>
        <v>4</v>
      </c>
      <c r="BE2562" s="2">
        <f t="shared" si="1026"/>
        <v>3.9769337840524959E-3</v>
      </c>
      <c r="BF2562" s="2">
        <f t="shared" si="1027"/>
        <v>7.9538675681049907E-4</v>
      </c>
      <c r="BG2562" s="2">
        <f t="shared" si="1028"/>
        <v>6.9596341220918667E-4</v>
      </c>
      <c r="BH2562" s="2">
        <f t="shared" si="1029"/>
        <v>3.280970371843309E-3</v>
      </c>
      <c r="BJ2562" t="s">
        <v>588</v>
      </c>
      <c r="BK2562" t="s">
        <v>18</v>
      </c>
      <c r="BL2562" s="1">
        <v>7</v>
      </c>
      <c r="BN2562" s="112">
        <v>47</v>
      </c>
      <c r="BO2562" s="114">
        <v>69</v>
      </c>
      <c r="BP2562" s="118">
        <f t="shared" si="1020"/>
        <v>47069</v>
      </c>
      <c r="BQ2562" s="118">
        <f t="shared" si="1019"/>
        <v>47069</v>
      </c>
      <c r="BR2562" s="5" t="s">
        <v>3151</v>
      </c>
    </row>
    <row r="2563" spans="1:83" ht="15" hidden="1" customHeight="1" outlineLevel="1">
      <c r="A2563" t="s">
        <v>1647</v>
      </c>
      <c r="B2563" t="s">
        <v>18</v>
      </c>
      <c r="C2563" s="1">
        <f t="shared" si="1021"/>
        <v>11534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29">
        <f t="shared" si="1007"/>
        <v>7782</v>
      </c>
      <c r="H2563" s="134">
        <f t="shared" si="1008"/>
        <v>0.67470088434194553</v>
      </c>
      <c r="I2563" s="2"/>
      <c r="J2563" s="2">
        <f t="shared" si="1022"/>
        <v>0.15380613837350443</v>
      </c>
      <c r="K2563" s="2">
        <f t="shared" si="1023"/>
        <v>0.82850702271544996</v>
      </c>
      <c r="L2563" s="2">
        <f t="shared" si="1024"/>
        <v>0</v>
      </c>
      <c r="M2563" s="2">
        <f t="shared" si="1025"/>
        <v>1.768683891104561E-2</v>
      </c>
      <c r="N2563" s="63">
        <v>1774</v>
      </c>
      <c r="O2563" s="63">
        <v>9556</v>
      </c>
      <c r="P2563" s="63">
        <v>0</v>
      </c>
      <c r="Q2563" s="63">
        <v>52</v>
      </c>
      <c r="R2563" s="63">
        <v>6</v>
      </c>
      <c r="S2563" s="63">
        <v>28</v>
      </c>
      <c r="T2563" s="63">
        <v>7</v>
      </c>
      <c r="U2563" s="63">
        <v>70</v>
      </c>
      <c r="V2563" s="63">
        <v>13</v>
      </c>
      <c r="W2563" s="63">
        <v>0</v>
      </c>
      <c r="X2563" s="63">
        <v>28</v>
      </c>
      <c r="Y2563" s="63">
        <v>0</v>
      </c>
      <c r="Z2563" s="63">
        <v>0</v>
      </c>
      <c r="AA2563" s="63">
        <v>0</v>
      </c>
      <c r="AB2563" s="63">
        <v>0</v>
      </c>
      <c r="AC2563" s="63">
        <v>0</v>
      </c>
      <c r="AD2563" s="63">
        <v>0</v>
      </c>
      <c r="AE2563" s="63">
        <v>0</v>
      </c>
      <c r="AF2563" s="63">
        <v>0</v>
      </c>
      <c r="AG2563" s="63">
        <v>0</v>
      </c>
      <c r="AH2563" s="63">
        <v>0</v>
      </c>
      <c r="AI2563" s="63">
        <v>0</v>
      </c>
      <c r="AJ2563" s="63">
        <v>0</v>
      </c>
      <c r="AK2563" s="63">
        <v>0</v>
      </c>
      <c r="AL2563" s="63">
        <v>0</v>
      </c>
      <c r="AM2563" s="63">
        <v>0</v>
      </c>
      <c r="AN2563" s="63">
        <v>0</v>
      </c>
      <c r="AO2563" s="63">
        <v>0</v>
      </c>
      <c r="AP2563" s="63">
        <v>0</v>
      </c>
      <c r="AQ2563" s="63">
        <v>0</v>
      </c>
      <c r="AR2563" s="63">
        <v>0</v>
      </c>
      <c r="AS2563" s="63">
        <v>0</v>
      </c>
      <c r="AT2563" s="63">
        <v>0</v>
      </c>
      <c r="AU2563" s="63">
        <v>0</v>
      </c>
      <c r="AV2563" s="63">
        <v>0</v>
      </c>
      <c r="AW2563" s="63">
        <v>0</v>
      </c>
      <c r="AX2563" s="63">
        <v>0</v>
      </c>
      <c r="AY2563" s="63">
        <v>0</v>
      </c>
      <c r="BA2563" s="5">
        <f>IF(Q2563&gt;0,RANK(Q2563,(N2563:P2563,Q2563:AE2563)),0)</f>
        <v>4</v>
      </c>
      <c r="BB2563" s="5">
        <f>IF(R2563&gt;0,RANK(R2563,(N2563:P2563,Q2563:AE2563)),0)</f>
        <v>9</v>
      </c>
      <c r="BC2563" s="5">
        <f>IF(T2563&gt;0,RANK(T2563,(N2563:P2563,Q2563:AE2563)),0)</f>
        <v>8</v>
      </c>
      <c r="BD2563" s="5">
        <f>IF(S2563&gt;0,RANK(S2563,(N2563:P2563,Q2563:AE2563)),0)</f>
        <v>5</v>
      </c>
      <c r="BE2563" s="2">
        <f t="shared" si="1026"/>
        <v>4.5084099185018203E-3</v>
      </c>
      <c r="BF2563" s="2">
        <f t="shared" si="1027"/>
        <v>5.2020114444251782E-4</v>
      </c>
      <c r="BG2563" s="2">
        <f t="shared" si="1028"/>
        <v>6.0690133518293736E-4</v>
      </c>
      <c r="BH2563" s="2">
        <f t="shared" si="1029"/>
        <v>2.4276053407317495E-3</v>
      </c>
      <c r="BJ2563" t="s">
        <v>1647</v>
      </c>
      <c r="BK2563" t="s">
        <v>18</v>
      </c>
      <c r="BL2563" s="1">
        <v>7</v>
      </c>
      <c r="BN2563" s="112">
        <v>47</v>
      </c>
      <c r="BO2563" s="114">
        <v>71</v>
      </c>
      <c r="BP2563" s="118">
        <f t="shared" si="1020"/>
        <v>47071</v>
      </c>
      <c r="BQ2563" s="118">
        <f t="shared" si="1019"/>
        <v>47071</v>
      </c>
      <c r="BR2563" s="5" t="s">
        <v>3151</v>
      </c>
    </row>
    <row r="2564" spans="1:83" ht="15" hidden="1" customHeight="1" outlineLevel="1">
      <c r="A2564" t="s">
        <v>1832</v>
      </c>
      <c r="B2564" t="s">
        <v>18</v>
      </c>
      <c r="C2564" s="1">
        <f t="shared" si="1021"/>
        <v>24776</v>
      </c>
      <c r="D2564" s="5">
        <f>IF(N2564&gt;0, RANK(N2564,(N2564:P2564,Q2564:AE2564)),0)</f>
        <v>2</v>
      </c>
      <c r="E2564" s="5">
        <f>IF(O2564&gt;0,RANK(O2564,(N2564:P2564,Q2564:AE2564)),0)</f>
        <v>1</v>
      </c>
      <c r="F2564" s="5">
        <f>IF(P2564&gt;0,RANK(P2564,(N2564:P2564,Q2564:AE2564)),0)</f>
        <v>0</v>
      </c>
      <c r="G2564" s="129">
        <f t="shared" si="1007"/>
        <v>16303</v>
      </c>
      <c r="H2564" s="134">
        <f t="shared" si="1008"/>
        <v>0.65801582176299644</v>
      </c>
      <c r="I2564" s="2"/>
      <c r="J2564" s="2">
        <f t="shared" si="1022"/>
        <v>0.16423151436874395</v>
      </c>
      <c r="K2564" s="2">
        <f t="shared" si="1023"/>
        <v>0.82224733613174039</v>
      </c>
      <c r="L2564" s="2">
        <f t="shared" si="1024"/>
        <v>0</v>
      </c>
      <c r="M2564" s="2">
        <f t="shared" si="1025"/>
        <v>1.3521149499515661E-2</v>
      </c>
      <c r="N2564" s="63">
        <v>4069</v>
      </c>
      <c r="O2564" s="63">
        <v>20372</v>
      </c>
      <c r="P2564" s="63">
        <v>0</v>
      </c>
      <c r="Q2564" s="63">
        <v>207</v>
      </c>
      <c r="R2564" s="63">
        <v>26</v>
      </c>
      <c r="S2564" s="63">
        <v>42</v>
      </c>
      <c r="T2564" s="63">
        <v>10</v>
      </c>
      <c r="U2564" s="63">
        <v>32</v>
      </c>
      <c r="V2564" s="63">
        <v>8</v>
      </c>
      <c r="W2564" s="63">
        <v>0</v>
      </c>
      <c r="X2564" s="63">
        <v>10</v>
      </c>
      <c r="Y2564" s="63">
        <v>0</v>
      </c>
      <c r="Z2564" s="63">
        <v>0</v>
      </c>
      <c r="AA2564" s="63">
        <v>0</v>
      </c>
      <c r="AB2564" s="63">
        <v>0</v>
      </c>
      <c r="AC2564" s="63">
        <v>0</v>
      </c>
      <c r="AD2564" s="63">
        <v>0</v>
      </c>
      <c r="AE2564" s="63">
        <v>0</v>
      </c>
      <c r="AF2564" s="63">
        <v>0</v>
      </c>
      <c r="AG2564" s="63">
        <v>0</v>
      </c>
      <c r="AH2564" s="63">
        <v>0</v>
      </c>
      <c r="AI2564" s="63">
        <v>0</v>
      </c>
      <c r="AJ2564" s="63">
        <v>0</v>
      </c>
      <c r="AK2564" s="63">
        <v>0</v>
      </c>
      <c r="AL2564" s="63">
        <v>0</v>
      </c>
      <c r="AM2564" s="63">
        <v>0</v>
      </c>
      <c r="AN2564" s="63">
        <v>0</v>
      </c>
      <c r="AO2564" s="63">
        <v>0</v>
      </c>
      <c r="AP2564" s="63">
        <v>0</v>
      </c>
      <c r="AQ2564" s="63">
        <v>0</v>
      </c>
      <c r="AR2564" s="63">
        <v>0</v>
      </c>
      <c r="AS2564" s="63">
        <v>0</v>
      </c>
      <c r="AT2564" s="63">
        <v>0</v>
      </c>
      <c r="AU2564" s="63">
        <v>0</v>
      </c>
      <c r="AV2564" s="63">
        <v>0</v>
      </c>
      <c r="AW2564" s="63">
        <v>0</v>
      </c>
      <c r="AX2564" s="63">
        <v>0</v>
      </c>
      <c r="AY2564" s="63">
        <v>0</v>
      </c>
      <c r="BA2564" s="5">
        <f>IF(Q2564&gt;0,RANK(Q2564,(N2564:P2564,Q2564:AE2564)),0)</f>
        <v>3</v>
      </c>
      <c r="BB2564" s="5">
        <f>IF(R2564&gt;0,RANK(R2564,(N2564:P2564,Q2564:AE2564)),0)</f>
        <v>6</v>
      </c>
      <c r="BC2564" s="5">
        <f>IF(T2564&gt;0,RANK(T2564,(N2564:P2564,Q2564:AE2564)),0)</f>
        <v>7</v>
      </c>
      <c r="BD2564" s="5">
        <f>IF(S2564&gt;0,RANK(S2564,(N2564:P2564,Q2564:AE2564)),0)</f>
        <v>4</v>
      </c>
      <c r="BE2564" s="2">
        <f t="shared" si="1026"/>
        <v>8.3548595414917656E-3</v>
      </c>
      <c r="BF2564" s="2">
        <f t="shared" si="1027"/>
        <v>1.0494026477236035E-3</v>
      </c>
      <c r="BG2564" s="2">
        <f t="shared" si="1028"/>
        <v>4.0361640297061671E-4</v>
      </c>
      <c r="BH2564" s="2">
        <f t="shared" si="1029"/>
        <v>1.6951888924765903E-3</v>
      </c>
      <c r="BJ2564" t="s">
        <v>1832</v>
      </c>
      <c r="BK2564" t="s">
        <v>18</v>
      </c>
      <c r="BL2564" s="1">
        <v>1</v>
      </c>
      <c r="BN2564" s="112">
        <v>47</v>
      </c>
      <c r="BO2564" s="114">
        <v>73</v>
      </c>
      <c r="BP2564" s="118">
        <f t="shared" si="1020"/>
        <v>47073</v>
      </c>
      <c r="BQ2564" s="118">
        <f t="shared" si="1019"/>
        <v>47073</v>
      </c>
      <c r="BR2564" s="5" t="s">
        <v>3151</v>
      </c>
      <c r="CE2564" s="130"/>
    </row>
    <row r="2565" spans="1:83" ht="15" hidden="1" customHeight="1" outlineLevel="1">
      <c r="A2565" t="s">
        <v>109</v>
      </c>
      <c r="B2565" t="s">
        <v>18</v>
      </c>
      <c r="C2565" s="1">
        <f t="shared" si="1021"/>
        <v>7420</v>
      </c>
      <c r="D2565" s="5">
        <f>IF(N2565&gt;0, RANK(N2565,(N2565:P2565,Q2565:AE2565)),0)</f>
        <v>1</v>
      </c>
      <c r="E2565" s="5">
        <f>IF(O2565&gt;0,RANK(O2565,(N2565:P2565,Q2565:AE2565)),0)</f>
        <v>2</v>
      </c>
      <c r="F2565" s="5">
        <f>IF(P2565&gt;0,RANK(P2565,(N2565:P2565,Q2565:AE2565)),0)</f>
        <v>0</v>
      </c>
      <c r="G2565" s="129">
        <f t="shared" si="1007"/>
        <v>662</v>
      </c>
      <c r="H2565" s="134">
        <f t="shared" si="1008"/>
        <v>8.9218328840970348E-2</v>
      </c>
      <c r="I2565" s="2"/>
      <c r="J2565" s="2">
        <f t="shared" si="1022"/>
        <v>0.53908355795148244</v>
      </c>
      <c r="K2565" s="2">
        <f t="shared" si="1023"/>
        <v>0.44986522911051213</v>
      </c>
      <c r="L2565" s="2">
        <f t="shared" si="1024"/>
        <v>0</v>
      </c>
      <c r="M2565" s="2">
        <f t="shared" si="1025"/>
        <v>1.1051212938005428E-2</v>
      </c>
      <c r="N2565" s="63">
        <v>4000</v>
      </c>
      <c r="O2565" s="63">
        <v>3338</v>
      </c>
      <c r="P2565" s="63">
        <v>0</v>
      </c>
      <c r="Q2565" s="63">
        <v>31</v>
      </c>
      <c r="R2565" s="63">
        <v>7</v>
      </c>
      <c r="S2565" s="63">
        <v>15</v>
      </c>
      <c r="T2565" s="63">
        <v>4</v>
      </c>
      <c r="U2565" s="63">
        <v>15</v>
      </c>
      <c r="V2565" s="63">
        <v>3</v>
      </c>
      <c r="W2565" s="63">
        <v>0</v>
      </c>
      <c r="X2565" s="63">
        <v>7</v>
      </c>
      <c r="Y2565" s="63">
        <v>0</v>
      </c>
      <c r="Z2565" s="63">
        <v>0</v>
      </c>
      <c r="AA2565" s="63">
        <v>0</v>
      </c>
      <c r="AB2565" s="63">
        <v>0</v>
      </c>
      <c r="AC2565" s="63">
        <v>0</v>
      </c>
      <c r="AD2565" s="63">
        <v>0</v>
      </c>
      <c r="AE2565" s="63">
        <v>0</v>
      </c>
      <c r="AF2565" s="63">
        <v>0</v>
      </c>
      <c r="AG2565" s="63">
        <v>0</v>
      </c>
      <c r="AH2565" s="63">
        <v>0</v>
      </c>
      <c r="AI2565" s="63">
        <v>0</v>
      </c>
      <c r="AJ2565" s="63">
        <v>0</v>
      </c>
      <c r="AK2565" s="63">
        <v>0</v>
      </c>
      <c r="AL2565" s="63">
        <v>0</v>
      </c>
      <c r="AM2565" s="63">
        <v>0</v>
      </c>
      <c r="AN2565" s="63">
        <v>0</v>
      </c>
      <c r="AO2565" s="63">
        <v>0</v>
      </c>
      <c r="AP2565" s="63">
        <v>0</v>
      </c>
      <c r="AQ2565" s="63">
        <v>0</v>
      </c>
      <c r="AR2565" s="63">
        <v>0</v>
      </c>
      <c r="AS2565" s="63">
        <v>0</v>
      </c>
      <c r="AT2565" s="63">
        <v>0</v>
      </c>
      <c r="AU2565" s="63">
        <v>0</v>
      </c>
      <c r="AV2565" s="63">
        <v>0</v>
      </c>
      <c r="AW2565" s="63">
        <v>0</v>
      </c>
      <c r="AX2565" s="63">
        <v>0</v>
      </c>
      <c r="AY2565" s="63">
        <v>0</v>
      </c>
      <c r="BA2565" s="5">
        <f>IF(Q2565&gt;0,RANK(Q2565,(N2565:P2565,Q2565:AE2565)),0)</f>
        <v>3</v>
      </c>
      <c r="BB2565" s="5">
        <f>IF(R2565&gt;0,RANK(R2565,(N2565:P2565,Q2565:AE2565)),0)</f>
        <v>6</v>
      </c>
      <c r="BC2565" s="5">
        <f>IF(T2565&gt;0,RANK(T2565,(N2565:P2565,Q2565:AE2565)),0)</f>
        <v>8</v>
      </c>
      <c r="BD2565" s="5">
        <f>IF(S2565&gt;0,RANK(S2565,(N2565:P2565,Q2565:AE2565)),0)</f>
        <v>4</v>
      </c>
      <c r="BE2565" s="2">
        <f t="shared" si="1026"/>
        <v>4.1778975741239895E-3</v>
      </c>
      <c r="BF2565" s="2">
        <f t="shared" si="1027"/>
        <v>9.4339622641509435E-4</v>
      </c>
      <c r="BG2565" s="2">
        <f t="shared" si="1028"/>
        <v>5.3908355795148253E-4</v>
      </c>
      <c r="BH2565" s="2">
        <f t="shared" si="1029"/>
        <v>2.0215633423180594E-3</v>
      </c>
      <c r="BJ2565" t="s">
        <v>109</v>
      </c>
      <c r="BK2565" t="s">
        <v>18</v>
      </c>
      <c r="BL2565" s="1">
        <v>8</v>
      </c>
      <c r="BN2565" s="112">
        <v>47</v>
      </c>
      <c r="BO2565" s="114">
        <v>75</v>
      </c>
      <c r="BP2565" s="118">
        <f t="shared" si="1020"/>
        <v>47075</v>
      </c>
      <c r="BQ2565" s="118">
        <f t="shared" si="1019"/>
        <v>47075</v>
      </c>
      <c r="BR2565" s="5" t="s">
        <v>3151</v>
      </c>
    </row>
    <row r="2566" spans="1:83" ht="15" hidden="1" customHeight="1" outlineLevel="1">
      <c r="A2566" t="s">
        <v>953</v>
      </c>
      <c r="B2566" t="s">
        <v>18</v>
      </c>
      <c r="C2566" s="1">
        <f t="shared" si="1021"/>
        <v>12020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0</v>
      </c>
      <c r="G2566" s="129">
        <f t="shared" si="1007"/>
        <v>7705</v>
      </c>
      <c r="H2566" s="134">
        <f t="shared" si="1008"/>
        <v>0.64101497504159732</v>
      </c>
      <c r="I2566" s="2"/>
      <c r="J2566" s="2">
        <f t="shared" si="1022"/>
        <v>0.17404326123128119</v>
      </c>
      <c r="K2566" s="2">
        <f t="shared" si="1023"/>
        <v>0.81505823627287854</v>
      </c>
      <c r="L2566" s="2">
        <f t="shared" si="1024"/>
        <v>0</v>
      </c>
      <c r="M2566" s="2">
        <f t="shared" si="1025"/>
        <v>1.0898502495840234E-2</v>
      </c>
      <c r="N2566" s="63">
        <v>2092</v>
      </c>
      <c r="O2566" s="63">
        <v>9797</v>
      </c>
      <c r="P2566" s="63">
        <v>0</v>
      </c>
      <c r="Q2566" s="63">
        <v>80</v>
      </c>
      <c r="R2566" s="63">
        <v>6</v>
      </c>
      <c r="S2566" s="63">
        <v>17</v>
      </c>
      <c r="T2566" s="63">
        <v>4</v>
      </c>
      <c r="U2566" s="63">
        <v>14</v>
      </c>
      <c r="V2566" s="63">
        <v>3</v>
      </c>
      <c r="W2566" s="63">
        <v>0</v>
      </c>
      <c r="X2566" s="63">
        <v>7</v>
      </c>
      <c r="Y2566" s="63">
        <v>0</v>
      </c>
      <c r="Z2566" s="63">
        <v>0</v>
      </c>
      <c r="AA2566" s="63">
        <v>0</v>
      </c>
      <c r="AB2566" s="63">
        <v>0</v>
      </c>
      <c r="AC2566" s="63">
        <v>0</v>
      </c>
      <c r="AD2566" s="63">
        <v>0</v>
      </c>
      <c r="AE2566" s="63">
        <v>0</v>
      </c>
      <c r="AF2566" s="63">
        <v>0</v>
      </c>
      <c r="AG2566" s="63">
        <v>0</v>
      </c>
      <c r="AH2566" s="63">
        <v>0</v>
      </c>
      <c r="AI2566" s="63">
        <v>0</v>
      </c>
      <c r="AJ2566" s="63">
        <v>0</v>
      </c>
      <c r="AK2566" s="63">
        <v>0</v>
      </c>
      <c r="AL2566" s="63">
        <v>0</v>
      </c>
      <c r="AM2566" s="63">
        <v>0</v>
      </c>
      <c r="AN2566" s="63">
        <v>0</v>
      </c>
      <c r="AO2566" s="63">
        <v>0</v>
      </c>
      <c r="AP2566" s="63">
        <v>0</v>
      </c>
      <c r="AQ2566" s="63">
        <v>0</v>
      </c>
      <c r="AR2566" s="63">
        <v>0</v>
      </c>
      <c r="AS2566" s="63">
        <v>0</v>
      </c>
      <c r="AT2566" s="63">
        <v>0</v>
      </c>
      <c r="AU2566" s="63">
        <v>0</v>
      </c>
      <c r="AV2566" s="63">
        <v>0</v>
      </c>
      <c r="AW2566" s="63">
        <v>0</v>
      </c>
      <c r="AX2566" s="63">
        <v>0</v>
      </c>
      <c r="AY2566" s="63">
        <v>0</v>
      </c>
      <c r="BA2566" s="5">
        <f>IF(Q2566&gt;0,RANK(Q2566,(N2566:P2566,Q2566:AE2566)),0)</f>
        <v>3</v>
      </c>
      <c r="BB2566" s="5">
        <f>IF(R2566&gt;0,RANK(R2566,(N2566:P2566,Q2566:AE2566)),0)</f>
        <v>7</v>
      </c>
      <c r="BC2566" s="5">
        <f>IF(T2566&gt;0,RANK(T2566,(N2566:P2566,Q2566:AE2566)),0)</f>
        <v>8</v>
      </c>
      <c r="BD2566" s="5">
        <f>IF(S2566&gt;0,RANK(S2566,(N2566:P2566,Q2566:AE2566)),0)</f>
        <v>4</v>
      </c>
      <c r="BE2566" s="2">
        <f t="shared" si="1026"/>
        <v>6.6555740432612314E-3</v>
      </c>
      <c r="BF2566" s="2">
        <f t="shared" si="1027"/>
        <v>4.9916805324459236E-4</v>
      </c>
      <c r="BG2566" s="2">
        <f t="shared" si="1028"/>
        <v>3.3277870216306157E-4</v>
      </c>
      <c r="BH2566" s="2">
        <f t="shared" si="1029"/>
        <v>1.4143094841930117E-3</v>
      </c>
      <c r="BJ2566" t="s">
        <v>953</v>
      </c>
      <c r="BK2566" t="s">
        <v>18</v>
      </c>
      <c r="BL2566" s="1">
        <v>7</v>
      </c>
      <c r="BN2566" s="112">
        <v>47</v>
      </c>
      <c r="BO2566" s="114">
        <v>77</v>
      </c>
      <c r="BP2566" s="118">
        <f t="shared" si="1020"/>
        <v>47077</v>
      </c>
      <c r="BQ2566" s="118">
        <f t="shared" si="1019"/>
        <v>47077</v>
      </c>
      <c r="BR2566" s="5" t="s">
        <v>3151</v>
      </c>
    </row>
    <row r="2567" spans="1:83" ht="15" hidden="1" customHeight="1" outlineLevel="1">
      <c r="A2567" t="s">
        <v>3121</v>
      </c>
      <c r="B2567" t="s">
        <v>18</v>
      </c>
      <c r="C2567" s="1">
        <f t="shared" si="1021"/>
        <v>15034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0</v>
      </c>
      <c r="G2567" s="129">
        <f t="shared" si="1007"/>
        <v>7683</v>
      </c>
      <c r="H2567" s="134">
        <f t="shared" si="1008"/>
        <v>0.51104163895170951</v>
      </c>
      <c r="I2567" s="2"/>
      <c r="J2567" s="2">
        <f t="shared" si="1022"/>
        <v>0.23593188772116536</v>
      </c>
      <c r="K2567" s="2">
        <f t="shared" si="1023"/>
        <v>0.74697352667287487</v>
      </c>
      <c r="L2567" s="2">
        <f t="shared" si="1024"/>
        <v>0</v>
      </c>
      <c r="M2567" s="2">
        <f t="shared" si="1025"/>
        <v>1.7094585605959778E-2</v>
      </c>
      <c r="N2567" s="63">
        <v>3547</v>
      </c>
      <c r="O2567" s="63">
        <v>11230</v>
      </c>
      <c r="P2567" s="63">
        <v>0</v>
      </c>
      <c r="Q2567" s="63">
        <v>164</v>
      </c>
      <c r="R2567" s="63">
        <v>20</v>
      </c>
      <c r="S2567" s="63">
        <v>25</v>
      </c>
      <c r="T2567" s="63">
        <v>12</v>
      </c>
      <c r="U2567" s="63">
        <v>24</v>
      </c>
      <c r="V2567" s="63">
        <v>5</v>
      </c>
      <c r="W2567" s="63">
        <v>0</v>
      </c>
      <c r="X2567" s="63">
        <v>7</v>
      </c>
      <c r="Y2567" s="63">
        <v>0</v>
      </c>
      <c r="Z2567" s="63">
        <v>0</v>
      </c>
      <c r="AA2567" s="63">
        <v>0</v>
      </c>
      <c r="AB2567" s="63">
        <v>0</v>
      </c>
      <c r="AC2567" s="63">
        <v>0</v>
      </c>
      <c r="AD2567" s="63">
        <v>0</v>
      </c>
      <c r="AE2567" s="63">
        <v>0</v>
      </c>
      <c r="AF2567" s="63">
        <v>0</v>
      </c>
      <c r="AG2567" s="63">
        <v>0</v>
      </c>
      <c r="AH2567" s="63">
        <v>0</v>
      </c>
      <c r="AI2567" s="63">
        <v>0</v>
      </c>
      <c r="AJ2567" s="63">
        <v>0</v>
      </c>
      <c r="AK2567" s="63">
        <v>0</v>
      </c>
      <c r="AL2567" s="63">
        <v>0</v>
      </c>
      <c r="AM2567" s="63">
        <v>0</v>
      </c>
      <c r="AN2567" s="63">
        <v>0</v>
      </c>
      <c r="AO2567" s="63">
        <v>0</v>
      </c>
      <c r="AP2567" s="63">
        <v>0</v>
      </c>
      <c r="AQ2567" s="63">
        <v>0</v>
      </c>
      <c r="AR2567" s="63">
        <v>0</v>
      </c>
      <c r="AS2567" s="63">
        <v>0</v>
      </c>
      <c r="AT2567" s="63">
        <v>0</v>
      </c>
      <c r="AU2567" s="63">
        <v>0</v>
      </c>
      <c r="AV2567" s="63">
        <v>0</v>
      </c>
      <c r="AW2567" s="63">
        <v>0</v>
      </c>
      <c r="AX2567" s="63">
        <v>0</v>
      </c>
      <c r="AY2567" s="63">
        <v>0</v>
      </c>
      <c r="BA2567" s="5">
        <f>IF(Q2567&gt;0,RANK(Q2567,(N2567:P2567,Q2567:AE2567)),0)</f>
        <v>3</v>
      </c>
      <c r="BB2567" s="5">
        <f>IF(R2567&gt;0,RANK(R2567,(N2567:P2567,Q2567:AE2567)),0)</f>
        <v>6</v>
      </c>
      <c r="BC2567" s="5">
        <f>IF(T2567&gt;0,RANK(T2567,(N2567:P2567,Q2567:AE2567)),0)</f>
        <v>7</v>
      </c>
      <c r="BD2567" s="5">
        <f>IF(S2567&gt;0,RANK(S2567,(N2567:P2567,Q2567:AE2567)),0)</f>
        <v>4</v>
      </c>
      <c r="BE2567" s="2">
        <f t="shared" si="1026"/>
        <v>1.0908607157110549E-2</v>
      </c>
      <c r="BF2567" s="2">
        <f t="shared" si="1027"/>
        <v>1.3303179459890914E-3</v>
      </c>
      <c r="BG2567" s="2">
        <f t="shared" si="1028"/>
        <v>7.9819076759345489E-4</v>
      </c>
      <c r="BH2567" s="2">
        <f t="shared" si="1029"/>
        <v>1.6628974324863642E-3</v>
      </c>
      <c r="BJ2567" t="s">
        <v>3121</v>
      </c>
      <c r="BK2567" t="s">
        <v>18</v>
      </c>
      <c r="BL2567" s="1">
        <v>8</v>
      </c>
      <c r="BN2567" s="112">
        <v>47</v>
      </c>
      <c r="BO2567" s="114">
        <v>79</v>
      </c>
      <c r="BP2567" s="118">
        <f t="shared" si="1020"/>
        <v>47079</v>
      </c>
      <c r="BQ2567" s="118">
        <f t="shared" si="1019"/>
        <v>47079</v>
      </c>
      <c r="BR2567" s="5" t="s">
        <v>3151</v>
      </c>
    </row>
    <row r="2568" spans="1:83" ht="15" hidden="1" customHeight="1" outlineLevel="1">
      <c r="A2568" t="s">
        <v>443</v>
      </c>
      <c r="B2568" t="s">
        <v>18</v>
      </c>
      <c r="C2568" s="1">
        <f t="shared" si="1021"/>
        <v>9832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0</v>
      </c>
      <c r="G2568" s="129">
        <f t="shared" si="1007"/>
        <v>5447</v>
      </c>
      <c r="H2568" s="134">
        <f t="shared" si="1008"/>
        <v>0.55400732302685107</v>
      </c>
      <c r="I2568" s="2"/>
      <c r="J2568" s="2">
        <f t="shared" si="1022"/>
        <v>0.21663954434499594</v>
      </c>
      <c r="K2568" s="2">
        <f t="shared" si="1023"/>
        <v>0.77064686737184707</v>
      </c>
      <c r="L2568" s="2">
        <f t="shared" si="1024"/>
        <v>0</v>
      </c>
      <c r="M2568" s="2">
        <f t="shared" si="1025"/>
        <v>1.271358828315694E-2</v>
      </c>
      <c r="N2568" s="63">
        <v>2130</v>
      </c>
      <c r="O2568" s="63">
        <v>7577</v>
      </c>
      <c r="P2568" s="63">
        <v>0</v>
      </c>
      <c r="Q2568" s="63">
        <v>74</v>
      </c>
      <c r="R2568" s="63">
        <v>6</v>
      </c>
      <c r="S2568" s="63">
        <v>15</v>
      </c>
      <c r="T2568" s="63">
        <v>5</v>
      </c>
      <c r="U2568" s="63">
        <v>17</v>
      </c>
      <c r="V2568" s="63">
        <v>4</v>
      </c>
      <c r="W2568" s="63">
        <v>0</v>
      </c>
      <c r="X2568" s="63">
        <v>4</v>
      </c>
      <c r="Y2568" s="63">
        <v>0</v>
      </c>
      <c r="Z2568" s="63">
        <v>0</v>
      </c>
      <c r="AA2568" s="63">
        <v>0</v>
      </c>
      <c r="AB2568" s="63">
        <v>0</v>
      </c>
      <c r="AC2568" s="63">
        <v>0</v>
      </c>
      <c r="AD2568" s="63">
        <v>0</v>
      </c>
      <c r="AE2568" s="63">
        <v>0</v>
      </c>
      <c r="AF2568" s="63">
        <v>0</v>
      </c>
      <c r="AG2568" s="63">
        <v>0</v>
      </c>
      <c r="AH2568" s="63">
        <v>0</v>
      </c>
      <c r="AI2568" s="63">
        <v>0</v>
      </c>
      <c r="AJ2568" s="63">
        <v>0</v>
      </c>
      <c r="AK2568" s="63">
        <v>0</v>
      </c>
      <c r="AL2568" s="63">
        <v>0</v>
      </c>
      <c r="AM2568" s="63">
        <v>0</v>
      </c>
      <c r="AN2568" s="63">
        <v>0</v>
      </c>
      <c r="AO2568" s="63">
        <v>0</v>
      </c>
      <c r="AP2568" s="63">
        <v>0</v>
      </c>
      <c r="AQ2568" s="63">
        <v>0</v>
      </c>
      <c r="AR2568" s="63">
        <v>0</v>
      </c>
      <c r="AS2568" s="63">
        <v>0</v>
      </c>
      <c r="AT2568" s="63">
        <v>0</v>
      </c>
      <c r="AU2568" s="63">
        <v>0</v>
      </c>
      <c r="AV2568" s="63">
        <v>0</v>
      </c>
      <c r="AW2568" s="63">
        <v>0</v>
      </c>
      <c r="AX2568" s="63">
        <v>0</v>
      </c>
      <c r="AY2568" s="63">
        <v>0</v>
      </c>
      <c r="BA2568" s="5">
        <f>IF(Q2568&gt;0,RANK(Q2568,(N2568:P2568,Q2568:AE2568)),0)</f>
        <v>3</v>
      </c>
      <c r="BB2568" s="5">
        <f>IF(R2568&gt;0,RANK(R2568,(N2568:P2568,Q2568:AE2568)),0)</f>
        <v>6</v>
      </c>
      <c r="BC2568" s="5">
        <f>IF(T2568&gt;0,RANK(T2568,(N2568:P2568,Q2568:AE2568)),0)</f>
        <v>7</v>
      </c>
      <c r="BD2568" s="5">
        <f>IF(S2568&gt;0,RANK(S2568,(N2568:P2568,Q2568:AE2568)),0)</f>
        <v>5</v>
      </c>
      <c r="BE2568" s="2">
        <f t="shared" si="1026"/>
        <v>7.5264442636289669E-3</v>
      </c>
      <c r="BF2568" s="2">
        <f t="shared" si="1027"/>
        <v>6.1025223759153785E-4</v>
      </c>
      <c r="BG2568" s="2">
        <f t="shared" si="1028"/>
        <v>5.0854353132628156E-4</v>
      </c>
      <c r="BH2568" s="2">
        <f t="shared" si="1029"/>
        <v>1.5256305939788447E-3</v>
      </c>
      <c r="BJ2568" t="s">
        <v>443</v>
      </c>
      <c r="BK2568" t="s">
        <v>18</v>
      </c>
      <c r="BL2568" s="1">
        <v>7</v>
      </c>
      <c r="BN2568" s="112">
        <v>47</v>
      </c>
      <c r="BO2568" s="114">
        <v>81</v>
      </c>
      <c r="BP2568" s="118">
        <f t="shared" si="1020"/>
        <v>47081</v>
      </c>
      <c r="BQ2568" s="118">
        <f t="shared" si="1019"/>
        <v>47081</v>
      </c>
      <c r="BR2568" s="5" t="s">
        <v>3151</v>
      </c>
    </row>
    <row r="2569" spans="1:83" ht="15" hidden="1" customHeight="1" outlineLevel="1">
      <c r="A2569" t="s">
        <v>1006</v>
      </c>
      <c r="B2569" t="s">
        <v>18</v>
      </c>
      <c r="C2569" s="1">
        <f t="shared" si="1021"/>
        <v>3681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29">
        <f t="shared" ref="G2569:G2632" si="1030">IF(C2569&gt;0,MAX(N2569:P2569)-LARGE(N2569:P2569,2),0)</f>
        <v>1846</v>
      </c>
      <c r="H2569" s="134">
        <f t="shared" ref="H2569:H2632" si="1031">IF(C2569&gt;0,G2569/C2569,0)</f>
        <v>0.5014941591958707</v>
      </c>
      <c r="I2569" s="2"/>
      <c r="J2569" s="2">
        <f t="shared" si="1022"/>
        <v>0.23607715294756859</v>
      </c>
      <c r="K2569" s="2">
        <f t="shared" si="1023"/>
        <v>0.73757131214343929</v>
      </c>
      <c r="L2569" s="2">
        <f t="shared" si="1024"/>
        <v>0</v>
      </c>
      <c r="M2569" s="2">
        <f t="shared" si="1025"/>
        <v>2.6351534908992114E-2</v>
      </c>
      <c r="N2569" s="63">
        <v>869</v>
      </c>
      <c r="O2569" s="63">
        <v>2715</v>
      </c>
      <c r="P2569" s="63">
        <v>0</v>
      </c>
      <c r="Q2569" s="63">
        <v>18</v>
      </c>
      <c r="R2569" s="63">
        <v>3</v>
      </c>
      <c r="S2569" s="63">
        <v>14</v>
      </c>
      <c r="T2569" s="63">
        <v>3</v>
      </c>
      <c r="U2569" s="63">
        <v>38</v>
      </c>
      <c r="V2569" s="63">
        <v>8</v>
      </c>
      <c r="W2569" s="63">
        <v>0</v>
      </c>
      <c r="X2569" s="63">
        <v>13</v>
      </c>
      <c r="Y2569" s="63">
        <v>0</v>
      </c>
      <c r="Z2569" s="63">
        <v>0</v>
      </c>
      <c r="AA2569" s="63">
        <v>0</v>
      </c>
      <c r="AB2569" s="63">
        <v>0</v>
      </c>
      <c r="AC2569" s="63">
        <v>0</v>
      </c>
      <c r="AD2569" s="63">
        <v>0</v>
      </c>
      <c r="AE2569" s="63">
        <v>0</v>
      </c>
      <c r="AF2569" s="63">
        <v>0</v>
      </c>
      <c r="AG2569" s="63">
        <v>0</v>
      </c>
      <c r="AH2569" s="63">
        <v>0</v>
      </c>
      <c r="AI2569" s="63">
        <v>0</v>
      </c>
      <c r="AJ2569" s="63">
        <v>0</v>
      </c>
      <c r="AK2569" s="63">
        <v>0</v>
      </c>
      <c r="AL2569" s="63">
        <v>0</v>
      </c>
      <c r="AM2569" s="63">
        <v>0</v>
      </c>
      <c r="AN2569" s="63">
        <v>0</v>
      </c>
      <c r="AO2569" s="63">
        <v>0</v>
      </c>
      <c r="AP2569" s="63">
        <v>0</v>
      </c>
      <c r="AQ2569" s="63">
        <v>0</v>
      </c>
      <c r="AR2569" s="63">
        <v>0</v>
      </c>
      <c r="AS2569" s="63">
        <v>0</v>
      </c>
      <c r="AT2569" s="63">
        <v>0</v>
      </c>
      <c r="AU2569" s="63">
        <v>0</v>
      </c>
      <c r="AV2569" s="63">
        <v>0</v>
      </c>
      <c r="AW2569" s="63">
        <v>0</v>
      </c>
      <c r="AX2569" s="63">
        <v>0</v>
      </c>
      <c r="AY2569" s="63">
        <v>0</v>
      </c>
      <c r="BA2569" s="5">
        <f>IF(Q2569&gt;0,RANK(Q2569,(N2569:P2569,Q2569:AE2569)),0)</f>
        <v>4</v>
      </c>
      <c r="BB2569" s="5">
        <f>IF(R2569&gt;0,RANK(R2569,(N2569:P2569,Q2569:AE2569)),0)</f>
        <v>8</v>
      </c>
      <c r="BC2569" s="5">
        <f>IF(T2569&gt;0,RANK(T2569,(N2569:P2569,Q2569:AE2569)),0)</f>
        <v>8</v>
      </c>
      <c r="BD2569" s="5">
        <f>IF(S2569&gt;0,RANK(S2569,(N2569:P2569,Q2569:AE2569)),0)</f>
        <v>5</v>
      </c>
      <c r="BE2569" s="2">
        <f t="shared" si="1026"/>
        <v>4.8899755501222494E-3</v>
      </c>
      <c r="BF2569" s="2">
        <f t="shared" si="1027"/>
        <v>8.1499592502037486E-4</v>
      </c>
      <c r="BG2569" s="2">
        <f t="shared" si="1028"/>
        <v>8.1499592502037486E-4</v>
      </c>
      <c r="BH2569" s="2">
        <f t="shared" si="1029"/>
        <v>3.8033143167617496E-3</v>
      </c>
      <c r="BJ2569" t="s">
        <v>1006</v>
      </c>
      <c r="BK2569" t="s">
        <v>18</v>
      </c>
      <c r="BL2569" s="1">
        <v>7</v>
      </c>
      <c r="BN2569" s="112">
        <v>47</v>
      </c>
      <c r="BO2569" s="114">
        <v>83</v>
      </c>
      <c r="BP2569" s="118">
        <f t="shared" si="1020"/>
        <v>47083</v>
      </c>
      <c r="BQ2569" s="118">
        <f t="shared" si="1019"/>
        <v>47083</v>
      </c>
      <c r="BR2569" s="5" t="s">
        <v>3151</v>
      </c>
    </row>
    <row r="2570" spans="1:83" ht="15" hidden="1" customHeight="1" outlineLevel="1">
      <c r="A2570" t="s">
        <v>2667</v>
      </c>
      <c r="B2570" t="s">
        <v>18</v>
      </c>
      <c r="C2570" s="1">
        <f t="shared" si="1021"/>
        <v>8232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0</v>
      </c>
      <c r="G2570" s="129">
        <f t="shared" si="1030"/>
        <v>4099</v>
      </c>
      <c r="H2570" s="134">
        <f t="shared" si="1031"/>
        <v>0.49793488824101068</v>
      </c>
      <c r="I2570" s="2"/>
      <c r="J2570" s="2">
        <f t="shared" si="1022"/>
        <v>0.24501943634596696</v>
      </c>
      <c r="K2570" s="2">
        <f t="shared" si="1023"/>
        <v>0.74295432458697763</v>
      </c>
      <c r="L2570" s="2">
        <f t="shared" si="1024"/>
        <v>0</v>
      </c>
      <c r="M2570" s="2">
        <f t="shared" si="1025"/>
        <v>1.2026239067055355E-2</v>
      </c>
      <c r="N2570" s="63">
        <v>2017</v>
      </c>
      <c r="O2570" s="63">
        <v>6116</v>
      </c>
      <c r="P2570" s="63">
        <v>0</v>
      </c>
      <c r="Q2570" s="63">
        <v>46</v>
      </c>
      <c r="R2570" s="63">
        <v>14</v>
      </c>
      <c r="S2570" s="63">
        <v>20</v>
      </c>
      <c r="T2570" s="63">
        <v>2</v>
      </c>
      <c r="U2570" s="63">
        <v>14</v>
      </c>
      <c r="V2570" s="63">
        <v>1</v>
      </c>
      <c r="W2570" s="63">
        <v>0</v>
      </c>
      <c r="X2570" s="63">
        <v>2</v>
      </c>
      <c r="Y2570" s="63">
        <v>0</v>
      </c>
      <c r="Z2570" s="63">
        <v>0</v>
      </c>
      <c r="AA2570" s="63">
        <v>0</v>
      </c>
      <c r="AB2570" s="63">
        <v>0</v>
      </c>
      <c r="AC2570" s="63">
        <v>0</v>
      </c>
      <c r="AD2570" s="63">
        <v>0</v>
      </c>
      <c r="AE2570" s="63">
        <v>0</v>
      </c>
      <c r="AF2570" s="63">
        <v>0</v>
      </c>
      <c r="AG2570" s="63">
        <v>0</v>
      </c>
      <c r="AH2570" s="63">
        <v>0</v>
      </c>
      <c r="AI2570" s="63">
        <v>0</v>
      </c>
      <c r="AJ2570" s="63">
        <v>0</v>
      </c>
      <c r="AK2570" s="63">
        <v>0</v>
      </c>
      <c r="AL2570" s="63">
        <v>0</v>
      </c>
      <c r="AM2570" s="63">
        <v>0</v>
      </c>
      <c r="AN2570" s="63">
        <v>0</v>
      </c>
      <c r="AO2570" s="63">
        <v>0</v>
      </c>
      <c r="AP2570" s="63">
        <v>0</v>
      </c>
      <c r="AQ2570" s="63">
        <v>0</v>
      </c>
      <c r="AR2570" s="63">
        <v>0</v>
      </c>
      <c r="AS2570" s="63">
        <v>0</v>
      </c>
      <c r="AT2570" s="63">
        <v>0</v>
      </c>
      <c r="AU2570" s="63">
        <v>0</v>
      </c>
      <c r="AV2570" s="63">
        <v>0</v>
      </c>
      <c r="AW2570" s="63">
        <v>0</v>
      </c>
      <c r="AX2570" s="63">
        <v>0</v>
      </c>
      <c r="AY2570" s="63">
        <v>0</v>
      </c>
      <c r="BA2570" s="5">
        <f>IF(Q2570&gt;0,RANK(Q2570,(N2570:P2570,Q2570:AE2570)),0)</f>
        <v>3</v>
      </c>
      <c r="BB2570" s="5">
        <f>IF(R2570&gt;0,RANK(R2570,(N2570:P2570,Q2570:AE2570)),0)</f>
        <v>5</v>
      </c>
      <c r="BC2570" s="5">
        <f>IF(T2570&gt;0,RANK(T2570,(N2570:P2570,Q2570:AE2570)),0)</f>
        <v>7</v>
      </c>
      <c r="BD2570" s="5">
        <f>IF(S2570&gt;0,RANK(S2570,(N2570:P2570,Q2570:AE2570)),0)</f>
        <v>4</v>
      </c>
      <c r="BE2570" s="2">
        <f t="shared" si="1026"/>
        <v>5.5879494655004863E-3</v>
      </c>
      <c r="BF2570" s="2">
        <f t="shared" si="1027"/>
        <v>1.7006802721088435E-3</v>
      </c>
      <c r="BG2570" s="2">
        <f t="shared" si="1028"/>
        <v>2.4295432458697764E-4</v>
      </c>
      <c r="BH2570" s="2">
        <f t="shared" si="1029"/>
        <v>2.4295432458697765E-3</v>
      </c>
      <c r="BJ2570" t="s">
        <v>2667</v>
      </c>
      <c r="BK2570" t="s">
        <v>18</v>
      </c>
      <c r="BL2570" s="1">
        <v>7</v>
      </c>
      <c r="BN2570" s="112">
        <v>47</v>
      </c>
      <c r="BO2570" s="114">
        <v>85</v>
      </c>
      <c r="BP2570" s="118">
        <f t="shared" si="1020"/>
        <v>47085</v>
      </c>
      <c r="BQ2570" s="118">
        <f t="shared" si="1019"/>
        <v>47085</v>
      </c>
      <c r="BR2570" s="5" t="s">
        <v>3151</v>
      </c>
    </row>
    <row r="2571" spans="1:83" ht="15" hidden="1" customHeight="1" outlineLevel="1">
      <c r="A2571" t="s">
        <v>2919</v>
      </c>
      <c r="B2571" t="s">
        <v>18</v>
      </c>
      <c r="C2571" s="1">
        <f t="shared" si="1021"/>
        <v>5308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0</v>
      </c>
      <c r="G2571" s="129">
        <f t="shared" si="1030"/>
        <v>2973</v>
      </c>
      <c r="H2571" s="134">
        <f t="shared" si="1031"/>
        <v>0.56009796533534284</v>
      </c>
      <c r="I2571" s="2"/>
      <c r="J2571" s="2">
        <f t="shared" si="1022"/>
        <v>0.21345139412207989</v>
      </c>
      <c r="K2571" s="2">
        <f t="shared" si="1023"/>
        <v>0.77354935945742276</v>
      </c>
      <c r="L2571" s="2">
        <f t="shared" si="1024"/>
        <v>0</v>
      </c>
      <c r="M2571" s="2">
        <f t="shared" si="1025"/>
        <v>1.2999246420497323E-2</v>
      </c>
      <c r="N2571" s="63">
        <v>1133</v>
      </c>
      <c r="O2571" s="63">
        <v>4106</v>
      </c>
      <c r="P2571" s="63">
        <v>0</v>
      </c>
      <c r="Q2571" s="63">
        <v>48</v>
      </c>
      <c r="R2571" s="63">
        <v>3</v>
      </c>
      <c r="S2571" s="63">
        <v>4</v>
      </c>
      <c r="T2571" s="63">
        <v>3</v>
      </c>
      <c r="U2571" s="63">
        <v>6</v>
      </c>
      <c r="V2571" s="63">
        <v>0</v>
      </c>
      <c r="W2571" s="63">
        <v>0</v>
      </c>
      <c r="X2571" s="63">
        <v>5</v>
      </c>
      <c r="Y2571" s="63">
        <v>0</v>
      </c>
      <c r="Z2571" s="63">
        <v>0</v>
      </c>
      <c r="AA2571" s="63">
        <v>0</v>
      </c>
      <c r="AB2571" s="63">
        <v>0</v>
      </c>
      <c r="AC2571" s="63">
        <v>0</v>
      </c>
      <c r="AD2571" s="63">
        <v>0</v>
      </c>
      <c r="AE2571" s="63">
        <v>0</v>
      </c>
      <c r="AF2571" s="63">
        <v>0</v>
      </c>
      <c r="AG2571" s="63">
        <v>0</v>
      </c>
      <c r="AH2571" s="63">
        <v>0</v>
      </c>
      <c r="AI2571" s="63">
        <v>0</v>
      </c>
      <c r="AJ2571" s="63">
        <v>0</v>
      </c>
      <c r="AK2571" s="63">
        <v>0</v>
      </c>
      <c r="AL2571" s="63">
        <v>0</v>
      </c>
      <c r="AM2571" s="63">
        <v>0</v>
      </c>
      <c r="AN2571" s="63">
        <v>0</v>
      </c>
      <c r="AO2571" s="63">
        <v>0</v>
      </c>
      <c r="AP2571" s="63">
        <v>0</v>
      </c>
      <c r="AQ2571" s="63">
        <v>0</v>
      </c>
      <c r="AR2571" s="63">
        <v>0</v>
      </c>
      <c r="AS2571" s="63">
        <v>0</v>
      </c>
      <c r="AT2571" s="63">
        <v>0</v>
      </c>
      <c r="AU2571" s="63">
        <v>0</v>
      </c>
      <c r="AV2571" s="63">
        <v>0</v>
      </c>
      <c r="AW2571" s="63">
        <v>0</v>
      </c>
      <c r="AX2571" s="63">
        <v>0</v>
      </c>
      <c r="AY2571" s="63">
        <v>0</v>
      </c>
      <c r="BA2571" s="5">
        <f>IF(Q2571&gt;0,RANK(Q2571,(N2571:P2571,Q2571:AE2571)),0)</f>
        <v>3</v>
      </c>
      <c r="BB2571" s="5">
        <f>IF(R2571&gt;0,RANK(R2571,(N2571:P2571,Q2571:AE2571)),0)</f>
        <v>7</v>
      </c>
      <c r="BC2571" s="5">
        <f>IF(T2571&gt;0,RANK(T2571,(N2571:P2571,Q2571:AE2571)),0)</f>
        <v>7</v>
      </c>
      <c r="BD2571" s="5">
        <f>IF(S2571&gt;0,RANK(S2571,(N2571:P2571,Q2571:AE2571)),0)</f>
        <v>6</v>
      </c>
      <c r="BE2571" s="2">
        <f t="shared" si="1026"/>
        <v>9.0429540316503392E-3</v>
      </c>
      <c r="BF2571" s="2">
        <f t="shared" si="1027"/>
        <v>5.651846269781462E-4</v>
      </c>
      <c r="BG2571" s="2">
        <f t="shared" si="1028"/>
        <v>5.651846269781462E-4</v>
      </c>
      <c r="BH2571" s="2">
        <f t="shared" si="1029"/>
        <v>7.5357950263752827E-4</v>
      </c>
      <c r="BJ2571" t="s">
        <v>2919</v>
      </c>
      <c r="BK2571" t="s">
        <v>18</v>
      </c>
      <c r="BL2571" s="1">
        <v>6</v>
      </c>
      <c r="BN2571" s="112">
        <v>47</v>
      </c>
      <c r="BO2571" s="114">
        <v>87</v>
      </c>
      <c r="BP2571" s="118">
        <f t="shared" si="1020"/>
        <v>47087</v>
      </c>
      <c r="BQ2571" s="118">
        <f t="shared" si="1019"/>
        <v>47087</v>
      </c>
      <c r="BR2571" s="5" t="s">
        <v>3151</v>
      </c>
    </row>
    <row r="2572" spans="1:83" ht="15" hidden="1" customHeight="1" outlineLevel="1">
      <c r="A2572" t="s">
        <v>1091</v>
      </c>
      <c r="B2572" t="s">
        <v>18</v>
      </c>
      <c r="C2572" s="1">
        <f t="shared" si="1021"/>
        <v>23562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0</v>
      </c>
      <c r="G2572" s="129">
        <f t="shared" si="1030"/>
        <v>13964</v>
      </c>
      <c r="H2572" s="134">
        <f t="shared" si="1031"/>
        <v>0.59264918088447505</v>
      </c>
      <c r="I2572" s="2"/>
      <c r="J2572" s="2">
        <f t="shared" si="1022"/>
        <v>0.1971394618453442</v>
      </c>
      <c r="K2572" s="2">
        <f t="shared" si="1023"/>
        <v>0.78978864272981919</v>
      </c>
      <c r="L2572" s="2">
        <f t="shared" si="1024"/>
        <v>0</v>
      </c>
      <c r="M2572" s="2">
        <f t="shared" si="1025"/>
        <v>1.3071895424836666E-2</v>
      </c>
      <c r="N2572" s="63">
        <v>4645</v>
      </c>
      <c r="O2572" s="63">
        <v>18609</v>
      </c>
      <c r="P2572" s="63">
        <v>0</v>
      </c>
      <c r="Q2572" s="63">
        <v>184</v>
      </c>
      <c r="R2572" s="63">
        <v>20</v>
      </c>
      <c r="S2572" s="63">
        <v>45</v>
      </c>
      <c r="T2572" s="63">
        <v>11</v>
      </c>
      <c r="U2572" s="63">
        <v>35</v>
      </c>
      <c r="V2572" s="63">
        <v>3</v>
      </c>
      <c r="W2572" s="63">
        <v>0</v>
      </c>
      <c r="X2572" s="63">
        <v>10</v>
      </c>
      <c r="Y2572" s="63">
        <v>0</v>
      </c>
      <c r="Z2572" s="63">
        <v>0</v>
      </c>
      <c r="AA2572" s="63">
        <v>0</v>
      </c>
      <c r="AB2572" s="63">
        <v>0</v>
      </c>
      <c r="AC2572" s="63">
        <v>0</v>
      </c>
      <c r="AD2572" s="63">
        <v>0</v>
      </c>
      <c r="AE2572" s="63">
        <v>0</v>
      </c>
      <c r="AF2572" s="63">
        <v>0</v>
      </c>
      <c r="AG2572" s="63">
        <v>0</v>
      </c>
      <c r="AH2572" s="63">
        <v>0</v>
      </c>
      <c r="AI2572" s="63">
        <v>0</v>
      </c>
      <c r="AJ2572" s="63">
        <v>0</v>
      </c>
      <c r="AK2572" s="63">
        <v>0</v>
      </c>
      <c r="AL2572" s="63">
        <v>0</v>
      </c>
      <c r="AM2572" s="63">
        <v>0</v>
      </c>
      <c r="AN2572" s="63">
        <v>0</v>
      </c>
      <c r="AO2572" s="63">
        <v>0</v>
      </c>
      <c r="AP2572" s="63">
        <v>0</v>
      </c>
      <c r="AQ2572" s="63">
        <v>0</v>
      </c>
      <c r="AR2572" s="63">
        <v>0</v>
      </c>
      <c r="AS2572" s="63">
        <v>0</v>
      </c>
      <c r="AT2572" s="63">
        <v>0</v>
      </c>
      <c r="AU2572" s="63">
        <v>0</v>
      </c>
      <c r="AV2572" s="63">
        <v>0</v>
      </c>
      <c r="AW2572" s="63">
        <v>0</v>
      </c>
      <c r="AX2572" s="63">
        <v>0</v>
      </c>
      <c r="AY2572" s="63">
        <v>0</v>
      </c>
      <c r="BA2572" s="5">
        <f>IF(Q2572&gt;0,RANK(Q2572,(N2572:P2572,Q2572:AE2572)),0)</f>
        <v>3</v>
      </c>
      <c r="BB2572" s="5">
        <f>IF(R2572&gt;0,RANK(R2572,(N2572:P2572,Q2572:AE2572)),0)</f>
        <v>6</v>
      </c>
      <c r="BC2572" s="5">
        <f>IF(T2572&gt;0,RANK(T2572,(N2572:P2572,Q2572:AE2572)),0)</f>
        <v>7</v>
      </c>
      <c r="BD2572" s="5">
        <f>IF(S2572&gt;0,RANK(S2572,(N2572:P2572,Q2572:AE2572)),0)</f>
        <v>4</v>
      </c>
      <c r="BE2572" s="2">
        <f t="shared" si="1026"/>
        <v>7.8091842797725153E-3</v>
      </c>
      <c r="BF2572" s="2">
        <f t="shared" si="1027"/>
        <v>8.488243782361429E-4</v>
      </c>
      <c r="BG2572" s="2">
        <f t="shared" si="1028"/>
        <v>4.6685340802987864E-4</v>
      </c>
      <c r="BH2572" s="2">
        <f t="shared" si="1029"/>
        <v>1.9098548510313217E-3</v>
      </c>
      <c r="BJ2572" t="s">
        <v>1091</v>
      </c>
      <c r="BK2572" t="s">
        <v>18</v>
      </c>
      <c r="BL2572" s="1"/>
      <c r="BN2572" s="112">
        <v>47</v>
      </c>
      <c r="BO2572" s="114">
        <v>89</v>
      </c>
      <c r="BP2572" s="118">
        <f t="shared" si="1020"/>
        <v>47089</v>
      </c>
      <c r="BQ2572" s="118">
        <f t="shared" si="1019"/>
        <v>47089</v>
      </c>
      <c r="BR2572" s="5" t="s">
        <v>3151</v>
      </c>
    </row>
    <row r="2573" spans="1:83" ht="15" hidden="1" customHeight="1" outlineLevel="1">
      <c r="A2573" t="s">
        <v>1360</v>
      </c>
      <c r="B2573" t="s">
        <v>18</v>
      </c>
      <c r="C2573" s="1">
        <f t="shared" si="1021"/>
        <v>7793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0</v>
      </c>
      <c r="G2573" s="129">
        <f t="shared" si="1030"/>
        <v>5224</v>
      </c>
      <c r="H2573" s="134">
        <f t="shared" si="1031"/>
        <v>0.67034518157320677</v>
      </c>
      <c r="I2573" s="2"/>
      <c r="J2573" s="2">
        <f t="shared" si="1022"/>
        <v>0.15937379699730528</v>
      </c>
      <c r="K2573" s="2">
        <f t="shared" si="1023"/>
        <v>0.82971897857051202</v>
      </c>
      <c r="L2573" s="2">
        <f t="shared" si="1024"/>
        <v>0</v>
      </c>
      <c r="M2573" s="2">
        <f t="shared" si="1025"/>
        <v>1.0907224432182727E-2</v>
      </c>
      <c r="N2573" s="63">
        <v>1242</v>
      </c>
      <c r="O2573" s="63">
        <v>6466</v>
      </c>
      <c r="P2573" s="63">
        <v>0</v>
      </c>
      <c r="Q2573" s="63">
        <v>45</v>
      </c>
      <c r="R2573" s="63">
        <v>12</v>
      </c>
      <c r="S2573" s="63">
        <v>13</v>
      </c>
      <c r="T2573" s="63">
        <v>2</v>
      </c>
      <c r="U2573" s="63">
        <v>10</v>
      </c>
      <c r="V2573" s="63">
        <v>0</v>
      </c>
      <c r="W2573" s="63">
        <v>0</v>
      </c>
      <c r="X2573" s="63">
        <v>3</v>
      </c>
      <c r="Y2573" s="63">
        <v>0</v>
      </c>
      <c r="Z2573" s="63">
        <v>0</v>
      </c>
      <c r="AA2573" s="63">
        <v>0</v>
      </c>
      <c r="AB2573" s="63">
        <v>0</v>
      </c>
      <c r="AC2573" s="63">
        <v>0</v>
      </c>
      <c r="AD2573" s="63">
        <v>0</v>
      </c>
      <c r="AE2573" s="63">
        <v>0</v>
      </c>
      <c r="AF2573" s="63">
        <v>0</v>
      </c>
      <c r="AG2573" s="63">
        <v>0</v>
      </c>
      <c r="AH2573" s="63">
        <v>0</v>
      </c>
      <c r="AI2573" s="63">
        <v>0</v>
      </c>
      <c r="AJ2573" s="63">
        <v>0</v>
      </c>
      <c r="AK2573" s="63">
        <v>0</v>
      </c>
      <c r="AL2573" s="63">
        <v>0</v>
      </c>
      <c r="AM2573" s="63">
        <v>0</v>
      </c>
      <c r="AN2573" s="63">
        <v>0</v>
      </c>
      <c r="AO2573" s="63">
        <v>0</v>
      </c>
      <c r="AP2573" s="63">
        <v>0</v>
      </c>
      <c r="AQ2573" s="63">
        <v>0</v>
      </c>
      <c r="AR2573" s="63">
        <v>0</v>
      </c>
      <c r="AS2573" s="63">
        <v>0</v>
      </c>
      <c r="AT2573" s="63">
        <v>0</v>
      </c>
      <c r="AU2573" s="63">
        <v>0</v>
      </c>
      <c r="AV2573" s="63">
        <v>0</v>
      </c>
      <c r="AW2573" s="63">
        <v>0</v>
      </c>
      <c r="AX2573" s="63">
        <v>0</v>
      </c>
      <c r="AY2573" s="63">
        <v>0</v>
      </c>
      <c r="BA2573" s="5">
        <f>IF(Q2573&gt;0,RANK(Q2573,(N2573:P2573,Q2573:AE2573)),0)</f>
        <v>3</v>
      </c>
      <c r="BB2573" s="5">
        <f>IF(R2573&gt;0,RANK(R2573,(N2573:P2573,Q2573:AE2573)),0)</f>
        <v>5</v>
      </c>
      <c r="BC2573" s="5">
        <f>IF(T2573&gt;0,RANK(T2573,(N2573:P2573,Q2573:AE2573)),0)</f>
        <v>8</v>
      </c>
      <c r="BD2573" s="5">
        <f>IF(S2573&gt;0,RANK(S2573,(N2573:P2573,Q2573:AE2573)),0)</f>
        <v>4</v>
      </c>
      <c r="BE2573" s="2">
        <f t="shared" si="1026"/>
        <v>5.774412934684974E-3</v>
      </c>
      <c r="BF2573" s="2">
        <f t="shared" si="1027"/>
        <v>1.5398434492493263E-3</v>
      </c>
      <c r="BG2573" s="2">
        <f t="shared" si="1028"/>
        <v>2.5664057487488769E-4</v>
      </c>
      <c r="BH2573" s="2">
        <f t="shared" si="1029"/>
        <v>1.6681637366867702E-3</v>
      </c>
      <c r="BJ2573" t="s">
        <v>1360</v>
      </c>
      <c r="BK2573" t="s">
        <v>18</v>
      </c>
      <c r="BL2573" s="1">
        <v>1</v>
      </c>
      <c r="BN2573" s="112">
        <v>47</v>
      </c>
      <c r="BO2573" s="114">
        <v>91</v>
      </c>
      <c r="BP2573" s="118">
        <f t="shared" si="1020"/>
        <v>47091</v>
      </c>
      <c r="BQ2573" s="118">
        <f t="shared" si="1019"/>
        <v>47091</v>
      </c>
      <c r="BR2573" s="5" t="s">
        <v>3151</v>
      </c>
    </row>
    <row r="2574" spans="1:83" ht="15" hidden="1" customHeight="1" outlineLevel="1">
      <c r="A2574" t="s">
        <v>1728</v>
      </c>
      <c r="B2574" t="s">
        <v>18</v>
      </c>
      <c r="C2574" s="1">
        <f t="shared" si="1021"/>
        <v>219869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0</v>
      </c>
      <c r="G2574" s="129">
        <f t="shared" si="1030"/>
        <v>33242</v>
      </c>
      <c r="H2574" s="134">
        <f t="shared" si="1031"/>
        <v>0.15119002678867871</v>
      </c>
      <c r="I2574" s="2"/>
      <c r="J2574" s="2">
        <f t="shared" si="1022"/>
        <v>0.41432398382673319</v>
      </c>
      <c r="K2574" s="2">
        <f t="shared" si="1023"/>
        <v>0.56551401061541196</v>
      </c>
      <c r="L2574" s="2">
        <f t="shared" si="1024"/>
        <v>0</v>
      </c>
      <c r="M2574" s="2">
        <f t="shared" si="1025"/>
        <v>2.0162005557854856E-2</v>
      </c>
      <c r="N2574" s="63">
        <v>91097</v>
      </c>
      <c r="O2574" s="63">
        <v>124339</v>
      </c>
      <c r="P2574" s="63">
        <v>0</v>
      </c>
      <c r="Q2574" s="63">
        <v>2876</v>
      </c>
      <c r="R2574" s="63">
        <v>414</v>
      </c>
      <c r="S2574" s="63">
        <v>360</v>
      </c>
      <c r="T2574" s="63">
        <v>126</v>
      </c>
      <c r="U2574" s="63">
        <v>466</v>
      </c>
      <c r="V2574" s="63">
        <v>89</v>
      </c>
      <c r="W2574" s="63">
        <v>0</v>
      </c>
      <c r="X2574" s="63">
        <v>102</v>
      </c>
      <c r="Y2574" s="63">
        <v>0</v>
      </c>
      <c r="Z2574" s="63">
        <v>0</v>
      </c>
      <c r="AA2574" s="63">
        <v>0</v>
      </c>
      <c r="AB2574" s="63">
        <v>0</v>
      </c>
      <c r="AC2574" s="63">
        <v>0</v>
      </c>
      <c r="AD2574" s="63">
        <v>0</v>
      </c>
      <c r="AE2574" s="63">
        <v>0</v>
      </c>
      <c r="AF2574" s="63">
        <v>0</v>
      </c>
      <c r="AG2574" s="63">
        <v>0</v>
      </c>
      <c r="AH2574" s="63">
        <v>0</v>
      </c>
      <c r="AI2574" s="63">
        <v>0</v>
      </c>
      <c r="AJ2574" s="63">
        <v>0</v>
      </c>
      <c r="AK2574" s="63">
        <v>0</v>
      </c>
      <c r="AL2574" s="63">
        <v>0</v>
      </c>
      <c r="AM2574" s="63">
        <v>0</v>
      </c>
      <c r="AN2574" s="63">
        <v>0</v>
      </c>
      <c r="AO2574" s="63">
        <v>0</v>
      </c>
      <c r="AP2574" s="63">
        <v>0</v>
      </c>
      <c r="AQ2574" s="63">
        <v>0</v>
      </c>
      <c r="AR2574" s="63">
        <v>0</v>
      </c>
      <c r="AS2574" s="63">
        <v>0</v>
      </c>
      <c r="AT2574" s="63">
        <v>0</v>
      </c>
      <c r="AU2574" s="63">
        <v>0</v>
      </c>
      <c r="AV2574" s="63">
        <v>0</v>
      </c>
      <c r="AW2574" s="63">
        <v>0</v>
      </c>
      <c r="AX2574" s="63">
        <v>0</v>
      </c>
      <c r="AY2574" s="63">
        <v>0</v>
      </c>
      <c r="BA2574" s="5">
        <f>IF(Q2574&gt;0,RANK(Q2574,(N2574:P2574,Q2574:AE2574)),0)</f>
        <v>3</v>
      </c>
      <c r="BB2574" s="5">
        <f>IF(R2574&gt;0,RANK(R2574,(N2574:P2574,Q2574:AE2574)),0)</f>
        <v>5</v>
      </c>
      <c r="BC2574" s="5">
        <f>IF(T2574&gt;0,RANK(T2574,(N2574:P2574,Q2574:AE2574)),0)</f>
        <v>7</v>
      </c>
      <c r="BD2574" s="5">
        <f>IF(S2574&gt;0,RANK(S2574,(N2574:P2574,Q2574:AE2574)),0)</f>
        <v>6</v>
      </c>
      <c r="BE2574" s="2">
        <f t="shared" si="1026"/>
        <v>1.30805161255111E-2</v>
      </c>
      <c r="BF2574" s="2">
        <f t="shared" si="1027"/>
        <v>1.8829393866347688E-3</v>
      </c>
      <c r="BG2574" s="2">
        <f t="shared" si="1028"/>
        <v>5.7306850897579926E-4</v>
      </c>
      <c r="BH2574" s="2">
        <f t="shared" si="1029"/>
        <v>1.637338597073712E-3</v>
      </c>
      <c r="BJ2574" t="s">
        <v>1728</v>
      </c>
      <c r="BK2574" t="s">
        <v>18</v>
      </c>
      <c r="BL2574" s="1">
        <v>2</v>
      </c>
      <c r="BN2574" s="112">
        <v>47</v>
      </c>
      <c r="BO2574" s="114">
        <v>93</v>
      </c>
      <c r="BP2574" s="118">
        <f t="shared" si="1020"/>
        <v>47093</v>
      </c>
      <c r="BQ2574" s="118">
        <f t="shared" si="1019"/>
        <v>47093</v>
      </c>
      <c r="BR2574" s="5" t="s">
        <v>3151</v>
      </c>
    </row>
    <row r="2575" spans="1:83" ht="15" hidden="1" customHeight="1" outlineLevel="1">
      <c r="A2575" t="s">
        <v>819</v>
      </c>
      <c r="B2575" t="s">
        <v>18</v>
      </c>
      <c r="C2575" s="1">
        <f t="shared" si="1021"/>
        <v>2034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29">
        <f t="shared" si="1030"/>
        <v>966</v>
      </c>
      <c r="H2575" s="134">
        <f t="shared" si="1031"/>
        <v>0.47492625368731561</v>
      </c>
      <c r="I2575" s="2"/>
      <c r="J2575" s="2">
        <f t="shared" si="1022"/>
        <v>0.25860373647984269</v>
      </c>
      <c r="K2575" s="2">
        <f t="shared" si="1023"/>
        <v>0.73352999016715836</v>
      </c>
      <c r="L2575" s="2">
        <f t="shared" si="1024"/>
        <v>0</v>
      </c>
      <c r="M2575" s="2">
        <f t="shared" si="1025"/>
        <v>7.8662733529989426E-3</v>
      </c>
      <c r="N2575" s="63">
        <v>526</v>
      </c>
      <c r="O2575" s="63">
        <v>1492</v>
      </c>
      <c r="P2575" s="63">
        <v>0</v>
      </c>
      <c r="Q2575" s="63">
        <v>9</v>
      </c>
      <c r="R2575" s="63">
        <v>0</v>
      </c>
      <c r="S2575" s="63">
        <v>1</v>
      </c>
      <c r="T2575" s="63">
        <v>0</v>
      </c>
      <c r="U2575" s="63">
        <v>5</v>
      </c>
      <c r="V2575" s="63">
        <v>1</v>
      </c>
      <c r="W2575" s="63">
        <v>0</v>
      </c>
      <c r="X2575" s="63">
        <v>0</v>
      </c>
      <c r="Y2575" s="63">
        <v>0</v>
      </c>
      <c r="Z2575" s="63">
        <v>0</v>
      </c>
      <c r="AA2575" s="63">
        <v>0</v>
      </c>
      <c r="AB2575" s="63">
        <v>0</v>
      </c>
      <c r="AC2575" s="63">
        <v>0</v>
      </c>
      <c r="AD2575" s="63">
        <v>0</v>
      </c>
      <c r="AE2575" s="63">
        <v>0</v>
      </c>
      <c r="AF2575" s="63">
        <v>0</v>
      </c>
      <c r="AG2575" s="63">
        <v>0</v>
      </c>
      <c r="AH2575" s="63">
        <v>0</v>
      </c>
      <c r="AI2575" s="63">
        <v>0</v>
      </c>
      <c r="AJ2575" s="63">
        <v>0</v>
      </c>
      <c r="AK2575" s="63">
        <v>0</v>
      </c>
      <c r="AL2575" s="63">
        <v>0</v>
      </c>
      <c r="AM2575" s="63">
        <v>0</v>
      </c>
      <c r="AN2575" s="63">
        <v>0</v>
      </c>
      <c r="AO2575" s="63">
        <v>0</v>
      </c>
      <c r="AP2575" s="63">
        <v>0</v>
      </c>
      <c r="AQ2575" s="63">
        <v>0</v>
      </c>
      <c r="AR2575" s="63">
        <v>0</v>
      </c>
      <c r="AS2575" s="63">
        <v>0</v>
      </c>
      <c r="AT2575" s="63">
        <v>0</v>
      </c>
      <c r="AU2575" s="63">
        <v>0</v>
      </c>
      <c r="AV2575" s="63">
        <v>0</v>
      </c>
      <c r="AW2575" s="63">
        <v>0</v>
      </c>
      <c r="AX2575" s="63">
        <v>0</v>
      </c>
      <c r="AY2575" s="63">
        <v>0</v>
      </c>
      <c r="BA2575" s="5">
        <f>IF(Q2575&gt;0,RANK(Q2575,(N2575:P2575,Q2575:AE2575)),0)</f>
        <v>3</v>
      </c>
      <c r="BB2575" s="5">
        <f>IF(R2575&gt;0,RANK(R2575,(N2575:P2575,Q2575:AE2575)),0)</f>
        <v>0</v>
      </c>
      <c r="BC2575" s="5">
        <f>IF(T2575&gt;0,RANK(T2575,(N2575:P2575,Q2575:AE2575)),0)</f>
        <v>0</v>
      </c>
      <c r="BD2575" s="5">
        <f>IF(S2575&gt;0,RANK(S2575,(N2575:P2575,Q2575:AE2575)),0)</f>
        <v>5</v>
      </c>
      <c r="BE2575" s="2">
        <f t="shared" si="1026"/>
        <v>4.4247787610619468E-3</v>
      </c>
      <c r="BF2575" s="2">
        <f t="shared" si="1027"/>
        <v>0</v>
      </c>
      <c r="BG2575" s="2">
        <f t="shared" si="1028"/>
        <v>0</v>
      </c>
      <c r="BH2575" s="2">
        <f t="shared" si="1029"/>
        <v>4.9164208456243857E-4</v>
      </c>
      <c r="BJ2575" t="s">
        <v>819</v>
      </c>
      <c r="BK2575" t="s">
        <v>18</v>
      </c>
      <c r="BL2575" s="1">
        <v>8</v>
      </c>
      <c r="BN2575" s="112">
        <v>47</v>
      </c>
      <c r="BO2575" s="114">
        <v>95</v>
      </c>
      <c r="BP2575" s="118">
        <f t="shared" si="1020"/>
        <v>47095</v>
      </c>
      <c r="BQ2575" s="118">
        <f t="shared" si="1019"/>
        <v>47095</v>
      </c>
      <c r="BR2575" s="5" t="s">
        <v>3151</v>
      </c>
    </row>
    <row r="2576" spans="1:83" ht="15" hidden="1" customHeight="1" outlineLevel="1">
      <c r="A2576" t="s">
        <v>1456</v>
      </c>
      <c r="B2576" t="s">
        <v>18</v>
      </c>
      <c r="C2576" s="1">
        <f t="shared" si="1021"/>
        <v>8963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0</v>
      </c>
      <c r="G2576" s="129">
        <f t="shared" si="1030"/>
        <v>2479</v>
      </c>
      <c r="H2576" s="134">
        <f t="shared" si="1031"/>
        <v>0.27658150172933171</v>
      </c>
      <c r="I2576" s="2"/>
      <c r="J2576" s="2">
        <f t="shared" si="1022"/>
        <v>0.35624232957715052</v>
      </c>
      <c r="K2576" s="2">
        <f t="shared" si="1023"/>
        <v>0.63282383130648223</v>
      </c>
      <c r="L2576" s="2">
        <f t="shared" si="1024"/>
        <v>0</v>
      </c>
      <c r="M2576" s="2">
        <f t="shared" si="1025"/>
        <v>1.093383911636725E-2</v>
      </c>
      <c r="N2576" s="63">
        <v>3193</v>
      </c>
      <c r="O2576" s="63">
        <v>5672</v>
      </c>
      <c r="P2576" s="63">
        <v>0</v>
      </c>
      <c r="Q2576" s="63">
        <v>49</v>
      </c>
      <c r="R2576" s="63">
        <v>11</v>
      </c>
      <c r="S2576" s="63">
        <v>9</v>
      </c>
      <c r="T2576" s="63">
        <v>3</v>
      </c>
      <c r="U2576" s="63">
        <v>18</v>
      </c>
      <c r="V2576" s="63">
        <v>1</v>
      </c>
      <c r="W2576" s="63">
        <v>0</v>
      </c>
      <c r="X2576" s="63">
        <v>7</v>
      </c>
      <c r="Y2576" s="63">
        <v>0</v>
      </c>
      <c r="Z2576" s="63">
        <v>0</v>
      </c>
      <c r="AA2576" s="63">
        <v>0</v>
      </c>
      <c r="AB2576" s="63">
        <v>0</v>
      </c>
      <c r="AC2576" s="63">
        <v>0</v>
      </c>
      <c r="AD2576" s="63">
        <v>0</v>
      </c>
      <c r="AE2576" s="63">
        <v>0</v>
      </c>
      <c r="AF2576" s="63">
        <v>0</v>
      </c>
      <c r="AG2576" s="63">
        <v>0</v>
      </c>
      <c r="AH2576" s="63">
        <v>0</v>
      </c>
      <c r="AI2576" s="63">
        <v>0</v>
      </c>
      <c r="AJ2576" s="63">
        <v>0</v>
      </c>
      <c r="AK2576" s="63">
        <v>0</v>
      </c>
      <c r="AL2576" s="63">
        <v>0</v>
      </c>
      <c r="AM2576" s="63">
        <v>0</v>
      </c>
      <c r="AN2576" s="63">
        <v>0</v>
      </c>
      <c r="AO2576" s="63">
        <v>0</v>
      </c>
      <c r="AP2576" s="63">
        <v>0</v>
      </c>
      <c r="AQ2576" s="63">
        <v>0</v>
      </c>
      <c r="AR2576" s="63">
        <v>0</v>
      </c>
      <c r="AS2576" s="63">
        <v>0</v>
      </c>
      <c r="AT2576" s="63">
        <v>0</v>
      </c>
      <c r="AU2576" s="63">
        <v>0</v>
      </c>
      <c r="AV2576" s="63">
        <v>0</v>
      </c>
      <c r="AW2576" s="63">
        <v>0</v>
      </c>
      <c r="AX2576" s="63">
        <v>0</v>
      </c>
      <c r="AY2576" s="63">
        <v>0</v>
      </c>
      <c r="BA2576" s="5">
        <f>IF(Q2576&gt;0,RANK(Q2576,(N2576:P2576,Q2576:AE2576)),0)</f>
        <v>3</v>
      </c>
      <c r="BB2576" s="5">
        <f>IF(R2576&gt;0,RANK(R2576,(N2576:P2576,Q2576:AE2576)),0)</f>
        <v>5</v>
      </c>
      <c r="BC2576" s="5">
        <f>IF(T2576&gt;0,RANK(T2576,(N2576:P2576,Q2576:AE2576)),0)</f>
        <v>8</v>
      </c>
      <c r="BD2576" s="5">
        <f>IF(S2576&gt;0,RANK(S2576,(N2576:P2576,Q2576:AE2576)),0)</f>
        <v>6</v>
      </c>
      <c r="BE2576" s="2">
        <f t="shared" si="1026"/>
        <v>5.466919558183644E-3</v>
      </c>
      <c r="BF2576" s="2">
        <f t="shared" si="1027"/>
        <v>1.2272676559187772E-3</v>
      </c>
      <c r="BG2576" s="2">
        <f t="shared" si="1028"/>
        <v>3.3470936070512103E-4</v>
      </c>
      <c r="BH2576" s="2">
        <f t="shared" si="1029"/>
        <v>1.0041280821153631E-3</v>
      </c>
      <c r="BJ2576" t="s">
        <v>1456</v>
      </c>
      <c r="BK2576" t="s">
        <v>18</v>
      </c>
      <c r="BL2576" s="1">
        <v>8</v>
      </c>
      <c r="BN2576" s="112">
        <v>47</v>
      </c>
      <c r="BO2576" s="114">
        <v>97</v>
      </c>
      <c r="BP2576" s="118">
        <f t="shared" si="1020"/>
        <v>47097</v>
      </c>
      <c r="BQ2576" s="118">
        <f t="shared" si="1019"/>
        <v>47097</v>
      </c>
      <c r="BR2576" s="5" t="s">
        <v>3151</v>
      </c>
    </row>
    <row r="2577" spans="1:70" ht="15" hidden="1" customHeight="1" outlineLevel="1">
      <c r="A2577" t="s">
        <v>548</v>
      </c>
      <c r="B2577" t="s">
        <v>18</v>
      </c>
      <c r="C2577" s="1">
        <f t="shared" si="1021"/>
        <v>18718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0</v>
      </c>
      <c r="G2577" s="129">
        <f t="shared" si="1030"/>
        <v>12139</v>
      </c>
      <c r="H2577" s="134">
        <f t="shared" si="1031"/>
        <v>0.64852014104070943</v>
      </c>
      <c r="I2577" s="2"/>
      <c r="J2577" s="2">
        <f t="shared" si="1022"/>
        <v>0.17069131317448447</v>
      </c>
      <c r="K2577" s="2">
        <f t="shared" si="1023"/>
        <v>0.81921145421519392</v>
      </c>
      <c r="L2577" s="2">
        <f t="shared" si="1024"/>
        <v>0</v>
      </c>
      <c r="M2577" s="2">
        <f t="shared" si="1025"/>
        <v>1.0097232610321583E-2</v>
      </c>
      <c r="N2577" s="63">
        <v>3195</v>
      </c>
      <c r="O2577" s="63">
        <v>15334</v>
      </c>
      <c r="P2577" s="63">
        <v>0</v>
      </c>
      <c r="Q2577" s="63">
        <v>116</v>
      </c>
      <c r="R2577" s="63">
        <v>18</v>
      </c>
      <c r="S2577" s="63">
        <v>27</v>
      </c>
      <c r="T2577" s="63">
        <v>2</v>
      </c>
      <c r="U2577" s="63">
        <v>15</v>
      </c>
      <c r="V2577" s="63">
        <v>5</v>
      </c>
      <c r="W2577" s="63">
        <v>0</v>
      </c>
      <c r="X2577" s="63">
        <v>6</v>
      </c>
      <c r="Y2577" s="63">
        <v>0</v>
      </c>
      <c r="Z2577" s="63">
        <v>0</v>
      </c>
      <c r="AA2577" s="63">
        <v>0</v>
      </c>
      <c r="AB2577" s="63">
        <v>0</v>
      </c>
      <c r="AC2577" s="63">
        <v>0</v>
      </c>
      <c r="AD2577" s="63">
        <v>0</v>
      </c>
      <c r="AE2577" s="63">
        <v>0</v>
      </c>
      <c r="AF2577" s="63">
        <v>0</v>
      </c>
      <c r="AG2577" s="63">
        <v>0</v>
      </c>
      <c r="AH2577" s="63">
        <v>0</v>
      </c>
      <c r="AI2577" s="63">
        <v>0</v>
      </c>
      <c r="AJ2577" s="63">
        <v>0</v>
      </c>
      <c r="AK2577" s="63">
        <v>0</v>
      </c>
      <c r="AL2577" s="63">
        <v>0</v>
      </c>
      <c r="AM2577" s="63">
        <v>0</v>
      </c>
      <c r="AN2577" s="63">
        <v>0</v>
      </c>
      <c r="AO2577" s="63">
        <v>0</v>
      </c>
      <c r="AP2577" s="63">
        <v>0</v>
      </c>
      <c r="AQ2577" s="63">
        <v>0</v>
      </c>
      <c r="AR2577" s="63">
        <v>0</v>
      </c>
      <c r="AS2577" s="63">
        <v>0</v>
      </c>
      <c r="AT2577" s="63">
        <v>0</v>
      </c>
      <c r="AU2577" s="63">
        <v>0</v>
      </c>
      <c r="AV2577" s="63">
        <v>0</v>
      </c>
      <c r="AW2577" s="63">
        <v>0</v>
      </c>
      <c r="AX2577" s="63">
        <v>0</v>
      </c>
      <c r="AY2577" s="63">
        <v>0</v>
      </c>
      <c r="BA2577" s="5">
        <f>IF(Q2577&gt;0,RANK(Q2577,(N2577:P2577,Q2577:AE2577)),0)</f>
        <v>3</v>
      </c>
      <c r="BB2577" s="5">
        <f>IF(R2577&gt;0,RANK(R2577,(N2577:P2577,Q2577:AE2577)),0)</f>
        <v>5</v>
      </c>
      <c r="BC2577" s="5">
        <f>IF(T2577&gt;0,RANK(T2577,(N2577:P2577,Q2577:AE2577)),0)</f>
        <v>9</v>
      </c>
      <c r="BD2577" s="5">
        <f>IF(S2577&gt;0,RANK(S2577,(N2577:P2577,Q2577:AE2577)),0)</f>
        <v>4</v>
      </c>
      <c r="BE2577" s="2">
        <f t="shared" si="1026"/>
        <v>6.1972432952238487E-3</v>
      </c>
      <c r="BF2577" s="2">
        <f t="shared" si="1027"/>
        <v>9.61641200983011E-4</v>
      </c>
      <c r="BG2577" s="2">
        <f t="shared" si="1028"/>
        <v>1.0684902233144567E-4</v>
      </c>
      <c r="BH2577" s="2">
        <f t="shared" si="1029"/>
        <v>1.4424618014745164E-3</v>
      </c>
      <c r="BJ2577" t="s">
        <v>548</v>
      </c>
      <c r="BK2577" t="s">
        <v>18</v>
      </c>
      <c r="BL2577" s="1">
        <v>7</v>
      </c>
      <c r="BN2577" s="112">
        <v>47</v>
      </c>
      <c r="BO2577" s="114">
        <v>99</v>
      </c>
      <c r="BP2577" s="118">
        <f t="shared" si="1020"/>
        <v>47099</v>
      </c>
      <c r="BQ2577" s="118">
        <f t="shared" si="1019"/>
        <v>47099</v>
      </c>
      <c r="BR2577" s="5" t="s">
        <v>3151</v>
      </c>
    </row>
    <row r="2578" spans="1:70" ht="15" hidden="1" customHeight="1" outlineLevel="1">
      <c r="A2578" t="s">
        <v>2786</v>
      </c>
      <c r="B2578" t="s">
        <v>18</v>
      </c>
      <c r="C2578" s="1">
        <f t="shared" si="1021"/>
        <v>5604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0</v>
      </c>
      <c r="G2578" s="129">
        <f t="shared" si="1030"/>
        <v>3405</v>
      </c>
      <c r="H2578" s="134">
        <f t="shared" si="1031"/>
        <v>0.60760171306209854</v>
      </c>
      <c r="I2578" s="2"/>
      <c r="J2578" s="2">
        <f t="shared" si="1022"/>
        <v>0.19057815845824411</v>
      </c>
      <c r="K2578" s="2">
        <f t="shared" si="1023"/>
        <v>0.79817987152034264</v>
      </c>
      <c r="L2578" s="2">
        <f t="shared" si="1024"/>
        <v>0</v>
      </c>
      <c r="M2578" s="2">
        <f t="shared" si="1025"/>
        <v>1.124197002141325E-2</v>
      </c>
      <c r="N2578" s="63">
        <v>1068</v>
      </c>
      <c r="O2578" s="63">
        <v>4473</v>
      </c>
      <c r="P2578" s="63">
        <v>0</v>
      </c>
      <c r="Q2578" s="63">
        <v>27</v>
      </c>
      <c r="R2578" s="63">
        <v>8</v>
      </c>
      <c r="S2578" s="63">
        <v>4</v>
      </c>
      <c r="T2578" s="63">
        <v>0</v>
      </c>
      <c r="U2578" s="63">
        <v>15</v>
      </c>
      <c r="V2578" s="63">
        <v>2</v>
      </c>
      <c r="W2578" s="63">
        <v>0</v>
      </c>
      <c r="X2578" s="63">
        <v>7</v>
      </c>
      <c r="Y2578" s="63">
        <v>0</v>
      </c>
      <c r="Z2578" s="63">
        <v>0</v>
      </c>
      <c r="AA2578" s="63">
        <v>0</v>
      </c>
      <c r="AB2578" s="63">
        <v>0</v>
      </c>
      <c r="AC2578" s="63">
        <v>0</v>
      </c>
      <c r="AD2578" s="63">
        <v>0</v>
      </c>
      <c r="AE2578" s="63">
        <v>0</v>
      </c>
      <c r="AF2578" s="63">
        <v>0</v>
      </c>
      <c r="AG2578" s="63">
        <v>0</v>
      </c>
      <c r="AH2578" s="63">
        <v>0</v>
      </c>
      <c r="AI2578" s="63">
        <v>0</v>
      </c>
      <c r="AJ2578" s="63">
        <v>0</v>
      </c>
      <c r="AK2578" s="63">
        <v>0</v>
      </c>
      <c r="AL2578" s="63">
        <v>0</v>
      </c>
      <c r="AM2578" s="63">
        <v>0</v>
      </c>
      <c r="AN2578" s="63">
        <v>0</v>
      </c>
      <c r="AO2578" s="63">
        <v>0</v>
      </c>
      <c r="AP2578" s="63">
        <v>0</v>
      </c>
      <c r="AQ2578" s="63">
        <v>0</v>
      </c>
      <c r="AR2578" s="63">
        <v>0</v>
      </c>
      <c r="AS2578" s="63">
        <v>0</v>
      </c>
      <c r="AT2578" s="63">
        <v>0</v>
      </c>
      <c r="AU2578" s="63">
        <v>0</v>
      </c>
      <c r="AV2578" s="63">
        <v>0</v>
      </c>
      <c r="AW2578" s="63">
        <v>0</v>
      </c>
      <c r="AX2578" s="63">
        <v>0</v>
      </c>
      <c r="AY2578" s="63">
        <v>0</v>
      </c>
      <c r="BA2578" s="5">
        <f>IF(Q2578&gt;0,RANK(Q2578,(N2578:P2578,Q2578:AE2578)),0)</f>
        <v>3</v>
      </c>
      <c r="BB2578" s="5">
        <f>IF(R2578&gt;0,RANK(R2578,(N2578:P2578,Q2578:AE2578)),0)</f>
        <v>5</v>
      </c>
      <c r="BC2578" s="5">
        <f>IF(T2578&gt;0,RANK(T2578,(N2578:P2578,Q2578:AE2578)),0)</f>
        <v>0</v>
      </c>
      <c r="BD2578" s="5">
        <f>IF(S2578&gt;0,RANK(S2578,(N2578:P2578,Q2578:AE2578)),0)</f>
        <v>7</v>
      </c>
      <c r="BE2578" s="2">
        <f t="shared" si="1026"/>
        <v>4.8179871520342612E-3</v>
      </c>
      <c r="BF2578" s="2">
        <f t="shared" si="1027"/>
        <v>1.4275517487508922E-3</v>
      </c>
      <c r="BG2578" s="2">
        <f t="shared" si="1028"/>
        <v>0</v>
      </c>
      <c r="BH2578" s="2">
        <f t="shared" si="1029"/>
        <v>7.1377587437544611E-4</v>
      </c>
      <c r="BJ2578" t="s">
        <v>2786</v>
      </c>
      <c r="BK2578" t="s">
        <v>18</v>
      </c>
      <c r="BL2578" s="1">
        <v>7</v>
      </c>
      <c r="BN2578" s="112">
        <v>47</v>
      </c>
      <c r="BO2578" s="114">
        <v>101</v>
      </c>
      <c r="BP2578" s="118">
        <f t="shared" si="1020"/>
        <v>47101</v>
      </c>
      <c r="BQ2578" s="118">
        <f t="shared" si="1019"/>
        <v>47101</v>
      </c>
      <c r="BR2578" s="5" t="s">
        <v>3151</v>
      </c>
    </row>
    <row r="2579" spans="1:70" ht="15" hidden="1" customHeight="1" outlineLevel="1">
      <c r="A2579" t="s">
        <v>1596</v>
      </c>
      <c r="B2579" t="s">
        <v>18</v>
      </c>
      <c r="C2579" s="1">
        <f t="shared" si="1021"/>
        <v>15575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0</v>
      </c>
      <c r="G2579" s="129">
        <f t="shared" si="1030"/>
        <v>9349</v>
      </c>
      <c r="H2579" s="134">
        <f t="shared" si="1031"/>
        <v>0.60025682182985551</v>
      </c>
      <c r="I2579" s="2"/>
      <c r="J2579" s="2">
        <f t="shared" si="1022"/>
        <v>0.18677367576243981</v>
      </c>
      <c r="K2579" s="2">
        <f t="shared" si="1023"/>
        <v>0.78703049759229537</v>
      </c>
      <c r="L2579" s="2">
        <f t="shared" si="1024"/>
        <v>0</v>
      </c>
      <c r="M2579" s="2">
        <f t="shared" si="1025"/>
        <v>2.6195826645264764E-2</v>
      </c>
      <c r="N2579" s="63">
        <v>2909</v>
      </c>
      <c r="O2579" s="63">
        <v>12258</v>
      </c>
      <c r="P2579" s="63">
        <v>0</v>
      </c>
      <c r="Q2579" s="63">
        <v>126</v>
      </c>
      <c r="R2579" s="63">
        <v>23</v>
      </c>
      <c r="S2579" s="63">
        <v>33</v>
      </c>
      <c r="T2579" s="63">
        <v>23</v>
      </c>
      <c r="U2579" s="63">
        <v>147</v>
      </c>
      <c r="V2579" s="63">
        <v>15</v>
      </c>
      <c r="W2579" s="63">
        <v>0</v>
      </c>
      <c r="X2579" s="63">
        <v>41</v>
      </c>
      <c r="Y2579" s="63">
        <v>0</v>
      </c>
      <c r="Z2579" s="63">
        <v>0</v>
      </c>
      <c r="AA2579" s="63">
        <v>0</v>
      </c>
      <c r="AB2579" s="63">
        <v>0</v>
      </c>
      <c r="AC2579" s="63">
        <v>0</v>
      </c>
      <c r="AD2579" s="63">
        <v>0</v>
      </c>
      <c r="AE2579" s="63">
        <v>0</v>
      </c>
      <c r="AF2579" s="63">
        <v>0</v>
      </c>
      <c r="AG2579" s="63">
        <v>0</v>
      </c>
      <c r="AH2579" s="63">
        <v>0</v>
      </c>
      <c r="AI2579" s="63">
        <v>0</v>
      </c>
      <c r="AJ2579" s="63">
        <v>0</v>
      </c>
      <c r="AK2579" s="63">
        <v>0</v>
      </c>
      <c r="AL2579" s="63">
        <v>0</v>
      </c>
      <c r="AM2579" s="63">
        <v>0</v>
      </c>
      <c r="AN2579" s="63">
        <v>0</v>
      </c>
      <c r="AO2579" s="63">
        <v>0</v>
      </c>
      <c r="AP2579" s="63">
        <v>0</v>
      </c>
      <c r="AQ2579" s="63">
        <v>0</v>
      </c>
      <c r="AR2579" s="63">
        <v>0</v>
      </c>
      <c r="AS2579" s="63">
        <v>0</v>
      </c>
      <c r="AT2579" s="63">
        <v>0</v>
      </c>
      <c r="AU2579" s="63">
        <v>0</v>
      </c>
      <c r="AV2579" s="63">
        <v>0</v>
      </c>
      <c r="AW2579" s="63">
        <v>0</v>
      </c>
      <c r="AX2579" s="63">
        <v>0</v>
      </c>
      <c r="AY2579" s="63">
        <v>0</v>
      </c>
      <c r="BA2579" s="5">
        <f>IF(Q2579&gt;0,RANK(Q2579,(N2579:P2579,Q2579:AE2579)),0)</f>
        <v>4</v>
      </c>
      <c r="BB2579" s="5">
        <f>IF(R2579&gt;0,RANK(R2579,(N2579:P2579,Q2579:AE2579)),0)</f>
        <v>7</v>
      </c>
      <c r="BC2579" s="5">
        <f>IF(T2579&gt;0,RANK(T2579,(N2579:P2579,Q2579:AE2579)),0)</f>
        <v>7</v>
      </c>
      <c r="BD2579" s="5">
        <f>IF(S2579&gt;0,RANK(S2579,(N2579:P2579,Q2579:AE2579)),0)</f>
        <v>6</v>
      </c>
      <c r="BE2579" s="2">
        <f t="shared" si="1026"/>
        <v>8.0898876404494387E-3</v>
      </c>
      <c r="BF2579" s="2">
        <f t="shared" si="1027"/>
        <v>1.476725521669342E-3</v>
      </c>
      <c r="BG2579" s="2">
        <f t="shared" si="1028"/>
        <v>1.476725521669342E-3</v>
      </c>
      <c r="BH2579" s="2">
        <f t="shared" si="1029"/>
        <v>2.118780096308186E-3</v>
      </c>
      <c r="BJ2579" t="s">
        <v>1596</v>
      </c>
      <c r="BK2579" t="s">
        <v>18</v>
      </c>
      <c r="BL2579" s="1">
        <v>4</v>
      </c>
      <c r="BN2579" s="112">
        <v>47</v>
      </c>
      <c r="BO2579" s="114">
        <v>103</v>
      </c>
      <c r="BP2579" s="118">
        <f t="shared" si="1020"/>
        <v>47103</v>
      </c>
      <c r="BQ2579" s="118">
        <f t="shared" si="1019"/>
        <v>47103</v>
      </c>
      <c r="BR2579" s="5" t="s">
        <v>3151</v>
      </c>
    </row>
    <row r="2580" spans="1:70" ht="15" hidden="1" customHeight="1" outlineLevel="1">
      <c r="A2580" t="s">
        <v>711</v>
      </c>
      <c r="B2580" t="s">
        <v>18</v>
      </c>
      <c r="C2580" s="1">
        <f t="shared" si="1021"/>
        <v>29296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0</v>
      </c>
      <c r="G2580" s="129">
        <f t="shared" si="1030"/>
        <v>14751</v>
      </c>
      <c r="H2580" s="134">
        <f t="shared" si="1031"/>
        <v>0.50351583833970504</v>
      </c>
      <c r="I2580" s="2"/>
      <c r="J2580" s="2">
        <f t="shared" si="1022"/>
        <v>0.23665346805024576</v>
      </c>
      <c r="K2580" s="2">
        <f t="shared" si="1023"/>
        <v>0.74016930638995082</v>
      </c>
      <c r="L2580" s="2">
        <f t="shared" si="1024"/>
        <v>0</v>
      </c>
      <c r="M2580" s="2">
        <f t="shared" si="1025"/>
        <v>2.3177225559803394E-2</v>
      </c>
      <c r="N2580" s="63">
        <v>6933</v>
      </c>
      <c r="O2580" s="63">
        <v>21684</v>
      </c>
      <c r="P2580" s="63">
        <v>0</v>
      </c>
      <c r="Q2580" s="63">
        <v>270</v>
      </c>
      <c r="R2580" s="63">
        <v>49</v>
      </c>
      <c r="S2580" s="63">
        <v>76</v>
      </c>
      <c r="T2580" s="63">
        <v>16</v>
      </c>
      <c r="U2580" s="63">
        <v>181</v>
      </c>
      <c r="V2580" s="63">
        <v>32</v>
      </c>
      <c r="W2580" s="63">
        <v>0</v>
      </c>
      <c r="X2580" s="63">
        <v>55</v>
      </c>
      <c r="Y2580" s="63">
        <v>0</v>
      </c>
      <c r="Z2580" s="63">
        <v>0</v>
      </c>
      <c r="AA2580" s="63">
        <v>0</v>
      </c>
      <c r="AB2580" s="63">
        <v>0</v>
      </c>
      <c r="AC2580" s="63">
        <v>0</v>
      </c>
      <c r="AD2580" s="63">
        <v>0</v>
      </c>
      <c r="AE2580" s="63">
        <v>0</v>
      </c>
      <c r="AF2580" s="63">
        <v>0</v>
      </c>
      <c r="AG2580" s="63">
        <v>0</v>
      </c>
      <c r="AH2580" s="63">
        <v>0</v>
      </c>
      <c r="AI2580" s="63">
        <v>0</v>
      </c>
      <c r="AJ2580" s="63">
        <v>0</v>
      </c>
      <c r="AK2580" s="63">
        <v>0</v>
      </c>
      <c r="AL2580" s="63">
        <v>0</v>
      </c>
      <c r="AM2580" s="63">
        <v>0</v>
      </c>
      <c r="AN2580" s="63">
        <v>0</v>
      </c>
      <c r="AO2580" s="63">
        <v>0</v>
      </c>
      <c r="AP2580" s="63">
        <v>0</v>
      </c>
      <c r="AQ2580" s="63">
        <v>0</v>
      </c>
      <c r="AR2580" s="63">
        <v>0</v>
      </c>
      <c r="AS2580" s="63">
        <v>0</v>
      </c>
      <c r="AT2580" s="63">
        <v>0</v>
      </c>
      <c r="AU2580" s="63">
        <v>0</v>
      </c>
      <c r="AV2580" s="63">
        <v>0</v>
      </c>
      <c r="AW2580" s="63">
        <v>0</v>
      </c>
      <c r="AX2580" s="63">
        <v>0</v>
      </c>
      <c r="AY2580" s="63">
        <v>0</v>
      </c>
      <c r="BA2580" s="5">
        <f>IF(Q2580&gt;0,RANK(Q2580,(N2580:P2580,Q2580:AE2580)),0)</f>
        <v>3</v>
      </c>
      <c r="BB2580" s="5">
        <f>IF(R2580&gt;0,RANK(R2580,(N2580:P2580,Q2580:AE2580)),0)</f>
        <v>7</v>
      </c>
      <c r="BC2580" s="5">
        <f>IF(T2580&gt;0,RANK(T2580,(N2580:P2580,Q2580:AE2580)),0)</f>
        <v>9</v>
      </c>
      <c r="BD2580" s="5">
        <f>IF(S2580&gt;0,RANK(S2580,(N2580:P2580,Q2580:AE2580)),0)</f>
        <v>5</v>
      </c>
      <c r="BE2580" s="2">
        <f t="shared" si="1026"/>
        <v>9.2162752594210813E-3</v>
      </c>
      <c r="BF2580" s="2">
        <f t="shared" si="1027"/>
        <v>1.6725832878208629E-3</v>
      </c>
      <c r="BG2580" s="2">
        <f t="shared" si="1028"/>
        <v>5.461496450027307E-4</v>
      </c>
      <c r="BH2580" s="2">
        <f t="shared" si="1029"/>
        <v>2.5942108137629711E-3</v>
      </c>
      <c r="BJ2580" t="s">
        <v>711</v>
      </c>
      <c r="BK2580" t="s">
        <v>18</v>
      </c>
      <c r="BL2580" s="1">
        <v>2</v>
      </c>
      <c r="BN2580" s="112">
        <v>47</v>
      </c>
      <c r="BO2580" s="114">
        <v>105</v>
      </c>
      <c r="BP2580" s="118">
        <f t="shared" si="1020"/>
        <v>47105</v>
      </c>
      <c r="BQ2580" s="118">
        <f t="shared" si="1019"/>
        <v>47105</v>
      </c>
      <c r="BR2580" s="5" t="s">
        <v>3151</v>
      </c>
    </row>
    <row r="2581" spans="1:70" ht="15" hidden="1" customHeight="1" outlineLevel="1">
      <c r="A2581" t="s">
        <v>2324</v>
      </c>
      <c r="B2581" t="s">
        <v>18</v>
      </c>
      <c r="C2581" s="1">
        <f t="shared" si="1021"/>
        <v>22815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0</v>
      </c>
      <c r="G2581" s="129">
        <f t="shared" si="1030"/>
        <v>13818</v>
      </c>
      <c r="H2581" s="134">
        <f t="shared" si="1031"/>
        <v>0.60565417488494411</v>
      </c>
      <c r="I2581" s="2"/>
      <c r="J2581" s="2">
        <f t="shared" si="1022"/>
        <v>0.19097085250931406</v>
      </c>
      <c r="K2581" s="2">
        <f t="shared" si="1023"/>
        <v>0.79662502739425811</v>
      </c>
      <c r="L2581" s="2">
        <f t="shared" si="1024"/>
        <v>0</v>
      </c>
      <c r="M2581" s="2">
        <f t="shared" si="1025"/>
        <v>1.2404120096427773E-2</v>
      </c>
      <c r="N2581" s="63">
        <v>4357</v>
      </c>
      <c r="O2581" s="63">
        <v>18175</v>
      </c>
      <c r="P2581" s="63">
        <v>0</v>
      </c>
      <c r="Q2581" s="63">
        <v>182</v>
      </c>
      <c r="R2581" s="63">
        <v>22</v>
      </c>
      <c r="S2581" s="63">
        <v>33</v>
      </c>
      <c r="T2581" s="63">
        <v>8</v>
      </c>
      <c r="U2581" s="63">
        <v>29</v>
      </c>
      <c r="V2581" s="63">
        <v>5</v>
      </c>
      <c r="W2581" s="63">
        <v>0</v>
      </c>
      <c r="X2581" s="63">
        <v>4</v>
      </c>
      <c r="Y2581" s="63">
        <v>0</v>
      </c>
      <c r="Z2581" s="63">
        <v>0</v>
      </c>
      <c r="AA2581" s="63">
        <v>0</v>
      </c>
      <c r="AB2581" s="63">
        <v>0</v>
      </c>
      <c r="AC2581" s="63">
        <v>0</v>
      </c>
      <c r="AD2581" s="63">
        <v>0</v>
      </c>
      <c r="AE2581" s="63">
        <v>0</v>
      </c>
      <c r="AF2581" s="63">
        <v>0</v>
      </c>
      <c r="AG2581" s="63">
        <v>0</v>
      </c>
      <c r="AH2581" s="63">
        <v>0</v>
      </c>
      <c r="AI2581" s="63">
        <v>0</v>
      </c>
      <c r="AJ2581" s="63">
        <v>0</v>
      </c>
      <c r="AK2581" s="63">
        <v>0</v>
      </c>
      <c r="AL2581" s="63">
        <v>0</v>
      </c>
      <c r="AM2581" s="63">
        <v>0</v>
      </c>
      <c r="AN2581" s="63">
        <v>0</v>
      </c>
      <c r="AO2581" s="63">
        <v>0</v>
      </c>
      <c r="AP2581" s="63">
        <v>0</v>
      </c>
      <c r="AQ2581" s="63">
        <v>0</v>
      </c>
      <c r="AR2581" s="63">
        <v>0</v>
      </c>
      <c r="AS2581" s="63">
        <v>0</v>
      </c>
      <c r="AT2581" s="63">
        <v>0</v>
      </c>
      <c r="AU2581" s="63">
        <v>0</v>
      </c>
      <c r="AV2581" s="63">
        <v>0</v>
      </c>
      <c r="AW2581" s="63">
        <v>0</v>
      </c>
      <c r="AX2581" s="63">
        <v>0</v>
      </c>
      <c r="AY2581" s="63">
        <v>0</v>
      </c>
      <c r="BA2581" s="5">
        <f>IF(Q2581&gt;0,RANK(Q2581,(N2581:P2581,Q2581:AE2581)),0)</f>
        <v>3</v>
      </c>
      <c r="BB2581" s="5">
        <f>IF(R2581&gt;0,RANK(R2581,(N2581:P2581,Q2581:AE2581)),0)</f>
        <v>6</v>
      </c>
      <c r="BC2581" s="5">
        <f>IF(T2581&gt;0,RANK(T2581,(N2581:P2581,Q2581:AE2581)),0)</f>
        <v>7</v>
      </c>
      <c r="BD2581" s="5">
        <f>IF(S2581&gt;0,RANK(S2581,(N2581:P2581,Q2581:AE2581)),0)</f>
        <v>4</v>
      </c>
      <c r="BE2581" s="2">
        <f t="shared" si="1026"/>
        <v>7.9772079772079778E-3</v>
      </c>
      <c r="BF2581" s="2">
        <f t="shared" si="1027"/>
        <v>9.6427788735481044E-4</v>
      </c>
      <c r="BG2581" s="2">
        <f t="shared" si="1028"/>
        <v>3.5064650449265835E-4</v>
      </c>
      <c r="BH2581" s="2">
        <f t="shared" si="1029"/>
        <v>1.4464168310322155E-3</v>
      </c>
      <c r="BJ2581" t="s">
        <v>2324</v>
      </c>
      <c r="BK2581" t="s">
        <v>18</v>
      </c>
      <c r="BL2581" s="1">
        <v>3</v>
      </c>
      <c r="BN2581" s="112">
        <v>47</v>
      </c>
      <c r="BO2581" s="114">
        <v>107</v>
      </c>
      <c r="BP2581" s="118">
        <f t="shared" si="1020"/>
        <v>47107</v>
      </c>
      <c r="BQ2581" s="118">
        <f t="shared" si="1019"/>
        <v>47107</v>
      </c>
      <c r="BR2581" s="5" t="s">
        <v>3151</v>
      </c>
    </row>
    <row r="2582" spans="1:70" ht="15" hidden="1" customHeight="1" outlineLevel="1">
      <c r="A2582" t="s">
        <v>1636</v>
      </c>
      <c r="B2582" t="s">
        <v>18</v>
      </c>
      <c r="C2582" s="1">
        <f t="shared" si="1021"/>
        <v>11267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29">
        <f t="shared" si="1030"/>
        <v>7142</v>
      </c>
      <c r="H2582" s="134">
        <f t="shared" si="1031"/>
        <v>0.63388657140321292</v>
      </c>
      <c r="I2582" s="2"/>
      <c r="J2582" s="2">
        <f t="shared" si="1022"/>
        <v>0.17245051921540783</v>
      </c>
      <c r="K2582" s="2">
        <f t="shared" si="1023"/>
        <v>0.8063370906186208</v>
      </c>
      <c r="L2582" s="2">
        <f t="shared" si="1024"/>
        <v>0</v>
      </c>
      <c r="M2582" s="2">
        <f t="shared" si="1025"/>
        <v>2.1212390165971429E-2</v>
      </c>
      <c r="N2582" s="63">
        <v>1943</v>
      </c>
      <c r="O2582" s="63">
        <v>9085</v>
      </c>
      <c r="P2582" s="63">
        <v>0</v>
      </c>
      <c r="Q2582" s="63">
        <v>56</v>
      </c>
      <c r="R2582" s="63">
        <v>15</v>
      </c>
      <c r="S2582" s="63">
        <v>22</v>
      </c>
      <c r="T2582" s="63">
        <v>5</v>
      </c>
      <c r="U2582" s="63">
        <v>93</v>
      </c>
      <c r="V2582" s="63">
        <v>15</v>
      </c>
      <c r="W2582" s="63">
        <v>0</v>
      </c>
      <c r="X2582" s="63">
        <v>33</v>
      </c>
      <c r="Y2582" s="63">
        <v>0</v>
      </c>
      <c r="Z2582" s="63">
        <v>0</v>
      </c>
      <c r="AA2582" s="63">
        <v>0</v>
      </c>
      <c r="AB2582" s="63">
        <v>0</v>
      </c>
      <c r="AC2582" s="63">
        <v>0</v>
      </c>
      <c r="AD2582" s="63">
        <v>0</v>
      </c>
      <c r="AE2582" s="63">
        <v>0</v>
      </c>
      <c r="AF2582" s="63">
        <v>0</v>
      </c>
      <c r="AG2582" s="63">
        <v>0</v>
      </c>
      <c r="AH2582" s="63">
        <v>0</v>
      </c>
      <c r="AI2582" s="63">
        <v>0</v>
      </c>
      <c r="AJ2582" s="63">
        <v>0</v>
      </c>
      <c r="AK2582" s="63">
        <v>0</v>
      </c>
      <c r="AL2582" s="63">
        <v>0</v>
      </c>
      <c r="AM2582" s="63">
        <v>0</v>
      </c>
      <c r="AN2582" s="63">
        <v>0</v>
      </c>
      <c r="AO2582" s="63">
        <v>0</v>
      </c>
      <c r="AP2582" s="63">
        <v>0</v>
      </c>
      <c r="AQ2582" s="63">
        <v>0</v>
      </c>
      <c r="AR2582" s="63">
        <v>0</v>
      </c>
      <c r="AS2582" s="63">
        <v>0</v>
      </c>
      <c r="AT2582" s="63">
        <v>0</v>
      </c>
      <c r="AU2582" s="63">
        <v>0</v>
      </c>
      <c r="AV2582" s="63">
        <v>0</v>
      </c>
      <c r="AW2582" s="63">
        <v>0</v>
      </c>
      <c r="AX2582" s="63">
        <v>0</v>
      </c>
      <c r="AY2582" s="63">
        <v>0</v>
      </c>
      <c r="BA2582" s="5">
        <f>IF(Q2582&gt;0,RANK(Q2582,(N2582:P2582,Q2582:AE2582)),0)</f>
        <v>4</v>
      </c>
      <c r="BB2582" s="5">
        <f>IF(R2582&gt;0,RANK(R2582,(N2582:P2582,Q2582:AE2582)),0)</f>
        <v>7</v>
      </c>
      <c r="BC2582" s="5">
        <f>IF(T2582&gt;0,RANK(T2582,(N2582:P2582,Q2582:AE2582)),0)</f>
        <v>9</v>
      </c>
      <c r="BD2582" s="5">
        <f>IF(S2582&gt;0,RANK(S2582,(N2582:P2582,Q2582:AE2582)),0)</f>
        <v>6</v>
      </c>
      <c r="BE2582" s="2">
        <f t="shared" si="1026"/>
        <v>4.9702671518594126E-3</v>
      </c>
      <c r="BF2582" s="2">
        <f t="shared" si="1027"/>
        <v>1.3313215585337712E-3</v>
      </c>
      <c r="BG2582" s="2">
        <f t="shared" si="1028"/>
        <v>4.4377385284459042E-4</v>
      </c>
      <c r="BH2582" s="2">
        <f t="shared" si="1029"/>
        <v>1.9526049525161978E-3</v>
      </c>
      <c r="BJ2582" t="s">
        <v>1636</v>
      </c>
      <c r="BK2582" t="s">
        <v>18</v>
      </c>
      <c r="BL2582" s="1">
        <v>7</v>
      </c>
      <c r="BN2582" s="112">
        <v>47</v>
      </c>
      <c r="BO2582" s="114">
        <v>109</v>
      </c>
      <c r="BP2582" s="118">
        <f t="shared" si="1020"/>
        <v>47109</v>
      </c>
      <c r="BQ2582" s="118">
        <f t="shared" si="1019"/>
        <v>47109</v>
      </c>
      <c r="BR2582" s="5" t="s">
        <v>3151</v>
      </c>
    </row>
    <row r="2583" spans="1:70" ht="15" hidden="1" customHeight="1" outlineLevel="1">
      <c r="A2583" t="s">
        <v>1648</v>
      </c>
      <c r="B2583" t="s">
        <v>18</v>
      </c>
      <c r="C2583" s="1">
        <f t="shared" si="1021"/>
        <v>9486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0</v>
      </c>
      <c r="G2583" s="129">
        <f t="shared" si="1030"/>
        <v>6788</v>
      </c>
      <c r="H2583" s="134">
        <f t="shared" si="1031"/>
        <v>0.71558085599831334</v>
      </c>
      <c r="I2583" s="2"/>
      <c r="J2583" s="2">
        <f t="shared" si="1022"/>
        <v>0.13778199451823742</v>
      </c>
      <c r="K2583" s="2">
        <f t="shared" si="1023"/>
        <v>0.8533628505165507</v>
      </c>
      <c r="L2583" s="2">
        <f t="shared" si="1024"/>
        <v>0</v>
      </c>
      <c r="M2583" s="2">
        <f t="shared" si="1025"/>
        <v>8.8551549652118311E-3</v>
      </c>
      <c r="N2583" s="63">
        <v>1307</v>
      </c>
      <c r="O2583" s="63">
        <v>8095</v>
      </c>
      <c r="P2583" s="63">
        <v>0</v>
      </c>
      <c r="Q2583" s="63">
        <v>43</v>
      </c>
      <c r="R2583" s="63">
        <v>10</v>
      </c>
      <c r="S2583" s="63">
        <v>15</v>
      </c>
      <c r="T2583" s="63">
        <v>4</v>
      </c>
      <c r="U2583" s="63">
        <v>9</v>
      </c>
      <c r="V2583" s="63">
        <v>0</v>
      </c>
      <c r="W2583" s="63">
        <v>0</v>
      </c>
      <c r="X2583" s="63">
        <v>3</v>
      </c>
      <c r="Y2583" s="63">
        <v>0</v>
      </c>
      <c r="Z2583" s="63">
        <v>0</v>
      </c>
      <c r="AA2583" s="63">
        <v>0</v>
      </c>
      <c r="AB2583" s="63">
        <v>0</v>
      </c>
      <c r="AC2583" s="63">
        <v>0</v>
      </c>
      <c r="AD2583" s="63">
        <v>0</v>
      </c>
      <c r="AE2583" s="63">
        <v>0</v>
      </c>
      <c r="AF2583" s="63">
        <v>0</v>
      </c>
      <c r="AG2583" s="63">
        <v>0</v>
      </c>
      <c r="AH2583" s="63">
        <v>0</v>
      </c>
      <c r="AI2583" s="63">
        <v>0</v>
      </c>
      <c r="AJ2583" s="63">
        <v>0</v>
      </c>
      <c r="AK2583" s="63">
        <v>0</v>
      </c>
      <c r="AL2583" s="63">
        <v>0</v>
      </c>
      <c r="AM2583" s="63">
        <v>0</v>
      </c>
      <c r="AN2583" s="63">
        <v>0</v>
      </c>
      <c r="AO2583" s="63">
        <v>0</v>
      </c>
      <c r="AP2583" s="63">
        <v>0</v>
      </c>
      <c r="AQ2583" s="63">
        <v>0</v>
      </c>
      <c r="AR2583" s="63">
        <v>0</v>
      </c>
      <c r="AS2583" s="63">
        <v>0</v>
      </c>
      <c r="AT2583" s="63">
        <v>0</v>
      </c>
      <c r="AU2583" s="63">
        <v>0</v>
      </c>
      <c r="AV2583" s="63">
        <v>0</v>
      </c>
      <c r="AW2583" s="63">
        <v>0</v>
      </c>
      <c r="AX2583" s="63">
        <v>0</v>
      </c>
      <c r="AY2583" s="63">
        <v>0</v>
      </c>
      <c r="BA2583" s="5">
        <f>IF(Q2583&gt;0,RANK(Q2583,(N2583:P2583,Q2583:AE2583)),0)</f>
        <v>3</v>
      </c>
      <c r="BB2583" s="5">
        <f>IF(R2583&gt;0,RANK(R2583,(N2583:P2583,Q2583:AE2583)),0)</f>
        <v>5</v>
      </c>
      <c r="BC2583" s="5">
        <f>IF(T2583&gt;0,RANK(T2583,(N2583:P2583,Q2583:AE2583)),0)</f>
        <v>7</v>
      </c>
      <c r="BD2583" s="5">
        <f>IF(S2583&gt;0,RANK(S2583,(N2583:P2583,Q2583:AE2583)),0)</f>
        <v>4</v>
      </c>
      <c r="BE2583" s="2">
        <f t="shared" si="1026"/>
        <v>4.5329959940965635E-3</v>
      </c>
      <c r="BF2583" s="2">
        <f t="shared" si="1027"/>
        <v>1.0541851149061775E-3</v>
      </c>
      <c r="BG2583" s="2">
        <f t="shared" si="1028"/>
        <v>4.21674045962471E-4</v>
      </c>
      <c r="BH2583" s="2">
        <f t="shared" si="1029"/>
        <v>1.5812776723592662E-3</v>
      </c>
      <c r="BJ2583" t="s">
        <v>1648</v>
      </c>
      <c r="BK2583" t="s">
        <v>18</v>
      </c>
      <c r="BL2583" s="1">
        <v>6</v>
      </c>
      <c r="BN2583" s="112">
        <v>47</v>
      </c>
      <c r="BO2583" s="114">
        <v>111</v>
      </c>
      <c r="BP2583" s="118">
        <f t="shared" si="1020"/>
        <v>47111</v>
      </c>
      <c r="BQ2583" s="118">
        <f t="shared" si="1019"/>
        <v>47111</v>
      </c>
      <c r="BR2583" s="5" t="s">
        <v>3151</v>
      </c>
    </row>
    <row r="2584" spans="1:70" ht="15" hidden="1" customHeight="1" outlineLevel="1">
      <c r="A2584" t="s">
        <v>1649</v>
      </c>
      <c r="B2584" t="s">
        <v>18</v>
      </c>
      <c r="C2584" s="1">
        <f t="shared" si="1021"/>
        <v>42847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0</v>
      </c>
      <c r="G2584" s="129">
        <f t="shared" si="1030"/>
        <v>5613</v>
      </c>
      <c r="H2584" s="134">
        <f t="shared" si="1031"/>
        <v>0.1310010035708451</v>
      </c>
      <c r="I2584" s="2"/>
      <c r="J2584" s="2">
        <f t="shared" si="1022"/>
        <v>0.42731113030083784</v>
      </c>
      <c r="K2584" s="2">
        <f t="shared" si="1023"/>
        <v>0.55831213387168299</v>
      </c>
      <c r="L2584" s="2">
        <f t="shared" si="1024"/>
        <v>0</v>
      </c>
      <c r="M2584" s="2">
        <f t="shared" si="1025"/>
        <v>1.4376735827479115E-2</v>
      </c>
      <c r="N2584" s="63">
        <v>18309</v>
      </c>
      <c r="O2584" s="63">
        <v>23922</v>
      </c>
      <c r="P2584" s="63">
        <v>0</v>
      </c>
      <c r="Q2584" s="63">
        <v>327</v>
      </c>
      <c r="R2584" s="63">
        <v>48</v>
      </c>
      <c r="S2584" s="63">
        <v>74</v>
      </c>
      <c r="T2584" s="63">
        <v>26</v>
      </c>
      <c r="U2584" s="63">
        <v>83</v>
      </c>
      <c r="V2584" s="63">
        <v>23</v>
      </c>
      <c r="W2584" s="63">
        <v>0</v>
      </c>
      <c r="X2584" s="63">
        <v>35</v>
      </c>
      <c r="Y2584" s="63">
        <v>0</v>
      </c>
      <c r="Z2584" s="63">
        <v>0</v>
      </c>
      <c r="AA2584" s="63">
        <v>0</v>
      </c>
      <c r="AB2584" s="63">
        <v>0</v>
      </c>
      <c r="AC2584" s="63">
        <v>0</v>
      </c>
      <c r="AD2584" s="63">
        <v>0</v>
      </c>
      <c r="AE2584" s="63">
        <v>0</v>
      </c>
      <c r="AF2584" s="63">
        <v>0</v>
      </c>
      <c r="AG2584" s="63">
        <v>0</v>
      </c>
      <c r="AH2584" s="63">
        <v>0</v>
      </c>
      <c r="AI2584" s="63">
        <v>0</v>
      </c>
      <c r="AJ2584" s="63">
        <v>0</v>
      </c>
      <c r="AK2584" s="63">
        <v>0</v>
      </c>
      <c r="AL2584" s="63">
        <v>0</v>
      </c>
      <c r="AM2584" s="63">
        <v>0</v>
      </c>
      <c r="AN2584" s="63">
        <v>0</v>
      </c>
      <c r="AO2584" s="63">
        <v>0</v>
      </c>
      <c r="AP2584" s="63">
        <v>0</v>
      </c>
      <c r="AQ2584" s="63">
        <v>0</v>
      </c>
      <c r="AR2584" s="63">
        <v>0</v>
      </c>
      <c r="AS2584" s="63">
        <v>0</v>
      </c>
      <c r="AT2584" s="63">
        <v>0</v>
      </c>
      <c r="AU2584" s="63">
        <v>0</v>
      </c>
      <c r="AV2584" s="63">
        <v>0</v>
      </c>
      <c r="AW2584" s="63">
        <v>0</v>
      </c>
      <c r="AX2584" s="63">
        <v>0</v>
      </c>
      <c r="AY2584" s="63">
        <v>0</v>
      </c>
      <c r="BA2584" s="5">
        <f>IF(Q2584&gt;0,RANK(Q2584,(N2584:P2584,Q2584:AE2584)),0)</f>
        <v>3</v>
      </c>
      <c r="BB2584" s="5">
        <f>IF(R2584&gt;0,RANK(R2584,(N2584:P2584,Q2584:AE2584)),0)</f>
        <v>6</v>
      </c>
      <c r="BC2584" s="5">
        <f>IF(T2584&gt;0,RANK(T2584,(N2584:P2584,Q2584:AE2584)),0)</f>
        <v>8</v>
      </c>
      <c r="BD2584" s="5">
        <f>IF(S2584&gt;0,RANK(S2584,(N2584:P2584,Q2584:AE2584)),0)</f>
        <v>5</v>
      </c>
      <c r="BE2584" s="2">
        <f t="shared" si="1026"/>
        <v>7.6318061941326116E-3</v>
      </c>
      <c r="BF2584" s="2">
        <f t="shared" si="1027"/>
        <v>1.1202651294139614E-3</v>
      </c>
      <c r="BG2584" s="2">
        <f t="shared" si="1028"/>
        <v>6.0681027843256232E-4</v>
      </c>
      <c r="BH2584" s="2">
        <f t="shared" si="1029"/>
        <v>1.7270754078465237E-3</v>
      </c>
      <c r="BJ2584" t="s">
        <v>1649</v>
      </c>
      <c r="BK2584" t="s">
        <v>18</v>
      </c>
      <c r="BL2584" s="1">
        <v>8</v>
      </c>
      <c r="BN2584" s="112">
        <v>47</v>
      </c>
      <c r="BO2584" s="114">
        <v>113</v>
      </c>
      <c r="BP2584" s="118">
        <f t="shared" si="1020"/>
        <v>47113</v>
      </c>
      <c r="BQ2584" s="118">
        <f t="shared" si="1019"/>
        <v>47113</v>
      </c>
      <c r="BR2584" s="5" t="s">
        <v>3151</v>
      </c>
    </row>
    <row r="2585" spans="1:70" ht="15" hidden="1" customHeight="1" outlineLevel="1">
      <c r="A2585" t="s">
        <v>1825</v>
      </c>
      <c r="B2585" t="s">
        <v>18</v>
      </c>
      <c r="C2585" s="1">
        <f t="shared" si="1021"/>
        <v>13204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0</v>
      </c>
      <c r="G2585" s="129">
        <f t="shared" si="1030"/>
        <v>6708</v>
      </c>
      <c r="H2585" s="134">
        <f t="shared" si="1031"/>
        <v>0.50802787034232055</v>
      </c>
      <c r="I2585" s="2"/>
      <c r="J2585" s="2">
        <f t="shared" si="1022"/>
        <v>0.23970009088155106</v>
      </c>
      <c r="K2585" s="2">
        <f t="shared" si="1023"/>
        <v>0.74772796122387153</v>
      </c>
      <c r="L2585" s="2">
        <f t="shared" si="1024"/>
        <v>0</v>
      </c>
      <c r="M2585" s="2">
        <f t="shared" si="1025"/>
        <v>1.2571947894577384E-2</v>
      </c>
      <c r="N2585" s="63">
        <v>3165</v>
      </c>
      <c r="O2585" s="63">
        <v>9873</v>
      </c>
      <c r="P2585" s="63">
        <v>0</v>
      </c>
      <c r="Q2585" s="63">
        <v>92</v>
      </c>
      <c r="R2585" s="63">
        <v>20</v>
      </c>
      <c r="S2585" s="63">
        <v>29</v>
      </c>
      <c r="T2585" s="63">
        <v>4</v>
      </c>
      <c r="U2585" s="63">
        <v>16</v>
      </c>
      <c r="V2585" s="63">
        <v>2</v>
      </c>
      <c r="W2585" s="63">
        <v>0</v>
      </c>
      <c r="X2585" s="63">
        <v>3</v>
      </c>
      <c r="Y2585" s="63">
        <v>0</v>
      </c>
      <c r="Z2585" s="63">
        <v>0</v>
      </c>
      <c r="AA2585" s="63">
        <v>0</v>
      </c>
      <c r="AB2585" s="63">
        <v>0</v>
      </c>
      <c r="AC2585" s="63">
        <v>0</v>
      </c>
      <c r="AD2585" s="63">
        <v>0</v>
      </c>
      <c r="AE2585" s="63">
        <v>0</v>
      </c>
      <c r="AF2585" s="63">
        <v>0</v>
      </c>
      <c r="AG2585" s="63">
        <v>0</v>
      </c>
      <c r="AH2585" s="63">
        <v>0</v>
      </c>
      <c r="AI2585" s="63">
        <v>0</v>
      </c>
      <c r="AJ2585" s="63">
        <v>0</v>
      </c>
      <c r="AK2585" s="63">
        <v>0</v>
      </c>
      <c r="AL2585" s="63">
        <v>0</v>
      </c>
      <c r="AM2585" s="63">
        <v>0</v>
      </c>
      <c r="AN2585" s="63">
        <v>0</v>
      </c>
      <c r="AO2585" s="63">
        <v>0</v>
      </c>
      <c r="AP2585" s="63">
        <v>0</v>
      </c>
      <c r="AQ2585" s="63">
        <v>0</v>
      </c>
      <c r="AR2585" s="63">
        <v>0</v>
      </c>
      <c r="AS2585" s="63">
        <v>0</v>
      </c>
      <c r="AT2585" s="63">
        <v>0</v>
      </c>
      <c r="AU2585" s="63">
        <v>0</v>
      </c>
      <c r="AV2585" s="63">
        <v>0</v>
      </c>
      <c r="AW2585" s="63">
        <v>0</v>
      </c>
      <c r="AX2585" s="63">
        <v>0</v>
      </c>
      <c r="AY2585" s="63">
        <v>0</v>
      </c>
      <c r="BA2585" s="5">
        <f>IF(Q2585&gt;0,RANK(Q2585,(N2585:P2585,Q2585:AE2585)),0)</f>
        <v>3</v>
      </c>
      <c r="BB2585" s="5">
        <f>IF(R2585&gt;0,RANK(R2585,(N2585:P2585,Q2585:AE2585)),0)</f>
        <v>5</v>
      </c>
      <c r="BC2585" s="5">
        <f>IF(T2585&gt;0,RANK(T2585,(N2585:P2585,Q2585:AE2585)),0)</f>
        <v>7</v>
      </c>
      <c r="BD2585" s="5">
        <f>IF(S2585&gt;0,RANK(S2585,(N2585:P2585,Q2585:AE2585)),0)</f>
        <v>4</v>
      </c>
      <c r="BE2585" s="2">
        <f t="shared" si="1026"/>
        <v>6.9675855801272345E-3</v>
      </c>
      <c r="BF2585" s="2">
        <f t="shared" si="1027"/>
        <v>1.514692517418964E-3</v>
      </c>
      <c r="BG2585" s="2">
        <f t="shared" si="1028"/>
        <v>3.0293850348379279E-4</v>
      </c>
      <c r="BH2585" s="2">
        <f t="shared" si="1029"/>
        <v>2.1963041502574979E-3</v>
      </c>
      <c r="BJ2585" t="s">
        <v>1825</v>
      </c>
      <c r="BK2585" t="s">
        <v>18</v>
      </c>
      <c r="BL2585" s="1">
        <v>4</v>
      </c>
      <c r="BN2585" s="112">
        <v>47</v>
      </c>
      <c r="BO2585" s="114">
        <v>115</v>
      </c>
      <c r="BP2585" s="118">
        <f t="shared" si="1020"/>
        <v>47115</v>
      </c>
      <c r="BQ2585" s="118">
        <f t="shared" si="1019"/>
        <v>47115</v>
      </c>
      <c r="BR2585" s="5" t="s">
        <v>3151</v>
      </c>
    </row>
    <row r="2586" spans="1:70" ht="15" hidden="1" customHeight="1" outlineLevel="1">
      <c r="A2586" t="s">
        <v>1846</v>
      </c>
      <c r="B2586" t="s">
        <v>18</v>
      </c>
      <c r="C2586" s="1">
        <f t="shared" si="1021"/>
        <v>14862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0</v>
      </c>
      <c r="G2586" s="129">
        <f t="shared" si="1030"/>
        <v>7426</v>
      </c>
      <c r="H2586" s="134">
        <f t="shared" si="1031"/>
        <v>0.49966357152469387</v>
      </c>
      <c r="I2586" s="2"/>
      <c r="J2586" s="2">
        <f t="shared" si="1022"/>
        <v>0.24243035930561163</v>
      </c>
      <c r="K2586" s="2">
        <f t="shared" si="1023"/>
        <v>0.7420939308303055</v>
      </c>
      <c r="L2586" s="2">
        <f t="shared" si="1024"/>
        <v>0</v>
      </c>
      <c r="M2586" s="2">
        <f t="shared" si="1025"/>
        <v>1.5475709864082865E-2</v>
      </c>
      <c r="N2586" s="63">
        <v>3603</v>
      </c>
      <c r="O2586" s="63">
        <v>11029</v>
      </c>
      <c r="P2586" s="63">
        <v>0</v>
      </c>
      <c r="Q2586" s="63">
        <v>126</v>
      </c>
      <c r="R2586" s="63">
        <v>32</v>
      </c>
      <c r="S2586" s="63">
        <v>14</v>
      </c>
      <c r="T2586" s="63">
        <v>5</v>
      </c>
      <c r="U2586" s="63">
        <v>34</v>
      </c>
      <c r="V2586" s="63">
        <v>6</v>
      </c>
      <c r="W2586" s="63">
        <v>0</v>
      </c>
      <c r="X2586" s="63">
        <v>13</v>
      </c>
      <c r="Y2586" s="63">
        <v>0</v>
      </c>
      <c r="Z2586" s="63">
        <v>0</v>
      </c>
      <c r="AA2586" s="63">
        <v>0</v>
      </c>
      <c r="AB2586" s="63">
        <v>0</v>
      </c>
      <c r="AC2586" s="63">
        <v>0</v>
      </c>
      <c r="AD2586" s="63">
        <v>0</v>
      </c>
      <c r="AE2586" s="63">
        <v>0</v>
      </c>
      <c r="AF2586" s="63">
        <v>0</v>
      </c>
      <c r="AG2586" s="63">
        <v>0</v>
      </c>
      <c r="AH2586" s="63">
        <v>0</v>
      </c>
      <c r="AI2586" s="63">
        <v>0</v>
      </c>
      <c r="AJ2586" s="63">
        <v>0</v>
      </c>
      <c r="AK2586" s="63">
        <v>0</v>
      </c>
      <c r="AL2586" s="63">
        <v>0</v>
      </c>
      <c r="AM2586" s="63">
        <v>0</v>
      </c>
      <c r="AN2586" s="63">
        <v>0</v>
      </c>
      <c r="AO2586" s="63">
        <v>0</v>
      </c>
      <c r="AP2586" s="63">
        <v>0</v>
      </c>
      <c r="AQ2586" s="63">
        <v>0</v>
      </c>
      <c r="AR2586" s="63">
        <v>0</v>
      </c>
      <c r="AS2586" s="63">
        <v>0</v>
      </c>
      <c r="AT2586" s="63">
        <v>0</v>
      </c>
      <c r="AU2586" s="63">
        <v>0</v>
      </c>
      <c r="AV2586" s="63">
        <v>0</v>
      </c>
      <c r="AW2586" s="63">
        <v>0</v>
      </c>
      <c r="AX2586" s="63">
        <v>0</v>
      </c>
      <c r="AY2586" s="63">
        <v>0</v>
      </c>
      <c r="BA2586" s="5">
        <f>IF(Q2586&gt;0,RANK(Q2586,(N2586:P2586,Q2586:AE2586)),0)</f>
        <v>3</v>
      </c>
      <c r="BB2586" s="5">
        <f>IF(R2586&gt;0,RANK(R2586,(N2586:P2586,Q2586:AE2586)),0)</f>
        <v>5</v>
      </c>
      <c r="BC2586" s="5">
        <f>IF(T2586&gt;0,RANK(T2586,(N2586:P2586,Q2586:AE2586)),0)</f>
        <v>9</v>
      </c>
      <c r="BD2586" s="5">
        <f>IF(S2586&gt;0,RANK(S2586,(N2586:P2586,Q2586:AE2586)),0)</f>
        <v>6</v>
      </c>
      <c r="BE2586" s="2">
        <f t="shared" si="1026"/>
        <v>8.4779975777149776E-3</v>
      </c>
      <c r="BF2586" s="2">
        <f t="shared" si="1027"/>
        <v>2.1531422419593595E-3</v>
      </c>
      <c r="BG2586" s="2">
        <f t="shared" si="1028"/>
        <v>3.3642847530614991E-4</v>
      </c>
      <c r="BH2586" s="2">
        <f t="shared" si="1029"/>
        <v>9.419997308572198E-4</v>
      </c>
      <c r="BJ2586" t="s">
        <v>1846</v>
      </c>
      <c r="BK2586" t="s">
        <v>18</v>
      </c>
      <c r="BL2586" s="1">
        <v>4</v>
      </c>
      <c r="BN2586" s="112">
        <v>47</v>
      </c>
      <c r="BO2586" s="114">
        <v>117</v>
      </c>
      <c r="BP2586" s="118">
        <f t="shared" si="1020"/>
        <v>47117</v>
      </c>
      <c r="BQ2586" s="118">
        <f t="shared" si="1019"/>
        <v>47117</v>
      </c>
      <c r="BR2586" s="5" t="s">
        <v>3151</v>
      </c>
    </row>
    <row r="2587" spans="1:70" ht="15" hidden="1" customHeight="1" outlineLevel="1">
      <c r="A2587" t="s">
        <v>2218</v>
      </c>
      <c r="B2587" t="s">
        <v>18</v>
      </c>
      <c r="C2587" s="1">
        <f t="shared" si="1021"/>
        <v>46561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0</v>
      </c>
      <c r="G2587" s="129">
        <f t="shared" si="1030"/>
        <v>17022</v>
      </c>
      <c r="H2587" s="134">
        <f t="shared" si="1031"/>
        <v>0.3655849315951118</v>
      </c>
      <c r="I2587" s="2"/>
      <c r="J2587" s="2">
        <f t="shared" si="1022"/>
        <v>0.30897102725456926</v>
      </c>
      <c r="K2587" s="2">
        <f t="shared" si="1023"/>
        <v>0.67455595884968111</v>
      </c>
      <c r="L2587" s="2">
        <f t="shared" si="1024"/>
        <v>0</v>
      </c>
      <c r="M2587" s="2">
        <f t="shared" si="1025"/>
        <v>1.6473013895749622E-2</v>
      </c>
      <c r="N2587" s="63">
        <v>14386</v>
      </c>
      <c r="O2587" s="63">
        <v>31408</v>
      </c>
      <c r="P2587" s="63">
        <v>0</v>
      </c>
      <c r="Q2587" s="63">
        <v>485</v>
      </c>
      <c r="R2587" s="63">
        <v>57</v>
      </c>
      <c r="S2587" s="63">
        <v>71</v>
      </c>
      <c r="T2587" s="63">
        <v>27</v>
      </c>
      <c r="U2587" s="63">
        <v>92</v>
      </c>
      <c r="V2587" s="63">
        <v>10</v>
      </c>
      <c r="W2587" s="63">
        <v>0</v>
      </c>
      <c r="X2587" s="63">
        <v>25</v>
      </c>
      <c r="Y2587" s="63">
        <v>0</v>
      </c>
      <c r="Z2587" s="63">
        <v>0</v>
      </c>
      <c r="AA2587" s="63">
        <v>0</v>
      </c>
      <c r="AB2587" s="63">
        <v>0</v>
      </c>
      <c r="AC2587" s="63">
        <v>0</v>
      </c>
      <c r="AD2587" s="63">
        <v>0</v>
      </c>
      <c r="AE2587" s="63">
        <v>0</v>
      </c>
      <c r="AF2587" s="63">
        <v>0</v>
      </c>
      <c r="AG2587" s="63">
        <v>0</v>
      </c>
      <c r="AH2587" s="63">
        <v>0</v>
      </c>
      <c r="AI2587" s="63">
        <v>0</v>
      </c>
      <c r="AJ2587" s="63">
        <v>0</v>
      </c>
      <c r="AK2587" s="63">
        <v>0</v>
      </c>
      <c r="AL2587" s="63">
        <v>0</v>
      </c>
      <c r="AM2587" s="63">
        <v>0</v>
      </c>
      <c r="AN2587" s="63">
        <v>0</v>
      </c>
      <c r="AO2587" s="63">
        <v>0</v>
      </c>
      <c r="AP2587" s="63">
        <v>0</v>
      </c>
      <c r="AQ2587" s="63">
        <v>0</v>
      </c>
      <c r="AR2587" s="63">
        <v>0</v>
      </c>
      <c r="AS2587" s="63">
        <v>0</v>
      </c>
      <c r="AT2587" s="63">
        <v>0</v>
      </c>
      <c r="AU2587" s="63">
        <v>0</v>
      </c>
      <c r="AV2587" s="63">
        <v>0</v>
      </c>
      <c r="AW2587" s="63">
        <v>0</v>
      </c>
      <c r="AX2587" s="63">
        <v>0</v>
      </c>
      <c r="AY2587" s="63">
        <v>0</v>
      </c>
      <c r="BA2587" s="5">
        <f>IF(Q2587&gt;0,RANK(Q2587,(N2587:P2587,Q2587:AE2587)),0)</f>
        <v>3</v>
      </c>
      <c r="BB2587" s="5">
        <f>IF(R2587&gt;0,RANK(R2587,(N2587:P2587,Q2587:AE2587)),0)</f>
        <v>6</v>
      </c>
      <c r="BC2587" s="5">
        <f>IF(T2587&gt;0,RANK(T2587,(N2587:P2587,Q2587:AE2587)),0)</f>
        <v>7</v>
      </c>
      <c r="BD2587" s="5">
        <f>IF(S2587&gt;0,RANK(S2587,(N2587:P2587,Q2587:AE2587)),0)</f>
        <v>5</v>
      </c>
      <c r="BE2587" s="2">
        <f t="shared" si="1026"/>
        <v>1.041644294581302E-2</v>
      </c>
      <c r="BF2587" s="2">
        <f t="shared" si="1027"/>
        <v>1.2242005111574065E-3</v>
      </c>
      <c r="BG2587" s="2">
        <f t="shared" si="1028"/>
        <v>5.7988445265350834E-4</v>
      </c>
      <c r="BH2587" s="2">
        <f t="shared" si="1029"/>
        <v>1.5248813384592256E-3</v>
      </c>
      <c r="BJ2587" t="s">
        <v>2218</v>
      </c>
      <c r="BK2587" t="s">
        <v>18</v>
      </c>
      <c r="BL2587" s="1"/>
      <c r="BN2587" s="112">
        <v>47</v>
      </c>
      <c r="BO2587" s="114">
        <v>119</v>
      </c>
      <c r="BP2587" s="118">
        <f t="shared" si="1020"/>
        <v>47119</v>
      </c>
      <c r="BQ2587" s="118">
        <f t="shared" si="1019"/>
        <v>47119</v>
      </c>
      <c r="BR2587" s="5" t="s">
        <v>3151</v>
      </c>
    </row>
    <row r="2588" spans="1:70" ht="15" hidden="1" customHeight="1" outlineLevel="1">
      <c r="A2588" t="s">
        <v>2652</v>
      </c>
      <c r="B2588" t="s">
        <v>18</v>
      </c>
      <c r="C2588" s="1">
        <f t="shared" si="1021"/>
        <v>5529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0</v>
      </c>
      <c r="G2588" s="129">
        <f t="shared" si="1030"/>
        <v>3456</v>
      </c>
      <c r="H2588" s="134">
        <f t="shared" si="1031"/>
        <v>0.62506782419967444</v>
      </c>
      <c r="I2588" s="2"/>
      <c r="J2588" s="2">
        <f t="shared" si="1022"/>
        <v>0.18231144872490504</v>
      </c>
      <c r="K2588" s="2">
        <f t="shared" si="1023"/>
        <v>0.80737927292457945</v>
      </c>
      <c r="L2588" s="2">
        <f t="shared" si="1024"/>
        <v>0</v>
      </c>
      <c r="M2588" s="2">
        <f t="shared" si="1025"/>
        <v>1.0309278350515538E-2</v>
      </c>
      <c r="N2588" s="63">
        <v>1008</v>
      </c>
      <c r="O2588" s="63">
        <v>4464</v>
      </c>
      <c r="P2588" s="63">
        <v>0</v>
      </c>
      <c r="Q2588" s="63">
        <v>34</v>
      </c>
      <c r="R2588" s="63">
        <v>5</v>
      </c>
      <c r="S2588" s="63">
        <v>11</v>
      </c>
      <c r="T2588" s="63">
        <v>1</v>
      </c>
      <c r="U2588" s="63">
        <v>6</v>
      </c>
      <c r="V2588" s="63">
        <v>0</v>
      </c>
      <c r="W2588" s="63">
        <v>0</v>
      </c>
      <c r="X2588" s="63">
        <v>0</v>
      </c>
      <c r="Y2588" s="63">
        <v>0</v>
      </c>
      <c r="Z2588" s="63">
        <v>0</v>
      </c>
      <c r="AA2588" s="63">
        <v>0</v>
      </c>
      <c r="AB2588" s="63">
        <v>0</v>
      </c>
      <c r="AC2588" s="63">
        <v>0</v>
      </c>
      <c r="AD2588" s="63">
        <v>0</v>
      </c>
      <c r="AE2588" s="63">
        <v>0</v>
      </c>
      <c r="AF2588" s="63">
        <v>0</v>
      </c>
      <c r="AG2588" s="63">
        <v>0</v>
      </c>
      <c r="AH2588" s="63">
        <v>0</v>
      </c>
      <c r="AI2588" s="63">
        <v>0</v>
      </c>
      <c r="AJ2588" s="63">
        <v>0</v>
      </c>
      <c r="AK2588" s="63">
        <v>0</v>
      </c>
      <c r="AL2588" s="63">
        <v>0</v>
      </c>
      <c r="AM2588" s="63">
        <v>0</v>
      </c>
      <c r="AN2588" s="63">
        <v>0</v>
      </c>
      <c r="AO2588" s="63">
        <v>0</v>
      </c>
      <c r="AP2588" s="63">
        <v>0</v>
      </c>
      <c r="AQ2588" s="63">
        <v>0</v>
      </c>
      <c r="AR2588" s="63">
        <v>0</v>
      </c>
      <c r="AS2588" s="63">
        <v>0</v>
      </c>
      <c r="AT2588" s="63">
        <v>0</v>
      </c>
      <c r="AU2588" s="63">
        <v>0</v>
      </c>
      <c r="AV2588" s="63">
        <v>0</v>
      </c>
      <c r="AW2588" s="63">
        <v>0</v>
      </c>
      <c r="AX2588" s="63">
        <v>0</v>
      </c>
      <c r="AY2588" s="63">
        <v>0</v>
      </c>
      <c r="BA2588" s="5">
        <f>IF(Q2588&gt;0,RANK(Q2588,(N2588:P2588,Q2588:AE2588)),0)</f>
        <v>3</v>
      </c>
      <c r="BB2588" s="5">
        <f>IF(R2588&gt;0,RANK(R2588,(N2588:P2588,Q2588:AE2588)),0)</f>
        <v>6</v>
      </c>
      <c r="BC2588" s="5">
        <f>IF(T2588&gt;0,RANK(T2588,(N2588:P2588,Q2588:AE2588)),0)</f>
        <v>7</v>
      </c>
      <c r="BD2588" s="5">
        <f>IF(S2588&gt;0,RANK(S2588,(N2588:P2588,Q2588:AE2588)),0)</f>
        <v>4</v>
      </c>
      <c r="BE2588" s="2">
        <f t="shared" si="1026"/>
        <v>6.1493941038162419E-3</v>
      </c>
      <c r="BF2588" s="2">
        <f t="shared" si="1027"/>
        <v>9.043226623259179E-4</v>
      </c>
      <c r="BG2588" s="2">
        <f t="shared" si="1028"/>
        <v>1.8086453246518358E-4</v>
      </c>
      <c r="BH2588" s="2">
        <f t="shared" si="1029"/>
        <v>1.9895098571170193E-3</v>
      </c>
      <c r="BJ2588" t="s">
        <v>2652</v>
      </c>
      <c r="BK2588" t="s">
        <v>18</v>
      </c>
      <c r="BL2588" s="1">
        <v>4</v>
      </c>
      <c r="BN2588" s="112">
        <v>47</v>
      </c>
      <c r="BO2588" s="114">
        <v>121</v>
      </c>
      <c r="BP2588" s="118">
        <f t="shared" si="1020"/>
        <v>47121</v>
      </c>
      <c r="BQ2588" s="118">
        <f t="shared" si="1019"/>
        <v>47121</v>
      </c>
      <c r="BR2588" s="5" t="s">
        <v>3151</v>
      </c>
    </row>
    <row r="2589" spans="1:70" ht="15" hidden="1" customHeight="1" outlineLevel="1">
      <c r="A2589" t="s">
        <v>643</v>
      </c>
      <c r="B2589" t="s">
        <v>18</v>
      </c>
      <c r="C2589" s="1">
        <f t="shared" si="1021"/>
        <v>20749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0</v>
      </c>
      <c r="G2589" s="129">
        <f t="shared" si="1030"/>
        <v>12982</v>
      </c>
      <c r="H2589" s="134">
        <f t="shared" si="1031"/>
        <v>0.62566870692563492</v>
      </c>
      <c r="I2589" s="2"/>
      <c r="J2589" s="2">
        <f t="shared" si="1022"/>
        <v>0.18121355246035953</v>
      </c>
      <c r="K2589" s="2">
        <f t="shared" si="1023"/>
        <v>0.80688225938599456</v>
      </c>
      <c r="L2589" s="2">
        <f t="shared" si="1024"/>
        <v>0</v>
      </c>
      <c r="M2589" s="2">
        <f t="shared" si="1025"/>
        <v>1.1904188153645912E-2</v>
      </c>
      <c r="N2589" s="63">
        <v>3760</v>
      </c>
      <c r="O2589" s="63">
        <v>16742</v>
      </c>
      <c r="P2589" s="63">
        <v>0</v>
      </c>
      <c r="Q2589" s="63">
        <v>149</v>
      </c>
      <c r="R2589" s="63">
        <v>24</v>
      </c>
      <c r="S2589" s="63">
        <v>37</v>
      </c>
      <c r="T2589" s="63">
        <v>8</v>
      </c>
      <c r="U2589" s="63">
        <v>24</v>
      </c>
      <c r="V2589" s="63">
        <v>2</v>
      </c>
      <c r="W2589" s="63">
        <v>0</v>
      </c>
      <c r="X2589" s="63">
        <v>3</v>
      </c>
      <c r="Y2589" s="63">
        <v>0</v>
      </c>
      <c r="Z2589" s="63">
        <v>0</v>
      </c>
      <c r="AA2589" s="63">
        <v>0</v>
      </c>
      <c r="AB2589" s="63">
        <v>0</v>
      </c>
      <c r="AC2589" s="63">
        <v>0</v>
      </c>
      <c r="AD2589" s="63">
        <v>0</v>
      </c>
      <c r="AE2589" s="63">
        <v>0</v>
      </c>
      <c r="AF2589" s="63">
        <v>0</v>
      </c>
      <c r="AG2589" s="63">
        <v>0</v>
      </c>
      <c r="AH2589" s="63">
        <v>0</v>
      </c>
      <c r="AI2589" s="63">
        <v>0</v>
      </c>
      <c r="AJ2589" s="63">
        <v>0</v>
      </c>
      <c r="AK2589" s="63">
        <v>0</v>
      </c>
      <c r="AL2589" s="63">
        <v>0</v>
      </c>
      <c r="AM2589" s="63">
        <v>0</v>
      </c>
      <c r="AN2589" s="63">
        <v>0</v>
      </c>
      <c r="AO2589" s="63">
        <v>0</v>
      </c>
      <c r="AP2589" s="63">
        <v>0</v>
      </c>
      <c r="AQ2589" s="63">
        <v>0</v>
      </c>
      <c r="AR2589" s="63">
        <v>0</v>
      </c>
      <c r="AS2589" s="63">
        <v>0</v>
      </c>
      <c r="AT2589" s="63">
        <v>0</v>
      </c>
      <c r="AU2589" s="63">
        <v>0</v>
      </c>
      <c r="AV2589" s="63">
        <v>0</v>
      </c>
      <c r="AW2589" s="63">
        <v>0</v>
      </c>
      <c r="AX2589" s="63">
        <v>0</v>
      </c>
      <c r="AY2589" s="63">
        <v>0</v>
      </c>
      <c r="BA2589" s="5">
        <f>IF(Q2589&gt;0,RANK(Q2589,(N2589:P2589,Q2589:AE2589)),0)</f>
        <v>3</v>
      </c>
      <c r="BB2589" s="5">
        <f>IF(R2589&gt;0,RANK(R2589,(N2589:P2589,Q2589:AE2589)),0)</f>
        <v>5</v>
      </c>
      <c r="BC2589" s="5">
        <f>IF(T2589&gt;0,RANK(T2589,(N2589:P2589,Q2589:AE2589)),0)</f>
        <v>7</v>
      </c>
      <c r="BD2589" s="5">
        <f>IF(S2589&gt;0,RANK(S2589,(N2589:P2589,Q2589:AE2589)),0)</f>
        <v>4</v>
      </c>
      <c r="BE2589" s="2">
        <f t="shared" si="1026"/>
        <v>7.1810689671791411E-3</v>
      </c>
      <c r="BF2589" s="2">
        <f t="shared" si="1027"/>
        <v>1.1566822497469757E-3</v>
      </c>
      <c r="BG2589" s="2">
        <f t="shared" si="1028"/>
        <v>3.8556074991565861E-4</v>
      </c>
      <c r="BH2589" s="2">
        <f t="shared" si="1029"/>
        <v>1.783218468359921E-3</v>
      </c>
      <c r="BJ2589" t="s">
        <v>643</v>
      </c>
      <c r="BK2589" t="s">
        <v>18</v>
      </c>
      <c r="BL2589" s="1">
        <v>3</v>
      </c>
      <c r="BN2589" s="112">
        <v>47</v>
      </c>
      <c r="BO2589" s="114">
        <v>123</v>
      </c>
      <c r="BP2589" s="118">
        <f t="shared" si="1020"/>
        <v>47123</v>
      </c>
      <c r="BQ2589" s="118">
        <f t="shared" si="1019"/>
        <v>47123</v>
      </c>
      <c r="BR2589" s="5" t="s">
        <v>3151</v>
      </c>
    </row>
    <row r="2590" spans="1:70" ht="15" hidden="1" customHeight="1" outlineLevel="1">
      <c r="A2590" t="s">
        <v>1405</v>
      </c>
      <c r="B2590" t="s">
        <v>18</v>
      </c>
      <c r="C2590" s="1">
        <f t="shared" si="1021"/>
        <v>76678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0</v>
      </c>
      <c r="G2590" s="129">
        <f t="shared" si="1030"/>
        <v>9730</v>
      </c>
      <c r="H2590" s="134">
        <f t="shared" si="1031"/>
        <v>0.12689428519262369</v>
      </c>
      <c r="I2590" s="2"/>
      <c r="J2590" s="2">
        <f t="shared" si="1022"/>
        <v>0.42288531260596257</v>
      </c>
      <c r="K2590" s="2">
        <f t="shared" si="1023"/>
        <v>0.54977959779858632</v>
      </c>
      <c r="L2590" s="2">
        <f t="shared" si="1024"/>
        <v>0</v>
      </c>
      <c r="M2590" s="2">
        <f t="shared" si="1025"/>
        <v>2.7335089595451056E-2</v>
      </c>
      <c r="N2590" s="63">
        <v>32426</v>
      </c>
      <c r="O2590" s="63">
        <v>42156</v>
      </c>
      <c r="P2590" s="63">
        <v>0</v>
      </c>
      <c r="Q2590" s="63">
        <v>1439</v>
      </c>
      <c r="R2590" s="63">
        <v>149</v>
      </c>
      <c r="S2590" s="63">
        <v>138</v>
      </c>
      <c r="T2590" s="63">
        <v>68</v>
      </c>
      <c r="U2590" s="63">
        <v>201</v>
      </c>
      <c r="V2590" s="63">
        <v>39</v>
      </c>
      <c r="W2590" s="63">
        <v>0</v>
      </c>
      <c r="X2590" s="63">
        <v>62</v>
      </c>
      <c r="Y2590" s="63">
        <v>0</v>
      </c>
      <c r="Z2590" s="63">
        <v>0</v>
      </c>
      <c r="AA2590" s="63">
        <v>0</v>
      </c>
      <c r="AB2590" s="63">
        <v>0</v>
      </c>
      <c r="AC2590" s="63">
        <v>0</v>
      </c>
      <c r="AD2590" s="63">
        <v>0</v>
      </c>
      <c r="AE2590" s="63">
        <v>0</v>
      </c>
      <c r="AF2590" s="63">
        <v>0</v>
      </c>
      <c r="AG2590" s="63">
        <v>0</v>
      </c>
      <c r="AH2590" s="63">
        <v>0</v>
      </c>
      <c r="AI2590" s="63">
        <v>0</v>
      </c>
      <c r="AJ2590" s="63">
        <v>0</v>
      </c>
      <c r="AK2590" s="63">
        <v>0</v>
      </c>
      <c r="AL2590" s="63">
        <v>0</v>
      </c>
      <c r="AM2590" s="63">
        <v>0</v>
      </c>
      <c r="AN2590" s="63">
        <v>0</v>
      </c>
      <c r="AO2590" s="63">
        <v>0</v>
      </c>
      <c r="AP2590" s="63">
        <v>0</v>
      </c>
      <c r="AQ2590" s="63">
        <v>0</v>
      </c>
      <c r="AR2590" s="63">
        <v>0</v>
      </c>
      <c r="AS2590" s="63">
        <v>0</v>
      </c>
      <c r="AT2590" s="63">
        <v>0</v>
      </c>
      <c r="AU2590" s="63">
        <v>0</v>
      </c>
      <c r="AV2590" s="63">
        <v>0</v>
      </c>
      <c r="AW2590" s="63">
        <v>0</v>
      </c>
      <c r="AX2590" s="63">
        <v>0</v>
      </c>
      <c r="AY2590" s="63">
        <v>0</v>
      </c>
      <c r="BA2590" s="5">
        <f>IF(Q2590&gt;0,RANK(Q2590,(N2590:P2590,Q2590:AE2590)),0)</f>
        <v>3</v>
      </c>
      <c r="BB2590" s="5">
        <f>IF(R2590&gt;0,RANK(R2590,(N2590:P2590,Q2590:AE2590)),0)</f>
        <v>5</v>
      </c>
      <c r="BC2590" s="5">
        <f>IF(T2590&gt;0,RANK(T2590,(N2590:P2590,Q2590:AE2590)),0)</f>
        <v>7</v>
      </c>
      <c r="BD2590" s="5">
        <f>IF(S2590&gt;0,RANK(S2590,(N2590:P2590,Q2590:AE2590)),0)</f>
        <v>6</v>
      </c>
      <c r="BE2590" s="2">
        <f t="shared" si="1026"/>
        <v>1.8766790996113617E-2</v>
      </c>
      <c r="BF2590" s="2">
        <f t="shared" si="1027"/>
        <v>1.9431910065468583E-3</v>
      </c>
      <c r="BG2590" s="2">
        <f t="shared" si="1028"/>
        <v>8.8682542580661994E-4</v>
      </c>
      <c r="BH2590" s="2">
        <f t="shared" si="1029"/>
        <v>1.7997339523722581E-3</v>
      </c>
      <c r="BJ2590" t="s">
        <v>1405</v>
      </c>
      <c r="BK2590" t="s">
        <v>18</v>
      </c>
      <c r="BL2590" s="1">
        <v>7</v>
      </c>
      <c r="BN2590" s="112">
        <v>47</v>
      </c>
      <c r="BO2590" s="114">
        <v>125</v>
      </c>
      <c r="BP2590" s="118">
        <f t="shared" si="1020"/>
        <v>47125</v>
      </c>
      <c r="BQ2590" s="118">
        <f t="shared" si="1019"/>
        <v>47125</v>
      </c>
      <c r="BR2590" s="5" t="s">
        <v>3151</v>
      </c>
    </row>
    <row r="2591" spans="1:70" ht="15" hidden="1" customHeight="1" outlineLevel="1">
      <c r="A2591" t="s">
        <v>2657</v>
      </c>
      <c r="B2591" t="s">
        <v>18</v>
      </c>
      <c r="C2591" s="1">
        <f t="shared" si="1021"/>
        <v>3539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29">
        <f t="shared" si="1030"/>
        <v>2315</v>
      </c>
      <c r="H2591" s="134">
        <f t="shared" si="1031"/>
        <v>0.65413958745408307</v>
      </c>
      <c r="I2591" s="2"/>
      <c r="J2591" s="2">
        <f t="shared" si="1022"/>
        <v>0.16191014410850524</v>
      </c>
      <c r="K2591" s="2">
        <f t="shared" si="1023"/>
        <v>0.81604973156258831</v>
      </c>
      <c r="L2591" s="2">
        <f t="shared" si="1024"/>
        <v>0</v>
      </c>
      <c r="M2591" s="2">
        <f t="shared" si="1025"/>
        <v>2.2040124328906452E-2</v>
      </c>
      <c r="N2591" s="63">
        <v>573</v>
      </c>
      <c r="O2591" s="63">
        <v>2888</v>
      </c>
      <c r="P2591" s="63">
        <v>0</v>
      </c>
      <c r="Q2591" s="63">
        <v>30</v>
      </c>
      <c r="R2591" s="63">
        <v>5</v>
      </c>
      <c r="S2591" s="63">
        <v>11</v>
      </c>
      <c r="T2591" s="63">
        <v>1</v>
      </c>
      <c r="U2591" s="63">
        <v>25</v>
      </c>
      <c r="V2591" s="63">
        <v>2</v>
      </c>
      <c r="W2591" s="63">
        <v>0</v>
      </c>
      <c r="X2591" s="63">
        <v>4</v>
      </c>
      <c r="Y2591" s="63">
        <v>0</v>
      </c>
      <c r="Z2591" s="63">
        <v>0</v>
      </c>
      <c r="AA2591" s="63">
        <v>0</v>
      </c>
      <c r="AB2591" s="63">
        <v>0</v>
      </c>
      <c r="AC2591" s="63">
        <v>0</v>
      </c>
      <c r="AD2591" s="63">
        <v>0</v>
      </c>
      <c r="AE2591" s="63">
        <v>0</v>
      </c>
      <c r="AF2591" s="63">
        <v>0</v>
      </c>
      <c r="AG2591" s="63">
        <v>0</v>
      </c>
      <c r="AH2591" s="63">
        <v>0</v>
      </c>
      <c r="AI2591" s="63">
        <v>0</v>
      </c>
      <c r="AJ2591" s="63">
        <v>0</v>
      </c>
      <c r="AK2591" s="63">
        <v>0</v>
      </c>
      <c r="AL2591" s="63">
        <v>0</v>
      </c>
      <c r="AM2591" s="63">
        <v>0</v>
      </c>
      <c r="AN2591" s="63">
        <v>0</v>
      </c>
      <c r="AO2591" s="63">
        <v>0</v>
      </c>
      <c r="AP2591" s="63">
        <v>0</v>
      </c>
      <c r="AQ2591" s="63">
        <v>0</v>
      </c>
      <c r="AR2591" s="63">
        <v>0</v>
      </c>
      <c r="AS2591" s="63">
        <v>0</v>
      </c>
      <c r="AT2591" s="63">
        <v>0</v>
      </c>
      <c r="AU2591" s="63">
        <v>0</v>
      </c>
      <c r="AV2591" s="63">
        <v>0</v>
      </c>
      <c r="AW2591" s="63">
        <v>0</v>
      </c>
      <c r="AX2591" s="63">
        <v>0</v>
      </c>
      <c r="AY2591" s="63">
        <v>0</v>
      </c>
      <c r="BA2591" s="5">
        <f>IF(Q2591&gt;0,RANK(Q2591,(N2591:P2591,Q2591:AE2591)),0)</f>
        <v>3</v>
      </c>
      <c r="BB2591" s="5">
        <f>IF(R2591&gt;0,RANK(R2591,(N2591:P2591,Q2591:AE2591)),0)</f>
        <v>6</v>
      </c>
      <c r="BC2591" s="5">
        <f>IF(T2591&gt;0,RANK(T2591,(N2591:P2591,Q2591:AE2591)),0)</f>
        <v>9</v>
      </c>
      <c r="BD2591" s="5">
        <f>IF(S2591&gt;0,RANK(S2591,(N2591:P2591,Q2591:AE2591)),0)</f>
        <v>5</v>
      </c>
      <c r="BE2591" s="2">
        <f t="shared" si="1026"/>
        <v>8.4769708957332587E-3</v>
      </c>
      <c r="BF2591" s="2">
        <f t="shared" si="1027"/>
        <v>1.4128284826222096E-3</v>
      </c>
      <c r="BG2591" s="2">
        <f t="shared" si="1028"/>
        <v>2.8256569652444194E-4</v>
      </c>
      <c r="BH2591" s="2">
        <f t="shared" si="1029"/>
        <v>3.1082226617688614E-3</v>
      </c>
      <c r="BJ2591" t="s">
        <v>2657</v>
      </c>
      <c r="BK2591" t="s">
        <v>18</v>
      </c>
      <c r="BL2591" s="1">
        <v>4</v>
      </c>
      <c r="BN2591" s="112">
        <v>47</v>
      </c>
      <c r="BO2591" s="114">
        <v>127</v>
      </c>
      <c r="BP2591" s="118">
        <f t="shared" si="1020"/>
        <v>47127</v>
      </c>
      <c r="BQ2591" s="118">
        <f t="shared" si="1019"/>
        <v>47127</v>
      </c>
      <c r="BR2591" s="5" t="s">
        <v>3151</v>
      </c>
    </row>
    <row r="2592" spans="1:70" ht="15" hidden="1" customHeight="1" outlineLevel="1">
      <c r="A2592" t="s">
        <v>1144</v>
      </c>
      <c r="B2592" t="s">
        <v>18</v>
      </c>
      <c r="C2592" s="1">
        <f t="shared" ref="C2592:C2623" si="1032">SUM(N2592:AY2592)</f>
        <v>8218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0</v>
      </c>
      <c r="G2592" s="129">
        <f t="shared" si="1030"/>
        <v>5765</v>
      </c>
      <c r="H2592" s="134">
        <f t="shared" si="1031"/>
        <v>0.701508882939888</v>
      </c>
      <c r="I2592" s="2"/>
      <c r="J2592" s="2">
        <f t="shared" ref="J2592:J2623" si="1033">IF($C2592=0,"-",N2592/$C2592)</f>
        <v>0.14127524945242151</v>
      </c>
      <c r="K2592" s="2">
        <f t="shared" ref="K2592:K2623" si="1034">IF($C2592=0,"-",O2592/$C2592)</f>
        <v>0.84278413239230954</v>
      </c>
      <c r="L2592" s="2">
        <f t="shared" ref="L2592:L2623" si="1035">IF($C2592=0,"-",P2592/$C2592)</f>
        <v>0</v>
      </c>
      <c r="M2592" s="2">
        <f t="shared" ref="M2592:M2623" si="1036">IF(C2592=0,"-",(1-J2592-K2592-L2592))</f>
        <v>1.5940618155268926E-2</v>
      </c>
      <c r="N2592" s="63">
        <v>1161</v>
      </c>
      <c r="O2592" s="63">
        <v>6926</v>
      </c>
      <c r="P2592" s="63">
        <v>0</v>
      </c>
      <c r="Q2592" s="63">
        <v>91</v>
      </c>
      <c r="R2592" s="63">
        <v>7</v>
      </c>
      <c r="S2592" s="63">
        <v>7</v>
      </c>
      <c r="T2592" s="63">
        <v>5</v>
      </c>
      <c r="U2592" s="63">
        <v>13</v>
      </c>
      <c r="V2592" s="63">
        <v>4</v>
      </c>
      <c r="W2592" s="63">
        <v>0</v>
      </c>
      <c r="X2592" s="63">
        <v>4</v>
      </c>
      <c r="Y2592" s="63">
        <v>0</v>
      </c>
      <c r="Z2592" s="63">
        <v>0</v>
      </c>
      <c r="AA2592" s="63">
        <v>0</v>
      </c>
      <c r="AB2592" s="63">
        <v>0</v>
      </c>
      <c r="AC2592" s="63">
        <v>0</v>
      </c>
      <c r="AD2592" s="63">
        <v>0</v>
      </c>
      <c r="AE2592" s="63">
        <v>0</v>
      </c>
      <c r="AF2592" s="63">
        <v>0</v>
      </c>
      <c r="AG2592" s="63">
        <v>0</v>
      </c>
      <c r="AH2592" s="63">
        <v>0</v>
      </c>
      <c r="AI2592" s="63">
        <v>0</v>
      </c>
      <c r="AJ2592" s="63">
        <v>0</v>
      </c>
      <c r="AK2592" s="63">
        <v>0</v>
      </c>
      <c r="AL2592" s="63">
        <v>0</v>
      </c>
      <c r="AM2592" s="63">
        <v>0</v>
      </c>
      <c r="AN2592" s="63">
        <v>0</v>
      </c>
      <c r="AO2592" s="63">
        <v>0</v>
      </c>
      <c r="AP2592" s="63">
        <v>0</v>
      </c>
      <c r="AQ2592" s="63">
        <v>0</v>
      </c>
      <c r="AR2592" s="63">
        <v>0</v>
      </c>
      <c r="AS2592" s="63">
        <v>0</v>
      </c>
      <c r="AT2592" s="63">
        <v>0</v>
      </c>
      <c r="AU2592" s="63">
        <v>0</v>
      </c>
      <c r="AV2592" s="63">
        <v>0</v>
      </c>
      <c r="AW2592" s="63">
        <v>0</v>
      </c>
      <c r="AX2592" s="63">
        <v>0</v>
      </c>
      <c r="AY2592" s="63">
        <v>0</v>
      </c>
      <c r="BA2592" s="5">
        <f>IF(Q2592&gt;0,RANK(Q2592,(N2592:P2592,Q2592:AE2592)),0)</f>
        <v>3</v>
      </c>
      <c r="BB2592" s="5">
        <f>IF(R2592&gt;0,RANK(R2592,(N2592:P2592,Q2592:AE2592)),0)</f>
        <v>5</v>
      </c>
      <c r="BC2592" s="5">
        <f>IF(T2592&gt;0,RANK(T2592,(N2592:P2592,Q2592:AE2592)),0)</f>
        <v>7</v>
      </c>
      <c r="BD2592" s="5">
        <f>IF(S2592&gt;0,RANK(S2592,(N2592:P2592,Q2592:AE2592)),0)</f>
        <v>5</v>
      </c>
      <c r="BE2592" s="2">
        <f t="shared" ref="BE2592:BE2623" si="1037">IF($C2592=0,"-",Q2592/$C2592)</f>
        <v>1.1073253833049404E-2</v>
      </c>
      <c r="BF2592" s="2">
        <f t="shared" ref="BF2592:BF2623" si="1038">IF($C2592=0,"-",R2592/$C2592)</f>
        <v>8.5178875638841568E-4</v>
      </c>
      <c r="BG2592" s="2">
        <f t="shared" ref="BG2592:BG2623" si="1039">IF($C2592=0,"-",T2592/$C2592)</f>
        <v>6.0842054027743979E-4</v>
      </c>
      <c r="BH2592" s="2">
        <f t="shared" ref="BH2592:BH2623" si="1040">IF($C2592=0,"-",S2592/$C2592)</f>
        <v>8.5178875638841568E-4</v>
      </c>
      <c r="BJ2592" t="s">
        <v>1144</v>
      </c>
      <c r="BK2592" t="s">
        <v>18</v>
      </c>
      <c r="BL2592" s="1">
        <v>3</v>
      </c>
      <c r="BN2592" s="112">
        <v>47</v>
      </c>
      <c r="BO2592" s="114">
        <v>129</v>
      </c>
      <c r="BP2592" s="118">
        <f t="shared" si="1020"/>
        <v>47129</v>
      </c>
      <c r="BQ2592" s="118">
        <f t="shared" si="1019"/>
        <v>47129</v>
      </c>
      <c r="BR2592" s="5" t="s">
        <v>3151</v>
      </c>
    </row>
    <row r="2593" spans="1:83" ht="15" hidden="1" customHeight="1" outlineLevel="1">
      <c r="A2593" t="s">
        <v>2690</v>
      </c>
      <c r="B2593" t="s">
        <v>18</v>
      </c>
      <c r="C2593" s="1">
        <f t="shared" si="1032"/>
        <v>13521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0</v>
      </c>
      <c r="G2593" s="129">
        <f t="shared" si="1030"/>
        <v>8201</v>
      </c>
      <c r="H2593" s="134">
        <f t="shared" si="1031"/>
        <v>0.60653797796021003</v>
      </c>
      <c r="I2593" s="2"/>
      <c r="J2593" s="2">
        <f t="shared" si="1033"/>
        <v>0.19147992012425116</v>
      </c>
      <c r="K2593" s="2">
        <f t="shared" si="1034"/>
        <v>0.79801789808446122</v>
      </c>
      <c r="L2593" s="2">
        <f t="shared" si="1035"/>
        <v>0</v>
      </c>
      <c r="M2593" s="2">
        <f t="shared" si="1036"/>
        <v>1.050218179128759E-2</v>
      </c>
      <c r="N2593" s="63">
        <v>2589</v>
      </c>
      <c r="O2593" s="63">
        <v>10790</v>
      </c>
      <c r="P2593" s="63">
        <v>0</v>
      </c>
      <c r="Q2593" s="63">
        <v>68</v>
      </c>
      <c r="R2593" s="63">
        <v>11</v>
      </c>
      <c r="S2593" s="63">
        <v>27</v>
      </c>
      <c r="T2593" s="63">
        <v>4</v>
      </c>
      <c r="U2593" s="63">
        <v>21</v>
      </c>
      <c r="V2593" s="63">
        <v>3</v>
      </c>
      <c r="W2593" s="63">
        <v>0</v>
      </c>
      <c r="X2593" s="63">
        <v>8</v>
      </c>
      <c r="Y2593" s="63">
        <v>0</v>
      </c>
      <c r="Z2593" s="63">
        <v>0</v>
      </c>
      <c r="AA2593" s="63">
        <v>0</v>
      </c>
      <c r="AB2593" s="63">
        <v>0</v>
      </c>
      <c r="AC2593" s="63">
        <v>0</v>
      </c>
      <c r="AD2593" s="63">
        <v>0</v>
      </c>
      <c r="AE2593" s="63">
        <v>0</v>
      </c>
      <c r="AF2593" s="63">
        <v>0</v>
      </c>
      <c r="AG2593" s="63">
        <v>0</v>
      </c>
      <c r="AH2593" s="63">
        <v>0</v>
      </c>
      <c r="AI2593" s="63">
        <v>0</v>
      </c>
      <c r="AJ2593" s="63">
        <v>0</v>
      </c>
      <c r="AK2593" s="63">
        <v>0</v>
      </c>
      <c r="AL2593" s="63">
        <v>0</v>
      </c>
      <c r="AM2593" s="63">
        <v>0</v>
      </c>
      <c r="AN2593" s="63">
        <v>0</v>
      </c>
      <c r="AO2593" s="63">
        <v>0</v>
      </c>
      <c r="AP2593" s="63">
        <v>0</v>
      </c>
      <c r="AQ2593" s="63">
        <v>0</v>
      </c>
      <c r="AR2593" s="63">
        <v>0</v>
      </c>
      <c r="AS2593" s="63">
        <v>0</v>
      </c>
      <c r="AT2593" s="63">
        <v>0</v>
      </c>
      <c r="AU2593" s="63">
        <v>0</v>
      </c>
      <c r="AV2593" s="63">
        <v>0</v>
      </c>
      <c r="AW2593" s="63">
        <v>0</v>
      </c>
      <c r="AX2593" s="63">
        <v>0</v>
      </c>
      <c r="AY2593" s="63">
        <v>0</v>
      </c>
      <c r="BA2593" s="5">
        <f>IF(Q2593&gt;0,RANK(Q2593,(N2593:P2593,Q2593:AE2593)),0)</f>
        <v>3</v>
      </c>
      <c r="BB2593" s="5">
        <f>IF(R2593&gt;0,RANK(R2593,(N2593:P2593,Q2593:AE2593)),0)</f>
        <v>6</v>
      </c>
      <c r="BC2593" s="5">
        <f>IF(T2593&gt;0,RANK(T2593,(N2593:P2593,Q2593:AE2593)),0)</f>
        <v>8</v>
      </c>
      <c r="BD2593" s="5">
        <f>IF(S2593&gt;0,RANK(S2593,(N2593:P2593,Q2593:AE2593)),0)</f>
        <v>4</v>
      </c>
      <c r="BE2593" s="2">
        <f t="shared" si="1037"/>
        <v>5.0292138155461873E-3</v>
      </c>
      <c r="BF2593" s="2">
        <f t="shared" si="1038"/>
        <v>8.1354929369129502E-4</v>
      </c>
      <c r="BG2593" s="2">
        <f t="shared" si="1039"/>
        <v>2.9583610679683456E-4</v>
      </c>
      <c r="BH2593" s="2">
        <f t="shared" si="1040"/>
        <v>1.9968937208786333E-3</v>
      </c>
      <c r="BJ2593" t="s">
        <v>2690</v>
      </c>
      <c r="BK2593" t="s">
        <v>18</v>
      </c>
      <c r="BL2593" s="1">
        <v>8</v>
      </c>
      <c r="BN2593" s="112">
        <v>47</v>
      </c>
      <c r="BO2593" s="114">
        <v>131</v>
      </c>
      <c r="BP2593" s="118">
        <f t="shared" si="1020"/>
        <v>47131</v>
      </c>
      <c r="BQ2593" s="118">
        <f t="shared" si="1019"/>
        <v>47131</v>
      </c>
      <c r="BR2593" s="5" t="s">
        <v>3151</v>
      </c>
    </row>
    <row r="2594" spans="1:83" ht="15" hidden="1" customHeight="1" outlineLevel="1">
      <c r="A2594" t="s">
        <v>629</v>
      </c>
      <c r="B2594" t="s">
        <v>18</v>
      </c>
      <c r="C2594" s="1">
        <f t="shared" si="1032"/>
        <v>10025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0</v>
      </c>
      <c r="G2594" s="129">
        <f t="shared" si="1030"/>
        <v>5883</v>
      </c>
      <c r="H2594" s="134">
        <f t="shared" si="1031"/>
        <v>0.58683291770573565</v>
      </c>
      <c r="I2594" s="2"/>
      <c r="J2594" s="2">
        <f t="shared" si="1033"/>
        <v>0.20229426433915212</v>
      </c>
      <c r="K2594" s="2">
        <f t="shared" si="1034"/>
        <v>0.78912718204488774</v>
      </c>
      <c r="L2594" s="2">
        <f t="shared" si="1035"/>
        <v>0</v>
      </c>
      <c r="M2594" s="2">
        <f t="shared" si="1036"/>
        <v>8.5785536159601605E-3</v>
      </c>
      <c r="N2594" s="63">
        <v>2028</v>
      </c>
      <c r="O2594" s="63">
        <v>7911</v>
      </c>
      <c r="P2594" s="63">
        <v>0</v>
      </c>
      <c r="Q2594" s="63">
        <v>47</v>
      </c>
      <c r="R2594" s="63">
        <v>12</v>
      </c>
      <c r="S2594" s="63">
        <v>17</v>
      </c>
      <c r="T2594" s="63">
        <v>2</v>
      </c>
      <c r="U2594" s="63">
        <v>4</v>
      </c>
      <c r="V2594" s="63">
        <v>0</v>
      </c>
      <c r="W2594" s="63">
        <v>0</v>
      </c>
      <c r="X2594" s="63">
        <v>4</v>
      </c>
      <c r="Y2594" s="63">
        <v>0</v>
      </c>
      <c r="Z2594" s="63">
        <v>0</v>
      </c>
      <c r="AA2594" s="63">
        <v>0</v>
      </c>
      <c r="AB2594" s="63">
        <v>0</v>
      </c>
      <c r="AC2594" s="63">
        <v>0</v>
      </c>
      <c r="AD2594" s="63">
        <v>0</v>
      </c>
      <c r="AE2594" s="63">
        <v>0</v>
      </c>
      <c r="AF2594" s="63">
        <v>0</v>
      </c>
      <c r="AG2594" s="63">
        <v>0</v>
      </c>
      <c r="AH2594" s="63">
        <v>0</v>
      </c>
      <c r="AI2594" s="63">
        <v>0</v>
      </c>
      <c r="AJ2594" s="63">
        <v>0</v>
      </c>
      <c r="AK2594" s="63">
        <v>0</v>
      </c>
      <c r="AL2594" s="63">
        <v>0</v>
      </c>
      <c r="AM2594" s="63">
        <v>0</v>
      </c>
      <c r="AN2594" s="63">
        <v>0</v>
      </c>
      <c r="AO2594" s="63">
        <v>0</v>
      </c>
      <c r="AP2594" s="63">
        <v>0</v>
      </c>
      <c r="AQ2594" s="63">
        <v>0</v>
      </c>
      <c r="AR2594" s="63">
        <v>0</v>
      </c>
      <c r="AS2594" s="63">
        <v>0</v>
      </c>
      <c r="AT2594" s="63">
        <v>0</v>
      </c>
      <c r="AU2594" s="63">
        <v>0</v>
      </c>
      <c r="AV2594" s="63">
        <v>0</v>
      </c>
      <c r="AW2594" s="63">
        <v>0</v>
      </c>
      <c r="AX2594" s="63">
        <v>0</v>
      </c>
      <c r="AY2594" s="63">
        <v>0</v>
      </c>
      <c r="BA2594" s="5">
        <f>IF(Q2594&gt;0,RANK(Q2594,(N2594:P2594,Q2594:AE2594)),0)</f>
        <v>3</v>
      </c>
      <c r="BB2594" s="5">
        <f>IF(R2594&gt;0,RANK(R2594,(N2594:P2594,Q2594:AE2594)),0)</f>
        <v>5</v>
      </c>
      <c r="BC2594" s="5">
        <f>IF(T2594&gt;0,RANK(T2594,(N2594:P2594,Q2594:AE2594)),0)</f>
        <v>8</v>
      </c>
      <c r="BD2594" s="5">
        <f>IF(S2594&gt;0,RANK(S2594,(N2594:P2594,Q2594:AE2594)),0)</f>
        <v>4</v>
      </c>
      <c r="BE2594" s="2">
        <f t="shared" si="1037"/>
        <v>4.6882793017456355E-3</v>
      </c>
      <c r="BF2594" s="2">
        <f t="shared" si="1038"/>
        <v>1.197007481296758E-3</v>
      </c>
      <c r="BG2594" s="2">
        <f t="shared" si="1039"/>
        <v>1.9950124688279303E-4</v>
      </c>
      <c r="BH2594" s="2">
        <f t="shared" si="1040"/>
        <v>1.6957605985037406E-3</v>
      </c>
      <c r="BJ2594" t="s">
        <v>629</v>
      </c>
      <c r="BK2594" t="s">
        <v>18</v>
      </c>
      <c r="BL2594" s="1">
        <v>6</v>
      </c>
      <c r="BN2594" s="112">
        <v>47</v>
      </c>
      <c r="BO2594" s="114">
        <v>133</v>
      </c>
      <c r="BP2594" s="118">
        <f t="shared" si="1020"/>
        <v>47133</v>
      </c>
      <c r="BQ2594" s="118">
        <f t="shared" si="1019"/>
        <v>47133</v>
      </c>
      <c r="BR2594" s="5" t="s">
        <v>3151</v>
      </c>
    </row>
    <row r="2595" spans="1:83" ht="15" hidden="1" customHeight="1" outlineLevel="1">
      <c r="A2595" t="s">
        <v>2117</v>
      </c>
      <c r="B2595" t="s">
        <v>18</v>
      </c>
      <c r="C2595" s="1">
        <f t="shared" si="1032"/>
        <v>3428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29">
        <f t="shared" si="1030"/>
        <v>2160</v>
      </c>
      <c r="H2595" s="134">
        <f t="shared" si="1031"/>
        <v>0.63010501750291714</v>
      </c>
      <c r="I2595" s="2"/>
      <c r="J2595" s="2">
        <f t="shared" si="1033"/>
        <v>0.1794049008168028</v>
      </c>
      <c r="K2595" s="2">
        <f t="shared" si="1034"/>
        <v>0.80950991831971997</v>
      </c>
      <c r="L2595" s="2">
        <f t="shared" si="1035"/>
        <v>0</v>
      </c>
      <c r="M2595" s="2">
        <f t="shared" si="1036"/>
        <v>1.1085180863477206E-2</v>
      </c>
      <c r="N2595" s="63">
        <v>615</v>
      </c>
      <c r="O2595" s="63">
        <v>2775</v>
      </c>
      <c r="P2595" s="63">
        <v>0</v>
      </c>
      <c r="Q2595" s="63">
        <v>20</v>
      </c>
      <c r="R2595" s="63">
        <v>11</v>
      </c>
      <c r="S2595" s="63">
        <v>3</v>
      </c>
      <c r="T2595" s="63">
        <v>0</v>
      </c>
      <c r="U2595" s="63">
        <v>3</v>
      </c>
      <c r="V2595" s="63">
        <v>0</v>
      </c>
      <c r="W2595" s="63">
        <v>0</v>
      </c>
      <c r="X2595" s="63">
        <v>1</v>
      </c>
      <c r="Y2595" s="63">
        <v>0</v>
      </c>
      <c r="Z2595" s="63">
        <v>0</v>
      </c>
      <c r="AA2595" s="63">
        <v>0</v>
      </c>
      <c r="AB2595" s="63">
        <v>0</v>
      </c>
      <c r="AC2595" s="63">
        <v>0</v>
      </c>
      <c r="AD2595" s="63">
        <v>0</v>
      </c>
      <c r="AE2595" s="63">
        <v>0</v>
      </c>
      <c r="AF2595" s="63">
        <v>0</v>
      </c>
      <c r="AG2595" s="63">
        <v>0</v>
      </c>
      <c r="AH2595" s="63">
        <v>0</v>
      </c>
      <c r="AI2595" s="63">
        <v>0</v>
      </c>
      <c r="AJ2595" s="63">
        <v>0</v>
      </c>
      <c r="AK2595" s="63">
        <v>0</v>
      </c>
      <c r="AL2595" s="63">
        <v>0</v>
      </c>
      <c r="AM2595" s="63">
        <v>0</v>
      </c>
      <c r="AN2595" s="63">
        <v>0</v>
      </c>
      <c r="AO2595" s="63">
        <v>0</v>
      </c>
      <c r="AP2595" s="63">
        <v>0</v>
      </c>
      <c r="AQ2595" s="63">
        <v>0</v>
      </c>
      <c r="AR2595" s="63">
        <v>0</v>
      </c>
      <c r="AS2595" s="63">
        <v>0</v>
      </c>
      <c r="AT2595" s="63">
        <v>0</v>
      </c>
      <c r="AU2595" s="63">
        <v>0</v>
      </c>
      <c r="AV2595" s="63">
        <v>0</v>
      </c>
      <c r="AW2595" s="63">
        <v>0</v>
      </c>
      <c r="AX2595" s="63">
        <v>0</v>
      </c>
      <c r="AY2595" s="63">
        <v>0</v>
      </c>
      <c r="BA2595" s="5">
        <f>IF(Q2595&gt;0,RANK(Q2595,(N2595:P2595,Q2595:AE2595)),0)</f>
        <v>3</v>
      </c>
      <c r="BB2595" s="5">
        <f>IF(R2595&gt;0,RANK(R2595,(N2595:P2595,Q2595:AE2595)),0)</f>
        <v>4</v>
      </c>
      <c r="BC2595" s="5">
        <f>IF(T2595&gt;0,RANK(T2595,(N2595:P2595,Q2595:AE2595)),0)</f>
        <v>0</v>
      </c>
      <c r="BD2595" s="5">
        <f>IF(S2595&gt;0,RANK(S2595,(N2595:P2595,Q2595:AE2595)),0)</f>
        <v>5</v>
      </c>
      <c r="BE2595" s="2">
        <f t="shared" si="1037"/>
        <v>5.8343057176196032E-3</v>
      </c>
      <c r="BF2595" s="2">
        <f t="shared" si="1038"/>
        <v>3.2088681446907816E-3</v>
      </c>
      <c r="BG2595" s="2">
        <f t="shared" si="1039"/>
        <v>0</v>
      </c>
      <c r="BH2595" s="2">
        <f t="shared" si="1040"/>
        <v>8.7514585764294052E-4</v>
      </c>
      <c r="BJ2595" t="s">
        <v>2117</v>
      </c>
      <c r="BK2595" t="s">
        <v>18</v>
      </c>
      <c r="BL2595" s="1">
        <v>7</v>
      </c>
      <c r="BN2595" s="112">
        <v>47</v>
      </c>
      <c r="BO2595" s="114">
        <v>135</v>
      </c>
      <c r="BP2595" s="118">
        <f t="shared" si="1020"/>
        <v>47135</v>
      </c>
      <c r="BQ2595" s="118">
        <f t="shared" si="1019"/>
        <v>47135</v>
      </c>
      <c r="BR2595" s="5" t="s">
        <v>3151</v>
      </c>
    </row>
    <row r="2596" spans="1:83" ht="15" hidden="1" customHeight="1" outlineLevel="1">
      <c r="A2596" t="s">
        <v>517</v>
      </c>
      <c r="B2596" t="s">
        <v>18</v>
      </c>
      <c r="C2596" s="1">
        <f t="shared" si="1032"/>
        <v>2922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0</v>
      </c>
      <c r="G2596" s="129">
        <f t="shared" si="1030"/>
        <v>1849</v>
      </c>
      <c r="H2596" s="134">
        <f t="shared" si="1031"/>
        <v>0.63278576317590696</v>
      </c>
      <c r="I2596" s="2"/>
      <c r="J2596" s="2">
        <f t="shared" si="1033"/>
        <v>0.17932922655715264</v>
      </c>
      <c r="K2596" s="2">
        <f t="shared" si="1034"/>
        <v>0.81211498973305951</v>
      </c>
      <c r="L2596" s="2">
        <f t="shared" si="1035"/>
        <v>0</v>
      </c>
      <c r="M2596" s="2">
        <f t="shared" si="1036"/>
        <v>8.5557837097878231E-3</v>
      </c>
      <c r="N2596" s="63">
        <v>524</v>
      </c>
      <c r="O2596" s="63">
        <v>2373</v>
      </c>
      <c r="P2596" s="63">
        <v>0</v>
      </c>
      <c r="Q2596" s="63">
        <v>11</v>
      </c>
      <c r="R2596" s="63">
        <v>2</v>
      </c>
      <c r="S2596" s="63">
        <v>2</v>
      </c>
      <c r="T2596" s="63">
        <v>0</v>
      </c>
      <c r="U2596" s="63">
        <v>7</v>
      </c>
      <c r="V2596" s="63">
        <v>2</v>
      </c>
      <c r="W2596" s="63">
        <v>0</v>
      </c>
      <c r="X2596" s="63">
        <v>1</v>
      </c>
      <c r="Y2596" s="63">
        <v>0</v>
      </c>
      <c r="Z2596" s="63">
        <v>0</v>
      </c>
      <c r="AA2596" s="63">
        <v>0</v>
      </c>
      <c r="AB2596" s="63">
        <v>0</v>
      </c>
      <c r="AC2596" s="63">
        <v>0</v>
      </c>
      <c r="AD2596" s="63">
        <v>0</v>
      </c>
      <c r="AE2596" s="63">
        <v>0</v>
      </c>
      <c r="AF2596" s="63">
        <v>0</v>
      </c>
      <c r="AG2596" s="63">
        <v>0</v>
      </c>
      <c r="AH2596" s="63">
        <v>0</v>
      </c>
      <c r="AI2596" s="63">
        <v>0</v>
      </c>
      <c r="AJ2596" s="63">
        <v>0</v>
      </c>
      <c r="AK2596" s="63">
        <v>0</v>
      </c>
      <c r="AL2596" s="63">
        <v>0</v>
      </c>
      <c r="AM2596" s="63">
        <v>0</v>
      </c>
      <c r="AN2596" s="63">
        <v>0</v>
      </c>
      <c r="AO2596" s="63">
        <v>0</v>
      </c>
      <c r="AP2596" s="63">
        <v>0</v>
      </c>
      <c r="AQ2596" s="63">
        <v>0</v>
      </c>
      <c r="AR2596" s="63">
        <v>0</v>
      </c>
      <c r="AS2596" s="63">
        <v>0</v>
      </c>
      <c r="AT2596" s="63">
        <v>0</v>
      </c>
      <c r="AU2596" s="63">
        <v>0</v>
      </c>
      <c r="AV2596" s="63">
        <v>0</v>
      </c>
      <c r="AW2596" s="63">
        <v>0</v>
      </c>
      <c r="AX2596" s="63">
        <v>0</v>
      </c>
      <c r="AY2596" s="63">
        <v>0</v>
      </c>
      <c r="BA2596" s="5">
        <f>IF(Q2596&gt;0,RANK(Q2596,(N2596:P2596,Q2596:AE2596)),0)</f>
        <v>3</v>
      </c>
      <c r="BB2596" s="5">
        <f>IF(R2596&gt;0,RANK(R2596,(N2596:P2596,Q2596:AE2596)),0)</f>
        <v>5</v>
      </c>
      <c r="BC2596" s="5">
        <f>IF(T2596&gt;0,RANK(T2596,(N2596:P2596,Q2596:AE2596)),0)</f>
        <v>0</v>
      </c>
      <c r="BD2596" s="5">
        <f>IF(S2596&gt;0,RANK(S2596,(N2596:P2596,Q2596:AE2596)),0)</f>
        <v>5</v>
      </c>
      <c r="BE2596" s="2">
        <f t="shared" si="1037"/>
        <v>3.7645448323066393E-3</v>
      </c>
      <c r="BF2596" s="2">
        <f t="shared" si="1038"/>
        <v>6.8446269678302531E-4</v>
      </c>
      <c r="BG2596" s="2">
        <f t="shared" si="1039"/>
        <v>0</v>
      </c>
      <c r="BH2596" s="2">
        <f t="shared" si="1040"/>
        <v>6.8446269678302531E-4</v>
      </c>
      <c r="BJ2596" t="s">
        <v>517</v>
      </c>
      <c r="BK2596" t="s">
        <v>18</v>
      </c>
      <c r="BL2596" s="1">
        <v>6</v>
      </c>
      <c r="BN2596" s="112">
        <v>47</v>
      </c>
      <c r="BO2596" s="114">
        <v>137</v>
      </c>
      <c r="BP2596" s="118">
        <f t="shared" si="1020"/>
        <v>47137</v>
      </c>
      <c r="BQ2596" s="118">
        <f t="shared" ref="BQ2596:BQ2659" si="1041">BP2596</f>
        <v>47137</v>
      </c>
      <c r="BR2596" s="5" t="s">
        <v>3151</v>
      </c>
    </row>
    <row r="2597" spans="1:83" ht="15" hidden="1" customHeight="1" outlineLevel="1">
      <c r="A2597" t="s">
        <v>878</v>
      </c>
      <c r="B2597" t="s">
        <v>18</v>
      </c>
      <c r="C2597" s="1">
        <f t="shared" si="1032"/>
        <v>8360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29">
        <f t="shared" si="1030"/>
        <v>5300</v>
      </c>
      <c r="H2597" s="134">
        <f t="shared" si="1031"/>
        <v>0.63397129186602874</v>
      </c>
      <c r="I2597" s="2"/>
      <c r="J2597" s="2">
        <f t="shared" si="1033"/>
        <v>0.17846889952153111</v>
      </c>
      <c r="K2597" s="2">
        <f t="shared" si="1034"/>
        <v>0.81244019138755985</v>
      </c>
      <c r="L2597" s="2">
        <f t="shared" si="1035"/>
        <v>0</v>
      </c>
      <c r="M2597" s="2">
        <f t="shared" si="1036"/>
        <v>9.0909090909090384E-3</v>
      </c>
      <c r="N2597" s="63">
        <v>1492</v>
      </c>
      <c r="O2597" s="63">
        <v>6792</v>
      </c>
      <c r="P2597" s="63">
        <v>0</v>
      </c>
      <c r="Q2597" s="63">
        <v>43</v>
      </c>
      <c r="R2597" s="63">
        <v>5</v>
      </c>
      <c r="S2597" s="63">
        <v>6</v>
      </c>
      <c r="T2597" s="63">
        <v>2</v>
      </c>
      <c r="U2597" s="63">
        <v>14</v>
      </c>
      <c r="V2597" s="63">
        <v>1</v>
      </c>
      <c r="W2597" s="63">
        <v>0</v>
      </c>
      <c r="X2597" s="63">
        <v>5</v>
      </c>
      <c r="Y2597" s="63">
        <v>0</v>
      </c>
      <c r="Z2597" s="63">
        <v>0</v>
      </c>
      <c r="AA2597" s="63">
        <v>0</v>
      </c>
      <c r="AB2597" s="63">
        <v>0</v>
      </c>
      <c r="AC2597" s="63">
        <v>0</v>
      </c>
      <c r="AD2597" s="63">
        <v>0</v>
      </c>
      <c r="AE2597" s="63">
        <v>0</v>
      </c>
      <c r="AF2597" s="63">
        <v>0</v>
      </c>
      <c r="AG2597" s="63">
        <v>0</v>
      </c>
      <c r="AH2597" s="63">
        <v>0</v>
      </c>
      <c r="AI2597" s="63">
        <v>0</v>
      </c>
      <c r="AJ2597" s="63">
        <v>0</v>
      </c>
      <c r="AK2597" s="63">
        <v>0</v>
      </c>
      <c r="AL2597" s="63">
        <v>0</v>
      </c>
      <c r="AM2597" s="63">
        <v>0</v>
      </c>
      <c r="AN2597" s="63">
        <v>0</v>
      </c>
      <c r="AO2597" s="63">
        <v>0</v>
      </c>
      <c r="AP2597" s="63">
        <v>0</v>
      </c>
      <c r="AQ2597" s="63">
        <v>0</v>
      </c>
      <c r="AR2597" s="63">
        <v>0</v>
      </c>
      <c r="AS2597" s="63">
        <v>0</v>
      </c>
      <c r="AT2597" s="63">
        <v>0</v>
      </c>
      <c r="AU2597" s="63">
        <v>0</v>
      </c>
      <c r="AV2597" s="63">
        <v>0</v>
      </c>
      <c r="AW2597" s="63">
        <v>0</v>
      </c>
      <c r="AX2597" s="63">
        <v>0</v>
      </c>
      <c r="AY2597" s="63">
        <v>0</v>
      </c>
      <c r="BA2597" s="5">
        <f>IF(Q2597&gt;0,RANK(Q2597,(N2597:P2597,Q2597:AE2597)),0)</f>
        <v>3</v>
      </c>
      <c r="BB2597" s="5">
        <f>IF(R2597&gt;0,RANK(R2597,(N2597:P2597,Q2597:AE2597)),0)</f>
        <v>6</v>
      </c>
      <c r="BC2597" s="5">
        <f>IF(T2597&gt;0,RANK(T2597,(N2597:P2597,Q2597:AE2597)),0)</f>
        <v>8</v>
      </c>
      <c r="BD2597" s="5">
        <f>IF(S2597&gt;0,RANK(S2597,(N2597:P2597,Q2597:AE2597)),0)</f>
        <v>5</v>
      </c>
      <c r="BE2597" s="2">
        <f t="shared" si="1037"/>
        <v>5.1435406698564596E-3</v>
      </c>
      <c r="BF2597" s="2">
        <f t="shared" si="1038"/>
        <v>5.9808612440191385E-4</v>
      </c>
      <c r="BG2597" s="2">
        <f t="shared" si="1039"/>
        <v>2.3923444976076556E-4</v>
      </c>
      <c r="BH2597" s="2">
        <f t="shared" si="1040"/>
        <v>7.1770334928229664E-4</v>
      </c>
      <c r="BJ2597" t="s">
        <v>878</v>
      </c>
      <c r="BK2597" t="s">
        <v>18</v>
      </c>
      <c r="BL2597" s="1">
        <v>3</v>
      </c>
      <c r="BN2597" s="112">
        <v>47</v>
      </c>
      <c r="BO2597" s="114">
        <v>139</v>
      </c>
      <c r="BP2597" s="118">
        <f t="shared" si="1020"/>
        <v>47139</v>
      </c>
      <c r="BQ2597" s="118">
        <f t="shared" si="1041"/>
        <v>47139</v>
      </c>
      <c r="BR2597" s="5" t="s">
        <v>3151</v>
      </c>
    </row>
    <row r="2598" spans="1:83" ht="15" hidden="1" customHeight="1" outlineLevel="1">
      <c r="A2598" t="s">
        <v>954</v>
      </c>
      <c r="B2598" t="s">
        <v>18</v>
      </c>
      <c r="C2598" s="1">
        <f t="shared" si="1032"/>
        <v>33481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0</v>
      </c>
      <c r="G2598" s="129">
        <f t="shared" si="1030"/>
        <v>14540</v>
      </c>
      <c r="H2598" s="134">
        <f t="shared" si="1031"/>
        <v>0.43427615662614616</v>
      </c>
      <c r="I2598" s="2"/>
      <c r="J2598" s="2">
        <f t="shared" si="1033"/>
        <v>0.27340879902033988</v>
      </c>
      <c r="K2598" s="2">
        <f t="shared" si="1034"/>
        <v>0.70768495564648604</v>
      </c>
      <c r="L2598" s="2">
        <f t="shared" si="1035"/>
        <v>0</v>
      </c>
      <c r="M2598" s="2">
        <f t="shared" si="1036"/>
        <v>1.8906245333174088E-2</v>
      </c>
      <c r="N2598" s="63">
        <v>9154</v>
      </c>
      <c r="O2598" s="63">
        <v>23694</v>
      </c>
      <c r="P2598" s="63">
        <v>0</v>
      </c>
      <c r="Q2598" s="63">
        <v>428</v>
      </c>
      <c r="R2598" s="63">
        <v>64</v>
      </c>
      <c r="S2598" s="63">
        <v>50</v>
      </c>
      <c r="T2598" s="63">
        <v>19</v>
      </c>
      <c r="U2598" s="63">
        <v>48</v>
      </c>
      <c r="V2598" s="63">
        <v>10</v>
      </c>
      <c r="W2598" s="63">
        <v>0</v>
      </c>
      <c r="X2598" s="63">
        <v>14</v>
      </c>
      <c r="Y2598" s="63">
        <v>0</v>
      </c>
      <c r="Z2598" s="63">
        <v>0</v>
      </c>
      <c r="AA2598" s="63">
        <v>0</v>
      </c>
      <c r="AB2598" s="63">
        <v>0</v>
      </c>
      <c r="AC2598" s="63">
        <v>0</v>
      </c>
      <c r="AD2598" s="63">
        <v>0</v>
      </c>
      <c r="AE2598" s="63">
        <v>0</v>
      </c>
      <c r="AF2598" s="63">
        <v>0</v>
      </c>
      <c r="AG2598" s="63">
        <v>0</v>
      </c>
      <c r="AH2598" s="63">
        <v>0</v>
      </c>
      <c r="AI2598" s="63">
        <v>0</v>
      </c>
      <c r="AJ2598" s="63">
        <v>0</v>
      </c>
      <c r="AK2598" s="63">
        <v>0</v>
      </c>
      <c r="AL2598" s="63">
        <v>0</v>
      </c>
      <c r="AM2598" s="63">
        <v>0</v>
      </c>
      <c r="AN2598" s="63">
        <v>0</v>
      </c>
      <c r="AO2598" s="63">
        <v>0</v>
      </c>
      <c r="AP2598" s="63">
        <v>0</v>
      </c>
      <c r="AQ2598" s="63">
        <v>0</v>
      </c>
      <c r="AR2598" s="63">
        <v>0</v>
      </c>
      <c r="AS2598" s="63">
        <v>0</v>
      </c>
      <c r="AT2598" s="63">
        <v>0</v>
      </c>
      <c r="AU2598" s="63">
        <v>0</v>
      </c>
      <c r="AV2598" s="63">
        <v>0</v>
      </c>
      <c r="AW2598" s="63">
        <v>0</v>
      </c>
      <c r="AX2598" s="63">
        <v>0</v>
      </c>
      <c r="AY2598" s="63">
        <v>0</v>
      </c>
      <c r="BA2598" s="5">
        <f>IF(Q2598&gt;0,RANK(Q2598,(N2598:P2598,Q2598:AE2598)),0)</f>
        <v>3</v>
      </c>
      <c r="BB2598" s="5">
        <f>IF(R2598&gt;0,RANK(R2598,(N2598:P2598,Q2598:AE2598)),0)</f>
        <v>4</v>
      </c>
      <c r="BC2598" s="5">
        <f>IF(T2598&gt;0,RANK(T2598,(N2598:P2598,Q2598:AE2598)),0)</f>
        <v>7</v>
      </c>
      <c r="BD2598" s="5">
        <f>IF(S2598&gt;0,RANK(S2598,(N2598:P2598,Q2598:AE2598)),0)</f>
        <v>5</v>
      </c>
      <c r="BE2598" s="2">
        <f t="shared" si="1037"/>
        <v>1.2783369672351483E-2</v>
      </c>
      <c r="BF2598" s="2">
        <f t="shared" si="1038"/>
        <v>1.9115319136226517E-3</v>
      </c>
      <c r="BG2598" s="2">
        <f t="shared" si="1039"/>
        <v>5.6748603685672467E-4</v>
      </c>
      <c r="BH2598" s="2">
        <f t="shared" si="1040"/>
        <v>1.4933843075176966E-3</v>
      </c>
      <c r="BJ2598" t="s">
        <v>954</v>
      </c>
      <c r="BK2598" t="s">
        <v>18</v>
      </c>
      <c r="BL2598" s="1">
        <v>6</v>
      </c>
      <c r="BN2598" s="112">
        <v>47</v>
      </c>
      <c r="BO2598" s="114">
        <v>141</v>
      </c>
      <c r="BP2598" s="118">
        <f t="shared" si="1020"/>
        <v>47141</v>
      </c>
      <c r="BQ2598" s="118">
        <f t="shared" si="1041"/>
        <v>47141</v>
      </c>
      <c r="BR2598" s="5" t="s">
        <v>3151</v>
      </c>
    </row>
    <row r="2599" spans="1:83" ht="15" hidden="1" customHeight="1" outlineLevel="1">
      <c r="A2599" t="s">
        <v>1266</v>
      </c>
      <c r="B2599" t="s">
        <v>18</v>
      </c>
      <c r="C2599" s="1">
        <f t="shared" si="1032"/>
        <v>13608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0</v>
      </c>
      <c r="G2599" s="129">
        <f t="shared" si="1030"/>
        <v>8668</v>
      </c>
      <c r="H2599" s="134">
        <f t="shared" si="1031"/>
        <v>0.63697824808935921</v>
      </c>
      <c r="I2599" s="2"/>
      <c r="J2599" s="2">
        <f t="shared" si="1033"/>
        <v>0.17364785420340975</v>
      </c>
      <c r="K2599" s="2">
        <f t="shared" si="1034"/>
        <v>0.81062610229276899</v>
      </c>
      <c r="L2599" s="2">
        <f t="shared" si="1035"/>
        <v>0</v>
      </c>
      <c r="M2599" s="2">
        <f t="shared" si="1036"/>
        <v>1.572604350382123E-2</v>
      </c>
      <c r="N2599" s="63">
        <v>2363</v>
      </c>
      <c r="O2599" s="63">
        <v>11031</v>
      </c>
      <c r="P2599" s="63">
        <v>0</v>
      </c>
      <c r="Q2599" s="63">
        <v>129</v>
      </c>
      <c r="R2599" s="63">
        <v>17</v>
      </c>
      <c r="S2599" s="63">
        <v>23</v>
      </c>
      <c r="T2599" s="63">
        <v>5</v>
      </c>
      <c r="U2599" s="63">
        <v>28</v>
      </c>
      <c r="V2599" s="63">
        <v>3</v>
      </c>
      <c r="W2599" s="63">
        <v>0</v>
      </c>
      <c r="X2599" s="63">
        <v>9</v>
      </c>
      <c r="Y2599" s="63">
        <v>0</v>
      </c>
      <c r="Z2599" s="63">
        <v>0</v>
      </c>
      <c r="AA2599" s="63">
        <v>0</v>
      </c>
      <c r="AB2599" s="63">
        <v>0</v>
      </c>
      <c r="AC2599" s="63">
        <v>0</v>
      </c>
      <c r="AD2599" s="63">
        <v>0</v>
      </c>
      <c r="AE2599" s="63">
        <v>0</v>
      </c>
      <c r="AF2599" s="63">
        <v>0</v>
      </c>
      <c r="AG2599" s="63">
        <v>0</v>
      </c>
      <c r="AH2599" s="63">
        <v>0</v>
      </c>
      <c r="AI2599" s="63">
        <v>0</v>
      </c>
      <c r="AJ2599" s="63">
        <v>0</v>
      </c>
      <c r="AK2599" s="63">
        <v>0</v>
      </c>
      <c r="AL2599" s="63">
        <v>0</v>
      </c>
      <c r="AM2599" s="63">
        <v>0</v>
      </c>
      <c r="AN2599" s="63">
        <v>0</v>
      </c>
      <c r="AO2599" s="63">
        <v>0</v>
      </c>
      <c r="AP2599" s="63">
        <v>0</v>
      </c>
      <c r="AQ2599" s="63">
        <v>0</v>
      </c>
      <c r="AR2599" s="63">
        <v>0</v>
      </c>
      <c r="AS2599" s="63">
        <v>0</v>
      </c>
      <c r="AT2599" s="63">
        <v>0</v>
      </c>
      <c r="AU2599" s="63">
        <v>0</v>
      </c>
      <c r="AV2599" s="63">
        <v>0</v>
      </c>
      <c r="AW2599" s="63">
        <v>0</v>
      </c>
      <c r="AX2599" s="63">
        <v>0</v>
      </c>
      <c r="AY2599" s="63">
        <v>0</v>
      </c>
      <c r="BA2599" s="5">
        <f>IF(Q2599&gt;0,RANK(Q2599,(N2599:P2599,Q2599:AE2599)),0)</f>
        <v>3</v>
      </c>
      <c r="BB2599" s="5">
        <f>IF(R2599&gt;0,RANK(R2599,(N2599:P2599,Q2599:AE2599)),0)</f>
        <v>6</v>
      </c>
      <c r="BC2599" s="5">
        <f>IF(T2599&gt;0,RANK(T2599,(N2599:P2599,Q2599:AE2599)),0)</f>
        <v>8</v>
      </c>
      <c r="BD2599" s="5">
        <f>IF(S2599&gt;0,RANK(S2599,(N2599:P2599,Q2599:AE2599)),0)</f>
        <v>5</v>
      </c>
      <c r="BE2599" s="2">
        <f t="shared" si="1037"/>
        <v>9.4797178130511459E-3</v>
      </c>
      <c r="BF2599" s="2">
        <f t="shared" si="1038"/>
        <v>1.2492651381540271E-3</v>
      </c>
      <c r="BG2599" s="2">
        <f t="shared" si="1039"/>
        <v>3.6743092298647856E-4</v>
      </c>
      <c r="BH2599" s="2">
        <f t="shared" si="1040"/>
        <v>1.6901822457378013E-3</v>
      </c>
      <c r="BJ2599" t="s">
        <v>1266</v>
      </c>
      <c r="BK2599" t="s">
        <v>18</v>
      </c>
      <c r="BL2599" s="1">
        <v>4</v>
      </c>
      <c r="BN2599" s="112">
        <v>47</v>
      </c>
      <c r="BO2599" s="114">
        <v>143</v>
      </c>
      <c r="BP2599" s="118">
        <f t="shared" si="1020"/>
        <v>47143</v>
      </c>
      <c r="BQ2599" s="118">
        <f t="shared" si="1041"/>
        <v>47143</v>
      </c>
      <c r="BR2599" s="5" t="s">
        <v>3151</v>
      </c>
    </row>
    <row r="2600" spans="1:83" ht="15" hidden="1" customHeight="1" outlineLevel="1">
      <c r="A2600" t="s">
        <v>1021</v>
      </c>
      <c r="B2600" t="s">
        <v>18</v>
      </c>
      <c r="C2600" s="1">
        <f t="shared" si="1032"/>
        <v>25868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29">
        <f t="shared" si="1030"/>
        <v>13161</v>
      </c>
      <c r="H2600" s="134">
        <f t="shared" si="1031"/>
        <v>0.50877532085974952</v>
      </c>
      <c r="I2600" s="2"/>
      <c r="J2600" s="2">
        <f t="shared" si="1033"/>
        <v>0.23326117210453071</v>
      </c>
      <c r="K2600" s="2">
        <f t="shared" si="1034"/>
        <v>0.7420364929642802</v>
      </c>
      <c r="L2600" s="2">
        <f t="shared" si="1035"/>
        <v>0</v>
      </c>
      <c r="M2600" s="2">
        <f t="shared" si="1036"/>
        <v>2.4702334931189118E-2</v>
      </c>
      <c r="N2600" s="63">
        <v>6034</v>
      </c>
      <c r="O2600" s="63">
        <v>19195</v>
      </c>
      <c r="P2600" s="63">
        <v>0</v>
      </c>
      <c r="Q2600" s="63">
        <v>307</v>
      </c>
      <c r="R2600" s="63">
        <v>45</v>
      </c>
      <c r="S2600" s="63">
        <v>57</v>
      </c>
      <c r="T2600" s="63">
        <v>16</v>
      </c>
      <c r="U2600" s="63">
        <v>143</v>
      </c>
      <c r="V2600" s="63">
        <v>28</v>
      </c>
      <c r="W2600" s="63">
        <v>0</v>
      </c>
      <c r="X2600" s="63">
        <v>43</v>
      </c>
      <c r="Y2600" s="63">
        <v>0</v>
      </c>
      <c r="Z2600" s="63">
        <v>0</v>
      </c>
      <c r="AA2600" s="63">
        <v>0</v>
      </c>
      <c r="AB2600" s="63">
        <v>0</v>
      </c>
      <c r="AC2600" s="63">
        <v>0</v>
      </c>
      <c r="AD2600" s="63">
        <v>0</v>
      </c>
      <c r="AE2600" s="63">
        <v>0</v>
      </c>
      <c r="AF2600" s="63">
        <v>0</v>
      </c>
      <c r="AG2600" s="63">
        <v>0</v>
      </c>
      <c r="AH2600" s="63">
        <v>0</v>
      </c>
      <c r="AI2600" s="63">
        <v>0</v>
      </c>
      <c r="AJ2600" s="63">
        <v>0</v>
      </c>
      <c r="AK2600" s="63">
        <v>0</v>
      </c>
      <c r="AL2600" s="63">
        <v>0</v>
      </c>
      <c r="AM2600" s="63">
        <v>0</v>
      </c>
      <c r="AN2600" s="63">
        <v>0</v>
      </c>
      <c r="AO2600" s="63">
        <v>0</v>
      </c>
      <c r="AP2600" s="63">
        <v>0</v>
      </c>
      <c r="AQ2600" s="63">
        <v>0</v>
      </c>
      <c r="AR2600" s="63">
        <v>0</v>
      </c>
      <c r="AS2600" s="63">
        <v>0</v>
      </c>
      <c r="AT2600" s="63">
        <v>0</v>
      </c>
      <c r="AU2600" s="63">
        <v>0</v>
      </c>
      <c r="AV2600" s="63">
        <v>0</v>
      </c>
      <c r="AW2600" s="63">
        <v>0</v>
      </c>
      <c r="AX2600" s="63">
        <v>0</v>
      </c>
      <c r="AY2600" s="63">
        <v>0</v>
      </c>
      <c r="BA2600" s="5">
        <f>IF(Q2600&gt;0,RANK(Q2600,(N2600:P2600,Q2600:AE2600)),0)</f>
        <v>3</v>
      </c>
      <c r="BB2600" s="5">
        <f>IF(R2600&gt;0,RANK(R2600,(N2600:P2600,Q2600:AE2600)),0)</f>
        <v>6</v>
      </c>
      <c r="BC2600" s="5">
        <f>IF(T2600&gt;0,RANK(T2600,(N2600:P2600,Q2600:AE2600)),0)</f>
        <v>9</v>
      </c>
      <c r="BD2600" s="5">
        <f>IF(S2600&gt;0,RANK(S2600,(N2600:P2600,Q2600:AE2600)),0)</f>
        <v>5</v>
      </c>
      <c r="BE2600" s="2">
        <f t="shared" si="1037"/>
        <v>1.1867944951291171E-2</v>
      </c>
      <c r="BF2600" s="2">
        <f t="shared" si="1038"/>
        <v>1.7396010514921911E-3</v>
      </c>
      <c r="BG2600" s="2">
        <f t="shared" si="1039"/>
        <v>6.1852481830833458E-4</v>
      </c>
      <c r="BH2600" s="2">
        <f t="shared" si="1040"/>
        <v>2.2034946652234422E-3</v>
      </c>
      <c r="BJ2600" t="s">
        <v>1021</v>
      </c>
      <c r="BK2600" t="s">
        <v>18</v>
      </c>
      <c r="BL2600" s="1">
        <v>3</v>
      </c>
      <c r="BN2600" s="112">
        <v>47</v>
      </c>
      <c r="BO2600" s="114">
        <v>145</v>
      </c>
      <c r="BP2600" s="118">
        <f t="shared" si="1020"/>
        <v>47145</v>
      </c>
      <c r="BQ2600" s="118">
        <f t="shared" si="1041"/>
        <v>47145</v>
      </c>
      <c r="BR2600" s="5" t="s">
        <v>3151</v>
      </c>
    </row>
    <row r="2601" spans="1:83" ht="15" hidden="1" customHeight="1" outlineLevel="1">
      <c r="A2601" t="s">
        <v>1681</v>
      </c>
      <c r="B2601" t="s">
        <v>18</v>
      </c>
      <c r="C2601" s="1">
        <f t="shared" si="1032"/>
        <v>33712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0</v>
      </c>
      <c r="G2601" s="129">
        <f t="shared" si="1030"/>
        <v>15845</v>
      </c>
      <c r="H2601" s="134">
        <f t="shared" si="1031"/>
        <v>0.47001067869008067</v>
      </c>
      <c r="I2601" s="2"/>
      <c r="J2601" s="2">
        <f t="shared" si="1033"/>
        <v>0.2577717133364974</v>
      </c>
      <c r="K2601" s="2">
        <f t="shared" si="1034"/>
        <v>0.72778239202657802</v>
      </c>
      <c r="L2601" s="2">
        <f t="shared" si="1035"/>
        <v>0</v>
      </c>
      <c r="M2601" s="2">
        <f t="shared" si="1036"/>
        <v>1.4445894636924583E-2</v>
      </c>
      <c r="N2601" s="63">
        <v>8690</v>
      </c>
      <c r="O2601" s="63">
        <v>24535</v>
      </c>
      <c r="P2601" s="63">
        <v>0</v>
      </c>
      <c r="Q2601" s="63">
        <v>300</v>
      </c>
      <c r="R2601" s="63">
        <v>39</v>
      </c>
      <c r="S2601" s="63">
        <v>48</v>
      </c>
      <c r="T2601" s="63">
        <v>15</v>
      </c>
      <c r="U2601" s="63">
        <v>60</v>
      </c>
      <c r="V2601" s="63">
        <v>8</v>
      </c>
      <c r="W2601" s="63">
        <v>0</v>
      </c>
      <c r="X2601" s="63">
        <v>17</v>
      </c>
      <c r="Y2601" s="63">
        <v>0</v>
      </c>
      <c r="Z2601" s="63">
        <v>0</v>
      </c>
      <c r="AA2601" s="63">
        <v>0</v>
      </c>
      <c r="AB2601" s="63">
        <v>0</v>
      </c>
      <c r="AC2601" s="63">
        <v>0</v>
      </c>
      <c r="AD2601" s="63">
        <v>0</v>
      </c>
      <c r="AE2601" s="63">
        <v>0</v>
      </c>
      <c r="AF2601" s="63">
        <v>0</v>
      </c>
      <c r="AG2601" s="63">
        <v>0</v>
      </c>
      <c r="AH2601" s="63">
        <v>0</v>
      </c>
      <c r="AI2601" s="63">
        <v>0</v>
      </c>
      <c r="AJ2601" s="63">
        <v>0</v>
      </c>
      <c r="AK2601" s="63">
        <v>0</v>
      </c>
      <c r="AL2601" s="63">
        <v>0</v>
      </c>
      <c r="AM2601" s="63">
        <v>0</v>
      </c>
      <c r="AN2601" s="63">
        <v>0</v>
      </c>
      <c r="AO2601" s="63">
        <v>0</v>
      </c>
      <c r="AP2601" s="63">
        <v>0</v>
      </c>
      <c r="AQ2601" s="63">
        <v>0</v>
      </c>
      <c r="AR2601" s="63">
        <v>0</v>
      </c>
      <c r="AS2601" s="63">
        <v>0</v>
      </c>
      <c r="AT2601" s="63">
        <v>0</v>
      </c>
      <c r="AU2601" s="63">
        <v>0</v>
      </c>
      <c r="AV2601" s="63">
        <v>0</v>
      </c>
      <c r="AW2601" s="63">
        <v>0</v>
      </c>
      <c r="AX2601" s="63">
        <v>0</v>
      </c>
      <c r="AY2601" s="63">
        <v>0</v>
      </c>
      <c r="BA2601" s="5">
        <f>IF(Q2601&gt;0,RANK(Q2601,(N2601:P2601,Q2601:AE2601)),0)</f>
        <v>3</v>
      </c>
      <c r="BB2601" s="5">
        <f>IF(R2601&gt;0,RANK(R2601,(N2601:P2601,Q2601:AE2601)),0)</f>
        <v>6</v>
      </c>
      <c r="BC2601" s="5">
        <f>IF(T2601&gt;0,RANK(T2601,(N2601:P2601,Q2601:AE2601)),0)</f>
        <v>8</v>
      </c>
      <c r="BD2601" s="5">
        <f>IF(S2601&gt;0,RANK(S2601,(N2601:P2601,Q2601:AE2601)),0)</f>
        <v>5</v>
      </c>
      <c r="BE2601" s="2">
        <f t="shared" si="1037"/>
        <v>8.8989084005695294E-3</v>
      </c>
      <c r="BF2601" s="2">
        <f t="shared" si="1038"/>
        <v>1.1568580920740389E-3</v>
      </c>
      <c r="BG2601" s="2">
        <f t="shared" si="1039"/>
        <v>4.4494542002847649E-4</v>
      </c>
      <c r="BH2601" s="2">
        <f t="shared" si="1040"/>
        <v>1.4238253440911248E-3</v>
      </c>
      <c r="BJ2601" t="s">
        <v>1681</v>
      </c>
      <c r="BK2601" t="s">
        <v>18</v>
      </c>
      <c r="BL2601" s="1">
        <v>6</v>
      </c>
      <c r="BN2601" s="112">
        <v>47</v>
      </c>
      <c r="BO2601" s="114">
        <v>147</v>
      </c>
      <c r="BP2601" s="118">
        <f t="shared" si="1020"/>
        <v>47147</v>
      </c>
      <c r="BQ2601" s="118">
        <f t="shared" si="1041"/>
        <v>47147</v>
      </c>
      <c r="BR2601" s="5" t="s">
        <v>3151</v>
      </c>
    </row>
    <row r="2602" spans="1:83" ht="15" hidden="1" customHeight="1" outlineLevel="1">
      <c r="A2602" t="s">
        <v>2097</v>
      </c>
      <c r="B2602" t="s">
        <v>18</v>
      </c>
      <c r="C2602" s="1">
        <f t="shared" si="1032"/>
        <v>143604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0</v>
      </c>
      <c r="G2602" s="129">
        <f t="shared" si="1030"/>
        <v>22184</v>
      </c>
      <c r="H2602" s="134">
        <f t="shared" si="1031"/>
        <v>0.1544803765911813</v>
      </c>
      <c r="I2602" s="2"/>
      <c r="J2602" s="2">
        <f t="shared" si="1033"/>
        <v>0.41216818473023037</v>
      </c>
      <c r="K2602" s="2">
        <f t="shared" si="1034"/>
        <v>0.56664856132141161</v>
      </c>
      <c r="L2602" s="2">
        <f t="shared" si="1035"/>
        <v>0</v>
      </c>
      <c r="M2602" s="2">
        <f t="shared" si="1036"/>
        <v>2.1183253948358072E-2</v>
      </c>
      <c r="N2602" s="63">
        <v>59189</v>
      </c>
      <c r="O2602" s="63">
        <v>81373</v>
      </c>
      <c r="P2602" s="63">
        <v>0</v>
      </c>
      <c r="Q2602" s="63">
        <v>1844</v>
      </c>
      <c r="R2602" s="63">
        <v>279</v>
      </c>
      <c r="S2602" s="63">
        <v>235</v>
      </c>
      <c r="T2602" s="63">
        <v>87</v>
      </c>
      <c r="U2602" s="63">
        <v>439</v>
      </c>
      <c r="V2602" s="63">
        <v>54</v>
      </c>
      <c r="W2602" s="63">
        <v>0</v>
      </c>
      <c r="X2602" s="63">
        <v>104</v>
      </c>
      <c r="Y2602" s="63">
        <v>0</v>
      </c>
      <c r="Z2602" s="63">
        <v>0</v>
      </c>
      <c r="AA2602" s="63">
        <v>0</v>
      </c>
      <c r="AB2602" s="63">
        <v>0</v>
      </c>
      <c r="AC2602" s="63">
        <v>0</v>
      </c>
      <c r="AD2602" s="63">
        <v>0</v>
      </c>
      <c r="AE2602" s="63">
        <v>0</v>
      </c>
      <c r="AF2602" s="63">
        <v>0</v>
      </c>
      <c r="AG2602" s="63">
        <v>0</v>
      </c>
      <c r="AH2602" s="63">
        <v>0</v>
      </c>
      <c r="AI2602" s="63">
        <v>0</v>
      </c>
      <c r="AJ2602" s="63">
        <v>0</v>
      </c>
      <c r="AK2602" s="63">
        <v>0</v>
      </c>
      <c r="AL2602" s="63">
        <v>0</v>
      </c>
      <c r="AM2602" s="63">
        <v>0</v>
      </c>
      <c r="AN2602" s="63">
        <v>0</v>
      </c>
      <c r="AO2602" s="63">
        <v>0</v>
      </c>
      <c r="AP2602" s="63">
        <v>0</v>
      </c>
      <c r="AQ2602" s="63">
        <v>0</v>
      </c>
      <c r="AR2602" s="63">
        <v>0</v>
      </c>
      <c r="AS2602" s="63">
        <v>0</v>
      </c>
      <c r="AT2602" s="63">
        <v>0</v>
      </c>
      <c r="AU2602" s="63">
        <v>0</v>
      </c>
      <c r="AV2602" s="63">
        <v>0</v>
      </c>
      <c r="AW2602" s="63">
        <v>0</v>
      </c>
      <c r="AX2602" s="63">
        <v>0</v>
      </c>
      <c r="AY2602" s="63">
        <v>0</v>
      </c>
      <c r="BA2602" s="5">
        <f>IF(Q2602&gt;0,RANK(Q2602,(N2602:P2602,Q2602:AE2602)),0)</f>
        <v>3</v>
      </c>
      <c r="BB2602" s="5">
        <f>IF(R2602&gt;0,RANK(R2602,(N2602:P2602,Q2602:AE2602)),0)</f>
        <v>5</v>
      </c>
      <c r="BC2602" s="5">
        <f>IF(T2602&gt;0,RANK(T2602,(N2602:P2602,Q2602:AE2602)),0)</f>
        <v>8</v>
      </c>
      <c r="BD2602" s="5">
        <f>IF(S2602&gt;0,RANK(S2602,(N2602:P2602,Q2602:AE2602)),0)</f>
        <v>6</v>
      </c>
      <c r="BE2602" s="2">
        <f t="shared" si="1037"/>
        <v>1.2840867942397147E-2</v>
      </c>
      <c r="BF2602" s="2">
        <f t="shared" si="1038"/>
        <v>1.9428428177488092E-3</v>
      </c>
      <c r="BG2602" s="2">
        <f t="shared" si="1039"/>
        <v>6.0583270660984371E-4</v>
      </c>
      <c r="BH2602" s="2">
        <f t="shared" si="1040"/>
        <v>1.6364446672794629E-3</v>
      </c>
      <c r="BJ2602" t="s">
        <v>2097</v>
      </c>
      <c r="BK2602" t="s">
        <v>18</v>
      </c>
      <c r="BL2602" s="1">
        <v>4</v>
      </c>
      <c r="BN2602" s="112">
        <v>47</v>
      </c>
      <c r="BO2602" s="114">
        <v>149</v>
      </c>
      <c r="BP2602" s="118">
        <f t="shared" ref="BP2602:BP2665" si="1042">1000*BN2602+BO2602</f>
        <v>47149</v>
      </c>
      <c r="BQ2602" s="118">
        <f t="shared" si="1041"/>
        <v>47149</v>
      </c>
      <c r="BR2602" s="5" t="s">
        <v>3151</v>
      </c>
    </row>
    <row r="2603" spans="1:83" ht="15" hidden="1" customHeight="1" outlineLevel="1">
      <c r="A2603" t="s">
        <v>829</v>
      </c>
      <c r="B2603" t="s">
        <v>18</v>
      </c>
      <c r="C2603" s="1">
        <f t="shared" si="1032"/>
        <v>9052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29">
        <f t="shared" si="1030"/>
        <v>7018</v>
      </c>
      <c r="H2603" s="134">
        <f t="shared" si="1031"/>
        <v>0.77529827662395046</v>
      </c>
      <c r="I2603" s="2"/>
      <c r="J2603" s="2">
        <f t="shared" si="1033"/>
        <v>0.10892620415377817</v>
      </c>
      <c r="K2603" s="2">
        <f t="shared" si="1034"/>
        <v>0.88422448077772864</v>
      </c>
      <c r="L2603" s="2">
        <f t="shared" si="1035"/>
        <v>0</v>
      </c>
      <c r="M2603" s="2">
        <f t="shared" si="1036"/>
        <v>6.8493150684931781E-3</v>
      </c>
      <c r="N2603" s="63">
        <v>986</v>
      </c>
      <c r="O2603" s="63">
        <v>8004</v>
      </c>
      <c r="P2603" s="63">
        <v>0</v>
      </c>
      <c r="Q2603" s="63">
        <v>32</v>
      </c>
      <c r="R2603" s="63">
        <v>2</v>
      </c>
      <c r="S2603" s="63">
        <v>7</v>
      </c>
      <c r="T2603" s="63">
        <v>1</v>
      </c>
      <c r="U2603" s="63">
        <v>15</v>
      </c>
      <c r="V2603" s="63">
        <v>0</v>
      </c>
      <c r="W2603" s="63">
        <v>0</v>
      </c>
      <c r="X2603" s="63">
        <v>5</v>
      </c>
      <c r="Y2603" s="63">
        <v>0</v>
      </c>
      <c r="Z2603" s="63">
        <v>0</v>
      </c>
      <c r="AA2603" s="63">
        <v>0</v>
      </c>
      <c r="AB2603" s="63">
        <v>0</v>
      </c>
      <c r="AC2603" s="63">
        <v>0</v>
      </c>
      <c r="AD2603" s="63">
        <v>0</v>
      </c>
      <c r="AE2603" s="63">
        <v>0</v>
      </c>
      <c r="AF2603" s="63">
        <v>0</v>
      </c>
      <c r="AG2603" s="63">
        <v>0</v>
      </c>
      <c r="AH2603" s="63">
        <v>0</v>
      </c>
      <c r="AI2603" s="63">
        <v>0</v>
      </c>
      <c r="AJ2603" s="63">
        <v>0</v>
      </c>
      <c r="AK2603" s="63">
        <v>0</v>
      </c>
      <c r="AL2603" s="63">
        <v>0</v>
      </c>
      <c r="AM2603" s="63">
        <v>0</v>
      </c>
      <c r="AN2603" s="63">
        <v>0</v>
      </c>
      <c r="AO2603" s="63">
        <v>0</v>
      </c>
      <c r="AP2603" s="63">
        <v>0</v>
      </c>
      <c r="AQ2603" s="63">
        <v>0</v>
      </c>
      <c r="AR2603" s="63">
        <v>0</v>
      </c>
      <c r="AS2603" s="63">
        <v>0</v>
      </c>
      <c r="AT2603" s="63">
        <v>0</v>
      </c>
      <c r="AU2603" s="63">
        <v>0</v>
      </c>
      <c r="AV2603" s="63">
        <v>0</v>
      </c>
      <c r="AW2603" s="63">
        <v>0</v>
      </c>
      <c r="AX2603" s="63">
        <v>0</v>
      </c>
      <c r="AY2603" s="63">
        <v>0</v>
      </c>
      <c r="BA2603" s="5">
        <f>IF(Q2603&gt;0,RANK(Q2603,(N2603:P2603,Q2603:AE2603)),0)</f>
        <v>3</v>
      </c>
      <c r="BB2603" s="5">
        <f>IF(R2603&gt;0,RANK(R2603,(N2603:P2603,Q2603:AE2603)),0)</f>
        <v>7</v>
      </c>
      <c r="BC2603" s="5">
        <f>IF(T2603&gt;0,RANK(T2603,(N2603:P2603,Q2603:AE2603)),0)</f>
        <v>8</v>
      </c>
      <c r="BD2603" s="5">
        <f>IF(S2603&gt;0,RANK(S2603,(N2603:P2603,Q2603:AE2603)),0)</f>
        <v>5</v>
      </c>
      <c r="BE2603" s="2">
        <f t="shared" si="1037"/>
        <v>3.5351303579319489E-3</v>
      </c>
      <c r="BF2603" s="2">
        <f t="shared" si="1038"/>
        <v>2.2094564737074681E-4</v>
      </c>
      <c r="BG2603" s="2">
        <f t="shared" si="1039"/>
        <v>1.104728236853734E-4</v>
      </c>
      <c r="BH2603" s="2">
        <f t="shared" si="1040"/>
        <v>7.7330976579761382E-4</v>
      </c>
      <c r="BJ2603" t="s">
        <v>829</v>
      </c>
      <c r="BK2603" t="s">
        <v>18</v>
      </c>
      <c r="BL2603" s="1">
        <v>3</v>
      </c>
      <c r="BN2603" s="112">
        <v>47</v>
      </c>
      <c r="BO2603" s="114">
        <v>151</v>
      </c>
      <c r="BP2603" s="118">
        <f t="shared" si="1042"/>
        <v>47151</v>
      </c>
      <c r="BQ2603" s="118">
        <f t="shared" si="1041"/>
        <v>47151</v>
      </c>
      <c r="BR2603" s="5" t="s">
        <v>3151</v>
      </c>
    </row>
    <row r="2604" spans="1:83" ht="15" hidden="1" customHeight="1" outlineLevel="1">
      <c r="A2604" t="s">
        <v>1448</v>
      </c>
      <c r="B2604" t="s">
        <v>18</v>
      </c>
      <c r="C2604" s="1">
        <f t="shared" si="1032"/>
        <v>7239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0</v>
      </c>
      <c r="G2604" s="129">
        <f t="shared" si="1030"/>
        <v>4551</v>
      </c>
      <c r="H2604" s="134">
        <f t="shared" si="1031"/>
        <v>0.62867799419809367</v>
      </c>
      <c r="I2604" s="2"/>
      <c r="J2604" s="2">
        <f t="shared" si="1033"/>
        <v>0.17889211217018924</v>
      </c>
      <c r="K2604" s="2">
        <f t="shared" si="1034"/>
        <v>0.80757010636828286</v>
      </c>
      <c r="L2604" s="2">
        <f t="shared" si="1035"/>
        <v>0</v>
      </c>
      <c r="M2604" s="2">
        <f t="shared" si="1036"/>
        <v>1.3537781461527953E-2</v>
      </c>
      <c r="N2604" s="63">
        <v>1295</v>
      </c>
      <c r="O2604" s="63">
        <v>5846</v>
      </c>
      <c r="P2604" s="63">
        <v>0</v>
      </c>
      <c r="Q2604" s="63">
        <v>64</v>
      </c>
      <c r="R2604" s="63">
        <v>11</v>
      </c>
      <c r="S2604" s="63">
        <v>5</v>
      </c>
      <c r="T2604" s="63">
        <v>0</v>
      </c>
      <c r="U2604" s="63">
        <v>14</v>
      </c>
      <c r="V2604" s="63">
        <v>1</v>
      </c>
      <c r="W2604" s="63">
        <v>0</v>
      </c>
      <c r="X2604" s="63">
        <v>3</v>
      </c>
      <c r="Y2604" s="63">
        <v>0</v>
      </c>
      <c r="Z2604" s="63">
        <v>0</v>
      </c>
      <c r="AA2604" s="63">
        <v>0</v>
      </c>
      <c r="AB2604" s="63">
        <v>0</v>
      </c>
      <c r="AC2604" s="63">
        <v>0</v>
      </c>
      <c r="AD2604" s="63">
        <v>0</v>
      </c>
      <c r="AE2604" s="63">
        <v>0</v>
      </c>
      <c r="AF2604" s="63">
        <v>0</v>
      </c>
      <c r="AG2604" s="63">
        <v>0</v>
      </c>
      <c r="AH2604" s="63">
        <v>0</v>
      </c>
      <c r="AI2604" s="63">
        <v>0</v>
      </c>
      <c r="AJ2604" s="63">
        <v>0</v>
      </c>
      <c r="AK2604" s="63">
        <v>0</v>
      </c>
      <c r="AL2604" s="63">
        <v>0</v>
      </c>
      <c r="AM2604" s="63">
        <v>0</v>
      </c>
      <c r="AN2604" s="63">
        <v>0</v>
      </c>
      <c r="AO2604" s="63">
        <v>0</v>
      </c>
      <c r="AP2604" s="63">
        <v>0</v>
      </c>
      <c r="AQ2604" s="63">
        <v>0</v>
      </c>
      <c r="AR2604" s="63">
        <v>0</v>
      </c>
      <c r="AS2604" s="63">
        <v>0</v>
      </c>
      <c r="AT2604" s="63">
        <v>0</v>
      </c>
      <c r="AU2604" s="63">
        <v>0</v>
      </c>
      <c r="AV2604" s="63">
        <v>0</v>
      </c>
      <c r="AW2604" s="63">
        <v>0</v>
      </c>
      <c r="AX2604" s="63">
        <v>0</v>
      </c>
      <c r="AY2604" s="63">
        <v>0</v>
      </c>
      <c r="BA2604" s="5">
        <f>IF(Q2604&gt;0,RANK(Q2604,(N2604:P2604,Q2604:AE2604)),0)</f>
        <v>3</v>
      </c>
      <c r="BB2604" s="5">
        <f>IF(R2604&gt;0,RANK(R2604,(N2604:P2604,Q2604:AE2604)),0)</f>
        <v>5</v>
      </c>
      <c r="BC2604" s="5">
        <f>IF(T2604&gt;0,RANK(T2604,(N2604:P2604,Q2604:AE2604)),0)</f>
        <v>0</v>
      </c>
      <c r="BD2604" s="5">
        <f>IF(S2604&gt;0,RANK(S2604,(N2604:P2604,Q2604:AE2604)),0)</f>
        <v>6</v>
      </c>
      <c r="BE2604" s="2">
        <f t="shared" si="1037"/>
        <v>8.8410001381406273E-3</v>
      </c>
      <c r="BF2604" s="2">
        <f t="shared" si="1038"/>
        <v>1.5195468987429202E-3</v>
      </c>
      <c r="BG2604" s="2">
        <f t="shared" si="1039"/>
        <v>0</v>
      </c>
      <c r="BH2604" s="2">
        <f t="shared" si="1040"/>
        <v>6.9070313579223648E-4</v>
      </c>
      <c r="BJ2604" t="s">
        <v>1448</v>
      </c>
      <c r="BK2604" t="s">
        <v>18</v>
      </c>
      <c r="BL2604" s="1">
        <v>4</v>
      </c>
      <c r="BN2604" s="112">
        <v>47</v>
      </c>
      <c r="BO2604" s="114">
        <v>153</v>
      </c>
      <c r="BP2604" s="118">
        <f t="shared" si="1042"/>
        <v>47153</v>
      </c>
      <c r="BQ2604" s="118">
        <f t="shared" si="1041"/>
        <v>47153</v>
      </c>
      <c r="BR2604" s="5" t="s">
        <v>3151</v>
      </c>
      <c r="CE2604" s="130"/>
    </row>
    <row r="2605" spans="1:83" ht="15" hidden="1" customHeight="1" outlineLevel="1">
      <c r="A2605" t="s">
        <v>807</v>
      </c>
      <c r="B2605" t="s">
        <v>18</v>
      </c>
      <c r="C2605" s="1">
        <f t="shared" si="1032"/>
        <v>43465</v>
      </c>
      <c r="D2605" s="5">
        <f>IF(N2605&gt;0, RANK(N2605,(N2605:P2605,Q2605:AE2605)),0)</f>
        <v>2</v>
      </c>
      <c r="E2605" s="5">
        <f>IF(O2605&gt;0,RANK(O2605,(N2605:P2605,Q2605:AE2605)),0)</f>
        <v>1</v>
      </c>
      <c r="F2605" s="5">
        <f>IF(P2605&gt;0,RANK(P2605,(N2605:P2605,Q2605:AE2605)),0)</f>
        <v>0</v>
      </c>
      <c r="G2605" s="129">
        <f t="shared" si="1030"/>
        <v>25047</v>
      </c>
      <c r="H2605" s="134">
        <f t="shared" si="1031"/>
        <v>0.57625675831128498</v>
      </c>
      <c r="I2605" s="2"/>
      <c r="J2605" s="2">
        <f t="shared" si="1033"/>
        <v>0.20004601403428046</v>
      </c>
      <c r="K2605" s="2">
        <f t="shared" si="1034"/>
        <v>0.77630277234556544</v>
      </c>
      <c r="L2605" s="2">
        <f t="shared" si="1035"/>
        <v>0</v>
      </c>
      <c r="M2605" s="2">
        <f t="shared" si="1036"/>
        <v>2.3651213620154099E-2</v>
      </c>
      <c r="N2605" s="63">
        <v>8695</v>
      </c>
      <c r="O2605" s="63">
        <v>33742</v>
      </c>
      <c r="P2605" s="63">
        <v>0</v>
      </c>
      <c r="Q2605" s="63">
        <v>402</v>
      </c>
      <c r="R2605" s="63">
        <v>57</v>
      </c>
      <c r="S2605" s="63">
        <v>111</v>
      </c>
      <c r="T2605" s="63">
        <v>23</v>
      </c>
      <c r="U2605" s="63">
        <v>306</v>
      </c>
      <c r="V2605" s="63">
        <v>46</v>
      </c>
      <c r="W2605" s="63">
        <v>0</v>
      </c>
      <c r="X2605" s="63">
        <v>83</v>
      </c>
      <c r="Y2605" s="63">
        <v>0</v>
      </c>
      <c r="Z2605" s="63">
        <v>0</v>
      </c>
      <c r="AA2605" s="63">
        <v>0</v>
      </c>
      <c r="AB2605" s="63">
        <v>0</v>
      </c>
      <c r="AC2605" s="63">
        <v>0</v>
      </c>
      <c r="AD2605" s="63">
        <v>0</v>
      </c>
      <c r="AE2605" s="63">
        <v>0</v>
      </c>
      <c r="AF2605" s="63">
        <v>0</v>
      </c>
      <c r="AG2605" s="63">
        <v>0</v>
      </c>
      <c r="AH2605" s="63">
        <v>0</v>
      </c>
      <c r="AI2605" s="63">
        <v>0</v>
      </c>
      <c r="AJ2605" s="63">
        <v>0</v>
      </c>
      <c r="AK2605" s="63">
        <v>0</v>
      </c>
      <c r="AL2605" s="63">
        <v>0</v>
      </c>
      <c r="AM2605" s="63">
        <v>0</v>
      </c>
      <c r="AN2605" s="63">
        <v>0</v>
      </c>
      <c r="AO2605" s="63">
        <v>0</v>
      </c>
      <c r="AP2605" s="63">
        <v>0</v>
      </c>
      <c r="AQ2605" s="63">
        <v>0</v>
      </c>
      <c r="AR2605" s="63">
        <v>0</v>
      </c>
      <c r="AS2605" s="63">
        <v>0</v>
      </c>
      <c r="AT2605" s="63">
        <v>0</v>
      </c>
      <c r="AU2605" s="63">
        <v>0</v>
      </c>
      <c r="AV2605" s="63">
        <v>0</v>
      </c>
      <c r="AW2605" s="63">
        <v>0</v>
      </c>
      <c r="AX2605" s="63">
        <v>0</v>
      </c>
      <c r="AY2605" s="63">
        <v>0</v>
      </c>
      <c r="BA2605" s="5">
        <f>IF(Q2605&gt;0,RANK(Q2605,(N2605:P2605,Q2605:AE2605)),0)</f>
        <v>3</v>
      </c>
      <c r="BB2605" s="5">
        <f>IF(R2605&gt;0,RANK(R2605,(N2605:P2605,Q2605:AE2605)),0)</f>
        <v>7</v>
      </c>
      <c r="BC2605" s="5">
        <f>IF(T2605&gt;0,RANK(T2605,(N2605:P2605,Q2605:AE2605)),0)</f>
        <v>9</v>
      </c>
      <c r="BD2605" s="5">
        <f>IF(S2605&gt;0,RANK(S2605,(N2605:P2605,Q2605:AE2605)),0)</f>
        <v>5</v>
      </c>
      <c r="BE2605" s="2">
        <f t="shared" si="1037"/>
        <v>9.2488208903715625E-3</v>
      </c>
      <c r="BF2605" s="2">
        <f t="shared" si="1038"/>
        <v>1.3113999769929828E-3</v>
      </c>
      <c r="BG2605" s="2">
        <f t="shared" si="1039"/>
        <v>5.2916139422523871E-4</v>
      </c>
      <c r="BH2605" s="2">
        <f t="shared" si="1040"/>
        <v>2.5537789025652825E-3</v>
      </c>
      <c r="BJ2605" t="s">
        <v>807</v>
      </c>
      <c r="BK2605" t="s">
        <v>18</v>
      </c>
      <c r="BL2605" s="1">
        <v>1</v>
      </c>
      <c r="BN2605" s="112">
        <v>47</v>
      </c>
      <c r="BO2605" s="114">
        <v>155</v>
      </c>
      <c r="BP2605" s="118">
        <f t="shared" si="1042"/>
        <v>47155</v>
      </c>
      <c r="BQ2605" s="118">
        <f t="shared" si="1041"/>
        <v>47155</v>
      </c>
      <c r="BR2605" s="5" t="s">
        <v>3151</v>
      </c>
    </row>
    <row r="2606" spans="1:83" ht="15" hidden="1" customHeight="1" outlineLevel="1">
      <c r="A2606" t="s">
        <v>23</v>
      </c>
      <c r="B2606" t="s">
        <v>18</v>
      </c>
      <c r="C2606" s="1">
        <f t="shared" si="1032"/>
        <v>380698</v>
      </c>
      <c r="D2606" s="5">
        <f>IF(N2606&gt;0, RANK(N2606,(N2606:P2606,Q2606:AE2606)),0)</f>
        <v>1</v>
      </c>
      <c r="E2606" s="5">
        <f>IF(O2606&gt;0,RANK(O2606,(N2606:P2606,Q2606:AE2606)),0)</f>
        <v>2</v>
      </c>
      <c r="F2606" s="5">
        <f>IF(P2606&gt;0,RANK(P2606,(N2606:P2606,Q2606:AE2606)),0)</f>
        <v>0</v>
      </c>
      <c r="G2606" s="129">
        <f t="shared" si="1030"/>
        <v>115665</v>
      </c>
      <c r="H2606" s="134">
        <f t="shared" si="1031"/>
        <v>0.30382350314422457</v>
      </c>
      <c r="I2606" s="2"/>
      <c r="J2606" s="2">
        <f t="shared" si="1033"/>
        <v>0.64410109850852904</v>
      </c>
      <c r="K2606" s="2">
        <f t="shared" si="1034"/>
        <v>0.34027759536430452</v>
      </c>
      <c r="L2606" s="2">
        <f t="shared" si="1035"/>
        <v>0</v>
      </c>
      <c r="M2606" s="2">
        <f t="shared" si="1036"/>
        <v>1.5621306127166446E-2</v>
      </c>
      <c r="N2606" s="63">
        <v>245208</v>
      </c>
      <c r="O2606" s="63">
        <v>129543</v>
      </c>
      <c r="P2606" s="63">
        <v>0</v>
      </c>
      <c r="Q2606" s="63">
        <v>2418</v>
      </c>
      <c r="R2606" s="63">
        <v>574</v>
      </c>
      <c r="S2606" s="63">
        <v>669</v>
      </c>
      <c r="T2606" s="63">
        <v>219</v>
      </c>
      <c r="U2606" s="63">
        <v>1598</v>
      </c>
      <c r="V2606" s="63">
        <v>229</v>
      </c>
      <c r="W2606" s="63">
        <v>0</v>
      </c>
      <c r="X2606" s="63">
        <v>240</v>
      </c>
      <c r="Y2606" s="63">
        <v>0</v>
      </c>
      <c r="Z2606" s="63">
        <v>0</v>
      </c>
      <c r="AA2606" s="63">
        <v>0</v>
      </c>
      <c r="AB2606" s="63">
        <v>0</v>
      </c>
      <c r="AC2606" s="63">
        <v>0</v>
      </c>
      <c r="AD2606" s="63">
        <v>0</v>
      </c>
      <c r="AE2606" s="63">
        <v>0</v>
      </c>
      <c r="AF2606" s="63">
        <v>0</v>
      </c>
      <c r="AG2606" s="63">
        <v>0</v>
      </c>
      <c r="AH2606" s="63">
        <v>0</v>
      </c>
      <c r="AI2606" s="63">
        <v>0</v>
      </c>
      <c r="AJ2606" s="63">
        <v>0</v>
      </c>
      <c r="AK2606" s="63">
        <v>0</v>
      </c>
      <c r="AL2606" s="63">
        <v>0</v>
      </c>
      <c r="AM2606" s="63">
        <v>0</v>
      </c>
      <c r="AN2606" s="63">
        <v>0</v>
      </c>
      <c r="AO2606" s="63">
        <v>0</v>
      </c>
      <c r="AP2606" s="63">
        <v>0</v>
      </c>
      <c r="AQ2606" s="63">
        <v>0</v>
      </c>
      <c r="AR2606" s="63">
        <v>0</v>
      </c>
      <c r="AS2606" s="63">
        <v>0</v>
      </c>
      <c r="AT2606" s="63">
        <v>0</v>
      </c>
      <c r="AU2606" s="63">
        <v>0</v>
      </c>
      <c r="AV2606" s="63">
        <v>0</v>
      </c>
      <c r="AW2606" s="63">
        <v>0</v>
      </c>
      <c r="AX2606" s="63">
        <v>0</v>
      </c>
      <c r="AY2606" s="63">
        <v>0</v>
      </c>
      <c r="BA2606" s="5">
        <f>IF(Q2606&gt;0,RANK(Q2606,(N2606:P2606,Q2606:AE2606)),0)</f>
        <v>3</v>
      </c>
      <c r="BB2606" s="5">
        <f>IF(R2606&gt;0,RANK(R2606,(N2606:P2606,Q2606:AE2606)),0)</f>
        <v>6</v>
      </c>
      <c r="BC2606" s="5">
        <f>IF(T2606&gt;0,RANK(T2606,(N2606:P2606,Q2606:AE2606)),0)</f>
        <v>9</v>
      </c>
      <c r="BD2606" s="5">
        <f>IF(S2606&gt;0,RANK(S2606,(N2606:P2606,Q2606:AE2606)),0)</f>
        <v>5</v>
      </c>
      <c r="BE2606" s="2">
        <f t="shared" si="1037"/>
        <v>6.3514912082543121E-3</v>
      </c>
      <c r="BF2606" s="2">
        <f t="shared" si="1038"/>
        <v>1.5077568046062758E-3</v>
      </c>
      <c r="BG2606" s="2">
        <f t="shared" si="1039"/>
        <v>5.7525912928357912E-4</v>
      </c>
      <c r="BH2606" s="2">
        <f t="shared" si="1040"/>
        <v>1.7572984360306595E-3</v>
      </c>
      <c r="BJ2606" t="s">
        <v>23</v>
      </c>
      <c r="BK2606" t="s">
        <v>18</v>
      </c>
      <c r="BL2606" s="1"/>
      <c r="BN2606" s="112">
        <v>47</v>
      </c>
      <c r="BO2606" s="114">
        <v>157</v>
      </c>
      <c r="BP2606" s="118">
        <f t="shared" si="1042"/>
        <v>47157</v>
      </c>
      <c r="BQ2606" s="118">
        <f t="shared" si="1041"/>
        <v>47157</v>
      </c>
      <c r="BR2606" s="5" t="s">
        <v>3151</v>
      </c>
      <c r="BV2606" s="63"/>
    </row>
    <row r="2607" spans="1:83" ht="15" hidden="1" customHeight="1" outlineLevel="1">
      <c r="A2607" t="s">
        <v>1983</v>
      </c>
      <c r="B2607" t="s">
        <v>18</v>
      </c>
      <c r="C2607" s="1">
        <f t="shared" si="1032"/>
        <v>9035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0</v>
      </c>
      <c r="G2607" s="129">
        <f t="shared" si="1030"/>
        <v>5326</v>
      </c>
      <c r="H2607" s="134">
        <f t="shared" si="1031"/>
        <v>0.58948533480907583</v>
      </c>
      <c r="I2607" s="2"/>
      <c r="J2607" s="2">
        <f t="shared" si="1033"/>
        <v>0.19900387382401771</v>
      </c>
      <c r="K2607" s="2">
        <f t="shared" si="1034"/>
        <v>0.78848920863309357</v>
      </c>
      <c r="L2607" s="2">
        <f t="shared" si="1035"/>
        <v>0</v>
      </c>
      <c r="M2607" s="2">
        <f t="shared" si="1036"/>
        <v>1.2506917542888685E-2</v>
      </c>
      <c r="N2607" s="63">
        <v>1798</v>
      </c>
      <c r="O2607" s="63">
        <v>7124</v>
      </c>
      <c r="P2607" s="63">
        <v>0</v>
      </c>
      <c r="Q2607" s="63">
        <v>62</v>
      </c>
      <c r="R2607" s="63">
        <v>11</v>
      </c>
      <c r="S2607" s="63">
        <v>19</v>
      </c>
      <c r="T2607" s="63">
        <v>3</v>
      </c>
      <c r="U2607" s="63">
        <v>9</v>
      </c>
      <c r="V2607" s="63">
        <v>2</v>
      </c>
      <c r="W2607" s="63">
        <v>0</v>
      </c>
      <c r="X2607" s="63">
        <v>7</v>
      </c>
      <c r="Y2607" s="63">
        <v>0</v>
      </c>
      <c r="Z2607" s="63">
        <v>0</v>
      </c>
      <c r="AA2607" s="63">
        <v>0</v>
      </c>
      <c r="AB2607" s="63">
        <v>0</v>
      </c>
      <c r="AC2607" s="63">
        <v>0</v>
      </c>
      <c r="AD2607" s="63">
        <v>0</v>
      </c>
      <c r="AE2607" s="63">
        <v>0</v>
      </c>
      <c r="AF2607" s="63">
        <v>0</v>
      </c>
      <c r="AG2607" s="63">
        <v>0</v>
      </c>
      <c r="AH2607" s="63">
        <v>0</v>
      </c>
      <c r="AI2607" s="63">
        <v>0</v>
      </c>
      <c r="AJ2607" s="63">
        <v>0</v>
      </c>
      <c r="AK2607" s="63">
        <v>0</v>
      </c>
      <c r="AL2607" s="63">
        <v>0</v>
      </c>
      <c r="AM2607" s="63">
        <v>0</v>
      </c>
      <c r="AN2607" s="63">
        <v>0</v>
      </c>
      <c r="AO2607" s="63">
        <v>0</v>
      </c>
      <c r="AP2607" s="63">
        <v>0</v>
      </c>
      <c r="AQ2607" s="63">
        <v>0</v>
      </c>
      <c r="AR2607" s="63">
        <v>0</v>
      </c>
      <c r="AS2607" s="63">
        <v>0</v>
      </c>
      <c r="AT2607" s="63">
        <v>0</v>
      </c>
      <c r="AU2607" s="63">
        <v>0</v>
      </c>
      <c r="AV2607" s="63">
        <v>0</v>
      </c>
      <c r="AW2607" s="63">
        <v>0</v>
      </c>
      <c r="AX2607" s="63">
        <v>0</v>
      </c>
      <c r="AY2607" s="63">
        <v>0</v>
      </c>
      <c r="BA2607" s="5">
        <f>IF(Q2607&gt;0,RANK(Q2607,(N2607:P2607,Q2607:AE2607)),0)</f>
        <v>3</v>
      </c>
      <c r="BB2607" s="5">
        <f>IF(R2607&gt;0,RANK(R2607,(N2607:P2607,Q2607:AE2607)),0)</f>
        <v>5</v>
      </c>
      <c r="BC2607" s="5">
        <f>IF(T2607&gt;0,RANK(T2607,(N2607:P2607,Q2607:AE2607)),0)</f>
        <v>8</v>
      </c>
      <c r="BD2607" s="5">
        <f>IF(S2607&gt;0,RANK(S2607,(N2607:P2607,Q2607:AE2607)),0)</f>
        <v>4</v>
      </c>
      <c r="BE2607" s="2">
        <f t="shared" si="1037"/>
        <v>6.8622025456557831E-3</v>
      </c>
      <c r="BF2607" s="2">
        <f t="shared" si="1038"/>
        <v>1.2174875484228002E-3</v>
      </c>
      <c r="BG2607" s="2">
        <f t="shared" si="1039"/>
        <v>3.320420586607637E-4</v>
      </c>
      <c r="BH2607" s="2">
        <f t="shared" si="1040"/>
        <v>2.1029330381848368E-3</v>
      </c>
      <c r="BJ2607" t="s">
        <v>1983</v>
      </c>
      <c r="BK2607" t="s">
        <v>18</v>
      </c>
      <c r="BL2607" s="1">
        <v>6</v>
      </c>
      <c r="BN2607" s="112">
        <v>47</v>
      </c>
      <c r="BO2607" s="114">
        <v>159</v>
      </c>
      <c r="BP2607" s="118">
        <f t="shared" si="1042"/>
        <v>47159</v>
      </c>
      <c r="BQ2607" s="118">
        <f t="shared" si="1041"/>
        <v>47159</v>
      </c>
      <c r="BR2607" s="5" t="s">
        <v>3151</v>
      </c>
      <c r="CE2607" s="130"/>
    </row>
    <row r="2608" spans="1:83" ht="15" hidden="1" customHeight="1" outlineLevel="1">
      <c r="A2608" t="s">
        <v>1087</v>
      </c>
      <c r="B2608" t="s">
        <v>18</v>
      </c>
      <c r="C2608" s="1">
        <f t="shared" si="1032"/>
        <v>6283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0</v>
      </c>
      <c r="G2608" s="129">
        <f t="shared" si="1030"/>
        <v>3712</v>
      </c>
      <c r="H2608" s="134">
        <f t="shared" si="1031"/>
        <v>0.59080057297469357</v>
      </c>
      <c r="I2608" s="2"/>
      <c r="J2608" s="2">
        <f t="shared" si="1033"/>
        <v>0.19576635365271366</v>
      </c>
      <c r="K2608" s="2">
        <f t="shared" si="1034"/>
        <v>0.78656692662740724</v>
      </c>
      <c r="L2608" s="2">
        <f t="shared" si="1035"/>
        <v>0</v>
      </c>
      <c r="M2608" s="2">
        <f t="shared" si="1036"/>
        <v>1.7666719719879098E-2</v>
      </c>
      <c r="N2608" s="63">
        <v>1230</v>
      </c>
      <c r="O2608" s="63">
        <v>4942</v>
      </c>
      <c r="P2608" s="63">
        <v>0</v>
      </c>
      <c r="Q2608" s="63">
        <v>65</v>
      </c>
      <c r="R2608" s="63">
        <v>11</v>
      </c>
      <c r="S2608" s="63">
        <v>9</v>
      </c>
      <c r="T2608" s="63">
        <v>2</v>
      </c>
      <c r="U2608" s="63">
        <v>12</v>
      </c>
      <c r="V2608" s="63">
        <v>6</v>
      </c>
      <c r="W2608" s="63">
        <v>0</v>
      </c>
      <c r="X2608" s="63">
        <v>6</v>
      </c>
      <c r="Y2608" s="63">
        <v>0</v>
      </c>
      <c r="Z2608" s="63">
        <v>0</v>
      </c>
      <c r="AA2608" s="63">
        <v>0</v>
      </c>
      <c r="AB2608" s="63">
        <v>0</v>
      </c>
      <c r="AC2608" s="63">
        <v>0</v>
      </c>
      <c r="AD2608" s="63">
        <v>0</v>
      </c>
      <c r="AE2608" s="63">
        <v>0</v>
      </c>
      <c r="AF2608" s="63">
        <v>0</v>
      </c>
      <c r="AG2608" s="63">
        <v>0</v>
      </c>
      <c r="AH2608" s="63">
        <v>0</v>
      </c>
      <c r="AI2608" s="63">
        <v>0</v>
      </c>
      <c r="AJ2608" s="63">
        <v>0</v>
      </c>
      <c r="AK2608" s="63">
        <v>0</v>
      </c>
      <c r="AL2608" s="63">
        <v>0</v>
      </c>
      <c r="AM2608" s="63">
        <v>0</v>
      </c>
      <c r="AN2608" s="63">
        <v>0</v>
      </c>
      <c r="AO2608" s="63">
        <v>0</v>
      </c>
      <c r="AP2608" s="63">
        <v>0</v>
      </c>
      <c r="AQ2608" s="63">
        <v>0</v>
      </c>
      <c r="AR2608" s="63">
        <v>0</v>
      </c>
      <c r="AS2608" s="63">
        <v>0</v>
      </c>
      <c r="AT2608" s="63">
        <v>0</v>
      </c>
      <c r="AU2608" s="63">
        <v>0</v>
      </c>
      <c r="AV2608" s="63">
        <v>0</v>
      </c>
      <c r="AW2608" s="63">
        <v>0</v>
      </c>
      <c r="AX2608" s="63">
        <v>0</v>
      </c>
      <c r="AY2608" s="63">
        <v>0</v>
      </c>
      <c r="BA2608" s="5">
        <f>IF(Q2608&gt;0,RANK(Q2608,(N2608:P2608,Q2608:AE2608)),0)</f>
        <v>3</v>
      </c>
      <c r="BB2608" s="5">
        <f>IF(R2608&gt;0,RANK(R2608,(N2608:P2608,Q2608:AE2608)),0)</f>
        <v>5</v>
      </c>
      <c r="BC2608" s="5">
        <f>IF(T2608&gt;0,RANK(T2608,(N2608:P2608,Q2608:AE2608)),0)</f>
        <v>9</v>
      </c>
      <c r="BD2608" s="5">
        <f>IF(S2608&gt;0,RANK(S2608,(N2608:P2608,Q2608:AE2608)),0)</f>
        <v>6</v>
      </c>
      <c r="BE2608" s="2">
        <f t="shared" si="1037"/>
        <v>1.034537641254178E-2</v>
      </c>
      <c r="BF2608" s="2">
        <f t="shared" si="1038"/>
        <v>1.7507560082763011E-3</v>
      </c>
      <c r="BG2608" s="2">
        <f t="shared" si="1039"/>
        <v>3.1831927423205477E-4</v>
      </c>
      <c r="BH2608" s="2">
        <f t="shared" si="1040"/>
        <v>1.4324367340442464E-3</v>
      </c>
      <c r="BJ2608" t="s">
        <v>1087</v>
      </c>
      <c r="BK2608" t="s">
        <v>18</v>
      </c>
      <c r="BL2608" s="1">
        <v>7</v>
      </c>
      <c r="BN2608" s="112">
        <v>47</v>
      </c>
      <c r="BO2608" s="114">
        <v>161</v>
      </c>
      <c r="BP2608" s="118">
        <f t="shared" si="1042"/>
        <v>47161</v>
      </c>
      <c r="BQ2608" s="118">
        <f t="shared" si="1041"/>
        <v>47161</v>
      </c>
      <c r="BR2608" s="5" t="s">
        <v>3151</v>
      </c>
    </row>
    <row r="2609" spans="1:90" ht="15" hidden="1" customHeight="1" outlineLevel="1">
      <c r="A2609" t="s">
        <v>1039</v>
      </c>
      <c r="B2609" t="s">
        <v>18</v>
      </c>
      <c r="C2609" s="1">
        <f t="shared" si="1032"/>
        <v>74206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0</v>
      </c>
      <c r="G2609" s="129">
        <f t="shared" si="1030"/>
        <v>38548</v>
      </c>
      <c r="H2609" s="134">
        <f t="shared" si="1031"/>
        <v>0.51947281890952213</v>
      </c>
      <c r="I2609" s="2"/>
      <c r="J2609" s="2">
        <f t="shared" si="1033"/>
        <v>0.23213756300029648</v>
      </c>
      <c r="K2609" s="2">
        <f t="shared" si="1034"/>
        <v>0.75161038190981866</v>
      </c>
      <c r="L2609" s="2">
        <f t="shared" si="1035"/>
        <v>0</v>
      </c>
      <c r="M2609" s="2">
        <f t="shared" si="1036"/>
        <v>1.625205508988492E-2</v>
      </c>
      <c r="N2609" s="63">
        <v>17226</v>
      </c>
      <c r="O2609" s="63">
        <v>55774</v>
      </c>
      <c r="P2609" s="63">
        <v>0</v>
      </c>
      <c r="Q2609" s="63">
        <v>773</v>
      </c>
      <c r="R2609" s="63">
        <v>89</v>
      </c>
      <c r="S2609" s="63">
        <v>122</v>
      </c>
      <c r="T2609" s="63">
        <v>35</v>
      </c>
      <c r="U2609" s="63">
        <v>135</v>
      </c>
      <c r="V2609" s="63">
        <v>20</v>
      </c>
      <c r="W2609" s="63">
        <v>0</v>
      </c>
      <c r="X2609" s="63">
        <v>32</v>
      </c>
      <c r="Y2609" s="63">
        <v>0</v>
      </c>
      <c r="Z2609" s="63">
        <v>0</v>
      </c>
      <c r="AA2609" s="63">
        <v>0</v>
      </c>
      <c r="AB2609" s="63">
        <v>0</v>
      </c>
      <c r="AC2609" s="63">
        <v>0</v>
      </c>
      <c r="AD2609" s="63">
        <v>0</v>
      </c>
      <c r="AE2609" s="63">
        <v>0</v>
      </c>
      <c r="AF2609" s="63">
        <v>0</v>
      </c>
      <c r="AG2609" s="63">
        <v>0</v>
      </c>
      <c r="AH2609" s="63">
        <v>0</v>
      </c>
      <c r="AI2609" s="63">
        <v>0</v>
      </c>
      <c r="AJ2609" s="63">
        <v>0</v>
      </c>
      <c r="AK2609" s="63">
        <v>0</v>
      </c>
      <c r="AL2609" s="63">
        <v>0</v>
      </c>
      <c r="AM2609" s="63">
        <v>0</v>
      </c>
      <c r="AN2609" s="63">
        <v>0</v>
      </c>
      <c r="AO2609" s="63">
        <v>0</v>
      </c>
      <c r="AP2609" s="63">
        <v>0</v>
      </c>
      <c r="AQ2609" s="63">
        <v>0</v>
      </c>
      <c r="AR2609" s="63">
        <v>0</v>
      </c>
      <c r="AS2609" s="63">
        <v>0</v>
      </c>
      <c r="AT2609" s="63">
        <v>0</v>
      </c>
      <c r="AU2609" s="63">
        <v>0</v>
      </c>
      <c r="AV2609" s="63">
        <v>0</v>
      </c>
      <c r="AW2609" s="63">
        <v>0</v>
      </c>
      <c r="AX2609" s="63">
        <v>0</v>
      </c>
      <c r="AY2609" s="63">
        <v>0</v>
      </c>
      <c r="BA2609" s="5">
        <f>IF(Q2609&gt;0,RANK(Q2609,(N2609:P2609,Q2609:AE2609)),0)</f>
        <v>3</v>
      </c>
      <c r="BB2609" s="5">
        <f>IF(R2609&gt;0,RANK(R2609,(N2609:P2609,Q2609:AE2609)),0)</f>
        <v>6</v>
      </c>
      <c r="BC2609" s="5">
        <f>IF(T2609&gt;0,RANK(T2609,(N2609:P2609,Q2609:AE2609)),0)</f>
        <v>7</v>
      </c>
      <c r="BD2609" s="5">
        <f>IF(S2609&gt;0,RANK(S2609,(N2609:P2609,Q2609:AE2609)),0)</f>
        <v>5</v>
      </c>
      <c r="BE2609" s="2">
        <f t="shared" si="1037"/>
        <v>1.0416947416650944E-2</v>
      </c>
      <c r="BF2609" s="2">
        <f t="shared" si="1038"/>
        <v>1.1993639328356197E-3</v>
      </c>
      <c r="BG2609" s="2">
        <f t="shared" si="1039"/>
        <v>4.7165997358704148E-4</v>
      </c>
      <c r="BH2609" s="2">
        <f t="shared" si="1040"/>
        <v>1.6440719079319731E-3</v>
      </c>
      <c r="BJ2609" t="s">
        <v>1039</v>
      </c>
      <c r="BK2609" t="s">
        <v>18</v>
      </c>
      <c r="BL2609" s="1">
        <v>1</v>
      </c>
      <c r="BN2609" s="112">
        <v>47</v>
      </c>
      <c r="BO2609" s="114">
        <v>163</v>
      </c>
      <c r="BP2609" s="118">
        <f t="shared" si="1042"/>
        <v>47163</v>
      </c>
      <c r="BQ2609" s="118">
        <f t="shared" si="1041"/>
        <v>47163</v>
      </c>
      <c r="BR2609" s="5" t="s">
        <v>3151</v>
      </c>
    </row>
    <row r="2610" spans="1:90" ht="15" hidden="1" customHeight="1" outlineLevel="1">
      <c r="A2610" t="s">
        <v>3167</v>
      </c>
      <c r="B2610" t="s">
        <v>18</v>
      </c>
      <c r="C2610" s="1">
        <f t="shared" si="1032"/>
        <v>92529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0</v>
      </c>
      <c r="G2610" s="129">
        <f t="shared" si="1030"/>
        <v>35774</v>
      </c>
      <c r="H2610" s="134">
        <f t="shared" si="1031"/>
        <v>0.38662473386722002</v>
      </c>
      <c r="I2610" s="2"/>
      <c r="J2610" s="2">
        <f t="shared" si="1033"/>
        <v>0.2986090847193853</v>
      </c>
      <c r="K2610" s="2">
        <f t="shared" si="1034"/>
        <v>0.68523381858660526</v>
      </c>
      <c r="L2610" s="2">
        <f t="shared" si="1035"/>
        <v>0</v>
      </c>
      <c r="M2610" s="2">
        <f t="shared" si="1036"/>
        <v>1.6157096694009443E-2</v>
      </c>
      <c r="N2610" s="63">
        <v>27630</v>
      </c>
      <c r="O2610" s="63">
        <v>63404</v>
      </c>
      <c r="P2610" s="63">
        <v>0</v>
      </c>
      <c r="Q2610" s="63">
        <v>940</v>
      </c>
      <c r="R2610" s="63">
        <v>112</v>
      </c>
      <c r="S2610" s="63">
        <v>136</v>
      </c>
      <c r="T2610" s="63">
        <v>49</v>
      </c>
      <c r="U2610" s="63">
        <v>174</v>
      </c>
      <c r="V2610" s="63">
        <v>25</v>
      </c>
      <c r="W2610" s="63">
        <v>0</v>
      </c>
      <c r="X2610" s="63">
        <v>59</v>
      </c>
      <c r="Y2610" s="63">
        <v>0</v>
      </c>
      <c r="Z2610" s="63">
        <v>0</v>
      </c>
      <c r="AA2610" s="63">
        <v>0</v>
      </c>
      <c r="AB2610" s="63">
        <v>0</v>
      </c>
      <c r="AC2610" s="63">
        <v>0</v>
      </c>
      <c r="AD2610" s="63">
        <v>0</v>
      </c>
      <c r="AE2610" s="63">
        <v>0</v>
      </c>
      <c r="AF2610" s="63">
        <v>0</v>
      </c>
      <c r="AG2610" s="63">
        <v>0</v>
      </c>
      <c r="AH2610" s="63">
        <v>0</v>
      </c>
      <c r="AI2610" s="63">
        <v>0</v>
      </c>
      <c r="AJ2610" s="63">
        <v>0</v>
      </c>
      <c r="AK2610" s="63">
        <v>0</v>
      </c>
      <c r="AL2610" s="63">
        <v>0</v>
      </c>
      <c r="AM2610" s="63">
        <v>0</v>
      </c>
      <c r="AN2610" s="63">
        <v>0</v>
      </c>
      <c r="AO2610" s="63">
        <v>0</v>
      </c>
      <c r="AP2610" s="63">
        <v>0</v>
      </c>
      <c r="AQ2610" s="63">
        <v>0</v>
      </c>
      <c r="AR2610" s="63">
        <v>0</v>
      </c>
      <c r="AS2610" s="63">
        <v>0</v>
      </c>
      <c r="AT2610" s="63">
        <v>0</v>
      </c>
      <c r="AU2610" s="63">
        <v>0</v>
      </c>
      <c r="AV2610" s="63">
        <v>0</v>
      </c>
      <c r="AW2610" s="63">
        <v>0</v>
      </c>
      <c r="AX2610" s="63">
        <v>0</v>
      </c>
      <c r="AY2610" s="63">
        <v>0</v>
      </c>
      <c r="BA2610" s="5">
        <f>IF(Q2610&gt;0,RANK(Q2610,(N2610:P2610,Q2610:AE2610)),0)</f>
        <v>3</v>
      </c>
      <c r="BB2610" s="5">
        <f>IF(R2610&gt;0,RANK(R2610,(N2610:P2610,Q2610:AE2610)),0)</f>
        <v>6</v>
      </c>
      <c r="BC2610" s="5">
        <f>IF(T2610&gt;0,RANK(T2610,(N2610:P2610,Q2610:AE2610)),0)</f>
        <v>8</v>
      </c>
      <c r="BD2610" s="5">
        <f>IF(S2610&gt;0,RANK(S2610,(N2610:P2610,Q2610:AE2610)),0)</f>
        <v>5</v>
      </c>
      <c r="BE2610" s="2">
        <f t="shared" si="1037"/>
        <v>1.0158977185531022E-2</v>
      </c>
      <c r="BF2610" s="2">
        <f t="shared" si="1038"/>
        <v>1.2104313242334835E-3</v>
      </c>
      <c r="BG2610" s="2">
        <f t="shared" si="1039"/>
        <v>5.2956370435214902E-4</v>
      </c>
      <c r="BH2610" s="2">
        <f t="shared" si="1040"/>
        <v>1.4698094651406585E-3</v>
      </c>
      <c r="BJ2610" t="s">
        <v>3167</v>
      </c>
      <c r="BK2610" t="s">
        <v>18</v>
      </c>
      <c r="BL2610" s="1">
        <v>6</v>
      </c>
      <c r="BN2610" s="112">
        <v>47</v>
      </c>
      <c r="BO2610" s="114">
        <v>165</v>
      </c>
      <c r="BP2610" s="118">
        <f t="shared" si="1042"/>
        <v>47165</v>
      </c>
      <c r="BQ2610" s="118">
        <f t="shared" si="1041"/>
        <v>47165</v>
      </c>
      <c r="BR2610" s="5" t="s">
        <v>3151</v>
      </c>
    </row>
    <row r="2611" spans="1:90" ht="15" hidden="1" customHeight="1" outlineLevel="1">
      <c r="A2611" t="s">
        <v>59</v>
      </c>
      <c r="B2611" t="s">
        <v>18</v>
      </c>
      <c r="C2611" s="1">
        <f t="shared" si="1032"/>
        <v>27291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0</v>
      </c>
      <c r="G2611" s="129">
        <f t="shared" si="1030"/>
        <v>13231</v>
      </c>
      <c r="H2611" s="134">
        <f t="shared" si="1031"/>
        <v>0.4848118427320362</v>
      </c>
      <c r="I2611" s="2"/>
      <c r="J2611" s="2">
        <f t="shared" si="1033"/>
        <v>0.25033893957714998</v>
      </c>
      <c r="K2611" s="2">
        <f t="shared" si="1034"/>
        <v>0.73515078230918618</v>
      </c>
      <c r="L2611" s="2">
        <f t="shared" si="1035"/>
        <v>0</v>
      </c>
      <c r="M2611" s="2">
        <f t="shared" si="1036"/>
        <v>1.4510278113663788E-2</v>
      </c>
      <c r="N2611" s="63">
        <v>6832</v>
      </c>
      <c r="O2611" s="63">
        <v>20063</v>
      </c>
      <c r="P2611" s="63">
        <v>0</v>
      </c>
      <c r="Q2611" s="63">
        <v>224</v>
      </c>
      <c r="R2611" s="63">
        <v>28</v>
      </c>
      <c r="S2611" s="63">
        <v>46</v>
      </c>
      <c r="T2611" s="63">
        <v>13</v>
      </c>
      <c r="U2611" s="63">
        <v>55</v>
      </c>
      <c r="V2611" s="63">
        <v>9</v>
      </c>
      <c r="W2611" s="63">
        <v>0</v>
      </c>
      <c r="X2611" s="63">
        <v>21</v>
      </c>
      <c r="Y2611" s="63">
        <v>0</v>
      </c>
      <c r="Z2611" s="63">
        <v>0</v>
      </c>
      <c r="AA2611" s="63">
        <v>0</v>
      </c>
      <c r="AB2611" s="63">
        <v>0</v>
      </c>
      <c r="AC2611" s="63">
        <v>0</v>
      </c>
      <c r="AD2611" s="63">
        <v>0</v>
      </c>
      <c r="AE2611" s="63">
        <v>0</v>
      </c>
      <c r="AF2611" s="63">
        <v>0</v>
      </c>
      <c r="AG2611" s="63">
        <v>0</v>
      </c>
      <c r="AH2611" s="63">
        <v>0</v>
      </c>
      <c r="AI2611" s="63">
        <v>0</v>
      </c>
      <c r="AJ2611" s="63">
        <v>0</v>
      </c>
      <c r="AK2611" s="63">
        <v>0</v>
      </c>
      <c r="AL2611" s="63">
        <v>0</v>
      </c>
      <c r="AM2611" s="63">
        <v>0</v>
      </c>
      <c r="AN2611" s="63">
        <v>0</v>
      </c>
      <c r="AO2611" s="63">
        <v>0</v>
      </c>
      <c r="AP2611" s="63">
        <v>0</v>
      </c>
      <c r="AQ2611" s="63">
        <v>0</v>
      </c>
      <c r="AR2611" s="63">
        <v>0</v>
      </c>
      <c r="AS2611" s="63">
        <v>0</v>
      </c>
      <c r="AT2611" s="63">
        <v>0</v>
      </c>
      <c r="AU2611" s="63">
        <v>0</v>
      </c>
      <c r="AV2611" s="63">
        <v>0</v>
      </c>
      <c r="AW2611" s="63">
        <v>0</v>
      </c>
      <c r="AX2611" s="63">
        <v>0</v>
      </c>
      <c r="AY2611" s="63">
        <v>0</v>
      </c>
      <c r="BA2611" s="5">
        <f>IF(Q2611&gt;0,RANK(Q2611,(N2611:P2611,Q2611:AE2611)),0)</f>
        <v>3</v>
      </c>
      <c r="BB2611" s="5">
        <f>IF(R2611&gt;0,RANK(R2611,(N2611:P2611,Q2611:AE2611)),0)</f>
        <v>6</v>
      </c>
      <c r="BC2611" s="5">
        <f>IF(T2611&gt;0,RANK(T2611,(N2611:P2611,Q2611:AE2611)),0)</f>
        <v>8</v>
      </c>
      <c r="BD2611" s="5">
        <f>IF(S2611&gt;0,RANK(S2611,(N2611:P2611,Q2611:AE2611)),0)</f>
        <v>5</v>
      </c>
      <c r="BE2611" s="2">
        <f t="shared" si="1037"/>
        <v>8.207834084496721E-3</v>
      </c>
      <c r="BF2611" s="2">
        <f t="shared" si="1038"/>
        <v>1.0259792605620901E-3</v>
      </c>
      <c r="BG2611" s="2">
        <f t="shared" si="1039"/>
        <v>4.7634751383239895E-4</v>
      </c>
      <c r="BH2611" s="2">
        <f t="shared" si="1040"/>
        <v>1.6855373566377193E-3</v>
      </c>
      <c r="BJ2611" t="s">
        <v>59</v>
      </c>
      <c r="BK2611" t="s">
        <v>18</v>
      </c>
      <c r="BL2611" s="1">
        <v>8</v>
      </c>
      <c r="BN2611" s="112">
        <v>47</v>
      </c>
      <c r="BO2611" s="114">
        <v>167</v>
      </c>
      <c r="BP2611" s="118">
        <f t="shared" si="1042"/>
        <v>47167</v>
      </c>
      <c r="BQ2611" s="118">
        <f t="shared" si="1041"/>
        <v>47167</v>
      </c>
      <c r="BR2611" s="5" t="s">
        <v>3151</v>
      </c>
    </row>
    <row r="2612" spans="1:90" ht="15" hidden="1" customHeight="1" outlineLevel="1">
      <c r="A2612" t="s">
        <v>2307</v>
      </c>
      <c r="B2612" t="s">
        <v>18</v>
      </c>
      <c r="C2612" s="1">
        <f t="shared" si="1032"/>
        <v>3991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0</v>
      </c>
      <c r="G2612" s="129">
        <f t="shared" si="1030"/>
        <v>1919</v>
      </c>
      <c r="H2612" s="134">
        <f t="shared" si="1031"/>
        <v>0.48083187171135056</v>
      </c>
      <c r="I2612" s="2"/>
      <c r="J2612" s="2">
        <f t="shared" si="1033"/>
        <v>0.25331996993234779</v>
      </c>
      <c r="K2612" s="2">
        <f t="shared" si="1034"/>
        <v>0.73415184164369829</v>
      </c>
      <c r="L2612" s="2">
        <f t="shared" si="1035"/>
        <v>0</v>
      </c>
      <c r="M2612" s="2">
        <f t="shared" si="1036"/>
        <v>1.2528188423953868E-2</v>
      </c>
      <c r="N2612" s="63">
        <v>1011</v>
      </c>
      <c r="O2612" s="63">
        <v>2930</v>
      </c>
      <c r="P2612" s="63">
        <v>0</v>
      </c>
      <c r="Q2612" s="63">
        <v>35</v>
      </c>
      <c r="R2612" s="63">
        <v>2</v>
      </c>
      <c r="S2612" s="63">
        <v>2</v>
      </c>
      <c r="T2612" s="63">
        <v>0</v>
      </c>
      <c r="U2612" s="63">
        <v>9</v>
      </c>
      <c r="V2612" s="63">
        <v>0</v>
      </c>
      <c r="W2612" s="63">
        <v>0</v>
      </c>
      <c r="X2612" s="63">
        <v>2</v>
      </c>
      <c r="Y2612" s="63">
        <v>0</v>
      </c>
      <c r="Z2612" s="63">
        <v>0</v>
      </c>
      <c r="AA2612" s="63">
        <v>0</v>
      </c>
      <c r="AB2612" s="63">
        <v>0</v>
      </c>
      <c r="AC2612" s="63">
        <v>0</v>
      </c>
      <c r="AD2612" s="63">
        <v>0</v>
      </c>
      <c r="AE2612" s="63">
        <v>0</v>
      </c>
      <c r="AF2612" s="63">
        <v>0</v>
      </c>
      <c r="AG2612" s="63">
        <v>0</v>
      </c>
      <c r="AH2612" s="63">
        <v>0</v>
      </c>
      <c r="AI2612" s="63">
        <v>0</v>
      </c>
      <c r="AJ2612" s="63">
        <v>0</v>
      </c>
      <c r="AK2612" s="63">
        <v>0</v>
      </c>
      <c r="AL2612" s="63">
        <v>0</v>
      </c>
      <c r="AM2612" s="63">
        <v>0</v>
      </c>
      <c r="AN2612" s="63">
        <v>0</v>
      </c>
      <c r="AO2612" s="63">
        <v>0</v>
      </c>
      <c r="AP2612" s="63">
        <v>0</v>
      </c>
      <c r="AQ2612" s="63">
        <v>0</v>
      </c>
      <c r="AR2612" s="63">
        <v>0</v>
      </c>
      <c r="AS2612" s="63">
        <v>0</v>
      </c>
      <c r="AT2612" s="63">
        <v>0</v>
      </c>
      <c r="AU2612" s="63">
        <v>0</v>
      </c>
      <c r="AV2612" s="63">
        <v>0</v>
      </c>
      <c r="AW2612" s="63">
        <v>0</v>
      </c>
      <c r="AX2612" s="63">
        <v>0</v>
      </c>
      <c r="AY2612" s="63">
        <v>0</v>
      </c>
      <c r="BA2612" s="5">
        <f>IF(Q2612&gt;0,RANK(Q2612,(N2612:P2612,Q2612:AE2612)),0)</f>
        <v>3</v>
      </c>
      <c r="BB2612" s="5">
        <f>IF(R2612&gt;0,RANK(R2612,(N2612:P2612,Q2612:AE2612)),0)</f>
        <v>5</v>
      </c>
      <c r="BC2612" s="5">
        <f>IF(T2612&gt;0,RANK(T2612,(N2612:P2612,Q2612:AE2612)),0)</f>
        <v>0</v>
      </c>
      <c r="BD2612" s="5">
        <f>IF(S2612&gt;0,RANK(S2612,(N2612:P2612,Q2612:AE2612)),0)</f>
        <v>5</v>
      </c>
      <c r="BE2612" s="2">
        <f t="shared" si="1037"/>
        <v>8.7697318967677271E-3</v>
      </c>
      <c r="BF2612" s="2">
        <f t="shared" si="1038"/>
        <v>5.0112753695815586E-4</v>
      </c>
      <c r="BG2612" s="2">
        <f t="shared" si="1039"/>
        <v>0</v>
      </c>
      <c r="BH2612" s="2">
        <f t="shared" si="1040"/>
        <v>5.0112753695815586E-4</v>
      </c>
      <c r="BJ2612" t="s">
        <v>2307</v>
      </c>
      <c r="BK2612" t="s">
        <v>18</v>
      </c>
      <c r="BL2612" s="1">
        <v>6</v>
      </c>
      <c r="BN2612" s="112">
        <v>47</v>
      </c>
      <c r="BO2612" s="114">
        <v>169</v>
      </c>
      <c r="BP2612" s="118">
        <f t="shared" si="1042"/>
        <v>47169</v>
      </c>
      <c r="BQ2612" s="118">
        <f t="shared" si="1041"/>
        <v>47169</v>
      </c>
      <c r="BR2612" s="5" t="s">
        <v>3151</v>
      </c>
    </row>
    <row r="2613" spans="1:90" ht="15" hidden="1" customHeight="1" outlineLevel="1">
      <c r="A2613" t="s">
        <v>1998</v>
      </c>
      <c r="B2613" t="s">
        <v>18</v>
      </c>
      <c r="C2613" s="1">
        <f t="shared" si="1032"/>
        <v>8294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0</v>
      </c>
      <c r="G2613" s="129">
        <f t="shared" si="1030"/>
        <v>4983</v>
      </c>
      <c r="H2613" s="134">
        <f t="shared" si="1031"/>
        <v>0.60079575596816981</v>
      </c>
      <c r="I2613" s="2"/>
      <c r="J2613" s="2">
        <f t="shared" si="1033"/>
        <v>0.19411622859898722</v>
      </c>
      <c r="K2613" s="2">
        <f t="shared" si="1034"/>
        <v>0.79491198456715695</v>
      </c>
      <c r="L2613" s="2">
        <f t="shared" si="1035"/>
        <v>0</v>
      </c>
      <c r="M2613" s="2">
        <f t="shared" si="1036"/>
        <v>1.0971786833855801E-2</v>
      </c>
      <c r="N2613" s="63">
        <v>1610</v>
      </c>
      <c r="O2613" s="63">
        <v>6593</v>
      </c>
      <c r="P2613" s="63">
        <v>0</v>
      </c>
      <c r="Q2613" s="63">
        <v>50</v>
      </c>
      <c r="R2613" s="63">
        <v>6</v>
      </c>
      <c r="S2613" s="63">
        <v>15</v>
      </c>
      <c r="T2613" s="63">
        <v>2</v>
      </c>
      <c r="U2613" s="63">
        <v>14</v>
      </c>
      <c r="V2613" s="63">
        <v>1</v>
      </c>
      <c r="W2613" s="63">
        <v>0</v>
      </c>
      <c r="X2613" s="63">
        <v>3</v>
      </c>
      <c r="Y2613" s="63">
        <v>0</v>
      </c>
      <c r="Z2613" s="63">
        <v>0</v>
      </c>
      <c r="AA2613" s="63">
        <v>0</v>
      </c>
      <c r="AB2613" s="63">
        <v>0</v>
      </c>
      <c r="AC2613" s="63">
        <v>0</v>
      </c>
      <c r="AD2613" s="63">
        <v>0</v>
      </c>
      <c r="AE2613" s="63">
        <v>0</v>
      </c>
      <c r="AF2613" s="63">
        <v>0</v>
      </c>
      <c r="AG2613" s="63">
        <v>0</v>
      </c>
      <c r="AH2613" s="63">
        <v>0</v>
      </c>
      <c r="AI2613" s="63">
        <v>0</v>
      </c>
      <c r="AJ2613" s="63">
        <v>0</v>
      </c>
      <c r="AK2613" s="63">
        <v>0</v>
      </c>
      <c r="AL2613" s="63">
        <v>0</v>
      </c>
      <c r="AM2613" s="63">
        <v>0</v>
      </c>
      <c r="AN2613" s="63">
        <v>0</v>
      </c>
      <c r="AO2613" s="63">
        <v>0</v>
      </c>
      <c r="AP2613" s="63">
        <v>0</v>
      </c>
      <c r="AQ2613" s="63">
        <v>0</v>
      </c>
      <c r="AR2613" s="63">
        <v>0</v>
      </c>
      <c r="AS2613" s="63">
        <v>0</v>
      </c>
      <c r="AT2613" s="63">
        <v>0</v>
      </c>
      <c r="AU2613" s="63">
        <v>0</v>
      </c>
      <c r="AV2613" s="63">
        <v>0</v>
      </c>
      <c r="AW2613" s="63">
        <v>0</v>
      </c>
      <c r="AX2613" s="63">
        <v>0</v>
      </c>
      <c r="AY2613" s="63">
        <v>0</v>
      </c>
      <c r="BA2613" s="5">
        <f>IF(Q2613&gt;0,RANK(Q2613,(N2613:P2613,Q2613:AE2613)),0)</f>
        <v>3</v>
      </c>
      <c r="BB2613" s="5">
        <f>IF(R2613&gt;0,RANK(R2613,(N2613:P2613,Q2613:AE2613)),0)</f>
        <v>6</v>
      </c>
      <c r="BC2613" s="5">
        <f>IF(T2613&gt;0,RANK(T2613,(N2613:P2613,Q2613:AE2613)),0)</f>
        <v>8</v>
      </c>
      <c r="BD2613" s="5">
        <f>IF(S2613&gt;0,RANK(S2613,(N2613:P2613,Q2613:AE2613)),0)</f>
        <v>4</v>
      </c>
      <c r="BE2613" s="2">
        <f t="shared" si="1037"/>
        <v>6.0284543043163732E-3</v>
      </c>
      <c r="BF2613" s="2">
        <f t="shared" si="1038"/>
        <v>7.2341451651796482E-4</v>
      </c>
      <c r="BG2613" s="2">
        <f t="shared" si="1039"/>
        <v>2.4113817217265494E-4</v>
      </c>
      <c r="BH2613" s="2">
        <f t="shared" si="1040"/>
        <v>1.8085362912949119E-3</v>
      </c>
      <c r="BJ2613" t="s">
        <v>1998</v>
      </c>
      <c r="BK2613" t="s">
        <v>18</v>
      </c>
      <c r="BL2613" s="1">
        <v>1</v>
      </c>
      <c r="BN2613" s="112">
        <v>47</v>
      </c>
      <c r="BO2613" s="114">
        <v>171</v>
      </c>
      <c r="BP2613" s="118">
        <f t="shared" si="1042"/>
        <v>47171</v>
      </c>
      <c r="BQ2613" s="118">
        <f t="shared" si="1041"/>
        <v>47171</v>
      </c>
      <c r="BR2613" s="5" t="s">
        <v>3151</v>
      </c>
    </row>
    <row r="2614" spans="1:90" ht="15" hidden="1" customHeight="1" outlineLevel="1">
      <c r="A2614" t="s">
        <v>1512</v>
      </c>
      <c r="B2614" t="s">
        <v>18</v>
      </c>
      <c r="C2614" s="1">
        <f t="shared" si="1032"/>
        <v>8096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0</v>
      </c>
      <c r="G2614" s="129">
        <f t="shared" si="1030"/>
        <v>5529</v>
      </c>
      <c r="H2614" s="134">
        <f t="shared" si="1031"/>
        <v>0.68292984189723316</v>
      </c>
      <c r="I2614" s="2"/>
      <c r="J2614" s="2">
        <f t="shared" si="1033"/>
        <v>0.1541501976284585</v>
      </c>
      <c r="K2614" s="2">
        <f t="shared" si="1034"/>
        <v>0.83708003952569165</v>
      </c>
      <c r="L2614" s="2">
        <f t="shared" si="1035"/>
        <v>0</v>
      </c>
      <c r="M2614" s="2">
        <f t="shared" si="1036"/>
        <v>8.7697628458498489E-3</v>
      </c>
      <c r="N2614" s="63">
        <v>1248</v>
      </c>
      <c r="O2614" s="63">
        <v>6777</v>
      </c>
      <c r="P2614" s="63">
        <v>0</v>
      </c>
      <c r="Q2614" s="63">
        <v>44</v>
      </c>
      <c r="R2614" s="63">
        <v>6</v>
      </c>
      <c r="S2614" s="63">
        <v>9</v>
      </c>
      <c r="T2614" s="63">
        <v>2</v>
      </c>
      <c r="U2614" s="63">
        <v>8</v>
      </c>
      <c r="V2614" s="63">
        <v>0</v>
      </c>
      <c r="W2614" s="63">
        <v>0</v>
      </c>
      <c r="X2614" s="63">
        <v>2</v>
      </c>
      <c r="Y2614" s="63">
        <v>0</v>
      </c>
      <c r="Z2614" s="63">
        <v>0</v>
      </c>
      <c r="AA2614" s="63">
        <v>0</v>
      </c>
      <c r="AB2614" s="63">
        <v>0</v>
      </c>
      <c r="AC2614" s="63">
        <v>0</v>
      </c>
      <c r="AD2614" s="63">
        <v>0</v>
      </c>
      <c r="AE2614" s="63">
        <v>0</v>
      </c>
      <c r="AF2614" s="63">
        <v>0</v>
      </c>
      <c r="AG2614" s="63">
        <v>0</v>
      </c>
      <c r="AH2614" s="63">
        <v>0</v>
      </c>
      <c r="AI2614" s="63">
        <v>0</v>
      </c>
      <c r="AJ2614" s="63">
        <v>0</v>
      </c>
      <c r="AK2614" s="63">
        <v>0</v>
      </c>
      <c r="AL2614" s="63">
        <v>0</v>
      </c>
      <c r="AM2614" s="63">
        <v>0</v>
      </c>
      <c r="AN2614" s="63">
        <v>0</v>
      </c>
      <c r="AO2614" s="63">
        <v>0</v>
      </c>
      <c r="AP2614" s="63">
        <v>0</v>
      </c>
      <c r="AQ2614" s="63">
        <v>0</v>
      </c>
      <c r="AR2614" s="63">
        <v>0</v>
      </c>
      <c r="AS2614" s="63">
        <v>0</v>
      </c>
      <c r="AT2614" s="63">
        <v>0</v>
      </c>
      <c r="AU2614" s="63">
        <v>0</v>
      </c>
      <c r="AV2614" s="63">
        <v>0</v>
      </c>
      <c r="AW2614" s="63">
        <v>0</v>
      </c>
      <c r="AX2614" s="63">
        <v>0</v>
      </c>
      <c r="AY2614" s="63">
        <v>0</v>
      </c>
      <c r="BA2614" s="5">
        <f>IF(Q2614&gt;0,RANK(Q2614,(N2614:P2614,Q2614:AE2614)),0)</f>
        <v>3</v>
      </c>
      <c r="BB2614" s="5">
        <f>IF(R2614&gt;0,RANK(R2614,(N2614:P2614,Q2614:AE2614)),0)</f>
        <v>6</v>
      </c>
      <c r="BC2614" s="5">
        <f>IF(T2614&gt;0,RANK(T2614,(N2614:P2614,Q2614:AE2614)),0)</f>
        <v>7</v>
      </c>
      <c r="BD2614" s="5">
        <f>IF(S2614&gt;0,RANK(S2614,(N2614:P2614,Q2614:AE2614)),0)</f>
        <v>4</v>
      </c>
      <c r="BE2614" s="2">
        <f t="shared" si="1037"/>
        <v>5.434782608695652E-3</v>
      </c>
      <c r="BF2614" s="2">
        <f t="shared" si="1038"/>
        <v>7.4110671936758888E-4</v>
      </c>
      <c r="BG2614" s="2">
        <f t="shared" si="1039"/>
        <v>2.4703557312252963E-4</v>
      </c>
      <c r="BH2614" s="2">
        <f t="shared" si="1040"/>
        <v>1.1116600790513835E-3</v>
      </c>
      <c r="BJ2614" t="s">
        <v>1512</v>
      </c>
      <c r="BK2614" t="s">
        <v>18</v>
      </c>
      <c r="BL2614" s="1">
        <v>3</v>
      </c>
      <c r="BN2614" s="112">
        <v>47</v>
      </c>
      <c r="BO2614" s="114">
        <v>173</v>
      </c>
      <c r="BP2614" s="118">
        <f t="shared" si="1042"/>
        <v>47173</v>
      </c>
      <c r="BQ2614" s="118">
        <f t="shared" si="1041"/>
        <v>47173</v>
      </c>
      <c r="BR2614" s="5" t="s">
        <v>3151</v>
      </c>
      <c r="CE2614" s="130"/>
    </row>
    <row r="2615" spans="1:90" ht="15" hidden="1" customHeight="1" outlineLevel="1">
      <c r="A2615" t="s">
        <v>1597</v>
      </c>
      <c r="B2615" t="s">
        <v>18</v>
      </c>
      <c r="C2615" s="1">
        <f t="shared" si="1032"/>
        <v>2917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0</v>
      </c>
      <c r="G2615" s="129">
        <f t="shared" si="1030"/>
        <v>1794</v>
      </c>
      <c r="H2615" s="134">
        <f t="shared" si="1031"/>
        <v>0.61501542680836474</v>
      </c>
      <c r="I2615" s="2"/>
      <c r="J2615" s="2">
        <f t="shared" si="1033"/>
        <v>0.18649297223174494</v>
      </c>
      <c r="K2615" s="2">
        <f t="shared" si="1034"/>
        <v>0.80150839904010973</v>
      </c>
      <c r="L2615" s="2">
        <f t="shared" si="1035"/>
        <v>0</v>
      </c>
      <c r="M2615" s="2">
        <f t="shared" si="1036"/>
        <v>1.1998628728145277E-2</v>
      </c>
      <c r="N2615" s="63">
        <v>544</v>
      </c>
      <c r="O2615" s="63">
        <v>2338</v>
      </c>
      <c r="P2615" s="63">
        <v>0</v>
      </c>
      <c r="Q2615" s="63">
        <v>23</v>
      </c>
      <c r="R2615" s="63">
        <v>2</v>
      </c>
      <c r="S2615" s="63">
        <v>1</v>
      </c>
      <c r="T2615" s="63">
        <v>1</v>
      </c>
      <c r="U2615" s="63">
        <v>6</v>
      </c>
      <c r="V2615" s="63">
        <v>0</v>
      </c>
      <c r="W2615" s="63">
        <v>0</v>
      </c>
      <c r="X2615" s="63">
        <v>2</v>
      </c>
      <c r="Y2615" s="63">
        <v>0</v>
      </c>
      <c r="Z2615" s="63">
        <v>0</v>
      </c>
      <c r="AA2615" s="63">
        <v>0</v>
      </c>
      <c r="AB2615" s="63">
        <v>0</v>
      </c>
      <c r="AC2615" s="63">
        <v>0</v>
      </c>
      <c r="AD2615" s="63">
        <v>0</v>
      </c>
      <c r="AE2615" s="63">
        <v>0</v>
      </c>
      <c r="AF2615" s="63">
        <v>0</v>
      </c>
      <c r="AG2615" s="63">
        <v>0</v>
      </c>
      <c r="AH2615" s="63">
        <v>0</v>
      </c>
      <c r="AI2615" s="63">
        <v>0</v>
      </c>
      <c r="AJ2615" s="63">
        <v>0</v>
      </c>
      <c r="AK2615" s="63">
        <v>0</v>
      </c>
      <c r="AL2615" s="63">
        <v>0</v>
      </c>
      <c r="AM2615" s="63">
        <v>0</v>
      </c>
      <c r="AN2615" s="63">
        <v>0</v>
      </c>
      <c r="AO2615" s="63">
        <v>0</v>
      </c>
      <c r="AP2615" s="63">
        <v>0</v>
      </c>
      <c r="AQ2615" s="63">
        <v>0</v>
      </c>
      <c r="AR2615" s="63">
        <v>0</v>
      </c>
      <c r="AS2615" s="63">
        <v>0</v>
      </c>
      <c r="AT2615" s="63">
        <v>0</v>
      </c>
      <c r="AU2615" s="63">
        <v>0</v>
      </c>
      <c r="AV2615" s="63">
        <v>0</v>
      </c>
      <c r="AW2615" s="63">
        <v>0</v>
      </c>
      <c r="AX2615" s="63">
        <v>0</v>
      </c>
      <c r="AY2615" s="63">
        <v>0</v>
      </c>
      <c r="BA2615" s="5">
        <f>IF(Q2615&gt;0,RANK(Q2615,(N2615:P2615,Q2615:AE2615)),0)</f>
        <v>3</v>
      </c>
      <c r="BB2615" s="5">
        <f>IF(R2615&gt;0,RANK(R2615,(N2615:P2615,Q2615:AE2615)),0)</f>
        <v>5</v>
      </c>
      <c r="BC2615" s="5">
        <f>IF(T2615&gt;0,RANK(T2615,(N2615:P2615,Q2615:AE2615)),0)</f>
        <v>7</v>
      </c>
      <c r="BD2615" s="5">
        <f>IF(S2615&gt;0,RANK(S2615,(N2615:P2615,Q2615:AE2615)),0)</f>
        <v>7</v>
      </c>
      <c r="BE2615" s="2">
        <f t="shared" si="1037"/>
        <v>7.8848131642098047E-3</v>
      </c>
      <c r="BF2615" s="2">
        <f t="shared" si="1038"/>
        <v>6.8563592732259174E-4</v>
      </c>
      <c r="BG2615" s="2">
        <f t="shared" si="1039"/>
        <v>3.4281796366129587E-4</v>
      </c>
      <c r="BH2615" s="2">
        <f t="shared" si="1040"/>
        <v>3.4281796366129587E-4</v>
      </c>
      <c r="BJ2615" t="s">
        <v>1597</v>
      </c>
      <c r="BK2615" t="s">
        <v>18</v>
      </c>
      <c r="BL2615" s="1"/>
      <c r="BN2615" s="112">
        <v>47</v>
      </c>
      <c r="BO2615" s="114">
        <v>175</v>
      </c>
      <c r="BP2615" s="118">
        <f t="shared" si="1042"/>
        <v>47175</v>
      </c>
      <c r="BQ2615" s="118">
        <f t="shared" si="1041"/>
        <v>47175</v>
      </c>
      <c r="BR2615" s="5" t="s">
        <v>3151</v>
      </c>
    </row>
    <row r="2616" spans="1:90" ht="15" hidden="1" customHeight="1" outlineLevel="1">
      <c r="A2616" t="s">
        <v>422</v>
      </c>
      <c r="B2616" t="s">
        <v>18</v>
      </c>
      <c r="C2616" s="1">
        <f t="shared" si="1032"/>
        <v>16692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0</v>
      </c>
      <c r="G2616" s="129">
        <f t="shared" si="1030"/>
        <v>8197</v>
      </c>
      <c r="H2616" s="134">
        <f t="shared" si="1031"/>
        <v>0.49107356817637193</v>
      </c>
      <c r="I2616" s="2"/>
      <c r="J2616" s="2">
        <f t="shared" si="1033"/>
        <v>0.24718427989456027</v>
      </c>
      <c r="K2616" s="2">
        <f t="shared" si="1034"/>
        <v>0.7382578480709322</v>
      </c>
      <c r="L2616" s="2">
        <f t="shared" si="1035"/>
        <v>0</v>
      </c>
      <c r="M2616" s="2">
        <f t="shared" si="1036"/>
        <v>1.4557872034507535E-2</v>
      </c>
      <c r="N2616" s="63">
        <v>4126</v>
      </c>
      <c r="O2616" s="63">
        <v>12323</v>
      </c>
      <c r="P2616" s="63">
        <v>0</v>
      </c>
      <c r="Q2616" s="63">
        <v>125</v>
      </c>
      <c r="R2616" s="63">
        <v>25</v>
      </c>
      <c r="S2616" s="63">
        <v>23</v>
      </c>
      <c r="T2616" s="63">
        <v>9</v>
      </c>
      <c r="U2616" s="63">
        <v>43</v>
      </c>
      <c r="V2616" s="63">
        <v>8</v>
      </c>
      <c r="W2616" s="63">
        <v>0</v>
      </c>
      <c r="X2616" s="63">
        <v>10</v>
      </c>
      <c r="Y2616" s="63">
        <v>0</v>
      </c>
      <c r="Z2616" s="63">
        <v>0</v>
      </c>
      <c r="AA2616" s="63">
        <v>0</v>
      </c>
      <c r="AB2616" s="63">
        <v>0</v>
      </c>
      <c r="AC2616" s="63">
        <v>0</v>
      </c>
      <c r="AD2616" s="63">
        <v>0</v>
      </c>
      <c r="AE2616" s="63">
        <v>0</v>
      </c>
      <c r="AF2616" s="63">
        <v>0</v>
      </c>
      <c r="AG2616" s="63">
        <v>0</v>
      </c>
      <c r="AH2616" s="63">
        <v>0</v>
      </c>
      <c r="AI2616" s="63">
        <v>0</v>
      </c>
      <c r="AJ2616" s="63">
        <v>0</v>
      </c>
      <c r="AK2616" s="63">
        <v>0</v>
      </c>
      <c r="AL2616" s="63">
        <v>0</v>
      </c>
      <c r="AM2616" s="63">
        <v>0</v>
      </c>
      <c r="AN2616" s="63">
        <v>0</v>
      </c>
      <c r="AO2616" s="63">
        <v>0</v>
      </c>
      <c r="AP2616" s="63">
        <v>0</v>
      </c>
      <c r="AQ2616" s="63">
        <v>0</v>
      </c>
      <c r="AR2616" s="63">
        <v>0</v>
      </c>
      <c r="AS2616" s="63">
        <v>0</v>
      </c>
      <c r="AT2616" s="63">
        <v>0</v>
      </c>
      <c r="AU2616" s="63">
        <v>0</v>
      </c>
      <c r="AV2616" s="63">
        <v>0</v>
      </c>
      <c r="AW2616" s="63">
        <v>0</v>
      </c>
      <c r="AX2616" s="63">
        <v>0</v>
      </c>
      <c r="AY2616" s="63">
        <v>0</v>
      </c>
      <c r="BA2616" s="5">
        <f>IF(Q2616&gt;0,RANK(Q2616,(N2616:P2616,Q2616:AE2616)),0)</f>
        <v>3</v>
      </c>
      <c r="BB2616" s="5">
        <f>IF(R2616&gt;0,RANK(R2616,(N2616:P2616,Q2616:AE2616)),0)</f>
        <v>5</v>
      </c>
      <c r="BC2616" s="5">
        <f>IF(T2616&gt;0,RANK(T2616,(N2616:P2616,Q2616:AE2616)),0)</f>
        <v>8</v>
      </c>
      <c r="BD2616" s="5">
        <f>IF(S2616&gt;0,RANK(S2616,(N2616:P2616,Q2616:AE2616)),0)</f>
        <v>6</v>
      </c>
      <c r="BE2616" s="2">
        <f t="shared" si="1037"/>
        <v>7.4886173017014142E-3</v>
      </c>
      <c r="BF2616" s="2">
        <f t="shared" si="1038"/>
        <v>1.4977234603402827E-3</v>
      </c>
      <c r="BG2616" s="2">
        <f t="shared" si="1039"/>
        <v>5.3918044572250177E-4</v>
      </c>
      <c r="BH2616" s="2">
        <f t="shared" si="1040"/>
        <v>1.3779055835130602E-3</v>
      </c>
      <c r="BJ2616" t="s">
        <v>422</v>
      </c>
      <c r="BK2616" t="s">
        <v>18</v>
      </c>
      <c r="BL2616" s="1">
        <v>4</v>
      </c>
      <c r="BN2616" s="112">
        <v>47</v>
      </c>
      <c r="BO2616" s="114">
        <v>177</v>
      </c>
      <c r="BP2616" s="118">
        <f t="shared" si="1042"/>
        <v>47177</v>
      </c>
      <c r="BQ2616" s="118">
        <f t="shared" si="1041"/>
        <v>47177</v>
      </c>
      <c r="BR2616" s="5" t="s">
        <v>3151</v>
      </c>
    </row>
    <row r="2617" spans="1:90" ht="15" hidden="1" customHeight="1" outlineLevel="1">
      <c r="A2617" t="s">
        <v>691</v>
      </c>
      <c r="B2617" t="s">
        <v>18</v>
      </c>
      <c r="C2617" s="1">
        <f t="shared" si="1032"/>
        <v>59430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0</v>
      </c>
      <c r="G2617" s="129">
        <f t="shared" si="1030"/>
        <v>21906</v>
      </c>
      <c r="H2617" s="134">
        <f t="shared" si="1031"/>
        <v>0.36860171630489652</v>
      </c>
      <c r="I2617" s="2"/>
      <c r="J2617" s="2">
        <f t="shared" si="1033"/>
        <v>0.30647820965842165</v>
      </c>
      <c r="K2617" s="2">
        <f t="shared" si="1034"/>
        <v>0.67507992596331823</v>
      </c>
      <c r="L2617" s="2">
        <f t="shared" si="1035"/>
        <v>0</v>
      </c>
      <c r="M2617" s="2">
        <f t="shared" si="1036"/>
        <v>1.844186437826012E-2</v>
      </c>
      <c r="N2617" s="63">
        <v>18214</v>
      </c>
      <c r="O2617" s="63">
        <v>40120</v>
      </c>
      <c r="P2617" s="63">
        <v>0</v>
      </c>
      <c r="Q2617" s="63">
        <v>659</v>
      </c>
      <c r="R2617" s="63">
        <v>103</v>
      </c>
      <c r="S2617" s="63">
        <v>103</v>
      </c>
      <c r="T2617" s="63">
        <v>33</v>
      </c>
      <c r="U2617" s="63">
        <v>105</v>
      </c>
      <c r="V2617" s="63">
        <v>43</v>
      </c>
      <c r="W2617" s="63">
        <v>0</v>
      </c>
      <c r="X2617" s="63">
        <v>50</v>
      </c>
      <c r="Y2617" s="63">
        <v>0</v>
      </c>
      <c r="Z2617" s="63">
        <v>0</v>
      </c>
      <c r="AA2617" s="63">
        <v>0</v>
      </c>
      <c r="AB2617" s="63">
        <v>0</v>
      </c>
      <c r="AC2617" s="63">
        <v>0</v>
      </c>
      <c r="AD2617" s="63">
        <v>0</v>
      </c>
      <c r="AE2617" s="63">
        <v>0</v>
      </c>
      <c r="AF2617" s="63">
        <v>0</v>
      </c>
      <c r="AG2617" s="63">
        <v>0</v>
      </c>
      <c r="AH2617" s="63">
        <v>0</v>
      </c>
      <c r="AI2617" s="63">
        <v>0</v>
      </c>
      <c r="AJ2617" s="63">
        <v>0</v>
      </c>
      <c r="AK2617" s="63">
        <v>0</v>
      </c>
      <c r="AL2617" s="63">
        <v>0</v>
      </c>
      <c r="AM2617" s="63">
        <v>0</v>
      </c>
      <c r="AN2617" s="63">
        <v>0</v>
      </c>
      <c r="AO2617" s="63">
        <v>0</v>
      </c>
      <c r="AP2617" s="63">
        <v>0</v>
      </c>
      <c r="AQ2617" s="63">
        <v>0</v>
      </c>
      <c r="AR2617" s="63">
        <v>0</v>
      </c>
      <c r="AS2617" s="63">
        <v>0</v>
      </c>
      <c r="AT2617" s="63">
        <v>0</v>
      </c>
      <c r="AU2617" s="63">
        <v>0</v>
      </c>
      <c r="AV2617" s="63">
        <v>0</v>
      </c>
      <c r="AW2617" s="63">
        <v>0</v>
      </c>
      <c r="AX2617" s="63">
        <v>0</v>
      </c>
      <c r="AY2617" s="63">
        <v>0</v>
      </c>
      <c r="BA2617" s="5">
        <f>IF(Q2617&gt;0,RANK(Q2617,(N2617:P2617,Q2617:AE2617)),0)</f>
        <v>3</v>
      </c>
      <c r="BB2617" s="5">
        <f>IF(R2617&gt;0,RANK(R2617,(N2617:P2617,Q2617:AE2617)),0)</f>
        <v>5</v>
      </c>
      <c r="BC2617" s="5">
        <f>IF(T2617&gt;0,RANK(T2617,(N2617:P2617,Q2617:AE2617)),0)</f>
        <v>9</v>
      </c>
      <c r="BD2617" s="5">
        <f>IF(S2617&gt;0,RANK(S2617,(N2617:P2617,Q2617:AE2617)),0)</f>
        <v>5</v>
      </c>
      <c r="BE2617" s="2">
        <f t="shared" si="1037"/>
        <v>1.1088675752986707E-2</v>
      </c>
      <c r="BF2617" s="2">
        <f t="shared" si="1038"/>
        <v>1.7331314151102137E-3</v>
      </c>
      <c r="BG2617" s="2">
        <f t="shared" si="1039"/>
        <v>5.5527511357900052E-4</v>
      </c>
      <c r="BH2617" s="2">
        <f t="shared" si="1040"/>
        <v>1.7331314151102137E-3</v>
      </c>
      <c r="BJ2617" t="s">
        <v>691</v>
      </c>
      <c r="BK2617" t="s">
        <v>18</v>
      </c>
      <c r="BL2617" s="1">
        <v>1</v>
      </c>
      <c r="BN2617" s="112">
        <v>47</v>
      </c>
      <c r="BO2617" s="114">
        <v>179</v>
      </c>
      <c r="BP2617" s="118">
        <f t="shared" si="1042"/>
        <v>47179</v>
      </c>
      <c r="BQ2617" s="118">
        <f t="shared" si="1041"/>
        <v>47179</v>
      </c>
      <c r="BR2617" s="5" t="s">
        <v>3151</v>
      </c>
    </row>
    <row r="2618" spans="1:90" ht="15" hidden="1" customHeight="1" outlineLevel="1">
      <c r="A2618" t="s">
        <v>423</v>
      </c>
      <c r="B2618" t="s">
        <v>18</v>
      </c>
      <c r="C2618" s="1">
        <f t="shared" si="1032"/>
        <v>6667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0</v>
      </c>
      <c r="G2618" s="129">
        <f t="shared" si="1030"/>
        <v>4975</v>
      </c>
      <c r="H2618" s="134">
        <f t="shared" si="1031"/>
        <v>0.74621268936553176</v>
      </c>
      <c r="I2618" s="2"/>
      <c r="J2618" s="2">
        <f t="shared" si="1033"/>
        <v>0.12299385030748462</v>
      </c>
      <c r="K2618" s="2">
        <f t="shared" si="1034"/>
        <v>0.86920653967301631</v>
      </c>
      <c r="L2618" s="2">
        <f t="shared" si="1035"/>
        <v>0</v>
      </c>
      <c r="M2618" s="2">
        <f t="shared" si="1036"/>
        <v>7.7996100194990259E-3</v>
      </c>
      <c r="N2618" s="63">
        <v>820</v>
      </c>
      <c r="O2618" s="63">
        <v>5795</v>
      </c>
      <c r="P2618" s="63">
        <v>0</v>
      </c>
      <c r="Q2618" s="63">
        <v>27</v>
      </c>
      <c r="R2618" s="63">
        <v>5</v>
      </c>
      <c r="S2618" s="63">
        <v>11</v>
      </c>
      <c r="T2618" s="63">
        <v>2</v>
      </c>
      <c r="U2618" s="63">
        <v>4</v>
      </c>
      <c r="V2618" s="63">
        <v>1</v>
      </c>
      <c r="W2618" s="63">
        <v>0</v>
      </c>
      <c r="X2618" s="63">
        <v>2</v>
      </c>
      <c r="Y2618" s="63">
        <v>0</v>
      </c>
      <c r="Z2618" s="63">
        <v>0</v>
      </c>
      <c r="AA2618" s="63">
        <v>0</v>
      </c>
      <c r="AB2618" s="63">
        <v>0</v>
      </c>
      <c r="AC2618" s="63">
        <v>0</v>
      </c>
      <c r="AD2618" s="63">
        <v>0</v>
      </c>
      <c r="AE2618" s="63">
        <v>0</v>
      </c>
      <c r="AF2618" s="63">
        <v>0</v>
      </c>
      <c r="AG2618" s="63">
        <v>0</v>
      </c>
      <c r="AH2618" s="63">
        <v>0</v>
      </c>
      <c r="AI2618" s="63">
        <v>0</v>
      </c>
      <c r="AJ2618" s="63">
        <v>0</v>
      </c>
      <c r="AK2618" s="63">
        <v>0</v>
      </c>
      <c r="AL2618" s="63">
        <v>0</v>
      </c>
      <c r="AM2618" s="63">
        <v>0</v>
      </c>
      <c r="AN2618" s="63">
        <v>0</v>
      </c>
      <c r="AO2618" s="63">
        <v>0</v>
      </c>
      <c r="AP2618" s="63">
        <v>0</v>
      </c>
      <c r="AQ2618" s="63">
        <v>0</v>
      </c>
      <c r="AR2618" s="63">
        <v>0</v>
      </c>
      <c r="AS2618" s="63">
        <v>0</v>
      </c>
      <c r="AT2618" s="63">
        <v>0</v>
      </c>
      <c r="AU2618" s="63">
        <v>0</v>
      </c>
      <c r="AV2618" s="63">
        <v>0</v>
      </c>
      <c r="AW2618" s="63">
        <v>0</v>
      </c>
      <c r="AX2618" s="63">
        <v>0</v>
      </c>
      <c r="AY2618" s="63">
        <v>0</v>
      </c>
      <c r="BA2618" s="5">
        <f>IF(Q2618&gt;0,RANK(Q2618,(N2618:P2618,Q2618:AE2618)),0)</f>
        <v>3</v>
      </c>
      <c r="BB2618" s="5">
        <f>IF(R2618&gt;0,RANK(R2618,(N2618:P2618,Q2618:AE2618)),0)</f>
        <v>5</v>
      </c>
      <c r="BC2618" s="5">
        <f>IF(T2618&gt;0,RANK(T2618,(N2618:P2618,Q2618:AE2618)),0)</f>
        <v>7</v>
      </c>
      <c r="BD2618" s="5">
        <f>IF(S2618&gt;0,RANK(S2618,(N2618:P2618,Q2618:AE2618)),0)</f>
        <v>4</v>
      </c>
      <c r="BE2618" s="2">
        <f t="shared" si="1037"/>
        <v>4.0497975101244938E-3</v>
      </c>
      <c r="BF2618" s="2">
        <f t="shared" si="1038"/>
        <v>7.4996250187490628E-4</v>
      </c>
      <c r="BG2618" s="2">
        <f t="shared" si="1039"/>
        <v>2.9998500074996249E-4</v>
      </c>
      <c r="BH2618" s="2">
        <f t="shared" si="1040"/>
        <v>1.6499175041247937E-3</v>
      </c>
      <c r="BJ2618" t="s">
        <v>423</v>
      </c>
      <c r="BK2618" t="s">
        <v>18</v>
      </c>
      <c r="BL2618" s="1">
        <v>7</v>
      </c>
      <c r="BN2618" s="112">
        <v>47</v>
      </c>
      <c r="BO2618" s="114">
        <v>181</v>
      </c>
      <c r="BP2618" s="118">
        <f t="shared" si="1042"/>
        <v>47181</v>
      </c>
      <c r="BQ2618" s="118">
        <f t="shared" si="1041"/>
        <v>47181</v>
      </c>
      <c r="BR2618" s="5" t="s">
        <v>3151</v>
      </c>
    </row>
    <row r="2619" spans="1:90" ht="15" hidden="1" customHeight="1" outlineLevel="1">
      <c r="A2619" t="s">
        <v>1598</v>
      </c>
      <c r="B2619" t="s">
        <v>18</v>
      </c>
      <c r="C2619" s="1">
        <f t="shared" si="1032"/>
        <v>13710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0</v>
      </c>
      <c r="G2619" s="129">
        <f t="shared" si="1030"/>
        <v>7371</v>
      </c>
      <c r="H2619" s="134">
        <f t="shared" si="1031"/>
        <v>0.53763676148796502</v>
      </c>
      <c r="I2619" s="2"/>
      <c r="J2619" s="2">
        <f t="shared" si="1033"/>
        <v>0.21962071480671044</v>
      </c>
      <c r="K2619" s="2">
        <f t="shared" si="1034"/>
        <v>0.75725747629467544</v>
      </c>
      <c r="L2619" s="2">
        <f t="shared" si="1035"/>
        <v>0</v>
      </c>
      <c r="M2619" s="2">
        <f t="shared" si="1036"/>
        <v>2.3121808898614149E-2</v>
      </c>
      <c r="N2619" s="63">
        <v>3011</v>
      </c>
      <c r="O2619" s="63">
        <v>10382</v>
      </c>
      <c r="P2619" s="63">
        <v>0</v>
      </c>
      <c r="Q2619" s="63">
        <v>82</v>
      </c>
      <c r="R2619" s="63">
        <v>28</v>
      </c>
      <c r="S2619" s="63">
        <v>31</v>
      </c>
      <c r="T2619" s="63">
        <v>12</v>
      </c>
      <c r="U2619" s="63">
        <v>111</v>
      </c>
      <c r="V2619" s="63">
        <v>19</v>
      </c>
      <c r="W2619" s="63">
        <v>0</v>
      </c>
      <c r="X2619" s="63">
        <v>34</v>
      </c>
      <c r="Y2619" s="63">
        <v>0</v>
      </c>
      <c r="Z2619" s="63">
        <v>0</v>
      </c>
      <c r="AA2619" s="63">
        <v>0</v>
      </c>
      <c r="AB2619" s="63">
        <v>0</v>
      </c>
      <c r="AC2619" s="63">
        <v>0</v>
      </c>
      <c r="AD2619" s="63">
        <v>0</v>
      </c>
      <c r="AE2619" s="63">
        <v>0</v>
      </c>
      <c r="AF2619" s="63">
        <v>0</v>
      </c>
      <c r="AG2619" s="63">
        <v>0</v>
      </c>
      <c r="AH2619" s="63">
        <v>0</v>
      </c>
      <c r="AI2619" s="63">
        <v>0</v>
      </c>
      <c r="AJ2619" s="63">
        <v>0</v>
      </c>
      <c r="AK2619" s="63">
        <v>0</v>
      </c>
      <c r="AL2619" s="63">
        <v>0</v>
      </c>
      <c r="AM2619" s="63">
        <v>0</v>
      </c>
      <c r="AN2619" s="63">
        <v>0</v>
      </c>
      <c r="AO2619" s="63">
        <v>0</v>
      </c>
      <c r="AP2619" s="63">
        <v>0</v>
      </c>
      <c r="AQ2619" s="63">
        <v>0</v>
      </c>
      <c r="AR2619" s="63">
        <v>0</v>
      </c>
      <c r="AS2619" s="63">
        <v>0</v>
      </c>
      <c r="AT2619" s="63">
        <v>0</v>
      </c>
      <c r="AU2619" s="63">
        <v>0</v>
      </c>
      <c r="AV2619" s="63">
        <v>0</v>
      </c>
      <c r="AW2619" s="63">
        <v>0</v>
      </c>
      <c r="AX2619" s="63">
        <v>0</v>
      </c>
      <c r="AY2619" s="63">
        <v>0</v>
      </c>
      <c r="BA2619" s="5">
        <f>IF(Q2619&gt;0,RANK(Q2619,(N2619:P2619,Q2619:AE2619)),0)</f>
        <v>4</v>
      </c>
      <c r="BB2619" s="5">
        <f>IF(R2619&gt;0,RANK(R2619,(N2619:P2619,Q2619:AE2619)),0)</f>
        <v>7</v>
      </c>
      <c r="BC2619" s="5">
        <f>IF(T2619&gt;0,RANK(T2619,(N2619:P2619,Q2619:AE2619)),0)</f>
        <v>9</v>
      </c>
      <c r="BD2619" s="5">
        <f>IF(S2619&gt;0,RANK(S2619,(N2619:P2619,Q2619:AE2619)),0)</f>
        <v>6</v>
      </c>
      <c r="BE2619" s="2">
        <f t="shared" si="1037"/>
        <v>5.9810357403355212E-3</v>
      </c>
      <c r="BF2619" s="2">
        <f t="shared" si="1038"/>
        <v>2.0423048869438365E-3</v>
      </c>
      <c r="BG2619" s="2">
        <f t="shared" si="1039"/>
        <v>8.7527352297593001E-4</v>
      </c>
      <c r="BH2619" s="2">
        <f t="shared" si="1040"/>
        <v>2.2611232676878193E-3</v>
      </c>
      <c r="BJ2619" t="s">
        <v>1598</v>
      </c>
      <c r="BK2619" t="s">
        <v>18</v>
      </c>
      <c r="BL2619" s="1">
        <v>8</v>
      </c>
      <c r="BN2619" s="112">
        <v>47</v>
      </c>
      <c r="BO2619" s="114">
        <v>183</v>
      </c>
      <c r="BP2619" s="118">
        <f t="shared" si="1042"/>
        <v>47183</v>
      </c>
      <c r="BQ2619" s="118">
        <f t="shared" si="1041"/>
        <v>47183</v>
      </c>
      <c r="BR2619" s="5" t="s">
        <v>3151</v>
      </c>
    </row>
    <row r="2620" spans="1:90" ht="15" hidden="1" customHeight="1" outlineLevel="1">
      <c r="A2620" t="s">
        <v>1975</v>
      </c>
      <c r="B2620" t="s">
        <v>18</v>
      </c>
      <c r="C2620" s="1">
        <f t="shared" si="1032"/>
        <v>11867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0</v>
      </c>
      <c r="G2620" s="129">
        <f t="shared" si="1030"/>
        <v>7453</v>
      </c>
      <c r="H2620" s="134">
        <f t="shared" si="1031"/>
        <v>0.62804415606303199</v>
      </c>
      <c r="I2620" s="2"/>
      <c r="J2620" s="2">
        <f t="shared" si="1033"/>
        <v>0.1798264093705233</v>
      </c>
      <c r="K2620" s="2">
        <f t="shared" si="1034"/>
        <v>0.80787056543355529</v>
      </c>
      <c r="L2620" s="2">
        <f t="shared" si="1035"/>
        <v>0</v>
      </c>
      <c r="M2620" s="2">
        <f t="shared" si="1036"/>
        <v>1.2303025195921413E-2</v>
      </c>
      <c r="N2620" s="63">
        <v>2134</v>
      </c>
      <c r="O2620" s="63">
        <v>9587</v>
      </c>
      <c r="P2620" s="63">
        <v>0</v>
      </c>
      <c r="Q2620" s="63">
        <v>106</v>
      </c>
      <c r="R2620" s="63">
        <v>9</v>
      </c>
      <c r="S2620" s="63">
        <v>14</v>
      </c>
      <c r="T2620" s="63">
        <v>1</v>
      </c>
      <c r="U2620" s="63">
        <v>13</v>
      </c>
      <c r="V2620" s="63">
        <v>0</v>
      </c>
      <c r="W2620" s="63">
        <v>0</v>
      </c>
      <c r="X2620" s="63">
        <v>3</v>
      </c>
      <c r="Y2620" s="63">
        <v>0</v>
      </c>
      <c r="Z2620" s="63">
        <v>0</v>
      </c>
      <c r="AA2620" s="63">
        <v>0</v>
      </c>
      <c r="AB2620" s="63">
        <v>0</v>
      </c>
      <c r="AC2620" s="63">
        <v>0</v>
      </c>
      <c r="AD2620" s="63">
        <v>0</v>
      </c>
      <c r="AE2620" s="63">
        <v>0</v>
      </c>
      <c r="AF2620" s="63">
        <v>0</v>
      </c>
      <c r="AG2620" s="63">
        <v>0</v>
      </c>
      <c r="AH2620" s="63">
        <v>0</v>
      </c>
      <c r="AI2620" s="63">
        <v>0</v>
      </c>
      <c r="AJ2620" s="63">
        <v>0</v>
      </c>
      <c r="AK2620" s="63">
        <v>0</v>
      </c>
      <c r="AL2620" s="63">
        <v>0</v>
      </c>
      <c r="AM2620" s="63">
        <v>0</v>
      </c>
      <c r="AN2620" s="63">
        <v>0</v>
      </c>
      <c r="AO2620" s="63">
        <v>0</v>
      </c>
      <c r="AP2620" s="63">
        <v>0</v>
      </c>
      <c r="AQ2620" s="63">
        <v>0</v>
      </c>
      <c r="AR2620" s="63">
        <v>0</v>
      </c>
      <c r="AS2620" s="63">
        <v>0</v>
      </c>
      <c r="AT2620" s="63">
        <v>0</v>
      </c>
      <c r="AU2620" s="63">
        <v>0</v>
      </c>
      <c r="AV2620" s="63">
        <v>0</v>
      </c>
      <c r="AW2620" s="63">
        <v>0</v>
      </c>
      <c r="AX2620" s="63">
        <v>0</v>
      </c>
      <c r="AY2620" s="63">
        <v>0</v>
      </c>
      <c r="BA2620" s="5">
        <f>IF(Q2620&gt;0,RANK(Q2620,(N2620:P2620,Q2620:AE2620)),0)</f>
        <v>3</v>
      </c>
      <c r="BB2620" s="5">
        <f>IF(R2620&gt;0,RANK(R2620,(N2620:P2620,Q2620:AE2620)),0)</f>
        <v>6</v>
      </c>
      <c r="BC2620" s="5">
        <f>IF(T2620&gt;0,RANK(T2620,(N2620:P2620,Q2620:AE2620)),0)</f>
        <v>8</v>
      </c>
      <c r="BD2620" s="5">
        <f>IF(S2620&gt;0,RANK(S2620,(N2620:P2620,Q2620:AE2620)),0)</f>
        <v>4</v>
      </c>
      <c r="BE2620" s="2">
        <f t="shared" si="1037"/>
        <v>8.9323333614224325E-3</v>
      </c>
      <c r="BF2620" s="2">
        <f t="shared" si="1038"/>
        <v>7.5840566276228199E-4</v>
      </c>
      <c r="BG2620" s="2">
        <f t="shared" si="1039"/>
        <v>8.4267295862475779E-5</v>
      </c>
      <c r="BH2620" s="2">
        <f t="shared" si="1040"/>
        <v>1.1797421420746607E-3</v>
      </c>
      <c r="BJ2620" t="s">
        <v>1975</v>
      </c>
      <c r="BK2620" t="s">
        <v>18</v>
      </c>
      <c r="BL2620" s="1">
        <v>6</v>
      </c>
      <c r="BN2620" s="112">
        <v>47</v>
      </c>
      <c r="BO2620" s="114">
        <v>185</v>
      </c>
      <c r="BP2620" s="118">
        <f t="shared" si="1042"/>
        <v>47185</v>
      </c>
      <c r="BQ2620" s="118">
        <f t="shared" si="1041"/>
        <v>47185</v>
      </c>
      <c r="BR2620" s="5" t="s">
        <v>3151</v>
      </c>
    </row>
    <row r="2621" spans="1:90" ht="15" hidden="1" customHeight="1" outlineLevel="1">
      <c r="A2621" t="s">
        <v>565</v>
      </c>
      <c r="B2621" t="s">
        <v>18</v>
      </c>
      <c r="C2621" s="1">
        <f t="shared" si="1032"/>
        <v>138932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0</v>
      </c>
      <c r="G2621" s="129">
        <f t="shared" si="1030"/>
        <v>36308</v>
      </c>
      <c r="H2621" s="134">
        <f t="shared" si="1031"/>
        <v>0.26133648115624908</v>
      </c>
      <c r="I2621" s="2"/>
      <c r="J2621" s="2">
        <f t="shared" si="1033"/>
        <v>0.36104713097054675</v>
      </c>
      <c r="K2621" s="2">
        <f t="shared" si="1034"/>
        <v>0.62238361212679583</v>
      </c>
      <c r="L2621" s="2">
        <f t="shared" si="1035"/>
        <v>0</v>
      </c>
      <c r="M2621" s="2">
        <f t="shared" si="1036"/>
        <v>1.6569256902657425E-2</v>
      </c>
      <c r="N2621" s="63">
        <v>50161</v>
      </c>
      <c r="O2621" s="63">
        <v>86469</v>
      </c>
      <c r="P2621" s="63">
        <v>0</v>
      </c>
      <c r="Q2621" s="63">
        <v>1494</v>
      </c>
      <c r="R2621" s="63">
        <v>116</v>
      </c>
      <c r="S2621" s="63">
        <v>276</v>
      </c>
      <c r="T2621" s="63">
        <v>88</v>
      </c>
      <c r="U2621" s="63">
        <v>257</v>
      </c>
      <c r="V2621" s="63">
        <v>34</v>
      </c>
      <c r="W2621" s="63">
        <v>0</v>
      </c>
      <c r="X2621" s="63">
        <v>37</v>
      </c>
      <c r="Y2621" s="63">
        <v>0</v>
      </c>
      <c r="Z2621" s="63">
        <v>0</v>
      </c>
      <c r="AA2621" s="63">
        <v>0</v>
      </c>
      <c r="AB2621" s="63">
        <v>0</v>
      </c>
      <c r="AC2621" s="63">
        <v>0</v>
      </c>
      <c r="AD2621" s="63">
        <v>0</v>
      </c>
      <c r="AE2621" s="63">
        <v>0</v>
      </c>
      <c r="AF2621" s="63">
        <v>0</v>
      </c>
      <c r="AG2621" s="63">
        <v>0</v>
      </c>
      <c r="AH2621" s="63">
        <v>0</v>
      </c>
      <c r="AI2621" s="63">
        <v>0</v>
      </c>
      <c r="AJ2621" s="63">
        <v>0</v>
      </c>
      <c r="AK2621" s="63">
        <v>0</v>
      </c>
      <c r="AL2621" s="63">
        <v>0</v>
      </c>
      <c r="AM2621" s="63">
        <v>0</v>
      </c>
      <c r="AN2621" s="63">
        <v>0</v>
      </c>
      <c r="AO2621" s="63">
        <v>0</v>
      </c>
      <c r="AP2621" s="63">
        <v>0</v>
      </c>
      <c r="AQ2621" s="63">
        <v>0</v>
      </c>
      <c r="AR2621" s="63">
        <v>0</v>
      </c>
      <c r="AS2621" s="63">
        <v>0</v>
      </c>
      <c r="AT2621" s="63">
        <v>0</v>
      </c>
      <c r="AU2621" s="63">
        <v>0</v>
      </c>
      <c r="AV2621" s="63">
        <v>0</v>
      </c>
      <c r="AW2621" s="63">
        <v>0</v>
      </c>
      <c r="AX2621" s="63">
        <v>0</v>
      </c>
      <c r="AY2621" s="63">
        <v>0</v>
      </c>
      <c r="BA2621" s="5">
        <f>IF(Q2621&gt;0,RANK(Q2621,(N2621:P2621,Q2621:AE2621)),0)</f>
        <v>3</v>
      </c>
      <c r="BB2621" s="5">
        <f>IF(R2621&gt;0,RANK(R2621,(N2621:P2621,Q2621:AE2621)),0)</f>
        <v>6</v>
      </c>
      <c r="BC2621" s="5">
        <f>IF(T2621&gt;0,RANK(T2621,(N2621:P2621,Q2621:AE2621)),0)</f>
        <v>7</v>
      </c>
      <c r="BD2621" s="5">
        <f>IF(S2621&gt;0,RANK(S2621,(N2621:P2621,Q2621:AE2621)),0)</f>
        <v>4</v>
      </c>
      <c r="BE2621" s="2">
        <f t="shared" si="1037"/>
        <v>1.075346212535629E-2</v>
      </c>
      <c r="BF2621" s="2">
        <f t="shared" si="1038"/>
        <v>8.3494083436501311E-4</v>
      </c>
      <c r="BG2621" s="2">
        <f t="shared" si="1039"/>
        <v>6.3340339158725128E-4</v>
      </c>
      <c r="BH2621" s="2">
        <f t="shared" si="1040"/>
        <v>1.9865833645236518E-3</v>
      </c>
      <c r="BJ2621" t="s">
        <v>565</v>
      </c>
      <c r="BK2621" t="s">
        <v>18</v>
      </c>
      <c r="BL2621" s="1">
        <v>7</v>
      </c>
      <c r="BN2621" s="112">
        <v>47</v>
      </c>
      <c r="BO2621" s="114">
        <v>187</v>
      </c>
      <c r="BP2621" s="118">
        <f t="shared" si="1042"/>
        <v>47187</v>
      </c>
      <c r="BQ2621" s="118">
        <f t="shared" si="1041"/>
        <v>47187</v>
      </c>
      <c r="BR2621" s="5" t="s">
        <v>3151</v>
      </c>
    </row>
    <row r="2622" spans="1:90" ht="15" hidden="1" customHeight="1" outlineLevel="1">
      <c r="A2622" t="s">
        <v>1231</v>
      </c>
      <c r="B2622" t="s">
        <v>18</v>
      </c>
      <c r="C2622" s="1">
        <f t="shared" si="1032"/>
        <v>74092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0</v>
      </c>
      <c r="G2622" s="129">
        <f t="shared" si="1030"/>
        <v>27952</v>
      </c>
      <c r="H2622" s="134">
        <f t="shared" si="1031"/>
        <v>0.37726070290989583</v>
      </c>
      <c r="I2622" s="2"/>
      <c r="J2622" s="2">
        <f t="shared" si="1033"/>
        <v>0.29958699994601307</v>
      </c>
      <c r="K2622" s="2">
        <f t="shared" si="1034"/>
        <v>0.67684770285590889</v>
      </c>
      <c r="L2622" s="2">
        <f t="shared" si="1035"/>
        <v>0</v>
      </c>
      <c r="M2622" s="2">
        <f t="shared" si="1036"/>
        <v>2.3565297198078095E-2</v>
      </c>
      <c r="N2622" s="63">
        <v>22197</v>
      </c>
      <c r="O2622" s="63">
        <v>50149</v>
      </c>
      <c r="P2622" s="63">
        <v>0</v>
      </c>
      <c r="Q2622" s="63">
        <v>778</v>
      </c>
      <c r="R2622" s="63">
        <v>81</v>
      </c>
      <c r="S2622" s="63">
        <v>162</v>
      </c>
      <c r="T2622" s="63">
        <v>51</v>
      </c>
      <c r="U2622" s="63">
        <v>446</v>
      </c>
      <c r="V2622" s="63">
        <v>102</v>
      </c>
      <c r="W2622" s="63">
        <v>0</v>
      </c>
      <c r="X2622" s="63">
        <v>126</v>
      </c>
      <c r="Y2622" s="63">
        <v>0</v>
      </c>
      <c r="Z2622" s="63">
        <v>0</v>
      </c>
      <c r="AA2622" s="63">
        <v>0</v>
      </c>
      <c r="AB2622" s="63">
        <v>0</v>
      </c>
      <c r="AC2622" s="63">
        <v>0</v>
      </c>
      <c r="AD2622" s="63">
        <v>0</v>
      </c>
      <c r="AE2622" s="63">
        <v>0</v>
      </c>
      <c r="AF2622" s="63">
        <v>0</v>
      </c>
      <c r="AG2622" s="63">
        <v>0</v>
      </c>
      <c r="AH2622" s="63">
        <v>0</v>
      </c>
      <c r="AI2622" s="63">
        <v>0</v>
      </c>
      <c r="AJ2622" s="63">
        <v>0</v>
      </c>
      <c r="AK2622" s="63">
        <v>0</v>
      </c>
      <c r="AL2622" s="63">
        <v>0</v>
      </c>
      <c r="AM2622" s="63">
        <v>0</v>
      </c>
      <c r="AN2622" s="63">
        <v>0</v>
      </c>
      <c r="AO2622" s="63">
        <v>0</v>
      </c>
      <c r="AP2622" s="63">
        <v>0</v>
      </c>
      <c r="AQ2622" s="63">
        <v>0</v>
      </c>
      <c r="AR2622" s="63">
        <v>0</v>
      </c>
      <c r="AS2622" s="63">
        <v>0</v>
      </c>
      <c r="AT2622" s="63">
        <v>0</v>
      </c>
      <c r="AU2622" s="63">
        <v>0</v>
      </c>
      <c r="AV2622" s="63">
        <v>0</v>
      </c>
      <c r="AW2622" s="63">
        <v>0</v>
      </c>
      <c r="AX2622" s="63">
        <v>0</v>
      </c>
      <c r="AY2622" s="63">
        <v>0</v>
      </c>
      <c r="BA2622" s="5">
        <f>IF(Q2622&gt;0,RANK(Q2622,(N2622:P2622,Q2622:AE2622)),0)</f>
        <v>3</v>
      </c>
      <c r="BB2622" s="5">
        <f>IF(R2622&gt;0,RANK(R2622,(N2622:P2622,Q2622:AE2622)),0)</f>
        <v>8</v>
      </c>
      <c r="BC2622" s="5">
        <f>IF(T2622&gt;0,RANK(T2622,(N2622:P2622,Q2622:AE2622)),0)</f>
        <v>9</v>
      </c>
      <c r="BD2622" s="5">
        <f>IF(S2622&gt;0,RANK(S2622,(N2622:P2622,Q2622:AE2622)),0)</f>
        <v>5</v>
      </c>
      <c r="BE2622" s="2">
        <f t="shared" si="1037"/>
        <v>1.0500458888948874E-2</v>
      </c>
      <c r="BF2622" s="2">
        <f t="shared" si="1038"/>
        <v>1.0932354370242401E-3</v>
      </c>
      <c r="BG2622" s="2">
        <f t="shared" si="1039"/>
        <v>6.8833342331155861E-4</v>
      </c>
      <c r="BH2622" s="2">
        <f t="shared" si="1040"/>
        <v>2.1864708740484801E-3</v>
      </c>
      <c r="BJ2622" t="s">
        <v>1231</v>
      </c>
      <c r="BK2622" t="s">
        <v>18</v>
      </c>
      <c r="BL2622" s="1">
        <v>6</v>
      </c>
      <c r="BN2622" s="112">
        <v>47</v>
      </c>
      <c r="BO2622" s="114">
        <v>189</v>
      </c>
      <c r="BP2622" s="118">
        <f t="shared" si="1042"/>
        <v>47189</v>
      </c>
      <c r="BQ2622" s="118">
        <f t="shared" si="1041"/>
        <v>47189</v>
      </c>
      <c r="BR2622" s="5" t="s">
        <v>3151</v>
      </c>
      <c r="BV2622" s="63"/>
    </row>
    <row r="2623" spans="1:90" ht="15" customHeight="1" collapsed="1">
      <c r="A2623" t="s">
        <v>2521</v>
      </c>
      <c r="B2623" t="s">
        <v>544</v>
      </c>
      <c r="C2623" s="1">
        <f t="shared" si="1032"/>
        <v>3045401</v>
      </c>
      <c r="D2623" s="5">
        <f>IF(N2623&gt;0, RANK(N2623,(N2623:P2623,Q2623:AE2623)),0)</f>
        <v>2</v>
      </c>
      <c r="E2623" s="5">
        <f>IF(O2623&gt;0,RANK(O2623,(N2623:P2623,Q2623:AE2623)),0)</f>
        <v>1</v>
      </c>
      <c r="F2623" s="5">
        <f>IF(P2623&gt;0,RANK(P2623,(N2623:P2623,Q2623:AE2623)),0)</f>
        <v>0</v>
      </c>
      <c r="G2623" s="129">
        <f t="shared" si="1030"/>
        <v>710178</v>
      </c>
      <c r="H2623" s="134">
        <f t="shared" si="1031"/>
        <v>0.23319687620776378</v>
      </c>
      <c r="I2623" s="2"/>
      <c r="J2623" s="2">
        <f t="shared" si="1033"/>
        <v>0.37410147300798813</v>
      </c>
      <c r="K2623" s="2">
        <f t="shared" si="1034"/>
        <v>0.60729834921575188</v>
      </c>
      <c r="L2623" s="2">
        <f t="shared" si="1035"/>
        <v>0</v>
      </c>
      <c r="M2623" s="2">
        <f t="shared" si="1036"/>
        <v>1.8600177776259996E-2</v>
      </c>
      <c r="N2623" s="63">
        <v>1139289</v>
      </c>
      <c r="O2623" s="63">
        <v>1849467</v>
      </c>
      <c r="P2623" s="63">
        <v>0</v>
      </c>
      <c r="Q2623" s="63">
        <v>29806</v>
      </c>
      <c r="R2623" s="63">
        <v>4532</v>
      </c>
      <c r="S2623" s="63">
        <v>5350</v>
      </c>
      <c r="T2623" s="63">
        <v>1836</v>
      </c>
      <c r="U2623" s="63">
        <v>10256</v>
      </c>
      <c r="V2623" s="63">
        <v>2294</v>
      </c>
      <c r="W2623" s="63">
        <v>0</v>
      </c>
      <c r="X2623" s="63">
        <v>2571</v>
      </c>
      <c r="Y2623" s="63">
        <v>0</v>
      </c>
      <c r="Z2623" s="63">
        <v>0</v>
      </c>
      <c r="AA2623" s="63">
        <v>0</v>
      </c>
      <c r="AB2623" s="63">
        <v>0</v>
      </c>
      <c r="AC2623" s="63">
        <v>0</v>
      </c>
      <c r="AD2623" s="63">
        <v>0</v>
      </c>
      <c r="AE2623" s="63">
        <v>0</v>
      </c>
      <c r="AF2623" s="63">
        <v>0</v>
      </c>
      <c r="AG2623" s="63">
        <v>0</v>
      </c>
      <c r="AH2623" s="63">
        <v>0</v>
      </c>
      <c r="AI2623" s="63">
        <v>0</v>
      </c>
      <c r="AJ2623" s="63">
        <v>0</v>
      </c>
      <c r="AK2623" s="63">
        <v>0</v>
      </c>
      <c r="AL2623" s="63">
        <v>0</v>
      </c>
      <c r="AM2623" s="63">
        <v>0</v>
      </c>
      <c r="AN2623" s="63">
        <v>0</v>
      </c>
      <c r="AO2623" s="63">
        <v>0</v>
      </c>
      <c r="AP2623" s="63">
        <v>0</v>
      </c>
      <c r="AQ2623" s="63">
        <v>0</v>
      </c>
      <c r="AR2623" s="63">
        <v>0</v>
      </c>
      <c r="AS2623" s="63">
        <v>0</v>
      </c>
      <c r="AT2623" s="63">
        <v>0</v>
      </c>
      <c r="AU2623" s="63">
        <v>0</v>
      </c>
      <c r="AV2623" s="63">
        <v>0</v>
      </c>
      <c r="AW2623" s="63">
        <v>0</v>
      </c>
      <c r="AX2623" s="63">
        <v>0</v>
      </c>
      <c r="AY2623" s="63">
        <v>0</v>
      </c>
      <c r="BA2623" s="5">
        <f>IF(Q2623&gt;0,RANK(Q2623,(N2623:P2623,Q2623:AE2623)),0)</f>
        <v>3</v>
      </c>
      <c r="BB2623" s="5">
        <f>IF(R2623&gt;0,RANK(R2623,(N2623:P2623,Q2623:AE2623)),0)</f>
        <v>6</v>
      </c>
      <c r="BC2623" s="5">
        <f>IF(T2623&gt;0,RANK(T2623,(N2623:P2623,Q2623:AE2623)),0)</f>
        <v>9</v>
      </c>
      <c r="BD2623" s="5">
        <f>IF(S2623&gt;0,RANK(S2623,(N2623:P2623,Q2623:AE2623)),0)</f>
        <v>5</v>
      </c>
      <c r="BE2623" s="2">
        <f t="shared" si="1037"/>
        <v>9.787216855842629E-3</v>
      </c>
      <c r="BF2623" s="2">
        <f t="shared" si="1038"/>
        <v>1.4881455676937125E-3</v>
      </c>
      <c r="BG2623" s="2">
        <f t="shared" si="1039"/>
        <v>6.0287627146638487E-4</v>
      </c>
      <c r="BH2623" s="2">
        <f t="shared" si="1040"/>
        <v>1.7567473051988884E-3</v>
      </c>
      <c r="BJ2623" t="s">
        <v>2521</v>
      </c>
      <c r="BK2623" t="s">
        <v>544</v>
      </c>
      <c r="BN2623" s="112">
        <v>47</v>
      </c>
      <c r="BO2623" s="114"/>
      <c r="BP2623" s="112">
        <v>47</v>
      </c>
      <c r="BQ2623" s="112">
        <f t="shared" si="1041"/>
        <v>47</v>
      </c>
      <c r="BR2623" s="5" t="s">
        <v>710</v>
      </c>
      <c r="CE2623" s="63">
        <v>0</v>
      </c>
      <c r="CH2623" s="63">
        <f>SUM(CH2528:CH2622)</f>
        <v>0</v>
      </c>
    </row>
    <row r="2624" spans="1:90" ht="15" customHeight="1">
      <c r="C2624" s="1"/>
      <c r="E2624" s="5"/>
      <c r="F2624" s="5"/>
      <c r="G2624" s="129"/>
      <c r="H2624" s="134"/>
      <c r="I2624" s="2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BA2624" s="5"/>
      <c r="BB2624" s="5"/>
      <c r="BC2624" s="5"/>
      <c r="BD2624" s="5"/>
      <c r="BN2624" s="112"/>
      <c r="BO2624" s="114"/>
      <c r="BP2624" s="118"/>
      <c r="BQ2624" s="118"/>
      <c r="CE2624" s="129"/>
      <c r="CF2624" s="129"/>
      <c r="CG2624" s="1"/>
      <c r="CH2624" s="63" t="s">
        <v>4038</v>
      </c>
      <c r="CI2624" s="63" t="s">
        <v>4039</v>
      </c>
      <c r="CJ2624" s="63" t="s">
        <v>4040</v>
      </c>
      <c r="CK2624" s="63" t="s">
        <v>1797</v>
      </c>
      <c r="CL2624" s="63" t="s">
        <v>719</v>
      </c>
    </row>
    <row r="2625" spans="1:83" ht="15" hidden="1" customHeight="1" outlineLevel="1">
      <c r="A2625" t="s">
        <v>1960</v>
      </c>
      <c r="B2625" t="s">
        <v>53</v>
      </c>
      <c r="C2625" s="1">
        <f t="shared" ref="C2625:C2688" si="1043">SUM(N2625:AY2625)</f>
        <v>19227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0</v>
      </c>
      <c r="G2625" s="129">
        <f t="shared" si="1030"/>
        <v>11155</v>
      </c>
      <c r="H2625" s="134">
        <f t="shared" si="1031"/>
        <v>0.58017371404795337</v>
      </c>
      <c r="I2625" s="2"/>
      <c r="J2625" s="2">
        <f t="shared" ref="J2625:J2688" si="1044">IF($C2625=0,"-",N2625/$C2625)</f>
        <v>0.20570031726218338</v>
      </c>
      <c r="K2625" s="2">
        <f t="shared" ref="K2625:K2688" si="1045">IF($C2625=0,"-",O2625/$C2625)</f>
        <v>0.78587403131013678</v>
      </c>
      <c r="L2625" s="2">
        <f t="shared" ref="L2625:L2688" si="1046">IF($C2625=0,"-",P2625/$C2625)</f>
        <v>0</v>
      </c>
      <c r="M2625" s="2">
        <f t="shared" ref="M2625:M2688" si="1047">IF(C2625=0,"-",(1-J2625-K2625-L2625))</f>
        <v>8.4256514276798145E-3</v>
      </c>
      <c r="N2625" s="63">
        <v>3955</v>
      </c>
      <c r="O2625" s="63">
        <v>15110</v>
      </c>
      <c r="P2625" s="63">
        <v>0</v>
      </c>
      <c r="Q2625" s="63">
        <v>134</v>
      </c>
      <c r="R2625" s="63">
        <v>22</v>
      </c>
      <c r="S2625" s="63">
        <v>0</v>
      </c>
      <c r="T2625" s="63">
        <v>0</v>
      </c>
      <c r="U2625" s="63">
        <v>0</v>
      </c>
      <c r="V2625" s="63">
        <v>0</v>
      </c>
      <c r="W2625" s="63">
        <v>0</v>
      </c>
      <c r="X2625" s="63">
        <v>0</v>
      </c>
      <c r="Y2625" s="63">
        <v>0</v>
      </c>
      <c r="Z2625" s="63">
        <v>5</v>
      </c>
      <c r="AA2625" s="63">
        <v>0</v>
      </c>
      <c r="AB2625" s="63">
        <v>0</v>
      </c>
      <c r="AC2625" s="63">
        <v>0</v>
      </c>
      <c r="AD2625" s="63">
        <v>0</v>
      </c>
      <c r="AE2625" s="63">
        <v>0</v>
      </c>
      <c r="AF2625" s="63">
        <v>0</v>
      </c>
      <c r="AG2625" s="63">
        <v>0</v>
      </c>
      <c r="AH2625" s="63">
        <v>0</v>
      </c>
      <c r="AI2625" s="63">
        <v>0</v>
      </c>
      <c r="AJ2625" s="63">
        <v>0</v>
      </c>
      <c r="AK2625" s="63">
        <v>0</v>
      </c>
      <c r="AL2625" s="63">
        <v>1</v>
      </c>
      <c r="AM2625" s="63">
        <v>0</v>
      </c>
      <c r="AN2625" s="63">
        <v>0</v>
      </c>
      <c r="AO2625" s="63">
        <v>0</v>
      </c>
      <c r="AP2625" s="63">
        <v>0</v>
      </c>
      <c r="AQ2625" s="63">
        <v>0</v>
      </c>
      <c r="AR2625" s="63">
        <v>0</v>
      </c>
      <c r="AS2625" s="63">
        <v>0</v>
      </c>
      <c r="AT2625" s="63">
        <v>0</v>
      </c>
      <c r="AU2625" s="63">
        <v>0</v>
      </c>
      <c r="AV2625" s="63">
        <v>0</v>
      </c>
      <c r="AW2625" s="63">
        <v>0</v>
      </c>
      <c r="AX2625" s="63">
        <v>0</v>
      </c>
      <c r="AY2625" s="63">
        <v>0</v>
      </c>
      <c r="BA2625" s="5">
        <f>IF(Q2625&gt;0,RANK(Q2625,(N2625:P2625,Q2625:AE2625)),0)</f>
        <v>3</v>
      </c>
      <c r="BB2625" s="5">
        <f>IF(R2625&gt;0,RANK(R2625,(N2625:P2625,Q2625:AE2625)),0)</f>
        <v>4</v>
      </c>
      <c r="BC2625" s="5">
        <f>IF(T2625&gt;0,RANK(T2625,(N2625:P2625,Q2625:AE2625)),0)</f>
        <v>0</v>
      </c>
      <c r="BD2625" s="5">
        <f>IF(S2625&gt;0,RANK(S2625,(N2625:P2625,Q2625:AE2625)),0)</f>
        <v>0</v>
      </c>
      <c r="BE2625" s="2">
        <f t="shared" ref="BE2625:BE2688" si="1048">IF($C2625=0,"-",Q2625/$C2625)</f>
        <v>6.9693659957351644E-3</v>
      </c>
      <c r="BF2625" s="2">
        <f t="shared" ref="BF2625:BF2688" si="1049">IF($C2625=0,"-",R2625/$C2625)</f>
        <v>1.1442242679565195E-3</v>
      </c>
      <c r="BG2625" s="2">
        <f t="shared" ref="BG2625:BG2688" si="1050">IF($C2625=0,"-",T2625/$C2625)</f>
        <v>0</v>
      </c>
      <c r="BH2625" s="2">
        <f t="shared" ref="BH2625:BH2688" si="1051">IF($C2625=0,"-",S2625/$C2625)</f>
        <v>0</v>
      </c>
      <c r="BJ2625" t="s">
        <v>1960</v>
      </c>
      <c r="BK2625" t="s">
        <v>53</v>
      </c>
      <c r="BL2625">
        <v>5</v>
      </c>
      <c r="BN2625" s="112">
        <v>48</v>
      </c>
      <c r="BO2625" s="114">
        <v>1</v>
      </c>
      <c r="BP2625" s="118">
        <f t="shared" si="1042"/>
        <v>48001</v>
      </c>
      <c r="BQ2625" s="118">
        <f t="shared" si="1041"/>
        <v>48001</v>
      </c>
      <c r="BR2625" s="5" t="s">
        <v>3151</v>
      </c>
      <c r="CD2625" s="63">
        <f t="shared" ref="CD2625:CD2688" si="1052">C2625</f>
        <v>19227</v>
      </c>
      <c r="CE2625" s="63">
        <v>0</v>
      </c>
    </row>
    <row r="2626" spans="1:83" ht="15" hidden="1" customHeight="1" outlineLevel="1">
      <c r="A2626" t="s">
        <v>1613</v>
      </c>
      <c r="B2626" t="s">
        <v>53</v>
      </c>
      <c r="C2626" s="1">
        <f t="shared" si="1043"/>
        <v>5863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0</v>
      </c>
      <c r="G2626" s="129">
        <f t="shared" si="1030"/>
        <v>4093</v>
      </c>
      <c r="H2626" s="134">
        <f t="shared" si="1031"/>
        <v>0.69810677127750298</v>
      </c>
      <c r="I2626" s="2"/>
      <c r="J2626" s="2">
        <f t="shared" si="1044"/>
        <v>0.14497697424526693</v>
      </c>
      <c r="K2626" s="2">
        <f t="shared" si="1045"/>
        <v>0.84308374552276988</v>
      </c>
      <c r="L2626" s="2">
        <f t="shared" si="1046"/>
        <v>0</v>
      </c>
      <c r="M2626" s="2">
        <f t="shared" si="1047"/>
        <v>1.1939280231963223E-2</v>
      </c>
      <c r="N2626" s="63">
        <v>850</v>
      </c>
      <c r="O2626" s="63">
        <v>4943</v>
      </c>
      <c r="P2626" s="63">
        <v>0</v>
      </c>
      <c r="Q2626" s="63">
        <v>60</v>
      </c>
      <c r="R2626" s="63">
        <v>10</v>
      </c>
      <c r="S2626" s="63">
        <v>0</v>
      </c>
      <c r="T2626" s="63">
        <v>0</v>
      </c>
      <c r="U2626" s="63">
        <v>0</v>
      </c>
      <c r="V2626" s="63">
        <v>0</v>
      </c>
      <c r="W2626" s="63">
        <v>0</v>
      </c>
      <c r="X2626" s="63">
        <v>0</v>
      </c>
      <c r="Y2626" s="63">
        <v>0</v>
      </c>
      <c r="Z2626" s="63">
        <v>0</v>
      </c>
      <c r="AA2626" s="63">
        <v>0</v>
      </c>
      <c r="AB2626" s="63">
        <v>0</v>
      </c>
      <c r="AC2626" s="63">
        <v>0</v>
      </c>
      <c r="AD2626" s="63">
        <v>0</v>
      </c>
      <c r="AE2626" s="63">
        <v>0</v>
      </c>
      <c r="AF2626" s="63">
        <v>0</v>
      </c>
      <c r="AG2626" s="63">
        <v>0</v>
      </c>
      <c r="AH2626" s="63">
        <v>0</v>
      </c>
      <c r="AI2626" s="63">
        <v>0</v>
      </c>
      <c r="AJ2626" s="63">
        <v>0</v>
      </c>
      <c r="AK2626" s="63">
        <v>0</v>
      </c>
      <c r="AL2626" s="63">
        <v>0</v>
      </c>
      <c r="AM2626" s="63">
        <v>0</v>
      </c>
      <c r="AN2626" s="63">
        <v>0</v>
      </c>
      <c r="AO2626" s="63">
        <v>0</v>
      </c>
      <c r="AP2626" s="63">
        <v>0</v>
      </c>
      <c r="AQ2626" s="63">
        <v>0</v>
      </c>
      <c r="AR2626" s="63">
        <v>0</v>
      </c>
      <c r="AS2626" s="63">
        <v>0</v>
      </c>
      <c r="AT2626" s="63">
        <v>0</v>
      </c>
      <c r="AU2626" s="63">
        <v>0</v>
      </c>
      <c r="AV2626" s="63">
        <v>0</v>
      </c>
      <c r="AW2626" s="63">
        <v>0</v>
      </c>
      <c r="AX2626" s="63">
        <v>0</v>
      </c>
      <c r="AY2626" s="63">
        <v>0</v>
      </c>
      <c r="BA2626" s="5">
        <f>IF(Q2626&gt;0,RANK(Q2626,(N2626:P2626,Q2626:AE2626)),0)</f>
        <v>3</v>
      </c>
      <c r="BB2626" s="5">
        <f>IF(R2626&gt;0,RANK(R2626,(N2626:P2626,Q2626:AE2626)),0)</f>
        <v>4</v>
      </c>
      <c r="BC2626" s="5">
        <f>IF(T2626&gt;0,RANK(T2626,(N2626:P2626,Q2626:AE2626)),0)</f>
        <v>0</v>
      </c>
      <c r="BD2626" s="5">
        <f>IF(S2626&gt;0,RANK(S2626,(N2626:P2626,Q2626:AE2626)),0)</f>
        <v>0</v>
      </c>
      <c r="BE2626" s="2">
        <f t="shared" si="1048"/>
        <v>1.0233668770254136E-2</v>
      </c>
      <c r="BF2626" s="2">
        <f t="shared" si="1049"/>
        <v>1.7056114617090227E-3</v>
      </c>
      <c r="BG2626" s="2">
        <f t="shared" si="1050"/>
        <v>0</v>
      </c>
      <c r="BH2626" s="2">
        <f t="shared" si="1051"/>
        <v>0</v>
      </c>
      <c r="BJ2626" t="s">
        <v>1613</v>
      </c>
      <c r="BK2626" t="s">
        <v>53</v>
      </c>
      <c r="BL2626">
        <v>11</v>
      </c>
      <c r="BN2626" s="112">
        <v>48</v>
      </c>
      <c r="BO2626" s="114">
        <v>3</v>
      </c>
      <c r="BP2626" s="118">
        <f t="shared" si="1042"/>
        <v>48003</v>
      </c>
      <c r="BQ2626" s="118">
        <f t="shared" si="1041"/>
        <v>48003</v>
      </c>
      <c r="BR2626" s="5" t="s">
        <v>3151</v>
      </c>
      <c r="CD2626" s="63">
        <f t="shared" si="1052"/>
        <v>5863</v>
      </c>
      <c r="CE2626" s="63">
        <v>0</v>
      </c>
    </row>
    <row r="2627" spans="1:83" ht="15" hidden="1" customHeight="1" outlineLevel="1">
      <c r="A2627" t="s">
        <v>630</v>
      </c>
      <c r="B2627" t="s">
        <v>53</v>
      </c>
      <c r="C2627" s="1">
        <f t="shared" si="1043"/>
        <v>34574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0</v>
      </c>
      <c r="G2627" s="129">
        <f t="shared" si="1030"/>
        <v>15933</v>
      </c>
      <c r="H2627" s="134">
        <f t="shared" si="1031"/>
        <v>0.46083762364782782</v>
      </c>
      <c r="I2627" s="2"/>
      <c r="J2627" s="2">
        <f t="shared" si="1044"/>
        <v>0.26444727251692024</v>
      </c>
      <c r="K2627" s="2">
        <f t="shared" si="1045"/>
        <v>0.72528489616474812</v>
      </c>
      <c r="L2627" s="2">
        <f t="shared" si="1046"/>
        <v>0</v>
      </c>
      <c r="M2627" s="2">
        <f t="shared" si="1047"/>
        <v>1.0267831318331644E-2</v>
      </c>
      <c r="N2627" s="63">
        <v>9143</v>
      </c>
      <c r="O2627" s="63">
        <v>25076</v>
      </c>
      <c r="P2627" s="63">
        <v>0</v>
      </c>
      <c r="Q2627" s="63">
        <v>274</v>
      </c>
      <c r="R2627" s="63">
        <v>75</v>
      </c>
      <c r="S2627" s="63">
        <v>0</v>
      </c>
      <c r="T2627" s="63">
        <v>0</v>
      </c>
      <c r="U2627" s="63">
        <v>0</v>
      </c>
      <c r="V2627" s="63">
        <v>1</v>
      </c>
      <c r="W2627" s="63">
        <v>0</v>
      </c>
      <c r="X2627" s="63">
        <v>0</v>
      </c>
      <c r="Y2627" s="63">
        <v>0</v>
      </c>
      <c r="Z2627" s="63">
        <v>3</v>
      </c>
      <c r="AA2627" s="63">
        <v>0</v>
      </c>
      <c r="AB2627" s="63">
        <v>0</v>
      </c>
      <c r="AC2627" s="63">
        <v>0</v>
      </c>
      <c r="AD2627" s="63">
        <v>0</v>
      </c>
      <c r="AE2627" s="63">
        <v>0</v>
      </c>
      <c r="AF2627" s="63">
        <v>0</v>
      </c>
      <c r="AG2627" s="63">
        <v>0</v>
      </c>
      <c r="AH2627" s="63">
        <v>0</v>
      </c>
      <c r="AI2627" s="63">
        <v>0</v>
      </c>
      <c r="AJ2627" s="63">
        <v>0</v>
      </c>
      <c r="AK2627" s="63">
        <v>0</v>
      </c>
      <c r="AL2627" s="63">
        <v>2</v>
      </c>
      <c r="AM2627" s="63">
        <v>0</v>
      </c>
      <c r="AN2627" s="63">
        <v>0</v>
      </c>
      <c r="AO2627" s="63">
        <v>0</v>
      </c>
      <c r="AP2627" s="63">
        <v>0</v>
      </c>
      <c r="AQ2627" s="63">
        <v>0</v>
      </c>
      <c r="AR2627" s="63">
        <v>0</v>
      </c>
      <c r="AS2627" s="63">
        <v>0</v>
      </c>
      <c r="AT2627" s="63">
        <v>0</v>
      </c>
      <c r="AU2627" s="63">
        <v>0</v>
      </c>
      <c r="AV2627" s="63">
        <v>0</v>
      </c>
      <c r="AW2627" s="63">
        <v>0</v>
      </c>
      <c r="AX2627" s="63">
        <v>0</v>
      </c>
      <c r="AY2627" s="63">
        <v>0</v>
      </c>
      <c r="BA2627" s="5">
        <f>IF(Q2627&gt;0,RANK(Q2627,(N2627:P2627,Q2627:AE2627)),0)</f>
        <v>3</v>
      </c>
      <c r="BB2627" s="5">
        <f>IF(R2627&gt;0,RANK(R2627,(N2627:P2627,Q2627:AE2627)),0)</f>
        <v>4</v>
      </c>
      <c r="BC2627" s="5">
        <f>IF(T2627&gt;0,RANK(T2627,(N2627:P2627,Q2627:AE2627)),0)</f>
        <v>0</v>
      </c>
      <c r="BD2627" s="5">
        <f>IF(S2627&gt;0,RANK(S2627,(N2627:P2627,Q2627:AE2627)),0)</f>
        <v>0</v>
      </c>
      <c r="BE2627" s="2">
        <f t="shared" si="1048"/>
        <v>7.9250303696419278E-3</v>
      </c>
      <c r="BF2627" s="2">
        <f t="shared" si="1049"/>
        <v>2.1692601376757099E-3</v>
      </c>
      <c r="BG2627" s="2">
        <f t="shared" si="1050"/>
        <v>0</v>
      </c>
      <c r="BH2627" s="2">
        <f t="shared" si="1051"/>
        <v>0</v>
      </c>
      <c r="BJ2627" t="s">
        <v>630</v>
      </c>
      <c r="BK2627" t="s">
        <v>53</v>
      </c>
      <c r="BL2627">
        <v>1</v>
      </c>
      <c r="BN2627" s="112">
        <v>48</v>
      </c>
      <c r="BO2627" s="114">
        <v>5</v>
      </c>
      <c r="BP2627" s="118">
        <f t="shared" si="1042"/>
        <v>48005</v>
      </c>
      <c r="BQ2627" s="118">
        <f t="shared" si="1041"/>
        <v>48005</v>
      </c>
      <c r="BR2627" s="5" t="s">
        <v>3151</v>
      </c>
      <c r="CD2627" s="63">
        <f t="shared" si="1052"/>
        <v>34574</v>
      </c>
      <c r="CE2627" s="63">
        <v>0</v>
      </c>
    </row>
    <row r="2628" spans="1:83" ht="15" hidden="1" customHeight="1" outlineLevel="1">
      <c r="A2628" t="s">
        <v>177</v>
      </c>
      <c r="B2628" t="s">
        <v>53</v>
      </c>
      <c r="C2628" s="1">
        <f t="shared" si="1043"/>
        <v>12290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0</v>
      </c>
      <c r="G2628" s="129">
        <f t="shared" si="1030"/>
        <v>6323</v>
      </c>
      <c r="H2628" s="134">
        <f t="shared" si="1031"/>
        <v>0.51448331977217254</v>
      </c>
      <c r="I2628" s="2"/>
      <c r="J2628" s="2">
        <f t="shared" si="1044"/>
        <v>0.23726606997558991</v>
      </c>
      <c r="K2628" s="2">
        <f t="shared" si="1045"/>
        <v>0.7517493897477624</v>
      </c>
      <c r="L2628" s="2">
        <f t="shared" si="1046"/>
        <v>0</v>
      </c>
      <c r="M2628" s="2">
        <f t="shared" si="1047"/>
        <v>1.0984540276647636E-2</v>
      </c>
      <c r="N2628" s="63">
        <v>2916</v>
      </c>
      <c r="O2628" s="63">
        <v>9239</v>
      </c>
      <c r="P2628" s="63">
        <v>0</v>
      </c>
      <c r="Q2628" s="63">
        <v>103</v>
      </c>
      <c r="R2628" s="63">
        <v>31</v>
      </c>
      <c r="S2628" s="63">
        <v>0</v>
      </c>
      <c r="T2628" s="63">
        <v>0</v>
      </c>
      <c r="U2628" s="63">
        <v>0</v>
      </c>
      <c r="V2628" s="63">
        <v>0</v>
      </c>
      <c r="W2628" s="63">
        <v>0</v>
      </c>
      <c r="X2628" s="63">
        <v>0</v>
      </c>
      <c r="Y2628" s="63">
        <v>0</v>
      </c>
      <c r="Z2628" s="63">
        <v>1</v>
      </c>
      <c r="AA2628" s="63">
        <v>0</v>
      </c>
      <c r="AB2628" s="63">
        <v>0</v>
      </c>
      <c r="AC2628" s="63">
        <v>0</v>
      </c>
      <c r="AD2628" s="63">
        <v>0</v>
      </c>
      <c r="AE2628" s="63">
        <v>0</v>
      </c>
      <c r="AF2628" s="63">
        <v>0</v>
      </c>
      <c r="AG2628" s="63">
        <v>0</v>
      </c>
      <c r="AH2628" s="63">
        <v>0</v>
      </c>
      <c r="AI2628" s="63">
        <v>0</v>
      </c>
      <c r="AJ2628" s="63">
        <v>0</v>
      </c>
      <c r="AK2628" s="63">
        <v>0</v>
      </c>
      <c r="AL2628" s="63">
        <v>0</v>
      </c>
      <c r="AM2628" s="63">
        <v>0</v>
      </c>
      <c r="AN2628" s="63">
        <v>0</v>
      </c>
      <c r="AO2628" s="63">
        <v>0</v>
      </c>
      <c r="AP2628" s="63">
        <v>0</v>
      </c>
      <c r="AQ2628" s="63">
        <v>0</v>
      </c>
      <c r="AR2628" s="63">
        <v>0</v>
      </c>
      <c r="AS2628" s="63">
        <v>0</v>
      </c>
      <c r="AT2628" s="63">
        <v>0</v>
      </c>
      <c r="AU2628" s="63">
        <v>0</v>
      </c>
      <c r="AV2628" s="63">
        <v>0</v>
      </c>
      <c r="AW2628" s="63">
        <v>0</v>
      </c>
      <c r="AX2628" s="63">
        <v>0</v>
      </c>
      <c r="AY2628" s="63">
        <v>0</v>
      </c>
      <c r="BA2628" s="5">
        <f>IF(Q2628&gt;0,RANK(Q2628,(N2628:P2628,Q2628:AE2628)),0)</f>
        <v>3</v>
      </c>
      <c r="BB2628" s="5">
        <f>IF(R2628&gt;0,RANK(R2628,(N2628:P2628,Q2628:AE2628)),0)</f>
        <v>4</v>
      </c>
      <c r="BC2628" s="5">
        <f>IF(T2628&gt;0,RANK(T2628,(N2628:P2628,Q2628:AE2628)),0)</f>
        <v>0</v>
      </c>
      <c r="BD2628" s="5">
        <f>IF(S2628&gt;0,RANK(S2628,(N2628:P2628,Q2628:AE2628)),0)</f>
        <v>0</v>
      </c>
      <c r="BE2628" s="2">
        <f t="shared" si="1048"/>
        <v>8.3807973962571197E-3</v>
      </c>
      <c r="BF2628" s="2">
        <f t="shared" si="1049"/>
        <v>2.5223759153783563E-3</v>
      </c>
      <c r="BG2628" s="2">
        <f t="shared" si="1050"/>
        <v>0</v>
      </c>
      <c r="BH2628" s="2">
        <f t="shared" si="1051"/>
        <v>0</v>
      </c>
      <c r="BJ2628" t="s">
        <v>177</v>
      </c>
      <c r="BK2628" t="s">
        <v>53</v>
      </c>
      <c r="BL2628">
        <v>27</v>
      </c>
      <c r="BN2628" s="112">
        <v>48</v>
      </c>
      <c r="BO2628" s="114">
        <v>7</v>
      </c>
      <c r="BP2628" s="118">
        <f t="shared" si="1042"/>
        <v>48007</v>
      </c>
      <c r="BQ2628" s="118">
        <f t="shared" si="1041"/>
        <v>48007</v>
      </c>
      <c r="BR2628" s="5" t="s">
        <v>3151</v>
      </c>
      <c r="CD2628" s="63">
        <f t="shared" si="1052"/>
        <v>12290</v>
      </c>
      <c r="CE2628" s="63">
        <v>0</v>
      </c>
    </row>
    <row r="2629" spans="1:83" ht="15" hidden="1" customHeight="1" outlineLevel="1">
      <c r="A2629" t="s">
        <v>3120</v>
      </c>
      <c r="B2629" t="s">
        <v>53</v>
      </c>
      <c r="C2629" s="1">
        <f t="shared" si="1043"/>
        <v>4796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0</v>
      </c>
      <c r="G2629" s="129">
        <f t="shared" si="1030"/>
        <v>3854</v>
      </c>
      <c r="H2629" s="134">
        <f t="shared" si="1031"/>
        <v>0.80358632193494584</v>
      </c>
      <c r="I2629" s="2"/>
      <c r="J2629" s="2">
        <f t="shared" si="1044"/>
        <v>9.2994161801501246E-2</v>
      </c>
      <c r="K2629" s="2">
        <f t="shared" si="1045"/>
        <v>0.89658048373644705</v>
      </c>
      <c r="L2629" s="2">
        <f t="shared" si="1046"/>
        <v>0</v>
      </c>
      <c r="M2629" s="2">
        <f t="shared" si="1047"/>
        <v>1.0425354462051728E-2</v>
      </c>
      <c r="N2629" s="63">
        <v>446</v>
      </c>
      <c r="O2629" s="63">
        <v>4300</v>
      </c>
      <c r="P2629" s="63">
        <v>0</v>
      </c>
      <c r="Q2629" s="63">
        <v>45</v>
      </c>
      <c r="R2629" s="63">
        <v>4</v>
      </c>
      <c r="S2629" s="63">
        <v>0</v>
      </c>
      <c r="T2629" s="63">
        <v>0</v>
      </c>
      <c r="U2629" s="63">
        <v>0</v>
      </c>
      <c r="V2629" s="63">
        <v>0</v>
      </c>
      <c r="W2629" s="63">
        <v>1</v>
      </c>
      <c r="X2629" s="63">
        <v>0</v>
      </c>
      <c r="Y2629" s="63">
        <v>0</v>
      </c>
      <c r="Z2629" s="63">
        <v>0</v>
      </c>
      <c r="AA2629" s="63">
        <v>0</v>
      </c>
      <c r="AB2629" s="63">
        <v>0</v>
      </c>
      <c r="AC2629" s="63">
        <v>0</v>
      </c>
      <c r="AD2629" s="63">
        <v>0</v>
      </c>
      <c r="AE2629" s="63">
        <v>0</v>
      </c>
      <c r="AF2629" s="63">
        <v>0</v>
      </c>
      <c r="AG2629" s="63">
        <v>0</v>
      </c>
      <c r="AH2629" s="63">
        <v>0</v>
      </c>
      <c r="AI2629" s="63">
        <v>0</v>
      </c>
      <c r="AJ2629" s="63">
        <v>0</v>
      </c>
      <c r="AK2629" s="63">
        <v>0</v>
      </c>
      <c r="AL2629" s="63">
        <v>0</v>
      </c>
      <c r="AM2629" s="63">
        <v>0</v>
      </c>
      <c r="AN2629" s="63">
        <v>0</v>
      </c>
      <c r="AO2629" s="63">
        <v>0</v>
      </c>
      <c r="AP2629" s="63">
        <v>0</v>
      </c>
      <c r="AQ2629" s="63">
        <v>0</v>
      </c>
      <c r="AR2629" s="63">
        <v>0</v>
      </c>
      <c r="AS2629" s="63">
        <v>0</v>
      </c>
      <c r="AT2629" s="63">
        <v>0</v>
      </c>
      <c r="AU2629" s="63">
        <v>0</v>
      </c>
      <c r="AV2629" s="63">
        <v>0</v>
      </c>
      <c r="AW2629" s="63">
        <v>0</v>
      </c>
      <c r="AX2629" s="63">
        <v>0</v>
      </c>
      <c r="AY2629" s="63">
        <v>0</v>
      </c>
      <c r="BA2629" s="5">
        <f>IF(Q2629&gt;0,RANK(Q2629,(N2629:P2629,Q2629:AE2629)),0)</f>
        <v>3</v>
      </c>
      <c r="BB2629" s="5">
        <f>IF(R2629&gt;0,RANK(R2629,(N2629:P2629,Q2629:AE2629)),0)</f>
        <v>4</v>
      </c>
      <c r="BC2629" s="5">
        <f>IF(T2629&gt;0,RANK(T2629,(N2629:P2629,Q2629:AE2629)),0)</f>
        <v>0</v>
      </c>
      <c r="BD2629" s="5">
        <f>IF(S2629&gt;0,RANK(S2629,(N2629:P2629,Q2629:AE2629)),0)</f>
        <v>0</v>
      </c>
      <c r="BE2629" s="2">
        <f t="shared" si="1048"/>
        <v>9.3828190158465382E-3</v>
      </c>
      <c r="BF2629" s="2">
        <f t="shared" si="1049"/>
        <v>8.3402835696413675E-4</v>
      </c>
      <c r="BG2629" s="2">
        <f t="shared" si="1050"/>
        <v>0</v>
      </c>
      <c r="BH2629" s="2">
        <f t="shared" si="1051"/>
        <v>0</v>
      </c>
      <c r="BJ2629" t="s">
        <v>3120</v>
      </c>
      <c r="BK2629" t="s">
        <v>53</v>
      </c>
      <c r="BL2629">
        <v>13</v>
      </c>
      <c r="BN2629" s="112">
        <v>48</v>
      </c>
      <c r="BO2629" s="114">
        <v>9</v>
      </c>
      <c r="BP2629" s="118">
        <f t="shared" si="1042"/>
        <v>48009</v>
      </c>
      <c r="BQ2629" s="118">
        <f t="shared" si="1041"/>
        <v>48009</v>
      </c>
      <c r="BR2629" s="5" t="s">
        <v>3151</v>
      </c>
      <c r="CD2629" s="63">
        <f t="shared" si="1052"/>
        <v>4796</v>
      </c>
      <c r="CE2629" s="63">
        <v>1</v>
      </c>
    </row>
    <row r="2630" spans="1:83" ht="15" hidden="1" customHeight="1" outlineLevel="1">
      <c r="A2630" t="s">
        <v>1610</v>
      </c>
      <c r="B2630" t="s">
        <v>53</v>
      </c>
      <c r="C2630" s="1">
        <f t="shared" si="1043"/>
        <v>1112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0</v>
      </c>
      <c r="G2630" s="129">
        <f t="shared" si="1030"/>
        <v>960</v>
      </c>
      <c r="H2630" s="134">
        <f t="shared" si="1031"/>
        <v>0.86330935251798557</v>
      </c>
      <c r="I2630" s="2"/>
      <c r="J2630" s="2">
        <f t="shared" si="1044"/>
        <v>6.7446043165467623E-2</v>
      </c>
      <c r="K2630" s="2">
        <f t="shared" si="1045"/>
        <v>0.93075539568345322</v>
      </c>
      <c r="L2630" s="2">
        <f t="shared" si="1046"/>
        <v>0</v>
      </c>
      <c r="M2630" s="2">
        <f t="shared" si="1047"/>
        <v>1.7985611510791255E-3</v>
      </c>
      <c r="N2630" s="63">
        <v>75</v>
      </c>
      <c r="O2630" s="63">
        <v>1035</v>
      </c>
      <c r="P2630" s="63">
        <v>0</v>
      </c>
      <c r="Q2630" s="63">
        <v>2</v>
      </c>
      <c r="R2630" s="63">
        <v>0</v>
      </c>
      <c r="S2630" s="63">
        <v>0</v>
      </c>
      <c r="T2630" s="63">
        <v>0</v>
      </c>
      <c r="U2630" s="63">
        <v>0</v>
      </c>
      <c r="V2630" s="63">
        <v>0</v>
      </c>
      <c r="W2630" s="63">
        <v>0</v>
      </c>
      <c r="X2630" s="63">
        <v>0</v>
      </c>
      <c r="Y2630" s="63">
        <v>0</v>
      </c>
      <c r="Z2630" s="63">
        <v>0</v>
      </c>
      <c r="AA2630" s="63">
        <v>0</v>
      </c>
      <c r="AB2630" s="63">
        <v>0</v>
      </c>
      <c r="AC2630" s="63">
        <v>0</v>
      </c>
      <c r="AD2630" s="63">
        <v>0</v>
      </c>
      <c r="AE2630" s="63">
        <v>0</v>
      </c>
      <c r="AF2630" s="63">
        <v>0</v>
      </c>
      <c r="AG2630" s="63">
        <v>0</v>
      </c>
      <c r="AH2630" s="63">
        <v>0</v>
      </c>
      <c r="AI2630" s="63">
        <v>0</v>
      </c>
      <c r="AJ2630" s="63">
        <v>0</v>
      </c>
      <c r="AK2630" s="63">
        <v>0</v>
      </c>
      <c r="AL2630" s="63">
        <v>0</v>
      </c>
      <c r="AM2630" s="63">
        <v>0</v>
      </c>
      <c r="AN2630" s="63">
        <v>0</v>
      </c>
      <c r="AO2630" s="63">
        <v>0</v>
      </c>
      <c r="AP2630" s="63">
        <v>0</v>
      </c>
      <c r="AQ2630" s="63">
        <v>0</v>
      </c>
      <c r="AR2630" s="63">
        <v>0</v>
      </c>
      <c r="AS2630" s="63">
        <v>0</v>
      </c>
      <c r="AT2630" s="63">
        <v>0</v>
      </c>
      <c r="AU2630" s="63">
        <v>0</v>
      </c>
      <c r="AV2630" s="63">
        <v>0</v>
      </c>
      <c r="AW2630" s="63">
        <v>0</v>
      </c>
      <c r="AX2630" s="63">
        <v>0</v>
      </c>
      <c r="AY2630" s="63">
        <v>0</v>
      </c>
      <c r="BA2630" s="5">
        <f>IF(Q2630&gt;0,RANK(Q2630,(N2630:P2630,Q2630:AE2630)),0)</f>
        <v>3</v>
      </c>
      <c r="BB2630" s="5">
        <f>IF(R2630&gt;0,RANK(R2630,(N2630:P2630,Q2630:AE2630)),0)</f>
        <v>0</v>
      </c>
      <c r="BC2630" s="5">
        <f>IF(T2630&gt;0,RANK(T2630,(N2630:P2630,Q2630:AE2630)),0)</f>
        <v>0</v>
      </c>
      <c r="BD2630" s="5">
        <f>IF(S2630&gt;0,RANK(S2630,(N2630:P2630,Q2630:AE2630)),0)</f>
        <v>0</v>
      </c>
      <c r="BE2630" s="2">
        <f t="shared" si="1048"/>
        <v>1.7985611510791368E-3</v>
      </c>
      <c r="BF2630" s="2">
        <f t="shared" si="1049"/>
        <v>0</v>
      </c>
      <c r="BG2630" s="2">
        <f t="shared" si="1050"/>
        <v>0</v>
      </c>
      <c r="BH2630" s="2">
        <f t="shared" si="1051"/>
        <v>0</v>
      </c>
      <c r="BJ2630" t="s">
        <v>1610</v>
      </c>
      <c r="BK2630" t="s">
        <v>53</v>
      </c>
      <c r="BL2630">
        <v>13</v>
      </c>
      <c r="BN2630" s="112">
        <v>48</v>
      </c>
      <c r="BO2630" s="114">
        <v>11</v>
      </c>
      <c r="BP2630" s="118">
        <f t="shared" si="1042"/>
        <v>48011</v>
      </c>
      <c r="BQ2630" s="118">
        <f t="shared" si="1041"/>
        <v>48011</v>
      </c>
      <c r="BR2630" s="5" t="s">
        <v>3151</v>
      </c>
      <c r="CD2630" s="63">
        <f t="shared" si="1052"/>
        <v>1112</v>
      </c>
      <c r="CE2630" s="63">
        <v>0</v>
      </c>
    </row>
    <row r="2631" spans="1:83" ht="15" hidden="1" customHeight="1" outlineLevel="1">
      <c r="A2631" t="s">
        <v>1439</v>
      </c>
      <c r="B2631" t="s">
        <v>53</v>
      </c>
      <c r="C2631" s="1">
        <f t="shared" si="1043"/>
        <v>18118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0</v>
      </c>
      <c r="G2631" s="129">
        <f t="shared" si="1030"/>
        <v>6163</v>
      </c>
      <c r="H2631" s="134">
        <f t="shared" si="1031"/>
        <v>0.34015895794237777</v>
      </c>
      <c r="I2631" s="2"/>
      <c r="J2631" s="2">
        <f t="shared" si="1044"/>
        <v>0.32431835743459542</v>
      </c>
      <c r="K2631" s="2">
        <f t="shared" si="1045"/>
        <v>0.66447731537697319</v>
      </c>
      <c r="L2631" s="2">
        <f t="shared" si="1046"/>
        <v>0</v>
      </c>
      <c r="M2631" s="2">
        <f t="shared" si="1047"/>
        <v>1.1204327188431451E-2</v>
      </c>
      <c r="N2631" s="63">
        <v>5876</v>
      </c>
      <c r="O2631" s="63">
        <v>12039</v>
      </c>
      <c r="P2631" s="63">
        <v>0</v>
      </c>
      <c r="Q2631" s="63">
        <v>143</v>
      </c>
      <c r="R2631" s="63">
        <v>58</v>
      </c>
      <c r="S2631" s="63">
        <v>0</v>
      </c>
      <c r="T2631" s="63">
        <v>0</v>
      </c>
      <c r="U2631" s="63">
        <v>0</v>
      </c>
      <c r="V2631" s="63">
        <v>0</v>
      </c>
      <c r="W2631" s="63">
        <v>1</v>
      </c>
      <c r="X2631" s="63">
        <v>0</v>
      </c>
      <c r="Y2631" s="63">
        <v>0</v>
      </c>
      <c r="Z2631" s="63">
        <v>1</v>
      </c>
      <c r="AA2631" s="63">
        <v>0</v>
      </c>
      <c r="AB2631" s="63">
        <v>0</v>
      </c>
      <c r="AC2631" s="63">
        <v>0</v>
      </c>
      <c r="AD2631" s="63">
        <v>0</v>
      </c>
      <c r="AE2631" s="63">
        <v>0</v>
      </c>
      <c r="AF2631" s="63">
        <v>0</v>
      </c>
      <c r="AG2631" s="63">
        <v>0</v>
      </c>
      <c r="AH2631" s="63">
        <v>0</v>
      </c>
      <c r="AI2631" s="63">
        <v>0</v>
      </c>
      <c r="AJ2631" s="63">
        <v>0</v>
      </c>
      <c r="AK2631" s="63">
        <v>0</v>
      </c>
      <c r="AL2631" s="63">
        <v>0</v>
      </c>
      <c r="AM2631" s="63">
        <v>0</v>
      </c>
      <c r="AN2631" s="63">
        <v>0</v>
      </c>
      <c r="AO2631" s="63">
        <v>0</v>
      </c>
      <c r="AP2631" s="63">
        <v>0</v>
      </c>
      <c r="AQ2631" s="63">
        <v>0</v>
      </c>
      <c r="AR2631" s="63">
        <v>0</v>
      </c>
      <c r="AS2631" s="63">
        <v>0</v>
      </c>
      <c r="AT2631" s="63">
        <v>0</v>
      </c>
      <c r="AU2631" s="63">
        <v>0</v>
      </c>
      <c r="AV2631" s="63">
        <v>0</v>
      </c>
      <c r="AW2631" s="63">
        <v>0</v>
      </c>
      <c r="AX2631" s="63">
        <v>0</v>
      </c>
      <c r="AY2631" s="63">
        <v>0</v>
      </c>
      <c r="BA2631" s="5">
        <f>IF(Q2631&gt;0,RANK(Q2631,(N2631:P2631,Q2631:AE2631)),0)</f>
        <v>3</v>
      </c>
      <c r="BB2631" s="5">
        <f>IF(R2631&gt;0,RANK(R2631,(N2631:P2631,Q2631:AE2631)),0)</f>
        <v>4</v>
      </c>
      <c r="BC2631" s="5">
        <f>IF(T2631&gt;0,RANK(T2631,(N2631:P2631,Q2631:AE2631)),0)</f>
        <v>0</v>
      </c>
      <c r="BD2631" s="5">
        <f>IF(S2631&gt;0,RANK(S2631,(N2631:P2631,Q2631:AE2631)),0)</f>
        <v>0</v>
      </c>
      <c r="BE2631" s="2">
        <f t="shared" si="1048"/>
        <v>7.8927033888950213E-3</v>
      </c>
      <c r="BF2631" s="2">
        <f t="shared" si="1049"/>
        <v>3.2012363395518269E-3</v>
      </c>
      <c r="BG2631" s="2">
        <f t="shared" si="1050"/>
        <v>0</v>
      </c>
      <c r="BH2631" s="2">
        <f t="shared" si="1051"/>
        <v>0</v>
      </c>
      <c r="BJ2631" t="s">
        <v>1439</v>
      </c>
      <c r="BK2631" t="s">
        <v>53</v>
      </c>
      <c r="BL2631">
        <v>28</v>
      </c>
      <c r="BN2631" s="112">
        <v>48</v>
      </c>
      <c r="BO2631" s="114">
        <v>13</v>
      </c>
      <c r="BP2631" s="118">
        <f t="shared" si="1042"/>
        <v>48013</v>
      </c>
      <c r="BQ2631" s="118">
        <f t="shared" si="1041"/>
        <v>48013</v>
      </c>
      <c r="BR2631" s="5" t="s">
        <v>3151</v>
      </c>
      <c r="CD2631" s="63">
        <f t="shared" si="1052"/>
        <v>18118</v>
      </c>
      <c r="CE2631" s="63">
        <v>1</v>
      </c>
    </row>
    <row r="2632" spans="1:83" ht="15" hidden="1" customHeight="1" outlineLevel="1">
      <c r="A2632" t="s">
        <v>3171</v>
      </c>
      <c r="B2632" t="s">
        <v>53</v>
      </c>
      <c r="C2632" s="1">
        <f t="shared" si="1043"/>
        <v>14554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0</v>
      </c>
      <c r="G2632" s="129">
        <f t="shared" si="1030"/>
        <v>8496</v>
      </c>
      <c r="H2632" s="134">
        <f t="shared" si="1031"/>
        <v>0.58375704273739182</v>
      </c>
      <c r="I2632" s="2"/>
      <c r="J2632" s="2">
        <f t="shared" si="1044"/>
        <v>0.20276212725024048</v>
      </c>
      <c r="K2632" s="2">
        <f t="shared" si="1045"/>
        <v>0.78651916998763227</v>
      </c>
      <c r="L2632" s="2">
        <f t="shared" si="1046"/>
        <v>0</v>
      </c>
      <c r="M2632" s="2">
        <f t="shared" si="1047"/>
        <v>1.0718702762127275E-2</v>
      </c>
      <c r="N2632" s="63">
        <v>2951</v>
      </c>
      <c r="O2632" s="63">
        <v>11447</v>
      </c>
      <c r="P2632" s="63">
        <v>0</v>
      </c>
      <c r="Q2632" s="63">
        <v>123</v>
      </c>
      <c r="R2632" s="63">
        <v>33</v>
      </c>
      <c r="S2632" s="63">
        <v>0</v>
      </c>
      <c r="T2632" s="63">
        <v>0</v>
      </c>
      <c r="U2632" s="63">
        <v>0</v>
      </c>
      <c r="V2632" s="63">
        <v>0</v>
      </c>
      <c r="W2632" s="63">
        <v>0</v>
      </c>
      <c r="X2632" s="63">
        <v>0</v>
      </c>
      <c r="Y2632" s="63">
        <v>0</v>
      </c>
      <c r="Z2632" s="63">
        <v>0</v>
      </c>
      <c r="AA2632" s="63">
        <v>0</v>
      </c>
      <c r="AB2632" s="63">
        <v>0</v>
      </c>
      <c r="AC2632" s="63">
        <v>0</v>
      </c>
      <c r="AD2632" s="63">
        <v>0</v>
      </c>
      <c r="AE2632" s="63">
        <v>0</v>
      </c>
      <c r="AF2632" s="63">
        <v>0</v>
      </c>
      <c r="AG2632" s="63">
        <v>0</v>
      </c>
      <c r="AH2632" s="63">
        <v>0</v>
      </c>
      <c r="AI2632" s="63">
        <v>0</v>
      </c>
      <c r="AJ2632" s="63">
        <v>0</v>
      </c>
      <c r="AK2632" s="63">
        <v>0</v>
      </c>
      <c r="AL2632" s="63">
        <v>0</v>
      </c>
      <c r="AM2632" s="63">
        <v>0</v>
      </c>
      <c r="AN2632" s="63">
        <v>0</v>
      </c>
      <c r="AO2632" s="63">
        <v>0</v>
      </c>
      <c r="AP2632" s="63">
        <v>0</v>
      </c>
      <c r="AQ2632" s="63">
        <v>0</v>
      </c>
      <c r="AR2632" s="63">
        <v>0</v>
      </c>
      <c r="AS2632" s="63">
        <v>0</v>
      </c>
      <c r="AT2632" s="63">
        <v>0</v>
      </c>
      <c r="AU2632" s="63">
        <v>0</v>
      </c>
      <c r="AV2632" s="63">
        <v>0</v>
      </c>
      <c r="AW2632" s="63">
        <v>0</v>
      </c>
      <c r="AX2632" s="63">
        <v>0</v>
      </c>
      <c r="AY2632" s="63">
        <v>0</v>
      </c>
      <c r="BA2632" s="5">
        <f>IF(Q2632&gt;0,RANK(Q2632,(N2632:P2632,Q2632:AE2632)),0)</f>
        <v>3</v>
      </c>
      <c r="BB2632" s="5">
        <f>IF(R2632&gt;0,RANK(R2632,(N2632:P2632,Q2632:AE2632)),0)</f>
        <v>4</v>
      </c>
      <c r="BC2632" s="5">
        <f>IF(T2632&gt;0,RANK(T2632,(N2632:P2632,Q2632:AE2632)),0)</f>
        <v>0</v>
      </c>
      <c r="BD2632" s="5">
        <f>IF(S2632&gt;0,RANK(S2632,(N2632:P2632,Q2632:AE2632)),0)</f>
        <v>0</v>
      </c>
      <c r="BE2632" s="2">
        <f t="shared" si="1048"/>
        <v>8.4512848701387942E-3</v>
      </c>
      <c r="BF2632" s="2">
        <f t="shared" si="1049"/>
        <v>2.2674178919884569E-3</v>
      </c>
      <c r="BG2632" s="2">
        <f t="shared" si="1050"/>
        <v>0</v>
      </c>
      <c r="BH2632" s="2">
        <f t="shared" si="1051"/>
        <v>0</v>
      </c>
      <c r="BJ2632" t="s">
        <v>3171</v>
      </c>
      <c r="BK2632" t="s">
        <v>53</v>
      </c>
      <c r="BL2632">
        <v>10</v>
      </c>
      <c r="BN2632" s="112">
        <v>48</v>
      </c>
      <c r="BO2632" s="114">
        <v>15</v>
      </c>
      <c r="BP2632" s="118">
        <f t="shared" si="1042"/>
        <v>48015</v>
      </c>
      <c r="BQ2632" s="118">
        <f t="shared" si="1041"/>
        <v>48015</v>
      </c>
      <c r="BR2632" s="5" t="s">
        <v>3151</v>
      </c>
      <c r="CD2632" s="63">
        <f t="shared" si="1052"/>
        <v>14554</v>
      </c>
      <c r="CE2632" s="63">
        <v>0</v>
      </c>
    </row>
    <row r="2633" spans="1:83" ht="15" hidden="1" customHeight="1" outlineLevel="1">
      <c r="A2633" t="s">
        <v>1285</v>
      </c>
      <c r="B2633" t="s">
        <v>53</v>
      </c>
      <c r="C2633" s="1">
        <f t="shared" si="1043"/>
        <v>1860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0</v>
      </c>
      <c r="G2633" s="129">
        <f t="shared" ref="G2633:G2696" si="1053">IF(C2633&gt;0,MAX(N2633:P2633)-LARGE(N2633:P2633,2),0)</f>
        <v>1025</v>
      </c>
      <c r="H2633" s="134">
        <f t="shared" ref="H2633:H2696" si="1054">IF(C2633&gt;0,G2633/C2633,0)</f>
        <v>0.55107526881720426</v>
      </c>
      <c r="I2633" s="2"/>
      <c r="J2633" s="2">
        <f t="shared" si="1044"/>
        <v>0.21989247311827956</v>
      </c>
      <c r="K2633" s="2">
        <f t="shared" si="1045"/>
        <v>0.7709677419354839</v>
      </c>
      <c r="L2633" s="2">
        <f t="shared" si="1046"/>
        <v>0</v>
      </c>
      <c r="M2633" s="2">
        <f t="shared" si="1047"/>
        <v>9.1397849462365732E-3</v>
      </c>
      <c r="N2633" s="63">
        <v>409</v>
      </c>
      <c r="O2633" s="63">
        <v>1434</v>
      </c>
      <c r="P2633" s="63">
        <v>0</v>
      </c>
      <c r="Q2633" s="63">
        <v>14</v>
      </c>
      <c r="R2633" s="63">
        <v>2</v>
      </c>
      <c r="S2633" s="63">
        <v>0</v>
      </c>
      <c r="T2633" s="63">
        <v>0</v>
      </c>
      <c r="U2633" s="63">
        <v>0</v>
      </c>
      <c r="V2633" s="63">
        <v>0</v>
      </c>
      <c r="W2633" s="63">
        <v>0</v>
      </c>
      <c r="X2633" s="63">
        <v>0</v>
      </c>
      <c r="Y2633" s="63">
        <v>0</v>
      </c>
      <c r="Z2633" s="63">
        <v>1</v>
      </c>
      <c r="AA2633" s="63">
        <v>0</v>
      </c>
      <c r="AB2633" s="63">
        <v>0</v>
      </c>
      <c r="AC2633" s="63">
        <v>0</v>
      </c>
      <c r="AD2633" s="63">
        <v>0</v>
      </c>
      <c r="AE2633" s="63">
        <v>0</v>
      </c>
      <c r="AF2633" s="63">
        <v>0</v>
      </c>
      <c r="AG2633" s="63">
        <v>0</v>
      </c>
      <c r="AH2633" s="63">
        <v>0</v>
      </c>
      <c r="AI2633" s="63">
        <v>0</v>
      </c>
      <c r="AJ2633" s="63">
        <v>0</v>
      </c>
      <c r="AK2633" s="63">
        <v>0</v>
      </c>
      <c r="AL2633" s="63">
        <v>0</v>
      </c>
      <c r="AM2633" s="63">
        <v>0</v>
      </c>
      <c r="AN2633" s="63">
        <v>0</v>
      </c>
      <c r="AO2633" s="63">
        <v>0</v>
      </c>
      <c r="AP2633" s="63">
        <v>0</v>
      </c>
      <c r="AQ2633" s="63">
        <v>0</v>
      </c>
      <c r="AR2633" s="63">
        <v>0</v>
      </c>
      <c r="AS2633" s="63">
        <v>0</v>
      </c>
      <c r="AT2633" s="63">
        <v>0</v>
      </c>
      <c r="AU2633" s="63">
        <v>0</v>
      </c>
      <c r="AV2633" s="63">
        <v>0</v>
      </c>
      <c r="AW2633" s="63">
        <v>0</v>
      </c>
      <c r="AX2633" s="63">
        <v>0</v>
      </c>
      <c r="AY2633" s="63">
        <v>0</v>
      </c>
      <c r="BA2633" s="5">
        <f>IF(Q2633&gt;0,RANK(Q2633,(N2633:P2633,Q2633:AE2633)),0)</f>
        <v>3</v>
      </c>
      <c r="BB2633" s="5">
        <f>IF(R2633&gt;0,RANK(R2633,(N2633:P2633,Q2633:AE2633)),0)</f>
        <v>4</v>
      </c>
      <c r="BC2633" s="5">
        <f>IF(T2633&gt;0,RANK(T2633,(N2633:P2633,Q2633:AE2633)),0)</f>
        <v>0</v>
      </c>
      <c r="BD2633" s="5">
        <f>IF(S2633&gt;0,RANK(S2633,(N2633:P2633,Q2633:AE2633)),0)</f>
        <v>0</v>
      </c>
      <c r="BE2633" s="2">
        <f t="shared" si="1048"/>
        <v>7.526881720430108E-3</v>
      </c>
      <c r="BF2633" s="2">
        <f t="shared" si="1049"/>
        <v>1.0752688172043011E-3</v>
      </c>
      <c r="BG2633" s="2">
        <f t="shared" si="1050"/>
        <v>0</v>
      </c>
      <c r="BH2633" s="2">
        <f t="shared" si="1051"/>
        <v>0</v>
      </c>
      <c r="BJ2633" t="s">
        <v>1285</v>
      </c>
      <c r="BK2633" t="s">
        <v>53</v>
      </c>
      <c r="BL2633">
        <v>19</v>
      </c>
      <c r="BN2633" s="112">
        <v>48</v>
      </c>
      <c r="BO2633" s="114">
        <v>17</v>
      </c>
      <c r="BP2633" s="118">
        <f t="shared" si="1042"/>
        <v>48017</v>
      </c>
      <c r="BQ2633" s="118">
        <f t="shared" si="1041"/>
        <v>48017</v>
      </c>
      <c r="BR2633" s="5" t="s">
        <v>3151</v>
      </c>
      <c r="CD2633" s="63">
        <f t="shared" si="1052"/>
        <v>1860</v>
      </c>
      <c r="CE2633" s="63">
        <v>0</v>
      </c>
    </row>
    <row r="2634" spans="1:83" ht="15" hidden="1" customHeight="1" outlineLevel="1">
      <c r="A2634" t="s">
        <v>2628</v>
      </c>
      <c r="B2634" t="s">
        <v>53</v>
      </c>
      <c r="C2634" s="1">
        <f t="shared" si="1043"/>
        <v>12715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29">
        <f t="shared" si="1053"/>
        <v>7552</v>
      </c>
      <c r="H2634" s="134">
        <f t="shared" si="1054"/>
        <v>0.59394416044042464</v>
      </c>
      <c r="I2634" s="2"/>
      <c r="J2634" s="2">
        <f t="shared" si="1044"/>
        <v>0.19701140385371607</v>
      </c>
      <c r="K2634" s="2">
        <f t="shared" si="1045"/>
        <v>0.79095556429414082</v>
      </c>
      <c r="L2634" s="2">
        <f t="shared" si="1046"/>
        <v>0</v>
      </c>
      <c r="M2634" s="2">
        <f t="shared" si="1047"/>
        <v>1.2033031852143106E-2</v>
      </c>
      <c r="N2634" s="63">
        <v>2505</v>
      </c>
      <c r="O2634" s="63">
        <v>10057</v>
      </c>
      <c r="P2634" s="63">
        <v>0</v>
      </c>
      <c r="Q2634" s="63">
        <v>120</v>
      </c>
      <c r="R2634" s="63">
        <v>30</v>
      </c>
      <c r="S2634" s="63">
        <v>0</v>
      </c>
      <c r="T2634" s="63">
        <v>0</v>
      </c>
      <c r="U2634" s="63">
        <v>0</v>
      </c>
      <c r="V2634" s="63">
        <v>0</v>
      </c>
      <c r="W2634" s="63">
        <v>0</v>
      </c>
      <c r="X2634" s="63">
        <v>0</v>
      </c>
      <c r="Y2634" s="63">
        <v>0</v>
      </c>
      <c r="Z2634" s="63">
        <v>3</v>
      </c>
      <c r="AA2634" s="63">
        <v>0</v>
      </c>
      <c r="AB2634" s="63">
        <v>0</v>
      </c>
      <c r="AC2634" s="63">
        <v>0</v>
      </c>
      <c r="AD2634" s="63">
        <v>0</v>
      </c>
      <c r="AE2634" s="63">
        <v>0</v>
      </c>
      <c r="AF2634" s="63">
        <v>0</v>
      </c>
      <c r="AG2634" s="63">
        <v>0</v>
      </c>
      <c r="AH2634" s="63">
        <v>0</v>
      </c>
      <c r="AI2634" s="63">
        <v>0</v>
      </c>
      <c r="AJ2634" s="63">
        <v>0</v>
      </c>
      <c r="AK2634" s="63">
        <v>0</v>
      </c>
      <c r="AL2634" s="63">
        <v>0</v>
      </c>
      <c r="AM2634" s="63">
        <v>0</v>
      </c>
      <c r="AN2634" s="63">
        <v>0</v>
      </c>
      <c r="AO2634" s="63">
        <v>0</v>
      </c>
      <c r="AP2634" s="63">
        <v>0</v>
      </c>
      <c r="AQ2634" s="63">
        <v>0</v>
      </c>
      <c r="AR2634" s="63">
        <v>0</v>
      </c>
      <c r="AS2634" s="63">
        <v>0</v>
      </c>
      <c r="AT2634" s="63">
        <v>0</v>
      </c>
      <c r="AU2634" s="63">
        <v>0</v>
      </c>
      <c r="AV2634" s="63">
        <v>0</v>
      </c>
      <c r="AW2634" s="63">
        <v>0</v>
      </c>
      <c r="AX2634" s="63">
        <v>0</v>
      </c>
      <c r="AY2634" s="63">
        <v>0</v>
      </c>
      <c r="BA2634" s="5">
        <f>IF(Q2634&gt;0,RANK(Q2634,(N2634:P2634,Q2634:AE2634)),0)</f>
        <v>3</v>
      </c>
      <c r="BB2634" s="5">
        <f>IF(R2634&gt;0,RANK(R2634,(N2634:P2634,Q2634:AE2634)),0)</f>
        <v>4</v>
      </c>
      <c r="BC2634" s="5">
        <f>IF(T2634&gt;0,RANK(T2634,(N2634:P2634,Q2634:AE2634)),0)</f>
        <v>0</v>
      </c>
      <c r="BD2634" s="5">
        <f>IF(S2634&gt;0,RANK(S2634,(N2634:P2634,Q2634:AE2634)),0)</f>
        <v>0</v>
      </c>
      <c r="BE2634" s="2">
        <f t="shared" si="1048"/>
        <v>9.4376720408965789E-3</v>
      </c>
      <c r="BF2634" s="2">
        <f t="shared" si="1049"/>
        <v>2.3594180102241447E-3</v>
      </c>
      <c r="BG2634" s="2">
        <f t="shared" si="1050"/>
        <v>0</v>
      </c>
      <c r="BH2634" s="2">
        <f t="shared" si="1051"/>
        <v>0</v>
      </c>
      <c r="BJ2634" t="s">
        <v>2628</v>
      </c>
      <c r="BK2634" t="s">
        <v>53</v>
      </c>
      <c r="BL2634">
        <v>21</v>
      </c>
      <c r="BN2634" s="112">
        <v>48</v>
      </c>
      <c r="BO2634" s="114">
        <v>19</v>
      </c>
      <c r="BP2634" s="118">
        <f t="shared" si="1042"/>
        <v>48019</v>
      </c>
      <c r="BQ2634" s="118">
        <f t="shared" si="1041"/>
        <v>48019</v>
      </c>
      <c r="BR2634" s="5" t="s">
        <v>3151</v>
      </c>
      <c r="CD2634" s="63">
        <f t="shared" si="1052"/>
        <v>12715</v>
      </c>
      <c r="CE2634" s="63">
        <v>0</v>
      </c>
    </row>
    <row r="2635" spans="1:83" ht="15" hidden="1" customHeight="1" outlineLevel="1">
      <c r="A2635" t="s">
        <v>1073</v>
      </c>
      <c r="B2635" t="s">
        <v>53</v>
      </c>
      <c r="C2635" s="1">
        <f t="shared" si="1043"/>
        <v>36665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0</v>
      </c>
      <c r="G2635" s="129">
        <f t="shared" si="1053"/>
        <v>5042</v>
      </c>
      <c r="H2635" s="134">
        <f t="shared" si="1054"/>
        <v>0.13751534160643666</v>
      </c>
      <c r="I2635" s="2"/>
      <c r="J2635" s="2">
        <f t="shared" si="1044"/>
        <v>0.42203736533478792</v>
      </c>
      <c r="K2635" s="2">
        <f t="shared" si="1045"/>
        <v>0.55955270694122461</v>
      </c>
      <c r="L2635" s="2">
        <f t="shared" si="1046"/>
        <v>0</v>
      </c>
      <c r="M2635" s="2">
        <f t="shared" si="1047"/>
        <v>1.8409927723987418E-2</v>
      </c>
      <c r="N2635" s="63">
        <v>15474</v>
      </c>
      <c r="O2635" s="63">
        <v>20516</v>
      </c>
      <c r="P2635" s="63">
        <v>0</v>
      </c>
      <c r="Q2635" s="63">
        <v>531</v>
      </c>
      <c r="R2635" s="63">
        <v>128</v>
      </c>
      <c r="S2635" s="63">
        <v>0</v>
      </c>
      <c r="T2635" s="63">
        <v>0</v>
      </c>
      <c r="U2635" s="63">
        <v>0</v>
      </c>
      <c r="V2635" s="63">
        <v>4</v>
      </c>
      <c r="W2635" s="63">
        <v>4</v>
      </c>
      <c r="X2635" s="63">
        <v>0</v>
      </c>
      <c r="Y2635" s="63">
        <v>0</v>
      </c>
      <c r="Z2635" s="63">
        <v>6</v>
      </c>
      <c r="AA2635" s="63">
        <v>0</v>
      </c>
      <c r="AB2635" s="63">
        <v>0</v>
      </c>
      <c r="AC2635" s="63">
        <v>0</v>
      </c>
      <c r="AD2635" s="63">
        <v>0</v>
      </c>
      <c r="AE2635" s="63">
        <v>0</v>
      </c>
      <c r="AF2635" s="63">
        <v>0</v>
      </c>
      <c r="AG2635" s="63">
        <v>0</v>
      </c>
      <c r="AH2635" s="63">
        <v>0</v>
      </c>
      <c r="AI2635" s="63">
        <v>0</v>
      </c>
      <c r="AJ2635" s="63">
        <v>0</v>
      </c>
      <c r="AK2635" s="63">
        <v>0</v>
      </c>
      <c r="AL2635" s="63">
        <v>2</v>
      </c>
      <c r="AM2635" s="63">
        <v>0</v>
      </c>
      <c r="AN2635" s="63">
        <v>0</v>
      </c>
      <c r="AO2635" s="63">
        <v>0</v>
      </c>
      <c r="AP2635" s="63">
        <v>0</v>
      </c>
      <c r="AQ2635" s="63">
        <v>0</v>
      </c>
      <c r="AR2635" s="63">
        <v>0</v>
      </c>
      <c r="AS2635" s="63">
        <v>0</v>
      </c>
      <c r="AT2635" s="63">
        <v>0</v>
      </c>
      <c r="AU2635" s="63">
        <v>0</v>
      </c>
      <c r="AV2635" s="63">
        <v>0</v>
      </c>
      <c r="AW2635" s="63">
        <v>0</v>
      </c>
      <c r="AX2635" s="63">
        <v>0</v>
      </c>
      <c r="AY2635" s="63">
        <v>0</v>
      </c>
      <c r="BA2635" s="5">
        <f>IF(Q2635&gt;0,RANK(Q2635,(N2635:P2635,Q2635:AE2635)),0)</f>
        <v>3</v>
      </c>
      <c r="BB2635" s="5">
        <f>IF(R2635&gt;0,RANK(R2635,(N2635:P2635,Q2635:AE2635)),0)</f>
        <v>4</v>
      </c>
      <c r="BC2635" s="5">
        <f>IF(T2635&gt;0,RANK(T2635,(N2635:P2635,Q2635:AE2635)),0)</f>
        <v>0</v>
      </c>
      <c r="BD2635" s="5">
        <f>IF(S2635&gt;0,RANK(S2635,(N2635:P2635,Q2635:AE2635)),0)</f>
        <v>0</v>
      </c>
      <c r="BE2635" s="2">
        <f t="shared" si="1048"/>
        <v>1.4482476476203463E-2</v>
      </c>
      <c r="BF2635" s="2">
        <f t="shared" si="1049"/>
        <v>3.4910677758079912E-3</v>
      </c>
      <c r="BG2635" s="2">
        <f t="shared" si="1050"/>
        <v>0</v>
      </c>
      <c r="BH2635" s="2">
        <f t="shared" si="1051"/>
        <v>0</v>
      </c>
      <c r="BJ2635" t="s">
        <v>1073</v>
      </c>
      <c r="BK2635" t="s">
        <v>53</v>
      </c>
      <c r="BN2635" s="112">
        <v>48</v>
      </c>
      <c r="BO2635" s="114">
        <v>21</v>
      </c>
      <c r="BP2635" s="118">
        <f t="shared" si="1042"/>
        <v>48021</v>
      </c>
      <c r="BQ2635" s="118">
        <f t="shared" si="1041"/>
        <v>48021</v>
      </c>
      <c r="BR2635" s="5" t="s">
        <v>3151</v>
      </c>
      <c r="CD2635" s="63">
        <f t="shared" si="1052"/>
        <v>36665</v>
      </c>
      <c r="CE2635" s="63">
        <v>4</v>
      </c>
    </row>
    <row r="2636" spans="1:83" ht="15" hidden="1" customHeight="1" outlineLevel="1">
      <c r="A2636" t="s">
        <v>1074</v>
      </c>
      <c r="B2636" t="s">
        <v>53</v>
      </c>
      <c r="C2636" s="1">
        <f t="shared" si="1043"/>
        <v>1702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0</v>
      </c>
      <c r="G2636" s="129">
        <f t="shared" si="1053"/>
        <v>1311</v>
      </c>
      <c r="H2636" s="134">
        <f t="shared" si="1054"/>
        <v>0.77027027027027029</v>
      </c>
      <c r="I2636" s="2"/>
      <c r="J2636" s="2">
        <f t="shared" si="1044"/>
        <v>0.10752056404230317</v>
      </c>
      <c r="K2636" s="2">
        <f t="shared" si="1045"/>
        <v>0.87779083431257343</v>
      </c>
      <c r="L2636" s="2">
        <f t="shared" si="1046"/>
        <v>0</v>
      </c>
      <c r="M2636" s="2">
        <f t="shared" si="1047"/>
        <v>1.4688601645123422E-2</v>
      </c>
      <c r="N2636" s="63">
        <v>183</v>
      </c>
      <c r="O2636" s="63">
        <v>1494</v>
      </c>
      <c r="P2636" s="63">
        <v>0</v>
      </c>
      <c r="Q2636" s="63">
        <v>22</v>
      </c>
      <c r="R2636" s="63">
        <v>1</v>
      </c>
      <c r="S2636" s="63">
        <v>0</v>
      </c>
      <c r="T2636" s="63">
        <v>0</v>
      </c>
      <c r="U2636" s="63">
        <v>0</v>
      </c>
      <c r="V2636" s="63">
        <v>0</v>
      </c>
      <c r="W2636" s="63">
        <v>0</v>
      </c>
      <c r="X2636" s="63">
        <v>0</v>
      </c>
      <c r="Y2636" s="63">
        <v>0</v>
      </c>
      <c r="Z2636" s="63">
        <v>2</v>
      </c>
      <c r="AA2636" s="63">
        <v>0</v>
      </c>
      <c r="AB2636" s="63">
        <v>0</v>
      </c>
      <c r="AC2636" s="63">
        <v>0</v>
      </c>
      <c r="AD2636" s="63">
        <v>0</v>
      </c>
      <c r="AE2636" s="63">
        <v>0</v>
      </c>
      <c r="AF2636" s="63">
        <v>0</v>
      </c>
      <c r="AG2636" s="63">
        <v>0</v>
      </c>
      <c r="AH2636" s="63">
        <v>0</v>
      </c>
      <c r="AI2636" s="63">
        <v>0</v>
      </c>
      <c r="AJ2636" s="63">
        <v>0</v>
      </c>
      <c r="AK2636" s="63">
        <v>0</v>
      </c>
      <c r="AL2636" s="63">
        <v>0</v>
      </c>
      <c r="AM2636" s="63">
        <v>0</v>
      </c>
      <c r="AN2636" s="63">
        <v>0</v>
      </c>
      <c r="AO2636" s="63">
        <v>0</v>
      </c>
      <c r="AP2636" s="63">
        <v>0</v>
      </c>
      <c r="AQ2636" s="63">
        <v>0</v>
      </c>
      <c r="AR2636" s="63">
        <v>0</v>
      </c>
      <c r="AS2636" s="63">
        <v>0</v>
      </c>
      <c r="AT2636" s="63">
        <v>0</v>
      </c>
      <c r="AU2636" s="63">
        <v>0</v>
      </c>
      <c r="AV2636" s="63">
        <v>0</v>
      </c>
      <c r="AW2636" s="63">
        <v>0</v>
      </c>
      <c r="AX2636" s="63">
        <v>0</v>
      </c>
      <c r="AY2636" s="63">
        <v>0</v>
      </c>
      <c r="BA2636" s="5">
        <f>IF(Q2636&gt;0,RANK(Q2636,(N2636:P2636,Q2636:AE2636)),0)</f>
        <v>3</v>
      </c>
      <c r="BB2636" s="5">
        <f>IF(R2636&gt;0,RANK(R2636,(N2636:P2636,Q2636:AE2636)),0)</f>
        <v>5</v>
      </c>
      <c r="BC2636" s="5">
        <f>IF(T2636&gt;0,RANK(T2636,(N2636:P2636,Q2636:AE2636)),0)</f>
        <v>0</v>
      </c>
      <c r="BD2636" s="5">
        <f>IF(S2636&gt;0,RANK(S2636,(N2636:P2636,Q2636:AE2636)),0)</f>
        <v>0</v>
      </c>
      <c r="BE2636" s="2">
        <f t="shared" si="1048"/>
        <v>1.2925969447708578E-2</v>
      </c>
      <c r="BF2636" s="2">
        <f t="shared" si="1049"/>
        <v>5.8754406580493535E-4</v>
      </c>
      <c r="BG2636" s="2">
        <f t="shared" si="1050"/>
        <v>0</v>
      </c>
      <c r="BH2636" s="2">
        <f t="shared" si="1051"/>
        <v>0</v>
      </c>
      <c r="BJ2636" t="s">
        <v>1074</v>
      </c>
      <c r="BK2636" t="s">
        <v>53</v>
      </c>
      <c r="BL2636">
        <v>13</v>
      </c>
      <c r="BN2636" s="112">
        <v>48</v>
      </c>
      <c r="BO2636" s="114">
        <v>23</v>
      </c>
      <c r="BP2636" s="118">
        <f t="shared" si="1042"/>
        <v>48023</v>
      </c>
      <c r="BQ2636" s="118">
        <f t="shared" si="1041"/>
        <v>48023</v>
      </c>
      <c r="BR2636" s="5" t="s">
        <v>3151</v>
      </c>
      <c r="CD2636" s="63">
        <f t="shared" si="1052"/>
        <v>1702</v>
      </c>
      <c r="CE2636" s="63">
        <v>0</v>
      </c>
    </row>
    <row r="2637" spans="1:83" ht="15" hidden="1" customHeight="1" outlineLevel="1">
      <c r="A2637" t="s">
        <v>3101</v>
      </c>
      <c r="B2637" t="s">
        <v>53</v>
      </c>
      <c r="C2637" s="1">
        <f t="shared" si="1043"/>
        <v>9420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0</v>
      </c>
      <c r="G2637" s="129">
        <f t="shared" si="1053"/>
        <v>2718</v>
      </c>
      <c r="H2637" s="134">
        <f t="shared" si="1054"/>
        <v>0.28853503184713375</v>
      </c>
      <c r="I2637" s="2"/>
      <c r="J2637" s="2">
        <f t="shared" si="1044"/>
        <v>0.34904458598726112</v>
      </c>
      <c r="K2637" s="2">
        <f t="shared" si="1045"/>
        <v>0.63757961783439487</v>
      </c>
      <c r="L2637" s="2">
        <f t="shared" si="1046"/>
        <v>0</v>
      </c>
      <c r="M2637" s="2">
        <f t="shared" si="1047"/>
        <v>1.3375796178344057E-2</v>
      </c>
      <c r="N2637" s="63">
        <v>3288</v>
      </c>
      <c r="O2637" s="63">
        <v>6006</v>
      </c>
      <c r="P2637" s="63">
        <v>0</v>
      </c>
      <c r="Q2637" s="63">
        <v>93</v>
      </c>
      <c r="R2637" s="63">
        <v>27</v>
      </c>
      <c r="S2637" s="63">
        <v>0</v>
      </c>
      <c r="T2637" s="63">
        <v>0</v>
      </c>
      <c r="U2637" s="63">
        <v>0</v>
      </c>
      <c r="V2637" s="63">
        <v>1</v>
      </c>
      <c r="W2637" s="63">
        <v>3</v>
      </c>
      <c r="X2637" s="63">
        <v>0</v>
      </c>
      <c r="Y2637" s="63">
        <v>0</v>
      </c>
      <c r="Z2637" s="63">
        <v>2</v>
      </c>
      <c r="AA2637" s="63">
        <v>0</v>
      </c>
      <c r="AB2637" s="63">
        <v>0</v>
      </c>
      <c r="AC2637" s="63">
        <v>0</v>
      </c>
      <c r="AD2637" s="63">
        <v>0</v>
      </c>
      <c r="AE2637" s="63">
        <v>0</v>
      </c>
      <c r="AF2637" s="63">
        <v>0</v>
      </c>
      <c r="AG2637" s="63">
        <v>0</v>
      </c>
      <c r="AH2637" s="63">
        <v>0</v>
      </c>
      <c r="AI2637" s="63">
        <v>0</v>
      </c>
      <c r="AJ2637" s="63">
        <v>0</v>
      </c>
      <c r="AK2637" s="63">
        <v>0</v>
      </c>
      <c r="AL2637" s="63">
        <v>0</v>
      </c>
      <c r="AM2637" s="63">
        <v>0</v>
      </c>
      <c r="AN2637" s="63">
        <v>0</v>
      </c>
      <c r="AO2637" s="63">
        <v>0</v>
      </c>
      <c r="AP2637" s="63">
        <v>0</v>
      </c>
      <c r="AQ2637" s="63">
        <v>0</v>
      </c>
      <c r="AR2637" s="63">
        <v>0</v>
      </c>
      <c r="AS2637" s="63">
        <v>0</v>
      </c>
      <c r="AT2637" s="63">
        <v>0</v>
      </c>
      <c r="AU2637" s="63">
        <v>0</v>
      </c>
      <c r="AV2637" s="63">
        <v>0</v>
      </c>
      <c r="AW2637" s="63">
        <v>0</v>
      </c>
      <c r="AX2637" s="63">
        <v>0</v>
      </c>
      <c r="AY2637" s="63">
        <v>0</v>
      </c>
      <c r="BA2637" s="5">
        <f>IF(Q2637&gt;0,RANK(Q2637,(N2637:P2637,Q2637:AE2637)),0)</f>
        <v>3</v>
      </c>
      <c r="BB2637" s="5">
        <f>IF(R2637&gt;0,RANK(R2637,(N2637:P2637,Q2637:AE2637)),0)</f>
        <v>4</v>
      </c>
      <c r="BC2637" s="5">
        <f>IF(T2637&gt;0,RANK(T2637,(N2637:P2637,Q2637:AE2637)),0)</f>
        <v>0</v>
      </c>
      <c r="BD2637" s="5">
        <f>IF(S2637&gt;0,RANK(S2637,(N2637:P2637,Q2637:AE2637)),0)</f>
        <v>0</v>
      </c>
      <c r="BE2637" s="2">
        <f t="shared" si="1048"/>
        <v>9.8726114649681524E-3</v>
      </c>
      <c r="BF2637" s="2">
        <f t="shared" si="1049"/>
        <v>2.8662420382165603E-3</v>
      </c>
      <c r="BG2637" s="2">
        <f t="shared" si="1050"/>
        <v>0</v>
      </c>
      <c r="BH2637" s="2">
        <f t="shared" si="1051"/>
        <v>0</v>
      </c>
      <c r="BJ2637" t="s">
        <v>3101</v>
      </c>
      <c r="BK2637" t="s">
        <v>53</v>
      </c>
      <c r="BL2637">
        <v>34</v>
      </c>
      <c r="BN2637" s="112">
        <v>48</v>
      </c>
      <c r="BO2637" s="114">
        <v>25</v>
      </c>
      <c r="BP2637" s="118">
        <f t="shared" si="1042"/>
        <v>48025</v>
      </c>
      <c r="BQ2637" s="118">
        <f t="shared" si="1041"/>
        <v>48025</v>
      </c>
      <c r="BR2637" s="5" t="s">
        <v>3151</v>
      </c>
      <c r="CD2637" s="63">
        <f t="shared" si="1052"/>
        <v>9420</v>
      </c>
      <c r="CE2637" s="63">
        <v>3</v>
      </c>
    </row>
    <row r="2638" spans="1:83" ht="15" hidden="1" customHeight="1" outlineLevel="1">
      <c r="A2638" t="s">
        <v>1971</v>
      </c>
      <c r="B2638" t="s">
        <v>53</v>
      </c>
      <c r="C2638" s="1">
        <f t="shared" si="1043"/>
        <v>127375</v>
      </c>
      <c r="D2638" s="5">
        <f>IF(N2638&gt;0, RANK(N2638,(N2638:P2638,Q2638:AE2638)),0)</f>
        <v>2</v>
      </c>
      <c r="E2638" s="5">
        <f>IF(O2638&gt;0,RANK(O2638,(N2638:P2638,Q2638:AE2638)),0)</f>
        <v>1</v>
      </c>
      <c r="F2638" s="5">
        <f>IF(P2638&gt;0,RANK(P2638,(N2638:P2638,Q2638:AE2638)),0)</f>
        <v>0</v>
      </c>
      <c r="G2638" s="129">
        <f t="shared" si="1053"/>
        <v>10879</v>
      </c>
      <c r="H2638" s="134">
        <f t="shared" si="1054"/>
        <v>8.5409224730127575E-2</v>
      </c>
      <c r="I2638" s="2"/>
      <c r="J2638" s="2">
        <f t="shared" si="1044"/>
        <v>0.44760745829244358</v>
      </c>
      <c r="K2638" s="2">
        <f t="shared" si="1045"/>
        <v>0.5330166830225711</v>
      </c>
      <c r="L2638" s="2">
        <f t="shared" si="1046"/>
        <v>0</v>
      </c>
      <c r="M2638" s="2">
        <f t="shared" si="1047"/>
        <v>1.9375858684985259E-2</v>
      </c>
      <c r="N2638" s="63">
        <v>57014</v>
      </c>
      <c r="O2638" s="63">
        <v>67893</v>
      </c>
      <c r="P2638" s="63">
        <v>0</v>
      </c>
      <c r="Q2638" s="63">
        <v>1980</v>
      </c>
      <c r="R2638" s="63">
        <v>440</v>
      </c>
      <c r="S2638" s="63">
        <v>0</v>
      </c>
      <c r="T2638" s="63">
        <v>0</v>
      </c>
      <c r="U2638" s="63">
        <v>0</v>
      </c>
      <c r="V2638" s="63">
        <v>3</v>
      </c>
      <c r="W2638" s="63">
        <v>6</v>
      </c>
      <c r="X2638" s="63">
        <v>0</v>
      </c>
      <c r="Y2638" s="63">
        <v>0</v>
      </c>
      <c r="Z2638" s="63">
        <v>32</v>
      </c>
      <c r="AA2638" s="63">
        <v>0</v>
      </c>
      <c r="AB2638" s="63">
        <v>0</v>
      </c>
      <c r="AC2638" s="63">
        <v>0</v>
      </c>
      <c r="AD2638" s="63">
        <v>0</v>
      </c>
      <c r="AE2638" s="63">
        <v>0</v>
      </c>
      <c r="AF2638" s="63">
        <v>0</v>
      </c>
      <c r="AG2638" s="63">
        <v>0</v>
      </c>
      <c r="AH2638" s="63">
        <v>0</v>
      </c>
      <c r="AI2638" s="63">
        <v>1</v>
      </c>
      <c r="AJ2638" s="63">
        <v>0</v>
      </c>
      <c r="AK2638" s="63">
        <v>0</v>
      </c>
      <c r="AL2638" s="63">
        <v>6</v>
      </c>
      <c r="AM2638" s="63">
        <v>0</v>
      </c>
      <c r="AN2638" s="63">
        <v>0</v>
      </c>
      <c r="AO2638" s="63">
        <v>0</v>
      </c>
      <c r="AP2638" s="63">
        <v>0</v>
      </c>
      <c r="AQ2638" s="63">
        <v>0</v>
      </c>
      <c r="AR2638" s="63">
        <v>0</v>
      </c>
      <c r="AS2638" s="63">
        <v>0</v>
      </c>
      <c r="AT2638" s="63">
        <v>0</v>
      </c>
      <c r="AU2638" s="63">
        <v>0</v>
      </c>
      <c r="AV2638" s="63">
        <v>0</v>
      </c>
      <c r="AW2638" s="63">
        <v>0</v>
      </c>
      <c r="AX2638" s="63">
        <v>0</v>
      </c>
      <c r="AY2638" s="63">
        <v>0</v>
      </c>
      <c r="BA2638" s="5">
        <f>IF(Q2638&gt;0,RANK(Q2638,(N2638:P2638,Q2638:AE2638)),0)</f>
        <v>3</v>
      </c>
      <c r="BB2638" s="5">
        <f>IF(R2638&gt;0,RANK(R2638,(N2638:P2638,Q2638:AE2638)),0)</f>
        <v>4</v>
      </c>
      <c r="BC2638" s="5">
        <f>IF(T2638&gt;0,RANK(T2638,(N2638:P2638,Q2638:AE2638)),0)</f>
        <v>0</v>
      </c>
      <c r="BD2638" s="5">
        <f>IF(S2638&gt;0,RANK(S2638,(N2638:P2638,Q2638:AE2638)),0)</f>
        <v>0</v>
      </c>
      <c r="BE2638" s="2">
        <f t="shared" si="1048"/>
        <v>1.5544651619234543E-2</v>
      </c>
      <c r="BF2638" s="2">
        <f t="shared" si="1049"/>
        <v>3.4543670264965652E-3</v>
      </c>
      <c r="BG2638" s="2">
        <f t="shared" si="1050"/>
        <v>0</v>
      </c>
      <c r="BH2638" s="2">
        <f t="shared" si="1051"/>
        <v>0</v>
      </c>
      <c r="BJ2638" t="s">
        <v>1971</v>
      </c>
      <c r="BK2638" t="s">
        <v>53</v>
      </c>
      <c r="BN2638" s="112">
        <v>48</v>
      </c>
      <c r="BO2638" s="114">
        <v>27</v>
      </c>
      <c r="BP2638" s="118">
        <f t="shared" si="1042"/>
        <v>48027</v>
      </c>
      <c r="BQ2638" s="118">
        <f t="shared" si="1041"/>
        <v>48027</v>
      </c>
      <c r="BR2638" s="5" t="s">
        <v>3151</v>
      </c>
      <c r="CD2638" s="63">
        <f t="shared" si="1052"/>
        <v>127375</v>
      </c>
      <c r="CE2638" s="63">
        <v>6</v>
      </c>
    </row>
    <row r="2639" spans="1:83" ht="15" hidden="1" customHeight="1" outlineLevel="1">
      <c r="A2639" t="s">
        <v>1385</v>
      </c>
      <c r="B2639" t="s">
        <v>53</v>
      </c>
      <c r="C2639" s="1">
        <f t="shared" si="1043"/>
        <v>770818</v>
      </c>
      <c r="D2639" s="5">
        <f>IF(N2639&gt;0, RANK(N2639,(N2639:P2639,Q2639:AE2639)),0)</f>
        <v>1</v>
      </c>
      <c r="E2639" s="5">
        <f>IF(O2639&gt;0,RANK(O2639,(N2639:P2639,Q2639:AE2639)),0)</f>
        <v>2</v>
      </c>
      <c r="F2639" s="5">
        <f>IF(P2639&gt;0,RANK(P2639,(N2639:P2639,Q2639:AE2639)),0)</f>
        <v>0</v>
      </c>
      <c r="G2639" s="129">
        <f t="shared" si="1053"/>
        <v>139834</v>
      </c>
      <c r="H2639" s="134">
        <f t="shared" si="1054"/>
        <v>0.1814098788559686</v>
      </c>
      <c r="I2639" s="2"/>
      <c r="J2639" s="2">
        <f t="shared" si="1044"/>
        <v>0.58178714041446877</v>
      </c>
      <c r="K2639" s="2">
        <f t="shared" si="1045"/>
        <v>0.40037726155850017</v>
      </c>
      <c r="L2639" s="2">
        <f t="shared" si="1046"/>
        <v>0</v>
      </c>
      <c r="M2639" s="2">
        <f t="shared" si="1047"/>
        <v>1.7835598027031052E-2</v>
      </c>
      <c r="N2639" s="63">
        <v>448452</v>
      </c>
      <c r="O2639" s="63">
        <v>308618</v>
      </c>
      <c r="P2639" s="63">
        <v>0</v>
      </c>
      <c r="Q2639" s="63">
        <v>8837</v>
      </c>
      <c r="R2639" s="63">
        <v>2798</v>
      </c>
      <c r="S2639" s="63">
        <v>0</v>
      </c>
      <c r="T2639" s="63">
        <v>0</v>
      </c>
      <c r="U2639" s="63">
        <v>0</v>
      </c>
      <c r="V2639" s="63">
        <v>34</v>
      </c>
      <c r="W2639" s="63">
        <v>39</v>
      </c>
      <c r="X2639" s="63">
        <v>0</v>
      </c>
      <c r="Y2639" s="63">
        <v>0</v>
      </c>
      <c r="Z2639" s="63">
        <v>164</v>
      </c>
      <c r="AA2639" s="63">
        <v>0</v>
      </c>
      <c r="AB2639" s="63">
        <v>0</v>
      </c>
      <c r="AC2639" s="63">
        <v>0</v>
      </c>
      <c r="AD2639" s="63">
        <v>0</v>
      </c>
      <c r="AE2639" s="63">
        <v>0</v>
      </c>
      <c r="AF2639" s="63">
        <v>0</v>
      </c>
      <c r="AG2639" s="63">
        <v>0</v>
      </c>
      <c r="AH2639" s="63">
        <v>0</v>
      </c>
      <c r="AI2639" s="63">
        <v>1866</v>
      </c>
      <c r="AJ2639" s="63">
        <v>0</v>
      </c>
      <c r="AK2639" s="63">
        <v>0</v>
      </c>
      <c r="AL2639" s="63">
        <v>10</v>
      </c>
      <c r="AM2639" s="63">
        <v>0</v>
      </c>
      <c r="AN2639" s="63">
        <v>0</v>
      </c>
      <c r="AO2639" s="63">
        <v>0</v>
      </c>
      <c r="AP2639" s="63">
        <v>0</v>
      </c>
      <c r="AQ2639" s="63">
        <v>0</v>
      </c>
      <c r="AR2639" s="63">
        <v>0</v>
      </c>
      <c r="AS2639" s="63">
        <v>0</v>
      </c>
      <c r="AT2639" s="63">
        <v>0</v>
      </c>
      <c r="AU2639" s="63">
        <v>0</v>
      </c>
      <c r="AV2639" s="63">
        <v>0</v>
      </c>
      <c r="AW2639" s="63">
        <v>0</v>
      </c>
      <c r="AX2639" s="63">
        <v>0</v>
      </c>
      <c r="AY2639" s="63">
        <v>0</v>
      </c>
      <c r="BA2639" s="5">
        <f>IF(Q2639&gt;0,RANK(Q2639,(N2639:P2639,Q2639:AE2639)),0)</f>
        <v>3</v>
      </c>
      <c r="BB2639" s="5">
        <f>IF(R2639&gt;0,RANK(R2639,(N2639:P2639,Q2639:AE2639)),0)</f>
        <v>4</v>
      </c>
      <c r="BC2639" s="5">
        <f>IF(T2639&gt;0,RANK(T2639,(N2639:P2639,Q2639:AE2639)),0)</f>
        <v>0</v>
      </c>
      <c r="BD2639" s="5">
        <f>IF(S2639&gt;0,RANK(S2639,(N2639:P2639,Q2639:AE2639)),0)</f>
        <v>0</v>
      </c>
      <c r="BE2639" s="2">
        <f t="shared" si="1048"/>
        <v>1.146444426570215E-2</v>
      </c>
      <c r="BF2639" s="2">
        <f t="shared" si="1049"/>
        <v>3.6299100436160028E-3</v>
      </c>
      <c r="BG2639" s="2">
        <f t="shared" si="1050"/>
        <v>0</v>
      </c>
      <c r="BH2639" s="2">
        <f t="shared" si="1051"/>
        <v>0</v>
      </c>
      <c r="BJ2639" t="s">
        <v>1385</v>
      </c>
      <c r="BK2639" t="s">
        <v>53</v>
      </c>
      <c r="BN2639" s="112">
        <v>48</v>
      </c>
      <c r="BO2639" s="114">
        <v>29</v>
      </c>
      <c r="BP2639" s="118">
        <f t="shared" si="1042"/>
        <v>48029</v>
      </c>
      <c r="BQ2639" s="118">
        <f t="shared" si="1041"/>
        <v>48029</v>
      </c>
      <c r="BR2639" s="5" t="s">
        <v>3151</v>
      </c>
      <c r="BV2639" s="63"/>
      <c r="CD2639" s="63">
        <f t="shared" si="1052"/>
        <v>770818</v>
      </c>
      <c r="CE2639" s="63">
        <v>39</v>
      </c>
    </row>
    <row r="2640" spans="1:83" ht="15" hidden="1" customHeight="1" outlineLevel="1">
      <c r="A2640" t="s">
        <v>551</v>
      </c>
      <c r="B2640" t="s">
        <v>53</v>
      </c>
      <c r="C2640" s="1">
        <f t="shared" si="1043"/>
        <v>7441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0</v>
      </c>
      <c r="G2640" s="129">
        <f t="shared" si="1053"/>
        <v>3532</v>
      </c>
      <c r="H2640" s="134">
        <f t="shared" si="1054"/>
        <v>0.47466738341620751</v>
      </c>
      <c r="I2640" s="2"/>
      <c r="J2640" s="2">
        <f t="shared" si="1044"/>
        <v>0.25682031984948261</v>
      </c>
      <c r="K2640" s="2">
        <f t="shared" si="1045"/>
        <v>0.73148770326569013</v>
      </c>
      <c r="L2640" s="2">
        <f t="shared" si="1046"/>
        <v>0</v>
      </c>
      <c r="M2640" s="2">
        <f t="shared" si="1047"/>
        <v>1.169197688482726E-2</v>
      </c>
      <c r="N2640" s="63">
        <v>1911</v>
      </c>
      <c r="O2640" s="63">
        <v>5443</v>
      </c>
      <c r="P2640" s="63">
        <v>0</v>
      </c>
      <c r="Q2640" s="63">
        <v>72</v>
      </c>
      <c r="R2640" s="63">
        <v>15</v>
      </c>
      <c r="S2640" s="63">
        <v>0</v>
      </c>
      <c r="T2640" s="63">
        <v>0</v>
      </c>
      <c r="U2640" s="63">
        <v>0</v>
      </c>
      <c r="V2640" s="63">
        <v>0</v>
      </c>
      <c r="W2640" s="63">
        <v>0</v>
      </c>
      <c r="X2640" s="63">
        <v>0</v>
      </c>
      <c r="Y2640" s="63">
        <v>0</v>
      </c>
      <c r="Z2640" s="63">
        <v>0</v>
      </c>
      <c r="AA2640" s="63">
        <v>0</v>
      </c>
      <c r="AB2640" s="63">
        <v>0</v>
      </c>
      <c r="AC2640" s="63">
        <v>0</v>
      </c>
      <c r="AD2640" s="63">
        <v>0</v>
      </c>
      <c r="AE2640" s="63">
        <v>0</v>
      </c>
      <c r="AF2640" s="63">
        <v>0</v>
      </c>
      <c r="AG2640" s="63">
        <v>0</v>
      </c>
      <c r="AH2640" s="63">
        <v>0</v>
      </c>
      <c r="AI2640" s="63">
        <v>0</v>
      </c>
      <c r="AJ2640" s="63">
        <v>0</v>
      </c>
      <c r="AK2640" s="63">
        <v>0</v>
      </c>
      <c r="AL2640" s="63">
        <v>0</v>
      </c>
      <c r="AM2640" s="63">
        <v>0</v>
      </c>
      <c r="AN2640" s="63">
        <v>0</v>
      </c>
      <c r="AO2640" s="63">
        <v>0</v>
      </c>
      <c r="AP2640" s="63">
        <v>0</v>
      </c>
      <c r="AQ2640" s="63">
        <v>0</v>
      </c>
      <c r="AR2640" s="63">
        <v>0</v>
      </c>
      <c r="AS2640" s="63">
        <v>0</v>
      </c>
      <c r="AT2640" s="63">
        <v>0</v>
      </c>
      <c r="AU2640" s="63">
        <v>0</v>
      </c>
      <c r="AV2640" s="63">
        <v>0</v>
      </c>
      <c r="AW2640" s="63">
        <v>0</v>
      </c>
      <c r="AX2640" s="63">
        <v>0</v>
      </c>
      <c r="AY2640" s="63">
        <v>0</v>
      </c>
      <c r="BA2640" s="5">
        <f>IF(Q2640&gt;0,RANK(Q2640,(N2640:P2640,Q2640:AE2640)),0)</f>
        <v>3</v>
      </c>
      <c r="BB2640" s="5">
        <f>IF(R2640&gt;0,RANK(R2640,(N2640:P2640,Q2640:AE2640)),0)</f>
        <v>4</v>
      </c>
      <c r="BC2640" s="5">
        <f>IF(T2640&gt;0,RANK(T2640,(N2640:P2640,Q2640:AE2640)),0)</f>
        <v>0</v>
      </c>
      <c r="BD2640" s="5">
        <f>IF(S2640&gt;0,RANK(S2640,(N2640:P2640,Q2640:AE2640)),0)</f>
        <v>0</v>
      </c>
      <c r="BE2640" s="2">
        <f t="shared" si="1048"/>
        <v>9.6761188012363924E-3</v>
      </c>
      <c r="BF2640" s="2">
        <f t="shared" si="1049"/>
        <v>2.0158580835909152E-3</v>
      </c>
      <c r="BG2640" s="2">
        <f t="shared" si="1050"/>
        <v>0</v>
      </c>
      <c r="BH2640" s="2">
        <f t="shared" si="1051"/>
        <v>0</v>
      </c>
      <c r="BJ2640" t="s">
        <v>551</v>
      </c>
      <c r="BK2640" t="s">
        <v>53</v>
      </c>
      <c r="BL2640">
        <v>21</v>
      </c>
      <c r="BN2640" s="112">
        <v>48</v>
      </c>
      <c r="BO2640" s="114">
        <v>31</v>
      </c>
      <c r="BP2640" s="118">
        <f t="shared" si="1042"/>
        <v>48031</v>
      </c>
      <c r="BQ2640" s="118">
        <f t="shared" si="1041"/>
        <v>48031</v>
      </c>
      <c r="BR2640" s="5" t="s">
        <v>3151</v>
      </c>
      <c r="CD2640" s="63">
        <f t="shared" si="1052"/>
        <v>7441</v>
      </c>
      <c r="CE2640" s="63">
        <v>0</v>
      </c>
    </row>
    <row r="2641" spans="1:83" ht="15" hidden="1" customHeight="1" outlineLevel="1">
      <c r="A2641" t="s">
        <v>2822</v>
      </c>
      <c r="B2641" t="s">
        <v>53</v>
      </c>
      <c r="C2641" s="1">
        <f t="shared" si="1043"/>
        <v>416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29">
        <f t="shared" si="1053"/>
        <v>381</v>
      </c>
      <c r="H2641" s="134">
        <f t="shared" si="1054"/>
        <v>0.91586538461538458</v>
      </c>
      <c r="I2641" s="2"/>
      <c r="J2641" s="2">
        <f t="shared" si="1044"/>
        <v>3.8461538461538464E-2</v>
      </c>
      <c r="K2641" s="2">
        <f t="shared" si="1045"/>
        <v>0.95432692307692313</v>
      </c>
      <c r="L2641" s="2">
        <f t="shared" si="1046"/>
        <v>0</v>
      </c>
      <c r="M2641" s="2">
        <f t="shared" si="1047"/>
        <v>7.2115384615384359E-3</v>
      </c>
      <c r="N2641" s="63">
        <v>16</v>
      </c>
      <c r="O2641" s="63">
        <v>397</v>
      </c>
      <c r="P2641" s="63">
        <v>0</v>
      </c>
      <c r="Q2641" s="63">
        <v>2</v>
      </c>
      <c r="R2641" s="63">
        <v>1</v>
      </c>
      <c r="S2641" s="63">
        <v>0</v>
      </c>
      <c r="T2641" s="63">
        <v>0</v>
      </c>
      <c r="U2641" s="63">
        <v>0</v>
      </c>
      <c r="V2641" s="63">
        <v>0</v>
      </c>
      <c r="W2641" s="63">
        <v>0</v>
      </c>
      <c r="X2641" s="63">
        <v>0</v>
      </c>
      <c r="Y2641" s="63">
        <v>0</v>
      </c>
      <c r="Z2641" s="63">
        <v>0</v>
      </c>
      <c r="AA2641" s="63">
        <v>0</v>
      </c>
      <c r="AB2641" s="63">
        <v>0</v>
      </c>
      <c r="AC2641" s="63">
        <v>0</v>
      </c>
      <c r="AD2641" s="63">
        <v>0</v>
      </c>
      <c r="AE2641" s="63">
        <v>0</v>
      </c>
      <c r="AF2641" s="63">
        <v>0</v>
      </c>
      <c r="AG2641" s="63">
        <v>0</v>
      </c>
      <c r="AH2641" s="63">
        <v>0</v>
      </c>
      <c r="AI2641" s="63">
        <v>0</v>
      </c>
      <c r="AJ2641" s="63">
        <v>0</v>
      </c>
      <c r="AK2641" s="63">
        <v>0</v>
      </c>
      <c r="AL2641" s="63">
        <v>0</v>
      </c>
      <c r="AM2641" s="63">
        <v>0</v>
      </c>
      <c r="AN2641" s="63">
        <v>0</v>
      </c>
      <c r="AO2641" s="63">
        <v>0</v>
      </c>
      <c r="AP2641" s="63">
        <v>0</v>
      </c>
      <c r="AQ2641" s="63">
        <v>0</v>
      </c>
      <c r="AR2641" s="63">
        <v>0</v>
      </c>
      <c r="AS2641" s="63">
        <v>0</v>
      </c>
      <c r="AT2641" s="63">
        <v>0</v>
      </c>
      <c r="AU2641" s="63">
        <v>0</v>
      </c>
      <c r="AV2641" s="63">
        <v>0</v>
      </c>
      <c r="AW2641" s="63">
        <v>0</v>
      </c>
      <c r="AX2641" s="63">
        <v>0</v>
      </c>
      <c r="AY2641" s="63">
        <v>0</v>
      </c>
      <c r="BA2641" s="5">
        <f>IF(Q2641&gt;0,RANK(Q2641,(N2641:P2641,Q2641:AE2641)),0)</f>
        <v>3</v>
      </c>
      <c r="BB2641" s="5">
        <f>IF(R2641&gt;0,RANK(R2641,(N2641:P2641,Q2641:AE2641)),0)</f>
        <v>4</v>
      </c>
      <c r="BC2641" s="5">
        <f>IF(T2641&gt;0,RANK(T2641,(N2641:P2641,Q2641:AE2641)),0)</f>
        <v>0</v>
      </c>
      <c r="BD2641" s="5">
        <f>IF(S2641&gt;0,RANK(S2641,(N2641:P2641,Q2641:AE2641)),0)</f>
        <v>0</v>
      </c>
      <c r="BE2641" s="2">
        <f t="shared" si="1048"/>
        <v>4.807692307692308E-3</v>
      </c>
      <c r="BF2641" s="2">
        <f t="shared" si="1049"/>
        <v>2.403846153846154E-3</v>
      </c>
      <c r="BG2641" s="2">
        <f t="shared" si="1050"/>
        <v>0</v>
      </c>
      <c r="BH2641" s="2">
        <f t="shared" si="1051"/>
        <v>0</v>
      </c>
      <c r="BJ2641" t="s">
        <v>2822</v>
      </c>
      <c r="BK2641" t="s">
        <v>53</v>
      </c>
      <c r="BL2641">
        <v>19</v>
      </c>
      <c r="BN2641" s="112">
        <v>48</v>
      </c>
      <c r="BO2641" s="114">
        <v>33</v>
      </c>
      <c r="BP2641" s="118">
        <f t="shared" si="1042"/>
        <v>48033</v>
      </c>
      <c r="BQ2641" s="118">
        <f t="shared" si="1041"/>
        <v>48033</v>
      </c>
      <c r="BR2641" s="5" t="s">
        <v>3151</v>
      </c>
      <c r="CD2641" s="63">
        <f t="shared" si="1052"/>
        <v>416</v>
      </c>
      <c r="CE2641" s="63">
        <v>0</v>
      </c>
    </row>
    <row r="2642" spans="1:83" ht="15" hidden="1" customHeight="1" outlineLevel="1">
      <c r="A2642" t="s">
        <v>875</v>
      </c>
      <c r="B2642" t="s">
        <v>53</v>
      </c>
      <c r="C2642" s="1">
        <f t="shared" si="1043"/>
        <v>9126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0</v>
      </c>
      <c r="G2642" s="129">
        <f t="shared" si="1053"/>
        <v>5908</v>
      </c>
      <c r="H2642" s="134">
        <f t="shared" si="1054"/>
        <v>0.64738110891957046</v>
      </c>
      <c r="I2642" s="2"/>
      <c r="J2642" s="2">
        <f t="shared" si="1044"/>
        <v>0.17104974797282491</v>
      </c>
      <c r="K2642" s="2">
        <f t="shared" si="1045"/>
        <v>0.81843085689239536</v>
      </c>
      <c r="L2642" s="2">
        <f t="shared" si="1046"/>
        <v>0</v>
      </c>
      <c r="M2642" s="2">
        <f t="shared" si="1047"/>
        <v>1.051939513477973E-2</v>
      </c>
      <c r="N2642" s="63">
        <v>1561</v>
      </c>
      <c r="O2642" s="63">
        <v>7469</v>
      </c>
      <c r="P2642" s="63">
        <v>0</v>
      </c>
      <c r="Q2642" s="63">
        <v>83</v>
      </c>
      <c r="R2642" s="63">
        <v>13</v>
      </c>
      <c r="S2642" s="63">
        <v>0</v>
      </c>
      <c r="T2642" s="63">
        <v>0</v>
      </c>
      <c r="U2642" s="63">
        <v>0</v>
      </c>
      <c r="V2642" s="63">
        <v>0</v>
      </c>
      <c r="W2642" s="63">
        <v>0</v>
      </c>
      <c r="X2642" s="63">
        <v>0</v>
      </c>
      <c r="Y2642" s="63">
        <v>0</v>
      </c>
      <c r="Z2642" s="63">
        <v>0</v>
      </c>
      <c r="AA2642" s="63">
        <v>0</v>
      </c>
      <c r="AB2642" s="63">
        <v>0</v>
      </c>
      <c r="AC2642" s="63">
        <v>0</v>
      </c>
      <c r="AD2642" s="63">
        <v>0</v>
      </c>
      <c r="AE2642" s="63">
        <v>0</v>
      </c>
      <c r="AF2642" s="63">
        <v>0</v>
      </c>
      <c r="AG2642" s="63">
        <v>0</v>
      </c>
      <c r="AH2642" s="63">
        <v>0</v>
      </c>
      <c r="AI2642" s="63">
        <v>0</v>
      </c>
      <c r="AJ2642" s="63">
        <v>0</v>
      </c>
      <c r="AK2642" s="63">
        <v>0</v>
      </c>
      <c r="AL2642" s="63">
        <v>0</v>
      </c>
      <c r="AM2642" s="63">
        <v>0</v>
      </c>
      <c r="AN2642" s="63">
        <v>0</v>
      </c>
      <c r="AO2642" s="63">
        <v>0</v>
      </c>
      <c r="AP2642" s="63">
        <v>0</v>
      </c>
      <c r="AQ2642" s="63">
        <v>0</v>
      </c>
      <c r="AR2642" s="63">
        <v>0</v>
      </c>
      <c r="AS2642" s="63">
        <v>0</v>
      </c>
      <c r="AT2642" s="63">
        <v>0</v>
      </c>
      <c r="AU2642" s="63">
        <v>0</v>
      </c>
      <c r="AV2642" s="63">
        <v>0</v>
      </c>
      <c r="AW2642" s="63">
        <v>0</v>
      </c>
      <c r="AX2642" s="63">
        <v>0</v>
      </c>
      <c r="AY2642" s="63">
        <v>0</v>
      </c>
      <c r="BA2642" s="5">
        <f>IF(Q2642&gt;0,RANK(Q2642,(N2642:P2642,Q2642:AE2642)),0)</f>
        <v>3</v>
      </c>
      <c r="BB2642" s="5">
        <f>IF(R2642&gt;0,RANK(R2642,(N2642:P2642,Q2642:AE2642)),0)</f>
        <v>4</v>
      </c>
      <c r="BC2642" s="5">
        <f>IF(T2642&gt;0,RANK(T2642,(N2642:P2642,Q2642:AE2642)),0)</f>
        <v>0</v>
      </c>
      <c r="BD2642" s="5">
        <f>IF(S2642&gt;0,RANK(S2642,(N2642:P2642,Q2642:AE2642)),0)</f>
        <v>0</v>
      </c>
      <c r="BE2642" s="2">
        <f t="shared" si="1048"/>
        <v>9.0948937102783255E-3</v>
      </c>
      <c r="BF2642" s="2">
        <f t="shared" si="1049"/>
        <v>1.4245014245014246E-3</v>
      </c>
      <c r="BG2642" s="2">
        <f t="shared" si="1050"/>
        <v>0</v>
      </c>
      <c r="BH2642" s="2">
        <f t="shared" si="1051"/>
        <v>0</v>
      </c>
      <c r="BJ2642" t="s">
        <v>875</v>
      </c>
      <c r="BK2642" t="s">
        <v>53</v>
      </c>
      <c r="BL2642">
        <v>25</v>
      </c>
      <c r="BN2642" s="112">
        <v>48</v>
      </c>
      <c r="BO2642" s="114">
        <v>35</v>
      </c>
      <c r="BP2642" s="118">
        <f t="shared" si="1042"/>
        <v>48035</v>
      </c>
      <c r="BQ2642" s="118">
        <f t="shared" si="1041"/>
        <v>48035</v>
      </c>
      <c r="BR2642" s="5" t="s">
        <v>3151</v>
      </c>
      <c r="BV2642" s="63"/>
      <c r="CD2642" s="63">
        <f t="shared" si="1052"/>
        <v>9126</v>
      </c>
      <c r="CE2642" s="63">
        <v>0</v>
      </c>
    </row>
    <row r="2643" spans="1:83" ht="15" hidden="1" customHeight="1" outlineLevel="1">
      <c r="A2643" t="s">
        <v>1389</v>
      </c>
      <c r="B2643" t="s">
        <v>53</v>
      </c>
      <c r="C2643" s="1">
        <f t="shared" si="1043"/>
        <v>38261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0</v>
      </c>
      <c r="G2643" s="129">
        <f t="shared" si="1053"/>
        <v>16369</v>
      </c>
      <c r="H2643" s="134">
        <f t="shared" si="1054"/>
        <v>0.42782467787041634</v>
      </c>
      <c r="I2643" s="2"/>
      <c r="J2643" s="2">
        <f t="shared" si="1044"/>
        <v>0.2808865424322417</v>
      </c>
      <c r="K2643" s="2">
        <f t="shared" si="1045"/>
        <v>0.7087112203026581</v>
      </c>
      <c r="L2643" s="2">
        <f t="shared" si="1046"/>
        <v>0</v>
      </c>
      <c r="M2643" s="2">
        <f t="shared" si="1047"/>
        <v>1.0402237265100145E-2</v>
      </c>
      <c r="N2643" s="63">
        <v>10747</v>
      </c>
      <c r="O2643" s="63">
        <v>27116</v>
      </c>
      <c r="P2643" s="63">
        <v>0</v>
      </c>
      <c r="Q2643" s="63">
        <v>300</v>
      </c>
      <c r="R2643" s="63">
        <v>91</v>
      </c>
      <c r="S2643" s="63">
        <v>0</v>
      </c>
      <c r="T2643" s="63">
        <v>0</v>
      </c>
      <c r="U2643" s="63">
        <v>0</v>
      </c>
      <c r="V2643" s="63">
        <v>0</v>
      </c>
      <c r="W2643" s="63">
        <v>2</v>
      </c>
      <c r="X2643" s="63">
        <v>0</v>
      </c>
      <c r="Y2643" s="63">
        <v>0</v>
      </c>
      <c r="Z2643" s="63">
        <v>4</v>
      </c>
      <c r="AA2643" s="63">
        <v>0</v>
      </c>
      <c r="AB2643" s="63">
        <v>0</v>
      </c>
      <c r="AC2643" s="63">
        <v>0</v>
      </c>
      <c r="AD2643" s="63">
        <v>0</v>
      </c>
      <c r="AE2643" s="63">
        <v>0</v>
      </c>
      <c r="AF2643" s="63">
        <v>0</v>
      </c>
      <c r="AG2643" s="63">
        <v>0</v>
      </c>
      <c r="AH2643" s="63">
        <v>0</v>
      </c>
      <c r="AI2643" s="63">
        <v>0</v>
      </c>
      <c r="AJ2643" s="63">
        <v>0</v>
      </c>
      <c r="AK2643" s="63">
        <v>0</v>
      </c>
      <c r="AL2643" s="63">
        <v>1</v>
      </c>
      <c r="AM2643" s="63">
        <v>0</v>
      </c>
      <c r="AN2643" s="63">
        <v>0</v>
      </c>
      <c r="AO2643" s="63">
        <v>0</v>
      </c>
      <c r="AP2643" s="63">
        <v>0</v>
      </c>
      <c r="AQ2643" s="63">
        <v>0</v>
      </c>
      <c r="AR2643" s="63">
        <v>0</v>
      </c>
      <c r="AS2643" s="63">
        <v>0</v>
      </c>
      <c r="AT2643" s="63">
        <v>0</v>
      </c>
      <c r="AU2643" s="63">
        <v>0</v>
      </c>
      <c r="AV2643" s="63">
        <v>0</v>
      </c>
      <c r="AW2643" s="63">
        <v>0</v>
      </c>
      <c r="AX2643" s="63">
        <v>0</v>
      </c>
      <c r="AY2643" s="63">
        <v>0</v>
      </c>
      <c r="BA2643" s="5">
        <f>IF(Q2643&gt;0,RANK(Q2643,(N2643:P2643,Q2643:AE2643)),0)</f>
        <v>3</v>
      </c>
      <c r="BB2643" s="5">
        <f>IF(R2643&gt;0,RANK(R2643,(N2643:P2643,Q2643:AE2643)),0)</f>
        <v>4</v>
      </c>
      <c r="BC2643" s="5">
        <f>IF(T2643&gt;0,RANK(T2643,(N2643:P2643,Q2643:AE2643)),0)</f>
        <v>0</v>
      </c>
      <c r="BD2643" s="5">
        <f>IF(S2643&gt;0,RANK(S2643,(N2643:P2643,Q2643:AE2643)),0)</f>
        <v>0</v>
      </c>
      <c r="BE2643" s="2">
        <f t="shared" si="1048"/>
        <v>7.8408823606283158E-3</v>
      </c>
      <c r="BF2643" s="2">
        <f t="shared" si="1049"/>
        <v>2.3784009827239223E-3</v>
      </c>
      <c r="BG2643" s="2">
        <f t="shared" si="1050"/>
        <v>0</v>
      </c>
      <c r="BH2643" s="2">
        <f t="shared" si="1051"/>
        <v>0</v>
      </c>
      <c r="BJ2643" t="s">
        <v>1389</v>
      </c>
      <c r="BK2643" t="s">
        <v>53</v>
      </c>
      <c r="BL2643">
        <v>4</v>
      </c>
      <c r="BN2643" s="112">
        <v>48</v>
      </c>
      <c r="BO2643" s="114">
        <v>37</v>
      </c>
      <c r="BP2643" s="118">
        <f t="shared" si="1042"/>
        <v>48037</v>
      </c>
      <c r="BQ2643" s="118">
        <f t="shared" si="1041"/>
        <v>48037</v>
      </c>
      <c r="BR2643" s="5" t="s">
        <v>3151</v>
      </c>
      <c r="CD2643" s="63">
        <f t="shared" si="1052"/>
        <v>38261</v>
      </c>
      <c r="CE2643" s="63">
        <v>2</v>
      </c>
    </row>
    <row r="2644" spans="1:83" ht="15" hidden="1" customHeight="1" outlineLevel="1">
      <c r="A2644" t="s">
        <v>814</v>
      </c>
      <c r="B2644" t="s">
        <v>53</v>
      </c>
      <c r="C2644" s="1">
        <f t="shared" si="1043"/>
        <v>154984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0</v>
      </c>
      <c r="G2644" s="129">
        <f t="shared" si="1053"/>
        <v>28205</v>
      </c>
      <c r="H2644" s="134">
        <f t="shared" si="1054"/>
        <v>0.18198652764156301</v>
      </c>
      <c r="I2644" s="2"/>
      <c r="J2644" s="2">
        <f t="shared" si="1044"/>
        <v>0.40151241418469003</v>
      </c>
      <c r="K2644" s="2">
        <f t="shared" si="1045"/>
        <v>0.58349894182625306</v>
      </c>
      <c r="L2644" s="2">
        <f t="shared" si="1046"/>
        <v>0</v>
      </c>
      <c r="M2644" s="2">
        <f t="shared" si="1047"/>
        <v>1.4988643989056971E-2</v>
      </c>
      <c r="N2644" s="63">
        <v>62228</v>
      </c>
      <c r="O2644" s="63">
        <v>90433</v>
      </c>
      <c r="P2644" s="63">
        <v>0</v>
      </c>
      <c r="Q2644" s="63">
        <v>1860</v>
      </c>
      <c r="R2644" s="63">
        <v>417</v>
      </c>
      <c r="S2644" s="63">
        <v>0</v>
      </c>
      <c r="T2644" s="63">
        <v>0</v>
      </c>
      <c r="U2644" s="63">
        <v>0</v>
      </c>
      <c r="V2644" s="63">
        <v>6</v>
      </c>
      <c r="W2644" s="63">
        <v>7</v>
      </c>
      <c r="X2644" s="63">
        <v>0</v>
      </c>
      <c r="Y2644" s="63">
        <v>0</v>
      </c>
      <c r="Z2644" s="63">
        <v>28</v>
      </c>
      <c r="AA2644" s="63">
        <v>0</v>
      </c>
      <c r="AB2644" s="63">
        <v>0</v>
      </c>
      <c r="AC2644" s="63">
        <v>0</v>
      </c>
      <c r="AD2644" s="63">
        <v>0</v>
      </c>
      <c r="AE2644" s="63">
        <v>0</v>
      </c>
      <c r="AF2644" s="63">
        <v>0</v>
      </c>
      <c r="AG2644" s="63">
        <v>0</v>
      </c>
      <c r="AH2644" s="63">
        <v>0</v>
      </c>
      <c r="AI2644" s="63">
        <v>0</v>
      </c>
      <c r="AJ2644" s="63">
        <v>0</v>
      </c>
      <c r="AK2644" s="63">
        <v>0</v>
      </c>
      <c r="AL2644" s="63">
        <v>5</v>
      </c>
      <c r="AM2644" s="63">
        <v>0</v>
      </c>
      <c r="AN2644" s="63">
        <v>0</v>
      </c>
      <c r="AO2644" s="63">
        <v>0</v>
      </c>
      <c r="AP2644" s="63">
        <v>0</v>
      </c>
      <c r="AQ2644" s="63">
        <v>0</v>
      </c>
      <c r="AR2644" s="63">
        <v>0</v>
      </c>
      <c r="AS2644" s="63">
        <v>0</v>
      </c>
      <c r="AT2644" s="63">
        <v>0</v>
      </c>
      <c r="AU2644" s="63">
        <v>0</v>
      </c>
      <c r="AV2644" s="63">
        <v>0</v>
      </c>
      <c r="AW2644" s="63">
        <v>0</v>
      </c>
      <c r="AX2644" s="63">
        <v>0</v>
      </c>
      <c r="AY2644" s="63">
        <v>0</v>
      </c>
      <c r="BA2644" s="5">
        <f>IF(Q2644&gt;0,RANK(Q2644,(N2644:P2644,Q2644:AE2644)),0)</f>
        <v>3</v>
      </c>
      <c r="BB2644" s="5">
        <f>IF(R2644&gt;0,RANK(R2644,(N2644:P2644,Q2644:AE2644)),0)</f>
        <v>4</v>
      </c>
      <c r="BC2644" s="5">
        <f>IF(T2644&gt;0,RANK(T2644,(N2644:P2644,Q2644:AE2644)),0)</f>
        <v>0</v>
      </c>
      <c r="BD2644" s="5">
        <f>IF(S2644&gt;0,RANK(S2644,(N2644:P2644,Q2644:AE2644)),0)</f>
        <v>0</v>
      </c>
      <c r="BE2644" s="2">
        <f t="shared" si="1048"/>
        <v>1.2001238837557425E-2</v>
      </c>
      <c r="BF2644" s="2">
        <f t="shared" si="1049"/>
        <v>2.6906003200330357E-3</v>
      </c>
      <c r="BG2644" s="2">
        <f t="shared" si="1050"/>
        <v>0</v>
      </c>
      <c r="BH2644" s="2">
        <f t="shared" si="1051"/>
        <v>0</v>
      </c>
      <c r="BJ2644" t="s">
        <v>814</v>
      </c>
      <c r="BK2644" t="s">
        <v>53</v>
      </c>
      <c r="BN2644" s="112">
        <v>48</v>
      </c>
      <c r="BO2644" s="114">
        <v>39</v>
      </c>
      <c r="BP2644" s="118">
        <f t="shared" si="1042"/>
        <v>48039</v>
      </c>
      <c r="BQ2644" s="118">
        <f t="shared" si="1041"/>
        <v>48039</v>
      </c>
      <c r="BR2644" s="5" t="s">
        <v>3151</v>
      </c>
      <c r="CD2644" s="63">
        <f t="shared" si="1052"/>
        <v>154984</v>
      </c>
      <c r="CE2644" s="63">
        <v>7</v>
      </c>
    </row>
    <row r="2645" spans="1:83" ht="15" hidden="1" customHeight="1" outlineLevel="1">
      <c r="A2645" t="s">
        <v>562</v>
      </c>
      <c r="B2645" t="s">
        <v>53</v>
      </c>
      <c r="C2645" s="1">
        <f t="shared" si="1043"/>
        <v>85061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0</v>
      </c>
      <c r="G2645" s="129">
        <f t="shared" si="1053"/>
        <v>12181</v>
      </c>
      <c r="H2645" s="134">
        <f t="shared" si="1054"/>
        <v>0.14320311306003927</v>
      </c>
      <c r="I2645" s="2"/>
      <c r="J2645" s="2">
        <f t="shared" si="1044"/>
        <v>0.41557235395774794</v>
      </c>
      <c r="K2645" s="2">
        <f t="shared" si="1045"/>
        <v>0.55877546701778724</v>
      </c>
      <c r="L2645" s="2">
        <f t="shared" si="1046"/>
        <v>0</v>
      </c>
      <c r="M2645" s="2">
        <f t="shared" si="1047"/>
        <v>2.5652179024464816E-2</v>
      </c>
      <c r="N2645" s="63">
        <v>35349</v>
      </c>
      <c r="O2645" s="63">
        <v>47530</v>
      </c>
      <c r="P2645" s="63">
        <v>0</v>
      </c>
      <c r="Q2645" s="63">
        <v>1812</v>
      </c>
      <c r="R2645" s="63">
        <v>252</v>
      </c>
      <c r="S2645" s="63">
        <v>0</v>
      </c>
      <c r="T2645" s="63">
        <v>0</v>
      </c>
      <c r="U2645" s="63">
        <v>0</v>
      </c>
      <c r="V2645" s="63">
        <v>2</v>
      </c>
      <c r="W2645" s="63">
        <v>3</v>
      </c>
      <c r="X2645" s="63">
        <v>0</v>
      </c>
      <c r="Y2645" s="63">
        <v>0</v>
      </c>
      <c r="Z2645" s="63">
        <v>111</v>
      </c>
      <c r="AA2645" s="63">
        <v>0</v>
      </c>
      <c r="AB2645" s="63">
        <v>0</v>
      </c>
      <c r="AC2645" s="63">
        <v>0</v>
      </c>
      <c r="AD2645" s="63">
        <v>0</v>
      </c>
      <c r="AE2645" s="63">
        <v>0</v>
      </c>
      <c r="AF2645" s="63">
        <v>0</v>
      </c>
      <c r="AG2645" s="63">
        <v>0</v>
      </c>
      <c r="AH2645" s="63">
        <v>0</v>
      </c>
      <c r="AI2645" s="63">
        <v>0</v>
      </c>
      <c r="AJ2645" s="63">
        <v>0</v>
      </c>
      <c r="AK2645" s="63">
        <v>0</v>
      </c>
      <c r="AL2645" s="63">
        <v>2</v>
      </c>
      <c r="AM2645" s="63">
        <v>0</v>
      </c>
      <c r="AN2645" s="63">
        <v>0</v>
      </c>
      <c r="AO2645" s="63">
        <v>0</v>
      </c>
      <c r="AP2645" s="63">
        <v>0</v>
      </c>
      <c r="AQ2645" s="63">
        <v>0</v>
      </c>
      <c r="AR2645" s="63">
        <v>0</v>
      </c>
      <c r="AS2645" s="63">
        <v>0</v>
      </c>
      <c r="AT2645" s="63">
        <v>0</v>
      </c>
      <c r="AU2645" s="63">
        <v>0</v>
      </c>
      <c r="AV2645" s="63">
        <v>0</v>
      </c>
      <c r="AW2645" s="63">
        <v>0</v>
      </c>
      <c r="AX2645" s="63">
        <v>0</v>
      </c>
      <c r="AY2645" s="63">
        <v>0</v>
      </c>
      <c r="BA2645" s="5">
        <f>IF(Q2645&gt;0,RANK(Q2645,(N2645:P2645,Q2645:AE2645)),0)</f>
        <v>3</v>
      </c>
      <c r="BB2645" s="5">
        <f>IF(R2645&gt;0,RANK(R2645,(N2645:P2645,Q2645:AE2645)),0)</f>
        <v>4</v>
      </c>
      <c r="BC2645" s="5">
        <f>IF(T2645&gt;0,RANK(T2645,(N2645:P2645,Q2645:AE2645)),0)</f>
        <v>0</v>
      </c>
      <c r="BD2645" s="5">
        <f>IF(S2645&gt;0,RANK(S2645,(N2645:P2645,Q2645:AE2645)),0)</f>
        <v>0</v>
      </c>
      <c r="BE2645" s="2">
        <f t="shared" si="1048"/>
        <v>2.1302359483194415E-2</v>
      </c>
      <c r="BF2645" s="2">
        <f t="shared" si="1049"/>
        <v>2.9625797956760441E-3</v>
      </c>
      <c r="BG2645" s="2">
        <f t="shared" si="1050"/>
        <v>0</v>
      </c>
      <c r="BH2645" s="2">
        <f t="shared" si="1051"/>
        <v>0</v>
      </c>
      <c r="BJ2645" t="s">
        <v>562</v>
      </c>
      <c r="BK2645" t="s">
        <v>53</v>
      </c>
      <c r="BL2645">
        <v>17</v>
      </c>
      <c r="BN2645" s="112">
        <v>48</v>
      </c>
      <c r="BO2645" s="114">
        <v>41</v>
      </c>
      <c r="BP2645" s="118">
        <f t="shared" si="1042"/>
        <v>48041</v>
      </c>
      <c r="BQ2645" s="118">
        <f t="shared" si="1041"/>
        <v>48041</v>
      </c>
      <c r="BR2645" s="5" t="s">
        <v>3151</v>
      </c>
      <c r="CD2645" s="63">
        <f t="shared" si="1052"/>
        <v>85061</v>
      </c>
      <c r="CE2645" s="63">
        <v>3</v>
      </c>
    </row>
    <row r="2646" spans="1:83" ht="15" hidden="1" customHeight="1" outlineLevel="1">
      <c r="A2646" t="s">
        <v>1778</v>
      </c>
      <c r="B2646" t="s">
        <v>53</v>
      </c>
      <c r="C2646" s="1">
        <f t="shared" si="1043"/>
        <v>4822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0</v>
      </c>
      <c r="G2646" s="129">
        <f t="shared" si="1053"/>
        <v>203</v>
      </c>
      <c r="H2646" s="134">
        <f t="shared" si="1054"/>
        <v>4.2098714226462046E-2</v>
      </c>
      <c r="I2646" s="2"/>
      <c r="J2646" s="2">
        <f t="shared" si="1044"/>
        <v>0.4682704272086271</v>
      </c>
      <c r="K2646" s="2">
        <f t="shared" si="1045"/>
        <v>0.51036914143508916</v>
      </c>
      <c r="L2646" s="2">
        <f t="shared" si="1046"/>
        <v>0</v>
      </c>
      <c r="M2646" s="2">
        <f t="shared" si="1047"/>
        <v>2.1360431356283738E-2</v>
      </c>
      <c r="N2646" s="63">
        <v>2258</v>
      </c>
      <c r="O2646" s="63">
        <v>2461</v>
      </c>
      <c r="P2646" s="63">
        <v>0</v>
      </c>
      <c r="Q2646" s="63">
        <v>89</v>
      </c>
      <c r="R2646" s="63">
        <v>14</v>
      </c>
      <c r="S2646" s="63">
        <v>0</v>
      </c>
      <c r="T2646" s="63">
        <v>0</v>
      </c>
      <c r="U2646" s="63">
        <v>0</v>
      </c>
      <c r="V2646" s="63">
        <v>0</v>
      </c>
      <c r="W2646" s="63">
        <v>0</v>
      </c>
      <c r="X2646" s="63">
        <v>0</v>
      </c>
      <c r="Y2646" s="63">
        <v>0</v>
      </c>
      <c r="Z2646" s="63">
        <v>0</v>
      </c>
      <c r="AA2646" s="63">
        <v>0</v>
      </c>
      <c r="AB2646" s="63">
        <v>0</v>
      </c>
      <c r="AC2646" s="63">
        <v>0</v>
      </c>
      <c r="AD2646" s="63">
        <v>0</v>
      </c>
      <c r="AE2646" s="63">
        <v>0</v>
      </c>
      <c r="AF2646" s="63">
        <v>0</v>
      </c>
      <c r="AG2646" s="63">
        <v>0</v>
      </c>
      <c r="AH2646" s="63">
        <v>0</v>
      </c>
      <c r="AI2646" s="63">
        <v>0</v>
      </c>
      <c r="AJ2646" s="63">
        <v>0</v>
      </c>
      <c r="AK2646" s="63">
        <v>0</v>
      </c>
      <c r="AL2646" s="63">
        <v>0</v>
      </c>
      <c r="AM2646" s="63">
        <v>0</v>
      </c>
      <c r="AN2646" s="63">
        <v>0</v>
      </c>
      <c r="AO2646" s="63">
        <v>0</v>
      </c>
      <c r="AP2646" s="63">
        <v>0</v>
      </c>
      <c r="AQ2646" s="63">
        <v>0</v>
      </c>
      <c r="AR2646" s="63">
        <v>0</v>
      </c>
      <c r="AS2646" s="63">
        <v>0</v>
      </c>
      <c r="AT2646" s="63">
        <v>0</v>
      </c>
      <c r="AU2646" s="63">
        <v>0</v>
      </c>
      <c r="AV2646" s="63">
        <v>0</v>
      </c>
      <c r="AW2646" s="63">
        <v>0</v>
      </c>
      <c r="AX2646" s="63">
        <v>0</v>
      </c>
      <c r="AY2646" s="63">
        <v>0</v>
      </c>
      <c r="BA2646" s="5">
        <f>IF(Q2646&gt;0,RANK(Q2646,(N2646:P2646,Q2646:AE2646)),0)</f>
        <v>3</v>
      </c>
      <c r="BB2646" s="5">
        <f>IF(R2646&gt;0,RANK(R2646,(N2646:P2646,Q2646:AE2646)),0)</f>
        <v>4</v>
      </c>
      <c r="BC2646" s="5">
        <f>IF(T2646&gt;0,RANK(T2646,(N2646:P2646,Q2646:AE2646)),0)</f>
        <v>0</v>
      </c>
      <c r="BD2646" s="5">
        <f>IF(S2646&gt;0,RANK(S2646,(N2646:P2646,Q2646:AE2646)),0)</f>
        <v>0</v>
      </c>
      <c r="BE2646" s="2">
        <f t="shared" si="1048"/>
        <v>1.845707175445873E-2</v>
      </c>
      <c r="BF2646" s="2">
        <f t="shared" si="1049"/>
        <v>2.9033596018249691E-3</v>
      </c>
      <c r="BG2646" s="2">
        <f t="shared" si="1050"/>
        <v>0</v>
      </c>
      <c r="BH2646" s="2">
        <f t="shared" si="1051"/>
        <v>0</v>
      </c>
      <c r="BJ2646" t="s">
        <v>1778</v>
      </c>
      <c r="BK2646" t="s">
        <v>53</v>
      </c>
      <c r="BL2646">
        <v>23</v>
      </c>
      <c r="BN2646" s="112">
        <v>48</v>
      </c>
      <c r="BO2646" s="114">
        <v>43</v>
      </c>
      <c r="BP2646" s="118">
        <f t="shared" si="1042"/>
        <v>48043</v>
      </c>
      <c r="BQ2646" s="118">
        <f t="shared" si="1041"/>
        <v>48043</v>
      </c>
      <c r="BR2646" s="5" t="s">
        <v>3151</v>
      </c>
      <c r="CD2646" s="63">
        <f t="shared" si="1052"/>
        <v>4822</v>
      </c>
      <c r="CE2646" s="63">
        <v>0</v>
      </c>
    </row>
    <row r="2647" spans="1:83" ht="15" hidden="1" customHeight="1" outlineLevel="1">
      <c r="A2647" t="s">
        <v>675</v>
      </c>
      <c r="B2647" t="s">
        <v>53</v>
      </c>
      <c r="C2647" s="1">
        <f t="shared" si="1043"/>
        <v>725</v>
      </c>
      <c r="D2647" s="5">
        <f>IF(N2647&gt;0, RANK(N2647,(N2647:P2647,Q2647:AE2647)),0)</f>
        <v>2</v>
      </c>
      <c r="E2647" s="5">
        <f>IF(O2647&gt;0,RANK(O2647,(N2647:P2647,Q2647:AE2647)),0)</f>
        <v>1</v>
      </c>
      <c r="F2647" s="5">
        <f>IF(P2647&gt;0,RANK(P2647,(N2647:P2647,Q2647:AE2647)),0)</f>
        <v>0</v>
      </c>
      <c r="G2647" s="129">
        <f t="shared" si="1053"/>
        <v>561</v>
      </c>
      <c r="H2647" s="134">
        <f t="shared" si="1054"/>
        <v>0.7737931034482759</v>
      </c>
      <c r="I2647" s="2"/>
      <c r="J2647" s="2">
        <f t="shared" si="1044"/>
        <v>0.10758620689655173</v>
      </c>
      <c r="K2647" s="2">
        <f t="shared" si="1045"/>
        <v>0.88137931034482764</v>
      </c>
      <c r="L2647" s="2">
        <f t="shared" si="1046"/>
        <v>0</v>
      </c>
      <c r="M2647" s="2">
        <f t="shared" si="1047"/>
        <v>1.1034482758620623E-2</v>
      </c>
      <c r="N2647" s="63">
        <v>78</v>
      </c>
      <c r="O2647" s="63">
        <v>639</v>
      </c>
      <c r="P2647" s="63">
        <v>0</v>
      </c>
      <c r="Q2647" s="63">
        <v>7</v>
      </c>
      <c r="R2647" s="63">
        <v>1</v>
      </c>
      <c r="S2647" s="63">
        <v>0</v>
      </c>
      <c r="T2647" s="63">
        <v>0</v>
      </c>
      <c r="U2647" s="63">
        <v>0</v>
      </c>
      <c r="V2647" s="63">
        <v>0</v>
      </c>
      <c r="W2647" s="63">
        <v>0</v>
      </c>
      <c r="X2647" s="63">
        <v>0</v>
      </c>
      <c r="Y2647" s="63">
        <v>0</v>
      </c>
      <c r="Z2647" s="63">
        <v>0</v>
      </c>
      <c r="AA2647" s="63">
        <v>0</v>
      </c>
      <c r="AB2647" s="63">
        <v>0</v>
      </c>
      <c r="AC2647" s="63">
        <v>0</v>
      </c>
      <c r="AD2647" s="63">
        <v>0</v>
      </c>
      <c r="AE2647" s="63">
        <v>0</v>
      </c>
      <c r="AF2647" s="63">
        <v>0</v>
      </c>
      <c r="AG2647" s="63">
        <v>0</v>
      </c>
      <c r="AH2647" s="63">
        <v>0</v>
      </c>
      <c r="AI2647" s="63">
        <v>0</v>
      </c>
      <c r="AJ2647" s="63">
        <v>0</v>
      </c>
      <c r="AK2647" s="63">
        <v>0</v>
      </c>
      <c r="AL2647" s="63">
        <v>0</v>
      </c>
      <c r="AM2647" s="63">
        <v>0</v>
      </c>
      <c r="AN2647" s="63">
        <v>0</v>
      </c>
      <c r="AO2647" s="63">
        <v>0</v>
      </c>
      <c r="AP2647" s="63">
        <v>0</v>
      </c>
      <c r="AQ2647" s="63">
        <v>0</v>
      </c>
      <c r="AR2647" s="63">
        <v>0</v>
      </c>
      <c r="AS2647" s="63">
        <v>0</v>
      </c>
      <c r="AT2647" s="63">
        <v>0</v>
      </c>
      <c r="AU2647" s="63">
        <v>0</v>
      </c>
      <c r="AV2647" s="63">
        <v>0</v>
      </c>
      <c r="AW2647" s="63">
        <v>0</v>
      </c>
      <c r="AX2647" s="63">
        <v>0</v>
      </c>
      <c r="AY2647" s="63">
        <v>0</v>
      </c>
      <c r="BA2647" s="5">
        <f>IF(Q2647&gt;0,RANK(Q2647,(N2647:P2647,Q2647:AE2647)),0)</f>
        <v>3</v>
      </c>
      <c r="BB2647" s="5">
        <f>IF(R2647&gt;0,RANK(R2647,(N2647:P2647,Q2647:AE2647)),0)</f>
        <v>4</v>
      </c>
      <c r="BC2647" s="5">
        <f>IF(T2647&gt;0,RANK(T2647,(N2647:P2647,Q2647:AE2647)),0)</f>
        <v>0</v>
      </c>
      <c r="BD2647" s="5">
        <f>IF(S2647&gt;0,RANK(S2647,(N2647:P2647,Q2647:AE2647)),0)</f>
        <v>0</v>
      </c>
      <c r="BE2647" s="2">
        <f t="shared" si="1048"/>
        <v>9.655172413793104E-3</v>
      </c>
      <c r="BF2647" s="2">
        <f t="shared" si="1049"/>
        <v>1.3793103448275861E-3</v>
      </c>
      <c r="BG2647" s="2">
        <f t="shared" si="1050"/>
        <v>0</v>
      </c>
      <c r="BH2647" s="2">
        <f t="shared" si="1051"/>
        <v>0</v>
      </c>
      <c r="BJ2647" t="s">
        <v>675</v>
      </c>
      <c r="BK2647" t="s">
        <v>53</v>
      </c>
      <c r="BL2647">
        <v>13</v>
      </c>
      <c r="BN2647" s="112">
        <v>48</v>
      </c>
      <c r="BO2647" s="114">
        <v>45</v>
      </c>
      <c r="BP2647" s="118">
        <f t="shared" si="1042"/>
        <v>48045</v>
      </c>
      <c r="BQ2647" s="118">
        <f t="shared" si="1041"/>
        <v>48045</v>
      </c>
      <c r="BR2647" s="5" t="s">
        <v>3151</v>
      </c>
      <c r="CD2647" s="63">
        <f t="shared" si="1052"/>
        <v>725</v>
      </c>
      <c r="CE2647" s="63">
        <v>0</v>
      </c>
    </row>
    <row r="2648" spans="1:83" ht="15" hidden="1" customHeight="1" outlineLevel="1">
      <c r="A2648" t="s">
        <v>3132</v>
      </c>
      <c r="B2648" t="s">
        <v>53</v>
      </c>
      <c r="C2648" s="1">
        <f t="shared" si="1043"/>
        <v>2484</v>
      </c>
      <c r="D2648" s="5">
        <f>IF(N2648&gt;0, RANK(N2648,(N2648:P2648,Q2648:AE2648)),0)</f>
        <v>1</v>
      </c>
      <c r="E2648" s="5">
        <f>IF(O2648&gt;0,RANK(O2648,(N2648:P2648,Q2648:AE2648)),0)</f>
        <v>2</v>
      </c>
      <c r="F2648" s="5">
        <f>IF(P2648&gt;0,RANK(P2648,(N2648:P2648,Q2648:AE2648)),0)</f>
        <v>0</v>
      </c>
      <c r="G2648" s="129">
        <f t="shared" si="1053"/>
        <v>472</v>
      </c>
      <c r="H2648" s="134">
        <f t="shared" si="1054"/>
        <v>0.19001610305958133</v>
      </c>
      <c r="I2648" s="2"/>
      <c r="J2648" s="2">
        <f t="shared" si="1044"/>
        <v>0.59178743961352653</v>
      </c>
      <c r="K2648" s="2">
        <f t="shared" si="1045"/>
        <v>0.40177133655394526</v>
      </c>
      <c r="L2648" s="2">
        <f t="shared" si="1046"/>
        <v>0</v>
      </c>
      <c r="M2648" s="2">
        <f t="shared" si="1047"/>
        <v>6.441223832528209E-3</v>
      </c>
      <c r="N2648" s="63">
        <v>1470</v>
      </c>
      <c r="O2648" s="63">
        <v>998</v>
      </c>
      <c r="P2648" s="63">
        <v>0</v>
      </c>
      <c r="Q2648" s="63">
        <v>10</v>
      </c>
      <c r="R2648" s="63">
        <v>6</v>
      </c>
      <c r="S2648" s="63">
        <v>0</v>
      </c>
      <c r="T2648" s="63">
        <v>0</v>
      </c>
      <c r="U2648" s="63">
        <v>0</v>
      </c>
      <c r="V2648" s="63">
        <v>0</v>
      </c>
      <c r="W2648" s="63">
        <v>0</v>
      </c>
      <c r="X2648" s="63">
        <v>0</v>
      </c>
      <c r="Y2648" s="63">
        <v>0</v>
      </c>
      <c r="Z2648" s="63">
        <v>0</v>
      </c>
      <c r="AA2648" s="63">
        <v>0</v>
      </c>
      <c r="AB2648" s="63">
        <v>0</v>
      </c>
      <c r="AC2648" s="63">
        <v>0</v>
      </c>
      <c r="AD2648" s="63">
        <v>0</v>
      </c>
      <c r="AE2648" s="63">
        <v>0</v>
      </c>
      <c r="AF2648" s="63">
        <v>0</v>
      </c>
      <c r="AG2648" s="63">
        <v>0</v>
      </c>
      <c r="AH2648" s="63">
        <v>0</v>
      </c>
      <c r="AI2648" s="63">
        <v>0</v>
      </c>
      <c r="AJ2648" s="63">
        <v>0</v>
      </c>
      <c r="AK2648" s="63">
        <v>0</v>
      </c>
      <c r="AL2648" s="63">
        <v>0</v>
      </c>
      <c r="AM2648" s="63">
        <v>0</v>
      </c>
      <c r="AN2648" s="63">
        <v>0</v>
      </c>
      <c r="AO2648" s="63">
        <v>0</v>
      </c>
      <c r="AP2648" s="63">
        <v>0</v>
      </c>
      <c r="AQ2648" s="63">
        <v>0</v>
      </c>
      <c r="AR2648" s="63">
        <v>0</v>
      </c>
      <c r="AS2648" s="63">
        <v>0</v>
      </c>
      <c r="AT2648" s="63">
        <v>0</v>
      </c>
      <c r="AU2648" s="63">
        <v>0</v>
      </c>
      <c r="AV2648" s="63">
        <v>0</v>
      </c>
      <c r="AW2648" s="63">
        <v>0</v>
      </c>
      <c r="AX2648" s="63">
        <v>0</v>
      </c>
      <c r="AY2648" s="63">
        <v>0</v>
      </c>
      <c r="BA2648" s="5">
        <f>IF(Q2648&gt;0,RANK(Q2648,(N2648:P2648,Q2648:AE2648)),0)</f>
        <v>3</v>
      </c>
      <c r="BB2648" s="5">
        <f>IF(R2648&gt;0,RANK(R2648,(N2648:P2648,Q2648:AE2648)),0)</f>
        <v>4</v>
      </c>
      <c r="BC2648" s="5">
        <f>IF(T2648&gt;0,RANK(T2648,(N2648:P2648,Q2648:AE2648)),0)</f>
        <v>0</v>
      </c>
      <c r="BD2648" s="5">
        <f>IF(S2648&gt;0,RANK(S2648,(N2648:P2648,Q2648:AE2648)),0)</f>
        <v>0</v>
      </c>
      <c r="BE2648" s="2">
        <f t="shared" si="1048"/>
        <v>4.0257648953301124E-3</v>
      </c>
      <c r="BF2648" s="2">
        <f t="shared" si="1049"/>
        <v>2.4154589371980675E-3</v>
      </c>
      <c r="BG2648" s="2">
        <f t="shared" si="1050"/>
        <v>0</v>
      </c>
      <c r="BH2648" s="2">
        <f t="shared" si="1051"/>
        <v>0</v>
      </c>
      <c r="BJ2648" t="s">
        <v>3132</v>
      </c>
      <c r="BK2648" t="s">
        <v>53</v>
      </c>
      <c r="BL2648">
        <v>15</v>
      </c>
      <c r="BN2648" s="112">
        <v>48</v>
      </c>
      <c r="BO2648" s="114">
        <v>47</v>
      </c>
      <c r="BP2648" s="118">
        <f t="shared" si="1042"/>
        <v>48047</v>
      </c>
      <c r="BQ2648" s="118">
        <f t="shared" si="1041"/>
        <v>48047</v>
      </c>
      <c r="BR2648" s="5" t="s">
        <v>3151</v>
      </c>
      <c r="CD2648" s="63">
        <f t="shared" si="1052"/>
        <v>2484</v>
      </c>
      <c r="CE2648" s="63">
        <v>0</v>
      </c>
    </row>
    <row r="2649" spans="1:83" ht="15" hidden="1" customHeight="1" outlineLevel="1">
      <c r="A2649" t="s">
        <v>578</v>
      </c>
      <c r="B2649" t="s">
        <v>53</v>
      </c>
      <c r="C2649" s="1">
        <f t="shared" si="1043"/>
        <v>15969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0</v>
      </c>
      <c r="G2649" s="129">
        <f t="shared" si="1053"/>
        <v>11591</v>
      </c>
      <c r="H2649" s="134">
        <f t="shared" si="1054"/>
        <v>0.7258438224059115</v>
      </c>
      <c r="I2649" s="2"/>
      <c r="J2649" s="2">
        <f t="shared" si="1044"/>
        <v>0.13194313983342726</v>
      </c>
      <c r="K2649" s="2">
        <f t="shared" si="1045"/>
        <v>0.8577869622393387</v>
      </c>
      <c r="L2649" s="2">
        <f t="shared" si="1046"/>
        <v>0</v>
      </c>
      <c r="M2649" s="2">
        <f t="shared" si="1047"/>
        <v>1.0269897927234095E-2</v>
      </c>
      <c r="N2649" s="63">
        <v>2107</v>
      </c>
      <c r="O2649" s="63">
        <v>13698</v>
      </c>
      <c r="P2649" s="63">
        <v>0</v>
      </c>
      <c r="Q2649" s="63">
        <v>134</v>
      </c>
      <c r="R2649" s="63">
        <v>24</v>
      </c>
      <c r="S2649" s="63">
        <v>0</v>
      </c>
      <c r="T2649" s="63">
        <v>0</v>
      </c>
      <c r="U2649" s="63">
        <v>0</v>
      </c>
      <c r="V2649" s="63">
        <v>0</v>
      </c>
      <c r="W2649" s="63">
        <v>0</v>
      </c>
      <c r="X2649" s="63">
        <v>0</v>
      </c>
      <c r="Y2649" s="63">
        <v>0</v>
      </c>
      <c r="Z2649" s="63">
        <v>4</v>
      </c>
      <c r="AA2649" s="63">
        <v>0</v>
      </c>
      <c r="AB2649" s="63">
        <v>0</v>
      </c>
      <c r="AC2649" s="63">
        <v>0</v>
      </c>
      <c r="AD2649" s="63">
        <v>0</v>
      </c>
      <c r="AE2649" s="63">
        <v>0</v>
      </c>
      <c r="AF2649" s="63">
        <v>0</v>
      </c>
      <c r="AG2649" s="63">
        <v>0</v>
      </c>
      <c r="AH2649" s="63">
        <v>0</v>
      </c>
      <c r="AI2649" s="63">
        <v>1</v>
      </c>
      <c r="AJ2649" s="63">
        <v>0</v>
      </c>
      <c r="AK2649" s="63">
        <v>0</v>
      </c>
      <c r="AL2649" s="63">
        <v>1</v>
      </c>
      <c r="AM2649" s="63">
        <v>0</v>
      </c>
      <c r="AN2649" s="63">
        <v>0</v>
      </c>
      <c r="AO2649" s="63">
        <v>0</v>
      </c>
      <c r="AP2649" s="63">
        <v>0</v>
      </c>
      <c r="AQ2649" s="63">
        <v>0</v>
      </c>
      <c r="AR2649" s="63">
        <v>0</v>
      </c>
      <c r="AS2649" s="63">
        <v>0</v>
      </c>
      <c r="AT2649" s="63">
        <v>0</v>
      </c>
      <c r="AU2649" s="63">
        <v>0</v>
      </c>
      <c r="AV2649" s="63">
        <v>0</v>
      </c>
      <c r="AW2649" s="63">
        <v>0</v>
      </c>
      <c r="AX2649" s="63">
        <v>0</v>
      </c>
      <c r="AY2649" s="63">
        <v>0</v>
      </c>
      <c r="BA2649" s="5">
        <f>IF(Q2649&gt;0,RANK(Q2649,(N2649:P2649,Q2649:AE2649)),0)</f>
        <v>3</v>
      </c>
      <c r="BB2649" s="5">
        <f>IF(R2649&gt;0,RANK(R2649,(N2649:P2649,Q2649:AE2649)),0)</f>
        <v>4</v>
      </c>
      <c r="BC2649" s="5">
        <f>IF(T2649&gt;0,RANK(T2649,(N2649:P2649,Q2649:AE2649)),0)</f>
        <v>0</v>
      </c>
      <c r="BD2649" s="5">
        <f>IF(S2649&gt;0,RANK(S2649,(N2649:P2649,Q2649:AE2649)),0)</f>
        <v>0</v>
      </c>
      <c r="BE2649" s="2">
        <f t="shared" si="1048"/>
        <v>8.3912580624960868E-3</v>
      </c>
      <c r="BF2649" s="2">
        <f t="shared" si="1049"/>
        <v>1.5029118917903438E-3</v>
      </c>
      <c r="BG2649" s="2">
        <f t="shared" si="1050"/>
        <v>0</v>
      </c>
      <c r="BH2649" s="2">
        <f t="shared" si="1051"/>
        <v>0</v>
      </c>
      <c r="BJ2649" t="s">
        <v>578</v>
      </c>
      <c r="BK2649" t="s">
        <v>53</v>
      </c>
      <c r="BL2649">
        <v>11</v>
      </c>
      <c r="BN2649" s="112">
        <v>48</v>
      </c>
      <c r="BO2649" s="114">
        <v>49</v>
      </c>
      <c r="BP2649" s="118">
        <f t="shared" si="1042"/>
        <v>48049</v>
      </c>
      <c r="BQ2649" s="118">
        <f t="shared" si="1041"/>
        <v>48049</v>
      </c>
      <c r="BR2649" s="5" t="s">
        <v>3151</v>
      </c>
      <c r="CD2649" s="63">
        <f t="shared" si="1052"/>
        <v>15969</v>
      </c>
      <c r="CE2649" s="63">
        <v>0</v>
      </c>
    </row>
    <row r="2650" spans="1:83" ht="15" hidden="1" customHeight="1" outlineLevel="1">
      <c r="A2650" t="s">
        <v>885</v>
      </c>
      <c r="B2650" t="s">
        <v>53</v>
      </c>
      <c r="C2650" s="1">
        <f t="shared" si="1043"/>
        <v>8609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0</v>
      </c>
      <c r="G2650" s="129">
        <f t="shared" si="1053"/>
        <v>4955</v>
      </c>
      <c r="H2650" s="134">
        <f t="shared" si="1054"/>
        <v>0.57556045998373795</v>
      </c>
      <c r="I2650" s="2"/>
      <c r="J2650" s="2">
        <f t="shared" si="1044"/>
        <v>0.20768962713439423</v>
      </c>
      <c r="K2650" s="2">
        <f t="shared" si="1045"/>
        <v>0.78325008711813215</v>
      </c>
      <c r="L2650" s="2">
        <f t="shared" si="1046"/>
        <v>0</v>
      </c>
      <c r="M2650" s="2">
        <f t="shared" si="1047"/>
        <v>9.0602857474736398E-3</v>
      </c>
      <c r="N2650" s="63">
        <v>1788</v>
      </c>
      <c r="O2650" s="63">
        <v>6743</v>
      </c>
      <c r="P2650" s="63">
        <v>0</v>
      </c>
      <c r="Q2650" s="63">
        <v>63</v>
      </c>
      <c r="R2650" s="63">
        <v>15</v>
      </c>
      <c r="S2650" s="63">
        <v>0</v>
      </c>
      <c r="T2650" s="63">
        <v>0</v>
      </c>
      <c r="U2650" s="63">
        <v>0</v>
      </c>
      <c r="V2650" s="63">
        <v>0</v>
      </c>
      <c r="W2650" s="63">
        <v>0</v>
      </c>
      <c r="X2650" s="63">
        <v>0</v>
      </c>
      <c r="Y2650" s="63">
        <v>0</v>
      </c>
      <c r="Z2650" s="63">
        <v>0</v>
      </c>
      <c r="AA2650" s="63">
        <v>0</v>
      </c>
      <c r="AB2650" s="63">
        <v>0</v>
      </c>
      <c r="AC2650" s="63">
        <v>0</v>
      </c>
      <c r="AD2650" s="63">
        <v>0</v>
      </c>
      <c r="AE2650" s="63">
        <v>0</v>
      </c>
      <c r="AF2650" s="63">
        <v>0</v>
      </c>
      <c r="AG2650" s="63">
        <v>0</v>
      </c>
      <c r="AH2650" s="63">
        <v>0</v>
      </c>
      <c r="AI2650" s="63">
        <v>0</v>
      </c>
      <c r="AJ2650" s="63">
        <v>0</v>
      </c>
      <c r="AK2650" s="63">
        <v>0</v>
      </c>
      <c r="AL2650" s="63">
        <v>0</v>
      </c>
      <c r="AM2650" s="63">
        <v>0</v>
      </c>
      <c r="AN2650" s="63">
        <v>0</v>
      </c>
      <c r="AO2650" s="63">
        <v>0</v>
      </c>
      <c r="AP2650" s="63">
        <v>0</v>
      </c>
      <c r="AQ2650" s="63">
        <v>0</v>
      </c>
      <c r="AR2650" s="63">
        <v>0</v>
      </c>
      <c r="AS2650" s="63">
        <v>0</v>
      </c>
      <c r="AT2650" s="63">
        <v>0</v>
      </c>
      <c r="AU2650" s="63">
        <v>0</v>
      </c>
      <c r="AV2650" s="63">
        <v>0</v>
      </c>
      <c r="AW2650" s="63">
        <v>0</v>
      </c>
      <c r="AX2650" s="63">
        <v>0</v>
      </c>
      <c r="AY2650" s="63">
        <v>0</v>
      </c>
      <c r="BA2650" s="5">
        <f>IF(Q2650&gt;0,RANK(Q2650,(N2650:P2650,Q2650:AE2650)),0)</f>
        <v>3</v>
      </c>
      <c r="BB2650" s="5">
        <f>IF(R2650&gt;0,RANK(R2650,(N2650:P2650,Q2650:AE2650)),0)</f>
        <v>4</v>
      </c>
      <c r="BC2650" s="5">
        <f>IF(T2650&gt;0,RANK(T2650,(N2650:P2650,Q2650:AE2650)),0)</f>
        <v>0</v>
      </c>
      <c r="BD2650" s="5">
        <f>IF(S2650&gt;0,RANK(S2650,(N2650:P2650,Q2650:AE2650)),0)</f>
        <v>0</v>
      </c>
      <c r="BE2650" s="2">
        <f t="shared" si="1048"/>
        <v>7.3179231037286564E-3</v>
      </c>
      <c r="BF2650" s="2">
        <f t="shared" si="1049"/>
        <v>1.7423626437449182E-3</v>
      </c>
      <c r="BG2650" s="2">
        <f t="shared" si="1050"/>
        <v>0</v>
      </c>
      <c r="BH2650" s="2">
        <f t="shared" si="1051"/>
        <v>0</v>
      </c>
      <c r="BJ2650" t="s">
        <v>885</v>
      </c>
      <c r="BK2650" t="s">
        <v>53</v>
      </c>
      <c r="BL2650">
        <v>17</v>
      </c>
      <c r="BN2650" s="112">
        <v>48</v>
      </c>
      <c r="BO2650" s="114">
        <v>51</v>
      </c>
      <c r="BP2650" s="118">
        <f t="shared" si="1042"/>
        <v>48051</v>
      </c>
      <c r="BQ2650" s="118">
        <f t="shared" si="1041"/>
        <v>48051</v>
      </c>
      <c r="BR2650" s="5" t="s">
        <v>3151</v>
      </c>
      <c r="CD2650" s="63">
        <f t="shared" si="1052"/>
        <v>8609</v>
      </c>
      <c r="CE2650" s="63">
        <v>0</v>
      </c>
    </row>
    <row r="2651" spans="1:83" ht="15" hidden="1" customHeight="1" outlineLevel="1">
      <c r="A2651" t="s">
        <v>2444</v>
      </c>
      <c r="B2651" t="s">
        <v>53</v>
      </c>
      <c r="C2651" s="1">
        <f t="shared" si="1043"/>
        <v>24717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0</v>
      </c>
      <c r="G2651" s="129">
        <f t="shared" si="1053"/>
        <v>13128</v>
      </c>
      <c r="H2651" s="134">
        <f t="shared" si="1054"/>
        <v>0.53113241898288632</v>
      </c>
      <c r="I2651" s="2"/>
      <c r="J2651" s="2">
        <f t="shared" si="1044"/>
        <v>0.22814257393696646</v>
      </c>
      <c r="K2651" s="2">
        <f t="shared" si="1045"/>
        <v>0.75927499291985279</v>
      </c>
      <c r="L2651" s="2">
        <f t="shared" si="1046"/>
        <v>0</v>
      </c>
      <c r="M2651" s="2">
        <f t="shared" si="1047"/>
        <v>1.2582433143180749E-2</v>
      </c>
      <c r="N2651" s="63">
        <v>5639</v>
      </c>
      <c r="O2651" s="63">
        <v>18767</v>
      </c>
      <c r="P2651" s="63">
        <v>0</v>
      </c>
      <c r="Q2651" s="63">
        <v>268</v>
      </c>
      <c r="R2651" s="63">
        <v>34</v>
      </c>
      <c r="S2651" s="63">
        <v>0</v>
      </c>
      <c r="T2651" s="63">
        <v>0</v>
      </c>
      <c r="U2651" s="63">
        <v>0</v>
      </c>
      <c r="V2651" s="63">
        <v>0</v>
      </c>
      <c r="W2651" s="63">
        <v>2</v>
      </c>
      <c r="X2651" s="63">
        <v>0</v>
      </c>
      <c r="Y2651" s="63">
        <v>0</v>
      </c>
      <c r="Z2651" s="63">
        <v>2</v>
      </c>
      <c r="AA2651" s="63">
        <v>0</v>
      </c>
      <c r="AB2651" s="63">
        <v>0</v>
      </c>
      <c r="AC2651" s="63">
        <v>0</v>
      </c>
      <c r="AD2651" s="63">
        <v>0</v>
      </c>
      <c r="AE2651" s="63">
        <v>0</v>
      </c>
      <c r="AF2651" s="63">
        <v>0</v>
      </c>
      <c r="AG2651" s="63">
        <v>0</v>
      </c>
      <c r="AH2651" s="63">
        <v>0</v>
      </c>
      <c r="AI2651" s="63">
        <v>0</v>
      </c>
      <c r="AJ2651" s="63">
        <v>0</v>
      </c>
      <c r="AK2651" s="63">
        <v>0</v>
      </c>
      <c r="AL2651" s="63">
        <v>5</v>
      </c>
      <c r="AM2651" s="63">
        <v>0</v>
      </c>
      <c r="AN2651" s="63">
        <v>0</v>
      </c>
      <c r="AO2651" s="63">
        <v>0</v>
      </c>
      <c r="AP2651" s="63">
        <v>0</v>
      </c>
      <c r="AQ2651" s="63">
        <v>0</v>
      </c>
      <c r="AR2651" s="63">
        <v>0</v>
      </c>
      <c r="AS2651" s="63">
        <v>0</v>
      </c>
      <c r="AT2651" s="63">
        <v>0</v>
      </c>
      <c r="AU2651" s="63">
        <v>0</v>
      </c>
      <c r="AV2651" s="63">
        <v>0</v>
      </c>
      <c r="AW2651" s="63">
        <v>0</v>
      </c>
      <c r="AX2651" s="63">
        <v>0</v>
      </c>
      <c r="AY2651" s="63">
        <v>0</v>
      </c>
      <c r="BA2651" s="5">
        <f>IF(Q2651&gt;0,RANK(Q2651,(N2651:P2651,Q2651:AE2651)),0)</f>
        <v>3</v>
      </c>
      <c r="BB2651" s="5">
        <f>IF(R2651&gt;0,RANK(R2651,(N2651:P2651,Q2651:AE2651)),0)</f>
        <v>4</v>
      </c>
      <c r="BC2651" s="5">
        <f>IF(T2651&gt;0,RANK(T2651,(N2651:P2651,Q2651:AE2651)),0)</f>
        <v>0</v>
      </c>
      <c r="BD2651" s="5">
        <f>IF(S2651&gt;0,RANK(S2651,(N2651:P2651,Q2651:AE2651)),0)</f>
        <v>0</v>
      </c>
      <c r="BE2651" s="2">
        <f t="shared" si="1048"/>
        <v>1.0842739814702431E-2</v>
      </c>
      <c r="BF2651" s="2">
        <f t="shared" si="1049"/>
        <v>1.3755714690294129E-3</v>
      </c>
      <c r="BG2651" s="2">
        <f t="shared" si="1050"/>
        <v>0</v>
      </c>
      <c r="BH2651" s="2">
        <f t="shared" si="1051"/>
        <v>0</v>
      </c>
      <c r="BJ2651" t="s">
        <v>2444</v>
      </c>
      <c r="BK2651" t="s">
        <v>53</v>
      </c>
      <c r="BL2651">
        <v>25</v>
      </c>
      <c r="BN2651" s="112">
        <v>48</v>
      </c>
      <c r="BO2651" s="114">
        <v>53</v>
      </c>
      <c r="BP2651" s="118">
        <f t="shared" si="1042"/>
        <v>48053</v>
      </c>
      <c r="BQ2651" s="118">
        <f t="shared" si="1041"/>
        <v>48053</v>
      </c>
      <c r="BR2651" s="5" t="s">
        <v>3151</v>
      </c>
      <c r="CD2651" s="63">
        <f t="shared" si="1052"/>
        <v>24717</v>
      </c>
      <c r="CE2651" s="63">
        <v>2</v>
      </c>
    </row>
    <row r="2652" spans="1:83" ht="15" hidden="1" customHeight="1" outlineLevel="1">
      <c r="A2652" t="s">
        <v>317</v>
      </c>
      <c r="B2652" t="s">
        <v>53</v>
      </c>
      <c r="C2652" s="1">
        <f t="shared" si="1043"/>
        <v>14973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0</v>
      </c>
      <c r="G2652" s="129">
        <f t="shared" si="1053"/>
        <v>1359</v>
      </c>
      <c r="H2652" s="134">
        <f t="shared" si="1054"/>
        <v>9.0763374073332001E-2</v>
      </c>
      <c r="I2652" s="2"/>
      <c r="J2652" s="2">
        <f t="shared" si="1044"/>
        <v>0.44560208375075133</v>
      </c>
      <c r="K2652" s="2">
        <f t="shared" si="1045"/>
        <v>0.5363654578240834</v>
      </c>
      <c r="L2652" s="2">
        <f t="shared" si="1046"/>
        <v>0</v>
      </c>
      <c r="M2652" s="2">
        <f t="shared" si="1047"/>
        <v>1.8032458425165321E-2</v>
      </c>
      <c r="N2652" s="63">
        <v>6672</v>
      </c>
      <c r="O2652" s="63">
        <v>8031</v>
      </c>
      <c r="P2652" s="63">
        <v>0</v>
      </c>
      <c r="Q2652" s="63">
        <v>190</v>
      </c>
      <c r="R2652" s="63">
        <v>47</v>
      </c>
      <c r="S2652" s="63">
        <v>0</v>
      </c>
      <c r="T2652" s="63">
        <v>0</v>
      </c>
      <c r="U2652" s="63">
        <v>0</v>
      </c>
      <c r="V2652" s="63">
        <v>0</v>
      </c>
      <c r="W2652" s="63">
        <v>33</v>
      </c>
      <c r="X2652" s="63">
        <v>0</v>
      </c>
      <c r="Y2652" s="63">
        <v>0</v>
      </c>
      <c r="Z2652" s="63">
        <v>0</v>
      </c>
      <c r="AA2652" s="63">
        <v>0</v>
      </c>
      <c r="AB2652" s="63">
        <v>0</v>
      </c>
      <c r="AC2652" s="63">
        <v>0</v>
      </c>
      <c r="AD2652" s="63">
        <v>0</v>
      </c>
      <c r="AE2652" s="63">
        <v>0</v>
      </c>
      <c r="AF2652" s="63">
        <v>0</v>
      </c>
      <c r="AG2652" s="63">
        <v>0</v>
      </c>
      <c r="AH2652" s="63">
        <v>0</v>
      </c>
      <c r="AI2652" s="63">
        <v>0</v>
      </c>
      <c r="AJ2652" s="63">
        <v>0</v>
      </c>
      <c r="AK2652" s="63">
        <v>0</v>
      </c>
      <c r="AL2652" s="63">
        <v>0</v>
      </c>
      <c r="AM2652" s="63">
        <v>0</v>
      </c>
      <c r="AN2652" s="63">
        <v>0</v>
      </c>
      <c r="AO2652" s="63">
        <v>0</v>
      </c>
      <c r="AP2652" s="63">
        <v>0</v>
      </c>
      <c r="AQ2652" s="63">
        <v>0</v>
      </c>
      <c r="AR2652" s="63">
        <v>0</v>
      </c>
      <c r="AS2652" s="63">
        <v>0</v>
      </c>
      <c r="AT2652" s="63">
        <v>0</v>
      </c>
      <c r="AU2652" s="63">
        <v>0</v>
      </c>
      <c r="AV2652" s="63">
        <v>0</v>
      </c>
      <c r="AW2652" s="63">
        <v>0</v>
      </c>
      <c r="AX2652" s="63">
        <v>0</v>
      </c>
      <c r="AY2652" s="63">
        <v>0</v>
      </c>
      <c r="BA2652" s="5">
        <f>IF(Q2652&gt;0,RANK(Q2652,(N2652:P2652,Q2652:AE2652)),0)</f>
        <v>3</v>
      </c>
      <c r="BB2652" s="5">
        <f>IF(R2652&gt;0,RANK(R2652,(N2652:P2652,Q2652:AE2652)),0)</f>
        <v>4</v>
      </c>
      <c r="BC2652" s="5">
        <f>IF(T2652&gt;0,RANK(T2652,(N2652:P2652,Q2652:AE2652)),0)</f>
        <v>0</v>
      </c>
      <c r="BD2652" s="5">
        <f>IF(S2652&gt;0,RANK(S2652,(N2652:P2652,Q2652:AE2652)),0)</f>
        <v>0</v>
      </c>
      <c r="BE2652" s="2">
        <f t="shared" si="1048"/>
        <v>1.2689507780671875E-2</v>
      </c>
      <c r="BF2652" s="2">
        <f t="shared" si="1049"/>
        <v>3.1389835036398851E-3</v>
      </c>
      <c r="BG2652" s="2">
        <f t="shared" si="1050"/>
        <v>0</v>
      </c>
      <c r="BH2652" s="2">
        <f t="shared" si="1051"/>
        <v>0</v>
      </c>
      <c r="BJ2652" t="s">
        <v>317</v>
      </c>
      <c r="BK2652" t="s">
        <v>53</v>
      </c>
      <c r="BN2652" s="112">
        <v>48</v>
      </c>
      <c r="BO2652" s="114">
        <v>55</v>
      </c>
      <c r="BP2652" s="118">
        <f t="shared" si="1042"/>
        <v>48055</v>
      </c>
      <c r="BQ2652" s="118">
        <f t="shared" si="1041"/>
        <v>48055</v>
      </c>
      <c r="BR2652" s="5" t="s">
        <v>3151</v>
      </c>
      <c r="CD2652" s="63">
        <f t="shared" si="1052"/>
        <v>14973</v>
      </c>
      <c r="CE2652" s="63">
        <v>33</v>
      </c>
    </row>
    <row r="2653" spans="1:83" ht="15" hidden="1" customHeight="1" outlineLevel="1">
      <c r="A2653" t="s">
        <v>1196</v>
      </c>
      <c r="B2653" t="s">
        <v>53</v>
      </c>
      <c r="C2653" s="1">
        <f t="shared" si="1043"/>
        <v>7856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0</v>
      </c>
      <c r="G2653" s="129">
        <f t="shared" si="1053"/>
        <v>3493</v>
      </c>
      <c r="H2653" s="134">
        <f t="shared" si="1054"/>
        <v>0.44462830957230143</v>
      </c>
      <c r="I2653" s="2"/>
      <c r="J2653" s="2">
        <f t="shared" si="1044"/>
        <v>0.27342158859470467</v>
      </c>
      <c r="K2653" s="2">
        <f t="shared" si="1045"/>
        <v>0.71804989816700615</v>
      </c>
      <c r="L2653" s="2">
        <f t="shared" si="1046"/>
        <v>0</v>
      </c>
      <c r="M2653" s="2">
        <f t="shared" si="1047"/>
        <v>8.5285132382891815E-3</v>
      </c>
      <c r="N2653" s="63">
        <v>2148</v>
      </c>
      <c r="O2653" s="63">
        <v>5641</v>
      </c>
      <c r="P2653" s="63">
        <v>0</v>
      </c>
      <c r="Q2653" s="63">
        <v>61</v>
      </c>
      <c r="R2653" s="63">
        <v>6</v>
      </c>
      <c r="S2653" s="63">
        <v>0</v>
      </c>
      <c r="T2653" s="63">
        <v>0</v>
      </c>
      <c r="U2653" s="63">
        <v>0</v>
      </c>
      <c r="V2653" s="63">
        <v>0</v>
      </c>
      <c r="W2653" s="63">
        <v>0</v>
      </c>
      <c r="X2653" s="63">
        <v>0</v>
      </c>
      <c r="Y2653" s="63">
        <v>0</v>
      </c>
      <c r="Z2653" s="63">
        <v>0</v>
      </c>
      <c r="AA2653" s="63">
        <v>0</v>
      </c>
      <c r="AB2653" s="63">
        <v>0</v>
      </c>
      <c r="AC2653" s="63">
        <v>0</v>
      </c>
      <c r="AD2653" s="63">
        <v>0</v>
      </c>
      <c r="AE2653" s="63">
        <v>0</v>
      </c>
      <c r="AF2653" s="63">
        <v>0</v>
      </c>
      <c r="AG2653" s="63">
        <v>0</v>
      </c>
      <c r="AH2653" s="63">
        <v>0</v>
      </c>
      <c r="AI2653" s="63">
        <v>0</v>
      </c>
      <c r="AJ2653" s="63">
        <v>0</v>
      </c>
      <c r="AK2653" s="63">
        <v>0</v>
      </c>
      <c r="AL2653" s="63">
        <v>0</v>
      </c>
      <c r="AM2653" s="63">
        <v>0</v>
      </c>
      <c r="AN2653" s="63">
        <v>0</v>
      </c>
      <c r="AO2653" s="63">
        <v>0</v>
      </c>
      <c r="AP2653" s="63">
        <v>0</v>
      </c>
      <c r="AQ2653" s="63">
        <v>0</v>
      </c>
      <c r="AR2653" s="63">
        <v>0</v>
      </c>
      <c r="AS2653" s="63">
        <v>0</v>
      </c>
      <c r="AT2653" s="63">
        <v>0</v>
      </c>
      <c r="AU2653" s="63">
        <v>0</v>
      </c>
      <c r="AV2653" s="63">
        <v>0</v>
      </c>
      <c r="AW2653" s="63">
        <v>0</v>
      </c>
      <c r="AX2653" s="63">
        <v>0</v>
      </c>
      <c r="AY2653" s="63">
        <v>0</v>
      </c>
      <c r="BA2653" s="5">
        <f>IF(Q2653&gt;0,RANK(Q2653,(N2653:P2653,Q2653:AE2653)),0)</f>
        <v>3</v>
      </c>
      <c r="BB2653" s="5">
        <f>IF(R2653&gt;0,RANK(R2653,(N2653:P2653,Q2653:AE2653)),0)</f>
        <v>4</v>
      </c>
      <c r="BC2653" s="5">
        <f>IF(T2653&gt;0,RANK(T2653,(N2653:P2653,Q2653:AE2653)),0)</f>
        <v>0</v>
      </c>
      <c r="BD2653" s="5">
        <f>IF(S2653&gt;0,RANK(S2653,(N2653:P2653,Q2653:AE2653)),0)</f>
        <v>0</v>
      </c>
      <c r="BE2653" s="2">
        <f t="shared" si="1048"/>
        <v>7.7647657841140531E-3</v>
      </c>
      <c r="BF2653" s="2">
        <f t="shared" si="1049"/>
        <v>7.6374745417515273E-4</v>
      </c>
      <c r="BG2653" s="2">
        <f t="shared" si="1050"/>
        <v>0</v>
      </c>
      <c r="BH2653" s="2">
        <f t="shared" si="1051"/>
        <v>0</v>
      </c>
      <c r="BJ2653" t="s">
        <v>1196</v>
      </c>
      <c r="BK2653" t="s">
        <v>53</v>
      </c>
      <c r="BL2653">
        <v>27</v>
      </c>
      <c r="BN2653" s="112">
        <v>48</v>
      </c>
      <c r="BO2653" s="114">
        <v>57</v>
      </c>
      <c r="BP2653" s="118">
        <f t="shared" si="1042"/>
        <v>48057</v>
      </c>
      <c r="BQ2653" s="118">
        <f t="shared" si="1041"/>
        <v>48057</v>
      </c>
      <c r="BR2653" s="5" t="s">
        <v>3151</v>
      </c>
      <c r="CD2653" s="63">
        <f t="shared" si="1052"/>
        <v>7856</v>
      </c>
      <c r="CE2653" s="63">
        <v>0</v>
      </c>
    </row>
    <row r="2654" spans="1:83" ht="15" hidden="1" customHeight="1" outlineLevel="1">
      <c r="A2654" t="s">
        <v>1492</v>
      </c>
      <c r="B2654" t="s">
        <v>53</v>
      </c>
      <c r="C2654" s="1">
        <f t="shared" si="1043"/>
        <v>6832</v>
      </c>
      <c r="D2654" s="5">
        <f>IF(N2654&gt;0, RANK(N2654,(N2654:P2654,Q2654:AE2654)),0)</f>
        <v>2</v>
      </c>
      <c r="E2654" s="5">
        <f>IF(O2654&gt;0,RANK(O2654,(N2654:P2654,Q2654:AE2654)),0)</f>
        <v>1</v>
      </c>
      <c r="F2654" s="5">
        <f>IF(P2654&gt;0,RANK(P2654,(N2654:P2654,Q2654:AE2654)),0)</f>
        <v>0</v>
      </c>
      <c r="G2654" s="129">
        <f t="shared" si="1053"/>
        <v>5278</v>
      </c>
      <c r="H2654" s="134">
        <f t="shared" si="1054"/>
        <v>0.77254098360655743</v>
      </c>
      <c r="I2654" s="2"/>
      <c r="J2654" s="2">
        <f t="shared" si="1044"/>
        <v>0.10743559718969554</v>
      </c>
      <c r="K2654" s="2">
        <f t="shared" si="1045"/>
        <v>0.87997658079625296</v>
      </c>
      <c r="L2654" s="2">
        <f t="shared" si="1046"/>
        <v>0</v>
      </c>
      <c r="M2654" s="2">
        <f t="shared" si="1047"/>
        <v>1.2587822014051508E-2</v>
      </c>
      <c r="N2654" s="63">
        <v>734</v>
      </c>
      <c r="O2654" s="63">
        <v>6012</v>
      </c>
      <c r="P2654" s="63">
        <v>0</v>
      </c>
      <c r="Q2654" s="63">
        <v>71</v>
      </c>
      <c r="R2654" s="63">
        <v>15</v>
      </c>
      <c r="S2654" s="63">
        <v>0</v>
      </c>
      <c r="T2654" s="63">
        <v>0</v>
      </c>
      <c r="U2654" s="63">
        <v>0</v>
      </c>
      <c r="V2654" s="63">
        <v>0</v>
      </c>
      <c r="W2654" s="63">
        <v>0</v>
      </c>
      <c r="X2654" s="63">
        <v>0</v>
      </c>
      <c r="Y2654" s="63">
        <v>0</v>
      </c>
      <c r="Z2654" s="63">
        <v>0</v>
      </c>
      <c r="AA2654" s="63">
        <v>0</v>
      </c>
      <c r="AB2654" s="63">
        <v>0</v>
      </c>
      <c r="AC2654" s="63">
        <v>0</v>
      </c>
      <c r="AD2654" s="63">
        <v>0</v>
      </c>
      <c r="AE2654" s="63">
        <v>0</v>
      </c>
      <c r="AF2654" s="63">
        <v>0</v>
      </c>
      <c r="AG2654" s="63">
        <v>0</v>
      </c>
      <c r="AH2654" s="63">
        <v>0</v>
      </c>
      <c r="AI2654" s="63">
        <v>0</v>
      </c>
      <c r="AJ2654" s="63">
        <v>0</v>
      </c>
      <c r="AK2654" s="63">
        <v>0</v>
      </c>
      <c r="AL2654" s="63">
        <v>0</v>
      </c>
      <c r="AM2654" s="63">
        <v>0</v>
      </c>
      <c r="AN2654" s="63">
        <v>0</v>
      </c>
      <c r="AO2654" s="63">
        <v>0</v>
      </c>
      <c r="AP2654" s="63">
        <v>0</v>
      </c>
      <c r="AQ2654" s="63">
        <v>0</v>
      </c>
      <c r="AR2654" s="63">
        <v>0</v>
      </c>
      <c r="AS2654" s="63">
        <v>0</v>
      </c>
      <c r="AT2654" s="63">
        <v>0</v>
      </c>
      <c r="AU2654" s="63">
        <v>0</v>
      </c>
      <c r="AV2654" s="63">
        <v>0</v>
      </c>
      <c r="AW2654" s="63">
        <v>0</v>
      </c>
      <c r="AX2654" s="63">
        <v>0</v>
      </c>
      <c r="AY2654" s="63">
        <v>0</v>
      </c>
      <c r="BA2654" s="5">
        <f>IF(Q2654&gt;0,RANK(Q2654,(N2654:P2654,Q2654:AE2654)),0)</f>
        <v>3</v>
      </c>
      <c r="BB2654" s="5">
        <f>IF(R2654&gt;0,RANK(R2654,(N2654:P2654,Q2654:AE2654)),0)</f>
        <v>4</v>
      </c>
      <c r="BC2654" s="5">
        <f>IF(T2654&gt;0,RANK(T2654,(N2654:P2654,Q2654:AE2654)),0)</f>
        <v>0</v>
      </c>
      <c r="BD2654" s="5">
        <f>IF(S2654&gt;0,RANK(S2654,(N2654:P2654,Q2654:AE2654)),0)</f>
        <v>0</v>
      </c>
      <c r="BE2654" s="2">
        <f t="shared" si="1048"/>
        <v>1.0392271662763465E-2</v>
      </c>
      <c r="BF2654" s="2">
        <f t="shared" si="1049"/>
        <v>2.195550351288056E-3</v>
      </c>
      <c r="BG2654" s="2">
        <f t="shared" si="1050"/>
        <v>0</v>
      </c>
      <c r="BH2654" s="2">
        <f t="shared" si="1051"/>
        <v>0</v>
      </c>
      <c r="BJ2654" t="s">
        <v>1492</v>
      </c>
      <c r="BK2654" t="s">
        <v>53</v>
      </c>
      <c r="BL2654">
        <v>11</v>
      </c>
      <c r="BN2654" s="112">
        <v>48</v>
      </c>
      <c r="BO2654" s="114">
        <v>59</v>
      </c>
      <c r="BP2654" s="118">
        <f t="shared" si="1042"/>
        <v>48059</v>
      </c>
      <c r="BQ2654" s="118">
        <f t="shared" si="1041"/>
        <v>48059</v>
      </c>
      <c r="BR2654" s="5" t="s">
        <v>3151</v>
      </c>
      <c r="CD2654" s="63">
        <f t="shared" si="1052"/>
        <v>6832</v>
      </c>
      <c r="CE2654" s="63">
        <v>0</v>
      </c>
    </row>
    <row r="2655" spans="1:83" ht="15" hidden="1" customHeight="1" outlineLevel="1">
      <c r="A2655" t="s">
        <v>2697</v>
      </c>
      <c r="B2655" t="s">
        <v>53</v>
      </c>
      <c r="C2655" s="1">
        <f t="shared" si="1043"/>
        <v>114174</v>
      </c>
      <c r="D2655" s="5">
        <f>IF(N2655&gt;0, RANK(N2655,(N2655:P2655,Q2655:AE2655)),0)</f>
        <v>1</v>
      </c>
      <c r="E2655" s="5">
        <f>IF(O2655&gt;0,RANK(O2655,(N2655:P2655,Q2655:AE2655)),0)</f>
        <v>2</v>
      </c>
      <c r="F2655" s="5">
        <f>IF(P2655&gt;0,RANK(P2655,(N2655:P2655,Q2655:AE2655)),0)</f>
        <v>0</v>
      </c>
      <c r="G2655" s="129">
        <f t="shared" si="1053"/>
        <v>15031</v>
      </c>
      <c r="H2655" s="134">
        <f t="shared" si="1054"/>
        <v>0.13164993781421339</v>
      </c>
      <c r="I2655" s="2"/>
      <c r="J2655" s="2">
        <f t="shared" si="1044"/>
        <v>0.56109972498116911</v>
      </c>
      <c r="K2655" s="2">
        <f t="shared" si="1045"/>
        <v>0.4294497871669557</v>
      </c>
      <c r="L2655" s="2">
        <f t="shared" si="1046"/>
        <v>0</v>
      </c>
      <c r="M2655" s="2">
        <f t="shared" si="1047"/>
        <v>9.4504878518751889E-3</v>
      </c>
      <c r="N2655" s="63">
        <v>64063</v>
      </c>
      <c r="O2655" s="63">
        <v>49032</v>
      </c>
      <c r="P2655" s="63">
        <v>0</v>
      </c>
      <c r="Q2655" s="63">
        <v>728</v>
      </c>
      <c r="R2655" s="63">
        <v>336</v>
      </c>
      <c r="S2655" s="63">
        <v>0</v>
      </c>
      <c r="T2655" s="63">
        <v>0</v>
      </c>
      <c r="U2655" s="63">
        <v>0</v>
      </c>
      <c r="V2655" s="63">
        <v>1</v>
      </c>
      <c r="W2655" s="63">
        <v>2</v>
      </c>
      <c r="X2655" s="63">
        <v>0</v>
      </c>
      <c r="Y2655" s="63">
        <v>0</v>
      </c>
      <c r="Z2655" s="63">
        <v>12</v>
      </c>
      <c r="AA2655" s="63">
        <v>0</v>
      </c>
      <c r="AB2655" s="63">
        <v>0</v>
      </c>
      <c r="AC2655" s="63">
        <v>0</v>
      </c>
      <c r="AD2655" s="63">
        <v>0</v>
      </c>
      <c r="AE2655" s="63">
        <v>0</v>
      </c>
      <c r="AF2655" s="63">
        <v>0</v>
      </c>
      <c r="AG2655" s="63">
        <v>0</v>
      </c>
      <c r="AH2655" s="63">
        <v>0</v>
      </c>
      <c r="AI2655" s="63">
        <v>0</v>
      </c>
      <c r="AJ2655" s="63">
        <v>0</v>
      </c>
      <c r="AK2655" s="63">
        <v>0</v>
      </c>
      <c r="AL2655" s="63">
        <v>0</v>
      </c>
      <c r="AM2655" s="63">
        <v>0</v>
      </c>
      <c r="AN2655" s="63">
        <v>0</v>
      </c>
      <c r="AO2655" s="63">
        <v>0</v>
      </c>
      <c r="AP2655" s="63">
        <v>0</v>
      </c>
      <c r="AQ2655" s="63">
        <v>0</v>
      </c>
      <c r="AR2655" s="63">
        <v>0</v>
      </c>
      <c r="AS2655" s="63">
        <v>0</v>
      </c>
      <c r="AT2655" s="63">
        <v>0</v>
      </c>
      <c r="AU2655" s="63">
        <v>0</v>
      </c>
      <c r="AV2655" s="63">
        <v>0</v>
      </c>
      <c r="AW2655" s="63">
        <v>0</v>
      </c>
      <c r="AX2655" s="63">
        <v>0</v>
      </c>
      <c r="AY2655" s="63">
        <v>0</v>
      </c>
      <c r="BA2655" s="5">
        <f>IF(Q2655&gt;0,RANK(Q2655,(N2655:P2655,Q2655:AE2655)),0)</f>
        <v>3</v>
      </c>
      <c r="BB2655" s="5">
        <f>IF(R2655&gt;0,RANK(R2655,(N2655:P2655,Q2655:AE2655)),0)</f>
        <v>4</v>
      </c>
      <c r="BC2655" s="5">
        <f>IF(T2655&gt;0,RANK(T2655,(N2655:P2655,Q2655:AE2655)),0)</f>
        <v>0</v>
      </c>
      <c r="BD2655" s="5">
        <f>IF(S2655&gt;0,RANK(S2655,(N2655:P2655,Q2655:AE2655)),0)</f>
        <v>0</v>
      </c>
      <c r="BE2655" s="2">
        <f t="shared" si="1048"/>
        <v>6.3762327675302606E-3</v>
      </c>
      <c r="BF2655" s="2">
        <f t="shared" si="1049"/>
        <v>2.9428766619370435E-3</v>
      </c>
      <c r="BG2655" s="2">
        <f t="shared" si="1050"/>
        <v>0</v>
      </c>
      <c r="BH2655" s="2">
        <f t="shared" si="1051"/>
        <v>0</v>
      </c>
      <c r="BJ2655" t="s">
        <v>2697</v>
      </c>
      <c r="BK2655" t="s">
        <v>53</v>
      </c>
      <c r="BL2655">
        <v>34</v>
      </c>
      <c r="BN2655" s="112">
        <v>48</v>
      </c>
      <c r="BO2655" s="114">
        <v>61</v>
      </c>
      <c r="BP2655" s="118">
        <f t="shared" si="1042"/>
        <v>48061</v>
      </c>
      <c r="BQ2655" s="118">
        <f t="shared" si="1041"/>
        <v>48061</v>
      </c>
      <c r="BR2655" s="5" t="s">
        <v>3151</v>
      </c>
      <c r="CD2655" s="63">
        <f t="shared" si="1052"/>
        <v>114174</v>
      </c>
      <c r="CE2655" s="63">
        <v>2</v>
      </c>
    </row>
    <row r="2656" spans="1:83" ht="15" hidden="1" customHeight="1" outlineLevel="1">
      <c r="A2656" t="s">
        <v>132</v>
      </c>
      <c r="B2656" t="s">
        <v>53</v>
      </c>
      <c r="C2656" s="1">
        <f t="shared" si="1043"/>
        <v>5060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29">
        <f t="shared" si="1053"/>
        <v>2232</v>
      </c>
      <c r="H2656" s="134">
        <f t="shared" si="1054"/>
        <v>0.44110671936758894</v>
      </c>
      <c r="I2656" s="2"/>
      <c r="J2656" s="2">
        <f t="shared" si="1044"/>
        <v>0.27549407114624508</v>
      </c>
      <c r="K2656" s="2">
        <f t="shared" si="1045"/>
        <v>0.71660079051383396</v>
      </c>
      <c r="L2656" s="2">
        <f t="shared" si="1046"/>
        <v>0</v>
      </c>
      <c r="M2656" s="2">
        <f t="shared" si="1047"/>
        <v>7.905138339921014E-3</v>
      </c>
      <c r="N2656" s="63">
        <v>1394</v>
      </c>
      <c r="O2656" s="63">
        <v>3626</v>
      </c>
      <c r="P2656" s="63">
        <v>0</v>
      </c>
      <c r="Q2656" s="63">
        <v>31</v>
      </c>
      <c r="R2656" s="63">
        <v>7</v>
      </c>
      <c r="S2656" s="63">
        <v>0</v>
      </c>
      <c r="T2656" s="63">
        <v>0</v>
      </c>
      <c r="U2656" s="63">
        <v>0</v>
      </c>
      <c r="V2656" s="63">
        <v>0</v>
      </c>
      <c r="W2656" s="63">
        <v>0</v>
      </c>
      <c r="X2656" s="63">
        <v>0</v>
      </c>
      <c r="Y2656" s="63">
        <v>0</v>
      </c>
      <c r="Z2656" s="63">
        <v>2</v>
      </c>
      <c r="AA2656" s="63">
        <v>0</v>
      </c>
      <c r="AB2656" s="63">
        <v>0</v>
      </c>
      <c r="AC2656" s="63">
        <v>0</v>
      </c>
      <c r="AD2656" s="63">
        <v>0</v>
      </c>
      <c r="AE2656" s="63">
        <v>0</v>
      </c>
      <c r="AF2656" s="63">
        <v>0</v>
      </c>
      <c r="AG2656" s="63">
        <v>0</v>
      </c>
      <c r="AH2656" s="63">
        <v>0</v>
      </c>
      <c r="AI2656" s="63">
        <v>0</v>
      </c>
      <c r="AJ2656" s="63">
        <v>0</v>
      </c>
      <c r="AK2656" s="63">
        <v>0</v>
      </c>
      <c r="AL2656" s="63">
        <v>0</v>
      </c>
      <c r="AM2656" s="63">
        <v>0</v>
      </c>
      <c r="AN2656" s="63">
        <v>0</v>
      </c>
      <c r="AO2656" s="63">
        <v>0</v>
      </c>
      <c r="AP2656" s="63">
        <v>0</v>
      </c>
      <c r="AQ2656" s="63">
        <v>0</v>
      </c>
      <c r="AR2656" s="63">
        <v>0</v>
      </c>
      <c r="AS2656" s="63">
        <v>0</v>
      </c>
      <c r="AT2656" s="63">
        <v>0</v>
      </c>
      <c r="AU2656" s="63">
        <v>0</v>
      </c>
      <c r="AV2656" s="63">
        <v>0</v>
      </c>
      <c r="AW2656" s="63">
        <v>0</v>
      </c>
      <c r="AX2656" s="63">
        <v>0</v>
      </c>
      <c r="AY2656" s="63">
        <v>0</v>
      </c>
      <c r="BA2656" s="5">
        <f>IF(Q2656&gt;0,RANK(Q2656,(N2656:P2656,Q2656:AE2656)),0)</f>
        <v>3</v>
      </c>
      <c r="BB2656" s="5">
        <f>IF(R2656&gt;0,RANK(R2656,(N2656:P2656,Q2656:AE2656)),0)</f>
        <v>4</v>
      </c>
      <c r="BC2656" s="5">
        <f>IF(T2656&gt;0,RANK(T2656,(N2656:P2656,Q2656:AE2656)),0)</f>
        <v>0</v>
      </c>
      <c r="BD2656" s="5">
        <f>IF(S2656&gt;0,RANK(S2656,(N2656:P2656,Q2656:AE2656)),0)</f>
        <v>0</v>
      </c>
      <c r="BE2656" s="2">
        <f t="shared" si="1048"/>
        <v>6.1264822134387354E-3</v>
      </c>
      <c r="BF2656" s="2">
        <f t="shared" si="1049"/>
        <v>1.383399209486166E-3</v>
      </c>
      <c r="BG2656" s="2">
        <f t="shared" si="1050"/>
        <v>0</v>
      </c>
      <c r="BH2656" s="2">
        <f t="shared" si="1051"/>
        <v>0</v>
      </c>
      <c r="BJ2656" t="s">
        <v>132</v>
      </c>
      <c r="BK2656" t="s">
        <v>53</v>
      </c>
      <c r="BL2656">
        <v>4</v>
      </c>
      <c r="BN2656" s="112">
        <v>48</v>
      </c>
      <c r="BO2656" s="114">
        <v>63</v>
      </c>
      <c r="BP2656" s="118">
        <f t="shared" si="1042"/>
        <v>48063</v>
      </c>
      <c r="BQ2656" s="118">
        <f t="shared" si="1041"/>
        <v>48063</v>
      </c>
      <c r="BR2656" s="5" t="s">
        <v>3151</v>
      </c>
      <c r="CD2656" s="63">
        <f t="shared" si="1052"/>
        <v>5060</v>
      </c>
      <c r="CE2656" s="63">
        <v>0</v>
      </c>
    </row>
    <row r="2657" spans="1:83" ht="15" hidden="1" customHeight="1" outlineLevel="1">
      <c r="A2657" t="s">
        <v>133</v>
      </c>
      <c r="B2657" t="s">
        <v>53</v>
      </c>
      <c r="C2657" s="1">
        <f t="shared" si="1043"/>
        <v>3122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0</v>
      </c>
      <c r="G2657" s="129">
        <f t="shared" si="1053"/>
        <v>2482</v>
      </c>
      <c r="H2657" s="134">
        <f t="shared" si="1054"/>
        <v>0.79500320307495198</v>
      </c>
      <c r="I2657" s="2"/>
      <c r="J2657" s="2">
        <f t="shared" si="1044"/>
        <v>9.5131326073030112E-2</v>
      </c>
      <c r="K2657" s="2">
        <f t="shared" si="1045"/>
        <v>0.89013452914798208</v>
      </c>
      <c r="L2657" s="2">
        <f t="shared" si="1046"/>
        <v>0</v>
      </c>
      <c r="M2657" s="2">
        <f t="shared" si="1047"/>
        <v>1.4734144778987823E-2</v>
      </c>
      <c r="N2657" s="63">
        <v>297</v>
      </c>
      <c r="O2657" s="63">
        <v>2779</v>
      </c>
      <c r="P2657" s="63">
        <v>0</v>
      </c>
      <c r="Q2657" s="63">
        <v>37</v>
      </c>
      <c r="R2657" s="63">
        <v>3</v>
      </c>
      <c r="S2657" s="63">
        <v>0</v>
      </c>
      <c r="T2657" s="63">
        <v>0</v>
      </c>
      <c r="U2657" s="63">
        <v>0</v>
      </c>
      <c r="V2657" s="63">
        <v>0</v>
      </c>
      <c r="W2657" s="63">
        <v>0</v>
      </c>
      <c r="X2657" s="63">
        <v>0</v>
      </c>
      <c r="Y2657" s="63">
        <v>0</v>
      </c>
      <c r="Z2657" s="63">
        <v>6</v>
      </c>
      <c r="AA2657" s="63">
        <v>0</v>
      </c>
      <c r="AB2657" s="63">
        <v>0</v>
      </c>
      <c r="AC2657" s="63">
        <v>0</v>
      </c>
      <c r="AD2657" s="63">
        <v>0</v>
      </c>
      <c r="AE2657" s="63">
        <v>0</v>
      </c>
      <c r="AF2657" s="63">
        <v>0</v>
      </c>
      <c r="AG2657" s="63">
        <v>0</v>
      </c>
      <c r="AH2657" s="63">
        <v>0</v>
      </c>
      <c r="AI2657" s="63">
        <v>0</v>
      </c>
      <c r="AJ2657" s="63">
        <v>0</v>
      </c>
      <c r="AK2657" s="63">
        <v>0</v>
      </c>
      <c r="AL2657" s="63">
        <v>0</v>
      </c>
      <c r="AM2657" s="63">
        <v>0</v>
      </c>
      <c r="AN2657" s="63">
        <v>0</v>
      </c>
      <c r="AO2657" s="63">
        <v>0</v>
      </c>
      <c r="AP2657" s="63">
        <v>0</v>
      </c>
      <c r="AQ2657" s="63">
        <v>0</v>
      </c>
      <c r="AR2657" s="63">
        <v>0</v>
      </c>
      <c r="AS2657" s="63">
        <v>0</v>
      </c>
      <c r="AT2657" s="63">
        <v>0</v>
      </c>
      <c r="AU2657" s="63">
        <v>0</v>
      </c>
      <c r="AV2657" s="63">
        <v>0</v>
      </c>
      <c r="AW2657" s="63">
        <v>0</v>
      </c>
      <c r="AX2657" s="63">
        <v>0</v>
      </c>
      <c r="AY2657" s="63">
        <v>0</v>
      </c>
      <c r="BA2657" s="5">
        <f>IF(Q2657&gt;0,RANK(Q2657,(N2657:P2657,Q2657:AE2657)),0)</f>
        <v>3</v>
      </c>
      <c r="BB2657" s="5">
        <f>IF(R2657&gt;0,RANK(R2657,(N2657:P2657,Q2657:AE2657)),0)</f>
        <v>5</v>
      </c>
      <c r="BC2657" s="5">
        <f>IF(T2657&gt;0,RANK(T2657,(N2657:P2657,Q2657:AE2657)),0)</f>
        <v>0</v>
      </c>
      <c r="BD2657" s="5">
        <f>IF(S2657&gt;0,RANK(S2657,(N2657:P2657,Q2657:AE2657)),0)</f>
        <v>0</v>
      </c>
      <c r="BE2657" s="2">
        <f t="shared" si="1048"/>
        <v>1.185137732222934E-2</v>
      </c>
      <c r="BF2657" s="2">
        <f t="shared" si="1049"/>
        <v>9.6092248558616276E-4</v>
      </c>
      <c r="BG2657" s="2">
        <f t="shared" si="1050"/>
        <v>0</v>
      </c>
      <c r="BH2657" s="2">
        <f t="shared" si="1051"/>
        <v>0</v>
      </c>
      <c r="BJ2657" t="s">
        <v>133</v>
      </c>
      <c r="BK2657" t="s">
        <v>53</v>
      </c>
      <c r="BL2657">
        <v>13</v>
      </c>
      <c r="BN2657" s="112">
        <v>48</v>
      </c>
      <c r="BO2657" s="114">
        <v>65</v>
      </c>
      <c r="BP2657" s="118">
        <f t="shared" si="1042"/>
        <v>48065</v>
      </c>
      <c r="BQ2657" s="118">
        <f t="shared" si="1041"/>
        <v>48065</v>
      </c>
      <c r="BR2657" s="5" t="s">
        <v>3151</v>
      </c>
      <c r="CD2657" s="63">
        <f t="shared" si="1052"/>
        <v>3122</v>
      </c>
      <c r="CE2657" s="63">
        <v>0</v>
      </c>
    </row>
    <row r="2658" spans="1:83" ht="15" hidden="1" customHeight="1" outlineLevel="1">
      <c r="A2658" t="s">
        <v>339</v>
      </c>
      <c r="B2658" t="s">
        <v>53</v>
      </c>
      <c r="C2658" s="1">
        <f t="shared" si="1043"/>
        <v>13927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0</v>
      </c>
      <c r="G2658" s="129">
        <f t="shared" si="1053"/>
        <v>8238</v>
      </c>
      <c r="H2658" s="134">
        <f t="shared" si="1054"/>
        <v>0.59151288863358942</v>
      </c>
      <c r="I2658" s="2"/>
      <c r="J2658" s="2">
        <f t="shared" si="1044"/>
        <v>0.20068930853737343</v>
      </c>
      <c r="K2658" s="2">
        <f t="shared" si="1045"/>
        <v>0.79220219717096285</v>
      </c>
      <c r="L2658" s="2">
        <f t="shared" si="1046"/>
        <v>0</v>
      </c>
      <c r="M2658" s="2">
        <f t="shared" si="1047"/>
        <v>7.1084942916637139E-3</v>
      </c>
      <c r="N2658" s="63">
        <v>2795</v>
      </c>
      <c r="O2658" s="63">
        <v>11033</v>
      </c>
      <c r="P2658" s="63">
        <v>0</v>
      </c>
      <c r="Q2658" s="63">
        <v>79</v>
      </c>
      <c r="R2658" s="63">
        <v>17</v>
      </c>
      <c r="S2658" s="63">
        <v>0</v>
      </c>
      <c r="T2658" s="63">
        <v>0</v>
      </c>
      <c r="U2658" s="63">
        <v>0</v>
      </c>
      <c r="V2658" s="63">
        <v>1</v>
      </c>
      <c r="W2658" s="63">
        <v>0</v>
      </c>
      <c r="X2658" s="63">
        <v>0</v>
      </c>
      <c r="Y2658" s="63">
        <v>0</v>
      </c>
      <c r="Z2658" s="63">
        <v>0</v>
      </c>
      <c r="AA2658" s="63">
        <v>0</v>
      </c>
      <c r="AB2658" s="63">
        <v>0</v>
      </c>
      <c r="AC2658" s="63">
        <v>0</v>
      </c>
      <c r="AD2658" s="63">
        <v>0</v>
      </c>
      <c r="AE2658" s="63">
        <v>0</v>
      </c>
      <c r="AF2658" s="63">
        <v>0</v>
      </c>
      <c r="AG2658" s="63">
        <v>0</v>
      </c>
      <c r="AH2658" s="63">
        <v>0</v>
      </c>
      <c r="AI2658" s="63">
        <v>0</v>
      </c>
      <c r="AJ2658" s="63">
        <v>0</v>
      </c>
      <c r="AK2658" s="63">
        <v>0</v>
      </c>
      <c r="AL2658" s="63">
        <v>2</v>
      </c>
      <c r="AM2658" s="63">
        <v>0</v>
      </c>
      <c r="AN2658" s="63">
        <v>0</v>
      </c>
      <c r="AO2658" s="63">
        <v>0</v>
      </c>
      <c r="AP2658" s="63">
        <v>0</v>
      </c>
      <c r="AQ2658" s="63">
        <v>0</v>
      </c>
      <c r="AR2658" s="63">
        <v>0</v>
      </c>
      <c r="AS2658" s="63">
        <v>0</v>
      </c>
      <c r="AT2658" s="63">
        <v>0</v>
      </c>
      <c r="AU2658" s="63">
        <v>0</v>
      </c>
      <c r="AV2658" s="63">
        <v>0</v>
      </c>
      <c r="AW2658" s="63">
        <v>0</v>
      </c>
      <c r="AX2658" s="63">
        <v>0</v>
      </c>
      <c r="AY2658" s="63">
        <v>0</v>
      </c>
      <c r="BA2658" s="5">
        <f>IF(Q2658&gt;0,RANK(Q2658,(N2658:P2658,Q2658:AE2658)),0)</f>
        <v>3</v>
      </c>
      <c r="BB2658" s="5">
        <f>IF(R2658&gt;0,RANK(R2658,(N2658:P2658,Q2658:AE2658)),0)</f>
        <v>4</v>
      </c>
      <c r="BC2658" s="5">
        <f>IF(T2658&gt;0,RANK(T2658,(N2658:P2658,Q2658:AE2658)),0)</f>
        <v>0</v>
      </c>
      <c r="BD2658" s="5">
        <f>IF(S2658&gt;0,RANK(S2658,(N2658:P2658,Q2658:AE2658)),0)</f>
        <v>0</v>
      </c>
      <c r="BE2658" s="2">
        <f t="shared" si="1048"/>
        <v>5.6724348388023267E-3</v>
      </c>
      <c r="BF2658" s="2">
        <f t="shared" si="1049"/>
        <v>1.2206505349321461E-3</v>
      </c>
      <c r="BG2658" s="2">
        <f t="shared" si="1050"/>
        <v>0</v>
      </c>
      <c r="BH2658" s="2">
        <f t="shared" si="1051"/>
        <v>0</v>
      </c>
      <c r="BJ2658" t="s">
        <v>339</v>
      </c>
      <c r="BK2658" t="s">
        <v>53</v>
      </c>
      <c r="BL2658">
        <v>4</v>
      </c>
      <c r="BN2658" s="112">
        <v>48</v>
      </c>
      <c r="BO2658" s="114">
        <v>67</v>
      </c>
      <c r="BP2658" s="118">
        <f t="shared" si="1042"/>
        <v>48067</v>
      </c>
      <c r="BQ2658" s="118">
        <f t="shared" si="1041"/>
        <v>48067</v>
      </c>
      <c r="BR2658" s="5" t="s">
        <v>3151</v>
      </c>
      <c r="CD2658" s="63">
        <f t="shared" si="1052"/>
        <v>13927</v>
      </c>
      <c r="CE2658" s="63">
        <v>0</v>
      </c>
    </row>
    <row r="2659" spans="1:83" ht="15" hidden="1" customHeight="1" outlineLevel="1">
      <c r="A2659" t="s">
        <v>2329</v>
      </c>
      <c r="B2659" t="s">
        <v>53</v>
      </c>
      <c r="C2659" s="1">
        <f t="shared" si="1043"/>
        <v>2083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29">
        <f t="shared" si="1053"/>
        <v>1136</v>
      </c>
      <c r="H2659" s="134">
        <f t="shared" si="1054"/>
        <v>0.5453672587614018</v>
      </c>
      <c r="I2659" s="2"/>
      <c r="J2659" s="2">
        <f t="shared" si="1044"/>
        <v>0.22371579452712434</v>
      </c>
      <c r="K2659" s="2">
        <f t="shared" si="1045"/>
        <v>0.76908305328852622</v>
      </c>
      <c r="L2659" s="2">
        <f t="shared" si="1046"/>
        <v>0</v>
      </c>
      <c r="M2659" s="2">
        <f t="shared" si="1047"/>
        <v>7.2011521843494686E-3</v>
      </c>
      <c r="N2659" s="63">
        <v>466</v>
      </c>
      <c r="O2659" s="63">
        <v>1602</v>
      </c>
      <c r="P2659" s="63">
        <v>0</v>
      </c>
      <c r="Q2659" s="63">
        <v>9</v>
      </c>
      <c r="R2659" s="63">
        <v>6</v>
      </c>
      <c r="S2659" s="63">
        <v>0</v>
      </c>
      <c r="T2659" s="63">
        <v>0</v>
      </c>
      <c r="U2659" s="63">
        <v>0</v>
      </c>
      <c r="V2659" s="63">
        <v>0</v>
      </c>
      <c r="W2659" s="63">
        <v>0</v>
      </c>
      <c r="X2659" s="63">
        <v>0</v>
      </c>
      <c r="Y2659" s="63">
        <v>0</v>
      </c>
      <c r="Z2659" s="63">
        <v>0</v>
      </c>
      <c r="AA2659" s="63">
        <v>0</v>
      </c>
      <c r="AB2659" s="63">
        <v>0</v>
      </c>
      <c r="AC2659" s="63">
        <v>0</v>
      </c>
      <c r="AD2659" s="63">
        <v>0</v>
      </c>
      <c r="AE2659" s="63">
        <v>0</v>
      </c>
      <c r="AF2659" s="63">
        <v>0</v>
      </c>
      <c r="AG2659" s="63">
        <v>0</v>
      </c>
      <c r="AH2659" s="63">
        <v>0</v>
      </c>
      <c r="AI2659" s="63">
        <v>0</v>
      </c>
      <c r="AJ2659" s="63">
        <v>0</v>
      </c>
      <c r="AK2659" s="63">
        <v>0</v>
      </c>
      <c r="AL2659" s="63">
        <v>0</v>
      </c>
      <c r="AM2659" s="63">
        <v>0</v>
      </c>
      <c r="AN2659" s="63">
        <v>0</v>
      </c>
      <c r="AO2659" s="63">
        <v>0</v>
      </c>
      <c r="AP2659" s="63">
        <v>0</v>
      </c>
      <c r="AQ2659" s="63">
        <v>0</v>
      </c>
      <c r="AR2659" s="63">
        <v>0</v>
      </c>
      <c r="AS2659" s="63">
        <v>0</v>
      </c>
      <c r="AT2659" s="63">
        <v>0</v>
      </c>
      <c r="AU2659" s="63">
        <v>0</v>
      </c>
      <c r="AV2659" s="63">
        <v>0</v>
      </c>
      <c r="AW2659" s="63">
        <v>0</v>
      </c>
      <c r="AX2659" s="63">
        <v>0</v>
      </c>
      <c r="AY2659" s="63">
        <v>0</v>
      </c>
      <c r="BA2659" s="5">
        <f>IF(Q2659&gt;0,RANK(Q2659,(N2659:P2659,Q2659:AE2659)),0)</f>
        <v>3</v>
      </c>
      <c r="BB2659" s="5">
        <f>IF(R2659&gt;0,RANK(R2659,(N2659:P2659,Q2659:AE2659)),0)</f>
        <v>4</v>
      </c>
      <c r="BC2659" s="5">
        <f>IF(T2659&gt;0,RANK(T2659,(N2659:P2659,Q2659:AE2659)),0)</f>
        <v>0</v>
      </c>
      <c r="BD2659" s="5">
        <f>IF(S2659&gt;0,RANK(S2659,(N2659:P2659,Q2659:AE2659)),0)</f>
        <v>0</v>
      </c>
      <c r="BE2659" s="2">
        <f t="shared" si="1048"/>
        <v>4.3206913106096975E-3</v>
      </c>
      <c r="BF2659" s="2">
        <f t="shared" si="1049"/>
        <v>2.8804608737397984E-3</v>
      </c>
      <c r="BG2659" s="2">
        <f t="shared" si="1050"/>
        <v>0</v>
      </c>
      <c r="BH2659" s="2">
        <f t="shared" si="1051"/>
        <v>0</v>
      </c>
      <c r="BJ2659" t="s">
        <v>2329</v>
      </c>
      <c r="BK2659" t="s">
        <v>53</v>
      </c>
      <c r="BL2659">
        <v>19</v>
      </c>
      <c r="BN2659" s="112">
        <v>48</v>
      </c>
      <c r="BO2659" s="114">
        <v>69</v>
      </c>
      <c r="BP2659" s="118">
        <f t="shared" si="1042"/>
        <v>48069</v>
      </c>
      <c r="BQ2659" s="118">
        <f t="shared" si="1041"/>
        <v>48069</v>
      </c>
      <c r="BR2659" s="5" t="s">
        <v>3151</v>
      </c>
      <c r="CD2659" s="63">
        <f t="shared" si="1052"/>
        <v>2083</v>
      </c>
      <c r="CE2659" s="63">
        <v>0</v>
      </c>
    </row>
    <row r="2660" spans="1:83" ht="15" hidden="1" customHeight="1" outlineLevel="1">
      <c r="A2660" t="s">
        <v>1064</v>
      </c>
      <c r="B2660" t="s">
        <v>53</v>
      </c>
      <c r="C2660" s="1">
        <f t="shared" si="1043"/>
        <v>21652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0</v>
      </c>
      <c r="G2660" s="129">
        <f t="shared" si="1053"/>
        <v>13356</v>
      </c>
      <c r="H2660" s="134">
        <f t="shared" si="1054"/>
        <v>0.6168483280990209</v>
      </c>
      <c r="I2660" s="2"/>
      <c r="J2660" s="2">
        <f t="shared" si="1044"/>
        <v>0.18460188435248476</v>
      </c>
      <c r="K2660" s="2">
        <f t="shared" si="1045"/>
        <v>0.80145021245150561</v>
      </c>
      <c r="L2660" s="2">
        <f t="shared" si="1046"/>
        <v>0</v>
      </c>
      <c r="M2660" s="2">
        <f t="shared" si="1047"/>
        <v>1.3947903196009581E-2</v>
      </c>
      <c r="N2660" s="63">
        <v>3997</v>
      </c>
      <c r="O2660" s="63">
        <v>17353</v>
      </c>
      <c r="P2660" s="63">
        <v>0</v>
      </c>
      <c r="Q2660" s="63">
        <v>250</v>
      </c>
      <c r="R2660" s="63">
        <v>50</v>
      </c>
      <c r="S2660" s="63">
        <v>0</v>
      </c>
      <c r="T2660" s="63">
        <v>0</v>
      </c>
      <c r="U2660" s="63">
        <v>0</v>
      </c>
      <c r="V2660" s="63">
        <v>0</v>
      </c>
      <c r="W2660" s="63">
        <v>1</v>
      </c>
      <c r="X2660" s="63">
        <v>0</v>
      </c>
      <c r="Y2660" s="63">
        <v>0</v>
      </c>
      <c r="Z2660" s="63">
        <v>1</v>
      </c>
      <c r="AA2660" s="63">
        <v>0</v>
      </c>
      <c r="AB2660" s="63">
        <v>0</v>
      </c>
      <c r="AC2660" s="63">
        <v>0</v>
      </c>
      <c r="AD2660" s="63">
        <v>0</v>
      </c>
      <c r="AE2660" s="63">
        <v>0</v>
      </c>
      <c r="AF2660" s="63">
        <v>0</v>
      </c>
      <c r="AG2660" s="63">
        <v>0</v>
      </c>
      <c r="AH2660" s="63">
        <v>0</v>
      </c>
      <c r="AI2660" s="63">
        <v>0</v>
      </c>
      <c r="AJ2660" s="63">
        <v>0</v>
      </c>
      <c r="AK2660" s="63">
        <v>0</v>
      </c>
      <c r="AL2660" s="63">
        <v>0</v>
      </c>
      <c r="AM2660" s="63">
        <v>0</v>
      </c>
      <c r="AN2660" s="63">
        <v>0</v>
      </c>
      <c r="AO2660" s="63">
        <v>0</v>
      </c>
      <c r="AP2660" s="63">
        <v>0</v>
      </c>
      <c r="AQ2660" s="63">
        <v>0</v>
      </c>
      <c r="AR2660" s="63">
        <v>0</v>
      </c>
      <c r="AS2660" s="63">
        <v>0</v>
      </c>
      <c r="AT2660" s="63">
        <v>0</v>
      </c>
      <c r="AU2660" s="63">
        <v>0</v>
      </c>
      <c r="AV2660" s="63">
        <v>0</v>
      </c>
      <c r="AW2660" s="63">
        <v>0</v>
      </c>
      <c r="AX2660" s="63">
        <v>0</v>
      </c>
      <c r="AY2660" s="63">
        <v>0</v>
      </c>
      <c r="BA2660" s="5">
        <f>IF(Q2660&gt;0,RANK(Q2660,(N2660:P2660,Q2660:AE2660)),0)</f>
        <v>3</v>
      </c>
      <c r="BB2660" s="5">
        <f>IF(R2660&gt;0,RANK(R2660,(N2660:P2660,Q2660:AE2660)),0)</f>
        <v>4</v>
      </c>
      <c r="BC2660" s="5">
        <f>IF(T2660&gt;0,RANK(T2660,(N2660:P2660,Q2660:AE2660)),0)</f>
        <v>0</v>
      </c>
      <c r="BD2660" s="5">
        <f>IF(S2660&gt;0,RANK(S2660,(N2660:P2660,Q2660:AE2660)),0)</f>
        <v>0</v>
      </c>
      <c r="BE2660" s="2">
        <f t="shared" si="1048"/>
        <v>1.1546277480140402E-2</v>
      </c>
      <c r="BF2660" s="2">
        <f t="shared" si="1049"/>
        <v>2.3092554960280807E-3</v>
      </c>
      <c r="BG2660" s="2">
        <f t="shared" si="1050"/>
        <v>0</v>
      </c>
      <c r="BH2660" s="2">
        <f t="shared" si="1051"/>
        <v>0</v>
      </c>
      <c r="BJ2660" t="s">
        <v>1064</v>
      </c>
      <c r="BK2660" t="s">
        <v>53</v>
      </c>
      <c r="BL2660">
        <v>36</v>
      </c>
      <c r="BN2660" s="112">
        <v>48</v>
      </c>
      <c r="BO2660" s="114">
        <v>71</v>
      </c>
      <c r="BP2660" s="118">
        <f t="shared" si="1042"/>
        <v>48071</v>
      </c>
      <c r="BQ2660" s="118">
        <f t="shared" ref="BQ2660:BQ2723" si="1055">BP2660</f>
        <v>48071</v>
      </c>
      <c r="BR2660" s="5" t="s">
        <v>3151</v>
      </c>
      <c r="BV2660" s="63"/>
      <c r="CD2660" s="63">
        <f t="shared" si="1052"/>
        <v>21652</v>
      </c>
      <c r="CE2660" s="63">
        <v>1</v>
      </c>
    </row>
    <row r="2661" spans="1:83" ht="15" hidden="1" customHeight="1" outlineLevel="1">
      <c r="A2661" t="s">
        <v>1651</v>
      </c>
      <c r="B2661" t="s">
        <v>53</v>
      </c>
      <c r="C2661" s="1">
        <f t="shared" si="1043"/>
        <v>19508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0</v>
      </c>
      <c r="G2661" s="129">
        <f t="shared" si="1053"/>
        <v>10891</v>
      </c>
      <c r="H2661" s="134">
        <f t="shared" si="1054"/>
        <v>0.55828378101291776</v>
      </c>
      <c r="I2661" s="2"/>
      <c r="J2661" s="2">
        <f t="shared" si="1044"/>
        <v>0.21580889891326635</v>
      </c>
      <c r="K2661" s="2">
        <f t="shared" si="1045"/>
        <v>0.77409267992618414</v>
      </c>
      <c r="L2661" s="2">
        <f t="shared" si="1046"/>
        <v>0</v>
      </c>
      <c r="M2661" s="2">
        <f t="shared" si="1047"/>
        <v>1.0098421160549487E-2</v>
      </c>
      <c r="N2661" s="63">
        <v>4210</v>
      </c>
      <c r="O2661" s="63">
        <v>15101</v>
      </c>
      <c r="P2661" s="63">
        <v>0</v>
      </c>
      <c r="Q2661" s="63">
        <v>161</v>
      </c>
      <c r="R2661" s="63">
        <v>36</v>
      </c>
      <c r="S2661" s="63">
        <v>0</v>
      </c>
      <c r="T2661" s="63">
        <v>0</v>
      </c>
      <c r="U2661" s="63">
        <v>0</v>
      </c>
      <c r="V2661" s="63">
        <v>0</v>
      </c>
      <c r="W2661" s="63">
        <v>0</v>
      </c>
      <c r="X2661" s="63">
        <v>0</v>
      </c>
      <c r="Y2661" s="63">
        <v>0</v>
      </c>
      <c r="Z2661" s="63">
        <v>0</v>
      </c>
      <c r="AA2661" s="63">
        <v>0</v>
      </c>
      <c r="AB2661" s="63">
        <v>0</v>
      </c>
      <c r="AC2661" s="63">
        <v>0</v>
      </c>
      <c r="AD2661" s="63">
        <v>0</v>
      </c>
      <c r="AE2661" s="63">
        <v>0</v>
      </c>
      <c r="AF2661" s="63">
        <v>0</v>
      </c>
      <c r="AG2661" s="63">
        <v>0</v>
      </c>
      <c r="AH2661" s="63">
        <v>0</v>
      </c>
      <c r="AI2661" s="63">
        <v>0</v>
      </c>
      <c r="AJ2661" s="63">
        <v>0</v>
      </c>
      <c r="AK2661" s="63">
        <v>0</v>
      </c>
      <c r="AL2661" s="63">
        <v>0</v>
      </c>
      <c r="AM2661" s="63">
        <v>0</v>
      </c>
      <c r="AN2661" s="63">
        <v>0</v>
      </c>
      <c r="AO2661" s="63">
        <v>0</v>
      </c>
      <c r="AP2661" s="63">
        <v>0</v>
      </c>
      <c r="AQ2661" s="63">
        <v>0</v>
      </c>
      <c r="AR2661" s="63">
        <v>0</v>
      </c>
      <c r="AS2661" s="63">
        <v>0</v>
      </c>
      <c r="AT2661" s="63">
        <v>0</v>
      </c>
      <c r="AU2661" s="63">
        <v>0</v>
      </c>
      <c r="AV2661" s="63">
        <v>0</v>
      </c>
      <c r="AW2661" s="63">
        <v>0</v>
      </c>
      <c r="AX2661" s="63">
        <v>0</v>
      </c>
      <c r="AY2661" s="63">
        <v>0</v>
      </c>
      <c r="BA2661" s="5">
        <f>IF(Q2661&gt;0,RANK(Q2661,(N2661:P2661,Q2661:AE2661)),0)</f>
        <v>3</v>
      </c>
      <c r="BB2661" s="5">
        <f>IF(R2661&gt;0,RANK(R2661,(N2661:P2661,Q2661:AE2661)),0)</f>
        <v>4</v>
      </c>
      <c r="BC2661" s="5">
        <f>IF(T2661&gt;0,RANK(T2661,(N2661:P2661,Q2661:AE2661)),0)</f>
        <v>0</v>
      </c>
      <c r="BD2661" s="5">
        <f>IF(S2661&gt;0,RANK(S2661,(N2661:P2661,Q2661:AE2661)),0)</f>
        <v>0</v>
      </c>
      <c r="BE2661" s="2">
        <f t="shared" si="1048"/>
        <v>8.2530244002460527E-3</v>
      </c>
      <c r="BF2661" s="2">
        <f t="shared" si="1049"/>
        <v>1.8453967603034652E-3</v>
      </c>
      <c r="BG2661" s="2">
        <f t="shared" si="1050"/>
        <v>0</v>
      </c>
      <c r="BH2661" s="2">
        <f t="shared" si="1051"/>
        <v>0</v>
      </c>
      <c r="BJ2661" t="s">
        <v>1651</v>
      </c>
      <c r="BK2661" t="s">
        <v>53</v>
      </c>
      <c r="BL2661">
        <v>5</v>
      </c>
      <c r="BN2661" s="112">
        <v>48</v>
      </c>
      <c r="BO2661" s="114">
        <v>73</v>
      </c>
      <c r="BP2661" s="118">
        <f t="shared" si="1042"/>
        <v>48073</v>
      </c>
      <c r="BQ2661" s="118">
        <f t="shared" si="1055"/>
        <v>48073</v>
      </c>
      <c r="BR2661" s="5" t="s">
        <v>3151</v>
      </c>
      <c r="CD2661" s="63">
        <f t="shared" si="1052"/>
        <v>19508</v>
      </c>
      <c r="CE2661" s="63">
        <v>0</v>
      </c>
    </row>
    <row r="2662" spans="1:83" ht="15" hidden="1" customHeight="1" outlineLevel="1">
      <c r="A2662" t="s">
        <v>1056</v>
      </c>
      <c r="B2662" t="s">
        <v>53</v>
      </c>
      <c r="C2662" s="1">
        <f t="shared" si="1043"/>
        <v>2279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29">
        <f t="shared" si="1053"/>
        <v>1633</v>
      </c>
      <c r="H2662" s="134">
        <f t="shared" si="1054"/>
        <v>0.71654234313295306</v>
      </c>
      <c r="I2662" s="2"/>
      <c r="J2662" s="2">
        <f t="shared" si="1044"/>
        <v>0.13602457218078104</v>
      </c>
      <c r="K2662" s="2">
        <f t="shared" si="1045"/>
        <v>0.85256691531373407</v>
      </c>
      <c r="L2662" s="2">
        <f t="shared" si="1046"/>
        <v>0</v>
      </c>
      <c r="M2662" s="2">
        <f t="shared" si="1047"/>
        <v>1.1408512505484913E-2</v>
      </c>
      <c r="N2662" s="63">
        <v>310</v>
      </c>
      <c r="O2662" s="63">
        <v>1943</v>
      </c>
      <c r="P2662" s="63">
        <v>0</v>
      </c>
      <c r="Q2662" s="63">
        <v>18</v>
      </c>
      <c r="R2662" s="63">
        <v>8</v>
      </c>
      <c r="S2662" s="63">
        <v>0</v>
      </c>
      <c r="T2662" s="63">
        <v>0</v>
      </c>
      <c r="U2662" s="63">
        <v>0</v>
      </c>
      <c r="V2662" s="63">
        <v>0</v>
      </c>
      <c r="W2662" s="63">
        <v>0</v>
      </c>
      <c r="X2662" s="63">
        <v>0</v>
      </c>
      <c r="Y2662" s="63">
        <v>0</v>
      </c>
      <c r="Z2662" s="63">
        <v>0</v>
      </c>
      <c r="AA2662" s="63">
        <v>0</v>
      </c>
      <c r="AB2662" s="63">
        <v>0</v>
      </c>
      <c r="AC2662" s="63">
        <v>0</v>
      </c>
      <c r="AD2662" s="63">
        <v>0</v>
      </c>
      <c r="AE2662" s="63">
        <v>0</v>
      </c>
      <c r="AF2662" s="63">
        <v>0</v>
      </c>
      <c r="AG2662" s="63">
        <v>0</v>
      </c>
      <c r="AH2662" s="63">
        <v>0</v>
      </c>
      <c r="AI2662" s="63">
        <v>0</v>
      </c>
      <c r="AJ2662" s="63">
        <v>0</v>
      </c>
      <c r="AK2662" s="63">
        <v>0</v>
      </c>
      <c r="AL2662" s="63">
        <v>0</v>
      </c>
      <c r="AM2662" s="63">
        <v>0</v>
      </c>
      <c r="AN2662" s="63">
        <v>0</v>
      </c>
      <c r="AO2662" s="63">
        <v>0</v>
      </c>
      <c r="AP2662" s="63">
        <v>0</v>
      </c>
      <c r="AQ2662" s="63">
        <v>0</v>
      </c>
      <c r="AR2662" s="63">
        <v>0</v>
      </c>
      <c r="AS2662" s="63">
        <v>0</v>
      </c>
      <c r="AT2662" s="63">
        <v>0</v>
      </c>
      <c r="AU2662" s="63">
        <v>0</v>
      </c>
      <c r="AV2662" s="63">
        <v>0</v>
      </c>
      <c r="AW2662" s="63">
        <v>0</v>
      </c>
      <c r="AX2662" s="63">
        <v>0</v>
      </c>
      <c r="AY2662" s="63">
        <v>0</v>
      </c>
      <c r="BA2662" s="5">
        <f>IF(Q2662&gt;0,RANK(Q2662,(N2662:P2662,Q2662:AE2662)),0)</f>
        <v>3</v>
      </c>
      <c r="BB2662" s="5">
        <f>IF(R2662&gt;0,RANK(R2662,(N2662:P2662,Q2662:AE2662)),0)</f>
        <v>4</v>
      </c>
      <c r="BC2662" s="5">
        <f>IF(T2662&gt;0,RANK(T2662,(N2662:P2662,Q2662:AE2662)),0)</f>
        <v>0</v>
      </c>
      <c r="BD2662" s="5">
        <f>IF(S2662&gt;0,RANK(S2662,(N2662:P2662,Q2662:AE2662)),0)</f>
        <v>0</v>
      </c>
      <c r="BE2662" s="2">
        <f t="shared" si="1048"/>
        <v>7.8982009653356736E-3</v>
      </c>
      <c r="BF2662" s="2">
        <f t="shared" si="1049"/>
        <v>3.5103115401491883E-3</v>
      </c>
      <c r="BG2662" s="2">
        <f t="shared" si="1050"/>
        <v>0</v>
      </c>
      <c r="BH2662" s="2">
        <f t="shared" si="1051"/>
        <v>0</v>
      </c>
      <c r="BJ2662" t="s">
        <v>1056</v>
      </c>
      <c r="BK2662" t="s">
        <v>53</v>
      </c>
      <c r="BL2662">
        <v>13</v>
      </c>
      <c r="BN2662" s="112">
        <v>48</v>
      </c>
      <c r="BO2662" s="114">
        <v>75</v>
      </c>
      <c r="BP2662" s="118">
        <f t="shared" si="1042"/>
        <v>48075</v>
      </c>
      <c r="BQ2662" s="118">
        <f t="shared" si="1055"/>
        <v>48075</v>
      </c>
      <c r="BR2662" s="5" t="s">
        <v>3151</v>
      </c>
      <c r="CD2662" s="63">
        <f t="shared" si="1052"/>
        <v>2279</v>
      </c>
      <c r="CE2662" s="63">
        <v>0</v>
      </c>
    </row>
    <row r="2663" spans="1:83" ht="15" hidden="1" customHeight="1" outlineLevel="1">
      <c r="A2663" t="s">
        <v>3091</v>
      </c>
      <c r="B2663" t="s">
        <v>53</v>
      </c>
      <c r="C2663" s="1">
        <f t="shared" si="1043"/>
        <v>5744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0</v>
      </c>
      <c r="G2663" s="129">
        <f t="shared" si="1053"/>
        <v>4455</v>
      </c>
      <c r="H2663" s="134">
        <f t="shared" si="1054"/>
        <v>0.77559192200557103</v>
      </c>
      <c r="I2663" s="2"/>
      <c r="J2663" s="2">
        <f t="shared" si="1044"/>
        <v>0.10689415041782729</v>
      </c>
      <c r="K2663" s="2">
        <f t="shared" si="1045"/>
        <v>0.88248607242339838</v>
      </c>
      <c r="L2663" s="2">
        <f t="shared" si="1046"/>
        <v>0</v>
      </c>
      <c r="M2663" s="2">
        <f t="shared" si="1047"/>
        <v>1.0619777158774268E-2</v>
      </c>
      <c r="N2663" s="63">
        <v>614</v>
      </c>
      <c r="O2663" s="63">
        <v>5069</v>
      </c>
      <c r="P2663" s="63">
        <v>0</v>
      </c>
      <c r="Q2663" s="63">
        <v>46</v>
      </c>
      <c r="R2663" s="63">
        <v>12</v>
      </c>
      <c r="S2663" s="63">
        <v>0</v>
      </c>
      <c r="T2663" s="63">
        <v>0</v>
      </c>
      <c r="U2663" s="63">
        <v>0</v>
      </c>
      <c r="V2663" s="63">
        <v>0</v>
      </c>
      <c r="W2663" s="63">
        <v>0</v>
      </c>
      <c r="X2663" s="63">
        <v>0</v>
      </c>
      <c r="Y2663" s="63">
        <v>0</v>
      </c>
      <c r="Z2663" s="63">
        <v>3</v>
      </c>
      <c r="AA2663" s="63">
        <v>0</v>
      </c>
      <c r="AB2663" s="63">
        <v>0</v>
      </c>
      <c r="AC2663" s="63">
        <v>0</v>
      </c>
      <c r="AD2663" s="63">
        <v>0</v>
      </c>
      <c r="AE2663" s="63">
        <v>0</v>
      </c>
      <c r="AF2663" s="63">
        <v>0</v>
      </c>
      <c r="AG2663" s="63">
        <v>0</v>
      </c>
      <c r="AH2663" s="63">
        <v>0</v>
      </c>
      <c r="AI2663" s="63">
        <v>0</v>
      </c>
      <c r="AJ2663" s="63">
        <v>0</v>
      </c>
      <c r="AK2663" s="63">
        <v>0</v>
      </c>
      <c r="AL2663" s="63">
        <v>0</v>
      </c>
      <c r="AM2663" s="63">
        <v>0</v>
      </c>
      <c r="AN2663" s="63">
        <v>0</v>
      </c>
      <c r="AO2663" s="63">
        <v>0</v>
      </c>
      <c r="AP2663" s="63">
        <v>0</v>
      </c>
      <c r="AQ2663" s="63">
        <v>0</v>
      </c>
      <c r="AR2663" s="63">
        <v>0</v>
      </c>
      <c r="AS2663" s="63">
        <v>0</v>
      </c>
      <c r="AT2663" s="63">
        <v>0</v>
      </c>
      <c r="AU2663" s="63">
        <v>0</v>
      </c>
      <c r="AV2663" s="63">
        <v>0</v>
      </c>
      <c r="AW2663" s="63">
        <v>0</v>
      </c>
      <c r="AX2663" s="63">
        <v>0</v>
      </c>
      <c r="AY2663" s="63">
        <v>0</v>
      </c>
      <c r="BA2663" s="5">
        <f>IF(Q2663&gt;0,RANK(Q2663,(N2663:P2663,Q2663:AE2663)),0)</f>
        <v>3</v>
      </c>
      <c r="BB2663" s="5">
        <f>IF(R2663&gt;0,RANK(R2663,(N2663:P2663,Q2663:AE2663)),0)</f>
        <v>4</v>
      </c>
      <c r="BC2663" s="5">
        <f>IF(T2663&gt;0,RANK(T2663,(N2663:P2663,Q2663:AE2663)),0)</f>
        <v>0</v>
      </c>
      <c r="BD2663" s="5">
        <f>IF(S2663&gt;0,RANK(S2663,(N2663:P2663,Q2663:AE2663)),0)</f>
        <v>0</v>
      </c>
      <c r="BE2663" s="2">
        <f t="shared" si="1048"/>
        <v>8.0083565459610033E-3</v>
      </c>
      <c r="BF2663" s="2">
        <f t="shared" si="1049"/>
        <v>2.0891364902506965E-3</v>
      </c>
      <c r="BG2663" s="2">
        <f t="shared" si="1050"/>
        <v>0</v>
      </c>
      <c r="BH2663" s="2">
        <f t="shared" si="1051"/>
        <v>0</v>
      </c>
      <c r="BJ2663" t="s">
        <v>3091</v>
      </c>
      <c r="BK2663" t="s">
        <v>53</v>
      </c>
      <c r="BL2663">
        <v>13</v>
      </c>
      <c r="BN2663" s="112">
        <v>48</v>
      </c>
      <c r="BO2663" s="114">
        <v>77</v>
      </c>
      <c r="BP2663" s="118">
        <f t="shared" si="1042"/>
        <v>48077</v>
      </c>
      <c r="BQ2663" s="118">
        <f t="shared" si="1055"/>
        <v>48077</v>
      </c>
      <c r="BR2663" s="5" t="s">
        <v>3151</v>
      </c>
      <c r="CD2663" s="63">
        <f t="shared" si="1052"/>
        <v>5744</v>
      </c>
      <c r="CE2663" s="63">
        <v>0</v>
      </c>
    </row>
    <row r="2664" spans="1:83" ht="15" hidden="1" customHeight="1" outlineLevel="1">
      <c r="A2664" t="s">
        <v>547</v>
      </c>
      <c r="B2664" t="s">
        <v>53</v>
      </c>
      <c r="C2664" s="1">
        <f t="shared" si="1043"/>
        <v>1000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29">
        <f t="shared" si="1053"/>
        <v>632</v>
      </c>
      <c r="H2664" s="134">
        <f t="shared" si="1054"/>
        <v>0.63200000000000001</v>
      </c>
      <c r="I2664" s="2"/>
      <c r="J2664" s="2">
        <f t="shared" si="1044"/>
        <v>0.17699999999999999</v>
      </c>
      <c r="K2664" s="2">
        <f t="shared" si="1045"/>
        <v>0.80900000000000005</v>
      </c>
      <c r="L2664" s="2">
        <f t="shared" si="1046"/>
        <v>0</v>
      </c>
      <c r="M2664" s="2">
        <f t="shared" si="1047"/>
        <v>1.3999999999999901E-2</v>
      </c>
      <c r="N2664" s="63">
        <v>177</v>
      </c>
      <c r="O2664" s="63">
        <v>809</v>
      </c>
      <c r="P2664" s="63">
        <v>0</v>
      </c>
      <c r="Q2664" s="63">
        <v>11</v>
      </c>
      <c r="R2664" s="63">
        <v>3</v>
      </c>
      <c r="S2664" s="63">
        <v>0</v>
      </c>
      <c r="T2664" s="63">
        <v>0</v>
      </c>
      <c r="U2664" s="63">
        <v>0</v>
      </c>
      <c r="V2664" s="63">
        <v>0</v>
      </c>
      <c r="W2664" s="63">
        <v>0</v>
      </c>
      <c r="X2664" s="63">
        <v>0</v>
      </c>
      <c r="Y2664" s="63">
        <v>0</v>
      </c>
      <c r="Z2664" s="63">
        <v>0</v>
      </c>
      <c r="AA2664" s="63">
        <v>0</v>
      </c>
      <c r="AB2664" s="63">
        <v>0</v>
      </c>
      <c r="AC2664" s="63">
        <v>0</v>
      </c>
      <c r="AD2664" s="63">
        <v>0</v>
      </c>
      <c r="AE2664" s="63">
        <v>0</v>
      </c>
      <c r="AF2664" s="63">
        <v>0</v>
      </c>
      <c r="AG2664" s="63">
        <v>0</v>
      </c>
      <c r="AH2664" s="63">
        <v>0</v>
      </c>
      <c r="AI2664" s="63">
        <v>0</v>
      </c>
      <c r="AJ2664" s="63">
        <v>0</v>
      </c>
      <c r="AK2664" s="63">
        <v>0</v>
      </c>
      <c r="AL2664" s="63">
        <v>0</v>
      </c>
      <c r="AM2664" s="63">
        <v>0</v>
      </c>
      <c r="AN2664" s="63">
        <v>0</v>
      </c>
      <c r="AO2664" s="63">
        <v>0</v>
      </c>
      <c r="AP2664" s="63">
        <v>0</v>
      </c>
      <c r="AQ2664" s="63">
        <v>0</v>
      </c>
      <c r="AR2664" s="63">
        <v>0</v>
      </c>
      <c r="AS2664" s="63">
        <v>0</v>
      </c>
      <c r="AT2664" s="63">
        <v>0</v>
      </c>
      <c r="AU2664" s="63">
        <v>0</v>
      </c>
      <c r="AV2664" s="63">
        <v>0</v>
      </c>
      <c r="AW2664" s="63">
        <v>0</v>
      </c>
      <c r="AX2664" s="63">
        <v>0</v>
      </c>
      <c r="AY2664" s="63">
        <v>0</v>
      </c>
      <c r="BA2664" s="5">
        <f>IF(Q2664&gt;0,RANK(Q2664,(N2664:P2664,Q2664:AE2664)),0)</f>
        <v>3</v>
      </c>
      <c r="BB2664" s="5">
        <f>IF(R2664&gt;0,RANK(R2664,(N2664:P2664,Q2664:AE2664)),0)</f>
        <v>4</v>
      </c>
      <c r="BC2664" s="5">
        <f>IF(T2664&gt;0,RANK(T2664,(N2664:P2664,Q2664:AE2664)),0)</f>
        <v>0</v>
      </c>
      <c r="BD2664" s="5">
        <f>IF(S2664&gt;0,RANK(S2664,(N2664:P2664,Q2664:AE2664)),0)</f>
        <v>0</v>
      </c>
      <c r="BE2664" s="2">
        <f t="shared" si="1048"/>
        <v>1.0999999999999999E-2</v>
      </c>
      <c r="BF2664" s="2">
        <f t="shared" si="1049"/>
        <v>3.0000000000000001E-3</v>
      </c>
      <c r="BG2664" s="2">
        <f t="shared" si="1050"/>
        <v>0</v>
      </c>
      <c r="BH2664" s="2">
        <f t="shared" si="1051"/>
        <v>0</v>
      </c>
      <c r="BJ2664" t="s">
        <v>547</v>
      </c>
      <c r="BK2664" t="s">
        <v>53</v>
      </c>
      <c r="BL2664">
        <v>19</v>
      </c>
      <c r="BN2664" s="112">
        <v>48</v>
      </c>
      <c r="BO2664" s="114">
        <v>79</v>
      </c>
      <c r="BP2664" s="118">
        <f t="shared" si="1042"/>
        <v>48079</v>
      </c>
      <c r="BQ2664" s="118">
        <f t="shared" si="1055"/>
        <v>48079</v>
      </c>
      <c r="BR2664" s="5" t="s">
        <v>3151</v>
      </c>
      <c r="CD2664" s="63">
        <f t="shared" si="1052"/>
        <v>1000</v>
      </c>
      <c r="CE2664" s="63">
        <v>0</v>
      </c>
    </row>
    <row r="2665" spans="1:83" ht="15" hidden="1" customHeight="1" outlineLevel="1">
      <c r="A2665" t="s">
        <v>911</v>
      </c>
      <c r="B2665" t="s">
        <v>53</v>
      </c>
      <c r="C2665" s="1">
        <f t="shared" si="1043"/>
        <v>1779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29">
        <f t="shared" si="1053"/>
        <v>1408</v>
      </c>
      <c r="H2665" s="134">
        <f t="shared" si="1054"/>
        <v>0.79145587408656548</v>
      </c>
      <c r="I2665" s="2"/>
      <c r="J2665" s="2">
        <f t="shared" si="1044"/>
        <v>0.10005621135469364</v>
      </c>
      <c r="K2665" s="2">
        <f t="shared" si="1045"/>
        <v>0.89151208544125915</v>
      </c>
      <c r="L2665" s="2">
        <f t="shared" si="1046"/>
        <v>0</v>
      </c>
      <c r="M2665" s="2">
        <f t="shared" si="1047"/>
        <v>8.4317032040471807E-3</v>
      </c>
      <c r="N2665" s="63">
        <v>178</v>
      </c>
      <c r="O2665" s="63">
        <v>1586</v>
      </c>
      <c r="P2665" s="63">
        <v>0</v>
      </c>
      <c r="Q2665" s="63">
        <v>10</v>
      </c>
      <c r="R2665" s="63">
        <v>5</v>
      </c>
      <c r="S2665" s="63">
        <v>0</v>
      </c>
      <c r="T2665" s="63">
        <v>0</v>
      </c>
      <c r="U2665" s="63">
        <v>0</v>
      </c>
      <c r="V2665" s="63">
        <v>0</v>
      </c>
      <c r="W2665" s="63">
        <v>0</v>
      </c>
      <c r="X2665" s="63">
        <v>0</v>
      </c>
      <c r="Y2665" s="63">
        <v>0</v>
      </c>
      <c r="Z2665" s="63">
        <v>0</v>
      </c>
      <c r="AA2665" s="63">
        <v>0</v>
      </c>
      <c r="AB2665" s="63">
        <v>0</v>
      </c>
      <c r="AC2665" s="63">
        <v>0</v>
      </c>
      <c r="AD2665" s="63">
        <v>0</v>
      </c>
      <c r="AE2665" s="63">
        <v>0</v>
      </c>
      <c r="AF2665" s="63">
        <v>0</v>
      </c>
      <c r="AG2665" s="63">
        <v>0</v>
      </c>
      <c r="AH2665" s="63">
        <v>0</v>
      </c>
      <c r="AI2665" s="63">
        <v>0</v>
      </c>
      <c r="AJ2665" s="63">
        <v>0</v>
      </c>
      <c r="AK2665" s="63">
        <v>0</v>
      </c>
      <c r="AL2665" s="63">
        <v>0</v>
      </c>
      <c r="AM2665" s="63">
        <v>0</v>
      </c>
      <c r="AN2665" s="63">
        <v>0</v>
      </c>
      <c r="AO2665" s="63">
        <v>0</v>
      </c>
      <c r="AP2665" s="63">
        <v>0</v>
      </c>
      <c r="AQ2665" s="63">
        <v>0</v>
      </c>
      <c r="AR2665" s="63">
        <v>0</v>
      </c>
      <c r="AS2665" s="63">
        <v>0</v>
      </c>
      <c r="AT2665" s="63">
        <v>0</v>
      </c>
      <c r="AU2665" s="63">
        <v>0</v>
      </c>
      <c r="AV2665" s="63">
        <v>0</v>
      </c>
      <c r="AW2665" s="63">
        <v>0</v>
      </c>
      <c r="AX2665" s="63">
        <v>0</v>
      </c>
      <c r="AY2665" s="63">
        <v>0</v>
      </c>
      <c r="BA2665" s="5">
        <f>IF(Q2665&gt;0,RANK(Q2665,(N2665:P2665,Q2665:AE2665)),0)</f>
        <v>3</v>
      </c>
      <c r="BB2665" s="5">
        <f>IF(R2665&gt;0,RANK(R2665,(N2665:P2665,Q2665:AE2665)),0)</f>
        <v>4</v>
      </c>
      <c r="BC2665" s="5">
        <f>IF(T2665&gt;0,RANK(T2665,(N2665:P2665,Q2665:AE2665)),0)</f>
        <v>0</v>
      </c>
      <c r="BD2665" s="5">
        <f>IF(S2665&gt;0,RANK(S2665,(N2665:P2665,Q2665:AE2665)),0)</f>
        <v>0</v>
      </c>
      <c r="BE2665" s="2">
        <f t="shared" si="1048"/>
        <v>5.621135469364812E-3</v>
      </c>
      <c r="BF2665" s="2">
        <f t="shared" si="1049"/>
        <v>2.810567734682406E-3</v>
      </c>
      <c r="BG2665" s="2">
        <f t="shared" si="1050"/>
        <v>0</v>
      </c>
      <c r="BH2665" s="2">
        <f t="shared" si="1051"/>
        <v>0</v>
      </c>
      <c r="BJ2665" t="s">
        <v>911</v>
      </c>
      <c r="BK2665" t="s">
        <v>53</v>
      </c>
      <c r="BL2665">
        <v>11</v>
      </c>
      <c r="BN2665" s="112">
        <v>48</v>
      </c>
      <c r="BO2665" s="114">
        <v>81</v>
      </c>
      <c r="BP2665" s="118">
        <f t="shared" si="1042"/>
        <v>48081</v>
      </c>
      <c r="BQ2665" s="118">
        <f t="shared" si="1055"/>
        <v>48081</v>
      </c>
      <c r="BR2665" s="5" t="s">
        <v>3151</v>
      </c>
      <c r="CD2665" s="63">
        <f t="shared" si="1052"/>
        <v>1779</v>
      </c>
      <c r="CE2665" s="63">
        <v>0</v>
      </c>
    </row>
    <row r="2666" spans="1:83" ht="15" hidden="1" customHeight="1" outlineLevel="1">
      <c r="A2666" t="s">
        <v>2395</v>
      </c>
      <c r="B2666" t="s">
        <v>53</v>
      </c>
      <c r="C2666" s="1">
        <f t="shared" si="1043"/>
        <v>4124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0</v>
      </c>
      <c r="G2666" s="129">
        <f t="shared" si="1053"/>
        <v>3190</v>
      </c>
      <c r="H2666" s="134">
        <f t="shared" si="1054"/>
        <v>0.77352085354025213</v>
      </c>
      <c r="I2666" s="2"/>
      <c r="J2666" s="2">
        <f t="shared" si="1044"/>
        <v>0.10935984481086324</v>
      </c>
      <c r="K2666" s="2">
        <f t="shared" si="1045"/>
        <v>0.88288069835111538</v>
      </c>
      <c r="L2666" s="2">
        <f t="shared" si="1046"/>
        <v>0</v>
      </c>
      <c r="M2666" s="2">
        <f t="shared" si="1047"/>
        <v>7.7594568380213724E-3</v>
      </c>
      <c r="N2666" s="63">
        <v>451</v>
      </c>
      <c r="O2666" s="63">
        <v>3641</v>
      </c>
      <c r="P2666" s="63">
        <v>0</v>
      </c>
      <c r="Q2666" s="63">
        <v>23</v>
      </c>
      <c r="R2666" s="63">
        <v>9</v>
      </c>
      <c r="S2666" s="63">
        <v>0</v>
      </c>
      <c r="T2666" s="63">
        <v>0</v>
      </c>
      <c r="U2666" s="63">
        <v>0</v>
      </c>
      <c r="V2666" s="63">
        <v>0</v>
      </c>
      <c r="W2666" s="63">
        <v>0</v>
      </c>
      <c r="X2666" s="63">
        <v>0</v>
      </c>
      <c r="Y2666" s="63">
        <v>0</v>
      </c>
      <c r="Z2666" s="63">
        <v>0</v>
      </c>
      <c r="AA2666" s="63">
        <v>0</v>
      </c>
      <c r="AB2666" s="63">
        <v>0</v>
      </c>
      <c r="AC2666" s="63">
        <v>0</v>
      </c>
      <c r="AD2666" s="63">
        <v>0</v>
      </c>
      <c r="AE2666" s="63">
        <v>0</v>
      </c>
      <c r="AF2666" s="63">
        <v>0</v>
      </c>
      <c r="AG2666" s="63">
        <v>0</v>
      </c>
      <c r="AH2666" s="63">
        <v>0</v>
      </c>
      <c r="AI2666" s="63">
        <v>0</v>
      </c>
      <c r="AJ2666" s="63">
        <v>0</v>
      </c>
      <c r="AK2666" s="63">
        <v>0</v>
      </c>
      <c r="AL2666" s="63">
        <v>0</v>
      </c>
      <c r="AM2666" s="63">
        <v>0</v>
      </c>
      <c r="AN2666" s="63">
        <v>0</v>
      </c>
      <c r="AO2666" s="63">
        <v>0</v>
      </c>
      <c r="AP2666" s="63">
        <v>0</v>
      </c>
      <c r="AQ2666" s="63">
        <v>0</v>
      </c>
      <c r="AR2666" s="63">
        <v>0</v>
      </c>
      <c r="AS2666" s="63">
        <v>0</v>
      </c>
      <c r="AT2666" s="63">
        <v>0</v>
      </c>
      <c r="AU2666" s="63">
        <v>0</v>
      </c>
      <c r="AV2666" s="63">
        <v>0</v>
      </c>
      <c r="AW2666" s="63">
        <v>0</v>
      </c>
      <c r="AX2666" s="63">
        <v>0</v>
      </c>
      <c r="AY2666" s="63">
        <v>0</v>
      </c>
      <c r="BA2666" s="5">
        <f>IF(Q2666&gt;0,RANK(Q2666,(N2666:P2666,Q2666:AE2666)),0)</f>
        <v>3</v>
      </c>
      <c r="BB2666" s="5">
        <f>IF(R2666&gt;0,RANK(R2666,(N2666:P2666,Q2666:AE2666)),0)</f>
        <v>4</v>
      </c>
      <c r="BC2666" s="5">
        <f>IF(T2666&gt;0,RANK(T2666,(N2666:P2666,Q2666:AE2666)),0)</f>
        <v>0</v>
      </c>
      <c r="BD2666" s="5">
        <f>IF(S2666&gt;0,RANK(S2666,(N2666:P2666,Q2666:AE2666)),0)</f>
        <v>0</v>
      </c>
      <c r="BE2666" s="2">
        <f t="shared" si="1048"/>
        <v>5.5771096023278371E-3</v>
      </c>
      <c r="BF2666" s="2">
        <f t="shared" si="1049"/>
        <v>2.1823472356935015E-3</v>
      </c>
      <c r="BG2666" s="2">
        <f t="shared" si="1050"/>
        <v>0</v>
      </c>
      <c r="BH2666" s="2">
        <f t="shared" si="1051"/>
        <v>0</v>
      </c>
      <c r="BJ2666" t="s">
        <v>2395</v>
      </c>
      <c r="BK2666" t="s">
        <v>53</v>
      </c>
      <c r="BL2666">
        <v>11</v>
      </c>
      <c r="BN2666" s="112">
        <v>48</v>
      </c>
      <c r="BO2666" s="114">
        <v>83</v>
      </c>
      <c r="BP2666" s="118">
        <f t="shared" ref="BP2666:BP2729" si="1056">1000*BN2666+BO2666</f>
        <v>48083</v>
      </c>
      <c r="BQ2666" s="118">
        <f t="shared" si="1055"/>
        <v>48083</v>
      </c>
      <c r="BR2666" s="5" t="s">
        <v>3151</v>
      </c>
      <c r="CD2666" s="63">
        <f t="shared" si="1052"/>
        <v>4124</v>
      </c>
      <c r="CE2666" s="63">
        <v>0</v>
      </c>
    </row>
    <row r="2667" spans="1:83" ht="15" hidden="1" customHeight="1" outlineLevel="1">
      <c r="A2667" t="s">
        <v>631</v>
      </c>
      <c r="B2667" t="s">
        <v>53</v>
      </c>
      <c r="C2667" s="1">
        <f t="shared" si="1043"/>
        <v>490856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0</v>
      </c>
      <c r="G2667" s="129">
        <f t="shared" si="1053"/>
        <v>21373</v>
      </c>
      <c r="H2667" s="134">
        <f t="shared" si="1054"/>
        <v>4.3542301611878026E-2</v>
      </c>
      <c r="I2667" s="2"/>
      <c r="J2667" s="2">
        <f t="shared" si="1044"/>
        <v>0.47049440161676742</v>
      </c>
      <c r="K2667" s="2">
        <f t="shared" si="1045"/>
        <v>0.51403670322864548</v>
      </c>
      <c r="L2667" s="2">
        <f t="shared" si="1046"/>
        <v>0</v>
      </c>
      <c r="M2667" s="2">
        <f t="shared" si="1047"/>
        <v>1.5468895154587159E-2</v>
      </c>
      <c r="N2667" s="63">
        <v>230945</v>
      </c>
      <c r="O2667" s="63">
        <v>252318</v>
      </c>
      <c r="P2667" s="63">
        <v>0</v>
      </c>
      <c r="Q2667" s="63">
        <v>6075</v>
      </c>
      <c r="R2667" s="63">
        <v>1246</v>
      </c>
      <c r="S2667" s="63">
        <v>0</v>
      </c>
      <c r="T2667" s="63">
        <v>0</v>
      </c>
      <c r="U2667" s="63">
        <v>0</v>
      </c>
      <c r="V2667" s="63">
        <v>28</v>
      </c>
      <c r="W2667" s="63">
        <v>82</v>
      </c>
      <c r="X2667" s="63">
        <v>0</v>
      </c>
      <c r="Y2667" s="63">
        <v>0</v>
      </c>
      <c r="Z2667" s="63">
        <v>125</v>
      </c>
      <c r="AA2667" s="63">
        <v>0</v>
      </c>
      <c r="AB2667" s="63">
        <v>0</v>
      </c>
      <c r="AC2667" s="63">
        <v>0</v>
      </c>
      <c r="AD2667" s="63">
        <v>0</v>
      </c>
      <c r="AE2667" s="63">
        <v>0</v>
      </c>
      <c r="AF2667" s="63">
        <v>0</v>
      </c>
      <c r="AG2667" s="63">
        <v>0</v>
      </c>
      <c r="AH2667" s="63">
        <v>0</v>
      </c>
      <c r="AI2667" s="63">
        <v>17</v>
      </c>
      <c r="AJ2667" s="63">
        <v>0</v>
      </c>
      <c r="AK2667" s="63">
        <v>0</v>
      </c>
      <c r="AL2667" s="63">
        <v>20</v>
      </c>
      <c r="AM2667" s="63">
        <v>0</v>
      </c>
      <c r="AN2667" s="63">
        <v>0</v>
      </c>
      <c r="AO2667" s="63">
        <v>0</v>
      </c>
      <c r="AP2667" s="63">
        <v>0</v>
      </c>
      <c r="AQ2667" s="63">
        <v>0</v>
      </c>
      <c r="AR2667" s="63">
        <v>0</v>
      </c>
      <c r="AS2667" s="63">
        <v>0</v>
      </c>
      <c r="AT2667" s="63">
        <v>0</v>
      </c>
      <c r="AU2667" s="63">
        <v>0</v>
      </c>
      <c r="AV2667" s="63">
        <v>0</v>
      </c>
      <c r="AW2667" s="63">
        <v>0</v>
      </c>
      <c r="AX2667" s="63">
        <v>0</v>
      </c>
      <c r="AY2667" s="63">
        <v>0</v>
      </c>
      <c r="BA2667" s="5">
        <f>IF(Q2667&gt;0,RANK(Q2667,(N2667:P2667,Q2667:AE2667)),0)</f>
        <v>3</v>
      </c>
      <c r="BB2667" s="5">
        <f>IF(R2667&gt;0,RANK(R2667,(N2667:P2667,Q2667:AE2667)),0)</f>
        <v>4</v>
      </c>
      <c r="BC2667" s="5">
        <f>IF(T2667&gt;0,RANK(T2667,(N2667:P2667,Q2667:AE2667)),0)</f>
        <v>0</v>
      </c>
      <c r="BD2667" s="5">
        <f>IF(S2667&gt;0,RANK(S2667,(N2667:P2667,Q2667:AE2667)),0)</f>
        <v>0</v>
      </c>
      <c r="BE2667" s="2">
        <f t="shared" si="1048"/>
        <v>1.237633847808726E-2</v>
      </c>
      <c r="BF2667" s="2">
        <f t="shared" si="1049"/>
        <v>2.5384226738595435E-3</v>
      </c>
      <c r="BG2667" s="2">
        <f t="shared" si="1050"/>
        <v>0</v>
      </c>
      <c r="BH2667" s="2">
        <f t="shared" si="1051"/>
        <v>0</v>
      </c>
      <c r="BJ2667" t="s">
        <v>631</v>
      </c>
      <c r="BK2667" t="s">
        <v>53</v>
      </c>
      <c r="BN2667" s="112">
        <v>48</v>
      </c>
      <c r="BO2667" s="114">
        <v>85</v>
      </c>
      <c r="BP2667" s="118">
        <f t="shared" si="1056"/>
        <v>48085</v>
      </c>
      <c r="BQ2667" s="118">
        <f t="shared" si="1055"/>
        <v>48085</v>
      </c>
      <c r="BR2667" s="5" t="s">
        <v>3151</v>
      </c>
      <c r="BV2667" s="63"/>
      <c r="CE2667" s="63">
        <v>82</v>
      </c>
    </row>
    <row r="2668" spans="1:83" ht="15" hidden="1" customHeight="1" outlineLevel="1">
      <c r="A2668" t="s">
        <v>415</v>
      </c>
      <c r="B2668" t="s">
        <v>53</v>
      </c>
      <c r="C2668" s="1">
        <f t="shared" si="1043"/>
        <v>1218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0</v>
      </c>
      <c r="G2668" s="129">
        <f t="shared" si="1053"/>
        <v>893</v>
      </c>
      <c r="H2668" s="134">
        <f t="shared" si="1054"/>
        <v>0.73316912972085391</v>
      </c>
      <c r="I2668" s="2"/>
      <c r="J2668" s="2">
        <f t="shared" si="1044"/>
        <v>0.12725779967159279</v>
      </c>
      <c r="K2668" s="2">
        <f t="shared" si="1045"/>
        <v>0.86042692939244658</v>
      </c>
      <c r="L2668" s="2">
        <f t="shared" si="1046"/>
        <v>0</v>
      </c>
      <c r="M2668" s="2">
        <f t="shared" si="1047"/>
        <v>1.2315270935960632E-2</v>
      </c>
      <c r="N2668" s="63">
        <v>155</v>
      </c>
      <c r="O2668" s="63">
        <v>1048</v>
      </c>
      <c r="P2668" s="63">
        <v>0</v>
      </c>
      <c r="Q2668" s="63">
        <v>12</v>
      </c>
      <c r="R2668" s="63">
        <v>1</v>
      </c>
      <c r="S2668" s="63">
        <v>0</v>
      </c>
      <c r="T2668" s="63">
        <v>0</v>
      </c>
      <c r="U2668" s="63">
        <v>0</v>
      </c>
      <c r="V2668" s="63">
        <v>0</v>
      </c>
      <c r="W2668" s="63">
        <v>0</v>
      </c>
      <c r="X2668" s="63">
        <v>0</v>
      </c>
      <c r="Y2668" s="63">
        <v>0</v>
      </c>
      <c r="Z2668" s="63">
        <v>0</v>
      </c>
      <c r="AA2668" s="63">
        <v>0</v>
      </c>
      <c r="AB2668" s="63">
        <v>0</v>
      </c>
      <c r="AC2668" s="63">
        <v>0</v>
      </c>
      <c r="AD2668" s="63">
        <v>0</v>
      </c>
      <c r="AE2668" s="63">
        <v>0</v>
      </c>
      <c r="AF2668" s="63">
        <v>0</v>
      </c>
      <c r="AG2668" s="63">
        <v>0</v>
      </c>
      <c r="AH2668" s="63">
        <v>0</v>
      </c>
      <c r="AI2668" s="63">
        <v>2</v>
      </c>
      <c r="AJ2668" s="63">
        <v>0</v>
      </c>
      <c r="AK2668" s="63">
        <v>0</v>
      </c>
      <c r="AL2668" s="63">
        <v>0</v>
      </c>
      <c r="AM2668" s="63">
        <v>0</v>
      </c>
      <c r="AN2668" s="63">
        <v>0</v>
      </c>
      <c r="AO2668" s="63">
        <v>0</v>
      </c>
      <c r="AP2668" s="63">
        <v>0</v>
      </c>
      <c r="AQ2668" s="63">
        <v>0</v>
      </c>
      <c r="AR2668" s="63">
        <v>0</v>
      </c>
      <c r="AS2668" s="63">
        <v>0</v>
      </c>
      <c r="AT2668" s="63">
        <v>0</v>
      </c>
      <c r="AU2668" s="63">
        <v>0</v>
      </c>
      <c r="AV2668" s="63">
        <v>0</v>
      </c>
      <c r="AW2668" s="63">
        <v>0</v>
      </c>
      <c r="AX2668" s="63">
        <v>0</v>
      </c>
      <c r="AY2668" s="63">
        <v>0</v>
      </c>
      <c r="BA2668" s="5">
        <f>IF(Q2668&gt;0,RANK(Q2668,(N2668:P2668,Q2668:AE2668)),0)</f>
        <v>3</v>
      </c>
      <c r="BB2668" s="5">
        <f>IF(R2668&gt;0,RANK(R2668,(N2668:P2668,Q2668:AE2668)),0)</f>
        <v>4</v>
      </c>
      <c r="BC2668" s="5">
        <f>IF(T2668&gt;0,RANK(T2668,(N2668:P2668,Q2668:AE2668)),0)</f>
        <v>0</v>
      </c>
      <c r="BD2668" s="5">
        <f>IF(S2668&gt;0,RANK(S2668,(N2668:P2668,Q2668:AE2668)),0)</f>
        <v>0</v>
      </c>
      <c r="BE2668" s="2">
        <f t="shared" si="1048"/>
        <v>9.852216748768473E-3</v>
      </c>
      <c r="BF2668" s="2">
        <f t="shared" si="1049"/>
        <v>8.2101806239737272E-4</v>
      </c>
      <c r="BG2668" s="2">
        <f t="shared" si="1050"/>
        <v>0</v>
      </c>
      <c r="BH2668" s="2">
        <f t="shared" si="1051"/>
        <v>0</v>
      </c>
      <c r="BJ2668" t="s">
        <v>415</v>
      </c>
      <c r="BK2668" t="s">
        <v>53</v>
      </c>
      <c r="BL2668">
        <v>13</v>
      </c>
      <c r="BN2668" s="112">
        <v>48</v>
      </c>
      <c r="BO2668" s="114">
        <v>87</v>
      </c>
      <c r="BP2668" s="118">
        <f t="shared" si="1056"/>
        <v>48087</v>
      </c>
      <c r="BQ2668" s="118">
        <f t="shared" si="1055"/>
        <v>48087</v>
      </c>
      <c r="BR2668" s="5" t="s">
        <v>3151</v>
      </c>
      <c r="CD2668" s="63">
        <f t="shared" si="1052"/>
        <v>1218</v>
      </c>
      <c r="CE2668" s="63">
        <v>0</v>
      </c>
    </row>
    <row r="2669" spans="1:83" ht="15" hidden="1" customHeight="1" outlineLevel="1">
      <c r="A2669" t="s">
        <v>1864</v>
      </c>
      <c r="B2669" t="s">
        <v>53</v>
      </c>
      <c r="C2669" s="1">
        <f t="shared" si="1043"/>
        <v>9975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0</v>
      </c>
      <c r="G2669" s="129">
        <f t="shared" si="1053"/>
        <v>5052</v>
      </c>
      <c r="H2669" s="134">
        <f t="shared" si="1054"/>
        <v>0.50646616541353384</v>
      </c>
      <c r="I2669" s="2"/>
      <c r="J2669" s="2">
        <f t="shared" si="1044"/>
        <v>0.24260651629072683</v>
      </c>
      <c r="K2669" s="2">
        <f t="shared" si="1045"/>
        <v>0.74907268170426067</v>
      </c>
      <c r="L2669" s="2">
        <f t="shared" si="1046"/>
        <v>0</v>
      </c>
      <c r="M2669" s="2">
        <f t="shared" si="1047"/>
        <v>8.3208020050125064E-3</v>
      </c>
      <c r="N2669" s="63">
        <v>2420</v>
      </c>
      <c r="O2669" s="63">
        <v>7472</v>
      </c>
      <c r="P2669" s="63">
        <v>0</v>
      </c>
      <c r="Q2669" s="63">
        <v>50</v>
      </c>
      <c r="R2669" s="63">
        <v>19</v>
      </c>
      <c r="S2669" s="63">
        <v>0</v>
      </c>
      <c r="T2669" s="63">
        <v>0</v>
      </c>
      <c r="U2669" s="63">
        <v>0</v>
      </c>
      <c r="V2669" s="63">
        <v>0</v>
      </c>
      <c r="W2669" s="63">
        <v>14</v>
      </c>
      <c r="X2669" s="63">
        <v>0</v>
      </c>
      <c r="Y2669" s="63">
        <v>0</v>
      </c>
      <c r="Z2669" s="63">
        <v>0</v>
      </c>
      <c r="AA2669" s="63">
        <v>0</v>
      </c>
      <c r="AB2669" s="63">
        <v>0</v>
      </c>
      <c r="AC2669" s="63">
        <v>0</v>
      </c>
      <c r="AD2669" s="63">
        <v>0</v>
      </c>
      <c r="AE2669" s="63">
        <v>0</v>
      </c>
      <c r="AF2669" s="63">
        <v>0</v>
      </c>
      <c r="AG2669" s="63">
        <v>0</v>
      </c>
      <c r="AH2669" s="63">
        <v>0</v>
      </c>
      <c r="AI2669" s="63">
        <v>0</v>
      </c>
      <c r="AJ2669" s="63">
        <v>0</v>
      </c>
      <c r="AK2669" s="63">
        <v>0</v>
      </c>
      <c r="AL2669" s="63">
        <v>0</v>
      </c>
      <c r="AM2669" s="63">
        <v>0</v>
      </c>
      <c r="AN2669" s="63">
        <v>0</v>
      </c>
      <c r="AO2669" s="63">
        <v>0</v>
      </c>
      <c r="AP2669" s="63">
        <v>0</v>
      </c>
      <c r="AQ2669" s="63">
        <v>0</v>
      </c>
      <c r="AR2669" s="63">
        <v>0</v>
      </c>
      <c r="AS2669" s="63">
        <v>0</v>
      </c>
      <c r="AT2669" s="63">
        <v>0</v>
      </c>
      <c r="AU2669" s="63">
        <v>0</v>
      </c>
      <c r="AV2669" s="63">
        <v>0</v>
      </c>
      <c r="AW2669" s="63">
        <v>0</v>
      </c>
      <c r="AX2669" s="63">
        <v>0</v>
      </c>
      <c r="AY2669" s="63">
        <v>0</v>
      </c>
      <c r="BA2669" s="5">
        <f>IF(Q2669&gt;0,RANK(Q2669,(N2669:P2669,Q2669:AE2669)),0)</f>
        <v>3</v>
      </c>
      <c r="BB2669" s="5">
        <f>IF(R2669&gt;0,RANK(R2669,(N2669:P2669,Q2669:AE2669)),0)</f>
        <v>4</v>
      </c>
      <c r="BC2669" s="5">
        <f>IF(T2669&gt;0,RANK(T2669,(N2669:P2669,Q2669:AE2669)),0)</f>
        <v>0</v>
      </c>
      <c r="BD2669" s="5">
        <f>IF(S2669&gt;0,RANK(S2669,(N2669:P2669,Q2669:AE2669)),0)</f>
        <v>0</v>
      </c>
      <c r="BE2669" s="2">
        <f t="shared" si="1048"/>
        <v>5.0125313283208017E-3</v>
      </c>
      <c r="BF2669" s="2">
        <f t="shared" si="1049"/>
        <v>1.9047619047619048E-3</v>
      </c>
      <c r="BG2669" s="2">
        <f t="shared" si="1050"/>
        <v>0</v>
      </c>
      <c r="BH2669" s="2">
        <f t="shared" si="1051"/>
        <v>0</v>
      </c>
      <c r="BJ2669" t="s">
        <v>1864</v>
      </c>
      <c r="BK2669" t="s">
        <v>53</v>
      </c>
      <c r="BL2669">
        <v>10</v>
      </c>
      <c r="BN2669" s="112">
        <v>48</v>
      </c>
      <c r="BO2669" s="114">
        <v>89</v>
      </c>
      <c r="BP2669" s="118">
        <f t="shared" si="1056"/>
        <v>48089</v>
      </c>
      <c r="BQ2669" s="118">
        <f t="shared" si="1055"/>
        <v>48089</v>
      </c>
      <c r="BR2669" s="5" t="s">
        <v>3151</v>
      </c>
      <c r="CD2669" s="63">
        <f t="shared" si="1052"/>
        <v>9975</v>
      </c>
      <c r="CE2669" s="63">
        <v>14</v>
      </c>
    </row>
    <row r="2670" spans="1:83" ht="15" hidden="1" customHeight="1" outlineLevel="1">
      <c r="A2670" t="s">
        <v>683</v>
      </c>
      <c r="B2670" t="s">
        <v>53</v>
      </c>
      <c r="C2670" s="1">
        <f t="shared" si="1043"/>
        <v>88892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0</v>
      </c>
      <c r="G2670" s="129">
        <f t="shared" si="1053"/>
        <v>37914</v>
      </c>
      <c r="H2670" s="134">
        <f t="shared" si="1054"/>
        <v>0.42651757188498401</v>
      </c>
      <c r="I2670" s="2"/>
      <c r="J2670" s="2">
        <f t="shared" si="1044"/>
        <v>0.27928272510462132</v>
      </c>
      <c r="K2670" s="2">
        <f t="shared" si="1045"/>
        <v>0.70580029698960534</v>
      </c>
      <c r="L2670" s="2">
        <f t="shared" si="1046"/>
        <v>0</v>
      </c>
      <c r="M2670" s="2">
        <f t="shared" si="1047"/>
        <v>1.4916977905773399E-2</v>
      </c>
      <c r="N2670" s="63">
        <v>24826</v>
      </c>
      <c r="O2670" s="63">
        <v>62740</v>
      </c>
      <c r="P2670" s="63">
        <v>0</v>
      </c>
      <c r="Q2670" s="63">
        <v>1106</v>
      </c>
      <c r="R2670" s="63">
        <v>191</v>
      </c>
      <c r="S2670" s="63">
        <v>0</v>
      </c>
      <c r="T2670" s="63">
        <v>0</v>
      </c>
      <c r="U2670" s="63">
        <v>0</v>
      </c>
      <c r="V2670" s="63">
        <v>0</v>
      </c>
      <c r="W2670" s="63">
        <v>2</v>
      </c>
      <c r="X2670" s="63">
        <v>0</v>
      </c>
      <c r="Y2670" s="63">
        <v>0</v>
      </c>
      <c r="Z2670" s="63">
        <v>18</v>
      </c>
      <c r="AA2670" s="63">
        <v>0</v>
      </c>
      <c r="AB2670" s="63">
        <v>0</v>
      </c>
      <c r="AC2670" s="63">
        <v>0</v>
      </c>
      <c r="AD2670" s="63">
        <v>0</v>
      </c>
      <c r="AE2670" s="63">
        <v>0</v>
      </c>
      <c r="AF2670" s="63">
        <v>0</v>
      </c>
      <c r="AG2670" s="63">
        <v>0</v>
      </c>
      <c r="AH2670" s="63">
        <v>0</v>
      </c>
      <c r="AI2670" s="63">
        <v>0</v>
      </c>
      <c r="AJ2670" s="63">
        <v>0</v>
      </c>
      <c r="AK2670" s="63">
        <v>0</v>
      </c>
      <c r="AL2670" s="63">
        <v>9</v>
      </c>
      <c r="AM2670" s="63">
        <v>0</v>
      </c>
      <c r="AN2670" s="63">
        <v>0</v>
      </c>
      <c r="AO2670" s="63">
        <v>0</v>
      </c>
      <c r="AP2670" s="63">
        <v>0</v>
      </c>
      <c r="AQ2670" s="63">
        <v>0</v>
      </c>
      <c r="AR2670" s="63">
        <v>0</v>
      </c>
      <c r="AS2670" s="63">
        <v>0</v>
      </c>
      <c r="AT2670" s="63">
        <v>0</v>
      </c>
      <c r="AU2670" s="63">
        <v>0</v>
      </c>
      <c r="AV2670" s="63">
        <v>0</v>
      </c>
      <c r="AW2670" s="63">
        <v>0</v>
      </c>
      <c r="AX2670" s="63">
        <v>0</v>
      </c>
      <c r="AY2670" s="63">
        <v>0</v>
      </c>
      <c r="BA2670" s="5">
        <f>IF(Q2670&gt;0,RANK(Q2670,(N2670:P2670,Q2670:AE2670)),0)</f>
        <v>3</v>
      </c>
      <c r="BB2670" s="5">
        <f>IF(R2670&gt;0,RANK(R2670,(N2670:P2670,Q2670:AE2670)),0)</f>
        <v>4</v>
      </c>
      <c r="BC2670" s="5">
        <f>IF(T2670&gt;0,RANK(T2670,(N2670:P2670,Q2670:AE2670)),0)</f>
        <v>0</v>
      </c>
      <c r="BD2670" s="5">
        <f>IF(S2670&gt;0,RANK(S2670,(N2670:P2670,Q2670:AE2670)),0)</f>
        <v>0</v>
      </c>
      <c r="BE2670" s="2">
        <f t="shared" si="1048"/>
        <v>1.2442064527741529E-2</v>
      </c>
      <c r="BF2670" s="2">
        <f t="shared" si="1049"/>
        <v>2.1486747963821266E-3</v>
      </c>
      <c r="BG2670" s="2">
        <f t="shared" si="1050"/>
        <v>0</v>
      </c>
      <c r="BH2670" s="2">
        <f t="shared" si="1051"/>
        <v>0</v>
      </c>
      <c r="BJ2670" t="s">
        <v>683</v>
      </c>
      <c r="BK2670" t="s">
        <v>53</v>
      </c>
      <c r="BN2670" s="112">
        <v>48</v>
      </c>
      <c r="BO2670" s="114">
        <v>91</v>
      </c>
      <c r="BP2670" s="118">
        <f t="shared" si="1056"/>
        <v>48091</v>
      </c>
      <c r="BQ2670" s="118">
        <f t="shared" si="1055"/>
        <v>48091</v>
      </c>
      <c r="BR2670" s="5" t="s">
        <v>3151</v>
      </c>
      <c r="CD2670" s="63">
        <f t="shared" si="1052"/>
        <v>88892</v>
      </c>
      <c r="CE2670" s="63">
        <v>2</v>
      </c>
    </row>
    <row r="2671" spans="1:83" ht="15" hidden="1" customHeight="1" outlineLevel="1">
      <c r="A2671" t="s">
        <v>1141</v>
      </c>
      <c r="B2671" t="s">
        <v>53</v>
      </c>
      <c r="C2671" s="1">
        <f t="shared" si="1043"/>
        <v>6086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29">
        <f t="shared" si="1053"/>
        <v>4324</v>
      </c>
      <c r="H2671" s="134">
        <f t="shared" si="1054"/>
        <v>0.71048307591192905</v>
      </c>
      <c r="I2671" s="2"/>
      <c r="J2671" s="2">
        <f t="shared" si="1044"/>
        <v>0.14015773907328294</v>
      </c>
      <c r="K2671" s="2">
        <f t="shared" si="1045"/>
        <v>0.85064081498521193</v>
      </c>
      <c r="L2671" s="2">
        <f t="shared" si="1046"/>
        <v>0</v>
      </c>
      <c r="M2671" s="2">
        <f t="shared" si="1047"/>
        <v>9.2014459415051819E-3</v>
      </c>
      <c r="N2671" s="63">
        <v>853</v>
      </c>
      <c r="O2671" s="63">
        <v>5177</v>
      </c>
      <c r="P2671" s="63">
        <v>0</v>
      </c>
      <c r="Q2671" s="63">
        <v>49</v>
      </c>
      <c r="R2671" s="63">
        <v>5</v>
      </c>
      <c r="S2671" s="63">
        <v>0</v>
      </c>
      <c r="T2671" s="63">
        <v>0</v>
      </c>
      <c r="U2671" s="63">
        <v>0</v>
      </c>
      <c r="V2671" s="63">
        <v>0</v>
      </c>
      <c r="W2671" s="63">
        <v>0</v>
      </c>
      <c r="X2671" s="63">
        <v>0</v>
      </c>
      <c r="Y2671" s="63">
        <v>0</v>
      </c>
      <c r="Z2671" s="63">
        <v>2</v>
      </c>
      <c r="AA2671" s="63">
        <v>0</v>
      </c>
      <c r="AB2671" s="63">
        <v>0</v>
      </c>
      <c r="AC2671" s="63">
        <v>0</v>
      </c>
      <c r="AD2671" s="63">
        <v>0</v>
      </c>
      <c r="AE2671" s="63">
        <v>0</v>
      </c>
      <c r="AF2671" s="63">
        <v>0</v>
      </c>
      <c r="AG2671" s="63">
        <v>0</v>
      </c>
      <c r="AH2671" s="63">
        <v>0</v>
      </c>
      <c r="AI2671" s="63">
        <v>0</v>
      </c>
      <c r="AJ2671" s="63">
        <v>0</v>
      </c>
      <c r="AK2671" s="63">
        <v>0</v>
      </c>
      <c r="AL2671" s="63">
        <v>0</v>
      </c>
      <c r="AM2671" s="63">
        <v>0</v>
      </c>
      <c r="AN2671" s="63">
        <v>0</v>
      </c>
      <c r="AO2671" s="63">
        <v>0</v>
      </c>
      <c r="AP2671" s="63">
        <v>0</v>
      </c>
      <c r="AQ2671" s="63">
        <v>0</v>
      </c>
      <c r="AR2671" s="63">
        <v>0</v>
      </c>
      <c r="AS2671" s="63">
        <v>0</v>
      </c>
      <c r="AT2671" s="63">
        <v>0</v>
      </c>
      <c r="AU2671" s="63">
        <v>0</v>
      </c>
      <c r="AV2671" s="63">
        <v>0</v>
      </c>
      <c r="AW2671" s="63">
        <v>0</v>
      </c>
      <c r="AX2671" s="63">
        <v>0</v>
      </c>
      <c r="AY2671" s="63">
        <v>0</v>
      </c>
      <c r="BA2671" s="5">
        <f>IF(Q2671&gt;0,RANK(Q2671,(N2671:P2671,Q2671:AE2671)),0)</f>
        <v>3</v>
      </c>
      <c r="BB2671" s="5">
        <f>IF(R2671&gt;0,RANK(R2671,(N2671:P2671,Q2671:AE2671)),0)</f>
        <v>4</v>
      </c>
      <c r="BC2671" s="5">
        <f>IF(T2671&gt;0,RANK(T2671,(N2671:P2671,Q2671:AE2671)),0)</f>
        <v>0</v>
      </c>
      <c r="BD2671" s="5">
        <f>IF(S2671&gt;0,RANK(S2671,(N2671:P2671,Q2671:AE2671)),0)</f>
        <v>0</v>
      </c>
      <c r="BE2671" s="2">
        <f t="shared" si="1048"/>
        <v>8.0512651988169561E-3</v>
      </c>
      <c r="BF2671" s="2">
        <f t="shared" si="1049"/>
        <v>8.2155767334866903E-4</v>
      </c>
      <c r="BG2671" s="2">
        <f t="shared" si="1050"/>
        <v>0</v>
      </c>
      <c r="BH2671" s="2">
        <f t="shared" si="1051"/>
        <v>0</v>
      </c>
      <c r="BJ2671" t="s">
        <v>1141</v>
      </c>
      <c r="BK2671" t="s">
        <v>53</v>
      </c>
      <c r="BL2671">
        <v>11</v>
      </c>
      <c r="BN2671" s="112">
        <v>48</v>
      </c>
      <c r="BO2671" s="114">
        <v>93</v>
      </c>
      <c r="BP2671" s="118">
        <f t="shared" si="1056"/>
        <v>48093</v>
      </c>
      <c r="BQ2671" s="118">
        <f t="shared" si="1055"/>
        <v>48093</v>
      </c>
      <c r="BR2671" s="5" t="s">
        <v>3151</v>
      </c>
      <c r="CD2671" s="63">
        <f t="shared" si="1052"/>
        <v>6086</v>
      </c>
      <c r="CE2671" s="63">
        <v>0</v>
      </c>
    </row>
    <row r="2672" spans="1:83" ht="15" hidden="1" customHeight="1" outlineLevel="1">
      <c r="A2672" t="s">
        <v>2905</v>
      </c>
      <c r="B2672" t="s">
        <v>53</v>
      </c>
      <c r="C2672" s="1">
        <f t="shared" si="1043"/>
        <v>1268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29">
        <f t="shared" si="1053"/>
        <v>861</v>
      </c>
      <c r="H2672" s="134">
        <f t="shared" si="1054"/>
        <v>0.67902208201892744</v>
      </c>
      <c r="I2672" s="2"/>
      <c r="J2672" s="2">
        <f t="shared" si="1044"/>
        <v>0.1553627760252366</v>
      </c>
      <c r="K2672" s="2">
        <f t="shared" si="1045"/>
        <v>0.83438485804416407</v>
      </c>
      <c r="L2672" s="2">
        <f t="shared" si="1046"/>
        <v>0</v>
      </c>
      <c r="M2672" s="2">
        <f t="shared" si="1047"/>
        <v>1.0252365930599305E-2</v>
      </c>
      <c r="N2672" s="63">
        <v>197</v>
      </c>
      <c r="O2672" s="63">
        <v>1058</v>
      </c>
      <c r="P2672" s="63">
        <v>0</v>
      </c>
      <c r="Q2672" s="63">
        <v>10</v>
      </c>
      <c r="R2672" s="63">
        <v>3</v>
      </c>
      <c r="S2672" s="63">
        <v>0</v>
      </c>
      <c r="T2672" s="63">
        <v>0</v>
      </c>
      <c r="U2672" s="63">
        <v>0</v>
      </c>
      <c r="V2672" s="63">
        <v>0</v>
      </c>
      <c r="W2672" s="63">
        <v>0</v>
      </c>
      <c r="X2672" s="63">
        <v>0</v>
      </c>
      <c r="Y2672" s="63">
        <v>0</v>
      </c>
      <c r="Z2672" s="63">
        <v>0</v>
      </c>
      <c r="AA2672" s="63">
        <v>0</v>
      </c>
      <c r="AB2672" s="63">
        <v>0</v>
      </c>
      <c r="AC2672" s="63">
        <v>0</v>
      </c>
      <c r="AD2672" s="63">
        <v>0</v>
      </c>
      <c r="AE2672" s="63">
        <v>0</v>
      </c>
      <c r="AF2672" s="63">
        <v>0</v>
      </c>
      <c r="AG2672" s="63">
        <v>0</v>
      </c>
      <c r="AH2672" s="63">
        <v>0</v>
      </c>
      <c r="AI2672" s="63">
        <v>0</v>
      </c>
      <c r="AJ2672" s="63">
        <v>0</v>
      </c>
      <c r="AK2672" s="63">
        <v>0</v>
      </c>
      <c r="AL2672" s="63">
        <v>0</v>
      </c>
      <c r="AM2672" s="63">
        <v>0</v>
      </c>
      <c r="AN2672" s="63">
        <v>0</v>
      </c>
      <c r="AO2672" s="63">
        <v>0</v>
      </c>
      <c r="AP2672" s="63">
        <v>0</v>
      </c>
      <c r="AQ2672" s="63">
        <v>0</v>
      </c>
      <c r="AR2672" s="63">
        <v>0</v>
      </c>
      <c r="AS2672" s="63">
        <v>0</v>
      </c>
      <c r="AT2672" s="63">
        <v>0</v>
      </c>
      <c r="AU2672" s="63">
        <v>0</v>
      </c>
      <c r="AV2672" s="63">
        <v>0</v>
      </c>
      <c r="AW2672" s="63">
        <v>0</v>
      </c>
      <c r="AX2672" s="63">
        <v>0</v>
      </c>
      <c r="AY2672" s="63">
        <v>0</v>
      </c>
      <c r="BA2672" s="5">
        <f>IF(Q2672&gt;0,RANK(Q2672,(N2672:P2672,Q2672:AE2672)),0)</f>
        <v>3</v>
      </c>
      <c r="BB2672" s="5">
        <f>IF(R2672&gt;0,RANK(R2672,(N2672:P2672,Q2672:AE2672)),0)</f>
        <v>4</v>
      </c>
      <c r="BC2672" s="5">
        <f>IF(T2672&gt;0,RANK(T2672,(N2672:P2672,Q2672:AE2672)),0)</f>
        <v>0</v>
      </c>
      <c r="BD2672" s="5">
        <f>IF(S2672&gt;0,RANK(S2672,(N2672:P2672,Q2672:AE2672)),0)</f>
        <v>0</v>
      </c>
      <c r="BE2672" s="2">
        <f t="shared" si="1048"/>
        <v>7.8864353312302835E-3</v>
      </c>
      <c r="BF2672" s="2">
        <f t="shared" si="1049"/>
        <v>2.3659305993690852E-3</v>
      </c>
      <c r="BG2672" s="2">
        <f t="shared" si="1050"/>
        <v>0</v>
      </c>
      <c r="BH2672" s="2">
        <f t="shared" si="1051"/>
        <v>0</v>
      </c>
      <c r="BJ2672" t="s">
        <v>2905</v>
      </c>
      <c r="BK2672" t="s">
        <v>53</v>
      </c>
      <c r="BL2672">
        <v>11</v>
      </c>
      <c r="BN2672" s="112">
        <v>48</v>
      </c>
      <c r="BO2672" s="114">
        <v>95</v>
      </c>
      <c r="BP2672" s="118">
        <f t="shared" si="1056"/>
        <v>48095</v>
      </c>
      <c r="BQ2672" s="118">
        <f t="shared" si="1055"/>
        <v>48095</v>
      </c>
      <c r="BR2672" s="5" t="s">
        <v>3151</v>
      </c>
      <c r="CD2672" s="63">
        <f t="shared" si="1052"/>
        <v>1268</v>
      </c>
      <c r="CE2672" s="63">
        <v>0</v>
      </c>
    </row>
    <row r="2673" spans="1:83" ht="15" hidden="1" customHeight="1" outlineLevel="1">
      <c r="A2673" t="s">
        <v>2769</v>
      </c>
      <c r="B2673" t="s">
        <v>53</v>
      </c>
      <c r="C2673" s="1">
        <f t="shared" si="1043"/>
        <v>18996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0</v>
      </c>
      <c r="G2673" s="129">
        <f t="shared" si="1053"/>
        <v>12386</v>
      </c>
      <c r="H2673" s="134">
        <f t="shared" si="1054"/>
        <v>0.65203200673826067</v>
      </c>
      <c r="I2673" s="2"/>
      <c r="J2673" s="2">
        <f t="shared" si="1044"/>
        <v>0.1689829437776374</v>
      </c>
      <c r="K2673" s="2">
        <f t="shared" si="1045"/>
        <v>0.82101495051589812</v>
      </c>
      <c r="L2673" s="2">
        <f t="shared" si="1046"/>
        <v>0</v>
      </c>
      <c r="M2673" s="2">
        <f t="shared" si="1047"/>
        <v>1.0002105706464537E-2</v>
      </c>
      <c r="N2673" s="63">
        <v>3210</v>
      </c>
      <c r="O2673" s="63">
        <v>15596</v>
      </c>
      <c r="P2673" s="63">
        <v>0</v>
      </c>
      <c r="Q2673" s="63">
        <v>156</v>
      </c>
      <c r="R2673" s="63">
        <v>26</v>
      </c>
      <c r="S2673" s="63">
        <v>0</v>
      </c>
      <c r="T2673" s="63">
        <v>0</v>
      </c>
      <c r="U2673" s="63">
        <v>0</v>
      </c>
      <c r="V2673" s="63">
        <v>0</v>
      </c>
      <c r="W2673" s="63">
        <v>0</v>
      </c>
      <c r="X2673" s="63">
        <v>0</v>
      </c>
      <c r="Y2673" s="63">
        <v>0</v>
      </c>
      <c r="Z2673" s="63">
        <v>7</v>
      </c>
      <c r="AA2673" s="63">
        <v>0</v>
      </c>
      <c r="AB2673" s="63">
        <v>0</v>
      </c>
      <c r="AC2673" s="63">
        <v>0</v>
      </c>
      <c r="AD2673" s="63">
        <v>0</v>
      </c>
      <c r="AE2673" s="63">
        <v>0</v>
      </c>
      <c r="AF2673" s="63">
        <v>0</v>
      </c>
      <c r="AG2673" s="63">
        <v>0</v>
      </c>
      <c r="AH2673" s="63">
        <v>0</v>
      </c>
      <c r="AI2673" s="63">
        <v>0</v>
      </c>
      <c r="AJ2673" s="63">
        <v>0</v>
      </c>
      <c r="AK2673" s="63">
        <v>0</v>
      </c>
      <c r="AL2673" s="63">
        <v>1</v>
      </c>
      <c r="AM2673" s="63">
        <v>0</v>
      </c>
      <c r="AN2673" s="63">
        <v>0</v>
      </c>
      <c r="AO2673" s="63">
        <v>0</v>
      </c>
      <c r="AP2673" s="63">
        <v>0</v>
      </c>
      <c r="AQ2673" s="63">
        <v>0</v>
      </c>
      <c r="AR2673" s="63">
        <v>0</v>
      </c>
      <c r="AS2673" s="63">
        <v>0</v>
      </c>
      <c r="AT2673" s="63">
        <v>0</v>
      </c>
      <c r="AU2673" s="63">
        <v>0</v>
      </c>
      <c r="AV2673" s="63">
        <v>0</v>
      </c>
      <c r="AW2673" s="63">
        <v>0</v>
      </c>
      <c r="AX2673" s="63">
        <v>0</v>
      </c>
      <c r="AY2673" s="63">
        <v>0</v>
      </c>
      <c r="BA2673" s="5">
        <f>IF(Q2673&gt;0,RANK(Q2673,(N2673:P2673,Q2673:AE2673)),0)</f>
        <v>3</v>
      </c>
      <c r="BB2673" s="5">
        <f>IF(R2673&gt;0,RANK(R2673,(N2673:P2673,Q2673:AE2673)),0)</f>
        <v>4</v>
      </c>
      <c r="BC2673" s="5">
        <f>IF(T2673&gt;0,RANK(T2673,(N2673:P2673,Q2673:AE2673)),0)</f>
        <v>0</v>
      </c>
      <c r="BD2673" s="5">
        <f>IF(S2673&gt;0,RANK(S2673,(N2673:P2673,Q2673:AE2673)),0)</f>
        <v>0</v>
      </c>
      <c r="BE2673" s="2">
        <f t="shared" si="1048"/>
        <v>8.2122552116234999E-3</v>
      </c>
      <c r="BF2673" s="2">
        <f t="shared" si="1049"/>
        <v>1.36870920193725E-3</v>
      </c>
      <c r="BG2673" s="2">
        <f t="shared" si="1050"/>
        <v>0</v>
      </c>
      <c r="BH2673" s="2">
        <f t="shared" si="1051"/>
        <v>0</v>
      </c>
      <c r="BJ2673" t="s">
        <v>2769</v>
      </c>
      <c r="BK2673" t="s">
        <v>53</v>
      </c>
      <c r="BL2673">
        <v>13</v>
      </c>
      <c r="BN2673" s="112">
        <v>48</v>
      </c>
      <c r="BO2673" s="114">
        <v>97</v>
      </c>
      <c r="BP2673" s="118">
        <f t="shared" si="1056"/>
        <v>48097</v>
      </c>
      <c r="BQ2673" s="118">
        <f t="shared" si="1055"/>
        <v>48097</v>
      </c>
      <c r="BR2673" s="5" t="s">
        <v>3151</v>
      </c>
      <c r="CD2673" s="63">
        <f t="shared" si="1052"/>
        <v>18996</v>
      </c>
      <c r="CE2673" s="63">
        <v>0</v>
      </c>
    </row>
    <row r="2674" spans="1:83" ht="15" hidden="1" customHeight="1" outlineLevel="1">
      <c r="A2674" t="s">
        <v>2445</v>
      </c>
      <c r="B2674" t="s">
        <v>53</v>
      </c>
      <c r="C2674" s="1">
        <f t="shared" si="1043"/>
        <v>23493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0</v>
      </c>
      <c r="G2674" s="129">
        <f t="shared" si="1053"/>
        <v>7873</v>
      </c>
      <c r="H2674" s="134">
        <f t="shared" si="1054"/>
        <v>0.33512109990209848</v>
      </c>
      <c r="I2674" s="2"/>
      <c r="J2674" s="2">
        <f t="shared" si="1044"/>
        <v>0.32201081173115398</v>
      </c>
      <c r="K2674" s="2">
        <f t="shared" si="1045"/>
        <v>0.65713191163325246</v>
      </c>
      <c r="L2674" s="2">
        <f t="shared" si="1046"/>
        <v>0</v>
      </c>
      <c r="M2674" s="2">
        <f t="shared" si="1047"/>
        <v>2.0857276635593558E-2</v>
      </c>
      <c r="N2674" s="63">
        <v>7565</v>
      </c>
      <c r="O2674" s="63">
        <v>15438</v>
      </c>
      <c r="P2674" s="63">
        <v>0</v>
      </c>
      <c r="Q2674" s="63">
        <v>410</v>
      </c>
      <c r="R2674" s="63">
        <v>77</v>
      </c>
      <c r="S2674" s="63">
        <v>0</v>
      </c>
      <c r="T2674" s="63">
        <v>0</v>
      </c>
      <c r="U2674" s="63">
        <v>0</v>
      </c>
      <c r="V2674" s="63">
        <v>0</v>
      </c>
      <c r="W2674" s="63">
        <v>2</v>
      </c>
      <c r="X2674" s="63">
        <v>0</v>
      </c>
      <c r="Y2674" s="63">
        <v>0</v>
      </c>
      <c r="Z2674" s="63">
        <v>0</v>
      </c>
      <c r="AA2674" s="63">
        <v>0</v>
      </c>
      <c r="AB2674" s="63">
        <v>0</v>
      </c>
      <c r="AC2674" s="63">
        <v>0</v>
      </c>
      <c r="AD2674" s="63">
        <v>0</v>
      </c>
      <c r="AE2674" s="63">
        <v>0</v>
      </c>
      <c r="AF2674" s="63">
        <v>0</v>
      </c>
      <c r="AG2674" s="63">
        <v>0</v>
      </c>
      <c r="AH2674" s="63">
        <v>0</v>
      </c>
      <c r="AI2674" s="63">
        <v>0</v>
      </c>
      <c r="AJ2674" s="63">
        <v>0</v>
      </c>
      <c r="AK2674" s="63">
        <v>0</v>
      </c>
      <c r="AL2674" s="63">
        <v>1</v>
      </c>
      <c r="AM2674" s="63">
        <v>0</v>
      </c>
      <c r="AN2674" s="63">
        <v>0</v>
      </c>
      <c r="AO2674" s="63">
        <v>0</v>
      </c>
      <c r="AP2674" s="63">
        <v>0</v>
      </c>
      <c r="AQ2674" s="63">
        <v>0</v>
      </c>
      <c r="AR2674" s="63">
        <v>0</v>
      </c>
      <c r="AS2674" s="63">
        <v>0</v>
      </c>
      <c r="AT2674" s="63">
        <v>0</v>
      </c>
      <c r="AU2674" s="63">
        <v>0</v>
      </c>
      <c r="AV2674" s="63">
        <v>0</v>
      </c>
      <c r="AW2674" s="63">
        <v>0</v>
      </c>
      <c r="AX2674" s="63">
        <v>0</v>
      </c>
      <c r="AY2674" s="63">
        <v>0</v>
      </c>
      <c r="BA2674" s="5">
        <f>IF(Q2674&gt;0,RANK(Q2674,(N2674:P2674,Q2674:AE2674)),0)</f>
        <v>3</v>
      </c>
      <c r="BB2674" s="5">
        <f>IF(R2674&gt;0,RANK(R2674,(N2674:P2674,Q2674:AE2674)),0)</f>
        <v>4</v>
      </c>
      <c r="BC2674" s="5">
        <f>IF(T2674&gt;0,RANK(T2674,(N2674:P2674,Q2674:AE2674)),0)</f>
        <v>0</v>
      </c>
      <c r="BD2674" s="5">
        <f>IF(S2674&gt;0,RANK(S2674,(N2674:P2674,Q2674:AE2674)),0)</f>
        <v>0</v>
      </c>
      <c r="BE2674" s="2">
        <f t="shared" si="1048"/>
        <v>1.7452006980802792E-2</v>
      </c>
      <c r="BF2674" s="2">
        <f t="shared" si="1049"/>
        <v>3.2775720427361344E-3</v>
      </c>
      <c r="BG2674" s="2">
        <f t="shared" si="1050"/>
        <v>0</v>
      </c>
      <c r="BH2674" s="2">
        <f t="shared" si="1051"/>
        <v>0</v>
      </c>
      <c r="BJ2674" t="s">
        <v>2445</v>
      </c>
      <c r="BK2674" t="s">
        <v>53</v>
      </c>
      <c r="BL2674">
        <v>25</v>
      </c>
      <c r="BN2674" s="112">
        <v>48</v>
      </c>
      <c r="BO2674" s="114">
        <v>99</v>
      </c>
      <c r="BP2674" s="118">
        <f t="shared" si="1056"/>
        <v>48099</v>
      </c>
      <c r="BQ2674" s="118">
        <f t="shared" si="1055"/>
        <v>48099</v>
      </c>
      <c r="BR2674" s="5" t="s">
        <v>3151</v>
      </c>
      <c r="CD2674" s="63">
        <f t="shared" si="1052"/>
        <v>23493</v>
      </c>
      <c r="CE2674" s="63">
        <v>2</v>
      </c>
    </row>
    <row r="2675" spans="1:83" ht="15" hidden="1" customHeight="1" outlineLevel="1">
      <c r="A2675" t="s">
        <v>2446</v>
      </c>
      <c r="B2675" t="s">
        <v>53</v>
      </c>
      <c r="C2675" s="1">
        <f t="shared" si="1043"/>
        <v>662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29">
        <f t="shared" si="1053"/>
        <v>427</v>
      </c>
      <c r="H2675" s="134">
        <f t="shared" si="1054"/>
        <v>0.64501510574018128</v>
      </c>
      <c r="I2675" s="2"/>
      <c r="J2675" s="2">
        <f t="shared" si="1044"/>
        <v>0.17069486404833836</v>
      </c>
      <c r="K2675" s="2">
        <f t="shared" si="1045"/>
        <v>0.81570996978851962</v>
      </c>
      <c r="L2675" s="2">
        <f t="shared" si="1046"/>
        <v>0</v>
      </c>
      <c r="M2675" s="2">
        <f t="shared" si="1047"/>
        <v>1.3595166163142047E-2</v>
      </c>
      <c r="N2675" s="63">
        <v>113</v>
      </c>
      <c r="O2675" s="63">
        <v>540</v>
      </c>
      <c r="P2675" s="63">
        <v>0</v>
      </c>
      <c r="Q2675" s="63">
        <v>6</v>
      </c>
      <c r="R2675" s="63">
        <v>3</v>
      </c>
      <c r="S2675" s="63">
        <v>0</v>
      </c>
      <c r="T2675" s="63">
        <v>0</v>
      </c>
      <c r="U2675" s="63">
        <v>0</v>
      </c>
      <c r="V2675" s="63">
        <v>0</v>
      </c>
      <c r="W2675" s="63">
        <v>0</v>
      </c>
      <c r="X2675" s="63">
        <v>0</v>
      </c>
      <c r="Y2675" s="63">
        <v>0</v>
      </c>
      <c r="Z2675" s="63">
        <v>0</v>
      </c>
      <c r="AA2675" s="63">
        <v>0</v>
      </c>
      <c r="AB2675" s="63">
        <v>0</v>
      </c>
      <c r="AC2675" s="63">
        <v>0</v>
      </c>
      <c r="AD2675" s="63">
        <v>0</v>
      </c>
      <c r="AE2675" s="63">
        <v>0</v>
      </c>
      <c r="AF2675" s="63">
        <v>0</v>
      </c>
      <c r="AG2675" s="63">
        <v>0</v>
      </c>
      <c r="AH2675" s="63">
        <v>0</v>
      </c>
      <c r="AI2675" s="63">
        <v>0</v>
      </c>
      <c r="AJ2675" s="63">
        <v>0</v>
      </c>
      <c r="AK2675" s="63">
        <v>0</v>
      </c>
      <c r="AL2675" s="63">
        <v>0</v>
      </c>
      <c r="AM2675" s="63">
        <v>0</v>
      </c>
      <c r="AN2675" s="63">
        <v>0</v>
      </c>
      <c r="AO2675" s="63">
        <v>0</v>
      </c>
      <c r="AP2675" s="63">
        <v>0</v>
      </c>
      <c r="AQ2675" s="63">
        <v>0</v>
      </c>
      <c r="AR2675" s="63">
        <v>0</v>
      </c>
      <c r="AS2675" s="63">
        <v>0</v>
      </c>
      <c r="AT2675" s="63">
        <v>0</v>
      </c>
      <c r="AU2675" s="63">
        <v>0</v>
      </c>
      <c r="AV2675" s="63">
        <v>0</v>
      </c>
      <c r="AW2675" s="63">
        <v>0</v>
      </c>
      <c r="AX2675" s="63">
        <v>0</v>
      </c>
      <c r="AY2675" s="63">
        <v>0</v>
      </c>
      <c r="BA2675" s="5">
        <f>IF(Q2675&gt;0,RANK(Q2675,(N2675:P2675,Q2675:AE2675)),0)</f>
        <v>3</v>
      </c>
      <c r="BB2675" s="5">
        <f>IF(R2675&gt;0,RANK(R2675,(N2675:P2675,Q2675:AE2675)),0)</f>
        <v>4</v>
      </c>
      <c r="BC2675" s="5">
        <f>IF(T2675&gt;0,RANK(T2675,(N2675:P2675,Q2675:AE2675)),0)</f>
        <v>0</v>
      </c>
      <c r="BD2675" s="5">
        <f>IF(S2675&gt;0,RANK(S2675,(N2675:P2675,Q2675:AE2675)),0)</f>
        <v>0</v>
      </c>
      <c r="BE2675" s="2">
        <f t="shared" si="1048"/>
        <v>9.0634441087613302E-3</v>
      </c>
      <c r="BF2675" s="2">
        <f t="shared" si="1049"/>
        <v>4.5317220543806651E-3</v>
      </c>
      <c r="BG2675" s="2">
        <f t="shared" si="1050"/>
        <v>0</v>
      </c>
      <c r="BH2675" s="2">
        <f t="shared" si="1051"/>
        <v>0</v>
      </c>
      <c r="BJ2675" t="s">
        <v>2446</v>
      </c>
      <c r="BK2675" t="s">
        <v>53</v>
      </c>
      <c r="BL2675">
        <v>13</v>
      </c>
      <c r="BN2675" s="112">
        <v>48</v>
      </c>
      <c r="BO2675" s="114">
        <v>101</v>
      </c>
      <c r="BP2675" s="118">
        <f t="shared" si="1056"/>
        <v>48101</v>
      </c>
      <c r="BQ2675" s="118">
        <f t="shared" si="1055"/>
        <v>48101</v>
      </c>
      <c r="BR2675" s="5" t="s">
        <v>3151</v>
      </c>
      <c r="CD2675" s="63">
        <f t="shared" si="1052"/>
        <v>662</v>
      </c>
      <c r="CE2675" s="63">
        <v>0</v>
      </c>
    </row>
    <row r="2676" spans="1:83" ht="15" hidden="1" customHeight="1" outlineLevel="1">
      <c r="A2676" t="s">
        <v>2784</v>
      </c>
      <c r="B2676" t="s">
        <v>53</v>
      </c>
      <c r="C2676" s="1">
        <f t="shared" si="1043"/>
        <v>1503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29">
        <f t="shared" si="1053"/>
        <v>1006</v>
      </c>
      <c r="H2676" s="134">
        <f t="shared" si="1054"/>
        <v>0.66932801064537595</v>
      </c>
      <c r="I2676" s="2"/>
      <c r="J2676" s="2">
        <f t="shared" si="1044"/>
        <v>0.16034597471723219</v>
      </c>
      <c r="K2676" s="2">
        <f t="shared" si="1045"/>
        <v>0.82967398536260817</v>
      </c>
      <c r="L2676" s="2">
        <f t="shared" si="1046"/>
        <v>0</v>
      </c>
      <c r="M2676" s="2">
        <f t="shared" si="1047"/>
        <v>9.9800399201596113E-3</v>
      </c>
      <c r="N2676" s="63">
        <v>241</v>
      </c>
      <c r="O2676" s="63">
        <v>1247</v>
      </c>
      <c r="P2676" s="63">
        <v>0</v>
      </c>
      <c r="Q2676" s="63">
        <v>10</v>
      </c>
      <c r="R2676" s="63">
        <v>4</v>
      </c>
      <c r="S2676" s="63">
        <v>0</v>
      </c>
      <c r="T2676" s="63">
        <v>0</v>
      </c>
      <c r="U2676" s="63">
        <v>0</v>
      </c>
      <c r="V2676" s="63">
        <v>1</v>
      </c>
      <c r="W2676" s="63">
        <v>0</v>
      </c>
      <c r="X2676" s="63">
        <v>0</v>
      </c>
      <c r="Y2676" s="63">
        <v>0</v>
      </c>
      <c r="Z2676" s="63">
        <v>0</v>
      </c>
      <c r="AA2676" s="63">
        <v>0</v>
      </c>
      <c r="AB2676" s="63">
        <v>0</v>
      </c>
      <c r="AC2676" s="63">
        <v>0</v>
      </c>
      <c r="AD2676" s="63">
        <v>0</v>
      </c>
      <c r="AE2676" s="63">
        <v>0</v>
      </c>
      <c r="AF2676" s="63">
        <v>0</v>
      </c>
      <c r="AG2676" s="63">
        <v>0</v>
      </c>
      <c r="AH2676" s="63">
        <v>0</v>
      </c>
      <c r="AI2676" s="63">
        <v>0</v>
      </c>
      <c r="AJ2676" s="63">
        <v>0</v>
      </c>
      <c r="AK2676" s="63">
        <v>0</v>
      </c>
      <c r="AL2676" s="63">
        <v>0</v>
      </c>
      <c r="AM2676" s="63">
        <v>0</v>
      </c>
      <c r="AN2676" s="63">
        <v>0</v>
      </c>
      <c r="AO2676" s="63">
        <v>0</v>
      </c>
      <c r="AP2676" s="63">
        <v>0</v>
      </c>
      <c r="AQ2676" s="63">
        <v>0</v>
      </c>
      <c r="AR2676" s="63">
        <v>0</v>
      </c>
      <c r="AS2676" s="63">
        <v>0</v>
      </c>
      <c r="AT2676" s="63">
        <v>0</v>
      </c>
      <c r="AU2676" s="63">
        <v>0</v>
      </c>
      <c r="AV2676" s="63">
        <v>0</v>
      </c>
      <c r="AW2676" s="63">
        <v>0</v>
      </c>
      <c r="AX2676" s="63">
        <v>0</v>
      </c>
      <c r="AY2676" s="63">
        <v>0</v>
      </c>
      <c r="BA2676" s="5">
        <f>IF(Q2676&gt;0,RANK(Q2676,(N2676:P2676,Q2676:AE2676)),0)</f>
        <v>3</v>
      </c>
      <c r="BB2676" s="5">
        <f>IF(R2676&gt;0,RANK(R2676,(N2676:P2676,Q2676:AE2676)),0)</f>
        <v>4</v>
      </c>
      <c r="BC2676" s="5">
        <f>IF(T2676&gt;0,RANK(T2676,(N2676:P2676,Q2676:AE2676)),0)</f>
        <v>0</v>
      </c>
      <c r="BD2676" s="5">
        <f>IF(S2676&gt;0,RANK(S2676,(N2676:P2676,Q2676:AE2676)),0)</f>
        <v>0</v>
      </c>
      <c r="BE2676" s="2">
        <f t="shared" si="1048"/>
        <v>6.6533599467731202E-3</v>
      </c>
      <c r="BF2676" s="2">
        <f t="shared" si="1049"/>
        <v>2.6613439787092482E-3</v>
      </c>
      <c r="BG2676" s="2">
        <f t="shared" si="1050"/>
        <v>0</v>
      </c>
      <c r="BH2676" s="2">
        <f t="shared" si="1051"/>
        <v>0</v>
      </c>
      <c r="BJ2676" t="s">
        <v>2784</v>
      </c>
      <c r="BK2676" t="s">
        <v>53</v>
      </c>
      <c r="BL2676">
        <v>23</v>
      </c>
      <c r="BN2676" s="112">
        <v>48</v>
      </c>
      <c r="BO2676" s="114">
        <v>103</v>
      </c>
      <c r="BP2676" s="118">
        <f t="shared" si="1056"/>
        <v>48103</v>
      </c>
      <c r="BQ2676" s="118">
        <f t="shared" si="1055"/>
        <v>48103</v>
      </c>
      <c r="BR2676" s="5" t="s">
        <v>3151</v>
      </c>
      <c r="CD2676" s="63">
        <f t="shared" si="1052"/>
        <v>1503</v>
      </c>
      <c r="CE2676" s="63">
        <v>0</v>
      </c>
    </row>
    <row r="2677" spans="1:83" ht="15" hidden="1" customHeight="1" outlineLevel="1">
      <c r="A2677" t="s">
        <v>1264</v>
      </c>
      <c r="B2677" t="s">
        <v>53</v>
      </c>
      <c r="C2677" s="1">
        <f t="shared" si="1043"/>
        <v>1574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29">
        <f t="shared" si="1053"/>
        <v>876</v>
      </c>
      <c r="H2677" s="134">
        <f t="shared" si="1054"/>
        <v>0.55654383735705215</v>
      </c>
      <c r="I2677" s="2"/>
      <c r="J2677" s="2">
        <f t="shared" si="1044"/>
        <v>0.21855146124523506</v>
      </c>
      <c r="K2677" s="2">
        <f t="shared" si="1045"/>
        <v>0.77509529860228721</v>
      </c>
      <c r="L2677" s="2">
        <f t="shared" si="1046"/>
        <v>0</v>
      </c>
      <c r="M2677" s="2">
        <f t="shared" si="1047"/>
        <v>6.3532401524777349E-3</v>
      </c>
      <c r="N2677" s="63">
        <v>344</v>
      </c>
      <c r="O2677" s="63">
        <v>1220</v>
      </c>
      <c r="P2677" s="63">
        <v>0</v>
      </c>
      <c r="Q2677" s="63">
        <v>9</v>
      </c>
      <c r="R2677" s="63">
        <v>1</v>
      </c>
      <c r="S2677" s="63">
        <v>0</v>
      </c>
      <c r="T2677" s="63">
        <v>0</v>
      </c>
      <c r="U2677" s="63">
        <v>0</v>
      </c>
      <c r="V2677" s="63">
        <v>0</v>
      </c>
      <c r="W2677" s="63">
        <v>0</v>
      </c>
      <c r="X2677" s="63">
        <v>0</v>
      </c>
      <c r="Y2677" s="63">
        <v>0</v>
      </c>
      <c r="Z2677" s="63">
        <v>0</v>
      </c>
      <c r="AA2677" s="63">
        <v>0</v>
      </c>
      <c r="AB2677" s="63">
        <v>0</v>
      </c>
      <c r="AC2677" s="63">
        <v>0</v>
      </c>
      <c r="AD2677" s="63">
        <v>0</v>
      </c>
      <c r="AE2677" s="63">
        <v>0</v>
      </c>
      <c r="AF2677" s="63">
        <v>0</v>
      </c>
      <c r="AG2677" s="63">
        <v>0</v>
      </c>
      <c r="AH2677" s="63">
        <v>0</v>
      </c>
      <c r="AI2677" s="63">
        <v>0</v>
      </c>
      <c r="AJ2677" s="63">
        <v>0</v>
      </c>
      <c r="AK2677" s="63">
        <v>0</v>
      </c>
      <c r="AL2677" s="63">
        <v>0</v>
      </c>
      <c r="AM2677" s="63">
        <v>0</v>
      </c>
      <c r="AN2677" s="63">
        <v>0</v>
      </c>
      <c r="AO2677" s="63">
        <v>0</v>
      </c>
      <c r="AP2677" s="63">
        <v>0</v>
      </c>
      <c r="AQ2677" s="63">
        <v>0</v>
      </c>
      <c r="AR2677" s="63">
        <v>0</v>
      </c>
      <c r="AS2677" s="63">
        <v>0</v>
      </c>
      <c r="AT2677" s="63">
        <v>0</v>
      </c>
      <c r="AU2677" s="63">
        <v>0</v>
      </c>
      <c r="AV2677" s="63">
        <v>0</v>
      </c>
      <c r="AW2677" s="63">
        <v>0</v>
      </c>
      <c r="AX2677" s="63">
        <v>0</v>
      </c>
      <c r="AY2677" s="63">
        <v>0</v>
      </c>
      <c r="BA2677" s="5">
        <f>IF(Q2677&gt;0,RANK(Q2677,(N2677:P2677,Q2677:AE2677)),0)</f>
        <v>3</v>
      </c>
      <c r="BB2677" s="5">
        <f>IF(R2677&gt;0,RANK(R2677,(N2677:P2677,Q2677:AE2677)),0)</f>
        <v>4</v>
      </c>
      <c r="BC2677" s="5">
        <f>IF(T2677&gt;0,RANK(T2677,(N2677:P2677,Q2677:AE2677)),0)</f>
        <v>0</v>
      </c>
      <c r="BD2677" s="5">
        <f>IF(S2677&gt;0,RANK(S2677,(N2677:P2677,Q2677:AE2677)),0)</f>
        <v>0</v>
      </c>
      <c r="BE2677" s="2">
        <f t="shared" si="1048"/>
        <v>5.7179161372299869E-3</v>
      </c>
      <c r="BF2677" s="2">
        <f t="shared" si="1049"/>
        <v>6.3532401524777639E-4</v>
      </c>
      <c r="BG2677" s="2">
        <f t="shared" si="1050"/>
        <v>0</v>
      </c>
      <c r="BH2677" s="2">
        <f t="shared" si="1051"/>
        <v>0</v>
      </c>
      <c r="BJ2677" t="s">
        <v>1264</v>
      </c>
      <c r="BK2677" t="s">
        <v>53</v>
      </c>
      <c r="BL2677">
        <v>23</v>
      </c>
      <c r="BN2677" s="112">
        <v>48</v>
      </c>
      <c r="BO2677" s="114">
        <v>105</v>
      </c>
      <c r="BP2677" s="118">
        <f t="shared" si="1056"/>
        <v>48105</v>
      </c>
      <c r="BQ2677" s="118">
        <f t="shared" si="1055"/>
        <v>48105</v>
      </c>
      <c r="BR2677" s="5" t="s">
        <v>3151</v>
      </c>
      <c r="CD2677" s="63">
        <f t="shared" si="1052"/>
        <v>1574</v>
      </c>
      <c r="CE2677" s="63">
        <v>0</v>
      </c>
    </row>
    <row r="2678" spans="1:83" ht="15" hidden="1" customHeight="1" outlineLevel="1">
      <c r="A2678" t="s">
        <v>573</v>
      </c>
      <c r="B2678" t="s">
        <v>53</v>
      </c>
      <c r="C2678" s="1">
        <f t="shared" si="1043"/>
        <v>1953</v>
      </c>
      <c r="D2678" s="5">
        <f>IF(N2678&gt;0, RANK(N2678,(N2678:P2678,Q2678:AE2678)),0)</f>
        <v>2</v>
      </c>
      <c r="E2678" s="5">
        <f>IF(O2678&gt;0,RANK(O2678,(N2678:P2678,Q2678:AE2678)),0)</f>
        <v>1</v>
      </c>
      <c r="F2678" s="5">
        <f>IF(P2678&gt;0,RANK(P2678,(N2678:P2678,Q2678:AE2678)),0)</f>
        <v>0</v>
      </c>
      <c r="G2678" s="129">
        <f t="shared" si="1053"/>
        <v>869</v>
      </c>
      <c r="H2678" s="134">
        <f t="shared" si="1054"/>
        <v>0.44495647721454173</v>
      </c>
      <c r="I2678" s="2"/>
      <c r="J2678" s="2">
        <f t="shared" si="1044"/>
        <v>0.26984126984126983</v>
      </c>
      <c r="K2678" s="2">
        <f t="shared" si="1045"/>
        <v>0.71479774705581156</v>
      </c>
      <c r="L2678" s="2">
        <f t="shared" si="1046"/>
        <v>0</v>
      </c>
      <c r="M2678" s="2">
        <f t="shared" si="1047"/>
        <v>1.5360983102918668E-2</v>
      </c>
      <c r="N2678" s="63">
        <v>527</v>
      </c>
      <c r="O2678" s="63">
        <v>1396</v>
      </c>
      <c r="P2678" s="63">
        <v>0</v>
      </c>
      <c r="Q2678" s="63">
        <v>22</v>
      </c>
      <c r="R2678" s="63">
        <v>8</v>
      </c>
      <c r="S2678" s="63">
        <v>0</v>
      </c>
      <c r="T2678" s="63">
        <v>0</v>
      </c>
      <c r="U2678" s="63">
        <v>0</v>
      </c>
      <c r="V2678" s="63">
        <v>0</v>
      </c>
      <c r="W2678" s="63">
        <v>0</v>
      </c>
      <c r="X2678" s="63">
        <v>0</v>
      </c>
      <c r="Y2678" s="63">
        <v>0</v>
      </c>
      <c r="Z2678" s="63">
        <v>0</v>
      </c>
      <c r="AA2678" s="63">
        <v>0</v>
      </c>
      <c r="AB2678" s="63">
        <v>0</v>
      </c>
      <c r="AC2678" s="63">
        <v>0</v>
      </c>
      <c r="AD2678" s="63">
        <v>0</v>
      </c>
      <c r="AE2678" s="63">
        <v>0</v>
      </c>
      <c r="AF2678" s="63">
        <v>0</v>
      </c>
      <c r="AG2678" s="63">
        <v>0</v>
      </c>
      <c r="AH2678" s="63">
        <v>0</v>
      </c>
      <c r="AI2678" s="63">
        <v>0</v>
      </c>
      <c r="AJ2678" s="63">
        <v>0</v>
      </c>
      <c r="AK2678" s="63">
        <v>0</v>
      </c>
      <c r="AL2678" s="63">
        <v>0</v>
      </c>
      <c r="AM2678" s="63">
        <v>0</v>
      </c>
      <c r="AN2678" s="63">
        <v>0</v>
      </c>
      <c r="AO2678" s="63">
        <v>0</v>
      </c>
      <c r="AP2678" s="63">
        <v>0</v>
      </c>
      <c r="AQ2678" s="63">
        <v>0</v>
      </c>
      <c r="AR2678" s="63">
        <v>0</v>
      </c>
      <c r="AS2678" s="63">
        <v>0</v>
      </c>
      <c r="AT2678" s="63">
        <v>0</v>
      </c>
      <c r="AU2678" s="63">
        <v>0</v>
      </c>
      <c r="AV2678" s="63">
        <v>0</v>
      </c>
      <c r="AW2678" s="63">
        <v>0</v>
      </c>
      <c r="AX2678" s="63">
        <v>0</v>
      </c>
      <c r="AY2678" s="63">
        <v>0</v>
      </c>
      <c r="BA2678" s="5">
        <f>IF(Q2678&gt;0,RANK(Q2678,(N2678:P2678,Q2678:AE2678)),0)</f>
        <v>3</v>
      </c>
      <c r="BB2678" s="5">
        <f>IF(R2678&gt;0,RANK(R2678,(N2678:P2678,Q2678:AE2678)),0)</f>
        <v>4</v>
      </c>
      <c r="BC2678" s="5">
        <f>IF(T2678&gt;0,RANK(T2678,(N2678:P2678,Q2678:AE2678)),0)</f>
        <v>0</v>
      </c>
      <c r="BD2678" s="5">
        <f>IF(S2678&gt;0,RANK(S2678,(N2678:P2678,Q2678:AE2678)),0)</f>
        <v>0</v>
      </c>
      <c r="BE2678" s="2">
        <f t="shared" si="1048"/>
        <v>1.1264720942140297E-2</v>
      </c>
      <c r="BF2678" s="2">
        <f t="shared" si="1049"/>
        <v>4.0962621607782898E-3</v>
      </c>
      <c r="BG2678" s="2">
        <f t="shared" si="1050"/>
        <v>0</v>
      </c>
      <c r="BH2678" s="2">
        <f t="shared" si="1051"/>
        <v>0</v>
      </c>
      <c r="BJ2678" t="s">
        <v>573</v>
      </c>
      <c r="BK2678" t="s">
        <v>53</v>
      </c>
      <c r="BL2678">
        <v>19</v>
      </c>
      <c r="BN2678" s="112">
        <v>48</v>
      </c>
      <c r="BO2678" s="114">
        <v>107</v>
      </c>
      <c r="BP2678" s="118">
        <f t="shared" si="1056"/>
        <v>48107</v>
      </c>
      <c r="BQ2678" s="118">
        <f t="shared" si="1055"/>
        <v>48107</v>
      </c>
      <c r="BR2678" s="5" t="s">
        <v>3151</v>
      </c>
      <c r="CD2678" s="63">
        <f t="shared" si="1052"/>
        <v>1953</v>
      </c>
      <c r="CE2678" s="63">
        <v>0</v>
      </c>
    </row>
    <row r="2679" spans="1:83" ht="15" hidden="1" customHeight="1" outlineLevel="1">
      <c r="A2679" t="s">
        <v>2432</v>
      </c>
      <c r="B2679" t="s">
        <v>53</v>
      </c>
      <c r="C2679" s="1">
        <f t="shared" si="1043"/>
        <v>864</v>
      </c>
      <c r="D2679" s="5">
        <f>IF(N2679&gt;0, RANK(N2679,(N2679:P2679,Q2679:AE2679)),0)</f>
        <v>1</v>
      </c>
      <c r="E2679" s="5">
        <f>IF(O2679&gt;0,RANK(O2679,(N2679:P2679,Q2679:AE2679)),0)</f>
        <v>2</v>
      </c>
      <c r="F2679" s="5">
        <f>IF(P2679&gt;0,RANK(P2679,(N2679:P2679,Q2679:AE2679)),0)</f>
        <v>0</v>
      </c>
      <c r="G2679" s="129">
        <f t="shared" si="1053"/>
        <v>23</v>
      </c>
      <c r="H2679" s="134">
        <f t="shared" si="1054"/>
        <v>2.6620370370370371E-2</v>
      </c>
      <c r="I2679" s="2"/>
      <c r="J2679" s="2">
        <f t="shared" si="1044"/>
        <v>0.50694444444444442</v>
      </c>
      <c r="K2679" s="2">
        <f t="shared" si="1045"/>
        <v>0.48032407407407407</v>
      </c>
      <c r="L2679" s="2">
        <f t="shared" si="1046"/>
        <v>0</v>
      </c>
      <c r="M2679" s="2">
        <f t="shared" si="1047"/>
        <v>1.273148148148151E-2</v>
      </c>
      <c r="N2679" s="63">
        <v>438</v>
      </c>
      <c r="O2679" s="63">
        <v>415</v>
      </c>
      <c r="P2679" s="63">
        <v>0</v>
      </c>
      <c r="Q2679" s="63">
        <v>9</v>
      </c>
      <c r="R2679" s="63">
        <v>2</v>
      </c>
      <c r="S2679" s="63">
        <v>0</v>
      </c>
      <c r="T2679" s="63">
        <v>0</v>
      </c>
      <c r="U2679" s="63">
        <v>0</v>
      </c>
      <c r="V2679" s="63">
        <v>0</v>
      </c>
      <c r="W2679" s="63">
        <v>0</v>
      </c>
      <c r="X2679" s="63">
        <v>0</v>
      </c>
      <c r="Y2679" s="63">
        <v>0</v>
      </c>
      <c r="Z2679" s="63">
        <v>0</v>
      </c>
      <c r="AA2679" s="63">
        <v>0</v>
      </c>
      <c r="AB2679" s="63">
        <v>0</v>
      </c>
      <c r="AC2679" s="63">
        <v>0</v>
      </c>
      <c r="AD2679" s="63">
        <v>0</v>
      </c>
      <c r="AE2679" s="63">
        <v>0</v>
      </c>
      <c r="AF2679" s="63">
        <v>0</v>
      </c>
      <c r="AG2679" s="63">
        <v>0</v>
      </c>
      <c r="AH2679" s="63">
        <v>0</v>
      </c>
      <c r="AI2679" s="63">
        <v>0</v>
      </c>
      <c r="AJ2679" s="63">
        <v>0</v>
      </c>
      <c r="AK2679" s="63">
        <v>0</v>
      </c>
      <c r="AL2679" s="63">
        <v>0</v>
      </c>
      <c r="AM2679" s="63">
        <v>0</v>
      </c>
      <c r="AN2679" s="63">
        <v>0</v>
      </c>
      <c r="AO2679" s="63">
        <v>0</v>
      </c>
      <c r="AP2679" s="63">
        <v>0</v>
      </c>
      <c r="AQ2679" s="63">
        <v>0</v>
      </c>
      <c r="AR2679" s="63">
        <v>0</v>
      </c>
      <c r="AS2679" s="63">
        <v>0</v>
      </c>
      <c r="AT2679" s="63">
        <v>0</v>
      </c>
      <c r="AU2679" s="63">
        <v>0</v>
      </c>
      <c r="AV2679" s="63">
        <v>0</v>
      </c>
      <c r="AW2679" s="63">
        <v>0</v>
      </c>
      <c r="AX2679" s="63">
        <v>0</v>
      </c>
      <c r="AY2679" s="63">
        <v>0</v>
      </c>
      <c r="BA2679" s="5">
        <f>IF(Q2679&gt;0,RANK(Q2679,(N2679:P2679,Q2679:AE2679)),0)</f>
        <v>3</v>
      </c>
      <c r="BB2679" s="5">
        <f>IF(R2679&gt;0,RANK(R2679,(N2679:P2679,Q2679:AE2679)),0)</f>
        <v>4</v>
      </c>
      <c r="BC2679" s="5">
        <f>IF(T2679&gt;0,RANK(T2679,(N2679:P2679,Q2679:AE2679)),0)</f>
        <v>0</v>
      </c>
      <c r="BD2679" s="5">
        <f>IF(S2679&gt;0,RANK(S2679,(N2679:P2679,Q2679:AE2679)),0)</f>
        <v>0</v>
      </c>
      <c r="BE2679" s="2">
        <f t="shared" si="1048"/>
        <v>1.0416666666666666E-2</v>
      </c>
      <c r="BF2679" s="2">
        <f t="shared" si="1049"/>
        <v>2.3148148148148147E-3</v>
      </c>
      <c r="BG2679" s="2">
        <f t="shared" si="1050"/>
        <v>0</v>
      </c>
      <c r="BH2679" s="2">
        <f t="shared" si="1051"/>
        <v>0</v>
      </c>
      <c r="BJ2679" t="s">
        <v>2432</v>
      </c>
      <c r="BK2679" t="s">
        <v>53</v>
      </c>
      <c r="BL2679">
        <v>23</v>
      </c>
      <c r="BN2679" s="112">
        <v>48</v>
      </c>
      <c r="BO2679" s="114">
        <v>109</v>
      </c>
      <c r="BP2679" s="118">
        <f t="shared" si="1056"/>
        <v>48109</v>
      </c>
      <c r="BQ2679" s="118">
        <f t="shared" si="1055"/>
        <v>48109</v>
      </c>
      <c r="BR2679" s="5" t="s">
        <v>3151</v>
      </c>
      <c r="CD2679" s="63">
        <f t="shared" si="1052"/>
        <v>864</v>
      </c>
      <c r="CE2679" s="63">
        <v>0</v>
      </c>
    </row>
    <row r="2680" spans="1:83" ht="15" hidden="1" customHeight="1" outlineLevel="1">
      <c r="A2680" t="s">
        <v>388</v>
      </c>
      <c r="B2680" t="s">
        <v>53</v>
      </c>
      <c r="C2680" s="1">
        <f t="shared" si="1043"/>
        <v>1609</v>
      </c>
      <c r="D2680" s="5">
        <f>IF(N2680&gt;0, RANK(N2680,(N2680:P2680,Q2680:AE2680)),0)</f>
        <v>2</v>
      </c>
      <c r="E2680" s="5">
        <f>IF(O2680&gt;0,RANK(O2680,(N2680:P2680,Q2680:AE2680)),0)</f>
        <v>1</v>
      </c>
      <c r="F2680" s="5">
        <f>IF(P2680&gt;0,RANK(P2680,(N2680:P2680,Q2680:AE2680)),0)</f>
        <v>0</v>
      </c>
      <c r="G2680" s="129">
        <f t="shared" si="1053"/>
        <v>1192</v>
      </c>
      <c r="H2680" s="134">
        <f t="shared" si="1054"/>
        <v>0.74083281541330015</v>
      </c>
      <c r="I2680" s="2"/>
      <c r="J2680" s="2">
        <f t="shared" si="1044"/>
        <v>0.12243629583592293</v>
      </c>
      <c r="K2680" s="2">
        <f t="shared" si="1045"/>
        <v>0.86326911124922312</v>
      </c>
      <c r="L2680" s="2">
        <f t="shared" si="1046"/>
        <v>0</v>
      </c>
      <c r="M2680" s="2">
        <f t="shared" si="1047"/>
        <v>1.429459291485391E-2</v>
      </c>
      <c r="N2680" s="63">
        <v>197</v>
      </c>
      <c r="O2680" s="63">
        <v>1389</v>
      </c>
      <c r="P2680" s="63">
        <v>0</v>
      </c>
      <c r="Q2680" s="63">
        <v>18</v>
      </c>
      <c r="R2680" s="63">
        <v>5</v>
      </c>
      <c r="S2680" s="63">
        <v>0</v>
      </c>
      <c r="T2680" s="63">
        <v>0</v>
      </c>
      <c r="U2680" s="63">
        <v>0</v>
      </c>
      <c r="V2680" s="63">
        <v>0</v>
      </c>
      <c r="W2680" s="63">
        <v>0</v>
      </c>
      <c r="X2680" s="63">
        <v>0</v>
      </c>
      <c r="Y2680" s="63">
        <v>0</v>
      </c>
      <c r="Z2680" s="63">
        <v>0</v>
      </c>
      <c r="AA2680" s="63">
        <v>0</v>
      </c>
      <c r="AB2680" s="63">
        <v>0</v>
      </c>
      <c r="AC2680" s="63">
        <v>0</v>
      </c>
      <c r="AD2680" s="63">
        <v>0</v>
      </c>
      <c r="AE2680" s="63">
        <v>0</v>
      </c>
      <c r="AF2680" s="63">
        <v>0</v>
      </c>
      <c r="AG2680" s="63">
        <v>0</v>
      </c>
      <c r="AH2680" s="63">
        <v>0</v>
      </c>
      <c r="AI2680" s="63">
        <v>0</v>
      </c>
      <c r="AJ2680" s="63">
        <v>0</v>
      </c>
      <c r="AK2680" s="63">
        <v>0</v>
      </c>
      <c r="AL2680" s="63">
        <v>0</v>
      </c>
      <c r="AM2680" s="63">
        <v>0</v>
      </c>
      <c r="AN2680" s="63">
        <v>0</v>
      </c>
      <c r="AO2680" s="63">
        <v>0</v>
      </c>
      <c r="AP2680" s="63">
        <v>0</v>
      </c>
      <c r="AQ2680" s="63">
        <v>0</v>
      </c>
      <c r="AR2680" s="63">
        <v>0</v>
      </c>
      <c r="AS2680" s="63">
        <v>0</v>
      </c>
      <c r="AT2680" s="63">
        <v>0</v>
      </c>
      <c r="AU2680" s="63">
        <v>0</v>
      </c>
      <c r="AV2680" s="63">
        <v>0</v>
      </c>
      <c r="AW2680" s="63">
        <v>0</v>
      </c>
      <c r="AX2680" s="63">
        <v>0</v>
      </c>
      <c r="AY2680" s="63">
        <v>0</v>
      </c>
      <c r="BA2680" s="5">
        <f>IF(Q2680&gt;0,RANK(Q2680,(N2680:P2680,Q2680:AE2680)),0)</f>
        <v>3</v>
      </c>
      <c r="BB2680" s="5">
        <f>IF(R2680&gt;0,RANK(R2680,(N2680:P2680,Q2680:AE2680)),0)</f>
        <v>4</v>
      </c>
      <c r="BC2680" s="5">
        <f>IF(T2680&gt;0,RANK(T2680,(N2680:P2680,Q2680:AE2680)),0)</f>
        <v>0</v>
      </c>
      <c r="BD2680" s="5">
        <f>IF(S2680&gt;0,RANK(S2680,(N2680:P2680,Q2680:AE2680)),0)</f>
        <v>0</v>
      </c>
      <c r="BE2680" s="2">
        <f t="shared" si="1048"/>
        <v>1.1187072715972654E-2</v>
      </c>
      <c r="BF2680" s="2">
        <f t="shared" si="1049"/>
        <v>3.1075201988812928E-3</v>
      </c>
      <c r="BG2680" s="2">
        <f t="shared" si="1050"/>
        <v>0</v>
      </c>
      <c r="BH2680" s="2">
        <f t="shared" si="1051"/>
        <v>0</v>
      </c>
      <c r="BJ2680" t="s">
        <v>388</v>
      </c>
      <c r="BK2680" t="s">
        <v>53</v>
      </c>
      <c r="BL2680">
        <v>13</v>
      </c>
      <c r="BN2680" s="112">
        <v>48</v>
      </c>
      <c r="BO2680" s="114">
        <v>111</v>
      </c>
      <c r="BP2680" s="118">
        <f t="shared" si="1056"/>
        <v>48111</v>
      </c>
      <c r="BQ2680" s="118">
        <f t="shared" si="1055"/>
        <v>48111</v>
      </c>
      <c r="BR2680" s="5" t="s">
        <v>3151</v>
      </c>
      <c r="CD2680" s="63">
        <f t="shared" si="1052"/>
        <v>1609</v>
      </c>
      <c r="CE2680" s="63">
        <v>0</v>
      </c>
    </row>
    <row r="2681" spans="1:83" ht="15" hidden="1" customHeight="1" outlineLevel="1">
      <c r="A2681" t="s">
        <v>1085</v>
      </c>
      <c r="B2681" t="s">
        <v>53</v>
      </c>
      <c r="C2681" s="1">
        <f t="shared" si="1043"/>
        <v>919504</v>
      </c>
      <c r="D2681" s="5">
        <f>IF(N2681&gt;0, RANK(N2681,(N2681:P2681,Q2681:AE2681)),0)</f>
        <v>1</v>
      </c>
      <c r="E2681" s="5">
        <f>IF(O2681&gt;0,RANK(O2681,(N2681:P2681,Q2681:AE2681)),0)</f>
        <v>2</v>
      </c>
      <c r="F2681" s="5">
        <f>IF(P2681&gt;0,RANK(P2681,(N2681:P2681,Q2681:AE2681)),0)</f>
        <v>0</v>
      </c>
      <c r="G2681" s="129">
        <f t="shared" si="1053"/>
        <v>291500</v>
      </c>
      <c r="H2681" s="134">
        <f t="shared" si="1054"/>
        <v>0.3170187405383772</v>
      </c>
      <c r="I2681" s="2"/>
      <c r="J2681" s="2">
        <f t="shared" si="1044"/>
        <v>0.6509770484957107</v>
      </c>
      <c r="K2681" s="2">
        <f t="shared" si="1045"/>
        <v>0.3339583079573335</v>
      </c>
      <c r="L2681" s="2">
        <f t="shared" si="1046"/>
        <v>0</v>
      </c>
      <c r="M2681" s="2">
        <f t="shared" si="1047"/>
        <v>1.5064643546955803E-2</v>
      </c>
      <c r="N2681" s="63">
        <v>598576</v>
      </c>
      <c r="O2681" s="63">
        <v>307076</v>
      </c>
      <c r="P2681" s="63">
        <v>0</v>
      </c>
      <c r="Q2681" s="63">
        <v>9635</v>
      </c>
      <c r="R2681" s="63">
        <v>3667</v>
      </c>
      <c r="S2681" s="63">
        <v>0</v>
      </c>
      <c r="T2681" s="63">
        <v>0</v>
      </c>
      <c r="U2681" s="63">
        <v>0</v>
      </c>
      <c r="V2681" s="63">
        <v>35</v>
      </c>
      <c r="W2681" s="63">
        <v>15</v>
      </c>
      <c r="X2681" s="63">
        <v>0</v>
      </c>
      <c r="Y2681" s="63">
        <v>0</v>
      </c>
      <c r="Z2681" s="63">
        <v>477</v>
      </c>
      <c r="AA2681" s="63">
        <v>0</v>
      </c>
      <c r="AB2681" s="63">
        <v>0</v>
      </c>
      <c r="AC2681" s="63">
        <v>0</v>
      </c>
      <c r="AD2681" s="63">
        <v>0</v>
      </c>
      <c r="AE2681" s="63">
        <v>0</v>
      </c>
      <c r="AF2681" s="63">
        <v>0</v>
      </c>
      <c r="AG2681" s="63">
        <v>0</v>
      </c>
      <c r="AH2681" s="63">
        <v>0</v>
      </c>
      <c r="AI2681" s="63">
        <v>2</v>
      </c>
      <c r="AJ2681" s="63">
        <v>0</v>
      </c>
      <c r="AK2681" s="63">
        <v>0</v>
      </c>
      <c r="AL2681" s="63">
        <v>21</v>
      </c>
      <c r="AM2681" s="63">
        <v>0</v>
      </c>
      <c r="AN2681" s="63">
        <v>0</v>
      </c>
      <c r="AO2681" s="63">
        <v>0</v>
      </c>
      <c r="AP2681" s="63">
        <v>0</v>
      </c>
      <c r="AQ2681" s="63">
        <v>0</v>
      </c>
      <c r="AR2681" s="63">
        <v>0</v>
      </c>
      <c r="AS2681" s="63">
        <v>0</v>
      </c>
      <c r="AT2681" s="63">
        <v>0</v>
      </c>
      <c r="AU2681" s="63">
        <v>0</v>
      </c>
      <c r="AV2681" s="63">
        <v>0</v>
      </c>
      <c r="AW2681" s="63">
        <v>0</v>
      </c>
      <c r="AX2681" s="63">
        <v>0</v>
      </c>
      <c r="AY2681" s="63">
        <v>0</v>
      </c>
      <c r="BA2681" s="5">
        <f>IF(Q2681&gt;0,RANK(Q2681,(N2681:P2681,Q2681:AE2681)),0)</f>
        <v>3</v>
      </c>
      <c r="BB2681" s="5">
        <f>IF(R2681&gt;0,RANK(R2681,(N2681:P2681,Q2681:AE2681)),0)</f>
        <v>4</v>
      </c>
      <c r="BC2681" s="5">
        <f>IF(T2681&gt;0,RANK(T2681,(N2681:P2681,Q2681:AE2681)),0)</f>
        <v>0</v>
      </c>
      <c r="BD2681" s="5">
        <f>IF(S2681&gt;0,RANK(S2681,(N2681:P2681,Q2681:AE2681)),0)</f>
        <v>0</v>
      </c>
      <c r="BE2681" s="2">
        <f t="shared" si="1048"/>
        <v>1.0478475351928866E-2</v>
      </c>
      <c r="BF2681" s="2">
        <f t="shared" si="1049"/>
        <v>3.9880196279733424E-3</v>
      </c>
      <c r="BG2681" s="2">
        <f t="shared" si="1050"/>
        <v>0</v>
      </c>
      <c r="BH2681" s="2">
        <f t="shared" si="1051"/>
        <v>0</v>
      </c>
      <c r="BJ2681" t="s">
        <v>1085</v>
      </c>
      <c r="BK2681" t="s">
        <v>53</v>
      </c>
      <c r="BN2681" s="112">
        <v>48</v>
      </c>
      <c r="BO2681" s="114">
        <v>113</v>
      </c>
      <c r="BP2681" s="118">
        <f t="shared" si="1056"/>
        <v>48113</v>
      </c>
      <c r="BQ2681" s="118">
        <f t="shared" si="1055"/>
        <v>48113</v>
      </c>
      <c r="BR2681" s="5" t="s">
        <v>3151</v>
      </c>
      <c r="BV2681" s="63"/>
      <c r="CE2681" s="63">
        <v>15</v>
      </c>
    </row>
    <row r="2682" spans="1:83" ht="15" hidden="1" customHeight="1" outlineLevel="1">
      <c r="A2682" t="s">
        <v>2758</v>
      </c>
      <c r="B2682" t="s">
        <v>53</v>
      </c>
      <c r="C2682" s="1">
        <f t="shared" si="1043"/>
        <v>3789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29">
        <f t="shared" si="1053"/>
        <v>2143</v>
      </c>
      <c r="H2682" s="134">
        <f t="shared" si="1054"/>
        <v>0.56558458696225922</v>
      </c>
      <c r="I2682" s="2"/>
      <c r="J2682" s="2">
        <f t="shared" si="1044"/>
        <v>0.21324887833201372</v>
      </c>
      <c r="K2682" s="2">
        <f t="shared" si="1045"/>
        <v>0.77883346529427289</v>
      </c>
      <c r="L2682" s="2">
        <f t="shared" si="1046"/>
        <v>0</v>
      </c>
      <c r="M2682" s="2">
        <f t="shared" si="1047"/>
        <v>7.9176563737134442E-3</v>
      </c>
      <c r="N2682" s="63">
        <v>808</v>
      </c>
      <c r="O2682" s="63">
        <v>2951</v>
      </c>
      <c r="P2682" s="63">
        <v>0</v>
      </c>
      <c r="Q2682" s="63">
        <v>25</v>
      </c>
      <c r="R2682" s="63">
        <v>5</v>
      </c>
      <c r="S2682" s="63">
        <v>0</v>
      </c>
      <c r="T2682" s="63">
        <v>0</v>
      </c>
      <c r="U2682" s="63">
        <v>0</v>
      </c>
      <c r="V2682" s="63">
        <v>0</v>
      </c>
      <c r="W2682" s="63">
        <v>0</v>
      </c>
      <c r="X2682" s="63">
        <v>0</v>
      </c>
      <c r="Y2682" s="63">
        <v>0</v>
      </c>
      <c r="Z2682" s="63">
        <v>0</v>
      </c>
      <c r="AA2682" s="63">
        <v>0</v>
      </c>
      <c r="AB2682" s="63">
        <v>0</v>
      </c>
      <c r="AC2682" s="63">
        <v>0</v>
      </c>
      <c r="AD2682" s="63">
        <v>0</v>
      </c>
      <c r="AE2682" s="63">
        <v>0</v>
      </c>
      <c r="AF2682" s="63">
        <v>0</v>
      </c>
      <c r="AG2682" s="63">
        <v>0</v>
      </c>
      <c r="AH2682" s="63">
        <v>0</v>
      </c>
      <c r="AI2682" s="63">
        <v>0</v>
      </c>
      <c r="AJ2682" s="63">
        <v>0</v>
      </c>
      <c r="AK2682" s="63">
        <v>0</v>
      </c>
      <c r="AL2682" s="63">
        <v>0</v>
      </c>
      <c r="AM2682" s="63">
        <v>0</v>
      </c>
      <c r="AN2682" s="63">
        <v>0</v>
      </c>
      <c r="AO2682" s="63">
        <v>0</v>
      </c>
      <c r="AP2682" s="63">
        <v>0</v>
      </c>
      <c r="AQ2682" s="63">
        <v>0</v>
      </c>
      <c r="AR2682" s="63">
        <v>0</v>
      </c>
      <c r="AS2682" s="63">
        <v>0</v>
      </c>
      <c r="AT2682" s="63">
        <v>0</v>
      </c>
      <c r="AU2682" s="63">
        <v>0</v>
      </c>
      <c r="AV2682" s="63">
        <v>0</v>
      </c>
      <c r="AW2682" s="63">
        <v>0</v>
      </c>
      <c r="AX2682" s="63">
        <v>0</v>
      </c>
      <c r="AY2682" s="63">
        <v>0</v>
      </c>
      <c r="BA2682" s="5">
        <f>IF(Q2682&gt;0,RANK(Q2682,(N2682:P2682,Q2682:AE2682)),0)</f>
        <v>3</v>
      </c>
      <c r="BB2682" s="5">
        <f>IF(R2682&gt;0,RANK(R2682,(N2682:P2682,Q2682:AE2682)),0)</f>
        <v>4</v>
      </c>
      <c r="BC2682" s="5">
        <f>IF(T2682&gt;0,RANK(T2682,(N2682:P2682,Q2682:AE2682)),0)</f>
        <v>0</v>
      </c>
      <c r="BD2682" s="5">
        <f>IF(S2682&gt;0,RANK(S2682,(N2682:P2682,Q2682:AE2682)),0)</f>
        <v>0</v>
      </c>
      <c r="BE2682" s="2">
        <f t="shared" si="1048"/>
        <v>6.5980469780944836E-3</v>
      </c>
      <c r="BF2682" s="2">
        <f t="shared" si="1049"/>
        <v>1.3196093956188968E-3</v>
      </c>
      <c r="BG2682" s="2">
        <f t="shared" si="1050"/>
        <v>0</v>
      </c>
      <c r="BH2682" s="2">
        <f t="shared" si="1051"/>
        <v>0</v>
      </c>
      <c r="BJ2682" t="s">
        <v>2758</v>
      </c>
      <c r="BK2682" t="s">
        <v>53</v>
      </c>
      <c r="BL2682">
        <v>11</v>
      </c>
      <c r="BN2682" s="112">
        <v>48</v>
      </c>
      <c r="BO2682" s="114">
        <v>115</v>
      </c>
      <c r="BP2682" s="118">
        <f t="shared" si="1056"/>
        <v>48115</v>
      </c>
      <c r="BQ2682" s="118">
        <f t="shared" si="1055"/>
        <v>48115</v>
      </c>
      <c r="BR2682" s="5" t="s">
        <v>3151</v>
      </c>
      <c r="CD2682" s="63">
        <f t="shared" si="1052"/>
        <v>3789</v>
      </c>
      <c r="CE2682" s="63">
        <v>0</v>
      </c>
    </row>
    <row r="2683" spans="1:83" ht="15" hidden="1" customHeight="1" outlineLevel="1">
      <c r="A2683" t="s">
        <v>698</v>
      </c>
      <c r="B2683" t="s">
        <v>53</v>
      </c>
      <c r="C2683" s="1">
        <f t="shared" si="1043"/>
        <v>4610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0</v>
      </c>
      <c r="G2683" s="129">
        <f t="shared" si="1053"/>
        <v>2030</v>
      </c>
      <c r="H2683" s="134">
        <f t="shared" si="1054"/>
        <v>0.4403470715835141</v>
      </c>
      <c r="I2683" s="2"/>
      <c r="J2683" s="2">
        <f t="shared" si="1044"/>
        <v>0.27418655097613881</v>
      </c>
      <c r="K2683" s="2">
        <f t="shared" si="1045"/>
        <v>0.71453362255965291</v>
      </c>
      <c r="L2683" s="2">
        <f t="shared" si="1046"/>
        <v>0</v>
      </c>
      <c r="M2683" s="2">
        <f t="shared" si="1047"/>
        <v>1.1279826464208331E-2</v>
      </c>
      <c r="N2683" s="63">
        <v>1264</v>
      </c>
      <c r="O2683" s="63">
        <v>3294</v>
      </c>
      <c r="P2683" s="63">
        <v>0</v>
      </c>
      <c r="Q2683" s="63">
        <v>35</v>
      </c>
      <c r="R2683" s="63">
        <v>17</v>
      </c>
      <c r="S2683" s="63">
        <v>0</v>
      </c>
      <c r="T2683" s="63">
        <v>0</v>
      </c>
      <c r="U2683" s="63">
        <v>0</v>
      </c>
      <c r="V2683" s="63">
        <v>0</v>
      </c>
      <c r="W2683" s="63">
        <v>0</v>
      </c>
      <c r="X2683" s="63">
        <v>0</v>
      </c>
      <c r="Y2683" s="63">
        <v>0</v>
      </c>
      <c r="Z2683" s="63">
        <v>0</v>
      </c>
      <c r="AA2683" s="63">
        <v>0</v>
      </c>
      <c r="AB2683" s="63">
        <v>0</v>
      </c>
      <c r="AC2683" s="63">
        <v>0</v>
      </c>
      <c r="AD2683" s="63">
        <v>0</v>
      </c>
      <c r="AE2683" s="63">
        <v>0</v>
      </c>
      <c r="AF2683" s="63">
        <v>0</v>
      </c>
      <c r="AG2683" s="63">
        <v>0</v>
      </c>
      <c r="AH2683" s="63">
        <v>0</v>
      </c>
      <c r="AI2683" s="63">
        <v>0</v>
      </c>
      <c r="AJ2683" s="63">
        <v>0</v>
      </c>
      <c r="AK2683" s="63">
        <v>0</v>
      </c>
      <c r="AL2683" s="63">
        <v>0</v>
      </c>
      <c r="AM2683" s="63">
        <v>0</v>
      </c>
      <c r="AN2683" s="63">
        <v>0</v>
      </c>
      <c r="AO2683" s="63">
        <v>0</v>
      </c>
      <c r="AP2683" s="63">
        <v>0</v>
      </c>
      <c r="AQ2683" s="63">
        <v>0</v>
      </c>
      <c r="AR2683" s="63">
        <v>0</v>
      </c>
      <c r="AS2683" s="63">
        <v>0</v>
      </c>
      <c r="AT2683" s="63">
        <v>0</v>
      </c>
      <c r="AU2683" s="63">
        <v>0</v>
      </c>
      <c r="AV2683" s="63">
        <v>0</v>
      </c>
      <c r="AW2683" s="63">
        <v>0</v>
      </c>
      <c r="AX2683" s="63">
        <v>0</v>
      </c>
      <c r="AY2683" s="63">
        <v>0</v>
      </c>
      <c r="BA2683" s="5">
        <f>IF(Q2683&gt;0,RANK(Q2683,(N2683:P2683,Q2683:AE2683)),0)</f>
        <v>3</v>
      </c>
      <c r="BB2683" s="5">
        <f>IF(R2683&gt;0,RANK(R2683,(N2683:P2683,Q2683:AE2683)),0)</f>
        <v>4</v>
      </c>
      <c r="BC2683" s="5">
        <f>IF(T2683&gt;0,RANK(T2683,(N2683:P2683,Q2683:AE2683)),0)</f>
        <v>0</v>
      </c>
      <c r="BD2683" s="5">
        <f>IF(S2683&gt;0,RANK(S2683,(N2683:P2683,Q2683:AE2683)),0)</f>
        <v>0</v>
      </c>
      <c r="BE2683" s="2">
        <f t="shared" si="1048"/>
        <v>7.5921908893709323E-3</v>
      </c>
      <c r="BF2683" s="2">
        <f t="shared" si="1049"/>
        <v>3.68763557483731E-3</v>
      </c>
      <c r="BG2683" s="2">
        <f t="shared" si="1050"/>
        <v>0</v>
      </c>
      <c r="BH2683" s="2">
        <f t="shared" si="1051"/>
        <v>0</v>
      </c>
      <c r="BJ2683" t="s">
        <v>698</v>
      </c>
      <c r="BK2683" t="s">
        <v>53</v>
      </c>
      <c r="BL2683">
        <v>13</v>
      </c>
      <c r="BN2683" s="112">
        <v>48</v>
      </c>
      <c r="BO2683" s="114">
        <v>117</v>
      </c>
      <c r="BP2683" s="118">
        <f t="shared" si="1056"/>
        <v>48117</v>
      </c>
      <c r="BQ2683" s="118">
        <f t="shared" si="1055"/>
        <v>48117</v>
      </c>
      <c r="BR2683" s="5" t="s">
        <v>3151</v>
      </c>
      <c r="CD2683" s="63">
        <f t="shared" si="1052"/>
        <v>4610</v>
      </c>
      <c r="CE2683" s="63">
        <v>0</v>
      </c>
    </row>
    <row r="2684" spans="1:83" ht="15" hidden="1" customHeight="1" outlineLevel="1">
      <c r="A2684" t="s">
        <v>2630</v>
      </c>
      <c r="B2684" t="s">
        <v>53</v>
      </c>
      <c r="C2684" s="1">
        <f t="shared" si="1043"/>
        <v>2592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0</v>
      </c>
      <c r="G2684" s="129">
        <f t="shared" si="1053"/>
        <v>1759</v>
      </c>
      <c r="H2684" s="134">
        <f t="shared" si="1054"/>
        <v>0.67862654320987659</v>
      </c>
      <c r="I2684" s="2"/>
      <c r="J2684" s="2">
        <f t="shared" si="1044"/>
        <v>0.15547839506172839</v>
      </c>
      <c r="K2684" s="2">
        <f t="shared" si="1045"/>
        <v>0.83410493827160492</v>
      </c>
      <c r="L2684" s="2">
        <f t="shared" si="1046"/>
        <v>0</v>
      </c>
      <c r="M2684" s="2">
        <f t="shared" si="1047"/>
        <v>1.041666666666663E-2</v>
      </c>
      <c r="N2684" s="63">
        <v>403</v>
      </c>
      <c r="O2684" s="63">
        <v>2162</v>
      </c>
      <c r="P2684" s="63">
        <v>0</v>
      </c>
      <c r="Q2684" s="63">
        <v>24</v>
      </c>
      <c r="R2684" s="63">
        <v>3</v>
      </c>
      <c r="S2684" s="63">
        <v>0</v>
      </c>
      <c r="T2684" s="63">
        <v>0</v>
      </c>
      <c r="U2684" s="63">
        <v>0</v>
      </c>
      <c r="V2684" s="63">
        <v>0</v>
      </c>
      <c r="W2684" s="63">
        <v>0</v>
      </c>
      <c r="X2684" s="63">
        <v>0</v>
      </c>
      <c r="Y2684" s="63">
        <v>0</v>
      </c>
      <c r="Z2684" s="63">
        <v>0</v>
      </c>
      <c r="AA2684" s="63">
        <v>0</v>
      </c>
      <c r="AB2684" s="63">
        <v>0</v>
      </c>
      <c r="AC2684" s="63">
        <v>0</v>
      </c>
      <c r="AD2684" s="63">
        <v>0</v>
      </c>
      <c r="AE2684" s="63">
        <v>0</v>
      </c>
      <c r="AF2684" s="63">
        <v>0</v>
      </c>
      <c r="AG2684" s="63">
        <v>0</v>
      </c>
      <c r="AH2684" s="63">
        <v>0</v>
      </c>
      <c r="AI2684" s="63">
        <v>0</v>
      </c>
      <c r="AJ2684" s="63">
        <v>0</v>
      </c>
      <c r="AK2684" s="63">
        <v>0</v>
      </c>
      <c r="AL2684" s="63">
        <v>0</v>
      </c>
      <c r="AM2684" s="63">
        <v>0</v>
      </c>
      <c r="AN2684" s="63">
        <v>0</v>
      </c>
      <c r="AO2684" s="63">
        <v>0</v>
      </c>
      <c r="AP2684" s="63">
        <v>0</v>
      </c>
      <c r="AQ2684" s="63">
        <v>0</v>
      </c>
      <c r="AR2684" s="63">
        <v>0</v>
      </c>
      <c r="AS2684" s="63">
        <v>0</v>
      </c>
      <c r="AT2684" s="63">
        <v>0</v>
      </c>
      <c r="AU2684" s="63">
        <v>0</v>
      </c>
      <c r="AV2684" s="63">
        <v>0</v>
      </c>
      <c r="AW2684" s="63">
        <v>0</v>
      </c>
      <c r="AX2684" s="63">
        <v>0</v>
      </c>
      <c r="AY2684" s="63">
        <v>0</v>
      </c>
      <c r="BA2684" s="5">
        <f>IF(Q2684&gt;0,RANK(Q2684,(N2684:P2684,Q2684:AE2684)),0)</f>
        <v>3</v>
      </c>
      <c r="BB2684" s="5">
        <f>IF(R2684&gt;0,RANK(R2684,(N2684:P2684,Q2684:AE2684)),0)</f>
        <v>4</v>
      </c>
      <c r="BC2684" s="5">
        <f>IF(T2684&gt;0,RANK(T2684,(N2684:P2684,Q2684:AE2684)),0)</f>
        <v>0</v>
      </c>
      <c r="BD2684" s="5">
        <f>IF(S2684&gt;0,RANK(S2684,(N2684:P2684,Q2684:AE2684)),0)</f>
        <v>0</v>
      </c>
      <c r="BE2684" s="2">
        <f t="shared" si="1048"/>
        <v>9.2592592592592587E-3</v>
      </c>
      <c r="BF2684" s="2">
        <f t="shared" si="1049"/>
        <v>1.1574074074074073E-3</v>
      </c>
      <c r="BG2684" s="2">
        <f t="shared" si="1050"/>
        <v>0</v>
      </c>
      <c r="BH2684" s="2">
        <f t="shared" si="1051"/>
        <v>0</v>
      </c>
      <c r="BJ2684" t="s">
        <v>2630</v>
      </c>
      <c r="BK2684" t="s">
        <v>53</v>
      </c>
      <c r="BL2684">
        <v>4</v>
      </c>
      <c r="BN2684" s="112">
        <v>48</v>
      </c>
      <c r="BO2684" s="114">
        <v>119</v>
      </c>
      <c r="BP2684" s="118">
        <f t="shared" si="1056"/>
        <v>48119</v>
      </c>
      <c r="BQ2684" s="118">
        <f t="shared" si="1055"/>
        <v>48119</v>
      </c>
      <c r="BR2684" s="5" t="s">
        <v>3151</v>
      </c>
      <c r="CD2684" s="63">
        <f t="shared" si="1052"/>
        <v>2592</v>
      </c>
      <c r="CE2684" s="63">
        <v>0</v>
      </c>
    </row>
    <row r="2685" spans="1:83" ht="15" hidden="1" customHeight="1" outlineLevel="1">
      <c r="A2685" t="s">
        <v>2694</v>
      </c>
      <c r="B2685" t="s">
        <v>53</v>
      </c>
      <c r="C2685" s="1">
        <f t="shared" si="1043"/>
        <v>417964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0</v>
      </c>
      <c r="G2685" s="129">
        <f t="shared" si="1053"/>
        <v>33785</v>
      </c>
      <c r="H2685" s="134">
        <f t="shared" si="1054"/>
        <v>8.0832320486931883E-2</v>
      </c>
      <c r="I2685" s="2"/>
      <c r="J2685" s="2">
        <f t="shared" si="1044"/>
        <v>0.45146232689896737</v>
      </c>
      <c r="K2685" s="2">
        <f t="shared" si="1045"/>
        <v>0.53229464738589927</v>
      </c>
      <c r="L2685" s="2">
        <f t="shared" si="1046"/>
        <v>0</v>
      </c>
      <c r="M2685" s="2">
        <f t="shared" si="1047"/>
        <v>1.6243025715133363E-2</v>
      </c>
      <c r="N2685" s="63">
        <v>188695</v>
      </c>
      <c r="O2685" s="63">
        <v>222480</v>
      </c>
      <c r="P2685" s="63">
        <v>0</v>
      </c>
      <c r="Q2685" s="63">
        <v>5421</v>
      </c>
      <c r="R2685" s="63">
        <v>1092</v>
      </c>
      <c r="S2685" s="63">
        <v>0</v>
      </c>
      <c r="T2685" s="63">
        <v>0</v>
      </c>
      <c r="U2685" s="63">
        <v>0</v>
      </c>
      <c r="V2685" s="63">
        <v>22</v>
      </c>
      <c r="W2685" s="63">
        <v>32</v>
      </c>
      <c r="X2685" s="63">
        <v>0</v>
      </c>
      <c r="Y2685" s="63">
        <v>0</v>
      </c>
      <c r="Z2685" s="63">
        <v>207</v>
      </c>
      <c r="AA2685" s="63">
        <v>0</v>
      </c>
      <c r="AB2685" s="63">
        <v>0</v>
      </c>
      <c r="AC2685" s="63">
        <v>0</v>
      </c>
      <c r="AD2685" s="63">
        <v>0</v>
      </c>
      <c r="AE2685" s="63">
        <v>0</v>
      </c>
      <c r="AF2685" s="63">
        <v>0</v>
      </c>
      <c r="AG2685" s="63">
        <v>0</v>
      </c>
      <c r="AH2685" s="63">
        <v>0</v>
      </c>
      <c r="AI2685" s="63">
        <v>2</v>
      </c>
      <c r="AJ2685" s="63">
        <v>0</v>
      </c>
      <c r="AK2685" s="63">
        <v>0</v>
      </c>
      <c r="AL2685" s="63">
        <v>13</v>
      </c>
      <c r="AM2685" s="63">
        <v>0</v>
      </c>
      <c r="AN2685" s="63">
        <v>0</v>
      </c>
      <c r="AO2685" s="63">
        <v>0</v>
      </c>
      <c r="AP2685" s="63">
        <v>0</v>
      </c>
      <c r="AQ2685" s="63">
        <v>0</v>
      </c>
      <c r="AR2685" s="63">
        <v>0</v>
      </c>
      <c r="AS2685" s="63">
        <v>0</v>
      </c>
      <c r="AT2685" s="63">
        <v>0</v>
      </c>
      <c r="AU2685" s="63">
        <v>0</v>
      </c>
      <c r="AV2685" s="63">
        <v>0</v>
      </c>
      <c r="AW2685" s="63">
        <v>0</v>
      </c>
      <c r="AX2685" s="63">
        <v>0</v>
      </c>
      <c r="AY2685" s="63">
        <v>0</v>
      </c>
      <c r="BA2685" s="5">
        <f>IF(Q2685&gt;0,RANK(Q2685,(N2685:P2685,Q2685:AE2685)),0)</f>
        <v>3</v>
      </c>
      <c r="BB2685" s="5">
        <f>IF(R2685&gt;0,RANK(R2685,(N2685:P2685,Q2685:AE2685)),0)</f>
        <v>4</v>
      </c>
      <c r="BC2685" s="5">
        <f>IF(T2685&gt;0,RANK(T2685,(N2685:P2685,Q2685:AE2685)),0)</f>
        <v>0</v>
      </c>
      <c r="BD2685" s="5">
        <f>IF(S2685&gt;0,RANK(S2685,(N2685:P2685,Q2685:AE2685)),0)</f>
        <v>0</v>
      </c>
      <c r="BE2685" s="2">
        <f t="shared" si="1048"/>
        <v>1.2970016556449838E-2</v>
      </c>
      <c r="BF2685" s="2">
        <f t="shared" si="1049"/>
        <v>2.6126652056157945E-3</v>
      </c>
      <c r="BG2685" s="2">
        <f t="shared" si="1050"/>
        <v>0</v>
      </c>
      <c r="BH2685" s="2">
        <f t="shared" si="1051"/>
        <v>0</v>
      </c>
      <c r="BJ2685" t="s">
        <v>2694</v>
      </c>
      <c r="BK2685" t="s">
        <v>53</v>
      </c>
      <c r="BN2685" s="112">
        <v>48</v>
      </c>
      <c r="BO2685" s="114">
        <v>121</v>
      </c>
      <c r="BP2685" s="118">
        <f t="shared" si="1056"/>
        <v>48121</v>
      </c>
      <c r="BQ2685" s="118">
        <f t="shared" si="1055"/>
        <v>48121</v>
      </c>
      <c r="BR2685" s="5" t="s">
        <v>3151</v>
      </c>
      <c r="CD2685" s="63">
        <f t="shared" si="1052"/>
        <v>417964</v>
      </c>
      <c r="CE2685" s="63">
        <v>32</v>
      </c>
    </row>
    <row r="2686" spans="1:83" ht="15" hidden="1" customHeight="1" outlineLevel="1">
      <c r="A2686" t="s">
        <v>3160</v>
      </c>
      <c r="B2686" t="s">
        <v>53</v>
      </c>
      <c r="C2686" s="1">
        <f t="shared" si="1043"/>
        <v>8118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0</v>
      </c>
      <c r="G2686" s="129">
        <f t="shared" si="1053"/>
        <v>5073</v>
      </c>
      <c r="H2686" s="134">
        <f t="shared" si="1054"/>
        <v>0.62490761271249073</v>
      </c>
      <c r="I2686" s="2"/>
      <c r="J2686" s="2">
        <f t="shared" si="1044"/>
        <v>0.18403547671840353</v>
      </c>
      <c r="K2686" s="2">
        <f t="shared" si="1045"/>
        <v>0.80894308943089432</v>
      </c>
      <c r="L2686" s="2">
        <f t="shared" si="1046"/>
        <v>0</v>
      </c>
      <c r="M2686" s="2">
        <f t="shared" si="1047"/>
        <v>7.0214338507020857E-3</v>
      </c>
      <c r="N2686" s="63">
        <v>1494</v>
      </c>
      <c r="O2686" s="63">
        <v>6567</v>
      </c>
      <c r="P2686" s="63">
        <v>0</v>
      </c>
      <c r="Q2686" s="63">
        <v>46</v>
      </c>
      <c r="R2686" s="63">
        <v>11</v>
      </c>
      <c r="S2686" s="63">
        <v>0</v>
      </c>
      <c r="T2686" s="63">
        <v>0</v>
      </c>
      <c r="U2686" s="63">
        <v>0</v>
      </c>
      <c r="V2686" s="63">
        <v>0</v>
      </c>
      <c r="W2686" s="63">
        <v>0</v>
      </c>
      <c r="X2686" s="63">
        <v>0</v>
      </c>
      <c r="Y2686" s="63">
        <v>0</v>
      </c>
      <c r="Z2686" s="63">
        <v>0</v>
      </c>
      <c r="AA2686" s="63">
        <v>0</v>
      </c>
      <c r="AB2686" s="63">
        <v>0</v>
      </c>
      <c r="AC2686" s="63">
        <v>0</v>
      </c>
      <c r="AD2686" s="63">
        <v>0</v>
      </c>
      <c r="AE2686" s="63">
        <v>0</v>
      </c>
      <c r="AF2686" s="63">
        <v>0</v>
      </c>
      <c r="AG2686" s="63">
        <v>0</v>
      </c>
      <c r="AH2686" s="63">
        <v>0</v>
      </c>
      <c r="AI2686" s="63">
        <v>0</v>
      </c>
      <c r="AJ2686" s="63">
        <v>0</v>
      </c>
      <c r="AK2686" s="63">
        <v>0</v>
      </c>
      <c r="AL2686" s="63">
        <v>0</v>
      </c>
      <c r="AM2686" s="63">
        <v>0</v>
      </c>
      <c r="AN2686" s="63">
        <v>0</v>
      </c>
      <c r="AO2686" s="63">
        <v>0</v>
      </c>
      <c r="AP2686" s="63">
        <v>0</v>
      </c>
      <c r="AQ2686" s="63">
        <v>0</v>
      </c>
      <c r="AR2686" s="63">
        <v>0</v>
      </c>
      <c r="AS2686" s="63">
        <v>0</v>
      </c>
      <c r="AT2686" s="63">
        <v>0</v>
      </c>
      <c r="AU2686" s="63">
        <v>0</v>
      </c>
      <c r="AV2686" s="63">
        <v>0</v>
      </c>
      <c r="AW2686" s="63">
        <v>0</v>
      </c>
      <c r="AX2686" s="63">
        <v>0</v>
      </c>
      <c r="AY2686" s="63">
        <v>0</v>
      </c>
      <c r="BA2686" s="5">
        <f>IF(Q2686&gt;0,RANK(Q2686,(N2686:P2686,Q2686:AE2686)),0)</f>
        <v>3</v>
      </c>
      <c r="BB2686" s="5">
        <f>IF(R2686&gt;0,RANK(R2686,(N2686:P2686,Q2686:AE2686)),0)</f>
        <v>4</v>
      </c>
      <c r="BC2686" s="5">
        <f>IF(T2686&gt;0,RANK(T2686,(N2686:P2686,Q2686:AE2686)),0)</f>
        <v>0</v>
      </c>
      <c r="BD2686" s="5">
        <f>IF(S2686&gt;0,RANK(S2686,(N2686:P2686,Q2686:AE2686)),0)</f>
        <v>0</v>
      </c>
      <c r="BE2686" s="2">
        <f t="shared" si="1048"/>
        <v>5.666420300566642E-3</v>
      </c>
      <c r="BF2686" s="2">
        <f t="shared" si="1049"/>
        <v>1.3550135501355014E-3</v>
      </c>
      <c r="BG2686" s="2">
        <f t="shared" si="1050"/>
        <v>0</v>
      </c>
      <c r="BH2686" s="2">
        <f t="shared" si="1051"/>
        <v>0</v>
      </c>
      <c r="BJ2686" t="s">
        <v>868</v>
      </c>
      <c r="BK2686" t="s">
        <v>53</v>
      </c>
      <c r="BL2686">
        <v>34</v>
      </c>
      <c r="BN2686" s="112">
        <v>48</v>
      </c>
      <c r="BO2686" s="114">
        <v>123</v>
      </c>
      <c r="BP2686" s="118">
        <f t="shared" si="1056"/>
        <v>48123</v>
      </c>
      <c r="BQ2686" s="118">
        <f t="shared" si="1055"/>
        <v>48123</v>
      </c>
      <c r="BR2686" s="5" t="s">
        <v>3151</v>
      </c>
      <c r="CD2686" s="63">
        <f t="shared" si="1052"/>
        <v>8118</v>
      </c>
      <c r="CE2686" s="63">
        <v>0</v>
      </c>
    </row>
    <row r="2687" spans="1:83" ht="15" hidden="1" customHeight="1" outlineLevel="1">
      <c r="A2687" t="s">
        <v>869</v>
      </c>
      <c r="B2687" t="s">
        <v>53</v>
      </c>
      <c r="C2687" s="1">
        <f t="shared" si="1043"/>
        <v>988</v>
      </c>
      <c r="D2687" s="5">
        <f>IF(N2687&gt;0, RANK(N2687,(N2687:P2687,Q2687:AE2687)),0)</f>
        <v>2</v>
      </c>
      <c r="E2687" s="5">
        <f>IF(O2687&gt;0,RANK(O2687,(N2687:P2687,Q2687:AE2687)),0)</f>
        <v>1</v>
      </c>
      <c r="F2687" s="5">
        <f>IF(P2687&gt;0,RANK(P2687,(N2687:P2687,Q2687:AE2687)),0)</f>
        <v>0</v>
      </c>
      <c r="G2687" s="129">
        <f t="shared" si="1053"/>
        <v>723</v>
      </c>
      <c r="H2687" s="134">
        <f t="shared" si="1054"/>
        <v>0.73178137651821862</v>
      </c>
      <c r="I2687" s="2"/>
      <c r="J2687" s="2">
        <f t="shared" si="1044"/>
        <v>0.13157894736842105</v>
      </c>
      <c r="K2687" s="2">
        <f t="shared" si="1045"/>
        <v>0.86336032388663964</v>
      </c>
      <c r="L2687" s="2">
        <f t="shared" si="1046"/>
        <v>0</v>
      </c>
      <c r="M2687" s="2">
        <f t="shared" si="1047"/>
        <v>5.0607287449393468E-3</v>
      </c>
      <c r="N2687" s="63">
        <v>130</v>
      </c>
      <c r="O2687" s="63">
        <v>853</v>
      </c>
      <c r="P2687" s="63">
        <v>0</v>
      </c>
      <c r="Q2687" s="63">
        <v>3</v>
      </c>
      <c r="R2687" s="63">
        <v>2</v>
      </c>
      <c r="S2687" s="63">
        <v>0</v>
      </c>
      <c r="T2687" s="63">
        <v>0</v>
      </c>
      <c r="U2687" s="63">
        <v>0</v>
      </c>
      <c r="V2687" s="63">
        <v>0</v>
      </c>
      <c r="W2687" s="63">
        <v>0</v>
      </c>
      <c r="X2687" s="63">
        <v>0</v>
      </c>
      <c r="Y2687" s="63">
        <v>0</v>
      </c>
      <c r="Z2687" s="63">
        <v>0</v>
      </c>
      <c r="AA2687" s="63">
        <v>0</v>
      </c>
      <c r="AB2687" s="63">
        <v>0</v>
      </c>
      <c r="AC2687" s="63">
        <v>0</v>
      </c>
      <c r="AD2687" s="63">
        <v>0</v>
      </c>
      <c r="AE2687" s="63">
        <v>0</v>
      </c>
      <c r="AF2687" s="63">
        <v>0</v>
      </c>
      <c r="AG2687" s="63">
        <v>0</v>
      </c>
      <c r="AH2687" s="63">
        <v>0</v>
      </c>
      <c r="AI2687" s="63">
        <v>0</v>
      </c>
      <c r="AJ2687" s="63">
        <v>0</v>
      </c>
      <c r="AK2687" s="63">
        <v>0</v>
      </c>
      <c r="AL2687" s="63">
        <v>0</v>
      </c>
      <c r="AM2687" s="63">
        <v>0</v>
      </c>
      <c r="AN2687" s="63">
        <v>0</v>
      </c>
      <c r="AO2687" s="63">
        <v>0</v>
      </c>
      <c r="AP2687" s="63">
        <v>0</v>
      </c>
      <c r="AQ2687" s="63">
        <v>0</v>
      </c>
      <c r="AR2687" s="63">
        <v>0</v>
      </c>
      <c r="AS2687" s="63">
        <v>0</v>
      </c>
      <c r="AT2687" s="63">
        <v>0</v>
      </c>
      <c r="AU2687" s="63">
        <v>0</v>
      </c>
      <c r="AV2687" s="63">
        <v>0</v>
      </c>
      <c r="AW2687" s="63">
        <v>0</v>
      </c>
      <c r="AX2687" s="63">
        <v>0</v>
      </c>
      <c r="AY2687" s="63">
        <v>0</v>
      </c>
      <c r="BA2687" s="5">
        <f>IF(Q2687&gt;0,RANK(Q2687,(N2687:P2687,Q2687:AE2687)),0)</f>
        <v>3</v>
      </c>
      <c r="BB2687" s="5">
        <f>IF(R2687&gt;0,RANK(R2687,(N2687:P2687,Q2687:AE2687)),0)</f>
        <v>4</v>
      </c>
      <c r="BC2687" s="5">
        <f>IF(T2687&gt;0,RANK(T2687,(N2687:P2687,Q2687:AE2687)),0)</f>
        <v>0</v>
      </c>
      <c r="BD2687" s="5">
        <f>IF(S2687&gt;0,RANK(S2687,(N2687:P2687,Q2687:AE2687)),0)</f>
        <v>0</v>
      </c>
      <c r="BE2687" s="2">
        <f t="shared" si="1048"/>
        <v>3.0364372469635628E-3</v>
      </c>
      <c r="BF2687" s="2">
        <f t="shared" si="1049"/>
        <v>2.0242914979757085E-3</v>
      </c>
      <c r="BG2687" s="2">
        <f t="shared" si="1050"/>
        <v>0</v>
      </c>
      <c r="BH2687" s="2">
        <f t="shared" si="1051"/>
        <v>0</v>
      </c>
      <c r="BJ2687" t="s">
        <v>869</v>
      </c>
      <c r="BK2687" t="s">
        <v>53</v>
      </c>
      <c r="BL2687">
        <v>13</v>
      </c>
      <c r="BN2687" s="112">
        <v>48</v>
      </c>
      <c r="BO2687" s="114">
        <v>125</v>
      </c>
      <c r="BP2687" s="118">
        <f t="shared" si="1056"/>
        <v>48125</v>
      </c>
      <c r="BQ2687" s="118">
        <f t="shared" si="1055"/>
        <v>48125</v>
      </c>
      <c r="BR2687" s="5" t="s">
        <v>3151</v>
      </c>
      <c r="CD2687" s="63">
        <f t="shared" si="1052"/>
        <v>988</v>
      </c>
      <c r="CE2687" s="63">
        <v>0</v>
      </c>
    </row>
    <row r="2688" spans="1:83" ht="15" hidden="1" customHeight="1" outlineLevel="1">
      <c r="A2688" t="s">
        <v>1142</v>
      </c>
      <c r="B2688" t="s">
        <v>53</v>
      </c>
      <c r="C2688" s="1">
        <f t="shared" si="1043"/>
        <v>3666</v>
      </c>
      <c r="D2688" s="5">
        <f>IF(N2688&gt;0, RANK(N2688,(N2688:P2688,Q2688:AE2688)),0)</f>
        <v>1</v>
      </c>
      <c r="E2688" s="5">
        <f>IF(O2688&gt;0,RANK(O2688,(N2688:P2688,Q2688:AE2688)),0)</f>
        <v>2</v>
      </c>
      <c r="F2688" s="5">
        <f>IF(P2688&gt;0,RANK(P2688,(N2688:P2688,Q2688:AE2688)),0)</f>
        <v>0</v>
      </c>
      <c r="G2688" s="129">
        <f t="shared" si="1053"/>
        <v>880</v>
      </c>
      <c r="H2688" s="134">
        <f t="shared" si="1054"/>
        <v>0.24004364429896344</v>
      </c>
      <c r="I2688" s="2"/>
      <c r="J2688" s="2">
        <f t="shared" si="1044"/>
        <v>0.61756683033278781</v>
      </c>
      <c r="K2688" s="2">
        <f t="shared" si="1045"/>
        <v>0.37752318603382434</v>
      </c>
      <c r="L2688" s="2">
        <f t="shared" si="1046"/>
        <v>0</v>
      </c>
      <c r="M2688" s="2">
        <f t="shared" si="1047"/>
        <v>4.9099836333878488E-3</v>
      </c>
      <c r="N2688" s="63">
        <v>2264</v>
      </c>
      <c r="O2688" s="63">
        <v>1384</v>
      </c>
      <c r="P2688" s="63">
        <v>0</v>
      </c>
      <c r="Q2688" s="63">
        <v>10</v>
      </c>
      <c r="R2688" s="63">
        <v>8</v>
      </c>
      <c r="S2688" s="63">
        <v>0</v>
      </c>
      <c r="T2688" s="63">
        <v>0</v>
      </c>
      <c r="U2688" s="63">
        <v>0</v>
      </c>
      <c r="V2688" s="63">
        <v>0</v>
      </c>
      <c r="W2688" s="63">
        <v>0</v>
      </c>
      <c r="X2688" s="63">
        <v>0</v>
      </c>
      <c r="Y2688" s="63">
        <v>0</v>
      </c>
      <c r="Z2688" s="63">
        <v>0</v>
      </c>
      <c r="AA2688" s="63">
        <v>0</v>
      </c>
      <c r="AB2688" s="63">
        <v>0</v>
      </c>
      <c r="AC2688" s="63">
        <v>0</v>
      </c>
      <c r="AD2688" s="63">
        <v>0</v>
      </c>
      <c r="AE2688" s="63">
        <v>0</v>
      </c>
      <c r="AF2688" s="63">
        <v>0</v>
      </c>
      <c r="AG2688" s="63">
        <v>0</v>
      </c>
      <c r="AH2688" s="63">
        <v>0</v>
      </c>
      <c r="AI2688" s="63">
        <v>0</v>
      </c>
      <c r="AJ2688" s="63">
        <v>0</v>
      </c>
      <c r="AK2688" s="63">
        <v>0</v>
      </c>
      <c r="AL2688" s="63">
        <v>0</v>
      </c>
      <c r="AM2688" s="63">
        <v>0</v>
      </c>
      <c r="AN2688" s="63">
        <v>0</v>
      </c>
      <c r="AO2688" s="63">
        <v>0</v>
      </c>
      <c r="AP2688" s="63">
        <v>0</v>
      </c>
      <c r="AQ2688" s="63">
        <v>0</v>
      </c>
      <c r="AR2688" s="63">
        <v>0</v>
      </c>
      <c r="AS2688" s="63">
        <v>0</v>
      </c>
      <c r="AT2688" s="63">
        <v>0</v>
      </c>
      <c r="AU2688" s="63">
        <v>0</v>
      </c>
      <c r="AV2688" s="63">
        <v>0</v>
      </c>
      <c r="AW2688" s="63">
        <v>0</v>
      </c>
      <c r="AX2688" s="63">
        <v>0</v>
      </c>
      <c r="AY2688" s="63">
        <v>0</v>
      </c>
      <c r="BA2688" s="5">
        <f>IF(Q2688&gt;0,RANK(Q2688,(N2688:P2688,Q2688:AE2688)),0)</f>
        <v>3</v>
      </c>
      <c r="BB2688" s="5">
        <f>IF(R2688&gt;0,RANK(R2688,(N2688:P2688,Q2688:AE2688)),0)</f>
        <v>4</v>
      </c>
      <c r="BC2688" s="5">
        <f>IF(T2688&gt;0,RANK(T2688,(N2688:P2688,Q2688:AE2688)),0)</f>
        <v>0</v>
      </c>
      <c r="BD2688" s="5">
        <f>IF(S2688&gt;0,RANK(S2688,(N2688:P2688,Q2688:AE2688)),0)</f>
        <v>0</v>
      </c>
      <c r="BE2688" s="2">
        <f t="shared" si="1048"/>
        <v>2.7277686852154939E-3</v>
      </c>
      <c r="BF2688" s="2">
        <f t="shared" si="1049"/>
        <v>2.1822149481723948E-3</v>
      </c>
      <c r="BG2688" s="2">
        <f t="shared" si="1050"/>
        <v>0</v>
      </c>
      <c r="BH2688" s="2">
        <f t="shared" si="1051"/>
        <v>0</v>
      </c>
      <c r="BJ2688" t="s">
        <v>1142</v>
      </c>
      <c r="BK2688" t="s">
        <v>53</v>
      </c>
      <c r="BL2688">
        <v>23</v>
      </c>
      <c r="BN2688" s="112">
        <v>48</v>
      </c>
      <c r="BO2688" s="114">
        <v>127</v>
      </c>
      <c r="BP2688" s="118">
        <f t="shared" si="1056"/>
        <v>48127</v>
      </c>
      <c r="BQ2688" s="118">
        <f t="shared" si="1055"/>
        <v>48127</v>
      </c>
      <c r="BR2688" s="5" t="s">
        <v>3151</v>
      </c>
      <c r="CD2688" s="63">
        <f t="shared" si="1052"/>
        <v>3666</v>
      </c>
      <c r="CE2688" s="63">
        <v>0</v>
      </c>
    </row>
    <row r="2689" spans="1:83" ht="15" hidden="1" customHeight="1" outlineLevel="1">
      <c r="A2689" t="s">
        <v>1143</v>
      </c>
      <c r="B2689" t="s">
        <v>53</v>
      </c>
      <c r="C2689" s="1">
        <f t="shared" ref="C2689:C2752" si="1057">SUM(N2689:AY2689)</f>
        <v>1648</v>
      </c>
      <c r="D2689" s="5">
        <f>IF(N2689&gt;0, RANK(N2689,(N2689:P2689,Q2689:AE2689)),0)</f>
        <v>2</v>
      </c>
      <c r="E2689" s="5">
        <f>IF(O2689&gt;0,RANK(O2689,(N2689:P2689,Q2689:AE2689)),0)</f>
        <v>1</v>
      </c>
      <c r="F2689" s="5">
        <f>IF(P2689&gt;0,RANK(P2689,(N2689:P2689,Q2689:AE2689)),0)</f>
        <v>0</v>
      </c>
      <c r="G2689" s="129">
        <f t="shared" si="1053"/>
        <v>1240</v>
      </c>
      <c r="H2689" s="134">
        <f t="shared" si="1054"/>
        <v>0.75242718446601942</v>
      </c>
      <c r="I2689" s="2"/>
      <c r="J2689" s="2">
        <f t="shared" ref="J2689:J2752" si="1058">IF($C2689=0,"-",N2689/$C2689)</f>
        <v>0.12014563106796117</v>
      </c>
      <c r="K2689" s="2">
        <f t="shared" ref="K2689:K2752" si="1059">IF($C2689=0,"-",O2689/$C2689)</f>
        <v>0.87257281553398058</v>
      </c>
      <c r="L2689" s="2">
        <f t="shared" ref="L2689:L2752" si="1060">IF($C2689=0,"-",P2689/$C2689)</f>
        <v>0</v>
      </c>
      <c r="M2689" s="2">
        <f t="shared" ref="M2689:M2752" si="1061">IF(C2689=0,"-",(1-J2689-K2689-L2689))</f>
        <v>7.2815533980582492E-3</v>
      </c>
      <c r="N2689" s="63">
        <v>198</v>
      </c>
      <c r="O2689" s="63">
        <v>1438</v>
      </c>
      <c r="P2689" s="63">
        <v>0</v>
      </c>
      <c r="Q2689" s="63">
        <v>11</v>
      </c>
      <c r="R2689" s="63">
        <v>1</v>
      </c>
      <c r="S2689" s="63">
        <v>0</v>
      </c>
      <c r="T2689" s="63">
        <v>0</v>
      </c>
      <c r="U2689" s="63">
        <v>0</v>
      </c>
      <c r="V2689" s="63">
        <v>0</v>
      </c>
      <c r="W2689" s="63">
        <v>0</v>
      </c>
      <c r="X2689" s="63">
        <v>0</v>
      </c>
      <c r="Y2689" s="63">
        <v>0</v>
      </c>
      <c r="Z2689" s="63">
        <v>0</v>
      </c>
      <c r="AA2689" s="63">
        <v>0</v>
      </c>
      <c r="AB2689" s="63">
        <v>0</v>
      </c>
      <c r="AC2689" s="63">
        <v>0</v>
      </c>
      <c r="AD2689" s="63">
        <v>0</v>
      </c>
      <c r="AE2689" s="63">
        <v>0</v>
      </c>
      <c r="AF2689" s="63">
        <v>0</v>
      </c>
      <c r="AG2689" s="63">
        <v>0</v>
      </c>
      <c r="AH2689" s="63">
        <v>0</v>
      </c>
      <c r="AI2689" s="63">
        <v>0</v>
      </c>
      <c r="AJ2689" s="63">
        <v>0</v>
      </c>
      <c r="AK2689" s="63">
        <v>0</v>
      </c>
      <c r="AL2689" s="63">
        <v>0</v>
      </c>
      <c r="AM2689" s="63">
        <v>0</v>
      </c>
      <c r="AN2689" s="63">
        <v>0</v>
      </c>
      <c r="AO2689" s="63">
        <v>0</v>
      </c>
      <c r="AP2689" s="63">
        <v>0</v>
      </c>
      <c r="AQ2689" s="63">
        <v>0</v>
      </c>
      <c r="AR2689" s="63">
        <v>0</v>
      </c>
      <c r="AS2689" s="63">
        <v>0</v>
      </c>
      <c r="AT2689" s="63">
        <v>0</v>
      </c>
      <c r="AU2689" s="63">
        <v>0</v>
      </c>
      <c r="AV2689" s="63">
        <v>0</v>
      </c>
      <c r="AW2689" s="63">
        <v>0</v>
      </c>
      <c r="AX2689" s="63">
        <v>0</v>
      </c>
      <c r="AY2689" s="63">
        <v>0</v>
      </c>
      <c r="BA2689" s="5">
        <f>IF(Q2689&gt;0,RANK(Q2689,(N2689:P2689,Q2689:AE2689)),0)</f>
        <v>3</v>
      </c>
      <c r="BB2689" s="5">
        <f>IF(R2689&gt;0,RANK(R2689,(N2689:P2689,Q2689:AE2689)),0)</f>
        <v>4</v>
      </c>
      <c r="BC2689" s="5">
        <f>IF(T2689&gt;0,RANK(T2689,(N2689:P2689,Q2689:AE2689)),0)</f>
        <v>0</v>
      </c>
      <c r="BD2689" s="5">
        <f>IF(S2689&gt;0,RANK(S2689,(N2689:P2689,Q2689:AE2689)),0)</f>
        <v>0</v>
      </c>
      <c r="BE2689" s="2">
        <f t="shared" ref="BE2689:BE2752" si="1062">IF($C2689=0,"-",Q2689/$C2689)</f>
        <v>6.6747572815533977E-3</v>
      </c>
      <c r="BF2689" s="2">
        <f t="shared" ref="BF2689:BF2752" si="1063">IF($C2689=0,"-",R2689/$C2689)</f>
        <v>6.0679611650485432E-4</v>
      </c>
      <c r="BG2689" s="2">
        <f t="shared" ref="BG2689:BG2752" si="1064">IF($C2689=0,"-",T2689/$C2689)</f>
        <v>0</v>
      </c>
      <c r="BH2689" s="2">
        <f t="shared" ref="BH2689:BH2752" si="1065">IF($C2689=0,"-",S2689/$C2689)</f>
        <v>0</v>
      </c>
      <c r="BJ2689" t="s">
        <v>1143</v>
      </c>
      <c r="BK2689" t="s">
        <v>53</v>
      </c>
      <c r="BL2689">
        <v>13</v>
      </c>
      <c r="BN2689" s="112">
        <v>48</v>
      </c>
      <c r="BO2689" s="114">
        <v>129</v>
      </c>
      <c r="BP2689" s="118">
        <f t="shared" si="1056"/>
        <v>48129</v>
      </c>
      <c r="BQ2689" s="118">
        <f t="shared" si="1055"/>
        <v>48129</v>
      </c>
      <c r="BR2689" s="5" t="s">
        <v>3151</v>
      </c>
      <c r="CD2689" s="63">
        <f t="shared" ref="CD2689:CD2752" si="1066">C2689</f>
        <v>1648</v>
      </c>
      <c r="CE2689" s="63">
        <v>0</v>
      </c>
    </row>
    <row r="2690" spans="1:83" ht="15" hidden="1" customHeight="1" outlineLevel="1">
      <c r="A2690" t="s">
        <v>2335</v>
      </c>
      <c r="B2690" t="s">
        <v>53</v>
      </c>
      <c r="C2690" s="1">
        <f t="shared" si="1057"/>
        <v>5053</v>
      </c>
      <c r="D2690" s="5">
        <f>IF(N2690&gt;0, RANK(N2690,(N2690:P2690,Q2690:AE2690)),0)</f>
        <v>1</v>
      </c>
      <c r="E2690" s="5">
        <f>IF(O2690&gt;0,RANK(O2690,(N2690:P2690,Q2690:AE2690)),0)</f>
        <v>2</v>
      </c>
      <c r="F2690" s="5">
        <f>IF(P2690&gt;0,RANK(P2690,(N2690:P2690,Q2690:AE2690)),0)</f>
        <v>0</v>
      </c>
      <c r="G2690" s="129">
        <f t="shared" si="1053"/>
        <v>132</v>
      </c>
      <c r="H2690" s="134">
        <f t="shared" si="1054"/>
        <v>2.6123095190975658E-2</v>
      </c>
      <c r="I2690" s="2"/>
      <c r="J2690" s="2">
        <f t="shared" si="1058"/>
        <v>0.50959825846032059</v>
      </c>
      <c r="K2690" s="2">
        <f t="shared" si="1059"/>
        <v>0.48347516326934492</v>
      </c>
      <c r="L2690" s="2">
        <f t="shared" si="1060"/>
        <v>0</v>
      </c>
      <c r="M2690" s="2">
        <f t="shared" si="1061"/>
        <v>6.9265782703344936E-3</v>
      </c>
      <c r="N2690" s="63">
        <v>2575</v>
      </c>
      <c r="O2690" s="63">
        <v>2443</v>
      </c>
      <c r="P2690" s="63">
        <v>0</v>
      </c>
      <c r="Q2690" s="63">
        <v>22</v>
      </c>
      <c r="R2690" s="63">
        <v>13</v>
      </c>
      <c r="S2690" s="63">
        <v>0</v>
      </c>
      <c r="T2690" s="63">
        <v>0</v>
      </c>
      <c r="U2690" s="63">
        <v>0</v>
      </c>
      <c r="V2690" s="63">
        <v>0</v>
      </c>
      <c r="W2690" s="63">
        <v>0</v>
      </c>
      <c r="X2690" s="63">
        <v>0</v>
      </c>
      <c r="Y2690" s="63">
        <v>0</v>
      </c>
      <c r="Z2690" s="63">
        <v>0</v>
      </c>
      <c r="AA2690" s="63">
        <v>0</v>
      </c>
      <c r="AB2690" s="63">
        <v>0</v>
      </c>
      <c r="AC2690" s="63">
        <v>0</v>
      </c>
      <c r="AD2690" s="63">
        <v>0</v>
      </c>
      <c r="AE2690" s="63">
        <v>0</v>
      </c>
      <c r="AF2690" s="63">
        <v>0</v>
      </c>
      <c r="AG2690" s="63">
        <v>0</v>
      </c>
      <c r="AH2690" s="63">
        <v>0</v>
      </c>
      <c r="AI2690" s="63">
        <v>0</v>
      </c>
      <c r="AJ2690" s="63">
        <v>0</v>
      </c>
      <c r="AK2690" s="63">
        <v>0</v>
      </c>
      <c r="AL2690" s="63">
        <v>0</v>
      </c>
      <c r="AM2690" s="63">
        <v>0</v>
      </c>
      <c r="AN2690" s="63">
        <v>0</v>
      </c>
      <c r="AO2690" s="63">
        <v>0</v>
      </c>
      <c r="AP2690" s="63">
        <v>0</v>
      </c>
      <c r="AQ2690" s="63">
        <v>0</v>
      </c>
      <c r="AR2690" s="63">
        <v>0</v>
      </c>
      <c r="AS2690" s="63">
        <v>0</v>
      </c>
      <c r="AT2690" s="63">
        <v>0</v>
      </c>
      <c r="AU2690" s="63">
        <v>0</v>
      </c>
      <c r="AV2690" s="63">
        <v>0</v>
      </c>
      <c r="AW2690" s="63">
        <v>0</v>
      </c>
      <c r="AX2690" s="63">
        <v>0</v>
      </c>
      <c r="AY2690" s="63">
        <v>0</v>
      </c>
      <c r="BA2690" s="5">
        <f>IF(Q2690&gt;0,RANK(Q2690,(N2690:P2690,Q2690:AE2690)),0)</f>
        <v>3</v>
      </c>
      <c r="BB2690" s="5">
        <f>IF(R2690&gt;0,RANK(R2690,(N2690:P2690,Q2690:AE2690)),0)</f>
        <v>4</v>
      </c>
      <c r="BC2690" s="5">
        <f>IF(T2690&gt;0,RANK(T2690,(N2690:P2690,Q2690:AE2690)),0)</f>
        <v>0</v>
      </c>
      <c r="BD2690" s="5">
        <f>IF(S2690&gt;0,RANK(S2690,(N2690:P2690,Q2690:AE2690)),0)</f>
        <v>0</v>
      </c>
      <c r="BE2690" s="2">
        <f t="shared" si="1062"/>
        <v>4.3538491984959427E-3</v>
      </c>
      <c r="BF2690" s="2">
        <f t="shared" si="1063"/>
        <v>2.5727290718385119E-3</v>
      </c>
      <c r="BG2690" s="2">
        <f t="shared" si="1064"/>
        <v>0</v>
      </c>
      <c r="BH2690" s="2">
        <f t="shared" si="1065"/>
        <v>0</v>
      </c>
      <c r="BJ2690" t="s">
        <v>2335</v>
      </c>
      <c r="BK2690" t="s">
        <v>53</v>
      </c>
      <c r="BL2690">
        <v>15</v>
      </c>
      <c r="BN2690" s="112">
        <v>48</v>
      </c>
      <c r="BO2690" s="114">
        <v>131</v>
      </c>
      <c r="BP2690" s="118">
        <f t="shared" si="1056"/>
        <v>48131</v>
      </c>
      <c r="BQ2690" s="118">
        <f t="shared" si="1055"/>
        <v>48131</v>
      </c>
      <c r="BR2690" s="5" t="s">
        <v>3151</v>
      </c>
      <c r="CD2690" s="63">
        <f t="shared" si="1066"/>
        <v>5053</v>
      </c>
      <c r="CE2690" s="63">
        <v>0</v>
      </c>
    </row>
    <row r="2691" spans="1:83" ht="15" hidden="1" customHeight="1" outlineLevel="1">
      <c r="A2691" t="s">
        <v>1185</v>
      </c>
      <c r="B2691" t="s">
        <v>53</v>
      </c>
      <c r="C2691" s="1">
        <f t="shared" si="1057"/>
        <v>8293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0</v>
      </c>
      <c r="G2691" s="129">
        <f t="shared" si="1053"/>
        <v>6254</v>
      </c>
      <c r="H2691" s="134">
        <f t="shared" si="1054"/>
        <v>0.75412998914747376</v>
      </c>
      <c r="I2691" s="2"/>
      <c r="J2691" s="2">
        <f t="shared" si="1058"/>
        <v>0.11853370312311588</v>
      </c>
      <c r="K2691" s="2">
        <f t="shared" si="1059"/>
        <v>0.87266369227058971</v>
      </c>
      <c r="L2691" s="2">
        <f t="shared" si="1060"/>
        <v>0</v>
      </c>
      <c r="M2691" s="2">
        <f t="shared" si="1061"/>
        <v>8.8026046062944507E-3</v>
      </c>
      <c r="N2691" s="63">
        <v>983</v>
      </c>
      <c r="O2691" s="63">
        <v>7237</v>
      </c>
      <c r="P2691" s="63">
        <v>0</v>
      </c>
      <c r="Q2691" s="63">
        <v>60</v>
      </c>
      <c r="R2691" s="63">
        <v>12</v>
      </c>
      <c r="S2691" s="63">
        <v>0</v>
      </c>
      <c r="T2691" s="63">
        <v>0</v>
      </c>
      <c r="U2691" s="63">
        <v>0</v>
      </c>
      <c r="V2691" s="63">
        <v>0</v>
      </c>
      <c r="W2691" s="63">
        <v>1</v>
      </c>
      <c r="X2691" s="63">
        <v>0</v>
      </c>
      <c r="Y2691" s="63">
        <v>0</v>
      </c>
      <c r="Z2691" s="63">
        <v>0</v>
      </c>
      <c r="AA2691" s="63">
        <v>0</v>
      </c>
      <c r="AB2691" s="63">
        <v>0</v>
      </c>
      <c r="AC2691" s="63">
        <v>0</v>
      </c>
      <c r="AD2691" s="63">
        <v>0</v>
      </c>
      <c r="AE2691" s="63">
        <v>0</v>
      </c>
      <c r="AF2691" s="63">
        <v>0</v>
      </c>
      <c r="AG2691" s="63">
        <v>0</v>
      </c>
      <c r="AH2691" s="63">
        <v>0</v>
      </c>
      <c r="AI2691" s="63">
        <v>0</v>
      </c>
      <c r="AJ2691" s="63">
        <v>0</v>
      </c>
      <c r="AK2691" s="63">
        <v>0</v>
      </c>
      <c r="AL2691" s="63">
        <v>0</v>
      </c>
      <c r="AM2691" s="63">
        <v>0</v>
      </c>
      <c r="AN2691" s="63">
        <v>0</v>
      </c>
      <c r="AO2691" s="63">
        <v>0</v>
      </c>
      <c r="AP2691" s="63">
        <v>0</v>
      </c>
      <c r="AQ2691" s="63">
        <v>0</v>
      </c>
      <c r="AR2691" s="63">
        <v>0</v>
      </c>
      <c r="AS2691" s="63">
        <v>0</v>
      </c>
      <c r="AT2691" s="63">
        <v>0</v>
      </c>
      <c r="AU2691" s="63">
        <v>0</v>
      </c>
      <c r="AV2691" s="63">
        <v>0</v>
      </c>
      <c r="AW2691" s="63">
        <v>0</v>
      </c>
      <c r="AX2691" s="63">
        <v>0</v>
      </c>
      <c r="AY2691" s="63">
        <v>0</v>
      </c>
      <c r="BA2691" s="5">
        <f>IF(Q2691&gt;0,RANK(Q2691,(N2691:P2691,Q2691:AE2691)),0)</f>
        <v>3</v>
      </c>
      <c r="BB2691" s="5">
        <f>IF(R2691&gt;0,RANK(R2691,(N2691:P2691,Q2691:AE2691)),0)</f>
        <v>4</v>
      </c>
      <c r="BC2691" s="5">
        <f>IF(T2691&gt;0,RANK(T2691,(N2691:P2691,Q2691:AE2691)),0)</f>
        <v>0</v>
      </c>
      <c r="BD2691" s="5">
        <f>IF(S2691&gt;0,RANK(S2691,(N2691:P2691,Q2691:AE2691)),0)</f>
        <v>0</v>
      </c>
      <c r="BE2691" s="2">
        <f t="shared" si="1062"/>
        <v>7.2350174846255878E-3</v>
      </c>
      <c r="BF2691" s="2">
        <f t="shared" si="1063"/>
        <v>1.4470034969251175E-3</v>
      </c>
      <c r="BG2691" s="2">
        <f t="shared" si="1064"/>
        <v>0</v>
      </c>
      <c r="BH2691" s="2">
        <f t="shared" si="1065"/>
        <v>0</v>
      </c>
      <c r="BJ2691" t="s">
        <v>1185</v>
      </c>
      <c r="BK2691" t="s">
        <v>53</v>
      </c>
      <c r="BL2691">
        <v>11</v>
      </c>
      <c r="BN2691" s="112">
        <v>48</v>
      </c>
      <c r="BO2691" s="114">
        <v>133</v>
      </c>
      <c r="BP2691" s="118">
        <f t="shared" si="1056"/>
        <v>48133</v>
      </c>
      <c r="BQ2691" s="118">
        <f t="shared" si="1055"/>
        <v>48133</v>
      </c>
      <c r="BR2691" s="5" t="s">
        <v>3151</v>
      </c>
      <c r="CD2691" s="63">
        <f t="shared" si="1066"/>
        <v>8293</v>
      </c>
      <c r="CE2691" s="63">
        <v>1</v>
      </c>
    </row>
    <row r="2692" spans="1:83" ht="15" hidden="1" customHeight="1" outlineLevel="1">
      <c r="A2692" t="s">
        <v>2247</v>
      </c>
      <c r="B2692" t="s">
        <v>53</v>
      </c>
      <c r="C2692" s="1">
        <f t="shared" si="1057"/>
        <v>44591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0</v>
      </c>
      <c r="G2692" s="129">
        <f t="shared" si="1053"/>
        <v>21330</v>
      </c>
      <c r="H2692" s="134">
        <f t="shared" si="1054"/>
        <v>0.47834764862864704</v>
      </c>
      <c r="I2692" s="2"/>
      <c r="J2692" s="2">
        <f t="shared" si="1058"/>
        <v>0.25491691148438028</v>
      </c>
      <c r="K2692" s="2">
        <f t="shared" si="1059"/>
        <v>0.73326456011302732</v>
      </c>
      <c r="L2692" s="2">
        <f t="shared" si="1060"/>
        <v>0</v>
      </c>
      <c r="M2692" s="2">
        <f t="shared" si="1061"/>
        <v>1.1818528402592343E-2</v>
      </c>
      <c r="N2692" s="63">
        <v>11367</v>
      </c>
      <c r="O2692" s="63">
        <v>32697</v>
      </c>
      <c r="P2692" s="63">
        <v>0</v>
      </c>
      <c r="Q2692" s="63">
        <v>428</v>
      </c>
      <c r="R2692" s="63">
        <v>89</v>
      </c>
      <c r="S2692" s="63">
        <v>0</v>
      </c>
      <c r="T2692" s="63">
        <v>0</v>
      </c>
      <c r="U2692" s="63">
        <v>0</v>
      </c>
      <c r="V2692" s="63">
        <v>0</v>
      </c>
      <c r="W2692" s="63">
        <v>4</v>
      </c>
      <c r="X2692" s="63">
        <v>0</v>
      </c>
      <c r="Y2692" s="63">
        <v>0</v>
      </c>
      <c r="Z2692" s="63">
        <v>6</v>
      </c>
      <c r="AA2692" s="63">
        <v>0</v>
      </c>
      <c r="AB2692" s="63">
        <v>0</v>
      </c>
      <c r="AC2692" s="63">
        <v>0</v>
      </c>
      <c r="AD2692" s="63">
        <v>0</v>
      </c>
      <c r="AE2692" s="63">
        <v>0</v>
      </c>
      <c r="AF2692" s="63">
        <v>0</v>
      </c>
      <c r="AG2692" s="63">
        <v>0</v>
      </c>
      <c r="AH2692" s="63">
        <v>0</v>
      </c>
      <c r="AI2692" s="63">
        <v>0</v>
      </c>
      <c r="AJ2692" s="63">
        <v>0</v>
      </c>
      <c r="AK2692" s="63">
        <v>0</v>
      </c>
      <c r="AL2692" s="63">
        <v>0</v>
      </c>
      <c r="AM2692" s="63">
        <v>0</v>
      </c>
      <c r="AN2692" s="63">
        <v>0</v>
      </c>
      <c r="AO2692" s="63">
        <v>0</v>
      </c>
      <c r="AP2692" s="63">
        <v>0</v>
      </c>
      <c r="AQ2692" s="63">
        <v>0</v>
      </c>
      <c r="AR2692" s="63">
        <v>0</v>
      </c>
      <c r="AS2692" s="63">
        <v>0</v>
      </c>
      <c r="AT2692" s="63">
        <v>0</v>
      </c>
      <c r="AU2692" s="63">
        <v>0</v>
      </c>
      <c r="AV2692" s="63">
        <v>0</v>
      </c>
      <c r="AW2692" s="63">
        <v>0</v>
      </c>
      <c r="AX2692" s="63">
        <v>0</v>
      </c>
      <c r="AY2692" s="63">
        <v>0</v>
      </c>
      <c r="BA2692" s="5">
        <f>IF(Q2692&gt;0,RANK(Q2692,(N2692:P2692,Q2692:AE2692)),0)</f>
        <v>3</v>
      </c>
      <c r="BB2692" s="5">
        <f>IF(R2692&gt;0,RANK(R2692,(N2692:P2692,Q2692:AE2692)),0)</f>
        <v>4</v>
      </c>
      <c r="BC2692" s="5">
        <f>IF(T2692&gt;0,RANK(T2692,(N2692:P2692,Q2692:AE2692)),0)</f>
        <v>0</v>
      </c>
      <c r="BD2692" s="5">
        <f>IF(S2692&gt;0,RANK(S2692,(N2692:P2692,Q2692:AE2692)),0)</f>
        <v>0</v>
      </c>
      <c r="BE2692" s="2">
        <f t="shared" si="1062"/>
        <v>9.5983494427126555E-3</v>
      </c>
      <c r="BF2692" s="2">
        <f t="shared" si="1063"/>
        <v>1.9959184588818372E-3</v>
      </c>
      <c r="BG2692" s="2">
        <f t="shared" si="1064"/>
        <v>0</v>
      </c>
      <c r="BH2692" s="2">
        <f t="shared" si="1065"/>
        <v>0</v>
      </c>
      <c r="BJ2692" t="s">
        <v>2247</v>
      </c>
      <c r="BK2692" t="s">
        <v>53</v>
      </c>
      <c r="BL2692">
        <v>11</v>
      </c>
      <c r="BN2692" s="112">
        <v>48</v>
      </c>
      <c r="BO2692" s="114">
        <v>135</v>
      </c>
      <c r="BP2692" s="118">
        <f t="shared" si="1056"/>
        <v>48135</v>
      </c>
      <c r="BQ2692" s="118">
        <f t="shared" si="1055"/>
        <v>48135</v>
      </c>
      <c r="BR2692" s="5" t="s">
        <v>3151</v>
      </c>
      <c r="CD2692" s="63">
        <f t="shared" si="1066"/>
        <v>44591</v>
      </c>
      <c r="CE2692" s="63">
        <v>4</v>
      </c>
    </row>
    <row r="2693" spans="1:83" ht="15" hidden="1" customHeight="1" outlineLevel="1">
      <c r="A2693" t="s">
        <v>2114</v>
      </c>
      <c r="B2693" t="s">
        <v>53</v>
      </c>
      <c r="C2693" s="1">
        <f t="shared" si="1057"/>
        <v>1066</v>
      </c>
      <c r="D2693" s="5">
        <f>IF(N2693&gt;0, RANK(N2693,(N2693:P2693,Q2693:AE2693)),0)</f>
        <v>2</v>
      </c>
      <c r="E2693" s="5">
        <f>IF(O2693&gt;0,RANK(O2693,(N2693:P2693,Q2693:AE2693)),0)</f>
        <v>1</v>
      </c>
      <c r="F2693" s="5">
        <f>IF(P2693&gt;0,RANK(P2693,(N2693:P2693,Q2693:AE2693)),0)</f>
        <v>0</v>
      </c>
      <c r="G2693" s="129">
        <f t="shared" si="1053"/>
        <v>725</v>
      </c>
      <c r="H2693" s="134">
        <f t="shared" si="1054"/>
        <v>0.68011257035647277</v>
      </c>
      <c r="I2693" s="2"/>
      <c r="J2693" s="2">
        <f t="shared" si="1058"/>
        <v>0.1575984990619137</v>
      </c>
      <c r="K2693" s="2">
        <f t="shared" si="1059"/>
        <v>0.83771106941838647</v>
      </c>
      <c r="L2693" s="2">
        <f t="shared" si="1060"/>
        <v>0</v>
      </c>
      <c r="M2693" s="2">
        <f t="shared" si="1061"/>
        <v>4.6904315196998336E-3</v>
      </c>
      <c r="N2693" s="63">
        <v>168</v>
      </c>
      <c r="O2693" s="63">
        <v>893</v>
      </c>
      <c r="P2693" s="63">
        <v>0</v>
      </c>
      <c r="Q2693" s="63">
        <v>5</v>
      </c>
      <c r="R2693" s="63">
        <v>0</v>
      </c>
      <c r="S2693" s="63">
        <v>0</v>
      </c>
      <c r="T2693" s="63">
        <v>0</v>
      </c>
      <c r="U2693" s="63">
        <v>0</v>
      </c>
      <c r="V2693" s="63">
        <v>0</v>
      </c>
      <c r="W2693" s="63">
        <v>0</v>
      </c>
      <c r="X2693" s="63">
        <v>0</v>
      </c>
      <c r="Y2693" s="63">
        <v>0</v>
      </c>
      <c r="Z2693" s="63">
        <v>0</v>
      </c>
      <c r="AA2693" s="63">
        <v>0</v>
      </c>
      <c r="AB2693" s="63">
        <v>0</v>
      </c>
      <c r="AC2693" s="63">
        <v>0</v>
      </c>
      <c r="AD2693" s="63">
        <v>0</v>
      </c>
      <c r="AE2693" s="63">
        <v>0</v>
      </c>
      <c r="AF2693" s="63">
        <v>0</v>
      </c>
      <c r="AG2693" s="63">
        <v>0</v>
      </c>
      <c r="AH2693" s="63">
        <v>0</v>
      </c>
      <c r="AI2693" s="63">
        <v>0</v>
      </c>
      <c r="AJ2693" s="63">
        <v>0</v>
      </c>
      <c r="AK2693" s="63">
        <v>0</v>
      </c>
      <c r="AL2693" s="63">
        <v>0</v>
      </c>
      <c r="AM2693" s="63">
        <v>0</v>
      </c>
      <c r="AN2693" s="63">
        <v>0</v>
      </c>
      <c r="AO2693" s="63">
        <v>0</v>
      </c>
      <c r="AP2693" s="63">
        <v>0</v>
      </c>
      <c r="AQ2693" s="63">
        <v>0</v>
      </c>
      <c r="AR2693" s="63">
        <v>0</v>
      </c>
      <c r="AS2693" s="63">
        <v>0</v>
      </c>
      <c r="AT2693" s="63">
        <v>0</v>
      </c>
      <c r="AU2693" s="63">
        <v>0</v>
      </c>
      <c r="AV2693" s="63">
        <v>0</v>
      </c>
      <c r="AW2693" s="63">
        <v>0</v>
      </c>
      <c r="AX2693" s="63">
        <v>0</v>
      </c>
      <c r="AY2693" s="63">
        <v>0</v>
      </c>
      <c r="BA2693" s="5">
        <f>IF(Q2693&gt;0,RANK(Q2693,(N2693:P2693,Q2693:AE2693)),0)</f>
        <v>3</v>
      </c>
      <c r="BB2693" s="5">
        <f>IF(R2693&gt;0,RANK(R2693,(N2693:P2693,Q2693:AE2693)),0)</f>
        <v>0</v>
      </c>
      <c r="BC2693" s="5">
        <f>IF(T2693&gt;0,RANK(T2693,(N2693:P2693,Q2693:AE2693)),0)</f>
        <v>0</v>
      </c>
      <c r="BD2693" s="5">
        <f>IF(S2693&gt;0,RANK(S2693,(N2693:P2693,Q2693:AE2693)),0)</f>
        <v>0</v>
      </c>
      <c r="BE2693" s="2">
        <f t="shared" si="1062"/>
        <v>4.6904315196998128E-3</v>
      </c>
      <c r="BF2693" s="2">
        <f t="shared" si="1063"/>
        <v>0</v>
      </c>
      <c r="BG2693" s="2">
        <f t="shared" si="1064"/>
        <v>0</v>
      </c>
      <c r="BH2693" s="2">
        <f t="shared" si="1065"/>
        <v>0</v>
      </c>
      <c r="BJ2693" t="s">
        <v>2114</v>
      </c>
      <c r="BK2693" t="s">
        <v>53</v>
      </c>
      <c r="BL2693">
        <v>23</v>
      </c>
      <c r="BN2693" s="112">
        <v>48</v>
      </c>
      <c r="BO2693" s="114">
        <v>137</v>
      </c>
      <c r="BP2693" s="118">
        <f t="shared" si="1056"/>
        <v>48137</v>
      </c>
      <c r="BQ2693" s="118">
        <f t="shared" si="1055"/>
        <v>48137</v>
      </c>
      <c r="BR2693" s="5" t="s">
        <v>3151</v>
      </c>
      <c r="CD2693" s="63">
        <f t="shared" si="1066"/>
        <v>1066</v>
      </c>
      <c r="CE2693" s="63">
        <v>0</v>
      </c>
    </row>
    <row r="2694" spans="1:83" ht="15" hidden="1" customHeight="1" outlineLevel="1">
      <c r="A2694" t="s">
        <v>991</v>
      </c>
      <c r="B2694" t="s">
        <v>53</v>
      </c>
      <c r="C2694" s="1">
        <f t="shared" si="1057"/>
        <v>266729</v>
      </c>
      <c r="D2694" s="5">
        <f>IF(N2694&gt;0, RANK(N2694,(N2694:P2694,Q2694:AE2694)),0)</f>
        <v>1</v>
      </c>
      <c r="E2694" s="5">
        <f>IF(O2694&gt;0,RANK(O2694,(N2694:P2694,Q2694:AE2694)),0)</f>
        <v>2</v>
      </c>
      <c r="F2694" s="5">
        <f>IF(P2694&gt;0,RANK(P2694,(N2694:P2694,Q2694:AE2694)),0)</f>
        <v>0</v>
      </c>
      <c r="G2694" s="129">
        <f t="shared" si="1053"/>
        <v>93795</v>
      </c>
      <c r="H2694" s="134">
        <f t="shared" si="1054"/>
        <v>0.35164905203408703</v>
      </c>
      <c r="I2694" s="2"/>
      <c r="J2694" s="2">
        <f t="shared" si="1058"/>
        <v>0.66781639791698688</v>
      </c>
      <c r="K2694" s="2">
        <f t="shared" si="1059"/>
        <v>0.31616734588289985</v>
      </c>
      <c r="L2694" s="2">
        <f t="shared" si="1060"/>
        <v>0</v>
      </c>
      <c r="M2694" s="2">
        <f t="shared" si="1061"/>
        <v>1.6016256200113266E-2</v>
      </c>
      <c r="N2694" s="63">
        <v>178126</v>
      </c>
      <c r="O2694" s="63">
        <v>84331</v>
      </c>
      <c r="P2694" s="63">
        <v>0</v>
      </c>
      <c r="Q2694" s="63">
        <v>2746</v>
      </c>
      <c r="R2694" s="63">
        <v>1445</v>
      </c>
      <c r="S2694" s="63">
        <v>0</v>
      </c>
      <c r="T2694" s="63">
        <v>0</v>
      </c>
      <c r="U2694" s="63">
        <v>0</v>
      </c>
      <c r="V2694" s="63">
        <v>11</v>
      </c>
      <c r="W2694" s="63">
        <v>5</v>
      </c>
      <c r="X2694" s="63">
        <v>0</v>
      </c>
      <c r="Y2694" s="63">
        <v>0</v>
      </c>
      <c r="Z2694" s="63">
        <v>57</v>
      </c>
      <c r="AA2694" s="63">
        <v>0</v>
      </c>
      <c r="AB2694" s="63">
        <v>0</v>
      </c>
      <c r="AC2694" s="63">
        <v>0</v>
      </c>
      <c r="AD2694" s="63">
        <v>0</v>
      </c>
      <c r="AE2694" s="63">
        <v>0</v>
      </c>
      <c r="AF2694" s="63">
        <v>0</v>
      </c>
      <c r="AG2694" s="63">
        <v>0</v>
      </c>
      <c r="AH2694" s="63">
        <v>0</v>
      </c>
      <c r="AI2694" s="63">
        <v>2</v>
      </c>
      <c r="AJ2694" s="63">
        <v>0</v>
      </c>
      <c r="AK2694" s="63">
        <v>0</v>
      </c>
      <c r="AL2694" s="63">
        <v>6</v>
      </c>
      <c r="AM2694" s="63">
        <v>0</v>
      </c>
      <c r="AN2694" s="63">
        <v>0</v>
      </c>
      <c r="AO2694" s="63">
        <v>0</v>
      </c>
      <c r="AP2694" s="63">
        <v>0</v>
      </c>
      <c r="AQ2694" s="63">
        <v>0</v>
      </c>
      <c r="AR2694" s="63">
        <v>0</v>
      </c>
      <c r="AS2694" s="63">
        <v>0</v>
      </c>
      <c r="AT2694" s="63">
        <v>0</v>
      </c>
      <c r="AU2694" s="63">
        <v>0</v>
      </c>
      <c r="AV2694" s="63">
        <v>0</v>
      </c>
      <c r="AW2694" s="63">
        <v>0</v>
      </c>
      <c r="AX2694" s="63">
        <v>0</v>
      </c>
      <c r="AY2694" s="63">
        <v>0</v>
      </c>
      <c r="BA2694" s="5">
        <f>IF(Q2694&gt;0,RANK(Q2694,(N2694:P2694,Q2694:AE2694)),0)</f>
        <v>3</v>
      </c>
      <c r="BB2694" s="5">
        <f>IF(R2694&gt;0,RANK(R2694,(N2694:P2694,Q2694:AE2694)),0)</f>
        <v>4</v>
      </c>
      <c r="BC2694" s="5">
        <f>IF(T2694&gt;0,RANK(T2694,(N2694:P2694,Q2694:AE2694)),0)</f>
        <v>0</v>
      </c>
      <c r="BD2694" s="5">
        <f>IF(S2694&gt;0,RANK(S2694,(N2694:P2694,Q2694:AE2694)),0)</f>
        <v>0</v>
      </c>
      <c r="BE2694" s="2">
        <f t="shared" si="1062"/>
        <v>1.0295093521889259E-2</v>
      </c>
      <c r="BF2694" s="2">
        <f t="shared" si="1063"/>
        <v>5.4174836631937281E-3</v>
      </c>
      <c r="BG2694" s="2">
        <f t="shared" si="1064"/>
        <v>0</v>
      </c>
      <c r="BH2694" s="2">
        <f t="shared" si="1065"/>
        <v>0</v>
      </c>
      <c r="BJ2694" t="s">
        <v>991</v>
      </c>
      <c r="BK2694" t="s">
        <v>53</v>
      </c>
      <c r="BN2694" s="112">
        <v>48</v>
      </c>
      <c r="BO2694" s="114">
        <v>141</v>
      </c>
      <c r="BP2694" s="118">
        <f t="shared" si="1056"/>
        <v>48141</v>
      </c>
      <c r="BQ2694" s="118">
        <f t="shared" si="1055"/>
        <v>48141</v>
      </c>
      <c r="BR2694" s="5" t="s">
        <v>3151</v>
      </c>
      <c r="BV2694" s="63"/>
      <c r="CD2694" s="63">
        <f t="shared" si="1066"/>
        <v>266729</v>
      </c>
      <c r="CE2694" s="63">
        <v>5</v>
      </c>
    </row>
    <row r="2695" spans="1:83" ht="15" hidden="1" customHeight="1" outlineLevel="1">
      <c r="A2695" t="s">
        <v>2379</v>
      </c>
      <c r="B2695" t="s">
        <v>53</v>
      </c>
      <c r="C2695" s="1">
        <f t="shared" si="1057"/>
        <v>85493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0</v>
      </c>
      <c r="G2695" s="129">
        <f t="shared" si="1053"/>
        <v>29152</v>
      </c>
      <c r="H2695" s="134">
        <f t="shared" si="1054"/>
        <v>0.34098698139028927</v>
      </c>
      <c r="I2695" s="2"/>
      <c r="J2695" s="2">
        <f t="shared" si="1058"/>
        <v>0.32242405811002073</v>
      </c>
      <c r="K2695" s="2">
        <f t="shared" si="1059"/>
        <v>0.66341103950031</v>
      </c>
      <c r="L2695" s="2">
        <f t="shared" si="1060"/>
        <v>0</v>
      </c>
      <c r="M2695" s="2">
        <f t="shared" si="1061"/>
        <v>1.4164902389669276E-2</v>
      </c>
      <c r="N2695" s="63">
        <v>27565</v>
      </c>
      <c r="O2695" s="63">
        <v>56717</v>
      </c>
      <c r="P2695" s="63">
        <v>0</v>
      </c>
      <c r="Q2695" s="63">
        <v>954</v>
      </c>
      <c r="R2695" s="63">
        <v>220</v>
      </c>
      <c r="S2695" s="63">
        <v>0</v>
      </c>
      <c r="T2695" s="63">
        <v>0</v>
      </c>
      <c r="U2695" s="63">
        <v>0</v>
      </c>
      <c r="V2695" s="63">
        <v>1</v>
      </c>
      <c r="W2695" s="63">
        <v>6</v>
      </c>
      <c r="X2695" s="63">
        <v>0</v>
      </c>
      <c r="Y2695" s="63">
        <v>0</v>
      </c>
      <c r="Z2695" s="63">
        <v>27</v>
      </c>
      <c r="AA2695" s="63">
        <v>0</v>
      </c>
      <c r="AB2695" s="63">
        <v>0</v>
      </c>
      <c r="AC2695" s="63">
        <v>0</v>
      </c>
      <c r="AD2695" s="63">
        <v>0</v>
      </c>
      <c r="AE2695" s="63">
        <v>0</v>
      </c>
      <c r="AF2695" s="63">
        <v>0</v>
      </c>
      <c r="AG2695" s="63">
        <v>0</v>
      </c>
      <c r="AH2695" s="63">
        <v>0</v>
      </c>
      <c r="AI2695" s="63">
        <v>0</v>
      </c>
      <c r="AJ2695" s="63">
        <v>0</v>
      </c>
      <c r="AK2695" s="63">
        <v>0</v>
      </c>
      <c r="AL2695" s="63">
        <v>3</v>
      </c>
      <c r="AM2695" s="63">
        <v>0</v>
      </c>
      <c r="AN2695" s="63">
        <v>0</v>
      </c>
      <c r="AO2695" s="63">
        <v>0</v>
      </c>
      <c r="AP2695" s="63">
        <v>0</v>
      </c>
      <c r="AQ2695" s="63">
        <v>0</v>
      </c>
      <c r="AR2695" s="63">
        <v>0</v>
      </c>
      <c r="AS2695" s="63">
        <v>0</v>
      </c>
      <c r="AT2695" s="63">
        <v>0</v>
      </c>
      <c r="AU2695" s="63">
        <v>0</v>
      </c>
      <c r="AV2695" s="63">
        <v>0</v>
      </c>
      <c r="AW2695" s="63">
        <v>0</v>
      </c>
      <c r="AX2695" s="63">
        <v>0</v>
      </c>
      <c r="AY2695" s="63">
        <v>0</v>
      </c>
      <c r="BA2695" s="5">
        <f>IF(Q2695&gt;0,RANK(Q2695,(N2695:P2695,Q2695:AE2695)),0)</f>
        <v>3</v>
      </c>
      <c r="BB2695" s="5">
        <f>IF(R2695&gt;0,RANK(R2695,(N2695:P2695,Q2695:AE2695)),0)</f>
        <v>4</v>
      </c>
      <c r="BC2695" s="5">
        <f>IF(T2695&gt;0,RANK(T2695,(N2695:P2695,Q2695:AE2695)),0)</f>
        <v>0</v>
      </c>
      <c r="BD2695" s="5">
        <f>IF(S2695&gt;0,RANK(S2695,(N2695:P2695,Q2695:AE2695)),0)</f>
        <v>0</v>
      </c>
      <c r="BE2695" s="2">
        <f t="shared" si="1062"/>
        <v>1.1158808323488473E-2</v>
      </c>
      <c r="BF2695" s="2">
        <f t="shared" si="1063"/>
        <v>2.5733100955633794E-3</v>
      </c>
      <c r="BG2695" s="2">
        <f t="shared" si="1064"/>
        <v>0</v>
      </c>
      <c r="BH2695" s="2">
        <f t="shared" si="1065"/>
        <v>0</v>
      </c>
      <c r="BJ2695" t="s">
        <v>2379</v>
      </c>
      <c r="BK2695" t="s">
        <v>53</v>
      </c>
      <c r="BL2695">
        <v>6</v>
      </c>
      <c r="BN2695" s="112">
        <v>48</v>
      </c>
      <c r="BO2695" s="114">
        <v>139</v>
      </c>
      <c r="BP2695" s="118">
        <f t="shared" si="1056"/>
        <v>48139</v>
      </c>
      <c r="BQ2695" s="118">
        <f t="shared" si="1055"/>
        <v>48139</v>
      </c>
      <c r="BR2695" s="5" t="s">
        <v>3151</v>
      </c>
      <c r="BS2695" s="129"/>
      <c r="BT2695" s="129"/>
      <c r="BV2695" s="63"/>
      <c r="CD2695" s="63">
        <f t="shared" si="1066"/>
        <v>85493</v>
      </c>
      <c r="CE2695" s="63">
        <v>6</v>
      </c>
    </row>
    <row r="2696" spans="1:83" ht="15" hidden="1" customHeight="1" outlineLevel="1">
      <c r="A2696" t="s">
        <v>2874</v>
      </c>
      <c r="B2696" t="s">
        <v>53</v>
      </c>
      <c r="C2696" s="1">
        <f t="shared" si="1057"/>
        <v>16856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0</v>
      </c>
      <c r="G2696" s="129">
        <f t="shared" si="1053"/>
        <v>10768</v>
      </c>
      <c r="H2696" s="134">
        <f t="shared" si="1054"/>
        <v>0.63882297104888464</v>
      </c>
      <c r="I2696" s="2"/>
      <c r="J2696" s="2">
        <f t="shared" si="1058"/>
        <v>0.17299477930707166</v>
      </c>
      <c r="K2696" s="2">
        <f t="shared" si="1059"/>
        <v>0.81181775035595638</v>
      </c>
      <c r="L2696" s="2">
        <f t="shared" si="1060"/>
        <v>0</v>
      </c>
      <c r="M2696" s="2">
        <f t="shared" si="1061"/>
        <v>1.5187470336971987E-2</v>
      </c>
      <c r="N2696" s="63">
        <v>2916</v>
      </c>
      <c r="O2696" s="63">
        <v>13684</v>
      </c>
      <c r="P2696" s="63">
        <v>0</v>
      </c>
      <c r="Q2696" s="63">
        <v>218</v>
      </c>
      <c r="R2696" s="63">
        <v>35</v>
      </c>
      <c r="S2696" s="63">
        <v>0</v>
      </c>
      <c r="T2696" s="63">
        <v>0</v>
      </c>
      <c r="U2696" s="63">
        <v>0</v>
      </c>
      <c r="V2696" s="63">
        <v>0</v>
      </c>
      <c r="W2696" s="63">
        <v>1</v>
      </c>
      <c r="X2696" s="63">
        <v>0</v>
      </c>
      <c r="Y2696" s="63">
        <v>0</v>
      </c>
      <c r="Z2696" s="63">
        <v>2</v>
      </c>
      <c r="AA2696" s="63">
        <v>0</v>
      </c>
      <c r="AB2696" s="63">
        <v>0</v>
      </c>
      <c r="AC2696" s="63">
        <v>0</v>
      </c>
      <c r="AD2696" s="63">
        <v>0</v>
      </c>
      <c r="AE2696" s="63">
        <v>0</v>
      </c>
      <c r="AF2696" s="63">
        <v>0</v>
      </c>
      <c r="AG2696" s="63">
        <v>0</v>
      </c>
      <c r="AH2696" s="63">
        <v>0</v>
      </c>
      <c r="AI2696" s="63">
        <v>0</v>
      </c>
      <c r="AJ2696" s="63">
        <v>0</v>
      </c>
      <c r="AK2696" s="63">
        <v>0</v>
      </c>
      <c r="AL2696" s="63">
        <v>0</v>
      </c>
      <c r="AM2696" s="63">
        <v>0</v>
      </c>
      <c r="AN2696" s="63">
        <v>0</v>
      </c>
      <c r="AO2696" s="63">
        <v>0</v>
      </c>
      <c r="AP2696" s="63">
        <v>0</v>
      </c>
      <c r="AQ2696" s="63">
        <v>0</v>
      </c>
      <c r="AR2696" s="63">
        <v>0</v>
      </c>
      <c r="AS2696" s="63">
        <v>0</v>
      </c>
      <c r="AT2696" s="63">
        <v>0</v>
      </c>
      <c r="AU2696" s="63">
        <v>0</v>
      </c>
      <c r="AV2696" s="63">
        <v>0</v>
      </c>
      <c r="AW2696" s="63">
        <v>0</v>
      </c>
      <c r="AX2696" s="63">
        <v>0</v>
      </c>
      <c r="AY2696" s="63">
        <v>0</v>
      </c>
      <c r="BA2696" s="5">
        <f>IF(Q2696&gt;0,RANK(Q2696,(N2696:P2696,Q2696:AE2696)),0)</f>
        <v>3</v>
      </c>
      <c r="BB2696" s="5">
        <f>IF(R2696&gt;0,RANK(R2696,(N2696:P2696,Q2696:AE2696)),0)</f>
        <v>4</v>
      </c>
      <c r="BC2696" s="5">
        <f>IF(T2696&gt;0,RANK(T2696,(N2696:P2696,Q2696:AE2696)),0)</f>
        <v>0</v>
      </c>
      <c r="BD2696" s="5">
        <f>IF(S2696&gt;0,RANK(S2696,(N2696:P2696,Q2696:AE2696)),0)</f>
        <v>0</v>
      </c>
      <c r="BE2696" s="2">
        <f t="shared" si="1062"/>
        <v>1.2933080208827717E-2</v>
      </c>
      <c r="BF2696" s="2">
        <f t="shared" si="1063"/>
        <v>2.0764119601328905E-3</v>
      </c>
      <c r="BG2696" s="2">
        <f t="shared" si="1064"/>
        <v>0</v>
      </c>
      <c r="BH2696" s="2">
        <f t="shared" si="1065"/>
        <v>0</v>
      </c>
      <c r="BJ2696" t="s">
        <v>2874</v>
      </c>
      <c r="BK2696" t="s">
        <v>53</v>
      </c>
      <c r="BN2696" s="112">
        <v>48</v>
      </c>
      <c r="BO2696" s="114">
        <v>143</v>
      </c>
      <c r="BP2696" s="118">
        <f t="shared" si="1056"/>
        <v>48143</v>
      </c>
      <c r="BQ2696" s="118">
        <f t="shared" si="1055"/>
        <v>48143</v>
      </c>
      <c r="BR2696" s="5" t="s">
        <v>3151</v>
      </c>
      <c r="CD2696" s="63">
        <f t="shared" si="1066"/>
        <v>16856</v>
      </c>
      <c r="CE2696" s="63">
        <v>1</v>
      </c>
    </row>
    <row r="2697" spans="1:83" ht="15" hidden="1" customHeight="1" outlineLevel="1">
      <c r="A2697" t="s">
        <v>2582</v>
      </c>
      <c r="B2697" t="s">
        <v>53</v>
      </c>
      <c r="C2697" s="1">
        <f t="shared" si="1057"/>
        <v>6133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0</v>
      </c>
      <c r="G2697" s="129">
        <f t="shared" ref="G2697:G2760" si="1067">IF(C2697&gt;0,MAX(N2697:P2697)-LARGE(N2697:P2697,2),0)</f>
        <v>2278</v>
      </c>
      <c r="H2697" s="134">
        <f t="shared" ref="H2697:H2760" si="1068">IF(C2697&gt;0,G2697/C2697,0)</f>
        <v>0.37143323006685147</v>
      </c>
      <c r="I2697" s="2"/>
      <c r="J2697" s="2">
        <f t="shared" si="1058"/>
        <v>0.30963639328224363</v>
      </c>
      <c r="K2697" s="2">
        <f t="shared" si="1059"/>
        <v>0.68106962334909504</v>
      </c>
      <c r="L2697" s="2">
        <f t="shared" si="1060"/>
        <v>0</v>
      </c>
      <c r="M2697" s="2">
        <f t="shared" si="1061"/>
        <v>9.2939833686612738E-3</v>
      </c>
      <c r="N2697" s="63">
        <v>1899</v>
      </c>
      <c r="O2697" s="63">
        <v>4177</v>
      </c>
      <c r="P2697" s="63">
        <v>0</v>
      </c>
      <c r="Q2697" s="63">
        <v>44</v>
      </c>
      <c r="R2697" s="63">
        <v>13</v>
      </c>
      <c r="S2697" s="63">
        <v>0</v>
      </c>
      <c r="T2697" s="63">
        <v>0</v>
      </c>
      <c r="U2697" s="63">
        <v>0</v>
      </c>
      <c r="V2697" s="63">
        <v>0</v>
      </c>
      <c r="W2697" s="63">
        <v>0</v>
      </c>
      <c r="X2697" s="63">
        <v>0</v>
      </c>
      <c r="Y2697" s="63">
        <v>0</v>
      </c>
      <c r="Z2697" s="63">
        <v>0</v>
      </c>
      <c r="AA2697" s="63">
        <v>0</v>
      </c>
      <c r="AB2697" s="63">
        <v>0</v>
      </c>
      <c r="AC2697" s="63">
        <v>0</v>
      </c>
      <c r="AD2697" s="63">
        <v>0</v>
      </c>
      <c r="AE2697" s="63">
        <v>0</v>
      </c>
      <c r="AF2697" s="63">
        <v>0</v>
      </c>
      <c r="AG2697" s="63">
        <v>0</v>
      </c>
      <c r="AH2697" s="63">
        <v>0</v>
      </c>
      <c r="AI2697" s="63">
        <v>0</v>
      </c>
      <c r="AJ2697" s="63">
        <v>0</v>
      </c>
      <c r="AK2697" s="63">
        <v>0</v>
      </c>
      <c r="AL2697" s="63">
        <v>0</v>
      </c>
      <c r="AM2697" s="63">
        <v>0</v>
      </c>
      <c r="AN2697" s="63">
        <v>0</v>
      </c>
      <c r="AO2697" s="63">
        <v>0</v>
      </c>
      <c r="AP2697" s="63">
        <v>0</v>
      </c>
      <c r="AQ2697" s="63">
        <v>0</v>
      </c>
      <c r="AR2697" s="63">
        <v>0</v>
      </c>
      <c r="AS2697" s="63">
        <v>0</v>
      </c>
      <c r="AT2697" s="63">
        <v>0</v>
      </c>
      <c r="AU2697" s="63">
        <v>0</v>
      </c>
      <c r="AV2697" s="63">
        <v>0</v>
      </c>
      <c r="AW2697" s="63">
        <v>0</v>
      </c>
      <c r="AX2697" s="63">
        <v>0</v>
      </c>
      <c r="AY2697" s="63">
        <v>0</v>
      </c>
      <c r="BA2697" s="5">
        <f>IF(Q2697&gt;0,RANK(Q2697,(N2697:P2697,Q2697:AE2697)),0)</f>
        <v>3</v>
      </c>
      <c r="BB2697" s="5">
        <f>IF(R2697&gt;0,RANK(R2697,(N2697:P2697,Q2697:AE2697)),0)</f>
        <v>4</v>
      </c>
      <c r="BC2697" s="5">
        <f>IF(T2697&gt;0,RANK(T2697,(N2697:P2697,Q2697:AE2697)),0)</f>
        <v>0</v>
      </c>
      <c r="BD2697" s="5">
        <f>IF(S2697&gt;0,RANK(S2697,(N2697:P2697,Q2697:AE2697)),0)</f>
        <v>0</v>
      </c>
      <c r="BE2697" s="2">
        <f t="shared" si="1062"/>
        <v>7.1743029512473504E-3</v>
      </c>
      <c r="BF2697" s="2">
        <f t="shared" si="1063"/>
        <v>2.1196804174139897E-3</v>
      </c>
      <c r="BG2697" s="2">
        <f t="shared" si="1064"/>
        <v>0</v>
      </c>
      <c r="BH2697" s="2">
        <f t="shared" si="1065"/>
        <v>0</v>
      </c>
      <c r="BJ2697" t="s">
        <v>2582</v>
      </c>
      <c r="BK2697" t="s">
        <v>53</v>
      </c>
      <c r="BL2697">
        <v>17</v>
      </c>
      <c r="BN2697" s="112">
        <v>48</v>
      </c>
      <c r="BO2697" s="114">
        <v>145</v>
      </c>
      <c r="BP2697" s="118">
        <f t="shared" si="1056"/>
        <v>48145</v>
      </c>
      <c r="BQ2697" s="118">
        <f t="shared" si="1055"/>
        <v>48145</v>
      </c>
      <c r="BR2697" s="5" t="s">
        <v>3151</v>
      </c>
      <c r="CD2697" s="63">
        <f t="shared" si="1066"/>
        <v>6133</v>
      </c>
      <c r="CE2697" s="63">
        <v>0</v>
      </c>
    </row>
    <row r="2698" spans="1:83" ht="15" hidden="1" customHeight="1" outlineLevel="1">
      <c r="A2698" t="s">
        <v>2089</v>
      </c>
      <c r="B2698" t="s">
        <v>53</v>
      </c>
      <c r="C2698" s="1">
        <f t="shared" si="1057"/>
        <v>15007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0</v>
      </c>
      <c r="G2698" s="129">
        <f t="shared" si="1067"/>
        <v>9516</v>
      </c>
      <c r="H2698" s="134">
        <f t="shared" si="1068"/>
        <v>0.63410408476044511</v>
      </c>
      <c r="I2698" s="2"/>
      <c r="J2698" s="2">
        <f t="shared" si="1058"/>
        <v>0.1769174385286866</v>
      </c>
      <c r="K2698" s="2">
        <f t="shared" si="1059"/>
        <v>0.81102152328913168</v>
      </c>
      <c r="L2698" s="2">
        <f t="shared" si="1060"/>
        <v>0</v>
      </c>
      <c r="M2698" s="2">
        <f t="shared" si="1061"/>
        <v>1.2061038182181738E-2</v>
      </c>
      <c r="N2698" s="63">
        <v>2655</v>
      </c>
      <c r="O2698" s="63">
        <v>12171</v>
      </c>
      <c r="P2698" s="63">
        <v>0</v>
      </c>
      <c r="Q2698" s="63">
        <v>155</v>
      </c>
      <c r="R2698" s="63">
        <v>23</v>
      </c>
      <c r="S2698" s="63">
        <v>0</v>
      </c>
      <c r="T2698" s="63">
        <v>0</v>
      </c>
      <c r="U2698" s="63">
        <v>0</v>
      </c>
      <c r="V2698" s="63">
        <v>0</v>
      </c>
      <c r="W2698" s="63">
        <v>0</v>
      </c>
      <c r="X2698" s="63">
        <v>0</v>
      </c>
      <c r="Y2698" s="63">
        <v>0</v>
      </c>
      <c r="Z2698" s="63">
        <v>3</v>
      </c>
      <c r="AA2698" s="63">
        <v>0</v>
      </c>
      <c r="AB2698" s="63">
        <v>0</v>
      </c>
      <c r="AC2698" s="63">
        <v>0</v>
      </c>
      <c r="AD2698" s="63">
        <v>0</v>
      </c>
      <c r="AE2698" s="63">
        <v>0</v>
      </c>
      <c r="AF2698" s="63">
        <v>0</v>
      </c>
      <c r="AG2698" s="63">
        <v>0</v>
      </c>
      <c r="AH2698" s="63">
        <v>0</v>
      </c>
      <c r="AI2698" s="63">
        <v>0</v>
      </c>
      <c r="AJ2698" s="63">
        <v>0</v>
      </c>
      <c r="AK2698" s="63">
        <v>0</v>
      </c>
      <c r="AL2698" s="63">
        <v>0</v>
      </c>
      <c r="AM2698" s="63">
        <v>0</v>
      </c>
      <c r="AN2698" s="63">
        <v>0</v>
      </c>
      <c r="AO2698" s="63">
        <v>0</v>
      </c>
      <c r="AP2698" s="63">
        <v>0</v>
      </c>
      <c r="AQ2698" s="63">
        <v>0</v>
      </c>
      <c r="AR2698" s="63">
        <v>0</v>
      </c>
      <c r="AS2698" s="63">
        <v>0</v>
      </c>
      <c r="AT2698" s="63">
        <v>0</v>
      </c>
      <c r="AU2698" s="63">
        <v>0</v>
      </c>
      <c r="AV2698" s="63">
        <v>0</v>
      </c>
      <c r="AW2698" s="63">
        <v>0</v>
      </c>
      <c r="AX2698" s="63">
        <v>0</v>
      </c>
      <c r="AY2698" s="63">
        <v>0</v>
      </c>
      <c r="BA2698" s="5">
        <f>IF(Q2698&gt;0,RANK(Q2698,(N2698:P2698,Q2698:AE2698)),0)</f>
        <v>3</v>
      </c>
      <c r="BB2698" s="5">
        <f>IF(R2698&gt;0,RANK(R2698,(N2698:P2698,Q2698:AE2698)),0)</f>
        <v>4</v>
      </c>
      <c r="BC2698" s="5">
        <f>IF(T2698&gt;0,RANK(T2698,(N2698:P2698,Q2698:AE2698)),0)</f>
        <v>0</v>
      </c>
      <c r="BD2698" s="5">
        <f>IF(S2698&gt;0,RANK(S2698,(N2698:P2698,Q2698:AE2698)),0)</f>
        <v>0</v>
      </c>
      <c r="BE2698" s="2">
        <f t="shared" si="1062"/>
        <v>1.0328513360431798E-2</v>
      </c>
      <c r="BF2698" s="2">
        <f t="shared" si="1063"/>
        <v>1.5326181115479442E-3</v>
      </c>
      <c r="BG2698" s="2">
        <f t="shared" si="1064"/>
        <v>0</v>
      </c>
      <c r="BH2698" s="2">
        <f t="shared" si="1065"/>
        <v>0</v>
      </c>
      <c r="BJ2698" t="s">
        <v>2089</v>
      </c>
      <c r="BK2698" t="s">
        <v>53</v>
      </c>
      <c r="BL2698">
        <v>4</v>
      </c>
      <c r="BN2698" s="112">
        <v>48</v>
      </c>
      <c r="BO2698" s="114">
        <v>147</v>
      </c>
      <c r="BP2698" s="118">
        <f t="shared" si="1056"/>
        <v>48147</v>
      </c>
      <c r="BQ2698" s="118">
        <f t="shared" si="1055"/>
        <v>48147</v>
      </c>
      <c r="BR2698" s="5" t="s">
        <v>3151</v>
      </c>
      <c r="CD2698" s="63">
        <f t="shared" si="1066"/>
        <v>15007</v>
      </c>
      <c r="CE2698" s="63">
        <v>0</v>
      </c>
    </row>
    <row r="2699" spans="1:83" ht="15" hidden="1" customHeight="1" outlineLevel="1">
      <c r="A2699" t="s">
        <v>1415</v>
      </c>
      <c r="B2699" t="s">
        <v>53</v>
      </c>
      <c r="C2699" s="1">
        <f t="shared" si="1057"/>
        <v>12941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0</v>
      </c>
      <c r="G2699" s="129">
        <f t="shared" si="1067"/>
        <v>7510</v>
      </c>
      <c r="H2699" s="134">
        <f t="shared" si="1068"/>
        <v>0.58032609535584578</v>
      </c>
      <c r="I2699" s="2"/>
      <c r="J2699" s="2">
        <f t="shared" si="1058"/>
        <v>0.20562553125724442</v>
      </c>
      <c r="K2699" s="2">
        <f t="shared" si="1059"/>
        <v>0.78595162661309015</v>
      </c>
      <c r="L2699" s="2">
        <f t="shared" si="1060"/>
        <v>0</v>
      </c>
      <c r="M2699" s="2">
        <f t="shared" si="1061"/>
        <v>8.4228421296654865E-3</v>
      </c>
      <c r="N2699" s="63">
        <v>2661</v>
      </c>
      <c r="O2699" s="63">
        <v>10171</v>
      </c>
      <c r="P2699" s="63">
        <v>0</v>
      </c>
      <c r="Q2699" s="63">
        <v>83</v>
      </c>
      <c r="R2699" s="63">
        <v>26</v>
      </c>
      <c r="S2699" s="63">
        <v>0</v>
      </c>
      <c r="T2699" s="63">
        <v>0</v>
      </c>
      <c r="U2699" s="63">
        <v>0</v>
      </c>
      <c r="V2699" s="63">
        <v>0</v>
      </c>
      <c r="W2699" s="63">
        <v>0</v>
      </c>
      <c r="X2699" s="63">
        <v>0</v>
      </c>
      <c r="Y2699" s="63">
        <v>0</v>
      </c>
      <c r="Z2699" s="63">
        <v>0</v>
      </c>
      <c r="AA2699" s="63">
        <v>0</v>
      </c>
      <c r="AB2699" s="63">
        <v>0</v>
      </c>
      <c r="AC2699" s="63">
        <v>0</v>
      </c>
      <c r="AD2699" s="63">
        <v>0</v>
      </c>
      <c r="AE2699" s="63">
        <v>0</v>
      </c>
      <c r="AF2699" s="63">
        <v>0</v>
      </c>
      <c r="AG2699" s="63">
        <v>0</v>
      </c>
      <c r="AH2699" s="63">
        <v>0</v>
      </c>
      <c r="AI2699" s="63">
        <v>0</v>
      </c>
      <c r="AJ2699" s="63">
        <v>0</v>
      </c>
      <c r="AK2699" s="63">
        <v>0</v>
      </c>
      <c r="AL2699" s="63">
        <v>0</v>
      </c>
      <c r="AM2699" s="63">
        <v>0</v>
      </c>
      <c r="AN2699" s="63">
        <v>0</v>
      </c>
      <c r="AO2699" s="63">
        <v>0</v>
      </c>
      <c r="AP2699" s="63">
        <v>0</v>
      </c>
      <c r="AQ2699" s="63">
        <v>0</v>
      </c>
      <c r="AR2699" s="63">
        <v>0</v>
      </c>
      <c r="AS2699" s="63">
        <v>0</v>
      </c>
      <c r="AT2699" s="63">
        <v>0</v>
      </c>
      <c r="AU2699" s="63">
        <v>0</v>
      </c>
      <c r="AV2699" s="63">
        <v>0</v>
      </c>
      <c r="AW2699" s="63">
        <v>0</v>
      </c>
      <c r="AX2699" s="63">
        <v>0</v>
      </c>
      <c r="AY2699" s="63">
        <v>0</v>
      </c>
      <c r="BA2699" s="5">
        <f>IF(Q2699&gt;0,RANK(Q2699,(N2699:P2699,Q2699:AE2699)),0)</f>
        <v>3</v>
      </c>
      <c r="BB2699" s="5">
        <f>IF(R2699&gt;0,RANK(R2699,(N2699:P2699,Q2699:AE2699)),0)</f>
        <v>4</v>
      </c>
      <c r="BC2699" s="5">
        <f>IF(T2699&gt;0,RANK(T2699,(N2699:P2699,Q2699:AE2699)),0)</f>
        <v>0</v>
      </c>
      <c r="BD2699" s="5">
        <f>IF(S2699&gt;0,RANK(S2699,(N2699:P2699,Q2699:AE2699)),0)</f>
        <v>0</v>
      </c>
      <c r="BE2699" s="2">
        <f t="shared" si="1062"/>
        <v>6.4137238235066844E-3</v>
      </c>
      <c r="BF2699" s="2">
        <f t="shared" si="1063"/>
        <v>2.0091183061587202E-3</v>
      </c>
      <c r="BG2699" s="2">
        <f t="shared" si="1064"/>
        <v>0</v>
      </c>
      <c r="BH2699" s="2">
        <f t="shared" si="1065"/>
        <v>0</v>
      </c>
      <c r="BJ2699" t="s">
        <v>1415</v>
      </c>
      <c r="BK2699" t="s">
        <v>53</v>
      </c>
      <c r="BL2699">
        <v>10</v>
      </c>
      <c r="BN2699" s="112">
        <v>48</v>
      </c>
      <c r="BO2699" s="114">
        <v>149</v>
      </c>
      <c r="BP2699" s="118">
        <f t="shared" si="1056"/>
        <v>48149</v>
      </c>
      <c r="BQ2699" s="118">
        <f t="shared" si="1055"/>
        <v>48149</v>
      </c>
      <c r="BR2699" s="5" t="s">
        <v>3151</v>
      </c>
      <c r="CE2699" s="63">
        <v>0</v>
      </c>
    </row>
    <row r="2700" spans="1:83" ht="15" hidden="1" customHeight="1" outlineLevel="1">
      <c r="A2700" t="s">
        <v>2601</v>
      </c>
      <c r="B2700" t="s">
        <v>53</v>
      </c>
      <c r="C2700" s="1">
        <f t="shared" si="1057"/>
        <v>1826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0</v>
      </c>
      <c r="G2700" s="129">
        <f t="shared" si="1067"/>
        <v>1096</v>
      </c>
      <c r="H2700" s="134">
        <f t="shared" si="1068"/>
        <v>0.60021905805038334</v>
      </c>
      <c r="I2700" s="2"/>
      <c r="J2700" s="2">
        <f t="shared" si="1058"/>
        <v>0.19277108433734941</v>
      </c>
      <c r="K2700" s="2">
        <f t="shared" si="1059"/>
        <v>0.7929901423877328</v>
      </c>
      <c r="L2700" s="2">
        <f t="shared" si="1060"/>
        <v>0</v>
      </c>
      <c r="M2700" s="2">
        <f t="shared" si="1061"/>
        <v>1.4238773274917849E-2</v>
      </c>
      <c r="N2700" s="63">
        <v>352</v>
      </c>
      <c r="O2700" s="63">
        <v>1448</v>
      </c>
      <c r="P2700" s="63">
        <v>0</v>
      </c>
      <c r="Q2700" s="63">
        <v>21</v>
      </c>
      <c r="R2700" s="63">
        <v>5</v>
      </c>
      <c r="S2700" s="63">
        <v>0</v>
      </c>
      <c r="T2700" s="63">
        <v>0</v>
      </c>
      <c r="U2700" s="63">
        <v>0</v>
      </c>
      <c r="V2700" s="63">
        <v>0</v>
      </c>
      <c r="W2700" s="63">
        <v>0</v>
      </c>
      <c r="X2700" s="63">
        <v>0</v>
      </c>
      <c r="Y2700" s="63">
        <v>0</v>
      </c>
      <c r="Z2700" s="63">
        <v>0</v>
      </c>
      <c r="AA2700" s="63">
        <v>0</v>
      </c>
      <c r="AB2700" s="63">
        <v>0</v>
      </c>
      <c r="AC2700" s="63">
        <v>0</v>
      </c>
      <c r="AD2700" s="63">
        <v>0</v>
      </c>
      <c r="AE2700" s="63">
        <v>0</v>
      </c>
      <c r="AF2700" s="63">
        <v>0</v>
      </c>
      <c r="AG2700" s="63">
        <v>0</v>
      </c>
      <c r="AH2700" s="63">
        <v>0</v>
      </c>
      <c r="AI2700" s="63">
        <v>0</v>
      </c>
      <c r="AJ2700" s="63">
        <v>0</v>
      </c>
      <c r="AK2700" s="63">
        <v>0</v>
      </c>
      <c r="AL2700" s="63">
        <v>0</v>
      </c>
      <c r="AM2700" s="63">
        <v>0</v>
      </c>
      <c r="AN2700" s="63">
        <v>0</v>
      </c>
      <c r="AO2700" s="63">
        <v>0</v>
      </c>
      <c r="AP2700" s="63">
        <v>0</v>
      </c>
      <c r="AQ2700" s="63">
        <v>0</v>
      </c>
      <c r="AR2700" s="63">
        <v>0</v>
      </c>
      <c r="AS2700" s="63">
        <v>0</v>
      </c>
      <c r="AT2700" s="63">
        <v>0</v>
      </c>
      <c r="AU2700" s="63">
        <v>0</v>
      </c>
      <c r="AV2700" s="63">
        <v>0</v>
      </c>
      <c r="AW2700" s="63">
        <v>0</v>
      </c>
      <c r="AX2700" s="63">
        <v>0</v>
      </c>
      <c r="AY2700" s="63">
        <v>0</v>
      </c>
      <c r="BA2700" s="5">
        <f>IF(Q2700&gt;0,RANK(Q2700,(N2700:P2700,Q2700:AE2700)),0)</f>
        <v>3</v>
      </c>
      <c r="BB2700" s="5">
        <f>IF(R2700&gt;0,RANK(R2700,(N2700:P2700,Q2700:AE2700)),0)</f>
        <v>4</v>
      </c>
      <c r="BC2700" s="5">
        <f>IF(T2700&gt;0,RANK(T2700,(N2700:P2700,Q2700:AE2700)),0)</f>
        <v>0</v>
      </c>
      <c r="BD2700" s="5">
        <f>IF(S2700&gt;0,RANK(S2700,(N2700:P2700,Q2700:AE2700)),0)</f>
        <v>0</v>
      </c>
      <c r="BE2700" s="2">
        <f t="shared" si="1062"/>
        <v>1.1500547645125958E-2</v>
      </c>
      <c r="BF2700" s="2">
        <f t="shared" si="1063"/>
        <v>2.7382256297918948E-3</v>
      </c>
      <c r="BG2700" s="2">
        <f t="shared" si="1064"/>
        <v>0</v>
      </c>
      <c r="BH2700" s="2">
        <f t="shared" si="1065"/>
        <v>0</v>
      </c>
      <c r="BJ2700" t="s">
        <v>2601</v>
      </c>
      <c r="BK2700" t="s">
        <v>53</v>
      </c>
      <c r="BL2700">
        <v>19</v>
      </c>
      <c r="BN2700" s="112">
        <v>48</v>
      </c>
      <c r="BO2700" s="114">
        <v>151</v>
      </c>
      <c r="BP2700" s="118">
        <f t="shared" si="1056"/>
        <v>48151</v>
      </c>
      <c r="BQ2700" s="118">
        <f t="shared" si="1055"/>
        <v>48151</v>
      </c>
      <c r="BR2700" s="5" t="s">
        <v>3151</v>
      </c>
      <c r="CD2700" s="63">
        <f t="shared" si="1066"/>
        <v>1826</v>
      </c>
      <c r="CE2700" s="63">
        <v>0</v>
      </c>
    </row>
    <row r="2701" spans="1:83" ht="15" hidden="1" customHeight="1" outlineLevel="1">
      <c r="A2701" t="s">
        <v>2933</v>
      </c>
      <c r="B2701" t="s">
        <v>53</v>
      </c>
      <c r="C2701" s="1">
        <f t="shared" si="1057"/>
        <v>2039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29">
        <f t="shared" si="1067"/>
        <v>1146</v>
      </c>
      <c r="H2701" s="134">
        <f t="shared" si="1068"/>
        <v>0.56204021579205488</v>
      </c>
      <c r="I2701" s="2"/>
      <c r="J2701" s="2">
        <f t="shared" si="1058"/>
        <v>0.21481118195193721</v>
      </c>
      <c r="K2701" s="2">
        <f t="shared" si="1059"/>
        <v>0.77685139774399214</v>
      </c>
      <c r="L2701" s="2">
        <f t="shared" si="1060"/>
        <v>0</v>
      </c>
      <c r="M2701" s="2">
        <f t="shared" si="1061"/>
        <v>8.3374203040706973E-3</v>
      </c>
      <c r="N2701" s="63">
        <v>438</v>
      </c>
      <c r="O2701" s="63">
        <v>1584</v>
      </c>
      <c r="P2701" s="63">
        <v>0</v>
      </c>
      <c r="Q2701" s="63">
        <v>15</v>
      </c>
      <c r="R2701" s="63">
        <v>2</v>
      </c>
      <c r="S2701" s="63">
        <v>0</v>
      </c>
      <c r="T2701" s="63">
        <v>0</v>
      </c>
      <c r="U2701" s="63">
        <v>0</v>
      </c>
      <c r="V2701" s="63">
        <v>0</v>
      </c>
      <c r="W2701" s="63">
        <v>0</v>
      </c>
      <c r="X2701" s="63">
        <v>0</v>
      </c>
      <c r="Y2701" s="63">
        <v>0</v>
      </c>
      <c r="Z2701" s="63">
        <v>0</v>
      </c>
      <c r="AA2701" s="63">
        <v>0</v>
      </c>
      <c r="AB2701" s="63">
        <v>0</v>
      </c>
      <c r="AC2701" s="63">
        <v>0</v>
      </c>
      <c r="AD2701" s="63">
        <v>0</v>
      </c>
      <c r="AE2701" s="63">
        <v>0</v>
      </c>
      <c r="AF2701" s="63">
        <v>0</v>
      </c>
      <c r="AG2701" s="63">
        <v>0</v>
      </c>
      <c r="AH2701" s="63">
        <v>0</v>
      </c>
      <c r="AI2701" s="63">
        <v>0</v>
      </c>
      <c r="AJ2701" s="63">
        <v>0</v>
      </c>
      <c r="AK2701" s="63">
        <v>0</v>
      </c>
      <c r="AL2701" s="63">
        <v>0</v>
      </c>
      <c r="AM2701" s="63">
        <v>0</v>
      </c>
      <c r="AN2701" s="63">
        <v>0</v>
      </c>
      <c r="AO2701" s="63">
        <v>0</v>
      </c>
      <c r="AP2701" s="63">
        <v>0</v>
      </c>
      <c r="AQ2701" s="63">
        <v>0</v>
      </c>
      <c r="AR2701" s="63">
        <v>0</v>
      </c>
      <c r="AS2701" s="63">
        <v>0</v>
      </c>
      <c r="AT2701" s="63">
        <v>0</v>
      </c>
      <c r="AU2701" s="63">
        <v>0</v>
      </c>
      <c r="AV2701" s="63">
        <v>0</v>
      </c>
      <c r="AW2701" s="63">
        <v>0</v>
      </c>
      <c r="AX2701" s="63">
        <v>0</v>
      </c>
      <c r="AY2701" s="63">
        <v>0</v>
      </c>
      <c r="BA2701" s="5">
        <f>IF(Q2701&gt;0,RANK(Q2701,(N2701:P2701,Q2701:AE2701)),0)</f>
        <v>3</v>
      </c>
      <c r="BB2701" s="5">
        <f>IF(R2701&gt;0,RANK(R2701,(N2701:P2701,Q2701:AE2701)),0)</f>
        <v>4</v>
      </c>
      <c r="BC2701" s="5">
        <f>IF(T2701&gt;0,RANK(T2701,(N2701:P2701,Q2701:AE2701)),0)</f>
        <v>0</v>
      </c>
      <c r="BD2701" s="5">
        <f>IF(S2701&gt;0,RANK(S2701,(N2701:P2701,Q2701:AE2701)),0)</f>
        <v>0</v>
      </c>
      <c r="BE2701" s="2">
        <f t="shared" si="1062"/>
        <v>7.3565473271211381E-3</v>
      </c>
      <c r="BF2701" s="2">
        <f t="shared" si="1063"/>
        <v>9.8087297694948511E-4</v>
      </c>
      <c r="BG2701" s="2">
        <f t="shared" si="1064"/>
        <v>0</v>
      </c>
      <c r="BH2701" s="2">
        <f t="shared" si="1065"/>
        <v>0</v>
      </c>
      <c r="BJ2701" t="s">
        <v>2933</v>
      </c>
      <c r="BK2701" t="s">
        <v>53</v>
      </c>
      <c r="BN2701" s="112">
        <v>48</v>
      </c>
      <c r="BO2701" s="114">
        <v>153</v>
      </c>
      <c r="BP2701" s="118">
        <f t="shared" si="1056"/>
        <v>48153</v>
      </c>
      <c r="BQ2701" s="118">
        <f t="shared" si="1055"/>
        <v>48153</v>
      </c>
      <c r="BR2701" s="5" t="s">
        <v>3151</v>
      </c>
      <c r="CD2701" s="63">
        <f t="shared" si="1066"/>
        <v>2039</v>
      </c>
      <c r="CE2701" s="63">
        <v>0</v>
      </c>
    </row>
    <row r="2702" spans="1:83" ht="15" hidden="1" customHeight="1" outlineLevel="1">
      <c r="A2702" t="s">
        <v>3165</v>
      </c>
      <c r="B2702" t="s">
        <v>53</v>
      </c>
      <c r="C2702" s="1">
        <f t="shared" si="1057"/>
        <v>551</v>
      </c>
      <c r="D2702" s="5">
        <f>IF(N2702&gt;0, RANK(N2702,(N2702:P2702,Q2702:AE2702)),0)</f>
        <v>2</v>
      </c>
      <c r="E2702" s="5">
        <f>IF(O2702&gt;0,RANK(O2702,(N2702:P2702,Q2702:AE2702)),0)</f>
        <v>1</v>
      </c>
      <c r="F2702" s="5">
        <f>IF(P2702&gt;0,RANK(P2702,(N2702:P2702,Q2702:AE2702)),0)</f>
        <v>0</v>
      </c>
      <c r="G2702" s="129">
        <f t="shared" si="1067"/>
        <v>346</v>
      </c>
      <c r="H2702" s="134">
        <f t="shared" si="1068"/>
        <v>0.62794918330308525</v>
      </c>
      <c r="I2702" s="2"/>
      <c r="J2702" s="2">
        <f t="shared" si="1058"/>
        <v>0.17967332123411978</v>
      </c>
      <c r="K2702" s="2">
        <f t="shared" si="1059"/>
        <v>0.80762250453720508</v>
      </c>
      <c r="L2702" s="2">
        <f t="shared" si="1060"/>
        <v>0</v>
      </c>
      <c r="M2702" s="2">
        <f t="shared" si="1061"/>
        <v>1.2704174228675202E-2</v>
      </c>
      <c r="N2702" s="63">
        <v>99</v>
      </c>
      <c r="O2702" s="63">
        <v>445</v>
      </c>
      <c r="P2702" s="63">
        <v>0</v>
      </c>
      <c r="Q2702" s="63">
        <v>6</v>
      </c>
      <c r="R2702" s="63">
        <v>1</v>
      </c>
      <c r="S2702" s="63">
        <v>0</v>
      </c>
      <c r="T2702" s="63">
        <v>0</v>
      </c>
      <c r="U2702" s="63">
        <v>0</v>
      </c>
      <c r="V2702" s="63">
        <v>0</v>
      </c>
      <c r="W2702" s="63">
        <v>0</v>
      </c>
      <c r="X2702" s="63">
        <v>0</v>
      </c>
      <c r="Y2702" s="63">
        <v>0</v>
      </c>
      <c r="Z2702" s="63">
        <v>0</v>
      </c>
      <c r="AA2702" s="63">
        <v>0</v>
      </c>
      <c r="AB2702" s="63">
        <v>0</v>
      </c>
      <c r="AC2702" s="63">
        <v>0</v>
      </c>
      <c r="AD2702" s="63">
        <v>0</v>
      </c>
      <c r="AE2702" s="63">
        <v>0</v>
      </c>
      <c r="AF2702" s="63">
        <v>0</v>
      </c>
      <c r="AG2702" s="63">
        <v>0</v>
      </c>
      <c r="AH2702" s="63">
        <v>0</v>
      </c>
      <c r="AI2702" s="63">
        <v>0</v>
      </c>
      <c r="AJ2702" s="63">
        <v>0</v>
      </c>
      <c r="AK2702" s="63">
        <v>0</v>
      </c>
      <c r="AL2702" s="63">
        <v>0</v>
      </c>
      <c r="AM2702" s="63">
        <v>0</v>
      </c>
      <c r="AN2702" s="63">
        <v>0</v>
      </c>
      <c r="AO2702" s="63">
        <v>0</v>
      </c>
      <c r="AP2702" s="63">
        <v>0</v>
      </c>
      <c r="AQ2702" s="63">
        <v>0</v>
      </c>
      <c r="AR2702" s="63">
        <v>0</v>
      </c>
      <c r="AS2702" s="63">
        <v>0</v>
      </c>
      <c r="AT2702" s="63">
        <v>0</v>
      </c>
      <c r="AU2702" s="63">
        <v>0</v>
      </c>
      <c r="AV2702" s="63">
        <v>0</v>
      </c>
      <c r="AW2702" s="63">
        <v>0</v>
      </c>
      <c r="AX2702" s="63">
        <v>0</v>
      </c>
      <c r="AY2702" s="63">
        <v>0</v>
      </c>
      <c r="BA2702" s="5">
        <f>IF(Q2702&gt;0,RANK(Q2702,(N2702:P2702,Q2702:AE2702)),0)</f>
        <v>3</v>
      </c>
      <c r="BB2702" s="5">
        <f>IF(R2702&gt;0,RANK(R2702,(N2702:P2702,Q2702:AE2702)),0)</f>
        <v>4</v>
      </c>
      <c r="BC2702" s="5">
        <f>IF(T2702&gt;0,RANK(T2702,(N2702:P2702,Q2702:AE2702)),0)</f>
        <v>0</v>
      </c>
      <c r="BD2702" s="5">
        <f>IF(S2702&gt;0,RANK(S2702,(N2702:P2702,Q2702:AE2702)),0)</f>
        <v>0</v>
      </c>
      <c r="BE2702" s="2">
        <f t="shared" si="1062"/>
        <v>1.0889292196007259E-2</v>
      </c>
      <c r="BF2702" s="2">
        <f t="shared" si="1063"/>
        <v>1.8148820326678765E-3</v>
      </c>
      <c r="BG2702" s="2">
        <f t="shared" si="1064"/>
        <v>0</v>
      </c>
      <c r="BH2702" s="2">
        <f t="shared" si="1065"/>
        <v>0</v>
      </c>
      <c r="BJ2702" t="s">
        <v>3165</v>
      </c>
      <c r="BK2702" t="s">
        <v>53</v>
      </c>
      <c r="BL2702">
        <v>13</v>
      </c>
      <c r="BN2702" s="112">
        <v>48</v>
      </c>
      <c r="BO2702" s="114">
        <v>155</v>
      </c>
      <c r="BP2702" s="118">
        <f t="shared" si="1056"/>
        <v>48155</v>
      </c>
      <c r="BQ2702" s="118">
        <f t="shared" si="1055"/>
        <v>48155</v>
      </c>
      <c r="BR2702" s="5" t="s">
        <v>3151</v>
      </c>
      <c r="CD2702" s="63">
        <f t="shared" si="1066"/>
        <v>551</v>
      </c>
      <c r="CE2702" s="63">
        <v>0</v>
      </c>
    </row>
    <row r="2703" spans="1:83" ht="15" hidden="1" customHeight="1" outlineLevel="1">
      <c r="A2703" t="s">
        <v>1103</v>
      </c>
      <c r="B2703" t="s">
        <v>53</v>
      </c>
      <c r="C2703" s="1">
        <f t="shared" si="1057"/>
        <v>357514</v>
      </c>
      <c r="D2703" s="5">
        <f>IF(N2703&gt;0, RANK(N2703,(N2703:P2703,Q2703:AE2703)),0)</f>
        <v>1</v>
      </c>
      <c r="E2703" s="5">
        <f>IF(O2703&gt;0,RANK(O2703,(N2703:P2703,Q2703:AE2703)),0)</f>
        <v>2</v>
      </c>
      <c r="F2703" s="5">
        <f>IF(P2703&gt;0,RANK(P2703,(N2703:P2703,Q2703:AE2703)),0)</f>
        <v>0</v>
      </c>
      <c r="G2703" s="129">
        <f t="shared" si="1067"/>
        <v>37834</v>
      </c>
      <c r="H2703" s="134">
        <f t="shared" si="1068"/>
        <v>0.10582522642469945</v>
      </c>
      <c r="I2703" s="2"/>
      <c r="J2703" s="2">
        <f t="shared" si="1058"/>
        <v>0.54697718131317929</v>
      </c>
      <c r="K2703" s="2">
        <f t="shared" si="1059"/>
        <v>0.44115195488847991</v>
      </c>
      <c r="L2703" s="2">
        <f t="shared" si="1060"/>
        <v>0</v>
      </c>
      <c r="M2703" s="2">
        <f t="shared" si="1061"/>
        <v>1.1870863798340792E-2</v>
      </c>
      <c r="N2703" s="63">
        <v>195552</v>
      </c>
      <c r="O2703" s="63">
        <v>157718</v>
      </c>
      <c r="P2703" s="63">
        <v>0</v>
      </c>
      <c r="Q2703" s="63">
        <v>3028</v>
      </c>
      <c r="R2703" s="63">
        <v>1091</v>
      </c>
      <c r="S2703" s="63">
        <v>0</v>
      </c>
      <c r="T2703" s="63">
        <v>0</v>
      </c>
      <c r="U2703" s="63">
        <v>0</v>
      </c>
      <c r="V2703" s="63">
        <v>12</v>
      </c>
      <c r="W2703" s="63">
        <v>9</v>
      </c>
      <c r="X2703" s="63">
        <v>0</v>
      </c>
      <c r="Y2703" s="63">
        <v>0</v>
      </c>
      <c r="Z2703" s="63">
        <v>99</v>
      </c>
      <c r="AA2703" s="63">
        <v>0</v>
      </c>
      <c r="AB2703" s="63">
        <v>0</v>
      </c>
      <c r="AC2703" s="63">
        <v>0</v>
      </c>
      <c r="AD2703" s="63">
        <v>0</v>
      </c>
      <c r="AE2703" s="63">
        <v>0</v>
      </c>
      <c r="AF2703" s="63">
        <v>0</v>
      </c>
      <c r="AG2703" s="63">
        <v>0</v>
      </c>
      <c r="AH2703" s="63">
        <v>0</v>
      </c>
      <c r="AI2703" s="63">
        <v>0</v>
      </c>
      <c r="AJ2703" s="63">
        <v>0</v>
      </c>
      <c r="AK2703" s="63">
        <v>0</v>
      </c>
      <c r="AL2703" s="63">
        <v>5</v>
      </c>
      <c r="AM2703" s="63">
        <v>0</v>
      </c>
      <c r="AN2703" s="63">
        <v>0</v>
      </c>
      <c r="AO2703" s="63">
        <v>0</v>
      </c>
      <c r="AP2703" s="63">
        <v>0</v>
      </c>
      <c r="AQ2703" s="63">
        <v>0</v>
      </c>
      <c r="AR2703" s="63">
        <v>0</v>
      </c>
      <c r="AS2703" s="63">
        <v>0</v>
      </c>
      <c r="AT2703" s="63">
        <v>0</v>
      </c>
      <c r="AU2703" s="63">
        <v>0</v>
      </c>
      <c r="AV2703" s="63">
        <v>0</v>
      </c>
      <c r="AW2703" s="63">
        <v>0</v>
      </c>
      <c r="AX2703" s="63">
        <v>0</v>
      </c>
      <c r="AY2703" s="63">
        <v>0</v>
      </c>
      <c r="BA2703" s="5">
        <f>IF(Q2703&gt;0,RANK(Q2703,(N2703:P2703,Q2703:AE2703)),0)</f>
        <v>3</v>
      </c>
      <c r="BB2703" s="5">
        <f>IF(R2703&gt;0,RANK(R2703,(N2703:P2703,Q2703:AE2703)),0)</f>
        <v>4</v>
      </c>
      <c r="BC2703" s="5">
        <f>IF(T2703&gt;0,RANK(T2703,(N2703:P2703,Q2703:AE2703)),0)</f>
        <v>0</v>
      </c>
      <c r="BD2703" s="5">
        <f>IF(S2703&gt;0,RANK(S2703,(N2703:P2703,Q2703:AE2703)),0)</f>
        <v>0</v>
      </c>
      <c r="BE2703" s="2">
        <f t="shared" si="1062"/>
        <v>8.4695983933496307E-3</v>
      </c>
      <c r="BF2703" s="2">
        <f t="shared" si="1063"/>
        <v>3.0516287474056962E-3</v>
      </c>
      <c r="BG2703" s="2">
        <f t="shared" si="1064"/>
        <v>0</v>
      </c>
      <c r="BH2703" s="2">
        <f t="shared" si="1065"/>
        <v>0</v>
      </c>
      <c r="BJ2703" t="s">
        <v>1103</v>
      </c>
      <c r="BK2703" t="s">
        <v>53</v>
      </c>
      <c r="BN2703" s="112">
        <v>48</v>
      </c>
      <c r="BO2703" s="114">
        <v>157</v>
      </c>
      <c r="BP2703" s="118">
        <f t="shared" si="1056"/>
        <v>48157</v>
      </c>
      <c r="BQ2703" s="118">
        <f t="shared" si="1055"/>
        <v>48157</v>
      </c>
      <c r="BR2703" s="5" t="s">
        <v>3151</v>
      </c>
      <c r="CD2703" s="63">
        <f t="shared" si="1066"/>
        <v>357514</v>
      </c>
      <c r="CE2703" s="63">
        <v>9</v>
      </c>
    </row>
    <row r="2704" spans="1:83" ht="15" hidden="1" customHeight="1" outlineLevel="1">
      <c r="A2704" t="s">
        <v>1137</v>
      </c>
      <c r="B2704" t="s">
        <v>53</v>
      </c>
      <c r="C2704" s="1">
        <f t="shared" si="1057"/>
        <v>5009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0</v>
      </c>
      <c r="G2704" s="129">
        <f t="shared" si="1067"/>
        <v>3357</v>
      </c>
      <c r="H2704" s="134">
        <f t="shared" si="1068"/>
        <v>0.67019365142743059</v>
      </c>
      <c r="I2704" s="2"/>
      <c r="J2704" s="2">
        <f t="shared" si="1058"/>
        <v>0.16051108005589937</v>
      </c>
      <c r="K2704" s="2">
        <f t="shared" si="1059"/>
        <v>0.83070473148333002</v>
      </c>
      <c r="L2704" s="2">
        <f t="shared" si="1060"/>
        <v>0</v>
      </c>
      <c r="M2704" s="2">
        <f t="shared" si="1061"/>
        <v>8.7841884607706699E-3</v>
      </c>
      <c r="N2704" s="63">
        <v>804</v>
      </c>
      <c r="O2704" s="63">
        <v>4161</v>
      </c>
      <c r="P2704" s="63">
        <v>0</v>
      </c>
      <c r="Q2704" s="63">
        <v>36</v>
      </c>
      <c r="R2704" s="63">
        <v>8</v>
      </c>
      <c r="S2704" s="63">
        <v>0</v>
      </c>
      <c r="T2704" s="63">
        <v>0</v>
      </c>
      <c r="U2704" s="63">
        <v>0</v>
      </c>
      <c r="V2704" s="63">
        <v>0</v>
      </c>
      <c r="W2704" s="63">
        <v>0</v>
      </c>
      <c r="X2704" s="63">
        <v>0</v>
      </c>
      <c r="Y2704" s="63">
        <v>0</v>
      </c>
      <c r="Z2704" s="63">
        <v>0</v>
      </c>
      <c r="AA2704" s="63">
        <v>0</v>
      </c>
      <c r="AB2704" s="63">
        <v>0</v>
      </c>
      <c r="AC2704" s="63">
        <v>0</v>
      </c>
      <c r="AD2704" s="63">
        <v>0</v>
      </c>
      <c r="AE2704" s="63">
        <v>0</v>
      </c>
      <c r="AF2704" s="63">
        <v>0</v>
      </c>
      <c r="AG2704" s="63">
        <v>0</v>
      </c>
      <c r="AH2704" s="63">
        <v>0</v>
      </c>
      <c r="AI2704" s="63">
        <v>0</v>
      </c>
      <c r="AJ2704" s="63">
        <v>0</v>
      </c>
      <c r="AK2704" s="63">
        <v>0</v>
      </c>
      <c r="AL2704" s="63">
        <v>0</v>
      </c>
      <c r="AM2704" s="63">
        <v>0</v>
      </c>
      <c r="AN2704" s="63">
        <v>0</v>
      </c>
      <c r="AO2704" s="63">
        <v>0</v>
      </c>
      <c r="AP2704" s="63">
        <v>0</v>
      </c>
      <c r="AQ2704" s="63">
        <v>0</v>
      </c>
      <c r="AR2704" s="63">
        <v>0</v>
      </c>
      <c r="AS2704" s="63">
        <v>0</v>
      </c>
      <c r="AT2704" s="63">
        <v>0</v>
      </c>
      <c r="AU2704" s="63">
        <v>0</v>
      </c>
      <c r="AV2704" s="63">
        <v>0</v>
      </c>
      <c r="AW2704" s="63">
        <v>0</v>
      </c>
      <c r="AX2704" s="63">
        <v>0</v>
      </c>
      <c r="AY2704" s="63">
        <v>0</v>
      </c>
      <c r="BA2704" s="5">
        <f>IF(Q2704&gt;0,RANK(Q2704,(N2704:P2704,Q2704:AE2704)),0)</f>
        <v>3</v>
      </c>
      <c r="BB2704" s="5">
        <f>IF(R2704&gt;0,RANK(R2704,(N2704:P2704,Q2704:AE2704)),0)</f>
        <v>4</v>
      </c>
      <c r="BC2704" s="5">
        <f>IF(T2704&gt;0,RANK(T2704,(N2704:P2704,Q2704:AE2704)),0)</f>
        <v>0</v>
      </c>
      <c r="BD2704" s="5">
        <f>IF(S2704&gt;0,RANK(S2704,(N2704:P2704,Q2704:AE2704)),0)</f>
        <v>0</v>
      </c>
      <c r="BE2704" s="2">
        <f t="shared" si="1062"/>
        <v>7.1870632860850468E-3</v>
      </c>
      <c r="BF2704" s="2">
        <f t="shared" si="1063"/>
        <v>1.5971251746855659E-3</v>
      </c>
      <c r="BG2704" s="2">
        <f t="shared" si="1064"/>
        <v>0</v>
      </c>
      <c r="BH2704" s="2">
        <f t="shared" si="1065"/>
        <v>0</v>
      </c>
      <c r="BJ2704" t="s">
        <v>1137</v>
      </c>
      <c r="BK2704" t="s">
        <v>53</v>
      </c>
      <c r="BL2704">
        <v>4</v>
      </c>
      <c r="BN2704" s="112">
        <v>48</v>
      </c>
      <c r="BO2704" s="114">
        <v>159</v>
      </c>
      <c r="BP2704" s="118">
        <f t="shared" si="1056"/>
        <v>48159</v>
      </c>
      <c r="BQ2704" s="118">
        <f t="shared" si="1055"/>
        <v>48159</v>
      </c>
      <c r="BR2704" s="5" t="s">
        <v>3151</v>
      </c>
      <c r="CD2704" s="63">
        <f t="shared" si="1066"/>
        <v>5009</v>
      </c>
      <c r="CE2704" s="63">
        <v>0</v>
      </c>
    </row>
    <row r="2705" spans="1:83" ht="15" hidden="1" customHeight="1" outlineLevel="1">
      <c r="A2705" t="s">
        <v>1172</v>
      </c>
      <c r="B2705" t="s">
        <v>53</v>
      </c>
      <c r="C2705" s="1">
        <f t="shared" si="1057"/>
        <v>8711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0</v>
      </c>
      <c r="G2705" s="129">
        <f t="shared" si="1067"/>
        <v>5356</v>
      </c>
      <c r="H2705" s="134">
        <f t="shared" si="1068"/>
        <v>0.61485478131098614</v>
      </c>
      <c r="I2705" s="2"/>
      <c r="J2705" s="2">
        <f t="shared" si="1058"/>
        <v>0.18769372058317071</v>
      </c>
      <c r="K2705" s="2">
        <f t="shared" si="1059"/>
        <v>0.80254850189415683</v>
      </c>
      <c r="L2705" s="2">
        <f t="shared" si="1060"/>
        <v>0</v>
      </c>
      <c r="M2705" s="2">
        <f t="shared" si="1061"/>
        <v>9.7577775226724839E-3</v>
      </c>
      <c r="N2705" s="63">
        <v>1635</v>
      </c>
      <c r="O2705" s="63">
        <v>6991</v>
      </c>
      <c r="P2705" s="63">
        <v>0</v>
      </c>
      <c r="Q2705" s="63">
        <v>67</v>
      </c>
      <c r="R2705" s="63">
        <v>18</v>
      </c>
      <c r="S2705" s="63">
        <v>0</v>
      </c>
      <c r="T2705" s="63">
        <v>0</v>
      </c>
      <c r="U2705" s="63">
        <v>0</v>
      </c>
      <c r="V2705" s="63">
        <v>0</v>
      </c>
      <c r="W2705" s="63">
        <v>0</v>
      </c>
      <c r="X2705" s="63">
        <v>0</v>
      </c>
      <c r="Y2705" s="63">
        <v>0</v>
      </c>
      <c r="Z2705" s="63">
        <v>0</v>
      </c>
      <c r="AA2705" s="63">
        <v>0</v>
      </c>
      <c r="AB2705" s="63">
        <v>0</v>
      </c>
      <c r="AC2705" s="63">
        <v>0</v>
      </c>
      <c r="AD2705" s="63">
        <v>0</v>
      </c>
      <c r="AE2705" s="63">
        <v>0</v>
      </c>
      <c r="AF2705" s="63">
        <v>0</v>
      </c>
      <c r="AG2705" s="63">
        <v>0</v>
      </c>
      <c r="AH2705" s="63">
        <v>0</v>
      </c>
      <c r="AI2705" s="63">
        <v>0</v>
      </c>
      <c r="AJ2705" s="63">
        <v>0</v>
      </c>
      <c r="AK2705" s="63">
        <v>0</v>
      </c>
      <c r="AL2705" s="63">
        <v>0</v>
      </c>
      <c r="AM2705" s="63">
        <v>0</v>
      </c>
      <c r="AN2705" s="63">
        <v>0</v>
      </c>
      <c r="AO2705" s="63">
        <v>0</v>
      </c>
      <c r="AP2705" s="63">
        <v>0</v>
      </c>
      <c r="AQ2705" s="63">
        <v>0</v>
      </c>
      <c r="AR2705" s="63">
        <v>0</v>
      </c>
      <c r="AS2705" s="63">
        <v>0</v>
      </c>
      <c r="AT2705" s="63">
        <v>0</v>
      </c>
      <c r="AU2705" s="63">
        <v>0</v>
      </c>
      <c r="AV2705" s="63">
        <v>0</v>
      </c>
      <c r="AW2705" s="63">
        <v>0</v>
      </c>
      <c r="AX2705" s="63">
        <v>0</v>
      </c>
      <c r="AY2705" s="63">
        <v>0</v>
      </c>
      <c r="BA2705" s="5">
        <f>IF(Q2705&gt;0,RANK(Q2705,(N2705:P2705,Q2705:AE2705)),0)</f>
        <v>3</v>
      </c>
      <c r="BB2705" s="5">
        <f>IF(R2705&gt;0,RANK(R2705,(N2705:P2705,Q2705:AE2705)),0)</f>
        <v>4</v>
      </c>
      <c r="BC2705" s="5">
        <f>IF(T2705&gt;0,RANK(T2705,(N2705:P2705,Q2705:AE2705)),0)</f>
        <v>0</v>
      </c>
      <c r="BD2705" s="5">
        <f>IF(S2705&gt;0,RANK(S2705,(N2705:P2705,Q2705:AE2705)),0)</f>
        <v>0</v>
      </c>
      <c r="BE2705" s="2">
        <f t="shared" si="1062"/>
        <v>7.6914246355183104E-3</v>
      </c>
      <c r="BF2705" s="2">
        <f t="shared" si="1063"/>
        <v>2.0663528871541731E-3</v>
      </c>
      <c r="BG2705" s="2">
        <f t="shared" si="1064"/>
        <v>0</v>
      </c>
      <c r="BH2705" s="2">
        <f t="shared" si="1065"/>
        <v>0</v>
      </c>
      <c r="BJ2705" t="s">
        <v>1172</v>
      </c>
      <c r="BK2705" t="s">
        <v>53</v>
      </c>
      <c r="BL2705">
        <v>17</v>
      </c>
      <c r="BN2705" s="112">
        <v>48</v>
      </c>
      <c r="BO2705" s="114">
        <v>161</v>
      </c>
      <c r="BP2705" s="118">
        <f t="shared" si="1056"/>
        <v>48161</v>
      </c>
      <c r="BQ2705" s="118">
        <f t="shared" si="1055"/>
        <v>48161</v>
      </c>
      <c r="BR2705" s="5" t="s">
        <v>3151</v>
      </c>
      <c r="CD2705" s="63">
        <f t="shared" si="1066"/>
        <v>8711</v>
      </c>
      <c r="CE2705" s="63">
        <v>0</v>
      </c>
    </row>
    <row r="2706" spans="1:83" ht="15" hidden="1" customHeight="1" outlineLevel="1">
      <c r="A2706" t="s">
        <v>202</v>
      </c>
      <c r="B2706" t="s">
        <v>53</v>
      </c>
      <c r="C2706" s="1">
        <f t="shared" si="1057"/>
        <v>5279</v>
      </c>
      <c r="D2706" s="5">
        <f>IF(N2706&gt;0, RANK(N2706,(N2706:P2706,Q2706:AE2706)),0)</f>
        <v>2</v>
      </c>
      <c r="E2706" s="5">
        <f>IF(O2706&gt;0,RANK(O2706,(N2706:P2706,Q2706:AE2706)),0)</f>
        <v>1</v>
      </c>
      <c r="F2706" s="5">
        <f>IF(P2706&gt;0,RANK(P2706,(N2706:P2706,Q2706:AE2706)),0)</f>
        <v>0</v>
      </c>
      <c r="G2706" s="129">
        <f t="shared" si="1067"/>
        <v>401</v>
      </c>
      <c r="H2706" s="134">
        <f t="shared" si="1068"/>
        <v>7.5961356317484366E-2</v>
      </c>
      <c r="I2706" s="2"/>
      <c r="J2706" s="2">
        <f t="shared" si="1058"/>
        <v>0.45879901496495551</v>
      </c>
      <c r="K2706" s="2">
        <f t="shared" si="1059"/>
        <v>0.53476037128243981</v>
      </c>
      <c r="L2706" s="2">
        <f t="shared" si="1060"/>
        <v>0</v>
      </c>
      <c r="M2706" s="2">
        <f t="shared" si="1061"/>
        <v>6.4406137526047402E-3</v>
      </c>
      <c r="N2706" s="63">
        <v>2422</v>
      </c>
      <c r="O2706" s="63">
        <v>2823</v>
      </c>
      <c r="P2706" s="63">
        <v>0</v>
      </c>
      <c r="Q2706" s="63">
        <v>23</v>
      </c>
      <c r="R2706" s="63">
        <v>11</v>
      </c>
      <c r="S2706" s="63">
        <v>0</v>
      </c>
      <c r="T2706" s="63">
        <v>0</v>
      </c>
      <c r="U2706" s="63">
        <v>0</v>
      </c>
      <c r="V2706" s="63">
        <v>0</v>
      </c>
      <c r="W2706" s="63">
        <v>0</v>
      </c>
      <c r="X2706" s="63">
        <v>0</v>
      </c>
      <c r="Y2706" s="63">
        <v>0</v>
      </c>
      <c r="Z2706" s="63">
        <v>0</v>
      </c>
      <c r="AA2706" s="63">
        <v>0</v>
      </c>
      <c r="AB2706" s="63">
        <v>0</v>
      </c>
      <c r="AC2706" s="63">
        <v>0</v>
      </c>
      <c r="AD2706" s="63">
        <v>0</v>
      </c>
      <c r="AE2706" s="63">
        <v>0</v>
      </c>
      <c r="AF2706" s="63">
        <v>0</v>
      </c>
      <c r="AG2706" s="63">
        <v>0</v>
      </c>
      <c r="AH2706" s="63">
        <v>0</v>
      </c>
      <c r="AI2706" s="63">
        <v>0</v>
      </c>
      <c r="AJ2706" s="63">
        <v>0</v>
      </c>
      <c r="AK2706" s="63">
        <v>0</v>
      </c>
      <c r="AL2706" s="63">
        <v>0</v>
      </c>
      <c r="AM2706" s="63">
        <v>0</v>
      </c>
      <c r="AN2706" s="63">
        <v>0</v>
      </c>
      <c r="AO2706" s="63">
        <v>0</v>
      </c>
      <c r="AP2706" s="63">
        <v>0</v>
      </c>
      <c r="AQ2706" s="63">
        <v>0</v>
      </c>
      <c r="AR2706" s="63">
        <v>0</v>
      </c>
      <c r="AS2706" s="63">
        <v>0</v>
      </c>
      <c r="AT2706" s="63">
        <v>0</v>
      </c>
      <c r="AU2706" s="63">
        <v>0</v>
      </c>
      <c r="AV2706" s="63">
        <v>0</v>
      </c>
      <c r="AW2706" s="63">
        <v>0</v>
      </c>
      <c r="AX2706" s="63">
        <v>0</v>
      </c>
      <c r="AY2706" s="63">
        <v>0</v>
      </c>
      <c r="BA2706" s="5">
        <f>IF(Q2706&gt;0,RANK(Q2706,(N2706:P2706,Q2706:AE2706)),0)</f>
        <v>3</v>
      </c>
      <c r="BB2706" s="5">
        <f>IF(R2706&gt;0,RANK(R2706,(N2706:P2706,Q2706:AE2706)),0)</f>
        <v>4</v>
      </c>
      <c r="BC2706" s="5">
        <f>IF(T2706&gt;0,RANK(T2706,(N2706:P2706,Q2706:AE2706)),0)</f>
        <v>0</v>
      </c>
      <c r="BD2706" s="5">
        <f>IF(S2706&gt;0,RANK(S2706,(N2706:P2706,Q2706:AE2706)),0)</f>
        <v>0</v>
      </c>
      <c r="BE2706" s="2">
        <f t="shared" si="1062"/>
        <v>4.3568857738207995E-3</v>
      </c>
      <c r="BF2706" s="2">
        <f t="shared" si="1063"/>
        <v>2.0837279787838604E-3</v>
      </c>
      <c r="BG2706" s="2">
        <f t="shared" si="1064"/>
        <v>0</v>
      </c>
      <c r="BH2706" s="2">
        <f t="shared" si="1065"/>
        <v>0</v>
      </c>
      <c r="BJ2706" t="s">
        <v>202</v>
      </c>
      <c r="BK2706" t="s">
        <v>53</v>
      </c>
      <c r="BL2706">
        <v>23</v>
      </c>
      <c r="BN2706" s="112">
        <v>48</v>
      </c>
      <c r="BO2706" s="114">
        <v>163</v>
      </c>
      <c r="BP2706" s="118">
        <f t="shared" si="1056"/>
        <v>48163</v>
      </c>
      <c r="BQ2706" s="118">
        <f t="shared" si="1055"/>
        <v>48163</v>
      </c>
      <c r="BR2706" s="5" t="s">
        <v>3151</v>
      </c>
      <c r="CD2706" s="63">
        <f t="shared" si="1066"/>
        <v>5279</v>
      </c>
      <c r="CE2706" s="63">
        <v>0</v>
      </c>
    </row>
    <row r="2707" spans="1:83" ht="15" hidden="1" customHeight="1" outlineLevel="1">
      <c r="A2707" t="s">
        <v>1742</v>
      </c>
      <c r="B2707" t="s">
        <v>53</v>
      </c>
      <c r="C2707" s="1">
        <f t="shared" si="1057"/>
        <v>5996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0</v>
      </c>
      <c r="G2707" s="129">
        <f t="shared" si="1067"/>
        <v>4779</v>
      </c>
      <c r="H2707" s="134">
        <f t="shared" si="1068"/>
        <v>0.79703135423615745</v>
      </c>
      <c r="I2707" s="2"/>
      <c r="J2707" s="2">
        <f t="shared" si="1058"/>
        <v>9.6064042695130081E-2</v>
      </c>
      <c r="K2707" s="2">
        <f t="shared" si="1059"/>
        <v>0.89309539693128748</v>
      </c>
      <c r="L2707" s="2">
        <f t="shared" si="1060"/>
        <v>0</v>
      </c>
      <c r="M2707" s="2">
        <f t="shared" si="1061"/>
        <v>1.0840560373582497E-2</v>
      </c>
      <c r="N2707" s="63">
        <v>576</v>
      </c>
      <c r="O2707" s="63">
        <v>5355</v>
      </c>
      <c r="P2707" s="63">
        <v>0</v>
      </c>
      <c r="Q2707" s="63">
        <v>54</v>
      </c>
      <c r="R2707" s="63">
        <v>10</v>
      </c>
      <c r="S2707" s="63">
        <v>0</v>
      </c>
      <c r="T2707" s="63">
        <v>0</v>
      </c>
      <c r="U2707" s="63">
        <v>0</v>
      </c>
      <c r="V2707" s="63">
        <v>0</v>
      </c>
      <c r="W2707" s="63">
        <v>0</v>
      </c>
      <c r="X2707" s="63">
        <v>0</v>
      </c>
      <c r="Y2707" s="63">
        <v>0</v>
      </c>
      <c r="Z2707" s="63">
        <v>1</v>
      </c>
      <c r="AA2707" s="63">
        <v>0</v>
      </c>
      <c r="AB2707" s="63">
        <v>0</v>
      </c>
      <c r="AC2707" s="63">
        <v>0</v>
      </c>
      <c r="AD2707" s="63">
        <v>0</v>
      </c>
      <c r="AE2707" s="63">
        <v>0</v>
      </c>
      <c r="AF2707" s="63">
        <v>0</v>
      </c>
      <c r="AG2707" s="63">
        <v>0</v>
      </c>
      <c r="AH2707" s="63">
        <v>0</v>
      </c>
      <c r="AI2707" s="63">
        <v>0</v>
      </c>
      <c r="AJ2707" s="63">
        <v>0</v>
      </c>
      <c r="AK2707" s="63">
        <v>0</v>
      </c>
      <c r="AL2707" s="63">
        <v>0</v>
      </c>
      <c r="AM2707" s="63">
        <v>0</v>
      </c>
      <c r="AN2707" s="63">
        <v>0</v>
      </c>
      <c r="AO2707" s="63">
        <v>0</v>
      </c>
      <c r="AP2707" s="63">
        <v>0</v>
      </c>
      <c r="AQ2707" s="63">
        <v>0</v>
      </c>
      <c r="AR2707" s="63">
        <v>0</v>
      </c>
      <c r="AS2707" s="63">
        <v>0</v>
      </c>
      <c r="AT2707" s="63">
        <v>0</v>
      </c>
      <c r="AU2707" s="63">
        <v>0</v>
      </c>
      <c r="AV2707" s="63">
        <v>0</v>
      </c>
      <c r="AW2707" s="63">
        <v>0</v>
      </c>
      <c r="AX2707" s="63">
        <v>0</v>
      </c>
      <c r="AY2707" s="63">
        <v>0</v>
      </c>
      <c r="BA2707" s="5">
        <f>IF(Q2707&gt;0,RANK(Q2707,(N2707:P2707,Q2707:AE2707)),0)</f>
        <v>3</v>
      </c>
      <c r="BB2707" s="5">
        <f>IF(R2707&gt;0,RANK(R2707,(N2707:P2707,Q2707:AE2707)),0)</f>
        <v>4</v>
      </c>
      <c r="BC2707" s="5">
        <f>IF(T2707&gt;0,RANK(T2707,(N2707:P2707,Q2707:AE2707)),0)</f>
        <v>0</v>
      </c>
      <c r="BD2707" s="5">
        <f>IF(S2707&gt;0,RANK(S2707,(N2707:P2707,Q2707:AE2707)),0)</f>
        <v>0</v>
      </c>
      <c r="BE2707" s="2">
        <f t="shared" si="1062"/>
        <v>9.0060040026684451E-3</v>
      </c>
      <c r="BF2707" s="2">
        <f t="shared" si="1063"/>
        <v>1.667778519012675E-3</v>
      </c>
      <c r="BG2707" s="2">
        <f t="shared" si="1064"/>
        <v>0</v>
      </c>
      <c r="BH2707" s="2">
        <f t="shared" si="1065"/>
        <v>0</v>
      </c>
      <c r="BJ2707" t="s">
        <v>1742</v>
      </c>
      <c r="BK2707" t="s">
        <v>53</v>
      </c>
      <c r="BL2707">
        <v>19</v>
      </c>
      <c r="BN2707" s="112">
        <v>48</v>
      </c>
      <c r="BO2707" s="114">
        <v>165</v>
      </c>
      <c r="BP2707" s="118">
        <f t="shared" si="1056"/>
        <v>48165</v>
      </c>
      <c r="BQ2707" s="118">
        <f t="shared" si="1055"/>
        <v>48165</v>
      </c>
      <c r="BR2707" s="5" t="s">
        <v>3151</v>
      </c>
      <c r="CD2707" s="63">
        <f t="shared" si="1066"/>
        <v>5996</v>
      </c>
      <c r="CE2707" s="63">
        <v>0</v>
      </c>
    </row>
    <row r="2708" spans="1:83" ht="15" hidden="1" customHeight="1" outlineLevel="1">
      <c r="A2708" t="s">
        <v>2461</v>
      </c>
      <c r="B2708" t="s">
        <v>53</v>
      </c>
      <c r="C2708" s="1">
        <f t="shared" si="1057"/>
        <v>155060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0</v>
      </c>
      <c r="G2708" s="129">
        <f t="shared" si="1067"/>
        <v>35069</v>
      </c>
      <c r="H2708" s="134">
        <f t="shared" si="1068"/>
        <v>0.22616406552302334</v>
      </c>
      <c r="I2708" s="2"/>
      <c r="J2708" s="2">
        <f t="shared" si="1058"/>
        <v>0.37947891138913969</v>
      </c>
      <c r="K2708" s="2">
        <f t="shared" si="1059"/>
        <v>0.60564297691216307</v>
      </c>
      <c r="L2708" s="2">
        <f t="shared" si="1060"/>
        <v>0</v>
      </c>
      <c r="M2708" s="2">
        <f t="shared" si="1061"/>
        <v>1.4878111698697238E-2</v>
      </c>
      <c r="N2708" s="63">
        <v>58842</v>
      </c>
      <c r="O2708" s="63">
        <v>93911</v>
      </c>
      <c r="P2708" s="63">
        <v>0</v>
      </c>
      <c r="Q2708" s="63">
        <v>1913</v>
      </c>
      <c r="R2708" s="63">
        <v>393</v>
      </c>
      <c r="S2708" s="63">
        <v>0</v>
      </c>
      <c r="T2708" s="63">
        <v>0</v>
      </c>
      <c r="U2708" s="63">
        <v>0</v>
      </c>
      <c r="V2708" s="63">
        <v>0</v>
      </c>
      <c r="W2708" s="63">
        <v>0</v>
      </c>
      <c r="X2708" s="63">
        <v>0</v>
      </c>
      <c r="Y2708" s="63">
        <v>0</v>
      </c>
      <c r="Z2708" s="63">
        <v>1</v>
      </c>
      <c r="AA2708" s="63">
        <v>0</v>
      </c>
      <c r="AB2708" s="63">
        <v>0</v>
      </c>
      <c r="AC2708" s="63">
        <v>0</v>
      </c>
      <c r="AD2708" s="63">
        <v>0</v>
      </c>
      <c r="AE2708" s="63">
        <v>0</v>
      </c>
      <c r="AF2708" s="63">
        <v>0</v>
      </c>
      <c r="AG2708" s="63">
        <v>0</v>
      </c>
      <c r="AH2708" s="63">
        <v>0</v>
      </c>
      <c r="AI2708" s="63">
        <v>0</v>
      </c>
      <c r="AJ2708" s="63">
        <v>0</v>
      </c>
      <c r="AK2708" s="63">
        <v>0</v>
      </c>
      <c r="AL2708" s="63">
        <v>0</v>
      </c>
      <c r="AM2708" s="63">
        <v>0</v>
      </c>
      <c r="AN2708" s="63">
        <v>0</v>
      </c>
      <c r="AO2708" s="63">
        <v>0</v>
      </c>
      <c r="AP2708" s="63">
        <v>0</v>
      </c>
      <c r="AQ2708" s="63">
        <v>0</v>
      </c>
      <c r="AR2708" s="63">
        <v>0</v>
      </c>
      <c r="AS2708" s="63">
        <v>0</v>
      </c>
      <c r="AT2708" s="63">
        <v>0</v>
      </c>
      <c r="AU2708" s="63">
        <v>0</v>
      </c>
      <c r="AV2708" s="63">
        <v>0</v>
      </c>
      <c r="AW2708" s="63">
        <v>0</v>
      </c>
      <c r="AX2708" s="63">
        <v>0</v>
      </c>
      <c r="AY2708" s="63">
        <v>0</v>
      </c>
      <c r="BA2708" s="5">
        <f>IF(Q2708&gt;0,RANK(Q2708,(N2708:P2708,Q2708:AE2708)),0)</f>
        <v>3</v>
      </c>
      <c r="BB2708" s="5">
        <f>IF(R2708&gt;0,RANK(R2708,(N2708:P2708,Q2708:AE2708)),0)</f>
        <v>4</v>
      </c>
      <c r="BC2708" s="5">
        <f>IF(T2708&gt;0,RANK(T2708,(N2708:P2708,Q2708:AE2708)),0)</f>
        <v>0</v>
      </c>
      <c r="BD2708" s="5">
        <f>IF(S2708&gt;0,RANK(S2708,(N2708:P2708,Q2708:AE2708)),0)</f>
        <v>0</v>
      </c>
      <c r="BE2708" s="2">
        <f t="shared" si="1062"/>
        <v>1.2337159809106152E-2</v>
      </c>
      <c r="BF2708" s="2">
        <f t="shared" si="1063"/>
        <v>2.5345027731200824E-3</v>
      </c>
      <c r="BG2708" s="2">
        <f t="shared" si="1064"/>
        <v>0</v>
      </c>
      <c r="BH2708" s="2">
        <f t="shared" si="1065"/>
        <v>0</v>
      </c>
      <c r="BJ2708" t="s">
        <v>2461</v>
      </c>
      <c r="BK2708" t="s">
        <v>53</v>
      </c>
      <c r="BL2708">
        <v>14</v>
      </c>
      <c r="BN2708" s="112">
        <v>48</v>
      </c>
      <c r="BO2708" s="114">
        <v>167</v>
      </c>
      <c r="BP2708" s="118">
        <f t="shared" si="1056"/>
        <v>48167</v>
      </c>
      <c r="BQ2708" s="118">
        <f t="shared" si="1055"/>
        <v>48167</v>
      </c>
      <c r="BR2708" s="5" t="s">
        <v>3151</v>
      </c>
      <c r="CD2708" s="63">
        <f t="shared" si="1066"/>
        <v>155060</v>
      </c>
      <c r="CE2708" s="63">
        <v>0</v>
      </c>
    </row>
    <row r="2709" spans="1:83" ht="15" hidden="1" customHeight="1" outlineLevel="1">
      <c r="A2709" t="s">
        <v>1258</v>
      </c>
      <c r="B2709" t="s">
        <v>53</v>
      </c>
      <c r="C2709" s="1">
        <f t="shared" si="1057"/>
        <v>1653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0</v>
      </c>
      <c r="G2709" s="129">
        <f t="shared" si="1067"/>
        <v>1182</v>
      </c>
      <c r="H2709" s="134">
        <f t="shared" si="1068"/>
        <v>0.71506352087114333</v>
      </c>
      <c r="I2709" s="2"/>
      <c r="J2709" s="2">
        <f t="shared" si="1058"/>
        <v>0.1397459165154265</v>
      </c>
      <c r="K2709" s="2">
        <f t="shared" si="1059"/>
        <v>0.85480943738656989</v>
      </c>
      <c r="L2709" s="2">
        <f t="shared" si="1060"/>
        <v>0</v>
      </c>
      <c r="M2709" s="2">
        <f t="shared" si="1061"/>
        <v>5.4446460980036582E-3</v>
      </c>
      <c r="N2709" s="63">
        <v>231</v>
      </c>
      <c r="O2709" s="63">
        <v>1413</v>
      </c>
      <c r="P2709" s="63">
        <v>0</v>
      </c>
      <c r="Q2709" s="63">
        <v>5</v>
      </c>
      <c r="R2709" s="63">
        <v>4</v>
      </c>
      <c r="S2709" s="63">
        <v>0</v>
      </c>
      <c r="T2709" s="63">
        <v>0</v>
      </c>
      <c r="U2709" s="63">
        <v>0</v>
      </c>
      <c r="V2709" s="63">
        <v>0</v>
      </c>
      <c r="W2709" s="63">
        <v>0</v>
      </c>
      <c r="X2709" s="63">
        <v>0</v>
      </c>
      <c r="Y2709" s="63">
        <v>0</v>
      </c>
      <c r="Z2709" s="63">
        <v>0</v>
      </c>
      <c r="AA2709" s="63">
        <v>0</v>
      </c>
      <c r="AB2709" s="63">
        <v>0</v>
      </c>
      <c r="AC2709" s="63">
        <v>0</v>
      </c>
      <c r="AD2709" s="63">
        <v>0</v>
      </c>
      <c r="AE2709" s="63">
        <v>0</v>
      </c>
      <c r="AF2709" s="63">
        <v>0</v>
      </c>
      <c r="AG2709" s="63">
        <v>0</v>
      </c>
      <c r="AH2709" s="63">
        <v>0</v>
      </c>
      <c r="AI2709" s="63">
        <v>0</v>
      </c>
      <c r="AJ2709" s="63">
        <v>0</v>
      </c>
      <c r="AK2709" s="63">
        <v>0</v>
      </c>
      <c r="AL2709" s="63">
        <v>0</v>
      </c>
      <c r="AM2709" s="63">
        <v>0</v>
      </c>
      <c r="AN2709" s="63">
        <v>0</v>
      </c>
      <c r="AO2709" s="63">
        <v>0</v>
      </c>
      <c r="AP2709" s="63">
        <v>0</v>
      </c>
      <c r="AQ2709" s="63">
        <v>0</v>
      </c>
      <c r="AR2709" s="63">
        <v>0</v>
      </c>
      <c r="AS2709" s="63">
        <v>0</v>
      </c>
      <c r="AT2709" s="63">
        <v>0</v>
      </c>
      <c r="AU2709" s="63">
        <v>0</v>
      </c>
      <c r="AV2709" s="63">
        <v>0</v>
      </c>
      <c r="AW2709" s="63">
        <v>0</v>
      </c>
      <c r="AX2709" s="63">
        <v>0</v>
      </c>
      <c r="AY2709" s="63">
        <v>0</v>
      </c>
      <c r="BA2709" s="5">
        <f>IF(Q2709&gt;0,RANK(Q2709,(N2709:P2709,Q2709:AE2709)),0)</f>
        <v>3</v>
      </c>
      <c r="BB2709" s="5">
        <f>IF(R2709&gt;0,RANK(R2709,(N2709:P2709,Q2709:AE2709)),0)</f>
        <v>4</v>
      </c>
      <c r="BC2709" s="5">
        <f>IF(T2709&gt;0,RANK(T2709,(N2709:P2709,Q2709:AE2709)),0)</f>
        <v>0</v>
      </c>
      <c r="BD2709" s="5">
        <f>IF(S2709&gt;0,RANK(S2709,(N2709:P2709,Q2709:AE2709)),0)</f>
        <v>0</v>
      </c>
      <c r="BE2709" s="2">
        <f t="shared" si="1062"/>
        <v>3.0248033877797943E-3</v>
      </c>
      <c r="BF2709" s="2">
        <f t="shared" si="1063"/>
        <v>2.4198427102238356E-3</v>
      </c>
      <c r="BG2709" s="2">
        <f t="shared" si="1064"/>
        <v>0</v>
      </c>
      <c r="BH2709" s="2">
        <f t="shared" si="1065"/>
        <v>0</v>
      </c>
      <c r="BJ2709" t="s">
        <v>1258</v>
      </c>
      <c r="BK2709" t="s">
        <v>53</v>
      </c>
      <c r="BL2709">
        <v>19</v>
      </c>
      <c r="BN2709" s="112">
        <v>48</v>
      </c>
      <c r="BO2709" s="114">
        <v>169</v>
      </c>
      <c r="BP2709" s="118">
        <f t="shared" si="1056"/>
        <v>48169</v>
      </c>
      <c r="BQ2709" s="118">
        <f t="shared" si="1055"/>
        <v>48169</v>
      </c>
      <c r="BR2709" s="5" t="s">
        <v>3151</v>
      </c>
      <c r="CD2709" s="63">
        <f t="shared" si="1066"/>
        <v>1653</v>
      </c>
      <c r="CE2709" s="63">
        <v>0</v>
      </c>
    </row>
    <row r="2710" spans="1:83" ht="15" hidden="1" customHeight="1" outlineLevel="1">
      <c r="A2710" t="s">
        <v>1328</v>
      </c>
      <c r="B2710" t="s">
        <v>53</v>
      </c>
      <c r="C2710" s="1">
        <f t="shared" si="1057"/>
        <v>15850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0</v>
      </c>
      <c r="G2710" s="129">
        <f t="shared" si="1067"/>
        <v>9338</v>
      </c>
      <c r="H2710" s="134">
        <f t="shared" si="1068"/>
        <v>0.58914826498422712</v>
      </c>
      <c r="I2710" s="2"/>
      <c r="J2710" s="2">
        <f t="shared" si="1058"/>
        <v>0.20037854889589907</v>
      </c>
      <c r="K2710" s="2">
        <f t="shared" si="1059"/>
        <v>0.78952681388012613</v>
      </c>
      <c r="L2710" s="2">
        <f t="shared" si="1060"/>
        <v>0</v>
      </c>
      <c r="M2710" s="2">
        <f t="shared" si="1061"/>
        <v>1.0094637223974745E-2</v>
      </c>
      <c r="N2710" s="63">
        <v>3176</v>
      </c>
      <c r="O2710" s="63">
        <v>12514</v>
      </c>
      <c r="P2710" s="63">
        <v>0</v>
      </c>
      <c r="Q2710" s="63">
        <v>140</v>
      </c>
      <c r="R2710" s="63">
        <v>16</v>
      </c>
      <c r="S2710" s="63">
        <v>0</v>
      </c>
      <c r="T2710" s="63">
        <v>0</v>
      </c>
      <c r="U2710" s="63">
        <v>0</v>
      </c>
      <c r="V2710" s="63">
        <v>0</v>
      </c>
      <c r="W2710" s="63">
        <v>1</v>
      </c>
      <c r="X2710" s="63">
        <v>0</v>
      </c>
      <c r="Y2710" s="63">
        <v>0</v>
      </c>
      <c r="Z2710" s="63">
        <v>1</v>
      </c>
      <c r="AA2710" s="63">
        <v>0</v>
      </c>
      <c r="AB2710" s="63">
        <v>0</v>
      </c>
      <c r="AC2710" s="63">
        <v>0</v>
      </c>
      <c r="AD2710" s="63">
        <v>0</v>
      </c>
      <c r="AE2710" s="63">
        <v>0</v>
      </c>
      <c r="AF2710" s="63">
        <v>0</v>
      </c>
      <c r="AG2710" s="63">
        <v>0</v>
      </c>
      <c r="AH2710" s="63">
        <v>0</v>
      </c>
      <c r="AI2710" s="63">
        <v>0</v>
      </c>
      <c r="AJ2710" s="63">
        <v>0</v>
      </c>
      <c r="AK2710" s="63">
        <v>0</v>
      </c>
      <c r="AL2710" s="63">
        <v>2</v>
      </c>
      <c r="AM2710" s="63">
        <v>0</v>
      </c>
      <c r="AN2710" s="63">
        <v>0</v>
      </c>
      <c r="AO2710" s="63">
        <v>0</v>
      </c>
      <c r="AP2710" s="63">
        <v>0</v>
      </c>
      <c r="AQ2710" s="63">
        <v>0</v>
      </c>
      <c r="AR2710" s="63">
        <v>0</v>
      </c>
      <c r="AS2710" s="63">
        <v>0</v>
      </c>
      <c r="AT2710" s="63">
        <v>0</v>
      </c>
      <c r="AU2710" s="63">
        <v>0</v>
      </c>
      <c r="AV2710" s="63">
        <v>0</v>
      </c>
      <c r="AW2710" s="63">
        <v>0</v>
      </c>
      <c r="AX2710" s="63">
        <v>0</v>
      </c>
      <c r="AY2710" s="63">
        <v>0</v>
      </c>
      <c r="BA2710" s="5">
        <f>IF(Q2710&gt;0,RANK(Q2710,(N2710:P2710,Q2710:AE2710)),0)</f>
        <v>3</v>
      </c>
      <c r="BB2710" s="5">
        <f>IF(R2710&gt;0,RANK(R2710,(N2710:P2710,Q2710:AE2710)),0)</f>
        <v>4</v>
      </c>
      <c r="BC2710" s="5">
        <f>IF(T2710&gt;0,RANK(T2710,(N2710:P2710,Q2710:AE2710)),0)</f>
        <v>0</v>
      </c>
      <c r="BD2710" s="5">
        <f>IF(S2710&gt;0,RANK(S2710,(N2710:P2710,Q2710:AE2710)),0)</f>
        <v>0</v>
      </c>
      <c r="BE2710" s="2">
        <f t="shared" si="1062"/>
        <v>8.8328075709779175E-3</v>
      </c>
      <c r="BF2710" s="2">
        <f t="shared" si="1063"/>
        <v>1.0094637223974764E-3</v>
      </c>
      <c r="BG2710" s="2">
        <f t="shared" si="1064"/>
        <v>0</v>
      </c>
      <c r="BH2710" s="2">
        <f t="shared" si="1065"/>
        <v>0</v>
      </c>
      <c r="BJ2710" t="s">
        <v>1328</v>
      </c>
      <c r="BK2710" t="s">
        <v>53</v>
      </c>
      <c r="BL2710">
        <v>21</v>
      </c>
      <c r="BN2710" s="112">
        <v>48</v>
      </c>
      <c r="BO2710" s="114">
        <v>171</v>
      </c>
      <c r="BP2710" s="118">
        <f t="shared" si="1056"/>
        <v>48171</v>
      </c>
      <c r="BQ2710" s="118">
        <f t="shared" si="1055"/>
        <v>48171</v>
      </c>
      <c r="BR2710" s="5" t="s">
        <v>3151</v>
      </c>
      <c r="CD2710" s="63">
        <f t="shared" si="1066"/>
        <v>15850</v>
      </c>
      <c r="CE2710" s="63">
        <v>1</v>
      </c>
    </row>
    <row r="2711" spans="1:83" ht="15" hidden="1" customHeight="1" outlineLevel="1">
      <c r="A2711" t="s">
        <v>1286</v>
      </c>
      <c r="B2711" t="s">
        <v>53</v>
      </c>
      <c r="C2711" s="1">
        <f t="shared" si="1057"/>
        <v>653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29">
        <f t="shared" si="1067"/>
        <v>572</v>
      </c>
      <c r="H2711" s="134">
        <f t="shared" si="1068"/>
        <v>0.87595712098009193</v>
      </c>
      <c r="I2711" s="2"/>
      <c r="J2711" s="2">
        <f t="shared" si="1058"/>
        <v>5.9724349157733538E-2</v>
      </c>
      <c r="K2711" s="2">
        <f t="shared" si="1059"/>
        <v>0.93568147013782543</v>
      </c>
      <c r="L2711" s="2">
        <f t="shared" si="1060"/>
        <v>0</v>
      </c>
      <c r="M2711" s="2">
        <f t="shared" si="1061"/>
        <v>4.5941807044410643E-3</v>
      </c>
      <c r="N2711" s="63">
        <v>39</v>
      </c>
      <c r="O2711" s="63">
        <v>611</v>
      </c>
      <c r="P2711" s="63">
        <v>0</v>
      </c>
      <c r="Q2711" s="63">
        <v>3</v>
      </c>
      <c r="R2711" s="63">
        <v>0</v>
      </c>
      <c r="S2711" s="63">
        <v>0</v>
      </c>
      <c r="T2711" s="63">
        <v>0</v>
      </c>
      <c r="U2711" s="63">
        <v>0</v>
      </c>
      <c r="V2711" s="63">
        <v>0</v>
      </c>
      <c r="W2711" s="63">
        <v>0</v>
      </c>
      <c r="X2711" s="63">
        <v>0</v>
      </c>
      <c r="Y2711" s="63">
        <v>0</v>
      </c>
      <c r="Z2711" s="63">
        <v>0</v>
      </c>
      <c r="AA2711" s="63">
        <v>0</v>
      </c>
      <c r="AB2711" s="63">
        <v>0</v>
      </c>
      <c r="AC2711" s="63">
        <v>0</v>
      </c>
      <c r="AD2711" s="63">
        <v>0</v>
      </c>
      <c r="AE2711" s="63">
        <v>0</v>
      </c>
      <c r="AF2711" s="63">
        <v>0</v>
      </c>
      <c r="AG2711" s="63">
        <v>0</v>
      </c>
      <c r="AH2711" s="63">
        <v>0</v>
      </c>
      <c r="AI2711" s="63">
        <v>0</v>
      </c>
      <c r="AJ2711" s="63">
        <v>0</v>
      </c>
      <c r="AK2711" s="63">
        <v>0</v>
      </c>
      <c r="AL2711" s="63">
        <v>0</v>
      </c>
      <c r="AM2711" s="63">
        <v>0</v>
      </c>
      <c r="AN2711" s="63">
        <v>0</v>
      </c>
      <c r="AO2711" s="63">
        <v>0</v>
      </c>
      <c r="AP2711" s="63">
        <v>0</v>
      </c>
      <c r="AQ2711" s="63">
        <v>0</v>
      </c>
      <c r="AR2711" s="63">
        <v>0</v>
      </c>
      <c r="AS2711" s="63">
        <v>0</v>
      </c>
      <c r="AT2711" s="63">
        <v>0</v>
      </c>
      <c r="AU2711" s="63">
        <v>0</v>
      </c>
      <c r="AV2711" s="63">
        <v>0</v>
      </c>
      <c r="AW2711" s="63">
        <v>0</v>
      </c>
      <c r="AX2711" s="63">
        <v>0</v>
      </c>
      <c r="AY2711" s="63">
        <v>0</v>
      </c>
      <c r="BA2711" s="5">
        <f>IF(Q2711&gt;0,RANK(Q2711,(N2711:P2711,Q2711:AE2711)),0)</f>
        <v>3</v>
      </c>
      <c r="BB2711" s="5">
        <f>IF(R2711&gt;0,RANK(R2711,(N2711:P2711,Q2711:AE2711)),0)</f>
        <v>0</v>
      </c>
      <c r="BC2711" s="5">
        <f>IF(T2711&gt;0,RANK(T2711,(N2711:P2711,Q2711:AE2711)),0)</f>
        <v>0</v>
      </c>
      <c r="BD2711" s="5">
        <f>IF(S2711&gt;0,RANK(S2711,(N2711:P2711,Q2711:AE2711)),0)</f>
        <v>0</v>
      </c>
      <c r="BE2711" s="2">
        <f t="shared" si="1062"/>
        <v>4.5941807044410417E-3</v>
      </c>
      <c r="BF2711" s="2">
        <f t="shared" si="1063"/>
        <v>0</v>
      </c>
      <c r="BG2711" s="2">
        <f t="shared" si="1064"/>
        <v>0</v>
      </c>
      <c r="BH2711" s="2">
        <f t="shared" si="1065"/>
        <v>0</v>
      </c>
      <c r="BJ2711" t="s">
        <v>1286</v>
      </c>
      <c r="BK2711" t="s">
        <v>53</v>
      </c>
      <c r="BL2711">
        <v>11</v>
      </c>
      <c r="BN2711" s="112">
        <v>48</v>
      </c>
      <c r="BO2711" s="114">
        <v>173</v>
      </c>
      <c r="BP2711" s="118">
        <f t="shared" si="1056"/>
        <v>48173</v>
      </c>
      <c r="BQ2711" s="118">
        <f t="shared" si="1055"/>
        <v>48173</v>
      </c>
      <c r="BR2711" s="5" t="s">
        <v>3151</v>
      </c>
      <c r="CD2711" s="63">
        <f t="shared" si="1066"/>
        <v>653</v>
      </c>
      <c r="CE2711" s="63">
        <v>0</v>
      </c>
    </row>
    <row r="2712" spans="1:83" ht="15" hidden="1" customHeight="1" outlineLevel="1">
      <c r="A2712" t="s">
        <v>1466</v>
      </c>
      <c r="B2712" t="s">
        <v>53</v>
      </c>
      <c r="C2712" s="1">
        <f t="shared" si="1057"/>
        <v>3995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0</v>
      </c>
      <c r="G2712" s="129">
        <f t="shared" si="1067"/>
        <v>2208</v>
      </c>
      <c r="H2712" s="134">
        <f t="shared" si="1068"/>
        <v>0.55269086357947439</v>
      </c>
      <c r="I2712" s="2"/>
      <c r="J2712" s="2">
        <f t="shared" si="1058"/>
        <v>0.2195244055068836</v>
      </c>
      <c r="K2712" s="2">
        <f t="shared" si="1059"/>
        <v>0.77221526908635796</v>
      </c>
      <c r="L2712" s="2">
        <f t="shared" si="1060"/>
        <v>0</v>
      </c>
      <c r="M2712" s="2">
        <f t="shared" si="1061"/>
        <v>8.260325406758473E-3</v>
      </c>
      <c r="N2712" s="63">
        <v>877</v>
      </c>
      <c r="O2712" s="63">
        <v>3085</v>
      </c>
      <c r="P2712" s="63">
        <v>0</v>
      </c>
      <c r="Q2712" s="63">
        <v>24</v>
      </c>
      <c r="R2712" s="63">
        <v>2</v>
      </c>
      <c r="S2712" s="63">
        <v>0</v>
      </c>
      <c r="T2712" s="63">
        <v>0</v>
      </c>
      <c r="U2712" s="63">
        <v>0</v>
      </c>
      <c r="V2712" s="63">
        <v>1</v>
      </c>
      <c r="W2712" s="63">
        <v>0</v>
      </c>
      <c r="X2712" s="63">
        <v>0</v>
      </c>
      <c r="Y2712" s="63">
        <v>0</v>
      </c>
      <c r="Z2712" s="63">
        <v>0</v>
      </c>
      <c r="AA2712" s="63">
        <v>0</v>
      </c>
      <c r="AB2712" s="63">
        <v>0</v>
      </c>
      <c r="AC2712" s="63">
        <v>0</v>
      </c>
      <c r="AD2712" s="63">
        <v>0</v>
      </c>
      <c r="AE2712" s="63">
        <v>0</v>
      </c>
      <c r="AF2712" s="63">
        <v>0</v>
      </c>
      <c r="AG2712" s="63">
        <v>0</v>
      </c>
      <c r="AH2712" s="63">
        <v>0</v>
      </c>
      <c r="AI2712" s="63">
        <v>6</v>
      </c>
      <c r="AJ2712" s="63">
        <v>0</v>
      </c>
      <c r="AK2712" s="63">
        <v>0</v>
      </c>
      <c r="AL2712" s="63">
        <v>0</v>
      </c>
      <c r="AM2712" s="63">
        <v>0</v>
      </c>
      <c r="AN2712" s="63">
        <v>0</v>
      </c>
      <c r="AO2712" s="63">
        <v>0</v>
      </c>
      <c r="AP2712" s="63">
        <v>0</v>
      </c>
      <c r="AQ2712" s="63">
        <v>0</v>
      </c>
      <c r="AR2712" s="63">
        <v>0</v>
      </c>
      <c r="AS2712" s="63">
        <v>0</v>
      </c>
      <c r="AT2712" s="63">
        <v>0</v>
      </c>
      <c r="AU2712" s="63">
        <v>0</v>
      </c>
      <c r="AV2712" s="63">
        <v>0</v>
      </c>
      <c r="AW2712" s="63">
        <v>0</v>
      </c>
      <c r="AX2712" s="63">
        <v>0</v>
      </c>
      <c r="AY2712" s="63">
        <v>0</v>
      </c>
      <c r="BA2712" s="5">
        <f>IF(Q2712&gt;0,RANK(Q2712,(N2712:P2712,Q2712:AE2712)),0)</f>
        <v>3</v>
      </c>
      <c r="BB2712" s="5">
        <f>IF(R2712&gt;0,RANK(R2712,(N2712:P2712,Q2712:AE2712)),0)</f>
        <v>4</v>
      </c>
      <c r="BC2712" s="5">
        <f>IF(T2712&gt;0,RANK(T2712,(N2712:P2712,Q2712:AE2712)),0)</f>
        <v>0</v>
      </c>
      <c r="BD2712" s="5">
        <f>IF(S2712&gt;0,RANK(S2712,(N2712:P2712,Q2712:AE2712)),0)</f>
        <v>0</v>
      </c>
      <c r="BE2712" s="2">
        <f t="shared" si="1062"/>
        <v>6.0075093867334164E-3</v>
      </c>
      <c r="BF2712" s="2">
        <f t="shared" si="1063"/>
        <v>5.006257822277847E-4</v>
      </c>
      <c r="BG2712" s="2">
        <f t="shared" si="1064"/>
        <v>0</v>
      </c>
      <c r="BH2712" s="2">
        <f t="shared" si="1065"/>
        <v>0</v>
      </c>
      <c r="BJ2712" t="s">
        <v>1466</v>
      </c>
      <c r="BK2712" t="s">
        <v>53</v>
      </c>
      <c r="BL2712">
        <v>34</v>
      </c>
      <c r="BN2712" s="112">
        <v>48</v>
      </c>
      <c r="BO2712" s="114">
        <v>175</v>
      </c>
      <c r="BP2712" s="118">
        <f t="shared" si="1056"/>
        <v>48175</v>
      </c>
      <c r="BQ2712" s="118">
        <f t="shared" si="1055"/>
        <v>48175</v>
      </c>
      <c r="BR2712" s="5" t="s">
        <v>3151</v>
      </c>
      <c r="CD2712" s="63">
        <f t="shared" si="1066"/>
        <v>3995</v>
      </c>
      <c r="CE2712" s="63">
        <v>0</v>
      </c>
    </row>
    <row r="2713" spans="1:83" ht="15" hidden="1" customHeight="1" outlineLevel="1">
      <c r="A2713" t="s">
        <v>2797</v>
      </c>
      <c r="B2713" t="s">
        <v>53</v>
      </c>
      <c r="C2713" s="1">
        <f t="shared" si="1057"/>
        <v>7648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0</v>
      </c>
      <c r="G2713" s="129">
        <f t="shared" si="1067"/>
        <v>3679</v>
      </c>
      <c r="H2713" s="134">
        <f t="shared" si="1068"/>
        <v>0.48104079497907948</v>
      </c>
      <c r="I2713" s="2"/>
      <c r="J2713" s="2">
        <f t="shared" si="1058"/>
        <v>0.2547071129707113</v>
      </c>
      <c r="K2713" s="2">
        <f t="shared" si="1059"/>
        <v>0.73574790794979084</v>
      </c>
      <c r="L2713" s="2">
        <f t="shared" si="1060"/>
        <v>0</v>
      </c>
      <c r="M2713" s="2">
        <f t="shared" si="1061"/>
        <v>9.5449790794979172E-3</v>
      </c>
      <c r="N2713" s="63">
        <v>1948</v>
      </c>
      <c r="O2713" s="63">
        <v>5627</v>
      </c>
      <c r="P2713" s="63">
        <v>0</v>
      </c>
      <c r="Q2713" s="63">
        <v>57</v>
      </c>
      <c r="R2713" s="63">
        <v>15</v>
      </c>
      <c r="S2713" s="63">
        <v>0</v>
      </c>
      <c r="T2713" s="63">
        <v>0</v>
      </c>
      <c r="U2713" s="63">
        <v>0</v>
      </c>
      <c r="V2713" s="63">
        <v>1</v>
      </c>
      <c r="W2713" s="63">
        <v>0</v>
      </c>
      <c r="X2713" s="63">
        <v>0</v>
      </c>
      <c r="Y2713" s="63">
        <v>0</v>
      </c>
      <c r="Z2713" s="63">
        <v>0</v>
      </c>
      <c r="AA2713" s="63">
        <v>0</v>
      </c>
      <c r="AB2713" s="63">
        <v>0</v>
      </c>
      <c r="AC2713" s="63">
        <v>0</v>
      </c>
      <c r="AD2713" s="63">
        <v>0</v>
      </c>
      <c r="AE2713" s="63">
        <v>0</v>
      </c>
      <c r="AF2713" s="63">
        <v>0</v>
      </c>
      <c r="AG2713" s="63">
        <v>0</v>
      </c>
      <c r="AH2713" s="63">
        <v>0</v>
      </c>
      <c r="AI2713" s="63">
        <v>0</v>
      </c>
      <c r="AJ2713" s="63">
        <v>0</v>
      </c>
      <c r="AK2713" s="63">
        <v>0</v>
      </c>
      <c r="AL2713" s="63">
        <v>0</v>
      </c>
      <c r="AM2713" s="63">
        <v>0</v>
      </c>
      <c r="AN2713" s="63">
        <v>0</v>
      </c>
      <c r="AO2713" s="63">
        <v>0</v>
      </c>
      <c r="AP2713" s="63">
        <v>0</v>
      </c>
      <c r="AQ2713" s="63">
        <v>0</v>
      </c>
      <c r="AR2713" s="63">
        <v>0</v>
      </c>
      <c r="AS2713" s="63">
        <v>0</v>
      </c>
      <c r="AT2713" s="63">
        <v>0</v>
      </c>
      <c r="AU2713" s="63">
        <v>0</v>
      </c>
      <c r="AV2713" s="63">
        <v>0</v>
      </c>
      <c r="AW2713" s="63">
        <v>0</v>
      </c>
      <c r="AX2713" s="63">
        <v>0</v>
      </c>
      <c r="AY2713" s="63">
        <v>0</v>
      </c>
      <c r="BA2713" s="5">
        <f>IF(Q2713&gt;0,RANK(Q2713,(N2713:P2713,Q2713:AE2713)),0)</f>
        <v>3</v>
      </c>
      <c r="BB2713" s="5">
        <f>IF(R2713&gt;0,RANK(R2713,(N2713:P2713,Q2713:AE2713)),0)</f>
        <v>4</v>
      </c>
      <c r="BC2713" s="5">
        <f>IF(T2713&gt;0,RANK(T2713,(N2713:P2713,Q2713:AE2713)),0)</f>
        <v>0</v>
      </c>
      <c r="BD2713" s="5">
        <f>IF(S2713&gt;0,RANK(S2713,(N2713:P2713,Q2713:AE2713)),0)</f>
        <v>0</v>
      </c>
      <c r="BE2713" s="2">
        <f t="shared" si="1062"/>
        <v>7.4529288702928874E-3</v>
      </c>
      <c r="BF2713" s="2">
        <f t="shared" si="1063"/>
        <v>1.961297071129707E-3</v>
      </c>
      <c r="BG2713" s="2">
        <f t="shared" si="1064"/>
        <v>0</v>
      </c>
      <c r="BH2713" s="2">
        <f t="shared" si="1065"/>
        <v>0</v>
      </c>
      <c r="BJ2713" t="s">
        <v>2797</v>
      </c>
      <c r="BK2713" t="s">
        <v>53</v>
      </c>
      <c r="BN2713" s="112">
        <v>48</v>
      </c>
      <c r="BO2713" s="114">
        <v>177</v>
      </c>
      <c r="BP2713" s="118">
        <f t="shared" si="1056"/>
        <v>48177</v>
      </c>
      <c r="BQ2713" s="118">
        <f t="shared" si="1055"/>
        <v>48177</v>
      </c>
      <c r="BR2713" s="5" t="s">
        <v>3151</v>
      </c>
      <c r="CD2713" s="63">
        <f t="shared" si="1066"/>
        <v>7648</v>
      </c>
      <c r="CE2713" s="63">
        <v>0</v>
      </c>
    </row>
    <row r="2714" spans="1:83" ht="15" hidden="1" customHeight="1" outlineLevel="1">
      <c r="A2714" t="s">
        <v>2205</v>
      </c>
      <c r="B2714" t="s">
        <v>53</v>
      </c>
      <c r="C2714" s="1">
        <f t="shared" si="1057"/>
        <v>7782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0</v>
      </c>
      <c r="G2714" s="129">
        <f t="shared" si="1067"/>
        <v>6011</v>
      </c>
      <c r="H2714" s="134">
        <f t="shared" si="1068"/>
        <v>0.77242354150603953</v>
      </c>
      <c r="I2714" s="2"/>
      <c r="J2714" s="2">
        <f t="shared" si="1058"/>
        <v>0.10652788486250321</v>
      </c>
      <c r="K2714" s="2">
        <f t="shared" si="1059"/>
        <v>0.87895142636854284</v>
      </c>
      <c r="L2714" s="2">
        <f t="shared" si="1060"/>
        <v>0</v>
      </c>
      <c r="M2714" s="2">
        <f t="shared" si="1061"/>
        <v>1.452068876895396E-2</v>
      </c>
      <c r="N2714" s="63">
        <v>829</v>
      </c>
      <c r="O2714" s="63">
        <v>6840</v>
      </c>
      <c r="P2714" s="63">
        <v>0</v>
      </c>
      <c r="Q2714" s="63">
        <v>97</v>
      </c>
      <c r="R2714" s="63">
        <v>16</v>
      </c>
      <c r="S2714" s="63">
        <v>0</v>
      </c>
      <c r="T2714" s="63">
        <v>0</v>
      </c>
      <c r="U2714" s="63">
        <v>0</v>
      </c>
      <c r="V2714" s="63">
        <v>0</v>
      </c>
      <c r="W2714" s="63">
        <v>0</v>
      </c>
      <c r="X2714" s="63">
        <v>0</v>
      </c>
      <c r="Y2714" s="63">
        <v>0</v>
      </c>
      <c r="Z2714" s="63">
        <v>0</v>
      </c>
      <c r="AA2714" s="63">
        <v>0</v>
      </c>
      <c r="AB2714" s="63">
        <v>0</v>
      </c>
      <c r="AC2714" s="63">
        <v>0</v>
      </c>
      <c r="AD2714" s="63">
        <v>0</v>
      </c>
      <c r="AE2714" s="63">
        <v>0</v>
      </c>
      <c r="AF2714" s="63">
        <v>0</v>
      </c>
      <c r="AG2714" s="63">
        <v>0</v>
      </c>
      <c r="AH2714" s="63">
        <v>0</v>
      </c>
      <c r="AI2714" s="63">
        <v>0</v>
      </c>
      <c r="AJ2714" s="63">
        <v>0</v>
      </c>
      <c r="AK2714" s="63">
        <v>0</v>
      </c>
      <c r="AL2714" s="63">
        <v>0</v>
      </c>
      <c r="AM2714" s="63">
        <v>0</v>
      </c>
      <c r="AN2714" s="63">
        <v>0</v>
      </c>
      <c r="AO2714" s="63">
        <v>0</v>
      </c>
      <c r="AP2714" s="63">
        <v>0</v>
      </c>
      <c r="AQ2714" s="63">
        <v>0</v>
      </c>
      <c r="AR2714" s="63">
        <v>0</v>
      </c>
      <c r="AS2714" s="63">
        <v>0</v>
      </c>
      <c r="AT2714" s="63">
        <v>0</v>
      </c>
      <c r="AU2714" s="63">
        <v>0</v>
      </c>
      <c r="AV2714" s="63">
        <v>0</v>
      </c>
      <c r="AW2714" s="63">
        <v>0</v>
      </c>
      <c r="AX2714" s="63">
        <v>0</v>
      </c>
      <c r="AY2714" s="63">
        <v>0</v>
      </c>
      <c r="BA2714" s="5">
        <f>IF(Q2714&gt;0,RANK(Q2714,(N2714:P2714,Q2714:AE2714)),0)</f>
        <v>3</v>
      </c>
      <c r="BB2714" s="5">
        <f>IF(R2714&gt;0,RANK(R2714,(N2714:P2714,Q2714:AE2714)),0)</f>
        <v>4</v>
      </c>
      <c r="BC2714" s="5">
        <f>IF(T2714&gt;0,RANK(T2714,(N2714:P2714,Q2714:AE2714)),0)</f>
        <v>0</v>
      </c>
      <c r="BD2714" s="5">
        <f>IF(S2714&gt;0,RANK(S2714,(N2714:P2714,Q2714:AE2714)),0)</f>
        <v>0</v>
      </c>
      <c r="BE2714" s="2">
        <f t="shared" si="1062"/>
        <v>1.2464662040606528E-2</v>
      </c>
      <c r="BF2714" s="2">
        <f t="shared" si="1063"/>
        <v>2.0560267283474686E-3</v>
      </c>
      <c r="BG2714" s="2">
        <f t="shared" si="1064"/>
        <v>0</v>
      </c>
      <c r="BH2714" s="2">
        <f t="shared" si="1065"/>
        <v>0</v>
      </c>
      <c r="BJ2714" t="s">
        <v>2205</v>
      </c>
      <c r="BK2714" t="s">
        <v>53</v>
      </c>
      <c r="BL2714">
        <v>13</v>
      </c>
      <c r="BN2714" s="112">
        <v>48</v>
      </c>
      <c r="BO2714" s="114">
        <v>179</v>
      </c>
      <c r="BP2714" s="118">
        <f t="shared" si="1056"/>
        <v>48179</v>
      </c>
      <c r="BQ2714" s="118">
        <f t="shared" si="1055"/>
        <v>48179</v>
      </c>
      <c r="BR2714" s="5" t="s">
        <v>3151</v>
      </c>
      <c r="CD2714" s="63">
        <f t="shared" si="1066"/>
        <v>7782</v>
      </c>
      <c r="CE2714" s="63">
        <v>0</v>
      </c>
    </row>
    <row r="2715" spans="1:83" ht="15" hidden="1" customHeight="1" outlineLevel="1">
      <c r="A2715" t="s">
        <v>2248</v>
      </c>
      <c r="B2715" t="s">
        <v>53</v>
      </c>
      <c r="C2715" s="1">
        <f t="shared" si="1057"/>
        <v>59474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0</v>
      </c>
      <c r="G2715" s="129">
        <f t="shared" si="1067"/>
        <v>29657</v>
      </c>
      <c r="H2715" s="134">
        <f t="shared" si="1068"/>
        <v>0.498654874398897</v>
      </c>
      <c r="I2715" s="2"/>
      <c r="J2715" s="2">
        <f t="shared" si="1058"/>
        <v>0.24390489962000203</v>
      </c>
      <c r="K2715" s="2">
        <f t="shared" si="1059"/>
        <v>0.74255977401889905</v>
      </c>
      <c r="L2715" s="2">
        <f t="shared" si="1060"/>
        <v>0</v>
      </c>
      <c r="M2715" s="2">
        <f t="shared" si="1061"/>
        <v>1.3535326361098887E-2</v>
      </c>
      <c r="N2715" s="63">
        <v>14506</v>
      </c>
      <c r="O2715" s="63">
        <v>44163</v>
      </c>
      <c r="P2715" s="63">
        <v>0</v>
      </c>
      <c r="Q2715" s="63">
        <v>634</v>
      </c>
      <c r="R2715" s="63">
        <v>136</v>
      </c>
      <c r="S2715" s="63">
        <v>0</v>
      </c>
      <c r="T2715" s="63">
        <v>0</v>
      </c>
      <c r="U2715" s="63">
        <v>0</v>
      </c>
      <c r="V2715" s="63">
        <v>3</v>
      </c>
      <c r="W2715" s="63">
        <v>6</v>
      </c>
      <c r="X2715" s="63">
        <v>0</v>
      </c>
      <c r="Y2715" s="63">
        <v>0</v>
      </c>
      <c r="Z2715" s="63">
        <v>21</v>
      </c>
      <c r="AA2715" s="63">
        <v>0</v>
      </c>
      <c r="AB2715" s="63">
        <v>0</v>
      </c>
      <c r="AC2715" s="63">
        <v>0</v>
      </c>
      <c r="AD2715" s="63">
        <v>0</v>
      </c>
      <c r="AE2715" s="63">
        <v>0</v>
      </c>
      <c r="AF2715" s="63">
        <v>0</v>
      </c>
      <c r="AG2715" s="63">
        <v>0</v>
      </c>
      <c r="AH2715" s="63">
        <v>0</v>
      </c>
      <c r="AI2715" s="63">
        <v>0</v>
      </c>
      <c r="AJ2715" s="63">
        <v>0</v>
      </c>
      <c r="AK2715" s="63">
        <v>0</v>
      </c>
      <c r="AL2715" s="63">
        <v>5</v>
      </c>
      <c r="AM2715" s="63">
        <v>0</v>
      </c>
      <c r="AN2715" s="63">
        <v>0</v>
      </c>
      <c r="AO2715" s="63">
        <v>0</v>
      </c>
      <c r="AP2715" s="63">
        <v>0</v>
      </c>
      <c r="AQ2715" s="63">
        <v>0</v>
      </c>
      <c r="AR2715" s="63">
        <v>0</v>
      </c>
      <c r="AS2715" s="63">
        <v>0</v>
      </c>
      <c r="AT2715" s="63">
        <v>0</v>
      </c>
      <c r="AU2715" s="63">
        <v>0</v>
      </c>
      <c r="AV2715" s="63">
        <v>0</v>
      </c>
      <c r="AW2715" s="63">
        <v>0</v>
      </c>
      <c r="AX2715" s="63">
        <v>0</v>
      </c>
      <c r="AY2715" s="63">
        <v>0</v>
      </c>
      <c r="BA2715" s="5">
        <f>IF(Q2715&gt;0,RANK(Q2715,(N2715:P2715,Q2715:AE2715)),0)</f>
        <v>3</v>
      </c>
      <c r="BB2715" s="5">
        <f>IF(R2715&gt;0,RANK(R2715,(N2715:P2715,Q2715:AE2715)),0)</f>
        <v>4</v>
      </c>
      <c r="BC2715" s="5">
        <f>IF(T2715&gt;0,RANK(T2715,(N2715:P2715,Q2715:AE2715)),0)</f>
        <v>0</v>
      </c>
      <c r="BD2715" s="5">
        <f>IF(S2715&gt;0,RANK(S2715,(N2715:P2715,Q2715:AE2715)),0)</f>
        <v>0</v>
      </c>
      <c r="BE2715" s="2">
        <f t="shared" si="1062"/>
        <v>1.0660120388741298E-2</v>
      </c>
      <c r="BF2715" s="2">
        <f t="shared" si="1063"/>
        <v>2.2867135218751049E-3</v>
      </c>
      <c r="BG2715" s="2">
        <f t="shared" si="1064"/>
        <v>0</v>
      </c>
      <c r="BH2715" s="2">
        <f t="shared" si="1065"/>
        <v>0</v>
      </c>
      <c r="BJ2715" t="s">
        <v>2248</v>
      </c>
      <c r="BK2715" t="s">
        <v>53</v>
      </c>
      <c r="BL2715">
        <v>4</v>
      </c>
      <c r="BN2715" s="112">
        <v>48</v>
      </c>
      <c r="BO2715" s="114">
        <v>181</v>
      </c>
      <c r="BP2715" s="118">
        <f t="shared" si="1056"/>
        <v>48181</v>
      </c>
      <c r="BQ2715" s="118">
        <f t="shared" si="1055"/>
        <v>48181</v>
      </c>
      <c r="BR2715" s="5" t="s">
        <v>3151</v>
      </c>
      <c r="CD2715" s="63">
        <f t="shared" si="1066"/>
        <v>59474</v>
      </c>
      <c r="CE2715" s="63">
        <v>6</v>
      </c>
    </row>
    <row r="2716" spans="1:83" ht="15" hidden="1" customHeight="1" outlineLevel="1">
      <c r="A2716" t="s">
        <v>140</v>
      </c>
      <c r="B2716" t="s">
        <v>53</v>
      </c>
      <c r="C2716" s="1">
        <f t="shared" si="1057"/>
        <v>47982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0</v>
      </c>
      <c r="G2716" s="129">
        <f t="shared" si="1067"/>
        <v>17697</v>
      </c>
      <c r="H2716" s="134">
        <f t="shared" si="1068"/>
        <v>0.36882580967862949</v>
      </c>
      <c r="I2716" s="2"/>
      <c r="J2716" s="2">
        <f t="shared" si="1058"/>
        <v>0.30836563711391773</v>
      </c>
      <c r="K2716" s="2">
        <f t="shared" si="1059"/>
        <v>0.67719144679254717</v>
      </c>
      <c r="L2716" s="2">
        <f t="shared" si="1060"/>
        <v>0</v>
      </c>
      <c r="M2716" s="2">
        <f t="shared" si="1061"/>
        <v>1.4442916093535096E-2</v>
      </c>
      <c r="N2716" s="63">
        <v>14796</v>
      </c>
      <c r="O2716" s="63">
        <v>32493</v>
      </c>
      <c r="P2716" s="63">
        <v>0</v>
      </c>
      <c r="Q2716" s="63">
        <v>551</v>
      </c>
      <c r="R2716" s="63">
        <v>113</v>
      </c>
      <c r="S2716" s="63">
        <v>0</v>
      </c>
      <c r="T2716" s="63">
        <v>0</v>
      </c>
      <c r="U2716" s="63">
        <v>0</v>
      </c>
      <c r="V2716" s="63">
        <v>0</v>
      </c>
      <c r="W2716" s="63">
        <v>5</v>
      </c>
      <c r="X2716" s="63">
        <v>0</v>
      </c>
      <c r="Y2716" s="63">
        <v>0</v>
      </c>
      <c r="Z2716" s="63">
        <v>24</v>
      </c>
      <c r="AA2716" s="63">
        <v>0</v>
      </c>
      <c r="AB2716" s="63">
        <v>0</v>
      </c>
      <c r="AC2716" s="63">
        <v>0</v>
      </c>
      <c r="AD2716" s="63">
        <v>0</v>
      </c>
      <c r="AE2716" s="63">
        <v>0</v>
      </c>
      <c r="AF2716" s="63">
        <v>0</v>
      </c>
      <c r="AG2716" s="63">
        <v>0</v>
      </c>
      <c r="AH2716" s="63">
        <v>0</v>
      </c>
      <c r="AI2716" s="63">
        <v>0</v>
      </c>
      <c r="AJ2716" s="63">
        <v>0</v>
      </c>
      <c r="AK2716" s="63">
        <v>0</v>
      </c>
      <c r="AL2716" s="63">
        <v>0</v>
      </c>
      <c r="AM2716" s="63">
        <v>0</v>
      </c>
      <c r="AN2716" s="63">
        <v>0</v>
      </c>
      <c r="AO2716" s="63">
        <v>0</v>
      </c>
      <c r="AP2716" s="63">
        <v>0</v>
      </c>
      <c r="AQ2716" s="63">
        <v>0</v>
      </c>
      <c r="AR2716" s="63">
        <v>0</v>
      </c>
      <c r="AS2716" s="63">
        <v>0</v>
      </c>
      <c r="AT2716" s="63">
        <v>0</v>
      </c>
      <c r="AU2716" s="63">
        <v>0</v>
      </c>
      <c r="AV2716" s="63">
        <v>0</v>
      </c>
      <c r="AW2716" s="63">
        <v>0</v>
      </c>
      <c r="AX2716" s="63">
        <v>0</v>
      </c>
      <c r="AY2716" s="63">
        <v>0</v>
      </c>
      <c r="BA2716" s="5">
        <f>IF(Q2716&gt;0,RANK(Q2716,(N2716:P2716,Q2716:AE2716)),0)</f>
        <v>3</v>
      </c>
      <c r="BB2716" s="5">
        <f>IF(R2716&gt;0,RANK(R2716,(N2716:P2716,Q2716:AE2716)),0)</f>
        <v>4</v>
      </c>
      <c r="BC2716" s="5">
        <f>IF(T2716&gt;0,RANK(T2716,(N2716:P2716,Q2716:AE2716)),0)</f>
        <v>0</v>
      </c>
      <c r="BD2716" s="5">
        <f>IF(S2716&gt;0,RANK(S2716,(N2716:P2716,Q2716:AE2716)),0)</f>
        <v>0</v>
      </c>
      <c r="BE2716" s="2">
        <f t="shared" si="1062"/>
        <v>1.1483472969030052E-2</v>
      </c>
      <c r="BF2716" s="2">
        <f t="shared" si="1063"/>
        <v>2.3550498103455464E-3</v>
      </c>
      <c r="BG2716" s="2">
        <f t="shared" si="1064"/>
        <v>0</v>
      </c>
      <c r="BH2716" s="2">
        <f t="shared" si="1065"/>
        <v>0</v>
      </c>
      <c r="BJ2716" t="s">
        <v>140</v>
      </c>
      <c r="BK2716" t="s">
        <v>53</v>
      </c>
      <c r="BL2716">
        <v>1</v>
      </c>
      <c r="BN2716" s="112">
        <v>48</v>
      </c>
      <c r="BO2716" s="114">
        <v>183</v>
      </c>
      <c r="BP2716" s="118">
        <f t="shared" si="1056"/>
        <v>48183</v>
      </c>
      <c r="BQ2716" s="118">
        <f t="shared" si="1055"/>
        <v>48183</v>
      </c>
      <c r="BR2716" s="5" t="s">
        <v>3151</v>
      </c>
      <c r="CD2716" s="63">
        <f t="shared" si="1066"/>
        <v>47982</v>
      </c>
      <c r="CE2716" s="63">
        <v>5</v>
      </c>
    </row>
    <row r="2717" spans="1:83" ht="15" hidden="1" customHeight="1" outlineLevel="1">
      <c r="A2717" t="s">
        <v>487</v>
      </c>
      <c r="B2717" t="s">
        <v>53</v>
      </c>
      <c r="C2717" s="1">
        <f t="shared" si="1057"/>
        <v>12414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29">
        <f t="shared" si="1067"/>
        <v>6599</v>
      </c>
      <c r="H2717" s="134">
        <f t="shared" si="1068"/>
        <v>0.53157725149025292</v>
      </c>
      <c r="I2717" s="2"/>
      <c r="J2717" s="2">
        <f t="shared" si="1058"/>
        <v>0.22821008538746576</v>
      </c>
      <c r="K2717" s="2">
        <f t="shared" si="1059"/>
        <v>0.75978733687771871</v>
      </c>
      <c r="L2717" s="2">
        <f t="shared" si="1060"/>
        <v>0</v>
      </c>
      <c r="M2717" s="2">
        <f t="shared" si="1061"/>
        <v>1.20025777348155E-2</v>
      </c>
      <c r="N2717" s="63">
        <v>2833</v>
      </c>
      <c r="O2717" s="63">
        <v>9432</v>
      </c>
      <c r="P2717" s="63">
        <v>0</v>
      </c>
      <c r="Q2717" s="63">
        <v>118</v>
      </c>
      <c r="R2717" s="63">
        <v>30</v>
      </c>
      <c r="S2717" s="63">
        <v>0</v>
      </c>
      <c r="T2717" s="63">
        <v>0</v>
      </c>
      <c r="U2717" s="63">
        <v>0</v>
      </c>
      <c r="V2717" s="63">
        <v>0</v>
      </c>
      <c r="W2717" s="63">
        <v>1</v>
      </c>
      <c r="X2717" s="63">
        <v>0</v>
      </c>
      <c r="Y2717" s="63">
        <v>0</v>
      </c>
      <c r="Z2717" s="63">
        <v>0</v>
      </c>
      <c r="AA2717" s="63">
        <v>0</v>
      </c>
      <c r="AB2717" s="63">
        <v>0</v>
      </c>
      <c r="AC2717" s="63">
        <v>0</v>
      </c>
      <c r="AD2717" s="63">
        <v>0</v>
      </c>
      <c r="AE2717" s="63">
        <v>0</v>
      </c>
      <c r="AF2717" s="63">
        <v>0</v>
      </c>
      <c r="AG2717" s="63">
        <v>0</v>
      </c>
      <c r="AH2717" s="63">
        <v>0</v>
      </c>
      <c r="AI2717" s="63">
        <v>0</v>
      </c>
      <c r="AJ2717" s="63">
        <v>0</v>
      </c>
      <c r="AK2717" s="63">
        <v>0</v>
      </c>
      <c r="AL2717" s="63">
        <v>0</v>
      </c>
      <c r="AM2717" s="63">
        <v>0</v>
      </c>
      <c r="AN2717" s="63">
        <v>0</v>
      </c>
      <c r="AO2717" s="63">
        <v>0</v>
      </c>
      <c r="AP2717" s="63">
        <v>0</v>
      </c>
      <c r="AQ2717" s="63">
        <v>0</v>
      </c>
      <c r="AR2717" s="63">
        <v>0</v>
      </c>
      <c r="AS2717" s="63">
        <v>0</v>
      </c>
      <c r="AT2717" s="63">
        <v>0</v>
      </c>
      <c r="AU2717" s="63">
        <v>0</v>
      </c>
      <c r="AV2717" s="63">
        <v>0</v>
      </c>
      <c r="AW2717" s="63">
        <v>0</v>
      </c>
      <c r="AX2717" s="63">
        <v>0</v>
      </c>
      <c r="AY2717" s="63">
        <v>0</v>
      </c>
      <c r="BA2717" s="5">
        <f>IF(Q2717&gt;0,RANK(Q2717,(N2717:P2717,Q2717:AE2717)),0)</f>
        <v>3</v>
      </c>
      <c r="BB2717" s="5">
        <f>IF(R2717&gt;0,RANK(R2717,(N2717:P2717,Q2717:AE2717)),0)</f>
        <v>4</v>
      </c>
      <c r="BC2717" s="5">
        <f>IF(T2717&gt;0,RANK(T2717,(N2717:P2717,Q2717:AE2717)),0)</f>
        <v>0</v>
      </c>
      <c r="BD2717" s="5">
        <f>IF(S2717&gt;0,RANK(S2717,(N2717:P2717,Q2717:AE2717)),0)</f>
        <v>0</v>
      </c>
      <c r="BE2717" s="2">
        <f t="shared" si="1062"/>
        <v>9.5053971322700184E-3</v>
      </c>
      <c r="BF2717" s="2">
        <f t="shared" si="1063"/>
        <v>2.4166263895601739E-3</v>
      </c>
      <c r="BG2717" s="2">
        <f t="shared" si="1064"/>
        <v>0</v>
      </c>
      <c r="BH2717" s="2">
        <f t="shared" si="1065"/>
        <v>0</v>
      </c>
      <c r="BJ2717" t="s">
        <v>487</v>
      </c>
      <c r="BK2717" t="s">
        <v>53</v>
      </c>
      <c r="BL2717">
        <v>8</v>
      </c>
      <c r="BN2717" s="112">
        <v>48</v>
      </c>
      <c r="BO2717" s="114">
        <v>185</v>
      </c>
      <c r="BP2717" s="118">
        <f t="shared" si="1056"/>
        <v>48185</v>
      </c>
      <c r="BQ2717" s="118">
        <f t="shared" si="1055"/>
        <v>48185</v>
      </c>
      <c r="BR2717" s="5" t="s">
        <v>3151</v>
      </c>
      <c r="CD2717" s="63">
        <f t="shared" si="1066"/>
        <v>12414</v>
      </c>
      <c r="CE2717" s="63">
        <v>1</v>
      </c>
    </row>
    <row r="2718" spans="1:83" ht="15" hidden="1" customHeight="1" outlineLevel="1">
      <c r="A2718" t="s">
        <v>2875</v>
      </c>
      <c r="B2718" t="s">
        <v>53</v>
      </c>
      <c r="C2718" s="1">
        <f t="shared" si="1057"/>
        <v>77619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0</v>
      </c>
      <c r="G2718" s="129">
        <f t="shared" si="1067"/>
        <v>18748</v>
      </c>
      <c r="H2718" s="134">
        <f t="shared" si="1068"/>
        <v>0.24153879849006044</v>
      </c>
      <c r="I2718" s="2"/>
      <c r="J2718" s="2">
        <f t="shared" si="1058"/>
        <v>0.37110758963655804</v>
      </c>
      <c r="K2718" s="2">
        <f t="shared" si="1059"/>
        <v>0.61264638812661854</v>
      </c>
      <c r="L2718" s="2">
        <f t="shared" si="1060"/>
        <v>0</v>
      </c>
      <c r="M2718" s="2">
        <f t="shared" si="1061"/>
        <v>1.6246022236823365E-2</v>
      </c>
      <c r="N2718" s="63">
        <v>28805</v>
      </c>
      <c r="O2718" s="63">
        <v>47553</v>
      </c>
      <c r="P2718" s="63">
        <v>0</v>
      </c>
      <c r="Q2718" s="63">
        <v>1023</v>
      </c>
      <c r="R2718" s="63">
        <v>211</v>
      </c>
      <c r="S2718" s="63">
        <v>0</v>
      </c>
      <c r="T2718" s="63">
        <v>0</v>
      </c>
      <c r="U2718" s="63">
        <v>0</v>
      </c>
      <c r="V2718" s="63">
        <v>2</v>
      </c>
      <c r="W2718" s="63">
        <v>4</v>
      </c>
      <c r="X2718" s="63">
        <v>0</v>
      </c>
      <c r="Y2718" s="63">
        <v>0</v>
      </c>
      <c r="Z2718" s="63">
        <v>19</v>
      </c>
      <c r="AA2718" s="63">
        <v>0</v>
      </c>
      <c r="AB2718" s="63">
        <v>0</v>
      </c>
      <c r="AC2718" s="63">
        <v>0</v>
      </c>
      <c r="AD2718" s="63">
        <v>0</v>
      </c>
      <c r="AE2718" s="63">
        <v>0</v>
      </c>
      <c r="AF2718" s="63">
        <v>0</v>
      </c>
      <c r="AG2718" s="63">
        <v>0</v>
      </c>
      <c r="AH2718" s="63">
        <v>0</v>
      </c>
      <c r="AI2718" s="63">
        <v>0</v>
      </c>
      <c r="AJ2718" s="63">
        <v>0</v>
      </c>
      <c r="AK2718" s="63">
        <v>0</v>
      </c>
      <c r="AL2718" s="63">
        <v>2</v>
      </c>
      <c r="AM2718" s="63">
        <v>0</v>
      </c>
      <c r="AN2718" s="63">
        <v>0</v>
      </c>
      <c r="AO2718" s="63">
        <v>0</v>
      </c>
      <c r="AP2718" s="63">
        <v>0</v>
      </c>
      <c r="AQ2718" s="63">
        <v>0</v>
      </c>
      <c r="AR2718" s="63">
        <v>0</v>
      </c>
      <c r="AS2718" s="63">
        <v>0</v>
      </c>
      <c r="AT2718" s="63">
        <v>0</v>
      </c>
      <c r="AU2718" s="63">
        <v>0</v>
      </c>
      <c r="AV2718" s="63">
        <v>0</v>
      </c>
      <c r="AW2718" s="63">
        <v>0</v>
      </c>
      <c r="AX2718" s="63">
        <v>0</v>
      </c>
      <c r="AY2718" s="63">
        <v>0</v>
      </c>
      <c r="BA2718" s="5">
        <f>IF(Q2718&gt;0,RANK(Q2718,(N2718:P2718,Q2718:AE2718)),0)</f>
        <v>3</v>
      </c>
      <c r="BB2718" s="5">
        <f>IF(R2718&gt;0,RANK(R2718,(N2718:P2718,Q2718:AE2718)),0)</f>
        <v>4</v>
      </c>
      <c r="BC2718" s="5">
        <f>IF(T2718&gt;0,RANK(T2718,(N2718:P2718,Q2718:AE2718)),0)</f>
        <v>0</v>
      </c>
      <c r="BD2718" s="5">
        <f>IF(S2718&gt;0,RANK(S2718,(N2718:P2718,Q2718:AE2718)),0)</f>
        <v>0</v>
      </c>
      <c r="BE2718" s="2">
        <f t="shared" si="1062"/>
        <v>1.3179762686970974E-2</v>
      </c>
      <c r="BF2718" s="2">
        <f t="shared" si="1063"/>
        <v>2.7184065757095556E-3</v>
      </c>
      <c r="BG2718" s="2">
        <f t="shared" si="1064"/>
        <v>0</v>
      </c>
      <c r="BH2718" s="2">
        <f t="shared" si="1065"/>
        <v>0</v>
      </c>
      <c r="BJ2718" t="s">
        <v>2875</v>
      </c>
      <c r="BK2718" t="s">
        <v>53</v>
      </c>
      <c r="BN2718" s="112">
        <v>48</v>
      </c>
      <c r="BO2718" s="114">
        <v>187</v>
      </c>
      <c r="BP2718" s="118">
        <f t="shared" si="1056"/>
        <v>48187</v>
      </c>
      <c r="BQ2718" s="118">
        <f t="shared" si="1055"/>
        <v>48187</v>
      </c>
      <c r="BR2718" s="5" t="s">
        <v>3151</v>
      </c>
      <c r="CD2718" s="63">
        <f t="shared" si="1066"/>
        <v>77619</v>
      </c>
      <c r="CE2718" s="63">
        <v>4</v>
      </c>
    </row>
    <row r="2719" spans="1:83" ht="15" hidden="1" customHeight="1" outlineLevel="1">
      <c r="A2719" t="s">
        <v>3082</v>
      </c>
      <c r="B2719" t="s">
        <v>53</v>
      </c>
      <c r="C2719" s="1">
        <f t="shared" si="1057"/>
        <v>9586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0</v>
      </c>
      <c r="G2719" s="129">
        <f t="shared" si="1067"/>
        <v>4898</v>
      </c>
      <c r="H2719" s="134">
        <f t="shared" si="1068"/>
        <v>0.51095347381598166</v>
      </c>
      <c r="I2719" s="2"/>
      <c r="J2719" s="2">
        <f t="shared" si="1058"/>
        <v>0.23774254120592531</v>
      </c>
      <c r="K2719" s="2">
        <f t="shared" si="1059"/>
        <v>0.74869601502190697</v>
      </c>
      <c r="L2719" s="2">
        <f t="shared" si="1060"/>
        <v>0</v>
      </c>
      <c r="M2719" s="2">
        <f t="shared" si="1061"/>
        <v>1.3561443772167725E-2</v>
      </c>
      <c r="N2719" s="63">
        <v>2279</v>
      </c>
      <c r="O2719" s="63">
        <v>7177</v>
      </c>
      <c r="P2719" s="63">
        <v>0</v>
      </c>
      <c r="Q2719" s="63">
        <v>97</v>
      </c>
      <c r="R2719" s="63">
        <v>31</v>
      </c>
      <c r="S2719" s="63">
        <v>0</v>
      </c>
      <c r="T2719" s="63">
        <v>0</v>
      </c>
      <c r="U2719" s="63">
        <v>0</v>
      </c>
      <c r="V2719" s="63">
        <v>0</v>
      </c>
      <c r="W2719" s="63">
        <v>0</v>
      </c>
      <c r="X2719" s="63">
        <v>0</v>
      </c>
      <c r="Y2719" s="63">
        <v>0</v>
      </c>
      <c r="Z2719" s="63">
        <v>2</v>
      </c>
      <c r="AA2719" s="63">
        <v>0</v>
      </c>
      <c r="AB2719" s="63">
        <v>0</v>
      </c>
      <c r="AC2719" s="63">
        <v>0</v>
      </c>
      <c r="AD2719" s="63">
        <v>0</v>
      </c>
      <c r="AE2719" s="63">
        <v>0</v>
      </c>
      <c r="AF2719" s="63">
        <v>0</v>
      </c>
      <c r="AG2719" s="63">
        <v>0</v>
      </c>
      <c r="AH2719" s="63">
        <v>0</v>
      </c>
      <c r="AI2719" s="63">
        <v>0</v>
      </c>
      <c r="AJ2719" s="63">
        <v>0</v>
      </c>
      <c r="AK2719" s="63">
        <v>0</v>
      </c>
      <c r="AL2719" s="63">
        <v>0</v>
      </c>
      <c r="AM2719" s="63">
        <v>0</v>
      </c>
      <c r="AN2719" s="63">
        <v>0</v>
      </c>
      <c r="AO2719" s="63">
        <v>0</v>
      </c>
      <c r="AP2719" s="63">
        <v>0</v>
      </c>
      <c r="AQ2719" s="63">
        <v>0</v>
      </c>
      <c r="AR2719" s="63">
        <v>0</v>
      </c>
      <c r="AS2719" s="63">
        <v>0</v>
      </c>
      <c r="AT2719" s="63">
        <v>0</v>
      </c>
      <c r="AU2719" s="63">
        <v>0</v>
      </c>
      <c r="AV2719" s="63">
        <v>0</v>
      </c>
      <c r="AW2719" s="63">
        <v>0</v>
      </c>
      <c r="AX2719" s="63">
        <v>0</v>
      </c>
      <c r="AY2719" s="63">
        <v>0</v>
      </c>
      <c r="BA2719" s="5">
        <f>IF(Q2719&gt;0,RANK(Q2719,(N2719:P2719,Q2719:AE2719)),0)</f>
        <v>3</v>
      </c>
      <c r="BB2719" s="5">
        <f>IF(R2719&gt;0,RANK(R2719,(N2719:P2719,Q2719:AE2719)),0)</f>
        <v>4</v>
      </c>
      <c r="BC2719" s="5">
        <f>IF(T2719&gt;0,RANK(T2719,(N2719:P2719,Q2719:AE2719)),0)</f>
        <v>0</v>
      </c>
      <c r="BD2719" s="5">
        <f>IF(S2719&gt;0,RANK(S2719,(N2719:P2719,Q2719:AE2719)),0)</f>
        <v>0</v>
      </c>
      <c r="BE2719" s="2">
        <f t="shared" si="1062"/>
        <v>1.0118923430002086E-2</v>
      </c>
      <c r="BF2719" s="2">
        <f t="shared" si="1063"/>
        <v>3.2338827456707699E-3</v>
      </c>
      <c r="BG2719" s="2">
        <f t="shared" si="1064"/>
        <v>0</v>
      </c>
      <c r="BH2719" s="2">
        <f t="shared" si="1065"/>
        <v>0</v>
      </c>
      <c r="BJ2719" t="s">
        <v>3082</v>
      </c>
      <c r="BK2719" t="s">
        <v>53</v>
      </c>
      <c r="BL2719">
        <v>19</v>
      </c>
      <c r="BN2719" s="112">
        <v>48</v>
      </c>
      <c r="BO2719" s="114">
        <v>189</v>
      </c>
      <c r="BP2719" s="118">
        <f t="shared" si="1056"/>
        <v>48189</v>
      </c>
      <c r="BQ2719" s="118">
        <f t="shared" si="1055"/>
        <v>48189</v>
      </c>
      <c r="BR2719" s="5" t="s">
        <v>3151</v>
      </c>
      <c r="CD2719" s="63">
        <f t="shared" si="1066"/>
        <v>9586</v>
      </c>
      <c r="CE2719" s="63">
        <v>0</v>
      </c>
    </row>
    <row r="2720" spans="1:83" ht="15" hidden="1" customHeight="1" outlineLevel="1">
      <c r="A2720" t="s">
        <v>230</v>
      </c>
      <c r="B2720" t="s">
        <v>53</v>
      </c>
      <c r="C2720" s="1">
        <f t="shared" si="1057"/>
        <v>1169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29">
        <f t="shared" si="1067"/>
        <v>827</v>
      </c>
      <c r="H2720" s="134">
        <f t="shared" si="1068"/>
        <v>0.70744225834046193</v>
      </c>
      <c r="I2720" s="2"/>
      <c r="J2720" s="2">
        <f t="shared" si="1058"/>
        <v>0.1437125748502994</v>
      </c>
      <c r="K2720" s="2">
        <f t="shared" si="1059"/>
        <v>0.85115483319076135</v>
      </c>
      <c r="L2720" s="2">
        <f t="shared" si="1060"/>
        <v>0</v>
      </c>
      <c r="M2720" s="2">
        <f t="shared" si="1061"/>
        <v>5.1325919589392255E-3</v>
      </c>
      <c r="N2720" s="63">
        <v>168</v>
      </c>
      <c r="O2720" s="63">
        <v>995</v>
      </c>
      <c r="P2720" s="63">
        <v>0</v>
      </c>
      <c r="Q2720" s="63">
        <v>4</v>
      </c>
      <c r="R2720" s="63">
        <v>1</v>
      </c>
      <c r="S2720" s="63">
        <v>0</v>
      </c>
      <c r="T2720" s="63">
        <v>0</v>
      </c>
      <c r="U2720" s="63">
        <v>0</v>
      </c>
      <c r="V2720" s="63">
        <v>0</v>
      </c>
      <c r="W2720" s="63">
        <v>1</v>
      </c>
      <c r="X2720" s="63">
        <v>0</v>
      </c>
      <c r="Y2720" s="63">
        <v>0</v>
      </c>
      <c r="Z2720" s="63">
        <v>0</v>
      </c>
      <c r="AA2720" s="63">
        <v>0</v>
      </c>
      <c r="AB2720" s="63">
        <v>0</v>
      </c>
      <c r="AC2720" s="63">
        <v>0</v>
      </c>
      <c r="AD2720" s="63">
        <v>0</v>
      </c>
      <c r="AE2720" s="63">
        <v>0</v>
      </c>
      <c r="AF2720" s="63">
        <v>0</v>
      </c>
      <c r="AG2720" s="63">
        <v>0</v>
      </c>
      <c r="AH2720" s="63">
        <v>0</v>
      </c>
      <c r="AI2720" s="63">
        <v>0</v>
      </c>
      <c r="AJ2720" s="63">
        <v>0</v>
      </c>
      <c r="AK2720" s="63">
        <v>0</v>
      </c>
      <c r="AL2720" s="63">
        <v>0</v>
      </c>
      <c r="AM2720" s="63">
        <v>0</v>
      </c>
      <c r="AN2720" s="63">
        <v>0</v>
      </c>
      <c r="AO2720" s="63">
        <v>0</v>
      </c>
      <c r="AP2720" s="63">
        <v>0</v>
      </c>
      <c r="AQ2720" s="63">
        <v>0</v>
      </c>
      <c r="AR2720" s="63">
        <v>0</v>
      </c>
      <c r="AS2720" s="63">
        <v>0</v>
      </c>
      <c r="AT2720" s="63">
        <v>0</v>
      </c>
      <c r="AU2720" s="63">
        <v>0</v>
      </c>
      <c r="AV2720" s="63">
        <v>0</v>
      </c>
      <c r="AW2720" s="63">
        <v>0</v>
      </c>
      <c r="AX2720" s="63">
        <v>0</v>
      </c>
      <c r="AY2720" s="63">
        <v>0</v>
      </c>
      <c r="BA2720" s="5">
        <f>IF(Q2720&gt;0,RANK(Q2720,(N2720:P2720,Q2720:AE2720)),0)</f>
        <v>3</v>
      </c>
      <c r="BB2720" s="5">
        <f>IF(R2720&gt;0,RANK(R2720,(N2720:P2720,Q2720:AE2720)),0)</f>
        <v>4</v>
      </c>
      <c r="BC2720" s="5">
        <f>IF(T2720&gt;0,RANK(T2720,(N2720:P2720,Q2720:AE2720)),0)</f>
        <v>0</v>
      </c>
      <c r="BD2720" s="5">
        <f>IF(S2720&gt;0,RANK(S2720,(N2720:P2720,Q2720:AE2720)),0)</f>
        <v>0</v>
      </c>
      <c r="BE2720" s="2">
        <f t="shared" si="1062"/>
        <v>3.4217279726261761E-3</v>
      </c>
      <c r="BF2720" s="2">
        <f t="shared" si="1063"/>
        <v>8.5543199315654401E-4</v>
      </c>
      <c r="BG2720" s="2">
        <f t="shared" si="1064"/>
        <v>0</v>
      </c>
      <c r="BH2720" s="2">
        <f t="shared" si="1065"/>
        <v>0</v>
      </c>
      <c r="BJ2720" t="s">
        <v>230</v>
      </c>
      <c r="BK2720" t="s">
        <v>53</v>
      </c>
      <c r="BL2720">
        <v>13</v>
      </c>
      <c r="BN2720" s="112">
        <v>48</v>
      </c>
      <c r="BO2720" s="114">
        <v>191</v>
      </c>
      <c r="BP2720" s="118">
        <f t="shared" si="1056"/>
        <v>48191</v>
      </c>
      <c r="BQ2720" s="118">
        <f t="shared" si="1055"/>
        <v>48191</v>
      </c>
      <c r="BR2720" s="5" t="s">
        <v>3151</v>
      </c>
      <c r="CD2720" s="63">
        <f t="shared" si="1066"/>
        <v>1169</v>
      </c>
      <c r="CE2720" s="63">
        <v>1</v>
      </c>
    </row>
    <row r="2721" spans="1:83" ht="15" hidden="1" customHeight="1" outlineLevel="1">
      <c r="A2721" t="s">
        <v>2644</v>
      </c>
      <c r="B2721" t="s">
        <v>53</v>
      </c>
      <c r="C2721" s="1">
        <f t="shared" si="1057"/>
        <v>4351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0</v>
      </c>
      <c r="G2721" s="129">
        <f t="shared" si="1067"/>
        <v>2975</v>
      </c>
      <c r="H2721" s="134">
        <f t="shared" si="1068"/>
        <v>0.68375086187083434</v>
      </c>
      <c r="I2721" s="2"/>
      <c r="J2721" s="2">
        <f t="shared" si="1058"/>
        <v>0.14732245460813606</v>
      </c>
      <c r="K2721" s="2">
        <f t="shared" si="1059"/>
        <v>0.83107331647897031</v>
      </c>
      <c r="L2721" s="2">
        <f t="shared" si="1060"/>
        <v>0</v>
      </c>
      <c r="M2721" s="2">
        <f t="shared" si="1061"/>
        <v>2.1604228912893597E-2</v>
      </c>
      <c r="N2721" s="63">
        <v>641</v>
      </c>
      <c r="O2721" s="63">
        <v>3616</v>
      </c>
      <c r="P2721" s="63">
        <v>0</v>
      </c>
      <c r="Q2721" s="63">
        <v>52</v>
      </c>
      <c r="R2721" s="63">
        <v>40</v>
      </c>
      <c r="S2721" s="63">
        <v>0</v>
      </c>
      <c r="T2721" s="63">
        <v>0</v>
      </c>
      <c r="U2721" s="63">
        <v>0</v>
      </c>
      <c r="V2721" s="63">
        <v>0</v>
      </c>
      <c r="W2721" s="63">
        <v>0</v>
      </c>
      <c r="X2721" s="63">
        <v>0</v>
      </c>
      <c r="Y2721" s="63">
        <v>0</v>
      </c>
      <c r="Z2721" s="63">
        <v>2</v>
      </c>
      <c r="AA2721" s="63">
        <v>0</v>
      </c>
      <c r="AB2721" s="63">
        <v>0</v>
      </c>
      <c r="AC2721" s="63">
        <v>0</v>
      </c>
      <c r="AD2721" s="63">
        <v>0</v>
      </c>
      <c r="AE2721" s="63">
        <v>0</v>
      </c>
      <c r="AF2721" s="63">
        <v>0</v>
      </c>
      <c r="AG2721" s="63">
        <v>0</v>
      </c>
      <c r="AH2721" s="63">
        <v>0</v>
      </c>
      <c r="AI2721" s="63">
        <v>0</v>
      </c>
      <c r="AJ2721" s="63">
        <v>0</v>
      </c>
      <c r="AK2721" s="63">
        <v>0</v>
      </c>
      <c r="AL2721" s="63">
        <v>0</v>
      </c>
      <c r="AM2721" s="63">
        <v>0</v>
      </c>
      <c r="AN2721" s="63">
        <v>0</v>
      </c>
      <c r="AO2721" s="63">
        <v>0</v>
      </c>
      <c r="AP2721" s="63">
        <v>0</v>
      </c>
      <c r="AQ2721" s="63">
        <v>0</v>
      </c>
      <c r="AR2721" s="63">
        <v>0</v>
      </c>
      <c r="AS2721" s="63">
        <v>0</v>
      </c>
      <c r="AT2721" s="63">
        <v>0</v>
      </c>
      <c r="AU2721" s="63">
        <v>0</v>
      </c>
      <c r="AV2721" s="63">
        <v>0</v>
      </c>
      <c r="AW2721" s="63">
        <v>0</v>
      </c>
      <c r="AX2721" s="63">
        <v>0</v>
      </c>
      <c r="AY2721" s="63">
        <v>0</v>
      </c>
      <c r="BA2721" s="5">
        <f>IF(Q2721&gt;0,RANK(Q2721,(N2721:P2721,Q2721:AE2721)),0)</f>
        <v>3</v>
      </c>
      <c r="BB2721" s="5">
        <f>IF(R2721&gt;0,RANK(R2721,(N2721:P2721,Q2721:AE2721)),0)</f>
        <v>4</v>
      </c>
      <c r="BC2721" s="5">
        <f>IF(T2721&gt;0,RANK(T2721,(N2721:P2721,Q2721:AE2721)),0)</f>
        <v>0</v>
      </c>
      <c r="BD2721" s="5">
        <f>IF(S2721&gt;0,RANK(S2721,(N2721:P2721,Q2721:AE2721)),0)</f>
        <v>0</v>
      </c>
      <c r="BE2721" s="2">
        <f t="shared" si="1062"/>
        <v>1.1951275568834751E-2</v>
      </c>
      <c r="BF2721" s="2">
        <f t="shared" si="1063"/>
        <v>9.1932888991036535E-3</v>
      </c>
      <c r="BG2721" s="2">
        <f t="shared" si="1064"/>
        <v>0</v>
      </c>
      <c r="BH2721" s="2">
        <f t="shared" si="1065"/>
        <v>0</v>
      </c>
      <c r="BJ2721" t="s">
        <v>2644</v>
      </c>
      <c r="BK2721" t="s">
        <v>53</v>
      </c>
      <c r="BL2721">
        <v>25</v>
      </c>
      <c r="BN2721" s="112">
        <v>48</v>
      </c>
      <c r="BO2721" s="114">
        <v>193</v>
      </c>
      <c r="BP2721" s="118">
        <f t="shared" si="1056"/>
        <v>48193</v>
      </c>
      <c r="BQ2721" s="118">
        <f t="shared" si="1055"/>
        <v>48193</v>
      </c>
      <c r="BR2721" s="5" t="s">
        <v>3151</v>
      </c>
      <c r="CD2721" s="63">
        <f t="shared" si="1066"/>
        <v>4351</v>
      </c>
      <c r="CE2721" s="63">
        <v>0</v>
      </c>
    </row>
    <row r="2722" spans="1:83" ht="15" hidden="1" customHeight="1" outlineLevel="1">
      <c r="A2722" t="s">
        <v>284</v>
      </c>
      <c r="B2722" t="s">
        <v>53</v>
      </c>
      <c r="C2722" s="1">
        <f t="shared" si="1057"/>
        <v>2047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29">
        <f t="shared" si="1067"/>
        <v>1683</v>
      </c>
      <c r="H2722" s="134">
        <f t="shared" si="1068"/>
        <v>0.82217879824132878</v>
      </c>
      <c r="I2722" s="2"/>
      <c r="J2722" s="2">
        <f t="shared" si="1058"/>
        <v>8.1094284318514898E-2</v>
      </c>
      <c r="K2722" s="2">
        <f t="shared" si="1059"/>
        <v>0.90327308255984362</v>
      </c>
      <c r="L2722" s="2">
        <f t="shared" si="1060"/>
        <v>0</v>
      </c>
      <c r="M2722" s="2">
        <f t="shared" si="1061"/>
        <v>1.5632633121641426E-2</v>
      </c>
      <c r="N2722" s="63">
        <v>166</v>
      </c>
      <c r="O2722" s="63">
        <v>1849</v>
      </c>
      <c r="P2722" s="63">
        <v>0</v>
      </c>
      <c r="Q2722" s="63">
        <v>27</v>
      </c>
      <c r="R2722" s="63">
        <v>3</v>
      </c>
      <c r="S2722" s="63">
        <v>0</v>
      </c>
      <c r="T2722" s="63">
        <v>0</v>
      </c>
      <c r="U2722" s="63">
        <v>0</v>
      </c>
      <c r="V2722" s="63">
        <v>0</v>
      </c>
      <c r="W2722" s="63">
        <v>0</v>
      </c>
      <c r="X2722" s="63">
        <v>0</v>
      </c>
      <c r="Y2722" s="63">
        <v>0</v>
      </c>
      <c r="Z2722" s="63">
        <v>2</v>
      </c>
      <c r="AA2722" s="63">
        <v>0</v>
      </c>
      <c r="AB2722" s="63">
        <v>0</v>
      </c>
      <c r="AC2722" s="63">
        <v>0</v>
      </c>
      <c r="AD2722" s="63">
        <v>0</v>
      </c>
      <c r="AE2722" s="63">
        <v>0</v>
      </c>
      <c r="AF2722" s="63">
        <v>0</v>
      </c>
      <c r="AG2722" s="63">
        <v>0</v>
      </c>
      <c r="AH2722" s="63">
        <v>0</v>
      </c>
      <c r="AI2722" s="63">
        <v>0</v>
      </c>
      <c r="AJ2722" s="63">
        <v>0</v>
      </c>
      <c r="AK2722" s="63">
        <v>0</v>
      </c>
      <c r="AL2722" s="63">
        <v>0</v>
      </c>
      <c r="AM2722" s="63">
        <v>0</v>
      </c>
      <c r="AN2722" s="63">
        <v>0</v>
      </c>
      <c r="AO2722" s="63">
        <v>0</v>
      </c>
      <c r="AP2722" s="63">
        <v>0</v>
      </c>
      <c r="AQ2722" s="63">
        <v>0</v>
      </c>
      <c r="AR2722" s="63">
        <v>0</v>
      </c>
      <c r="AS2722" s="63">
        <v>0</v>
      </c>
      <c r="AT2722" s="63">
        <v>0</v>
      </c>
      <c r="AU2722" s="63">
        <v>0</v>
      </c>
      <c r="AV2722" s="63">
        <v>0</v>
      </c>
      <c r="AW2722" s="63">
        <v>0</v>
      </c>
      <c r="AX2722" s="63">
        <v>0</v>
      </c>
      <c r="AY2722" s="63">
        <v>0</v>
      </c>
      <c r="BA2722" s="5">
        <f>IF(Q2722&gt;0,RANK(Q2722,(N2722:P2722,Q2722:AE2722)),0)</f>
        <v>3</v>
      </c>
      <c r="BB2722" s="5">
        <f>IF(R2722&gt;0,RANK(R2722,(N2722:P2722,Q2722:AE2722)),0)</f>
        <v>4</v>
      </c>
      <c r="BC2722" s="5">
        <f>IF(T2722&gt;0,RANK(T2722,(N2722:P2722,Q2722:AE2722)),0)</f>
        <v>0</v>
      </c>
      <c r="BD2722" s="5">
        <f>IF(S2722&gt;0,RANK(S2722,(N2722:P2722,Q2722:AE2722)),0)</f>
        <v>0</v>
      </c>
      <c r="BE2722" s="2">
        <f t="shared" si="1062"/>
        <v>1.3190034196384953E-2</v>
      </c>
      <c r="BF2722" s="2">
        <f t="shared" si="1063"/>
        <v>1.4655593551538837E-3</v>
      </c>
      <c r="BG2722" s="2">
        <f t="shared" si="1064"/>
        <v>0</v>
      </c>
      <c r="BH2722" s="2">
        <f t="shared" si="1065"/>
        <v>0</v>
      </c>
      <c r="BJ2722" t="s">
        <v>284</v>
      </c>
      <c r="BK2722" t="s">
        <v>53</v>
      </c>
      <c r="BL2722">
        <v>13</v>
      </c>
      <c r="BN2722" s="112">
        <v>48</v>
      </c>
      <c r="BO2722" s="114">
        <v>195</v>
      </c>
      <c r="BP2722" s="118">
        <f t="shared" si="1056"/>
        <v>48195</v>
      </c>
      <c r="BQ2722" s="118">
        <f t="shared" si="1055"/>
        <v>48195</v>
      </c>
      <c r="BR2722" s="5" t="s">
        <v>3151</v>
      </c>
      <c r="CD2722" s="63">
        <f t="shared" si="1066"/>
        <v>2047</v>
      </c>
      <c r="CE2722" s="63">
        <v>0</v>
      </c>
    </row>
    <row r="2723" spans="1:83" ht="15" hidden="1" customHeight="1" outlineLevel="1">
      <c r="A2723" t="s">
        <v>588</v>
      </c>
      <c r="B2723" t="s">
        <v>53</v>
      </c>
      <c r="C2723" s="1">
        <f t="shared" si="1057"/>
        <v>1580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0</v>
      </c>
      <c r="G2723" s="129">
        <f t="shared" si="1067"/>
        <v>1089</v>
      </c>
      <c r="H2723" s="134">
        <f t="shared" si="1068"/>
        <v>0.68924050632911393</v>
      </c>
      <c r="I2723" s="2"/>
      <c r="J2723" s="2">
        <f t="shared" si="1058"/>
        <v>0.15253164556962026</v>
      </c>
      <c r="K2723" s="2">
        <f t="shared" si="1059"/>
        <v>0.84177215189873422</v>
      </c>
      <c r="L2723" s="2">
        <f t="shared" si="1060"/>
        <v>0</v>
      </c>
      <c r="M2723" s="2">
        <f t="shared" si="1061"/>
        <v>5.696202531645489E-3</v>
      </c>
      <c r="N2723" s="63">
        <v>241</v>
      </c>
      <c r="O2723" s="63">
        <v>1330</v>
      </c>
      <c r="P2723" s="63">
        <v>0</v>
      </c>
      <c r="Q2723" s="63">
        <v>9</v>
      </c>
      <c r="R2723" s="63">
        <v>0</v>
      </c>
      <c r="S2723" s="63">
        <v>0</v>
      </c>
      <c r="T2723" s="63">
        <v>0</v>
      </c>
      <c r="U2723" s="63">
        <v>0</v>
      </c>
      <c r="V2723" s="63">
        <v>0</v>
      </c>
      <c r="W2723" s="63">
        <v>0</v>
      </c>
      <c r="X2723" s="63">
        <v>0</v>
      </c>
      <c r="Y2723" s="63">
        <v>0</v>
      </c>
      <c r="Z2723" s="63">
        <v>0</v>
      </c>
      <c r="AA2723" s="63">
        <v>0</v>
      </c>
      <c r="AB2723" s="63">
        <v>0</v>
      </c>
      <c r="AC2723" s="63">
        <v>0</v>
      </c>
      <c r="AD2723" s="63">
        <v>0</v>
      </c>
      <c r="AE2723" s="63">
        <v>0</v>
      </c>
      <c r="AF2723" s="63">
        <v>0</v>
      </c>
      <c r="AG2723" s="63">
        <v>0</v>
      </c>
      <c r="AH2723" s="63">
        <v>0</v>
      </c>
      <c r="AI2723" s="63">
        <v>0</v>
      </c>
      <c r="AJ2723" s="63">
        <v>0</v>
      </c>
      <c r="AK2723" s="63">
        <v>0</v>
      </c>
      <c r="AL2723" s="63">
        <v>0</v>
      </c>
      <c r="AM2723" s="63">
        <v>0</v>
      </c>
      <c r="AN2723" s="63">
        <v>0</v>
      </c>
      <c r="AO2723" s="63">
        <v>0</v>
      </c>
      <c r="AP2723" s="63">
        <v>0</v>
      </c>
      <c r="AQ2723" s="63">
        <v>0</v>
      </c>
      <c r="AR2723" s="63">
        <v>0</v>
      </c>
      <c r="AS2723" s="63">
        <v>0</v>
      </c>
      <c r="AT2723" s="63">
        <v>0</v>
      </c>
      <c r="AU2723" s="63">
        <v>0</v>
      </c>
      <c r="AV2723" s="63">
        <v>0</v>
      </c>
      <c r="AW2723" s="63">
        <v>0</v>
      </c>
      <c r="AX2723" s="63">
        <v>0</v>
      </c>
      <c r="AY2723" s="63">
        <v>0</v>
      </c>
      <c r="BA2723" s="5">
        <f>IF(Q2723&gt;0,RANK(Q2723,(N2723:P2723,Q2723:AE2723)),0)</f>
        <v>3</v>
      </c>
      <c r="BB2723" s="5">
        <f>IF(R2723&gt;0,RANK(R2723,(N2723:P2723,Q2723:AE2723)),0)</f>
        <v>0</v>
      </c>
      <c r="BC2723" s="5">
        <f>IF(T2723&gt;0,RANK(T2723,(N2723:P2723,Q2723:AE2723)),0)</f>
        <v>0</v>
      </c>
      <c r="BD2723" s="5">
        <f>IF(S2723&gt;0,RANK(S2723,(N2723:P2723,Q2723:AE2723)),0)</f>
        <v>0</v>
      </c>
      <c r="BE2723" s="2">
        <f t="shared" si="1062"/>
        <v>5.6962025316455696E-3</v>
      </c>
      <c r="BF2723" s="2">
        <f t="shared" si="1063"/>
        <v>0</v>
      </c>
      <c r="BG2723" s="2">
        <f t="shared" si="1064"/>
        <v>0</v>
      </c>
      <c r="BH2723" s="2">
        <f t="shared" si="1065"/>
        <v>0</v>
      </c>
      <c r="BJ2723" t="s">
        <v>588</v>
      </c>
      <c r="BK2723" t="s">
        <v>53</v>
      </c>
      <c r="BL2723">
        <v>13</v>
      </c>
      <c r="BN2723" s="112">
        <v>48</v>
      </c>
      <c r="BO2723" s="114">
        <v>197</v>
      </c>
      <c r="BP2723" s="118">
        <f t="shared" si="1056"/>
        <v>48197</v>
      </c>
      <c r="BQ2723" s="118">
        <f t="shared" si="1055"/>
        <v>48197</v>
      </c>
      <c r="BR2723" s="5" t="s">
        <v>3151</v>
      </c>
      <c r="CD2723" s="63">
        <f t="shared" si="1066"/>
        <v>1580</v>
      </c>
      <c r="CE2723" s="63">
        <v>0</v>
      </c>
    </row>
    <row r="2724" spans="1:83" ht="15" hidden="1" customHeight="1" outlineLevel="1">
      <c r="A2724" t="s">
        <v>1647</v>
      </c>
      <c r="B2724" t="s">
        <v>53</v>
      </c>
      <c r="C2724" s="1">
        <f t="shared" si="1057"/>
        <v>27635</v>
      </c>
      <c r="D2724" s="5">
        <f>IF(N2724&gt;0, RANK(N2724,(N2724:P2724,Q2724:AE2724)),0)</f>
        <v>2</v>
      </c>
      <c r="E2724" s="5">
        <f>IF(O2724&gt;0,RANK(O2724,(N2724:P2724,Q2724:AE2724)),0)</f>
        <v>1</v>
      </c>
      <c r="F2724" s="5">
        <f>IF(P2724&gt;0,RANK(P2724,(N2724:P2724,Q2724:AE2724)),0)</f>
        <v>0</v>
      </c>
      <c r="G2724" s="129">
        <f t="shared" si="1067"/>
        <v>20384</v>
      </c>
      <c r="H2724" s="134">
        <f t="shared" si="1068"/>
        <v>0.73761534286231234</v>
      </c>
      <c r="I2724" s="2"/>
      <c r="J2724" s="2">
        <f t="shared" si="1058"/>
        <v>0.12571015017188347</v>
      </c>
      <c r="K2724" s="2">
        <f t="shared" si="1059"/>
        <v>0.86332549303419581</v>
      </c>
      <c r="L2724" s="2">
        <f t="shared" si="1060"/>
        <v>0</v>
      </c>
      <c r="M2724" s="2">
        <f t="shared" si="1061"/>
        <v>1.0964356793920715E-2</v>
      </c>
      <c r="N2724" s="63">
        <v>3474</v>
      </c>
      <c r="O2724" s="63">
        <v>23858</v>
      </c>
      <c r="P2724" s="63">
        <v>0</v>
      </c>
      <c r="Q2724" s="63">
        <v>276</v>
      </c>
      <c r="R2724" s="63">
        <v>27</v>
      </c>
      <c r="S2724" s="63">
        <v>0</v>
      </c>
      <c r="T2724" s="63">
        <v>0</v>
      </c>
      <c r="U2724" s="63">
        <v>0</v>
      </c>
      <c r="V2724" s="63">
        <v>0</v>
      </c>
      <c r="W2724" s="63">
        <v>0</v>
      </c>
      <c r="X2724" s="63">
        <v>0</v>
      </c>
      <c r="Y2724" s="63">
        <v>0</v>
      </c>
      <c r="Z2724" s="63">
        <v>0</v>
      </c>
      <c r="AA2724" s="63">
        <v>0</v>
      </c>
      <c r="AB2724" s="63">
        <v>0</v>
      </c>
      <c r="AC2724" s="63">
        <v>0</v>
      </c>
      <c r="AD2724" s="63">
        <v>0</v>
      </c>
      <c r="AE2724" s="63">
        <v>0</v>
      </c>
      <c r="AF2724" s="63">
        <v>0</v>
      </c>
      <c r="AG2724" s="63">
        <v>0</v>
      </c>
      <c r="AH2724" s="63">
        <v>0</v>
      </c>
      <c r="AI2724" s="63">
        <v>0</v>
      </c>
      <c r="AJ2724" s="63">
        <v>0</v>
      </c>
      <c r="AK2724" s="63">
        <v>0</v>
      </c>
      <c r="AL2724" s="63">
        <v>0</v>
      </c>
      <c r="AM2724" s="63">
        <v>0</v>
      </c>
      <c r="AN2724" s="63">
        <v>0</v>
      </c>
      <c r="AO2724" s="63">
        <v>0</v>
      </c>
      <c r="AP2724" s="63">
        <v>0</v>
      </c>
      <c r="AQ2724" s="63">
        <v>0</v>
      </c>
      <c r="AR2724" s="63">
        <v>0</v>
      </c>
      <c r="AS2724" s="63">
        <v>0</v>
      </c>
      <c r="AT2724" s="63">
        <v>0</v>
      </c>
      <c r="AU2724" s="63">
        <v>0</v>
      </c>
      <c r="AV2724" s="63">
        <v>0</v>
      </c>
      <c r="AW2724" s="63">
        <v>0</v>
      </c>
      <c r="AX2724" s="63">
        <v>0</v>
      </c>
      <c r="AY2724" s="63">
        <v>0</v>
      </c>
      <c r="BA2724" s="5">
        <f>IF(Q2724&gt;0,RANK(Q2724,(N2724:P2724,Q2724:AE2724)),0)</f>
        <v>3</v>
      </c>
      <c r="BB2724" s="5">
        <f>IF(R2724&gt;0,RANK(R2724,(N2724:P2724,Q2724:AE2724)),0)</f>
        <v>4</v>
      </c>
      <c r="BC2724" s="5">
        <f>IF(T2724&gt;0,RANK(T2724,(N2724:P2724,Q2724:AE2724)),0)</f>
        <v>0</v>
      </c>
      <c r="BD2724" s="5">
        <f>IF(S2724&gt;0,RANK(S2724,(N2724:P2724,Q2724:AE2724)),0)</f>
        <v>0</v>
      </c>
      <c r="BE2724" s="2">
        <f t="shared" si="1062"/>
        <v>9.9873349013931603E-3</v>
      </c>
      <c r="BF2724" s="2">
        <f t="shared" si="1063"/>
        <v>9.7702189252759177E-4</v>
      </c>
      <c r="BG2724" s="2">
        <f t="shared" si="1064"/>
        <v>0</v>
      </c>
      <c r="BH2724" s="2">
        <f t="shared" si="1065"/>
        <v>0</v>
      </c>
      <c r="BJ2724" t="s">
        <v>1647</v>
      </c>
      <c r="BK2724" t="s">
        <v>53</v>
      </c>
      <c r="BL2724">
        <v>36</v>
      </c>
      <c r="BN2724" s="112">
        <v>48</v>
      </c>
      <c r="BO2724" s="114">
        <v>199</v>
      </c>
      <c r="BP2724" s="118">
        <f t="shared" si="1056"/>
        <v>48199</v>
      </c>
      <c r="BQ2724" s="118">
        <f t="shared" ref="BQ2724:BQ2787" si="1069">BP2724</f>
        <v>48199</v>
      </c>
      <c r="BR2724" s="5" t="s">
        <v>3151</v>
      </c>
      <c r="CD2724" s="63">
        <f t="shared" si="1066"/>
        <v>27635</v>
      </c>
      <c r="CE2724" s="63">
        <v>0</v>
      </c>
    </row>
    <row r="2725" spans="1:83" ht="15" hidden="1" customHeight="1" outlineLevel="1">
      <c r="A2725" t="s">
        <v>1181</v>
      </c>
      <c r="B2725" t="s">
        <v>53</v>
      </c>
      <c r="C2725" s="1">
        <f t="shared" si="1057"/>
        <v>1640818</v>
      </c>
      <c r="D2725" s="5">
        <f>IF(N2725&gt;0, RANK(N2725,(N2725:P2725,Q2725:AE2725)),0)</f>
        <v>1</v>
      </c>
      <c r="E2725" s="5">
        <f>IF(O2725&gt;0,RANK(O2725,(N2725:P2725,Q2725:AE2725)),0)</f>
        <v>2</v>
      </c>
      <c r="F2725" s="5">
        <f>IF(P2725&gt;0,RANK(P2725,(N2725:P2725,Q2725:AE2725)),0)</f>
        <v>0</v>
      </c>
      <c r="G2725" s="129">
        <f t="shared" si="1067"/>
        <v>217563</v>
      </c>
      <c r="H2725" s="134">
        <f t="shared" si="1068"/>
        <v>0.13259423043872021</v>
      </c>
      <c r="I2725" s="2"/>
      <c r="J2725" s="2">
        <f t="shared" si="1058"/>
        <v>0.55959466558753013</v>
      </c>
      <c r="K2725" s="2">
        <f t="shared" si="1059"/>
        <v>0.42700043514880992</v>
      </c>
      <c r="L2725" s="2">
        <f t="shared" si="1060"/>
        <v>0</v>
      </c>
      <c r="M2725" s="2">
        <f t="shared" si="1061"/>
        <v>1.3404899263659953E-2</v>
      </c>
      <c r="N2725" s="63">
        <v>918193</v>
      </c>
      <c r="O2725" s="63">
        <v>700630</v>
      </c>
      <c r="P2725" s="63">
        <v>0</v>
      </c>
      <c r="Q2725" s="63">
        <v>16819</v>
      </c>
      <c r="R2725" s="63">
        <v>5129</v>
      </c>
      <c r="S2725" s="63">
        <v>0</v>
      </c>
      <c r="T2725" s="63">
        <v>0</v>
      </c>
      <c r="U2725" s="63">
        <v>0</v>
      </c>
      <c r="V2725" s="63">
        <v>11</v>
      </c>
      <c r="W2725" s="63">
        <v>9</v>
      </c>
      <c r="X2725" s="63">
        <v>0</v>
      </c>
      <c r="Y2725" s="63">
        <v>0</v>
      </c>
      <c r="Z2725" s="63">
        <v>0</v>
      </c>
      <c r="AA2725" s="63">
        <v>0</v>
      </c>
      <c r="AB2725" s="63">
        <v>0</v>
      </c>
      <c r="AC2725" s="63">
        <v>0</v>
      </c>
      <c r="AD2725" s="63">
        <v>0</v>
      </c>
      <c r="AE2725" s="63">
        <v>0</v>
      </c>
      <c r="AF2725" s="63">
        <v>0</v>
      </c>
      <c r="AG2725" s="63">
        <v>0</v>
      </c>
      <c r="AH2725" s="63">
        <v>0</v>
      </c>
      <c r="AI2725" s="63">
        <v>1</v>
      </c>
      <c r="AJ2725" s="63">
        <v>0</v>
      </c>
      <c r="AK2725" s="63">
        <v>0</v>
      </c>
      <c r="AL2725" s="63">
        <v>26</v>
      </c>
      <c r="AM2725" s="63">
        <v>0</v>
      </c>
      <c r="AN2725" s="63">
        <v>0</v>
      </c>
      <c r="AO2725" s="63">
        <v>0</v>
      </c>
      <c r="AP2725" s="63">
        <v>0</v>
      </c>
      <c r="AQ2725" s="63">
        <v>0</v>
      </c>
      <c r="AR2725" s="63">
        <v>0</v>
      </c>
      <c r="AS2725" s="63">
        <v>0</v>
      </c>
      <c r="AT2725" s="63">
        <v>0</v>
      </c>
      <c r="AU2725" s="63">
        <v>0</v>
      </c>
      <c r="AV2725" s="63">
        <v>0</v>
      </c>
      <c r="AW2725" s="63">
        <v>0</v>
      </c>
      <c r="AX2725" s="63">
        <v>0</v>
      </c>
      <c r="AY2725" s="63">
        <v>0</v>
      </c>
      <c r="BA2725" s="5">
        <f>IF(Q2725&gt;0,RANK(Q2725,(N2725:P2725,Q2725:AE2725)),0)</f>
        <v>3</v>
      </c>
      <c r="BB2725" s="5">
        <f>IF(R2725&gt;0,RANK(R2725,(N2725:P2725,Q2725:AE2725)),0)</f>
        <v>4</v>
      </c>
      <c r="BC2725" s="5">
        <f>IF(T2725&gt;0,RANK(T2725,(N2725:P2725,Q2725:AE2725)),0)</f>
        <v>0</v>
      </c>
      <c r="BD2725" s="5">
        <f>IF(S2725&gt;0,RANK(S2725,(N2725:P2725,Q2725:AE2725)),0)</f>
        <v>0</v>
      </c>
      <c r="BE2725" s="2">
        <f t="shared" si="1062"/>
        <v>1.0250375117776621E-2</v>
      </c>
      <c r="BF2725" s="2">
        <f t="shared" si="1063"/>
        <v>3.1258798964906528E-3</v>
      </c>
      <c r="BG2725" s="2">
        <f t="shared" si="1064"/>
        <v>0</v>
      </c>
      <c r="BH2725" s="2">
        <f t="shared" si="1065"/>
        <v>0</v>
      </c>
      <c r="BJ2725" t="s">
        <v>1181</v>
      </c>
      <c r="BK2725" t="s">
        <v>53</v>
      </c>
      <c r="BN2725" s="112">
        <v>48</v>
      </c>
      <c r="BO2725" s="114">
        <v>201</v>
      </c>
      <c r="BP2725" s="118">
        <f t="shared" si="1056"/>
        <v>48201</v>
      </c>
      <c r="BQ2725" s="118">
        <f t="shared" si="1069"/>
        <v>48201</v>
      </c>
      <c r="BR2725" s="5" t="s">
        <v>3151</v>
      </c>
      <c r="CD2725" s="63">
        <f t="shared" si="1066"/>
        <v>1640818</v>
      </c>
      <c r="CE2725" s="63">
        <v>9</v>
      </c>
    </row>
    <row r="2726" spans="1:83" ht="15" hidden="1" customHeight="1" outlineLevel="1">
      <c r="A2726" t="s">
        <v>874</v>
      </c>
      <c r="B2726" t="s">
        <v>53</v>
      </c>
      <c r="C2726" s="1">
        <f t="shared" si="1057"/>
        <v>29717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0</v>
      </c>
      <c r="G2726" s="129">
        <f t="shared" si="1067"/>
        <v>13558</v>
      </c>
      <c r="H2726" s="134">
        <f t="shared" si="1068"/>
        <v>0.45623717064306624</v>
      </c>
      <c r="I2726" s="2"/>
      <c r="J2726" s="2">
        <f t="shared" si="1058"/>
        <v>0.26611030723155099</v>
      </c>
      <c r="K2726" s="2">
        <f t="shared" si="1059"/>
        <v>0.72234747787461717</v>
      </c>
      <c r="L2726" s="2">
        <f t="shared" si="1060"/>
        <v>0</v>
      </c>
      <c r="M2726" s="2">
        <f t="shared" si="1061"/>
        <v>1.1542214893831892E-2</v>
      </c>
      <c r="N2726" s="63">
        <v>7908</v>
      </c>
      <c r="O2726" s="63">
        <v>21466</v>
      </c>
      <c r="P2726" s="63">
        <v>0</v>
      </c>
      <c r="Q2726" s="63">
        <v>294</v>
      </c>
      <c r="R2726" s="63">
        <v>42</v>
      </c>
      <c r="S2726" s="63">
        <v>0</v>
      </c>
      <c r="T2726" s="63">
        <v>0</v>
      </c>
      <c r="U2726" s="63">
        <v>0</v>
      </c>
      <c r="V2726" s="63">
        <v>0</v>
      </c>
      <c r="W2726" s="63">
        <v>1</v>
      </c>
      <c r="X2726" s="63">
        <v>0</v>
      </c>
      <c r="Y2726" s="63">
        <v>0</v>
      </c>
      <c r="Z2726" s="63">
        <v>5</v>
      </c>
      <c r="AA2726" s="63">
        <v>0</v>
      </c>
      <c r="AB2726" s="63">
        <v>0</v>
      </c>
      <c r="AC2726" s="63">
        <v>0</v>
      </c>
      <c r="AD2726" s="63">
        <v>0</v>
      </c>
      <c r="AE2726" s="63">
        <v>0</v>
      </c>
      <c r="AF2726" s="63">
        <v>0</v>
      </c>
      <c r="AG2726" s="63">
        <v>0</v>
      </c>
      <c r="AH2726" s="63">
        <v>0</v>
      </c>
      <c r="AI2726" s="63">
        <v>0</v>
      </c>
      <c r="AJ2726" s="63">
        <v>0</v>
      </c>
      <c r="AK2726" s="63">
        <v>0</v>
      </c>
      <c r="AL2726" s="63">
        <v>1</v>
      </c>
      <c r="AM2726" s="63">
        <v>0</v>
      </c>
      <c r="AN2726" s="63">
        <v>0</v>
      </c>
      <c r="AO2726" s="63">
        <v>0</v>
      </c>
      <c r="AP2726" s="63">
        <v>0</v>
      </c>
      <c r="AQ2726" s="63">
        <v>0</v>
      </c>
      <c r="AR2726" s="63">
        <v>0</v>
      </c>
      <c r="AS2726" s="63">
        <v>0</v>
      </c>
      <c r="AT2726" s="63">
        <v>0</v>
      </c>
      <c r="AU2726" s="63">
        <v>0</v>
      </c>
      <c r="AV2726" s="63">
        <v>0</v>
      </c>
      <c r="AW2726" s="63">
        <v>0</v>
      </c>
      <c r="AX2726" s="63">
        <v>0</v>
      </c>
      <c r="AY2726" s="63">
        <v>0</v>
      </c>
      <c r="BA2726" s="5">
        <f>IF(Q2726&gt;0,RANK(Q2726,(N2726:P2726,Q2726:AE2726)),0)</f>
        <v>3</v>
      </c>
      <c r="BB2726" s="5">
        <f>IF(R2726&gt;0,RANK(R2726,(N2726:P2726,Q2726:AE2726)),0)</f>
        <v>4</v>
      </c>
      <c r="BC2726" s="5">
        <f>IF(T2726&gt;0,RANK(T2726,(N2726:P2726,Q2726:AE2726)),0)</f>
        <v>0</v>
      </c>
      <c r="BD2726" s="5">
        <f>IF(S2726&gt;0,RANK(S2726,(N2726:P2726,Q2726:AE2726)),0)</f>
        <v>0</v>
      </c>
      <c r="BE2726" s="2">
        <f t="shared" si="1062"/>
        <v>9.8933270518558394E-3</v>
      </c>
      <c r="BF2726" s="2">
        <f t="shared" si="1063"/>
        <v>1.4133324359794058E-3</v>
      </c>
      <c r="BG2726" s="2">
        <f t="shared" si="1064"/>
        <v>0</v>
      </c>
      <c r="BH2726" s="2">
        <f t="shared" si="1065"/>
        <v>0</v>
      </c>
      <c r="BJ2726" t="s">
        <v>874</v>
      </c>
      <c r="BK2726" t="s">
        <v>53</v>
      </c>
      <c r="BL2726">
        <v>1</v>
      </c>
      <c r="BN2726" s="112">
        <v>48</v>
      </c>
      <c r="BO2726" s="114">
        <v>203</v>
      </c>
      <c r="BP2726" s="118">
        <f t="shared" si="1056"/>
        <v>48203</v>
      </c>
      <c r="BQ2726" s="118">
        <f t="shared" si="1069"/>
        <v>48203</v>
      </c>
      <c r="BR2726" s="5" t="s">
        <v>3151</v>
      </c>
      <c r="CD2726" s="63">
        <f t="shared" si="1066"/>
        <v>29717</v>
      </c>
      <c r="CE2726" s="63">
        <v>1</v>
      </c>
    </row>
    <row r="2727" spans="1:83" ht="15" hidden="1" customHeight="1" outlineLevel="1">
      <c r="A2727" t="s">
        <v>1157</v>
      </c>
      <c r="B2727" t="s">
        <v>53</v>
      </c>
      <c r="C2727" s="1">
        <f t="shared" si="1057"/>
        <v>2078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0</v>
      </c>
      <c r="G2727" s="129">
        <f t="shared" si="1067"/>
        <v>1673</v>
      </c>
      <c r="H2727" s="134">
        <f t="shared" si="1068"/>
        <v>0.80510105871029836</v>
      </c>
      <c r="I2727" s="2"/>
      <c r="J2727" s="2">
        <f t="shared" si="1058"/>
        <v>9.3840230991337828E-2</v>
      </c>
      <c r="K2727" s="2">
        <f t="shared" si="1059"/>
        <v>0.89894128970163623</v>
      </c>
      <c r="L2727" s="2">
        <f t="shared" si="1060"/>
        <v>0</v>
      </c>
      <c r="M2727" s="2">
        <f t="shared" si="1061"/>
        <v>7.2184793070259046E-3</v>
      </c>
      <c r="N2727" s="63">
        <v>195</v>
      </c>
      <c r="O2727" s="63">
        <v>1868</v>
      </c>
      <c r="P2727" s="63">
        <v>0</v>
      </c>
      <c r="Q2727" s="63">
        <v>14</v>
      </c>
      <c r="R2727" s="63">
        <v>1</v>
      </c>
      <c r="S2727" s="63">
        <v>0</v>
      </c>
      <c r="T2727" s="63">
        <v>0</v>
      </c>
      <c r="U2727" s="63">
        <v>0</v>
      </c>
      <c r="V2727" s="63">
        <v>0</v>
      </c>
      <c r="W2727" s="63">
        <v>0</v>
      </c>
      <c r="X2727" s="63">
        <v>0</v>
      </c>
      <c r="Y2727" s="63">
        <v>0</v>
      </c>
      <c r="Z2727" s="63">
        <v>0</v>
      </c>
      <c r="AA2727" s="63">
        <v>0</v>
      </c>
      <c r="AB2727" s="63">
        <v>0</v>
      </c>
      <c r="AC2727" s="63">
        <v>0</v>
      </c>
      <c r="AD2727" s="63">
        <v>0</v>
      </c>
      <c r="AE2727" s="63">
        <v>0</v>
      </c>
      <c r="AF2727" s="63">
        <v>0</v>
      </c>
      <c r="AG2727" s="63">
        <v>0</v>
      </c>
      <c r="AH2727" s="63">
        <v>0</v>
      </c>
      <c r="AI2727" s="63">
        <v>0</v>
      </c>
      <c r="AJ2727" s="63">
        <v>0</v>
      </c>
      <c r="AK2727" s="63">
        <v>0</v>
      </c>
      <c r="AL2727" s="63">
        <v>0</v>
      </c>
      <c r="AM2727" s="63">
        <v>0</v>
      </c>
      <c r="AN2727" s="63">
        <v>0</v>
      </c>
      <c r="AO2727" s="63">
        <v>0</v>
      </c>
      <c r="AP2727" s="63">
        <v>0</v>
      </c>
      <c r="AQ2727" s="63">
        <v>0</v>
      </c>
      <c r="AR2727" s="63">
        <v>0</v>
      </c>
      <c r="AS2727" s="63">
        <v>0</v>
      </c>
      <c r="AT2727" s="63">
        <v>0</v>
      </c>
      <c r="AU2727" s="63">
        <v>0</v>
      </c>
      <c r="AV2727" s="63">
        <v>0</v>
      </c>
      <c r="AW2727" s="63">
        <v>0</v>
      </c>
      <c r="AX2727" s="63">
        <v>0</v>
      </c>
      <c r="AY2727" s="63">
        <v>0</v>
      </c>
      <c r="BA2727" s="5">
        <f>IF(Q2727&gt;0,RANK(Q2727,(N2727:P2727,Q2727:AE2727)),0)</f>
        <v>3</v>
      </c>
      <c r="BB2727" s="5">
        <f>IF(R2727&gt;0,RANK(R2727,(N2727:P2727,Q2727:AE2727)),0)</f>
        <v>4</v>
      </c>
      <c r="BC2727" s="5">
        <f>IF(T2727&gt;0,RANK(T2727,(N2727:P2727,Q2727:AE2727)),0)</f>
        <v>0</v>
      </c>
      <c r="BD2727" s="5">
        <f>IF(S2727&gt;0,RANK(S2727,(N2727:P2727,Q2727:AE2727)),0)</f>
        <v>0</v>
      </c>
      <c r="BE2727" s="2">
        <f t="shared" si="1062"/>
        <v>6.7372473532242537E-3</v>
      </c>
      <c r="BF2727" s="2">
        <f t="shared" si="1063"/>
        <v>4.8123195380173246E-4</v>
      </c>
      <c r="BG2727" s="2">
        <f t="shared" si="1064"/>
        <v>0</v>
      </c>
      <c r="BH2727" s="2">
        <f t="shared" si="1065"/>
        <v>0</v>
      </c>
      <c r="BJ2727" t="s">
        <v>1157</v>
      </c>
      <c r="BK2727" t="s">
        <v>53</v>
      </c>
      <c r="BL2727">
        <v>13</v>
      </c>
      <c r="BN2727" s="112">
        <v>48</v>
      </c>
      <c r="BO2727" s="114">
        <v>205</v>
      </c>
      <c r="BP2727" s="118">
        <f t="shared" si="1056"/>
        <v>48205</v>
      </c>
      <c r="BQ2727" s="118">
        <f t="shared" si="1069"/>
        <v>48205</v>
      </c>
      <c r="BR2727" s="5" t="s">
        <v>3151</v>
      </c>
      <c r="CD2727" s="63">
        <f t="shared" si="1066"/>
        <v>2078</v>
      </c>
      <c r="CE2727" s="63">
        <v>0</v>
      </c>
    </row>
    <row r="2728" spans="1:83" ht="15" hidden="1" customHeight="1" outlineLevel="1">
      <c r="A2728" t="s">
        <v>2316</v>
      </c>
      <c r="B2728" t="s">
        <v>53</v>
      </c>
      <c r="C2728" s="1">
        <f t="shared" si="1057"/>
        <v>2214</v>
      </c>
      <c r="D2728" s="5">
        <f>IF(N2728&gt;0, RANK(N2728,(N2728:P2728,Q2728:AE2728)),0)</f>
        <v>2</v>
      </c>
      <c r="E2728" s="5">
        <f>IF(O2728&gt;0,RANK(O2728,(N2728:P2728,Q2728:AE2728)),0)</f>
        <v>1</v>
      </c>
      <c r="F2728" s="5">
        <f>IF(P2728&gt;0,RANK(P2728,(N2728:P2728,Q2728:AE2728)),0)</f>
        <v>0</v>
      </c>
      <c r="G2728" s="129">
        <f t="shared" si="1067"/>
        <v>1487</v>
      </c>
      <c r="H2728" s="134">
        <f t="shared" si="1068"/>
        <v>0.67163504968383014</v>
      </c>
      <c r="I2728" s="2"/>
      <c r="J2728" s="2">
        <f t="shared" si="1058"/>
        <v>0.15943992773261065</v>
      </c>
      <c r="K2728" s="2">
        <f t="shared" si="1059"/>
        <v>0.83107497741644087</v>
      </c>
      <c r="L2728" s="2">
        <f t="shared" si="1060"/>
        <v>0</v>
      </c>
      <c r="M2728" s="2">
        <f t="shared" si="1061"/>
        <v>9.4850948509485056E-3</v>
      </c>
      <c r="N2728" s="63">
        <v>353</v>
      </c>
      <c r="O2728" s="63">
        <v>1840</v>
      </c>
      <c r="P2728" s="63">
        <v>0</v>
      </c>
      <c r="Q2728" s="63">
        <v>15</v>
      </c>
      <c r="R2728" s="63">
        <v>6</v>
      </c>
      <c r="S2728" s="63">
        <v>0</v>
      </c>
      <c r="T2728" s="63">
        <v>0</v>
      </c>
      <c r="U2728" s="63">
        <v>0</v>
      </c>
      <c r="V2728" s="63">
        <v>0</v>
      </c>
      <c r="W2728" s="63">
        <v>0</v>
      </c>
      <c r="X2728" s="63">
        <v>0</v>
      </c>
      <c r="Y2728" s="63">
        <v>0</v>
      </c>
      <c r="Z2728" s="63">
        <v>0</v>
      </c>
      <c r="AA2728" s="63">
        <v>0</v>
      </c>
      <c r="AB2728" s="63">
        <v>0</v>
      </c>
      <c r="AC2728" s="63">
        <v>0</v>
      </c>
      <c r="AD2728" s="63">
        <v>0</v>
      </c>
      <c r="AE2728" s="63">
        <v>0</v>
      </c>
      <c r="AF2728" s="63">
        <v>0</v>
      </c>
      <c r="AG2728" s="63">
        <v>0</v>
      </c>
      <c r="AH2728" s="63">
        <v>0</v>
      </c>
      <c r="AI2728" s="63">
        <v>0</v>
      </c>
      <c r="AJ2728" s="63">
        <v>0</v>
      </c>
      <c r="AK2728" s="63">
        <v>0</v>
      </c>
      <c r="AL2728" s="63">
        <v>0</v>
      </c>
      <c r="AM2728" s="63">
        <v>0</v>
      </c>
      <c r="AN2728" s="63">
        <v>0</v>
      </c>
      <c r="AO2728" s="63">
        <v>0</v>
      </c>
      <c r="AP2728" s="63">
        <v>0</v>
      </c>
      <c r="AQ2728" s="63">
        <v>0</v>
      </c>
      <c r="AR2728" s="63">
        <v>0</v>
      </c>
      <c r="AS2728" s="63">
        <v>0</v>
      </c>
      <c r="AT2728" s="63">
        <v>0</v>
      </c>
      <c r="AU2728" s="63">
        <v>0</v>
      </c>
      <c r="AV2728" s="63">
        <v>0</v>
      </c>
      <c r="AW2728" s="63">
        <v>0</v>
      </c>
      <c r="AX2728" s="63">
        <v>0</v>
      </c>
      <c r="AY2728" s="63">
        <v>0</v>
      </c>
      <c r="BA2728" s="5">
        <f>IF(Q2728&gt;0,RANK(Q2728,(N2728:P2728,Q2728:AE2728)),0)</f>
        <v>3</v>
      </c>
      <c r="BB2728" s="5">
        <f>IF(R2728&gt;0,RANK(R2728,(N2728:P2728,Q2728:AE2728)),0)</f>
        <v>4</v>
      </c>
      <c r="BC2728" s="5">
        <f>IF(T2728&gt;0,RANK(T2728,(N2728:P2728,Q2728:AE2728)),0)</f>
        <v>0</v>
      </c>
      <c r="BD2728" s="5">
        <f>IF(S2728&gt;0,RANK(S2728,(N2728:P2728,Q2728:AE2728)),0)</f>
        <v>0</v>
      </c>
      <c r="BE2728" s="2">
        <f t="shared" si="1062"/>
        <v>6.7750677506775072E-3</v>
      </c>
      <c r="BF2728" s="2">
        <f t="shared" si="1063"/>
        <v>2.7100271002710027E-3</v>
      </c>
      <c r="BG2728" s="2">
        <f t="shared" si="1064"/>
        <v>0</v>
      </c>
      <c r="BH2728" s="2">
        <f t="shared" si="1065"/>
        <v>0</v>
      </c>
      <c r="BJ2728" t="s">
        <v>2316</v>
      </c>
      <c r="BK2728" t="s">
        <v>53</v>
      </c>
      <c r="BL2728">
        <v>19</v>
      </c>
      <c r="BN2728" s="112">
        <v>48</v>
      </c>
      <c r="BO2728" s="114">
        <v>207</v>
      </c>
      <c r="BP2728" s="118">
        <f t="shared" si="1056"/>
        <v>48207</v>
      </c>
      <c r="BQ2728" s="118">
        <f t="shared" si="1069"/>
        <v>48207</v>
      </c>
      <c r="BR2728" s="5" t="s">
        <v>3151</v>
      </c>
      <c r="CD2728" s="63">
        <f t="shared" si="1066"/>
        <v>2214</v>
      </c>
      <c r="CE2728" s="63">
        <v>0</v>
      </c>
    </row>
    <row r="2729" spans="1:83" ht="15" hidden="1" customHeight="1" outlineLevel="1">
      <c r="A2729" t="s">
        <v>1473</v>
      </c>
      <c r="B2729" t="s">
        <v>53</v>
      </c>
      <c r="C2729" s="1">
        <f t="shared" si="1057"/>
        <v>109395</v>
      </c>
      <c r="D2729" s="5">
        <f>IF(N2729&gt;0, RANK(N2729,(N2729:P2729,Q2729:AE2729)),0)</f>
        <v>1</v>
      </c>
      <c r="E2729" s="5">
        <f>IF(O2729&gt;0,RANK(O2729,(N2729:P2729,Q2729:AE2729)),0)</f>
        <v>2</v>
      </c>
      <c r="F2729" s="5">
        <f>IF(P2729&gt;0,RANK(P2729,(N2729:P2729,Q2729:AE2729)),0)</f>
        <v>0</v>
      </c>
      <c r="G2729" s="129">
        <f t="shared" si="1067"/>
        <v>11844</v>
      </c>
      <c r="H2729" s="134">
        <f t="shared" si="1068"/>
        <v>0.10826820238584944</v>
      </c>
      <c r="I2729" s="2"/>
      <c r="J2729" s="2">
        <f t="shared" si="1058"/>
        <v>0.54411993235522649</v>
      </c>
      <c r="K2729" s="2">
        <f t="shared" si="1059"/>
        <v>0.43585172996937704</v>
      </c>
      <c r="L2729" s="2">
        <f t="shared" si="1060"/>
        <v>0</v>
      </c>
      <c r="M2729" s="2">
        <f t="shared" si="1061"/>
        <v>2.0028337675396468E-2</v>
      </c>
      <c r="N2729" s="63">
        <v>59524</v>
      </c>
      <c r="O2729" s="63">
        <v>47680</v>
      </c>
      <c r="P2729" s="63">
        <v>0</v>
      </c>
      <c r="Q2729" s="63">
        <v>1735</v>
      </c>
      <c r="R2729" s="63">
        <v>418</v>
      </c>
      <c r="S2729" s="63">
        <v>0</v>
      </c>
      <c r="T2729" s="63">
        <v>0</v>
      </c>
      <c r="U2729" s="63">
        <v>0</v>
      </c>
      <c r="V2729" s="63">
        <v>6</v>
      </c>
      <c r="W2729" s="63">
        <v>3</v>
      </c>
      <c r="X2729" s="63">
        <v>0</v>
      </c>
      <c r="Y2729" s="63">
        <v>0</v>
      </c>
      <c r="Z2729" s="63">
        <v>27</v>
      </c>
      <c r="AA2729" s="63">
        <v>0</v>
      </c>
      <c r="AB2729" s="63">
        <v>0</v>
      </c>
      <c r="AC2729" s="63">
        <v>0</v>
      </c>
      <c r="AD2729" s="63">
        <v>0</v>
      </c>
      <c r="AE2729" s="63">
        <v>0</v>
      </c>
      <c r="AF2729" s="63">
        <v>0</v>
      </c>
      <c r="AG2729" s="63">
        <v>0</v>
      </c>
      <c r="AH2729" s="63">
        <v>0</v>
      </c>
      <c r="AI2729" s="63">
        <v>0</v>
      </c>
      <c r="AJ2729" s="63">
        <v>0</v>
      </c>
      <c r="AK2729" s="63">
        <v>0</v>
      </c>
      <c r="AL2729" s="63">
        <v>2</v>
      </c>
      <c r="AM2729" s="63">
        <v>0</v>
      </c>
      <c r="AN2729" s="63">
        <v>0</v>
      </c>
      <c r="AO2729" s="63">
        <v>0</v>
      </c>
      <c r="AP2729" s="63">
        <v>0</v>
      </c>
      <c r="AQ2729" s="63">
        <v>0</v>
      </c>
      <c r="AR2729" s="63">
        <v>0</v>
      </c>
      <c r="AS2729" s="63">
        <v>0</v>
      </c>
      <c r="AT2729" s="63">
        <v>0</v>
      </c>
      <c r="AU2729" s="63">
        <v>0</v>
      </c>
      <c r="AV2729" s="63">
        <v>0</v>
      </c>
      <c r="AW2729" s="63">
        <v>0</v>
      </c>
      <c r="AX2729" s="63">
        <v>0</v>
      </c>
      <c r="AY2729" s="63">
        <v>0</v>
      </c>
      <c r="BA2729" s="5">
        <f>IF(Q2729&gt;0,RANK(Q2729,(N2729:P2729,Q2729:AE2729)),0)</f>
        <v>3</v>
      </c>
      <c r="BB2729" s="5">
        <f>IF(R2729&gt;0,RANK(R2729,(N2729:P2729,Q2729:AE2729)),0)</f>
        <v>4</v>
      </c>
      <c r="BC2729" s="5">
        <f>IF(T2729&gt;0,RANK(T2729,(N2729:P2729,Q2729:AE2729)),0)</f>
        <v>0</v>
      </c>
      <c r="BD2729" s="5">
        <f>IF(S2729&gt;0,RANK(S2729,(N2729:P2729,Q2729:AE2729)),0)</f>
        <v>0</v>
      </c>
      <c r="BE2729" s="2">
        <f t="shared" si="1062"/>
        <v>1.5859957036427626E-2</v>
      </c>
      <c r="BF2729" s="2">
        <f t="shared" si="1063"/>
        <v>3.8210155857214679E-3</v>
      </c>
      <c r="BG2729" s="2">
        <f t="shared" si="1064"/>
        <v>0</v>
      </c>
      <c r="BH2729" s="2">
        <f t="shared" si="1065"/>
        <v>0</v>
      </c>
      <c r="BJ2729" t="s">
        <v>1473</v>
      </c>
      <c r="BK2729" t="s">
        <v>53</v>
      </c>
      <c r="BN2729" s="112">
        <v>48</v>
      </c>
      <c r="BO2729" s="114">
        <v>209</v>
      </c>
      <c r="BP2729" s="118">
        <f t="shared" si="1056"/>
        <v>48209</v>
      </c>
      <c r="BQ2729" s="118">
        <f t="shared" si="1069"/>
        <v>48209</v>
      </c>
      <c r="BR2729" s="5" t="s">
        <v>3151</v>
      </c>
      <c r="CD2729" s="63">
        <f t="shared" si="1066"/>
        <v>109395</v>
      </c>
      <c r="CE2729" s="63">
        <v>3</v>
      </c>
    </row>
    <row r="2730" spans="1:83" ht="15" hidden="1" customHeight="1" outlineLevel="1">
      <c r="A2730" t="s">
        <v>1241</v>
      </c>
      <c r="B2730" t="s">
        <v>53</v>
      </c>
      <c r="C2730" s="1">
        <f t="shared" si="1057"/>
        <v>1720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0</v>
      </c>
      <c r="G2730" s="129">
        <f t="shared" si="1067"/>
        <v>1280</v>
      </c>
      <c r="H2730" s="134">
        <f t="shared" si="1068"/>
        <v>0.7441860465116279</v>
      </c>
      <c r="I2730" s="2"/>
      <c r="J2730" s="2">
        <f t="shared" si="1058"/>
        <v>0.11976744186046512</v>
      </c>
      <c r="K2730" s="2">
        <f t="shared" si="1059"/>
        <v>0.86395348837209307</v>
      </c>
      <c r="L2730" s="2">
        <f t="shared" si="1060"/>
        <v>0</v>
      </c>
      <c r="M2730" s="2">
        <f t="shared" si="1061"/>
        <v>1.6279069767441867E-2</v>
      </c>
      <c r="N2730" s="63">
        <v>206</v>
      </c>
      <c r="O2730" s="63">
        <v>1486</v>
      </c>
      <c r="P2730" s="63">
        <v>0</v>
      </c>
      <c r="Q2730" s="63">
        <v>25</v>
      </c>
      <c r="R2730" s="63">
        <v>3</v>
      </c>
      <c r="S2730" s="63">
        <v>0</v>
      </c>
      <c r="T2730" s="63">
        <v>0</v>
      </c>
      <c r="U2730" s="63">
        <v>0</v>
      </c>
      <c r="V2730" s="63">
        <v>0</v>
      </c>
      <c r="W2730" s="63">
        <v>0</v>
      </c>
      <c r="X2730" s="63">
        <v>0</v>
      </c>
      <c r="Y2730" s="63">
        <v>0</v>
      </c>
      <c r="Z2730" s="63">
        <v>0</v>
      </c>
      <c r="AA2730" s="63">
        <v>0</v>
      </c>
      <c r="AB2730" s="63">
        <v>0</v>
      </c>
      <c r="AC2730" s="63">
        <v>0</v>
      </c>
      <c r="AD2730" s="63">
        <v>0</v>
      </c>
      <c r="AE2730" s="63">
        <v>0</v>
      </c>
      <c r="AF2730" s="63">
        <v>0</v>
      </c>
      <c r="AG2730" s="63">
        <v>0</v>
      </c>
      <c r="AH2730" s="63">
        <v>0</v>
      </c>
      <c r="AI2730" s="63">
        <v>0</v>
      </c>
      <c r="AJ2730" s="63">
        <v>0</v>
      </c>
      <c r="AK2730" s="63">
        <v>0</v>
      </c>
      <c r="AL2730" s="63">
        <v>0</v>
      </c>
      <c r="AM2730" s="63">
        <v>0</v>
      </c>
      <c r="AN2730" s="63">
        <v>0</v>
      </c>
      <c r="AO2730" s="63">
        <v>0</v>
      </c>
      <c r="AP2730" s="63">
        <v>0</v>
      </c>
      <c r="AQ2730" s="63">
        <v>0</v>
      </c>
      <c r="AR2730" s="63">
        <v>0</v>
      </c>
      <c r="AS2730" s="63">
        <v>0</v>
      </c>
      <c r="AT2730" s="63">
        <v>0</v>
      </c>
      <c r="AU2730" s="63">
        <v>0</v>
      </c>
      <c r="AV2730" s="63">
        <v>0</v>
      </c>
      <c r="AW2730" s="63">
        <v>0</v>
      </c>
      <c r="AX2730" s="63">
        <v>0</v>
      </c>
      <c r="AY2730" s="63">
        <v>0</v>
      </c>
      <c r="BA2730" s="5">
        <f>IF(Q2730&gt;0,RANK(Q2730,(N2730:P2730,Q2730:AE2730)),0)</f>
        <v>3</v>
      </c>
      <c r="BB2730" s="5">
        <f>IF(R2730&gt;0,RANK(R2730,(N2730:P2730,Q2730:AE2730)),0)</f>
        <v>4</v>
      </c>
      <c r="BC2730" s="5">
        <f>IF(T2730&gt;0,RANK(T2730,(N2730:P2730,Q2730:AE2730)),0)</f>
        <v>0</v>
      </c>
      <c r="BD2730" s="5">
        <f>IF(S2730&gt;0,RANK(S2730,(N2730:P2730,Q2730:AE2730)),0)</f>
        <v>0</v>
      </c>
      <c r="BE2730" s="2">
        <f t="shared" si="1062"/>
        <v>1.4534883720930232E-2</v>
      </c>
      <c r="BF2730" s="2">
        <f t="shared" si="1063"/>
        <v>1.7441860465116279E-3</v>
      </c>
      <c r="BG2730" s="2">
        <f t="shared" si="1064"/>
        <v>0</v>
      </c>
      <c r="BH2730" s="2">
        <f t="shared" si="1065"/>
        <v>0</v>
      </c>
      <c r="BJ2730" t="s">
        <v>1241</v>
      </c>
      <c r="BK2730" t="s">
        <v>53</v>
      </c>
      <c r="BL2730">
        <v>13</v>
      </c>
      <c r="BN2730" s="112">
        <v>48</v>
      </c>
      <c r="BO2730" s="114">
        <v>211</v>
      </c>
      <c r="BP2730" s="118">
        <f t="shared" ref="BP2730:BP2793" si="1070">1000*BN2730+BO2730</f>
        <v>48211</v>
      </c>
      <c r="BQ2730" s="118">
        <f t="shared" si="1069"/>
        <v>48211</v>
      </c>
      <c r="BR2730" s="5" t="s">
        <v>3151</v>
      </c>
      <c r="CD2730" s="63">
        <f t="shared" si="1066"/>
        <v>1720</v>
      </c>
      <c r="CE2730" s="63">
        <v>0</v>
      </c>
    </row>
    <row r="2731" spans="1:83" ht="15" hidden="1" customHeight="1" outlineLevel="1">
      <c r="A2731" t="s">
        <v>953</v>
      </c>
      <c r="B2731" t="s">
        <v>53</v>
      </c>
      <c r="C2731" s="1">
        <f t="shared" si="1057"/>
        <v>36317</v>
      </c>
      <c r="D2731" s="5">
        <f>IF(N2731&gt;0, RANK(N2731,(N2731:P2731,Q2731:AE2731)),0)</f>
        <v>2</v>
      </c>
      <c r="E2731" s="5">
        <f>IF(O2731&gt;0,RANK(O2731,(N2731:P2731,Q2731:AE2731)),0)</f>
        <v>1</v>
      </c>
      <c r="F2731" s="5">
        <f>IF(P2731&gt;0,RANK(P2731,(N2731:P2731,Q2731:AE2731)),0)</f>
        <v>0</v>
      </c>
      <c r="G2731" s="129">
        <f t="shared" si="1067"/>
        <v>21851</v>
      </c>
      <c r="H2731" s="134">
        <f t="shared" si="1068"/>
        <v>0.60167414709364764</v>
      </c>
      <c r="I2731" s="2"/>
      <c r="J2731" s="2">
        <f t="shared" si="1058"/>
        <v>0.1943993171242118</v>
      </c>
      <c r="K2731" s="2">
        <f t="shared" si="1059"/>
        <v>0.79607346421785941</v>
      </c>
      <c r="L2731" s="2">
        <f t="shared" si="1060"/>
        <v>0</v>
      </c>
      <c r="M2731" s="2">
        <f t="shared" si="1061"/>
        <v>9.5272186579288265E-3</v>
      </c>
      <c r="N2731" s="63">
        <v>7060</v>
      </c>
      <c r="O2731" s="63">
        <v>28911</v>
      </c>
      <c r="P2731" s="63">
        <v>0</v>
      </c>
      <c r="Q2731" s="63">
        <v>264</v>
      </c>
      <c r="R2731" s="63">
        <v>75</v>
      </c>
      <c r="S2731" s="63">
        <v>0</v>
      </c>
      <c r="T2731" s="63">
        <v>0</v>
      </c>
      <c r="U2731" s="63">
        <v>0</v>
      </c>
      <c r="V2731" s="63">
        <v>1</v>
      </c>
      <c r="W2731" s="63">
        <v>0</v>
      </c>
      <c r="X2731" s="63">
        <v>0</v>
      </c>
      <c r="Y2731" s="63">
        <v>0</v>
      </c>
      <c r="Z2731" s="63">
        <v>4</v>
      </c>
      <c r="AA2731" s="63">
        <v>0</v>
      </c>
      <c r="AB2731" s="63">
        <v>0</v>
      </c>
      <c r="AC2731" s="63">
        <v>0</v>
      </c>
      <c r="AD2731" s="63">
        <v>0</v>
      </c>
      <c r="AE2731" s="63">
        <v>0</v>
      </c>
      <c r="AF2731" s="63">
        <v>0</v>
      </c>
      <c r="AG2731" s="63">
        <v>0</v>
      </c>
      <c r="AH2731" s="63">
        <v>0</v>
      </c>
      <c r="AI2731" s="63">
        <v>0</v>
      </c>
      <c r="AJ2731" s="63">
        <v>0</v>
      </c>
      <c r="AK2731" s="63">
        <v>0</v>
      </c>
      <c r="AL2731" s="63">
        <v>2</v>
      </c>
      <c r="AM2731" s="63">
        <v>0</v>
      </c>
      <c r="AN2731" s="63">
        <v>0</v>
      </c>
      <c r="AO2731" s="63">
        <v>0</v>
      </c>
      <c r="AP2731" s="63">
        <v>0</v>
      </c>
      <c r="AQ2731" s="63">
        <v>0</v>
      </c>
      <c r="AR2731" s="63">
        <v>0</v>
      </c>
      <c r="AS2731" s="63">
        <v>0</v>
      </c>
      <c r="AT2731" s="63">
        <v>0</v>
      </c>
      <c r="AU2731" s="63">
        <v>0</v>
      </c>
      <c r="AV2731" s="63">
        <v>0</v>
      </c>
      <c r="AW2731" s="63">
        <v>0</v>
      </c>
      <c r="AX2731" s="63">
        <v>0</v>
      </c>
      <c r="AY2731" s="63">
        <v>0</v>
      </c>
      <c r="BA2731" s="5">
        <f>IF(Q2731&gt;0,RANK(Q2731,(N2731:P2731,Q2731:AE2731)),0)</f>
        <v>3</v>
      </c>
      <c r="BB2731" s="5">
        <f>IF(R2731&gt;0,RANK(R2731,(N2731:P2731,Q2731:AE2731)),0)</f>
        <v>4</v>
      </c>
      <c r="BC2731" s="5">
        <f>IF(T2731&gt;0,RANK(T2731,(N2731:P2731,Q2731:AE2731)),0)</f>
        <v>0</v>
      </c>
      <c r="BD2731" s="5">
        <f>IF(S2731&gt;0,RANK(S2731,(N2731:P2731,Q2731:AE2731)),0)</f>
        <v>0</v>
      </c>
      <c r="BE2731" s="2">
        <f t="shared" si="1062"/>
        <v>7.2693229066277502E-3</v>
      </c>
      <c r="BF2731" s="2">
        <f t="shared" si="1063"/>
        <v>2.0651485530192473E-3</v>
      </c>
      <c r="BG2731" s="2">
        <f t="shared" si="1064"/>
        <v>0</v>
      </c>
      <c r="BH2731" s="2">
        <f t="shared" si="1065"/>
        <v>0</v>
      </c>
      <c r="BJ2731" t="s">
        <v>953</v>
      </c>
      <c r="BK2731" t="s">
        <v>53</v>
      </c>
      <c r="BL2731">
        <v>5</v>
      </c>
      <c r="BN2731" s="112">
        <v>48</v>
      </c>
      <c r="BO2731" s="114">
        <v>213</v>
      </c>
      <c r="BP2731" s="118">
        <f t="shared" si="1070"/>
        <v>48213</v>
      </c>
      <c r="BQ2731" s="118">
        <f t="shared" si="1069"/>
        <v>48213</v>
      </c>
      <c r="BR2731" s="5" t="s">
        <v>3151</v>
      </c>
      <c r="CD2731" s="63">
        <f t="shared" si="1066"/>
        <v>36317</v>
      </c>
      <c r="CE2731" s="63">
        <v>0</v>
      </c>
    </row>
    <row r="2732" spans="1:83" ht="15" hidden="1" customHeight="1" outlineLevel="1">
      <c r="A2732" t="s">
        <v>2341</v>
      </c>
      <c r="B2732" t="s">
        <v>53</v>
      </c>
      <c r="C2732" s="1">
        <f t="shared" si="1057"/>
        <v>220884</v>
      </c>
      <c r="D2732" s="5">
        <f>IF(N2732&gt;0, RANK(N2732,(N2732:P2732,Q2732:AE2732)),0)</f>
        <v>1</v>
      </c>
      <c r="E2732" s="5">
        <f>IF(O2732&gt;0,RANK(O2732,(N2732:P2732,Q2732:AE2732)),0)</f>
        <v>2</v>
      </c>
      <c r="F2732" s="5">
        <f>IF(P2732&gt;0,RANK(P2732,(N2732:P2732,Q2732:AE2732)),0)</f>
        <v>0</v>
      </c>
      <c r="G2732" s="129">
        <f t="shared" si="1067"/>
        <v>37672</v>
      </c>
      <c r="H2732" s="134">
        <f t="shared" si="1068"/>
        <v>0.17055105847413121</v>
      </c>
      <c r="I2732" s="2"/>
      <c r="J2732" s="2">
        <f t="shared" si="1058"/>
        <v>0.58039061226707234</v>
      </c>
      <c r="K2732" s="2">
        <f t="shared" si="1059"/>
        <v>0.40983955379294107</v>
      </c>
      <c r="L2732" s="2">
        <f t="shared" si="1060"/>
        <v>0</v>
      </c>
      <c r="M2732" s="2">
        <f t="shared" si="1061"/>
        <v>9.7698339399865941E-3</v>
      </c>
      <c r="N2732" s="63">
        <v>128199</v>
      </c>
      <c r="O2732" s="63">
        <v>90527</v>
      </c>
      <c r="P2732" s="63">
        <v>0</v>
      </c>
      <c r="Q2732" s="63">
        <v>1261</v>
      </c>
      <c r="R2732" s="63">
        <v>865</v>
      </c>
      <c r="S2732" s="63">
        <v>0</v>
      </c>
      <c r="T2732" s="63">
        <v>0</v>
      </c>
      <c r="U2732" s="63">
        <v>0</v>
      </c>
      <c r="V2732" s="63">
        <v>0</v>
      </c>
      <c r="W2732" s="63">
        <v>5</v>
      </c>
      <c r="X2732" s="63">
        <v>0</v>
      </c>
      <c r="Y2732" s="63">
        <v>0</v>
      </c>
      <c r="Z2732" s="63">
        <v>22</v>
      </c>
      <c r="AA2732" s="63">
        <v>0</v>
      </c>
      <c r="AB2732" s="63">
        <v>0</v>
      </c>
      <c r="AC2732" s="63">
        <v>0</v>
      </c>
      <c r="AD2732" s="63">
        <v>0</v>
      </c>
      <c r="AE2732" s="63">
        <v>0</v>
      </c>
      <c r="AF2732" s="63">
        <v>0</v>
      </c>
      <c r="AG2732" s="63">
        <v>0</v>
      </c>
      <c r="AH2732" s="63">
        <v>0</v>
      </c>
      <c r="AI2732" s="63">
        <v>3</v>
      </c>
      <c r="AJ2732" s="63">
        <v>0</v>
      </c>
      <c r="AK2732" s="63">
        <v>0</v>
      </c>
      <c r="AL2732" s="63">
        <v>2</v>
      </c>
      <c r="AM2732" s="63">
        <v>0</v>
      </c>
      <c r="AN2732" s="63">
        <v>0</v>
      </c>
      <c r="AO2732" s="63">
        <v>0</v>
      </c>
      <c r="AP2732" s="63">
        <v>0</v>
      </c>
      <c r="AQ2732" s="63">
        <v>0</v>
      </c>
      <c r="AR2732" s="63">
        <v>0</v>
      </c>
      <c r="AS2732" s="63">
        <v>0</v>
      </c>
      <c r="AT2732" s="63">
        <v>0</v>
      </c>
      <c r="AU2732" s="63">
        <v>0</v>
      </c>
      <c r="AV2732" s="63">
        <v>0</v>
      </c>
      <c r="AW2732" s="63">
        <v>0</v>
      </c>
      <c r="AX2732" s="63">
        <v>0</v>
      </c>
      <c r="AY2732" s="63">
        <v>0</v>
      </c>
      <c r="BA2732" s="5">
        <f>IF(Q2732&gt;0,RANK(Q2732,(N2732:P2732,Q2732:AE2732)),0)</f>
        <v>3</v>
      </c>
      <c r="BB2732" s="5">
        <f>IF(R2732&gt;0,RANK(R2732,(N2732:P2732,Q2732:AE2732)),0)</f>
        <v>4</v>
      </c>
      <c r="BC2732" s="5">
        <f>IF(T2732&gt;0,RANK(T2732,(N2732:P2732,Q2732:AE2732)),0)</f>
        <v>0</v>
      </c>
      <c r="BD2732" s="5">
        <f>IF(S2732&gt;0,RANK(S2732,(N2732:P2732,Q2732:AE2732)),0)</f>
        <v>0</v>
      </c>
      <c r="BE2732" s="2">
        <f t="shared" si="1062"/>
        <v>5.7088788685463864E-3</v>
      </c>
      <c r="BF2732" s="2">
        <f t="shared" si="1063"/>
        <v>3.9160826497165934E-3</v>
      </c>
      <c r="BG2732" s="2">
        <f t="shared" si="1064"/>
        <v>0</v>
      </c>
      <c r="BH2732" s="2">
        <f t="shared" si="1065"/>
        <v>0</v>
      </c>
      <c r="BJ2732" t="s">
        <v>2341</v>
      </c>
      <c r="BK2732" t="s">
        <v>53</v>
      </c>
      <c r="BN2732" s="112">
        <v>48</v>
      </c>
      <c r="BO2732" s="114">
        <v>215</v>
      </c>
      <c r="BP2732" s="118">
        <f t="shared" si="1070"/>
        <v>48215</v>
      </c>
      <c r="BQ2732" s="118">
        <f t="shared" si="1069"/>
        <v>48215</v>
      </c>
      <c r="BR2732" s="5" t="s">
        <v>3151</v>
      </c>
      <c r="BV2732" s="63"/>
      <c r="CD2732" s="63">
        <f t="shared" si="1066"/>
        <v>220884</v>
      </c>
      <c r="CE2732" s="63">
        <v>5</v>
      </c>
    </row>
    <row r="2733" spans="1:83" ht="15" hidden="1" customHeight="1" outlineLevel="1">
      <c r="A2733" t="s">
        <v>1565</v>
      </c>
      <c r="B2733" t="s">
        <v>53</v>
      </c>
      <c r="C2733" s="1">
        <f t="shared" si="1057"/>
        <v>14931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0</v>
      </c>
      <c r="G2733" s="129">
        <f t="shared" si="1067"/>
        <v>9066</v>
      </c>
      <c r="H2733" s="134">
        <f t="shared" si="1068"/>
        <v>0.60719308820574647</v>
      </c>
      <c r="I2733" s="2"/>
      <c r="J2733" s="2">
        <f t="shared" si="1058"/>
        <v>0.19154778648449536</v>
      </c>
      <c r="K2733" s="2">
        <f t="shared" si="1059"/>
        <v>0.7987408746902418</v>
      </c>
      <c r="L2733" s="2">
        <f t="shared" si="1060"/>
        <v>0</v>
      </c>
      <c r="M2733" s="2">
        <f t="shared" si="1061"/>
        <v>9.7113388252628718E-3</v>
      </c>
      <c r="N2733" s="63">
        <v>2860</v>
      </c>
      <c r="O2733" s="63">
        <v>11926</v>
      </c>
      <c r="P2733" s="63">
        <v>0</v>
      </c>
      <c r="Q2733" s="63">
        <v>119</v>
      </c>
      <c r="R2733" s="63">
        <v>26</v>
      </c>
      <c r="S2733" s="63">
        <v>0</v>
      </c>
      <c r="T2733" s="63">
        <v>0</v>
      </c>
      <c r="U2733" s="63">
        <v>0</v>
      </c>
      <c r="V2733" s="63">
        <v>0</v>
      </c>
      <c r="W2733" s="63">
        <v>0</v>
      </c>
      <c r="X2733" s="63">
        <v>0</v>
      </c>
      <c r="Y2733" s="63">
        <v>0</v>
      </c>
      <c r="Z2733" s="63">
        <v>0</v>
      </c>
      <c r="AA2733" s="63">
        <v>0</v>
      </c>
      <c r="AB2733" s="63">
        <v>0</v>
      </c>
      <c r="AC2733" s="63">
        <v>0</v>
      </c>
      <c r="AD2733" s="63">
        <v>0</v>
      </c>
      <c r="AE2733" s="63">
        <v>0</v>
      </c>
      <c r="AF2733" s="63">
        <v>0</v>
      </c>
      <c r="AG2733" s="63">
        <v>0</v>
      </c>
      <c r="AH2733" s="63">
        <v>0</v>
      </c>
      <c r="AI2733" s="63">
        <v>0</v>
      </c>
      <c r="AJ2733" s="63">
        <v>0</v>
      </c>
      <c r="AK2733" s="63">
        <v>0</v>
      </c>
      <c r="AL2733" s="63">
        <v>0</v>
      </c>
      <c r="AM2733" s="63">
        <v>0</v>
      </c>
      <c r="AN2733" s="63">
        <v>0</v>
      </c>
      <c r="AO2733" s="63">
        <v>0</v>
      </c>
      <c r="AP2733" s="63">
        <v>0</v>
      </c>
      <c r="AQ2733" s="63">
        <v>0</v>
      </c>
      <c r="AR2733" s="63">
        <v>0</v>
      </c>
      <c r="AS2733" s="63">
        <v>0</v>
      </c>
      <c r="AT2733" s="63">
        <v>0</v>
      </c>
      <c r="AU2733" s="63">
        <v>0</v>
      </c>
      <c r="AV2733" s="63">
        <v>0</v>
      </c>
      <c r="AW2733" s="63">
        <v>0</v>
      </c>
      <c r="AX2733" s="63">
        <v>0</v>
      </c>
      <c r="AY2733" s="63">
        <v>0</v>
      </c>
      <c r="BA2733" s="5">
        <f>IF(Q2733&gt;0,RANK(Q2733,(N2733:P2733,Q2733:AE2733)),0)</f>
        <v>3</v>
      </c>
      <c r="BB2733" s="5">
        <f>IF(R2733&gt;0,RANK(R2733,(N2733:P2733,Q2733:AE2733)),0)</f>
        <v>4</v>
      </c>
      <c r="BC2733" s="5">
        <f>IF(T2733&gt;0,RANK(T2733,(N2733:P2733,Q2733:AE2733)),0)</f>
        <v>0</v>
      </c>
      <c r="BD2733" s="5">
        <f>IF(S2733&gt;0,RANK(S2733,(N2733:P2733,Q2733:AE2733)),0)</f>
        <v>0</v>
      </c>
      <c r="BE2733" s="2">
        <f t="shared" si="1062"/>
        <v>7.9699953117674631E-3</v>
      </c>
      <c r="BF2733" s="2">
        <f t="shared" si="1063"/>
        <v>1.7413435134954122E-3</v>
      </c>
      <c r="BG2733" s="2">
        <f t="shared" si="1064"/>
        <v>0</v>
      </c>
      <c r="BH2733" s="2">
        <f t="shared" si="1065"/>
        <v>0</v>
      </c>
      <c r="BJ2733" t="s">
        <v>1565</v>
      </c>
      <c r="BK2733" t="s">
        <v>53</v>
      </c>
      <c r="BL2733">
        <v>25</v>
      </c>
      <c r="BN2733" s="112">
        <v>48</v>
      </c>
      <c r="BO2733" s="114">
        <v>217</v>
      </c>
      <c r="BP2733" s="118">
        <f t="shared" si="1070"/>
        <v>48217</v>
      </c>
      <c r="BQ2733" s="118">
        <f t="shared" si="1069"/>
        <v>48217</v>
      </c>
      <c r="BR2733" s="5" t="s">
        <v>3151</v>
      </c>
      <c r="CD2733" s="63">
        <f t="shared" si="1066"/>
        <v>14931</v>
      </c>
      <c r="CE2733" s="63">
        <v>0</v>
      </c>
    </row>
    <row r="2734" spans="1:83" ht="15" hidden="1" customHeight="1" outlineLevel="1">
      <c r="A2734" t="s">
        <v>1851</v>
      </c>
      <c r="B2734" t="s">
        <v>53</v>
      </c>
      <c r="C2734" s="1">
        <f t="shared" si="1057"/>
        <v>8100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0</v>
      </c>
      <c r="G2734" s="129">
        <f t="shared" si="1067"/>
        <v>5054</v>
      </c>
      <c r="H2734" s="134">
        <f t="shared" si="1068"/>
        <v>0.62395061728395063</v>
      </c>
      <c r="I2734" s="2"/>
      <c r="J2734" s="2">
        <f t="shared" si="1058"/>
        <v>0.18296296296296297</v>
      </c>
      <c r="K2734" s="2">
        <f t="shared" si="1059"/>
        <v>0.80691358024691362</v>
      </c>
      <c r="L2734" s="2">
        <f t="shared" si="1060"/>
        <v>0</v>
      </c>
      <c r="M2734" s="2">
        <f t="shared" si="1061"/>
        <v>1.0123456790123386E-2</v>
      </c>
      <c r="N2734" s="63">
        <v>1482</v>
      </c>
      <c r="O2734" s="63">
        <v>6536</v>
      </c>
      <c r="P2734" s="63">
        <v>0</v>
      </c>
      <c r="Q2734" s="63">
        <v>61</v>
      </c>
      <c r="R2734" s="63">
        <v>16</v>
      </c>
      <c r="S2734" s="63">
        <v>0</v>
      </c>
      <c r="T2734" s="63">
        <v>0</v>
      </c>
      <c r="U2734" s="63">
        <v>0</v>
      </c>
      <c r="V2734" s="63">
        <v>0</v>
      </c>
      <c r="W2734" s="63">
        <v>0</v>
      </c>
      <c r="X2734" s="63">
        <v>0</v>
      </c>
      <c r="Y2734" s="63">
        <v>0</v>
      </c>
      <c r="Z2734" s="63">
        <v>0</v>
      </c>
      <c r="AA2734" s="63">
        <v>0</v>
      </c>
      <c r="AB2734" s="63">
        <v>0</v>
      </c>
      <c r="AC2734" s="63">
        <v>0</v>
      </c>
      <c r="AD2734" s="63">
        <v>0</v>
      </c>
      <c r="AE2734" s="63">
        <v>0</v>
      </c>
      <c r="AF2734" s="63">
        <v>0</v>
      </c>
      <c r="AG2734" s="63">
        <v>0</v>
      </c>
      <c r="AH2734" s="63">
        <v>0</v>
      </c>
      <c r="AI2734" s="63">
        <v>5</v>
      </c>
      <c r="AJ2734" s="63">
        <v>0</v>
      </c>
      <c r="AK2734" s="63">
        <v>0</v>
      </c>
      <c r="AL2734" s="63">
        <v>0</v>
      </c>
      <c r="AM2734" s="63">
        <v>0</v>
      </c>
      <c r="AN2734" s="63">
        <v>0</v>
      </c>
      <c r="AO2734" s="63">
        <v>0</v>
      </c>
      <c r="AP2734" s="63">
        <v>0</v>
      </c>
      <c r="AQ2734" s="63">
        <v>0</v>
      </c>
      <c r="AR2734" s="63">
        <v>0</v>
      </c>
      <c r="AS2734" s="63">
        <v>0</v>
      </c>
      <c r="AT2734" s="63">
        <v>0</v>
      </c>
      <c r="AU2734" s="63">
        <v>0</v>
      </c>
      <c r="AV2734" s="63">
        <v>0</v>
      </c>
      <c r="AW2734" s="63">
        <v>0</v>
      </c>
      <c r="AX2734" s="63">
        <v>0</v>
      </c>
      <c r="AY2734" s="63">
        <v>0</v>
      </c>
      <c r="BA2734" s="5">
        <f>IF(Q2734&gt;0,RANK(Q2734,(N2734:P2734,Q2734:AE2734)),0)</f>
        <v>3</v>
      </c>
      <c r="BB2734" s="5">
        <f>IF(R2734&gt;0,RANK(R2734,(N2734:P2734,Q2734:AE2734)),0)</f>
        <v>4</v>
      </c>
      <c r="BC2734" s="5">
        <f>IF(T2734&gt;0,RANK(T2734,(N2734:P2734,Q2734:AE2734)),0)</f>
        <v>0</v>
      </c>
      <c r="BD2734" s="5">
        <f>IF(S2734&gt;0,RANK(S2734,(N2734:P2734,Q2734:AE2734)),0)</f>
        <v>0</v>
      </c>
      <c r="BE2734" s="2">
        <f t="shared" si="1062"/>
        <v>7.530864197530864E-3</v>
      </c>
      <c r="BF2734" s="2">
        <f t="shared" si="1063"/>
        <v>1.9753086419753087E-3</v>
      </c>
      <c r="BG2734" s="2">
        <f t="shared" si="1064"/>
        <v>0</v>
      </c>
      <c r="BH2734" s="2">
        <f t="shared" si="1065"/>
        <v>0</v>
      </c>
      <c r="BJ2734" t="s">
        <v>1851</v>
      </c>
      <c r="BK2734" t="s">
        <v>53</v>
      </c>
      <c r="BL2734">
        <v>19</v>
      </c>
      <c r="BN2734" s="112">
        <v>48</v>
      </c>
      <c r="BO2734" s="114">
        <v>219</v>
      </c>
      <c r="BP2734" s="118">
        <f t="shared" si="1070"/>
        <v>48219</v>
      </c>
      <c r="BQ2734" s="118">
        <f t="shared" si="1069"/>
        <v>48219</v>
      </c>
      <c r="BR2734" s="5" t="s">
        <v>3151</v>
      </c>
      <c r="CD2734" s="63">
        <f t="shared" si="1066"/>
        <v>8100</v>
      </c>
      <c r="CE2734" s="63">
        <v>0</v>
      </c>
    </row>
    <row r="2735" spans="1:83" ht="15" hidden="1" customHeight="1" outlineLevel="1">
      <c r="A2735" t="s">
        <v>884</v>
      </c>
      <c r="B2735" t="s">
        <v>53</v>
      </c>
      <c r="C2735" s="1">
        <f t="shared" si="1057"/>
        <v>32541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0</v>
      </c>
      <c r="G2735" s="129">
        <f t="shared" si="1067"/>
        <v>20848</v>
      </c>
      <c r="H2735" s="134">
        <f t="shared" si="1068"/>
        <v>0.64066869487723177</v>
      </c>
      <c r="I2735" s="2"/>
      <c r="J2735" s="2">
        <f t="shared" si="1058"/>
        <v>0.17356565563443041</v>
      </c>
      <c r="K2735" s="2">
        <f t="shared" si="1059"/>
        <v>0.81423435051166226</v>
      </c>
      <c r="L2735" s="2">
        <f t="shared" si="1060"/>
        <v>0</v>
      </c>
      <c r="M2735" s="2">
        <f t="shared" si="1061"/>
        <v>1.2199993853907354E-2</v>
      </c>
      <c r="N2735" s="63">
        <v>5648</v>
      </c>
      <c r="O2735" s="63">
        <v>26496</v>
      </c>
      <c r="P2735" s="63">
        <v>0</v>
      </c>
      <c r="Q2735" s="63">
        <v>319</v>
      </c>
      <c r="R2735" s="63">
        <v>71</v>
      </c>
      <c r="S2735" s="63">
        <v>0</v>
      </c>
      <c r="T2735" s="63">
        <v>0</v>
      </c>
      <c r="U2735" s="63">
        <v>0</v>
      </c>
      <c r="V2735" s="63">
        <v>0</v>
      </c>
      <c r="W2735" s="63">
        <v>1</v>
      </c>
      <c r="X2735" s="63">
        <v>0</v>
      </c>
      <c r="Y2735" s="63">
        <v>0</v>
      </c>
      <c r="Z2735" s="63">
        <v>6</v>
      </c>
      <c r="AA2735" s="63">
        <v>0</v>
      </c>
      <c r="AB2735" s="63">
        <v>0</v>
      </c>
      <c r="AC2735" s="63">
        <v>0</v>
      </c>
      <c r="AD2735" s="63">
        <v>0</v>
      </c>
      <c r="AE2735" s="63">
        <v>0</v>
      </c>
      <c r="AF2735" s="63">
        <v>0</v>
      </c>
      <c r="AG2735" s="63">
        <v>0</v>
      </c>
      <c r="AH2735" s="63">
        <v>0</v>
      </c>
      <c r="AI2735" s="63">
        <v>0</v>
      </c>
      <c r="AJ2735" s="63">
        <v>0</v>
      </c>
      <c r="AK2735" s="63">
        <v>0</v>
      </c>
      <c r="AL2735" s="63">
        <v>0</v>
      </c>
      <c r="AM2735" s="63">
        <v>0</v>
      </c>
      <c r="AN2735" s="63">
        <v>0</v>
      </c>
      <c r="AO2735" s="63">
        <v>0</v>
      </c>
      <c r="AP2735" s="63">
        <v>0</v>
      </c>
      <c r="AQ2735" s="63">
        <v>0</v>
      </c>
      <c r="AR2735" s="63">
        <v>0</v>
      </c>
      <c r="AS2735" s="63">
        <v>0</v>
      </c>
      <c r="AT2735" s="63">
        <v>0</v>
      </c>
      <c r="AU2735" s="63">
        <v>0</v>
      </c>
      <c r="AV2735" s="63">
        <v>0</v>
      </c>
      <c r="AW2735" s="63">
        <v>0</v>
      </c>
      <c r="AX2735" s="63">
        <v>0</v>
      </c>
      <c r="AY2735" s="63">
        <v>0</v>
      </c>
      <c r="BA2735" s="5">
        <f>IF(Q2735&gt;0,RANK(Q2735,(N2735:P2735,Q2735:AE2735)),0)</f>
        <v>3</v>
      </c>
      <c r="BB2735" s="5">
        <f>IF(R2735&gt;0,RANK(R2735,(N2735:P2735,Q2735:AE2735)),0)</f>
        <v>4</v>
      </c>
      <c r="BC2735" s="5">
        <f>IF(T2735&gt;0,RANK(T2735,(N2735:P2735,Q2735:AE2735)),0)</f>
        <v>0</v>
      </c>
      <c r="BD2735" s="5">
        <f>IF(S2735&gt;0,RANK(S2735,(N2735:P2735,Q2735:AE2735)),0)</f>
        <v>0</v>
      </c>
      <c r="BE2735" s="2">
        <f t="shared" si="1062"/>
        <v>9.8030177314772128E-3</v>
      </c>
      <c r="BF2735" s="2">
        <f t="shared" si="1063"/>
        <v>2.1818628806736119E-3</v>
      </c>
      <c r="BG2735" s="2">
        <f t="shared" si="1064"/>
        <v>0</v>
      </c>
      <c r="BH2735" s="2">
        <f t="shared" si="1065"/>
        <v>0</v>
      </c>
      <c r="BJ2735" t="s">
        <v>884</v>
      </c>
      <c r="BK2735" t="s">
        <v>53</v>
      </c>
      <c r="BL2735">
        <v>11</v>
      </c>
      <c r="BN2735" s="112">
        <v>48</v>
      </c>
      <c r="BO2735" s="114">
        <v>221</v>
      </c>
      <c r="BP2735" s="118">
        <f t="shared" si="1070"/>
        <v>48221</v>
      </c>
      <c r="BQ2735" s="118">
        <f t="shared" si="1069"/>
        <v>48221</v>
      </c>
      <c r="BR2735" s="5" t="s">
        <v>3151</v>
      </c>
      <c r="CD2735" s="63">
        <f t="shared" si="1066"/>
        <v>32541</v>
      </c>
      <c r="CE2735" s="63">
        <v>1</v>
      </c>
    </row>
    <row r="2736" spans="1:83" ht="15" hidden="1" customHeight="1" outlineLevel="1">
      <c r="A2736" t="s">
        <v>40</v>
      </c>
      <c r="B2736" t="s">
        <v>53</v>
      </c>
      <c r="C2736" s="1">
        <f t="shared" si="1057"/>
        <v>15941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0</v>
      </c>
      <c r="G2736" s="129">
        <f t="shared" si="1067"/>
        <v>9673</v>
      </c>
      <c r="H2736" s="134">
        <f t="shared" si="1068"/>
        <v>0.60680007527758606</v>
      </c>
      <c r="I2736" s="2"/>
      <c r="J2736" s="2">
        <f t="shared" si="1058"/>
        <v>0.19107960604729943</v>
      </c>
      <c r="K2736" s="2">
        <f t="shared" si="1059"/>
        <v>0.79787968132488551</v>
      </c>
      <c r="L2736" s="2">
        <f t="shared" si="1060"/>
        <v>0</v>
      </c>
      <c r="M2736" s="2">
        <f t="shared" si="1061"/>
        <v>1.104071262781503E-2</v>
      </c>
      <c r="N2736" s="63">
        <v>3046</v>
      </c>
      <c r="O2736" s="63">
        <v>12719</v>
      </c>
      <c r="P2736" s="63">
        <v>0</v>
      </c>
      <c r="Q2736" s="63">
        <v>143</v>
      </c>
      <c r="R2736" s="63">
        <v>31</v>
      </c>
      <c r="S2736" s="63">
        <v>0</v>
      </c>
      <c r="T2736" s="63">
        <v>0</v>
      </c>
      <c r="U2736" s="63">
        <v>0</v>
      </c>
      <c r="V2736" s="63">
        <v>0</v>
      </c>
      <c r="W2736" s="63">
        <v>0</v>
      </c>
      <c r="X2736" s="63">
        <v>0</v>
      </c>
      <c r="Y2736" s="63">
        <v>0</v>
      </c>
      <c r="Z2736" s="63">
        <v>2</v>
      </c>
      <c r="AA2736" s="63">
        <v>0</v>
      </c>
      <c r="AB2736" s="63">
        <v>0</v>
      </c>
      <c r="AC2736" s="63">
        <v>0</v>
      </c>
      <c r="AD2736" s="63">
        <v>0</v>
      </c>
      <c r="AE2736" s="63">
        <v>0</v>
      </c>
      <c r="AF2736" s="63">
        <v>0</v>
      </c>
      <c r="AG2736" s="63">
        <v>0</v>
      </c>
      <c r="AH2736" s="63">
        <v>0</v>
      </c>
      <c r="AI2736" s="63">
        <v>0</v>
      </c>
      <c r="AJ2736" s="63">
        <v>0</v>
      </c>
      <c r="AK2736" s="63">
        <v>0</v>
      </c>
      <c r="AL2736" s="63">
        <v>0</v>
      </c>
      <c r="AM2736" s="63">
        <v>0</v>
      </c>
      <c r="AN2736" s="63">
        <v>0</v>
      </c>
      <c r="AO2736" s="63">
        <v>0</v>
      </c>
      <c r="AP2736" s="63">
        <v>0</v>
      </c>
      <c r="AQ2736" s="63">
        <v>0</v>
      </c>
      <c r="AR2736" s="63">
        <v>0</v>
      </c>
      <c r="AS2736" s="63">
        <v>0</v>
      </c>
      <c r="AT2736" s="63">
        <v>0</v>
      </c>
      <c r="AU2736" s="63">
        <v>0</v>
      </c>
      <c r="AV2736" s="63">
        <v>0</v>
      </c>
      <c r="AW2736" s="63">
        <v>0</v>
      </c>
      <c r="AX2736" s="63">
        <v>0</v>
      </c>
      <c r="AY2736" s="63">
        <v>0</v>
      </c>
      <c r="BA2736" s="5">
        <f>IF(Q2736&gt;0,RANK(Q2736,(N2736:P2736,Q2736:AE2736)),0)</f>
        <v>3</v>
      </c>
      <c r="BB2736" s="5">
        <f>IF(R2736&gt;0,RANK(R2736,(N2736:P2736,Q2736:AE2736)),0)</f>
        <v>4</v>
      </c>
      <c r="BC2736" s="5">
        <f>IF(T2736&gt;0,RANK(T2736,(N2736:P2736,Q2736:AE2736)),0)</f>
        <v>0</v>
      </c>
      <c r="BD2736" s="5">
        <f>IF(S2736&gt;0,RANK(S2736,(N2736:P2736,Q2736:AE2736)),0)</f>
        <v>0</v>
      </c>
      <c r="BE2736" s="2">
        <f t="shared" si="1062"/>
        <v>8.9705790100997433E-3</v>
      </c>
      <c r="BF2736" s="2">
        <f t="shared" si="1063"/>
        <v>1.9446709742174267E-3</v>
      </c>
      <c r="BG2736" s="2">
        <f t="shared" si="1064"/>
        <v>0</v>
      </c>
      <c r="BH2736" s="2">
        <f t="shared" si="1065"/>
        <v>0</v>
      </c>
      <c r="BJ2736" t="s">
        <v>40</v>
      </c>
      <c r="BK2736" t="s">
        <v>53</v>
      </c>
      <c r="BL2736">
        <v>4</v>
      </c>
      <c r="BN2736" s="112">
        <v>48</v>
      </c>
      <c r="BO2736" s="114">
        <v>223</v>
      </c>
      <c r="BP2736" s="118">
        <f t="shared" si="1070"/>
        <v>48223</v>
      </c>
      <c r="BQ2736" s="118">
        <f t="shared" si="1069"/>
        <v>48223</v>
      </c>
      <c r="BR2736" s="5" t="s">
        <v>3151</v>
      </c>
      <c r="CD2736" s="63">
        <f t="shared" si="1066"/>
        <v>15941</v>
      </c>
      <c r="CE2736" s="63">
        <v>0</v>
      </c>
    </row>
    <row r="2737" spans="1:83" ht="15" hidden="1" customHeight="1" outlineLevel="1">
      <c r="A2737" t="s">
        <v>1006</v>
      </c>
      <c r="B2737" t="s">
        <v>53</v>
      </c>
      <c r="C2737" s="1">
        <f t="shared" si="1057"/>
        <v>9438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29">
        <f t="shared" si="1067"/>
        <v>4746</v>
      </c>
      <c r="H2737" s="134">
        <f t="shared" si="1068"/>
        <v>0.50286077558804831</v>
      </c>
      <c r="I2737" s="2"/>
      <c r="J2737" s="2">
        <f t="shared" si="1058"/>
        <v>0.24517906336088155</v>
      </c>
      <c r="K2737" s="2">
        <f t="shared" si="1059"/>
        <v>0.74803983894892989</v>
      </c>
      <c r="L2737" s="2">
        <f t="shared" si="1060"/>
        <v>0</v>
      </c>
      <c r="M2737" s="2">
        <f t="shared" si="1061"/>
        <v>6.7810976901885311E-3</v>
      </c>
      <c r="N2737" s="63">
        <v>2314</v>
      </c>
      <c r="O2737" s="63">
        <v>7060</v>
      </c>
      <c r="P2737" s="63">
        <v>0</v>
      </c>
      <c r="Q2737" s="63">
        <v>56</v>
      </c>
      <c r="R2737" s="63">
        <v>7</v>
      </c>
      <c r="S2737" s="63">
        <v>0</v>
      </c>
      <c r="T2737" s="63">
        <v>0</v>
      </c>
      <c r="U2737" s="63">
        <v>0</v>
      </c>
      <c r="V2737" s="63">
        <v>0</v>
      </c>
      <c r="W2737" s="63">
        <v>0</v>
      </c>
      <c r="X2737" s="63">
        <v>0</v>
      </c>
      <c r="Y2737" s="63">
        <v>0</v>
      </c>
      <c r="Z2737" s="63">
        <v>0</v>
      </c>
      <c r="AA2737" s="63">
        <v>0</v>
      </c>
      <c r="AB2737" s="63">
        <v>0</v>
      </c>
      <c r="AC2737" s="63">
        <v>0</v>
      </c>
      <c r="AD2737" s="63">
        <v>0</v>
      </c>
      <c r="AE2737" s="63">
        <v>0</v>
      </c>
      <c r="AF2737" s="63">
        <v>0</v>
      </c>
      <c r="AG2737" s="63">
        <v>0</v>
      </c>
      <c r="AH2737" s="63">
        <v>0</v>
      </c>
      <c r="AI2737" s="63">
        <v>1</v>
      </c>
      <c r="AJ2737" s="63">
        <v>0</v>
      </c>
      <c r="AK2737" s="63">
        <v>0</v>
      </c>
      <c r="AL2737" s="63">
        <v>0</v>
      </c>
      <c r="AM2737" s="63">
        <v>0</v>
      </c>
      <c r="AN2737" s="63">
        <v>0</v>
      </c>
      <c r="AO2737" s="63">
        <v>0</v>
      </c>
      <c r="AP2737" s="63">
        <v>0</v>
      </c>
      <c r="AQ2737" s="63">
        <v>0</v>
      </c>
      <c r="AR2737" s="63">
        <v>0</v>
      </c>
      <c r="AS2737" s="63">
        <v>0</v>
      </c>
      <c r="AT2737" s="63">
        <v>0</v>
      </c>
      <c r="AU2737" s="63">
        <v>0</v>
      </c>
      <c r="AV2737" s="63">
        <v>0</v>
      </c>
      <c r="AW2737" s="63">
        <v>0</v>
      </c>
      <c r="AX2737" s="63">
        <v>0</v>
      </c>
      <c r="AY2737" s="63">
        <v>0</v>
      </c>
      <c r="BA2737" s="5">
        <f>IF(Q2737&gt;0,RANK(Q2737,(N2737:P2737,Q2737:AE2737)),0)</f>
        <v>3</v>
      </c>
      <c r="BB2737" s="5">
        <f>IF(R2737&gt;0,RANK(R2737,(N2737:P2737,Q2737:AE2737)),0)</f>
        <v>4</v>
      </c>
      <c r="BC2737" s="5">
        <f>IF(T2737&gt;0,RANK(T2737,(N2737:P2737,Q2737:AE2737)),0)</f>
        <v>0</v>
      </c>
      <c r="BD2737" s="5">
        <f>IF(S2737&gt;0,RANK(S2737,(N2737:P2737,Q2737:AE2737)),0)</f>
        <v>0</v>
      </c>
      <c r="BE2737" s="2">
        <f t="shared" si="1062"/>
        <v>5.9334604789150246E-3</v>
      </c>
      <c r="BF2737" s="2">
        <f t="shared" si="1063"/>
        <v>7.4168255986437808E-4</v>
      </c>
      <c r="BG2737" s="2">
        <f t="shared" si="1064"/>
        <v>0</v>
      </c>
      <c r="BH2737" s="2">
        <f t="shared" si="1065"/>
        <v>0</v>
      </c>
      <c r="BJ2737" t="s">
        <v>1006</v>
      </c>
      <c r="BK2737" t="s">
        <v>53</v>
      </c>
      <c r="BL2737">
        <v>8</v>
      </c>
      <c r="BN2737" s="112">
        <v>48</v>
      </c>
      <c r="BO2737" s="114">
        <v>225</v>
      </c>
      <c r="BP2737" s="118">
        <f t="shared" si="1070"/>
        <v>48225</v>
      </c>
      <c r="BQ2737" s="118">
        <f t="shared" si="1069"/>
        <v>48225</v>
      </c>
      <c r="BR2737" s="5" t="s">
        <v>3151</v>
      </c>
      <c r="CD2737" s="63">
        <f t="shared" si="1066"/>
        <v>9438</v>
      </c>
      <c r="CE2737" s="63">
        <v>0</v>
      </c>
    </row>
    <row r="2738" spans="1:83" ht="15" hidden="1" customHeight="1" outlineLevel="1">
      <c r="A2738" t="s">
        <v>1048</v>
      </c>
      <c r="B2738" t="s">
        <v>53</v>
      </c>
      <c r="C2738" s="1">
        <f t="shared" si="1057"/>
        <v>10241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0</v>
      </c>
      <c r="G2738" s="129">
        <f t="shared" si="1067"/>
        <v>5985</v>
      </c>
      <c r="H2738" s="134">
        <f t="shared" si="1068"/>
        <v>0.58441558441558439</v>
      </c>
      <c r="I2738" s="2"/>
      <c r="J2738" s="2">
        <f t="shared" si="1058"/>
        <v>0.20203105165511182</v>
      </c>
      <c r="K2738" s="2">
        <f t="shared" si="1059"/>
        <v>0.7864466360706962</v>
      </c>
      <c r="L2738" s="2">
        <f t="shared" si="1060"/>
        <v>0</v>
      </c>
      <c r="M2738" s="2">
        <f t="shared" si="1061"/>
        <v>1.1522312274191981E-2</v>
      </c>
      <c r="N2738" s="63">
        <v>2069</v>
      </c>
      <c r="O2738" s="63">
        <v>8054</v>
      </c>
      <c r="P2738" s="63">
        <v>0</v>
      </c>
      <c r="Q2738" s="63">
        <v>89</v>
      </c>
      <c r="R2738" s="63">
        <v>28</v>
      </c>
      <c r="S2738" s="63">
        <v>0</v>
      </c>
      <c r="T2738" s="63">
        <v>0</v>
      </c>
      <c r="U2738" s="63">
        <v>0</v>
      </c>
      <c r="V2738" s="63">
        <v>0</v>
      </c>
      <c r="W2738" s="63">
        <v>0</v>
      </c>
      <c r="X2738" s="63">
        <v>0</v>
      </c>
      <c r="Y2738" s="63">
        <v>0</v>
      </c>
      <c r="Z2738" s="63">
        <v>1</v>
      </c>
      <c r="AA2738" s="63">
        <v>0</v>
      </c>
      <c r="AB2738" s="63">
        <v>0</v>
      </c>
      <c r="AC2738" s="63">
        <v>0</v>
      </c>
      <c r="AD2738" s="63">
        <v>0</v>
      </c>
      <c r="AE2738" s="63">
        <v>0</v>
      </c>
      <c r="AF2738" s="63">
        <v>0</v>
      </c>
      <c r="AG2738" s="63">
        <v>0</v>
      </c>
      <c r="AH2738" s="63">
        <v>0</v>
      </c>
      <c r="AI2738" s="63">
        <v>0</v>
      </c>
      <c r="AJ2738" s="63">
        <v>0</v>
      </c>
      <c r="AK2738" s="63">
        <v>0</v>
      </c>
      <c r="AL2738" s="63">
        <v>0</v>
      </c>
      <c r="AM2738" s="63">
        <v>0</v>
      </c>
      <c r="AN2738" s="63">
        <v>0</v>
      </c>
      <c r="AO2738" s="63">
        <v>0</v>
      </c>
      <c r="AP2738" s="63">
        <v>0</v>
      </c>
      <c r="AQ2738" s="63">
        <v>0</v>
      </c>
      <c r="AR2738" s="63">
        <v>0</v>
      </c>
      <c r="AS2738" s="63">
        <v>0</v>
      </c>
      <c r="AT2738" s="63">
        <v>0</v>
      </c>
      <c r="AU2738" s="63">
        <v>0</v>
      </c>
      <c r="AV2738" s="63">
        <v>0</v>
      </c>
      <c r="AW2738" s="63">
        <v>0</v>
      </c>
      <c r="AX2738" s="63">
        <v>0</v>
      </c>
      <c r="AY2738" s="63">
        <v>0</v>
      </c>
      <c r="BA2738" s="5">
        <f>IF(Q2738&gt;0,RANK(Q2738,(N2738:P2738,Q2738:AE2738)),0)</f>
        <v>3</v>
      </c>
      <c r="BB2738" s="5">
        <f>IF(R2738&gt;0,RANK(R2738,(N2738:P2738,Q2738:AE2738)),0)</f>
        <v>4</v>
      </c>
      <c r="BC2738" s="5">
        <f>IF(T2738&gt;0,RANK(T2738,(N2738:P2738,Q2738:AE2738)),0)</f>
        <v>0</v>
      </c>
      <c r="BD2738" s="5">
        <f>IF(S2738&gt;0,RANK(S2738,(N2738:P2738,Q2738:AE2738)),0)</f>
        <v>0</v>
      </c>
      <c r="BE2738" s="2">
        <f t="shared" si="1062"/>
        <v>8.690557562738014E-3</v>
      </c>
      <c r="BF2738" s="2">
        <f t="shared" si="1063"/>
        <v>2.7341079972658922E-3</v>
      </c>
      <c r="BG2738" s="2">
        <f t="shared" si="1064"/>
        <v>0</v>
      </c>
      <c r="BH2738" s="2">
        <f t="shared" si="1065"/>
        <v>0</v>
      </c>
      <c r="BJ2738" t="s">
        <v>1048</v>
      </c>
      <c r="BK2738" t="s">
        <v>53</v>
      </c>
      <c r="BL2738">
        <v>19</v>
      </c>
      <c r="BN2738" s="112">
        <v>48</v>
      </c>
      <c r="BO2738" s="114">
        <v>227</v>
      </c>
      <c r="BP2738" s="118">
        <f t="shared" si="1070"/>
        <v>48227</v>
      </c>
      <c r="BQ2738" s="118">
        <f t="shared" si="1069"/>
        <v>48227</v>
      </c>
      <c r="BR2738" s="5" t="s">
        <v>3151</v>
      </c>
      <c r="CD2738" s="63">
        <f t="shared" si="1066"/>
        <v>10241</v>
      </c>
      <c r="CE2738" s="63">
        <v>0</v>
      </c>
    </row>
    <row r="2739" spans="1:83" ht="15" hidden="1" customHeight="1" outlineLevel="1">
      <c r="A2739" t="s">
        <v>289</v>
      </c>
      <c r="B2739" t="s">
        <v>53</v>
      </c>
      <c r="C2739" s="1">
        <f t="shared" si="1057"/>
        <v>1165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29">
        <f t="shared" si="1067"/>
        <v>408</v>
      </c>
      <c r="H2739" s="134">
        <f t="shared" si="1068"/>
        <v>0.3502145922746781</v>
      </c>
      <c r="I2739" s="2"/>
      <c r="J2739" s="2">
        <f t="shared" si="1058"/>
        <v>0.31845493562231758</v>
      </c>
      <c r="K2739" s="2">
        <f t="shared" si="1059"/>
        <v>0.66866952789699574</v>
      </c>
      <c r="L2739" s="2">
        <f t="shared" si="1060"/>
        <v>0</v>
      </c>
      <c r="M2739" s="2">
        <f t="shared" si="1061"/>
        <v>1.2875536480686622E-2</v>
      </c>
      <c r="N2739" s="63">
        <v>371</v>
      </c>
      <c r="O2739" s="63">
        <v>779</v>
      </c>
      <c r="P2739" s="63">
        <v>0</v>
      </c>
      <c r="Q2739" s="63">
        <v>10</v>
      </c>
      <c r="R2739" s="63">
        <v>5</v>
      </c>
      <c r="S2739" s="63">
        <v>0</v>
      </c>
      <c r="T2739" s="63">
        <v>0</v>
      </c>
      <c r="U2739" s="63">
        <v>0</v>
      </c>
      <c r="V2739" s="63">
        <v>0</v>
      </c>
      <c r="W2739" s="63">
        <v>0</v>
      </c>
      <c r="X2739" s="63">
        <v>0</v>
      </c>
      <c r="Y2739" s="63">
        <v>0</v>
      </c>
      <c r="Z2739" s="63">
        <v>0</v>
      </c>
      <c r="AA2739" s="63">
        <v>0</v>
      </c>
      <c r="AB2739" s="63">
        <v>0</v>
      </c>
      <c r="AC2739" s="63">
        <v>0</v>
      </c>
      <c r="AD2739" s="63">
        <v>0</v>
      </c>
      <c r="AE2739" s="63">
        <v>0</v>
      </c>
      <c r="AF2739" s="63">
        <v>0</v>
      </c>
      <c r="AG2739" s="63">
        <v>0</v>
      </c>
      <c r="AH2739" s="63">
        <v>0</v>
      </c>
      <c r="AI2739" s="63">
        <v>0</v>
      </c>
      <c r="AJ2739" s="63">
        <v>0</v>
      </c>
      <c r="AK2739" s="63">
        <v>0</v>
      </c>
      <c r="AL2739" s="63">
        <v>0</v>
      </c>
      <c r="AM2739" s="63">
        <v>0</v>
      </c>
      <c r="AN2739" s="63">
        <v>0</v>
      </c>
      <c r="AO2739" s="63">
        <v>0</v>
      </c>
      <c r="AP2739" s="63">
        <v>0</v>
      </c>
      <c r="AQ2739" s="63">
        <v>0</v>
      </c>
      <c r="AR2739" s="63">
        <v>0</v>
      </c>
      <c r="AS2739" s="63">
        <v>0</v>
      </c>
      <c r="AT2739" s="63">
        <v>0</v>
      </c>
      <c r="AU2739" s="63">
        <v>0</v>
      </c>
      <c r="AV2739" s="63">
        <v>0</v>
      </c>
      <c r="AW2739" s="63">
        <v>0</v>
      </c>
      <c r="AX2739" s="63">
        <v>0</v>
      </c>
      <c r="AY2739" s="63">
        <v>0</v>
      </c>
      <c r="BA2739" s="5">
        <f>IF(Q2739&gt;0,RANK(Q2739,(N2739:P2739,Q2739:AE2739)),0)</f>
        <v>3</v>
      </c>
      <c r="BB2739" s="5">
        <f>IF(R2739&gt;0,RANK(R2739,(N2739:P2739,Q2739:AE2739)),0)</f>
        <v>4</v>
      </c>
      <c r="BC2739" s="5">
        <f>IF(T2739&gt;0,RANK(T2739,(N2739:P2739,Q2739:AE2739)),0)</f>
        <v>0</v>
      </c>
      <c r="BD2739" s="5">
        <f>IF(S2739&gt;0,RANK(S2739,(N2739:P2739,Q2739:AE2739)),0)</f>
        <v>0</v>
      </c>
      <c r="BE2739" s="2">
        <f t="shared" si="1062"/>
        <v>8.5836909871244635E-3</v>
      </c>
      <c r="BF2739" s="2">
        <f t="shared" si="1063"/>
        <v>4.2918454935622317E-3</v>
      </c>
      <c r="BG2739" s="2">
        <f t="shared" si="1064"/>
        <v>0</v>
      </c>
      <c r="BH2739" s="2">
        <f t="shared" si="1065"/>
        <v>0</v>
      </c>
      <c r="BJ2739" t="s">
        <v>289</v>
      </c>
      <c r="BK2739" t="s">
        <v>53</v>
      </c>
      <c r="BL2739">
        <v>23</v>
      </c>
      <c r="BN2739" s="112">
        <v>48</v>
      </c>
      <c r="BO2739" s="114">
        <v>229</v>
      </c>
      <c r="BP2739" s="118">
        <f t="shared" si="1070"/>
        <v>48229</v>
      </c>
      <c r="BQ2739" s="118">
        <f t="shared" si="1069"/>
        <v>48229</v>
      </c>
      <c r="BR2739" s="5" t="s">
        <v>3151</v>
      </c>
      <c r="CD2739" s="63">
        <f t="shared" si="1066"/>
        <v>1165</v>
      </c>
      <c r="CE2739" s="63">
        <v>0</v>
      </c>
    </row>
    <row r="2740" spans="1:83" ht="15" hidden="1" customHeight="1" outlineLevel="1">
      <c r="A2740" t="s">
        <v>1317</v>
      </c>
      <c r="B2740" t="s">
        <v>53</v>
      </c>
      <c r="C2740" s="1">
        <f t="shared" si="1057"/>
        <v>38597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0</v>
      </c>
      <c r="G2740" s="129">
        <f t="shared" si="1067"/>
        <v>20257</v>
      </c>
      <c r="H2740" s="134">
        <f t="shared" si="1068"/>
        <v>0.52483353628520346</v>
      </c>
      <c r="I2740" s="2"/>
      <c r="J2740" s="2">
        <f t="shared" si="1058"/>
        <v>0.2307433220198461</v>
      </c>
      <c r="K2740" s="2">
        <f t="shared" si="1059"/>
        <v>0.75557685830504961</v>
      </c>
      <c r="L2740" s="2">
        <f t="shared" si="1060"/>
        <v>0</v>
      </c>
      <c r="M2740" s="2">
        <f t="shared" si="1061"/>
        <v>1.3679819675104343E-2</v>
      </c>
      <c r="N2740" s="63">
        <v>8906</v>
      </c>
      <c r="O2740" s="63">
        <v>29163</v>
      </c>
      <c r="P2740" s="63">
        <v>0</v>
      </c>
      <c r="Q2740" s="63">
        <v>434</v>
      </c>
      <c r="R2740" s="63">
        <v>71</v>
      </c>
      <c r="S2740" s="63">
        <v>0</v>
      </c>
      <c r="T2740" s="63">
        <v>0</v>
      </c>
      <c r="U2740" s="63">
        <v>0</v>
      </c>
      <c r="V2740" s="63">
        <v>0</v>
      </c>
      <c r="W2740" s="63">
        <v>3</v>
      </c>
      <c r="X2740" s="63">
        <v>0</v>
      </c>
      <c r="Y2740" s="63">
        <v>0</v>
      </c>
      <c r="Z2740" s="63">
        <v>18</v>
      </c>
      <c r="AA2740" s="63">
        <v>0</v>
      </c>
      <c r="AB2740" s="63">
        <v>0</v>
      </c>
      <c r="AC2740" s="63">
        <v>0</v>
      </c>
      <c r="AD2740" s="63">
        <v>0</v>
      </c>
      <c r="AE2740" s="63">
        <v>0</v>
      </c>
      <c r="AF2740" s="63">
        <v>0</v>
      </c>
      <c r="AG2740" s="63">
        <v>0</v>
      </c>
      <c r="AH2740" s="63">
        <v>0</v>
      </c>
      <c r="AI2740" s="63">
        <v>0</v>
      </c>
      <c r="AJ2740" s="63">
        <v>0</v>
      </c>
      <c r="AK2740" s="63">
        <v>0</v>
      </c>
      <c r="AL2740" s="63">
        <v>2</v>
      </c>
      <c r="AM2740" s="63">
        <v>0</v>
      </c>
      <c r="AN2740" s="63">
        <v>0</v>
      </c>
      <c r="AO2740" s="63">
        <v>0</v>
      </c>
      <c r="AP2740" s="63">
        <v>0</v>
      </c>
      <c r="AQ2740" s="63">
        <v>0</v>
      </c>
      <c r="AR2740" s="63">
        <v>0</v>
      </c>
      <c r="AS2740" s="63">
        <v>0</v>
      </c>
      <c r="AT2740" s="63">
        <v>0</v>
      </c>
      <c r="AU2740" s="63">
        <v>0</v>
      </c>
      <c r="AV2740" s="63">
        <v>0</v>
      </c>
      <c r="AW2740" s="63">
        <v>0</v>
      </c>
      <c r="AX2740" s="63">
        <v>0</v>
      </c>
      <c r="AY2740" s="63">
        <v>0</v>
      </c>
      <c r="BA2740" s="5">
        <f>IF(Q2740&gt;0,RANK(Q2740,(N2740:P2740,Q2740:AE2740)),0)</f>
        <v>3</v>
      </c>
      <c r="BB2740" s="5">
        <f>IF(R2740&gt;0,RANK(R2740,(N2740:P2740,Q2740:AE2740)),0)</f>
        <v>4</v>
      </c>
      <c r="BC2740" s="5">
        <f>IF(T2740&gt;0,RANK(T2740,(N2740:P2740,Q2740:AE2740)),0)</f>
        <v>0</v>
      </c>
      <c r="BD2740" s="5">
        <f>IF(S2740&gt;0,RANK(S2740,(N2740:P2740,Q2740:AE2740)),0)</f>
        <v>0</v>
      </c>
      <c r="BE2740" s="2">
        <f t="shared" si="1062"/>
        <v>1.1244397232945565E-2</v>
      </c>
      <c r="BF2740" s="2">
        <f t="shared" si="1063"/>
        <v>1.8395212063113714E-3</v>
      </c>
      <c r="BG2740" s="2">
        <f t="shared" si="1064"/>
        <v>0</v>
      </c>
      <c r="BH2740" s="2">
        <f t="shared" si="1065"/>
        <v>0</v>
      </c>
      <c r="BJ2740" t="s">
        <v>1317</v>
      </c>
      <c r="BK2740" t="s">
        <v>53</v>
      </c>
      <c r="BL2740">
        <v>4</v>
      </c>
      <c r="BN2740" s="112">
        <v>48</v>
      </c>
      <c r="BO2740" s="114">
        <v>231</v>
      </c>
      <c r="BP2740" s="118">
        <f t="shared" si="1070"/>
        <v>48231</v>
      </c>
      <c r="BQ2740" s="118">
        <f t="shared" si="1069"/>
        <v>48231</v>
      </c>
      <c r="BR2740" s="5" t="s">
        <v>3151</v>
      </c>
      <c r="CD2740" s="63">
        <f t="shared" si="1066"/>
        <v>38597</v>
      </c>
      <c r="CE2740" s="63">
        <v>3</v>
      </c>
    </row>
    <row r="2741" spans="1:83" ht="15" hidden="1" customHeight="1" outlineLevel="1">
      <c r="A2741" t="s">
        <v>1785</v>
      </c>
      <c r="B2741" t="s">
        <v>53</v>
      </c>
      <c r="C2741" s="1">
        <f t="shared" si="1057"/>
        <v>8773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0</v>
      </c>
      <c r="G2741" s="129">
        <f t="shared" si="1067"/>
        <v>6716</v>
      </c>
      <c r="H2741" s="134">
        <f t="shared" si="1068"/>
        <v>0.76553060526615757</v>
      </c>
      <c r="I2741" s="2"/>
      <c r="J2741" s="2">
        <f t="shared" si="1058"/>
        <v>0.1099965804171891</v>
      </c>
      <c r="K2741" s="2">
        <f t="shared" si="1059"/>
        <v>0.87552718568334664</v>
      </c>
      <c r="L2741" s="2">
        <f t="shared" si="1060"/>
        <v>0</v>
      </c>
      <c r="M2741" s="2">
        <f t="shared" si="1061"/>
        <v>1.4476233899464286E-2</v>
      </c>
      <c r="N2741" s="63">
        <v>965</v>
      </c>
      <c r="O2741" s="63">
        <v>7681</v>
      </c>
      <c r="P2741" s="63">
        <v>0</v>
      </c>
      <c r="Q2741" s="63">
        <v>115</v>
      </c>
      <c r="R2741" s="63">
        <v>10</v>
      </c>
      <c r="S2741" s="63">
        <v>0</v>
      </c>
      <c r="T2741" s="63">
        <v>0</v>
      </c>
      <c r="U2741" s="63">
        <v>0</v>
      </c>
      <c r="V2741" s="63">
        <v>0</v>
      </c>
      <c r="W2741" s="63">
        <v>0</v>
      </c>
      <c r="X2741" s="63">
        <v>0</v>
      </c>
      <c r="Y2741" s="63">
        <v>0</v>
      </c>
      <c r="Z2741" s="63">
        <v>2</v>
      </c>
      <c r="AA2741" s="63">
        <v>0</v>
      </c>
      <c r="AB2741" s="63">
        <v>0</v>
      </c>
      <c r="AC2741" s="63">
        <v>0</v>
      </c>
      <c r="AD2741" s="63">
        <v>0</v>
      </c>
      <c r="AE2741" s="63">
        <v>0</v>
      </c>
      <c r="AF2741" s="63">
        <v>0</v>
      </c>
      <c r="AG2741" s="63">
        <v>0</v>
      </c>
      <c r="AH2741" s="63">
        <v>0</v>
      </c>
      <c r="AI2741" s="63">
        <v>0</v>
      </c>
      <c r="AJ2741" s="63">
        <v>0</v>
      </c>
      <c r="AK2741" s="63">
        <v>0</v>
      </c>
      <c r="AL2741" s="63">
        <v>0</v>
      </c>
      <c r="AM2741" s="63">
        <v>0</v>
      </c>
      <c r="AN2741" s="63">
        <v>0</v>
      </c>
      <c r="AO2741" s="63">
        <v>0</v>
      </c>
      <c r="AP2741" s="63">
        <v>0</v>
      </c>
      <c r="AQ2741" s="63">
        <v>0</v>
      </c>
      <c r="AR2741" s="63">
        <v>0</v>
      </c>
      <c r="AS2741" s="63">
        <v>0</v>
      </c>
      <c r="AT2741" s="63">
        <v>0</v>
      </c>
      <c r="AU2741" s="63">
        <v>0</v>
      </c>
      <c r="AV2741" s="63">
        <v>0</v>
      </c>
      <c r="AW2741" s="63">
        <v>0</v>
      </c>
      <c r="AX2741" s="63">
        <v>0</v>
      </c>
      <c r="AY2741" s="63">
        <v>0</v>
      </c>
      <c r="BA2741" s="5">
        <f>IF(Q2741&gt;0,RANK(Q2741,(N2741:P2741,Q2741:AE2741)),0)</f>
        <v>3</v>
      </c>
      <c r="BB2741" s="5">
        <f>IF(R2741&gt;0,RANK(R2741,(N2741:P2741,Q2741:AE2741)),0)</f>
        <v>4</v>
      </c>
      <c r="BC2741" s="5">
        <f>IF(T2741&gt;0,RANK(T2741,(N2741:P2741,Q2741:AE2741)),0)</f>
        <v>0</v>
      </c>
      <c r="BD2741" s="5">
        <f>IF(S2741&gt;0,RANK(S2741,(N2741:P2741,Q2741:AE2741)),0)</f>
        <v>0</v>
      </c>
      <c r="BE2741" s="2">
        <f t="shared" si="1062"/>
        <v>1.3108400775105437E-2</v>
      </c>
      <c r="BF2741" s="2">
        <f t="shared" si="1063"/>
        <v>1.1398609369656903E-3</v>
      </c>
      <c r="BG2741" s="2">
        <f t="shared" si="1064"/>
        <v>0</v>
      </c>
      <c r="BH2741" s="2">
        <f t="shared" si="1065"/>
        <v>0</v>
      </c>
      <c r="BJ2741" t="s">
        <v>1785</v>
      </c>
      <c r="BK2741" t="s">
        <v>53</v>
      </c>
      <c r="BL2741">
        <v>13</v>
      </c>
      <c r="BN2741" s="112">
        <v>48</v>
      </c>
      <c r="BO2741" s="114">
        <v>233</v>
      </c>
      <c r="BP2741" s="118">
        <f t="shared" si="1070"/>
        <v>48233</v>
      </c>
      <c r="BQ2741" s="118">
        <f t="shared" si="1069"/>
        <v>48233</v>
      </c>
      <c r="BR2741" s="5" t="s">
        <v>3151</v>
      </c>
      <c r="CD2741" s="63">
        <f t="shared" si="1066"/>
        <v>8773</v>
      </c>
      <c r="CE2741" s="63">
        <v>0</v>
      </c>
    </row>
    <row r="2742" spans="1:83" ht="15" hidden="1" customHeight="1" outlineLevel="1">
      <c r="A2742" t="s">
        <v>576</v>
      </c>
      <c r="B2742" t="s">
        <v>53</v>
      </c>
      <c r="C2742" s="1">
        <f t="shared" si="1057"/>
        <v>889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0</v>
      </c>
      <c r="G2742" s="129">
        <f t="shared" si="1067"/>
        <v>639</v>
      </c>
      <c r="H2742" s="134">
        <f t="shared" si="1068"/>
        <v>0.71878515185601799</v>
      </c>
      <c r="I2742" s="2"/>
      <c r="J2742" s="2">
        <f t="shared" si="1058"/>
        <v>0.13498312710911137</v>
      </c>
      <c r="K2742" s="2">
        <f t="shared" si="1059"/>
        <v>0.85376827896512941</v>
      </c>
      <c r="L2742" s="2">
        <f t="shared" si="1060"/>
        <v>0</v>
      </c>
      <c r="M2742" s="2">
        <f t="shared" si="1061"/>
        <v>1.1248593925759276E-2</v>
      </c>
      <c r="N2742" s="63">
        <v>120</v>
      </c>
      <c r="O2742" s="63">
        <v>759</v>
      </c>
      <c r="P2742" s="63">
        <v>0</v>
      </c>
      <c r="Q2742" s="63">
        <v>8</v>
      </c>
      <c r="R2742" s="63">
        <v>2</v>
      </c>
      <c r="S2742" s="63">
        <v>0</v>
      </c>
      <c r="T2742" s="63">
        <v>0</v>
      </c>
      <c r="U2742" s="63">
        <v>0</v>
      </c>
      <c r="V2742" s="63">
        <v>0</v>
      </c>
      <c r="W2742" s="63">
        <v>0</v>
      </c>
      <c r="X2742" s="63">
        <v>0</v>
      </c>
      <c r="Y2742" s="63">
        <v>0</v>
      </c>
      <c r="Z2742" s="63">
        <v>0</v>
      </c>
      <c r="AA2742" s="63">
        <v>0</v>
      </c>
      <c r="AB2742" s="63">
        <v>0</v>
      </c>
      <c r="AC2742" s="63">
        <v>0</v>
      </c>
      <c r="AD2742" s="63">
        <v>0</v>
      </c>
      <c r="AE2742" s="63">
        <v>0</v>
      </c>
      <c r="AF2742" s="63">
        <v>0</v>
      </c>
      <c r="AG2742" s="63">
        <v>0</v>
      </c>
      <c r="AH2742" s="63">
        <v>0</v>
      </c>
      <c r="AI2742" s="63">
        <v>0</v>
      </c>
      <c r="AJ2742" s="63">
        <v>0</v>
      </c>
      <c r="AK2742" s="63">
        <v>0</v>
      </c>
      <c r="AL2742" s="63">
        <v>0</v>
      </c>
      <c r="AM2742" s="63">
        <v>0</v>
      </c>
      <c r="AN2742" s="63">
        <v>0</v>
      </c>
      <c r="AO2742" s="63">
        <v>0</v>
      </c>
      <c r="AP2742" s="63">
        <v>0</v>
      </c>
      <c r="AQ2742" s="63">
        <v>0</v>
      </c>
      <c r="AR2742" s="63">
        <v>0</v>
      </c>
      <c r="AS2742" s="63">
        <v>0</v>
      </c>
      <c r="AT2742" s="63">
        <v>0</v>
      </c>
      <c r="AU2742" s="63">
        <v>0</v>
      </c>
      <c r="AV2742" s="63">
        <v>0</v>
      </c>
      <c r="AW2742" s="63">
        <v>0</v>
      </c>
      <c r="AX2742" s="63">
        <v>0</v>
      </c>
      <c r="AY2742" s="63">
        <v>0</v>
      </c>
      <c r="BA2742" s="5">
        <f>IF(Q2742&gt;0,RANK(Q2742,(N2742:P2742,Q2742:AE2742)),0)</f>
        <v>3</v>
      </c>
      <c r="BB2742" s="5">
        <f>IF(R2742&gt;0,RANK(R2742,(N2742:P2742,Q2742:AE2742)),0)</f>
        <v>4</v>
      </c>
      <c r="BC2742" s="5">
        <f>IF(T2742&gt;0,RANK(T2742,(N2742:P2742,Q2742:AE2742)),0)</f>
        <v>0</v>
      </c>
      <c r="BD2742" s="5">
        <f>IF(S2742&gt;0,RANK(S2742,(N2742:P2742,Q2742:AE2742)),0)</f>
        <v>0</v>
      </c>
      <c r="BE2742" s="2">
        <f t="shared" si="1062"/>
        <v>8.9988751406074249E-3</v>
      </c>
      <c r="BF2742" s="2">
        <f t="shared" si="1063"/>
        <v>2.2497187851518562E-3</v>
      </c>
      <c r="BG2742" s="2">
        <f t="shared" si="1064"/>
        <v>0</v>
      </c>
      <c r="BH2742" s="2">
        <f t="shared" si="1065"/>
        <v>0</v>
      </c>
      <c r="BJ2742" t="s">
        <v>576</v>
      </c>
      <c r="BK2742" t="s">
        <v>53</v>
      </c>
      <c r="BL2742">
        <v>11</v>
      </c>
      <c r="BN2742" s="112">
        <v>48</v>
      </c>
      <c r="BO2742" s="114">
        <v>235</v>
      </c>
      <c r="BP2742" s="118">
        <f t="shared" si="1070"/>
        <v>48235</v>
      </c>
      <c r="BQ2742" s="118">
        <f t="shared" si="1069"/>
        <v>48235</v>
      </c>
      <c r="BR2742" s="5" t="s">
        <v>3151</v>
      </c>
      <c r="CD2742" s="63">
        <f t="shared" si="1066"/>
        <v>889</v>
      </c>
      <c r="CE2742" s="63">
        <v>0</v>
      </c>
    </row>
    <row r="2743" spans="1:83" ht="15" hidden="1" customHeight="1" outlineLevel="1">
      <c r="A2743" t="s">
        <v>577</v>
      </c>
      <c r="B2743" t="s">
        <v>53</v>
      </c>
      <c r="C2743" s="1">
        <f t="shared" si="1057"/>
        <v>3782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0</v>
      </c>
      <c r="G2743" s="129">
        <f t="shared" si="1067"/>
        <v>3087</v>
      </c>
      <c r="H2743" s="134">
        <f t="shared" si="1068"/>
        <v>0.81623479640401908</v>
      </c>
      <c r="I2743" s="2"/>
      <c r="J2743" s="2">
        <f t="shared" si="1058"/>
        <v>8.751983077736647E-2</v>
      </c>
      <c r="K2743" s="2">
        <f t="shared" si="1059"/>
        <v>0.90375462718138555</v>
      </c>
      <c r="L2743" s="2">
        <f t="shared" si="1060"/>
        <v>0</v>
      </c>
      <c r="M2743" s="2">
        <f t="shared" si="1061"/>
        <v>8.7255420412479801E-3</v>
      </c>
      <c r="N2743" s="63">
        <v>331</v>
      </c>
      <c r="O2743" s="63">
        <v>3418</v>
      </c>
      <c r="P2743" s="63">
        <v>0</v>
      </c>
      <c r="Q2743" s="63">
        <v>24</v>
      </c>
      <c r="R2743" s="63">
        <v>9</v>
      </c>
      <c r="S2743" s="63">
        <v>0</v>
      </c>
      <c r="T2743" s="63">
        <v>0</v>
      </c>
      <c r="U2743" s="63">
        <v>0</v>
      </c>
      <c r="V2743" s="63">
        <v>0</v>
      </c>
      <c r="W2743" s="63">
        <v>0</v>
      </c>
      <c r="X2743" s="63">
        <v>0</v>
      </c>
      <c r="Y2743" s="63">
        <v>0</v>
      </c>
      <c r="Z2743" s="63">
        <v>0</v>
      </c>
      <c r="AA2743" s="63">
        <v>0</v>
      </c>
      <c r="AB2743" s="63">
        <v>0</v>
      </c>
      <c r="AC2743" s="63">
        <v>0</v>
      </c>
      <c r="AD2743" s="63">
        <v>0</v>
      </c>
      <c r="AE2743" s="63">
        <v>0</v>
      </c>
      <c r="AF2743" s="63">
        <v>0</v>
      </c>
      <c r="AG2743" s="63">
        <v>0</v>
      </c>
      <c r="AH2743" s="63">
        <v>0</v>
      </c>
      <c r="AI2743" s="63">
        <v>0</v>
      </c>
      <c r="AJ2743" s="63">
        <v>0</v>
      </c>
      <c r="AK2743" s="63">
        <v>0</v>
      </c>
      <c r="AL2743" s="63">
        <v>0</v>
      </c>
      <c r="AM2743" s="63">
        <v>0</v>
      </c>
      <c r="AN2743" s="63">
        <v>0</v>
      </c>
      <c r="AO2743" s="63">
        <v>0</v>
      </c>
      <c r="AP2743" s="63">
        <v>0</v>
      </c>
      <c r="AQ2743" s="63">
        <v>0</v>
      </c>
      <c r="AR2743" s="63">
        <v>0</v>
      </c>
      <c r="AS2743" s="63">
        <v>0</v>
      </c>
      <c r="AT2743" s="63">
        <v>0</v>
      </c>
      <c r="AU2743" s="63">
        <v>0</v>
      </c>
      <c r="AV2743" s="63">
        <v>0</v>
      </c>
      <c r="AW2743" s="63">
        <v>0</v>
      </c>
      <c r="AX2743" s="63">
        <v>0</v>
      </c>
      <c r="AY2743" s="63">
        <v>0</v>
      </c>
      <c r="BA2743" s="5">
        <f>IF(Q2743&gt;0,RANK(Q2743,(N2743:P2743,Q2743:AE2743)),0)</f>
        <v>3</v>
      </c>
      <c r="BB2743" s="5">
        <f>IF(R2743&gt;0,RANK(R2743,(N2743:P2743,Q2743:AE2743)),0)</f>
        <v>4</v>
      </c>
      <c r="BC2743" s="5">
        <f>IF(T2743&gt;0,RANK(T2743,(N2743:P2743,Q2743:AE2743)),0)</f>
        <v>0</v>
      </c>
      <c r="BD2743" s="5">
        <f>IF(S2743&gt;0,RANK(S2743,(N2743:P2743,Q2743:AE2743)),0)</f>
        <v>0</v>
      </c>
      <c r="BE2743" s="2">
        <f t="shared" si="1062"/>
        <v>6.345848757271285E-3</v>
      </c>
      <c r="BF2743" s="2">
        <f t="shared" si="1063"/>
        <v>2.3796932839767319E-3</v>
      </c>
      <c r="BG2743" s="2">
        <f t="shared" si="1064"/>
        <v>0</v>
      </c>
      <c r="BH2743" s="2">
        <f t="shared" si="1065"/>
        <v>0</v>
      </c>
      <c r="BJ2743" t="s">
        <v>577</v>
      </c>
      <c r="BK2743" t="s">
        <v>53</v>
      </c>
      <c r="BL2743">
        <v>13</v>
      </c>
      <c r="BN2743" s="112">
        <v>48</v>
      </c>
      <c r="BO2743" s="114">
        <v>237</v>
      </c>
      <c r="BP2743" s="118">
        <f t="shared" si="1070"/>
        <v>48237</v>
      </c>
      <c r="BQ2743" s="118">
        <f t="shared" si="1069"/>
        <v>48237</v>
      </c>
      <c r="BR2743" s="5" t="s">
        <v>3151</v>
      </c>
      <c r="CD2743" s="63">
        <f t="shared" si="1066"/>
        <v>3782</v>
      </c>
      <c r="CE2743" s="63">
        <v>0</v>
      </c>
    </row>
    <row r="2744" spans="1:83" ht="15" hidden="1" customHeight="1" outlineLevel="1">
      <c r="A2744" t="s">
        <v>2919</v>
      </c>
      <c r="B2744" t="s">
        <v>53</v>
      </c>
      <c r="C2744" s="1">
        <f t="shared" si="1057"/>
        <v>6353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0</v>
      </c>
      <c r="G2744" s="129">
        <f t="shared" si="1067"/>
        <v>4198</v>
      </c>
      <c r="H2744" s="134">
        <f t="shared" si="1068"/>
        <v>0.66079017786872341</v>
      </c>
      <c r="I2744" s="2"/>
      <c r="J2744" s="2">
        <f t="shared" si="1058"/>
        <v>0.16260034629308989</v>
      </c>
      <c r="K2744" s="2">
        <f t="shared" si="1059"/>
        <v>0.82339052416181335</v>
      </c>
      <c r="L2744" s="2">
        <f t="shared" si="1060"/>
        <v>0</v>
      </c>
      <c r="M2744" s="2">
        <f t="shared" si="1061"/>
        <v>1.400912954509681E-2</v>
      </c>
      <c r="N2744" s="63">
        <v>1033</v>
      </c>
      <c r="O2744" s="63">
        <v>5231</v>
      </c>
      <c r="P2744" s="63">
        <v>0</v>
      </c>
      <c r="Q2744" s="63">
        <v>53</v>
      </c>
      <c r="R2744" s="63">
        <v>23</v>
      </c>
      <c r="S2744" s="63">
        <v>0</v>
      </c>
      <c r="T2744" s="63">
        <v>0</v>
      </c>
      <c r="U2744" s="63">
        <v>0</v>
      </c>
      <c r="V2744" s="63">
        <v>0</v>
      </c>
      <c r="W2744" s="63">
        <v>0</v>
      </c>
      <c r="X2744" s="63">
        <v>0</v>
      </c>
      <c r="Y2744" s="63">
        <v>0</v>
      </c>
      <c r="Z2744" s="63">
        <v>2</v>
      </c>
      <c r="AA2744" s="63">
        <v>0</v>
      </c>
      <c r="AB2744" s="63">
        <v>0</v>
      </c>
      <c r="AC2744" s="63">
        <v>0</v>
      </c>
      <c r="AD2744" s="63">
        <v>0</v>
      </c>
      <c r="AE2744" s="63">
        <v>0</v>
      </c>
      <c r="AF2744" s="63">
        <v>0</v>
      </c>
      <c r="AG2744" s="63">
        <v>0</v>
      </c>
      <c r="AH2744" s="63">
        <v>0</v>
      </c>
      <c r="AI2744" s="63">
        <v>11</v>
      </c>
      <c r="AJ2744" s="63">
        <v>0</v>
      </c>
      <c r="AK2744" s="63">
        <v>0</v>
      </c>
      <c r="AL2744" s="63">
        <v>0</v>
      </c>
      <c r="AM2744" s="63">
        <v>0</v>
      </c>
      <c r="AN2744" s="63">
        <v>0</v>
      </c>
      <c r="AO2744" s="63">
        <v>0</v>
      </c>
      <c r="AP2744" s="63">
        <v>0</v>
      </c>
      <c r="AQ2744" s="63">
        <v>0</v>
      </c>
      <c r="AR2744" s="63">
        <v>0</v>
      </c>
      <c r="AS2744" s="63">
        <v>0</v>
      </c>
      <c r="AT2744" s="63">
        <v>0</v>
      </c>
      <c r="AU2744" s="63">
        <v>0</v>
      </c>
      <c r="AV2744" s="63">
        <v>0</v>
      </c>
      <c r="AW2744" s="63">
        <v>0</v>
      </c>
      <c r="AX2744" s="63">
        <v>0</v>
      </c>
      <c r="AY2744" s="63">
        <v>0</v>
      </c>
      <c r="BA2744" s="5">
        <f>IF(Q2744&gt;0,RANK(Q2744,(N2744:P2744,Q2744:AE2744)),0)</f>
        <v>3</v>
      </c>
      <c r="BB2744" s="5">
        <f>IF(R2744&gt;0,RANK(R2744,(N2744:P2744,Q2744:AE2744)),0)</f>
        <v>4</v>
      </c>
      <c r="BC2744" s="5">
        <f>IF(T2744&gt;0,RANK(T2744,(N2744:P2744,Q2744:AE2744)),0)</f>
        <v>0</v>
      </c>
      <c r="BD2744" s="5">
        <f>IF(S2744&gt;0,RANK(S2744,(N2744:P2744,Q2744:AE2744)),0)</f>
        <v>0</v>
      </c>
      <c r="BE2744" s="2">
        <f t="shared" si="1062"/>
        <v>8.3425153470801199E-3</v>
      </c>
      <c r="BF2744" s="2">
        <f t="shared" si="1063"/>
        <v>3.6203368487328822E-3</v>
      </c>
      <c r="BG2744" s="2">
        <f t="shared" si="1064"/>
        <v>0</v>
      </c>
      <c r="BH2744" s="2">
        <f t="shared" si="1065"/>
        <v>0</v>
      </c>
      <c r="BJ2744" t="s">
        <v>2919</v>
      </c>
      <c r="BK2744" t="s">
        <v>53</v>
      </c>
      <c r="BL2744">
        <v>27</v>
      </c>
      <c r="BN2744" s="112">
        <v>48</v>
      </c>
      <c r="BO2744" s="114">
        <v>239</v>
      </c>
      <c r="BP2744" s="118">
        <f t="shared" si="1070"/>
        <v>48239</v>
      </c>
      <c r="BQ2744" s="118">
        <f t="shared" si="1069"/>
        <v>48239</v>
      </c>
      <c r="BR2744" s="5" t="s">
        <v>3151</v>
      </c>
      <c r="CD2744" s="63">
        <f t="shared" si="1066"/>
        <v>6353</v>
      </c>
      <c r="CE2744" s="63">
        <v>0</v>
      </c>
    </row>
    <row r="2745" spans="1:83" ht="15" hidden="1" customHeight="1" outlineLevel="1">
      <c r="A2745" t="s">
        <v>1470</v>
      </c>
      <c r="B2745" t="s">
        <v>53</v>
      </c>
      <c r="C2745" s="1">
        <f t="shared" si="1057"/>
        <v>15611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0</v>
      </c>
      <c r="G2745" s="129">
        <f t="shared" si="1067"/>
        <v>9588</v>
      </c>
      <c r="H2745" s="134">
        <f t="shared" si="1068"/>
        <v>0.61418230734738322</v>
      </c>
      <c r="I2745" s="2"/>
      <c r="J2745" s="2">
        <f t="shared" si="1058"/>
        <v>0.18922554608929601</v>
      </c>
      <c r="K2745" s="2">
        <f t="shared" si="1059"/>
        <v>0.80340785343667931</v>
      </c>
      <c r="L2745" s="2">
        <f t="shared" si="1060"/>
        <v>0</v>
      </c>
      <c r="M2745" s="2">
        <f t="shared" si="1061"/>
        <v>7.3666004740247093E-3</v>
      </c>
      <c r="N2745" s="63">
        <v>2954</v>
      </c>
      <c r="O2745" s="63">
        <v>12542</v>
      </c>
      <c r="P2745" s="63">
        <v>0</v>
      </c>
      <c r="Q2745" s="63">
        <v>105</v>
      </c>
      <c r="R2745" s="63">
        <v>7</v>
      </c>
      <c r="S2745" s="63">
        <v>0</v>
      </c>
      <c r="T2745" s="63">
        <v>0</v>
      </c>
      <c r="U2745" s="63">
        <v>0</v>
      </c>
      <c r="V2745" s="63">
        <v>1</v>
      </c>
      <c r="W2745" s="63">
        <v>0</v>
      </c>
      <c r="X2745" s="63">
        <v>0</v>
      </c>
      <c r="Y2745" s="63">
        <v>0</v>
      </c>
      <c r="Z2745" s="63">
        <v>2</v>
      </c>
      <c r="AA2745" s="63">
        <v>0</v>
      </c>
      <c r="AB2745" s="63">
        <v>0</v>
      </c>
      <c r="AC2745" s="63">
        <v>0</v>
      </c>
      <c r="AD2745" s="63">
        <v>0</v>
      </c>
      <c r="AE2745" s="63">
        <v>0</v>
      </c>
      <c r="AF2745" s="63">
        <v>0</v>
      </c>
      <c r="AG2745" s="63">
        <v>0</v>
      </c>
      <c r="AH2745" s="63">
        <v>0</v>
      </c>
      <c r="AI2745" s="63">
        <v>0</v>
      </c>
      <c r="AJ2745" s="63">
        <v>0</v>
      </c>
      <c r="AK2745" s="63">
        <v>0</v>
      </c>
      <c r="AL2745" s="63">
        <v>0</v>
      </c>
      <c r="AM2745" s="63">
        <v>0</v>
      </c>
      <c r="AN2745" s="63">
        <v>0</v>
      </c>
      <c r="AO2745" s="63">
        <v>0</v>
      </c>
      <c r="AP2745" s="63">
        <v>0</v>
      </c>
      <c r="AQ2745" s="63">
        <v>0</v>
      </c>
      <c r="AR2745" s="63">
        <v>0</v>
      </c>
      <c r="AS2745" s="63">
        <v>0</v>
      </c>
      <c r="AT2745" s="63">
        <v>0</v>
      </c>
      <c r="AU2745" s="63">
        <v>0</v>
      </c>
      <c r="AV2745" s="63">
        <v>0</v>
      </c>
      <c r="AW2745" s="63">
        <v>0</v>
      </c>
      <c r="AX2745" s="63">
        <v>0</v>
      </c>
      <c r="AY2745" s="63">
        <v>0</v>
      </c>
      <c r="BA2745" s="5">
        <f>IF(Q2745&gt;0,RANK(Q2745,(N2745:P2745,Q2745:AE2745)),0)</f>
        <v>3</v>
      </c>
      <c r="BB2745" s="5">
        <f>IF(R2745&gt;0,RANK(R2745,(N2745:P2745,Q2745:AE2745)),0)</f>
        <v>4</v>
      </c>
      <c r="BC2745" s="5">
        <f>IF(T2745&gt;0,RANK(T2745,(N2745:P2745,Q2745:AE2745)),0)</f>
        <v>0</v>
      </c>
      <c r="BD2745" s="5">
        <f>IF(S2745&gt;0,RANK(S2745,(N2745:P2745,Q2745:AE2745)),0)</f>
        <v>0</v>
      </c>
      <c r="BE2745" s="2">
        <f t="shared" si="1062"/>
        <v>6.7260265197617063E-3</v>
      </c>
      <c r="BF2745" s="2">
        <f t="shared" si="1063"/>
        <v>4.4840176798411377E-4</v>
      </c>
      <c r="BG2745" s="2">
        <f t="shared" si="1064"/>
        <v>0</v>
      </c>
      <c r="BH2745" s="2">
        <f t="shared" si="1065"/>
        <v>0</v>
      </c>
      <c r="BJ2745" t="s">
        <v>1470</v>
      </c>
      <c r="BK2745" t="s">
        <v>53</v>
      </c>
      <c r="BL2745">
        <v>36</v>
      </c>
      <c r="BN2745" s="112">
        <v>48</v>
      </c>
      <c r="BO2745" s="114">
        <v>241</v>
      </c>
      <c r="BP2745" s="118">
        <f t="shared" si="1070"/>
        <v>48241</v>
      </c>
      <c r="BQ2745" s="118">
        <f t="shared" si="1069"/>
        <v>48241</v>
      </c>
      <c r="BR2745" s="5" t="s">
        <v>3151</v>
      </c>
      <c r="CD2745" s="63">
        <f t="shared" si="1066"/>
        <v>15611</v>
      </c>
      <c r="CE2745" s="63">
        <v>0</v>
      </c>
    </row>
    <row r="2746" spans="1:83" ht="15" hidden="1" customHeight="1" outlineLevel="1">
      <c r="A2746" t="s">
        <v>1070</v>
      </c>
      <c r="B2746" t="s">
        <v>53</v>
      </c>
      <c r="C2746" s="1">
        <f t="shared" si="1057"/>
        <v>1305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0</v>
      </c>
      <c r="G2746" s="129">
        <f t="shared" si="1067"/>
        <v>283</v>
      </c>
      <c r="H2746" s="134">
        <f t="shared" si="1068"/>
        <v>0.21685823754789271</v>
      </c>
      <c r="I2746" s="2"/>
      <c r="J2746" s="2">
        <f t="shared" si="1058"/>
        <v>0.3839080459770115</v>
      </c>
      <c r="K2746" s="2">
        <f t="shared" si="1059"/>
        <v>0.60076628352490424</v>
      </c>
      <c r="L2746" s="2">
        <f t="shared" si="1060"/>
        <v>0</v>
      </c>
      <c r="M2746" s="2">
        <f t="shared" si="1061"/>
        <v>1.5325670498084309E-2</v>
      </c>
      <c r="N2746" s="63">
        <v>501</v>
      </c>
      <c r="O2746" s="63">
        <v>784</v>
      </c>
      <c r="P2746" s="63">
        <v>0</v>
      </c>
      <c r="Q2746" s="63">
        <v>17</v>
      </c>
      <c r="R2746" s="63">
        <v>3</v>
      </c>
      <c r="S2746" s="63">
        <v>0</v>
      </c>
      <c r="T2746" s="63">
        <v>0</v>
      </c>
      <c r="U2746" s="63">
        <v>0</v>
      </c>
      <c r="V2746" s="63">
        <v>0</v>
      </c>
      <c r="W2746" s="63">
        <v>0</v>
      </c>
      <c r="X2746" s="63">
        <v>0</v>
      </c>
      <c r="Y2746" s="63">
        <v>0</v>
      </c>
      <c r="Z2746" s="63">
        <v>0</v>
      </c>
      <c r="AA2746" s="63">
        <v>0</v>
      </c>
      <c r="AB2746" s="63">
        <v>0</v>
      </c>
      <c r="AC2746" s="63">
        <v>0</v>
      </c>
      <c r="AD2746" s="63">
        <v>0</v>
      </c>
      <c r="AE2746" s="63">
        <v>0</v>
      </c>
      <c r="AF2746" s="63">
        <v>0</v>
      </c>
      <c r="AG2746" s="63">
        <v>0</v>
      </c>
      <c r="AH2746" s="63">
        <v>0</v>
      </c>
      <c r="AI2746" s="63">
        <v>0</v>
      </c>
      <c r="AJ2746" s="63">
        <v>0</v>
      </c>
      <c r="AK2746" s="63">
        <v>0</v>
      </c>
      <c r="AL2746" s="63">
        <v>0</v>
      </c>
      <c r="AM2746" s="63">
        <v>0</v>
      </c>
      <c r="AN2746" s="63">
        <v>0</v>
      </c>
      <c r="AO2746" s="63">
        <v>0</v>
      </c>
      <c r="AP2746" s="63">
        <v>0</v>
      </c>
      <c r="AQ2746" s="63">
        <v>0</v>
      </c>
      <c r="AR2746" s="63">
        <v>0</v>
      </c>
      <c r="AS2746" s="63">
        <v>0</v>
      </c>
      <c r="AT2746" s="63">
        <v>0</v>
      </c>
      <c r="AU2746" s="63">
        <v>0</v>
      </c>
      <c r="AV2746" s="63">
        <v>0</v>
      </c>
      <c r="AW2746" s="63">
        <v>0</v>
      </c>
      <c r="AX2746" s="63">
        <v>0</v>
      </c>
      <c r="AY2746" s="63">
        <v>0</v>
      </c>
      <c r="BA2746" s="5">
        <f>IF(Q2746&gt;0,RANK(Q2746,(N2746:P2746,Q2746:AE2746)),0)</f>
        <v>3</v>
      </c>
      <c r="BB2746" s="5">
        <f>IF(R2746&gt;0,RANK(R2746,(N2746:P2746,Q2746:AE2746)),0)</f>
        <v>4</v>
      </c>
      <c r="BC2746" s="5">
        <f>IF(T2746&gt;0,RANK(T2746,(N2746:P2746,Q2746:AE2746)),0)</f>
        <v>0</v>
      </c>
      <c r="BD2746" s="5">
        <f>IF(S2746&gt;0,RANK(S2746,(N2746:P2746,Q2746:AE2746)),0)</f>
        <v>0</v>
      </c>
      <c r="BE2746" s="2">
        <f t="shared" si="1062"/>
        <v>1.3026819923371647E-2</v>
      </c>
      <c r="BF2746" s="2">
        <f t="shared" si="1063"/>
        <v>2.2988505747126436E-3</v>
      </c>
      <c r="BG2746" s="2">
        <f t="shared" si="1064"/>
        <v>0</v>
      </c>
      <c r="BH2746" s="2">
        <f t="shared" si="1065"/>
        <v>0</v>
      </c>
      <c r="BJ2746" t="s">
        <v>1070</v>
      </c>
      <c r="BK2746" t="s">
        <v>53</v>
      </c>
      <c r="BL2746">
        <v>23</v>
      </c>
      <c r="BN2746" s="112">
        <v>48</v>
      </c>
      <c r="BO2746" s="114">
        <v>243</v>
      </c>
      <c r="BP2746" s="118">
        <f t="shared" si="1070"/>
        <v>48243</v>
      </c>
      <c r="BQ2746" s="118">
        <f t="shared" si="1069"/>
        <v>48243</v>
      </c>
      <c r="BR2746" s="5" t="s">
        <v>3151</v>
      </c>
      <c r="CD2746" s="63">
        <f t="shared" si="1066"/>
        <v>1305</v>
      </c>
      <c r="CE2746" s="63">
        <v>0</v>
      </c>
    </row>
    <row r="2747" spans="1:83" ht="15" hidden="1" customHeight="1" outlineLevel="1">
      <c r="A2747" t="s">
        <v>1091</v>
      </c>
      <c r="B2747" t="s">
        <v>53</v>
      </c>
      <c r="C2747" s="1">
        <f t="shared" si="1057"/>
        <v>94759</v>
      </c>
      <c r="D2747" s="5">
        <f>IF(N2747&gt;0, RANK(N2747,(N2747:P2747,Q2747:AE2747)),0)</f>
        <v>2</v>
      </c>
      <c r="E2747" s="5">
        <f>IF(O2747&gt;0,RANK(O2747,(N2747:P2747,Q2747:AE2747)),0)</f>
        <v>1</v>
      </c>
      <c r="F2747" s="5">
        <f>IF(P2747&gt;0,RANK(P2747,(N2747:P2747,Q2747:AE2747)),0)</f>
        <v>0</v>
      </c>
      <c r="G2747" s="129">
        <f t="shared" si="1067"/>
        <v>1497</v>
      </c>
      <c r="H2747" s="134">
        <f t="shared" si="1068"/>
        <v>1.5797971696619846E-2</v>
      </c>
      <c r="I2747" s="2"/>
      <c r="J2747" s="2">
        <f t="shared" si="1058"/>
        <v>0.48621239143511435</v>
      </c>
      <c r="K2747" s="2">
        <f t="shared" si="1059"/>
        <v>0.50201036313173419</v>
      </c>
      <c r="L2747" s="2">
        <f t="shared" si="1060"/>
        <v>0</v>
      </c>
      <c r="M2747" s="2">
        <f t="shared" si="1061"/>
        <v>1.1777245433151395E-2</v>
      </c>
      <c r="N2747" s="63">
        <v>46073</v>
      </c>
      <c r="O2747" s="63">
        <v>47570</v>
      </c>
      <c r="P2747" s="63">
        <v>0</v>
      </c>
      <c r="Q2747" s="63">
        <v>897</v>
      </c>
      <c r="R2747" s="63">
        <v>199</v>
      </c>
      <c r="S2747" s="63">
        <v>0</v>
      </c>
      <c r="T2747" s="63">
        <v>0</v>
      </c>
      <c r="U2747" s="63">
        <v>0</v>
      </c>
      <c r="V2747" s="63">
        <v>2</v>
      </c>
      <c r="W2747" s="63">
        <v>2</v>
      </c>
      <c r="X2747" s="63">
        <v>0</v>
      </c>
      <c r="Y2747" s="63">
        <v>0</v>
      </c>
      <c r="Z2747" s="63">
        <v>16</v>
      </c>
      <c r="AA2747" s="63">
        <v>0</v>
      </c>
      <c r="AB2747" s="63">
        <v>0</v>
      </c>
      <c r="AC2747" s="63">
        <v>0</v>
      </c>
      <c r="AD2747" s="63">
        <v>0</v>
      </c>
      <c r="AE2747" s="63">
        <v>0</v>
      </c>
      <c r="AF2747" s="63">
        <v>0</v>
      </c>
      <c r="AG2747" s="63">
        <v>0</v>
      </c>
      <c r="AH2747" s="63">
        <v>0</v>
      </c>
      <c r="AI2747" s="63">
        <v>0</v>
      </c>
      <c r="AJ2747" s="63">
        <v>0</v>
      </c>
      <c r="AK2747" s="63">
        <v>0</v>
      </c>
      <c r="AL2747" s="63">
        <v>0</v>
      </c>
      <c r="AM2747" s="63">
        <v>0</v>
      </c>
      <c r="AN2747" s="63">
        <v>0</v>
      </c>
      <c r="AO2747" s="63">
        <v>0</v>
      </c>
      <c r="AP2747" s="63">
        <v>0</v>
      </c>
      <c r="AQ2747" s="63">
        <v>0</v>
      </c>
      <c r="AR2747" s="63">
        <v>0</v>
      </c>
      <c r="AS2747" s="63">
        <v>0</v>
      </c>
      <c r="AT2747" s="63">
        <v>0</v>
      </c>
      <c r="AU2747" s="63">
        <v>0</v>
      </c>
      <c r="AV2747" s="63">
        <v>0</v>
      </c>
      <c r="AW2747" s="63">
        <v>0</v>
      </c>
      <c r="AX2747" s="63">
        <v>0</v>
      </c>
      <c r="AY2747" s="63">
        <v>0</v>
      </c>
      <c r="BA2747" s="5">
        <f>IF(Q2747&gt;0,RANK(Q2747,(N2747:P2747,Q2747:AE2747)),0)</f>
        <v>3</v>
      </c>
      <c r="BB2747" s="5">
        <f>IF(R2747&gt;0,RANK(R2747,(N2747:P2747,Q2747:AE2747)),0)</f>
        <v>4</v>
      </c>
      <c r="BC2747" s="5">
        <f>IF(T2747&gt;0,RANK(T2747,(N2747:P2747,Q2747:AE2747)),0)</f>
        <v>0</v>
      </c>
      <c r="BD2747" s="5">
        <f>IF(S2747&gt;0,RANK(S2747,(N2747:P2747,Q2747:AE2747)),0)</f>
        <v>0</v>
      </c>
      <c r="BE2747" s="2">
        <f t="shared" si="1062"/>
        <v>9.4661193132050785E-3</v>
      </c>
      <c r="BF2747" s="2">
        <f t="shared" si="1063"/>
        <v>2.1000643738325647E-3</v>
      </c>
      <c r="BG2747" s="2">
        <f t="shared" si="1064"/>
        <v>0</v>
      </c>
      <c r="BH2747" s="2">
        <f t="shared" si="1065"/>
        <v>0</v>
      </c>
      <c r="BJ2747" t="s">
        <v>1091</v>
      </c>
      <c r="BK2747" t="s">
        <v>53</v>
      </c>
      <c r="BL2747">
        <v>14</v>
      </c>
      <c r="BN2747" s="112">
        <v>48</v>
      </c>
      <c r="BO2747" s="114">
        <v>245</v>
      </c>
      <c r="BP2747" s="118">
        <f t="shared" si="1070"/>
        <v>48245</v>
      </c>
      <c r="BQ2747" s="118">
        <f t="shared" si="1069"/>
        <v>48245</v>
      </c>
      <c r="BR2747" s="5" t="s">
        <v>3151</v>
      </c>
      <c r="BV2747" s="63"/>
      <c r="CD2747" s="63">
        <f t="shared" si="1066"/>
        <v>94759</v>
      </c>
      <c r="CE2747" s="63">
        <v>2</v>
      </c>
    </row>
    <row r="2748" spans="1:83" ht="15" hidden="1" customHeight="1" outlineLevel="1">
      <c r="A2748" t="s">
        <v>208</v>
      </c>
      <c r="B2748" t="s">
        <v>53</v>
      </c>
      <c r="C2748" s="1">
        <f t="shared" si="1057"/>
        <v>2036</v>
      </c>
      <c r="D2748" s="5">
        <f>IF(N2748&gt;0, RANK(N2748,(N2748:P2748,Q2748:AE2748)),0)</f>
        <v>1</v>
      </c>
      <c r="E2748" s="5">
        <f>IF(O2748&gt;0,RANK(O2748,(N2748:P2748,Q2748:AE2748)),0)</f>
        <v>2</v>
      </c>
      <c r="F2748" s="5">
        <f>IF(P2748&gt;0,RANK(P2748,(N2748:P2748,Q2748:AE2748)),0)</f>
        <v>0</v>
      </c>
      <c r="G2748" s="129">
        <f t="shared" si="1067"/>
        <v>364</v>
      </c>
      <c r="H2748" s="134">
        <f t="shared" si="1068"/>
        <v>0.1787819253438114</v>
      </c>
      <c r="I2748" s="2"/>
      <c r="J2748" s="2">
        <f t="shared" si="1058"/>
        <v>0.58791748526522591</v>
      </c>
      <c r="K2748" s="2">
        <f t="shared" si="1059"/>
        <v>0.40913555992141454</v>
      </c>
      <c r="L2748" s="2">
        <f t="shared" si="1060"/>
        <v>0</v>
      </c>
      <c r="M2748" s="2">
        <f t="shared" si="1061"/>
        <v>2.946954813359548E-3</v>
      </c>
      <c r="N2748" s="63">
        <v>1197</v>
      </c>
      <c r="O2748" s="63">
        <v>833</v>
      </c>
      <c r="P2748" s="63">
        <v>0</v>
      </c>
      <c r="Q2748" s="63">
        <v>4</v>
      </c>
      <c r="R2748" s="63">
        <v>2</v>
      </c>
      <c r="S2748" s="63">
        <v>0</v>
      </c>
      <c r="T2748" s="63">
        <v>0</v>
      </c>
      <c r="U2748" s="63">
        <v>0</v>
      </c>
      <c r="V2748" s="63">
        <v>0</v>
      </c>
      <c r="W2748" s="63">
        <v>0</v>
      </c>
      <c r="X2748" s="63">
        <v>0</v>
      </c>
      <c r="Y2748" s="63">
        <v>0</v>
      </c>
      <c r="Z2748" s="63">
        <v>0</v>
      </c>
      <c r="AA2748" s="63">
        <v>0</v>
      </c>
      <c r="AB2748" s="63">
        <v>0</v>
      </c>
      <c r="AC2748" s="63">
        <v>0</v>
      </c>
      <c r="AD2748" s="63">
        <v>0</v>
      </c>
      <c r="AE2748" s="63">
        <v>0</v>
      </c>
      <c r="AF2748" s="63">
        <v>0</v>
      </c>
      <c r="AG2748" s="63">
        <v>0</v>
      </c>
      <c r="AH2748" s="63">
        <v>0</v>
      </c>
      <c r="AI2748" s="63">
        <v>0</v>
      </c>
      <c r="AJ2748" s="63">
        <v>0</v>
      </c>
      <c r="AK2748" s="63">
        <v>0</v>
      </c>
      <c r="AL2748" s="63">
        <v>0</v>
      </c>
      <c r="AM2748" s="63">
        <v>0</v>
      </c>
      <c r="AN2748" s="63">
        <v>0</v>
      </c>
      <c r="AO2748" s="63">
        <v>0</v>
      </c>
      <c r="AP2748" s="63">
        <v>0</v>
      </c>
      <c r="AQ2748" s="63">
        <v>0</v>
      </c>
      <c r="AR2748" s="63">
        <v>0</v>
      </c>
      <c r="AS2748" s="63">
        <v>0</v>
      </c>
      <c r="AT2748" s="63">
        <v>0</v>
      </c>
      <c r="AU2748" s="63">
        <v>0</v>
      </c>
      <c r="AV2748" s="63">
        <v>0</v>
      </c>
      <c r="AW2748" s="63">
        <v>0</v>
      </c>
      <c r="AX2748" s="63">
        <v>0</v>
      </c>
      <c r="AY2748" s="63">
        <v>0</v>
      </c>
      <c r="BA2748" s="5">
        <f>IF(Q2748&gt;0,RANK(Q2748,(N2748:P2748,Q2748:AE2748)),0)</f>
        <v>3</v>
      </c>
      <c r="BB2748" s="5">
        <f>IF(R2748&gt;0,RANK(R2748,(N2748:P2748,Q2748:AE2748)),0)</f>
        <v>4</v>
      </c>
      <c r="BC2748" s="5">
        <f>IF(T2748&gt;0,RANK(T2748,(N2748:P2748,Q2748:AE2748)),0)</f>
        <v>0</v>
      </c>
      <c r="BD2748" s="5">
        <f>IF(S2748&gt;0,RANK(S2748,(N2748:P2748,Q2748:AE2748)),0)</f>
        <v>0</v>
      </c>
      <c r="BE2748" s="2">
        <f t="shared" si="1062"/>
        <v>1.9646365422396855E-3</v>
      </c>
      <c r="BF2748" s="2">
        <f t="shared" si="1063"/>
        <v>9.8231827111984276E-4</v>
      </c>
      <c r="BG2748" s="2">
        <f t="shared" si="1064"/>
        <v>0</v>
      </c>
      <c r="BH2748" s="2">
        <f t="shared" si="1065"/>
        <v>0</v>
      </c>
      <c r="BJ2748" t="s">
        <v>208</v>
      </c>
      <c r="BK2748" t="s">
        <v>53</v>
      </c>
      <c r="BL2748">
        <v>15</v>
      </c>
      <c r="BN2748" s="112">
        <v>48</v>
      </c>
      <c r="BO2748" s="114">
        <v>247</v>
      </c>
      <c r="BP2748" s="118">
        <f t="shared" si="1070"/>
        <v>48247</v>
      </c>
      <c r="BQ2748" s="118">
        <f t="shared" si="1069"/>
        <v>48247</v>
      </c>
      <c r="BR2748" s="5" t="s">
        <v>3151</v>
      </c>
      <c r="CD2748" s="63">
        <f t="shared" si="1066"/>
        <v>2036</v>
      </c>
      <c r="CE2748" s="63">
        <v>0</v>
      </c>
    </row>
    <row r="2749" spans="1:83" ht="15" hidden="1" customHeight="1" outlineLevel="1">
      <c r="A2749" t="s">
        <v>135</v>
      </c>
      <c r="B2749" t="s">
        <v>53</v>
      </c>
      <c r="C2749" s="1">
        <f t="shared" si="1057"/>
        <v>13669</v>
      </c>
      <c r="D2749" s="5">
        <f>IF(N2749&gt;0, RANK(N2749,(N2749:P2749,Q2749:AE2749)),0)</f>
        <v>2</v>
      </c>
      <c r="E2749" s="5">
        <f>IF(O2749&gt;0,RANK(O2749,(N2749:P2749,Q2749:AE2749)),0)</f>
        <v>1</v>
      </c>
      <c r="F2749" s="5">
        <f>IF(P2749&gt;0,RANK(P2749,(N2749:P2749,Q2749:AE2749)),0)</f>
        <v>0</v>
      </c>
      <c r="G2749" s="129">
        <f t="shared" si="1067"/>
        <v>1334</v>
      </c>
      <c r="H2749" s="134">
        <f t="shared" si="1068"/>
        <v>9.7593093862023556E-2</v>
      </c>
      <c r="I2749" s="2"/>
      <c r="J2749" s="2">
        <f t="shared" si="1058"/>
        <v>0.44765527836710806</v>
      </c>
      <c r="K2749" s="2">
        <f t="shared" si="1059"/>
        <v>0.54524837222913158</v>
      </c>
      <c r="L2749" s="2">
        <f t="shared" si="1060"/>
        <v>0</v>
      </c>
      <c r="M2749" s="2">
        <f t="shared" si="1061"/>
        <v>7.0963494037603603E-3</v>
      </c>
      <c r="N2749" s="63">
        <v>6119</v>
      </c>
      <c r="O2749" s="63">
        <v>7453</v>
      </c>
      <c r="P2749" s="63">
        <v>0</v>
      </c>
      <c r="Q2749" s="63">
        <v>69</v>
      </c>
      <c r="R2749" s="63">
        <v>28</v>
      </c>
      <c r="S2749" s="63">
        <v>0</v>
      </c>
      <c r="T2749" s="63">
        <v>0</v>
      </c>
      <c r="U2749" s="63">
        <v>0</v>
      </c>
      <c r="V2749" s="63">
        <v>0</v>
      </c>
      <c r="W2749" s="63">
        <v>0</v>
      </c>
      <c r="X2749" s="63">
        <v>0</v>
      </c>
      <c r="Y2749" s="63">
        <v>0</v>
      </c>
      <c r="Z2749" s="63">
        <v>0</v>
      </c>
      <c r="AA2749" s="63">
        <v>0</v>
      </c>
      <c r="AB2749" s="63">
        <v>0</v>
      </c>
      <c r="AC2749" s="63">
        <v>0</v>
      </c>
      <c r="AD2749" s="63">
        <v>0</v>
      </c>
      <c r="AE2749" s="63">
        <v>0</v>
      </c>
      <c r="AF2749" s="63">
        <v>0</v>
      </c>
      <c r="AG2749" s="63">
        <v>0</v>
      </c>
      <c r="AH2749" s="63">
        <v>0</v>
      </c>
      <c r="AI2749" s="63">
        <v>0</v>
      </c>
      <c r="AJ2749" s="63">
        <v>0</v>
      </c>
      <c r="AK2749" s="63">
        <v>0</v>
      </c>
      <c r="AL2749" s="63">
        <v>0</v>
      </c>
      <c r="AM2749" s="63">
        <v>0</v>
      </c>
      <c r="AN2749" s="63">
        <v>0</v>
      </c>
      <c r="AO2749" s="63">
        <v>0</v>
      </c>
      <c r="AP2749" s="63">
        <v>0</v>
      </c>
      <c r="AQ2749" s="63">
        <v>0</v>
      </c>
      <c r="AR2749" s="63">
        <v>0</v>
      </c>
      <c r="AS2749" s="63">
        <v>0</v>
      </c>
      <c r="AT2749" s="63">
        <v>0</v>
      </c>
      <c r="AU2749" s="63">
        <v>0</v>
      </c>
      <c r="AV2749" s="63">
        <v>0</v>
      </c>
      <c r="AW2749" s="63">
        <v>0</v>
      </c>
      <c r="AX2749" s="63">
        <v>0</v>
      </c>
      <c r="AY2749" s="63">
        <v>0</v>
      </c>
      <c r="BA2749" s="5">
        <f>IF(Q2749&gt;0,RANK(Q2749,(N2749:P2749,Q2749:AE2749)),0)</f>
        <v>3</v>
      </c>
      <c r="BB2749" s="5">
        <f>IF(R2749&gt;0,RANK(R2749,(N2749:P2749,Q2749:AE2749)),0)</f>
        <v>4</v>
      </c>
      <c r="BC2749" s="5">
        <f>IF(T2749&gt;0,RANK(T2749,(N2749:P2749,Q2749:AE2749)),0)</f>
        <v>0</v>
      </c>
      <c r="BD2749" s="5">
        <f>IF(S2749&gt;0,RANK(S2749,(N2749:P2749,Q2749:AE2749)),0)</f>
        <v>0</v>
      </c>
      <c r="BE2749" s="2">
        <f t="shared" si="1062"/>
        <v>5.0479186480357008E-3</v>
      </c>
      <c r="BF2749" s="2">
        <f t="shared" si="1063"/>
        <v>2.0484307557246326E-3</v>
      </c>
      <c r="BG2749" s="2">
        <f t="shared" si="1064"/>
        <v>0</v>
      </c>
      <c r="BH2749" s="2">
        <f t="shared" si="1065"/>
        <v>0</v>
      </c>
      <c r="BJ2749" t="s">
        <v>135</v>
      </c>
      <c r="BK2749" t="s">
        <v>53</v>
      </c>
      <c r="BL2749">
        <v>34</v>
      </c>
      <c r="BN2749" s="112">
        <v>48</v>
      </c>
      <c r="BO2749" s="114">
        <v>249</v>
      </c>
      <c r="BP2749" s="118">
        <f t="shared" si="1070"/>
        <v>48249</v>
      </c>
      <c r="BQ2749" s="118">
        <f t="shared" si="1069"/>
        <v>48249</v>
      </c>
      <c r="BR2749" s="5" t="s">
        <v>3151</v>
      </c>
      <c r="CD2749" s="63">
        <f t="shared" si="1066"/>
        <v>13669</v>
      </c>
      <c r="CE2749" s="63">
        <v>0</v>
      </c>
    </row>
    <row r="2750" spans="1:83" ht="15" hidden="1" customHeight="1" outlineLevel="1">
      <c r="A2750" t="s">
        <v>1360</v>
      </c>
      <c r="B2750" t="s">
        <v>53</v>
      </c>
      <c r="C2750" s="1">
        <f t="shared" si="1057"/>
        <v>72020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0</v>
      </c>
      <c r="G2750" s="129">
        <f t="shared" si="1067"/>
        <v>38164</v>
      </c>
      <c r="H2750" s="134">
        <f t="shared" si="1068"/>
        <v>0.52990835878922526</v>
      </c>
      <c r="I2750" s="2"/>
      <c r="J2750" s="2">
        <f t="shared" si="1058"/>
        <v>0.22860316578728132</v>
      </c>
      <c r="K2750" s="2">
        <f t="shared" si="1059"/>
        <v>0.7585115245765065</v>
      </c>
      <c r="L2750" s="2">
        <f t="shared" si="1060"/>
        <v>0</v>
      </c>
      <c r="M2750" s="2">
        <f t="shared" si="1061"/>
        <v>1.288530963621215E-2</v>
      </c>
      <c r="N2750" s="63">
        <v>16464</v>
      </c>
      <c r="O2750" s="63">
        <v>54628</v>
      </c>
      <c r="P2750" s="63">
        <v>0</v>
      </c>
      <c r="Q2750" s="63">
        <v>771</v>
      </c>
      <c r="R2750" s="63">
        <v>142</v>
      </c>
      <c r="S2750" s="63">
        <v>0</v>
      </c>
      <c r="T2750" s="63">
        <v>0</v>
      </c>
      <c r="U2750" s="63">
        <v>0</v>
      </c>
      <c r="V2750" s="63">
        <v>0</v>
      </c>
      <c r="W2750" s="63">
        <v>3</v>
      </c>
      <c r="X2750" s="63">
        <v>0</v>
      </c>
      <c r="Y2750" s="63">
        <v>0</v>
      </c>
      <c r="Z2750" s="63">
        <v>10</v>
      </c>
      <c r="AA2750" s="63">
        <v>0</v>
      </c>
      <c r="AB2750" s="63">
        <v>0</v>
      </c>
      <c r="AC2750" s="63">
        <v>0</v>
      </c>
      <c r="AD2750" s="63">
        <v>0</v>
      </c>
      <c r="AE2750" s="63">
        <v>0</v>
      </c>
      <c r="AF2750" s="63">
        <v>0</v>
      </c>
      <c r="AG2750" s="63">
        <v>0</v>
      </c>
      <c r="AH2750" s="63">
        <v>0</v>
      </c>
      <c r="AI2750" s="63">
        <v>0</v>
      </c>
      <c r="AJ2750" s="63">
        <v>0</v>
      </c>
      <c r="AK2750" s="63">
        <v>0</v>
      </c>
      <c r="AL2750" s="63">
        <v>2</v>
      </c>
      <c r="AM2750" s="63">
        <v>0</v>
      </c>
      <c r="AN2750" s="63">
        <v>0</v>
      </c>
      <c r="AO2750" s="63">
        <v>0</v>
      </c>
      <c r="AP2750" s="63">
        <v>0</v>
      </c>
      <c r="AQ2750" s="63">
        <v>0</v>
      </c>
      <c r="AR2750" s="63">
        <v>0</v>
      </c>
      <c r="AS2750" s="63">
        <v>0</v>
      </c>
      <c r="AT2750" s="63">
        <v>0</v>
      </c>
      <c r="AU2750" s="63">
        <v>0</v>
      </c>
      <c r="AV2750" s="63">
        <v>0</v>
      </c>
      <c r="AW2750" s="63">
        <v>0</v>
      </c>
      <c r="AX2750" s="63">
        <v>0</v>
      </c>
      <c r="AY2750" s="63">
        <v>0</v>
      </c>
      <c r="BA2750" s="5">
        <f>IF(Q2750&gt;0,RANK(Q2750,(N2750:P2750,Q2750:AE2750)),0)</f>
        <v>3</v>
      </c>
      <c r="BB2750" s="5">
        <f>IF(R2750&gt;0,RANK(R2750,(N2750:P2750,Q2750:AE2750)),0)</f>
        <v>4</v>
      </c>
      <c r="BC2750" s="5">
        <f>IF(T2750&gt;0,RANK(T2750,(N2750:P2750,Q2750:AE2750)),0)</f>
        <v>0</v>
      </c>
      <c r="BD2750" s="5">
        <f>IF(S2750&gt;0,RANK(S2750,(N2750:P2750,Q2750:AE2750)),0)</f>
        <v>0</v>
      </c>
      <c r="BE2750" s="2">
        <f t="shared" si="1062"/>
        <v>1.0705359622327132E-2</v>
      </c>
      <c r="BF2750" s="2">
        <f t="shared" si="1063"/>
        <v>1.9716745348514302E-3</v>
      </c>
      <c r="BG2750" s="2">
        <f t="shared" si="1064"/>
        <v>0</v>
      </c>
      <c r="BH2750" s="2">
        <f t="shared" si="1065"/>
        <v>0</v>
      </c>
      <c r="BJ2750" t="s">
        <v>1360</v>
      </c>
      <c r="BK2750" t="s">
        <v>53</v>
      </c>
      <c r="BL2750">
        <v>25</v>
      </c>
      <c r="BN2750" s="112">
        <v>48</v>
      </c>
      <c r="BO2750" s="114">
        <v>251</v>
      </c>
      <c r="BP2750" s="118">
        <f t="shared" si="1070"/>
        <v>48251</v>
      </c>
      <c r="BQ2750" s="118">
        <f t="shared" si="1069"/>
        <v>48251</v>
      </c>
      <c r="BR2750" s="5" t="s">
        <v>3151</v>
      </c>
      <c r="CD2750" s="63">
        <f t="shared" si="1066"/>
        <v>72020</v>
      </c>
      <c r="CE2750" s="63">
        <v>3</v>
      </c>
    </row>
    <row r="2751" spans="1:83" ht="15" hidden="1" customHeight="1" outlineLevel="1">
      <c r="A2751" t="s">
        <v>241</v>
      </c>
      <c r="B2751" t="s">
        <v>53</v>
      </c>
      <c r="C2751" s="1">
        <f t="shared" si="1057"/>
        <v>6741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0</v>
      </c>
      <c r="G2751" s="129">
        <f t="shared" si="1067"/>
        <v>4661</v>
      </c>
      <c r="H2751" s="134">
        <f t="shared" si="1068"/>
        <v>0.69144043910399056</v>
      </c>
      <c r="I2751" s="2"/>
      <c r="J2751" s="2">
        <f t="shared" si="1058"/>
        <v>0.14819759679572764</v>
      </c>
      <c r="K2751" s="2">
        <f t="shared" si="1059"/>
        <v>0.83963803589971819</v>
      </c>
      <c r="L2751" s="2">
        <f t="shared" si="1060"/>
        <v>0</v>
      </c>
      <c r="M2751" s="2">
        <f t="shared" si="1061"/>
        <v>1.2164367304554169E-2</v>
      </c>
      <c r="N2751" s="63">
        <v>999</v>
      </c>
      <c r="O2751" s="63">
        <v>5660</v>
      </c>
      <c r="P2751" s="63">
        <v>0</v>
      </c>
      <c r="Q2751" s="63">
        <v>63</v>
      </c>
      <c r="R2751" s="63">
        <v>19</v>
      </c>
      <c r="S2751" s="63">
        <v>0</v>
      </c>
      <c r="T2751" s="63">
        <v>0</v>
      </c>
      <c r="U2751" s="63">
        <v>0</v>
      </c>
      <c r="V2751" s="63">
        <v>0</v>
      </c>
      <c r="W2751" s="63">
        <v>0</v>
      </c>
      <c r="X2751" s="63">
        <v>0</v>
      </c>
      <c r="Y2751" s="63">
        <v>0</v>
      </c>
      <c r="Z2751" s="63">
        <v>0</v>
      </c>
      <c r="AA2751" s="63">
        <v>0</v>
      </c>
      <c r="AB2751" s="63">
        <v>0</v>
      </c>
      <c r="AC2751" s="63">
        <v>0</v>
      </c>
      <c r="AD2751" s="63">
        <v>0</v>
      </c>
      <c r="AE2751" s="63">
        <v>0</v>
      </c>
      <c r="AF2751" s="63">
        <v>0</v>
      </c>
      <c r="AG2751" s="63">
        <v>0</v>
      </c>
      <c r="AH2751" s="63">
        <v>0</v>
      </c>
      <c r="AI2751" s="63">
        <v>0</v>
      </c>
      <c r="AJ2751" s="63">
        <v>0</v>
      </c>
      <c r="AK2751" s="63">
        <v>0</v>
      </c>
      <c r="AL2751" s="63">
        <v>0</v>
      </c>
      <c r="AM2751" s="63">
        <v>0</v>
      </c>
      <c r="AN2751" s="63">
        <v>0</v>
      </c>
      <c r="AO2751" s="63">
        <v>0</v>
      </c>
      <c r="AP2751" s="63">
        <v>0</v>
      </c>
      <c r="AQ2751" s="63">
        <v>0</v>
      </c>
      <c r="AR2751" s="63">
        <v>0</v>
      </c>
      <c r="AS2751" s="63">
        <v>0</v>
      </c>
      <c r="AT2751" s="63">
        <v>0</v>
      </c>
      <c r="AU2751" s="63">
        <v>0</v>
      </c>
      <c r="AV2751" s="63">
        <v>0</v>
      </c>
      <c r="AW2751" s="63">
        <v>0</v>
      </c>
      <c r="AX2751" s="63">
        <v>0</v>
      </c>
      <c r="AY2751" s="63">
        <v>0</v>
      </c>
      <c r="BA2751" s="5">
        <f>IF(Q2751&gt;0,RANK(Q2751,(N2751:P2751,Q2751:AE2751)),0)</f>
        <v>3</v>
      </c>
      <c r="BB2751" s="5">
        <f>IF(R2751&gt;0,RANK(R2751,(N2751:P2751,Q2751:AE2751)),0)</f>
        <v>4</v>
      </c>
      <c r="BC2751" s="5">
        <f>IF(T2751&gt;0,RANK(T2751,(N2751:P2751,Q2751:AE2751)),0)</f>
        <v>0</v>
      </c>
      <c r="BD2751" s="5">
        <f>IF(S2751&gt;0,RANK(S2751,(N2751:P2751,Q2751:AE2751)),0)</f>
        <v>0</v>
      </c>
      <c r="BE2751" s="2">
        <f t="shared" si="1062"/>
        <v>9.3457943925233638E-3</v>
      </c>
      <c r="BF2751" s="2">
        <f t="shared" si="1063"/>
        <v>2.8185729120308559E-3</v>
      </c>
      <c r="BG2751" s="2">
        <f t="shared" si="1064"/>
        <v>0</v>
      </c>
      <c r="BH2751" s="2">
        <f t="shared" si="1065"/>
        <v>0</v>
      </c>
      <c r="BJ2751" t="s">
        <v>241</v>
      </c>
      <c r="BK2751" t="s">
        <v>53</v>
      </c>
      <c r="BL2751">
        <v>19</v>
      </c>
      <c r="BN2751" s="112">
        <v>48</v>
      </c>
      <c r="BO2751" s="114">
        <v>253</v>
      </c>
      <c r="BP2751" s="118">
        <f t="shared" si="1070"/>
        <v>48253</v>
      </c>
      <c r="BQ2751" s="118">
        <f t="shared" si="1069"/>
        <v>48253</v>
      </c>
      <c r="BR2751" s="5" t="s">
        <v>3151</v>
      </c>
      <c r="CD2751" s="63">
        <f t="shared" si="1066"/>
        <v>6741</v>
      </c>
      <c r="CE2751" s="63">
        <v>0</v>
      </c>
    </row>
    <row r="2752" spans="1:83" ht="15" hidden="1" customHeight="1" outlineLevel="1">
      <c r="A2752" t="s">
        <v>291</v>
      </c>
      <c r="B2752" t="s">
        <v>53</v>
      </c>
      <c r="C2752" s="1">
        <f t="shared" si="1057"/>
        <v>5252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0</v>
      </c>
      <c r="G2752" s="129">
        <f t="shared" si="1067"/>
        <v>2734</v>
      </c>
      <c r="H2752" s="134">
        <f t="shared" si="1068"/>
        <v>0.52056359482102055</v>
      </c>
      <c r="I2752" s="2"/>
      <c r="J2752" s="2">
        <f t="shared" si="1058"/>
        <v>0.23495811119573495</v>
      </c>
      <c r="K2752" s="2">
        <f t="shared" si="1059"/>
        <v>0.7555217060167555</v>
      </c>
      <c r="L2752" s="2">
        <f t="shared" si="1060"/>
        <v>0</v>
      </c>
      <c r="M2752" s="2">
        <f t="shared" si="1061"/>
        <v>9.5201827875095457E-3</v>
      </c>
      <c r="N2752" s="63">
        <v>1234</v>
      </c>
      <c r="O2752" s="63">
        <v>3968</v>
      </c>
      <c r="P2752" s="63">
        <v>0</v>
      </c>
      <c r="Q2752" s="63">
        <v>30</v>
      </c>
      <c r="R2752" s="63">
        <v>17</v>
      </c>
      <c r="S2752" s="63">
        <v>0</v>
      </c>
      <c r="T2752" s="63">
        <v>0</v>
      </c>
      <c r="U2752" s="63">
        <v>0</v>
      </c>
      <c r="V2752" s="63">
        <v>0</v>
      </c>
      <c r="W2752" s="63">
        <v>0</v>
      </c>
      <c r="X2752" s="63">
        <v>0</v>
      </c>
      <c r="Y2752" s="63">
        <v>0</v>
      </c>
      <c r="Z2752" s="63">
        <v>3</v>
      </c>
      <c r="AA2752" s="63">
        <v>0</v>
      </c>
      <c r="AB2752" s="63">
        <v>0</v>
      </c>
      <c r="AC2752" s="63">
        <v>0</v>
      </c>
      <c r="AD2752" s="63">
        <v>0</v>
      </c>
      <c r="AE2752" s="63">
        <v>0</v>
      </c>
      <c r="AF2752" s="63">
        <v>0</v>
      </c>
      <c r="AG2752" s="63">
        <v>0</v>
      </c>
      <c r="AH2752" s="63">
        <v>0</v>
      </c>
      <c r="AI2752" s="63">
        <v>0</v>
      </c>
      <c r="AJ2752" s="63">
        <v>0</v>
      </c>
      <c r="AK2752" s="63">
        <v>0</v>
      </c>
      <c r="AL2752" s="63">
        <v>0</v>
      </c>
      <c r="AM2752" s="63">
        <v>0</v>
      </c>
      <c r="AN2752" s="63">
        <v>0</v>
      </c>
      <c r="AO2752" s="63">
        <v>0</v>
      </c>
      <c r="AP2752" s="63">
        <v>0</v>
      </c>
      <c r="AQ2752" s="63">
        <v>0</v>
      </c>
      <c r="AR2752" s="63">
        <v>0</v>
      </c>
      <c r="AS2752" s="63">
        <v>0</v>
      </c>
      <c r="AT2752" s="63">
        <v>0</v>
      </c>
      <c r="AU2752" s="63">
        <v>0</v>
      </c>
      <c r="AV2752" s="63">
        <v>0</v>
      </c>
      <c r="AW2752" s="63">
        <v>0</v>
      </c>
      <c r="AX2752" s="63">
        <v>0</v>
      </c>
      <c r="AY2752" s="63">
        <v>0</v>
      </c>
      <c r="BA2752" s="5">
        <f>IF(Q2752&gt;0,RANK(Q2752,(N2752:P2752,Q2752:AE2752)),0)</f>
        <v>3</v>
      </c>
      <c r="BB2752" s="5">
        <f>IF(R2752&gt;0,RANK(R2752,(N2752:P2752,Q2752:AE2752)),0)</f>
        <v>4</v>
      </c>
      <c r="BC2752" s="5">
        <f>IF(T2752&gt;0,RANK(T2752,(N2752:P2752,Q2752:AE2752)),0)</f>
        <v>0</v>
      </c>
      <c r="BD2752" s="5">
        <f>IF(S2752&gt;0,RANK(S2752,(N2752:P2752,Q2752:AE2752)),0)</f>
        <v>0</v>
      </c>
      <c r="BE2752" s="2">
        <f t="shared" si="1062"/>
        <v>5.7121096725057125E-3</v>
      </c>
      <c r="BF2752" s="2">
        <f t="shared" si="1063"/>
        <v>3.2368621477532368E-3</v>
      </c>
      <c r="BG2752" s="2">
        <f t="shared" si="1064"/>
        <v>0</v>
      </c>
      <c r="BH2752" s="2">
        <f t="shared" si="1065"/>
        <v>0</v>
      </c>
      <c r="BJ2752" t="s">
        <v>291</v>
      </c>
      <c r="BK2752" t="s">
        <v>53</v>
      </c>
      <c r="BL2752">
        <v>15</v>
      </c>
      <c r="BN2752" s="112">
        <v>48</v>
      </c>
      <c r="BO2752" s="114">
        <v>255</v>
      </c>
      <c r="BP2752" s="118">
        <f t="shared" si="1070"/>
        <v>48255</v>
      </c>
      <c r="BQ2752" s="118">
        <f t="shared" si="1069"/>
        <v>48255</v>
      </c>
      <c r="BR2752" s="5" t="s">
        <v>3151</v>
      </c>
      <c r="CD2752" s="63">
        <f t="shared" si="1066"/>
        <v>5252</v>
      </c>
      <c r="CE2752" s="63">
        <v>0</v>
      </c>
    </row>
    <row r="2753" spans="1:83" ht="15" hidden="1" customHeight="1" outlineLevel="1">
      <c r="A2753" t="s">
        <v>1860</v>
      </c>
      <c r="B2753" t="s">
        <v>53</v>
      </c>
      <c r="C2753" s="1">
        <f t="shared" ref="C2753:C2816" si="1071">SUM(N2753:AY2753)</f>
        <v>56718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0</v>
      </c>
      <c r="G2753" s="129">
        <f t="shared" si="1067"/>
        <v>19219</v>
      </c>
      <c r="H2753" s="134">
        <f t="shared" si="1068"/>
        <v>0.33885186360590996</v>
      </c>
      <c r="I2753" s="2"/>
      <c r="J2753" s="2">
        <f t="shared" ref="J2753:J2816" si="1072">IF($C2753=0,"-",N2753/$C2753)</f>
        <v>0.32450015867978421</v>
      </c>
      <c r="K2753" s="2">
        <f t="shared" ref="K2753:K2816" si="1073">IF($C2753=0,"-",O2753/$C2753)</f>
        <v>0.66335202228569412</v>
      </c>
      <c r="L2753" s="2">
        <f t="shared" ref="L2753:L2816" si="1074">IF($C2753=0,"-",P2753/$C2753)</f>
        <v>0</v>
      </c>
      <c r="M2753" s="2">
        <f t="shared" ref="M2753:M2816" si="1075">IF(C2753=0,"-",(1-J2753-K2753-L2753))</f>
        <v>1.2147819034521667E-2</v>
      </c>
      <c r="N2753" s="63">
        <v>18405</v>
      </c>
      <c r="O2753" s="63">
        <v>37624</v>
      </c>
      <c r="P2753" s="63">
        <v>0</v>
      </c>
      <c r="Q2753" s="63">
        <v>528</v>
      </c>
      <c r="R2753" s="63">
        <v>146</v>
      </c>
      <c r="S2753" s="63">
        <v>0</v>
      </c>
      <c r="T2753" s="63">
        <v>0</v>
      </c>
      <c r="U2753" s="63">
        <v>0</v>
      </c>
      <c r="V2753" s="63">
        <v>0</v>
      </c>
      <c r="W2753" s="63">
        <v>1</v>
      </c>
      <c r="X2753" s="63">
        <v>0</v>
      </c>
      <c r="Y2753" s="63">
        <v>0</v>
      </c>
      <c r="Z2753" s="63">
        <v>14</v>
      </c>
      <c r="AA2753" s="63">
        <v>0</v>
      </c>
      <c r="AB2753" s="63">
        <v>0</v>
      </c>
      <c r="AC2753" s="63">
        <v>0</v>
      </c>
      <c r="AD2753" s="63">
        <v>0</v>
      </c>
      <c r="AE2753" s="63">
        <v>0</v>
      </c>
      <c r="AF2753" s="63">
        <v>0</v>
      </c>
      <c r="AG2753" s="63">
        <v>0</v>
      </c>
      <c r="AH2753" s="63">
        <v>0</v>
      </c>
      <c r="AI2753" s="63">
        <v>0</v>
      </c>
      <c r="AJ2753" s="63">
        <v>0</v>
      </c>
      <c r="AK2753" s="63">
        <v>0</v>
      </c>
      <c r="AL2753" s="63">
        <v>0</v>
      </c>
      <c r="AM2753" s="63">
        <v>0</v>
      </c>
      <c r="AN2753" s="63">
        <v>0</v>
      </c>
      <c r="AO2753" s="63">
        <v>0</v>
      </c>
      <c r="AP2753" s="63">
        <v>0</v>
      </c>
      <c r="AQ2753" s="63">
        <v>0</v>
      </c>
      <c r="AR2753" s="63">
        <v>0</v>
      </c>
      <c r="AS2753" s="63">
        <v>0</v>
      </c>
      <c r="AT2753" s="63">
        <v>0</v>
      </c>
      <c r="AU2753" s="63">
        <v>0</v>
      </c>
      <c r="AV2753" s="63">
        <v>0</v>
      </c>
      <c r="AW2753" s="63">
        <v>0</v>
      </c>
      <c r="AX2753" s="63">
        <v>0</v>
      </c>
      <c r="AY2753" s="63">
        <v>0</v>
      </c>
      <c r="BA2753" s="5">
        <f>IF(Q2753&gt;0,RANK(Q2753,(N2753:P2753,Q2753:AE2753)),0)</f>
        <v>3</v>
      </c>
      <c r="BB2753" s="5">
        <f>IF(R2753&gt;0,RANK(R2753,(N2753:P2753,Q2753:AE2753)),0)</f>
        <v>4</v>
      </c>
      <c r="BC2753" s="5">
        <f>IF(T2753&gt;0,RANK(T2753,(N2753:P2753,Q2753:AE2753)),0)</f>
        <v>0</v>
      </c>
      <c r="BD2753" s="5">
        <f>IF(S2753&gt;0,RANK(S2753,(N2753:P2753,Q2753:AE2753)),0)</f>
        <v>0</v>
      </c>
      <c r="BE2753" s="2">
        <f t="shared" ref="BE2753:BE2816" si="1076">IF($C2753=0,"-",Q2753/$C2753)</f>
        <v>9.3092140061356177E-3</v>
      </c>
      <c r="BF2753" s="2">
        <f t="shared" ref="BF2753:BF2816" si="1077">IF($C2753=0,"-",R2753/$C2753)</f>
        <v>2.5741387213935613E-3</v>
      </c>
      <c r="BG2753" s="2">
        <f t="shared" ref="BG2753:BG2816" si="1078">IF($C2753=0,"-",T2753/$C2753)</f>
        <v>0</v>
      </c>
      <c r="BH2753" s="2">
        <f t="shared" ref="BH2753:BH2816" si="1079">IF($C2753=0,"-",S2753/$C2753)</f>
        <v>0</v>
      </c>
      <c r="BJ2753" t="s">
        <v>1860</v>
      </c>
      <c r="BK2753" t="s">
        <v>53</v>
      </c>
      <c r="BL2753">
        <v>5</v>
      </c>
      <c r="BN2753" s="112">
        <v>48</v>
      </c>
      <c r="BO2753" s="114">
        <v>257</v>
      </c>
      <c r="BP2753" s="118">
        <f t="shared" si="1070"/>
        <v>48257</v>
      </c>
      <c r="BQ2753" s="118">
        <f t="shared" si="1069"/>
        <v>48257</v>
      </c>
      <c r="BR2753" s="5" t="s">
        <v>3151</v>
      </c>
      <c r="CD2753" s="63">
        <f t="shared" ref="CD2753:CD2816" si="1080">C2753</f>
        <v>56718</v>
      </c>
      <c r="CE2753" s="63">
        <v>1</v>
      </c>
    </row>
    <row r="2754" spans="1:83" ht="15" hidden="1" customHeight="1" outlineLevel="1">
      <c r="A2754" t="s">
        <v>1852</v>
      </c>
      <c r="B2754" t="s">
        <v>53</v>
      </c>
      <c r="C2754" s="1">
        <f t="shared" si="1071"/>
        <v>26452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0</v>
      </c>
      <c r="G2754" s="129">
        <f t="shared" si="1067"/>
        <v>14063</v>
      </c>
      <c r="H2754" s="134">
        <f t="shared" si="1068"/>
        <v>0.53164221986995308</v>
      </c>
      <c r="I2754" s="2"/>
      <c r="J2754" s="2">
        <f t="shared" si="1072"/>
        <v>0.22758203538484803</v>
      </c>
      <c r="K2754" s="2">
        <f t="shared" si="1073"/>
        <v>0.75922425525480119</v>
      </c>
      <c r="L2754" s="2">
        <f t="shared" si="1074"/>
        <v>0</v>
      </c>
      <c r="M2754" s="2">
        <f t="shared" si="1075"/>
        <v>1.3193709360350803E-2</v>
      </c>
      <c r="N2754" s="63">
        <v>6020</v>
      </c>
      <c r="O2754" s="63">
        <v>20083</v>
      </c>
      <c r="P2754" s="63">
        <v>0</v>
      </c>
      <c r="Q2754" s="63">
        <v>289</v>
      </c>
      <c r="R2754" s="63">
        <v>46</v>
      </c>
      <c r="S2754" s="63">
        <v>0</v>
      </c>
      <c r="T2754" s="63">
        <v>0</v>
      </c>
      <c r="U2754" s="63">
        <v>0</v>
      </c>
      <c r="V2754" s="63">
        <v>0</v>
      </c>
      <c r="W2754" s="63">
        <v>1</v>
      </c>
      <c r="X2754" s="63">
        <v>0</v>
      </c>
      <c r="Y2754" s="63">
        <v>0</v>
      </c>
      <c r="Z2754" s="63">
        <v>10</v>
      </c>
      <c r="AA2754" s="63">
        <v>0</v>
      </c>
      <c r="AB2754" s="63">
        <v>0</v>
      </c>
      <c r="AC2754" s="63">
        <v>0</v>
      </c>
      <c r="AD2754" s="63">
        <v>0</v>
      </c>
      <c r="AE2754" s="63">
        <v>0</v>
      </c>
      <c r="AF2754" s="63">
        <v>0</v>
      </c>
      <c r="AG2754" s="63">
        <v>0</v>
      </c>
      <c r="AH2754" s="63">
        <v>0</v>
      </c>
      <c r="AI2754" s="63">
        <v>0</v>
      </c>
      <c r="AJ2754" s="63">
        <v>0</v>
      </c>
      <c r="AK2754" s="63">
        <v>0</v>
      </c>
      <c r="AL2754" s="63">
        <v>3</v>
      </c>
      <c r="AM2754" s="63">
        <v>0</v>
      </c>
      <c r="AN2754" s="63">
        <v>0</v>
      </c>
      <c r="AO2754" s="63">
        <v>0</v>
      </c>
      <c r="AP2754" s="63">
        <v>0</v>
      </c>
      <c r="AQ2754" s="63">
        <v>0</v>
      </c>
      <c r="AR2754" s="63">
        <v>0</v>
      </c>
      <c r="AS2754" s="63">
        <v>0</v>
      </c>
      <c r="AT2754" s="63">
        <v>0</v>
      </c>
      <c r="AU2754" s="63">
        <v>0</v>
      </c>
      <c r="AV2754" s="63">
        <v>0</v>
      </c>
      <c r="AW2754" s="63">
        <v>0</v>
      </c>
      <c r="AX2754" s="63">
        <v>0</v>
      </c>
      <c r="AY2754" s="63">
        <v>0</v>
      </c>
      <c r="BA2754" s="5">
        <f>IF(Q2754&gt;0,RANK(Q2754,(N2754:P2754,Q2754:AE2754)),0)</f>
        <v>3</v>
      </c>
      <c r="BB2754" s="5">
        <f>IF(R2754&gt;0,RANK(R2754,(N2754:P2754,Q2754:AE2754)),0)</f>
        <v>4</v>
      </c>
      <c r="BC2754" s="5">
        <f>IF(T2754&gt;0,RANK(T2754,(N2754:P2754,Q2754:AE2754)),0)</f>
        <v>0</v>
      </c>
      <c r="BD2754" s="5">
        <f>IF(S2754&gt;0,RANK(S2754,(N2754:P2754,Q2754:AE2754)),0)</f>
        <v>0</v>
      </c>
      <c r="BE2754" s="2">
        <f t="shared" si="1076"/>
        <v>1.0925449871465296E-2</v>
      </c>
      <c r="BF2754" s="2">
        <f t="shared" si="1077"/>
        <v>1.7389989414789051E-3</v>
      </c>
      <c r="BG2754" s="2">
        <f t="shared" si="1078"/>
        <v>0</v>
      </c>
      <c r="BH2754" s="2">
        <f t="shared" si="1079"/>
        <v>0</v>
      </c>
      <c r="BJ2754" t="s">
        <v>1852</v>
      </c>
      <c r="BK2754" t="s">
        <v>53</v>
      </c>
      <c r="BL2754">
        <v>21</v>
      </c>
      <c r="BN2754" s="112">
        <v>48</v>
      </c>
      <c r="BO2754" s="114">
        <v>259</v>
      </c>
      <c r="BP2754" s="118">
        <f t="shared" si="1070"/>
        <v>48259</v>
      </c>
      <c r="BQ2754" s="118">
        <f t="shared" si="1069"/>
        <v>48259</v>
      </c>
      <c r="BR2754" s="5" t="s">
        <v>3151</v>
      </c>
      <c r="CD2754" s="63">
        <f t="shared" si="1080"/>
        <v>26452</v>
      </c>
      <c r="CE2754" s="63">
        <v>1</v>
      </c>
    </row>
    <row r="2755" spans="1:83" ht="15" hidden="1" customHeight="1" outlineLevel="1">
      <c r="A2755" t="s">
        <v>276</v>
      </c>
      <c r="B2755" t="s">
        <v>53</v>
      </c>
      <c r="C2755" s="1">
        <f t="shared" si="1071"/>
        <v>194</v>
      </c>
      <c r="D2755" s="5">
        <f>IF(N2755&gt;0, RANK(N2755,(N2755:P2755,Q2755:AE2755)),0)</f>
        <v>2</v>
      </c>
      <c r="E2755" s="5">
        <f>IF(O2755&gt;0,RANK(O2755,(N2755:P2755,Q2755:AE2755)),0)</f>
        <v>1</v>
      </c>
      <c r="F2755" s="5">
        <f>IF(P2755&gt;0,RANK(P2755,(N2755:P2755,Q2755:AE2755)),0)</f>
        <v>0</v>
      </c>
      <c r="G2755" s="129">
        <f t="shared" si="1067"/>
        <v>62</v>
      </c>
      <c r="H2755" s="134">
        <f t="shared" si="1068"/>
        <v>0.31958762886597936</v>
      </c>
      <c r="I2755" s="2"/>
      <c r="J2755" s="2">
        <f t="shared" si="1072"/>
        <v>0.33505154639175255</v>
      </c>
      <c r="K2755" s="2">
        <f t="shared" si="1073"/>
        <v>0.65463917525773196</v>
      </c>
      <c r="L2755" s="2">
        <f t="shared" si="1074"/>
        <v>0</v>
      </c>
      <c r="M2755" s="2">
        <f t="shared" si="1075"/>
        <v>1.0309278350515538E-2</v>
      </c>
      <c r="N2755" s="63">
        <v>65</v>
      </c>
      <c r="O2755" s="63">
        <v>127</v>
      </c>
      <c r="P2755" s="63">
        <v>0</v>
      </c>
      <c r="Q2755" s="63">
        <v>1</v>
      </c>
      <c r="R2755" s="63">
        <v>1</v>
      </c>
      <c r="S2755" s="63">
        <v>0</v>
      </c>
      <c r="T2755" s="63">
        <v>0</v>
      </c>
      <c r="U2755" s="63">
        <v>0</v>
      </c>
      <c r="V2755" s="63">
        <v>0</v>
      </c>
      <c r="W2755" s="63">
        <v>0</v>
      </c>
      <c r="X2755" s="63">
        <v>0</v>
      </c>
      <c r="Y2755" s="63">
        <v>0</v>
      </c>
      <c r="Z2755" s="63">
        <v>0</v>
      </c>
      <c r="AA2755" s="63">
        <v>0</v>
      </c>
      <c r="AB2755" s="63">
        <v>0</v>
      </c>
      <c r="AC2755" s="63">
        <v>0</v>
      </c>
      <c r="AD2755" s="63">
        <v>0</v>
      </c>
      <c r="AE2755" s="63">
        <v>0</v>
      </c>
      <c r="AF2755" s="63">
        <v>0</v>
      </c>
      <c r="AG2755" s="63">
        <v>0</v>
      </c>
      <c r="AH2755" s="63">
        <v>0</v>
      </c>
      <c r="AI2755" s="63">
        <v>0</v>
      </c>
      <c r="AJ2755" s="63">
        <v>0</v>
      </c>
      <c r="AK2755" s="63">
        <v>0</v>
      </c>
      <c r="AL2755" s="63">
        <v>0</v>
      </c>
      <c r="AM2755" s="63">
        <v>0</v>
      </c>
      <c r="AN2755" s="63">
        <v>0</v>
      </c>
      <c r="AO2755" s="63">
        <v>0</v>
      </c>
      <c r="AP2755" s="63">
        <v>0</v>
      </c>
      <c r="AQ2755" s="63">
        <v>0</v>
      </c>
      <c r="AR2755" s="63">
        <v>0</v>
      </c>
      <c r="AS2755" s="63">
        <v>0</v>
      </c>
      <c r="AT2755" s="63">
        <v>0</v>
      </c>
      <c r="AU2755" s="63">
        <v>0</v>
      </c>
      <c r="AV2755" s="63">
        <v>0</v>
      </c>
      <c r="AW2755" s="63">
        <v>0</v>
      </c>
      <c r="AX2755" s="63">
        <v>0</v>
      </c>
      <c r="AY2755" s="63">
        <v>0</v>
      </c>
      <c r="BA2755" s="5">
        <f>IF(Q2755&gt;0,RANK(Q2755,(N2755:P2755,Q2755:AE2755)),0)</f>
        <v>3</v>
      </c>
      <c r="BB2755" s="5">
        <f>IF(R2755&gt;0,RANK(R2755,(N2755:P2755,Q2755:AE2755)),0)</f>
        <v>3</v>
      </c>
      <c r="BC2755" s="5">
        <f>IF(T2755&gt;0,RANK(T2755,(N2755:P2755,Q2755:AE2755)),0)</f>
        <v>0</v>
      </c>
      <c r="BD2755" s="5">
        <f>IF(S2755&gt;0,RANK(S2755,(N2755:P2755,Q2755:AE2755)),0)</f>
        <v>0</v>
      </c>
      <c r="BE2755" s="2">
        <f t="shared" si="1076"/>
        <v>5.1546391752577319E-3</v>
      </c>
      <c r="BF2755" s="2">
        <f t="shared" si="1077"/>
        <v>5.1546391752577319E-3</v>
      </c>
      <c r="BG2755" s="2">
        <f t="shared" si="1078"/>
        <v>0</v>
      </c>
      <c r="BH2755" s="2">
        <f t="shared" si="1079"/>
        <v>0</v>
      </c>
      <c r="BJ2755" t="s">
        <v>276</v>
      </c>
      <c r="BK2755" t="s">
        <v>53</v>
      </c>
      <c r="BL2755">
        <v>34</v>
      </c>
      <c r="BN2755" s="112">
        <v>48</v>
      </c>
      <c r="BO2755" s="114">
        <v>261</v>
      </c>
      <c r="BP2755" s="118">
        <f t="shared" si="1070"/>
        <v>48261</v>
      </c>
      <c r="BQ2755" s="118">
        <f t="shared" si="1069"/>
        <v>48261</v>
      </c>
      <c r="BR2755" s="5" t="s">
        <v>3151</v>
      </c>
      <c r="CD2755" s="63">
        <f t="shared" si="1080"/>
        <v>194</v>
      </c>
      <c r="CE2755" s="63">
        <v>0</v>
      </c>
    </row>
    <row r="2756" spans="1:83" ht="15" hidden="1" customHeight="1" outlineLevel="1">
      <c r="A2756" t="s">
        <v>724</v>
      </c>
      <c r="B2756" t="s">
        <v>53</v>
      </c>
      <c r="C2756" s="1">
        <f t="shared" si="1071"/>
        <v>462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0</v>
      </c>
      <c r="G2756" s="129">
        <f t="shared" si="1067"/>
        <v>364</v>
      </c>
      <c r="H2756" s="134">
        <f t="shared" si="1068"/>
        <v>0.78787878787878785</v>
      </c>
      <c r="I2756" s="2"/>
      <c r="J2756" s="2">
        <f t="shared" si="1072"/>
        <v>0.10173160173160173</v>
      </c>
      <c r="K2756" s="2">
        <f t="shared" si="1073"/>
        <v>0.88961038961038963</v>
      </c>
      <c r="L2756" s="2">
        <f t="shared" si="1074"/>
        <v>0</v>
      </c>
      <c r="M2756" s="2">
        <f t="shared" si="1075"/>
        <v>8.6580086580086979E-3</v>
      </c>
      <c r="N2756" s="63">
        <v>47</v>
      </c>
      <c r="O2756" s="63">
        <v>411</v>
      </c>
      <c r="P2756" s="63">
        <v>0</v>
      </c>
      <c r="Q2756" s="63">
        <v>1</v>
      </c>
      <c r="R2756" s="63">
        <v>3</v>
      </c>
      <c r="S2756" s="63">
        <v>0</v>
      </c>
      <c r="T2756" s="63">
        <v>0</v>
      </c>
      <c r="U2756" s="63">
        <v>0</v>
      </c>
      <c r="V2756" s="63">
        <v>0</v>
      </c>
      <c r="W2756" s="63">
        <v>0</v>
      </c>
      <c r="X2756" s="63">
        <v>0</v>
      </c>
      <c r="Y2756" s="63">
        <v>0</v>
      </c>
      <c r="Z2756" s="63">
        <v>0</v>
      </c>
      <c r="AA2756" s="63">
        <v>0</v>
      </c>
      <c r="AB2756" s="63">
        <v>0</v>
      </c>
      <c r="AC2756" s="63">
        <v>0</v>
      </c>
      <c r="AD2756" s="63">
        <v>0</v>
      </c>
      <c r="AE2756" s="63">
        <v>0</v>
      </c>
      <c r="AF2756" s="63">
        <v>0</v>
      </c>
      <c r="AG2756" s="63">
        <v>0</v>
      </c>
      <c r="AH2756" s="63">
        <v>0</v>
      </c>
      <c r="AI2756" s="63">
        <v>0</v>
      </c>
      <c r="AJ2756" s="63">
        <v>0</v>
      </c>
      <c r="AK2756" s="63">
        <v>0</v>
      </c>
      <c r="AL2756" s="63">
        <v>0</v>
      </c>
      <c r="AM2756" s="63">
        <v>0</v>
      </c>
      <c r="AN2756" s="63">
        <v>0</v>
      </c>
      <c r="AO2756" s="63">
        <v>0</v>
      </c>
      <c r="AP2756" s="63">
        <v>0</v>
      </c>
      <c r="AQ2756" s="63">
        <v>0</v>
      </c>
      <c r="AR2756" s="63">
        <v>0</v>
      </c>
      <c r="AS2756" s="63">
        <v>0</v>
      </c>
      <c r="AT2756" s="63">
        <v>0</v>
      </c>
      <c r="AU2756" s="63">
        <v>0</v>
      </c>
      <c r="AV2756" s="63">
        <v>0</v>
      </c>
      <c r="AW2756" s="63">
        <v>0</v>
      </c>
      <c r="AX2756" s="63">
        <v>0</v>
      </c>
      <c r="AY2756" s="63">
        <v>0</v>
      </c>
      <c r="BA2756" s="5">
        <f>IF(Q2756&gt;0,RANK(Q2756,(N2756:P2756,Q2756:AE2756)),0)</f>
        <v>4</v>
      </c>
      <c r="BB2756" s="5">
        <f>IF(R2756&gt;0,RANK(R2756,(N2756:P2756,Q2756:AE2756)),0)</f>
        <v>3</v>
      </c>
      <c r="BC2756" s="5">
        <f>IF(T2756&gt;0,RANK(T2756,(N2756:P2756,Q2756:AE2756)),0)</f>
        <v>0</v>
      </c>
      <c r="BD2756" s="5">
        <f>IF(S2756&gt;0,RANK(S2756,(N2756:P2756,Q2756:AE2756)),0)</f>
        <v>0</v>
      </c>
      <c r="BE2756" s="2">
        <f t="shared" si="1076"/>
        <v>2.1645021645021645E-3</v>
      </c>
      <c r="BF2756" s="2">
        <f t="shared" si="1077"/>
        <v>6.4935064935064939E-3</v>
      </c>
      <c r="BG2756" s="2">
        <f t="shared" si="1078"/>
        <v>0</v>
      </c>
      <c r="BH2756" s="2">
        <f t="shared" si="1079"/>
        <v>0</v>
      </c>
      <c r="BJ2756" t="s">
        <v>724</v>
      </c>
      <c r="BK2756" t="s">
        <v>53</v>
      </c>
      <c r="BL2756">
        <v>19</v>
      </c>
      <c r="BN2756" s="112">
        <v>48</v>
      </c>
      <c r="BO2756" s="114">
        <v>263</v>
      </c>
      <c r="BP2756" s="118">
        <f t="shared" si="1070"/>
        <v>48263</v>
      </c>
      <c r="BQ2756" s="118">
        <f t="shared" si="1069"/>
        <v>48263</v>
      </c>
      <c r="BR2756" s="5" t="s">
        <v>3151</v>
      </c>
      <c r="CD2756" s="63">
        <f t="shared" si="1080"/>
        <v>462</v>
      </c>
      <c r="CE2756" s="63">
        <v>0</v>
      </c>
    </row>
    <row r="2757" spans="1:83" ht="15" hidden="1" customHeight="1" outlineLevel="1">
      <c r="A2757" t="s">
        <v>268</v>
      </c>
      <c r="B2757" t="s">
        <v>53</v>
      </c>
      <c r="C2757" s="1">
        <f t="shared" si="1071"/>
        <v>27745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0</v>
      </c>
      <c r="G2757" s="129">
        <f t="shared" si="1067"/>
        <v>14355</v>
      </c>
      <c r="H2757" s="134">
        <f t="shared" si="1068"/>
        <v>0.51739052081456116</v>
      </c>
      <c r="I2757" s="2"/>
      <c r="J2757" s="2">
        <f t="shared" si="1072"/>
        <v>0.23514146693097857</v>
      </c>
      <c r="K2757" s="2">
        <f t="shared" si="1073"/>
        <v>0.75253198774553975</v>
      </c>
      <c r="L2757" s="2">
        <f t="shared" si="1074"/>
        <v>0</v>
      </c>
      <c r="M2757" s="2">
        <f t="shared" si="1075"/>
        <v>1.2326545323481652E-2</v>
      </c>
      <c r="N2757" s="63">
        <v>6524</v>
      </c>
      <c r="O2757" s="63">
        <v>20879</v>
      </c>
      <c r="P2757" s="63">
        <v>0</v>
      </c>
      <c r="Q2757" s="63">
        <v>283</v>
      </c>
      <c r="R2757" s="63">
        <v>51</v>
      </c>
      <c r="S2757" s="63">
        <v>0</v>
      </c>
      <c r="T2757" s="63">
        <v>0</v>
      </c>
      <c r="U2757" s="63">
        <v>0</v>
      </c>
      <c r="V2757" s="63">
        <v>2</v>
      </c>
      <c r="W2757" s="63">
        <v>2</v>
      </c>
      <c r="X2757" s="63">
        <v>0</v>
      </c>
      <c r="Y2757" s="63">
        <v>0</v>
      </c>
      <c r="Z2757" s="63">
        <v>4</v>
      </c>
      <c r="AA2757" s="63">
        <v>0</v>
      </c>
      <c r="AB2757" s="63">
        <v>0</v>
      </c>
      <c r="AC2757" s="63">
        <v>0</v>
      </c>
      <c r="AD2757" s="63">
        <v>0</v>
      </c>
      <c r="AE2757" s="63">
        <v>0</v>
      </c>
      <c r="AF2757" s="63">
        <v>0</v>
      </c>
      <c r="AG2757" s="63">
        <v>0</v>
      </c>
      <c r="AH2757" s="63">
        <v>0</v>
      </c>
      <c r="AI2757" s="63">
        <v>0</v>
      </c>
      <c r="AJ2757" s="63">
        <v>0</v>
      </c>
      <c r="AK2757" s="63">
        <v>0</v>
      </c>
      <c r="AL2757" s="63">
        <v>0</v>
      </c>
      <c r="AM2757" s="63">
        <v>0</v>
      </c>
      <c r="AN2757" s="63">
        <v>0</v>
      </c>
      <c r="AO2757" s="63">
        <v>0</v>
      </c>
      <c r="AP2757" s="63">
        <v>0</v>
      </c>
      <c r="AQ2757" s="63">
        <v>0</v>
      </c>
      <c r="AR2757" s="63">
        <v>0</v>
      </c>
      <c r="AS2757" s="63">
        <v>0</v>
      </c>
      <c r="AT2757" s="63">
        <v>0</v>
      </c>
      <c r="AU2757" s="63">
        <v>0</v>
      </c>
      <c r="AV2757" s="63">
        <v>0</v>
      </c>
      <c r="AW2757" s="63">
        <v>0</v>
      </c>
      <c r="AX2757" s="63">
        <v>0</v>
      </c>
      <c r="AY2757" s="63">
        <v>0</v>
      </c>
      <c r="BA2757" s="5">
        <f>IF(Q2757&gt;0,RANK(Q2757,(N2757:P2757,Q2757:AE2757)),0)</f>
        <v>3</v>
      </c>
      <c r="BB2757" s="5">
        <f>IF(R2757&gt;0,RANK(R2757,(N2757:P2757,Q2757:AE2757)),0)</f>
        <v>4</v>
      </c>
      <c r="BC2757" s="5">
        <f>IF(T2757&gt;0,RANK(T2757,(N2757:P2757,Q2757:AE2757)),0)</f>
        <v>0</v>
      </c>
      <c r="BD2757" s="5">
        <f>IF(S2757&gt;0,RANK(S2757,(N2757:P2757,Q2757:AE2757)),0)</f>
        <v>0</v>
      </c>
      <c r="BE2757" s="2">
        <f t="shared" si="1076"/>
        <v>1.0200036042530185E-2</v>
      </c>
      <c r="BF2757" s="2">
        <f t="shared" si="1077"/>
        <v>1.8381690394665706E-3</v>
      </c>
      <c r="BG2757" s="2">
        <f t="shared" si="1078"/>
        <v>0</v>
      </c>
      <c r="BH2757" s="2">
        <f t="shared" si="1079"/>
        <v>0</v>
      </c>
      <c r="BJ2757" t="s">
        <v>268</v>
      </c>
      <c r="BK2757" t="s">
        <v>53</v>
      </c>
      <c r="BL2757">
        <v>21</v>
      </c>
      <c r="BN2757" s="112">
        <v>48</v>
      </c>
      <c r="BO2757" s="114">
        <v>265</v>
      </c>
      <c r="BP2757" s="118">
        <f t="shared" si="1070"/>
        <v>48265</v>
      </c>
      <c r="BQ2757" s="118">
        <f t="shared" si="1069"/>
        <v>48265</v>
      </c>
      <c r="BR2757" s="5" t="s">
        <v>3151</v>
      </c>
      <c r="CD2757" s="63">
        <f t="shared" si="1080"/>
        <v>27745</v>
      </c>
      <c r="CE2757" s="63">
        <v>2</v>
      </c>
    </row>
    <row r="2758" spans="1:83" ht="15" hidden="1" customHeight="1" outlineLevel="1">
      <c r="A2758" t="s">
        <v>939</v>
      </c>
      <c r="B2758" t="s">
        <v>53</v>
      </c>
      <c r="C2758" s="1">
        <f t="shared" si="1071"/>
        <v>2292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0</v>
      </c>
      <c r="G2758" s="129">
        <f t="shared" si="1067"/>
        <v>1703</v>
      </c>
      <c r="H2758" s="134">
        <f t="shared" si="1068"/>
        <v>0.74301919720767884</v>
      </c>
      <c r="I2758" s="2"/>
      <c r="J2758" s="2">
        <f t="shared" si="1072"/>
        <v>0.12390924956369982</v>
      </c>
      <c r="K2758" s="2">
        <f t="shared" si="1073"/>
        <v>0.8669284467713787</v>
      </c>
      <c r="L2758" s="2">
        <f t="shared" si="1074"/>
        <v>0</v>
      </c>
      <c r="M2758" s="2">
        <f t="shared" si="1075"/>
        <v>9.162303664921434E-3</v>
      </c>
      <c r="N2758" s="63">
        <v>284</v>
      </c>
      <c r="O2758" s="63">
        <v>1987</v>
      </c>
      <c r="P2758" s="63">
        <v>0</v>
      </c>
      <c r="Q2758" s="63">
        <v>17</v>
      </c>
      <c r="R2758" s="63">
        <v>4</v>
      </c>
      <c r="S2758" s="63">
        <v>0</v>
      </c>
      <c r="T2758" s="63">
        <v>0</v>
      </c>
      <c r="U2758" s="63">
        <v>0</v>
      </c>
      <c r="V2758" s="63">
        <v>0</v>
      </c>
      <c r="W2758" s="63">
        <v>0</v>
      </c>
      <c r="X2758" s="63">
        <v>0</v>
      </c>
      <c r="Y2758" s="63">
        <v>0</v>
      </c>
      <c r="Z2758" s="63">
        <v>0</v>
      </c>
      <c r="AA2758" s="63">
        <v>0</v>
      </c>
      <c r="AB2758" s="63">
        <v>0</v>
      </c>
      <c r="AC2758" s="63">
        <v>0</v>
      </c>
      <c r="AD2758" s="63">
        <v>0</v>
      </c>
      <c r="AE2758" s="63">
        <v>0</v>
      </c>
      <c r="AF2758" s="63">
        <v>0</v>
      </c>
      <c r="AG2758" s="63">
        <v>0</v>
      </c>
      <c r="AH2758" s="63">
        <v>0</v>
      </c>
      <c r="AI2758" s="63">
        <v>0</v>
      </c>
      <c r="AJ2758" s="63">
        <v>0</v>
      </c>
      <c r="AK2758" s="63">
        <v>0</v>
      </c>
      <c r="AL2758" s="63">
        <v>0</v>
      </c>
      <c r="AM2758" s="63">
        <v>0</v>
      </c>
      <c r="AN2758" s="63">
        <v>0</v>
      </c>
      <c r="AO2758" s="63">
        <v>0</v>
      </c>
      <c r="AP2758" s="63">
        <v>0</v>
      </c>
      <c r="AQ2758" s="63">
        <v>0</v>
      </c>
      <c r="AR2758" s="63">
        <v>0</v>
      </c>
      <c r="AS2758" s="63">
        <v>0</v>
      </c>
      <c r="AT2758" s="63">
        <v>0</v>
      </c>
      <c r="AU2758" s="63">
        <v>0</v>
      </c>
      <c r="AV2758" s="63">
        <v>0</v>
      </c>
      <c r="AW2758" s="63">
        <v>0</v>
      </c>
      <c r="AX2758" s="63">
        <v>0</v>
      </c>
      <c r="AY2758" s="63">
        <v>0</v>
      </c>
      <c r="BA2758" s="5">
        <f>IF(Q2758&gt;0,RANK(Q2758,(N2758:P2758,Q2758:AE2758)),0)</f>
        <v>3</v>
      </c>
      <c r="BB2758" s="5">
        <f>IF(R2758&gt;0,RANK(R2758,(N2758:P2758,Q2758:AE2758)),0)</f>
        <v>4</v>
      </c>
      <c r="BC2758" s="5">
        <f>IF(T2758&gt;0,RANK(T2758,(N2758:P2758,Q2758:AE2758)),0)</f>
        <v>0</v>
      </c>
      <c r="BD2758" s="5">
        <f>IF(S2758&gt;0,RANK(S2758,(N2758:P2758,Q2758:AE2758)),0)</f>
        <v>0</v>
      </c>
      <c r="BE2758" s="2">
        <f t="shared" si="1076"/>
        <v>7.417102966841187E-3</v>
      </c>
      <c r="BF2758" s="2">
        <f t="shared" si="1077"/>
        <v>1.7452006980802793E-3</v>
      </c>
      <c r="BG2758" s="2">
        <f t="shared" si="1078"/>
        <v>0</v>
      </c>
      <c r="BH2758" s="2">
        <f t="shared" si="1079"/>
        <v>0</v>
      </c>
      <c r="BJ2758" t="s">
        <v>939</v>
      </c>
      <c r="BK2758" t="s">
        <v>53</v>
      </c>
      <c r="BL2758">
        <v>11</v>
      </c>
      <c r="BN2758" s="112">
        <v>48</v>
      </c>
      <c r="BO2758" s="114">
        <v>267</v>
      </c>
      <c r="BP2758" s="118">
        <f t="shared" si="1070"/>
        <v>48267</v>
      </c>
      <c r="BQ2758" s="118">
        <f t="shared" si="1069"/>
        <v>48267</v>
      </c>
      <c r="BR2758" s="5" t="s">
        <v>3151</v>
      </c>
      <c r="CD2758" s="63">
        <f t="shared" si="1080"/>
        <v>2292</v>
      </c>
      <c r="CE2758" s="63">
        <v>0</v>
      </c>
    </row>
    <row r="2759" spans="1:83" ht="15" hidden="1" customHeight="1" outlineLevel="1">
      <c r="A2759" t="s">
        <v>407</v>
      </c>
      <c r="B2759" t="s">
        <v>53</v>
      </c>
      <c r="C2759" s="1">
        <f t="shared" si="1071"/>
        <v>159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29">
        <f t="shared" si="1067"/>
        <v>143</v>
      </c>
      <c r="H2759" s="134">
        <f t="shared" si="1068"/>
        <v>0.89937106918238996</v>
      </c>
      <c r="I2759" s="2"/>
      <c r="J2759" s="2">
        <f t="shared" si="1072"/>
        <v>5.0314465408805034E-2</v>
      </c>
      <c r="K2759" s="2">
        <f t="shared" si="1073"/>
        <v>0.94968553459119498</v>
      </c>
      <c r="L2759" s="2">
        <f t="shared" si="1074"/>
        <v>0</v>
      </c>
      <c r="M2759" s="2">
        <f t="shared" si="1075"/>
        <v>0</v>
      </c>
      <c r="N2759" s="63">
        <v>8</v>
      </c>
      <c r="O2759" s="63">
        <v>151</v>
      </c>
      <c r="P2759" s="63">
        <v>0</v>
      </c>
      <c r="Q2759" s="63">
        <v>0</v>
      </c>
      <c r="R2759" s="63">
        <v>0</v>
      </c>
      <c r="S2759" s="63">
        <v>0</v>
      </c>
      <c r="T2759" s="63">
        <v>0</v>
      </c>
      <c r="U2759" s="63">
        <v>0</v>
      </c>
      <c r="V2759" s="63">
        <v>0</v>
      </c>
      <c r="W2759" s="63">
        <v>0</v>
      </c>
      <c r="X2759" s="63">
        <v>0</v>
      </c>
      <c r="Y2759" s="63">
        <v>0</v>
      </c>
      <c r="Z2759" s="63">
        <v>0</v>
      </c>
      <c r="AA2759" s="63">
        <v>0</v>
      </c>
      <c r="AB2759" s="63">
        <v>0</v>
      </c>
      <c r="AC2759" s="63">
        <v>0</v>
      </c>
      <c r="AD2759" s="63">
        <v>0</v>
      </c>
      <c r="AE2759" s="63">
        <v>0</v>
      </c>
      <c r="AF2759" s="63">
        <v>0</v>
      </c>
      <c r="AG2759" s="63">
        <v>0</v>
      </c>
      <c r="AH2759" s="63">
        <v>0</v>
      </c>
      <c r="AI2759" s="63">
        <v>0</v>
      </c>
      <c r="AJ2759" s="63">
        <v>0</v>
      </c>
      <c r="AK2759" s="63">
        <v>0</v>
      </c>
      <c r="AL2759" s="63">
        <v>0</v>
      </c>
      <c r="AM2759" s="63">
        <v>0</v>
      </c>
      <c r="AN2759" s="63">
        <v>0</v>
      </c>
      <c r="AO2759" s="63">
        <v>0</v>
      </c>
      <c r="AP2759" s="63">
        <v>0</v>
      </c>
      <c r="AQ2759" s="63">
        <v>0</v>
      </c>
      <c r="AR2759" s="63">
        <v>0</v>
      </c>
      <c r="AS2759" s="63">
        <v>0</v>
      </c>
      <c r="AT2759" s="63">
        <v>0</v>
      </c>
      <c r="AU2759" s="63">
        <v>0</v>
      </c>
      <c r="AV2759" s="63">
        <v>0</v>
      </c>
      <c r="AW2759" s="63">
        <v>0</v>
      </c>
      <c r="AX2759" s="63">
        <v>0</v>
      </c>
      <c r="AY2759" s="63">
        <v>0</v>
      </c>
      <c r="BA2759" s="5">
        <f>IF(Q2759&gt;0,RANK(Q2759,(N2759:P2759,Q2759:AE2759)),0)</f>
        <v>0</v>
      </c>
      <c r="BB2759" s="5">
        <f>IF(R2759&gt;0,RANK(R2759,(N2759:P2759,Q2759:AE2759)),0)</f>
        <v>0</v>
      </c>
      <c r="BC2759" s="5">
        <f>IF(T2759&gt;0,RANK(T2759,(N2759:P2759,Q2759:AE2759)),0)</f>
        <v>0</v>
      </c>
      <c r="BD2759" s="5">
        <f>IF(S2759&gt;0,RANK(S2759,(N2759:P2759,Q2759:AE2759)),0)</f>
        <v>0</v>
      </c>
      <c r="BE2759" s="2">
        <f t="shared" si="1076"/>
        <v>0</v>
      </c>
      <c r="BF2759" s="2">
        <f t="shared" si="1077"/>
        <v>0</v>
      </c>
      <c r="BG2759" s="2">
        <f t="shared" si="1078"/>
        <v>0</v>
      </c>
      <c r="BH2759" s="2">
        <f t="shared" si="1079"/>
        <v>0</v>
      </c>
      <c r="BJ2759" t="s">
        <v>407</v>
      </c>
      <c r="BK2759" t="s">
        <v>53</v>
      </c>
      <c r="BL2759">
        <v>13</v>
      </c>
      <c r="BN2759" s="112">
        <v>48</v>
      </c>
      <c r="BO2759" s="114">
        <v>269</v>
      </c>
      <c r="BP2759" s="118">
        <f t="shared" si="1070"/>
        <v>48269</v>
      </c>
      <c r="BQ2759" s="118">
        <f t="shared" si="1069"/>
        <v>48269</v>
      </c>
      <c r="BR2759" s="5" t="s">
        <v>3151</v>
      </c>
      <c r="CD2759" s="63">
        <f t="shared" si="1080"/>
        <v>159</v>
      </c>
      <c r="CE2759" s="63">
        <v>0</v>
      </c>
    </row>
    <row r="2760" spans="1:83" ht="15" hidden="1" customHeight="1" outlineLevel="1">
      <c r="A2760" t="s">
        <v>2235</v>
      </c>
      <c r="B2760" t="s">
        <v>53</v>
      </c>
      <c r="C2760" s="1">
        <f t="shared" si="1071"/>
        <v>1603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29">
        <f t="shared" si="1067"/>
        <v>698</v>
      </c>
      <c r="H2760" s="134">
        <f t="shared" si="1068"/>
        <v>0.43543356207111666</v>
      </c>
      <c r="I2760" s="2"/>
      <c r="J2760" s="2">
        <f t="shared" si="1072"/>
        <v>0.27822832189644414</v>
      </c>
      <c r="K2760" s="2">
        <f t="shared" si="1073"/>
        <v>0.71366188396756081</v>
      </c>
      <c r="L2760" s="2">
        <f t="shared" si="1074"/>
        <v>0</v>
      </c>
      <c r="M2760" s="2">
        <f t="shared" si="1075"/>
        <v>8.1097941359951076E-3</v>
      </c>
      <c r="N2760" s="63">
        <v>446</v>
      </c>
      <c r="O2760" s="63">
        <v>1144</v>
      </c>
      <c r="P2760" s="63">
        <v>0</v>
      </c>
      <c r="Q2760" s="63">
        <v>11</v>
      </c>
      <c r="R2760" s="63">
        <v>2</v>
      </c>
      <c r="S2760" s="63">
        <v>0</v>
      </c>
      <c r="T2760" s="63">
        <v>0</v>
      </c>
      <c r="U2760" s="63">
        <v>0</v>
      </c>
      <c r="V2760" s="63">
        <v>0</v>
      </c>
      <c r="W2760" s="63">
        <v>0</v>
      </c>
      <c r="X2760" s="63">
        <v>0</v>
      </c>
      <c r="Y2760" s="63">
        <v>0</v>
      </c>
      <c r="Z2760" s="63">
        <v>0</v>
      </c>
      <c r="AA2760" s="63">
        <v>0</v>
      </c>
      <c r="AB2760" s="63">
        <v>0</v>
      </c>
      <c r="AC2760" s="63">
        <v>0</v>
      </c>
      <c r="AD2760" s="63">
        <v>0</v>
      </c>
      <c r="AE2760" s="63">
        <v>0</v>
      </c>
      <c r="AF2760" s="63">
        <v>0</v>
      </c>
      <c r="AG2760" s="63">
        <v>0</v>
      </c>
      <c r="AH2760" s="63">
        <v>0</v>
      </c>
      <c r="AI2760" s="63">
        <v>0</v>
      </c>
      <c r="AJ2760" s="63">
        <v>0</v>
      </c>
      <c r="AK2760" s="63">
        <v>0</v>
      </c>
      <c r="AL2760" s="63">
        <v>0</v>
      </c>
      <c r="AM2760" s="63">
        <v>0</v>
      </c>
      <c r="AN2760" s="63">
        <v>0</v>
      </c>
      <c r="AO2760" s="63">
        <v>0</v>
      </c>
      <c r="AP2760" s="63">
        <v>0</v>
      </c>
      <c r="AQ2760" s="63">
        <v>0</v>
      </c>
      <c r="AR2760" s="63">
        <v>0</v>
      </c>
      <c r="AS2760" s="63">
        <v>0</v>
      </c>
      <c r="AT2760" s="63">
        <v>0</v>
      </c>
      <c r="AU2760" s="63">
        <v>0</v>
      </c>
      <c r="AV2760" s="63">
        <v>0</v>
      </c>
      <c r="AW2760" s="63">
        <v>0</v>
      </c>
      <c r="AX2760" s="63">
        <v>0</v>
      </c>
      <c r="AY2760" s="63">
        <v>0</v>
      </c>
      <c r="BA2760" s="5">
        <f>IF(Q2760&gt;0,RANK(Q2760,(N2760:P2760,Q2760:AE2760)),0)</f>
        <v>3</v>
      </c>
      <c r="BB2760" s="5">
        <f>IF(R2760&gt;0,RANK(R2760,(N2760:P2760,Q2760:AE2760)),0)</f>
        <v>4</v>
      </c>
      <c r="BC2760" s="5">
        <f>IF(T2760&gt;0,RANK(T2760,(N2760:P2760,Q2760:AE2760)),0)</f>
        <v>0</v>
      </c>
      <c r="BD2760" s="5">
        <f>IF(S2760&gt;0,RANK(S2760,(N2760:P2760,Q2760:AE2760)),0)</f>
        <v>0</v>
      </c>
      <c r="BE2760" s="2">
        <f t="shared" si="1076"/>
        <v>6.8621334996880846E-3</v>
      </c>
      <c r="BF2760" s="2">
        <f t="shared" si="1077"/>
        <v>1.2476606363069245E-3</v>
      </c>
      <c r="BG2760" s="2">
        <f t="shared" si="1078"/>
        <v>0</v>
      </c>
      <c r="BH2760" s="2">
        <f t="shared" si="1079"/>
        <v>0</v>
      </c>
      <c r="BJ2760" t="s">
        <v>2235</v>
      </c>
      <c r="BK2760" t="s">
        <v>53</v>
      </c>
      <c r="BL2760">
        <v>23</v>
      </c>
      <c r="BN2760" s="112">
        <v>48</v>
      </c>
      <c r="BO2760" s="114">
        <v>271</v>
      </c>
      <c r="BP2760" s="118">
        <f t="shared" si="1070"/>
        <v>48271</v>
      </c>
      <c r="BQ2760" s="118">
        <f t="shared" si="1069"/>
        <v>48271</v>
      </c>
      <c r="BR2760" s="5" t="s">
        <v>3151</v>
      </c>
      <c r="CD2760" s="63">
        <f t="shared" si="1080"/>
        <v>1603</v>
      </c>
      <c r="CE2760" s="63">
        <v>0</v>
      </c>
    </row>
    <row r="2761" spans="1:83" ht="15" hidden="1" customHeight="1" outlineLevel="1">
      <c r="A2761" t="s">
        <v>381</v>
      </c>
      <c r="B2761" t="s">
        <v>53</v>
      </c>
      <c r="C2761" s="1">
        <f t="shared" si="1071"/>
        <v>10944</v>
      </c>
      <c r="D2761" s="5">
        <f>IF(N2761&gt;0, RANK(N2761,(N2761:P2761,Q2761:AE2761)),0)</f>
        <v>2</v>
      </c>
      <c r="E2761" s="5">
        <f>IF(O2761&gt;0,RANK(O2761,(N2761:P2761,Q2761:AE2761)),0)</f>
        <v>1</v>
      </c>
      <c r="F2761" s="5">
        <f>IF(P2761&gt;0,RANK(P2761,(N2761:P2761,Q2761:AE2761)),0)</f>
        <v>0</v>
      </c>
      <c r="G2761" s="129">
        <f t="shared" ref="G2761:G2824" si="1081">IF(C2761&gt;0,MAX(N2761:P2761)-LARGE(N2761:P2761,2),0)</f>
        <v>190</v>
      </c>
      <c r="H2761" s="134">
        <f t="shared" ref="H2761:H2824" si="1082">IF(C2761&gt;0,G2761/C2761,0)</f>
        <v>1.7361111111111112E-2</v>
      </c>
      <c r="I2761" s="2"/>
      <c r="J2761" s="2">
        <f t="shared" si="1072"/>
        <v>0.485562865497076</v>
      </c>
      <c r="K2761" s="2">
        <f t="shared" si="1073"/>
        <v>0.50292397660818711</v>
      </c>
      <c r="L2761" s="2">
        <f t="shared" si="1074"/>
        <v>0</v>
      </c>
      <c r="M2761" s="2">
        <f t="shared" si="1075"/>
        <v>1.1513157894736836E-2</v>
      </c>
      <c r="N2761" s="63">
        <v>5314</v>
      </c>
      <c r="O2761" s="63">
        <v>5504</v>
      </c>
      <c r="P2761" s="63">
        <v>0</v>
      </c>
      <c r="Q2761" s="63">
        <v>97</v>
      </c>
      <c r="R2761" s="63">
        <v>29</v>
      </c>
      <c r="S2761" s="63">
        <v>0</v>
      </c>
      <c r="T2761" s="63">
        <v>0</v>
      </c>
      <c r="U2761" s="63">
        <v>0</v>
      </c>
      <c r="V2761" s="63">
        <v>0</v>
      </c>
      <c r="W2761" s="63">
        <v>0</v>
      </c>
      <c r="X2761" s="63">
        <v>0</v>
      </c>
      <c r="Y2761" s="63">
        <v>0</v>
      </c>
      <c r="Z2761" s="63">
        <v>0</v>
      </c>
      <c r="AA2761" s="63">
        <v>0</v>
      </c>
      <c r="AB2761" s="63">
        <v>0</v>
      </c>
      <c r="AC2761" s="63">
        <v>0</v>
      </c>
      <c r="AD2761" s="63">
        <v>0</v>
      </c>
      <c r="AE2761" s="63">
        <v>0</v>
      </c>
      <c r="AF2761" s="63">
        <v>0</v>
      </c>
      <c r="AG2761" s="63">
        <v>0</v>
      </c>
      <c r="AH2761" s="63">
        <v>0</v>
      </c>
      <c r="AI2761" s="63">
        <v>0</v>
      </c>
      <c r="AJ2761" s="63">
        <v>0</v>
      </c>
      <c r="AK2761" s="63">
        <v>0</v>
      </c>
      <c r="AL2761" s="63">
        <v>0</v>
      </c>
      <c r="AM2761" s="63">
        <v>0</v>
      </c>
      <c r="AN2761" s="63">
        <v>0</v>
      </c>
      <c r="AO2761" s="63">
        <v>0</v>
      </c>
      <c r="AP2761" s="63">
        <v>0</v>
      </c>
      <c r="AQ2761" s="63">
        <v>0</v>
      </c>
      <c r="AR2761" s="63">
        <v>0</v>
      </c>
      <c r="AS2761" s="63">
        <v>0</v>
      </c>
      <c r="AT2761" s="63">
        <v>0</v>
      </c>
      <c r="AU2761" s="63">
        <v>0</v>
      </c>
      <c r="AV2761" s="63">
        <v>0</v>
      </c>
      <c r="AW2761" s="63">
        <v>0</v>
      </c>
      <c r="AX2761" s="63">
        <v>0</v>
      </c>
      <c r="AY2761" s="63">
        <v>0</v>
      </c>
      <c r="BA2761" s="5">
        <f>IF(Q2761&gt;0,RANK(Q2761,(N2761:P2761,Q2761:AE2761)),0)</f>
        <v>3</v>
      </c>
      <c r="BB2761" s="5">
        <f>IF(R2761&gt;0,RANK(R2761,(N2761:P2761,Q2761:AE2761)),0)</f>
        <v>4</v>
      </c>
      <c r="BC2761" s="5">
        <f>IF(T2761&gt;0,RANK(T2761,(N2761:P2761,Q2761:AE2761)),0)</f>
        <v>0</v>
      </c>
      <c r="BD2761" s="5">
        <f>IF(S2761&gt;0,RANK(S2761,(N2761:P2761,Q2761:AE2761)),0)</f>
        <v>0</v>
      </c>
      <c r="BE2761" s="2">
        <f t="shared" si="1076"/>
        <v>8.8633040935672518E-3</v>
      </c>
      <c r="BF2761" s="2">
        <f t="shared" si="1077"/>
        <v>2.6498538011695905E-3</v>
      </c>
      <c r="BG2761" s="2">
        <f t="shared" si="1078"/>
        <v>0</v>
      </c>
      <c r="BH2761" s="2">
        <f t="shared" si="1079"/>
        <v>0</v>
      </c>
      <c r="BJ2761" t="s">
        <v>381</v>
      </c>
      <c r="BK2761" t="s">
        <v>53</v>
      </c>
      <c r="BL2761">
        <v>34</v>
      </c>
      <c r="BN2761" s="112">
        <v>48</v>
      </c>
      <c r="BO2761" s="114">
        <v>273</v>
      </c>
      <c r="BP2761" s="118">
        <f t="shared" si="1070"/>
        <v>48273</v>
      </c>
      <c r="BQ2761" s="118">
        <f t="shared" si="1069"/>
        <v>48273</v>
      </c>
      <c r="BR2761" s="5" t="s">
        <v>3151</v>
      </c>
      <c r="CC2761" s="130"/>
      <c r="CD2761" s="63">
        <f t="shared" si="1080"/>
        <v>10944</v>
      </c>
      <c r="CE2761" s="63">
        <v>0</v>
      </c>
    </row>
    <row r="2762" spans="1:83" ht="15" hidden="1" customHeight="1" outlineLevel="1">
      <c r="A2762" t="s">
        <v>1728</v>
      </c>
      <c r="B2762" t="s">
        <v>53</v>
      </c>
      <c r="C2762" s="1">
        <f t="shared" si="1071"/>
        <v>1456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0</v>
      </c>
      <c r="G2762" s="129">
        <f t="shared" si="1081"/>
        <v>915</v>
      </c>
      <c r="H2762" s="134">
        <f t="shared" si="1082"/>
        <v>0.62843406593406592</v>
      </c>
      <c r="I2762" s="2"/>
      <c r="J2762" s="2">
        <f t="shared" si="1072"/>
        <v>0.1820054945054945</v>
      </c>
      <c r="K2762" s="2">
        <f t="shared" si="1073"/>
        <v>0.81043956043956045</v>
      </c>
      <c r="L2762" s="2">
        <f t="shared" si="1074"/>
        <v>0</v>
      </c>
      <c r="M2762" s="2">
        <f t="shared" si="1075"/>
        <v>7.5549450549450281E-3</v>
      </c>
      <c r="N2762" s="63">
        <v>265</v>
      </c>
      <c r="O2762" s="63">
        <v>1180</v>
      </c>
      <c r="P2762" s="63">
        <v>0</v>
      </c>
      <c r="Q2762" s="63">
        <v>7</v>
      </c>
      <c r="R2762" s="63">
        <v>4</v>
      </c>
      <c r="S2762" s="63">
        <v>0</v>
      </c>
      <c r="T2762" s="63">
        <v>0</v>
      </c>
      <c r="U2762" s="63">
        <v>0</v>
      </c>
      <c r="V2762" s="63">
        <v>0</v>
      </c>
      <c r="W2762" s="63">
        <v>0</v>
      </c>
      <c r="X2762" s="63">
        <v>0</v>
      </c>
      <c r="Y2762" s="63">
        <v>0</v>
      </c>
      <c r="Z2762" s="63">
        <v>0</v>
      </c>
      <c r="AA2762" s="63">
        <v>0</v>
      </c>
      <c r="AB2762" s="63">
        <v>0</v>
      </c>
      <c r="AC2762" s="63">
        <v>0</v>
      </c>
      <c r="AD2762" s="63">
        <v>0</v>
      </c>
      <c r="AE2762" s="63">
        <v>0</v>
      </c>
      <c r="AF2762" s="63">
        <v>0</v>
      </c>
      <c r="AG2762" s="63">
        <v>0</v>
      </c>
      <c r="AH2762" s="63">
        <v>0</v>
      </c>
      <c r="AI2762" s="63">
        <v>0</v>
      </c>
      <c r="AJ2762" s="63">
        <v>0</v>
      </c>
      <c r="AK2762" s="63">
        <v>0</v>
      </c>
      <c r="AL2762" s="63">
        <v>0</v>
      </c>
      <c r="AM2762" s="63">
        <v>0</v>
      </c>
      <c r="AN2762" s="63">
        <v>0</v>
      </c>
      <c r="AO2762" s="63">
        <v>0</v>
      </c>
      <c r="AP2762" s="63">
        <v>0</v>
      </c>
      <c r="AQ2762" s="63">
        <v>0</v>
      </c>
      <c r="AR2762" s="63">
        <v>0</v>
      </c>
      <c r="AS2762" s="63">
        <v>0</v>
      </c>
      <c r="AT2762" s="63">
        <v>0</v>
      </c>
      <c r="AU2762" s="63">
        <v>0</v>
      </c>
      <c r="AV2762" s="63">
        <v>0</v>
      </c>
      <c r="AW2762" s="63">
        <v>0</v>
      </c>
      <c r="AX2762" s="63">
        <v>0</v>
      </c>
      <c r="AY2762" s="63">
        <v>0</v>
      </c>
      <c r="BA2762" s="5">
        <f>IF(Q2762&gt;0,RANK(Q2762,(N2762:P2762,Q2762:AE2762)),0)</f>
        <v>3</v>
      </c>
      <c r="BB2762" s="5">
        <f>IF(R2762&gt;0,RANK(R2762,(N2762:P2762,Q2762:AE2762)),0)</f>
        <v>4</v>
      </c>
      <c r="BC2762" s="5">
        <f>IF(T2762&gt;0,RANK(T2762,(N2762:P2762,Q2762:AE2762)),0)</f>
        <v>0</v>
      </c>
      <c r="BD2762" s="5">
        <f>IF(S2762&gt;0,RANK(S2762,(N2762:P2762,Q2762:AE2762)),0)</f>
        <v>0</v>
      </c>
      <c r="BE2762" s="2">
        <f t="shared" si="1076"/>
        <v>4.807692307692308E-3</v>
      </c>
      <c r="BF2762" s="2">
        <f t="shared" si="1077"/>
        <v>2.7472527472527475E-3</v>
      </c>
      <c r="BG2762" s="2">
        <f t="shared" si="1078"/>
        <v>0</v>
      </c>
      <c r="BH2762" s="2">
        <f t="shared" si="1079"/>
        <v>0</v>
      </c>
      <c r="BJ2762" t="s">
        <v>1728</v>
      </c>
      <c r="BK2762" t="s">
        <v>53</v>
      </c>
      <c r="BL2762">
        <v>13</v>
      </c>
      <c r="BN2762" s="112">
        <v>48</v>
      </c>
      <c r="BO2762" s="114">
        <v>275</v>
      </c>
      <c r="BP2762" s="118">
        <f t="shared" si="1070"/>
        <v>48275</v>
      </c>
      <c r="BQ2762" s="118">
        <f t="shared" si="1069"/>
        <v>48275</v>
      </c>
      <c r="BR2762" s="5" t="s">
        <v>3151</v>
      </c>
      <c r="CD2762" s="63">
        <f t="shared" si="1080"/>
        <v>1456</v>
      </c>
      <c r="CE2762" s="63">
        <v>0</v>
      </c>
    </row>
    <row r="2763" spans="1:83" ht="15" hidden="1" customHeight="1" outlineLevel="1">
      <c r="A2763" t="s">
        <v>387</v>
      </c>
      <c r="B2763" t="s">
        <v>53</v>
      </c>
      <c r="C2763" s="1">
        <f t="shared" si="1071"/>
        <v>2406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0</v>
      </c>
      <c r="G2763" s="129">
        <f>IF(C2763&gt;0,MAX(N2763:P2763)-LARGE(N2763:P2763,2),0)</f>
        <v>283</v>
      </c>
      <c r="H2763" s="134">
        <f>IF(C2763&gt;0,G2763/C2763,0)</f>
        <v>0.11762261014131338</v>
      </c>
      <c r="I2763" s="2"/>
      <c r="J2763" s="2">
        <f>IF($C2763=0,"-",N2763/$C2763)</f>
        <v>0.43724023275145468</v>
      </c>
      <c r="K2763" s="2">
        <f>IF($C2763=0,"-",O2763/$C2763)</f>
        <v>0.5548628428927681</v>
      </c>
      <c r="L2763" s="2">
        <f>IF($C2763=0,"-",P2763/$C2763)</f>
        <v>0</v>
      </c>
      <c r="M2763" s="2">
        <f>IF(C2763=0,"-",(1-J2763-K2763-L2763))</f>
        <v>7.8969243557772684E-3</v>
      </c>
      <c r="N2763" s="63">
        <v>1052</v>
      </c>
      <c r="O2763" s="63">
        <v>1335</v>
      </c>
      <c r="P2763" s="63">
        <v>0</v>
      </c>
      <c r="Q2763" s="63">
        <v>12</v>
      </c>
      <c r="R2763" s="63">
        <v>7</v>
      </c>
      <c r="S2763" s="63">
        <v>0</v>
      </c>
      <c r="T2763" s="63">
        <v>0</v>
      </c>
      <c r="U2763" s="63">
        <v>0</v>
      </c>
      <c r="V2763" s="63">
        <v>0</v>
      </c>
      <c r="W2763" s="63">
        <v>0</v>
      </c>
      <c r="X2763" s="63">
        <v>0</v>
      </c>
      <c r="Y2763" s="63">
        <v>0</v>
      </c>
      <c r="Z2763" s="63">
        <v>0</v>
      </c>
      <c r="AA2763" s="63">
        <v>0</v>
      </c>
      <c r="AB2763" s="63">
        <v>0</v>
      </c>
      <c r="AC2763" s="63">
        <v>0</v>
      </c>
      <c r="AD2763" s="63">
        <v>0</v>
      </c>
      <c r="AE2763" s="63">
        <v>0</v>
      </c>
      <c r="AF2763" s="63">
        <v>0</v>
      </c>
      <c r="AG2763" s="63">
        <v>0</v>
      </c>
      <c r="AH2763" s="63">
        <v>0</v>
      </c>
      <c r="AI2763" s="63">
        <v>0</v>
      </c>
      <c r="AJ2763" s="63">
        <v>0</v>
      </c>
      <c r="AK2763" s="63">
        <v>0</v>
      </c>
      <c r="AL2763" s="63">
        <v>0</v>
      </c>
      <c r="AM2763" s="63">
        <v>0</v>
      </c>
      <c r="AN2763" s="63">
        <v>0</v>
      </c>
      <c r="AO2763" s="63">
        <v>0</v>
      </c>
      <c r="AP2763" s="63">
        <v>0</v>
      </c>
      <c r="AQ2763" s="63">
        <v>0</v>
      </c>
      <c r="AR2763" s="63">
        <v>0</v>
      </c>
      <c r="AS2763" s="63">
        <v>0</v>
      </c>
      <c r="AT2763" s="63">
        <v>0</v>
      </c>
      <c r="AU2763" s="63">
        <v>0</v>
      </c>
      <c r="AV2763" s="63">
        <v>0</v>
      </c>
      <c r="AW2763" s="63">
        <v>0</v>
      </c>
      <c r="AX2763" s="63">
        <v>0</v>
      </c>
      <c r="AY2763" s="63">
        <v>0</v>
      </c>
      <c r="BA2763" s="5">
        <f>IF(Q2763&gt;0,RANK(Q2763,(N2763:P2763,Q2763:AE2763)),0)</f>
        <v>3</v>
      </c>
      <c r="BB2763" s="5">
        <f>IF(R2763&gt;0,RANK(R2763,(N2763:P2763,Q2763:AE2763)),0)</f>
        <v>4</v>
      </c>
      <c r="BC2763" s="5">
        <f>IF(T2763&gt;0,RANK(T2763,(N2763:P2763,Q2763:AE2763)),0)</f>
        <v>0</v>
      </c>
      <c r="BD2763" s="5">
        <f>IF(S2763&gt;0,RANK(S2763,(N2763:P2763,Q2763:AE2763)),0)</f>
        <v>0</v>
      </c>
      <c r="BE2763" s="2">
        <f>IF($C2763=0,"-",Q2763/$C2763)</f>
        <v>4.9875311720698253E-3</v>
      </c>
      <c r="BF2763" s="2">
        <f>IF($C2763=0,"-",R2763/$C2763)</f>
        <v>2.9093931837073984E-3</v>
      </c>
      <c r="BG2763" s="2">
        <f>IF($C2763=0,"-",T2763/$C2763)</f>
        <v>0</v>
      </c>
      <c r="BH2763" s="2">
        <f>IF($C2763=0,"-",S2763/$C2763)</f>
        <v>0</v>
      </c>
      <c r="BJ2763" t="s">
        <v>387</v>
      </c>
      <c r="BK2763" t="s">
        <v>53</v>
      </c>
      <c r="BN2763" s="112">
        <v>48</v>
      </c>
      <c r="BO2763" s="114">
        <v>283</v>
      </c>
      <c r="BP2763" s="118">
        <f>1000*BN2763+BO2763</f>
        <v>48283</v>
      </c>
      <c r="BQ2763" s="118">
        <f t="shared" si="1069"/>
        <v>48283</v>
      </c>
      <c r="BR2763" s="5" t="s">
        <v>3151</v>
      </c>
      <c r="CD2763" s="63">
        <f>C2763</f>
        <v>2406</v>
      </c>
      <c r="CE2763" s="63">
        <v>0</v>
      </c>
    </row>
    <row r="2764" spans="1:83" ht="15" hidden="1" customHeight="1" outlineLevel="1">
      <c r="A2764" t="s">
        <v>310</v>
      </c>
      <c r="B2764" t="s">
        <v>53</v>
      </c>
      <c r="C2764" s="1">
        <f t="shared" si="1071"/>
        <v>21442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0</v>
      </c>
      <c r="G2764" s="129">
        <f t="shared" si="1081"/>
        <v>12302</v>
      </c>
      <c r="H2764" s="134">
        <f t="shared" si="1082"/>
        <v>0.57373379348941334</v>
      </c>
      <c r="I2764" s="2"/>
      <c r="J2764" s="2">
        <f t="shared" si="1072"/>
        <v>0.20790970991511987</v>
      </c>
      <c r="K2764" s="2">
        <f t="shared" si="1073"/>
        <v>0.78164350340453315</v>
      </c>
      <c r="L2764" s="2">
        <f t="shared" si="1074"/>
        <v>0</v>
      </c>
      <c r="M2764" s="2">
        <f t="shared" si="1075"/>
        <v>1.0446786680346931E-2</v>
      </c>
      <c r="N2764" s="63">
        <v>4458</v>
      </c>
      <c r="O2764" s="63">
        <v>16760</v>
      </c>
      <c r="P2764" s="63">
        <v>0</v>
      </c>
      <c r="Q2764" s="63">
        <v>172</v>
      </c>
      <c r="R2764" s="63">
        <v>28</v>
      </c>
      <c r="S2764" s="63">
        <v>0</v>
      </c>
      <c r="T2764" s="63">
        <v>0</v>
      </c>
      <c r="U2764" s="63">
        <v>0</v>
      </c>
      <c r="V2764" s="63">
        <v>0</v>
      </c>
      <c r="W2764" s="63">
        <v>0</v>
      </c>
      <c r="X2764" s="63">
        <v>0</v>
      </c>
      <c r="Y2764" s="63">
        <v>0</v>
      </c>
      <c r="Z2764" s="63">
        <v>0</v>
      </c>
      <c r="AA2764" s="63">
        <v>0</v>
      </c>
      <c r="AB2764" s="63">
        <v>0</v>
      </c>
      <c r="AC2764" s="63">
        <v>0</v>
      </c>
      <c r="AD2764" s="63">
        <v>0</v>
      </c>
      <c r="AE2764" s="63">
        <v>0</v>
      </c>
      <c r="AF2764" s="63">
        <v>0</v>
      </c>
      <c r="AG2764" s="63">
        <v>0</v>
      </c>
      <c r="AH2764" s="63">
        <v>0</v>
      </c>
      <c r="AI2764" s="63">
        <v>24</v>
      </c>
      <c r="AJ2764" s="63">
        <v>0</v>
      </c>
      <c r="AK2764" s="63">
        <v>0</v>
      </c>
      <c r="AL2764" s="63">
        <v>0</v>
      </c>
      <c r="AM2764" s="63">
        <v>0</v>
      </c>
      <c r="AN2764" s="63">
        <v>0</v>
      </c>
      <c r="AO2764" s="63">
        <v>0</v>
      </c>
      <c r="AP2764" s="63">
        <v>0</v>
      </c>
      <c r="AQ2764" s="63">
        <v>0</v>
      </c>
      <c r="AR2764" s="63">
        <v>0</v>
      </c>
      <c r="AS2764" s="63">
        <v>0</v>
      </c>
      <c r="AT2764" s="63">
        <v>0</v>
      </c>
      <c r="AU2764" s="63">
        <v>0</v>
      </c>
      <c r="AV2764" s="63">
        <v>0</v>
      </c>
      <c r="AW2764" s="63">
        <v>0</v>
      </c>
      <c r="AX2764" s="63">
        <v>0</v>
      </c>
      <c r="AY2764" s="63">
        <v>0</v>
      </c>
      <c r="BA2764" s="5">
        <f>IF(Q2764&gt;0,RANK(Q2764,(N2764:P2764,Q2764:AE2764)),0)</f>
        <v>3</v>
      </c>
      <c r="BB2764" s="5">
        <f>IF(R2764&gt;0,RANK(R2764,(N2764:P2764,Q2764:AE2764)),0)</f>
        <v>4</v>
      </c>
      <c r="BC2764" s="5">
        <f>IF(T2764&gt;0,RANK(T2764,(N2764:P2764,Q2764:AE2764)),0)</f>
        <v>0</v>
      </c>
      <c r="BD2764" s="5">
        <f>IF(S2764&gt;0,RANK(S2764,(N2764:P2764,Q2764:AE2764)),0)</f>
        <v>0</v>
      </c>
      <c r="BE2764" s="2">
        <f t="shared" si="1076"/>
        <v>8.0216397724092899E-3</v>
      </c>
      <c r="BF2764" s="2">
        <f t="shared" si="1077"/>
        <v>1.3058483350433729E-3</v>
      </c>
      <c r="BG2764" s="2">
        <f t="shared" si="1078"/>
        <v>0</v>
      </c>
      <c r="BH2764" s="2">
        <f t="shared" si="1079"/>
        <v>0</v>
      </c>
      <c r="BJ2764" t="s">
        <v>310</v>
      </c>
      <c r="BK2764" t="s">
        <v>53</v>
      </c>
      <c r="BL2764">
        <v>4</v>
      </c>
      <c r="BN2764" s="112">
        <v>48</v>
      </c>
      <c r="BO2764" s="114">
        <v>277</v>
      </c>
      <c r="BP2764" s="118">
        <f t="shared" si="1070"/>
        <v>48277</v>
      </c>
      <c r="BQ2764" s="118">
        <f t="shared" si="1069"/>
        <v>48277</v>
      </c>
      <c r="BR2764" s="5" t="s">
        <v>3151</v>
      </c>
      <c r="CC2764" s="130"/>
      <c r="CD2764" s="63">
        <f t="shared" si="1080"/>
        <v>21442</v>
      </c>
      <c r="CE2764" s="63">
        <v>0</v>
      </c>
    </row>
    <row r="2765" spans="1:83" ht="15" hidden="1" customHeight="1" outlineLevel="1">
      <c r="A2765" t="s">
        <v>1553</v>
      </c>
      <c r="B2765" t="s">
        <v>53</v>
      </c>
      <c r="C2765" s="1">
        <f t="shared" si="1071"/>
        <v>4410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0</v>
      </c>
      <c r="G2765" s="129">
        <f t="shared" si="1081"/>
        <v>2681</v>
      </c>
      <c r="H2765" s="134">
        <f t="shared" si="1082"/>
        <v>0.60793650793650789</v>
      </c>
      <c r="I2765" s="2"/>
      <c r="J2765" s="2">
        <f t="shared" si="1072"/>
        <v>0.19047619047619047</v>
      </c>
      <c r="K2765" s="2">
        <f t="shared" si="1073"/>
        <v>0.79841269841269846</v>
      </c>
      <c r="L2765" s="2">
        <f t="shared" si="1074"/>
        <v>0</v>
      </c>
      <c r="M2765" s="2">
        <f t="shared" si="1075"/>
        <v>1.1111111111111072E-2</v>
      </c>
      <c r="N2765" s="63">
        <v>840</v>
      </c>
      <c r="O2765" s="63">
        <v>3521</v>
      </c>
      <c r="P2765" s="63">
        <v>0</v>
      </c>
      <c r="Q2765" s="63">
        <v>40</v>
      </c>
      <c r="R2765" s="63">
        <v>7</v>
      </c>
      <c r="S2765" s="63">
        <v>0</v>
      </c>
      <c r="T2765" s="63">
        <v>0</v>
      </c>
      <c r="U2765" s="63">
        <v>0</v>
      </c>
      <c r="V2765" s="63">
        <v>1</v>
      </c>
      <c r="W2765" s="63">
        <v>1</v>
      </c>
      <c r="X2765" s="63">
        <v>0</v>
      </c>
      <c r="Y2765" s="63">
        <v>0</v>
      </c>
      <c r="Z2765" s="63">
        <v>0</v>
      </c>
      <c r="AA2765" s="63">
        <v>0</v>
      </c>
      <c r="AB2765" s="63">
        <v>0</v>
      </c>
      <c r="AC2765" s="63">
        <v>0</v>
      </c>
      <c r="AD2765" s="63">
        <v>0</v>
      </c>
      <c r="AE2765" s="63">
        <v>0</v>
      </c>
      <c r="AF2765" s="63">
        <v>0</v>
      </c>
      <c r="AG2765" s="63">
        <v>0</v>
      </c>
      <c r="AH2765" s="63">
        <v>0</v>
      </c>
      <c r="AI2765" s="63">
        <v>0</v>
      </c>
      <c r="AJ2765" s="63">
        <v>0</v>
      </c>
      <c r="AK2765" s="63">
        <v>0</v>
      </c>
      <c r="AL2765" s="63">
        <v>0</v>
      </c>
      <c r="AM2765" s="63">
        <v>0</v>
      </c>
      <c r="AN2765" s="63">
        <v>0</v>
      </c>
      <c r="AO2765" s="63">
        <v>0</v>
      </c>
      <c r="AP2765" s="63">
        <v>0</v>
      </c>
      <c r="AQ2765" s="63">
        <v>0</v>
      </c>
      <c r="AR2765" s="63">
        <v>0</v>
      </c>
      <c r="AS2765" s="63">
        <v>0</v>
      </c>
      <c r="AT2765" s="63">
        <v>0</v>
      </c>
      <c r="AU2765" s="63">
        <v>0</v>
      </c>
      <c r="AV2765" s="63">
        <v>0</v>
      </c>
      <c r="AW2765" s="63">
        <v>0</v>
      </c>
      <c r="AX2765" s="63">
        <v>0</v>
      </c>
      <c r="AY2765" s="63">
        <v>0</v>
      </c>
      <c r="BA2765" s="5">
        <f>IF(Q2765&gt;0,RANK(Q2765,(N2765:P2765,Q2765:AE2765)),0)</f>
        <v>3</v>
      </c>
      <c r="BB2765" s="5">
        <f>IF(R2765&gt;0,RANK(R2765,(N2765:P2765,Q2765:AE2765)),0)</f>
        <v>4</v>
      </c>
      <c r="BC2765" s="5">
        <f>IF(T2765&gt;0,RANK(T2765,(N2765:P2765,Q2765:AE2765)),0)</f>
        <v>0</v>
      </c>
      <c r="BD2765" s="5">
        <f>IF(S2765&gt;0,RANK(S2765,(N2765:P2765,Q2765:AE2765)),0)</f>
        <v>0</v>
      </c>
      <c r="BE2765" s="2">
        <f t="shared" si="1076"/>
        <v>9.0702947845804991E-3</v>
      </c>
      <c r="BF2765" s="2">
        <f t="shared" si="1077"/>
        <v>1.5873015873015873E-3</v>
      </c>
      <c r="BG2765" s="2">
        <f t="shared" si="1078"/>
        <v>0</v>
      </c>
      <c r="BH2765" s="2">
        <f t="shared" si="1079"/>
        <v>0</v>
      </c>
      <c r="BJ2765" t="s">
        <v>1553</v>
      </c>
      <c r="BK2765" t="s">
        <v>53</v>
      </c>
      <c r="BL2765">
        <v>19</v>
      </c>
      <c r="BN2765" s="112">
        <v>48</v>
      </c>
      <c r="BO2765" s="114">
        <v>279</v>
      </c>
      <c r="BP2765" s="118">
        <f t="shared" si="1070"/>
        <v>48279</v>
      </c>
      <c r="BQ2765" s="118">
        <f t="shared" si="1069"/>
        <v>48279</v>
      </c>
      <c r="BR2765" s="5" t="s">
        <v>3151</v>
      </c>
      <c r="CD2765" s="63">
        <f t="shared" si="1080"/>
        <v>4410</v>
      </c>
      <c r="CE2765" s="63">
        <v>1</v>
      </c>
    </row>
    <row r="2766" spans="1:83" ht="15" hidden="1" customHeight="1" outlineLevel="1">
      <c r="A2766" t="s">
        <v>1052</v>
      </c>
      <c r="B2766" t="s">
        <v>53</v>
      </c>
      <c r="C2766" s="1">
        <f t="shared" si="1071"/>
        <v>10399</v>
      </c>
      <c r="D2766" s="5">
        <f>IF(N2766&gt;0, RANK(N2766,(N2766:P2766,Q2766:AE2766)),0)</f>
        <v>2</v>
      </c>
      <c r="E2766" s="5">
        <f>IF(O2766&gt;0,RANK(O2766,(N2766:P2766,Q2766:AE2766)),0)</f>
        <v>1</v>
      </c>
      <c r="F2766" s="5">
        <f>IF(P2766&gt;0,RANK(P2766,(N2766:P2766,Q2766:AE2766)),0)</f>
        <v>0</v>
      </c>
      <c r="G2766" s="129">
        <f t="shared" si="1081"/>
        <v>5942</v>
      </c>
      <c r="H2766" s="134">
        <f t="shared" si="1082"/>
        <v>0.57140109625925573</v>
      </c>
      <c r="I2766" s="2"/>
      <c r="J2766" s="2">
        <f t="shared" si="1072"/>
        <v>0.20617367054524474</v>
      </c>
      <c r="K2766" s="2">
        <f t="shared" si="1073"/>
        <v>0.77757476680450044</v>
      </c>
      <c r="L2766" s="2">
        <f t="shared" si="1074"/>
        <v>0</v>
      </c>
      <c r="M2766" s="2">
        <f t="shared" si="1075"/>
        <v>1.6251562650254847E-2</v>
      </c>
      <c r="N2766" s="63">
        <v>2144</v>
      </c>
      <c r="O2766" s="63">
        <v>8086</v>
      </c>
      <c r="P2766" s="63">
        <v>0</v>
      </c>
      <c r="Q2766" s="63">
        <v>145</v>
      </c>
      <c r="R2766" s="63">
        <v>24</v>
      </c>
      <c r="S2766" s="63">
        <v>0</v>
      </c>
      <c r="T2766" s="63">
        <v>0</v>
      </c>
      <c r="U2766" s="63">
        <v>0</v>
      </c>
      <c r="V2766" s="63">
        <v>0</v>
      </c>
      <c r="W2766" s="63">
        <v>0</v>
      </c>
      <c r="X2766" s="63">
        <v>0</v>
      </c>
      <c r="Y2766" s="63">
        <v>0</v>
      </c>
      <c r="Z2766" s="63">
        <v>0</v>
      </c>
      <c r="AA2766" s="63">
        <v>0</v>
      </c>
      <c r="AB2766" s="63">
        <v>0</v>
      </c>
      <c r="AC2766" s="63">
        <v>0</v>
      </c>
      <c r="AD2766" s="63">
        <v>0</v>
      </c>
      <c r="AE2766" s="63">
        <v>0</v>
      </c>
      <c r="AF2766" s="63">
        <v>0</v>
      </c>
      <c r="AG2766" s="63">
        <v>0</v>
      </c>
      <c r="AH2766" s="63">
        <v>0</v>
      </c>
      <c r="AI2766" s="63">
        <v>0</v>
      </c>
      <c r="AJ2766" s="63">
        <v>0</v>
      </c>
      <c r="AK2766" s="63">
        <v>0</v>
      </c>
      <c r="AL2766" s="63">
        <v>0</v>
      </c>
      <c r="AM2766" s="63">
        <v>0</v>
      </c>
      <c r="AN2766" s="63">
        <v>0</v>
      </c>
      <c r="AO2766" s="63">
        <v>0</v>
      </c>
      <c r="AP2766" s="63">
        <v>0</v>
      </c>
      <c r="AQ2766" s="63">
        <v>0</v>
      </c>
      <c r="AR2766" s="63">
        <v>0</v>
      </c>
      <c r="AS2766" s="63">
        <v>0</v>
      </c>
      <c r="AT2766" s="63">
        <v>0</v>
      </c>
      <c r="AU2766" s="63">
        <v>0</v>
      </c>
      <c r="AV2766" s="63">
        <v>0</v>
      </c>
      <c r="AW2766" s="63">
        <v>0</v>
      </c>
      <c r="AX2766" s="63">
        <v>0</v>
      </c>
      <c r="AY2766" s="63">
        <v>0</v>
      </c>
      <c r="BA2766" s="5">
        <f>IF(Q2766&gt;0,RANK(Q2766,(N2766:P2766,Q2766:AE2766)),0)</f>
        <v>3</v>
      </c>
      <c r="BB2766" s="5">
        <f>IF(R2766&gt;0,RANK(R2766,(N2766:P2766,Q2766:AE2766)),0)</f>
        <v>4</v>
      </c>
      <c r="BC2766" s="5">
        <f>IF(T2766&gt;0,RANK(T2766,(N2766:P2766,Q2766:AE2766)),0)</f>
        <v>0</v>
      </c>
      <c r="BD2766" s="5">
        <f>IF(S2766&gt;0,RANK(S2766,(N2766:P2766,Q2766:AE2766)),0)</f>
        <v>0</v>
      </c>
      <c r="BE2766" s="2">
        <f t="shared" si="1076"/>
        <v>1.3943648427733437E-2</v>
      </c>
      <c r="BF2766" s="2">
        <f t="shared" si="1077"/>
        <v>2.3079142225213962E-3</v>
      </c>
      <c r="BG2766" s="2">
        <f t="shared" si="1078"/>
        <v>0</v>
      </c>
      <c r="BH2766" s="2">
        <f t="shared" si="1079"/>
        <v>0</v>
      </c>
      <c r="BJ2766" t="s">
        <v>1052</v>
      </c>
      <c r="BK2766" t="s">
        <v>53</v>
      </c>
      <c r="BL2766">
        <v>25</v>
      </c>
      <c r="BN2766" s="112">
        <v>48</v>
      </c>
      <c r="BO2766" s="114">
        <v>281</v>
      </c>
      <c r="BP2766" s="118">
        <f t="shared" si="1070"/>
        <v>48281</v>
      </c>
      <c r="BQ2766" s="118">
        <f t="shared" si="1069"/>
        <v>48281</v>
      </c>
      <c r="BR2766" s="5" t="s">
        <v>3151</v>
      </c>
      <c r="CD2766" s="63">
        <f t="shared" si="1080"/>
        <v>10399</v>
      </c>
      <c r="CE2766" s="63">
        <v>0</v>
      </c>
    </row>
    <row r="2767" spans="1:83" ht="15" hidden="1" customHeight="1" outlineLevel="1">
      <c r="A2767" t="s">
        <v>2255</v>
      </c>
      <c r="B2767" t="s">
        <v>53</v>
      </c>
      <c r="C2767" s="1">
        <f t="shared" si="1071"/>
        <v>10197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0</v>
      </c>
      <c r="G2767" s="129">
        <f t="shared" si="1081"/>
        <v>7471</v>
      </c>
      <c r="H2767" s="134">
        <f t="shared" si="1082"/>
        <v>0.73266647053054823</v>
      </c>
      <c r="I2767" s="2"/>
      <c r="J2767" s="2">
        <f t="shared" si="1072"/>
        <v>0.13072472295773266</v>
      </c>
      <c r="K2767" s="2">
        <f t="shared" si="1073"/>
        <v>0.86339119348828086</v>
      </c>
      <c r="L2767" s="2">
        <f t="shared" si="1074"/>
        <v>0</v>
      </c>
      <c r="M2767" s="2">
        <f t="shared" si="1075"/>
        <v>5.8840835539865077E-3</v>
      </c>
      <c r="N2767" s="63">
        <v>1333</v>
      </c>
      <c r="O2767" s="63">
        <v>8804</v>
      </c>
      <c r="P2767" s="63">
        <v>0</v>
      </c>
      <c r="Q2767" s="63">
        <v>46</v>
      </c>
      <c r="R2767" s="63">
        <v>8</v>
      </c>
      <c r="S2767" s="63">
        <v>0</v>
      </c>
      <c r="T2767" s="63">
        <v>0</v>
      </c>
      <c r="U2767" s="63">
        <v>0</v>
      </c>
      <c r="V2767" s="63">
        <v>0</v>
      </c>
      <c r="W2767" s="63">
        <v>0</v>
      </c>
      <c r="X2767" s="63">
        <v>0</v>
      </c>
      <c r="Y2767" s="63">
        <v>0</v>
      </c>
      <c r="Z2767" s="63">
        <v>2</v>
      </c>
      <c r="AA2767" s="63">
        <v>0</v>
      </c>
      <c r="AB2767" s="63">
        <v>0</v>
      </c>
      <c r="AC2767" s="63">
        <v>0</v>
      </c>
      <c r="AD2767" s="63">
        <v>0</v>
      </c>
      <c r="AE2767" s="63">
        <v>0</v>
      </c>
      <c r="AF2767" s="63">
        <v>0</v>
      </c>
      <c r="AG2767" s="63">
        <v>0</v>
      </c>
      <c r="AH2767" s="63">
        <v>0</v>
      </c>
      <c r="AI2767" s="63">
        <v>0</v>
      </c>
      <c r="AJ2767" s="63">
        <v>0</v>
      </c>
      <c r="AK2767" s="63">
        <v>0</v>
      </c>
      <c r="AL2767" s="63">
        <v>4</v>
      </c>
      <c r="AM2767" s="63">
        <v>0</v>
      </c>
      <c r="AN2767" s="63">
        <v>0</v>
      </c>
      <c r="AO2767" s="63">
        <v>0</v>
      </c>
      <c r="AP2767" s="63">
        <v>0</v>
      </c>
      <c r="AQ2767" s="63">
        <v>0</v>
      </c>
      <c r="AR2767" s="63">
        <v>0</v>
      </c>
      <c r="AS2767" s="63">
        <v>0</v>
      </c>
      <c r="AT2767" s="63">
        <v>0</v>
      </c>
      <c r="AU2767" s="63">
        <v>0</v>
      </c>
      <c r="AV2767" s="63">
        <v>0</v>
      </c>
      <c r="AW2767" s="63">
        <v>0</v>
      </c>
      <c r="AX2767" s="63">
        <v>0</v>
      </c>
      <c r="AY2767" s="63">
        <v>0</v>
      </c>
      <c r="BA2767" s="5">
        <f>IF(Q2767&gt;0,RANK(Q2767,(N2767:P2767,Q2767:AE2767)),0)</f>
        <v>3</v>
      </c>
      <c r="BB2767" s="5">
        <f>IF(R2767&gt;0,RANK(R2767,(N2767:P2767,Q2767:AE2767)),0)</f>
        <v>4</v>
      </c>
      <c r="BC2767" s="5">
        <f>IF(T2767&gt;0,RANK(T2767,(N2767:P2767,Q2767:AE2767)),0)</f>
        <v>0</v>
      </c>
      <c r="BD2767" s="5">
        <f>IF(S2767&gt;0,RANK(S2767,(N2767:P2767,Q2767:AE2767)),0)</f>
        <v>0</v>
      </c>
      <c r="BE2767" s="2">
        <f t="shared" si="1076"/>
        <v>4.5111307247229573E-3</v>
      </c>
      <c r="BF2767" s="2">
        <f t="shared" si="1077"/>
        <v>7.8454447386486225E-4</v>
      </c>
      <c r="BG2767" s="2">
        <f t="shared" si="1078"/>
        <v>0</v>
      </c>
      <c r="BH2767" s="2">
        <f t="shared" si="1079"/>
        <v>0</v>
      </c>
      <c r="BJ2767" t="s">
        <v>2255</v>
      </c>
      <c r="BK2767" t="s">
        <v>53</v>
      </c>
      <c r="BL2767">
        <v>27</v>
      </c>
      <c r="BN2767" s="112">
        <v>48</v>
      </c>
      <c r="BO2767" s="114">
        <v>285</v>
      </c>
      <c r="BP2767" s="118">
        <f t="shared" si="1070"/>
        <v>48285</v>
      </c>
      <c r="BQ2767" s="118">
        <f t="shared" si="1069"/>
        <v>48285</v>
      </c>
      <c r="BR2767" s="5" t="s">
        <v>3151</v>
      </c>
      <c r="CD2767" s="63">
        <f t="shared" si="1080"/>
        <v>10197</v>
      </c>
      <c r="CE2767" s="63">
        <v>0</v>
      </c>
    </row>
    <row r="2768" spans="1:83" ht="15" hidden="1" customHeight="1" outlineLevel="1">
      <c r="A2768" t="s">
        <v>97</v>
      </c>
      <c r="B2768" t="s">
        <v>53</v>
      </c>
      <c r="C2768" s="1">
        <f t="shared" si="1071"/>
        <v>8087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0</v>
      </c>
      <c r="G2768" s="129">
        <f t="shared" si="1081"/>
        <v>4505</v>
      </c>
      <c r="H2768" s="134">
        <f t="shared" si="1082"/>
        <v>0.55706689748979843</v>
      </c>
      <c r="I2768" s="2"/>
      <c r="J2768" s="2">
        <f t="shared" si="1072"/>
        <v>0.21639668603932236</v>
      </c>
      <c r="K2768" s="2">
        <f t="shared" si="1073"/>
        <v>0.77346358352912081</v>
      </c>
      <c r="L2768" s="2">
        <f t="shared" si="1074"/>
        <v>0</v>
      </c>
      <c r="M2768" s="2">
        <f t="shared" si="1075"/>
        <v>1.0139730431556804E-2</v>
      </c>
      <c r="N2768" s="63">
        <v>1750</v>
      </c>
      <c r="O2768" s="63">
        <v>6255</v>
      </c>
      <c r="P2768" s="63">
        <v>0</v>
      </c>
      <c r="Q2768" s="63">
        <v>65</v>
      </c>
      <c r="R2768" s="63">
        <v>16</v>
      </c>
      <c r="S2768" s="63">
        <v>0</v>
      </c>
      <c r="T2768" s="63">
        <v>0</v>
      </c>
      <c r="U2768" s="63">
        <v>0</v>
      </c>
      <c r="V2768" s="63">
        <v>0</v>
      </c>
      <c r="W2768" s="63">
        <v>1</v>
      </c>
      <c r="X2768" s="63">
        <v>0</v>
      </c>
      <c r="Y2768" s="63">
        <v>0</v>
      </c>
      <c r="Z2768" s="63">
        <v>0</v>
      </c>
      <c r="AA2768" s="63">
        <v>0</v>
      </c>
      <c r="AB2768" s="63">
        <v>0</v>
      </c>
      <c r="AC2768" s="63">
        <v>0</v>
      </c>
      <c r="AD2768" s="63">
        <v>0</v>
      </c>
      <c r="AE2768" s="63">
        <v>0</v>
      </c>
      <c r="AF2768" s="63">
        <v>0</v>
      </c>
      <c r="AG2768" s="63">
        <v>0</v>
      </c>
      <c r="AH2768" s="63">
        <v>0</v>
      </c>
      <c r="AI2768" s="63">
        <v>0</v>
      </c>
      <c r="AJ2768" s="63">
        <v>0</v>
      </c>
      <c r="AK2768" s="63">
        <v>0</v>
      </c>
      <c r="AL2768" s="63">
        <v>0</v>
      </c>
      <c r="AM2768" s="63">
        <v>0</v>
      </c>
      <c r="AN2768" s="63">
        <v>0</v>
      </c>
      <c r="AO2768" s="63">
        <v>0</v>
      </c>
      <c r="AP2768" s="63">
        <v>0</v>
      </c>
      <c r="AQ2768" s="63">
        <v>0</v>
      </c>
      <c r="AR2768" s="63">
        <v>0</v>
      </c>
      <c r="AS2768" s="63">
        <v>0</v>
      </c>
      <c r="AT2768" s="63">
        <v>0</v>
      </c>
      <c r="AU2768" s="63">
        <v>0</v>
      </c>
      <c r="AV2768" s="63">
        <v>0</v>
      </c>
      <c r="AW2768" s="63">
        <v>0</v>
      </c>
      <c r="AX2768" s="63">
        <v>0</v>
      </c>
      <c r="AY2768" s="63">
        <v>0</v>
      </c>
      <c r="BA2768" s="5">
        <f>IF(Q2768&gt;0,RANK(Q2768,(N2768:P2768,Q2768:AE2768)),0)</f>
        <v>3</v>
      </c>
      <c r="BB2768" s="5">
        <f>IF(R2768&gt;0,RANK(R2768,(N2768:P2768,Q2768:AE2768)),0)</f>
        <v>4</v>
      </c>
      <c r="BC2768" s="5">
        <f>IF(T2768&gt;0,RANK(T2768,(N2768:P2768,Q2768:AE2768)),0)</f>
        <v>0</v>
      </c>
      <c r="BD2768" s="5">
        <f>IF(S2768&gt;0,RANK(S2768,(N2768:P2768,Q2768:AE2768)),0)</f>
        <v>0</v>
      </c>
      <c r="BE2768" s="2">
        <f t="shared" si="1076"/>
        <v>8.0375911957462597E-3</v>
      </c>
      <c r="BF2768" s="2">
        <f t="shared" si="1077"/>
        <v>1.978483986645233E-3</v>
      </c>
      <c r="BG2768" s="2">
        <f t="shared" si="1078"/>
        <v>0</v>
      </c>
      <c r="BH2768" s="2">
        <f t="shared" si="1079"/>
        <v>0</v>
      </c>
      <c r="BJ2768" t="s">
        <v>97</v>
      </c>
      <c r="BK2768" t="s">
        <v>53</v>
      </c>
      <c r="BN2768" s="112">
        <v>48</v>
      </c>
      <c r="BO2768" s="114">
        <v>287</v>
      </c>
      <c r="BP2768" s="118">
        <f t="shared" si="1070"/>
        <v>48287</v>
      </c>
      <c r="BQ2768" s="118">
        <f t="shared" si="1069"/>
        <v>48287</v>
      </c>
      <c r="BR2768" s="5" t="s">
        <v>3151</v>
      </c>
      <c r="CD2768" s="63">
        <f t="shared" si="1080"/>
        <v>8087</v>
      </c>
      <c r="CE2768" s="63">
        <v>1</v>
      </c>
    </row>
    <row r="2769" spans="1:83" ht="15" hidden="1" customHeight="1" outlineLevel="1">
      <c r="A2769" t="s">
        <v>1047</v>
      </c>
      <c r="B2769" t="s">
        <v>53</v>
      </c>
      <c r="C2769" s="1">
        <f t="shared" si="1071"/>
        <v>8674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0</v>
      </c>
      <c r="G2769" s="129">
        <f t="shared" si="1081"/>
        <v>6451</v>
      </c>
      <c r="H2769" s="134">
        <f t="shared" si="1082"/>
        <v>0.74371685496887252</v>
      </c>
      <c r="I2769" s="2"/>
      <c r="J2769" s="2">
        <f t="shared" si="1072"/>
        <v>0.12358773345630621</v>
      </c>
      <c r="K2769" s="2">
        <f t="shared" si="1073"/>
        <v>0.86730458842517866</v>
      </c>
      <c r="L2769" s="2">
        <f t="shared" si="1074"/>
        <v>0</v>
      </c>
      <c r="M2769" s="2">
        <f t="shared" si="1075"/>
        <v>9.1076781185150946E-3</v>
      </c>
      <c r="N2769" s="63">
        <v>1072</v>
      </c>
      <c r="O2769" s="63">
        <v>7523</v>
      </c>
      <c r="P2769" s="63">
        <v>0</v>
      </c>
      <c r="Q2769" s="63">
        <v>57</v>
      </c>
      <c r="R2769" s="63">
        <v>14</v>
      </c>
      <c r="S2769" s="63">
        <v>0</v>
      </c>
      <c r="T2769" s="63">
        <v>0</v>
      </c>
      <c r="U2769" s="63">
        <v>0</v>
      </c>
      <c r="V2769" s="63">
        <v>0</v>
      </c>
      <c r="W2769" s="63">
        <v>0</v>
      </c>
      <c r="X2769" s="63">
        <v>0</v>
      </c>
      <c r="Y2769" s="63">
        <v>0</v>
      </c>
      <c r="Z2769" s="63">
        <v>4</v>
      </c>
      <c r="AA2769" s="63">
        <v>0</v>
      </c>
      <c r="AB2769" s="63">
        <v>0</v>
      </c>
      <c r="AC2769" s="63">
        <v>0</v>
      </c>
      <c r="AD2769" s="63">
        <v>0</v>
      </c>
      <c r="AE2769" s="63">
        <v>0</v>
      </c>
      <c r="AF2769" s="63">
        <v>0</v>
      </c>
      <c r="AG2769" s="63">
        <v>0</v>
      </c>
      <c r="AH2769" s="63">
        <v>0</v>
      </c>
      <c r="AI2769" s="63">
        <v>0</v>
      </c>
      <c r="AJ2769" s="63">
        <v>0</v>
      </c>
      <c r="AK2769" s="63">
        <v>0</v>
      </c>
      <c r="AL2769" s="63">
        <v>4</v>
      </c>
      <c r="AM2769" s="63">
        <v>0</v>
      </c>
      <c r="AN2769" s="63">
        <v>0</v>
      </c>
      <c r="AO2769" s="63">
        <v>0</v>
      </c>
      <c r="AP2769" s="63">
        <v>0</v>
      </c>
      <c r="AQ2769" s="63">
        <v>0</v>
      </c>
      <c r="AR2769" s="63">
        <v>0</v>
      </c>
      <c r="AS2769" s="63">
        <v>0</v>
      </c>
      <c r="AT2769" s="63">
        <v>0</v>
      </c>
      <c r="AU2769" s="63">
        <v>0</v>
      </c>
      <c r="AV2769" s="63">
        <v>0</v>
      </c>
      <c r="AW2769" s="63">
        <v>0</v>
      </c>
      <c r="AX2769" s="63">
        <v>0</v>
      </c>
      <c r="AY2769" s="63">
        <v>0</v>
      </c>
      <c r="BA2769" s="5">
        <f>IF(Q2769&gt;0,RANK(Q2769,(N2769:P2769,Q2769:AE2769)),0)</f>
        <v>3</v>
      </c>
      <c r="BB2769" s="5">
        <f>IF(R2769&gt;0,RANK(R2769,(N2769:P2769,Q2769:AE2769)),0)</f>
        <v>4</v>
      </c>
      <c r="BC2769" s="5">
        <f>IF(T2769&gt;0,RANK(T2769,(N2769:P2769,Q2769:AE2769)),0)</f>
        <v>0</v>
      </c>
      <c r="BD2769" s="5">
        <f>IF(S2769&gt;0,RANK(S2769,(N2769:P2769,Q2769:AE2769)),0)</f>
        <v>0</v>
      </c>
      <c r="BE2769" s="2">
        <f t="shared" si="1076"/>
        <v>6.5713626931058339E-3</v>
      </c>
      <c r="BF2769" s="2">
        <f t="shared" si="1077"/>
        <v>1.6140189070786258E-3</v>
      </c>
      <c r="BG2769" s="2">
        <f t="shared" si="1078"/>
        <v>0</v>
      </c>
      <c r="BH2769" s="2">
        <f t="shared" si="1079"/>
        <v>0</v>
      </c>
      <c r="BJ2769" t="s">
        <v>1047</v>
      </c>
      <c r="BK2769" t="s">
        <v>53</v>
      </c>
      <c r="BN2769" s="112">
        <v>48</v>
      </c>
      <c r="BO2769" s="114">
        <v>289</v>
      </c>
      <c r="BP2769" s="118">
        <f t="shared" si="1070"/>
        <v>48289</v>
      </c>
      <c r="BQ2769" s="118">
        <f t="shared" si="1069"/>
        <v>48289</v>
      </c>
      <c r="BR2769" s="5" t="s">
        <v>3151</v>
      </c>
      <c r="CD2769" s="63">
        <f t="shared" si="1080"/>
        <v>8674</v>
      </c>
      <c r="CE2769" s="63">
        <v>0</v>
      </c>
    </row>
    <row r="2770" spans="1:83" ht="15" hidden="1" customHeight="1" outlineLevel="1">
      <c r="A2770" t="s">
        <v>319</v>
      </c>
      <c r="B2770" t="s">
        <v>53</v>
      </c>
      <c r="C2770" s="1">
        <f t="shared" si="1071"/>
        <v>29334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0</v>
      </c>
      <c r="G2770" s="129">
        <f t="shared" si="1081"/>
        <v>17517</v>
      </c>
      <c r="H2770" s="134">
        <f t="shared" si="1082"/>
        <v>0.59715688279811818</v>
      </c>
      <c r="I2770" s="2"/>
      <c r="J2770" s="2">
        <f t="shared" si="1072"/>
        <v>0.19721142701302244</v>
      </c>
      <c r="K2770" s="2">
        <f t="shared" si="1073"/>
        <v>0.7943683098111407</v>
      </c>
      <c r="L2770" s="2">
        <f t="shared" si="1074"/>
        <v>0</v>
      </c>
      <c r="M2770" s="2">
        <f t="shared" si="1075"/>
        <v>8.420263175836884E-3</v>
      </c>
      <c r="N2770" s="63">
        <v>5785</v>
      </c>
      <c r="O2770" s="63">
        <v>23302</v>
      </c>
      <c r="P2770" s="63">
        <v>0</v>
      </c>
      <c r="Q2770" s="63">
        <v>218</v>
      </c>
      <c r="R2770" s="63">
        <v>29</v>
      </c>
      <c r="S2770" s="63">
        <v>0</v>
      </c>
      <c r="T2770" s="63">
        <v>0</v>
      </c>
      <c r="U2770" s="63">
        <v>0</v>
      </c>
      <c r="V2770" s="63">
        <v>0</v>
      </c>
      <c r="W2770" s="63">
        <v>0</v>
      </c>
      <c r="X2770" s="63">
        <v>0</v>
      </c>
      <c r="Y2770" s="63">
        <v>0</v>
      </c>
      <c r="Z2770" s="63">
        <v>0</v>
      </c>
      <c r="AA2770" s="63">
        <v>0</v>
      </c>
      <c r="AB2770" s="63">
        <v>0</v>
      </c>
      <c r="AC2770" s="63">
        <v>0</v>
      </c>
      <c r="AD2770" s="63">
        <v>0</v>
      </c>
      <c r="AE2770" s="63">
        <v>0</v>
      </c>
      <c r="AF2770" s="63">
        <v>0</v>
      </c>
      <c r="AG2770" s="63">
        <v>0</v>
      </c>
      <c r="AH2770" s="63">
        <v>0</v>
      </c>
      <c r="AI2770" s="63">
        <v>0</v>
      </c>
      <c r="AJ2770" s="63">
        <v>0</v>
      </c>
      <c r="AK2770" s="63">
        <v>0</v>
      </c>
      <c r="AL2770" s="63">
        <v>0</v>
      </c>
      <c r="AM2770" s="63">
        <v>0</v>
      </c>
      <c r="AN2770" s="63">
        <v>0</v>
      </c>
      <c r="AO2770" s="63">
        <v>0</v>
      </c>
      <c r="AP2770" s="63">
        <v>0</v>
      </c>
      <c r="AQ2770" s="63">
        <v>0</v>
      </c>
      <c r="AR2770" s="63">
        <v>0</v>
      </c>
      <c r="AS2770" s="63">
        <v>0</v>
      </c>
      <c r="AT2770" s="63">
        <v>0</v>
      </c>
      <c r="AU2770" s="63">
        <v>0</v>
      </c>
      <c r="AV2770" s="63">
        <v>0</v>
      </c>
      <c r="AW2770" s="63">
        <v>0</v>
      </c>
      <c r="AX2770" s="63">
        <v>0</v>
      </c>
      <c r="AY2770" s="63">
        <v>0</v>
      </c>
      <c r="BA2770" s="5">
        <f>IF(Q2770&gt;0,RANK(Q2770,(N2770:P2770,Q2770:AE2770)),0)</f>
        <v>3</v>
      </c>
      <c r="BB2770" s="5">
        <f>IF(R2770&gt;0,RANK(R2770,(N2770:P2770,Q2770:AE2770)),0)</f>
        <v>4</v>
      </c>
      <c r="BC2770" s="5">
        <f>IF(T2770&gt;0,RANK(T2770,(N2770:P2770,Q2770:AE2770)),0)</f>
        <v>0</v>
      </c>
      <c r="BD2770" s="5">
        <f>IF(S2770&gt;0,RANK(S2770,(N2770:P2770,Q2770:AE2770)),0)</f>
        <v>0</v>
      </c>
      <c r="BE2770" s="2">
        <f t="shared" si="1076"/>
        <v>7.4316492806981663E-3</v>
      </c>
      <c r="BF2770" s="2">
        <f t="shared" si="1077"/>
        <v>9.8861389513874693E-4</v>
      </c>
      <c r="BG2770" s="2">
        <f t="shared" si="1078"/>
        <v>0</v>
      </c>
      <c r="BH2770" s="2">
        <f t="shared" si="1079"/>
        <v>0</v>
      </c>
      <c r="BJ2770" t="s">
        <v>319</v>
      </c>
      <c r="BK2770" t="s">
        <v>53</v>
      </c>
      <c r="BL2770">
        <v>36</v>
      </c>
      <c r="BN2770" s="112">
        <v>48</v>
      </c>
      <c r="BO2770" s="114">
        <v>291</v>
      </c>
      <c r="BP2770" s="118">
        <f t="shared" si="1070"/>
        <v>48291</v>
      </c>
      <c r="BQ2770" s="118">
        <f t="shared" si="1069"/>
        <v>48291</v>
      </c>
      <c r="BR2770" s="5" t="s">
        <v>3151</v>
      </c>
      <c r="CD2770" s="63">
        <f t="shared" si="1080"/>
        <v>29334</v>
      </c>
      <c r="CE2770" s="63">
        <v>0</v>
      </c>
    </row>
    <row r="2771" spans="1:83" ht="15" hidden="1" customHeight="1" outlineLevel="1">
      <c r="A2771" t="s">
        <v>1334</v>
      </c>
      <c r="B2771" t="s">
        <v>53</v>
      </c>
      <c r="C2771" s="1">
        <f t="shared" si="1071"/>
        <v>9095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0</v>
      </c>
      <c r="G2771" s="129">
        <f t="shared" si="1081"/>
        <v>4576</v>
      </c>
      <c r="H2771" s="134">
        <f t="shared" si="1082"/>
        <v>0.50313358988455192</v>
      </c>
      <c r="I2771" s="2"/>
      <c r="J2771" s="2">
        <f t="shared" si="1072"/>
        <v>0.24332050577240241</v>
      </c>
      <c r="K2771" s="2">
        <f t="shared" si="1073"/>
        <v>0.74645409565695442</v>
      </c>
      <c r="L2771" s="2">
        <f t="shared" si="1074"/>
        <v>0</v>
      </c>
      <c r="M2771" s="2">
        <f t="shared" si="1075"/>
        <v>1.0225398570643196E-2</v>
      </c>
      <c r="N2771" s="63">
        <v>2213</v>
      </c>
      <c r="O2771" s="63">
        <v>6789</v>
      </c>
      <c r="P2771" s="63">
        <v>0</v>
      </c>
      <c r="Q2771" s="63">
        <v>66</v>
      </c>
      <c r="R2771" s="63">
        <v>27</v>
      </c>
      <c r="S2771" s="63">
        <v>0</v>
      </c>
      <c r="T2771" s="63">
        <v>0</v>
      </c>
      <c r="U2771" s="63">
        <v>0</v>
      </c>
      <c r="V2771" s="63">
        <v>0</v>
      </c>
      <c r="W2771" s="63">
        <v>0</v>
      </c>
      <c r="X2771" s="63">
        <v>0</v>
      </c>
      <c r="Y2771" s="63">
        <v>0</v>
      </c>
      <c r="Z2771" s="63">
        <v>0</v>
      </c>
      <c r="AA2771" s="63">
        <v>0</v>
      </c>
      <c r="AB2771" s="63">
        <v>0</v>
      </c>
      <c r="AC2771" s="63">
        <v>0</v>
      </c>
      <c r="AD2771" s="63">
        <v>0</v>
      </c>
      <c r="AE2771" s="63">
        <v>0</v>
      </c>
      <c r="AF2771" s="63">
        <v>0</v>
      </c>
      <c r="AG2771" s="63">
        <v>0</v>
      </c>
      <c r="AH2771" s="63">
        <v>0</v>
      </c>
      <c r="AI2771" s="63">
        <v>0</v>
      </c>
      <c r="AJ2771" s="63">
        <v>0</v>
      </c>
      <c r="AK2771" s="63">
        <v>0</v>
      </c>
      <c r="AL2771" s="63">
        <v>0</v>
      </c>
      <c r="AM2771" s="63">
        <v>0</v>
      </c>
      <c r="AN2771" s="63">
        <v>0</v>
      </c>
      <c r="AO2771" s="63">
        <v>0</v>
      </c>
      <c r="AP2771" s="63">
        <v>0</v>
      </c>
      <c r="AQ2771" s="63">
        <v>0</v>
      </c>
      <c r="AR2771" s="63">
        <v>0</v>
      </c>
      <c r="AS2771" s="63">
        <v>0</v>
      </c>
      <c r="AT2771" s="63">
        <v>0</v>
      </c>
      <c r="AU2771" s="63">
        <v>0</v>
      </c>
      <c r="AV2771" s="63">
        <v>0</v>
      </c>
      <c r="AW2771" s="63">
        <v>0</v>
      </c>
      <c r="AX2771" s="63">
        <v>0</v>
      </c>
      <c r="AY2771" s="63">
        <v>0</v>
      </c>
      <c r="BA2771" s="5">
        <f>IF(Q2771&gt;0,RANK(Q2771,(N2771:P2771,Q2771:AE2771)),0)</f>
        <v>3</v>
      </c>
      <c r="BB2771" s="5">
        <f>IF(R2771&gt;0,RANK(R2771,(N2771:P2771,Q2771:AE2771)),0)</f>
        <v>4</v>
      </c>
      <c r="BC2771" s="5">
        <f>IF(T2771&gt;0,RANK(T2771,(N2771:P2771,Q2771:AE2771)),0)</f>
        <v>0</v>
      </c>
      <c r="BD2771" s="5">
        <f>IF(S2771&gt;0,RANK(S2771,(N2771:P2771,Q2771:AE2771)),0)</f>
        <v>0</v>
      </c>
      <c r="BE2771" s="2">
        <f t="shared" si="1076"/>
        <v>7.2567344694887299E-3</v>
      </c>
      <c r="BF2771" s="2">
        <f t="shared" si="1077"/>
        <v>2.9686641011544804E-3</v>
      </c>
      <c r="BG2771" s="2">
        <f t="shared" si="1078"/>
        <v>0</v>
      </c>
      <c r="BH2771" s="2">
        <f t="shared" si="1079"/>
        <v>0</v>
      </c>
      <c r="BJ2771" t="s">
        <v>1334</v>
      </c>
      <c r="BK2771" t="s">
        <v>53</v>
      </c>
      <c r="BL2771">
        <v>17</v>
      </c>
      <c r="BN2771" s="112">
        <v>48</v>
      </c>
      <c r="BO2771" s="114">
        <v>293</v>
      </c>
      <c r="BP2771" s="118">
        <f t="shared" si="1070"/>
        <v>48293</v>
      </c>
      <c r="BQ2771" s="118">
        <f t="shared" si="1069"/>
        <v>48293</v>
      </c>
      <c r="BR2771" s="5" t="s">
        <v>3151</v>
      </c>
      <c r="CD2771" s="63">
        <f t="shared" si="1080"/>
        <v>9095</v>
      </c>
      <c r="CE2771" s="63">
        <v>0</v>
      </c>
    </row>
    <row r="2772" spans="1:83" ht="15" hidden="1" customHeight="1" outlineLevel="1">
      <c r="A2772" t="s">
        <v>402</v>
      </c>
      <c r="B2772" t="s">
        <v>53</v>
      </c>
      <c r="C2772" s="1">
        <f t="shared" si="1071"/>
        <v>1353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0</v>
      </c>
      <c r="G2772" s="129">
        <f t="shared" si="1081"/>
        <v>1074</v>
      </c>
      <c r="H2772" s="134">
        <f t="shared" si="1082"/>
        <v>0.79379157427937919</v>
      </c>
      <c r="I2772" s="2"/>
      <c r="J2772" s="2">
        <f t="shared" si="1072"/>
        <v>9.6821877309682183E-2</v>
      </c>
      <c r="K2772" s="2">
        <f t="shared" si="1073"/>
        <v>0.89061345158906136</v>
      </c>
      <c r="L2772" s="2">
        <f t="shared" si="1074"/>
        <v>0</v>
      </c>
      <c r="M2772" s="2">
        <f t="shared" si="1075"/>
        <v>1.2564671101256475E-2</v>
      </c>
      <c r="N2772" s="63">
        <v>131</v>
      </c>
      <c r="O2772" s="63">
        <v>1205</v>
      </c>
      <c r="P2772" s="63">
        <v>0</v>
      </c>
      <c r="Q2772" s="63">
        <v>17</v>
      </c>
      <c r="R2772" s="63">
        <v>0</v>
      </c>
      <c r="S2772" s="63">
        <v>0</v>
      </c>
      <c r="T2772" s="63">
        <v>0</v>
      </c>
      <c r="U2772" s="63">
        <v>0</v>
      </c>
      <c r="V2772" s="63">
        <v>0</v>
      </c>
      <c r="W2772" s="63">
        <v>0</v>
      </c>
      <c r="X2772" s="63">
        <v>0</v>
      </c>
      <c r="Y2772" s="63">
        <v>0</v>
      </c>
      <c r="Z2772" s="63">
        <v>0</v>
      </c>
      <c r="AA2772" s="63">
        <v>0</v>
      </c>
      <c r="AB2772" s="63">
        <v>0</v>
      </c>
      <c r="AC2772" s="63">
        <v>0</v>
      </c>
      <c r="AD2772" s="63">
        <v>0</v>
      </c>
      <c r="AE2772" s="63">
        <v>0</v>
      </c>
      <c r="AF2772" s="63">
        <v>0</v>
      </c>
      <c r="AG2772" s="63">
        <v>0</v>
      </c>
      <c r="AH2772" s="63">
        <v>0</v>
      </c>
      <c r="AI2772" s="63">
        <v>0</v>
      </c>
      <c r="AJ2772" s="63">
        <v>0</v>
      </c>
      <c r="AK2772" s="63">
        <v>0</v>
      </c>
      <c r="AL2772" s="63">
        <v>0</v>
      </c>
      <c r="AM2772" s="63">
        <v>0</v>
      </c>
      <c r="AN2772" s="63">
        <v>0</v>
      </c>
      <c r="AO2772" s="63">
        <v>0</v>
      </c>
      <c r="AP2772" s="63">
        <v>0</v>
      </c>
      <c r="AQ2772" s="63">
        <v>0</v>
      </c>
      <c r="AR2772" s="63">
        <v>0</v>
      </c>
      <c r="AS2772" s="63">
        <v>0</v>
      </c>
      <c r="AT2772" s="63">
        <v>0</v>
      </c>
      <c r="AU2772" s="63">
        <v>0</v>
      </c>
      <c r="AV2772" s="63">
        <v>0</v>
      </c>
      <c r="AW2772" s="63">
        <v>0</v>
      </c>
      <c r="AX2772" s="63">
        <v>0</v>
      </c>
      <c r="AY2772" s="63">
        <v>0</v>
      </c>
      <c r="BA2772" s="5">
        <f>IF(Q2772&gt;0,RANK(Q2772,(N2772:P2772,Q2772:AE2772)),0)</f>
        <v>3</v>
      </c>
      <c r="BB2772" s="5">
        <f>IF(R2772&gt;0,RANK(R2772,(N2772:P2772,Q2772:AE2772)),0)</f>
        <v>0</v>
      </c>
      <c r="BC2772" s="5">
        <f>IF(T2772&gt;0,RANK(T2772,(N2772:P2772,Q2772:AE2772)),0)</f>
        <v>0</v>
      </c>
      <c r="BD2772" s="5">
        <f>IF(S2772&gt;0,RANK(S2772,(N2772:P2772,Q2772:AE2772)),0)</f>
        <v>0</v>
      </c>
      <c r="BE2772" s="2">
        <f t="shared" si="1076"/>
        <v>1.2564671101256468E-2</v>
      </c>
      <c r="BF2772" s="2">
        <f t="shared" si="1077"/>
        <v>0</v>
      </c>
      <c r="BG2772" s="2">
        <f t="shared" si="1078"/>
        <v>0</v>
      </c>
      <c r="BH2772" s="2">
        <f t="shared" si="1079"/>
        <v>0</v>
      </c>
      <c r="BJ2772" t="s">
        <v>402</v>
      </c>
      <c r="BK2772" t="s">
        <v>53</v>
      </c>
      <c r="BL2772">
        <v>13</v>
      </c>
      <c r="BN2772" s="112">
        <v>48</v>
      </c>
      <c r="BO2772" s="114">
        <v>295</v>
      </c>
      <c r="BP2772" s="118">
        <f t="shared" si="1070"/>
        <v>48295</v>
      </c>
      <c r="BQ2772" s="118">
        <f t="shared" si="1069"/>
        <v>48295</v>
      </c>
      <c r="BR2772" s="5" t="s">
        <v>3151</v>
      </c>
      <c r="CD2772" s="63">
        <f t="shared" si="1080"/>
        <v>1353</v>
      </c>
      <c r="CE2772" s="63">
        <v>0</v>
      </c>
    </row>
    <row r="2773" spans="1:83" ht="15" hidden="1" customHeight="1" outlineLevel="1">
      <c r="A2773" t="s">
        <v>1548</v>
      </c>
      <c r="B2773" t="s">
        <v>53</v>
      </c>
      <c r="C2773" s="1">
        <f t="shared" si="1071"/>
        <v>5054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0</v>
      </c>
      <c r="G2773" s="129">
        <f t="shared" si="1081"/>
        <v>3380</v>
      </c>
      <c r="H2773" s="134">
        <f t="shared" si="1082"/>
        <v>0.66877720617332803</v>
      </c>
      <c r="I2773" s="2"/>
      <c r="J2773" s="2">
        <f t="shared" si="1072"/>
        <v>0.16204986149584488</v>
      </c>
      <c r="K2773" s="2">
        <f t="shared" si="1073"/>
        <v>0.83082706766917291</v>
      </c>
      <c r="L2773" s="2">
        <f t="shared" si="1074"/>
        <v>0</v>
      </c>
      <c r="M2773" s="2">
        <f t="shared" si="1075"/>
        <v>7.1230708349822036E-3</v>
      </c>
      <c r="N2773" s="63">
        <v>819</v>
      </c>
      <c r="O2773" s="63">
        <v>4199</v>
      </c>
      <c r="P2773" s="63">
        <v>0</v>
      </c>
      <c r="Q2773" s="63">
        <v>30</v>
      </c>
      <c r="R2773" s="63">
        <v>6</v>
      </c>
      <c r="S2773" s="63">
        <v>0</v>
      </c>
      <c r="T2773" s="63">
        <v>0</v>
      </c>
      <c r="U2773" s="63">
        <v>0</v>
      </c>
      <c r="V2773" s="63">
        <v>0</v>
      </c>
      <c r="W2773" s="63">
        <v>0</v>
      </c>
      <c r="X2773" s="63">
        <v>0</v>
      </c>
      <c r="Y2773" s="63">
        <v>0</v>
      </c>
      <c r="Z2773" s="63">
        <v>0</v>
      </c>
      <c r="AA2773" s="63">
        <v>0</v>
      </c>
      <c r="AB2773" s="63">
        <v>0</v>
      </c>
      <c r="AC2773" s="63">
        <v>0</v>
      </c>
      <c r="AD2773" s="63">
        <v>0</v>
      </c>
      <c r="AE2773" s="63">
        <v>0</v>
      </c>
      <c r="AF2773" s="63">
        <v>0</v>
      </c>
      <c r="AG2773" s="63">
        <v>0</v>
      </c>
      <c r="AH2773" s="63">
        <v>0</v>
      </c>
      <c r="AI2773" s="63">
        <v>0</v>
      </c>
      <c r="AJ2773" s="63">
        <v>0</v>
      </c>
      <c r="AK2773" s="63">
        <v>0</v>
      </c>
      <c r="AL2773" s="63">
        <v>0</v>
      </c>
      <c r="AM2773" s="63">
        <v>0</v>
      </c>
      <c r="AN2773" s="63">
        <v>0</v>
      </c>
      <c r="AO2773" s="63">
        <v>0</v>
      </c>
      <c r="AP2773" s="63">
        <v>0</v>
      </c>
      <c r="AQ2773" s="63">
        <v>0</v>
      </c>
      <c r="AR2773" s="63">
        <v>0</v>
      </c>
      <c r="AS2773" s="63">
        <v>0</v>
      </c>
      <c r="AT2773" s="63">
        <v>0</v>
      </c>
      <c r="AU2773" s="63">
        <v>0</v>
      </c>
      <c r="AV2773" s="63">
        <v>0</v>
      </c>
      <c r="AW2773" s="63">
        <v>0</v>
      </c>
      <c r="AX2773" s="63">
        <v>0</v>
      </c>
      <c r="AY2773" s="63">
        <v>0</v>
      </c>
      <c r="BA2773" s="5">
        <f>IF(Q2773&gt;0,RANK(Q2773,(N2773:P2773,Q2773:AE2773)),0)</f>
        <v>3</v>
      </c>
      <c r="BB2773" s="5">
        <f>IF(R2773&gt;0,RANK(R2773,(N2773:P2773,Q2773:AE2773)),0)</f>
        <v>4</v>
      </c>
      <c r="BC2773" s="5">
        <f>IF(T2773&gt;0,RANK(T2773,(N2773:P2773,Q2773:AE2773)),0)</f>
        <v>0</v>
      </c>
      <c r="BD2773" s="5">
        <f>IF(S2773&gt;0,RANK(S2773,(N2773:P2773,Q2773:AE2773)),0)</f>
        <v>0</v>
      </c>
      <c r="BE2773" s="2">
        <f t="shared" si="1076"/>
        <v>5.9358923624851598E-3</v>
      </c>
      <c r="BF2773" s="2">
        <f t="shared" si="1077"/>
        <v>1.1871784724970321E-3</v>
      </c>
      <c r="BG2773" s="2">
        <f t="shared" si="1078"/>
        <v>0</v>
      </c>
      <c r="BH2773" s="2">
        <f t="shared" si="1079"/>
        <v>0</v>
      </c>
      <c r="BJ2773" t="s">
        <v>1548</v>
      </c>
      <c r="BK2773" t="s">
        <v>53</v>
      </c>
      <c r="BL2773">
        <v>15</v>
      </c>
      <c r="BN2773" s="112">
        <v>48</v>
      </c>
      <c r="BO2773" s="114">
        <v>297</v>
      </c>
      <c r="BP2773" s="118">
        <f t="shared" si="1070"/>
        <v>48297</v>
      </c>
      <c r="BQ2773" s="118">
        <f t="shared" si="1069"/>
        <v>48297</v>
      </c>
      <c r="BR2773" s="5" t="s">
        <v>3151</v>
      </c>
      <c r="CD2773" s="63">
        <f t="shared" si="1080"/>
        <v>5054</v>
      </c>
      <c r="CE2773" s="63">
        <v>0</v>
      </c>
    </row>
    <row r="2774" spans="1:83" ht="15" hidden="1" customHeight="1" outlineLevel="1">
      <c r="A2774" t="s">
        <v>225</v>
      </c>
      <c r="B2774" t="s">
        <v>53</v>
      </c>
      <c r="C2774" s="1">
        <f t="shared" si="1071"/>
        <v>12660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0</v>
      </c>
      <c r="G2774" s="129">
        <f t="shared" si="1081"/>
        <v>7614</v>
      </c>
      <c r="H2774" s="134">
        <f t="shared" si="1082"/>
        <v>0.60142180094786735</v>
      </c>
      <c r="I2774" s="2"/>
      <c r="J2774" s="2">
        <f t="shared" si="1072"/>
        <v>0.19470774091627172</v>
      </c>
      <c r="K2774" s="2">
        <f t="shared" si="1073"/>
        <v>0.79612954186413898</v>
      </c>
      <c r="L2774" s="2">
        <f t="shared" si="1074"/>
        <v>0</v>
      </c>
      <c r="M2774" s="2">
        <f t="shared" si="1075"/>
        <v>9.1627172195892781E-3</v>
      </c>
      <c r="N2774" s="63">
        <v>2465</v>
      </c>
      <c r="O2774" s="63">
        <v>10079</v>
      </c>
      <c r="P2774" s="63">
        <v>0</v>
      </c>
      <c r="Q2774" s="63">
        <v>99</v>
      </c>
      <c r="R2774" s="63">
        <v>16</v>
      </c>
      <c r="S2774" s="63">
        <v>0</v>
      </c>
      <c r="T2774" s="63">
        <v>0</v>
      </c>
      <c r="U2774" s="63">
        <v>0</v>
      </c>
      <c r="V2774" s="63">
        <v>0</v>
      </c>
      <c r="W2774" s="63">
        <v>1</v>
      </c>
      <c r="X2774" s="63">
        <v>0</v>
      </c>
      <c r="Y2774" s="63">
        <v>0</v>
      </c>
      <c r="Z2774" s="63">
        <v>0</v>
      </c>
      <c r="AA2774" s="63">
        <v>0</v>
      </c>
      <c r="AB2774" s="63">
        <v>0</v>
      </c>
      <c r="AC2774" s="63">
        <v>0</v>
      </c>
      <c r="AD2774" s="63">
        <v>0</v>
      </c>
      <c r="AE2774" s="63">
        <v>0</v>
      </c>
      <c r="AF2774" s="63">
        <v>0</v>
      </c>
      <c r="AG2774" s="63">
        <v>0</v>
      </c>
      <c r="AH2774" s="63">
        <v>0</v>
      </c>
      <c r="AI2774" s="63">
        <v>0</v>
      </c>
      <c r="AJ2774" s="63">
        <v>0</v>
      </c>
      <c r="AK2774" s="63">
        <v>0</v>
      </c>
      <c r="AL2774" s="63">
        <v>0</v>
      </c>
      <c r="AM2774" s="63">
        <v>0</v>
      </c>
      <c r="AN2774" s="63">
        <v>0</v>
      </c>
      <c r="AO2774" s="63">
        <v>0</v>
      </c>
      <c r="AP2774" s="63">
        <v>0</v>
      </c>
      <c r="AQ2774" s="63">
        <v>0</v>
      </c>
      <c r="AR2774" s="63">
        <v>0</v>
      </c>
      <c r="AS2774" s="63">
        <v>0</v>
      </c>
      <c r="AT2774" s="63">
        <v>0</v>
      </c>
      <c r="AU2774" s="63">
        <v>0</v>
      </c>
      <c r="AV2774" s="63">
        <v>0</v>
      </c>
      <c r="AW2774" s="63">
        <v>0</v>
      </c>
      <c r="AX2774" s="63">
        <v>0</v>
      </c>
      <c r="AY2774" s="63">
        <v>0</v>
      </c>
      <c r="BA2774" s="5">
        <f>IF(Q2774&gt;0,RANK(Q2774,(N2774:P2774,Q2774:AE2774)),0)</f>
        <v>3</v>
      </c>
      <c r="BB2774" s="5">
        <f>IF(R2774&gt;0,RANK(R2774,(N2774:P2774,Q2774:AE2774)),0)</f>
        <v>4</v>
      </c>
      <c r="BC2774" s="5">
        <f>IF(T2774&gt;0,RANK(T2774,(N2774:P2774,Q2774:AE2774)),0)</f>
        <v>0</v>
      </c>
      <c r="BD2774" s="5">
        <f>IF(S2774&gt;0,RANK(S2774,(N2774:P2774,Q2774:AE2774)),0)</f>
        <v>0</v>
      </c>
      <c r="BE2774" s="2">
        <f t="shared" si="1076"/>
        <v>7.8199052132701414E-3</v>
      </c>
      <c r="BF2774" s="2">
        <f t="shared" si="1077"/>
        <v>1.263823064770932E-3</v>
      </c>
      <c r="BG2774" s="2">
        <f t="shared" si="1078"/>
        <v>0</v>
      </c>
      <c r="BH2774" s="2">
        <f t="shared" si="1079"/>
        <v>0</v>
      </c>
      <c r="BJ2774" t="s">
        <v>225</v>
      </c>
      <c r="BK2774" t="s">
        <v>53</v>
      </c>
      <c r="BL2774">
        <v>11</v>
      </c>
      <c r="BN2774" s="112">
        <v>48</v>
      </c>
      <c r="BO2774" s="114">
        <v>299</v>
      </c>
      <c r="BP2774" s="118">
        <f t="shared" si="1070"/>
        <v>48299</v>
      </c>
      <c r="BQ2774" s="118">
        <f t="shared" si="1069"/>
        <v>48299</v>
      </c>
      <c r="BR2774" s="5" t="s">
        <v>3151</v>
      </c>
      <c r="CD2774" s="63">
        <f t="shared" si="1080"/>
        <v>12660</v>
      </c>
      <c r="CE2774" s="63">
        <v>1</v>
      </c>
    </row>
    <row r="2775" spans="1:83" ht="15" hidden="1" customHeight="1" outlineLevel="1">
      <c r="A2775" t="s">
        <v>400</v>
      </c>
      <c r="B2775" t="s">
        <v>53</v>
      </c>
      <c r="C2775" s="1">
        <f t="shared" si="1071"/>
        <v>66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29">
        <f t="shared" si="1081"/>
        <v>56</v>
      </c>
      <c r="H2775" s="134">
        <f t="shared" si="1082"/>
        <v>0.84848484848484851</v>
      </c>
      <c r="I2775" s="2"/>
      <c r="J2775" s="2">
        <f t="shared" si="1072"/>
        <v>6.0606060606060608E-2</v>
      </c>
      <c r="K2775" s="2">
        <f t="shared" si="1073"/>
        <v>0.90909090909090906</v>
      </c>
      <c r="L2775" s="2">
        <f t="shared" si="1074"/>
        <v>0</v>
      </c>
      <c r="M2775" s="2">
        <f t="shared" si="1075"/>
        <v>3.0303030303030387E-2</v>
      </c>
      <c r="N2775" s="63">
        <v>4</v>
      </c>
      <c r="O2775" s="63">
        <v>60</v>
      </c>
      <c r="P2775" s="63">
        <v>0</v>
      </c>
      <c r="Q2775" s="63">
        <v>2</v>
      </c>
      <c r="R2775" s="63">
        <v>0</v>
      </c>
      <c r="S2775" s="63">
        <v>0</v>
      </c>
      <c r="T2775" s="63">
        <v>0</v>
      </c>
      <c r="U2775" s="63">
        <v>0</v>
      </c>
      <c r="V2775" s="63">
        <v>0</v>
      </c>
      <c r="W2775" s="63">
        <v>0</v>
      </c>
      <c r="X2775" s="63">
        <v>0</v>
      </c>
      <c r="Y2775" s="63">
        <v>0</v>
      </c>
      <c r="Z2775" s="63">
        <v>0</v>
      </c>
      <c r="AA2775" s="63">
        <v>0</v>
      </c>
      <c r="AB2775" s="63">
        <v>0</v>
      </c>
      <c r="AC2775" s="63">
        <v>0</v>
      </c>
      <c r="AD2775" s="63">
        <v>0</v>
      </c>
      <c r="AE2775" s="63">
        <v>0</v>
      </c>
      <c r="AF2775" s="63">
        <v>0</v>
      </c>
      <c r="AG2775" s="63">
        <v>0</v>
      </c>
      <c r="AH2775" s="63">
        <v>0</v>
      </c>
      <c r="AI2775" s="63">
        <v>0</v>
      </c>
      <c r="AJ2775" s="63">
        <v>0</v>
      </c>
      <c r="AK2775" s="63">
        <v>0</v>
      </c>
      <c r="AL2775" s="63">
        <v>0</v>
      </c>
      <c r="AM2775" s="63">
        <v>0</v>
      </c>
      <c r="AN2775" s="63">
        <v>0</v>
      </c>
      <c r="AO2775" s="63">
        <v>0</v>
      </c>
      <c r="AP2775" s="63">
        <v>0</v>
      </c>
      <c r="AQ2775" s="63">
        <v>0</v>
      </c>
      <c r="AR2775" s="63">
        <v>0</v>
      </c>
      <c r="AS2775" s="63">
        <v>0</v>
      </c>
      <c r="AT2775" s="63">
        <v>0</v>
      </c>
      <c r="AU2775" s="63">
        <v>0</v>
      </c>
      <c r="AV2775" s="63">
        <v>0</v>
      </c>
      <c r="AW2775" s="63">
        <v>0</v>
      </c>
      <c r="AX2775" s="63">
        <v>0</v>
      </c>
      <c r="AY2775" s="63">
        <v>0</v>
      </c>
      <c r="BA2775" s="5">
        <f>IF(Q2775&gt;0,RANK(Q2775,(N2775:P2775,Q2775:AE2775)),0)</f>
        <v>3</v>
      </c>
      <c r="BB2775" s="5">
        <f>IF(R2775&gt;0,RANK(R2775,(N2775:P2775,Q2775:AE2775)),0)</f>
        <v>0</v>
      </c>
      <c r="BC2775" s="5">
        <f>IF(T2775&gt;0,RANK(T2775,(N2775:P2775,Q2775:AE2775)),0)</f>
        <v>0</v>
      </c>
      <c r="BD2775" s="5">
        <f>IF(S2775&gt;0,RANK(S2775,(N2775:P2775,Q2775:AE2775)),0)</f>
        <v>0</v>
      </c>
      <c r="BE2775" s="2">
        <f t="shared" si="1076"/>
        <v>3.0303030303030304E-2</v>
      </c>
      <c r="BF2775" s="2">
        <f t="shared" si="1077"/>
        <v>0</v>
      </c>
      <c r="BG2775" s="2">
        <f t="shared" si="1078"/>
        <v>0</v>
      </c>
      <c r="BH2775" s="2">
        <f t="shared" si="1079"/>
        <v>0</v>
      </c>
      <c r="BJ2775" t="s">
        <v>400</v>
      </c>
      <c r="BK2775" t="s">
        <v>53</v>
      </c>
      <c r="BL2775">
        <v>23</v>
      </c>
      <c r="BN2775" s="112">
        <v>48</v>
      </c>
      <c r="BO2775" s="114">
        <v>301</v>
      </c>
      <c r="BP2775" s="118">
        <f t="shared" si="1070"/>
        <v>48301</v>
      </c>
      <c r="BQ2775" s="118">
        <f t="shared" si="1069"/>
        <v>48301</v>
      </c>
      <c r="BR2775" s="5" t="s">
        <v>3151</v>
      </c>
      <c r="CD2775" s="63">
        <f t="shared" si="1080"/>
        <v>66</v>
      </c>
      <c r="CE2775" s="63">
        <v>0</v>
      </c>
    </row>
    <row r="2776" spans="1:83" ht="15" hidden="1" customHeight="1" outlineLevel="1">
      <c r="A2776" t="s">
        <v>1721</v>
      </c>
      <c r="B2776" t="s">
        <v>53</v>
      </c>
      <c r="C2776" s="1">
        <f t="shared" si="1071"/>
        <v>120817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0</v>
      </c>
      <c r="G2776" s="129">
        <f t="shared" si="1081"/>
        <v>38844</v>
      </c>
      <c r="H2776" s="134">
        <f t="shared" si="1082"/>
        <v>0.32151104563099564</v>
      </c>
      <c r="I2776" s="2"/>
      <c r="J2776" s="2">
        <f t="shared" si="1072"/>
        <v>0.33121994421314882</v>
      </c>
      <c r="K2776" s="2">
        <f t="shared" si="1073"/>
        <v>0.65273098984414446</v>
      </c>
      <c r="L2776" s="2">
        <f t="shared" si="1074"/>
        <v>0</v>
      </c>
      <c r="M2776" s="2">
        <f t="shared" si="1075"/>
        <v>1.6049065942706719E-2</v>
      </c>
      <c r="N2776" s="63">
        <v>40017</v>
      </c>
      <c r="O2776" s="63">
        <v>78861</v>
      </c>
      <c r="P2776" s="63">
        <v>0</v>
      </c>
      <c r="Q2776" s="63">
        <v>1617</v>
      </c>
      <c r="R2776" s="63">
        <v>276</v>
      </c>
      <c r="S2776" s="63">
        <v>0</v>
      </c>
      <c r="T2776" s="63">
        <v>0</v>
      </c>
      <c r="U2776" s="63">
        <v>0</v>
      </c>
      <c r="V2776" s="63">
        <v>1</v>
      </c>
      <c r="W2776" s="63">
        <v>5</v>
      </c>
      <c r="X2776" s="63">
        <v>0</v>
      </c>
      <c r="Y2776" s="63">
        <v>0</v>
      </c>
      <c r="Z2776" s="63">
        <v>37</v>
      </c>
      <c r="AA2776" s="63">
        <v>0</v>
      </c>
      <c r="AB2776" s="63">
        <v>0</v>
      </c>
      <c r="AC2776" s="63">
        <v>0</v>
      </c>
      <c r="AD2776" s="63">
        <v>0</v>
      </c>
      <c r="AE2776" s="63">
        <v>0</v>
      </c>
      <c r="AF2776" s="63">
        <v>0</v>
      </c>
      <c r="AG2776" s="63">
        <v>0</v>
      </c>
      <c r="AH2776" s="63">
        <v>0</v>
      </c>
      <c r="AI2776" s="63">
        <v>0</v>
      </c>
      <c r="AJ2776" s="63">
        <v>0</v>
      </c>
      <c r="AK2776" s="63">
        <v>0</v>
      </c>
      <c r="AL2776" s="63">
        <v>3</v>
      </c>
      <c r="AM2776" s="63">
        <v>0</v>
      </c>
      <c r="AN2776" s="63">
        <v>0</v>
      </c>
      <c r="AO2776" s="63">
        <v>0</v>
      </c>
      <c r="AP2776" s="63">
        <v>0</v>
      </c>
      <c r="AQ2776" s="63">
        <v>0</v>
      </c>
      <c r="AR2776" s="63">
        <v>0</v>
      </c>
      <c r="AS2776" s="63">
        <v>0</v>
      </c>
      <c r="AT2776" s="63">
        <v>0</v>
      </c>
      <c r="AU2776" s="63">
        <v>0</v>
      </c>
      <c r="AV2776" s="63">
        <v>0</v>
      </c>
      <c r="AW2776" s="63">
        <v>0</v>
      </c>
      <c r="AX2776" s="63">
        <v>0</v>
      </c>
      <c r="AY2776" s="63">
        <v>0</v>
      </c>
      <c r="BA2776" s="5">
        <f>IF(Q2776&gt;0,RANK(Q2776,(N2776:P2776,Q2776:AE2776)),0)</f>
        <v>3</v>
      </c>
      <c r="BB2776" s="5">
        <f>IF(R2776&gt;0,RANK(R2776,(N2776:P2776,Q2776:AE2776)),0)</f>
        <v>4</v>
      </c>
      <c r="BC2776" s="5">
        <f>IF(T2776&gt;0,RANK(T2776,(N2776:P2776,Q2776:AE2776)),0)</f>
        <v>0</v>
      </c>
      <c r="BD2776" s="5">
        <f>IF(S2776&gt;0,RANK(S2776,(N2776:P2776,Q2776:AE2776)),0)</f>
        <v>0</v>
      </c>
      <c r="BE2776" s="2">
        <f t="shared" si="1076"/>
        <v>1.3383878096625475E-2</v>
      </c>
      <c r="BF2776" s="2">
        <f t="shared" si="1077"/>
        <v>2.2844467252125114E-3</v>
      </c>
      <c r="BG2776" s="2">
        <f t="shared" si="1078"/>
        <v>0</v>
      </c>
      <c r="BH2776" s="2">
        <f t="shared" si="1079"/>
        <v>0</v>
      </c>
      <c r="BJ2776" t="s">
        <v>1721</v>
      </c>
      <c r="BK2776" t="s">
        <v>53</v>
      </c>
      <c r="BL2776">
        <v>19</v>
      </c>
      <c r="BN2776" s="112">
        <v>48</v>
      </c>
      <c r="BO2776" s="114">
        <v>303</v>
      </c>
      <c r="BP2776" s="118">
        <f t="shared" si="1070"/>
        <v>48303</v>
      </c>
      <c r="BQ2776" s="118">
        <f t="shared" si="1069"/>
        <v>48303</v>
      </c>
      <c r="BR2776" s="5" t="s">
        <v>3151</v>
      </c>
      <c r="CD2776" s="63">
        <f t="shared" si="1080"/>
        <v>120817</v>
      </c>
      <c r="CE2776" s="63">
        <v>5</v>
      </c>
    </row>
    <row r="2777" spans="1:83" ht="15" hidden="1" customHeight="1" outlineLevel="1">
      <c r="A2777" t="s">
        <v>1760</v>
      </c>
      <c r="B2777" t="s">
        <v>53</v>
      </c>
      <c r="C2777" s="1">
        <f t="shared" si="1071"/>
        <v>2293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29">
        <f t="shared" si="1081"/>
        <v>1425</v>
      </c>
      <c r="H2777" s="134">
        <f t="shared" si="1082"/>
        <v>0.6214566070649804</v>
      </c>
      <c r="I2777" s="2"/>
      <c r="J2777" s="2">
        <f t="shared" si="1072"/>
        <v>0.18665503706934147</v>
      </c>
      <c r="K2777" s="2">
        <f t="shared" si="1073"/>
        <v>0.80811164413432179</v>
      </c>
      <c r="L2777" s="2">
        <f t="shared" si="1074"/>
        <v>0</v>
      </c>
      <c r="M2777" s="2">
        <f t="shared" si="1075"/>
        <v>5.2333187963367056E-3</v>
      </c>
      <c r="N2777" s="63">
        <v>428</v>
      </c>
      <c r="O2777" s="63">
        <v>1853</v>
      </c>
      <c r="P2777" s="63">
        <v>0</v>
      </c>
      <c r="Q2777" s="63">
        <v>10</v>
      </c>
      <c r="R2777" s="63">
        <v>2</v>
      </c>
      <c r="S2777" s="63">
        <v>0</v>
      </c>
      <c r="T2777" s="63">
        <v>0</v>
      </c>
      <c r="U2777" s="63">
        <v>0</v>
      </c>
      <c r="V2777" s="63">
        <v>0</v>
      </c>
      <c r="W2777" s="63">
        <v>0</v>
      </c>
      <c r="X2777" s="63">
        <v>0</v>
      </c>
      <c r="Y2777" s="63">
        <v>0</v>
      </c>
      <c r="Z2777" s="63">
        <v>0</v>
      </c>
      <c r="AA2777" s="63">
        <v>0</v>
      </c>
      <c r="AB2777" s="63">
        <v>0</v>
      </c>
      <c r="AC2777" s="63">
        <v>0</v>
      </c>
      <c r="AD2777" s="63">
        <v>0</v>
      </c>
      <c r="AE2777" s="63">
        <v>0</v>
      </c>
      <c r="AF2777" s="63">
        <v>0</v>
      </c>
      <c r="AG2777" s="63">
        <v>0</v>
      </c>
      <c r="AH2777" s="63">
        <v>0</v>
      </c>
      <c r="AI2777" s="63">
        <v>0</v>
      </c>
      <c r="AJ2777" s="63">
        <v>0</v>
      </c>
      <c r="AK2777" s="63">
        <v>0</v>
      </c>
      <c r="AL2777" s="63">
        <v>0</v>
      </c>
      <c r="AM2777" s="63">
        <v>0</v>
      </c>
      <c r="AN2777" s="63">
        <v>0</v>
      </c>
      <c r="AO2777" s="63">
        <v>0</v>
      </c>
      <c r="AP2777" s="63">
        <v>0</v>
      </c>
      <c r="AQ2777" s="63">
        <v>0</v>
      </c>
      <c r="AR2777" s="63">
        <v>0</v>
      </c>
      <c r="AS2777" s="63">
        <v>0</v>
      </c>
      <c r="AT2777" s="63">
        <v>0</v>
      </c>
      <c r="AU2777" s="63">
        <v>0</v>
      </c>
      <c r="AV2777" s="63">
        <v>0</v>
      </c>
      <c r="AW2777" s="63">
        <v>0</v>
      </c>
      <c r="AX2777" s="63">
        <v>0</v>
      </c>
      <c r="AY2777" s="63">
        <v>0</v>
      </c>
      <c r="BA2777" s="5">
        <f>IF(Q2777&gt;0,RANK(Q2777,(N2777:P2777,Q2777:AE2777)),0)</f>
        <v>3</v>
      </c>
      <c r="BB2777" s="5">
        <f>IF(R2777&gt;0,RANK(R2777,(N2777:P2777,Q2777:AE2777)),0)</f>
        <v>4</v>
      </c>
      <c r="BC2777" s="5">
        <f>IF(T2777&gt;0,RANK(T2777,(N2777:P2777,Q2777:AE2777)),0)</f>
        <v>0</v>
      </c>
      <c r="BD2777" s="5">
        <f>IF(S2777&gt;0,RANK(S2777,(N2777:P2777,Q2777:AE2777)),0)</f>
        <v>0</v>
      </c>
      <c r="BE2777" s="2">
        <f t="shared" si="1076"/>
        <v>4.3610989969472304E-3</v>
      </c>
      <c r="BF2777" s="2">
        <f t="shared" si="1077"/>
        <v>8.7221979938944616E-4</v>
      </c>
      <c r="BG2777" s="2">
        <f t="shared" si="1078"/>
        <v>0</v>
      </c>
      <c r="BH2777" s="2">
        <f t="shared" si="1079"/>
        <v>0</v>
      </c>
      <c r="BJ2777" t="s">
        <v>1760</v>
      </c>
      <c r="BK2777" t="s">
        <v>53</v>
      </c>
      <c r="BL2777">
        <v>19</v>
      </c>
      <c r="BN2777" s="112">
        <v>48</v>
      </c>
      <c r="BO2777" s="114">
        <v>305</v>
      </c>
      <c r="BP2777" s="118">
        <f t="shared" si="1070"/>
        <v>48305</v>
      </c>
      <c r="BQ2777" s="118">
        <f t="shared" si="1069"/>
        <v>48305</v>
      </c>
      <c r="BR2777" s="5" t="s">
        <v>3151</v>
      </c>
      <c r="CD2777" s="63">
        <f t="shared" si="1080"/>
        <v>2293</v>
      </c>
      <c r="CE2777" s="63">
        <v>0</v>
      </c>
    </row>
    <row r="2778" spans="1:83" ht="15" hidden="1" customHeight="1" outlineLevel="1">
      <c r="A2778" t="s">
        <v>1684</v>
      </c>
      <c r="B2778" t="s">
        <v>53</v>
      </c>
      <c r="C2778" s="1">
        <f t="shared" si="1071"/>
        <v>3436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0</v>
      </c>
      <c r="G2778" s="129">
        <f t="shared" si="1081"/>
        <v>2414</v>
      </c>
      <c r="H2778" s="134">
        <f t="shared" si="1082"/>
        <v>0.70256111757857975</v>
      </c>
      <c r="I2778" s="2"/>
      <c r="J2778" s="2">
        <f t="shared" si="1072"/>
        <v>0.14260768335273574</v>
      </c>
      <c r="K2778" s="2">
        <f t="shared" si="1073"/>
        <v>0.84516880093131552</v>
      </c>
      <c r="L2778" s="2">
        <f t="shared" si="1074"/>
        <v>0</v>
      </c>
      <c r="M2778" s="2">
        <f t="shared" si="1075"/>
        <v>1.2223515715948707E-2</v>
      </c>
      <c r="N2778" s="63">
        <v>490</v>
      </c>
      <c r="O2778" s="63">
        <v>2904</v>
      </c>
      <c r="P2778" s="63">
        <v>0</v>
      </c>
      <c r="Q2778" s="63">
        <v>36</v>
      </c>
      <c r="R2778" s="63">
        <v>6</v>
      </c>
      <c r="S2778" s="63">
        <v>0</v>
      </c>
      <c r="T2778" s="63">
        <v>0</v>
      </c>
      <c r="U2778" s="63">
        <v>0</v>
      </c>
      <c r="V2778" s="63">
        <v>0</v>
      </c>
      <c r="W2778" s="63">
        <v>0</v>
      </c>
      <c r="X2778" s="63">
        <v>0</v>
      </c>
      <c r="Y2778" s="63">
        <v>0</v>
      </c>
      <c r="Z2778" s="63">
        <v>0</v>
      </c>
      <c r="AA2778" s="63">
        <v>0</v>
      </c>
      <c r="AB2778" s="63">
        <v>0</v>
      </c>
      <c r="AC2778" s="63">
        <v>0</v>
      </c>
      <c r="AD2778" s="63">
        <v>0</v>
      </c>
      <c r="AE2778" s="63">
        <v>0</v>
      </c>
      <c r="AF2778" s="63">
        <v>0</v>
      </c>
      <c r="AG2778" s="63">
        <v>0</v>
      </c>
      <c r="AH2778" s="63">
        <v>0</v>
      </c>
      <c r="AI2778" s="63">
        <v>0</v>
      </c>
      <c r="AJ2778" s="63">
        <v>0</v>
      </c>
      <c r="AK2778" s="63">
        <v>0</v>
      </c>
      <c r="AL2778" s="63">
        <v>0</v>
      </c>
      <c r="AM2778" s="63">
        <v>0</v>
      </c>
      <c r="AN2778" s="63">
        <v>0</v>
      </c>
      <c r="AO2778" s="63">
        <v>0</v>
      </c>
      <c r="AP2778" s="63">
        <v>0</v>
      </c>
      <c r="AQ2778" s="63">
        <v>0</v>
      </c>
      <c r="AR2778" s="63">
        <v>0</v>
      </c>
      <c r="AS2778" s="63">
        <v>0</v>
      </c>
      <c r="AT2778" s="63">
        <v>0</v>
      </c>
      <c r="AU2778" s="63">
        <v>0</v>
      </c>
      <c r="AV2778" s="63">
        <v>0</v>
      </c>
      <c r="AW2778" s="63">
        <v>0</v>
      </c>
      <c r="AX2778" s="63">
        <v>0</v>
      </c>
      <c r="AY2778" s="63">
        <v>0</v>
      </c>
      <c r="BA2778" s="5">
        <f>IF(Q2778&gt;0,RANK(Q2778,(N2778:P2778,Q2778:AE2778)),0)</f>
        <v>3</v>
      </c>
      <c r="BB2778" s="5">
        <f>IF(R2778&gt;0,RANK(R2778,(N2778:P2778,Q2778:AE2778)),0)</f>
        <v>4</v>
      </c>
      <c r="BC2778" s="5">
        <f>IF(T2778&gt;0,RANK(T2778,(N2778:P2778,Q2778:AE2778)),0)</f>
        <v>0</v>
      </c>
      <c r="BD2778" s="5">
        <f>IF(S2778&gt;0,RANK(S2778,(N2778:P2778,Q2778:AE2778)),0)</f>
        <v>0</v>
      </c>
      <c r="BE2778" s="2">
        <f t="shared" si="1076"/>
        <v>1.0477299185098952E-2</v>
      </c>
      <c r="BF2778" s="2">
        <f t="shared" si="1077"/>
        <v>1.7462165308498253E-3</v>
      </c>
      <c r="BG2778" s="2">
        <f t="shared" si="1078"/>
        <v>0</v>
      </c>
      <c r="BH2778" s="2">
        <f t="shared" si="1079"/>
        <v>0</v>
      </c>
      <c r="BJ2778" t="s">
        <v>1684</v>
      </c>
      <c r="BK2778" t="s">
        <v>53</v>
      </c>
      <c r="BL2778">
        <v>11</v>
      </c>
      <c r="BN2778" s="112">
        <v>48</v>
      </c>
      <c r="BO2778" s="114">
        <v>307</v>
      </c>
      <c r="BP2778" s="118">
        <f t="shared" si="1070"/>
        <v>48307</v>
      </c>
      <c r="BQ2778" s="118">
        <f t="shared" si="1069"/>
        <v>48307</v>
      </c>
      <c r="BR2778" s="5" t="s">
        <v>3151</v>
      </c>
      <c r="CD2778" s="63">
        <f t="shared" si="1080"/>
        <v>3436</v>
      </c>
      <c r="CE2778" s="63">
        <v>0</v>
      </c>
    </row>
    <row r="2779" spans="1:83" ht="15" hidden="1" customHeight="1" outlineLevel="1">
      <c r="A2779" t="s">
        <v>398</v>
      </c>
      <c r="B2779" t="s">
        <v>53</v>
      </c>
      <c r="C2779" s="1">
        <f t="shared" si="1071"/>
        <v>97872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0</v>
      </c>
      <c r="G2779" s="129">
        <f t="shared" si="1081"/>
        <v>22855</v>
      </c>
      <c r="H2779" s="134">
        <f t="shared" si="1082"/>
        <v>0.23351929050188</v>
      </c>
      <c r="I2779" s="2"/>
      <c r="J2779" s="2">
        <f t="shared" si="1072"/>
        <v>0.37485695602419489</v>
      </c>
      <c r="K2779" s="2">
        <f t="shared" si="1073"/>
        <v>0.60837624652607492</v>
      </c>
      <c r="L2779" s="2">
        <f t="shared" si="1074"/>
        <v>0</v>
      </c>
      <c r="M2779" s="2">
        <f t="shared" si="1075"/>
        <v>1.6766797449730197E-2</v>
      </c>
      <c r="N2779" s="63">
        <v>36688</v>
      </c>
      <c r="O2779" s="63">
        <v>59543</v>
      </c>
      <c r="P2779" s="63">
        <v>0</v>
      </c>
      <c r="Q2779" s="63">
        <v>1297</v>
      </c>
      <c r="R2779" s="63">
        <v>243</v>
      </c>
      <c r="S2779" s="63">
        <v>0</v>
      </c>
      <c r="T2779" s="63">
        <v>0</v>
      </c>
      <c r="U2779" s="63">
        <v>0</v>
      </c>
      <c r="V2779" s="63">
        <v>4</v>
      </c>
      <c r="W2779" s="63">
        <v>2</v>
      </c>
      <c r="X2779" s="63">
        <v>0</v>
      </c>
      <c r="Y2779" s="63">
        <v>0</v>
      </c>
      <c r="Z2779" s="63">
        <v>94</v>
      </c>
      <c r="AA2779" s="63">
        <v>0</v>
      </c>
      <c r="AB2779" s="63">
        <v>0</v>
      </c>
      <c r="AC2779" s="63">
        <v>0</v>
      </c>
      <c r="AD2779" s="63">
        <v>0</v>
      </c>
      <c r="AE2779" s="63">
        <v>0</v>
      </c>
      <c r="AF2779" s="63">
        <v>0</v>
      </c>
      <c r="AG2779" s="63">
        <v>0</v>
      </c>
      <c r="AH2779" s="63">
        <v>0</v>
      </c>
      <c r="AI2779" s="63">
        <v>0</v>
      </c>
      <c r="AJ2779" s="63">
        <v>0</v>
      </c>
      <c r="AK2779" s="63">
        <v>0</v>
      </c>
      <c r="AL2779" s="63">
        <v>1</v>
      </c>
      <c r="AM2779" s="63">
        <v>0</v>
      </c>
      <c r="AN2779" s="63">
        <v>0</v>
      </c>
      <c r="AO2779" s="63">
        <v>0</v>
      </c>
      <c r="AP2779" s="63">
        <v>0</v>
      </c>
      <c r="AQ2779" s="63">
        <v>0</v>
      </c>
      <c r="AR2779" s="63">
        <v>0</v>
      </c>
      <c r="AS2779" s="63">
        <v>0</v>
      </c>
      <c r="AT2779" s="63">
        <v>0</v>
      </c>
      <c r="AU2779" s="63">
        <v>0</v>
      </c>
      <c r="AV2779" s="63">
        <v>0</v>
      </c>
      <c r="AW2779" s="63">
        <v>0</v>
      </c>
      <c r="AX2779" s="63">
        <v>0</v>
      </c>
      <c r="AY2779" s="63">
        <v>0</v>
      </c>
      <c r="BA2779" s="5">
        <f>IF(Q2779&gt;0,RANK(Q2779,(N2779:P2779,Q2779:AE2779)),0)</f>
        <v>3</v>
      </c>
      <c r="BB2779" s="5">
        <f>IF(R2779&gt;0,RANK(R2779,(N2779:P2779,Q2779:AE2779)),0)</f>
        <v>4</v>
      </c>
      <c r="BC2779" s="5">
        <f>IF(T2779&gt;0,RANK(T2779,(N2779:P2779,Q2779:AE2779)),0)</f>
        <v>0</v>
      </c>
      <c r="BD2779" s="5">
        <f>IF(S2779&gt;0,RANK(S2779,(N2779:P2779,Q2779:AE2779)),0)</f>
        <v>0</v>
      </c>
      <c r="BE2779" s="2">
        <f t="shared" si="1076"/>
        <v>1.3252002615661273E-2</v>
      </c>
      <c r="BF2779" s="2">
        <f t="shared" si="1077"/>
        <v>2.482834722903384E-3</v>
      </c>
      <c r="BG2779" s="2">
        <f t="shared" si="1078"/>
        <v>0</v>
      </c>
      <c r="BH2779" s="2">
        <f t="shared" si="1079"/>
        <v>0</v>
      </c>
      <c r="BJ2779" t="s">
        <v>398</v>
      </c>
      <c r="BK2779" t="s">
        <v>53</v>
      </c>
      <c r="BL2779">
        <v>17</v>
      </c>
      <c r="BN2779" s="112">
        <v>48</v>
      </c>
      <c r="BO2779" s="114">
        <v>309</v>
      </c>
      <c r="BP2779" s="118">
        <f t="shared" si="1070"/>
        <v>48309</v>
      </c>
      <c r="BQ2779" s="118">
        <f t="shared" si="1069"/>
        <v>48309</v>
      </c>
      <c r="BR2779" s="5" t="s">
        <v>3151</v>
      </c>
      <c r="CD2779" s="63">
        <f t="shared" si="1080"/>
        <v>97872</v>
      </c>
      <c r="CE2779" s="63">
        <v>2</v>
      </c>
    </row>
    <row r="2780" spans="1:83" ht="15" hidden="1" customHeight="1" outlineLevel="1">
      <c r="A2780" t="s">
        <v>1189</v>
      </c>
      <c r="B2780" t="s">
        <v>53</v>
      </c>
      <c r="C2780" s="1">
        <f t="shared" si="1071"/>
        <v>516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0</v>
      </c>
      <c r="G2780" s="129">
        <f t="shared" si="1081"/>
        <v>407</v>
      </c>
      <c r="H2780" s="134">
        <f t="shared" si="1082"/>
        <v>0.78875968992248058</v>
      </c>
      <c r="I2780" s="2"/>
      <c r="J2780" s="2">
        <f t="shared" si="1072"/>
        <v>0.10271317829457365</v>
      </c>
      <c r="K2780" s="2">
        <f t="shared" si="1073"/>
        <v>0.89147286821705429</v>
      </c>
      <c r="L2780" s="2">
        <f t="shared" si="1074"/>
        <v>0</v>
      </c>
      <c r="M2780" s="2">
        <f t="shared" si="1075"/>
        <v>5.8139534883721034E-3</v>
      </c>
      <c r="N2780" s="63">
        <v>53</v>
      </c>
      <c r="O2780" s="63">
        <v>460</v>
      </c>
      <c r="P2780" s="63">
        <v>0</v>
      </c>
      <c r="Q2780" s="63">
        <v>2</v>
      </c>
      <c r="R2780" s="63">
        <v>1</v>
      </c>
      <c r="S2780" s="63">
        <v>0</v>
      </c>
      <c r="T2780" s="63">
        <v>0</v>
      </c>
      <c r="U2780" s="63">
        <v>0</v>
      </c>
      <c r="V2780" s="63">
        <v>0</v>
      </c>
      <c r="W2780" s="63">
        <v>0</v>
      </c>
      <c r="X2780" s="63">
        <v>0</v>
      </c>
      <c r="Y2780" s="63">
        <v>0</v>
      </c>
      <c r="Z2780" s="63">
        <v>0</v>
      </c>
      <c r="AA2780" s="63">
        <v>0</v>
      </c>
      <c r="AB2780" s="63">
        <v>0</v>
      </c>
      <c r="AC2780" s="63">
        <v>0</v>
      </c>
      <c r="AD2780" s="63">
        <v>0</v>
      </c>
      <c r="AE2780" s="63">
        <v>0</v>
      </c>
      <c r="AF2780" s="63">
        <v>0</v>
      </c>
      <c r="AG2780" s="63">
        <v>0</v>
      </c>
      <c r="AH2780" s="63">
        <v>0</v>
      </c>
      <c r="AI2780" s="63">
        <v>0</v>
      </c>
      <c r="AJ2780" s="63">
        <v>0</v>
      </c>
      <c r="AK2780" s="63">
        <v>0</v>
      </c>
      <c r="AL2780" s="63">
        <v>0</v>
      </c>
      <c r="AM2780" s="63">
        <v>0</v>
      </c>
      <c r="AN2780" s="63">
        <v>0</v>
      </c>
      <c r="AO2780" s="63">
        <v>0</v>
      </c>
      <c r="AP2780" s="63">
        <v>0</v>
      </c>
      <c r="AQ2780" s="63">
        <v>0</v>
      </c>
      <c r="AR2780" s="63">
        <v>0</v>
      </c>
      <c r="AS2780" s="63">
        <v>0</v>
      </c>
      <c r="AT2780" s="63">
        <v>0</v>
      </c>
      <c r="AU2780" s="63">
        <v>0</v>
      </c>
      <c r="AV2780" s="63">
        <v>0</v>
      </c>
      <c r="AW2780" s="63">
        <v>0</v>
      </c>
      <c r="AX2780" s="63">
        <v>0</v>
      </c>
      <c r="AY2780" s="63">
        <v>0</v>
      </c>
      <c r="BA2780" s="5">
        <f>IF(Q2780&gt;0,RANK(Q2780,(N2780:P2780,Q2780:AE2780)),0)</f>
        <v>3</v>
      </c>
      <c r="BB2780" s="5">
        <f>IF(R2780&gt;0,RANK(R2780,(N2780:P2780,Q2780:AE2780)),0)</f>
        <v>4</v>
      </c>
      <c r="BC2780" s="5">
        <f>IF(T2780&gt;0,RANK(T2780,(N2780:P2780,Q2780:AE2780)),0)</f>
        <v>0</v>
      </c>
      <c r="BD2780" s="5">
        <f>IF(S2780&gt;0,RANK(S2780,(N2780:P2780,Q2780:AE2780)),0)</f>
        <v>0</v>
      </c>
      <c r="BE2780" s="2">
        <f t="shared" si="1076"/>
        <v>3.875968992248062E-3</v>
      </c>
      <c r="BF2780" s="2">
        <f t="shared" si="1077"/>
        <v>1.937984496124031E-3</v>
      </c>
      <c r="BG2780" s="2">
        <f t="shared" si="1078"/>
        <v>0</v>
      </c>
      <c r="BH2780" s="2">
        <f t="shared" si="1079"/>
        <v>0</v>
      </c>
      <c r="BJ2780" t="s">
        <v>1189</v>
      </c>
      <c r="BK2780" t="s">
        <v>53</v>
      </c>
      <c r="BL2780">
        <v>28</v>
      </c>
      <c r="BN2780" s="112">
        <v>48</v>
      </c>
      <c r="BO2780" s="114">
        <v>311</v>
      </c>
      <c r="BP2780" s="118">
        <f t="shared" si="1070"/>
        <v>48311</v>
      </c>
      <c r="BQ2780" s="118">
        <f t="shared" si="1069"/>
        <v>48311</v>
      </c>
      <c r="BR2780" s="5" t="s">
        <v>3151</v>
      </c>
      <c r="CD2780" s="63">
        <f t="shared" si="1080"/>
        <v>516</v>
      </c>
      <c r="CE2780" s="63">
        <v>0</v>
      </c>
    </row>
    <row r="2781" spans="1:83" ht="15" hidden="1" customHeight="1" outlineLevel="1">
      <c r="A2781" t="s">
        <v>1649</v>
      </c>
      <c r="B2781" t="s">
        <v>53</v>
      </c>
      <c r="C2781" s="1">
        <f t="shared" si="1071"/>
        <v>5298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29">
        <f t="shared" si="1081"/>
        <v>3081</v>
      </c>
      <c r="H2781" s="134">
        <f t="shared" si="1082"/>
        <v>0.58154020385050964</v>
      </c>
      <c r="I2781" s="2"/>
      <c r="J2781" s="2">
        <f t="shared" si="1072"/>
        <v>0.2053605134012835</v>
      </c>
      <c r="K2781" s="2">
        <f t="shared" si="1073"/>
        <v>0.78690071725179311</v>
      </c>
      <c r="L2781" s="2">
        <f t="shared" si="1074"/>
        <v>0</v>
      </c>
      <c r="M2781" s="2">
        <f t="shared" si="1075"/>
        <v>7.7387693469234131E-3</v>
      </c>
      <c r="N2781" s="63">
        <v>1088</v>
      </c>
      <c r="O2781" s="63">
        <v>4169</v>
      </c>
      <c r="P2781" s="63">
        <v>0</v>
      </c>
      <c r="Q2781" s="63">
        <v>30</v>
      </c>
      <c r="R2781" s="63">
        <v>10</v>
      </c>
      <c r="S2781" s="63">
        <v>0</v>
      </c>
      <c r="T2781" s="63">
        <v>0</v>
      </c>
      <c r="U2781" s="63">
        <v>0</v>
      </c>
      <c r="V2781" s="63">
        <v>0</v>
      </c>
      <c r="W2781" s="63">
        <v>0</v>
      </c>
      <c r="X2781" s="63">
        <v>0</v>
      </c>
      <c r="Y2781" s="63">
        <v>0</v>
      </c>
      <c r="Z2781" s="63">
        <v>1</v>
      </c>
      <c r="AA2781" s="63">
        <v>0</v>
      </c>
      <c r="AB2781" s="63">
        <v>0</v>
      </c>
      <c r="AC2781" s="63">
        <v>0</v>
      </c>
      <c r="AD2781" s="63">
        <v>0</v>
      </c>
      <c r="AE2781" s="63">
        <v>0</v>
      </c>
      <c r="AF2781" s="63">
        <v>0</v>
      </c>
      <c r="AG2781" s="63">
        <v>0</v>
      </c>
      <c r="AH2781" s="63">
        <v>0</v>
      </c>
      <c r="AI2781" s="63">
        <v>0</v>
      </c>
      <c r="AJ2781" s="63">
        <v>0</v>
      </c>
      <c r="AK2781" s="63">
        <v>0</v>
      </c>
      <c r="AL2781" s="63">
        <v>0</v>
      </c>
      <c r="AM2781" s="63">
        <v>0</v>
      </c>
      <c r="AN2781" s="63">
        <v>0</v>
      </c>
      <c r="AO2781" s="63">
        <v>0</v>
      </c>
      <c r="AP2781" s="63">
        <v>0</v>
      </c>
      <c r="AQ2781" s="63">
        <v>0</v>
      </c>
      <c r="AR2781" s="63">
        <v>0</v>
      </c>
      <c r="AS2781" s="63">
        <v>0</v>
      </c>
      <c r="AT2781" s="63">
        <v>0</v>
      </c>
      <c r="AU2781" s="63">
        <v>0</v>
      </c>
      <c r="AV2781" s="63">
        <v>0</v>
      </c>
      <c r="AW2781" s="63">
        <v>0</v>
      </c>
      <c r="AX2781" s="63">
        <v>0</v>
      </c>
      <c r="AY2781" s="63">
        <v>0</v>
      </c>
      <c r="BA2781" s="5">
        <f>IF(Q2781&gt;0,RANK(Q2781,(N2781:P2781,Q2781:AE2781)),0)</f>
        <v>3</v>
      </c>
      <c r="BB2781" s="5">
        <f>IF(R2781&gt;0,RANK(R2781,(N2781:P2781,Q2781:AE2781)),0)</f>
        <v>4</v>
      </c>
      <c r="BC2781" s="5">
        <f>IF(T2781&gt;0,RANK(T2781,(N2781:P2781,Q2781:AE2781)),0)</f>
        <v>0</v>
      </c>
      <c r="BD2781" s="5">
        <f>IF(S2781&gt;0,RANK(S2781,(N2781:P2781,Q2781:AE2781)),0)</f>
        <v>0</v>
      </c>
      <c r="BE2781" s="2">
        <f t="shared" si="1076"/>
        <v>5.6625141562853904E-3</v>
      </c>
      <c r="BF2781" s="2">
        <f t="shared" si="1077"/>
        <v>1.887504718761797E-3</v>
      </c>
      <c r="BG2781" s="2">
        <f t="shared" si="1078"/>
        <v>0</v>
      </c>
      <c r="BH2781" s="2">
        <f t="shared" si="1079"/>
        <v>0</v>
      </c>
      <c r="BJ2781" t="s">
        <v>1649</v>
      </c>
      <c r="BK2781" t="s">
        <v>53</v>
      </c>
      <c r="BL2781">
        <v>8</v>
      </c>
      <c r="BN2781" s="112">
        <v>48</v>
      </c>
      <c r="BO2781" s="114">
        <v>313</v>
      </c>
      <c r="BP2781" s="118">
        <f t="shared" si="1070"/>
        <v>48313</v>
      </c>
      <c r="BQ2781" s="118">
        <f t="shared" si="1069"/>
        <v>48313</v>
      </c>
      <c r="BR2781" s="5" t="s">
        <v>3151</v>
      </c>
      <c r="CD2781" s="63">
        <f t="shared" si="1080"/>
        <v>5298</v>
      </c>
      <c r="CE2781" s="63">
        <v>0</v>
      </c>
    </row>
    <row r="2782" spans="1:83" ht="15" hidden="1" customHeight="1" outlineLevel="1">
      <c r="A2782" t="s">
        <v>1825</v>
      </c>
      <c r="B2782" t="s">
        <v>53</v>
      </c>
      <c r="C2782" s="1">
        <f t="shared" si="1071"/>
        <v>4864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0</v>
      </c>
      <c r="G2782" s="129">
        <f t="shared" si="1081"/>
        <v>2131</v>
      </c>
      <c r="H2782" s="134">
        <f t="shared" si="1082"/>
        <v>0.43811677631578949</v>
      </c>
      <c r="I2782" s="2"/>
      <c r="J2782" s="2">
        <f t="shared" si="1072"/>
        <v>0.27528782894736842</v>
      </c>
      <c r="K2782" s="2">
        <f t="shared" si="1073"/>
        <v>0.71340460526315785</v>
      </c>
      <c r="L2782" s="2">
        <f t="shared" si="1074"/>
        <v>0</v>
      </c>
      <c r="M2782" s="2">
        <f t="shared" si="1075"/>
        <v>1.1307565789473784E-2</v>
      </c>
      <c r="N2782" s="63">
        <v>1339</v>
      </c>
      <c r="O2782" s="63">
        <v>3470</v>
      </c>
      <c r="P2782" s="63">
        <v>0</v>
      </c>
      <c r="Q2782" s="63">
        <v>47</v>
      </c>
      <c r="R2782" s="63">
        <v>8</v>
      </c>
      <c r="S2782" s="63">
        <v>0</v>
      </c>
      <c r="T2782" s="63">
        <v>0</v>
      </c>
      <c r="U2782" s="63">
        <v>0</v>
      </c>
      <c r="V2782" s="63">
        <v>0</v>
      </c>
      <c r="W2782" s="63">
        <v>0</v>
      </c>
      <c r="X2782" s="63">
        <v>0</v>
      </c>
      <c r="Y2782" s="63">
        <v>0</v>
      </c>
      <c r="Z2782" s="63">
        <v>0</v>
      </c>
      <c r="AA2782" s="63">
        <v>0</v>
      </c>
      <c r="AB2782" s="63">
        <v>0</v>
      </c>
      <c r="AC2782" s="63">
        <v>0</v>
      </c>
      <c r="AD2782" s="63">
        <v>0</v>
      </c>
      <c r="AE2782" s="63">
        <v>0</v>
      </c>
      <c r="AF2782" s="63">
        <v>0</v>
      </c>
      <c r="AG2782" s="63">
        <v>0</v>
      </c>
      <c r="AH2782" s="63">
        <v>0</v>
      </c>
      <c r="AI2782" s="63">
        <v>0</v>
      </c>
      <c r="AJ2782" s="63">
        <v>0</v>
      </c>
      <c r="AK2782" s="63">
        <v>0</v>
      </c>
      <c r="AL2782" s="63">
        <v>0</v>
      </c>
      <c r="AM2782" s="63">
        <v>0</v>
      </c>
      <c r="AN2782" s="63">
        <v>0</v>
      </c>
      <c r="AO2782" s="63">
        <v>0</v>
      </c>
      <c r="AP2782" s="63">
        <v>0</v>
      </c>
      <c r="AQ2782" s="63">
        <v>0</v>
      </c>
      <c r="AR2782" s="63">
        <v>0</v>
      </c>
      <c r="AS2782" s="63">
        <v>0</v>
      </c>
      <c r="AT2782" s="63">
        <v>0</v>
      </c>
      <c r="AU2782" s="63">
        <v>0</v>
      </c>
      <c r="AV2782" s="63">
        <v>0</v>
      </c>
      <c r="AW2782" s="63">
        <v>0</v>
      </c>
      <c r="AX2782" s="63">
        <v>0</v>
      </c>
      <c r="AY2782" s="63">
        <v>0</v>
      </c>
      <c r="BA2782" s="5">
        <f>IF(Q2782&gt;0,RANK(Q2782,(N2782:P2782,Q2782:AE2782)),0)</f>
        <v>3</v>
      </c>
      <c r="BB2782" s="5">
        <f>IF(R2782&gt;0,RANK(R2782,(N2782:P2782,Q2782:AE2782)),0)</f>
        <v>4</v>
      </c>
      <c r="BC2782" s="5">
        <f>IF(T2782&gt;0,RANK(T2782,(N2782:P2782,Q2782:AE2782)),0)</f>
        <v>0</v>
      </c>
      <c r="BD2782" s="5">
        <f>IF(S2782&gt;0,RANK(S2782,(N2782:P2782,Q2782:AE2782)),0)</f>
        <v>0</v>
      </c>
      <c r="BE2782" s="2">
        <f t="shared" si="1076"/>
        <v>9.6628289473684216E-3</v>
      </c>
      <c r="BF2782" s="2">
        <f t="shared" si="1077"/>
        <v>1.6447368421052631E-3</v>
      </c>
      <c r="BG2782" s="2">
        <f t="shared" si="1078"/>
        <v>0</v>
      </c>
      <c r="BH2782" s="2">
        <f t="shared" si="1079"/>
        <v>0</v>
      </c>
      <c r="BJ2782" t="s">
        <v>1825</v>
      </c>
      <c r="BK2782" t="s">
        <v>53</v>
      </c>
      <c r="BL2782">
        <v>4</v>
      </c>
      <c r="BN2782" s="112">
        <v>48</v>
      </c>
      <c r="BO2782" s="114">
        <v>315</v>
      </c>
      <c r="BP2782" s="118">
        <f t="shared" si="1070"/>
        <v>48315</v>
      </c>
      <c r="BQ2782" s="118">
        <f t="shared" si="1069"/>
        <v>48315</v>
      </c>
      <c r="BR2782" s="5" t="s">
        <v>3151</v>
      </c>
      <c r="CD2782" s="63">
        <f t="shared" si="1080"/>
        <v>4864</v>
      </c>
      <c r="CE2782" s="63">
        <v>0</v>
      </c>
    </row>
    <row r="2783" spans="1:83" ht="15" hidden="1" customHeight="1" outlineLevel="1">
      <c r="A2783" t="s">
        <v>1</v>
      </c>
      <c r="B2783" t="s">
        <v>53</v>
      </c>
      <c r="C2783" s="1">
        <f t="shared" si="1071"/>
        <v>2160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29">
        <f t="shared" si="1081"/>
        <v>1569</v>
      </c>
      <c r="H2783" s="134">
        <f t="shared" si="1082"/>
        <v>0.72638888888888886</v>
      </c>
      <c r="I2783" s="2"/>
      <c r="J2783" s="2">
        <f t="shared" si="1072"/>
        <v>0.13333333333333333</v>
      </c>
      <c r="K2783" s="2">
        <f t="shared" si="1073"/>
        <v>0.85972222222222228</v>
      </c>
      <c r="L2783" s="2">
        <f t="shared" si="1074"/>
        <v>0</v>
      </c>
      <c r="M2783" s="2">
        <f t="shared" si="1075"/>
        <v>6.9444444444444198E-3</v>
      </c>
      <c r="N2783" s="63">
        <v>288</v>
      </c>
      <c r="O2783" s="63">
        <v>1857</v>
      </c>
      <c r="P2783" s="63">
        <v>0</v>
      </c>
      <c r="Q2783" s="63">
        <v>13</v>
      </c>
      <c r="R2783" s="63">
        <v>2</v>
      </c>
      <c r="S2783" s="63">
        <v>0</v>
      </c>
      <c r="T2783" s="63">
        <v>0</v>
      </c>
      <c r="U2783" s="63">
        <v>0</v>
      </c>
      <c r="V2783" s="63">
        <v>0</v>
      </c>
      <c r="W2783" s="63">
        <v>0</v>
      </c>
      <c r="X2783" s="63">
        <v>0</v>
      </c>
      <c r="Y2783" s="63">
        <v>0</v>
      </c>
      <c r="Z2783" s="63">
        <v>0</v>
      </c>
      <c r="AA2783" s="63">
        <v>0</v>
      </c>
      <c r="AB2783" s="63">
        <v>0</v>
      </c>
      <c r="AC2783" s="63">
        <v>0</v>
      </c>
      <c r="AD2783" s="63">
        <v>0</v>
      </c>
      <c r="AE2783" s="63">
        <v>0</v>
      </c>
      <c r="AF2783" s="63">
        <v>0</v>
      </c>
      <c r="AG2783" s="63">
        <v>0</v>
      </c>
      <c r="AH2783" s="63">
        <v>0</v>
      </c>
      <c r="AI2783" s="63">
        <v>0</v>
      </c>
      <c r="AJ2783" s="63">
        <v>0</v>
      </c>
      <c r="AK2783" s="63">
        <v>0</v>
      </c>
      <c r="AL2783" s="63">
        <v>0</v>
      </c>
      <c r="AM2783" s="63">
        <v>0</v>
      </c>
      <c r="AN2783" s="63">
        <v>0</v>
      </c>
      <c r="AO2783" s="63">
        <v>0</v>
      </c>
      <c r="AP2783" s="63">
        <v>0</v>
      </c>
      <c r="AQ2783" s="63">
        <v>0</v>
      </c>
      <c r="AR2783" s="63">
        <v>0</v>
      </c>
      <c r="AS2783" s="63">
        <v>0</v>
      </c>
      <c r="AT2783" s="63">
        <v>0</v>
      </c>
      <c r="AU2783" s="63">
        <v>0</v>
      </c>
      <c r="AV2783" s="63">
        <v>0</v>
      </c>
      <c r="AW2783" s="63">
        <v>0</v>
      </c>
      <c r="AX2783" s="63">
        <v>0</v>
      </c>
      <c r="AY2783" s="63">
        <v>0</v>
      </c>
      <c r="BA2783" s="5">
        <f>IF(Q2783&gt;0,RANK(Q2783,(N2783:P2783,Q2783:AE2783)),0)</f>
        <v>3</v>
      </c>
      <c r="BB2783" s="5">
        <f>IF(R2783&gt;0,RANK(R2783,(N2783:P2783,Q2783:AE2783)),0)</f>
        <v>4</v>
      </c>
      <c r="BC2783" s="5">
        <f>IF(T2783&gt;0,RANK(T2783,(N2783:P2783,Q2783:AE2783)),0)</f>
        <v>0</v>
      </c>
      <c r="BD2783" s="5">
        <f>IF(S2783&gt;0,RANK(S2783,(N2783:P2783,Q2783:AE2783)),0)</f>
        <v>0</v>
      </c>
      <c r="BE2783" s="2">
        <f t="shared" si="1076"/>
        <v>6.0185185185185185E-3</v>
      </c>
      <c r="BF2783" s="2">
        <f t="shared" si="1077"/>
        <v>9.2592592592592596E-4</v>
      </c>
      <c r="BG2783" s="2">
        <f t="shared" si="1078"/>
        <v>0</v>
      </c>
      <c r="BH2783" s="2">
        <f t="shared" si="1079"/>
        <v>0</v>
      </c>
      <c r="BJ2783" t="s">
        <v>1</v>
      </c>
      <c r="BK2783" t="s">
        <v>53</v>
      </c>
      <c r="BL2783">
        <v>11</v>
      </c>
      <c r="BN2783" s="112">
        <v>48</v>
      </c>
      <c r="BO2783" s="114">
        <v>317</v>
      </c>
      <c r="BP2783" s="118">
        <f t="shared" si="1070"/>
        <v>48317</v>
      </c>
      <c r="BQ2783" s="118">
        <f t="shared" si="1069"/>
        <v>48317</v>
      </c>
      <c r="BR2783" s="5" t="s">
        <v>3151</v>
      </c>
      <c r="CD2783" s="63">
        <f t="shared" si="1080"/>
        <v>2160</v>
      </c>
      <c r="CE2783" s="63">
        <v>0</v>
      </c>
    </row>
    <row r="2784" spans="1:83" ht="15" hidden="1" customHeight="1" outlineLevel="1">
      <c r="A2784" t="s">
        <v>1941</v>
      </c>
      <c r="B2784" t="s">
        <v>53</v>
      </c>
      <c r="C2784" s="1">
        <f t="shared" si="1071"/>
        <v>2474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0</v>
      </c>
      <c r="G2784" s="129">
        <f t="shared" si="1081"/>
        <v>1534</v>
      </c>
      <c r="H2784" s="134">
        <f t="shared" si="1082"/>
        <v>0.62004850444624093</v>
      </c>
      <c r="I2784" s="2"/>
      <c r="J2784" s="2">
        <f t="shared" si="1072"/>
        <v>0.1847210994341148</v>
      </c>
      <c r="K2784" s="2">
        <f t="shared" si="1073"/>
        <v>0.80476960388035568</v>
      </c>
      <c r="L2784" s="2">
        <f t="shared" si="1074"/>
        <v>0</v>
      </c>
      <c r="M2784" s="2">
        <f t="shared" si="1075"/>
        <v>1.0509296685529468E-2</v>
      </c>
      <c r="N2784" s="63">
        <v>457</v>
      </c>
      <c r="O2784" s="63">
        <v>1991</v>
      </c>
      <c r="P2784" s="63">
        <v>0</v>
      </c>
      <c r="Q2784" s="63">
        <v>19</v>
      </c>
      <c r="R2784" s="63">
        <v>2</v>
      </c>
      <c r="S2784" s="63">
        <v>0</v>
      </c>
      <c r="T2784" s="63">
        <v>0</v>
      </c>
      <c r="U2784" s="63">
        <v>0</v>
      </c>
      <c r="V2784" s="63">
        <v>0</v>
      </c>
      <c r="W2784" s="63">
        <v>0</v>
      </c>
      <c r="X2784" s="63">
        <v>0</v>
      </c>
      <c r="Y2784" s="63">
        <v>0</v>
      </c>
      <c r="Z2784" s="63">
        <v>0</v>
      </c>
      <c r="AA2784" s="63">
        <v>0</v>
      </c>
      <c r="AB2784" s="63">
        <v>0</v>
      </c>
      <c r="AC2784" s="63">
        <v>0</v>
      </c>
      <c r="AD2784" s="63">
        <v>0</v>
      </c>
      <c r="AE2784" s="63">
        <v>0</v>
      </c>
      <c r="AF2784" s="63">
        <v>0</v>
      </c>
      <c r="AG2784" s="63">
        <v>0</v>
      </c>
      <c r="AH2784" s="63">
        <v>0</v>
      </c>
      <c r="AI2784" s="63">
        <v>5</v>
      </c>
      <c r="AJ2784" s="63">
        <v>0</v>
      </c>
      <c r="AK2784" s="63">
        <v>0</v>
      </c>
      <c r="AL2784" s="63">
        <v>0</v>
      </c>
      <c r="AM2784" s="63">
        <v>0</v>
      </c>
      <c r="AN2784" s="63">
        <v>0</v>
      </c>
      <c r="AO2784" s="63">
        <v>0</v>
      </c>
      <c r="AP2784" s="63">
        <v>0</v>
      </c>
      <c r="AQ2784" s="63">
        <v>0</v>
      </c>
      <c r="AR2784" s="63">
        <v>0</v>
      </c>
      <c r="AS2784" s="63">
        <v>0</v>
      </c>
      <c r="AT2784" s="63">
        <v>0</v>
      </c>
      <c r="AU2784" s="63">
        <v>0</v>
      </c>
      <c r="AV2784" s="63">
        <v>0</v>
      </c>
      <c r="AW2784" s="63">
        <v>0</v>
      </c>
      <c r="AX2784" s="63">
        <v>0</v>
      </c>
      <c r="AY2784" s="63">
        <v>0</v>
      </c>
      <c r="BA2784" s="5">
        <f>IF(Q2784&gt;0,RANK(Q2784,(N2784:P2784,Q2784:AE2784)),0)</f>
        <v>3</v>
      </c>
      <c r="BB2784" s="5">
        <f>IF(R2784&gt;0,RANK(R2784,(N2784:P2784,Q2784:AE2784)),0)</f>
        <v>4</v>
      </c>
      <c r="BC2784" s="5">
        <f>IF(T2784&gt;0,RANK(T2784,(N2784:P2784,Q2784:AE2784)),0)</f>
        <v>0</v>
      </c>
      <c r="BD2784" s="5">
        <f>IF(S2784&gt;0,RANK(S2784,(N2784:P2784,Q2784:AE2784)),0)</f>
        <v>0</v>
      </c>
      <c r="BE2784" s="2">
        <f t="shared" si="1076"/>
        <v>7.679870654810024E-3</v>
      </c>
      <c r="BF2784" s="2">
        <f t="shared" si="1077"/>
        <v>8.0840743734842356E-4</v>
      </c>
      <c r="BG2784" s="2">
        <f t="shared" si="1078"/>
        <v>0</v>
      </c>
      <c r="BH2784" s="2">
        <f t="shared" si="1079"/>
        <v>0</v>
      </c>
      <c r="BJ2784" t="s">
        <v>1941</v>
      </c>
      <c r="BK2784" t="s">
        <v>53</v>
      </c>
      <c r="BL2784">
        <v>11</v>
      </c>
      <c r="BN2784" s="112">
        <v>48</v>
      </c>
      <c r="BO2784" s="114">
        <v>319</v>
      </c>
      <c r="BP2784" s="118">
        <f t="shared" si="1070"/>
        <v>48319</v>
      </c>
      <c r="BQ2784" s="118">
        <f t="shared" si="1069"/>
        <v>48319</v>
      </c>
      <c r="BR2784" s="5" t="s">
        <v>3151</v>
      </c>
      <c r="CD2784" s="63">
        <f t="shared" si="1080"/>
        <v>2474</v>
      </c>
      <c r="CE2784" s="63">
        <v>0</v>
      </c>
    </row>
    <row r="2785" spans="1:83" ht="15" hidden="1" customHeight="1" outlineLevel="1">
      <c r="A2785" t="s">
        <v>2149</v>
      </c>
      <c r="B2785" t="s">
        <v>53</v>
      </c>
      <c r="C2785" s="1">
        <f t="shared" si="1071"/>
        <v>13727</v>
      </c>
      <c r="D2785" s="5">
        <f>IF(N2785&gt;0, RANK(N2785,(N2785:P2785,Q2785:AE2785)),0)</f>
        <v>2</v>
      </c>
      <c r="E2785" s="5">
        <f>IF(O2785&gt;0,RANK(O2785,(N2785:P2785,Q2785:AE2785)),0)</f>
        <v>1</v>
      </c>
      <c r="F2785" s="5">
        <f>IF(P2785&gt;0,RANK(P2785,(N2785:P2785,Q2785:AE2785)),0)</f>
        <v>0</v>
      </c>
      <c r="G2785" s="129">
        <f t="shared" si="1081"/>
        <v>6112</v>
      </c>
      <c r="H2785" s="134">
        <f t="shared" si="1082"/>
        <v>0.44525387921614334</v>
      </c>
      <c r="I2785" s="2"/>
      <c r="J2785" s="2">
        <f t="shared" si="1072"/>
        <v>0.27194580024768705</v>
      </c>
      <c r="K2785" s="2">
        <f t="shared" si="1073"/>
        <v>0.71719967946383045</v>
      </c>
      <c r="L2785" s="2">
        <f t="shared" si="1074"/>
        <v>0</v>
      </c>
      <c r="M2785" s="2">
        <f t="shared" si="1075"/>
        <v>1.0854520288482439E-2</v>
      </c>
      <c r="N2785" s="63">
        <v>3733</v>
      </c>
      <c r="O2785" s="63">
        <v>9845</v>
      </c>
      <c r="P2785" s="63">
        <v>0</v>
      </c>
      <c r="Q2785" s="63">
        <v>115</v>
      </c>
      <c r="R2785" s="63">
        <v>33</v>
      </c>
      <c r="S2785" s="63">
        <v>0</v>
      </c>
      <c r="T2785" s="63">
        <v>0</v>
      </c>
      <c r="U2785" s="63">
        <v>0</v>
      </c>
      <c r="V2785" s="63">
        <v>0</v>
      </c>
      <c r="W2785" s="63">
        <v>0</v>
      </c>
      <c r="X2785" s="63">
        <v>0</v>
      </c>
      <c r="Y2785" s="63">
        <v>0</v>
      </c>
      <c r="Z2785" s="63">
        <v>1</v>
      </c>
      <c r="AA2785" s="63">
        <v>0</v>
      </c>
      <c r="AB2785" s="63">
        <v>0</v>
      </c>
      <c r="AC2785" s="63">
        <v>0</v>
      </c>
      <c r="AD2785" s="63">
        <v>0</v>
      </c>
      <c r="AE2785" s="63">
        <v>0</v>
      </c>
      <c r="AF2785" s="63">
        <v>0</v>
      </c>
      <c r="AG2785" s="63">
        <v>0</v>
      </c>
      <c r="AH2785" s="63">
        <v>0</v>
      </c>
      <c r="AI2785" s="63">
        <v>0</v>
      </c>
      <c r="AJ2785" s="63">
        <v>0</v>
      </c>
      <c r="AK2785" s="63">
        <v>0</v>
      </c>
      <c r="AL2785" s="63">
        <v>0</v>
      </c>
      <c r="AM2785" s="63">
        <v>0</v>
      </c>
      <c r="AN2785" s="63">
        <v>0</v>
      </c>
      <c r="AO2785" s="63">
        <v>0</v>
      </c>
      <c r="AP2785" s="63">
        <v>0</v>
      </c>
      <c r="AQ2785" s="63">
        <v>0</v>
      </c>
      <c r="AR2785" s="63">
        <v>0</v>
      </c>
      <c r="AS2785" s="63">
        <v>0</v>
      </c>
      <c r="AT2785" s="63">
        <v>0</v>
      </c>
      <c r="AU2785" s="63">
        <v>0</v>
      </c>
      <c r="AV2785" s="63">
        <v>0</v>
      </c>
      <c r="AW2785" s="63">
        <v>0</v>
      </c>
      <c r="AX2785" s="63">
        <v>0</v>
      </c>
      <c r="AY2785" s="63">
        <v>0</v>
      </c>
      <c r="BA2785" s="5">
        <f>IF(Q2785&gt;0,RANK(Q2785,(N2785:P2785,Q2785:AE2785)),0)</f>
        <v>3</v>
      </c>
      <c r="BB2785" s="5">
        <f>IF(R2785&gt;0,RANK(R2785,(N2785:P2785,Q2785:AE2785)),0)</f>
        <v>4</v>
      </c>
      <c r="BC2785" s="5">
        <f>IF(T2785&gt;0,RANK(T2785,(N2785:P2785,Q2785:AE2785)),0)</f>
        <v>0</v>
      </c>
      <c r="BD2785" s="5">
        <f>IF(S2785&gt;0,RANK(S2785,(N2785:P2785,Q2785:AE2785)),0)</f>
        <v>0</v>
      </c>
      <c r="BE2785" s="2">
        <f t="shared" si="1076"/>
        <v>8.37764988708385E-3</v>
      </c>
      <c r="BF2785" s="2">
        <f t="shared" si="1077"/>
        <v>2.4040212719458002E-3</v>
      </c>
      <c r="BG2785" s="2">
        <f t="shared" si="1078"/>
        <v>0</v>
      </c>
      <c r="BH2785" s="2">
        <f t="shared" si="1079"/>
        <v>0</v>
      </c>
      <c r="BJ2785" t="s">
        <v>2149</v>
      </c>
      <c r="BK2785" t="s">
        <v>53</v>
      </c>
      <c r="BL2785">
        <v>27</v>
      </c>
      <c r="BN2785" s="112">
        <v>48</v>
      </c>
      <c r="BO2785" s="114">
        <v>321</v>
      </c>
      <c r="BP2785" s="118">
        <f t="shared" si="1070"/>
        <v>48321</v>
      </c>
      <c r="BQ2785" s="118">
        <f t="shared" si="1069"/>
        <v>48321</v>
      </c>
      <c r="BR2785" s="5" t="s">
        <v>3151</v>
      </c>
      <c r="CD2785" s="63">
        <f t="shared" si="1080"/>
        <v>13727</v>
      </c>
      <c r="CE2785" s="63">
        <v>0</v>
      </c>
    </row>
    <row r="2786" spans="1:83" ht="15" hidden="1" customHeight="1" outlineLevel="1">
      <c r="A2786" t="s">
        <v>32</v>
      </c>
      <c r="B2786" t="s">
        <v>53</v>
      </c>
      <c r="C2786" s="1">
        <f t="shared" si="1071"/>
        <v>15346</v>
      </c>
      <c r="D2786" s="5">
        <f>IF(N2786&gt;0, RANK(N2786,(N2786:P2786,Q2786:AE2786)),0)</f>
        <v>1</v>
      </c>
      <c r="E2786" s="5">
        <f>IF(O2786&gt;0,RANK(O2786,(N2786:P2786,Q2786:AE2786)),0)</f>
        <v>2</v>
      </c>
      <c r="F2786" s="5">
        <f>IF(P2786&gt;0,RANK(P2786,(N2786:P2786,Q2786:AE2786)),0)</f>
        <v>0</v>
      </c>
      <c r="G2786" s="129">
        <f t="shared" si="1081"/>
        <v>1451</v>
      </c>
      <c r="H2786" s="134">
        <f t="shared" si="1082"/>
        <v>9.4552326339111176E-2</v>
      </c>
      <c r="I2786" s="2"/>
      <c r="J2786" s="2">
        <f t="shared" si="1072"/>
        <v>0.54294278639384852</v>
      </c>
      <c r="K2786" s="2">
        <f t="shared" si="1073"/>
        <v>0.44839046005473737</v>
      </c>
      <c r="L2786" s="2">
        <f t="shared" si="1074"/>
        <v>0</v>
      </c>
      <c r="M2786" s="2">
        <f t="shared" si="1075"/>
        <v>8.6667535514141081E-3</v>
      </c>
      <c r="N2786" s="63">
        <v>8332</v>
      </c>
      <c r="O2786" s="63">
        <v>6881</v>
      </c>
      <c r="P2786" s="63">
        <v>0</v>
      </c>
      <c r="Q2786" s="63">
        <v>73</v>
      </c>
      <c r="R2786" s="63">
        <v>60</v>
      </c>
      <c r="S2786" s="63">
        <v>0</v>
      </c>
      <c r="T2786" s="63">
        <v>0</v>
      </c>
      <c r="U2786" s="63">
        <v>0</v>
      </c>
      <c r="V2786" s="63">
        <v>0</v>
      </c>
      <c r="W2786" s="63">
        <v>0</v>
      </c>
      <c r="X2786" s="63">
        <v>0</v>
      </c>
      <c r="Y2786" s="63">
        <v>0</v>
      </c>
      <c r="Z2786" s="63">
        <v>0</v>
      </c>
      <c r="AA2786" s="63">
        <v>0</v>
      </c>
      <c r="AB2786" s="63">
        <v>0</v>
      </c>
      <c r="AC2786" s="63">
        <v>0</v>
      </c>
      <c r="AD2786" s="63">
        <v>0</v>
      </c>
      <c r="AE2786" s="63">
        <v>0</v>
      </c>
      <c r="AF2786" s="63">
        <v>0</v>
      </c>
      <c r="AG2786" s="63">
        <v>0</v>
      </c>
      <c r="AH2786" s="63">
        <v>0</v>
      </c>
      <c r="AI2786" s="63">
        <v>0</v>
      </c>
      <c r="AJ2786" s="63">
        <v>0</v>
      </c>
      <c r="AK2786" s="63">
        <v>0</v>
      </c>
      <c r="AL2786" s="63">
        <v>0</v>
      </c>
      <c r="AM2786" s="63">
        <v>0</v>
      </c>
      <c r="AN2786" s="63">
        <v>0</v>
      </c>
      <c r="AO2786" s="63">
        <v>0</v>
      </c>
      <c r="AP2786" s="63">
        <v>0</v>
      </c>
      <c r="AQ2786" s="63">
        <v>0</v>
      </c>
      <c r="AR2786" s="63">
        <v>0</v>
      </c>
      <c r="AS2786" s="63">
        <v>0</v>
      </c>
      <c r="AT2786" s="63">
        <v>0</v>
      </c>
      <c r="AU2786" s="63">
        <v>0</v>
      </c>
      <c r="AV2786" s="63">
        <v>0</v>
      </c>
      <c r="AW2786" s="63">
        <v>0</v>
      </c>
      <c r="AX2786" s="63">
        <v>0</v>
      </c>
      <c r="AY2786" s="63">
        <v>0</v>
      </c>
      <c r="BA2786" s="5">
        <f>IF(Q2786&gt;0,RANK(Q2786,(N2786:P2786,Q2786:AE2786)),0)</f>
        <v>3</v>
      </c>
      <c r="BB2786" s="5">
        <f>IF(R2786&gt;0,RANK(R2786,(N2786:P2786,Q2786:AE2786)),0)</f>
        <v>4</v>
      </c>
      <c r="BC2786" s="5">
        <f>IF(T2786&gt;0,RANK(T2786,(N2786:P2786,Q2786:AE2786)),0)</f>
        <v>0</v>
      </c>
      <c r="BD2786" s="5">
        <f>IF(S2786&gt;0,RANK(S2786,(N2786:P2786,Q2786:AE2786)),0)</f>
        <v>0</v>
      </c>
      <c r="BE2786" s="2">
        <f t="shared" si="1076"/>
        <v>4.7569399191971853E-3</v>
      </c>
      <c r="BF2786" s="2">
        <f t="shared" si="1077"/>
        <v>3.9098136322168646E-3</v>
      </c>
      <c r="BG2786" s="2">
        <f t="shared" si="1078"/>
        <v>0</v>
      </c>
      <c r="BH2786" s="2">
        <f t="shared" si="1079"/>
        <v>0</v>
      </c>
      <c r="BJ2786" t="s">
        <v>32</v>
      </c>
      <c r="BK2786" t="s">
        <v>53</v>
      </c>
      <c r="BL2786">
        <v>23</v>
      </c>
      <c r="BN2786" s="112">
        <v>48</v>
      </c>
      <c r="BO2786" s="114">
        <v>323</v>
      </c>
      <c r="BP2786" s="118">
        <f t="shared" si="1070"/>
        <v>48323</v>
      </c>
      <c r="BQ2786" s="118">
        <f t="shared" si="1069"/>
        <v>48323</v>
      </c>
      <c r="BR2786" s="5" t="s">
        <v>3151</v>
      </c>
      <c r="CD2786" s="63">
        <f t="shared" si="1080"/>
        <v>15346</v>
      </c>
      <c r="CE2786" s="63">
        <v>0</v>
      </c>
    </row>
    <row r="2787" spans="1:83" ht="15" hidden="1" customHeight="1" outlineLevel="1">
      <c r="A2787" t="s">
        <v>1300</v>
      </c>
      <c r="B2787" t="s">
        <v>53</v>
      </c>
      <c r="C2787" s="1">
        <f t="shared" si="1071"/>
        <v>22657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29">
        <f t="shared" si="1081"/>
        <v>8869</v>
      </c>
      <c r="H2787" s="134">
        <f t="shared" si="1082"/>
        <v>0.3914463521207574</v>
      </c>
      <c r="I2787" s="2"/>
      <c r="J2787" s="2">
        <f t="shared" si="1072"/>
        <v>0.29893631107384033</v>
      </c>
      <c r="K2787" s="2">
        <f t="shared" si="1073"/>
        <v>0.69038266319459773</v>
      </c>
      <c r="L2787" s="2">
        <f t="shared" si="1074"/>
        <v>0</v>
      </c>
      <c r="M2787" s="2">
        <f t="shared" si="1075"/>
        <v>1.0681025731561933E-2</v>
      </c>
      <c r="N2787" s="63">
        <v>6773</v>
      </c>
      <c r="O2787" s="63">
        <v>15642</v>
      </c>
      <c r="P2787" s="63">
        <v>0</v>
      </c>
      <c r="Q2787" s="63">
        <v>184</v>
      </c>
      <c r="R2787" s="63">
        <v>45</v>
      </c>
      <c r="S2787" s="63">
        <v>0</v>
      </c>
      <c r="T2787" s="63">
        <v>0</v>
      </c>
      <c r="U2787" s="63">
        <v>0</v>
      </c>
      <c r="V2787" s="63">
        <v>0</v>
      </c>
      <c r="W2787" s="63">
        <v>2</v>
      </c>
      <c r="X2787" s="63">
        <v>0</v>
      </c>
      <c r="Y2787" s="63">
        <v>0</v>
      </c>
      <c r="Z2787" s="63">
        <v>8</v>
      </c>
      <c r="AA2787" s="63">
        <v>0</v>
      </c>
      <c r="AB2787" s="63">
        <v>0</v>
      </c>
      <c r="AC2787" s="63">
        <v>0</v>
      </c>
      <c r="AD2787" s="63">
        <v>0</v>
      </c>
      <c r="AE2787" s="63">
        <v>0</v>
      </c>
      <c r="AF2787" s="63">
        <v>0</v>
      </c>
      <c r="AG2787" s="63">
        <v>0</v>
      </c>
      <c r="AH2787" s="63">
        <v>0</v>
      </c>
      <c r="AI2787" s="63">
        <v>0</v>
      </c>
      <c r="AJ2787" s="63">
        <v>0</v>
      </c>
      <c r="AK2787" s="63">
        <v>0</v>
      </c>
      <c r="AL2787" s="63">
        <v>3</v>
      </c>
      <c r="AM2787" s="63">
        <v>0</v>
      </c>
      <c r="AN2787" s="63">
        <v>0</v>
      </c>
      <c r="AO2787" s="63">
        <v>0</v>
      </c>
      <c r="AP2787" s="63">
        <v>0</v>
      </c>
      <c r="AQ2787" s="63">
        <v>0</v>
      </c>
      <c r="AR2787" s="63">
        <v>0</v>
      </c>
      <c r="AS2787" s="63">
        <v>0</v>
      </c>
      <c r="AT2787" s="63">
        <v>0</v>
      </c>
      <c r="AU2787" s="63">
        <v>0</v>
      </c>
      <c r="AV2787" s="63">
        <v>0</v>
      </c>
      <c r="AW2787" s="63">
        <v>0</v>
      </c>
      <c r="AX2787" s="63">
        <v>0</v>
      </c>
      <c r="AY2787" s="63">
        <v>0</v>
      </c>
      <c r="BA2787" s="5">
        <f>IF(Q2787&gt;0,RANK(Q2787,(N2787:P2787,Q2787:AE2787)),0)</f>
        <v>3</v>
      </c>
      <c r="BB2787" s="5">
        <f>IF(R2787&gt;0,RANK(R2787,(N2787:P2787,Q2787:AE2787)),0)</f>
        <v>4</v>
      </c>
      <c r="BC2787" s="5">
        <f>IF(T2787&gt;0,RANK(T2787,(N2787:P2787,Q2787:AE2787)),0)</f>
        <v>0</v>
      </c>
      <c r="BD2787" s="5">
        <f>IF(S2787&gt;0,RANK(S2787,(N2787:P2787,Q2787:AE2787)),0)</f>
        <v>0</v>
      </c>
      <c r="BE2787" s="2">
        <f t="shared" si="1076"/>
        <v>8.1211104735843219E-3</v>
      </c>
      <c r="BF2787" s="2">
        <f t="shared" si="1077"/>
        <v>1.9861411484309484E-3</v>
      </c>
      <c r="BG2787" s="2">
        <f t="shared" si="1078"/>
        <v>0</v>
      </c>
      <c r="BH2787" s="2">
        <f t="shared" si="1079"/>
        <v>0</v>
      </c>
      <c r="BJ2787" t="s">
        <v>1300</v>
      </c>
      <c r="BK2787" t="s">
        <v>53</v>
      </c>
      <c r="BL2787">
        <v>23</v>
      </c>
      <c r="BN2787" s="112">
        <v>48</v>
      </c>
      <c r="BO2787" s="114">
        <v>325</v>
      </c>
      <c r="BP2787" s="118">
        <f t="shared" si="1070"/>
        <v>48325</v>
      </c>
      <c r="BQ2787" s="118">
        <f t="shared" si="1069"/>
        <v>48325</v>
      </c>
      <c r="BR2787" s="5" t="s">
        <v>3151</v>
      </c>
      <c r="CD2787" s="63">
        <f t="shared" si="1080"/>
        <v>22657</v>
      </c>
      <c r="CE2787" s="63">
        <v>2</v>
      </c>
    </row>
    <row r="2788" spans="1:83" ht="15" hidden="1" customHeight="1" outlineLevel="1">
      <c r="A2788" t="s">
        <v>3035</v>
      </c>
      <c r="B2788" t="s">
        <v>53</v>
      </c>
      <c r="C2788" s="1">
        <f t="shared" si="1071"/>
        <v>1028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0</v>
      </c>
      <c r="G2788" s="129">
        <f t="shared" si="1081"/>
        <v>626</v>
      </c>
      <c r="H2788" s="134">
        <f t="shared" si="1082"/>
        <v>0.6089494163424124</v>
      </c>
      <c r="I2788" s="2"/>
      <c r="J2788" s="2">
        <f t="shared" si="1072"/>
        <v>0.1916342412451362</v>
      </c>
      <c r="K2788" s="2">
        <f t="shared" si="1073"/>
        <v>0.80058365758754868</v>
      </c>
      <c r="L2788" s="2">
        <f t="shared" si="1074"/>
        <v>0</v>
      </c>
      <c r="M2788" s="2">
        <f t="shared" si="1075"/>
        <v>7.7821011673151474E-3</v>
      </c>
      <c r="N2788" s="63">
        <v>197</v>
      </c>
      <c r="O2788" s="63">
        <v>823</v>
      </c>
      <c r="P2788" s="63">
        <v>0</v>
      </c>
      <c r="Q2788" s="63">
        <v>6</v>
      </c>
      <c r="R2788" s="63">
        <v>2</v>
      </c>
      <c r="S2788" s="63">
        <v>0</v>
      </c>
      <c r="T2788" s="63">
        <v>0</v>
      </c>
      <c r="U2788" s="63">
        <v>0</v>
      </c>
      <c r="V2788" s="63">
        <v>0</v>
      </c>
      <c r="W2788" s="63">
        <v>0</v>
      </c>
      <c r="X2788" s="63">
        <v>0</v>
      </c>
      <c r="Y2788" s="63">
        <v>0</v>
      </c>
      <c r="Z2788" s="63">
        <v>0</v>
      </c>
      <c r="AA2788" s="63">
        <v>0</v>
      </c>
      <c r="AB2788" s="63">
        <v>0</v>
      </c>
      <c r="AC2788" s="63">
        <v>0</v>
      </c>
      <c r="AD2788" s="63">
        <v>0</v>
      </c>
      <c r="AE2788" s="63">
        <v>0</v>
      </c>
      <c r="AF2788" s="63">
        <v>0</v>
      </c>
      <c r="AG2788" s="63">
        <v>0</v>
      </c>
      <c r="AH2788" s="63">
        <v>0</v>
      </c>
      <c r="AI2788" s="63">
        <v>0</v>
      </c>
      <c r="AJ2788" s="63">
        <v>0</v>
      </c>
      <c r="AK2788" s="63">
        <v>0</v>
      </c>
      <c r="AL2788" s="63">
        <v>0</v>
      </c>
      <c r="AM2788" s="63">
        <v>0</v>
      </c>
      <c r="AN2788" s="63">
        <v>0</v>
      </c>
      <c r="AO2788" s="63">
        <v>0</v>
      </c>
      <c r="AP2788" s="63">
        <v>0</v>
      </c>
      <c r="AQ2788" s="63">
        <v>0</v>
      </c>
      <c r="AR2788" s="63">
        <v>0</v>
      </c>
      <c r="AS2788" s="63">
        <v>0</v>
      </c>
      <c r="AT2788" s="63">
        <v>0</v>
      </c>
      <c r="AU2788" s="63">
        <v>0</v>
      </c>
      <c r="AV2788" s="63">
        <v>0</v>
      </c>
      <c r="AW2788" s="63">
        <v>0</v>
      </c>
      <c r="AX2788" s="63">
        <v>0</v>
      </c>
      <c r="AY2788" s="63">
        <v>0</v>
      </c>
      <c r="BA2788" s="5">
        <f>IF(Q2788&gt;0,RANK(Q2788,(N2788:P2788,Q2788:AE2788)),0)</f>
        <v>3</v>
      </c>
      <c r="BB2788" s="5">
        <f>IF(R2788&gt;0,RANK(R2788,(N2788:P2788,Q2788:AE2788)),0)</f>
        <v>4</v>
      </c>
      <c r="BC2788" s="5">
        <f>IF(T2788&gt;0,RANK(T2788,(N2788:P2788,Q2788:AE2788)),0)</f>
        <v>0</v>
      </c>
      <c r="BD2788" s="5">
        <f>IF(S2788&gt;0,RANK(S2788,(N2788:P2788,Q2788:AE2788)),0)</f>
        <v>0</v>
      </c>
      <c r="BE2788" s="2">
        <f t="shared" si="1076"/>
        <v>5.8365758754863814E-3</v>
      </c>
      <c r="BF2788" s="2">
        <f t="shared" si="1077"/>
        <v>1.9455252918287938E-3</v>
      </c>
      <c r="BG2788" s="2">
        <f t="shared" si="1078"/>
        <v>0</v>
      </c>
      <c r="BH2788" s="2">
        <f t="shared" si="1079"/>
        <v>0</v>
      </c>
      <c r="BJ2788" t="s">
        <v>3035</v>
      </c>
      <c r="BK2788" t="s">
        <v>53</v>
      </c>
      <c r="BL2788">
        <v>11</v>
      </c>
      <c r="BN2788" s="112">
        <v>48</v>
      </c>
      <c r="BO2788" s="114">
        <v>327</v>
      </c>
      <c r="BP2788" s="118">
        <f t="shared" si="1070"/>
        <v>48327</v>
      </c>
      <c r="BQ2788" s="118">
        <f t="shared" ref="BQ2788:BQ2851" si="1083">BP2788</f>
        <v>48327</v>
      </c>
      <c r="BR2788" s="5" t="s">
        <v>3151</v>
      </c>
      <c r="CD2788" s="63">
        <f t="shared" si="1080"/>
        <v>1028</v>
      </c>
      <c r="CE2788" s="63">
        <v>0</v>
      </c>
    </row>
    <row r="2789" spans="1:83" ht="15" hidden="1" customHeight="1" outlineLevel="1">
      <c r="A2789" t="s">
        <v>2526</v>
      </c>
      <c r="B2789" t="s">
        <v>53</v>
      </c>
      <c r="C2789" s="1">
        <f t="shared" si="1071"/>
        <v>58859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0</v>
      </c>
      <c r="G2789" s="129">
        <f t="shared" si="1081"/>
        <v>33295</v>
      </c>
      <c r="H2789" s="134">
        <f t="shared" si="1082"/>
        <v>0.56567389863912065</v>
      </c>
      <c r="I2789" s="2"/>
      <c r="J2789" s="2">
        <f t="shared" si="1072"/>
        <v>0.20946669158497427</v>
      </c>
      <c r="K2789" s="2">
        <f t="shared" si="1073"/>
        <v>0.77514059022409487</v>
      </c>
      <c r="L2789" s="2">
        <f t="shared" si="1074"/>
        <v>0</v>
      </c>
      <c r="M2789" s="2">
        <f t="shared" si="1075"/>
        <v>1.5392718190930799E-2</v>
      </c>
      <c r="N2789" s="63">
        <v>12329</v>
      </c>
      <c r="O2789" s="63">
        <v>45624</v>
      </c>
      <c r="P2789" s="63">
        <v>0</v>
      </c>
      <c r="Q2789" s="63">
        <v>777</v>
      </c>
      <c r="R2789" s="63">
        <v>126</v>
      </c>
      <c r="S2789" s="63">
        <v>0</v>
      </c>
      <c r="T2789" s="63">
        <v>0</v>
      </c>
      <c r="U2789" s="63">
        <v>0</v>
      </c>
      <c r="V2789" s="63">
        <v>0</v>
      </c>
      <c r="W2789" s="63">
        <v>1</v>
      </c>
      <c r="X2789" s="63">
        <v>0</v>
      </c>
      <c r="Y2789" s="63">
        <v>0</v>
      </c>
      <c r="Z2789" s="63">
        <v>1</v>
      </c>
      <c r="AA2789" s="63">
        <v>0</v>
      </c>
      <c r="AB2789" s="63">
        <v>0</v>
      </c>
      <c r="AC2789" s="63">
        <v>0</v>
      </c>
      <c r="AD2789" s="63">
        <v>0</v>
      </c>
      <c r="AE2789" s="63">
        <v>0</v>
      </c>
      <c r="AF2789" s="63">
        <v>0</v>
      </c>
      <c r="AG2789" s="63">
        <v>0</v>
      </c>
      <c r="AH2789" s="63">
        <v>0</v>
      </c>
      <c r="AI2789" s="63">
        <v>0</v>
      </c>
      <c r="AJ2789" s="63">
        <v>0</v>
      </c>
      <c r="AK2789" s="63">
        <v>0</v>
      </c>
      <c r="AL2789" s="63">
        <v>1</v>
      </c>
      <c r="AM2789" s="63">
        <v>0</v>
      </c>
      <c r="AN2789" s="63">
        <v>0</v>
      </c>
      <c r="AO2789" s="63">
        <v>0</v>
      </c>
      <c r="AP2789" s="63">
        <v>0</v>
      </c>
      <c r="AQ2789" s="63">
        <v>0</v>
      </c>
      <c r="AR2789" s="63">
        <v>0</v>
      </c>
      <c r="AS2789" s="63">
        <v>0</v>
      </c>
      <c r="AT2789" s="63">
        <v>0</v>
      </c>
      <c r="AU2789" s="63">
        <v>0</v>
      </c>
      <c r="AV2789" s="63">
        <v>0</v>
      </c>
      <c r="AW2789" s="63">
        <v>0</v>
      </c>
      <c r="AX2789" s="63">
        <v>0</v>
      </c>
      <c r="AY2789" s="63">
        <v>0</v>
      </c>
      <c r="BA2789" s="5">
        <f>IF(Q2789&gt;0,RANK(Q2789,(N2789:P2789,Q2789:AE2789)),0)</f>
        <v>3</v>
      </c>
      <c r="BB2789" s="5">
        <f>IF(R2789&gt;0,RANK(R2789,(N2789:P2789,Q2789:AE2789)),0)</f>
        <v>4</v>
      </c>
      <c r="BC2789" s="5">
        <f>IF(T2789&gt;0,RANK(T2789,(N2789:P2789,Q2789:AE2789)),0)</f>
        <v>0</v>
      </c>
      <c r="BD2789" s="5">
        <f>IF(S2789&gt;0,RANK(S2789,(N2789:P2789,Q2789:AE2789)),0)</f>
        <v>0</v>
      </c>
      <c r="BE2789" s="2">
        <f t="shared" si="1076"/>
        <v>1.320103977301687E-2</v>
      </c>
      <c r="BF2789" s="2">
        <f t="shared" si="1077"/>
        <v>2.140709152381114E-3</v>
      </c>
      <c r="BG2789" s="2">
        <f t="shared" si="1078"/>
        <v>0</v>
      </c>
      <c r="BH2789" s="2">
        <f t="shared" si="1079"/>
        <v>0</v>
      </c>
      <c r="BJ2789" t="s">
        <v>2526</v>
      </c>
      <c r="BK2789" t="s">
        <v>53</v>
      </c>
      <c r="BL2789">
        <v>11</v>
      </c>
      <c r="BN2789" s="112">
        <v>48</v>
      </c>
      <c r="BO2789" s="114">
        <v>329</v>
      </c>
      <c r="BP2789" s="118">
        <f t="shared" si="1070"/>
        <v>48329</v>
      </c>
      <c r="BQ2789" s="118">
        <f t="shared" si="1083"/>
        <v>48329</v>
      </c>
      <c r="BR2789" s="5" t="s">
        <v>3151</v>
      </c>
      <c r="CD2789" s="63">
        <f t="shared" si="1080"/>
        <v>58859</v>
      </c>
      <c r="CE2789" s="63">
        <v>1</v>
      </c>
    </row>
    <row r="2790" spans="1:83" ht="15" hidden="1" customHeight="1" outlineLevel="1">
      <c r="A2790" t="s">
        <v>770</v>
      </c>
      <c r="B2790" t="s">
        <v>53</v>
      </c>
      <c r="C2790" s="1">
        <f t="shared" si="1071"/>
        <v>10578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0</v>
      </c>
      <c r="G2790" s="129">
        <f t="shared" si="1081"/>
        <v>5488</v>
      </c>
      <c r="H2790" s="134">
        <f t="shared" si="1082"/>
        <v>0.51881262998676503</v>
      </c>
      <c r="I2790" s="2"/>
      <c r="J2790" s="2">
        <f t="shared" si="1072"/>
        <v>0.23596142938173567</v>
      </c>
      <c r="K2790" s="2">
        <f t="shared" si="1073"/>
        <v>0.75477405936850062</v>
      </c>
      <c r="L2790" s="2">
        <f t="shared" si="1074"/>
        <v>0</v>
      </c>
      <c r="M2790" s="2">
        <f t="shared" si="1075"/>
        <v>9.264511249763685E-3</v>
      </c>
      <c r="N2790" s="63">
        <v>2496</v>
      </c>
      <c r="O2790" s="63">
        <v>7984</v>
      </c>
      <c r="P2790" s="63">
        <v>0</v>
      </c>
      <c r="Q2790" s="63">
        <v>72</v>
      </c>
      <c r="R2790" s="63">
        <v>24</v>
      </c>
      <c r="S2790" s="63">
        <v>0</v>
      </c>
      <c r="T2790" s="63">
        <v>0</v>
      </c>
      <c r="U2790" s="63">
        <v>0</v>
      </c>
      <c r="V2790" s="63">
        <v>0</v>
      </c>
      <c r="W2790" s="63">
        <v>0</v>
      </c>
      <c r="X2790" s="63">
        <v>0</v>
      </c>
      <c r="Y2790" s="63">
        <v>0</v>
      </c>
      <c r="Z2790" s="63">
        <v>2</v>
      </c>
      <c r="AA2790" s="63">
        <v>0</v>
      </c>
      <c r="AB2790" s="63">
        <v>0</v>
      </c>
      <c r="AC2790" s="63">
        <v>0</v>
      </c>
      <c r="AD2790" s="63">
        <v>0</v>
      </c>
      <c r="AE2790" s="63">
        <v>0</v>
      </c>
      <c r="AF2790" s="63">
        <v>0</v>
      </c>
      <c r="AG2790" s="63">
        <v>0</v>
      </c>
      <c r="AH2790" s="63">
        <v>0</v>
      </c>
      <c r="AI2790" s="63">
        <v>0</v>
      </c>
      <c r="AJ2790" s="63">
        <v>0</v>
      </c>
      <c r="AK2790" s="63">
        <v>0</v>
      </c>
      <c r="AL2790" s="63">
        <v>0</v>
      </c>
      <c r="AM2790" s="63">
        <v>0</v>
      </c>
      <c r="AN2790" s="63">
        <v>0</v>
      </c>
      <c r="AO2790" s="63">
        <v>0</v>
      </c>
      <c r="AP2790" s="63">
        <v>0</v>
      </c>
      <c r="AQ2790" s="63">
        <v>0</v>
      </c>
      <c r="AR2790" s="63">
        <v>0</v>
      </c>
      <c r="AS2790" s="63">
        <v>0</v>
      </c>
      <c r="AT2790" s="63">
        <v>0</v>
      </c>
      <c r="AU2790" s="63">
        <v>0</v>
      </c>
      <c r="AV2790" s="63">
        <v>0</v>
      </c>
      <c r="AW2790" s="63">
        <v>0</v>
      </c>
      <c r="AX2790" s="63">
        <v>0</v>
      </c>
      <c r="AY2790" s="63">
        <v>0</v>
      </c>
      <c r="BA2790" s="5">
        <f>IF(Q2790&gt;0,RANK(Q2790,(N2790:P2790,Q2790:AE2790)),0)</f>
        <v>3</v>
      </c>
      <c r="BB2790" s="5">
        <f>IF(R2790&gt;0,RANK(R2790,(N2790:P2790,Q2790:AE2790)),0)</f>
        <v>4</v>
      </c>
      <c r="BC2790" s="5">
        <f>IF(T2790&gt;0,RANK(T2790,(N2790:P2790,Q2790:AE2790)),0)</f>
        <v>0</v>
      </c>
      <c r="BD2790" s="5">
        <f>IF(S2790&gt;0,RANK(S2790,(N2790:P2790,Q2790:AE2790)),0)</f>
        <v>0</v>
      </c>
      <c r="BE2790" s="2">
        <f t="shared" si="1076"/>
        <v>6.8065796937039139E-3</v>
      </c>
      <c r="BF2790" s="2">
        <f t="shared" si="1077"/>
        <v>2.2688598979013048E-3</v>
      </c>
      <c r="BG2790" s="2">
        <f t="shared" si="1078"/>
        <v>0</v>
      </c>
      <c r="BH2790" s="2">
        <f t="shared" si="1079"/>
        <v>0</v>
      </c>
      <c r="BJ2790" t="s">
        <v>770</v>
      </c>
      <c r="BK2790" t="s">
        <v>53</v>
      </c>
      <c r="BL2790">
        <v>17</v>
      </c>
      <c r="BN2790" s="112">
        <v>48</v>
      </c>
      <c r="BO2790" s="114">
        <v>331</v>
      </c>
      <c r="BP2790" s="118">
        <f t="shared" si="1070"/>
        <v>48331</v>
      </c>
      <c r="BQ2790" s="118">
        <f t="shared" si="1083"/>
        <v>48331</v>
      </c>
      <c r="BR2790" s="5" t="s">
        <v>3151</v>
      </c>
      <c r="CD2790" s="63">
        <f t="shared" si="1080"/>
        <v>10578</v>
      </c>
      <c r="CE2790" s="63">
        <v>0</v>
      </c>
    </row>
    <row r="2791" spans="1:83" ht="15" hidden="1" customHeight="1" outlineLevel="1">
      <c r="A2791" t="s">
        <v>751</v>
      </c>
      <c r="B2791" t="s">
        <v>53</v>
      </c>
      <c r="C2791" s="1">
        <f t="shared" si="1071"/>
        <v>2505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0</v>
      </c>
      <c r="G2791" s="129">
        <f t="shared" si="1081"/>
        <v>1946</v>
      </c>
      <c r="H2791" s="134">
        <f t="shared" si="1082"/>
        <v>0.77684630738522953</v>
      </c>
      <c r="I2791" s="2"/>
      <c r="J2791" s="2">
        <f t="shared" si="1072"/>
        <v>0.10818363273453094</v>
      </c>
      <c r="K2791" s="2">
        <f t="shared" si="1073"/>
        <v>0.88502994011976044</v>
      </c>
      <c r="L2791" s="2">
        <f t="shared" si="1074"/>
        <v>0</v>
      </c>
      <c r="M2791" s="2">
        <f t="shared" si="1075"/>
        <v>6.7864271457086511E-3</v>
      </c>
      <c r="N2791" s="63">
        <v>271</v>
      </c>
      <c r="O2791" s="63">
        <v>2217</v>
      </c>
      <c r="P2791" s="63">
        <v>0</v>
      </c>
      <c r="Q2791" s="63">
        <v>15</v>
      </c>
      <c r="R2791" s="63">
        <v>2</v>
      </c>
      <c r="S2791" s="63">
        <v>0</v>
      </c>
      <c r="T2791" s="63">
        <v>0</v>
      </c>
      <c r="U2791" s="63">
        <v>0</v>
      </c>
      <c r="V2791" s="63">
        <v>0</v>
      </c>
      <c r="W2791" s="63">
        <v>0</v>
      </c>
      <c r="X2791" s="63">
        <v>0</v>
      </c>
      <c r="Y2791" s="63">
        <v>0</v>
      </c>
      <c r="Z2791" s="63">
        <v>0</v>
      </c>
      <c r="AA2791" s="63">
        <v>0</v>
      </c>
      <c r="AB2791" s="63">
        <v>0</v>
      </c>
      <c r="AC2791" s="63">
        <v>0</v>
      </c>
      <c r="AD2791" s="63">
        <v>0</v>
      </c>
      <c r="AE2791" s="63">
        <v>0</v>
      </c>
      <c r="AF2791" s="63">
        <v>0</v>
      </c>
      <c r="AG2791" s="63">
        <v>0</v>
      </c>
      <c r="AH2791" s="63">
        <v>0</v>
      </c>
      <c r="AI2791" s="63">
        <v>0</v>
      </c>
      <c r="AJ2791" s="63">
        <v>0</v>
      </c>
      <c r="AK2791" s="63">
        <v>0</v>
      </c>
      <c r="AL2791" s="63">
        <v>0</v>
      </c>
      <c r="AM2791" s="63">
        <v>0</v>
      </c>
      <c r="AN2791" s="63">
        <v>0</v>
      </c>
      <c r="AO2791" s="63">
        <v>0</v>
      </c>
      <c r="AP2791" s="63">
        <v>0</v>
      </c>
      <c r="AQ2791" s="63">
        <v>0</v>
      </c>
      <c r="AR2791" s="63">
        <v>0</v>
      </c>
      <c r="AS2791" s="63">
        <v>0</v>
      </c>
      <c r="AT2791" s="63">
        <v>0</v>
      </c>
      <c r="AU2791" s="63">
        <v>0</v>
      </c>
      <c r="AV2791" s="63">
        <v>0</v>
      </c>
      <c r="AW2791" s="63">
        <v>0</v>
      </c>
      <c r="AX2791" s="63">
        <v>0</v>
      </c>
      <c r="AY2791" s="63">
        <v>0</v>
      </c>
      <c r="BA2791" s="5">
        <f>IF(Q2791&gt;0,RANK(Q2791,(N2791:P2791,Q2791:AE2791)),0)</f>
        <v>3</v>
      </c>
      <c r="BB2791" s="5">
        <f>IF(R2791&gt;0,RANK(R2791,(N2791:P2791,Q2791:AE2791)),0)</f>
        <v>4</v>
      </c>
      <c r="BC2791" s="5">
        <f>IF(T2791&gt;0,RANK(T2791,(N2791:P2791,Q2791:AE2791)),0)</f>
        <v>0</v>
      </c>
      <c r="BD2791" s="5">
        <f>IF(S2791&gt;0,RANK(S2791,(N2791:P2791,Q2791:AE2791)),0)</f>
        <v>0</v>
      </c>
      <c r="BE2791" s="2">
        <f t="shared" si="1076"/>
        <v>5.9880239520958087E-3</v>
      </c>
      <c r="BF2791" s="2">
        <f t="shared" si="1077"/>
        <v>7.9840319361277441E-4</v>
      </c>
      <c r="BG2791" s="2">
        <f t="shared" si="1078"/>
        <v>0</v>
      </c>
      <c r="BH2791" s="2">
        <f t="shared" si="1079"/>
        <v>0</v>
      </c>
      <c r="BJ2791" t="s">
        <v>751</v>
      </c>
      <c r="BK2791" t="s">
        <v>53</v>
      </c>
      <c r="BL2791">
        <v>11</v>
      </c>
      <c r="BN2791" s="112">
        <v>48</v>
      </c>
      <c r="BO2791" s="114">
        <v>333</v>
      </c>
      <c r="BP2791" s="118">
        <f t="shared" si="1070"/>
        <v>48333</v>
      </c>
      <c r="BQ2791" s="118">
        <f t="shared" si="1083"/>
        <v>48333</v>
      </c>
      <c r="BR2791" s="5" t="s">
        <v>3151</v>
      </c>
      <c r="CD2791" s="63">
        <f t="shared" si="1080"/>
        <v>2505</v>
      </c>
      <c r="CE2791" s="63">
        <v>0</v>
      </c>
    </row>
    <row r="2792" spans="1:83" ht="15" hidden="1" customHeight="1" outlineLevel="1">
      <c r="A2792" t="s">
        <v>312</v>
      </c>
      <c r="B2792" t="s">
        <v>53</v>
      </c>
      <c r="C2792" s="1">
        <f t="shared" si="1071"/>
        <v>2579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0</v>
      </c>
      <c r="G2792" s="129">
        <f t="shared" si="1081"/>
        <v>1773</v>
      </c>
      <c r="H2792" s="134">
        <f t="shared" si="1082"/>
        <v>0.68747576580069791</v>
      </c>
      <c r="I2792" s="2"/>
      <c r="J2792" s="2">
        <f t="shared" si="1072"/>
        <v>0.15393563396665375</v>
      </c>
      <c r="K2792" s="2">
        <f t="shared" si="1073"/>
        <v>0.84141139976735169</v>
      </c>
      <c r="L2792" s="2">
        <f t="shared" si="1074"/>
        <v>0</v>
      </c>
      <c r="M2792" s="2">
        <f t="shared" si="1075"/>
        <v>4.6529662659945403E-3</v>
      </c>
      <c r="N2792" s="63">
        <v>397</v>
      </c>
      <c r="O2792" s="63">
        <v>2170</v>
      </c>
      <c r="P2792" s="63">
        <v>0</v>
      </c>
      <c r="Q2792" s="63">
        <v>11</v>
      </c>
      <c r="R2792" s="63">
        <v>1</v>
      </c>
      <c r="S2792" s="63">
        <v>0</v>
      </c>
      <c r="T2792" s="63">
        <v>0</v>
      </c>
      <c r="U2792" s="63">
        <v>0</v>
      </c>
      <c r="V2792" s="63">
        <v>0</v>
      </c>
      <c r="W2792" s="63">
        <v>0</v>
      </c>
      <c r="X2792" s="63">
        <v>0</v>
      </c>
      <c r="Y2792" s="63">
        <v>0</v>
      </c>
      <c r="Z2792" s="63">
        <v>0</v>
      </c>
      <c r="AA2792" s="63">
        <v>0</v>
      </c>
      <c r="AB2792" s="63">
        <v>0</v>
      </c>
      <c r="AC2792" s="63">
        <v>0</v>
      </c>
      <c r="AD2792" s="63">
        <v>0</v>
      </c>
      <c r="AE2792" s="63">
        <v>0</v>
      </c>
      <c r="AF2792" s="63">
        <v>0</v>
      </c>
      <c r="AG2792" s="63">
        <v>0</v>
      </c>
      <c r="AH2792" s="63">
        <v>0</v>
      </c>
      <c r="AI2792" s="63">
        <v>0</v>
      </c>
      <c r="AJ2792" s="63">
        <v>0</v>
      </c>
      <c r="AK2792" s="63">
        <v>0</v>
      </c>
      <c r="AL2792" s="63">
        <v>0</v>
      </c>
      <c r="AM2792" s="63">
        <v>0</v>
      </c>
      <c r="AN2792" s="63">
        <v>0</v>
      </c>
      <c r="AO2792" s="63">
        <v>0</v>
      </c>
      <c r="AP2792" s="63">
        <v>0</v>
      </c>
      <c r="AQ2792" s="63">
        <v>0</v>
      </c>
      <c r="AR2792" s="63">
        <v>0</v>
      </c>
      <c r="AS2792" s="63">
        <v>0</v>
      </c>
      <c r="AT2792" s="63">
        <v>0</v>
      </c>
      <c r="AU2792" s="63">
        <v>0</v>
      </c>
      <c r="AV2792" s="63">
        <v>0</v>
      </c>
      <c r="AW2792" s="63">
        <v>0</v>
      </c>
      <c r="AX2792" s="63">
        <v>0</v>
      </c>
      <c r="AY2792" s="63">
        <v>0</v>
      </c>
      <c r="BA2792" s="5">
        <f>IF(Q2792&gt;0,RANK(Q2792,(N2792:P2792,Q2792:AE2792)),0)</f>
        <v>3</v>
      </c>
      <c r="BB2792" s="5">
        <f>IF(R2792&gt;0,RANK(R2792,(N2792:P2792,Q2792:AE2792)),0)</f>
        <v>4</v>
      </c>
      <c r="BC2792" s="5">
        <f>IF(T2792&gt;0,RANK(T2792,(N2792:P2792,Q2792:AE2792)),0)</f>
        <v>0</v>
      </c>
      <c r="BD2792" s="5">
        <f>IF(S2792&gt;0,RANK(S2792,(N2792:P2792,Q2792:AE2792)),0)</f>
        <v>0</v>
      </c>
      <c r="BE2792" s="2">
        <f t="shared" si="1076"/>
        <v>4.2652190771616909E-3</v>
      </c>
      <c r="BF2792" s="2">
        <f t="shared" si="1077"/>
        <v>3.8774718883288094E-4</v>
      </c>
      <c r="BG2792" s="2">
        <f t="shared" si="1078"/>
        <v>0</v>
      </c>
      <c r="BH2792" s="2">
        <f t="shared" si="1079"/>
        <v>0</v>
      </c>
      <c r="BJ2792" t="s">
        <v>312</v>
      </c>
      <c r="BK2792" t="s">
        <v>53</v>
      </c>
      <c r="BL2792">
        <v>11</v>
      </c>
      <c r="BN2792" s="112">
        <v>48</v>
      </c>
      <c r="BO2792" s="114">
        <v>335</v>
      </c>
      <c r="BP2792" s="118">
        <f t="shared" si="1070"/>
        <v>48335</v>
      </c>
      <c r="BQ2792" s="118">
        <f t="shared" si="1083"/>
        <v>48335</v>
      </c>
      <c r="BR2792" s="5" t="s">
        <v>3151</v>
      </c>
      <c r="CD2792" s="63">
        <f t="shared" si="1080"/>
        <v>2579</v>
      </c>
      <c r="CE2792" s="63">
        <v>0</v>
      </c>
    </row>
    <row r="2793" spans="1:83" ht="15" hidden="1" customHeight="1" outlineLevel="1">
      <c r="A2793" t="s">
        <v>685</v>
      </c>
      <c r="B2793" t="s">
        <v>53</v>
      </c>
      <c r="C2793" s="1">
        <f t="shared" si="1071"/>
        <v>9819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29">
        <f t="shared" si="1081"/>
        <v>7518</v>
      </c>
      <c r="H2793" s="134">
        <f t="shared" si="1082"/>
        <v>0.76565841735410933</v>
      </c>
      <c r="I2793" s="2"/>
      <c r="J2793" s="2">
        <f t="shared" si="1072"/>
        <v>0.11172217130053977</v>
      </c>
      <c r="K2793" s="2">
        <f t="shared" si="1073"/>
        <v>0.87738058865464919</v>
      </c>
      <c r="L2793" s="2">
        <f t="shared" si="1074"/>
        <v>0</v>
      </c>
      <c r="M2793" s="2">
        <f t="shared" si="1075"/>
        <v>1.0897240044811074E-2</v>
      </c>
      <c r="N2793" s="63">
        <v>1097</v>
      </c>
      <c r="O2793" s="63">
        <v>8615</v>
      </c>
      <c r="P2793" s="63">
        <v>0</v>
      </c>
      <c r="Q2793" s="63">
        <v>78</v>
      </c>
      <c r="R2793" s="63">
        <v>24</v>
      </c>
      <c r="S2793" s="63">
        <v>0</v>
      </c>
      <c r="T2793" s="63">
        <v>0</v>
      </c>
      <c r="U2793" s="63">
        <v>0</v>
      </c>
      <c r="V2793" s="63">
        <v>0</v>
      </c>
      <c r="W2793" s="63">
        <v>0</v>
      </c>
      <c r="X2793" s="63">
        <v>0</v>
      </c>
      <c r="Y2793" s="63">
        <v>0</v>
      </c>
      <c r="Z2793" s="63">
        <v>5</v>
      </c>
      <c r="AA2793" s="63">
        <v>0</v>
      </c>
      <c r="AB2793" s="63">
        <v>0</v>
      </c>
      <c r="AC2793" s="63">
        <v>0</v>
      </c>
      <c r="AD2793" s="63">
        <v>0</v>
      </c>
      <c r="AE2793" s="63">
        <v>0</v>
      </c>
      <c r="AF2793" s="63">
        <v>0</v>
      </c>
      <c r="AG2793" s="63">
        <v>0</v>
      </c>
      <c r="AH2793" s="63">
        <v>0</v>
      </c>
      <c r="AI2793" s="63">
        <v>0</v>
      </c>
      <c r="AJ2793" s="63">
        <v>0</v>
      </c>
      <c r="AK2793" s="63">
        <v>0</v>
      </c>
      <c r="AL2793" s="63">
        <v>0</v>
      </c>
      <c r="AM2793" s="63">
        <v>0</v>
      </c>
      <c r="AN2793" s="63">
        <v>0</v>
      </c>
      <c r="AO2793" s="63">
        <v>0</v>
      </c>
      <c r="AP2793" s="63">
        <v>0</v>
      </c>
      <c r="AQ2793" s="63">
        <v>0</v>
      </c>
      <c r="AR2793" s="63">
        <v>0</v>
      </c>
      <c r="AS2793" s="63">
        <v>0</v>
      </c>
      <c r="AT2793" s="63">
        <v>0</v>
      </c>
      <c r="AU2793" s="63">
        <v>0</v>
      </c>
      <c r="AV2793" s="63">
        <v>0</v>
      </c>
      <c r="AW2793" s="63">
        <v>0</v>
      </c>
      <c r="AX2793" s="63">
        <v>0</v>
      </c>
      <c r="AY2793" s="63">
        <v>0</v>
      </c>
      <c r="BA2793" s="5">
        <f>IF(Q2793&gt;0,RANK(Q2793,(N2793:P2793,Q2793:AE2793)),0)</f>
        <v>3</v>
      </c>
      <c r="BB2793" s="5">
        <f>IF(R2793&gt;0,RANK(R2793,(N2793:P2793,Q2793:AE2793)),0)</f>
        <v>4</v>
      </c>
      <c r="BC2793" s="5">
        <f>IF(T2793&gt;0,RANK(T2793,(N2793:P2793,Q2793:AE2793)),0)</f>
        <v>0</v>
      </c>
      <c r="BD2793" s="5">
        <f>IF(S2793&gt;0,RANK(S2793,(N2793:P2793,Q2793:AE2793)),0)</f>
        <v>0</v>
      </c>
      <c r="BE2793" s="2">
        <f t="shared" si="1076"/>
        <v>7.9437824625725635E-3</v>
      </c>
      <c r="BF2793" s="2">
        <f t="shared" si="1077"/>
        <v>2.4442407577146348E-3</v>
      </c>
      <c r="BG2793" s="2">
        <f t="shared" si="1078"/>
        <v>0</v>
      </c>
      <c r="BH2793" s="2">
        <f t="shared" si="1079"/>
        <v>0</v>
      </c>
      <c r="BJ2793" t="s">
        <v>685</v>
      </c>
      <c r="BK2793" t="s">
        <v>53</v>
      </c>
      <c r="BL2793">
        <v>13</v>
      </c>
      <c r="BN2793" s="112">
        <v>48</v>
      </c>
      <c r="BO2793" s="114">
        <v>337</v>
      </c>
      <c r="BP2793" s="118">
        <f t="shared" si="1070"/>
        <v>48337</v>
      </c>
      <c r="BQ2793" s="118">
        <f t="shared" si="1083"/>
        <v>48337</v>
      </c>
      <c r="BR2793" s="5" t="s">
        <v>3151</v>
      </c>
      <c r="CD2793" s="63">
        <f t="shared" si="1080"/>
        <v>9819</v>
      </c>
      <c r="CE2793" s="63">
        <v>0</v>
      </c>
    </row>
    <row r="2794" spans="1:83" ht="15" hidden="1" customHeight="1" outlineLevel="1">
      <c r="A2794" t="s">
        <v>1405</v>
      </c>
      <c r="B2794" t="s">
        <v>53</v>
      </c>
      <c r="C2794" s="1">
        <f t="shared" si="1071"/>
        <v>271543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0</v>
      </c>
      <c r="G2794" s="129">
        <f t="shared" si="1081"/>
        <v>119005</v>
      </c>
      <c r="H2794" s="134">
        <f t="shared" si="1082"/>
        <v>0.4382547147228984</v>
      </c>
      <c r="I2794" s="2"/>
      <c r="J2794" s="2">
        <f t="shared" si="1072"/>
        <v>0.27390505371156687</v>
      </c>
      <c r="K2794" s="2">
        <f t="shared" si="1073"/>
        <v>0.71215976843446527</v>
      </c>
      <c r="L2794" s="2">
        <f t="shared" si="1074"/>
        <v>0</v>
      </c>
      <c r="M2794" s="2">
        <f t="shared" si="1075"/>
        <v>1.3935177853967917E-2</v>
      </c>
      <c r="N2794" s="63">
        <v>74377</v>
      </c>
      <c r="O2794" s="63">
        <v>193382</v>
      </c>
      <c r="P2794" s="63">
        <v>0</v>
      </c>
      <c r="Q2794" s="63">
        <v>3166</v>
      </c>
      <c r="R2794" s="63">
        <v>526</v>
      </c>
      <c r="S2794" s="63">
        <v>0</v>
      </c>
      <c r="T2794" s="63">
        <v>0</v>
      </c>
      <c r="U2794" s="63">
        <v>0</v>
      </c>
      <c r="V2794" s="63">
        <v>2</v>
      </c>
      <c r="W2794" s="63">
        <v>6</v>
      </c>
      <c r="X2794" s="63">
        <v>0</v>
      </c>
      <c r="Y2794" s="63">
        <v>0</v>
      </c>
      <c r="Z2794" s="63">
        <v>54</v>
      </c>
      <c r="AA2794" s="63">
        <v>0</v>
      </c>
      <c r="AB2794" s="63">
        <v>0</v>
      </c>
      <c r="AC2794" s="63">
        <v>0</v>
      </c>
      <c r="AD2794" s="63">
        <v>0</v>
      </c>
      <c r="AE2794" s="63">
        <v>0</v>
      </c>
      <c r="AF2794" s="63">
        <v>0</v>
      </c>
      <c r="AG2794" s="63">
        <v>0</v>
      </c>
      <c r="AH2794" s="63">
        <v>0</v>
      </c>
      <c r="AI2794" s="63">
        <v>2</v>
      </c>
      <c r="AJ2794" s="63">
        <v>0</v>
      </c>
      <c r="AK2794" s="63">
        <v>0</v>
      </c>
      <c r="AL2794" s="63">
        <v>28</v>
      </c>
      <c r="AM2794" s="63">
        <v>0</v>
      </c>
      <c r="AN2794" s="63">
        <v>0</v>
      </c>
      <c r="AO2794" s="63">
        <v>0</v>
      </c>
      <c r="AP2794" s="63">
        <v>0</v>
      </c>
      <c r="AQ2794" s="63">
        <v>0</v>
      </c>
      <c r="AR2794" s="63">
        <v>0</v>
      </c>
      <c r="AS2794" s="63">
        <v>0</v>
      </c>
      <c r="AT2794" s="63">
        <v>0</v>
      </c>
      <c r="AU2794" s="63">
        <v>0</v>
      </c>
      <c r="AV2794" s="63">
        <v>0</v>
      </c>
      <c r="AW2794" s="63">
        <v>0</v>
      </c>
      <c r="AX2794" s="63">
        <v>0</v>
      </c>
      <c r="AY2794" s="63">
        <v>0</v>
      </c>
      <c r="BA2794" s="5">
        <f>IF(Q2794&gt;0,RANK(Q2794,(N2794:P2794,Q2794:AE2794)),0)</f>
        <v>3</v>
      </c>
      <c r="BB2794" s="5">
        <f>IF(R2794&gt;0,RANK(R2794,(N2794:P2794,Q2794:AE2794)),0)</f>
        <v>4</v>
      </c>
      <c r="BC2794" s="5">
        <f>IF(T2794&gt;0,RANK(T2794,(N2794:P2794,Q2794:AE2794)),0)</f>
        <v>0</v>
      </c>
      <c r="BD2794" s="5">
        <f>IF(S2794&gt;0,RANK(S2794,(N2794:P2794,Q2794:AE2794)),0)</f>
        <v>0</v>
      </c>
      <c r="BE2794" s="2">
        <f t="shared" si="1076"/>
        <v>1.1659295212912871E-2</v>
      </c>
      <c r="BF2794" s="2">
        <f t="shared" si="1077"/>
        <v>1.9370781054934209E-3</v>
      </c>
      <c r="BG2794" s="2">
        <f t="shared" si="1078"/>
        <v>0</v>
      </c>
      <c r="BH2794" s="2">
        <f t="shared" si="1079"/>
        <v>0</v>
      </c>
      <c r="BJ2794" t="s">
        <v>1405</v>
      </c>
      <c r="BK2794" t="s">
        <v>53</v>
      </c>
      <c r="BL2794">
        <v>8</v>
      </c>
      <c r="BN2794" s="112">
        <v>48</v>
      </c>
      <c r="BO2794" s="114">
        <v>339</v>
      </c>
      <c r="BP2794" s="118">
        <f t="shared" ref="BP2794:BP2857" si="1084">1000*BN2794+BO2794</f>
        <v>48339</v>
      </c>
      <c r="BQ2794" s="118">
        <f t="shared" si="1083"/>
        <v>48339</v>
      </c>
      <c r="BR2794" s="5" t="s">
        <v>3151</v>
      </c>
      <c r="BV2794" s="63"/>
      <c r="BW2794" s="63"/>
      <c r="CD2794" s="63">
        <f t="shared" si="1080"/>
        <v>271543</v>
      </c>
      <c r="CE2794" s="63">
        <v>6</v>
      </c>
    </row>
    <row r="2795" spans="1:83" ht="15" hidden="1" customHeight="1" outlineLevel="1">
      <c r="A2795" t="s">
        <v>2657</v>
      </c>
      <c r="B2795" t="s">
        <v>53</v>
      </c>
      <c r="C2795" s="1">
        <f t="shared" si="1071"/>
        <v>5508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0</v>
      </c>
      <c r="G2795" s="129">
        <f t="shared" si="1081"/>
        <v>3297</v>
      </c>
      <c r="H2795" s="134">
        <f t="shared" si="1082"/>
        <v>0.59858387799564272</v>
      </c>
      <c r="I2795" s="2"/>
      <c r="J2795" s="2">
        <f t="shared" si="1072"/>
        <v>0.19281045751633988</v>
      </c>
      <c r="K2795" s="2">
        <f t="shared" si="1073"/>
        <v>0.79139433551198257</v>
      </c>
      <c r="L2795" s="2">
        <f t="shared" si="1074"/>
        <v>0</v>
      </c>
      <c r="M2795" s="2">
        <f t="shared" si="1075"/>
        <v>1.5795206971677578E-2</v>
      </c>
      <c r="N2795" s="63">
        <v>1062</v>
      </c>
      <c r="O2795" s="63">
        <v>4359</v>
      </c>
      <c r="P2795" s="63">
        <v>0</v>
      </c>
      <c r="Q2795" s="63">
        <v>66</v>
      </c>
      <c r="R2795" s="63">
        <v>21</v>
      </c>
      <c r="S2795" s="63">
        <v>0</v>
      </c>
      <c r="T2795" s="63">
        <v>0</v>
      </c>
      <c r="U2795" s="63">
        <v>0</v>
      </c>
      <c r="V2795" s="63">
        <v>0</v>
      </c>
      <c r="W2795" s="63">
        <v>0</v>
      </c>
      <c r="X2795" s="63">
        <v>0</v>
      </c>
      <c r="Y2795" s="63">
        <v>0</v>
      </c>
      <c r="Z2795" s="63">
        <v>0</v>
      </c>
      <c r="AA2795" s="63">
        <v>0</v>
      </c>
      <c r="AB2795" s="63">
        <v>0</v>
      </c>
      <c r="AC2795" s="63">
        <v>0</v>
      </c>
      <c r="AD2795" s="63">
        <v>0</v>
      </c>
      <c r="AE2795" s="63">
        <v>0</v>
      </c>
      <c r="AF2795" s="63">
        <v>0</v>
      </c>
      <c r="AG2795" s="63">
        <v>0</v>
      </c>
      <c r="AH2795" s="63">
        <v>0</v>
      </c>
      <c r="AI2795" s="63">
        <v>0</v>
      </c>
      <c r="AJ2795" s="63">
        <v>0</v>
      </c>
      <c r="AK2795" s="63">
        <v>0</v>
      </c>
      <c r="AL2795" s="63">
        <v>0</v>
      </c>
      <c r="AM2795" s="63">
        <v>0</v>
      </c>
      <c r="AN2795" s="63">
        <v>0</v>
      </c>
      <c r="AO2795" s="63">
        <v>0</v>
      </c>
      <c r="AP2795" s="63">
        <v>0</v>
      </c>
      <c r="AQ2795" s="63">
        <v>0</v>
      </c>
      <c r="AR2795" s="63">
        <v>0</v>
      </c>
      <c r="AS2795" s="63">
        <v>0</v>
      </c>
      <c r="AT2795" s="63">
        <v>0</v>
      </c>
      <c r="AU2795" s="63">
        <v>0</v>
      </c>
      <c r="AV2795" s="63">
        <v>0</v>
      </c>
      <c r="AW2795" s="63">
        <v>0</v>
      </c>
      <c r="AX2795" s="63">
        <v>0</v>
      </c>
      <c r="AY2795" s="63">
        <v>0</v>
      </c>
      <c r="BA2795" s="5">
        <f>IF(Q2795&gt;0,RANK(Q2795,(N2795:P2795,Q2795:AE2795)),0)</f>
        <v>3</v>
      </c>
      <c r="BB2795" s="5">
        <f>IF(R2795&gt;0,RANK(R2795,(N2795:P2795,Q2795:AE2795)),0)</f>
        <v>4</v>
      </c>
      <c r="BC2795" s="5">
        <f>IF(T2795&gt;0,RANK(T2795,(N2795:P2795,Q2795:AE2795)),0)</f>
        <v>0</v>
      </c>
      <c r="BD2795" s="5">
        <f>IF(S2795&gt;0,RANK(S2795,(N2795:P2795,Q2795:AE2795)),0)</f>
        <v>0</v>
      </c>
      <c r="BE2795" s="2">
        <f t="shared" si="1076"/>
        <v>1.1982570806100218E-2</v>
      </c>
      <c r="BF2795" s="2">
        <f t="shared" si="1077"/>
        <v>3.8126361655773421E-3</v>
      </c>
      <c r="BG2795" s="2">
        <f t="shared" si="1078"/>
        <v>0</v>
      </c>
      <c r="BH2795" s="2">
        <f t="shared" si="1079"/>
        <v>0</v>
      </c>
      <c r="BJ2795" t="s">
        <v>2657</v>
      </c>
      <c r="BK2795" t="s">
        <v>53</v>
      </c>
      <c r="BL2795">
        <v>13</v>
      </c>
      <c r="BN2795" s="112">
        <v>48</v>
      </c>
      <c r="BO2795" s="114">
        <v>341</v>
      </c>
      <c r="BP2795" s="118">
        <f t="shared" si="1084"/>
        <v>48341</v>
      </c>
      <c r="BQ2795" s="118">
        <f t="shared" si="1083"/>
        <v>48341</v>
      </c>
      <c r="BR2795" s="5" t="s">
        <v>3151</v>
      </c>
      <c r="CD2795" s="63">
        <f t="shared" si="1080"/>
        <v>5508</v>
      </c>
      <c r="CE2795" s="63">
        <v>0</v>
      </c>
    </row>
    <row r="2796" spans="1:83" ht="15" hidden="1" customHeight="1" outlineLevel="1">
      <c r="A2796" t="s">
        <v>2617</v>
      </c>
      <c r="B2796" t="s">
        <v>53</v>
      </c>
      <c r="C2796" s="1">
        <f t="shared" si="1071"/>
        <v>5587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0</v>
      </c>
      <c r="G2796" s="129">
        <f t="shared" si="1081"/>
        <v>2203</v>
      </c>
      <c r="H2796" s="134">
        <f t="shared" si="1082"/>
        <v>0.39430821550026846</v>
      </c>
      <c r="I2796" s="2"/>
      <c r="J2796" s="2">
        <f t="shared" si="1072"/>
        <v>0.29872919276892784</v>
      </c>
      <c r="K2796" s="2">
        <f t="shared" si="1073"/>
        <v>0.69303740826919635</v>
      </c>
      <c r="L2796" s="2">
        <f t="shared" si="1074"/>
        <v>0</v>
      </c>
      <c r="M2796" s="2">
        <f t="shared" si="1075"/>
        <v>8.2333989618758041E-3</v>
      </c>
      <c r="N2796" s="63">
        <v>1669</v>
      </c>
      <c r="O2796" s="63">
        <v>3872</v>
      </c>
      <c r="P2796" s="63">
        <v>0</v>
      </c>
      <c r="Q2796" s="63">
        <v>36</v>
      </c>
      <c r="R2796" s="63">
        <v>10</v>
      </c>
      <c r="S2796" s="63">
        <v>0</v>
      </c>
      <c r="T2796" s="63">
        <v>0</v>
      </c>
      <c r="U2796" s="63">
        <v>0</v>
      </c>
      <c r="V2796" s="63">
        <v>0</v>
      </c>
      <c r="W2796" s="63">
        <v>0</v>
      </c>
      <c r="X2796" s="63">
        <v>0</v>
      </c>
      <c r="Y2796" s="63">
        <v>0</v>
      </c>
      <c r="Z2796" s="63">
        <v>0</v>
      </c>
      <c r="AA2796" s="63">
        <v>0</v>
      </c>
      <c r="AB2796" s="63">
        <v>0</v>
      </c>
      <c r="AC2796" s="63">
        <v>0</v>
      </c>
      <c r="AD2796" s="63">
        <v>0</v>
      </c>
      <c r="AE2796" s="63">
        <v>0</v>
      </c>
      <c r="AF2796" s="63">
        <v>0</v>
      </c>
      <c r="AG2796" s="63">
        <v>0</v>
      </c>
      <c r="AH2796" s="63">
        <v>0</v>
      </c>
      <c r="AI2796" s="63">
        <v>0</v>
      </c>
      <c r="AJ2796" s="63">
        <v>0</v>
      </c>
      <c r="AK2796" s="63">
        <v>0</v>
      </c>
      <c r="AL2796" s="63">
        <v>0</v>
      </c>
      <c r="AM2796" s="63">
        <v>0</v>
      </c>
      <c r="AN2796" s="63">
        <v>0</v>
      </c>
      <c r="AO2796" s="63">
        <v>0</v>
      </c>
      <c r="AP2796" s="63">
        <v>0</v>
      </c>
      <c r="AQ2796" s="63">
        <v>0</v>
      </c>
      <c r="AR2796" s="63">
        <v>0</v>
      </c>
      <c r="AS2796" s="63">
        <v>0</v>
      </c>
      <c r="AT2796" s="63">
        <v>0</v>
      </c>
      <c r="AU2796" s="63">
        <v>0</v>
      </c>
      <c r="AV2796" s="63">
        <v>0</v>
      </c>
      <c r="AW2796" s="63">
        <v>0</v>
      </c>
      <c r="AX2796" s="63">
        <v>0</v>
      </c>
      <c r="AY2796" s="63">
        <v>0</v>
      </c>
      <c r="BA2796" s="5">
        <f>IF(Q2796&gt;0,RANK(Q2796,(N2796:P2796,Q2796:AE2796)),0)</f>
        <v>3</v>
      </c>
      <c r="BB2796" s="5">
        <f>IF(R2796&gt;0,RANK(R2796,(N2796:P2796,Q2796:AE2796)),0)</f>
        <v>4</v>
      </c>
      <c r="BC2796" s="5">
        <f>IF(T2796&gt;0,RANK(T2796,(N2796:P2796,Q2796:AE2796)),0)</f>
        <v>0</v>
      </c>
      <c r="BD2796" s="5">
        <f>IF(S2796&gt;0,RANK(S2796,(N2796:P2796,Q2796:AE2796)),0)</f>
        <v>0</v>
      </c>
      <c r="BE2796" s="2">
        <f t="shared" si="1076"/>
        <v>6.4435296223375694E-3</v>
      </c>
      <c r="BF2796" s="2">
        <f t="shared" si="1077"/>
        <v>1.7898693395382137E-3</v>
      </c>
      <c r="BG2796" s="2">
        <f t="shared" si="1078"/>
        <v>0</v>
      </c>
      <c r="BH2796" s="2">
        <f t="shared" si="1079"/>
        <v>0</v>
      </c>
      <c r="BJ2796" t="s">
        <v>2617</v>
      </c>
      <c r="BK2796" t="s">
        <v>53</v>
      </c>
      <c r="BL2796">
        <v>4</v>
      </c>
      <c r="BN2796" s="112">
        <v>48</v>
      </c>
      <c r="BO2796" s="114">
        <v>343</v>
      </c>
      <c r="BP2796" s="118">
        <f t="shared" si="1084"/>
        <v>48343</v>
      </c>
      <c r="BQ2796" s="118">
        <f t="shared" si="1083"/>
        <v>48343</v>
      </c>
      <c r="BR2796" s="5" t="s">
        <v>3151</v>
      </c>
      <c r="CD2796" s="63">
        <f t="shared" si="1080"/>
        <v>5587</v>
      </c>
      <c r="CE2796" s="63">
        <v>0</v>
      </c>
    </row>
    <row r="2797" spans="1:83" ht="15" hidden="1" customHeight="1" outlineLevel="1">
      <c r="A2797" t="s">
        <v>2737</v>
      </c>
      <c r="B2797" t="s">
        <v>53</v>
      </c>
      <c r="C2797" s="1">
        <f t="shared" si="1071"/>
        <v>652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29">
        <f t="shared" si="1081"/>
        <v>558</v>
      </c>
      <c r="H2797" s="134">
        <f t="shared" si="1082"/>
        <v>0.85582822085889576</v>
      </c>
      <c r="I2797" s="2"/>
      <c r="J2797" s="2">
        <f t="shared" si="1072"/>
        <v>7.0552147239263799E-2</v>
      </c>
      <c r="K2797" s="2">
        <f t="shared" si="1073"/>
        <v>0.92638036809815949</v>
      </c>
      <c r="L2797" s="2">
        <f t="shared" si="1074"/>
        <v>0</v>
      </c>
      <c r="M2797" s="2">
        <f t="shared" si="1075"/>
        <v>3.0674846625766694E-3</v>
      </c>
      <c r="N2797" s="63">
        <v>46</v>
      </c>
      <c r="O2797" s="63">
        <v>604</v>
      </c>
      <c r="P2797" s="63">
        <v>0</v>
      </c>
      <c r="Q2797" s="63">
        <v>2</v>
      </c>
      <c r="R2797" s="63">
        <v>0</v>
      </c>
      <c r="S2797" s="63">
        <v>0</v>
      </c>
      <c r="T2797" s="63">
        <v>0</v>
      </c>
      <c r="U2797" s="63">
        <v>0</v>
      </c>
      <c r="V2797" s="63">
        <v>0</v>
      </c>
      <c r="W2797" s="63">
        <v>0</v>
      </c>
      <c r="X2797" s="63">
        <v>0</v>
      </c>
      <c r="Y2797" s="63">
        <v>0</v>
      </c>
      <c r="Z2797" s="63">
        <v>0</v>
      </c>
      <c r="AA2797" s="63">
        <v>0</v>
      </c>
      <c r="AB2797" s="63">
        <v>0</v>
      </c>
      <c r="AC2797" s="63">
        <v>0</v>
      </c>
      <c r="AD2797" s="63">
        <v>0</v>
      </c>
      <c r="AE2797" s="63">
        <v>0</v>
      </c>
      <c r="AF2797" s="63">
        <v>0</v>
      </c>
      <c r="AG2797" s="63">
        <v>0</v>
      </c>
      <c r="AH2797" s="63">
        <v>0</v>
      </c>
      <c r="AI2797" s="63">
        <v>0</v>
      </c>
      <c r="AJ2797" s="63">
        <v>0</v>
      </c>
      <c r="AK2797" s="63">
        <v>0</v>
      </c>
      <c r="AL2797" s="63">
        <v>0</v>
      </c>
      <c r="AM2797" s="63">
        <v>0</v>
      </c>
      <c r="AN2797" s="63">
        <v>0</v>
      </c>
      <c r="AO2797" s="63">
        <v>0</v>
      </c>
      <c r="AP2797" s="63">
        <v>0</v>
      </c>
      <c r="AQ2797" s="63">
        <v>0</v>
      </c>
      <c r="AR2797" s="63">
        <v>0</v>
      </c>
      <c r="AS2797" s="63">
        <v>0</v>
      </c>
      <c r="AT2797" s="63">
        <v>0</v>
      </c>
      <c r="AU2797" s="63">
        <v>0</v>
      </c>
      <c r="AV2797" s="63">
        <v>0</v>
      </c>
      <c r="AW2797" s="63">
        <v>0</v>
      </c>
      <c r="AX2797" s="63">
        <v>0</v>
      </c>
      <c r="AY2797" s="63">
        <v>0</v>
      </c>
      <c r="BA2797" s="5">
        <f>IF(Q2797&gt;0,RANK(Q2797,(N2797:P2797,Q2797:AE2797)),0)</f>
        <v>3</v>
      </c>
      <c r="BB2797" s="5">
        <f>IF(R2797&gt;0,RANK(R2797,(N2797:P2797,Q2797:AE2797)),0)</f>
        <v>0</v>
      </c>
      <c r="BC2797" s="5">
        <f>IF(T2797&gt;0,RANK(T2797,(N2797:P2797,Q2797:AE2797)),0)</f>
        <v>0</v>
      </c>
      <c r="BD2797" s="5">
        <f>IF(S2797&gt;0,RANK(S2797,(N2797:P2797,Q2797:AE2797)),0)</f>
        <v>0</v>
      </c>
      <c r="BE2797" s="2">
        <f t="shared" si="1076"/>
        <v>3.0674846625766872E-3</v>
      </c>
      <c r="BF2797" s="2">
        <f t="shared" si="1077"/>
        <v>0</v>
      </c>
      <c r="BG2797" s="2">
        <f t="shared" si="1078"/>
        <v>0</v>
      </c>
      <c r="BH2797" s="2">
        <f t="shared" si="1079"/>
        <v>0</v>
      </c>
      <c r="BJ2797" t="s">
        <v>2737</v>
      </c>
      <c r="BK2797" t="s">
        <v>53</v>
      </c>
      <c r="BL2797">
        <v>13</v>
      </c>
      <c r="BN2797" s="112">
        <v>48</v>
      </c>
      <c r="BO2797" s="114">
        <v>345</v>
      </c>
      <c r="BP2797" s="118">
        <f t="shared" si="1084"/>
        <v>48345</v>
      </c>
      <c r="BQ2797" s="118">
        <f t="shared" si="1083"/>
        <v>48345</v>
      </c>
      <c r="BR2797" s="5" t="s">
        <v>3151</v>
      </c>
      <c r="CD2797" s="63">
        <f t="shared" si="1080"/>
        <v>652</v>
      </c>
      <c r="CE2797" s="63">
        <v>0</v>
      </c>
    </row>
    <row r="2798" spans="1:83" ht="15" hidden="1" customHeight="1" outlineLevel="1">
      <c r="A2798" t="s">
        <v>2810</v>
      </c>
      <c r="B2798" t="s">
        <v>53</v>
      </c>
      <c r="C2798" s="1">
        <f t="shared" si="1071"/>
        <v>26785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0</v>
      </c>
      <c r="G2798" s="129">
        <f t="shared" si="1081"/>
        <v>8378</v>
      </c>
      <c r="H2798" s="134">
        <f t="shared" si="1082"/>
        <v>0.31278700765353745</v>
      </c>
      <c r="I2798" s="2"/>
      <c r="J2798" s="2">
        <f t="shared" si="1072"/>
        <v>0.33600896023893972</v>
      </c>
      <c r="K2798" s="2">
        <f t="shared" si="1073"/>
        <v>0.64879596789247718</v>
      </c>
      <c r="L2798" s="2">
        <f t="shared" si="1074"/>
        <v>0</v>
      </c>
      <c r="M2798" s="2">
        <f t="shared" si="1075"/>
        <v>1.5195071868583043E-2</v>
      </c>
      <c r="N2798" s="63">
        <v>9000</v>
      </c>
      <c r="O2798" s="63">
        <v>17378</v>
      </c>
      <c r="P2798" s="63">
        <v>0</v>
      </c>
      <c r="Q2798" s="63">
        <v>302</v>
      </c>
      <c r="R2798" s="63">
        <v>83</v>
      </c>
      <c r="S2798" s="63">
        <v>0</v>
      </c>
      <c r="T2798" s="63">
        <v>0</v>
      </c>
      <c r="U2798" s="63">
        <v>0</v>
      </c>
      <c r="V2798" s="63">
        <v>1</v>
      </c>
      <c r="W2798" s="63">
        <v>1</v>
      </c>
      <c r="X2798" s="63">
        <v>0</v>
      </c>
      <c r="Y2798" s="63">
        <v>0</v>
      </c>
      <c r="Z2798" s="63">
        <v>19</v>
      </c>
      <c r="AA2798" s="63">
        <v>0</v>
      </c>
      <c r="AB2798" s="63">
        <v>0</v>
      </c>
      <c r="AC2798" s="63">
        <v>0</v>
      </c>
      <c r="AD2798" s="63">
        <v>0</v>
      </c>
      <c r="AE2798" s="63">
        <v>0</v>
      </c>
      <c r="AF2798" s="63">
        <v>0</v>
      </c>
      <c r="AG2798" s="63">
        <v>0</v>
      </c>
      <c r="AH2798" s="63">
        <v>0</v>
      </c>
      <c r="AI2798" s="63">
        <v>0</v>
      </c>
      <c r="AJ2798" s="63">
        <v>0</v>
      </c>
      <c r="AK2798" s="63">
        <v>0</v>
      </c>
      <c r="AL2798" s="63">
        <v>1</v>
      </c>
      <c r="AM2798" s="63">
        <v>0</v>
      </c>
      <c r="AN2798" s="63">
        <v>0</v>
      </c>
      <c r="AO2798" s="63">
        <v>0</v>
      </c>
      <c r="AP2798" s="63">
        <v>0</v>
      </c>
      <c r="AQ2798" s="63">
        <v>0</v>
      </c>
      <c r="AR2798" s="63">
        <v>0</v>
      </c>
      <c r="AS2798" s="63">
        <v>0</v>
      </c>
      <c r="AT2798" s="63">
        <v>0</v>
      </c>
      <c r="AU2798" s="63">
        <v>0</v>
      </c>
      <c r="AV2798" s="63">
        <v>0</v>
      </c>
      <c r="AW2798" s="63">
        <v>0</v>
      </c>
      <c r="AX2798" s="63">
        <v>0</v>
      </c>
      <c r="AY2798" s="63">
        <v>0</v>
      </c>
      <c r="BA2798" s="5">
        <f>IF(Q2798&gt;0,RANK(Q2798,(N2798:P2798,Q2798:AE2798)),0)</f>
        <v>3</v>
      </c>
      <c r="BB2798" s="5">
        <f>IF(R2798&gt;0,RANK(R2798,(N2798:P2798,Q2798:AE2798)),0)</f>
        <v>4</v>
      </c>
      <c r="BC2798" s="5">
        <f>IF(T2798&gt;0,RANK(T2798,(N2798:P2798,Q2798:AE2798)),0)</f>
        <v>0</v>
      </c>
      <c r="BD2798" s="5">
        <f>IF(S2798&gt;0,RANK(S2798,(N2798:P2798,Q2798:AE2798)),0)</f>
        <v>0</v>
      </c>
      <c r="BE2798" s="2">
        <f t="shared" si="1076"/>
        <v>1.1274967332462199E-2</v>
      </c>
      <c r="BF2798" s="2">
        <f t="shared" si="1077"/>
        <v>3.0987492999813328E-3</v>
      </c>
      <c r="BG2798" s="2">
        <f t="shared" si="1078"/>
        <v>0</v>
      </c>
      <c r="BH2798" s="2">
        <f t="shared" si="1079"/>
        <v>0</v>
      </c>
      <c r="BJ2798" t="s">
        <v>2810</v>
      </c>
      <c r="BK2798" t="s">
        <v>53</v>
      </c>
      <c r="BL2798">
        <v>1</v>
      </c>
      <c r="BN2798" s="112">
        <v>48</v>
      </c>
      <c r="BO2798" s="114">
        <v>347</v>
      </c>
      <c r="BP2798" s="118">
        <f t="shared" si="1084"/>
        <v>48347</v>
      </c>
      <c r="BQ2798" s="118">
        <f t="shared" si="1083"/>
        <v>48347</v>
      </c>
      <c r="BR2798" s="5" t="s">
        <v>3151</v>
      </c>
      <c r="CD2798" s="63">
        <f t="shared" si="1080"/>
        <v>26785</v>
      </c>
      <c r="CE2798" s="63">
        <v>1</v>
      </c>
    </row>
    <row r="2799" spans="1:83" ht="15" hidden="1" customHeight="1" outlineLevel="1">
      <c r="A2799" t="s">
        <v>2260</v>
      </c>
      <c r="B2799" t="s">
        <v>53</v>
      </c>
      <c r="C2799" s="1">
        <f t="shared" si="1071"/>
        <v>19123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0</v>
      </c>
      <c r="G2799" s="129">
        <f t="shared" si="1081"/>
        <v>8699</v>
      </c>
      <c r="H2799" s="134">
        <f t="shared" si="1082"/>
        <v>0.45489724415625166</v>
      </c>
      <c r="I2799" s="2"/>
      <c r="J2799" s="2">
        <f t="shared" si="1072"/>
        <v>0.26674684934372223</v>
      </c>
      <c r="K2799" s="2">
        <f t="shared" si="1073"/>
        <v>0.72164409349997383</v>
      </c>
      <c r="L2799" s="2">
        <f t="shared" si="1074"/>
        <v>0</v>
      </c>
      <c r="M2799" s="2">
        <f t="shared" si="1075"/>
        <v>1.1609057156304003E-2</v>
      </c>
      <c r="N2799" s="63">
        <v>5101</v>
      </c>
      <c r="O2799" s="63">
        <v>13800</v>
      </c>
      <c r="P2799" s="63">
        <v>0</v>
      </c>
      <c r="Q2799" s="63">
        <v>167</v>
      </c>
      <c r="R2799" s="63">
        <v>53</v>
      </c>
      <c r="S2799" s="63">
        <v>0</v>
      </c>
      <c r="T2799" s="63">
        <v>0</v>
      </c>
      <c r="U2799" s="63">
        <v>0</v>
      </c>
      <c r="V2799" s="63">
        <v>0</v>
      </c>
      <c r="W2799" s="63">
        <v>0</v>
      </c>
      <c r="X2799" s="63">
        <v>0</v>
      </c>
      <c r="Y2799" s="63">
        <v>0</v>
      </c>
      <c r="Z2799" s="63">
        <v>2</v>
      </c>
      <c r="AA2799" s="63">
        <v>0</v>
      </c>
      <c r="AB2799" s="63">
        <v>0</v>
      </c>
      <c r="AC2799" s="63">
        <v>0</v>
      </c>
      <c r="AD2799" s="63">
        <v>0</v>
      </c>
      <c r="AE2799" s="63">
        <v>0</v>
      </c>
      <c r="AF2799" s="63">
        <v>0</v>
      </c>
      <c r="AG2799" s="63">
        <v>0</v>
      </c>
      <c r="AH2799" s="63">
        <v>0</v>
      </c>
      <c r="AI2799" s="63">
        <v>0</v>
      </c>
      <c r="AJ2799" s="63">
        <v>0</v>
      </c>
      <c r="AK2799" s="63">
        <v>0</v>
      </c>
      <c r="AL2799" s="63">
        <v>0</v>
      </c>
      <c r="AM2799" s="63">
        <v>0</v>
      </c>
      <c r="AN2799" s="63">
        <v>0</v>
      </c>
      <c r="AO2799" s="63">
        <v>0</v>
      </c>
      <c r="AP2799" s="63">
        <v>0</v>
      </c>
      <c r="AQ2799" s="63">
        <v>0</v>
      </c>
      <c r="AR2799" s="63">
        <v>0</v>
      </c>
      <c r="AS2799" s="63">
        <v>0</v>
      </c>
      <c r="AT2799" s="63">
        <v>0</v>
      </c>
      <c r="AU2799" s="63">
        <v>0</v>
      </c>
      <c r="AV2799" s="63">
        <v>0</v>
      </c>
      <c r="AW2799" s="63">
        <v>0</v>
      </c>
      <c r="AX2799" s="63">
        <v>0</v>
      </c>
      <c r="AY2799" s="63">
        <v>0</v>
      </c>
      <c r="BA2799" s="5">
        <f>IF(Q2799&gt;0,RANK(Q2799,(N2799:P2799,Q2799:AE2799)),0)</f>
        <v>3</v>
      </c>
      <c r="BB2799" s="5">
        <f>IF(R2799&gt;0,RANK(R2799,(N2799:P2799,Q2799:AE2799)),0)</f>
        <v>4</v>
      </c>
      <c r="BC2799" s="5">
        <f>IF(T2799&gt;0,RANK(T2799,(N2799:P2799,Q2799:AE2799)),0)</f>
        <v>0</v>
      </c>
      <c r="BD2799" s="5">
        <f>IF(S2799&gt;0,RANK(S2799,(N2799:P2799,Q2799:AE2799)),0)</f>
        <v>0</v>
      </c>
      <c r="BE2799" s="2">
        <f t="shared" si="1076"/>
        <v>8.7329393923547566E-3</v>
      </c>
      <c r="BF2799" s="2">
        <f t="shared" si="1077"/>
        <v>2.7715316634419284E-3</v>
      </c>
      <c r="BG2799" s="2">
        <f t="shared" si="1078"/>
        <v>0</v>
      </c>
      <c r="BH2799" s="2">
        <f t="shared" si="1079"/>
        <v>0</v>
      </c>
      <c r="BJ2799" t="s">
        <v>2260</v>
      </c>
      <c r="BK2799" t="s">
        <v>53</v>
      </c>
      <c r="BL2799">
        <v>6</v>
      </c>
      <c r="BN2799" s="112">
        <v>48</v>
      </c>
      <c r="BO2799" s="114">
        <v>349</v>
      </c>
      <c r="BP2799" s="118">
        <f t="shared" si="1084"/>
        <v>48349</v>
      </c>
      <c r="BQ2799" s="118">
        <f t="shared" si="1083"/>
        <v>48349</v>
      </c>
      <c r="BR2799" s="5" t="s">
        <v>3151</v>
      </c>
      <c r="CD2799" s="63">
        <f t="shared" si="1080"/>
        <v>19123</v>
      </c>
      <c r="CE2799" s="63">
        <v>0</v>
      </c>
    </row>
    <row r="2800" spans="1:83" ht="15" hidden="1" customHeight="1" outlineLevel="1">
      <c r="A2800" t="s">
        <v>1135</v>
      </c>
      <c r="B2800" t="s">
        <v>53</v>
      </c>
      <c r="C2800" s="1">
        <f t="shared" si="1071"/>
        <v>6094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0</v>
      </c>
      <c r="G2800" s="129">
        <f t="shared" si="1081"/>
        <v>3709</v>
      </c>
      <c r="H2800" s="134">
        <f t="shared" si="1082"/>
        <v>0.60863144076140463</v>
      </c>
      <c r="I2800" s="2"/>
      <c r="J2800" s="2">
        <f t="shared" si="1072"/>
        <v>0.19248441089596324</v>
      </c>
      <c r="K2800" s="2">
        <f t="shared" si="1073"/>
        <v>0.80111585165736787</v>
      </c>
      <c r="L2800" s="2">
        <f t="shared" si="1074"/>
        <v>0</v>
      </c>
      <c r="M2800" s="2">
        <f t="shared" si="1075"/>
        <v>6.399737446668885E-3</v>
      </c>
      <c r="N2800" s="63">
        <v>1173</v>
      </c>
      <c r="O2800" s="63">
        <v>4882</v>
      </c>
      <c r="P2800" s="63">
        <v>0</v>
      </c>
      <c r="Q2800" s="63">
        <v>34</v>
      </c>
      <c r="R2800" s="63">
        <v>5</v>
      </c>
      <c r="S2800" s="63">
        <v>0</v>
      </c>
      <c r="T2800" s="63">
        <v>0</v>
      </c>
      <c r="U2800" s="63">
        <v>0</v>
      </c>
      <c r="V2800" s="63">
        <v>0</v>
      </c>
      <c r="W2800" s="63">
        <v>0</v>
      </c>
      <c r="X2800" s="63">
        <v>0</v>
      </c>
      <c r="Y2800" s="63">
        <v>0</v>
      </c>
      <c r="Z2800" s="63">
        <v>0</v>
      </c>
      <c r="AA2800" s="63">
        <v>0</v>
      </c>
      <c r="AB2800" s="63">
        <v>0</v>
      </c>
      <c r="AC2800" s="63">
        <v>0</v>
      </c>
      <c r="AD2800" s="63">
        <v>0</v>
      </c>
      <c r="AE2800" s="63">
        <v>0</v>
      </c>
      <c r="AF2800" s="63">
        <v>0</v>
      </c>
      <c r="AG2800" s="63">
        <v>0</v>
      </c>
      <c r="AH2800" s="63">
        <v>0</v>
      </c>
      <c r="AI2800" s="63">
        <v>0</v>
      </c>
      <c r="AJ2800" s="63">
        <v>0</v>
      </c>
      <c r="AK2800" s="63">
        <v>0</v>
      </c>
      <c r="AL2800" s="63">
        <v>0</v>
      </c>
      <c r="AM2800" s="63">
        <v>0</v>
      </c>
      <c r="AN2800" s="63">
        <v>0</v>
      </c>
      <c r="AO2800" s="63">
        <v>0</v>
      </c>
      <c r="AP2800" s="63">
        <v>0</v>
      </c>
      <c r="AQ2800" s="63">
        <v>0</v>
      </c>
      <c r="AR2800" s="63">
        <v>0</v>
      </c>
      <c r="AS2800" s="63">
        <v>0</v>
      </c>
      <c r="AT2800" s="63">
        <v>0</v>
      </c>
      <c r="AU2800" s="63">
        <v>0</v>
      </c>
      <c r="AV2800" s="63">
        <v>0</v>
      </c>
      <c r="AW2800" s="63">
        <v>0</v>
      </c>
      <c r="AX2800" s="63">
        <v>0</v>
      </c>
      <c r="AY2800" s="63">
        <v>0</v>
      </c>
      <c r="BA2800" s="5">
        <f>IF(Q2800&gt;0,RANK(Q2800,(N2800:P2800,Q2800:AE2800)),0)</f>
        <v>3</v>
      </c>
      <c r="BB2800" s="5">
        <f>IF(R2800&gt;0,RANK(R2800,(N2800:P2800,Q2800:AE2800)),0)</f>
        <v>4</v>
      </c>
      <c r="BC2800" s="5">
        <f>IF(T2800&gt;0,RANK(T2800,(N2800:P2800,Q2800:AE2800)),0)</f>
        <v>0</v>
      </c>
      <c r="BD2800" s="5">
        <f>IF(S2800&gt;0,RANK(S2800,(N2800:P2800,Q2800:AE2800)),0)</f>
        <v>0</v>
      </c>
      <c r="BE2800" s="2">
        <f t="shared" si="1076"/>
        <v>5.5792582868395141E-3</v>
      </c>
      <c r="BF2800" s="2">
        <f t="shared" si="1077"/>
        <v>8.2047915982934034E-4</v>
      </c>
      <c r="BG2800" s="2">
        <f t="shared" si="1078"/>
        <v>0</v>
      </c>
      <c r="BH2800" s="2">
        <f t="shared" si="1079"/>
        <v>0</v>
      </c>
      <c r="BJ2800" t="s">
        <v>1135</v>
      </c>
      <c r="BK2800" t="s">
        <v>53</v>
      </c>
      <c r="BL2800">
        <v>36</v>
      </c>
      <c r="BN2800" s="112">
        <v>48</v>
      </c>
      <c r="BO2800" s="114">
        <v>351</v>
      </c>
      <c r="BP2800" s="118">
        <f t="shared" si="1084"/>
        <v>48351</v>
      </c>
      <c r="BQ2800" s="118">
        <f t="shared" si="1083"/>
        <v>48351</v>
      </c>
      <c r="BR2800" s="5" t="s">
        <v>3151</v>
      </c>
      <c r="CD2800" s="63">
        <f t="shared" si="1080"/>
        <v>6094</v>
      </c>
      <c r="CE2800" s="63">
        <v>0</v>
      </c>
    </row>
    <row r="2801" spans="1:83" ht="15" hidden="1" customHeight="1" outlineLevel="1">
      <c r="A2801" t="s">
        <v>1712</v>
      </c>
      <c r="B2801" t="s">
        <v>53</v>
      </c>
      <c r="C2801" s="1">
        <f t="shared" si="1071"/>
        <v>5357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0</v>
      </c>
      <c r="G2801" s="129">
        <f t="shared" si="1081"/>
        <v>2969</v>
      </c>
      <c r="H2801" s="134">
        <f t="shared" si="1082"/>
        <v>0.55422811274967332</v>
      </c>
      <c r="I2801" s="2"/>
      <c r="J2801" s="2">
        <f t="shared" si="1072"/>
        <v>0.2169124509986933</v>
      </c>
      <c r="K2801" s="2">
        <f t="shared" si="1073"/>
        <v>0.77114056374836659</v>
      </c>
      <c r="L2801" s="2">
        <f t="shared" si="1074"/>
        <v>0</v>
      </c>
      <c r="M2801" s="2">
        <f t="shared" si="1075"/>
        <v>1.1946985252940134E-2</v>
      </c>
      <c r="N2801" s="63">
        <v>1162</v>
      </c>
      <c r="O2801" s="63">
        <v>4131</v>
      </c>
      <c r="P2801" s="63">
        <v>0</v>
      </c>
      <c r="Q2801" s="63">
        <v>53</v>
      </c>
      <c r="R2801" s="63">
        <v>10</v>
      </c>
      <c r="S2801" s="63">
        <v>0</v>
      </c>
      <c r="T2801" s="63">
        <v>0</v>
      </c>
      <c r="U2801" s="63">
        <v>0</v>
      </c>
      <c r="V2801" s="63">
        <v>0</v>
      </c>
      <c r="W2801" s="63">
        <v>0</v>
      </c>
      <c r="X2801" s="63">
        <v>0</v>
      </c>
      <c r="Y2801" s="63">
        <v>0</v>
      </c>
      <c r="Z2801" s="63">
        <v>0</v>
      </c>
      <c r="AA2801" s="63">
        <v>0</v>
      </c>
      <c r="AB2801" s="63">
        <v>0</v>
      </c>
      <c r="AC2801" s="63">
        <v>0</v>
      </c>
      <c r="AD2801" s="63">
        <v>0</v>
      </c>
      <c r="AE2801" s="63">
        <v>0</v>
      </c>
      <c r="AF2801" s="63">
        <v>0</v>
      </c>
      <c r="AG2801" s="63">
        <v>0</v>
      </c>
      <c r="AH2801" s="63">
        <v>0</v>
      </c>
      <c r="AI2801" s="63">
        <v>1</v>
      </c>
      <c r="AJ2801" s="63">
        <v>0</v>
      </c>
      <c r="AK2801" s="63">
        <v>0</v>
      </c>
      <c r="AL2801" s="63">
        <v>0</v>
      </c>
      <c r="AM2801" s="63">
        <v>0</v>
      </c>
      <c r="AN2801" s="63">
        <v>0</v>
      </c>
      <c r="AO2801" s="63">
        <v>0</v>
      </c>
      <c r="AP2801" s="63">
        <v>0</v>
      </c>
      <c r="AQ2801" s="63">
        <v>0</v>
      </c>
      <c r="AR2801" s="63">
        <v>0</v>
      </c>
      <c r="AS2801" s="63">
        <v>0</v>
      </c>
      <c r="AT2801" s="63">
        <v>0</v>
      </c>
      <c r="AU2801" s="63">
        <v>0</v>
      </c>
      <c r="AV2801" s="63">
        <v>0</v>
      </c>
      <c r="AW2801" s="63">
        <v>0</v>
      </c>
      <c r="AX2801" s="63">
        <v>0</v>
      </c>
      <c r="AY2801" s="63">
        <v>0</v>
      </c>
      <c r="BA2801" s="5">
        <f>IF(Q2801&gt;0,RANK(Q2801,(N2801:P2801,Q2801:AE2801)),0)</f>
        <v>3</v>
      </c>
      <c r="BB2801" s="5">
        <f>IF(R2801&gt;0,RANK(R2801,(N2801:P2801,Q2801:AE2801)),0)</f>
        <v>4</v>
      </c>
      <c r="BC2801" s="5">
        <f>IF(T2801&gt;0,RANK(T2801,(N2801:P2801,Q2801:AE2801)),0)</f>
        <v>0</v>
      </c>
      <c r="BD2801" s="5">
        <f>IF(S2801&gt;0,RANK(S2801,(N2801:P2801,Q2801:AE2801)),0)</f>
        <v>0</v>
      </c>
      <c r="BE2801" s="2">
        <f t="shared" si="1076"/>
        <v>9.8935971625910019E-3</v>
      </c>
      <c r="BF2801" s="2">
        <f t="shared" si="1077"/>
        <v>1.8667164457718873E-3</v>
      </c>
      <c r="BG2801" s="2">
        <f t="shared" si="1078"/>
        <v>0</v>
      </c>
      <c r="BH2801" s="2">
        <f t="shared" si="1079"/>
        <v>0</v>
      </c>
      <c r="BJ2801" t="s">
        <v>1712</v>
      </c>
      <c r="BK2801" t="s">
        <v>53</v>
      </c>
      <c r="BL2801">
        <v>19</v>
      </c>
      <c r="BN2801" s="112">
        <v>48</v>
      </c>
      <c r="BO2801" s="114">
        <v>353</v>
      </c>
      <c r="BP2801" s="118">
        <f t="shared" si="1084"/>
        <v>48353</v>
      </c>
      <c r="BQ2801" s="118">
        <f t="shared" si="1083"/>
        <v>48353</v>
      </c>
      <c r="BR2801" s="5" t="s">
        <v>3151</v>
      </c>
      <c r="CD2801" s="63">
        <f t="shared" si="1080"/>
        <v>5357</v>
      </c>
      <c r="CE2801" s="63">
        <v>0</v>
      </c>
    </row>
    <row r="2802" spans="1:83" ht="15" hidden="1" customHeight="1" outlineLevel="1">
      <c r="A2802" t="s">
        <v>3049</v>
      </c>
      <c r="B2802" t="s">
        <v>53</v>
      </c>
      <c r="C2802" s="1">
        <f t="shared" si="1071"/>
        <v>127322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0</v>
      </c>
      <c r="G2802" s="129">
        <f t="shared" si="1081"/>
        <v>3692</v>
      </c>
      <c r="H2802" s="134">
        <f t="shared" si="1082"/>
        <v>2.8997345313457219E-2</v>
      </c>
      <c r="I2802" s="2"/>
      <c r="J2802" s="2">
        <f t="shared" si="1072"/>
        <v>0.47851117638742713</v>
      </c>
      <c r="K2802" s="2">
        <f t="shared" si="1073"/>
        <v>0.50750852170088434</v>
      </c>
      <c r="L2802" s="2">
        <f t="shared" si="1074"/>
        <v>0</v>
      </c>
      <c r="M2802" s="2">
        <f t="shared" si="1075"/>
        <v>1.3980301911688531E-2</v>
      </c>
      <c r="N2802" s="63">
        <v>60925</v>
      </c>
      <c r="O2802" s="63">
        <v>64617</v>
      </c>
      <c r="P2802" s="63">
        <v>0</v>
      </c>
      <c r="Q2802" s="63">
        <v>1404</v>
      </c>
      <c r="R2802" s="63">
        <v>368</v>
      </c>
      <c r="S2802" s="63">
        <v>0</v>
      </c>
      <c r="T2802" s="63">
        <v>0</v>
      </c>
      <c r="U2802" s="63">
        <v>0</v>
      </c>
      <c r="V2802" s="63">
        <v>1</v>
      </c>
      <c r="W2802" s="63">
        <v>0</v>
      </c>
      <c r="X2802" s="63">
        <v>0</v>
      </c>
      <c r="Y2802" s="63">
        <v>0</v>
      </c>
      <c r="Z2802" s="63">
        <v>6</v>
      </c>
      <c r="AA2802" s="63">
        <v>0</v>
      </c>
      <c r="AB2802" s="63">
        <v>0</v>
      </c>
      <c r="AC2802" s="63">
        <v>0</v>
      </c>
      <c r="AD2802" s="63">
        <v>0</v>
      </c>
      <c r="AE2802" s="63">
        <v>0</v>
      </c>
      <c r="AF2802" s="63">
        <v>0</v>
      </c>
      <c r="AG2802" s="63">
        <v>0</v>
      </c>
      <c r="AH2802" s="63">
        <v>0</v>
      </c>
      <c r="AI2802" s="63">
        <v>0</v>
      </c>
      <c r="AJ2802" s="63">
        <v>0</v>
      </c>
      <c r="AK2802" s="63">
        <v>0</v>
      </c>
      <c r="AL2802" s="63">
        <v>1</v>
      </c>
      <c r="AM2802" s="63">
        <v>0</v>
      </c>
      <c r="AN2802" s="63">
        <v>0</v>
      </c>
      <c r="AO2802" s="63">
        <v>0</v>
      </c>
      <c r="AP2802" s="63">
        <v>0</v>
      </c>
      <c r="AQ2802" s="63">
        <v>0</v>
      </c>
      <c r="AR2802" s="63">
        <v>0</v>
      </c>
      <c r="AS2802" s="63">
        <v>0</v>
      </c>
      <c r="AT2802" s="63">
        <v>0</v>
      </c>
      <c r="AU2802" s="63">
        <v>0</v>
      </c>
      <c r="AV2802" s="63">
        <v>0</v>
      </c>
      <c r="AW2802" s="63">
        <v>0</v>
      </c>
      <c r="AX2802" s="63">
        <v>0</v>
      </c>
      <c r="AY2802" s="63">
        <v>0</v>
      </c>
      <c r="BA2802" s="5">
        <f>IF(Q2802&gt;0,RANK(Q2802,(N2802:P2802,Q2802:AE2802)),0)</f>
        <v>3</v>
      </c>
      <c r="BB2802" s="5">
        <f>IF(R2802&gt;0,RANK(R2802,(N2802:P2802,Q2802:AE2802)),0)</f>
        <v>4</v>
      </c>
      <c r="BC2802" s="5">
        <f>IF(T2802&gt;0,RANK(T2802,(N2802:P2802,Q2802:AE2802)),0)</f>
        <v>0</v>
      </c>
      <c r="BD2802" s="5">
        <f>IF(S2802&gt;0,RANK(S2802,(N2802:P2802,Q2802:AE2802)),0)</f>
        <v>0</v>
      </c>
      <c r="BE2802" s="2">
        <f t="shared" si="1076"/>
        <v>1.1027159485399224E-2</v>
      </c>
      <c r="BF2802" s="2">
        <f t="shared" si="1077"/>
        <v>2.8903096087086284E-3</v>
      </c>
      <c r="BG2802" s="2">
        <f t="shared" si="1078"/>
        <v>0</v>
      </c>
      <c r="BH2802" s="2">
        <f t="shared" si="1079"/>
        <v>0</v>
      </c>
      <c r="BJ2802" t="s">
        <v>3049</v>
      </c>
      <c r="BK2802" t="s">
        <v>53</v>
      </c>
      <c r="BL2802">
        <v>27</v>
      </c>
      <c r="BN2802" s="112">
        <v>48</v>
      </c>
      <c r="BO2802" s="114">
        <v>355</v>
      </c>
      <c r="BP2802" s="118">
        <f t="shared" si="1084"/>
        <v>48355</v>
      </c>
      <c r="BQ2802" s="118">
        <f t="shared" si="1083"/>
        <v>48355</v>
      </c>
      <c r="BR2802" s="5" t="s">
        <v>3151</v>
      </c>
      <c r="CD2802" s="63">
        <f t="shared" si="1080"/>
        <v>127322</v>
      </c>
      <c r="CE2802" s="63">
        <v>0</v>
      </c>
    </row>
    <row r="2803" spans="1:83" ht="15" hidden="1" customHeight="1" outlineLevel="1">
      <c r="A2803" t="s">
        <v>2634</v>
      </c>
      <c r="B2803" t="s">
        <v>53</v>
      </c>
      <c r="C2803" s="1">
        <f t="shared" si="1071"/>
        <v>3156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0</v>
      </c>
      <c r="G2803" s="129">
        <f t="shared" si="1081"/>
        <v>2510</v>
      </c>
      <c r="H2803" s="134">
        <f t="shared" si="1082"/>
        <v>0.79531051964512045</v>
      </c>
      <c r="I2803" s="2"/>
      <c r="J2803" s="2">
        <f t="shared" si="1072"/>
        <v>9.5690747782002539E-2</v>
      </c>
      <c r="K2803" s="2">
        <f t="shared" si="1073"/>
        <v>0.89100126742712293</v>
      </c>
      <c r="L2803" s="2">
        <f t="shared" si="1074"/>
        <v>0</v>
      </c>
      <c r="M2803" s="2">
        <f t="shared" si="1075"/>
        <v>1.3307984790874472E-2</v>
      </c>
      <c r="N2803" s="63">
        <v>302</v>
      </c>
      <c r="O2803" s="63">
        <v>2812</v>
      </c>
      <c r="P2803" s="63">
        <v>0</v>
      </c>
      <c r="Q2803" s="63">
        <v>37</v>
      </c>
      <c r="R2803" s="63">
        <v>3</v>
      </c>
      <c r="S2803" s="63">
        <v>0</v>
      </c>
      <c r="T2803" s="63">
        <v>0</v>
      </c>
      <c r="U2803" s="63">
        <v>0</v>
      </c>
      <c r="V2803" s="63">
        <v>1</v>
      </c>
      <c r="W2803" s="63">
        <v>1</v>
      </c>
      <c r="X2803" s="63">
        <v>0</v>
      </c>
      <c r="Y2803" s="63">
        <v>0</v>
      </c>
      <c r="Z2803" s="63">
        <v>0</v>
      </c>
      <c r="AA2803" s="63">
        <v>0</v>
      </c>
      <c r="AB2803" s="63">
        <v>0</v>
      </c>
      <c r="AC2803" s="63">
        <v>0</v>
      </c>
      <c r="AD2803" s="63">
        <v>0</v>
      </c>
      <c r="AE2803" s="63">
        <v>0</v>
      </c>
      <c r="AF2803" s="63">
        <v>0</v>
      </c>
      <c r="AG2803" s="63">
        <v>0</v>
      </c>
      <c r="AH2803" s="63">
        <v>0</v>
      </c>
      <c r="AI2803" s="63">
        <v>0</v>
      </c>
      <c r="AJ2803" s="63">
        <v>0</v>
      </c>
      <c r="AK2803" s="63">
        <v>0</v>
      </c>
      <c r="AL2803" s="63">
        <v>0</v>
      </c>
      <c r="AM2803" s="63">
        <v>0</v>
      </c>
      <c r="AN2803" s="63">
        <v>0</v>
      </c>
      <c r="AO2803" s="63">
        <v>0</v>
      </c>
      <c r="AP2803" s="63">
        <v>0</v>
      </c>
      <c r="AQ2803" s="63">
        <v>0</v>
      </c>
      <c r="AR2803" s="63">
        <v>0</v>
      </c>
      <c r="AS2803" s="63">
        <v>0</v>
      </c>
      <c r="AT2803" s="63">
        <v>0</v>
      </c>
      <c r="AU2803" s="63">
        <v>0</v>
      </c>
      <c r="AV2803" s="63">
        <v>0</v>
      </c>
      <c r="AW2803" s="63">
        <v>0</v>
      </c>
      <c r="AX2803" s="63">
        <v>0</v>
      </c>
      <c r="AY2803" s="63">
        <v>0</v>
      </c>
      <c r="BA2803" s="5">
        <f>IF(Q2803&gt;0,RANK(Q2803,(N2803:P2803,Q2803:AE2803)),0)</f>
        <v>3</v>
      </c>
      <c r="BB2803" s="5">
        <f>IF(R2803&gt;0,RANK(R2803,(N2803:P2803,Q2803:AE2803)),0)</f>
        <v>4</v>
      </c>
      <c r="BC2803" s="5">
        <f>IF(T2803&gt;0,RANK(T2803,(N2803:P2803,Q2803:AE2803)),0)</f>
        <v>0</v>
      </c>
      <c r="BD2803" s="5">
        <f>IF(S2803&gt;0,RANK(S2803,(N2803:P2803,Q2803:AE2803)),0)</f>
        <v>0</v>
      </c>
      <c r="BE2803" s="2">
        <f t="shared" si="1076"/>
        <v>1.1723700887198986E-2</v>
      </c>
      <c r="BF2803" s="2">
        <f t="shared" si="1077"/>
        <v>9.5057034220532319E-4</v>
      </c>
      <c r="BG2803" s="2">
        <f t="shared" si="1078"/>
        <v>0</v>
      </c>
      <c r="BH2803" s="2">
        <f t="shared" si="1079"/>
        <v>0</v>
      </c>
      <c r="BJ2803" t="s">
        <v>2634</v>
      </c>
      <c r="BK2803" t="s">
        <v>53</v>
      </c>
      <c r="BL2803">
        <v>13</v>
      </c>
      <c r="BN2803" s="112">
        <v>48</v>
      </c>
      <c r="BO2803" s="114">
        <v>357</v>
      </c>
      <c r="BP2803" s="118">
        <f t="shared" si="1084"/>
        <v>48357</v>
      </c>
      <c r="BQ2803" s="118">
        <f t="shared" si="1083"/>
        <v>48357</v>
      </c>
      <c r="BR2803" s="5" t="s">
        <v>3151</v>
      </c>
      <c r="CD2803" s="63">
        <f t="shared" si="1080"/>
        <v>3156</v>
      </c>
      <c r="CE2803" s="63">
        <v>1</v>
      </c>
    </row>
    <row r="2804" spans="1:83" ht="15" hidden="1" customHeight="1" outlineLevel="1">
      <c r="A2804" t="s">
        <v>1443</v>
      </c>
      <c r="B2804" t="s">
        <v>53</v>
      </c>
      <c r="C2804" s="1">
        <f t="shared" si="1071"/>
        <v>1009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0</v>
      </c>
      <c r="G2804" s="129">
        <f t="shared" si="1081"/>
        <v>836</v>
      </c>
      <c r="H2804" s="134">
        <f t="shared" si="1082"/>
        <v>0.82854311199207131</v>
      </c>
      <c r="I2804" s="2"/>
      <c r="J2804" s="2">
        <f t="shared" si="1072"/>
        <v>8.0277502477700699E-2</v>
      </c>
      <c r="K2804" s="2">
        <f t="shared" si="1073"/>
        <v>0.90882061446977203</v>
      </c>
      <c r="L2804" s="2">
        <f t="shared" si="1074"/>
        <v>0</v>
      </c>
      <c r="M2804" s="2">
        <f t="shared" si="1075"/>
        <v>1.0901883052527261E-2</v>
      </c>
      <c r="N2804" s="63">
        <v>81</v>
      </c>
      <c r="O2804" s="63">
        <v>917</v>
      </c>
      <c r="P2804" s="63">
        <v>0</v>
      </c>
      <c r="Q2804" s="63">
        <v>10</v>
      </c>
      <c r="R2804" s="63">
        <v>1</v>
      </c>
      <c r="S2804" s="63">
        <v>0</v>
      </c>
      <c r="T2804" s="63">
        <v>0</v>
      </c>
      <c r="U2804" s="63">
        <v>0</v>
      </c>
      <c r="V2804" s="63">
        <v>0</v>
      </c>
      <c r="W2804" s="63">
        <v>0</v>
      </c>
      <c r="X2804" s="63">
        <v>0</v>
      </c>
      <c r="Y2804" s="63">
        <v>0</v>
      </c>
      <c r="Z2804" s="63">
        <v>0</v>
      </c>
      <c r="AA2804" s="63">
        <v>0</v>
      </c>
      <c r="AB2804" s="63">
        <v>0</v>
      </c>
      <c r="AC2804" s="63">
        <v>0</v>
      </c>
      <c r="AD2804" s="63">
        <v>0</v>
      </c>
      <c r="AE2804" s="63">
        <v>0</v>
      </c>
      <c r="AF2804" s="63">
        <v>0</v>
      </c>
      <c r="AG2804" s="63">
        <v>0</v>
      </c>
      <c r="AH2804" s="63">
        <v>0</v>
      </c>
      <c r="AI2804" s="63">
        <v>0</v>
      </c>
      <c r="AJ2804" s="63">
        <v>0</v>
      </c>
      <c r="AK2804" s="63">
        <v>0</v>
      </c>
      <c r="AL2804" s="63">
        <v>0</v>
      </c>
      <c r="AM2804" s="63">
        <v>0</v>
      </c>
      <c r="AN2804" s="63">
        <v>0</v>
      </c>
      <c r="AO2804" s="63">
        <v>0</v>
      </c>
      <c r="AP2804" s="63">
        <v>0</v>
      </c>
      <c r="AQ2804" s="63">
        <v>0</v>
      </c>
      <c r="AR2804" s="63">
        <v>0</v>
      </c>
      <c r="AS2804" s="63">
        <v>0</v>
      </c>
      <c r="AT2804" s="63">
        <v>0</v>
      </c>
      <c r="AU2804" s="63">
        <v>0</v>
      </c>
      <c r="AV2804" s="63">
        <v>0</v>
      </c>
      <c r="AW2804" s="63">
        <v>0</v>
      </c>
      <c r="AX2804" s="63">
        <v>0</v>
      </c>
      <c r="AY2804" s="63">
        <v>0</v>
      </c>
      <c r="BA2804" s="5">
        <f>IF(Q2804&gt;0,RANK(Q2804,(N2804:P2804,Q2804:AE2804)),0)</f>
        <v>3</v>
      </c>
      <c r="BB2804" s="5">
        <f>IF(R2804&gt;0,RANK(R2804,(N2804:P2804,Q2804:AE2804)),0)</f>
        <v>4</v>
      </c>
      <c r="BC2804" s="5">
        <f>IF(T2804&gt;0,RANK(T2804,(N2804:P2804,Q2804:AE2804)),0)</f>
        <v>0</v>
      </c>
      <c r="BD2804" s="5">
        <f>IF(S2804&gt;0,RANK(S2804,(N2804:P2804,Q2804:AE2804)),0)</f>
        <v>0</v>
      </c>
      <c r="BE2804" s="2">
        <f t="shared" si="1076"/>
        <v>9.9108027750247768E-3</v>
      </c>
      <c r="BF2804" s="2">
        <f t="shared" si="1077"/>
        <v>9.9108027750247768E-4</v>
      </c>
      <c r="BG2804" s="2">
        <f t="shared" si="1078"/>
        <v>0</v>
      </c>
      <c r="BH2804" s="2">
        <f t="shared" si="1079"/>
        <v>0</v>
      </c>
      <c r="BJ2804" t="s">
        <v>1443</v>
      </c>
      <c r="BK2804" t="s">
        <v>53</v>
      </c>
      <c r="BL2804">
        <v>13</v>
      </c>
      <c r="BN2804" s="112">
        <v>48</v>
      </c>
      <c r="BO2804" s="114">
        <v>359</v>
      </c>
      <c r="BP2804" s="118">
        <f t="shared" si="1084"/>
        <v>48359</v>
      </c>
      <c r="BQ2804" s="118">
        <f t="shared" si="1083"/>
        <v>48359</v>
      </c>
      <c r="BR2804" s="5" t="s">
        <v>3151</v>
      </c>
      <c r="CD2804" s="63">
        <f t="shared" si="1080"/>
        <v>1009</v>
      </c>
      <c r="CE2804" s="63">
        <v>0</v>
      </c>
    </row>
    <row r="2805" spans="1:83" ht="15" hidden="1" customHeight="1" outlineLevel="1">
      <c r="A2805" t="s">
        <v>2012</v>
      </c>
      <c r="B2805" t="s">
        <v>53</v>
      </c>
      <c r="C2805" s="1">
        <f t="shared" si="1071"/>
        <v>35994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0</v>
      </c>
      <c r="G2805" s="129">
        <f t="shared" si="1081"/>
        <v>22829</v>
      </c>
      <c r="H2805" s="134">
        <f t="shared" si="1082"/>
        <v>0.63424459632160912</v>
      </c>
      <c r="I2805" s="2"/>
      <c r="J2805" s="2">
        <f t="shared" si="1072"/>
        <v>0.17661276879479915</v>
      </c>
      <c r="K2805" s="2">
        <f t="shared" si="1073"/>
        <v>0.81085736511640827</v>
      </c>
      <c r="L2805" s="2">
        <f t="shared" si="1074"/>
        <v>0</v>
      </c>
      <c r="M2805" s="2">
        <f t="shared" si="1075"/>
        <v>1.2529866088792585E-2</v>
      </c>
      <c r="N2805" s="63">
        <v>6357</v>
      </c>
      <c r="O2805" s="63">
        <v>29186</v>
      </c>
      <c r="P2805" s="63">
        <v>0</v>
      </c>
      <c r="Q2805" s="63">
        <v>376</v>
      </c>
      <c r="R2805" s="63">
        <v>51</v>
      </c>
      <c r="S2805" s="63">
        <v>0</v>
      </c>
      <c r="T2805" s="63">
        <v>0</v>
      </c>
      <c r="U2805" s="63">
        <v>0</v>
      </c>
      <c r="V2805" s="63">
        <v>5</v>
      </c>
      <c r="W2805" s="63">
        <v>15</v>
      </c>
      <c r="X2805" s="63">
        <v>0</v>
      </c>
      <c r="Y2805" s="63">
        <v>0</v>
      </c>
      <c r="Z2805" s="63">
        <v>4</v>
      </c>
      <c r="AA2805" s="63">
        <v>0</v>
      </c>
      <c r="AB2805" s="63">
        <v>0</v>
      </c>
      <c r="AC2805" s="63">
        <v>0</v>
      </c>
      <c r="AD2805" s="63">
        <v>0</v>
      </c>
      <c r="AE2805" s="63">
        <v>0</v>
      </c>
      <c r="AF2805" s="63">
        <v>0</v>
      </c>
      <c r="AG2805" s="63">
        <v>0</v>
      </c>
      <c r="AH2805" s="63">
        <v>0</v>
      </c>
      <c r="AI2805" s="63">
        <v>0</v>
      </c>
      <c r="AJ2805" s="63">
        <v>0</v>
      </c>
      <c r="AK2805" s="63">
        <v>0</v>
      </c>
      <c r="AL2805" s="63">
        <v>0</v>
      </c>
      <c r="AM2805" s="63">
        <v>0</v>
      </c>
      <c r="AN2805" s="63">
        <v>0</v>
      </c>
      <c r="AO2805" s="63">
        <v>0</v>
      </c>
      <c r="AP2805" s="63">
        <v>0</v>
      </c>
      <c r="AQ2805" s="63">
        <v>0</v>
      </c>
      <c r="AR2805" s="63">
        <v>0</v>
      </c>
      <c r="AS2805" s="63">
        <v>0</v>
      </c>
      <c r="AT2805" s="63">
        <v>0</v>
      </c>
      <c r="AU2805" s="63">
        <v>0</v>
      </c>
      <c r="AV2805" s="63">
        <v>0</v>
      </c>
      <c r="AW2805" s="63">
        <v>0</v>
      </c>
      <c r="AX2805" s="63">
        <v>0</v>
      </c>
      <c r="AY2805" s="63">
        <v>0</v>
      </c>
      <c r="BA2805" s="5">
        <f>IF(Q2805&gt;0,RANK(Q2805,(N2805:P2805,Q2805:AE2805)),0)</f>
        <v>3</v>
      </c>
      <c r="BB2805" s="5">
        <f>IF(R2805&gt;0,RANK(R2805,(N2805:P2805,Q2805:AE2805)),0)</f>
        <v>4</v>
      </c>
      <c r="BC2805" s="5">
        <f>IF(T2805&gt;0,RANK(T2805,(N2805:P2805,Q2805:AE2805)),0)</f>
        <v>0</v>
      </c>
      <c r="BD2805" s="5">
        <f>IF(S2805&gt;0,RANK(S2805,(N2805:P2805,Q2805:AE2805)),0)</f>
        <v>0</v>
      </c>
      <c r="BE2805" s="2">
        <f t="shared" si="1076"/>
        <v>1.0446185475357004E-2</v>
      </c>
      <c r="BF2805" s="2">
        <f t="shared" si="1077"/>
        <v>1.4169028171361893E-3</v>
      </c>
      <c r="BG2805" s="2">
        <f t="shared" si="1078"/>
        <v>0</v>
      </c>
      <c r="BH2805" s="2">
        <f t="shared" si="1079"/>
        <v>0</v>
      </c>
      <c r="BJ2805" t="s">
        <v>2012</v>
      </c>
      <c r="BK2805" t="s">
        <v>53</v>
      </c>
      <c r="BL2805">
        <v>36</v>
      </c>
      <c r="BN2805" s="112">
        <v>48</v>
      </c>
      <c r="BO2805" s="114">
        <v>361</v>
      </c>
      <c r="BP2805" s="118">
        <f t="shared" si="1084"/>
        <v>48361</v>
      </c>
      <c r="BQ2805" s="118">
        <f t="shared" si="1083"/>
        <v>48361</v>
      </c>
      <c r="BR2805" s="5" t="s">
        <v>3151</v>
      </c>
      <c r="CD2805" s="63">
        <f t="shared" si="1080"/>
        <v>35994</v>
      </c>
      <c r="CE2805" s="63">
        <v>15</v>
      </c>
    </row>
    <row r="2806" spans="1:83" ht="15" hidden="1" customHeight="1" outlineLevel="1">
      <c r="A2806" t="s">
        <v>2271</v>
      </c>
      <c r="B2806" t="s">
        <v>53</v>
      </c>
      <c r="C2806" s="1">
        <f t="shared" si="1071"/>
        <v>12489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0</v>
      </c>
      <c r="G2806" s="129">
        <f t="shared" si="1081"/>
        <v>8001</v>
      </c>
      <c r="H2806" s="134">
        <f t="shared" si="1082"/>
        <v>0.64064376651453281</v>
      </c>
      <c r="I2806" s="2"/>
      <c r="J2806" s="2">
        <f t="shared" si="1072"/>
        <v>0.17439346625030028</v>
      </c>
      <c r="K2806" s="2">
        <f t="shared" si="1073"/>
        <v>0.81503723276483309</v>
      </c>
      <c r="L2806" s="2">
        <f t="shared" si="1074"/>
        <v>0</v>
      </c>
      <c r="M2806" s="2">
        <f t="shared" si="1075"/>
        <v>1.0569300984866636E-2</v>
      </c>
      <c r="N2806" s="63">
        <v>2178</v>
      </c>
      <c r="O2806" s="63">
        <v>10179</v>
      </c>
      <c r="P2806" s="63">
        <v>0</v>
      </c>
      <c r="Q2806" s="63">
        <v>101</v>
      </c>
      <c r="R2806" s="63">
        <v>27</v>
      </c>
      <c r="S2806" s="63">
        <v>0</v>
      </c>
      <c r="T2806" s="63">
        <v>0</v>
      </c>
      <c r="U2806" s="63">
        <v>0</v>
      </c>
      <c r="V2806" s="63">
        <v>0</v>
      </c>
      <c r="W2806" s="63">
        <v>0</v>
      </c>
      <c r="X2806" s="63">
        <v>0</v>
      </c>
      <c r="Y2806" s="63">
        <v>0</v>
      </c>
      <c r="Z2806" s="63">
        <v>2</v>
      </c>
      <c r="AA2806" s="63">
        <v>0</v>
      </c>
      <c r="AB2806" s="63">
        <v>0</v>
      </c>
      <c r="AC2806" s="63">
        <v>0</v>
      </c>
      <c r="AD2806" s="63">
        <v>0</v>
      </c>
      <c r="AE2806" s="63">
        <v>0</v>
      </c>
      <c r="AF2806" s="63">
        <v>0</v>
      </c>
      <c r="AG2806" s="63">
        <v>0</v>
      </c>
      <c r="AH2806" s="63">
        <v>0</v>
      </c>
      <c r="AI2806" s="63">
        <v>1</v>
      </c>
      <c r="AJ2806" s="63">
        <v>0</v>
      </c>
      <c r="AK2806" s="63">
        <v>0</v>
      </c>
      <c r="AL2806" s="63">
        <v>1</v>
      </c>
      <c r="AM2806" s="63">
        <v>0</v>
      </c>
      <c r="AN2806" s="63">
        <v>0</v>
      </c>
      <c r="AO2806" s="63">
        <v>0</v>
      </c>
      <c r="AP2806" s="63">
        <v>0</v>
      </c>
      <c r="AQ2806" s="63">
        <v>0</v>
      </c>
      <c r="AR2806" s="63">
        <v>0</v>
      </c>
      <c r="AS2806" s="63">
        <v>0</v>
      </c>
      <c r="AT2806" s="63">
        <v>0</v>
      </c>
      <c r="AU2806" s="63">
        <v>0</v>
      </c>
      <c r="AV2806" s="63">
        <v>0</v>
      </c>
      <c r="AW2806" s="63">
        <v>0</v>
      </c>
      <c r="AX2806" s="63">
        <v>0</v>
      </c>
      <c r="AY2806" s="63">
        <v>0</v>
      </c>
      <c r="BA2806" s="5">
        <f>IF(Q2806&gt;0,RANK(Q2806,(N2806:P2806,Q2806:AE2806)),0)</f>
        <v>3</v>
      </c>
      <c r="BB2806" s="5">
        <f>IF(R2806&gt;0,RANK(R2806,(N2806:P2806,Q2806:AE2806)),0)</f>
        <v>4</v>
      </c>
      <c r="BC2806" s="5">
        <f>IF(T2806&gt;0,RANK(T2806,(N2806:P2806,Q2806:AE2806)),0)</f>
        <v>0</v>
      </c>
      <c r="BD2806" s="5">
        <f>IF(S2806&gt;0,RANK(S2806,(N2806:P2806,Q2806:AE2806)),0)</f>
        <v>0</v>
      </c>
      <c r="BE2806" s="2">
        <f t="shared" si="1076"/>
        <v>8.0871166626631432E-3</v>
      </c>
      <c r="BF2806" s="2">
        <f t="shared" si="1077"/>
        <v>2.1619024741772758E-3</v>
      </c>
      <c r="BG2806" s="2">
        <f t="shared" si="1078"/>
        <v>0</v>
      </c>
      <c r="BH2806" s="2">
        <f t="shared" si="1079"/>
        <v>0</v>
      </c>
      <c r="BJ2806" t="s">
        <v>2271</v>
      </c>
      <c r="BK2806" t="s">
        <v>53</v>
      </c>
      <c r="BL2806">
        <v>11</v>
      </c>
      <c r="BN2806" s="112">
        <v>48</v>
      </c>
      <c r="BO2806" s="114">
        <v>363</v>
      </c>
      <c r="BP2806" s="118">
        <f t="shared" si="1084"/>
        <v>48363</v>
      </c>
      <c r="BQ2806" s="118">
        <f t="shared" si="1083"/>
        <v>48363</v>
      </c>
      <c r="BR2806" s="5" t="s">
        <v>3151</v>
      </c>
      <c r="CD2806" s="63">
        <f t="shared" si="1080"/>
        <v>12489</v>
      </c>
      <c r="CE2806" s="63">
        <v>0</v>
      </c>
    </row>
    <row r="2807" spans="1:83" ht="15" hidden="1" customHeight="1" outlineLevel="1">
      <c r="A2807" t="s">
        <v>2374</v>
      </c>
      <c r="B2807" t="s">
        <v>53</v>
      </c>
      <c r="C2807" s="1">
        <f t="shared" si="1071"/>
        <v>11451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29">
        <f t="shared" si="1081"/>
        <v>7269</v>
      </c>
      <c r="H2807" s="134">
        <f t="shared" si="1082"/>
        <v>0.63479172124705263</v>
      </c>
      <c r="I2807" s="2"/>
      <c r="J2807" s="2">
        <f t="shared" si="1072"/>
        <v>0.17963496637848222</v>
      </c>
      <c r="K2807" s="2">
        <f t="shared" si="1073"/>
        <v>0.81442668762553494</v>
      </c>
      <c r="L2807" s="2">
        <f t="shared" si="1074"/>
        <v>0</v>
      </c>
      <c r="M2807" s="2">
        <f t="shared" si="1075"/>
        <v>5.9383459959828633E-3</v>
      </c>
      <c r="N2807" s="63">
        <v>2057</v>
      </c>
      <c r="O2807" s="63">
        <v>9326</v>
      </c>
      <c r="P2807" s="63">
        <v>0</v>
      </c>
      <c r="Q2807" s="63">
        <v>57</v>
      </c>
      <c r="R2807" s="63">
        <v>11</v>
      </c>
      <c r="S2807" s="63">
        <v>0</v>
      </c>
      <c r="T2807" s="63">
        <v>0</v>
      </c>
      <c r="U2807" s="63">
        <v>0</v>
      </c>
      <c r="V2807" s="63">
        <v>0</v>
      </c>
      <c r="W2807" s="63">
        <v>0</v>
      </c>
      <c r="X2807" s="63">
        <v>0</v>
      </c>
      <c r="Y2807" s="63">
        <v>0</v>
      </c>
      <c r="Z2807" s="63">
        <v>0</v>
      </c>
      <c r="AA2807" s="63">
        <v>0</v>
      </c>
      <c r="AB2807" s="63">
        <v>0</v>
      </c>
      <c r="AC2807" s="63">
        <v>0</v>
      </c>
      <c r="AD2807" s="63">
        <v>0</v>
      </c>
      <c r="AE2807" s="63">
        <v>0</v>
      </c>
      <c r="AF2807" s="63">
        <v>0</v>
      </c>
      <c r="AG2807" s="63">
        <v>0</v>
      </c>
      <c r="AH2807" s="63">
        <v>0</v>
      </c>
      <c r="AI2807" s="63">
        <v>0</v>
      </c>
      <c r="AJ2807" s="63">
        <v>0</v>
      </c>
      <c r="AK2807" s="63">
        <v>0</v>
      </c>
      <c r="AL2807" s="63">
        <v>0</v>
      </c>
      <c r="AM2807" s="63">
        <v>0</v>
      </c>
      <c r="AN2807" s="63">
        <v>0</v>
      </c>
      <c r="AO2807" s="63">
        <v>0</v>
      </c>
      <c r="AP2807" s="63">
        <v>0</v>
      </c>
      <c r="AQ2807" s="63">
        <v>0</v>
      </c>
      <c r="AR2807" s="63">
        <v>0</v>
      </c>
      <c r="AS2807" s="63">
        <v>0</v>
      </c>
      <c r="AT2807" s="63">
        <v>0</v>
      </c>
      <c r="AU2807" s="63">
        <v>0</v>
      </c>
      <c r="AV2807" s="63">
        <v>0</v>
      </c>
      <c r="AW2807" s="63">
        <v>0</v>
      </c>
      <c r="AX2807" s="63">
        <v>0</v>
      </c>
      <c r="AY2807" s="63">
        <v>0</v>
      </c>
      <c r="BA2807" s="5">
        <f>IF(Q2807&gt;0,RANK(Q2807,(N2807:P2807,Q2807:AE2807)),0)</f>
        <v>3</v>
      </c>
      <c r="BB2807" s="5">
        <f>IF(R2807&gt;0,RANK(R2807,(N2807:P2807,Q2807:AE2807)),0)</f>
        <v>4</v>
      </c>
      <c r="BC2807" s="5">
        <f>IF(T2807&gt;0,RANK(T2807,(N2807:P2807,Q2807:AE2807)),0)</f>
        <v>0</v>
      </c>
      <c r="BD2807" s="5">
        <f>IF(S2807&gt;0,RANK(S2807,(N2807:P2807,Q2807:AE2807)),0)</f>
        <v>0</v>
      </c>
      <c r="BE2807" s="2">
        <f t="shared" si="1076"/>
        <v>4.9777312025150646E-3</v>
      </c>
      <c r="BF2807" s="2">
        <f t="shared" si="1077"/>
        <v>9.6061479346781938E-4</v>
      </c>
      <c r="BG2807" s="2">
        <f t="shared" si="1078"/>
        <v>0</v>
      </c>
      <c r="BH2807" s="2">
        <f t="shared" si="1079"/>
        <v>0</v>
      </c>
      <c r="BJ2807" t="s">
        <v>2374</v>
      </c>
      <c r="BK2807" t="s">
        <v>53</v>
      </c>
      <c r="BL2807">
        <v>1</v>
      </c>
      <c r="BN2807" s="112">
        <v>48</v>
      </c>
      <c r="BO2807" s="114">
        <v>365</v>
      </c>
      <c r="BP2807" s="118">
        <f t="shared" si="1084"/>
        <v>48365</v>
      </c>
      <c r="BQ2807" s="118">
        <f t="shared" si="1083"/>
        <v>48365</v>
      </c>
      <c r="BR2807" s="5" t="s">
        <v>3151</v>
      </c>
      <c r="CD2807" s="63">
        <f t="shared" si="1080"/>
        <v>11451</v>
      </c>
      <c r="CE2807" s="63">
        <v>0</v>
      </c>
    </row>
    <row r="2808" spans="1:83" ht="15" hidden="1" customHeight="1" outlineLevel="1">
      <c r="A2808" t="s">
        <v>2268</v>
      </c>
      <c r="B2808" t="s">
        <v>53</v>
      </c>
      <c r="C2808" s="1">
        <f t="shared" si="1071"/>
        <v>76128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0</v>
      </c>
      <c r="G2808" s="129">
        <f t="shared" si="1081"/>
        <v>49028</v>
      </c>
      <c r="H2808" s="134">
        <f t="shared" si="1082"/>
        <v>0.64402059688944935</v>
      </c>
      <c r="I2808" s="2"/>
      <c r="J2808" s="2">
        <f t="shared" si="1072"/>
        <v>0.17098833543505676</v>
      </c>
      <c r="K2808" s="2">
        <f t="shared" si="1073"/>
        <v>0.81500893232450611</v>
      </c>
      <c r="L2808" s="2">
        <f t="shared" si="1074"/>
        <v>0</v>
      </c>
      <c r="M2808" s="2">
        <f t="shared" si="1075"/>
        <v>1.4002732240437132E-2</v>
      </c>
      <c r="N2808" s="63">
        <v>13017</v>
      </c>
      <c r="O2808" s="63">
        <v>62045</v>
      </c>
      <c r="P2808" s="63">
        <v>0</v>
      </c>
      <c r="Q2808" s="63">
        <v>880</v>
      </c>
      <c r="R2808" s="63">
        <v>158</v>
      </c>
      <c r="S2808" s="63">
        <v>0</v>
      </c>
      <c r="T2808" s="63">
        <v>0</v>
      </c>
      <c r="U2808" s="63">
        <v>0</v>
      </c>
      <c r="V2808" s="63">
        <v>0</v>
      </c>
      <c r="W2808" s="63">
        <v>3</v>
      </c>
      <c r="X2808" s="63">
        <v>0</v>
      </c>
      <c r="Y2808" s="63">
        <v>0</v>
      </c>
      <c r="Z2808" s="63">
        <v>21</v>
      </c>
      <c r="AA2808" s="63">
        <v>0</v>
      </c>
      <c r="AB2808" s="63">
        <v>0</v>
      </c>
      <c r="AC2808" s="63">
        <v>0</v>
      </c>
      <c r="AD2808" s="63">
        <v>0</v>
      </c>
      <c r="AE2808" s="63">
        <v>0</v>
      </c>
      <c r="AF2808" s="63">
        <v>0</v>
      </c>
      <c r="AG2808" s="63">
        <v>0</v>
      </c>
      <c r="AH2808" s="63">
        <v>0</v>
      </c>
      <c r="AI2808" s="63">
        <v>0</v>
      </c>
      <c r="AJ2808" s="63">
        <v>0</v>
      </c>
      <c r="AK2808" s="63">
        <v>0</v>
      </c>
      <c r="AL2808" s="63">
        <v>4</v>
      </c>
      <c r="AM2808" s="63">
        <v>0</v>
      </c>
      <c r="AN2808" s="63">
        <v>0</v>
      </c>
      <c r="AO2808" s="63">
        <v>0</v>
      </c>
      <c r="AP2808" s="63">
        <v>0</v>
      </c>
      <c r="AQ2808" s="63">
        <v>0</v>
      </c>
      <c r="AR2808" s="63">
        <v>0</v>
      </c>
      <c r="AS2808" s="63">
        <v>0</v>
      </c>
      <c r="AT2808" s="63">
        <v>0</v>
      </c>
      <c r="AU2808" s="63">
        <v>0</v>
      </c>
      <c r="AV2808" s="63">
        <v>0</v>
      </c>
      <c r="AW2808" s="63">
        <v>0</v>
      </c>
      <c r="AX2808" s="63">
        <v>0</v>
      </c>
      <c r="AY2808" s="63">
        <v>0</v>
      </c>
      <c r="BA2808" s="5">
        <f>IF(Q2808&gt;0,RANK(Q2808,(N2808:P2808,Q2808:AE2808)),0)</f>
        <v>3</v>
      </c>
      <c r="BB2808" s="5">
        <f>IF(R2808&gt;0,RANK(R2808,(N2808:P2808,Q2808:AE2808)),0)</f>
        <v>4</v>
      </c>
      <c r="BC2808" s="5">
        <f>IF(T2808&gt;0,RANK(T2808,(N2808:P2808,Q2808:AE2808)),0)</f>
        <v>0</v>
      </c>
      <c r="BD2808" s="5">
        <f>IF(S2808&gt;0,RANK(S2808,(N2808:P2808,Q2808:AE2808)),0)</f>
        <v>0</v>
      </c>
      <c r="BE2808" s="2">
        <f t="shared" si="1076"/>
        <v>1.1559478772593527E-2</v>
      </c>
      <c r="BF2808" s="2">
        <f t="shared" si="1077"/>
        <v>2.0754518705338376E-3</v>
      </c>
      <c r="BG2808" s="2">
        <f t="shared" si="1078"/>
        <v>0</v>
      </c>
      <c r="BH2808" s="2">
        <f t="shared" si="1079"/>
        <v>0</v>
      </c>
      <c r="BJ2808" t="s">
        <v>2268</v>
      </c>
      <c r="BK2808" t="s">
        <v>53</v>
      </c>
      <c r="BL2808">
        <v>12</v>
      </c>
      <c r="BN2808" s="112">
        <v>48</v>
      </c>
      <c r="BO2808" s="114">
        <v>367</v>
      </c>
      <c r="BP2808" s="118">
        <f t="shared" si="1084"/>
        <v>48367</v>
      </c>
      <c r="BQ2808" s="118">
        <f t="shared" si="1083"/>
        <v>48367</v>
      </c>
      <c r="BR2808" s="5" t="s">
        <v>3151</v>
      </c>
      <c r="CD2808" s="63">
        <f t="shared" si="1080"/>
        <v>76128</v>
      </c>
      <c r="CE2808" s="63">
        <v>3</v>
      </c>
    </row>
    <row r="2809" spans="1:83" ht="15" hidden="1" customHeight="1" outlineLevel="1">
      <c r="A2809" t="s">
        <v>1538</v>
      </c>
      <c r="B2809" t="s">
        <v>53</v>
      </c>
      <c r="C2809" s="1">
        <f t="shared" si="1071"/>
        <v>2650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0</v>
      </c>
      <c r="G2809" s="129">
        <f t="shared" si="1081"/>
        <v>1647</v>
      </c>
      <c r="H2809" s="134">
        <f t="shared" si="1082"/>
        <v>0.6215094339622641</v>
      </c>
      <c r="I2809" s="2"/>
      <c r="J2809" s="2">
        <f t="shared" si="1072"/>
        <v>0.18415094339622642</v>
      </c>
      <c r="K2809" s="2">
        <f t="shared" si="1073"/>
        <v>0.80566037735849061</v>
      </c>
      <c r="L2809" s="2">
        <f t="shared" si="1074"/>
        <v>0</v>
      </c>
      <c r="M2809" s="2">
        <f t="shared" si="1075"/>
        <v>1.0188679245282994E-2</v>
      </c>
      <c r="N2809" s="63">
        <v>488</v>
      </c>
      <c r="O2809" s="63">
        <v>2135</v>
      </c>
      <c r="P2809" s="63">
        <v>0</v>
      </c>
      <c r="Q2809" s="63">
        <v>23</v>
      </c>
      <c r="R2809" s="63">
        <v>4</v>
      </c>
      <c r="S2809" s="63">
        <v>0</v>
      </c>
      <c r="T2809" s="63">
        <v>0</v>
      </c>
      <c r="U2809" s="63">
        <v>0</v>
      </c>
      <c r="V2809" s="63">
        <v>0</v>
      </c>
      <c r="W2809" s="63">
        <v>0</v>
      </c>
      <c r="X2809" s="63">
        <v>0</v>
      </c>
      <c r="Y2809" s="63">
        <v>0</v>
      </c>
      <c r="Z2809" s="63">
        <v>0</v>
      </c>
      <c r="AA2809" s="63">
        <v>0</v>
      </c>
      <c r="AB2809" s="63">
        <v>0</v>
      </c>
      <c r="AC2809" s="63">
        <v>0</v>
      </c>
      <c r="AD2809" s="63">
        <v>0</v>
      </c>
      <c r="AE2809" s="63">
        <v>0</v>
      </c>
      <c r="AF2809" s="63">
        <v>0</v>
      </c>
      <c r="AG2809" s="63">
        <v>0</v>
      </c>
      <c r="AH2809" s="63">
        <v>0</v>
      </c>
      <c r="AI2809" s="63">
        <v>0</v>
      </c>
      <c r="AJ2809" s="63">
        <v>0</v>
      </c>
      <c r="AK2809" s="63">
        <v>0</v>
      </c>
      <c r="AL2809" s="63">
        <v>0</v>
      </c>
      <c r="AM2809" s="63">
        <v>0</v>
      </c>
      <c r="AN2809" s="63">
        <v>0</v>
      </c>
      <c r="AO2809" s="63">
        <v>0</v>
      </c>
      <c r="AP2809" s="63">
        <v>0</v>
      </c>
      <c r="AQ2809" s="63">
        <v>0</v>
      </c>
      <c r="AR2809" s="63">
        <v>0</v>
      </c>
      <c r="AS2809" s="63">
        <v>0</v>
      </c>
      <c r="AT2809" s="63">
        <v>0</v>
      </c>
      <c r="AU2809" s="63">
        <v>0</v>
      </c>
      <c r="AV2809" s="63">
        <v>0</v>
      </c>
      <c r="AW2809" s="63">
        <v>0</v>
      </c>
      <c r="AX2809" s="63">
        <v>0</v>
      </c>
      <c r="AY2809" s="63">
        <v>0</v>
      </c>
      <c r="BA2809" s="5">
        <f>IF(Q2809&gt;0,RANK(Q2809,(N2809:P2809,Q2809:AE2809)),0)</f>
        <v>3</v>
      </c>
      <c r="BB2809" s="5">
        <f>IF(R2809&gt;0,RANK(R2809,(N2809:P2809,Q2809:AE2809)),0)</f>
        <v>4</v>
      </c>
      <c r="BC2809" s="5">
        <f>IF(T2809&gt;0,RANK(T2809,(N2809:P2809,Q2809:AE2809)),0)</f>
        <v>0</v>
      </c>
      <c r="BD2809" s="5">
        <f>IF(S2809&gt;0,RANK(S2809,(N2809:P2809,Q2809:AE2809)),0)</f>
        <v>0</v>
      </c>
      <c r="BE2809" s="2">
        <f t="shared" si="1076"/>
        <v>8.6792452830188674E-3</v>
      </c>
      <c r="BF2809" s="2">
        <f t="shared" si="1077"/>
        <v>1.5094339622641509E-3</v>
      </c>
      <c r="BG2809" s="2">
        <f t="shared" si="1078"/>
        <v>0</v>
      </c>
      <c r="BH2809" s="2">
        <f t="shared" si="1079"/>
        <v>0</v>
      </c>
      <c r="BJ2809" t="s">
        <v>1538</v>
      </c>
      <c r="BK2809" t="s">
        <v>53</v>
      </c>
      <c r="BL2809">
        <v>19</v>
      </c>
      <c r="BN2809" s="112">
        <v>48</v>
      </c>
      <c r="BO2809" s="114">
        <v>369</v>
      </c>
      <c r="BP2809" s="118">
        <f t="shared" si="1084"/>
        <v>48369</v>
      </c>
      <c r="BQ2809" s="118">
        <f t="shared" si="1083"/>
        <v>48369</v>
      </c>
      <c r="BR2809" s="5" t="s">
        <v>3151</v>
      </c>
      <c r="CD2809" s="63">
        <f t="shared" si="1080"/>
        <v>2650</v>
      </c>
      <c r="CE2809" s="63">
        <v>0</v>
      </c>
    </row>
    <row r="2810" spans="1:83" ht="15" hidden="1" customHeight="1" outlineLevel="1">
      <c r="A2810" t="s">
        <v>383</v>
      </c>
      <c r="B2810" t="s">
        <v>53</v>
      </c>
      <c r="C2810" s="1">
        <f t="shared" si="1071"/>
        <v>4668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0</v>
      </c>
      <c r="G2810" s="129">
        <f t="shared" si="1081"/>
        <v>1833</v>
      </c>
      <c r="H2810" s="134">
        <f t="shared" si="1082"/>
        <v>0.39267352185089976</v>
      </c>
      <c r="I2810" s="2"/>
      <c r="J2810" s="2">
        <f t="shared" si="1072"/>
        <v>0.29605826906598115</v>
      </c>
      <c r="K2810" s="2">
        <f t="shared" si="1073"/>
        <v>0.68873179091688086</v>
      </c>
      <c r="L2810" s="2">
        <f t="shared" si="1074"/>
        <v>0</v>
      </c>
      <c r="M2810" s="2">
        <f t="shared" si="1075"/>
        <v>1.5209940017137935E-2</v>
      </c>
      <c r="N2810" s="63">
        <v>1382</v>
      </c>
      <c r="O2810" s="63">
        <v>3215</v>
      </c>
      <c r="P2810" s="63">
        <v>0</v>
      </c>
      <c r="Q2810" s="63">
        <v>50</v>
      </c>
      <c r="R2810" s="63">
        <v>21</v>
      </c>
      <c r="S2810" s="63">
        <v>0</v>
      </c>
      <c r="T2810" s="63">
        <v>0</v>
      </c>
      <c r="U2810" s="63">
        <v>0</v>
      </c>
      <c r="V2810" s="63">
        <v>0</v>
      </c>
      <c r="W2810" s="63">
        <v>0</v>
      </c>
      <c r="X2810" s="63">
        <v>0</v>
      </c>
      <c r="Y2810" s="63">
        <v>0</v>
      </c>
      <c r="Z2810" s="63">
        <v>0</v>
      </c>
      <c r="AA2810" s="63">
        <v>0</v>
      </c>
      <c r="AB2810" s="63">
        <v>0</v>
      </c>
      <c r="AC2810" s="63">
        <v>0</v>
      </c>
      <c r="AD2810" s="63">
        <v>0</v>
      </c>
      <c r="AE2810" s="63">
        <v>0</v>
      </c>
      <c r="AF2810" s="63">
        <v>0</v>
      </c>
      <c r="AG2810" s="63">
        <v>0</v>
      </c>
      <c r="AH2810" s="63">
        <v>0</v>
      </c>
      <c r="AI2810" s="63">
        <v>0</v>
      </c>
      <c r="AJ2810" s="63">
        <v>0</v>
      </c>
      <c r="AK2810" s="63">
        <v>0</v>
      </c>
      <c r="AL2810" s="63">
        <v>0</v>
      </c>
      <c r="AM2810" s="63">
        <v>0</v>
      </c>
      <c r="AN2810" s="63">
        <v>0</v>
      </c>
      <c r="AO2810" s="63">
        <v>0</v>
      </c>
      <c r="AP2810" s="63">
        <v>0</v>
      </c>
      <c r="AQ2810" s="63">
        <v>0</v>
      </c>
      <c r="AR2810" s="63">
        <v>0</v>
      </c>
      <c r="AS2810" s="63">
        <v>0</v>
      </c>
      <c r="AT2810" s="63">
        <v>0</v>
      </c>
      <c r="AU2810" s="63">
        <v>0</v>
      </c>
      <c r="AV2810" s="63">
        <v>0</v>
      </c>
      <c r="AW2810" s="63">
        <v>0</v>
      </c>
      <c r="AX2810" s="63">
        <v>0</v>
      </c>
      <c r="AY2810" s="63">
        <v>0</v>
      </c>
      <c r="BA2810" s="5">
        <f>IF(Q2810&gt;0,RANK(Q2810,(N2810:P2810,Q2810:AE2810)),0)</f>
        <v>3</v>
      </c>
      <c r="BB2810" s="5">
        <f>IF(R2810&gt;0,RANK(R2810,(N2810:P2810,Q2810:AE2810)),0)</f>
        <v>4</v>
      </c>
      <c r="BC2810" s="5">
        <f>IF(T2810&gt;0,RANK(T2810,(N2810:P2810,Q2810:AE2810)),0)</f>
        <v>0</v>
      </c>
      <c r="BD2810" s="5">
        <f>IF(S2810&gt;0,RANK(S2810,(N2810:P2810,Q2810:AE2810)),0)</f>
        <v>0</v>
      </c>
      <c r="BE2810" s="2">
        <f t="shared" si="1076"/>
        <v>1.0711225364181662E-2</v>
      </c>
      <c r="BF2810" s="2">
        <f t="shared" si="1077"/>
        <v>4.4987146529562984E-3</v>
      </c>
      <c r="BG2810" s="2">
        <f t="shared" si="1078"/>
        <v>0</v>
      </c>
      <c r="BH2810" s="2">
        <f t="shared" si="1079"/>
        <v>0</v>
      </c>
      <c r="BJ2810" t="s">
        <v>383</v>
      </c>
      <c r="BK2810" t="s">
        <v>53</v>
      </c>
      <c r="BL2810">
        <v>23</v>
      </c>
      <c r="BN2810" s="112">
        <v>48</v>
      </c>
      <c r="BO2810" s="114">
        <v>371</v>
      </c>
      <c r="BP2810" s="118">
        <f t="shared" si="1084"/>
        <v>48371</v>
      </c>
      <c r="BQ2810" s="118">
        <f t="shared" si="1083"/>
        <v>48371</v>
      </c>
      <c r="BR2810" s="5" t="s">
        <v>3151</v>
      </c>
      <c r="CD2810" s="63">
        <f t="shared" si="1080"/>
        <v>4668</v>
      </c>
      <c r="CE2810" s="63">
        <v>0</v>
      </c>
    </row>
    <row r="2811" spans="1:83" ht="15" hidden="1" customHeight="1" outlineLevel="1">
      <c r="A2811" t="s">
        <v>878</v>
      </c>
      <c r="B2811" t="s">
        <v>53</v>
      </c>
      <c r="C2811" s="1">
        <f t="shared" si="1071"/>
        <v>24186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0</v>
      </c>
      <c r="G2811" s="129">
        <f t="shared" si="1081"/>
        <v>13186</v>
      </c>
      <c r="H2811" s="134">
        <f t="shared" si="1082"/>
        <v>0.54519143306044815</v>
      </c>
      <c r="I2811" s="2"/>
      <c r="J2811" s="2">
        <f t="shared" si="1072"/>
        <v>0.22273215910030597</v>
      </c>
      <c r="K2811" s="2">
        <f t="shared" si="1073"/>
        <v>0.76792359216075412</v>
      </c>
      <c r="L2811" s="2">
        <f t="shared" si="1074"/>
        <v>0</v>
      </c>
      <c r="M2811" s="2">
        <f t="shared" si="1075"/>
        <v>9.3442487389399087E-3</v>
      </c>
      <c r="N2811" s="63">
        <v>5387</v>
      </c>
      <c r="O2811" s="63">
        <v>18573</v>
      </c>
      <c r="P2811" s="63">
        <v>0</v>
      </c>
      <c r="Q2811" s="63">
        <v>171</v>
      </c>
      <c r="R2811" s="63">
        <v>50</v>
      </c>
      <c r="S2811" s="63">
        <v>0</v>
      </c>
      <c r="T2811" s="63">
        <v>0</v>
      </c>
      <c r="U2811" s="63">
        <v>0</v>
      </c>
      <c r="V2811" s="63">
        <v>0</v>
      </c>
      <c r="W2811" s="63">
        <v>0</v>
      </c>
      <c r="X2811" s="63">
        <v>0</v>
      </c>
      <c r="Y2811" s="63">
        <v>0</v>
      </c>
      <c r="Z2811" s="63">
        <v>5</v>
      </c>
      <c r="AA2811" s="63">
        <v>0</v>
      </c>
      <c r="AB2811" s="63">
        <v>0</v>
      </c>
      <c r="AC2811" s="63">
        <v>0</v>
      </c>
      <c r="AD2811" s="63">
        <v>0</v>
      </c>
      <c r="AE2811" s="63">
        <v>0</v>
      </c>
      <c r="AF2811" s="63">
        <v>0</v>
      </c>
      <c r="AG2811" s="63">
        <v>0</v>
      </c>
      <c r="AH2811" s="63">
        <v>0</v>
      </c>
      <c r="AI2811" s="63">
        <v>0</v>
      </c>
      <c r="AJ2811" s="63">
        <v>0</v>
      </c>
      <c r="AK2811" s="63">
        <v>0</v>
      </c>
      <c r="AL2811" s="63">
        <v>0</v>
      </c>
      <c r="AM2811" s="63">
        <v>0</v>
      </c>
      <c r="AN2811" s="63">
        <v>0</v>
      </c>
      <c r="AO2811" s="63">
        <v>0</v>
      </c>
      <c r="AP2811" s="63">
        <v>0</v>
      </c>
      <c r="AQ2811" s="63">
        <v>0</v>
      </c>
      <c r="AR2811" s="63">
        <v>0</v>
      </c>
      <c r="AS2811" s="63">
        <v>0</v>
      </c>
      <c r="AT2811" s="63">
        <v>0</v>
      </c>
      <c r="AU2811" s="63">
        <v>0</v>
      </c>
      <c r="AV2811" s="63">
        <v>0</v>
      </c>
      <c r="AW2811" s="63">
        <v>0</v>
      </c>
      <c r="AX2811" s="63">
        <v>0</v>
      </c>
      <c r="AY2811" s="63">
        <v>0</v>
      </c>
      <c r="BA2811" s="5">
        <f>IF(Q2811&gt;0,RANK(Q2811,(N2811:P2811,Q2811:AE2811)),0)</f>
        <v>3</v>
      </c>
      <c r="BB2811" s="5">
        <f>IF(R2811&gt;0,RANK(R2811,(N2811:P2811,Q2811:AE2811)),0)</f>
        <v>4</v>
      </c>
      <c r="BC2811" s="5">
        <f>IF(T2811&gt;0,RANK(T2811,(N2811:P2811,Q2811:AE2811)),0)</f>
        <v>0</v>
      </c>
      <c r="BD2811" s="5">
        <f>IF(S2811&gt;0,RANK(S2811,(N2811:P2811,Q2811:AE2811)),0)</f>
        <v>0</v>
      </c>
      <c r="BE2811" s="2">
        <f t="shared" si="1076"/>
        <v>7.0702059042421234E-3</v>
      </c>
      <c r="BF2811" s="2">
        <f t="shared" si="1077"/>
        <v>2.0673116679070535E-3</v>
      </c>
      <c r="BG2811" s="2">
        <f t="shared" si="1078"/>
        <v>0</v>
      </c>
      <c r="BH2811" s="2">
        <f t="shared" si="1079"/>
        <v>0</v>
      </c>
      <c r="BJ2811" t="s">
        <v>878</v>
      </c>
      <c r="BK2811" t="s">
        <v>53</v>
      </c>
      <c r="BL2811">
        <v>36</v>
      </c>
      <c r="BN2811" s="112">
        <v>48</v>
      </c>
      <c r="BO2811" s="114">
        <v>373</v>
      </c>
      <c r="BP2811" s="118">
        <f t="shared" si="1084"/>
        <v>48373</v>
      </c>
      <c r="BQ2811" s="118">
        <f t="shared" si="1083"/>
        <v>48373</v>
      </c>
      <c r="BR2811" s="5" t="s">
        <v>3151</v>
      </c>
      <c r="CD2811" s="63">
        <f t="shared" si="1080"/>
        <v>24186</v>
      </c>
      <c r="CE2811" s="63">
        <v>0</v>
      </c>
    </row>
    <row r="2812" spans="1:83" ht="15" hidden="1" customHeight="1" outlineLevel="1">
      <c r="A2812" t="s">
        <v>1171</v>
      </c>
      <c r="B2812" t="s">
        <v>53</v>
      </c>
      <c r="C2812" s="1">
        <f t="shared" si="1071"/>
        <v>33337</v>
      </c>
      <c r="D2812" s="5">
        <f>IF(N2812&gt;0, RANK(N2812,(N2812:P2812,Q2812:AE2812)),0)</f>
        <v>2</v>
      </c>
      <c r="E2812" s="5">
        <f>IF(O2812&gt;0,RANK(O2812,(N2812:P2812,Q2812:AE2812)),0)</f>
        <v>1</v>
      </c>
      <c r="F2812" s="5">
        <f>IF(P2812&gt;0,RANK(P2812,(N2812:P2812,Q2812:AE2812)),0)</f>
        <v>0</v>
      </c>
      <c r="G2812" s="129">
        <f t="shared" si="1081"/>
        <v>12899</v>
      </c>
      <c r="H2812" s="134">
        <f t="shared" si="1082"/>
        <v>0.386927437981822</v>
      </c>
      <c r="I2812" s="2"/>
      <c r="J2812" s="2">
        <f t="shared" si="1072"/>
        <v>0.29759726430092692</v>
      </c>
      <c r="K2812" s="2">
        <f t="shared" si="1073"/>
        <v>0.68452470228274886</v>
      </c>
      <c r="L2812" s="2">
        <f t="shared" si="1074"/>
        <v>0</v>
      </c>
      <c r="M2812" s="2">
        <f t="shared" si="1075"/>
        <v>1.7878033416324213E-2</v>
      </c>
      <c r="N2812" s="63">
        <v>9921</v>
      </c>
      <c r="O2812" s="63">
        <v>22820</v>
      </c>
      <c r="P2812" s="63">
        <v>0</v>
      </c>
      <c r="Q2812" s="63">
        <v>454</v>
      </c>
      <c r="R2812" s="63">
        <v>126</v>
      </c>
      <c r="S2812" s="63">
        <v>0</v>
      </c>
      <c r="T2812" s="63">
        <v>0</v>
      </c>
      <c r="U2812" s="63">
        <v>0</v>
      </c>
      <c r="V2812" s="63">
        <v>4</v>
      </c>
      <c r="W2812" s="63">
        <v>1</v>
      </c>
      <c r="X2812" s="63">
        <v>0</v>
      </c>
      <c r="Y2812" s="63">
        <v>0</v>
      </c>
      <c r="Z2812" s="63">
        <v>9</v>
      </c>
      <c r="AA2812" s="63">
        <v>0</v>
      </c>
      <c r="AB2812" s="63">
        <v>0</v>
      </c>
      <c r="AC2812" s="63">
        <v>0</v>
      </c>
      <c r="AD2812" s="63">
        <v>0</v>
      </c>
      <c r="AE2812" s="63">
        <v>0</v>
      </c>
      <c r="AF2812" s="63">
        <v>0</v>
      </c>
      <c r="AG2812" s="63">
        <v>0</v>
      </c>
      <c r="AH2812" s="63">
        <v>0</v>
      </c>
      <c r="AI2812" s="63">
        <v>0</v>
      </c>
      <c r="AJ2812" s="63">
        <v>0</v>
      </c>
      <c r="AK2812" s="63">
        <v>0</v>
      </c>
      <c r="AL2812" s="63">
        <v>2</v>
      </c>
      <c r="AM2812" s="63">
        <v>0</v>
      </c>
      <c r="AN2812" s="63">
        <v>0</v>
      </c>
      <c r="AO2812" s="63">
        <v>0</v>
      </c>
      <c r="AP2812" s="63">
        <v>0</v>
      </c>
      <c r="AQ2812" s="63">
        <v>0</v>
      </c>
      <c r="AR2812" s="63">
        <v>0</v>
      </c>
      <c r="AS2812" s="63">
        <v>0</v>
      </c>
      <c r="AT2812" s="63">
        <v>0</v>
      </c>
      <c r="AU2812" s="63">
        <v>0</v>
      </c>
      <c r="AV2812" s="63">
        <v>0</v>
      </c>
      <c r="AW2812" s="63">
        <v>0</v>
      </c>
      <c r="AX2812" s="63">
        <v>0</v>
      </c>
      <c r="AY2812" s="63">
        <v>0</v>
      </c>
      <c r="BA2812" s="5">
        <f>IF(Q2812&gt;0,RANK(Q2812,(N2812:P2812,Q2812:AE2812)),0)</f>
        <v>3</v>
      </c>
      <c r="BB2812" s="5">
        <f>IF(R2812&gt;0,RANK(R2812,(N2812:P2812,Q2812:AE2812)),0)</f>
        <v>4</v>
      </c>
      <c r="BC2812" s="5">
        <f>IF(T2812&gt;0,RANK(T2812,(N2812:P2812,Q2812:AE2812)),0)</f>
        <v>0</v>
      </c>
      <c r="BD2812" s="5">
        <f>IF(S2812&gt;0,RANK(S2812,(N2812:P2812,Q2812:AE2812)),0)</f>
        <v>0</v>
      </c>
      <c r="BE2812" s="2">
        <f t="shared" si="1076"/>
        <v>1.3618501964783874E-2</v>
      </c>
      <c r="BF2812" s="2">
        <f t="shared" si="1077"/>
        <v>3.7795842457329695E-3</v>
      </c>
      <c r="BG2812" s="2">
        <f t="shared" si="1078"/>
        <v>0</v>
      </c>
      <c r="BH2812" s="2">
        <f t="shared" si="1079"/>
        <v>0</v>
      </c>
      <c r="BJ2812" t="s">
        <v>1171</v>
      </c>
      <c r="BK2812" t="s">
        <v>53</v>
      </c>
      <c r="BL2812">
        <v>13</v>
      </c>
      <c r="BN2812" s="112">
        <v>48</v>
      </c>
      <c r="BO2812" s="114">
        <v>375</v>
      </c>
      <c r="BP2812" s="118">
        <f t="shared" si="1084"/>
        <v>48375</v>
      </c>
      <c r="BQ2812" s="118">
        <f t="shared" si="1083"/>
        <v>48375</v>
      </c>
      <c r="BR2812" s="5" t="s">
        <v>3151</v>
      </c>
      <c r="BV2812" s="63"/>
      <c r="CD2812" s="63">
        <f t="shared" si="1080"/>
        <v>33337</v>
      </c>
      <c r="CE2812" s="63">
        <v>1</v>
      </c>
    </row>
    <row r="2813" spans="1:83" ht="15" hidden="1" customHeight="1" outlineLevel="1">
      <c r="A2813" t="s">
        <v>181</v>
      </c>
      <c r="B2813" t="s">
        <v>53</v>
      </c>
      <c r="C2813" s="1">
        <f t="shared" si="1071"/>
        <v>2217</v>
      </c>
      <c r="D2813" s="5">
        <f>IF(N2813&gt;0, RANK(N2813,(N2813:P2813,Q2813:AE2813)),0)</f>
        <v>1</v>
      </c>
      <c r="E2813" s="5">
        <f>IF(O2813&gt;0,RANK(O2813,(N2813:P2813,Q2813:AE2813)),0)</f>
        <v>2</v>
      </c>
      <c r="F2813" s="5">
        <f>IF(P2813&gt;0,RANK(P2813,(N2813:P2813,Q2813:AE2813)),0)</f>
        <v>0</v>
      </c>
      <c r="G2813" s="129">
        <f t="shared" si="1081"/>
        <v>742</v>
      </c>
      <c r="H2813" s="134">
        <f t="shared" si="1082"/>
        <v>0.33468651330626975</v>
      </c>
      <c r="I2813" s="2"/>
      <c r="J2813" s="2">
        <f t="shared" si="1072"/>
        <v>0.65990076680198462</v>
      </c>
      <c r="K2813" s="2">
        <f t="shared" si="1073"/>
        <v>0.32521425349571492</v>
      </c>
      <c r="L2813" s="2">
        <f t="shared" si="1074"/>
        <v>0</v>
      </c>
      <c r="M2813" s="2">
        <f t="shared" si="1075"/>
        <v>1.488497970230046E-2</v>
      </c>
      <c r="N2813" s="63">
        <v>1463</v>
      </c>
      <c r="O2813" s="63">
        <v>721</v>
      </c>
      <c r="P2813" s="63">
        <v>0</v>
      </c>
      <c r="Q2813" s="63">
        <v>21</v>
      </c>
      <c r="R2813" s="63">
        <v>12</v>
      </c>
      <c r="S2813" s="63">
        <v>0</v>
      </c>
      <c r="T2813" s="63">
        <v>0</v>
      </c>
      <c r="U2813" s="63">
        <v>0</v>
      </c>
      <c r="V2813" s="63">
        <v>0</v>
      </c>
      <c r="W2813" s="63">
        <v>0</v>
      </c>
      <c r="X2813" s="63">
        <v>0</v>
      </c>
      <c r="Y2813" s="63">
        <v>0</v>
      </c>
      <c r="Z2813" s="63">
        <v>0</v>
      </c>
      <c r="AA2813" s="63">
        <v>0</v>
      </c>
      <c r="AB2813" s="63">
        <v>0</v>
      </c>
      <c r="AC2813" s="63">
        <v>0</v>
      </c>
      <c r="AD2813" s="63">
        <v>0</v>
      </c>
      <c r="AE2813" s="63">
        <v>0</v>
      </c>
      <c r="AF2813" s="63">
        <v>0</v>
      </c>
      <c r="AG2813" s="63">
        <v>0</v>
      </c>
      <c r="AH2813" s="63">
        <v>0</v>
      </c>
      <c r="AI2813" s="63">
        <v>0</v>
      </c>
      <c r="AJ2813" s="63">
        <v>0</v>
      </c>
      <c r="AK2813" s="63">
        <v>0</v>
      </c>
      <c r="AL2813" s="63">
        <v>0</v>
      </c>
      <c r="AM2813" s="63">
        <v>0</v>
      </c>
      <c r="AN2813" s="63">
        <v>0</v>
      </c>
      <c r="AO2813" s="63">
        <v>0</v>
      </c>
      <c r="AP2813" s="63">
        <v>0</v>
      </c>
      <c r="AQ2813" s="63">
        <v>0</v>
      </c>
      <c r="AR2813" s="63">
        <v>0</v>
      </c>
      <c r="AS2813" s="63">
        <v>0</v>
      </c>
      <c r="AT2813" s="63">
        <v>0</v>
      </c>
      <c r="AU2813" s="63">
        <v>0</v>
      </c>
      <c r="AV2813" s="63">
        <v>0</v>
      </c>
      <c r="AW2813" s="63">
        <v>0</v>
      </c>
      <c r="AX2813" s="63">
        <v>0</v>
      </c>
      <c r="AY2813" s="63">
        <v>0</v>
      </c>
      <c r="BA2813" s="5">
        <f>IF(Q2813&gt;0,RANK(Q2813,(N2813:P2813,Q2813:AE2813)),0)</f>
        <v>3</v>
      </c>
      <c r="BB2813" s="5">
        <f>IF(R2813&gt;0,RANK(R2813,(N2813:P2813,Q2813:AE2813)),0)</f>
        <v>4</v>
      </c>
      <c r="BC2813" s="5">
        <f>IF(T2813&gt;0,RANK(T2813,(N2813:P2813,Q2813:AE2813)),0)</f>
        <v>0</v>
      </c>
      <c r="BD2813" s="5">
        <f>IF(S2813&gt;0,RANK(S2813,(N2813:P2813,Q2813:AE2813)),0)</f>
        <v>0</v>
      </c>
      <c r="BE2813" s="2">
        <f t="shared" si="1076"/>
        <v>9.4722598105548041E-3</v>
      </c>
      <c r="BF2813" s="2">
        <f t="shared" si="1077"/>
        <v>5.4127198917456026E-3</v>
      </c>
      <c r="BG2813" s="2">
        <f t="shared" si="1078"/>
        <v>0</v>
      </c>
      <c r="BH2813" s="2">
        <f t="shared" si="1079"/>
        <v>0</v>
      </c>
      <c r="BJ2813" t="s">
        <v>181</v>
      </c>
      <c r="BK2813" t="s">
        <v>53</v>
      </c>
      <c r="BL2813">
        <v>23</v>
      </c>
      <c r="BN2813" s="112">
        <v>48</v>
      </c>
      <c r="BO2813" s="114">
        <v>377</v>
      </c>
      <c r="BP2813" s="118">
        <f t="shared" si="1084"/>
        <v>48377</v>
      </c>
      <c r="BQ2813" s="118">
        <f t="shared" si="1083"/>
        <v>48377</v>
      </c>
      <c r="BR2813" s="5" t="s">
        <v>3151</v>
      </c>
      <c r="CD2813" s="63">
        <f t="shared" si="1080"/>
        <v>2217</v>
      </c>
      <c r="CE2813" s="63">
        <v>0</v>
      </c>
    </row>
    <row r="2814" spans="1:83" ht="15" hidden="1" customHeight="1" outlineLevel="1">
      <c r="A2814" t="s">
        <v>1717</v>
      </c>
      <c r="B2814" t="s">
        <v>53</v>
      </c>
      <c r="C2814" s="1">
        <f t="shared" si="1071"/>
        <v>6053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0</v>
      </c>
      <c r="G2814" s="129">
        <f t="shared" si="1081"/>
        <v>4313</v>
      </c>
      <c r="H2814" s="134">
        <f t="shared" si="1082"/>
        <v>0.71253923674211139</v>
      </c>
      <c r="I2814" s="2"/>
      <c r="J2814" s="2">
        <f t="shared" si="1072"/>
        <v>0.1391045762431852</v>
      </c>
      <c r="K2814" s="2">
        <f t="shared" si="1073"/>
        <v>0.85164381298529657</v>
      </c>
      <c r="L2814" s="2">
        <f t="shared" si="1074"/>
        <v>0</v>
      </c>
      <c r="M2814" s="2">
        <f t="shared" si="1075"/>
        <v>9.2516107715182594E-3</v>
      </c>
      <c r="N2814" s="63">
        <v>842</v>
      </c>
      <c r="O2814" s="63">
        <v>5155</v>
      </c>
      <c r="P2814" s="63">
        <v>0</v>
      </c>
      <c r="Q2814" s="63">
        <v>43</v>
      </c>
      <c r="R2814" s="63">
        <v>13</v>
      </c>
      <c r="S2814" s="63">
        <v>0</v>
      </c>
      <c r="T2814" s="63">
        <v>0</v>
      </c>
      <c r="U2814" s="63">
        <v>0</v>
      </c>
      <c r="V2814" s="63">
        <v>0</v>
      </c>
      <c r="W2814" s="63">
        <v>0</v>
      </c>
      <c r="X2814" s="63">
        <v>0</v>
      </c>
      <c r="Y2814" s="63">
        <v>0</v>
      </c>
      <c r="Z2814" s="63">
        <v>0</v>
      </c>
      <c r="AA2814" s="63">
        <v>0</v>
      </c>
      <c r="AB2814" s="63">
        <v>0</v>
      </c>
      <c r="AC2814" s="63">
        <v>0</v>
      </c>
      <c r="AD2814" s="63">
        <v>0</v>
      </c>
      <c r="AE2814" s="63">
        <v>0</v>
      </c>
      <c r="AF2814" s="63">
        <v>0</v>
      </c>
      <c r="AG2814" s="63">
        <v>0</v>
      </c>
      <c r="AH2814" s="63">
        <v>0</v>
      </c>
      <c r="AI2814" s="63">
        <v>0</v>
      </c>
      <c r="AJ2814" s="63">
        <v>0</v>
      </c>
      <c r="AK2814" s="63">
        <v>0</v>
      </c>
      <c r="AL2814" s="63">
        <v>0</v>
      </c>
      <c r="AM2814" s="63">
        <v>0</v>
      </c>
      <c r="AN2814" s="63">
        <v>0</v>
      </c>
      <c r="AO2814" s="63">
        <v>0</v>
      </c>
      <c r="AP2814" s="63">
        <v>0</v>
      </c>
      <c r="AQ2814" s="63">
        <v>0</v>
      </c>
      <c r="AR2814" s="63">
        <v>0</v>
      </c>
      <c r="AS2814" s="63">
        <v>0</v>
      </c>
      <c r="AT2814" s="63">
        <v>0</v>
      </c>
      <c r="AU2814" s="63">
        <v>0</v>
      </c>
      <c r="AV2814" s="63">
        <v>0</v>
      </c>
      <c r="AW2814" s="63">
        <v>0</v>
      </c>
      <c r="AX2814" s="63">
        <v>0</v>
      </c>
      <c r="AY2814" s="63">
        <v>0</v>
      </c>
      <c r="BA2814" s="5">
        <f>IF(Q2814&gt;0,RANK(Q2814,(N2814:P2814,Q2814:AE2814)),0)</f>
        <v>3</v>
      </c>
      <c r="BB2814" s="5">
        <f>IF(R2814&gt;0,RANK(R2814,(N2814:P2814,Q2814:AE2814)),0)</f>
        <v>4</v>
      </c>
      <c r="BC2814" s="5">
        <f>IF(T2814&gt;0,RANK(T2814,(N2814:P2814,Q2814:AE2814)),0)</f>
        <v>0</v>
      </c>
      <c r="BD2814" s="5">
        <f>IF(S2814&gt;0,RANK(S2814,(N2814:P2814,Q2814:AE2814)),0)</f>
        <v>0</v>
      </c>
      <c r="BE2814" s="2">
        <f t="shared" si="1076"/>
        <v>7.1039154138443743E-3</v>
      </c>
      <c r="BF2814" s="2">
        <f t="shared" si="1077"/>
        <v>2.1476953576738808E-3</v>
      </c>
      <c r="BG2814" s="2">
        <f t="shared" si="1078"/>
        <v>0</v>
      </c>
      <c r="BH2814" s="2">
        <f t="shared" si="1079"/>
        <v>0</v>
      </c>
      <c r="BJ2814" t="s">
        <v>1717</v>
      </c>
      <c r="BK2814" t="s">
        <v>53</v>
      </c>
      <c r="BL2814">
        <v>4</v>
      </c>
      <c r="BN2814" s="112">
        <v>48</v>
      </c>
      <c r="BO2814" s="114">
        <v>379</v>
      </c>
      <c r="BP2814" s="118">
        <f t="shared" si="1084"/>
        <v>48379</v>
      </c>
      <c r="BQ2814" s="118">
        <f t="shared" si="1083"/>
        <v>48379</v>
      </c>
      <c r="BR2814" s="5" t="s">
        <v>3151</v>
      </c>
      <c r="CD2814" s="63">
        <f t="shared" si="1080"/>
        <v>6053</v>
      </c>
      <c r="CE2814" s="63">
        <v>0</v>
      </c>
    </row>
    <row r="2815" spans="1:83" ht="15" hidden="1" customHeight="1" outlineLevel="1">
      <c r="A2815" t="s">
        <v>601</v>
      </c>
      <c r="B2815" t="s">
        <v>53</v>
      </c>
      <c r="C2815" s="1">
        <f t="shared" si="1071"/>
        <v>64674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0</v>
      </c>
      <c r="G2815" s="129">
        <f t="shared" si="1081"/>
        <v>37994</v>
      </c>
      <c r="H2815" s="134">
        <f t="shared" si="1082"/>
        <v>0.5874694622259331</v>
      </c>
      <c r="I2815" s="2"/>
      <c r="J2815" s="2">
        <f t="shared" si="1072"/>
        <v>0.19794662460958035</v>
      </c>
      <c r="K2815" s="2">
        <f t="shared" si="1073"/>
        <v>0.78541608683551345</v>
      </c>
      <c r="L2815" s="2">
        <f t="shared" si="1074"/>
        <v>0</v>
      </c>
      <c r="M2815" s="2">
        <f t="shared" si="1075"/>
        <v>1.6637288554906204E-2</v>
      </c>
      <c r="N2815" s="63">
        <v>12802</v>
      </c>
      <c r="O2815" s="63">
        <v>50796</v>
      </c>
      <c r="P2815" s="63">
        <v>0</v>
      </c>
      <c r="Q2815" s="63">
        <v>910</v>
      </c>
      <c r="R2815" s="63">
        <v>129</v>
      </c>
      <c r="S2815" s="63">
        <v>0</v>
      </c>
      <c r="T2815" s="63">
        <v>0</v>
      </c>
      <c r="U2815" s="63">
        <v>0</v>
      </c>
      <c r="V2815" s="63">
        <v>1</v>
      </c>
      <c r="W2815" s="63">
        <v>4</v>
      </c>
      <c r="X2815" s="63">
        <v>0</v>
      </c>
      <c r="Y2815" s="63">
        <v>0</v>
      </c>
      <c r="Z2815" s="63">
        <v>26</v>
      </c>
      <c r="AA2815" s="63">
        <v>0</v>
      </c>
      <c r="AB2815" s="63">
        <v>0</v>
      </c>
      <c r="AC2815" s="63">
        <v>0</v>
      </c>
      <c r="AD2815" s="63">
        <v>0</v>
      </c>
      <c r="AE2815" s="63">
        <v>0</v>
      </c>
      <c r="AF2815" s="63">
        <v>0</v>
      </c>
      <c r="AG2815" s="63">
        <v>0</v>
      </c>
      <c r="AH2815" s="63">
        <v>0</v>
      </c>
      <c r="AI2815" s="63">
        <v>0</v>
      </c>
      <c r="AJ2815" s="63">
        <v>0</v>
      </c>
      <c r="AK2815" s="63">
        <v>0</v>
      </c>
      <c r="AL2815" s="63">
        <v>6</v>
      </c>
      <c r="AM2815" s="63">
        <v>0</v>
      </c>
      <c r="AN2815" s="63">
        <v>0</v>
      </c>
      <c r="AO2815" s="63">
        <v>0</v>
      </c>
      <c r="AP2815" s="63">
        <v>0</v>
      </c>
      <c r="AQ2815" s="63">
        <v>0</v>
      </c>
      <c r="AR2815" s="63">
        <v>0</v>
      </c>
      <c r="AS2815" s="63">
        <v>0</v>
      </c>
      <c r="AT2815" s="63">
        <v>0</v>
      </c>
      <c r="AU2815" s="63">
        <v>0</v>
      </c>
      <c r="AV2815" s="63">
        <v>0</v>
      </c>
      <c r="AW2815" s="63">
        <v>0</v>
      </c>
      <c r="AX2815" s="63">
        <v>0</v>
      </c>
      <c r="AY2815" s="63">
        <v>0</v>
      </c>
      <c r="BA2815" s="5">
        <f>IF(Q2815&gt;0,RANK(Q2815,(N2815:P2815,Q2815:AE2815)),0)</f>
        <v>3</v>
      </c>
      <c r="BB2815" s="5">
        <f>IF(R2815&gt;0,RANK(R2815,(N2815:P2815,Q2815:AE2815)),0)</f>
        <v>4</v>
      </c>
      <c r="BC2815" s="5">
        <f>IF(T2815&gt;0,RANK(T2815,(N2815:P2815,Q2815:AE2815)),0)</f>
        <v>0</v>
      </c>
      <c r="BD2815" s="5">
        <f>IF(S2815&gt;0,RANK(S2815,(N2815:P2815,Q2815:AE2815)),0)</f>
        <v>0</v>
      </c>
      <c r="BE2815" s="2">
        <f t="shared" si="1076"/>
        <v>1.407056931688159E-2</v>
      </c>
      <c r="BF2815" s="2">
        <f t="shared" si="1077"/>
        <v>1.9946191668985991E-3</v>
      </c>
      <c r="BG2815" s="2">
        <f t="shared" si="1078"/>
        <v>0</v>
      </c>
      <c r="BH2815" s="2">
        <f t="shared" si="1079"/>
        <v>0</v>
      </c>
      <c r="BJ2815" t="s">
        <v>601</v>
      </c>
      <c r="BK2815" t="s">
        <v>53</v>
      </c>
      <c r="BL2815">
        <v>13</v>
      </c>
      <c r="BN2815" s="112">
        <v>48</v>
      </c>
      <c r="BO2815" s="114">
        <v>381</v>
      </c>
      <c r="BP2815" s="118">
        <f t="shared" si="1084"/>
        <v>48381</v>
      </c>
      <c r="BQ2815" s="118">
        <f t="shared" si="1083"/>
        <v>48381</v>
      </c>
      <c r="BR2815" s="5" t="s">
        <v>3151</v>
      </c>
      <c r="CD2815" s="63">
        <f t="shared" si="1080"/>
        <v>64674</v>
      </c>
      <c r="CE2815" s="63">
        <v>4</v>
      </c>
    </row>
    <row r="2816" spans="1:83" ht="15" hidden="1" customHeight="1" outlineLevel="1">
      <c r="A2816" t="s">
        <v>2548</v>
      </c>
      <c r="B2816" t="s">
        <v>53</v>
      </c>
      <c r="C2816" s="1">
        <f t="shared" si="1071"/>
        <v>1124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29">
        <f t="shared" si="1081"/>
        <v>770</v>
      </c>
      <c r="H2816" s="134">
        <f t="shared" si="1082"/>
        <v>0.68505338078291811</v>
      </c>
      <c r="I2816" s="2"/>
      <c r="J2816" s="2">
        <f t="shared" si="1072"/>
        <v>0.15302491103202848</v>
      </c>
      <c r="K2816" s="2">
        <f t="shared" si="1073"/>
        <v>0.83807829181494664</v>
      </c>
      <c r="L2816" s="2">
        <f t="shared" si="1074"/>
        <v>0</v>
      </c>
      <c r="M2816" s="2">
        <f t="shared" si="1075"/>
        <v>8.8967971530248269E-3</v>
      </c>
      <c r="N2816" s="63">
        <v>172</v>
      </c>
      <c r="O2816" s="63">
        <v>942</v>
      </c>
      <c r="P2816" s="63">
        <v>0</v>
      </c>
      <c r="Q2816" s="63">
        <v>7</v>
      </c>
      <c r="R2816" s="63">
        <v>3</v>
      </c>
      <c r="S2816" s="63">
        <v>0</v>
      </c>
      <c r="T2816" s="63">
        <v>0</v>
      </c>
      <c r="U2816" s="63">
        <v>0</v>
      </c>
      <c r="V2816" s="63">
        <v>0</v>
      </c>
      <c r="W2816" s="63">
        <v>0</v>
      </c>
      <c r="X2816" s="63">
        <v>0</v>
      </c>
      <c r="Y2816" s="63">
        <v>0</v>
      </c>
      <c r="Z2816" s="63">
        <v>0</v>
      </c>
      <c r="AA2816" s="63">
        <v>0</v>
      </c>
      <c r="AB2816" s="63">
        <v>0</v>
      </c>
      <c r="AC2816" s="63">
        <v>0</v>
      </c>
      <c r="AD2816" s="63">
        <v>0</v>
      </c>
      <c r="AE2816" s="63">
        <v>0</v>
      </c>
      <c r="AF2816" s="63">
        <v>0</v>
      </c>
      <c r="AG2816" s="63">
        <v>0</v>
      </c>
      <c r="AH2816" s="63">
        <v>0</v>
      </c>
      <c r="AI2816" s="63">
        <v>0</v>
      </c>
      <c r="AJ2816" s="63">
        <v>0</v>
      </c>
      <c r="AK2816" s="63">
        <v>0</v>
      </c>
      <c r="AL2816" s="63">
        <v>0</v>
      </c>
      <c r="AM2816" s="63">
        <v>0</v>
      </c>
      <c r="AN2816" s="63">
        <v>0</v>
      </c>
      <c r="AO2816" s="63">
        <v>0</v>
      </c>
      <c r="AP2816" s="63">
        <v>0</v>
      </c>
      <c r="AQ2816" s="63">
        <v>0</v>
      </c>
      <c r="AR2816" s="63">
        <v>0</v>
      </c>
      <c r="AS2816" s="63">
        <v>0</v>
      </c>
      <c r="AT2816" s="63">
        <v>0</v>
      </c>
      <c r="AU2816" s="63">
        <v>0</v>
      </c>
      <c r="AV2816" s="63">
        <v>0</v>
      </c>
      <c r="AW2816" s="63">
        <v>0</v>
      </c>
      <c r="AX2816" s="63">
        <v>0</v>
      </c>
      <c r="AY2816" s="63">
        <v>0</v>
      </c>
      <c r="BA2816" s="5">
        <f>IF(Q2816&gt;0,RANK(Q2816,(N2816:P2816,Q2816:AE2816)),0)</f>
        <v>3</v>
      </c>
      <c r="BB2816" s="5">
        <f>IF(R2816&gt;0,RANK(R2816,(N2816:P2816,Q2816:AE2816)),0)</f>
        <v>4</v>
      </c>
      <c r="BC2816" s="5">
        <f>IF(T2816&gt;0,RANK(T2816,(N2816:P2816,Q2816:AE2816)),0)</f>
        <v>0</v>
      </c>
      <c r="BD2816" s="5">
        <f>IF(S2816&gt;0,RANK(S2816,(N2816:P2816,Q2816:AE2816)),0)</f>
        <v>0</v>
      </c>
      <c r="BE2816" s="2">
        <f t="shared" si="1076"/>
        <v>6.2277580071174376E-3</v>
      </c>
      <c r="BF2816" s="2">
        <f t="shared" si="1077"/>
        <v>2.6690391459074734E-3</v>
      </c>
      <c r="BG2816" s="2">
        <f t="shared" si="1078"/>
        <v>0</v>
      </c>
      <c r="BH2816" s="2">
        <f t="shared" si="1079"/>
        <v>0</v>
      </c>
      <c r="BJ2816" t="s">
        <v>2548</v>
      </c>
      <c r="BK2816" t="s">
        <v>53</v>
      </c>
      <c r="BL2816">
        <v>23</v>
      </c>
      <c r="BN2816" s="112">
        <v>48</v>
      </c>
      <c r="BO2816" s="114">
        <v>383</v>
      </c>
      <c r="BP2816" s="118">
        <f t="shared" si="1084"/>
        <v>48383</v>
      </c>
      <c r="BQ2816" s="118">
        <f t="shared" si="1083"/>
        <v>48383</v>
      </c>
      <c r="BR2816" s="5" t="s">
        <v>3151</v>
      </c>
      <c r="CD2816" s="63">
        <f t="shared" si="1080"/>
        <v>1124</v>
      </c>
      <c r="CE2816" s="63">
        <v>0</v>
      </c>
    </row>
    <row r="2817" spans="1:83" ht="15" hidden="1" customHeight="1" outlineLevel="1">
      <c r="A2817" t="s">
        <v>2549</v>
      </c>
      <c r="B2817" t="s">
        <v>53</v>
      </c>
      <c r="C2817" s="1">
        <f t="shared" ref="C2817:C2879" si="1085">SUM(N2817:AY2817)</f>
        <v>1982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0</v>
      </c>
      <c r="G2817" s="129">
        <f t="shared" si="1081"/>
        <v>1323</v>
      </c>
      <c r="H2817" s="134">
        <f t="shared" si="1082"/>
        <v>0.66750756811301715</v>
      </c>
      <c r="I2817" s="2"/>
      <c r="J2817" s="2">
        <f t="shared" ref="J2817:J2879" si="1086">IF($C2817=0,"-",N2817/$C2817)</f>
        <v>0.16145307769929365</v>
      </c>
      <c r="K2817" s="2">
        <f t="shared" ref="K2817:K2879" si="1087">IF($C2817=0,"-",O2817/$C2817)</f>
        <v>0.82896064581231077</v>
      </c>
      <c r="L2817" s="2">
        <f t="shared" ref="L2817:L2879" si="1088">IF($C2817=0,"-",P2817/$C2817)</f>
        <v>0</v>
      </c>
      <c r="M2817" s="2">
        <f t="shared" ref="M2817:M2879" si="1089">IF(C2817=0,"-",(1-J2817-K2817-L2817))</f>
        <v>9.5862764883956064E-3</v>
      </c>
      <c r="N2817" s="63">
        <v>320</v>
      </c>
      <c r="O2817" s="63">
        <v>1643</v>
      </c>
      <c r="P2817" s="63">
        <v>0</v>
      </c>
      <c r="Q2817" s="63">
        <v>14</v>
      </c>
      <c r="R2817" s="63">
        <v>5</v>
      </c>
      <c r="S2817" s="63">
        <v>0</v>
      </c>
      <c r="T2817" s="63">
        <v>0</v>
      </c>
      <c r="U2817" s="63">
        <v>0</v>
      </c>
      <c r="V2817" s="63">
        <v>0</v>
      </c>
      <c r="W2817" s="63">
        <v>0</v>
      </c>
      <c r="X2817" s="63">
        <v>0</v>
      </c>
      <c r="Y2817" s="63">
        <v>0</v>
      </c>
      <c r="Z2817" s="63">
        <v>0</v>
      </c>
      <c r="AA2817" s="63">
        <v>0</v>
      </c>
      <c r="AB2817" s="63">
        <v>0</v>
      </c>
      <c r="AC2817" s="63">
        <v>0</v>
      </c>
      <c r="AD2817" s="63">
        <v>0</v>
      </c>
      <c r="AE2817" s="63">
        <v>0</v>
      </c>
      <c r="AF2817" s="63">
        <v>0</v>
      </c>
      <c r="AG2817" s="63">
        <v>0</v>
      </c>
      <c r="AH2817" s="63">
        <v>0</v>
      </c>
      <c r="AI2817" s="63">
        <v>0</v>
      </c>
      <c r="AJ2817" s="63">
        <v>0</v>
      </c>
      <c r="AK2817" s="63">
        <v>0</v>
      </c>
      <c r="AL2817" s="63">
        <v>0</v>
      </c>
      <c r="AM2817" s="63">
        <v>0</v>
      </c>
      <c r="AN2817" s="63">
        <v>0</v>
      </c>
      <c r="AO2817" s="63">
        <v>0</v>
      </c>
      <c r="AP2817" s="63">
        <v>0</v>
      </c>
      <c r="AQ2817" s="63">
        <v>0</v>
      </c>
      <c r="AR2817" s="63">
        <v>0</v>
      </c>
      <c r="AS2817" s="63">
        <v>0</v>
      </c>
      <c r="AT2817" s="63">
        <v>0</v>
      </c>
      <c r="AU2817" s="63">
        <v>0</v>
      </c>
      <c r="AV2817" s="63">
        <v>0</v>
      </c>
      <c r="AW2817" s="63">
        <v>0</v>
      </c>
      <c r="AX2817" s="63">
        <v>0</v>
      </c>
      <c r="AY2817" s="63">
        <v>0</v>
      </c>
      <c r="BA2817" s="5">
        <f>IF(Q2817&gt;0,RANK(Q2817,(N2817:P2817,Q2817:AE2817)),0)</f>
        <v>3</v>
      </c>
      <c r="BB2817" s="5">
        <f>IF(R2817&gt;0,RANK(R2817,(N2817:P2817,Q2817:AE2817)),0)</f>
        <v>4</v>
      </c>
      <c r="BC2817" s="5">
        <f>IF(T2817&gt;0,RANK(T2817,(N2817:P2817,Q2817:AE2817)),0)</f>
        <v>0</v>
      </c>
      <c r="BD2817" s="5">
        <f>IF(S2817&gt;0,RANK(S2817,(N2817:P2817,Q2817:AE2817)),0)</f>
        <v>0</v>
      </c>
      <c r="BE2817" s="2">
        <f t="shared" ref="BE2817:BE2879" si="1090">IF($C2817=0,"-",Q2817/$C2817)</f>
        <v>7.0635721493440967E-3</v>
      </c>
      <c r="BF2817" s="2">
        <f t="shared" ref="BF2817:BF2879" si="1091">IF($C2817=0,"-",R2817/$C2817)</f>
        <v>2.5227043390514633E-3</v>
      </c>
      <c r="BG2817" s="2">
        <f t="shared" ref="BG2817:BG2879" si="1092">IF($C2817=0,"-",T2817/$C2817)</f>
        <v>0</v>
      </c>
      <c r="BH2817" s="2">
        <f t="shared" ref="BH2817:BH2879" si="1093">IF($C2817=0,"-",S2817/$C2817)</f>
        <v>0</v>
      </c>
      <c r="BJ2817" t="s">
        <v>2549</v>
      </c>
      <c r="BK2817" t="s">
        <v>53</v>
      </c>
      <c r="BL2817">
        <v>21</v>
      </c>
      <c r="BN2817" s="112">
        <v>48</v>
      </c>
      <c r="BO2817" s="114">
        <v>385</v>
      </c>
      <c r="BP2817" s="118">
        <f t="shared" si="1084"/>
        <v>48385</v>
      </c>
      <c r="BQ2817" s="118">
        <f t="shared" si="1083"/>
        <v>48385</v>
      </c>
      <c r="BR2817" s="5" t="s">
        <v>3151</v>
      </c>
      <c r="CD2817" s="63">
        <f t="shared" ref="CD2817:CD2877" si="1094">C2817</f>
        <v>1982</v>
      </c>
      <c r="CE2817" s="63">
        <v>0</v>
      </c>
    </row>
    <row r="2818" spans="1:83" ht="15" hidden="1" customHeight="1" outlineLevel="1">
      <c r="A2818" t="s">
        <v>866</v>
      </c>
      <c r="B2818" t="s">
        <v>53</v>
      </c>
      <c r="C2818" s="1">
        <f t="shared" si="1085"/>
        <v>5806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0</v>
      </c>
      <c r="G2818" s="129">
        <f t="shared" si="1081"/>
        <v>3271</v>
      </c>
      <c r="H2818" s="134">
        <f t="shared" si="1082"/>
        <v>0.56338270754392006</v>
      </c>
      <c r="I2818" s="2"/>
      <c r="J2818" s="2">
        <f t="shared" si="1086"/>
        <v>0.21460558043403377</v>
      </c>
      <c r="K2818" s="2">
        <f t="shared" si="1087"/>
        <v>0.77798828797795383</v>
      </c>
      <c r="L2818" s="2">
        <f t="shared" si="1088"/>
        <v>0</v>
      </c>
      <c r="M2818" s="2">
        <f t="shared" si="1089"/>
        <v>7.406131588012399E-3</v>
      </c>
      <c r="N2818" s="63">
        <v>1246</v>
      </c>
      <c r="O2818" s="63">
        <v>4517</v>
      </c>
      <c r="P2818" s="63">
        <v>0</v>
      </c>
      <c r="Q2818" s="63">
        <v>36</v>
      </c>
      <c r="R2818" s="63">
        <v>7</v>
      </c>
      <c r="S2818" s="63">
        <v>0</v>
      </c>
      <c r="T2818" s="63">
        <v>0</v>
      </c>
      <c r="U2818" s="63">
        <v>0</v>
      </c>
      <c r="V2818" s="63">
        <v>0</v>
      </c>
      <c r="W2818" s="63">
        <v>0</v>
      </c>
      <c r="X2818" s="63">
        <v>0</v>
      </c>
      <c r="Y2818" s="63">
        <v>0</v>
      </c>
      <c r="Z2818" s="63">
        <v>0</v>
      </c>
      <c r="AA2818" s="63">
        <v>0</v>
      </c>
      <c r="AB2818" s="63">
        <v>0</v>
      </c>
      <c r="AC2818" s="63">
        <v>0</v>
      </c>
      <c r="AD2818" s="63">
        <v>0</v>
      </c>
      <c r="AE2818" s="63">
        <v>0</v>
      </c>
      <c r="AF2818" s="63">
        <v>0</v>
      </c>
      <c r="AG2818" s="63">
        <v>0</v>
      </c>
      <c r="AH2818" s="63">
        <v>0</v>
      </c>
      <c r="AI2818" s="63">
        <v>0</v>
      </c>
      <c r="AJ2818" s="63">
        <v>0</v>
      </c>
      <c r="AK2818" s="63">
        <v>0</v>
      </c>
      <c r="AL2818" s="63">
        <v>0</v>
      </c>
      <c r="AM2818" s="63">
        <v>0</v>
      </c>
      <c r="AN2818" s="63">
        <v>0</v>
      </c>
      <c r="AO2818" s="63">
        <v>0</v>
      </c>
      <c r="AP2818" s="63">
        <v>0</v>
      </c>
      <c r="AQ2818" s="63">
        <v>0</v>
      </c>
      <c r="AR2818" s="63">
        <v>0</v>
      </c>
      <c r="AS2818" s="63">
        <v>0</v>
      </c>
      <c r="AT2818" s="63">
        <v>0</v>
      </c>
      <c r="AU2818" s="63">
        <v>0</v>
      </c>
      <c r="AV2818" s="63">
        <v>0</v>
      </c>
      <c r="AW2818" s="63">
        <v>0</v>
      </c>
      <c r="AX2818" s="63">
        <v>0</v>
      </c>
      <c r="AY2818" s="63">
        <v>0</v>
      </c>
      <c r="BA2818" s="5">
        <f>IF(Q2818&gt;0,RANK(Q2818,(N2818:P2818,Q2818:AE2818)),0)</f>
        <v>3</v>
      </c>
      <c r="BB2818" s="5">
        <f>IF(R2818&gt;0,RANK(R2818,(N2818:P2818,Q2818:AE2818)),0)</f>
        <v>4</v>
      </c>
      <c r="BC2818" s="5">
        <f>IF(T2818&gt;0,RANK(T2818,(N2818:P2818,Q2818:AE2818)),0)</f>
        <v>0</v>
      </c>
      <c r="BD2818" s="5">
        <f>IF(S2818&gt;0,RANK(S2818,(N2818:P2818,Q2818:AE2818)),0)</f>
        <v>0</v>
      </c>
      <c r="BE2818" s="2">
        <f t="shared" si="1090"/>
        <v>6.2004822597313122E-3</v>
      </c>
      <c r="BF2818" s="2">
        <f t="shared" si="1091"/>
        <v>1.2056493282810886E-3</v>
      </c>
      <c r="BG2818" s="2">
        <f t="shared" si="1092"/>
        <v>0</v>
      </c>
      <c r="BH2818" s="2">
        <f t="shared" si="1093"/>
        <v>0</v>
      </c>
      <c r="BJ2818" t="s">
        <v>866</v>
      </c>
      <c r="BK2818" t="s">
        <v>53</v>
      </c>
      <c r="BL2818">
        <v>4</v>
      </c>
      <c r="BN2818" s="112">
        <v>48</v>
      </c>
      <c r="BO2818" s="114">
        <v>387</v>
      </c>
      <c r="BP2818" s="118">
        <f t="shared" si="1084"/>
        <v>48387</v>
      </c>
      <c r="BQ2818" s="118">
        <f t="shared" si="1083"/>
        <v>48387</v>
      </c>
      <c r="BR2818" s="5" t="s">
        <v>3151</v>
      </c>
      <c r="CD2818" s="63">
        <f t="shared" si="1094"/>
        <v>5806</v>
      </c>
      <c r="CE2818" s="63">
        <v>0</v>
      </c>
    </row>
    <row r="2819" spans="1:83" ht="15" hidden="1" customHeight="1" outlineLevel="1">
      <c r="A2819" t="s">
        <v>96</v>
      </c>
      <c r="B2819" t="s">
        <v>53</v>
      </c>
      <c r="C2819" s="1">
        <f t="shared" si="1085"/>
        <v>3689</v>
      </c>
      <c r="D2819" s="5">
        <f>IF(N2819&gt;0, RANK(N2819,(N2819:P2819,Q2819:AE2819)),0)</f>
        <v>2</v>
      </c>
      <c r="E2819" s="5">
        <f>IF(O2819&gt;0,RANK(O2819,(N2819:P2819,Q2819:AE2819)),0)</f>
        <v>1</v>
      </c>
      <c r="F2819" s="5">
        <f>IF(P2819&gt;0,RANK(P2819,(N2819:P2819,Q2819:AE2819)),0)</f>
        <v>0</v>
      </c>
      <c r="G2819" s="129">
        <f t="shared" si="1081"/>
        <v>859</v>
      </c>
      <c r="H2819" s="134">
        <f t="shared" si="1082"/>
        <v>0.23285443209541881</v>
      </c>
      <c r="I2819" s="2"/>
      <c r="J2819" s="2">
        <f t="shared" si="1086"/>
        <v>0.37815126050420167</v>
      </c>
      <c r="K2819" s="2">
        <f t="shared" si="1087"/>
        <v>0.61100569259962045</v>
      </c>
      <c r="L2819" s="2">
        <f t="shared" si="1088"/>
        <v>0</v>
      </c>
      <c r="M2819" s="2">
        <f t="shared" si="1089"/>
        <v>1.0843046896177877E-2</v>
      </c>
      <c r="N2819" s="63">
        <v>1395</v>
      </c>
      <c r="O2819" s="63">
        <v>2254</v>
      </c>
      <c r="P2819" s="63">
        <v>0</v>
      </c>
      <c r="Q2819" s="63">
        <v>30</v>
      </c>
      <c r="R2819" s="63">
        <v>8</v>
      </c>
      <c r="S2819" s="63">
        <v>0</v>
      </c>
      <c r="T2819" s="63">
        <v>0</v>
      </c>
      <c r="U2819" s="63">
        <v>0</v>
      </c>
      <c r="V2819" s="63">
        <v>0</v>
      </c>
      <c r="W2819" s="63">
        <v>0</v>
      </c>
      <c r="X2819" s="63">
        <v>0</v>
      </c>
      <c r="Y2819" s="63">
        <v>0</v>
      </c>
      <c r="Z2819" s="63">
        <v>0</v>
      </c>
      <c r="AA2819" s="63">
        <v>0</v>
      </c>
      <c r="AB2819" s="63">
        <v>0</v>
      </c>
      <c r="AC2819" s="63">
        <v>0</v>
      </c>
      <c r="AD2819" s="63">
        <v>0</v>
      </c>
      <c r="AE2819" s="63">
        <v>0</v>
      </c>
      <c r="AF2819" s="63">
        <v>0</v>
      </c>
      <c r="AG2819" s="63">
        <v>0</v>
      </c>
      <c r="AH2819" s="63">
        <v>0</v>
      </c>
      <c r="AI2819" s="63">
        <v>2</v>
      </c>
      <c r="AJ2819" s="63">
        <v>0</v>
      </c>
      <c r="AK2819" s="63">
        <v>0</v>
      </c>
      <c r="AL2819" s="63">
        <v>0</v>
      </c>
      <c r="AM2819" s="63">
        <v>0</v>
      </c>
      <c r="AN2819" s="63">
        <v>0</v>
      </c>
      <c r="AO2819" s="63">
        <v>0</v>
      </c>
      <c r="AP2819" s="63">
        <v>0</v>
      </c>
      <c r="AQ2819" s="63">
        <v>0</v>
      </c>
      <c r="AR2819" s="63">
        <v>0</v>
      </c>
      <c r="AS2819" s="63">
        <v>0</v>
      </c>
      <c r="AT2819" s="63">
        <v>0</v>
      </c>
      <c r="AU2819" s="63">
        <v>0</v>
      </c>
      <c r="AV2819" s="63">
        <v>0</v>
      </c>
      <c r="AW2819" s="63">
        <v>0</v>
      </c>
      <c r="AX2819" s="63">
        <v>0</v>
      </c>
      <c r="AY2819" s="63">
        <v>0</v>
      </c>
      <c r="BA2819" s="5">
        <f>IF(Q2819&gt;0,RANK(Q2819,(N2819:P2819,Q2819:AE2819)),0)</f>
        <v>3</v>
      </c>
      <c r="BB2819" s="5">
        <f>IF(R2819&gt;0,RANK(R2819,(N2819:P2819,Q2819:AE2819)),0)</f>
        <v>4</v>
      </c>
      <c r="BC2819" s="5">
        <f>IF(T2819&gt;0,RANK(T2819,(N2819:P2819,Q2819:AE2819)),0)</f>
        <v>0</v>
      </c>
      <c r="BD2819" s="5">
        <f>IF(S2819&gt;0,RANK(S2819,(N2819:P2819,Q2819:AE2819)),0)</f>
        <v>0</v>
      </c>
      <c r="BE2819" s="2">
        <f t="shared" si="1090"/>
        <v>8.1322851721333696E-3</v>
      </c>
      <c r="BF2819" s="2">
        <f t="shared" si="1091"/>
        <v>2.168609379235565E-3</v>
      </c>
      <c r="BG2819" s="2">
        <f t="shared" si="1092"/>
        <v>0</v>
      </c>
      <c r="BH2819" s="2">
        <f t="shared" si="1093"/>
        <v>0</v>
      </c>
      <c r="BJ2819" t="s">
        <v>96</v>
      </c>
      <c r="BK2819" t="s">
        <v>53</v>
      </c>
      <c r="BL2819">
        <v>23</v>
      </c>
      <c r="BN2819" s="112">
        <v>48</v>
      </c>
      <c r="BO2819" s="114">
        <v>389</v>
      </c>
      <c r="BP2819" s="118">
        <f t="shared" si="1084"/>
        <v>48389</v>
      </c>
      <c r="BQ2819" s="118">
        <f t="shared" si="1083"/>
        <v>48389</v>
      </c>
      <c r="BR2819" s="5" t="s">
        <v>3151</v>
      </c>
      <c r="CD2819" s="63">
        <f t="shared" si="1094"/>
        <v>3689</v>
      </c>
      <c r="CE2819" s="63">
        <v>0</v>
      </c>
    </row>
    <row r="2820" spans="1:83" ht="15" hidden="1" customHeight="1" outlineLevel="1">
      <c r="A2820" t="s">
        <v>1194</v>
      </c>
      <c r="B2820" t="s">
        <v>53</v>
      </c>
      <c r="C2820" s="1">
        <f t="shared" si="1085"/>
        <v>3366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0</v>
      </c>
      <c r="G2820" s="129">
        <f t="shared" si="1081"/>
        <v>1102</v>
      </c>
      <c r="H2820" s="134">
        <f t="shared" si="1082"/>
        <v>0.32739156268568032</v>
      </c>
      <c r="I2820" s="2"/>
      <c r="J2820" s="2">
        <f t="shared" si="1086"/>
        <v>0.32917409387997626</v>
      </c>
      <c r="K2820" s="2">
        <f t="shared" si="1087"/>
        <v>0.65656565656565657</v>
      </c>
      <c r="L2820" s="2">
        <f t="shared" si="1088"/>
        <v>0</v>
      </c>
      <c r="M2820" s="2">
        <f t="shared" si="1089"/>
        <v>1.426024955436711E-2</v>
      </c>
      <c r="N2820" s="63">
        <v>1108</v>
      </c>
      <c r="O2820" s="63">
        <v>2210</v>
      </c>
      <c r="P2820" s="63">
        <v>0</v>
      </c>
      <c r="Q2820" s="63">
        <v>26</v>
      </c>
      <c r="R2820" s="63">
        <v>21</v>
      </c>
      <c r="S2820" s="63">
        <v>0</v>
      </c>
      <c r="T2820" s="63">
        <v>0</v>
      </c>
      <c r="U2820" s="63">
        <v>0</v>
      </c>
      <c r="V2820" s="63">
        <v>1</v>
      </c>
      <c r="W2820" s="63">
        <v>0</v>
      </c>
      <c r="X2820" s="63">
        <v>0</v>
      </c>
      <c r="Y2820" s="63">
        <v>0</v>
      </c>
      <c r="Z2820" s="63">
        <v>0</v>
      </c>
      <c r="AA2820" s="63">
        <v>0</v>
      </c>
      <c r="AB2820" s="63">
        <v>0</v>
      </c>
      <c r="AC2820" s="63">
        <v>0</v>
      </c>
      <c r="AD2820" s="63">
        <v>0</v>
      </c>
      <c r="AE2820" s="63">
        <v>0</v>
      </c>
      <c r="AF2820" s="63">
        <v>0</v>
      </c>
      <c r="AG2820" s="63">
        <v>0</v>
      </c>
      <c r="AH2820" s="63">
        <v>0</v>
      </c>
      <c r="AI2820" s="63">
        <v>0</v>
      </c>
      <c r="AJ2820" s="63">
        <v>0</v>
      </c>
      <c r="AK2820" s="63">
        <v>0</v>
      </c>
      <c r="AL2820" s="63">
        <v>0</v>
      </c>
      <c r="AM2820" s="63">
        <v>0</v>
      </c>
      <c r="AN2820" s="63">
        <v>0</v>
      </c>
      <c r="AO2820" s="63">
        <v>0</v>
      </c>
      <c r="AP2820" s="63">
        <v>0</v>
      </c>
      <c r="AQ2820" s="63">
        <v>0</v>
      </c>
      <c r="AR2820" s="63">
        <v>0</v>
      </c>
      <c r="AS2820" s="63">
        <v>0</v>
      </c>
      <c r="AT2820" s="63">
        <v>0</v>
      </c>
      <c r="AU2820" s="63">
        <v>0</v>
      </c>
      <c r="AV2820" s="63">
        <v>0</v>
      </c>
      <c r="AW2820" s="63">
        <v>0</v>
      </c>
      <c r="AX2820" s="63">
        <v>0</v>
      </c>
      <c r="AY2820" s="63">
        <v>0</v>
      </c>
      <c r="BA2820" s="5">
        <f>IF(Q2820&gt;0,RANK(Q2820,(N2820:P2820,Q2820:AE2820)),0)</f>
        <v>3</v>
      </c>
      <c r="BB2820" s="5">
        <f>IF(R2820&gt;0,RANK(R2820,(N2820:P2820,Q2820:AE2820)),0)</f>
        <v>4</v>
      </c>
      <c r="BC2820" s="5">
        <f>IF(T2820&gt;0,RANK(T2820,(N2820:P2820,Q2820:AE2820)),0)</f>
        <v>0</v>
      </c>
      <c r="BD2820" s="5">
        <f>IF(S2820&gt;0,RANK(S2820,(N2820:P2820,Q2820:AE2820)),0)</f>
        <v>0</v>
      </c>
      <c r="BE2820" s="2">
        <f t="shared" si="1090"/>
        <v>7.7243018419489006E-3</v>
      </c>
      <c r="BF2820" s="2">
        <f t="shared" si="1091"/>
        <v>6.2388591800356507E-3</v>
      </c>
      <c r="BG2820" s="2">
        <f t="shared" si="1092"/>
        <v>0</v>
      </c>
      <c r="BH2820" s="2">
        <f t="shared" si="1093"/>
        <v>0</v>
      </c>
      <c r="BJ2820" t="s">
        <v>1194</v>
      </c>
      <c r="BK2820" t="s">
        <v>53</v>
      </c>
      <c r="BL2820">
        <v>27</v>
      </c>
      <c r="BN2820" s="112">
        <v>48</v>
      </c>
      <c r="BO2820" s="114">
        <v>391</v>
      </c>
      <c r="BP2820" s="118">
        <f t="shared" si="1084"/>
        <v>48391</v>
      </c>
      <c r="BQ2820" s="118">
        <f t="shared" si="1083"/>
        <v>48391</v>
      </c>
      <c r="BR2820" s="5" t="s">
        <v>3151</v>
      </c>
      <c r="CD2820" s="63">
        <f t="shared" si="1094"/>
        <v>3366</v>
      </c>
      <c r="CE2820" s="63">
        <v>0</v>
      </c>
    </row>
    <row r="2821" spans="1:83" ht="15" hidden="1" customHeight="1" outlineLevel="1">
      <c r="A2821" t="s">
        <v>1483</v>
      </c>
      <c r="B2821" t="s">
        <v>53</v>
      </c>
      <c r="C2821" s="1">
        <f t="shared" si="1085"/>
        <v>550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0</v>
      </c>
      <c r="G2821" s="129">
        <f t="shared" si="1081"/>
        <v>512</v>
      </c>
      <c r="H2821" s="134">
        <f t="shared" si="1082"/>
        <v>0.93090909090909091</v>
      </c>
      <c r="I2821" s="2"/>
      <c r="J2821" s="2">
        <f t="shared" si="1086"/>
        <v>3.090909090909091E-2</v>
      </c>
      <c r="K2821" s="2">
        <f t="shared" si="1087"/>
        <v>0.96181818181818179</v>
      </c>
      <c r="L2821" s="2">
        <f t="shared" si="1088"/>
        <v>0</v>
      </c>
      <c r="M2821" s="2">
        <f t="shared" si="1089"/>
        <v>7.2727272727273196E-3</v>
      </c>
      <c r="N2821" s="63">
        <v>17</v>
      </c>
      <c r="O2821" s="63">
        <v>529</v>
      </c>
      <c r="P2821" s="63">
        <v>0</v>
      </c>
      <c r="Q2821" s="63">
        <v>4</v>
      </c>
      <c r="R2821" s="63">
        <v>0</v>
      </c>
      <c r="S2821" s="63">
        <v>0</v>
      </c>
      <c r="T2821" s="63">
        <v>0</v>
      </c>
      <c r="U2821" s="63">
        <v>0</v>
      </c>
      <c r="V2821" s="63">
        <v>0</v>
      </c>
      <c r="W2821" s="63">
        <v>0</v>
      </c>
      <c r="X2821" s="63">
        <v>0</v>
      </c>
      <c r="Y2821" s="63">
        <v>0</v>
      </c>
      <c r="Z2821" s="63">
        <v>0</v>
      </c>
      <c r="AA2821" s="63">
        <v>0</v>
      </c>
      <c r="AB2821" s="63">
        <v>0</v>
      </c>
      <c r="AC2821" s="63">
        <v>0</v>
      </c>
      <c r="AD2821" s="63">
        <v>0</v>
      </c>
      <c r="AE2821" s="63">
        <v>0</v>
      </c>
      <c r="AF2821" s="63">
        <v>0</v>
      </c>
      <c r="AG2821" s="63">
        <v>0</v>
      </c>
      <c r="AH2821" s="63">
        <v>0</v>
      </c>
      <c r="AI2821" s="63">
        <v>0</v>
      </c>
      <c r="AJ2821" s="63">
        <v>0</v>
      </c>
      <c r="AK2821" s="63">
        <v>0</v>
      </c>
      <c r="AL2821" s="63">
        <v>0</v>
      </c>
      <c r="AM2821" s="63">
        <v>0</v>
      </c>
      <c r="AN2821" s="63">
        <v>0</v>
      </c>
      <c r="AO2821" s="63">
        <v>0</v>
      </c>
      <c r="AP2821" s="63">
        <v>0</v>
      </c>
      <c r="AQ2821" s="63">
        <v>0</v>
      </c>
      <c r="AR2821" s="63">
        <v>0</v>
      </c>
      <c r="AS2821" s="63">
        <v>0</v>
      </c>
      <c r="AT2821" s="63">
        <v>0</v>
      </c>
      <c r="AU2821" s="63">
        <v>0</v>
      </c>
      <c r="AV2821" s="63">
        <v>0</v>
      </c>
      <c r="AW2821" s="63">
        <v>0</v>
      </c>
      <c r="AX2821" s="63">
        <v>0</v>
      </c>
      <c r="AY2821" s="63">
        <v>0</v>
      </c>
      <c r="BA2821" s="5">
        <f>IF(Q2821&gt;0,RANK(Q2821,(N2821:P2821,Q2821:AE2821)),0)</f>
        <v>3</v>
      </c>
      <c r="BB2821" s="5">
        <f>IF(R2821&gt;0,RANK(R2821,(N2821:P2821,Q2821:AE2821)),0)</f>
        <v>0</v>
      </c>
      <c r="BC2821" s="5">
        <f>IF(T2821&gt;0,RANK(T2821,(N2821:P2821,Q2821:AE2821)),0)</f>
        <v>0</v>
      </c>
      <c r="BD2821" s="5">
        <f>IF(S2821&gt;0,RANK(S2821,(N2821:P2821,Q2821:AE2821)),0)</f>
        <v>0</v>
      </c>
      <c r="BE2821" s="2">
        <f t="shared" si="1090"/>
        <v>7.2727272727272727E-3</v>
      </c>
      <c r="BF2821" s="2">
        <f t="shared" si="1091"/>
        <v>0</v>
      </c>
      <c r="BG2821" s="2">
        <f t="shared" si="1092"/>
        <v>0</v>
      </c>
      <c r="BH2821" s="2">
        <f t="shared" si="1093"/>
        <v>0</v>
      </c>
      <c r="BJ2821" t="s">
        <v>1483</v>
      </c>
      <c r="BK2821" t="s">
        <v>53</v>
      </c>
      <c r="BL2821">
        <v>13</v>
      </c>
      <c r="BN2821" s="112">
        <v>48</v>
      </c>
      <c r="BO2821" s="114">
        <v>393</v>
      </c>
      <c r="BP2821" s="118">
        <f t="shared" si="1084"/>
        <v>48393</v>
      </c>
      <c r="BQ2821" s="118">
        <f t="shared" si="1083"/>
        <v>48393</v>
      </c>
      <c r="BR2821" s="5" t="s">
        <v>3151</v>
      </c>
      <c r="CD2821" s="63">
        <f t="shared" si="1094"/>
        <v>550</v>
      </c>
      <c r="CE2821" s="63">
        <v>0</v>
      </c>
    </row>
    <row r="2822" spans="1:83" ht="15" hidden="1" customHeight="1" outlineLevel="1">
      <c r="A2822" t="s">
        <v>1681</v>
      </c>
      <c r="B2822" t="s">
        <v>53</v>
      </c>
      <c r="C2822" s="1">
        <f t="shared" si="1085"/>
        <v>8099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0</v>
      </c>
      <c r="G2822" s="129">
        <f t="shared" si="1081"/>
        <v>3272</v>
      </c>
      <c r="H2822" s="134">
        <f t="shared" si="1082"/>
        <v>0.40400049388813436</v>
      </c>
      <c r="I2822" s="2"/>
      <c r="J2822" s="2">
        <f t="shared" si="1086"/>
        <v>0.29312260772934928</v>
      </c>
      <c r="K2822" s="2">
        <f t="shared" si="1087"/>
        <v>0.69712310161748359</v>
      </c>
      <c r="L2822" s="2">
        <f t="shared" si="1088"/>
        <v>0</v>
      </c>
      <c r="M2822" s="2">
        <f t="shared" si="1089"/>
        <v>9.7542906531671303E-3</v>
      </c>
      <c r="N2822" s="63">
        <v>2374</v>
      </c>
      <c r="O2822" s="63">
        <v>5646</v>
      </c>
      <c r="P2822" s="63">
        <v>0</v>
      </c>
      <c r="Q2822" s="63">
        <v>66</v>
      </c>
      <c r="R2822" s="63">
        <v>13</v>
      </c>
      <c r="S2822" s="63">
        <v>0</v>
      </c>
      <c r="T2822" s="63">
        <v>0</v>
      </c>
      <c r="U2822" s="63">
        <v>0</v>
      </c>
      <c r="V2822" s="63">
        <v>0</v>
      </c>
      <c r="W2822" s="63">
        <v>0</v>
      </c>
      <c r="X2822" s="63">
        <v>0</v>
      </c>
      <c r="Y2822" s="63">
        <v>0</v>
      </c>
      <c r="Z2822" s="63">
        <v>0</v>
      </c>
      <c r="AA2822" s="63">
        <v>0</v>
      </c>
      <c r="AB2822" s="63">
        <v>0</v>
      </c>
      <c r="AC2822" s="63">
        <v>0</v>
      </c>
      <c r="AD2822" s="63">
        <v>0</v>
      </c>
      <c r="AE2822" s="63">
        <v>0</v>
      </c>
      <c r="AF2822" s="63">
        <v>0</v>
      </c>
      <c r="AG2822" s="63">
        <v>0</v>
      </c>
      <c r="AH2822" s="63">
        <v>0</v>
      </c>
      <c r="AI2822" s="63">
        <v>0</v>
      </c>
      <c r="AJ2822" s="63">
        <v>0</v>
      </c>
      <c r="AK2822" s="63">
        <v>0</v>
      </c>
      <c r="AL2822" s="63">
        <v>0</v>
      </c>
      <c r="AM2822" s="63">
        <v>0</v>
      </c>
      <c r="AN2822" s="63">
        <v>0</v>
      </c>
      <c r="AO2822" s="63">
        <v>0</v>
      </c>
      <c r="AP2822" s="63">
        <v>0</v>
      </c>
      <c r="AQ2822" s="63">
        <v>0</v>
      </c>
      <c r="AR2822" s="63">
        <v>0</v>
      </c>
      <c r="AS2822" s="63">
        <v>0</v>
      </c>
      <c r="AT2822" s="63">
        <v>0</v>
      </c>
      <c r="AU2822" s="63">
        <v>0</v>
      </c>
      <c r="AV2822" s="63">
        <v>0</v>
      </c>
      <c r="AW2822" s="63">
        <v>0</v>
      </c>
      <c r="AX2822" s="63">
        <v>0</v>
      </c>
      <c r="AY2822" s="63">
        <v>0</v>
      </c>
      <c r="BA2822" s="5">
        <f>IF(Q2822&gt;0,RANK(Q2822,(N2822:P2822,Q2822:AE2822)),0)</f>
        <v>3</v>
      </c>
      <c r="BB2822" s="5">
        <f>IF(R2822&gt;0,RANK(R2822,(N2822:P2822,Q2822:AE2822)),0)</f>
        <v>4</v>
      </c>
      <c r="BC2822" s="5">
        <f>IF(T2822&gt;0,RANK(T2822,(N2822:P2822,Q2822:AE2822)),0)</f>
        <v>0</v>
      </c>
      <c r="BD2822" s="5">
        <f>IF(S2822&gt;0,RANK(S2822,(N2822:P2822,Q2822:AE2822)),0)</f>
        <v>0</v>
      </c>
      <c r="BE2822" s="2">
        <f t="shared" si="1090"/>
        <v>8.1491542165699465E-3</v>
      </c>
      <c r="BF2822" s="2">
        <f t="shared" si="1091"/>
        <v>1.6051364365971107E-3</v>
      </c>
      <c r="BG2822" s="2">
        <f t="shared" si="1092"/>
        <v>0</v>
      </c>
      <c r="BH2822" s="2">
        <f t="shared" si="1093"/>
        <v>0</v>
      </c>
      <c r="BJ2822" t="s">
        <v>1681</v>
      </c>
      <c r="BK2822" t="s">
        <v>53</v>
      </c>
      <c r="BL2822">
        <v>17</v>
      </c>
      <c r="BN2822" s="112">
        <v>48</v>
      </c>
      <c r="BO2822" s="114">
        <v>395</v>
      </c>
      <c r="BP2822" s="118">
        <f t="shared" si="1084"/>
        <v>48395</v>
      </c>
      <c r="BQ2822" s="118">
        <f t="shared" si="1083"/>
        <v>48395</v>
      </c>
      <c r="BR2822" s="5" t="s">
        <v>3151</v>
      </c>
      <c r="CD2822" s="63">
        <f t="shared" si="1094"/>
        <v>8099</v>
      </c>
      <c r="CE2822" s="63">
        <v>0</v>
      </c>
    </row>
    <row r="2823" spans="1:83" ht="15" hidden="1" customHeight="1" outlineLevel="1">
      <c r="A2823" t="s">
        <v>721</v>
      </c>
      <c r="B2823" t="s">
        <v>53</v>
      </c>
      <c r="C2823" s="1">
        <f t="shared" si="1085"/>
        <v>53891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0</v>
      </c>
      <c r="G2823" s="129">
        <f t="shared" si="1081"/>
        <v>20314</v>
      </c>
      <c r="H2823" s="134">
        <f t="shared" si="1082"/>
        <v>0.37694605778330331</v>
      </c>
      <c r="I2823" s="2"/>
      <c r="J2823" s="2">
        <f t="shared" si="1086"/>
        <v>0.30454064686125698</v>
      </c>
      <c r="K2823" s="2">
        <f t="shared" si="1087"/>
        <v>0.68148670464456029</v>
      </c>
      <c r="L2823" s="2">
        <f t="shared" si="1088"/>
        <v>0</v>
      </c>
      <c r="M2823" s="2">
        <f t="shared" si="1089"/>
        <v>1.3972648494182671E-2</v>
      </c>
      <c r="N2823" s="63">
        <v>16412</v>
      </c>
      <c r="O2823" s="63">
        <v>36726</v>
      </c>
      <c r="P2823" s="63">
        <v>0</v>
      </c>
      <c r="Q2823" s="63">
        <v>611</v>
      </c>
      <c r="R2823" s="63">
        <v>121</v>
      </c>
      <c r="S2823" s="63">
        <v>0</v>
      </c>
      <c r="T2823" s="63">
        <v>0</v>
      </c>
      <c r="U2823" s="63">
        <v>0</v>
      </c>
      <c r="V2823" s="63">
        <v>0</v>
      </c>
      <c r="W2823" s="63">
        <v>1</v>
      </c>
      <c r="X2823" s="63">
        <v>0</v>
      </c>
      <c r="Y2823" s="63">
        <v>0</v>
      </c>
      <c r="Z2823" s="63">
        <v>19</v>
      </c>
      <c r="AA2823" s="63">
        <v>0</v>
      </c>
      <c r="AB2823" s="63">
        <v>0</v>
      </c>
      <c r="AC2823" s="63">
        <v>0</v>
      </c>
      <c r="AD2823" s="63">
        <v>0</v>
      </c>
      <c r="AE2823" s="63">
        <v>0</v>
      </c>
      <c r="AF2823" s="63">
        <v>0</v>
      </c>
      <c r="AG2823" s="63">
        <v>0</v>
      </c>
      <c r="AH2823" s="63">
        <v>0</v>
      </c>
      <c r="AI2823" s="63">
        <v>0</v>
      </c>
      <c r="AJ2823" s="63">
        <v>0</v>
      </c>
      <c r="AK2823" s="63">
        <v>0</v>
      </c>
      <c r="AL2823" s="63">
        <v>1</v>
      </c>
      <c r="AM2823" s="63">
        <v>0</v>
      </c>
      <c r="AN2823" s="63">
        <v>0</v>
      </c>
      <c r="AO2823" s="63">
        <v>0</v>
      </c>
      <c r="AP2823" s="63">
        <v>0</v>
      </c>
      <c r="AQ2823" s="63">
        <v>0</v>
      </c>
      <c r="AR2823" s="63">
        <v>0</v>
      </c>
      <c r="AS2823" s="63">
        <v>0</v>
      </c>
      <c r="AT2823" s="63">
        <v>0</v>
      </c>
      <c r="AU2823" s="63">
        <v>0</v>
      </c>
      <c r="AV2823" s="63">
        <v>0</v>
      </c>
      <c r="AW2823" s="63">
        <v>0</v>
      </c>
      <c r="AX2823" s="63">
        <v>0</v>
      </c>
      <c r="AY2823" s="63">
        <v>0</v>
      </c>
      <c r="BA2823" s="5">
        <f>IF(Q2823&gt;0,RANK(Q2823,(N2823:P2823,Q2823:AE2823)),0)</f>
        <v>3</v>
      </c>
      <c r="BB2823" s="5">
        <f>IF(R2823&gt;0,RANK(R2823,(N2823:P2823,Q2823:AE2823)),0)</f>
        <v>4</v>
      </c>
      <c r="BC2823" s="5">
        <f>IF(T2823&gt;0,RANK(T2823,(N2823:P2823,Q2823:AE2823)),0)</f>
        <v>0</v>
      </c>
      <c r="BD2823" s="5">
        <f>IF(S2823&gt;0,RANK(S2823,(N2823:P2823,Q2823:AE2823)),0)</f>
        <v>0</v>
      </c>
      <c r="BE2823" s="2">
        <f t="shared" si="1090"/>
        <v>1.1337700172570559E-2</v>
      </c>
      <c r="BF2823" s="2">
        <f t="shared" si="1091"/>
        <v>2.2452728655990798E-3</v>
      </c>
      <c r="BG2823" s="2">
        <f t="shared" si="1092"/>
        <v>0</v>
      </c>
      <c r="BH2823" s="2">
        <f t="shared" si="1093"/>
        <v>0</v>
      </c>
      <c r="BJ2823" t="s">
        <v>721</v>
      </c>
      <c r="BK2823" t="s">
        <v>53</v>
      </c>
      <c r="BL2823">
        <v>4</v>
      </c>
      <c r="BN2823" s="112">
        <v>48</v>
      </c>
      <c r="BO2823" s="114">
        <v>397</v>
      </c>
      <c r="BP2823" s="118">
        <f t="shared" si="1084"/>
        <v>48397</v>
      </c>
      <c r="BQ2823" s="118">
        <f t="shared" si="1083"/>
        <v>48397</v>
      </c>
      <c r="BR2823" s="5" t="s">
        <v>3151</v>
      </c>
      <c r="CC2823" s="130"/>
      <c r="CD2823" s="63">
        <f t="shared" si="1094"/>
        <v>53891</v>
      </c>
      <c r="CE2823" s="63">
        <v>1</v>
      </c>
    </row>
    <row r="2824" spans="1:83" ht="15" hidden="1" customHeight="1" outlineLevel="1">
      <c r="A2824" t="s">
        <v>118</v>
      </c>
      <c r="B2824" t="s">
        <v>53</v>
      </c>
      <c r="C2824" s="1">
        <f t="shared" si="1085"/>
        <v>4409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0</v>
      </c>
      <c r="G2824" s="129">
        <f t="shared" si="1081"/>
        <v>3255</v>
      </c>
      <c r="H2824" s="134">
        <f t="shared" si="1082"/>
        <v>0.73826264459061008</v>
      </c>
      <c r="I2824" s="2"/>
      <c r="J2824" s="2">
        <f t="shared" si="1086"/>
        <v>0.12519845770015878</v>
      </c>
      <c r="K2824" s="2">
        <f t="shared" si="1087"/>
        <v>0.86346110229076889</v>
      </c>
      <c r="L2824" s="2">
        <f t="shared" si="1088"/>
        <v>0</v>
      </c>
      <c r="M2824" s="2">
        <f t="shared" si="1089"/>
        <v>1.1340440009072306E-2</v>
      </c>
      <c r="N2824" s="63">
        <v>552</v>
      </c>
      <c r="O2824" s="63">
        <v>3807</v>
      </c>
      <c r="P2824" s="63">
        <v>0</v>
      </c>
      <c r="Q2824" s="63">
        <v>39</v>
      </c>
      <c r="R2824" s="63">
        <v>11</v>
      </c>
      <c r="S2824" s="63">
        <v>0</v>
      </c>
      <c r="T2824" s="63">
        <v>0</v>
      </c>
      <c r="U2824" s="63">
        <v>0</v>
      </c>
      <c r="V2824" s="63">
        <v>0</v>
      </c>
      <c r="W2824" s="63">
        <v>0</v>
      </c>
      <c r="X2824" s="63">
        <v>0</v>
      </c>
      <c r="Y2824" s="63">
        <v>0</v>
      </c>
      <c r="Z2824" s="63">
        <v>0</v>
      </c>
      <c r="AA2824" s="63">
        <v>0</v>
      </c>
      <c r="AB2824" s="63">
        <v>0</v>
      </c>
      <c r="AC2824" s="63">
        <v>0</v>
      </c>
      <c r="AD2824" s="63">
        <v>0</v>
      </c>
      <c r="AE2824" s="63">
        <v>0</v>
      </c>
      <c r="AF2824" s="63">
        <v>0</v>
      </c>
      <c r="AG2824" s="63">
        <v>0</v>
      </c>
      <c r="AH2824" s="63">
        <v>0</v>
      </c>
      <c r="AI2824" s="63">
        <v>0</v>
      </c>
      <c r="AJ2824" s="63">
        <v>0</v>
      </c>
      <c r="AK2824" s="63">
        <v>0</v>
      </c>
      <c r="AL2824" s="63">
        <v>0</v>
      </c>
      <c r="AM2824" s="63">
        <v>0</v>
      </c>
      <c r="AN2824" s="63">
        <v>0</v>
      </c>
      <c r="AO2824" s="63">
        <v>0</v>
      </c>
      <c r="AP2824" s="63">
        <v>0</v>
      </c>
      <c r="AQ2824" s="63">
        <v>0</v>
      </c>
      <c r="AR2824" s="63">
        <v>0</v>
      </c>
      <c r="AS2824" s="63">
        <v>0</v>
      </c>
      <c r="AT2824" s="63">
        <v>0</v>
      </c>
      <c r="AU2824" s="63">
        <v>0</v>
      </c>
      <c r="AV2824" s="63">
        <v>0</v>
      </c>
      <c r="AW2824" s="63">
        <v>0</v>
      </c>
      <c r="AX2824" s="63">
        <v>0</v>
      </c>
      <c r="AY2824" s="63">
        <v>0</v>
      </c>
      <c r="BA2824" s="5">
        <f>IF(Q2824&gt;0,RANK(Q2824,(N2824:P2824,Q2824:AE2824)),0)</f>
        <v>3</v>
      </c>
      <c r="BB2824" s="5">
        <f>IF(R2824&gt;0,RANK(R2824,(N2824:P2824,Q2824:AE2824)),0)</f>
        <v>4</v>
      </c>
      <c r="BC2824" s="5">
        <f>IF(T2824&gt;0,RANK(T2824,(N2824:P2824,Q2824:AE2824)),0)</f>
        <v>0</v>
      </c>
      <c r="BD2824" s="5">
        <f>IF(S2824&gt;0,RANK(S2824,(N2824:P2824,Q2824:AE2824)),0)</f>
        <v>0</v>
      </c>
      <c r="BE2824" s="2">
        <f t="shared" si="1090"/>
        <v>8.845543207076435E-3</v>
      </c>
      <c r="BF2824" s="2">
        <f t="shared" si="1091"/>
        <v>2.4948968019959175E-3</v>
      </c>
      <c r="BG2824" s="2">
        <f t="shared" si="1092"/>
        <v>0</v>
      </c>
      <c r="BH2824" s="2">
        <f t="shared" si="1093"/>
        <v>0</v>
      </c>
      <c r="BJ2824" t="s">
        <v>118</v>
      </c>
      <c r="BK2824" t="s">
        <v>53</v>
      </c>
      <c r="BL2824">
        <v>11</v>
      </c>
      <c r="BN2824" s="112">
        <v>48</v>
      </c>
      <c r="BO2824" s="114">
        <v>399</v>
      </c>
      <c r="BP2824" s="118">
        <f t="shared" si="1084"/>
        <v>48399</v>
      </c>
      <c r="BQ2824" s="118">
        <f t="shared" si="1083"/>
        <v>48399</v>
      </c>
      <c r="BR2824" s="5" t="s">
        <v>3151</v>
      </c>
      <c r="CD2824" s="63">
        <f t="shared" si="1094"/>
        <v>4409</v>
      </c>
      <c r="CE2824" s="63">
        <v>0</v>
      </c>
    </row>
    <row r="2825" spans="1:83" ht="15" hidden="1" customHeight="1" outlineLevel="1">
      <c r="A2825" t="s">
        <v>348</v>
      </c>
      <c r="B2825" t="s">
        <v>53</v>
      </c>
      <c r="C2825" s="1">
        <f t="shared" si="1085"/>
        <v>21377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29">
        <f t="shared" ref="G2825:G2888" si="1095">IF(C2825&gt;0,MAX(N2825:P2825)-LARGE(N2825:P2825,2),0)</f>
        <v>11905</v>
      </c>
      <c r="H2825" s="134">
        <f t="shared" ref="H2825:H2888" si="1096">IF(C2825&gt;0,G2825/C2825,0)</f>
        <v>0.55690695607428542</v>
      </c>
      <c r="I2825" s="2"/>
      <c r="J2825" s="2">
        <f t="shared" si="1086"/>
        <v>0.21654114234925387</v>
      </c>
      <c r="K2825" s="2">
        <f t="shared" si="1087"/>
        <v>0.77344809842353934</v>
      </c>
      <c r="L2825" s="2">
        <f t="shared" si="1088"/>
        <v>0</v>
      </c>
      <c r="M2825" s="2">
        <f t="shared" si="1089"/>
        <v>1.0010759227206845E-2</v>
      </c>
      <c r="N2825" s="63">
        <v>4629</v>
      </c>
      <c r="O2825" s="63">
        <v>16534</v>
      </c>
      <c r="P2825" s="63">
        <v>0</v>
      </c>
      <c r="Q2825" s="63">
        <v>155</v>
      </c>
      <c r="R2825" s="63">
        <v>50</v>
      </c>
      <c r="S2825" s="63">
        <v>0</v>
      </c>
      <c r="T2825" s="63">
        <v>0</v>
      </c>
      <c r="U2825" s="63">
        <v>0</v>
      </c>
      <c r="V2825" s="63">
        <v>0</v>
      </c>
      <c r="W2825" s="63">
        <v>2</v>
      </c>
      <c r="X2825" s="63">
        <v>0</v>
      </c>
      <c r="Y2825" s="63">
        <v>0</v>
      </c>
      <c r="Z2825" s="63">
        <v>7</v>
      </c>
      <c r="AA2825" s="63">
        <v>0</v>
      </c>
      <c r="AB2825" s="63">
        <v>0</v>
      </c>
      <c r="AC2825" s="63">
        <v>0</v>
      </c>
      <c r="AD2825" s="63">
        <v>0</v>
      </c>
      <c r="AE2825" s="63">
        <v>0</v>
      </c>
      <c r="AF2825" s="63">
        <v>0</v>
      </c>
      <c r="AG2825" s="63">
        <v>0</v>
      </c>
      <c r="AH2825" s="63">
        <v>0</v>
      </c>
      <c r="AI2825" s="63">
        <v>0</v>
      </c>
      <c r="AJ2825" s="63">
        <v>0</v>
      </c>
      <c r="AK2825" s="63">
        <v>0</v>
      </c>
      <c r="AL2825" s="63">
        <v>0</v>
      </c>
      <c r="AM2825" s="63">
        <v>0</v>
      </c>
      <c r="AN2825" s="63">
        <v>0</v>
      </c>
      <c r="AO2825" s="63">
        <v>0</v>
      </c>
      <c r="AP2825" s="63">
        <v>0</v>
      </c>
      <c r="AQ2825" s="63">
        <v>0</v>
      </c>
      <c r="AR2825" s="63">
        <v>0</v>
      </c>
      <c r="AS2825" s="63">
        <v>0</v>
      </c>
      <c r="AT2825" s="63">
        <v>0</v>
      </c>
      <c r="AU2825" s="63">
        <v>0</v>
      </c>
      <c r="AV2825" s="63">
        <v>0</v>
      </c>
      <c r="AW2825" s="63">
        <v>0</v>
      </c>
      <c r="AX2825" s="63">
        <v>0</v>
      </c>
      <c r="AY2825" s="63">
        <v>0</v>
      </c>
      <c r="BA2825" s="5">
        <f>IF(Q2825&gt;0,RANK(Q2825,(N2825:P2825,Q2825:AE2825)),0)</f>
        <v>3</v>
      </c>
      <c r="BB2825" s="5">
        <f>IF(R2825&gt;0,RANK(R2825,(N2825:P2825,Q2825:AE2825)),0)</f>
        <v>4</v>
      </c>
      <c r="BC2825" s="5">
        <f>IF(T2825&gt;0,RANK(T2825,(N2825:P2825,Q2825:AE2825)),0)</f>
        <v>0</v>
      </c>
      <c r="BD2825" s="5">
        <f>IF(S2825&gt;0,RANK(S2825,(N2825:P2825,Q2825:AE2825)),0)</f>
        <v>0</v>
      </c>
      <c r="BE2825" s="2">
        <f t="shared" si="1090"/>
        <v>7.2507835524161478E-3</v>
      </c>
      <c r="BF2825" s="2">
        <f t="shared" si="1091"/>
        <v>2.3389624362632738E-3</v>
      </c>
      <c r="BG2825" s="2">
        <f t="shared" si="1092"/>
        <v>0</v>
      </c>
      <c r="BH2825" s="2">
        <f t="shared" si="1093"/>
        <v>0</v>
      </c>
      <c r="BJ2825" t="s">
        <v>348</v>
      </c>
      <c r="BK2825" t="s">
        <v>53</v>
      </c>
      <c r="BL2825">
        <v>1</v>
      </c>
      <c r="BN2825" s="112">
        <v>48</v>
      </c>
      <c r="BO2825" s="114">
        <v>401</v>
      </c>
      <c r="BP2825" s="118">
        <f t="shared" si="1084"/>
        <v>48401</v>
      </c>
      <c r="BQ2825" s="118">
        <f t="shared" si="1083"/>
        <v>48401</v>
      </c>
      <c r="BR2825" s="5" t="s">
        <v>3151</v>
      </c>
      <c r="CD2825" s="63">
        <f t="shared" si="1094"/>
        <v>21377</v>
      </c>
      <c r="CE2825" s="63">
        <v>2</v>
      </c>
    </row>
    <row r="2826" spans="1:83" ht="15" hidden="1" customHeight="1" outlineLevel="1">
      <c r="A2826" t="s">
        <v>817</v>
      </c>
      <c r="B2826" t="s">
        <v>53</v>
      </c>
      <c r="C2826" s="1">
        <f t="shared" si="1085"/>
        <v>5491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0</v>
      </c>
      <c r="G2826" s="129">
        <f t="shared" si="1095"/>
        <v>4115</v>
      </c>
      <c r="H2826" s="134">
        <f t="shared" si="1096"/>
        <v>0.74940812238207977</v>
      </c>
      <c r="I2826" s="2"/>
      <c r="J2826" s="2">
        <f t="shared" si="1086"/>
        <v>0.12183573119650337</v>
      </c>
      <c r="K2826" s="2">
        <f t="shared" si="1087"/>
        <v>0.87124385357858314</v>
      </c>
      <c r="L2826" s="2">
        <f t="shared" si="1088"/>
        <v>0</v>
      </c>
      <c r="M2826" s="2">
        <f t="shared" si="1089"/>
        <v>6.9204152249134898E-3</v>
      </c>
      <c r="N2826" s="63">
        <v>669</v>
      </c>
      <c r="O2826" s="63">
        <v>4784</v>
      </c>
      <c r="P2826" s="63">
        <v>0</v>
      </c>
      <c r="Q2826" s="63">
        <v>27</v>
      </c>
      <c r="R2826" s="63">
        <v>7</v>
      </c>
      <c r="S2826" s="63">
        <v>0</v>
      </c>
      <c r="T2826" s="63">
        <v>0</v>
      </c>
      <c r="U2826" s="63">
        <v>0</v>
      </c>
      <c r="V2826" s="63">
        <v>0</v>
      </c>
      <c r="W2826" s="63">
        <v>0</v>
      </c>
      <c r="X2826" s="63">
        <v>0</v>
      </c>
      <c r="Y2826" s="63">
        <v>0</v>
      </c>
      <c r="Z2826" s="63">
        <v>0</v>
      </c>
      <c r="AA2826" s="63">
        <v>0</v>
      </c>
      <c r="AB2826" s="63">
        <v>0</v>
      </c>
      <c r="AC2826" s="63">
        <v>0</v>
      </c>
      <c r="AD2826" s="63">
        <v>0</v>
      </c>
      <c r="AE2826" s="63">
        <v>0</v>
      </c>
      <c r="AF2826" s="63">
        <v>0</v>
      </c>
      <c r="AG2826" s="63">
        <v>0</v>
      </c>
      <c r="AH2826" s="63">
        <v>0</v>
      </c>
      <c r="AI2826" s="63">
        <v>4</v>
      </c>
      <c r="AJ2826" s="63">
        <v>0</v>
      </c>
      <c r="AK2826" s="63">
        <v>0</v>
      </c>
      <c r="AL2826" s="63">
        <v>0</v>
      </c>
      <c r="AM2826" s="63">
        <v>0</v>
      </c>
      <c r="AN2826" s="63">
        <v>0</v>
      </c>
      <c r="AO2826" s="63">
        <v>0</v>
      </c>
      <c r="AP2826" s="63">
        <v>0</v>
      </c>
      <c r="AQ2826" s="63">
        <v>0</v>
      </c>
      <c r="AR2826" s="63">
        <v>0</v>
      </c>
      <c r="AS2826" s="63">
        <v>0</v>
      </c>
      <c r="AT2826" s="63">
        <v>0</v>
      </c>
      <c r="AU2826" s="63">
        <v>0</v>
      </c>
      <c r="AV2826" s="63">
        <v>0</v>
      </c>
      <c r="AW2826" s="63">
        <v>0</v>
      </c>
      <c r="AX2826" s="63">
        <v>0</v>
      </c>
      <c r="AY2826" s="63">
        <v>0</v>
      </c>
      <c r="BA2826" s="5">
        <f>IF(Q2826&gt;0,RANK(Q2826,(N2826:P2826,Q2826:AE2826)),0)</f>
        <v>3</v>
      </c>
      <c r="BB2826" s="5">
        <f>IF(R2826&gt;0,RANK(R2826,(N2826:P2826,Q2826:AE2826)),0)</f>
        <v>4</v>
      </c>
      <c r="BC2826" s="5">
        <f>IF(T2826&gt;0,RANK(T2826,(N2826:P2826,Q2826:AE2826)),0)</f>
        <v>0</v>
      </c>
      <c r="BD2826" s="5">
        <f>IF(S2826&gt;0,RANK(S2826,(N2826:P2826,Q2826:AE2826)),0)</f>
        <v>0</v>
      </c>
      <c r="BE2826" s="2">
        <f t="shared" si="1090"/>
        <v>4.9171371334911671E-3</v>
      </c>
      <c r="BF2826" s="2">
        <f t="shared" si="1091"/>
        <v>1.2748133309051174E-3</v>
      </c>
      <c r="BG2826" s="2">
        <f t="shared" si="1092"/>
        <v>0</v>
      </c>
      <c r="BH2826" s="2">
        <f t="shared" si="1093"/>
        <v>0</v>
      </c>
      <c r="BJ2826" t="s">
        <v>817</v>
      </c>
      <c r="BK2826" t="s">
        <v>53</v>
      </c>
      <c r="BL2826">
        <v>1</v>
      </c>
      <c r="BN2826" s="112">
        <v>48</v>
      </c>
      <c r="BO2826" s="114">
        <v>403</v>
      </c>
      <c r="BP2826" s="118">
        <f t="shared" si="1084"/>
        <v>48403</v>
      </c>
      <c r="BQ2826" s="118">
        <f t="shared" si="1083"/>
        <v>48403</v>
      </c>
      <c r="BR2826" s="5" t="s">
        <v>3151</v>
      </c>
      <c r="CD2826" s="63">
        <f t="shared" si="1094"/>
        <v>5491</v>
      </c>
      <c r="CE2826" s="63">
        <v>0</v>
      </c>
    </row>
    <row r="2827" spans="1:83" ht="15" hidden="1" customHeight="1" outlineLevel="1">
      <c r="A2827" t="s">
        <v>2952</v>
      </c>
      <c r="B2827" t="s">
        <v>53</v>
      </c>
      <c r="C2827" s="1">
        <f t="shared" si="1085"/>
        <v>4002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0</v>
      </c>
      <c r="G2827" s="129">
        <f t="shared" si="1095"/>
        <v>2027</v>
      </c>
      <c r="H2827" s="134">
        <f t="shared" si="1096"/>
        <v>0.50649675162418795</v>
      </c>
      <c r="I2827" s="2"/>
      <c r="J2827" s="2">
        <f t="shared" si="1086"/>
        <v>0.24487756121939031</v>
      </c>
      <c r="K2827" s="2">
        <f t="shared" si="1087"/>
        <v>0.75137431284357825</v>
      </c>
      <c r="L2827" s="2">
        <f t="shared" si="1088"/>
        <v>0</v>
      </c>
      <c r="M2827" s="2">
        <f t="shared" si="1089"/>
        <v>3.7481259370314435E-3</v>
      </c>
      <c r="N2827" s="63">
        <v>980</v>
      </c>
      <c r="O2827" s="63">
        <v>3007</v>
      </c>
      <c r="P2827" s="63">
        <v>0</v>
      </c>
      <c r="Q2827" s="63">
        <v>13</v>
      </c>
      <c r="R2827" s="63">
        <v>2</v>
      </c>
      <c r="S2827" s="63">
        <v>0</v>
      </c>
      <c r="T2827" s="63">
        <v>0</v>
      </c>
      <c r="U2827" s="63">
        <v>0</v>
      </c>
      <c r="V2827" s="63">
        <v>0</v>
      </c>
      <c r="W2827" s="63">
        <v>0</v>
      </c>
      <c r="X2827" s="63">
        <v>0</v>
      </c>
      <c r="Y2827" s="63">
        <v>0</v>
      </c>
      <c r="Z2827" s="63">
        <v>0</v>
      </c>
      <c r="AA2827" s="63">
        <v>0</v>
      </c>
      <c r="AB2827" s="63">
        <v>0</v>
      </c>
      <c r="AC2827" s="63">
        <v>0</v>
      </c>
      <c r="AD2827" s="63">
        <v>0</v>
      </c>
      <c r="AE2827" s="63">
        <v>0</v>
      </c>
      <c r="AF2827" s="63">
        <v>0</v>
      </c>
      <c r="AG2827" s="63">
        <v>0</v>
      </c>
      <c r="AH2827" s="63">
        <v>0</v>
      </c>
      <c r="AI2827" s="63">
        <v>0</v>
      </c>
      <c r="AJ2827" s="63">
        <v>0</v>
      </c>
      <c r="AK2827" s="63">
        <v>0</v>
      </c>
      <c r="AL2827" s="63">
        <v>0</v>
      </c>
      <c r="AM2827" s="63">
        <v>0</v>
      </c>
      <c r="AN2827" s="63">
        <v>0</v>
      </c>
      <c r="AO2827" s="63">
        <v>0</v>
      </c>
      <c r="AP2827" s="63">
        <v>0</v>
      </c>
      <c r="AQ2827" s="63">
        <v>0</v>
      </c>
      <c r="AR2827" s="63">
        <v>0</v>
      </c>
      <c r="AS2827" s="63">
        <v>0</v>
      </c>
      <c r="AT2827" s="63">
        <v>0</v>
      </c>
      <c r="AU2827" s="63">
        <v>0</v>
      </c>
      <c r="AV2827" s="63">
        <v>0</v>
      </c>
      <c r="AW2827" s="63">
        <v>0</v>
      </c>
      <c r="AX2827" s="63">
        <v>0</v>
      </c>
      <c r="AY2827" s="63">
        <v>0</v>
      </c>
      <c r="BA2827" s="5">
        <f>IF(Q2827&gt;0,RANK(Q2827,(N2827:P2827,Q2827:AE2827)),0)</f>
        <v>3</v>
      </c>
      <c r="BB2827" s="5">
        <f>IF(R2827&gt;0,RANK(R2827,(N2827:P2827,Q2827:AE2827)),0)</f>
        <v>4</v>
      </c>
      <c r="BC2827" s="5">
        <f>IF(T2827&gt;0,RANK(T2827,(N2827:P2827,Q2827:AE2827)),0)</f>
        <v>0</v>
      </c>
      <c r="BD2827" s="5">
        <f>IF(S2827&gt;0,RANK(S2827,(N2827:P2827,Q2827:AE2827)),0)</f>
        <v>0</v>
      </c>
      <c r="BE2827" s="2">
        <f t="shared" si="1090"/>
        <v>3.2483758120939528E-3</v>
      </c>
      <c r="BF2827" s="2">
        <f t="shared" si="1091"/>
        <v>4.9975012493753122E-4</v>
      </c>
      <c r="BG2827" s="2">
        <f t="shared" si="1092"/>
        <v>0</v>
      </c>
      <c r="BH2827" s="2">
        <f t="shared" si="1093"/>
        <v>0</v>
      </c>
      <c r="BJ2827" t="s">
        <v>2952</v>
      </c>
      <c r="BK2827" t="s">
        <v>53</v>
      </c>
      <c r="BL2827">
        <v>1</v>
      </c>
      <c r="BN2827" s="112">
        <v>48</v>
      </c>
      <c r="BO2827" s="114">
        <v>405</v>
      </c>
      <c r="BP2827" s="118">
        <f t="shared" si="1084"/>
        <v>48405</v>
      </c>
      <c r="BQ2827" s="118">
        <f t="shared" si="1083"/>
        <v>48405</v>
      </c>
      <c r="BR2827" s="5" t="s">
        <v>3151</v>
      </c>
      <c r="CD2827" s="63">
        <f t="shared" si="1094"/>
        <v>4002</v>
      </c>
      <c r="CE2827" s="63">
        <v>0</v>
      </c>
    </row>
    <row r="2828" spans="1:83" ht="15" hidden="1" customHeight="1" outlineLevel="1">
      <c r="A2828" t="s">
        <v>702</v>
      </c>
      <c r="B2828" t="s">
        <v>53</v>
      </c>
      <c r="C2828" s="1">
        <f t="shared" si="1085"/>
        <v>12640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0</v>
      </c>
      <c r="G2828" s="129">
        <f t="shared" si="1095"/>
        <v>7824</v>
      </c>
      <c r="H2828" s="134">
        <f t="shared" si="1096"/>
        <v>0.61898734177215187</v>
      </c>
      <c r="I2828" s="2"/>
      <c r="J2828" s="2">
        <f t="shared" si="1086"/>
        <v>0.18488924050632913</v>
      </c>
      <c r="K2828" s="2">
        <f t="shared" si="1087"/>
        <v>0.80387658227848102</v>
      </c>
      <c r="L2828" s="2">
        <f t="shared" si="1088"/>
        <v>0</v>
      </c>
      <c r="M2828" s="2">
        <f t="shared" si="1089"/>
        <v>1.1234177215189822E-2</v>
      </c>
      <c r="N2828" s="63">
        <v>2337</v>
      </c>
      <c r="O2828" s="63">
        <v>10161</v>
      </c>
      <c r="P2828" s="63">
        <v>0</v>
      </c>
      <c r="Q2828" s="63">
        <v>101</v>
      </c>
      <c r="R2828" s="63">
        <v>39</v>
      </c>
      <c r="S2828" s="63">
        <v>0</v>
      </c>
      <c r="T2828" s="63">
        <v>0</v>
      </c>
      <c r="U2828" s="63">
        <v>0</v>
      </c>
      <c r="V2828" s="63">
        <v>0</v>
      </c>
      <c r="W2828" s="63">
        <v>0</v>
      </c>
      <c r="X2828" s="63">
        <v>0</v>
      </c>
      <c r="Y2828" s="63">
        <v>0</v>
      </c>
      <c r="Z2828" s="63">
        <v>2</v>
      </c>
      <c r="AA2828" s="63">
        <v>0</v>
      </c>
      <c r="AB2828" s="63">
        <v>0</v>
      </c>
      <c r="AC2828" s="63">
        <v>0</v>
      </c>
      <c r="AD2828" s="63">
        <v>0</v>
      </c>
      <c r="AE2828" s="63">
        <v>0</v>
      </c>
      <c r="AF2828" s="63">
        <v>0</v>
      </c>
      <c r="AG2828" s="63">
        <v>0</v>
      </c>
      <c r="AH2828" s="63">
        <v>0</v>
      </c>
      <c r="AI2828" s="63">
        <v>0</v>
      </c>
      <c r="AJ2828" s="63">
        <v>0</v>
      </c>
      <c r="AK2828" s="63">
        <v>0</v>
      </c>
      <c r="AL2828" s="63">
        <v>0</v>
      </c>
      <c r="AM2828" s="63">
        <v>0</v>
      </c>
      <c r="AN2828" s="63">
        <v>0</v>
      </c>
      <c r="AO2828" s="63">
        <v>0</v>
      </c>
      <c r="AP2828" s="63">
        <v>0</v>
      </c>
      <c r="AQ2828" s="63">
        <v>0</v>
      </c>
      <c r="AR2828" s="63">
        <v>0</v>
      </c>
      <c r="AS2828" s="63">
        <v>0</v>
      </c>
      <c r="AT2828" s="63">
        <v>0</v>
      </c>
      <c r="AU2828" s="63">
        <v>0</v>
      </c>
      <c r="AV2828" s="63">
        <v>0</v>
      </c>
      <c r="AW2828" s="63">
        <v>0</v>
      </c>
      <c r="AX2828" s="63">
        <v>0</v>
      </c>
      <c r="AY2828" s="63">
        <v>0</v>
      </c>
      <c r="BA2828" s="5">
        <f>IF(Q2828&gt;0,RANK(Q2828,(N2828:P2828,Q2828:AE2828)),0)</f>
        <v>3</v>
      </c>
      <c r="BB2828" s="5">
        <f>IF(R2828&gt;0,RANK(R2828,(N2828:P2828,Q2828:AE2828)),0)</f>
        <v>4</v>
      </c>
      <c r="BC2828" s="5">
        <f>IF(T2828&gt;0,RANK(T2828,(N2828:P2828,Q2828:AE2828)),0)</f>
        <v>0</v>
      </c>
      <c r="BD2828" s="5">
        <f>IF(S2828&gt;0,RANK(S2828,(N2828:P2828,Q2828:AE2828)),0)</f>
        <v>0</v>
      </c>
      <c r="BE2828" s="2">
        <f t="shared" si="1090"/>
        <v>7.9905063291139233E-3</v>
      </c>
      <c r="BF2828" s="2">
        <f t="shared" si="1091"/>
        <v>3.0854430379746835E-3</v>
      </c>
      <c r="BG2828" s="2">
        <f t="shared" si="1092"/>
        <v>0</v>
      </c>
      <c r="BH2828" s="2">
        <f t="shared" si="1093"/>
        <v>0</v>
      </c>
      <c r="BJ2828" t="s">
        <v>702</v>
      </c>
      <c r="BK2828" t="s">
        <v>53</v>
      </c>
      <c r="BL2828">
        <v>8</v>
      </c>
      <c r="BN2828" s="112">
        <v>48</v>
      </c>
      <c r="BO2828" s="114">
        <v>407</v>
      </c>
      <c r="BP2828" s="118">
        <f t="shared" si="1084"/>
        <v>48407</v>
      </c>
      <c r="BQ2828" s="118">
        <f t="shared" si="1083"/>
        <v>48407</v>
      </c>
      <c r="BR2828" s="5" t="s">
        <v>3151</v>
      </c>
      <c r="CD2828" s="63">
        <f t="shared" si="1094"/>
        <v>12640</v>
      </c>
      <c r="CE2828" s="63">
        <v>0</v>
      </c>
    </row>
    <row r="2829" spans="1:83" ht="15" hidden="1" customHeight="1" outlineLevel="1">
      <c r="A2829" t="s">
        <v>2254</v>
      </c>
      <c r="B2829" t="s">
        <v>53</v>
      </c>
      <c r="C2829" s="1">
        <f t="shared" si="1085"/>
        <v>25891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0</v>
      </c>
      <c r="G2829" s="129">
        <f t="shared" si="1095"/>
        <v>7528</v>
      </c>
      <c r="H2829" s="134">
        <f t="shared" si="1096"/>
        <v>0.29075740604843381</v>
      </c>
      <c r="I2829" s="2"/>
      <c r="J2829" s="2">
        <f t="shared" si="1086"/>
        <v>0.3471476574871577</v>
      </c>
      <c r="K2829" s="2">
        <f t="shared" si="1087"/>
        <v>0.63790506353559151</v>
      </c>
      <c r="L2829" s="2">
        <f t="shared" si="1088"/>
        <v>0</v>
      </c>
      <c r="M2829" s="2">
        <f t="shared" si="1089"/>
        <v>1.4947278977250789E-2</v>
      </c>
      <c r="N2829" s="63">
        <v>8988</v>
      </c>
      <c r="O2829" s="63">
        <v>16516</v>
      </c>
      <c r="P2829" s="63">
        <v>0</v>
      </c>
      <c r="Q2829" s="63">
        <v>291</v>
      </c>
      <c r="R2829" s="63">
        <v>93</v>
      </c>
      <c r="S2829" s="63">
        <v>0</v>
      </c>
      <c r="T2829" s="63">
        <v>0</v>
      </c>
      <c r="U2829" s="63">
        <v>0</v>
      </c>
      <c r="V2829" s="63">
        <v>0</v>
      </c>
      <c r="W2829" s="63">
        <v>1</v>
      </c>
      <c r="X2829" s="63">
        <v>0</v>
      </c>
      <c r="Y2829" s="63">
        <v>0</v>
      </c>
      <c r="Z2829" s="63">
        <v>2</v>
      </c>
      <c r="AA2829" s="63">
        <v>0</v>
      </c>
      <c r="AB2829" s="63">
        <v>0</v>
      </c>
      <c r="AC2829" s="63">
        <v>0</v>
      </c>
      <c r="AD2829" s="63">
        <v>0</v>
      </c>
      <c r="AE2829" s="63">
        <v>0</v>
      </c>
      <c r="AF2829" s="63">
        <v>0</v>
      </c>
      <c r="AG2829" s="63">
        <v>0</v>
      </c>
      <c r="AH2829" s="63">
        <v>0</v>
      </c>
      <c r="AI2829" s="63">
        <v>0</v>
      </c>
      <c r="AJ2829" s="63">
        <v>0</v>
      </c>
      <c r="AK2829" s="63">
        <v>0</v>
      </c>
      <c r="AL2829" s="63">
        <v>0</v>
      </c>
      <c r="AM2829" s="63">
        <v>0</v>
      </c>
      <c r="AN2829" s="63">
        <v>0</v>
      </c>
      <c r="AO2829" s="63">
        <v>0</v>
      </c>
      <c r="AP2829" s="63">
        <v>0</v>
      </c>
      <c r="AQ2829" s="63">
        <v>0</v>
      </c>
      <c r="AR2829" s="63">
        <v>0</v>
      </c>
      <c r="AS2829" s="63">
        <v>0</v>
      </c>
      <c r="AT2829" s="63">
        <v>0</v>
      </c>
      <c r="AU2829" s="63">
        <v>0</v>
      </c>
      <c r="AV2829" s="63">
        <v>0</v>
      </c>
      <c r="AW2829" s="63">
        <v>0</v>
      </c>
      <c r="AX2829" s="63">
        <v>0</v>
      </c>
      <c r="AY2829" s="63">
        <v>0</v>
      </c>
      <c r="BA2829" s="5">
        <f>IF(Q2829&gt;0,RANK(Q2829,(N2829:P2829,Q2829:AE2829)),0)</f>
        <v>3</v>
      </c>
      <c r="BB2829" s="5">
        <f>IF(R2829&gt;0,RANK(R2829,(N2829:P2829,Q2829:AE2829)),0)</f>
        <v>4</v>
      </c>
      <c r="BC2829" s="5">
        <f>IF(T2829&gt;0,RANK(T2829,(N2829:P2829,Q2829:AE2829)),0)</f>
        <v>0</v>
      </c>
      <c r="BD2829" s="5">
        <f>IF(S2829&gt;0,RANK(S2829,(N2829:P2829,Q2829:AE2829)),0)</f>
        <v>0</v>
      </c>
      <c r="BE2829" s="2">
        <f t="shared" si="1090"/>
        <v>1.1239426827855239E-2</v>
      </c>
      <c r="BF2829" s="2">
        <f t="shared" si="1091"/>
        <v>3.5919817697269321E-3</v>
      </c>
      <c r="BG2829" s="2">
        <f t="shared" si="1092"/>
        <v>0</v>
      </c>
      <c r="BH2829" s="2">
        <f t="shared" si="1093"/>
        <v>0</v>
      </c>
      <c r="BJ2829" t="s">
        <v>2254</v>
      </c>
      <c r="BK2829" t="s">
        <v>53</v>
      </c>
      <c r="BN2829" s="112">
        <v>48</v>
      </c>
      <c r="BO2829" s="114">
        <v>409</v>
      </c>
      <c r="BP2829" s="118">
        <f t="shared" si="1084"/>
        <v>48409</v>
      </c>
      <c r="BQ2829" s="118">
        <f t="shared" si="1083"/>
        <v>48409</v>
      </c>
      <c r="BR2829" s="5" t="s">
        <v>3151</v>
      </c>
      <c r="CD2829" s="63">
        <f t="shared" si="1094"/>
        <v>25891</v>
      </c>
      <c r="CE2829" s="63">
        <v>1</v>
      </c>
    </row>
    <row r="2830" spans="1:83" ht="15" hidden="1" customHeight="1" outlineLevel="1">
      <c r="A2830" t="s">
        <v>1687</v>
      </c>
      <c r="B2830" t="s">
        <v>53</v>
      </c>
      <c r="C2830" s="1">
        <f t="shared" si="1085"/>
        <v>2602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0</v>
      </c>
      <c r="G2830" s="129">
        <f t="shared" si="1095"/>
        <v>2021</v>
      </c>
      <c r="H2830" s="134">
        <f t="shared" si="1096"/>
        <v>0.77671022290545733</v>
      </c>
      <c r="I2830" s="2"/>
      <c r="J2830" s="2">
        <f t="shared" si="1086"/>
        <v>0.11029976940814758</v>
      </c>
      <c r="K2830" s="2">
        <f t="shared" si="1087"/>
        <v>0.88700999231360489</v>
      </c>
      <c r="L2830" s="2">
        <f t="shared" si="1088"/>
        <v>0</v>
      </c>
      <c r="M2830" s="2">
        <f t="shared" si="1089"/>
        <v>2.6902382782475476E-3</v>
      </c>
      <c r="N2830" s="63">
        <v>287</v>
      </c>
      <c r="O2830" s="63">
        <v>2308</v>
      </c>
      <c r="P2830" s="63">
        <v>0</v>
      </c>
      <c r="Q2830" s="63">
        <v>7</v>
      </c>
      <c r="R2830" s="63">
        <v>0</v>
      </c>
      <c r="S2830" s="63">
        <v>0</v>
      </c>
      <c r="T2830" s="63">
        <v>0</v>
      </c>
      <c r="U2830" s="63">
        <v>0</v>
      </c>
      <c r="V2830" s="63">
        <v>0</v>
      </c>
      <c r="W2830" s="63">
        <v>0</v>
      </c>
      <c r="X2830" s="63">
        <v>0</v>
      </c>
      <c r="Y2830" s="63">
        <v>0</v>
      </c>
      <c r="Z2830" s="63">
        <v>0</v>
      </c>
      <c r="AA2830" s="63">
        <v>0</v>
      </c>
      <c r="AB2830" s="63">
        <v>0</v>
      </c>
      <c r="AC2830" s="63">
        <v>0</v>
      </c>
      <c r="AD2830" s="63">
        <v>0</v>
      </c>
      <c r="AE2830" s="63">
        <v>0</v>
      </c>
      <c r="AF2830" s="63">
        <v>0</v>
      </c>
      <c r="AG2830" s="63">
        <v>0</v>
      </c>
      <c r="AH2830" s="63">
        <v>0</v>
      </c>
      <c r="AI2830" s="63">
        <v>0</v>
      </c>
      <c r="AJ2830" s="63">
        <v>0</v>
      </c>
      <c r="AK2830" s="63">
        <v>0</v>
      </c>
      <c r="AL2830" s="63">
        <v>0</v>
      </c>
      <c r="AM2830" s="63">
        <v>0</v>
      </c>
      <c r="AN2830" s="63">
        <v>0</v>
      </c>
      <c r="AO2830" s="63">
        <v>0</v>
      </c>
      <c r="AP2830" s="63">
        <v>0</v>
      </c>
      <c r="AQ2830" s="63">
        <v>0</v>
      </c>
      <c r="AR2830" s="63">
        <v>0</v>
      </c>
      <c r="AS2830" s="63">
        <v>0</v>
      </c>
      <c r="AT2830" s="63">
        <v>0</v>
      </c>
      <c r="AU2830" s="63">
        <v>0</v>
      </c>
      <c r="AV2830" s="63">
        <v>0</v>
      </c>
      <c r="AW2830" s="63">
        <v>0</v>
      </c>
      <c r="AX2830" s="63">
        <v>0</v>
      </c>
      <c r="AY2830" s="63">
        <v>0</v>
      </c>
      <c r="BA2830" s="5">
        <f>IF(Q2830&gt;0,RANK(Q2830,(N2830:P2830,Q2830:AE2830)),0)</f>
        <v>3</v>
      </c>
      <c r="BB2830" s="5">
        <f>IF(R2830&gt;0,RANK(R2830,(N2830:P2830,Q2830:AE2830)),0)</f>
        <v>0</v>
      </c>
      <c r="BC2830" s="5">
        <f>IF(T2830&gt;0,RANK(T2830,(N2830:P2830,Q2830:AE2830)),0)</f>
        <v>0</v>
      </c>
      <c r="BD2830" s="5">
        <f>IF(S2830&gt;0,RANK(S2830,(N2830:P2830,Q2830:AE2830)),0)</f>
        <v>0</v>
      </c>
      <c r="BE2830" s="2">
        <f t="shared" si="1090"/>
        <v>2.690238278247502E-3</v>
      </c>
      <c r="BF2830" s="2">
        <f t="shared" si="1091"/>
        <v>0</v>
      </c>
      <c r="BG2830" s="2">
        <f t="shared" si="1092"/>
        <v>0</v>
      </c>
      <c r="BH2830" s="2">
        <f t="shared" si="1093"/>
        <v>0</v>
      </c>
      <c r="BJ2830" t="s">
        <v>1687</v>
      </c>
      <c r="BK2830" t="s">
        <v>53</v>
      </c>
      <c r="BL2830">
        <v>11</v>
      </c>
      <c r="BN2830" s="112">
        <v>48</v>
      </c>
      <c r="BO2830" s="114">
        <v>411</v>
      </c>
      <c r="BP2830" s="118">
        <f t="shared" si="1084"/>
        <v>48411</v>
      </c>
      <c r="BQ2830" s="118">
        <f t="shared" si="1083"/>
        <v>48411</v>
      </c>
      <c r="BR2830" s="5" t="s">
        <v>3151</v>
      </c>
      <c r="CD2830" s="63">
        <f t="shared" si="1094"/>
        <v>2602</v>
      </c>
      <c r="CE2830" s="63">
        <v>0</v>
      </c>
    </row>
    <row r="2831" spans="1:83" ht="15" hidden="1" customHeight="1" outlineLevel="1">
      <c r="A2831" t="s">
        <v>2586</v>
      </c>
      <c r="B2831" t="s">
        <v>53</v>
      </c>
      <c r="C2831" s="1">
        <f t="shared" si="1085"/>
        <v>1159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0</v>
      </c>
      <c r="G2831" s="129">
        <f t="shared" si="1095"/>
        <v>729</v>
      </c>
      <c r="H2831" s="134">
        <f t="shared" si="1096"/>
        <v>0.62899050905953413</v>
      </c>
      <c r="I2831" s="2"/>
      <c r="J2831" s="2">
        <f t="shared" si="1086"/>
        <v>0.182053494391717</v>
      </c>
      <c r="K2831" s="2">
        <f t="shared" si="1087"/>
        <v>0.81104400345125105</v>
      </c>
      <c r="L2831" s="2">
        <f t="shared" si="1088"/>
        <v>0</v>
      </c>
      <c r="M2831" s="2">
        <f t="shared" si="1089"/>
        <v>6.90250215703192E-3</v>
      </c>
      <c r="N2831" s="63">
        <v>211</v>
      </c>
      <c r="O2831" s="63">
        <v>940</v>
      </c>
      <c r="P2831" s="63">
        <v>0</v>
      </c>
      <c r="Q2831" s="63">
        <v>6</v>
      </c>
      <c r="R2831" s="63">
        <v>2</v>
      </c>
      <c r="S2831" s="63">
        <v>0</v>
      </c>
      <c r="T2831" s="63">
        <v>0</v>
      </c>
      <c r="U2831" s="63">
        <v>0</v>
      </c>
      <c r="V2831" s="63">
        <v>0</v>
      </c>
      <c r="W2831" s="63">
        <v>0</v>
      </c>
      <c r="X2831" s="63">
        <v>0</v>
      </c>
      <c r="Y2831" s="63">
        <v>0</v>
      </c>
      <c r="Z2831" s="63">
        <v>0</v>
      </c>
      <c r="AA2831" s="63">
        <v>0</v>
      </c>
      <c r="AB2831" s="63">
        <v>0</v>
      </c>
      <c r="AC2831" s="63">
        <v>0</v>
      </c>
      <c r="AD2831" s="63">
        <v>0</v>
      </c>
      <c r="AE2831" s="63">
        <v>0</v>
      </c>
      <c r="AF2831" s="63">
        <v>0</v>
      </c>
      <c r="AG2831" s="63">
        <v>0</v>
      </c>
      <c r="AH2831" s="63">
        <v>0</v>
      </c>
      <c r="AI2831" s="63">
        <v>0</v>
      </c>
      <c r="AJ2831" s="63">
        <v>0</v>
      </c>
      <c r="AK2831" s="63">
        <v>0</v>
      </c>
      <c r="AL2831" s="63">
        <v>0</v>
      </c>
      <c r="AM2831" s="63">
        <v>0</v>
      </c>
      <c r="AN2831" s="63">
        <v>0</v>
      </c>
      <c r="AO2831" s="63">
        <v>0</v>
      </c>
      <c r="AP2831" s="63">
        <v>0</v>
      </c>
      <c r="AQ2831" s="63">
        <v>0</v>
      </c>
      <c r="AR2831" s="63">
        <v>0</v>
      </c>
      <c r="AS2831" s="63">
        <v>0</v>
      </c>
      <c r="AT2831" s="63">
        <v>0</v>
      </c>
      <c r="AU2831" s="63">
        <v>0</v>
      </c>
      <c r="AV2831" s="63">
        <v>0</v>
      </c>
      <c r="AW2831" s="63">
        <v>0</v>
      </c>
      <c r="AX2831" s="63">
        <v>0</v>
      </c>
      <c r="AY2831" s="63">
        <v>0</v>
      </c>
      <c r="BA2831" s="5">
        <f>IF(Q2831&gt;0,RANK(Q2831,(N2831:P2831,Q2831:AE2831)),0)</f>
        <v>3</v>
      </c>
      <c r="BB2831" s="5">
        <f>IF(R2831&gt;0,RANK(R2831,(N2831:P2831,Q2831:AE2831)),0)</f>
        <v>4</v>
      </c>
      <c r="BC2831" s="5">
        <f>IF(T2831&gt;0,RANK(T2831,(N2831:P2831,Q2831:AE2831)),0)</f>
        <v>0</v>
      </c>
      <c r="BD2831" s="5">
        <f>IF(S2831&gt;0,RANK(S2831,(N2831:P2831,Q2831:AE2831)),0)</f>
        <v>0</v>
      </c>
      <c r="BE2831" s="2">
        <f t="shared" si="1090"/>
        <v>5.1768766177739426E-3</v>
      </c>
      <c r="BF2831" s="2">
        <f t="shared" si="1091"/>
        <v>1.7256255392579811E-3</v>
      </c>
      <c r="BG2831" s="2">
        <f t="shared" si="1092"/>
        <v>0</v>
      </c>
      <c r="BH2831" s="2">
        <f t="shared" si="1093"/>
        <v>0</v>
      </c>
      <c r="BJ2831" t="s">
        <v>2586</v>
      </c>
      <c r="BK2831" t="s">
        <v>53</v>
      </c>
      <c r="BL2831">
        <v>23</v>
      </c>
      <c r="BN2831" s="112">
        <v>48</v>
      </c>
      <c r="BO2831" s="114">
        <v>413</v>
      </c>
      <c r="BP2831" s="118">
        <f t="shared" si="1084"/>
        <v>48413</v>
      </c>
      <c r="BQ2831" s="118">
        <f t="shared" si="1083"/>
        <v>48413</v>
      </c>
      <c r="BR2831" s="5" t="s">
        <v>3151</v>
      </c>
      <c r="CD2831" s="63">
        <f t="shared" si="1094"/>
        <v>1159</v>
      </c>
      <c r="CE2831" s="63">
        <v>0</v>
      </c>
    </row>
    <row r="2832" spans="1:83" ht="15" hidden="1" customHeight="1" outlineLevel="1">
      <c r="A2832" t="s">
        <v>2278</v>
      </c>
      <c r="B2832" t="s">
        <v>53</v>
      </c>
      <c r="C2832" s="1">
        <f t="shared" si="1085"/>
        <v>5870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0</v>
      </c>
      <c r="G2832" s="129">
        <f t="shared" si="1095"/>
        <v>4165</v>
      </c>
      <c r="H2832" s="134">
        <f t="shared" si="1096"/>
        <v>0.70954003407155031</v>
      </c>
      <c r="I2832" s="2"/>
      <c r="J2832" s="2">
        <f t="shared" si="1086"/>
        <v>0.13935264054514479</v>
      </c>
      <c r="K2832" s="2">
        <f t="shared" si="1087"/>
        <v>0.84889267461669504</v>
      </c>
      <c r="L2832" s="2">
        <f t="shared" si="1088"/>
        <v>0</v>
      </c>
      <c r="M2832" s="2">
        <f t="shared" si="1089"/>
        <v>1.1754684838160112E-2</v>
      </c>
      <c r="N2832" s="63">
        <v>818</v>
      </c>
      <c r="O2832" s="63">
        <v>4983</v>
      </c>
      <c r="P2832" s="63">
        <v>0</v>
      </c>
      <c r="Q2832" s="63">
        <v>53</v>
      </c>
      <c r="R2832" s="63">
        <v>15</v>
      </c>
      <c r="S2832" s="63">
        <v>0</v>
      </c>
      <c r="T2832" s="63">
        <v>0</v>
      </c>
      <c r="U2832" s="63">
        <v>0</v>
      </c>
      <c r="V2832" s="63">
        <v>0</v>
      </c>
      <c r="W2832" s="63">
        <v>0</v>
      </c>
      <c r="X2832" s="63">
        <v>0</v>
      </c>
      <c r="Y2832" s="63">
        <v>0</v>
      </c>
      <c r="Z2832" s="63">
        <v>1</v>
      </c>
      <c r="AA2832" s="63">
        <v>0</v>
      </c>
      <c r="AB2832" s="63">
        <v>0</v>
      </c>
      <c r="AC2832" s="63">
        <v>0</v>
      </c>
      <c r="AD2832" s="63">
        <v>0</v>
      </c>
      <c r="AE2832" s="63">
        <v>0</v>
      </c>
      <c r="AF2832" s="63">
        <v>0</v>
      </c>
      <c r="AG2832" s="63">
        <v>0</v>
      </c>
      <c r="AH2832" s="63">
        <v>0</v>
      </c>
      <c r="AI2832" s="63">
        <v>0</v>
      </c>
      <c r="AJ2832" s="63">
        <v>0</v>
      </c>
      <c r="AK2832" s="63">
        <v>0</v>
      </c>
      <c r="AL2832" s="63">
        <v>0</v>
      </c>
      <c r="AM2832" s="63">
        <v>0</v>
      </c>
      <c r="AN2832" s="63">
        <v>0</v>
      </c>
      <c r="AO2832" s="63">
        <v>0</v>
      </c>
      <c r="AP2832" s="63">
        <v>0</v>
      </c>
      <c r="AQ2832" s="63">
        <v>0</v>
      </c>
      <c r="AR2832" s="63">
        <v>0</v>
      </c>
      <c r="AS2832" s="63">
        <v>0</v>
      </c>
      <c r="AT2832" s="63">
        <v>0</v>
      </c>
      <c r="AU2832" s="63">
        <v>0</v>
      </c>
      <c r="AV2832" s="63">
        <v>0</v>
      </c>
      <c r="AW2832" s="63">
        <v>0</v>
      </c>
      <c r="AX2832" s="63">
        <v>0</v>
      </c>
      <c r="AY2832" s="63">
        <v>0</v>
      </c>
      <c r="BA2832" s="5">
        <f>IF(Q2832&gt;0,RANK(Q2832,(N2832:P2832,Q2832:AE2832)),0)</f>
        <v>3</v>
      </c>
      <c r="BB2832" s="5">
        <f>IF(R2832&gt;0,RANK(R2832,(N2832:P2832,Q2832:AE2832)),0)</f>
        <v>4</v>
      </c>
      <c r="BC2832" s="5">
        <f>IF(T2832&gt;0,RANK(T2832,(N2832:P2832,Q2832:AE2832)),0)</f>
        <v>0</v>
      </c>
      <c r="BD2832" s="5">
        <f>IF(S2832&gt;0,RANK(S2832,(N2832:P2832,Q2832:AE2832)),0)</f>
        <v>0</v>
      </c>
      <c r="BE2832" s="2">
        <f t="shared" si="1090"/>
        <v>9.0289608177172055E-3</v>
      </c>
      <c r="BF2832" s="2">
        <f t="shared" si="1091"/>
        <v>2.5553662691652468E-3</v>
      </c>
      <c r="BG2832" s="2">
        <f t="shared" si="1092"/>
        <v>0</v>
      </c>
      <c r="BH2832" s="2">
        <f t="shared" si="1093"/>
        <v>0</v>
      </c>
      <c r="BJ2832" t="s">
        <v>2278</v>
      </c>
      <c r="BK2832" t="s">
        <v>53</v>
      </c>
      <c r="BL2832">
        <v>19</v>
      </c>
      <c r="BN2832" s="112">
        <v>48</v>
      </c>
      <c r="BO2832" s="114">
        <v>415</v>
      </c>
      <c r="BP2832" s="118">
        <f t="shared" si="1084"/>
        <v>48415</v>
      </c>
      <c r="BQ2832" s="118">
        <f t="shared" si="1083"/>
        <v>48415</v>
      </c>
      <c r="BR2832" s="5" t="s">
        <v>3151</v>
      </c>
      <c r="CD2832" s="63">
        <f t="shared" si="1094"/>
        <v>5870</v>
      </c>
      <c r="CE2832" s="63">
        <v>0</v>
      </c>
    </row>
    <row r="2833" spans="1:83" ht="15" hidden="1" customHeight="1" outlineLevel="1">
      <c r="A2833" t="s">
        <v>2806</v>
      </c>
      <c r="B2833" t="s">
        <v>53</v>
      </c>
      <c r="C2833" s="1">
        <f t="shared" si="1085"/>
        <v>1628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0</v>
      </c>
      <c r="G2833" s="129">
        <f t="shared" si="1095"/>
        <v>1354</v>
      </c>
      <c r="H2833" s="134">
        <f t="shared" si="1096"/>
        <v>0.83169533169533172</v>
      </c>
      <c r="I2833" s="2"/>
      <c r="J2833" s="2">
        <f t="shared" si="1086"/>
        <v>7.9852579852579847E-2</v>
      </c>
      <c r="K2833" s="2">
        <f t="shared" si="1087"/>
        <v>0.91154791154791159</v>
      </c>
      <c r="L2833" s="2">
        <f t="shared" si="1088"/>
        <v>0</v>
      </c>
      <c r="M2833" s="2">
        <f t="shared" si="1089"/>
        <v>8.5995085995085319E-3</v>
      </c>
      <c r="N2833" s="63">
        <v>130</v>
      </c>
      <c r="O2833" s="63">
        <v>1484</v>
      </c>
      <c r="P2833" s="63">
        <v>0</v>
      </c>
      <c r="Q2833" s="63">
        <v>10</v>
      </c>
      <c r="R2833" s="63">
        <v>4</v>
      </c>
      <c r="S2833" s="63">
        <v>0</v>
      </c>
      <c r="T2833" s="63">
        <v>0</v>
      </c>
      <c r="U2833" s="63">
        <v>0</v>
      </c>
      <c r="V2833" s="63">
        <v>0</v>
      </c>
      <c r="W2833" s="63">
        <v>0</v>
      </c>
      <c r="X2833" s="63">
        <v>0</v>
      </c>
      <c r="Y2833" s="63">
        <v>0</v>
      </c>
      <c r="Z2833" s="63">
        <v>0</v>
      </c>
      <c r="AA2833" s="63">
        <v>0</v>
      </c>
      <c r="AB2833" s="63">
        <v>0</v>
      </c>
      <c r="AC2833" s="63">
        <v>0</v>
      </c>
      <c r="AD2833" s="63">
        <v>0</v>
      </c>
      <c r="AE2833" s="63">
        <v>0</v>
      </c>
      <c r="AF2833" s="63">
        <v>0</v>
      </c>
      <c r="AG2833" s="63">
        <v>0</v>
      </c>
      <c r="AH2833" s="63">
        <v>0</v>
      </c>
      <c r="AI2833" s="63">
        <v>0</v>
      </c>
      <c r="AJ2833" s="63">
        <v>0</v>
      </c>
      <c r="AK2833" s="63">
        <v>0</v>
      </c>
      <c r="AL2833" s="63">
        <v>0</v>
      </c>
      <c r="AM2833" s="63">
        <v>0</v>
      </c>
      <c r="AN2833" s="63">
        <v>0</v>
      </c>
      <c r="AO2833" s="63">
        <v>0</v>
      </c>
      <c r="AP2833" s="63">
        <v>0</v>
      </c>
      <c r="AQ2833" s="63">
        <v>0</v>
      </c>
      <c r="AR2833" s="63">
        <v>0</v>
      </c>
      <c r="AS2833" s="63">
        <v>0</v>
      </c>
      <c r="AT2833" s="63">
        <v>0</v>
      </c>
      <c r="AU2833" s="63">
        <v>0</v>
      </c>
      <c r="AV2833" s="63">
        <v>0</v>
      </c>
      <c r="AW2833" s="63">
        <v>0</v>
      </c>
      <c r="AX2833" s="63">
        <v>0</v>
      </c>
      <c r="AY2833" s="63">
        <v>0</v>
      </c>
      <c r="BA2833" s="5">
        <f>IF(Q2833&gt;0,RANK(Q2833,(N2833:P2833,Q2833:AE2833)),0)</f>
        <v>3</v>
      </c>
      <c r="BB2833" s="5">
        <f>IF(R2833&gt;0,RANK(R2833,(N2833:P2833,Q2833:AE2833)),0)</f>
        <v>4</v>
      </c>
      <c r="BC2833" s="5">
        <f>IF(T2833&gt;0,RANK(T2833,(N2833:P2833,Q2833:AE2833)),0)</f>
        <v>0</v>
      </c>
      <c r="BD2833" s="5">
        <f>IF(S2833&gt;0,RANK(S2833,(N2833:P2833,Q2833:AE2833)),0)</f>
        <v>0</v>
      </c>
      <c r="BE2833" s="2">
        <f t="shared" si="1090"/>
        <v>6.1425061425061421E-3</v>
      </c>
      <c r="BF2833" s="2">
        <f t="shared" si="1091"/>
        <v>2.4570024570024569E-3</v>
      </c>
      <c r="BG2833" s="2">
        <f t="shared" si="1092"/>
        <v>0</v>
      </c>
      <c r="BH2833" s="2">
        <f t="shared" si="1093"/>
        <v>0</v>
      </c>
      <c r="BJ2833" t="s">
        <v>2806</v>
      </c>
      <c r="BK2833" t="s">
        <v>53</v>
      </c>
      <c r="BL2833">
        <v>19</v>
      </c>
      <c r="BN2833" s="112">
        <v>48</v>
      </c>
      <c r="BO2833" s="114">
        <v>417</v>
      </c>
      <c r="BP2833" s="118">
        <f t="shared" si="1084"/>
        <v>48417</v>
      </c>
      <c r="BQ2833" s="118">
        <f t="shared" si="1083"/>
        <v>48417</v>
      </c>
      <c r="BR2833" s="5" t="s">
        <v>3151</v>
      </c>
      <c r="CD2833" s="63">
        <f t="shared" si="1094"/>
        <v>1628</v>
      </c>
      <c r="CE2833" s="63">
        <v>0</v>
      </c>
    </row>
    <row r="2834" spans="1:83" ht="15" hidden="1" customHeight="1" outlineLevel="1">
      <c r="A2834" t="s">
        <v>23</v>
      </c>
      <c r="B2834" t="s">
        <v>53</v>
      </c>
      <c r="C2834" s="1">
        <f t="shared" si="1085"/>
        <v>10087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0</v>
      </c>
      <c r="G2834" s="129">
        <f t="shared" si="1095"/>
        <v>5907</v>
      </c>
      <c r="H2834" s="134">
        <f t="shared" si="1096"/>
        <v>0.5856052344601963</v>
      </c>
      <c r="I2834" s="2"/>
      <c r="J2834" s="2">
        <f t="shared" si="1086"/>
        <v>0.20501635768811341</v>
      </c>
      <c r="K2834" s="2">
        <f t="shared" si="1087"/>
        <v>0.79062159214830974</v>
      </c>
      <c r="L2834" s="2">
        <f t="shared" si="1088"/>
        <v>0</v>
      </c>
      <c r="M2834" s="2">
        <f t="shared" si="1089"/>
        <v>4.362050163576825E-3</v>
      </c>
      <c r="N2834" s="63">
        <v>2068</v>
      </c>
      <c r="O2834" s="63">
        <v>7975</v>
      </c>
      <c r="P2834" s="63">
        <v>0</v>
      </c>
      <c r="Q2834" s="63">
        <v>37</v>
      </c>
      <c r="R2834" s="63">
        <v>4</v>
      </c>
      <c r="S2834" s="63">
        <v>0</v>
      </c>
      <c r="T2834" s="63">
        <v>0</v>
      </c>
      <c r="U2834" s="63">
        <v>0</v>
      </c>
      <c r="V2834" s="63">
        <v>0</v>
      </c>
      <c r="W2834" s="63">
        <v>0</v>
      </c>
      <c r="X2834" s="63">
        <v>0</v>
      </c>
      <c r="Y2834" s="63">
        <v>0</v>
      </c>
      <c r="Z2834" s="63">
        <v>2</v>
      </c>
      <c r="AA2834" s="63">
        <v>0</v>
      </c>
      <c r="AB2834" s="63">
        <v>0</v>
      </c>
      <c r="AC2834" s="63">
        <v>0</v>
      </c>
      <c r="AD2834" s="63">
        <v>0</v>
      </c>
      <c r="AE2834" s="63">
        <v>0</v>
      </c>
      <c r="AF2834" s="63">
        <v>0</v>
      </c>
      <c r="AG2834" s="63">
        <v>0</v>
      </c>
      <c r="AH2834" s="63">
        <v>0</v>
      </c>
      <c r="AI2834" s="63">
        <v>0</v>
      </c>
      <c r="AJ2834" s="63">
        <v>0</v>
      </c>
      <c r="AK2834" s="63">
        <v>0</v>
      </c>
      <c r="AL2834" s="63">
        <v>1</v>
      </c>
      <c r="AM2834" s="63">
        <v>0</v>
      </c>
      <c r="AN2834" s="63">
        <v>0</v>
      </c>
      <c r="AO2834" s="63">
        <v>0</v>
      </c>
      <c r="AP2834" s="63">
        <v>0</v>
      </c>
      <c r="AQ2834" s="63">
        <v>0</v>
      </c>
      <c r="AR2834" s="63">
        <v>0</v>
      </c>
      <c r="AS2834" s="63">
        <v>0</v>
      </c>
      <c r="AT2834" s="63">
        <v>0</v>
      </c>
      <c r="AU2834" s="63">
        <v>0</v>
      </c>
      <c r="AV2834" s="63">
        <v>0</v>
      </c>
      <c r="AW2834" s="63">
        <v>0</v>
      </c>
      <c r="AX2834" s="63">
        <v>0</v>
      </c>
      <c r="AY2834" s="63">
        <v>0</v>
      </c>
      <c r="BA2834" s="5">
        <f>IF(Q2834&gt;0,RANK(Q2834,(N2834:P2834,Q2834:AE2834)),0)</f>
        <v>3</v>
      </c>
      <c r="BB2834" s="5">
        <f>IF(R2834&gt;0,RANK(R2834,(N2834:P2834,Q2834:AE2834)),0)</f>
        <v>4</v>
      </c>
      <c r="BC2834" s="5">
        <f>IF(T2834&gt;0,RANK(T2834,(N2834:P2834,Q2834:AE2834)),0)</f>
        <v>0</v>
      </c>
      <c r="BD2834" s="5">
        <f>IF(S2834&gt;0,RANK(S2834,(N2834:P2834,Q2834:AE2834)),0)</f>
        <v>0</v>
      </c>
      <c r="BE2834" s="2">
        <f t="shared" si="1090"/>
        <v>3.6680876375532862E-3</v>
      </c>
      <c r="BF2834" s="2">
        <f t="shared" si="1091"/>
        <v>3.9655001487062558E-4</v>
      </c>
      <c r="BG2834" s="2">
        <f t="shared" si="1092"/>
        <v>0</v>
      </c>
      <c r="BH2834" s="2">
        <f t="shared" si="1093"/>
        <v>0</v>
      </c>
      <c r="BJ2834" t="s">
        <v>23</v>
      </c>
      <c r="BK2834" t="s">
        <v>53</v>
      </c>
      <c r="BL2834">
        <v>1</v>
      </c>
      <c r="BN2834" s="112">
        <v>48</v>
      </c>
      <c r="BO2834" s="114">
        <v>419</v>
      </c>
      <c r="BP2834" s="118">
        <f t="shared" si="1084"/>
        <v>48419</v>
      </c>
      <c r="BQ2834" s="118">
        <f t="shared" si="1083"/>
        <v>48419</v>
      </c>
      <c r="BR2834" s="5" t="s">
        <v>3151</v>
      </c>
      <c r="CD2834" s="63">
        <f t="shared" si="1094"/>
        <v>10087</v>
      </c>
      <c r="CE2834" s="63">
        <v>0</v>
      </c>
    </row>
    <row r="2835" spans="1:83" ht="15" hidden="1" customHeight="1" outlineLevel="1">
      <c r="A2835" t="s">
        <v>2876</v>
      </c>
      <c r="B2835" t="s">
        <v>53</v>
      </c>
      <c r="C2835" s="1">
        <f t="shared" si="1085"/>
        <v>992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0</v>
      </c>
      <c r="G2835" s="129">
        <f t="shared" si="1095"/>
        <v>795</v>
      </c>
      <c r="H2835" s="134">
        <f t="shared" si="1096"/>
        <v>0.80141129032258063</v>
      </c>
      <c r="I2835" s="2"/>
      <c r="J2835" s="2">
        <f t="shared" si="1086"/>
        <v>9.1733870967741937E-2</v>
      </c>
      <c r="K2835" s="2">
        <f t="shared" si="1087"/>
        <v>0.89314516129032262</v>
      </c>
      <c r="L2835" s="2">
        <f t="shared" si="1088"/>
        <v>0</v>
      </c>
      <c r="M2835" s="2">
        <f t="shared" si="1089"/>
        <v>1.5120967741935387E-2</v>
      </c>
      <c r="N2835" s="63">
        <v>91</v>
      </c>
      <c r="O2835" s="63">
        <v>886</v>
      </c>
      <c r="P2835" s="63">
        <v>0</v>
      </c>
      <c r="Q2835" s="63">
        <v>9</v>
      </c>
      <c r="R2835" s="63">
        <v>5</v>
      </c>
      <c r="S2835" s="63">
        <v>0</v>
      </c>
      <c r="T2835" s="63">
        <v>0</v>
      </c>
      <c r="U2835" s="63">
        <v>0</v>
      </c>
      <c r="V2835" s="63">
        <v>0</v>
      </c>
      <c r="W2835" s="63">
        <v>0</v>
      </c>
      <c r="X2835" s="63">
        <v>0</v>
      </c>
      <c r="Y2835" s="63">
        <v>0</v>
      </c>
      <c r="Z2835" s="63">
        <v>0</v>
      </c>
      <c r="AA2835" s="63">
        <v>0</v>
      </c>
      <c r="AB2835" s="63">
        <v>0</v>
      </c>
      <c r="AC2835" s="63">
        <v>0</v>
      </c>
      <c r="AD2835" s="63">
        <v>0</v>
      </c>
      <c r="AE2835" s="63">
        <v>0</v>
      </c>
      <c r="AF2835" s="63">
        <v>0</v>
      </c>
      <c r="AG2835" s="63">
        <v>0</v>
      </c>
      <c r="AH2835" s="63">
        <v>0</v>
      </c>
      <c r="AI2835" s="63">
        <v>1</v>
      </c>
      <c r="AJ2835" s="63">
        <v>0</v>
      </c>
      <c r="AK2835" s="63">
        <v>0</v>
      </c>
      <c r="AL2835" s="63">
        <v>0</v>
      </c>
      <c r="AM2835" s="63">
        <v>0</v>
      </c>
      <c r="AN2835" s="63">
        <v>0</v>
      </c>
      <c r="AO2835" s="63">
        <v>0</v>
      </c>
      <c r="AP2835" s="63">
        <v>0</v>
      </c>
      <c r="AQ2835" s="63">
        <v>0</v>
      </c>
      <c r="AR2835" s="63">
        <v>0</v>
      </c>
      <c r="AS2835" s="63">
        <v>0</v>
      </c>
      <c r="AT2835" s="63">
        <v>0</v>
      </c>
      <c r="AU2835" s="63">
        <v>0</v>
      </c>
      <c r="AV2835" s="63">
        <v>0</v>
      </c>
      <c r="AW2835" s="63">
        <v>0</v>
      </c>
      <c r="AX2835" s="63">
        <v>0</v>
      </c>
      <c r="AY2835" s="63">
        <v>0</v>
      </c>
      <c r="BA2835" s="5">
        <f>IF(Q2835&gt;0,RANK(Q2835,(N2835:P2835,Q2835:AE2835)),0)</f>
        <v>3</v>
      </c>
      <c r="BB2835" s="5">
        <f>IF(R2835&gt;0,RANK(R2835,(N2835:P2835,Q2835:AE2835)),0)</f>
        <v>4</v>
      </c>
      <c r="BC2835" s="5">
        <f>IF(T2835&gt;0,RANK(T2835,(N2835:P2835,Q2835:AE2835)),0)</f>
        <v>0</v>
      </c>
      <c r="BD2835" s="5">
        <f>IF(S2835&gt;0,RANK(S2835,(N2835:P2835,Q2835:AE2835)),0)</f>
        <v>0</v>
      </c>
      <c r="BE2835" s="2">
        <f t="shared" si="1090"/>
        <v>9.0725806451612909E-3</v>
      </c>
      <c r="BF2835" s="2">
        <f t="shared" si="1091"/>
        <v>5.0403225806451612E-3</v>
      </c>
      <c r="BG2835" s="2">
        <f t="shared" si="1092"/>
        <v>0</v>
      </c>
      <c r="BH2835" s="2">
        <f t="shared" si="1093"/>
        <v>0</v>
      </c>
      <c r="BJ2835" t="s">
        <v>2876</v>
      </c>
      <c r="BK2835" t="s">
        <v>53</v>
      </c>
      <c r="BL2835">
        <v>13</v>
      </c>
      <c r="BN2835" s="112">
        <v>48</v>
      </c>
      <c r="BO2835" s="114">
        <v>421</v>
      </c>
      <c r="BP2835" s="118">
        <f t="shared" si="1084"/>
        <v>48421</v>
      </c>
      <c r="BQ2835" s="118">
        <f t="shared" si="1083"/>
        <v>48421</v>
      </c>
      <c r="BR2835" s="5" t="s">
        <v>3151</v>
      </c>
      <c r="CD2835" s="63">
        <f t="shared" si="1094"/>
        <v>992</v>
      </c>
      <c r="CE2835" s="63">
        <v>0</v>
      </c>
    </row>
    <row r="2836" spans="1:83" ht="15" hidden="1" customHeight="1" outlineLevel="1">
      <c r="A2836" t="s">
        <v>1983</v>
      </c>
      <c r="B2836" t="s">
        <v>53</v>
      </c>
      <c r="C2836" s="1">
        <f t="shared" si="1085"/>
        <v>100089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0</v>
      </c>
      <c r="G2836" s="129">
        <f t="shared" si="1095"/>
        <v>39465</v>
      </c>
      <c r="H2836" s="134">
        <f t="shared" si="1096"/>
        <v>0.39429907382429635</v>
      </c>
      <c r="I2836" s="2"/>
      <c r="J2836" s="2">
        <f t="shared" si="1086"/>
        <v>0.29588666087182408</v>
      </c>
      <c r="K2836" s="2">
        <f t="shared" si="1087"/>
        <v>0.69018573469612043</v>
      </c>
      <c r="L2836" s="2">
        <f t="shared" si="1088"/>
        <v>0</v>
      </c>
      <c r="M2836" s="2">
        <f t="shared" si="1089"/>
        <v>1.392760443205554E-2</v>
      </c>
      <c r="N2836" s="63">
        <v>29615</v>
      </c>
      <c r="O2836" s="63">
        <v>69080</v>
      </c>
      <c r="P2836" s="63">
        <v>0</v>
      </c>
      <c r="Q2836" s="63">
        <v>1126</v>
      </c>
      <c r="R2836" s="63">
        <v>254</v>
      </c>
      <c r="S2836" s="63">
        <v>0</v>
      </c>
      <c r="T2836" s="63">
        <v>0</v>
      </c>
      <c r="U2836" s="63">
        <v>0</v>
      </c>
      <c r="V2836" s="63">
        <v>0</v>
      </c>
      <c r="W2836" s="63">
        <v>0</v>
      </c>
      <c r="X2836" s="63">
        <v>0</v>
      </c>
      <c r="Y2836" s="63">
        <v>0</v>
      </c>
      <c r="Z2836" s="63">
        <v>14</v>
      </c>
      <c r="AA2836" s="63">
        <v>0</v>
      </c>
      <c r="AB2836" s="63">
        <v>0</v>
      </c>
      <c r="AC2836" s="63">
        <v>0</v>
      </c>
      <c r="AD2836" s="63">
        <v>0</v>
      </c>
      <c r="AE2836" s="63">
        <v>0</v>
      </c>
      <c r="AF2836" s="63">
        <v>0</v>
      </c>
      <c r="AG2836" s="63">
        <v>0</v>
      </c>
      <c r="AH2836" s="63">
        <v>0</v>
      </c>
      <c r="AI2836" s="63">
        <v>0</v>
      </c>
      <c r="AJ2836" s="63">
        <v>0</v>
      </c>
      <c r="AK2836" s="63">
        <v>0</v>
      </c>
      <c r="AL2836" s="63">
        <v>0</v>
      </c>
      <c r="AM2836" s="63">
        <v>0</v>
      </c>
      <c r="AN2836" s="63">
        <v>0</v>
      </c>
      <c r="AO2836" s="63">
        <v>0</v>
      </c>
      <c r="AP2836" s="63">
        <v>0</v>
      </c>
      <c r="AQ2836" s="63">
        <v>0</v>
      </c>
      <c r="AR2836" s="63">
        <v>0</v>
      </c>
      <c r="AS2836" s="63">
        <v>0</v>
      </c>
      <c r="AT2836" s="63">
        <v>0</v>
      </c>
      <c r="AU2836" s="63">
        <v>0</v>
      </c>
      <c r="AV2836" s="63">
        <v>0</v>
      </c>
      <c r="AW2836" s="63">
        <v>0</v>
      </c>
      <c r="AX2836" s="63">
        <v>0</v>
      </c>
      <c r="AY2836" s="63">
        <v>0</v>
      </c>
      <c r="BA2836" s="5">
        <f>IF(Q2836&gt;0,RANK(Q2836,(N2836:P2836,Q2836:AE2836)),0)</f>
        <v>3</v>
      </c>
      <c r="BB2836" s="5">
        <f>IF(R2836&gt;0,RANK(R2836,(N2836:P2836,Q2836:AE2836)),0)</f>
        <v>4</v>
      </c>
      <c r="BC2836" s="5">
        <f>IF(T2836&gt;0,RANK(T2836,(N2836:P2836,Q2836:AE2836)),0)</f>
        <v>0</v>
      </c>
      <c r="BD2836" s="5">
        <f>IF(S2836&gt;0,RANK(S2836,(N2836:P2836,Q2836:AE2836)),0)</f>
        <v>0</v>
      </c>
      <c r="BE2836" s="2">
        <f t="shared" si="1090"/>
        <v>1.1249987511115108E-2</v>
      </c>
      <c r="BF2836" s="2">
        <f t="shared" si="1091"/>
        <v>2.537741410144971E-3</v>
      </c>
      <c r="BG2836" s="2">
        <f t="shared" si="1092"/>
        <v>0</v>
      </c>
      <c r="BH2836" s="2">
        <f t="shared" si="1093"/>
        <v>0</v>
      </c>
      <c r="BJ2836" t="s">
        <v>1983</v>
      </c>
      <c r="BK2836" t="s">
        <v>53</v>
      </c>
      <c r="BL2836">
        <v>1</v>
      </c>
      <c r="BN2836" s="112">
        <v>48</v>
      </c>
      <c r="BO2836" s="114">
        <v>423</v>
      </c>
      <c r="BP2836" s="118">
        <f t="shared" si="1084"/>
        <v>48423</v>
      </c>
      <c r="BQ2836" s="118">
        <f t="shared" si="1083"/>
        <v>48423</v>
      </c>
      <c r="BR2836" s="5" t="s">
        <v>3151</v>
      </c>
      <c r="CD2836" s="63">
        <f t="shared" si="1094"/>
        <v>100089</v>
      </c>
      <c r="CE2836" s="63">
        <v>0</v>
      </c>
    </row>
    <row r="2837" spans="1:83" ht="15" hidden="1" customHeight="1" outlineLevel="1">
      <c r="A2837" t="s">
        <v>2807</v>
      </c>
      <c r="B2837" t="s">
        <v>53</v>
      </c>
      <c r="C2837" s="1">
        <f t="shared" si="1085"/>
        <v>4947</v>
      </c>
      <c r="D2837" s="5">
        <f>IF(N2837&gt;0, RANK(N2837,(N2837:P2837,Q2837:AE2837)),0)</f>
        <v>2</v>
      </c>
      <c r="E2837" s="5">
        <f>IF(O2837&gt;0,RANK(O2837,(N2837:P2837,Q2837:AE2837)),0)</f>
        <v>1</v>
      </c>
      <c r="F2837" s="5">
        <f>IF(P2837&gt;0,RANK(P2837,(N2837:P2837,Q2837:AE2837)),0)</f>
        <v>0</v>
      </c>
      <c r="G2837" s="129">
        <f t="shared" si="1095"/>
        <v>3337</v>
      </c>
      <c r="H2837" s="134">
        <f t="shared" si="1096"/>
        <v>0.67455023246411971</v>
      </c>
      <c r="I2837" s="2"/>
      <c r="J2837" s="2">
        <f t="shared" si="1086"/>
        <v>0.15524560339599758</v>
      </c>
      <c r="K2837" s="2">
        <f t="shared" si="1087"/>
        <v>0.82979583586011729</v>
      </c>
      <c r="L2837" s="2">
        <f t="shared" si="1088"/>
        <v>0</v>
      </c>
      <c r="M2837" s="2">
        <f t="shared" si="1089"/>
        <v>1.495856074388513E-2</v>
      </c>
      <c r="N2837" s="63">
        <v>768</v>
      </c>
      <c r="O2837" s="63">
        <v>4105</v>
      </c>
      <c r="P2837" s="63">
        <v>0</v>
      </c>
      <c r="Q2837" s="63">
        <v>56</v>
      </c>
      <c r="R2837" s="63">
        <v>10</v>
      </c>
      <c r="S2837" s="63">
        <v>0</v>
      </c>
      <c r="T2837" s="63">
        <v>0</v>
      </c>
      <c r="U2837" s="63">
        <v>0</v>
      </c>
      <c r="V2837" s="63">
        <v>0</v>
      </c>
      <c r="W2837" s="63">
        <v>0</v>
      </c>
      <c r="X2837" s="63">
        <v>0</v>
      </c>
      <c r="Y2837" s="63">
        <v>0</v>
      </c>
      <c r="Z2837" s="63">
        <v>7</v>
      </c>
      <c r="AA2837" s="63">
        <v>0</v>
      </c>
      <c r="AB2837" s="63">
        <v>0</v>
      </c>
      <c r="AC2837" s="63">
        <v>0</v>
      </c>
      <c r="AD2837" s="63">
        <v>0</v>
      </c>
      <c r="AE2837" s="63">
        <v>0</v>
      </c>
      <c r="AF2837" s="63">
        <v>0</v>
      </c>
      <c r="AG2837" s="63">
        <v>0</v>
      </c>
      <c r="AH2837" s="63">
        <v>0</v>
      </c>
      <c r="AI2837" s="63">
        <v>0</v>
      </c>
      <c r="AJ2837" s="63">
        <v>0</v>
      </c>
      <c r="AK2837" s="63">
        <v>0</v>
      </c>
      <c r="AL2837" s="63">
        <v>1</v>
      </c>
      <c r="AM2837" s="63">
        <v>0</v>
      </c>
      <c r="AN2837" s="63">
        <v>0</v>
      </c>
      <c r="AO2837" s="63">
        <v>0</v>
      </c>
      <c r="AP2837" s="63">
        <v>0</v>
      </c>
      <c r="AQ2837" s="63">
        <v>0</v>
      </c>
      <c r="AR2837" s="63">
        <v>0</v>
      </c>
      <c r="AS2837" s="63">
        <v>0</v>
      </c>
      <c r="AT2837" s="63">
        <v>0</v>
      </c>
      <c r="AU2837" s="63">
        <v>0</v>
      </c>
      <c r="AV2837" s="63">
        <v>0</v>
      </c>
      <c r="AW2837" s="63">
        <v>0</v>
      </c>
      <c r="AX2837" s="63">
        <v>0</v>
      </c>
      <c r="AY2837" s="63">
        <v>0</v>
      </c>
      <c r="BA2837" s="5">
        <f>IF(Q2837&gt;0,RANK(Q2837,(N2837:P2837,Q2837:AE2837)),0)</f>
        <v>3</v>
      </c>
      <c r="BB2837" s="5">
        <f>IF(R2837&gt;0,RANK(R2837,(N2837:P2837,Q2837:AE2837)),0)</f>
        <v>4</v>
      </c>
      <c r="BC2837" s="5">
        <f>IF(T2837&gt;0,RANK(T2837,(N2837:P2837,Q2837:AE2837)),0)</f>
        <v>0</v>
      </c>
      <c r="BD2837" s="5">
        <f>IF(S2837&gt;0,RANK(S2837,(N2837:P2837,Q2837:AE2837)),0)</f>
        <v>0</v>
      </c>
      <c r="BE2837" s="2">
        <f t="shared" si="1090"/>
        <v>1.1319991914291489E-2</v>
      </c>
      <c r="BF2837" s="2">
        <f t="shared" si="1091"/>
        <v>2.0214271275520519E-3</v>
      </c>
      <c r="BG2837" s="2">
        <f t="shared" si="1092"/>
        <v>0</v>
      </c>
      <c r="BH2837" s="2">
        <f t="shared" si="1093"/>
        <v>0</v>
      </c>
      <c r="BJ2837" t="s">
        <v>2807</v>
      </c>
      <c r="BK2837" t="s">
        <v>53</v>
      </c>
      <c r="BL2837">
        <v>25</v>
      </c>
      <c r="BN2837" s="112">
        <v>48</v>
      </c>
      <c r="BO2837" s="114">
        <v>425</v>
      </c>
      <c r="BP2837" s="118">
        <f t="shared" si="1084"/>
        <v>48425</v>
      </c>
      <c r="BQ2837" s="118">
        <f t="shared" si="1083"/>
        <v>48425</v>
      </c>
      <c r="BR2837" s="5" t="s">
        <v>3151</v>
      </c>
      <c r="CD2837" s="63">
        <f t="shared" si="1094"/>
        <v>4947</v>
      </c>
      <c r="CE2837" s="63">
        <v>0</v>
      </c>
    </row>
    <row r="2838" spans="1:83" ht="15" hidden="1" customHeight="1" outlineLevel="1">
      <c r="A2838" t="s">
        <v>1893</v>
      </c>
      <c r="B2838" t="s">
        <v>53</v>
      </c>
      <c r="C2838" s="1">
        <f t="shared" si="1085"/>
        <v>17525</v>
      </c>
      <c r="D2838" s="5">
        <f>IF(N2838&gt;0, RANK(N2838,(N2838:P2838,Q2838:AE2838)),0)</f>
        <v>1</v>
      </c>
      <c r="E2838" s="5">
        <f>IF(O2838&gt;0,RANK(O2838,(N2838:P2838,Q2838:AE2838)),0)</f>
        <v>2</v>
      </c>
      <c r="F2838" s="5">
        <f>IF(P2838&gt;0,RANK(P2838,(N2838:P2838,Q2838:AE2838)),0)</f>
        <v>0</v>
      </c>
      <c r="G2838" s="129">
        <f t="shared" si="1095"/>
        <v>876</v>
      </c>
      <c r="H2838" s="134">
        <f t="shared" si="1096"/>
        <v>4.9985734664764622E-2</v>
      </c>
      <c r="I2838" s="2"/>
      <c r="J2838" s="2">
        <f t="shared" si="1086"/>
        <v>0.52057061340941513</v>
      </c>
      <c r="K2838" s="2">
        <f t="shared" si="1087"/>
        <v>0.47058487874465049</v>
      </c>
      <c r="L2838" s="2">
        <f t="shared" si="1088"/>
        <v>0</v>
      </c>
      <c r="M2838" s="2">
        <f t="shared" si="1089"/>
        <v>8.8445078459343796E-3</v>
      </c>
      <c r="N2838" s="63">
        <v>9123</v>
      </c>
      <c r="O2838" s="63">
        <v>8247</v>
      </c>
      <c r="P2838" s="63">
        <v>0</v>
      </c>
      <c r="Q2838" s="63">
        <v>92</v>
      </c>
      <c r="R2838" s="63">
        <v>63</v>
      </c>
      <c r="S2838" s="63">
        <v>0</v>
      </c>
      <c r="T2838" s="63">
        <v>0</v>
      </c>
      <c r="U2838" s="63">
        <v>0</v>
      </c>
      <c r="V2838" s="63">
        <v>0</v>
      </c>
      <c r="W2838" s="63">
        <v>0</v>
      </c>
      <c r="X2838" s="63">
        <v>0</v>
      </c>
      <c r="Y2838" s="63">
        <v>0</v>
      </c>
      <c r="Z2838" s="63">
        <v>0</v>
      </c>
      <c r="AA2838" s="63">
        <v>0</v>
      </c>
      <c r="AB2838" s="63">
        <v>0</v>
      </c>
      <c r="AC2838" s="63">
        <v>0</v>
      </c>
      <c r="AD2838" s="63">
        <v>0</v>
      </c>
      <c r="AE2838" s="63">
        <v>0</v>
      </c>
      <c r="AF2838" s="63">
        <v>0</v>
      </c>
      <c r="AG2838" s="63">
        <v>0</v>
      </c>
      <c r="AH2838" s="63">
        <v>0</v>
      </c>
      <c r="AI2838" s="63">
        <v>0</v>
      </c>
      <c r="AJ2838" s="63">
        <v>0</v>
      </c>
      <c r="AK2838" s="63">
        <v>0</v>
      </c>
      <c r="AL2838" s="63">
        <v>0</v>
      </c>
      <c r="AM2838" s="63">
        <v>0</v>
      </c>
      <c r="AN2838" s="63">
        <v>0</v>
      </c>
      <c r="AO2838" s="63">
        <v>0</v>
      </c>
      <c r="AP2838" s="63">
        <v>0</v>
      </c>
      <c r="AQ2838" s="63">
        <v>0</v>
      </c>
      <c r="AR2838" s="63">
        <v>0</v>
      </c>
      <c r="AS2838" s="63">
        <v>0</v>
      </c>
      <c r="AT2838" s="63">
        <v>0</v>
      </c>
      <c r="AU2838" s="63">
        <v>0</v>
      </c>
      <c r="AV2838" s="63">
        <v>0</v>
      </c>
      <c r="AW2838" s="63">
        <v>0</v>
      </c>
      <c r="AX2838" s="63">
        <v>0</v>
      </c>
      <c r="AY2838" s="63">
        <v>0</v>
      </c>
      <c r="BA2838" s="5">
        <f>IF(Q2838&gt;0,RANK(Q2838,(N2838:P2838,Q2838:AE2838)),0)</f>
        <v>3</v>
      </c>
      <c r="BB2838" s="5">
        <f>IF(R2838&gt;0,RANK(R2838,(N2838:P2838,Q2838:AE2838)),0)</f>
        <v>4</v>
      </c>
      <c r="BC2838" s="5">
        <f>IF(T2838&gt;0,RANK(T2838,(N2838:P2838,Q2838:AE2838)),0)</f>
        <v>0</v>
      </c>
      <c r="BD2838" s="5">
        <f>IF(S2838&gt;0,RANK(S2838,(N2838:P2838,Q2838:AE2838)),0)</f>
        <v>0</v>
      </c>
      <c r="BE2838" s="2">
        <f t="shared" si="1090"/>
        <v>5.2496433666191153E-3</v>
      </c>
      <c r="BF2838" s="2">
        <f t="shared" si="1091"/>
        <v>3.5948644793152638E-3</v>
      </c>
      <c r="BG2838" s="2">
        <f t="shared" si="1092"/>
        <v>0</v>
      </c>
      <c r="BH2838" s="2">
        <f t="shared" si="1093"/>
        <v>0</v>
      </c>
      <c r="BJ2838" t="s">
        <v>1893</v>
      </c>
      <c r="BK2838" t="s">
        <v>53</v>
      </c>
      <c r="BL2838">
        <v>28</v>
      </c>
      <c r="BN2838" s="112">
        <v>48</v>
      </c>
      <c r="BO2838" s="114">
        <v>427</v>
      </c>
      <c r="BP2838" s="118">
        <f t="shared" si="1084"/>
        <v>48427</v>
      </c>
      <c r="BQ2838" s="118">
        <f t="shared" si="1083"/>
        <v>48427</v>
      </c>
      <c r="BR2838" s="5" t="s">
        <v>3151</v>
      </c>
      <c r="CD2838" s="63">
        <f t="shared" si="1094"/>
        <v>17525</v>
      </c>
      <c r="CE2838" s="63">
        <v>0</v>
      </c>
    </row>
    <row r="2839" spans="1:83" ht="15" hidden="1" customHeight="1" outlineLevel="1">
      <c r="A2839" t="s">
        <v>86</v>
      </c>
      <c r="B2839" t="s">
        <v>53</v>
      </c>
      <c r="C2839" s="1">
        <f t="shared" si="1085"/>
        <v>3800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0</v>
      </c>
      <c r="G2839" s="129">
        <f t="shared" si="1095"/>
        <v>2988</v>
      </c>
      <c r="H2839" s="134">
        <f t="shared" si="1096"/>
        <v>0.78631578947368419</v>
      </c>
      <c r="I2839" s="2"/>
      <c r="J2839" s="2">
        <f t="shared" si="1086"/>
        <v>0.10447368421052632</v>
      </c>
      <c r="K2839" s="2">
        <f t="shared" si="1087"/>
        <v>0.89078947368421058</v>
      </c>
      <c r="L2839" s="2">
        <f t="shared" si="1088"/>
        <v>0</v>
      </c>
      <c r="M2839" s="2">
        <f t="shared" si="1089"/>
        <v>4.7368421052631504E-3</v>
      </c>
      <c r="N2839" s="63">
        <v>397</v>
      </c>
      <c r="O2839" s="63">
        <v>3385</v>
      </c>
      <c r="P2839" s="63">
        <v>0</v>
      </c>
      <c r="Q2839" s="63">
        <v>16</v>
      </c>
      <c r="R2839" s="63">
        <v>2</v>
      </c>
      <c r="S2839" s="63">
        <v>0</v>
      </c>
      <c r="T2839" s="63">
        <v>0</v>
      </c>
      <c r="U2839" s="63">
        <v>0</v>
      </c>
      <c r="V2839" s="63">
        <v>0</v>
      </c>
      <c r="W2839" s="63">
        <v>0</v>
      </c>
      <c r="X2839" s="63">
        <v>0</v>
      </c>
      <c r="Y2839" s="63">
        <v>0</v>
      </c>
      <c r="Z2839" s="63">
        <v>0</v>
      </c>
      <c r="AA2839" s="63">
        <v>0</v>
      </c>
      <c r="AB2839" s="63">
        <v>0</v>
      </c>
      <c r="AC2839" s="63">
        <v>0</v>
      </c>
      <c r="AD2839" s="63">
        <v>0</v>
      </c>
      <c r="AE2839" s="63">
        <v>0</v>
      </c>
      <c r="AF2839" s="63">
        <v>0</v>
      </c>
      <c r="AG2839" s="63">
        <v>0</v>
      </c>
      <c r="AH2839" s="63">
        <v>0</v>
      </c>
      <c r="AI2839" s="63">
        <v>0</v>
      </c>
      <c r="AJ2839" s="63">
        <v>0</v>
      </c>
      <c r="AK2839" s="63">
        <v>0</v>
      </c>
      <c r="AL2839" s="63">
        <v>0</v>
      </c>
      <c r="AM2839" s="63">
        <v>0</v>
      </c>
      <c r="AN2839" s="63">
        <v>0</v>
      </c>
      <c r="AO2839" s="63">
        <v>0</v>
      </c>
      <c r="AP2839" s="63">
        <v>0</v>
      </c>
      <c r="AQ2839" s="63">
        <v>0</v>
      </c>
      <c r="AR2839" s="63">
        <v>0</v>
      </c>
      <c r="AS2839" s="63">
        <v>0</v>
      </c>
      <c r="AT2839" s="63">
        <v>0</v>
      </c>
      <c r="AU2839" s="63">
        <v>0</v>
      </c>
      <c r="AV2839" s="63">
        <v>0</v>
      </c>
      <c r="AW2839" s="63">
        <v>0</v>
      </c>
      <c r="AX2839" s="63">
        <v>0</v>
      </c>
      <c r="AY2839" s="63">
        <v>0</v>
      </c>
      <c r="BA2839" s="5">
        <f>IF(Q2839&gt;0,RANK(Q2839,(N2839:P2839,Q2839:AE2839)),0)</f>
        <v>3</v>
      </c>
      <c r="BB2839" s="5">
        <f>IF(R2839&gt;0,RANK(R2839,(N2839:P2839,Q2839:AE2839)),0)</f>
        <v>4</v>
      </c>
      <c r="BC2839" s="5">
        <f>IF(T2839&gt;0,RANK(T2839,(N2839:P2839,Q2839:AE2839)),0)</f>
        <v>0</v>
      </c>
      <c r="BD2839" s="5">
        <f>IF(S2839&gt;0,RANK(S2839,(N2839:P2839,Q2839:AE2839)),0)</f>
        <v>0</v>
      </c>
      <c r="BE2839" s="2">
        <f t="shared" si="1090"/>
        <v>4.2105263157894736E-3</v>
      </c>
      <c r="BF2839" s="2">
        <f t="shared" si="1091"/>
        <v>5.263157894736842E-4</v>
      </c>
      <c r="BG2839" s="2">
        <f t="shared" si="1092"/>
        <v>0</v>
      </c>
      <c r="BH2839" s="2">
        <f t="shared" si="1093"/>
        <v>0</v>
      </c>
      <c r="BJ2839" t="s">
        <v>86</v>
      </c>
      <c r="BK2839" t="s">
        <v>53</v>
      </c>
      <c r="BN2839" s="112">
        <v>48</v>
      </c>
      <c r="BO2839" s="114">
        <v>429</v>
      </c>
      <c r="BP2839" s="118">
        <f t="shared" si="1084"/>
        <v>48429</v>
      </c>
      <c r="BQ2839" s="118">
        <f t="shared" si="1083"/>
        <v>48429</v>
      </c>
      <c r="BR2839" s="5" t="s">
        <v>3151</v>
      </c>
      <c r="CD2839" s="63">
        <f t="shared" si="1094"/>
        <v>3800</v>
      </c>
      <c r="CE2839" s="63">
        <v>0</v>
      </c>
    </row>
    <row r="2840" spans="1:83" ht="15" hidden="1" customHeight="1" outlineLevel="1">
      <c r="A2840" t="s">
        <v>2623</v>
      </c>
      <c r="B2840" t="s">
        <v>53</v>
      </c>
      <c r="C2840" s="1">
        <f t="shared" si="1085"/>
        <v>639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29">
        <f t="shared" si="1095"/>
        <v>533</v>
      </c>
      <c r="H2840" s="134">
        <f t="shared" si="1096"/>
        <v>0.83411580594679191</v>
      </c>
      <c r="I2840" s="2"/>
      <c r="J2840" s="2">
        <f t="shared" si="1086"/>
        <v>7.9812206572769953E-2</v>
      </c>
      <c r="K2840" s="2">
        <f t="shared" si="1087"/>
        <v>0.91392801251956179</v>
      </c>
      <c r="L2840" s="2">
        <f t="shared" si="1088"/>
        <v>0</v>
      </c>
      <c r="M2840" s="2">
        <f t="shared" si="1089"/>
        <v>6.2597809076682109E-3</v>
      </c>
      <c r="N2840" s="63">
        <v>51</v>
      </c>
      <c r="O2840" s="63">
        <v>584</v>
      </c>
      <c r="P2840" s="63">
        <v>0</v>
      </c>
      <c r="Q2840" s="63">
        <v>1</v>
      </c>
      <c r="R2840" s="63">
        <v>3</v>
      </c>
      <c r="S2840" s="63">
        <v>0</v>
      </c>
      <c r="T2840" s="63">
        <v>0</v>
      </c>
      <c r="U2840" s="63">
        <v>0</v>
      </c>
      <c r="V2840" s="63">
        <v>0</v>
      </c>
      <c r="W2840" s="63">
        <v>0</v>
      </c>
      <c r="X2840" s="63">
        <v>0</v>
      </c>
      <c r="Y2840" s="63">
        <v>0</v>
      </c>
      <c r="Z2840" s="63">
        <v>0</v>
      </c>
      <c r="AA2840" s="63">
        <v>0</v>
      </c>
      <c r="AB2840" s="63">
        <v>0</v>
      </c>
      <c r="AC2840" s="63">
        <v>0</v>
      </c>
      <c r="AD2840" s="63">
        <v>0</v>
      </c>
      <c r="AE2840" s="63">
        <v>0</v>
      </c>
      <c r="AF2840" s="63">
        <v>0</v>
      </c>
      <c r="AG2840" s="63">
        <v>0</v>
      </c>
      <c r="AH2840" s="63">
        <v>0</v>
      </c>
      <c r="AI2840" s="63">
        <v>0</v>
      </c>
      <c r="AJ2840" s="63">
        <v>0</v>
      </c>
      <c r="AK2840" s="63">
        <v>0</v>
      </c>
      <c r="AL2840" s="63">
        <v>0</v>
      </c>
      <c r="AM2840" s="63">
        <v>0</v>
      </c>
      <c r="AN2840" s="63">
        <v>0</v>
      </c>
      <c r="AO2840" s="63">
        <v>0</v>
      </c>
      <c r="AP2840" s="63">
        <v>0</v>
      </c>
      <c r="AQ2840" s="63">
        <v>0</v>
      </c>
      <c r="AR2840" s="63">
        <v>0</v>
      </c>
      <c r="AS2840" s="63">
        <v>0</v>
      </c>
      <c r="AT2840" s="63">
        <v>0</v>
      </c>
      <c r="AU2840" s="63">
        <v>0</v>
      </c>
      <c r="AV2840" s="63">
        <v>0</v>
      </c>
      <c r="AW2840" s="63">
        <v>0</v>
      </c>
      <c r="AX2840" s="63">
        <v>0</v>
      </c>
      <c r="AY2840" s="63">
        <v>0</v>
      </c>
      <c r="BA2840" s="5">
        <f>IF(Q2840&gt;0,RANK(Q2840,(N2840:P2840,Q2840:AE2840)),0)</f>
        <v>4</v>
      </c>
      <c r="BB2840" s="5">
        <f>IF(R2840&gt;0,RANK(R2840,(N2840:P2840,Q2840:AE2840)),0)</f>
        <v>3</v>
      </c>
      <c r="BC2840" s="5">
        <f>IF(T2840&gt;0,RANK(T2840,(N2840:P2840,Q2840:AE2840)),0)</f>
        <v>0</v>
      </c>
      <c r="BD2840" s="5">
        <f>IF(S2840&gt;0,RANK(S2840,(N2840:P2840,Q2840:AE2840)),0)</f>
        <v>0</v>
      </c>
      <c r="BE2840" s="2">
        <f t="shared" si="1090"/>
        <v>1.5649452269170579E-3</v>
      </c>
      <c r="BF2840" s="2">
        <f t="shared" si="1091"/>
        <v>4.6948356807511738E-3</v>
      </c>
      <c r="BG2840" s="2">
        <f t="shared" si="1092"/>
        <v>0</v>
      </c>
      <c r="BH2840" s="2">
        <f t="shared" si="1093"/>
        <v>0</v>
      </c>
      <c r="BJ2840" t="s">
        <v>2623</v>
      </c>
      <c r="BK2840" t="s">
        <v>53</v>
      </c>
      <c r="BL2840">
        <v>11</v>
      </c>
      <c r="BN2840" s="112">
        <v>48</v>
      </c>
      <c r="BO2840" s="114">
        <v>431</v>
      </c>
      <c r="BP2840" s="118">
        <f t="shared" si="1084"/>
        <v>48431</v>
      </c>
      <c r="BQ2840" s="118">
        <f t="shared" si="1083"/>
        <v>48431</v>
      </c>
      <c r="BR2840" s="5" t="s">
        <v>3151</v>
      </c>
      <c r="CD2840" s="63">
        <f t="shared" si="1094"/>
        <v>639</v>
      </c>
      <c r="CE2840" s="63">
        <v>0</v>
      </c>
    </row>
    <row r="2841" spans="1:83" ht="15" hidden="1" customHeight="1" outlineLevel="1">
      <c r="A2841" t="s">
        <v>2827</v>
      </c>
      <c r="B2841" t="s">
        <v>53</v>
      </c>
      <c r="C2841" s="1">
        <f t="shared" si="1085"/>
        <v>736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29">
        <f t="shared" si="1095"/>
        <v>499</v>
      </c>
      <c r="H2841" s="134">
        <f t="shared" si="1096"/>
        <v>0.67798913043478259</v>
      </c>
      <c r="I2841" s="2"/>
      <c r="J2841" s="2">
        <f t="shared" si="1086"/>
        <v>0.15760869565217392</v>
      </c>
      <c r="K2841" s="2">
        <f t="shared" si="1087"/>
        <v>0.83559782608695654</v>
      </c>
      <c r="L2841" s="2">
        <f t="shared" si="1088"/>
        <v>0</v>
      </c>
      <c r="M2841" s="2">
        <f t="shared" si="1089"/>
        <v>6.7934782608695121E-3</v>
      </c>
      <c r="N2841" s="63">
        <v>116</v>
      </c>
      <c r="O2841" s="63">
        <v>615</v>
      </c>
      <c r="P2841" s="63">
        <v>0</v>
      </c>
      <c r="Q2841" s="63">
        <v>4</v>
      </c>
      <c r="R2841" s="63">
        <v>1</v>
      </c>
      <c r="S2841" s="63">
        <v>0</v>
      </c>
      <c r="T2841" s="63">
        <v>0</v>
      </c>
      <c r="U2841" s="63">
        <v>0</v>
      </c>
      <c r="V2841" s="63">
        <v>0</v>
      </c>
      <c r="W2841" s="63">
        <v>0</v>
      </c>
      <c r="X2841" s="63">
        <v>0</v>
      </c>
      <c r="Y2841" s="63">
        <v>0</v>
      </c>
      <c r="Z2841" s="63">
        <v>0</v>
      </c>
      <c r="AA2841" s="63">
        <v>0</v>
      </c>
      <c r="AB2841" s="63">
        <v>0</v>
      </c>
      <c r="AC2841" s="63">
        <v>0</v>
      </c>
      <c r="AD2841" s="63">
        <v>0</v>
      </c>
      <c r="AE2841" s="63">
        <v>0</v>
      </c>
      <c r="AF2841" s="63">
        <v>0</v>
      </c>
      <c r="AG2841" s="63">
        <v>0</v>
      </c>
      <c r="AH2841" s="63">
        <v>0</v>
      </c>
      <c r="AI2841" s="63">
        <v>0</v>
      </c>
      <c r="AJ2841" s="63">
        <v>0</v>
      </c>
      <c r="AK2841" s="63">
        <v>0</v>
      </c>
      <c r="AL2841" s="63">
        <v>0</v>
      </c>
      <c r="AM2841" s="63">
        <v>0</v>
      </c>
      <c r="AN2841" s="63">
        <v>0</v>
      </c>
      <c r="AO2841" s="63">
        <v>0</v>
      </c>
      <c r="AP2841" s="63">
        <v>0</v>
      </c>
      <c r="AQ2841" s="63">
        <v>0</v>
      </c>
      <c r="AR2841" s="63">
        <v>0</v>
      </c>
      <c r="AS2841" s="63">
        <v>0</v>
      </c>
      <c r="AT2841" s="63">
        <v>0</v>
      </c>
      <c r="AU2841" s="63">
        <v>0</v>
      </c>
      <c r="AV2841" s="63">
        <v>0</v>
      </c>
      <c r="AW2841" s="63">
        <v>0</v>
      </c>
      <c r="AX2841" s="63">
        <v>0</v>
      </c>
      <c r="AY2841" s="63">
        <v>0</v>
      </c>
      <c r="BA2841" s="5">
        <f>IF(Q2841&gt;0,RANK(Q2841,(N2841:P2841,Q2841:AE2841)),0)</f>
        <v>3</v>
      </c>
      <c r="BB2841" s="5">
        <f>IF(R2841&gt;0,RANK(R2841,(N2841:P2841,Q2841:AE2841)),0)</f>
        <v>4</v>
      </c>
      <c r="BC2841" s="5">
        <f>IF(T2841&gt;0,RANK(T2841,(N2841:P2841,Q2841:AE2841)),0)</f>
        <v>0</v>
      </c>
      <c r="BD2841" s="5">
        <f>IF(S2841&gt;0,RANK(S2841,(N2841:P2841,Q2841:AE2841)),0)</f>
        <v>0</v>
      </c>
      <c r="BE2841" s="2">
        <f t="shared" si="1090"/>
        <v>5.434782608695652E-3</v>
      </c>
      <c r="BF2841" s="2">
        <f t="shared" si="1091"/>
        <v>1.358695652173913E-3</v>
      </c>
      <c r="BG2841" s="2">
        <f t="shared" si="1092"/>
        <v>0</v>
      </c>
      <c r="BH2841" s="2">
        <f t="shared" si="1093"/>
        <v>0</v>
      </c>
      <c r="BJ2841" t="s">
        <v>2827</v>
      </c>
      <c r="BK2841" t="s">
        <v>53</v>
      </c>
      <c r="BL2841">
        <v>19</v>
      </c>
      <c r="BN2841" s="112">
        <v>48</v>
      </c>
      <c r="BO2841" s="114">
        <v>433</v>
      </c>
      <c r="BP2841" s="118">
        <f t="shared" si="1084"/>
        <v>48433</v>
      </c>
      <c r="BQ2841" s="118">
        <f t="shared" si="1083"/>
        <v>48433</v>
      </c>
      <c r="BR2841" s="5" t="s">
        <v>3151</v>
      </c>
      <c r="CD2841" s="63">
        <f t="shared" si="1094"/>
        <v>736</v>
      </c>
      <c r="CE2841" s="63">
        <v>0</v>
      </c>
    </row>
    <row r="2842" spans="1:83" ht="15" hidden="1" customHeight="1" outlineLevel="1">
      <c r="A2842" t="s">
        <v>637</v>
      </c>
      <c r="B2842" t="s">
        <v>53</v>
      </c>
      <c r="C2842" s="1">
        <f t="shared" si="1085"/>
        <v>1557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0</v>
      </c>
      <c r="G2842" s="129">
        <f t="shared" si="1095"/>
        <v>900</v>
      </c>
      <c r="H2842" s="134">
        <f t="shared" si="1096"/>
        <v>0.5780346820809249</v>
      </c>
      <c r="I2842" s="2"/>
      <c r="J2842" s="2">
        <f t="shared" si="1086"/>
        <v>0.20680796403339757</v>
      </c>
      <c r="K2842" s="2">
        <f t="shared" si="1087"/>
        <v>0.78484264611432242</v>
      </c>
      <c r="L2842" s="2">
        <f t="shared" si="1088"/>
        <v>0</v>
      </c>
      <c r="M2842" s="2">
        <f t="shared" si="1089"/>
        <v>8.3493898522800647E-3</v>
      </c>
      <c r="N2842" s="63">
        <v>322</v>
      </c>
      <c r="O2842" s="63">
        <v>1222</v>
      </c>
      <c r="P2842" s="63">
        <v>0</v>
      </c>
      <c r="Q2842" s="63">
        <v>9</v>
      </c>
      <c r="R2842" s="63">
        <v>4</v>
      </c>
      <c r="S2842" s="63">
        <v>0</v>
      </c>
      <c r="T2842" s="63">
        <v>0</v>
      </c>
      <c r="U2842" s="63">
        <v>0</v>
      </c>
      <c r="V2842" s="63">
        <v>0</v>
      </c>
      <c r="W2842" s="63">
        <v>0</v>
      </c>
      <c r="X2842" s="63">
        <v>0</v>
      </c>
      <c r="Y2842" s="63">
        <v>0</v>
      </c>
      <c r="Z2842" s="63">
        <v>0</v>
      </c>
      <c r="AA2842" s="63">
        <v>0</v>
      </c>
      <c r="AB2842" s="63">
        <v>0</v>
      </c>
      <c r="AC2842" s="63">
        <v>0</v>
      </c>
      <c r="AD2842" s="63">
        <v>0</v>
      </c>
      <c r="AE2842" s="63">
        <v>0</v>
      </c>
      <c r="AF2842" s="63">
        <v>0</v>
      </c>
      <c r="AG2842" s="63">
        <v>0</v>
      </c>
      <c r="AH2842" s="63">
        <v>0</v>
      </c>
      <c r="AI2842" s="63">
        <v>0</v>
      </c>
      <c r="AJ2842" s="63">
        <v>0</v>
      </c>
      <c r="AK2842" s="63">
        <v>0</v>
      </c>
      <c r="AL2842" s="63">
        <v>0</v>
      </c>
      <c r="AM2842" s="63">
        <v>0</v>
      </c>
      <c r="AN2842" s="63">
        <v>0</v>
      </c>
      <c r="AO2842" s="63">
        <v>0</v>
      </c>
      <c r="AP2842" s="63">
        <v>0</v>
      </c>
      <c r="AQ2842" s="63">
        <v>0</v>
      </c>
      <c r="AR2842" s="63">
        <v>0</v>
      </c>
      <c r="AS2842" s="63">
        <v>0</v>
      </c>
      <c r="AT2842" s="63">
        <v>0</v>
      </c>
      <c r="AU2842" s="63">
        <v>0</v>
      </c>
      <c r="AV2842" s="63">
        <v>0</v>
      </c>
      <c r="AW2842" s="63">
        <v>0</v>
      </c>
      <c r="AX2842" s="63">
        <v>0</v>
      </c>
      <c r="AY2842" s="63">
        <v>0</v>
      </c>
      <c r="BA2842" s="5">
        <f>IF(Q2842&gt;0,RANK(Q2842,(N2842:P2842,Q2842:AE2842)),0)</f>
        <v>3</v>
      </c>
      <c r="BB2842" s="5">
        <f>IF(R2842&gt;0,RANK(R2842,(N2842:P2842,Q2842:AE2842)),0)</f>
        <v>4</v>
      </c>
      <c r="BC2842" s="5">
        <f>IF(T2842&gt;0,RANK(T2842,(N2842:P2842,Q2842:AE2842)),0)</f>
        <v>0</v>
      </c>
      <c r="BD2842" s="5">
        <f>IF(S2842&gt;0,RANK(S2842,(N2842:P2842,Q2842:AE2842)),0)</f>
        <v>0</v>
      </c>
      <c r="BE2842" s="2">
        <f t="shared" si="1090"/>
        <v>5.7803468208092483E-3</v>
      </c>
      <c r="BF2842" s="2">
        <f t="shared" si="1091"/>
        <v>2.569043031470777E-3</v>
      </c>
      <c r="BG2842" s="2">
        <f t="shared" si="1092"/>
        <v>0</v>
      </c>
      <c r="BH2842" s="2">
        <f t="shared" si="1093"/>
        <v>0</v>
      </c>
      <c r="BJ2842" t="s">
        <v>637</v>
      </c>
      <c r="BK2842" t="s">
        <v>53</v>
      </c>
      <c r="BL2842">
        <v>23</v>
      </c>
      <c r="BN2842" s="112">
        <v>48</v>
      </c>
      <c r="BO2842" s="114">
        <v>435</v>
      </c>
      <c r="BP2842" s="118">
        <f t="shared" si="1084"/>
        <v>48435</v>
      </c>
      <c r="BQ2842" s="118">
        <f t="shared" si="1083"/>
        <v>48435</v>
      </c>
      <c r="BR2842" s="5" t="s">
        <v>3151</v>
      </c>
      <c r="CD2842" s="63">
        <f t="shared" si="1094"/>
        <v>1557</v>
      </c>
      <c r="CE2842" s="63">
        <v>0</v>
      </c>
    </row>
    <row r="2843" spans="1:83" ht="15" hidden="1" customHeight="1" outlineLevel="1">
      <c r="A2843" t="s">
        <v>791</v>
      </c>
      <c r="B2843" t="s">
        <v>53</v>
      </c>
      <c r="C2843" s="1">
        <f t="shared" si="1085"/>
        <v>2355</v>
      </c>
      <c r="D2843" s="5">
        <f>IF(N2843&gt;0, RANK(N2843,(N2843:P2843,Q2843:AE2843)),0)</f>
        <v>2</v>
      </c>
      <c r="E2843" s="5">
        <f>IF(O2843&gt;0,RANK(O2843,(N2843:P2843,Q2843:AE2843)),0)</f>
        <v>1</v>
      </c>
      <c r="F2843" s="5">
        <f>IF(P2843&gt;0,RANK(P2843,(N2843:P2843,Q2843:AE2843)),0)</f>
        <v>0</v>
      </c>
      <c r="G2843" s="129">
        <f t="shared" si="1095"/>
        <v>1367</v>
      </c>
      <c r="H2843" s="134">
        <f t="shared" si="1096"/>
        <v>0.58046709129511675</v>
      </c>
      <c r="I2843" s="2"/>
      <c r="J2843" s="2">
        <f t="shared" si="1086"/>
        <v>0.20297239915074311</v>
      </c>
      <c r="K2843" s="2">
        <f t="shared" si="1087"/>
        <v>0.78343949044585992</v>
      </c>
      <c r="L2843" s="2">
        <f t="shared" si="1088"/>
        <v>0</v>
      </c>
      <c r="M2843" s="2">
        <f t="shared" si="1089"/>
        <v>1.3588110403397025E-2</v>
      </c>
      <c r="N2843" s="63">
        <v>478</v>
      </c>
      <c r="O2843" s="63">
        <v>1845</v>
      </c>
      <c r="P2843" s="63">
        <v>0</v>
      </c>
      <c r="Q2843" s="63">
        <v>22</v>
      </c>
      <c r="R2843" s="63">
        <v>10</v>
      </c>
      <c r="S2843" s="63">
        <v>0</v>
      </c>
      <c r="T2843" s="63">
        <v>0</v>
      </c>
      <c r="U2843" s="63">
        <v>0</v>
      </c>
      <c r="V2843" s="63">
        <v>0</v>
      </c>
      <c r="W2843" s="63">
        <v>0</v>
      </c>
      <c r="X2843" s="63">
        <v>0</v>
      </c>
      <c r="Y2843" s="63">
        <v>0</v>
      </c>
      <c r="Z2843" s="63">
        <v>0</v>
      </c>
      <c r="AA2843" s="63">
        <v>0</v>
      </c>
      <c r="AB2843" s="63">
        <v>0</v>
      </c>
      <c r="AC2843" s="63">
        <v>0</v>
      </c>
      <c r="AD2843" s="63">
        <v>0</v>
      </c>
      <c r="AE2843" s="63">
        <v>0</v>
      </c>
      <c r="AF2843" s="63">
        <v>0</v>
      </c>
      <c r="AG2843" s="63">
        <v>0</v>
      </c>
      <c r="AH2843" s="63">
        <v>0</v>
      </c>
      <c r="AI2843" s="63">
        <v>0</v>
      </c>
      <c r="AJ2843" s="63">
        <v>0</v>
      </c>
      <c r="AK2843" s="63">
        <v>0</v>
      </c>
      <c r="AL2843" s="63">
        <v>0</v>
      </c>
      <c r="AM2843" s="63">
        <v>0</v>
      </c>
      <c r="AN2843" s="63">
        <v>0</v>
      </c>
      <c r="AO2843" s="63">
        <v>0</v>
      </c>
      <c r="AP2843" s="63">
        <v>0</v>
      </c>
      <c r="AQ2843" s="63">
        <v>0</v>
      </c>
      <c r="AR2843" s="63">
        <v>0</v>
      </c>
      <c r="AS2843" s="63">
        <v>0</v>
      </c>
      <c r="AT2843" s="63">
        <v>0</v>
      </c>
      <c r="AU2843" s="63">
        <v>0</v>
      </c>
      <c r="AV2843" s="63">
        <v>0</v>
      </c>
      <c r="AW2843" s="63">
        <v>0</v>
      </c>
      <c r="AX2843" s="63">
        <v>0</v>
      </c>
      <c r="AY2843" s="63">
        <v>0</v>
      </c>
      <c r="BA2843" s="5">
        <f>IF(Q2843&gt;0,RANK(Q2843,(N2843:P2843,Q2843:AE2843)),0)</f>
        <v>3</v>
      </c>
      <c r="BB2843" s="5">
        <f>IF(R2843&gt;0,RANK(R2843,(N2843:P2843,Q2843:AE2843)),0)</f>
        <v>4</v>
      </c>
      <c r="BC2843" s="5">
        <f>IF(T2843&gt;0,RANK(T2843,(N2843:P2843,Q2843:AE2843)),0)</f>
        <v>0</v>
      </c>
      <c r="BD2843" s="5">
        <f>IF(S2843&gt;0,RANK(S2843,(N2843:P2843,Q2843:AE2843)),0)</f>
        <v>0</v>
      </c>
      <c r="BE2843" s="2">
        <f t="shared" si="1090"/>
        <v>9.3418259023354561E-3</v>
      </c>
      <c r="BF2843" s="2">
        <f t="shared" si="1091"/>
        <v>4.246284501061571E-3</v>
      </c>
      <c r="BG2843" s="2">
        <f t="shared" si="1092"/>
        <v>0</v>
      </c>
      <c r="BH2843" s="2">
        <f t="shared" si="1093"/>
        <v>0</v>
      </c>
      <c r="BJ2843" t="s">
        <v>791</v>
      </c>
      <c r="BK2843" t="s">
        <v>53</v>
      </c>
      <c r="BL2843">
        <v>13</v>
      </c>
      <c r="BN2843" s="112">
        <v>48</v>
      </c>
      <c r="BO2843" s="114">
        <v>437</v>
      </c>
      <c r="BP2843" s="118">
        <f t="shared" si="1084"/>
        <v>48437</v>
      </c>
      <c r="BQ2843" s="118">
        <f t="shared" si="1083"/>
        <v>48437</v>
      </c>
      <c r="BR2843" s="5" t="s">
        <v>3151</v>
      </c>
      <c r="CD2843" s="63">
        <f t="shared" si="1094"/>
        <v>2355</v>
      </c>
      <c r="CE2843" s="63">
        <v>0</v>
      </c>
    </row>
    <row r="2844" spans="1:83" ht="15" hidden="1" customHeight="1" outlineLevel="1">
      <c r="A2844" t="s">
        <v>269</v>
      </c>
      <c r="B2844" t="s">
        <v>53</v>
      </c>
      <c r="C2844" s="1">
        <f t="shared" si="1085"/>
        <v>834697</v>
      </c>
      <c r="D2844" s="5">
        <f>IF(N2844&gt;0, RANK(N2844,(N2844:P2844,Q2844:AE2844)),0)</f>
        <v>1</v>
      </c>
      <c r="E2844" s="5">
        <f>IF(O2844&gt;0,RANK(O2844,(N2844:P2844,Q2844:AE2844)),0)</f>
        <v>2</v>
      </c>
      <c r="F2844" s="5">
        <f>IF(P2844&gt;0,RANK(P2844,(N2844:P2844,Q2844:AE2844)),0)</f>
        <v>0</v>
      </c>
      <c r="G2844" s="129">
        <f t="shared" si="1095"/>
        <v>1826</v>
      </c>
      <c r="H2844" s="134">
        <f t="shared" si="1096"/>
        <v>2.1876201783401642E-3</v>
      </c>
      <c r="I2844" s="2"/>
      <c r="J2844" s="2">
        <f t="shared" si="1086"/>
        <v>0.49307353446819624</v>
      </c>
      <c r="K2844" s="2">
        <f t="shared" si="1087"/>
        <v>0.49088591428985606</v>
      </c>
      <c r="L2844" s="2">
        <f t="shared" si="1088"/>
        <v>0</v>
      </c>
      <c r="M2844" s="2">
        <f t="shared" si="1089"/>
        <v>1.6040551241947698E-2</v>
      </c>
      <c r="N2844" s="63">
        <v>411567</v>
      </c>
      <c r="O2844" s="63">
        <v>409741</v>
      </c>
      <c r="P2844" s="63">
        <v>0</v>
      </c>
      <c r="Q2844" s="63">
        <v>10368</v>
      </c>
      <c r="R2844" s="63">
        <v>2617</v>
      </c>
      <c r="S2844" s="63">
        <v>0</v>
      </c>
      <c r="T2844" s="63">
        <v>0</v>
      </c>
      <c r="U2844" s="63">
        <v>0</v>
      </c>
      <c r="V2844" s="63">
        <v>28</v>
      </c>
      <c r="W2844" s="63">
        <v>19</v>
      </c>
      <c r="X2844" s="63">
        <v>0</v>
      </c>
      <c r="Y2844" s="63">
        <v>0</v>
      </c>
      <c r="Z2844" s="63">
        <v>311</v>
      </c>
      <c r="AA2844" s="63">
        <v>0</v>
      </c>
      <c r="AB2844" s="63">
        <v>0</v>
      </c>
      <c r="AC2844" s="63">
        <v>0</v>
      </c>
      <c r="AD2844" s="63">
        <v>0</v>
      </c>
      <c r="AE2844" s="63">
        <v>0</v>
      </c>
      <c r="AF2844" s="63">
        <v>0</v>
      </c>
      <c r="AG2844" s="63">
        <v>0</v>
      </c>
      <c r="AH2844" s="63">
        <v>0</v>
      </c>
      <c r="AI2844" s="63">
        <v>0</v>
      </c>
      <c r="AJ2844" s="63">
        <v>0</v>
      </c>
      <c r="AK2844" s="63">
        <v>0</v>
      </c>
      <c r="AL2844" s="63">
        <v>46</v>
      </c>
      <c r="AM2844" s="63">
        <v>0</v>
      </c>
      <c r="AN2844" s="63">
        <v>0</v>
      </c>
      <c r="AO2844" s="63">
        <v>0</v>
      </c>
      <c r="AP2844" s="63">
        <v>0</v>
      </c>
      <c r="AQ2844" s="63">
        <v>0</v>
      </c>
      <c r="AR2844" s="63">
        <v>0</v>
      </c>
      <c r="AS2844" s="63">
        <v>0</v>
      </c>
      <c r="AT2844" s="63">
        <v>0</v>
      </c>
      <c r="AU2844" s="63">
        <v>0</v>
      </c>
      <c r="AV2844" s="63">
        <v>0</v>
      </c>
      <c r="AW2844" s="63">
        <v>0</v>
      </c>
      <c r="AX2844" s="63">
        <v>0</v>
      </c>
      <c r="AY2844" s="63">
        <v>0</v>
      </c>
      <c r="BA2844" s="5">
        <f>IF(Q2844&gt;0,RANK(Q2844,(N2844:P2844,Q2844:AE2844)),0)</f>
        <v>3</v>
      </c>
      <c r="BB2844" s="5">
        <f>IF(R2844&gt;0,RANK(R2844,(N2844:P2844,Q2844:AE2844)),0)</f>
        <v>4</v>
      </c>
      <c r="BC2844" s="5">
        <f>IF(T2844&gt;0,RANK(T2844,(N2844:P2844,Q2844:AE2844)),0)</f>
        <v>0</v>
      </c>
      <c r="BD2844" s="5">
        <f>IF(S2844&gt;0,RANK(S2844,(N2844:P2844,Q2844:AE2844)),0)</f>
        <v>0</v>
      </c>
      <c r="BE2844" s="2">
        <f t="shared" si="1090"/>
        <v>1.2421273827508664E-2</v>
      </c>
      <c r="BF2844" s="2">
        <f t="shared" si="1091"/>
        <v>3.1352694450800709E-3</v>
      </c>
      <c r="BG2844" s="2">
        <f t="shared" si="1092"/>
        <v>0</v>
      </c>
      <c r="BH2844" s="2">
        <f t="shared" si="1093"/>
        <v>0</v>
      </c>
      <c r="BJ2844" t="s">
        <v>269</v>
      </c>
      <c r="BK2844" t="s">
        <v>53</v>
      </c>
      <c r="BN2844" s="112">
        <v>48</v>
      </c>
      <c r="BO2844" s="114">
        <v>439</v>
      </c>
      <c r="BP2844" s="118">
        <f t="shared" si="1084"/>
        <v>48439</v>
      </c>
      <c r="BQ2844" s="118">
        <f t="shared" si="1083"/>
        <v>48439</v>
      </c>
      <c r="BR2844" s="5" t="s">
        <v>3151</v>
      </c>
      <c r="CD2844" s="63">
        <f t="shared" si="1094"/>
        <v>834697</v>
      </c>
      <c r="CE2844" s="63">
        <v>19</v>
      </c>
    </row>
    <row r="2845" spans="1:83" ht="15" hidden="1" customHeight="1" outlineLevel="1">
      <c r="A2845" t="s">
        <v>1139</v>
      </c>
      <c r="B2845" t="s">
        <v>53</v>
      </c>
      <c r="C2845" s="1">
        <f t="shared" si="1085"/>
        <v>55135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0</v>
      </c>
      <c r="G2845" s="129">
        <f t="shared" si="1095"/>
        <v>24959</v>
      </c>
      <c r="H2845" s="134">
        <f t="shared" si="1096"/>
        <v>0.45268885462954567</v>
      </c>
      <c r="I2845" s="2"/>
      <c r="J2845" s="2">
        <f t="shared" si="1086"/>
        <v>0.26458692300716424</v>
      </c>
      <c r="K2845" s="2">
        <f t="shared" si="1087"/>
        <v>0.71727577763670991</v>
      </c>
      <c r="L2845" s="2">
        <f t="shared" si="1088"/>
        <v>0</v>
      </c>
      <c r="M2845" s="2">
        <f t="shared" si="1089"/>
        <v>1.8137299356125847E-2</v>
      </c>
      <c r="N2845" s="63">
        <v>14588</v>
      </c>
      <c r="O2845" s="63">
        <v>39547</v>
      </c>
      <c r="P2845" s="63">
        <v>0</v>
      </c>
      <c r="Q2845" s="63">
        <v>827</v>
      </c>
      <c r="R2845" s="63">
        <v>150</v>
      </c>
      <c r="S2845" s="63">
        <v>0</v>
      </c>
      <c r="T2845" s="63">
        <v>0</v>
      </c>
      <c r="U2845" s="63">
        <v>0</v>
      </c>
      <c r="V2845" s="63">
        <v>1</v>
      </c>
      <c r="W2845" s="63">
        <v>3</v>
      </c>
      <c r="X2845" s="63">
        <v>0</v>
      </c>
      <c r="Y2845" s="63">
        <v>0</v>
      </c>
      <c r="Z2845" s="63">
        <v>17</v>
      </c>
      <c r="AA2845" s="63">
        <v>0</v>
      </c>
      <c r="AB2845" s="63">
        <v>0</v>
      </c>
      <c r="AC2845" s="63">
        <v>0</v>
      </c>
      <c r="AD2845" s="63">
        <v>0</v>
      </c>
      <c r="AE2845" s="63">
        <v>0</v>
      </c>
      <c r="AF2845" s="63">
        <v>0</v>
      </c>
      <c r="AG2845" s="63">
        <v>0</v>
      </c>
      <c r="AH2845" s="63">
        <v>0</v>
      </c>
      <c r="AI2845" s="63">
        <v>2</v>
      </c>
      <c r="AJ2845" s="63">
        <v>0</v>
      </c>
      <c r="AK2845" s="63">
        <v>0</v>
      </c>
      <c r="AL2845" s="63">
        <v>0</v>
      </c>
      <c r="AM2845" s="63">
        <v>0</v>
      </c>
      <c r="AN2845" s="63">
        <v>0</v>
      </c>
      <c r="AO2845" s="63">
        <v>0</v>
      </c>
      <c r="AP2845" s="63">
        <v>0</v>
      </c>
      <c r="AQ2845" s="63">
        <v>0</v>
      </c>
      <c r="AR2845" s="63">
        <v>0</v>
      </c>
      <c r="AS2845" s="63">
        <v>0</v>
      </c>
      <c r="AT2845" s="63">
        <v>0</v>
      </c>
      <c r="AU2845" s="63">
        <v>0</v>
      </c>
      <c r="AV2845" s="63">
        <v>0</v>
      </c>
      <c r="AW2845" s="63">
        <v>0</v>
      </c>
      <c r="AX2845" s="63">
        <v>0</v>
      </c>
      <c r="AY2845" s="63">
        <v>0</v>
      </c>
      <c r="BA2845" s="5">
        <f>IF(Q2845&gt;0,RANK(Q2845,(N2845:P2845,Q2845:AE2845)),0)</f>
        <v>3</v>
      </c>
      <c r="BB2845" s="5">
        <f>IF(R2845&gt;0,RANK(R2845,(N2845:P2845,Q2845:AE2845)),0)</f>
        <v>4</v>
      </c>
      <c r="BC2845" s="5">
        <f>IF(T2845&gt;0,RANK(T2845,(N2845:P2845,Q2845:AE2845)),0)</f>
        <v>0</v>
      </c>
      <c r="BD2845" s="5">
        <f>IF(S2845&gt;0,RANK(S2845,(N2845:P2845,Q2845:AE2845)),0)</f>
        <v>0</v>
      </c>
      <c r="BE2845" s="2">
        <f t="shared" si="1090"/>
        <v>1.4999546567516097E-2</v>
      </c>
      <c r="BF2845" s="2">
        <f t="shared" si="1091"/>
        <v>2.7205949034188807E-3</v>
      </c>
      <c r="BG2845" s="2">
        <f t="shared" si="1092"/>
        <v>0</v>
      </c>
      <c r="BH2845" s="2">
        <f t="shared" si="1093"/>
        <v>0</v>
      </c>
      <c r="BJ2845" t="s">
        <v>1139</v>
      </c>
      <c r="BK2845" t="s">
        <v>53</v>
      </c>
      <c r="BL2845">
        <v>19</v>
      </c>
      <c r="BN2845" s="112">
        <v>48</v>
      </c>
      <c r="BO2845" s="114">
        <v>441</v>
      </c>
      <c r="BP2845" s="118">
        <f t="shared" si="1084"/>
        <v>48441</v>
      </c>
      <c r="BQ2845" s="118">
        <f t="shared" si="1083"/>
        <v>48441</v>
      </c>
      <c r="BR2845" s="5" t="s">
        <v>3151</v>
      </c>
      <c r="CD2845" s="63">
        <f t="shared" si="1094"/>
        <v>55135</v>
      </c>
      <c r="CE2845" s="63">
        <v>3</v>
      </c>
    </row>
    <row r="2846" spans="1:83" ht="15" hidden="1" customHeight="1" outlineLevel="1">
      <c r="A2846" t="s">
        <v>823</v>
      </c>
      <c r="B2846" t="s">
        <v>53</v>
      </c>
      <c r="C2846" s="1">
        <f t="shared" si="1085"/>
        <v>458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29">
        <f t="shared" si="1095"/>
        <v>215</v>
      </c>
      <c r="H2846" s="134">
        <f t="shared" si="1096"/>
        <v>0.46943231441048033</v>
      </c>
      <c r="I2846" s="2"/>
      <c r="J2846" s="2">
        <f t="shared" si="1086"/>
        <v>0.25982532751091703</v>
      </c>
      <c r="K2846" s="2">
        <f t="shared" si="1087"/>
        <v>0.72925764192139741</v>
      </c>
      <c r="L2846" s="2">
        <f t="shared" si="1088"/>
        <v>0</v>
      </c>
      <c r="M2846" s="2">
        <f t="shared" si="1089"/>
        <v>1.0917030567685559E-2</v>
      </c>
      <c r="N2846" s="63">
        <v>119</v>
      </c>
      <c r="O2846" s="63">
        <v>334</v>
      </c>
      <c r="P2846" s="63">
        <v>0</v>
      </c>
      <c r="Q2846" s="63">
        <v>3</v>
      </c>
      <c r="R2846" s="63">
        <v>2</v>
      </c>
      <c r="S2846" s="63">
        <v>0</v>
      </c>
      <c r="T2846" s="63">
        <v>0</v>
      </c>
      <c r="U2846" s="63">
        <v>0</v>
      </c>
      <c r="V2846" s="63">
        <v>0</v>
      </c>
      <c r="W2846" s="63">
        <v>0</v>
      </c>
      <c r="X2846" s="63">
        <v>0</v>
      </c>
      <c r="Y2846" s="63">
        <v>0</v>
      </c>
      <c r="Z2846" s="63">
        <v>0</v>
      </c>
      <c r="AA2846" s="63">
        <v>0</v>
      </c>
      <c r="AB2846" s="63">
        <v>0</v>
      </c>
      <c r="AC2846" s="63">
        <v>0</v>
      </c>
      <c r="AD2846" s="63">
        <v>0</v>
      </c>
      <c r="AE2846" s="63">
        <v>0</v>
      </c>
      <c r="AF2846" s="63">
        <v>0</v>
      </c>
      <c r="AG2846" s="63">
        <v>0</v>
      </c>
      <c r="AH2846" s="63">
        <v>0</v>
      </c>
      <c r="AI2846" s="63">
        <v>0</v>
      </c>
      <c r="AJ2846" s="63">
        <v>0</v>
      </c>
      <c r="AK2846" s="63">
        <v>0</v>
      </c>
      <c r="AL2846" s="63">
        <v>0</v>
      </c>
      <c r="AM2846" s="63">
        <v>0</v>
      </c>
      <c r="AN2846" s="63">
        <v>0</v>
      </c>
      <c r="AO2846" s="63">
        <v>0</v>
      </c>
      <c r="AP2846" s="63">
        <v>0</v>
      </c>
      <c r="AQ2846" s="63">
        <v>0</v>
      </c>
      <c r="AR2846" s="63">
        <v>0</v>
      </c>
      <c r="AS2846" s="63">
        <v>0</v>
      </c>
      <c r="AT2846" s="63">
        <v>0</v>
      </c>
      <c r="AU2846" s="63">
        <v>0</v>
      </c>
      <c r="AV2846" s="63">
        <v>0</v>
      </c>
      <c r="AW2846" s="63">
        <v>0</v>
      </c>
      <c r="AX2846" s="63">
        <v>0</v>
      </c>
      <c r="AY2846" s="63">
        <v>0</v>
      </c>
      <c r="BA2846" s="5">
        <f>IF(Q2846&gt;0,RANK(Q2846,(N2846:P2846,Q2846:AE2846)),0)</f>
        <v>3</v>
      </c>
      <c r="BB2846" s="5">
        <f>IF(R2846&gt;0,RANK(R2846,(N2846:P2846,Q2846:AE2846)),0)</f>
        <v>4</v>
      </c>
      <c r="BC2846" s="5">
        <f>IF(T2846&gt;0,RANK(T2846,(N2846:P2846,Q2846:AE2846)),0)</f>
        <v>0</v>
      </c>
      <c r="BD2846" s="5">
        <f>IF(S2846&gt;0,RANK(S2846,(N2846:P2846,Q2846:AE2846)),0)</f>
        <v>0</v>
      </c>
      <c r="BE2846" s="2">
        <f t="shared" si="1090"/>
        <v>6.5502183406113534E-3</v>
      </c>
      <c r="BF2846" s="2">
        <f t="shared" si="1091"/>
        <v>4.3668122270742356E-3</v>
      </c>
      <c r="BG2846" s="2">
        <f t="shared" si="1092"/>
        <v>0</v>
      </c>
      <c r="BH2846" s="2">
        <f t="shared" si="1093"/>
        <v>0</v>
      </c>
      <c r="BJ2846" t="s">
        <v>823</v>
      </c>
      <c r="BK2846" t="s">
        <v>53</v>
      </c>
      <c r="BL2846">
        <v>23</v>
      </c>
      <c r="BN2846" s="112">
        <v>48</v>
      </c>
      <c r="BO2846" s="114">
        <v>443</v>
      </c>
      <c r="BP2846" s="118">
        <f t="shared" si="1084"/>
        <v>48443</v>
      </c>
      <c r="BQ2846" s="118">
        <f t="shared" si="1083"/>
        <v>48443</v>
      </c>
      <c r="BR2846" s="5" t="s">
        <v>3151</v>
      </c>
      <c r="CD2846" s="63">
        <f t="shared" si="1094"/>
        <v>458</v>
      </c>
      <c r="CE2846" s="63">
        <v>0</v>
      </c>
    </row>
    <row r="2847" spans="1:83" ht="15" hidden="1" customHeight="1" outlineLevel="1">
      <c r="A2847" t="s">
        <v>695</v>
      </c>
      <c r="B2847" t="s">
        <v>53</v>
      </c>
      <c r="C2847" s="1">
        <f t="shared" si="1085"/>
        <v>3612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0</v>
      </c>
      <c r="G2847" s="129">
        <f t="shared" si="1095"/>
        <v>2055</v>
      </c>
      <c r="H2847" s="134">
        <f t="shared" si="1096"/>
        <v>0.56893687707641194</v>
      </c>
      <c r="I2847" s="2"/>
      <c r="J2847" s="2">
        <f t="shared" si="1086"/>
        <v>0.20957918050941307</v>
      </c>
      <c r="K2847" s="2">
        <f t="shared" si="1087"/>
        <v>0.77851605758582498</v>
      </c>
      <c r="L2847" s="2">
        <f t="shared" si="1088"/>
        <v>0</v>
      </c>
      <c r="M2847" s="2">
        <f t="shared" si="1089"/>
        <v>1.1904761904761973E-2</v>
      </c>
      <c r="N2847" s="63">
        <v>757</v>
      </c>
      <c r="O2847" s="63">
        <v>2812</v>
      </c>
      <c r="P2847" s="63">
        <v>0</v>
      </c>
      <c r="Q2847" s="63">
        <v>33</v>
      </c>
      <c r="R2847" s="63">
        <v>10</v>
      </c>
      <c r="S2847" s="63">
        <v>0</v>
      </c>
      <c r="T2847" s="63">
        <v>0</v>
      </c>
      <c r="U2847" s="63">
        <v>0</v>
      </c>
      <c r="V2847" s="63">
        <v>0</v>
      </c>
      <c r="W2847" s="63">
        <v>0</v>
      </c>
      <c r="X2847" s="63">
        <v>0</v>
      </c>
      <c r="Y2847" s="63">
        <v>0</v>
      </c>
      <c r="Z2847" s="63">
        <v>0</v>
      </c>
      <c r="AA2847" s="63">
        <v>0</v>
      </c>
      <c r="AB2847" s="63">
        <v>0</v>
      </c>
      <c r="AC2847" s="63">
        <v>0</v>
      </c>
      <c r="AD2847" s="63">
        <v>0</v>
      </c>
      <c r="AE2847" s="63">
        <v>0</v>
      </c>
      <c r="AF2847" s="63">
        <v>0</v>
      </c>
      <c r="AG2847" s="63">
        <v>0</v>
      </c>
      <c r="AH2847" s="63">
        <v>0</v>
      </c>
      <c r="AI2847" s="63">
        <v>0</v>
      </c>
      <c r="AJ2847" s="63">
        <v>0</v>
      </c>
      <c r="AK2847" s="63">
        <v>0</v>
      </c>
      <c r="AL2847" s="63">
        <v>0</v>
      </c>
      <c r="AM2847" s="63">
        <v>0</v>
      </c>
      <c r="AN2847" s="63">
        <v>0</v>
      </c>
      <c r="AO2847" s="63">
        <v>0</v>
      </c>
      <c r="AP2847" s="63">
        <v>0</v>
      </c>
      <c r="AQ2847" s="63">
        <v>0</v>
      </c>
      <c r="AR2847" s="63">
        <v>0</v>
      </c>
      <c r="AS2847" s="63">
        <v>0</v>
      </c>
      <c r="AT2847" s="63">
        <v>0</v>
      </c>
      <c r="AU2847" s="63">
        <v>0</v>
      </c>
      <c r="AV2847" s="63">
        <v>0</v>
      </c>
      <c r="AW2847" s="63">
        <v>0</v>
      </c>
      <c r="AX2847" s="63">
        <v>0</v>
      </c>
      <c r="AY2847" s="63">
        <v>0</v>
      </c>
      <c r="BA2847" s="5">
        <f>IF(Q2847&gt;0,RANK(Q2847,(N2847:P2847,Q2847:AE2847)),0)</f>
        <v>3</v>
      </c>
      <c r="BB2847" s="5">
        <f>IF(R2847&gt;0,RANK(R2847,(N2847:P2847,Q2847:AE2847)),0)</f>
        <v>4</v>
      </c>
      <c r="BC2847" s="5">
        <f>IF(T2847&gt;0,RANK(T2847,(N2847:P2847,Q2847:AE2847)),0)</f>
        <v>0</v>
      </c>
      <c r="BD2847" s="5">
        <f>IF(S2847&gt;0,RANK(S2847,(N2847:P2847,Q2847:AE2847)),0)</f>
        <v>0</v>
      </c>
      <c r="BE2847" s="2">
        <f t="shared" si="1090"/>
        <v>9.1362126245847185E-3</v>
      </c>
      <c r="BF2847" s="2">
        <f t="shared" si="1091"/>
        <v>2.7685492801771874E-3</v>
      </c>
      <c r="BG2847" s="2">
        <f t="shared" si="1092"/>
        <v>0</v>
      </c>
      <c r="BH2847" s="2">
        <f t="shared" si="1093"/>
        <v>0</v>
      </c>
      <c r="BJ2847" t="s">
        <v>695</v>
      </c>
      <c r="BK2847" t="s">
        <v>53</v>
      </c>
      <c r="BL2847">
        <v>19</v>
      </c>
      <c r="BN2847" s="112">
        <v>48</v>
      </c>
      <c r="BO2847" s="114">
        <v>445</v>
      </c>
      <c r="BP2847" s="118">
        <f t="shared" si="1084"/>
        <v>48445</v>
      </c>
      <c r="BQ2847" s="118">
        <f t="shared" si="1083"/>
        <v>48445</v>
      </c>
      <c r="BR2847" s="5" t="s">
        <v>3151</v>
      </c>
      <c r="CD2847" s="63">
        <f t="shared" si="1094"/>
        <v>3612</v>
      </c>
      <c r="CE2847" s="63">
        <v>0</v>
      </c>
    </row>
    <row r="2848" spans="1:83" ht="15" hidden="1" customHeight="1" outlineLevel="1">
      <c r="A2848" t="s">
        <v>1625</v>
      </c>
      <c r="B2848" t="s">
        <v>53</v>
      </c>
      <c r="C2848" s="1">
        <f t="shared" si="1085"/>
        <v>894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29">
        <f t="shared" si="1095"/>
        <v>724</v>
      </c>
      <c r="H2848" s="134">
        <f t="shared" si="1096"/>
        <v>0.80984340044742731</v>
      </c>
      <c r="I2848" s="2"/>
      <c r="J2848" s="2">
        <f t="shared" si="1086"/>
        <v>9.1722595078299773E-2</v>
      </c>
      <c r="K2848" s="2">
        <f t="shared" si="1087"/>
        <v>0.90156599552572703</v>
      </c>
      <c r="L2848" s="2">
        <f t="shared" si="1088"/>
        <v>0</v>
      </c>
      <c r="M2848" s="2">
        <f t="shared" si="1089"/>
        <v>6.7114093959731447E-3</v>
      </c>
      <c r="N2848" s="63">
        <v>82</v>
      </c>
      <c r="O2848" s="63">
        <v>806</v>
      </c>
      <c r="P2848" s="63">
        <v>0</v>
      </c>
      <c r="Q2848" s="63">
        <v>5</v>
      </c>
      <c r="R2848" s="63">
        <v>1</v>
      </c>
      <c r="S2848" s="63">
        <v>0</v>
      </c>
      <c r="T2848" s="63">
        <v>0</v>
      </c>
      <c r="U2848" s="63">
        <v>0</v>
      </c>
      <c r="V2848" s="63">
        <v>0</v>
      </c>
      <c r="W2848" s="63">
        <v>0</v>
      </c>
      <c r="X2848" s="63">
        <v>0</v>
      </c>
      <c r="Y2848" s="63">
        <v>0</v>
      </c>
      <c r="Z2848" s="63">
        <v>0</v>
      </c>
      <c r="AA2848" s="63">
        <v>0</v>
      </c>
      <c r="AB2848" s="63">
        <v>0</v>
      </c>
      <c r="AC2848" s="63">
        <v>0</v>
      </c>
      <c r="AD2848" s="63">
        <v>0</v>
      </c>
      <c r="AE2848" s="63">
        <v>0</v>
      </c>
      <c r="AF2848" s="63">
        <v>0</v>
      </c>
      <c r="AG2848" s="63">
        <v>0</v>
      </c>
      <c r="AH2848" s="63">
        <v>0</v>
      </c>
      <c r="AI2848" s="63">
        <v>0</v>
      </c>
      <c r="AJ2848" s="63">
        <v>0</v>
      </c>
      <c r="AK2848" s="63">
        <v>0</v>
      </c>
      <c r="AL2848" s="63">
        <v>0</v>
      </c>
      <c r="AM2848" s="63">
        <v>0</v>
      </c>
      <c r="AN2848" s="63">
        <v>0</v>
      </c>
      <c r="AO2848" s="63">
        <v>0</v>
      </c>
      <c r="AP2848" s="63">
        <v>0</v>
      </c>
      <c r="AQ2848" s="63">
        <v>0</v>
      </c>
      <c r="AR2848" s="63">
        <v>0</v>
      </c>
      <c r="AS2848" s="63">
        <v>0</v>
      </c>
      <c r="AT2848" s="63">
        <v>0</v>
      </c>
      <c r="AU2848" s="63">
        <v>0</v>
      </c>
      <c r="AV2848" s="63">
        <v>0</v>
      </c>
      <c r="AW2848" s="63">
        <v>0</v>
      </c>
      <c r="AX2848" s="63">
        <v>0</v>
      </c>
      <c r="AY2848" s="63">
        <v>0</v>
      </c>
      <c r="BA2848" s="5">
        <f>IF(Q2848&gt;0,RANK(Q2848,(N2848:P2848,Q2848:AE2848)),0)</f>
        <v>3</v>
      </c>
      <c r="BB2848" s="5">
        <f>IF(R2848&gt;0,RANK(R2848,(N2848:P2848,Q2848:AE2848)),0)</f>
        <v>4</v>
      </c>
      <c r="BC2848" s="5">
        <f>IF(T2848&gt;0,RANK(T2848,(N2848:P2848,Q2848:AE2848)),0)</f>
        <v>0</v>
      </c>
      <c r="BD2848" s="5">
        <f>IF(S2848&gt;0,RANK(S2848,(N2848:P2848,Q2848:AE2848)),0)</f>
        <v>0</v>
      </c>
      <c r="BE2848" s="2">
        <f t="shared" si="1090"/>
        <v>5.5928411633109623E-3</v>
      </c>
      <c r="BF2848" s="2">
        <f t="shared" si="1091"/>
        <v>1.1185682326621924E-3</v>
      </c>
      <c r="BG2848" s="2">
        <f t="shared" si="1092"/>
        <v>0</v>
      </c>
      <c r="BH2848" s="2">
        <f t="shared" si="1093"/>
        <v>0</v>
      </c>
      <c r="BJ2848" t="s">
        <v>1625</v>
      </c>
      <c r="BK2848" t="s">
        <v>53</v>
      </c>
      <c r="BL2848">
        <v>19</v>
      </c>
      <c r="BN2848" s="112">
        <v>48</v>
      </c>
      <c r="BO2848" s="114">
        <v>447</v>
      </c>
      <c r="BP2848" s="118">
        <f t="shared" si="1084"/>
        <v>48447</v>
      </c>
      <c r="BQ2848" s="118">
        <f t="shared" si="1083"/>
        <v>48447</v>
      </c>
      <c r="BR2848" s="5" t="s">
        <v>3151</v>
      </c>
      <c r="CD2848" s="63">
        <f t="shared" si="1094"/>
        <v>894</v>
      </c>
      <c r="CE2848" s="63">
        <v>0</v>
      </c>
    </row>
    <row r="2849" spans="1:83" ht="15" hidden="1" customHeight="1" outlineLevel="1">
      <c r="A2849" t="s">
        <v>3061</v>
      </c>
      <c r="B2849" t="s">
        <v>53</v>
      </c>
      <c r="C2849" s="1">
        <f t="shared" si="1085"/>
        <v>10541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0</v>
      </c>
      <c r="G2849" s="129">
        <f t="shared" si="1095"/>
        <v>4714</v>
      </c>
      <c r="H2849" s="134">
        <f t="shared" si="1096"/>
        <v>0.44720614742434306</v>
      </c>
      <c r="I2849" s="2"/>
      <c r="J2849" s="2">
        <f t="shared" si="1086"/>
        <v>0.27094203585997534</v>
      </c>
      <c r="K2849" s="2">
        <f t="shared" si="1087"/>
        <v>0.7181481832843184</v>
      </c>
      <c r="L2849" s="2">
        <f t="shared" si="1088"/>
        <v>0</v>
      </c>
      <c r="M2849" s="2">
        <f t="shared" si="1089"/>
        <v>1.0909780855706264E-2</v>
      </c>
      <c r="N2849" s="63">
        <v>2856</v>
      </c>
      <c r="O2849" s="63">
        <v>7570</v>
      </c>
      <c r="P2849" s="63">
        <v>0</v>
      </c>
      <c r="Q2849" s="63">
        <v>94</v>
      </c>
      <c r="R2849" s="63">
        <v>19</v>
      </c>
      <c r="S2849" s="63">
        <v>0</v>
      </c>
      <c r="T2849" s="63">
        <v>0</v>
      </c>
      <c r="U2849" s="63">
        <v>0</v>
      </c>
      <c r="V2849" s="63">
        <v>0</v>
      </c>
      <c r="W2849" s="63">
        <v>2</v>
      </c>
      <c r="X2849" s="63">
        <v>0</v>
      </c>
      <c r="Y2849" s="63">
        <v>0</v>
      </c>
      <c r="Z2849" s="63">
        <v>0</v>
      </c>
      <c r="AA2849" s="63">
        <v>0</v>
      </c>
      <c r="AB2849" s="63">
        <v>0</v>
      </c>
      <c r="AC2849" s="63">
        <v>0</v>
      </c>
      <c r="AD2849" s="63">
        <v>0</v>
      </c>
      <c r="AE2849" s="63">
        <v>0</v>
      </c>
      <c r="AF2849" s="63">
        <v>0</v>
      </c>
      <c r="AG2849" s="63">
        <v>0</v>
      </c>
      <c r="AH2849" s="63">
        <v>0</v>
      </c>
      <c r="AI2849" s="63">
        <v>0</v>
      </c>
      <c r="AJ2849" s="63">
        <v>0</v>
      </c>
      <c r="AK2849" s="63">
        <v>0</v>
      </c>
      <c r="AL2849" s="63">
        <v>0</v>
      </c>
      <c r="AM2849" s="63">
        <v>0</v>
      </c>
      <c r="AN2849" s="63">
        <v>0</v>
      </c>
      <c r="AO2849" s="63">
        <v>0</v>
      </c>
      <c r="AP2849" s="63">
        <v>0</v>
      </c>
      <c r="AQ2849" s="63">
        <v>0</v>
      </c>
      <c r="AR2849" s="63">
        <v>0</v>
      </c>
      <c r="AS2849" s="63">
        <v>0</v>
      </c>
      <c r="AT2849" s="63">
        <v>0</v>
      </c>
      <c r="AU2849" s="63">
        <v>0</v>
      </c>
      <c r="AV2849" s="63">
        <v>0</v>
      </c>
      <c r="AW2849" s="63">
        <v>0</v>
      </c>
      <c r="AX2849" s="63">
        <v>0</v>
      </c>
      <c r="AY2849" s="63">
        <v>0</v>
      </c>
      <c r="BA2849" s="5">
        <f>IF(Q2849&gt;0,RANK(Q2849,(N2849:P2849,Q2849:AE2849)),0)</f>
        <v>3</v>
      </c>
      <c r="BB2849" s="5">
        <f>IF(R2849&gt;0,RANK(R2849,(N2849:P2849,Q2849:AE2849)),0)</f>
        <v>4</v>
      </c>
      <c r="BC2849" s="5">
        <f>IF(T2849&gt;0,RANK(T2849,(N2849:P2849,Q2849:AE2849)),0)</f>
        <v>0</v>
      </c>
      <c r="BD2849" s="5">
        <f>IF(S2849&gt;0,RANK(S2849,(N2849:P2849,Q2849:AE2849)),0)</f>
        <v>0</v>
      </c>
      <c r="BE2849" s="2">
        <f t="shared" si="1090"/>
        <v>8.9175600037947056E-3</v>
      </c>
      <c r="BF2849" s="2">
        <f t="shared" si="1091"/>
        <v>1.8024855326819087E-3</v>
      </c>
      <c r="BG2849" s="2">
        <f t="shared" si="1092"/>
        <v>0</v>
      </c>
      <c r="BH2849" s="2">
        <f t="shared" si="1093"/>
        <v>0</v>
      </c>
      <c r="BJ2849" t="s">
        <v>3061</v>
      </c>
      <c r="BK2849" t="s">
        <v>53</v>
      </c>
      <c r="BL2849">
        <v>4</v>
      </c>
      <c r="BN2849" s="112">
        <v>48</v>
      </c>
      <c r="BO2849" s="114">
        <v>449</v>
      </c>
      <c r="BP2849" s="118">
        <f t="shared" si="1084"/>
        <v>48449</v>
      </c>
      <c r="BQ2849" s="118">
        <f t="shared" si="1083"/>
        <v>48449</v>
      </c>
      <c r="BR2849" s="5" t="s">
        <v>3151</v>
      </c>
      <c r="CD2849" s="63">
        <f t="shared" si="1094"/>
        <v>10541</v>
      </c>
      <c r="CE2849" s="63">
        <v>2</v>
      </c>
    </row>
    <row r="2850" spans="1:83" ht="15" hidden="1" customHeight="1" outlineLevel="1">
      <c r="A2850" t="s">
        <v>951</v>
      </c>
      <c r="B2850" t="s">
        <v>53</v>
      </c>
      <c r="C2850" s="1">
        <f t="shared" si="1085"/>
        <v>45210</v>
      </c>
      <c r="D2850" s="5">
        <f>IF(N2850&gt;0, RANK(N2850,(N2850:P2850,Q2850:AE2850)),0)</f>
        <v>2</v>
      </c>
      <c r="E2850" s="5">
        <f>IF(O2850&gt;0,RANK(O2850,(N2850:P2850,Q2850:AE2850)),0)</f>
        <v>1</v>
      </c>
      <c r="F2850" s="5">
        <f>IF(P2850&gt;0,RANK(P2850,(N2850:P2850,Q2850:AE2850)),0)</f>
        <v>0</v>
      </c>
      <c r="G2850" s="129">
        <f t="shared" si="1095"/>
        <v>20074</v>
      </c>
      <c r="H2850" s="134">
        <f t="shared" si="1096"/>
        <v>0.44401681044016811</v>
      </c>
      <c r="I2850" s="2"/>
      <c r="J2850" s="2">
        <f t="shared" si="1086"/>
        <v>0.27071444370714443</v>
      </c>
      <c r="K2850" s="2">
        <f t="shared" si="1087"/>
        <v>0.71473125414731253</v>
      </c>
      <c r="L2850" s="2">
        <f t="shared" si="1088"/>
        <v>0</v>
      </c>
      <c r="M2850" s="2">
        <f t="shared" si="1089"/>
        <v>1.4554302145542986E-2</v>
      </c>
      <c r="N2850" s="63">
        <v>12239</v>
      </c>
      <c r="O2850" s="63">
        <v>32313</v>
      </c>
      <c r="P2850" s="63">
        <v>0</v>
      </c>
      <c r="Q2850" s="63">
        <v>546</v>
      </c>
      <c r="R2850" s="63">
        <v>96</v>
      </c>
      <c r="S2850" s="63">
        <v>0</v>
      </c>
      <c r="T2850" s="63">
        <v>0</v>
      </c>
      <c r="U2850" s="63">
        <v>0</v>
      </c>
      <c r="V2850" s="63">
        <v>0</v>
      </c>
      <c r="W2850" s="63">
        <v>2</v>
      </c>
      <c r="X2850" s="63">
        <v>0</v>
      </c>
      <c r="Y2850" s="63">
        <v>0</v>
      </c>
      <c r="Z2850" s="63">
        <v>10</v>
      </c>
      <c r="AA2850" s="63">
        <v>0</v>
      </c>
      <c r="AB2850" s="63">
        <v>0</v>
      </c>
      <c r="AC2850" s="63">
        <v>0</v>
      </c>
      <c r="AD2850" s="63">
        <v>0</v>
      </c>
      <c r="AE2850" s="63">
        <v>0</v>
      </c>
      <c r="AF2850" s="63">
        <v>0</v>
      </c>
      <c r="AG2850" s="63">
        <v>0</v>
      </c>
      <c r="AH2850" s="63">
        <v>0</v>
      </c>
      <c r="AI2850" s="63">
        <v>0</v>
      </c>
      <c r="AJ2850" s="63">
        <v>0</v>
      </c>
      <c r="AK2850" s="63">
        <v>0</v>
      </c>
      <c r="AL2850" s="63">
        <v>4</v>
      </c>
      <c r="AM2850" s="63">
        <v>0</v>
      </c>
      <c r="AN2850" s="63">
        <v>0</v>
      </c>
      <c r="AO2850" s="63">
        <v>0</v>
      </c>
      <c r="AP2850" s="63">
        <v>0</v>
      </c>
      <c r="AQ2850" s="63">
        <v>0</v>
      </c>
      <c r="AR2850" s="63">
        <v>0</v>
      </c>
      <c r="AS2850" s="63">
        <v>0</v>
      </c>
      <c r="AT2850" s="63">
        <v>0</v>
      </c>
      <c r="AU2850" s="63">
        <v>0</v>
      </c>
      <c r="AV2850" s="63">
        <v>0</v>
      </c>
      <c r="AW2850" s="63">
        <v>0</v>
      </c>
      <c r="AX2850" s="63">
        <v>0</v>
      </c>
      <c r="AY2850" s="63">
        <v>0</v>
      </c>
      <c r="BA2850" s="5">
        <f>IF(Q2850&gt;0,RANK(Q2850,(N2850:P2850,Q2850:AE2850)),0)</f>
        <v>3</v>
      </c>
      <c r="BB2850" s="5">
        <f>IF(R2850&gt;0,RANK(R2850,(N2850:P2850,Q2850:AE2850)),0)</f>
        <v>4</v>
      </c>
      <c r="BC2850" s="5">
        <f>IF(T2850&gt;0,RANK(T2850,(N2850:P2850,Q2850:AE2850)),0)</f>
        <v>0</v>
      </c>
      <c r="BD2850" s="5">
        <f>IF(S2850&gt;0,RANK(S2850,(N2850:P2850,Q2850:AE2850)),0)</f>
        <v>0</v>
      </c>
      <c r="BE2850" s="2">
        <f t="shared" si="1090"/>
        <v>1.207697412076974E-2</v>
      </c>
      <c r="BF2850" s="2">
        <f t="shared" si="1091"/>
        <v>2.1234240212342401E-3</v>
      </c>
      <c r="BG2850" s="2">
        <f t="shared" si="1092"/>
        <v>0</v>
      </c>
      <c r="BH2850" s="2">
        <f t="shared" si="1093"/>
        <v>0</v>
      </c>
      <c r="BJ2850" t="s">
        <v>951</v>
      </c>
      <c r="BK2850" t="s">
        <v>53</v>
      </c>
      <c r="BL2850">
        <v>11</v>
      </c>
      <c r="BN2850" s="112">
        <v>48</v>
      </c>
      <c r="BO2850" s="114">
        <v>451</v>
      </c>
      <c r="BP2850" s="118">
        <f t="shared" si="1084"/>
        <v>48451</v>
      </c>
      <c r="BQ2850" s="118">
        <f t="shared" si="1083"/>
        <v>48451</v>
      </c>
      <c r="BR2850" s="5" t="s">
        <v>3151</v>
      </c>
      <c r="CD2850" s="63">
        <f t="shared" si="1094"/>
        <v>45210</v>
      </c>
      <c r="CE2850" s="63">
        <v>2</v>
      </c>
    </row>
    <row r="2851" spans="1:83" ht="15" hidden="1" customHeight="1" outlineLevel="1">
      <c r="A2851" t="s">
        <v>1307</v>
      </c>
      <c r="B2851" t="s">
        <v>53</v>
      </c>
      <c r="C2851" s="1">
        <f t="shared" si="1085"/>
        <v>608575</v>
      </c>
      <c r="D2851" s="5">
        <f>IF(N2851&gt;0, RANK(N2851,(N2851:P2851,Q2851:AE2851)),0)</f>
        <v>1</v>
      </c>
      <c r="E2851" s="5">
        <f>IF(O2851&gt;0,RANK(O2851,(N2851:P2851,Q2851:AE2851)),0)</f>
        <v>2</v>
      </c>
      <c r="F2851" s="5">
        <f>IF(P2851&gt;0,RANK(P2851,(N2851:P2851,Q2851:AE2851)),0)</f>
        <v>0</v>
      </c>
      <c r="G2851" s="129">
        <f t="shared" si="1095"/>
        <v>274523</v>
      </c>
      <c r="H2851" s="134">
        <f t="shared" si="1096"/>
        <v>0.45109148420490491</v>
      </c>
      <c r="I2851" s="2"/>
      <c r="J2851" s="2">
        <f t="shared" si="1086"/>
        <v>0.71619767489627406</v>
      </c>
      <c r="K2851" s="2">
        <f t="shared" si="1087"/>
        <v>0.2651061906913692</v>
      </c>
      <c r="L2851" s="2">
        <f t="shared" si="1088"/>
        <v>0</v>
      </c>
      <c r="M2851" s="2">
        <f t="shared" si="1089"/>
        <v>1.8696134412356735E-2</v>
      </c>
      <c r="N2851" s="63">
        <v>435860</v>
      </c>
      <c r="O2851" s="63">
        <v>161337</v>
      </c>
      <c r="P2851" s="63">
        <v>0</v>
      </c>
      <c r="Q2851" s="63">
        <v>8905</v>
      </c>
      <c r="R2851" s="63">
        <v>2094</v>
      </c>
      <c r="S2851" s="63">
        <v>0</v>
      </c>
      <c r="T2851" s="63">
        <v>0</v>
      </c>
      <c r="U2851" s="63">
        <v>0</v>
      </c>
      <c r="V2851" s="63">
        <v>78</v>
      </c>
      <c r="W2851" s="63">
        <v>28</v>
      </c>
      <c r="X2851" s="63">
        <v>0</v>
      </c>
      <c r="Y2851" s="63">
        <v>0</v>
      </c>
      <c r="Z2851" s="63">
        <v>253</v>
      </c>
      <c r="AA2851" s="63">
        <v>0</v>
      </c>
      <c r="AB2851" s="63">
        <v>0</v>
      </c>
      <c r="AC2851" s="63">
        <v>0</v>
      </c>
      <c r="AD2851" s="63">
        <v>0</v>
      </c>
      <c r="AE2851" s="63">
        <v>0</v>
      </c>
      <c r="AF2851" s="63">
        <v>0</v>
      </c>
      <c r="AG2851" s="63">
        <v>0</v>
      </c>
      <c r="AH2851" s="63">
        <v>0</v>
      </c>
      <c r="AI2851" s="63">
        <v>6</v>
      </c>
      <c r="AJ2851" s="63">
        <v>0</v>
      </c>
      <c r="AK2851" s="63">
        <v>0</v>
      </c>
      <c r="AL2851" s="63">
        <v>14</v>
      </c>
      <c r="AM2851" s="63">
        <v>0</v>
      </c>
      <c r="AN2851" s="63">
        <v>0</v>
      </c>
      <c r="AO2851" s="63">
        <v>0</v>
      </c>
      <c r="AP2851" s="63">
        <v>0</v>
      </c>
      <c r="AQ2851" s="63">
        <v>0</v>
      </c>
      <c r="AR2851" s="63">
        <v>0</v>
      </c>
      <c r="AS2851" s="63">
        <v>0</v>
      </c>
      <c r="AT2851" s="63">
        <v>0</v>
      </c>
      <c r="AU2851" s="63">
        <v>0</v>
      </c>
      <c r="AV2851" s="63">
        <v>0</v>
      </c>
      <c r="AW2851" s="63">
        <v>0</v>
      </c>
      <c r="AX2851" s="63">
        <v>0</v>
      </c>
      <c r="AY2851" s="63">
        <v>0</v>
      </c>
      <c r="BA2851" s="5">
        <f>IF(Q2851&gt;0,RANK(Q2851,(N2851:P2851,Q2851:AE2851)),0)</f>
        <v>3</v>
      </c>
      <c r="BB2851" s="5">
        <f>IF(R2851&gt;0,RANK(R2851,(N2851:P2851,Q2851:AE2851)),0)</f>
        <v>4</v>
      </c>
      <c r="BC2851" s="5">
        <f>IF(T2851&gt;0,RANK(T2851,(N2851:P2851,Q2851:AE2851)),0)</f>
        <v>0</v>
      </c>
      <c r="BD2851" s="5">
        <f>IF(S2851&gt;0,RANK(S2851,(N2851:P2851,Q2851:AE2851)),0)</f>
        <v>0</v>
      </c>
      <c r="BE2851" s="2">
        <f t="shared" si="1090"/>
        <v>1.4632543236248614E-2</v>
      </c>
      <c r="BF2851" s="2">
        <f t="shared" si="1091"/>
        <v>3.440824877788276E-3</v>
      </c>
      <c r="BG2851" s="2">
        <f t="shared" si="1092"/>
        <v>0</v>
      </c>
      <c r="BH2851" s="2">
        <f t="shared" si="1093"/>
        <v>0</v>
      </c>
      <c r="BJ2851" t="s">
        <v>1307</v>
      </c>
      <c r="BK2851" t="s">
        <v>53</v>
      </c>
      <c r="BN2851" s="112">
        <v>48</v>
      </c>
      <c r="BO2851" s="114">
        <v>453</v>
      </c>
      <c r="BP2851" s="118">
        <f t="shared" si="1084"/>
        <v>48453</v>
      </c>
      <c r="BQ2851" s="118">
        <f t="shared" si="1083"/>
        <v>48453</v>
      </c>
      <c r="BR2851" s="5" t="s">
        <v>3151</v>
      </c>
      <c r="CD2851" s="63">
        <f t="shared" si="1094"/>
        <v>608575</v>
      </c>
      <c r="CE2851" s="63">
        <v>28</v>
      </c>
    </row>
    <row r="2852" spans="1:83" ht="15" hidden="1" customHeight="1" outlineLevel="1">
      <c r="A2852" t="s">
        <v>439</v>
      </c>
      <c r="B2852" t="s">
        <v>53</v>
      </c>
      <c r="C2852" s="1">
        <f t="shared" si="1085"/>
        <v>6938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0</v>
      </c>
      <c r="G2852" s="129">
        <f t="shared" si="1095"/>
        <v>4256</v>
      </c>
      <c r="H2852" s="134">
        <f t="shared" si="1096"/>
        <v>0.61343326607091386</v>
      </c>
      <c r="I2852" s="2"/>
      <c r="J2852" s="2">
        <f t="shared" si="1086"/>
        <v>0.19068895935428076</v>
      </c>
      <c r="K2852" s="2">
        <f t="shared" si="1087"/>
        <v>0.80412222542519463</v>
      </c>
      <c r="L2852" s="2">
        <f t="shared" si="1088"/>
        <v>0</v>
      </c>
      <c r="M2852" s="2">
        <f t="shared" si="1089"/>
        <v>5.1888152205246119E-3</v>
      </c>
      <c r="N2852" s="63">
        <v>1323</v>
      </c>
      <c r="O2852" s="63">
        <v>5579</v>
      </c>
      <c r="P2852" s="63">
        <v>0</v>
      </c>
      <c r="Q2852" s="63">
        <v>25</v>
      </c>
      <c r="R2852" s="63">
        <v>11</v>
      </c>
      <c r="S2852" s="63">
        <v>0</v>
      </c>
      <c r="T2852" s="63">
        <v>0</v>
      </c>
      <c r="U2852" s="63">
        <v>0</v>
      </c>
      <c r="V2852" s="63">
        <v>0</v>
      </c>
      <c r="W2852" s="63">
        <v>0</v>
      </c>
      <c r="X2852" s="63">
        <v>0</v>
      </c>
      <c r="Y2852" s="63">
        <v>0</v>
      </c>
      <c r="Z2852" s="63">
        <v>0</v>
      </c>
      <c r="AA2852" s="63">
        <v>0</v>
      </c>
      <c r="AB2852" s="63">
        <v>0</v>
      </c>
      <c r="AC2852" s="63">
        <v>0</v>
      </c>
      <c r="AD2852" s="63">
        <v>0</v>
      </c>
      <c r="AE2852" s="63">
        <v>0</v>
      </c>
      <c r="AF2852" s="63">
        <v>0</v>
      </c>
      <c r="AG2852" s="63">
        <v>0</v>
      </c>
      <c r="AH2852" s="63">
        <v>0</v>
      </c>
      <c r="AI2852" s="63">
        <v>0</v>
      </c>
      <c r="AJ2852" s="63">
        <v>0</v>
      </c>
      <c r="AK2852" s="63">
        <v>0</v>
      </c>
      <c r="AL2852" s="63">
        <v>0</v>
      </c>
      <c r="AM2852" s="63">
        <v>0</v>
      </c>
      <c r="AN2852" s="63">
        <v>0</v>
      </c>
      <c r="AO2852" s="63">
        <v>0</v>
      </c>
      <c r="AP2852" s="63">
        <v>0</v>
      </c>
      <c r="AQ2852" s="63">
        <v>0</v>
      </c>
      <c r="AR2852" s="63">
        <v>0</v>
      </c>
      <c r="AS2852" s="63">
        <v>0</v>
      </c>
      <c r="AT2852" s="63">
        <v>0</v>
      </c>
      <c r="AU2852" s="63">
        <v>0</v>
      </c>
      <c r="AV2852" s="63">
        <v>0</v>
      </c>
      <c r="AW2852" s="63">
        <v>0</v>
      </c>
      <c r="AX2852" s="63">
        <v>0</v>
      </c>
      <c r="AY2852" s="63">
        <v>0</v>
      </c>
      <c r="BA2852" s="5">
        <f>IF(Q2852&gt;0,RANK(Q2852,(N2852:P2852,Q2852:AE2852)),0)</f>
        <v>3</v>
      </c>
      <c r="BB2852" s="5">
        <f>IF(R2852&gt;0,RANK(R2852,(N2852:P2852,Q2852:AE2852)),0)</f>
        <v>4</v>
      </c>
      <c r="BC2852" s="5">
        <f>IF(T2852&gt;0,RANK(T2852,(N2852:P2852,Q2852:AE2852)),0)</f>
        <v>0</v>
      </c>
      <c r="BD2852" s="5">
        <f>IF(S2852&gt;0,RANK(S2852,(N2852:P2852,Q2852:AE2852)),0)</f>
        <v>0</v>
      </c>
      <c r="BE2852" s="2">
        <f t="shared" si="1090"/>
        <v>3.603343903142116E-3</v>
      </c>
      <c r="BF2852" s="2">
        <f t="shared" si="1091"/>
        <v>1.585471317382531E-3</v>
      </c>
      <c r="BG2852" s="2">
        <f t="shared" si="1092"/>
        <v>0</v>
      </c>
      <c r="BH2852" s="2">
        <f t="shared" si="1093"/>
        <v>0</v>
      </c>
      <c r="BJ2852" t="s">
        <v>439</v>
      </c>
      <c r="BK2852" t="s">
        <v>53</v>
      </c>
      <c r="BL2852">
        <v>8</v>
      </c>
      <c r="BN2852" s="112">
        <v>48</v>
      </c>
      <c r="BO2852" s="114">
        <v>455</v>
      </c>
      <c r="BP2852" s="118">
        <f t="shared" si="1084"/>
        <v>48455</v>
      </c>
      <c r="BQ2852" s="118">
        <f t="shared" ref="BQ2852:BQ2915" si="1097">BP2852</f>
        <v>48455</v>
      </c>
      <c r="BR2852" s="5" t="s">
        <v>3151</v>
      </c>
      <c r="CD2852" s="63">
        <f t="shared" si="1094"/>
        <v>6938</v>
      </c>
      <c r="CE2852" s="63">
        <v>0</v>
      </c>
    </row>
    <row r="2853" spans="1:83" ht="15" hidden="1" customHeight="1" outlineLevel="1">
      <c r="A2853" t="s">
        <v>837</v>
      </c>
      <c r="B2853" t="s">
        <v>53</v>
      </c>
      <c r="C2853" s="1">
        <f t="shared" si="1085"/>
        <v>9660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0</v>
      </c>
      <c r="G2853" s="129">
        <f t="shared" si="1095"/>
        <v>6791</v>
      </c>
      <c r="H2853" s="134">
        <f t="shared" si="1096"/>
        <v>0.7030020703933747</v>
      </c>
      <c r="I2853" s="2"/>
      <c r="J2853" s="2">
        <f t="shared" si="1086"/>
        <v>0.14523809523809525</v>
      </c>
      <c r="K2853" s="2">
        <f t="shared" si="1087"/>
        <v>0.84824016563146998</v>
      </c>
      <c r="L2853" s="2">
        <f t="shared" si="1088"/>
        <v>0</v>
      </c>
      <c r="M2853" s="2">
        <f t="shared" si="1089"/>
        <v>6.521739130434745E-3</v>
      </c>
      <c r="N2853" s="63">
        <v>1403</v>
      </c>
      <c r="O2853" s="63">
        <v>8194</v>
      </c>
      <c r="P2853" s="63">
        <v>0</v>
      </c>
      <c r="Q2853" s="63">
        <v>52</v>
      </c>
      <c r="R2853" s="63">
        <v>11</v>
      </c>
      <c r="S2853" s="63">
        <v>0</v>
      </c>
      <c r="T2853" s="63">
        <v>0</v>
      </c>
      <c r="U2853" s="63">
        <v>0</v>
      </c>
      <c r="V2853" s="63">
        <v>0</v>
      </c>
      <c r="W2853" s="63">
        <v>0</v>
      </c>
      <c r="X2853" s="63">
        <v>0</v>
      </c>
      <c r="Y2853" s="63">
        <v>0</v>
      </c>
      <c r="Z2853" s="63">
        <v>0</v>
      </c>
      <c r="AA2853" s="63">
        <v>0</v>
      </c>
      <c r="AB2853" s="63">
        <v>0</v>
      </c>
      <c r="AC2853" s="63">
        <v>0</v>
      </c>
      <c r="AD2853" s="63">
        <v>0</v>
      </c>
      <c r="AE2853" s="63">
        <v>0</v>
      </c>
      <c r="AF2853" s="63">
        <v>0</v>
      </c>
      <c r="AG2853" s="63">
        <v>0</v>
      </c>
      <c r="AH2853" s="63">
        <v>0</v>
      </c>
      <c r="AI2853" s="63">
        <v>0</v>
      </c>
      <c r="AJ2853" s="63">
        <v>0</v>
      </c>
      <c r="AK2853" s="63">
        <v>0</v>
      </c>
      <c r="AL2853" s="63">
        <v>0</v>
      </c>
      <c r="AM2853" s="63">
        <v>0</v>
      </c>
      <c r="AN2853" s="63">
        <v>0</v>
      </c>
      <c r="AO2853" s="63">
        <v>0</v>
      </c>
      <c r="AP2853" s="63">
        <v>0</v>
      </c>
      <c r="AQ2853" s="63">
        <v>0</v>
      </c>
      <c r="AR2853" s="63">
        <v>0</v>
      </c>
      <c r="AS2853" s="63">
        <v>0</v>
      </c>
      <c r="AT2853" s="63">
        <v>0</v>
      </c>
      <c r="AU2853" s="63">
        <v>0</v>
      </c>
      <c r="AV2853" s="63">
        <v>0</v>
      </c>
      <c r="AW2853" s="63">
        <v>0</v>
      </c>
      <c r="AX2853" s="63">
        <v>0</v>
      </c>
      <c r="AY2853" s="63">
        <v>0</v>
      </c>
      <c r="BA2853" s="5">
        <f>IF(Q2853&gt;0,RANK(Q2853,(N2853:P2853,Q2853:AE2853)),0)</f>
        <v>3</v>
      </c>
      <c r="BB2853" s="5">
        <f>IF(R2853&gt;0,RANK(R2853,(N2853:P2853,Q2853:AE2853)),0)</f>
        <v>4</v>
      </c>
      <c r="BC2853" s="5">
        <f>IF(T2853&gt;0,RANK(T2853,(N2853:P2853,Q2853:AE2853)),0)</f>
        <v>0</v>
      </c>
      <c r="BD2853" s="5">
        <f>IF(S2853&gt;0,RANK(S2853,(N2853:P2853,Q2853:AE2853)),0)</f>
        <v>0</v>
      </c>
      <c r="BE2853" s="2">
        <f t="shared" si="1090"/>
        <v>5.3830227743271218E-3</v>
      </c>
      <c r="BF2853" s="2">
        <f t="shared" si="1091"/>
        <v>1.1387163561076604E-3</v>
      </c>
      <c r="BG2853" s="2">
        <f t="shared" si="1092"/>
        <v>0</v>
      </c>
      <c r="BH2853" s="2">
        <f t="shared" si="1093"/>
        <v>0</v>
      </c>
      <c r="BJ2853" t="s">
        <v>837</v>
      </c>
      <c r="BK2853" t="s">
        <v>53</v>
      </c>
      <c r="BL2853">
        <v>36</v>
      </c>
      <c r="BN2853" s="112">
        <v>48</v>
      </c>
      <c r="BO2853" s="114">
        <v>457</v>
      </c>
      <c r="BP2853" s="118">
        <f t="shared" si="1084"/>
        <v>48457</v>
      </c>
      <c r="BQ2853" s="118">
        <f t="shared" si="1097"/>
        <v>48457</v>
      </c>
      <c r="BR2853" s="5" t="s">
        <v>3151</v>
      </c>
      <c r="CD2853" s="63">
        <f t="shared" si="1094"/>
        <v>9660</v>
      </c>
      <c r="CE2853" s="63">
        <v>0</v>
      </c>
    </row>
    <row r="2854" spans="1:83" ht="15" hidden="1" customHeight="1" outlineLevel="1">
      <c r="A2854" t="s">
        <v>2840</v>
      </c>
      <c r="B2854" t="s">
        <v>53</v>
      </c>
      <c r="C2854" s="1">
        <f t="shared" si="1085"/>
        <v>18892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0</v>
      </c>
      <c r="G2854" s="129">
        <f t="shared" si="1095"/>
        <v>12932</v>
      </c>
      <c r="H2854" s="134">
        <f t="shared" si="1096"/>
        <v>0.68452254922718614</v>
      </c>
      <c r="I2854" s="2"/>
      <c r="J2854" s="2">
        <f t="shared" si="1086"/>
        <v>0.15228668219352107</v>
      </c>
      <c r="K2854" s="2">
        <f t="shared" si="1087"/>
        <v>0.83680923142070718</v>
      </c>
      <c r="L2854" s="2">
        <f t="shared" si="1088"/>
        <v>0</v>
      </c>
      <c r="M2854" s="2">
        <f t="shared" si="1089"/>
        <v>1.0904086385771783E-2</v>
      </c>
      <c r="N2854" s="63">
        <v>2877</v>
      </c>
      <c r="O2854" s="63">
        <v>15809</v>
      </c>
      <c r="P2854" s="63">
        <v>0</v>
      </c>
      <c r="Q2854" s="63">
        <v>179</v>
      </c>
      <c r="R2854" s="63">
        <v>22</v>
      </c>
      <c r="S2854" s="63">
        <v>0</v>
      </c>
      <c r="T2854" s="63">
        <v>0</v>
      </c>
      <c r="U2854" s="63">
        <v>0</v>
      </c>
      <c r="V2854" s="63">
        <v>1</v>
      </c>
      <c r="W2854" s="63">
        <v>1</v>
      </c>
      <c r="X2854" s="63">
        <v>0</v>
      </c>
      <c r="Y2854" s="63">
        <v>0</v>
      </c>
      <c r="Z2854" s="63">
        <v>3</v>
      </c>
      <c r="AA2854" s="63">
        <v>0</v>
      </c>
      <c r="AB2854" s="63">
        <v>0</v>
      </c>
      <c r="AC2854" s="63">
        <v>0</v>
      </c>
      <c r="AD2854" s="63">
        <v>0</v>
      </c>
      <c r="AE2854" s="63">
        <v>0</v>
      </c>
      <c r="AF2854" s="63">
        <v>0</v>
      </c>
      <c r="AG2854" s="63">
        <v>0</v>
      </c>
      <c r="AH2854" s="63">
        <v>0</v>
      </c>
      <c r="AI2854" s="63">
        <v>0</v>
      </c>
      <c r="AJ2854" s="63">
        <v>0</v>
      </c>
      <c r="AK2854" s="63">
        <v>0</v>
      </c>
      <c r="AL2854" s="63">
        <v>0</v>
      </c>
      <c r="AM2854" s="63">
        <v>0</v>
      </c>
      <c r="AN2854" s="63">
        <v>0</v>
      </c>
      <c r="AO2854" s="63">
        <v>0</v>
      </c>
      <c r="AP2854" s="63">
        <v>0</v>
      </c>
      <c r="AQ2854" s="63">
        <v>0</v>
      </c>
      <c r="AR2854" s="63">
        <v>0</v>
      </c>
      <c r="AS2854" s="63">
        <v>0</v>
      </c>
      <c r="AT2854" s="63">
        <v>0</v>
      </c>
      <c r="AU2854" s="63">
        <v>0</v>
      </c>
      <c r="AV2854" s="63">
        <v>0</v>
      </c>
      <c r="AW2854" s="63">
        <v>0</v>
      </c>
      <c r="AX2854" s="63">
        <v>0</v>
      </c>
      <c r="AY2854" s="63">
        <v>0</v>
      </c>
      <c r="BA2854" s="5">
        <f>IF(Q2854&gt;0,RANK(Q2854,(N2854:P2854,Q2854:AE2854)),0)</f>
        <v>3</v>
      </c>
      <c r="BB2854" s="5">
        <f>IF(R2854&gt;0,RANK(R2854,(N2854:P2854,Q2854:AE2854)),0)</f>
        <v>4</v>
      </c>
      <c r="BC2854" s="5">
        <f>IF(T2854&gt;0,RANK(T2854,(N2854:P2854,Q2854:AE2854)),0)</f>
        <v>0</v>
      </c>
      <c r="BD2854" s="5">
        <f>IF(S2854&gt;0,RANK(S2854,(N2854:P2854,Q2854:AE2854)),0)</f>
        <v>0</v>
      </c>
      <c r="BE2854" s="2">
        <f t="shared" si="1090"/>
        <v>9.4749100148210884E-3</v>
      </c>
      <c r="BF2854" s="2">
        <f t="shared" si="1091"/>
        <v>1.1645140800338768E-3</v>
      </c>
      <c r="BG2854" s="2">
        <f t="shared" si="1092"/>
        <v>0</v>
      </c>
      <c r="BH2854" s="2">
        <f t="shared" si="1093"/>
        <v>0</v>
      </c>
      <c r="BJ2854" t="s">
        <v>2840</v>
      </c>
      <c r="BK2854" t="s">
        <v>53</v>
      </c>
      <c r="BN2854" s="112">
        <v>48</v>
      </c>
      <c r="BO2854" s="114">
        <v>459</v>
      </c>
      <c r="BP2854" s="118">
        <f t="shared" si="1084"/>
        <v>48459</v>
      </c>
      <c r="BQ2854" s="118">
        <f t="shared" si="1097"/>
        <v>48459</v>
      </c>
      <c r="BR2854" s="5" t="s">
        <v>3151</v>
      </c>
      <c r="CD2854" s="63">
        <f t="shared" si="1094"/>
        <v>18892</v>
      </c>
      <c r="CE2854" s="63">
        <v>1</v>
      </c>
    </row>
    <row r="2855" spans="1:83" ht="15" hidden="1" customHeight="1" outlineLevel="1">
      <c r="A2855" t="s">
        <v>2019</v>
      </c>
      <c r="B2855" t="s">
        <v>53</v>
      </c>
      <c r="C2855" s="1">
        <f t="shared" si="1085"/>
        <v>1368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0</v>
      </c>
      <c r="G2855" s="129">
        <f t="shared" si="1095"/>
        <v>1008</v>
      </c>
      <c r="H2855" s="134">
        <f t="shared" si="1096"/>
        <v>0.73684210526315785</v>
      </c>
      <c r="I2855" s="2"/>
      <c r="J2855" s="2">
        <f t="shared" si="1086"/>
        <v>0.12426900584795321</v>
      </c>
      <c r="K2855" s="2">
        <f t="shared" si="1087"/>
        <v>0.86111111111111116</v>
      </c>
      <c r="L2855" s="2">
        <f t="shared" si="1088"/>
        <v>0</v>
      </c>
      <c r="M2855" s="2">
        <f t="shared" si="1089"/>
        <v>1.4619883040935644E-2</v>
      </c>
      <c r="N2855" s="63">
        <v>170</v>
      </c>
      <c r="O2855" s="63">
        <v>1178</v>
      </c>
      <c r="P2855" s="63">
        <v>0</v>
      </c>
      <c r="Q2855" s="63">
        <v>13</v>
      </c>
      <c r="R2855" s="63">
        <v>7</v>
      </c>
      <c r="S2855" s="63">
        <v>0</v>
      </c>
      <c r="T2855" s="63">
        <v>0</v>
      </c>
      <c r="U2855" s="63">
        <v>0</v>
      </c>
      <c r="V2855" s="63">
        <v>0</v>
      </c>
      <c r="W2855" s="63">
        <v>0</v>
      </c>
      <c r="X2855" s="63">
        <v>0</v>
      </c>
      <c r="Y2855" s="63">
        <v>0</v>
      </c>
      <c r="Z2855" s="63">
        <v>0</v>
      </c>
      <c r="AA2855" s="63">
        <v>0</v>
      </c>
      <c r="AB2855" s="63">
        <v>0</v>
      </c>
      <c r="AC2855" s="63">
        <v>0</v>
      </c>
      <c r="AD2855" s="63">
        <v>0</v>
      </c>
      <c r="AE2855" s="63">
        <v>0</v>
      </c>
      <c r="AF2855" s="63">
        <v>0</v>
      </c>
      <c r="AG2855" s="63">
        <v>0</v>
      </c>
      <c r="AH2855" s="63">
        <v>0</v>
      </c>
      <c r="AI2855" s="63">
        <v>0</v>
      </c>
      <c r="AJ2855" s="63">
        <v>0</v>
      </c>
      <c r="AK2855" s="63">
        <v>0</v>
      </c>
      <c r="AL2855" s="63">
        <v>0</v>
      </c>
      <c r="AM2855" s="63">
        <v>0</v>
      </c>
      <c r="AN2855" s="63">
        <v>0</v>
      </c>
      <c r="AO2855" s="63">
        <v>0</v>
      </c>
      <c r="AP2855" s="63">
        <v>0</v>
      </c>
      <c r="AQ2855" s="63">
        <v>0</v>
      </c>
      <c r="AR2855" s="63">
        <v>0</v>
      </c>
      <c r="AS2855" s="63">
        <v>0</v>
      </c>
      <c r="AT2855" s="63">
        <v>0</v>
      </c>
      <c r="AU2855" s="63">
        <v>0</v>
      </c>
      <c r="AV2855" s="63">
        <v>0</v>
      </c>
      <c r="AW2855" s="63">
        <v>0</v>
      </c>
      <c r="AX2855" s="63">
        <v>0</v>
      </c>
      <c r="AY2855" s="63">
        <v>0</v>
      </c>
      <c r="BA2855" s="5">
        <f>IF(Q2855&gt;0,RANK(Q2855,(N2855:P2855,Q2855:AE2855)),0)</f>
        <v>3</v>
      </c>
      <c r="BB2855" s="5">
        <f>IF(R2855&gt;0,RANK(R2855,(N2855:P2855,Q2855:AE2855)),0)</f>
        <v>4</v>
      </c>
      <c r="BC2855" s="5">
        <f>IF(T2855&gt;0,RANK(T2855,(N2855:P2855,Q2855:AE2855)),0)</f>
        <v>0</v>
      </c>
      <c r="BD2855" s="5">
        <f>IF(S2855&gt;0,RANK(S2855,(N2855:P2855,Q2855:AE2855)),0)</f>
        <v>0</v>
      </c>
      <c r="BE2855" s="2">
        <f t="shared" si="1090"/>
        <v>9.5029239766081866E-3</v>
      </c>
      <c r="BF2855" s="2">
        <f t="shared" si="1091"/>
        <v>5.1169590643274851E-3</v>
      </c>
      <c r="BG2855" s="2">
        <f t="shared" si="1092"/>
        <v>0</v>
      </c>
      <c r="BH2855" s="2">
        <f t="shared" si="1093"/>
        <v>0</v>
      </c>
      <c r="BJ2855" t="s">
        <v>2019</v>
      </c>
      <c r="BK2855" t="s">
        <v>53</v>
      </c>
      <c r="BL2855">
        <v>23</v>
      </c>
      <c r="BN2855" s="112">
        <v>48</v>
      </c>
      <c r="BO2855" s="114">
        <v>461</v>
      </c>
      <c r="BP2855" s="118">
        <f t="shared" si="1084"/>
        <v>48461</v>
      </c>
      <c r="BQ2855" s="118">
        <f t="shared" si="1097"/>
        <v>48461</v>
      </c>
      <c r="BR2855" s="5" t="s">
        <v>3151</v>
      </c>
      <c r="CD2855" s="63">
        <f t="shared" si="1094"/>
        <v>1368</v>
      </c>
      <c r="CE2855" s="63">
        <v>0</v>
      </c>
    </row>
    <row r="2856" spans="1:83" ht="15" hidden="1" customHeight="1" outlineLevel="1">
      <c r="A2856" t="s">
        <v>746</v>
      </c>
      <c r="B2856" t="s">
        <v>53</v>
      </c>
      <c r="C2856" s="1">
        <f t="shared" si="1085"/>
        <v>10344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0</v>
      </c>
      <c r="G2856" s="129">
        <f t="shared" si="1095"/>
        <v>2101</v>
      </c>
      <c r="H2856" s="134">
        <f t="shared" si="1096"/>
        <v>0.20311291569992265</v>
      </c>
      <c r="I2856" s="2"/>
      <c r="J2856" s="2">
        <f t="shared" si="1086"/>
        <v>0.39375483372003095</v>
      </c>
      <c r="K2856" s="2">
        <f t="shared" si="1087"/>
        <v>0.59686774941995357</v>
      </c>
      <c r="L2856" s="2">
        <f t="shared" si="1088"/>
        <v>0</v>
      </c>
      <c r="M2856" s="2">
        <f t="shared" si="1089"/>
        <v>9.377416860015475E-3</v>
      </c>
      <c r="N2856" s="63">
        <v>4073</v>
      </c>
      <c r="O2856" s="63">
        <v>6174</v>
      </c>
      <c r="P2856" s="63">
        <v>0</v>
      </c>
      <c r="Q2856" s="63">
        <v>66</v>
      </c>
      <c r="R2856" s="63">
        <v>29</v>
      </c>
      <c r="S2856" s="63">
        <v>0</v>
      </c>
      <c r="T2856" s="63">
        <v>0</v>
      </c>
      <c r="U2856" s="63">
        <v>0</v>
      </c>
      <c r="V2856" s="63">
        <v>0</v>
      </c>
      <c r="W2856" s="63">
        <v>2</v>
      </c>
      <c r="X2856" s="63">
        <v>0</v>
      </c>
      <c r="Y2856" s="63">
        <v>0</v>
      </c>
      <c r="Z2856" s="63">
        <v>0</v>
      </c>
      <c r="AA2856" s="63">
        <v>0</v>
      </c>
      <c r="AB2856" s="63">
        <v>0</v>
      </c>
      <c r="AC2856" s="63">
        <v>0</v>
      </c>
      <c r="AD2856" s="63">
        <v>0</v>
      </c>
      <c r="AE2856" s="63">
        <v>0</v>
      </c>
      <c r="AF2856" s="63">
        <v>0</v>
      </c>
      <c r="AG2856" s="63">
        <v>0</v>
      </c>
      <c r="AH2856" s="63">
        <v>0</v>
      </c>
      <c r="AI2856" s="63">
        <v>0</v>
      </c>
      <c r="AJ2856" s="63">
        <v>0</v>
      </c>
      <c r="AK2856" s="63">
        <v>0</v>
      </c>
      <c r="AL2856" s="63">
        <v>0</v>
      </c>
      <c r="AM2856" s="63">
        <v>0</v>
      </c>
      <c r="AN2856" s="63">
        <v>0</v>
      </c>
      <c r="AO2856" s="63">
        <v>0</v>
      </c>
      <c r="AP2856" s="63">
        <v>0</v>
      </c>
      <c r="AQ2856" s="63">
        <v>0</v>
      </c>
      <c r="AR2856" s="63">
        <v>0</v>
      </c>
      <c r="AS2856" s="63">
        <v>0</v>
      </c>
      <c r="AT2856" s="63">
        <v>0</v>
      </c>
      <c r="AU2856" s="63">
        <v>0</v>
      </c>
      <c r="AV2856" s="63">
        <v>0</v>
      </c>
      <c r="AW2856" s="63">
        <v>0</v>
      </c>
      <c r="AX2856" s="63">
        <v>0</v>
      </c>
      <c r="AY2856" s="63">
        <v>0</v>
      </c>
      <c r="BA2856" s="5">
        <f>IF(Q2856&gt;0,RANK(Q2856,(N2856:P2856,Q2856:AE2856)),0)</f>
        <v>3</v>
      </c>
      <c r="BB2856" s="5">
        <f>IF(R2856&gt;0,RANK(R2856,(N2856:P2856,Q2856:AE2856)),0)</f>
        <v>4</v>
      </c>
      <c r="BC2856" s="5">
        <f>IF(T2856&gt;0,RANK(T2856,(N2856:P2856,Q2856:AE2856)),0)</f>
        <v>0</v>
      </c>
      <c r="BD2856" s="5">
        <f>IF(S2856&gt;0,RANK(S2856,(N2856:P2856,Q2856:AE2856)),0)</f>
        <v>0</v>
      </c>
      <c r="BE2856" s="2">
        <f t="shared" si="1090"/>
        <v>6.3805104408352666E-3</v>
      </c>
      <c r="BF2856" s="2">
        <f t="shared" si="1091"/>
        <v>2.8035576179427689E-3</v>
      </c>
      <c r="BG2856" s="2">
        <f t="shared" si="1092"/>
        <v>0</v>
      </c>
      <c r="BH2856" s="2">
        <f t="shared" si="1093"/>
        <v>0</v>
      </c>
      <c r="BJ2856" t="s">
        <v>746</v>
      </c>
      <c r="BK2856" t="s">
        <v>53</v>
      </c>
      <c r="BL2856">
        <v>23</v>
      </c>
      <c r="BN2856" s="112">
        <v>48</v>
      </c>
      <c r="BO2856" s="114">
        <v>463</v>
      </c>
      <c r="BP2856" s="118">
        <f t="shared" si="1084"/>
        <v>48463</v>
      </c>
      <c r="BQ2856" s="118">
        <f t="shared" si="1097"/>
        <v>48463</v>
      </c>
      <c r="BR2856" s="5" t="s">
        <v>3151</v>
      </c>
      <c r="CD2856" s="63">
        <f t="shared" si="1094"/>
        <v>10344</v>
      </c>
      <c r="CE2856" s="63">
        <v>2</v>
      </c>
    </row>
    <row r="2857" spans="1:83" ht="15" hidden="1" customHeight="1" outlineLevel="1">
      <c r="A2857" t="s">
        <v>925</v>
      </c>
      <c r="B2857" t="s">
        <v>53</v>
      </c>
      <c r="C2857" s="1">
        <f t="shared" si="1085"/>
        <v>15280</v>
      </c>
      <c r="D2857" s="5">
        <f>IF(N2857&gt;0, RANK(N2857,(N2857:P2857,Q2857:AE2857)),0)</f>
        <v>2</v>
      </c>
      <c r="E2857" s="5">
        <f>IF(O2857&gt;0,RANK(O2857,(N2857:P2857,Q2857:AE2857)),0)</f>
        <v>1</v>
      </c>
      <c r="F2857" s="5">
        <f>IF(P2857&gt;0,RANK(P2857,(N2857:P2857,Q2857:AE2857)),0)</f>
        <v>0</v>
      </c>
      <c r="G2857" s="129">
        <f t="shared" si="1095"/>
        <v>1513</v>
      </c>
      <c r="H2857" s="134">
        <f t="shared" si="1096"/>
        <v>9.9018324607329844E-2</v>
      </c>
      <c r="I2857" s="2"/>
      <c r="J2857" s="2">
        <f t="shared" si="1086"/>
        <v>0.44312827225130891</v>
      </c>
      <c r="K2857" s="2">
        <f t="shared" si="1087"/>
        <v>0.54214659685863875</v>
      </c>
      <c r="L2857" s="2">
        <f t="shared" si="1088"/>
        <v>0</v>
      </c>
      <c r="M2857" s="2">
        <f t="shared" si="1089"/>
        <v>1.472513089005234E-2</v>
      </c>
      <c r="N2857" s="63">
        <v>6771</v>
      </c>
      <c r="O2857" s="63">
        <v>8284</v>
      </c>
      <c r="P2857" s="63">
        <v>0</v>
      </c>
      <c r="Q2857" s="63">
        <v>170</v>
      </c>
      <c r="R2857" s="63">
        <v>47</v>
      </c>
      <c r="S2857" s="63">
        <v>0</v>
      </c>
      <c r="T2857" s="63">
        <v>0</v>
      </c>
      <c r="U2857" s="63">
        <v>0</v>
      </c>
      <c r="V2857" s="63">
        <v>1</v>
      </c>
      <c r="W2857" s="63">
        <v>2</v>
      </c>
      <c r="X2857" s="63">
        <v>0</v>
      </c>
      <c r="Y2857" s="63">
        <v>0</v>
      </c>
      <c r="Z2857" s="63">
        <v>4</v>
      </c>
      <c r="AA2857" s="63">
        <v>0</v>
      </c>
      <c r="AB2857" s="63">
        <v>0</v>
      </c>
      <c r="AC2857" s="63">
        <v>0</v>
      </c>
      <c r="AD2857" s="63">
        <v>0</v>
      </c>
      <c r="AE2857" s="63">
        <v>0</v>
      </c>
      <c r="AF2857" s="63">
        <v>0</v>
      </c>
      <c r="AG2857" s="63">
        <v>0</v>
      </c>
      <c r="AH2857" s="63">
        <v>0</v>
      </c>
      <c r="AI2857" s="63">
        <v>0</v>
      </c>
      <c r="AJ2857" s="63">
        <v>0</v>
      </c>
      <c r="AK2857" s="63">
        <v>0</v>
      </c>
      <c r="AL2857" s="63">
        <v>1</v>
      </c>
      <c r="AM2857" s="63">
        <v>0</v>
      </c>
      <c r="AN2857" s="63">
        <v>0</v>
      </c>
      <c r="AO2857" s="63">
        <v>0</v>
      </c>
      <c r="AP2857" s="63">
        <v>0</v>
      </c>
      <c r="AQ2857" s="63">
        <v>0</v>
      </c>
      <c r="AR2857" s="63">
        <v>0</v>
      </c>
      <c r="AS2857" s="63">
        <v>0</v>
      </c>
      <c r="AT2857" s="63">
        <v>0</v>
      </c>
      <c r="AU2857" s="63">
        <v>0</v>
      </c>
      <c r="AV2857" s="63">
        <v>0</v>
      </c>
      <c r="AW2857" s="63">
        <v>0</v>
      </c>
      <c r="AX2857" s="63">
        <v>0</v>
      </c>
      <c r="AY2857" s="63">
        <v>0</v>
      </c>
      <c r="BA2857" s="5">
        <f>IF(Q2857&gt;0,RANK(Q2857,(N2857:P2857,Q2857:AE2857)),0)</f>
        <v>3</v>
      </c>
      <c r="BB2857" s="5">
        <f>IF(R2857&gt;0,RANK(R2857,(N2857:P2857,Q2857:AE2857)),0)</f>
        <v>4</v>
      </c>
      <c r="BC2857" s="5">
        <f>IF(T2857&gt;0,RANK(T2857,(N2857:P2857,Q2857:AE2857)),0)</f>
        <v>0</v>
      </c>
      <c r="BD2857" s="5">
        <f>IF(S2857&gt;0,RANK(S2857,(N2857:P2857,Q2857:AE2857)),0)</f>
        <v>0</v>
      </c>
      <c r="BE2857" s="2">
        <f t="shared" si="1090"/>
        <v>1.112565445026178E-2</v>
      </c>
      <c r="BF2857" s="2">
        <f t="shared" si="1091"/>
        <v>3.0759162303664921E-3</v>
      </c>
      <c r="BG2857" s="2">
        <f t="shared" si="1092"/>
        <v>0</v>
      </c>
      <c r="BH2857" s="2">
        <f t="shared" si="1093"/>
        <v>0</v>
      </c>
      <c r="BJ2857" t="s">
        <v>925</v>
      </c>
      <c r="BK2857" t="s">
        <v>53</v>
      </c>
      <c r="BL2857">
        <v>23</v>
      </c>
      <c r="BN2857" s="112">
        <v>48</v>
      </c>
      <c r="BO2857" s="114">
        <v>465</v>
      </c>
      <c r="BP2857" s="118">
        <f t="shared" si="1084"/>
        <v>48465</v>
      </c>
      <c r="BQ2857" s="118">
        <f t="shared" si="1097"/>
        <v>48465</v>
      </c>
      <c r="BR2857" s="5" t="s">
        <v>3151</v>
      </c>
      <c r="CD2857" s="63">
        <f t="shared" si="1094"/>
        <v>15280</v>
      </c>
      <c r="CE2857" s="63">
        <v>2</v>
      </c>
    </row>
    <row r="2858" spans="1:83" ht="15" hidden="1" customHeight="1" outlineLevel="1">
      <c r="A2858" t="s">
        <v>2094</v>
      </c>
      <c r="B2858" t="s">
        <v>53</v>
      </c>
      <c r="C2858" s="1">
        <f t="shared" si="1085"/>
        <v>26029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0</v>
      </c>
      <c r="G2858" s="129">
        <f t="shared" si="1095"/>
        <v>18754</v>
      </c>
      <c r="H2858" s="134">
        <f t="shared" si="1096"/>
        <v>0.7205040531714626</v>
      </c>
      <c r="I2858" s="2"/>
      <c r="J2858" s="2">
        <f t="shared" si="1086"/>
        <v>0.13508010296208076</v>
      </c>
      <c r="K2858" s="2">
        <f t="shared" si="1087"/>
        <v>0.85558415613354333</v>
      </c>
      <c r="L2858" s="2">
        <f t="shared" si="1088"/>
        <v>0</v>
      </c>
      <c r="M2858" s="2">
        <f t="shared" si="1089"/>
        <v>9.3357409043759443E-3</v>
      </c>
      <c r="N2858" s="63">
        <v>3516</v>
      </c>
      <c r="O2858" s="63">
        <v>22270</v>
      </c>
      <c r="P2858" s="63">
        <v>0</v>
      </c>
      <c r="Q2858" s="63">
        <v>175</v>
      </c>
      <c r="R2858" s="63">
        <v>33</v>
      </c>
      <c r="S2858" s="63">
        <v>0</v>
      </c>
      <c r="T2858" s="63">
        <v>0</v>
      </c>
      <c r="U2858" s="63">
        <v>0</v>
      </c>
      <c r="V2858" s="63">
        <v>0</v>
      </c>
      <c r="W2858" s="63">
        <v>0</v>
      </c>
      <c r="X2858" s="63">
        <v>0</v>
      </c>
      <c r="Y2858" s="63">
        <v>0</v>
      </c>
      <c r="Z2858" s="63">
        <v>0</v>
      </c>
      <c r="AA2858" s="63">
        <v>0</v>
      </c>
      <c r="AB2858" s="63">
        <v>0</v>
      </c>
      <c r="AC2858" s="63">
        <v>0</v>
      </c>
      <c r="AD2858" s="63">
        <v>0</v>
      </c>
      <c r="AE2858" s="63">
        <v>0</v>
      </c>
      <c r="AF2858" s="63">
        <v>0</v>
      </c>
      <c r="AG2858" s="63">
        <v>0</v>
      </c>
      <c r="AH2858" s="63">
        <v>0</v>
      </c>
      <c r="AI2858" s="63">
        <v>35</v>
      </c>
      <c r="AJ2858" s="63">
        <v>0</v>
      </c>
      <c r="AK2858" s="63">
        <v>0</v>
      </c>
      <c r="AL2858" s="63">
        <v>0</v>
      </c>
      <c r="AM2858" s="63">
        <v>0</v>
      </c>
      <c r="AN2858" s="63">
        <v>0</v>
      </c>
      <c r="AO2858" s="63">
        <v>0</v>
      </c>
      <c r="AP2858" s="63">
        <v>0</v>
      </c>
      <c r="AQ2858" s="63">
        <v>0</v>
      </c>
      <c r="AR2858" s="63">
        <v>0</v>
      </c>
      <c r="AS2858" s="63">
        <v>0</v>
      </c>
      <c r="AT2858" s="63">
        <v>0</v>
      </c>
      <c r="AU2858" s="63">
        <v>0</v>
      </c>
      <c r="AV2858" s="63">
        <v>0</v>
      </c>
      <c r="AW2858" s="63">
        <v>0</v>
      </c>
      <c r="AX2858" s="63">
        <v>0</v>
      </c>
      <c r="AY2858" s="63">
        <v>0</v>
      </c>
      <c r="BA2858" s="5">
        <f>IF(Q2858&gt;0,RANK(Q2858,(N2858:P2858,Q2858:AE2858)),0)</f>
        <v>3</v>
      </c>
      <c r="BB2858" s="5">
        <f>IF(R2858&gt;0,RANK(R2858,(N2858:P2858,Q2858:AE2858)),0)</f>
        <v>4</v>
      </c>
      <c r="BC2858" s="5">
        <f>IF(T2858&gt;0,RANK(T2858,(N2858:P2858,Q2858:AE2858)),0)</f>
        <v>0</v>
      </c>
      <c r="BD2858" s="5">
        <f>IF(S2858&gt;0,RANK(S2858,(N2858:P2858,Q2858:AE2858)),0)</f>
        <v>0</v>
      </c>
      <c r="BE2858" s="2">
        <f t="shared" si="1090"/>
        <v>6.7232701986246106E-3</v>
      </c>
      <c r="BF2858" s="2">
        <f t="shared" si="1091"/>
        <v>1.2678166660263551E-3</v>
      </c>
      <c r="BG2858" s="2">
        <f t="shared" si="1092"/>
        <v>0</v>
      </c>
      <c r="BH2858" s="2">
        <f t="shared" si="1093"/>
        <v>0</v>
      </c>
      <c r="BJ2858" t="s">
        <v>2094</v>
      </c>
      <c r="BK2858" t="s">
        <v>53</v>
      </c>
      <c r="BL2858">
        <v>5</v>
      </c>
      <c r="BN2858" s="112">
        <v>48</v>
      </c>
      <c r="BO2858" s="114">
        <v>467</v>
      </c>
      <c r="BP2858" s="118">
        <f t="shared" ref="BP2858:BP2921" si="1098">1000*BN2858+BO2858</f>
        <v>48467</v>
      </c>
      <c r="BQ2858" s="118">
        <f t="shared" si="1097"/>
        <v>48467</v>
      </c>
      <c r="BR2858" s="5" t="s">
        <v>3151</v>
      </c>
      <c r="CD2858" s="63">
        <f t="shared" si="1094"/>
        <v>26029</v>
      </c>
      <c r="CE2858" s="63">
        <v>0</v>
      </c>
    </row>
    <row r="2859" spans="1:83" ht="15" hidden="1" customHeight="1" outlineLevel="1">
      <c r="A2859" t="s">
        <v>6</v>
      </c>
      <c r="B2859" t="s">
        <v>53</v>
      </c>
      <c r="C2859" s="1">
        <f t="shared" si="1085"/>
        <v>34188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0</v>
      </c>
      <c r="G2859" s="129">
        <f t="shared" si="1095"/>
        <v>12978</v>
      </c>
      <c r="H2859" s="134">
        <f t="shared" si="1096"/>
        <v>0.37960687960687961</v>
      </c>
      <c r="I2859" s="2"/>
      <c r="J2859" s="2">
        <f t="shared" si="1086"/>
        <v>0.30361530361530359</v>
      </c>
      <c r="K2859" s="2">
        <f t="shared" si="1087"/>
        <v>0.6832221832221832</v>
      </c>
      <c r="L2859" s="2">
        <f t="shared" si="1088"/>
        <v>0</v>
      </c>
      <c r="M2859" s="2">
        <f t="shared" si="1089"/>
        <v>1.3162513162513267E-2</v>
      </c>
      <c r="N2859" s="63">
        <v>10380</v>
      </c>
      <c r="O2859" s="63">
        <v>23358</v>
      </c>
      <c r="P2859" s="63">
        <v>0</v>
      </c>
      <c r="Q2859" s="63">
        <v>339</v>
      </c>
      <c r="R2859" s="63">
        <v>103</v>
      </c>
      <c r="S2859" s="63">
        <v>0</v>
      </c>
      <c r="T2859" s="63">
        <v>0</v>
      </c>
      <c r="U2859" s="63">
        <v>0</v>
      </c>
      <c r="V2859" s="63">
        <v>1</v>
      </c>
      <c r="W2859" s="63">
        <v>2</v>
      </c>
      <c r="X2859" s="63">
        <v>0</v>
      </c>
      <c r="Y2859" s="63">
        <v>0</v>
      </c>
      <c r="Z2859" s="63">
        <v>5</v>
      </c>
      <c r="AA2859" s="63">
        <v>0</v>
      </c>
      <c r="AB2859" s="63">
        <v>0</v>
      </c>
      <c r="AC2859" s="63">
        <v>0</v>
      </c>
      <c r="AD2859" s="63">
        <v>0</v>
      </c>
      <c r="AE2859" s="63">
        <v>0</v>
      </c>
      <c r="AF2859" s="63">
        <v>0</v>
      </c>
      <c r="AG2859" s="63">
        <v>0</v>
      </c>
      <c r="AH2859" s="63">
        <v>0</v>
      </c>
      <c r="AI2859" s="63">
        <v>0</v>
      </c>
      <c r="AJ2859" s="63">
        <v>0</v>
      </c>
      <c r="AK2859" s="63">
        <v>0</v>
      </c>
      <c r="AL2859" s="63">
        <v>0</v>
      </c>
      <c r="AM2859" s="63">
        <v>0</v>
      </c>
      <c r="AN2859" s="63">
        <v>0</v>
      </c>
      <c r="AO2859" s="63">
        <v>0</v>
      </c>
      <c r="AP2859" s="63">
        <v>0</v>
      </c>
      <c r="AQ2859" s="63">
        <v>0</v>
      </c>
      <c r="AR2859" s="63">
        <v>0</v>
      </c>
      <c r="AS2859" s="63">
        <v>0</v>
      </c>
      <c r="AT2859" s="63">
        <v>0</v>
      </c>
      <c r="AU2859" s="63">
        <v>0</v>
      </c>
      <c r="AV2859" s="63">
        <v>0</v>
      </c>
      <c r="AW2859" s="63">
        <v>0</v>
      </c>
      <c r="AX2859" s="63">
        <v>0</v>
      </c>
      <c r="AY2859" s="63">
        <v>0</v>
      </c>
      <c r="BA2859" s="5">
        <f>IF(Q2859&gt;0,RANK(Q2859,(N2859:P2859,Q2859:AE2859)),0)</f>
        <v>3</v>
      </c>
      <c r="BB2859" s="5">
        <f>IF(R2859&gt;0,RANK(R2859,(N2859:P2859,Q2859:AE2859)),0)</f>
        <v>4</v>
      </c>
      <c r="BC2859" s="5">
        <f>IF(T2859&gt;0,RANK(T2859,(N2859:P2859,Q2859:AE2859)),0)</f>
        <v>0</v>
      </c>
      <c r="BD2859" s="5">
        <f>IF(S2859&gt;0,RANK(S2859,(N2859:P2859,Q2859:AE2859)),0)</f>
        <v>0</v>
      </c>
      <c r="BE2859" s="2">
        <f t="shared" si="1090"/>
        <v>9.9157599157599155E-3</v>
      </c>
      <c r="BF2859" s="2">
        <f t="shared" si="1091"/>
        <v>3.0127530127530126E-3</v>
      </c>
      <c r="BG2859" s="2">
        <f t="shared" si="1092"/>
        <v>0</v>
      </c>
      <c r="BH2859" s="2">
        <f t="shared" si="1093"/>
        <v>0</v>
      </c>
      <c r="BJ2859" t="s">
        <v>6</v>
      </c>
      <c r="BK2859" t="s">
        <v>53</v>
      </c>
      <c r="BL2859">
        <v>27</v>
      </c>
      <c r="BN2859" s="112">
        <v>48</v>
      </c>
      <c r="BO2859" s="114">
        <v>469</v>
      </c>
      <c r="BP2859" s="118">
        <f t="shared" si="1098"/>
        <v>48469</v>
      </c>
      <c r="BQ2859" s="118">
        <f t="shared" si="1097"/>
        <v>48469</v>
      </c>
      <c r="BR2859" s="5" t="s">
        <v>3151</v>
      </c>
      <c r="CD2859" s="63">
        <f t="shared" si="1094"/>
        <v>34188</v>
      </c>
      <c r="CE2859" s="63">
        <v>2</v>
      </c>
    </row>
    <row r="2860" spans="1:83" ht="15" hidden="1" customHeight="1" outlineLevel="1">
      <c r="A2860" t="s">
        <v>1375</v>
      </c>
      <c r="B2860" t="s">
        <v>53</v>
      </c>
      <c r="C2860" s="1">
        <f t="shared" si="1085"/>
        <v>23612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0</v>
      </c>
      <c r="G2860" s="129">
        <f t="shared" si="1095"/>
        <v>7491</v>
      </c>
      <c r="H2860" s="134">
        <f t="shared" si="1096"/>
        <v>0.31725393867524987</v>
      </c>
      <c r="I2860" s="2"/>
      <c r="J2860" s="2">
        <f t="shared" si="1086"/>
        <v>0.33389801795697105</v>
      </c>
      <c r="K2860" s="2">
        <f t="shared" si="1087"/>
        <v>0.65115195663222092</v>
      </c>
      <c r="L2860" s="2">
        <f t="shared" si="1088"/>
        <v>0</v>
      </c>
      <c r="M2860" s="2">
        <f t="shared" si="1089"/>
        <v>1.4950025410808032E-2</v>
      </c>
      <c r="N2860" s="63">
        <v>7884</v>
      </c>
      <c r="O2860" s="63">
        <v>15375</v>
      </c>
      <c r="P2860" s="63">
        <v>0</v>
      </c>
      <c r="Q2860" s="63">
        <v>287</v>
      </c>
      <c r="R2860" s="63">
        <v>63</v>
      </c>
      <c r="S2860" s="63">
        <v>0</v>
      </c>
      <c r="T2860" s="63">
        <v>0</v>
      </c>
      <c r="U2860" s="63">
        <v>0</v>
      </c>
      <c r="V2860" s="63">
        <v>0</v>
      </c>
      <c r="W2860" s="63">
        <v>2</v>
      </c>
      <c r="X2860" s="63">
        <v>0</v>
      </c>
      <c r="Y2860" s="63">
        <v>0</v>
      </c>
      <c r="Z2860" s="63">
        <v>0</v>
      </c>
      <c r="AA2860" s="63">
        <v>0</v>
      </c>
      <c r="AB2860" s="63">
        <v>0</v>
      </c>
      <c r="AC2860" s="63">
        <v>0</v>
      </c>
      <c r="AD2860" s="63">
        <v>0</v>
      </c>
      <c r="AE2860" s="63">
        <v>0</v>
      </c>
      <c r="AF2860" s="63">
        <v>0</v>
      </c>
      <c r="AG2860" s="63">
        <v>0</v>
      </c>
      <c r="AH2860" s="63">
        <v>0</v>
      </c>
      <c r="AI2860" s="63">
        <v>0</v>
      </c>
      <c r="AJ2860" s="63">
        <v>0</v>
      </c>
      <c r="AK2860" s="63">
        <v>0</v>
      </c>
      <c r="AL2860" s="63">
        <v>1</v>
      </c>
      <c r="AM2860" s="63">
        <v>0</v>
      </c>
      <c r="AN2860" s="63">
        <v>0</v>
      </c>
      <c r="AO2860" s="63">
        <v>0</v>
      </c>
      <c r="AP2860" s="63">
        <v>0</v>
      </c>
      <c r="AQ2860" s="63">
        <v>0</v>
      </c>
      <c r="AR2860" s="63">
        <v>0</v>
      </c>
      <c r="AS2860" s="63">
        <v>0</v>
      </c>
      <c r="AT2860" s="63">
        <v>0</v>
      </c>
      <c r="AU2860" s="63">
        <v>0</v>
      </c>
      <c r="AV2860" s="63">
        <v>0</v>
      </c>
      <c r="AW2860" s="63">
        <v>0</v>
      </c>
      <c r="AX2860" s="63">
        <v>0</v>
      </c>
      <c r="AY2860" s="63">
        <v>0</v>
      </c>
      <c r="BA2860" s="5">
        <f>IF(Q2860&gt;0,RANK(Q2860,(N2860:P2860,Q2860:AE2860)),0)</f>
        <v>3</v>
      </c>
      <c r="BB2860" s="5">
        <f>IF(R2860&gt;0,RANK(R2860,(N2860:P2860,Q2860:AE2860)),0)</f>
        <v>4</v>
      </c>
      <c r="BC2860" s="5">
        <f>IF(T2860&gt;0,RANK(T2860,(N2860:P2860,Q2860:AE2860)),0)</f>
        <v>0</v>
      </c>
      <c r="BD2860" s="5">
        <f>IF(S2860&gt;0,RANK(S2860,(N2860:P2860,Q2860:AE2860)),0)</f>
        <v>0</v>
      </c>
      <c r="BE2860" s="2">
        <f t="shared" si="1090"/>
        <v>1.2154836523801458E-2</v>
      </c>
      <c r="BF2860" s="2">
        <f t="shared" si="1091"/>
        <v>2.6681348466881245E-3</v>
      </c>
      <c r="BG2860" s="2">
        <f t="shared" si="1092"/>
        <v>0</v>
      </c>
      <c r="BH2860" s="2">
        <f t="shared" si="1093"/>
        <v>0</v>
      </c>
      <c r="BJ2860" t="s">
        <v>1375</v>
      </c>
      <c r="BK2860" t="s">
        <v>53</v>
      </c>
      <c r="BL2860">
        <v>8</v>
      </c>
      <c r="BN2860" s="112">
        <v>48</v>
      </c>
      <c r="BO2860" s="114">
        <v>471</v>
      </c>
      <c r="BP2860" s="118">
        <f t="shared" si="1098"/>
        <v>48471</v>
      </c>
      <c r="BQ2860" s="118">
        <f t="shared" si="1097"/>
        <v>48471</v>
      </c>
      <c r="BR2860" s="5" t="s">
        <v>3151</v>
      </c>
      <c r="CD2860" s="63">
        <f t="shared" si="1094"/>
        <v>23612</v>
      </c>
      <c r="CE2860" s="63">
        <v>2</v>
      </c>
    </row>
    <row r="2861" spans="1:83" ht="15" hidden="1" customHeight="1" outlineLevel="1">
      <c r="A2861" t="s">
        <v>1934</v>
      </c>
      <c r="B2861" t="s">
        <v>53</v>
      </c>
      <c r="C2861" s="1">
        <f t="shared" si="1085"/>
        <v>22734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0</v>
      </c>
      <c r="G2861" s="129">
        <f t="shared" si="1095"/>
        <v>6069</v>
      </c>
      <c r="H2861" s="134">
        <f t="shared" si="1096"/>
        <v>0.26695698073370283</v>
      </c>
      <c r="I2861" s="2"/>
      <c r="J2861" s="2">
        <f t="shared" si="1086"/>
        <v>0.3602973519838128</v>
      </c>
      <c r="K2861" s="2">
        <f t="shared" si="1087"/>
        <v>0.62725433271751563</v>
      </c>
      <c r="L2861" s="2">
        <f t="shared" si="1088"/>
        <v>0</v>
      </c>
      <c r="M2861" s="2">
        <f t="shared" si="1089"/>
        <v>1.244831529867152E-2</v>
      </c>
      <c r="N2861" s="63">
        <v>8191</v>
      </c>
      <c r="O2861" s="63">
        <v>14260</v>
      </c>
      <c r="P2861" s="63">
        <v>0</v>
      </c>
      <c r="Q2861" s="63">
        <v>201</v>
      </c>
      <c r="R2861" s="63">
        <v>82</v>
      </c>
      <c r="S2861" s="63">
        <v>0</v>
      </c>
      <c r="T2861" s="63">
        <v>0</v>
      </c>
      <c r="U2861" s="63">
        <v>0</v>
      </c>
      <c r="V2861" s="63">
        <v>0</v>
      </c>
      <c r="W2861" s="63">
        <v>0</v>
      </c>
      <c r="X2861" s="63">
        <v>0</v>
      </c>
      <c r="Y2861" s="63">
        <v>0</v>
      </c>
      <c r="Z2861" s="63">
        <v>0</v>
      </c>
      <c r="AA2861" s="63">
        <v>0</v>
      </c>
      <c r="AB2861" s="63">
        <v>0</v>
      </c>
      <c r="AC2861" s="63">
        <v>0</v>
      </c>
      <c r="AD2861" s="63">
        <v>0</v>
      </c>
      <c r="AE2861" s="63">
        <v>0</v>
      </c>
      <c r="AF2861" s="63">
        <v>0</v>
      </c>
      <c r="AG2861" s="63">
        <v>0</v>
      </c>
      <c r="AH2861" s="63">
        <v>0</v>
      </c>
      <c r="AI2861" s="63">
        <v>0</v>
      </c>
      <c r="AJ2861" s="63">
        <v>0</v>
      </c>
      <c r="AK2861" s="63">
        <v>0</v>
      </c>
      <c r="AL2861" s="63">
        <v>0</v>
      </c>
      <c r="AM2861" s="63">
        <v>0</v>
      </c>
      <c r="AN2861" s="63">
        <v>0</v>
      </c>
      <c r="AO2861" s="63">
        <v>0</v>
      </c>
      <c r="AP2861" s="63">
        <v>0</v>
      </c>
      <c r="AQ2861" s="63">
        <v>0</v>
      </c>
      <c r="AR2861" s="63">
        <v>0</v>
      </c>
      <c r="AS2861" s="63">
        <v>0</v>
      </c>
      <c r="AT2861" s="63">
        <v>0</v>
      </c>
      <c r="AU2861" s="63">
        <v>0</v>
      </c>
      <c r="AV2861" s="63">
        <v>0</v>
      </c>
      <c r="AW2861" s="63">
        <v>0</v>
      </c>
      <c r="AX2861" s="63">
        <v>0</v>
      </c>
      <c r="AY2861" s="63">
        <v>0</v>
      </c>
      <c r="BA2861" s="5">
        <f>IF(Q2861&gt;0,RANK(Q2861,(N2861:P2861,Q2861:AE2861)),0)</f>
        <v>3</v>
      </c>
      <c r="BB2861" s="5">
        <f>IF(R2861&gt;0,RANK(R2861,(N2861:P2861,Q2861:AE2861)),0)</f>
        <v>4</v>
      </c>
      <c r="BC2861" s="5">
        <f>IF(T2861&gt;0,RANK(T2861,(N2861:P2861,Q2861:AE2861)),0)</f>
        <v>0</v>
      </c>
      <c r="BD2861" s="5">
        <f>IF(S2861&gt;0,RANK(S2861,(N2861:P2861,Q2861:AE2861)),0)</f>
        <v>0</v>
      </c>
      <c r="BE2861" s="2">
        <f t="shared" si="1090"/>
        <v>8.8413829506466084E-3</v>
      </c>
      <c r="BF2861" s="2">
        <f t="shared" si="1091"/>
        <v>3.6069323480249845E-3</v>
      </c>
      <c r="BG2861" s="2">
        <f t="shared" si="1092"/>
        <v>0</v>
      </c>
      <c r="BH2861" s="2">
        <f t="shared" si="1093"/>
        <v>0</v>
      </c>
      <c r="BJ2861" t="s">
        <v>1934</v>
      </c>
      <c r="BK2861" t="s">
        <v>53</v>
      </c>
      <c r="BL2861">
        <v>10</v>
      </c>
      <c r="BN2861" s="112">
        <v>48</v>
      </c>
      <c r="BO2861" s="114">
        <v>473</v>
      </c>
      <c r="BP2861" s="118">
        <f t="shared" si="1098"/>
        <v>48473</v>
      </c>
      <c r="BQ2861" s="118">
        <f t="shared" si="1097"/>
        <v>48473</v>
      </c>
      <c r="BR2861" s="5" t="s">
        <v>3151</v>
      </c>
      <c r="CD2861" s="63">
        <f t="shared" si="1094"/>
        <v>22734</v>
      </c>
      <c r="CE2861" s="63">
        <v>0</v>
      </c>
    </row>
    <row r="2862" spans="1:83" ht="15" hidden="1" customHeight="1" outlineLevel="1">
      <c r="A2862" t="s">
        <v>701</v>
      </c>
      <c r="B2862" t="s">
        <v>53</v>
      </c>
      <c r="C2862" s="1">
        <f t="shared" si="1085"/>
        <v>4060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0</v>
      </c>
      <c r="G2862" s="129">
        <f t="shared" si="1095"/>
        <v>2477</v>
      </c>
      <c r="H2862" s="134">
        <f t="shared" si="1096"/>
        <v>0.61009852216748772</v>
      </c>
      <c r="I2862" s="2"/>
      <c r="J2862" s="2">
        <f t="shared" si="1086"/>
        <v>0.18817733990147784</v>
      </c>
      <c r="K2862" s="2">
        <f t="shared" si="1087"/>
        <v>0.7982758620689655</v>
      </c>
      <c r="L2862" s="2">
        <f t="shared" si="1088"/>
        <v>0</v>
      </c>
      <c r="M2862" s="2">
        <f t="shared" si="1089"/>
        <v>1.3546798029556606E-2</v>
      </c>
      <c r="N2862" s="63">
        <v>764</v>
      </c>
      <c r="O2862" s="63">
        <v>3241</v>
      </c>
      <c r="P2862" s="63">
        <v>0</v>
      </c>
      <c r="Q2862" s="63">
        <v>29</v>
      </c>
      <c r="R2862" s="63">
        <v>26</v>
      </c>
      <c r="S2862" s="63">
        <v>0</v>
      </c>
      <c r="T2862" s="63">
        <v>0</v>
      </c>
      <c r="U2862" s="63">
        <v>0</v>
      </c>
      <c r="V2862" s="63">
        <v>0</v>
      </c>
      <c r="W2862" s="63">
        <v>0</v>
      </c>
      <c r="X2862" s="63">
        <v>0</v>
      </c>
      <c r="Y2862" s="63">
        <v>0</v>
      </c>
      <c r="Z2862" s="63">
        <v>0</v>
      </c>
      <c r="AA2862" s="63">
        <v>0</v>
      </c>
      <c r="AB2862" s="63">
        <v>0</v>
      </c>
      <c r="AC2862" s="63">
        <v>0</v>
      </c>
      <c r="AD2862" s="63">
        <v>0</v>
      </c>
      <c r="AE2862" s="63">
        <v>0</v>
      </c>
      <c r="AF2862" s="63">
        <v>0</v>
      </c>
      <c r="AG2862" s="63">
        <v>0</v>
      </c>
      <c r="AH2862" s="63">
        <v>0</v>
      </c>
      <c r="AI2862" s="63">
        <v>0</v>
      </c>
      <c r="AJ2862" s="63">
        <v>0</v>
      </c>
      <c r="AK2862" s="63">
        <v>0</v>
      </c>
      <c r="AL2862" s="63">
        <v>0</v>
      </c>
      <c r="AM2862" s="63">
        <v>0</v>
      </c>
      <c r="AN2862" s="63">
        <v>0</v>
      </c>
      <c r="AO2862" s="63">
        <v>0</v>
      </c>
      <c r="AP2862" s="63">
        <v>0</v>
      </c>
      <c r="AQ2862" s="63">
        <v>0</v>
      </c>
      <c r="AR2862" s="63">
        <v>0</v>
      </c>
      <c r="AS2862" s="63">
        <v>0</v>
      </c>
      <c r="AT2862" s="63">
        <v>0</v>
      </c>
      <c r="AU2862" s="63">
        <v>0</v>
      </c>
      <c r="AV2862" s="63">
        <v>0</v>
      </c>
      <c r="AW2862" s="63">
        <v>0</v>
      </c>
      <c r="AX2862" s="63">
        <v>0</v>
      </c>
      <c r="AY2862" s="63">
        <v>0</v>
      </c>
      <c r="BA2862" s="5">
        <f>IF(Q2862&gt;0,RANK(Q2862,(N2862:P2862,Q2862:AE2862)),0)</f>
        <v>3</v>
      </c>
      <c r="BB2862" s="5">
        <f>IF(R2862&gt;0,RANK(R2862,(N2862:P2862,Q2862:AE2862)),0)</f>
        <v>4</v>
      </c>
      <c r="BC2862" s="5">
        <f>IF(T2862&gt;0,RANK(T2862,(N2862:P2862,Q2862:AE2862)),0)</f>
        <v>0</v>
      </c>
      <c r="BD2862" s="5">
        <f>IF(S2862&gt;0,RANK(S2862,(N2862:P2862,Q2862:AE2862)),0)</f>
        <v>0</v>
      </c>
      <c r="BE2862" s="2">
        <f t="shared" si="1090"/>
        <v>7.1428571428571426E-3</v>
      </c>
      <c r="BF2862" s="2">
        <f t="shared" si="1091"/>
        <v>6.4039408866995075E-3</v>
      </c>
      <c r="BG2862" s="2">
        <f t="shared" si="1092"/>
        <v>0</v>
      </c>
      <c r="BH2862" s="2">
        <f t="shared" si="1093"/>
        <v>0</v>
      </c>
      <c r="BJ2862" t="s">
        <v>701</v>
      </c>
      <c r="BK2862" t="s">
        <v>53</v>
      </c>
      <c r="BL2862">
        <v>23</v>
      </c>
      <c r="BN2862" s="112">
        <v>48</v>
      </c>
      <c r="BO2862" s="114">
        <v>475</v>
      </c>
      <c r="BP2862" s="118">
        <f t="shared" si="1098"/>
        <v>48475</v>
      </c>
      <c r="BQ2862" s="118">
        <f t="shared" si="1097"/>
        <v>48475</v>
      </c>
      <c r="BR2862" s="5" t="s">
        <v>3151</v>
      </c>
      <c r="CD2862" s="63">
        <f t="shared" si="1094"/>
        <v>4060</v>
      </c>
      <c r="CE2862" s="63">
        <v>0</v>
      </c>
    </row>
    <row r="2863" spans="1:83" ht="15" hidden="1" customHeight="1" outlineLevel="1">
      <c r="A2863" t="s">
        <v>691</v>
      </c>
      <c r="B2863" t="s">
        <v>53</v>
      </c>
      <c r="C2863" s="1">
        <f t="shared" si="1085"/>
        <v>17427</v>
      </c>
      <c r="D2863" s="5">
        <f>IF(N2863&gt;0, RANK(N2863,(N2863:P2863,Q2863:AE2863)),0)</f>
        <v>2</v>
      </c>
      <c r="E2863" s="5">
        <f>IF(O2863&gt;0,RANK(O2863,(N2863:P2863,Q2863:AE2863)),0)</f>
        <v>1</v>
      </c>
      <c r="F2863" s="5">
        <f>IF(P2863&gt;0,RANK(P2863,(N2863:P2863,Q2863:AE2863)),0)</f>
        <v>0</v>
      </c>
      <c r="G2863" s="129">
        <f t="shared" si="1095"/>
        <v>8698</v>
      </c>
      <c r="H2863" s="134">
        <f t="shared" si="1096"/>
        <v>0.49911057554369659</v>
      </c>
      <c r="I2863" s="2"/>
      <c r="J2863" s="2">
        <f t="shared" si="1086"/>
        <v>0.24450565214896425</v>
      </c>
      <c r="K2863" s="2">
        <f t="shared" si="1087"/>
        <v>0.74361622769266078</v>
      </c>
      <c r="L2863" s="2">
        <f t="shared" si="1088"/>
        <v>0</v>
      </c>
      <c r="M2863" s="2">
        <f t="shared" si="1089"/>
        <v>1.1878120158374972E-2</v>
      </c>
      <c r="N2863" s="63">
        <v>4261</v>
      </c>
      <c r="O2863" s="63">
        <v>12959</v>
      </c>
      <c r="P2863" s="63">
        <v>0</v>
      </c>
      <c r="Q2863" s="63">
        <v>178</v>
      </c>
      <c r="R2863" s="63">
        <v>20</v>
      </c>
      <c r="S2863" s="63">
        <v>0</v>
      </c>
      <c r="T2863" s="63">
        <v>0</v>
      </c>
      <c r="U2863" s="63">
        <v>0</v>
      </c>
      <c r="V2863" s="63">
        <v>0</v>
      </c>
      <c r="W2863" s="63">
        <v>2</v>
      </c>
      <c r="X2863" s="63">
        <v>0</v>
      </c>
      <c r="Y2863" s="63">
        <v>0</v>
      </c>
      <c r="Z2863" s="63">
        <v>5</v>
      </c>
      <c r="AA2863" s="63">
        <v>0</v>
      </c>
      <c r="AB2863" s="63">
        <v>0</v>
      </c>
      <c r="AC2863" s="63">
        <v>0</v>
      </c>
      <c r="AD2863" s="63">
        <v>0</v>
      </c>
      <c r="AE2863" s="63">
        <v>0</v>
      </c>
      <c r="AF2863" s="63">
        <v>0</v>
      </c>
      <c r="AG2863" s="63">
        <v>0</v>
      </c>
      <c r="AH2863" s="63">
        <v>0</v>
      </c>
      <c r="AI2863" s="63">
        <v>0</v>
      </c>
      <c r="AJ2863" s="63">
        <v>0</v>
      </c>
      <c r="AK2863" s="63">
        <v>0</v>
      </c>
      <c r="AL2863" s="63">
        <v>2</v>
      </c>
      <c r="AM2863" s="63">
        <v>0</v>
      </c>
      <c r="AN2863" s="63">
        <v>0</v>
      </c>
      <c r="AO2863" s="63">
        <v>0</v>
      </c>
      <c r="AP2863" s="63">
        <v>0</v>
      </c>
      <c r="AQ2863" s="63">
        <v>0</v>
      </c>
      <c r="AR2863" s="63">
        <v>0</v>
      </c>
      <c r="AS2863" s="63">
        <v>0</v>
      </c>
      <c r="AT2863" s="63">
        <v>0</v>
      </c>
      <c r="AU2863" s="63">
        <v>0</v>
      </c>
      <c r="AV2863" s="63">
        <v>0</v>
      </c>
      <c r="AW2863" s="63">
        <v>0</v>
      </c>
      <c r="AX2863" s="63">
        <v>0</v>
      </c>
      <c r="AY2863" s="63">
        <v>0</v>
      </c>
      <c r="BA2863" s="5">
        <f>IF(Q2863&gt;0,RANK(Q2863,(N2863:P2863,Q2863:AE2863)),0)</f>
        <v>3</v>
      </c>
      <c r="BB2863" s="5">
        <f>IF(R2863&gt;0,RANK(R2863,(N2863:P2863,Q2863:AE2863)),0)</f>
        <v>4</v>
      </c>
      <c r="BC2863" s="5">
        <f>IF(T2863&gt;0,RANK(T2863,(N2863:P2863,Q2863:AE2863)),0)</f>
        <v>0</v>
      </c>
      <c r="BD2863" s="5">
        <f>IF(S2863&gt;0,RANK(S2863,(N2863:P2863,Q2863:AE2863)),0)</f>
        <v>0</v>
      </c>
      <c r="BE2863" s="2">
        <f t="shared" si="1090"/>
        <v>1.0214035691742698E-2</v>
      </c>
      <c r="BF2863" s="2">
        <f t="shared" si="1091"/>
        <v>1.1476444597463705E-3</v>
      </c>
      <c r="BG2863" s="2">
        <f t="shared" si="1092"/>
        <v>0</v>
      </c>
      <c r="BH2863" s="2">
        <f t="shared" si="1093"/>
        <v>0</v>
      </c>
      <c r="BJ2863" t="s">
        <v>691</v>
      </c>
      <c r="BK2863" t="s">
        <v>53</v>
      </c>
      <c r="BL2863">
        <v>10</v>
      </c>
      <c r="BN2863" s="112">
        <v>48</v>
      </c>
      <c r="BO2863" s="114">
        <v>477</v>
      </c>
      <c r="BP2863" s="118">
        <f t="shared" si="1098"/>
        <v>48477</v>
      </c>
      <c r="BQ2863" s="118">
        <f t="shared" si="1097"/>
        <v>48477</v>
      </c>
      <c r="BR2863" s="5" t="s">
        <v>3151</v>
      </c>
      <c r="CD2863" s="63">
        <f t="shared" si="1094"/>
        <v>17427</v>
      </c>
      <c r="CE2863" s="63">
        <v>2</v>
      </c>
    </row>
    <row r="2864" spans="1:83" ht="15" hidden="1" customHeight="1" outlineLevel="1">
      <c r="A2864" t="s">
        <v>3031</v>
      </c>
      <c r="B2864" t="s">
        <v>53</v>
      </c>
      <c r="C2864" s="1">
        <f t="shared" si="1085"/>
        <v>68397</v>
      </c>
      <c r="D2864" s="5">
        <f>IF(N2864&gt;0, RANK(N2864,(N2864:P2864,Q2864:AE2864)),0)</f>
        <v>1</v>
      </c>
      <c r="E2864" s="5">
        <f>IF(O2864&gt;0,RANK(O2864,(N2864:P2864,Q2864:AE2864)),0)</f>
        <v>2</v>
      </c>
      <c r="F2864" s="5">
        <f>IF(P2864&gt;0,RANK(P2864,(N2864:P2864,Q2864:AE2864)),0)</f>
        <v>0</v>
      </c>
      <c r="G2864" s="129">
        <f t="shared" si="1095"/>
        <v>15922</v>
      </c>
      <c r="H2864" s="134">
        <f t="shared" si="1096"/>
        <v>0.23278798777724169</v>
      </c>
      <c r="I2864" s="2"/>
      <c r="J2864" s="2">
        <f t="shared" si="1086"/>
        <v>0.61143032589148649</v>
      </c>
      <c r="K2864" s="2">
        <f t="shared" si="1087"/>
        <v>0.3786423381142448</v>
      </c>
      <c r="L2864" s="2">
        <f t="shared" si="1088"/>
        <v>0</v>
      </c>
      <c r="M2864" s="2">
        <f t="shared" si="1089"/>
        <v>9.9273359942687045E-3</v>
      </c>
      <c r="N2864" s="63">
        <v>41820</v>
      </c>
      <c r="O2864" s="63">
        <v>25898</v>
      </c>
      <c r="P2864" s="63">
        <v>0</v>
      </c>
      <c r="Q2864" s="63">
        <v>446</v>
      </c>
      <c r="R2864" s="63">
        <v>233</v>
      </c>
      <c r="S2864" s="63">
        <v>0</v>
      </c>
      <c r="T2864" s="63">
        <v>0</v>
      </c>
      <c r="U2864" s="63">
        <v>0</v>
      </c>
      <c r="V2864" s="63">
        <v>0</v>
      </c>
      <c r="W2864" s="63">
        <v>0</v>
      </c>
      <c r="X2864" s="63">
        <v>0</v>
      </c>
      <c r="Y2864" s="63">
        <v>0</v>
      </c>
      <c r="Z2864" s="63">
        <v>0</v>
      </c>
      <c r="AA2864" s="63">
        <v>0</v>
      </c>
      <c r="AB2864" s="63">
        <v>0</v>
      </c>
      <c r="AC2864" s="63">
        <v>0</v>
      </c>
      <c r="AD2864" s="63">
        <v>0</v>
      </c>
      <c r="AE2864" s="63">
        <v>0</v>
      </c>
      <c r="AF2864" s="63">
        <v>0</v>
      </c>
      <c r="AG2864" s="63">
        <v>0</v>
      </c>
      <c r="AH2864" s="63">
        <v>0</v>
      </c>
      <c r="AI2864" s="63">
        <v>0</v>
      </c>
      <c r="AJ2864" s="63">
        <v>0</v>
      </c>
      <c r="AK2864" s="63">
        <v>0</v>
      </c>
      <c r="AL2864" s="63">
        <v>0</v>
      </c>
      <c r="AM2864" s="63">
        <v>0</v>
      </c>
      <c r="AN2864" s="63">
        <v>0</v>
      </c>
      <c r="AO2864" s="63">
        <v>0</v>
      </c>
      <c r="AP2864" s="63">
        <v>0</v>
      </c>
      <c r="AQ2864" s="63">
        <v>0</v>
      </c>
      <c r="AR2864" s="63">
        <v>0</v>
      </c>
      <c r="AS2864" s="63">
        <v>0</v>
      </c>
      <c r="AT2864" s="63">
        <v>0</v>
      </c>
      <c r="AU2864" s="63">
        <v>0</v>
      </c>
      <c r="AV2864" s="63">
        <v>0</v>
      </c>
      <c r="AW2864" s="63">
        <v>0</v>
      </c>
      <c r="AX2864" s="63">
        <v>0</v>
      </c>
      <c r="AY2864" s="63">
        <v>0</v>
      </c>
      <c r="BA2864" s="5">
        <f>IF(Q2864&gt;0,RANK(Q2864,(N2864:P2864,Q2864:AE2864)),0)</f>
        <v>3</v>
      </c>
      <c r="BB2864" s="5">
        <f>IF(R2864&gt;0,RANK(R2864,(N2864:P2864,Q2864:AE2864)),0)</f>
        <v>4</v>
      </c>
      <c r="BC2864" s="5">
        <f>IF(T2864&gt;0,RANK(T2864,(N2864:P2864,Q2864:AE2864)),0)</f>
        <v>0</v>
      </c>
      <c r="BD2864" s="5">
        <f>IF(S2864&gt;0,RANK(S2864,(N2864:P2864,Q2864:AE2864)),0)</f>
        <v>0</v>
      </c>
      <c r="BE2864" s="2">
        <f t="shared" si="1090"/>
        <v>6.5207538342324954E-3</v>
      </c>
      <c r="BF2864" s="2">
        <f t="shared" si="1091"/>
        <v>3.406582160036259E-3</v>
      </c>
      <c r="BG2864" s="2">
        <f t="shared" si="1092"/>
        <v>0</v>
      </c>
      <c r="BH2864" s="2">
        <f t="shared" si="1093"/>
        <v>0</v>
      </c>
      <c r="BJ2864" t="s">
        <v>3031</v>
      </c>
      <c r="BK2864" t="s">
        <v>53</v>
      </c>
      <c r="BL2864">
        <v>28</v>
      </c>
      <c r="BN2864" s="112">
        <v>48</v>
      </c>
      <c r="BO2864" s="114">
        <v>479</v>
      </c>
      <c r="BP2864" s="118">
        <f t="shared" si="1098"/>
        <v>48479</v>
      </c>
      <c r="BQ2864" s="118">
        <f t="shared" si="1097"/>
        <v>48479</v>
      </c>
      <c r="BR2864" s="5" t="s">
        <v>3151</v>
      </c>
      <c r="CD2864" s="63">
        <f t="shared" si="1094"/>
        <v>68397</v>
      </c>
      <c r="CE2864" s="63">
        <v>0</v>
      </c>
    </row>
    <row r="2865" spans="1:91" ht="15" hidden="1" customHeight="1" outlineLevel="1">
      <c r="A2865" t="s">
        <v>1312</v>
      </c>
      <c r="B2865" t="s">
        <v>53</v>
      </c>
      <c r="C2865" s="1">
        <f t="shared" si="1085"/>
        <v>16761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0</v>
      </c>
      <c r="G2865" s="129">
        <f t="shared" si="1095"/>
        <v>7232</v>
      </c>
      <c r="H2865" s="134">
        <f t="shared" si="1096"/>
        <v>0.43147783545134538</v>
      </c>
      <c r="I2865" s="2"/>
      <c r="J2865" s="2">
        <f t="shared" si="1086"/>
        <v>0.28005488932641248</v>
      </c>
      <c r="K2865" s="2">
        <f t="shared" si="1087"/>
        <v>0.71153272477775786</v>
      </c>
      <c r="L2865" s="2">
        <f t="shared" si="1088"/>
        <v>0</v>
      </c>
      <c r="M2865" s="2">
        <f t="shared" si="1089"/>
        <v>8.4123858958295994E-3</v>
      </c>
      <c r="N2865" s="63">
        <v>4694</v>
      </c>
      <c r="O2865" s="63">
        <v>11926</v>
      </c>
      <c r="P2865" s="63">
        <v>0</v>
      </c>
      <c r="Q2865" s="63">
        <v>105</v>
      </c>
      <c r="R2865" s="63">
        <v>36</v>
      </c>
      <c r="S2865" s="63">
        <v>0</v>
      </c>
      <c r="T2865" s="63">
        <v>0</v>
      </c>
      <c r="U2865" s="63">
        <v>0</v>
      </c>
      <c r="V2865" s="63">
        <v>0</v>
      </c>
      <c r="W2865" s="63">
        <v>0</v>
      </c>
      <c r="X2865" s="63">
        <v>0</v>
      </c>
      <c r="Y2865" s="63">
        <v>0</v>
      </c>
      <c r="Z2865" s="63">
        <v>0</v>
      </c>
      <c r="AA2865" s="63">
        <v>0</v>
      </c>
      <c r="AB2865" s="63">
        <v>0</v>
      </c>
      <c r="AC2865" s="63">
        <v>0</v>
      </c>
      <c r="AD2865" s="63">
        <v>0</v>
      </c>
      <c r="AE2865" s="63">
        <v>0</v>
      </c>
      <c r="AF2865" s="63">
        <v>0</v>
      </c>
      <c r="AG2865" s="63">
        <v>0</v>
      </c>
      <c r="AH2865" s="63">
        <v>0</v>
      </c>
      <c r="AI2865" s="63">
        <v>0</v>
      </c>
      <c r="AJ2865" s="63">
        <v>0</v>
      </c>
      <c r="AK2865" s="63">
        <v>0</v>
      </c>
      <c r="AL2865" s="63">
        <v>0</v>
      </c>
      <c r="AM2865" s="63">
        <v>0</v>
      </c>
      <c r="AN2865" s="63">
        <v>0</v>
      </c>
      <c r="AO2865" s="63">
        <v>0</v>
      </c>
      <c r="AP2865" s="63">
        <v>0</v>
      </c>
      <c r="AQ2865" s="63">
        <v>0</v>
      </c>
      <c r="AR2865" s="63">
        <v>0</v>
      </c>
      <c r="AS2865" s="63">
        <v>0</v>
      </c>
      <c r="AT2865" s="63">
        <v>0</v>
      </c>
      <c r="AU2865" s="63">
        <v>0</v>
      </c>
      <c r="AV2865" s="63">
        <v>0</v>
      </c>
      <c r="AW2865" s="63">
        <v>0</v>
      </c>
      <c r="AX2865" s="63">
        <v>0</v>
      </c>
      <c r="AY2865" s="63">
        <v>0</v>
      </c>
      <c r="BA2865" s="5">
        <f>IF(Q2865&gt;0,RANK(Q2865,(N2865:P2865,Q2865:AE2865)),0)</f>
        <v>3</v>
      </c>
      <c r="BB2865" s="5">
        <f>IF(R2865&gt;0,RANK(R2865,(N2865:P2865,Q2865:AE2865)),0)</f>
        <v>4</v>
      </c>
      <c r="BC2865" s="5">
        <f>IF(T2865&gt;0,RANK(T2865,(N2865:P2865,Q2865:AE2865)),0)</f>
        <v>0</v>
      </c>
      <c r="BD2865" s="5">
        <f>IF(S2865&gt;0,RANK(S2865,(N2865:P2865,Q2865:AE2865)),0)</f>
        <v>0</v>
      </c>
      <c r="BE2865" s="2">
        <f t="shared" si="1090"/>
        <v>6.2645426883837481E-3</v>
      </c>
      <c r="BF2865" s="2">
        <f t="shared" si="1091"/>
        <v>2.1478432074458565E-3</v>
      </c>
      <c r="BG2865" s="2">
        <f t="shared" si="1092"/>
        <v>0</v>
      </c>
      <c r="BH2865" s="2">
        <f t="shared" si="1093"/>
        <v>0</v>
      </c>
      <c r="BJ2865" t="s">
        <v>1312</v>
      </c>
      <c r="BK2865" t="s">
        <v>53</v>
      </c>
      <c r="BL2865">
        <v>27</v>
      </c>
      <c r="BN2865" s="112">
        <v>48</v>
      </c>
      <c r="BO2865" s="114">
        <v>481</v>
      </c>
      <c r="BP2865" s="118">
        <f t="shared" si="1098"/>
        <v>48481</v>
      </c>
      <c r="BQ2865" s="118">
        <f t="shared" si="1097"/>
        <v>48481</v>
      </c>
      <c r="BR2865" s="5" t="s">
        <v>3151</v>
      </c>
      <c r="CD2865" s="63">
        <f t="shared" si="1094"/>
        <v>16761</v>
      </c>
      <c r="CE2865" s="63">
        <v>0</v>
      </c>
    </row>
    <row r="2866" spans="1:91" ht="15" hidden="1" customHeight="1" outlineLevel="1">
      <c r="A2866" t="s">
        <v>606</v>
      </c>
      <c r="B2866" t="s">
        <v>53</v>
      </c>
      <c r="C2866" s="1">
        <f t="shared" si="1085"/>
        <v>2337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29">
        <f t="shared" si="1095"/>
        <v>1991</v>
      </c>
      <c r="H2866" s="134">
        <f t="shared" si="1096"/>
        <v>0.85194694052203679</v>
      </c>
      <c r="I2866" s="2"/>
      <c r="J2866" s="2">
        <f t="shared" si="1086"/>
        <v>7.1887034659820284E-2</v>
      </c>
      <c r="K2866" s="2">
        <f t="shared" si="1087"/>
        <v>0.92383397518185706</v>
      </c>
      <c r="L2866" s="2">
        <f t="shared" si="1088"/>
        <v>0</v>
      </c>
      <c r="M2866" s="2">
        <f t="shared" si="1089"/>
        <v>4.2789901583226708E-3</v>
      </c>
      <c r="N2866" s="63">
        <v>168</v>
      </c>
      <c r="O2866" s="63">
        <v>2159</v>
      </c>
      <c r="P2866" s="63">
        <v>0</v>
      </c>
      <c r="Q2866" s="63">
        <v>7</v>
      </c>
      <c r="R2866" s="63">
        <v>3</v>
      </c>
      <c r="S2866" s="63">
        <v>0</v>
      </c>
      <c r="T2866" s="63">
        <v>0</v>
      </c>
      <c r="U2866" s="63">
        <v>0</v>
      </c>
      <c r="V2866" s="63">
        <v>0</v>
      </c>
      <c r="W2866" s="63">
        <v>0</v>
      </c>
      <c r="X2866" s="63">
        <v>0</v>
      </c>
      <c r="Y2866" s="63">
        <v>0</v>
      </c>
      <c r="Z2866" s="63">
        <v>0</v>
      </c>
      <c r="AA2866" s="63">
        <v>0</v>
      </c>
      <c r="AB2866" s="63">
        <v>0</v>
      </c>
      <c r="AC2866" s="63">
        <v>0</v>
      </c>
      <c r="AD2866" s="63">
        <v>0</v>
      </c>
      <c r="AE2866" s="63">
        <v>0</v>
      </c>
      <c r="AF2866" s="63">
        <v>0</v>
      </c>
      <c r="AG2866" s="63">
        <v>0</v>
      </c>
      <c r="AH2866" s="63">
        <v>0</v>
      </c>
      <c r="AI2866" s="63">
        <v>0</v>
      </c>
      <c r="AJ2866" s="63">
        <v>0</v>
      </c>
      <c r="AK2866" s="63">
        <v>0</v>
      </c>
      <c r="AL2866" s="63">
        <v>0</v>
      </c>
      <c r="AM2866" s="63">
        <v>0</v>
      </c>
      <c r="AN2866" s="63">
        <v>0</v>
      </c>
      <c r="AO2866" s="63">
        <v>0</v>
      </c>
      <c r="AP2866" s="63">
        <v>0</v>
      </c>
      <c r="AQ2866" s="63">
        <v>0</v>
      </c>
      <c r="AR2866" s="63">
        <v>0</v>
      </c>
      <c r="AS2866" s="63">
        <v>0</v>
      </c>
      <c r="AT2866" s="63">
        <v>0</v>
      </c>
      <c r="AU2866" s="63">
        <v>0</v>
      </c>
      <c r="AV2866" s="63">
        <v>0</v>
      </c>
      <c r="AW2866" s="63">
        <v>0</v>
      </c>
      <c r="AX2866" s="63">
        <v>0</v>
      </c>
      <c r="AY2866" s="63">
        <v>0</v>
      </c>
      <c r="BA2866" s="5">
        <f>IF(Q2866&gt;0,RANK(Q2866,(N2866:P2866,Q2866:AE2866)),0)</f>
        <v>3</v>
      </c>
      <c r="BB2866" s="5">
        <f>IF(R2866&gt;0,RANK(R2866,(N2866:P2866,Q2866:AE2866)),0)</f>
        <v>4</v>
      </c>
      <c r="BC2866" s="5">
        <f>IF(T2866&gt;0,RANK(T2866,(N2866:P2866,Q2866:AE2866)),0)</f>
        <v>0</v>
      </c>
      <c r="BD2866" s="5">
        <f>IF(S2866&gt;0,RANK(S2866,(N2866:P2866,Q2866:AE2866)),0)</f>
        <v>0</v>
      </c>
      <c r="BE2866" s="2">
        <f t="shared" si="1090"/>
        <v>2.995293110825845E-3</v>
      </c>
      <c r="BF2866" s="2">
        <f t="shared" si="1091"/>
        <v>1.2836970474967907E-3</v>
      </c>
      <c r="BG2866" s="2">
        <f t="shared" si="1092"/>
        <v>0</v>
      </c>
      <c r="BH2866" s="2">
        <f t="shared" si="1093"/>
        <v>0</v>
      </c>
      <c r="BJ2866" t="s">
        <v>606</v>
      </c>
      <c r="BK2866" t="s">
        <v>53</v>
      </c>
      <c r="BL2866">
        <v>13</v>
      </c>
      <c r="BN2866" s="112">
        <v>48</v>
      </c>
      <c r="BO2866" s="114">
        <v>483</v>
      </c>
      <c r="BP2866" s="118">
        <f t="shared" si="1098"/>
        <v>48483</v>
      </c>
      <c r="BQ2866" s="118">
        <f t="shared" si="1097"/>
        <v>48483</v>
      </c>
      <c r="BR2866" s="5" t="s">
        <v>3151</v>
      </c>
      <c r="CD2866" s="63">
        <f t="shared" si="1094"/>
        <v>2337</v>
      </c>
      <c r="CE2866" s="63">
        <v>0</v>
      </c>
    </row>
    <row r="2867" spans="1:91" ht="15" hidden="1" customHeight="1" outlineLevel="1">
      <c r="A2867" t="s">
        <v>1230</v>
      </c>
      <c r="B2867" t="s">
        <v>53</v>
      </c>
      <c r="C2867" s="1">
        <f t="shared" si="1085"/>
        <v>46040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0</v>
      </c>
      <c r="G2867" s="129">
        <f t="shared" si="1095"/>
        <v>18908</v>
      </c>
      <c r="H2867" s="134">
        <f t="shared" si="1096"/>
        <v>0.4106863596872285</v>
      </c>
      <c r="I2867" s="2"/>
      <c r="J2867" s="2">
        <f t="shared" si="1086"/>
        <v>0.28586012163336227</v>
      </c>
      <c r="K2867" s="2">
        <f t="shared" si="1087"/>
        <v>0.69654648132059083</v>
      </c>
      <c r="L2867" s="2">
        <f t="shared" si="1088"/>
        <v>0</v>
      </c>
      <c r="M2867" s="2">
        <f t="shared" si="1089"/>
        <v>1.7593397046046899E-2</v>
      </c>
      <c r="N2867" s="63">
        <v>13161</v>
      </c>
      <c r="O2867" s="63">
        <v>32069</v>
      </c>
      <c r="P2867" s="63">
        <v>0</v>
      </c>
      <c r="Q2867" s="63">
        <v>675</v>
      </c>
      <c r="R2867" s="63">
        <v>125</v>
      </c>
      <c r="S2867" s="63">
        <v>0</v>
      </c>
      <c r="T2867" s="63">
        <v>0</v>
      </c>
      <c r="U2867" s="63">
        <v>0</v>
      </c>
      <c r="V2867" s="63">
        <v>0</v>
      </c>
      <c r="W2867" s="63">
        <v>0</v>
      </c>
      <c r="X2867" s="63">
        <v>0</v>
      </c>
      <c r="Y2867" s="63">
        <v>0</v>
      </c>
      <c r="Z2867" s="63">
        <v>10</v>
      </c>
      <c r="AA2867" s="63">
        <v>0</v>
      </c>
      <c r="AB2867" s="63">
        <v>0</v>
      </c>
      <c r="AC2867" s="63">
        <v>0</v>
      </c>
      <c r="AD2867" s="63">
        <v>0</v>
      </c>
      <c r="AE2867" s="63">
        <v>0</v>
      </c>
      <c r="AF2867" s="63">
        <v>0</v>
      </c>
      <c r="AG2867" s="63">
        <v>0</v>
      </c>
      <c r="AH2867" s="63">
        <v>0</v>
      </c>
      <c r="AI2867" s="63">
        <v>0</v>
      </c>
      <c r="AJ2867" s="63">
        <v>0</v>
      </c>
      <c r="AK2867" s="63">
        <v>0</v>
      </c>
      <c r="AL2867" s="63">
        <v>0</v>
      </c>
      <c r="AM2867" s="63">
        <v>0</v>
      </c>
      <c r="AN2867" s="63">
        <v>0</v>
      </c>
      <c r="AO2867" s="63">
        <v>0</v>
      </c>
      <c r="AP2867" s="63">
        <v>0</v>
      </c>
      <c r="AQ2867" s="63">
        <v>0</v>
      </c>
      <c r="AR2867" s="63">
        <v>0</v>
      </c>
      <c r="AS2867" s="63">
        <v>0</v>
      </c>
      <c r="AT2867" s="63">
        <v>0</v>
      </c>
      <c r="AU2867" s="63">
        <v>0</v>
      </c>
      <c r="AV2867" s="63">
        <v>0</v>
      </c>
      <c r="AW2867" s="63">
        <v>0</v>
      </c>
      <c r="AX2867" s="63">
        <v>0</v>
      </c>
      <c r="AY2867" s="63">
        <v>0</v>
      </c>
      <c r="BA2867" s="5">
        <f>IF(Q2867&gt;0,RANK(Q2867,(N2867:P2867,Q2867:AE2867)),0)</f>
        <v>3</v>
      </c>
      <c r="BB2867" s="5">
        <f>IF(R2867&gt;0,RANK(R2867,(N2867:P2867,Q2867:AE2867)),0)</f>
        <v>4</v>
      </c>
      <c r="BC2867" s="5">
        <f>IF(T2867&gt;0,RANK(T2867,(N2867:P2867,Q2867:AE2867)),0)</f>
        <v>0</v>
      </c>
      <c r="BD2867" s="5">
        <f>IF(S2867&gt;0,RANK(S2867,(N2867:P2867,Q2867:AE2867)),0)</f>
        <v>0</v>
      </c>
      <c r="BE2867" s="2">
        <f t="shared" si="1090"/>
        <v>1.4661164205039096E-2</v>
      </c>
      <c r="BF2867" s="2">
        <f t="shared" si="1091"/>
        <v>2.7150304083405734E-3</v>
      </c>
      <c r="BG2867" s="2">
        <f t="shared" si="1092"/>
        <v>0</v>
      </c>
      <c r="BH2867" s="2">
        <f t="shared" si="1093"/>
        <v>0</v>
      </c>
      <c r="BJ2867" t="s">
        <v>1230</v>
      </c>
      <c r="BK2867" t="s">
        <v>53</v>
      </c>
      <c r="BL2867">
        <v>13</v>
      </c>
      <c r="BN2867" s="112">
        <v>48</v>
      </c>
      <c r="BO2867" s="114">
        <v>485</v>
      </c>
      <c r="BP2867" s="118">
        <f t="shared" si="1098"/>
        <v>48485</v>
      </c>
      <c r="BQ2867" s="118">
        <f t="shared" si="1097"/>
        <v>48485</v>
      </c>
      <c r="BR2867" s="5" t="s">
        <v>3151</v>
      </c>
      <c r="CD2867" s="63">
        <f t="shared" si="1094"/>
        <v>46040</v>
      </c>
      <c r="CE2867" s="63">
        <v>0</v>
      </c>
    </row>
    <row r="2868" spans="1:91" ht="15" hidden="1" customHeight="1" outlineLevel="1">
      <c r="A2868" t="s">
        <v>903</v>
      </c>
      <c r="B2868" t="s">
        <v>53</v>
      </c>
      <c r="C2868" s="1">
        <f t="shared" si="1085"/>
        <v>4524</v>
      </c>
      <c r="D2868" s="5">
        <f>IF(N2868&gt;0, RANK(N2868,(N2868:P2868,Q2868:AE2868)),0)</f>
        <v>2</v>
      </c>
      <c r="E2868" s="5">
        <f>IF(O2868&gt;0,RANK(O2868,(N2868:P2868,Q2868:AE2868)),0)</f>
        <v>1</v>
      </c>
      <c r="F2868" s="5">
        <f>IF(P2868&gt;0,RANK(P2868,(N2868:P2868,Q2868:AE2868)),0)</f>
        <v>0</v>
      </c>
      <c r="G2868" s="129">
        <f t="shared" si="1095"/>
        <v>2568</v>
      </c>
      <c r="H2868" s="134">
        <f t="shared" si="1096"/>
        <v>0.56763925729442966</v>
      </c>
      <c r="I2868" s="2"/>
      <c r="J2868" s="2">
        <f t="shared" si="1086"/>
        <v>0.21131741821396993</v>
      </c>
      <c r="K2868" s="2">
        <f t="shared" si="1087"/>
        <v>0.77895667550839964</v>
      </c>
      <c r="L2868" s="2">
        <f t="shared" si="1088"/>
        <v>0</v>
      </c>
      <c r="M2868" s="2">
        <f t="shared" si="1089"/>
        <v>9.7259062776304805E-3</v>
      </c>
      <c r="N2868" s="63">
        <v>956</v>
      </c>
      <c r="O2868" s="63">
        <v>3524</v>
      </c>
      <c r="P2868" s="63">
        <v>0</v>
      </c>
      <c r="Q2868" s="63">
        <v>33</v>
      </c>
      <c r="R2868" s="63">
        <v>11</v>
      </c>
      <c r="S2868" s="63">
        <v>0</v>
      </c>
      <c r="T2868" s="63">
        <v>0</v>
      </c>
      <c r="U2868" s="63">
        <v>0</v>
      </c>
      <c r="V2868" s="63">
        <v>0</v>
      </c>
      <c r="W2868" s="63">
        <v>0</v>
      </c>
      <c r="X2868" s="63">
        <v>0</v>
      </c>
      <c r="Y2868" s="63">
        <v>0</v>
      </c>
      <c r="Z2868" s="63">
        <v>0</v>
      </c>
      <c r="AA2868" s="63">
        <v>0</v>
      </c>
      <c r="AB2868" s="63">
        <v>0</v>
      </c>
      <c r="AC2868" s="63">
        <v>0</v>
      </c>
      <c r="AD2868" s="63">
        <v>0</v>
      </c>
      <c r="AE2868" s="63">
        <v>0</v>
      </c>
      <c r="AF2868" s="63">
        <v>0</v>
      </c>
      <c r="AG2868" s="63">
        <v>0</v>
      </c>
      <c r="AH2868" s="63">
        <v>0</v>
      </c>
      <c r="AI2868" s="63">
        <v>0</v>
      </c>
      <c r="AJ2868" s="63">
        <v>0</v>
      </c>
      <c r="AK2868" s="63">
        <v>0</v>
      </c>
      <c r="AL2868" s="63">
        <v>0</v>
      </c>
      <c r="AM2868" s="63">
        <v>0</v>
      </c>
      <c r="AN2868" s="63">
        <v>0</v>
      </c>
      <c r="AO2868" s="63">
        <v>0</v>
      </c>
      <c r="AP2868" s="63">
        <v>0</v>
      </c>
      <c r="AQ2868" s="63">
        <v>0</v>
      </c>
      <c r="AR2868" s="63">
        <v>0</v>
      </c>
      <c r="AS2868" s="63">
        <v>0</v>
      </c>
      <c r="AT2868" s="63">
        <v>0</v>
      </c>
      <c r="AU2868" s="63">
        <v>0</v>
      </c>
      <c r="AV2868" s="63">
        <v>0</v>
      </c>
      <c r="AW2868" s="63">
        <v>0</v>
      </c>
      <c r="AX2868" s="63">
        <v>0</v>
      </c>
      <c r="AY2868" s="63">
        <v>0</v>
      </c>
      <c r="BA2868" s="5">
        <f>IF(Q2868&gt;0,RANK(Q2868,(N2868:P2868,Q2868:AE2868)),0)</f>
        <v>3</v>
      </c>
      <c r="BB2868" s="5">
        <f>IF(R2868&gt;0,RANK(R2868,(N2868:P2868,Q2868:AE2868)),0)</f>
        <v>4</v>
      </c>
      <c r="BC2868" s="5">
        <f>IF(T2868&gt;0,RANK(T2868,(N2868:P2868,Q2868:AE2868)),0)</f>
        <v>0</v>
      </c>
      <c r="BD2868" s="5">
        <f>IF(S2868&gt;0,RANK(S2868,(N2868:P2868,Q2868:AE2868)),0)</f>
        <v>0</v>
      </c>
      <c r="BE2868" s="2">
        <f t="shared" si="1090"/>
        <v>7.2944297082228118E-3</v>
      </c>
      <c r="BF2868" s="2">
        <f t="shared" si="1091"/>
        <v>2.4314765694076041E-3</v>
      </c>
      <c r="BG2868" s="2">
        <f t="shared" si="1092"/>
        <v>0</v>
      </c>
      <c r="BH2868" s="2">
        <f t="shared" si="1093"/>
        <v>0</v>
      </c>
      <c r="BJ2868" t="s">
        <v>903</v>
      </c>
      <c r="BK2868" t="s">
        <v>53</v>
      </c>
      <c r="BL2868">
        <v>13</v>
      </c>
      <c r="BN2868" s="112">
        <v>48</v>
      </c>
      <c r="BO2868" s="114">
        <v>487</v>
      </c>
      <c r="BP2868" s="118">
        <f t="shared" si="1098"/>
        <v>48487</v>
      </c>
      <c r="BQ2868" s="118">
        <f t="shared" si="1097"/>
        <v>48487</v>
      </c>
      <c r="BR2868" s="5" t="s">
        <v>3151</v>
      </c>
      <c r="CD2868" s="63">
        <f t="shared" si="1094"/>
        <v>4524</v>
      </c>
      <c r="CE2868" s="63">
        <v>0</v>
      </c>
    </row>
    <row r="2869" spans="1:91" ht="15" hidden="1" customHeight="1" outlineLevel="1">
      <c r="A2869" t="s">
        <v>2095</v>
      </c>
      <c r="B2869" t="s">
        <v>53</v>
      </c>
      <c r="C2869" s="1">
        <f t="shared" si="1085"/>
        <v>5549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29">
        <f t="shared" si="1095"/>
        <v>667</v>
      </c>
      <c r="H2869" s="134">
        <f t="shared" si="1096"/>
        <v>0.12020183816903947</v>
      </c>
      <c r="I2869" s="2"/>
      <c r="J2869" s="2">
        <f t="shared" si="1086"/>
        <v>0.56010091908451975</v>
      </c>
      <c r="K2869" s="2">
        <f t="shared" si="1087"/>
        <v>0.43989908091548025</v>
      </c>
      <c r="L2869" s="2">
        <f t="shared" si="1088"/>
        <v>0</v>
      </c>
      <c r="M2869" s="2">
        <f t="shared" si="1089"/>
        <v>0</v>
      </c>
      <c r="N2869" s="63">
        <v>3108</v>
      </c>
      <c r="O2869" s="63">
        <v>2441</v>
      </c>
      <c r="P2869" s="63">
        <v>0</v>
      </c>
      <c r="Q2869" s="63">
        <v>0</v>
      </c>
      <c r="R2869" s="63">
        <v>0</v>
      </c>
      <c r="S2869" s="63">
        <v>0</v>
      </c>
      <c r="T2869" s="63">
        <v>0</v>
      </c>
      <c r="U2869" s="63">
        <v>0</v>
      </c>
      <c r="V2869" s="63">
        <v>0</v>
      </c>
      <c r="W2869" s="63">
        <v>0</v>
      </c>
      <c r="X2869" s="63">
        <v>0</v>
      </c>
      <c r="Y2869" s="63">
        <v>0</v>
      </c>
      <c r="Z2869" s="63">
        <v>0</v>
      </c>
      <c r="AA2869" s="63">
        <v>0</v>
      </c>
      <c r="AB2869" s="63">
        <v>0</v>
      </c>
      <c r="AC2869" s="63">
        <v>0</v>
      </c>
      <c r="AD2869" s="63">
        <v>0</v>
      </c>
      <c r="AE2869" s="63">
        <v>0</v>
      </c>
      <c r="AF2869" s="63">
        <v>0</v>
      </c>
      <c r="AG2869" s="63">
        <v>0</v>
      </c>
      <c r="AH2869" s="63">
        <v>0</v>
      </c>
      <c r="AI2869" s="63">
        <v>0</v>
      </c>
      <c r="AJ2869" s="63">
        <v>0</v>
      </c>
      <c r="AK2869" s="63">
        <v>0</v>
      </c>
      <c r="AL2869" s="63">
        <v>0</v>
      </c>
      <c r="AM2869" s="63">
        <v>0</v>
      </c>
      <c r="AN2869" s="63">
        <v>0</v>
      </c>
      <c r="AO2869" s="63">
        <v>0</v>
      </c>
      <c r="AP2869" s="63">
        <v>0</v>
      </c>
      <c r="AQ2869" s="63">
        <v>0</v>
      </c>
      <c r="AR2869" s="63">
        <v>0</v>
      </c>
      <c r="AS2869" s="63">
        <v>0</v>
      </c>
      <c r="AT2869" s="63">
        <v>0</v>
      </c>
      <c r="AU2869" s="63">
        <v>0</v>
      </c>
      <c r="AV2869" s="63">
        <v>0</v>
      </c>
      <c r="AW2869" s="63">
        <v>0</v>
      </c>
      <c r="AX2869" s="63">
        <v>0</v>
      </c>
      <c r="AY2869" s="63">
        <v>0</v>
      </c>
      <c r="BA2869" s="5">
        <f>IF(Q2869&gt;0,RANK(Q2869,(N2869:P2869,Q2869:AE2869)),0)</f>
        <v>0</v>
      </c>
      <c r="BB2869" s="5">
        <f>IF(R2869&gt;0,RANK(R2869,(N2869:P2869,Q2869:AE2869)),0)</f>
        <v>0</v>
      </c>
      <c r="BC2869" s="5">
        <f>IF(T2869&gt;0,RANK(T2869,(N2869:P2869,Q2869:AE2869)),0)</f>
        <v>0</v>
      </c>
      <c r="BD2869" s="5">
        <f>IF(S2869&gt;0,RANK(S2869,(N2869:P2869,Q2869:AE2869)),0)</f>
        <v>0</v>
      </c>
      <c r="BE2869" s="2">
        <f t="shared" si="1090"/>
        <v>0</v>
      </c>
      <c r="BF2869" s="2">
        <f t="shared" si="1091"/>
        <v>0</v>
      </c>
      <c r="BG2869" s="2">
        <f t="shared" si="1092"/>
        <v>0</v>
      </c>
      <c r="BH2869" s="2">
        <f t="shared" si="1093"/>
        <v>0</v>
      </c>
      <c r="BJ2869" t="s">
        <v>2095</v>
      </c>
      <c r="BK2869" t="s">
        <v>53</v>
      </c>
      <c r="BL2869">
        <v>34</v>
      </c>
      <c r="BN2869" s="112">
        <v>48</v>
      </c>
      <c r="BO2869" s="114">
        <v>489</v>
      </c>
      <c r="BP2869" s="118">
        <f t="shared" si="1098"/>
        <v>48489</v>
      </c>
      <c r="BQ2869" s="118">
        <f t="shared" si="1097"/>
        <v>48489</v>
      </c>
      <c r="BR2869" s="5" t="s">
        <v>3151</v>
      </c>
      <c r="CD2869" s="63">
        <f t="shared" si="1094"/>
        <v>5549</v>
      </c>
      <c r="CE2869" s="63">
        <v>0</v>
      </c>
    </row>
    <row r="2870" spans="1:91" ht="15" hidden="1" customHeight="1" outlineLevel="1">
      <c r="A2870" t="s">
        <v>565</v>
      </c>
      <c r="B2870" t="s">
        <v>53</v>
      </c>
      <c r="C2870" s="1">
        <f t="shared" si="1085"/>
        <v>289555</v>
      </c>
      <c r="D2870" s="5">
        <f>IF(N2870&gt;0, RANK(N2870,(N2870:P2870,Q2870:AE2870)),0)</f>
        <v>1</v>
      </c>
      <c r="E2870" s="5">
        <f>IF(O2870&gt;0,RANK(O2870,(N2870:P2870,Q2870:AE2870)),0)</f>
        <v>2</v>
      </c>
      <c r="F2870" s="5">
        <f>IF(P2870&gt;0,RANK(P2870,(N2870:P2870,Q2870:AE2870)),0)</f>
        <v>0</v>
      </c>
      <c r="G2870" s="129">
        <f t="shared" si="1095"/>
        <v>4066</v>
      </c>
      <c r="H2870" s="134">
        <f t="shared" si="1096"/>
        <v>1.4042237226088309E-2</v>
      </c>
      <c r="I2870" s="2"/>
      <c r="J2870" s="2">
        <f t="shared" si="1086"/>
        <v>0.49660686225414863</v>
      </c>
      <c r="K2870" s="2">
        <f t="shared" si="1087"/>
        <v>0.4825646250280603</v>
      </c>
      <c r="L2870" s="2">
        <f t="shared" si="1088"/>
        <v>0</v>
      </c>
      <c r="M2870" s="2">
        <f t="shared" si="1089"/>
        <v>2.082851271779107E-2</v>
      </c>
      <c r="N2870" s="63">
        <v>143795</v>
      </c>
      <c r="O2870" s="63">
        <v>139729</v>
      </c>
      <c r="P2870" s="63">
        <v>0</v>
      </c>
      <c r="Q2870" s="63">
        <v>4998</v>
      </c>
      <c r="R2870" s="63">
        <v>790</v>
      </c>
      <c r="S2870" s="63">
        <v>0</v>
      </c>
      <c r="T2870" s="63">
        <v>0</v>
      </c>
      <c r="U2870" s="63">
        <v>0</v>
      </c>
      <c r="V2870" s="63">
        <v>23</v>
      </c>
      <c r="W2870" s="63">
        <v>17</v>
      </c>
      <c r="X2870" s="63">
        <v>0</v>
      </c>
      <c r="Y2870" s="63">
        <v>0</v>
      </c>
      <c r="Z2870" s="63">
        <v>164</v>
      </c>
      <c r="AA2870" s="63">
        <v>0</v>
      </c>
      <c r="AB2870" s="63">
        <v>0</v>
      </c>
      <c r="AC2870" s="63">
        <v>0</v>
      </c>
      <c r="AD2870" s="63">
        <v>0</v>
      </c>
      <c r="AE2870" s="63">
        <v>0</v>
      </c>
      <c r="AF2870" s="63">
        <v>0</v>
      </c>
      <c r="AG2870" s="63">
        <v>0</v>
      </c>
      <c r="AH2870" s="63">
        <v>0</v>
      </c>
      <c r="AI2870" s="63">
        <v>1</v>
      </c>
      <c r="AJ2870" s="63">
        <v>0</v>
      </c>
      <c r="AK2870" s="63">
        <v>0</v>
      </c>
      <c r="AL2870" s="63">
        <v>38</v>
      </c>
      <c r="AM2870" s="63">
        <v>0</v>
      </c>
      <c r="AN2870" s="63">
        <v>0</v>
      </c>
      <c r="AO2870" s="63">
        <v>0</v>
      </c>
      <c r="AP2870" s="63">
        <v>0</v>
      </c>
      <c r="AQ2870" s="63">
        <v>0</v>
      </c>
      <c r="AR2870" s="63">
        <v>0</v>
      </c>
      <c r="AS2870" s="63">
        <v>0</v>
      </c>
      <c r="AT2870" s="63">
        <v>0</v>
      </c>
      <c r="AU2870" s="63">
        <v>0</v>
      </c>
      <c r="AV2870" s="63">
        <v>0</v>
      </c>
      <c r="AW2870" s="63">
        <v>0</v>
      </c>
      <c r="AX2870" s="63">
        <v>0</v>
      </c>
      <c r="AY2870" s="63">
        <v>0</v>
      </c>
      <c r="BA2870" s="5">
        <f>IF(Q2870&gt;0,RANK(Q2870,(N2870:P2870,Q2870:AE2870)),0)</f>
        <v>3</v>
      </c>
      <c r="BB2870" s="5">
        <f>IF(R2870&gt;0,RANK(R2870,(N2870:P2870,Q2870:AE2870)),0)</f>
        <v>4</v>
      </c>
      <c r="BC2870" s="5">
        <f>IF(T2870&gt;0,RANK(T2870,(N2870:P2870,Q2870:AE2870)),0)</f>
        <v>0</v>
      </c>
      <c r="BD2870" s="5">
        <f>IF(S2870&gt;0,RANK(S2870,(N2870:P2870,Q2870:AE2870)),0)</f>
        <v>0</v>
      </c>
      <c r="BE2870" s="2">
        <f t="shared" si="1090"/>
        <v>1.7260969418590597E-2</v>
      </c>
      <c r="BF2870" s="2">
        <f t="shared" si="1091"/>
        <v>2.7283244979364888E-3</v>
      </c>
      <c r="BG2870" s="2">
        <f t="shared" si="1092"/>
        <v>0</v>
      </c>
      <c r="BH2870" s="2">
        <f t="shared" si="1093"/>
        <v>0</v>
      </c>
      <c r="BJ2870" t="s">
        <v>565</v>
      </c>
      <c r="BK2870" t="s">
        <v>53</v>
      </c>
      <c r="BL2870">
        <v>31</v>
      </c>
      <c r="BN2870" s="112">
        <v>48</v>
      </c>
      <c r="BO2870" s="114">
        <v>491</v>
      </c>
      <c r="BP2870" s="118">
        <f t="shared" si="1098"/>
        <v>48491</v>
      </c>
      <c r="BQ2870" s="118">
        <f t="shared" si="1097"/>
        <v>48491</v>
      </c>
      <c r="BR2870" s="5" t="s">
        <v>3151</v>
      </c>
      <c r="BV2870" s="63"/>
      <c r="CD2870" s="63">
        <f t="shared" si="1094"/>
        <v>289555</v>
      </c>
      <c r="CE2870" s="63">
        <v>17</v>
      </c>
    </row>
    <row r="2871" spans="1:91" ht="15" hidden="1" customHeight="1" outlineLevel="1">
      <c r="A2871" t="s">
        <v>1231</v>
      </c>
      <c r="B2871" t="s">
        <v>53</v>
      </c>
      <c r="C2871" s="1">
        <f t="shared" si="1085"/>
        <v>25013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0</v>
      </c>
      <c r="G2871" s="129">
        <f t="shared" si="1095"/>
        <v>12113</v>
      </c>
      <c r="H2871" s="134">
        <f t="shared" si="1096"/>
        <v>0.48426818054611603</v>
      </c>
      <c r="I2871" s="2"/>
      <c r="J2871" s="2">
        <f t="shared" si="1086"/>
        <v>0.25386798864590415</v>
      </c>
      <c r="K2871" s="2">
        <f t="shared" si="1087"/>
        <v>0.73813616919202019</v>
      </c>
      <c r="L2871" s="2">
        <f t="shared" si="1088"/>
        <v>0</v>
      </c>
      <c r="M2871" s="2">
        <f t="shared" si="1089"/>
        <v>7.995842162075717E-3</v>
      </c>
      <c r="N2871" s="63">
        <v>6350</v>
      </c>
      <c r="O2871" s="63">
        <v>18463</v>
      </c>
      <c r="P2871" s="63">
        <v>0</v>
      </c>
      <c r="Q2871" s="63">
        <v>151</v>
      </c>
      <c r="R2871" s="63">
        <v>39</v>
      </c>
      <c r="S2871" s="63">
        <v>0</v>
      </c>
      <c r="T2871" s="63">
        <v>0</v>
      </c>
      <c r="U2871" s="63">
        <v>0</v>
      </c>
      <c r="V2871" s="63">
        <v>1</v>
      </c>
      <c r="W2871" s="63">
        <v>1</v>
      </c>
      <c r="X2871" s="63">
        <v>0</v>
      </c>
      <c r="Y2871" s="63">
        <v>0</v>
      </c>
      <c r="Z2871" s="63">
        <v>0</v>
      </c>
      <c r="AA2871" s="63">
        <v>0</v>
      </c>
      <c r="AB2871" s="63">
        <v>0</v>
      </c>
      <c r="AC2871" s="63">
        <v>0</v>
      </c>
      <c r="AD2871" s="63">
        <v>0</v>
      </c>
      <c r="AE2871" s="63">
        <v>0</v>
      </c>
      <c r="AF2871" s="63">
        <v>0</v>
      </c>
      <c r="AG2871" s="63">
        <v>0</v>
      </c>
      <c r="AH2871" s="63">
        <v>0</v>
      </c>
      <c r="AI2871" s="63">
        <v>8</v>
      </c>
      <c r="AJ2871" s="63">
        <v>0</v>
      </c>
      <c r="AK2871" s="63">
        <v>0</v>
      </c>
      <c r="AL2871" s="63">
        <v>0</v>
      </c>
      <c r="AM2871" s="63">
        <v>0</v>
      </c>
      <c r="AN2871" s="63">
        <v>0</v>
      </c>
      <c r="AO2871" s="63">
        <v>0</v>
      </c>
      <c r="AP2871" s="63">
        <v>0</v>
      </c>
      <c r="AQ2871" s="63">
        <v>0</v>
      </c>
      <c r="AR2871" s="63">
        <v>0</v>
      </c>
      <c r="AS2871" s="63">
        <v>0</v>
      </c>
      <c r="AT2871" s="63">
        <v>0</v>
      </c>
      <c r="AU2871" s="63">
        <v>0</v>
      </c>
      <c r="AV2871" s="63">
        <v>0</v>
      </c>
      <c r="AW2871" s="63">
        <v>0</v>
      </c>
      <c r="AX2871" s="63">
        <v>0</v>
      </c>
      <c r="AY2871" s="63">
        <v>0</v>
      </c>
      <c r="BA2871" s="5">
        <f>IF(Q2871&gt;0,RANK(Q2871,(N2871:P2871,Q2871:AE2871)),0)</f>
        <v>3</v>
      </c>
      <c r="BB2871" s="5">
        <f>IF(R2871&gt;0,RANK(R2871,(N2871:P2871,Q2871:AE2871)),0)</f>
        <v>4</v>
      </c>
      <c r="BC2871" s="5">
        <f>IF(T2871&gt;0,RANK(T2871,(N2871:P2871,Q2871:AE2871)),0)</f>
        <v>0</v>
      </c>
      <c r="BD2871" s="5">
        <f>IF(S2871&gt;0,RANK(S2871,(N2871:P2871,Q2871:AE2871)),0)</f>
        <v>0</v>
      </c>
      <c r="BE2871" s="2">
        <f t="shared" si="1090"/>
        <v>6.0368608323671689E-3</v>
      </c>
      <c r="BF2871" s="2">
        <f t="shared" si="1091"/>
        <v>1.5591892216047655E-3</v>
      </c>
      <c r="BG2871" s="2">
        <f t="shared" si="1092"/>
        <v>0</v>
      </c>
      <c r="BH2871" s="2">
        <f t="shared" si="1093"/>
        <v>0</v>
      </c>
      <c r="BJ2871" t="s">
        <v>1231</v>
      </c>
      <c r="BK2871" t="s">
        <v>53</v>
      </c>
      <c r="BN2871" s="112">
        <v>48</v>
      </c>
      <c r="BO2871" s="114">
        <v>493</v>
      </c>
      <c r="BP2871" s="118">
        <f t="shared" si="1098"/>
        <v>48493</v>
      </c>
      <c r="BQ2871" s="118">
        <f t="shared" si="1097"/>
        <v>48493</v>
      </c>
      <c r="BR2871" s="5" t="s">
        <v>3151</v>
      </c>
      <c r="CD2871" s="63">
        <f t="shared" si="1094"/>
        <v>25013</v>
      </c>
      <c r="CE2871" s="63">
        <v>1</v>
      </c>
    </row>
    <row r="2872" spans="1:91" ht="15" hidden="1" customHeight="1" outlineLevel="1">
      <c r="A2872" t="s">
        <v>408</v>
      </c>
      <c r="B2872" t="s">
        <v>53</v>
      </c>
      <c r="C2872" s="1">
        <f t="shared" si="1085"/>
        <v>2126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0</v>
      </c>
      <c r="G2872" s="129">
        <f t="shared" si="1095"/>
        <v>1395</v>
      </c>
      <c r="H2872" s="134">
        <f t="shared" si="1096"/>
        <v>0.6561618062088429</v>
      </c>
      <c r="I2872" s="2"/>
      <c r="J2872" s="2">
        <f t="shared" si="1086"/>
        <v>0.16839134524929444</v>
      </c>
      <c r="K2872" s="2">
        <f t="shared" si="1087"/>
        <v>0.82455315145813735</v>
      </c>
      <c r="L2872" s="2">
        <f t="shared" si="1088"/>
        <v>0</v>
      </c>
      <c r="M2872" s="2">
        <f t="shared" si="1089"/>
        <v>7.0555032925682104E-3</v>
      </c>
      <c r="N2872" s="63">
        <v>358</v>
      </c>
      <c r="O2872" s="63">
        <v>1753</v>
      </c>
      <c r="P2872" s="63">
        <v>0</v>
      </c>
      <c r="Q2872" s="63">
        <v>14</v>
      </c>
      <c r="R2872" s="63">
        <v>1</v>
      </c>
      <c r="S2872" s="63">
        <v>0</v>
      </c>
      <c r="T2872" s="63">
        <v>0</v>
      </c>
      <c r="U2872" s="63">
        <v>0</v>
      </c>
      <c r="V2872" s="63">
        <v>0</v>
      </c>
      <c r="W2872" s="63">
        <v>0</v>
      </c>
      <c r="X2872" s="63">
        <v>0</v>
      </c>
      <c r="Y2872" s="63">
        <v>0</v>
      </c>
      <c r="Z2872" s="63">
        <v>0</v>
      </c>
      <c r="AA2872" s="63">
        <v>0</v>
      </c>
      <c r="AB2872" s="63">
        <v>0</v>
      </c>
      <c r="AC2872" s="63">
        <v>0</v>
      </c>
      <c r="AD2872" s="63">
        <v>0</v>
      </c>
      <c r="AE2872" s="63">
        <v>0</v>
      </c>
      <c r="AF2872" s="63">
        <v>0</v>
      </c>
      <c r="AG2872" s="63">
        <v>0</v>
      </c>
      <c r="AH2872" s="63">
        <v>0</v>
      </c>
      <c r="AI2872" s="63">
        <v>0</v>
      </c>
      <c r="AJ2872" s="63">
        <v>0</v>
      </c>
      <c r="AK2872" s="63">
        <v>0</v>
      </c>
      <c r="AL2872" s="63">
        <v>0</v>
      </c>
      <c r="AM2872" s="63">
        <v>0</v>
      </c>
      <c r="AN2872" s="63">
        <v>0</v>
      </c>
      <c r="AO2872" s="63">
        <v>0</v>
      </c>
      <c r="AP2872" s="63">
        <v>0</v>
      </c>
      <c r="AQ2872" s="63">
        <v>0</v>
      </c>
      <c r="AR2872" s="63">
        <v>0</v>
      </c>
      <c r="AS2872" s="63">
        <v>0</v>
      </c>
      <c r="AT2872" s="63">
        <v>0</v>
      </c>
      <c r="AU2872" s="63">
        <v>0</v>
      </c>
      <c r="AV2872" s="63">
        <v>0</v>
      </c>
      <c r="AW2872" s="63">
        <v>0</v>
      </c>
      <c r="AX2872" s="63">
        <v>0</v>
      </c>
      <c r="AY2872" s="63">
        <v>0</v>
      </c>
      <c r="BA2872" s="5">
        <f>IF(Q2872&gt;0,RANK(Q2872,(N2872:P2872,Q2872:AE2872)),0)</f>
        <v>3</v>
      </c>
      <c r="BB2872" s="5">
        <f>IF(R2872&gt;0,RANK(R2872,(N2872:P2872,Q2872:AE2872)),0)</f>
        <v>4</v>
      </c>
      <c r="BC2872" s="5">
        <f>IF(T2872&gt;0,RANK(T2872,(N2872:P2872,Q2872:AE2872)),0)</f>
        <v>0</v>
      </c>
      <c r="BD2872" s="5">
        <f>IF(S2872&gt;0,RANK(S2872,(N2872:P2872,Q2872:AE2872)),0)</f>
        <v>0</v>
      </c>
      <c r="BE2872" s="2">
        <f t="shared" si="1090"/>
        <v>6.58513640639699E-3</v>
      </c>
      <c r="BF2872" s="2">
        <f t="shared" si="1091"/>
        <v>4.7036688617121356E-4</v>
      </c>
      <c r="BG2872" s="2">
        <f t="shared" si="1092"/>
        <v>0</v>
      </c>
      <c r="BH2872" s="2">
        <f t="shared" si="1093"/>
        <v>0</v>
      </c>
      <c r="BJ2872" t="s">
        <v>408</v>
      </c>
      <c r="BK2872" t="s">
        <v>53</v>
      </c>
      <c r="BL2872">
        <v>23</v>
      </c>
      <c r="BN2872" s="112">
        <v>48</v>
      </c>
      <c r="BO2872" s="114">
        <v>495</v>
      </c>
      <c r="BP2872" s="118">
        <f t="shared" si="1098"/>
        <v>48495</v>
      </c>
      <c r="BQ2872" s="118">
        <f t="shared" si="1097"/>
        <v>48495</v>
      </c>
      <c r="BR2872" s="5" t="s">
        <v>3151</v>
      </c>
      <c r="CD2872" s="63">
        <f t="shared" si="1094"/>
        <v>2126</v>
      </c>
      <c r="CE2872" s="63">
        <v>0</v>
      </c>
    </row>
    <row r="2873" spans="1:91" ht="15" hidden="1" customHeight="1" outlineLevel="1">
      <c r="A2873" t="s">
        <v>2885</v>
      </c>
      <c r="B2873" t="s">
        <v>53</v>
      </c>
      <c r="C2873" s="1">
        <f t="shared" si="1085"/>
        <v>32365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0</v>
      </c>
      <c r="G2873" s="129">
        <f t="shared" si="1095"/>
        <v>22059</v>
      </c>
      <c r="H2873" s="134">
        <f t="shared" si="1096"/>
        <v>0.6815695967866523</v>
      </c>
      <c r="I2873" s="2"/>
      <c r="J2873" s="2">
        <f t="shared" si="1086"/>
        <v>0.15365363818940214</v>
      </c>
      <c r="K2873" s="2">
        <f t="shared" si="1087"/>
        <v>0.83522323497605433</v>
      </c>
      <c r="L2873" s="2">
        <f t="shared" si="1088"/>
        <v>0</v>
      </c>
      <c r="M2873" s="2">
        <f t="shared" si="1089"/>
        <v>1.1123126834543529E-2</v>
      </c>
      <c r="N2873" s="63">
        <v>4973</v>
      </c>
      <c r="O2873" s="63">
        <v>27032</v>
      </c>
      <c r="P2873" s="63">
        <v>0</v>
      </c>
      <c r="Q2873" s="63">
        <v>310</v>
      </c>
      <c r="R2873" s="63">
        <v>47</v>
      </c>
      <c r="S2873" s="63">
        <v>0</v>
      </c>
      <c r="T2873" s="63">
        <v>0</v>
      </c>
      <c r="U2873" s="63">
        <v>0</v>
      </c>
      <c r="V2873" s="63">
        <v>0</v>
      </c>
      <c r="W2873" s="63">
        <v>0</v>
      </c>
      <c r="X2873" s="63">
        <v>0</v>
      </c>
      <c r="Y2873" s="63">
        <v>0</v>
      </c>
      <c r="Z2873" s="63">
        <v>2</v>
      </c>
      <c r="AA2873" s="63">
        <v>0</v>
      </c>
      <c r="AB2873" s="63">
        <v>0</v>
      </c>
      <c r="AC2873" s="63">
        <v>0</v>
      </c>
      <c r="AD2873" s="63">
        <v>0</v>
      </c>
      <c r="AE2873" s="63">
        <v>0</v>
      </c>
      <c r="AF2873" s="63">
        <v>0</v>
      </c>
      <c r="AG2873" s="63">
        <v>0</v>
      </c>
      <c r="AH2873" s="63">
        <v>0</v>
      </c>
      <c r="AI2873" s="63">
        <v>0</v>
      </c>
      <c r="AJ2873" s="63">
        <v>0</v>
      </c>
      <c r="AK2873" s="63">
        <v>0</v>
      </c>
      <c r="AL2873" s="63">
        <v>1</v>
      </c>
      <c r="AM2873" s="63">
        <v>0</v>
      </c>
      <c r="AN2873" s="63">
        <v>0</v>
      </c>
      <c r="AO2873" s="63">
        <v>0</v>
      </c>
      <c r="AP2873" s="63">
        <v>0</v>
      </c>
      <c r="AQ2873" s="63">
        <v>0</v>
      </c>
      <c r="AR2873" s="63">
        <v>0</v>
      </c>
      <c r="AS2873" s="63">
        <v>0</v>
      </c>
      <c r="AT2873" s="63">
        <v>0</v>
      </c>
      <c r="AU2873" s="63">
        <v>0</v>
      </c>
      <c r="AV2873" s="63">
        <v>0</v>
      </c>
      <c r="AW2873" s="63">
        <v>0</v>
      </c>
      <c r="AX2873" s="63">
        <v>0</v>
      </c>
      <c r="AY2873" s="63">
        <v>0</v>
      </c>
      <c r="BA2873" s="5">
        <f>IF(Q2873&gt;0,RANK(Q2873,(N2873:P2873,Q2873:AE2873)),0)</f>
        <v>3</v>
      </c>
      <c r="BB2873" s="5">
        <f>IF(R2873&gt;0,RANK(R2873,(N2873:P2873,Q2873:AE2873)),0)</f>
        <v>4</v>
      </c>
      <c r="BC2873" s="5">
        <f>IF(T2873&gt;0,RANK(T2873,(N2873:P2873,Q2873:AE2873)),0)</f>
        <v>0</v>
      </c>
      <c r="BD2873" s="5">
        <f>IF(S2873&gt;0,RANK(S2873,(N2873:P2873,Q2873:AE2873)),0)</f>
        <v>0</v>
      </c>
      <c r="BE2873" s="2">
        <f t="shared" si="1090"/>
        <v>9.5782481075235588E-3</v>
      </c>
      <c r="BF2873" s="2">
        <f t="shared" si="1091"/>
        <v>1.4521860033987332E-3</v>
      </c>
      <c r="BG2873" s="2">
        <f t="shared" si="1092"/>
        <v>0</v>
      </c>
      <c r="BH2873" s="2">
        <f t="shared" si="1093"/>
        <v>0</v>
      </c>
      <c r="BJ2873" t="s">
        <v>2885</v>
      </c>
      <c r="BK2873" t="s">
        <v>53</v>
      </c>
      <c r="BN2873" s="112">
        <v>48</v>
      </c>
      <c r="BO2873" s="114">
        <v>497</v>
      </c>
      <c r="BP2873" s="118">
        <f t="shared" si="1098"/>
        <v>48497</v>
      </c>
      <c r="BQ2873" s="118">
        <f t="shared" si="1097"/>
        <v>48497</v>
      </c>
      <c r="BR2873" s="5" t="s">
        <v>3151</v>
      </c>
      <c r="CD2873" s="63">
        <f t="shared" si="1094"/>
        <v>32365</v>
      </c>
      <c r="CE2873" s="63">
        <v>0</v>
      </c>
    </row>
    <row r="2874" spans="1:91" ht="15" hidden="1" customHeight="1" outlineLevel="1">
      <c r="A2874" t="s">
        <v>331</v>
      </c>
      <c r="B2874" t="s">
        <v>53</v>
      </c>
      <c r="C2874" s="1">
        <f t="shared" si="1085"/>
        <v>22779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0</v>
      </c>
      <c r="G2874" s="129">
        <f t="shared" si="1095"/>
        <v>15540</v>
      </c>
      <c r="H2874" s="134">
        <f t="shared" si="1096"/>
        <v>0.68220729619386278</v>
      </c>
      <c r="I2874" s="2"/>
      <c r="J2874" s="2">
        <f t="shared" si="1086"/>
        <v>0.15404539268624609</v>
      </c>
      <c r="K2874" s="2">
        <f t="shared" si="1087"/>
        <v>0.83625268888010884</v>
      </c>
      <c r="L2874" s="2">
        <f t="shared" si="1088"/>
        <v>0</v>
      </c>
      <c r="M2874" s="2">
        <f t="shared" si="1089"/>
        <v>9.7019184336450959E-3</v>
      </c>
      <c r="N2874" s="63">
        <v>3509</v>
      </c>
      <c r="O2874" s="63">
        <v>19049</v>
      </c>
      <c r="P2874" s="63">
        <v>0</v>
      </c>
      <c r="Q2874" s="63">
        <v>175</v>
      </c>
      <c r="R2874" s="63">
        <v>40</v>
      </c>
      <c r="S2874" s="63">
        <v>0</v>
      </c>
      <c r="T2874" s="63">
        <v>0</v>
      </c>
      <c r="U2874" s="63">
        <v>0</v>
      </c>
      <c r="V2874" s="63">
        <v>1</v>
      </c>
      <c r="W2874" s="63">
        <v>2</v>
      </c>
      <c r="X2874" s="63">
        <v>0</v>
      </c>
      <c r="Y2874" s="63">
        <v>0</v>
      </c>
      <c r="Z2874" s="63">
        <v>0</v>
      </c>
      <c r="AA2874" s="63">
        <v>0</v>
      </c>
      <c r="AB2874" s="63">
        <v>0</v>
      </c>
      <c r="AC2874" s="63">
        <v>0</v>
      </c>
      <c r="AD2874" s="63">
        <v>0</v>
      </c>
      <c r="AE2874" s="63">
        <v>0</v>
      </c>
      <c r="AF2874" s="63">
        <v>0</v>
      </c>
      <c r="AG2874" s="63">
        <v>0</v>
      </c>
      <c r="AH2874" s="63">
        <v>0</v>
      </c>
      <c r="AI2874" s="63">
        <v>0</v>
      </c>
      <c r="AJ2874" s="63">
        <v>0</v>
      </c>
      <c r="AK2874" s="63">
        <v>0</v>
      </c>
      <c r="AL2874" s="63">
        <v>3</v>
      </c>
      <c r="AM2874" s="63">
        <v>0</v>
      </c>
      <c r="AN2874" s="63">
        <v>0</v>
      </c>
      <c r="AO2874" s="63">
        <v>0</v>
      </c>
      <c r="AP2874" s="63">
        <v>0</v>
      </c>
      <c r="AQ2874" s="63">
        <v>0</v>
      </c>
      <c r="AR2874" s="63">
        <v>0</v>
      </c>
      <c r="AS2874" s="63">
        <v>0</v>
      </c>
      <c r="AT2874" s="63">
        <v>0</v>
      </c>
      <c r="AU2874" s="63">
        <v>0</v>
      </c>
      <c r="AV2874" s="63">
        <v>0</v>
      </c>
      <c r="AW2874" s="63">
        <v>0</v>
      </c>
      <c r="AX2874" s="63">
        <v>0</v>
      </c>
      <c r="AY2874" s="63">
        <v>0</v>
      </c>
      <c r="BA2874" s="5">
        <f>IF(Q2874&gt;0,RANK(Q2874,(N2874:P2874,Q2874:AE2874)),0)</f>
        <v>3</v>
      </c>
      <c r="BB2874" s="5">
        <f>IF(R2874&gt;0,RANK(R2874,(N2874:P2874,Q2874:AE2874)),0)</f>
        <v>4</v>
      </c>
      <c r="BC2874" s="5">
        <f>IF(T2874&gt;0,RANK(T2874,(N2874:P2874,Q2874:AE2874)),0)</f>
        <v>0</v>
      </c>
      <c r="BD2874" s="5">
        <f>IF(S2874&gt;0,RANK(S2874,(N2874:P2874,Q2874:AE2874)),0)</f>
        <v>0</v>
      </c>
      <c r="BE2874" s="2">
        <f t="shared" si="1090"/>
        <v>7.6825145967777337E-3</v>
      </c>
      <c r="BF2874" s="2">
        <f t="shared" si="1091"/>
        <v>1.7560033364063391E-3</v>
      </c>
      <c r="BG2874" s="2">
        <f t="shared" si="1092"/>
        <v>0</v>
      </c>
      <c r="BH2874" s="2">
        <f t="shared" si="1093"/>
        <v>0</v>
      </c>
      <c r="BJ2874" t="s">
        <v>331</v>
      </c>
      <c r="BK2874" t="s">
        <v>53</v>
      </c>
      <c r="BN2874" s="112">
        <v>48</v>
      </c>
      <c r="BO2874" s="114">
        <v>499</v>
      </c>
      <c r="BP2874" s="118">
        <f t="shared" si="1098"/>
        <v>48499</v>
      </c>
      <c r="BQ2874" s="118">
        <f t="shared" si="1097"/>
        <v>48499</v>
      </c>
      <c r="BR2874" s="5" t="s">
        <v>3151</v>
      </c>
      <c r="CD2874" s="63">
        <f t="shared" si="1094"/>
        <v>22779</v>
      </c>
      <c r="CE2874" s="63">
        <v>2</v>
      </c>
    </row>
    <row r="2875" spans="1:91" ht="15" hidden="1" customHeight="1" outlineLevel="1">
      <c r="A2875" t="s">
        <v>418</v>
      </c>
      <c r="B2875" t="s">
        <v>53</v>
      </c>
      <c r="C2875" s="1">
        <f t="shared" si="1085"/>
        <v>2631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0</v>
      </c>
      <c r="G2875" s="129">
        <f t="shared" si="1095"/>
        <v>1754</v>
      </c>
      <c r="H2875" s="134">
        <f t="shared" si="1096"/>
        <v>0.66666666666666663</v>
      </c>
      <c r="I2875" s="2"/>
      <c r="J2875" s="2">
        <f t="shared" si="1086"/>
        <v>0.15963511972633979</v>
      </c>
      <c r="K2875" s="2">
        <f t="shared" si="1087"/>
        <v>0.82630178639300644</v>
      </c>
      <c r="L2875" s="2">
        <f t="shared" si="1088"/>
        <v>0</v>
      </c>
      <c r="M2875" s="2">
        <f t="shared" si="1089"/>
        <v>1.4063093880653743E-2</v>
      </c>
      <c r="N2875" s="63">
        <v>420</v>
      </c>
      <c r="O2875" s="63">
        <v>2174</v>
      </c>
      <c r="P2875" s="63">
        <v>0</v>
      </c>
      <c r="Q2875" s="63">
        <v>31</v>
      </c>
      <c r="R2875" s="63">
        <v>6</v>
      </c>
      <c r="S2875" s="63">
        <v>0</v>
      </c>
      <c r="T2875" s="63">
        <v>0</v>
      </c>
      <c r="U2875" s="63">
        <v>0</v>
      </c>
      <c r="V2875" s="63">
        <v>0</v>
      </c>
      <c r="W2875" s="63">
        <v>0</v>
      </c>
      <c r="X2875" s="63">
        <v>0</v>
      </c>
      <c r="Y2875" s="63">
        <v>0</v>
      </c>
      <c r="Z2875" s="63">
        <v>0</v>
      </c>
      <c r="AA2875" s="63">
        <v>0</v>
      </c>
      <c r="AB2875" s="63">
        <v>0</v>
      </c>
      <c r="AC2875" s="63">
        <v>0</v>
      </c>
      <c r="AD2875" s="63">
        <v>0</v>
      </c>
      <c r="AE2875" s="63">
        <v>0</v>
      </c>
      <c r="AF2875" s="63">
        <v>0</v>
      </c>
      <c r="AG2875" s="63">
        <v>0</v>
      </c>
      <c r="AH2875" s="63">
        <v>0</v>
      </c>
      <c r="AI2875" s="63">
        <v>0</v>
      </c>
      <c r="AJ2875" s="63">
        <v>0</v>
      </c>
      <c r="AK2875" s="63">
        <v>0</v>
      </c>
      <c r="AL2875" s="63">
        <v>0</v>
      </c>
      <c r="AM2875" s="63">
        <v>0</v>
      </c>
      <c r="AN2875" s="63">
        <v>0</v>
      </c>
      <c r="AO2875" s="63">
        <v>0</v>
      </c>
      <c r="AP2875" s="63">
        <v>0</v>
      </c>
      <c r="AQ2875" s="63">
        <v>0</v>
      </c>
      <c r="AR2875" s="63">
        <v>0</v>
      </c>
      <c r="AS2875" s="63">
        <v>0</v>
      </c>
      <c r="AT2875" s="63">
        <v>0</v>
      </c>
      <c r="AU2875" s="63">
        <v>0</v>
      </c>
      <c r="AV2875" s="63">
        <v>0</v>
      </c>
      <c r="AW2875" s="63">
        <v>0</v>
      </c>
      <c r="AX2875" s="63">
        <v>0</v>
      </c>
      <c r="AY2875" s="63">
        <v>0</v>
      </c>
      <c r="BA2875" s="5">
        <f>IF(Q2875&gt;0,RANK(Q2875,(N2875:P2875,Q2875:AE2875)),0)</f>
        <v>3</v>
      </c>
      <c r="BB2875" s="5">
        <f>IF(R2875&gt;0,RANK(R2875,(N2875:P2875,Q2875:AE2875)),0)</f>
        <v>4</v>
      </c>
      <c r="BC2875" s="5">
        <f>IF(T2875&gt;0,RANK(T2875,(N2875:P2875,Q2875:AE2875)),0)</f>
        <v>0</v>
      </c>
      <c r="BD2875" s="5">
        <f>IF(S2875&gt;0,RANK(S2875,(N2875:P2875,Q2875:AE2875)),0)</f>
        <v>0</v>
      </c>
      <c r="BE2875" s="2">
        <f t="shared" si="1090"/>
        <v>1.178259217027746E-2</v>
      </c>
      <c r="BF2875" s="2">
        <f t="shared" si="1091"/>
        <v>2.2805017103762829E-3</v>
      </c>
      <c r="BG2875" s="2">
        <f t="shared" si="1092"/>
        <v>0</v>
      </c>
      <c r="BH2875" s="2">
        <f t="shared" si="1093"/>
        <v>0</v>
      </c>
      <c r="BJ2875" t="s">
        <v>418</v>
      </c>
      <c r="BK2875" t="s">
        <v>53</v>
      </c>
      <c r="BL2875">
        <v>19</v>
      </c>
      <c r="BN2875" s="112">
        <v>48</v>
      </c>
      <c r="BO2875" s="114">
        <v>501</v>
      </c>
      <c r="BP2875" s="118">
        <f t="shared" si="1098"/>
        <v>48501</v>
      </c>
      <c r="BQ2875" s="118">
        <f t="shared" si="1097"/>
        <v>48501</v>
      </c>
      <c r="BR2875" s="5" t="s">
        <v>3151</v>
      </c>
      <c r="CD2875" s="63">
        <f t="shared" si="1094"/>
        <v>2631</v>
      </c>
      <c r="CE2875" s="63">
        <v>0</v>
      </c>
    </row>
    <row r="2876" spans="1:91" ht="15" hidden="1" customHeight="1" outlineLevel="1">
      <c r="A2876" t="s">
        <v>922</v>
      </c>
      <c r="B2876" t="s">
        <v>53</v>
      </c>
      <c r="C2876" s="1">
        <f t="shared" si="1085"/>
        <v>8239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0</v>
      </c>
      <c r="G2876" s="129">
        <f t="shared" si="1095"/>
        <v>6076</v>
      </c>
      <c r="H2876" s="134">
        <f t="shared" si="1096"/>
        <v>0.73746813933729827</v>
      </c>
      <c r="I2876" s="2"/>
      <c r="J2876" s="2">
        <f t="shared" si="1086"/>
        <v>0.12550066755674233</v>
      </c>
      <c r="K2876" s="2">
        <f t="shared" si="1087"/>
        <v>0.86296880689404054</v>
      </c>
      <c r="L2876" s="2">
        <f t="shared" si="1088"/>
        <v>0</v>
      </c>
      <c r="M2876" s="2">
        <f t="shared" si="1089"/>
        <v>1.1530525549217185E-2</v>
      </c>
      <c r="N2876" s="63">
        <v>1034</v>
      </c>
      <c r="O2876" s="63">
        <v>7110</v>
      </c>
      <c r="P2876" s="63">
        <v>0</v>
      </c>
      <c r="Q2876" s="63">
        <v>76</v>
      </c>
      <c r="R2876" s="63">
        <v>18</v>
      </c>
      <c r="S2876" s="63">
        <v>0</v>
      </c>
      <c r="T2876" s="63">
        <v>0</v>
      </c>
      <c r="U2876" s="63">
        <v>0</v>
      </c>
      <c r="V2876" s="63">
        <v>0</v>
      </c>
      <c r="W2876" s="63">
        <v>1</v>
      </c>
      <c r="X2876" s="63">
        <v>0</v>
      </c>
      <c r="Y2876" s="63">
        <v>0</v>
      </c>
      <c r="Z2876" s="63">
        <v>0</v>
      </c>
      <c r="AA2876" s="63">
        <v>0</v>
      </c>
      <c r="AB2876" s="63">
        <v>0</v>
      </c>
      <c r="AC2876" s="63">
        <v>0</v>
      </c>
      <c r="AD2876" s="63">
        <v>0</v>
      </c>
      <c r="AE2876" s="63">
        <v>0</v>
      </c>
      <c r="AF2876" s="63">
        <v>0</v>
      </c>
      <c r="AG2876" s="63">
        <v>0</v>
      </c>
      <c r="AH2876" s="63">
        <v>0</v>
      </c>
      <c r="AI2876" s="63">
        <v>0</v>
      </c>
      <c r="AJ2876" s="63">
        <v>0</v>
      </c>
      <c r="AK2876" s="63">
        <v>0</v>
      </c>
      <c r="AL2876" s="63">
        <v>0</v>
      </c>
      <c r="AM2876" s="63">
        <v>0</v>
      </c>
      <c r="AN2876" s="63">
        <v>0</v>
      </c>
      <c r="AO2876" s="63">
        <v>0</v>
      </c>
      <c r="AP2876" s="63">
        <v>0</v>
      </c>
      <c r="AQ2876" s="63">
        <v>0</v>
      </c>
      <c r="AR2876" s="63">
        <v>0</v>
      </c>
      <c r="AS2876" s="63">
        <v>0</v>
      </c>
      <c r="AT2876" s="63">
        <v>0</v>
      </c>
      <c r="AU2876" s="63">
        <v>0</v>
      </c>
      <c r="AV2876" s="63">
        <v>0</v>
      </c>
      <c r="AW2876" s="63">
        <v>0</v>
      </c>
      <c r="AX2876" s="63">
        <v>0</v>
      </c>
      <c r="AY2876" s="63">
        <v>0</v>
      </c>
      <c r="BA2876" s="5">
        <f>IF(Q2876&gt;0,RANK(Q2876,(N2876:P2876,Q2876:AE2876)),0)</f>
        <v>3</v>
      </c>
      <c r="BB2876" s="5">
        <f>IF(R2876&gt;0,RANK(R2876,(N2876:P2876,Q2876:AE2876)),0)</f>
        <v>4</v>
      </c>
      <c r="BC2876" s="5">
        <f>IF(T2876&gt;0,RANK(T2876,(N2876:P2876,Q2876:AE2876)),0)</f>
        <v>0</v>
      </c>
      <c r="BD2876" s="5">
        <f>IF(S2876&gt;0,RANK(S2876,(N2876:P2876,Q2876:AE2876)),0)</f>
        <v>0</v>
      </c>
      <c r="BE2876" s="2">
        <f t="shared" si="1090"/>
        <v>9.2244204393737098E-3</v>
      </c>
      <c r="BF2876" s="2">
        <f t="shared" si="1091"/>
        <v>2.1847311566937735E-3</v>
      </c>
      <c r="BG2876" s="2">
        <f t="shared" si="1092"/>
        <v>0</v>
      </c>
      <c r="BH2876" s="2">
        <f t="shared" si="1093"/>
        <v>0</v>
      </c>
      <c r="BJ2876" t="s">
        <v>922</v>
      </c>
      <c r="BK2876" t="s">
        <v>53</v>
      </c>
      <c r="BL2876">
        <v>19</v>
      </c>
      <c r="BN2876" s="112">
        <v>48</v>
      </c>
      <c r="BO2876" s="114">
        <v>503</v>
      </c>
      <c r="BP2876" s="118">
        <f t="shared" si="1098"/>
        <v>48503</v>
      </c>
      <c r="BQ2876" s="118">
        <f t="shared" si="1097"/>
        <v>48503</v>
      </c>
      <c r="BR2876" s="5" t="s">
        <v>3151</v>
      </c>
      <c r="CD2876" s="63">
        <f t="shared" si="1094"/>
        <v>8239</v>
      </c>
      <c r="CE2876" s="63">
        <v>1</v>
      </c>
    </row>
    <row r="2877" spans="1:91" ht="15" hidden="1" customHeight="1" outlineLevel="1">
      <c r="A2877" t="s">
        <v>2211</v>
      </c>
      <c r="B2877" t="s">
        <v>53</v>
      </c>
      <c r="C2877" s="1">
        <f t="shared" si="1085"/>
        <v>3874</v>
      </c>
      <c r="D2877" s="5">
        <f>IF(N2877&gt;0, RANK(N2877,(N2877:P2877,Q2877:AE2877)),0)</f>
        <v>2</v>
      </c>
      <c r="E2877" s="5">
        <f>IF(O2877&gt;0,RANK(O2877,(N2877:P2877,Q2877:AE2877)),0)</f>
        <v>1</v>
      </c>
      <c r="F2877" s="5">
        <f>IF(P2877&gt;0,RANK(P2877,(N2877:P2877,Q2877:AE2877)),0)</f>
        <v>0</v>
      </c>
      <c r="G2877" s="129">
        <f t="shared" si="1095"/>
        <v>207</v>
      </c>
      <c r="H2877" s="134">
        <f t="shared" si="1096"/>
        <v>5.3433144037170879E-2</v>
      </c>
      <c r="I2877" s="2"/>
      <c r="J2877" s="2">
        <f t="shared" si="1086"/>
        <v>0.47134744450180693</v>
      </c>
      <c r="K2877" s="2">
        <f t="shared" si="1087"/>
        <v>0.5247805885389778</v>
      </c>
      <c r="L2877" s="2">
        <f t="shared" si="1088"/>
        <v>0</v>
      </c>
      <c r="M2877" s="2">
        <f t="shared" si="1089"/>
        <v>3.8719669592153227E-3</v>
      </c>
      <c r="N2877" s="63">
        <v>1826</v>
      </c>
      <c r="O2877" s="63">
        <v>2033</v>
      </c>
      <c r="P2877" s="63">
        <v>0</v>
      </c>
      <c r="Q2877" s="63">
        <v>11</v>
      </c>
      <c r="R2877" s="63">
        <v>4</v>
      </c>
      <c r="S2877" s="63">
        <v>0</v>
      </c>
      <c r="T2877" s="63">
        <v>0</v>
      </c>
      <c r="U2877" s="63">
        <v>0</v>
      </c>
      <c r="V2877" s="63">
        <v>0</v>
      </c>
      <c r="W2877" s="63">
        <v>0</v>
      </c>
      <c r="X2877" s="63">
        <v>0</v>
      </c>
      <c r="Y2877" s="63">
        <v>0</v>
      </c>
      <c r="Z2877" s="63">
        <v>0</v>
      </c>
      <c r="AA2877" s="63">
        <v>0</v>
      </c>
      <c r="AB2877" s="63">
        <v>0</v>
      </c>
      <c r="AC2877" s="63">
        <v>0</v>
      </c>
      <c r="AD2877" s="63">
        <v>0</v>
      </c>
      <c r="AE2877" s="63">
        <v>0</v>
      </c>
      <c r="AF2877" s="63">
        <v>0</v>
      </c>
      <c r="AG2877" s="63">
        <v>0</v>
      </c>
      <c r="AH2877" s="63">
        <v>0</v>
      </c>
      <c r="AI2877" s="63">
        <v>0</v>
      </c>
      <c r="AJ2877" s="63">
        <v>0</v>
      </c>
      <c r="AK2877" s="63">
        <v>0</v>
      </c>
      <c r="AL2877" s="63">
        <v>0</v>
      </c>
      <c r="AM2877" s="63">
        <v>0</v>
      </c>
      <c r="AN2877" s="63">
        <v>0</v>
      </c>
      <c r="AO2877" s="63">
        <v>0</v>
      </c>
      <c r="AP2877" s="63">
        <v>0</v>
      </c>
      <c r="AQ2877" s="63">
        <v>0</v>
      </c>
      <c r="AR2877" s="63">
        <v>0</v>
      </c>
      <c r="AS2877" s="63">
        <v>0</v>
      </c>
      <c r="AT2877" s="63">
        <v>0</v>
      </c>
      <c r="AU2877" s="63">
        <v>0</v>
      </c>
      <c r="AV2877" s="63">
        <v>0</v>
      </c>
      <c r="AW2877" s="63">
        <v>0</v>
      </c>
      <c r="AX2877" s="63">
        <v>0</v>
      </c>
      <c r="AY2877" s="63">
        <v>0</v>
      </c>
      <c r="BA2877" s="5">
        <f>IF(Q2877&gt;0,RANK(Q2877,(N2877:P2877,Q2877:AE2877)),0)</f>
        <v>3</v>
      </c>
      <c r="BB2877" s="5">
        <f>IF(R2877&gt;0,RANK(R2877,(N2877:P2877,Q2877:AE2877)),0)</f>
        <v>4</v>
      </c>
      <c r="BC2877" s="5">
        <f>IF(T2877&gt;0,RANK(T2877,(N2877:P2877,Q2877:AE2877)),0)</f>
        <v>0</v>
      </c>
      <c r="BD2877" s="5">
        <f>IF(S2877&gt;0,RANK(S2877,(N2877:P2877,Q2877:AE2877)),0)</f>
        <v>0</v>
      </c>
      <c r="BE2877" s="2">
        <f t="shared" si="1090"/>
        <v>2.8394424367578731E-3</v>
      </c>
      <c r="BF2877" s="2">
        <f t="shared" si="1091"/>
        <v>1.0325245224574084E-3</v>
      </c>
      <c r="BG2877" s="2">
        <f t="shared" si="1092"/>
        <v>0</v>
      </c>
      <c r="BH2877" s="2">
        <f t="shared" si="1093"/>
        <v>0</v>
      </c>
      <c r="BJ2877" t="s">
        <v>2211</v>
      </c>
      <c r="BK2877" t="s">
        <v>53</v>
      </c>
      <c r="BL2877">
        <v>28</v>
      </c>
      <c r="BN2877" s="112">
        <v>48</v>
      </c>
      <c r="BO2877" s="114">
        <v>505</v>
      </c>
      <c r="BP2877" s="118">
        <f t="shared" si="1098"/>
        <v>48505</v>
      </c>
      <c r="BQ2877" s="118">
        <f t="shared" si="1097"/>
        <v>48505</v>
      </c>
      <c r="BR2877" s="5" t="s">
        <v>3151</v>
      </c>
      <c r="CD2877" s="63">
        <f t="shared" si="1094"/>
        <v>3874</v>
      </c>
      <c r="CE2877" s="63">
        <v>0</v>
      </c>
    </row>
    <row r="2878" spans="1:91" ht="15" hidden="1" customHeight="1" outlineLevel="1">
      <c r="A2878" t="s">
        <v>2477</v>
      </c>
      <c r="B2878" t="s">
        <v>53</v>
      </c>
      <c r="C2878" s="1">
        <f t="shared" si="1085"/>
        <v>4379</v>
      </c>
      <c r="D2878" s="5">
        <f>IF(N2878&gt;0, RANK(N2878,(N2878:P2878,Q2878:AE2878)),0)</f>
        <v>1</v>
      </c>
      <c r="E2878" s="5">
        <f>IF(O2878&gt;0,RANK(O2878,(N2878:P2878,Q2878:AE2878)),0)</f>
        <v>2</v>
      </c>
      <c r="F2878" s="5">
        <f>IF(P2878&gt;0,RANK(P2878,(N2878:P2878,Q2878:AE2878)),0)</f>
        <v>0</v>
      </c>
      <c r="G2878" s="129">
        <f t="shared" si="1095"/>
        <v>1374</v>
      </c>
      <c r="H2878" s="134">
        <f t="shared" si="1096"/>
        <v>0.31377026718428863</v>
      </c>
      <c r="I2878" s="2"/>
      <c r="J2878" s="2">
        <f t="shared" si="1086"/>
        <v>0.65403060059374285</v>
      </c>
      <c r="K2878" s="2">
        <f t="shared" si="1087"/>
        <v>0.34026033340945422</v>
      </c>
      <c r="L2878" s="2">
        <f t="shared" si="1088"/>
        <v>0</v>
      </c>
      <c r="M2878" s="2">
        <f t="shared" si="1089"/>
        <v>5.7090659968029311E-3</v>
      </c>
      <c r="N2878" s="63">
        <v>2864</v>
      </c>
      <c r="O2878" s="63">
        <v>1490</v>
      </c>
      <c r="P2878" s="63">
        <v>0</v>
      </c>
      <c r="Q2878" s="63">
        <v>13</v>
      </c>
      <c r="R2878" s="63">
        <v>12</v>
      </c>
      <c r="S2878" s="63">
        <v>0</v>
      </c>
      <c r="T2878" s="63">
        <v>0</v>
      </c>
      <c r="U2878" s="63">
        <v>0</v>
      </c>
      <c r="V2878" s="63">
        <v>0</v>
      </c>
      <c r="W2878" s="63">
        <v>0</v>
      </c>
      <c r="X2878" s="63">
        <v>0</v>
      </c>
      <c r="Y2878" s="63">
        <v>0</v>
      </c>
      <c r="Z2878" s="63">
        <v>0</v>
      </c>
      <c r="AA2878" s="63">
        <v>0</v>
      </c>
      <c r="AB2878" s="63">
        <v>0</v>
      </c>
      <c r="AC2878" s="63">
        <v>0</v>
      </c>
      <c r="AD2878" s="63">
        <v>0</v>
      </c>
      <c r="AE2878" s="63">
        <v>0</v>
      </c>
      <c r="AF2878" s="63">
        <v>0</v>
      </c>
      <c r="AG2878" s="63">
        <v>0</v>
      </c>
      <c r="AH2878" s="63">
        <v>0</v>
      </c>
      <c r="AI2878" s="63">
        <v>0</v>
      </c>
      <c r="AJ2878" s="63">
        <v>0</v>
      </c>
      <c r="AK2878" s="63">
        <v>0</v>
      </c>
      <c r="AL2878" s="63">
        <v>0</v>
      </c>
      <c r="AM2878" s="63">
        <v>0</v>
      </c>
      <c r="AN2878" s="63">
        <v>0</v>
      </c>
      <c r="AO2878" s="63">
        <v>0</v>
      </c>
      <c r="AP2878" s="63">
        <v>0</v>
      </c>
      <c r="AQ2878" s="63">
        <v>0</v>
      </c>
      <c r="AR2878" s="63">
        <v>0</v>
      </c>
      <c r="AS2878" s="63">
        <v>0</v>
      </c>
      <c r="AT2878" s="63">
        <v>0</v>
      </c>
      <c r="AU2878" s="63">
        <v>0</v>
      </c>
      <c r="AV2878" s="63">
        <v>0</v>
      </c>
      <c r="AW2878" s="63">
        <v>0</v>
      </c>
      <c r="AX2878" s="63">
        <v>0</v>
      </c>
      <c r="AY2878" s="63">
        <v>0</v>
      </c>
      <c r="BA2878" s="5">
        <f>IF(Q2878&gt;0,RANK(Q2878,(N2878:P2878,Q2878:AE2878)),0)</f>
        <v>3</v>
      </c>
      <c r="BB2878" s="5">
        <f>IF(R2878&gt;0,RANK(R2878,(N2878:P2878,Q2878:AE2878)),0)</f>
        <v>4</v>
      </c>
      <c r="BC2878" s="5">
        <f>IF(T2878&gt;0,RANK(T2878,(N2878:P2878,Q2878:AE2878)),0)</f>
        <v>0</v>
      </c>
      <c r="BD2878" s="5">
        <f>IF(S2878&gt;0,RANK(S2878,(N2878:P2878,Q2878:AE2878)),0)</f>
        <v>0</v>
      </c>
      <c r="BE2878" s="2">
        <f t="shared" si="1090"/>
        <v>2.9687143183375199E-3</v>
      </c>
      <c r="BF2878" s="2">
        <f t="shared" si="1091"/>
        <v>2.740351678465403E-3</v>
      </c>
      <c r="BG2878" s="2">
        <f t="shared" si="1092"/>
        <v>0</v>
      </c>
      <c r="BH2878" s="2">
        <f t="shared" si="1093"/>
        <v>0</v>
      </c>
      <c r="BJ2878" t="s">
        <v>2477</v>
      </c>
      <c r="BK2878" t="s">
        <v>53</v>
      </c>
      <c r="BL2878">
        <v>23</v>
      </c>
      <c r="BN2878" s="112">
        <v>48</v>
      </c>
      <c r="BO2878" s="114">
        <v>507</v>
      </c>
      <c r="BP2878" s="118">
        <f t="shared" si="1098"/>
        <v>48507</v>
      </c>
      <c r="BQ2878" s="118">
        <f t="shared" si="1097"/>
        <v>48507</v>
      </c>
      <c r="BR2878" s="5" t="s">
        <v>3151</v>
      </c>
      <c r="CD2878" s="63">
        <f>C2878</f>
        <v>4379</v>
      </c>
      <c r="CE2878" s="63">
        <v>0</v>
      </c>
    </row>
    <row r="2879" spans="1:91" ht="15" customHeight="1" collapsed="1">
      <c r="A2879" t="s">
        <v>492</v>
      </c>
      <c r="B2879" t="s">
        <v>544</v>
      </c>
      <c r="C2879" s="1">
        <f t="shared" si="1085"/>
        <v>11315056</v>
      </c>
      <c r="D2879" s="5">
        <f>IF(N2879&gt;0, RANK(N2879,(N2879:P2879,Q2879:AE2879)),0)</f>
        <v>2</v>
      </c>
      <c r="E2879" s="5">
        <f>IF(O2879&gt;0,RANK(O2879,(N2879:P2879,Q2879:AE2879)),0)</f>
        <v>1</v>
      </c>
      <c r="F2879" s="5">
        <f>IF(P2879&gt;0,RANK(P2879,(N2879:P2879,Q2879:AE2879)),0)</f>
        <v>0</v>
      </c>
      <c r="G2879" s="129">
        <f t="shared" si="1095"/>
        <v>631221</v>
      </c>
      <c r="H2879" s="134">
        <f t="shared" si="1096"/>
        <v>5.5785936896821368E-2</v>
      </c>
      <c r="I2879" s="2"/>
      <c r="J2879" s="2">
        <f t="shared" si="1086"/>
        <v>0.46479009913870512</v>
      </c>
      <c r="K2879" s="2">
        <f t="shared" si="1087"/>
        <v>0.52057603603552649</v>
      </c>
      <c r="L2879" s="2">
        <f t="shared" si="1088"/>
        <v>0</v>
      </c>
      <c r="M2879" s="2">
        <f t="shared" si="1089"/>
        <v>1.463386482576845E-2</v>
      </c>
      <c r="N2879" s="63">
        <v>5259126</v>
      </c>
      <c r="O2879" s="63">
        <v>5890347</v>
      </c>
      <c r="P2879" s="63">
        <v>0</v>
      </c>
      <c r="Q2879" s="63">
        <v>126243</v>
      </c>
      <c r="R2879" s="63">
        <v>33396</v>
      </c>
      <c r="S2879" s="63">
        <v>0</v>
      </c>
      <c r="T2879" s="63">
        <v>0</v>
      </c>
      <c r="U2879" s="63">
        <v>0</v>
      </c>
      <c r="V2879" s="63">
        <v>350</v>
      </c>
      <c r="W2879" s="63">
        <v>460</v>
      </c>
      <c r="X2879" s="63">
        <v>0</v>
      </c>
      <c r="Y2879" s="63">
        <v>0</v>
      </c>
      <c r="Z2879" s="63">
        <v>2785</v>
      </c>
      <c r="AA2879" s="63">
        <v>0</v>
      </c>
      <c r="AB2879" s="63">
        <v>0</v>
      </c>
      <c r="AC2879" s="63">
        <v>0</v>
      </c>
      <c r="AD2879" s="63">
        <v>0</v>
      </c>
      <c r="AE2879" s="63">
        <v>0</v>
      </c>
      <c r="AF2879" s="63">
        <v>0</v>
      </c>
      <c r="AG2879" s="63">
        <v>0</v>
      </c>
      <c r="AH2879" s="63">
        <v>0</v>
      </c>
      <c r="AI2879" s="63">
        <v>2012</v>
      </c>
      <c r="AJ2879" s="63">
        <v>0</v>
      </c>
      <c r="AK2879" s="63">
        <v>0</v>
      </c>
      <c r="AL2879" s="63">
        <v>337</v>
      </c>
      <c r="AM2879" s="63">
        <v>0</v>
      </c>
      <c r="AN2879" s="63">
        <v>0</v>
      </c>
      <c r="AO2879" s="63">
        <v>0</v>
      </c>
      <c r="AP2879" s="63">
        <v>0</v>
      </c>
      <c r="AQ2879" s="63">
        <v>0</v>
      </c>
      <c r="AR2879" s="63">
        <v>0</v>
      </c>
      <c r="AS2879" s="63">
        <v>0</v>
      </c>
      <c r="AT2879" s="63">
        <v>0</v>
      </c>
      <c r="AU2879" s="63">
        <v>0</v>
      </c>
      <c r="AV2879" s="63">
        <v>0</v>
      </c>
      <c r="AW2879" s="63">
        <v>0</v>
      </c>
      <c r="AX2879" s="63">
        <v>0</v>
      </c>
      <c r="AY2879" s="63">
        <v>0</v>
      </c>
      <c r="BA2879" s="5">
        <f>IF(Q2879&gt;0,RANK(Q2879,(N2879:P2879,Q2879:AE2879)),0)</f>
        <v>3</v>
      </c>
      <c r="BB2879" s="5">
        <f>IF(R2879&gt;0,RANK(R2879,(N2879:P2879,Q2879:AE2879)),0)</f>
        <v>4</v>
      </c>
      <c r="BC2879" s="5">
        <f>IF(T2879&gt;0,RANK(T2879,(N2879:P2879,Q2879:AE2879)),0)</f>
        <v>0</v>
      </c>
      <c r="BD2879" s="5">
        <f>IF(S2879&gt;0,RANK(S2879,(N2879:P2879,Q2879:AE2879)),0)</f>
        <v>0</v>
      </c>
      <c r="BE2879" s="2">
        <f t="shared" si="1090"/>
        <v>1.1157081325978414E-2</v>
      </c>
      <c r="BF2879" s="2">
        <f t="shared" si="1091"/>
        <v>2.9514657284948481E-3</v>
      </c>
      <c r="BG2879" s="2">
        <f t="shared" si="1092"/>
        <v>0</v>
      </c>
      <c r="BH2879" s="2">
        <f t="shared" si="1093"/>
        <v>0</v>
      </c>
      <c r="BJ2879" t="s">
        <v>492</v>
      </c>
      <c r="BK2879" t="s">
        <v>544</v>
      </c>
      <c r="BN2879" s="112">
        <v>48</v>
      </c>
      <c r="BO2879" s="114"/>
      <c r="BP2879" s="112">
        <v>48</v>
      </c>
      <c r="BQ2879" s="112">
        <f t="shared" si="1097"/>
        <v>48</v>
      </c>
      <c r="BR2879" s="5" t="s">
        <v>710</v>
      </c>
      <c r="CC2879" s="63">
        <f>SUM(CC2625:CC2878)</f>
        <v>0</v>
      </c>
      <c r="CD2879" s="63">
        <f>SUM(CD2625:CD2878)</f>
        <v>9891755</v>
      </c>
      <c r="CE2879" s="63">
        <v>460</v>
      </c>
      <c r="CH2879" s="63">
        <f t="shared" ref="CH2879" si="1099">SUM(CH2625:CH2878)</f>
        <v>0</v>
      </c>
      <c r="CK2879" s="63"/>
      <c r="CL2879" s="63"/>
      <c r="CM2879" s="63"/>
    </row>
    <row r="2880" spans="1:91" ht="15" customHeight="1">
      <c r="C2880" s="1"/>
      <c r="E2880" s="5"/>
      <c r="F2880" s="5"/>
      <c r="G2880" s="129"/>
      <c r="H2880" s="134"/>
      <c r="I2880" s="2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BA2880" s="5"/>
      <c r="BB2880" s="5"/>
      <c r="BC2880" s="5"/>
      <c r="BD2880" s="5"/>
      <c r="BN2880" s="112"/>
      <c r="BO2880" s="114"/>
      <c r="BP2880" s="118"/>
      <c r="BQ2880" s="118"/>
      <c r="CE2880" s="129"/>
      <c r="CF2880" s="129"/>
      <c r="CH2880" s="63" t="s">
        <v>4197</v>
      </c>
      <c r="CI2880" s="129"/>
      <c r="CJ2880" s="129"/>
      <c r="CK2880" s="129"/>
      <c r="CL2880" s="129"/>
      <c r="CM2880" s="129"/>
    </row>
    <row r="2881" spans="1:86" ht="15" hidden="1" customHeight="1" outlineLevel="1">
      <c r="A2881" t="s">
        <v>1192</v>
      </c>
      <c r="B2881" t="s">
        <v>956</v>
      </c>
      <c r="C2881" s="1">
        <f t="shared" ref="C2881:C2910" si="1100">SUM(N2881:AY2881)</f>
        <v>3100</v>
      </c>
      <c r="D2881" s="5">
        <f>IF(N2881&gt;0, RANK(N2881,(N2881:P2881,Q2881:AE2881)),0)</f>
        <v>2</v>
      </c>
      <c r="E2881" s="5">
        <f>IF(O2881&gt;0,RANK(O2881,(N2881:P2881,Q2881:AE2881)),0)</f>
        <v>1</v>
      </c>
      <c r="F2881" s="5">
        <f>IF(P2881&gt;0,RANK(P2881,(N2881:P2881,Q2881:AE2881)),0)</f>
        <v>8</v>
      </c>
      <c r="G2881" s="129">
        <f t="shared" si="1095"/>
        <v>2338</v>
      </c>
      <c r="H2881" s="134">
        <f t="shared" si="1096"/>
        <v>0.75419354838709673</v>
      </c>
      <c r="I2881" s="2"/>
      <c r="J2881" s="2">
        <f t="shared" ref="J2881:J2910" si="1101">IF($C2881=0,"-",N2881/$C2881)</f>
        <v>0.11516129032258064</v>
      </c>
      <c r="K2881" s="2">
        <f t="shared" ref="K2881:K2910" si="1102">IF($C2881=0,"-",O2881/$C2881)</f>
        <v>0.86935483870967745</v>
      </c>
      <c r="L2881" s="2">
        <f t="shared" ref="L2881:L2910" si="1103">IF($C2881=0,"-",P2881/$C2881)</f>
        <v>3.2258064516129032E-4</v>
      </c>
      <c r="M2881" s="2">
        <f t="shared" ref="M2881:M2910" si="1104">IF(C2881=0,"-",(1-J2881-K2881-L2881))</f>
        <v>1.5161290322580663E-2</v>
      </c>
      <c r="N2881" s="63">
        <v>357</v>
      </c>
      <c r="O2881" s="63">
        <v>2695</v>
      </c>
      <c r="P2881" s="63">
        <v>1</v>
      </c>
      <c r="Q2881" s="63">
        <v>23</v>
      </c>
      <c r="R2881" s="63">
        <v>6</v>
      </c>
      <c r="S2881" s="63">
        <v>4</v>
      </c>
      <c r="T2881" s="63">
        <v>0</v>
      </c>
      <c r="U2881" s="63">
        <v>7</v>
      </c>
      <c r="V2881" s="63">
        <v>4</v>
      </c>
      <c r="W2881" s="63">
        <v>0</v>
      </c>
      <c r="X2881" s="63">
        <v>0</v>
      </c>
      <c r="Y2881" s="63">
        <v>0</v>
      </c>
      <c r="Z2881" s="63">
        <v>0</v>
      </c>
      <c r="AA2881" s="63">
        <v>0</v>
      </c>
      <c r="AB2881" s="63">
        <v>0</v>
      </c>
      <c r="AC2881" s="63">
        <v>0</v>
      </c>
      <c r="AD2881" s="63">
        <v>0</v>
      </c>
      <c r="AE2881" s="63">
        <v>0</v>
      </c>
      <c r="AF2881" s="63">
        <v>0</v>
      </c>
      <c r="AG2881" s="63">
        <v>0</v>
      </c>
      <c r="AH2881" s="63">
        <v>0</v>
      </c>
      <c r="AI2881" s="63">
        <v>0</v>
      </c>
      <c r="AJ2881" s="63">
        <v>0</v>
      </c>
      <c r="AK2881" s="63">
        <v>0</v>
      </c>
      <c r="AL2881" s="63">
        <v>0</v>
      </c>
      <c r="AM2881" s="63">
        <v>0</v>
      </c>
      <c r="AN2881" s="63">
        <v>0</v>
      </c>
      <c r="AO2881" s="63">
        <v>0</v>
      </c>
      <c r="AP2881" s="63">
        <v>0</v>
      </c>
      <c r="AQ2881" s="63">
        <v>3</v>
      </c>
      <c r="AR2881" s="63">
        <v>0</v>
      </c>
      <c r="AS2881" s="63">
        <v>0</v>
      </c>
      <c r="AT2881" s="63">
        <v>0</v>
      </c>
      <c r="AU2881" s="63">
        <v>0</v>
      </c>
      <c r="AV2881" s="63">
        <v>0</v>
      </c>
      <c r="AW2881" s="63">
        <v>0</v>
      </c>
      <c r="AX2881" s="63">
        <v>0</v>
      </c>
      <c r="AY2881" s="63">
        <v>0</v>
      </c>
      <c r="BA2881" s="5">
        <f>IF(Q2881&gt;0,RANK(Q2881,(N2881:P2881,Q2881:AE2881)),0)</f>
        <v>3</v>
      </c>
      <c r="BB2881" s="5">
        <f>IF(R2881&gt;0,RANK(R2881,(N2881:P2881,Q2881:AE2881)),0)</f>
        <v>5</v>
      </c>
      <c r="BC2881" s="5">
        <f>IF(T2881&gt;0,RANK(T2881,(N2881:P2881,Q2881:AE2881)),0)</f>
        <v>0</v>
      </c>
      <c r="BD2881" s="5">
        <f>IF(S2881&gt;0,RANK(S2881,(N2881:P2881,Q2881:AE2881)),0)</f>
        <v>6</v>
      </c>
      <c r="BE2881" s="2">
        <f t="shared" ref="BE2881:BE2910" si="1105">IF($C2881=0,"-",Q2881/$C2881)</f>
        <v>7.4193548387096776E-3</v>
      </c>
      <c r="BF2881" s="2">
        <f t="shared" ref="BF2881:BF2910" si="1106">IF($C2881=0,"-",R2881/$C2881)</f>
        <v>1.9354838709677419E-3</v>
      </c>
      <c r="BG2881" s="2">
        <f t="shared" ref="BG2881:BG2910" si="1107">IF($C2881=0,"-",T2881/$C2881)</f>
        <v>0</v>
      </c>
      <c r="BH2881" s="2">
        <f t="shared" ref="BH2881:BH2910" si="1108">IF($C2881=0,"-",S2881/$C2881)</f>
        <v>1.2903225806451613E-3</v>
      </c>
      <c r="BJ2881" t="s">
        <v>1192</v>
      </c>
      <c r="BK2881" t="s">
        <v>956</v>
      </c>
      <c r="BL2881">
        <v>2</v>
      </c>
      <c r="BN2881" s="112">
        <v>49</v>
      </c>
      <c r="BO2881" s="114">
        <v>1</v>
      </c>
      <c r="BP2881" s="118">
        <f t="shared" si="1098"/>
        <v>49001</v>
      </c>
      <c r="BQ2881" s="118">
        <f t="shared" si="1097"/>
        <v>49001</v>
      </c>
      <c r="BR2881" s="5" t="s">
        <v>3151</v>
      </c>
      <c r="CC2881" s="63">
        <f t="shared" ref="CC2881:CC2910" si="1109">C2881-CD2881</f>
        <v>3100</v>
      </c>
      <c r="CE2881" s="63">
        <v>0</v>
      </c>
      <c r="CH2881" s="63">
        <v>0</v>
      </c>
    </row>
    <row r="2882" spans="1:86" ht="15" hidden="1" customHeight="1" outlineLevel="1">
      <c r="A2882" t="s">
        <v>1740</v>
      </c>
      <c r="B2882" t="s">
        <v>956</v>
      </c>
      <c r="C2882" s="1">
        <f t="shared" si="1100"/>
        <v>27320</v>
      </c>
      <c r="D2882" s="5">
        <f>IF(N2882&gt;0, RANK(N2882,(N2882:P2882,Q2882:AE2882)),0)</f>
        <v>2</v>
      </c>
      <c r="E2882" s="5">
        <f>IF(O2882&gt;0,RANK(O2882,(N2882:P2882,Q2882:AE2882)),0)</f>
        <v>1</v>
      </c>
      <c r="F2882" s="5">
        <f>IF(P2882&gt;0,RANK(P2882,(N2882:P2882,Q2882:AE2882)),0)</f>
        <v>8</v>
      </c>
      <c r="G2882" s="129">
        <f t="shared" si="1095"/>
        <v>17075</v>
      </c>
      <c r="H2882" s="134">
        <f t="shared" si="1096"/>
        <v>0.625</v>
      </c>
      <c r="I2882" s="2"/>
      <c r="J2882" s="2">
        <f t="shared" si="1101"/>
        <v>0.16372620790629575</v>
      </c>
      <c r="K2882" s="2">
        <f t="shared" si="1102"/>
        <v>0.78872620790629577</v>
      </c>
      <c r="L2882" s="2">
        <f t="shared" si="1103"/>
        <v>1.3177159590043923E-3</v>
      </c>
      <c r="M2882" s="2">
        <f t="shared" si="1104"/>
        <v>4.622986822840406E-2</v>
      </c>
      <c r="N2882" s="63">
        <v>4473</v>
      </c>
      <c r="O2882" s="63">
        <v>21548</v>
      </c>
      <c r="P2882" s="63">
        <v>36</v>
      </c>
      <c r="Q2882" s="63">
        <v>614</v>
      </c>
      <c r="R2882" s="63">
        <v>55</v>
      </c>
      <c r="S2882" s="63">
        <v>134</v>
      </c>
      <c r="T2882" s="63">
        <v>0</v>
      </c>
      <c r="U2882" s="63">
        <v>112</v>
      </c>
      <c r="V2882" s="63">
        <v>18</v>
      </c>
      <c r="W2882" s="63">
        <v>293</v>
      </c>
      <c r="X2882" s="63">
        <v>0</v>
      </c>
      <c r="Y2882" s="63">
        <v>0</v>
      </c>
      <c r="Z2882" s="63">
        <v>2</v>
      </c>
      <c r="AA2882" s="63">
        <v>0</v>
      </c>
      <c r="AB2882" s="63">
        <v>0</v>
      </c>
      <c r="AC2882" s="63">
        <v>0</v>
      </c>
      <c r="AD2882" s="63">
        <v>0</v>
      </c>
      <c r="AE2882" s="63">
        <v>0</v>
      </c>
      <c r="AF2882" s="63">
        <v>0</v>
      </c>
      <c r="AG2882" s="63">
        <v>0</v>
      </c>
      <c r="AH2882" s="63">
        <v>0</v>
      </c>
      <c r="AI2882" s="63">
        <v>0</v>
      </c>
      <c r="AJ2882" s="63">
        <v>0</v>
      </c>
      <c r="AK2882" s="63">
        <v>0</v>
      </c>
      <c r="AL2882" s="63">
        <v>2</v>
      </c>
      <c r="AM2882" s="63">
        <v>0</v>
      </c>
      <c r="AN2882" s="63">
        <v>0</v>
      </c>
      <c r="AO2882" s="63">
        <v>0</v>
      </c>
      <c r="AP2882" s="63">
        <v>0</v>
      </c>
      <c r="AQ2882" s="63">
        <v>33</v>
      </c>
      <c r="AR2882" s="63">
        <v>0</v>
      </c>
      <c r="AS2882" s="63">
        <v>0</v>
      </c>
      <c r="AT2882" s="63">
        <v>0</v>
      </c>
      <c r="AU2882" s="63">
        <v>0</v>
      </c>
      <c r="AV2882" s="63">
        <v>0</v>
      </c>
      <c r="AW2882" s="63">
        <v>0</v>
      </c>
      <c r="AX2882" s="63">
        <v>0</v>
      </c>
      <c r="AY2882" s="63">
        <v>0</v>
      </c>
      <c r="BA2882" s="5">
        <f>IF(Q2882&gt;0,RANK(Q2882,(N2882:P2882,Q2882:AE2882)),0)</f>
        <v>3</v>
      </c>
      <c r="BB2882" s="5">
        <f>IF(R2882&gt;0,RANK(R2882,(N2882:P2882,Q2882:AE2882)),0)</f>
        <v>7</v>
      </c>
      <c r="BC2882" s="5">
        <f>IF(T2882&gt;0,RANK(T2882,(N2882:P2882,Q2882:AE2882)),0)</f>
        <v>0</v>
      </c>
      <c r="BD2882" s="5">
        <f>IF(S2882&gt;0,RANK(S2882,(N2882:P2882,Q2882:AE2882)),0)</f>
        <v>5</v>
      </c>
      <c r="BE2882" s="2">
        <f t="shared" si="1105"/>
        <v>2.247437774524158E-2</v>
      </c>
      <c r="BF2882" s="2">
        <f t="shared" si="1106"/>
        <v>2.013177159590044E-3</v>
      </c>
      <c r="BG2882" s="2">
        <f t="shared" si="1107"/>
        <v>0</v>
      </c>
      <c r="BH2882" s="2">
        <f t="shared" si="1108"/>
        <v>4.9048316251830157E-3</v>
      </c>
      <c r="BJ2882" t="s">
        <v>1740</v>
      </c>
      <c r="BK2882" t="s">
        <v>956</v>
      </c>
      <c r="BL2882">
        <v>1</v>
      </c>
      <c r="BN2882" s="112">
        <v>49</v>
      </c>
      <c r="BO2882" s="114">
        <v>3</v>
      </c>
      <c r="BP2882" s="118">
        <f t="shared" si="1098"/>
        <v>49003</v>
      </c>
      <c r="BQ2882" s="118">
        <f t="shared" si="1097"/>
        <v>49003</v>
      </c>
      <c r="BR2882" s="5" t="s">
        <v>3151</v>
      </c>
      <c r="CC2882" s="63">
        <f t="shared" si="1109"/>
        <v>27320</v>
      </c>
      <c r="CE2882" s="63">
        <v>293</v>
      </c>
      <c r="CH2882" s="63">
        <v>0</v>
      </c>
    </row>
    <row r="2883" spans="1:86" ht="15" hidden="1" customHeight="1" outlineLevel="1">
      <c r="A2883" t="s">
        <v>1524</v>
      </c>
      <c r="B2883" t="s">
        <v>956</v>
      </c>
      <c r="C2883" s="1">
        <f t="shared" si="1100"/>
        <v>58358</v>
      </c>
      <c r="D2883" s="5">
        <f>IF(N2883&gt;0, RANK(N2883,(N2883:P2883,Q2883:AE2883)),0)</f>
        <v>2</v>
      </c>
      <c r="E2883" s="5">
        <f>IF(O2883&gt;0,RANK(O2883,(N2883:P2883,Q2883:AE2883)),0)</f>
        <v>1</v>
      </c>
      <c r="F2883" s="5">
        <f>IF(P2883&gt;0,RANK(P2883,(N2883:P2883,Q2883:AE2883)),0)</f>
        <v>8</v>
      </c>
      <c r="G2883" s="129">
        <f t="shared" si="1095"/>
        <v>21382</v>
      </c>
      <c r="H2883" s="134">
        <f t="shared" si="1096"/>
        <v>0.36639363926111246</v>
      </c>
      <c r="I2883" s="2"/>
      <c r="J2883" s="2">
        <f t="shared" si="1101"/>
        <v>0.28530792693375373</v>
      </c>
      <c r="K2883" s="2">
        <f t="shared" si="1102"/>
        <v>0.65170156619486619</v>
      </c>
      <c r="L2883" s="2">
        <f t="shared" si="1103"/>
        <v>1.8163747900887624E-3</v>
      </c>
      <c r="M2883" s="2">
        <f t="shared" si="1104"/>
        <v>6.117413208129132E-2</v>
      </c>
      <c r="N2883" s="63">
        <v>16650</v>
      </c>
      <c r="O2883" s="63">
        <v>38032</v>
      </c>
      <c r="P2883" s="63">
        <v>106</v>
      </c>
      <c r="Q2883" s="63">
        <v>1796</v>
      </c>
      <c r="R2883" s="63">
        <v>217</v>
      </c>
      <c r="S2883" s="63">
        <v>351</v>
      </c>
      <c r="T2883" s="63">
        <v>0</v>
      </c>
      <c r="U2883" s="63">
        <v>230</v>
      </c>
      <c r="V2883" s="63">
        <v>54</v>
      </c>
      <c r="W2883" s="63">
        <v>787</v>
      </c>
      <c r="X2883" s="63">
        <v>0</v>
      </c>
      <c r="Y2883" s="63">
        <v>0</v>
      </c>
      <c r="Z2883" s="63">
        <v>19</v>
      </c>
      <c r="AA2883" s="63">
        <v>0</v>
      </c>
      <c r="AB2883" s="63">
        <v>0</v>
      </c>
      <c r="AC2883" s="63">
        <v>0</v>
      </c>
      <c r="AD2883" s="63">
        <v>0</v>
      </c>
      <c r="AE2883" s="63">
        <v>0</v>
      </c>
      <c r="AF2883" s="63">
        <v>0</v>
      </c>
      <c r="AG2883" s="63">
        <v>0</v>
      </c>
      <c r="AH2883" s="63">
        <v>0</v>
      </c>
      <c r="AI2883" s="63">
        <v>0</v>
      </c>
      <c r="AJ2883" s="63">
        <v>0</v>
      </c>
      <c r="AK2883" s="63">
        <v>0</v>
      </c>
      <c r="AL2883" s="63">
        <v>5</v>
      </c>
      <c r="AM2883" s="63">
        <v>0</v>
      </c>
      <c r="AN2883" s="63">
        <v>0</v>
      </c>
      <c r="AO2883" s="63">
        <v>0</v>
      </c>
      <c r="AP2883" s="63">
        <v>0</v>
      </c>
      <c r="AQ2883" s="63">
        <v>98</v>
      </c>
      <c r="AR2883" s="63">
        <v>0</v>
      </c>
      <c r="AS2883" s="63">
        <v>0</v>
      </c>
      <c r="AT2883" s="63">
        <v>0</v>
      </c>
      <c r="AU2883" s="63">
        <v>13</v>
      </c>
      <c r="AV2883" s="63">
        <v>0</v>
      </c>
      <c r="AW2883" s="63">
        <v>0</v>
      </c>
      <c r="AX2883" s="63">
        <v>0</v>
      </c>
      <c r="AY2883" s="63">
        <v>0</v>
      </c>
      <c r="BA2883" s="5">
        <f>IF(Q2883&gt;0,RANK(Q2883,(N2883:P2883,Q2883:AE2883)),0)</f>
        <v>3</v>
      </c>
      <c r="BB2883" s="5">
        <f>IF(R2883&gt;0,RANK(R2883,(N2883:P2883,Q2883:AE2883)),0)</f>
        <v>7</v>
      </c>
      <c r="BC2883" s="5">
        <f>IF(T2883&gt;0,RANK(T2883,(N2883:P2883,Q2883:AE2883)),0)</f>
        <v>0</v>
      </c>
      <c r="BD2883" s="5">
        <f>IF(S2883&gt;0,RANK(S2883,(N2883:P2883,Q2883:AE2883)),0)</f>
        <v>5</v>
      </c>
      <c r="BE2883" s="2">
        <f t="shared" si="1105"/>
        <v>3.0775557764145447E-2</v>
      </c>
      <c r="BF2883" s="2">
        <f t="shared" si="1106"/>
        <v>3.7184276363137875E-3</v>
      </c>
      <c r="BG2883" s="2">
        <f t="shared" si="1107"/>
        <v>0</v>
      </c>
      <c r="BH2883" s="2">
        <f t="shared" si="1108"/>
        <v>6.0145995407656187E-3</v>
      </c>
      <c r="BJ2883" t="s">
        <v>1524</v>
      </c>
      <c r="BK2883" t="s">
        <v>956</v>
      </c>
      <c r="BL2883">
        <v>1</v>
      </c>
      <c r="BN2883" s="112">
        <v>49</v>
      </c>
      <c r="BO2883" s="114">
        <v>5</v>
      </c>
      <c r="BP2883" s="118">
        <f t="shared" si="1098"/>
        <v>49005</v>
      </c>
      <c r="BQ2883" s="118">
        <f t="shared" si="1097"/>
        <v>49005</v>
      </c>
      <c r="BR2883" s="5" t="s">
        <v>3151</v>
      </c>
      <c r="CC2883" s="63">
        <f t="shared" si="1109"/>
        <v>58358</v>
      </c>
      <c r="CE2883" s="63">
        <v>787</v>
      </c>
      <c r="CH2883" s="63">
        <v>0</v>
      </c>
    </row>
    <row r="2884" spans="1:86" ht="15" hidden="1" customHeight="1" outlineLevel="1">
      <c r="A2884" t="s">
        <v>159</v>
      </c>
      <c r="B2884" t="s">
        <v>956</v>
      </c>
      <c r="C2884" s="1">
        <f t="shared" si="1100"/>
        <v>9369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5</v>
      </c>
      <c r="G2884" s="129">
        <f t="shared" si="1095"/>
        <v>4301</v>
      </c>
      <c r="H2884" s="134">
        <f t="shared" si="1096"/>
        <v>0.45906713630056567</v>
      </c>
      <c r="I2884" s="2"/>
      <c r="J2884" s="2">
        <f t="shared" si="1101"/>
        <v>0.25531006510833598</v>
      </c>
      <c r="K2884" s="2">
        <f t="shared" si="1102"/>
        <v>0.71437720140890171</v>
      </c>
      <c r="L2884" s="2">
        <f t="shared" si="1103"/>
        <v>2.6683744262994981E-3</v>
      </c>
      <c r="M2884" s="2">
        <f t="shared" si="1104"/>
        <v>2.7644359056462814E-2</v>
      </c>
      <c r="N2884" s="63">
        <v>2392</v>
      </c>
      <c r="O2884" s="63">
        <v>6693</v>
      </c>
      <c r="P2884" s="63">
        <v>25</v>
      </c>
      <c r="Q2884" s="63">
        <v>151</v>
      </c>
      <c r="R2884" s="63">
        <v>18</v>
      </c>
      <c r="S2884" s="63">
        <v>22</v>
      </c>
      <c r="T2884" s="63">
        <v>0</v>
      </c>
      <c r="U2884" s="63">
        <v>44</v>
      </c>
      <c r="V2884" s="63">
        <v>5</v>
      </c>
      <c r="W2884" s="63">
        <v>0</v>
      </c>
      <c r="X2884" s="63">
        <v>0</v>
      </c>
      <c r="Y2884" s="63">
        <v>0</v>
      </c>
      <c r="Z2884" s="63">
        <v>0</v>
      </c>
      <c r="AA2884" s="63">
        <v>0</v>
      </c>
      <c r="AB2884" s="63">
        <v>0</v>
      </c>
      <c r="AC2884" s="63">
        <v>0</v>
      </c>
      <c r="AD2884" s="63">
        <v>0</v>
      </c>
      <c r="AE2884" s="63">
        <v>0</v>
      </c>
      <c r="AF2884" s="63">
        <v>0</v>
      </c>
      <c r="AG2884" s="63">
        <v>0</v>
      </c>
      <c r="AH2884" s="63">
        <v>0</v>
      </c>
      <c r="AI2884" s="63">
        <v>0</v>
      </c>
      <c r="AJ2884" s="63">
        <v>0</v>
      </c>
      <c r="AK2884" s="63">
        <v>0</v>
      </c>
      <c r="AL2884" s="63">
        <v>0</v>
      </c>
      <c r="AM2884" s="63">
        <v>0</v>
      </c>
      <c r="AN2884" s="63">
        <v>0</v>
      </c>
      <c r="AO2884" s="63">
        <v>0</v>
      </c>
      <c r="AP2884" s="63">
        <v>0</v>
      </c>
      <c r="AQ2884" s="63">
        <v>19</v>
      </c>
      <c r="AR2884" s="63">
        <v>0</v>
      </c>
      <c r="AS2884" s="63">
        <v>0</v>
      </c>
      <c r="AT2884" s="63">
        <v>0</v>
      </c>
      <c r="AU2884" s="63">
        <v>0</v>
      </c>
      <c r="AV2884" s="63">
        <v>0</v>
      </c>
      <c r="AW2884" s="63">
        <v>0</v>
      </c>
      <c r="AX2884" s="63">
        <v>0</v>
      </c>
      <c r="AY2884" s="63">
        <v>0</v>
      </c>
      <c r="BA2884" s="5">
        <f>IF(Q2884&gt;0,RANK(Q2884,(N2884:P2884,Q2884:AE2884)),0)</f>
        <v>3</v>
      </c>
      <c r="BB2884" s="5">
        <f>IF(R2884&gt;0,RANK(R2884,(N2884:P2884,Q2884:AE2884)),0)</f>
        <v>7</v>
      </c>
      <c r="BC2884" s="5">
        <f>IF(T2884&gt;0,RANK(T2884,(N2884:P2884,Q2884:AE2884)),0)</f>
        <v>0</v>
      </c>
      <c r="BD2884" s="5">
        <f>IF(S2884&gt;0,RANK(S2884,(N2884:P2884,Q2884:AE2884)),0)</f>
        <v>6</v>
      </c>
      <c r="BE2884" s="2">
        <f t="shared" si="1105"/>
        <v>1.611698153484897E-2</v>
      </c>
      <c r="BF2884" s="2">
        <f t="shared" si="1106"/>
        <v>1.9212295869356388E-3</v>
      </c>
      <c r="BG2884" s="2">
        <f t="shared" si="1107"/>
        <v>0</v>
      </c>
      <c r="BH2884" s="2">
        <f t="shared" si="1108"/>
        <v>2.3481694951435587E-3</v>
      </c>
      <c r="BJ2884" t="s">
        <v>159</v>
      </c>
      <c r="BK2884" t="s">
        <v>956</v>
      </c>
      <c r="BL2884">
        <v>3</v>
      </c>
      <c r="BN2884" s="112">
        <v>49</v>
      </c>
      <c r="BO2884" s="114">
        <v>7</v>
      </c>
      <c r="BP2884" s="118">
        <f t="shared" si="1098"/>
        <v>49007</v>
      </c>
      <c r="BQ2884" s="118">
        <f t="shared" si="1097"/>
        <v>49007</v>
      </c>
      <c r="BR2884" s="5" t="s">
        <v>3151</v>
      </c>
      <c r="CC2884" s="63">
        <f t="shared" si="1109"/>
        <v>9369</v>
      </c>
      <c r="CE2884" s="63">
        <v>0</v>
      </c>
      <c r="CH2884" s="63">
        <v>0</v>
      </c>
    </row>
    <row r="2885" spans="1:86" ht="15" hidden="1" customHeight="1" outlineLevel="1">
      <c r="A2885" t="s">
        <v>170</v>
      </c>
      <c r="B2885" t="s">
        <v>956</v>
      </c>
      <c r="C2885" s="1">
        <f t="shared" si="1100"/>
        <v>622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7</v>
      </c>
      <c r="G2885" s="129">
        <f t="shared" si="1095"/>
        <v>385</v>
      </c>
      <c r="H2885" s="134">
        <f t="shared" si="1096"/>
        <v>0.61897106109324762</v>
      </c>
      <c r="I2885" s="2"/>
      <c r="J2885" s="2">
        <f t="shared" si="1101"/>
        <v>0.17845659163987138</v>
      </c>
      <c r="K2885" s="2">
        <f t="shared" si="1102"/>
        <v>0.797427652733119</v>
      </c>
      <c r="L2885" s="2">
        <f t="shared" si="1103"/>
        <v>1.6077170418006431E-3</v>
      </c>
      <c r="M2885" s="2">
        <f t="shared" si="1104"/>
        <v>2.2508038585208983E-2</v>
      </c>
      <c r="N2885" s="63">
        <v>111</v>
      </c>
      <c r="O2885" s="63">
        <v>496</v>
      </c>
      <c r="P2885" s="63">
        <v>1</v>
      </c>
      <c r="Q2885" s="63">
        <v>7</v>
      </c>
      <c r="R2885" s="63">
        <v>0</v>
      </c>
      <c r="S2885" s="63">
        <v>2</v>
      </c>
      <c r="T2885" s="63">
        <v>0</v>
      </c>
      <c r="U2885" s="63">
        <v>2</v>
      </c>
      <c r="V2885" s="63">
        <v>0</v>
      </c>
      <c r="W2885" s="63">
        <v>3</v>
      </c>
      <c r="X2885" s="63">
        <v>0</v>
      </c>
      <c r="Y2885" s="63">
        <v>0</v>
      </c>
      <c r="Z2885" s="63">
        <v>0</v>
      </c>
      <c r="AA2885" s="63">
        <v>0</v>
      </c>
      <c r="AB2885" s="63">
        <v>0</v>
      </c>
      <c r="AC2885" s="63">
        <v>0</v>
      </c>
      <c r="AD2885" s="63">
        <v>0</v>
      </c>
      <c r="AE2885" s="63">
        <v>0</v>
      </c>
      <c r="AF2885" s="63">
        <v>0</v>
      </c>
      <c r="AG2885" s="63">
        <v>0</v>
      </c>
      <c r="AH2885" s="63">
        <v>0</v>
      </c>
      <c r="AI2885" s="63">
        <v>0</v>
      </c>
      <c r="AJ2885" s="63">
        <v>0</v>
      </c>
      <c r="AK2885" s="63">
        <v>0</v>
      </c>
      <c r="AL2885" s="63">
        <v>0</v>
      </c>
      <c r="AM2885" s="63">
        <v>0</v>
      </c>
      <c r="AN2885" s="63">
        <v>0</v>
      </c>
      <c r="AO2885" s="63">
        <v>0</v>
      </c>
      <c r="AP2885" s="63">
        <v>0</v>
      </c>
      <c r="AQ2885" s="63">
        <v>0</v>
      </c>
      <c r="AR2885" s="63">
        <v>0</v>
      </c>
      <c r="AS2885" s="63">
        <v>0</v>
      </c>
      <c r="AT2885" s="63">
        <v>0</v>
      </c>
      <c r="AU2885" s="63">
        <v>0</v>
      </c>
      <c r="AV2885" s="63">
        <v>0</v>
      </c>
      <c r="AW2885" s="63">
        <v>0</v>
      </c>
      <c r="AX2885" s="63">
        <v>0</v>
      </c>
      <c r="AY2885" s="63">
        <v>0</v>
      </c>
      <c r="BA2885" s="5">
        <f>IF(Q2885&gt;0,RANK(Q2885,(N2885:P2885,Q2885:AE2885)),0)</f>
        <v>3</v>
      </c>
      <c r="BB2885" s="5">
        <f>IF(R2885&gt;0,RANK(R2885,(N2885:P2885,Q2885:AE2885)),0)</f>
        <v>0</v>
      </c>
      <c r="BC2885" s="5">
        <f>IF(T2885&gt;0,RANK(T2885,(N2885:P2885,Q2885:AE2885)),0)</f>
        <v>0</v>
      </c>
      <c r="BD2885" s="5">
        <f>IF(S2885&gt;0,RANK(S2885,(N2885:P2885,Q2885:AE2885)),0)</f>
        <v>5</v>
      </c>
      <c r="BE2885" s="2">
        <f t="shared" si="1105"/>
        <v>1.1254019292604502E-2</v>
      </c>
      <c r="BF2885" s="2">
        <f t="shared" si="1106"/>
        <v>0</v>
      </c>
      <c r="BG2885" s="2">
        <f t="shared" si="1107"/>
        <v>0</v>
      </c>
      <c r="BH2885" s="2">
        <f t="shared" si="1108"/>
        <v>3.2154340836012861E-3</v>
      </c>
      <c r="BJ2885" t="s">
        <v>170</v>
      </c>
      <c r="BK2885" t="s">
        <v>956</v>
      </c>
      <c r="BL2885">
        <v>1</v>
      </c>
      <c r="BN2885" s="112">
        <v>49</v>
      </c>
      <c r="BO2885" s="114">
        <v>9</v>
      </c>
      <c r="BP2885" s="118">
        <f t="shared" si="1098"/>
        <v>49009</v>
      </c>
      <c r="BQ2885" s="118">
        <f t="shared" si="1097"/>
        <v>49009</v>
      </c>
      <c r="BR2885" s="5" t="s">
        <v>3151</v>
      </c>
      <c r="CC2885" s="63">
        <f t="shared" si="1109"/>
        <v>622</v>
      </c>
      <c r="CE2885" s="63">
        <v>3</v>
      </c>
      <c r="CH2885" s="63">
        <v>0</v>
      </c>
    </row>
    <row r="2886" spans="1:86" ht="15" hidden="1" customHeight="1" outlineLevel="1">
      <c r="A2886" t="s">
        <v>1839</v>
      </c>
      <c r="B2886" t="s">
        <v>956</v>
      </c>
      <c r="C2886" s="1">
        <f t="shared" si="1100"/>
        <v>173434</v>
      </c>
      <c r="D2886" s="5">
        <f>IF(N2886&gt;0, RANK(N2886,(N2886:P2886,Q2886:AE2886)),0)</f>
        <v>2</v>
      </c>
      <c r="E2886" s="5">
        <f>IF(O2886&gt;0,RANK(O2886,(N2886:P2886,Q2886:AE2886)),0)</f>
        <v>1</v>
      </c>
      <c r="F2886" s="5">
        <f>IF(P2886&gt;0,RANK(P2886,(N2886:P2886,Q2886:AE2886)),0)</f>
        <v>8</v>
      </c>
      <c r="G2886" s="129">
        <f t="shared" si="1095"/>
        <v>46724</v>
      </c>
      <c r="H2886" s="134">
        <f t="shared" si="1096"/>
        <v>0.2694050762826205</v>
      </c>
      <c r="I2886" s="2"/>
      <c r="J2886" s="2">
        <f t="shared" si="1101"/>
        <v>0.33102505852370356</v>
      </c>
      <c r="K2886" s="2">
        <f t="shared" si="1102"/>
        <v>0.60043013480632401</v>
      </c>
      <c r="L2886" s="2">
        <f t="shared" si="1103"/>
        <v>2.1910352064762389E-3</v>
      </c>
      <c r="M2886" s="2">
        <f t="shared" si="1104"/>
        <v>6.6353771463496192E-2</v>
      </c>
      <c r="N2886" s="63">
        <v>57411</v>
      </c>
      <c r="O2886" s="63">
        <v>104135</v>
      </c>
      <c r="P2886" s="63">
        <v>380</v>
      </c>
      <c r="Q2886" s="63">
        <v>5004</v>
      </c>
      <c r="R2886" s="63">
        <v>597</v>
      </c>
      <c r="S2886" s="63">
        <v>827</v>
      </c>
      <c r="T2886" s="63">
        <v>0</v>
      </c>
      <c r="U2886" s="63">
        <v>1012</v>
      </c>
      <c r="V2886" s="63">
        <v>118</v>
      </c>
      <c r="W2886" s="63">
        <v>3539</v>
      </c>
      <c r="X2886" s="63">
        <v>0</v>
      </c>
      <c r="Y2886" s="63">
        <v>0</v>
      </c>
      <c r="Z2886" s="63">
        <v>54</v>
      </c>
      <c r="AA2886" s="63">
        <v>0</v>
      </c>
      <c r="AB2886" s="63">
        <v>0</v>
      </c>
      <c r="AC2886" s="63">
        <v>0</v>
      </c>
      <c r="AD2886" s="63">
        <v>0</v>
      </c>
      <c r="AE2886" s="63">
        <v>0</v>
      </c>
      <c r="AF2886" s="63">
        <v>0</v>
      </c>
      <c r="AG2886" s="63">
        <v>0</v>
      </c>
      <c r="AH2886" s="63">
        <v>0</v>
      </c>
      <c r="AI2886" s="63">
        <v>0</v>
      </c>
      <c r="AJ2886" s="63">
        <v>0</v>
      </c>
      <c r="AK2886" s="63">
        <v>0</v>
      </c>
      <c r="AL2886" s="63">
        <v>10</v>
      </c>
      <c r="AM2886" s="63">
        <v>0</v>
      </c>
      <c r="AN2886" s="63">
        <v>0</v>
      </c>
      <c r="AO2886" s="63">
        <v>0</v>
      </c>
      <c r="AP2886" s="63">
        <v>0</v>
      </c>
      <c r="AQ2886" s="63">
        <v>330</v>
      </c>
      <c r="AR2886" s="63">
        <v>0</v>
      </c>
      <c r="AS2886" s="63">
        <v>0</v>
      </c>
      <c r="AT2886" s="63">
        <v>0</v>
      </c>
      <c r="AU2886" s="63">
        <v>17</v>
      </c>
      <c r="AV2886" s="63">
        <v>0</v>
      </c>
      <c r="AW2886" s="63">
        <v>0</v>
      </c>
      <c r="AX2886" s="63">
        <v>0</v>
      </c>
      <c r="AY2886" s="63">
        <v>0</v>
      </c>
      <c r="BA2886" s="5">
        <f>IF(Q2886&gt;0,RANK(Q2886,(N2886:P2886,Q2886:AE2886)),0)</f>
        <v>3</v>
      </c>
      <c r="BB2886" s="5">
        <f>IF(R2886&gt;0,RANK(R2886,(N2886:P2886,Q2886:AE2886)),0)</f>
        <v>7</v>
      </c>
      <c r="BC2886" s="5">
        <f>IF(T2886&gt;0,RANK(T2886,(N2886:P2886,Q2886:AE2886)),0)</f>
        <v>0</v>
      </c>
      <c r="BD2886" s="5">
        <f>IF(S2886&gt;0,RANK(S2886,(N2886:P2886,Q2886:AE2886)),0)</f>
        <v>6</v>
      </c>
      <c r="BE2886" s="2">
        <f t="shared" si="1105"/>
        <v>2.885247414001868E-2</v>
      </c>
      <c r="BF2886" s="2">
        <f t="shared" si="1106"/>
        <v>3.4422316270166175E-3</v>
      </c>
      <c r="BG2886" s="2">
        <f t="shared" si="1107"/>
        <v>0</v>
      </c>
      <c r="BH2886" s="2">
        <f t="shared" si="1108"/>
        <v>4.7683845151469725E-3</v>
      </c>
      <c r="BJ2886" t="s">
        <v>1839</v>
      </c>
      <c r="BK2886" t="s">
        <v>956</v>
      </c>
      <c r="BN2886" s="112">
        <v>49</v>
      </c>
      <c r="BO2886" s="114">
        <v>11</v>
      </c>
      <c r="BP2886" s="118">
        <f t="shared" si="1098"/>
        <v>49011</v>
      </c>
      <c r="BQ2886" s="118">
        <f t="shared" si="1097"/>
        <v>49011</v>
      </c>
      <c r="BR2886" s="5" t="s">
        <v>3151</v>
      </c>
      <c r="CC2886" s="63">
        <f t="shared" si="1109"/>
        <v>173434</v>
      </c>
      <c r="CE2886" s="63">
        <v>3539</v>
      </c>
      <c r="CH2886" s="63">
        <v>0</v>
      </c>
    </row>
    <row r="2887" spans="1:86" ht="15" hidden="1" customHeight="1" outlineLevel="1">
      <c r="A2887" t="s">
        <v>2069</v>
      </c>
      <c r="B2887" t="s">
        <v>956</v>
      </c>
      <c r="C2887" s="1">
        <f t="shared" si="1100"/>
        <v>8562</v>
      </c>
      <c r="D2887" s="5">
        <f>IF(N2887&gt;0, RANK(N2887,(N2887:P2887,Q2887:AE2887)),0)</f>
        <v>2</v>
      </c>
      <c r="E2887" s="5">
        <f>IF(O2887&gt;0,RANK(O2887,(N2887:P2887,Q2887:AE2887)),0)</f>
        <v>1</v>
      </c>
      <c r="F2887" s="5">
        <f>IF(P2887&gt;0,RANK(P2887,(N2887:P2887,Q2887:AE2887)),0)</f>
        <v>8</v>
      </c>
      <c r="G2887" s="129">
        <f t="shared" si="1095"/>
        <v>6670</v>
      </c>
      <c r="H2887" s="134">
        <f t="shared" si="1096"/>
        <v>0.77902359261854703</v>
      </c>
      <c r="I2887" s="2"/>
      <c r="J2887" s="2">
        <f t="shared" si="1101"/>
        <v>9.8458304134548008E-2</v>
      </c>
      <c r="K2887" s="2">
        <f t="shared" si="1102"/>
        <v>0.87748189675309507</v>
      </c>
      <c r="L2887" s="2">
        <f t="shared" si="1103"/>
        <v>7.0077084793272596E-4</v>
      </c>
      <c r="M2887" s="2">
        <f t="shared" si="1104"/>
        <v>2.3359028264424167E-2</v>
      </c>
      <c r="N2887" s="63">
        <v>843</v>
      </c>
      <c r="O2887" s="63">
        <v>7513</v>
      </c>
      <c r="P2887" s="63">
        <v>6</v>
      </c>
      <c r="Q2887" s="63">
        <v>107</v>
      </c>
      <c r="R2887" s="63">
        <v>9</v>
      </c>
      <c r="S2887" s="63">
        <v>21</v>
      </c>
      <c r="T2887" s="63">
        <v>0</v>
      </c>
      <c r="U2887" s="63">
        <v>18</v>
      </c>
      <c r="V2887" s="63">
        <v>3</v>
      </c>
      <c r="W2887" s="63">
        <v>38</v>
      </c>
      <c r="X2887" s="63">
        <v>0</v>
      </c>
      <c r="Y2887" s="63">
        <v>0</v>
      </c>
      <c r="Z2887" s="63">
        <v>0</v>
      </c>
      <c r="AA2887" s="63">
        <v>0</v>
      </c>
      <c r="AB2887" s="63">
        <v>0</v>
      </c>
      <c r="AC2887" s="63">
        <v>0</v>
      </c>
      <c r="AD2887" s="63">
        <v>0</v>
      </c>
      <c r="AE2887" s="63">
        <v>0</v>
      </c>
      <c r="AF2887" s="63">
        <v>0</v>
      </c>
      <c r="AG2887" s="63">
        <v>0</v>
      </c>
      <c r="AH2887" s="63">
        <v>0</v>
      </c>
      <c r="AI2887" s="63">
        <v>0</v>
      </c>
      <c r="AJ2887" s="63">
        <v>0</v>
      </c>
      <c r="AK2887" s="63">
        <v>0</v>
      </c>
      <c r="AL2887" s="63">
        <v>0</v>
      </c>
      <c r="AM2887" s="63">
        <v>0</v>
      </c>
      <c r="AN2887" s="63">
        <v>0</v>
      </c>
      <c r="AO2887" s="63">
        <v>0</v>
      </c>
      <c r="AP2887" s="63">
        <v>0</v>
      </c>
      <c r="AQ2887" s="63">
        <v>4</v>
      </c>
      <c r="AR2887" s="63">
        <v>0</v>
      </c>
      <c r="AS2887" s="63">
        <v>0</v>
      </c>
      <c r="AT2887" s="63">
        <v>0</v>
      </c>
      <c r="AU2887" s="63">
        <v>0</v>
      </c>
      <c r="AV2887" s="63">
        <v>0</v>
      </c>
      <c r="AW2887" s="63">
        <v>0</v>
      </c>
      <c r="AX2887" s="63">
        <v>0</v>
      </c>
      <c r="AY2887" s="63">
        <v>0</v>
      </c>
      <c r="BA2887" s="5">
        <f>IF(Q2887&gt;0,RANK(Q2887,(N2887:P2887,Q2887:AE2887)),0)</f>
        <v>3</v>
      </c>
      <c r="BB2887" s="5">
        <f>IF(R2887&gt;0,RANK(R2887,(N2887:P2887,Q2887:AE2887)),0)</f>
        <v>7</v>
      </c>
      <c r="BC2887" s="5">
        <f>IF(T2887&gt;0,RANK(T2887,(N2887:P2887,Q2887:AE2887)),0)</f>
        <v>0</v>
      </c>
      <c r="BD2887" s="5">
        <f>IF(S2887&gt;0,RANK(S2887,(N2887:P2887,Q2887:AE2887)),0)</f>
        <v>5</v>
      </c>
      <c r="BE2887" s="2">
        <f t="shared" si="1105"/>
        <v>1.2497080121466947E-2</v>
      </c>
      <c r="BF2887" s="2">
        <f t="shared" si="1106"/>
        <v>1.0511562718990891E-3</v>
      </c>
      <c r="BG2887" s="2">
        <f t="shared" si="1107"/>
        <v>0</v>
      </c>
      <c r="BH2887" s="2">
        <f t="shared" si="1108"/>
        <v>2.452697967764541E-3</v>
      </c>
      <c r="BJ2887" t="s">
        <v>2069</v>
      </c>
      <c r="BK2887" t="s">
        <v>956</v>
      </c>
      <c r="BL2887">
        <v>1</v>
      </c>
      <c r="BN2887" s="112">
        <v>49</v>
      </c>
      <c r="BO2887" s="114">
        <v>13</v>
      </c>
      <c r="BP2887" s="118">
        <f t="shared" si="1098"/>
        <v>49013</v>
      </c>
      <c r="BQ2887" s="118">
        <f t="shared" si="1097"/>
        <v>49013</v>
      </c>
      <c r="BR2887" s="5" t="s">
        <v>3151</v>
      </c>
      <c r="CC2887" s="63">
        <f t="shared" si="1109"/>
        <v>8562</v>
      </c>
      <c r="CE2887" s="63">
        <v>38</v>
      </c>
      <c r="CH2887" s="63">
        <v>0</v>
      </c>
    </row>
    <row r="2888" spans="1:86" ht="15" hidden="1" customHeight="1" outlineLevel="1">
      <c r="A2888" t="s">
        <v>1865</v>
      </c>
      <c r="B2888" t="s">
        <v>956</v>
      </c>
      <c r="C2888" s="1">
        <f t="shared" si="1100"/>
        <v>4898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7</v>
      </c>
      <c r="G2888" s="129">
        <f t="shared" si="1095"/>
        <v>3635</v>
      </c>
      <c r="H2888" s="134">
        <f t="shared" si="1096"/>
        <v>0.74213964883625971</v>
      </c>
      <c r="I2888" s="2"/>
      <c r="J2888" s="2">
        <f t="shared" si="1101"/>
        <v>0.11678236014699878</v>
      </c>
      <c r="K2888" s="2">
        <f t="shared" si="1102"/>
        <v>0.85892200898325843</v>
      </c>
      <c r="L2888" s="2">
        <f t="shared" si="1103"/>
        <v>1.2249897917517355E-3</v>
      </c>
      <c r="M2888" s="2">
        <f t="shared" si="1104"/>
        <v>2.3070641077990998E-2</v>
      </c>
      <c r="N2888" s="63">
        <v>572</v>
      </c>
      <c r="O2888" s="63">
        <v>4207</v>
      </c>
      <c r="P2888" s="63">
        <v>6</v>
      </c>
      <c r="Q2888" s="63">
        <v>47</v>
      </c>
      <c r="R2888" s="63">
        <v>8</v>
      </c>
      <c r="S2888" s="63">
        <v>4</v>
      </c>
      <c r="T2888" s="63">
        <v>0</v>
      </c>
      <c r="U2888" s="63">
        <v>15</v>
      </c>
      <c r="V2888" s="63">
        <v>2</v>
      </c>
      <c r="W2888" s="63">
        <v>33</v>
      </c>
      <c r="X2888" s="63">
        <v>0</v>
      </c>
      <c r="Y2888" s="63">
        <v>0</v>
      </c>
      <c r="Z2888" s="63">
        <v>0</v>
      </c>
      <c r="AA2888" s="63">
        <v>0</v>
      </c>
      <c r="AB2888" s="63">
        <v>0</v>
      </c>
      <c r="AC2888" s="63">
        <v>0</v>
      </c>
      <c r="AD2888" s="63">
        <v>0</v>
      </c>
      <c r="AE2888" s="63">
        <v>0</v>
      </c>
      <c r="AF2888" s="63">
        <v>0</v>
      </c>
      <c r="AG2888" s="63">
        <v>0</v>
      </c>
      <c r="AH2888" s="63">
        <v>0</v>
      </c>
      <c r="AI2888" s="63">
        <v>0</v>
      </c>
      <c r="AJ2888" s="63">
        <v>0</v>
      </c>
      <c r="AK2888" s="63">
        <v>0</v>
      </c>
      <c r="AL2888" s="63">
        <v>0</v>
      </c>
      <c r="AM2888" s="63">
        <v>0</v>
      </c>
      <c r="AN2888" s="63">
        <v>0</v>
      </c>
      <c r="AO2888" s="63">
        <v>0</v>
      </c>
      <c r="AP2888" s="63">
        <v>0</v>
      </c>
      <c r="AQ2888" s="63">
        <v>4</v>
      </c>
      <c r="AR2888" s="63">
        <v>0</v>
      </c>
      <c r="AS2888" s="63">
        <v>0</v>
      </c>
      <c r="AT2888" s="63">
        <v>0</v>
      </c>
      <c r="AU2888" s="63">
        <v>0</v>
      </c>
      <c r="AV2888" s="63">
        <v>0</v>
      </c>
      <c r="AW2888" s="63">
        <v>0</v>
      </c>
      <c r="AX2888" s="63">
        <v>0</v>
      </c>
      <c r="AY2888" s="63">
        <v>0</v>
      </c>
      <c r="BA2888" s="5">
        <f>IF(Q2888&gt;0,RANK(Q2888,(N2888:P2888,Q2888:AE2888)),0)</f>
        <v>3</v>
      </c>
      <c r="BB2888" s="5">
        <f>IF(R2888&gt;0,RANK(R2888,(N2888:P2888,Q2888:AE2888)),0)</f>
        <v>6</v>
      </c>
      <c r="BC2888" s="5">
        <f>IF(T2888&gt;0,RANK(T2888,(N2888:P2888,Q2888:AE2888)),0)</f>
        <v>0</v>
      </c>
      <c r="BD2888" s="5">
        <f>IF(S2888&gt;0,RANK(S2888,(N2888:P2888,Q2888:AE2888)),0)</f>
        <v>8</v>
      </c>
      <c r="BE2888" s="2">
        <f t="shared" si="1105"/>
        <v>9.5957533687219265E-3</v>
      </c>
      <c r="BF2888" s="2">
        <f t="shared" si="1106"/>
        <v>1.6333197223356473E-3</v>
      </c>
      <c r="BG2888" s="2">
        <f t="shared" si="1107"/>
        <v>0</v>
      </c>
      <c r="BH2888" s="2">
        <f t="shared" si="1108"/>
        <v>8.1665986116782364E-4</v>
      </c>
      <c r="BJ2888" t="s">
        <v>1865</v>
      </c>
      <c r="BK2888" t="s">
        <v>956</v>
      </c>
      <c r="BL2888">
        <v>3</v>
      </c>
      <c r="BN2888" s="112">
        <v>49</v>
      </c>
      <c r="BO2888" s="114">
        <v>15</v>
      </c>
      <c r="BP2888" s="118">
        <f t="shared" si="1098"/>
        <v>49015</v>
      </c>
      <c r="BQ2888" s="118">
        <f t="shared" si="1097"/>
        <v>49015</v>
      </c>
      <c r="BR2888" s="5" t="s">
        <v>3151</v>
      </c>
      <c r="CC2888" s="63">
        <f t="shared" si="1109"/>
        <v>4898</v>
      </c>
      <c r="CE2888" s="63">
        <v>33</v>
      </c>
      <c r="CH2888" s="63">
        <v>0</v>
      </c>
    </row>
    <row r="2889" spans="1:86" ht="15" hidden="1" customHeight="1" outlineLevel="1">
      <c r="A2889" t="s">
        <v>2944</v>
      </c>
      <c r="B2889" t="s">
        <v>956</v>
      </c>
      <c r="C2889" s="1">
        <f t="shared" si="1100"/>
        <v>2732</v>
      </c>
      <c r="D2889" s="5">
        <f>IF(N2889&gt;0, RANK(N2889,(N2889:P2889,Q2889:AE2889)),0)</f>
        <v>2</v>
      </c>
      <c r="E2889" s="5">
        <f>IF(O2889&gt;0,RANK(O2889,(N2889:P2889,Q2889:AE2889)),0)</f>
        <v>1</v>
      </c>
      <c r="F2889" s="5">
        <f>IF(P2889&gt;0,RANK(P2889,(N2889:P2889,Q2889:AE2889)),0)</f>
        <v>5</v>
      </c>
      <c r="G2889" s="129">
        <f t="shared" ref="G2889:G2952" si="1110">IF(C2889&gt;0,MAX(N2889:P2889)-LARGE(N2889:P2889,2),0)</f>
        <v>1644</v>
      </c>
      <c r="H2889" s="134">
        <f t="shared" ref="H2889:H2952" si="1111">IF(C2889&gt;0,G2889/C2889,0)</f>
        <v>0.60175695461200585</v>
      </c>
      <c r="I2889" s="2"/>
      <c r="J2889" s="2">
        <f t="shared" si="1101"/>
        <v>0.18814055636896046</v>
      </c>
      <c r="K2889" s="2">
        <f t="shared" si="1102"/>
        <v>0.78989751098096628</v>
      </c>
      <c r="L2889" s="2">
        <f t="shared" si="1103"/>
        <v>1.0980966325036604E-3</v>
      </c>
      <c r="M2889" s="2">
        <f t="shared" si="1104"/>
        <v>2.086383601756963E-2</v>
      </c>
      <c r="N2889" s="63">
        <v>514</v>
      </c>
      <c r="O2889" s="63">
        <v>2158</v>
      </c>
      <c r="P2889" s="63">
        <v>3</v>
      </c>
      <c r="Q2889" s="63">
        <v>37</v>
      </c>
      <c r="R2889" s="63">
        <v>11</v>
      </c>
      <c r="S2889" s="63">
        <v>3</v>
      </c>
      <c r="T2889" s="63">
        <v>0</v>
      </c>
      <c r="U2889" s="63">
        <v>2</v>
      </c>
      <c r="V2889" s="63">
        <v>1</v>
      </c>
      <c r="W2889" s="63">
        <v>0</v>
      </c>
      <c r="X2889" s="63">
        <v>0</v>
      </c>
      <c r="Y2889" s="63">
        <v>0</v>
      </c>
      <c r="Z2889" s="63">
        <v>0</v>
      </c>
      <c r="AA2889" s="63">
        <v>0</v>
      </c>
      <c r="AB2889" s="63">
        <v>0</v>
      </c>
      <c r="AC2889" s="63">
        <v>0</v>
      </c>
      <c r="AD2889" s="63">
        <v>0</v>
      </c>
      <c r="AE2889" s="63">
        <v>0</v>
      </c>
      <c r="AF2889" s="63">
        <v>0</v>
      </c>
      <c r="AG2889" s="63">
        <v>0</v>
      </c>
      <c r="AH2889" s="63">
        <v>0</v>
      </c>
      <c r="AI2889" s="63">
        <v>0</v>
      </c>
      <c r="AJ2889" s="63">
        <v>0</v>
      </c>
      <c r="AK2889" s="63">
        <v>0</v>
      </c>
      <c r="AL2889" s="63">
        <v>0</v>
      </c>
      <c r="AM2889" s="63">
        <v>0</v>
      </c>
      <c r="AN2889" s="63">
        <v>0</v>
      </c>
      <c r="AO2889" s="63">
        <v>0</v>
      </c>
      <c r="AP2889" s="63">
        <v>0</v>
      </c>
      <c r="AQ2889" s="63">
        <v>3</v>
      </c>
      <c r="AR2889" s="63">
        <v>0</v>
      </c>
      <c r="AS2889" s="63">
        <v>0</v>
      </c>
      <c r="AT2889" s="63">
        <v>0</v>
      </c>
      <c r="AU2889" s="63">
        <v>0</v>
      </c>
      <c r="AV2889" s="63">
        <v>0</v>
      </c>
      <c r="AW2889" s="63">
        <v>0</v>
      </c>
      <c r="AX2889" s="63">
        <v>0</v>
      </c>
      <c r="AY2889" s="63">
        <v>0</v>
      </c>
      <c r="BA2889" s="5">
        <f>IF(Q2889&gt;0,RANK(Q2889,(N2889:P2889,Q2889:AE2889)),0)</f>
        <v>3</v>
      </c>
      <c r="BB2889" s="5">
        <f>IF(R2889&gt;0,RANK(R2889,(N2889:P2889,Q2889:AE2889)),0)</f>
        <v>4</v>
      </c>
      <c r="BC2889" s="5">
        <f>IF(T2889&gt;0,RANK(T2889,(N2889:P2889,Q2889:AE2889)),0)</f>
        <v>0</v>
      </c>
      <c r="BD2889" s="5">
        <f>IF(S2889&gt;0,RANK(S2889,(N2889:P2889,Q2889:AE2889)),0)</f>
        <v>5</v>
      </c>
      <c r="BE2889" s="2">
        <f t="shared" si="1105"/>
        <v>1.3543191800878478E-2</v>
      </c>
      <c r="BF2889" s="2">
        <f t="shared" si="1106"/>
        <v>4.026354319180088E-3</v>
      </c>
      <c r="BG2889" s="2">
        <f t="shared" si="1107"/>
        <v>0</v>
      </c>
      <c r="BH2889" s="2">
        <f t="shared" si="1108"/>
        <v>1.0980966325036604E-3</v>
      </c>
      <c r="BJ2889" t="s">
        <v>2944</v>
      </c>
      <c r="BK2889" t="s">
        <v>956</v>
      </c>
      <c r="BL2889">
        <v>2</v>
      </c>
      <c r="BN2889" s="112">
        <v>49</v>
      </c>
      <c r="BO2889" s="114">
        <v>17</v>
      </c>
      <c r="BP2889" s="118">
        <f t="shared" si="1098"/>
        <v>49017</v>
      </c>
      <c r="BQ2889" s="118">
        <f t="shared" si="1097"/>
        <v>49017</v>
      </c>
      <c r="BR2889" s="5" t="s">
        <v>3151</v>
      </c>
      <c r="CC2889" s="63">
        <f t="shared" si="1109"/>
        <v>2732</v>
      </c>
      <c r="CE2889" s="63">
        <v>0</v>
      </c>
      <c r="CH2889" s="63">
        <v>0</v>
      </c>
    </row>
    <row r="2890" spans="1:86" ht="15" hidden="1" customHeight="1" outlineLevel="1">
      <c r="A2890" t="s">
        <v>2400</v>
      </c>
      <c r="B2890" t="s">
        <v>956</v>
      </c>
      <c r="C2890" s="1">
        <f t="shared" si="1100"/>
        <v>5205</v>
      </c>
      <c r="D2890" s="5">
        <f>IF(N2890&gt;0, RANK(N2890,(N2890:P2890,Q2890:AE2890)),0)</f>
        <v>1</v>
      </c>
      <c r="E2890" s="5">
        <f>IF(O2890&gt;0,RANK(O2890,(N2890:P2890,Q2890:AE2890)),0)</f>
        <v>2</v>
      </c>
      <c r="F2890" s="5">
        <f>IF(P2890&gt;0,RANK(P2890,(N2890:P2890,Q2890:AE2890)),0)</f>
        <v>7</v>
      </c>
      <c r="G2890" s="129">
        <f t="shared" si="1110"/>
        <v>558</v>
      </c>
      <c r="H2890" s="134">
        <f t="shared" si="1111"/>
        <v>0.10720461095100864</v>
      </c>
      <c r="I2890" s="2"/>
      <c r="J2890" s="2">
        <f t="shared" si="1101"/>
        <v>0.53909702209414023</v>
      </c>
      <c r="K2890" s="2">
        <f t="shared" si="1102"/>
        <v>0.43189241114313159</v>
      </c>
      <c r="L2890" s="2">
        <f t="shared" si="1103"/>
        <v>2.881844380403458E-3</v>
      </c>
      <c r="M2890" s="2">
        <f t="shared" si="1104"/>
        <v>2.6128722382324717E-2</v>
      </c>
      <c r="N2890" s="63">
        <v>2806</v>
      </c>
      <c r="O2890" s="63">
        <v>2248</v>
      </c>
      <c r="P2890" s="63">
        <v>15</v>
      </c>
      <c r="Q2890" s="63">
        <v>62</v>
      </c>
      <c r="R2890" s="63">
        <v>23</v>
      </c>
      <c r="S2890" s="63">
        <v>5</v>
      </c>
      <c r="T2890" s="63">
        <v>0</v>
      </c>
      <c r="U2890" s="63">
        <v>19</v>
      </c>
      <c r="V2890" s="63">
        <v>1</v>
      </c>
      <c r="W2890" s="63">
        <v>20</v>
      </c>
      <c r="X2890" s="63">
        <v>0</v>
      </c>
      <c r="Y2890" s="63">
        <v>0</v>
      </c>
      <c r="Z2890" s="63">
        <v>0</v>
      </c>
      <c r="AA2890" s="63">
        <v>0</v>
      </c>
      <c r="AB2890" s="63">
        <v>0</v>
      </c>
      <c r="AC2890" s="63">
        <v>0</v>
      </c>
      <c r="AD2890" s="63">
        <v>0</v>
      </c>
      <c r="AE2890" s="63">
        <v>0</v>
      </c>
      <c r="AF2890" s="63">
        <v>0</v>
      </c>
      <c r="AG2890" s="63">
        <v>0</v>
      </c>
      <c r="AH2890" s="63">
        <v>0</v>
      </c>
      <c r="AI2890" s="63">
        <v>0</v>
      </c>
      <c r="AJ2890" s="63">
        <v>0</v>
      </c>
      <c r="AK2890" s="63">
        <v>0</v>
      </c>
      <c r="AL2890" s="63">
        <v>0</v>
      </c>
      <c r="AM2890" s="63">
        <v>0</v>
      </c>
      <c r="AN2890" s="63">
        <v>0</v>
      </c>
      <c r="AO2890" s="63">
        <v>0</v>
      </c>
      <c r="AP2890" s="63">
        <v>0</v>
      </c>
      <c r="AQ2890" s="63">
        <v>6</v>
      </c>
      <c r="AR2890" s="63">
        <v>0</v>
      </c>
      <c r="AS2890" s="63">
        <v>0</v>
      </c>
      <c r="AT2890" s="63">
        <v>0</v>
      </c>
      <c r="AU2890" s="63">
        <v>0</v>
      </c>
      <c r="AV2890" s="63">
        <v>0</v>
      </c>
      <c r="AW2890" s="63">
        <v>0</v>
      </c>
      <c r="AX2890" s="63">
        <v>0</v>
      </c>
      <c r="AY2890" s="63">
        <v>0</v>
      </c>
      <c r="BA2890" s="5">
        <f>IF(Q2890&gt;0,RANK(Q2890,(N2890:P2890,Q2890:AE2890)),0)</f>
        <v>3</v>
      </c>
      <c r="BB2890" s="5">
        <f>IF(R2890&gt;0,RANK(R2890,(N2890:P2890,Q2890:AE2890)),0)</f>
        <v>4</v>
      </c>
      <c r="BC2890" s="5">
        <f>IF(T2890&gt;0,RANK(T2890,(N2890:P2890,Q2890:AE2890)),0)</f>
        <v>0</v>
      </c>
      <c r="BD2890" s="5">
        <f>IF(S2890&gt;0,RANK(S2890,(N2890:P2890,Q2890:AE2890)),0)</f>
        <v>8</v>
      </c>
      <c r="BE2890" s="2">
        <f t="shared" si="1105"/>
        <v>1.191162343900096E-2</v>
      </c>
      <c r="BF2890" s="2">
        <f t="shared" si="1106"/>
        <v>4.4188280499519693E-3</v>
      </c>
      <c r="BG2890" s="2">
        <f t="shared" si="1107"/>
        <v>0</v>
      </c>
      <c r="BH2890" s="2">
        <f t="shared" si="1108"/>
        <v>9.6061479346781938E-4</v>
      </c>
      <c r="BJ2890" t="s">
        <v>2400</v>
      </c>
      <c r="BK2890" t="s">
        <v>956</v>
      </c>
      <c r="BL2890">
        <v>3</v>
      </c>
      <c r="BN2890" s="112">
        <v>49</v>
      </c>
      <c r="BO2890" s="114">
        <v>19</v>
      </c>
      <c r="BP2890" s="118">
        <f t="shared" si="1098"/>
        <v>49019</v>
      </c>
      <c r="BQ2890" s="118">
        <f t="shared" si="1097"/>
        <v>49019</v>
      </c>
      <c r="BR2890" s="5" t="s">
        <v>3151</v>
      </c>
      <c r="CC2890" s="63">
        <f t="shared" si="1109"/>
        <v>5205</v>
      </c>
      <c r="CE2890" s="63">
        <v>20</v>
      </c>
      <c r="CH2890" s="63">
        <v>0</v>
      </c>
    </row>
    <row r="2891" spans="1:86" ht="15" hidden="1" customHeight="1" outlineLevel="1">
      <c r="A2891" t="s">
        <v>2832</v>
      </c>
      <c r="B2891" t="s">
        <v>956</v>
      </c>
      <c r="C2891" s="1">
        <f t="shared" si="1100"/>
        <v>25104</v>
      </c>
      <c r="D2891" s="5">
        <f>IF(N2891&gt;0, RANK(N2891,(N2891:P2891,Q2891:AE2891)),0)</f>
        <v>2</v>
      </c>
      <c r="E2891" s="5">
        <f>IF(O2891&gt;0,RANK(O2891,(N2891:P2891,Q2891:AE2891)),0)</f>
        <v>1</v>
      </c>
      <c r="F2891" s="5">
        <f>IF(P2891&gt;0,RANK(P2891,(N2891:P2891,Q2891:AE2891)),0)</f>
        <v>8</v>
      </c>
      <c r="G2891" s="129">
        <f t="shared" si="1110"/>
        <v>14097</v>
      </c>
      <c r="H2891" s="134">
        <f t="shared" si="1111"/>
        <v>0.56154397705544934</v>
      </c>
      <c r="I2891" s="2"/>
      <c r="J2891" s="2">
        <f t="shared" si="1101"/>
        <v>0.1948693435309114</v>
      </c>
      <c r="K2891" s="2">
        <f t="shared" si="1102"/>
        <v>0.75641332058636079</v>
      </c>
      <c r="L2891" s="2">
        <f t="shared" si="1103"/>
        <v>1.5933715742511153E-3</v>
      </c>
      <c r="M2891" s="2">
        <f t="shared" si="1104"/>
        <v>4.7123964308476637E-2</v>
      </c>
      <c r="N2891" s="63">
        <v>4892</v>
      </c>
      <c r="O2891" s="63">
        <v>18989</v>
      </c>
      <c r="P2891" s="63">
        <v>40</v>
      </c>
      <c r="Q2891" s="63">
        <v>666</v>
      </c>
      <c r="R2891" s="63">
        <v>78</v>
      </c>
      <c r="S2891" s="63">
        <v>88</v>
      </c>
      <c r="T2891" s="63">
        <v>0</v>
      </c>
      <c r="U2891" s="63">
        <v>94</v>
      </c>
      <c r="V2891" s="63">
        <v>20</v>
      </c>
      <c r="W2891" s="63">
        <v>214</v>
      </c>
      <c r="X2891" s="63">
        <v>0</v>
      </c>
      <c r="Y2891" s="63">
        <v>0</v>
      </c>
      <c r="Z2891" s="63">
        <v>0</v>
      </c>
      <c r="AA2891" s="63">
        <v>0</v>
      </c>
      <c r="AB2891" s="63">
        <v>0</v>
      </c>
      <c r="AC2891" s="63">
        <v>0</v>
      </c>
      <c r="AD2891" s="63">
        <v>0</v>
      </c>
      <c r="AE2891" s="63">
        <v>0</v>
      </c>
      <c r="AF2891" s="63">
        <v>0</v>
      </c>
      <c r="AG2891" s="63">
        <v>0</v>
      </c>
      <c r="AH2891" s="63">
        <v>0</v>
      </c>
      <c r="AI2891" s="63">
        <v>0</v>
      </c>
      <c r="AJ2891" s="63">
        <v>0</v>
      </c>
      <c r="AK2891" s="63">
        <v>0</v>
      </c>
      <c r="AL2891" s="63">
        <v>0</v>
      </c>
      <c r="AM2891" s="63">
        <v>0</v>
      </c>
      <c r="AN2891" s="63">
        <v>0</v>
      </c>
      <c r="AO2891" s="63">
        <v>0</v>
      </c>
      <c r="AP2891" s="63">
        <v>0</v>
      </c>
      <c r="AQ2891" s="63">
        <v>23</v>
      </c>
      <c r="AR2891" s="63">
        <v>0</v>
      </c>
      <c r="AS2891" s="63">
        <v>0</v>
      </c>
      <c r="AT2891" s="63">
        <v>0</v>
      </c>
      <c r="AU2891" s="63">
        <v>0</v>
      </c>
      <c r="AV2891" s="63">
        <v>0</v>
      </c>
      <c r="AW2891" s="63">
        <v>0</v>
      </c>
      <c r="AX2891" s="63">
        <v>0</v>
      </c>
      <c r="AY2891" s="63">
        <v>0</v>
      </c>
      <c r="BA2891" s="5">
        <f>IF(Q2891&gt;0,RANK(Q2891,(N2891:P2891,Q2891:AE2891)),0)</f>
        <v>3</v>
      </c>
      <c r="BB2891" s="5">
        <f>IF(R2891&gt;0,RANK(R2891,(N2891:P2891,Q2891:AE2891)),0)</f>
        <v>7</v>
      </c>
      <c r="BC2891" s="5">
        <f>IF(T2891&gt;0,RANK(T2891,(N2891:P2891,Q2891:AE2891)),0)</f>
        <v>0</v>
      </c>
      <c r="BD2891" s="5">
        <f>IF(S2891&gt;0,RANK(S2891,(N2891:P2891,Q2891:AE2891)),0)</f>
        <v>6</v>
      </c>
      <c r="BE2891" s="2">
        <f t="shared" si="1105"/>
        <v>2.6529636711281071E-2</v>
      </c>
      <c r="BF2891" s="2">
        <f t="shared" si="1106"/>
        <v>3.1070745697896751E-3</v>
      </c>
      <c r="BG2891" s="2">
        <f t="shared" si="1107"/>
        <v>0</v>
      </c>
      <c r="BH2891" s="2">
        <f t="shared" si="1108"/>
        <v>3.5054174633524539E-3</v>
      </c>
      <c r="BJ2891" t="s">
        <v>2832</v>
      </c>
      <c r="BK2891" t="s">
        <v>956</v>
      </c>
      <c r="BL2891">
        <v>2</v>
      </c>
      <c r="BN2891" s="112">
        <v>49</v>
      </c>
      <c r="BO2891" s="114">
        <v>21</v>
      </c>
      <c r="BP2891" s="118">
        <f t="shared" si="1098"/>
        <v>49021</v>
      </c>
      <c r="BQ2891" s="118">
        <f t="shared" si="1097"/>
        <v>49021</v>
      </c>
      <c r="BR2891" s="5" t="s">
        <v>3151</v>
      </c>
      <c r="CC2891" s="63">
        <f t="shared" si="1109"/>
        <v>25104</v>
      </c>
      <c r="CE2891" s="63">
        <v>214</v>
      </c>
      <c r="CH2891" s="63">
        <v>0</v>
      </c>
    </row>
    <row r="2892" spans="1:86" ht="15" hidden="1" customHeight="1" outlineLevel="1">
      <c r="A2892" t="s">
        <v>1451</v>
      </c>
      <c r="B2892" t="s">
        <v>956</v>
      </c>
      <c r="C2892" s="1">
        <f t="shared" si="1100"/>
        <v>5903</v>
      </c>
      <c r="D2892" s="5">
        <f>IF(N2892&gt;0, RANK(N2892,(N2892:P2892,Q2892:AE2892)),0)</f>
        <v>2</v>
      </c>
      <c r="E2892" s="5">
        <f>IF(O2892&gt;0,RANK(O2892,(N2892:P2892,Q2892:AE2892)),0)</f>
        <v>1</v>
      </c>
      <c r="F2892" s="5">
        <f>IF(P2892&gt;0,RANK(P2892,(N2892:P2892,Q2892:AE2892)),0)</f>
        <v>8</v>
      </c>
      <c r="G2892" s="129">
        <f t="shared" si="1110"/>
        <v>4442</v>
      </c>
      <c r="H2892" s="134">
        <f t="shared" si="1111"/>
        <v>0.75249872945959684</v>
      </c>
      <c r="I2892" s="2"/>
      <c r="J2892" s="2">
        <f t="shared" si="1101"/>
        <v>0.10926647467389462</v>
      </c>
      <c r="K2892" s="2">
        <f t="shared" si="1102"/>
        <v>0.86176520413349145</v>
      </c>
      <c r="L2892" s="2">
        <f t="shared" si="1103"/>
        <v>5.0821616127392848E-4</v>
      </c>
      <c r="M2892" s="2">
        <f t="shared" si="1104"/>
        <v>2.8460105031340017E-2</v>
      </c>
      <c r="N2892" s="63">
        <v>645</v>
      </c>
      <c r="O2892" s="63">
        <v>5087</v>
      </c>
      <c r="P2892" s="63">
        <v>3</v>
      </c>
      <c r="Q2892" s="63">
        <v>91</v>
      </c>
      <c r="R2892" s="63">
        <v>5</v>
      </c>
      <c r="S2892" s="63">
        <v>16</v>
      </c>
      <c r="T2892" s="63">
        <v>0</v>
      </c>
      <c r="U2892" s="63">
        <v>13</v>
      </c>
      <c r="V2892" s="63">
        <v>1</v>
      </c>
      <c r="W2892" s="63">
        <v>37</v>
      </c>
      <c r="X2892" s="63">
        <v>0</v>
      </c>
      <c r="Y2892" s="63">
        <v>0</v>
      </c>
      <c r="Z2892" s="63">
        <v>1</v>
      </c>
      <c r="AA2892" s="63">
        <v>0</v>
      </c>
      <c r="AB2892" s="63">
        <v>0</v>
      </c>
      <c r="AC2892" s="63">
        <v>0</v>
      </c>
      <c r="AD2892" s="63">
        <v>0</v>
      </c>
      <c r="AE2892" s="63">
        <v>0</v>
      </c>
      <c r="AF2892" s="63">
        <v>0</v>
      </c>
      <c r="AG2892" s="63">
        <v>0</v>
      </c>
      <c r="AH2892" s="63">
        <v>0</v>
      </c>
      <c r="AI2892" s="63">
        <v>0</v>
      </c>
      <c r="AJ2892" s="63">
        <v>0</v>
      </c>
      <c r="AK2892" s="63">
        <v>0</v>
      </c>
      <c r="AL2892" s="63">
        <v>0</v>
      </c>
      <c r="AM2892" s="63">
        <v>0</v>
      </c>
      <c r="AN2892" s="63">
        <v>0</v>
      </c>
      <c r="AO2892" s="63">
        <v>0</v>
      </c>
      <c r="AP2892" s="63">
        <v>0</v>
      </c>
      <c r="AQ2892" s="63">
        <v>4</v>
      </c>
      <c r="AR2892" s="63">
        <v>0</v>
      </c>
      <c r="AS2892" s="63">
        <v>0</v>
      </c>
      <c r="AT2892" s="63">
        <v>0</v>
      </c>
      <c r="AU2892" s="63">
        <v>0</v>
      </c>
      <c r="AV2892" s="63">
        <v>0</v>
      </c>
      <c r="AW2892" s="63">
        <v>0</v>
      </c>
      <c r="AX2892" s="63">
        <v>0</v>
      </c>
      <c r="AY2892" s="63">
        <v>0</v>
      </c>
      <c r="BA2892" s="5">
        <f>IF(Q2892&gt;0,RANK(Q2892,(N2892:P2892,Q2892:AE2892)),0)</f>
        <v>3</v>
      </c>
      <c r="BB2892" s="5">
        <f>IF(R2892&gt;0,RANK(R2892,(N2892:P2892,Q2892:AE2892)),0)</f>
        <v>7</v>
      </c>
      <c r="BC2892" s="5">
        <f>IF(T2892&gt;0,RANK(T2892,(N2892:P2892,Q2892:AE2892)),0)</f>
        <v>0</v>
      </c>
      <c r="BD2892" s="5">
        <f>IF(S2892&gt;0,RANK(S2892,(N2892:P2892,Q2892:AE2892)),0)</f>
        <v>5</v>
      </c>
      <c r="BE2892" s="2">
        <f t="shared" si="1105"/>
        <v>1.5415890225309165E-2</v>
      </c>
      <c r="BF2892" s="2">
        <f t="shared" si="1106"/>
        <v>8.4702693545654747E-4</v>
      </c>
      <c r="BG2892" s="2">
        <f t="shared" si="1107"/>
        <v>0</v>
      </c>
      <c r="BH2892" s="2">
        <f t="shared" si="1108"/>
        <v>2.7104861934609519E-3</v>
      </c>
      <c r="BJ2892" t="s">
        <v>1451</v>
      </c>
      <c r="BK2892" t="s">
        <v>956</v>
      </c>
      <c r="BN2892" s="112">
        <v>49</v>
      </c>
      <c r="BO2892" s="114">
        <v>23</v>
      </c>
      <c r="BP2892" s="118">
        <f t="shared" si="1098"/>
        <v>49023</v>
      </c>
      <c r="BQ2892" s="118">
        <f t="shared" si="1097"/>
        <v>49023</v>
      </c>
      <c r="BR2892" s="5" t="s">
        <v>3151</v>
      </c>
      <c r="CC2892" s="63">
        <f t="shared" si="1109"/>
        <v>5903</v>
      </c>
      <c r="CE2892" s="63">
        <v>37</v>
      </c>
      <c r="CH2892" s="63">
        <v>0</v>
      </c>
    </row>
    <row r="2893" spans="1:86" ht="15" hidden="1" customHeight="1" outlineLevel="1">
      <c r="A2893" t="s">
        <v>259</v>
      </c>
      <c r="B2893" t="s">
        <v>956</v>
      </c>
      <c r="C2893" s="1">
        <f t="shared" si="1100"/>
        <v>4205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8</v>
      </c>
      <c r="G2893" s="129">
        <f t="shared" si="1110"/>
        <v>1915</v>
      </c>
      <c r="H2893" s="134">
        <f t="shared" si="1111"/>
        <v>0.45541022592152197</v>
      </c>
      <c r="I2893" s="2"/>
      <c r="J2893" s="2">
        <f t="shared" si="1101"/>
        <v>0.25755053507728892</v>
      </c>
      <c r="K2893" s="2">
        <f t="shared" si="1102"/>
        <v>0.71296076099881089</v>
      </c>
      <c r="L2893" s="2">
        <f t="shared" si="1103"/>
        <v>1.6646848989298453E-3</v>
      </c>
      <c r="M2893" s="2">
        <f t="shared" si="1104"/>
        <v>2.7824019024970392E-2</v>
      </c>
      <c r="N2893" s="63">
        <v>1083</v>
      </c>
      <c r="O2893" s="63">
        <v>2998</v>
      </c>
      <c r="P2893" s="63">
        <v>7</v>
      </c>
      <c r="Q2893" s="63">
        <v>51</v>
      </c>
      <c r="R2893" s="63">
        <v>8</v>
      </c>
      <c r="S2893" s="63">
        <v>16</v>
      </c>
      <c r="T2893" s="63">
        <v>0</v>
      </c>
      <c r="U2893" s="63">
        <v>15</v>
      </c>
      <c r="V2893" s="63">
        <v>0</v>
      </c>
      <c r="W2893" s="63">
        <v>25</v>
      </c>
      <c r="X2893" s="63">
        <v>0</v>
      </c>
      <c r="Y2893" s="63">
        <v>0</v>
      </c>
      <c r="Z2893" s="63">
        <v>0</v>
      </c>
      <c r="AA2893" s="63">
        <v>0</v>
      </c>
      <c r="AB2893" s="63">
        <v>0</v>
      </c>
      <c r="AC2893" s="63">
        <v>0</v>
      </c>
      <c r="AD2893" s="63">
        <v>0</v>
      </c>
      <c r="AE2893" s="63">
        <v>0</v>
      </c>
      <c r="AF2893" s="63">
        <v>0</v>
      </c>
      <c r="AG2893" s="63">
        <v>0</v>
      </c>
      <c r="AH2893" s="63">
        <v>0</v>
      </c>
      <c r="AI2893" s="63">
        <v>0</v>
      </c>
      <c r="AJ2893" s="63">
        <v>0</v>
      </c>
      <c r="AK2893" s="63">
        <v>0</v>
      </c>
      <c r="AL2893" s="63">
        <v>0</v>
      </c>
      <c r="AM2893" s="63">
        <v>0</v>
      </c>
      <c r="AN2893" s="63">
        <v>0</v>
      </c>
      <c r="AO2893" s="63">
        <v>0</v>
      </c>
      <c r="AP2893" s="63">
        <v>0</v>
      </c>
      <c r="AQ2893" s="63">
        <v>2</v>
      </c>
      <c r="AR2893" s="63">
        <v>0</v>
      </c>
      <c r="AS2893" s="63">
        <v>0</v>
      </c>
      <c r="AT2893" s="63">
        <v>0</v>
      </c>
      <c r="AU2893" s="63">
        <v>0</v>
      </c>
      <c r="AV2893" s="63">
        <v>0</v>
      </c>
      <c r="AW2893" s="63">
        <v>0</v>
      </c>
      <c r="AX2893" s="63">
        <v>0</v>
      </c>
      <c r="AY2893" s="63">
        <v>0</v>
      </c>
      <c r="BA2893" s="5">
        <f>IF(Q2893&gt;0,RANK(Q2893,(N2893:P2893,Q2893:AE2893)),0)</f>
        <v>3</v>
      </c>
      <c r="BB2893" s="5">
        <f>IF(R2893&gt;0,RANK(R2893,(N2893:P2893,Q2893:AE2893)),0)</f>
        <v>7</v>
      </c>
      <c r="BC2893" s="5">
        <f>IF(T2893&gt;0,RANK(T2893,(N2893:P2893,Q2893:AE2893)),0)</f>
        <v>0</v>
      </c>
      <c r="BD2893" s="5">
        <f>IF(S2893&gt;0,RANK(S2893,(N2893:P2893,Q2893:AE2893)),0)</f>
        <v>5</v>
      </c>
      <c r="BE2893" s="2">
        <f t="shared" si="1105"/>
        <v>1.2128418549346017E-2</v>
      </c>
      <c r="BF2893" s="2">
        <f t="shared" si="1106"/>
        <v>1.9024970273483948E-3</v>
      </c>
      <c r="BG2893" s="2">
        <f t="shared" si="1107"/>
        <v>0</v>
      </c>
      <c r="BH2893" s="2">
        <f t="shared" si="1108"/>
        <v>3.8049940546967895E-3</v>
      </c>
      <c r="BJ2893" t="s">
        <v>259</v>
      </c>
      <c r="BK2893" t="s">
        <v>956</v>
      </c>
      <c r="BL2893">
        <v>2</v>
      </c>
      <c r="BN2893" s="112">
        <v>49</v>
      </c>
      <c r="BO2893" s="114">
        <v>25</v>
      </c>
      <c r="BP2893" s="118">
        <f t="shared" si="1098"/>
        <v>49025</v>
      </c>
      <c r="BQ2893" s="118">
        <f t="shared" si="1097"/>
        <v>49025</v>
      </c>
      <c r="BR2893" s="5" t="s">
        <v>3151</v>
      </c>
      <c r="CC2893" s="63">
        <f t="shared" si="1109"/>
        <v>4205</v>
      </c>
      <c r="CE2893" s="63">
        <v>25</v>
      </c>
      <c r="CH2893" s="63">
        <v>0</v>
      </c>
    </row>
    <row r="2894" spans="1:86" ht="15" hidden="1" customHeight="1" outlineLevel="1">
      <c r="A2894" t="s">
        <v>160</v>
      </c>
      <c r="B2894" t="s">
        <v>956</v>
      </c>
      <c r="C2894" s="1">
        <f t="shared" si="1100"/>
        <v>6190</v>
      </c>
      <c r="D2894" s="5">
        <f>IF(N2894&gt;0, RANK(N2894,(N2894:P2894,Q2894:AE2894)),0)</f>
        <v>2</v>
      </c>
      <c r="E2894" s="5">
        <f>IF(O2894&gt;0,RANK(O2894,(N2894:P2894,Q2894:AE2894)),0)</f>
        <v>1</v>
      </c>
      <c r="F2894" s="5">
        <f>IF(P2894&gt;0,RANK(P2894,(N2894:P2894,Q2894:AE2894)),0)</f>
        <v>7</v>
      </c>
      <c r="G2894" s="129">
        <f t="shared" si="1110"/>
        <v>4780</v>
      </c>
      <c r="H2894" s="134">
        <f t="shared" si="1111"/>
        <v>0.77221324717285944</v>
      </c>
      <c r="I2894" s="2"/>
      <c r="J2894" s="2">
        <f t="shared" si="1101"/>
        <v>0.10080775444264943</v>
      </c>
      <c r="K2894" s="2">
        <f t="shared" si="1102"/>
        <v>0.87302100161550888</v>
      </c>
      <c r="L2894" s="2">
        <f t="shared" si="1103"/>
        <v>2.2617124394184169E-3</v>
      </c>
      <c r="M2894" s="2">
        <f t="shared" si="1104"/>
        <v>2.3909531502423254E-2</v>
      </c>
      <c r="N2894" s="63">
        <v>624</v>
      </c>
      <c r="O2894" s="63">
        <v>5404</v>
      </c>
      <c r="P2894" s="63">
        <v>14</v>
      </c>
      <c r="Q2894" s="63">
        <v>64</v>
      </c>
      <c r="R2894" s="63">
        <v>5</v>
      </c>
      <c r="S2894" s="63">
        <v>26</v>
      </c>
      <c r="T2894" s="63">
        <v>0</v>
      </c>
      <c r="U2894" s="63">
        <v>16</v>
      </c>
      <c r="V2894" s="63">
        <v>1</v>
      </c>
      <c r="W2894" s="63">
        <v>30</v>
      </c>
      <c r="X2894" s="63">
        <v>0</v>
      </c>
      <c r="Y2894" s="63">
        <v>0</v>
      </c>
      <c r="Z2894" s="63">
        <v>0</v>
      </c>
      <c r="AA2894" s="63">
        <v>0</v>
      </c>
      <c r="AB2894" s="63">
        <v>0</v>
      </c>
      <c r="AC2894" s="63">
        <v>0</v>
      </c>
      <c r="AD2894" s="63">
        <v>0</v>
      </c>
      <c r="AE2894" s="63">
        <v>0</v>
      </c>
      <c r="AF2894" s="63">
        <v>0</v>
      </c>
      <c r="AG2894" s="63">
        <v>0</v>
      </c>
      <c r="AH2894" s="63">
        <v>0</v>
      </c>
      <c r="AI2894" s="63">
        <v>0</v>
      </c>
      <c r="AJ2894" s="63">
        <v>0</v>
      </c>
      <c r="AK2894" s="63">
        <v>0</v>
      </c>
      <c r="AL2894" s="63">
        <v>0</v>
      </c>
      <c r="AM2894" s="63">
        <v>0</v>
      </c>
      <c r="AN2894" s="63">
        <v>0</v>
      </c>
      <c r="AO2894" s="63">
        <v>0</v>
      </c>
      <c r="AP2894" s="63">
        <v>0</v>
      </c>
      <c r="AQ2894" s="63">
        <v>6</v>
      </c>
      <c r="AR2894" s="63">
        <v>0</v>
      </c>
      <c r="AS2894" s="63">
        <v>0</v>
      </c>
      <c r="AT2894" s="63">
        <v>0</v>
      </c>
      <c r="AU2894" s="63">
        <v>0</v>
      </c>
      <c r="AV2894" s="63">
        <v>0</v>
      </c>
      <c r="AW2894" s="63">
        <v>0</v>
      </c>
      <c r="AX2894" s="63">
        <v>0</v>
      </c>
      <c r="AY2894" s="63">
        <v>0</v>
      </c>
      <c r="BA2894" s="5">
        <f>IF(Q2894&gt;0,RANK(Q2894,(N2894:P2894,Q2894:AE2894)),0)</f>
        <v>3</v>
      </c>
      <c r="BB2894" s="5">
        <f>IF(R2894&gt;0,RANK(R2894,(N2894:P2894,Q2894:AE2894)),0)</f>
        <v>8</v>
      </c>
      <c r="BC2894" s="5">
        <f>IF(T2894&gt;0,RANK(T2894,(N2894:P2894,Q2894:AE2894)),0)</f>
        <v>0</v>
      </c>
      <c r="BD2894" s="5">
        <f>IF(S2894&gt;0,RANK(S2894,(N2894:P2894,Q2894:AE2894)),0)</f>
        <v>5</v>
      </c>
      <c r="BE2894" s="2">
        <f t="shared" si="1105"/>
        <v>1.0339256865912763E-2</v>
      </c>
      <c r="BF2894" s="2">
        <f t="shared" si="1106"/>
        <v>8.0775444264943462E-4</v>
      </c>
      <c r="BG2894" s="2">
        <f t="shared" si="1107"/>
        <v>0</v>
      </c>
      <c r="BH2894" s="2">
        <f t="shared" si="1108"/>
        <v>4.2003231017770596E-3</v>
      </c>
      <c r="BJ2894" t="s">
        <v>160</v>
      </c>
      <c r="BK2894" t="s">
        <v>956</v>
      </c>
      <c r="BL2894">
        <v>2</v>
      </c>
      <c r="BN2894" s="112">
        <v>49</v>
      </c>
      <c r="BO2894" s="114">
        <v>27</v>
      </c>
      <c r="BP2894" s="118">
        <f t="shared" si="1098"/>
        <v>49027</v>
      </c>
      <c r="BQ2894" s="118">
        <f t="shared" si="1097"/>
        <v>49027</v>
      </c>
      <c r="BR2894" s="5" t="s">
        <v>3151</v>
      </c>
      <c r="CC2894" s="63">
        <f t="shared" si="1109"/>
        <v>6190</v>
      </c>
      <c r="CE2894" s="63">
        <v>30</v>
      </c>
      <c r="CH2894" s="63">
        <v>0</v>
      </c>
    </row>
    <row r="2895" spans="1:86" ht="15" hidden="1" customHeight="1" outlineLevel="1">
      <c r="A2895" t="s">
        <v>1144</v>
      </c>
      <c r="B2895" t="s">
        <v>956</v>
      </c>
      <c r="C2895" s="1">
        <f t="shared" si="1100"/>
        <v>6606</v>
      </c>
      <c r="D2895" s="5">
        <f>IF(N2895&gt;0, RANK(N2895,(N2895:P2895,Q2895:AE2895)),0)</f>
        <v>2</v>
      </c>
      <c r="E2895" s="5">
        <f>IF(O2895&gt;0,RANK(O2895,(N2895:P2895,Q2895:AE2895)),0)</f>
        <v>1</v>
      </c>
      <c r="F2895" s="5">
        <f>IF(P2895&gt;0,RANK(P2895,(N2895:P2895,Q2895:AE2895)),0)</f>
        <v>8</v>
      </c>
      <c r="G2895" s="129">
        <f t="shared" si="1110"/>
        <v>4095</v>
      </c>
      <c r="H2895" s="134">
        <f t="shared" si="1111"/>
        <v>0.61989100817438691</v>
      </c>
      <c r="I2895" s="2"/>
      <c r="J2895" s="2">
        <f t="shared" si="1101"/>
        <v>0.16439600363306087</v>
      </c>
      <c r="K2895" s="2">
        <f t="shared" si="1102"/>
        <v>0.78428701180744775</v>
      </c>
      <c r="L2895" s="2">
        <f t="shared" si="1103"/>
        <v>1.6651528913109294E-3</v>
      </c>
      <c r="M2895" s="2">
        <f t="shared" si="1104"/>
        <v>4.9651831668180477E-2</v>
      </c>
      <c r="N2895" s="63">
        <v>1086</v>
      </c>
      <c r="O2895" s="63">
        <v>5181</v>
      </c>
      <c r="P2895" s="63">
        <v>11</v>
      </c>
      <c r="Q2895" s="63">
        <v>160</v>
      </c>
      <c r="R2895" s="63">
        <v>13</v>
      </c>
      <c r="S2895" s="63">
        <v>21</v>
      </c>
      <c r="T2895" s="63">
        <v>0</v>
      </c>
      <c r="U2895" s="63">
        <v>35</v>
      </c>
      <c r="V2895" s="63">
        <v>0</v>
      </c>
      <c r="W2895" s="63">
        <v>94</v>
      </c>
      <c r="X2895" s="63">
        <v>0</v>
      </c>
      <c r="Y2895" s="63">
        <v>0</v>
      </c>
      <c r="Z2895" s="63">
        <v>0</v>
      </c>
      <c r="AA2895" s="63">
        <v>0</v>
      </c>
      <c r="AB2895" s="63">
        <v>0</v>
      </c>
      <c r="AC2895" s="63">
        <v>0</v>
      </c>
      <c r="AD2895" s="63">
        <v>0</v>
      </c>
      <c r="AE2895" s="63">
        <v>0</v>
      </c>
      <c r="AF2895" s="63">
        <v>0</v>
      </c>
      <c r="AG2895" s="63">
        <v>0</v>
      </c>
      <c r="AH2895" s="63">
        <v>0</v>
      </c>
      <c r="AI2895" s="63">
        <v>0</v>
      </c>
      <c r="AJ2895" s="63">
        <v>0</v>
      </c>
      <c r="AK2895" s="63">
        <v>0</v>
      </c>
      <c r="AL2895" s="63">
        <v>0</v>
      </c>
      <c r="AM2895" s="63">
        <v>0</v>
      </c>
      <c r="AN2895" s="63">
        <v>0</v>
      </c>
      <c r="AO2895" s="63">
        <v>0</v>
      </c>
      <c r="AP2895" s="63">
        <v>0</v>
      </c>
      <c r="AQ2895" s="63">
        <v>5</v>
      </c>
      <c r="AR2895" s="63">
        <v>0</v>
      </c>
      <c r="AS2895" s="63">
        <v>0</v>
      </c>
      <c r="AT2895" s="63">
        <v>0</v>
      </c>
      <c r="AU2895" s="63">
        <v>0</v>
      </c>
      <c r="AV2895" s="63">
        <v>0</v>
      </c>
      <c r="AW2895" s="63">
        <v>0</v>
      </c>
      <c r="AX2895" s="63">
        <v>0</v>
      </c>
      <c r="AY2895" s="63">
        <v>0</v>
      </c>
      <c r="BA2895" s="5">
        <f>IF(Q2895&gt;0,RANK(Q2895,(N2895:P2895,Q2895:AE2895)),0)</f>
        <v>3</v>
      </c>
      <c r="BB2895" s="5">
        <f>IF(R2895&gt;0,RANK(R2895,(N2895:P2895,Q2895:AE2895)),0)</f>
        <v>7</v>
      </c>
      <c r="BC2895" s="5">
        <f>IF(T2895&gt;0,RANK(T2895,(N2895:P2895,Q2895:AE2895)),0)</f>
        <v>0</v>
      </c>
      <c r="BD2895" s="5">
        <f>IF(S2895&gt;0,RANK(S2895,(N2895:P2895,Q2895:AE2895)),0)</f>
        <v>6</v>
      </c>
      <c r="BE2895" s="2">
        <f t="shared" si="1105"/>
        <v>2.4220405691795337E-2</v>
      </c>
      <c r="BF2895" s="2">
        <f t="shared" si="1106"/>
        <v>1.9679079624583713E-3</v>
      </c>
      <c r="BG2895" s="2">
        <f t="shared" si="1107"/>
        <v>0</v>
      </c>
      <c r="BH2895" s="2">
        <f t="shared" si="1108"/>
        <v>3.1789282470481382E-3</v>
      </c>
      <c r="BJ2895" t="s">
        <v>1144</v>
      </c>
      <c r="BK2895" t="s">
        <v>956</v>
      </c>
      <c r="BL2895">
        <v>1</v>
      </c>
      <c r="BN2895" s="112">
        <v>49</v>
      </c>
      <c r="BO2895" s="114">
        <v>29</v>
      </c>
      <c r="BP2895" s="118">
        <f t="shared" si="1098"/>
        <v>49029</v>
      </c>
      <c r="BQ2895" s="118">
        <f t="shared" si="1097"/>
        <v>49029</v>
      </c>
      <c r="BR2895" s="5" t="s">
        <v>3151</v>
      </c>
      <c r="CC2895" s="63">
        <f t="shared" si="1109"/>
        <v>6606</v>
      </c>
      <c r="CE2895" s="63">
        <v>94</v>
      </c>
      <c r="CH2895" s="63">
        <v>0</v>
      </c>
    </row>
    <row r="2896" spans="1:86" ht="15" hidden="1" customHeight="1" outlineLevel="1">
      <c r="A2896" t="s">
        <v>220</v>
      </c>
      <c r="B2896" t="s">
        <v>956</v>
      </c>
      <c r="C2896" s="1">
        <f t="shared" si="1100"/>
        <v>871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0</v>
      </c>
      <c r="G2896" s="129">
        <f t="shared" si="1110"/>
        <v>687</v>
      </c>
      <c r="H2896" s="134">
        <f t="shared" si="1111"/>
        <v>0.78874856486796785</v>
      </c>
      <c r="I2896" s="2"/>
      <c r="J2896" s="2">
        <f t="shared" si="1101"/>
        <v>9.8737083811710674E-2</v>
      </c>
      <c r="K2896" s="2">
        <f t="shared" si="1102"/>
        <v>0.8874856486796785</v>
      </c>
      <c r="L2896" s="2">
        <f t="shared" si="1103"/>
        <v>0</v>
      </c>
      <c r="M2896" s="2">
        <f t="shared" si="1104"/>
        <v>1.3777267508610858E-2</v>
      </c>
      <c r="N2896" s="63">
        <v>86</v>
      </c>
      <c r="O2896" s="63">
        <v>773</v>
      </c>
      <c r="P2896" s="63">
        <v>0</v>
      </c>
      <c r="Q2896" s="63">
        <v>7</v>
      </c>
      <c r="R2896" s="63">
        <v>0</v>
      </c>
      <c r="S2896" s="63">
        <v>1</v>
      </c>
      <c r="T2896" s="63">
        <v>0</v>
      </c>
      <c r="U2896" s="63">
        <v>3</v>
      </c>
      <c r="V2896" s="63">
        <v>1</v>
      </c>
      <c r="W2896" s="63">
        <v>0</v>
      </c>
      <c r="X2896" s="63">
        <v>0</v>
      </c>
      <c r="Y2896" s="63">
        <v>0</v>
      </c>
      <c r="Z2896" s="63">
        <v>0</v>
      </c>
      <c r="AA2896" s="63">
        <v>0</v>
      </c>
      <c r="AB2896" s="63">
        <v>0</v>
      </c>
      <c r="AC2896" s="63">
        <v>0</v>
      </c>
      <c r="AD2896" s="63">
        <v>0</v>
      </c>
      <c r="AE2896" s="63">
        <v>0</v>
      </c>
      <c r="AF2896" s="63">
        <v>0</v>
      </c>
      <c r="AG2896" s="63">
        <v>0</v>
      </c>
      <c r="AH2896" s="63">
        <v>0</v>
      </c>
      <c r="AI2896" s="63">
        <v>0</v>
      </c>
      <c r="AJ2896" s="63">
        <v>0</v>
      </c>
      <c r="AK2896" s="63">
        <v>0</v>
      </c>
      <c r="AL2896" s="63">
        <v>0</v>
      </c>
      <c r="AM2896" s="63">
        <v>0</v>
      </c>
      <c r="AN2896" s="63">
        <v>0</v>
      </c>
      <c r="AO2896" s="63">
        <v>0</v>
      </c>
      <c r="AP2896" s="63">
        <v>0</v>
      </c>
      <c r="AQ2896" s="63">
        <v>0</v>
      </c>
      <c r="AR2896" s="63">
        <v>0</v>
      </c>
      <c r="AS2896" s="63">
        <v>0</v>
      </c>
      <c r="AT2896" s="63">
        <v>0</v>
      </c>
      <c r="AU2896" s="63">
        <v>0</v>
      </c>
      <c r="AV2896" s="63">
        <v>0</v>
      </c>
      <c r="AW2896" s="63">
        <v>0</v>
      </c>
      <c r="AX2896" s="63">
        <v>0</v>
      </c>
      <c r="AY2896" s="63">
        <v>0</v>
      </c>
      <c r="BA2896" s="5">
        <f>IF(Q2896&gt;0,RANK(Q2896,(N2896:P2896,Q2896:AE2896)),0)</f>
        <v>3</v>
      </c>
      <c r="BB2896" s="5">
        <f>IF(R2896&gt;0,RANK(R2896,(N2896:P2896,Q2896:AE2896)),0)</f>
        <v>0</v>
      </c>
      <c r="BC2896" s="5">
        <f>IF(T2896&gt;0,RANK(T2896,(N2896:P2896,Q2896:AE2896)),0)</f>
        <v>0</v>
      </c>
      <c r="BD2896" s="5">
        <f>IF(S2896&gt;0,RANK(S2896,(N2896:P2896,Q2896:AE2896)),0)</f>
        <v>5</v>
      </c>
      <c r="BE2896" s="2">
        <f t="shared" si="1105"/>
        <v>8.0367393800229621E-3</v>
      </c>
      <c r="BF2896" s="2">
        <f t="shared" si="1106"/>
        <v>0</v>
      </c>
      <c r="BG2896" s="2">
        <f t="shared" si="1107"/>
        <v>0</v>
      </c>
      <c r="BH2896" s="2">
        <f t="shared" si="1108"/>
        <v>1.148105625717566E-3</v>
      </c>
      <c r="BJ2896" t="s">
        <v>220</v>
      </c>
      <c r="BK2896" t="s">
        <v>956</v>
      </c>
      <c r="BL2896">
        <v>2</v>
      </c>
      <c r="BN2896" s="112">
        <v>49</v>
      </c>
      <c r="BO2896" s="114">
        <v>31</v>
      </c>
      <c r="BP2896" s="118">
        <f t="shared" si="1098"/>
        <v>49031</v>
      </c>
      <c r="BQ2896" s="118">
        <f t="shared" si="1097"/>
        <v>49031</v>
      </c>
      <c r="BR2896" s="5" t="s">
        <v>3151</v>
      </c>
      <c r="CC2896" s="63">
        <f t="shared" si="1109"/>
        <v>871</v>
      </c>
      <c r="CE2896" s="63">
        <v>0</v>
      </c>
      <c r="CH2896" s="63">
        <v>0</v>
      </c>
    </row>
    <row r="2897" spans="1:91" ht="15" hidden="1" customHeight="1" outlineLevel="1">
      <c r="A2897" t="s">
        <v>236</v>
      </c>
      <c r="B2897" t="s">
        <v>956</v>
      </c>
      <c r="C2897" s="1">
        <f t="shared" si="1100"/>
        <v>1363</v>
      </c>
      <c r="D2897" s="5">
        <f>IF(N2897&gt;0, RANK(N2897,(N2897:P2897,Q2897:AE2897)),0)</f>
        <v>2</v>
      </c>
      <c r="E2897" s="5">
        <f>IF(O2897&gt;0,RANK(O2897,(N2897:P2897,Q2897:AE2897)),0)</f>
        <v>1</v>
      </c>
      <c r="F2897" s="5">
        <f>IF(P2897&gt;0,RANK(P2897,(N2897:P2897,Q2897:AE2897)),0)</f>
        <v>7</v>
      </c>
      <c r="G2897" s="129">
        <f t="shared" si="1110"/>
        <v>977</v>
      </c>
      <c r="H2897" s="134">
        <f t="shared" si="1111"/>
        <v>0.7168011738811445</v>
      </c>
      <c r="I2897" s="2"/>
      <c r="J2897" s="2">
        <f t="shared" si="1101"/>
        <v>0.13206162876008803</v>
      </c>
      <c r="K2897" s="2">
        <f t="shared" si="1102"/>
        <v>0.84886280264123259</v>
      </c>
      <c r="L2897" s="2">
        <f t="shared" si="1103"/>
        <v>7.3367571533382249E-4</v>
      </c>
      <c r="M2897" s="2">
        <f t="shared" si="1104"/>
        <v>1.8341892883345604E-2</v>
      </c>
      <c r="N2897" s="63">
        <v>180</v>
      </c>
      <c r="O2897" s="63">
        <v>1157</v>
      </c>
      <c r="P2897" s="63">
        <v>1</v>
      </c>
      <c r="Q2897" s="63">
        <v>14</v>
      </c>
      <c r="R2897" s="63">
        <v>2</v>
      </c>
      <c r="S2897" s="63">
        <v>3</v>
      </c>
      <c r="T2897" s="63">
        <v>0</v>
      </c>
      <c r="U2897" s="63">
        <v>4</v>
      </c>
      <c r="V2897" s="63">
        <v>0</v>
      </c>
      <c r="W2897" s="63">
        <v>0</v>
      </c>
      <c r="X2897" s="63">
        <v>0</v>
      </c>
      <c r="Y2897" s="63">
        <v>0</v>
      </c>
      <c r="Z2897" s="63">
        <v>0</v>
      </c>
      <c r="AA2897" s="63">
        <v>0</v>
      </c>
      <c r="AB2897" s="63">
        <v>0</v>
      </c>
      <c r="AC2897" s="63">
        <v>0</v>
      </c>
      <c r="AD2897" s="63">
        <v>0</v>
      </c>
      <c r="AE2897" s="63">
        <v>0</v>
      </c>
      <c r="AF2897" s="63">
        <v>0</v>
      </c>
      <c r="AG2897" s="63">
        <v>0</v>
      </c>
      <c r="AH2897" s="63">
        <v>0</v>
      </c>
      <c r="AI2897" s="63">
        <v>0</v>
      </c>
      <c r="AJ2897" s="63">
        <v>0</v>
      </c>
      <c r="AK2897" s="63">
        <v>0</v>
      </c>
      <c r="AL2897" s="63">
        <v>0</v>
      </c>
      <c r="AM2897" s="63">
        <v>0</v>
      </c>
      <c r="AN2897" s="63">
        <v>0</v>
      </c>
      <c r="AO2897" s="63">
        <v>0</v>
      </c>
      <c r="AP2897" s="63">
        <v>0</v>
      </c>
      <c r="AQ2897" s="63">
        <v>2</v>
      </c>
      <c r="AR2897" s="63">
        <v>0</v>
      </c>
      <c r="AS2897" s="63">
        <v>0</v>
      </c>
      <c r="AT2897" s="63">
        <v>0</v>
      </c>
      <c r="AU2897" s="63">
        <v>0</v>
      </c>
      <c r="AV2897" s="63">
        <v>0</v>
      </c>
      <c r="AW2897" s="63">
        <v>0</v>
      </c>
      <c r="AX2897" s="63">
        <v>0</v>
      </c>
      <c r="AY2897" s="63">
        <v>0</v>
      </c>
      <c r="BA2897" s="5">
        <f>IF(Q2897&gt;0,RANK(Q2897,(N2897:P2897,Q2897:AE2897)),0)</f>
        <v>3</v>
      </c>
      <c r="BB2897" s="5">
        <f>IF(R2897&gt;0,RANK(R2897,(N2897:P2897,Q2897:AE2897)),0)</f>
        <v>6</v>
      </c>
      <c r="BC2897" s="5">
        <f>IF(T2897&gt;0,RANK(T2897,(N2897:P2897,Q2897:AE2897)),0)</f>
        <v>0</v>
      </c>
      <c r="BD2897" s="5">
        <f>IF(S2897&gt;0,RANK(S2897,(N2897:P2897,Q2897:AE2897)),0)</f>
        <v>5</v>
      </c>
      <c r="BE2897" s="2">
        <f t="shared" si="1105"/>
        <v>1.0271460014673514E-2</v>
      </c>
      <c r="BF2897" s="2">
        <f t="shared" si="1106"/>
        <v>1.467351430667645E-3</v>
      </c>
      <c r="BG2897" s="2">
        <f t="shared" si="1107"/>
        <v>0</v>
      </c>
      <c r="BH2897" s="2">
        <f t="shared" si="1108"/>
        <v>2.2010271460014674E-3</v>
      </c>
      <c r="BJ2897" t="s">
        <v>236</v>
      </c>
      <c r="BK2897" t="s">
        <v>956</v>
      </c>
      <c r="BL2897">
        <v>1</v>
      </c>
      <c r="BN2897" s="112">
        <v>49</v>
      </c>
      <c r="BO2897" s="114">
        <v>33</v>
      </c>
      <c r="BP2897" s="118">
        <f t="shared" si="1098"/>
        <v>49033</v>
      </c>
      <c r="BQ2897" s="118">
        <f t="shared" si="1097"/>
        <v>49033</v>
      </c>
      <c r="BR2897" s="5" t="s">
        <v>3151</v>
      </c>
      <c r="CC2897" s="63">
        <f t="shared" si="1109"/>
        <v>1363</v>
      </c>
      <c r="CE2897" s="63">
        <v>0</v>
      </c>
      <c r="CH2897" s="63">
        <v>0</v>
      </c>
    </row>
    <row r="2898" spans="1:91" ht="15" hidden="1" customHeight="1" outlineLevel="1">
      <c r="A2898" t="s">
        <v>469</v>
      </c>
      <c r="B2898" t="s">
        <v>956</v>
      </c>
      <c r="C2898" s="1">
        <f t="shared" si="1100"/>
        <v>546581</v>
      </c>
      <c r="D2898" s="5">
        <f>IF(N2898&gt;0, RANK(N2898,(N2898:P2898,Q2898:AE2898)),0)</f>
        <v>1</v>
      </c>
      <c r="E2898" s="5">
        <f>IF(O2898&gt;0,RANK(O2898,(N2898:P2898,Q2898:AE2898)),0)</f>
        <v>2</v>
      </c>
      <c r="F2898" s="5">
        <f>IF(P2898&gt;0,RANK(P2898,(N2898:P2898,Q2898:AE2898)),0)</f>
        <v>8</v>
      </c>
      <c r="G2898" s="129">
        <f t="shared" si="1110"/>
        <v>59732</v>
      </c>
      <c r="H2898" s="134">
        <f t="shared" si="1111"/>
        <v>0.10928297910099327</v>
      </c>
      <c r="I2898" s="2"/>
      <c r="J2898" s="2">
        <f t="shared" si="1101"/>
        <v>0.5303989710582695</v>
      </c>
      <c r="K2898" s="2">
        <f t="shared" si="1102"/>
        <v>0.42111599195727623</v>
      </c>
      <c r="L2898" s="2">
        <f t="shared" si="1103"/>
        <v>1.7325885824790836E-3</v>
      </c>
      <c r="M2898" s="2">
        <f t="shared" si="1104"/>
        <v>4.6752448401975191E-2</v>
      </c>
      <c r="N2898" s="63">
        <v>289906</v>
      </c>
      <c r="O2898" s="63">
        <v>230174</v>
      </c>
      <c r="P2898" s="63">
        <v>947</v>
      </c>
      <c r="Q2898" s="63">
        <v>12219</v>
      </c>
      <c r="R2898" s="63">
        <v>2203</v>
      </c>
      <c r="S2898" s="63">
        <v>1570</v>
      </c>
      <c r="T2898" s="63">
        <v>0</v>
      </c>
      <c r="U2898" s="63">
        <v>2590</v>
      </c>
      <c r="V2898" s="63">
        <v>579</v>
      </c>
      <c r="W2898" s="63">
        <v>5407</v>
      </c>
      <c r="X2898" s="63">
        <v>0</v>
      </c>
      <c r="Y2898" s="63">
        <v>0</v>
      </c>
      <c r="Z2898" s="63">
        <v>136</v>
      </c>
      <c r="AA2898" s="63">
        <v>0</v>
      </c>
      <c r="AB2898" s="63">
        <v>0</v>
      </c>
      <c r="AC2898" s="63">
        <v>0</v>
      </c>
      <c r="AD2898" s="63">
        <v>0</v>
      </c>
      <c r="AE2898" s="63">
        <v>0</v>
      </c>
      <c r="AF2898" s="63">
        <v>0</v>
      </c>
      <c r="AG2898" s="63">
        <v>0</v>
      </c>
      <c r="AH2898" s="63">
        <v>0</v>
      </c>
      <c r="AI2898" s="63">
        <v>1</v>
      </c>
      <c r="AJ2898" s="63">
        <v>0</v>
      </c>
      <c r="AK2898" s="63">
        <v>0</v>
      </c>
      <c r="AL2898" s="63">
        <v>13</v>
      </c>
      <c r="AM2898" s="63">
        <v>0</v>
      </c>
      <c r="AN2898" s="63">
        <v>0</v>
      </c>
      <c r="AO2898" s="63">
        <v>0</v>
      </c>
      <c r="AP2898" s="63">
        <v>0</v>
      </c>
      <c r="AQ2898" s="63">
        <v>778</v>
      </c>
      <c r="AR2898" s="63">
        <v>0</v>
      </c>
      <c r="AS2898" s="63">
        <v>0</v>
      </c>
      <c r="AT2898" s="63">
        <v>0</v>
      </c>
      <c r="AU2898" s="63">
        <v>58</v>
      </c>
      <c r="AV2898" s="63">
        <v>0</v>
      </c>
      <c r="AW2898" s="63">
        <v>0</v>
      </c>
      <c r="AX2898" s="63">
        <v>0</v>
      </c>
      <c r="AY2898" s="63">
        <v>0</v>
      </c>
      <c r="BA2898" s="5">
        <f>IF(Q2898&gt;0,RANK(Q2898,(N2898:P2898,Q2898:AE2898)),0)</f>
        <v>3</v>
      </c>
      <c r="BB2898" s="5">
        <f>IF(R2898&gt;0,RANK(R2898,(N2898:P2898,Q2898:AE2898)),0)</f>
        <v>6</v>
      </c>
      <c r="BC2898" s="5">
        <f>IF(T2898&gt;0,RANK(T2898,(N2898:P2898,Q2898:AE2898)),0)</f>
        <v>0</v>
      </c>
      <c r="BD2898" s="5">
        <f>IF(S2898&gt;0,RANK(S2898,(N2898:P2898,Q2898:AE2898)),0)</f>
        <v>7</v>
      </c>
      <c r="BE2898" s="2">
        <f t="shared" si="1105"/>
        <v>2.235533251247299E-2</v>
      </c>
      <c r="BF2898" s="2">
        <f t="shared" si="1106"/>
        <v>4.0305096591356088E-3</v>
      </c>
      <c r="BG2898" s="2">
        <f t="shared" si="1107"/>
        <v>0</v>
      </c>
      <c r="BH2898" s="2">
        <f t="shared" si="1108"/>
        <v>2.8724013458206561E-3</v>
      </c>
      <c r="BJ2898" t="s">
        <v>469</v>
      </c>
      <c r="BK2898" t="s">
        <v>956</v>
      </c>
      <c r="BN2898" s="112">
        <v>49</v>
      </c>
      <c r="BO2898" s="114">
        <v>35</v>
      </c>
      <c r="BP2898" s="118">
        <f t="shared" si="1098"/>
        <v>49035</v>
      </c>
      <c r="BQ2898" s="118">
        <f t="shared" si="1097"/>
        <v>49035</v>
      </c>
      <c r="BR2898" s="5" t="s">
        <v>3151</v>
      </c>
      <c r="CC2898" s="63">
        <f t="shared" si="1109"/>
        <v>546581</v>
      </c>
      <c r="CE2898" s="63">
        <v>5407</v>
      </c>
      <c r="CH2898" s="63">
        <v>1</v>
      </c>
    </row>
    <row r="2899" spans="1:91" ht="15" hidden="1" customHeight="1" outlineLevel="1">
      <c r="A2899" t="s">
        <v>2516</v>
      </c>
      <c r="B2899" t="s">
        <v>956</v>
      </c>
      <c r="C2899" s="1">
        <f t="shared" si="1100"/>
        <v>6904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8</v>
      </c>
      <c r="G2899" s="129">
        <f t="shared" si="1110"/>
        <v>422</v>
      </c>
      <c r="H2899" s="134">
        <f t="shared" si="1111"/>
        <v>6.1123986095017381E-2</v>
      </c>
      <c r="I2899" s="2"/>
      <c r="J2899" s="2">
        <f t="shared" si="1101"/>
        <v>0.45089803012746232</v>
      </c>
      <c r="K2899" s="2">
        <f t="shared" si="1102"/>
        <v>0.51202201622247967</v>
      </c>
      <c r="L2899" s="2">
        <f t="shared" si="1103"/>
        <v>2.3174971031286211E-3</v>
      </c>
      <c r="M2899" s="2">
        <f t="shared" si="1104"/>
        <v>3.4762456546929388E-2</v>
      </c>
      <c r="N2899" s="63">
        <v>3113</v>
      </c>
      <c r="O2899" s="63">
        <v>3535</v>
      </c>
      <c r="P2899" s="63">
        <v>16</v>
      </c>
      <c r="Q2899" s="63">
        <v>99</v>
      </c>
      <c r="R2899" s="63">
        <v>17</v>
      </c>
      <c r="S2899" s="63">
        <v>28</v>
      </c>
      <c r="T2899" s="63">
        <v>0</v>
      </c>
      <c r="U2899" s="63">
        <v>45</v>
      </c>
      <c r="V2899" s="63">
        <v>5</v>
      </c>
      <c r="W2899" s="63">
        <v>26</v>
      </c>
      <c r="X2899" s="63">
        <v>0</v>
      </c>
      <c r="Y2899" s="63">
        <v>0</v>
      </c>
      <c r="Z2899" s="63">
        <v>1</v>
      </c>
      <c r="AA2899" s="63">
        <v>0</v>
      </c>
      <c r="AB2899" s="63">
        <v>0</v>
      </c>
      <c r="AC2899" s="63">
        <v>0</v>
      </c>
      <c r="AD2899" s="63">
        <v>0</v>
      </c>
      <c r="AE2899" s="63">
        <v>0</v>
      </c>
      <c r="AF2899" s="63">
        <v>0</v>
      </c>
      <c r="AG2899" s="63">
        <v>0</v>
      </c>
      <c r="AH2899" s="63">
        <v>0</v>
      </c>
      <c r="AI2899" s="63">
        <v>0</v>
      </c>
      <c r="AJ2899" s="63">
        <v>0</v>
      </c>
      <c r="AK2899" s="63">
        <v>0</v>
      </c>
      <c r="AL2899" s="63">
        <v>0</v>
      </c>
      <c r="AM2899" s="63">
        <v>0</v>
      </c>
      <c r="AN2899" s="63">
        <v>0</v>
      </c>
      <c r="AO2899" s="63">
        <v>0</v>
      </c>
      <c r="AP2899" s="63">
        <v>0</v>
      </c>
      <c r="AQ2899" s="63">
        <v>19</v>
      </c>
      <c r="AR2899" s="63">
        <v>0</v>
      </c>
      <c r="AS2899" s="63">
        <v>0</v>
      </c>
      <c r="AT2899" s="63">
        <v>0</v>
      </c>
      <c r="AU2899" s="63">
        <v>0</v>
      </c>
      <c r="AV2899" s="63">
        <v>0</v>
      </c>
      <c r="AW2899" s="63">
        <v>0</v>
      </c>
      <c r="AX2899" s="63">
        <v>0</v>
      </c>
      <c r="AY2899" s="63">
        <v>0</v>
      </c>
      <c r="BA2899" s="5">
        <f>IF(Q2899&gt;0,RANK(Q2899,(N2899:P2899,Q2899:AE2899)),0)</f>
        <v>3</v>
      </c>
      <c r="BB2899" s="5">
        <f>IF(R2899&gt;0,RANK(R2899,(N2899:P2899,Q2899:AE2899)),0)</f>
        <v>7</v>
      </c>
      <c r="BC2899" s="5">
        <f>IF(T2899&gt;0,RANK(T2899,(N2899:P2899,Q2899:AE2899)),0)</f>
        <v>0</v>
      </c>
      <c r="BD2899" s="5">
        <f>IF(S2899&gt;0,RANK(S2899,(N2899:P2899,Q2899:AE2899)),0)</f>
        <v>5</v>
      </c>
      <c r="BE2899" s="2">
        <f t="shared" si="1105"/>
        <v>1.4339513325608342E-2</v>
      </c>
      <c r="BF2899" s="2">
        <f t="shared" si="1106"/>
        <v>2.4623406720741597E-3</v>
      </c>
      <c r="BG2899" s="2">
        <f t="shared" si="1107"/>
        <v>0</v>
      </c>
      <c r="BH2899" s="2">
        <f t="shared" si="1108"/>
        <v>4.0556199304750866E-3</v>
      </c>
      <c r="BJ2899" t="s">
        <v>2516</v>
      </c>
      <c r="BK2899" t="s">
        <v>956</v>
      </c>
      <c r="BL2899">
        <v>3</v>
      </c>
      <c r="BN2899" s="112">
        <v>49</v>
      </c>
      <c r="BO2899" s="114">
        <v>37</v>
      </c>
      <c r="BP2899" s="118">
        <f t="shared" si="1098"/>
        <v>49037</v>
      </c>
      <c r="BQ2899" s="118">
        <f t="shared" si="1097"/>
        <v>49037</v>
      </c>
      <c r="BR2899" s="5" t="s">
        <v>3151</v>
      </c>
      <c r="CC2899" s="63">
        <f t="shared" si="1109"/>
        <v>6904</v>
      </c>
      <c r="CE2899" s="63">
        <v>26</v>
      </c>
      <c r="CH2899" s="63">
        <v>0</v>
      </c>
    </row>
    <row r="2900" spans="1:91" ht="15" hidden="1" customHeight="1" outlineLevel="1">
      <c r="A2900" t="s">
        <v>470</v>
      </c>
      <c r="B2900" t="s">
        <v>956</v>
      </c>
      <c r="C2900" s="1">
        <f t="shared" si="1100"/>
        <v>12631</v>
      </c>
      <c r="D2900" s="5">
        <f>IF(N2900&gt;0, RANK(N2900,(N2900:P2900,Q2900:AE2900)),0)</f>
        <v>2</v>
      </c>
      <c r="E2900" s="5">
        <f>IF(O2900&gt;0,RANK(O2900,(N2900:P2900,Q2900:AE2900)),0)</f>
        <v>1</v>
      </c>
      <c r="F2900" s="5">
        <f>IF(P2900&gt;0,RANK(P2900,(N2900:P2900,Q2900:AE2900)),0)</f>
        <v>6</v>
      </c>
      <c r="G2900" s="129">
        <f t="shared" si="1110"/>
        <v>8665</v>
      </c>
      <c r="H2900" s="134">
        <f t="shared" si="1111"/>
        <v>0.68601060881957088</v>
      </c>
      <c r="I2900" s="2"/>
      <c r="J2900" s="2">
        <f t="shared" si="1101"/>
        <v>0.14203150977753148</v>
      </c>
      <c r="K2900" s="2">
        <f t="shared" si="1102"/>
        <v>0.82804211859710242</v>
      </c>
      <c r="L2900" s="2">
        <f t="shared" si="1103"/>
        <v>1.7417464967144328E-3</v>
      </c>
      <c r="M2900" s="2">
        <f t="shared" si="1104"/>
        <v>2.8184625128651612E-2</v>
      </c>
      <c r="N2900" s="63">
        <v>1794</v>
      </c>
      <c r="O2900" s="63">
        <v>10459</v>
      </c>
      <c r="P2900" s="63">
        <v>22</v>
      </c>
      <c r="Q2900" s="63">
        <v>215</v>
      </c>
      <c r="R2900" s="63">
        <v>19</v>
      </c>
      <c r="S2900" s="63">
        <v>50</v>
      </c>
      <c r="T2900" s="63">
        <v>0</v>
      </c>
      <c r="U2900" s="63">
        <v>39</v>
      </c>
      <c r="V2900" s="63">
        <v>7</v>
      </c>
      <c r="W2900" s="63">
        <v>0</v>
      </c>
      <c r="X2900" s="63">
        <v>0</v>
      </c>
      <c r="Y2900" s="63">
        <v>0</v>
      </c>
      <c r="Z2900" s="63">
        <v>2</v>
      </c>
      <c r="AA2900" s="63">
        <v>0</v>
      </c>
      <c r="AB2900" s="63">
        <v>0</v>
      </c>
      <c r="AC2900" s="63">
        <v>0</v>
      </c>
      <c r="AD2900" s="63">
        <v>0</v>
      </c>
      <c r="AE2900" s="63">
        <v>0</v>
      </c>
      <c r="AF2900" s="63">
        <v>0</v>
      </c>
      <c r="AG2900" s="63">
        <v>0</v>
      </c>
      <c r="AH2900" s="63">
        <v>0</v>
      </c>
      <c r="AI2900" s="63">
        <v>0</v>
      </c>
      <c r="AJ2900" s="63">
        <v>0</v>
      </c>
      <c r="AK2900" s="63">
        <v>0</v>
      </c>
      <c r="AL2900" s="63">
        <v>0</v>
      </c>
      <c r="AM2900" s="63">
        <v>0</v>
      </c>
      <c r="AN2900" s="63">
        <v>0</v>
      </c>
      <c r="AO2900" s="63">
        <v>0</v>
      </c>
      <c r="AP2900" s="63">
        <v>0</v>
      </c>
      <c r="AQ2900" s="63">
        <v>20</v>
      </c>
      <c r="AR2900" s="63">
        <v>0</v>
      </c>
      <c r="AS2900" s="63">
        <v>0</v>
      </c>
      <c r="AT2900" s="63">
        <v>0</v>
      </c>
      <c r="AU2900" s="63">
        <v>4</v>
      </c>
      <c r="AV2900" s="63">
        <v>0</v>
      </c>
      <c r="AW2900" s="63">
        <v>0</v>
      </c>
      <c r="AX2900" s="63">
        <v>0</v>
      </c>
      <c r="AY2900" s="63">
        <v>0</v>
      </c>
      <c r="BA2900" s="5">
        <f>IF(Q2900&gt;0,RANK(Q2900,(N2900:P2900,Q2900:AE2900)),0)</f>
        <v>3</v>
      </c>
      <c r="BB2900" s="5">
        <f>IF(R2900&gt;0,RANK(R2900,(N2900:P2900,Q2900:AE2900)),0)</f>
        <v>7</v>
      </c>
      <c r="BC2900" s="5">
        <f>IF(T2900&gt;0,RANK(T2900,(N2900:P2900,Q2900:AE2900)),0)</f>
        <v>0</v>
      </c>
      <c r="BD2900" s="5">
        <f>IF(S2900&gt;0,RANK(S2900,(N2900:P2900,Q2900:AE2900)),0)</f>
        <v>4</v>
      </c>
      <c r="BE2900" s="2">
        <f t="shared" si="1105"/>
        <v>1.7021613490618322E-2</v>
      </c>
      <c r="BF2900" s="2">
        <f t="shared" si="1106"/>
        <v>1.5042356107988282E-3</v>
      </c>
      <c r="BG2900" s="2">
        <f t="shared" si="1107"/>
        <v>0</v>
      </c>
      <c r="BH2900" s="2">
        <f t="shared" si="1108"/>
        <v>3.9585147652600747E-3</v>
      </c>
      <c r="BJ2900" t="s">
        <v>470</v>
      </c>
      <c r="BK2900" t="s">
        <v>956</v>
      </c>
      <c r="BN2900" s="112">
        <v>49</v>
      </c>
      <c r="BO2900" s="114">
        <v>39</v>
      </c>
      <c r="BP2900" s="118">
        <f t="shared" si="1098"/>
        <v>49039</v>
      </c>
      <c r="BQ2900" s="118">
        <f t="shared" si="1097"/>
        <v>49039</v>
      </c>
      <c r="BR2900" s="5" t="s">
        <v>3151</v>
      </c>
      <c r="CC2900" s="63">
        <f t="shared" si="1109"/>
        <v>12631</v>
      </c>
      <c r="CE2900" s="63">
        <v>0</v>
      </c>
      <c r="CH2900" s="63">
        <v>0</v>
      </c>
    </row>
    <row r="2901" spans="1:91" ht="15" hidden="1" customHeight="1" outlineLevel="1">
      <c r="A2901" t="s">
        <v>807</v>
      </c>
      <c r="B2901" t="s">
        <v>956</v>
      </c>
      <c r="C2901" s="1">
        <f t="shared" si="1100"/>
        <v>10363</v>
      </c>
      <c r="D2901" s="5">
        <f>IF(N2901&gt;0, RANK(N2901,(N2901:P2901,Q2901:AE2901)),0)</f>
        <v>2</v>
      </c>
      <c r="E2901" s="5">
        <f>IF(O2901&gt;0,RANK(O2901,(N2901:P2901,Q2901:AE2901)),0)</f>
        <v>1</v>
      </c>
      <c r="F2901" s="5">
        <f>IF(P2901&gt;0,RANK(P2901,(N2901:P2901,Q2901:AE2901)),0)</f>
        <v>7</v>
      </c>
      <c r="G2901" s="129">
        <f t="shared" si="1110"/>
        <v>7968</v>
      </c>
      <c r="H2901" s="134">
        <f t="shared" si="1111"/>
        <v>0.76888931776512592</v>
      </c>
      <c r="I2901" s="2"/>
      <c r="J2901" s="2">
        <f t="shared" si="1101"/>
        <v>0.10460291421403069</v>
      </c>
      <c r="K2901" s="2">
        <f t="shared" si="1102"/>
        <v>0.8734922319791566</v>
      </c>
      <c r="L2901" s="2">
        <f t="shared" si="1103"/>
        <v>1.2544629933416965E-3</v>
      </c>
      <c r="M2901" s="2">
        <f t="shared" si="1104"/>
        <v>2.0650390813471035E-2</v>
      </c>
      <c r="N2901" s="63">
        <v>1084</v>
      </c>
      <c r="O2901" s="63">
        <v>9052</v>
      </c>
      <c r="P2901" s="63">
        <v>13</v>
      </c>
      <c r="Q2901" s="63">
        <v>133</v>
      </c>
      <c r="R2901" s="63">
        <v>14</v>
      </c>
      <c r="S2901" s="63">
        <v>31</v>
      </c>
      <c r="T2901" s="63">
        <v>0</v>
      </c>
      <c r="U2901" s="63">
        <v>28</v>
      </c>
      <c r="V2901" s="63">
        <v>3</v>
      </c>
      <c r="W2901" s="63">
        <v>0</v>
      </c>
      <c r="X2901" s="63">
        <v>0</v>
      </c>
      <c r="Y2901" s="63">
        <v>0</v>
      </c>
      <c r="Z2901" s="63">
        <v>1</v>
      </c>
      <c r="AA2901" s="63">
        <v>0</v>
      </c>
      <c r="AB2901" s="63">
        <v>0</v>
      </c>
      <c r="AC2901" s="63">
        <v>0</v>
      </c>
      <c r="AD2901" s="63">
        <v>0</v>
      </c>
      <c r="AE2901" s="63">
        <v>0</v>
      </c>
      <c r="AF2901" s="63">
        <v>0</v>
      </c>
      <c r="AG2901" s="63">
        <v>0</v>
      </c>
      <c r="AH2901" s="63">
        <v>0</v>
      </c>
      <c r="AI2901" s="63">
        <v>0</v>
      </c>
      <c r="AJ2901" s="63">
        <v>0</v>
      </c>
      <c r="AK2901" s="63">
        <v>0</v>
      </c>
      <c r="AL2901" s="63">
        <v>0</v>
      </c>
      <c r="AM2901" s="63">
        <v>0</v>
      </c>
      <c r="AN2901" s="63">
        <v>0</v>
      </c>
      <c r="AO2901" s="63">
        <v>0</v>
      </c>
      <c r="AP2901" s="63">
        <v>0</v>
      </c>
      <c r="AQ2901" s="63">
        <v>4</v>
      </c>
      <c r="AR2901" s="63">
        <v>0</v>
      </c>
      <c r="AS2901" s="63">
        <v>0</v>
      </c>
      <c r="AT2901" s="63">
        <v>0</v>
      </c>
      <c r="AU2901" s="63">
        <v>0</v>
      </c>
      <c r="AV2901" s="63">
        <v>0</v>
      </c>
      <c r="AW2901" s="63">
        <v>0</v>
      </c>
      <c r="AX2901" s="63">
        <v>0</v>
      </c>
      <c r="AY2901" s="63">
        <v>0</v>
      </c>
      <c r="BA2901" s="5">
        <f>IF(Q2901&gt;0,RANK(Q2901,(N2901:P2901,Q2901:AE2901)),0)</f>
        <v>3</v>
      </c>
      <c r="BB2901" s="5">
        <f>IF(R2901&gt;0,RANK(R2901,(N2901:P2901,Q2901:AE2901)),0)</f>
        <v>6</v>
      </c>
      <c r="BC2901" s="5">
        <f>IF(T2901&gt;0,RANK(T2901,(N2901:P2901,Q2901:AE2901)),0)</f>
        <v>0</v>
      </c>
      <c r="BD2901" s="5">
        <f>IF(S2901&gt;0,RANK(S2901,(N2901:P2901,Q2901:AE2901)),0)</f>
        <v>4</v>
      </c>
      <c r="BE2901" s="2">
        <f t="shared" si="1105"/>
        <v>1.2834121393418893E-2</v>
      </c>
      <c r="BF2901" s="2">
        <f t="shared" si="1106"/>
        <v>1.3509601466756731E-3</v>
      </c>
      <c r="BG2901" s="2">
        <f t="shared" si="1107"/>
        <v>0</v>
      </c>
      <c r="BH2901" s="2">
        <f t="shared" si="1108"/>
        <v>2.9914117533532763E-3</v>
      </c>
      <c r="BJ2901" t="s">
        <v>807</v>
      </c>
      <c r="BK2901" t="s">
        <v>956</v>
      </c>
      <c r="BL2901">
        <v>2</v>
      </c>
      <c r="BN2901" s="112">
        <v>49</v>
      </c>
      <c r="BO2901" s="114">
        <v>41</v>
      </c>
      <c r="BP2901" s="118">
        <f t="shared" si="1098"/>
        <v>49041</v>
      </c>
      <c r="BQ2901" s="118">
        <f t="shared" si="1097"/>
        <v>49041</v>
      </c>
      <c r="BR2901" s="5" t="s">
        <v>3151</v>
      </c>
      <c r="CC2901" s="63">
        <f t="shared" si="1109"/>
        <v>10363</v>
      </c>
      <c r="CE2901" s="63">
        <v>0</v>
      </c>
      <c r="CH2901" s="63">
        <v>0</v>
      </c>
    </row>
    <row r="2902" spans="1:91" ht="15" hidden="1" customHeight="1" outlineLevel="1">
      <c r="A2902" t="s">
        <v>2925</v>
      </c>
      <c r="B2902" t="s">
        <v>956</v>
      </c>
      <c r="C2902" s="1">
        <f t="shared" si="1100"/>
        <v>26289</v>
      </c>
      <c r="D2902" s="5">
        <f>IF(N2902&gt;0, RANK(N2902,(N2902:P2902,Q2902:AE2902)),0)</f>
        <v>1</v>
      </c>
      <c r="E2902" s="5">
        <f>IF(O2902&gt;0,RANK(O2902,(N2902:P2902,Q2902:AE2902)),0)</f>
        <v>2</v>
      </c>
      <c r="F2902" s="5">
        <f>IF(P2902&gt;0,RANK(P2902,(N2902:P2902,Q2902:AE2902)),0)</f>
        <v>8</v>
      </c>
      <c r="G2902" s="129">
        <f t="shared" si="1110"/>
        <v>4992</v>
      </c>
      <c r="H2902" s="134">
        <f t="shared" si="1111"/>
        <v>0.18988930731484652</v>
      </c>
      <c r="I2902" s="2"/>
      <c r="J2902" s="2">
        <f t="shared" si="1101"/>
        <v>0.57986229982121795</v>
      </c>
      <c r="K2902" s="2">
        <f t="shared" si="1102"/>
        <v>0.38997299250637146</v>
      </c>
      <c r="L2902" s="2">
        <f t="shared" si="1103"/>
        <v>6.4665829814751421E-4</v>
      </c>
      <c r="M2902" s="2">
        <f t="shared" si="1104"/>
        <v>2.951804937426307E-2</v>
      </c>
      <c r="N2902" s="63">
        <v>15244</v>
      </c>
      <c r="O2902" s="63">
        <v>10252</v>
      </c>
      <c r="P2902" s="63">
        <v>17</v>
      </c>
      <c r="Q2902" s="63">
        <v>367</v>
      </c>
      <c r="R2902" s="63">
        <v>65</v>
      </c>
      <c r="S2902" s="63">
        <v>25</v>
      </c>
      <c r="T2902" s="63">
        <v>0</v>
      </c>
      <c r="U2902" s="63">
        <v>86</v>
      </c>
      <c r="V2902" s="63">
        <v>12</v>
      </c>
      <c r="W2902" s="63">
        <v>201</v>
      </c>
      <c r="X2902" s="63">
        <v>0</v>
      </c>
      <c r="Y2902" s="63">
        <v>0</v>
      </c>
      <c r="Z2902" s="63">
        <v>1</v>
      </c>
      <c r="AA2902" s="63">
        <v>0</v>
      </c>
      <c r="AB2902" s="63">
        <v>0</v>
      </c>
      <c r="AC2902" s="63">
        <v>0</v>
      </c>
      <c r="AD2902" s="63">
        <v>0</v>
      </c>
      <c r="AE2902" s="63">
        <v>0</v>
      </c>
      <c r="AF2902" s="63">
        <v>0</v>
      </c>
      <c r="AG2902" s="63">
        <v>0</v>
      </c>
      <c r="AH2902" s="63">
        <v>0</v>
      </c>
      <c r="AI2902" s="63">
        <v>0</v>
      </c>
      <c r="AJ2902" s="63">
        <v>0</v>
      </c>
      <c r="AK2902" s="63">
        <v>0</v>
      </c>
      <c r="AL2902" s="63">
        <v>0</v>
      </c>
      <c r="AM2902" s="63">
        <v>0</v>
      </c>
      <c r="AN2902" s="63">
        <v>0</v>
      </c>
      <c r="AO2902" s="63">
        <v>0</v>
      </c>
      <c r="AP2902" s="63">
        <v>0</v>
      </c>
      <c r="AQ2902" s="63">
        <v>18</v>
      </c>
      <c r="AR2902" s="63">
        <v>0</v>
      </c>
      <c r="AS2902" s="63">
        <v>0</v>
      </c>
      <c r="AT2902" s="63">
        <v>0</v>
      </c>
      <c r="AU2902" s="63">
        <v>1</v>
      </c>
      <c r="AV2902" s="63">
        <v>0</v>
      </c>
      <c r="AW2902" s="63">
        <v>0</v>
      </c>
      <c r="AX2902" s="63">
        <v>0</v>
      </c>
      <c r="AY2902" s="63">
        <v>0</v>
      </c>
      <c r="BA2902" s="5">
        <f>IF(Q2902&gt;0,RANK(Q2902,(N2902:P2902,Q2902:AE2902)),0)</f>
        <v>3</v>
      </c>
      <c r="BB2902" s="5">
        <f>IF(R2902&gt;0,RANK(R2902,(N2902:P2902,Q2902:AE2902)),0)</f>
        <v>6</v>
      </c>
      <c r="BC2902" s="5">
        <f>IF(T2902&gt;0,RANK(T2902,(N2902:P2902,Q2902:AE2902)),0)</f>
        <v>0</v>
      </c>
      <c r="BD2902" s="5">
        <f>IF(S2902&gt;0,RANK(S2902,(N2902:P2902,Q2902:AE2902)),0)</f>
        <v>7</v>
      </c>
      <c r="BE2902" s="2">
        <f t="shared" si="1105"/>
        <v>1.3960211495302218E-2</v>
      </c>
      <c r="BF2902" s="2">
        <f t="shared" si="1106"/>
        <v>2.4725170223287305E-3</v>
      </c>
      <c r="BG2902" s="2">
        <f t="shared" si="1107"/>
        <v>0</v>
      </c>
      <c r="BH2902" s="2">
        <f t="shared" si="1108"/>
        <v>9.5096808551105023E-4</v>
      </c>
      <c r="BJ2902" t="s">
        <v>2925</v>
      </c>
      <c r="BK2902" t="s">
        <v>956</v>
      </c>
      <c r="BL2902">
        <v>1</v>
      </c>
      <c r="BN2902" s="112">
        <v>49</v>
      </c>
      <c r="BO2902" s="114">
        <v>43</v>
      </c>
      <c r="BP2902" s="118">
        <f t="shared" si="1098"/>
        <v>49043</v>
      </c>
      <c r="BQ2902" s="118">
        <f t="shared" si="1097"/>
        <v>49043</v>
      </c>
      <c r="BR2902" s="5" t="s">
        <v>3151</v>
      </c>
      <c r="CC2902" s="63">
        <f t="shared" si="1109"/>
        <v>26289</v>
      </c>
      <c r="CE2902" s="63">
        <v>201</v>
      </c>
      <c r="CH2902" s="63">
        <v>0</v>
      </c>
    </row>
    <row r="2903" spans="1:91" ht="15" hidden="1" customHeight="1" outlineLevel="1">
      <c r="A2903" t="s">
        <v>1555</v>
      </c>
      <c r="B2903" t="s">
        <v>956</v>
      </c>
      <c r="C2903" s="1">
        <f t="shared" si="1100"/>
        <v>31518</v>
      </c>
      <c r="D2903" s="5">
        <f>IF(N2903&gt;0, RANK(N2903,(N2903:P2903,Q2903:AE2903)),0)</f>
        <v>2</v>
      </c>
      <c r="E2903" s="5">
        <f>IF(O2903&gt;0,RANK(O2903,(N2903:P2903,Q2903:AE2903)),0)</f>
        <v>1</v>
      </c>
      <c r="F2903" s="5">
        <f>IF(P2903&gt;0,RANK(P2903,(N2903:P2903,Q2903:AE2903)),0)</f>
        <v>7</v>
      </c>
      <c r="G2903" s="129">
        <f t="shared" si="1110"/>
        <v>12071</v>
      </c>
      <c r="H2903" s="134">
        <f t="shared" si="1111"/>
        <v>0.38298749920680247</v>
      </c>
      <c r="I2903" s="2"/>
      <c r="J2903" s="2">
        <f t="shared" si="1101"/>
        <v>0.2837426232628974</v>
      </c>
      <c r="K2903" s="2">
        <f t="shared" si="1102"/>
        <v>0.66673012246969987</v>
      </c>
      <c r="L2903" s="2">
        <f t="shared" si="1103"/>
        <v>1.9988577955454027E-3</v>
      </c>
      <c r="M2903" s="2">
        <f t="shared" si="1104"/>
        <v>4.7528396471857276E-2</v>
      </c>
      <c r="N2903" s="63">
        <v>8943</v>
      </c>
      <c r="O2903" s="63">
        <v>21014</v>
      </c>
      <c r="P2903" s="63">
        <v>63</v>
      </c>
      <c r="Q2903" s="63">
        <v>958</v>
      </c>
      <c r="R2903" s="63">
        <v>81</v>
      </c>
      <c r="S2903" s="63">
        <v>181</v>
      </c>
      <c r="T2903" s="63">
        <v>0</v>
      </c>
      <c r="U2903" s="63">
        <v>152</v>
      </c>
      <c r="V2903" s="63">
        <v>33</v>
      </c>
      <c r="W2903" s="63">
        <v>0</v>
      </c>
      <c r="X2903" s="63">
        <v>0</v>
      </c>
      <c r="Y2903" s="63">
        <v>0</v>
      </c>
      <c r="Z2903" s="63">
        <v>4</v>
      </c>
      <c r="AA2903" s="63">
        <v>0</v>
      </c>
      <c r="AB2903" s="63">
        <v>0</v>
      </c>
      <c r="AC2903" s="63">
        <v>0</v>
      </c>
      <c r="AD2903" s="63">
        <v>0</v>
      </c>
      <c r="AE2903" s="63">
        <v>0</v>
      </c>
      <c r="AF2903" s="63">
        <v>0</v>
      </c>
      <c r="AG2903" s="63">
        <v>0</v>
      </c>
      <c r="AH2903" s="63">
        <v>0</v>
      </c>
      <c r="AI2903" s="63">
        <v>1</v>
      </c>
      <c r="AJ2903" s="63">
        <v>0</v>
      </c>
      <c r="AK2903" s="63">
        <v>0</v>
      </c>
      <c r="AL2903" s="63">
        <v>2</v>
      </c>
      <c r="AM2903" s="63">
        <v>0</v>
      </c>
      <c r="AN2903" s="63">
        <v>0</v>
      </c>
      <c r="AO2903" s="63">
        <v>0</v>
      </c>
      <c r="AP2903" s="63">
        <v>0</v>
      </c>
      <c r="AQ2903" s="63">
        <v>81</v>
      </c>
      <c r="AR2903" s="63">
        <v>0</v>
      </c>
      <c r="AS2903" s="63">
        <v>0</v>
      </c>
      <c r="AT2903" s="63">
        <v>0</v>
      </c>
      <c r="AU2903" s="63">
        <v>5</v>
      </c>
      <c r="AV2903" s="63">
        <v>0</v>
      </c>
      <c r="AW2903" s="63">
        <v>0</v>
      </c>
      <c r="AX2903" s="63">
        <v>0</v>
      </c>
      <c r="AY2903" s="63">
        <v>0</v>
      </c>
      <c r="BA2903" s="5">
        <f>IF(Q2903&gt;0,RANK(Q2903,(N2903:P2903,Q2903:AE2903)),0)</f>
        <v>3</v>
      </c>
      <c r="BB2903" s="5">
        <f>IF(R2903&gt;0,RANK(R2903,(N2903:P2903,Q2903:AE2903)),0)</f>
        <v>6</v>
      </c>
      <c r="BC2903" s="5">
        <f>IF(T2903&gt;0,RANK(T2903,(N2903:P2903,Q2903:AE2903)),0)</f>
        <v>0</v>
      </c>
      <c r="BD2903" s="5">
        <f>IF(S2903&gt;0,RANK(S2903,(N2903:P2903,Q2903:AE2903)),0)</f>
        <v>4</v>
      </c>
      <c r="BE2903" s="2">
        <f t="shared" si="1105"/>
        <v>3.0395329652896756E-2</v>
      </c>
      <c r="BF2903" s="2">
        <f t="shared" si="1106"/>
        <v>2.5699600228440891E-3</v>
      </c>
      <c r="BG2903" s="2">
        <f t="shared" si="1107"/>
        <v>0</v>
      </c>
      <c r="BH2903" s="2">
        <f t="shared" si="1108"/>
        <v>5.7427501745034581E-3</v>
      </c>
      <c r="BJ2903" t="s">
        <v>1555</v>
      </c>
      <c r="BK2903" t="s">
        <v>956</v>
      </c>
      <c r="BL2903">
        <v>2</v>
      </c>
      <c r="BN2903" s="112">
        <v>49</v>
      </c>
      <c r="BO2903" s="114">
        <v>45</v>
      </c>
      <c r="BP2903" s="118">
        <f t="shared" si="1098"/>
        <v>49045</v>
      </c>
      <c r="BQ2903" s="118">
        <f t="shared" si="1097"/>
        <v>49045</v>
      </c>
      <c r="BR2903" s="5" t="s">
        <v>3151</v>
      </c>
      <c r="CC2903" s="63">
        <f t="shared" si="1109"/>
        <v>31518</v>
      </c>
      <c r="CE2903" s="63">
        <v>0</v>
      </c>
      <c r="CH2903" s="63">
        <v>0</v>
      </c>
    </row>
    <row r="2904" spans="1:91" ht="15" hidden="1" customHeight="1" outlineLevel="1">
      <c r="A2904" t="s">
        <v>1691</v>
      </c>
      <c r="B2904" t="s">
        <v>956</v>
      </c>
      <c r="C2904" s="1">
        <f t="shared" si="1100"/>
        <v>15370</v>
      </c>
      <c r="D2904" s="5">
        <f>IF(N2904&gt;0, RANK(N2904,(N2904:P2904,Q2904:AE2904)),0)</f>
        <v>2</v>
      </c>
      <c r="E2904" s="5">
        <f>IF(O2904&gt;0,RANK(O2904,(N2904:P2904,Q2904:AE2904)),0)</f>
        <v>1</v>
      </c>
      <c r="F2904" s="5">
        <f>IF(P2904&gt;0,RANK(P2904,(N2904:P2904,Q2904:AE2904)),0)</f>
        <v>8</v>
      </c>
      <c r="G2904" s="129">
        <f t="shared" si="1110"/>
        <v>11598</v>
      </c>
      <c r="H2904" s="134">
        <f t="shared" si="1111"/>
        <v>0.75458685751463894</v>
      </c>
      <c r="I2904" s="2"/>
      <c r="J2904" s="2">
        <f t="shared" si="1101"/>
        <v>0.10819778789850358</v>
      </c>
      <c r="K2904" s="2">
        <f t="shared" si="1102"/>
        <v>0.86278464541314248</v>
      </c>
      <c r="L2904" s="2">
        <f t="shared" si="1103"/>
        <v>1.0409889394925179E-3</v>
      </c>
      <c r="M2904" s="2">
        <f t="shared" si="1104"/>
        <v>2.7976577748861461E-2</v>
      </c>
      <c r="N2904" s="63">
        <v>1663</v>
      </c>
      <c r="O2904" s="63">
        <v>13261</v>
      </c>
      <c r="P2904" s="63">
        <v>16</v>
      </c>
      <c r="Q2904" s="63">
        <v>226</v>
      </c>
      <c r="R2904" s="63">
        <v>29</v>
      </c>
      <c r="S2904" s="63">
        <v>56</v>
      </c>
      <c r="T2904" s="63">
        <v>0</v>
      </c>
      <c r="U2904" s="63">
        <v>37</v>
      </c>
      <c r="V2904" s="63">
        <v>5</v>
      </c>
      <c r="W2904" s="63">
        <v>63</v>
      </c>
      <c r="X2904" s="63">
        <v>0</v>
      </c>
      <c r="Y2904" s="63">
        <v>0</v>
      </c>
      <c r="Z2904" s="63">
        <v>3</v>
      </c>
      <c r="AA2904" s="63">
        <v>0</v>
      </c>
      <c r="AB2904" s="63">
        <v>0</v>
      </c>
      <c r="AC2904" s="63">
        <v>0</v>
      </c>
      <c r="AD2904" s="63">
        <v>0</v>
      </c>
      <c r="AE2904" s="63">
        <v>0</v>
      </c>
      <c r="AF2904" s="63">
        <v>0</v>
      </c>
      <c r="AG2904" s="63">
        <v>0</v>
      </c>
      <c r="AH2904" s="63">
        <v>0</v>
      </c>
      <c r="AI2904" s="63">
        <v>0</v>
      </c>
      <c r="AJ2904" s="63">
        <v>0</v>
      </c>
      <c r="AK2904" s="63">
        <v>0</v>
      </c>
      <c r="AL2904" s="63">
        <v>0</v>
      </c>
      <c r="AM2904" s="63">
        <v>0</v>
      </c>
      <c r="AN2904" s="63">
        <v>0</v>
      </c>
      <c r="AO2904" s="63">
        <v>0</v>
      </c>
      <c r="AP2904" s="63">
        <v>0</v>
      </c>
      <c r="AQ2904" s="63">
        <v>10</v>
      </c>
      <c r="AR2904" s="63">
        <v>0</v>
      </c>
      <c r="AS2904" s="63">
        <v>0</v>
      </c>
      <c r="AT2904" s="63">
        <v>0</v>
      </c>
      <c r="AU2904" s="63">
        <v>1</v>
      </c>
      <c r="AV2904" s="63">
        <v>0</v>
      </c>
      <c r="AW2904" s="63">
        <v>0</v>
      </c>
      <c r="AX2904" s="63">
        <v>0</v>
      </c>
      <c r="AY2904" s="63">
        <v>0</v>
      </c>
      <c r="BA2904" s="5">
        <f>IF(Q2904&gt;0,RANK(Q2904,(N2904:P2904,Q2904:AE2904)),0)</f>
        <v>3</v>
      </c>
      <c r="BB2904" s="5">
        <f>IF(R2904&gt;0,RANK(R2904,(N2904:P2904,Q2904:AE2904)),0)</f>
        <v>7</v>
      </c>
      <c r="BC2904" s="5">
        <f>IF(T2904&gt;0,RANK(T2904,(N2904:P2904,Q2904:AE2904)),0)</f>
        <v>0</v>
      </c>
      <c r="BD2904" s="5">
        <f>IF(S2904&gt;0,RANK(S2904,(N2904:P2904,Q2904:AE2904)),0)</f>
        <v>5</v>
      </c>
      <c r="BE2904" s="2">
        <f t="shared" si="1105"/>
        <v>1.4703968770331815E-2</v>
      </c>
      <c r="BF2904" s="2">
        <f t="shared" si="1106"/>
        <v>1.8867924528301887E-3</v>
      </c>
      <c r="BG2904" s="2">
        <f t="shared" si="1107"/>
        <v>0</v>
      </c>
      <c r="BH2904" s="2">
        <f t="shared" si="1108"/>
        <v>3.6434612882238126E-3</v>
      </c>
      <c r="BJ2904" t="s">
        <v>1691</v>
      </c>
      <c r="BK2904" t="s">
        <v>956</v>
      </c>
      <c r="BL2904">
        <v>1</v>
      </c>
      <c r="BN2904" s="112">
        <v>49</v>
      </c>
      <c r="BO2904" s="114">
        <v>47</v>
      </c>
      <c r="BP2904" s="118">
        <f t="shared" si="1098"/>
        <v>49047</v>
      </c>
      <c r="BQ2904" s="118">
        <f t="shared" si="1097"/>
        <v>49047</v>
      </c>
      <c r="BR2904" s="5" t="s">
        <v>3151</v>
      </c>
      <c r="CC2904" s="63">
        <f t="shared" si="1109"/>
        <v>15370</v>
      </c>
      <c r="CD2904" s="129"/>
      <c r="CE2904" s="63">
        <v>63</v>
      </c>
      <c r="CH2904" s="63">
        <v>0</v>
      </c>
    </row>
    <row r="2905" spans="1:91" ht="15" hidden="1" customHeight="1" outlineLevel="1">
      <c r="A2905" t="s">
        <v>277</v>
      </c>
      <c r="B2905" t="s">
        <v>956</v>
      </c>
      <c r="C2905" s="1">
        <f t="shared" si="1100"/>
        <v>289101</v>
      </c>
      <c r="D2905" s="5">
        <f>IF(N2905&gt;0, RANK(N2905,(N2905:P2905,Q2905:AE2905)),0)</f>
        <v>2</v>
      </c>
      <c r="E2905" s="5">
        <f>IF(O2905&gt;0,RANK(O2905,(N2905:P2905,Q2905:AE2905)),0)</f>
        <v>1</v>
      </c>
      <c r="F2905" s="5">
        <f>IF(P2905&gt;0,RANK(P2905,(N2905:P2905,Q2905:AE2905)),0)</f>
        <v>8</v>
      </c>
      <c r="G2905" s="129">
        <f t="shared" si="1110"/>
        <v>116779</v>
      </c>
      <c r="H2905" s="134">
        <f t="shared" si="1111"/>
        <v>0.40393841598610863</v>
      </c>
      <c r="I2905" s="2"/>
      <c r="J2905" s="2">
        <f t="shared" si="1101"/>
        <v>0.26299805258369913</v>
      </c>
      <c r="K2905" s="2">
        <f t="shared" si="1102"/>
        <v>0.66693646856980782</v>
      </c>
      <c r="L2905" s="2">
        <f t="shared" si="1103"/>
        <v>1.8021383530323312E-3</v>
      </c>
      <c r="M2905" s="2">
        <f t="shared" si="1104"/>
        <v>6.8263340493460722E-2</v>
      </c>
      <c r="N2905" s="63">
        <v>76033</v>
      </c>
      <c r="O2905" s="63">
        <v>192812</v>
      </c>
      <c r="P2905" s="63">
        <v>521</v>
      </c>
      <c r="Q2905" s="63">
        <v>10377</v>
      </c>
      <c r="R2905" s="63">
        <v>853</v>
      </c>
      <c r="S2905" s="63">
        <v>1375</v>
      </c>
      <c r="T2905" s="63">
        <v>0</v>
      </c>
      <c r="U2905" s="63">
        <v>1680</v>
      </c>
      <c r="V2905" s="63">
        <v>169</v>
      </c>
      <c r="W2905" s="63">
        <v>4621</v>
      </c>
      <c r="X2905" s="63">
        <v>0</v>
      </c>
      <c r="Y2905" s="63">
        <v>0</v>
      </c>
      <c r="Z2905" s="63">
        <v>109</v>
      </c>
      <c r="AA2905" s="63">
        <v>0</v>
      </c>
      <c r="AB2905" s="63">
        <v>0</v>
      </c>
      <c r="AC2905" s="63">
        <v>0</v>
      </c>
      <c r="AD2905" s="63">
        <v>0</v>
      </c>
      <c r="AE2905" s="63">
        <v>0</v>
      </c>
      <c r="AF2905" s="63">
        <v>0</v>
      </c>
      <c r="AG2905" s="63">
        <v>0</v>
      </c>
      <c r="AH2905" s="63">
        <v>0</v>
      </c>
      <c r="AI2905" s="63">
        <v>0</v>
      </c>
      <c r="AJ2905" s="63">
        <v>0</v>
      </c>
      <c r="AK2905" s="63">
        <v>0</v>
      </c>
      <c r="AL2905" s="63">
        <v>19</v>
      </c>
      <c r="AM2905" s="63">
        <v>0</v>
      </c>
      <c r="AN2905" s="63">
        <v>0</v>
      </c>
      <c r="AO2905" s="63">
        <v>0</v>
      </c>
      <c r="AP2905" s="63">
        <v>0</v>
      </c>
      <c r="AQ2905" s="63">
        <v>466</v>
      </c>
      <c r="AR2905" s="63">
        <v>0</v>
      </c>
      <c r="AS2905" s="63">
        <v>0</v>
      </c>
      <c r="AT2905" s="63">
        <v>0</v>
      </c>
      <c r="AU2905" s="63">
        <v>66</v>
      </c>
      <c r="AV2905" s="63">
        <v>0</v>
      </c>
      <c r="AW2905" s="63">
        <v>0</v>
      </c>
      <c r="AX2905" s="63">
        <v>0</v>
      </c>
      <c r="AY2905" s="63">
        <v>0</v>
      </c>
      <c r="BA2905" s="5">
        <f>IF(Q2905&gt;0,RANK(Q2905,(N2905:P2905,Q2905:AE2905)),0)</f>
        <v>3</v>
      </c>
      <c r="BB2905" s="5">
        <f>IF(R2905&gt;0,RANK(R2905,(N2905:P2905,Q2905:AE2905)),0)</f>
        <v>7</v>
      </c>
      <c r="BC2905" s="5">
        <f>IF(T2905&gt;0,RANK(T2905,(N2905:P2905,Q2905:AE2905)),0)</f>
        <v>0</v>
      </c>
      <c r="BD2905" s="5">
        <f>IF(S2905&gt;0,RANK(S2905,(N2905:P2905,Q2905:AE2905)),0)</f>
        <v>6</v>
      </c>
      <c r="BE2905" s="2">
        <f t="shared" si="1105"/>
        <v>3.5894030114043192E-2</v>
      </c>
      <c r="BF2905" s="2">
        <f t="shared" si="1106"/>
        <v>2.9505259407611871E-3</v>
      </c>
      <c r="BG2905" s="2">
        <f t="shared" si="1107"/>
        <v>0</v>
      </c>
      <c r="BH2905" s="2">
        <f t="shared" si="1108"/>
        <v>4.7561232925517382E-3</v>
      </c>
      <c r="BJ2905" t="s">
        <v>277</v>
      </c>
      <c r="BK2905" t="s">
        <v>956</v>
      </c>
      <c r="BN2905" s="112">
        <v>49</v>
      </c>
      <c r="BO2905" s="114">
        <v>49</v>
      </c>
      <c r="BP2905" s="118">
        <f t="shared" si="1098"/>
        <v>49049</v>
      </c>
      <c r="BQ2905" s="118">
        <f t="shared" si="1097"/>
        <v>49049</v>
      </c>
      <c r="BR2905" s="5" t="s">
        <v>3151</v>
      </c>
      <c r="CC2905" s="63">
        <f t="shared" si="1109"/>
        <v>289101</v>
      </c>
      <c r="CE2905" s="63">
        <v>4621</v>
      </c>
      <c r="CH2905" s="63">
        <v>0</v>
      </c>
    </row>
    <row r="2906" spans="1:91" ht="15" hidden="1" customHeight="1" outlineLevel="1">
      <c r="A2906" t="s">
        <v>1753</v>
      </c>
      <c r="B2906" t="s">
        <v>956</v>
      </c>
      <c r="C2906" s="1">
        <f t="shared" si="1100"/>
        <v>17790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8</v>
      </c>
      <c r="G2906" s="129">
        <f t="shared" si="1110"/>
        <v>4608</v>
      </c>
      <c r="H2906" s="134">
        <f t="shared" si="1111"/>
        <v>0.2590219224283305</v>
      </c>
      <c r="I2906" s="2"/>
      <c r="J2906" s="2">
        <f t="shared" si="1101"/>
        <v>0.34777965148960088</v>
      </c>
      <c r="K2906" s="2">
        <f t="shared" si="1102"/>
        <v>0.60680157391793144</v>
      </c>
      <c r="L2906" s="2">
        <f t="shared" si="1103"/>
        <v>1.1242270938729624E-3</v>
      </c>
      <c r="M2906" s="2">
        <f t="shared" si="1104"/>
        <v>4.4294547498594718E-2</v>
      </c>
      <c r="N2906" s="63">
        <v>6187</v>
      </c>
      <c r="O2906" s="63">
        <v>10795</v>
      </c>
      <c r="P2906" s="63">
        <v>20</v>
      </c>
      <c r="Q2906" s="63">
        <v>352</v>
      </c>
      <c r="R2906" s="63">
        <v>45</v>
      </c>
      <c r="S2906" s="63">
        <v>53</v>
      </c>
      <c r="T2906" s="63">
        <v>0</v>
      </c>
      <c r="U2906" s="63">
        <v>86</v>
      </c>
      <c r="V2906" s="63">
        <v>7</v>
      </c>
      <c r="W2906" s="63">
        <v>209</v>
      </c>
      <c r="X2906" s="63">
        <v>0</v>
      </c>
      <c r="Y2906" s="63">
        <v>0</v>
      </c>
      <c r="Z2906" s="63">
        <v>1</v>
      </c>
      <c r="AA2906" s="63">
        <v>0</v>
      </c>
      <c r="AB2906" s="63">
        <v>0</v>
      </c>
      <c r="AC2906" s="63">
        <v>0</v>
      </c>
      <c r="AD2906" s="63">
        <v>0</v>
      </c>
      <c r="AE2906" s="63">
        <v>0</v>
      </c>
      <c r="AF2906" s="63">
        <v>0</v>
      </c>
      <c r="AG2906" s="63">
        <v>0</v>
      </c>
      <c r="AH2906" s="63">
        <v>0</v>
      </c>
      <c r="AI2906" s="63">
        <v>0</v>
      </c>
      <c r="AJ2906" s="63">
        <v>0</v>
      </c>
      <c r="AK2906" s="63">
        <v>0</v>
      </c>
      <c r="AL2906" s="63">
        <v>0</v>
      </c>
      <c r="AM2906" s="63">
        <v>0</v>
      </c>
      <c r="AN2906" s="63">
        <v>0</v>
      </c>
      <c r="AO2906" s="63">
        <v>0</v>
      </c>
      <c r="AP2906" s="63">
        <v>0</v>
      </c>
      <c r="AQ2906" s="63">
        <v>34</v>
      </c>
      <c r="AR2906" s="63">
        <v>0</v>
      </c>
      <c r="AS2906" s="63">
        <v>0</v>
      </c>
      <c r="AT2906" s="63">
        <v>0</v>
      </c>
      <c r="AU2906" s="63">
        <v>1</v>
      </c>
      <c r="AV2906" s="63">
        <v>0</v>
      </c>
      <c r="AW2906" s="63">
        <v>0</v>
      </c>
      <c r="AX2906" s="63">
        <v>0</v>
      </c>
      <c r="AY2906" s="63">
        <v>0</v>
      </c>
      <c r="BA2906" s="5">
        <f>IF(Q2906&gt;0,RANK(Q2906,(N2906:P2906,Q2906:AE2906)),0)</f>
        <v>3</v>
      </c>
      <c r="BB2906" s="5">
        <f>IF(R2906&gt;0,RANK(R2906,(N2906:P2906,Q2906:AE2906)),0)</f>
        <v>7</v>
      </c>
      <c r="BC2906" s="5">
        <f>IF(T2906&gt;0,RANK(T2906,(N2906:P2906,Q2906:AE2906)),0)</f>
        <v>0</v>
      </c>
      <c r="BD2906" s="5">
        <f>IF(S2906&gt;0,RANK(S2906,(N2906:P2906,Q2906:AE2906)),0)</f>
        <v>6</v>
      </c>
      <c r="BE2906" s="2">
        <f t="shared" si="1105"/>
        <v>1.9786396852164136E-2</v>
      </c>
      <c r="BF2906" s="2">
        <f t="shared" si="1106"/>
        <v>2.5295109612141651E-3</v>
      </c>
      <c r="BG2906" s="2">
        <f t="shared" si="1107"/>
        <v>0</v>
      </c>
      <c r="BH2906" s="2">
        <f t="shared" si="1108"/>
        <v>2.9792017987633501E-3</v>
      </c>
      <c r="BJ2906" t="s">
        <v>1753</v>
      </c>
      <c r="BK2906" t="s">
        <v>956</v>
      </c>
      <c r="BL2906">
        <v>3</v>
      </c>
      <c r="BN2906" s="112">
        <v>49</v>
      </c>
      <c r="BO2906" s="114">
        <v>51</v>
      </c>
      <c r="BP2906" s="118">
        <f t="shared" si="1098"/>
        <v>49051</v>
      </c>
      <c r="BQ2906" s="118">
        <f t="shared" si="1097"/>
        <v>49051</v>
      </c>
      <c r="BR2906" s="5" t="s">
        <v>3151</v>
      </c>
      <c r="CC2906" s="63">
        <f t="shared" si="1109"/>
        <v>17790</v>
      </c>
      <c r="CE2906" s="63">
        <v>209</v>
      </c>
      <c r="CH2906" s="63">
        <v>0</v>
      </c>
    </row>
    <row r="2907" spans="1:91" ht="15" hidden="1" customHeight="1" outlineLevel="1">
      <c r="A2907" t="s">
        <v>691</v>
      </c>
      <c r="B2907" t="s">
        <v>956</v>
      </c>
      <c r="C2907" s="1">
        <f t="shared" si="1100"/>
        <v>91160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8</v>
      </c>
      <c r="G2907" s="129">
        <f t="shared" si="1110"/>
        <v>46764</v>
      </c>
      <c r="H2907" s="134">
        <f t="shared" si="1111"/>
        <v>0.51298815269855202</v>
      </c>
      <c r="I2907" s="2"/>
      <c r="J2907" s="2">
        <f t="shared" si="1101"/>
        <v>0.22520842474769637</v>
      </c>
      <c r="K2907" s="2">
        <f t="shared" si="1102"/>
        <v>0.73819657744624834</v>
      </c>
      <c r="L2907" s="2">
        <f t="shared" si="1103"/>
        <v>8.8854760860026323E-4</v>
      </c>
      <c r="M2907" s="2">
        <f t="shared" si="1104"/>
        <v>3.5706450197454977E-2</v>
      </c>
      <c r="N2907" s="63">
        <v>20530</v>
      </c>
      <c r="O2907" s="63">
        <v>67294</v>
      </c>
      <c r="P2907" s="63">
        <v>81</v>
      </c>
      <c r="Q2907" s="63">
        <v>1742</v>
      </c>
      <c r="R2907" s="63">
        <v>187</v>
      </c>
      <c r="S2907" s="63">
        <v>220</v>
      </c>
      <c r="T2907" s="63">
        <v>0</v>
      </c>
      <c r="U2907" s="63">
        <v>298</v>
      </c>
      <c r="V2907" s="63">
        <v>33</v>
      </c>
      <c r="W2907" s="63">
        <v>684</v>
      </c>
      <c r="X2907" s="63">
        <v>0</v>
      </c>
      <c r="Y2907" s="63">
        <v>0</v>
      </c>
      <c r="Z2907" s="63">
        <v>13</v>
      </c>
      <c r="AA2907" s="63">
        <v>0</v>
      </c>
      <c r="AB2907" s="63">
        <v>0</v>
      </c>
      <c r="AC2907" s="63">
        <v>0</v>
      </c>
      <c r="AD2907" s="63">
        <v>0</v>
      </c>
      <c r="AE2907" s="63">
        <v>0</v>
      </c>
      <c r="AF2907" s="63">
        <v>0</v>
      </c>
      <c r="AG2907" s="63">
        <v>0</v>
      </c>
      <c r="AH2907" s="63">
        <v>0</v>
      </c>
      <c r="AI2907" s="63">
        <v>0</v>
      </c>
      <c r="AJ2907" s="63">
        <v>0</v>
      </c>
      <c r="AK2907" s="63">
        <v>0</v>
      </c>
      <c r="AL2907" s="63">
        <v>0</v>
      </c>
      <c r="AM2907" s="63">
        <v>0</v>
      </c>
      <c r="AN2907" s="63">
        <v>0</v>
      </c>
      <c r="AO2907" s="63">
        <v>0</v>
      </c>
      <c r="AP2907" s="63">
        <v>0</v>
      </c>
      <c r="AQ2907" s="63">
        <v>72</v>
      </c>
      <c r="AR2907" s="63">
        <v>0</v>
      </c>
      <c r="AS2907" s="63">
        <v>0</v>
      </c>
      <c r="AT2907" s="63">
        <v>0</v>
      </c>
      <c r="AU2907" s="63">
        <v>6</v>
      </c>
      <c r="AV2907" s="63">
        <v>0</v>
      </c>
      <c r="AW2907" s="63">
        <v>0</v>
      </c>
      <c r="AX2907" s="63">
        <v>0</v>
      </c>
      <c r="AY2907" s="63">
        <v>0</v>
      </c>
      <c r="BA2907" s="5">
        <f>IF(Q2907&gt;0,RANK(Q2907,(N2907:P2907,Q2907:AE2907)),0)</f>
        <v>3</v>
      </c>
      <c r="BB2907" s="5">
        <f>IF(R2907&gt;0,RANK(R2907,(N2907:P2907,Q2907:AE2907)),0)</f>
        <v>7</v>
      </c>
      <c r="BC2907" s="5">
        <f>IF(T2907&gt;0,RANK(T2907,(N2907:P2907,Q2907:AE2907)),0)</f>
        <v>0</v>
      </c>
      <c r="BD2907" s="5">
        <f>IF(S2907&gt;0,RANK(S2907,(N2907:P2907,Q2907:AE2907)),0)</f>
        <v>6</v>
      </c>
      <c r="BE2907" s="2">
        <f t="shared" si="1105"/>
        <v>1.9109258446687143E-2</v>
      </c>
      <c r="BF2907" s="2">
        <f t="shared" si="1106"/>
        <v>2.051338306274682E-3</v>
      </c>
      <c r="BG2907" s="2">
        <f t="shared" si="1107"/>
        <v>0</v>
      </c>
      <c r="BH2907" s="2">
        <f t="shared" si="1108"/>
        <v>2.4133391838525669E-3</v>
      </c>
      <c r="BJ2907" t="s">
        <v>691</v>
      </c>
      <c r="BK2907" t="s">
        <v>956</v>
      </c>
      <c r="BL2907">
        <v>2</v>
      </c>
      <c r="BN2907" s="112">
        <v>49</v>
      </c>
      <c r="BO2907" s="114">
        <v>53</v>
      </c>
      <c r="BP2907" s="118">
        <f t="shared" si="1098"/>
        <v>49053</v>
      </c>
      <c r="BQ2907" s="118">
        <f t="shared" si="1097"/>
        <v>49053</v>
      </c>
      <c r="BR2907" s="5" t="s">
        <v>3151</v>
      </c>
      <c r="CC2907" s="63">
        <f t="shared" si="1109"/>
        <v>91160</v>
      </c>
      <c r="CE2907" s="63">
        <v>684</v>
      </c>
      <c r="CH2907" s="63">
        <v>0</v>
      </c>
    </row>
    <row r="2908" spans="1:91" ht="15" hidden="1" customHeight="1" outlineLevel="1">
      <c r="A2908" t="s">
        <v>423</v>
      </c>
      <c r="B2908" t="s">
        <v>956</v>
      </c>
      <c r="C2908" s="1">
        <f t="shared" si="1100"/>
        <v>1630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8</v>
      </c>
      <c r="G2908" s="129">
        <f t="shared" si="1110"/>
        <v>864</v>
      </c>
      <c r="H2908" s="134">
        <f t="shared" si="1111"/>
        <v>0.53006134969325158</v>
      </c>
      <c r="I2908" s="2"/>
      <c r="J2908" s="2">
        <f t="shared" si="1101"/>
        <v>0.22392638036809817</v>
      </c>
      <c r="K2908" s="2">
        <f t="shared" si="1102"/>
        <v>0.75398773006134967</v>
      </c>
      <c r="L2908" s="2">
        <f t="shared" si="1103"/>
        <v>1.2269938650306749E-3</v>
      </c>
      <c r="M2908" s="2">
        <f t="shared" si="1104"/>
        <v>2.0858895705521456E-2</v>
      </c>
      <c r="N2908" s="63">
        <v>365</v>
      </c>
      <c r="O2908" s="63">
        <v>1229</v>
      </c>
      <c r="P2908" s="63">
        <v>2</v>
      </c>
      <c r="Q2908" s="63">
        <v>9</v>
      </c>
      <c r="R2908" s="63">
        <v>3</v>
      </c>
      <c r="S2908" s="63">
        <v>3</v>
      </c>
      <c r="T2908" s="63">
        <v>0</v>
      </c>
      <c r="U2908" s="63">
        <v>7</v>
      </c>
      <c r="V2908" s="63">
        <v>2</v>
      </c>
      <c r="W2908" s="63">
        <v>9</v>
      </c>
      <c r="X2908" s="63">
        <v>0</v>
      </c>
      <c r="Y2908" s="63">
        <v>0</v>
      </c>
      <c r="Z2908" s="63">
        <v>0</v>
      </c>
      <c r="AA2908" s="63">
        <v>0</v>
      </c>
      <c r="AB2908" s="63">
        <v>0</v>
      </c>
      <c r="AC2908" s="63">
        <v>0</v>
      </c>
      <c r="AD2908" s="63">
        <v>0</v>
      </c>
      <c r="AE2908" s="63">
        <v>0</v>
      </c>
      <c r="AF2908" s="63">
        <v>0</v>
      </c>
      <c r="AG2908" s="63">
        <v>0</v>
      </c>
      <c r="AH2908" s="63">
        <v>0</v>
      </c>
      <c r="AI2908" s="63">
        <v>0</v>
      </c>
      <c r="AJ2908" s="63">
        <v>0</v>
      </c>
      <c r="AK2908" s="63">
        <v>0</v>
      </c>
      <c r="AL2908" s="63">
        <v>0</v>
      </c>
      <c r="AM2908" s="63">
        <v>0</v>
      </c>
      <c r="AN2908" s="63">
        <v>0</v>
      </c>
      <c r="AO2908" s="63">
        <v>0</v>
      </c>
      <c r="AP2908" s="63">
        <v>0</v>
      </c>
      <c r="AQ2908" s="63">
        <v>1</v>
      </c>
      <c r="AR2908" s="63">
        <v>0</v>
      </c>
      <c r="AS2908" s="63">
        <v>0</v>
      </c>
      <c r="AT2908" s="63">
        <v>0</v>
      </c>
      <c r="AU2908" s="63">
        <v>0</v>
      </c>
      <c r="AV2908" s="63">
        <v>0</v>
      </c>
      <c r="AW2908" s="63">
        <v>0</v>
      </c>
      <c r="AX2908" s="63">
        <v>0</v>
      </c>
      <c r="AY2908" s="63">
        <v>0</v>
      </c>
      <c r="BA2908" s="5">
        <f>IF(Q2908&gt;0,RANK(Q2908,(N2908:P2908,Q2908:AE2908)),0)</f>
        <v>3</v>
      </c>
      <c r="BB2908" s="5">
        <f>IF(R2908&gt;0,RANK(R2908,(N2908:P2908,Q2908:AE2908)),0)</f>
        <v>6</v>
      </c>
      <c r="BC2908" s="5">
        <f>IF(T2908&gt;0,RANK(T2908,(N2908:P2908,Q2908:AE2908)),0)</f>
        <v>0</v>
      </c>
      <c r="BD2908" s="5">
        <f>IF(S2908&gt;0,RANK(S2908,(N2908:P2908,Q2908:AE2908)),0)</f>
        <v>6</v>
      </c>
      <c r="BE2908" s="2">
        <f t="shared" si="1105"/>
        <v>5.521472392638037E-3</v>
      </c>
      <c r="BF2908" s="2">
        <f t="shared" si="1106"/>
        <v>1.8404907975460123E-3</v>
      </c>
      <c r="BG2908" s="2">
        <f t="shared" si="1107"/>
        <v>0</v>
      </c>
      <c r="BH2908" s="2">
        <f t="shared" si="1108"/>
        <v>1.8404907975460123E-3</v>
      </c>
      <c r="BJ2908" t="s">
        <v>423</v>
      </c>
      <c r="BK2908" t="s">
        <v>956</v>
      </c>
      <c r="BL2908">
        <v>2</v>
      </c>
      <c r="BN2908" s="112">
        <v>49</v>
      </c>
      <c r="BO2908" s="114">
        <v>55</v>
      </c>
      <c r="BP2908" s="118">
        <f t="shared" si="1098"/>
        <v>49055</v>
      </c>
      <c r="BQ2908" s="118">
        <f t="shared" si="1097"/>
        <v>49055</v>
      </c>
      <c r="BR2908" s="5" t="s">
        <v>3151</v>
      </c>
      <c r="CC2908" s="63">
        <f t="shared" si="1109"/>
        <v>1630</v>
      </c>
      <c r="CE2908" s="63">
        <v>9</v>
      </c>
      <c r="CH2908" s="63">
        <v>0</v>
      </c>
    </row>
    <row r="2909" spans="1:91" ht="15" hidden="1" customHeight="1" outlineLevel="1">
      <c r="A2909" t="s">
        <v>1022</v>
      </c>
      <c r="B2909" t="s">
        <v>956</v>
      </c>
      <c r="C2909" s="1">
        <f t="shared" si="1100"/>
        <v>112649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8</v>
      </c>
      <c r="G2909" s="129">
        <f t="shared" si="1110"/>
        <v>25254</v>
      </c>
      <c r="H2909" s="134">
        <f t="shared" si="1111"/>
        <v>0.22418308196255626</v>
      </c>
      <c r="I2909" s="2"/>
      <c r="J2909" s="2">
        <f t="shared" si="1101"/>
        <v>0.36125487132597717</v>
      </c>
      <c r="K2909" s="2">
        <f t="shared" si="1102"/>
        <v>0.58543795328853343</v>
      </c>
      <c r="L2909" s="2">
        <f t="shared" si="1103"/>
        <v>2.219282905307637E-3</v>
      </c>
      <c r="M2909" s="2">
        <f t="shared" si="1104"/>
        <v>5.1087892480181821E-2</v>
      </c>
      <c r="N2909" s="63">
        <v>40695</v>
      </c>
      <c r="O2909" s="63">
        <v>65949</v>
      </c>
      <c r="P2909" s="63">
        <v>250</v>
      </c>
      <c r="Q2909" s="63">
        <v>2849</v>
      </c>
      <c r="R2909" s="63">
        <v>482</v>
      </c>
      <c r="S2909" s="63">
        <v>415</v>
      </c>
      <c r="T2909" s="63">
        <v>0</v>
      </c>
      <c r="U2909" s="63">
        <v>524</v>
      </c>
      <c r="V2909" s="63">
        <v>55</v>
      </c>
      <c r="W2909" s="63">
        <v>1207</v>
      </c>
      <c r="X2909" s="63">
        <v>0</v>
      </c>
      <c r="Y2909" s="63">
        <v>0</v>
      </c>
      <c r="Z2909" s="63">
        <v>21</v>
      </c>
      <c r="AA2909" s="63">
        <v>0</v>
      </c>
      <c r="AB2909" s="63">
        <v>0</v>
      </c>
      <c r="AC2909" s="63">
        <v>0</v>
      </c>
      <c r="AD2909" s="63">
        <v>0</v>
      </c>
      <c r="AE2909" s="63">
        <v>0</v>
      </c>
      <c r="AF2909" s="63">
        <v>0</v>
      </c>
      <c r="AG2909" s="63">
        <v>0</v>
      </c>
      <c r="AH2909" s="63">
        <v>0</v>
      </c>
      <c r="AI2909" s="63">
        <v>4</v>
      </c>
      <c r="AJ2909" s="63">
        <v>0</v>
      </c>
      <c r="AK2909" s="63">
        <v>0</v>
      </c>
      <c r="AL2909" s="63">
        <v>0</v>
      </c>
      <c r="AM2909" s="63">
        <v>0</v>
      </c>
      <c r="AN2909" s="63">
        <v>0</v>
      </c>
      <c r="AO2909" s="63">
        <v>0</v>
      </c>
      <c r="AP2909" s="63">
        <v>0</v>
      </c>
      <c r="AQ2909" s="63">
        <v>184</v>
      </c>
      <c r="AR2909" s="63">
        <v>0</v>
      </c>
      <c r="AS2909" s="63">
        <v>0</v>
      </c>
      <c r="AT2909" s="63">
        <v>0</v>
      </c>
      <c r="AU2909" s="63">
        <v>14</v>
      </c>
      <c r="AV2909" s="63">
        <v>0</v>
      </c>
      <c r="AW2909" s="63">
        <v>0</v>
      </c>
      <c r="AX2909" s="63">
        <v>0</v>
      </c>
      <c r="AY2909" s="63">
        <v>0</v>
      </c>
      <c r="BA2909" s="5">
        <f>IF(Q2909&gt;0,RANK(Q2909,(N2909:P2909,Q2909:AE2909)),0)</f>
        <v>3</v>
      </c>
      <c r="BB2909" s="5">
        <f>IF(R2909&gt;0,RANK(R2909,(N2909:P2909,Q2909:AE2909)),0)</f>
        <v>6</v>
      </c>
      <c r="BC2909" s="5">
        <f>IF(T2909&gt;0,RANK(T2909,(N2909:P2909,Q2909:AE2909)),0)</f>
        <v>0</v>
      </c>
      <c r="BD2909" s="5">
        <f>IF(S2909&gt;0,RANK(S2909,(N2909:P2909,Q2909:AE2909)),0)</f>
        <v>7</v>
      </c>
      <c r="BE2909" s="2">
        <f t="shared" si="1105"/>
        <v>2.5290947988885832E-2</v>
      </c>
      <c r="BF2909" s="2">
        <f t="shared" si="1106"/>
        <v>4.2787774414331245E-3</v>
      </c>
      <c r="BG2909" s="2">
        <f t="shared" si="1107"/>
        <v>0</v>
      </c>
      <c r="BH2909" s="2">
        <f t="shared" si="1108"/>
        <v>3.6840096228106774E-3</v>
      </c>
      <c r="BJ2909" t="s">
        <v>1022</v>
      </c>
      <c r="BK2909" t="s">
        <v>956</v>
      </c>
      <c r="BL2909">
        <v>1</v>
      </c>
      <c r="BN2909" s="112">
        <v>49</v>
      </c>
      <c r="BO2909" s="114">
        <v>57</v>
      </c>
      <c r="BP2909" s="118">
        <f t="shared" si="1098"/>
        <v>49057</v>
      </c>
      <c r="BQ2909" s="118">
        <f t="shared" si="1097"/>
        <v>49057</v>
      </c>
      <c r="BR2909" s="5" t="s">
        <v>3151</v>
      </c>
      <c r="CC2909" s="63">
        <f t="shared" si="1109"/>
        <v>112649</v>
      </c>
      <c r="CE2909" s="63">
        <v>1207</v>
      </c>
      <c r="CH2909" s="63">
        <v>0</v>
      </c>
    </row>
    <row r="2910" spans="1:91" ht="15" customHeight="1" collapsed="1">
      <c r="A2910" t="s">
        <v>277</v>
      </c>
      <c r="B2910" t="s">
        <v>544</v>
      </c>
      <c r="C2910" s="1">
        <f t="shared" si="1100"/>
        <v>1505828</v>
      </c>
      <c r="D2910" s="5">
        <f>IF(N2910&gt;0, RANK(N2910,(N2910:P2910,Q2910:AE2910)),0)</f>
        <v>2</v>
      </c>
      <c r="E2910" s="5">
        <f>IF(O2910&gt;0,RANK(O2910,(N2910:P2910,Q2910:AE2910)),0)</f>
        <v>1</v>
      </c>
      <c r="F2910" s="5">
        <f>IF(P2910&gt;0,RANK(P2910,(N2910:P2910,Q2910:AE2910)),0)</f>
        <v>8</v>
      </c>
      <c r="G2910" s="129">
        <f t="shared" si="1110"/>
        <v>304858</v>
      </c>
      <c r="H2910" s="134">
        <f t="shared" si="1111"/>
        <v>0.20245207287950551</v>
      </c>
      <c r="I2910" s="2"/>
      <c r="J2910" s="2">
        <f t="shared" si="1101"/>
        <v>0.3720756952321248</v>
      </c>
      <c r="K2910" s="2">
        <f t="shared" si="1102"/>
        <v>0.57452776811163031</v>
      </c>
      <c r="L2910" s="2">
        <f t="shared" si="1103"/>
        <v>1.7418988091601432E-3</v>
      </c>
      <c r="M2910" s="2">
        <f t="shared" si="1104"/>
        <v>5.1654637847084746E-2</v>
      </c>
      <c r="N2910" s="63">
        <v>560282</v>
      </c>
      <c r="O2910" s="63">
        <v>865140</v>
      </c>
      <c r="P2910" s="63">
        <v>2623</v>
      </c>
      <c r="Q2910" s="63">
        <v>38447</v>
      </c>
      <c r="R2910" s="63">
        <v>5053</v>
      </c>
      <c r="S2910" s="63">
        <v>5551</v>
      </c>
      <c r="T2910" s="63">
        <v>0</v>
      </c>
      <c r="U2910" s="63">
        <v>7213</v>
      </c>
      <c r="V2910" s="63">
        <v>1139</v>
      </c>
      <c r="W2910" s="63">
        <v>17540</v>
      </c>
      <c r="X2910" s="63">
        <v>0</v>
      </c>
      <c r="Y2910" s="63">
        <v>0</v>
      </c>
      <c r="Z2910" s="63">
        <v>368</v>
      </c>
      <c r="AA2910" s="63">
        <v>0</v>
      </c>
      <c r="AB2910" s="63">
        <v>0</v>
      </c>
      <c r="AC2910" s="63">
        <v>0</v>
      </c>
      <c r="AD2910" s="63">
        <v>0</v>
      </c>
      <c r="AE2910" s="63">
        <v>0</v>
      </c>
      <c r="AF2910" s="63">
        <v>0</v>
      </c>
      <c r="AG2910" s="63">
        <v>0</v>
      </c>
      <c r="AH2910" s="63">
        <v>0</v>
      </c>
      <c r="AI2910" s="63">
        <v>6</v>
      </c>
      <c r="AJ2910" s="63">
        <v>0</v>
      </c>
      <c r="AK2910" s="63">
        <v>0</v>
      </c>
      <c r="AL2910" s="63">
        <v>51</v>
      </c>
      <c r="AM2910" s="63">
        <v>0</v>
      </c>
      <c r="AN2910" s="63">
        <v>0</v>
      </c>
      <c r="AO2910" s="63">
        <v>0</v>
      </c>
      <c r="AP2910" s="63">
        <v>0</v>
      </c>
      <c r="AQ2910" s="63">
        <v>2229</v>
      </c>
      <c r="AR2910" s="63">
        <v>0</v>
      </c>
      <c r="AS2910" s="63">
        <v>0</v>
      </c>
      <c r="AT2910" s="63">
        <v>0</v>
      </c>
      <c r="AU2910" s="63">
        <v>186</v>
      </c>
      <c r="AV2910" s="63">
        <v>0</v>
      </c>
      <c r="AW2910" s="63">
        <v>0</v>
      </c>
      <c r="AX2910" s="63">
        <v>0</v>
      </c>
      <c r="AY2910" s="63">
        <v>0</v>
      </c>
      <c r="BA2910" s="5">
        <f>IF(Q2910&gt;0,RANK(Q2910,(N2910:P2910,Q2910:AE2910)),0)</f>
        <v>3</v>
      </c>
      <c r="BB2910" s="5">
        <f>IF(R2910&gt;0,RANK(R2910,(N2910:P2910,Q2910:AE2910)),0)</f>
        <v>7</v>
      </c>
      <c r="BC2910" s="5">
        <f>IF(T2910&gt;0,RANK(T2910,(N2910:P2910,Q2910:AE2910)),0)</f>
        <v>0</v>
      </c>
      <c r="BD2910" s="5">
        <f>IF(S2910&gt;0,RANK(S2910,(N2910:P2910,Q2910:AE2910)),0)</f>
        <v>6</v>
      </c>
      <c r="BE2910" s="2">
        <f t="shared" si="1105"/>
        <v>2.5532132487906985E-2</v>
      </c>
      <c r="BF2910" s="2">
        <f t="shared" si="1106"/>
        <v>3.3556289297316825E-3</v>
      </c>
      <c r="BG2910" s="2">
        <f t="shared" si="1107"/>
        <v>0</v>
      </c>
      <c r="BH2910" s="2">
        <f t="shared" si="1108"/>
        <v>3.6863439914784422E-3</v>
      </c>
      <c r="BJ2910" t="s">
        <v>277</v>
      </c>
      <c r="BK2910" t="s">
        <v>544</v>
      </c>
      <c r="BN2910" s="112">
        <v>49</v>
      </c>
      <c r="BO2910" s="114"/>
      <c r="BP2910" s="112">
        <v>49</v>
      </c>
      <c r="BQ2910" s="112">
        <f t="shared" si="1097"/>
        <v>49</v>
      </c>
      <c r="BR2910" s="5" t="s">
        <v>710</v>
      </c>
      <c r="CC2910" s="63">
        <f t="shared" si="1109"/>
        <v>1505828</v>
      </c>
      <c r="CD2910" s="63">
        <f>SUM(CD2881:CD2909)</f>
        <v>0</v>
      </c>
      <c r="CE2910" s="63">
        <v>17540</v>
      </c>
      <c r="CH2910" s="63">
        <f t="shared" ref="CH2910" si="1112">SUM(CH2881:CH2909)</f>
        <v>1</v>
      </c>
      <c r="CK2910" s="63"/>
      <c r="CL2910" s="63"/>
      <c r="CM2910" s="63"/>
    </row>
    <row r="2911" spans="1:91" ht="15" customHeight="1">
      <c r="C2911" s="1"/>
      <c r="E2911" s="5"/>
      <c r="F2911" s="5"/>
      <c r="G2911" s="129"/>
      <c r="H2911" s="134"/>
      <c r="I2911" s="2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BA2911" s="5"/>
      <c r="BB2911" s="5"/>
      <c r="BC2911" s="5"/>
      <c r="BD2911" s="5"/>
      <c r="BN2911" s="112"/>
      <c r="BO2911" s="114"/>
      <c r="BP2911" s="118"/>
      <c r="BQ2911" s="118"/>
      <c r="CE2911" s="129"/>
      <c r="CG2911" s="129"/>
    </row>
    <row r="2912" spans="1:91" ht="15" hidden="1" customHeight="1" outlineLevel="1">
      <c r="A2912" t="s">
        <v>1345</v>
      </c>
      <c r="B2912" t="s">
        <v>2015</v>
      </c>
      <c r="C2912" s="1">
        <f t="shared" ref="C2912:C2926" si="1113">SUM(N2912:AY2912)</f>
        <v>22022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14</v>
      </c>
      <c r="G2912" s="129">
        <f t="shared" si="1110"/>
        <v>8675</v>
      </c>
      <c r="H2912" s="134">
        <f t="shared" si="1111"/>
        <v>0.39392425756062122</v>
      </c>
      <c r="I2912" s="2"/>
      <c r="J2912" s="2">
        <f t="shared" ref="J2912:J2926" si="1114">IF($C2912=0,"-",N2912/$C2912)</f>
        <v>0.67963854327490691</v>
      </c>
      <c r="K2912" s="2">
        <f t="shared" ref="K2912:K2926" si="1115">IF($C2912=0,"-",O2912/$C2912)</f>
        <v>0.2857142857142857</v>
      </c>
      <c r="L2912" s="2">
        <f t="shared" ref="L2912:L2926" si="1116">IF($C2912=0,"-",P2912/$C2912)</f>
        <v>1.3622740895468169E-4</v>
      </c>
      <c r="M2912" s="2">
        <f t="shared" ref="M2912:M2926" si="1117">IF(C2912=0,"-",(1-J2912-K2912-L2912))</f>
        <v>3.4510943601852709E-2</v>
      </c>
      <c r="N2912" s="63">
        <v>14967</v>
      </c>
      <c r="O2912" s="63">
        <v>6292</v>
      </c>
      <c r="P2912" s="63">
        <v>3</v>
      </c>
      <c r="Q2912" s="63">
        <v>243</v>
      </c>
      <c r="R2912" s="63">
        <v>69</v>
      </c>
      <c r="S2912" s="63">
        <v>15</v>
      </c>
      <c r="T2912" s="63">
        <v>2</v>
      </c>
      <c r="U2912" s="63">
        <v>67</v>
      </c>
      <c r="V2912" s="63">
        <v>9</v>
      </c>
      <c r="W2912" s="63">
        <v>138</v>
      </c>
      <c r="X2912" s="63">
        <v>13</v>
      </c>
      <c r="Y2912" s="63">
        <v>0</v>
      </c>
      <c r="Z2912" s="63">
        <v>14</v>
      </c>
      <c r="AA2912" s="63">
        <v>10</v>
      </c>
      <c r="AB2912" s="63">
        <v>7</v>
      </c>
      <c r="AC2912" s="63">
        <v>3</v>
      </c>
      <c r="AD2912" s="63">
        <v>0</v>
      </c>
      <c r="AE2912" s="63">
        <v>4</v>
      </c>
      <c r="AF2912" s="63">
        <v>0</v>
      </c>
      <c r="AG2912" s="63">
        <v>0</v>
      </c>
      <c r="AH2912" s="63">
        <v>0</v>
      </c>
      <c r="AI2912" s="63">
        <v>0</v>
      </c>
      <c r="AJ2912" s="63">
        <v>0</v>
      </c>
      <c r="AK2912" s="63">
        <v>19</v>
      </c>
      <c r="AL2912" s="63">
        <v>0</v>
      </c>
      <c r="AM2912" s="63">
        <v>0</v>
      </c>
      <c r="AN2912" s="63">
        <v>0</v>
      </c>
      <c r="AO2912" s="63">
        <v>54</v>
      </c>
      <c r="AP2912" s="63">
        <v>10</v>
      </c>
      <c r="AQ2912" s="63">
        <v>0</v>
      </c>
      <c r="AR2912" s="63">
        <v>75</v>
      </c>
      <c r="AS2912" s="63">
        <v>2</v>
      </c>
      <c r="AT2912" s="63">
        <v>0</v>
      </c>
      <c r="AU2912" s="63">
        <v>0</v>
      </c>
      <c r="AV2912" s="63">
        <v>6</v>
      </c>
      <c r="AW2912" s="63">
        <v>0</v>
      </c>
      <c r="AX2912" s="63">
        <v>0</v>
      </c>
      <c r="AY2912" s="63">
        <v>0</v>
      </c>
      <c r="BA2912" s="5">
        <f>IF(Q2912&gt;0,RANK(Q2912,(N2912:P2912,Q2912:AE2912)),0)</f>
        <v>3</v>
      </c>
      <c r="BB2912" s="5">
        <f>IF(R2912&gt;0,RANK(R2912,(N2912:P2912,Q2912:AE2912)),0)</f>
        <v>5</v>
      </c>
      <c r="BC2912" s="5">
        <f>IF(T2912&gt;0,RANK(T2912,(N2912:P2912,Q2912:AE2912)),0)</f>
        <v>16</v>
      </c>
      <c r="BD2912" s="5">
        <f>IF(S2912&gt;0,RANK(S2912,(N2912:P2912,Q2912:AE2912)),0)</f>
        <v>7</v>
      </c>
      <c r="BE2912" s="2">
        <f t="shared" ref="BE2912:BE2926" si="1118">IF($C2912=0,"-",Q2912/$C2912)</f>
        <v>1.1034420125329215E-2</v>
      </c>
      <c r="BF2912" s="2">
        <f t="shared" ref="BF2912:BF2926" si="1119">IF($C2912=0,"-",R2912/$C2912)</f>
        <v>3.1332304059576788E-3</v>
      </c>
      <c r="BG2912" s="2">
        <f t="shared" ref="BG2912:BG2926" si="1120">IF($C2912=0,"-",T2912/$C2912)</f>
        <v>9.0818272636454452E-5</v>
      </c>
      <c r="BH2912" s="2">
        <f t="shared" ref="BH2912:BH2925" si="1121">IF($C2912=0,"-",S2912/$C2912)</f>
        <v>6.8113704477340846E-4</v>
      </c>
      <c r="BJ2912" t="s">
        <v>1345</v>
      </c>
      <c r="BK2912" t="s">
        <v>2015</v>
      </c>
      <c r="BL2912">
        <v>1</v>
      </c>
      <c r="BN2912" s="112">
        <v>50</v>
      </c>
      <c r="BO2912" s="114">
        <v>1</v>
      </c>
      <c r="BP2912" s="118">
        <f t="shared" si="1098"/>
        <v>50001</v>
      </c>
      <c r="BQ2912" s="118">
        <f t="shared" si="1097"/>
        <v>50001</v>
      </c>
      <c r="BR2912" s="5" t="s">
        <v>3151</v>
      </c>
      <c r="BS2912" s="63">
        <f>SUMIF(Town!$BI$1362:$BI$1607,$BP2912,Town!BL$1362:BL$1607)</f>
        <v>0</v>
      </c>
      <c r="BT2912" s="63">
        <f>SUMIF(Town!$BI$1362:$BI$1607,$BP2912,Town!BM$1362:BM$1607)</f>
        <v>0</v>
      </c>
      <c r="BV2912" s="63"/>
      <c r="CE2912" s="63">
        <v>0</v>
      </c>
      <c r="CG2912" s="63">
        <f>SUMIF(Town!$BI$1362:$BI$1607,$BP2912,Town!BY$1362:BY$1607)</f>
        <v>0</v>
      </c>
    </row>
    <row r="2913" spans="1:85" ht="15" hidden="1" customHeight="1" outlineLevel="1">
      <c r="A2913" t="s">
        <v>950</v>
      </c>
      <c r="B2913" t="s">
        <v>2015</v>
      </c>
      <c r="C2913" s="1">
        <f t="shared" si="1113"/>
        <v>20462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12</v>
      </c>
      <c r="G2913" s="129">
        <f t="shared" si="1110"/>
        <v>5591</v>
      </c>
      <c r="H2913" s="134">
        <f t="shared" si="1111"/>
        <v>0.2732381976346398</v>
      </c>
      <c r="I2913" s="2"/>
      <c r="J2913" s="2">
        <f t="shared" si="1114"/>
        <v>0.62090704720946144</v>
      </c>
      <c r="K2913" s="2">
        <f t="shared" si="1115"/>
        <v>0.34766884957482164</v>
      </c>
      <c r="L2913" s="2">
        <f t="shared" si="1116"/>
        <v>2.9322646857589678E-4</v>
      </c>
      <c r="M2913" s="2">
        <f t="shared" si="1117"/>
        <v>3.1130876747141028E-2</v>
      </c>
      <c r="N2913" s="63">
        <v>12705</v>
      </c>
      <c r="O2913" s="63">
        <v>7114</v>
      </c>
      <c r="P2913" s="63">
        <v>6</v>
      </c>
      <c r="Q2913" s="63">
        <v>200</v>
      </c>
      <c r="R2913" s="63">
        <v>72</v>
      </c>
      <c r="S2913" s="63">
        <v>7</v>
      </c>
      <c r="T2913" s="63">
        <v>1</v>
      </c>
      <c r="U2913" s="63">
        <v>68</v>
      </c>
      <c r="V2913" s="63">
        <v>7</v>
      </c>
      <c r="W2913" s="63">
        <v>78</v>
      </c>
      <c r="X2913" s="63">
        <v>12</v>
      </c>
      <c r="Y2913" s="63">
        <v>0</v>
      </c>
      <c r="Z2913" s="63">
        <v>10</v>
      </c>
      <c r="AA2913" s="63">
        <v>10</v>
      </c>
      <c r="AB2913" s="63">
        <v>4</v>
      </c>
      <c r="AC2913" s="63">
        <v>3</v>
      </c>
      <c r="AD2913" s="63">
        <v>0</v>
      </c>
      <c r="AE2913" s="63">
        <v>1</v>
      </c>
      <c r="AF2913" s="63">
        <v>0</v>
      </c>
      <c r="AG2913" s="63">
        <v>0</v>
      </c>
      <c r="AH2913" s="63">
        <v>0</v>
      </c>
      <c r="AI2913" s="63">
        <v>0</v>
      </c>
      <c r="AJ2913" s="63">
        <v>0</v>
      </c>
      <c r="AK2913" s="63">
        <v>11</v>
      </c>
      <c r="AL2913" s="63">
        <v>0</v>
      </c>
      <c r="AM2913" s="63">
        <v>0</v>
      </c>
      <c r="AN2913" s="63">
        <v>0</v>
      </c>
      <c r="AO2913" s="63">
        <v>65</v>
      </c>
      <c r="AP2913" s="63">
        <v>11</v>
      </c>
      <c r="AQ2913" s="63">
        <v>0</v>
      </c>
      <c r="AR2913" s="63">
        <v>66</v>
      </c>
      <c r="AS2913" s="63">
        <v>4</v>
      </c>
      <c r="AT2913" s="63">
        <v>0</v>
      </c>
      <c r="AU2913" s="63">
        <v>0</v>
      </c>
      <c r="AV2913" s="63">
        <v>7</v>
      </c>
      <c r="AW2913" s="63">
        <v>0</v>
      </c>
      <c r="AX2913" s="63">
        <v>0</v>
      </c>
      <c r="AY2913" s="63">
        <v>0</v>
      </c>
      <c r="BA2913" s="5">
        <f>IF(Q2913&gt;0,RANK(Q2913,(N2913:P2913,Q2913:AE2913)),0)</f>
        <v>3</v>
      </c>
      <c r="BB2913" s="5">
        <f>IF(R2913&gt;0,RANK(R2913,(N2913:P2913,Q2913:AE2913)),0)</f>
        <v>5</v>
      </c>
      <c r="BC2913" s="5">
        <f>IF(T2913&gt;0,RANK(T2913,(N2913:P2913,Q2913:AE2913)),0)</f>
        <v>15</v>
      </c>
      <c r="BD2913" s="5">
        <f>IF(S2913&gt;0,RANK(S2913,(N2913:P2913,Q2913:AE2913)),0)</f>
        <v>10</v>
      </c>
      <c r="BE2913" s="2">
        <f t="shared" si="1118"/>
        <v>9.7742156191965596E-3</v>
      </c>
      <c r="BF2913" s="2">
        <f t="shared" si="1119"/>
        <v>3.5187176229107614E-3</v>
      </c>
      <c r="BG2913" s="2">
        <f t="shared" si="1120"/>
        <v>4.8871078095982799E-5</v>
      </c>
      <c r="BH2913" s="2">
        <f t="shared" si="1121"/>
        <v>3.4209754667187956E-4</v>
      </c>
      <c r="BJ2913" t="s">
        <v>950</v>
      </c>
      <c r="BK2913" t="s">
        <v>2015</v>
      </c>
      <c r="BL2913">
        <v>1</v>
      </c>
      <c r="BN2913" s="112">
        <v>50</v>
      </c>
      <c r="BO2913" s="114">
        <v>3</v>
      </c>
      <c r="BP2913" s="118">
        <f t="shared" si="1098"/>
        <v>50003</v>
      </c>
      <c r="BQ2913" s="118">
        <f t="shared" si="1097"/>
        <v>50003</v>
      </c>
      <c r="BR2913" s="5" t="s">
        <v>3151</v>
      </c>
      <c r="BS2913" s="63">
        <f>SUMIF(Town!$BI$1362:$BI$1607,$BP2913,Town!BL$1362:BL$1607)</f>
        <v>0</v>
      </c>
      <c r="BT2913" s="63">
        <f>SUMIF(Town!$BI$1362:$BI$1607,$BP2913,Town!BM$1362:BM$1607)</f>
        <v>0</v>
      </c>
      <c r="BV2913" s="63"/>
      <c r="CE2913" s="63">
        <v>0</v>
      </c>
      <c r="CG2913" s="63">
        <f>SUMIF(Town!$BI$1362:$BI$1607,$BP2913,Town!BY$1362:BY$1607)</f>
        <v>0</v>
      </c>
    </row>
    <row r="2914" spans="1:85" ht="15" hidden="1" customHeight="1" outlineLevel="1">
      <c r="A2914" t="s">
        <v>680</v>
      </c>
      <c r="B2914" t="s">
        <v>2015</v>
      </c>
      <c r="C2914" s="1">
        <f t="shared" si="1113"/>
        <v>16169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16</v>
      </c>
      <c r="G2914" s="129">
        <f t="shared" si="1110"/>
        <v>2460</v>
      </c>
      <c r="H2914" s="134">
        <f t="shared" si="1111"/>
        <v>0.15214298967159379</v>
      </c>
      <c r="I2914" s="2"/>
      <c r="J2914" s="2">
        <f t="shared" si="1114"/>
        <v>0.5573010081019234</v>
      </c>
      <c r="K2914" s="2">
        <f t="shared" si="1115"/>
        <v>0.40515801843032967</v>
      </c>
      <c r="L2914" s="2">
        <f t="shared" si="1116"/>
        <v>6.1846743768940565E-5</v>
      </c>
      <c r="M2914" s="2">
        <f t="shared" si="1117"/>
        <v>3.747912672397799E-2</v>
      </c>
      <c r="N2914" s="63">
        <v>9011</v>
      </c>
      <c r="O2914" s="63">
        <v>6551</v>
      </c>
      <c r="P2914" s="63">
        <v>1</v>
      </c>
      <c r="Q2914" s="63">
        <v>167</v>
      </c>
      <c r="R2914" s="63">
        <v>66</v>
      </c>
      <c r="S2914" s="63">
        <v>16</v>
      </c>
      <c r="T2914" s="63">
        <v>4</v>
      </c>
      <c r="U2914" s="63">
        <v>52</v>
      </c>
      <c r="V2914" s="63">
        <v>8</v>
      </c>
      <c r="W2914" s="63">
        <v>83</v>
      </c>
      <c r="X2914" s="63">
        <v>4</v>
      </c>
      <c r="Y2914" s="63">
        <v>0</v>
      </c>
      <c r="Z2914" s="63">
        <v>11</v>
      </c>
      <c r="AA2914" s="63">
        <v>7</v>
      </c>
      <c r="AB2914" s="63">
        <v>2</v>
      </c>
      <c r="AC2914" s="63">
        <v>9</v>
      </c>
      <c r="AD2914" s="63">
        <v>0</v>
      </c>
      <c r="AE2914" s="63">
        <v>5</v>
      </c>
      <c r="AF2914" s="63">
        <v>0</v>
      </c>
      <c r="AG2914" s="63">
        <v>0</v>
      </c>
      <c r="AH2914" s="63">
        <v>0</v>
      </c>
      <c r="AI2914" s="63">
        <v>0</v>
      </c>
      <c r="AJ2914" s="63">
        <v>0</v>
      </c>
      <c r="AK2914" s="63">
        <v>19</v>
      </c>
      <c r="AL2914" s="63">
        <v>0</v>
      </c>
      <c r="AM2914" s="63">
        <v>0</v>
      </c>
      <c r="AN2914" s="63">
        <v>0</v>
      </c>
      <c r="AO2914" s="63">
        <v>61</v>
      </c>
      <c r="AP2914" s="63">
        <v>5</v>
      </c>
      <c r="AQ2914" s="63">
        <v>0</v>
      </c>
      <c r="AR2914" s="63">
        <v>80</v>
      </c>
      <c r="AS2914" s="63">
        <v>3</v>
      </c>
      <c r="AT2914" s="63">
        <v>0</v>
      </c>
      <c r="AU2914" s="63">
        <v>0</v>
      </c>
      <c r="AV2914" s="63">
        <v>4</v>
      </c>
      <c r="AW2914" s="63">
        <v>0</v>
      </c>
      <c r="AX2914" s="63">
        <v>0</v>
      </c>
      <c r="AY2914" s="63">
        <v>0</v>
      </c>
      <c r="BA2914" s="5">
        <f>IF(Q2914&gt;0,RANK(Q2914,(N2914:P2914,Q2914:AE2914)),0)</f>
        <v>3</v>
      </c>
      <c r="BB2914" s="5">
        <f>IF(R2914&gt;0,RANK(R2914,(N2914:P2914,Q2914:AE2914)),0)</f>
        <v>5</v>
      </c>
      <c r="BC2914" s="5">
        <f>IF(T2914&gt;0,RANK(T2914,(N2914:P2914,Q2914:AE2914)),0)</f>
        <v>13</v>
      </c>
      <c r="BD2914" s="5">
        <f>IF(S2914&gt;0,RANK(S2914,(N2914:P2914,Q2914:AE2914)),0)</f>
        <v>7</v>
      </c>
      <c r="BE2914" s="2">
        <f t="shared" si="1118"/>
        <v>1.0328406209413074E-2</v>
      </c>
      <c r="BF2914" s="2">
        <f t="shared" si="1119"/>
        <v>4.0818850887500771E-3</v>
      </c>
      <c r="BG2914" s="2">
        <f t="shared" si="1120"/>
        <v>2.4738697507576226E-4</v>
      </c>
      <c r="BH2914" s="2">
        <f t="shared" si="1121"/>
        <v>9.8954790030304903E-4</v>
      </c>
      <c r="BJ2914" t="s">
        <v>680</v>
      </c>
      <c r="BK2914" t="s">
        <v>2015</v>
      </c>
      <c r="BL2914">
        <v>1</v>
      </c>
      <c r="BN2914" s="112">
        <v>50</v>
      </c>
      <c r="BO2914" s="114">
        <v>5</v>
      </c>
      <c r="BP2914" s="118">
        <f t="shared" si="1098"/>
        <v>50005</v>
      </c>
      <c r="BQ2914" s="118">
        <f t="shared" si="1097"/>
        <v>50005</v>
      </c>
      <c r="BR2914" s="5" t="s">
        <v>3151</v>
      </c>
      <c r="BS2914" s="63">
        <f>SUMIF(Town!$BI$1362:$BI$1607,$BP2914,Town!BL$1362:BL$1607)</f>
        <v>0</v>
      </c>
      <c r="BT2914" s="63">
        <f>SUMIF(Town!$BI$1362:$BI$1607,$BP2914,Town!BM$1362:BM$1607)</f>
        <v>0</v>
      </c>
      <c r="BV2914" s="63"/>
      <c r="CE2914" s="63">
        <v>0</v>
      </c>
      <c r="CG2914" s="63">
        <f>SUMIF(Town!$BI$1362:$BI$1607,$BP2914,Town!BY$1362:BY$1607)</f>
        <v>0</v>
      </c>
    </row>
    <row r="2915" spans="1:85" ht="15" hidden="1" customHeight="1" outlineLevel="1">
      <c r="A2915" t="s">
        <v>3172</v>
      </c>
      <c r="B2915" t="s">
        <v>2015</v>
      </c>
      <c r="C2915" s="1">
        <f t="shared" si="1113"/>
        <v>98915</v>
      </c>
      <c r="D2915" s="5">
        <f>IF(N2915&gt;0, RANK(N2915,(N2915:P2915,Q2915:AE2915)),0)</f>
        <v>1</v>
      </c>
      <c r="E2915" s="5">
        <f>IF(O2915&gt;0,RANK(O2915,(N2915:P2915,Q2915:AE2915)),0)</f>
        <v>2</v>
      </c>
      <c r="F2915" s="5">
        <f>IF(P2915&gt;0,RANK(P2915,(N2915:P2915,Q2915:AE2915)),0)</f>
        <v>11</v>
      </c>
      <c r="G2915" s="129">
        <f t="shared" si="1110"/>
        <v>53944</v>
      </c>
      <c r="H2915" s="134">
        <f t="shared" si="1111"/>
        <v>0.54535712480412479</v>
      </c>
      <c r="I2915" s="2"/>
      <c r="J2915" s="2">
        <f t="shared" si="1114"/>
        <v>0.75783248243441337</v>
      </c>
      <c r="K2915" s="2">
        <f t="shared" si="1115"/>
        <v>0.21247535763028863</v>
      </c>
      <c r="L2915" s="2">
        <f t="shared" si="1116"/>
        <v>3.7405853510589902E-4</v>
      </c>
      <c r="M2915" s="2">
        <f t="shared" si="1117"/>
        <v>2.9318101400192101E-2</v>
      </c>
      <c r="N2915" s="63">
        <v>74961</v>
      </c>
      <c r="O2915" s="63">
        <v>21017</v>
      </c>
      <c r="P2915" s="63">
        <v>37</v>
      </c>
      <c r="Q2915" s="63">
        <v>882</v>
      </c>
      <c r="R2915" s="63">
        <v>372</v>
      </c>
      <c r="S2915" s="63">
        <v>40</v>
      </c>
      <c r="T2915" s="63">
        <v>17</v>
      </c>
      <c r="U2915" s="63">
        <v>362</v>
      </c>
      <c r="V2915" s="63">
        <v>52</v>
      </c>
      <c r="W2915" s="63">
        <v>546</v>
      </c>
      <c r="X2915" s="63">
        <v>47</v>
      </c>
      <c r="Y2915" s="63">
        <v>0</v>
      </c>
      <c r="Z2915" s="63">
        <v>55</v>
      </c>
      <c r="AA2915" s="63">
        <v>29</v>
      </c>
      <c r="AB2915" s="63">
        <v>9</v>
      </c>
      <c r="AC2915" s="63">
        <v>9</v>
      </c>
      <c r="AD2915" s="63">
        <v>0</v>
      </c>
      <c r="AE2915" s="63">
        <v>11</v>
      </c>
      <c r="AF2915" s="63">
        <v>0</v>
      </c>
      <c r="AG2915" s="63">
        <v>0</v>
      </c>
      <c r="AH2915" s="63">
        <v>0</v>
      </c>
      <c r="AI2915" s="63">
        <v>0</v>
      </c>
      <c r="AJ2915" s="63">
        <v>0</v>
      </c>
      <c r="AK2915" s="63">
        <v>39</v>
      </c>
      <c r="AL2915" s="63">
        <v>0</v>
      </c>
      <c r="AM2915" s="63">
        <v>0</v>
      </c>
      <c r="AN2915" s="63">
        <v>0</v>
      </c>
      <c r="AO2915" s="63">
        <v>148</v>
      </c>
      <c r="AP2915" s="63">
        <v>24</v>
      </c>
      <c r="AQ2915" s="63">
        <v>0</v>
      </c>
      <c r="AR2915" s="63">
        <v>219</v>
      </c>
      <c r="AS2915" s="63">
        <v>4</v>
      </c>
      <c r="AT2915" s="63">
        <v>0</v>
      </c>
      <c r="AU2915" s="63">
        <v>0</v>
      </c>
      <c r="AV2915" s="63">
        <v>35</v>
      </c>
      <c r="AW2915" s="63">
        <v>0</v>
      </c>
      <c r="AX2915" s="63">
        <v>0</v>
      </c>
      <c r="AY2915" s="63">
        <v>0</v>
      </c>
      <c r="BA2915" s="5">
        <f>IF(Q2915&gt;0,RANK(Q2915,(N2915:P2915,Q2915:AE2915)),0)</f>
        <v>3</v>
      </c>
      <c r="BB2915" s="5">
        <f>IF(R2915&gt;0,RANK(R2915,(N2915:P2915,Q2915:AE2915)),0)</f>
        <v>5</v>
      </c>
      <c r="BC2915" s="5">
        <f>IF(T2915&gt;0,RANK(T2915,(N2915:P2915,Q2915:AE2915)),0)</f>
        <v>13</v>
      </c>
      <c r="BD2915" s="5">
        <f>IF(S2915&gt;0,RANK(S2915,(N2915:P2915,Q2915:AE2915)),0)</f>
        <v>10</v>
      </c>
      <c r="BE2915" s="2">
        <f t="shared" si="1118"/>
        <v>8.9167467017135932E-3</v>
      </c>
      <c r="BF2915" s="2">
        <f t="shared" si="1119"/>
        <v>3.7608047313349847E-3</v>
      </c>
      <c r="BG2915" s="2">
        <f t="shared" si="1120"/>
        <v>1.7186473234595361E-4</v>
      </c>
      <c r="BH2915" s="2">
        <f t="shared" si="1121"/>
        <v>4.0438760551989082E-4</v>
      </c>
      <c r="BJ2915" t="s">
        <v>3172</v>
      </c>
      <c r="BK2915" t="s">
        <v>2015</v>
      </c>
      <c r="BL2915">
        <v>1</v>
      </c>
      <c r="BN2915" s="112">
        <v>50</v>
      </c>
      <c r="BO2915" s="114">
        <v>7</v>
      </c>
      <c r="BP2915" s="118">
        <f t="shared" si="1098"/>
        <v>50007</v>
      </c>
      <c r="BQ2915" s="118">
        <f t="shared" si="1097"/>
        <v>50007</v>
      </c>
      <c r="BR2915" s="5" t="s">
        <v>3151</v>
      </c>
      <c r="BS2915" s="63">
        <f>SUMIF(Town!$BI$1362:$BI$1607,$BP2915,Town!BL$1362:BL$1607)</f>
        <v>0</v>
      </c>
      <c r="BT2915" s="63">
        <f>SUMIF(Town!$BI$1362:$BI$1607,$BP2915,Town!BM$1362:BM$1607)</f>
        <v>0</v>
      </c>
      <c r="BV2915" s="63"/>
      <c r="CE2915" s="63">
        <v>0</v>
      </c>
      <c r="CG2915" s="63">
        <f>SUMIF(Town!$BI$1362:$BI$1607,$BP2915,Town!BY$1362:BY$1607)</f>
        <v>0</v>
      </c>
    </row>
    <row r="2916" spans="1:85" ht="15" hidden="1" customHeight="1" outlineLevel="1">
      <c r="A2916" t="s">
        <v>841</v>
      </c>
      <c r="B2916" t="s">
        <v>2015</v>
      </c>
      <c r="C2916" s="1">
        <f t="shared" si="1113"/>
        <v>3288</v>
      </c>
      <c r="D2916" s="5">
        <f>IF(N2916&gt;0, RANK(N2916,(N2916:P2916,Q2916:AE2916)),0)</f>
        <v>2</v>
      </c>
      <c r="E2916" s="5">
        <f>IF(O2916&gt;0,RANK(O2916,(N2916:P2916,Q2916:AE2916)),0)</f>
        <v>1</v>
      </c>
      <c r="F2916" s="5">
        <f>IF(P2916&gt;0,RANK(P2916,(N2916:P2916,Q2916:AE2916)),0)</f>
        <v>9</v>
      </c>
      <c r="G2916" s="129">
        <f t="shared" si="1110"/>
        <v>368</v>
      </c>
      <c r="H2916" s="134">
        <f t="shared" si="1111"/>
        <v>0.11192214111922141</v>
      </c>
      <c r="I2916" s="2"/>
      <c r="J2916" s="2">
        <f t="shared" si="1114"/>
        <v>0.42731143552311435</v>
      </c>
      <c r="K2916" s="2">
        <f t="shared" si="1115"/>
        <v>0.53923357664233573</v>
      </c>
      <c r="L2916" s="2">
        <f t="shared" si="1116"/>
        <v>3.0413625304136254E-4</v>
      </c>
      <c r="M2916" s="2">
        <f t="shared" si="1117"/>
        <v>3.3150851581508559E-2</v>
      </c>
      <c r="N2916" s="63">
        <v>1405</v>
      </c>
      <c r="O2916" s="63">
        <v>1773</v>
      </c>
      <c r="P2916" s="63">
        <v>1</v>
      </c>
      <c r="Q2916" s="63">
        <v>40</v>
      </c>
      <c r="R2916" s="63">
        <v>7</v>
      </c>
      <c r="S2916" s="63">
        <v>3</v>
      </c>
      <c r="T2916" s="63">
        <v>1</v>
      </c>
      <c r="U2916" s="63">
        <v>8</v>
      </c>
      <c r="V2916" s="63">
        <v>1</v>
      </c>
      <c r="W2916" s="63">
        <v>18</v>
      </c>
      <c r="X2916" s="63">
        <v>1</v>
      </c>
      <c r="Y2916" s="63">
        <v>0</v>
      </c>
      <c r="Z2916" s="63">
        <v>0</v>
      </c>
      <c r="AA2916" s="63">
        <v>2</v>
      </c>
      <c r="AB2916" s="63">
        <v>1</v>
      </c>
      <c r="AC2916" s="63">
        <v>1</v>
      </c>
      <c r="AD2916" s="63">
        <v>0</v>
      </c>
      <c r="AE2916" s="63">
        <v>0</v>
      </c>
      <c r="AF2916" s="63">
        <v>0</v>
      </c>
      <c r="AG2916" s="63">
        <v>0</v>
      </c>
      <c r="AH2916" s="63">
        <v>0</v>
      </c>
      <c r="AI2916" s="63">
        <v>0</v>
      </c>
      <c r="AJ2916" s="63">
        <v>0</v>
      </c>
      <c r="AK2916" s="63">
        <v>4</v>
      </c>
      <c r="AL2916" s="63">
        <v>0</v>
      </c>
      <c r="AM2916" s="63">
        <v>0</v>
      </c>
      <c r="AN2916" s="63">
        <v>0</v>
      </c>
      <c r="AO2916" s="63">
        <v>4</v>
      </c>
      <c r="AP2916" s="63">
        <v>3</v>
      </c>
      <c r="AQ2916" s="63">
        <v>0</v>
      </c>
      <c r="AR2916" s="63">
        <v>14</v>
      </c>
      <c r="AS2916" s="63">
        <v>0</v>
      </c>
      <c r="AT2916" s="63">
        <v>0</v>
      </c>
      <c r="AU2916" s="63">
        <v>0</v>
      </c>
      <c r="AV2916" s="63">
        <v>1</v>
      </c>
      <c r="AW2916" s="63">
        <v>0</v>
      </c>
      <c r="AX2916" s="63">
        <v>0</v>
      </c>
      <c r="AY2916" s="63">
        <v>0</v>
      </c>
      <c r="BA2916" s="5">
        <f>IF(Q2916&gt;0,RANK(Q2916,(N2916:P2916,Q2916:AE2916)),0)</f>
        <v>3</v>
      </c>
      <c r="BB2916" s="5">
        <f>IF(R2916&gt;0,RANK(R2916,(N2916:P2916,Q2916:AE2916)),0)</f>
        <v>6</v>
      </c>
      <c r="BC2916" s="5">
        <f>IF(T2916&gt;0,RANK(T2916,(N2916:P2916,Q2916:AE2916)),0)</f>
        <v>9</v>
      </c>
      <c r="BD2916" s="5">
        <f>IF(S2916&gt;0,RANK(S2916,(N2916:P2916,Q2916:AE2916)),0)</f>
        <v>7</v>
      </c>
      <c r="BE2916" s="2">
        <f t="shared" si="1118"/>
        <v>1.2165450121654502E-2</v>
      </c>
      <c r="BF2916" s="2">
        <f t="shared" si="1119"/>
        <v>2.1289537712895377E-3</v>
      </c>
      <c r="BG2916" s="2">
        <f t="shared" si="1120"/>
        <v>3.0413625304136254E-4</v>
      </c>
      <c r="BH2916" s="2">
        <f t="shared" si="1121"/>
        <v>9.1240875912408756E-4</v>
      </c>
      <c r="BJ2916" t="s">
        <v>841</v>
      </c>
      <c r="BK2916" t="s">
        <v>2015</v>
      </c>
      <c r="BL2916">
        <v>1</v>
      </c>
      <c r="BN2916" s="112">
        <v>50</v>
      </c>
      <c r="BO2916" s="114">
        <v>9</v>
      </c>
      <c r="BP2916" s="118">
        <f t="shared" si="1098"/>
        <v>50009</v>
      </c>
      <c r="BQ2916" s="118">
        <f t="shared" ref="BQ2916:BQ2979" si="1122">BP2916</f>
        <v>50009</v>
      </c>
      <c r="BR2916" s="5" t="s">
        <v>3151</v>
      </c>
      <c r="BS2916" s="63">
        <f>SUMIF(Town!$BI$1362:$BI$1607,$BP2916,Town!BL$1362:BL$1607)</f>
        <v>0</v>
      </c>
      <c r="BT2916" s="63">
        <f>SUMIF(Town!$BI$1362:$BI$1607,$BP2916,Town!BM$1362:BM$1607)</f>
        <v>0</v>
      </c>
      <c r="BV2916" s="63"/>
      <c r="CE2916" s="63">
        <v>0</v>
      </c>
      <c r="CG2916" s="63">
        <f>SUMIF(Town!$BI$1362:$BI$1607,$BP2916,Town!BY$1362:BY$1607)</f>
        <v>0</v>
      </c>
    </row>
    <row r="2917" spans="1:85" ht="15" hidden="1" customHeight="1" outlineLevel="1">
      <c r="A2917" t="s">
        <v>1137</v>
      </c>
      <c r="B2917" t="s">
        <v>2015</v>
      </c>
      <c r="C2917" s="1">
        <f t="shared" si="1113"/>
        <v>25830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13</v>
      </c>
      <c r="G2917" s="129">
        <f t="shared" si="1110"/>
        <v>2337</v>
      </c>
      <c r="H2917" s="134">
        <f t="shared" si="1111"/>
        <v>9.0476190476190474E-2</v>
      </c>
      <c r="I2917" s="2"/>
      <c r="J2917" s="2">
        <f t="shared" si="1114"/>
        <v>0.52694541231126601</v>
      </c>
      <c r="K2917" s="2">
        <f t="shared" si="1115"/>
        <v>0.43646922183507547</v>
      </c>
      <c r="L2917" s="2">
        <f t="shared" si="1116"/>
        <v>1.9357336430507162E-4</v>
      </c>
      <c r="M2917" s="2">
        <f t="shared" si="1117"/>
        <v>3.6391792489353439E-2</v>
      </c>
      <c r="N2917" s="63">
        <v>13611</v>
      </c>
      <c r="O2917" s="63">
        <v>11274</v>
      </c>
      <c r="P2917" s="63">
        <v>5</v>
      </c>
      <c r="Q2917" s="63">
        <v>335</v>
      </c>
      <c r="R2917" s="63">
        <v>59</v>
      </c>
      <c r="S2917" s="63">
        <v>16</v>
      </c>
      <c r="T2917" s="63">
        <v>2</v>
      </c>
      <c r="U2917" s="63">
        <v>96</v>
      </c>
      <c r="V2917" s="63">
        <v>6</v>
      </c>
      <c r="W2917" s="63">
        <v>140</v>
      </c>
      <c r="X2917" s="63">
        <v>15</v>
      </c>
      <c r="Y2917" s="63">
        <v>0</v>
      </c>
      <c r="Z2917" s="63">
        <v>24</v>
      </c>
      <c r="AA2917" s="63">
        <v>11</v>
      </c>
      <c r="AB2917" s="63">
        <v>5</v>
      </c>
      <c r="AC2917" s="63">
        <v>4</v>
      </c>
      <c r="AD2917" s="63">
        <v>0</v>
      </c>
      <c r="AE2917" s="63">
        <v>6</v>
      </c>
      <c r="AF2917" s="63">
        <v>0</v>
      </c>
      <c r="AG2917" s="63">
        <v>0</v>
      </c>
      <c r="AH2917" s="63">
        <v>0</v>
      </c>
      <c r="AI2917" s="63">
        <v>0</v>
      </c>
      <c r="AJ2917" s="63">
        <v>0</v>
      </c>
      <c r="AK2917" s="63">
        <v>20</v>
      </c>
      <c r="AL2917" s="63">
        <v>0</v>
      </c>
      <c r="AM2917" s="63">
        <v>0</v>
      </c>
      <c r="AN2917" s="63">
        <v>0</v>
      </c>
      <c r="AO2917" s="63">
        <v>66</v>
      </c>
      <c r="AP2917" s="63">
        <v>5</v>
      </c>
      <c r="AQ2917" s="63">
        <v>0</v>
      </c>
      <c r="AR2917" s="63">
        <v>120</v>
      </c>
      <c r="AS2917" s="63">
        <v>1</v>
      </c>
      <c r="AT2917" s="63">
        <v>0</v>
      </c>
      <c r="AU2917" s="63">
        <v>0</v>
      </c>
      <c r="AV2917" s="63">
        <v>9</v>
      </c>
      <c r="AW2917" s="63">
        <v>0</v>
      </c>
      <c r="AX2917" s="63">
        <v>0</v>
      </c>
      <c r="AY2917" s="63">
        <v>0</v>
      </c>
      <c r="BA2917" s="5">
        <f>IF(Q2917&gt;0,RANK(Q2917,(N2917:P2917,Q2917:AE2917)),0)</f>
        <v>3</v>
      </c>
      <c r="BB2917" s="5">
        <f>IF(R2917&gt;0,RANK(R2917,(N2917:P2917,Q2917:AE2917)),0)</f>
        <v>6</v>
      </c>
      <c r="BC2917" s="5">
        <f>IF(T2917&gt;0,RANK(T2917,(N2917:P2917,Q2917:AE2917)),0)</f>
        <v>16</v>
      </c>
      <c r="BD2917" s="5">
        <f>IF(S2917&gt;0,RANK(S2917,(N2917:P2917,Q2917:AE2917)),0)</f>
        <v>8</v>
      </c>
      <c r="BE2917" s="2">
        <f t="shared" si="1118"/>
        <v>1.2969415408439799E-2</v>
      </c>
      <c r="BF2917" s="2">
        <f t="shared" si="1119"/>
        <v>2.2841656987998451E-3</v>
      </c>
      <c r="BG2917" s="2">
        <f t="shared" si="1120"/>
        <v>7.7429345722028649E-5</v>
      </c>
      <c r="BH2917" s="2">
        <f t="shared" si="1121"/>
        <v>6.1943476577622919E-4</v>
      </c>
      <c r="BJ2917" t="s">
        <v>1137</v>
      </c>
      <c r="BK2917" t="s">
        <v>2015</v>
      </c>
      <c r="BL2917">
        <v>1</v>
      </c>
      <c r="BN2917" s="112">
        <v>50</v>
      </c>
      <c r="BO2917" s="114">
        <v>11</v>
      </c>
      <c r="BP2917" s="118">
        <f t="shared" si="1098"/>
        <v>50011</v>
      </c>
      <c r="BQ2917" s="118">
        <f t="shared" si="1122"/>
        <v>50011</v>
      </c>
      <c r="BR2917" s="5" t="s">
        <v>3151</v>
      </c>
      <c r="BS2917" s="63">
        <f>SUMIF(Town!$BI$1362:$BI$1607,$BP2917,Town!BL$1362:BL$1607)</f>
        <v>0</v>
      </c>
      <c r="BT2917" s="63">
        <f>SUMIF(Town!$BI$1362:$BI$1607,$BP2917,Town!BM$1362:BM$1607)</f>
        <v>0</v>
      </c>
      <c r="BV2917" s="63"/>
      <c r="CE2917" s="63">
        <v>0</v>
      </c>
      <c r="CG2917" s="63">
        <f>SUMIF(Town!$BI$1362:$BI$1607,$BP2917,Town!BY$1362:BY$1607)</f>
        <v>0</v>
      </c>
    </row>
    <row r="2918" spans="1:85" ht="15" hidden="1" customHeight="1" outlineLevel="1">
      <c r="A2918" t="s">
        <v>3173</v>
      </c>
      <c r="B2918" t="s">
        <v>2015</v>
      </c>
      <c r="C2918" s="1">
        <f t="shared" si="1113"/>
        <v>4851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9</v>
      </c>
      <c r="G2918" s="129">
        <f t="shared" si="1110"/>
        <v>1095</v>
      </c>
      <c r="H2918" s="134">
        <f t="shared" si="1111"/>
        <v>0.22572665429808286</v>
      </c>
      <c r="I2918" s="2"/>
      <c r="J2918" s="2">
        <f t="shared" si="1114"/>
        <v>0.59884559884559885</v>
      </c>
      <c r="K2918" s="2">
        <f t="shared" si="1115"/>
        <v>0.37311894454751598</v>
      </c>
      <c r="L2918" s="2">
        <f t="shared" si="1116"/>
        <v>4.1228612657184083E-4</v>
      </c>
      <c r="M2918" s="2">
        <f t="shared" si="1117"/>
        <v>2.7623170480313326E-2</v>
      </c>
      <c r="N2918" s="63">
        <v>2905</v>
      </c>
      <c r="O2918" s="63">
        <v>1810</v>
      </c>
      <c r="P2918" s="63">
        <v>2</v>
      </c>
      <c r="Q2918" s="63">
        <v>35</v>
      </c>
      <c r="R2918" s="63">
        <v>12</v>
      </c>
      <c r="S2918" s="63">
        <v>4</v>
      </c>
      <c r="T2918" s="63">
        <v>0</v>
      </c>
      <c r="U2918" s="63">
        <v>13</v>
      </c>
      <c r="V2918" s="63">
        <v>0</v>
      </c>
      <c r="W2918" s="63">
        <v>34</v>
      </c>
      <c r="X2918" s="63">
        <v>1</v>
      </c>
      <c r="Y2918" s="63">
        <v>0</v>
      </c>
      <c r="Z2918" s="63">
        <v>1</v>
      </c>
      <c r="AA2918" s="63">
        <v>1</v>
      </c>
      <c r="AB2918" s="63">
        <v>3</v>
      </c>
      <c r="AC2918" s="63">
        <v>0</v>
      </c>
      <c r="AD2918" s="63">
        <v>0</v>
      </c>
      <c r="AE2918" s="63">
        <v>1</v>
      </c>
      <c r="AF2918" s="63">
        <v>0</v>
      </c>
      <c r="AG2918" s="63">
        <v>0</v>
      </c>
      <c r="AH2918" s="63">
        <v>0</v>
      </c>
      <c r="AI2918" s="63">
        <v>0</v>
      </c>
      <c r="AJ2918" s="63">
        <v>0</v>
      </c>
      <c r="AK2918" s="63">
        <v>3</v>
      </c>
      <c r="AL2918" s="63">
        <v>0</v>
      </c>
      <c r="AM2918" s="63">
        <v>0</v>
      </c>
      <c r="AN2918" s="63">
        <v>0</v>
      </c>
      <c r="AO2918" s="63">
        <v>11</v>
      </c>
      <c r="AP2918" s="63">
        <v>2</v>
      </c>
      <c r="AQ2918" s="63">
        <v>0</v>
      </c>
      <c r="AR2918" s="63">
        <v>12</v>
      </c>
      <c r="AS2918" s="63">
        <v>0</v>
      </c>
      <c r="AT2918" s="63">
        <v>0</v>
      </c>
      <c r="AU2918" s="63">
        <v>0</v>
      </c>
      <c r="AV2918" s="63">
        <v>1</v>
      </c>
      <c r="AW2918" s="63">
        <v>0</v>
      </c>
      <c r="AX2918" s="63">
        <v>0</v>
      </c>
      <c r="AY2918" s="63">
        <v>0</v>
      </c>
      <c r="BA2918" s="5">
        <f>IF(Q2918&gt;0,RANK(Q2918,(N2918:P2918,Q2918:AE2918)),0)</f>
        <v>3</v>
      </c>
      <c r="BB2918" s="5">
        <f>IF(R2918&gt;0,RANK(R2918,(N2918:P2918,Q2918:AE2918)),0)</f>
        <v>6</v>
      </c>
      <c r="BC2918" s="5">
        <f>IF(T2918&gt;0,RANK(T2918,(N2918:P2918,Q2918:AE2918)),0)</f>
        <v>0</v>
      </c>
      <c r="BD2918" s="5">
        <f>IF(S2918&gt;0,RANK(S2918,(N2918:P2918,Q2918:AE2918)),0)</f>
        <v>7</v>
      </c>
      <c r="BE2918" s="2">
        <f t="shared" si="1118"/>
        <v>7.215007215007215E-3</v>
      </c>
      <c r="BF2918" s="2">
        <f t="shared" si="1119"/>
        <v>2.4737167594310453E-3</v>
      </c>
      <c r="BG2918" s="2">
        <f t="shared" si="1120"/>
        <v>0</v>
      </c>
      <c r="BH2918" s="2">
        <f t="shared" si="1121"/>
        <v>8.2457225314368167E-4</v>
      </c>
      <c r="BJ2918" t="s">
        <v>3173</v>
      </c>
      <c r="BK2918" t="s">
        <v>2015</v>
      </c>
      <c r="BL2918">
        <v>1</v>
      </c>
      <c r="BN2918" s="112">
        <v>50</v>
      </c>
      <c r="BO2918" s="114">
        <v>13</v>
      </c>
      <c r="BP2918" s="118">
        <f t="shared" si="1098"/>
        <v>50013</v>
      </c>
      <c r="BQ2918" s="118">
        <f t="shared" si="1122"/>
        <v>50013</v>
      </c>
      <c r="BR2918" s="5" t="s">
        <v>3151</v>
      </c>
      <c r="BS2918" s="63">
        <f>SUMIF(Town!$BI$1362:$BI$1607,$BP2918,Town!BL$1362:BL$1607)</f>
        <v>0</v>
      </c>
      <c r="BT2918" s="63">
        <f>SUMIF(Town!$BI$1362:$BI$1607,$BP2918,Town!BM$1362:BM$1607)</f>
        <v>0</v>
      </c>
      <c r="BV2918" s="63"/>
      <c r="CE2918" s="63">
        <v>0</v>
      </c>
      <c r="CG2918" s="63">
        <f>SUMIF(Town!$BI$1362:$BI$1607,$BP2918,Town!BY$1362:BY$1607)</f>
        <v>0</v>
      </c>
    </row>
    <row r="2919" spans="1:85" ht="15" hidden="1" customHeight="1" outlineLevel="1">
      <c r="A2919" t="s">
        <v>2767</v>
      </c>
      <c r="B2919" t="s">
        <v>2015</v>
      </c>
      <c r="C2919" s="1">
        <f t="shared" si="1113"/>
        <v>14915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13</v>
      </c>
      <c r="G2919" s="129">
        <f t="shared" si="1110"/>
        <v>6077</v>
      </c>
      <c r="H2919" s="134">
        <f t="shared" si="1111"/>
        <v>0.40744217230975527</v>
      </c>
      <c r="I2919" s="2"/>
      <c r="J2919" s="2">
        <f t="shared" si="1114"/>
        <v>0.68655715722427091</v>
      </c>
      <c r="K2919" s="2">
        <f t="shared" si="1115"/>
        <v>0.27911498491451558</v>
      </c>
      <c r="L2919" s="2">
        <f t="shared" si="1116"/>
        <v>2.0113979215554811E-4</v>
      </c>
      <c r="M2919" s="2">
        <f t="shared" si="1117"/>
        <v>3.4126718069057961E-2</v>
      </c>
      <c r="N2919" s="63">
        <v>10240</v>
      </c>
      <c r="O2919" s="63">
        <v>4163</v>
      </c>
      <c r="P2919" s="63">
        <v>3</v>
      </c>
      <c r="Q2919" s="63">
        <v>168</v>
      </c>
      <c r="R2919" s="63">
        <v>44</v>
      </c>
      <c r="S2919" s="63">
        <v>9</v>
      </c>
      <c r="T2919" s="63">
        <v>3</v>
      </c>
      <c r="U2919" s="63">
        <v>60</v>
      </c>
      <c r="V2919" s="63">
        <v>9</v>
      </c>
      <c r="W2919" s="63">
        <v>71</v>
      </c>
      <c r="X2919" s="63">
        <v>6</v>
      </c>
      <c r="Y2919" s="63">
        <v>0</v>
      </c>
      <c r="Z2919" s="63">
        <v>6</v>
      </c>
      <c r="AA2919" s="63">
        <v>6</v>
      </c>
      <c r="AB2919" s="63">
        <v>5</v>
      </c>
      <c r="AC2919" s="63">
        <v>1</v>
      </c>
      <c r="AD2919" s="63">
        <v>0</v>
      </c>
      <c r="AE2919" s="63">
        <v>0</v>
      </c>
      <c r="AF2919" s="63">
        <v>0</v>
      </c>
      <c r="AG2919" s="63">
        <v>0</v>
      </c>
      <c r="AH2919" s="63">
        <v>0</v>
      </c>
      <c r="AI2919" s="63">
        <v>0</v>
      </c>
      <c r="AJ2919" s="63">
        <v>0</v>
      </c>
      <c r="AK2919" s="63">
        <v>11</v>
      </c>
      <c r="AL2919" s="63">
        <v>0</v>
      </c>
      <c r="AM2919" s="63">
        <v>0</v>
      </c>
      <c r="AN2919" s="63">
        <v>0</v>
      </c>
      <c r="AO2919" s="63">
        <v>43</v>
      </c>
      <c r="AP2919" s="63">
        <v>3</v>
      </c>
      <c r="AQ2919" s="63">
        <v>0</v>
      </c>
      <c r="AR2919" s="63">
        <v>56</v>
      </c>
      <c r="AS2919" s="63">
        <v>1</v>
      </c>
      <c r="AT2919" s="63">
        <v>0</v>
      </c>
      <c r="AU2919" s="63">
        <v>0</v>
      </c>
      <c r="AV2919" s="63">
        <v>7</v>
      </c>
      <c r="AW2919" s="63">
        <v>0</v>
      </c>
      <c r="AX2919" s="63">
        <v>0</v>
      </c>
      <c r="AY2919" s="63">
        <v>0</v>
      </c>
      <c r="BA2919" s="5">
        <f>IF(Q2919&gt;0,RANK(Q2919,(N2919:P2919,Q2919:AE2919)),0)</f>
        <v>3</v>
      </c>
      <c r="BB2919" s="5">
        <f>IF(R2919&gt;0,RANK(R2919,(N2919:P2919,Q2919:AE2919)),0)</f>
        <v>6</v>
      </c>
      <c r="BC2919" s="5">
        <f>IF(T2919&gt;0,RANK(T2919,(N2919:P2919,Q2919:AE2919)),0)</f>
        <v>13</v>
      </c>
      <c r="BD2919" s="5">
        <f>IF(S2919&gt;0,RANK(S2919,(N2919:P2919,Q2919:AE2919)),0)</f>
        <v>7</v>
      </c>
      <c r="BE2919" s="2">
        <f t="shared" si="1118"/>
        <v>1.1263828360710694E-2</v>
      </c>
      <c r="BF2919" s="2">
        <f t="shared" si="1119"/>
        <v>2.9500502849480388E-3</v>
      </c>
      <c r="BG2919" s="2">
        <f t="shared" si="1120"/>
        <v>2.0113979215554811E-4</v>
      </c>
      <c r="BH2919" s="2">
        <f t="shared" si="1121"/>
        <v>6.0341937646664432E-4</v>
      </c>
      <c r="BJ2919" t="s">
        <v>2767</v>
      </c>
      <c r="BK2919" t="s">
        <v>2015</v>
      </c>
      <c r="BL2919">
        <v>1</v>
      </c>
      <c r="BN2919" s="112">
        <v>50</v>
      </c>
      <c r="BO2919" s="114">
        <v>15</v>
      </c>
      <c r="BP2919" s="118">
        <f t="shared" si="1098"/>
        <v>50015</v>
      </c>
      <c r="BQ2919" s="118">
        <f t="shared" si="1122"/>
        <v>50015</v>
      </c>
      <c r="BR2919" s="5" t="s">
        <v>3151</v>
      </c>
      <c r="BS2919" s="63">
        <f>SUMIF(Town!$BI$1362:$BI$1607,$BP2919,Town!BL$1362:BL$1607)</f>
        <v>0</v>
      </c>
      <c r="BT2919" s="63">
        <f>SUMIF(Town!$BI$1362:$BI$1607,$BP2919,Town!BM$1362:BM$1607)</f>
        <v>0</v>
      </c>
      <c r="BV2919" s="63"/>
      <c r="CE2919" s="63">
        <v>0</v>
      </c>
      <c r="CG2919" s="63">
        <f>SUMIF(Town!$BI$1362:$BI$1607,$BP2919,Town!BY$1362:BY$1607)</f>
        <v>0</v>
      </c>
    </row>
    <row r="2920" spans="1:85" ht="15" hidden="1" customHeight="1" outlineLevel="1">
      <c r="A2920" t="s">
        <v>2012</v>
      </c>
      <c r="B2920" t="s">
        <v>2015</v>
      </c>
      <c r="C2920" s="1">
        <f t="shared" si="1113"/>
        <v>17122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13</v>
      </c>
      <c r="G2920" s="129">
        <f t="shared" si="1110"/>
        <v>4117</v>
      </c>
      <c r="H2920" s="134">
        <f t="shared" si="1111"/>
        <v>0.24045088190631936</v>
      </c>
      <c r="I2920" s="2"/>
      <c r="J2920" s="2">
        <f t="shared" si="1114"/>
        <v>0.60179885527391663</v>
      </c>
      <c r="K2920" s="2">
        <f t="shared" si="1115"/>
        <v>0.36134797336759722</v>
      </c>
      <c r="L2920" s="2">
        <f t="shared" si="1116"/>
        <v>3.5042635206167504E-4</v>
      </c>
      <c r="M2920" s="2">
        <f t="shared" si="1117"/>
        <v>3.6502745006424475E-2</v>
      </c>
      <c r="N2920" s="63">
        <v>10304</v>
      </c>
      <c r="O2920" s="63">
        <v>6187</v>
      </c>
      <c r="P2920" s="63">
        <v>6</v>
      </c>
      <c r="Q2920" s="63">
        <v>162</v>
      </c>
      <c r="R2920" s="63">
        <v>57</v>
      </c>
      <c r="S2920" s="63">
        <v>9</v>
      </c>
      <c r="T2920" s="63">
        <v>2</v>
      </c>
      <c r="U2920" s="63">
        <v>78</v>
      </c>
      <c r="V2920" s="63">
        <v>11</v>
      </c>
      <c r="W2920" s="63">
        <v>94</v>
      </c>
      <c r="X2920" s="63">
        <v>17</v>
      </c>
      <c r="Y2920" s="63">
        <v>0</v>
      </c>
      <c r="Z2920" s="63">
        <v>13</v>
      </c>
      <c r="AA2920" s="63">
        <v>16</v>
      </c>
      <c r="AB2920" s="63">
        <v>2</v>
      </c>
      <c r="AC2920" s="63">
        <v>8</v>
      </c>
      <c r="AD2920" s="63">
        <v>0</v>
      </c>
      <c r="AE2920" s="63">
        <v>0</v>
      </c>
      <c r="AF2920" s="63">
        <v>0</v>
      </c>
      <c r="AG2920" s="63">
        <v>0</v>
      </c>
      <c r="AH2920" s="63">
        <v>0</v>
      </c>
      <c r="AI2920" s="63">
        <v>0</v>
      </c>
      <c r="AJ2920" s="63">
        <v>0</v>
      </c>
      <c r="AK2920" s="63">
        <v>16</v>
      </c>
      <c r="AL2920" s="63">
        <v>0</v>
      </c>
      <c r="AM2920" s="63">
        <v>0</v>
      </c>
      <c r="AN2920" s="63">
        <v>0</v>
      </c>
      <c r="AO2920" s="63">
        <v>49</v>
      </c>
      <c r="AP2920" s="63">
        <v>8</v>
      </c>
      <c r="AQ2920" s="63">
        <v>0</v>
      </c>
      <c r="AR2920" s="63">
        <v>73</v>
      </c>
      <c r="AS2920" s="63">
        <v>3</v>
      </c>
      <c r="AT2920" s="63">
        <v>0</v>
      </c>
      <c r="AU2920" s="63">
        <v>0</v>
      </c>
      <c r="AV2920" s="63">
        <v>7</v>
      </c>
      <c r="AW2920" s="63">
        <v>0</v>
      </c>
      <c r="AX2920" s="63">
        <v>0</v>
      </c>
      <c r="AY2920" s="63">
        <v>0</v>
      </c>
      <c r="BA2920" s="5">
        <f>IF(Q2920&gt;0,RANK(Q2920,(N2920:P2920,Q2920:AE2920)),0)</f>
        <v>3</v>
      </c>
      <c r="BB2920" s="5">
        <f>IF(R2920&gt;0,RANK(R2920,(N2920:P2920,Q2920:AE2920)),0)</f>
        <v>6</v>
      </c>
      <c r="BC2920" s="5">
        <f>IF(T2920&gt;0,RANK(T2920,(N2920:P2920,Q2920:AE2920)),0)</f>
        <v>14</v>
      </c>
      <c r="BD2920" s="5">
        <f>IF(S2920&gt;0,RANK(S2920,(N2920:P2920,Q2920:AE2920)),0)</f>
        <v>11</v>
      </c>
      <c r="BE2920" s="2">
        <f t="shared" si="1118"/>
        <v>9.4615115056652255E-3</v>
      </c>
      <c r="BF2920" s="2">
        <f t="shared" si="1119"/>
        <v>3.3290503445859128E-3</v>
      </c>
      <c r="BG2920" s="2">
        <f t="shared" si="1120"/>
        <v>1.1680878402055835E-4</v>
      </c>
      <c r="BH2920" s="2">
        <f t="shared" si="1121"/>
        <v>5.2563952809251259E-4</v>
      </c>
      <c r="BJ2920" t="s">
        <v>2012</v>
      </c>
      <c r="BK2920" t="s">
        <v>2015</v>
      </c>
      <c r="BL2920">
        <v>1</v>
      </c>
      <c r="BN2920" s="112">
        <v>50</v>
      </c>
      <c r="BO2920" s="114">
        <v>17</v>
      </c>
      <c r="BP2920" s="118">
        <f t="shared" si="1098"/>
        <v>50017</v>
      </c>
      <c r="BQ2920" s="118">
        <f t="shared" si="1122"/>
        <v>50017</v>
      </c>
      <c r="BR2920" s="5" t="s">
        <v>3151</v>
      </c>
      <c r="BS2920" s="63">
        <f>SUMIF(Town!$BI$1362:$BI$1607,$BP2920,Town!BL$1362:BL$1607)</f>
        <v>0</v>
      </c>
      <c r="BT2920" s="63">
        <f>SUMIF(Town!$BI$1362:$BI$1607,$BP2920,Town!BM$1362:BM$1607)</f>
        <v>0</v>
      </c>
      <c r="BV2920" s="63"/>
      <c r="CE2920" s="63">
        <v>0</v>
      </c>
      <c r="CG2920" s="63">
        <f>SUMIF(Town!$BI$1362:$BI$1607,$BP2920,Town!BY$1362:BY$1607)</f>
        <v>0</v>
      </c>
    </row>
    <row r="2921" spans="1:85" ht="15" hidden="1" customHeight="1" outlineLevel="1">
      <c r="A2921" t="s">
        <v>405</v>
      </c>
      <c r="B2921" t="s">
        <v>2015</v>
      </c>
      <c r="C2921" s="1">
        <f t="shared" si="1113"/>
        <v>14096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13</v>
      </c>
      <c r="G2921" s="129">
        <f t="shared" si="1110"/>
        <v>635</v>
      </c>
      <c r="H2921" s="134">
        <f t="shared" si="1111"/>
        <v>4.5048240635641314E-2</v>
      </c>
      <c r="I2921" s="2"/>
      <c r="J2921" s="2">
        <f t="shared" si="1114"/>
        <v>0.50702326901248584</v>
      </c>
      <c r="K2921" s="2">
        <f t="shared" si="1115"/>
        <v>0.46197502837684451</v>
      </c>
      <c r="L2921" s="2">
        <f t="shared" si="1116"/>
        <v>2.1282633371169125E-4</v>
      </c>
      <c r="M2921" s="2">
        <f t="shared" si="1117"/>
        <v>3.0788876276957956E-2</v>
      </c>
      <c r="N2921" s="63">
        <v>7147</v>
      </c>
      <c r="O2921" s="63">
        <v>6512</v>
      </c>
      <c r="P2921" s="63">
        <v>3</v>
      </c>
      <c r="Q2921" s="63">
        <v>133</v>
      </c>
      <c r="R2921" s="63">
        <v>35</v>
      </c>
      <c r="S2921" s="63">
        <v>8</v>
      </c>
      <c r="T2921" s="63">
        <v>2</v>
      </c>
      <c r="U2921" s="63">
        <v>34</v>
      </c>
      <c r="V2921" s="63">
        <v>8</v>
      </c>
      <c r="W2921" s="63">
        <v>73</v>
      </c>
      <c r="X2921" s="63">
        <v>8</v>
      </c>
      <c r="Y2921" s="63">
        <v>0</v>
      </c>
      <c r="Z2921" s="63">
        <v>5</v>
      </c>
      <c r="AA2921" s="63">
        <v>6</v>
      </c>
      <c r="AB2921" s="63">
        <v>2</v>
      </c>
      <c r="AC2921" s="63">
        <v>4</v>
      </c>
      <c r="AD2921" s="63">
        <v>0</v>
      </c>
      <c r="AE2921" s="63">
        <v>1</v>
      </c>
      <c r="AF2921" s="63">
        <v>0</v>
      </c>
      <c r="AG2921" s="63">
        <v>0</v>
      </c>
      <c r="AH2921" s="63">
        <v>0</v>
      </c>
      <c r="AI2921" s="63">
        <v>0</v>
      </c>
      <c r="AJ2921" s="63">
        <v>0</v>
      </c>
      <c r="AK2921" s="63">
        <v>7</v>
      </c>
      <c r="AL2921" s="63">
        <v>0</v>
      </c>
      <c r="AM2921" s="63">
        <v>0</v>
      </c>
      <c r="AN2921" s="63">
        <v>0</v>
      </c>
      <c r="AO2921" s="63">
        <v>45</v>
      </c>
      <c r="AP2921" s="63">
        <v>5</v>
      </c>
      <c r="AQ2921" s="63">
        <v>0</v>
      </c>
      <c r="AR2921" s="63">
        <v>51</v>
      </c>
      <c r="AS2921" s="63">
        <v>1</v>
      </c>
      <c r="AT2921" s="63">
        <v>0</v>
      </c>
      <c r="AU2921" s="63">
        <v>0</v>
      </c>
      <c r="AV2921" s="63">
        <v>6</v>
      </c>
      <c r="AW2921" s="63">
        <v>0</v>
      </c>
      <c r="AX2921" s="63">
        <v>0</v>
      </c>
      <c r="AY2921" s="63">
        <v>0</v>
      </c>
      <c r="BA2921" s="5">
        <f>IF(Q2921&gt;0,RANK(Q2921,(N2921:P2921,Q2921:AE2921)),0)</f>
        <v>3</v>
      </c>
      <c r="BB2921" s="5">
        <f>IF(R2921&gt;0,RANK(R2921,(N2921:P2921,Q2921:AE2921)),0)</f>
        <v>5</v>
      </c>
      <c r="BC2921" s="5">
        <f>IF(T2921&gt;0,RANK(T2921,(N2921:P2921,Q2921:AE2921)),0)</f>
        <v>14</v>
      </c>
      <c r="BD2921" s="5">
        <f>IF(S2921&gt;0,RANK(S2921,(N2921:P2921,Q2921:AE2921)),0)</f>
        <v>7</v>
      </c>
      <c r="BE2921" s="2">
        <f t="shared" si="1118"/>
        <v>9.4353007945516456E-3</v>
      </c>
      <c r="BF2921" s="2">
        <f t="shared" si="1119"/>
        <v>2.4829738933030646E-3</v>
      </c>
      <c r="BG2921" s="2">
        <f t="shared" si="1120"/>
        <v>1.4188422247446084E-4</v>
      </c>
      <c r="BH2921" s="2">
        <f t="shared" si="1121"/>
        <v>5.6753688989784334E-4</v>
      </c>
      <c r="BJ2921" t="s">
        <v>405</v>
      </c>
      <c r="BK2921" t="s">
        <v>2015</v>
      </c>
      <c r="BL2921">
        <v>1</v>
      </c>
      <c r="BN2921" s="112">
        <v>50</v>
      </c>
      <c r="BO2921" s="114">
        <v>19</v>
      </c>
      <c r="BP2921" s="118">
        <f t="shared" si="1098"/>
        <v>50019</v>
      </c>
      <c r="BQ2921" s="118">
        <f t="shared" si="1122"/>
        <v>50019</v>
      </c>
      <c r="BR2921" s="5" t="s">
        <v>3151</v>
      </c>
      <c r="BS2921" s="63">
        <f>SUMIF(Town!$BI$1362:$BI$1607,$BP2921,Town!BL$1362:BL$1607)</f>
        <v>0</v>
      </c>
      <c r="BT2921" s="63">
        <f>SUMIF(Town!$BI$1362:$BI$1607,$BP2921,Town!BM$1362:BM$1607)</f>
        <v>0</v>
      </c>
      <c r="BV2921" s="63"/>
      <c r="CE2921" s="63">
        <v>0</v>
      </c>
      <c r="CG2921" s="63">
        <f>SUMIF(Town!$BI$1362:$BI$1607,$BP2921,Town!BY$1362:BY$1607)</f>
        <v>0</v>
      </c>
    </row>
    <row r="2922" spans="1:85" ht="15" hidden="1" customHeight="1" outlineLevel="1">
      <c r="A2922" t="s">
        <v>589</v>
      </c>
      <c r="B2922" t="s">
        <v>2015</v>
      </c>
      <c r="C2922" s="1">
        <f t="shared" si="1113"/>
        <v>33970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13</v>
      </c>
      <c r="G2922" s="129">
        <f t="shared" si="1110"/>
        <v>3558</v>
      </c>
      <c r="H2922" s="134">
        <f t="shared" si="1111"/>
        <v>0.10473947600824257</v>
      </c>
      <c r="I2922" s="2"/>
      <c r="J2922" s="2">
        <f t="shared" si="1114"/>
        <v>0.53664998528113039</v>
      </c>
      <c r="K2922" s="2">
        <f t="shared" si="1115"/>
        <v>0.43191050927288782</v>
      </c>
      <c r="L2922" s="2">
        <f t="shared" si="1116"/>
        <v>1.1775095672652341E-4</v>
      </c>
      <c r="M2922" s="2">
        <f t="shared" si="1117"/>
        <v>3.1321754489255262E-2</v>
      </c>
      <c r="N2922" s="63">
        <v>18230</v>
      </c>
      <c r="O2922" s="63">
        <v>14672</v>
      </c>
      <c r="P2922" s="63">
        <v>4</v>
      </c>
      <c r="Q2922" s="63">
        <v>339</v>
      </c>
      <c r="R2922" s="63">
        <v>84</v>
      </c>
      <c r="S2922" s="63">
        <v>20</v>
      </c>
      <c r="T2922" s="63">
        <v>2</v>
      </c>
      <c r="U2922" s="63">
        <v>127</v>
      </c>
      <c r="V2922" s="63">
        <v>12</v>
      </c>
      <c r="W2922" s="63">
        <v>151</v>
      </c>
      <c r="X2922" s="63">
        <v>15</v>
      </c>
      <c r="Y2922" s="63">
        <v>0</v>
      </c>
      <c r="Z2922" s="63">
        <v>22</v>
      </c>
      <c r="AA2922" s="63">
        <v>10</v>
      </c>
      <c r="AB2922" s="63">
        <v>2</v>
      </c>
      <c r="AC2922" s="63">
        <v>2</v>
      </c>
      <c r="AD2922" s="63">
        <v>0</v>
      </c>
      <c r="AE2922" s="63">
        <v>5</v>
      </c>
      <c r="AF2922" s="63">
        <v>0</v>
      </c>
      <c r="AG2922" s="63">
        <v>0</v>
      </c>
      <c r="AH2922" s="63">
        <v>0</v>
      </c>
      <c r="AI2922" s="63">
        <v>0</v>
      </c>
      <c r="AJ2922" s="63">
        <v>0</v>
      </c>
      <c r="AK2922" s="63">
        <v>18</v>
      </c>
      <c r="AL2922" s="63">
        <v>0</v>
      </c>
      <c r="AM2922" s="63">
        <v>0</v>
      </c>
      <c r="AN2922" s="63">
        <v>0</v>
      </c>
      <c r="AO2922" s="63">
        <v>84</v>
      </c>
      <c r="AP2922" s="63">
        <v>16</v>
      </c>
      <c r="AQ2922" s="63">
        <v>0</v>
      </c>
      <c r="AR2922" s="63">
        <v>139</v>
      </c>
      <c r="AS2922" s="63">
        <v>3</v>
      </c>
      <c r="AT2922" s="63">
        <v>0</v>
      </c>
      <c r="AU2922" s="63">
        <v>0</v>
      </c>
      <c r="AV2922" s="63">
        <v>13</v>
      </c>
      <c r="AW2922" s="63">
        <v>0</v>
      </c>
      <c r="AX2922" s="63">
        <v>0</v>
      </c>
      <c r="AY2922" s="63">
        <v>0</v>
      </c>
      <c r="BA2922" s="5">
        <f>IF(Q2922&gt;0,RANK(Q2922,(N2922:P2922,Q2922:AE2922)),0)</f>
        <v>3</v>
      </c>
      <c r="BB2922" s="5">
        <f>IF(R2922&gt;0,RANK(R2922,(N2922:P2922,Q2922:AE2922)),0)</f>
        <v>6</v>
      </c>
      <c r="BC2922" s="5">
        <f>IF(T2922&gt;0,RANK(T2922,(N2922:P2922,Q2922:AE2922)),0)</f>
        <v>14</v>
      </c>
      <c r="BD2922" s="5">
        <f>IF(S2922&gt;0,RANK(S2922,(N2922:P2922,Q2922:AE2922)),0)</f>
        <v>8</v>
      </c>
      <c r="BE2922" s="2">
        <f t="shared" si="1118"/>
        <v>9.9793935825728576E-3</v>
      </c>
      <c r="BF2922" s="2">
        <f t="shared" si="1119"/>
        <v>2.4727700912569915E-3</v>
      </c>
      <c r="BG2922" s="2">
        <f t="shared" si="1120"/>
        <v>5.8875478363261703E-5</v>
      </c>
      <c r="BH2922" s="2">
        <f t="shared" si="1121"/>
        <v>5.8875478363261706E-4</v>
      </c>
      <c r="BJ2922" t="s">
        <v>589</v>
      </c>
      <c r="BK2922" t="s">
        <v>2015</v>
      </c>
      <c r="BL2922">
        <v>1</v>
      </c>
      <c r="BN2922" s="112">
        <v>50</v>
      </c>
      <c r="BO2922" s="114">
        <v>21</v>
      </c>
      <c r="BP2922" s="118">
        <f t="shared" ref="BP2922:BP2985" si="1123">1000*BN2922+BO2922</f>
        <v>50021</v>
      </c>
      <c r="BQ2922" s="118">
        <f t="shared" si="1122"/>
        <v>50021</v>
      </c>
      <c r="BR2922" s="5" t="s">
        <v>3151</v>
      </c>
      <c r="BS2922" s="63">
        <f>SUMIF(Town!$BI$1362:$BI$1607,$BP2922,Town!BL$1362:BL$1607)</f>
        <v>0</v>
      </c>
      <c r="BT2922" s="63">
        <f>SUMIF(Town!$BI$1362:$BI$1607,$BP2922,Town!BM$1362:BM$1607)</f>
        <v>0</v>
      </c>
      <c r="BV2922" s="63"/>
      <c r="CE2922" s="63">
        <v>0</v>
      </c>
      <c r="CG2922" s="63">
        <f>SUMIF(Town!$BI$1362:$BI$1607,$BP2922,Town!BY$1362:BY$1607)</f>
        <v>0</v>
      </c>
    </row>
    <row r="2923" spans="1:85" ht="15" hidden="1" customHeight="1" outlineLevel="1">
      <c r="A2923" t="s">
        <v>691</v>
      </c>
      <c r="B2923" t="s">
        <v>2015</v>
      </c>
      <c r="C2923" s="1">
        <f t="shared" si="1113"/>
        <v>35307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10</v>
      </c>
      <c r="G2923" s="129">
        <f t="shared" si="1110"/>
        <v>16263</v>
      </c>
      <c r="H2923" s="134">
        <f t="shared" si="1111"/>
        <v>0.46061687484068314</v>
      </c>
      <c r="I2923" s="2"/>
      <c r="J2923" s="2">
        <f t="shared" si="1114"/>
        <v>0.71348457812898292</v>
      </c>
      <c r="K2923" s="2">
        <f t="shared" si="1115"/>
        <v>0.25286770328829977</v>
      </c>
      <c r="L2923" s="2">
        <f t="shared" si="1116"/>
        <v>3.3987594527997279E-4</v>
      </c>
      <c r="M2923" s="2">
        <f t="shared" si="1117"/>
        <v>3.3307842637437336E-2</v>
      </c>
      <c r="N2923" s="63">
        <v>25191</v>
      </c>
      <c r="O2923" s="63">
        <v>8928</v>
      </c>
      <c r="P2923" s="63">
        <v>12</v>
      </c>
      <c r="Q2923" s="63">
        <v>334</v>
      </c>
      <c r="R2923" s="63">
        <v>166</v>
      </c>
      <c r="S2923" s="63">
        <v>26</v>
      </c>
      <c r="T2923" s="63">
        <v>6</v>
      </c>
      <c r="U2923" s="63">
        <v>133</v>
      </c>
      <c r="V2923" s="63">
        <v>11</v>
      </c>
      <c r="W2923" s="63">
        <v>198</v>
      </c>
      <c r="X2923" s="63">
        <v>18</v>
      </c>
      <c r="Y2923" s="63">
        <v>0</v>
      </c>
      <c r="Z2923" s="63">
        <v>12</v>
      </c>
      <c r="AA2923" s="63">
        <v>14</v>
      </c>
      <c r="AB2923" s="63">
        <v>3</v>
      </c>
      <c r="AC2923" s="63">
        <v>10</v>
      </c>
      <c r="AD2923" s="63">
        <v>0</v>
      </c>
      <c r="AE2923" s="63">
        <v>6</v>
      </c>
      <c r="AF2923" s="63">
        <v>0</v>
      </c>
      <c r="AG2923" s="63">
        <v>0</v>
      </c>
      <c r="AH2923" s="63">
        <v>0</v>
      </c>
      <c r="AI2923" s="63">
        <v>0</v>
      </c>
      <c r="AJ2923" s="63">
        <v>0</v>
      </c>
      <c r="AK2923" s="63">
        <v>12</v>
      </c>
      <c r="AL2923" s="63">
        <v>0</v>
      </c>
      <c r="AM2923" s="63">
        <v>0</v>
      </c>
      <c r="AN2923" s="63">
        <v>0</v>
      </c>
      <c r="AO2923" s="63">
        <v>85</v>
      </c>
      <c r="AP2923" s="63">
        <v>12</v>
      </c>
      <c r="AQ2923" s="63">
        <v>0</v>
      </c>
      <c r="AR2923" s="63">
        <v>112</v>
      </c>
      <c r="AS2923" s="63">
        <v>4</v>
      </c>
      <c r="AT2923" s="63">
        <v>0</v>
      </c>
      <c r="AU2923" s="63">
        <v>0</v>
      </c>
      <c r="AV2923" s="63">
        <v>14</v>
      </c>
      <c r="AW2923" s="63">
        <v>0</v>
      </c>
      <c r="AX2923" s="63">
        <v>0</v>
      </c>
      <c r="AY2923" s="63">
        <v>0</v>
      </c>
      <c r="BA2923" s="5">
        <f>IF(Q2923&gt;0,RANK(Q2923,(N2923:P2923,Q2923:AE2923)),0)</f>
        <v>3</v>
      </c>
      <c r="BB2923" s="5">
        <f>IF(R2923&gt;0,RANK(R2923,(N2923:P2923,Q2923:AE2923)),0)</f>
        <v>5</v>
      </c>
      <c r="BC2923" s="5">
        <f>IF(T2923&gt;0,RANK(T2923,(N2923:P2923,Q2923:AE2923)),0)</f>
        <v>14</v>
      </c>
      <c r="BD2923" s="5">
        <f>IF(S2923&gt;0,RANK(S2923,(N2923:P2923,Q2923:AE2923)),0)</f>
        <v>7</v>
      </c>
      <c r="BE2923" s="2">
        <f t="shared" si="1118"/>
        <v>9.4598804769592433E-3</v>
      </c>
      <c r="BF2923" s="2">
        <f t="shared" si="1119"/>
        <v>4.701617243039624E-3</v>
      </c>
      <c r="BG2923" s="2">
        <f t="shared" si="1120"/>
        <v>1.699379726399864E-4</v>
      </c>
      <c r="BH2923" s="2">
        <f t="shared" si="1121"/>
        <v>7.3639788143994107E-4</v>
      </c>
      <c r="BJ2923" t="s">
        <v>691</v>
      </c>
      <c r="BK2923" t="s">
        <v>2015</v>
      </c>
      <c r="BL2923">
        <v>1</v>
      </c>
      <c r="BN2923" s="112">
        <v>50</v>
      </c>
      <c r="BO2923" s="114">
        <v>23</v>
      </c>
      <c r="BP2923" s="118">
        <f t="shared" si="1123"/>
        <v>50023</v>
      </c>
      <c r="BQ2923" s="118">
        <f t="shared" si="1122"/>
        <v>50023</v>
      </c>
      <c r="BR2923" s="5" t="s">
        <v>3151</v>
      </c>
      <c r="BS2923" s="63">
        <f>SUMIF(Town!$BI$1362:$BI$1607,$BP2923,Town!BL$1362:BL$1607)</f>
        <v>0</v>
      </c>
      <c r="BT2923" s="63">
        <f>SUMIF(Town!$BI$1362:$BI$1607,$BP2923,Town!BM$1362:BM$1607)</f>
        <v>0</v>
      </c>
      <c r="BV2923" s="63"/>
      <c r="CE2923" s="63">
        <v>0</v>
      </c>
      <c r="CG2923" s="63">
        <f>SUMIF(Town!$BI$1362:$BI$1607,$BP2923,Town!BY$1362:BY$1607)</f>
        <v>0</v>
      </c>
    </row>
    <row r="2924" spans="1:85" ht="15" hidden="1" customHeight="1" outlineLevel="1">
      <c r="A2924" t="s">
        <v>2128</v>
      </c>
      <c r="B2924" t="s">
        <v>2015</v>
      </c>
      <c r="C2924" s="1">
        <f t="shared" si="1113"/>
        <v>26035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13</v>
      </c>
      <c r="G2924" s="129">
        <f t="shared" si="1110"/>
        <v>12327</v>
      </c>
      <c r="H2924" s="134">
        <f t="shared" si="1111"/>
        <v>0.4734780103706549</v>
      </c>
      <c r="I2924" s="2"/>
      <c r="J2924" s="2">
        <f t="shared" si="1114"/>
        <v>0.72083733435759556</v>
      </c>
      <c r="K2924" s="2">
        <f t="shared" si="1115"/>
        <v>0.24735932398694066</v>
      </c>
      <c r="L2924" s="2">
        <f t="shared" si="1116"/>
        <v>1.9204916458613405E-4</v>
      </c>
      <c r="M2924" s="2">
        <f t="shared" si="1117"/>
        <v>3.1611292490877643E-2</v>
      </c>
      <c r="N2924" s="63">
        <v>18767</v>
      </c>
      <c r="O2924" s="63">
        <v>6440</v>
      </c>
      <c r="P2924" s="63">
        <v>5</v>
      </c>
      <c r="Q2924" s="63">
        <v>230</v>
      </c>
      <c r="R2924" s="63">
        <v>139</v>
      </c>
      <c r="S2924" s="63">
        <v>11</v>
      </c>
      <c r="T2924" s="63">
        <v>3</v>
      </c>
      <c r="U2924" s="63">
        <v>69</v>
      </c>
      <c r="V2924" s="63">
        <v>18</v>
      </c>
      <c r="W2924" s="63">
        <v>121</v>
      </c>
      <c r="X2924" s="63">
        <v>21</v>
      </c>
      <c r="Y2924" s="63">
        <v>0</v>
      </c>
      <c r="Z2924" s="63">
        <v>9</v>
      </c>
      <c r="AA2924" s="63">
        <v>5</v>
      </c>
      <c r="AB2924" s="63">
        <v>2</v>
      </c>
      <c r="AC2924" s="63">
        <v>7</v>
      </c>
      <c r="AD2924" s="63">
        <v>0</v>
      </c>
      <c r="AE2924" s="63">
        <v>6</v>
      </c>
      <c r="AF2924" s="63">
        <v>0</v>
      </c>
      <c r="AG2924" s="63">
        <v>0</v>
      </c>
      <c r="AH2924" s="63">
        <v>0</v>
      </c>
      <c r="AI2924" s="63">
        <v>0</v>
      </c>
      <c r="AJ2924" s="63">
        <v>0</v>
      </c>
      <c r="AK2924" s="63">
        <v>13</v>
      </c>
      <c r="AL2924" s="63">
        <v>0</v>
      </c>
      <c r="AM2924" s="63">
        <v>0</v>
      </c>
      <c r="AN2924" s="63">
        <v>0</v>
      </c>
      <c r="AO2924" s="63">
        <v>65</v>
      </c>
      <c r="AP2924" s="63">
        <v>13</v>
      </c>
      <c r="AQ2924" s="63">
        <v>0</v>
      </c>
      <c r="AR2924" s="63">
        <v>72</v>
      </c>
      <c r="AS2924" s="63">
        <v>2</v>
      </c>
      <c r="AT2924" s="63">
        <v>0</v>
      </c>
      <c r="AU2924" s="63">
        <v>0</v>
      </c>
      <c r="AV2924" s="63">
        <v>17</v>
      </c>
      <c r="AW2924" s="63">
        <v>0</v>
      </c>
      <c r="AX2924" s="63">
        <v>0</v>
      </c>
      <c r="AY2924" s="63">
        <v>0</v>
      </c>
      <c r="BA2924" s="5">
        <f>IF(Q2924&gt;0,RANK(Q2924,(N2924:P2924,Q2924:AE2924)),0)</f>
        <v>3</v>
      </c>
      <c r="BB2924" s="5">
        <f>IF(R2924&gt;0,RANK(R2924,(N2924:P2924,Q2924:AE2924)),0)</f>
        <v>4</v>
      </c>
      <c r="BC2924" s="5">
        <f>IF(T2924&gt;0,RANK(T2924,(N2924:P2924,Q2924:AE2924)),0)</f>
        <v>15</v>
      </c>
      <c r="BD2924" s="5">
        <f>IF(S2924&gt;0,RANK(S2924,(N2924:P2924,Q2924:AE2924)),0)</f>
        <v>9</v>
      </c>
      <c r="BE2924" s="2">
        <f t="shared" si="1118"/>
        <v>8.8342615709621659E-3</v>
      </c>
      <c r="BF2924" s="2">
        <f t="shared" si="1119"/>
        <v>5.3389667754945268E-3</v>
      </c>
      <c r="BG2924" s="2">
        <f t="shared" si="1120"/>
        <v>1.1522949875168044E-4</v>
      </c>
      <c r="BH2924" s="2">
        <f t="shared" si="1121"/>
        <v>4.2250816208949492E-4</v>
      </c>
      <c r="BJ2924" t="s">
        <v>2128</v>
      </c>
      <c r="BK2924" t="s">
        <v>2015</v>
      </c>
      <c r="BL2924">
        <v>1</v>
      </c>
      <c r="BN2924" s="112">
        <v>50</v>
      </c>
      <c r="BO2924" s="114">
        <v>25</v>
      </c>
      <c r="BP2924" s="118">
        <f t="shared" si="1123"/>
        <v>50025</v>
      </c>
      <c r="BQ2924" s="118">
        <f t="shared" si="1122"/>
        <v>50025</v>
      </c>
      <c r="BR2924" s="5" t="s">
        <v>3151</v>
      </c>
      <c r="BS2924" s="63">
        <f>SUMIF(Town!$BI$1362:$BI$1607,$BP2924,Town!BL$1362:BL$1607)</f>
        <v>0</v>
      </c>
      <c r="BT2924" s="63">
        <f>SUMIF(Town!$BI$1362:$BI$1607,$BP2924,Town!BM$1362:BM$1607)</f>
        <v>0</v>
      </c>
      <c r="BV2924" s="63"/>
      <c r="CE2924" s="63">
        <v>0</v>
      </c>
      <c r="CG2924" s="63">
        <f>SUMIF(Town!$BI$1362:$BI$1607,$BP2924,Town!BY$1362:BY$1607)</f>
        <v>0</v>
      </c>
    </row>
    <row r="2925" spans="1:85" ht="15" hidden="1" customHeight="1" outlineLevel="1">
      <c r="A2925" t="s">
        <v>2280</v>
      </c>
      <c r="B2925" t="s">
        <v>2015</v>
      </c>
      <c r="C2925" s="1">
        <f t="shared" si="1113"/>
        <v>34446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11</v>
      </c>
      <c r="G2925" s="129">
        <f t="shared" si="1110"/>
        <v>13405</v>
      </c>
      <c r="H2925" s="134">
        <f t="shared" si="1111"/>
        <v>0.38915984439412415</v>
      </c>
      <c r="I2925" s="2"/>
      <c r="J2925" s="2">
        <f t="shared" si="1114"/>
        <v>0.67862741682633687</v>
      </c>
      <c r="K2925" s="2">
        <f t="shared" si="1115"/>
        <v>0.28946757243221272</v>
      </c>
      <c r="L2925" s="2">
        <f t="shared" si="1116"/>
        <v>3.4837136387388956E-4</v>
      </c>
      <c r="M2925" s="2">
        <f t="shared" si="1117"/>
        <v>3.1556639377576523E-2</v>
      </c>
      <c r="N2925" s="63">
        <v>23376</v>
      </c>
      <c r="O2925" s="63">
        <v>9971</v>
      </c>
      <c r="P2925" s="63">
        <v>12</v>
      </c>
      <c r="Q2925" s="63">
        <v>340</v>
      </c>
      <c r="R2925" s="63">
        <v>128</v>
      </c>
      <c r="S2925" s="63">
        <v>24</v>
      </c>
      <c r="T2925" s="63">
        <v>3</v>
      </c>
      <c r="U2925" s="63">
        <v>102</v>
      </c>
      <c r="V2925" s="63">
        <v>14</v>
      </c>
      <c r="W2925" s="63">
        <v>197</v>
      </c>
      <c r="X2925" s="63">
        <v>17</v>
      </c>
      <c r="Y2925" s="63">
        <v>0</v>
      </c>
      <c r="Z2925" s="63">
        <v>27</v>
      </c>
      <c r="AA2925" s="63">
        <v>10</v>
      </c>
      <c r="AB2925" s="63">
        <v>7</v>
      </c>
      <c r="AC2925" s="63">
        <v>4</v>
      </c>
      <c r="AD2925" s="63">
        <v>0</v>
      </c>
      <c r="AE2925" s="63">
        <v>7</v>
      </c>
      <c r="AF2925" s="63">
        <v>0</v>
      </c>
      <c r="AG2925" s="63">
        <v>0</v>
      </c>
      <c r="AH2925" s="63">
        <v>0</v>
      </c>
      <c r="AI2925" s="63">
        <v>0</v>
      </c>
      <c r="AJ2925" s="63">
        <v>0</v>
      </c>
      <c r="AK2925" s="63">
        <v>21</v>
      </c>
      <c r="AL2925" s="63">
        <v>0</v>
      </c>
      <c r="AM2925" s="63">
        <v>0</v>
      </c>
      <c r="AN2925" s="63">
        <v>0</v>
      </c>
      <c r="AO2925" s="63">
        <v>76</v>
      </c>
      <c r="AP2925" s="63">
        <v>9</v>
      </c>
      <c r="AQ2925" s="63">
        <v>0</v>
      </c>
      <c r="AR2925" s="63">
        <v>86</v>
      </c>
      <c r="AS2925" s="63">
        <v>1</v>
      </c>
      <c r="AT2925" s="63">
        <v>0</v>
      </c>
      <c r="AU2925" s="63">
        <v>0</v>
      </c>
      <c r="AV2925" s="63">
        <v>14</v>
      </c>
      <c r="AW2925" s="63">
        <v>0</v>
      </c>
      <c r="AX2925" s="63">
        <v>0</v>
      </c>
      <c r="AY2925" s="63">
        <v>0</v>
      </c>
      <c r="BA2925" s="5">
        <f>IF(Q2925&gt;0,RANK(Q2925,(N2925:P2925,Q2925:AE2925)),0)</f>
        <v>3</v>
      </c>
      <c r="BB2925" s="5">
        <f>IF(R2925&gt;0,RANK(R2925,(N2925:P2925,Q2925:AE2925)),0)</f>
        <v>5</v>
      </c>
      <c r="BC2925" s="5">
        <f>IF(T2925&gt;0,RANK(T2925,(N2925:P2925,Q2925:AE2925)),0)</f>
        <v>16</v>
      </c>
      <c r="BD2925" s="5">
        <f>IF(S2925&gt;0,RANK(S2925,(N2925:P2925,Q2925:AE2925)),0)</f>
        <v>8</v>
      </c>
      <c r="BE2925" s="2">
        <f t="shared" si="1118"/>
        <v>9.8705219764268718E-3</v>
      </c>
      <c r="BF2925" s="2">
        <f t="shared" si="1119"/>
        <v>3.715961214654822E-3</v>
      </c>
      <c r="BG2925" s="2">
        <f t="shared" si="1120"/>
        <v>8.709284096847239E-5</v>
      </c>
      <c r="BH2925" s="2">
        <f t="shared" si="1121"/>
        <v>6.9674272774777912E-4</v>
      </c>
      <c r="BJ2925" t="s">
        <v>2280</v>
      </c>
      <c r="BK2925" t="s">
        <v>2015</v>
      </c>
      <c r="BL2925">
        <v>1</v>
      </c>
      <c r="BN2925" s="112">
        <v>50</v>
      </c>
      <c r="BO2925" s="114">
        <v>27</v>
      </c>
      <c r="BP2925" s="118">
        <f t="shared" si="1123"/>
        <v>50027</v>
      </c>
      <c r="BQ2925" s="118">
        <f t="shared" si="1122"/>
        <v>50027</v>
      </c>
      <c r="BR2925" s="5" t="s">
        <v>3151</v>
      </c>
      <c r="BS2925" s="63">
        <f>SUMIF(Town!$BI$1362:$BI$1607,$BP2925,Town!BL$1362:BL$1607)</f>
        <v>0</v>
      </c>
      <c r="BT2925" s="63">
        <f>SUMIF(Town!$BI$1362:$BI$1607,$BP2925,Town!BM$1362:BM$1607)</f>
        <v>0</v>
      </c>
      <c r="BV2925" s="63"/>
      <c r="CE2925" s="63">
        <v>0</v>
      </c>
      <c r="CG2925" s="63">
        <f>SUMIF(Town!$BI$1362:$BI$1607,$BP2925,Town!BY$1362:BY$1607)</f>
        <v>0</v>
      </c>
    </row>
    <row r="2926" spans="1:85" ht="15" customHeight="1" collapsed="1">
      <c r="A2926" t="s">
        <v>725</v>
      </c>
      <c r="B2926" t="s">
        <v>544</v>
      </c>
      <c r="C2926" s="1">
        <f t="shared" si="1113"/>
        <v>367428</v>
      </c>
      <c r="D2926" s="5">
        <f>IF(N2926&gt;0, RANK(N2926,(N2926:P2926,Q2926:AE2926)),0)</f>
        <v>1</v>
      </c>
      <c r="E2926" s="5">
        <f>IF(O2926&gt;0,RANK(O2926,(N2926:P2926,Q2926:AE2926)),0)</f>
        <v>2</v>
      </c>
      <c r="F2926" s="5">
        <f>IF(P2926&gt;0,RANK(P2926,(N2926:P2926,Q2926:AE2926)),0)</f>
        <v>12</v>
      </c>
      <c r="G2926" s="129">
        <f t="shared" si="1110"/>
        <v>130116</v>
      </c>
      <c r="H2926" s="134">
        <f t="shared" si="1111"/>
        <v>0.35412652274731377</v>
      </c>
      <c r="I2926" s="2"/>
      <c r="J2926" s="2">
        <f t="shared" si="1114"/>
        <v>0.66086416930663971</v>
      </c>
      <c r="K2926" s="2">
        <f t="shared" si="1115"/>
        <v>0.30673764655932589</v>
      </c>
      <c r="L2926" s="2">
        <f t="shared" si="1116"/>
        <v>2.7216216510445582E-4</v>
      </c>
      <c r="M2926" s="2">
        <f t="shared" si="1117"/>
        <v>3.2126021968929934E-2</v>
      </c>
      <c r="N2926" s="63">
        <v>242820</v>
      </c>
      <c r="O2926" s="63">
        <v>112704</v>
      </c>
      <c r="P2926" s="63">
        <v>100</v>
      </c>
      <c r="Q2926" s="63">
        <v>3608</v>
      </c>
      <c r="R2926" s="63">
        <v>1310</v>
      </c>
      <c r="S2926" s="63">
        <v>208</v>
      </c>
      <c r="T2926" s="63">
        <v>48</v>
      </c>
      <c r="U2926" s="63">
        <v>1269</v>
      </c>
      <c r="V2926" s="63">
        <v>166</v>
      </c>
      <c r="W2926" s="63">
        <v>1942</v>
      </c>
      <c r="X2926" s="63">
        <v>195</v>
      </c>
      <c r="Y2926" s="63">
        <v>0</v>
      </c>
      <c r="Z2926" s="63">
        <v>209</v>
      </c>
      <c r="AA2926" s="63">
        <v>137</v>
      </c>
      <c r="AB2926" s="63">
        <v>54</v>
      </c>
      <c r="AC2926" s="63">
        <v>65</v>
      </c>
      <c r="AD2926" s="63">
        <v>0</v>
      </c>
      <c r="AE2926" s="63">
        <v>53</v>
      </c>
      <c r="AF2926" s="63">
        <v>0</v>
      </c>
      <c r="AG2926" s="63">
        <v>0</v>
      </c>
      <c r="AH2926" s="63">
        <v>0</v>
      </c>
      <c r="AI2926" s="63">
        <v>0</v>
      </c>
      <c r="AJ2926" s="63">
        <v>0</v>
      </c>
      <c r="AK2926" s="63">
        <v>213</v>
      </c>
      <c r="AL2926" s="63">
        <v>0</v>
      </c>
      <c r="AM2926" s="63">
        <v>0</v>
      </c>
      <c r="AN2926" s="63">
        <v>0</v>
      </c>
      <c r="AO2926" s="63">
        <v>856</v>
      </c>
      <c r="AP2926" s="63">
        <v>126</v>
      </c>
      <c r="AQ2926" s="63">
        <v>0</v>
      </c>
      <c r="AR2926" s="63">
        <v>1175</v>
      </c>
      <c r="AS2926" s="63">
        <v>29</v>
      </c>
      <c r="AT2926" s="63">
        <v>0</v>
      </c>
      <c r="AU2926" s="63">
        <v>0</v>
      </c>
      <c r="AV2926" s="63">
        <v>141</v>
      </c>
      <c r="AW2926" s="63">
        <v>0</v>
      </c>
      <c r="AX2926" s="63">
        <v>0</v>
      </c>
      <c r="AY2926" s="63">
        <v>0</v>
      </c>
      <c r="BA2926" s="5">
        <f>IF(Q2926&gt;0,RANK(Q2926,(N2926:P2926,Q2926:AE2926)),0)</f>
        <v>3</v>
      </c>
      <c r="BB2926" s="5">
        <f>IF(R2926&gt;0,RANK(R2926,(N2926:P2926,Q2926:AE2926)),0)</f>
        <v>5</v>
      </c>
      <c r="BC2926" s="5">
        <f>IF(T2926&gt;0,RANK(T2926,(N2926:P2926,Q2926:AE2926)),0)</f>
        <v>16</v>
      </c>
      <c r="BD2926" s="5">
        <f>IF(S2926&gt;0,RANK(S2926,(N2926:P2926,Q2926:AE2926)),0)</f>
        <v>8</v>
      </c>
      <c r="BE2926" s="2">
        <f t="shared" si="1118"/>
        <v>9.819610916968766E-3</v>
      </c>
      <c r="BF2926" s="2">
        <f t="shared" si="1119"/>
        <v>3.5653243628683716E-3</v>
      </c>
      <c r="BG2926" s="2">
        <f t="shared" si="1120"/>
        <v>1.306378392501388E-4</v>
      </c>
      <c r="BH2926" s="2">
        <f>IF($C2926=0,"-",S2926/$C2926)</f>
        <v>5.660973034172682E-4</v>
      </c>
      <c r="BJ2926" t="s">
        <v>725</v>
      </c>
      <c r="BK2926" t="s">
        <v>544</v>
      </c>
      <c r="BN2926" s="112">
        <v>50</v>
      </c>
      <c r="BO2926" s="114"/>
      <c r="BP2926" s="112">
        <v>50</v>
      </c>
      <c r="BQ2926" s="112">
        <f t="shared" si="1122"/>
        <v>50</v>
      </c>
      <c r="BR2926" s="5" t="s">
        <v>710</v>
      </c>
      <c r="BS2926" s="63">
        <f>SUM(BS2912:BS2925)</f>
        <v>0</v>
      </c>
      <c r="BT2926" s="63">
        <f>SUM(BT2912:BT2925)</f>
        <v>0</v>
      </c>
      <c r="BV2926" s="63"/>
      <c r="CE2926" s="63">
        <v>0</v>
      </c>
      <c r="CG2926" s="63">
        <f>SUM(CG2912:CG2925)</f>
        <v>0</v>
      </c>
    </row>
    <row r="2927" spans="1:85" ht="15" customHeight="1">
      <c r="C2927" s="1"/>
      <c r="E2927" s="5"/>
      <c r="F2927" s="5"/>
      <c r="G2927" s="129"/>
      <c r="H2927" s="134"/>
      <c r="I2927" s="2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BA2927" s="5"/>
      <c r="BB2927" s="5"/>
      <c r="BC2927" s="5"/>
      <c r="BD2927" s="5"/>
      <c r="BN2927" s="112"/>
      <c r="BO2927" s="114"/>
      <c r="BP2927" s="118"/>
      <c r="BQ2927" s="118"/>
    </row>
    <row r="2928" spans="1:85" ht="15" hidden="1" customHeight="1" outlineLevel="1">
      <c r="A2928" t="s">
        <v>127</v>
      </c>
      <c r="B2928" t="s">
        <v>1594</v>
      </c>
      <c r="C2928" s="1">
        <f t="shared" ref="C2928:C2959" si="1124">SUM(N2928:AY2928)</f>
        <v>16962</v>
      </c>
      <c r="D2928" s="5">
        <f>IF(N2928&gt;0, RANK(N2928,(N2928:P2928,Q2928:AE2928)),0)</f>
        <v>2</v>
      </c>
      <c r="E2928" s="5">
        <f>IF(O2928&gt;0,RANK(O2928,(N2928:P2928,Q2928:AE2928)),0)</f>
        <v>1</v>
      </c>
      <c r="F2928" s="5">
        <f>IF(P2928&gt;0,RANK(P2928,(N2928:P2928,Q2928:AE2928)),0)</f>
        <v>0</v>
      </c>
      <c r="G2928" s="129">
        <f t="shared" si="1110"/>
        <v>1594</v>
      </c>
      <c r="H2928" s="134">
        <f t="shared" si="1111"/>
        <v>9.3974767126518102E-2</v>
      </c>
      <c r="I2928" s="2"/>
      <c r="J2928" s="2">
        <f t="shared" ref="J2928:J2959" si="1125">IF($C2928=0,"-",N2928/$C2928)</f>
        <v>0.44676335337813938</v>
      </c>
      <c r="K2928" s="2">
        <f t="shared" ref="K2928:K2959" si="1126">IF($C2928=0,"-",O2928/$C2928)</f>
        <v>0.54073812050465742</v>
      </c>
      <c r="L2928" s="2">
        <f t="shared" ref="L2928:L2959" si="1127">IF($C2928=0,"-",P2928/$C2928)</f>
        <v>0</v>
      </c>
      <c r="M2928" s="2">
        <f t="shared" ref="M2928:M2959" si="1128">IF(C2928=0,"-",(1-J2928-K2928-L2928))</f>
        <v>1.2498526117203146E-2</v>
      </c>
      <c r="N2928" s="63">
        <v>7578</v>
      </c>
      <c r="O2928" s="63">
        <v>9172</v>
      </c>
      <c r="P2928" s="63">
        <v>0</v>
      </c>
      <c r="Q2928" s="63">
        <v>188</v>
      </c>
      <c r="R2928" s="63">
        <v>0</v>
      </c>
      <c r="S2928" s="63">
        <v>0</v>
      </c>
      <c r="T2928" s="63">
        <v>0</v>
      </c>
      <c r="U2928" s="63">
        <v>0</v>
      </c>
      <c r="V2928" s="63">
        <v>0</v>
      </c>
      <c r="W2928" s="63">
        <v>24</v>
      </c>
      <c r="X2928" s="63">
        <v>0</v>
      </c>
      <c r="Y2928" s="63">
        <v>0</v>
      </c>
      <c r="Z2928" s="63">
        <v>0</v>
      </c>
      <c r="AA2928" s="63">
        <v>0</v>
      </c>
      <c r="AB2928" s="63">
        <v>0</v>
      </c>
      <c r="AC2928" s="63">
        <v>0</v>
      </c>
      <c r="AD2928" s="63">
        <v>0</v>
      </c>
      <c r="AE2928" s="63">
        <v>0</v>
      </c>
      <c r="AF2928" s="63">
        <v>0</v>
      </c>
      <c r="AG2928" s="63">
        <v>0</v>
      </c>
      <c r="AH2928" s="63">
        <v>0</v>
      </c>
      <c r="AI2928" s="63">
        <v>0</v>
      </c>
      <c r="AJ2928" s="63">
        <v>0</v>
      </c>
      <c r="AK2928" s="63">
        <v>0</v>
      </c>
      <c r="AL2928" s="63">
        <v>0</v>
      </c>
      <c r="AM2928" s="63">
        <v>0</v>
      </c>
      <c r="AN2928" s="63">
        <v>0</v>
      </c>
      <c r="AO2928" s="63">
        <v>0</v>
      </c>
      <c r="AP2928" s="63">
        <v>0</v>
      </c>
      <c r="AQ2928" s="63">
        <v>0</v>
      </c>
      <c r="AR2928" s="63">
        <v>0</v>
      </c>
      <c r="AS2928" s="63">
        <v>0</v>
      </c>
      <c r="AT2928" s="63">
        <v>0</v>
      </c>
      <c r="AU2928" s="63">
        <v>0</v>
      </c>
      <c r="AV2928" s="63">
        <v>0</v>
      </c>
      <c r="AW2928" s="63">
        <v>0</v>
      </c>
      <c r="AX2928" s="63">
        <v>0</v>
      </c>
      <c r="AY2928" s="63">
        <v>0</v>
      </c>
      <c r="BA2928" s="5">
        <f>IF(Q2928&gt;0,RANK(Q2928,(N2928:P2928,Q2928:AE2928)),0)</f>
        <v>3</v>
      </c>
      <c r="BB2928" s="5">
        <f>IF(R2928&gt;0,RANK(R2928,(N2928:P2928,Q2928:AE2928)),0)</f>
        <v>0</v>
      </c>
      <c r="BC2928" s="5">
        <f>IF(T2928&gt;0,RANK(T2928,(N2928:P2928,Q2928:AE2928)),0)</f>
        <v>0</v>
      </c>
      <c r="BD2928" s="5">
        <f>IF(S2928&gt;0,RANK(S2928,(N2928:P2928,Q2928:AE2928)),0)</f>
        <v>0</v>
      </c>
      <c r="BE2928" s="2">
        <f t="shared" ref="BE2928:BE2959" si="1129">IF($C2928=0,"-",Q2928/$C2928)</f>
        <v>1.1083598632236765E-2</v>
      </c>
      <c r="BF2928" s="2">
        <f t="shared" ref="BF2928:BF2959" si="1130">IF($C2928=0,"-",R2928/$C2928)</f>
        <v>0</v>
      </c>
      <c r="BG2928" s="2">
        <f t="shared" ref="BG2928:BG2959" si="1131">IF($C2928=0,"-",T2928/$C2928)</f>
        <v>0</v>
      </c>
      <c r="BH2928" s="2">
        <f t="shared" ref="BH2928:BH2959" si="1132">IF($C2928=0,"-",S2928/$C2928)</f>
        <v>0</v>
      </c>
      <c r="BJ2928" t="s">
        <v>127</v>
      </c>
      <c r="BK2928" t="s">
        <v>1594</v>
      </c>
      <c r="BL2928">
        <v>2</v>
      </c>
      <c r="BN2928" s="112">
        <v>51</v>
      </c>
      <c r="BO2928" s="114">
        <v>1</v>
      </c>
      <c r="BP2928" s="118">
        <f t="shared" si="1123"/>
        <v>51001</v>
      </c>
      <c r="BQ2928" s="118">
        <f t="shared" si="1122"/>
        <v>51001</v>
      </c>
      <c r="BR2928" s="5" t="s">
        <v>3151</v>
      </c>
      <c r="BZ2928" s="63" t="str">
        <f>IF($BL2928&lt;&gt;"","",SUMIF(#REF!,$BP2928,#REF!)-N2928)</f>
        <v/>
      </c>
      <c r="CA2928" s="63" t="str">
        <f>IF($BL2928&lt;&gt;"","",SUMIF(#REF!,$BP2928,#REF!)-O2928)</f>
        <v/>
      </c>
      <c r="CB2928" s="63" t="str">
        <f>IF($BL2928&lt;&gt;"","",SUMIF(#REF!,$BP2928,#REF!)-P2928)</f>
        <v/>
      </c>
      <c r="CC2928" s="63" t="str">
        <f>IF($BL2928&lt;&gt;"","",SUMIF(#REF!,$BP2928,#REF!)-Q2928)</f>
        <v/>
      </c>
      <c r="CD2928" s="63" t="str">
        <f>IF(BP2928&lt;&gt;"","",SUMIF(#REF!,$BP2928,#REF!)-R2928)</f>
        <v/>
      </c>
    </row>
    <row r="2929" spans="1:82" ht="15" hidden="1" customHeight="1" outlineLevel="1">
      <c r="A2929" t="s">
        <v>652</v>
      </c>
      <c r="B2929" t="s">
        <v>1594</v>
      </c>
      <c r="C2929" s="1">
        <f t="shared" si="1124"/>
        <v>64657</v>
      </c>
      <c r="D2929" s="5">
        <f>IF(N2929&gt;0, RANK(N2929,(N2929:P2929,Q2929:AE2929)),0)</f>
        <v>1</v>
      </c>
      <c r="E2929" s="5">
        <f>IF(O2929&gt;0,RANK(O2929,(N2929:P2929,Q2929:AE2929)),0)</f>
        <v>2</v>
      </c>
      <c r="F2929" s="5">
        <f>IF(P2929&gt;0,RANK(P2929,(N2929:P2929,Q2929:AE2929)),0)</f>
        <v>0</v>
      </c>
      <c r="G2929" s="129">
        <f t="shared" si="1110"/>
        <v>21662</v>
      </c>
      <c r="H2929" s="134">
        <f t="shared" si="1111"/>
        <v>0.33502946316717447</v>
      </c>
      <c r="I2929" s="2"/>
      <c r="J2929" s="2">
        <f t="shared" si="1125"/>
        <v>0.65678890143371949</v>
      </c>
      <c r="K2929" s="2">
        <f t="shared" si="1126"/>
        <v>0.32175943826654502</v>
      </c>
      <c r="L2929" s="2">
        <f t="shared" si="1127"/>
        <v>0</v>
      </c>
      <c r="M2929" s="2">
        <f t="shared" si="1128"/>
        <v>2.1451660299735498E-2</v>
      </c>
      <c r="N2929" s="63">
        <v>42466</v>
      </c>
      <c r="O2929" s="63">
        <v>20804</v>
      </c>
      <c r="P2929" s="63">
        <v>0</v>
      </c>
      <c r="Q2929" s="63">
        <v>1014</v>
      </c>
      <c r="R2929" s="63">
        <v>0</v>
      </c>
      <c r="S2929" s="63">
        <v>0</v>
      </c>
      <c r="T2929" s="63">
        <v>0</v>
      </c>
      <c r="U2929" s="63">
        <v>0</v>
      </c>
      <c r="V2929" s="63">
        <v>0</v>
      </c>
      <c r="W2929" s="63">
        <v>373</v>
      </c>
      <c r="X2929" s="63">
        <v>0</v>
      </c>
      <c r="Y2929" s="63">
        <v>0</v>
      </c>
      <c r="Z2929" s="63">
        <v>0</v>
      </c>
      <c r="AA2929" s="63">
        <v>0</v>
      </c>
      <c r="AB2929" s="63">
        <v>0</v>
      </c>
      <c r="AC2929" s="63">
        <v>0</v>
      </c>
      <c r="AD2929" s="63">
        <v>0</v>
      </c>
      <c r="AE2929" s="63">
        <v>0</v>
      </c>
      <c r="AF2929" s="63">
        <v>0</v>
      </c>
      <c r="AG2929" s="63">
        <v>0</v>
      </c>
      <c r="AH2929" s="63">
        <v>0</v>
      </c>
      <c r="AI2929" s="63">
        <v>0</v>
      </c>
      <c r="AJ2929" s="63">
        <v>0</v>
      </c>
      <c r="AK2929" s="63">
        <v>0</v>
      </c>
      <c r="AL2929" s="63">
        <v>0</v>
      </c>
      <c r="AM2929" s="63">
        <v>0</v>
      </c>
      <c r="AN2929" s="63">
        <v>0</v>
      </c>
      <c r="AO2929" s="63">
        <v>0</v>
      </c>
      <c r="AP2929" s="63">
        <v>0</v>
      </c>
      <c r="AQ2929" s="63">
        <v>0</v>
      </c>
      <c r="AR2929" s="63">
        <v>0</v>
      </c>
      <c r="AS2929" s="63">
        <v>0</v>
      </c>
      <c r="AT2929" s="63">
        <v>0</v>
      </c>
      <c r="AU2929" s="63">
        <v>0</v>
      </c>
      <c r="AV2929" s="63">
        <v>0</v>
      </c>
      <c r="AW2929" s="63">
        <v>0</v>
      </c>
      <c r="AX2929" s="63">
        <v>0</v>
      </c>
      <c r="AY2929" s="63">
        <v>0</v>
      </c>
      <c r="BA2929" s="5">
        <f>IF(Q2929&gt;0,RANK(Q2929,(N2929:P2929,Q2929:AE2929)),0)</f>
        <v>3</v>
      </c>
      <c r="BB2929" s="5">
        <f>IF(R2929&gt;0,RANK(R2929,(N2929:P2929,Q2929:AE2929)),0)</f>
        <v>0</v>
      </c>
      <c r="BC2929" s="5">
        <f>IF(T2929&gt;0,RANK(T2929,(N2929:P2929,Q2929:AE2929)),0)</f>
        <v>0</v>
      </c>
      <c r="BD2929" s="5">
        <f>IF(S2929&gt;0,RANK(S2929,(N2929:P2929,Q2929:AE2929)),0)</f>
        <v>0</v>
      </c>
      <c r="BE2929" s="2">
        <f t="shared" si="1129"/>
        <v>1.5682756700743927E-2</v>
      </c>
      <c r="BF2929" s="2">
        <f t="shared" si="1130"/>
        <v>0</v>
      </c>
      <c r="BG2929" s="2">
        <f t="shared" si="1131"/>
        <v>0</v>
      </c>
      <c r="BH2929" s="2">
        <f t="shared" si="1132"/>
        <v>0</v>
      </c>
      <c r="BJ2929" t="s">
        <v>652</v>
      </c>
      <c r="BK2929" t="s">
        <v>1594</v>
      </c>
      <c r="BL2929">
        <v>5</v>
      </c>
      <c r="BN2929" s="112">
        <v>51</v>
      </c>
      <c r="BO2929" s="114">
        <v>3</v>
      </c>
      <c r="BP2929" s="118">
        <f t="shared" si="1123"/>
        <v>51003</v>
      </c>
      <c r="BQ2929" s="118">
        <f t="shared" si="1122"/>
        <v>51003</v>
      </c>
      <c r="BR2929" s="5" t="s">
        <v>3151</v>
      </c>
      <c r="BZ2929" s="63" t="str">
        <f>IF($BL2929&lt;&gt;"","",SUMIF(#REF!,$BP2929,#REF!)-N2929)</f>
        <v/>
      </c>
      <c r="CA2929" s="63" t="str">
        <f>IF($BL2929&lt;&gt;"","",SUMIF(#REF!,$BP2929,#REF!)-O2929)</f>
        <v/>
      </c>
      <c r="CB2929" s="63" t="str">
        <f>IF($BL2929&lt;&gt;"","",SUMIF(#REF!,$BP2929,#REF!)-P2929)</f>
        <v/>
      </c>
      <c r="CC2929" s="63" t="str">
        <f>IF($BL2929&lt;&gt;"","",SUMIF(#REF!,$BP2929,#REF!)-Q2929)</f>
        <v/>
      </c>
      <c r="CD2929" s="63" t="str">
        <f>IF(BP2929&lt;&gt;"","",SUMIF(#REF!,$BP2929,#REF!)-R2929)</f>
        <v/>
      </c>
    </row>
    <row r="2930" spans="1:82" ht="15" hidden="1" customHeight="1" outlineLevel="1">
      <c r="A2930" t="s">
        <v>1887</v>
      </c>
      <c r="B2930" t="s">
        <v>1594</v>
      </c>
      <c r="C2930" s="1">
        <f t="shared" si="1124"/>
        <v>8203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0</v>
      </c>
      <c r="G2930" s="129">
        <f t="shared" si="1110"/>
        <v>3616</v>
      </c>
      <c r="H2930" s="134">
        <f t="shared" si="1111"/>
        <v>0.44081433621845667</v>
      </c>
      <c r="I2930" s="2"/>
      <c r="J2930" s="2">
        <f t="shared" si="1125"/>
        <v>0.27343654760453495</v>
      </c>
      <c r="K2930" s="2">
        <f t="shared" si="1126"/>
        <v>0.71425088382299162</v>
      </c>
      <c r="L2930" s="2">
        <f t="shared" si="1127"/>
        <v>0</v>
      </c>
      <c r="M2930" s="2">
        <f t="shared" si="1128"/>
        <v>1.2312568572473426E-2</v>
      </c>
      <c r="N2930" s="63">
        <v>2243</v>
      </c>
      <c r="O2930" s="63">
        <v>5859</v>
      </c>
      <c r="P2930" s="63">
        <v>0</v>
      </c>
      <c r="Q2930" s="63">
        <v>89</v>
      </c>
      <c r="R2930" s="63">
        <v>0</v>
      </c>
      <c r="S2930" s="63">
        <v>0</v>
      </c>
      <c r="T2930" s="63">
        <v>0</v>
      </c>
      <c r="U2930" s="63">
        <v>0</v>
      </c>
      <c r="V2930" s="63">
        <v>0</v>
      </c>
      <c r="W2930" s="63">
        <v>12</v>
      </c>
      <c r="X2930" s="63">
        <v>0</v>
      </c>
      <c r="Y2930" s="63">
        <v>0</v>
      </c>
      <c r="Z2930" s="63">
        <v>0</v>
      </c>
      <c r="AA2930" s="63">
        <v>0</v>
      </c>
      <c r="AB2930" s="63">
        <v>0</v>
      </c>
      <c r="AC2930" s="63">
        <v>0</v>
      </c>
      <c r="AD2930" s="63">
        <v>0</v>
      </c>
      <c r="AE2930" s="63">
        <v>0</v>
      </c>
      <c r="AF2930" s="63">
        <v>0</v>
      </c>
      <c r="AG2930" s="63">
        <v>0</v>
      </c>
      <c r="AH2930" s="63">
        <v>0</v>
      </c>
      <c r="AI2930" s="63">
        <v>0</v>
      </c>
      <c r="AJ2930" s="63">
        <v>0</v>
      </c>
      <c r="AK2930" s="63">
        <v>0</v>
      </c>
      <c r="AL2930" s="63">
        <v>0</v>
      </c>
      <c r="AM2930" s="63">
        <v>0</v>
      </c>
      <c r="AN2930" s="63">
        <v>0</v>
      </c>
      <c r="AO2930" s="63">
        <v>0</v>
      </c>
      <c r="AP2930" s="63">
        <v>0</v>
      </c>
      <c r="AQ2930" s="63">
        <v>0</v>
      </c>
      <c r="AR2930" s="63">
        <v>0</v>
      </c>
      <c r="AS2930" s="63">
        <v>0</v>
      </c>
      <c r="AT2930" s="63">
        <v>0</v>
      </c>
      <c r="AU2930" s="63">
        <v>0</v>
      </c>
      <c r="AV2930" s="63">
        <v>0</v>
      </c>
      <c r="AW2930" s="63">
        <v>0</v>
      </c>
      <c r="AX2930" s="63">
        <v>0</v>
      </c>
      <c r="AY2930" s="63">
        <v>0</v>
      </c>
      <c r="BA2930" s="5">
        <f>IF(Q2930&gt;0,RANK(Q2930,(N2930:P2930,Q2930:AE2930)),0)</f>
        <v>3</v>
      </c>
      <c r="BB2930" s="5">
        <f>IF(R2930&gt;0,RANK(R2930,(N2930:P2930,Q2930:AE2930)),0)</f>
        <v>0</v>
      </c>
      <c r="BC2930" s="5">
        <f>IF(T2930&gt;0,RANK(T2930,(N2930:P2930,Q2930:AE2930)),0)</f>
        <v>0</v>
      </c>
      <c r="BD2930" s="5">
        <f>IF(S2930&gt;0,RANK(S2930,(N2930:P2930,Q2930:AE2930)),0)</f>
        <v>0</v>
      </c>
      <c r="BE2930" s="2">
        <f t="shared" si="1129"/>
        <v>1.08496891381202E-2</v>
      </c>
      <c r="BF2930" s="2">
        <f t="shared" si="1130"/>
        <v>0</v>
      </c>
      <c r="BG2930" s="2">
        <f t="shared" si="1131"/>
        <v>0</v>
      </c>
      <c r="BH2930" s="2">
        <f t="shared" si="1132"/>
        <v>0</v>
      </c>
      <c r="BJ2930" t="s">
        <v>1887</v>
      </c>
      <c r="BK2930" t="s">
        <v>1594</v>
      </c>
      <c r="BL2930">
        <v>9</v>
      </c>
      <c r="BN2930" s="112">
        <v>51</v>
      </c>
      <c r="BO2930" s="114">
        <v>5</v>
      </c>
      <c r="BP2930" s="118">
        <f t="shared" si="1123"/>
        <v>51005</v>
      </c>
      <c r="BQ2930" s="118">
        <f t="shared" si="1122"/>
        <v>51005</v>
      </c>
      <c r="BR2930" s="5" t="s">
        <v>3151</v>
      </c>
      <c r="BZ2930" s="63" t="str">
        <f>IF($BL2930&lt;&gt;"","",SUMIF(#REF!,$BP2930,#REF!)-N2930)</f>
        <v/>
      </c>
      <c r="CA2930" s="63" t="str">
        <f>IF($BL2930&lt;&gt;"","",SUMIF(#REF!,$BP2930,#REF!)-O2930)</f>
        <v/>
      </c>
      <c r="CB2930" s="63" t="str">
        <f>IF($BL2930&lt;&gt;"","",SUMIF(#REF!,$BP2930,#REF!)-P2930)</f>
        <v/>
      </c>
      <c r="CC2930" s="63" t="str">
        <f>IF($BL2930&lt;&gt;"","",SUMIF(#REF!,$BP2930,#REF!)-Q2930)</f>
        <v/>
      </c>
      <c r="CD2930" s="63" t="str">
        <f>IF(BP2930&lt;&gt;"","",SUMIF(#REF!,$BP2930,#REF!)-R2930)</f>
        <v/>
      </c>
    </row>
    <row r="2931" spans="1:82" ht="15" hidden="1" customHeight="1" outlineLevel="1">
      <c r="A2931" t="s">
        <v>3206</v>
      </c>
      <c r="B2931" t="s">
        <v>1594</v>
      </c>
      <c r="C2931" s="1">
        <f t="shared" si="1124"/>
        <v>7893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0</v>
      </c>
      <c r="G2931" s="129">
        <f t="shared" si="1110"/>
        <v>2979</v>
      </c>
      <c r="H2931" s="134">
        <f t="shared" si="1111"/>
        <v>0.37742303306727482</v>
      </c>
      <c r="I2931" s="2"/>
      <c r="J2931" s="2">
        <f t="shared" si="1125"/>
        <v>0.30546053465095652</v>
      </c>
      <c r="K2931" s="2">
        <f t="shared" si="1126"/>
        <v>0.68288356771823133</v>
      </c>
      <c r="L2931" s="2">
        <f t="shared" si="1127"/>
        <v>0</v>
      </c>
      <c r="M2931" s="2">
        <f t="shared" si="1128"/>
        <v>1.1655897630812206E-2</v>
      </c>
      <c r="N2931" s="63">
        <v>2411</v>
      </c>
      <c r="O2931" s="63">
        <v>5390</v>
      </c>
      <c r="P2931" s="63">
        <v>0</v>
      </c>
      <c r="Q2931" s="63">
        <v>80</v>
      </c>
      <c r="R2931" s="63">
        <v>0</v>
      </c>
      <c r="S2931" s="63">
        <v>0</v>
      </c>
      <c r="T2931" s="63">
        <v>0</v>
      </c>
      <c r="U2931" s="63">
        <v>0</v>
      </c>
      <c r="V2931" s="63">
        <v>0</v>
      </c>
      <c r="W2931" s="63">
        <v>12</v>
      </c>
      <c r="X2931" s="63">
        <v>0</v>
      </c>
      <c r="Y2931" s="63">
        <v>0</v>
      </c>
      <c r="Z2931" s="63">
        <v>0</v>
      </c>
      <c r="AA2931" s="63">
        <v>0</v>
      </c>
      <c r="AB2931" s="63">
        <v>0</v>
      </c>
      <c r="AC2931" s="63">
        <v>0</v>
      </c>
      <c r="AD2931" s="63">
        <v>0</v>
      </c>
      <c r="AE2931" s="63">
        <v>0</v>
      </c>
      <c r="AF2931" s="63">
        <v>0</v>
      </c>
      <c r="AG2931" s="63">
        <v>0</v>
      </c>
      <c r="AH2931" s="63">
        <v>0</v>
      </c>
      <c r="AI2931" s="63">
        <v>0</v>
      </c>
      <c r="AJ2931" s="63">
        <v>0</v>
      </c>
      <c r="AK2931" s="63">
        <v>0</v>
      </c>
      <c r="AL2931" s="63">
        <v>0</v>
      </c>
      <c r="AM2931" s="63">
        <v>0</v>
      </c>
      <c r="AN2931" s="63">
        <v>0</v>
      </c>
      <c r="AO2931" s="63">
        <v>0</v>
      </c>
      <c r="AP2931" s="63">
        <v>0</v>
      </c>
      <c r="AQ2931" s="63">
        <v>0</v>
      </c>
      <c r="AR2931" s="63">
        <v>0</v>
      </c>
      <c r="AS2931" s="63">
        <v>0</v>
      </c>
      <c r="AT2931" s="63">
        <v>0</v>
      </c>
      <c r="AU2931" s="63">
        <v>0</v>
      </c>
      <c r="AV2931" s="63">
        <v>0</v>
      </c>
      <c r="AW2931" s="63">
        <v>0</v>
      </c>
      <c r="AX2931" s="63">
        <v>0</v>
      </c>
      <c r="AY2931" s="63">
        <v>0</v>
      </c>
      <c r="BA2931" s="5">
        <f>IF(Q2931&gt;0,RANK(Q2931,(N2931:P2931,Q2931:AE2931)),0)</f>
        <v>3</v>
      </c>
      <c r="BB2931" s="5">
        <f>IF(R2931&gt;0,RANK(R2931,(N2931:P2931,Q2931:AE2931)),0)</f>
        <v>0</v>
      </c>
      <c r="BC2931" s="5">
        <f>IF(T2931&gt;0,RANK(T2931,(N2931:P2931,Q2931:AE2931)),0)</f>
        <v>0</v>
      </c>
      <c r="BD2931" s="5">
        <f>IF(S2931&gt;0,RANK(S2931,(N2931:P2931,Q2931:AE2931)),0)</f>
        <v>0</v>
      </c>
      <c r="BE2931" s="2">
        <f t="shared" si="1129"/>
        <v>1.0135563157227924E-2</v>
      </c>
      <c r="BF2931" s="2">
        <f t="shared" si="1130"/>
        <v>0</v>
      </c>
      <c r="BG2931" s="2">
        <f t="shared" si="1131"/>
        <v>0</v>
      </c>
      <c r="BH2931" s="2">
        <f t="shared" si="1132"/>
        <v>0</v>
      </c>
      <c r="BJ2931" t="s">
        <v>3206</v>
      </c>
      <c r="BK2931" t="s">
        <v>1594</v>
      </c>
      <c r="BL2931">
        <v>7</v>
      </c>
      <c r="BN2931" s="112">
        <v>51</v>
      </c>
      <c r="BO2931" s="114">
        <v>7</v>
      </c>
      <c r="BP2931" s="118">
        <f t="shared" si="1123"/>
        <v>51007</v>
      </c>
      <c r="BQ2931" s="118">
        <f t="shared" si="1122"/>
        <v>51007</v>
      </c>
      <c r="BR2931" s="5" t="s">
        <v>3151</v>
      </c>
      <c r="BZ2931" s="63" t="str">
        <f>IF($BL2931&lt;&gt;"","",SUMIF(#REF!,$BP2931,#REF!)-N2931)</f>
        <v/>
      </c>
      <c r="CA2931" s="63" t="str">
        <f>IF($BL2931&lt;&gt;"","",SUMIF(#REF!,$BP2931,#REF!)-O2931)</f>
        <v/>
      </c>
      <c r="CB2931" s="63" t="str">
        <f>IF($BL2931&lt;&gt;"","",SUMIF(#REF!,$BP2931,#REF!)-P2931)</f>
        <v/>
      </c>
      <c r="CC2931" s="63" t="str">
        <f>IF($BL2931&lt;&gt;"","",SUMIF(#REF!,$BP2931,#REF!)-Q2931)</f>
        <v/>
      </c>
      <c r="CD2931" s="63" t="str">
        <f>IF(BP2931&lt;&gt;"","",SUMIF(#REF!,$BP2931,#REF!)-R2931)</f>
        <v/>
      </c>
    </row>
    <row r="2932" spans="1:82" ht="15" hidden="1" customHeight="1" outlineLevel="1">
      <c r="A2932" t="s">
        <v>2472</v>
      </c>
      <c r="B2932" t="s">
        <v>1594</v>
      </c>
      <c r="C2932" s="1">
        <f t="shared" si="1124"/>
        <v>17005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0</v>
      </c>
      <c r="G2932" s="129">
        <f t="shared" si="1110"/>
        <v>5369</v>
      </c>
      <c r="H2932" s="134">
        <f t="shared" si="1111"/>
        <v>0.31573066745074979</v>
      </c>
      <c r="I2932" s="2"/>
      <c r="J2932" s="2">
        <f t="shared" si="1125"/>
        <v>0.33354895618935609</v>
      </c>
      <c r="K2932" s="2">
        <f t="shared" si="1126"/>
        <v>0.64927962364010583</v>
      </c>
      <c r="L2932" s="2">
        <f t="shared" si="1127"/>
        <v>0</v>
      </c>
      <c r="M2932" s="2">
        <f t="shared" si="1128"/>
        <v>1.7171420170538076E-2</v>
      </c>
      <c r="N2932" s="63">
        <v>5672</v>
      </c>
      <c r="O2932" s="63">
        <v>11041</v>
      </c>
      <c r="P2932" s="63">
        <v>0</v>
      </c>
      <c r="Q2932" s="63">
        <v>251</v>
      </c>
      <c r="R2932" s="63">
        <v>0</v>
      </c>
      <c r="S2932" s="63">
        <v>0</v>
      </c>
      <c r="T2932" s="63">
        <v>0</v>
      </c>
      <c r="U2932" s="63">
        <v>0</v>
      </c>
      <c r="V2932" s="63">
        <v>0</v>
      </c>
      <c r="W2932" s="63">
        <v>41</v>
      </c>
      <c r="X2932" s="63">
        <v>0</v>
      </c>
      <c r="Y2932" s="63">
        <v>0</v>
      </c>
      <c r="Z2932" s="63">
        <v>0</v>
      </c>
      <c r="AA2932" s="63">
        <v>0</v>
      </c>
      <c r="AB2932" s="63">
        <v>0</v>
      </c>
      <c r="AC2932" s="63">
        <v>0</v>
      </c>
      <c r="AD2932" s="63">
        <v>0</v>
      </c>
      <c r="AE2932" s="63">
        <v>0</v>
      </c>
      <c r="AF2932" s="63">
        <v>0</v>
      </c>
      <c r="AG2932" s="63">
        <v>0</v>
      </c>
      <c r="AH2932" s="63">
        <v>0</v>
      </c>
      <c r="AI2932" s="63">
        <v>0</v>
      </c>
      <c r="AJ2932" s="63">
        <v>0</v>
      </c>
      <c r="AK2932" s="63">
        <v>0</v>
      </c>
      <c r="AL2932" s="63">
        <v>0</v>
      </c>
      <c r="AM2932" s="63">
        <v>0</v>
      </c>
      <c r="AN2932" s="63">
        <v>0</v>
      </c>
      <c r="AO2932" s="63">
        <v>0</v>
      </c>
      <c r="AP2932" s="63">
        <v>0</v>
      </c>
      <c r="AQ2932" s="63">
        <v>0</v>
      </c>
      <c r="AR2932" s="63">
        <v>0</v>
      </c>
      <c r="AS2932" s="63">
        <v>0</v>
      </c>
      <c r="AT2932" s="63">
        <v>0</v>
      </c>
      <c r="AU2932" s="63">
        <v>0</v>
      </c>
      <c r="AV2932" s="63">
        <v>0</v>
      </c>
      <c r="AW2932" s="63">
        <v>0</v>
      </c>
      <c r="AX2932" s="63">
        <v>0</v>
      </c>
      <c r="AY2932" s="63">
        <v>0</v>
      </c>
      <c r="BA2932" s="5">
        <f>IF(Q2932&gt;0,RANK(Q2932,(N2932:P2932,Q2932:AE2932)),0)</f>
        <v>3</v>
      </c>
      <c r="BB2932" s="5">
        <f>IF(R2932&gt;0,RANK(R2932,(N2932:P2932,Q2932:AE2932)),0)</f>
        <v>0</v>
      </c>
      <c r="BC2932" s="5">
        <f>IF(T2932&gt;0,RANK(T2932,(N2932:P2932,Q2932:AE2932)),0)</f>
        <v>0</v>
      </c>
      <c r="BD2932" s="5">
        <f>IF(S2932&gt;0,RANK(S2932,(N2932:P2932,Q2932:AE2932)),0)</f>
        <v>0</v>
      </c>
      <c r="BE2932" s="2">
        <f t="shared" si="1129"/>
        <v>1.4760364598647456E-2</v>
      </c>
      <c r="BF2932" s="2">
        <f t="shared" si="1130"/>
        <v>0</v>
      </c>
      <c r="BG2932" s="2">
        <f t="shared" si="1131"/>
        <v>0</v>
      </c>
      <c r="BH2932" s="2">
        <f t="shared" si="1132"/>
        <v>0</v>
      </c>
      <c r="BJ2932" t="s">
        <v>2472</v>
      </c>
      <c r="BK2932" t="s">
        <v>1594</v>
      </c>
      <c r="BL2932">
        <v>6</v>
      </c>
      <c r="BN2932" s="112">
        <v>51</v>
      </c>
      <c r="BO2932" s="114">
        <v>9</v>
      </c>
      <c r="BP2932" s="118">
        <f t="shared" si="1123"/>
        <v>51009</v>
      </c>
      <c r="BQ2932" s="118">
        <f t="shared" si="1122"/>
        <v>51009</v>
      </c>
      <c r="BR2932" s="5" t="s">
        <v>3151</v>
      </c>
      <c r="BZ2932" s="63" t="str">
        <f>IF($BL2932&lt;&gt;"","",SUMIF(#REF!,$BP2932,#REF!)-N2932)</f>
        <v/>
      </c>
      <c r="CA2932" s="63" t="str">
        <f>IF($BL2932&lt;&gt;"","",SUMIF(#REF!,$BP2932,#REF!)-O2932)</f>
        <v/>
      </c>
      <c r="CB2932" s="63" t="str">
        <f>IF($BL2932&lt;&gt;"","",SUMIF(#REF!,$BP2932,#REF!)-P2932)</f>
        <v/>
      </c>
      <c r="CC2932" s="63" t="str">
        <f>IF($BL2932&lt;&gt;"","",SUMIF(#REF!,$BP2932,#REF!)-Q2932)</f>
        <v/>
      </c>
      <c r="CD2932" s="63" t="str">
        <f>IF(BP2932&lt;&gt;"","",SUMIF(#REF!,$BP2932,#REF!)-R2932)</f>
        <v/>
      </c>
    </row>
    <row r="2933" spans="1:82" ht="15" hidden="1" customHeight="1" outlineLevel="1">
      <c r="A2933" t="s">
        <v>2781</v>
      </c>
      <c r="B2933" t="s">
        <v>1594</v>
      </c>
      <c r="C2933" s="1">
        <f t="shared" si="1124"/>
        <v>9268</v>
      </c>
      <c r="D2933" s="5">
        <f>IF(N2933&gt;0, RANK(N2933,(N2933:P2933,Q2933:AE2933)),0)</f>
        <v>2</v>
      </c>
      <c r="E2933" s="5">
        <f>IF(O2933&gt;0,RANK(O2933,(N2933:P2933,Q2933:AE2933)),0)</f>
        <v>1</v>
      </c>
      <c r="F2933" s="5">
        <f>IF(P2933&gt;0,RANK(P2933,(N2933:P2933,Q2933:AE2933)),0)</f>
        <v>0</v>
      </c>
      <c r="G2933" s="129">
        <f t="shared" si="1110"/>
        <v>4284</v>
      </c>
      <c r="H2933" s="134">
        <f t="shared" si="1111"/>
        <v>0.46223564954682778</v>
      </c>
      <c r="I2933" s="2"/>
      <c r="J2933" s="2">
        <f t="shared" si="1125"/>
        <v>0.26089771255934396</v>
      </c>
      <c r="K2933" s="2">
        <f t="shared" si="1126"/>
        <v>0.72313336210617174</v>
      </c>
      <c r="L2933" s="2">
        <f t="shared" si="1127"/>
        <v>0</v>
      </c>
      <c r="M2933" s="2">
        <f t="shared" si="1128"/>
        <v>1.5968925334484352E-2</v>
      </c>
      <c r="N2933" s="63">
        <v>2418</v>
      </c>
      <c r="O2933" s="63">
        <v>6702</v>
      </c>
      <c r="P2933" s="63">
        <v>0</v>
      </c>
      <c r="Q2933" s="63">
        <v>119</v>
      </c>
      <c r="R2933" s="63">
        <v>0</v>
      </c>
      <c r="S2933" s="63">
        <v>0</v>
      </c>
      <c r="T2933" s="63">
        <v>0</v>
      </c>
      <c r="U2933" s="63">
        <v>0</v>
      </c>
      <c r="V2933" s="63">
        <v>0</v>
      </c>
      <c r="W2933" s="63">
        <v>29</v>
      </c>
      <c r="X2933" s="63">
        <v>0</v>
      </c>
      <c r="Y2933" s="63">
        <v>0</v>
      </c>
      <c r="Z2933" s="63">
        <v>0</v>
      </c>
      <c r="AA2933" s="63">
        <v>0</v>
      </c>
      <c r="AB2933" s="63">
        <v>0</v>
      </c>
      <c r="AC2933" s="63">
        <v>0</v>
      </c>
      <c r="AD2933" s="63">
        <v>0</v>
      </c>
      <c r="AE2933" s="63">
        <v>0</v>
      </c>
      <c r="AF2933" s="63">
        <v>0</v>
      </c>
      <c r="AG2933" s="63">
        <v>0</v>
      </c>
      <c r="AH2933" s="63">
        <v>0</v>
      </c>
      <c r="AI2933" s="63">
        <v>0</v>
      </c>
      <c r="AJ2933" s="63">
        <v>0</v>
      </c>
      <c r="AK2933" s="63">
        <v>0</v>
      </c>
      <c r="AL2933" s="63">
        <v>0</v>
      </c>
      <c r="AM2933" s="63">
        <v>0</v>
      </c>
      <c r="AN2933" s="63">
        <v>0</v>
      </c>
      <c r="AO2933" s="63">
        <v>0</v>
      </c>
      <c r="AP2933" s="63">
        <v>0</v>
      </c>
      <c r="AQ2933" s="63">
        <v>0</v>
      </c>
      <c r="AR2933" s="63">
        <v>0</v>
      </c>
      <c r="AS2933" s="63">
        <v>0</v>
      </c>
      <c r="AT2933" s="63">
        <v>0</v>
      </c>
      <c r="AU2933" s="63">
        <v>0</v>
      </c>
      <c r="AV2933" s="63">
        <v>0</v>
      </c>
      <c r="AW2933" s="63">
        <v>0</v>
      </c>
      <c r="AX2933" s="63">
        <v>0</v>
      </c>
      <c r="AY2933" s="63">
        <v>0</v>
      </c>
      <c r="BA2933" s="5">
        <f>IF(Q2933&gt;0,RANK(Q2933,(N2933:P2933,Q2933:AE2933)),0)</f>
        <v>3</v>
      </c>
      <c r="BB2933" s="5">
        <f>IF(R2933&gt;0,RANK(R2933,(N2933:P2933,Q2933:AE2933)),0)</f>
        <v>0</v>
      </c>
      <c r="BC2933" s="5">
        <f>IF(T2933&gt;0,RANK(T2933,(N2933:P2933,Q2933:AE2933)),0)</f>
        <v>0</v>
      </c>
      <c r="BD2933" s="5">
        <f>IF(S2933&gt;0,RANK(S2933,(N2933:P2933,Q2933:AE2933)),0)</f>
        <v>0</v>
      </c>
      <c r="BE2933" s="2">
        <f t="shared" si="1129"/>
        <v>1.283987915407855E-2</v>
      </c>
      <c r="BF2933" s="2">
        <f t="shared" si="1130"/>
        <v>0</v>
      </c>
      <c r="BG2933" s="2">
        <f t="shared" si="1131"/>
        <v>0</v>
      </c>
      <c r="BH2933" s="2">
        <f t="shared" si="1132"/>
        <v>0</v>
      </c>
      <c r="BJ2933" t="s">
        <v>2781</v>
      </c>
      <c r="BK2933" t="s">
        <v>1594</v>
      </c>
      <c r="BL2933">
        <v>5</v>
      </c>
      <c r="BN2933" s="112">
        <v>51</v>
      </c>
      <c r="BO2933" s="114">
        <v>11</v>
      </c>
      <c r="BP2933" s="118">
        <f t="shared" si="1123"/>
        <v>51011</v>
      </c>
      <c r="BQ2933" s="118">
        <f t="shared" si="1122"/>
        <v>51011</v>
      </c>
      <c r="BR2933" s="5" t="s">
        <v>3151</v>
      </c>
      <c r="BZ2933" s="63" t="str">
        <f>IF($BL2933&lt;&gt;"","",SUMIF(#REF!,$BP2933,#REF!)-N2933)</f>
        <v/>
      </c>
      <c r="CA2933" s="63" t="str">
        <f>IF($BL2933&lt;&gt;"","",SUMIF(#REF!,$BP2933,#REF!)-O2933)</f>
        <v/>
      </c>
      <c r="CB2933" s="63" t="str">
        <f>IF($BL2933&lt;&gt;"","",SUMIF(#REF!,$BP2933,#REF!)-P2933)</f>
        <v/>
      </c>
      <c r="CC2933" s="63" t="str">
        <f>IF($BL2933&lt;&gt;"","",SUMIF(#REF!,$BP2933,#REF!)-Q2933)</f>
        <v/>
      </c>
      <c r="CD2933" s="63" t="str">
        <f>IF(BP2933&lt;&gt;"","",SUMIF(#REF!,$BP2933,#REF!)-R2933)</f>
        <v/>
      </c>
    </row>
    <row r="2934" spans="1:82" ht="15" hidden="1" customHeight="1" outlineLevel="1">
      <c r="A2934" t="s">
        <v>1817</v>
      </c>
      <c r="B2934" t="s">
        <v>1594</v>
      </c>
      <c r="C2934" s="1">
        <f t="shared" si="1124"/>
        <v>130699</v>
      </c>
      <c r="D2934" s="5">
        <f>IF(N2934&gt;0, RANK(N2934,(N2934:P2934,Q2934:AE2934)),0)</f>
        <v>1</v>
      </c>
      <c r="E2934" s="5">
        <f>IF(O2934&gt;0,RANK(O2934,(N2934:P2934,Q2934:AE2934)),0)</f>
        <v>2</v>
      </c>
      <c r="F2934" s="5">
        <f>IF(P2934&gt;0,RANK(P2934,(N2934:P2934,Q2934:AE2934)),0)</f>
        <v>0</v>
      </c>
      <c r="G2934" s="129">
        <f t="shared" si="1110"/>
        <v>83026</v>
      </c>
      <c r="H2934" s="134">
        <f t="shared" si="1111"/>
        <v>0.63524587028209856</v>
      </c>
      <c r="I2934" s="2"/>
      <c r="J2934" s="2">
        <f t="shared" si="1125"/>
        <v>0.80600463660777821</v>
      </c>
      <c r="K2934" s="2">
        <f t="shared" si="1126"/>
        <v>0.17075876632567963</v>
      </c>
      <c r="L2934" s="2">
        <f t="shared" si="1127"/>
        <v>0</v>
      </c>
      <c r="M2934" s="2">
        <f t="shared" si="1128"/>
        <v>2.3236597066542158E-2</v>
      </c>
      <c r="N2934" s="63">
        <v>105344</v>
      </c>
      <c r="O2934" s="63">
        <v>22318</v>
      </c>
      <c r="P2934" s="63">
        <v>0</v>
      </c>
      <c r="Q2934" s="63">
        <v>1836</v>
      </c>
      <c r="R2934" s="63">
        <v>0</v>
      </c>
      <c r="S2934" s="63">
        <v>0</v>
      </c>
      <c r="T2934" s="63">
        <v>0</v>
      </c>
      <c r="U2934" s="63">
        <v>0</v>
      </c>
      <c r="V2934" s="63">
        <v>0</v>
      </c>
      <c r="W2934" s="63">
        <v>1201</v>
      </c>
      <c r="X2934" s="63">
        <v>0</v>
      </c>
      <c r="Y2934" s="63">
        <v>0</v>
      </c>
      <c r="Z2934" s="63">
        <v>0</v>
      </c>
      <c r="AA2934" s="63">
        <v>0</v>
      </c>
      <c r="AB2934" s="63">
        <v>0</v>
      </c>
      <c r="AC2934" s="63">
        <v>0</v>
      </c>
      <c r="AD2934" s="63">
        <v>0</v>
      </c>
      <c r="AE2934" s="63">
        <v>0</v>
      </c>
      <c r="AF2934" s="63">
        <v>0</v>
      </c>
      <c r="AG2934" s="63">
        <v>0</v>
      </c>
      <c r="AH2934" s="63">
        <v>0</v>
      </c>
      <c r="AI2934" s="63">
        <v>0</v>
      </c>
      <c r="AJ2934" s="63">
        <v>0</v>
      </c>
      <c r="AK2934" s="63">
        <v>0</v>
      </c>
      <c r="AL2934" s="63">
        <v>0</v>
      </c>
      <c r="AM2934" s="63">
        <v>0</v>
      </c>
      <c r="AN2934" s="63">
        <v>0</v>
      </c>
      <c r="AO2934" s="63">
        <v>0</v>
      </c>
      <c r="AP2934" s="63">
        <v>0</v>
      </c>
      <c r="AQ2934" s="63">
        <v>0</v>
      </c>
      <c r="AR2934" s="63">
        <v>0</v>
      </c>
      <c r="AS2934" s="63">
        <v>0</v>
      </c>
      <c r="AT2934" s="63">
        <v>0</v>
      </c>
      <c r="AU2934" s="63">
        <v>0</v>
      </c>
      <c r="AV2934" s="63">
        <v>0</v>
      </c>
      <c r="AW2934" s="63">
        <v>0</v>
      </c>
      <c r="AX2934" s="63">
        <v>0</v>
      </c>
      <c r="AY2934" s="63">
        <v>0</v>
      </c>
      <c r="BA2934" s="5">
        <f>IF(Q2934&gt;0,RANK(Q2934,(N2934:P2934,Q2934:AE2934)),0)</f>
        <v>3</v>
      </c>
      <c r="BB2934" s="5">
        <f>IF(R2934&gt;0,RANK(R2934,(N2934:P2934,Q2934:AE2934)),0)</f>
        <v>0</v>
      </c>
      <c r="BC2934" s="5">
        <f>IF(T2934&gt;0,RANK(T2934,(N2934:P2934,Q2934:AE2934)),0)</f>
        <v>0</v>
      </c>
      <c r="BD2934" s="5">
        <f>IF(S2934&gt;0,RANK(S2934,(N2934:P2934,Q2934:AE2934)),0)</f>
        <v>0</v>
      </c>
      <c r="BE2934" s="2">
        <f t="shared" si="1129"/>
        <v>1.4047544357646194E-2</v>
      </c>
      <c r="BF2934" s="2">
        <f t="shared" si="1130"/>
        <v>0</v>
      </c>
      <c r="BG2934" s="2">
        <f t="shared" si="1131"/>
        <v>0</v>
      </c>
      <c r="BH2934" s="2">
        <f t="shared" si="1132"/>
        <v>0</v>
      </c>
      <c r="BJ2934" t="s">
        <v>1817</v>
      </c>
      <c r="BK2934" t="s">
        <v>1594</v>
      </c>
      <c r="BL2934">
        <v>8</v>
      </c>
      <c r="BN2934" s="112">
        <v>51</v>
      </c>
      <c r="BO2934" s="114">
        <v>13</v>
      </c>
      <c r="BP2934" s="118">
        <f t="shared" si="1123"/>
        <v>51013</v>
      </c>
      <c r="BQ2934" s="118">
        <f t="shared" si="1122"/>
        <v>51013</v>
      </c>
      <c r="BR2934" s="5" t="s">
        <v>3151</v>
      </c>
      <c r="BZ2934" s="63" t="str">
        <f>IF($BL2934&lt;&gt;"","",SUMIF(#REF!,$BP2934,#REF!)-N2934)</f>
        <v/>
      </c>
      <c r="CA2934" s="63" t="str">
        <f>IF($BL2934&lt;&gt;"","",SUMIF(#REF!,$BP2934,#REF!)-O2934)</f>
        <v/>
      </c>
      <c r="CB2934" s="63" t="str">
        <f>IF($BL2934&lt;&gt;"","",SUMIF(#REF!,$BP2934,#REF!)-P2934)</f>
        <v/>
      </c>
      <c r="CC2934" s="63" t="str">
        <f>IF($BL2934&lt;&gt;"","",SUMIF(#REF!,$BP2934,#REF!)-Q2934)</f>
        <v/>
      </c>
      <c r="CD2934" s="63" t="str">
        <f>IF(BP2934&lt;&gt;"","",SUMIF(#REF!,$BP2934,#REF!)-R2934)</f>
        <v/>
      </c>
    </row>
    <row r="2935" spans="1:82" ht="15" hidden="1" customHeight="1" outlineLevel="1">
      <c r="A2935" t="s">
        <v>2376</v>
      </c>
      <c r="B2935" t="s">
        <v>1594</v>
      </c>
      <c r="C2935" s="1">
        <f t="shared" si="1124"/>
        <v>42278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0</v>
      </c>
      <c r="G2935" s="129">
        <f t="shared" si="1110"/>
        <v>19874</v>
      </c>
      <c r="H2935" s="134">
        <f t="shared" si="1111"/>
        <v>0.4700790008988126</v>
      </c>
      <c r="I2935" s="2"/>
      <c r="J2935" s="2">
        <f t="shared" si="1125"/>
        <v>0.25639812668527368</v>
      </c>
      <c r="K2935" s="2">
        <f t="shared" si="1126"/>
        <v>0.72647712758408634</v>
      </c>
      <c r="L2935" s="2">
        <f t="shared" si="1127"/>
        <v>0</v>
      </c>
      <c r="M2935" s="2">
        <f t="shared" si="1128"/>
        <v>1.7124745730639934E-2</v>
      </c>
      <c r="N2935" s="63">
        <v>10840</v>
      </c>
      <c r="O2935" s="63">
        <v>30714</v>
      </c>
      <c r="P2935" s="63">
        <v>0</v>
      </c>
      <c r="Q2935" s="63">
        <v>608</v>
      </c>
      <c r="R2935" s="63">
        <v>0</v>
      </c>
      <c r="S2935" s="63">
        <v>0</v>
      </c>
      <c r="T2935" s="63">
        <v>0</v>
      </c>
      <c r="U2935" s="63">
        <v>0</v>
      </c>
      <c r="V2935" s="63">
        <v>0</v>
      </c>
      <c r="W2935" s="63">
        <v>116</v>
      </c>
      <c r="X2935" s="63">
        <v>0</v>
      </c>
      <c r="Y2935" s="63">
        <v>0</v>
      </c>
      <c r="Z2935" s="63">
        <v>0</v>
      </c>
      <c r="AA2935" s="63">
        <v>0</v>
      </c>
      <c r="AB2935" s="63">
        <v>0</v>
      </c>
      <c r="AC2935" s="63">
        <v>0</v>
      </c>
      <c r="AD2935" s="63">
        <v>0</v>
      </c>
      <c r="AE2935" s="63">
        <v>0</v>
      </c>
      <c r="AF2935" s="63">
        <v>0</v>
      </c>
      <c r="AG2935" s="63">
        <v>0</v>
      </c>
      <c r="AH2935" s="63">
        <v>0</v>
      </c>
      <c r="AI2935" s="63">
        <v>0</v>
      </c>
      <c r="AJ2935" s="63">
        <v>0</v>
      </c>
      <c r="AK2935" s="63">
        <v>0</v>
      </c>
      <c r="AL2935" s="63">
        <v>0</v>
      </c>
      <c r="AM2935" s="63">
        <v>0</v>
      </c>
      <c r="AN2935" s="63">
        <v>0</v>
      </c>
      <c r="AO2935" s="63">
        <v>0</v>
      </c>
      <c r="AP2935" s="63">
        <v>0</v>
      </c>
      <c r="AQ2935" s="63">
        <v>0</v>
      </c>
      <c r="AR2935" s="63">
        <v>0</v>
      </c>
      <c r="AS2935" s="63">
        <v>0</v>
      </c>
      <c r="AT2935" s="63">
        <v>0</v>
      </c>
      <c r="AU2935" s="63">
        <v>0</v>
      </c>
      <c r="AV2935" s="63">
        <v>0</v>
      </c>
      <c r="AW2935" s="63">
        <v>0</v>
      </c>
      <c r="AX2935" s="63">
        <v>0</v>
      </c>
      <c r="AY2935" s="63">
        <v>0</v>
      </c>
      <c r="BA2935" s="5">
        <f>IF(Q2935&gt;0,RANK(Q2935,(N2935:P2935,Q2935:AE2935)),0)</f>
        <v>3</v>
      </c>
      <c r="BB2935" s="5">
        <f>IF(R2935&gt;0,RANK(R2935,(N2935:P2935,Q2935:AE2935)),0)</f>
        <v>0</v>
      </c>
      <c r="BC2935" s="5">
        <f>IF(T2935&gt;0,RANK(T2935,(N2935:P2935,Q2935:AE2935)),0)</f>
        <v>0</v>
      </c>
      <c r="BD2935" s="5">
        <f>IF(S2935&gt;0,RANK(S2935,(N2935:P2935,Q2935:AE2935)),0)</f>
        <v>0</v>
      </c>
      <c r="BE2935" s="2">
        <f t="shared" si="1129"/>
        <v>1.4381001939543024E-2</v>
      </c>
      <c r="BF2935" s="2">
        <f t="shared" si="1130"/>
        <v>0</v>
      </c>
      <c r="BG2935" s="2">
        <f t="shared" si="1131"/>
        <v>0</v>
      </c>
      <c r="BH2935" s="2">
        <f t="shared" si="1132"/>
        <v>0</v>
      </c>
      <c r="BJ2935" t="s">
        <v>2376</v>
      </c>
      <c r="BK2935" t="s">
        <v>1594</v>
      </c>
      <c r="BL2935">
        <v>6</v>
      </c>
      <c r="BN2935" s="112">
        <v>51</v>
      </c>
      <c r="BO2935" s="114">
        <v>15</v>
      </c>
      <c r="BP2935" s="118">
        <f t="shared" si="1123"/>
        <v>51015</v>
      </c>
      <c r="BQ2935" s="118">
        <f t="shared" si="1122"/>
        <v>51015</v>
      </c>
      <c r="BR2935" s="5" t="s">
        <v>3151</v>
      </c>
      <c r="BZ2935" s="63" t="str">
        <f>IF($BL2935&lt;&gt;"","",SUMIF(#REF!,$BP2935,#REF!)-N2935)</f>
        <v/>
      </c>
      <c r="CA2935" s="63" t="str">
        <f>IF($BL2935&lt;&gt;"","",SUMIF(#REF!,$BP2935,#REF!)-O2935)</f>
        <v/>
      </c>
      <c r="CB2935" s="63" t="str">
        <f>IF($BL2935&lt;&gt;"","",SUMIF(#REF!,$BP2935,#REF!)-P2935)</f>
        <v/>
      </c>
      <c r="CC2935" s="63" t="str">
        <f>IF($BL2935&lt;&gt;"","",SUMIF(#REF!,$BP2935,#REF!)-Q2935)</f>
        <v/>
      </c>
      <c r="CD2935" s="63" t="str">
        <f>IF(BP2935&lt;&gt;"","",SUMIF(#REF!,$BP2935,#REF!)-R2935)</f>
        <v/>
      </c>
    </row>
    <row r="2936" spans="1:82" ht="15" hidden="1" customHeight="1" outlineLevel="1">
      <c r="A2936" t="s">
        <v>707</v>
      </c>
      <c r="B2936" t="s">
        <v>1594</v>
      </c>
      <c r="C2936" s="1">
        <f t="shared" si="1124"/>
        <v>2501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0</v>
      </c>
      <c r="G2936" s="129">
        <f t="shared" si="1110"/>
        <v>1188</v>
      </c>
      <c r="H2936" s="134">
        <f t="shared" si="1111"/>
        <v>0.47500999600159938</v>
      </c>
      <c r="I2936" s="2"/>
      <c r="J2936" s="2">
        <f t="shared" si="1125"/>
        <v>0.25829668132746902</v>
      </c>
      <c r="K2936" s="2">
        <f t="shared" si="1126"/>
        <v>0.7333066773290684</v>
      </c>
      <c r="L2936" s="2">
        <f t="shared" si="1127"/>
        <v>0</v>
      </c>
      <c r="M2936" s="2">
        <f t="shared" si="1128"/>
        <v>8.3966413434626297E-3</v>
      </c>
      <c r="N2936" s="63">
        <v>646</v>
      </c>
      <c r="O2936" s="63">
        <v>1834</v>
      </c>
      <c r="P2936" s="63">
        <v>0</v>
      </c>
      <c r="Q2936" s="63">
        <v>16</v>
      </c>
      <c r="R2936" s="63">
        <v>0</v>
      </c>
      <c r="S2936" s="63">
        <v>0</v>
      </c>
      <c r="T2936" s="63">
        <v>0</v>
      </c>
      <c r="U2936" s="63">
        <v>0</v>
      </c>
      <c r="V2936" s="63">
        <v>0</v>
      </c>
      <c r="W2936" s="63">
        <v>5</v>
      </c>
      <c r="X2936" s="63">
        <v>0</v>
      </c>
      <c r="Y2936" s="63">
        <v>0</v>
      </c>
      <c r="Z2936" s="63">
        <v>0</v>
      </c>
      <c r="AA2936" s="63">
        <v>0</v>
      </c>
      <c r="AB2936" s="63">
        <v>0</v>
      </c>
      <c r="AC2936" s="63">
        <v>0</v>
      </c>
      <c r="AD2936" s="63">
        <v>0</v>
      </c>
      <c r="AE2936" s="63">
        <v>0</v>
      </c>
      <c r="AF2936" s="63">
        <v>0</v>
      </c>
      <c r="AG2936" s="63">
        <v>0</v>
      </c>
      <c r="AH2936" s="63">
        <v>0</v>
      </c>
      <c r="AI2936" s="63">
        <v>0</v>
      </c>
      <c r="AJ2936" s="63">
        <v>0</v>
      </c>
      <c r="AK2936" s="63">
        <v>0</v>
      </c>
      <c r="AL2936" s="63">
        <v>0</v>
      </c>
      <c r="AM2936" s="63">
        <v>0</v>
      </c>
      <c r="AN2936" s="63">
        <v>0</v>
      </c>
      <c r="AO2936" s="63">
        <v>0</v>
      </c>
      <c r="AP2936" s="63">
        <v>0</v>
      </c>
      <c r="AQ2936" s="63">
        <v>0</v>
      </c>
      <c r="AR2936" s="63">
        <v>0</v>
      </c>
      <c r="AS2936" s="63">
        <v>0</v>
      </c>
      <c r="AT2936" s="63">
        <v>0</v>
      </c>
      <c r="AU2936" s="63">
        <v>0</v>
      </c>
      <c r="AV2936" s="63">
        <v>0</v>
      </c>
      <c r="AW2936" s="63">
        <v>0</v>
      </c>
      <c r="AX2936" s="63">
        <v>0</v>
      </c>
      <c r="AY2936" s="63">
        <v>0</v>
      </c>
      <c r="BA2936" s="5">
        <f>IF(Q2936&gt;0,RANK(Q2936,(N2936:P2936,Q2936:AE2936)),0)</f>
        <v>3</v>
      </c>
      <c r="BB2936" s="5">
        <f>IF(R2936&gt;0,RANK(R2936,(N2936:P2936,Q2936:AE2936)),0)</f>
        <v>0</v>
      </c>
      <c r="BC2936" s="5">
        <f>IF(T2936&gt;0,RANK(T2936,(N2936:P2936,Q2936:AE2936)),0)</f>
        <v>0</v>
      </c>
      <c r="BD2936" s="5">
        <f>IF(S2936&gt;0,RANK(S2936,(N2936:P2936,Q2936:AE2936)),0)</f>
        <v>0</v>
      </c>
      <c r="BE2936" s="2">
        <f t="shared" si="1129"/>
        <v>6.3974410235905638E-3</v>
      </c>
      <c r="BF2936" s="2">
        <f t="shared" si="1130"/>
        <v>0</v>
      </c>
      <c r="BG2936" s="2">
        <f t="shared" si="1131"/>
        <v>0</v>
      </c>
      <c r="BH2936" s="2">
        <f t="shared" si="1132"/>
        <v>0</v>
      </c>
      <c r="BJ2936" t="s">
        <v>707</v>
      </c>
      <c r="BK2936" t="s">
        <v>1594</v>
      </c>
      <c r="BL2936">
        <v>6</v>
      </c>
      <c r="BN2936" s="112">
        <v>51</v>
      </c>
      <c r="BO2936" s="114">
        <v>17</v>
      </c>
      <c r="BP2936" s="118">
        <f t="shared" si="1123"/>
        <v>51017</v>
      </c>
      <c r="BQ2936" s="118">
        <f t="shared" si="1122"/>
        <v>51017</v>
      </c>
      <c r="BR2936" s="5" t="s">
        <v>3151</v>
      </c>
      <c r="BZ2936" s="63" t="str">
        <f>IF($BL2936&lt;&gt;"","",SUMIF(#REF!,$BP2936,#REF!)-N2936)</f>
        <v/>
      </c>
      <c r="CA2936" s="63" t="str">
        <f>IF($BL2936&lt;&gt;"","",SUMIF(#REF!,$BP2936,#REF!)-O2936)</f>
        <v/>
      </c>
      <c r="CB2936" s="63" t="str">
        <f>IF($BL2936&lt;&gt;"","",SUMIF(#REF!,$BP2936,#REF!)-P2936)</f>
        <v/>
      </c>
      <c r="CC2936" s="63" t="str">
        <f>IF($BL2936&lt;&gt;"","",SUMIF(#REF!,$BP2936,#REF!)-Q2936)</f>
        <v/>
      </c>
      <c r="CD2936" s="63" t="str">
        <f>IF(BP2936&lt;&gt;"","",SUMIF(#REF!,$BP2936,#REF!)-R2936)</f>
        <v/>
      </c>
    </row>
    <row r="2937" spans="1:82" ht="15" hidden="1" customHeight="1" outlineLevel="1">
      <c r="A2937" t="s">
        <v>1765</v>
      </c>
      <c r="B2937" t="s">
        <v>1594</v>
      </c>
      <c r="C2937" s="1">
        <f t="shared" si="1124"/>
        <v>48669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0</v>
      </c>
      <c r="G2937" s="129">
        <f t="shared" si="1110"/>
        <v>23424</v>
      </c>
      <c r="H2937" s="134">
        <f t="shared" si="1111"/>
        <v>0.4812919928496579</v>
      </c>
      <c r="I2937" s="2"/>
      <c r="J2937" s="2">
        <f t="shared" si="1125"/>
        <v>0.25017978590067602</v>
      </c>
      <c r="K2937" s="2">
        <f t="shared" si="1126"/>
        <v>0.73147177875033387</v>
      </c>
      <c r="L2937" s="2">
        <f t="shared" si="1127"/>
        <v>0</v>
      </c>
      <c r="M2937" s="2">
        <f t="shared" si="1128"/>
        <v>1.8348435348990111E-2</v>
      </c>
      <c r="N2937" s="63">
        <v>12176</v>
      </c>
      <c r="O2937" s="63">
        <v>35600</v>
      </c>
      <c r="P2937" s="63">
        <v>0</v>
      </c>
      <c r="Q2937" s="63">
        <v>708</v>
      </c>
      <c r="R2937" s="63">
        <v>0</v>
      </c>
      <c r="S2937" s="63">
        <v>0</v>
      </c>
      <c r="T2937" s="63">
        <v>0</v>
      </c>
      <c r="U2937" s="63">
        <v>0</v>
      </c>
      <c r="V2937" s="63">
        <v>0</v>
      </c>
      <c r="W2937" s="63">
        <v>185</v>
      </c>
      <c r="X2937" s="63">
        <v>0</v>
      </c>
      <c r="Y2937" s="63">
        <v>0</v>
      </c>
      <c r="Z2937" s="63">
        <v>0</v>
      </c>
      <c r="AA2937" s="63">
        <v>0</v>
      </c>
      <c r="AB2937" s="63">
        <v>0</v>
      </c>
      <c r="AC2937" s="63">
        <v>0</v>
      </c>
      <c r="AD2937" s="63">
        <v>0</v>
      </c>
      <c r="AE2937" s="63">
        <v>0</v>
      </c>
      <c r="AF2937" s="63">
        <v>0</v>
      </c>
      <c r="AG2937" s="63">
        <v>0</v>
      </c>
      <c r="AH2937" s="63">
        <v>0</v>
      </c>
      <c r="AI2937" s="63">
        <v>0</v>
      </c>
      <c r="AJ2937" s="63">
        <v>0</v>
      </c>
      <c r="AK2937" s="63">
        <v>0</v>
      </c>
      <c r="AL2937" s="63">
        <v>0</v>
      </c>
      <c r="AM2937" s="63">
        <v>0</v>
      </c>
      <c r="AN2937" s="63">
        <v>0</v>
      </c>
      <c r="AO2937" s="63">
        <v>0</v>
      </c>
      <c r="AP2937" s="63">
        <v>0</v>
      </c>
      <c r="AQ2937" s="63">
        <v>0</v>
      </c>
      <c r="AR2937" s="63">
        <v>0</v>
      </c>
      <c r="AS2937" s="63">
        <v>0</v>
      </c>
      <c r="AT2937" s="63">
        <v>0</v>
      </c>
      <c r="AU2937" s="63">
        <v>0</v>
      </c>
      <c r="AV2937" s="63">
        <v>0</v>
      </c>
      <c r="AW2937" s="63">
        <v>0</v>
      </c>
      <c r="AX2937" s="63">
        <v>0</v>
      </c>
      <c r="AY2937" s="63">
        <v>0</v>
      </c>
      <c r="BA2937" s="5">
        <f>IF(Q2937&gt;0,RANK(Q2937,(N2937:P2937,Q2937:AE2937)),0)</f>
        <v>3</v>
      </c>
      <c r="BB2937" s="5">
        <f>IF(R2937&gt;0,RANK(R2937,(N2937:P2937,Q2937:AE2937)),0)</f>
        <v>0</v>
      </c>
      <c r="BC2937" s="5">
        <f>IF(T2937&gt;0,RANK(T2937,(N2937:P2937,Q2937:AE2937)),0)</f>
        <v>0</v>
      </c>
      <c r="BD2937" s="5">
        <f>IF(S2937&gt;0,RANK(S2937,(N2937:P2937,Q2937:AE2937)),0)</f>
        <v>0</v>
      </c>
      <c r="BE2937" s="2">
        <f t="shared" si="1129"/>
        <v>1.4547247734697651E-2</v>
      </c>
      <c r="BF2937" s="2">
        <f t="shared" si="1130"/>
        <v>0</v>
      </c>
      <c r="BG2937" s="2">
        <f t="shared" si="1131"/>
        <v>0</v>
      </c>
      <c r="BH2937" s="2">
        <f t="shared" si="1132"/>
        <v>0</v>
      </c>
      <c r="BJ2937" t="s">
        <v>1765</v>
      </c>
      <c r="BK2937" t="s">
        <v>1594</v>
      </c>
      <c r="BN2937" s="112">
        <v>51</v>
      </c>
      <c r="BO2937" s="114">
        <v>19</v>
      </c>
      <c r="BP2937" s="118">
        <f t="shared" si="1123"/>
        <v>51019</v>
      </c>
      <c r="BQ2937" s="118">
        <f t="shared" si="1122"/>
        <v>51019</v>
      </c>
      <c r="BR2937" s="5" t="s">
        <v>3151</v>
      </c>
      <c r="BZ2937" s="63" t="e">
        <f>IF($BL2937&lt;&gt;"","",SUMIF(#REF!,$BP2937,#REF!)-N2937)</f>
        <v>#REF!</v>
      </c>
      <c r="CA2937" s="63" t="e">
        <f>IF($BL2937&lt;&gt;"","",SUMIF(#REF!,$BP2937,#REF!)-O2937)</f>
        <v>#REF!</v>
      </c>
      <c r="CB2937" s="63" t="e">
        <f>IF($BL2937&lt;&gt;"","",SUMIF(#REF!,$BP2937,#REF!)-P2937)</f>
        <v>#REF!</v>
      </c>
      <c r="CC2937" s="63" t="e">
        <f>IF($BL2937&lt;&gt;"","",SUMIF(#REF!,$BP2937,#REF!)-Q2937)</f>
        <v>#REF!</v>
      </c>
      <c r="CD2937" s="63" t="str">
        <f>IF(BP2937&lt;&gt;"","",SUMIF(#REF!,$BP2937,#REF!)-R2937)</f>
        <v/>
      </c>
    </row>
    <row r="2938" spans="1:82" ht="15" hidden="1" customHeight="1" outlineLevel="1">
      <c r="A2938" t="s">
        <v>1223</v>
      </c>
      <c r="B2938" t="s">
        <v>1594</v>
      </c>
      <c r="C2938" s="1">
        <f t="shared" si="1124"/>
        <v>3479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0</v>
      </c>
      <c r="G2938" s="129">
        <f t="shared" si="1110"/>
        <v>2371</v>
      </c>
      <c r="H2938" s="134">
        <f t="shared" si="1111"/>
        <v>0.68151767749353265</v>
      </c>
      <c r="I2938" s="2"/>
      <c r="J2938" s="2">
        <f t="shared" si="1125"/>
        <v>0.15291750503018109</v>
      </c>
      <c r="K2938" s="2">
        <f t="shared" si="1126"/>
        <v>0.83443518252371374</v>
      </c>
      <c r="L2938" s="2">
        <f t="shared" si="1127"/>
        <v>0</v>
      </c>
      <c r="M2938" s="2">
        <f t="shared" si="1128"/>
        <v>1.2647312446105174E-2</v>
      </c>
      <c r="N2938" s="63">
        <v>532</v>
      </c>
      <c r="O2938" s="63">
        <v>2903</v>
      </c>
      <c r="P2938" s="63">
        <v>0</v>
      </c>
      <c r="Q2938" s="63">
        <v>40</v>
      </c>
      <c r="R2938" s="63">
        <v>0</v>
      </c>
      <c r="S2938" s="63">
        <v>0</v>
      </c>
      <c r="T2938" s="63">
        <v>0</v>
      </c>
      <c r="U2938" s="63">
        <v>0</v>
      </c>
      <c r="V2938" s="63">
        <v>0</v>
      </c>
      <c r="W2938" s="63">
        <v>4</v>
      </c>
      <c r="X2938" s="63">
        <v>0</v>
      </c>
      <c r="Y2938" s="63">
        <v>0</v>
      </c>
      <c r="Z2938" s="63">
        <v>0</v>
      </c>
      <c r="AA2938" s="63">
        <v>0</v>
      </c>
      <c r="AB2938" s="63">
        <v>0</v>
      </c>
      <c r="AC2938" s="63">
        <v>0</v>
      </c>
      <c r="AD2938" s="63">
        <v>0</v>
      </c>
      <c r="AE2938" s="63">
        <v>0</v>
      </c>
      <c r="AF2938" s="63">
        <v>0</v>
      </c>
      <c r="AG2938" s="63">
        <v>0</v>
      </c>
      <c r="AH2938" s="63">
        <v>0</v>
      </c>
      <c r="AI2938" s="63">
        <v>0</v>
      </c>
      <c r="AJ2938" s="63">
        <v>0</v>
      </c>
      <c r="AK2938" s="63">
        <v>0</v>
      </c>
      <c r="AL2938" s="63">
        <v>0</v>
      </c>
      <c r="AM2938" s="63">
        <v>0</v>
      </c>
      <c r="AN2938" s="63">
        <v>0</v>
      </c>
      <c r="AO2938" s="63">
        <v>0</v>
      </c>
      <c r="AP2938" s="63">
        <v>0</v>
      </c>
      <c r="AQ2938" s="63">
        <v>0</v>
      </c>
      <c r="AR2938" s="63">
        <v>0</v>
      </c>
      <c r="AS2938" s="63">
        <v>0</v>
      </c>
      <c r="AT2938" s="63">
        <v>0</v>
      </c>
      <c r="AU2938" s="63">
        <v>0</v>
      </c>
      <c r="AV2938" s="63">
        <v>0</v>
      </c>
      <c r="AW2938" s="63">
        <v>0</v>
      </c>
      <c r="AX2938" s="63">
        <v>0</v>
      </c>
      <c r="AY2938" s="63">
        <v>0</v>
      </c>
      <c r="BA2938" s="5">
        <f>IF(Q2938&gt;0,RANK(Q2938,(N2938:P2938,Q2938:AE2938)),0)</f>
        <v>3</v>
      </c>
      <c r="BB2938" s="5">
        <f>IF(R2938&gt;0,RANK(R2938,(N2938:P2938,Q2938:AE2938)),0)</f>
        <v>0</v>
      </c>
      <c r="BC2938" s="5">
        <f>IF(T2938&gt;0,RANK(T2938,(N2938:P2938,Q2938:AE2938)),0)</f>
        <v>0</v>
      </c>
      <c r="BD2938" s="5">
        <f>IF(S2938&gt;0,RANK(S2938,(N2938:P2938,Q2938:AE2938)),0)</f>
        <v>0</v>
      </c>
      <c r="BE2938" s="2">
        <f t="shared" si="1129"/>
        <v>1.1497556769186549E-2</v>
      </c>
      <c r="BF2938" s="2">
        <f t="shared" si="1130"/>
        <v>0</v>
      </c>
      <c r="BG2938" s="2">
        <f t="shared" si="1131"/>
        <v>0</v>
      </c>
      <c r="BH2938" s="2">
        <f t="shared" si="1132"/>
        <v>0</v>
      </c>
      <c r="BJ2938" t="s">
        <v>1223</v>
      </c>
      <c r="BK2938" t="s">
        <v>1594</v>
      </c>
      <c r="BL2938">
        <v>9</v>
      </c>
      <c r="BN2938" s="112">
        <v>51</v>
      </c>
      <c r="BO2938" s="114">
        <v>21</v>
      </c>
      <c r="BP2938" s="118">
        <f t="shared" si="1123"/>
        <v>51021</v>
      </c>
      <c r="BQ2938" s="118">
        <f t="shared" si="1122"/>
        <v>51021</v>
      </c>
      <c r="BR2938" s="5" t="s">
        <v>3151</v>
      </c>
      <c r="BZ2938" s="63" t="str">
        <f>IF($BL2938&lt;&gt;"","",SUMIF(#REF!,$BP2938,#REF!)-N2938)</f>
        <v/>
      </c>
      <c r="CA2938" s="63" t="str">
        <f>IF($BL2938&lt;&gt;"","",SUMIF(#REF!,$BP2938,#REF!)-O2938)</f>
        <v/>
      </c>
      <c r="CB2938" s="63" t="str">
        <f>IF($BL2938&lt;&gt;"","",SUMIF(#REF!,$BP2938,#REF!)-P2938)</f>
        <v/>
      </c>
      <c r="CC2938" s="63" t="str">
        <f>IF($BL2938&lt;&gt;"","",SUMIF(#REF!,$BP2938,#REF!)-Q2938)</f>
        <v/>
      </c>
      <c r="CD2938" s="63" t="str">
        <f>IF(BP2938&lt;&gt;"","",SUMIF(#REF!,$BP2938,#REF!)-R2938)</f>
        <v/>
      </c>
    </row>
    <row r="2939" spans="1:82" ht="15" hidden="1" customHeight="1" outlineLevel="1">
      <c r="A2939" t="s">
        <v>1581</v>
      </c>
      <c r="B2939" t="s">
        <v>1594</v>
      </c>
      <c r="C2939" s="1">
        <f t="shared" si="1124"/>
        <v>21120</v>
      </c>
      <c r="D2939" s="5">
        <f>IF(N2939&gt;0, RANK(N2939,(N2939:P2939,Q2939:AE2939)),0)</f>
        <v>2</v>
      </c>
      <c r="E2939" s="5">
        <f>IF(O2939&gt;0,RANK(O2939,(N2939:P2939,Q2939:AE2939)),0)</f>
        <v>1</v>
      </c>
      <c r="F2939" s="5">
        <f>IF(P2939&gt;0,RANK(P2939,(N2939:P2939,Q2939:AE2939)),0)</f>
        <v>0</v>
      </c>
      <c r="G2939" s="129">
        <f t="shared" si="1110"/>
        <v>9399</v>
      </c>
      <c r="H2939" s="134">
        <f t="shared" si="1111"/>
        <v>0.44502840909090907</v>
      </c>
      <c r="I2939" s="2"/>
      <c r="J2939" s="2">
        <f t="shared" si="1125"/>
        <v>0.26988636363636365</v>
      </c>
      <c r="K2939" s="2">
        <f t="shared" si="1126"/>
        <v>0.71491477272727277</v>
      </c>
      <c r="L2939" s="2">
        <f t="shared" si="1127"/>
        <v>0</v>
      </c>
      <c r="M2939" s="2">
        <f t="shared" si="1128"/>
        <v>1.519886363636358E-2</v>
      </c>
      <c r="N2939" s="63">
        <v>5700</v>
      </c>
      <c r="O2939" s="63">
        <v>15099</v>
      </c>
      <c r="P2939" s="63">
        <v>0</v>
      </c>
      <c r="Q2939" s="63">
        <v>264</v>
      </c>
      <c r="R2939" s="63">
        <v>0</v>
      </c>
      <c r="S2939" s="63">
        <v>0</v>
      </c>
      <c r="T2939" s="63">
        <v>0</v>
      </c>
      <c r="U2939" s="63">
        <v>0</v>
      </c>
      <c r="V2939" s="63">
        <v>0</v>
      </c>
      <c r="W2939" s="63">
        <v>57</v>
      </c>
      <c r="X2939" s="63">
        <v>0</v>
      </c>
      <c r="Y2939" s="63">
        <v>0</v>
      </c>
      <c r="Z2939" s="63">
        <v>0</v>
      </c>
      <c r="AA2939" s="63">
        <v>0</v>
      </c>
      <c r="AB2939" s="63">
        <v>0</v>
      </c>
      <c r="AC2939" s="63">
        <v>0</v>
      </c>
      <c r="AD2939" s="63">
        <v>0</v>
      </c>
      <c r="AE2939" s="63">
        <v>0</v>
      </c>
      <c r="AF2939" s="63">
        <v>0</v>
      </c>
      <c r="AG2939" s="63">
        <v>0</v>
      </c>
      <c r="AH2939" s="63">
        <v>0</v>
      </c>
      <c r="AI2939" s="63">
        <v>0</v>
      </c>
      <c r="AJ2939" s="63">
        <v>0</v>
      </c>
      <c r="AK2939" s="63">
        <v>0</v>
      </c>
      <c r="AL2939" s="63">
        <v>0</v>
      </c>
      <c r="AM2939" s="63">
        <v>0</v>
      </c>
      <c r="AN2939" s="63">
        <v>0</v>
      </c>
      <c r="AO2939" s="63">
        <v>0</v>
      </c>
      <c r="AP2939" s="63">
        <v>0</v>
      </c>
      <c r="AQ2939" s="63">
        <v>0</v>
      </c>
      <c r="AR2939" s="63">
        <v>0</v>
      </c>
      <c r="AS2939" s="63">
        <v>0</v>
      </c>
      <c r="AT2939" s="63">
        <v>0</v>
      </c>
      <c r="AU2939" s="63">
        <v>0</v>
      </c>
      <c r="AV2939" s="63">
        <v>0</v>
      </c>
      <c r="AW2939" s="63">
        <v>0</v>
      </c>
      <c r="AX2939" s="63">
        <v>0</v>
      </c>
      <c r="AY2939" s="63">
        <v>0</v>
      </c>
      <c r="BA2939" s="5">
        <f>IF(Q2939&gt;0,RANK(Q2939,(N2939:P2939,Q2939:AE2939)),0)</f>
        <v>3</v>
      </c>
      <c r="BB2939" s="5">
        <f>IF(R2939&gt;0,RANK(R2939,(N2939:P2939,Q2939:AE2939)),0)</f>
        <v>0</v>
      </c>
      <c r="BC2939" s="5">
        <f>IF(T2939&gt;0,RANK(T2939,(N2939:P2939,Q2939:AE2939)),0)</f>
        <v>0</v>
      </c>
      <c r="BD2939" s="5">
        <f>IF(S2939&gt;0,RANK(S2939,(N2939:P2939,Q2939:AE2939)),0)</f>
        <v>0</v>
      </c>
      <c r="BE2939" s="2">
        <f t="shared" si="1129"/>
        <v>1.2500000000000001E-2</v>
      </c>
      <c r="BF2939" s="2">
        <f t="shared" si="1130"/>
        <v>0</v>
      </c>
      <c r="BG2939" s="2">
        <f t="shared" si="1131"/>
        <v>0</v>
      </c>
      <c r="BH2939" s="2">
        <f t="shared" si="1132"/>
        <v>0</v>
      </c>
      <c r="BJ2939" t="s">
        <v>1581</v>
      </c>
      <c r="BK2939" t="s">
        <v>1594</v>
      </c>
      <c r="BL2939">
        <v>6</v>
      </c>
      <c r="BN2939" s="112">
        <v>51</v>
      </c>
      <c r="BO2939" s="114">
        <v>23</v>
      </c>
      <c r="BP2939" s="118">
        <f t="shared" si="1123"/>
        <v>51023</v>
      </c>
      <c r="BQ2939" s="118">
        <f t="shared" si="1122"/>
        <v>51023</v>
      </c>
      <c r="BR2939" s="5" t="s">
        <v>3151</v>
      </c>
      <c r="BZ2939" s="63" t="str">
        <f>IF($BL2939&lt;&gt;"","",SUMIF(#REF!,$BP2939,#REF!)-N2939)</f>
        <v/>
      </c>
      <c r="CA2939" s="63" t="str">
        <f>IF($BL2939&lt;&gt;"","",SUMIF(#REF!,$BP2939,#REF!)-O2939)</f>
        <v/>
      </c>
      <c r="CB2939" s="63" t="str">
        <f>IF($BL2939&lt;&gt;"","",SUMIF(#REF!,$BP2939,#REF!)-P2939)</f>
        <v/>
      </c>
      <c r="CC2939" s="63" t="str">
        <f>IF($BL2939&lt;&gt;"","",SUMIF(#REF!,$BP2939,#REF!)-Q2939)</f>
        <v/>
      </c>
      <c r="CD2939" s="63" t="str">
        <f>IF(BP2939&lt;&gt;"","",SUMIF(#REF!,$BP2939,#REF!)-R2939)</f>
        <v/>
      </c>
    </row>
    <row r="2940" spans="1:82" ht="15" hidden="1" customHeight="1" outlineLevel="1">
      <c r="A2940" t="s">
        <v>1807</v>
      </c>
      <c r="B2940" t="s">
        <v>1594</v>
      </c>
      <c r="C2940" s="1">
        <f t="shared" si="1124"/>
        <v>7948</v>
      </c>
      <c r="D2940" s="5">
        <f>IF(N2940&gt;0, RANK(N2940,(N2940:P2940,Q2940:AE2940)),0)</f>
        <v>1</v>
      </c>
      <c r="E2940" s="5">
        <f>IF(O2940&gt;0,RANK(O2940,(N2940:P2940,Q2940:AE2940)),0)</f>
        <v>2</v>
      </c>
      <c r="F2940" s="5">
        <f>IF(P2940&gt;0,RANK(P2940,(N2940:P2940,Q2940:AE2940)),0)</f>
        <v>0</v>
      </c>
      <c r="G2940" s="129">
        <f t="shared" si="1110"/>
        <v>1195</v>
      </c>
      <c r="H2940" s="134">
        <f t="shared" si="1111"/>
        <v>0.15035228988424762</v>
      </c>
      <c r="I2940" s="2"/>
      <c r="J2940" s="2">
        <f t="shared" si="1125"/>
        <v>0.57272269753397076</v>
      </c>
      <c r="K2940" s="2">
        <f t="shared" si="1126"/>
        <v>0.42237040764972322</v>
      </c>
      <c r="L2940" s="2">
        <f t="shared" si="1127"/>
        <v>0</v>
      </c>
      <c r="M2940" s="2">
        <f t="shared" si="1128"/>
        <v>4.9068948163060178E-3</v>
      </c>
      <c r="N2940" s="63">
        <v>4552</v>
      </c>
      <c r="O2940" s="63">
        <v>3357</v>
      </c>
      <c r="P2940" s="63">
        <v>0</v>
      </c>
      <c r="Q2940" s="63">
        <v>34</v>
      </c>
      <c r="R2940" s="63">
        <v>0</v>
      </c>
      <c r="S2940" s="63">
        <v>0</v>
      </c>
      <c r="T2940" s="63">
        <v>0</v>
      </c>
      <c r="U2940" s="63">
        <v>0</v>
      </c>
      <c r="V2940" s="63">
        <v>0</v>
      </c>
      <c r="W2940" s="63">
        <v>5</v>
      </c>
      <c r="X2940" s="63">
        <v>0</v>
      </c>
      <c r="Y2940" s="63">
        <v>0</v>
      </c>
      <c r="Z2940" s="63">
        <v>0</v>
      </c>
      <c r="AA2940" s="63">
        <v>0</v>
      </c>
      <c r="AB2940" s="63">
        <v>0</v>
      </c>
      <c r="AC2940" s="63">
        <v>0</v>
      </c>
      <c r="AD2940" s="63">
        <v>0</v>
      </c>
      <c r="AE2940" s="63">
        <v>0</v>
      </c>
      <c r="AF2940" s="63">
        <v>0</v>
      </c>
      <c r="AG2940" s="63">
        <v>0</v>
      </c>
      <c r="AH2940" s="63">
        <v>0</v>
      </c>
      <c r="AI2940" s="63">
        <v>0</v>
      </c>
      <c r="AJ2940" s="63">
        <v>0</v>
      </c>
      <c r="AK2940" s="63">
        <v>0</v>
      </c>
      <c r="AL2940" s="63">
        <v>0</v>
      </c>
      <c r="AM2940" s="63">
        <v>0</v>
      </c>
      <c r="AN2940" s="63">
        <v>0</v>
      </c>
      <c r="AO2940" s="63">
        <v>0</v>
      </c>
      <c r="AP2940" s="63">
        <v>0</v>
      </c>
      <c r="AQ2940" s="63">
        <v>0</v>
      </c>
      <c r="AR2940" s="63">
        <v>0</v>
      </c>
      <c r="AS2940" s="63">
        <v>0</v>
      </c>
      <c r="AT2940" s="63">
        <v>0</v>
      </c>
      <c r="AU2940" s="63">
        <v>0</v>
      </c>
      <c r="AV2940" s="63">
        <v>0</v>
      </c>
      <c r="AW2940" s="63">
        <v>0</v>
      </c>
      <c r="AX2940" s="63">
        <v>0</v>
      </c>
      <c r="AY2940" s="63">
        <v>0</v>
      </c>
      <c r="BA2940" s="5">
        <f>IF(Q2940&gt;0,RANK(Q2940,(N2940:P2940,Q2940:AE2940)),0)</f>
        <v>3</v>
      </c>
      <c r="BB2940" s="5">
        <f>IF(R2940&gt;0,RANK(R2940,(N2940:P2940,Q2940:AE2940)),0)</f>
        <v>0</v>
      </c>
      <c r="BC2940" s="5">
        <f>IF(T2940&gt;0,RANK(T2940,(N2940:P2940,Q2940:AE2940)),0)</f>
        <v>0</v>
      </c>
      <c r="BD2940" s="5">
        <f>IF(S2940&gt;0,RANK(S2940,(N2940:P2940,Q2940:AE2940)),0)</f>
        <v>0</v>
      </c>
      <c r="BE2940" s="2">
        <f t="shared" si="1129"/>
        <v>4.2778057372924007E-3</v>
      </c>
      <c r="BF2940" s="2">
        <f t="shared" si="1130"/>
        <v>0</v>
      </c>
      <c r="BG2940" s="2">
        <f t="shared" si="1131"/>
        <v>0</v>
      </c>
      <c r="BH2940" s="2">
        <f t="shared" si="1132"/>
        <v>0</v>
      </c>
      <c r="BJ2940" t="s">
        <v>1807</v>
      </c>
      <c r="BK2940" t="s">
        <v>1594</v>
      </c>
      <c r="BL2940">
        <v>5</v>
      </c>
      <c r="BN2940" s="112">
        <v>51</v>
      </c>
      <c r="BO2940" s="114">
        <v>25</v>
      </c>
      <c r="BP2940" s="118">
        <f t="shared" si="1123"/>
        <v>51025</v>
      </c>
      <c r="BQ2940" s="118">
        <f t="shared" si="1122"/>
        <v>51025</v>
      </c>
      <c r="BR2940" s="5" t="s">
        <v>3151</v>
      </c>
      <c r="BZ2940" s="63" t="str">
        <f>IF($BL2940&lt;&gt;"","",SUMIF(#REF!,$BP2940,#REF!)-N2940)</f>
        <v/>
      </c>
      <c r="CA2940" s="63" t="str">
        <f>IF($BL2940&lt;&gt;"","",SUMIF(#REF!,$BP2940,#REF!)-O2940)</f>
        <v/>
      </c>
      <c r="CB2940" s="63" t="str">
        <f>IF($BL2940&lt;&gt;"","",SUMIF(#REF!,$BP2940,#REF!)-P2940)</f>
        <v/>
      </c>
      <c r="CC2940" s="63" t="str">
        <f>IF($BL2940&lt;&gt;"","",SUMIF(#REF!,$BP2940,#REF!)-Q2940)</f>
        <v/>
      </c>
      <c r="CD2940" s="63" t="str">
        <f>IF(BP2940&lt;&gt;"","",SUMIF(#REF!,$BP2940,#REF!)-R2940)</f>
        <v/>
      </c>
    </row>
    <row r="2941" spans="1:82" ht="15" hidden="1" customHeight="1" outlineLevel="1">
      <c r="A2941" t="s">
        <v>863</v>
      </c>
      <c r="B2941" t="s">
        <v>1594</v>
      </c>
      <c r="C2941" s="1">
        <f t="shared" si="1124"/>
        <v>9953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0</v>
      </c>
      <c r="G2941" s="129">
        <f t="shared" si="1110"/>
        <v>6724</v>
      </c>
      <c r="H2941" s="134">
        <f t="shared" si="1111"/>
        <v>0.67557520345624433</v>
      </c>
      <c r="I2941" s="2"/>
      <c r="J2941" s="2">
        <f t="shared" si="1125"/>
        <v>0.15944941223751632</v>
      </c>
      <c r="K2941" s="2">
        <f t="shared" si="1126"/>
        <v>0.83502461569376063</v>
      </c>
      <c r="L2941" s="2">
        <f t="shared" si="1127"/>
        <v>0</v>
      </c>
      <c r="M2941" s="2">
        <f t="shared" si="1128"/>
        <v>5.5259720687230729E-3</v>
      </c>
      <c r="N2941" s="63">
        <v>1587</v>
      </c>
      <c r="O2941" s="63">
        <v>8311</v>
      </c>
      <c r="P2941" s="63">
        <v>0</v>
      </c>
      <c r="Q2941" s="63">
        <v>44</v>
      </c>
      <c r="R2941" s="63">
        <v>0</v>
      </c>
      <c r="S2941" s="63">
        <v>0</v>
      </c>
      <c r="T2941" s="63">
        <v>0</v>
      </c>
      <c r="U2941" s="63">
        <v>0</v>
      </c>
      <c r="V2941" s="63">
        <v>0</v>
      </c>
      <c r="W2941" s="63">
        <v>11</v>
      </c>
      <c r="X2941" s="63">
        <v>0</v>
      </c>
      <c r="Y2941" s="63">
        <v>0</v>
      </c>
      <c r="Z2941" s="63">
        <v>0</v>
      </c>
      <c r="AA2941" s="63">
        <v>0</v>
      </c>
      <c r="AB2941" s="63">
        <v>0</v>
      </c>
      <c r="AC2941" s="63">
        <v>0</v>
      </c>
      <c r="AD2941" s="63">
        <v>0</v>
      </c>
      <c r="AE2941" s="63">
        <v>0</v>
      </c>
      <c r="AF2941" s="63">
        <v>0</v>
      </c>
      <c r="AG2941" s="63">
        <v>0</v>
      </c>
      <c r="AH2941" s="63">
        <v>0</v>
      </c>
      <c r="AI2941" s="63">
        <v>0</v>
      </c>
      <c r="AJ2941" s="63">
        <v>0</v>
      </c>
      <c r="AK2941" s="63">
        <v>0</v>
      </c>
      <c r="AL2941" s="63">
        <v>0</v>
      </c>
      <c r="AM2941" s="63">
        <v>0</v>
      </c>
      <c r="AN2941" s="63">
        <v>0</v>
      </c>
      <c r="AO2941" s="63">
        <v>0</v>
      </c>
      <c r="AP2941" s="63">
        <v>0</v>
      </c>
      <c r="AQ2941" s="63">
        <v>0</v>
      </c>
      <c r="AR2941" s="63">
        <v>0</v>
      </c>
      <c r="AS2941" s="63">
        <v>0</v>
      </c>
      <c r="AT2941" s="63">
        <v>0</v>
      </c>
      <c r="AU2941" s="63">
        <v>0</v>
      </c>
      <c r="AV2941" s="63">
        <v>0</v>
      </c>
      <c r="AW2941" s="63">
        <v>0</v>
      </c>
      <c r="AX2941" s="63">
        <v>0</v>
      </c>
      <c r="AY2941" s="63">
        <v>0</v>
      </c>
      <c r="BA2941" s="5">
        <f>IF(Q2941&gt;0,RANK(Q2941,(N2941:P2941,Q2941:AE2941)),0)</f>
        <v>3</v>
      </c>
      <c r="BB2941" s="5">
        <f>IF(R2941&gt;0,RANK(R2941,(N2941:P2941,Q2941:AE2941)),0)</f>
        <v>0</v>
      </c>
      <c r="BC2941" s="5">
        <f>IF(T2941&gt;0,RANK(T2941,(N2941:P2941,Q2941:AE2941)),0)</f>
        <v>0</v>
      </c>
      <c r="BD2941" s="5">
        <f>IF(S2941&gt;0,RANK(S2941,(N2941:P2941,Q2941:AE2941)),0)</f>
        <v>0</v>
      </c>
      <c r="BE2941" s="2">
        <f t="shared" si="1129"/>
        <v>4.4207776549783986E-3</v>
      </c>
      <c r="BF2941" s="2">
        <f t="shared" si="1130"/>
        <v>0</v>
      </c>
      <c r="BG2941" s="2">
        <f t="shared" si="1131"/>
        <v>0</v>
      </c>
      <c r="BH2941" s="2">
        <f t="shared" si="1132"/>
        <v>0</v>
      </c>
      <c r="BJ2941" t="s">
        <v>863</v>
      </c>
      <c r="BK2941" t="s">
        <v>1594</v>
      </c>
      <c r="BL2941">
        <v>9</v>
      </c>
      <c r="BN2941" s="112">
        <v>51</v>
      </c>
      <c r="BO2941" s="114">
        <v>27</v>
      </c>
      <c r="BP2941" s="118">
        <f t="shared" si="1123"/>
        <v>51027</v>
      </c>
      <c r="BQ2941" s="118">
        <f t="shared" si="1122"/>
        <v>51027</v>
      </c>
      <c r="BR2941" s="5" t="s">
        <v>3151</v>
      </c>
      <c r="BZ2941" s="63" t="str">
        <f>IF($BL2941&lt;&gt;"","",SUMIF(#REF!,$BP2941,#REF!)-N2941)</f>
        <v/>
      </c>
      <c r="CA2941" s="63" t="str">
        <f>IF($BL2941&lt;&gt;"","",SUMIF(#REF!,$BP2941,#REF!)-O2941)</f>
        <v/>
      </c>
      <c r="CB2941" s="63" t="str">
        <f>IF($BL2941&lt;&gt;"","",SUMIF(#REF!,$BP2941,#REF!)-P2941)</f>
        <v/>
      </c>
      <c r="CC2941" s="63" t="str">
        <f>IF($BL2941&lt;&gt;"","",SUMIF(#REF!,$BP2941,#REF!)-Q2941)</f>
        <v/>
      </c>
      <c r="CD2941" s="63" t="str">
        <f>IF(BP2941&lt;&gt;"","",SUMIF(#REF!,$BP2941,#REF!)-R2941)</f>
        <v/>
      </c>
    </row>
    <row r="2942" spans="1:82" ht="15" hidden="1" customHeight="1" outlineLevel="1">
      <c r="A2942" t="s">
        <v>307</v>
      </c>
      <c r="B2942" t="s">
        <v>1594</v>
      </c>
      <c r="C2942" s="1">
        <f t="shared" si="1124"/>
        <v>8126</v>
      </c>
      <c r="D2942" s="5">
        <f>IF(N2942&gt;0, RANK(N2942,(N2942:P2942,Q2942:AE2942)),0)</f>
        <v>2</v>
      </c>
      <c r="E2942" s="5">
        <f>IF(O2942&gt;0,RANK(O2942,(N2942:P2942,Q2942:AE2942)),0)</f>
        <v>1</v>
      </c>
      <c r="F2942" s="5">
        <f>IF(P2942&gt;0,RANK(P2942,(N2942:P2942,Q2942:AE2942)),0)</f>
        <v>0</v>
      </c>
      <c r="G2942" s="129">
        <f t="shared" si="1110"/>
        <v>1073</v>
      </c>
      <c r="H2942" s="134">
        <f t="shared" si="1111"/>
        <v>0.13204528673394045</v>
      </c>
      <c r="I2942" s="2"/>
      <c r="J2942" s="2">
        <f t="shared" si="1125"/>
        <v>0.42714742800886046</v>
      </c>
      <c r="K2942" s="2">
        <f t="shared" si="1126"/>
        <v>0.55919271474280086</v>
      </c>
      <c r="L2942" s="2">
        <f t="shared" si="1127"/>
        <v>0</v>
      </c>
      <c r="M2942" s="2">
        <f t="shared" si="1128"/>
        <v>1.3659857248338625E-2</v>
      </c>
      <c r="N2942" s="63">
        <v>3471</v>
      </c>
      <c r="O2942" s="63">
        <v>4544</v>
      </c>
      <c r="P2942" s="63">
        <v>0</v>
      </c>
      <c r="Q2942" s="63">
        <v>93</v>
      </c>
      <c r="R2942" s="63">
        <v>0</v>
      </c>
      <c r="S2942" s="63">
        <v>0</v>
      </c>
      <c r="T2942" s="63">
        <v>0</v>
      </c>
      <c r="U2942" s="63">
        <v>0</v>
      </c>
      <c r="V2942" s="63">
        <v>0</v>
      </c>
      <c r="W2942" s="63">
        <v>18</v>
      </c>
      <c r="X2942" s="63">
        <v>0</v>
      </c>
      <c r="Y2942" s="63">
        <v>0</v>
      </c>
      <c r="Z2942" s="63">
        <v>0</v>
      </c>
      <c r="AA2942" s="63">
        <v>0</v>
      </c>
      <c r="AB2942" s="63">
        <v>0</v>
      </c>
      <c r="AC2942" s="63">
        <v>0</v>
      </c>
      <c r="AD2942" s="63">
        <v>0</v>
      </c>
      <c r="AE2942" s="63">
        <v>0</v>
      </c>
      <c r="AF2942" s="63">
        <v>0</v>
      </c>
      <c r="AG2942" s="63">
        <v>0</v>
      </c>
      <c r="AH2942" s="63">
        <v>0</v>
      </c>
      <c r="AI2942" s="63">
        <v>0</v>
      </c>
      <c r="AJ2942" s="63">
        <v>0</v>
      </c>
      <c r="AK2942" s="63">
        <v>0</v>
      </c>
      <c r="AL2942" s="63">
        <v>0</v>
      </c>
      <c r="AM2942" s="63">
        <v>0</v>
      </c>
      <c r="AN2942" s="63">
        <v>0</v>
      </c>
      <c r="AO2942" s="63">
        <v>0</v>
      </c>
      <c r="AP2942" s="63">
        <v>0</v>
      </c>
      <c r="AQ2942" s="63">
        <v>0</v>
      </c>
      <c r="AR2942" s="63">
        <v>0</v>
      </c>
      <c r="AS2942" s="63">
        <v>0</v>
      </c>
      <c r="AT2942" s="63">
        <v>0</v>
      </c>
      <c r="AU2942" s="63">
        <v>0</v>
      </c>
      <c r="AV2942" s="63">
        <v>0</v>
      </c>
      <c r="AW2942" s="63">
        <v>0</v>
      </c>
      <c r="AX2942" s="63">
        <v>0</v>
      </c>
      <c r="AY2942" s="63">
        <v>0</v>
      </c>
      <c r="BA2942" s="5">
        <f>IF(Q2942&gt;0,RANK(Q2942,(N2942:P2942,Q2942:AE2942)),0)</f>
        <v>3</v>
      </c>
      <c r="BB2942" s="5">
        <f>IF(R2942&gt;0,RANK(R2942,(N2942:P2942,Q2942:AE2942)),0)</f>
        <v>0</v>
      </c>
      <c r="BC2942" s="5">
        <f>IF(T2942&gt;0,RANK(T2942,(N2942:P2942,Q2942:AE2942)),0)</f>
        <v>0</v>
      </c>
      <c r="BD2942" s="5">
        <f>IF(S2942&gt;0,RANK(S2942,(N2942:P2942,Q2942:AE2942)),0)</f>
        <v>0</v>
      </c>
      <c r="BE2942" s="2">
        <f t="shared" si="1129"/>
        <v>1.1444745262121586E-2</v>
      </c>
      <c r="BF2942" s="2">
        <f t="shared" si="1130"/>
        <v>0</v>
      </c>
      <c r="BG2942" s="2">
        <f t="shared" si="1131"/>
        <v>0</v>
      </c>
      <c r="BH2942" s="2">
        <f t="shared" si="1132"/>
        <v>0</v>
      </c>
      <c r="BJ2942" t="s">
        <v>307</v>
      </c>
      <c r="BK2942" t="s">
        <v>1594</v>
      </c>
      <c r="BL2942">
        <v>5</v>
      </c>
      <c r="BN2942" s="112">
        <v>51</v>
      </c>
      <c r="BO2942" s="114">
        <v>29</v>
      </c>
      <c r="BP2942" s="118">
        <f t="shared" si="1123"/>
        <v>51029</v>
      </c>
      <c r="BQ2942" s="118">
        <f t="shared" si="1122"/>
        <v>51029</v>
      </c>
      <c r="BR2942" s="5" t="s">
        <v>3151</v>
      </c>
      <c r="BZ2942" s="63" t="str">
        <f>IF($BL2942&lt;&gt;"","",SUMIF(#REF!,$BP2942,#REF!)-N2942)</f>
        <v/>
      </c>
      <c r="CA2942" s="63" t="str">
        <f>IF($BL2942&lt;&gt;"","",SUMIF(#REF!,$BP2942,#REF!)-O2942)</f>
        <v/>
      </c>
      <c r="CB2942" s="63" t="str">
        <f>IF($BL2942&lt;&gt;"","",SUMIF(#REF!,$BP2942,#REF!)-P2942)</f>
        <v/>
      </c>
      <c r="CC2942" s="63" t="str">
        <f>IF($BL2942&lt;&gt;"","",SUMIF(#REF!,$BP2942,#REF!)-Q2942)</f>
        <v/>
      </c>
      <c r="CD2942" s="63" t="str">
        <f>IF(BP2942&lt;&gt;"","",SUMIF(#REF!,$BP2942,#REF!)-R2942)</f>
        <v/>
      </c>
    </row>
    <row r="2943" spans="1:82" ht="15" hidden="1" customHeight="1" outlineLevel="1">
      <c r="A2943" t="s">
        <v>206</v>
      </c>
      <c r="B2943" t="s">
        <v>1594</v>
      </c>
      <c r="C2943" s="1">
        <f t="shared" si="1124"/>
        <v>29892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0</v>
      </c>
      <c r="G2943" s="129">
        <f t="shared" si="1110"/>
        <v>13175</v>
      </c>
      <c r="H2943" s="134">
        <f t="shared" si="1111"/>
        <v>0.44075337883045629</v>
      </c>
      <c r="I2943" s="2"/>
      <c r="J2943" s="2">
        <f t="shared" si="1125"/>
        <v>0.26997189883580891</v>
      </c>
      <c r="K2943" s="2">
        <f t="shared" si="1126"/>
        <v>0.71072527766626525</v>
      </c>
      <c r="L2943" s="2">
        <f t="shared" si="1127"/>
        <v>0</v>
      </c>
      <c r="M2943" s="2">
        <f t="shared" si="1128"/>
        <v>1.9302823497925892E-2</v>
      </c>
      <c r="N2943" s="63">
        <v>8070</v>
      </c>
      <c r="O2943" s="63">
        <v>21245</v>
      </c>
      <c r="P2943" s="63">
        <v>0</v>
      </c>
      <c r="Q2943" s="63">
        <v>490</v>
      </c>
      <c r="R2943" s="63">
        <v>0</v>
      </c>
      <c r="S2943" s="63">
        <v>0</v>
      </c>
      <c r="T2943" s="63">
        <v>0</v>
      </c>
      <c r="U2943" s="63">
        <v>0</v>
      </c>
      <c r="V2943" s="63">
        <v>0</v>
      </c>
      <c r="W2943" s="63">
        <v>87</v>
      </c>
      <c r="X2943" s="63">
        <v>0</v>
      </c>
      <c r="Y2943" s="63">
        <v>0</v>
      </c>
      <c r="Z2943" s="63">
        <v>0</v>
      </c>
      <c r="AA2943" s="63">
        <v>0</v>
      </c>
      <c r="AB2943" s="63">
        <v>0</v>
      </c>
      <c r="AC2943" s="63">
        <v>0</v>
      </c>
      <c r="AD2943" s="63">
        <v>0</v>
      </c>
      <c r="AE2943" s="63">
        <v>0</v>
      </c>
      <c r="AF2943" s="63">
        <v>0</v>
      </c>
      <c r="AG2943" s="63">
        <v>0</v>
      </c>
      <c r="AH2943" s="63">
        <v>0</v>
      </c>
      <c r="AI2943" s="63">
        <v>0</v>
      </c>
      <c r="AJ2943" s="63">
        <v>0</v>
      </c>
      <c r="AK2943" s="63">
        <v>0</v>
      </c>
      <c r="AL2943" s="63">
        <v>0</v>
      </c>
      <c r="AM2943" s="63">
        <v>0</v>
      </c>
      <c r="AN2943" s="63">
        <v>0</v>
      </c>
      <c r="AO2943" s="63">
        <v>0</v>
      </c>
      <c r="AP2943" s="63">
        <v>0</v>
      </c>
      <c r="AQ2943" s="63">
        <v>0</v>
      </c>
      <c r="AR2943" s="63">
        <v>0</v>
      </c>
      <c r="AS2943" s="63">
        <v>0</v>
      </c>
      <c r="AT2943" s="63">
        <v>0</v>
      </c>
      <c r="AU2943" s="63">
        <v>0</v>
      </c>
      <c r="AV2943" s="63">
        <v>0</v>
      </c>
      <c r="AW2943" s="63">
        <v>0</v>
      </c>
      <c r="AX2943" s="63">
        <v>0</v>
      </c>
      <c r="AY2943" s="63">
        <v>0</v>
      </c>
      <c r="BA2943" s="5">
        <f>IF(Q2943&gt;0,RANK(Q2943,(N2943:P2943,Q2943:AE2943)),0)</f>
        <v>3</v>
      </c>
      <c r="BB2943" s="5">
        <f>IF(R2943&gt;0,RANK(R2943,(N2943:P2943,Q2943:AE2943)),0)</f>
        <v>0</v>
      </c>
      <c r="BC2943" s="5">
        <f>IF(T2943&gt;0,RANK(T2943,(N2943:P2943,Q2943:AE2943)),0)</f>
        <v>0</v>
      </c>
      <c r="BD2943" s="5">
        <f>IF(S2943&gt;0,RANK(S2943,(N2943:P2943,Q2943:AE2943)),0)</f>
        <v>0</v>
      </c>
      <c r="BE2943" s="2">
        <f t="shared" si="1129"/>
        <v>1.6392345778134618E-2</v>
      </c>
      <c r="BF2943" s="2">
        <f t="shared" si="1130"/>
        <v>0</v>
      </c>
      <c r="BG2943" s="2">
        <f t="shared" si="1131"/>
        <v>0</v>
      </c>
      <c r="BH2943" s="2">
        <f t="shared" si="1132"/>
        <v>0</v>
      </c>
      <c r="BJ2943" t="s">
        <v>206</v>
      </c>
      <c r="BK2943" t="s">
        <v>1594</v>
      </c>
      <c r="BL2943">
        <v>5</v>
      </c>
      <c r="BN2943" s="112">
        <v>51</v>
      </c>
      <c r="BO2943" s="114">
        <v>31</v>
      </c>
      <c r="BP2943" s="118">
        <f t="shared" si="1123"/>
        <v>51031</v>
      </c>
      <c r="BQ2943" s="118">
        <f t="shared" si="1122"/>
        <v>51031</v>
      </c>
      <c r="BR2943" s="5" t="s">
        <v>3151</v>
      </c>
      <c r="BZ2943" s="63" t="str">
        <f>IF($BL2943&lt;&gt;"","",SUMIF(#REF!,$BP2943,#REF!)-N2943)</f>
        <v/>
      </c>
      <c r="CA2943" s="63" t="str">
        <f>IF($BL2943&lt;&gt;"","",SUMIF(#REF!,$BP2943,#REF!)-O2943)</f>
        <v/>
      </c>
      <c r="CB2943" s="63" t="str">
        <f>IF($BL2943&lt;&gt;"","",SUMIF(#REF!,$BP2943,#REF!)-P2943)</f>
        <v/>
      </c>
      <c r="CC2943" s="63" t="str">
        <f>IF($BL2943&lt;&gt;"","",SUMIF(#REF!,$BP2943,#REF!)-Q2943)</f>
        <v/>
      </c>
      <c r="CD2943" s="63" t="str">
        <f>IF(BP2943&lt;&gt;"","",SUMIF(#REF!,$BP2943,#REF!)-R2943)</f>
        <v/>
      </c>
    </row>
    <row r="2944" spans="1:82" ht="15" hidden="1" customHeight="1" outlineLevel="1">
      <c r="A2944" t="s">
        <v>15</v>
      </c>
      <c r="B2944" t="s">
        <v>1594</v>
      </c>
      <c r="C2944" s="1">
        <f t="shared" si="1124"/>
        <v>16288</v>
      </c>
      <c r="D2944" s="5">
        <f>IF(N2944&gt;0, RANK(N2944,(N2944:P2944,Q2944:AE2944)),0)</f>
        <v>2</v>
      </c>
      <c r="E2944" s="5">
        <f>IF(O2944&gt;0,RANK(O2944,(N2944:P2944,Q2944:AE2944)),0)</f>
        <v>1</v>
      </c>
      <c r="F2944" s="5">
        <f>IF(P2944&gt;0,RANK(P2944,(N2944:P2944,Q2944:AE2944)),0)</f>
        <v>0</v>
      </c>
      <c r="G2944" s="129">
        <f t="shared" si="1110"/>
        <v>679</v>
      </c>
      <c r="H2944" s="134">
        <f t="shared" si="1111"/>
        <v>4.1687131630648327E-2</v>
      </c>
      <c r="I2944" s="2"/>
      <c r="J2944" s="2">
        <f t="shared" si="1125"/>
        <v>0.47010068762278978</v>
      </c>
      <c r="K2944" s="2">
        <f t="shared" si="1126"/>
        <v>0.51178781925343808</v>
      </c>
      <c r="L2944" s="2">
        <f t="shared" si="1127"/>
        <v>0</v>
      </c>
      <c r="M2944" s="2">
        <f t="shared" si="1128"/>
        <v>1.8111493123772138E-2</v>
      </c>
      <c r="N2944" s="63">
        <v>7657</v>
      </c>
      <c r="O2944" s="63">
        <v>8336</v>
      </c>
      <c r="P2944" s="63">
        <v>0</v>
      </c>
      <c r="Q2944" s="63">
        <v>259</v>
      </c>
      <c r="R2944" s="63">
        <v>0</v>
      </c>
      <c r="S2944" s="63">
        <v>0</v>
      </c>
      <c r="T2944" s="63">
        <v>0</v>
      </c>
      <c r="U2944" s="63">
        <v>0</v>
      </c>
      <c r="V2944" s="63">
        <v>0</v>
      </c>
      <c r="W2944" s="63">
        <v>36</v>
      </c>
      <c r="X2944" s="63">
        <v>0</v>
      </c>
      <c r="Y2944" s="63">
        <v>0</v>
      </c>
      <c r="Z2944" s="63">
        <v>0</v>
      </c>
      <c r="AA2944" s="63">
        <v>0</v>
      </c>
      <c r="AB2944" s="63">
        <v>0</v>
      </c>
      <c r="AC2944" s="63">
        <v>0</v>
      </c>
      <c r="AD2944" s="63">
        <v>0</v>
      </c>
      <c r="AE2944" s="63">
        <v>0</v>
      </c>
      <c r="AF2944" s="63">
        <v>0</v>
      </c>
      <c r="AG2944" s="63">
        <v>0</v>
      </c>
      <c r="AH2944" s="63">
        <v>0</v>
      </c>
      <c r="AI2944" s="63">
        <v>0</v>
      </c>
      <c r="AJ2944" s="63">
        <v>0</v>
      </c>
      <c r="AK2944" s="63">
        <v>0</v>
      </c>
      <c r="AL2944" s="63">
        <v>0</v>
      </c>
      <c r="AM2944" s="63">
        <v>0</v>
      </c>
      <c r="AN2944" s="63">
        <v>0</v>
      </c>
      <c r="AO2944" s="63">
        <v>0</v>
      </c>
      <c r="AP2944" s="63">
        <v>0</v>
      </c>
      <c r="AQ2944" s="63">
        <v>0</v>
      </c>
      <c r="AR2944" s="63">
        <v>0</v>
      </c>
      <c r="AS2944" s="63">
        <v>0</v>
      </c>
      <c r="AT2944" s="63">
        <v>0</v>
      </c>
      <c r="AU2944" s="63">
        <v>0</v>
      </c>
      <c r="AV2944" s="63">
        <v>0</v>
      </c>
      <c r="AW2944" s="63">
        <v>0</v>
      </c>
      <c r="AX2944" s="63">
        <v>0</v>
      </c>
      <c r="AY2944" s="63">
        <v>0</v>
      </c>
      <c r="BA2944" s="5">
        <f>IF(Q2944&gt;0,RANK(Q2944,(N2944:P2944,Q2944:AE2944)),0)</f>
        <v>3</v>
      </c>
      <c r="BB2944" s="5">
        <f>IF(R2944&gt;0,RANK(R2944,(N2944:P2944,Q2944:AE2944)),0)</f>
        <v>0</v>
      </c>
      <c r="BC2944" s="5">
        <f>IF(T2944&gt;0,RANK(T2944,(N2944:P2944,Q2944:AE2944)),0)</f>
        <v>0</v>
      </c>
      <c r="BD2944" s="5">
        <f>IF(S2944&gt;0,RANK(S2944,(N2944:P2944,Q2944:AE2944)),0)</f>
        <v>0</v>
      </c>
      <c r="BE2944" s="2">
        <f t="shared" si="1129"/>
        <v>1.5901277013752456E-2</v>
      </c>
      <c r="BF2944" s="2">
        <f t="shared" si="1130"/>
        <v>0</v>
      </c>
      <c r="BG2944" s="2">
        <f t="shared" si="1131"/>
        <v>0</v>
      </c>
      <c r="BH2944" s="2">
        <f t="shared" si="1132"/>
        <v>0</v>
      </c>
      <c r="BJ2944" t="s">
        <v>15</v>
      </c>
      <c r="BK2944" t="s">
        <v>1594</v>
      </c>
      <c r="BL2944">
        <v>1</v>
      </c>
      <c r="BN2944" s="112">
        <v>51</v>
      </c>
      <c r="BO2944" s="114">
        <v>33</v>
      </c>
      <c r="BP2944" s="118">
        <f t="shared" si="1123"/>
        <v>51033</v>
      </c>
      <c r="BQ2944" s="118">
        <f t="shared" si="1122"/>
        <v>51033</v>
      </c>
      <c r="BR2944" s="5" t="s">
        <v>3151</v>
      </c>
      <c r="BZ2944" s="63" t="str">
        <f>IF($BL2944&lt;&gt;"","",SUMIF(#REF!,$BP2944,#REF!)-N2944)</f>
        <v/>
      </c>
      <c r="CA2944" s="63" t="str">
        <f>IF($BL2944&lt;&gt;"","",SUMIF(#REF!,$BP2944,#REF!)-O2944)</f>
        <v/>
      </c>
      <c r="CB2944" s="63" t="str">
        <f>IF($BL2944&lt;&gt;"","",SUMIF(#REF!,$BP2944,#REF!)-P2944)</f>
        <v/>
      </c>
      <c r="CC2944" s="63" t="str">
        <f>IF($BL2944&lt;&gt;"","",SUMIF(#REF!,$BP2944,#REF!)-Q2944)</f>
        <v/>
      </c>
      <c r="CD2944" s="63" t="str">
        <f>IF(BP2944&lt;&gt;"","",SUMIF(#REF!,$BP2944,#REF!)-R2944)</f>
        <v/>
      </c>
    </row>
    <row r="2945" spans="1:82" ht="15" hidden="1" customHeight="1" outlineLevel="1">
      <c r="A2945" t="s">
        <v>1674</v>
      </c>
      <c r="B2945" t="s">
        <v>1594</v>
      </c>
      <c r="C2945" s="1">
        <f t="shared" si="1124"/>
        <v>15651</v>
      </c>
      <c r="D2945" s="5">
        <f>IF(N2945&gt;0, RANK(N2945,(N2945:P2945,Q2945:AE2945)),0)</f>
        <v>2</v>
      </c>
      <c r="E2945" s="5">
        <f>IF(O2945&gt;0,RANK(O2945,(N2945:P2945,Q2945:AE2945)),0)</f>
        <v>1</v>
      </c>
      <c r="F2945" s="5">
        <f>IF(P2945&gt;0,RANK(P2945,(N2945:P2945,Q2945:AE2945)),0)</f>
        <v>0</v>
      </c>
      <c r="G2945" s="129">
        <f t="shared" si="1110"/>
        <v>9817</v>
      </c>
      <c r="H2945" s="134">
        <f t="shared" si="1111"/>
        <v>0.62724426554213786</v>
      </c>
      <c r="I2945" s="2"/>
      <c r="J2945" s="2">
        <f t="shared" si="1125"/>
        <v>0.18158584116030924</v>
      </c>
      <c r="K2945" s="2">
        <f t="shared" si="1126"/>
        <v>0.80883010670244715</v>
      </c>
      <c r="L2945" s="2">
        <f t="shared" si="1127"/>
        <v>0</v>
      </c>
      <c r="M2945" s="2">
        <f t="shared" si="1128"/>
        <v>9.5840521372435594E-3</v>
      </c>
      <c r="N2945" s="63">
        <v>2842</v>
      </c>
      <c r="O2945" s="63">
        <v>12659</v>
      </c>
      <c r="P2945" s="63">
        <v>0</v>
      </c>
      <c r="Q2945" s="63">
        <v>118</v>
      </c>
      <c r="R2945" s="63">
        <v>0</v>
      </c>
      <c r="S2945" s="63">
        <v>0</v>
      </c>
      <c r="T2945" s="63">
        <v>0</v>
      </c>
      <c r="U2945" s="63">
        <v>0</v>
      </c>
      <c r="V2945" s="63">
        <v>0</v>
      </c>
      <c r="W2945" s="63">
        <v>32</v>
      </c>
      <c r="X2945" s="63">
        <v>0</v>
      </c>
      <c r="Y2945" s="63">
        <v>0</v>
      </c>
      <c r="Z2945" s="63">
        <v>0</v>
      </c>
      <c r="AA2945" s="63">
        <v>0</v>
      </c>
      <c r="AB2945" s="63">
        <v>0</v>
      </c>
      <c r="AC2945" s="63">
        <v>0</v>
      </c>
      <c r="AD2945" s="63">
        <v>0</v>
      </c>
      <c r="AE2945" s="63">
        <v>0</v>
      </c>
      <c r="AF2945" s="63">
        <v>0</v>
      </c>
      <c r="AG2945" s="63">
        <v>0</v>
      </c>
      <c r="AH2945" s="63">
        <v>0</v>
      </c>
      <c r="AI2945" s="63">
        <v>0</v>
      </c>
      <c r="AJ2945" s="63">
        <v>0</v>
      </c>
      <c r="AK2945" s="63">
        <v>0</v>
      </c>
      <c r="AL2945" s="63">
        <v>0</v>
      </c>
      <c r="AM2945" s="63">
        <v>0</v>
      </c>
      <c r="AN2945" s="63">
        <v>0</v>
      </c>
      <c r="AO2945" s="63">
        <v>0</v>
      </c>
      <c r="AP2945" s="63">
        <v>0</v>
      </c>
      <c r="AQ2945" s="63">
        <v>0</v>
      </c>
      <c r="AR2945" s="63">
        <v>0</v>
      </c>
      <c r="AS2945" s="63">
        <v>0</v>
      </c>
      <c r="AT2945" s="63">
        <v>0</v>
      </c>
      <c r="AU2945" s="63">
        <v>0</v>
      </c>
      <c r="AV2945" s="63">
        <v>0</v>
      </c>
      <c r="AW2945" s="63">
        <v>0</v>
      </c>
      <c r="AX2945" s="63">
        <v>0</v>
      </c>
      <c r="AY2945" s="63">
        <v>0</v>
      </c>
      <c r="BA2945" s="5">
        <f>IF(Q2945&gt;0,RANK(Q2945,(N2945:P2945,Q2945:AE2945)),0)</f>
        <v>3</v>
      </c>
      <c r="BB2945" s="5">
        <f>IF(R2945&gt;0,RANK(R2945,(N2945:P2945,Q2945:AE2945)),0)</f>
        <v>0</v>
      </c>
      <c r="BC2945" s="5">
        <f>IF(T2945&gt;0,RANK(T2945,(N2945:P2945,Q2945:AE2945)),0)</f>
        <v>0</v>
      </c>
      <c r="BD2945" s="5">
        <f>IF(S2945&gt;0,RANK(S2945,(N2945:P2945,Q2945:AE2945)),0)</f>
        <v>0</v>
      </c>
      <c r="BE2945" s="2">
        <f t="shared" si="1129"/>
        <v>7.5394543479649859E-3</v>
      </c>
      <c r="BF2945" s="2">
        <f t="shared" si="1130"/>
        <v>0</v>
      </c>
      <c r="BG2945" s="2">
        <f t="shared" si="1131"/>
        <v>0</v>
      </c>
      <c r="BH2945" s="2">
        <f t="shared" si="1132"/>
        <v>0</v>
      </c>
      <c r="BJ2945" t="s">
        <v>1674</v>
      </c>
      <c r="BK2945" t="s">
        <v>1594</v>
      </c>
      <c r="BL2945">
        <v>9</v>
      </c>
      <c r="BN2945" s="112">
        <v>51</v>
      </c>
      <c r="BO2945" s="114">
        <v>35</v>
      </c>
      <c r="BP2945" s="118">
        <f t="shared" si="1123"/>
        <v>51035</v>
      </c>
      <c r="BQ2945" s="118">
        <f t="shared" si="1122"/>
        <v>51035</v>
      </c>
      <c r="BR2945" s="5" t="s">
        <v>3151</v>
      </c>
      <c r="BZ2945" s="63" t="str">
        <f>IF($BL2945&lt;&gt;"","",SUMIF(#REF!,$BP2945,#REF!)-N2945)</f>
        <v/>
      </c>
      <c r="CA2945" s="63" t="str">
        <f>IF($BL2945&lt;&gt;"","",SUMIF(#REF!,$BP2945,#REF!)-O2945)</f>
        <v/>
      </c>
      <c r="CB2945" s="63" t="str">
        <f>IF($BL2945&lt;&gt;"","",SUMIF(#REF!,$BP2945,#REF!)-P2945)</f>
        <v/>
      </c>
      <c r="CC2945" s="63" t="str">
        <f>IF($BL2945&lt;&gt;"","",SUMIF(#REF!,$BP2945,#REF!)-Q2945)</f>
        <v/>
      </c>
      <c r="CD2945" s="63" t="str">
        <f>IF(BP2945&lt;&gt;"","",SUMIF(#REF!,$BP2945,#REF!)-R2945)</f>
        <v/>
      </c>
    </row>
    <row r="2946" spans="1:82" ht="15" hidden="1" customHeight="1" outlineLevel="1">
      <c r="A2946" t="s">
        <v>521</v>
      </c>
      <c r="B2946" t="s">
        <v>1594</v>
      </c>
      <c r="C2946" s="1">
        <f t="shared" si="1124"/>
        <v>4441</v>
      </c>
      <c r="D2946" s="5">
        <f>IF(N2946&gt;0, RANK(N2946,(N2946:P2946,Q2946:AE2946)),0)</f>
        <v>1</v>
      </c>
      <c r="E2946" s="5">
        <f>IF(O2946&gt;0,RANK(O2946,(N2946:P2946,Q2946:AE2946)),0)</f>
        <v>2</v>
      </c>
      <c r="F2946" s="5">
        <f>IF(P2946&gt;0,RANK(P2946,(N2946:P2946,Q2946:AE2946)),0)</f>
        <v>0</v>
      </c>
      <c r="G2946" s="129">
        <f t="shared" si="1110"/>
        <v>863</v>
      </c>
      <c r="H2946" s="134">
        <f t="shared" si="1111"/>
        <v>0.1943256023418149</v>
      </c>
      <c r="I2946" s="2"/>
      <c r="J2946" s="2">
        <f t="shared" si="1125"/>
        <v>0.59085791488403516</v>
      </c>
      <c r="K2946" s="2">
        <f t="shared" si="1126"/>
        <v>0.39653231254222021</v>
      </c>
      <c r="L2946" s="2">
        <f t="shared" si="1127"/>
        <v>0</v>
      </c>
      <c r="M2946" s="2">
        <f t="shared" si="1128"/>
        <v>1.2609772573744626E-2</v>
      </c>
      <c r="N2946" s="63">
        <v>2624</v>
      </c>
      <c r="O2946" s="63">
        <v>1761</v>
      </c>
      <c r="P2946" s="63">
        <v>0</v>
      </c>
      <c r="Q2946" s="63">
        <v>54</v>
      </c>
      <c r="R2946" s="63">
        <v>0</v>
      </c>
      <c r="S2946" s="63">
        <v>0</v>
      </c>
      <c r="T2946" s="63">
        <v>0</v>
      </c>
      <c r="U2946" s="63">
        <v>0</v>
      </c>
      <c r="V2946" s="63">
        <v>0</v>
      </c>
      <c r="W2946" s="63">
        <v>2</v>
      </c>
      <c r="X2946" s="63">
        <v>0</v>
      </c>
      <c r="Y2946" s="63">
        <v>0</v>
      </c>
      <c r="Z2946" s="63">
        <v>0</v>
      </c>
      <c r="AA2946" s="63">
        <v>0</v>
      </c>
      <c r="AB2946" s="63">
        <v>0</v>
      </c>
      <c r="AC2946" s="63">
        <v>0</v>
      </c>
      <c r="AD2946" s="63">
        <v>0</v>
      </c>
      <c r="AE2946" s="63">
        <v>0</v>
      </c>
      <c r="AF2946" s="63">
        <v>0</v>
      </c>
      <c r="AG2946" s="63">
        <v>0</v>
      </c>
      <c r="AH2946" s="63">
        <v>0</v>
      </c>
      <c r="AI2946" s="63">
        <v>0</v>
      </c>
      <c r="AJ2946" s="63">
        <v>0</v>
      </c>
      <c r="AK2946" s="63">
        <v>0</v>
      </c>
      <c r="AL2946" s="63">
        <v>0</v>
      </c>
      <c r="AM2946" s="63">
        <v>0</v>
      </c>
      <c r="AN2946" s="63">
        <v>0</v>
      </c>
      <c r="AO2946" s="63">
        <v>0</v>
      </c>
      <c r="AP2946" s="63">
        <v>0</v>
      </c>
      <c r="AQ2946" s="63">
        <v>0</v>
      </c>
      <c r="AR2946" s="63">
        <v>0</v>
      </c>
      <c r="AS2946" s="63">
        <v>0</v>
      </c>
      <c r="AT2946" s="63">
        <v>0</v>
      </c>
      <c r="AU2946" s="63">
        <v>0</v>
      </c>
      <c r="AV2946" s="63">
        <v>0</v>
      </c>
      <c r="AW2946" s="63">
        <v>0</v>
      </c>
      <c r="AX2946" s="63">
        <v>0</v>
      </c>
      <c r="AY2946" s="63">
        <v>0</v>
      </c>
      <c r="BA2946" s="5">
        <f>IF(Q2946&gt;0,RANK(Q2946,(N2946:P2946,Q2946:AE2946)),0)</f>
        <v>3</v>
      </c>
      <c r="BB2946" s="5">
        <f>IF(R2946&gt;0,RANK(R2946,(N2946:P2946,Q2946:AE2946)),0)</f>
        <v>0</v>
      </c>
      <c r="BC2946" s="5">
        <f>IF(T2946&gt;0,RANK(T2946,(N2946:P2946,Q2946:AE2946)),0)</f>
        <v>0</v>
      </c>
      <c r="BD2946" s="5">
        <f>IF(S2946&gt;0,RANK(S2946,(N2946:P2946,Q2946:AE2946)),0)</f>
        <v>0</v>
      </c>
      <c r="BE2946" s="2">
        <f t="shared" si="1129"/>
        <v>1.2159423553253772E-2</v>
      </c>
      <c r="BF2946" s="2">
        <f t="shared" si="1130"/>
        <v>0</v>
      </c>
      <c r="BG2946" s="2">
        <f t="shared" si="1131"/>
        <v>0</v>
      </c>
      <c r="BH2946" s="2">
        <f t="shared" si="1132"/>
        <v>0</v>
      </c>
      <c r="BJ2946" t="s">
        <v>521</v>
      </c>
      <c r="BK2946" t="s">
        <v>1594</v>
      </c>
      <c r="BL2946">
        <v>4</v>
      </c>
      <c r="BN2946" s="112">
        <v>51</v>
      </c>
      <c r="BO2946" s="114">
        <v>36</v>
      </c>
      <c r="BP2946" s="118">
        <f t="shared" si="1123"/>
        <v>51036</v>
      </c>
      <c r="BQ2946" s="118">
        <f t="shared" si="1122"/>
        <v>51036</v>
      </c>
      <c r="BR2946" s="5" t="s">
        <v>3151</v>
      </c>
      <c r="BZ2946" s="63" t="str">
        <f>IF($BL2946&lt;&gt;"","",SUMIF(#REF!,$BP2946,#REF!)-N2946)</f>
        <v/>
      </c>
      <c r="CA2946" s="63" t="str">
        <f>IF($BL2946&lt;&gt;"","",SUMIF(#REF!,$BP2946,#REF!)-O2946)</f>
        <v/>
      </c>
      <c r="CB2946" s="63" t="str">
        <f>IF($BL2946&lt;&gt;"","",SUMIF(#REF!,$BP2946,#REF!)-P2946)</f>
        <v/>
      </c>
      <c r="CC2946" s="63" t="str">
        <f>IF($BL2946&lt;&gt;"","",SUMIF(#REF!,$BP2946,#REF!)-Q2946)</f>
        <v/>
      </c>
      <c r="CD2946" s="63" t="str">
        <f>IF(BP2946&lt;&gt;"","",SUMIF(#REF!,$BP2946,#REF!)-R2946)</f>
        <v/>
      </c>
    </row>
    <row r="2947" spans="1:82" ht="15" hidden="1" customHeight="1" outlineLevel="1">
      <c r="A2947" t="s">
        <v>1187</v>
      </c>
      <c r="B2947" t="s">
        <v>1594</v>
      </c>
      <c r="C2947" s="1">
        <f t="shared" si="1124"/>
        <v>6191</v>
      </c>
      <c r="D2947" s="5">
        <f>IF(N2947&gt;0, RANK(N2947,(N2947:P2947,Q2947:AE2947)),0)</f>
        <v>2</v>
      </c>
      <c r="E2947" s="5">
        <f>IF(O2947&gt;0,RANK(O2947,(N2947:P2947,Q2947:AE2947)),0)</f>
        <v>1</v>
      </c>
      <c r="F2947" s="5">
        <f>IF(P2947&gt;0,RANK(P2947,(N2947:P2947,Q2947:AE2947)),0)</f>
        <v>0</v>
      </c>
      <c r="G2947" s="129">
        <f t="shared" si="1110"/>
        <v>1498</v>
      </c>
      <c r="H2947" s="134">
        <f t="shared" si="1111"/>
        <v>0.2419641414957196</v>
      </c>
      <c r="I2947" s="2"/>
      <c r="J2947" s="2">
        <f t="shared" si="1125"/>
        <v>0.37425294782749152</v>
      </c>
      <c r="K2947" s="2">
        <f t="shared" si="1126"/>
        <v>0.61621708932321106</v>
      </c>
      <c r="L2947" s="2">
        <f t="shared" si="1127"/>
        <v>0</v>
      </c>
      <c r="M2947" s="2">
        <f t="shared" si="1128"/>
        <v>9.5299628492974131E-3</v>
      </c>
      <c r="N2947" s="63">
        <v>2317</v>
      </c>
      <c r="O2947" s="63">
        <v>3815</v>
      </c>
      <c r="P2947" s="63">
        <v>0</v>
      </c>
      <c r="Q2947" s="63">
        <v>48</v>
      </c>
      <c r="R2947" s="63">
        <v>0</v>
      </c>
      <c r="S2947" s="63">
        <v>0</v>
      </c>
      <c r="T2947" s="63">
        <v>0</v>
      </c>
      <c r="U2947" s="63">
        <v>0</v>
      </c>
      <c r="V2947" s="63">
        <v>0</v>
      </c>
      <c r="W2947" s="63">
        <v>11</v>
      </c>
      <c r="X2947" s="63">
        <v>0</v>
      </c>
      <c r="Y2947" s="63">
        <v>0</v>
      </c>
      <c r="Z2947" s="63">
        <v>0</v>
      </c>
      <c r="AA2947" s="63">
        <v>0</v>
      </c>
      <c r="AB2947" s="63">
        <v>0</v>
      </c>
      <c r="AC2947" s="63">
        <v>0</v>
      </c>
      <c r="AD2947" s="63">
        <v>0</v>
      </c>
      <c r="AE2947" s="63">
        <v>0</v>
      </c>
      <c r="AF2947" s="63">
        <v>0</v>
      </c>
      <c r="AG2947" s="63">
        <v>0</v>
      </c>
      <c r="AH2947" s="63">
        <v>0</v>
      </c>
      <c r="AI2947" s="63">
        <v>0</v>
      </c>
      <c r="AJ2947" s="63">
        <v>0</v>
      </c>
      <c r="AK2947" s="63">
        <v>0</v>
      </c>
      <c r="AL2947" s="63">
        <v>0</v>
      </c>
      <c r="AM2947" s="63">
        <v>0</v>
      </c>
      <c r="AN2947" s="63">
        <v>0</v>
      </c>
      <c r="AO2947" s="63">
        <v>0</v>
      </c>
      <c r="AP2947" s="63">
        <v>0</v>
      </c>
      <c r="AQ2947" s="63">
        <v>0</v>
      </c>
      <c r="AR2947" s="63">
        <v>0</v>
      </c>
      <c r="AS2947" s="63">
        <v>0</v>
      </c>
      <c r="AT2947" s="63">
        <v>0</v>
      </c>
      <c r="AU2947" s="63">
        <v>0</v>
      </c>
      <c r="AV2947" s="63">
        <v>0</v>
      </c>
      <c r="AW2947" s="63">
        <v>0</v>
      </c>
      <c r="AX2947" s="63">
        <v>0</v>
      </c>
      <c r="AY2947" s="63">
        <v>0</v>
      </c>
      <c r="BA2947" s="5">
        <f>IF(Q2947&gt;0,RANK(Q2947,(N2947:P2947,Q2947:AE2947)),0)</f>
        <v>3</v>
      </c>
      <c r="BB2947" s="5">
        <f>IF(R2947&gt;0,RANK(R2947,(N2947:P2947,Q2947:AE2947)),0)</f>
        <v>0</v>
      </c>
      <c r="BC2947" s="5">
        <f>IF(T2947&gt;0,RANK(T2947,(N2947:P2947,Q2947:AE2947)),0)</f>
        <v>0</v>
      </c>
      <c r="BD2947" s="5">
        <f>IF(S2947&gt;0,RANK(S2947,(N2947:P2947,Q2947:AE2947)),0)</f>
        <v>0</v>
      </c>
      <c r="BE2947" s="2">
        <f t="shared" si="1129"/>
        <v>7.7531901146826038E-3</v>
      </c>
      <c r="BF2947" s="2">
        <f t="shared" si="1130"/>
        <v>0</v>
      </c>
      <c r="BG2947" s="2">
        <f t="shared" si="1131"/>
        <v>0</v>
      </c>
      <c r="BH2947" s="2">
        <f t="shared" si="1132"/>
        <v>0</v>
      </c>
      <c r="BJ2947" t="s">
        <v>1187</v>
      </c>
      <c r="BK2947" t="s">
        <v>1594</v>
      </c>
      <c r="BL2947">
        <v>5</v>
      </c>
      <c r="BN2947" s="112">
        <v>51</v>
      </c>
      <c r="BO2947" s="114">
        <v>37</v>
      </c>
      <c r="BP2947" s="118">
        <f t="shared" si="1123"/>
        <v>51037</v>
      </c>
      <c r="BQ2947" s="118">
        <f t="shared" si="1122"/>
        <v>51037</v>
      </c>
      <c r="BR2947" s="5" t="s">
        <v>3151</v>
      </c>
      <c r="BZ2947" s="63" t="str">
        <f>IF($BL2947&lt;&gt;"","",SUMIF(#REF!,$BP2947,#REF!)-N2947)</f>
        <v/>
      </c>
      <c r="CA2947" s="63" t="str">
        <f>IF($BL2947&lt;&gt;"","",SUMIF(#REF!,$BP2947,#REF!)-O2947)</f>
        <v/>
      </c>
      <c r="CB2947" s="63" t="str">
        <f>IF($BL2947&lt;&gt;"","",SUMIF(#REF!,$BP2947,#REF!)-P2947)</f>
        <v/>
      </c>
      <c r="CC2947" s="63" t="str">
        <f>IF($BL2947&lt;&gt;"","",SUMIF(#REF!,$BP2947,#REF!)-Q2947)</f>
        <v/>
      </c>
      <c r="CD2947" s="63" t="str">
        <f>IF(BP2947&lt;&gt;"","",SUMIF(#REF!,$BP2947,#REF!)-R2947)</f>
        <v/>
      </c>
    </row>
    <row r="2948" spans="1:82" ht="15" hidden="1" customHeight="1" outlineLevel="1">
      <c r="A2948" t="s">
        <v>3089</v>
      </c>
      <c r="B2948" t="s">
        <v>1594</v>
      </c>
      <c r="C2948" s="1">
        <f t="shared" si="1124"/>
        <v>203884</v>
      </c>
      <c r="D2948" s="5">
        <f>IF(N2948&gt;0, RANK(N2948,(N2948:P2948,Q2948:AE2948)),0)</f>
        <v>1</v>
      </c>
      <c r="E2948" s="5">
        <f>IF(O2948&gt;0,RANK(O2948,(N2948:P2948,Q2948:AE2948)),0)</f>
        <v>2</v>
      </c>
      <c r="F2948" s="5">
        <f>IF(P2948&gt;0,RANK(P2948,(N2948:P2948,Q2948:AE2948)),0)</f>
        <v>0</v>
      </c>
      <c r="G2948" s="129">
        <f t="shared" si="1110"/>
        <v>13609</v>
      </c>
      <c r="H2948" s="134">
        <f t="shared" si="1111"/>
        <v>6.6748739479311772E-2</v>
      </c>
      <c r="I2948" s="2"/>
      <c r="J2948" s="2">
        <f t="shared" si="1125"/>
        <v>0.5244894155500186</v>
      </c>
      <c r="K2948" s="2">
        <f t="shared" si="1126"/>
        <v>0.4577406760707069</v>
      </c>
      <c r="L2948" s="2">
        <f t="shared" si="1127"/>
        <v>0</v>
      </c>
      <c r="M2948" s="2">
        <f t="shared" si="1128"/>
        <v>1.7769908379274502E-2</v>
      </c>
      <c r="N2948" s="63">
        <v>106935</v>
      </c>
      <c r="O2948" s="63">
        <v>93326</v>
      </c>
      <c r="P2948" s="63">
        <v>0</v>
      </c>
      <c r="Q2948" s="63">
        <v>2927</v>
      </c>
      <c r="R2948" s="63">
        <v>0</v>
      </c>
      <c r="S2948" s="63">
        <v>0</v>
      </c>
      <c r="T2948" s="63">
        <v>0</v>
      </c>
      <c r="U2948" s="63">
        <v>0</v>
      </c>
      <c r="V2948" s="63">
        <v>0</v>
      </c>
      <c r="W2948" s="63">
        <v>696</v>
      </c>
      <c r="X2948" s="63">
        <v>0</v>
      </c>
      <c r="Y2948" s="63">
        <v>0</v>
      </c>
      <c r="Z2948" s="63">
        <v>0</v>
      </c>
      <c r="AA2948" s="63">
        <v>0</v>
      </c>
      <c r="AB2948" s="63">
        <v>0</v>
      </c>
      <c r="AC2948" s="63">
        <v>0</v>
      </c>
      <c r="AD2948" s="63">
        <v>0</v>
      </c>
      <c r="AE2948" s="63">
        <v>0</v>
      </c>
      <c r="AF2948" s="63">
        <v>0</v>
      </c>
      <c r="AG2948" s="63">
        <v>0</v>
      </c>
      <c r="AH2948" s="63">
        <v>0</v>
      </c>
      <c r="AI2948" s="63">
        <v>0</v>
      </c>
      <c r="AJ2948" s="63">
        <v>0</v>
      </c>
      <c r="AK2948" s="63">
        <v>0</v>
      </c>
      <c r="AL2948" s="63">
        <v>0</v>
      </c>
      <c r="AM2948" s="63">
        <v>0</v>
      </c>
      <c r="AN2948" s="63">
        <v>0</v>
      </c>
      <c r="AO2948" s="63">
        <v>0</v>
      </c>
      <c r="AP2948" s="63">
        <v>0</v>
      </c>
      <c r="AQ2948" s="63">
        <v>0</v>
      </c>
      <c r="AR2948" s="63">
        <v>0</v>
      </c>
      <c r="AS2948" s="63">
        <v>0</v>
      </c>
      <c r="AT2948" s="63">
        <v>0</v>
      </c>
      <c r="AU2948" s="63">
        <v>0</v>
      </c>
      <c r="AV2948" s="63">
        <v>0</v>
      </c>
      <c r="AW2948" s="63">
        <v>0</v>
      </c>
      <c r="AX2948" s="63">
        <v>0</v>
      </c>
      <c r="AY2948" s="63">
        <v>0</v>
      </c>
      <c r="BA2948" s="5">
        <f>IF(Q2948&gt;0,RANK(Q2948,(N2948:P2948,Q2948:AE2948)),0)</f>
        <v>3</v>
      </c>
      <c r="BB2948" s="5">
        <f>IF(R2948&gt;0,RANK(R2948,(N2948:P2948,Q2948:AE2948)),0)</f>
        <v>0</v>
      </c>
      <c r="BC2948" s="5">
        <f>IF(T2948&gt;0,RANK(T2948,(N2948:P2948,Q2948:AE2948)),0)</f>
        <v>0</v>
      </c>
      <c r="BD2948" s="5">
        <f>IF(S2948&gt;0,RANK(S2948,(N2948:P2948,Q2948:AE2948)),0)</f>
        <v>0</v>
      </c>
      <c r="BE2948" s="2">
        <f t="shared" si="1129"/>
        <v>1.4356202546546076E-2</v>
      </c>
      <c r="BF2948" s="2">
        <f t="shared" si="1130"/>
        <v>0</v>
      </c>
      <c r="BG2948" s="2">
        <f t="shared" si="1131"/>
        <v>0</v>
      </c>
      <c r="BH2948" s="2">
        <f t="shared" si="1132"/>
        <v>0</v>
      </c>
      <c r="BJ2948" t="s">
        <v>3089</v>
      </c>
      <c r="BK2948" t="s">
        <v>1594</v>
      </c>
      <c r="BN2948" s="112">
        <v>51</v>
      </c>
      <c r="BO2948" s="114">
        <v>41</v>
      </c>
      <c r="BP2948" s="118">
        <f t="shared" si="1123"/>
        <v>51041</v>
      </c>
      <c r="BQ2948" s="118">
        <f t="shared" si="1122"/>
        <v>51041</v>
      </c>
      <c r="BR2948" s="5" t="s">
        <v>3151</v>
      </c>
      <c r="BZ2948" s="63" t="e">
        <f>IF($BL2948&lt;&gt;"","",SUMIF(#REF!,$BP2948,#REF!)-N2948)</f>
        <v>#REF!</v>
      </c>
      <c r="CA2948" s="63" t="e">
        <f>IF($BL2948&lt;&gt;"","",SUMIF(#REF!,$BP2948,#REF!)-O2948)</f>
        <v>#REF!</v>
      </c>
      <c r="CB2948" s="63" t="e">
        <f>IF($BL2948&lt;&gt;"","",SUMIF(#REF!,$BP2948,#REF!)-P2948)</f>
        <v>#REF!</v>
      </c>
      <c r="CC2948" s="63" t="e">
        <f>IF($BL2948&lt;&gt;"","",SUMIF(#REF!,$BP2948,#REF!)-Q2948)</f>
        <v>#REF!</v>
      </c>
      <c r="CD2948" s="63" t="str">
        <f>IF(BP2948&lt;&gt;"","",SUMIF(#REF!,$BP2948,#REF!)-R2948)</f>
        <v/>
      </c>
    </row>
    <row r="2949" spans="1:82" ht="15" hidden="1" customHeight="1" outlineLevel="1">
      <c r="A2949" t="s">
        <v>3090</v>
      </c>
      <c r="B2949" t="s">
        <v>1594</v>
      </c>
      <c r="C2949" s="1">
        <f t="shared" si="1124"/>
        <v>9337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0</v>
      </c>
      <c r="G2949" s="129">
        <f t="shared" si="1110"/>
        <v>1272</v>
      </c>
      <c r="H2949" s="134">
        <f t="shared" si="1111"/>
        <v>0.1362321944950198</v>
      </c>
      <c r="I2949" s="2"/>
      <c r="J2949" s="2">
        <f t="shared" si="1125"/>
        <v>0.41983506479597299</v>
      </c>
      <c r="K2949" s="2">
        <f t="shared" si="1126"/>
        <v>0.55606725929099288</v>
      </c>
      <c r="L2949" s="2">
        <f t="shared" si="1127"/>
        <v>0</v>
      </c>
      <c r="M2949" s="2">
        <f t="shared" si="1128"/>
        <v>2.4097675913034133E-2</v>
      </c>
      <c r="N2949" s="63">
        <v>3920</v>
      </c>
      <c r="O2949" s="63">
        <v>5192</v>
      </c>
      <c r="P2949" s="63">
        <v>0</v>
      </c>
      <c r="Q2949" s="63">
        <v>178</v>
      </c>
      <c r="R2949" s="63">
        <v>0</v>
      </c>
      <c r="S2949" s="63">
        <v>0</v>
      </c>
      <c r="T2949" s="63">
        <v>0</v>
      </c>
      <c r="U2949" s="63">
        <v>0</v>
      </c>
      <c r="V2949" s="63">
        <v>0</v>
      </c>
      <c r="W2949" s="63">
        <v>47</v>
      </c>
      <c r="X2949" s="63">
        <v>0</v>
      </c>
      <c r="Y2949" s="63">
        <v>0</v>
      </c>
      <c r="Z2949" s="63">
        <v>0</v>
      </c>
      <c r="AA2949" s="63">
        <v>0</v>
      </c>
      <c r="AB2949" s="63">
        <v>0</v>
      </c>
      <c r="AC2949" s="63">
        <v>0</v>
      </c>
      <c r="AD2949" s="63">
        <v>0</v>
      </c>
      <c r="AE2949" s="63">
        <v>0</v>
      </c>
      <c r="AF2949" s="63">
        <v>0</v>
      </c>
      <c r="AG2949" s="63">
        <v>0</v>
      </c>
      <c r="AH2949" s="63">
        <v>0</v>
      </c>
      <c r="AI2949" s="63">
        <v>0</v>
      </c>
      <c r="AJ2949" s="63">
        <v>0</v>
      </c>
      <c r="AK2949" s="63">
        <v>0</v>
      </c>
      <c r="AL2949" s="63">
        <v>0</v>
      </c>
      <c r="AM2949" s="63">
        <v>0</v>
      </c>
      <c r="AN2949" s="63">
        <v>0</v>
      </c>
      <c r="AO2949" s="63">
        <v>0</v>
      </c>
      <c r="AP2949" s="63">
        <v>0</v>
      </c>
      <c r="AQ2949" s="63">
        <v>0</v>
      </c>
      <c r="AR2949" s="63">
        <v>0</v>
      </c>
      <c r="AS2949" s="63">
        <v>0</v>
      </c>
      <c r="AT2949" s="63">
        <v>0</v>
      </c>
      <c r="AU2949" s="63">
        <v>0</v>
      </c>
      <c r="AV2949" s="63">
        <v>0</v>
      </c>
      <c r="AW2949" s="63">
        <v>0</v>
      </c>
      <c r="AX2949" s="63">
        <v>0</v>
      </c>
      <c r="AY2949" s="63">
        <v>0</v>
      </c>
      <c r="BA2949" s="5">
        <f>IF(Q2949&gt;0,RANK(Q2949,(N2949:P2949,Q2949:AE2949)),0)</f>
        <v>3</v>
      </c>
      <c r="BB2949" s="5">
        <f>IF(R2949&gt;0,RANK(R2949,(N2949:P2949,Q2949:AE2949)),0)</f>
        <v>0</v>
      </c>
      <c r="BC2949" s="5">
        <f>IF(T2949&gt;0,RANK(T2949,(N2949:P2949,Q2949:AE2949)),0)</f>
        <v>0</v>
      </c>
      <c r="BD2949" s="5">
        <f>IF(S2949&gt;0,RANK(S2949,(N2949:P2949,Q2949:AE2949)),0)</f>
        <v>0</v>
      </c>
      <c r="BE2949" s="2">
        <f t="shared" si="1129"/>
        <v>1.9063939166755917E-2</v>
      </c>
      <c r="BF2949" s="2">
        <f t="shared" si="1130"/>
        <v>0</v>
      </c>
      <c r="BG2949" s="2">
        <f t="shared" si="1131"/>
        <v>0</v>
      </c>
      <c r="BH2949" s="2">
        <f t="shared" si="1132"/>
        <v>0</v>
      </c>
      <c r="BJ2949" t="s">
        <v>3090</v>
      </c>
      <c r="BK2949" t="s">
        <v>1594</v>
      </c>
      <c r="BL2949">
        <v>10</v>
      </c>
      <c r="BN2949" s="112">
        <v>51</v>
      </c>
      <c r="BO2949" s="114">
        <v>43</v>
      </c>
      <c r="BP2949" s="118">
        <f t="shared" si="1123"/>
        <v>51043</v>
      </c>
      <c r="BQ2949" s="118">
        <f t="shared" si="1122"/>
        <v>51043</v>
      </c>
      <c r="BR2949" s="5" t="s">
        <v>3151</v>
      </c>
      <c r="BZ2949" s="63" t="str">
        <f>IF($BL2949&lt;&gt;"","",SUMIF(#REF!,$BP2949,#REF!)-N2949)</f>
        <v/>
      </c>
      <c r="CA2949" s="63" t="str">
        <f>IF($BL2949&lt;&gt;"","",SUMIF(#REF!,$BP2949,#REF!)-O2949)</f>
        <v/>
      </c>
      <c r="CB2949" s="63" t="str">
        <f>IF($BL2949&lt;&gt;"","",SUMIF(#REF!,$BP2949,#REF!)-P2949)</f>
        <v/>
      </c>
      <c r="CC2949" s="63" t="str">
        <f>IF($BL2949&lt;&gt;"","",SUMIF(#REF!,$BP2949,#REF!)-Q2949)</f>
        <v/>
      </c>
      <c r="CD2949" s="63" t="str">
        <f>IF(BP2949&lt;&gt;"","",SUMIF(#REF!,$BP2949,#REF!)-R2949)</f>
        <v/>
      </c>
    </row>
    <row r="2950" spans="1:82" ht="15" hidden="1" customHeight="1" outlineLevel="1">
      <c r="A2950" t="s">
        <v>840</v>
      </c>
      <c r="B2950" t="s">
        <v>1594</v>
      </c>
      <c r="C2950" s="1">
        <f t="shared" si="1124"/>
        <v>3169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0</v>
      </c>
      <c r="G2950" s="129">
        <f t="shared" si="1110"/>
        <v>1949</v>
      </c>
      <c r="H2950" s="134">
        <f t="shared" si="1111"/>
        <v>0.61502051120227197</v>
      </c>
      <c r="I2950" s="2"/>
      <c r="J2950" s="2">
        <f t="shared" si="1125"/>
        <v>0.18523193436415272</v>
      </c>
      <c r="K2950" s="2">
        <f t="shared" si="1126"/>
        <v>0.80025244556642472</v>
      </c>
      <c r="L2950" s="2">
        <f t="shared" si="1127"/>
        <v>0</v>
      </c>
      <c r="M2950" s="2">
        <f t="shared" si="1128"/>
        <v>1.451562006942253E-2</v>
      </c>
      <c r="N2950" s="63">
        <v>587</v>
      </c>
      <c r="O2950" s="63">
        <v>2536</v>
      </c>
      <c r="P2950" s="63">
        <v>0</v>
      </c>
      <c r="Q2950" s="63">
        <v>40</v>
      </c>
      <c r="R2950" s="63">
        <v>0</v>
      </c>
      <c r="S2950" s="63">
        <v>0</v>
      </c>
      <c r="T2950" s="63">
        <v>0</v>
      </c>
      <c r="U2950" s="63">
        <v>0</v>
      </c>
      <c r="V2950" s="63">
        <v>0</v>
      </c>
      <c r="W2950" s="63">
        <v>6</v>
      </c>
      <c r="X2950" s="63">
        <v>0</v>
      </c>
      <c r="Y2950" s="63">
        <v>0</v>
      </c>
      <c r="Z2950" s="63">
        <v>0</v>
      </c>
      <c r="AA2950" s="63">
        <v>0</v>
      </c>
      <c r="AB2950" s="63">
        <v>0</v>
      </c>
      <c r="AC2950" s="63">
        <v>0</v>
      </c>
      <c r="AD2950" s="63">
        <v>0</v>
      </c>
      <c r="AE2950" s="63">
        <v>0</v>
      </c>
      <c r="AF2950" s="63">
        <v>0</v>
      </c>
      <c r="AG2950" s="63">
        <v>0</v>
      </c>
      <c r="AH2950" s="63">
        <v>0</v>
      </c>
      <c r="AI2950" s="63">
        <v>0</v>
      </c>
      <c r="AJ2950" s="63">
        <v>0</v>
      </c>
      <c r="AK2950" s="63">
        <v>0</v>
      </c>
      <c r="AL2950" s="63">
        <v>0</v>
      </c>
      <c r="AM2950" s="63">
        <v>0</v>
      </c>
      <c r="AN2950" s="63">
        <v>0</v>
      </c>
      <c r="AO2950" s="63">
        <v>0</v>
      </c>
      <c r="AP2950" s="63">
        <v>0</v>
      </c>
      <c r="AQ2950" s="63">
        <v>0</v>
      </c>
      <c r="AR2950" s="63">
        <v>0</v>
      </c>
      <c r="AS2950" s="63">
        <v>0</v>
      </c>
      <c r="AT2950" s="63">
        <v>0</v>
      </c>
      <c r="AU2950" s="63">
        <v>0</v>
      </c>
      <c r="AV2950" s="63">
        <v>0</v>
      </c>
      <c r="AW2950" s="63">
        <v>0</v>
      </c>
      <c r="AX2950" s="63">
        <v>0</v>
      </c>
      <c r="AY2950" s="63">
        <v>0</v>
      </c>
      <c r="BA2950" s="5">
        <f>IF(Q2950&gt;0,RANK(Q2950,(N2950:P2950,Q2950:AE2950)),0)</f>
        <v>3</v>
      </c>
      <c r="BB2950" s="5">
        <f>IF(R2950&gt;0,RANK(R2950,(N2950:P2950,Q2950:AE2950)),0)</f>
        <v>0</v>
      </c>
      <c r="BC2950" s="5">
        <f>IF(T2950&gt;0,RANK(T2950,(N2950:P2950,Q2950:AE2950)),0)</f>
        <v>0</v>
      </c>
      <c r="BD2950" s="5">
        <f>IF(S2950&gt;0,RANK(S2950,(N2950:P2950,Q2950:AE2950)),0)</f>
        <v>0</v>
      </c>
      <c r="BE2950" s="2">
        <f t="shared" si="1129"/>
        <v>1.2622278321236984E-2</v>
      </c>
      <c r="BF2950" s="2">
        <f t="shared" si="1130"/>
        <v>0</v>
      </c>
      <c r="BG2950" s="2">
        <f t="shared" si="1131"/>
        <v>0</v>
      </c>
      <c r="BH2950" s="2">
        <f t="shared" si="1132"/>
        <v>0</v>
      </c>
      <c r="BJ2950" t="s">
        <v>840</v>
      </c>
      <c r="BK2950" t="s">
        <v>1594</v>
      </c>
      <c r="BL2950">
        <v>9</v>
      </c>
      <c r="BN2950" s="112">
        <v>51</v>
      </c>
      <c r="BO2950" s="114">
        <v>45</v>
      </c>
      <c r="BP2950" s="118">
        <f t="shared" si="1123"/>
        <v>51045</v>
      </c>
      <c r="BQ2950" s="118">
        <f t="shared" si="1122"/>
        <v>51045</v>
      </c>
      <c r="BR2950" s="5" t="s">
        <v>3151</v>
      </c>
      <c r="BZ2950" s="63" t="str">
        <f>IF($BL2950&lt;&gt;"","",SUMIF(#REF!,$BP2950,#REF!)-N2950)</f>
        <v/>
      </c>
      <c r="CA2950" s="63" t="str">
        <f>IF($BL2950&lt;&gt;"","",SUMIF(#REF!,$BP2950,#REF!)-O2950)</f>
        <v/>
      </c>
      <c r="CB2950" s="63" t="str">
        <f>IF($BL2950&lt;&gt;"","",SUMIF(#REF!,$BP2950,#REF!)-P2950)</f>
        <v/>
      </c>
      <c r="CC2950" s="63" t="str">
        <f>IF($BL2950&lt;&gt;"","",SUMIF(#REF!,$BP2950,#REF!)-Q2950)</f>
        <v/>
      </c>
      <c r="CD2950" s="63" t="str">
        <f>IF(BP2950&lt;&gt;"","",SUMIF(#REF!,$BP2950,#REF!)-R2950)</f>
        <v/>
      </c>
    </row>
    <row r="2951" spans="1:82" ht="15" hidden="1" customHeight="1" outlineLevel="1">
      <c r="A2951" t="s">
        <v>174</v>
      </c>
      <c r="B2951" t="s">
        <v>1594</v>
      </c>
      <c r="C2951" s="1">
        <f t="shared" si="1124"/>
        <v>27116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0</v>
      </c>
      <c r="G2951" s="129">
        <f t="shared" si="1110"/>
        <v>5395</v>
      </c>
      <c r="H2951" s="134">
        <f t="shared" si="1111"/>
        <v>0.19896002360230122</v>
      </c>
      <c r="I2951" s="2"/>
      <c r="J2951" s="2">
        <f t="shared" si="1125"/>
        <v>0.39154005015489013</v>
      </c>
      <c r="K2951" s="2">
        <f t="shared" si="1126"/>
        <v>0.59050007375719138</v>
      </c>
      <c r="L2951" s="2">
        <f t="shared" si="1127"/>
        <v>0</v>
      </c>
      <c r="M2951" s="2">
        <f t="shared" si="1128"/>
        <v>1.7959876087918492E-2</v>
      </c>
      <c r="N2951" s="63">
        <v>10617</v>
      </c>
      <c r="O2951" s="63">
        <v>16012</v>
      </c>
      <c r="P2951" s="63">
        <v>0</v>
      </c>
      <c r="Q2951" s="63">
        <v>406</v>
      </c>
      <c r="R2951" s="63">
        <v>0</v>
      </c>
      <c r="S2951" s="63">
        <v>0</v>
      </c>
      <c r="T2951" s="63">
        <v>0</v>
      </c>
      <c r="U2951" s="63">
        <v>0</v>
      </c>
      <c r="V2951" s="63">
        <v>0</v>
      </c>
      <c r="W2951" s="63">
        <v>81</v>
      </c>
      <c r="X2951" s="63">
        <v>0</v>
      </c>
      <c r="Y2951" s="63">
        <v>0</v>
      </c>
      <c r="Z2951" s="63">
        <v>0</v>
      </c>
      <c r="AA2951" s="63">
        <v>0</v>
      </c>
      <c r="AB2951" s="63">
        <v>0</v>
      </c>
      <c r="AC2951" s="63">
        <v>0</v>
      </c>
      <c r="AD2951" s="63">
        <v>0</v>
      </c>
      <c r="AE2951" s="63">
        <v>0</v>
      </c>
      <c r="AF2951" s="63">
        <v>0</v>
      </c>
      <c r="AG2951" s="63">
        <v>0</v>
      </c>
      <c r="AH2951" s="63">
        <v>0</v>
      </c>
      <c r="AI2951" s="63">
        <v>0</v>
      </c>
      <c r="AJ2951" s="63">
        <v>0</v>
      </c>
      <c r="AK2951" s="63">
        <v>0</v>
      </c>
      <c r="AL2951" s="63">
        <v>0</v>
      </c>
      <c r="AM2951" s="63">
        <v>0</v>
      </c>
      <c r="AN2951" s="63">
        <v>0</v>
      </c>
      <c r="AO2951" s="63">
        <v>0</v>
      </c>
      <c r="AP2951" s="63">
        <v>0</v>
      </c>
      <c r="AQ2951" s="63">
        <v>0</v>
      </c>
      <c r="AR2951" s="63">
        <v>0</v>
      </c>
      <c r="AS2951" s="63">
        <v>0</v>
      </c>
      <c r="AT2951" s="63">
        <v>0</v>
      </c>
      <c r="AU2951" s="63">
        <v>0</v>
      </c>
      <c r="AV2951" s="63">
        <v>0</v>
      </c>
      <c r="AW2951" s="63">
        <v>0</v>
      </c>
      <c r="AX2951" s="63">
        <v>0</v>
      </c>
      <c r="AY2951" s="63">
        <v>0</v>
      </c>
      <c r="BA2951" s="5">
        <f>IF(Q2951&gt;0,RANK(Q2951,(N2951:P2951,Q2951:AE2951)),0)</f>
        <v>3</v>
      </c>
      <c r="BB2951" s="5">
        <f>IF(R2951&gt;0,RANK(R2951,(N2951:P2951,Q2951:AE2951)),0)</f>
        <v>0</v>
      </c>
      <c r="BC2951" s="5">
        <f>IF(T2951&gt;0,RANK(T2951,(N2951:P2951,Q2951:AE2951)),0)</f>
        <v>0</v>
      </c>
      <c r="BD2951" s="5">
        <f>IF(S2951&gt;0,RANK(S2951,(N2951:P2951,Q2951:AE2951)),0)</f>
        <v>0</v>
      </c>
      <c r="BE2951" s="2">
        <f t="shared" si="1129"/>
        <v>1.4972709839209323E-2</v>
      </c>
      <c r="BF2951" s="2">
        <f t="shared" si="1130"/>
        <v>0</v>
      </c>
      <c r="BG2951" s="2">
        <f t="shared" si="1131"/>
        <v>0</v>
      </c>
      <c r="BH2951" s="2">
        <f t="shared" si="1132"/>
        <v>0</v>
      </c>
      <c r="BJ2951" t="s">
        <v>174</v>
      </c>
      <c r="BK2951" t="s">
        <v>1594</v>
      </c>
      <c r="BL2951">
        <v>7</v>
      </c>
      <c r="BN2951" s="112">
        <v>51</v>
      </c>
      <c r="BO2951" s="114">
        <v>47</v>
      </c>
      <c r="BP2951" s="118">
        <f t="shared" si="1123"/>
        <v>51047</v>
      </c>
      <c r="BQ2951" s="118">
        <f t="shared" si="1122"/>
        <v>51047</v>
      </c>
      <c r="BR2951" s="5" t="s">
        <v>3151</v>
      </c>
      <c r="BZ2951" s="63" t="str">
        <f>IF($BL2951&lt;&gt;"","",SUMIF(#REF!,$BP2951,#REF!)-N2951)</f>
        <v/>
      </c>
      <c r="CA2951" s="63" t="str">
        <f>IF($BL2951&lt;&gt;"","",SUMIF(#REF!,$BP2951,#REF!)-O2951)</f>
        <v/>
      </c>
      <c r="CB2951" s="63" t="str">
        <f>IF($BL2951&lt;&gt;"","",SUMIF(#REF!,$BP2951,#REF!)-P2951)</f>
        <v/>
      </c>
      <c r="CC2951" s="63" t="str">
        <f>IF($BL2951&lt;&gt;"","",SUMIF(#REF!,$BP2951,#REF!)-Q2951)</f>
        <v/>
      </c>
      <c r="CD2951" s="63" t="str">
        <f>IF(BP2951&lt;&gt;"","",SUMIF(#REF!,$BP2951,#REF!)-R2951)</f>
        <v/>
      </c>
    </row>
    <row r="2952" spans="1:82" ht="15" hidden="1" customHeight="1" outlineLevel="1">
      <c r="A2952" t="s">
        <v>1530</v>
      </c>
      <c r="B2952" t="s">
        <v>1594</v>
      </c>
      <c r="C2952" s="1">
        <f t="shared" si="1124"/>
        <v>5310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0</v>
      </c>
      <c r="G2952" s="129">
        <f t="shared" si="1110"/>
        <v>792</v>
      </c>
      <c r="H2952" s="134">
        <f t="shared" si="1111"/>
        <v>0.14915254237288136</v>
      </c>
      <c r="I2952" s="2"/>
      <c r="J2952" s="2">
        <f t="shared" si="1125"/>
        <v>0.4193973634651601</v>
      </c>
      <c r="K2952" s="2">
        <f t="shared" si="1126"/>
        <v>0.56854990583804144</v>
      </c>
      <c r="L2952" s="2">
        <f t="shared" si="1127"/>
        <v>0</v>
      </c>
      <c r="M2952" s="2">
        <f t="shared" si="1128"/>
        <v>1.2052730696798464E-2</v>
      </c>
      <c r="N2952" s="63">
        <v>2227</v>
      </c>
      <c r="O2952" s="63">
        <v>3019</v>
      </c>
      <c r="P2952" s="63">
        <v>0</v>
      </c>
      <c r="Q2952" s="63">
        <v>53</v>
      </c>
      <c r="R2952" s="63">
        <v>0</v>
      </c>
      <c r="S2952" s="63">
        <v>0</v>
      </c>
      <c r="T2952" s="63">
        <v>0</v>
      </c>
      <c r="U2952" s="63">
        <v>0</v>
      </c>
      <c r="V2952" s="63">
        <v>0</v>
      </c>
      <c r="W2952" s="63">
        <v>11</v>
      </c>
      <c r="X2952" s="63">
        <v>0</v>
      </c>
      <c r="Y2952" s="63">
        <v>0</v>
      </c>
      <c r="Z2952" s="63">
        <v>0</v>
      </c>
      <c r="AA2952" s="63">
        <v>0</v>
      </c>
      <c r="AB2952" s="63">
        <v>0</v>
      </c>
      <c r="AC2952" s="63">
        <v>0</v>
      </c>
      <c r="AD2952" s="63">
        <v>0</v>
      </c>
      <c r="AE2952" s="63">
        <v>0</v>
      </c>
      <c r="AF2952" s="63">
        <v>0</v>
      </c>
      <c r="AG2952" s="63">
        <v>0</v>
      </c>
      <c r="AH2952" s="63">
        <v>0</v>
      </c>
      <c r="AI2952" s="63">
        <v>0</v>
      </c>
      <c r="AJ2952" s="63">
        <v>0</v>
      </c>
      <c r="AK2952" s="63">
        <v>0</v>
      </c>
      <c r="AL2952" s="63">
        <v>0</v>
      </c>
      <c r="AM2952" s="63">
        <v>0</v>
      </c>
      <c r="AN2952" s="63">
        <v>0</v>
      </c>
      <c r="AO2952" s="63">
        <v>0</v>
      </c>
      <c r="AP2952" s="63">
        <v>0</v>
      </c>
      <c r="AQ2952" s="63">
        <v>0</v>
      </c>
      <c r="AR2952" s="63">
        <v>0</v>
      </c>
      <c r="AS2952" s="63">
        <v>0</v>
      </c>
      <c r="AT2952" s="63">
        <v>0</v>
      </c>
      <c r="AU2952" s="63">
        <v>0</v>
      </c>
      <c r="AV2952" s="63">
        <v>0</v>
      </c>
      <c r="AW2952" s="63">
        <v>0</v>
      </c>
      <c r="AX2952" s="63">
        <v>0</v>
      </c>
      <c r="AY2952" s="63">
        <v>0</v>
      </c>
      <c r="BA2952" s="5">
        <f>IF(Q2952&gt;0,RANK(Q2952,(N2952:P2952,Q2952:AE2952)),0)</f>
        <v>3</v>
      </c>
      <c r="BB2952" s="5">
        <f>IF(R2952&gt;0,RANK(R2952,(N2952:P2952,Q2952:AE2952)),0)</f>
        <v>0</v>
      </c>
      <c r="BC2952" s="5">
        <f>IF(T2952&gt;0,RANK(T2952,(N2952:P2952,Q2952:AE2952)),0)</f>
        <v>0</v>
      </c>
      <c r="BD2952" s="5">
        <f>IF(S2952&gt;0,RANK(S2952,(N2952:P2952,Q2952:AE2952)),0)</f>
        <v>0</v>
      </c>
      <c r="BE2952" s="2">
        <f t="shared" si="1129"/>
        <v>9.9811676082862521E-3</v>
      </c>
      <c r="BF2952" s="2">
        <f t="shared" si="1130"/>
        <v>0</v>
      </c>
      <c r="BG2952" s="2">
        <f t="shared" si="1131"/>
        <v>0</v>
      </c>
      <c r="BH2952" s="2">
        <f t="shared" si="1132"/>
        <v>0</v>
      </c>
      <c r="BJ2952" t="s">
        <v>1530</v>
      </c>
      <c r="BK2952" t="s">
        <v>1594</v>
      </c>
      <c r="BL2952">
        <v>5</v>
      </c>
      <c r="BN2952" s="112">
        <v>51</v>
      </c>
      <c r="BO2952" s="114">
        <v>49</v>
      </c>
      <c r="BP2952" s="118">
        <f t="shared" si="1123"/>
        <v>51049</v>
      </c>
      <c r="BQ2952" s="118">
        <f t="shared" si="1122"/>
        <v>51049</v>
      </c>
      <c r="BR2952" s="5" t="s">
        <v>3151</v>
      </c>
      <c r="BZ2952" s="63" t="str">
        <f>IF($BL2952&lt;&gt;"","",SUMIF(#REF!,$BP2952,#REF!)-N2952)</f>
        <v/>
      </c>
      <c r="CA2952" s="63" t="str">
        <f>IF($BL2952&lt;&gt;"","",SUMIF(#REF!,$BP2952,#REF!)-O2952)</f>
        <v/>
      </c>
      <c r="CB2952" s="63" t="str">
        <f>IF($BL2952&lt;&gt;"","",SUMIF(#REF!,$BP2952,#REF!)-P2952)</f>
        <v/>
      </c>
      <c r="CC2952" s="63" t="str">
        <f>IF($BL2952&lt;&gt;"","",SUMIF(#REF!,$BP2952,#REF!)-Q2952)</f>
        <v/>
      </c>
      <c r="CD2952" s="63" t="str">
        <f>IF(BP2952&lt;&gt;"","",SUMIF(#REF!,$BP2952,#REF!)-R2952)</f>
        <v/>
      </c>
    </row>
    <row r="2953" spans="1:82" ht="15" hidden="1" customHeight="1" outlineLevel="1">
      <c r="A2953" t="s">
        <v>2224</v>
      </c>
      <c r="B2953" t="s">
        <v>1594</v>
      </c>
      <c r="C2953" s="1">
        <f t="shared" si="1124"/>
        <v>7303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0</v>
      </c>
      <c r="G2953" s="129">
        <f t="shared" ref="G2953:G3016" si="1133">IF(C2953&gt;0,MAX(N2953:P2953)-LARGE(N2953:P2953,2),0)</f>
        <v>4245</v>
      </c>
      <c r="H2953" s="134">
        <f t="shared" ref="H2953:H3016" si="1134">IF(C2953&gt;0,G2953/C2953,0)</f>
        <v>0.58126797206627412</v>
      </c>
      <c r="I2953" s="2"/>
      <c r="J2953" s="2">
        <f t="shared" si="1125"/>
        <v>0.20580583321922497</v>
      </c>
      <c r="K2953" s="2">
        <f t="shared" si="1126"/>
        <v>0.78707380528549908</v>
      </c>
      <c r="L2953" s="2">
        <f t="shared" si="1127"/>
        <v>0</v>
      </c>
      <c r="M2953" s="2">
        <f t="shared" si="1128"/>
        <v>7.1203614952759509E-3</v>
      </c>
      <c r="N2953" s="63">
        <v>1503</v>
      </c>
      <c r="O2953" s="63">
        <v>5748</v>
      </c>
      <c r="P2953" s="63">
        <v>0</v>
      </c>
      <c r="Q2953" s="63">
        <v>44</v>
      </c>
      <c r="R2953" s="63">
        <v>0</v>
      </c>
      <c r="S2953" s="63">
        <v>0</v>
      </c>
      <c r="T2953" s="63">
        <v>0</v>
      </c>
      <c r="U2953" s="63">
        <v>0</v>
      </c>
      <c r="V2953" s="63">
        <v>0</v>
      </c>
      <c r="W2953" s="63">
        <v>8</v>
      </c>
      <c r="X2953" s="63">
        <v>0</v>
      </c>
      <c r="Y2953" s="63">
        <v>0</v>
      </c>
      <c r="Z2953" s="63">
        <v>0</v>
      </c>
      <c r="AA2953" s="63">
        <v>0</v>
      </c>
      <c r="AB2953" s="63">
        <v>0</v>
      </c>
      <c r="AC2953" s="63">
        <v>0</v>
      </c>
      <c r="AD2953" s="63">
        <v>0</v>
      </c>
      <c r="AE2953" s="63">
        <v>0</v>
      </c>
      <c r="AF2953" s="63">
        <v>0</v>
      </c>
      <c r="AG2953" s="63">
        <v>0</v>
      </c>
      <c r="AH2953" s="63">
        <v>0</v>
      </c>
      <c r="AI2953" s="63">
        <v>0</v>
      </c>
      <c r="AJ2953" s="63">
        <v>0</v>
      </c>
      <c r="AK2953" s="63">
        <v>0</v>
      </c>
      <c r="AL2953" s="63">
        <v>0</v>
      </c>
      <c r="AM2953" s="63">
        <v>0</v>
      </c>
      <c r="AN2953" s="63">
        <v>0</v>
      </c>
      <c r="AO2953" s="63">
        <v>0</v>
      </c>
      <c r="AP2953" s="63">
        <v>0</v>
      </c>
      <c r="AQ2953" s="63">
        <v>0</v>
      </c>
      <c r="AR2953" s="63">
        <v>0</v>
      </c>
      <c r="AS2953" s="63">
        <v>0</v>
      </c>
      <c r="AT2953" s="63">
        <v>0</v>
      </c>
      <c r="AU2953" s="63">
        <v>0</v>
      </c>
      <c r="AV2953" s="63">
        <v>0</v>
      </c>
      <c r="AW2953" s="63">
        <v>0</v>
      </c>
      <c r="AX2953" s="63">
        <v>0</v>
      </c>
      <c r="AY2953" s="63">
        <v>0</v>
      </c>
      <c r="BA2953" s="5">
        <f>IF(Q2953&gt;0,RANK(Q2953,(N2953:P2953,Q2953:AE2953)),0)</f>
        <v>3</v>
      </c>
      <c r="BB2953" s="5">
        <f>IF(R2953&gt;0,RANK(R2953,(N2953:P2953,Q2953:AE2953)),0)</f>
        <v>0</v>
      </c>
      <c r="BC2953" s="5">
        <f>IF(T2953&gt;0,RANK(T2953,(N2953:P2953,Q2953:AE2953)),0)</f>
        <v>0</v>
      </c>
      <c r="BD2953" s="5">
        <f>IF(S2953&gt;0,RANK(S2953,(N2953:P2953,Q2953:AE2953)),0)</f>
        <v>0</v>
      </c>
      <c r="BE2953" s="2">
        <f t="shared" si="1129"/>
        <v>6.0249212652334653E-3</v>
      </c>
      <c r="BF2953" s="2">
        <f t="shared" si="1130"/>
        <v>0</v>
      </c>
      <c r="BG2953" s="2">
        <f t="shared" si="1131"/>
        <v>0</v>
      </c>
      <c r="BH2953" s="2">
        <f t="shared" si="1132"/>
        <v>0</v>
      </c>
      <c r="BJ2953" t="s">
        <v>2224</v>
      </c>
      <c r="BK2953" t="s">
        <v>1594</v>
      </c>
      <c r="BL2953">
        <v>9</v>
      </c>
      <c r="BN2953" s="112">
        <v>51</v>
      </c>
      <c r="BO2953" s="114">
        <v>51</v>
      </c>
      <c r="BP2953" s="118">
        <f t="shared" si="1123"/>
        <v>51051</v>
      </c>
      <c r="BQ2953" s="118">
        <f t="shared" si="1122"/>
        <v>51051</v>
      </c>
      <c r="BR2953" s="5" t="s">
        <v>3151</v>
      </c>
      <c r="BZ2953" s="63" t="str">
        <f>IF($BL2953&lt;&gt;"","",SUMIF(#REF!,$BP2953,#REF!)-N2953)</f>
        <v/>
      </c>
      <c r="CA2953" s="63" t="str">
        <f>IF($BL2953&lt;&gt;"","",SUMIF(#REF!,$BP2953,#REF!)-O2953)</f>
        <v/>
      </c>
      <c r="CB2953" s="63" t="str">
        <f>IF($BL2953&lt;&gt;"","",SUMIF(#REF!,$BP2953,#REF!)-P2953)</f>
        <v/>
      </c>
      <c r="CC2953" s="63" t="str">
        <f>IF($BL2953&lt;&gt;"","",SUMIF(#REF!,$BP2953,#REF!)-Q2953)</f>
        <v/>
      </c>
      <c r="CD2953" s="63" t="str">
        <f>IF(BP2953&lt;&gt;"","",SUMIF(#REF!,$BP2953,#REF!)-R2953)</f>
        <v/>
      </c>
    </row>
    <row r="2954" spans="1:82" ht="15" hidden="1" customHeight="1" outlineLevel="1">
      <c r="A2954" t="s">
        <v>2238</v>
      </c>
      <c r="B2954" t="s">
        <v>1594</v>
      </c>
      <c r="C2954" s="1">
        <f t="shared" si="1124"/>
        <v>15092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0</v>
      </c>
      <c r="G2954" s="129">
        <f t="shared" si="1133"/>
        <v>2471</v>
      </c>
      <c r="H2954" s="134">
        <f t="shared" si="1134"/>
        <v>0.1637291280148423</v>
      </c>
      <c r="I2954" s="2"/>
      <c r="J2954" s="2">
        <f t="shared" si="1125"/>
        <v>0.41240392260800424</v>
      </c>
      <c r="K2954" s="2">
        <f t="shared" si="1126"/>
        <v>0.57613305062284659</v>
      </c>
      <c r="L2954" s="2">
        <f t="shared" si="1127"/>
        <v>0</v>
      </c>
      <c r="M2954" s="2">
        <f t="shared" si="1128"/>
        <v>1.1463026769149121E-2</v>
      </c>
      <c r="N2954" s="63">
        <v>6224</v>
      </c>
      <c r="O2954" s="63">
        <v>8695</v>
      </c>
      <c r="P2954" s="63">
        <v>0</v>
      </c>
      <c r="Q2954" s="63">
        <v>144</v>
      </c>
      <c r="R2954" s="63">
        <v>0</v>
      </c>
      <c r="S2954" s="63">
        <v>0</v>
      </c>
      <c r="T2954" s="63">
        <v>0</v>
      </c>
      <c r="U2954" s="63">
        <v>0</v>
      </c>
      <c r="V2954" s="63">
        <v>0</v>
      </c>
      <c r="W2954" s="63">
        <v>29</v>
      </c>
      <c r="X2954" s="63">
        <v>0</v>
      </c>
      <c r="Y2954" s="63">
        <v>0</v>
      </c>
      <c r="Z2954" s="63">
        <v>0</v>
      </c>
      <c r="AA2954" s="63">
        <v>0</v>
      </c>
      <c r="AB2954" s="63">
        <v>0</v>
      </c>
      <c r="AC2954" s="63">
        <v>0</v>
      </c>
      <c r="AD2954" s="63">
        <v>0</v>
      </c>
      <c r="AE2954" s="63">
        <v>0</v>
      </c>
      <c r="AF2954" s="63">
        <v>0</v>
      </c>
      <c r="AG2954" s="63">
        <v>0</v>
      </c>
      <c r="AH2954" s="63">
        <v>0</v>
      </c>
      <c r="AI2954" s="63">
        <v>0</v>
      </c>
      <c r="AJ2954" s="63">
        <v>0</v>
      </c>
      <c r="AK2954" s="63">
        <v>0</v>
      </c>
      <c r="AL2954" s="63">
        <v>0</v>
      </c>
      <c r="AM2954" s="63">
        <v>0</v>
      </c>
      <c r="AN2954" s="63">
        <v>0</v>
      </c>
      <c r="AO2954" s="63">
        <v>0</v>
      </c>
      <c r="AP2954" s="63">
        <v>0</v>
      </c>
      <c r="AQ2954" s="63">
        <v>0</v>
      </c>
      <c r="AR2954" s="63">
        <v>0</v>
      </c>
      <c r="AS2954" s="63">
        <v>0</v>
      </c>
      <c r="AT2954" s="63">
        <v>0</v>
      </c>
      <c r="AU2954" s="63">
        <v>0</v>
      </c>
      <c r="AV2954" s="63">
        <v>0</v>
      </c>
      <c r="AW2954" s="63">
        <v>0</v>
      </c>
      <c r="AX2954" s="63">
        <v>0</v>
      </c>
      <c r="AY2954" s="63">
        <v>0</v>
      </c>
      <c r="BA2954" s="5">
        <f>IF(Q2954&gt;0,RANK(Q2954,(N2954:P2954,Q2954:AE2954)),0)</f>
        <v>3</v>
      </c>
      <c r="BB2954" s="5">
        <f>IF(R2954&gt;0,RANK(R2954,(N2954:P2954,Q2954:AE2954)),0)</f>
        <v>0</v>
      </c>
      <c r="BC2954" s="5">
        <f>IF(T2954&gt;0,RANK(T2954,(N2954:P2954,Q2954:AE2954)),0)</f>
        <v>0</v>
      </c>
      <c r="BD2954" s="5">
        <f>IF(S2954&gt;0,RANK(S2954,(N2954:P2954,Q2954:AE2954)),0)</f>
        <v>0</v>
      </c>
      <c r="BE2954" s="2">
        <f t="shared" si="1129"/>
        <v>9.5414789292340308E-3</v>
      </c>
      <c r="BF2954" s="2">
        <f t="shared" si="1130"/>
        <v>0</v>
      </c>
      <c r="BG2954" s="2">
        <f t="shared" si="1131"/>
        <v>0</v>
      </c>
      <c r="BH2954" s="2">
        <f t="shared" si="1132"/>
        <v>0</v>
      </c>
      <c r="BJ2954" t="s">
        <v>2238</v>
      </c>
      <c r="BK2954" t="s">
        <v>1594</v>
      </c>
      <c r="BL2954">
        <v>4</v>
      </c>
      <c r="BN2954" s="112">
        <v>51</v>
      </c>
      <c r="BO2954" s="114">
        <v>53</v>
      </c>
      <c r="BP2954" s="118">
        <f t="shared" si="1123"/>
        <v>51053</v>
      </c>
      <c r="BQ2954" s="118">
        <f t="shared" si="1122"/>
        <v>51053</v>
      </c>
      <c r="BR2954" s="5" t="s">
        <v>3151</v>
      </c>
      <c r="BZ2954" s="63" t="str">
        <f>IF($BL2954&lt;&gt;"","",SUMIF(#REF!,$BP2954,#REF!)-N2954)</f>
        <v/>
      </c>
      <c r="CA2954" s="63" t="str">
        <f>IF($BL2954&lt;&gt;"","",SUMIF(#REF!,$BP2954,#REF!)-O2954)</f>
        <v/>
      </c>
      <c r="CB2954" s="63" t="str">
        <f>IF($BL2954&lt;&gt;"","",SUMIF(#REF!,$BP2954,#REF!)-P2954)</f>
        <v/>
      </c>
      <c r="CC2954" s="63" t="str">
        <f>IF($BL2954&lt;&gt;"","",SUMIF(#REF!,$BP2954,#REF!)-Q2954)</f>
        <v/>
      </c>
      <c r="CD2954" s="63" t="str">
        <f>IF(BP2954&lt;&gt;"","",SUMIF(#REF!,$BP2954,#REF!)-R2954)</f>
        <v/>
      </c>
    </row>
    <row r="2955" spans="1:82" ht="15" hidden="1" customHeight="1" outlineLevel="1">
      <c r="A2955" t="s">
        <v>841</v>
      </c>
      <c r="B2955" t="s">
        <v>1594</v>
      </c>
      <c r="C2955" s="1">
        <f t="shared" si="1124"/>
        <v>6178</v>
      </c>
      <c r="D2955" s="5">
        <f>IF(N2955&gt;0, RANK(N2955,(N2955:P2955,Q2955:AE2955)),0)</f>
        <v>2</v>
      </c>
      <c r="E2955" s="5">
        <f>IF(O2955&gt;0,RANK(O2955,(N2955:P2955,Q2955:AE2955)),0)</f>
        <v>1</v>
      </c>
      <c r="F2955" s="5">
        <f>IF(P2955&gt;0,RANK(P2955,(N2955:P2955,Q2955:AE2955)),0)</f>
        <v>0</v>
      </c>
      <c r="G2955" s="129">
        <f t="shared" si="1133"/>
        <v>37</v>
      </c>
      <c r="H2955" s="134">
        <f t="shared" si="1134"/>
        <v>5.9889932016833928E-3</v>
      </c>
      <c r="I2955" s="2"/>
      <c r="J2955" s="2">
        <f t="shared" si="1125"/>
        <v>0.4917449012625445</v>
      </c>
      <c r="K2955" s="2">
        <f t="shared" si="1126"/>
        <v>0.49773389446422789</v>
      </c>
      <c r="L2955" s="2">
        <f t="shared" si="1127"/>
        <v>0</v>
      </c>
      <c r="M2955" s="2">
        <f t="shared" si="1128"/>
        <v>1.0521204273227558E-2</v>
      </c>
      <c r="N2955" s="63">
        <v>3038</v>
      </c>
      <c r="O2955" s="63">
        <v>3075</v>
      </c>
      <c r="P2955" s="63">
        <v>0</v>
      </c>
      <c r="Q2955" s="63">
        <v>58</v>
      </c>
      <c r="R2955" s="63">
        <v>0</v>
      </c>
      <c r="S2955" s="63">
        <v>0</v>
      </c>
      <c r="T2955" s="63">
        <v>0</v>
      </c>
      <c r="U2955" s="63">
        <v>0</v>
      </c>
      <c r="V2955" s="63">
        <v>0</v>
      </c>
      <c r="W2955" s="63">
        <v>7</v>
      </c>
      <c r="X2955" s="63">
        <v>0</v>
      </c>
      <c r="Y2955" s="63">
        <v>0</v>
      </c>
      <c r="Z2955" s="63">
        <v>0</v>
      </c>
      <c r="AA2955" s="63">
        <v>0</v>
      </c>
      <c r="AB2955" s="63">
        <v>0</v>
      </c>
      <c r="AC2955" s="63">
        <v>0</v>
      </c>
      <c r="AD2955" s="63">
        <v>0</v>
      </c>
      <c r="AE2955" s="63">
        <v>0</v>
      </c>
      <c r="AF2955" s="63">
        <v>0</v>
      </c>
      <c r="AG2955" s="63">
        <v>0</v>
      </c>
      <c r="AH2955" s="63">
        <v>0</v>
      </c>
      <c r="AI2955" s="63">
        <v>0</v>
      </c>
      <c r="AJ2955" s="63">
        <v>0</v>
      </c>
      <c r="AK2955" s="63">
        <v>0</v>
      </c>
      <c r="AL2955" s="63">
        <v>0</v>
      </c>
      <c r="AM2955" s="63">
        <v>0</v>
      </c>
      <c r="AN2955" s="63">
        <v>0</v>
      </c>
      <c r="AO2955" s="63">
        <v>0</v>
      </c>
      <c r="AP2955" s="63">
        <v>0</v>
      </c>
      <c r="AQ2955" s="63">
        <v>0</v>
      </c>
      <c r="AR2955" s="63">
        <v>0</v>
      </c>
      <c r="AS2955" s="63">
        <v>0</v>
      </c>
      <c r="AT2955" s="63">
        <v>0</v>
      </c>
      <c r="AU2955" s="63">
        <v>0</v>
      </c>
      <c r="AV2955" s="63">
        <v>0</v>
      </c>
      <c r="AW2955" s="63">
        <v>0</v>
      </c>
      <c r="AX2955" s="63">
        <v>0</v>
      </c>
      <c r="AY2955" s="63">
        <v>0</v>
      </c>
      <c r="BA2955" s="5">
        <f>IF(Q2955&gt;0,RANK(Q2955,(N2955:P2955,Q2955:AE2955)),0)</f>
        <v>3</v>
      </c>
      <c r="BB2955" s="5">
        <f>IF(R2955&gt;0,RANK(R2955,(N2955:P2955,Q2955:AE2955)),0)</f>
        <v>0</v>
      </c>
      <c r="BC2955" s="5">
        <f>IF(T2955&gt;0,RANK(T2955,(N2955:P2955,Q2955:AE2955)),0)</f>
        <v>0</v>
      </c>
      <c r="BD2955" s="5">
        <f>IF(S2955&gt;0,RANK(S2955,(N2955:P2955,Q2955:AE2955)),0)</f>
        <v>0</v>
      </c>
      <c r="BE2955" s="2">
        <f t="shared" si="1129"/>
        <v>9.3881515053415351E-3</v>
      </c>
      <c r="BF2955" s="2">
        <f t="shared" si="1130"/>
        <v>0</v>
      </c>
      <c r="BG2955" s="2">
        <f t="shared" si="1131"/>
        <v>0</v>
      </c>
      <c r="BH2955" s="2">
        <f t="shared" si="1132"/>
        <v>0</v>
      </c>
      <c r="BJ2955" t="s">
        <v>841</v>
      </c>
      <c r="BK2955" t="s">
        <v>1594</v>
      </c>
      <c r="BL2955">
        <v>1</v>
      </c>
      <c r="BN2955" s="112">
        <v>51</v>
      </c>
      <c r="BO2955" s="114">
        <v>57</v>
      </c>
      <c r="BP2955" s="118">
        <f t="shared" si="1123"/>
        <v>51057</v>
      </c>
      <c r="BQ2955" s="118">
        <f t="shared" si="1122"/>
        <v>51057</v>
      </c>
      <c r="BR2955" s="5" t="s">
        <v>3151</v>
      </c>
      <c r="BZ2955" s="63" t="str">
        <f>IF($BL2955&lt;&gt;"","",SUMIF(#REF!,$BP2955,#REF!)-N2955)</f>
        <v/>
      </c>
      <c r="CA2955" s="63" t="str">
        <f>IF($BL2955&lt;&gt;"","",SUMIF(#REF!,$BP2955,#REF!)-O2955)</f>
        <v/>
      </c>
      <c r="CB2955" s="63" t="str">
        <f>IF($BL2955&lt;&gt;"","",SUMIF(#REF!,$BP2955,#REF!)-P2955)</f>
        <v/>
      </c>
      <c r="CC2955" s="63" t="str">
        <f>IF($BL2955&lt;&gt;"","",SUMIF(#REF!,$BP2955,#REF!)-Q2955)</f>
        <v/>
      </c>
      <c r="CD2955" s="63" t="str">
        <f>IF(BP2955&lt;&gt;"","",SUMIF(#REF!,$BP2955,#REF!)-R2955)</f>
        <v/>
      </c>
    </row>
    <row r="2956" spans="1:82" ht="15" hidden="1" customHeight="1" outlineLevel="1">
      <c r="A2956" t="s">
        <v>1393</v>
      </c>
      <c r="B2956" t="s">
        <v>1594</v>
      </c>
      <c r="C2956" s="1">
        <f t="shared" si="1124"/>
        <v>600823</v>
      </c>
      <c r="D2956" s="5">
        <f>IF(N2956&gt;0, RANK(N2956,(N2956:P2956,Q2956:AE2956)),0)</f>
        <v>1</v>
      </c>
      <c r="E2956" s="5">
        <f>IF(O2956&gt;0,RANK(O2956,(N2956:P2956,Q2956:AE2956)),0)</f>
        <v>2</v>
      </c>
      <c r="F2956" s="5">
        <f>IF(P2956&gt;0,RANK(P2956,(N2956:P2956,Q2956:AE2956)),0)</f>
        <v>0</v>
      </c>
      <c r="G2956" s="129">
        <f t="shared" si="1133"/>
        <v>251542</v>
      </c>
      <c r="H2956" s="134">
        <f t="shared" si="1134"/>
        <v>0.41866240140607136</v>
      </c>
      <c r="I2956" s="2"/>
      <c r="J2956" s="2">
        <f t="shared" si="1125"/>
        <v>0.69894627868773329</v>
      </c>
      <c r="K2956" s="2">
        <f t="shared" si="1126"/>
        <v>0.28028387728166199</v>
      </c>
      <c r="L2956" s="2">
        <f t="shared" si="1127"/>
        <v>0</v>
      </c>
      <c r="M2956" s="2">
        <f t="shared" si="1128"/>
        <v>2.0769844030604723E-2</v>
      </c>
      <c r="N2956" s="63">
        <v>419943</v>
      </c>
      <c r="O2956" s="63">
        <v>168401</v>
      </c>
      <c r="P2956" s="63">
        <v>0</v>
      </c>
      <c r="Q2956" s="63">
        <v>8014</v>
      </c>
      <c r="R2956" s="63">
        <v>0</v>
      </c>
      <c r="S2956" s="63">
        <v>0</v>
      </c>
      <c r="T2956" s="63">
        <v>0</v>
      </c>
      <c r="U2956" s="63">
        <v>0</v>
      </c>
      <c r="V2956" s="63">
        <v>0</v>
      </c>
      <c r="W2956" s="63">
        <v>4465</v>
      </c>
      <c r="X2956" s="63">
        <v>0</v>
      </c>
      <c r="Y2956" s="63">
        <v>0</v>
      </c>
      <c r="Z2956" s="63">
        <v>0</v>
      </c>
      <c r="AA2956" s="63">
        <v>0</v>
      </c>
      <c r="AB2956" s="63">
        <v>0</v>
      </c>
      <c r="AC2956" s="63">
        <v>0</v>
      </c>
      <c r="AD2956" s="63">
        <v>0</v>
      </c>
      <c r="AE2956" s="63">
        <v>0</v>
      </c>
      <c r="AF2956" s="63">
        <v>0</v>
      </c>
      <c r="AG2956" s="63">
        <v>0</v>
      </c>
      <c r="AH2956" s="63">
        <v>0</v>
      </c>
      <c r="AI2956" s="63">
        <v>0</v>
      </c>
      <c r="AJ2956" s="63">
        <v>0</v>
      </c>
      <c r="AK2956" s="63">
        <v>0</v>
      </c>
      <c r="AL2956" s="63">
        <v>0</v>
      </c>
      <c r="AM2956" s="63">
        <v>0</v>
      </c>
      <c r="AN2956" s="63">
        <v>0</v>
      </c>
      <c r="AO2956" s="63">
        <v>0</v>
      </c>
      <c r="AP2956" s="63">
        <v>0</v>
      </c>
      <c r="AQ2956" s="63">
        <v>0</v>
      </c>
      <c r="AR2956" s="63">
        <v>0</v>
      </c>
      <c r="AS2956" s="63">
        <v>0</v>
      </c>
      <c r="AT2956" s="63">
        <v>0</v>
      </c>
      <c r="AU2956" s="63">
        <v>0</v>
      </c>
      <c r="AV2956" s="63">
        <v>0</v>
      </c>
      <c r="AW2956" s="63">
        <v>0</v>
      </c>
      <c r="AX2956" s="63">
        <v>0</v>
      </c>
      <c r="AY2956" s="63">
        <v>0</v>
      </c>
      <c r="BA2956" s="5">
        <f>IF(Q2956&gt;0,RANK(Q2956,(N2956:P2956,Q2956:AE2956)),0)</f>
        <v>3</v>
      </c>
      <c r="BB2956" s="5">
        <f>IF(R2956&gt;0,RANK(R2956,(N2956:P2956,Q2956:AE2956)),0)</f>
        <v>0</v>
      </c>
      <c r="BC2956" s="5">
        <f>IF(T2956&gt;0,RANK(T2956,(N2956:P2956,Q2956:AE2956)),0)</f>
        <v>0</v>
      </c>
      <c r="BD2956" s="5">
        <f>IF(S2956&gt;0,RANK(S2956,(N2956:P2956,Q2956:AE2956)),0)</f>
        <v>0</v>
      </c>
      <c r="BE2956" s="2">
        <f t="shared" si="1129"/>
        <v>1.333837086795945E-2</v>
      </c>
      <c r="BF2956" s="2">
        <f t="shared" si="1130"/>
        <v>0</v>
      </c>
      <c r="BG2956" s="2">
        <f t="shared" si="1131"/>
        <v>0</v>
      </c>
      <c r="BH2956" s="2">
        <f t="shared" si="1132"/>
        <v>0</v>
      </c>
      <c r="BJ2956" t="s">
        <v>1393</v>
      </c>
      <c r="BK2956" t="s">
        <v>1594</v>
      </c>
      <c r="BN2956" s="112">
        <v>51</v>
      </c>
      <c r="BO2956" s="114">
        <v>59</v>
      </c>
      <c r="BP2956" s="118">
        <f t="shared" si="1123"/>
        <v>51059</v>
      </c>
      <c r="BQ2956" s="118">
        <f t="shared" si="1122"/>
        <v>51059</v>
      </c>
      <c r="BR2956" s="5" t="s">
        <v>3151</v>
      </c>
      <c r="BZ2956" s="63" t="e">
        <f>IF($BL2956&lt;&gt;"","",SUMIF(#REF!,$BP2956,#REF!)-N2956)</f>
        <v>#REF!</v>
      </c>
      <c r="CA2956" s="63" t="e">
        <f>IF($BL2956&lt;&gt;"","",SUMIF(#REF!,$BP2956,#REF!)-O2956)</f>
        <v>#REF!</v>
      </c>
      <c r="CB2956" s="63" t="e">
        <f>IF($BL2956&lt;&gt;"","",SUMIF(#REF!,$BP2956,#REF!)-P2956)</f>
        <v>#REF!</v>
      </c>
      <c r="CC2956" s="63" t="e">
        <f>IF($BL2956&lt;&gt;"","",SUMIF(#REF!,$BP2956,#REF!)-Q2956)</f>
        <v>#REF!</v>
      </c>
      <c r="CD2956" s="63" t="str">
        <f>IF(BP2956&lt;&gt;"","",SUMIF(#REF!,$BP2956,#REF!)-R2956)</f>
        <v/>
      </c>
    </row>
    <row r="2957" spans="1:82" ht="15" hidden="1" customHeight="1" outlineLevel="1">
      <c r="A2957" t="s">
        <v>3018</v>
      </c>
      <c r="B2957" t="s">
        <v>1594</v>
      </c>
      <c r="C2957" s="1">
        <f t="shared" si="1124"/>
        <v>43661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0</v>
      </c>
      <c r="G2957" s="129">
        <f t="shared" si="1133"/>
        <v>7541</v>
      </c>
      <c r="H2957" s="134">
        <f t="shared" si="1134"/>
        <v>0.17271707015414214</v>
      </c>
      <c r="I2957" s="2"/>
      <c r="J2957" s="2">
        <f t="shared" si="1125"/>
        <v>0.40230411580128717</v>
      </c>
      <c r="K2957" s="2">
        <f t="shared" si="1126"/>
        <v>0.57502118595542928</v>
      </c>
      <c r="L2957" s="2">
        <f t="shared" si="1127"/>
        <v>0</v>
      </c>
      <c r="M2957" s="2">
        <f t="shared" si="1128"/>
        <v>2.2674698243283498E-2</v>
      </c>
      <c r="N2957" s="63">
        <v>17565</v>
      </c>
      <c r="O2957" s="63">
        <v>25106</v>
      </c>
      <c r="P2957" s="63">
        <v>0</v>
      </c>
      <c r="Q2957" s="63">
        <v>777</v>
      </c>
      <c r="R2957" s="63">
        <v>0</v>
      </c>
      <c r="S2957" s="63">
        <v>0</v>
      </c>
      <c r="T2957" s="63">
        <v>0</v>
      </c>
      <c r="U2957" s="63">
        <v>0</v>
      </c>
      <c r="V2957" s="63">
        <v>0</v>
      </c>
      <c r="W2957" s="63">
        <v>213</v>
      </c>
      <c r="X2957" s="63">
        <v>0</v>
      </c>
      <c r="Y2957" s="63">
        <v>0</v>
      </c>
      <c r="Z2957" s="63">
        <v>0</v>
      </c>
      <c r="AA2957" s="63">
        <v>0</v>
      </c>
      <c r="AB2957" s="63">
        <v>0</v>
      </c>
      <c r="AC2957" s="63">
        <v>0</v>
      </c>
      <c r="AD2957" s="63">
        <v>0</v>
      </c>
      <c r="AE2957" s="63">
        <v>0</v>
      </c>
      <c r="AF2957" s="63">
        <v>0</v>
      </c>
      <c r="AG2957" s="63">
        <v>0</v>
      </c>
      <c r="AH2957" s="63">
        <v>0</v>
      </c>
      <c r="AI2957" s="63">
        <v>0</v>
      </c>
      <c r="AJ2957" s="63">
        <v>0</v>
      </c>
      <c r="AK2957" s="63">
        <v>0</v>
      </c>
      <c r="AL2957" s="63">
        <v>0</v>
      </c>
      <c r="AM2957" s="63">
        <v>0</v>
      </c>
      <c r="AN2957" s="63">
        <v>0</v>
      </c>
      <c r="AO2957" s="63">
        <v>0</v>
      </c>
      <c r="AP2957" s="63">
        <v>0</v>
      </c>
      <c r="AQ2957" s="63">
        <v>0</v>
      </c>
      <c r="AR2957" s="63">
        <v>0</v>
      </c>
      <c r="AS2957" s="63">
        <v>0</v>
      </c>
      <c r="AT2957" s="63">
        <v>0</v>
      </c>
      <c r="AU2957" s="63">
        <v>0</v>
      </c>
      <c r="AV2957" s="63">
        <v>0</v>
      </c>
      <c r="AW2957" s="63">
        <v>0</v>
      </c>
      <c r="AX2957" s="63">
        <v>0</v>
      </c>
      <c r="AY2957" s="63">
        <v>0</v>
      </c>
      <c r="BA2957" s="5">
        <f>IF(Q2957&gt;0,RANK(Q2957,(N2957:P2957,Q2957:AE2957)),0)</f>
        <v>3</v>
      </c>
      <c r="BB2957" s="5">
        <f>IF(R2957&gt;0,RANK(R2957,(N2957:P2957,Q2957:AE2957)),0)</f>
        <v>0</v>
      </c>
      <c r="BC2957" s="5">
        <f>IF(T2957&gt;0,RANK(T2957,(N2957:P2957,Q2957:AE2957)),0)</f>
        <v>0</v>
      </c>
      <c r="BD2957" s="5">
        <f>IF(S2957&gt;0,RANK(S2957,(N2957:P2957,Q2957:AE2957)),0)</f>
        <v>0</v>
      </c>
      <c r="BE2957" s="2">
        <f t="shared" si="1129"/>
        <v>1.7796202560637641E-2</v>
      </c>
      <c r="BF2957" s="2">
        <f t="shared" si="1130"/>
        <v>0</v>
      </c>
      <c r="BG2957" s="2">
        <f t="shared" si="1131"/>
        <v>0</v>
      </c>
      <c r="BH2957" s="2">
        <f t="shared" si="1132"/>
        <v>0</v>
      </c>
      <c r="BJ2957" t="s">
        <v>3018</v>
      </c>
      <c r="BK2957" t="s">
        <v>1594</v>
      </c>
      <c r="BN2957" s="112">
        <v>51</v>
      </c>
      <c r="BO2957" s="114">
        <v>61</v>
      </c>
      <c r="BP2957" s="118">
        <f t="shared" si="1123"/>
        <v>51061</v>
      </c>
      <c r="BQ2957" s="118">
        <f t="shared" si="1122"/>
        <v>51061</v>
      </c>
      <c r="BR2957" s="5" t="s">
        <v>3151</v>
      </c>
      <c r="BZ2957" s="63" t="e">
        <f>IF($BL2957&lt;&gt;"","",SUMIF(#REF!,$BP2957,#REF!)-N2957)</f>
        <v>#REF!</v>
      </c>
      <c r="CA2957" s="63" t="e">
        <f>IF($BL2957&lt;&gt;"","",SUMIF(#REF!,$BP2957,#REF!)-O2957)</f>
        <v>#REF!</v>
      </c>
      <c r="CB2957" s="63" t="e">
        <f>IF($BL2957&lt;&gt;"","",SUMIF(#REF!,$BP2957,#REF!)-P2957)</f>
        <v>#REF!</v>
      </c>
      <c r="CC2957" s="63" t="e">
        <f>IF($BL2957&lt;&gt;"","",SUMIF(#REF!,$BP2957,#REF!)-Q2957)</f>
        <v>#REF!</v>
      </c>
      <c r="CD2957" s="63" t="str">
        <f>IF(BP2957&lt;&gt;"","",SUMIF(#REF!,$BP2957,#REF!)-R2957)</f>
        <v/>
      </c>
    </row>
    <row r="2958" spans="1:82" ht="15" hidden="1" customHeight="1" outlineLevel="1">
      <c r="A2958" t="s">
        <v>2933</v>
      </c>
      <c r="B2958" t="s">
        <v>1594</v>
      </c>
      <c r="C2958" s="1">
        <f t="shared" si="1124"/>
        <v>9408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0</v>
      </c>
      <c r="G2958" s="129">
        <f t="shared" si="1133"/>
        <v>3221</v>
      </c>
      <c r="H2958" s="134">
        <f t="shared" si="1134"/>
        <v>0.34236819727891155</v>
      </c>
      <c r="I2958" s="2"/>
      <c r="J2958" s="2">
        <f t="shared" si="1125"/>
        <v>0.31930272108843538</v>
      </c>
      <c r="K2958" s="2">
        <f t="shared" si="1126"/>
        <v>0.66167091836734693</v>
      </c>
      <c r="L2958" s="2">
        <f t="shared" si="1127"/>
        <v>0</v>
      </c>
      <c r="M2958" s="2">
        <f t="shared" si="1128"/>
        <v>1.9026360544217691E-2</v>
      </c>
      <c r="N2958" s="63">
        <v>3004</v>
      </c>
      <c r="O2958" s="63">
        <v>6225</v>
      </c>
      <c r="P2958" s="63">
        <v>0</v>
      </c>
      <c r="Q2958" s="63">
        <v>147</v>
      </c>
      <c r="R2958" s="63">
        <v>0</v>
      </c>
      <c r="S2958" s="63">
        <v>0</v>
      </c>
      <c r="T2958" s="63">
        <v>0</v>
      </c>
      <c r="U2958" s="63">
        <v>0</v>
      </c>
      <c r="V2958" s="63">
        <v>0</v>
      </c>
      <c r="W2958" s="63">
        <v>32</v>
      </c>
      <c r="X2958" s="63">
        <v>0</v>
      </c>
      <c r="Y2958" s="63">
        <v>0</v>
      </c>
      <c r="Z2958" s="63">
        <v>0</v>
      </c>
      <c r="AA2958" s="63">
        <v>0</v>
      </c>
      <c r="AB2958" s="63">
        <v>0</v>
      </c>
      <c r="AC2958" s="63">
        <v>0</v>
      </c>
      <c r="AD2958" s="63">
        <v>0</v>
      </c>
      <c r="AE2958" s="63">
        <v>0</v>
      </c>
      <c r="AF2958" s="63">
        <v>0</v>
      </c>
      <c r="AG2958" s="63">
        <v>0</v>
      </c>
      <c r="AH2958" s="63">
        <v>0</v>
      </c>
      <c r="AI2958" s="63">
        <v>0</v>
      </c>
      <c r="AJ2958" s="63">
        <v>0</v>
      </c>
      <c r="AK2958" s="63">
        <v>0</v>
      </c>
      <c r="AL2958" s="63">
        <v>0</v>
      </c>
      <c r="AM2958" s="63">
        <v>0</v>
      </c>
      <c r="AN2958" s="63">
        <v>0</v>
      </c>
      <c r="AO2958" s="63">
        <v>0</v>
      </c>
      <c r="AP2958" s="63">
        <v>0</v>
      </c>
      <c r="AQ2958" s="63">
        <v>0</v>
      </c>
      <c r="AR2958" s="63">
        <v>0</v>
      </c>
      <c r="AS2958" s="63">
        <v>0</v>
      </c>
      <c r="AT2958" s="63">
        <v>0</v>
      </c>
      <c r="AU2958" s="63">
        <v>0</v>
      </c>
      <c r="AV2958" s="63">
        <v>0</v>
      </c>
      <c r="AW2958" s="63">
        <v>0</v>
      </c>
      <c r="AX2958" s="63">
        <v>0</v>
      </c>
      <c r="AY2958" s="63">
        <v>0</v>
      </c>
      <c r="BA2958" s="5">
        <f>IF(Q2958&gt;0,RANK(Q2958,(N2958:P2958,Q2958:AE2958)),0)</f>
        <v>3</v>
      </c>
      <c r="BB2958" s="5">
        <f>IF(R2958&gt;0,RANK(R2958,(N2958:P2958,Q2958:AE2958)),0)</f>
        <v>0</v>
      </c>
      <c r="BC2958" s="5">
        <f>IF(T2958&gt;0,RANK(T2958,(N2958:P2958,Q2958:AE2958)),0)</f>
        <v>0</v>
      </c>
      <c r="BD2958" s="5">
        <f>IF(S2958&gt;0,RANK(S2958,(N2958:P2958,Q2958:AE2958)),0)</f>
        <v>0</v>
      </c>
      <c r="BE2958" s="2">
        <f t="shared" si="1129"/>
        <v>1.5625E-2</v>
      </c>
      <c r="BF2958" s="2">
        <f t="shared" si="1130"/>
        <v>0</v>
      </c>
      <c r="BG2958" s="2">
        <f t="shared" si="1131"/>
        <v>0</v>
      </c>
      <c r="BH2958" s="2">
        <f t="shared" si="1132"/>
        <v>0</v>
      </c>
      <c r="BJ2958" t="s">
        <v>2933</v>
      </c>
      <c r="BK2958" t="s">
        <v>1594</v>
      </c>
      <c r="BL2958">
        <v>9</v>
      </c>
      <c r="BN2958" s="112">
        <v>51</v>
      </c>
      <c r="BO2958" s="114">
        <v>63</v>
      </c>
      <c r="BP2958" s="118">
        <f t="shared" si="1123"/>
        <v>51063</v>
      </c>
      <c r="BQ2958" s="118">
        <f t="shared" si="1122"/>
        <v>51063</v>
      </c>
      <c r="BR2958" s="5" t="s">
        <v>3151</v>
      </c>
      <c r="BZ2958" s="63" t="str">
        <f>IF($BL2958&lt;&gt;"","",SUMIF(#REF!,$BP2958,#REF!)-N2958)</f>
        <v/>
      </c>
      <c r="CA2958" s="63" t="str">
        <f>IF($BL2958&lt;&gt;"","",SUMIF(#REF!,$BP2958,#REF!)-O2958)</f>
        <v/>
      </c>
      <c r="CB2958" s="63" t="str">
        <f>IF($BL2958&lt;&gt;"","",SUMIF(#REF!,$BP2958,#REF!)-P2958)</f>
        <v/>
      </c>
      <c r="CC2958" s="63" t="str">
        <f>IF($BL2958&lt;&gt;"","",SUMIF(#REF!,$BP2958,#REF!)-Q2958)</f>
        <v/>
      </c>
      <c r="CD2958" s="63" t="str">
        <f>IF(BP2958&lt;&gt;"","",SUMIF(#REF!,$BP2958,#REF!)-R2958)</f>
        <v/>
      </c>
    </row>
    <row r="2959" spans="1:82" ht="15" hidden="1" customHeight="1" outlineLevel="1">
      <c r="A2959" t="s">
        <v>366</v>
      </c>
      <c r="B2959" t="s">
        <v>1594</v>
      </c>
      <c r="C2959" s="1">
        <f t="shared" si="1124"/>
        <v>15840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0</v>
      </c>
      <c r="G2959" s="129">
        <f t="shared" si="1133"/>
        <v>741</v>
      </c>
      <c r="H2959" s="134">
        <f t="shared" si="1134"/>
        <v>4.6780303030303033E-2</v>
      </c>
      <c r="I2959" s="2"/>
      <c r="J2959" s="2">
        <f t="shared" si="1125"/>
        <v>0.46805555555555556</v>
      </c>
      <c r="K2959" s="2">
        <f t="shared" si="1126"/>
        <v>0.51483585858585856</v>
      </c>
      <c r="L2959" s="2">
        <f t="shared" si="1127"/>
        <v>0</v>
      </c>
      <c r="M2959" s="2">
        <f t="shared" si="1128"/>
        <v>1.7108585858585879E-2</v>
      </c>
      <c r="N2959" s="63">
        <v>7414</v>
      </c>
      <c r="O2959" s="63">
        <v>8155</v>
      </c>
      <c r="P2959" s="63">
        <v>0</v>
      </c>
      <c r="Q2959" s="63">
        <v>226</v>
      </c>
      <c r="R2959" s="63">
        <v>0</v>
      </c>
      <c r="S2959" s="63">
        <v>0</v>
      </c>
      <c r="T2959" s="63">
        <v>0</v>
      </c>
      <c r="U2959" s="63">
        <v>0</v>
      </c>
      <c r="V2959" s="63">
        <v>0</v>
      </c>
      <c r="W2959" s="63">
        <v>45</v>
      </c>
      <c r="X2959" s="63">
        <v>0</v>
      </c>
      <c r="Y2959" s="63">
        <v>0</v>
      </c>
      <c r="Z2959" s="63">
        <v>0</v>
      </c>
      <c r="AA2959" s="63">
        <v>0</v>
      </c>
      <c r="AB2959" s="63">
        <v>0</v>
      </c>
      <c r="AC2959" s="63">
        <v>0</v>
      </c>
      <c r="AD2959" s="63">
        <v>0</v>
      </c>
      <c r="AE2959" s="63">
        <v>0</v>
      </c>
      <c r="AF2959" s="63">
        <v>0</v>
      </c>
      <c r="AG2959" s="63">
        <v>0</v>
      </c>
      <c r="AH2959" s="63">
        <v>0</v>
      </c>
      <c r="AI2959" s="63">
        <v>0</v>
      </c>
      <c r="AJ2959" s="63">
        <v>0</v>
      </c>
      <c r="AK2959" s="63">
        <v>0</v>
      </c>
      <c r="AL2959" s="63">
        <v>0</v>
      </c>
      <c r="AM2959" s="63">
        <v>0</v>
      </c>
      <c r="AN2959" s="63">
        <v>0</v>
      </c>
      <c r="AO2959" s="63">
        <v>0</v>
      </c>
      <c r="AP2959" s="63">
        <v>0</v>
      </c>
      <c r="AQ2959" s="63">
        <v>0</v>
      </c>
      <c r="AR2959" s="63">
        <v>0</v>
      </c>
      <c r="AS2959" s="63">
        <v>0</v>
      </c>
      <c r="AT2959" s="63">
        <v>0</v>
      </c>
      <c r="AU2959" s="63">
        <v>0</v>
      </c>
      <c r="AV2959" s="63">
        <v>0</v>
      </c>
      <c r="AW2959" s="63">
        <v>0</v>
      </c>
      <c r="AX2959" s="63">
        <v>0</v>
      </c>
      <c r="AY2959" s="63">
        <v>0</v>
      </c>
      <c r="BA2959" s="5">
        <f>IF(Q2959&gt;0,RANK(Q2959,(N2959:P2959,Q2959:AE2959)),0)</f>
        <v>3</v>
      </c>
      <c r="BB2959" s="5">
        <f>IF(R2959&gt;0,RANK(R2959,(N2959:P2959,Q2959:AE2959)),0)</f>
        <v>0</v>
      </c>
      <c r="BC2959" s="5">
        <f>IF(T2959&gt;0,RANK(T2959,(N2959:P2959,Q2959:AE2959)),0)</f>
        <v>0</v>
      </c>
      <c r="BD2959" s="5">
        <f>IF(S2959&gt;0,RANK(S2959,(N2959:P2959,Q2959:AE2959)),0)</f>
        <v>0</v>
      </c>
      <c r="BE2959" s="2">
        <f t="shared" si="1129"/>
        <v>1.4267676767676768E-2</v>
      </c>
      <c r="BF2959" s="2">
        <f t="shared" si="1130"/>
        <v>0</v>
      </c>
      <c r="BG2959" s="2">
        <f t="shared" si="1131"/>
        <v>0</v>
      </c>
      <c r="BH2959" s="2">
        <f t="shared" si="1132"/>
        <v>0</v>
      </c>
      <c r="BJ2959" t="s">
        <v>366</v>
      </c>
      <c r="BK2959" t="s">
        <v>1594</v>
      </c>
      <c r="BL2959">
        <v>5</v>
      </c>
      <c r="BN2959" s="112">
        <v>51</v>
      </c>
      <c r="BO2959" s="114">
        <v>65</v>
      </c>
      <c r="BP2959" s="118">
        <f t="shared" si="1123"/>
        <v>51065</v>
      </c>
      <c r="BQ2959" s="118">
        <f t="shared" si="1122"/>
        <v>51065</v>
      </c>
      <c r="BR2959" s="5" t="s">
        <v>3151</v>
      </c>
      <c r="BZ2959" s="63" t="str">
        <f>IF($BL2959&lt;&gt;"","",SUMIF(#REF!,$BP2959,#REF!)-N2959)</f>
        <v/>
      </c>
      <c r="CA2959" s="63" t="str">
        <f>IF($BL2959&lt;&gt;"","",SUMIF(#REF!,$BP2959,#REF!)-O2959)</f>
        <v/>
      </c>
      <c r="CB2959" s="63" t="str">
        <f>IF($BL2959&lt;&gt;"","",SUMIF(#REF!,$BP2959,#REF!)-P2959)</f>
        <v/>
      </c>
      <c r="CC2959" s="63" t="str">
        <f>IF($BL2959&lt;&gt;"","",SUMIF(#REF!,$BP2959,#REF!)-Q2959)</f>
        <v/>
      </c>
      <c r="CD2959" s="63" t="str">
        <f>IF(BP2959&lt;&gt;"","",SUMIF(#REF!,$BP2959,#REF!)-R2959)</f>
        <v/>
      </c>
    </row>
    <row r="2960" spans="1:82" ht="15" hidden="1" customHeight="1" outlineLevel="1">
      <c r="A2960" t="s">
        <v>1137</v>
      </c>
      <c r="B2960" t="s">
        <v>1594</v>
      </c>
      <c r="C2960" s="1">
        <f t="shared" ref="C2960:C2991" si="1135">SUM(N2960:AY2960)</f>
        <v>29702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0</v>
      </c>
      <c r="G2960" s="129">
        <f t="shared" si="1133"/>
        <v>12514</v>
      </c>
      <c r="H2960" s="134">
        <f t="shared" si="1134"/>
        <v>0.42131842973537137</v>
      </c>
      <c r="I2960" s="2"/>
      <c r="J2960" s="2">
        <f t="shared" ref="J2960:J2991" si="1136">IF($C2960=0,"-",N2960/$C2960)</f>
        <v>0.28216955087199513</v>
      </c>
      <c r="K2960" s="2">
        <f t="shared" ref="K2960:K2991" si="1137">IF($C2960=0,"-",O2960/$C2960)</f>
        <v>0.7034879806073665</v>
      </c>
      <c r="L2960" s="2">
        <f t="shared" ref="L2960:L2991" si="1138">IF($C2960=0,"-",P2960/$C2960)</f>
        <v>0</v>
      </c>
      <c r="M2960" s="2">
        <f t="shared" ref="M2960:M2991" si="1139">IF(C2960=0,"-",(1-J2960-K2960-L2960))</f>
        <v>1.4342468520638363E-2</v>
      </c>
      <c r="N2960" s="63">
        <v>8381</v>
      </c>
      <c r="O2960" s="63">
        <v>20895</v>
      </c>
      <c r="P2960" s="63">
        <v>0</v>
      </c>
      <c r="Q2960" s="63">
        <v>354</v>
      </c>
      <c r="R2960" s="63">
        <v>0</v>
      </c>
      <c r="S2960" s="63">
        <v>0</v>
      </c>
      <c r="T2960" s="63">
        <v>0</v>
      </c>
      <c r="U2960" s="63">
        <v>0</v>
      </c>
      <c r="V2960" s="63">
        <v>0</v>
      </c>
      <c r="W2960" s="63">
        <v>72</v>
      </c>
      <c r="X2960" s="63">
        <v>0</v>
      </c>
      <c r="Y2960" s="63">
        <v>0</v>
      </c>
      <c r="Z2960" s="63">
        <v>0</v>
      </c>
      <c r="AA2960" s="63">
        <v>0</v>
      </c>
      <c r="AB2960" s="63">
        <v>0</v>
      </c>
      <c r="AC2960" s="63">
        <v>0</v>
      </c>
      <c r="AD2960" s="63">
        <v>0</v>
      </c>
      <c r="AE2960" s="63">
        <v>0</v>
      </c>
      <c r="AF2960" s="63">
        <v>0</v>
      </c>
      <c r="AG2960" s="63">
        <v>0</v>
      </c>
      <c r="AH2960" s="63">
        <v>0</v>
      </c>
      <c r="AI2960" s="63">
        <v>0</v>
      </c>
      <c r="AJ2960" s="63">
        <v>0</v>
      </c>
      <c r="AK2960" s="63">
        <v>0</v>
      </c>
      <c r="AL2960" s="63">
        <v>0</v>
      </c>
      <c r="AM2960" s="63">
        <v>0</v>
      </c>
      <c r="AN2960" s="63">
        <v>0</v>
      </c>
      <c r="AO2960" s="63">
        <v>0</v>
      </c>
      <c r="AP2960" s="63">
        <v>0</v>
      </c>
      <c r="AQ2960" s="63">
        <v>0</v>
      </c>
      <c r="AR2960" s="63">
        <v>0</v>
      </c>
      <c r="AS2960" s="63">
        <v>0</v>
      </c>
      <c r="AT2960" s="63">
        <v>0</v>
      </c>
      <c r="AU2960" s="63">
        <v>0</v>
      </c>
      <c r="AV2960" s="63">
        <v>0</v>
      </c>
      <c r="AW2960" s="63">
        <v>0</v>
      </c>
      <c r="AX2960" s="63">
        <v>0</v>
      </c>
      <c r="AY2960" s="63">
        <v>0</v>
      </c>
      <c r="BA2960" s="5">
        <f>IF(Q2960&gt;0,RANK(Q2960,(N2960:P2960,Q2960:AE2960)),0)</f>
        <v>3</v>
      </c>
      <c r="BB2960" s="5">
        <f>IF(R2960&gt;0,RANK(R2960,(N2960:P2960,Q2960:AE2960)),0)</f>
        <v>0</v>
      </c>
      <c r="BC2960" s="5">
        <f>IF(T2960&gt;0,RANK(T2960,(N2960:P2960,Q2960:AE2960)),0)</f>
        <v>0</v>
      </c>
      <c r="BD2960" s="5">
        <f>IF(S2960&gt;0,RANK(S2960,(N2960:P2960,Q2960:AE2960)),0)</f>
        <v>0</v>
      </c>
      <c r="BE2960" s="2">
        <f t="shared" ref="BE2960:BE2991" si="1140">IF($C2960=0,"-",Q2960/$C2960)</f>
        <v>1.191838933405158E-2</v>
      </c>
      <c r="BF2960" s="2">
        <f t="shared" ref="BF2960:BF2991" si="1141">IF($C2960=0,"-",R2960/$C2960)</f>
        <v>0</v>
      </c>
      <c r="BG2960" s="2">
        <f t="shared" ref="BG2960:BG2991" si="1142">IF($C2960=0,"-",T2960/$C2960)</f>
        <v>0</v>
      </c>
      <c r="BH2960" s="2">
        <f t="shared" ref="BH2960:BH2991" si="1143">IF($C2960=0,"-",S2960/$C2960)</f>
        <v>0</v>
      </c>
      <c r="BJ2960" t="s">
        <v>1137</v>
      </c>
      <c r="BK2960" t="s">
        <v>1594</v>
      </c>
      <c r="BL2960">
        <v>5</v>
      </c>
      <c r="BN2960" s="112">
        <v>51</v>
      </c>
      <c r="BO2960" s="114">
        <v>67</v>
      </c>
      <c r="BP2960" s="118">
        <f t="shared" si="1123"/>
        <v>51067</v>
      </c>
      <c r="BQ2960" s="118">
        <f t="shared" si="1122"/>
        <v>51067</v>
      </c>
      <c r="BR2960" s="5" t="s">
        <v>3151</v>
      </c>
      <c r="BZ2960" s="63" t="str">
        <f>IF($BL2960&lt;&gt;"","",SUMIF(#REF!,$BP2960,#REF!)-N2960)</f>
        <v/>
      </c>
      <c r="CA2960" s="63" t="str">
        <f>IF($BL2960&lt;&gt;"","",SUMIF(#REF!,$BP2960,#REF!)-O2960)</f>
        <v/>
      </c>
      <c r="CB2960" s="63" t="str">
        <f>IF($BL2960&lt;&gt;"","",SUMIF(#REF!,$BP2960,#REF!)-P2960)</f>
        <v/>
      </c>
      <c r="CC2960" s="63" t="str">
        <f>IF($BL2960&lt;&gt;"","",SUMIF(#REF!,$BP2960,#REF!)-Q2960)</f>
        <v/>
      </c>
      <c r="CD2960" s="63" t="str">
        <f>IF(BP2960&lt;&gt;"","",SUMIF(#REF!,$BP2960,#REF!)-R2960)</f>
        <v/>
      </c>
    </row>
    <row r="2961" spans="1:82" ht="15" hidden="1" customHeight="1" outlineLevel="1">
      <c r="A2961" t="s">
        <v>2965</v>
      </c>
      <c r="B2961" t="s">
        <v>1594</v>
      </c>
      <c r="C2961" s="1">
        <f t="shared" si="1135"/>
        <v>48703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0</v>
      </c>
      <c r="G2961" s="129">
        <f t="shared" si="1133"/>
        <v>13351</v>
      </c>
      <c r="H2961" s="134">
        <f t="shared" si="1134"/>
        <v>0.2741309570252346</v>
      </c>
      <c r="I2961" s="2"/>
      <c r="J2961" s="2">
        <f t="shared" si="1136"/>
        <v>0.35330472455495554</v>
      </c>
      <c r="K2961" s="2">
        <f t="shared" si="1137"/>
        <v>0.62743568158019014</v>
      </c>
      <c r="L2961" s="2">
        <f t="shared" si="1138"/>
        <v>0</v>
      </c>
      <c r="M2961" s="2">
        <f t="shared" si="1139"/>
        <v>1.9259593864854319E-2</v>
      </c>
      <c r="N2961" s="63">
        <v>17207</v>
      </c>
      <c r="O2961" s="63">
        <v>30558</v>
      </c>
      <c r="P2961" s="63">
        <v>0</v>
      </c>
      <c r="Q2961" s="63">
        <v>781</v>
      </c>
      <c r="R2961" s="63">
        <v>0</v>
      </c>
      <c r="S2961" s="63">
        <v>0</v>
      </c>
      <c r="T2961" s="63">
        <v>0</v>
      </c>
      <c r="U2961" s="63">
        <v>0</v>
      </c>
      <c r="V2961" s="63">
        <v>0</v>
      </c>
      <c r="W2961" s="63">
        <v>157</v>
      </c>
      <c r="X2961" s="63">
        <v>0</v>
      </c>
      <c r="Y2961" s="63">
        <v>0</v>
      </c>
      <c r="Z2961" s="63">
        <v>0</v>
      </c>
      <c r="AA2961" s="63">
        <v>0</v>
      </c>
      <c r="AB2961" s="63">
        <v>0</v>
      </c>
      <c r="AC2961" s="63">
        <v>0</v>
      </c>
      <c r="AD2961" s="63">
        <v>0</v>
      </c>
      <c r="AE2961" s="63">
        <v>0</v>
      </c>
      <c r="AF2961" s="63">
        <v>0</v>
      </c>
      <c r="AG2961" s="63">
        <v>0</v>
      </c>
      <c r="AH2961" s="63">
        <v>0</v>
      </c>
      <c r="AI2961" s="63">
        <v>0</v>
      </c>
      <c r="AJ2961" s="63">
        <v>0</v>
      </c>
      <c r="AK2961" s="63">
        <v>0</v>
      </c>
      <c r="AL2961" s="63">
        <v>0</v>
      </c>
      <c r="AM2961" s="63">
        <v>0</v>
      </c>
      <c r="AN2961" s="63">
        <v>0</v>
      </c>
      <c r="AO2961" s="63">
        <v>0</v>
      </c>
      <c r="AP2961" s="63">
        <v>0</v>
      </c>
      <c r="AQ2961" s="63">
        <v>0</v>
      </c>
      <c r="AR2961" s="63">
        <v>0</v>
      </c>
      <c r="AS2961" s="63">
        <v>0</v>
      </c>
      <c r="AT2961" s="63">
        <v>0</v>
      </c>
      <c r="AU2961" s="63">
        <v>0</v>
      </c>
      <c r="AV2961" s="63">
        <v>0</v>
      </c>
      <c r="AW2961" s="63">
        <v>0</v>
      </c>
      <c r="AX2961" s="63">
        <v>0</v>
      </c>
      <c r="AY2961" s="63">
        <v>0</v>
      </c>
      <c r="BA2961" s="5">
        <f>IF(Q2961&gt;0,RANK(Q2961,(N2961:P2961,Q2961:AE2961)),0)</f>
        <v>3</v>
      </c>
      <c r="BB2961" s="5">
        <f>IF(R2961&gt;0,RANK(R2961,(N2961:P2961,Q2961:AE2961)),0)</f>
        <v>0</v>
      </c>
      <c r="BC2961" s="5">
        <f>IF(T2961&gt;0,RANK(T2961,(N2961:P2961,Q2961:AE2961)),0)</f>
        <v>0</v>
      </c>
      <c r="BD2961" s="5">
        <f>IF(S2961&gt;0,RANK(S2961,(N2961:P2961,Q2961:AE2961)),0)</f>
        <v>0</v>
      </c>
      <c r="BE2961" s="2">
        <f t="shared" si="1140"/>
        <v>1.6035973143338194E-2</v>
      </c>
      <c r="BF2961" s="2">
        <f t="shared" si="1141"/>
        <v>0</v>
      </c>
      <c r="BG2961" s="2">
        <f t="shared" si="1142"/>
        <v>0</v>
      </c>
      <c r="BH2961" s="2">
        <f t="shared" si="1143"/>
        <v>0</v>
      </c>
      <c r="BJ2961" t="s">
        <v>2965</v>
      </c>
      <c r="BK2961" t="s">
        <v>1594</v>
      </c>
      <c r="BL2961">
        <v>10</v>
      </c>
      <c r="BN2961" s="112">
        <v>51</v>
      </c>
      <c r="BO2961" s="114">
        <v>69</v>
      </c>
      <c r="BP2961" s="118">
        <f t="shared" si="1123"/>
        <v>51069</v>
      </c>
      <c r="BQ2961" s="118">
        <f t="shared" si="1122"/>
        <v>51069</v>
      </c>
      <c r="BR2961" s="5" t="s">
        <v>3151</v>
      </c>
      <c r="BZ2961" s="63" t="str">
        <f>IF($BL2961&lt;&gt;"","",SUMIF(#REF!,$BP2961,#REF!)-N2961)</f>
        <v/>
      </c>
      <c r="CA2961" s="63" t="str">
        <f>IF($BL2961&lt;&gt;"","",SUMIF(#REF!,$BP2961,#REF!)-O2961)</f>
        <v/>
      </c>
      <c r="CB2961" s="63" t="str">
        <f>IF($BL2961&lt;&gt;"","",SUMIF(#REF!,$BP2961,#REF!)-P2961)</f>
        <v/>
      </c>
      <c r="CC2961" s="63" t="str">
        <f>IF($BL2961&lt;&gt;"","",SUMIF(#REF!,$BP2961,#REF!)-Q2961)</f>
        <v/>
      </c>
      <c r="CD2961" s="63" t="str">
        <f>IF(BP2961&lt;&gt;"","",SUMIF(#REF!,$BP2961,#REF!)-R2961)</f>
        <v/>
      </c>
    </row>
    <row r="2962" spans="1:82" ht="15" hidden="1" customHeight="1" outlineLevel="1">
      <c r="A2962" t="s">
        <v>1936</v>
      </c>
      <c r="B2962" t="s">
        <v>1594</v>
      </c>
      <c r="C2962" s="1">
        <f t="shared" si="1135"/>
        <v>9176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0</v>
      </c>
      <c r="G2962" s="129">
        <f t="shared" si="1133"/>
        <v>4720</v>
      </c>
      <c r="H2962" s="134">
        <f t="shared" si="1134"/>
        <v>0.51438535309503053</v>
      </c>
      <c r="I2962" s="2"/>
      <c r="J2962" s="2">
        <f t="shared" si="1136"/>
        <v>0.23496076721883175</v>
      </c>
      <c r="K2962" s="2">
        <f t="shared" si="1137"/>
        <v>0.74934612031386227</v>
      </c>
      <c r="L2962" s="2">
        <f t="shared" si="1138"/>
        <v>0</v>
      </c>
      <c r="M2962" s="2">
        <f t="shared" si="1139"/>
        <v>1.5693112467305981E-2</v>
      </c>
      <c r="N2962" s="63">
        <v>2156</v>
      </c>
      <c r="O2962" s="63">
        <v>6876</v>
      </c>
      <c r="P2962" s="63">
        <v>0</v>
      </c>
      <c r="Q2962" s="63">
        <v>125</v>
      </c>
      <c r="R2962" s="63">
        <v>0</v>
      </c>
      <c r="S2962" s="63">
        <v>0</v>
      </c>
      <c r="T2962" s="63">
        <v>0</v>
      </c>
      <c r="U2962" s="63">
        <v>0</v>
      </c>
      <c r="V2962" s="63">
        <v>0</v>
      </c>
      <c r="W2962" s="63">
        <v>19</v>
      </c>
      <c r="X2962" s="63">
        <v>0</v>
      </c>
      <c r="Y2962" s="63">
        <v>0</v>
      </c>
      <c r="Z2962" s="63">
        <v>0</v>
      </c>
      <c r="AA2962" s="63">
        <v>0</v>
      </c>
      <c r="AB2962" s="63">
        <v>0</v>
      </c>
      <c r="AC2962" s="63">
        <v>0</v>
      </c>
      <c r="AD2962" s="63">
        <v>0</v>
      </c>
      <c r="AE2962" s="63">
        <v>0</v>
      </c>
      <c r="AF2962" s="63">
        <v>0</v>
      </c>
      <c r="AG2962" s="63">
        <v>0</v>
      </c>
      <c r="AH2962" s="63">
        <v>0</v>
      </c>
      <c r="AI2962" s="63">
        <v>0</v>
      </c>
      <c r="AJ2962" s="63">
        <v>0</v>
      </c>
      <c r="AK2962" s="63">
        <v>0</v>
      </c>
      <c r="AL2962" s="63">
        <v>0</v>
      </c>
      <c r="AM2962" s="63">
        <v>0</v>
      </c>
      <c r="AN2962" s="63">
        <v>0</v>
      </c>
      <c r="AO2962" s="63">
        <v>0</v>
      </c>
      <c r="AP2962" s="63">
        <v>0</v>
      </c>
      <c r="AQ2962" s="63">
        <v>0</v>
      </c>
      <c r="AR2962" s="63">
        <v>0</v>
      </c>
      <c r="AS2962" s="63">
        <v>0</v>
      </c>
      <c r="AT2962" s="63">
        <v>0</v>
      </c>
      <c r="AU2962" s="63">
        <v>0</v>
      </c>
      <c r="AV2962" s="63">
        <v>0</v>
      </c>
      <c r="AW2962" s="63">
        <v>0</v>
      </c>
      <c r="AX2962" s="63">
        <v>0</v>
      </c>
      <c r="AY2962" s="63">
        <v>0</v>
      </c>
      <c r="BA2962" s="5">
        <f>IF(Q2962&gt;0,RANK(Q2962,(N2962:P2962,Q2962:AE2962)),0)</f>
        <v>3</v>
      </c>
      <c r="BB2962" s="5">
        <f>IF(R2962&gt;0,RANK(R2962,(N2962:P2962,Q2962:AE2962)),0)</f>
        <v>0</v>
      </c>
      <c r="BC2962" s="5">
        <f>IF(T2962&gt;0,RANK(T2962,(N2962:P2962,Q2962:AE2962)),0)</f>
        <v>0</v>
      </c>
      <c r="BD2962" s="5">
        <f>IF(S2962&gt;0,RANK(S2962,(N2962:P2962,Q2962:AE2962)),0)</f>
        <v>0</v>
      </c>
      <c r="BE2962" s="2">
        <f t="shared" si="1140"/>
        <v>1.3622493461203139E-2</v>
      </c>
      <c r="BF2962" s="2">
        <f t="shared" si="1141"/>
        <v>0</v>
      </c>
      <c r="BG2962" s="2">
        <f t="shared" si="1142"/>
        <v>0</v>
      </c>
      <c r="BH2962" s="2">
        <f t="shared" si="1143"/>
        <v>0</v>
      </c>
      <c r="BJ2962" t="s">
        <v>1936</v>
      </c>
      <c r="BK2962" t="s">
        <v>1594</v>
      </c>
      <c r="BL2962">
        <v>9</v>
      </c>
      <c r="BN2962" s="112">
        <v>51</v>
      </c>
      <c r="BO2962" s="114">
        <v>71</v>
      </c>
      <c r="BP2962" s="118">
        <f t="shared" si="1123"/>
        <v>51071</v>
      </c>
      <c r="BQ2962" s="118">
        <f t="shared" si="1122"/>
        <v>51071</v>
      </c>
      <c r="BR2962" s="5" t="s">
        <v>3151</v>
      </c>
      <c r="BZ2962" s="63" t="str">
        <f>IF($BL2962&lt;&gt;"","",SUMIF(#REF!,$BP2962,#REF!)-N2962)</f>
        <v/>
      </c>
      <c r="CA2962" s="63" t="str">
        <f>IF($BL2962&lt;&gt;"","",SUMIF(#REF!,$BP2962,#REF!)-O2962)</f>
        <v/>
      </c>
      <c r="CB2962" s="63" t="str">
        <f>IF($BL2962&lt;&gt;"","",SUMIF(#REF!,$BP2962,#REF!)-P2962)</f>
        <v/>
      </c>
      <c r="CC2962" s="63" t="str">
        <f>IF($BL2962&lt;&gt;"","",SUMIF(#REF!,$BP2962,#REF!)-Q2962)</f>
        <v/>
      </c>
      <c r="CD2962" s="63" t="str">
        <f>IF(BP2962&lt;&gt;"","",SUMIF(#REF!,$BP2962,#REF!)-R2962)</f>
        <v/>
      </c>
    </row>
    <row r="2963" spans="1:82" ht="15" hidden="1" customHeight="1" outlineLevel="1">
      <c r="A2963" t="s">
        <v>2436</v>
      </c>
      <c r="B2963" t="s">
        <v>1594</v>
      </c>
      <c r="C2963" s="1">
        <f t="shared" si="1135"/>
        <v>22282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0</v>
      </c>
      <c r="G2963" s="129">
        <f t="shared" si="1133"/>
        <v>7911</v>
      </c>
      <c r="H2963" s="134">
        <f t="shared" si="1134"/>
        <v>0.35503994255452831</v>
      </c>
      <c r="I2963" s="2"/>
      <c r="J2963" s="2">
        <f t="shared" si="1136"/>
        <v>0.31253926936540705</v>
      </c>
      <c r="K2963" s="2">
        <f t="shared" si="1137"/>
        <v>0.66757921191993541</v>
      </c>
      <c r="L2963" s="2">
        <f t="shared" si="1138"/>
        <v>0</v>
      </c>
      <c r="M2963" s="2">
        <f t="shared" si="1139"/>
        <v>1.9881518714657598E-2</v>
      </c>
      <c r="N2963" s="63">
        <v>6964</v>
      </c>
      <c r="O2963" s="63">
        <v>14875</v>
      </c>
      <c r="P2963" s="63">
        <v>0</v>
      </c>
      <c r="Q2963" s="63">
        <v>389</v>
      </c>
      <c r="R2963" s="63">
        <v>0</v>
      </c>
      <c r="S2963" s="63">
        <v>0</v>
      </c>
      <c r="T2963" s="63">
        <v>0</v>
      </c>
      <c r="U2963" s="63">
        <v>0</v>
      </c>
      <c r="V2963" s="63">
        <v>0</v>
      </c>
      <c r="W2963" s="63">
        <v>54</v>
      </c>
      <c r="X2963" s="63">
        <v>0</v>
      </c>
      <c r="Y2963" s="63">
        <v>0</v>
      </c>
      <c r="Z2963" s="63">
        <v>0</v>
      </c>
      <c r="AA2963" s="63">
        <v>0</v>
      </c>
      <c r="AB2963" s="63">
        <v>0</v>
      </c>
      <c r="AC2963" s="63">
        <v>0</v>
      </c>
      <c r="AD2963" s="63">
        <v>0</v>
      </c>
      <c r="AE2963" s="63">
        <v>0</v>
      </c>
      <c r="AF2963" s="63">
        <v>0</v>
      </c>
      <c r="AG2963" s="63">
        <v>0</v>
      </c>
      <c r="AH2963" s="63">
        <v>0</v>
      </c>
      <c r="AI2963" s="63">
        <v>0</v>
      </c>
      <c r="AJ2963" s="63">
        <v>0</v>
      </c>
      <c r="AK2963" s="63">
        <v>0</v>
      </c>
      <c r="AL2963" s="63">
        <v>0</v>
      </c>
      <c r="AM2963" s="63">
        <v>0</v>
      </c>
      <c r="AN2963" s="63">
        <v>0</v>
      </c>
      <c r="AO2963" s="63">
        <v>0</v>
      </c>
      <c r="AP2963" s="63">
        <v>0</v>
      </c>
      <c r="AQ2963" s="63">
        <v>0</v>
      </c>
      <c r="AR2963" s="63">
        <v>0</v>
      </c>
      <c r="AS2963" s="63">
        <v>0</v>
      </c>
      <c r="AT2963" s="63">
        <v>0</v>
      </c>
      <c r="AU2963" s="63">
        <v>0</v>
      </c>
      <c r="AV2963" s="63">
        <v>0</v>
      </c>
      <c r="AW2963" s="63">
        <v>0</v>
      </c>
      <c r="AX2963" s="63">
        <v>0</v>
      </c>
      <c r="AY2963" s="63">
        <v>0</v>
      </c>
      <c r="BA2963" s="5">
        <f>IF(Q2963&gt;0,RANK(Q2963,(N2963:P2963,Q2963:AE2963)),0)</f>
        <v>3</v>
      </c>
      <c r="BB2963" s="5">
        <f>IF(R2963&gt;0,RANK(R2963,(N2963:P2963,Q2963:AE2963)),0)</f>
        <v>0</v>
      </c>
      <c r="BC2963" s="5">
        <f>IF(T2963&gt;0,RANK(T2963,(N2963:P2963,Q2963:AE2963)),0)</f>
        <v>0</v>
      </c>
      <c r="BD2963" s="5">
        <f>IF(S2963&gt;0,RANK(S2963,(N2963:P2963,Q2963:AE2963)),0)</f>
        <v>0</v>
      </c>
      <c r="BE2963" s="2">
        <f t="shared" si="1140"/>
        <v>1.7458037878107891E-2</v>
      </c>
      <c r="BF2963" s="2">
        <f t="shared" si="1141"/>
        <v>0</v>
      </c>
      <c r="BG2963" s="2">
        <f t="shared" si="1142"/>
        <v>0</v>
      </c>
      <c r="BH2963" s="2">
        <f t="shared" si="1143"/>
        <v>0</v>
      </c>
      <c r="BJ2963" t="s">
        <v>2436</v>
      </c>
      <c r="BK2963" t="s">
        <v>1594</v>
      </c>
      <c r="BL2963">
        <v>1</v>
      </c>
      <c r="BN2963" s="112">
        <v>51</v>
      </c>
      <c r="BO2963" s="114">
        <v>73</v>
      </c>
      <c r="BP2963" s="118">
        <f t="shared" si="1123"/>
        <v>51073</v>
      </c>
      <c r="BQ2963" s="118">
        <f t="shared" si="1122"/>
        <v>51073</v>
      </c>
      <c r="BR2963" s="5" t="s">
        <v>3151</v>
      </c>
      <c r="BZ2963" s="63" t="str">
        <f>IF($BL2963&lt;&gt;"","",SUMIF(#REF!,$BP2963,#REF!)-N2963)</f>
        <v/>
      </c>
      <c r="CA2963" s="63" t="str">
        <f>IF($BL2963&lt;&gt;"","",SUMIF(#REF!,$BP2963,#REF!)-O2963)</f>
        <v/>
      </c>
      <c r="CB2963" s="63" t="str">
        <f>IF($BL2963&lt;&gt;"","",SUMIF(#REF!,$BP2963,#REF!)-P2963)</f>
        <v/>
      </c>
      <c r="CC2963" s="63" t="str">
        <f>IF($BL2963&lt;&gt;"","",SUMIF(#REF!,$BP2963,#REF!)-Q2963)</f>
        <v/>
      </c>
      <c r="CD2963" s="63" t="str">
        <f>IF(BP2963&lt;&gt;"","",SUMIF(#REF!,$BP2963,#REF!)-R2963)</f>
        <v/>
      </c>
    </row>
    <row r="2964" spans="1:82" ht="15" hidden="1" customHeight="1" outlineLevel="1">
      <c r="A2964" t="s">
        <v>1177</v>
      </c>
      <c r="B2964" t="s">
        <v>1594</v>
      </c>
      <c r="C2964" s="1">
        <f t="shared" si="1135"/>
        <v>16950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0</v>
      </c>
      <c r="G2964" s="129">
        <f t="shared" si="1133"/>
        <v>3281</v>
      </c>
      <c r="H2964" s="134">
        <f t="shared" si="1134"/>
        <v>0.19356932153392331</v>
      </c>
      <c r="I2964" s="2"/>
      <c r="J2964" s="2">
        <f t="shared" si="1136"/>
        <v>0.39439528023598819</v>
      </c>
      <c r="K2964" s="2">
        <f t="shared" si="1137"/>
        <v>0.5879646017699115</v>
      </c>
      <c r="L2964" s="2">
        <f t="shared" si="1138"/>
        <v>0</v>
      </c>
      <c r="M2964" s="2">
        <f t="shared" si="1139"/>
        <v>1.7640117994100257E-2</v>
      </c>
      <c r="N2964" s="63">
        <v>6685</v>
      </c>
      <c r="O2964" s="63">
        <v>9966</v>
      </c>
      <c r="P2964" s="63">
        <v>0</v>
      </c>
      <c r="Q2964" s="63">
        <v>242</v>
      </c>
      <c r="R2964" s="63">
        <v>0</v>
      </c>
      <c r="S2964" s="63">
        <v>0</v>
      </c>
      <c r="T2964" s="63">
        <v>0</v>
      </c>
      <c r="U2964" s="63">
        <v>0</v>
      </c>
      <c r="V2964" s="63">
        <v>0</v>
      </c>
      <c r="W2964" s="63">
        <v>57</v>
      </c>
      <c r="X2964" s="63">
        <v>0</v>
      </c>
      <c r="Y2964" s="63">
        <v>0</v>
      </c>
      <c r="Z2964" s="63">
        <v>0</v>
      </c>
      <c r="AA2964" s="63">
        <v>0</v>
      </c>
      <c r="AB2964" s="63">
        <v>0</v>
      </c>
      <c r="AC2964" s="63">
        <v>0</v>
      </c>
      <c r="AD2964" s="63">
        <v>0</v>
      </c>
      <c r="AE2964" s="63">
        <v>0</v>
      </c>
      <c r="AF2964" s="63">
        <v>0</v>
      </c>
      <c r="AG2964" s="63">
        <v>0</v>
      </c>
      <c r="AH2964" s="63">
        <v>0</v>
      </c>
      <c r="AI2964" s="63">
        <v>0</v>
      </c>
      <c r="AJ2964" s="63">
        <v>0</v>
      </c>
      <c r="AK2964" s="63">
        <v>0</v>
      </c>
      <c r="AL2964" s="63">
        <v>0</v>
      </c>
      <c r="AM2964" s="63">
        <v>0</v>
      </c>
      <c r="AN2964" s="63">
        <v>0</v>
      </c>
      <c r="AO2964" s="63">
        <v>0</v>
      </c>
      <c r="AP2964" s="63">
        <v>0</v>
      </c>
      <c r="AQ2964" s="63">
        <v>0</v>
      </c>
      <c r="AR2964" s="63">
        <v>0</v>
      </c>
      <c r="AS2964" s="63">
        <v>0</v>
      </c>
      <c r="AT2964" s="63">
        <v>0</v>
      </c>
      <c r="AU2964" s="63">
        <v>0</v>
      </c>
      <c r="AV2964" s="63">
        <v>0</v>
      </c>
      <c r="AW2964" s="63">
        <v>0</v>
      </c>
      <c r="AX2964" s="63">
        <v>0</v>
      </c>
      <c r="AY2964" s="63">
        <v>0</v>
      </c>
      <c r="BA2964" s="5">
        <f>IF(Q2964&gt;0,RANK(Q2964,(N2964:P2964,Q2964:AE2964)),0)</f>
        <v>3</v>
      </c>
      <c r="BB2964" s="5">
        <f>IF(R2964&gt;0,RANK(R2964,(N2964:P2964,Q2964:AE2964)),0)</f>
        <v>0</v>
      </c>
      <c r="BC2964" s="5">
        <f>IF(T2964&gt;0,RANK(T2964,(N2964:P2964,Q2964:AE2964)),0)</f>
        <v>0</v>
      </c>
      <c r="BD2964" s="5">
        <f>IF(S2964&gt;0,RANK(S2964,(N2964:P2964,Q2964:AE2964)),0)</f>
        <v>0</v>
      </c>
      <c r="BE2964" s="2">
        <f t="shared" si="1140"/>
        <v>1.4277286135693215E-2</v>
      </c>
      <c r="BF2964" s="2">
        <f t="shared" si="1141"/>
        <v>0</v>
      </c>
      <c r="BG2964" s="2">
        <f t="shared" si="1142"/>
        <v>0</v>
      </c>
      <c r="BH2964" s="2">
        <f t="shared" si="1143"/>
        <v>0</v>
      </c>
      <c r="BJ2964" t="s">
        <v>1177</v>
      </c>
      <c r="BK2964" t="s">
        <v>1594</v>
      </c>
      <c r="BL2964">
        <v>7</v>
      </c>
      <c r="BN2964" s="112">
        <v>51</v>
      </c>
      <c r="BO2964" s="114">
        <v>75</v>
      </c>
      <c r="BP2964" s="118">
        <f t="shared" si="1123"/>
        <v>51075</v>
      </c>
      <c r="BQ2964" s="118">
        <f t="shared" si="1122"/>
        <v>51075</v>
      </c>
      <c r="BR2964" s="5" t="s">
        <v>3151</v>
      </c>
      <c r="BZ2964" s="63" t="str">
        <f>IF($BL2964&lt;&gt;"","",SUMIF(#REF!,$BP2964,#REF!)-N2964)</f>
        <v/>
      </c>
      <c r="CA2964" s="63" t="str">
        <f>IF($BL2964&lt;&gt;"","",SUMIF(#REF!,$BP2964,#REF!)-O2964)</f>
        <v/>
      </c>
      <c r="CB2964" s="63" t="str">
        <f>IF($BL2964&lt;&gt;"","",SUMIF(#REF!,$BP2964,#REF!)-P2964)</f>
        <v/>
      </c>
      <c r="CC2964" s="63" t="str">
        <f>IF($BL2964&lt;&gt;"","",SUMIF(#REF!,$BP2964,#REF!)-Q2964)</f>
        <v/>
      </c>
      <c r="CD2964" s="63" t="str">
        <f>IF(BP2964&lt;&gt;"","",SUMIF(#REF!,$BP2964,#REF!)-R2964)</f>
        <v/>
      </c>
    </row>
    <row r="2965" spans="1:82" ht="15" hidden="1" customHeight="1" outlineLevel="1">
      <c r="A2965" t="s">
        <v>2248</v>
      </c>
      <c r="B2965" t="s">
        <v>1594</v>
      </c>
      <c r="C2965" s="1">
        <f t="shared" si="1135"/>
        <v>8131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0</v>
      </c>
      <c r="G2965" s="129">
        <f t="shared" si="1133"/>
        <v>4994</v>
      </c>
      <c r="H2965" s="134">
        <f t="shared" si="1134"/>
        <v>0.61419259623662525</v>
      </c>
      <c r="I2965" s="2"/>
      <c r="J2965" s="2">
        <f t="shared" si="1136"/>
        <v>0.18878366744557865</v>
      </c>
      <c r="K2965" s="2">
        <f t="shared" si="1137"/>
        <v>0.80297626368220387</v>
      </c>
      <c r="L2965" s="2">
        <f t="shared" si="1138"/>
        <v>0</v>
      </c>
      <c r="M2965" s="2">
        <f t="shared" si="1139"/>
        <v>8.2400688722175097E-3</v>
      </c>
      <c r="N2965" s="63">
        <v>1535</v>
      </c>
      <c r="O2965" s="63">
        <v>6529</v>
      </c>
      <c r="P2965" s="63">
        <v>0</v>
      </c>
      <c r="Q2965" s="63">
        <v>56</v>
      </c>
      <c r="R2965" s="63">
        <v>0</v>
      </c>
      <c r="S2965" s="63">
        <v>0</v>
      </c>
      <c r="T2965" s="63">
        <v>0</v>
      </c>
      <c r="U2965" s="63">
        <v>0</v>
      </c>
      <c r="V2965" s="63">
        <v>0</v>
      </c>
      <c r="W2965" s="63">
        <v>11</v>
      </c>
      <c r="X2965" s="63">
        <v>0</v>
      </c>
      <c r="Y2965" s="63">
        <v>0</v>
      </c>
      <c r="Z2965" s="63">
        <v>0</v>
      </c>
      <c r="AA2965" s="63">
        <v>0</v>
      </c>
      <c r="AB2965" s="63">
        <v>0</v>
      </c>
      <c r="AC2965" s="63">
        <v>0</v>
      </c>
      <c r="AD2965" s="63">
        <v>0</v>
      </c>
      <c r="AE2965" s="63">
        <v>0</v>
      </c>
      <c r="AF2965" s="63">
        <v>0</v>
      </c>
      <c r="AG2965" s="63">
        <v>0</v>
      </c>
      <c r="AH2965" s="63">
        <v>0</v>
      </c>
      <c r="AI2965" s="63">
        <v>0</v>
      </c>
      <c r="AJ2965" s="63">
        <v>0</v>
      </c>
      <c r="AK2965" s="63">
        <v>0</v>
      </c>
      <c r="AL2965" s="63">
        <v>0</v>
      </c>
      <c r="AM2965" s="63">
        <v>0</v>
      </c>
      <c r="AN2965" s="63">
        <v>0</v>
      </c>
      <c r="AO2965" s="63">
        <v>0</v>
      </c>
      <c r="AP2965" s="63">
        <v>0</v>
      </c>
      <c r="AQ2965" s="63">
        <v>0</v>
      </c>
      <c r="AR2965" s="63">
        <v>0</v>
      </c>
      <c r="AS2965" s="63">
        <v>0</v>
      </c>
      <c r="AT2965" s="63">
        <v>0</v>
      </c>
      <c r="AU2965" s="63">
        <v>0</v>
      </c>
      <c r="AV2965" s="63">
        <v>0</v>
      </c>
      <c r="AW2965" s="63">
        <v>0</v>
      </c>
      <c r="AX2965" s="63">
        <v>0</v>
      </c>
      <c r="AY2965" s="63">
        <v>0</v>
      </c>
      <c r="BA2965" s="5">
        <f>IF(Q2965&gt;0,RANK(Q2965,(N2965:P2965,Q2965:AE2965)),0)</f>
        <v>3</v>
      </c>
      <c r="BB2965" s="5">
        <f>IF(R2965&gt;0,RANK(R2965,(N2965:P2965,Q2965:AE2965)),0)</f>
        <v>0</v>
      </c>
      <c r="BC2965" s="5">
        <f>IF(T2965&gt;0,RANK(T2965,(N2965:P2965,Q2965:AE2965)),0)</f>
        <v>0</v>
      </c>
      <c r="BD2965" s="5">
        <f>IF(S2965&gt;0,RANK(S2965,(N2965:P2965,Q2965:AE2965)),0)</f>
        <v>0</v>
      </c>
      <c r="BE2965" s="2">
        <f t="shared" si="1140"/>
        <v>6.8872217439429348E-3</v>
      </c>
      <c r="BF2965" s="2">
        <f t="shared" si="1141"/>
        <v>0</v>
      </c>
      <c r="BG2965" s="2">
        <f t="shared" si="1142"/>
        <v>0</v>
      </c>
      <c r="BH2965" s="2">
        <f t="shared" si="1143"/>
        <v>0</v>
      </c>
      <c r="BJ2965" t="s">
        <v>2248</v>
      </c>
      <c r="BK2965" t="s">
        <v>1594</v>
      </c>
      <c r="BL2965">
        <v>9</v>
      </c>
      <c r="BN2965" s="112">
        <v>51</v>
      </c>
      <c r="BO2965" s="114">
        <v>77</v>
      </c>
      <c r="BP2965" s="118">
        <f t="shared" si="1123"/>
        <v>51077</v>
      </c>
      <c r="BQ2965" s="118">
        <f t="shared" si="1122"/>
        <v>51077</v>
      </c>
      <c r="BR2965" s="5" t="s">
        <v>3151</v>
      </c>
      <c r="BZ2965" s="63" t="str">
        <f>IF($BL2965&lt;&gt;"","",SUMIF(#REF!,$BP2965,#REF!)-N2965)</f>
        <v/>
      </c>
      <c r="CA2965" s="63" t="str">
        <f>IF($BL2965&lt;&gt;"","",SUMIF(#REF!,$BP2965,#REF!)-O2965)</f>
        <v/>
      </c>
      <c r="CB2965" s="63" t="str">
        <f>IF($BL2965&lt;&gt;"","",SUMIF(#REF!,$BP2965,#REF!)-P2965)</f>
        <v/>
      </c>
      <c r="CC2965" s="63" t="str">
        <f>IF($BL2965&lt;&gt;"","",SUMIF(#REF!,$BP2965,#REF!)-Q2965)</f>
        <v/>
      </c>
      <c r="CD2965" s="63" t="str">
        <f>IF(BP2965&lt;&gt;"","",SUMIF(#REF!,$BP2965,#REF!)-R2965)</f>
        <v/>
      </c>
    </row>
    <row r="2966" spans="1:82" ht="15" hidden="1" customHeight="1" outlineLevel="1">
      <c r="A2966" t="s">
        <v>2187</v>
      </c>
      <c r="B2966" t="s">
        <v>1594</v>
      </c>
      <c r="C2966" s="1">
        <f t="shared" si="1135"/>
        <v>11311</v>
      </c>
      <c r="D2966" s="5">
        <f>IF(N2966&gt;0, RANK(N2966,(N2966:P2966,Q2966:AE2966)),0)</f>
        <v>2</v>
      </c>
      <c r="E2966" s="5">
        <f>IF(O2966&gt;0,RANK(O2966,(N2966:P2966,Q2966:AE2966)),0)</f>
        <v>1</v>
      </c>
      <c r="F2966" s="5">
        <f>IF(P2966&gt;0,RANK(P2966,(N2966:P2966,Q2966:AE2966)),0)</f>
        <v>0</v>
      </c>
      <c r="G2966" s="129">
        <f t="shared" si="1133"/>
        <v>2703</v>
      </c>
      <c r="H2966" s="134">
        <f t="shared" si="1134"/>
        <v>0.23897091327026787</v>
      </c>
      <c r="I2966" s="2"/>
      <c r="J2966" s="2">
        <f t="shared" si="1136"/>
        <v>0.36804880205110069</v>
      </c>
      <c r="K2966" s="2">
        <f t="shared" si="1137"/>
        <v>0.60701971532136856</v>
      </c>
      <c r="L2966" s="2">
        <f t="shared" si="1138"/>
        <v>0</v>
      </c>
      <c r="M2966" s="2">
        <f t="shared" si="1139"/>
        <v>2.4931482627530754E-2</v>
      </c>
      <c r="N2966" s="63">
        <v>4163</v>
      </c>
      <c r="O2966" s="63">
        <v>6866</v>
      </c>
      <c r="P2966" s="63">
        <v>0</v>
      </c>
      <c r="Q2966" s="63">
        <v>241</v>
      </c>
      <c r="R2966" s="63">
        <v>0</v>
      </c>
      <c r="S2966" s="63">
        <v>0</v>
      </c>
      <c r="T2966" s="63">
        <v>0</v>
      </c>
      <c r="U2966" s="63">
        <v>0</v>
      </c>
      <c r="V2966" s="63">
        <v>0</v>
      </c>
      <c r="W2966" s="63">
        <v>41</v>
      </c>
      <c r="X2966" s="63">
        <v>0</v>
      </c>
      <c r="Y2966" s="63">
        <v>0</v>
      </c>
      <c r="Z2966" s="63">
        <v>0</v>
      </c>
      <c r="AA2966" s="63">
        <v>0</v>
      </c>
      <c r="AB2966" s="63">
        <v>0</v>
      </c>
      <c r="AC2966" s="63">
        <v>0</v>
      </c>
      <c r="AD2966" s="63">
        <v>0</v>
      </c>
      <c r="AE2966" s="63">
        <v>0</v>
      </c>
      <c r="AF2966" s="63">
        <v>0</v>
      </c>
      <c r="AG2966" s="63">
        <v>0</v>
      </c>
      <c r="AH2966" s="63">
        <v>0</v>
      </c>
      <c r="AI2966" s="63">
        <v>0</v>
      </c>
      <c r="AJ2966" s="63">
        <v>0</v>
      </c>
      <c r="AK2966" s="63">
        <v>0</v>
      </c>
      <c r="AL2966" s="63">
        <v>0</v>
      </c>
      <c r="AM2966" s="63">
        <v>0</v>
      </c>
      <c r="AN2966" s="63">
        <v>0</v>
      </c>
      <c r="AO2966" s="63">
        <v>0</v>
      </c>
      <c r="AP2966" s="63">
        <v>0</v>
      </c>
      <c r="AQ2966" s="63">
        <v>0</v>
      </c>
      <c r="AR2966" s="63">
        <v>0</v>
      </c>
      <c r="AS2966" s="63">
        <v>0</v>
      </c>
      <c r="AT2966" s="63">
        <v>0</v>
      </c>
      <c r="AU2966" s="63">
        <v>0</v>
      </c>
      <c r="AV2966" s="63">
        <v>0</v>
      </c>
      <c r="AW2966" s="63">
        <v>0</v>
      </c>
      <c r="AX2966" s="63">
        <v>0</v>
      </c>
      <c r="AY2966" s="63">
        <v>0</v>
      </c>
      <c r="BA2966" s="5">
        <f>IF(Q2966&gt;0,RANK(Q2966,(N2966:P2966,Q2966:AE2966)),0)</f>
        <v>3</v>
      </c>
      <c r="BB2966" s="5">
        <f>IF(R2966&gt;0,RANK(R2966,(N2966:P2966,Q2966:AE2966)),0)</f>
        <v>0</v>
      </c>
      <c r="BC2966" s="5">
        <f>IF(T2966&gt;0,RANK(T2966,(N2966:P2966,Q2966:AE2966)),0)</f>
        <v>0</v>
      </c>
      <c r="BD2966" s="5">
        <f>IF(S2966&gt;0,RANK(S2966,(N2966:P2966,Q2966:AE2966)),0)</f>
        <v>0</v>
      </c>
      <c r="BE2966" s="2">
        <f t="shared" si="1140"/>
        <v>2.1306692600123772E-2</v>
      </c>
      <c r="BF2966" s="2">
        <f t="shared" si="1141"/>
        <v>0</v>
      </c>
      <c r="BG2966" s="2">
        <f t="shared" si="1142"/>
        <v>0</v>
      </c>
      <c r="BH2966" s="2">
        <f t="shared" si="1143"/>
        <v>0</v>
      </c>
      <c r="BJ2966" t="s">
        <v>2187</v>
      </c>
      <c r="BK2966" t="s">
        <v>1594</v>
      </c>
      <c r="BL2966">
        <v>5</v>
      </c>
      <c r="BN2966" s="112">
        <v>51</v>
      </c>
      <c r="BO2966" s="114">
        <v>79</v>
      </c>
      <c r="BP2966" s="118">
        <f t="shared" si="1123"/>
        <v>51079</v>
      </c>
      <c r="BQ2966" s="118">
        <f t="shared" si="1122"/>
        <v>51079</v>
      </c>
      <c r="BR2966" s="5" t="s">
        <v>3151</v>
      </c>
      <c r="BZ2966" s="63" t="str">
        <f>IF($BL2966&lt;&gt;"","",SUMIF(#REF!,$BP2966,#REF!)-N2966)</f>
        <v/>
      </c>
      <c r="CA2966" s="63" t="str">
        <f>IF($BL2966&lt;&gt;"","",SUMIF(#REF!,$BP2966,#REF!)-O2966)</f>
        <v/>
      </c>
      <c r="CB2966" s="63" t="str">
        <f>IF($BL2966&lt;&gt;"","",SUMIF(#REF!,$BP2966,#REF!)-P2966)</f>
        <v/>
      </c>
      <c r="CC2966" s="63" t="str">
        <f>IF($BL2966&lt;&gt;"","",SUMIF(#REF!,$BP2966,#REF!)-Q2966)</f>
        <v/>
      </c>
      <c r="CD2966" s="63" t="str">
        <f>IF(BP2966&lt;&gt;"","",SUMIF(#REF!,$BP2966,#REF!)-R2966)</f>
        <v/>
      </c>
    </row>
    <row r="2967" spans="1:82" ht="15" hidden="1" customHeight="1" outlineLevel="1">
      <c r="A2967" t="s">
        <v>1062</v>
      </c>
      <c r="B2967" t="s">
        <v>1594</v>
      </c>
      <c r="C2967" s="1">
        <f t="shared" si="1135"/>
        <v>4574</v>
      </c>
      <c r="D2967" s="5">
        <f>IF(N2967&gt;0, RANK(N2967,(N2967:P2967,Q2967:AE2967)),0)</f>
        <v>1</v>
      </c>
      <c r="E2967" s="5">
        <f>IF(O2967&gt;0,RANK(O2967,(N2967:P2967,Q2967:AE2967)),0)</f>
        <v>2</v>
      </c>
      <c r="F2967" s="5">
        <f>IF(P2967&gt;0,RANK(P2967,(N2967:P2967,Q2967:AE2967)),0)</f>
        <v>0</v>
      </c>
      <c r="G2967" s="129">
        <f t="shared" si="1133"/>
        <v>713</v>
      </c>
      <c r="H2967" s="134">
        <f t="shared" si="1134"/>
        <v>0.15588106689986883</v>
      </c>
      <c r="I2967" s="2"/>
      <c r="J2967" s="2">
        <f t="shared" si="1136"/>
        <v>0.57433318758198515</v>
      </c>
      <c r="K2967" s="2">
        <f t="shared" si="1137"/>
        <v>0.41845212068211629</v>
      </c>
      <c r="L2967" s="2">
        <f t="shared" si="1138"/>
        <v>0</v>
      </c>
      <c r="M2967" s="2">
        <f t="shared" si="1139"/>
        <v>7.2146917358985596E-3</v>
      </c>
      <c r="N2967" s="63">
        <v>2627</v>
      </c>
      <c r="O2967" s="63">
        <v>1914</v>
      </c>
      <c r="P2967" s="63">
        <v>0</v>
      </c>
      <c r="Q2967" s="63">
        <v>23</v>
      </c>
      <c r="R2967" s="63">
        <v>0</v>
      </c>
      <c r="S2967" s="63">
        <v>0</v>
      </c>
      <c r="T2967" s="63">
        <v>0</v>
      </c>
      <c r="U2967" s="63">
        <v>0</v>
      </c>
      <c r="V2967" s="63">
        <v>0</v>
      </c>
      <c r="W2967" s="63">
        <v>10</v>
      </c>
      <c r="X2967" s="63">
        <v>0</v>
      </c>
      <c r="Y2967" s="63">
        <v>0</v>
      </c>
      <c r="Z2967" s="63">
        <v>0</v>
      </c>
      <c r="AA2967" s="63">
        <v>0</v>
      </c>
      <c r="AB2967" s="63">
        <v>0</v>
      </c>
      <c r="AC2967" s="63">
        <v>0</v>
      </c>
      <c r="AD2967" s="63">
        <v>0</v>
      </c>
      <c r="AE2967" s="63">
        <v>0</v>
      </c>
      <c r="AF2967" s="63">
        <v>0</v>
      </c>
      <c r="AG2967" s="63">
        <v>0</v>
      </c>
      <c r="AH2967" s="63">
        <v>0</v>
      </c>
      <c r="AI2967" s="63">
        <v>0</v>
      </c>
      <c r="AJ2967" s="63">
        <v>0</v>
      </c>
      <c r="AK2967" s="63">
        <v>0</v>
      </c>
      <c r="AL2967" s="63">
        <v>0</v>
      </c>
      <c r="AM2967" s="63">
        <v>0</v>
      </c>
      <c r="AN2967" s="63">
        <v>0</v>
      </c>
      <c r="AO2967" s="63">
        <v>0</v>
      </c>
      <c r="AP2967" s="63">
        <v>0</v>
      </c>
      <c r="AQ2967" s="63">
        <v>0</v>
      </c>
      <c r="AR2967" s="63">
        <v>0</v>
      </c>
      <c r="AS2967" s="63">
        <v>0</v>
      </c>
      <c r="AT2967" s="63">
        <v>0</v>
      </c>
      <c r="AU2967" s="63">
        <v>0</v>
      </c>
      <c r="AV2967" s="63">
        <v>0</v>
      </c>
      <c r="AW2967" s="63">
        <v>0</v>
      </c>
      <c r="AX2967" s="63">
        <v>0</v>
      </c>
      <c r="AY2967" s="63">
        <v>0</v>
      </c>
      <c r="BA2967" s="5">
        <f>IF(Q2967&gt;0,RANK(Q2967,(N2967:P2967,Q2967:AE2967)),0)</f>
        <v>3</v>
      </c>
      <c r="BB2967" s="5">
        <f>IF(R2967&gt;0,RANK(R2967,(N2967:P2967,Q2967:AE2967)),0)</f>
        <v>0</v>
      </c>
      <c r="BC2967" s="5">
        <f>IF(T2967&gt;0,RANK(T2967,(N2967:P2967,Q2967:AE2967)),0)</f>
        <v>0</v>
      </c>
      <c r="BD2967" s="5">
        <f>IF(S2967&gt;0,RANK(S2967,(N2967:P2967,Q2967:AE2967)),0)</f>
        <v>0</v>
      </c>
      <c r="BE2967" s="2">
        <f t="shared" si="1140"/>
        <v>5.028421512898994E-3</v>
      </c>
      <c r="BF2967" s="2">
        <f t="shared" si="1141"/>
        <v>0</v>
      </c>
      <c r="BG2967" s="2">
        <f t="shared" si="1142"/>
        <v>0</v>
      </c>
      <c r="BH2967" s="2">
        <f t="shared" si="1143"/>
        <v>0</v>
      </c>
      <c r="BJ2967" t="s">
        <v>1062</v>
      </c>
      <c r="BK2967" t="s">
        <v>1594</v>
      </c>
      <c r="BL2967">
        <v>4</v>
      </c>
      <c r="BN2967" s="112">
        <v>51</v>
      </c>
      <c r="BO2967" s="114">
        <v>81</v>
      </c>
      <c r="BP2967" s="118">
        <f t="shared" si="1123"/>
        <v>51081</v>
      </c>
      <c r="BQ2967" s="118">
        <f t="shared" si="1122"/>
        <v>51081</v>
      </c>
      <c r="BR2967" s="5" t="s">
        <v>3151</v>
      </c>
      <c r="BZ2967" s="63" t="str">
        <f>IF($BL2967&lt;&gt;"","",SUMIF(#REF!,$BP2967,#REF!)-N2967)</f>
        <v/>
      </c>
      <c r="CA2967" s="63" t="str">
        <f>IF($BL2967&lt;&gt;"","",SUMIF(#REF!,$BP2967,#REF!)-O2967)</f>
        <v/>
      </c>
      <c r="CB2967" s="63" t="str">
        <f>IF($BL2967&lt;&gt;"","",SUMIF(#REF!,$BP2967,#REF!)-P2967)</f>
        <v/>
      </c>
      <c r="CC2967" s="63" t="str">
        <f>IF($BL2967&lt;&gt;"","",SUMIF(#REF!,$BP2967,#REF!)-Q2967)</f>
        <v/>
      </c>
      <c r="CD2967" s="63" t="str">
        <f>IF(BP2967&lt;&gt;"","",SUMIF(#REF!,$BP2967,#REF!)-R2967)</f>
        <v/>
      </c>
    </row>
    <row r="2968" spans="1:82" ht="15" hidden="1" customHeight="1" outlineLevel="1">
      <c r="A2968" t="s">
        <v>391</v>
      </c>
      <c r="B2968" t="s">
        <v>1594</v>
      </c>
      <c r="C2968" s="1">
        <f t="shared" si="1135"/>
        <v>18248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0</v>
      </c>
      <c r="G2968" s="129">
        <f t="shared" si="1133"/>
        <v>2752</v>
      </c>
      <c r="H2968" s="134">
        <f t="shared" si="1134"/>
        <v>0.15081104778605875</v>
      </c>
      <c r="I2968" s="2"/>
      <c r="J2968" s="2">
        <f t="shared" si="1136"/>
        <v>0.4201008329679965</v>
      </c>
      <c r="K2968" s="2">
        <f t="shared" si="1137"/>
        <v>0.57091188075405519</v>
      </c>
      <c r="L2968" s="2">
        <f t="shared" si="1138"/>
        <v>0</v>
      </c>
      <c r="M2968" s="2">
        <f t="shared" si="1139"/>
        <v>8.9872862779483143E-3</v>
      </c>
      <c r="N2968" s="63">
        <v>7666</v>
      </c>
      <c r="O2968" s="63">
        <v>10418</v>
      </c>
      <c r="P2968" s="63">
        <v>0</v>
      </c>
      <c r="Q2968" s="63">
        <v>140</v>
      </c>
      <c r="R2968" s="63">
        <v>0</v>
      </c>
      <c r="S2968" s="63">
        <v>0</v>
      </c>
      <c r="T2968" s="63">
        <v>0</v>
      </c>
      <c r="U2968" s="63">
        <v>0</v>
      </c>
      <c r="V2968" s="63">
        <v>0</v>
      </c>
      <c r="W2968" s="63">
        <v>24</v>
      </c>
      <c r="X2968" s="63">
        <v>0</v>
      </c>
      <c r="Y2968" s="63">
        <v>0</v>
      </c>
      <c r="Z2968" s="63">
        <v>0</v>
      </c>
      <c r="AA2968" s="63">
        <v>0</v>
      </c>
      <c r="AB2968" s="63">
        <v>0</v>
      </c>
      <c r="AC2968" s="63">
        <v>0</v>
      </c>
      <c r="AD2968" s="63">
        <v>0</v>
      </c>
      <c r="AE2968" s="63">
        <v>0</v>
      </c>
      <c r="AF2968" s="63">
        <v>0</v>
      </c>
      <c r="AG2968" s="63">
        <v>0</v>
      </c>
      <c r="AH2968" s="63">
        <v>0</v>
      </c>
      <c r="AI2968" s="63">
        <v>0</v>
      </c>
      <c r="AJ2968" s="63">
        <v>0</v>
      </c>
      <c r="AK2968" s="63">
        <v>0</v>
      </c>
      <c r="AL2968" s="63">
        <v>0</v>
      </c>
      <c r="AM2968" s="63">
        <v>0</v>
      </c>
      <c r="AN2968" s="63">
        <v>0</v>
      </c>
      <c r="AO2968" s="63">
        <v>0</v>
      </c>
      <c r="AP2968" s="63">
        <v>0</v>
      </c>
      <c r="AQ2968" s="63">
        <v>0</v>
      </c>
      <c r="AR2968" s="63">
        <v>0</v>
      </c>
      <c r="AS2968" s="63">
        <v>0</v>
      </c>
      <c r="AT2968" s="63">
        <v>0</v>
      </c>
      <c r="AU2968" s="63">
        <v>0</v>
      </c>
      <c r="AV2968" s="63">
        <v>0</v>
      </c>
      <c r="AW2968" s="63">
        <v>0</v>
      </c>
      <c r="AX2968" s="63">
        <v>0</v>
      </c>
      <c r="AY2968" s="63">
        <v>0</v>
      </c>
      <c r="BA2968" s="5">
        <f>IF(Q2968&gt;0,RANK(Q2968,(N2968:P2968,Q2968:AE2968)),0)</f>
        <v>3</v>
      </c>
      <c r="BB2968" s="5">
        <f>IF(R2968&gt;0,RANK(R2968,(N2968:P2968,Q2968:AE2968)),0)</f>
        <v>0</v>
      </c>
      <c r="BC2968" s="5">
        <f>IF(T2968&gt;0,RANK(T2968,(N2968:P2968,Q2968:AE2968)),0)</f>
        <v>0</v>
      </c>
      <c r="BD2968" s="5">
        <f>IF(S2968&gt;0,RANK(S2968,(N2968:P2968,Q2968:AE2968)),0)</f>
        <v>0</v>
      </c>
      <c r="BE2968" s="2">
        <f t="shared" si="1140"/>
        <v>7.6720736519070585E-3</v>
      </c>
      <c r="BF2968" s="2">
        <f t="shared" si="1141"/>
        <v>0</v>
      </c>
      <c r="BG2968" s="2">
        <f t="shared" si="1142"/>
        <v>0</v>
      </c>
      <c r="BH2968" s="2">
        <f t="shared" si="1143"/>
        <v>0</v>
      </c>
      <c r="BJ2968" t="s">
        <v>391</v>
      </c>
      <c r="BK2968" t="s">
        <v>1594</v>
      </c>
      <c r="BL2968">
        <v>5</v>
      </c>
      <c r="BN2968" s="112">
        <v>51</v>
      </c>
      <c r="BO2968" s="114">
        <v>83</v>
      </c>
      <c r="BP2968" s="118">
        <f t="shared" si="1123"/>
        <v>51083</v>
      </c>
      <c r="BQ2968" s="118">
        <f t="shared" si="1122"/>
        <v>51083</v>
      </c>
      <c r="BR2968" s="5" t="s">
        <v>3151</v>
      </c>
      <c r="BZ2968" s="63" t="str">
        <f>IF($BL2968&lt;&gt;"","",SUMIF(#REF!,$BP2968,#REF!)-N2968)</f>
        <v/>
      </c>
      <c r="CA2968" s="63" t="str">
        <f>IF($BL2968&lt;&gt;"","",SUMIF(#REF!,$BP2968,#REF!)-O2968)</f>
        <v/>
      </c>
      <c r="CB2968" s="63" t="str">
        <f>IF($BL2968&lt;&gt;"","",SUMIF(#REF!,$BP2968,#REF!)-P2968)</f>
        <v/>
      </c>
      <c r="CC2968" s="63" t="str">
        <f>IF($BL2968&lt;&gt;"","",SUMIF(#REF!,$BP2968,#REF!)-Q2968)</f>
        <v/>
      </c>
      <c r="CD2968" s="63" t="str">
        <f>IF(BP2968&lt;&gt;"","",SUMIF(#REF!,$BP2968,#REF!)-R2968)</f>
        <v/>
      </c>
    </row>
    <row r="2969" spans="1:82" ht="15" hidden="1" customHeight="1" outlineLevel="1">
      <c r="A2969" t="s">
        <v>692</v>
      </c>
      <c r="B2969" t="s">
        <v>1594</v>
      </c>
      <c r="C2969" s="1">
        <f t="shared" si="1135"/>
        <v>70967</v>
      </c>
      <c r="D2969" s="5">
        <f>IF(N2969&gt;0, RANK(N2969,(N2969:P2969,Q2969:AE2969)),0)</f>
        <v>2</v>
      </c>
      <c r="E2969" s="5">
        <f>IF(O2969&gt;0,RANK(O2969,(N2969:P2969,Q2969:AE2969)),0)</f>
        <v>1</v>
      </c>
      <c r="F2969" s="5">
        <f>IF(P2969&gt;0,RANK(P2969,(N2969:P2969,Q2969:AE2969)),0)</f>
        <v>0</v>
      </c>
      <c r="G2969" s="129">
        <f t="shared" si="1133"/>
        <v>19011</v>
      </c>
      <c r="H2969" s="134">
        <f t="shared" si="1134"/>
        <v>0.26788507334394862</v>
      </c>
      <c r="I2969" s="2"/>
      <c r="J2969" s="2">
        <f t="shared" si="1136"/>
        <v>0.35660236447926502</v>
      </c>
      <c r="K2969" s="2">
        <f t="shared" si="1137"/>
        <v>0.62448743782321359</v>
      </c>
      <c r="L2969" s="2">
        <f t="shared" si="1138"/>
        <v>0</v>
      </c>
      <c r="M2969" s="2">
        <f t="shared" si="1139"/>
        <v>1.8910197697521336E-2</v>
      </c>
      <c r="N2969" s="63">
        <v>25307</v>
      </c>
      <c r="O2969" s="63">
        <v>44318</v>
      </c>
      <c r="P2969" s="63">
        <v>0</v>
      </c>
      <c r="Q2969" s="63">
        <v>1103</v>
      </c>
      <c r="R2969" s="63">
        <v>0</v>
      </c>
      <c r="S2969" s="63">
        <v>0</v>
      </c>
      <c r="T2969" s="63">
        <v>0</v>
      </c>
      <c r="U2969" s="63">
        <v>0</v>
      </c>
      <c r="V2969" s="63">
        <v>0</v>
      </c>
      <c r="W2969" s="63">
        <v>239</v>
      </c>
      <c r="X2969" s="63">
        <v>0</v>
      </c>
      <c r="Y2969" s="63">
        <v>0</v>
      </c>
      <c r="Z2969" s="63">
        <v>0</v>
      </c>
      <c r="AA2969" s="63">
        <v>0</v>
      </c>
      <c r="AB2969" s="63">
        <v>0</v>
      </c>
      <c r="AC2969" s="63">
        <v>0</v>
      </c>
      <c r="AD2969" s="63">
        <v>0</v>
      </c>
      <c r="AE2969" s="63">
        <v>0</v>
      </c>
      <c r="AF2969" s="63">
        <v>0</v>
      </c>
      <c r="AG2969" s="63">
        <v>0</v>
      </c>
      <c r="AH2969" s="63">
        <v>0</v>
      </c>
      <c r="AI2969" s="63">
        <v>0</v>
      </c>
      <c r="AJ2969" s="63">
        <v>0</v>
      </c>
      <c r="AK2969" s="63">
        <v>0</v>
      </c>
      <c r="AL2969" s="63">
        <v>0</v>
      </c>
      <c r="AM2969" s="63">
        <v>0</v>
      </c>
      <c r="AN2969" s="63">
        <v>0</v>
      </c>
      <c r="AO2969" s="63">
        <v>0</v>
      </c>
      <c r="AP2969" s="63">
        <v>0</v>
      </c>
      <c r="AQ2969" s="63">
        <v>0</v>
      </c>
      <c r="AR2969" s="63">
        <v>0</v>
      </c>
      <c r="AS2969" s="63">
        <v>0</v>
      </c>
      <c r="AT2969" s="63">
        <v>0</v>
      </c>
      <c r="AU2969" s="63">
        <v>0</v>
      </c>
      <c r="AV2969" s="63">
        <v>0</v>
      </c>
      <c r="AW2969" s="63">
        <v>0</v>
      </c>
      <c r="AX2969" s="63">
        <v>0</v>
      </c>
      <c r="AY2969" s="63">
        <v>0</v>
      </c>
      <c r="BA2969" s="5">
        <f>IF(Q2969&gt;0,RANK(Q2969,(N2969:P2969,Q2969:AE2969)),0)</f>
        <v>3</v>
      </c>
      <c r="BB2969" s="5">
        <f>IF(R2969&gt;0,RANK(R2969,(N2969:P2969,Q2969:AE2969)),0)</f>
        <v>0</v>
      </c>
      <c r="BC2969" s="5">
        <f>IF(T2969&gt;0,RANK(T2969,(N2969:P2969,Q2969:AE2969)),0)</f>
        <v>0</v>
      </c>
      <c r="BD2969" s="5">
        <f>IF(S2969&gt;0,RANK(S2969,(N2969:P2969,Q2969:AE2969)),0)</f>
        <v>0</v>
      </c>
      <c r="BE2969" s="2">
        <f t="shared" si="1140"/>
        <v>1.5542435216368172E-2</v>
      </c>
      <c r="BF2969" s="2">
        <f t="shared" si="1141"/>
        <v>0</v>
      </c>
      <c r="BG2969" s="2">
        <f t="shared" si="1142"/>
        <v>0</v>
      </c>
      <c r="BH2969" s="2">
        <f t="shared" si="1143"/>
        <v>0</v>
      </c>
      <c r="BJ2969" t="s">
        <v>692</v>
      </c>
      <c r="BK2969" t="s">
        <v>1594</v>
      </c>
      <c r="BL2969">
        <v>1</v>
      </c>
      <c r="BN2969" s="112">
        <v>51</v>
      </c>
      <c r="BO2969" s="114">
        <v>85</v>
      </c>
      <c r="BP2969" s="118">
        <f t="shared" si="1123"/>
        <v>51085</v>
      </c>
      <c r="BQ2969" s="118">
        <f t="shared" si="1122"/>
        <v>51085</v>
      </c>
      <c r="BR2969" s="5" t="s">
        <v>3151</v>
      </c>
      <c r="BZ2969" s="63" t="str">
        <f>IF($BL2969&lt;&gt;"","",SUMIF(#REF!,$BP2969,#REF!)-N2969)</f>
        <v/>
      </c>
      <c r="CA2969" s="63" t="str">
        <f>IF($BL2969&lt;&gt;"","",SUMIF(#REF!,$BP2969,#REF!)-O2969)</f>
        <v/>
      </c>
      <c r="CB2969" s="63" t="str">
        <f>IF($BL2969&lt;&gt;"","",SUMIF(#REF!,$BP2969,#REF!)-P2969)</f>
        <v/>
      </c>
      <c r="CC2969" s="63" t="str">
        <f>IF($BL2969&lt;&gt;"","",SUMIF(#REF!,$BP2969,#REF!)-Q2969)</f>
        <v/>
      </c>
      <c r="CD2969" s="63" t="str">
        <f>IF(BP2969&lt;&gt;"","",SUMIF(#REF!,$BP2969,#REF!)-R2969)</f>
        <v/>
      </c>
    </row>
    <row r="2970" spans="1:82" ht="15" hidden="1" customHeight="1" outlineLevel="1">
      <c r="A2970" t="s">
        <v>1200</v>
      </c>
      <c r="B2970" t="s">
        <v>1594</v>
      </c>
      <c r="C2970" s="1">
        <f t="shared" si="1135"/>
        <v>183152</v>
      </c>
      <c r="D2970" s="5">
        <f>IF(N2970&gt;0, RANK(N2970,(N2970:P2970,Q2970:AE2970)),0)</f>
        <v>1</v>
      </c>
      <c r="E2970" s="5">
        <f>IF(O2970&gt;0,RANK(O2970,(N2970:P2970,Q2970:AE2970)),0)</f>
        <v>2</v>
      </c>
      <c r="F2970" s="5">
        <f>IF(P2970&gt;0,RANK(P2970,(N2970:P2970,Q2970:AE2970)),0)</f>
        <v>0</v>
      </c>
      <c r="G2970" s="129">
        <f t="shared" si="1133"/>
        <v>53132</v>
      </c>
      <c r="H2970" s="134">
        <f t="shared" si="1134"/>
        <v>0.2900978422294051</v>
      </c>
      <c r="I2970" s="2"/>
      <c r="J2970" s="2">
        <f t="shared" si="1136"/>
        <v>0.63647680615008295</v>
      </c>
      <c r="K2970" s="2">
        <f t="shared" si="1137"/>
        <v>0.34637896392067791</v>
      </c>
      <c r="L2970" s="2">
        <f t="shared" si="1138"/>
        <v>0</v>
      </c>
      <c r="M2970" s="2">
        <f t="shared" si="1139"/>
        <v>1.7144229929239141E-2</v>
      </c>
      <c r="N2970" s="63">
        <v>116572</v>
      </c>
      <c r="O2970" s="63">
        <v>63440</v>
      </c>
      <c r="P2970" s="63">
        <v>0</v>
      </c>
      <c r="Q2970" s="63">
        <v>2414</v>
      </c>
      <c r="R2970" s="63">
        <v>0</v>
      </c>
      <c r="S2970" s="63">
        <v>0</v>
      </c>
      <c r="T2970" s="63">
        <v>0</v>
      </c>
      <c r="U2970" s="63">
        <v>0</v>
      </c>
      <c r="V2970" s="63">
        <v>0</v>
      </c>
      <c r="W2970" s="63">
        <v>726</v>
      </c>
      <c r="X2970" s="63">
        <v>0</v>
      </c>
      <c r="Y2970" s="63">
        <v>0</v>
      </c>
      <c r="Z2970" s="63">
        <v>0</v>
      </c>
      <c r="AA2970" s="63">
        <v>0</v>
      </c>
      <c r="AB2970" s="63">
        <v>0</v>
      </c>
      <c r="AC2970" s="63">
        <v>0</v>
      </c>
      <c r="AD2970" s="63">
        <v>0</v>
      </c>
      <c r="AE2970" s="63">
        <v>0</v>
      </c>
      <c r="AF2970" s="63">
        <v>0</v>
      </c>
      <c r="AG2970" s="63">
        <v>0</v>
      </c>
      <c r="AH2970" s="63">
        <v>0</v>
      </c>
      <c r="AI2970" s="63">
        <v>0</v>
      </c>
      <c r="AJ2970" s="63">
        <v>0</v>
      </c>
      <c r="AK2970" s="63">
        <v>0</v>
      </c>
      <c r="AL2970" s="63">
        <v>0</v>
      </c>
      <c r="AM2970" s="63">
        <v>0</v>
      </c>
      <c r="AN2970" s="63">
        <v>0</v>
      </c>
      <c r="AO2970" s="63">
        <v>0</v>
      </c>
      <c r="AP2970" s="63">
        <v>0</v>
      </c>
      <c r="AQ2970" s="63">
        <v>0</v>
      </c>
      <c r="AR2970" s="63">
        <v>0</v>
      </c>
      <c r="AS2970" s="63">
        <v>0</v>
      </c>
      <c r="AT2970" s="63">
        <v>0</v>
      </c>
      <c r="AU2970" s="63">
        <v>0</v>
      </c>
      <c r="AV2970" s="63">
        <v>0</v>
      </c>
      <c r="AW2970" s="63">
        <v>0</v>
      </c>
      <c r="AX2970" s="63">
        <v>0</v>
      </c>
      <c r="AY2970" s="63">
        <v>0</v>
      </c>
      <c r="BA2970" s="5">
        <f>IF(Q2970&gt;0,RANK(Q2970,(N2970:P2970,Q2970:AE2970)),0)</f>
        <v>3</v>
      </c>
      <c r="BB2970" s="5">
        <f>IF(R2970&gt;0,RANK(R2970,(N2970:P2970,Q2970:AE2970)),0)</f>
        <v>0</v>
      </c>
      <c r="BC2970" s="5">
        <f>IF(T2970&gt;0,RANK(T2970,(N2970:P2970,Q2970:AE2970)),0)</f>
        <v>0</v>
      </c>
      <c r="BD2970" s="5">
        <f>IF(S2970&gt;0,RANK(S2970,(N2970:P2970,Q2970:AE2970)),0)</f>
        <v>0</v>
      </c>
      <c r="BE2970" s="2">
        <f t="shared" si="1140"/>
        <v>1.3180309251332227E-2</v>
      </c>
      <c r="BF2970" s="2">
        <f t="shared" si="1141"/>
        <v>0</v>
      </c>
      <c r="BG2970" s="2">
        <f t="shared" si="1142"/>
        <v>0</v>
      </c>
      <c r="BH2970" s="2">
        <f t="shared" si="1143"/>
        <v>0</v>
      </c>
      <c r="BJ2970" t="s">
        <v>1200</v>
      </c>
      <c r="BK2970" t="s">
        <v>1594</v>
      </c>
      <c r="BN2970" s="112">
        <v>51</v>
      </c>
      <c r="BO2970" s="114">
        <v>87</v>
      </c>
      <c r="BP2970" s="118">
        <f t="shared" si="1123"/>
        <v>51087</v>
      </c>
      <c r="BQ2970" s="118">
        <f t="shared" si="1122"/>
        <v>51087</v>
      </c>
      <c r="BR2970" s="5" t="s">
        <v>3151</v>
      </c>
      <c r="BZ2970" s="63" t="e">
        <f>IF($BL2970&lt;&gt;"","",SUMIF(#REF!,$BP2970,#REF!)-N2970)</f>
        <v>#REF!</v>
      </c>
      <c r="CA2970" s="63" t="e">
        <f>IF($BL2970&lt;&gt;"","",SUMIF(#REF!,$BP2970,#REF!)-O2970)</f>
        <v>#REF!</v>
      </c>
      <c r="CB2970" s="63" t="e">
        <f>IF($BL2970&lt;&gt;"","",SUMIF(#REF!,$BP2970,#REF!)-P2970)</f>
        <v>#REF!</v>
      </c>
      <c r="CC2970" s="63" t="e">
        <f>IF($BL2970&lt;&gt;"","",SUMIF(#REF!,$BP2970,#REF!)-Q2970)</f>
        <v>#REF!</v>
      </c>
      <c r="CD2970" s="63" t="str">
        <f>IF(BP2970&lt;&gt;"","",SUMIF(#REF!,$BP2970,#REF!)-R2970)</f>
        <v/>
      </c>
    </row>
    <row r="2971" spans="1:82" ht="15" hidden="1" customHeight="1" outlineLevel="1">
      <c r="A2971" t="s">
        <v>3121</v>
      </c>
      <c r="B2971" t="s">
        <v>1594</v>
      </c>
      <c r="C2971" s="1">
        <f t="shared" si="1135"/>
        <v>26105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0</v>
      </c>
      <c r="G2971" s="129">
        <f t="shared" si="1133"/>
        <v>7598</v>
      </c>
      <c r="H2971" s="134">
        <f t="shared" si="1134"/>
        <v>0.29105535338057842</v>
      </c>
      <c r="I2971" s="2"/>
      <c r="J2971" s="2">
        <f t="shared" si="1136"/>
        <v>0.3496265083317372</v>
      </c>
      <c r="K2971" s="2">
        <f t="shared" si="1137"/>
        <v>0.64068186171231567</v>
      </c>
      <c r="L2971" s="2">
        <f t="shared" si="1138"/>
        <v>0</v>
      </c>
      <c r="M2971" s="2">
        <f t="shared" si="1139"/>
        <v>9.6916299559471897E-3</v>
      </c>
      <c r="N2971" s="63">
        <v>9127</v>
      </c>
      <c r="O2971" s="63">
        <v>16725</v>
      </c>
      <c r="P2971" s="63">
        <v>0</v>
      </c>
      <c r="Q2971" s="63">
        <v>223</v>
      </c>
      <c r="R2971" s="63">
        <v>0</v>
      </c>
      <c r="S2971" s="63">
        <v>0</v>
      </c>
      <c r="T2971" s="63">
        <v>0</v>
      </c>
      <c r="U2971" s="63">
        <v>0</v>
      </c>
      <c r="V2971" s="63">
        <v>0</v>
      </c>
      <c r="W2971" s="63">
        <v>30</v>
      </c>
      <c r="X2971" s="63">
        <v>0</v>
      </c>
      <c r="Y2971" s="63">
        <v>0</v>
      </c>
      <c r="Z2971" s="63">
        <v>0</v>
      </c>
      <c r="AA2971" s="63">
        <v>0</v>
      </c>
      <c r="AB2971" s="63">
        <v>0</v>
      </c>
      <c r="AC2971" s="63">
        <v>0</v>
      </c>
      <c r="AD2971" s="63">
        <v>0</v>
      </c>
      <c r="AE2971" s="63">
        <v>0</v>
      </c>
      <c r="AF2971" s="63">
        <v>0</v>
      </c>
      <c r="AG2971" s="63">
        <v>0</v>
      </c>
      <c r="AH2971" s="63">
        <v>0</v>
      </c>
      <c r="AI2971" s="63">
        <v>0</v>
      </c>
      <c r="AJ2971" s="63">
        <v>0</v>
      </c>
      <c r="AK2971" s="63">
        <v>0</v>
      </c>
      <c r="AL2971" s="63">
        <v>0</v>
      </c>
      <c r="AM2971" s="63">
        <v>0</v>
      </c>
      <c r="AN2971" s="63">
        <v>0</v>
      </c>
      <c r="AO2971" s="63">
        <v>0</v>
      </c>
      <c r="AP2971" s="63">
        <v>0</v>
      </c>
      <c r="AQ2971" s="63">
        <v>0</v>
      </c>
      <c r="AR2971" s="63">
        <v>0</v>
      </c>
      <c r="AS2971" s="63">
        <v>0</v>
      </c>
      <c r="AT2971" s="63">
        <v>0</v>
      </c>
      <c r="AU2971" s="63">
        <v>0</v>
      </c>
      <c r="AV2971" s="63">
        <v>0</v>
      </c>
      <c r="AW2971" s="63">
        <v>0</v>
      </c>
      <c r="AX2971" s="63">
        <v>0</v>
      </c>
      <c r="AY2971" s="63">
        <v>0</v>
      </c>
      <c r="BA2971" s="5">
        <f>IF(Q2971&gt;0,RANK(Q2971,(N2971:P2971,Q2971:AE2971)),0)</f>
        <v>3</v>
      </c>
      <c r="BB2971" s="5">
        <f>IF(R2971&gt;0,RANK(R2971,(N2971:P2971,Q2971:AE2971)),0)</f>
        <v>0</v>
      </c>
      <c r="BC2971" s="5">
        <f>IF(T2971&gt;0,RANK(T2971,(N2971:P2971,Q2971:AE2971)),0)</f>
        <v>0</v>
      </c>
      <c r="BD2971" s="5">
        <f>IF(S2971&gt;0,RANK(S2971,(N2971:P2971,Q2971:AE2971)),0)</f>
        <v>0</v>
      </c>
      <c r="BE2971" s="2">
        <f t="shared" si="1140"/>
        <v>8.5424248228308745E-3</v>
      </c>
      <c r="BF2971" s="2">
        <f t="shared" si="1141"/>
        <v>0</v>
      </c>
      <c r="BG2971" s="2">
        <f t="shared" si="1142"/>
        <v>0</v>
      </c>
      <c r="BH2971" s="2">
        <f t="shared" si="1143"/>
        <v>0</v>
      </c>
      <c r="BJ2971" t="s">
        <v>3121</v>
      </c>
      <c r="BK2971" t="s">
        <v>1594</v>
      </c>
      <c r="BN2971" s="112">
        <v>51</v>
      </c>
      <c r="BO2971" s="114">
        <v>89</v>
      </c>
      <c r="BP2971" s="118">
        <f t="shared" si="1123"/>
        <v>51089</v>
      </c>
      <c r="BQ2971" s="118">
        <f t="shared" si="1122"/>
        <v>51089</v>
      </c>
      <c r="BR2971" s="5" t="s">
        <v>3151</v>
      </c>
      <c r="BZ2971" s="63" t="e">
        <f>IF($BL2971&lt;&gt;"","",SUMIF(#REF!,$BP2971,#REF!)-N2971)</f>
        <v>#REF!</v>
      </c>
      <c r="CA2971" s="63" t="e">
        <f>IF($BL2971&lt;&gt;"","",SUMIF(#REF!,$BP2971,#REF!)-O2971)</f>
        <v>#REF!</v>
      </c>
      <c r="CB2971" s="63" t="e">
        <f>IF($BL2971&lt;&gt;"","",SUMIF(#REF!,$BP2971,#REF!)-P2971)</f>
        <v>#REF!</v>
      </c>
      <c r="CC2971" s="63" t="e">
        <f>IF($BL2971&lt;&gt;"","",SUMIF(#REF!,$BP2971,#REF!)-Q2971)</f>
        <v>#REF!</v>
      </c>
      <c r="CD2971" s="63" t="str">
        <f>IF(BP2971&lt;&gt;"","",SUMIF(#REF!,$BP2971,#REF!)-R2971)</f>
        <v/>
      </c>
    </row>
    <row r="2972" spans="1:82" ht="15" hidden="1" customHeight="1" outlineLevel="1">
      <c r="A2972" t="s">
        <v>1984</v>
      </c>
      <c r="B2972" t="s">
        <v>1594</v>
      </c>
      <c r="C2972" s="1">
        <f t="shared" si="1135"/>
        <v>1533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0</v>
      </c>
      <c r="G2972" s="129">
        <f t="shared" si="1133"/>
        <v>675</v>
      </c>
      <c r="H2972" s="134">
        <f t="shared" si="1134"/>
        <v>0.44031311154598823</v>
      </c>
      <c r="I2972" s="2"/>
      <c r="J2972" s="2">
        <f t="shared" si="1136"/>
        <v>0.2720156555772994</v>
      </c>
      <c r="K2972" s="2">
        <f t="shared" si="1137"/>
        <v>0.71232876712328763</v>
      </c>
      <c r="L2972" s="2">
        <f t="shared" si="1138"/>
        <v>0</v>
      </c>
      <c r="M2972" s="2">
        <f t="shared" si="1139"/>
        <v>1.5655577299412915E-2</v>
      </c>
      <c r="N2972" s="63">
        <v>417</v>
      </c>
      <c r="O2972" s="63">
        <v>1092</v>
      </c>
      <c r="P2972" s="63">
        <v>0</v>
      </c>
      <c r="Q2972" s="63">
        <v>22</v>
      </c>
      <c r="R2972" s="63">
        <v>0</v>
      </c>
      <c r="S2972" s="63">
        <v>0</v>
      </c>
      <c r="T2972" s="63">
        <v>0</v>
      </c>
      <c r="U2972" s="63">
        <v>0</v>
      </c>
      <c r="V2972" s="63">
        <v>0</v>
      </c>
      <c r="W2972" s="63">
        <v>2</v>
      </c>
      <c r="X2972" s="63">
        <v>0</v>
      </c>
      <c r="Y2972" s="63">
        <v>0</v>
      </c>
      <c r="Z2972" s="63">
        <v>0</v>
      </c>
      <c r="AA2972" s="63">
        <v>0</v>
      </c>
      <c r="AB2972" s="63">
        <v>0</v>
      </c>
      <c r="AC2972" s="63">
        <v>0</v>
      </c>
      <c r="AD2972" s="63">
        <v>0</v>
      </c>
      <c r="AE2972" s="63">
        <v>0</v>
      </c>
      <c r="AF2972" s="63">
        <v>0</v>
      </c>
      <c r="AG2972" s="63">
        <v>0</v>
      </c>
      <c r="AH2972" s="63">
        <v>0</v>
      </c>
      <c r="AI2972" s="63">
        <v>0</v>
      </c>
      <c r="AJ2972" s="63">
        <v>0</v>
      </c>
      <c r="AK2972" s="63">
        <v>0</v>
      </c>
      <c r="AL2972" s="63">
        <v>0</v>
      </c>
      <c r="AM2972" s="63">
        <v>0</v>
      </c>
      <c r="AN2972" s="63">
        <v>0</v>
      </c>
      <c r="AO2972" s="63">
        <v>0</v>
      </c>
      <c r="AP2972" s="63">
        <v>0</v>
      </c>
      <c r="AQ2972" s="63">
        <v>0</v>
      </c>
      <c r="AR2972" s="63">
        <v>0</v>
      </c>
      <c r="AS2972" s="63">
        <v>0</v>
      </c>
      <c r="AT2972" s="63">
        <v>0</v>
      </c>
      <c r="AU2972" s="63">
        <v>0</v>
      </c>
      <c r="AV2972" s="63">
        <v>0</v>
      </c>
      <c r="AW2972" s="63">
        <v>0</v>
      </c>
      <c r="AX2972" s="63">
        <v>0</v>
      </c>
      <c r="AY2972" s="63">
        <v>0</v>
      </c>
      <c r="BA2972" s="5">
        <f>IF(Q2972&gt;0,RANK(Q2972,(N2972:P2972,Q2972:AE2972)),0)</f>
        <v>3</v>
      </c>
      <c r="BB2972" s="5">
        <f>IF(R2972&gt;0,RANK(R2972,(N2972:P2972,Q2972:AE2972)),0)</f>
        <v>0</v>
      </c>
      <c r="BC2972" s="5">
        <f>IF(T2972&gt;0,RANK(T2972,(N2972:P2972,Q2972:AE2972)),0)</f>
        <v>0</v>
      </c>
      <c r="BD2972" s="5">
        <f>IF(S2972&gt;0,RANK(S2972,(N2972:P2972,Q2972:AE2972)),0)</f>
        <v>0</v>
      </c>
      <c r="BE2972" s="2">
        <f t="shared" si="1140"/>
        <v>1.4350945857795172E-2</v>
      </c>
      <c r="BF2972" s="2">
        <f t="shared" si="1141"/>
        <v>0</v>
      </c>
      <c r="BG2972" s="2">
        <f t="shared" si="1142"/>
        <v>0</v>
      </c>
      <c r="BH2972" s="2">
        <f t="shared" si="1143"/>
        <v>0</v>
      </c>
      <c r="BJ2972" t="s">
        <v>1984</v>
      </c>
      <c r="BK2972" t="s">
        <v>1594</v>
      </c>
      <c r="BL2972">
        <v>6</v>
      </c>
      <c r="BN2972" s="112">
        <v>51</v>
      </c>
      <c r="BO2972" s="114">
        <v>91</v>
      </c>
      <c r="BP2972" s="118">
        <f t="shared" si="1123"/>
        <v>51091</v>
      </c>
      <c r="BQ2972" s="118">
        <f t="shared" si="1122"/>
        <v>51091</v>
      </c>
      <c r="BR2972" s="5" t="s">
        <v>3151</v>
      </c>
      <c r="BZ2972" s="63" t="str">
        <f>IF($BL2972&lt;&gt;"","",SUMIF(#REF!,$BP2972,#REF!)-N2972)</f>
        <v/>
      </c>
      <c r="CA2972" s="63" t="str">
        <f>IF($BL2972&lt;&gt;"","",SUMIF(#REF!,$BP2972,#REF!)-O2972)</f>
        <v/>
      </c>
      <c r="CB2972" s="63" t="str">
        <f>IF($BL2972&lt;&gt;"","",SUMIF(#REF!,$BP2972,#REF!)-P2972)</f>
        <v/>
      </c>
      <c r="CC2972" s="63" t="str">
        <f>IF($BL2972&lt;&gt;"","",SUMIF(#REF!,$BP2972,#REF!)-Q2972)</f>
        <v/>
      </c>
      <c r="CD2972" s="63" t="str">
        <f>IF(BP2972&lt;&gt;"","",SUMIF(#REF!,$BP2972,#REF!)-R2972)</f>
        <v/>
      </c>
    </row>
    <row r="2973" spans="1:82" ht="15" hidden="1" customHeight="1" outlineLevel="1">
      <c r="A2973" t="s">
        <v>722</v>
      </c>
      <c r="B2973" t="s">
        <v>1594</v>
      </c>
      <c r="C2973" s="1">
        <f t="shared" si="1135"/>
        <v>23456</v>
      </c>
      <c r="D2973" s="5">
        <f>IF(N2973&gt;0, RANK(N2973,(N2973:P2973,Q2973:AE2973)),0)</f>
        <v>2</v>
      </c>
      <c r="E2973" s="5">
        <f>IF(O2973&gt;0,RANK(O2973,(N2973:P2973,Q2973:AE2973)),0)</f>
        <v>1</v>
      </c>
      <c r="F2973" s="5">
        <f>IF(P2973&gt;0,RANK(P2973,(N2973:P2973,Q2973:AE2973)),0)</f>
        <v>0</v>
      </c>
      <c r="G2973" s="129">
        <f t="shared" si="1133"/>
        <v>4308</v>
      </c>
      <c r="H2973" s="134">
        <f t="shared" si="1134"/>
        <v>0.18366302864938608</v>
      </c>
      <c r="I2973" s="2"/>
      <c r="J2973" s="2">
        <f t="shared" si="1136"/>
        <v>0.40070770804911321</v>
      </c>
      <c r="K2973" s="2">
        <f t="shared" si="1137"/>
        <v>0.58437073669849937</v>
      </c>
      <c r="L2973" s="2">
        <f t="shared" si="1138"/>
        <v>0</v>
      </c>
      <c r="M2973" s="2">
        <f t="shared" si="1139"/>
        <v>1.4921555252387364E-2</v>
      </c>
      <c r="N2973" s="63">
        <v>9399</v>
      </c>
      <c r="O2973" s="63">
        <v>13707</v>
      </c>
      <c r="P2973" s="63">
        <v>0</v>
      </c>
      <c r="Q2973" s="63">
        <v>328</v>
      </c>
      <c r="R2973" s="63">
        <v>0</v>
      </c>
      <c r="S2973" s="63">
        <v>0</v>
      </c>
      <c r="T2973" s="63">
        <v>0</v>
      </c>
      <c r="U2973" s="63">
        <v>0</v>
      </c>
      <c r="V2973" s="63">
        <v>0</v>
      </c>
      <c r="W2973" s="63">
        <v>22</v>
      </c>
      <c r="X2973" s="63">
        <v>0</v>
      </c>
      <c r="Y2973" s="63">
        <v>0</v>
      </c>
      <c r="Z2973" s="63">
        <v>0</v>
      </c>
      <c r="AA2973" s="63">
        <v>0</v>
      </c>
      <c r="AB2973" s="63">
        <v>0</v>
      </c>
      <c r="AC2973" s="63">
        <v>0</v>
      </c>
      <c r="AD2973" s="63">
        <v>0</v>
      </c>
      <c r="AE2973" s="63">
        <v>0</v>
      </c>
      <c r="AF2973" s="63">
        <v>0</v>
      </c>
      <c r="AG2973" s="63">
        <v>0</v>
      </c>
      <c r="AH2973" s="63">
        <v>0</v>
      </c>
      <c r="AI2973" s="63">
        <v>0</v>
      </c>
      <c r="AJ2973" s="63">
        <v>0</v>
      </c>
      <c r="AK2973" s="63">
        <v>0</v>
      </c>
      <c r="AL2973" s="63">
        <v>0</v>
      </c>
      <c r="AM2973" s="63">
        <v>0</v>
      </c>
      <c r="AN2973" s="63">
        <v>0</v>
      </c>
      <c r="AO2973" s="63">
        <v>0</v>
      </c>
      <c r="AP2973" s="63">
        <v>0</v>
      </c>
      <c r="AQ2973" s="63">
        <v>0</v>
      </c>
      <c r="AR2973" s="63">
        <v>0</v>
      </c>
      <c r="AS2973" s="63">
        <v>0</v>
      </c>
      <c r="AT2973" s="63">
        <v>0</v>
      </c>
      <c r="AU2973" s="63">
        <v>0</v>
      </c>
      <c r="AV2973" s="63">
        <v>0</v>
      </c>
      <c r="AW2973" s="63">
        <v>0</v>
      </c>
      <c r="AX2973" s="63">
        <v>0</v>
      </c>
      <c r="AY2973" s="63">
        <v>0</v>
      </c>
      <c r="BA2973" s="5">
        <f>IF(Q2973&gt;0,RANK(Q2973,(N2973:P2973,Q2973:AE2973)),0)</f>
        <v>3</v>
      </c>
      <c r="BB2973" s="5">
        <f>IF(R2973&gt;0,RANK(R2973,(N2973:P2973,Q2973:AE2973)),0)</f>
        <v>0</v>
      </c>
      <c r="BC2973" s="5">
        <f>IF(T2973&gt;0,RANK(T2973,(N2973:P2973,Q2973:AE2973)),0)</f>
        <v>0</v>
      </c>
      <c r="BD2973" s="5">
        <f>IF(S2973&gt;0,RANK(S2973,(N2973:P2973,Q2973:AE2973)),0)</f>
        <v>0</v>
      </c>
      <c r="BE2973" s="2">
        <f t="shared" si="1140"/>
        <v>1.398362892223738E-2</v>
      </c>
      <c r="BF2973" s="2">
        <f t="shared" si="1141"/>
        <v>0</v>
      </c>
      <c r="BG2973" s="2">
        <f t="shared" si="1142"/>
        <v>0</v>
      </c>
      <c r="BH2973" s="2">
        <f t="shared" si="1143"/>
        <v>0</v>
      </c>
      <c r="BJ2973" t="s">
        <v>722</v>
      </c>
      <c r="BK2973" t="s">
        <v>1594</v>
      </c>
      <c r="BL2973">
        <v>3</v>
      </c>
      <c r="BN2973" s="112">
        <v>51</v>
      </c>
      <c r="BO2973" s="114">
        <v>93</v>
      </c>
      <c r="BP2973" s="118">
        <f t="shared" si="1123"/>
        <v>51093</v>
      </c>
      <c r="BQ2973" s="118">
        <f t="shared" si="1122"/>
        <v>51093</v>
      </c>
      <c r="BR2973" s="5" t="s">
        <v>3151</v>
      </c>
      <c r="BZ2973" s="63" t="str">
        <f>IF($BL2973&lt;&gt;"","",SUMIF(#REF!,$BP2973,#REF!)-N2973)</f>
        <v/>
      </c>
      <c r="CA2973" s="63" t="str">
        <f>IF($BL2973&lt;&gt;"","",SUMIF(#REF!,$BP2973,#REF!)-O2973)</f>
        <v/>
      </c>
      <c r="CB2973" s="63" t="str">
        <f>IF($BL2973&lt;&gt;"","",SUMIF(#REF!,$BP2973,#REF!)-P2973)</f>
        <v/>
      </c>
      <c r="CC2973" s="63" t="str">
        <f>IF($BL2973&lt;&gt;"","",SUMIF(#REF!,$BP2973,#REF!)-Q2973)</f>
        <v/>
      </c>
      <c r="CD2973" s="63" t="str">
        <f>IF(BP2973&lt;&gt;"","",SUMIF(#REF!,$BP2973,#REF!)-R2973)</f>
        <v/>
      </c>
    </row>
    <row r="2974" spans="1:82" ht="15" hidden="1" customHeight="1" outlineLevel="1">
      <c r="A2974" t="s">
        <v>723</v>
      </c>
      <c r="B2974" t="s">
        <v>1594</v>
      </c>
      <c r="C2974" s="1">
        <f t="shared" si="1135"/>
        <v>49622</v>
      </c>
      <c r="D2974" s="5">
        <f>IF(N2974&gt;0, RANK(N2974,(N2974:P2974,Q2974:AE2974)),0)</f>
        <v>1</v>
      </c>
      <c r="E2974" s="5">
        <f>IF(O2974&gt;0,RANK(O2974,(N2974:P2974,Q2974:AE2974)),0)</f>
        <v>2</v>
      </c>
      <c r="F2974" s="5">
        <f>IF(P2974&gt;0,RANK(P2974,(N2974:P2974,Q2974:AE2974)),0)</f>
        <v>0</v>
      </c>
      <c r="G2974" s="129">
        <f t="shared" si="1133"/>
        <v>2400</v>
      </c>
      <c r="H2974" s="134">
        <f t="shared" si="1134"/>
        <v>4.8365644270686389E-2</v>
      </c>
      <c r="I2974" s="2"/>
      <c r="J2974" s="2">
        <f t="shared" si="1136"/>
        <v>0.51495304502035388</v>
      </c>
      <c r="K2974" s="2">
        <f t="shared" si="1137"/>
        <v>0.46658740074966748</v>
      </c>
      <c r="L2974" s="2">
        <f t="shared" si="1138"/>
        <v>0</v>
      </c>
      <c r="M2974" s="2">
        <f t="shared" si="1139"/>
        <v>1.8459554229978636E-2</v>
      </c>
      <c r="N2974" s="63">
        <v>25553</v>
      </c>
      <c r="O2974" s="63">
        <v>23153</v>
      </c>
      <c r="P2974" s="63">
        <v>0</v>
      </c>
      <c r="Q2974" s="63">
        <v>710</v>
      </c>
      <c r="R2974" s="63">
        <v>0</v>
      </c>
      <c r="S2974" s="63">
        <v>0</v>
      </c>
      <c r="T2974" s="63">
        <v>0</v>
      </c>
      <c r="U2974" s="63">
        <v>0</v>
      </c>
      <c r="V2974" s="63">
        <v>0</v>
      </c>
      <c r="W2974" s="63">
        <v>206</v>
      </c>
      <c r="X2974" s="63">
        <v>0</v>
      </c>
      <c r="Y2974" s="63">
        <v>0</v>
      </c>
      <c r="Z2974" s="63">
        <v>0</v>
      </c>
      <c r="AA2974" s="63">
        <v>0</v>
      </c>
      <c r="AB2974" s="63">
        <v>0</v>
      </c>
      <c r="AC2974" s="63">
        <v>0</v>
      </c>
      <c r="AD2974" s="63">
        <v>0</v>
      </c>
      <c r="AE2974" s="63">
        <v>0</v>
      </c>
      <c r="AF2974" s="63">
        <v>0</v>
      </c>
      <c r="AG2974" s="63">
        <v>0</v>
      </c>
      <c r="AH2974" s="63">
        <v>0</v>
      </c>
      <c r="AI2974" s="63">
        <v>0</v>
      </c>
      <c r="AJ2974" s="63">
        <v>0</v>
      </c>
      <c r="AK2974" s="63">
        <v>0</v>
      </c>
      <c r="AL2974" s="63">
        <v>0</v>
      </c>
      <c r="AM2974" s="63">
        <v>0</v>
      </c>
      <c r="AN2974" s="63">
        <v>0</v>
      </c>
      <c r="AO2974" s="63">
        <v>0</v>
      </c>
      <c r="AP2974" s="63">
        <v>0</v>
      </c>
      <c r="AQ2974" s="63">
        <v>0</v>
      </c>
      <c r="AR2974" s="63">
        <v>0</v>
      </c>
      <c r="AS2974" s="63">
        <v>0</v>
      </c>
      <c r="AT2974" s="63">
        <v>0</v>
      </c>
      <c r="AU2974" s="63">
        <v>0</v>
      </c>
      <c r="AV2974" s="63">
        <v>0</v>
      </c>
      <c r="AW2974" s="63">
        <v>0</v>
      </c>
      <c r="AX2974" s="63">
        <v>0</v>
      </c>
      <c r="AY2974" s="63">
        <v>0</v>
      </c>
      <c r="BA2974" s="5">
        <f>IF(Q2974&gt;0,RANK(Q2974,(N2974:P2974,Q2974:AE2974)),0)</f>
        <v>3</v>
      </c>
      <c r="BB2974" s="5">
        <f>IF(R2974&gt;0,RANK(R2974,(N2974:P2974,Q2974:AE2974)),0)</f>
        <v>0</v>
      </c>
      <c r="BC2974" s="5">
        <f>IF(T2974&gt;0,RANK(T2974,(N2974:P2974,Q2974:AE2974)),0)</f>
        <v>0</v>
      </c>
      <c r="BD2974" s="5">
        <f>IF(S2974&gt;0,RANK(S2974,(N2974:P2974,Q2974:AE2974)),0)</f>
        <v>0</v>
      </c>
      <c r="BE2974" s="2">
        <f t="shared" si="1140"/>
        <v>1.430816976341139E-2</v>
      </c>
      <c r="BF2974" s="2">
        <f t="shared" si="1141"/>
        <v>0</v>
      </c>
      <c r="BG2974" s="2">
        <f t="shared" si="1142"/>
        <v>0</v>
      </c>
      <c r="BH2974" s="2">
        <f t="shared" si="1143"/>
        <v>0</v>
      </c>
      <c r="BJ2974" t="s">
        <v>723</v>
      </c>
      <c r="BK2974" t="s">
        <v>1594</v>
      </c>
      <c r="BN2974" s="112">
        <v>51</v>
      </c>
      <c r="BO2974" s="114">
        <v>95</v>
      </c>
      <c r="BP2974" s="118">
        <f t="shared" si="1123"/>
        <v>51095</v>
      </c>
      <c r="BQ2974" s="118">
        <f t="shared" si="1122"/>
        <v>51095</v>
      </c>
      <c r="BR2974" s="5" t="s">
        <v>3151</v>
      </c>
      <c r="BZ2974" s="63" t="e">
        <f>IF($BL2974&lt;&gt;"","",SUMIF(#REF!,$BP2974,#REF!)-N2974)</f>
        <v>#REF!</v>
      </c>
      <c r="CA2974" s="63" t="e">
        <f>IF($BL2974&lt;&gt;"","",SUMIF(#REF!,$BP2974,#REF!)-O2974)</f>
        <v>#REF!</v>
      </c>
      <c r="CB2974" s="63" t="e">
        <f>IF($BL2974&lt;&gt;"","",SUMIF(#REF!,$BP2974,#REF!)-P2974)</f>
        <v>#REF!</v>
      </c>
      <c r="CC2974" s="63" t="e">
        <f>IF($BL2974&lt;&gt;"","",SUMIF(#REF!,$BP2974,#REF!)-Q2974)</f>
        <v>#REF!</v>
      </c>
      <c r="CD2974" s="63" t="str">
        <f>IF(BP2974&lt;&gt;"","",SUMIF(#REF!,$BP2974,#REF!)-R2974)</f>
        <v/>
      </c>
    </row>
    <row r="2975" spans="1:82" ht="15" hidden="1" customHeight="1" outlineLevel="1">
      <c r="A2975" t="s">
        <v>186</v>
      </c>
      <c r="B2975" t="s">
        <v>1594</v>
      </c>
      <c r="C2975" s="1">
        <f>SUM(N2975:AY2975)</f>
        <v>4115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0</v>
      </c>
      <c r="G2975" s="129">
        <f>IF(C2975&gt;0,MAX(N2975:P2975)-LARGE(N2975:P2975,2),0)</f>
        <v>860</v>
      </c>
      <c r="H2975" s="134">
        <f>IF(C2975&gt;0,G2975/C2975,0)</f>
        <v>0.20899149453219928</v>
      </c>
      <c r="I2975" s="2"/>
      <c r="J2975" s="2">
        <f>IF($C2975=0,"-",N2975/$C2975)</f>
        <v>0.38639125151883352</v>
      </c>
      <c r="K2975" s="2">
        <f>IF($C2975=0,"-",O2975/$C2975)</f>
        <v>0.59538274605103281</v>
      </c>
      <c r="L2975" s="2">
        <f>IF($C2975=0,"-",P2975/$C2975)</f>
        <v>0</v>
      </c>
      <c r="M2975" s="2">
        <f>IF(C2975=0,"-",(1-J2975-K2975-L2975))</f>
        <v>1.8226002430133725E-2</v>
      </c>
      <c r="N2975" s="63">
        <v>1590</v>
      </c>
      <c r="O2975" s="63">
        <v>2450</v>
      </c>
      <c r="P2975" s="63">
        <v>0</v>
      </c>
      <c r="Q2975" s="63">
        <v>64</v>
      </c>
      <c r="R2975" s="63">
        <v>0</v>
      </c>
      <c r="S2975" s="63">
        <v>0</v>
      </c>
      <c r="T2975" s="63">
        <v>0</v>
      </c>
      <c r="U2975" s="63">
        <v>0</v>
      </c>
      <c r="V2975" s="63">
        <v>0</v>
      </c>
      <c r="W2975" s="63">
        <v>11</v>
      </c>
      <c r="X2975" s="63">
        <v>0</v>
      </c>
      <c r="Y2975" s="63">
        <v>0</v>
      </c>
      <c r="Z2975" s="63">
        <v>0</v>
      </c>
      <c r="AA2975" s="63">
        <v>0</v>
      </c>
      <c r="AB2975" s="63">
        <v>0</v>
      </c>
      <c r="AC2975" s="63">
        <v>0</v>
      </c>
      <c r="AD2975" s="63">
        <v>0</v>
      </c>
      <c r="AE2975" s="63">
        <v>0</v>
      </c>
      <c r="AF2975" s="63">
        <v>0</v>
      </c>
      <c r="AG2975" s="63">
        <v>0</v>
      </c>
      <c r="AH2975" s="63">
        <v>0</v>
      </c>
      <c r="AI2975" s="63">
        <v>0</v>
      </c>
      <c r="AJ2975" s="63">
        <v>0</v>
      </c>
      <c r="AK2975" s="63">
        <v>0</v>
      </c>
      <c r="AL2975" s="63">
        <v>0</v>
      </c>
      <c r="AM2975" s="63">
        <v>0</v>
      </c>
      <c r="AN2975" s="63">
        <v>0</v>
      </c>
      <c r="AO2975" s="63">
        <v>0</v>
      </c>
      <c r="AP2975" s="63">
        <v>0</v>
      </c>
      <c r="AQ2975" s="63">
        <v>0</v>
      </c>
      <c r="AR2975" s="63">
        <v>0</v>
      </c>
      <c r="AS2975" s="63">
        <v>0</v>
      </c>
      <c r="AT2975" s="63">
        <v>0</v>
      </c>
      <c r="AU2975" s="63">
        <v>0</v>
      </c>
      <c r="AV2975" s="63">
        <v>0</v>
      </c>
      <c r="AW2975" s="63">
        <v>0</v>
      </c>
      <c r="AX2975" s="63">
        <v>0</v>
      </c>
      <c r="AY2975" s="63">
        <v>0</v>
      </c>
      <c r="BA2975" s="5">
        <f>IF(Q2975&gt;0,RANK(Q2975,(N2975:P2975,Q2975:AE2975)),0)</f>
        <v>3</v>
      </c>
      <c r="BB2975" s="5">
        <f>IF(R2975&gt;0,RANK(R2975,(N2975:P2975,Q2975:AE2975)),0)</f>
        <v>0</v>
      </c>
      <c r="BC2975" s="5">
        <f>IF(T2975&gt;0,RANK(T2975,(N2975:P2975,Q2975:AE2975)),0)</f>
        <v>0</v>
      </c>
      <c r="BD2975" s="5">
        <f>IF(S2975&gt;0,RANK(S2975,(N2975:P2975,Q2975:AE2975)),0)</f>
        <v>0</v>
      </c>
      <c r="BE2975" s="2">
        <f>IF($C2975=0,"-",Q2975/$C2975)</f>
        <v>1.5552855407047388E-2</v>
      </c>
      <c r="BF2975" s="2">
        <f>IF($C2975=0,"-",R2975/$C2975)</f>
        <v>0</v>
      </c>
      <c r="BG2975" s="2">
        <f>IF($C2975=0,"-",T2975/$C2975)</f>
        <v>0</v>
      </c>
      <c r="BH2975" s="2">
        <f>IF($C2975=0,"-",S2975/$C2975)</f>
        <v>0</v>
      </c>
      <c r="BJ2975" t="s">
        <v>186</v>
      </c>
      <c r="BK2975" t="s">
        <v>1594</v>
      </c>
      <c r="BL2975">
        <v>1</v>
      </c>
      <c r="BN2975" s="112">
        <v>51</v>
      </c>
      <c r="BO2975" s="114">
        <v>97</v>
      </c>
      <c r="BP2975" s="118">
        <f>1000*BN2975+BO2975</f>
        <v>51097</v>
      </c>
      <c r="BQ2975" s="118">
        <f>BP2975</f>
        <v>51097</v>
      </c>
      <c r="BR2975" s="5" t="s">
        <v>3151</v>
      </c>
      <c r="BZ2975" s="63" t="str">
        <f>IF($BL2975&lt;&gt;"","",SUMIF(#REF!,$BP2975,#REF!)-N2975)</f>
        <v/>
      </c>
      <c r="CA2975" s="63" t="str">
        <f>IF($BL2975&lt;&gt;"","",SUMIF(#REF!,$BP2975,#REF!)-O2975)</f>
        <v/>
      </c>
      <c r="CB2975" s="63" t="str">
        <f>IF($BL2975&lt;&gt;"","",SUMIF(#REF!,$BP2975,#REF!)-P2975)</f>
        <v/>
      </c>
      <c r="CC2975" s="63" t="str">
        <f>IF($BL2975&lt;&gt;"","",SUMIF(#REF!,$BP2975,#REF!)-Q2975)</f>
        <v/>
      </c>
      <c r="CD2975" s="63" t="str">
        <f>IF(BP2975&lt;&gt;"","",SUMIF(#REF!,$BP2975,#REF!)-R2975)</f>
        <v/>
      </c>
    </row>
    <row r="2976" spans="1:82" ht="15" hidden="1" customHeight="1" outlineLevel="1">
      <c r="A2976" t="s">
        <v>3141</v>
      </c>
      <c r="B2976" t="s">
        <v>1594</v>
      </c>
      <c r="C2976" s="1">
        <f t="shared" si="1135"/>
        <v>14224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0</v>
      </c>
      <c r="G2976" s="129">
        <f t="shared" si="1133"/>
        <v>3042</v>
      </c>
      <c r="H2976" s="134">
        <f t="shared" si="1134"/>
        <v>0.21386389201349831</v>
      </c>
      <c r="I2976" s="2"/>
      <c r="J2976" s="2">
        <f t="shared" si="1136"/>
        <v>0.37992125984251968</v>
      </c>
      <c r="K2976" s="2">
        <f t="shared" si="1137"/>
        <v>0.59378515185601799</v>
      </c>
      <c r="L2976" s="2">
        <f t="shared" si="1138"/>
        <v>0</v>
      </c>
      <c r="M2976" s="2">
        <f t="shared" si="1139"/>
        <v>2.6293588301462334E-2</v>
      </c>
      <c r="N2976" s="63">
        <v>5404</v>
      </c>
      <c r="O2976" s="63">
        <v>8446</v>
      </c>
      <c r="P2976" s="63">
        <v>0</v>
      </c>
      <c r="Q2976" s="63">
        <v>314</v>
      </c>
      <c r="R2976" s="63">
        <v>0</v>
      </c>
      <c r="S2976" s="63">
        <v>0</v>
      </c>
      <c r="T2976" s="63">
        <v>0</v>
      </c>
      <c r="U2976" s="63">
        <v>0</v>
      </c>
      <c r="V2976" s="63">
        <v>0</v>
      </c>
      <c r="W2976" s="63">
        <v>60</v>
      </c>
      <c r="X2976" s="63">
        <v>0</v>
      </c>
      <c r="Y2976" s="63">
        <v>0</v>
      </c>
      <c r="Z2976" s="63">
        <v>0</v>
      </c>
      <c r="AA2976" s="63">
        <v>0</v>
      </c>
      <c r="AB2976" s="63">
        <v>0</v>
      </c>
      <c r="AC2976" s="63">
        <v>0</v>
      </c>
      <c r="AD2976" s="63">
        <v>0</v>
      </c>
      <c r="AE2976" s="63">
        <v>0</v>
      </c>
      <c r="AF2976" s="63">
        <v>0</v>
      </c>
      <c r="AG2976" s="63">
        <v>0</v>
      </c>
      <c r="AH2976" s="63">
        <v>0</v>
      </c>
      <c r="AI2976" s="63">
        <v>0</v>
      </c>
      <c r="AJ2976" s="63">
        <v>0</v>
      </c>
      <c r="AK2976" s="63">
        <v>0</v>
      </c>
      <c r="AL2976" s="63">
        <v>0</v>
      </c>
      <c r="AM2976" s="63">
        <v>0</v>
      </c>
      <c r="AN2976" s="63">
        <v>0</v>
      </c>
      <c r="AO2976" s="63">
        <v>0</v>
      </c>
      <c r="AP2976" s="63">
        <v>0</v>
      </c>
      <c r="AQ2976" s="63">
        <v>0</v>
      </c>
      <c r="AR2976" s="63">
        <v>0</v>
      </c>
      <c r="AS2976" s="63">
        <v>0</v>
      </c>
      <c r="AT2976" s="63">
        <v>0</v>
      </c>
      <c r="AU2976" s="63">
        <v>0</v>
      </c>
      <c r="AV2976" s="63">
        <v>0</v>
      </c>
      <c r="AW2976" s="63">
        <v>0</v>
      </c>
      <c r="AX2976" s="63">
        <v>0</v>
      </c>
      <c r="AY2976" s="63">
        <v>0</v>
      </c>
      <c r="BA2976" s="5">
        <f>IF(Q2976&gt;0,RANK(Q2976,(N2976:P2976,Q2976:AE2976)),0)</f>
        <v>3</v>
      </c>
      <c r="BB2976" s="5">
        <f>IF(R2976&gt;0,RANK(R2976,(N2976:P2976,Q2976:AE2976)),0)</f>
        <v>0</v>
      </c>
      <c r="BC2976" s="5">
        <f>IF(T2976&gt;0,RANK(T2976,(N2976:P2976,Q2976:AE2976)),0)</f>
        <v>0</v>
      </c>
      <c r="BD2976" s="5">
        <f>IF(S2976&gt;0,RANK(S2976,(N2976:P2976,Q2976:AE2976)),0)</f>
        <v>0</v>
      </c>
      <c r="BE2976" s="2">
        <f t="shared" si="1140"/>
        <v>2.2075365579302588E-2</v>
      </c>
      <c r="BF2976" s="2">
        <f t="shared" si="1141"/>
        <v>0</v>
      </c>
      <c r="BG2976" s="2">
        <f t="shared" si="1142"/>
        <v>0</v>
      </c>
      <c r="BH2976" s="2">
        <f t="shared" si="1143"/>
        <v>0</v>
      </c>
      <c r="BJ2976" t="s">
        <v>3141</v>
      </c>
      <c r="BK2976" t="s">
        <v>1594</v>
      </c>
      <c r="BL2976">
        <v>1</v>
      </c>
      <c r="BN2976" s="112">
        <v>51</v>
      </c>
      <c r="BO2976" s="114">
        <v>99</v>
      </c>
      <c r="BP2976" s="118">
        <f t="shared" si="1123"/>
        <v>51099</v>
      </c>
      <c r="BQ2976" s="118">
        <f t="shared" si="1122"/>
        <v>51099</v>
      </c>
      <c r="BR2976" s="5" t="s">
        <v>3151</v>
      </c>
      <c r="BZ2976" s="63" t="str">
        <f>IF($BL2976&lt;&gt;"","",SUMIF(#REF!,$BP2976,#REF!)-N2976)</f>
        <v/>
      </c>
      <c r="CA2976" s="63" t="str">
        <f>IF($BL2976&lt;&gt;"","",SUMIF(#REF!,$BP2976,#REF!)-O2976)</f>
        <v/>
      </c>
      <c r="CB2976" s="63" t="str">
        <f>IF($BL2976&lt;&gt;"","",SUMIF(#REF!,$BP2976,#REF!)-P2976)</f>
        <v/>
      </c>
      <c r="CC2976" s="63" t="str">
        <f>IF($BL2976&lt;&gt;"","",SUMIF(#REF!,$BP2976,#REF!)-Q2976)</f>
        <v/>
      </c>
      <c r="CD2976" s="63" t="str">
        <f>IF(BP2976&lt;&gt;"","",SUMIF(#REF!,$BP2976,#REF!)-R2976)</f>
        <v/>
      </c>
    </row>
    <row r="2977" spans="1:82" ht="15" hidden="1" customHeight="1" outlineLevel="1">
      <c r="A2977" t="s">
        <v>22</v>
      </c>
      <c r="B2977" t="s">
        <v>1594</v>
      </c>
      <c r="C2977" s="1">
        <f t="shared" si="1135"/>
        <v>10736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0</v>
      </c>
      <c r="G2977" s="129">
        <f t="shared" si="1133"/>
        <v>4060</v>
      </c>
      <c r="H2977" s="134">
        <f t="shared" si="1134"/>
        <v>0.37816691505216093</v>
      </c>
      <c r="I2977" s="2"/>
      <c r="J2977" s="2">
        <f t="shared" si="1136"/>
        <v>0.30365126676602089</v>
      </c>
      <c r="K2977" s="2">
        <f t="shared" si="1137"/>
        <v>0.68181818181818177</v>
      </c>
      <c r="L2977" s="2">
        <f t="shared" si="1138"/>
        <v>0</v>
      </c>
      <c r="M2977" s="2">
        <f t="shared" si="1139"/>
        <v>1.4530551415797288E-2</v>
      </c>
      <c r="N2977" s="63">
        <v>3260</v>
      </c>
      <c r="O2977" s="63">
        <v>7320</v>
      </c>
      <c r="P2977" s="63">
        <v>0</v>
      </c>
      <c r="Q2977" s="63">
        <v>142</v>
      </c>
      <c r="R2977" s="63">
        <v>0</v>
      </c>
      <c r="S2977" s="63">
        <v>0</v>
      </c>
      <c r="T2977" s="63">
        <v>0</v>
      </c>
      <c r="U2977" s="63">
        <v>0</v>
      </c>
      <c r="V2977" s="63">
        <v>0</v>
      </c>
      <c r="W2977" s="63">
        <v>14</v>
      </c>
      <c r="X2977" s="63">
        <v>0</v>
      </c>
      <c r="Y2977" s="63">
        <v>0</v>
      </c>
      <c r="Z2977" s="63">
        <v>0</v>
      </c>
      <c r="AA2977" s="63">
        <v>0</v>
      </c>
      <c r="AB2977" s="63">
        <v>0</v>
      </c>
      <c r="AC2977" s="63">
        <v>0</v>
      </c>
      <c r="AD2977" s="63">
        <v>0</v>
      </c>
      <c r="AE2977" s="63">
        <v>0</v>
      </c>
      <c r="AF2977" s="63">
        <v>0</v>
      </c>
      <c r="AG2977" s="63">
        <v>0</v>
      </c>
      <c r="AH2977" s="63">
        <v>0</v>
      </c>
      <c r="AI2977" s="63">
        <v>0</v>
      </c>
      <c r="AJ2977" s="63">
        <v>0</v>
      </c>
      <c r="AK2977" s="63">
        <v>0</v>
      </c>
      <c r="AL2977" s="63">
        <v>0</v>
      </c>
      <c r="AM2977" s="63">
        <v>0</v>
      </c>
      <c r="AN2977" s="63">
        <v>0</v>
      </c>
      <c r="AO2977" s="63">
        <v>0</v>
      </c>
      <c r="AP2977" s="63">
        <v>0</v>
      </c>
      <c r="AQ2977" s="63">
        <v>0</v>
      </c>
      <c r="AR2977" s="63">
        <v>0</v>
      </c>
      <c r="AS2977" s="63">
        <v>0</v>
      </c>
      <c r="AT2977" s="63">
        <v>0</v>
      </c>
      <c r="AU2977" s="63">
        <v>0</v>
      </c>
      <c r="AV2977" s="63">
        <v>0</v>
      </c>
      <c r="AW2977" s="63">
        <v>0</v>
      </c>
      <c r="AX2977" s="63">
        <v>0</v>
      </c>
      <c r="AY2977" s="63">
        <v>0</v>
      </c>
      <c r="BA2977" s="5">
        <f>IF(Q2977&gt;0,RANK(Q2977,(N2977:P2977,Q2977:AE2977)),0)</f>
        <v>3</v>
      </c>
      <c r="BB2977" s="5">
        <f>IF(R2977&gt;0,RANK(R2977,(N2977:P2977,Q2977:AE2977)),0)</f>
        <v>0</v>
      </c>
      <c r="BC2977" s="5">
        <f>IF(T2977&gt;0,RANK(T2977,(N2977:P2977,Q2977:AE2977)),0)</f>
        <v>0</v>
      </c>
      <c r="BD2977" s="5">
        <f>IF(S2977&gt;0,RANK(S2977,(N2977:P2977,Q2977:AE2977)),0)</f>
        <v>0</v>
      </c>
      <c r="BE2977" s="2">
        <f t="shared" si="1140"/>
        <v>1.3226527570789865E-2</v>
      </c>
      <c r="BF2977" s="2">
        <f t="shared" si="1141"/>
        <v>0</v>
      </c>
      <c r="BG2977" s="2">
        <f t="shared" si="1142"/>
        <v>0</v>
      </c>
      <c r="BH2977" s="2">
        <f t="shared" si="1143"/>
        <v>0</v>
      </c>
      <c r="BJ2977" t="s">
        <v>22</v>
      </c>
      <c r="BK2977" t="s">
        <v>1594</v>
      </c>
      <c r="BL2977">
        <v>1</v>
      </c>
      <c r="BN2977" s="112">
        <v>51</v>
      </c>
      <c r="BO2977" s="114">
        <v>101</v>
      </c>
      <c r="BP2977" s="118">
        <f t="shared" si="1123"/>
        <v>51101</v>
      </c>
      <c r="BQ2977" s="118">
        <f t="shared" si="1122"/>
        <v>51101</v>
      </c>
      <c r="BR2977" s="5" t="s">
        <v>3151</v>
      </c>
      <c r="BZ2977" s="63" t="str">
        <f>IF($BL2977&lt;&gt;"","",SUMIF(#REF!,$BP2977,#REF!)-N2977)</f>
        <v/>
      </c>
      <c r="CA2977" s="63" t="str">
        <f>IF($BL2977&lt;&gt;"","",SUMIF(#REF!,$BP2977,#REF!)-O2977)</f>
        <v/>
      </c>
      <c r="CB2977" s="63" t="str">
        <f>IF($BL2977&lt;&gt;"","",SUMIF(#REF!,$BP2977,#REF!)-P2977)</f>
        <v/>
      </c>
      <c r="CC2977" s="63" t="str">
        <f>IF($BL2977&lt;&gt;"","",SUMIF(#REF!,$BP2977,#REF!)-Q2977)</f>
        <v/>
      </c>
      <c r="CD2977" s="63" t="str">
        <f>IF(BP2977&lt;&gt;"","",SUMIF(#REF!,$BP2977,#REF!)-R2977)</f>
        <v/>
      </c>
    </row>
    <row r="2978" spans="1:82" ht="15" hidden="1" customHeight="1" outlineLevel="1">
      <c r="A2978" t="s">
        <v>1060</v>
      </c>
      <c r="B2978" t="s">
        <v>1594</v>
      </c>
      <c r="C2978" s="1">
        <f t="shared" si="1135"/>
        <v>7152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0</v>
      </c>
      <c r="G2978" s="129">
        <f t="shared" si="1133"/>
        <v>329</v>
      </c>
      <c r="H2978" s="134">
        <f t="shared" si="1134"/>
        <v>4.6001118568232663E-2</v>
      </c>
      <c r="I2978" s="2"/>
      <c r="J2978" s="2">
        <f t="shared" si="1136"/>
        <v>0.470917225950783</v>
      </c>
      <c r="K2978" s="2">
        <f t="shared" si="1137"/>
        <v>0.51691834451901564</v>
      </c>
      <c r="L2978" s="2">
        <f t="shared" si="1138"/>
        <v>0</v>
      </c>
      <c r="M2978" s="2">
        <f t="shared" si="1139"/>
        <v>1.2164429530201359E-2</v>
      </c>
      <c r="N2978" s="63">
        <v>3368</v>
      </c>
      <c r="O2978" s="63">
        <v>3697</v>
      </c>
      <c r="P2978" s="63">
        <v>0</v>
      </c>
      <c r="Q2978" s="63">
        <v>71</v>
      </c>
      <c r="R2978" s="63">
        <v>0</v>
      </c>
      <c r="S2978" s="63">
        <v>0</v>
      </c>
      <c r="T2978" s="63">
        <v>0</v>
      </c>
      <c r="U2978" s="63">
        <v>0</v>
      </c>
      <c r="V2978" s="63">
        <v>0</v>
      </c>
      <c r="W2978" s="63">
        <v>16</v>
      </c>
      <c r="X2978" s="63">
        <v>0</v>
      </c>
      <c r="Y2978" s="63">
        <v>0</v>
      </c>
      <c r="Z2978" s="63">
        <v>0</v>
      </c>
      <c r="AA2978" s="63">
        <v>0</v>
      </c>
      <c r="AB2978" s="63">
        <v>0</v>
      </c>
      <c r="AC2978" s="63">
        <v>0</v>
      </c>
      <c r="AD2978" s="63">
        <v>0</v>
      </c>
      <c r="AE2978" s="63">
        <v>0</v>
      </c>
      <c r="AF2978" s="63">
        <v>0</v>
      </c>
      <c r="AG2978" s="63">
        <v>0</v>
      </c>
      <c r="AH2978" s="63">
        <v>0</v>
      </c>
      <c r="AI2978" s="63">
        <v>0</v>
      </c>
      <c r="AJ2978" s="63">
        <v>0</v>
      </c>
      <c r="AK2978" s="63">
        <v>0</v>
      </c>
      <c r="AL2978" s="63">
        <v>0</v>
      </c>
      <c r="AM2978" s="63">
        <v>0</v>
      </c>
      <c r="AN2978" s="63">
        <v>0</v>
      </c>
      <c r="AO2978" s="63">
        <v>0</v>
      </c>
      <c r="AP2978" s="63">
        <v>0</v>
      </c>
      <c r="AQ2978" s="63">
        <v>0</v>
      </c>
      <c r="AR2978" s="63">
        <v>0</v>
      </c>
      <c r="AS2978" s="63">
        <v>0</v>
      </c>
      <c r="AT2978" s="63">
        <v>0</v>
      </c>
      <c r="AU2978" s="63">
        <v>0</v>
      </c>
      <c r="AV2978" s="63">
        <v>0</v>
      </c>
      <c r="AW2978" s="63">
        <v>0</v>
      </c>
      <c r="AX2978" s="63">
        <v>0</v>
      </c>
      <c r="AY2978" s="63">
        <v>0</v>
      </c>
      <c r="BA2978" s="5">
        <f>IF(Q2978&gt;0,RANK(Q2978,(N2978:P2978,Q2978:AE2978)),0)</f>
        <v>3</v>
      </c>
      <c r="BB2978" s="5">
        <f>IF(R2978&gt;0,RANK(R2978,(N2978:P2978,Q2978:AE2978)),0)</f>
        <v>0</v>
      </c>
      <c r="BC2978" s="5">
        <f>IF(T2978&gt;0,RANK(T2978,(N2978:P2978,Q2978:AE2978)),0)</f>
        <v>0</v>
      </c>
      <c r="BD2978" s="5">
        <f>IF(S2978&gt;0,RANK(S2978,(N2978:P2978,Q2978:AE2978)),0)</f>
        <v>0</v>
      </c>
      <c r="BE2978" s="2">
        <f t="shared" si="1140"/>
        <v>9.9272930648769582E-3</v>
      </c>
      <c r="BF2978" s="2">
        <f t="shared" si="1141"/>
        <v>0</v>
      </c>
      <c r="BG2978" s="2">
        <f t="shared" si="1142"/>
        <v>0</v>
      </c>
      <c r="BH2978" s="2">
        <f t="shared" si="1143"/>
        <v>0</v>
      </c>
      <c r="BJ2978" t="s">
        <v>1060</v>
      </c>
      <c r="BK2978" t="s">
        <v>1594</v>
      </c>
      <c r="BL2978">
        <v>1</v>
      </c>
      <c r="BN2978" s="112">
        <v>51</v>
      </c>
      <c r="BO2978" s="114">
        <v>103</v>
      </c>
      <c r="BP2978" s="118">
        <f t="shared" si="1123"/>
        <v>51103</v>
      </c>
      <c r="BQ2978" s="118">
        <f t="shared" si="1122"/>
        <v>51103</v>
      </c>
      <c r="BR2978" s="5" t="s">
        <v>3151</v>
      </c>
      <c r="BZ2978" s="63" t="str">
        <f>IF($BL2978&lt;&gt;"","",SUMIF(#REF!,$BP2978,#REF!)-N2978)</f>
        <v/>
      </c>
      <c r="CA2978" s="63" t="str">
        <f>IF($BL2978&lt;&gt;"","",SUMIF(#REF!,$BP2978,#REF!)-O2978)</f>
        <v/>
      </c>
      <c r="CB2978" s="63" t="str">
        <f>IF($BL2978&lt;&gt;"","",SUMIF(#REF!,$BP2978,#REF!)-P2978)</f>
        <v/>
      </c>
      <c r="CC2978" s="63" t="str">
        <f>IF($BL2978&lt;&gt;"","",SUMIF(#REF!,$BP2978,#REF!)-Q2978)</f>
        <v/>
      </c>
      <c r="CD2978" s="63" t="str">
        <f>IF(BP2978&lt;&gt;"","",SUMIF(#REF!,$BP2978,#REF!)-R2978)</f>
        <v/>
      </c>
    </row>
    <row r="2979" spans="1:82" ht="15" hidden="1" customHeight="1" outlineLevel="1">
      <c r="A2979" t="s">
        <v>97</v>
      </c>
      <c r="B2979" t="s">
        <v>1594</v>
      </c>
      <c r="C2979" s="1">
        <f t="shared" si="1135"/>
        <v>9946</v>
      </c>
      <c r="D2979" s="5">
        <f>IF(N2979&gt;0, RANK(N2979,(N2979:P2979,Q2979:AE2979)),0)</f>
        <v>2</v>
      </c>
      <c r="E2979" s="5">
        <f>IF(O2979&gt;0,RANK(O2979,(N2979:P2979,Q2979:AE2979)),0)</f>
        <v>1</v>
      </c>
      <c r="F2979" s="5">
        <f>IF(P2979&gt;0,RANK(P2979,(N2979:P2979,Q2979:AE2979)),0)</f>
        <v>0</v>
      </c>
      <c r="G2979" s="129">
        <f t="shared" si="1133"/>
        <v>6876</v>
      </c>
      <c r="H2979" s="134">
        <f t="shared" si="1134"/>
        <v>0.69133319927609094</v>
      </c>
      <c r="I2979" s="2"/>
      <c r="J2979" s="2">
        <f t="shared" si="1136"/>
        <v>0.14970842549768751</v>
      </c>
      <c r="K2979" s="2">
        <f t="shared" si="1137"/>
        <v>0.84104162477377842</v>
      </c>
      <c r="L2979" s="2">
        <f t="shared" si="1138"/>
        <v>0</v>
      </c>
      <c r="M2979" s="2">
        <f t="shared" si="1139"/>
        <v>9.2499497285341015E-3</v>
      </c>
      <c r="N2979" s="63">
        <v>1489</v>
      </c>
      <c r="O2979" s="63">
        <v>8365</v>
      </c>
      <c r="P2979" s="63">
        <v>0</v>
      </c>
      <c r="Q2979" s="63">
        <v>78</v>
      </c>
      <c r="R2979" s="63">
        <v>0</v>
      </c>
      <c r="S2979" s="63">
        <v>0</v>
      </c>
      <c r="T2979" s="63">
        <v>0</v>
      </c>
      <c r="U2979" s="63">
        <v>0</v>
      </c>
      <c r="V2979" s="63">
        <v>0</v>
      </c>
      <c r="W2979" s="63">
        <v>14</v>
      </c>
      <c r="X2979" s="63">
        <v>0</v>
      </c>
      <c r="Y2979" s="63">
        <v>0</v>
      </c>
      <c r="Z2979" s="63">
        <v>0</v>
      </c>
      <c r="AA2979" s="63">
        <v>0</v>
      </c>
      <c r="AB2979" s="63">
        <v>0</v>
      </c>
      <c r="AC2979" s="63">
        <v>0</v>
      </c>
      <c r="AD2979" s="63">
        <v>0</v>
      </c>
      <c r="AE2979" s="63">
        <v>0</v>
      </c>
      <c r="AF2979" s="63">
        <v>0</v>
      </c>
      <c r="AG2979" s="63">
        <v>0</v>
      </c>
      <c r="AH2979" s="63">
        <v>0</v>
      </c>
      <c r="AI2979" s="63">
        <v>0</v>
      </c>
      <c r="AJ2979" s="63">
        <v>0</v>
      </c>
      <c r="AK2979" s="63">
        <v>0</v>
      </c>
      <c r="AL2979" s="63">
        <v>0</v>
      </c>
      <c r="AM2979" s="63">
        <v>0</v>
      </c>
      <c r="AN2979" s="63">
        <v>0</v>
      </c>
      <c r="AO2979" s="63">
        <v>0</v>
      </c>
      <c r="AP2979" s="63">
        <v>0</v>
      </c>
      <c r="AQ2979" s="63">
        <v>0</v>
      </c>
      <c r="AR2979" s="63">
        <v>0</v>
      </c>
      <c r="AS2979" s="63">
        <v>0</v>
      </c>
      <c r="AT2979" s="63">
        <v>0</v>
      </c>
      <c r="AU2979" s="63">
        <v>0</v>
      </c>
      <c r="AV2979" s="63">
        <v>0</v>
      </c>
      <c r="AW2979" s="63">
        <v>0</v>
      </c>
      <c r="AX2979" s="63">
        <v>0</v>
      </c>
      <c r="AY2979" s="63">
        <v>0</v>
      </c>
      <c r="BA2979" s="5">
        <f>IF(Q2979&gt;0,RANK(Q2979,(N2979:P2979,Q2979:AE2979)),0)</f>
        <v>3</v>
      </c>
      <c r="BB2979" s="5">
        <f>IF(R2979&gt;0,RANK(R2979,(N2979:P2979,Q2979:AE2979)),0)</f>
        <v>0</v>
      </c>
      <c r="BC2979" s="5">
        <f>IF(T2979&gt;0,RANK(T2979,(N2979:P2979,Q2979:AE2979)),0)</f>
        <v>0</v>
      </c>
      <c r="BD2979" s="5">
        <f>IF(S2979&gt;0,RANK(S2979,(N2979:P2979,Q2979:AE2979)),0)</f>
        <v>0</v>
      </c>
      <c r="BE2979" s="2">
        <f t="shared" si="1140"/>
        <v>7.8423486828875927E-3</v>
      </c>
      <c r="BF2979" s="2">
        <f t="shared" si="1141"/>
        <v>0</v>
      </c>
      <c r="BG2979" s="2">
        <f t="shared" si="1142"/>
        <v>0</v>
      </c>
      <c r="BH2979" s="2">
        <f t="shared" si="1143"/>
        <v>0</v>
      </c>
      <c r="BJ2979" t="s">
        <v>97</v>
      </c>
      <c r="BK2979" t="s">
        <v>1594</v>
      </c>
      <c r="BL2979">
        <v>9</v>
      </c>
      <c r="BN2979" s="112">
        <v>51</v>
      </c>
      <c r="BO2979" s="114">
        <v>105</v>
      </c>
      <c r="BP2979" s="118">
        <f t="shared" si="1123"/>
        <v>51105</v>
      </c>
      <c r="BQ2979" s="118">
        <f t="shared" si="1122"/>
        <v>51105</v>
      </c>
      <c r="BR2979" s="5" t="s">
        <v>3151</v>
      </c>
      <c r="BZ2979" s="63" t="str">
        <f>IF($BL2979&lt;&gt;"","",SUMIF(#REF!,$BP2979,#REF!)-N2979)</f>
        <v/>
      </c>
      <c r="CA2979" s="63" t="str">
        <f>IF($BL2979&lt;&gt;"","",SUMIF(#REF!,$BP2979,#REF!)-O2979)</f>
        <v/>
      </c>
      <c r="CB2979" s="63" t="str">
        <f>IF($BL2979&lt;&gt;"","",SUMIF(#REF!,$BP2979,#REF!)-P2979)</f>
        <v/>
      </c>
      <c r="CC2979" s="63" t="str">
        <f>IF($BL2979&lt;&gt;"","",SUMIF(#REF!,$BP2979,#REF!)-Q2979)</f>
        <v/>
      </c>
      <c r="CD2979" s="63" t="str">
        <f>IF(BP2979&lt;&gt;"","",SUMIF(#REF!,$BP2979,#REF!)-R2979)</f>
        <v/>
      </c>
    </row>
    <row r="2980" spans="1:82" ht="15" hidden="1" customHeight="1" outlineLevel="1">
      <c r="A2980" t="s">
        <v>838</v>
      </c>
      <c r="B2980" t="s">
        <v>1594</v>
      </c>
      <c r="C2980" s="1">
        <f t="shared" si="1135"/>
        <v>224862</v>
      </c>
      <c r="D2980" s="5">
        <f>IF(N2980&gt;0, RANK(N2980,(N2980:P2980,Q2980:AE2980)),0)</f>
        <v>1</v>
      </c>
      <c r="E2980" s="5">
        <f>IF(O2980&gt;0,RANK(O2980,(N2980:P2980,Q2980:AE2980)),0)</f>
        <v>2</v>
      </c>
      <c r="F2980" s="5">
        <f>IF(P2980&gt;0,RANK(P2980,(N2980:P2980,Q2980:AE2980)),0)</f>
        <v>0</v>
      </c>
      <c r="G2980" s="129">
        <f t="shared" si="1133"/>
        <v>56284</v>
      </c>
      <c r="H2980" s="134">
        <f t="shared" si="1134"/>
        <v>0.25030463128496588</v>
      </c>
      <c r="I2980" s="2"/>
      <c r="J2980" s="2">
        <f t="shared" si="1136"/>
        <v>0.61536408997518477</v>
      </c>
      <c r="K2980" s="2">
        <f t="shared" si="1137"/>
        <v>0.36505945869021889</v>
      </c>
      <c r="L2980" s="2">
        <f t="shared" si="1138"/>
        <v>0</v>
      </c>
      <c r="M2980" s="2">
        <f t="shared" si="1139"/>
        <v>1.9576451334596345E-2</v>
      </c>
      <c r="N2980" s="63">
        <v>138372</v>
      </c>
      <c r="O2980" s="63">
        <v>82088</v>
      </c>
      <c r="P2980" s="63">
        <v>0</v>
      </c>
      <c r="Q2980" s="63">
        <v>3139</v>
      </c>
      <c r="R2980" s="63">
        <v>0</v>
      </c>
      <c r="S2980" s="63">
        <v>0</v>
      </c>
      <c r="T2980" s="63">
        <v>0</v>
      </c>
      <c r="U2980" s="63">
        <v>0</v>
      </c>
      <c r="V2980" s="63">
        <v>0</v>
      </c>
      <c r="W2980" s="63">
        <v>1263</v>
      </c>
      <c r="X2980" s="63">
        <v>0</v>
      </c>
      <c r="Y2980" s="63">
        <v>0</v>
      </c>
      <c r="Z2980" s="63">
        <v>0</v>
      </c>
      <c r="AA2980" s="63">
        <v>0</v>
      </c>
      <c r="AB2980" s="63">
        <v>0</v>
      </c>
      <c r="AC2980" s="63">
        <v>0</v>
      </c>
      <c r="AD2980" s="63">
        <v>0</v>
      </c>
      <c r="AE2980" s="63">
        <v>0</v>
      </c>
      <c r="AF2980" s="63">
        <v>0</v>
      </c>
      <c r="AG2980" s="63">
        <v>0</v>
      </c>
      <c r="AH2980" s="63">
        <v>0</v>
      </c>
      <c r="AI2980" s="63">
        <v>0</v>
      </c>
      <c r="AJ2980" s="63">
        <v>0</v>
      </c>
      <c r="AK2980" s="63">
        <v>0</v>
      </c>
      <c r="AL2980" s="63">
        <v>0</v>
      </c>
      <c r="AM2980" s="63">
        <v>0</v>
      </c>
      <c r="AN2980" s="63">
        <v>0</v>
      </c>
      <c r="AO2980" s="63">
        <v>0</v>
      </c>
      <c r="AP2980" s="63">
        <v>0</v>
      </c>
      <c r="AQ2980" s="63">
        <v>0</v>
      </c>
      <c r="AR2980" s="63">
        <v>0</v>
      </c>
      <c r="AS2980" s="63">
        <v>0</v>
      </c>
      <c r="AT2980" s="63">
        <v>0</v>
      </c>
      <c r="AU2980" s="63">
        <v>0</v>
      </c>
      <c r="AV2980" s="63">
        <v>0</v>
      </c>
      <c r="AW2980" s="63">
        <v>0</v>
      </c>
      <c r="AX2980" s="63">
        <v>0</v>
      </c>
      <c r="AY2980" s="63">
        <v>0</v>
      </c>
      <c r="BA2980" s="5">
        <f>IF(Q2980&gt;0,RANK(Q2980,(N2980:P2980,Q2980:AE2980)),0)</f>
        <v>3</v>
      </c>
      <c r="BB2980" s="5">
        <f>IF(R2980&gt;0,RANK(R2980,(N2980:P2980,Q2980:AE2980)),0)</f>
        <v>0</v>
      </c>
      <c r="BC2980" s="5">
        <f>IF(T2980&gt;0,RANK(T2980,(N2980:P2980,Q2980:AE2980)),0)</f>
        <v>0</v>
      </c>
      <c r="BD2980" s="5">
        <f>IF(S2980&gt;0,RANK(S2980,(N2980:P2980,Q2980:AE2980)),0)</f>
        <v>0</v>
      </c>
      <c r="BE2980" s="2">
        <f t="shared" si="1140"/>
        <v>1.3959673043911377E-2</v>
      </c>
      <c r="BF2980" s="2">
        <f t="shared" si="1141"/>
        <v>0</v>
      </c>
      <c r="BG2980" s="2">
        <f t="shared" si="1142"/>
        <v>0</v>
      </c>
      <c r="BH2980" s="2">
        <f t="shared" si="1143"/>
        <v>0</v>
      </c>
      <c r="BJ2980" t="s">
        <v>838</v>
      </c>
      <c r="BK2980" t="s">
        <v>1594</v>
      </c>
      <c r="BL2980">
        <v>10</v>
      </c>
      <c r="BN2980" s="112">
        <v>51</v>
      </c>
      <c r="BO2980" s="114">
        <v>107</v>
      </c>
      <c r="BP2980" s="118">
        <f t="shared" si="1123"/>
        <v>51107</v>
      </c>
      <c r="BQ2980" s="118">
        <f t="shared" ref="BQ2980:BQ3043" si="1144">BP2980</f>
        <v>51107</v>
      </c>
      <c r="BR2980" s="5" t="s">
        <v>3151</v>
      </c>
      <c r="BZ2980" s="63" t="str">
        <f>IF($BL2980&lt;&gt;"","",SUMIF(#REF!,$BP2980,#REF!)-N2980)</f>
        <v/>
      </c>
      <c r="CA2980" s="63" t="str">
        <f>IF($BL2980&lt;&gt;"","",SUMIF(#REF!,$BP2980,#REF!)-O2980)</f>
        <v/>
      </c>
      <c r="CB2980" s="63" t="str">
        <f>IF($BL2980&lt;&gt;"","",SUMIF(#REF!,$BP2980,#REF!)-P2980)</f>
        <v/>
      </c>
      <c r="CC2980" s="63" t="str">
        <f>IF($BL2980&lt;&gt;"","",SUMIF(#REF!,$BP2980,#REF!)-Q2980)</f>
        <v/>
      </c>
      <c r="CD2980" s="63" t="str">
        <f>IF(BP2980&lt;&gt;"","",SUMIF(#REF!,$BP2980,#REF!)-R2980)</f>
        <v/>
      </c>
    </row>
    <row r="2981" spans="1:82" ht="15" hidden="1" customHeight="1" outlineLevel="1">
      <c r="A2981" t="s">
        <v>3201</v>
      </c>
      <c r="B2981" t="s">
        <v>1594</v>
      </c>
      <c r="C2981" s="1">
        <f t="shared" si="1135"/>
        <v>21915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0</v>
      </c>
      <c r="G2981" s="129">
        <f t="shared" si="1133"/>
        <v>5025</v>
      </c>
      <c r="H2981" s="134">
        <f t="shared" si="1134"/>
        <v>0.22929500342231349</v>
      </c>
      <c r="I2981" s="2"/>
      <c r="J2981" s="2">
        <f t="shared" si="1136"/>
        <v>0.37732146931325578</v>
      </c>
      <c r="K2981" s="2">
        <f t="shared" si="1137"/>
        <v>0.60661647273556929</v>
      </c>
      <c r="L2981" s="2">
        <f t="shared" si="1138"/>
        <v>0</v>
      </c>
      <c r="M2981" s="2">
        <f t="shared" si="1139"/>
        <v>1.606205795117488E-2</v>
      </c>
      <c r="N2981" s="63">
        <v>8269</v>
      </c>
      <c r="O2981" s="63">
        <v>13294</v>
      </c>
      <c r="P2981" s="63">
        <v>0</v>
      </c>
      <c r="Q2981" s="63">
        <v>295</v>
      </c>
      <c r="R2981" s="63">
        <v>0</v>
      </c>
      <c r="S2981" s="63">
        <v>0</v>
      </c>
      <c r="T2981" s="63">
        <v>0</v>
      </c>
      <c r="U2981" s="63">
        <v>0</v>
      </c>
      <c r="V2981" s="63">
        <v>0</v>
      </c>
      <c r="W2981" s="63">
        <v>57</v>
      </c>
      <c r="X2981" s="63">
        <v>0</v>
      </c>
      <c r="Y2981" s="63">
        <v>0</v>
      </c>
      <c r="Z2981" s="63">
        <v>0</v>
      </c>
      <c r="AA2981" s="63">
        <v>0</v>
      </c>
      <c r="AB2981" s="63">
        <v>0</v>
      </c>
      <c r="AC2981" s="63">
        <v>0</v>
      </c>
      <c r="AD2981" s="63">
        <v>0</v>
      </c>
      <c r="AE2981" s="63">
        <v>0</v>
      </c>
      <c r="AF2981" s="63">
        <v>0</v>
      </c>
      <c r="AG2981" s="63">
        <v>0</v>
      </c>
      <c r="AH2981" s="63">
        <v>0</v>
      </c>
      <c r="AI2981" s="63">
        <v>0</v>
      </c>
      <c r="AJ2981" s="63">
        <v>0</v>
      </c>
      <c r="AK2981" s="63">
        <v>0</v>
      </c>
      <c r="AL2981" s="63">
        <v>0</v>
      </c>
      <c r="AM2981" s="63">
        <v>0</v>
      </c>
      <c r="AN2981" s="63">
        <v>0</v>
      </c>
      <c r="AO2981" s="63">
        <v>0</v>
      </c>
      <c r="AP2981" s="63">
        <v>0</v>
      </c>
      <c r="AQ2981" s="63">
        <v>0</v>
      </c>
      <c r="AR2981" s="63">
        <v>0</v>
      </c>
      <c r="AS2981" s="63">
        <v>0</v>
      </c>
      <c r="AT2981" s="63">
        <v>0</v>
      </c>
      <c r="AU2981" s="63">
        <v>0</v>
      </c>
      <c r="AV2981" s="63">
        <v>0</v>
      </c>
      <c r="AW2981" s="63">
        <v>0</v>
      </c>
      <c r="AX2981" s="63">
        <v>0</v>
      </c>
      <c r="AY2981" s="63">
        <v>0</v>
      </c>
      <c r="BA2981" s="5">
        <f>IF(Q2981&gt;0,RANK(Q2981,(N2981:P2981,Q2981:AE2981)),0)</f>
        <v>3</v>
      </c>
      <c r="BB2981" s="5">
        <f>IF(R2981&gt;0,RANK(R2981,(N2981:P2981,Q2981:AE2981)),0)</f>
        <v>0</v>
      </c>
      <c r="BC2981" s="5">
        <f>IF(T2981&gt;0,RANK(T2981,(N2981:P2981,Q2981:AE2981)),0)</f>
        <v>0</v>
      </c>
      <c r="BD2981" s="5">
        <f>IF(S2981&gt;0,RANK(S2981,(N2981:P2981,Q2981:AE2981)),0)</f>
        <v>0</v>
      </c>
      <c r="BE2981" s="2">
        <f t="shared" si="1140"/>
        <v>1.3461099703399497E-2</v>
      </c>
      <c r="BF2981" s="2">
        <f t="shared" si="1141"/>
        <v>0</v>
      </c>
      <c r="BG2981" s="2">
        <f t="shared" si="1142"/>
        <v>0</v>
      </c>
      <c r="BH2981" s="2">
        <f t="shared" si="1143"/>
        <v>0</v>
      </c>
      <c r="BJ2981" t="s">
        <v>3201</v>
      </c>
      <c r="BK2981" t="s">
        <v>1594</v>
      </c>
      <c r="BL2981">
        <v>7</v>
      </c>
      <c r="BN2981" s="112">
        <v>51</v>
      </c>
      <c r="BO2981" s="114">
        <v>109</v>
      </c>
      <c r="BP2981" s="118">
        <f t="shared" si="1123"/>
        <v>51109</v>
      </c>
      <c r="BQ2981" s="118">
        <f t="shared" si="1144"/>
        <v>51109</v>
      </c>
      <c r="BR2981" s="5" t="s">
        <v>3151</v>
      </c>
      <c r="BZ2981" s="63" t="str">
        <f>IF($BL2981&lt;&gt;"","",SUMIF(#REF!,$BP2981,#REF!)-N2981)</f>
        <v/>
      </c>
      <c r="CA2981" s="63" t="str">
        <f>IF($BL2981&lt;&gt;"","",SUMIF(#REF!,$BP2981,#REF!)-O2981)</f>
        <v/>
      </c>
      <c r="CB2981" s="63" t="str">
        <f>IF($BL2981&lt;&gt;"","",SUMIF(#REF!,$BP2981,#REF!)-P2981)</f>
        <v/>
      </c>
      <c r="CC2981" s="63" t="str">
        <f>IF($BL2981&lt;&gt;"","",SUMIF(#REF!,$BP2981,#REF!)-Q2981)</f>
        <v/>
      </c>
      <c r="CD2981" s="63" t="str">
        <f>IF(BP2981&lt;&gt;"","",SUMIF(#REF!,$BP2981,#REF!)-R2981)</f>
        <v/>
      </c>
    </row>
    <row r="2982" spans="1:82" ht="15" hidden="1" customHeight="1" outlineLevel="1">
      <c r="A2982" t="s">
        <v>1607</v>
      </c>
      <c r="B2982" t="s">
        <v>1594</v>
      </c>
      <c r="C2982" s="1">
        <f t="shared" si="1135"/>
        <v>6000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0</v>
      </c>
      <c r="G2982" s="129">
        <f t="shared" si="1133"/>
        <v>1119</v>
      </c>
      <c r="H2982" s="134">
        <f t="shared" si="1134"/>
        <v>0.1865</v>
      </c>
      <c r="I2982" s="2"/>
      <c r="J2982" s="2">
        <f t="shared" si="1136"/>
        <v>0.40300000000000002</v>
      </c>
      <c r="K2982" s="2">
        <f t="shared" si="1137"/>
        <v>0.58950000000000002</v>
      </c>
      <c r="L2982" s="2">
        <f t="shared" si="1138"/>
        <v>0</v>
      </c>
      <c r="M2982" s="2">
        <f t="shared" si="1139"/>
        <v>7.4999999999999512E-3</v>
      </c>
      <c r="N2982" s="63">
        <v>2418</v>
      </c>
      <c r="O2982" s="63">
        <v>3537</v>
      </c>
      <c r="P2982" s="63">
        <v>0</v>
      </c>
      <c r="Q2982" s="63">
        <v>40</v>
      </c>
      <c r="R2982" s="63">
        <v>0</v>
      </c>
      <c r="S2982" s="63">
        <v>0</v>
      </c>
      <c r="T2982" s="63">
        <v>0</v>
      </c>
      <c r="U2982" s="63">
        <v>0</v>
      </c>
      <c r="V2982" s="63">
        <v>0</v>
      </c>
      <c r="W2982" s="63">
        <v>5</v>
      </c>
      <c r="X2982" s="63">
        <v>0</v>
      </c>
      <c r="Y2982" s="63">
        <v>0</v>
      </c>
      <c r="Z2982" s="63">
        <v>0</v>
      </c>
      <c r="AA2982" s="63">
        <v>0</v>
      </c>
      <c r="AB2982" s="63">
        <v>0</v>
      </c>
      <c r="AC2982" s="63">
        <v>0</v>
      </c>
      <c r="AD2982" s="63">
        <v>0</v>
      </c>
      <c r="AE2982" s="63">
        <v>0</v>
      </c>
      <c r="AF2982" s="63">
        <v>0</v>
      </c>
      <c r="AG2982" s="63">
        <v>0</v>
      </c>
      <c r="AH2982" s="63">
        <v>0</v>
      </c>
      <c r="AI2982" s="63">
        <v>0</v>
      </c>
      <c r="AJ2982" s="63">
        <v>0</v>
      </c>
      <c r="AK2982" s="63">
        <v>0</v>
      </c>
      <c r="AL2982" s="63">
        <v>0</v>
      </c>
      <c r="AM2982" s="63">
        <v>0</v>
      </c>
      <c r="AN2982" s="63">
        <v>0</v>
      </c>
      <c r="AO2982" s="63">
        <v>0</v>
      </c>
      <c r="AP2982" s="63">
        <v>0</v>
      </c>
      <c r="AQ2982" s="63">
        <v>0</v>
      </c>
      <c r="AR2982" s="63">
        <v>0</v>
      </c>
      <c r="AS2982" s="63">
        <v>0</v>
      </c>
      <c r="AT2982" s="63">
        <v>0</v>
      </c>
      <c r="AU2982" s="63">
        <v>0</v>
      </c>
      <c r="AV2982" s="63">
        <v>0</v>
      </c>
      <c r="AW2982" s="63">
        <v>0</v>
      </c>
      <c r="AX2982" s="63">
        <v>0</v>
      </c>
      <c r="AY2982" s="63">
        <v>0</v>
      </c>
      <c r="BA2982" s="5">
        <f>IF(Q2982&gt;0,RANK(Q2982,(N2982:P2982,Q2982:AE2982)),0)</f>
        <v>3</v>
      </c>
      <c r="BB2982" s="5">
        <f>IF(R2982&gt;0,RANK(R2982,(N2982:P2982,Q2982:AE2982)),0)</f>
        <v>0</v>
      </c>
      <c r="BC2982" s="5">
        <f>IF(T2982&gt;0,RANK(T2982,(N2982:P2982,Q2982:AE2982)),0)</f>
        <v>0</v>
      </c>
      <c r="BD2982" s="5">
        <f>IF(S2982&gt;0,RANK(S2982,(N2982:P2982,Q2982:AE2982)),0)</f>
        <v>0</v>
      </c>
      <c r="BE2982" s="2">
        <f t="shared" si="1140"/>
        <v>6.6666666666666671E-3</v>
      </c>
      <c r="BF2982" s="2">
        <f t="shared" si="1141"/>
        <v>0</v>
      </c>
      <c r="BG2982" s="2">
        <f t="shared" si="1142"/>
        <v>0</v>
      </c>
      <c r="BH2982" s="2">
        <f t="shared" si="1143"/>
        <v>0</v>
      </c>
      <c r="BJ2982" t="s">
        <v>1607</v>
      </c>
      <c r="BK2982" t="s">
        <v>1594</v>
      </c>
      <c r="BL2982">
        <v>5</v>
      </c>
      <c r="BN2982" s="112">
        <v>51</v>
      </c>
      <c r="BO2982" s="114">
        <v>111</v>
      </c>
      <c r="BP2982" s="118">
        <f t="shared" si="1123"/>
        <v>51111</v>
      </c>
      <c r="BQ2982" s="118">
        <f t="shared" si="1144"/>
        <v>51111</v>
      </c>
      <c r="BR2982" s="5" t="s">
        <v>3151</v>
      </c>
      <c r="BZ2982" s="63" t="str">
        <f>IF($BL2982&lt;&gt;"","",SUMIF(#REF!,$BP2982,#REF!)-N2982)</f>
        <v/>
      </c>
      <c r="CA2982" s="63" t="str">
        <f>IF($BL2982&lt;&gt;"","",SUMIF(#REF!,$BP2982,#REF!)-O2982)</f>
        <v/>
      </c>
      <c r="CB2982" s="63" t="str">
        <f>IF($BL2982&lt;&gt;"","",SUMIF(#REF!,$BP2982,#REF!)-P2982)</f>
        <v/>
      </c>
      <c r="CC2982" s="63" t="str">
        <f>IF($BL2982&lt;&gt;"","",SUMIF(#REF!,$BP2982,#REF!)-Q2982)</f>
        <v/>
      </c>
      <c r="CD2982" s="63" t="str">
        <f>IF(BP2982&lt;&gt;"","",SUMIF(#REF!,$BP2982,#REF!)-R2982)</f>
        <v/>
      </c>
    </row>
    <row r="2983" spans="1:82" ht="15" hidden="1" customHeight="1" outlineLevel="1">
      <c r="A2983" t="s">
        <v>1649</v>
      </c>
      <c r="B2983" t="s">
        <v>1594</v>
      </c>
      <c r="C2983" s="1">
        <f t="shared" si="1135"/>
        <v>8129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0</v>
      </c>
      <c r="G2983" s="129">
        <f t="shared" si="1133"/>
        <v>2602</v>
      </c>
      <c r="H2983" s="134">
        <f t="shared" si="1134"/>
        <v>0.32008857178004674</v>
      </c>
      <c r="I2983" s="2"/>
      <c r="J2983" s="2">
        <f t="shared" si="1136"/>
        <v>0.33189814245294624</v>
      </c>
      <c r="K2983" s="2">
        <f t="shared" si="1137"/>
        <v>0.65198671423299304</v>
      </c>
      <c r="L2983" s="2">
        <f t="shared" si="1138"/>
        <v>0</v>
      </c>
      <c r="M2983" s="2">
        <f t="shared" si="1139"/>
        <v>1.611514331406072E-2</v>
      </c>
      <c r="N2983" s="63">
        <v>2698</v>
      </c>
      <c r="O2983" s="63">
        <v>5300</v>
      </c>
      <c r="P2983" s="63">
        <v>0</v>
      </c>
      <c r="Q2983" s="63">
        <v>106</v>
      </c>
      <c r="R2983" s="63">
        <v>0</v>
      </c>
      <c r="S2983" s="63">
        <v>0</v>
      </c>
      <c r="T2983" s="63">
        <v>0</v>
      </c>
      <c r="U2983" s="63">
        <v>0</v>
      </c>
      <c r="V2983" s="63">
        <v>0</v>
      </c>
      <c r="W2983" s="63">
        <v>25</v>
      </c>
      <c r="X2983" s="63">
        <v>0</v>
      </c>
      <c r="Y2983" s="63">
        <v>0</v>
      </c>
      <c r="Z2983" s="63">
        <v>0</v>
      </c>
      <c r="AA2983" s="63">
        <v>0</v>
      </c>
      <c r="AB2983" s="63">
        <v>0</v>
      </c>
      <c r="AC2983" s="63">
        <v>0</v>
      </c>
      <c r="AD2983" s="63">
        <v>0</v>
      </c>
      <c r="AE2983" s="63">
        <v>0</v>
      </c>
      <c r="AF2983" s="63">
        <v>0</v>
      </c>
      <c r="AG2983" s="63">
        <v>0</v>
      </c>
      <c r="AH2983" s="63">
        <v>0</v>
      </c>
      <c r="AI2983" s="63">
        <v>0</v>
      </c>
      <c r="AJ2983" s="63">
        <v>0</v>
      </c>
      <c r="AK2983" s="63">
        <v>0</v>
      </c>
      <c r="AL2983" s="63">
        <v>0</v>
      </c>
      <c r="AM2983" s="63">
        <v>0</v>
      </c>
      <c r="AN2983" s="63">
        <v>0</v>
      </c>
      <c r="AO2983" s="63">
        <v>0</v>
      </c>
      <c r="AP2983" s="63">
        <v>0</v>
      </c>
      <c r="AQ2983" s="63">
        <v>0</v>
      </c>
      <c r="AR2983" s="63">
        <v>0</v>
      </c>
      <c r="AS2983" s="63">
        <v>0</v>
      </c>
      <c r="AT2983" s="63">
        <v>0</v>
      </c>
      <c r="AU2983" s="63">
        <v>0</v>
      </c>
      <c r="AV2983" s="63">
        <v>0</v>
      </c>
      <c r="AW2983" s="63">
        <v>0</v>
      </c>
      <c r="AX2983" s="63">
        <v>0</v>
      </c>
      <c r="AY2983" s="63">
        <v>0</v>
      </c>
      <c r="BA2983" s="5">
        <f>IF(Q2983&gt;0,RANK(Q2983,(N2983:P2983,Q2983:AE2983)),0)</f>
        <v>3</v>
      </c>
      <c r="BB2983" s="5">
        <f>IF(R2983&gt;0,RANK(R2983,(N2983:P2983,Q2983:AE2983)),0)</f>
        <v>0</v>
      </c>
      <c r="BC2983" s="5">
        <f>IF(T2983&gt;0,RANK(T2983,(N2983:P2983,Q2983:AE2983)),0)</f>
        <v>0</v>
      </c>
      <c r="BD2983" s="5">
        <f>IF(S2983&gt;0,RANK(S2983,(N2983:P2983,Q2983:AE2983)),0)</f>
        <v>0</v>
      </c>
      <c r="BE2983" s="2">
        <f t="shared" si="1140"/>
        <v>1.3039734284659859E-2</v>
      </c>
      <c r="BF2983" s="2">
        <f t="shared" si="1141"/>
        <v>0</v>
      </c>
      <c r="BG2983" s="2">
        <f t="shared" si="1142"/>
        <v>0</v>
      </c>
      <c r="BH2983" s="2">
        <f t="shared" si="1143"/>
        <v>0</v>
      </c>
      <c r="BJ2983" t="s">
        <v>1649</v>
      </c>
      <c r="BK2983" t="s">
        <v>1594</v>
      </c>
      <c r="BL2983">
        <v>5</v>
      </c>
      <c r="BN2983" s="112">
        <v>51</v>
      </c>
      <c r="BO2983" s="114">
        <v>113</v>
      </c>
      <c r="BP2983" s="118">
        <f t="shared" si="1123"/>
        <v>51113</v>
      </c>
      <c r="BQ2983" s="118">
        <f t="shared" si="1144"/>
        <v>51113</v>
      </c>
      <c r="BR2983" s="5" t="s">
        <v>3151</v>
      </c>
      <c r="BZ2983" s="63" t="str">
        <f>IF($BL2983&lt;&gt;"","",SUMIF(#REF!,$BP2983,#REF!)-N2983)</f>
        <v/>
      </c>
      <c r="CA2983" s="63" t="str">
        <f>IF($BL2983&lt;&gt;"","",SUMIF(#REF!,$BP2983,#REF!)-O2983)</f>
        <v/>
      </c>
      <c r="CB2983" s="63" t="str">
        <f>IF($BL2983&lt;&gt;"","",SUMIF(#REF!,$BP2983,#REF!)-P2983)</f>
        <v/>
      </c>
      <c r="CC2983" s="63" t="str">
        <f>IF($BL2983&lt;&gt;"","",SUMIF(#REF!,$BP2983,#REF!)-Q2983)</f>
        <v/>
      </c>
      <c r="CD2983" s="63" t="str">
        <f>IF(BP2983&lt;&gt;"","",SUMIF(#REF!,$BP2983,#REF!)-R2983)</f>
        <v/>
      </c>
    </row>
    <row r="2984" spans="1:82" ht="15" hidden="1" customHeight="1" outlineLevel="1">
      <c r="A2984" t="s">
        <v>3147</v>
      </c>
      <c r="B2984" t="s">
        <v>1594</v>
      </c>
      <c r="C2984" s="1">
        <f t="shared" si="1135"/>
        <v>5826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0</v>
      </c>
      <c r="G2984" s="129">
        <f t="shared" si="1133"/>
        <v>2076</v>
      </c>
      <c r="H2984" s="134">
        <f t="shared" si="1134"/>
        <v>0.35633367662203913</v>
      </c>
      <c r="I2984" s="2"/>
      <c r="J2984" s="2">
        <f t="shared" si="1136"/>
        <v>0.31325094404394094</v>
      </c>
      <c r="K2984" s="2">
        <f t="shared" si="1137"/>
        <v>0.66958462066598012</v>
      </c>
      <c r="L2984" s="2">
        <f t="shared" si="1138"/>
        <v>0</v>
      </c>
      <c r="M2984" s="2">
        <f t="shared" si="1139"/>
        <v>1.7164435290078939E-2</v>
      </c>
      <c r="N2984" s="63">
        <v>1825</v>
      </c>
      <c r="O2984" s="63">
        <v>3901</v>
      </c>
      <c r="P2984" s="63">
        <v>0</v>
      </c>
      <c r="Q2984" s="63">
        <v>87</v>
      </c>
      <c r="R2984" s="63">
        <v>0</v>
      </c>
      <c r="S2984" s="63">
        <v>0</v>
      </c>
      <c r="T2984" s="63">
        <v>0</v>
      </c>
      <c r="U2984" s="63">
        <v>0</v>
      </c>
      <c r="V2984" s="63">
        <v>0</v>
      </c>
      <c r="W2984" s="63">
        <v>13</v>
      </c>
      <c r="X2984" s="63">
        <v>0</v>
      </c>
      <c r="Y2984" s="63">
        <v>0</v>
      </c>
      <c r="Z2984" s="63">
        <v>0</v>
      </c>
      <c r="AA2984" s="63">
        <v>0</v>
      </c>
      <c r="AB2984" s="63">
        <v>0</v>
      </c>
      <c r="AC2984" s="63">
        <v>0</v>
      </c>
      <c r="AD2984" s="63">
        <v>0</v>
      </c>
      <c r="AE2984" s="63">
        <v>0</v>
      </c>
      <c r="AF2984" s="63">
        <v>0</v>
      </c>
      <c r="AG2984" s="63">
        <v>0</v>
      </c>
      <c r="AH2984" s="63">
        <v>0</v>
      </c>
      <c r="AI2984" s="63">
        <v>0</v>
      </c>
      <c r="AJ2984" s="63">
        <v>0</v>
      </c>
      <c r="AK2984" s="63">
        <v>0</v>
      </c>
      <c r="AL2984" s="63">
        <v>0</v>
      </c>
      <c r="AM2984" s="63">
        <v>0</v>
      </c>
      <c r="AN2984" s="63">
        <v>0</v>
      </c>
      <c r="AO2984" s="63">
        <v>0</v>
      </c>
      <c r="AP2984" s="63">
        <v>0</v>
      </c>
      <c r="AQ2984" s="63">
        <v>0</v>
      </c>
      <c r="AR2984" s="63">
        <v>0</v>
      </c>
      <c r="AS2984" s="63">
        <v>0</v>
      </c>
      <c r="AT2984" s="63">
        <v>0</v>
      </c>
      <c r="AU2984" s="63">
        <v>0</v>
      </c>
      <c r="AV2984" s="63">
        <v>0</v>
      </c>
      <c r="AW2984" s="63">
        <v>0</v>
      </c>
      <c r="AX2984" s="63">
        <v>0</v>
      </c>
      <c r="AY2984" s="63">
        <v>0</v>
      </c>
      <c r="BA2984" s="5">
        <f>IF(Q2984&gt;0,RANK(Q2984,(N2984:P2984,Q2984:AE2984)),0)</f>
        <v>3</v>
      </c>
      <c r="BB2984" s="5">
        <f>IF(R2984&gt;0,RANK(R2984,(N2984:P2984,Q2984:AE2984)),0)</f>
        <v>0</v>
      </c>
      <c r="BC2984" s="5">
        <f>IF(T2984&gt;0,RANK(T2984,(N2984:P2984,Q2984:AE2984)),0)</f>
        <v>0</v>
      </c>
      <c r="BD2984" s="5">
        <f>IF(S2984&gt;0,RANK(S2984,(N2984:P2984,Q2984:AE2984)),0)</f>
        <v>0</v>
      </c>
      <c r="BE2984" s="2">
        <f t="shared" si="1140"/>
        <v>1.4933058702368692E-2</v>
      </c>
      <c r="BF2984" s="2">
        <f t="shared" si="1141"/>
        <v>0</v>
      </c>
      <c r="BG2984" s="2">
        <f t="shared" si="1142"/>
        <v>0</v>
      </c>
      <c r="BH2984" s="2">
        <f t="shared" si="1143"/>
        <v>0</v>
      </c>
      <c r="BJ2984" t="s">
        <v>3147</v>
      </c>
      <c r="BK2984" t="s">
        <v>1594</v>
      </c>
      <c r="BL2984">
        <v>1</v>
      </c>
      <c r="BN2984" s="112">
        <v>51</v>
      </c>
      <c r="BO2984" s="114">
        <v>115</v>
      </c>
      <c r="BP2984" s="118">
        <f t="shared" si="1123"/>
        <v>51115</v>
      </c>
      <c r="BQ2984" s="118">
        <f t="shared" si="1144"/>
        <v>51115</v>
      </c>
      <c r="BR2984" s="5" t="s">
        <v>3151</v>
      </c>
      <c r="BZ2984" s="63" t="str">
        <f>IF($BL2984&lt;&gt;"","",SUMIF(#REF!,$BP2984,#REF!)-N2984)</f>
        <v/>
      </c>
      <c r="CA2984" s="63" t="str">
        <f>IF($BL2984&lt;&gt;"","",SUMIF(#REF!,$BP2984,#REF!)-O2984)</f>
        <v/>
      </c>
      <c r="CB2984" s="63" t="str">
        <f>IF($BL2984&lt;&gt;"","",SUMIF(#REF!,$BP2984,#REF!)-P2984)</f>
        <v/>
      </c>
      <c r="CC2984" s="63" t="str">
        <f>IF($BL2984&lt;&gt;"","",SUMIF(#REF!,$BP2984,#REF!)-Q2984)</f>
        <v/>
      </c>
      <c r="CD2984" s="63" t="str">
        <f>IF(BP2984&lt;&gt;"","",SUMIF(#REF!,$BP2984,#REF!)-R2984)</f>
        <v/>
      </c>
    </row>
    <row r="2985" spans="1:82" ht="15" hidden="1" customHeight="1" outlineLevel="1">
      <c r="A2985" t="s">
        <v>1474</v>
      </c>
      <c r="B2985" t="s">
        <v>1594</v>
      </c>
      <c r="C2985" s="1">
        <f t="shared" si="1135"/>
        <v>16204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0</v>
      </c>
      <c r="G2985" s="129">
        <f t="shared" si="1133"/>
        <v>2463</v>
      </c>
      <c r="H2985" s="134">
        <f t="shared" si="1134"/>
        <v>0.15199950629474204</v>
      </c>
      <c r="I2985" s="2"/>
      <c r="J2985" s="2">
        <f t="shared" si="1136"/>
        <v>0.41983460873858308</v>
      </c>
      <c r="K2985" s="2">
        <f t="shared" si="1137"/>
        <v>0.57183411503332515</v>
      </c>
      <c r="L2985" s="2">
        <f t="shared" si="1138"/>
        <v>0</v>
      </c>
      <c r="M2985" s="2">
        <f t="shared" si="1139"/>
        <v>8.3312762280917108E-3</v>
      </c>
      <c r="N2985" s="63">
        <v>6803</v>
      </c>
      <c r="O2985" s="63">
        <v>9266</v>
      </c>
      <c r="P2985" s="63">
        <v>0</v>
      </c>
      <c r="Q2985" s="63">
        <v>113</v>
      </c>
      <c r="R2985" s="63">
        <v>0</v>
      </c>
      <c r="S2985" s="63">
        <v>0</v>
      </c>
      <c r="T2985" s="63">
        <v>0</v>
      </c>
      <c r="U2985" s="63">
        <v>0</v>
      </c>
      <c r="V2985" s="63">
        <v>0</v>
      </c>
      <c r="W2985" s="63">
        <v>22</v>
      </c>
      <c r="X2985" s="63">
        <v>0</v>
      </c>
      <c r="Y2985" s="63">
        <v>0</v>
      </c>
      <c r="Z2985" s="63">
        <v>0</v>
      </c>
      <c r="AA2985" s="63">
        <v>0</v>
      </c>
      <c r="AB2985" s="63">
        <v>0</v>
      </c>
      <c r="AC2985" s="63">
        <v>0</v>
      </c>
      <c r="AD2985" s="63">
        <v>0</v>
      </c>
      <c r="AE2985" s="63">
        <v>0</v>
      </c>
      <c r="AF2985" s="63">
        <v>0</v>
      </c>
      <c r="AG2985" s="63">
        <v>0</v>
      </c>
      <c r="AH2985" s="63">
        <v>0</v>
      </c>
      <c r="AI2985" s="63">
        <v>0</v>
      </c>
      <c r="AJ2985" s="63">
        <v>0</v>
      </c>
      <c r="AK2985" s="63">
        <v>0</v>
      </c>
      <c r="AL2985" s="63">
        <v>0</v>
      </c>
      <c r="AM2985" s="63">
        <v>0</v>
      </c>
      <c r="AN2985" s="63">
        <v>0</v>
      </c>
      <c r="AO2985" s="63">
        <v>0</v>
      </c>
      <c r="AP2985" s="63">
        <v>0</v>
      </c>
      <c r="AQ2985" s="63">
        <v>0</v>
      </c>
      <c r="AR2985" s="63">
        <v>0</v>
      </c>
      <c r="AS2985" s="63">
        <v>0</v>
      </c>
      <c r="AT2985" s="63">
        <v>0</v>
      </c>
      <c r="AU2985" s="63">
        <v>0</v>
      </c>
      <c r="AV2985" s="63">
        <v>0</v>
      </c>
      <c r="AW2985" s="63">
        <v>0</v>
      </c>
      <c r="AX2985" s="63">
        <v>0</v>
      </c>
      <c r="AY2985" s="63">
        <v>0</v>
      </c>
      <c r="BA2985" s="5">
        <f>IF(Q2985&gt;0,RANK(Q2985,(N2985:P2985,Q2985:AE2985)),0)</f>
        <v>3</v>
      </c>
      <c r="BB2985" s="5">
        <f>IF(R2985&gt;0,RANK(R2985,(N2985:P2985,Q2985:AE2985)),0)</f>
        <v>0</v>
      </c>
      <c r="BC2985" s="5">
        <f>IF(T2985&gt;0,RANK(T2985,(N2985:P2985,Q2985:AE2985)),0)</f>
        <v>0</v>
      </c>
      <c r="BD2985" s="5">
        <f>IF(S2985&gt;0,RANK(S2985,(N2985:P2985,Q2985:AE2985)),0)</f>
        <v>0</v>
      </c>
      <c r="BE2985" s="2">
        <f t="shared" si="1140"/>
        <v>6.9735867686990865E-3</v>
      </c>
      <c r="BF2985" s="2">
        <f t="shared" si="1141"/>
        <v>0</v>
      </c>
      <c r="BG2985" s="2">
        <f t="shared" si="1142"/>
        <v>0</v>
      </c>
      <c r="BH2985" s="2">
        <f t="shared" si="1143"/>
        <v>0</v>
      </c>
      <c r="BJ2985" t="s">
        <v>1474</v>
      </c>
      <c r="BK2985" t="s">
        <v>1594</v>
      </c>
      <c r="BL2985">
        <v>5</v>
      </c>
      <c r="BN2985" s="112">
        <v>51</v>
      </c>
      <c r="BO2985" s="114">
        <v>117</v>
      </c>
      <c r="BP2985" s="118">
        <f t="shared" si="1123"/>
        <v>51117</v>
      </c>
      <c r="BQ2985" s="118">
        <f t="shared" si="1144"/>
        <v>51117</v>
      </c>
      <c r="BR2985" s="5" t="s">
        <v>3151</v>
      </c>
      <c r="BZ2985" s="63" t="str">
        <f>IF($BL2985&lt;&gt;"","",SUMIF(#REF!,$BP2985,#REF!)-N2985)</f>
        <v/>
      </c>
      <c r="CA2985" s="63" t="str">
        <f>IF($BL2985&lt;&gt;"","",SUMIF(#REF!,$BP2985,#REF!)-O2985)</f>
        <v/>
      </c>
      <c r="CB2985" s="63" t="str">
        <f>IF($BL2985&lt;&gt;"","",SUMIF(#REF!,$BP2985,#REF!)-P2985)</f>
        <v/>
      </c>
      <c r="CC2985" s="63" t="str">
        <f>IF($BL2985&lt;&gt;"","",SUMIF(#REF!,$BP2985,#REF!)-Q2985)</f>
        <v/>
      </c>
      <c r="CD2985" s="63" t="str">
        <f>IF(BP2985&lt;&gt;"","",SUMIF(#REF!,$BP2985,#REF!)-R2985)</f>
        <v/>
      </c>
    </row>
    <row r="2986" spans="1:82" ht="15" hidden="1" customHeight="1" outlineLevel="1">
      <c r="A2986" t="s">
        <v>503</v>
      </c>
      <c r="B2986" t="s">
        <v>1594</v>
      </c>
      <c r="C2986" s="1">
        <f t="shared" si="1135"/>
        <v>6785</v>
      </c>
      <c r="D2986" s="5">
        <f>IF(N2986&gt;0, RANK(N2986,(N2986:P2986,Q2986:AE2986)),0)</f>
        <v>2</v>
      </c>
      <c r="E2986" s="5">
        <f>IF(O2986&gt;0,RANK(O2986,(N2986:P2986,Q2986:AE2986)),0)</f>
        <v>1</v>
      </c>
      <c r="F2986" s="5">
        <f>IF(P2986&gt;0,RANK(P2986,(N2986:P2986,Q2986:AE2986)),0)</f>
        <v>0</v>
      </c>
      <c r="G2986" s="129">
        <f t="shared" si="1133"/>
        <v>1705</v>
      </c>
      <c r="H2986" s="134">
        <f t="shared" si="1134"/>
        <v>0.25128960943257184</v>
      </c>
      <c r="I2986" s="2"/>
      <c r="J2986" s="2">
        <f t="shared" si="1136"/>
        <v>0.36713338246131172</v>
      </c>
      <c r="K2986" s="2">
        <f t="shared" si="1137"/>
        <v>0.61842299189388361</v>
      </c>
      <c r="L2986" s="2">
        <f t="shared" si="1138"/>
        <v>0</v>
      </c>
      <c r="M2986" s="2">
        <f t="shared" si="1139"/>
        <v>1.4443625644804725E-2</v>
      </c>
      <c r="N2986" s="63">
        <v>2491</v>
      </c>
      <c r="O2986" s="63">
        <v>4196</v>
      </c>
      <c r="P2986" s="63">
        <v>0</v>
      </c>
      <c r="Q2986" s="63">
        <v>77</v>
      </c>
      <c r="R2986" s="63">
        <v>0</v>
      </c>
      <c r="S2986" s="63">
        <v>0</v>
      </c>
      <c r="T2986" s="63">
        <v>0</v>
      </c>
      <c r="U2986" s="63">
        <v>0</v>
      </c>
      <c r="V2986" s="63">
        <v>0</v>
      </c>
      <c r="W2986" s="63">
        <v>21</v>
      </c>
      <c r="X2986" s="63">
        <v>0</v>
      </c>
      <c r="Y2986" s="63">
        <v>0</v>
      </c>
      <c r="Z2986" s="63">
        <v>0</v>
      </c>
      <c r="AA2986" s="63">
        <v>0</v>
      </c>
      <c r="AB2986" s="63">
        <v>0</v>
      </c>
      <c r="AC2986" s="63">
        <v>0</v>
      </c>
      <c r="AD2986" s="63">
        <v>0</v>
      </c>
      <c r="AE2986" s="63">
        <v>0</v>
      </c>
      <c r="AF2986" s="63">
        <v>0</v>
      </c>
      <c r="AG2986" s="63">
        <v>0</v>
      </c>
      <c r="AH2986" s="63">
        <v>0</v>
      </c>
      <c r="AI2986" s="63">
        <v>0</v>
      </c>
      <c r="AJ2986" s="63">
        <v>0</v>
      </c>
      <c r="AK2986" s="63">
        <v>0</v>
      </c>
      <c r="AL2986" s="63">
        <v>0</v>
      </c>
      <c r="AM2986" s="63">
        <v>0</v>
      </c>
      <c r="AN2986" s="63">
        <v>0</v>
      </c>
      <c r="AO2986" s="63">
        <v>0</v>
      </c>
      <c r="AP2986" s="63">
        <v>0</v>
      </c>
      <c r="AQ2986" s="63">
        <v>0</v>
      </c>
      <c r="AR2986" s="63">
        <v>0</v>
      </c>
      <c r="AS2986" s="63">
        <v>0</v>
      </c>
      <c r="AT2986" s="63">
        <v>0</v>
      </c>
      <c r="AU2986" s="63">
        <v>0</v>
      </c>
      <c r="AV2986" s="63">
        <v>0</v>
      </c>
      <c r="AW2986" s="63">
        <v>0</v>
      </c>
      <c r="AX2986" s="63">
        <v>0</v>
      </c>
      <c r="AY2986" s="63">
        <v>0</v>
      </c>
      <c r="BA2986" s="5">
        <f>IF(Q2986&gt;0,RANK(Q2986,(N2986:P2986,Q2986:AE2986)),0)</f>
        <v>3</v>
      </c>
      <c r="BB2986" s="5">
        <f>IF(R2986&gt;0,RANK(R2986,(N2986:P2986,Q2986:AE2986)),0)</f>
        <v>0</v>
      </c>
      <c r="BC2986" s="5">
        <f>IF(T2986&gt;0,RANK(T2986,(N2986:P2986,Q2986:AE2986)),0)</f>
        <v>0</v>
      </c>
      <c r="BD2986" s="5">
        <f>IF(S2986&gt;0,RANK(S2986,(N2986:P2986,Q2986:AE2986)),0)</f>
        <v>0</v>
      </c>
      <c r="BE2986" s="2">
        <f t="shared" si="1140"/>
        <v>1.1348563006632277E-2</v>
      </c>
      <c r="BF2986" s="2">
        <f t="shared" si="1141"/>
        <v>0</v>
      </c>
      <c r="BG2986" s="2">
        <f t="shared" si="1142"/>
        <v>0</v>
      </c>
      <c r="BH2986" s="2">
        <f t="shared" si="1143"/>
        <v>0</v>
      </c>
      <c r="BJ2986" t="s">
        <v>503</v>
      </c>
      <c r="BK2986" t="s">
        <v>1594</v>
      </c>
      <c r="BL2986">
        <v>1</v>
      </c>
      <c r="BN2986" s="112">
        <v>51</v>
      </c>
      <c r="BO2986" s="114">
        <v>119</v>
      </c>
      <c r="BP2986" s="118">
        <f t="shared" ref="BP2986:BP3048" si="1145">1000*BN2986+BO2986</f>
        <v>51119</v>
      </c>
      <c r="BQ2986" s="118">
        <f t="shared" si="1144"/>
        <v>51119</v>
      </c>
      <c r="BR2986" s="5" t="s">
        <v>3151</v>
      </c>
      <c r="BZ2986" s="63" t="str">
        <f>IF($BL2986&lt;&gt;"","",SUMIF(#REF!,$BP2986,#REF!)-N2986)</f>
        <v/>
      </c>
      <c r="CA2986" s="63" t="str">
        <f>IF($BL2986&lt;&gt;"","",SUMIF(#REF!,$BP2986,#REF!)-O2986)</f>
        <v/>
      </c>
      <c r="CB2986" s="63" t="str">
        <f>IF($BL2986&lt;&gt;"","",SUMIF(#REF!,$BP2986,#REF!)-P2986)</f>
        <v/>
      </c>
      <c r="CC2986" s="63" t="str">
        <f>IF($BL2986&lt;&gt;"","",SUMIF(#REF!,$BP2986,#REF!)-Q2986)</f>
        <v/>
      </c>
      <c r="CD2986" s="63" t="str">
        <f>IF(BP2986&lt;&gt;"","",SUMIF(#REF!,$BP2986,#REF!)-R2986)</f>
        <v/>
      </c>
    </row>
    <row r="2987" spans="1:82" ht="15" hidden="1" customHeight="1" outlineLevel="1">
      <c r="A2987" t="s">
        <v>1405</v>
      </c>
      <c r="B2987" t="s">
        <v>1594</v>
      </c>
      <c r="C2987" s="1">
        <f t="shared" si="1135"/>
        <v>45037</v>
      </c>
      <c r="D2987" s="5">
        <f>IF(N2987&gt;0, RANK(N2987,(N2987:P2987,Q2987:AE2987)),0)</f>
        <v>1</v>
      </c>
      <c r="E2987" s="5">
        <f>IF(O2987&gt;0,RANK(O2987,(N2987:P2987,Q2987:AE2987)),0)</f>
        <v>2</v>
      </c>
      <c r="F2987" s="5">
        <f>IF(P2987&gt;0,RANK(P2987,(N2987:P2987,Q2987:AE2987)),0)</f>
        <v>0</v>
      </c>
      <c r="G2987" s="129">
        <f t="shared" si="1133"/>
        <v>2589</v>
      </c>
      <c r="H2987" s="134">
        <f t="shared" si="1134"/>
        <v>5.7486067011568269E-2</v>
      </c>
      <c r="I2987" s="2"/>
      <c r="J2987" s="2">
        <f t="shared" si="1136"/>
        <v>0.51553167395696875</v>
      </c>
      <c r="K2987" s="2">
        <f t="shared" si="1137"/>
        <v>0.45804560694540047</v>
      </c>
      <c r="L2987" s="2">
        <f t="shared" si="1138"/>
        <v>0</v>
      </c>
      <c r="M2987" s="2">
        <f t="shared" si="1139"/>
        <v>2.6422719097630776E-2</v>
      </c>
      <c r="N2987" s="63">
        <v>23218</v>
      </c>
      <c r="O2987" s="63">
        <v>20629</v>
      </c>
      <c r="P2987" s="63">
        <v>0</v>
      </c>
      <c r="Q2987" s="63">
        <v>942</v>
      </c>
      <c r="R2987" s="63">
        <v>0</v>
      </c>
      <c r="S2987" s="63">
        <v>0</v>
      </c>
      <c r="T2987" s="63">
        <v>0</v>
      </c>
      <c r="U2987" s="63">
        <v>0</v>
      </c>
      <c r="V2987" s="63">
        <v>0</v>
      </c>
      <c r="W2987" s="63">
        <v>248</v>
      </c>
      <c r="X2987" s="63">
        <v>0</v>
      </c>
      <c r="Y2987" s="63">
        <v>0</v>
      </c>
      <c r="Z2987" s="63">
        <v>0</v>
      </c>
      <c r="AA2987" s="63">
        <v>0</v>
      </c>
      <c r="AB2987" s="63">
        <v>0</v>
      </c>
      <c r="AC2987" s="63">
        <v>0</v>
      </c>
      <c r="AD2987" s="63">
        <v>0</v>
      </c>
      <c r="AE2987" s="63">
        <v>0</v>
      </c>
      <c r="AF2987" s="63">
        <v>0</v>
      </c>
      <c r="AG2987" s="63">
        <v>0</v>
      </c>
      <c r="AH2987" s="63">
        <v>0</v>
      </c>
      <c r="AI2987" s="63">
        <v>0</v>
      </c>
      <c r="AJ2987" s="63">
        <v>0</v>
      </c>
      <c r="AK2987" s="63">
        <v>0</v>
      </c>
      <c r="AL2987" s="63">
        <v>0</v>
      </c>
      <c r="AM2987" s="63">
        <v>0</v>
      </c>
      <c r="AN2987" s="63">
        <v>0</v>
      </c>
      <c r="AO2987" s="63">
        <v>0</v>
      </c>
      <c r="AP2987" s="63">
        <v>0</v>
      </c>
      <c r="AQ2987" s="63">
        <v>0</v>
      </c>
      <c r="AR2987" s="63">
        <v>0</v>
      </c>
      <c r="AS2987" s="63">
        <v>0</v>
      </c>
      <c r="AT2987" s="63">
        <v>0</v>
      </c>
      <c r="AU2987" s="63">
        <v>0</v>
      </c>
      <c r="AV2987" s="63">
        <v>0</v>
      </c>
      <c r="AW2987" s="63">
        <v>0</v>
      </c>
      <c r="AX2987" s="63">
        <v>0</v>
      </c>
      <c r="AY2987" s="63">
        <v>0</v>
      </c>
      <c r="BA2987" s="5">
        <f>IF(Q2987&gt;0,RANK(Q2987,(N2987:P2987,Q2987:AE2987)),0)</f>
        <v>3</v>
      </c>
      <c r="BB2987" s="5">
        <f>IF(R2987&gt;0,RANK(R2987,(N2987:P2987,Q2987:AE2987)),0)</f>
        <v>0</v>
      </c>
      <c r="BC2987" s="5">
        <f>IF(T2987&gt;0,RANK(T2987,(N2987:P2987,Q2987:AE2987)),0)</f>
        <v>0</v>
      </c>
      <c r="BD2987" s="5">
        <f>IF(S2987&gt;0,RANK(S2987,(N2987:P2987,Q2987:AE2987)),0)</f>
        <v>0</v>
      </c>
      <c r="BE2987" s="2">
        <f t="shared" si="1140"/>
        <v>2.0916135621822058E-2</v>
      </c>
      <c r="BF2987" s="2">
        <f t="shared" si="1141"/>
        <v>0</v>
      </c>
      <c r="BG2987" s="2">
        <f t="shared" si="1142"/>
        <v>0</v>
      </c>
      <c r="BH2987" s="2">
        <f t="shared" si="1143"/>
        <v>0</v>
      </c>
      <c r="BJ2987" t="s">
        <v>1405</v>
      </c>
      <c r="BK2987" t="s">
        <v>1594</v>
      </c>
      <c r="BL2987">
        <v>9</v>
      </c>
      <c r="BN2987" s="112">
        <v>51</v>
      </c>
      <c r="BO2987" s="114">
        <v>121</v>
      </c>
      <c r="BP2987" s="118">
        <f t="shared" si="1145"/>
        <v>51121</v>
      </c>
      <c r="BQ2987" s="118">
        <f t="shared" si="1144"/>
        <v>51121</v>
      </c>
      <c r="BR2987" s="5" t="s">
        <v>3151</v>
      </c>
      <c r="BZ2987" s="63" t="str">
        <f>IF($BL2987&lt;&gt;"","",SUMIF(#REF!,$BP2987,#REF!)-N2987)</f>
        <v/>
      </c>
      <c r="CA2987" s="63" t="str">
        <f>IF($BL2987&lt;&gt;"","",SUMIF(#REF!,$BP2987,#REF!)-O2987)</f>
        <v/>
      </c>
      <c r="CB2987" s="63" t="str">
        <f>IF($BL2987&lt;&gt;"","",SUMIF(#REF!,$BP2987,#REF!)-P2987)</f>
        <v/>
      </c>
      <c r="CC2987" s="63" t="str">
        <f>IF($BL2987&lt;&gt;"","",SUMIF(#REF!,$BP2987,#REF!)-Q2987)</f>
        <v/>
      </c>
      <c r="CD2987" s="63" t="str">
        <f>IF(BP2987&lt;&gt;"","",SUMIF(#REF!,$BP2987,#REF!)-R2987)</f>
        <v/>
      </c>
    </row>
    <row r="2988" spans="1:82" ht="15" hidden="1" customHeight="1" outlineLevel="1">
      <c r="A2988" t="s">
        <v>424</v>
      </c>
      <c r="B2988" t="s">
        <v>1594</v>
      </c>
      <c r="C2988" s="1">
        <f t="shared" si="1135"/>
        <v>9316</v>
      </c>
      <c r="D2988" s="5">
        <f>IF(N2988&gt;0, RANK(N2988,(N2988:P2988,Q2988:AE2988)),0)</f>
        <v>2</v>
      </c>
      <c r="E2988" s="5">
        <f>IF(O2988&gt;0,RANK(O2988,(N2988:P2988,Q2988:AE2988)),0)</f>
        <v>1</v>
      </c>
      <c r="F2988" s="5">
        <f>IF(P2988&gt;0,RANK(P2988,(N2988:P2988,Q2988:AE2988)),0)</f>
        <v>0</v>
      </c>
      <c r="G2988" s="129">
        <f t="shared" si="1133"/>
        <v>485</v>
      </c>
      <c r="H2988" s="134">
        <f t="shared" si="1134"/>
        <v>5.2060970373550883E-2</v>
      </c>
      <c r="I2988" s="2"/>
      <c r="J2988" s="2">
        <f t="shared" si="1136"/>
        <v>0.46446972949763848</v>
      </c>
      <c r="K2988" s="2">
        <f t="shared" si="1137"/>
        <v>0.51653069987118938</v>
      </c>
      <c r="L2988" s="2">
        <f t="shared" si="1138"/>
        <v>0</v>
      </c>
      <c r="M2988" s="2">
        <f t="shared" si="1139"/>
        <v>1.899957063117208E-2</v>
      </c>
      <c r="N2988" s="63">
        <v>4327</v>
      </c>
      <c r="O2988" s="63">
        <v>4812</v>
      </c>
      <c r="P2988" s="63">
        <v>0</v>
      </c>
      <c r="Q2988" s="63">
        <v>150</v>
      </c>
      <c r="R2988" s="63">
        <v>0</v>
      </c>
      <c r="S2988" s="63">
        <v>0</v>
      </c>
      <c r="T2988" s="63">
        <v>0</v>
      </c>
      <c r="U2988" s="63">
        <v>0</v>
      </c>
      <c r="V2988" s="63">
        <v>0</v>
      </c>
      <c r="W2988" s="63">
        <v>27</v>
      </c>
      <c r="X2988" s="63">
        <v>0</v>
      </c>
      <c r="Y2988" s="63">
        <v>0</v>
      </c>
      <c r="Z2988" s="63">
        <v>0</v>
      </c>
      <c r="AA2988" s="63">
        <v>0</v>
      </c>
      <c r="AB2988" s="63">
        <v>0</v>
      </c>
      <c r="AC2988" s="63">
        <v>0</v>
      </c>
      <c r="AD2988" s="63">
        <v>0</v>
      </c>
      <c r="AE2988" s="63">
        <v>0</v>
      </c>
      <c r="AF2988" s="63">
        <v>0</v>
      </c>
      <c r="AG2988" s="63">
        <v>0</v>
      </c>
      <c r="AH2988" s="63">
        <v>0</v>
      </c>
      <c r="AI2988" s="63">
        <v>0</v>
      </c>
      <c r="AJ2988" s="63">
        <v>0</v>
      </c>
      <c r="AK2988" s="63">
        <v>0</v>
      </c>
      <c r="AL2988" s="63">
        <v>0</v>
      </c>
      <c r="AM2988" s="63">
        <v>0</v>
      </c>
      <c r="AN2988" s="63">
        <v>0</v>
      </c>
      <c r="AO2988" s="63">
        <v>0</v>
      </c>
      <c r="AP2988" s="63">
        <v>0</v>
      </c>
      <c r="AQ2988" s="63">
        <v>0</v>
      </c>
      <c r="AR2988" s="63">
        <v>0</v>
      </c>
      <c r="AS2988" s="63">
        <v>0</v>
      </c>
      <c r="AT2988" s="63">
        <v>0</v>
      </c>
      <c r="AU2988" s="63">
        <v>0</v>
      </c>
      <c r="AV2988" s="63">
        <v>0</v>
      </c>
      <c r="AW2988" s="63">
        <v>0</v>
      </c>
      <c r="AX2988" s="63">
        <v>0</v>
      </c>
      <c r="AY2988" s="63">
        <v>0</v>
      </c>
      <c r="BA2988" s="5">
        <f>IF(Q2988&gt;0,RANK(Q2988,(N2988:P2988,Q2988:AE2988)),0)</f>
        <v>3</v>
      </c>
      <c r="BB2988" s="5">
        <f>IF(R2988&gt;0,RANK(R2988,(N2988:P2988,Q2988:AE2988)),0)</f>
        <v>0</v>
      </c>
      <c r="BC2988" s="5">
        <f>IF(T2988&gt;0,RANK(T2988,(N2988:P2988,Q2988:AE2988)),0)</f>
        <v>0</v>
      </c>
      <c r="BD2988" s="5">
        <f>IF(S2988&gt;0,RANK(S2988,(N2988:P2988,Q2988:AE2988)),0)</f>
        <v>0</v>
      </c>
      <c r="BE2988" s="2">
        <f t="shared" si="1140"/>
        <v>1.6101331043366252E-2</v>
      </c>
      <c r="BF2988" s="2">
        <f t="shared" si="1141"/>
        <v>0</v>
      </c>
      <c r="BG2988" s="2">
        <f t="shared" si="1142"/>
        <v>0</v>
      </c>
      <c r="BH2988" s="2">
        <f t="shared" si="1143"/>
        <v>0</v>
      </c>
      <c r="BJ2988" t="s">
        <v>424</v>
      </c>
      <c r="BK2988" t="s">
        <v>1594</v>
      </c>
      <c r="BL2988">
        <v>5</v>
      </c>
      <c r="BN2988" s="112">
        <v>51</v>
      </c>
      <c r="BO2988" s="114">
        <v>125</v>
      </c>
      <c r="BP2988" s="118">
        <f t="shared" si="1145"/>
        <v>51125</v>
      </c>
      <c r="BQ2988" s="118">
        <f t="shared" si="1144"/>
        <v>51125</v>
      </c>
      <c r="BR2988" s="5" t="s">
        <v>3151</v>
      </c>
      <c r="BZ2988" s="63" t="str">
        <f>IF($BL2988&lt;&gt;"","",SUMIF(#REF!,$BP2988,#REF!)-N2988)</f>
        <v/>
      </c>
      <c r="CA2988" s="63" t="str">
        <f>IF($BL2988&lt;&gt;"","",SUMIF(#REF!,$BP2988,#REF!)-O2988)</f>
        <v/>
      </c>
      <c r="CB2988" s="63" t="str">
        <f>IF($BL2988&lt;&gt;"","",SUMIF(#REF!,$BP2988,#REF!)-P2988)</f>
        <v/>
      </c>
      <c r="CC2988" s="63" t="str">
        <f>IF($BL2988&lt;&gt;"","",SUMIF(#REF!,$BP2988,#REF!)-Q2988)</f>
        <v/>
      </c>
      <c r="CD2988" s="63" t="str">
        <f>IF(BP2988&lt;&gt;"","",SUMIF(#REF!,$BP2988,#REF!)-R2988)</f>
        <v/>
      </c>
    </row>
    <row r="2989" spans="1:82" ht="15" hidden="1" customHeight="1" outlineLevel="1">
      <c r="A2989" t="s">
        <v>2553</v>
      </c>
      <c r="B2989" t="s">
        <v>1594</v>
      </c>
      <c r="C2989" s="1">
        <f t="shared" si="1135"/>
        <v>14463</v>
      </c>
      <c r="D2989" s="5">
        <f>IF(N2989&gt;0, RANK(N2989,(N2989:P2989,Q2989:AE2989)),0)</f>
        <v>2</v>
      </c>
      <c r="E2989" s="5">
        <f>IF(O2989&gt;0,RANK(O2989,(N2989:P2989,Q2989:AE2989)),0)</f>
        <v>1</v>
      </c>
      <c r="F2989" s="5">
        <f>IF(P2989&gt;0,RANK(P2989,(N2989:P2989,Q2989:AE2989)),0)</f>
        <v>0</v>
      </c>
      <c r="G2989" s="129">
        <f t="shared" si="1133"/>
        <v>5010</v>
      </c>
      <c r="H2989" s="134">
        <f t="shared" si="1134"/>
        <v>0.34640116158473344</v>
      </c>
      <c r="I2989" s="2"/>
      <c r="J2989" s="2">
        <f t="shared" si="1136"/>
        <v>0.31950494364931203</v>
      </c>
      <c r="K2989" s="2">
        <f t="shared" si="1137"/>
        <v>0.66590610523404548</v>
      </c>
      <c r="L2989" s="2">
        <f t="shared" si="1138"/>
        <v>0</v>
      </c>
      <c r="M2989" s="2">
        <f t="shared" si="1139"/>
        <v>1.458895111664249E-2</v>
      </c>
      <c r="N2989" s="63">
        <v>4621</v>
      </c>
      <c r="O2989" s="63">
        <v>9631</v>
      </c>
      <c r="P2989" s="63">
        <v>0</v>
      </c>
      <c r="Q2989" s="63">
        <v>172</v>
      </c>
      <c r="R2989" s="63">
        <v>0</v>
      </c>
      <c r="S2989" s="63">
        <v>0</v>
      </c>
      <c r="T2989" s="63">
        <v>0</v>
      </c>
      <c r="U2989" s="63">
        <v>0</v>
      </c>
      <c r="V2989" s="63">
        <v>0</v>
      </c>
      <c r="W2989" s="63">
        <v>39</v>
      </c>
      <c r="X2989" s="63">
        <v>0</v>
      </c>
      <c r="Y2989" s="63">
        <v>0</v>
      </c>
      <c r="Z2989" s="63">
        <v>0</v>
      </c>
      <c r="AA2989" s="63">
        <v>0</v>
      </c>
      <c r="AB2989" s="63">
        <v>0</v>
      </c>
      <c r="AC2989" s="63">
        <v>0</v>
      </c>
      <c r="AD2989" s="63">
        <v>0</v>
      </c>
      <c r="AE2989" s="63">
        <v>0</v>
      </c>
      <c r="AF2989" s="63">
        <v>0</v>
      </c>
      <c r="AG2989" s="63">
        <v>0</v>
      </c>
      <c r="AH2989" s="63">
        <v>0</v>
      </c>
      <c r="AI2989" s="63">
        <v>0</v>
      </c>
      <c r="AJ2989" s="63">
        <v>0</v>
      </c>
      <c r="AK2989" s="63">
        <v>0</v>
      </c>
      <c r="AL2989" s="63">
        <v>0</v>
      </c>
      <c r="AM2989" s="63">
        <v>0</v>
      </c>
      <c r="AN2989" s="63">
        <v>0</v>
      </c>
      <c r="AO2989" s="63">
        <v>0</v>
      </c>
      <c r="AP2989" s="63">
        <v>0</v>
      </c>
      <c r="AQ2989" s="63">
        <v>0</v>
      </c>
      <c r="AR2989" s="63">
        <v>0</v>
      </c>
      <c r="AS2989" s="63">
        <v>0</v>
      </c>
      <c r="AT2989" s="63">
        <v>0</v>
      </c>
      <c r="AU2989" s="63">
        <v>0</v>
      </c>
      <c r="AV2989" s="63">
        <v>0</v>
      </c>
      <c r="AW2989" s="63">
        <v>0</v>
      </c>
      <c r="AX2989" s="63">
        <v>0</v>
      </c>
      <c r="AY2989" s="63">
        <v>0</v>
      </c>
      <c r="BA2989" s="5">
        <f>IF(Q2989&gt;0,RANK(Q2989,(N2989:P2989,Q2989:AE2989)),0)</f>
        <v>3</v>
      </c>
      <c r="BB2989" s="5">
        <f>IF(R2989&gt;0,RANK(R2989,(N2989:P2989,Q2989:AE2989)),0)</f>
        <v>0</v>
      </c>
      <c r="BC2989" s="5">
        <f>IF(T2989&gt;0,RANK(T2989,(N2989:P2989,Q2989:AE2989)),0)</f>
        <v>0</v>
      </c>
      <c r="BD2989" s="5">
        <f>IF(S2989&gt;0,RANK(S2989,(N2989:P2989,Q2989:AE2989)),0)</f>
        <v>0</v>
      </c>
      <c r="BE2989" s="2">
        <f t="shared" si="1140"/>
        <v>1.1892415128258314E-2</v>
      </c>
      <c r="BF2989" s="2">
        <f t="shared" si="1141"/>
        <v>0</v>
      </c>
      <c r="BG2989" s="2">
        <f t="shared" si="1142"/>
        <v>0</v>
      </c>
      <c r="BH2989" s="2">
        <f t="shared" si="1143"/>
        <v>0</v>
      </c>
      <c r="BJ2989" t="s">
        <v>2553</v>
      </c>
      <c r="BK2989" t="s">
        <v>1594</v>
      </c>
      <c r="BL2989">
        <v>1</v>
      </c>
      <c r="BN2989" s="112">
        <v>51</v>
      </c>
      <c r="BO2989" s="114">
        <v>127</v>
      </c>
      <c r="BP2989" s="118">
        <f t="shared" si="1145"/>
        <v>51127</v>
      </c>
      <c r="BQ2989" s="118">
        <f t="shared" si="1144"/>
        <v>51127</v>
      </c>
      <c r="BR2989" s="5" t="s">
        <v>3151</v>
      </c>
      <c r="BZ2989" s="63" t="str">
        <f>IF($BL2989&lt;&gt;"","",SUMIF(#REF!,$BP2989,#REF!)-N2989)</f>
        <v/>
      </c>
      <c r="CA2989" s="63" t="str">
        <f>IF($BL2989&lt;&gt;"","",SUMIF(#REF!,$BP2989,#REF!)-O2989)</f>
        <v/>
      </c>
      <c r="CB2989" s="63" t="str">
        <f>IF($BL2989&lt;&gt;"","",SUMIF(#REF!,$BP2989,#REF!)-P2989)</f>
        <v/>
      </c>
      <c r="CC2989" s="63" t="str">
        <f>IF($BL2989&lt;&gt;"","",SUMIF(#REF!,$BP2989,#REF!)-Q2989)</f>
        <v/>
      </c>
      <c r="CD2989" s="63" t="str">
        <f>IF(BP2989&lt;&gt;"","",SUMIF(#REF!,$BP2989,#REF!)-R2989)</f>
        <v/>
      </c>
    </row>
    <row r="2990" spans="1:82" ht="15" hidden="1" customHeight="1" outlineLevel="1">
      <c r="A2990" t="s">
        <v>2750</v>
      </c>
      <c r="B2990" t="s">
        <v>1594</v>
      </c>
      <c r="C2990" s="1">
        <f t="shared" si="1135"/>
        <v>6732</v>
      </c>
      <c r="D2990" s="5">
        <f>IF(N2990&gt;0, RANK(N2990,(N2990:P2990,Q2990:AE2990)),0)</f>
        <v>1</v>
      </c>
      <c r="E2990" s="5">
        <f>IF(O2990&gt;0,RANK(O2990,(N2990:P2990,Q2990:AE2990)),0)</f>
        <v>2</v>
      </c>
      <c r="F2990" s="5">
        <f>IF(P2990&gt;0,RANK(P2990,(N2990:P2990,Q2990:AE2990)),0)</f>
        <v>0</v>
      </c>
      <c r="G2990" s="129">
        <f t="shared" si="1133"/>
        <v>712</v>
      </c>
      <c r="H2990" s="134">
        <f t="shared" si="1134"/>
        <v>0.10576351752822341</v>
      </c>
      <c r="I2990" s="2"/>
      <c r="J2990" s="2">
        <f t="shared" si="1136"/>
        <v>0.54471182412358887</v>
      </c>
      <c r="K2990" s="2">
        <f t="shared" si="1137"/>
        <v>0.43894830659536543</v>
      </c>
      <c r="L2990" s="2">
        <f t="shared" si="1138"/>
        <v>0</v>
      </c>
      <c r="M2990" s="2">
        <f t="shared" si="1139"/>
        <v>1.6339869281045694E-2</v>
      </c>
      <c r="N2990" s="63">
        <v>3667</v>
      </c>
      <c r="O2990" s="63">
        <v>2955</v>
      </c>
      <c r="P2990" s="63">
        <v>0</v>
      </c>
      <c r="Q2990" s="63">
        <v>100</v>
      </c>
      <c r="R2990" s="63">
        <v>0</v>
      </c>
      <c r="S2990" s="63">
        <v>0</v>
      </c>
      <c r="T2990" s="63">
        <v>0</v>
      </c>
      <c r="U2990" s="63">
        <v>0</v>
      </c>
      <c r="V2990" s="63">
        <v>0</v>
      </c>
      <c r="W2990" s="63">
        <v>10</v>
      </c>
      <c r="X2990" s="63">
        <v>0</v>
      </c>
      <c r="Y2990" s="63">
        <v>0</v>
      </c>
      <c r="Z2990" s="63">
        <v>0</v>
      </c>
      <c r="AA2990" s="63">
        <v>0</v>
      </c>
      <c r="AB2990" s="63">
        <v>0</v>
      </c>
      <c r="AC2990" s="63">
        <v>0</v>
      </c>
      <c r="AD2990" s="63">
        <v>0</v>
      </c>
      <c r="AE2990" s="63">
        <v>0</v>
      </c>
      <c r="AF2990" s="63">
        <v>0</v>
      </c>
      <c r="AG2990" s="63">
        <v>0</v>
      </c>
      <c r="AH2990" s="63">
        <v>0</v>
      </c>
      <c r="AI2990" s="63">
        <v>0</v>
      </c>
      <c r="AJ2990" s="63">
        <v>0</v>
      </c>
      <c r="AK2990" s="63">
        <v>0</v>
      </c>
      <c r="AL2990" s="63">
        <v>0</v>
      </c>
      <c r="AM2990" s="63">
        <v>0</v>
      </c>
      <c r="AN2990" s="63">
        <v>0</v>
      </c>
      <c r="AO2990" s="63">
        <v>0</v>
      </c>
      <c r="AP2990" s="63">
        <v>0</v>
      </c>
      <c r="AQ2990" s="63">
        <v>0</v>
      </c>
      <c r="AR2990" s="63">
        <v>0</v>
      </c>
      <c r="AS2990" s="63">
        <v>0</v>
      </c>
      <c r="AT2990" s="63">
        <v>0</v>
      </c>
      <c r="AU2990" s="63">
        <v>0</v>
      </c>
      <c r="AV2990" s="63">
        <v>0</v>
      </c>
      <c r="AW2990" s="63">
        <v>0</v>
      </c>
      <c r="AX2990" s="63">
        <v>0</v>
      </c>
      <c r="AY2990" s="63">
        <v>0</v>
      </c>
      <c r="BA2990" s="5">
        <f>IF(Q2990&gt;0,RANK(Q2990,(N2990:P2990,Q2990:AE2990)),0)</f>
        <v>3</v>
      </c>
      <c r="BB2990" s="5">
        <f>IF(R2990&gt;0,RANK(R2990,(N2990:P2990,Q2990:AE2990)),0)</f>
        <v>0</v>
      </c>
      <c r="BC2990" s="5">
        <f>IF(T2990&gt;0,RANK(T2990,(N2990:P2990,Q2990:AE2990)),0)</f>
        <v>0</v>
      </c>
      <c r="BD2990" s="5">
        <f>IF(S2990&gt;0,RANK(S2990,(N2990:P2990,Q2990:AE2990)),0)</f>
        <v>0</v>
      </c>
      <c r="BE2990" s="2">
        <f t="shared" si="1140"/>
        <v>1.4854426619132501E-2</v>
      </c>
      <c r="BF2990" s="2">
        <f t="shared" si="1141"/>
        <v>0</v>
      </c>
      <c r="BG2990" s="2">
        <f t="shared" si="1142"/>
        <v>0</v>
      </c>
      <c r="BH2990" s="2">
        <f t="shared" si="1143"/>
        <v>0</v>
      </c>
      <c r="BJ2990" t="s">
        <v>2750</v>
      </c>
      <c r="BK2990" t="s">
        <v>1594</v>
      </c>
      <c r="BL2990">
        <v>2</v>
      </c>
      <c r="BN2990" s="112">
        <v>51</v>
      </c>
      <c r="BO2990" s="114">
        <v>131</v>
      </c>
      <c r="BP2990" s="118">
        <f t="shared" si="1145"/>
        <v>51131</v>
      </c>
      <c r="BQ2990" s="118">
        <f t="shared" si="1144"/>
        <v>51131</v>
      </c>
      <c r="BR2990" s="5" t="s">
        <v>3151</v>
      </c>
      <c r="BZ2990" s="63" t="str">
        <f>IF($BL2990&lt;&gt;"","",SUMIF(#REF!,$BP2990,#REF!)-N2990)</f>
        <v/>
      </c>
      <c r="CA2990" s="63" t="str">
        <f>IF($BL2990&lt;&gt;"","",SUMIF(#REF!,$BP2990,#REF!)-O2990)</f>
        <v/>
      </c>
      <c r="CB2990" s="63" t="str">
        <f>IF($BL2990&lt;&gt;"","",SUMIF(#REF!,$BP2990,#REF!)-P2990)</f>
        <v/>
      </c>
      <c r="CC2990" s="63" t="str">
        <f>IF($BL2990&lt;&gt;"","",SUMIF(#REF!,$BP2990,#REF!)-Q2990)</f>
        <v/>
      </c>
      <c r="CD2990" s="63" t="str">
        <f>IF(BP2990&lt;&gt;"","",SUMIF(#REF!,$BP2990,#REF!)-R2990)</f>
        <v/>
      </c>
    </row>
    <row r="2991" spans="1:82" ht="15" hidden="1" customHeight="1" outlineLevel="1">
      <c r="A2991" t="s">
        <v>2937</v>
      </c>
      <c r="B2991" t="s">
        <v>1594</v>
      </c>
      <c r="C2991" s="1">
        <f t="shared" si="1135"/>
        <v>7815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0</v>
      </c>
      <c r="G2991" s="129">
        <f t="shared" si="1133"/>
        <v>1233</v>
      </c>
      <c r="H2991" s="134">
        <f t="shared" si="1134"/>
        <v>0.15777351247600768</v>
      </c>
      <c r="I2991" s="2"/>
      <c r="J2991" s="2">
        <f t="shared" si="1136"/>
        <v>0.41612284069097888</v>
      </c>
      <c r="K2991" s="2">
        <f t="shared" si="1137"/>
        <v>0.57389635316698662</v>
      </c>
      <c r="L2991" s="2">
        <f t="shared" si="1138"/>
        <v>0</v>
      </c>
      <c r="M2991" s="2">
        <f t="shared" si="1139"/>
        <v>9.9808061420344485E-3</v>
      </c>
      <c r="N2991" s="63">
        <v>3252</v>
      </c>
      <c r="O2991" s="63">
        <v>4485</v>
      </c>
      <c r="P2991" s="63">
        <v>0</v>
      </c>
      <c r="Q2991" s="63">
        <v>56</v>
      </c>
      <c r="R2991" s="63">
        <v>0</v>
      </c>
      <c r="S2991" s="63">
        <v>0</v>
      </c>
      <c r="T2991" s="63">
        <v>0</v>
      </c>
      <c r="U2991" s="63">
        <v>0</v>
      </c>
      <c r="V2991" s="63">
        <v>0</v>
      </c>
      <c r="W2991" s="63">
        <v>22</v>
      </c>
      <c r="X2991" s="63">
        <v>0</v>
      </c>
      <c r="Y2991" s="63">
        <v>0</v>
      </c>
      <c r="Z2991" s="63">
        <v>0</v>
      </c>
      <c r="AA2991" s="63">
        <v>0</v>
      </c>
      <c r="AB2991" s="63">
        <v>0</v>
      </c>
      <c r="AC2991" s="63">
        <v>0</v>
      </c>
      <c r="AD2991" s="63">
        <v>0</v>
      </c>
      <c r="AE2991" s="63">
        <v>0</v>
      </c>
      <c r="AF2991" s="63">
        <v>0</v>
      </c>
      <c r="AG2991" s="63">
        <v>0</v>
      </c>
      <c r="AH2991" s="63">
        <v>0</v>
      </c>
      <c r="AI2991" s="63">
        <v>0</v>
      </c>
      <c r="AJ2991" s="63">
        <v>0</v>
      </c>
      <c r="AK2991" s="63">
        <v>0</v>
      </c>
      <c r="AL2991" s="63">
        <v>0</v>
      </c>
      <c r="AM2991" s="63">
        <v>0</v>
      </c>
      <c r="AN2991" s="63">
        <v>0</v>
      </c>
      <c r="AO2991" s="63">
        <v>0</v>
      </c>
      <c r="AP2991" s="63">
        <v>0</v>
      </c>
      <c r="AQ2991" s="63">
        <v>0</v>
      </c>
      <c r="AR2991" s="63">
        <v>0</v>
      </c>
      <c r="AS2991" s="63">
        <v>0</v>
      </c>
      <c r="AT2991" s="63">
        <v>0</v>
      </c>
      <c r="AU2991" s="63">
        <v>0</v>
      </c>
      <c r="AV2991" s="63">
        <v>0</v>
      </c>
      <c r="AW2991" s="63">
        <v>0</v>
      </c>
      <c r="AX2991" s="63">
        <v>0</v>
      </c>
      <c r="AY2991" s="63">
        <v>0</v>
      </c>
      <c r="BA2991" s="5">
        <f>IF(Q2991&gt;0,RANK(Q2991,(N2991:P2991,Q2991:AE2991)),0)</f>
        <v>3</v>
      </c>
      <c r="BB2991" s="5">
        <f>IF(R2991&gt;0,RANK(R2991,(N2991:P2991,Q2991:AE2991)),0)</f>
        <v>0</v>
      </c>
      <c r="BC2991" s="5">
        <f>IF(T2991&gt;0,RANK(T2991,(N2991:P2991,Q2991:AE2991)),0)</f>
        <v>0</v>
      </c>
      <c r="BD2991" s="5">
        <f>IF(S2991&gt;0,RANK(S2991,(N2991:P2991,Q2991:AE2991)),0)</f>
        <v>0</v>
      </c>
      <c r="BE2991" s="2">
        <f t="shared" si="1140"/>
        <v>7.165706973768394E-3</v>
      </c>
      <c r="BF2991" s="2">
        <f t="shared" si="1141"/>
        <v>0</v>
      </c>
      <c r="BG2991" s="2">
        <f t="shared" si="1142"/>
        <v>0</v>
      </c>
      <c r="BH2991" s="2">
        <f t="shared" si="1143"/>
        <v>0</v>
      </c>
      <c r="BJ2991" t="s">
        <v>2937</v>
      </c>
      <c r="BK2991" t="s">
        <v>1594</v>
      </c>
      <c r="BL2991">
        <v>1</v>
      </c>
      <c r="BN2991" s="112">
        <v>51</v>
      </c>
      <c r="BO2991" s="114">
        <v>133</v>
      </c>
      <c r="BP2991" s="118">
        <f t="shared" si="1145"/>
        <v>51133</v>
      </c>
      <c r="BQ2991" s="118">
        <f t="shared" si="1144"/>
        <v>51133</v>
      </c>
      <c r="BR2991" s="5" t="s">
        <v>3151</v>
      </c>
      <c r="BZ2991" s="63" t="str">
        <f>IF($BL2991&lt;&gt;"","",SUMIF(#REF!,$BP2991,#REF!)-N2991)</f>
        <v/>
      </c>
      <c r="CA2991" s="63" t="str">
        <f>IF($BL2991&lt;&gt;"","",SUMIF(#REF!,$BP2991,#REF!)-O2991)</f>
        <v/>
      </c>
      <c r="CB2991" s="63" t="str">
        <f>IF($BL2991&lt;&gt;"","",SUMIF(#REF!,$BP2991,#REF!)-P2991)</f>
        <v/>
      </c>
      <c r="CC2991" s="63" t="str">
        <f>IF($BL2991&lt;&gt;"","",SUMIF(#REF!,$BP2991,#REF!)-Q2991)</f>
        <v/>
      </c>
      <c r="CD2991" s="63" t="str">
        <f>IF(BP2991&lt;&gt;"","",SUMIF(#REF!,$BP2991,#REF!)-R2991)</f>
        <v/>
      </c>
    </row>
    <row r="2992" spans="1:82" ht="15" hidden="1" customHeight="1" outlineLevel="1">
      <c r="A2992" t="s">
        <v>3001</v>
      </c>
      <c r="B2992" t="s">
        <v>1594</v>
      </c>
      <c r="C2992" s="1">
        <f t="shared" ref="C2992:C3023" si="1146">SUM(N2992:AY2992)</f>
        <v>7078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0</v>
      </c>
      <c r="G2992" s="129">
        <f t="shared" si="1133"/>
        <v>1056</v>
      </c>
      <c r="H2992" s="134">
        <f t="shared" si="1134"/>
        <v>0.14919468776490535</v>
      </c>
      <c r="I2992" s="2"/>
      <c r="J2992" s="2">
        <f t="shared" ref="J2992:J3023" si="1147">IF($C2992=0,"-",N2992/$C2992)</f>
        <v>0.41975134218705851</v>
      </c>
      <c r="K2992" s="2">
        <f t="shared" ref="K2992:K3023" si="1148">IF($C2992=0,"-",O2992/$C2992)</f>
        <v>0.56894602995196386</v>
      </c>
      <c r="L2992" s="2">
        <f t="shared" ref="L2992:L3023" si="1149">IF($C2992=0,"-",P2992/$C2992)</f>
        <v>0</v>
      </c>
      <c r="M2992" s="2">
        <f t="shared" ref="M2992:M3023" si="1150">IF(C2992=0,"-",(1-J2992-K2992-L2992))</f>
        <v>1.1302627860977688E-2</v>
      </c>
      <c r="N2992" s="63">
        <v>2971</v>
      </c>
      <c r="O2992" s="63">
        <v>4027</v>
      </c>
      <c r="P2992" s="63">
        <v>0</v>
      </c>
      <c r="Q2992" s="63">
        <v>72</v>
      </c>
      <c r="R2992" s="63">
        <v>0</v>
      </c>
      <c r="S2992" s="63">
        <v>0</v>
      </c>
      <c r="T2992" s="63">
        <v>0</v>
      </c>
      <c r="U2992" s="63">
        <v>0</v>
      </c>
      <c r="V2992" s="63">
        <v>0</v>
      </c>
      <c r="W2992" s="63">
        <v>8</v>
      </c>
      <c r="X2992" s="63">
        <v>0</v>
      </c>
      <c r="Y2992" s="63">
        <v>0</v>
      </c>
      <c r="Z2992" s="63">
        <v>0</v>
      </c>
      <c r="AA2992" s="63">
        <v>0</v>
      </c>
      <c r="AB2992" s="63">
        <v>0</v>
      </c>
      <c r="AC2992" s="63">
        <v>0</v>
      </c>
      <c r="AD2992" s="63">
        <v>0</v>
      </c>
      <c r="AE2992" s="63">
        <v>0</v>
      </c>
      <c r="AF2992" s="63">
        <v>0</v>
      </c>
      <c r="AG2992" s="63">
        <v>0</v>
      </c>
      <c r="AH2992" s="63">
        <v>0</v>
      </c>
      <c r="AI2992" s="63">
        <v>0</v>
      </c>
      <c r="AJ2992" s="63">
        <v>0</v>
      </c>
      <c r="AK2992" s="63">
        <v>0</v>
      </c>
      <c r="AL2992" s="63">
        <v>0</v>
      </c>
      <c r="AM2992" s="63">
        <v>0</v>
      </c>
      <c r="AN2992" s="63">
        <v>0</v>
      </c>
      <c r="AO2992" s="63">
        <v>0</v>
      </c>
      <c r="AP2992" s="63">
        <v>0</v>
      </c>
      <c r="AQ2992" s="63">
        <v>0</v>
      </c>
      <c r="AR2992" s="63">
        <v>0</v>
      </c>
      <c r="AS2992" s="63">
        <v>0</v>
      </c>
      <c r="AT2992" s="63">
        <v>0</v>
      </c>
      <c r="AU2992" s="63">
        <v>0</v>
      </c>
      <c r="AV2992" s="63">
        <v>0</v>
      </c>
      <c r="AW2992" s="63">
        <v>0</v>
      </c>
      <c r="AX2992" s="63">
        <v>0</v>
      </c>
      <c r="AY2992" s="63">
        <v>0</v>
      </c>
      <c r="BA2992" s="5">
        <f>IF(Q2992&gt;0,RANK(Q2992,(N2992:P2992,Q2992:AE2992)),0)</f>
        <v>3</v>
      </c>
      <c r="BB2992" s="5">
        <f>IF(R2992&gt;0,RANK(R2992,(N2992:P2992,Q2992:AE2992)),0)</f>
        <v>0</v>
      </c>
      <c r="BC2992" s="5">
        <f>IF(T2992&gt;0,RANK(T2992,(N2992:P2992,Q2992:AE2992)),0)</f>
        <v>0</v>
      </c>
      <c r="BD2992" s="5">
        <f>IF(S2992&gt;0,RANK(S2992,(N2992:P2992,Q2992:AE2992)),0)</f>
        <v>0</v>
      </c>
      <c r="BE2992" s="2">
        <f t="shared" ref="BE2992:BE3023" si="1151">IF($C2992=0,"-",Q2992/$C2992)</f>
        <v>1.0172365074879909E-2</v>
      </c>
      <c r="BF2992" s="2">
        <f t="shared" ref="BF2992:BF3023" si="1152">IF($C2992=0,"-",R2992/$C2992)</f>
        <v>0</v>
      </c>
      <c r="BG2992" s="2">
        <f t="shared" ref="BG2992:BG3023" si="1153">IF($C2992=0,"-",T2992/$C2992)</f>
        <v>0</v>
      </c>
      <c r="BH2992" s="2">
        <f t="shared" ref="BH2992:BH3023" si="1154">IF($C2992=0,"-",S2992/$C2992)</f>
        <v>0</v>
      </c>
      <c r="BJ2992" t="s">
        <v>3001</v>
      </c>
      <c r="BK2992" t="s">
        <v>1594</v>
      </c>
      <c r="BL2992">
        <v>7</v>
      </c>
      <c r="BN2992" s="112">
        <v>51</v>
      </c>
      <c r="BO2992" s="114">
        <v>135</v>
      </c>
      <c r="BP2992" s="118">
        <f t="shared" si="1145"/>
        <v>51135</v>
      </c>
      <c r="BQ2992" s="118">
        <f t="shared" si="1144"/>
        <v>51135</v>
      </c>
      <c r="BR2992" s="5" t="s">
        <v>3151</v>
      </c>
      <c r="BZ2992" s="63" t="str">
        <f>IF($BL2992&lt;&gt;"","",SUMIF(#REF!,$BP2992,#REF!)-N2992)</f>
        <v/>
      </c>
      <c r="CA2992" s="63" t="str">
        <f>IF($BL2992&lt;&gt;"","",SUMIF(#REF!,$BP2992,#REF!)-O2992)</f>
        <v/>
      </c>
      <c r="CB2992" s="63" t="str">
        <f>IF($BL2992&lt;&gt;"","",SUMIF(#REF!,$BP2992,#REF!)-P2992)</f>
        <v/>
      </c>
      <c r="CC2992" s="63" t="str">
        <f>IF($BL2992&lt;&gt;"","",SUMIF(#REF!,$BP2992,#REF!)-Q2992)</f>
        <v/>
      </c>
      <c r="CD2992" s="63" t="str">
        <f>IF(BP2992&lt;&gt;"","",SUMIF(#REF!,$BP2992,#REF!)-R2992)</f>
        <v/>
      </c>
    </row>
    <row r="2993" spans="1:82" ht="15" hidden="1" customHeight="1" outlineLevel="1">
      <c r="A2993" t="s">
        <v>2012</v>
      </c>
      <c r="B2993" t="s">
        <v>1594</v>
      </c>
      <c r="C2993" s="1">
        <f t="shared" si="1146"/>
        <v>20742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0</v>
      </c>
      <c r="G2993" s="129">
        <f t="shared" si="1133"/>
        <v>4431</v>
      </c>
      <c r="H2993" s="134">
        <f t="shared" si="1134"/>
        <v>0.21362452993925368</v>
      </c>
      <c r="I2993" s="2"/>
      <c r="J2993" s="2">
        <f t="shared" si="1147"/>
        <v>0.3854498119757015</v>
      </c>
      <c r="K2993" s="2">
        <f t="shared" si="1148"/>
        <v>0.59907434191495512</v>
      </c>
      <c r="L2993" s="2">
        <f t="shared" si="1149"/>
        <v>0</v>
      </c>
      <c r="M2993" s="2">
        <f t="shared" si="1150"/>
        <v>1.5475846109343383E-2</v>
      </c>
      <c r="N2993" s="63">
        <v>7995</v>
      </c>
      <c r="O2993" s="63">
        <v>12426</v>
      </c>
      <c r="P2993" s="63">
        <v>0</v>
      </c>
      <c r="Q2993" s="63">
        <v>267</v>
      </c>
      <c r="R2993" s="63">
        <v>0</v>
      </c>
      <c r="S2993" s="63">
        <v>0</v>
      </c>
      <c r="T2993" s="63">
        <v>0</v>
      </c>
      <c r="U2993" s="63">
        <v>0</v>
      </c>
      <c r="V2993" s="63">
        <v>0</v>
      </c>
      <c r="W2993" s="63">
        <v>54</v>
      </c>
      <c r="X2993" s="63">
        <v>0</v>
      </c>
      <c r="Y2993" s="63">
        <v>0</v>
      </c>
      <c r="Z2993" s="63">
        <v>0</v>
      </c>
      <c r="AA2993" s="63">
        <v>0</v>
      </c>
      <c r="AB2993" s="63">
        <v>0</v>
      </c>
      <c r="AC2993" s="63">
        <v>0</v>
      </c>
      <c r="AD2993" s="63">
        <v>0</v>
      </c>
      <c r="AE2993" s="63">
        <v>0</v>
      </c>
      <c r="AF2993" s="63">
        <v>0</v>
      </c>
      <c r="AG2993" s="63">
        <v>0</v>
      </c>
      <c r="AH2993" s="63">
        <v>0</v>
      </c>
      <c r="AI2993" s="63">
        <v>0</v>
      </c>
      <c r="AJ2993" s="63">
        <v>0</v>
      </c>
      <c r="AK2993" s="63">
        <v>0</v>
      </c>
      <c r="AL2993" s="63">
        <v>0</v>
      </c>
      <c r="AM2993" s="63">
        <v>0</v>
      </c>
      <c r="AN2993" s="63">
        <v>0</v>
      </c>
      <c r="AO2993" s="63">
        <v>0</v>
      </c>
      <c r="AP2993" s="63">
        <v>0</v>
      </c>
      <c r="AQ2993" s="63">
        <v>0</v>
      </c>
      <c r="AR2993" s="63">
        <v>0</v>
      </c>
      <c r="AS2993" s="63">
        <v>0</v>
      </c>
      <c r="AT2993" s="63">
        <v>0</v>
      </c>
      <c r="AU2993" s="63">
        <v>0</v>
      </c>
      <c r="AV2993" s="63">
        <v>0</v>
      </c>
      <c r="AW2993" s="63">
        <v>0</v>
      </c>
      <c r="AX2993" s="63">
        <v>0</v>
      </c>
      <c r="AY2993" s="63">
        <v>0</v>
      </c>
      <c r="BA2993" s="5">
        <f>IF(Q2993&gt;0,RANK(Q2993,(N2993:P2993,Q2993:AE2993)),0)</f>
        <v>3</v>
      </c>
      <c r="BB2993" s="5">
        <f>IF(R2993&gt;0,RANK(R2993,(N2993:P2993,Q2993:AE2993)),0)</f>
        <v>0</v>
      </c>
      <c r="BC2993" s="5">
        <f>IF(T2993&gt;0,RANK(T2993,(N2993:P2993,Q2993:AE2993)),0)</f>
        <v>0</v>
      </c>
      <c r="BD2993" s="5">
        <f>IF(S2993&gt;0,RANK(S2993,(N2993:P2993,Q2993:AE2993)),0)</f>
        <v>0</v>
      </c>
      <c r="BE2993" s="2">
        <f t="shared" si="1151"/>
        <v>1.2872432745154759E-2</v>
      </c>
      <c r="BF2993" s="2">
        <f t="shared" si="1152"/>
        <v>0</v>
      </c>
      <c r="BG2993" s="2">
        <f t="shared" si="1153"/>
        <v>0</v>
      </c>
      <c r="BH2993" s="2">
        <f t="shared" si="1154"/>
        <v>0</v>
      </c>
      <c r="BJ2993" t="s">
        <v>2012</v>
      </c>
      <c r="BK2993" t="s">
        <v>1594</v>
      </c>
      <c r="BL2993">
        <v>7</v>
      </c>
      <c r="BN2993" s="112">
        <v>51</v>
      </c>
      <c r="BO2993" s="114">
        <v>137</v>
      </c>
      <c r="BP2993" s="118">
        <f t="shared" si="1145"/>
        <v>51137</v>
      </c>
      <c r="BQ2993" s="118">
        <f t="shared" si="1144"/>
        <v>51137</v>
      </c>
      <c r="BR2993" s="5" t="s">
        <v>3151</v>
      </c>
      <c r="BZ2993" s="63" t="str">
        <f>IF($BL2993&lt;&gt;"","",SUMIF(#REF!,$BP2993,#REF!)-N2993)</f>
        <v/>
      </c>
      <c r="CA2993" s="63" t="str">
        <f>IF($BL2993&lt;&gt;"","",SUMIF(#REF!,$BP2993,#REF!)-O2993)</f>
        <v/>
      </c>
      <c r="CB2993" s="63" t="str">
        <f>IF($BL2993&lt;&gt;"","",SUMIF(#REF!,$BP2993,#REF!)-P2993)</f>
        <v/>
      </c>
      <c r="CC2993" s="63" t="str">
        <f>IF($BL2993&lt;&gt;"","",SUMIF(#REF!,$BP2993,#REF!)-Q2993)</f>
        <v/>
      </c>
      <c r="CD2993" s="63" t="str">
        <f>IF(BP2993&lt;&gt;"","",SUMIF(#REF!,$BP2993,#REF!)-R2993)</f>
        <v/>
      </c>
    </row>
    <row r="2994" spans="1:82" ht="15" hidden="1" customHeight="1" outlineLevel="1">
      <c r="A2994" t="s">
        <v>3002</v>
      </c>
      <c r="B2994" t="s">
        <v>1594</v>
      </c>
      <c r="C2994" s="1">
        <f t="shared" si="1146"/>
        <v>12514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0</v>
      </c>
      <c r="G2994" s="129">
        <f t="shared" si="1133"/>
        <v>6338</v>
      </c>
      <c r="H2994" s="134">
        <f t="shared" si="1134"/>
        <v>0.5064727505194182</v>
      </c>
      <c r="I2994" s="2"/>
      <c r="J2994" s="2">
        <f t="shared" si="1147"/>
        <v>0.24029087422087261</v>
      </c>
      <c r="K2994" s="2">
        <f t="shared" si="1148"/>
        <v>0.7467636247402909</v>
      </c>
      <c r="L2994" s="2">
        <f t="shared" si="1149"/>
        <v>0</v>
      </c>
      <c r="M2994" s="2">
        <f t="shared" si="1150"/>
        <v>1.2945501038836515E-2</v>
      </c>
      <c r="N2994" s="63">
        <v>3007</v>
      </c>
      <c r="O2994" s="63">
        <v>9345</v>
      </c>
      <c r="P2994" s="63">
        <v>0</v>
      </c>
      <c r="Q2994" s="63">
        <v>134</v>
      </c>
      <c r="R2994" s="63">
        <v>0</v>
      </c>
      <c r="S2994" s="63">
        <v>0</v>
      </c>
      <c r="T2994" s="63">
        <v>0</v>
      </c>
      <c r="U2994" s="63">
        <v>0</v>
      </c>
      <c r="V2994" s="63">
        <v>0</v>
      </c>
      <c r="W2994" s="63">
        <v>28</v>
      </c>
      <c r="X2994" s="63">
        <v>0</v>
      </c>
      <c r="Y2994" s="63">
        <v>0</v>
      </c>
      <c r="Z2994" s="63">
        <v>0</v>
      </c>
      <c r="AA2994" s="63">
        <v>0</v>
      </c>
      <c r="AB2994" s="63">
        <v>0</v>
      </c>
      <c r="AC2994" s="63">
        <v>0</v>
      </c>
      <c r="AD2994" s="63">
        <v>0</v>
      </c>
      <c r="AE2994" s="63">
        <v>0</v>
      </c>
      <c r="AF2994" s="63">
        <v>0</v>
      </c>
      <c r="AG2994" s="63">
        <v>0</v>
      </c>
      <c r="AH2994" s="63">
        <v>0</v>
      </c>
      <c r="AI2994" s="63">
        <v>0</v>
      </c>
      <c r="AJ2994" s="63">
        <v>0</v>
      </c>
      <c r="AK2994" s="63">
        <v>0</v>
      </c>
      <c r="AL2994" s="63">
        <v>0</v>
      </c>
      <c r="AM2994" s="63">
        <v>0</v>
      </c>
      <c r="AN2994" s="63">
        <v>0</v>
      </c>
      <c r="AO2994" s="63">
        <v>0</v>
      </c>
      <c r="AP2994" s="63">
        <v>0</v>
      </c>
      <c r="AQ2994" s="63">
        <v>0</v>
      </c>
      <c r="AR2994" s="63">
        <v>0</v>
      </c>
      <c r="AS2994" s="63">
        <v>0</v>
      </c>
      <c r="AT2994" s="63">
        <v>0</v>
      </c>
      <c r="AU2994" s="63">
        <v>0</v>
      </c>
      <c r="AV2994" s="63">
        <v>0</v>
      </c>
      <c r="AW2994" s="63">
        <v>0</v>
      </c>
      <c r="AX2994" s="63">
        <v>0</v>
      </c>
      <c r="AY2994" s="63">
        <v>0</v>
      </c>
      <c r="BA2994" s="5">
        <f>IF(Q2994&gt;0,RANK(Q2994,(N2994:P2994,Q2994:AE2994)),0)</f>
        <v>3</v>
      </c>
      <c r="BB2994" s="5">
        <f>IF(R2994&gt;0,RANK(R2994,(N2994:P2994,Q2994:AE2994)),0)</f>
        <v>0</v>
      </c>
      <c r="BC2994" s="5">
        <f>IF(T2994&gt;0,RANK(T2994,(N2994:P2994,Q2994:AE2994)),0)</f>
        <v>0</v>
      </c>
      <c r="BD2994" s="5">
        <f>IF(S2994&gt;0,RANK(S2994,(N2994:P2994,Q2994:AE2994)),0)</f>
        <v>0</v>
      </c>
      <c r="BE2994" s="2">
        <f t="shared" si="1151"/>
        <v>1.0708007032124021E-2</v>
      </c>
      <c r="BF2994" s="2">
        <f t="shared" si="1152"/>
        <v>0</v>
      </c>
      <c r="BG2994" s="2">
        <f t="shared" si="1153"/>
        <v>0</v>
      </c>
      <c r="BH2994" s="2">
        <f t="shared" si="1154"/>
        <v>0</v>
      </c>
      <c r="BJ2994" t="s">
        <v>3002</v>
      </c>
      <c r="BK2994" t="s">
        <v>1594</v>
      </c>
      <c r="BL2994">
        <v>6</v>
      </c>
      <c r="BN2994" s="112">
        <v>51</v>
      </c>
      <c r="BO2994" s="114">
        <v>139</v>
      </c>
      <c r="BP2994" s="118">
        <f t="shared" si="1145"/>
        <v>51139</v>
      </c>
      <c r="BQ2994" s="118">
        <f t="shared" si="1144"/>
        <v>51139</v>
      </c>
      <c r="BR2994" s="5" t="s">
        <v>3151</v>
      </c>
      <c r="BZ2994" s="63" t="str">
        <f>IF($BL2994&lt;&gt;"","",SUMIF(#REF!,$BP2994,#REF!)-N2994)</f>
        <v/>
      </c>
      <c r="CA2994" s="63" t="str">
        <f>IF($BL2994&lt;&gt;"","",SUMIF(#REF!,$BP2994,#REF!)-O2994)</f>
        <v/>
      </c>
      <c r="CB2994" s="63" t="str">
        <f>IF($BL2994&lt;&gt;"","",SUMIF(#REF!,$BP2994,#REF!)-P2994)</f>
        <v/>
      </c>
      <c r="CC2994" s="63" t="str">
        <f>IF($BL2994&lt;&gt;"","",SUMIF(#REF!,$BP2994,#REF!)-Q2994)</f>
        <v/>
      </c>
      <c r="CD2994" s="63" t="str">
        <f>IF(BP2994&lt;&gt;"","",SUMIF(#REF!,$BP2994,#REF!)-R2994)</f>
        <v/>
      </c>
    </row>
    <row r="2995" spans="1:82" ht="15" hidden="1" customHeight="1" outlineLevel="1">
      <c r="A2995" t="s">
        <v>595</v>
      </c>
      <c r="B2995" t="s">
        <v>1594</v>
      </c>
      <c r="C2995" s="1">
        <f t="shared" si="1146"/>
        <v>9534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0</v>
      </c>
      <c r="G2995" s="129">
        <f t="shared" si="1133"/>
        <v>5531</v>
      </c>
      <c r="H2995" s="134">
        <f t="shared" si="1134"/>
        <v>0.58013425634571014</v>
      </c>
      <c r="I2995" s="2"/>
      <c r="J2995" s="2">
        <f t="shared" si="1147"/>
        <v>0.20495070274805957</v>
      </c>
      <c r="K2995" s="2">
        <f t="shared" si="1148"/>
        <v>0.78508495909376963</v>
      </c>
      <c r="L2995" s="2">
        <f t="shared" si="1149"/>
        <v>0</v>
      </c>
      <c r="M2995" s="2">
        <f t="shared" si="1150"/>
        <v>9.9643381581707713E-3</v>
      </c>
      <c r="N2995" s="63">
        <v>1954</v>
      </c>
      <c r="O2995" s="63">
        <v>7485</v>
      </c>
      <c r="P2995" s="63">
        <v>0</v>
      </c>
      <c r="Q2995" s="63">
        <v>81</v>
      </c>
      <c r="R2995" s="63">
        <v>0</v>
      </c>
      <c r="S2995" s="63">
        <v>0</v>
      </c>
      <c r="T2995" s="63">
        <v>0</v>
      </c>
      <c r="U2995" s="63">
        <v>0</v>
      </c>
      <c r="V2995" s="63">
        <v>0</v>
      </c>
      <c r="W2995" s="63">
        <v>14</v>
      </c>
      <c r="X2995" s="63">
        <v>0</v>
      </c>
      <c r="Y2995" s="63">
        <v>0</v>
      </c>
      <c r="Z2995" s="63">
        <v>0</v>
      </c>
      <c r="AA2995" s="63">
        <v>0</v>
      </c>
      <c r="AB2995" s="63">
        <v>0</v>
      </c>
      <c r="AC2995" s="63">
        <v>0</v>
      </c>
      <c r="AD2995" s="63">
        <v>0</v>
      </c>
      <c r="AE2995" s="63">
        <v>0</v>
      </c>
      <c r="AF2995" s="63">
        <v>0</v>
      </c>
      <c r="AG2995" s="63">
        <v>0</v>
      </c>
      <c r="AH2995" s="63">
        <v>0</v>
      </c>
      <c r="AI2995" s="63">
        <v>0</v>
      </c>
      <c r="AJ2995" s="63">
        <v>0</v>
      </c>
      <c r="AK2995" s="63">
        <v>0</v>
      </c>
      <c r="AL2995" s="63">
        <v>0</v>
      </c>
      <c r="AM2995" s="63">
        <v>0</v>
      </c>
      <c r="AN2995" s="63">
        <v>0</v>
      </c>
      <c r="AO2995" s="63">
        <v>0</v>
      </c>
      <c r="AP2995" s="63">
        <v>0</v>
      </c>
      <c r="AQ2995" s="63">
        <v>0</v>
      </c>
      <c r="AR2995" s="63">
        <v>0</v>
      </c>
      <c r="AS2995" s="63">
        <v>0</v>
      </c>
      <c r="AT2995" s="63">
        <v>0</v>
      </c>
      <c r="AU2995" s="63">
        <v>0</v>
      </c>
      <c r="AV2995" s="63">
        <v>0</v>
      </c>
      <c r="AW2995" s="63">
        <v>0</v>
      </c>
      <c r="AX2995" s="63">
        <v>0</v>
      </c>
      <c r="AY2995" s="63">
        <v>0</v>
      </c>
      <c r="BA2995" s="5">
        <f>IF(Q2995&gt;0,RANK(Q2995,(N2995:P2995,Q2995:AE2995)),0)</f>
        <v>3</v>
      </c>
      <c r="BB2995" s="5">
        <f>IF(R2995&gt;0,RANK(R2995,(N2995:P2995,Q2995:AE2995)),0)</f>
        <v>0</v>
      </c>
      <c r="BC2995" s="5">
        <f>IF(T2995&gt;0,RANK(T2995,(N2995:P2995,Q2995:AE2995)),0)</f>
        <v>0</v>
      </c>
      <c r="BD2995" s="5">
        <f>IF(S2995&gt;0,RANK(S2995,(N2995:P2995,Q2995:AE2995)),0)</f>
        <v>0</v>
      </c>
      <c r="BE2995" s="2">
        <f t="shared" si="1151"/>
        <v>8.4959093769666465E-3</v>
      </c>
      <c r="BF2995" s="2">
        <f t="shared" si="1152"/>
        <v>0</v>
      </c>
      <c r="BG2995" s="2">
        <f t="shared" si="1153"/>
        <v>0</v>
      </c>
      <c r="BH2995" s="2">
        <f t="shared" si="1154"/>
        <v>0</v>
      </c>
      <c r="BJ2995" t="s">
        <v>595</v>
      </c>
      <c r="BK2995" t="s">
        <v>1594</v>
      </c>
      <c r="BL2995">
        <v>9</v>
      </c>
      <c r="BN2995" s="112">
        <v>51</v>
      </c>
      <c r="BO2995" s="114">
        <v>141</v>
      </c>
      <c r="BP2995" s="118">
        <f t="shared" si="1145"/>
        <v>51141</v>
      </c>
      <c r="BQ2995" s="118">
        <f t="shared" si="1144"/>
        <v>51141</v>
      </c>
      <c r="BR2995" s="5" t="s">
        <v>3151</v>
      </c>
      <c r="BZ2995" s="63" t="str">
        <f>IF($BL2995&lt;&gt;"","",SUMIF(#REF!,$BP2995,#REF!)-N2995)</f>
        <v/>
      </c>
      <c r="CA2995" s="63" t="str">
        <f>IF($BL2995&lt;&gt;"","",SUMIF(#REF!,$BP2995,#REF!)-O2995)</f>
        <v/>
      </c>
      <c r="CB2995" s="63" t="str">
        <f>IF($BL2995&lt;&gt;"","",SUMIF(#REF!,$BP2995,#REF!)-P2995)</f>
        <v/>
      </c>
      <c r="CC2995" s="63" t="str">
        <f>IF($BL2995&lt;&gt;"","",SUMIF(#REF!,$BP2995,#REF!)-Q2995)</f>
        <v/>
      </c>
      <c r="CD2995" s="63" t="str">
        <f>IF(BP2995&lt;&gt;"","",SUMIF(#REF!,$BP2995,#REF!)-R2995)</f>
        <v/>
      </c>
    </row>
    <row r="2996" spans="1:82" ht="15" hidden="1" customHeight="1" outlineLevel="1">
      <c r="A2996" t="s">
        <v>2328</v>
      </c>
      <c r="B2996" t="s">
        <v>1594</v>
      </c>
      <c r="C2996" s="1">
        <f t="shared" si="1146"/>
        <v>34227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0</v>
      </c>
      <c r="G2996" s="129">
        <f t="shared" si="1133"/>
        <v>13636</v>
      </c>
      <c r="H2996" s="134">
        <f t="shared" si="1134"/>
        <v>0.39839892482543021</v>
      </c>
      <c r="I2996" s="2"/>
      <c r="J2996" s="2">
        <f t="shared" si="1147"/>
        <v>0.29552692318929502</v>
      </c>
      <c r="K2996" s="2">
        <f t="shared" si="1148"/>
        <v>0.69392584801472523</v>
      </c>
      <c r="L2996" s="2">
        <f t="shared" si="1149"/>
        <v>0</v>
      </c>
      <c r="M2996" s="2">
        <f t="shared" si="1150"/>
        <v>1.0547228795979802E-2</v>
      </c>
      <c r="N2996" s="63">
        <v>10115</v>
      </c>
      <c r="O2996" s="63">
        <v>23751</v>
      </c>
      <c r="P2996" s="63">
        <v>0</v>
      </c>
      <c r="Q2996" s="63">
        <v>285</v>
      </c>
      <c r="R2996" s="63">
        <v>0</v>
      </c>
      <c r="S2996" s="63">
        <v>0</v>
      </c>
      <c r="T2996" s="63">
        <v>0</v>
      </c>
      <c r="U2996" s="63">
        <v>0</v>
      </c>
      <c r="V2996" s="63">
        <v>0</v>
      </c>
      <c r="W2996" s="63">
        <v>76</v>
      </c>
      <c r="X2996" s="63">
        <v>0</v>
      </c>
      <c r="Y2996" s="63">
        <v>0</v>
      </c>
      <c r="Z2996" s="63">
        <v>0</v>
      </c>
      <c r="AA2996" s="63">
        <v>0</v>
      </c>
      <c r="AB2996" s="63">
        <v>0</v>
      </c>
      <c r="AC2996" s="63">
        <v>0</v>
      </c>
      <c r="AD2996" s="63">
        <v>0</v>
      </c>
      <c r="AE2996" s="63">
        <v>0</v>
      </c>
      <c r="AF2996" s="63">
        <v>0</v>
      </c>
      <c r="AG2996" s="63">
        <v>0</v>
      </c>
      <c r="AH2996" s="63">
        <v>0</v>
      </c>
      <c r="AI2996" s="63">
        <v>0</v>
      </c>
      <c r="AJ2996" s="63">
        <v>0</v>
      </c>
      <c r="AK2996" s="63">
        <v>0</v>
      </c>
      <c r="AL2996" s="63">
        <v>0</v>
      </c>
      <c r="AM2996" s="63">
        <v>0</v>
      </c>
      <c r="AN2996" s="63">
        <v>0</v>
      </c>
      <c r="AO2996" s="63">
        <v>0</v>
      </c>
      <c r="AP2996" s="63">
        <v>0</v>
      </c>
      <c r="AQ2996" s="63">
        <v>0</v>
      </c>
      <c r="AR2996" s="63">
        <v>0</v>
      </c>
      <c r="AS2996" s="63">
        <v>0</v>
      </c>
      <c r="AT2996" s="63">
        <v>0</v>
      </c>
      <c r="AU2996" s="63">
        <v>0</v>
      </c>
      <c r="AV2996" s="63">
        <v>0</v>
      </c>
      <c r="AW2996" s="63">
        <v>0</v>
      </c>
      <c r="AX2996" s="63">
        <v>0</v>
      </c>
      <c r="AY2996" s="63">
        <v>0</v>
      </c>
      <c r="BA2996" s="5">
        <f>IF(Q2996&gt;0,RANK(Q2996,(N2996:P2996,Q2996:AE2996)),0)</f>
        <v>3</v>
      </c>
      <c r="BB2996" s="5">
        <f>IF(R2996&gt;0,RANK(R2996,(N2996:P2996,Q2996:AE2996)),0)</f>
        <v>0</v>
      </c>
      <c r="BC2996" s="5">
        <f>IF(T2996&gt;0,RANK(T2996,(N2996:P2996,Q2996:AE2996)),0)</f>
        <v>0</v>
      </c>
      <c r="BD2996" s="5">
        <f>IF(S2996&gt;0,RANK(S2996,(N2996:P2996,Q2996:AE2996)),0)</f>
        <v>0</v>
      </c>
      <c r="BE2996" s="2">
        <f t="shared" si="1151"/>
        <v>8.3267595757735118E-3</v>
      </c>
      <c r="BF2996" s="2">
        <f t="shared" si="1152"/>
        <v>0</v>
      </c>
      <c r="BG2996" s="2">
        <f t="shared" si="1153"/>
        <v>0</v>
      </c>
      <c r="BH2996" s="2">
        <f t="shared" si="1154"/>
        <v>0</v>
      </c>
      <c r="BJ2996" t="s">
        <v>2328</v>
      </c>
      <c r="BK2996" t="s">
        <v>1594</v>
      </c>
      <c r="BL2996">
        <v>5</v>
      </c>
      <c r="BN2996" s="112">
        <v>51</v>
      </c>
      <c r="BO2996" s="114">
        <v>143</v>
      </c>
      <c r="BP2996" s="118">
        <f t="shared" si="1145"/>
        <v>51143</v>
      </c>
      <c r="BQ2996" s="118">
        <f t="shared" si="1144"/>
        <v>51143</v>
      </c>
      <c r="BR2996" s="5" t="s">
        <v>3151</v>
      </c>
      <c r="BZ2996" s="63" t="str">
        <f>IF($BL2996&lt;&gt;"","",SUMIF(#REF!,$BP2996,#REF!)-N2996)</f>
        <v/>
      </c>
      <c r="CA2996" s="63" t="str">
        <f>IF($BL2996&lt;&gt;"","",SUMIF(#REF!,$BP2996,#REF!)-O2996)</f>
        <v/>
      </c>
      <c r="CB2996" s="63" t="str">
        <f>IF($BL2996&lt;&gt;"","",SUMIF(#REF!,$BP2996,#REF!)-P2996)</f>
        <v/>
      </c>
      <c r="CC2996" s="63" t="str">
        <f>IF($BL2996&lt;&gt;"","",SUMIF(#REF!,$BP2996,#REF!)-Q2996)</f>
        <v/>
      </c>
      <c r="CD2996" s="63" t="str">
        <f>IF(BP2996&lt;&gt;"","",SUMIF(#REF!,$BP2996,#REF!)-R2996)</f>
        <v/>
      </c>
    </row>
    <row r="2997" spans="1:82" ht="15" hidden="1" customHeight="1" outlineLevel="1">
      <c r="A2997" t="s">
        <v>2884</v>
      </c>
      <c r="B2997" t="s">
        <v>1594</v>
      </c>
      <c r="C2997" s="1">
        <f t="shared" si="1146"/>
        <v>19730</v>
      </c>
      <c r="D2997" s="5">
        <f>IF(N2997&gt;0, RANK(N2997,(N2997:P2997,Q2997:AE2997)),0)</f>
        <v>2</v>
      </c>
      <c r="E2997" s="5">
        <f>IF(O2997&gt;0,RANK(O2997,(N2997:P2997,Q2997:AE2997)),0)</f>
        <v>1</v>
      </c>
      <c r="F2997" s="5">
        <f>IF(P2997&gt;0,RANK(P2997,(N2997:P2997,Q2997:AE2997)),0)</f>
        <v>0</v>
      </c>
      <c r="G2997" s="129">
        <f t="shared" si="1133"/>
        <v>8735</v>
      </c>
      <c r="H2997" s="134">
        <f t="shared" si="1134"/>
        <v>0.44272681196148</v>
      </c>
      <c r="I2997" s="2"/>
      <c r="J2997" s="2">
        <f t="shared" si="1147"/>
        <v>0.26964014191586416</v>
      </c>
      <c r="K2997" s="2">
        <f t="shared" si="1148"/>
        <v>0.71236695387734417</v>
      </c>
      <c r="L2997" s="2">
        <f t="shared" si="1149"/>
        <v>0</v>
      </c>
      <c r="M2997" s="2">
        <f t="shared" si="1150"/>
        <v>1.7992904206791671E-2</v>
      </c>
      <c r="N2997" s="63">
        <v>5320</v>
      </c>
      <c r="O2997" s="63">
        <v>14055</v>
      </c>
      <c r="P2997" s="63">
        <v>0</v>
      </c>
      <c r="Q2997" s="63">
        <v>321</v>
      </c>
      <c r="R2997" s="63">
        <v>0</v>
      </c>
      <c r="S2997" s="63">
        <v>0</v>
      </c>
      <c r="T2997" s="63">
        <v>0</v>
      </c>
      <c r="U2997" s="63">
        <v>0</v>
      </c>
      <c r="V2997" s="63">
        <v>0</v>
      </c>
      <c r="W2997" s="63">
        <v>34</v>
      </c>
      <c r="X2997" s="63">
        <v>0</v>
      </c>
      <c r="Y2997" s="63">
        <v>0</v>
      </c>
      <c r="Z2997" s="63">
        <v>0</v>
      </c>
      <c r="AA2997" s="63">
        <v>0</v>
      </c>
      <c r="AB2997" s="63">
        <v>0</v>
      </c>
      <c r="AC2997" s="63">
        <v>0</v>
      </c>
      <c r="AD2997" s="63">
        <v>0</v>
      </c>
      <c r="AE2997" s="63">
        <v>0</v>
      </c>
      <c r="AF2997" s="63">
        <v>0</v>
      </c>
      <c r="AG2997" s="63">
        <v>0</v>
      </c>
      <c r="AH2997" s="63">
        <v>0</v>
      </c>
      <c r="AI2997" s="63">
        <v>0</v>
      </c>
      <c r="AJ2997" s="63">
        <v>0</v>
      </c>
      <c r="AK2997" s="63">
        <v>0</v>
      </c>
      <c r="AL2997" s="63">
        <v>0</v>
      </c>
      <c r="AM2997" s="63">
        <v>0</v>
      </c>
      <c r="AN2997" s="63">
        <v>0</v>
      </c>
      <c r="AO2997" s="63">
        <v>0</v>
      </c>
      <c r="AP2997" s="63">
        <v>0</v>
      </c>
      <c r="AQ2997" s="63">
        <v>0</v>
      </c>
      <c r="AR2997" s="63">
        <v>0</v>
      </c>
      <c r="AS2997" s="63">
        <v>0</v>
      </c>
      <c r="AT2997" s="63">
        <v>0</v>
      </c>
      <c r="AU2997" s="63">
        <v>0</v>
      </c>
      <c r="AV2997" s="63">
        <v>0</v>
      </c>
      <c r="AW2997" s="63">
        <v>0</v>
      </c>
      <c r="AX2997" s="63">
        <v>0</v>
      </c>
      <c r="AY2997" s="63">
        <v>0</v>
      </c>
      <c r="BA2997" s="5">
        <f>IF(Q2997&gt;0,RANK(Q2997,(N2997:P2997,Q2997:AE2997)),0)</f>
        <v>3</v>
      </c>
      <c r="BB2997" s="5">
        <f>IF(R2997&gt;0,RANK(R2997,(N2997:P2997,Q2997:AE2997)),0)</f>
        <v>0</v>
      </c>
      <c r="BC2997" s="5">
        <f>IF(T2997&gt;0,RANK(T2997,(N2997:P2997,Q2997:AE2997)),0)</f>
        <v>0</v>
      </c>
      <c r="BD2997" s="5">
        <f>IF(S2997&gt;0,RANK(S2997,(N2997:P2997,Q2997:AE2997)),0)</f>
        <v>0</v>
      </c>
      <c r="BE2997" s="2">
        <f t="shared" si="1151"/>
        <v>1.6269640141915863E-2</v>
      </c>
      <c r="BF2997" s="2">
        <f t="shared" si="1152"/>
        <v>0</v>
      </c>
      <c r="BG2997" s="2">
        <f t="shared" si="1153"/>
        <v>0</v>
      </c>
      <c r="BH2997" s="2">
        <f t="shared" si="1154"/>
        <v>0</v>
      </c>
      <c r="BJ2997" t="s">
        <v>2884</v>
      </c>
      <c r="BK2997" t="s">
        <v>1594</v>
      </c>
      <c r="BL2997">
        <v>7</v>
      </c>
      <c r="BN2997" s="112">
        <v>51</v>
      </c>
      <c r="BO2997" s="114">
        <v>145</v>
      </c>
      <c r="BP2997" s="118">
        <f t="shared" si="1145"/>
        <v>51145</v>
      </c>
      <c r="BQ2997" s="118">
        <f t="shared" si="1144"/>
        <v>51145</v>
      </c>
      <c r="BR2997" s="5" t="s">
        <v>3151</v>
      </c>
      <c r="BZ2997" s="63" t="str">
        <f>IF($BL2997&lt;&gt;"","",SUMIF(#REF!,$BP2997,#REF!)-N2997)</f>
        <v/>
      </c>
      <c r="CA2997" s="63" t="str">
        <f>IF($BL2997&lt;&gt;"","",SUMIF(#REF!,$BP2997,#REF!)-O2997)</f>
        <v/>
      </c>
      <c r="CB2997" s="63" t="str">
        <f>IF($BL2997&lt;&gt;"","",SUMIF(#REF!,$BP2997,#REF!)-P2997)</f>
        <v/>
      </c>
      <c r="CC2997" s="63" t="str">
        <f>IF($BL2997&lt;&gt;"","",SUMIF(#REF!,$BP2997,#REF!)-Q2997)</f>
        <v/>
      </c>
      <c r="CD2997" s="63" t="str">
        <f>IF(BP2997&lt;&gt;"","",SUMIF(#REF!,$BP2997,#REF!)-R2997)</f>
        <v/>
      </c>
    </row>
    <row r="2998" spans="1:82" ht="15" hidden="1" customHeight="1" outlineLevel="1">
      <c r="A2998" t="s">
        <v>2580</v>
      </c>
      <c r="B2998" t="s">
        <v>1594</v>
      </c>
      <c r="C2998" s="1">
        <f t="shared" si="1146"/>
        <v>9574</v>
      </c>
      <c r="D2998" s="5">
        <f>IF(N2998&gt;0, RANK(N2998,(N2998:P2998,Q2998:AE2998)),0)</f>
        <v>1</v>
      </c>
      <c r="E2998" s="5">
        <f>IF(O2998&gt;0,RANK(O2998,(N2998:P2998,Q2998:AE2998)),0)</f>
        <v>2</v>
      </c>
      <c r="F2998" s="5">
        <f>IF(P2998&gt;0,RANK(P2998,(N2998:P2998,Q2998:AE2998)),0)</f>
        <v>0</v>
      </c>
      <c r="G2998" s="129">
        <f t="shared" si="1133"/>
        <v>539</v>
      </c>
      <c r="H2998" s="134">
        <f t="shared" si="1134"/>
        <v>5.6298307917275955E-2</v>
      </c>
      <c r="I2998" s="2"/>
      <c r="J2998" s="2">
        <f t="shared" si="1147"/>
        <v>0.51942761646124924</v>
      </c>
      <c r="K2998" s="2">
        <f t="shared" si="1148"/>
        <v>0.46312930854397327</v>
      </c>
      <c r="L2998" s="2">
        <f t="shared" si="1149"/>
        <v>0</v>
      </c>
      <c r="M2998" s="2">
        <f t="shared" si="1150"/>
        <v>1.7443074994777485E-2</v>
      </c>
      <c r="N2998" s="63">
        <v>4973</v>
      </c>
      <c r="O2998" s="63">
        <v>4434</v>
      </c>
      <c r="P2998" s="63">
        <v>0</v>
      </c>
      <c r="Q2998" s="63">
        <v>136</v>
      </c>
      <c r="R2998" s="63">
        <v>0</v>
      </c>
      <c r="S2998" s="63">
        <v>0</v>
      </c>
      <c r="T2998" s="63">
        <v>0</v>
      </c>
      <c r="U2998" s="63">
        <v>0</v>
      </c>
      <c r="V2998" s="63">
        <v>0</v>
      </c>
      <c r="W2998" s="63">
        <v>31</v>
      </c>
      <c r="X2998" s="63">
        <v>0</v>
      </c>
      <c r="Y2998" s="63">
        <v>0</v>
      </c>
      <c r="Z2998" s="63">
        <v>0</v>
      </c>
      <c r="AA2998" s="63">
        <v>0</v>
      </c>
      <c r="AB2998" s="63">
        <v>0</v>
      </c>
      <c r="AC2998" s="63">
        <v>0</v>
      </c>
      <c r="AD2998" s="63">
        <v>0</v>
      </c>
      <c r="AE2998" s="63">
        <v>0</v>
      </c>
      <c r="AF2998" s="63">
        <v>0</v>
      </c>
      <c r="AG2998" s="63">
        <v>0</v>
      </c>
      <c r="AH2998" s="63">
        <v>0</v>
      </c>
      <c r="AI2998" s="63">
        <v>0</v>
      </c>
      <c r="AJ2998" s="63">
        <v>0</v>
      </c>
      <c r="AK2998" s="63">
        <v>0</v>
      </c>
      <c r="AL2998" s="63">
        <v>0</v>
      </c>
      <c r="AM2998" s="63">
        <v>0</v>
      </c>
      <c r="AN2998" s="63">
        <v>0</v>
      </c>
      <c r="AO2998" s="63">
        <v>0</v>
      </c>
      <c r="AP2998" s="63">
        <v>0</v>
      </c>
      <c r="AQ2998" s="63">
        <v>0</v>
      </c>
      <c r="AR2998" s="63">
        <v>0</v>
      </c>
      <c r="AS2998" s="63">
        <v>0</v>
      </c>
      <c r="AT2998" s="63">
        <v>0</v>
      </c>
      <c r="AU2998" s="63">
        <v>0</v>
      </c>
      <c r="AV2998" s="63">
        <v>0</v>
      </c>
      <c r="AW2998" s="63">
        <v>0</v>
      </c>
      <c r="AX2998" s="63">
        <v>0</v>
      </c>
      <c r="AY2998" s="63">
        <v>0</v>
      </c>
      <c r="BA2998" s="5">
        <f>IF(Q2998&gt;0,RANK(Q2998,(N2998:P2998,Q2998:AE2998)),0)</f>
        <v>3</v>
      </c>
      <c r="BB2998" s="5">
        <f>IF(R2998&gt;0,RANK(R2998,(N2998:P2998,Q2998:AE2998)),0)</f>
        <v>0</v>
      </c>
      <c r="BC2998" s="5">
        <f>IF(T2998&gt;0,RANK(T2998,(N2998:P2998,Q2998:AE2998)),0)</f>
        <v>0</v>
      </c>
      <c r="BD2998" s="5">
        <f>IF(S2998&gt;0,RANK(S2998,(N2998:P2998,Q2998:AE2998)),0)</f>
        <v>0</v>
      </c>
      <c r="BE2998" s="2">
        <f t="shared" si="1151"/>
        <v>1.4205138917902652E-2</v>
      </c>
      <c r="BF2998" s="2">
        <f t="shared" si="1152"/>
        <v>0</v>
      </c>
      <c r="BG2998" s="2">
        <f t="shared" si="1153"/>
        <v>0</v>
      </c>
      <c r="BH2998" s="2">
        <f t="shared" si="1154"/>
        <v>0</v>
      </c>
      <c r="BJ2998" t="s">
        <v>2580</v>
      </c>
      <c r="BK2998" t="s">
        <v>1594</v>
      </c>
      <c r="BL2998">
        <v>5</v>
      </c>
      <c r="BN2998" s="112">
        <v>51</v>
      </c>
      <c r="BO2998" s="114">
        <v>147</v>
      </c>
      <c r="BP2998" s="118">
        <f t="shared" si="1145"/>
        <v>51147</v>
      </c>
      <c r="BQ2998" s="118">
        <f t="shared" si="1144"/>
        <v>51147</v>
      </c>
      <c r="BR2998" s="5" t="s">
        <v>3151</v>
      </c>
      <c r="BZ2998" s="63" t="str">
        <f>IF($BL2998&lt;&gt;"","",SUMIF(#REF!,$BP2998,#REF!)-N2998)</f>
        <v/>
      </c>
      <c r="CA2998" s="63" t="str">
        <f>IF($BL2998&lt;&gt;"","",SUMIF(#REF!,$BP2998,#REF!)-O2998)</f>
        <v/>
      </c>
      <c r="CB2998" s="63" t="str">
        <f>IF($BL2998&lt;&gt;"","",SUMIF(#REF!,$BP2998,#REF!)-P2998)</f>
        <v/>
      </c>
      <c r="CC2998" s="63" t="str">
        <f>IF($BL2998&lt;&gt;"","",SUMIF(#REF!,$BP2998,#REF!)-Q2998)</f>
        <v/>
      </c>
      <c r="CD2998" s="63" t="str">
        <f>IF(BP2998&lt;&gt;"","",SUMIF(#REF!,$BP2998,#REF!)-R2998)</f>
        <v/>
      </c>
    </row>
    <row r="2999" spans="1:82" ht="15" hidden="1" customHeight="1" outlineLevel="1">
      <c r="A2999" t="s">
        <v>1011</v>
      </c>
      <c r="B2999" t="s">
        <v>1594</v>
      </c>
      <c r="C2999" s="1">
        <f t="shared" si="1146"/>
        <v>17432</v>
      </c>
      <c r="D2999" s="5">
        <f>IF(N2999&gt;0, RANK(N2999,(N2999:P2999,Q2999:AE2999)),0)</f>
        <v>2</v>
      </c>
      <c r="E2999" s="5">
        <f>IF(O2999&gt;0,RANK(O2999,(N2999:P2999,Q2999:AE2999)),0)</f>
        <v>1</v>
      </c>
      <c r="F2999" s="5">
        <f>IF(P2999&gt;0,RANK(P2999,(N2999:P2999,Q2999:AE2999)),0)</f>
        <v>0</v>
      </c>
      <c r="G2999" s="129">
        <f t="shared" si="1133"/>
        <v>3000</v>
      </c>
      <c r="H2999" s="134">
        <f t="shared" si="1134"/>
        <v>0.1720972923359339</v>
      </c>
      <c r="I2999" s="2"/>
      <c r="J2999" s="2">
        <f t="shared" si="1147"/>
        <v>0.40746902248737954</v>
      </c>
      <c r="K2999" s="2">
        <f t="shared" si="1148"/>
        <v>0.57956631482331344</v>
      </c>
      <c r="L2999" s="2">
        <f t="shared" si="1149"/>
        <v>0</v>
      </c>
      <c r="M2999" s="2">
        <f t="shared" si="1150"/>
        <v>1.2964662689306961E-2</v>
      </c>
      <c r="N2999" s="63">
        <v>7103</v>
      </c>
      <c r="O2999" s="63">
        <v>10103</v>
      </c>
      <c r="P2999" s="63">
        <v>0</v>
      </c>
      <c r="Q2999" s="63">
        <v>195</v>
      </c>
      <c r="R2999" s="63">
        <v>0</v>
      </c>
      <c r="S2999" s="63">
        <v>0</v>
      </c>
      <c r="T2999" s="63">
        <v>0</v>
      </c>
      <c r="U2999" s="63">
        <v>0</v>
      </c>
      <c r="V2999" s="63">
        <v>0</v>
      </c>
      <c r="W2999" s="63">
        <v>31</v>
      </c>
      <c r="X2999" s="63">
        <v>0</v>
      </c>
      <c r="Y2999" s="63">
        <v>0</v>
      </c>
      <c r="Z2999" s="63">
        <v>0</v>
      </c>
      <c r="AA2999" s="63">
        <v>0</v>
      </c>
      <c r="AB2999" s="63">
        <v>0</v>
      </c>
      <c r="AC2999" s="63">
        <v>0</v>
      </c>
      <c r="AD2999" s="63">
        <v>0</v>
      </c>
      <c r="AE2999" s="63">
        <v>0</v>
      </c>
      <c r="AF2999" s="63">
        <v>0</v>
      </c>
      <c r="AG2999" s="63">
        <v>0</v>
      </c>
      <c r="AH2999" s="63">
        <v>0</v>
      </c>
      <c r="AI2999" s="63">
        <v>0</v>
      </c>
      <c r="AJ2999" s="63">
        <v>0</v>
      </c>
      <c r="AK2999" s="63">
        <v>0</v>
      </c>
      <c r="AL2999" s="63">
        <v>0</v>
      </c>
      <c r="AM2999" s="63">
        <v>0</v>
      </c>
      <c r="AN2999" s="63">
        <v>0</v>
      </c>
      <c r="AO2999" s="63">
        <v>0</v>
      </c>
      <c r="AP2999" s="63">
        <v>0</v>
      </c>
      <c r="AQ2999" s="63">
        <v>0</v>
      </c>
      <c r="AR2999" s="63">
        <v>0</v>
      </c>
      <c r="AS2999" s="63">
        <v>0</v>
      </c>
      <c r="AT2999" s="63">
        <v>0</v>
      </c>
      <c r="AU2999" s="63">
        <v>0</v>
      </c>
      <c r="AV2999" s="63">
        <v>0</v>
      </c>
      <c r="AW2999" s="63">
        <v>0</v>
      </c>
      <c r="AX2999" s="63">
        <v>0</v>
      </c>
      <c r="AY2999" s="63">
        <v>0</v>
      </c>
      <c r="BA2999" s="5">
        <f>IF(Q2999&gt;0,RANK(Q2999,(N2999:P2999,Q2999:AE2999)),0)</f>
        <v>3</v>
      </c>
      <c r="BB2999" s="5">
        <f>IF(R2999&gt;0,RANK(R2999,(N2999:P2999,Q2999:AE2999)),0)</f>
        <v>0</v>
      </c>
      <c r="BC2999" s="5">
        <f>IF(T2999&gt;0,RANK(T2999,(N2999:P2999,Q2999:AE2999)),0)</f>
        <v>0</v>
      </c>
      <c r="BD2999" s="5">
        <f>IF(S2999&gt;0,RANK(S2999,(N2999:P2999,Q2999:AE2999)),0)</f>
        <v>0</v>
      </c>
      <c r="BE2999" s="2">
        <f t="shared" si="1151"/>
        <v>1.1186324001835704E-2</v>
      </c>
      <c r="BF2999" s="2">
        <f t="shared" si="1152"/>
        <v>0</v>
      </c>
      <c r="BG2999" s="2">
        <f t="shared" si="1153"/>
        <v>0</v>
      </c>
      <c r="BH2999" s="2">
        <f t="shared" si="1154"/>
        <v>0</v>
      </c>
      <c r="BJ2999" t="s">
        <v>1011</v>
      </c>
      <c r="BK2999" t="s">
        <v>1594</v>
      </c>
      <c r="BL2999">
        <v>4</v>
      </c>
      <c r="BN2999" s="112">
        <v>51</v>
      </c>
      <c r="BO2999" s="114">
        <v>149</v>
      </c>
      <c r="BP2999" s="118">
        <f t="shared" si="1145"/>
        <v>51149</v>
      </c>
      <c r="BQ2999" s="118">
        <f t="shared" si="1144"/>
        <v>51149</v>
      </c>
      <c r="BR2999" s="5" t="s">
        <v>3151</v>
      </c>
      <c r="BZ2999" s="63" t="str">
        <f>IF($BL2999&lt;&gt;"","",SUMIF(#REF!,$BP2999,#REF!)-N2999)</f>
        <v/>
      </c>
      <c r="CA2999" s="63" t="str">
        <f>IF($BL2999&lt;&gt;"","",SUMIF(#REF!,$BP2999,#REF!)-O2999)</f>
        <v/>
      </c>
      <c r="CB2999" s="63" t="str">
        <f>IF($BL2999&lt;&gt;"","",SUMIF(#REF!,$BP2999,#REF!)-P2999)</f>
        <v/>
      </c>
      <c r="CC2999" s="63" t="str">
        <f>IF($BL2999&lt;&gt;"","",SUMIF(#REF!,$BP2999,#REF!)-Q2999)</f>
        <v/>
      </c>
      <c r="CD2999" s="63" t="str">
        <f>IF(BP2999&lt;&gt;"","",SUMIF(#REF!,$BP2999,#REF!)-R2999)</f>
        <v/>
      </c>
    </row>
    <row r="3000" spans="1:82" ht="15" hidden="1" customHeight="1" outlineLevel="1">
      <c r="A3000" t="s">
        <v>1418</v>
      </c>
      <c r="B3000" t="s">
        <v>1594</v>
      </c>
      <c r="C3000" s="1">
        <f t="shared" si="1146"/>
        <v>228056</v>
      </c>
      <c r="D3000" s="5">
        <f>IF(N3000&gt;0, RANK(N3000,(N3000:P3000,Q3000:AE3000)),0)</f>
        <v>1</v>
      </c>
      <c r="E3000" s="5">
        <f>IF(O3000&gt;0,RANK(O3000,(N3000:P3000,Q3000:AE3000)),0)</f>
        <v>2</v>
      </c>
      <c r="F3000" s="5">
        <f>IF(P3000&gt;0,RANK(P3000,(N3000:P3000,Q3000:AE3000)),0)</f>
        <v>0</v>
      </c>
      <c r="G3000" s="129">
        <f t="shared" si="1133"/>
        <v>61641</v>
      </c>
      <c r="H3000" s="134">
        <f t="shared" si="1134"/>
        <v>0.27028887641631882</v>
      </c>
      <c r="I3000" s="2"/>
      <c r="J3000" s="2">
        <f t="shared" si="1147"/>
        <v>0.62643824323850283</v>
      </c>
      <c r="K3000" s="2">
        <f t="shared" si="1148"/>
        <v>0.35614936682218401</v>
      </c>
      <c r="L3000" s="2">
        <f t="shared" si="1149"/>
        <v>0</v>
      </c>
      <c r="M3000" s="2">
        <f t="shared" si="1150"/>
        <v>1.7412389939313155E-2</v>
      </c>
      <c r="N3000" s="63">
        <v>142863</v>
      </c>
      <c r="O3000" s="63">
        <v>81222</v>
      </c>
      <c r="P3000" s="63">
        <v>0</v>
      </c>
      <c r="Q3000" s="63">
        <v>3242</v>
      </c>
      <c r="R3000" s="63">
        <v>0</v>
      </c>
      <c r="S3000" s="63">
        <v>0</v>
      </c>
      <c r="T3000" s="63">
        <v>0</v>
      </c>
      <c r="U3000" s="63">
        <v>0</v>
      </c>
      <c r="V3000" s="63">
        <v>0</v>
      </c>
      <c r="W3000" s="63">
        <v>729</v>
      </c>
      <c r="X3000" s="63">
        <v>0</v>
      </c>
      <c r="Y3000" s="63">
        <v>0</v>
      </c>
      <c r="Z3000" s="63">
        <v>0</v>
      </c>
      <c r="AA3000" s="63">
        <v>0</v>
      </c>
      <c r="AB3000" s="63">
        <v>0</v>
      </c>
      <c r="AC3000" s="63">
        <v>0</v>
      </c>
      <c r="AD3000" s="63">
        <v>0</v>
      </c>
      <c r="AE3000" s="63">
        <v>0</v>
      </c>
      <c r="AF3000" s="63">
        <v>0</v>
      </c>
      <c r="AG3000" s="63">
        <v>0</v>
      </c>
      <c r="AH3000" s="63">
        <v>0</v>
      </c>
      <c r="AI3000" s="63">
        <v>0</v>
      </c>
      <c r="AJ3000" s="63">
        <v>0</v>
      </c>
      <c r="AK3000" s="63">
        <v>0</v>
      </c>
      <c r="AL3000" s="63">
        <v>0</v>
      </c>
      <c r="AM3000" s="63">
        <v>0</v>
      </c>
      <c r="AN3000" s="63">
        <v>0</v>
      </c>
      <c r="AO3000" s="63">
        <v>0</v>
      </c>
      <c r="AP3000" s="63">
        <v>0</v>
      </c>
      <c r="AQ3000" s="63">
        <v>0</v>
      </c>
      <c r="AR3000" s="63">
        <v>0</v>
      </c>
      <c r="AS3000" s="63">
        <v>0</v>
      </c>
      <c r="AT3000" s="63">
        <v>0</v>
      </c>
      <c r="AU3000" s="63">
        <v>0</v>
      </c>
      <c r="AV3000" s="63">
        <v>0</v>
      </c>
      <c r="AW3000" s="63">
        <v>0</v>
      </c>
      <c r="AX3000" s="63">
        <v>0</v>
      </c>
      <c r="AY3000" s="63">
        <v>0</v>
      </c>
      <c r="BA3000" s="5">
        <f>IF(Q3000&gt;0,RANK(Q3000,(N3000:P3000,Q3000:AE3000)),0)</f>
        <v>3</v>
      </c>
      <c r="BB3000" s="5">
        <f>IF(R3000&gt;0,RANK(R3000,(N3000:P3000,Q3000:AE3000)),0)</f>
        <v>0</v>
      </c>
      <c r="BC3000" s="5">
        <f>IF(T3000&gt;0,RANK(T3000,(N3000:P3000,Q3000:AE3000)),0)</f>
        <v>0</v>
      </c>
      <c r="BD3000" s="5">
        <f>IF(S3000&gt;0,RANK(S3000,(N3000:P3000,Q3000:AE3000)),0)</f>
        <v>0</v>
      </c>
      <c r="BE3000" s="2">
        <f t="shared" si="1151"/>
        <v>1.4215806643982179E-2</v>
      </c>
      <c r="BF3000" s="2">
        <f t="shared" si="1152"/>
        <v>0</v>
      </c>
      <c r="BG3000" s="2">
        <f t="shared" si="1153"/>
        <v>0</v>
      </c>
      <c r="BH3000" s="2">
        <f t="shared" si="1154"/>
        <v>0</v>
      </c>
      <c r="BJ3000" t="s">
        <v>1418</v>
      </c>
      <c r="BK3000" t="s">
        <v>1594</v>
      </c>
      <c r="BN3000" s="112">
        <v>51</v>
      </c>
      <c r="BO3000" s="114">
        <v>153</v>
      </c>
      <c r="BP3000" s="118">
        <f t="shared" si="1145"/>
        <v>51153</v>
      </c>
      <c r="BQ3000" s="118">
        <f t="shared" si="1144"/>
        <v>51153</v>
      </c>
      <c r="BR3000" s="5" t="s">
        <v>3151</v>
      </c>
      <c r="BZ3000" s="63" t="e">
        <f>IF($BL3000&lt;&gt;"","",SUMIF(#REF!,$BP3000,#REF!)-N3000)</f>
        <v>#REF!</v>
      </c>
      <c r="CA3000" s="63" t="e">
        <f>IF($BL3000&lt;&gt;"","",SUMIF(#REF!,$BP3000,#REF!)-O3000)</f>
        <v>#REF!</v>
      </c>
      <c r="CB3000" s="63" t="e">
        <f>IF($BL3000&lt;&gt;"","",SUMIF(#REF!,$BP3000,#REF!)-P3000)</f>
        <v>#REF!</v>
      </c>
      <c r="CC3000" s="63" t="e">
        <f>IF($BL3000&lt;&gt;"","",SUMIF(#REF!,$BP3000,#REF!)-Q3000)</f>
        <v>#REF!</v>
      </c>
      <c r="CD3000" s="63" t="str">
        <f>IF(BP3000&lt;&gt;"","",SUMIF(#REF!,$BP3000,#REF!)-R3000)</f>
        <v/>
      </c>
    </row>
    <row r="3001" spans="1:82" ht="15" hidden="1" customHeight="1" outlineLevel="1">
      <c r="A3001" t="s">
        <v>2086</v>
      </c>
      <c r="B3001" t="s">
        <v>1594</v>
      </c>
      <c r="C3001" s="1">
        <f t="shared" si="1146"/>
        <v>17376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0</v>
      </c>
      <c r="G3001" s="129">
        <f t="shared" si="1133"/>
        <v>7202</v>
      </c>
      <c r="H3001" s="134">
        <f t="shared" si="1134"/>
        <v>0.41447974217311234</v>
      </c>
      <c r="I3001" s="2"/>
      <c r="J3001" s="2">
        <f t="shared" si="1147"/>
        <v>0.28343692449355434</v>
      </c>
      <c r="K3001" s="2">
        <f t="shared" si="1148"/>
        <v>0.69791666666666663</v>
      </c>
      <c r="L3001" s="2">
        <f t="shared" si="1149"/>
        <v>0</v>
      </c>
      <c r="M3001" s="2">
        <f t="shared" si="1150"/>
        <v>1.8646408839778972E-2</v>
      </c>
      <c r="N3001" s="63">
        <v>4925</v>
      </c>
      <c r="O3001" s="63">
        <v>12127</v>
      </c>
      <c r="P3001" s="63">
        <v>0</v>
      </c>
      <c r="Q3001" s="63">
        <v>275</v>
      </c>
      <c r="R3001" s="63">
        <v>0</v>
      </c>
      <c r="S3001" s="63">
        <v>0</v>
      </c>
      <c r="T3001" s="63">
        <v>0</v>
      </c>
      <c r="U3001" s="63">
        <v>0</v>
      </c>
      <c r="V3001" s="63">
        <v>0</v>
      </c>
      <c r="W3001" s="63">
        <v>49</v>
      </c>
      <c r="X3001" s="63">
        <v>0</v>
      </c>
      <c r="Y3001" s="63">
        <v>0</v>
      </c>
      <c r="Z3001" s="63">
        <v>0</v>
      </c>
      <c r="AA3001" s="63">
        <v>0</v>
      </c>
      <c r="AB3001" s="63">
        <v>0</v>
      </c>
      <c r="AC3001" s="63">
        <v>0</v>
      </c>
      <c r="AD3001" s="63">
        <v>0</v>
      </c>
      <c r="AE3001" s="63">
        <v>0</v>
      </c>
      <c r="AF3001" s="63">
        <v>0</v>
      </c>
      <c r="AG3001" s="63">
        <v>0</v>
      </c>
      <c r="AH3001" s="63">
        <v>0</v>
      </c>
      <c r="AI3001" s="63">
        <v>0</v>
      </c>
      <c r="AJ3001" s="63">
        <v>0</v>
      </c>
      <c r="AK3001" s="63">
        <v>0</v>
      </c>
      <c r="AL3001" s="63">
        <v>0</v>
      </c>
      <c r="AM3001" s="63">
        <v>0</v>
      </c>
      <c r="AN3001" s="63">
        <v>0</v>
      </c>
      <c r="AO3001" s="63">
        <v>0</v>
      </c>
      <c r="AP3001" s="63">
        <v>0</v>
      </c>
      <c r="AQ3001" s="63">
        <v>0</v>
      </c>
      <c r="AR3001" s="63">
        <v>0</v>
      </c>
      <c r="AS3001" s="63">
        <v>0</v>
      </c>
      <c r="AT3001" s="63">
        <v>0</v>
      </c>
      <c r="AU3001" s="63">
        <v>0</v>
      </c>
      <c r="AV3001" s="63">
        <v>0</v>
      </c>
      <c r="AW3001" s="63">
        <v>0</v>
      </c>
      <c r="AX3001" s="63">
        <v>0</v>
      </c>
      <c r="AY3001" s="63">
        <v>0</v>
      </c>
      <c r="BA3001" s="5">
        <f>IF(Q3001&gt;0,RANK(Q3001,(N3001:P3001,Q3001:AE3001)),0)</f>
        <v>3</v>
      </c>
      <c r="BB3001" s="5">
        <f>IF(R3001&gt;0,RANK(R3001,(N3001:P3001,Q3001:AE3001)),0)</f>
        <v>0</v>
      </c>
      <c r="BC3001" s="5">
        <f>IF(T3001&gt;0,RANK(T3001,(N3001:P3001,Q3001:AE3001)),0)</f>
        <v>0</v>
      </c>
      <c r="BD3001" s="5">
        <f>IF(S3001&gt;0,RANK(S3001,(N3001:P3001,Q3001:AE3001)),0)</f>
        <v>0</v>
      </c>
      <c r="BE3001" s="2">
        <f t="shared" si="1151"/>
        <v>1.5826427255985268E-2</v>
      </c>
      <c r="BF3001" s="2">
        <f t="shared" si="1152"/>
        <v>0</v>
      </c>
      <c r="BG3001" s="2">
        <f t="shared" si="1153"/>
        <v>0</v>
      </c>
      <c r="BH3001" s="2">
        <f t="shared" si="1154"/>
        <v>0</v>
      </c>
      <c r="BJ3001" t="s">
        <v>2086</v>
      </c>
      <c r="BK3001" t="s">
        <v>1594</v>
      </c>
      <c r="BL3001">
        <v>9</v>
      </c>
      <c r="BN3001" s="112">
        <v>51</v>
      </c>
      <c r="BO3001" s="114">
        <v>155</v>
      </c>
      <c r="BP3001" s="118">
        <f t="shared" si="1145"/>
        <v>51155</v>
      </c>
      <c r="BQ3001" s="118">
        <f t="shared" si="1144"/>
        <v>51155</v>
      </c>
      <c r="BR3001" s="5" t="s">
        <v>3151</v>
      </c>
      <c r="BZ3001" s="63" t="str">
        <f>IF($BL3001&lt;&gt;"","",SUMIF(#REF!,$BP3001,#REF!)-N3001)</f>
        <v/>
      </c>
      <c r="CA3001" s="63" t="str">
        <f>IF($BL3001&lt;&gt;"","",SUMIF(#REF!,$BP3001,#REF!)-O3001)</f>
        <v/>
      </c>
      <c r="CB3001" s="63" t="str">
        <f>IF($BL3001&lt;&gt;"","",SUMIF(#REF!,$BP3001,#REF!)-P3001)</f>
        <v/>
      </c>
      <c r="CC3001" s="63" t="str">
        <f>IF($BL3001&lt;&gt;"","",SUMIF(#REF!,$BP3001,#REF!)-Q3001)</f>
        <v/>
      </c>
      <c r="CD3001" s="63" t="str">
        <f>IF(BP3001&lt;&gt;"","",SUMIF(#REF!,$BP3001,#REF!)-R3001)</f>
        <v/>
      </c>
    </row>
    <row r="3002" spans="1:82" ht="15" hidden="1" customHeight="1" outlineLevel="1">
      <c r="A3002" t="s">
        <v>627</v>
      </c>
      <c r="B3002" t="s">
        <v>1594</v>
      </c>
      <c r="C3002" s="1">
        <f t="shared" si="1146"/>
        <v>4978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0</v>
      </c>
      <c r="G3002" s="129">
        <f t="shared" si="1133"/>
        <v>716</v>
      </c>
      <c r="H3002" s="134">
        <f t="shared" si="1134"/>
        <v>0.14383286460425873</v>
      </c>
      <c r="I3002" s="2"/>
      <c r="J3002" s="2">
        <f t="shared" si="1147"/>
        <v>0.42105263157894735</v>
      </c>
      <c r="K3002" s="2">
        <f t="shared" si="1148"/>
        <v>0.56488549618320616</v>
      </c>
      <c r="L3002" s="2">
        <f t="shared" si="1149"/>
        <v>0</v>
      </c>
      <c r="M3002" s="2">
        <f t="shared" si="1150"/>
        <v>1.4061872237846496E-2</v>
      </c>
      <c r="N3002" s="63">
        <v>2096</v>
      </c>
      <c r="O3002" s="63">
        <v>2812</v>
      </c>
      <c r="P3002" s="63">
        <v>0</v>
      </c>
      <c r="Q3002" s="63">
        <v>56</v>
      </c>
      <c r="R3002" s="63">
        <v>0</v>
      </c>
      <c r="S3002" s="63">
        <v>0</v>
      </c>
      <c r="T3002" s="63">
        <v>0</v>
      </c>
      <c r="U3002" s="63">
        <v>0</v>
      </c>
      <c r="V3002" s="63">
        <v>0</v>
      </c>
      <c r="W3002" s="63">
        <v>14</v>
      </c>
      <c r="X3002" s="63">
        <v>0</v>
      </c>
      <c r="Y3002" s="63">
        <v>0</v>
      </c>
      <c r="Z3002" s="63">
        <v>0</v>
      </c>
      <c r="AA3002" s="63">
        <v>0</v>
      </c>
      <c r="AB3002" s="63">
        <v>0</v>
      </c>
      <c r="AC3002" s="63">
        <v>0</v>
      </c>
      <c r="AD3002" s="63">
        <v>0</v>
      </c>
      <c r="AE3002" s="63">
        <v>0</v>
      </c>
      <c r="AF3002" s="63">
        <v>0</v>
      </c>
      <c r="AG3002" s="63">
        <v>0</v>
      </c>
      <c r="AH3002" s="63">
        <v>0</v>
      </c>
      <c r="AI3002" s="63">
        <v>0</v>
      </c>
      <c r="AJ3002" s="63">
        <v>0</v>
      </c>
      <c r="AK3002" s="63">
        <v>0</v>
      </c>
      <c r="AL3002" s="63">
        <v>0</v>
      </c>
      <c r="AM3002" s="63">
        <v>0</v>
      </c>
      <c r="AN3002" s="63">
        <v>0</v>
      </c>
      <c r="AO3002" s="63">
        <v>0</v>
      </c>
      <c r="AP3002" s="63">
        <v>0</v>
      </c>
      <c r="AQ3002" s="63">
        <v>0</v>
      </c>
      <c r="AR3002" s="63">
        <v>0</v>
      </c>
      <c r="AS3002" s="63">
        <v>0</v>
      </c>
      <c r="AT3002" s="63">
        <v>0</v>
      </c>
      <c r="AU3002" s="63">
        <v>0</v>
      </c>
      <c r="AV3002" s="63">
        <v>0</v>
      </c>
      <c r="AW3002" s="63">
        <v>0</v>
      </c>
      <c r="AX3002" s="63">
        <v>0</v>
      </c>
      <c r="AY3002" s="63">
        <v>0</v>
      </c>
      <c r="BA3002" s="5">
        <f>IF(Q3002&gt;0,RANK(Q3002,(N3002:P3002,Q3002:AE3002)),0)</f>
        <v>3</v>
      </c>
      <c r="BB3002" s="5">
        <f>IF(R3002&gt;0,RANK(R3002,(N3002:P3002,Q3002:AE3002)),0)</f>
        <v>0</v>
      </c>
      <c r="BC3002" s="5">
        <f>IF(T3002&gt;0,RANK(T3002,(N3002:P3002,Q3002:AE3002)),0)</f>
        <v>0</v>
      </c>
      <c r="BD3002" s="5">
        <f>IF(S3002&gt;0,RANK(S3002,(N3002:P3002,Q3002:AE3002)),0)</f>
        <v>0</v>
      </c>
      <c r="BE3002" s="2">
        <f t="shared" si="1151"/>
        <v>1.1249497790277219E-2</v>
      </c>
      <c r="BF3002" s="2">
        <f t="shared" si="1152"/>
        <v>0</v>
      </c>
      <c r="BG3002" s="2">
        <f t="shared" si="1153"/>
        <v>0</v>
      </c>
      <c r="BH3002" s="2">
        <f t="shared" si="1154"/>
        <v>0</v>
      </c>
      <c r="BJ3002" t="s">
        <v>627</v>
      </c>
      <c r="BK3002" t="s">
        <v>1594</v>
      </c>
      <c r="BL3002">
        <v>5</v>
      </c>
      <c r="BN3002" s="112">
        <v>51</v>
      </c>
      <c r="BO3002" s="114">
        <v>157</v>
      </c>
      <c r="BP3002" s="118">
        <f t="shared" si="1145"/>
        <v>51157</v>
      </c>
      <c r="BQ3002" s="118">
        <f t="shared" si="1144"/>
        <v>51157</v>
      </c>
      <c r="BR3002" s="5" t="s">
        <v>3151</v>
      </c>
      <c r="BZ3002" s="63" t="str">
        <f>IF($BL3002&lt;&gt;"","",SUMIF(#REF!,$BP3002,#REF!)-N3002)</f>
        <v/>
      </c>
      <c r="CA3002" s="63" t="str">
        <f>IF($BL3002&lt;&gt;"","",SUMIF(#REF!,$BP3002,#REF!)-O3002)</f>
        <v/>
      </c>
      <c r="CB3002" s="63" t="str">
        <f>IF($BL3002&lt;&gt;"","",SUMIF(#REF!,$BP3002,#REF!)-P3002)</f>
        <v/>
      </c>
      <c r="CC3002" s="63" t="str">
        <f>IF($BL3002&lt;&gt;"","",SUMIF(#REF!,$BP3002,#REF!)-Q3002)</f>
        <v/>
      </c>
      <c r="CD3002" s="63" t="str">
        <f>IF(BP3002&lt;&gt;"","",SUMIF(#REF!,$BP3002,#REF!)-R3002)</f>
        <v/>
      </c>
    </row>
    <row r="3003" spans="1:82" ht="15" hidden="1" customHeight="1" outlineLevel="1">
      <c r="A3003" t="s">
        <v>1880</v>
      </c>
      <c r="B3003" t="s">
        <v>1594</v>
      </c>
      <c r="C3003" s="1">
        <f t="shared" si="1146"/>
        <v>4102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0</v>
      </c>
      <c r="G3003" s="129">
        <f t="shared" si="1133"/>
        <v>1034</v>
      </c>
      <c r="H3003" s="134">
        <f t="shared" si="1134"/>
        <v>0.25207215992198928</v>
      </c>
      <c r="I3003" s="2"/>
      <c r="J3003" s="2">
        <f t="shared" si="1147"/>
        <v>0.36884446611409066</v>
      </c>
      <c r="K3003" s="2">
        <f t="shared" si="1148"/>
        <v>0.62091662603608</v>
      </c>
      <c r="L3003" s="2">
        <f t="shared" si="1149"/>
        <v>0</v>
      </c>
      <c r="M3003" s="2">
        <f t="shared" si="1150"/>
        <v>1.0238907849829393E-2</v>
      </c>
      <c r="N3003" s="63">
        <v>1513</v>
      </c>
      <c r="O3003" s="63">
        <v>2547</v>
      </c>
      <c r="P3003" s="63">
        <v>0</v>
      </c>
      <c r="Q3003" s="63">
        <v>31</v>
      </c>
      <c r="R3003" s="63">
        <v>0</v>
      </c>
      <c r="S3003" s="63">
        <v>0</v>
      </c>
      <c r="T3003" s="63">
        <v>0</v>
      </c>
      <c r="U3003" s="63">
        <v>0</v>
      </c>
      <c r="V3003" s="63">
        <v>0</v>
      </c>
      <c r="W3003" s="63">
        <v>11</v>
      </c>
      <c r="X3003" s="63">
        <v>0</v>
      </c>
      <c r="Y3003" s="63">
        <v>0</v>
      </c>
      <c r="Z3003" s="63">
        <v>0</v>
      </c>
      <c r="AA3003" s="63">
        <v>0</v>
      </c>
      <c r="AB3003" s="63">
        <v>0</v>
      </c>
      <c r="AC3003" s="63">
        <v>0</v>
      </c>
      <c r="AD3003" s="63">
        <v>0</v>
      </c>
      <c r="AE3003" s="63">
        <v>0</v>
      </c>
      <c r="AF3003" s="63">
        <v>0</v>
      </c>
      <c r="AG3003" s="63">
        <v>0</v>
      </c>
      <c r="AH3003" s="63">
        <v>0</v>
      </c>
      <c r="AI3003" s="63">
        <v>0</v>
      </c>
      <c r="AJ3003" s="63">
        <v>0</v>
      </c>
      <c r="AK3003" s="63">
        <v>0</v>
      </c>
      <c r="AL3003" s="63">
        <v>0</v>
      </c>
      <c r="AM3003" s="63">
        <v>0</v>
      </c>
      <c r="AN3003" s="63">
        <v>0</v>
      </c>
      <c r="AO3003" s="63">
        <v>0</v>
      </c>
      <c r="AP3003" s="63">
        <v>0</v>
      </c>
      <c r="AQ3003" s="63">
        <v>0</v>
      </c>
      <c r="AR3003" s="63">
        <v>0</v>
      </c>
      <c r="AS3003" s="63">
        <v>0</v>
      </c>
      <c r="AT3003" s="63">
        <v>0</v>
      </c>
      <c r="AU3003" s="63">
        <v>0</v>
      </c>
      <c r="AV3003" s="63">
        <v>0</v>
      </c>
      <c r="AW3003" s="63">
        <v>0</v>
      </c>
      <c r="AX3003" s="63">
        <v>0</v>
      </c>
      <c r="AY3003" s="63">
        <v>0</v>
      </c>
      <c r="BA3003" s="5">
        <f>IF(Q3003&gt;0,RANK(Q3003,(N3003:P3003,Q3003:AE3003)),0)</f>
        <v>3</v>
      </c>
      <c r="BB3003" s="5">
        <f>IF(R3003&gt;0,RANK(R3003,(N3003:P3003,Q3003:AE3003)),0)</f>
        <v>0</v>
      </c>
      <c r="BC3003" s="5">
        <f>IF(T3003&gt;0,RANK(T3003,(N3003:P3003,Q3003:AE3003)),0)</f>
        <v>0</v>
      </c>
      <c r="BD3003" s="5">
        <f>IF(S3003&gt;0,RANK(S3003,(N3003:P3003,Q3003:AE3003)),0)</f>
        <v>0</v>
      </c>
      <c r="BE3003" s="2">
        <f t="shared" si="1151"/>
        <v>7.5572891272549974E-3</v>
      </c>
      <c r="BF3003" s="2">
        <f t="shared" si="1152"/>
        <v>0</v>
      </c>
      <c r="BG3003" s="2">
        <f t="shared" si="1153"/>
        <v>0</v>
      </c>
      <c r="BH3003" s="2">
        <f t="shared" si="1154"/>
        <v>0</v>
      </c>
      <c r="BJ3003" t="s">
        <v>1880</v>
      </c>
      <c r="BK3003" t="s">
        <v>1594</v>
      </c>
      <c r="BL3003">
        <v>1</v>
      </c>
      <c r="BN3003" s="112">
        <v>51</v>
      </c>
      <c r="BO3003" s="114">
        <v>159</v>
      </c>
      <c r="BP3003" s="118">
        <f t="shared" si="1145"/>
        <v>51159</v>
      </c>
      <c r="BQ3003" s="118">
        <f t="shared" si="1144"/>
        <v>51159</v>
      </c>
      <c r="BR3003" s="5" t="s">
        <v>3151</v>
      </c>
      <c r="BZ3003" s="63" t="str">
        <f>IF($BL3003&lt;&gt;"","",SUMIF(#REF!,$BP3003,#REF!)-N3003)</f>
        <v/>
      </c>
      <c r="CA3003" s="63" t="str">
        <f>IF($BL3003&lt;&gt;"","",SUMIF(#REF!,$BP3003,#REF!)-O3003)</f>
        <v/>
      </c>
      <c r="CB3003" s="63" t="str">
        <f>IF($BL3003&lt;&gt;"","",SUMIF(#REF!,$BP3003,#REF!)-P3003)</f>
        <v/>
      </c>
      <c r="CC3003" s="63" t="str">
        <f>IF($BL3003&lt;&gt;"","",SUMIF(#REF!,$BP3003,#REF!)-Q3003)</f>
        <v/>
      </c>
      <c r="CD3003" s="63" t="str">
        <f>IF(BP3003&lt;&gt;"","",SUMIF(#REF!,$BP3003,#REF!)-R3003)</f>
        <v/>
      </c>
    </row>
    <row r="3004" spans="1:82" ht="15" hidden="1" customHeight="1" outlineLevel="1">
      <c r="A3004" t="s">
        <v>108</v>
      </c>
      <c r="B3004" t="s">
        <v>1594</v>
      </c>
      <c r="C3004" s="1">
        <f t="shared" si="1146"/>
        <v>57184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0</v>
      </c>
      <c r="G3004" s="129">
        <f t="shared" si="1133"/>
        <v>12467</v>
      </c>
      <c r="H3004" s="134">
        <f t="shared" si="1134"/>
        <v>0.21801552881925013</v>
      </c>
      <c r="I3004" s="2"/>
      <c r="J3004" s="2">
        <f t="shared" si="1147"/>
        <v>0.38124300503637382</v>
      </c>
      <c r="K3004" s="2">
        <f t="shared" si="1148"/>
        <v>0.599258533855624</v>
      </c>
      <c r="L3004" s="2">
        <f t="shared" si="1149"/>
        <v>0</v>
      </c>
      <c r="M3004" s="2">
        <f t="shared" si="1150"/>
        <v>1.9498461108002241E-2</v>
      </c>
      <c r="N3004" s="63">
        <v>21801</v>
      </c>
      <c r="O3004" s="63">
        <v>34268</v>
      </c>
      <c r="P3004" s="63">
        <v>0</v>
      </c>
      <c r="Q3004" s="63">
        <v>910</v>
      </c>
      <c r="R3004" s="63">
        <v>0</v>
      </c>
      <c r="S3004" s="63">
        <v>0</v>
      </c>
      <c r="T3004" s="63">
        <v>0</v>
      </c>
      <c r="U3004" s="63">
        <v>0</v>
      </c>
      <c r="V3004" s="63">
        <v>0</v>
      </c>
      <c r="W3004" s="63">
        <v>205</v>
      </c>
      <c r="X3004" s="63">
        <v>0</v>
      </c>
      <c r="Y3004" s="63">
        <v>0</v>
      </c>
      <c r="Z3004" s="63">
        <v>0</v>
      </c>
      <c r="AA3004" s="63">
        <v>0</v>
      </c>
      <c r="AB3004" s="63">
        <v>0</v>
      </c>
      <c r="AC3004" s="63">
        <v>0</v>
      </c>
      <c r="AD3004" s="63">
        <v>0</v>
      </c>
      <c r="AE3004" s="63">
        <v>0</v>
      </c>
      <c r="AF3004" s="63">
        <v>0</v>
      </c>
      <c r="AG3004" s="63">
        <v>0</v>
      </c>
      <c r="AH3004" s="63">
        <v>0</v>
      </c>
      <c r="AI3004" s="63">
        <v>0</v>
      </c>
      <c r="AJ3004" s="63">
        <v>0</v>
      </c>
      <c r="AK3004" s="63">
        <v>0</v>
      </c>
      <c r="AL3004" s="63">
        <v>0</v>
      </c>
      <c r="AM3004" s="63">
        <v>0</v>
      </c>
      <c r="AN3004" s="63">
        <v>0</v>
      </c>
      <c r="AO3004" s="63">
        <v>0</v>
      </c>
      <c r="AP3004" s="63">
        <v>0</v>
      </c>
      <c r="AQ3004" s="63">
        <v>0</v>
      </c>
      <c r="AR3004" s="63">
        <v>0</v>
      </c>
      <c r="AS3004" s="63">
        <v>0</v>
      </c>
      <c r="AT3004" s="63">
        <v>0</v>
      </c>
      <c r="AU3004" s="63">
        <v>0</v>
      </c>
      <c r="AV3004" s="63">
        <v>0</v>
      </c>
      <c r="AW3004" s="63">
        <v>0</v>
      </c>
      <c r="AX3004" s="63">
        <v>0</v>
      </c>
      <c r="AY3004" s="63">
        <v>0</v>
      </c>
      <c r="BA3004" s="5">
        <f>IF(Q3004&gt;0,RANK(Q3004,(N3004:P3004,Q3004:AE3004)),0)</f>
        <v>3</v>
      </c>
      <c r="BB3004" s="5">
        <f>IF(R3004&gt;0,RANK(R3004,(N3004:P3004,Q3004:AE3004)),0)</f>
        <v>0</v>
      </c>
      <c r="BC3004" s="5">
        <f>IF(T3004&gt;0,RANK(T3004,(N3004:P3004,Q3004:AE3004)),0)</f>
        <v>0</v>
      </c>
      <c r="BD3004" s="5">
        <f>IF(S3004&gt;0,RANK(S3004,(N3004:P3004,Q3004:AE3004)),0)</f>
        <v>0</v>
      </c>
      <c r="BE3004" s="2">
        <f t="shared" si="1151"/>
        <v>1.5913542249580304E-2</v>
      </c>
      <c r="BF3004" s="2">
        <f t="shared" si="1152"/>
        <v>0</v>
      </c>
      <c r="BG3004" s="2">
        <f t="shared" si="1153"/>
        <v>0</v>
      </c>
      <c r="BH3004" s="2">
        <f t="shared" si="1154"/>
        <v>0</v>
      </c>
      <c r="BJ3004" t="s">
        <v>108</v>
      </c>
      <c r="BK3004" t="s">
        <v>1594</v>
      </c>
      <c r="BN3004" s="112">
        <v>51</v>
      </c>
      <c r="BO3004" s="114">
        <v>161</v>
      </c>
      <c r="BP3004" s="118">
        <f t="shared" si="1145"/>
        <v>51161</v>
      </c>
      <c r="BQ3004" s="118">
        <f t="shared" si="1144"/>
        <v>51161</v>
      </c>
      <c r="BR3004" s="5" t="s">
        <v>3151</v>
      </c>
      <c r="BZ3004" s="63" t="e">
        <f>IF($BL3004&lt;&gt;"","",SUMIF(#REF!,$BP3004,#REF!)-N3004)</f>
        <v>#REF!</v>
      </c>
      <c r="CA3004" s="63" t="e">
        <f>IF($BL3004&lt;&gt;"","",SUMIF(#REF!,$BP3004,#REF!)-O3004)</f>
        <v>#REF!</v>
      </c>
      <c r="CB3004" s="63" t="e">
        <f>IF($BL3004&lt;&gt;"","",SUMIF(#REF!,$BP3004,#REF!)-P3004)</f>
        <v>#REF!</v>
      </c>
      <c r="CC3004" s="63" t="e">
        <f>IF($BL3004&lt;&gt;"","",SUMIF(#REF!,$BP3004,#REF!)-Q3004)</f>
        <v>#REF!</v>
      </c>
      <c r="CD3004" s="63" t="str">
        <f>IF(BP3004&lt;&gt;"","",SUMIF(#REF!,$BP3004,#REF!)-R3004)</f>
        <v/>
      </c>
    </row>
    <row r="3005" spans="1:82" ht="15" hidden="1" customHeight="1" outlineLevel="1">
      <c r="A3005" t="s">
        <v>2639</v>
      </c>
      <c r="B3005" t="s">
        <v>1594</v>
      </c>
      <c r="C3005" s="1">
        <f t="shared" si="1146"/>
        <v>12373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0</v>
      </c>
      <c r="G3005" s="129">
        <f t="shared" si="1133"/>
        <v>4002</v>
      </c>
      <c r="H3005" s="134">
        <f t="shared" si="1134"/>
        <v>0.32344621352945929</v>
      </c>
      <c r="I3005" s="2"/>
      <c r="J3005" s="2">
        <f t="shared" si="1147"/>
        <v>0.3302351895255799</v>
      </c>
      <c r="K3005" s="2">
        <f t="shared" si="1148"/>
        <v>0.65368140305503919</v>
      </c>
      <c r="L3005" s="2">
        <f t="shared" si="1149"/>
        <v>0</v>
      </c>
      <c r="M3005" s="2">
        <f t="shared" si="1150"/>
        <v>1.6083407419380857E-2</v>
      </c>
      <c r="N3005" s="63">
        <v>4086</v>
      </c>
      <c r="O3005" s="63">
        <v>8088</v>
      </c>
      <c r="P3005" s="63">
        <v>0</v>
      </c>
      <c r="Q3005" s="63">
        <v>165</v>
      </c>
      <c r="R3005" s="63">
        <v>0</v>
      </c>
      <c r="S3005" s="63">
        <v>0</v>
      </c>
      <c r="T3005" s="63">
        <v>0</v>
      </c>
      <c r="U3005" s="63">
        <v>0</v>
      </c>
      <c r="V3005" s="63">
        <v>0</v>
      </c>
      <c r="W3005" s="63">
        <v>34</v>
      </c>
      <c r="X3005" s="63">
        <v>0</v>
      </c>
      <c r="Y3005" s="63">
        <v>0</v>
      </c>
      <c r="Z3005" s="63">
        <v>0</v>
      </c>
      <c r="AA3005" s="63">
        <v>0</v>
      </c>
      <c r="AB3005" s="63">
        <v>0</v>
      </c>
      <c r="AC3005" s="63">
        <v>0</v>
      </c>
      <c r="AD3005" s="63">
        <v>0</v>
      </c>
      <c r="AE3005" s="63">
        <v>0</v>
      </c>
      <c r="AF3005" s="63">
        <v>0</v>
      </c>
      <c r="AG3005" s="63">
        <v>0</v>
      </c>
      <c r="AH3005" s="63">
        <v>0</v>
      </c>
      <c r="AI3005" s="63">
        <v>0</v>
      </c>
      <c r="AJ3005" s="63">
        <v>0</v>
      </c>
      <c r="AK3005" s="63">
        <v>0</v>
      </c>
      <c r="AL3005" s="63">
        <v>0</v>
      </c>
      <c r="AM3005" s="63">
        <v>0</v>
      </c>
      <c r="AN3005" s="63">
        <v>0</v>
      </c>
      <c r="AO3005" s="63">
        <v>0</v>
      </c>
      <c r="AP3005" s="63">
        <v>0</v>
      </c>
      <c r="AQ3005" s="63">
        <v>0</v>
      </c>
      <c r="AR3005" s="63">
        <v>0</v>
      </c>
      <c r="AS3005" s="63">
        <v>0</v>
      </c>
      <c r="AT3005" s="63">
        <v>0</v>
      </c>
      <c r="AU3005" s="63">
        <v>0</v>
      </c>
      <c r="AV3005" s="63">
        <v>0</v>
      </c>
      <c r="AW3005" s="63">
        <v>0</v>
      </c>
      <c r="AX3005" s="63">
        <v>0</v>
      </c>
      <c r="AY3005" s="63">
        <v>0</v>
      </c>
      <c r="BA3005" s="5">
        <f>IF(Q3005&gt;0,RANK(Q3005,(N3005:P3005,Q3005:AE3005)),0)</f>
        <v>3</v>
      </c>
      <c r="BB3005" s="5">
        <f>IF(R3005&gt;0,RANK(R3005,(N3005:P3005,Q3005:AE3005)),0)</f>
        <v>0</v>
      </c>
      <c r="BC3005" s="5">
        <f>IF(T3005&gt;0,RANK(T3005,(N3005:P3005,Q3005:AE3005)),0)</f>
        <v>0</v>
      </c>
      <c r="BD3005" s="5">
        <f>IF(S3005&gt;0,RANK(S3005,(N3005:P3005,Q3005:AE3005)),0)</f>
        <v>0</v>
      </c>
      <c r="BE3005" s="2">
        <f t="shared" si="1151"/>
        <v>1.3335488563808293E-2</v>
      </c>
      <c r="BF3005" s="2">
        <f t="shared" si="1152"/>
        <v>0</v>
      </c>
      <c r="BG3005" s="2">
        <f t="shared" si="1153"/>
        <v>0</v>
      </c>
      <c r="BH3005" s="2">
        <f t="shared" si="1154"/>
        <v>0</v>
      </c>
      <c r="BJ3005" t="s">
        <v>2639</v>
      </c>
      <c r="BK3005" t="s">
        <v>1594</v>
      </c>
      <c r="BL3005">
        <v>6</v>
      </c>
      <c r="BN3005" s="112">
        <v>51</v>
      </c>
      <c r="BO3005" s="114">
        <v>163</v>
      </c>
      <c r="BP3005" s="118">
        <f t="shared" si="1145"/>
        <v>51163</v>
      </c>
      <c r="BQ3005" s="118">
        <f t="shared" si="1144"/>
        <v>51163</v>
      </c>
      <c r="BR3005" s="5" t="s">
        <v>3151</v>
      </c>
      <c r="BZ3005" s="63" t="str">
        <f>IF($BL3005&lt;&gt;"","",SUMIF(#REF!,$BP3005,#REF!)-N3005)</f>
        <v/>
      </c>
      <c r="CA3005" s="63" t="str">
        <f>IF($BL3005&lt;&gt;"","",SUMIF(#REF!,$BP3005,#REF!)-O3005)</f>
        <v/>
      </c>
      <c r="CB3005" s="63" t="str">
        <f>IF($BL3005&lt;&gt;"","",SUMIF(#REF!,$BP3005,#REF!)-P3005)</f>
        <v/>
      </c>
      <c r="CC3005" s="63" t="str">
        <f>IF($BL3005&lt;&gt;"","",SUMIF(#REF!,$BP3005,#REF!)-Q3005)</f>
        <v/>
      </c>
      <c r="CD3005" s="63" t="str">
        <f>IF(BP3005&lt;&gt;"","",SUMIF(#REF!,$BP3005,#REF!)-R3005)</f>
        <v/>
      </c>
    </row>
    <row r="3006" spans="1:82" ht="15" hidden="1" customHeight="1" outlineLevel="1">
      <c r="A3006" t="s">
        <v>2969</v>
      </c>
      <c r="B3006" t="s">
        <v>1594</v>
      </c>
      <c r="C3006" s="1">
        <f t="shared" si="1146"/>
        <v>43811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0</v>
      </c>
      <c r="G3006" s="129">
        <f t="shared" si="1133"/>
        <v>17705</v>
      </c>
      <c r="H3006" s="134">
        <f t="shared" si="1134"/>
        <v>0.40412225240236471</v>
      </c>
      <c r="I3006" s="2"/>
      <c r="J3006" s="2">
        <f t="shared" si="1147"/>
        <v>0.28860331880121431</v>
      </c>
      <c r="K3006" s="2">
        <f t="shared" si="1148"/>
        <v>0.69272557120357903</v>
      </c>
      <c r="L3006" s="2">
        <f t="shared" si="1149"/>
        <v>0</v>
      </c>
      <c r="M3006" s="2">
        <f t="shared" si="1150"/>
        <v>1.8671109995206714E-2</v>
      </c>
      <c r="N3006" s="63">
        <v>12644</v>
      </c>
      <c r="O3006" s="63">
        <v>30349</v>
      </c>
      <c r="P3006" s="63">
        <v>0</v>
      </c>
      <c r="Q3006" s="63">
        <v>653</v>
      </c>
      <c r="R3006" s="63">
        <v>0</v>
      </c>
      <c r="S3006" s="63">
        <v>0</v>
      </c>
      <c r="T3006" s="63">
        <v>0</v>
      </c>
      <c r="U3006" s="63">
        <v>0</v>
      </c>
      <c r="V3006" s="63">
        <v>0</v>
      </c>
      <c r="W3006" s="63">
        <v>165</v>
      </c>
      <c r="X3006" s="63">
        <v>0</v>
      </c>
      <c r="Y3006" s="63">
        <v>0</v>
      </c>
      <c r="Z3006" s="63">
        <v>0</v>
      </c>
      <c r="AA3006" s="63">
        <v>0</v>
      </c>
      <c r="AB3006" s="63">
        <v>0</v>
      </c>
      <c r="AC3006" s="63">
        <v>0</v>
      </c>
      <c r="AD3006" s="63">
        <v>0</v>
      </c>
      <c r="AE3006" s="63">
        <v>0</v>
      </c>
      <c r="AF3006" s="63">
        <v>0</v>
      </c>
      <c r="AG3006" s="63">
        <v>0</v>
      </c>
      <c r="AH3006" s="63">
        <v>0</v>
      </c>
      <c r="AI3006" s="63">
        <v>0</v>
      </c>
      <c r="AJ3006" s="63">
        <v>0</v>
      </c>
      <c r="AK3006" s="63">
        <v>0</v>
      </c>
      <c r="AL3006" s="63">
        <v>0</v>
      </c>
      <c r="AM3006" s="63">
        <v>0</v>
      </c>
      <c r="AN3006" s="63">
        <v>0</v>
      </c>
      <c r="AO3006" s="63">
        <v>0</v>
      </c>
      <c r="AP3006" s="63">
        <v>0</v>
      </c>
      <c r="AQ3006" s="63">
        <v>0</v>
      </c>
      <c r="AR3006" s="63">
        <v>0</v>
      </c>
      <c r="AS3006" s="63">
        <v>0</v>
      </c>
      <c r="AT3006" s="63">
        <v>0</v>
      </c>
      <c r="AU3006" s="63">
        <v>0</v>
      </c>
      <c r="AV3006" s="63">
        <v>0</v>
      </c>
      <c r="AW3006" s="63">
        <v>0</v>
      </c>
      <c r="AX3006" s="63">
        <v>0</v>
      </c>
      <c r="AY3006" s="63">
        <v>0</v>
      </c>
      <c r="BA3006" s="5">
        <f>IF(Q3006&gt;0,RANK(Q3006,(N3006:P3006,Q3006:AE3006)),0)</f>
        <v>3</v>
      </c>
      <c r="BB3006" s="5">
        <f>IF(R3006&gt;0,RANK(R3006,(N3006:P3006,Q3006:AE3006)),0)</f>
        <v>0</v>
      </c>
      <c r="BC3006" s="5">
        <f>IF(T3006&gt;0,RANK(T3006,(N3006:P3006,Q3006:AE3006)),0)</f>
        <v>0</v>
      </c>
      <c r="BD3006" s="5">
        <f>IF(S3006&gt;0,RANK(S3006,(N3006:P3006,Q3006:AE3006)),0)</f>
        <v>0</v>
      </c>
      <c r="BE3006" s="2">
        <f t="shared" si="1151"/>
        <v>1.4904932551185775E-2</v>
      </c>
      <c r="BF3006" s="2">
        <f t="shared" si="1152"/>
        <v>0</v>
      </c>
      <c r="BG3006" s="2">
        <f t="shared" si="1153"/>
        <v>0</v>
      </c>
      <c r="BH3006" s="2">
        <f t="shared" si="1154"/>
        <v>0</v>
      </c>
      <c r="BJ3006" t="s">
        <v>2969</v>
      </c>
      <c r="BK3006" t="s">
        <v>1594</v>
      </c>
      <c r="BL3006">
        <v>6</v>
      </c>
      <c r="BN3006" s="112">
        <v>51</v>
      </c>
      <c r="BO3006" s="114">
        <v>165</v>
      </c>
      <c r="BP3006" s="118">
        <f t="shared" si="1145"/>
        <v>51165</v>
      </c>
      <c r="BQ3006" s="118">
        <f t="shared" si="1144"/>
        <v>51165</v>
      </c>
      <c r="BR3006" s="5" t="s">
        <v>3151</v>
      </c>
      <c r="BZ3006" s="63" t="str">
        <f>IF($BL3006&lt;&gt;"","",SUMIF(#REF!,$BP3006,#REF!)-N3006)</f>
        <v/>
      </c>
      <c r="CA3006" s="63" t="str">
        <f>IF($BL3006&lt;&gt;"","",SUMIF(#REF!,$BP3006,#REF!)-O3006)</f>
        <v/>
      </c>
      <c r="CB3006" s="63" t="str">
        <f>IF($BL3006&lt;&gt;"","",SUMIF(#REF!,$BP3006,#REF!)-P3006)</f>
        <v/>
      </c>
      <c r="CC3006" s="63" t="str">
        <f>IF($BL3006&lt;&gt;"","",SUMIF(#REF!,$BP3006,#REF!)-Q3006)</f>
        <v/>
      </c>
      <c r="CD3006" s="63" t="str">
        <f>IF(BP3006&lt;&gt;"","",SUMIF(#REF!,$BP3006,#REF!)-R3006)</f>
        <v/>
      </c>
    </row>
    <row r="3007" spans="1:82" ht="15" hidden="1" customHeight="1" outlineLevel="1">
      <c r="A3007" t="s">
        <v>1819</v>
      </c>
      <c r="B3007" t="s">
        <v>1594</v>
      </c>
      <c r="C3007" s="1">
        <f t="shared" si="1146"/>
        <v>13386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0</v>
      </c>
      <c r="G3007" s="129">
        <f t="shared" si="1133"/>
        <v>8506</v>
      </c>
      <c r="H3007" s="134">
        <f t="shared" si="1134"/>
        <v>0.63544001195278654</v>
      </c>
      <c r="I3007" s="2"/>
      <c r="J3007" s="2">
        <f t="shared" si="1147"/>
        <v>0.17727476467951592</v>
      </c>
      <c r="K3007" s="2">
        <f t="shared" si="1148"/>
        <v>0.8127147766323024</v>
      </c>
      <c r="L3007" s="2">
        <f t="shared" si="1149"/>
        <v>0</v>
      </c>
      <c r="M3007" s="2">
        <f t="shared" si="1150"/>
        <v>1.0010458688181734E-2</v>
      </c>
      <c r="N3007" s="63">
        <v>2373</v>
      </c>
      <c r="O3007" s="63">
        <v>10879</v>
      </c>
      <c r="P3007" s="63">
        <v>0</v>
      </c>
      <c r="Q3007" s="63">
        <v>116</v>
      </c>
      <c r="R3007" s="63">
        <v>0</v>
      </c>
      <c r="S3007" s="63">
        <v>0</v>
      </c>
      <c r="T3007" s="63">
        <v>0</v>
      </c>
      <c r="U3007" s="63">
        <v>0</v>
      </c>
      <c r="V3007" s="63">
        <v>0</v>
      </c>
      <c r="W3007" s="63">
        <v>18</v>
      </c>
      <c r="X3007" s="63">
        <v>0</v>
      </c>
      <c r="Y3007" s="63">
        <v>0</v>
      </c>
      <c r="Z3007" s="63">
        <v>0</v>
      </c>
      <c r="AA3007" s="63">
        <v>0</v>
      </c>
      <c r="AB3007" s="63">
        <v>0</v>
      </c>
      <c r="AC3007" s="63">
        <v>0</v>
      </c>
      <c r="AD3007" s="63">
        <v>0</v>
      </c>
      <c r="AE3007" s="63">
        <v>0</v>
      </c>
      <c r="AF3007" s="63">
        <v>0</v>
      </c>
      <c r="AG3007" s="63">
        <v>0</v>
      </c>
      <c r="AH3007" s="63">
        <v>0</v>
      </c>
      <c r="AI3007" s="63">
        <v>0</v>
      </c>
      <c r="AJ3007" s="63">
        <v>0</v>
      </c>
      <c r="AK3007" s="63">
        <v>0</v>
      </c>
      <c r="AL3007" s="63">
        <v>0</v>
      </c>
      <c r="AM3007" s="63">
        <v>0</v>
      </c>
      <c r="AN3007" s="63">
        <v>0</v>
      </c>
      <c r="AO3007" s="63">
        <v>0</v>
      </c>
      <c r="AP3007" s="63">
        <v>0</v>
      </c>
      <c r="AQ3007" s="63">
        <v>0</v>
      </c>
      <c r="AR3007" s="63">
        <v>0</v>
      </c>
      <c r="AS3007" s="63">
        <v>0</v>
      </c>
      <c r="AT3007" s="63">
        <v>0</v>
      </c>
      <c r="AU3007" s="63">
        <v>0</v>
      </c>
      <c r="AV3007" s="63">
        <v>0</v>
      </c>
      <c r="AW3007" s="63">
        <v>0</v>
      </c>
      <c r="AX3007" s="63">
        <v>0</v>
      </c>
      <c r="AY3007" s="63">
        <v>0</v>
      </c>
      <c r="BA3007" s="5">
        <f>IF(Q3007&gt;0,RANK(Q3007,(N3007:P3007,Q3007:AE3007)),0)</f>
        <v>3</v>
      </c>
      <c r="BB3007" s="5">
        <f>IF(R3007&gt;0,RANK(R3007,(N3007:P3007,Q3007:AE3007)),0)</f>
        <v>0</v>
      </c>
      <c r="BC3007" s="5">
        <f>IF(T3007&gt;0,RANK(T3007,(N3007:P3007,Q3007:AE3007)),0)</f>
        <v>0</v>
      </c>
      <c r="BD3007" s="5">
        <f>IF(S3007&gt;0,RANK(S3007,(N3007:P3007,Q3007:AE3007)),0)</f>
        <v>0</v>
      </c>
      <c r="BE3007" s="2">
        <f t="shared" si="1151"/>
        <v>8.6657702076796649E-3</v>
      </c>
      <c r="BF3007" s="2">
        <f t="shared" si="1152"/>
        <v>0</v>
      </c>
      <c r="BG3007" s="2">
        <f t="shared" si="1153"/>
        <v>0</v>
      </c>
      <c r="BH3007" s="2">
        <f t="shared" si="1154"/>
        <v>0</v>
      </c>
      <c r="BJ3007" t="s">
        <v>1819</v>
      </c>
      <c r="BK3007" t="s">
        <v>1594</v>
      </c>
      <c r="BL3007">
        <v>9</v>
      </c>
      <c r="BN3007" s="112">
        <v>51</v>
      </c>
      <c r="BO3007" s="114">
        <v>167</v>
      </c>
      <c r="BP3007" s="118">
        <f t="shared" si="1145"/>
        <v>51167</v>
      </c>
      <c r="BQ3007" s="118">
        <f t="shared" si="1144"/>
        <v>51167</v>
      </c>
      <c r="BR3007" s="5" t="s">
        <v>3151</v>
      </c>
      <c r="BZ3007" s="63" t="str">
        <f>IF($BL3007&lt;&gt;"","",SUMIF(#REF!,$BP3007,#REF!)-N3007)</f>
        <v/>
      </c>
      <c r="CA3007" s="63" t="str">
        <f>IF($BL3007&lt;&gt;"","",SUMIF(#REF!,$BP3007,#REF!)-O3007)</f>
        <v/>
      </c>
      <c r="CB3007" s="63" t="str">
        <f>IF($BL3007&lt;&gt;"","",SUMIF(#REF!,$BP3007,#REF!)-P3007)</f>
        <v/>
      </c>
      <c r="CC3007" s="63" t="str">
        <f>IF($BL3007&lt;&gt;"","",SUMIF(#REF!,$BP3007,#REF!)-Q3007)</f>
        <v/>
      </c>
      <c r="CD3007" s="63" t="str">
        <f>IF(BP3007&lt;&gt;"","",SUMIF(#REF!,$BP3007,#REF!)-R3007)</f>
        <v/>
      </c>
    </row>
    <row r="3008" spans="1:82" ht="15" hidden="1" customHeight="1" outlineLevel="1">
      <c r="A3008" t="s">
        <v>829</v>
      </c>
      <c r="B3008" t="s">
        <v>1594</v>
      </c>
      <c r="C3008" s="1">
        <f t="shared" si="1146"/>
        <v>10869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0</v>
      </c>
      <c r="G3008" s="129">
        <f t="shared" si="1133"/>
        <v>7371</v>
      </c>
      <c r="H3008" s="134">
        <f t="shared" si="1134"/>
        <v>0.67816726469776434</v>
      </c>
      <c r="I3008" s="2"/>
      <c r="J3008" s="2">
        <f t="shared" si="1147"/>
        <v>0.15567209494893736</v>
      </c>
      <c r="K3008" s="2">
        <f t="shared" si="1148"/>
        <v>0.83383935964670164</v>
      </c>
      <c r="L3008" s="2">
        <f t="shared" si="1149"/>
        <v>0</v>
      </c>
      <c r="M3008" s="2">
        <f t="shared" si="1150"/>
        <v>1.0488545404360949E-2</v>
      </c>
      <c r="N3008" s="63">
        <v>1692</v>
      </c>
      <c r="O3008" s="63">
        <v>9063</v>
      </c>
      <c r="P3008" s="63">
        <v>0</v>
      </c>
      <c r="Q3008" s="63">
        <v>90</v>
      </c>
      <c r="R3008" s="63">
        <v>0</v>
      </c>
      <c r="S3008" s="63">
        <v>0</v>
      </c>
      <c r="T3008" s="63">
        <v>0</v>
      </c>
      <c r="U3008" s="63">
        <v>0</v>
      </c>
      <c r="V3008" s="63">
        <v>0</v>
      </c>
      <c r="W3008" s="63">
        <v>24</v>
      </c>
      <c r="X3008" s="63">
        <v>0</v>
      </c>
      <c r="Y3008" s="63">
        <v>0</v>
      </c>
      <c r="Z3008" s="63">
        <v>0</v>
      </c>
      <c r="AA3008" s="63">
        <v>0</v>
      </c>
      <c r="AB3008" s="63">
        <v>0</v>
      </c>
      <c r="AC3008" s="63">
        <v>0</v>
      </c>
      <c r="AD3008" s="63">
        <v>0</v>
      </c>
      <c r="AE3008" s="63">
        <v>0</v>
      </c>
      <c r="AF3008" s="63">
        <v>0</v>
      </c>
      <c r="AG3008" s="63">
        <v>0</v>
      </c>
      <c r="AH3008" s="63">
        <v>0</v>
      </c>
      <c r="AI3008" s="63">
        <v>0</v>
      </c>
      <c r="AJ3008" s="63">
        <v>0</v>
      </c>
      <c r="AK3008" s="63">
        <v>0</v>
      </c>
      <c r="AL3008" s="63">
        <v>0</v>
      </c>
      <c r="AM3008" s="63">
        <v>0</v>
      </c>
      <c r="AN3008" s="63">
        <v>0</v>
      </c>
      <c r="AO3008" s="63">
        <v>0</v>
      </c>
      <c r="AP3008" s="63">
        <v>0</v>
      </c>
      <c r="AQ3008" s="63">
        <v>0</v>
      </c>
      <c r="AR3008" s="63">
        <v>0</v>
      </c>
      <c r="AS3008" s="63">
        <v>0</v>
      </c>
      <c r="AT3008" s="63">
        <v>0</v>
      </c>
      <c r="AU3008" s="63">
        <v>0</v>
      </c>
      <c r="AV3008" s="63">
        <v>0</v>
      </c>
      <c r="AW3008" s="63">
        <v>0</v>
      </c>
      <c r="AX3008" s="63">
        <v>0</v>
      </c>
      <c r="AY3008" s="63">
        <v>0</v>
      </c>
      <c r="BA3008" s="5">
        <f>IF(Q3008&gt;0,RANK(Q3008,(N3008:P3008,Q3008:AE3008)),0)</f>
        <v>3</v>
      </c>
      <c r="BB3008" s="5">
        <f>IF(R3008&gt;0,RANK(R3008,(N3008:P3008,Q3008:AE3008)),0)</f>
        <v>0</v>
      </c>
      <c r="BC3008" s="5">
        <f>IF(T3008&gt;0,RANK(T3008,(N3008:P3008,Q3008:AE3008)),0)</f>
        <v>0</v>
      </c>
      <c r="BD3008" s="5">
        <f>IF(S3008&gt;0,RANK(S3008,(N3008:P3008,Q3008:AE3008)),0)</f>
        <v>0</v>
      </c>
      <c r="BE3008" s="2">
        <f t="shared" si="1151"/>
        <v>8.2804305823902837E-3</v>
      </c>
      <c r="BF3008" s="2">
        <f t="shared" si="1152"/>
        <v>0</v>
      </c>
      <c r="BG3008" s="2">
        <f t="shared" si="1153"/>
        <v>0</v>
      </c>
      <c r="BH3008" s="2">
        <f t="shared" si="1154"/>
        <v>0</v>
      </c>
      <c r="BJ3008" t="s">
        <v>829</v>
      </c>
      <c r="BK3008" t="s">
        <v>1594</v>
      </c>
      <c r="BL3008">
        <v>9</v>
      </c>
      <c r="BN3008" s="112">
        <v>51</v>
      </c>
      <c r="BO3008" s="114">
        <v>169</v>
      </c>
      <c r="BP3008" s="118">
        <f t="shared" si="1145"/>
        <v>51169</v>
      </c>
      <c r="BQ3008" s="118">
        <f t="shared" si="1144"/>
        <v>51169</v>
      </c>
      <c r="BR3008" s="5" t="s">
        <v>3151</v>
      </c>
      <c r="BZ3008" s="63" t="str">
        <f>IF($BL3008&lt;&gt;"","",SUMIF(#REF!,$BP3008,#REF!)-N3008)</f>
        <v/>
      </c>
      <c r="CA3008" s="63" t="str">
        <f>IF($BL3008&lt;&gt;"","",SUMIF(#REF!,$BP3008,#REF!)-O3008)</f>
        <v/>
      </c>
      <c r="CB3008" s="63" t="str">
        <f>IF($BL3008&lt;&gt;"","",SUMIF(#REF!,$BP3008,#REF!)-P3008)</f>
        <v/>
      </c>
      <c r="CC3008" s="63" t="str">
        <f>IF($BL3008&lt;&gt;"","",SUMIF(#REF!,$BP3008,#REF!)-Q3008)</f>
        <v/>
      </c>
      <c r="CD3008" s="63" t="str">
        <f>IF(BP3008&lt;&gt;"","",SUMIF(#REF!,$BP3008,#REF!)-R3008)</f>
        <v/>
      </c>
    </row>
    <row r="3009" spans="1:82" ht="15" hidden="1" customHeight="1" outlineLevel="1">
      <c r="A3009" t="s">
        <v>1496</v>
      </c>
      <c r="B3009" t="s">
        <v>1594</v>
      </c>
      <c r="C3009" s="1">
        <f t="shared" si="1146"/>
        <v>23684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0</v>
      </c>
      <c r="G3009" s="129">
        <f t="shared" si="1133"/>
        <v>9627</v>
      </c>
      <c r="H3009" s="134">
        <f t="shared" si="1134"/>
        <v>0.40647694646174631</v>
      </c>
      <c r="I3009" s="2"/>
      <c r="J3009" s="2">
        <f t="shared" si="1147"/>
        <v>0.28863367674379325</v>
      </c>
      <c r="K3009" s="2">
        <f t="shared" si="1148"/>
        <v>0.69511062320553962</v>
      </c>
      <c r="L3009" s="2">
        <f t="shared" si="1149"/>
        <v>0</v>
      </c>
      <c r="M3009" s="2">
        <f t="shared" si="1150"/>
        <v>1.6255700050667121E-2</v>
      </c>
      <c r="N3009" s="63">
        <v>6836</v>
      </c>
      <c r="O3009" s="63">
        <v>16463</v>
      </c>
      <c r="P3009" s="63">
        <v>0</v>
      </c>
      <c r="Q3009" s="63">
        <v>346</v>
      </c>
      <c r="R3009" s="63">
        <v>0</v>
      </c>
      <c r="S3009" s="63">
        <v>0</v>
      </c>
      <c r="T3009" s="63">
        <v>0</v>
      </c>
      <c r="U3009" s="63">
        <v>0</v>
      </c>
      <c r="V3009" s="63">
        <v>0</v>
      </c>
      <c r="W3009" s="63">
        <v>39</v>
      </c>
      <c r="X3009" s="63">
        <v>0</v>
      </c>
      <c r="Y3009" s="63">
        <v>0</v>
      </c>
      <c r="Z3009" s="63">
        <v>0</v>
      </c>
      <c r="AA3009" s="63">
        <v>0</v>
      </c>
      <c r="AB3009" s="63">
        <v>0</v>
      </c>
      <c r="AC3009" s="63">
        <v>0</v>
      </c>
      <c r="AD3009" s="63">
        <v>0</v>
      </c>
      <c r="AE3009" s="63">
        <v>0</v>
      </c>
      <c r="AF3009" s="63">
        <v>0</v>
      </c>
      <c r="AG3009" s="63">
        <v>0</v>
      </c>
      <c r="AH3009" s="63">
        <v>0</v>
      </c>
      <c r="AI3009" s="63">
        <v>0</v>
      </c>
      <c r="AJ3009" s="63">
        <v>0</v>
      </c>
      <c r="AK3009" s="63">
        <v>0</v>
      </c>
      <c r="AL3009" s="63">
        <v>0</v>
      </c>
      <c r="AM3009" s="63">
        <v>0</v>
      </c>
      <c r="AN3009" s="63">
        <v>0</v>
      </c>
      <c r="AO3009" s="63">
        <v>0</v>
      </c>
      <c r="AP3009" s="63">
        <v>0</v>
      </c>
      <c r="AQ3009" s="63">
        <v>0</v>
      </c>
      <c r="AR3009" s="63">
        <v>0</v>
      </c>
      <c r="AS3009" s="63">
        <v>0</v>
      </c>
      <c r="AT3009" s="63">
        <v>0</v>
      </c>
      <c r="AU3009" s="63">
        <v>0</v>
      </c>
      <c r="AV3009" s="63">
        <v>0</v>
      </c>
      <c r="AW3009" s="63">
        <v>0</v>
      </c>
      <c r="AX3009" s="63">
        <v>0</v>
      </c>
      <c r="AY3009" s="63">
        <v>0</v>
      </c>
      <c r="BA3009" s="5">
        <f>IF(Q3009&gt;0,RANK(Q3009,(N3009:P3009,Q3009:AE3009)),0)</f>
        <v>3</v>
      </c>
      <c r="BB3009" s="5">
        <f>IF(R3009&gt;0,RANK(R3009,(N3009:P3009,Q3009:AE3009)),0)</f>
        <v>0</v>
      </c>
      <c r="BC3009" s="5">
        <f>IF(T3009&gt;0,RANK(T3009,(N3009:P3009,Q3009:AE3009)),0)</f>
        <v>0</v>
      </c>
      <c r="BD3009" s="5">
        <f>IF(S3009&gt;0,RANK(S3009,(N3009:P3009,Q3009:AE3009)),0)</f>
        <v>0</v>
      </c>
      <c r="BE3009" s="2">
        <f t="shared" si="1151"/>
        <v>1.4609018746833305E-2</v>
      </c>
      <c r="BF3009" s="2">
        <f t="shared" si="1152"/>
        <v>0</v>
      </c>
      <c r="BG3009" s="2">
        <f t="shared" si="1153"/>
        <v>0</v>
      </c>
      <c r="BH3009" s="2">
        <f t="shared" si="1154"/>
        <v>0</v>
      </c>
      <c r="BJ3009" t="s">
        <v>1496</v>
      </c>
      <c r="BK3009" t="s">
        <v>1594</v>
      </c>
      <c r="BL3009">
        <v>6</v>
      </c>
      <c r="BN3009" s="112">
        <v>51</v>
      </c>
      <c r="BO3009" s="114">
        <v>171</v>
      </c>
      <c r="BP3009" s="118">
        <f t="shared" si="1145"/>
        <v>51171</v>
      </c>
      <c r="BQ3009" s="118">
        <f t="shared" si="1144"/>
        <v>51171</v>
      </c>
      <c r="BR3009" s="5" t="s">
        <v>3151</v>
      </c>
      <c r="BZ3009" s="63" t="str">
        <f>IF($BL3009&lt;&gt;"","",SUMIF(#REF!,$BP3009,#REF!)-N3009)</f>
        <v/>
      </c>
      <c r="CA3009" s="63" t="str">
        <f>IF($BL3009&lt;&gt;"","",SUMIF(#REF!,$BP3009,#REF!)-O3009)</f>
        <v/>
      </c>
      <c r="CB3009" s="63" t="str">
        <f>IF($BL3009&lt;&gt;"","",SUMIF(#REF!,$BP3009,#REF!)-P3009)</f>
        <v/>
      </c>
      <c r="CC3009" s="63" t="str">
        <f>IF($BL3009&lt;&gt;"","",SUMIF(#REF!,$BP3009,#REF!)-Q3009)</f>
        <v/>
      </c>
      <c r="CD3009" s="63" t="str">
        <f>IF(BP3009&lt;&gt;"","",SUMIF(#REF!,$BP3009,#REF!)-R3009)</f>
        <v/>
      </c>
    </row>
    <row r="3010" spans="1:82" ht="15" hidden="1" customHeight="1" outlineLevel="1">
      <c r="A3010" t="s">
        <v>2397</v>
      </c>
      <c r="B3010" t="s">
        <v>1594</v>
      </c>
      <c r="C3010" s="1">
        <f t="shared" si="1146"/>
        <v>14136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0</v>
      </c>
      <c r="G3010" s="129">
        <f t="shared" si="1133"/>
        <v>7955</v>
      </c>
      <c r="H3010" s="134">
        <f t="shared" si="1134"/>
        <v>0.56274759479343517</v>
      </c>
      <c r="I3010" s="2"/>
      <c r="J3010" s="2">
        <f t="shared" si="1147"/>
        <v>0.21279003961516696</v>
      </c>
      <c r="K3010" s="2">
        <f t="shared" si="1148"/>
        <v>0.77553763440860213</v>
      </c>
      <c r="L3010" s="2">
        <f t="shared" si="1149"/>
        <v>0</v>
      </c>
      <c r="M3010" s="2">
        <f t="shared" si="1150"/>
        <v>1.1672325976230913E-2</v>
      </c>
      <c r="N3010" s="63">
        <v>3008</v>
      </c>
      <c r="O3010" s="63">
        <v>10963</v>
      </c>
      <c r="P3010" s="63">
        <v>0</v>
      </c>
      <c r="Q3010" s="63">
        <v>133</v>
      </c>
      <c r="R3010" s="63">
        <v>0</v>
      </c>
      <c r="S3010" s="63">
        <v>0</v>
      </c>
      <c r="T3010" s="63">
        <v>0</v>
      </c>
      <c r="U3010" s="63">
        <v>0</v>
      </c>
      <c r="V3010" s="63">
        <v>0</v>
      </c>
      <c r="W3010" s="63">
        <v>32</v>
      </c>
      <c r="X3010" s="63">
        <v>0</v>
      </c>
      <c r="Y3010" s="63">
        <v>0</v>
      </c>
      <c r="Z3010" s="63">
        <v>0</v>
      </c>
      <c r="AA3010" s="63">
        <v>0</v>
      </c>
      <c r="AB3010" s="63">
        <v>0</v>
      </c>
      <c r="AC3010" s="63">
        <v>0</v>
      </c>
      <c r="AD3010" s="63">
        <v>0</v>
      </c>
      <c r="AE3010" s="63">
        <v>0</v>
      </c>
      <c r="AF3010" s="63">
        <v>0</v>
      </c>
      <c r="AG3010" s="63">
        <v>0</v>
      </c>
      <c r="AH3010" s="63">
        <v>0</v>
      </c>
      <c r="AI3010" s="63">
        <v>0</v>
      </c>
      <c r="AJ3010" s="63">
        <v>0</v>
      </c>
      <c r="AK3010" s="63">
        <v>0</v>
      </c>
      <c r="AL3010" s="63">
        <v>0</v>
      </c>
      <c r="AM3010" s="63">
        <v>0</v>
      </c>
      <c r="AN3010" s="63">
        <v>0</v>
      </c>
      <c r="AO3010" s="63">
        <v>0</v>
      </c>
      <c r="AP3010" s="63">
        <v>0</v>
      </c>
      <c r="AQ3010" s="63">
        <v>0</v>
      </c>
      <c r="AR3010" s="63">
        <v>0</v>
      </c>
      <c r="AS3010" s="63">
        <v>0</v>
      </c>
      <c r="AT3010" s="63">
        <v>0</v>
      </c>
      <c r="AU3010" s="63">
        <v>0</v>
      </c>
      <c r="AV3010" s="63">
        <v>0</v>
      </c>
      <c r="AW3010" s="63">
        <v>0</v>
      </c>
      <c r="AX3010" s="63">
        <v>0</v>
      </c>
      <c r="AY3010" s="63">
        <v>0</v>
      </c>
      <c r="BA3010" s="5">
        <f>IF(Q3010&gt;0,RANK(Q3010,(N3010:P3010,Q3010:AE3010)),0)</f>
        <v>3</v>
      </c>
      <c r="BB3010" s="5">
        <f>IF(R3010&gt;0,RANK(R3010,(N3010:P3010,Q3010:AE3010)),0)</f>
        <v>0</v>
      </c>
      <c r="BC3010" s="5">
        <f>IF(T3010&gt;0,RANK(T3010,(N3010:P3010,Q3010:AE3010)),0)</f>
        <v>0</v>
      </c>
      <c r="BD3010" s="5">
        <f>IF(S3010&gt;0,RANK(S3010,(N3010:P3010,Q3010:AE3010)),0)</f>
        <v>0</v>
      </c>
      <c r="BE3010" s="2">
        <f t="shared" si="1151"/>
        <v>9.4086021505376347E-3</v>
      </c>
      <c r="BF3010" s="2">
        <f t="shared" si="1152"/>
        <v>0</v>
      </c>
      <c r="BG3010" s="2">
        <f t="shared" si="1153"/>
        <v>0</v>
      </c>
      <c r="BH3010" s="2">
        <f t="shared" si="1154"/>
        <v>0</v>
      </c>
      <c r="BJ3010" t="s">
        <v>2397</v>
      </c>
      <c r="BK3010" t="s">
        <v>1594</v>
      </c>
      <c r="BL3010">
        <v>9</v>
      </c>
      <c r="BN3010" s="112">
        <v>51</v>
      </c>
      <c r="BO3010" s="114">
        <v>173</v>
      </c>
      <c r="BP3010" s="118">
        <f t="shared" si="1145"/>
        <v>51173</v>
      </c>
      <c r="BQ3010" s="118">
        <f t="shared" si="1144"/>
        <v>51173</v>
      </c>
      <c r="BR3010" s="5" t="s">
        <v>3151</v>
      </c>
      <c r="BZ3010" s="63" t="str">
        <f>IF($BL3010&lt;&gt;"","",SUMIF(#REF!,$BP3010,#REF!)-N3010)</f>
        <v/>
      </c>
      <c r="CA3010" s="63" t="str">
        <f>IF($BL3010&lt;&gt;"","",SUMIF(#REF!,$BP3010,#REF!)-O3010)</f>
        <v/>
      </c>
      <c r="CB3010" s="63" t="str">
        <f>IF($BL3010&lt;&gt;"","",SUMIF(#REF!,$BP3010,#REF!)-P3010)</f>
        <v/>
      </c>
      <c r="CC3010" s="63" t="str">
        <f>IF($BL3010&lt;&gt;"","",SUMIF(#REF!,$BP3010,#REF!)-Q3010)</f>
        <v/>
      </c>
      <c r="CD3010" s="63" t="str">
        <f>IF(BP3010&lt;&gt;"","",SUMIF(#REF!,$BP3010,#REF!)-R3010)</f>
        <v/>
      </c>
    </row>
    <row r="3011" spans="1:82" ht="15" hidden="1" customHeight="1" outlineLevel="1">
      <c r="A3011" t="s">
        <v>212</v>
      </c>
      <c r="B3011" t="s">
        <v>1594</v>
      </c>
      <c r="C3011" s="1">
        <f t="shared" si="1146"/>
        <v>9786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0</v>
      </c>
      <c r="G3011" s="129">
        <f t="shared" si="1133"/>
        <v>1761</v>
      </c>
      <c r="H3011" s="134">
        <f t="shared" si="1134"/>
        <v>0.17995095033721642</v>
      </c>
      <c r="I3011" s="2"/>
      <c r="J3011" s="2">
        <f t="shared" si="1147"/>
        <v>0.40557939914163088</v>
      </c>
      <c r="K3011" s="2">
        <f t="shared" si="1148"/>
        <v>0.5855303494788473</v>
      </c>
      <c r="L3011" s="2">
        <f t="shared" si="1149"/>
        <v>0</v>
      </c>
      <c r="M3011" s="2">
        <f t="shared" si="1150"/>
        <v>8.8902513795218185E-3</v>
      </c>
      <c r="N3011" s="63">
        <v>3969</v>
      </c>
      <c r="O3011" s="63">
        <v>5730</v>
      </c>
      <c r="P3011" s="63">
        <v>0</v>
      </c>
      <c r="Q3011" s="63">
        <v>87</v>
      </c>
      <c r="R3011" s="63">
        <v>0</v>
      </c>
      <c r="S3011" s="63">
        <v>0</v>
      </c>
      <c r="T3011" s="63">
        <v>0</v>
      </c>
      <c r="U3011" s="63">
        <v>0</v>
      </c>
      <c r="V3011" s="63">
        <v>0</v>
      </c>
      <c r="W3011" s="63">
        <v>0</v>
      </c>
      <c r="X3011" s="63">
        <v>0</v>
      </c>
      <c r="Y3011" s="63">
        <v>0</v>
      </c>
      <c r="Z3011" s="63">
        <v>0</v>
      </c>
      <c r="AA3011" s="63">
        <v>0</v>
      </c>
      <c r="AB3011" s="63">
        <v>0</v>
      </c>
      <c r="AC3011" s="63">
        <v>0</v>
      </c>
      <c r="AD3011" s="63">
        <v>0</v>
      </c>
      <c r="AE3011" s="63">
        <v>0</v>
      </c>
      <c r="AF3011" s="63">
        <v>0</v>
      </c>
      <c r="AG3011" s="63">
        <v>0</v>
      </c>
      <c r="AH3011" s="63">
        <v>0</v>
      </c>
      <c r="AI3011" s="63">
        <v>0</v>
      </c>
      <c r="AJ3011" s="63">
        <v>0</v>
      </c>
      <c r="AK3011" s="63">
        <v>0</v>
      </c>
      <c r="AL3011" s="63">
        <v>0</v>
      </c>
      <c r="AM3011" s="63">
        <v>0</v>
      </c>
      <c r="AN3011" s="63">
        <v>0</v>
      </c>
      <c r="AO3011" s="63">
        <v>0</v>
      </c>
      <c r="AP3011" s="63">
        <v>0</v>
      </c>
      <c r="AQ3011" s="63">
        <v>0</v>
      </c>
      <c r="AR3011" s="63">
        <v>0</v>
      </c>
      <c r="AS3011" s="63">
        <v>0</v>
      </c>
      <c r="AT3011" s="63">
        <v>0</v>
      </c>
      <c r="AU3011" s="63">
        <v>0</v>
      </c>
      <c r="AV3011" s="63">
        <v>0</v>
      </c>
      <c r="AW3011" s="63">
        <v>0</v>
      </c>
      <c r="AX3011" s="63">
        <v>0</v>
      </c>
      <c r="AY3011" s="63">
        <v>0</v>
      </c>
      <c r="BA3011" s="5">
        <f>IF(Q3011&gt;0,RANK(Q3011,(N3011:P3011,Q3011:AE3011)),0)</f>
        <v>3</v>
      </c>
      <c r="BB3011" s="5">
        <f>IF(R3011&gt;0,RANK(R3011,(N3011:P3011,Q3011:AE3011)),0)</f>
        <v>0</v>
      </c>
      <c r="BC3011" s="5">
        <f>IF(T3011&gt;0,RANK(T3011,(N3011:P3011,Q3011:AE3011)),0)</f>
        <v>0</v>
      </c>
      <c r="BD3011" s="5">
        <f>IF(S3011&gt;0,RANK(S3011,(N3011:P3011,Q3011:AE3011)),0)</f>
        <v>0</v>
      </c>
      <c r="BE3011" s="2">
        <f t="shared" si="1151"/>
        <v>8.8902513795217665E-3</v>
      </c>
      <c r="BF3011" s="2">
        <f t="shared" si="1152"/>
        <v>0</v>
      </c>
      <c r="BG3011" s="2">
        <f t="shared" si="1153"/>
        <v>0</v>
      </c>
      <c r="BH3011" s="2">
        <f t="shared" si="1154"/>
        <v>0</v>
      </c>
      <c r="BJ3011" t="s">
        <v>212</v>
      </c>
      <c r="BK3011" t="s">
        <v>1594</v>
      </c>
      <c r="BL3011">
        <v>4</v>
      </c>
      <c r="BN3011" s="112">
        <v>51</v>
      </c>
      <c r="BO3011" s="114">
        <v>175</v>
      </c>
      <c r="BP3011" s="118">
        <f t="shared" si="1145"/>
        <v>51175</v>
      </c>
      <c r="BQ3011" s="118">
        <f t="shared" si="1144"/>
        <v>51175</v>
      </c>
      <c r="BR3011" s="5" t="s">
        <v>3151</v>
      </c>
      <c r="BZ3011" s="63" t="str">
        <f>IF($BL3011&lt;&gt;"","",SUMIF(#REF!,$BP3011,#REF!)-N3011)</f>
        <v/>
      </c>
      <c r="CA3011" s="63" t="str">
        <f>IF($BL3011&lt;&gt;"","",SUMIF(#REF!,$BP3011,#REF!)-O3011)</f>
        <v/>
      </c>
      <c r="CB3011" s="63" t="str">
        <f>IF($BL3011&lt;&gt;"","",SUMIF(#REF!,$BP3011,#REF!)-P3011)</f>
        <v/>
      </c>
      <c r="CC3011" s="63" t="str">
        <f>IF($BL3011&lt;&gt;"","",SUMIF(#REF!,$BP3011,#REF!)-Q3011)</f>
        <v/>
      </c>
      <c r="CD3011" s="63" t="str">
        <f>IF(BP3011&lt;&gt;"","",SUMIF(#REF!,$BP3011,#REF!)-R3011)</f>
        <v/>
      </c>
    </row>
    <row r="3012" spans="1:82" ht="15" hidden="1" customHeight="1" outlineLevel="1">
      <c r="A3012" t="s">
        <v>1657</v>
      </c>
      <c r="B3012" t="s">
        <v>1594</v>
      </c>
      <c r="C3012" s="1">
        <f t="shared" si="1146"/>
        <v>75317</v>
      </c>
      <c r="D3012" s="5">
        <f>IF(N3012&gt;0, RANK(N3012,(N3012:P3012,Q3012:AE3012)),0)</f>
        <v>2</v>
      </c>
      <c r="E3012" s="5">
        <f>IF(O3012&gt;0,RANK(O3012,(N3012:P3012,Q3012:AE3012)),0)</f>
        <v>1</v>
      </c>
      <c r="F3012" s="5">
        <f>IF(P3012&gt;0,RANK(P3012,(N3012:P3012,Q3012:AE3012)),0)</f>
        <v>0</v>
      </c>
      <c r="G3012" s="129">
        <f t="shared" si="1133"/>
        <v>5104</v>
      </c>
      <c r="H3012" s="134">
        <f t="shared" si="1134"/>
        <v>6.7766905213962322E-2</v>
      </c>
      <c r="I3012" s="2"/>
      <c r="J3012" s="2">
        <f t="shared" si="1147"/>
        <v>0.45550141402339445</v>
      </c>
      <c r="K3012" s="2">
        <f t="shared" si="1148"/>
        <v>0.52326831923735673</v>
      </c>
      <c r="L3012" s="2">
        <f t="shared" si="1149"/>
        <v>0</v>
      </c>
      <c r="M3012" s="2">
        <f t="shared" si="1150"/>
        <v>2.1230266739248882E-2</v>
      </c>
      <c r="N3012" s="63">
        <v>34307</v>
      </c>
      <c r="O3012" s="63">
        <v>39411</v>
      </c>
      <c r="P3012" s="63">
        <v>0</v>
      </c>
      <c r="Q3012" s="63">
        <v>1301</v>
      </c>
      <c r="R3012" s="63">
        <v>0</v>
      </c>
      <c r="S3012" s="63">
        <v>0</v>
      </c>
      <c r="T3012" s="63">
        <v>0</v>
      </c>
      <c r="U3012" s="63">
        <v>0</v>
      </c>
      <c r="V3012" s="63">
        <v>0</v>
      </c>
      <c r="W3012" s="63">
        <v>298</v>
      </c>
      <c r="X3012" s="63">
        <v>0</v>
      </c>
      <c r="Y3012" s="63">
        <v>0</v>
      </c>
      <c r="Z3012" s="63">
        <v>0</v>
      </c>
      <c r="AA3012" s="63">
        <v>0</v>
      </c>
      <c r="AB3012" s="63">
        <v>0</v>
      </c>
      <c r="AC3012" s="63">
        <v>0</v>
      </c>
      <c r="AD3012" s="63">
        <v>0</v>
      </c>
      <c r="AE3012" s="63">
        <v>0</v>
      </c>
      <c r="AF3012" s="63">
        <v>0</v>
      </c>
      <c r="AG3012" s="63">
        <v>0</v>
      </c>
      <c r="AH3012" s="63">
        <v>0</v>
      </c>
      <c r="AI3012" s="63">
        <v>0</v>
      </c>
      <c r="AJ3012" s="63">
        <v>0</v>
      </c>
      <c r="AK3012" s="63">
        <v>0</v>
      </c>
      <c r="AL3012" s="63">
        <v>0</v>
      </c>
      <c r="AM3012" s="63">
        <v>0</v>
      </c>
      <c r="AN3012" s="63">
        <v>0</v>
      </c>
      <c r="AO3012" s="63">
        <v>0</v>
      </c>
      <c r="AP3012" s="63">
        <v>0</v>
      </c>
      <c r="AQ3012" s="63">
        <v>0</v>
      </c>
      <c r="AR3012" s="63">
        <v>0</v>
      </c>
      <c r="AS3012" s="63">
        <v>0</v>
      </c>
      <c r="AT3012" s="63">
        <v>0</v>
      </c>
      <c r="AU3012" s="63">
        <v>0</v>
      </c>
      <c r="AV3012" s="63">
        <v>0</v>
      </c>
      <c r="AW3012" s="63">
        <v>0</v>
      </c>
      <c r="AX3012" s="63">
        <v>0</v>
      </c>
      <c r="AY3012" s="63">
        <v>0</v>
      </c>
      <c r="BA3012" s="5">
        <f>IF(Q3012&gt;0,RANK(Q3012,(N3012:P3012,Q3012:AE3012)),0)</f>
        <v>3</v>
      </c>
      <c r="BB3012" s="5">
        <f>IF(R3012&gt;0,RANK(R3012,(N3012:P3012,Q3012:AE3012)),0)</f>
        <v>0</v>
      </c>
      <c r="BC3012" s="5">
        <f>IF(T3012&gt;0,RANK(T3012,(N3012:P3012,Q3012:AE3012)),0)</f>
        <v>0</v>
      </c>
      <c r="BD3012" s="5">
        <f>IF(S3012&gt;0,RANK(S3012,(N3012:P3012,Q3012:AE3012)),0)</f>
        <v>0</v>
      </c>
      <c r="BE3012" s="2">
        <f t="shared" si="1151"/>
        <v>1.7273656677775268E-2</v>
      </c>
      <c r="BF3012" s="2">
        <f t="shared" si="1152"/>
        <v>0</v>
      </c>
      <c r="BG3012" s="2">
        <f t="shared" si="1153"/>
        <v>0</v>
      </c>
      <c r="BH3012" s="2">
        <f t="shared" si="1154"/>
        <v>0</v>
      </c>
      <c r="BJ3012" t="s">
        <v>1657</v>
      </c>
      <c r="BK3012" t="s">
        <v>1594</v>
      </c>
      <c r="BN3012" s="112">
        <v>51</v>
      </c>
      <c r="BO3012" s="114">
        <v>177</v>
      </c>
      <c r="BP3012" s="118">
        <f t="shared" si="1145"/>
        <v>51177</v>
      </c>
      <c r="BQ3012" s="118">
        <f t="shared" si="1144"/>
        <v>51177</v>
      </c>
      <c r="BR3012" s="5" t="s">
        <v>3151</v>
      </c>
      <c r="BZ3012" s="63" t="e">
        <f>IF($BL3012&lt;&gt;"","",SUMIF(#REF!,$BP3012,#REF!)-N3012)</f>
        <v>#REF!</v>
      </c>
      <c r="CA3012" s="63" t="e">
        <f>IF($BL3012&lt;&gt;"","",SUMIF(#REF!,$BP3012,#REF!)-O3012)</f>
        <v>#REF!</v>
      </c>
      <c r="CB3012" s="63" t="e">
        <f>IF($BL3012&lt;&gt;"","",SUMIF(#REF!,$BP3012,#REF!)-P3012)</f>
        <v>#REF!</v>
      </c>
      <c r="CC3012" s="63" t="e">
        <f>IF($BL3012&lt;&gt;"","",SUMIF(#REF!,$BP3012,#REF!)-Q3012)</f>
        <v>#REF!</v>
      </c>
      <c r="CD3012" s="63" t="str">
        <f>IF(BP3012&lt;&gt;"","",SUMIF(#REF!,$BP3012,#REF!)-R3012)</f>
        <v/>
      </c>
    </row>
    <row r="3013" spans="1:82" ht="15" hidden="1" customHeight="1" outlineLevel="1">
      <c r="A3013" t="s">
        <v>2681</v>
      </c>
      <c r="B3013" t="s">
        <v>1594</v>
      </c>
      <c r="C3013" s="1">
        <f t="shared" si="1146"/>
        <v>79625</v>
      </c>
      <c r="D3013" s="5">
        <f>IF(N3013&gt;0, RANK(N3013,(N3013:P3013,Q3013:AE3013)),0)</f>
        <v>1</v>
      </c>
      <c r="E3013" s="5">
        <f>IF(O3013&gt;0,RANK(O3013,(N3013:P3013,Q3013:AE3013)),0)</f>
        <v>2</v>
      </c>
      <c r="F3013" s="5">
        <f>IF(P3013&gt;0,RANK(P3013,(N3013:P3013,Q3013:AE3013)),0)</f>
        <v>0</v>
      </c>
      <c r="G3013" s="129">
        <f t="shared" si="1133"/>
        <v>2609</v>
      </c>
      <c r="H3013" s="134">
        <f t="shared" si="1134"/>
        <v>3.2766091051805335E-2</v>
      </c>
      <c r="I3013" s="2"/>
      <c r="J3013" s="2">
        <f t="shared" si="1147"/>
        <v>0.50543171114599683</v>
      </c>
      <c r="K3013" s="2">
        <f t="shared" si="1148"/>
        <v>0.4726656200941915</v>
      </c>
      <c r="L3013" s="2">
        <f t="shared" si="1149"/>
        <v>0</v>
      </c>
      <c r="M3013" s="2">
        <f t="shared" si="1150"/>
        <v>2.1902668759811672E-2</v>
      </c>
      <c r="N3013" s="63">
        <v>40245</v>
      </c>
      <c r="O3013" s="63">
        <v>37636</v>
      </c>
      <c r="P3013" s="63">
        <v>0</v>
      </c>
      <c r="Q3013" s="63">
        <v>1376</v>
      </c>
      <c r="R3013" s="63">
        <v>0</v>
      </c>
      <c r="S3013" s="63">
        <v>0</v>
      </c>
      <c r="T3013" s="63">
        <v>0</v>
      </c>
      <c r="U3013" s="63">
        <v>0</v>
      </c>
      <c r="V3013" s="63">
        <v>0</v>
      </c>
      <c r="W3013" s="63">
        <v>368</v>
      </c>
      <c r="X3013" s="63">
        <v>0</v>
      </c>
      <c r="Y3013" s="63">
        <v>0</v>
      </c>
      <c r="Z3013" s="63">
        <v>0</v>
      </c>
      <c r="AA3013" s="63">
        <v>0</v>
      </c>
      <c r="AB3013" s="63">
        <v>0</v>
      </c>
      <c r="AC3013" s="63">
        <v>0</v>
      </c>
      <c r="AD3013" s="63">
        <v>0</v>
      </c>
      <c r="AE3013" s="63">
        <v>0</v>
      </c>
      <c r="AF3013" s="63">
        <v>0</v>
      </c>
      <c r="AG3013" s="63">
        <v>0</v>
      </c>
      <c r="AH3013" s="63">
        <v>0</v>
      </c>
      <c r="AI3013" s="63">
        <v>0</v>
      </c>
      <c r="AJ3013" s="63">
        <v>0</v>
      </c>
      <c r="AK3013" s="63">
        <v>0</v>
      </c>
      <c r="AL3013" s="63">
        <v>0</v>
      </c>
      <c r="AM3013" s="63">
        <v>0</v>
      </c>
      <c r="AN3013" s="63">
        <v>0</v>
      </c>
      <c r="AO3013" s="63">
        <v>0</v>
      </c>
      <c r="AP3013" s="63">
        <v>0</v>
      </c>
      <c r="AQ3013" s="63">
        <v>0</v>
      </c>
      <c r="AR3013" s="63">
        <v>0</v>
      </c>
      <c r="AS3013" s="63">
        <v>0</v>
      </c>
      <c r="AT3013" s="63">
        <v>0</v>
      </c>
      <c r="AU3013" s="63">
        <v>0</v>
      </c>
      <c r="AV3013" s="63">
        <v>0</v>
      </c>
      <c r="AW3013" s="63">
        <v>0</v>
      </c>
      <c r="AX3013" s="63">
        <v>0</v>
      </c>
      <c r="AY3013" s="63">
        <v>0</v>
      </c>
      <c r="BA3013" s="5">
        <f>IF(Q3013&gt;0,RANK(Q3013,(N3013:P3013,Q3013:AE3013)),0)</f>
        <v>3</v>
      </c>
      <c r="BB3013" s="5">
        <f>IF(R3013&gt;0,RANK(R3013,(N3013:P3013,Q3013:AE3013)),0)</f>
        <v>0</v>
      </c>
      <c r="BC3013" s="5">
        <f>IF(T3013&gt;0,RANK(T3013,(N3013:P3013,Q3013:AE3013)),0)</f>
        <v>0</v>
      </c>
      <c r="BD3013" s="5">
        <f>IF(S3013&gt;0,RANK(S3013,(N3013:P3013,Q3013:AE3013)),0)</f>
        <v>0</v>
      </c>
      <c r="BE3013" s="2">
        <f t="shared" si="1151"/>
        <v>1.7281004709576137E-2</v>
      </c>
      <c r="BF3013" s="2">
        <f t="shared" si="1152"/>
        <v>0</v>
      </c>
      <c r="BG3013" s="2">
        <f t="shared" si="1153"/>
        <v>0</v>
      </c>
      <c r="BH3013" s="2">
        <f t="shared" si="1154"/>
        <v>0</v>
      </c>
      <c r="BJ3013" t="s">
        <v>2681</v>
      </c>
      <c r="BK3013" t="s">
        <v>1594</v>
      </c>
      <c r="BL3013">
        <v>1</v>
      </c>
      <c r="BN3013" s="112">
        <v>51</v>
      </c>
      <c r="BO3013" s="114">
        <v>179</v>
      </c>
      <c r="BP3013" s="118">
        <f t="shared" si="1145"/>
        <v>51179</v>
      </c>
      <c r="BQ3013" s="118">
        <f t="shared" si="1144"/>
        <v>51179</v>
      </c>
      <c r="BR3013" s="5" t="s">
        <v>3151</v>
      </c>
      <c r="BZ3013" s="63" t="str">
        <f>IF($BL3013&lt;&gt;"","",SUMIF(#REF!,$BP3013,#REF!)-N3013)</f>
        <v/>
      </c>
      <c r="CA3013" s="63" t="str">
        <f>IF($BL3013&lt;&gt;"","",SUMIF(#REF!,$BP3013,#REF!)-O3013)</f>
        <v/>
      </c>
      <c r="CB3013" s="63" t="str">
        <f>IF($BL3013&lt;&gt;"","",SUMIF(#REF!,$BP3013,#REF!)-P3013)</f>
        <v/>
      </c>
      <c r="CC3013" s="63" t="str">
        <f>IF($BL3013&lt;&gt;"","",SUMIF(#REF!,$BP3013,#REF!)-Q3013)</f>
        <v/>
      </c>
      <c r="CD3013" s="63" t="str">
        <f>IF(BP3013&lt;&gt;"","",SUMIF(#REF!,$BP3013,#REF!)-R3013)</f>
        <v/>
      </c>
    </row>
    <row r="3014" spans="1:82" ht="15" hidden="1" customHeight="1" outlineLevel="1">
      <c r="A3014" t="s">
        <v>1468</v>
      </c>
      <c r="B3014" t="s">
        <v>1594</v>
      </c>
      <c r="C3014" s="1">
        <f t="shared" si="1146"/>
        <v>4471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0</v>
      </c>
      <c r="G3014" s="129">
        <f t="shared" si="1133"/>
        <v>372</v>
      </c>
      <c r="H3014" s="134">
        <f t="shared" si="1134"/>
        <v>8.3202862894207114E-2</v>
      </c>
      <c r="I3014" s="2"/>
      <c r="J3014" s="2">
        <f t="shared" si="1147"/>
        <v>0.53612167300380231</v>
      </c>
      <c r="K3014" s="2">
        <f t="shared" si="1148"/>
        <v>0.45291881010959517</v>
      </c>
      <c r="L3014" s="2">
        <f t="shared" si="1149"/>
        <v>0</v>
      </c>
      <c r="M3014" s="2">
        <f t="shared" si="1150"/>
        <v>1.0959516886602516E-2</v>
      </c>
      <c r="N3014" s="63">
        <v>2397</v>
      </c>
      <c r="O3014" s="63">
        <v>2025</v>
      </c>
      <c r="P3014" s="63">
        <v>0</v>
      </c>
      <c r="Q3014" s="63">
        <v>40</v>
      </c>
      <c r="R3014" s="63">
        <v>0</v>
      </c>
      <c r="S3014" s="63">
        <v>0</v>
      </c>
      <c r="T3014" s="63">
        <v>0</v>
      </c>
      <c r="U3014" s="63">
        <v>0</v>
      </c>
      <c r="V3014" s="63">
        <v>0</v>
      </c>
      <c r="W3014" s="63">
        <v>9</v>
      </c>
      <c r="X3014" s="63">
        <v>0</v>
      </c>
      <c r="Y3014" s="63">
        <v>0</v>
      </c>
      <c r="Z3014" s="63">
        <v>0</v>
      </c>
      <c r="AA3014" s="63">
        <v>0</v>
      </c>
      <c r="AB3014" s="63">
        <v>0</v>
      </c>
      <c r="AC3014" s="63">
        <v>0</v>
      </c>
      <c r="AD3014" s="63">
        <v>0</v>
      </c>
      <c r="AE3014" s="63">
        <v>0</v>
      </c>
      <c r="AF3014" s="63">
        <v>0</v>
      </c>
      <c r="AG3014" s="63">
        <v>0</v>
      </c>
      <c r="AH3014" s="63">
        <v>0</v>
      </c>
      <c r="AI3014" s="63">
        <v>0</v>
      </c>
      <c r="AJ3014" s="63">
        <v>0</v>
      </c>
      <c r="AK3014" s="63">
        <v>0</v>
      </c>
      <c r="AL3014" s="63">
        <v>0</v>
      </c>
      <c r="AM3014" s="63">
        <v>0</v>
      </c>
      <c r="AN3014" s="63">
        <v>0</v>
      </c>
      <c r="AO3014" s="63">
        <v>0</v>
      </c>
      <c r="AP3014" s="63">
        <v>0</v>
      </c>
      <c r="AQ3014" s="63">
        <v>0</v>
      </c>
      <c r="AR3014" s="63">
        <v>0</v>
      </c>
      <c r="AS3014" s="63">
        <v>0</v>
      </c>
      <c r="AT3014" s="63">
        <v>0</v>
      </c>
      <c r="AU3014" s="63">
        <v>0</v>
      </c>
      <c r="AV3014" s="63">
        <v>0</v>
      </c>
      <c r="AW3014" s="63">
        <v>0</v>
      </c>
      <c r="AX3014" s="63">
        <v>0</v>
      </c>
      <c r="AY3014" s="63">
        <v>0</v>
      </c>
      <c r="BA3014" s="5">
        <f>IF(Q3014&gt;0,RANK(Q3014,(N3014:P3014,Q3014:AE3014)),0)</f>
        <v>3</v>
      </c>
      <c r="BB3014" s="5">
        <f>IF(R3014&gt;0,RANK(R3014,(N3014:P3014,Q3014:AE3014)),0)</f>
        <v>0</v>
      </c>
      <c r="BC3014" s="5">
        <f>IF(T3014&gt;0,RANK(T3014,(N3014:P3014,Q3014:AE3014)),0)</f>
        <v>0</v>
      </c>
      <c r="BD3014" s="5">
        <f>IF(S3014&gt;0,RANK(S3014,(N3014:P3014,Q3014:AE3014)),0)</f>
        <v>0</v>
      </c>
      <c r="BE3014" s="2">
        <f t="shared" si="1151"/>
        <v>8.9465443972265718E-3</v>
      </c>
      <c r="BF3014" s="2">
        <f t="shared" si="1152"/>
        <v>0</v>
      </c>
      <c r="BG3014" s="2">
        <f t="shared" si="1153"/>
        <v>0</v>
      </c>
      <c r="BH3014" s="2">
        <f t="shared" si="1154"/>
        <v>0</v>
      </c>
      <c r="BJ3014" t="s">
        <v>1468</v>
      </c>
      <c r="BK3014" t="s">
        <v>1594</v>
      </c>
      <c r="BL3014">
        <v>4</v>
      </c>
      <c r="BN3014" s="112">
        <v>51</v>
      </c>
      <c r="BO3014" s="114">
        <v>181</v>
      </c>
      <c r="BP3014" s="118">
        <f t="shared" si="1145"/>
        <v>51181</v>
      </c>
      <c r="BQ3014" s="118">
        <f t="shared" si="1144"/>
        <v>51181</v>
      </c>
      <c r="BR3014" s="5" t="s">
        <v>3151</v>
      </c>
      <c r="BZ3014" s="63" t="str">
        <f>IF($BL3014&lt;&gt;"","",SUMIF(#REF!,$BP3014,#REF!)-N3014)</f>
        <v/>
      </c>
      <c r="CA3014" s="63" t="str">
        <f>IF($BL3014&lt;&gt;"","",SUMIF(#REF!,$BP3014,#REF!)-O3014)</f>
        <v/>
      </c>
      <c r="CB3014" s="63" t="str">
        <f>IF($BL3014&lt;&gt;"","",SUMIF(#REF!,$BP3014,#REF!)-P3014)</f>
        <v/>
      </c>
      <c r="CC3014" s="63" t="str">
        <f>IF($BL3014&lt;&gt;"","",SUMIF(#REF!,$BP3014,#REF!)-Q3014)</f>
        <v/>
      </c>
      <c r="CD3014" s="63" t="str">
        <f>IF(BP3014&lt;&gt;"","",SUMIF(#REF!,$BP3014,#REF!)-R3014)</f>
        <v/>
      </c>
    </row>
    <row r="3015" spans="1:82" ht="15" hidden="1" customHeight="1" outlineLevel="1">
      <c r="A3015" t="s">
        <v>56</v>
      </c>
      <c r="B3015" t="s">
        <v>1594</v>
      </c>
      <c r="C3015" s="1">
        <f t="shared" si="1146"/>
        <v>5088</v>
      </c>
      <c r="D3015" s="5">
        <f>IF(N3015&gt;0, RANK(N3015,(N3015:P3015,Q3015:AE3015)),0)</f>
        <v>1</v>
      </c>
      <c r="E3015" s="5">
        <f>IF(O3015&gt;0,RANK(O3015,(N3015:P3015,Q3015:AE3015)),0)</f>
        <v>2</v>
      </c>
      <c r="F3015" s="5">
        <f>IF(P3015&gt;0,RANK(P3015,(N3015:P3015,Q3015:AE3015)),0)</f>
        <v>0</v>
      </c>
      <c r="G3015" s="129">
        <f t="shared" si="1133"/>
        <v>608</v>
      </c>
      <c r="H3015" s="134">
        <f t="shared" si="1134"/>
        <v>0.11949685534591195</v>
      </c>
      <c r="I3015" s="2"/>
      <c r="J3015" s="2">
        <f t="shared" si="1147"/>
        <v>0.55562106918238996</v>
      </c>
      <c r="K3015" s="2">
        <f t="shared" si="1148"/>
        <v>0.43612421383647798</v>
      </c>
      <c r="L3015" s="2">
        <f t="shared" si="1149"/>
        <v>0</v>
      </c>
      <c r="M3015" s="2">
        <f t="shared" si="1150"/>
        <v>8.2547169811320598E-3</v>
      </c>
      <c r="N3015" s="63">
        <v>2827</v>
      </c>
      <c r="O3015" s="63">
        <v>2219</v>
      </c>
      <c r="P3015" s="63">
        <v>0</v>
      </c>
      <c r="Q3015" s="63">
        <v>35</v>
      </c>
      <c r="R3015" s="63">
        <v>0</v>
      </c>
      <c r="S3015" s="63">
        <v>0</v>
      </c>
      <c r="T3015" s="63">
        <v>0</v>
      </c>
      <c r="U3015" s="63">
        <v>0</v>
      </c>
      <c r="V3015" s="63">
        <v>0</v>
      </c>
      <c r="W3015" s="63">
        <v>7</v>
      </c>
      <c r="X3015" s="63">
        <v>0</v>
      </c>
      <c r="Y3015" s="63">
        <v>0</v>
      </c>
      <c r="Z3015" s="63">
        <v>0</v>
      </c>
      <c r="AA3015" s="63">
        <v>0</v>
      </c>
      <c r="AB3015" s="63">
        <v>0</v>
      </c>
      <c r="AC3015" s="63">
        <v>0</v>
      </c>
      <c r="AD3015" s="63">
        <v>0</v>
      </c>
      <c r="AE3015" s="63">
        <v>0</v>
      </c>
      <c r="AF3015" s="63">
        <v>0</v>
      </c>
      <c r="AG3015" s="63">
        <v>0</v>
      </c>
      <c r="AH3015" s="63">
        <v>0</v>
      </c>
      <c r="AI3015" s="63">
        <v>0</v>
      </c>
      <c r="AJ3015" s="63">
        <v>0</v>
      </c>
      <c r="AK3015" s="63">
        <v>0</v>
      </c>
      <c r="AL3015" s="63">
        <v>0</v>
      </c>
      <c r="AM3015" s="63">
        <v>0</v>
      </c>
      <c r="AN3015" s="63">
        <v>0</v>
      </c>
      <c r="AO3015" s="63">
        <v>0</v>
      </c>
      <c r="AP3015" s="63">
        <v>0</v>
      </c>
      <c r="AQ3015" s="63">
        <v>0</v>
      </c>
      <c r="AR3015" s="63">
        <v>0</v>
      </c>
      <c r="AS3015" s="63">
        <v>0</v>
      </c>
      <c r="AT3015" s="63">
        <v>0</v>
      </c>
      <c r="AU3015" s="63">
        <v>0</v>
      </c>
      <c r="AV3015" s="63">
        <v>0</v>
      </c>
      <c r="AW3015" s="63">
        <v>0</v>
      </c>
      <c r="AX3015" s="63">
        <v>0</v>
      </c>
      <c r="AY3015" s="63">
        <v>0</v>
      </c>
      <c r="BA3015" s="5">
        <f>IF(Q3015&gt;0,RANK(Q3015,(N3015:P3015,Q3015:AE3015)),0)</f>
        <v>3</v>
      </c>
      <c r="BB3015" s="5">
        <f>IF(R3015&gt;0,RANK(R3015,(N3015:P3015,Q3015:AE3015)),0)</f>
        <v>0</v>
      </c>
      <c r="BC3015" s="5">
        <f>IF(T3015&gt;0,RANK(T3015,(N3015:P3015,Q3015:AE3015)),0)</f>
        <v>0</v>
      </c>
      <c r="BD3015" s="5">
        <f>IF(S3015&gt;0,RANK(S3015,(N3015:P3015,Q3015:AE3015)),0)</f>
        <v>0</v>
      </c>
      <c r="BE3015" s="2">
        <f t="shared" si="1151"/>
        <v>6.8789308176100631E-3</v>
      </c>
      <c r="BF3015" s="2">
        <f t="shared" si="1152"/>
        <v>0</v>
      </c>
      <c r="BG3015" s="2">
        <f t="shared" si="1153"/>
        <v>0</v>
      </c>
      <c r="BH3015" s="2">
        <f t="shared" si="1154"/>
        <v>0</v>
      </c>
      <c r="BJ3015" t="s">
        <v>56</v>
      </c>
      <c r="BK3015" t="s">
        <v>1594</v>
      </c>
      <c r="BL3015">
        <v>4</v>
      </c>
      <c r="BN3015" s="112">
        <v>51</v>
      </c>
      <c r="BO3015" s="114">
        <v>183</v>
      </c>
      <c r="BP3015" s="118">
        <f t="shared" si="1145"/>
        <v>51183</v>
      </c>
      <c r="BQ3015" s="118">
        <f t="shared" si="1144"/>
        <v>51183</v>
      </c>
      <c r="BR3015" s="5" t="s">
        <v>3151</v>
      </c>
      <c r="BZ3015" s="63" t="str">
        <f>IF($BL3015&lt;&gt;"","",SUMIF(#REF!,$BP3015,#REF!)-N3015)</f>
        <v/>
      </c>
      <c r="CA3015" s="63" t="str">
        <f>IF($BL3015&lt;&gt;"","",SUMIF(#REF!,$BP3015,#REF!)-O3015)</f>
        <v/>
      </c>
      <c r="CB3015" s="63" t="str">
        <f>IF($BL3015&lt;&gt;"","",SUMIF(#REF!,$BP3015,#REF!)-P3015)</f>
        <v/>
      </c>
      <c r="CC3015" s="63" t="str">
        <f>IF($BL3015&lt;&gt;"","",SUMIF(#REF!,$BP3015,#REF!)-Q3015)</f>
        <v/>
      </c>
      <c r="CD3015" s="63" t="str">
        <f>IF(BP3015&lt;&gt;"","",SUMIF(#REF!,$BP3015,#REF!)-R3015)</f>
        <v/>
      </c>
    </row>
    <row r="3016" spans="1:82" ht="15" hidden="1" customHeight="1" outlineLevel="1">
      <c r="A3016" t="s">
        <v>697</v>
      </c>
      <c r="B3016" t="s">
        <v>1594</v>
      </c>
      <c r="C3016" s="1">
        <f t="shared" si="1146"/>
        <v>20134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0</v>
      </c>
      <c r="G3016" s="129">
        <f t="shared" si="1133"/>
        <v>13526</v>
      </c>
      <c r="H3016" s="134">
        <f t="shared" si="1134"/>
        <v>0.67179894705473331</v>
      </c>
      <c r="I3016" s="2"/>
      <c r="J3016" s="2">
        <f t="shared" si="1147"/>
        <v>0.15918347074600178</v>
      </c>
      <c r="K3016" s="2">
        <f t="shared" si="1148"/>
        <v>0.83098241780073512</v>
      </c>
      <c r="L3016" s="2">
        <f t="shared" si="1149"/>
        <v>0</v>
      </c>
      <c r="M3016" s="2">
        <f t="shared" si="1150"/>
        <v>9.8341114532630725E-3</v>
      </c>
      <c r="N3016" s="63">
        <v>3205</v>
      </c>
      <c r="O3016" s="63">
        <v>16731</v>
      </c>
      <c r="P3016" s="63">
        <v>0</v>
      </c>
      <c r="Q3016" s="63">
        <v>159</v>
      </c>
      <c r="R3016" s="63">
        <v>0</v>
      </c>
      <c r="S3016" s="63">
        <v>0</v>
      </c>
      <c r="T3016" s="63">
        <v>0</v>
      </c>
      <c r="U3016" s="63">
        <v>0</v>
      </c>
      <c r="V3016" s="63">
        <v>0</v>
      </c>
      <c r="W3016" s="63">
        <v>39</v>
      </c>
      <c r="X3016" s="63">
        <v>0</v>
      </c>
      <c r="Y3016" s="63">
        <v>0</v>
      </c>
      <c r="Z3016" s="63">
        <v>0</v>
      </c>
      <c r="AA3016" s="63">
        <v>0</v>
      </c>
      <c r="AB3016" s="63">
        <v>0</v>
      </c>
      <c r="AC3016" s="63">
        <v>0</v>
      </c>
      <c r="AD3016" s="63">
        <v>0</v>
      </c>
      <c r="AE3016" s="63">
        <v>0</v>
      </c>
      <c r="AF3016" s="63">
        <v>0</v>
      </c>
      <c r="AG3016" s="63">
        <v>0</v>
      </c>
      <c r="AH3016" s="63">
        <v>0</v>
      </c>
      <c r="AI3016" s="63">
        <v>0</v>
      </c>
      <c r="AJ3016" s="63">
        <v>0</v>
      </c>
      <c r="AK3016" s="63">
        <v>0</v>
      </c>
      <c r="AL3016" s="63">
        <v>0</v>
      </c>
      <c r="AM3016" s="63">
        <v>0</v>
      </c>
      <c r="AN3016" s="63">
        <v>0</v>
      </c>
      <c r="AO3016" s="63">
        <v>0</v>
      </c>
      <c r="AP3016" s="63">
        <v>0</v>
      </c>
      <c r="AQ3016" s="63">
        <v>0</v>
      </c>
      <c r="AR3016" s="63">
        <v>0</v>
      </c>
      <c r="AS3016" s="63">
        <v>0</v>
      </c>
      <c r="AT3016" s="63">
        <v>0</v>
      </c>
      <c r="AU3016" s="63">
        <v>0</v>
      </c>
      <c r="AV3016" s="63">
        <v>0</v>
      </c>
      <c r="AW3016" s="63">
        <v>0</v>
      </c>
      <c r="AX3016" s="63">
        <v>0</v>
      </c>
      <c r="AY3016" s="63">
        <v>0</v>
      </c>
      <c r="BA3016" s="5">
        <f>IF(Q3016&gt;0,RANK(Q3016,(N3016:P3016,Q3016:AE3016)),0)</f>
        <v>3</v>
      </c>
      <c r="BB3016" s="5">
        <f>IF(R3016&gt;0,RANK(R3016,(N3016:P3016,Q3016:AE3016)),0)</f>
        <v>0</v>
      </c>
      <c r="BC3016" s="5">
        <f>IF(T3016&gt;0,RANK(T3016,(N3016:P3016,Q3016:AE3016)),0)</f>
        <v>0</v>
      </c>
      <c r="BD3016" s="5">
        <f>IF(S3016&gt;0,RANK(S3016,(N3016:P3016,Q3016:AE3016)),0)</f>
        <v>0</v>
      </c>
      <c r="BE3016" s="2">
        <f t="shared" si="1151"/>
        <v>7.8970895003476708E-3</v>
      </c>
      <c r="BF3016" s="2">
        <f t="shared" si="1152"/>
        <v>0</v>
      </c>
      <c r="BG3016" s="2">
        <f t="shared" si="1153"/>
        <v>0</v>
      </c>
      <c r="BH3016" s="2">
        <f t="shared" si="1154"/>
        <v>0</v>
      </c>
      <c r="BJ3016" t="s">
        <v>697</v>
      </c>
      <c r="BK3016" t="s">
        <v>1594</v>
      </c>
      <c r="BL3016">
        <v>9</v>
      </c>
      <c r="BN3016" s="112">
        <v>51</v>
      </c>
      <c r="BO3016" s="114">
        <v>185</v>
      </c>
      <c r="BP3016" s="118">
        <f t="shared" si="1145"/>
        <v>51185</v>
      </c>
      <c r="BQ3016" s="118">
        <f t="shared" si="1144"/>
        <v>51185</v>
      </c>
      <c r="BR3016" s="5" t="s">
        <v>3151</v>
      </c>
      <c r="BZ3016" s="63" t="str">
        <f>IF($BL3016&lt;&gt;"","",SUMIF(#REF!,$BP3016,#REF!)-N3016)</f>
        <v/>
      </c>
      <c r="CA3016" s="63" t="str">
        <f>IF($BL3016&lt;&gt;"","",SUMIF(#REF!,$BP3016,#REF!)-O3016)</f>
        <v/>
      </c>
      <c r="CB3016" s="63" t="str">
        <f>IF($BL3016&lt;&gt;"","",SUMIF(#REF!,$BP3016,#REF!)-P3016)</f>
        <v/>
      </c>
      <c r="CC3016" s="63" t="str">
        <f>IF($BL3016&lt;&gt;"","",SUMIF(#REF!,$BP3016,#REF!)-Q3016)</f>
        <v/>
      </c>
      <c r="CD3016" s="63" t="str">
        <f>IF(BP3016&lt;&gt;"","",SUMIF(#REF!,$BP3016,#REF!)-R3016)</f>
        <v/>
      </c>
    </row>
    <row r="3017" spans="1:82" ht="15" hidden="1" customHeight="1" outlineLevel="1">
      <c r="A3017" t="s">
        <v>422</v>
      </c>
      <c r="B3017" t="s">
        <v>1594</v>
      </c>
      <c r="C3017" s="1">
        <f t="shared" si="1146"/>
        <v>21147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0</v>
      </c>
      <c r="G3017" s="129">
        <f t="shared" ref="G3017:G3079" si="1155">IF(C3017&gt;0,MAX(N3017:P3017)-LARGE(N3017:P3017,2),0)</f>
        <v>7466</v>
      </c>
      <c r="H3017" s="134">
        <f t="shared" ref="H3017:H3079" si="1156">IF(C3017&gt;0,G3017/C3017,0)</f>
        <v>0.35305244242682177</v>
      </c>
      <c r="I3017" s="2"/>
      <c r="J3017" s="2">
        <f t="shared" si="1147"/>
        <v>0.31224287132926654</v>
      </c>
      <c r="K3017" s="2">
        <f t="shared" si="1148"/>
        <v>0.6652953137560883</v>
      </c>
      <c r="L3017" s="2">
        <f t="shared" si="1149"/>
        <v>0</v>
      </c>
      <c r="M3017" s="2">
        <f t="shared" si="1150"/>
        <v>2.2461814914645162E-2</v>
      </c>
      <c r="N3017" s="63">
        <v>6603</v>
      </c>
      <c r="O3017" s="63">
        <v>14069</v>
      </c>
      <c r="P3017" s="63">
        <v>0</v>
      </c>
      <c r="Q3017" s="63">
        <v>365</v>
      </c>
      <c r="R3017" s="63">
        <v>0</v>
      </c>
      <c r="S3017" s="63">
        <v>0</v>
      </c>
      <c r="T3017" s="63">
        <v>0</v>
      </c>
      <c r="U3017" s="63">
        <v>0</v>
      </c>
      <c r="V3017" s="63">
        <v>0</v>
      </c>
      <c r="W3017" s="63">
        <v>110</v>
      </c>
      <c r="X3017" s="63">
        <v>0</v>
      </c>
      <c r="Y3017" s="63">
        <v>0</v>
      </c>
      <c r="Z3017" s="63">
        <v>0</v>
      </c>
      <c r="AA3017" s="63">
        <v>0</v>
      </c>
      <c r="AB3017" s="63">
        <v>0</v>
      </c>
      <c r="AC3017" s="63">
        <v>0</v>
      </c>
      <c r="AD3017" s="63">
        <v>0</v>
      </c>
      <c r="AE3017" s="63">
        <v>0</v>
      </c>
      <c r="AF3017" s="63">
        <v>0</v>
      </c>
      <c r="AG3017" s="63">
        <v>0</v>
      </c>
      <c r="AH3017" s="63">
        <v>0</v>
      </c>
      <c r="AI3017" s="63">
        <v>0</v>
      </c>
      <c r="AJ3017" s="63">
        <v>0</v>
      </c>
      <c r="AK3017" s="63">
        <v>0</v>
      </c>
      <c r="AL3017" s="63">
        <v>0</v>
      </c>
      <c r="AM3017" s="63">
        <v>0</v>
      </c>
      <c r="AN3017" s="63">
        <v>0</v>
      </c>
      <c r="AO3017" s="63">
        <v>0</v>
      </c>
      <c r="AP3017" s="63">
        <v>0</v>
      </c>
      <c r="AQ3017" s="63">
        <v>0</v>
      </c>
      <c r="AR3017" s="63">
        <v>0</v>
      </c>
      <c r="AS3017" s="63">
        <v>0</v>
      </c>
      <c r="AT3017" s="63">
        <v>0</v>
      </c>
      <c r="AU3017" s="63">
        <v>0</v>
      </c>
      <c r="AV3017" s="63">
        <v>0</v>
      </c>
      <c r="AW3017" s="63">
        <v>0</v>
      </c>
      <c r="AX3017" s="63">
        <v>0</v>
      </c>
      <c r="AY3017" s="63">
        <v>0</v>
      </c>
      <c r="BA3017" s="5">
        <f>IF(Q3017&gt;0,RANK(Q3017,(N3017:P3017,Q3017:AE3017)),0)</f>
        <v>3</v>
      </c>
      <c r="BB3017" s="5">
        <f>IF(R3017&gt;0,RANK(R3017,(N3017:P3017,Q3017:AE3017)),0)</f>
        <v>0</v>
      </c>
      <c r="BC3017" s="5">
        <f>IF(T3017&gt;0,RANK(T3017,(N3017:P3017,Q3017:AE3017)),0)</f>
        <v>0</v>
      </c>
      <c r="BD3017" s="5">
        <f>IF(S3017&gt;0,RANK(S3017,(N3017:P3017,Q3017:AE3017)),0)</f>
        <v>0</v>
      </c>
      <c r="BE3017" s="2">
        <f t="shared" si="1151"/>
        <v>1.7260131460727291E-2</v>
      </c>
      <c r="BF3017" s="2">
        <f t="shared" si="1152"/>
        <v>0</v>
      </c>
      <c r="BG3017" s="2">
        <f t="shared" si="1153"/>
        <v>0</v>
      </c>
      <c r="BH3017" s="2">
        <f t="shared" si="1154"/>
        <v>0</v>
      </c>
      <c r="BJ3017" t="s">
        <v>422</v>
      </c>
      <c r="BK3017" t="s">
        <v>1594</v>
      </c>
      <c r="BL3017">
        <v>6</v>
      </c>
      <c r="BN3017" s="112">
        <v>51</v>
      </c>
      <c r="BO3017" s="114">
        <v>187</v>
      </c>
      <c r="BP3017" s="118">
        <f t="shared" si="1145"/>
        <v>51187</v>
      </c>
      <c r="BQ3017" s="118">
        <f t="shared" si="1144"/>
        <v>51187</v>
      </c>
      <c r="BR3017" s="5" t="s">
        <v>3151</v>
      </c>
      <c r="BZ3017" s="63" t="str">
        <f>IF($BL3017&lt;&gt;"","",SUMIF(#REF!,$BP3017,#REF!)-N3017)</f>
        <v/>
      </c>
      <c r="CA3017" s="63" t="str">
        <f>IF($BL3017&lt;&gt;"","",SUMIF(#REF!,$BP3017,#REF!)-O3017)</f>
        <v/>
      </c>
      <c r="CB3017" s="63" t="str">
        <f>IF($BL3017&lt;&gt;"","",SUMIF(#REF!,$BP3017,#REF!)-P3017)</f>
        <v/>
      </c>
      <c r="CC3017" s="63" t="str">
        <f>IF($BL3017&lt;&gt;"","",SUMIF(#REF!,$BP3017,#REF!)-Q3017)</f>
        <v/>
      </c>
    </row>
    <row r="3018" spans="1:82" ht="15" hidden="1" customHeight="1" outlineLevel="1">
      <c r="A3018" t="s">
        <v>691</v>
      </c>
      <c r="B3018" t="s">
        <v>1594</v>
      </c>
      <c r="C3018" s="1">
        <f t="shared" si="1146"/>
        <v>28685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0</v>
      </c>
      <c r="G3018" s="129">
        <f t="shared" si="1155"/>
        <v>15062</v>
      </c>
      <c r="H3018" s="134">
        <f t="shared" si="1156"/>
        <v>0.52508279588635176</v>
      </c>
      <c r="I3018" s="2"/>
      <c r="J3018" s="2">
        <f t="shared" si="1147"/>
        <v>0.23067805473243855</v>
      </c>
      <c r="K3018" s="2">
        <f t="shared" si="1148"/>
        <v>0.75576085061879028</v>
      </c>
      <c r="L3018" s="2">
        <f t="shared" si="1149"/>
        <v>0</v>
      </c>
      <c r="M3018" s="2">
        <f t="shared" si="1150"/>
        <v>1.3561094648771199E-2</v>
      </c>
      <c r="N3018" s="63">
        <v>6617</v>
      </c>
      <c r="O3018" s="63">
        <v>21679</v>
      </c>
      <c r="P3018" s="63">
        <v>0</v>
      </c>
      <c r="Q3018" s="63">
        <v>304</v>
      </c>
      <c r="R3018" s="63">
        <v>0</v>
      </c>
      <c r="S3018" s="63">
        <v>0</v>
      </c>
      <c r="T3018" s="63">
        <v>0</v>
      </c>
      <c r="U3018" s="63">
        <v>0</v>
      </c>
      <c r="V3018" s="63">
        <v>0</v>
      </c>
      <c r="W3018" s="63">
        <v>85</v>
      </c>
      <c r="X3018" s="63">
        <v>0</v>
      </c>
      <c r="Y3018" s="63">
        <v>0</v>
      </c>
      <c r="Z3018" s="63">
        <v>0</v>
      </c>
      <c r="AA3018" s="63">
        <v>0</v>
      </c>
      <c r="AB3018" s="63">
        <v>0</v>
      </c>
      <c r="AC3018" s="63">
        <v>0</v>
      </c>
      <c r="AD3018" s="63">
        <v>0</v>
      </c>
      <c r="AE3018" s="63">
        <v>0</v>
      </c>
      <c r="AF3018" s="63">
        <v>0</v>
      </c>
      <c r="AG3018" s="63">
        <v>0</v>
      </c>
      <c r="AH3018" s="63">
        <v>0</v>
      </c>
      <c r="AI3018" s="63">
        <v>0</v>
      </c>
      <c r="AJ3018" s="63">
        <v>0</v>
      </c>
      <c r="AK3018" s="63">
        <v>0</v>
      </c>
      <c r="AL3018" s="63">
        <v>0</v>
      </c>
      <c r="AM3018" s="63">
        <v>0</v>
      </c>
      <c r="AN3018" s="63">
        <v>0</v>
      </c>
      <c r="AO3018" s="63">
        <v>0</v>
      </c>
      <c r="AP3018" s="63">
        <v>0</v>
      </c>
      <c r="AQ3018" s="63">
        <v>0</v>
      </c>
      <c r="AR3018" s="63">
        <v>0</v>
      </c>
      <c r="AS3018" s="63">
        <v>0</v>
      </c>
      <c r="AT3018" s="63">
        <v>0</v>
      </c>
      <c r="AU3018" s="63">
        <v>0</v>
      </c>
      <c r="AV3018" s="63">
        <v>0</v>
      </c>
      <c r="AW3018" s="63">
        <v>0</v>
      </c>
      <c r="AX3018" s="63">
        <v>0</v>
      </c>
      <c r="AY3018" s="63">
        <v>0</v>
      </c>
      <c r="BA3018" s="5">
        <f>IF(Q3018&gt;0,RANK(Q3018,(N3018:P3018,Q3018:AE3018)),0)</f>
        <v>3</v>
      </c>
      <c r="BB3018" s="5">
        <f>IF(R3018&gt;0,RANK(R3018,(N3018:P3018,Q3018:AE3018)),0)</f>
        <v>0</v>
      </c>
      <c r="BC3018" s="5">
        <f>IF(T3018&gt;0,RANK(T3018,(N3018:P3018,Q3018:AE3018)),0)</f>
        <v>0</v>
      </c>
      <c r="BD3018" s="5">
        <f>IF(S3018&gt;0,RANK(S3018,(N3018:P3018,Q3018:AE3018)),0)</f>
        <v>0</v>
      </c>
      <c r="BE3018" s="2">
        <f t="shared" si="1151"/>
        <v>1.0597873453024228E-2</v>
      </c>
      <c r="BF3018" s="2">
        <f t="shared" si="1152"/>
        <v>0</v>
      </c>
      <c r="BG3018" s="2">
        <f t="shared" si="1153"/>
        <v>0</v>
      </c>
      <c r="BH3018" s="2">
        <f t="shared" si="1154"/>
        <v>0</v>
      </c>
      <c r="BJ3018" t="s">
        <v>691</v>
      </c>
      <c r="BK3018" t="s">
        <v>1594</v>
      </c>
      <c r="BL3018">
        <v>9</v>
      </c>
      <c r="BN3018" s="112">
        <v>51</v>
      </c>
      <c r="BO3018" s="114">
        <v>191</v>
      </c>
      <c r="BP3018" s="118">
        <f t="shared" si="1145"/>
        <v>51191</v>
      </c>
      <c r="BQ3018" s="118">
        <f t="shared" si="1144"/>
        <v>51191</v>
      </c>
      <c r="BR3018" s="5" t="s">
        <v>3151</v>
      </c>
      <c r="BZ3018" s="63" t="str">
        <f>IF($BL3018&lt;&gt;"","",SUMIF(#REF!,$BP3018,#REF!)-N3018)</f>
        <v/>
      </c>
      <c r="CA3018" s="63" t="str">
        <f>IF($BL3018&lt;&gt;"","",SUMIF(#REF!,$BP3018,#REF!)-O3018)</f>
        <v/>
      </c>
      <c r="CB3018" s="63" t="str">
        <f>IF($BL3018&lt;&gt;"","",SUMIF(#REF!,$BP3018,#REF!)-P3018)</f>
        <v/>
      </c>
      <c r="CC3018" s="63" t="str">
        <f>IF($BL3018&lt;&gt;"","",SUMIF(#REF!,$BP3018,#REF!)-Q3018)</f>
        <v/>
      </c>
    </row>
    <row r="3019" spans="1:82" ht="15" hidden="1" customHeight="1" outlineLevel="1">
      <c r="A3019" t="s">
        <v>2754</v>
      </c>
      <c r="B3019" t="s">
        <v>1594</v>
      </c>
      <c r="C3019" s="1">
        <f t="shared" si="1146"/>
        <v>9933</v>
      </c>
      <c r="D3019" s="5">
        <f>IF(N3019&gt;0, RANK(N3019,(N3019:P3019,Q3019:AE3019)),0)</f>
        <v>2</v>
      </c>
      <c r="E3019" s="5">
        <f>IF(O3019&gt;0,RANK(O3019,(N3019:P3019,Q3019:AE3019)),0)</f>
        <v>1</v>
      </c>
      <c r="F3019" s="5">
        <f>IF(P3019&gt;0,RANK(P3019,(N3019:P3019,Q3019:AE3019)),0)</f>
        <v>0</v>
      </c>
      <c r="G3019" s="129">
        <f t="shared" si="1155"/>
        <v>817</v>
      </c>
      <c r="H3019" s="134">
        <f t="shared" si="1156"/>
        <v>8.2251082251082255E-2</v>
      </c>
      <c r="I3019" s="2"/>
      <c r="J3019" s="2">
        <f t="shared" si="1147"/>
        <v>0.45313601127554615</v>
      </c>
      <c r="K3019" s="2">
        <f t="shared" si="1148"/>
        <v>0.53538709352662839</v>
      </c>
      <c r="L3019" s="2">
        <f t="shared" si="1149"/>
        <v>0</v>
      </c>
      <c r="M3019" s="2">
        <f t="shared" si="1150"/>
        <v>1.1476895197825465E-2</v>
      </c>
      <c r="N3019" s="63">
        <v>4501</v>
      </c>
      <c r="O3019" s="63">
        <v>5318</v>
      </c>
      <c r="P3019" s="63">
        <v>0</v>
      </c>
      <c r="Q3019" s="63">
        <v>90</v>
      </c>
      <c r="R3019" s="63">
        <v>0</v>
      </c>
      <c r="S3019" s="63">
        <v>0</v>
      </c>
      <c r="T3019" s="63">
        <v>0</v>
      </c>
      <c r="U3019" s="63">
        <v>0</v>
      </c>
      <c r="V3019" s="63">
        <v>0</v>
      </c>
      <c r="W3019" s="63">
        <v>24</v>
      </c>
      <c r="X3019" s="63">
        <v>0</v>
      </c>
      <c r="Y3019" s="63">
        <v>0</v>
      </c>
      <c r="Z3019" s="63">
        <v>0</v>
      </c>
      <c r="AA3019" s="63">
        <v>0</v>
      </c>
      <c r="AB3019" s="63">
        <v>0</v>
      </c>
      <c r="AC3019" s="63">
        <v>0</v>
      </c>
      <c r="AD3019" s="63">
        <v>0</v>
      </c>
      <c r="AE3019" s="63">
        <v>0</v>
      </c>
      <c r="AF3019" s="63">
        <v>0</v>
      </c>
      <c r="AG3019" s="63">
        <v>0</v>
      </c>
      <c r="AH3019" s="63">
        <v>0</v>
      </c>
      <c r="AI3019" s="63">
        <v>0</v>
      </c>
      <c r="AJ3019" s="63">
        <v>0</v>
      </c>
      <c r="AK3019" s="63">
        <v>0</v>
      </c>
      <c r="AL3019" s="63">
        <v>0</v>
      </c>
      <c r="AM3019" s="63">
        <v>0</v>
      </c>
      <c r="AN3019" s="63">
        <v>0</v>
      </c>
      <c r="AO3019" s="63">
        <v>0</v>
      </c>
      <c r="AP3019" s="63">
        <v>0</v>
      </c>
      <c r="AQ3019" s="63">
        <v>0</v>
      </c>
      <c r="AR3019" s="63">
        <v>0</v>
      </c>
      <c r="AS3019" s="63">
        <v>0</v>
      </c>
      <c r="AT3019" s="63">
        <v>0</v>
      </c>
      <c r="AU3019" s="63">
        <v>0</v>
      </c>
      <c r="AV3019" s="63">
        <v>0</v>
      </c>
      <c r="AW3019" s="63">
        <v>0</v>
      </c>
      <c r="AX3019" s="63">
        <v>0</v>
      </c>
      <c r="AY3019" s="63">
        <v>0</v>
      </c>
      <c r="BA3019" s="5">
        <f>IF(Q3019&gt;0,RANK(Q3019,(N3019:P3019,Q3019:AE3019)),0)</f>
        <v>3</v>
      </c>
      <c r="BB3019" s="5">
        <f>IF(R3019&gt;0,RANK(R3019,(N3019:P3019,Q3019:AE3019)),0)</f>
        <v>0</v>
      </c>
      <c r="BC3019" s="5">
        <f>IF(T3019&gt;0,RANK(T3019,(N3019:P3019,Q3019:AE3019)),0)</f>
        <v>0</v>
      </c>
      <c r="BD3019" s="5">
        <f>IF(S3019&gt;0,RANK(S3019,(N3019:P3019,Q3019:AE3019)),0)</f>
        <v>0</v>
      </c>
      <c r="BE3019" s="2">
        <f t="shared" si="1151"/>
        <v>9.060706735125339E-3</v>
      </c>
      <c r="BF3019" s="2">
        <f t="shared" si="1152"/>
        <v>0</v>
      </c>
      <c r="BG3019" s="2">
        <f t="shared" si="1153"/>
        <v>0</v>
      </c>
      <c r="BH3019" s="2">
        <f t="shared" si="1154"/>
        <v>0</v>
      </c>
      <c r="BJ3019" t="s">
        <v>2754</v>
      </c>
      <c r="BK3019" t="s">
        <v>1594</v>
      </c>
      <c r="BL3019">
        <v>1</v>
      </c>
      <c r="BN3019" s="112">
        <v>51</v>
      </c>
      <c r="BO3019" s="114">
        <v>193</v>
      </c>
      <c r="BP3019" s="118">
        <f t="shared" si="1145"/>
        <v>51193</v>
      </c>
      <c r="BQ3019" s="118">
        <f t="shared" si="1144"/>
        <v>51193</v>
      </c>
      <c r="BR3019" s="5" t="s">
        <v>3151</v>
      </c>
      <c r="BZ3019" s="63" t="str">
        <f>IF($BL3019&lt;&gt;"","",SUMIF(#REF!,$BP3019,#REF!)-N3019)</f>
        <v/>
      </c>
      <c r="CA3019" s="63" t="str">
        <f>IF($BL3019&lt;&gt;"","",SUMIF(#REF!,$BP3019,#REF!)-O3019)</f>
        <v/>
      </c>
      <c r="CB3019" s="63" t="str">
        <f>IF($BL3019&lt;&gt;"","",SUMIF(#REF!,$BP3019,#REF!)-P3019)</f>
        <v/>
      </c>
      <c r="CC3019" s="63" t="str">
        <f>IF($BL3019&lt;&gt;"","",SUMIF(#REF!,$BP3019,#REF!)-Q3019)</f>
        <v/>
      </c>
    </row>
    <row r="3020" spans="1:82" ht="15" hidden="1" customHeight="1" outlineLevel="1">
      <c r="A3020" t="s">
        <v>2885</v>
      </c>
      <c r="B3020" t="s">
        <v>1594</v>
      </c>
      <c r="C3020" s="1">
        <f t="shared" si="1146"/>
        <v>16615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0</v>
      </c>
      <c r="G3020" s="129">
        <f t="shared" si="1155"/>
        <v>10256</v>
      </c>
      <c r="H3020" s="134">
        <f t="shared" si="1156"/>
        <v>0.6172735479987963</v>
      </c>
      <c r="I3020" s="2"/>
      <c r="J3020" s="2">
        <f t="shared" si="1147"/>
        <v>0.18718025880228709</v>
      </c>
      <c r="K3020" s="2">
        <f t="shared" si="1148"/>
        <v>0.80445380680108336</v>
      </c>
      <c r="L3020" s="2">
        <f t="shared" si="1149"/>
        <v>0</v>
      </c>
      <c r="M3020" s="2">
        <f t="shared" si="1150"/>
        <v>8.3659343966295818E-3</v>
      </c>
      <c r="N3020" s="63">
        <v>3110</v>
      </c>
      <c r="O3020" s="63">
        <v>13366</v>
      </c>
      <c r="P3020" s="63">
        <v>0</v>
      </c>
      <c r="Q3020" s="63">
        <v>108</v>
      </c>
      <c r="R3020" s="63">
        <v>0</v>
      </c>
      <c r="S3020" s="63">
        <v>0</v>
      </c>
      <c r="T3020" s="63">
        <v>0</v>
      </c>
      <c r="U3020" s="63">
        <v>0</v>
      </c>
      <c r="V3020" s="63">
        <v>0</v>
      </c>
      <c r="W3020" s="63">
        <v>31</v>
      </c>
      <c r="X3020" s="63">
        <v>0</v>
      </c>
      <c r="Y3020" s="63">
        <v>0</v>
      </c>
      <c r="Z3020" s="63">
        <v>0</v>
      </c>
      <c r="AA3020" s="63">
        <v>0</v>
      </c>
      <c r="AB3020" s="63">
        <v>0</v>
      </c>
      <c r="AC3020" s="63">
        <v>0</v>
      </c>
      <c r="AD3020" s="63">
        <v>0</v>
      </c>
      <c r="AE3020" s="63">
        <v>0</v>
      </c>
      <c r="AF3020" s="63">
        <v>0</v>
      </c>
      <c r="AG3020" s="63">
        <v>0</v>
      </c>
      <c r="AH3020" s="63">
        <v>0</v>
      </c>
      <c r="AI3020" s="63">
        <v>0</v>
      </c>
      <c r="AJ3020" s="63">
        <v>0</v>
      </c>
      <c r="AK3020" s="63">
        <v>0</v>
      </c>
      <c r="AL3020" s="63">
        <v>0</v>
      </c>
      <c r="AM3020" s="63">
        <v>0</v>
      </c>
      <c r="AN3020" s="63">
        <v>0</v>
      </c>
      <c r="AO3020" s="63">
        <v>0</v>
      </c>
      <c r="AP3020" s="63">
        <v>0</v>
      </c>
      <c r="AQ3020" s="63">
        <v>0</v>
      </c>
      <c r="AR3020" s="63">
        <v>0</v>
      </c>
      <c r="AS3020" s="63">
        <v>0</v>
      </c>
      <c r="AT3020" s="63">
        <v>0</v>
      </c>
      <c r="AU3020" s="63">
        <v>0</v>
      </c>
      <c r="AV3020" s="63">
        <v>0</v>
      </c>
      <c r="AW3020" s="63">
        <v>0</v>
      </c>
      <c r="AX3020" s="63">
        <v>0</v>
      </c>
      <c r="AY3020" s="63">
        <v>0</v>
      </c>
      <c r="BA3020" s="5">
        <f>IF(Q3020&gt;0,RANK(Q3020,(N3020:P3020,Q3020:AE3020)),0)</f>
        <v>3</v>
      </c>
      <c r="BB3020" s="5">
        <f>IF(R3020&gt;0,RANK(R3020,(N3020:P3020,Q3020:AE3020)),0)</f>
        <v>0</v>
      </c>
      <c r="BC3020" s="5">
        <f>IF(T3020&gt;0,RANK(T3020,(N3020:P3020,Q3020:AE3020)),0)</f>
        <v>0</v>
      </c>
      <c r="BD3020" s="5">
        <f>IF(S3020&gt;0,RANK(S3020,(N3020:P3020,Q3020:AE3020)),0)</f>
        <v>0</v>
      </c>
      <c r="BE3020" s="2">
        <f t="shared" si="1151"/>
        <v>6.5001504664459822E-3</v>
      </c>
      <c r="BF3020" s="2">
        <f t="shared" si="1152"/>
        <v>0</v>
      </c>
      <c r="BG3020" s="2">
        <f t="shared" si="1153"/>
        <v>0</v>
      </c>
      <c r="BH3020" s="2">
        <f t="shared" si="1154"/>
        <v>0</v>
      </c>
      <c r="BJ3020" t="s">
        <v>2885</v>
      </c>
      <c r="BK3020" t="s">
        <v>1594</v>
      </c>
      <c r="BL3020">
        <v>9</v>
      </c>
      <c r="BN3020" s="112">
        <v>51</v>
      </c>
      <c r="BO3020" s="114">
        <v>195</v>
      </c>
      <c r="BP3020" s="118">
        <f t="shared" si="1145"/>
        <v>51195</v>
      </c>
      <c r="BQ3020" s="118">
        <f t="shared" si="1144"/>
        <v>51195</v>
      </c>
      <c r="BR3020" s="5" t="s">
        <v>3151</v>
      </c>
      <c r="BZ3020" s="63" t="str">
        <f>IF($BL3020&lt;&gt;"","",SUMIF(#REF!,$BP3020,#REF!)-N3020)</f>
        <v/>
      </c>
      <c r="CA3020" s="63" t="str">
        <f>IF($BL3020&lt;&gt;"","",SUMIF(#REF!,$BP3020,#REF!)-O3020)</f>
        <v/>
      </c>
      <c r="CB3020" s="63" t="str">
        <f>IF($BL3020&lt;&gt;"","",SUMIF(#REF!,$BP3020,#REF!)-P3020)</f>
        <v/>
      </c>
      <c r="CC3020" s="63" t="str">
        <f>IF($BL3020&lt;&gt;"","",SUMIF(#REF!,$BP3020,#REF!)-Q3020)</f>
        <v/>
      </c>
    </row>
    <row r="3021" spans="1:82" ht="15" hidden="1" customHeight="1" outlineLevel="1">
      <c r="A3021" t="s">
        <v>1203</v>
      </c>
      <c r="B3021" t="s">
        <v>1594</v>
      </c>
      <c r="C3021" s="1">
        <f t="shared" si="1146"/>
        <v>15072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0</v>
      </c>
      <c r="G3021" s="129">
        <f t="shared" si="1155"/>
        <v>8590</v>
      </c>
      <c r="H3021" s="134">
        <f t="shared" si="1156"/>
        <v>0.56993099787685775</v>
      </c>
      <c r="I3021" s="2"/>
      <c r="J3021" s="2">
        <f t="shared" si="1147"/>
        <v>0.20853237791932058</v>
      </c>
      <c r="K3021" s="2">
        <f t="shared" si="1148"/>
        <v>0.7784633757961783</v>
      </c>
      <c r="L3021" s="2">
        <f t="shared" si="1149"/>
        <v>0</v>
      </c>
      <c r="M3021" s="2">
        <f t="shared" si="1150"/>
        <v>1.3004246284501142E-2</v>
      </c>
      <c r="N3021" s="63">
        <v>3143</v>
      </c>
      <c r="O3021" s="63">
        <v>11733</v>
      </c>
      <c r="P3021" s="63">
        <v>0</v>
      </c>
      <c r="Q3021" s="63">
        <v>170</v>
      </c>
      <c r="R3021" s="63">
        <v>0</v>
      </c>
      <c r="S3021" s="63">
        <v>0</v>
      </c>
      <c r="T3021" s="63">
        <v>0</v>
      </c>
      <c r="U3021" s="63">
        <v>0</v>
      </c>
      <c r="V3021" s="63">
        <v>0</v>
      </c>
      <c r="W3021" s="63">
        <v>26</v>
      </c>
      <c r="X3021" s="63">
        <v>0</v>
      </c>
      <c r="Y3021" s="63">
        <v>0</v>
      </c>
      <c r="Z3021" s="63">
        <v>0</v>
      </c>
      <c r="AA3021" s="63">
        <v>0</v>
      </c>
      <c r="AB3021" s="63">
        <v>0</v>
      </c>
      <c r="AC3021" s="63">
        <v>0</v>
      </c>
      <c r="AD3021" s="63">
        <v>0</v>
      </c>
      <c r="AE3021" s="63">
        <v>0</v>
      </c>
      <c r="AF3021" s="63">
        <v>0</v>
      </c>
      <c r="AG3021" s="63">
        <v>0</v>
      </c>
      <c r="AH3021" s="63">
        <v>0</v>
      </c>
      <c r="AI3021" s="63">
        <v>0</v>
      </c>
      <c r="AJ3021" s="63">
        <v>0</v>
      </c>
      <c r="AK3021" s="63">
        <v>0</v>
      </c>
      <c r="AL3021" s="63">
        <v>0</v>
      </c>
      <c r="AM3021" s="63">
        <v>0</v>
      </c>
      <c r="AN3021" s="63">
        <v>0</v>
      </c>
      <c r="AO3021" s="63">
        <v>0</v>
      </c>
      <c r="AP3021" s="63">
        <v>0</v>
      </c>
      <c r="AQ3021" s="63">
        <v>0</v>
      </c>
      <c r="AR3021" s="63">
        <v>0</v>
      </c>
      <c r="AS3021" s="63">
        <v>0</v>
      </c>
      <c r="AT3021" s="63">
        <v>0</v>
      </c>
      <c r="AU3021" s="63">
        <v>0</v>
      </c>
      <c r="AV3021" s="63">
        <v>0</v>
      </c>
      <c r="AW3021" s="63">
        <v>0</v>
      </c>
      <c r="AX3021" s="63">
        <v>0</v>
      </c>
      <c r="AY3021" s="63">
        <v>0</v>
      </c>
      <c r="BA3021" s="5">
        <f>IF(Q3021&gt;0,RANK(Q3021,(N3021:P3021,Q3021:AE3021)),0)</f>
        <v>3</v>
      </c>
      <c r="BB3021" s="5">
        <f>IF(R3021&gt;0,RANK(R3021,(N3021:P3021,Q3021:AE3021)),0)</f>
        <v>0</v>
      </c>
      <c r="BC3021" s="5">
        <f>IF(T3021&gt;0,RANK(T3021,(N3021:P3021,Q3021:AE3021)),0)</f>
        <v>0</v>
      </c>
      <c r="BD3021" s="5">
        <f>IF(S3021&gt;0,RANK(S3021,(N3021:P3021,Q3021:AE3021)),0)</f>
        <v>0</v>
      </c>
      <c r="BE3021" s="2">
        <f t="shared" si="1151"/>
        <v>1.1279193205944798E-2</v>
      </c>
      <c r="BF3021" s="2">
        <f t="shared" si="1152"/>
        <v>0</v>
      </c>
      <c r="BG3021" s="2">
        <f t="shared" si="1153"/>
        <v>0</v>
      </c>
      <c r="BH3021" s="2">
        <f t="shared" si="1154"/>
        <v>0</v>
      </c>
      <c r="BJ3021" t="s">
        <v>1203</v>
      </c>
      <c r="BK3021" t="s">
        <v>1594</v>
      </c>
      <c r="BL3021">
        <v>9</v>
      </c>
      <c r="BN3021" s="112">
        <v>51</v>
      </c>
      <c r="BO3021" s="114">
        <v>197</v>
      </c>
      <c r="BP3021" s="118">
        <f t="shared" si="1145"/>
        <v>51197</v>
      </c>
      <c r="BQ3021" s="118">
        <f t="shared" si="1144"/>
        <v>51197</v>
      </c>
      <c r="BR3021" s="5" t="s">
        <v>3151</v>
      </c>
      <c r="BZ3021" s="63" t="str">
        <f>IF($BL3021&lt;&gt;"","",SUMIF(#REF!,$BP3021,#REF!)-N3021)</f>
        <v/>
      </c>
      <c r="CA3021" s="63" t="str">
        <f>IF($BL3021&lt;&gt;"","",SUMIF(#REF!,$BP3021,#REF!)-O3021)</f>
        <v/>
      </c>
      <c r="CB3021" s="63" t="str">
        <f>IF($BL3021&lt;&gt;"","",SUMIF(#REF!,$BP3021,#REF!)-P3021)</f>
        <v/>
      </c>
      <c r="CC3021" s="63" t="str">
        <f>IF($BL3021&lt;&gt;"","",SUMIF(#REF!,$BP3021,#REF!)-Q3021)</f>
        <v/>
      </c>
    </row>
    <row r="3022" spans="1:82" ht="15" hidden="1" customHeight="1" outlineLevel="1">
      <c r="A3022" t="s">
        <v>924</v>
      </c>
      <c r="B3022" t="s">
        <v>1594</v>
      </c>
      <c r="C3022" s="1">
        <f t="shared" si="1146"/>
        <v>38787</v>
      </c>
      <c r="D3022" s="5">
        <f>IF(N3022&gt;0, RANK(N3022,(N3022:P3022,Q3022:AE3022)),0)</f>
        <v>2</v>
      </c>
      <c r="E3022" s="5">
        <f>IF(O3022&gt;0,RANK(O3022,(N3022:P3022,Q3022:AE3022)),0)</f>
        <v>1</v>
      </c>
      <c r="F3022" s="5">
        <f>IF(P3022&gt;0,RANK(P3022,(N3022:P3022,Q3022:AE3022)),0)</f>
        <v>0</v>
      </c>
      <c r="G3022" s="129">
        <f t="shared" si="1155"/>
        <v>2558</v>
      </c>
      <c r="H3022" s="134">
        <f t="shared" si="1156"/>
        <v>6.5949931678139589E-2</v>
      </c>
      <c r="I3022" s="2"/>
      <c r="J3022" s="2">
        <f t="shared" si="1147"/>
        <v>0.45590017273828859</v>
      </c>
      <c r="K3022" s="2">
        <f t="shared" si="1148"/>
        <v>0.52185010441642821</v>
      </c>
      <c r="L3022" s="2">
        <f t="shared" si="1149"/>
        <v>0</v>
      </c>
      <c r="M3022" s="2">
        <f t="shared" si="1150"/>
        <v>2.224972284528326E-2</v>
      </c>
      <c r="N3022" s="63">
        <v>17683</v>
      </c>
      <c r="O3022" s="63">
        <v>20241</v>
      </c>
      <c r="P3022" s="63">
        <v>0</v>
      </c>
      <c r="Q3022" s="63">
        <v>680</v>
      </c>
      <c r="R3022" s="63">
        <v>0</v>
      </c>
      <c r="S3022" s="63">
        <v>0</v>
      </c>
      <c r="T3022" s="63">
        <v>0</v>
      </c>
      <c r="U3022" s="63">
        <v>0</v>
      </c>
      <c r="V3022" s="63">
        <v>0</v>
      </c>
      <c r="W3022" s="63">
        <v>183</v>
      </c>
      <c r="X3022" s="63">
        <v>0</v>
      </c>
      <c r="Y3022" s="63">
        <v>0</v>
      </c>
      <c r="Z3022" s="63">
        <v>0</v>
      </c>
      <c r="AA3022" s="63">
        <v>0</v>
      </c>
      <c r="AB3022" s="63">
        <v>0</v>
      </c>
      <c r="AC3022" s="63">
        <v>0</v>
      </c>
      <c r="AD3022" s="63">
        <v>0</v>
      </c>
      <c r="AE3022" s="63">
        <v>0</v>
      </c>
      <c r="AF3022" s="63">
        <v>0</v>
      </c>
      <c r="AG3022" s="63">
        <v>0</v>
      </c>
      <c r="AH3022" s="63">
        <v>0</v>
      </c>
      <c r="AI3022" s="63">
        <v>0</v>
      </c>
      <c r="AJ3022" s="63">
        <v>0</v>
      </c>
      <c r="AK3022" s="63">
        <v>0</v>
      </c>
      <c r="AL3022" s="63">
        <v>0</v>
      </c>
      <c r="AM3022" s="63">
        <v>0</v>
      </c>
      <c r="AN3022" s="63">
        <v>0</v>
      </c>
      <c r="AO3022" s="63">
        <v>0</v>
      </c>
      <c r="AP3022" s="63">
        <v>0</v>
      </c>
      <c r="AQ3022" s="63">
        <v>0</v>
      </c>
      <c r="AR3022" s="63">
        <v>0</v>
      </c>
      <c r="AS3022" s="63">
        <v>0</v>
      </c>
      <c r="AT3022" s="63">
        <v>0</v>
      </c>
      <c r="AU3022" s="63">
        <v>0</v>
      </c>
      <c r="AV3022" s="63">
        <v>0</v>
      </c>
      <c r="AW3022" s="63">
        <v>0</v>
      </c>
      <c r="AX3022" s="63">
        <v>0</v>
      </c>
      <c r="AY3022" s="63">
        <v>0</v>
      </c>
      <c r="BA3022" s="5">
        <f>IF(Q3022&gt;0,RANK(Q3022,(N3022:P3022,Q3022:AE3022)),0)</f>
        <v>3</v>
      </c>
      <c r="BB3022" s="5">
        <f>IF(R3022&gt;0,RANK(R3022,(N3022:P3022,Q3022:AE3022)),0)</f>
        <v>0</v>
      </c>
      <c r="BC3022" s="5">
        <f>IF(T3022&gt;0,RANK(T3022,(N3022:P3022,Q3022:AE3022)),0)</f>
        <v>0</v>
      </c>
      <c r="BD3022" s="5">
        <f>IF(S3022&gt;0,RANK(S3022,(N3022:P3022,Q3022:AE3022)),0)</f>
        <v>0</v>
      </c>
      <c r="BE3022" s="2">
        <f t="shared" si="1151"/>
        <v>1.7531647201381905E-2</v>
      </c>
      <c r="BF3022" s="2">
        <f t="shared" si="1152"/>
        <v>0</v>
      </c>
      <c r="BG3022" s="2">
        <f t="shared" si="1153"/>
        <v>0</v>
      </c>
      <c r="BH3022" s="2">
        <f t="shared" si="1154"/>
        <v>0</v>
      </c>
      <c r="BJ3022" t="s">
        <v>924</v>
      </c>
      <c r="BK3022" t="s">
        <v>1594</v>
      </c>
      <c r="BL3022">
        <v>2</v>
      </c>
      <c r="BN3022" s="112">
        <v>51</v>
      </c>
      <c r="BO3022" s="114">
        <v>199</v>
      </c>
      <c r="BP3022" s="118">
        <f t="shared" si="1145"/>
        <v>51199</v>
      </c>
      <c r="BQ3022" s="118">
        <f t="shared" si="1144"/>
        <v>51199</v>
      </c>
      <c r="BR3022" s="5" t="s">
        <v>3151</v>
      </c>
      <c r="BZ3022" s="63" t="str">
        <f>IF($BL3022&lt;&gt;"","",SUMIF(#REF!,$BP3022,#REF!)-N3022)</f>
        <v/>
      </c>
      <c r="CA3022" s="63" t="str">
        <f>IF($BL3022&lt;&gt;"","",SUMIF(#REF!,$BP3022,#REF!)-O3022)</f>
        <v/>
      </c>
      <c r="CB3022" s="63" t="str">
        <f>IF($BL3022&lt;&gt;"","",SUMIF(#REF!,$BP3022,#REF!)-P3022)</f>
        <v/>
      </c>
      <c r="CC3022" s="63" t="str">
        <f>IF($BL3022&lt;&gt;"","",SUMIF(#REF!,$BP3022,#REF!)-Q3022)</f>
        <v/>
      </c>
    </row>
    <row r="3023" spans="1:82" ht="15" hidden="1" customHeight="1" outlineLevel="1">
      <c r="A3023" t="s">
        <v>1529</v>
      </c>
      <c r="B3023" t="s">
        <v>1594</v>
      </c>
      <c r="C3023" s="1">
        <f t="shared" si="1146"/>
        <v>82508</v>
      </c>
      <c r="D3023" s="5">
        <f>IF(N3023&gt;0, RANK(N3023,(N3023:P3023,Q3023:AE3023)),0)</f>
        <v>1</v>
      </c>
      <c r="E3023" s="5">
        <f>IF(O3023&gt;0,RANK(O3023,(N3023:P3023,Q3023:AE3023)),0)</f>
        <v>2</v>
      </c>
      <c r="F3023" s="5">
        <f>IF(P3023&gt;0,RANK(P3023,(N3023:P3023,Q3023:AE3023)),0)</f>
        <v>0</v>
      </c>
      <c r="G3023" s="129">
        <f t="shared" si="1155"/>
        <v>51696</v>
      </c>
      <c r="H3023" s="134">
        <f t="shared" si="1156"/>
        <v>0.62655742473457121</v>
      </c>
      <c r="I3023" s="2"/>
      <c r="J3023" s="2">
        <f t="shared" si="1147"/>
        <v>0.80283124060697142</v>
      </c>
      <c r="K3023" s="2">
        <f t="shared" si="1148"/>
        <v>0.17627381587240026</v>
      </c>
      <c r="L3023" s="2">
        <f t="shared" si="1149"/>
        <v>0</v>
      </c>
      <c r="M3023" s="2">
        <f t="shared" si="1150"/>
        <v>2.0894943520628317E-2</v>
      </c>
      <c r="N3023" s="63">
        <v>66240</v>
      </c>
      <c r="O3023" s="63">
        <v>14544</v>
      </c>
      <c r="P3023" s="63">
        <v>0</v>
      </c>
      <c r="Q3023" s="63">
        <v>1022</v>
      </c>
      <c r="R3023" s="63">
        <v>0</v>
      </c>
      <c r="S3023" s="63">
        <v>0</v>
      </c>
      <c r="T3023" s="63">
        <v>0</v>
      </c>
      <c r="U3023" s="63">
        <v>0</v>
      </c>
      <c r="V3023" s="63">
        <v>0</v>
      </c>
      <c r="W3023" s="63">
        <v>702</v>
      </c>
      <c r="X3023" s="63">
        <v>0</v>
      </c>
      <c r="Y3023" s="63">
        <v>0</v>
      </c>
      <c r="Z3023" s="63">
        <v>0</v>
      </c>
      <c r="AA3023" s="63">
        <v>0</v>
      </c>
      <c r="AB3023" s="63">
        <v>0</v>
      </c>
      <c r="AC3023" s="63">
        <v>0</v>
      </c>
      <c r="AD3023" s="63">
        <v>0</v>
      </c>
      <c r="AE3023" s="63">
        <v>0</v>
      </c>
      <c r="AF3023" s="63">
        <v>0</v>
      </c>
      <c r="AG3023" s="63">
        <v>0</v>
      </c>
      <c r="AH3023" s="63">
        <v>0</v>
      </c>
      <c r="AI3023" s="63">
        <v>0</v>
      </c>
      <c r="AJ3023" s="63">
        <v>0</v>
      </c>
      <c r="AK3023" s="63">
        <v>0</v>
      </c>
      <c r="AL3023" s="63">
        <v>0</v>
      </c>
      <c r="AM3023" s="63">
        <v>0</v>
      </c>
      <c r="AN3023" s="63">
        <v>0</v>
      </c>
      <c r="AO3023" s="63">
        <v>0</v>
      </c>
      <c r="AP3023" s="63">
        <v>0</v>
      </c>
      <c r="AQ3023" s="63">
        <v>0</v>
      </c>
      <c r="AR3023" s="63">
        <v>0</v>
      </c>
      <c r="AS3023" s="63">
        <v>0</v>
      </c>
      <c r="AT3023" s="63">
        <v>0</v>
      </c>
      <c r="AU3023" s="63">
        <v>0</v>
      </c>
      <c r="AV3023" s="63">
        <v>0</v>
      </c>
      <c r="AW3023" s="63">
        <v>0</v>
      </c>
      <c r="AX3023" s="63">
        <v>0</v>
      </c>
      <c r="AY3023" s="63">
        <v>0</v>
      </c>
      <c r="BA3023" s="5">
        <f>IF(Q3023&gt;0,RANK(Q3023,(N3023:P3023,Q3023:AE3023)),0)</f>
        <v>3</v>
      </c>
      <c r="BB3023" s="5">
        <f>IF(R3023&gt;0,RANK(R3023,(N3023:P3023,Q3023:AE3023)),0)</f>
        <v>0</v>
      </c>
      <c r="BC3023" s="5">
        <f>IF(T3023&gt;0,RANK(T3023,(N3023:P3023,Q3023:AE3023)),0)</f>
        <v>0</v>
      </c>
      <c r="BD3023" s="5">
        <f>IF(S3023&gt;0,RANK(S3023,(N3023:P3023,Q3023:AE3023)),0)</f>
        <v>0</v>
      </c>
      <c r="BE3023" s="2">
        <f t="shared" si="1151"/>
        <v>1.2386677655500073E-2</v>
      </c>
      <c r="BF3023" s="2">
        <f t="shared" si="1152"/>
        <v>0</v>
      </c>
      <c r="BG3023" s="2">
        <f t="shared" si="1153"/>
        <v>0</v>
      </c>
      <c r="BH3023" s="2">
        <f t="shared" si="1154"/>
        <v>0</v>
      </c>
      <c r="BJ3023" t="s">
        <v>1529</v>
      </c>
      <c r="BK3023" t="s">
        <v>1594</v>
      </c>
      <c r="BL3023">
        <v>8</v>
      </c>
      <c r="BN3023" s="112">
        <v>51</v>
      </c>
      <c r="BO3023" s="114">
        <v>510</v>
      </c>
      <c r="BP3023" s="118">
        <f t="shared" si="1145"/>
        <v>51510</v>
      </c>
      <c r="BQ3023" s="118">
        <f t="shared" si="1144"/>
        <v>51510</v>
      </c>
      <c r="BR3023" s="5" t="s">
        <v>1248</v>
      </c>
      <c r="BZ3023" s="63" t="str">
        <f>IF($BL3023&lt;&gt;"","",SUMIF(#REF!,$BP3023,#REF!)-N3023)</f>
        <v/>
      </c>
      <c r="CA3023" s="63" t="str">
        <f>IF($BL3023&lt;&gt;"","",SUMIF(#REF!,$BP3023,#REF!)-O3023)</f>
        <v/>
      </c>
      <c r="CB3023" s="63" t="str">
        <f>IF($BL3023&lt;&gt;"","",SUMIF(#REF!,$BP3023,#REF!)-P3023)</f>
        <v/>
      </c>
      <c r="CC3023" s="63" t="str">
        <f>IF($BL3023&lt;&gt;"","",SUMIF(#REF!,$BP3023,#REF!)-Q3023)</f>
        <v/>
      </c>
    </row>
    <row r="3024" spans="1:82" ht="15" hidden="1" customHeight="1" outlineLevel="1">
      <c r="A3024" t="s">
        <v>2213</v>
      </c>
      <c r="B3024" t="s">
        <v>1594</v>
      </c>
      <c r="C3024" s="1">
        <f t="shared" ref="C3024:C3055" si="1157">SUM(N3024:AY3024)</f>
        <v>7806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0</v>
      </c>
      <c r="G3024" s="129">
        <f t="shared" si="1155"/>
        <v>3034</v>
      </c>
      <c r="H3024" s="134">
        <f t="shared" si="1156"/>
        <v>0.3886753779144248</v>
      </c>
      <c r="I3024" s="2"/>
      <c r="J3024" s="2">
        <f t="shared" ref="J3024:J3053" si="1158">IF($C3024=0,"-",N3024/$C3024)</f>
        <v>0.29631053036126059</v>
      </c>
      <c r="K3024" s="2">
        <f t="shared" ref="K3024:K3053" si="1159">IF($C3024=0,"-",O3024/$C3024)</f>
        <v>0.6849859082756854</v>
      </c>
      <c r="L3024" s="2">
        <f t="shared" ref="L3024:L3054" si="1160">IF($C3024=0,"-",P3024/$C3024)</f>
        <v>0</v>
      </c>
      <c r="M3024" s="2">
        <f t="shared" ref="M3024:M3053" si="1161">IF(C3024=0,"-",(1-J3024-K3024-L3024))</f>
        <v>1.8703561363054066E-2</v>
      </c>
      <c r="N3024" s="63">
        <v>2313</v>
      </c>
      <c r="O3024" s="63">
        <v>5347</v>
      </c>
      <c r="P3024" s="63">
        <v>0</v>
      </c>
      <c r="Q3024" s="63">
        <v>125</v>
      </c>
      <c r="R3024" s="63">
        <v>0</v>
      </c>
      <c r="S3024" s="63">
        <v>0</v>
      </c>
      <c r="T3024" s="63">
        <v>0</v>
      </c>
      <c r="U3024" s="63">
        <v>0</v>
      </c>
      <c r="V3024" s="63">
        <v>0</v>
      </c>
      <c r="W3024" s="63">
        <v>21</v>
      </c>
      <c r="X3024" s="63">
        <v>0</v>
      </c>
      <c r="Y3024" s="63">
        <v>0</v>
      </c>
      <c r="Z3024" s="63">
        <v>0</v>
      </c>
      <c r="AA3024" s="63">
        <v>0</v>
      </c>
      <c r="AB3024" s="63">
        <v>0</v>
      </c>
      <c r="AC3024" s="63">
        <v>0</v>
      </c>
      <c r="AD3024" s="63">
        <v>0</v>
      </c>
      <c r="AE3024" s="63">
        <v>0</v>
      </c>
      <c r="AF3024" s="63">
        <v>0</v>
      </c>
      <c r="AG3024" s="63">
        <v>0</v>
      </c>
      <c r="AH3024" s="63">
        <v>0</v>
      </c>
      <c r="AI3024" s="63">
        <v>0</v>
      </c>
      <c r="AJ3024" s="63">
        <v>0</v>
      </c>
      <c r="AK3024" s="63">
        <v>0</v>
      </c>
      <c r="AL3024" s="63">
        <v>0</v>
      </c>
      <c r="AM3024" s="63">
        <v>0</v>
      </c>
      <c r="AN3024" s="63">
        <v>0</v>
      </c>
      <c r="AO3024" s="63">
        <v>0</v>
      </c>
      <c r="AP3024" s="63">
        <v>0</v>
      </c>
      <c r="AQ3024" s="63">
        <v>0</v>
      </c>
      <c r="AR3024" s="63">
        <v>0</v>
      </c>
      <c r="AS3024" s="63">
        <v>0</v>
      </c>
      <c r="AT3024" s="63">
        <v>0</v>
      </c>
      <c r="AU3024" s="63">
        <v>0</v>
      </c>
      <c r="AV3024" s="63">
        <v>0</v>
      </c>
      <c r="AW3024" s="63">
        <v>0</v>
      </c>
      <c r="AX3024" s="63">
        <v>0</v>
      </c>
      <c r="AY3024" s="63">
        <v>0</v>
      </c>
      <c r="BA3024" s="5">
        <f>IF(Q3024&gt;0,RANK(Q3024,(N3024:P3024,Q3024:AE3024)),0)</f>
        <v>3</v>
      </c>
      <c r="BB3024" s="5">
        <f>IF(R3024&gt;0,RANK(R3024,(N3024:P3024,Q3024:AE3024)),0)</f>
        <v>0</v>
      </c>
      <c r="BC3024" s="5">
        <f>IF(T3024&gt;0,RANK(T3024,(N3024:P3024,Q3024:AE3024)),0)</f>
        <v>0</v>
      </c>
      <c r="BD3024" s="5">
        <f>IF(S3024&gt;0,RANK(S3024,(N3024:P3024,Q3024:AE3024)),0)</f>
        <v>0</v>
      </c>
      <c r="BE3024" s="2">
        <f t="shared" ref="BE3024:BE3054" si="1162">IF($C3024=0,"-",Q3024/$C3024)</f>
        <v>1.6013323084806561E-2</v>
      </c>
      <c r="BF3024" s="2">
        <f t="shared" ref="BF3024:BF3054" si="1163">IF($C3024=0,"-",R3024/$C3024)</f>
        <v>0</v>
      </c>
      <c r="BG3024" s="2">
        <f t="shared" ref="BG3024:BG3054" si="1164">IF($C3024=0,"-",T3024/$C3024)</f>
        <v>0</v>
      </c>
      <c r="BH3024" s="2">
        <f t="shared" ref="BH3024:BH3054" si="1165">IF($C3024=0,"-",S3024/$C3024)</f>
        <v>0</v>
      </c>
      <c r="BJ3024" t="s">
        <v>2213</v>
      </c>
      <c r="BK3024" t="s">
        <v>1594</v>
      </c>
      <c r="BL3024">
        <v>9</v>
      </c>
      <c r="BN3024" s="112">
        <v>51</v>
      </c>
      <c r="BO3024" s="114">
        <v>520</v>
      </c>
      <c r="BP3024" s="118">
        <f t="shared" si="1145"/>
        <v>51520</v>
      </c>
      <c r="BQ3024" s="118">
        <f t="shared" si="1144"/>
        <v>51520</v>
      </c>
      <c r="BR3024" s="5" t="s">
        <v>1248</v>
      </c>
      <c r="BZ3024" s="63" t="str">
        <f>IF($BL3024&lt;&gt;"","",SUMIF(#REF!,$BP3024,#REF!)-N3024)</f>
        <v/>
      </c>
      <c r="CA3024" s="63" t="str">
        <f>IF($BL3024&lt;&gt;"","",SUMIF(#REF!,$BP3024,#REF!)-O3024)</f>
        <v/>
      </c>
      <c r="CB3024" s="63" t="str">
        <f>IF($BL3024&lt;&gt;"","",SUMIF(#REF!,$BP3024,#REF!)-P3024)</f>
        <v/>
      </c>
      <c r="CC3024" s="63" t="str">
        <f>IF($BL3024&lt;&gt;"","",SUMIF(#REF!,$BP3024,#REF!)-Q3024)</f>
        <v/>
      </c>
    </row>
    <row r="3025" spans="1:81" ht="15" hidden="1" customHeight="1" outlineLevel="1">
      <c r="A3025" t="s">
        <v>1981</v>
      </c>
      <c r="B3025" t="s">
        <v>1594</v>
      </c>
      <c r="C3025" s="1">
        <f t="shared" si="1157"/>
        <v>2776</v>
      </c>
      <c r="D3025" s="5">
        <f>IF(N3025&gt;0, RANK(N3025,(N3025:P3025,Q3025:AE3025)),0)</f>
        <v>2</v>
      </c>
      <c r="E3025" s="5">
        <f>IF(O3025&gt;0,RANK(O3025,(N3025:P3025,Q3025:AE3025)),0)</f>
        <v>1</v>
      </c>
      <c r="F3025" s="5">
        <f>IF(P3025&gt;0,RANK(P3025,(N3025:P3025,Q3025:AE3025)),0)</f>
        <v>0</v>
      </c>
      <c r="G3025" s="129">
        <f t="shared" si="1155"/>
        <v>1038</v>
      </c>
      <c r="H3025" s="134">
        <f t="shared" si="1156"/>
        <v>0.37391930835734871</v>
      </c>
      <c r="I3025" s="2"/>
      <c r="J3025" s="2">
        <f t="shared" si="1158"/>
        <v>0.29719020172910665</v>
      </c>
      <c r="K3025" s="2">
        <f t="shared" si="1159"/>
        <v>0.67110951008645536</v>
      </c>
      <c r="L3025" s="2">
        <f t="shared" si="1160"/>
        <v>0</v>
      </c>
      <c r="M3025" s="2">
        <f t="shared" si="1161"/>
        <v>3.1700288184438041E-2</v>
      </c>
      <c r="N3025" s="63">
        <v>825</v>
      </c>
      <c r="O3025" s="63">
        <v>1863</v>
      </c>
      <c r="P3025" s="63">
        <v>0</v>
      </c>
      <c r="Q3025" s="63">
        <v>72</v>
      </c>
      <c r="R3025" s="63">
        <v>0</v>
      </c>
      <c r="S3025" s="63">
        <v>0</v>
      </c>
      <c r="T3025" s="63">
        <v>0</v>
      </c>
      <c r="U3025" s="63">
        <v>0</v>
      </c>
      <c r="V3025" s="63">
        <v>0</v>
      </c>
      <c r="W3025" s="63">
        <v>16</v>
      </c>
      <c r="X3025" s="63">
        <v>0</v>
      </c>
      <c r="Y3025" s="63">
        <v>0</v>
      </c>
      <c r="Z3025" s="63">
        <v>0</v>
      </c>
      <c r="AA3025" s="63">
        <v>0</v>
      </c>
      <c r="AB3025" s="63">
        <v>0</v>
      </c>
      <c r="AC3025" s="63">
        <v>0</v>
      </c>
      <c r="AD3025" s="63">
        <v>0</v>
      </c>
      <c r="AE3025" s="63">
        <v>0</v>
      </c>
      <c r="AF3025" s="63">
        <v>0</v>
      </c>
      <c r="AG3025" s="63">
        <v>0</v>
      </c>
      <c r="AH3025" s="63">
        <v>0</v>
      </c>
      <c r="AI3025" s="63">
        <v>0</v>
      </c>
      <c r="AJ3025" s="63">
        <v>0</v>
      </c>
      <c r="AK3025" s="63">
        <v>0</v>
      </c>
      <c r="AL3025" s="63">
        <v>0</v>
      </c>
      <c r="AM3025" s="63">
        <v>0</v>
      </c>
      <c r="AN3025" s="63">
        <v>0</v>
      </c>
      <c r="AO3025" s="63">
        <v>0</v>
      </c>
      <c r="AP3025" s="63">
        <v>0</v>
      </c>
      <c r="AQ3025" s="63">
        <v>0</v>
      </c>
      <c r="AR3025" s="63">
        <v>0</v>
      </c>
      <c r="AS3025" s="63">
        <v>0</v>
      </c>
      <c r="AT3025" s="63">
        <v>0</v>
      </c>
      <c r="AU3025" s="63">
        <v>0</v>
      </c>
      <c r="AV3025" s="63">
        <v>0</v>
      </c>
      <c r="AW3025" s="63">
        <v>0</v>
      </c>
      <c r="AX3025" s="63">
        <v>0</v>
      </c>
      <c r="AY3025" s="63">
        <v>0</v>
      </c>
      <c r="BA3025" s="5">
        <f>IF(Q3025&gt;0,RANK(Q3025,(N3025:P3025,Q3025:AE3025)),0)</f>
        <v>3</v>
      </c>
      <c r="BB3025" s="5">
        <f>IF(R3025&gt;0,RANK(R3025,(N3025:P3025,Q3025:AE3025)),0)</f>
        <v>0</v>
      </c>
      <c r="BC3025" s="5">
        <f>IF(T3025&gt;0,RANK(T3025,(N3025:P3025,Q3025:AE3025)),0)</f>
        <v>0</v>
      </c>
      <c r="BD3025" s="5">
        <f>IF(S3025&gt;0,RANK(S3025,(N3025:P3025,Q3025:AE3025)),0)</f>
        <v>0</v>
      </c>
      <c r="BE3025" s="2">
        <f t="shared" si="1162"/>
        <v>2.5936599423631124E-2</v>
      </c>
      <c r="BF3025" s="2">
        <f t="shared" si="1163"/>
        <v>0</v>
      </c>
      <c r="BG3025" s="2">
        <f t="shared" si="1164"/>
        <v>0</v>
      </c>
      <c r="BH3025" s="2">
        <f t="shared" si="1165"/>
        <v>0</v>
      </c>
      <c r="BJ3025" t="s">
        <v>1981</v>
      </c>
      <c r="BK3025" t="s">
        <v>1594</v>
      </c>
      <c r="BL3025">
        <v>6</v>
      </c>
      <c r="BN3025" s="112">
        <v>51</v>
      </c>
      <c r="BO3025" s="114">
        <v>530</v>
      </c>
      <c r="BP3025" s="118">
        <f t="shared" si="1145"/>
        <v>51530</v>
      </c>
      <c r="BQ3025" s="118">
        <f t="shared" si="1144"/>
        <v>51530</v>
      </c>
      <c r="BR3025" s="5" t="s">
        <v>1248</v>
      </c>
      <c r="BZ3025" s="63" t="str">
        <f>IF($BL3025&lt;&gt;"","",SUMIF(#REF!,$BP3025,#REF!)-N3025)</f>
        <v/>
      </c>
      <c r="CA3025" s="63" t="str">
        <f>IF($BL3025&lt;&gt;"","",SUMIF(#REF!,$BP3025,#REF!)-O3025)</f>
        <v/>
      </c>
      <c r="CB3025" s="63" t="str">
        <f>IF($BL3025&lt;&gt;"","",SUMIF(#REF!,$BP3025,#REF!)-P3025)</f>
        <v/>
      </c>
      <c r="CC3025" s="63" t="str">
        <f>IF($BL3025&lt;&gt;"","",SUMIF(#REF!,$BP3025,#REF!)-Q3025)</f>
        <v/>
      </c>
    </row>
    <row r="3026" spans="1:81" ht="15" hidden="1" customHeight="1" outlineLevel="1">
      <c r="A3026" t="s">
        <v>1868</v>
      </c>
      <c r="B3026" t="s">
        <v>1594</v>
      </c>
      <c r="C3026" s="1">
        <f t="shared" si="1157"/>
        <v>24205</v>
      </c>
      <c r="D3026" s="5">
        <f>IF(N3026&gt;0, RANK(N3026,(N3026:P3026,Q3026:AE3026)),0)</f>
        <v>1</v>
      </c>
      <c r="E3026" s="5">
        <f>IF(O3026&gt;0,RANK(O3026,(N3026:P3026,Q3026:AE3026)),0)</f>
        <v>2</v>
      </c>
      <c r="F3026" s="5">
        <f>IF(P3026&gt;0,RANK(P3026,(N3026:P3026,Q3026:AE3026)),0)</f>
        <v>0</v>
      </c>
      <c r="G3026" s="129">
        <f t="shared" si="1155"/>
        <v>17602</v>
      </c>
      <c r="H3026" s="134">
        <f t="shared" si="1156"/>
        <v>0.72720512290848993</v>
      </c>
      <c r="I3026" s="2"/>
      <c r="J3026" s="2">
        <f t="shared" si="1158"/>
        <v>0.85502995248915514</v>
      </c>
      <c r="K3026" s="2">
        <f t="shared" si="1159"/>
        <v>0.12782482958066516</v>
      </c>
      <c r="L3026" s="2">
        <f t="shared" si="1160"/>
        <v>0</v>
      </c>
      <c r="M3026" s="2">
        <f t="shared" si="1161"/>
        <v>1.7145217930179701E-2</v>
      </c>
      <c r="N3026" s="63">
        <v>20696</v>
      </c>
      <c r="O3026" s="63">
        <v>3094</v>
      </c>
      <c r="P3026" s="63">
        <v>0</v>
      </c>
      <c r="Q3026" s="63">
        <v>311</v>
      </c>
      <c r="R3026" s="63">
        <v>0</v>
      </c>
      <c r="S3026" s="63">
        <v>0</v>
      </c>
      <c r="T3026" s="63">
        <v>0</v>
      </c>
      <c r="U3026" s="63">
        <v>0</v>
      </c>
      <c r="V3026" s="63">
        <v>0</v>
      </c>
      <c r="W3026" s="63">
        <v>104</v>
      </c>
      <c r="X3026" s="63">
        <v>0</v>
      </c>
      <c r="Y3026" s="63">
        <v>0</v>
      </c>
      <c r="Z3026" s="63">
        <v>0</v>
      </c>
      <c r="AA3026" s="63">
        <v>0</v>
      </c>
      <c r="AB3026" s="63">
        <v>0</v>
      </c>
      <c r="AC3026" s="63">
        <v>0</v>
      </c>
      <c r="AD3026" s="63">
        <v>0</v>
      </c>
      <c r="AE3026" s="63">
        <v>0</v>
      </c>
      <c r="AF3026" s="63">
        <v>0</v>
      </c>
      <c r="AG3026" s="63">
        <v>0</v>
      </c>
      <c r="AH3026" s="63">
        <v>0</v>
      </c>
      <c r="AI3026" s="63">
        <v>0</v>
      </c>
      <c r="AJ3026" s="63">
        <v>0</v>
      </c>
      <c r="AK3026" s="63">
        <v>0</v>
      </c>
      <c r="AL3026" s="63">
        <v>0</v>
      </c>
      <c r="AM3026" s="63">
        <v>0</v>
      </c>
      <c r="AN3026" s="63">
        <v>0</v>
      </c>
      <c r="AO3026" s="63">
        <v>0</v>
      </c>
      <c r="AP3026" s="63">
        <v>0</v>
      </c>
      <c r="AQ3026" s="63">
        <v>0</v>
      </c>
      <c r="AR3026" s="63">
        <v>0</v>
      </c>
      <c r="AS3026" s="63">
        <v>0</v>
      </c>
      <c r="AT3026" s="63">
        <v>0</v>
      </c>
      <c r="AU3026" s="63">
        <v>0</v>
      </c>
      <c r="AV3026" s="63">
        <v>0</v>
      </c>
      <c r="AW3026" s="63">
        <v>0</v>
      </c>
      <c r="AX3026" s="63">
        <v>0</v>
      </c>
      <c r="AY3026" s="63">
        <v>0</v>
      </c>
      <c r="BA3026" s="5">
        <f>IF(Q3026&gt;0,RANK(Q3026,(N3026:P3026,Q3026:AE3026)),0)</f>
        <v>3</v>
      </c>
      <c r="BB3026" s="5">
        <f>IF(R3026&gt;0,RANK(R3026,(N3026:P3026,Q3026:AE3026)),0)</f>
        <v>0</v>
      </c>
      <c r="BC3026" s="5">
        <f>IF(T3026&gt;0,RANK(T3026,(N3026:P3026,Q3026:AE3026)),0)</f>
        <v>0</v>
      </c>
      <c r="BD3026" s="5">
        <f>IF(S3026&gt;0,RANK(S3026,(N3026:P3026,Q3026:AE3026)),0)</f>
        <v>0</v>
      </c>
      <c r="BE3026" s="2">
        <f t="shared" si="1162"/>
        <v>1.2848585003098533E-2</v>
      </c>
      <c r="BF3026" s="2">
        <f t="shared" si="1163"/>
        <v>0</v>
      </c>
      <c r="BG3026" s="2">
        <f t="shared" si="1164"/>
        <v>0</v>
      </c>
      <c r="BH3026" s="2">
        <f t="shared" si="1165"/>
        <v>0</v>
      </c>
      <c r="BJ3026" t="s">
        <v>1868</v>
      </c>
      <c r="BK3026" t="s">
        <v>1594</v>
      </c>
      <c r="BL3026">
        <v>5</v>
      </c>
      <c r="BN3026" s="112">
        <v>51</v>
      </c>
      <c r="BO3026" s="114">
        <v>540</v>
      </c>
      <c r="BP3026" s="118">
        <f t="shared" si="1145"/>
        <v>51540</v>
      </c>
      <c r="BQ3026" s="118">
        <f t="shared" si="1144"/>
        <v>51540</v>
      </c>
      <c r="BR3026" s="5" t="s">
        <v>1248</v>
      </c>
      <c r="BZ3026" s="63" t="str">
        <f>IF($BL3026&lt;&gt;"","",SUMIF(#REF!,$BP3026,#REF!)-N3026)</f>
        <v/>
      </c>
      <c r="CA3026" s="63" t="str">
        <f>IF($BL3026&lt;&gt;"","",SUMIF(#REF!,$BP3026,#REF!)-O3026)</f>
        <v/>
      </c>
      <c r="CB3026" s="63" t="str">
        <f>IF($BL3026&lt;&gt;"","",SUMIF(#REF!,$BP3026,#REF!)-P3026)</f>
        <v/>
      </c>
      <c r="CC3026" s="63" t="str">
        <f>IF($BL3026&lt;&gt;"","",SUMIF(#REF!,$BP3026,#REF!)-Q3026)</f>
        <v/>
      </c>
    </row>
    <row r="3027" spans="1:81" ht="15" hidden="1" customHeight="1" outlineLevel="1">
      <c r="A3027" t="s">
        <v>2375</v>
      </c>
      <c r="B3027" t="s">
        <v>1594</v>
      </c>
      <c r="C3027" s="1">
        <f t="shared" si="1157"/>
        <v>127108</v>
      </c>
      <c r="D3027" s="5">
        <f>IF(N3027&gt;0, RANK(N3027,(N3027:P3027,Q3027:AE3027)),0)</f>
        <v>1</v>
      </c>
      <c r="E3027" s="5">
        <f>IF(O3027&gt;0,RANK(O3027,(N3027:P3027,Q3027:AE3027)),0)</f>
        <v>2</v>
      </c>
      <c r="F3027" s="5">
        <f>IF(P3027&gt;0,RANK(P3027,(N3027:P3027,Q3027:AE3027)),0)</f>
        <v>0</v>
      </c>
      <c r="G3027" s="129">
        <f t="shared" si="1155"/>
        <v>8197</v>
      </c>
      <c r="H3027" s="134">
        <f t="shared" si="1156"/>
        <v>6.4488466500928349E-2</v>
      </c>
      <c r="I3027" s="2"/>
      <c r="J3027" s="2">
        <f t="shared" si="1158"/>
        <v>0.52220945967208987</v>
      </c>
      <c r="K3027" s="2">
        <f t="shared" si="1159"/>
        <v>0.45772099317116155</v>
      </c>
      <c r="L3027" s="2">
        <f t="shared" si="1160"/>
        <v>0</v>
      </c>
      <c r="M3027" s="2">
        <f t="shared" si="1161"/>
        <v>2.0069547156748579E-2</v>
      </c>
      <c r="N3027" s="63">
        <v>66377</v>
      </c>
      <c r="O3027" s="63">
        <v>58180</v>
      </c>
      <c r="P3027" s="63">
        <v>0</v>
      </c>
      <c r="Q3027" s="63">
        <v>2098</v>
      </c>
      <c r="R3027" s="63">
        <v>0</v>
      </c>
      <c r="S3027" s="63">
        <v>0</v>
      </c>
      <c r="T3027" s="63">
        <v>0</v>
      </c>
      <c r="U3027" s="63">
        <v>0</v>
      </c>
      <c r="V3027" s="63">
        <v>0</v>
      </c>
      <c r="W3027" s="63">
        <v>453</v>
      </c>
      <c r="X3027" s="63">
        <v>0</v>
      </c>
      <c r="Y3027" s="63">
        <v>0</v>
      </c>
      <c r="Z3027" s="63">
        <v>0</v>
      </c>
      <c r="AA3027" s="63">
        <v>0</v>
      </c>
      <c r="AB3027" s="63">
        <v>0</v>
      </c>
      <c r="AC3027" s="63">
        <v>0</v>
      </c>
      <c r="AD3027" s="63">
        <v>0</v>
      </c>
      <c r="AE3027" s="63">
        <v>0</v>
      </c>
      <c r="AF3027" s="63">
        <v>0</v>
      </c>
      <c r="AG3027" s="63">
        <v>0</v>
      </c>
      <c r="AH3027" s="63">
        <v>0</v>
      </c>
      <c r="AI3027" s="63">
        <v>0</v>
      </c>
      <c r="AJ3027" s="63">
        <v>0</v>
      </c>
      <c r="AK3027" s="63">
        <v>0</v>
      </c>
      <c r="AL3027" s="63">
        <v>0</v>
      </c>
      <c r="AM3027" s="63">
        <v>0</v>
      </c>
      <c r="AN3027" s="63">
        <v>0</v>
      </c>
      <c r="AO3027" s="63">
        <v>0</v>
      </c>
      <c r="AP3027" s="63">
        <v>0</v>
      </c>
      <c r="AQ3027" s="63">
        <v>0</v>
      </c>
      <c r="AR3027" s="63">
        <v>0</v>
      </c>
      <c r="AS3027" s="63">
        <v>0</v>
      </c>
      <c r="AT3027" s="63">
        <v>0</v>
      </c>
      <c r="AU3027" s="63">
        <v>0</v>
      </c>
      <c r="AV3027" s="63">
        <v>0</v>
      </c>
      <c r="AW3027" s="63">
        <v>0</v>
      </c>
      <c r="AX3027" s="63">
        <v>0</v>
      </c>
      <c r="AY3027" s="63">
        <v>0</v>
      </c>
      <c r="BA3027" s="5">
        <f>IF(Q3027&gt;0,RANK(Q3027,(N3027:P3027,Q3027:AE3027)),0)</f>
        <v>3</v>
      </c>
      <c r="BB3027" s="5">
        <f>IF(R3027&gt;0,RANK(R3027,(N3027:P3027,Q3027:AE3027)),0)</f>
        <v>0</v>
      </c>
      <c r="BC3027" s="5">
        <f>IF(T3027&gt;0,RANK(T3027,(N3027:P3027,Q3027:AE3027)),0)</f>
        <v>0</v>
      </c>
      <c r="BD3027" s="5">
        <f>IF(S3027&gt;0,RANK(S3027,(N3027:P3027,Q3027:AE3027)),0)</f>
        <v>0</v>
      </c>
      <c r="BE3027" s="2">
        <f t="shared" si="1162"/>
        <v>1.6505648739654467E-2</v>
      </c>
      <c r="BF3027" s="2">
        <f t="shared" si="1163"/>
        <v>0</v>
      </c>
      <c r="BG3027" s="2">
        <f t="shared" si="1164"/>
        <v>0</v>
      </c>
      <c r="BH3027" s="2">
        <f t="shared" si="1165"/>
        <v>0</v>
      </c>
      <c r="BJ3027" t="s">
        <v>2375</v>
      </c>
      <c r="BK3027" t="s">
        <v>1594</v>
      </c>
      <c r="BN3027" s="112">
        <v>51</v>
      </c>
      <c r="BO3027" s="114">
        <v>550</v>
      </c>
      <c r="BP3027" s="118">
        <f t="shared" si="1145"/>
        <v>51550</v>
      </c>
      <c r="BQ3027" s="118">
        <f t="shared" si="1144"/>
        <v>51550</v>
      </c>
      <c r="BR3027" s="5" t="s">
        <v>1248</v>
      </c>
      <c r="BZ3027" s="63" t="e">
        <f>IF($BL3027&lt;&gt;"","",SUMIF(#REF!,$BP3027,#REF!)-N3027)</f>
        <v>#REF!</v>
      </c>
      <c r="CA3027" s="63" t="e">
        <f>IF($BL3027&lt;&gt;"","",SUMIF(#REF!,$BP3027,#REF!)-O3027)</f>
        <v>#REF!</v>
      </c>
      <c r="CB3027" s="63" t="e">
        <f>IF($BL3027&lt;&gt;"","",SUMIF(#REF!,$BP3027,#REF!)-P3027)</f>
        <v>#REF!</v>
      </c>
      <c r="CC3027" s="63" t="e">
        <f>IF($BL3027&lt;&gt;"","",SUMIF(#REF!,$BP3027,#REF!)-Q3027)</f>
        <v>#REF!</v>
      </c>
    </row>
    <row r="3028" spans="1:81" ht="15" hidden="1" customHeight="1" outlineLevel="1">
      <c r="A3028" t="s">
        <v>2384</v>
      </c>
      <c r="B3028" t="s">
        <v>1594</v>
      </c>
      <c r="C3028" s="1">
        <f t="shared" si="1157"/>
        <v>9146</v>
      </c>
      <c r="D3028" s="5">
        <f>IF(N3028&gt;0, RANK(N3028,(N3028:P3028,Q3028:AE3028)),0)</f>
        <v>2</v>
      </c>
      <c r="E3028" s="5">
        <f>IF(O3028&gt;0,RANK(O3028,(N3028:P3028,Q3028:AE3028)),0)</f>
        <v>1</v>
      </c>
      <c r="F3028" s="5">
        <f>IF(P3028&gt;0,RANK(P3028,(N3028:P3028,Q3028:AE3028)),0)</f>
        <v>0</v>
      </c>
      <c r="G3028" s="129">
        <f t="shared" si="1155"/>
        <v>3035</v>
      </c>
      <c r="H3028" s="134">
        <f t="shared" si="1156"/>
        <v>0.33183905532473212</v>
      </c>
      <c r="I3028" s="2"/>
      <c r="J3028" s="2">
        <f t="shared" si="1158"/>
        <v>0.32495079816313144</v>
      </c>
      <c r="K3028" s="2">
        <f t="shared" si="1159"/>
        <v>0.65678985348786356</v>
      </c>
      <c r="L3028" s="2">
        <f t="shared" si="1160"/>
        <v>0</v>
      </c>
      <c r="M3028" s="2">
        <f t="shared" si="1161"/>
        <v>1.8259348349005E-2</v>
      </c>
      <c r="N3028" s="63">
        <v>2972</v>
      </c>
      <c r="O3028" s="63">
        <v>6007</v>
      </c>
      <c r="P3028" s="63">
        <v>0</v>
      </c>
      <c r="Q3028" s="63">
        <v>135</v>
      </c>
      <c r="R3028" s="63">
        <v>0</v>
      </c>
      <c r="S3028" s="63">
        <v>0</v>
      </c>
      <c r="T3028" s="63">
        <v>0</v>
      </c>
      <c r="U3028" s="63">
        <v>0</v>
      </c>
      <c r="V3028" s="63">
        <v>0</v>
      </c>
      <c r="W3028" s="63">
        <v>32</v>
      </c>
      <c r="X3028" s="63">
        <v>0</v>
      </c>
      <c r="Y3028" s="63">
        <v>0</v>
      </c>
      <c r="Z3028" s="63">
        <v>0</v>
      </c>
      <c r="AA3028" s="63">
        <v>0</v>
      </c>
      <c r="AB3028" s="63">
        <v>0</v>
      </c>
      <c r="AC3028" s="63">
        <v>0</v>
      </c>
      <c r="AD3028" s="63">
        <v>0</v>
      </c>
      <c r="AE3028" s="63">
        <v>0</v>
      </c>
      <c r="AF3028" s="63">
        <v>0</v>
      </c>
      <c r="AG3028" s="63">
        <v>0</v>
      </c>
      <c r="AH3028" s="63">
        <v>0</v>
      </c>
      <c r="AI3028" s="63">
        <v>0</v>
      </c>
      <c r="AJ3028" s="63">
        <v>0</v>
      </c>
      <c r="AK3028" s="63">
        <v>0</v>
      </c>
      <c r="AL3028" s="63">
        <v>0</v>
      </c>
      <c r="AM3028" s="63">
        <v>0</v>
      </c>
      <c r="AN3028" s="63">
        <v>0</v>
      </c>
      <c r="AO3028" s="63">
        <v>0</v>
      </c>
      <c r="AP3028" s="63">
        <v>0</v>
      </c>
      <c r="AQ3028" s="63">
        <v>0</v>
      </c>
      <c r="AR3028" s="63">
        <v>0</v>
      </c>
      <c r="AS3028" s="63">
        <v>0</v>
      </c>
      <c r="AT3028" s="63">
        <v>0</v>
      </c>
      <c r="AU3028" s="63">
        <v>0</v>
      </c>
      <c r="AV3028" s="63">
        <v>0</v>
      </c>
      <c r="AW3028" s="63">
        <v>0</v>
      </c>
      <c r="AX3028" s="63">
        <v>0</v>
      </c>
      <c r="AY3028" s="63">
        <v>0</v>
      </c>
      <c r="BA3028" s="5">
        <f>IF(Q3028&gt;0,RANK(Q3028,(N3028:P3028,Q3028:AE3028)),0)</f>
        <v>3</v>
      </c>
      <c r="BB3028" s="5">
        <f>IF(R3028&gt;0,RANK(R3028,(N3028:P3028,Q3028:AE3028)),0)</f>
        <v>0</v>
      </c>
      <c r="BC3028" s="5">
        <f>IF(T3028&gt;0,RANK(T3028,(N3028:P3028,Q3028:AE3028)),0)</f>
        <v>0</v>
      </c>
      <c r="BD3028" s="5">
        <f>IF(S3028&gt;0,RANK(S3028,(N3028:P3028,Q3028:AE3028)),0)</f>
        <v>0</v>
      </c>
      <c r="BE3028" s="2">
        <f t="shared" si="1162"/>
        <v>1.4760551060572929E-2</v>
      </c>
      <c r="BF3028" s="2">
        <f t="shared" si="1163"/>
        <v>0</v>
      </c>
      <c r="BG3028" s="2">
        <f t="shared" si="1164"/>
        <v>0</v>
      </c>
      <c r="BH3028" s="2">
        <f t="shared" si="1165"/>
        <v>0</v>
      </c>
      <c r="BJ3028" t="s">
        <v>2384</v>
      </c>
      <c r="BK3028" t="s">
        <v>1594</v>
      </c>
      <c r="BL3028">
        <v>4</v>
      </c>
      <c r="BN3028" s="112">
        <v>51</v>
      </c>
      <c r="BO3028" s="114">
        <v>570</v>
      </c>
      <c r="BP3028" s="118">
        <f t="shared" si="1145"/>
        <v>51570</v>
      </c>
      <c r="BQ3028" s="118">
        <f t="shared" si="1144"/>
        <v>51570</v>
      </c>
      <c r="BR3028" s="5" t="s">
        <v>1248</v>
      </c>
      <c r="BZ3028" s="63" t="str">
        <f>IF($BL3028&lt;&gt;"","",SUMIF(#REF!,$BP3028,#REF!)-N3028)</f>
        <v/>
      </c>
      <c r="CA3028" s="63" t="str">
        <f>IF($BL3028&lt;&gt;"","",SUMIF(#REF!,$BP3028,#REF!)-O3028)</f>
        <v/>
      </c>
      <c r="CB3028" s="63" t="str">
        <f>IF($BL3028&lt;&gt;"","",SUMIF(#REF!,$BP3028,#REF!)-P3028)</f>
        <v/>
      </c>
      <c r="CC3028" s="63" t="str">
        <f>IF($BL3028&lt;&gt;"","",SUMIF(#REF!,$BP3028,#REF!)-Q3028)</f>
        <v/>
      </c>
    </row>
    <row r="3029" spans="1:81" ht="15" hidden="1" customHeight="1" outlineLevel="1">
      <c r="A3029" t="s">
        <v>1515</v>
      </c>
      <c r="B3029" t="s">
        <v>1594</v>
      </c>
      <c r="C3029" s="1">
        <f t="shared" si="1157"/>
        <v>2603</v>
      </c>
      <c r="D3029" s="5">
        <f>IF(N3029&gt;0, RANK(N3029,(N3029:P3029,Q3029:AE3029)),0)</f>
        <v>2</v>
      </c>
      <c r="E3029" s="5">
        <f>IF(O3029&gt;0,RANK(O3029,(N3029:P3029,Q3029:AE3029)),0)</f>
        <v>1</v>
      </c>
      <c r="F3029" s="5">
        <f>IF(P3029&gt;0,RANK(P3029,(N3029:P3029,Q3029:AE3029)),0)</f>
        <v>0</v>
      </c>
      <c r="G3029" s="129">
        <f t="shared" si="1155"/>
        <v>616</v>
      </c>
      <c r="H3029" s="134">
        <f t="shared" si="1156"/>
        <v>0.23665001920860546</v>
      </c>
      <c r="I3029" s="2"/>
      <c r="J3029" s="2">
        <f t="shared" si="1158"/>
        <v>0.37034191317710335</v>
      </c>
      <c r="K3029" s="2">
        <f t="shared" si="1159"/>
        <v>0.60699193238570881</v>
      </c>
      <c r="L3029" s="2">
        <f t="shared" si="1160"/>
        <v>0</v>
      </c>
      <c r="M3029" s="2">
        <f t="shared" si="1161"/>
        <v>2.2666154437187891E-2</v>
      </c>
      <c r="N3029" s="63">
        <v>964</v>
      </c>
      <c r="O3029" s="63">
        <v>1580</v>
      </c>
      <c r="P3029" s="63">
        <v>0</v>
      </c>
      <c r="Q3029" s="63">
        <v>50</v>
      </c>
      <c r="R3029" s="63">
        <v>0</v>
      </c>
      <c r="S3029" s="63">
        <v>0</v>
      </c>
      <c r="T3029" s="63">
        <v>0</v>
      </c>
      <c r="U3029" s="63">
        <v>0</v>
      </c>
      <c r="V3029" s="63">
        <v>0</v>
      </c>
      <c r="W3029" s="63">
        <v>9</v>
      </c>
      <c r="X3029" s="63">
        <v>0</v>
      </c>
      <c r="Y3029" s="63">
        <v>0</v>
      </c>
      <c r="Z3029" s="63">
        <v>0</v>
      </c>
      <c r="AA3029" s="63">
        <v>0</v>
      </c>
      <c r="AB3029" s="63">
        <v>0</v>
      </c>
      <c r="AC3029" s="63">
        <v>0</v>
      </c>
      <c r="AD3029" s="63">
        <v>0</v>
      </c>
      <c r="AE3029" s="63">
        <v>0</v>
      </c>
      <c r="AF3029" s="63">
        <v>0</v>
      </c>
      <c r="AG3029" s="63">
        <v>0</v>
      </c>
      <c r="AH3029" s="63">
        <v>0</v>
      </c>
      <c r="AI3029" s="63">
        <v>0</v>
      </c>
      <c r="AJ3029" s="63">
        <v>0</v>
      </c>
      <c r="AK3029" s="63">
        <v>0</v>
      </c>
      <c r="AL3029" s="63">
        <v>0</v>
      </c>
      <c r="AM3029" s="63">
        <v>0</v>
      </c>
      <c r="AN3029" s="63">
        <v>0</v>
      </c>
      <c r="AO3029" s="63">
        <v>0</v>
      </c>
      <c r="AP3029" s="63">
        <v>0</v>
      </c>
      <c r="AQ3029" s="63">
        <v>0</v>
      </c>
      <c r="AR3029" s="63">
        <v>0</v>
      </c>
      <c r="AS3029" s="63">
        <v>0</v>
      </c>
      <c r="AT3029" s="63">
        <v>0</v>
      </c>
      <c r="AU3029" s="63">
        <v>0</v>
      </c>
      <c r="AV3029" s="63">
        <v>0</v>
      </c>
      <c r="AW3029" s="63">
        <v>0</v>
      </c>
      <c r="AX3029" s="63">
        <v>0</v>
      </c>
      <c r="AY3029" s="63">
        <v>0</v>
      </c>
      <c r="BA3029" s="5">
        <f>IF(Q3029&gt;0,RANK(Q3029,(N3029:P3029,Q3029:AE3029)),0)</f>
        <v>3</v>
      </c>
      <c r="BB3029" s="5">
        <f>IF(R3029&gt;0,RANK(R3029,(N3029:P3029,Q3029:AE3029)),0)</f>
        <v>0</v>
      </c>
      <c r="BC3029" s="5">
        <f>IF(T3029&gt;0,RANK(T3029,(N3029:P3029,Q3029:AE3029)),0)</f>
        <v>0</v>
      </c>
      <c r="BD3029" s="5">
        <f>IF(S3029&gt;0,RANK(S3029,(N3029:P3029,Q3029:AE3029)),0)</f>
        <v>0</v>
      </c>
      <c r="BE3029" s="2">
        <f t="shared" si="1162"/>
        <v>1.920860545524395E-2</v>
      </c>
      <c r="BF3029" s="2">
        <f t="shared" si="1163"/>
        <v>0</v>
      </c>
      <c r="BG3029" s="2">
        <f t="shared" si="1164"/>
        <v>0</v>
      </c>
      <c r="BH3029" s="2">
        <f t="shared" si="1165"/>
        <v>0</v>
      </c>
      <c r="BJ3029" t="s">
        <v>1515</v>
      </c>
      <c r="BK3029" t="s">
        <v>1594</v>
      </c>
      <c r="BL3029">
        <v>9</v>
      </c>
      <c r="BN3029" s="112">
        <v>51</v>
      </c>
      <c r="BO3029" s="114">
        <v>580</v>
      </c>
      <c r="BP3029" s="118">
        <f t="shared" si="1145"/>
        <v>51580</v>
      </c>
      <c r="BQ3029" s="118">
        <f t="shared" si="1144"/>
        <v>51580</v>
      </c>
      <c r="BR3029" s="5" t="s">
        <v>1248</v>
      </c>
      <c r="BZ3029" s="63" t="str">
        <f>IF($BL3029&lt;&gt;"","",SUMIF(#REF!,$BP3029,#REF!)-N3029)</f>
        <v/>
      </c>
      <c r="CA3029" s="63" t="str">
        <f>IF($BL3029&lt;&gt;"","",SUMIF(#REF!,$BP3029,#REF!)-O3029)</f>
        <v/>
      </c>
      <c r="CB3029" s="63" t="str">
        <f>IF($BL3029&lt;&gt;"","",SUMIF(#REF!,$BP3029,#REF!)-P3029)</f>
        <v/>
      </c>
      <c r="CC3029" s="63" t="str">
        <f>IF($BL3029&lt;&gt;"","",SUMIF(#REF!,$BP3029,#REF!)-Q3029)</f>
        <v/>
      </c>
    </row>
    <row r="3030" spans="1:81" ht="15" hidden="1" customHeight="1" outlineLevel="1">
      <c r="A3030" t="s">
        <v>860</v>
      </c>
      <c r="B3030" t="s">
        <v>1594</v>
      </c>
      <c r="C3030" s="1">
        <f t="shared" si="1157"/>
        <v>19389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0</v>
      </c>
      <c r="G3030" s="129">
        <f t="shared" si="1155"/>
        <v>4282</v>
      </c>
      <c r="H3030" s="134">
        <f t="shared" si="1156"/>
        <v>0.22084687193769664</v>
      </c>
      <c r="I3030" s="2"/>
      <c r="J3030" s="2">
        <f t="shared" si="1158"/>
        <v>0.60395069369229981</v>
      </c>
      <c r="K3030" s="2">
        <f t="shared" si="1159"/>
        <v>0.38310382175460311</v>
      </c>
      <c r="L3030" s="2">
        <f t="shared" si="1160"/>
        <v>0</v>
      </c>
      <c r="M3030" s="2">
        <f t="shared" si="1161"/>
        <v>1.2945484553097075E-2</v>
      </c>
      <c r="N3030" s="63">
        <v>11710</v>
      </c>
      <c r="O3030" s="63">
        <v>7428</v>
      </c>
      <c r="P3030" s="63">
        <v>0</v>
      </c>
      <c r="Q3030" s="63">
        <v>195</v>
      </c>
      <c r="R3030" s="63">
        <v>0</v>
      </c>
      <c r="S3030" s="63">
        <v>0</v>
      </c>
      <c r="T3030" s="63">
        <v>0</v>
      </c>
      <c r="U3030" s="63">
        <v>0</v>
      </c>
      <c r="V3030" s="63">
        <v>0</v>
      </c>
      <c r="W3030" s="63">
        <v>56</v>
      </c>
      <c r="X3030" s="63">
        <v>0</v>
      </c>
      <c r="Y3030" s="63">
        <v>0</v>
      </c>
      <c r="Z3030" s="63">
        <v>0</v>
      </c>
      <c r="AA3030" s="63">
        <v>0</v>
      </c>
      <c r="AB3030" s="63">
        <v>0</v>
      </c>
      <c r="AC3030" s="63">
        <v>0</v>
      </c>
      <c r="AD3030" s="63">
        <v>0</v>
      </c>
      <c r="AE3030" s="63">
        <v>0</v>
      </c>
      <c r="AF3030" s="63">
        <v>0</v>
      </c>
      <c r="AG3030" s="63">
        <v>0</v>
      </c>
      <c r="AH3030" s="63">
        <v>0</v>
      </c>
      <c r="AI3030" s="63">
        <v>0</v>
      </c>
      <c r="AJ3030" s="63">
        <v>0</v>
      </c>
      <c r="AK3030" s="63">
        <v>0</v>
      </c>
      <c r="AL3030" s="63">
        <v>0</v>
      </c>
      <c r="AM3030" s="63">
        <v>0</v>
      </c>
      <c r="AN3030" s="63">
        <v>0</v>
      </c>
      <c r="AO3030" s="63">
        <v>0</v>
      </c>
      <c r="AP3030" s="63">
        <v>0</v>
      </c>
      <c r="AQ3030" s="63">
        <v>0</v>
      </c>
      <c r="AR3030" s="63">
        <v>0</v>
      </c>
      <c r="AS3030" s="63">
        <v>0</v>
      </c>
      <c r="AT3030" s="63">
        <v>0</v>
      </c>
      <c r="AU3030" s="63">
        <v>0</v>
      </c>
      <c r="AV3030" s="63">
        <v>0</v>
      </c>
      <c r="AW3030" s="63">
        <v>0</v>
      </c>
      <c r="AX3030" s="63">
        <v>0</v>
      </c>
      <c r="AY3030" s="63">
        <v>0</v>
      </c>
      <c r="BA3030" s="5">
        <f>IF(Q3030&gt;0,RANK(Q3030,(N3030:P3030,Q3030:AE3030)),0)</f>
        <v>3</v>
      </c>
      <c r="BB3030" s="5">
        <f>IF(R3030&gt;0,RANK(R3030,(N3030:P3030,Q3030:AE3030)),0)</f>
        <v>0</v>
      </c>
      <c r="BC3030" s="5">
        <f>IF(T3030&gt;0,RANK(T3030,(N3030:P3030,Q3030:AE3030)),0)</f>
        <v>0</v>
      </c>
      <c r="BD3030" s="5">
        <f>IF(S3030&gt;0,RANK(S3030,(N3030:P3030,Q3030:AE3030)),0)</f>
        <v>0</v>
      </c>
      <c r="BE3030" s="2">
        <f t="shared" si="1162"/>
        <v>1.0057248955593378E-2</v>
      </c>
      <c r="BF3030" s="2">
        <f t="shared" si="1163"/>
        <v>0</v>
      </c>
      <c r="BG3030" s="2">
        <f t="shared" si="1164"/>
        <v>0</v>
      </c>
      <c r="BH3030" s="2">
        <f t="shared" si="1165"/>
        <v>0</v>
      </c>
      <c r="BJ3030" t="s">
        <v>860</v>
      </c>
      <c r="BK3030" t="s">
        <v>1594</v>
      </c>
      <c r="BL3030">
        <v>5</v>
      </c>
      <c r="BN3030" s="112">
        <v>51</v>
      </c>
      <c r="BO3030" s="114">
        <v>590</v>
      </c>
      <c r="BP3030" s="118">
        <f t="shared" si="1145"/>
        <v>51590</v>
      </c>
      <c r="BQ3030" s="118">
        <f t="shared" si="1144"/>
        <v>51590</v>
      </c>
      <c r="BR3030" s="5" t="s">
        <v>1248</v>
      </c>
      <c r="BZ3030" s="63" t="str">
        <f>IF($BL3030&lt;&gt;"","",SUMIF(#REF!,$BP3030,#REF!)-N3030)</f>
        <v/>
      </c>
      <c r="CA3030" s="63" t="str">
        <f>IF($BL3030&lt;&gt;"","",SUMIF(#REF!,$BP3030,#REF!)-O3030)</f>
        <v/>
      </c>
      <c r="CB3030" s="63" t="str">
        <f>IF($BL3030&lt;&gt;"","",SUMIF(#REF!,$BP3030,#REF!)-P3030)</f>
        <v/>
      </c>
      <c r="CC3030" s="63" t="str">
        <f>IF($BL3030&lt;&gt;"","",SUMIF(#REF!,$BP3030,#REF!)-Q3030)</f>
        <v/>
      </c>
    </row>
    <row r="3031" spans="1:81" ht="15" hidden="1" customHeight="1" outlineLevel="1">
      <c r="A3031" t="s">
        <v>980</v>
      </c>
      <c r="B3031" t="s">
        <v>1594</v>
      </c>
      <c r="C3031" s="1">
        <f t="shared" si="1157"/>
        <v>2381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0</v>
      </c>
      <c r="G3031" s="129">
        <f t="shared" si="1155"/>
        <v>858</v>
      </c>
      <c r="H3031" s="134">
        <f t="shared" si="1156"/>
        <v>0.36035279294414113</v>
      </c>
      <c r="I3031" s="2"/>
      <c r="J3031" s="2">
        <f t="shared" si="1158"/>
        <v>0.67702645947081064</v>
      </c>
      <c r="K3031" s="2">
        <f t="shared" si="1159"/>
        <v>0.31667366652666945</v>
      </c>
      <c r="L3031" s="2">
        <f t="shared" si="1160"/>
        <v>0</v>
      </c>
      <c r="M3031" s="2">
        <f t="shared" si="1161"/>
        <v>6.2998740025199118E-3</v>
      </c>
      <c r="N3031" s="63">
        <v>1612</v>
      </c>
      <c r="O3031" s="63">
        <v>754</v>
      </c>
      <c r="P3031" s="63">
        <v>0</v>
      </c>
      <c r="Q3031" s="63">
        <v>13</v>
      </c>
      <c r="R3031" s="63">
        <v>0</v>
      </c>
      <c r="S3031" s="63">
        <v>0</v>
      </c>
      <c r="T3031" s="63">
        <v>0</v>
      </c>
      <c r="U3031" s="63">
        <v>0</v>
      </c>
      <c r="V3031" s="63">
        <v>0</v>
      </c>
      <c r="W3031" s="63">
        <v>2</v>
      </c>
      <c r="X3031" s="63">
        <v>0</v>
      </c>
      <c r="Y3031" s="63">
        <v>0</v>
      </c>
      <c r="Z3031" s="63">
        <v>0</v>
      </c>
      <c r="AA3031" s="63">
        <v>0</v>
      </c>
      <c r="AB3031" s="63">
        <v>0</v>
      </c>
      <c r="AC3031" s="63">
        <v>0</v>
      </c>
      <c r="AD3031" s="63">
        <v>0</v>
      </c>
      <c r="AE3031" s="63">
        <v>0</v>
      </c>
      <c r="AF3031" s="63">
        <v>0</v>
      </c>
      <c r="AG3031" s="63">
        <v>0</v>
      </c>
      <c r="AH3031" s="63">
        <v>0</v>
      </c>
      <c r="AI3031" s="63">
        <v>0</v>
      </c>
      <c r="AJ3031" s="63">
        <v>0</v>
      </c>
      <c r="AK3031" s="63">
        <v>0</v>
      </c>
      <c r="AL3031" s="63">
        <v>0</v>
      </c>
      <c r="AM3031" s="63">
        <v>0</v>
      </c>
      <c r="AN3031" s="63">
        <v>0</v>
      </c>
      <c r="AO3031" s="63">
        <v>0</v>
      </c>
      <c r="AP3031" s="63">
        <v>0</v>
      </c>
      <c r="AQ3031" s="63">
        <v>0</v>
      </c>
      <c r="AR3031" s="63">
        <v>0</v>
      </c>
      <c r="AS3031" s="63">
        <v>0</v>
      </c>
      <c r="AT3031" s="63">
        <v>0</v>
      </c>
      <c r="AU3031" s="63">
        <v>0</v>
      </c>
      <c r="AV3031" s="63">
        <v>0</v>
      </c>
      <c r="AW3031" s="63">
        <v>0</v>
      </c>
      <c r="AX3031" s="63">
        <v>0</v>
      </c>
      <c r="AY3031" s="63">
        <v>0</v>
      </c>
      <c r="BA3031" s="5">
        <f>IF(Q3031&gt;0,RANK(Q3031,(N3031:P3031,Q3031:AE3031)),0)</f>
        <v>3</v>
      </c>
      <c r="BB3031" s="5">
        <f>IF(R3031&gt;0,RANK(R3031,(N3031:P3031,Q3031:AE3031)),0)</f>
        <v>0</v>
      </c>
      <c r="BC3031" s="5">
        <f>IF(T3031&gt;0,RANK(T3031,(N3031:P3031,Q3031:AE3031)),0)</f>
        <v>0</v>
      </c>
      <c r="BD3031" s="5">
        <f>IF(S3031&gt;0,RANK(S3031,(N3031:P3031,Q3031:AE3031)),0)</f>
        <v>0</v>
      </c>
      <c r="BE3031" s="2">
        <f t="shared" si="1162"/>
        <v>5.4598908021839566E-3</v>
      </c>
      <c r="BF3031" s="2">
        <f t="shared" si="1163"/>
        <v>0</v>
      </c>
      <c r="BG3031" s="2">
        <f t="shared" si="1164"/>
        <v>0</v>
      </c>
      <c r="BH3031" s="2">
        <f t="shared" si="1165"/>
        <v>0</v>
      </c>
      <c r="BJ3031" t="s">
        <v>980</v>
      </c>
      <c r="BK3031" t="s">
        <v>1594</v>
      </c>
      <c r="BL3031">
        <v>4</v>
      </c>
      <c r="BN3031" s="112">
        <v>51</v>
      </c>
      <c r="BO3031" s="114">
        <v>595</v>
      </c>
      <c r="BP3031" s="118">
        <f t="shared" si="1145"/>
        <v>51595</v>
      </c>
      <c r="BQ3031" s="118">
        <f t="shared" si="1144"/>
        <v>51595</v>
      </c>
      <c r="BR3031" s="5" t="s">
        <v>1248</v>
      </c>
      <c r="BZ3031" s="63" t="str">
        <f>IF($BL3031&lt;&gt;"","",SUMIF(#REF!,$BP3031,#REF!)-N3031)</f>
        <v/>
      </c>
      <c r="CA3031" s="63" t="str">
        <f>IF($BL3031&lt;&gt;"","",SUMIF(#REF!,$BP3031,#REF!)-O3031)</f>
        <v/>
      </c>
      <c r="CB3031" s="63" t="str">
        <f>IF($BL3031&lt;&gt;"","",SUMIF(#REF!,$BP3031,#REF!)-P3031)</f>
        <v/>
      </c>
      <c r="CC3031" s="63" t="str">
        <f>IF($BL3031&lt;&gt;"","",SUMIF(#REF!,$BP3031,#REF!)-Q3031)</f>
        <v/>
      </c>
    </row>
    <row r="3032" spans="1:81" ht="15" hidden="1" customHeight="1" outlineLevel="1">
      <c r="A3032" t="s">
        <v>1393</v>
      </c>
      <c r="B3032" t="s">
        <v>1594</v>
      </c>
      <c r="C3032" s="1">
        <f t="shared" si="1157"/>
        <v>13483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0</v>
      </c>
      <c r="G3032" s="129">
        <f t="shared" si="1155"/>
        <v>5167</v>
      </c>
      <c r="H3032" s="134">
        <f t="shared" si="1156"/>
        <v>0.38322331825261441</v>
      </c>
      <c r="I3032" s="2"/>
      <c r="J3032" s="2">
        <f t="shared" si="1158"/>
        <v>0.68041237113402064</v>
      </c>
      <c r="K3032" s="2">
        <f t="shared" si="1159"/>
        <v>0.29718905288140623</v>
      </c>
      <c r="L3032" s="2">
        <f t="shared" si="1160"/>
        <v>0</v>
      </c>
      <c r="M3032" s="2">
        <f t="shared" si="1161"/>
        <v>2.2398575984573121E-2</v>
      </c>
      <c r="N3032" s="63">
        <v>9174</v>
      </c>
      <c r="O3032" s="63">
        <v>4007</v>
      </c>
      <c r="P3032" s="63">
        <v>0</v>
      </c>
      <c r="Q3032" s="63">
        <v>201</v>
      </c>
      <c r="R3032" s="63">
        <v>0</v>
      </c>
      <c r="S3032" s="63">
        <v>0</v>
      </c>
      <c r="T3032" s="63">
        <v>0</v>
      </c>
      <c r="U3032" s="63">
        <v>0</v>
      </c>
      <c r="V3032" s="63">
        <v>0</v>
      </c>
      <c r="W3032" s="63">
        <v>101</v>
      </c>
      <c r="X3032" s="63">
        <v>0</v>
      </c>
      <c r="Y3032" s="63">
        <v>0</v>
      </c>
      <c r="Z3032" s="63">
        <v>0</v>
      </c>
      <c r="AA3032" s="63">
        <v>0</v>
      </c>
      <c r="AB3032" s="63">
        <v>0</v>
      </c>
      <c r="AC3032" s="63">
        <v>0</v>
      </c>
      <c r="AD3032" s="63">
        <v>0</v>
      </c>
      <c r="AE3032" s="63">
        <v>0</v>
      </c>
      <c r="AF3032" s="63">
        <v>0</v>
      </c>
      <c r="AG3032" s="63">
        <v>0</v>
      </c>
      <c r="AH3032" s="63">
        <v>0</v>
      </c>
      <c r="AI3032" s="63">
        <v>0</v>
      </c>
      <c r="AJ3032" s="63">
        <v>0</v>
      </c>
      <c r="AK3032" s="63">
        <v>0</v>
      </c>
      <c r="AL3032" s="63">
        <v>0</v>
      </c>
      <c r="AM3032" s="63">
        <v>0</v>
      </c>
      <c r="AN3032" s="63">
        <v>0</v>
      </c>
      <c r="AO3032" s="63">
        <v>0</v>
      </c>
      <c r="AP3032" s="63">
        <v>0</v>
      </c>
      <c r="AQ3032" s="63">
        <v>0</v>
      </c>
      <c r="AR3032" s="63">
        <v>0</v>
      </c>
      <c r="AS3032" s="63">
        <v>0</v>
      </c>
      <c r="AT3032" s="63">
        <v>0</v>
      </c>
      <c r="AU3032" s="63">
        <v>0</v>
      </c>
      <c r="AV3032" s="63">
        <v>0</v>
      </c>
      <c r="AW3032" s="63">
        <v>0</v>
      </c>
      <c r="AX3032" s="63">
        <v>0</v>
      </c>
      <c r="AY3032" s="63">
        <v>0</v>
      </c>
      <c r="BA3032" s="5">
        <f>IF(Q3032&gt;0,RANK(Q3032,(N3032:P3032,Q3032:AE3032)),0)</f>
        <v>3</v>
      </c>
      <c r="BB3032" s="5">
        <f>IF(R3032&gt;0,RANK(R3032,(N3032:P3032,Q3032:AE3032)),0)</f>
        <v>0</v>
      </c>
      <c r="BC3032" s="5">
        <f>IF(T3032&gt;0,RANK(T3032,(N3032:P3032,Q3032:AE3032)),0)</f>
        <v>0</v>
      </c>
      <c r="BD3032" s="5">
        <f>IF(S3032&gt;0,RANK(S3032,(N3032:P3032,Q3032:AE3032)),0)</f>
        <v>0</v>
      </c>
      <c r="BE3032" s="2">
        <f t="shared" si="1162"/>
        <v>1.4907661499666247E-2</v>
      </c>
      <c r="BF3032" s="2">
        <f t="shared" si="1163"/>
        <v>0</v>
      </c>
      <c r="BG3032" s="2">
        <f t="shared" si="1164"/>
        <v>0</v>
      </c>
      <c r="BH3032" s="2">
        <f t="shared" si="1165"/>
        <v>0</v>
      </c>
      <c r="BJ3032" t="s">
        <v>1393</v>
      </c>
      <c r="BK3032" t="s">
        <v>1594</v>
      </c>
      <c r="BL3032">
        <v>11</v>
      </c>
      <c r="BN3032" s="112">
        <v>51</v>
      </c>
      <c r="BO3032" s="114">
        <v>600</v>
      </c>
      <c r="BP3032" s="118">
        <f t="shared" si="1145"/>
        <v>51600</v>
      </c>
      <c r="BQ3032" s="118">
        <f t="shared" si="1144"/>
        <v>51600</v>
      </c>
      <c r="BR3032" s="5" t="s">
        <v>1248</v>
      </c>
      <c r="BZ3032" s="63" t="str">
        <f>IF($BL3032&lt;&gt;"","",SUMIF(#REF!,$BP3032,#REF!)-N3032)</f>
        <v/>
      </c>
      <c r="CA3032" s="63" t="str">
        <f>IF($BL3032&lt;&gt;"","",SUMIF(#REF!,$BP3032,#REF!)-O3032)</f>
        <v/>
      </c>
      <c r="CB3032" s="63" t="str">
        <f>IF($BL3032&lt;&gt;"","",SUMIF(#REF!,$BP3032,#REF!)-P3032)</f>
        <v/>
      </c>
      <c r="CC3032" s="63" t="str">
        <f>IF($BL3032&lt;&gt;"","",SUMIF(#REF!,$BP3032,#REF!)-Q3032)</f>
        <v/>
      </c>
    </row>
    <row r="3033" spans="1:81" ht="15" hidden="1" customHeight="1" outlineLevel="1">
      <c r="A3033" t="s">
        <v>2613</v>
      </c>
      <c r="B3033" t="s">
        <v>1594</v>
      </c>
      <c r="C3033" s="1">
        <f t="shared" si="1157"/>
        <v>8819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0</v>
      </c>
      <c r="G3033" s="129">
        <f t="shared" si="1155"/>
        <v>5656</v>
      </c>
      <c r="H3033" s="134">
        <f t="shared" si="1156"/>
        <v>0.64134255584533395</v>
      </c>
      <c r="I3033" s="2"/>
      <c r="J3033" s="2">
        <f t="shared" si="1158"/>
        <v>0.81029595192198667</v>
      </c>
      <c r="K3033" s="2">
        <f t="shared" si="1159"/>
        <v>0.16895339607665269</v>
      </c>
      <c r="L3033" s="2">
        <f t="shared" si="1160"/>
        <v>0</v>
      </c>
      <c r="M3033" s="2">
        <f t="shared" si="1161"/>
        <v>2.0750652001360642E-2</v>
      </c>
      <c r="N3033" s="63">
        <v>7146</v>
      </c>
      <c r="O3033" s="63">
        <v>1490</v>
      </c>
      <c r="P3033" s="63">
        <v>0</v>
      </c>
      <c r="Q3033" s="63">
        <v>114</v>
      </c>
      <c r="R3033" s="63">
        <v>0</v>
      </c>
      <c r="S3033" s="63">
        <v>0</v>
      </c>
      <c r="T3033" s="63">
        <v>0</v>
      </c>
      <c r="U3033" s="63">
        <v>0</v>
      </c>
      <c r="V3033" s="63">
        <v>0</v>
      </c>
      <c r="W3033" s="63">
        <v>69</v>
      </c>
      <c r="X3033" s="63">
        <v>0</v>
      </c>
      <c r="Y3033" s="63">
        <v>0</v>
      </c>
      <c r="Z3033" s="63">
        <v>0</v>
      </c>
      <c r="AA3033" s="63">
        <v>0</v>
      </c>
      <c r="AB3033" s="63">
        <v>0</v>
      </c>
      <c r="AC3033" s="63">
        <v>0</v>
      </c>
      <c r="AD3033" s="63">
        <v>0</v>
      </c>
      <c r="AE3033" s="63">
        <v>0</v>
      </c>
      <c r="AF3033" s="63">
        <v>0</v>
      </c>
      <c r="AG3033" s="63">
        <v>0</v>
      </c>
      <c r="AH3033" s="63">
        <v>0</v>
      </c>
      <c r="AI3033" s="63">
        <v>0</v>
      </c>
      <c r="AJ3033" s="63">
        <v>0</v>
      </c>
      <c r="AK3033" s="63">
        <v>0</v>
      </c>
      <c r="AL3033" s="63">
        <v>0</v>
      </c>
      <c r="AM3033" s="63">
        <v>0</v>
      </c>
      <c r="AN3033" s="63">
        <v>0</v>
      </c>
      <c r="AO3033" s="63">
        <v>0</v>
      </c>
      <c r="AP3033" s="63">
        <v>0</v>
      </c>
      <c r="AQ3033" s="63">
        <v>0</v>
      </c>
      <c r="AR3033" s="63">
        <v>0</v>
      </c>
      <c r="AS3033" s="63">
        <v>0</v>
      </c>
      <c r="AT3033" s="63">
        <v>0</v>
      </c>
      <c r="AU3033" s="63">
        <v>0</v>
      </c>
      <c r="AV3033" s="63">
        <v>0</v>
      </c>
      <c r="AW3033" s="63">
        <v>0</v>
      </c>
      <c r="AX3033" s="63">
        <v>0</v>
      </c>
      <c r="AY3033" s="63">
        <v>0</v>
      </c>
      <c r="BA3033" s="5">
        <f>IF(Q3033&gt;0,RANK(Q3033,(N3033:P3033,Q3033:AE3033)),0)</f>
        <v>3</v>
      </c>
      <c r="BB3033" s="5">
        <f>IF(R3033&gt;0,RANK(R3033,(N3033:P3033,Q3033:AE3033)),0)</f>
        <v>0</v>
      </c>
      <c r="BC3033" s="5">
        <f>IF(T3033&gt;0,RANK(T3033,(N3033:P3033,Q3033:AE3033)),0)</f>
        <v>0</v>
      </c>
      <c r="BD3033" s="5">
        <f>IF(S3033&gt;0,RANK(S3033,(N3033:P3033,Q3033:AE3033)),0)</f>
        <v>0</v>
      </c>
      <c r="BE3033" s="2">
        <f t="shared" si="1162"/>
        <v>1.2926635672978797E-2</v>
      </c>
      <c r="BF3033" s="2">
        <f t="shared" si="1163"/>
        <v>0</v>
      </c>
      <c r="BG3033" s="2">
        <f t="shared" si="1164"/>
        <v>0</v>
      </c>
      <c r="BH3033" s="2">
        <f t="shared" si="1165"/>
        <v>0</v>
      </c>
      <c r="BJ3033" t="s">
        <v>2613</v>
      </c>
      <c r="BK3033" t="s">
        <v>1594</v>
      </c>
      <c r="BL3033">
        <v>8</v>
      </c>
      <c r="BN3033" s="112">
        <v>51</v>
      </c>
      <c r="BO3033" s="114">
        <v>610</v>
      </c>
      <c r="BP3033" s="118">
        <f t="shared" si="1145"/>
        <v>51610</v>
      </c>
      <c r="BQ3033" s="118">
        <f t="shared" si="1144"/>
        <v>51610</v>
      </c>
      <c r="BR3033" s="5" t="s">
        <v>1248</v>
      </c>
      <c r="BZ3033" s="63" t="str">
        <f>IF($BL3033&lt;&gt;"","",SUMIF(#REF!,$BP3033,#REF!)-N3033)</f>
        <v/>
      </c>
      <c r="CA3033" s="63" t="str">
        <f>IF($BL3033&lt;&gt;"","",SUMIF(#REF!,$BP3033,#REF!)-O3033)</f>
        <v/>
      </c>
      <c r="CB3033" s="63" t="str">
        <f>IF($BL3033&lt;&gt;"","",SUMIF(#REF!,$BP3033,#REF!)-P3033)</f>
        <v/>
      </c>
      <c r="CC3033" s="63" t="str">
        <f>IF($BL3033&lt;&gt;"","",SUMIF(#REF!,$BP3033,#REF!)-Q3033)</f>
        <v/>
      </c>
    </row>
    <row r="3034" spans="1:81" ht="15" hidden="1" customHeight="1" outlineLevel="1">
      <c r="A3034" t="s">
        <v>1137</v>
      </c>
      <c r="B3034" t="s">
        <v>1594</v>
      </c>
      <c r="C3034" s="1">
        <f t="shared" si="1157"/>
        <v>4058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0</v>
      </c>
      <c r="G3034" s="129">
        <f t="shared" si="1155"/>
        <v>1038</v>
      </c>
      <c r="H3034" s="134">
        <f t="shared" si="1156"/>
        <v>0.25579103006407095</v>
      </c>
      <c r="I3034" s="2"/>
      <c r="J3034" s="2">
        <f t="shared" si="1158"/>
        <v>0.62222769837358305</v>
      </c>
      <c r="K3034" s="2">
        <f t="shared" si="1159"/>
        <v>0.36643666830951205</v>
      </c>
      <c r="L3034" s="2">
        <f t="shared" si="1160"/>
        <v>0</v>
      </c>
      <c r="M3034" s="2">
        <f t="shared" si="1161"/>
        <v>1.1335633316904903E-2</v>
      </c>
      <c r="N3034" s="63">
        <v>2525</v>
      </c>
      <c r="O3034" s="63">
        <v>1487</v>
      </c>
      <c r="P3034" s="63">
        <v>0</v>
      </c>
      <c r="Q3034" s="63">
        <v>35</v>
      </c>
      <c r="R3034" s="63">
        <v>0</v>
      </c>
      <c r="S3034" s="63">
        <v>0</v>
      </c>
      <c r="T3034" s="63">
        <v>0</v>
      </c>
      <c r="U3034" s="63">
        <v>0</v>
      </c>
      <c r="V3034" s="63">
        <v>0</v>
      </c>
      <c r="W3034" s="63">
        <v>11</v>
      </c>
      <c r="X3034" s="63">
        <v>0</v>
      </c>
      <c r="Y3034" s="63">
        <v>0</v>
      </c>
      <c r="Z3034" s="63">
        <v>0</v>
      </c>
      <c r="AA3034" s="63">
        <v>0</v>
      </c>
      <c r="AB3034" s="63">
        <v>0</v>
      </c>
      <c r="AC3034" s="63">
        <v>0</v>
      </c>
      <c r="AD3034" s="63">
        <v>0</v>
      </c>
      <c r="AE3034" s="63">
        <v>0</v>
      </c>
      <c r="AF3034" s="63">
        <v>0</v>
      </c>
      <c r="AG3034" s="63">
        <v>0</v>
      </c>
      <c r="AH3034" s="63">
        <v>0</v>
      </c>
      <c r="AI3034" s="63">
        <v>0</v>
      </c>
      <c r="AJ3034" s="63">
        <v>0</v>
      </c>
      <c r="AK3034" s="63">
        <v>0</v>
      </c>
      <c r="AL3034" s="63">
        <v>0</v>
      </c>
      <c r="AM3034" s="63">
        <v>0</v>
      </c>
      <c r="AN3034" s="63">
        <v>0</v>
      </c>
      <c r="AO3034" s="63">
        <v>0</v>
      </c>
      <c r="AP3034" s="63">
        <v>0</v>
      </c>
      <c r="AQ3034" s="63">
        <v>0</v>
      </c>
      <c r="AR3034" s="63">
        <v>0</v>
      </c>
      <c r="AS3034" s="63">
        <v>0</v>
      </c>
      <c r="AT3034" s="63">
        <v>0</v>
      </c>
      <c r="AU3034" s="63">
        <v>0</v>
      </c>
      <c r="AV3034" s="63">
        <v>0</v>
      </c>
      <c r="AW3034" s="63">
        <v>0</v>
      </c>
      <c r="AX3034" s="63">
        <v>0</v>
      </c>
      <c r="AY3034" s="63">
        <v>0</v>
      </c>
      <c r="BA3034" s="5">
        <f>IF(Q3034&gt;0,RANK(Q3034,(N3034:P3034,Q3034:AE3034)),0)</f>
        <v>3</v>
      </c>
      <c r="BB3034" s="5">
        <f>IF(R3034&gt;0,RANK(R3034,(N3034:P3034,Q3034:AE3034)),0)</f>
        <v>0</v>
      </c>
      <c r="BC3034" s="5">
        <f>IF(T3034&gt;0,RANK(T3034,(N3034:P3034,Q3034:AE3034)),0)</f>
        <v>0</v>
      </c>
      <c r="BD3034" s="5">
        <f>IF(S3034&gt;0,RANK(S3034,(N3034:P3034,Q3034:AE3034)),0)</f>
        <v>0</v>
      </c>
      <c r="BE3034" s="2">
        <f t="shared" si="1162"/>
        <v>8.6249383932971904E-3</v>
      </c>
      <c r="BF3034" s="2">
        <f t="shared" si="1163"/>
        <v>0</v>
      </c>
      <c r="BG3034" s="2">
        <f t="shared" si="1164"/>
        <v>0</v>
      </c>
      <c r="BH3034" s="2">
        <f t="shared" si="1165"/>
        <v>0</v>
      </c>
      <c r="BJ3034" t="s">
        <v>1137</v>
      </c>
      <c r="BK3034" t="s">
        <v>1594</v>
      </c>
      <c r="BL3034">
        <v>3</v>
      </c>
      <c r="BN3034" s="112">
        <v>51</v>
      </c>
      <c r="BO3034" s="114">
        <v>620</v>
      </c>
      <c r="BP3034" s="118">
        <f t="shared" si="1145"/>
        <v>51620</v>
      </c>
      <c r="BQ3034" s="118">
        <f t="shared" si="1144"/>
        <v>51620</v>
      </c>
      <c r="BR3034" s="5" t="s">
        <v>1248</v>
      </c>
      <c r="BZ3034" s="63" t="str">
        <f>IF($BL3034&lt;&gt;"","",SUMIF(#REF!,$BP3034,#REF!)-N3034)</f>
        <v/>
      </c>
      <c r="CA3034" s="63" t="str">
        <f>IF($BL3034&lt;&gt;"","",SUMIF(#REF!,$BP3034,#REF!)-O3034)</f>
        <v/>
      </c>
      <c r="CB3034" s="63" t="str">
        <f>IF($BL3034&lt;&gt;"","",SUMIF(#REF!,$BP3034,#REF!)-P3034)</f>
        <v/>
      </c>
      <c r="CC3034" s="63" t="str">
        <f>IF($BL3034&lt;&gt;"","",SUMIF(#REF!,$BP3034,#REF!)-Q3034)</f>
        <v/>
      </c>
    </row>
    <row r="3035" spans="1:81" ht="15" hidden="1" customHeight="1" outlineLevel="1">
      <c r="A3035" t="s">
        <v>1118</v>
      </c>
      <c r="B3035" t="s">
        <v>1594</v>
      </c>
      <c r="C3035" s="1">
        <f t="shared" si="1157"/>
        <v>12862</v>
      </c>
      <c r="D3035" s="5">
        <f>IF(N3035&gt;0, RANK(N3035,(N3035:P3035,Q3035:AE3035)),0)</f>
        <v>1</v>
      </c>
      <c r="E3035" s="5">
        <f>IF(O3035&gt;0,RANK(O3035,(N3035:P3035,Q3035:AE3035)),0)</f>
        <v>2</v>
      </c>
      <c r="F3035" s="5">
        <f>IF(P3035&gt;0,RANK(P3035,(N3035:P3035,Q3035:AE3035)),0)</f>
        <v>0</v>
      </c>
      <c r="G3035" s="129">
        <f t="shared" si="1155"/>
        <v>4480</v>
      </c>
      <c r="H3035" s="134">
        <f t="shared" si="1156"/>
        <v>0.34831285958637848</v>
      </c>
      <c r="I3035" s="2"/>
      <c r="J3035" s="2">
        <f t="shared" si="1158"/>
        <v>0.66218317524490744</v>
      </c>
      <c r="K3035" s="2">
        <f t="shared" si="1159"/>
        <v>0.31387031565852902</v>
      </c>
      <c r="L3035" s="2">
        <f t="shared" si="1160"/>
        <v>0</v>
      </c>
      <c r="M3035" s="2">
        <f t="shared" si="1161"/>
        <v>2.394650909656354E-2</v>
      </c>
      <c r="N3035" s="63">
        <v>8517</v>
      </c>
      <c r="O3035" s="63">
        <v>4037</v>
      </c>
      <c r="P3035" s="63">
        <v>0</v>
      </c>
      <c r="Q3035" s="63">
        <v>240</v>
      </c>
      <c r="R3035" s="63">
        <v>0</v>
      </c>
      <c r="S3035" s="63">
        <v>0</v>
      </c>
      <c r="T3035" s="63">
        <v>0</v>
      </c>
      <c r="U3035" s="63">
        <v>0</v>
      </c>
      <c r="V3035" s="63">
        <v>0</v>
      </c>
      <c r="W3035" s="63">
        <v>68</v>
      </c>
      <c r="X3035" s="63">
        <v>0</v>
      </c>
      <c r="Y3035" s="63">
        <v>0</v>
      </c>
      <c r="Z3035" s="63">
        <v>0</v>
      </c>
      <c r="AA3035" s="63">
        <v>0</v>
      </c>
      <c r="AB3035" s="63">
        <v>0</v>
      </c>
      <c r="AC3035" s="63">
        <v>0</v>
      </c>
      <c r="AD3035" s="63">
        <v>0</v>
      </c>
      <c r="AE3035" s="63">
        <v>0</v>
      </c>
      <c r="AF3035" s="63">
        <v>0</v>
      </c>
      <c r="AG3035" s="63">
        <v>0</v>
      </c>
      <c r="AH3035" s="63">
        <v>0</v>
      </c>
      <c r="AI3035" s="63">
        <v>0</v>
      </c>
      <c r="AJ3035" s="63">
        <v>0</v>
      </c>
      <c r="AK3035" s="63">
        <v>0</v>
      </c>
      <c r="AL3035" s="63">
        <v>0</v>
      </c>
      <c r="AM3035" s="63">
        <v>0</v>
      </c>
      <c r="AN3035" s="63">
        <v>0</v>
      </c>
      <c r="AO3035" s="63">
        <v>0</v>
      </c>
      <c r="AP3035" s="63">
        <v>0</v>
      </c>
      <c r="AQ3035" s="63">
        <v>0</v>
      </c>
      <c r="AR3035" s="63">
        <v>0</v>
      </c>
      <c r="AS3035" s="63">
        <v>0</v>
      </c>
      <c r="AT3035" s="63">
        <v>0</v>
      </c>
      <c r="AU3035" s="63">
        <v>0</v>
      </c>
      <c r="AV3035" s="63">
        <v>0</v>
      </c>
      <c r="AW3035" s="63">
        <v>0</v>
      </c>
      <c r="AX3035" s="63">
        <v>0</v>
      </c>
      <c r="AY3035" s="63">
        <v>0</v>
      </c>
      <c r="BA3035" s="5">
        <f>IF(Q3035&gt;0,RANK(Q3035,(N3035:P3035,Q3035:AE3035)),0)</f>
        <v>3</v>
      </c>
      <c r="BB3035" s="5">
        <f>IF(R3035&gt;0,RANK(R3035,(N3035:P3035,Q3035:AE3035)),0)</f>
        <v>0</v>
      </c>
      <c r="BC3035" s="5">
        <f>IF(T3035&gt;0,RANK(T3035,(N3035:P3035,Q3035:AE3035)),0)</f>
        <v>0</v>
      </c>
      <c r="BD3035" s="5">
        <f>IF(S3035&gt;0,RANK(S3035,(N3035:P3035,Q3035:AE3035)),0)</f>
        <v>0</v>
      </c>
      <c r="BE3035" s="2">
        <f t="shared" si="1162"/>
        <v>1.8659617477841704E-2</v>
      </c>
      <c r="BF3035" s="2">
        <f t="shared" si="1163"/>
        <v>0</v>
      </c>
      <c r="BG3035" s="2">
        <f t="shared" si="1164"/>
        <v>0</v>
      </c>
      <c r="BH3035" s="2">
        <f t="shared" si="1165"/>
        <v>0</v>
      </c>
      <c r="BJ3035" t="s">
        <v>1118</v>
      </c>
      <c r="BK3035" t="s">
        <v>1594</v>
      </c>
      <c r="BL3035">
        <v>1</v>
      </c>
      <c r="BN3035" s="112">
        <v>51</v>
      </c>
      <c r="BO3035" s="114">
        <v>630</v>
      </c>
      <c r="BP3035" s="118">
        <f t="shared" si="1145"/>
        <v>51630</v>
      </c>
      <c r="BQ3035" s="118">
        <f t="shared" si="1144"/>
        <v>51630</v>
      </c>
      <c r="BR3035" s="5" t="s">
        <v>1248</v>
      </c>
      <c r="BZ3035" s="63" t="str">
        <f>IF($BL3035&lt;&gt;"","",SUMIF(#REF!,$BP3035,#REF!)-N3035)</f>
        <v/>
      </c>
      <c r="CA3035" s="63" t="str">
        <f>IF($BL3035&lt;&gt;"","",SUMIF(#REF!,$BP3035,#REF!)-O3035)</f>
        <v/>
      </c>
      <c r="CB3035" s="63" t="str">
        <f>IF($BL3035&lt;&gt;"","",SUMIF(#REF!,$BP3035,#REF!)-P3035)</f>
        <v/>
      </c>
      <c r="CC3035" s="63" t="str">
        <f>IF($BL3035&lt;&gt;"","",SUMIF(#REF!,$BP3035,#REF!)-Q3035)</f>
        <v/>
      </c>
    </row>
    <row r="3036" spans="1:81" ht="15" hidden="1" customHeight="1" outlineLevel="1">
      <c r="A3036" t="s">
        <v>2482</v>
      </c>
      <c r="B3036" t="s">
        <v>1594</v>
      </c>
      <c r="C3036" s="1">
        <f t="shared" si="1157"/>
        <v>2638</v>
      </c>
      <c r="D3036" s="5">
        <f>IF(N3036&gt;0, RANK(N3036,(N3036:P3036,Q3036:AE3036)),0)</f>
        <v>2</v>
      </c>
      <c r="E3036" s="5">
        <f>IF(O3036&gt;0,RANK(O3036,(N3036:P3036,Q3036:AE3036)),0)</f>
        <v>1</v>
      </c>
      <c r="F3036" s="5">
        <f>IF(P3036&gt;0,RANK(P3036,(N3036:P3036,Q3036:AE3036)),0)</f>
        <v>0</v>
      </c>
      <c r="G3036" s="129">
        <f t="shared" si="1155"/>
        <v>1061</v>
      </c>
      <c r="H3036" s="134">
        <f t="shared" si="1156"/>
        <v>0.40219863532979527</v>
      </c>
      <c r="I3036" s="2"/>
      <c r="J3036" s="2">
        <f t="shared" si="1158"/>
        <v>0.29454131918119786</v>
      </c>
      <c r="K3036" s="2">
        <f t="shared" si="1159"/>
        <v>0.69673995451099313</v>
      </c>
      <c r="L3036" s="2">
        <f t="shared" si="1160"/>
        <v>0</v>
      </c>
      <c r="M3036" s="2">
        <f t="shared" si="1161"/>
        <v>8.7187263078090105E-3</v>
      </c>
      <c r="N3036" s="63">
        <v>777</v>
      </c>
      <c r="O3036" s="63">
        <v>1838</v>
      </c>
      <c r="P3036" s="63">
        <v>0</v>
      </c>
      <c r="Q3036" s="63">
        <v>18</v>
      </c>
      <c r="R3036" s="63">
        <v>0</v>
      </c>
      <c r="S3036" s="63">
        <v>0</v>
      </c>
      <c r="T3036" s="63">
        <v>0</v>
      </c>
      <c r="U3036" s="63">
        <v>0</v>
      </c>
      <c r="V3036" s="63">
        <v>0</v>
      </c>
      <c r="W3036" s="63">
        <v>5</v>
      </c>
      <c r="X3036" s="63">
        <v>0</v>
      </c>
      <c r="Y3036" s="63">
        <v>0</v>
      </c>
      <c r="Z3036" s="63">
        <v>0</v>
      </c>
      <c r="AA3036" s="63">
        <v>0</v>
      </c>
      <c r="AB3036" s="63">
        <v>0</v>
      </c>
      <c r="AC3036" s="63">
        <v>0</v>
      </c>
      <c r="AD3036" s="63">
        <v>0</v>
      </c>
      <c r="AE3036" s="63">
        <v>0</v>
      </c>
      <c r="AF3036" s="63">
        <v>0</v>
      </c>
      <c r="AG3036" s="63">
        <v>0</v>
      </c>
      <c r="AH3036" s="63">
        <v>0</v>
      </c>
      <c r="AI3036" s="63">
        <v>0</v>
      </c>
      <c r="AJ3036" s="63">
        <v>0</v>
      </c>
      <c r="AK3036" s="63">
        <v>0</v>
      </c>
      <c r="AL3036" s="63">
        <v>0</v>
      </c>
      <c r="AM3036" s="63">
        <v>0</v>
      </c>
      <c r="AN3036" s="63">
        <v>0</v>
      </c>
      <c r="AO3036" s="63">
        <v>0</v>
      </c>
      <c r="AP3036" s="63">
        <v>0</v>
      </c>
      <c r="AQ3036" s="63">
        <v>0</v>
      </c>
      <c r="AR3036" s="63">
        <v>0</v>
      </c>
      <c r="AS3036" s="63">
        <v>0</v>
      </c>
      <c r="AT3036" s="63">
        <v>0</v>
      </c>
      <c r="AU3036" s="63">
        <v>0</v>
      </c>
      <c r="AV3036" s="63">
        <v>0</v>
      </c>
      <c r="AW3036" s="63">
        <v>0</v>
      </c>
      <c r="AX3036" s="63">
        <v>0</v>
      </c>
      <c r="AY3036" s="63">
        <v>0</v>
      </c>
      <c r="BA3036" s="5">
        <f>IF(Q3036&gt;0,RANK(Q3036,(N3036:P3036,Q3036:AE3036)),0)</f>
        <v>3</v>
      </c>
      <c r="BB3036" s="5">
        <f>IF(R3036&gt;0,RANK(R3036,(N3036:P3036,Q3036:AE3036)),0)</f>
        <v>0</v>
      </c>
      <c r="BC3036" s="5">
        <f>IF(T3036&gt;0,RANK(T3036,(N3036:P3036,Q3036:AE3036)),0)</f>
        <v>0</v>
      </c>
      <c r="BD3036" s="5">
        <f>IF(S3036&gt;0,RANK(S3036,(N3036:P3036,Q3036:AE3036)),0)</f>
        <v>0</v>
      </c>
      <c r="BE3036" s="2">
        <f t="shared" si="1162"/>
        <v>6.8233510235026539E-3</v>
      </c>
      <c r="BF3036" s="2">
        <f t="shared" si="1163"/>
        <v>0</v>
      </c>
      <c r="BG3036" s="2">
        <f t="shared" si="1164"/>
        <v>0</v>
      </c>
      <c r="BH3036" s="2">
        <f t="shared" si="1165"/>
        <v>0</v>
      </c>
      <c r="BJ3036" t="s">
        <v>2482</v>
      </c>
      <c r="BK3036" t="s">
        <v>1594</v>
      </c>
      <c r="BL3036">
        <v>9</v>
      </c>
      <c r="BN3036" s="112">
        <v>51</v>
      </c>
      <c r="BO3036" s="114">
        <v>640</v>
      </c>
      <c r="BP3036" s="118">
        <f t="shared" si="1145"/>
        <v>51640</v>
      </c>
      <c r="BQ3036" s="118">
        <f t="shared" si="1144"/>
        <v>51640</v>
      </c>
      <c r="BR3036" s="5" t="s">
        <v>1248</v>
      </c>
      <c r="BZ3036" s="63" t="str">
        <f>IF($BL3036&lt;&gt;"","",SUMIF(#REF!,$BP3036,#REF!)-N3036)</f>
        <v/>
      </c>
      <c r="CA3036" s="63" t="str">
        <f>IF($BL3036&lt;&gt;"","",SUMIF(#REF!,$BP3036,#REF!)-O3036)</f>
        <v/>
      </c>
      <c r="CB3036" s="63" t="str">
        <f>IF($BL3036&lt;&gt;"","",SUMIF(#REF!,$BP3036,#REF!)-P3036)</f>
        <v/>
      </c>
      <c r="CC3036" s="63" t="str">
        <f>IF($BL3036&lt;&gt;"","",SUMIF(#REF!,$BP3036,#REF!)-Q3036)</f>
        <v/>
      </c>
    </row>
    <row r="3037" spans="1:81" ht="15" hidden="1" customHeight="1" outlineLevel="1">
      <c r="A3037" t="s">
        <v>718</v>
      </c>
      <c r="B3037" t="s">
        <v>1594</v>
      </c>
      <c r="C3037" s="1">
        <f t="shared" si="1157"/>
        <v>65901</v>
      </c>
      <c r="D3037" s="5">
        <f>IF(N3037&gt;0, RANK(N3037,(N3037:P3037,Q3037:AE3037)),0)</f>
        <v>1</v>
      </c>
      <c r="E3037" s="5">
        <f>IF(O3037&gt;0,RANK(O3037,(N3037:P3037,Q3037:AE3037)),0)</f>
        <v>2</v>
      </c>
      <c r="F3037" s="5">
        <f>IF(P3037&gt;0,RANK(P3037,(N3037:P3037,Q3037:AE3037)),0)</f>
        <v>0</v>
      </c>
      <c r="G3037" s="129">
        <f t="shared" si="1155"/>
        <v>27790</v>
      </c>
      <c r="H3037" s="134">
        <f t="shared" si="1156"/>
        <v>0.42169314577927497</v>
      </c>
      <c r="I3037" s="2"/>
      <c r="J3037" s="2">
        <f t="shared" si="1158"/>
        <v>0.70135506289737637</v>
      </c>
      <c r="K3037" s="2">
        <f t="shared" si="1159"/>
        <v>0.2796619171181014</v>
      </c>
      <c r="L3037" s="2">
        <f t="shared" si="1160"/>
        <v>0</v>
      </c>
      <c r="M3037" s="2">
        <f t="shared" si="1161"/>
        <v>1.8983019984522231E-2</v>
      </c>
      <c r="N3037" s="63">
        <v>46220</v>
      </c>
      <c r="O3037" s="63">
        <v>18430</v>
      </c>
      <c r="P3037" s="63">
        <v>0</v>
      </c>
      <c r="Q3037" s="63">
        <v>1006</v>
      </c>
      <c r="R3037" s="63">
        <v>0</v>
      </c>
      <c r="S3037" s="63">
        <v>0</v>
      </c>
      <c r="T3037" s="63">
        <v>0</v>
      </c>
      <c r="U3037" s="63">
        <v>0</v>
      </c>
      <c r="V3037" s="63">
        <v>0</v>
      </c>
      <c r="W3037" s="63">
        <v>245</v>
      </c>
      <c r="X3037" s="63">
        <v>0</v>
      </c>
      <c r="Y3037" s="63">
        <v>0</v>
      </c>
      <c r="Z3037" s="63">
        <v>0</v>
      </c>
      <c r="AA3037" s="63">
        <v>0</v>
      </c>
      <c r="AB3037" s="63">
        <v>0</v>
      </c>
      <c r="AC3037" s="63">
        <v>0</v>
      </c>
      <c r="AD3037" s="63">
        <v>0</v>
      </c>
      <c r="AE3037" s="63">
        <v>0</v>
      </c>
      <c r="AF3037" s="63">
        <v>0</v>
      </c>
      <c r="AG3037" s="63">
        <v>0</v>
      </c>
      <c r="AH3037" s="63">
        <v>0</v>
      </c>
      <c r="AI3037" s="63">
        <v>0</v>
      </c>
      <c r="AJ3037" s="63">
        <v>0</v>
      </c>
      <c r="AK3037" s="63">
        <v>0</v>
      </c>
      <c r="AL3037" s="63">
        <v>0</v>
      </c>
      <c r="AM3037" s="63">
        <v>0</v>
      </c>
      <c r="AN3037" s="63">
        <v>0</v>
      </c>
      <c r="AO3037" s="63">
        <v>0</v>
      </c>
      <c r="AP3037" s="63">
        <v>0</v>
      </c>
      <c r="AQ3037" s="63">
        <v>0</v>
      </c>
      <c r="AR3037" s="63">
        <v>0</v>
      </c>
      <c r="AS3037" s="63">
        <v>0</v>
      </c>
      <c r="AT3037" s="63">
        <v>0</v>
      </c>
      <c r="AU3037" s="63">
        <v>0</v>
      </c>
      <c r="AV3037" s="63">
        <v>0</v>
      </c>
      <c r="AW3037" s="63">
        <v>0</v>
      </c>
      <c r="AX3037" s="63">
        <v>0</v>
      </c>
      <c r="AY3037" s="63">
        <v>0</v>
      </c>
      <c r="BA3037" s="5">
        <f>IF(Q3037&gt;0,RANK(Q3037,(N3037:P3037,Q3037:AE3037)),0)</f>
        <v>3</v>
      </c>
      <c r="BB3037" s="5">
        <f>IF(R3037&gt;0,RANK(R3037,(N3037:P3037,Q3037:AE3037)),0)</f>
        <v>0</v>
      </c>
      <c r="BC3037" s="5">
        <f>IF(T3037&gt;0,RANK(T3037,(N3037:P3037,Q3037:AE3037)),0)</f>
        <v>0</v>
      </c>
      <c r="BD3037" s="5">
        <f>IF(S3037&gt;0,RANK(S3037,(N3037:P3037,Q3037:AE3037)),0)</f>
        <v>0</v>
      </c>
      <c r="BE3037" s="2">
        <f t="shared" si="1162"/>
        <v>1.5265322225762887E-2</v>
      </c>
      <c r="BF3037" s="2">
        <f t="shared" si="1163"/>
        <v>0</v>
      </c>
      <c r="BG3037" s="2">
        <f t="shared" si="1164"/>
        <v>0</v>
      </c>
      <c r="BH3037" s="2">
        <f t="shared" si="1165"/>
        <v>0</v>
      </c>
      <c r="BJ3037" t="s">
        <v>718</v>
      </c>
      <c r="BK3037" t="s">
        <v>1594</v>
      </c>
      <c r="BN3037" s="112">
        <v>51</v>
      </c>
      <c r="BO3037" s="114">
        <v>650</v>
      </c>
      <c r="BP3037" s="118">
        <f t="shared" si="1145"/>
        <v>51650</v>
      </c>
      <c r="BQ3037" s="118">
        <f t="shared" si="1144"/>
        <v>51650</v>
      </c>
      <c r="BR3037" s="5" t="s">
        <v>1248</v>
      </c>
      <c r="BZ3037" s="63" t="e">
        <f>IF($BL3037&lt;&gt;"","",SUMIF(#REF!,$BP3037,#REF!)-N3037)</f>
        <v>#REF!</v>
      </c>
      <c r="CA3037" s="63" t="e">
        <f>IF($BL3037&lt;&gt;"","",SUMIF(#REF!,$BP3037,#REF!)-O3037)</f>
        <v>#REF!</v>
      </c>
      <c r="CB3037" s="63" t="e">
        <f>IF($BL3037&lt;&gt;"","",SUMIF(#REF!,$BP3037,#REF!)-P3037)</f>
        <v>#REF!</v>
      </c>
      <c r="CC3037" s="63" t="e">
        <f>IF($BL3037&lt;&gt;"","",SUMIF(#REF!,$BP3037,#REF!)-Q3037)</f>
        <v>#REF!</v>
      </c>
    </row>
    <row r="3038" spans="1:81" ht="15" hidden="1" customHeight="1" outlineLevel="1">
      <c r="A3038" t="s">
        <v>3077</v>
      </c>
      <c r="B3038" t="s">
        <v>1594</v>
      </c>
      <c r="C3038" s="1">
        <f t="shared" si="1157"/>
        <v>17086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0</v>
      </c>
      <c r="G3038" s="129">
        <f t="shared" si="1155"/>
        <v>5431</v>
      </c>
      <c r="H3038" s="134">
        <f t="shared" si="1156"/>
        <v>0.31786257754887043</v>
      </c>
      <c r="I3038" s="2"/>
      <c r="J3038" s="2">
        <f t="shared" si="1158"/>
        <v>0.64508954699754184</v>
      </c>
      <c r="K3038" s="2">
        <f t="shared" si="1159"/>
        <v>0.32722696944867141</v>
      </c>
      <c r="L3038" s="2">
        <f t="shared" si="1160"/>
        <v>0</v>
      </c>
      <c r="M3038" s="2">
        <f t="shared" si="1161"/>
        <v>2.7683483553786747E-2</v>
      </c>
      <c r="N3038" s="63">
        <v>11022</v>
      </c>
      <c r="O3038" s="63">
        <v>5591</v>
      </c>
      <c r="P3038" s="63">
        <v>0</v>
      </c>
      <c r="Q3038" s="63">
        <v>364</v>
      </c>
      <c r="R3038" s="63">
        <v>0</v>
      </c>
      <c r="S3038" s="63">
        <v>0</v>
      </c>
      <c r="T3038" s="63">
        <v>0</v>
      </c>
      <c r="U3038" s="63">
        <v>0</v>
      </c>
      <c r="V3038" s="63">
        <v>0</v>
      </c>
      <c r="W3038" s="63">
        <v>109</v>
      </c>
      <c r="X3038" s="63">
        <v>0</v>
      </c>
      <c r="Y3038" s="63">
        <v>0</v>
      </c>
      <c r="Z3038" s="63">
        <v>0</v>
      </c>
      <c r="AA3038" s="63">
        <v>0</v>
      </c>
      <c r="AB3038" s="63">
        <v>0</v>
      </c>
      <c r="AC3038" s="63">
        <v>0</v>
      </c>
      <c r="AD3038" s="63">
        <v>0</v>
      </c>
      <c r="AE3038" s="63">
        <v>0</v>
      </c>
      <c r="AF3038" s="63">
        <v>0</v>
      </c>
      <c r="AG3038" s="63">
        <v>0</v>
      </c>
      <c r="AH3038" s="63">
        <v>0</v>
      </c>
      <c r="AI3038" s="63">
        <v>0</v>
      </c>
      <c r="AJ3038" s="63">
        <v>0</v>
      </c>
      <c r="AK3038" s="63">
        <v>0</v>
      </c>
      <c r="AL3038" s="63">
        <v>0</v>
      </c>
      <c r="AM3038" s="63">
        <v>0</v>
      </c>
      <c r="AN3038" s="63">
        <v>0</v>
      </c>
      <c r="AO3038" s="63">
        <v>0</v>
      </c>
      <c r="AP3038" s="63">
        <v>0</v>
      </c>
      <c r="AQ3038" s="63">
        <v>0</v>
      </c>
      <c r="AR3038" s="63">
        <v>0</v>
      </c>
      <c r="AS3038" s="63">
        <v>0</v>
      </c>
      <c r="AT3038" s="63">
        <v>0</v>
      </c>
      <c r="AU3038" s="63">
        <v>0</v>
      </c>
      <c r="AV3038" s="63">
        <v>0</v>
      </c>
      <c r="AW3038" s="63">
        <v>0</v>
      </c>
      <c r="AX3038" s="63">
        <v>0</v>
      </c>
      <c r="AY3038" s="63">
        <v>0</v>
      </c>
      <c r="BA3038" s="5">
        <f>IF(Q3038&gt;0,RANK(Q3038,(N3038:P3038,Q3038:AE3038)),0)</f>
        <v>3</v>
      </c>
      <c r="BB3038" s="5">
        <f>IF(R3038&gt;0,RANK(R3038,(N3038:P3038,Q3038:AE3038)),0)</f>
        <v>0</v>
      </c>
      <c r="BC3038" s="5">
        <f>IF(T3038&gt;0,RANK(T3038,(N3038:P3038,Q3038:AE3038)),0)</f>
        <v>0</v>
      </c>
      <c r="BD3038" s="5">
        <f>IF(S3038&gt;0,RANK(S3038,(N3038:P3038,Q3038:AE3038)),0)</f>
        <v>0</v>
      </c>
      <c r="BE3038" s="2">
        <f t="shared" si="1162"/>
        <v>2.1303991572047289E-2</v>
      </c>
      <c r="BF3038" s="2">
        <f t="shared" si="1163"/>
        <v>0</v>
      </c>
      <c r="BG3038" s="2">
        <f t="shared" si="1164"/>
        <v>0</v>
      </c>
      <c r="BH3038" s="2">
        <f t="shared" si="1165"/>
        <v>0</v>
      </c>
      <c r="BJ3038" t="s">
        <v>3077</v>
      </c>
      <c r="BK3038" t="s">
        <v>1594</v>
      </c>
      <c r="BL3038">
        <v>6</v>
      </c>
      <c r="BN3038" s="112">
        <v>51</v>
      </c>
      <c r="BO3038" s="114">
        <v>660</v>
      </c>
      <c r="BP3038" s="118">
        <f t="shared" si="1145"/>
        <v>51660</v>
      </c>
      <c r="BQ3038" s="118">
        <f t="shared" si="1144"/>
        <v>51660</v>
      </c>
      <c r="BR3038" s="5" t="s">
        <v>1248</v>
      </c>
      <c r="BZ3038" s="63" t="str">
        <f>IF($BL3038&lt;&gt;"","",SUMIF(#REF!,$BP3038,#REF!)-N3038)</f>
        <v/>
      </c>
      <c r="CA3038" s="63" t="str">
        <f>IF($BL3038&lt;&gt;"","",SUMIF(#REF!,$BP3038,#REF!)-O3038)</f>
        <v/>
      </c>
      <c r="CB3038" s="63" t="str">
        <f>IF($BL3038&lt;&gt;"","",SUMIF(#REF!,$BP3038,#REF!)-P3038)</f>
        <v/>
      </c>
      <c r="CC3038" s="63" t="str">
        <f>IF($BL3038&lt;&gt;"","",SUMIF(#REF!,$BP3038,#REF!)-Q3038)</f>
        <v/>
      </c>
    </row>
    <row r="3039" spans="1:81" ht="15" hidden="1" customHeight="1" outlineLevel="1">
      <c r="A3039" t="s">
        <v>2489</v>
      </c>
      <c r="B3039" t="s">
        <v>1594</v>
      </c>
      <c r="C3039" s="1">
        <f t="shared" si="1157"/>
        <v>9608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0</v>
      </c>
      <c r="G3039" s="129">
        <f t="shared" si="1155"/>
        <v>1410</v>
      </c>
      <c r="H3039" s="134">
        <f t="shared" si="1156"/>
        <v>0.1467527060782681</v>
      </c>
      <c r="I3039" s="2"/>
      <c r="J3039" s="2">
        <f t="shared" si="1158"/>
        <v>0.56515403830141553</v>
      </c>
      <c r="K3039" s="2">
        <f t="shared" si="1159"/>
        <v>0.4184013322231474</v>
      </c>
      <c r="L3039" s="2">
        <f t="shared" si="1160"/>
        <v>0</v>
      </c>
      <c r="M3039" s="2">
        <f t="shared" si="1161"/>
        <v>1.6444629475437067E-2</v>
      </c>
      <c r="N3039" s="63">
        <v>5430</v>
      </c>
      <c r="O3039" s="63">
        <v>4020</v>
      </c>
      <c r="P3039" s="63">
        <v>0</v>
      </c>
      <c r="Q3039" s="63">
        <v>131</v>
      </c>
      <c r="R3039" s="63">
        <v>0</v>
      </c>
      <c r="S3039" s="63">
        <v>0</v>
      </c>
      <c r="T3039" s="63">
        <v>0</v>
      </c>
      <c r="U3039" s="63">
        <v>0</v>
      </c>
      <c r="V3039" s="63">
        <v>0</v>
      </c>
      <c r="W3039" s="63">
        <v>27</v>
      </c>
      <c r="X3039" s="63">
        <v>0</v>
      </c>
      <c r="Y3039" s="63">
        <v>0</v>
      </c>
      <c r="Z3039" s="63">
        <v>0</v>
      </c>
      <c r="AA3039" s="63">
        <v>0</v>
      </c>
      <c r="AB3039" s="63">
        <v>0</v>
      </c>
      <c r="AC3039" s="63">
        <v>0</v>
      </c>
      <c r="AD3039" s="63">
        <v>0</v>
      </c>
      <c r="AE3039" s="63">
        <v>0</v>
      </c>
      <c r="AF3039" s="63">
        <v>0</v>
      </c>
      <c r="AG3039" s="63">
        <v>0</v>
      </c>
      <c r="AH3039" s="63">
        <v>0</v>
      </c>
      <c r="AI3039" s="63">
        <v>0</v>
      </c>
      <c r="AJ3039" s="63">
        <v>0</v>
      </c>
      <c r="AK3039" s="63">
        <v>0</v>
      </c>
      <c r="AL3039" s="63">
        <v>0</v>
      </c>
      <c r="AM3039" s="63">
        <v>0</v>
      </c>
      <c r="AN3039" s="63">
        <v>0</v>
      </c>
      <c r="AO3039" s="63">
        <v>0</v>
      </c>
      <c r="AP3039" s="63">
        <v>0</v>
      </c>
      <c r="AQ3039" s="63">
        <v>0</v>
      </c>
      <c r="AR3039" s="63">
        <v>0</v>
      </c>
      <c r="AS3039" s="63">
        <v>0</v>
      </c>
      <c r="AT3039" s="63">
        <v>0</v>
      </c>
      <c r="AU3039" s="63">
        <v>0</v>
      </c>
      <c r="AV3039" s="63">
        <v>0</v>
      </c>
      <c r="AW3039" s="63">
        <v>0</v>
      </c>
      <c r="AX3039" s="63">
        <v>0</v>
      </c>
      <c r="AY3039" s="63">
        <v>0</v>
      </c>
      <c r="BA3039" s="5">
        <f>IF(Q3039&gt;0,RANK(Q3039,(N3039:P3039,Q3039:AE3039)),0)</f>
        <v>3</v>
      </c>
      <c r="BB3039" s="5">
        <f>IF(R3039&gt;0,RANK(R3039,(N3039:P3039,Q3039:AE3039)),0)</f>
        <v>0</v>
      </c>
      <c r="BC3039" s="5">
        <f>IF(T3039&gt;0,RANK(T3039,(N3039:P3039,Q3039:AE3039)),0)</f>
        <v>0</v>
      </c>
      <c r="BD3039" s="5">
        <f>IF(S3039&gt;0,RANK(S3039,(N3039:P3039,Q3039:AE3039)),0)</f>
        <v>0</v>
      </c>
      <c r="BE3039" s="2">
        <f t="shared" si="1162"/>
        <v>1.3634471273938385E-2</v>
      </c>
      <c r="BF3039" s="2">
        <f t="shared" si="1163"/>
        <v>0</v>
      </c>
      <c r="BG3039" s="2">
        <f t="shared" si="1164"/>
        <v>0</v>
      </c>
      <c r="BH3039" s="2">
        <f t="shared" si="1165"/>
        <v>0</v>
      </c>
      <c r="BJ3039" t="s">
        <v>2489</v>
      </c>
      <c r="BK3039" t="s">
        <v>1594</v>
      </c>
      <c r="BL3039">
        <v>4</v>
      </c>
      <c r="BN3039" s="112">
        <v>51</v>
      </c>
      <c r="BO3039" s="114">
        <v>670</v>
      </c>
      <c r="BP3039" s="118">
        <f t="shared" si="1145"/>
        <v>51670</v>
      </c>
      <c r="BQ3039" s="118">
        <f t="shared" si="1144"/>
        <v>51670</v>
      </c>
      <c r="BR3039" s="5" t="s">
        <v>1248</v>
      </c>
      <c r="BZ3039" s="63" t="str">
        <f>IF($BL3039&lt;&gt;"","",SUMIF(#REF!,$BP3039,#REF!)-N3039)</f>
        <v/>
      </c>
      <c r="CA3039" s="63" t="str">
        <f>IF($BL3039&lt;&gt;"","",SUMIF(#REF!,$BP3039,#REF!)-O3039)</f>
        <v/>
      </c>
      <c r="CB3039" s="63" t="str">
        <f>IF($BL3039&lt;&gt;"","",SUMIF(#REF!,$BP3039,#REF!)-P3039)</f>
        <v/>
      </c>
      <c r="CC3039" s="63" t="str">
        <f>IF($BL3039&lt;&gt;"","",SUMIF(#REF!,$BP3039,#REF!)-Q3039)</f>
        <v/>
      </c>
    </row>
    <row r="3040" spans="1:81" ht="15" hidden="1" customHeight="1" outlineLevel="1">
      <c r="A3040" t="s">
        <v>1658</v>
      </c>
      <c r="B3040" t="s">
        <v>1594</v>
      </c>
      <c r="C3040" s="1">
        <f t="shared" si="1157"/>
        <v>2762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0</v>
      </c>
      <c r="G3040" s="129">
        <f t="shared" si="1155"/>
        <v>885</v>
      </c>
      <c r="H3040" s="134">
        <f t="shared" si="1156"/>
        <v>0.32041998551774076</v>
      </c>
      <c r="I3040" s="2"/>
      <c r="J3040" s="2">
        <f t="shared" si="1158"/>
        <v>0.64844315713251266</v>
      </c>
      <c r="K3040" s="2">
        <f t="shared" si="1159"/>
        <v>0.3280231716147719</v>
      </c>
      <c r="L3040" s="2">
        <f t="shared" si="1160"/>
        <v>0</v>
      </c>
      <c r="M3040" s="2">
        <f t="shared" si="1161"/>
        <v>2.3533671252715438E-2</v>
      </c>
      <c r="N3040" s="63">
        <v>1791</v>
      </c>
      <c r="O3040" s="63">
        <v>906</v>
      </c>
      <c r="P3040" s="63">
        <v>0</v>
      </c>
      <c r="Q3040" s="63">
        <v>48</v>
      </c>
      <c r="R3040" s="63">
        <v>0</v>
      </c>
      <c r="S3040" s="63">
        <v>0</v>
      </c>
      <c r="T3040" s="63">
        <v>0</v>
      </c>
      <c r="U3040" s="63">
        <v>0</v>
      </c>
      <c r="V3040" s="63">
        <v>0</v>
      </c>
      <c r="W3040" s="63">
        <v>17</v>
      </c>
      <c r="X3040" s="63">
        <v>0</v>
      </c>
      <c r="Y3040" s="63">
        <v>0</v>
      </c>
      <c r="Z3040" s="63">
        <v>0</v>
      </c>
      <c r="AA3040" s="63">
        <v>0</v>
      </c>
      <c r="AB3040" s="63">
        <v>0</v>
      </c>
      <c r="AC3040" s="63">
        <v>0</v>
      </c>
      <c r="AD3040" s="63">
        <v>0</v>
      </c>
      <c r="AE3040" s="63">
        <v>0</v>
      </c>
      <c r="AF3040" s="63">
        <v>0</v>
      </c>
      <c r="AG3040" s="63">
        <v>0</v>
      </c>
      <c r="AH3040" s="63">
        <v>0</v>
      </c>
      <c r="AI3040" s="63">
        <v>0</v>
      </c>
      <c r="AJ3040" s="63">
        <v>0</v>
      </c>
      <c r="AK3040" s="63">
        <v>0</v>
      </c>
      <c r="AL3040" s="63">
        <v>0</v>
      </c>
      <c r="AM3040" s="63">
        <v>0</v>
      </c>
      <c r="AN3040" s="63">
        <v>0</v>
      </c>
      <c r="AO3040" s="63">
        <v>0</v>
      </c>
      <c r="AP3040" s="63">
        <v>0</v>
      </c>
      <c r="AQ3040" s="63">
        <v>0</v>
      </c>
      <c r="AR3040" s="63">
        <v>0</v>
      </c>
      <c r="AS3040" s="63">
        <v>0</v>
      </c>
      <c r="AT3040" s="63">
        <v>0</v>
      </c>
      <c r="AU3040" s="63">
        <v>0</v>
      </c>
      <c r="AV3040" s="63">
        <v>0</v>
      </c>
      <c r="AW3040" s="63">
        <v>0</v>
      </c>
      <c r="AX3040" s="63">
        <v>0</v>
      </c>
      <c r="AY3040" s="63">
        <v>0</v>
      </c>
      <c r="BA3040" s="5">
        <f>IF(Q3040&gt;0,RANK(Q3040,(N3040:P3040,Q3040:AE3040)),0)</f>
        <v>3</v>
      </c>
      <c r="BB3040" s="5">
        <f>IF(R3040&gt;0,RANK(R3040,(N3040:P3040,Q3040:AE3040)),0)</f>
        <v>0</v>
      </c>
      <c r="BC3040" s="5">
        <f>IF(T3040&gt;0,RANK(T3040,(N3040:P3040,Q3040:AE3040)),0)</f>
        <v>0</v>
      </c>
      <c r="BD3040" s="5">
        <f>IF(S3040&gt;0,RANK(S3040,(N3040:P3040,Q3040:AE3040)),0)</f>
        <v>0</v>
      </c>
      <c r="BE3040" s="2">
        <f t="shared" si="1162"/>
        <v>1.7378711078928313E-2</v>
      </c>
      <c r="BF3040" s="2">
        <f t="shared" si="1163"/>
        <v>0</v>
      </c>
      <c r="BG3040" s="2">
        <f t="shared" si="1164"/>
        <v>0</v>
      </c>
      <c r="BH3040" s="2">
        <f t="shared" si="1165"/>
        <v>0</v>
      </c>
      <c r="BJ3040" t="s">
        <v>1658</v>
      </c>
      <c r="BK3040" t="s">
        <v>1594</v>
      </c>
      <c r="BL3040">
        <v>6</v>
      </c>
      <c r="BN3040" s="112">
        <v>51</v>
      </c>
      <c r="BO3040" s="114">
        <v>678</v>
      </c>
      <c r="BP3040" s="118">
        <f t="shared" si="1145"/>
        <v>51678</v>
      </c>
      <c r="BQ3040" s="118">
        <f t="shared" si="1144"/>
        <v>51678</v>
      </c>
      <c r="BR3040" s="5" t="s">
        <v>1248</v>
      </c>
      <c r="BZ3040" s="63" t="str">
        <f>IF($BL3040&lt;&gt;"","",SUMIF(#REF!,$BP3040,#REF!)-N3040)</f>
        <v/>
      </c>
      <c r="CA3040" s="63" t="str">
        <f>IF($BL3040&lt;&gt;"","",SUMIF(#REF!,$BP3040,#REF!)-O3040)</f>
        <v/>
      </c>
      <c r="CB3040" s="63" t="str">
        <f>IF($BL3040&lt;&gt;"","",SUMIF(#REF!,$BP3040,#REF!)-P3040)</f>
        <v/>
      </c>
      <c r="CC3040" s="63" t="str">
        <f>IF($BL3040&lt;&gt;"","",SUMIF(#REF!,$BP3040,#REF!)-Q3040)</f>
        <v/>
      </c>
    </row>
    <row r="3041" spans="1:81" ht="15" hidden="1" customHeight="1" outlineLevel="1">
      <c r="A3041" t="s">
        <v>1838</v>
      </c>
      <c r="B3041" t="s">
        <v>1594</v>
      </c>
      <c r="C3041" s="1">
        <f t="shared" si="1157"/>
        <v>36363</v>
      </c>
      <c r="D3041" s="5">
        <f>IF(N3041&gt;0, RANK(N3041,(N3041:P3041,Q3041:AE3041)),0)</f>
        <v>1</v>
      </c>
      <c r="E3041" s="5">
        <f>IF(O3041&gt;0,RANK(O3041,(N3041:P3041,Q3041:AE3041)),0)</f>
        <v>2</v>
      </c>
      <c r="F3041" s="5">
        <f>IF(P3041&gt;0,RANK(P3041,(N3041:P3041,Q3041:AE3041)),0)</f>
        <v>0</v>
      </c>
      <c r="G3041" s="129">
        <f t="shared" si="1155"/>
        <v>951</v>
      </c>
      <c r="H3041" s="134">
        <f t="shared" si="1156"/>
        <v>2.6152957676759344E-2</v>
      </c>
      <c r="I3041" s="2"/>
      <c r="J3041" s="2">
        <f t="shared" si="1158"/>
        <v>0.49632868575200068</v>
      </c>
      <c r="K3041" s="2">
        <f t="shared" si="1159"/>
        <v>0.47017572807524133</v>
      </c>
      <c r="L3041" s="2">
        <f t="shared" si="1160"/>
        <v>0</v>
      </c>
      <c r="M3041" s="2">
        <f t="shared" si="1161"/>
        <v>3.3495586172758052E-2</v>
      </c>
      <c r="N3041" s="63">
        <v>18048</v>
      </c>
      <c r="O3041" s="63">
        <v>17097</v>
      </c>
      <c r="P3041" s="63">
        <v>0</v>
      </c>
      <c r="Q3041" s="63">
        <v>857</v>
      </c>
      <c r="R3041" s="63">
        <v>0</v>
      </c>
      <c r="S3041" s="63">
        <v>0</v>
      </c>
      <c r="T3041" s="63">
        <v>0</v>
      </c>
      <c r="U3041" s="63">
        <v>0</v>
      </c>
      <c r="V3041" s="63">
        <v>0</v>
      </c>
      <c r="W3041" s="63">
        <v>361</v>
      </c>
      <c r="X3041" s="63">
        <v>0</v>
      </c>
      <c r="Y3041" s="63">
        <v>0</v>
      </c>
      <c r="Z3041" s="63">
        <v>0</v>
      </c>
      <c r="AA3041" s="63">
        <v>0</v>
      </c>
      <c r="AB3041" s="63">
        <v>0</v>
      </c>
      <c r="AC3041" s="63">
        <v>0</v>
      </c>
      <c r="AD3041" s="63">
        <v>0</v>
      </c>
      <c r="AE3041" s="63">
        <v>0</v>
      </c>
      <c r="AF3041" s="63">
        <v>0</v>
      </c>
      <c r="AG3041" s="63">
        <v>0</v>
      </c>
      <c r="AH3041" s="63">
        <v>0</v>
      </c>
      <c r="AI3041" s="63">
        <v>0</v>
      </c>
      <c r="AJ3041" s="63">
        <v>0</v>
      </c>
      <c r="AK3041" s="63">
        <v>0</v>
      </c>
      <c r="AL3041" s="63">
        <v>0</v>
      </c>
      <c r="AM3041" s="63">
        <v>0</v>
      </c>
      <c r="AN3041" s="63">
        <v>0</v>
      </c>
      <c r="AO3041" s="63">
        <v>0</v>
      </c>
      <c r="AP3041" s="63">
        <v>0</v>
      </c>
      <c r="AQ3041" s="63">
        <v>0</v>
      </c>
      <c r="AR3041" s="63">
        <v>0</v>
      </c>
      <c r="AS3041" s="63">
        <v>0</v>
      </c>
      <c r="AT3041" s="63">
        <v>0</v>
      </c>
      <c r="AU3041" s="63">
        <v>0</v>
      </c>
      <c r="AV3041" s="63">
        <v>0</v>
      </c>
      <c r="AW3041" s="63">
        <v>0</v>
      </c>
      <c r="AX3041" s="63">
        <v>0</v>
      </c>
      <c r="AY3041" s="63">
        <v>0</v>
      </c>
      <c r="BA3041" s="5">
        <f>IF(Q3041&gt;0,RANK(Q3041,(N3041:P3041,Q3041:AE3041)),0)</f>
        <v>3</v>
      </c>
      <c r="BB3041" s="5">
        <f>IF(R3041&gt;0,RANK(R3041,(N3041:P3041,Q3041:AE3041)),0)</f>
        <v>0</v>
      </c>
      <c r="BC3041" s="5">
        <f>IF(T3041&gt;0,RANK(T3041,(N3041:P3041,Q3041:AE3041)),0)</f>
        <v>0</v>
      </c>
      <c r="BD3041" s="5">
        <f>IF(S3041&gt;0,RANK(S3041,(N3041:P3041,Q3041:AE3041)),0)</f>
        <v>0</v>
      </c>
      <c r="BE3041" s="2">
        <f t="shared" si="1162"/>
        <v>2.3567912438467672E-2</v>
      </c>
      <c r="BF3041" s="2">
        <f t="shared" si="1163"/>
        <v>0</v>
      </c>
      <c r="BG3041" s="2">
        <f t="shared" si="1164"/>
        <v>0</v>
      </c>
      <c r="BH3041" s="2">
        <f t="shared" si="1165"/>
        <v>0</v>
      </c>
      <c r="BJ3041" t="s">
        <v>1838</v>
      </c>
      <c r="BK3041" t="s">
        <v>1594</v>
      </c>
      <c r="BL3041">
        <v>6</v>
      </c>
      <c r="BN3041" s="112">
        <v>51</v>
      </c>
      <c r="BO3041" s="114">
        <v>680</v>
      </c>
      <c r="BP3041" s="118">
        <f t="shared" si="1145"/>
        <v>51680</v>
      </c>
      <c r="BQ3041" s="118">
        <f t="shared" si="1144"/>
        <v>51680</v>
      </c>
      <c r="BR3041" s="5" t="s">
        <v>1248</v>
      </c>
      <c r="BZ3041" s="63" t="str">
        <f>IF($BL3041&lt;&gt;"","",SUMIF(#REF!,$BP3041,#REF!)-N3041)</f>
        <v/>
      </c>
      <c r="CA3041" s="63" t="str">
        <f>IF($BL3041&lt;&gt;"","",SUMIF(#REF!,$BP3041,#REF!)-O3041)</f>
        <v/>
      </c>
      <c r="CB3041" s="63" t="str">
        <f>IF($BL3041&lt;&gt;"","",SUMIF(#REF!,$BP3041,#REF!)-P3041)</f>
        <v/>
      </c>
      <c r="CC3041" s="63" t="str">
        <f>IF($BL3041&lt;&gt;"","",SUMIF(#REF!,$BP3041,#REF!)-Q3041)</f>
        <v/>
      </c>
    </row>
    <row r="3042" spans="1:81" ht="15" hidden="1" customHeight="1" outlineLevel="1">
      <c r="A3042" t="s">
        <v>877</v>
      </c>
      <c r="B3042" t="s">
        <v>1594</v>
      </c>
      <c r="C3042" s="1">
        <f t="shared" si="1157"/>
        <v>16968</v>
      </c>
      <c r="D3042" s="5">
        <f>IF(N3042&gt;0, RANK(N3042,(N3042:P3042,Q3042:AE3042)),0)</f>
        <v>1</v>
      </c>
      <c r="E3042" s="5">
        <f>IF(O3042&gt;0,RANK(O3042,(N3042:P3042,Q3042:AE3042)),0)</f>
        <v>2</v>
      </c>
      <c r="F3042" s="5">
        <f>IF(P3042&gt;0,RANK(P3042,(N3042:P3042,Q3042:AE3042)),0)</f>
        <v>0</v>
      </c>
      <c r="G3042" s="129">
        <f t="shared" si="1155"/>
        <v>4100</v>
      </c>
      <c r="H3042" s="134">
        <f t="shared" si="1156"/>
        <v>0.24163130598774163</v>
      </c>
      <c r="I3042" s="2"/>
      <c r="J3042" s="2">
        <f t="shared" si="1158"/>
        <v>0.61032531824611036</v>
      </c>
      <c r="K3042" s="2">
        <f t="shared" si="1159"/>
        <v>0.36869401225836868</v>
      </c>
      <c r="L3042" s="2">
        <f t="shared" si="1160"/>
        <v>0</v>
      </c>
      <c r="M3042" s="2">
        <f t="shared" si="1161"/>
        <v>2.0980669495520965E-2</v>
      </c>
      <c r="N3042" s="63">
        <v>10356</v>
      </c>
      <c r="O3042" s="63">
        <v>6256</v>
      </c>
      <c r="P3042" s="63">
        <v>0</v>
      </c>
      <c r="Q3042" s="63">
        <v>280</v>
      </c>
      <c r="R3042" s="63">
        <v>0</v>
      </c>
      <c r="S3042" s="63">
        <v>0</v>
      </c>
      <c r="T3042" s="63">
        <v>0</v>
      </c>
      <c r="U3042" s="63">
        <v>0</v>
      </c>
      <c r="V3042" s="63">
        <v>0</v>
      </c>
      <c r="W3042" s="63">
        <v>76</v>
      </c>
      <c r="X3042" s="63">
        <v>0</v>
      </c>
      <c r="Y3042" s="63">
        <v>0</v>
      </c>
      <c r="Z3042" s="63">
        <v>0</v>
      </c>
      <c r="AA3042" s="63">
        <v>0</v>
      </c>
      <c r="AB3042" s="63">
        <v>0</v>
      </c>
      <c r="AC3042" s="63">
        <v>0</v>
      </c>
      <c r="AD3042" s="63">
        <v>0</v>
      </c>
      <c r="AE3042" s="63">
        <v>0</v>
      </c>
      <c r="AF3042" s="63">
        <v>0</v>
      </c>
      <c r="AG3042" s="63">
        <v>0</v>
      </c>
      <c r="AH3042" s="63">
        <v>0</v>
      </c>
      <c r="AI3042" s="63">
        <v>0</v>
      </c>
      <c r="AJ3042" s="63">
        <v>0</v>
      </c>
      <c r="AK3042" s="63">
        <v>0</v>
      </c>
      <c r="AL3042" s="63">
        <v>0</v>
      </c>
      <c r="AM3042" s="63">
        <v>0</v>
      </c>
      <c r="AN3042" s="63">
        <v>0</v>
      </c>
      <c r="AO3042" s="63">
        <v>0</v>
      </c>
      <c r="AP3042" s="63">
        <v>0</v>
      </c>
      <c r="AQ3042" s="63">
        <v>0</v>
      </c>
      <c r="AR3042" s="63">
        <v>0</v>
      </c>
      <c r="AS3042" s="63">
        <v>0</v>
      </c>
      <c r="AT3042" s="63">
        <v>0</v>
      </c>
      <c r="AU3042" s="63">
        <v>0</v>
      </c>
      <c r="AV3042" s="63">
        <v>0</v>
      </c>
      <c r="AW3042" s="63">
        <v>0</v>
      </c>
      <c r="AX3042" s="63">
        <v>0</v>
      </c>
      <c r="AY3042" s="63">
        <v>0</v>
      </c>
      <c r="BA3042" s="5">
        <f>IF(Q3042&gt;0,RANK(Q3042,(N3042:P3042,Q3042:AE3042)),0)</f>
        <v>3</v>
      </c>
      <c r="BB3042" s="5">
        <f>IF(R3042&gt;0,RANK(R3042,(N3042:P3042,Q3042:AE3042)),0)</f>
        <v>0</v>
      </c>
      <c r="BC3042" s="5">
        <f>IF(T3042&gt;0,RANK(T3042,(N3042:P3042,Q3042:AE3042)),0)</f>
        <v>0</v>
      </c>
      <c r="BD3042" s="5">
        <f>IF(S3042&gt;0,RANK(S3042,(N3042:P3042,Q3042:AE3042)),0)</f>
        <v>0</v>
      </c>
      <c r="BE3042" s="2">
        <f t="shared" si="1162"/>
        <v>1.65016501650165E-2</v>
      </c>
      <c r="BF3042" s="2">
        <f t="shared" si="1163"/>
        <v>0</v>
      </c>
      <c r="BG3042" s="2">
        <f t="shared" si="1164"/>
        <v>0</v>
      </c>
      <c r="BH3042" s="2">
        <f t="shared" si="1165"/>
        <v>0</v>
      </c>
      <c r="BJ3042" t="s">
        <v>877</v>
      </c>
      <c r="BK3042" t="s">
        <v>1594</v>
      </c>
      <c r="BL3042">
        <v>10</v>
      </c>
      <c r="BN3042" s="112">
        <v>51</v>
      </c>
      <c r="BO3042" s="114">
        <v>683</v>
      </c>
      <c r="BP3042" s="118">
        <f t="shared" si="1145"/>
        <v>51683</v>
      </c>
      <c r="BQ3042" s="118">
        <f t="shared" si="1144"/>
        <v>51683</v>
      </c>
      <c r="BR3042" s="5" t="s">
        <v>1248</v>
      </c>
      <c r="BZ3042" s="63" t="str">
        <f>IF($BL3042&lt;&gt;"","",SUMIF(#REF!,$BP3042,#REF!)-N3042)</f>
        <v/>
      </c>
      <c r="CA3042" s="63" t="str">
        <f>IF($BL3042&lt;&gt;"","",SUMIF(#REF!,$BP3042,#REF!)-O3042)</f>
        <v/>
      </c>
      <c r="CB3042" s="63" t="str">
        <f>IF($BL3042&lt;&gt;"","",SUMIF(#REF!,$BP3042,#REF!)-P3042)</f>
        <v/>
      </c>
      <c r="CC3042" s="63" t="str">
        <f>IF($BL3042&lt;&gt;"","",SUMIF(#REF!,$BP3042,#REF!)-Q3042)</f>
        <v/>
      </c>
    </row>
    <row r="3043" spans="1:81" ht="15" hidden="1" customHeight="1" outlineLevel="1">
      <c r="A3043" t="s">
        <v>380</v>
      </c>
      <c r="B3043" t="s">
        <v>1594</v>
      </c>
      <c r="C3043" s="1">
        <f t="shared" si="1157"/>
        <v>6087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0</v>
      </c>
      <c r="G3043" s="129">
        <f t="shared" si="1155"/>
        <v>2013</v>
      </c>
      <c r="H3043" s="134">
        <f t="shared" si="1156"/>
        <v>0.33070478068013798</v>
      </c>
      <c r="I3043" s="2"/>
      <c r="J3043" s="2">
        <f t="shared" si="1158"/>
        <v>0.65582388697223593</v>
      </c>
      <c r="K3043" s="2">
        <f t="shared" si="1159"/>
        <v>0.32511910629209789</v>
      </c>
      <c r="L3043" s="2">
        <f t="shared" si="1160"/>
        <v>0</v>
      </c>
      <c r="M3043" s="2">
        <f t="shared" si="1161"/>
        <v>1.9057006735666182E-2</v>
      </c>
      <c r="N3043" s="63">
        <v>3992</v>
      </c>
      <c r="O3043" s="63">
        <v>1979</v>
      </c>
      <c r="P3043" s="63">
        <v>0</v>
      </c>
      <c r="Q3043" s="63">
        <v>100</v>
      </c>
      <c r="R3043" s="63">
        <v>0</v>
      </c>
      <c r="S3043" s="63">
        <v>0</v>
      </c>
      <c r="T3043" s="63">
        <v>0</v>
      </c>
      <c r="U3043" s="63">
        <v>0</v>
      </c>
      <c r="V3043" s="63">
        <v>0</v>
      </c>
      <c r="W3043" s="63">
        <v>16</v>
      </c>
      <c r="X3043" s="63">
        <v>0</v>
      </c>
      <c r="Y3043" s="63">
        <v>0</v>
      </c>
      <c r="Z3043" s="63">
        <v>0</v>
      </c>
      <c r="AA3043" s="63">
        <v>0</v>
      </c>
      <c r="AB3043" s="63">
        <v>0</v>
      </c>
      <c r="AC3043" s="63">
        <v>0</v>
      </c>
      <c r="AD3043" s="63">
        <v>0</v>
      </c>
      <c r="AE3043" s="63">
        <v>0</v>
      </c>
      <c r="AF3043" s="63">
        <v>0</v>
      </c>
      <c r="AG3043" s="63">
        <v>0</v>
      </c>
      <c r="AH3043" s="63">
        <v>0</v>
      </c>
      <c r="AI3043" s="63">
        <v>0</v>
      </c>
      <c r="AJ3043" s="63">
        <v>0</v>
      </c>
      <c r="AK3043" s="63">
        <v>0</v>
      </c>
      <c r="AL3043" s="63">
        <v>0</v>
      </c>
      <c r="AM3043" s="63">
        <v>0</v>
      </c>
      <c r="AN3043" s="63">
        <v>0</v>
      </c>
      <c r="AO3043" s="63">
        <v>0</v>
      </c>
      <c r="AP3043" s="63">
        <v>0</v>
      </c>
      <c r="AQ3043" s="63">
        <v>0</v>
      </c>
      <c r="AR3043" s="63">
        <v>0</v>
      </c>
      <c r="AS3043" s="63">
        <v>0</v>
      </c>
      <c r="AT3043" s="63">
        <v>0</v>
      </c>
      <c r="AU3043" s="63">
        <v>0</v>
      </c>
      <c r="AV3043" s="63">
        <v>0</v>
      </c>
      <c r="AW3043" s="63">
        <v>0</v>
      </c>
      <c r="AX3043" s="63">
        <v>0</v>
      </c>
      <c r="AY3043" s="63">
        <v>0</v>
      </c>
      <c r="BA3043" s="5">
        <f>IF(Q3043&gt;0,RANK(Q3043,(N3043:P3043,Q3043:AE3043)),0)</f>
        <v>3</v>
      </c>
      <c r="BB3043" s="5">
        <f>IF(R3043&gt;0,RANK(R3043,(N3043:P3043,Q3043:AE3043)),0)</f>
        <v>0</v>
      </c>
      <c r="BC3043" s="5">
        <f>IF(T3043&gt;0,RANK(T3043,(N3043:P3043,Q3043:AE3043)),0)</f>
        <v>0</v>
      </c>
      <c r="BD3043" s="5">
        <f>IF(S3043&gt;0,RANK(S3043,(N3043:P3043,Q3043:AE3043)),0)</f>
        <v>0</v>
      </c>
      <c r="BE3043" s="2">
        <f t="shared" si="1162"/>
        <v>1.6428454082470838E-2</v>
      </c>
      <c r="BF3043" s="2">
        <f t="shared" si="1163"/>
        <v>0</v>
      </c>
      <c r="BG3043" s="2">
        <f t="shared" si="1164"/>
        <v>0</v>
      </c>
      <c r="BH3043" s="2">
        <f t="shared" si="1165"/>
        <v>0</v>
      </c>
      <c r="BJ3043" t="s">
        <v>380</v>
      </c>
      <c r="BK3043" t="s">
        <v>1594</v>
      </c>
      <c r="BL3043">
        <v>10</v>
      </c>
      <c r="BN3043" s="112">
        <v>51</v>
      </c>
      <c r="BO3043" s="114">
        <v>685</v>
      </c>
      <c r="BP3043" s="118">
        <f t="shared" si="1145"/>
        <v>51685</v>
      </c>
      <c r="BQ3043" s="118">
        <f t="shared" si="1144"/>
        <v>51685</v>
      </c>
      <c r="BR3043" s="5" t="s">
        <v>1248</v>
      </c>
      <c r="BZ3043" s="63" t="str">
        <f>IF($BL3043&lt;&gt;"","",SUMIF(#REF!,$BP3043,#REF!)-N3043)</f>
        <v/>
      </c>
      <c r="CA3043" s="63" t="str">
        <f>IF($BL3043&lt;&gt;"","",SUMIF(#REF!,$BP3043,#REF!)-O3043)</f>
        <v/>
      </c>
      <c r="CB3043" s="63" t="str">
        <f>IF($BL3043&lt;&gt;"","",SUMIF(#REF!,$BP3043,#REF!)-P3043)</f>
        <v/>
      </c>
      <c r="CC3043" s="63" t="str">
        <f>IF($BL3043&lt;&gt;"","",SUMIF(#REF!,$BP3043,#REF!)-Q3043)</f>
        <v/>
      </c>
    </row>
    <row r="3044" spans="1:81" ht="15" hidden="1" customHeight="1" outlineLevel="1">
      <c r="A3044" t="s">
        <v>211</v>
      </c>
      <c r="B3044" t="s">
        <v>1594</v>
      </c>
      <c r="C3044" s="1">
        <f t="shared" si="1157"/>
        <v>6013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0</v>
      </c>
      <c r="G3044" s="129">
        <f t="shared" si="1155"/>
        <v>1601</v>
      </c>
      <c r="H3044" s="134">
        <f t="shared" si="1156"/>
        <v>0.26625644437053053</v>
      </c>
      <c r="I3044" s="2"/>
      <c r="J3044" s="2">
        <f t="shared" si="1158"/>
        <v>0.62630966239813735</v>
      </c>
      <c r="K3044" s="2">
        <f t="shared" si="1159"/>
        <v>0.36005321802760687</v>
      </c>
      <c r="L3044" s="2">
        <f t="shared" si="1160"/>
        <v>0</v>
      </c>
      <c r="M3044" s="2">
        <f t="shared" si="1161"/>
        <v>1.3637119574255785E-2</v>
      </c>
      <c r="N3044" s="63">
        <v>3766</v>
      </c>
      <c r="O3044" s="63">
        <v>2165</v>
      </c>
      <c r="P3044" s="63">
        <v>0</v>
      </c>
      <c r="Q3044" s="63">
        <v>73</v>
      </c>
      <c r="R3044" s="63">
        <v>0</v>
      </c>
      <c r="S3044" s="63">
        <v>0</v>
      </c>
      <c r="T3044" s="63">
        <v>0</v>
      </c>
      <c r="U3044" s="63">
        <v>0</v>
      </c>
      <c r="V3044" s="63">
        <v>0</v>
      </c>
      <c r="W3044" s="63">
        <v>9</v>
      </c>
      <c r="X3044" s="63">
        <v>0</v>
      </c>
      <c r="Y3044" s="63">
        <v>0</v>
      </c>
      <c r="Z3044" s="63">
        <v>0</v>
      </c>
      <c r="AA3044" s="63">
        <v>0</v>
      </c>
      <c r="AB3044" s="63">
        <v>0</v>
      </c>
      <c r="AC3044" s="63">
        <v>0</v>
      </c>
      <c r="AD3044" s="63">
        <v>0</v>
      </c>
      <c r="AE3044" s="63">
        <v>0</v>
      </c>
      <c r="AF3044" s="63">
        <v>0</v>
      </c>
      <c r="AG3044" s="63">
        <v>0</v>
      </c>
      <c r="AH3044" s="63">
        <v>0</v>
      </c>
      <c r="AI3044" s="63">
        <v>0</v>
      </c>
      <c r="AJ3044" s="63">
        <v>0</v>
      </c>
      <c r="AK3044" s="63">
        <v>0</v>
      </c>
      <c r="AL3044" s="63">
        <v>0</v>
      </c>
      <c r="AM3044" s="63">
        <v>0</v>
      </c>
      <c r="AN3044" s="63">
        <v>0</v>
      </c>
      <c r="AO3044" s="63">
        <v>0</v>
      </c>
      <c r="AP3044" s="63">
        <v>0</v>
      </c>
      <c r="AQ3044" s="63">
        <v>0</v>
      </c>
      <c r="AR3044" s="63">
        <v>0</v>
      </c>
      <c r="AS3044" s="63">
        <v>0</v>
      </c>
      <c r="AT3044" s="63">
        <v>0</v>
      </c>
      <c r="AU3044" s="63">
        <v>0</v>
      </c>
      <c r="AV3044" s="63">
        <v>0</v>
      </c>
      <c r="AW3044" s="63">
        <v>0</v>
      </c>
      <c r="AX3044" s="63">
        <v>0</v>
      </c>
      <c r="AY3044" s="63">
        <v>0</v>
      </c>
      <c r="BA3044" s="5">
        <f>IF(Q3044&gt;0,RANK(Q3044,(N3044:P3044,Q3044:AE3044)),0)</f>
        <v>3</v>
      </c>
      <c r="BB3044" s="5">
        <f>IF(R3044&gt;0,RANK(R3044,(N3044:P3044,Q3044:AE3044)),0)</f>
        <v>0</v>
      </c>
      <c r="BC3044" s="5">
        <f>IF(T3044&gt;0,RANK(T3044,(N3044:P3044,Q3044:AE3044)),0)</f>
        <v>0</v>
      </c>
      <c r="BD3044" s="5">
        <f>IF(S3044&gt;0,RANK(S3044,(N3044:P3044,Q3044:AE3044)),0)</f>
        <v>0</v>
      </c>
      <c r="BE3044" s="2">
        <f t="shared" si="1162"/>
        <v>1.2140362547813071E-2</v>
      </c>
      <c r="BF3044" s="2">
        <f t="shared" si="1163"/>
        <v>0</v>
      </c>
      <c r="BG3044" s="2">
        <f t="shared" si="1164"/>
        <v>0</v>
      </c>
      <c r="BH3044" s="2">
        <f t="shared" si="1165"/>
        <v>0</v>
      </c>
      <c r="BJ3044" t="s">
        <v>211</v>
      </c>
      <c r="BK3044" t="s">
        <v>1594</v>
      </c>
      <c r="BL3044">
        <v>9</v>
      </c>
      <c r="BN3044" s="112">
        <v>51</v>
      </c>
      <c r="BO3044" s="114">
        <v>690</v>
      </c>
      <c r="BP3044" s="118">
        <f t="shared" si="1145"/>
        <v>51690</v>
      </c>
      <c r="BQ3044" s="118">
        <f t="shared" ref="BQ3044:BQ3107" si="1166">BP3044</f>
        <v>51690</v>
      </c>
      <c r="BR3044" s="5" t="s">
        <v>1248</v>
      </c>
      <c r="BZ3044" s="63" t="str">
        <f>IF($BL3044&lt;&gt;"","",SUMIF(#REF!,$BP3044,#REF!)-N3044)</f>
        <v/>
      </c>
      <c r="CA3044" s="63" t="str">
        <f>IF($BL3044&lt;&gt;"","",SUMIF(#REF!,$BP3044,#REF!)-O3044)</f>
        <v/>
      </c>
      <c r="CB3044" s="63" t="str">
        <f>IF($BL3044&lt;&gt;"","",SUMIF(#REF!,$BP3044,#REF!)-P3044)</f>
        <v/>
      </c>
      <c r="CC3044" s="63" t="str">
        <f>IF($BL3044&lt;&gt;"","",SUMIF(#REF!,$BP3044,#REF!)-Q3044)</f>
        <v/>
      </c>
    </row>
    <row r="3045" spans="1:81" ht="15" hidden="1" customHeight="1" outlineLevel="1">
      <c r="A3045" t="s">
        <v>1133</v>
      </c>
      <c r="B3045" t="s">
        <v>1594</v>
      </c>
      <c r="C3045" s="1">
        <f t="shared" si="1157"/>
        <v>81203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0</v>
      </c>
      <c r="G3045" s="129">
        <f t="shared" si="1155"/>
        <v>26722</v>
      </c>
      <c r="H3045" s="134">
        <f t="shared" si="1156"/>
        <v>0.32907651195152887</v>
      </c>
      <c r="I3045" s="2"/>
      <c r="J3045" s="2">
        <f t="shared" si="1158"/>
        <v>0.65390441239855668</v>
      </c>
      <c r="K3045" s="2">
        <f t="shared" si="1159"/>
        <v>0.32482790044702781</v>
      </c>
      <c r="L3045" s="2">
        <f t="shared" si="1160"/>
        <v>0</v>
      </c>
      <c r="M3045" s="2">
        <f t="shared" si="1161"/>
        <v>2.1267687154415515E-2</v>
      </c>
      <c r="N3045" s="63">
        <v>53099</v>
      </c>
      <c r="O3045" s="63">
        <v>26377</v>
      </c>
      <c r="P3045" s="63">
        <v>0</v>
      </c>
      <c r="Q3045" s="63">
        <v>1438</v>
      </c>
      <c r="R3045" s="63">
        <v>0</v>
      </c>
      <c r="S3045" s="63">
        <v>0</v>
      </c>
      <c r="T3045" s="63">
        <v>0</v>
      </c>
      <c r="U3045" s="63">
        <v>0</v>
      </c>
      <c r="V3045" s="63">
        <v>0</v>
      </c>
      <c r="W3045" s="63">
        <v>289</v>
      </c>
      <c r="X3045" s="63">
        <v>0</v>
      </c>
      <c r="Y3045" s="63">
        <v>0</v>
      </c>
      <c r="Z3045" s="63">
        <v>0</v>
      </c>
      <c r="AA3045" s="63">
        <v>0</v>
      </c>
      <c r="AB3045" s="63">
        <v>0</v>
      </c>
      <c r="AC3045" s="63">
        <v>0</v>
      </c>
      <c r="AD3045" s="63">
        <v>0</v>
      </c>
      <c r="AE3045" s="63">
        <v>0</v>
      </c>
      <c r="AF3045" s="63">
        <v>0</v>
      </c>
      <c r="AG3045" s="63">
        <v>0</v>
      </c>
      <c r="AH3045" s="63">
        <v>0</v>
      </c>
      <c r="AI3045" s="63">
        <v>0</v>
      </c>
      <c r="AJ3045" s="63">
        <v>0</v>
      </c>
      <c r="AK3045" s="63">
        <v>0</v>
      </c>
      <c r="AL3045" s="63">
        <v>0</v>
      </c>
      <c r="AM3045" s="63">
        <v>0</v>
      </c>
      <c r="AN3045" s="63">
        <v>0</v>
      </c>
      <c r="AO3045" s="63">
        <v>0</v>
      </c>
      <c r="AP3045" s="63">
        <v>0</v>
      </c>
      <c r="AQ3045" s="63">
        <v>0</v>
      </c>
      <c r="AR3045" s="63">
        <v>0</v>
      </c>
      <c r="AS3045" s="63">
        <v>0</v>
      </c>
      <c r="AT3045" s="63">
        <v>0</v>
      </c>
      <c r="AU3045" s="63">
        <v>0</v>
      </c>
      <c r="AV3045" s="63">
        <v>0</v>
      </c>
      <c r="AW3045" s="63">
        <v>0</v>
      </c>
      <c r="AX3045" s="63">
        <v>0</v>
      </c>
      <c r="AY3045" s="63">
        <v>0</v>
      </c>
      <c r="BA3045" s="5">
        <f>IF(Q3045&gt;0,RANK(Q3045,(N3045:P3045,Q3045:AE3045)),0)</f>
        <v>3</v>
      </c>
      <c r="BB3045" s="5">
        <f>IF(R3045&gt;0,RANK(R3045,(N3045:P3045,Q3045:AE3045)),0)</f>
        <v>0</v>
      </c>
      <c r="BC3045" s="5">
        <f>IF(T3045&gt;0,RANK(T3045,(N3045:P3045,Q3045:AE3045)),0)</f>
        <v>0</v>
      </c>
      <c r="BD3045" s="5">
        <f>IF(S3045&gt;0,RANK(S3045,(N3045:P3045,Q3045:AE3045)),0)</f>
        <v>0</v>
      </c>
      <c r="BE3045" s="2">
        <f t="shared" si="1162"/>
        <v>1.7708705343398645E-2</v>
      </c>
      <c r="BF3045" s="2">
        <f t="shared" si="1163"/>
        <v>0</v>
      </c>
      <c r="BG3045" s="2">
        <f t="shared" si="1164"/>
        <v>0</v>
      </c>
      <c r="BH3045" s="2">
        <f t="shared" si="1165"/>
        <v>0</v>
      </c>
      <c r="BJ3045" t="s">
        <v>1133</v>
      </c>
      <c r="BK3045" t="s">
        <v>1594</v>
      </c>
      <c r="BL3045">
        <v>3</v>
      </c>
      <c r="BN3045" s="112">
        <v>51</v>
      </c>
      <c r="BO3045" s="114">
        <v>700</v>
      </c>
      <c r="BP3045" s="118">
        <f t="shared" si="1145"/>
        <v>51700</v>
      </c>
      <c r="BQ3045" s="118">
        <f t="shared" si="1166"/>
        <v>51700</v>
      </c>
      <c r="BR3045" s="5" t="s">
        <v>1248</v>
      </c>
      <c r="BZ3045" s="63" t="str">
        <f>IF($BL3045&lt;&gt;"","",SUMIF(#REF!,$BP3045,#REF!)-N3045)</f>
        <v/>
      </c>
      <c r="CA3045" s="63" t="str">
        <f>IF($BL3045&lt;&gt;"","",SUMIF(#REF!,$BP3045,#REF!)-O3045)</f>
        <v/>
      </c>
      <c r="CB3045" s="63" t="str">
        <f>IF($BL3045&lt;&gt;"","",SUMIF(#REF!,$BP3045,#REF!)-P3045)</f>
        <v/>
      </c>
      <c r="CC3045" s="63" t="str">
        <f>IF($BL3045&lt;&gt;"","",SUMIF(#REF!,$BP3045,#REF!)-Q3045)</f>
        <v/>
      </c>
    </row>
    <row r="3046" spans="1:81" ht="15" hidden="1" customHeight="1" outlineLevel="1">
      <c r="A3046" t="s">
        <v>752</v>
      </c>
      <c r="B3046" t="s">
        <v>1594</v>
      </c>
      <c r="C3046" s="1">
        <f t="shared" si="1157"/>
        <v>89881</v>
      </c>
      <c r="D3046" s="5">
        <f>IF(N3046&gt;0, RANK(N3046,(N3046:P3046,Q3046:AE3046)),0)</f>
        <v>1</v>
      </c>
      <c r="E3046" s="5">
        <f>IF(O3046&gt;0,RANK(O3046,(N3046:P3046,Q3046:AE3046)),0)</f>
        <v>2</v>
      </c>
      <c r="F3046" s="5">
        <f>IF(P3046&gt;0,RANK(P3046,(N3046:P3046,Q3046:AE3046)),0)</f>
        <v>0</v>
      </c>
      <c r="G3046" s="129">
        <f t="shared" si="1155"/>
        <v>40997</v>
      </c>
      <c r="H3046" s="134">
        <f t="shared" si="1156"/>
        <v>0.45612532125810795</v>
      </c>
      <c r="I3046" s="2"/>
      <c r="J3046" s="2">
        <f t="shared" si="1158"/>
        <v>0.71694796453087972</v>
      </c>
      <c r="K3046" s="2">
        <f t="shared" si="1159"/>
        <v>0.26082264327277177</v>
      </c>
      <c r="L3046" s="2">
        <f t="shared" si="1160"/>
        <v>0</v>
      </c>
      <c r="M3046" s="2">
        <f t="shared" si="1161"/>
        <v>2.2229392196348507E-2</v>
      </c>
      <c r="N3046" s="63">
        <v>64440</v>
      </c>
      <c r="O3046" s="63">
        <v>23443</v>
      </c>
      <c r="P3046" s="63">
        <v>0</v>
      </c>
      <c r="Q3046" s="63">
        <v>1608</v>
      </c>
      <c r="R3046" s="63">
        <v>0</v>
      </c>
      <c r="S3046" s="63">
        <v>0</v>
      </c>
      <c r="T3046" s="63">
        <v>0</v>
      </c>
      <c r="U3046" s="63">
        <v>0</v>
      </c>
      <c r="V3046" s="63">
        <v>0</v>
      </c>
      <c r="W3046" s="63">
        <v>390</v>
      </c>
      <c r="X3046" s="63">
        <v>0</v>
      </c>
      <c r="Y3046" s="63">
        <v>0</v>
      </c>
      <c r="Z3046" s="63">
        <v>0</v>
      </c>
      <c r="AA3046" s="63">
        <v>0</v>
      </c>
      <c r="AB3046" s="63">
        <v>0</v>
      </c>
      <c r="AC3046" s="63">
        <v>0</v>
      </c>
      <c r="AD3046" s="63">
        <v>0</v>
      </c>
      <c r="AE3046" s="63">
        <v>0</v>
      </c>
      <c r="AF3046" s="63">
        <v>0</v>
      </c>
      <c r="AG3046" s="63">
        <v>0</v>
      </c>
      <c r="AH3046" s="63">
        <v>0</v>
      </c>
      <c r="AI3046" s="63">
        <v>0</v>
      </c>
      <c r="AJ3046" s="63">
        <v>0</v>
      </c>
      <c r="AK3046" s="63">
        <v>0</v>
      </c>
      <c r="AL3046" s="63">
        <v>0</v>
      </c>
      <c r="AM3046" s="63">
        <v>0</v>
      </c>
      <c r="AN3046" s="63">
        <v>0</v>
      </c>
      <c r="AO3046" s="63">
        <v>0</v>
      </c>
      <c r="AP3046" s="63">
        <v>0</v>
      </c>
      <c r="AQ3046" s="63">
        <v>0</v>
      </c>
      <c r="AR3046" s="63">
        <v>0</v>
      </c>
      <c r="AS3046" s="63">
        <v>0</v>
      </c>
      <c r="AT3046" s="63">
        <v>0</v>
      </c>
      <c r="AU3046" s="63">
        <v>0</v>
      </c>
      <c r="AV3046" s="63">
        <v>0</v>
      </c>
      <c r="AW3046" s="63">
        <v>0</v>
      </c>
      <c r="AX3046" s="63">
        <v>0</v>
      </c>
      <c r="AY3046" s="63">
        <v>0</v>
      </c>
      <c r="BA3046" s="5">
        <f>IF(Q3046&gt;0,RANK(Q3046,(N3046:P3046,Q3046:AE3046)),0)</f>
        <v>3</v>
      </c>
      <c r="BB3046" s="5">
        <f>IF(R3046&gt;0,RANK(R3046,(N3046:P3046,Q3046:AE3046)),0)</f>
        <v>0</v>
      </c>
      <c r="BC3046" s="5">
        <f>IF(T3046&gt;0,RANK(T3046,(N3046:P3046,Q3046:AE3046)),0)</f>
        <v>0</v>
      </c>
      <c r="BD3046" s="5">
        <f>IF(S3046&gt;0,RANK(S3046,(N3046:P3046,Q3046:AE3046)),0)</f>
        <v>0</v>
      </c>
      <c r="BE3046" s="2">
        <f t="shared" si="1162"/>
        <v>1.7890321647511712E-2</v>
      </c>
      <c r="BF3046" s="2">
        <f t="shared" si="1163"/>
        <v>0</v>
      </c>
      <c r="BG3046" s="2">
        <f t="shared" si="1164"/>
        <v>0</v>
      </c>
      <c r="BH3046" s="2">
        <f t="shared" si="1165"/>
        <v>0</v>
      </c>
      <c r="BJ3046" t="s">
        <v>752</v>
      </c>
      <c r="BK3046" t="s">
        <v>1594</v>
      </c>
      <c r="BN3046" s="112">
        <v>51</v>
      </c>
      <c r="BO3046" s="114">
        <v>710</v>
      </c>
      <c r="BP3046" s="118">
        <f t="shared" si="1145"/>
        <v>51710</v>
      </c>
      <c r="BQ3046" s="118">
        <f t="shared" si="1166"/>
        <v>51710</v>
      </c>
      <c r="BR3046" s="5" t="s">
        <v>1248</v>
      </c>
      <c r="BZ3046" s="63" t="e">
        <f>IF($BL3046&lt;&gt;"","",SUMIF(#REF!,$BP3046,#REF!)-N3046)</f>
        <v>#REF!</v>
      </c>
      <c r="CA3046" s="63" t="e">
        <f>IF($BL3046&lt;&gt;"","",SUMIF(#REF!,$BP3046,#REF!)-O3046)</f>
        <v>#REF!</v>
      </c>
      <c r="CB3046" s="63" t="e">
        <f>IF($BL3046&lt;&gt;"","",SUMIF(#REF!,$BP3046,#REF!)-P3046)</f>
        <v>#REF!</v>
      </c>
      <c r="CC3046" s="63" t="e">
        <f>IF($BL3046&lt;&gt;"","",SUMIF(#REF!,$BP3046,#REF!)-Q3046)</f>
        <v>#REF!</v>
      </c>
    </row>
    <row r="3047" spans="1:81" ht="15" hidden="1" customHeight="1" outlineLevel="1">
      <c r="A3047" t="s">
        <v>2473</v>
      </c>
      <c r="B3047" t="s">
        <v>1594</v>
      </c>
      <c r="C3047" s="1">
        <f t="shared" si="1157"/>
        <v>1601</v>
      </c>
      <c r="D3047" s="5">
        <f>IF(N3047&gt;0, RANK(N3047,(N3047:P3047,Q3047:AE3047)),0)</f>
        <v>2</v>
      </c>
      <c r="E3047" s="5">
        <f>IF(O3047&gt;0,RANK(O3047,(N3047:P3047,Q3047:AE3047)),0)</f>
        <v>1</v>
      </c>
      <c r="F3047" s="5">
        <f>IF(P3047&gt;0,RANK(P3047,(N3047:P3047,Q3047:AE3047)),0)</f>
        <v>0</v>
      </c>
      <c r="G3047" s="129">
        <f t="shared" si="1155"/>
        <v>645</v>
      </c>
      <c r="H3047" s="134">
        <f t="shared" si="1156"/>
        <v>0.40287320424734541</v>
      </c>
      <c r="I3047" s="2"/>
      <c r="J3047" s="2">
        <f t="shared" si="1158"/>
        <v>0.28981886321049344</v>
      </c>
      <c r="K3047" s="2">
        <f t="shared" si="1159"/>
        <v>0.69269206745783884</v>
      </c>
      <c r="L3047" s="2">
        <f t="shared" si="1160"/>
        <v>0</v>
      </c>
      <c r="M3047" s="2">
        <f t="shared" si="1161"/>
        <v>1.7489069331667717E-2</v>
      </c>
      <c r="N3047" s="63">
        <v>464</v>
      </c>
      <c r="O3047" s="63">
        <v>1109</v>
      </c>
      <c r="P3047" s="63">
        <v>0</v>
      </c>
      <c r="Q3047" s="63">
        <v>21</v>
      </c>
      <c r="R3047" s="63">
        <v>0</v>
      </c>
      <c r="S3047" s="63">
        <v>0</v>
      </c>
      <c r="T3047" s="63">
        <v>0</v>
      </c>
      <c r="U3047" s="63">
        <v>0</v>
      </c>
      <c r="V3047" s="63">
        <v>0</v>
      </c>
      <c r="W3047" s="63">
        <v>7</v>
      </c>
      <c r="X3047" s="63">
        <v>0</v>
      </c>
      <c r="Y3047" s="63">
        <v>0</v>
      </c>
      <c r="Z3047" s="63">
        <v>0</v>
      </c>
      <c r="AA3047" s="63">
        <v>0</v>
      </c>
      <c r="AB3047" s="63">
        <v>0</v>
      </c>
      <c r="AC3047" s="63">
        <v>0</v>
      </c>
      <c r="AD3047" s="63">
        <v>0</v>
      </c>
      <c r="AE3047" s="63">
        <v>0</v>
      </c>
      <c r="AF3047" s="63">
        <v>0</v>
      </c>
      <c r="AG3047" s="63">
        <v>0</v>
      </c>
      <c r="AH3047" s="63">
        <v>0</v>
      </c>
      <c r="AI3047" s="63">
        <v>0</v>
      </c>
      <c r="AJ3047" s="63">
        <v>0</v>
      </c>
      <c r="AK3047" s="63">
        <v>0</v>
      </c>
      <c r="AL3047" s="63">
        <v>0</v>
      </c>
      <c r="AM3047" s="63">
        <v>0</v>
      </c>
      <c r="AN3047" s="63">
        <v>0</v>
      </c>
      <c r="AO3047" s="63">
        <v>0</v>
      </c>
      <c r="AP3047" s="63">
        <v>0</v>
      </c>
      <c r="AQ3047" s="63">
        <v>0</v>
      </c>
      <c r="AR3047" s="63">
        <v>0</v>
      </c>
      <c r="AS3047" s="63">
        <v>0</v>
      </c>
      <c r="AT3047" s="63">
        <v>0</v>
      </c>
      <c r="AU3047" s="63">
        <v>0</v>
      </c>
      <c r="AV3047" s="63">
        <v>0</v>
      </c>
      <c r="AW3047" s="63">
        <v>0</v>
      </c>
      <c r="AX3047" s="63">
        <v>0</v>
      </c>
      <c r="AY3047" s="63">
        <v>0</v>
      </c>
      <c r="BA3047" s="5">
        <f>IF(Q3047&gt;0,RANK(Q3047,(N3047:P3047,Q3047:AE3047)),0)</f>
        <v>3</v>
      </c>
      <c r="BB3047" s="5">
        <f>IF(R3047&gt;0,RANK(R3047,(N3047:P3047,Q3047:AE3047)),0)</f>
        <v>0</v>
      </c>
      <c r="BC3047" s="5">
        <f>IF(T3047&gt;0,RANK(T3047,(N3047:P3047,Q3047:AE3047)),0)</f>
        <v>0</v>
      </c>
      <c r="BD3047" s="5">
        <f>IF(S3047&gt;0,RANK(S3047,(N3047:P3047,Q3047:AE3047)),0)</f>
        <v>0</v>
      </c>
      <c r="BE3047" s="2">
        <f t="shared" si="1162"/>
        <v>1.3116801998750781E-2</v>
      </c>
      <c r="BF3047" s="2">
        <f t="shared" si="1163"/>
        <v>0</v>
      </c>
      <c r="BG3047" s="2">
        <f t="shared" si="1164"/>
        <v>0</v>
      </c>
      <c r="BH3047" s="2">
        <f t="shared" si="1165"/>
        <v>0</v>
      </c>
      <c r="BJ3047" t="s">
        <v>2473</v>
      </c>
      <c r="BK3047" t="s">
        <v>1594</v>
      </c>
      <c r="BL3047">
        <v>9</v>
      </c>
      <c r="BN3047" s="112">
        <v>51</v>
      </c>
      <c r="BO3047" s="114">
        <v>720</v>
      </c>
      <c r="BP3047" s="118">
        <f t="shared" si="1145"/>
        <v>51720</v>
      </c>
      <c r="BQ3047" s="118">
        <f t="shared" si="1166"/>
        <v>51720</v>
      </c>
      <c r="BR3047" s="5" t="s">
        <v>1248</v>
      </c>
      <c r="BZ3047" s="63" t="str">
        <f>IF($BL3047&lt;&gt;"","",SUMIF(#REF!,$BP3047,#REF!)-N3047)</f>
        <v/>
      </c>
      <c r="CA3047" s="63" t="str">
        <f>IF($BL3047&lt;&gt;"","",SUMIF(#REF!,$BP3047,#REF!)-O3047)</f>
        <v/>
      </c>
      <c r="CB3047" s="63" t="str">
        <f>IF($BL3047&lt;&gt;"","",SUMIF(#REF!,$BP3047,#REF!)-P3047)</f>
        <v/>
      </c>
      <c r="CC3047" s="63" t="str">
        <f>IF($BL3047&lt;&gt;"","",SUMIF(#REF!,$BP3047,#REF!)-Q3047)</f>
        <v/>
      </c>
    </row>
    <row r="3048" spans="1:81" ht="15" hidden="1" customHeight="1" outlineLevel="1">
      <c r="A3048" t="s">
        <v>1501</v>
      </c>
      <c r="B3048" t="s">
        <v>1594</v>
      </c>
      <c r="C3048" s="1">
        <f t="shared" si="1157"/>
        <v>14118</v>
      </c>
      <c r="D3048" s="5">
        <f>IF(N3048&gt;0, RANK(N3048,(N3048:P3048,Q3048:AE3048)),0)</f>
        <v>1</v>
      </c>
      <c r="E3048" s="5">
        <f>IF(O3048&gt;0,RANK(O3048,(N3048:P3048,Q3048:AE3048)),0)</f>
        <v>2</v>
      </c>
      <c r="F3048" s="5">
        <f>IF(P3048&gt;0,RANK(P3048,(N3048:P3048,Q3048:AE3048)),0)</f>
        <v>0</v>
      </c>
      <c r="G3048" s="129">
        <f t="shared" si="1155"/>
        <v>10805</v>
      </c>
      <c r="H3048" s="134">
        <f t="shared" si="1156"/>
        <v>0.76533503329083441</v>
      </c>
      <c r="I3048" s="2"/>
      <c r="J3048" s="2">
        <f t="shared" si="1158"/>
        <v>0.87753222836095768</v>
      </c>
      <c r="K3048" s="2">
        <f t="shared" si="1159"/>
        <v>0.11219719507012324</v>
      </c>
      <c r="L3048" s="2">
        <f t="shared" si="1160"/>
        <v>0</v>
      </c>
      <c r="M3048" s="2">
        <f t="shared" si="1161"/>
        <v>1.0270576568919082E-2</v>
      </c>
      <c r="N3048" s="63">
        <v>12389</v>
      </c>
      <c r="O3048" s="63">
        <v>1584</v>
      </c>
      <c r="P3048" s="63">
        <v>0</v>
      </c>
      <c r="Q3048" s="63">
        <v>108</v>
      </c>
      <c r="R3048" s="63">
        <v>0</v>
      </c>
      <c r="S3048" s="63">
        <v>0</v>
      </c>
      <c r="T3048" s="63">
        <v>0</v>
      </c>
      <c r="U3048" s="63">
        <v>0</v>
      </c>
      <c r="V3048" s="63">
        <v>0</v>
      </c>
      <c r="W3048" s="63">
        <v>37</v>
      </c>
      <c r="X3048" s="63">
        <v>0</v>
      </c>
      <c r="Y3048" s="63">
        <v>0</v>
      </c>
      <c r="Z3048" s="63">
        <v>0</v>
      </c>
      <c r="AA3048" s="63">
        <v>0</v>
      </c>
      <c r="AB3048" s="63">
        <v>0</v>
      </c>
      <c r="AC3048" s="63">
        <v>0</v>
      </c>
      <c r="AD3048" s="63">
        <v>0</v>
      </c>
      <c r="AE3048" s="63">
        <v>0</v>
      </c>
      <c r="AF3048" s="63">
        <v>0</v>
      </c>
      <c r="AG3048" s="63">
        <v>0</v>
      </c>
      <c r="AH3048" s="63">
        <v>0</v>
      </c>
      <c r="AI3048" s="63">
        <v>0</v>
      </c>
      <c r="AJ3048" s="63">
        <v>0</v>
      </c>
      <c r="AK3048" s="63">
        <v>0</v>
      </c>
      <c r="AL3048" s="63">
        <v>0</v>
      </c>
      <c r="AM3048" s="63">
        <v>0</v>
      </c>
      <c r="AN3048" s="63">
        <v>0</v>
      </c>
      <c r="AO3048" s="63">
        <v>0</v>
      </c>
      <c r="AP3048" s="63">
        <v>0</v>
      </c>
      <c r="AQ3048" s="63">
        <v>0</v>
      </c>
      <c r="AR3048" s="63">
        <v>0</v>
      </c>
      <c r="AS3048" s="63">
        <v>0</v>
      </c>
      <c r="AT3048" s="63">
        <v>0</v>
      </c>
      <c r="AU3048" s="63">
        <v>0</v>
      </c>
      <c r="AV3048" s="63">
        <v>0</v>
      </c>
      <c r="AW3048" s="63">
        <v>0</v>
      </c>
      <c r="AX3048" s="63">
        <v>0</v>
      </c>
      <c r="AY3048" s="63">
        <v>0</v>
      </c>
      <c r="BA3048" s="5">
        <f>IF(Q3048&gt;0,RANK(Q3048,(N3048:P3048,Q3048:AE3048)),0)</f>
        <v>3</v>
      </c>
      <c r="BB3048" s="5">
        <f>IF(R3048&gt;0,RANK(R3048,(N3048:P3048,Q3048:AE3048)),0)</f>
        <v>0</v>
      </c>
      <c r="BC3048" s="5">
        <f>IF(T3048&gt;0,RANK(T3048,(N3048:P3048,Q3048:AE3048)),0)</f>
        <v>0</v>
      </c>
      <c r="BD3048" s="5">
        <f>IF(S3048&gt;0,RANK(S3048,(N3048:P3048,Q3048:AE3048)),0)</f>
        <v>0</v>
      </c>
      <c r="BE3048" s="2">
        <f t="shared" si="1162"/>
        <v>7.6498087547811301E-3</v>
      </c>
      <c r="BF3048" s="2">
        <f t="shared" si="1163"/>
        <v>0</v>
      </c>
      <c r="BG3048" s="2">
        <f t="shared" si="1164"/>
        <v>0</v>
      </c>
      <c r="BH3048" s="2">
        <f t="shared" si="1165"/>
        <v>0</v>
      </c>
      <c r="BJ3048" t="s">
        <v>1501</v>
      </c>
      <c r="BK3048" t="s">
        <v>1594</v>
      </c>
      <c r="BL3048">
        <v>4</v>
      </c>
      <c r="BN3048" s="112">
        <v>51</v>
      </c>
      <c r="BO3048" s="114">
        <v>730</v>
      </c>
      <c r="BP3048" s="118">
        <f t="shared" si="1145"/>
        <v>51730</v>
      </c>
      <c r="BQ3048" s="118">
        <f t="shared" si="1166"/>
        <v>51730</v>
      </c>
      <c r="BR3048" s="5" t="s">
        <v>1248</v>
      </c>
      <c r="BZ3048" s="63" t="str">
        <f>IF($BL3048&lt;&gt;"","",SUMIF(#REF!,$BP3048,#REF!)-N3048)</f>
        <v/>
      </c>
      <c r="CA3048" s="63" t="str">
        <f>IF($BL3048&lt;&gt;"","",SUMIF(#REF!,$BP3048,#REF!)-O3048)</f>
        <v/>
      </c>
      <c r="CB3048" s="63" t="str">
        <f>IF($BL3048&lt;&gt;"","",SUMIF(#REF!,$BP3048,#REF!)-P3048)</f>
        <v/>
      </c>
      <c r="CC3048" s="63" t="str">
        <f>IF($BL3048&lt;&gt;"","",SUMIF(#REF!,$BP3048,#REF!)-Q3048)</f>
        <v/>
      </c>
    </row>
    <row r="3049" spans="1:81" ht="15" hidden="1" customHeight="1" outlineLevel="1">
      <c r="A3049" t="s">
        <v>1421</v>
      </c>
      <c r="B3049" t="s">
        <v>1594</v>
      </c>
      <c r="C3049" s="1">
        <f t="shared" si="1157"/>
        <v>7857</v>
      </c>
      <c r="D3049" s="5">
        <f>IF(N3049&gt;0, RANK(N3049,(N3049:P3049,Q3049:AE3049)),0)</f>
        <v>2</v>
      </c>
      <c r="E3049" s="5">
        <f>IF(O3049&gt;0,RANK(O3049,(N3049:P3049,Q3049:AE3049)),0)</f>
        <v>1</v>
      </c>
      <c r="F3049" s="5">
        <f>IF(P3049&gt;0,RANK(P3049,(N3049:P3049,Q3049:AE3049)),0)</f>
        <v>0</v>
      </c>
      <c r="G3049" s="129">
        <f t="shared" si="1155"/>
        <v>3551</v>
      </c>
      <c r="H3049" s="134">
        <f t="shared" si="1156"/>
        <v>0.45195367188494334</v>
      </c>
      <c r="I3049" s="2"/>
      <c r="J3049" s="2">
        <f t="shared" si="1158"/>
        <v>0.26142293496245389</v>
      </c>
      <c r="K3049" s="2">
        <f t="shared" si="1159"/>
        <v>0.71337660684739723</v>
      </c>
      <c r="L3049" s="2">
        <f t="shared" si="1160"/>
        <v>0</v>
      </c>
      <c r="M3049" s="2">
        <f t="shared" si="1161"/>
        <v>2.5200458190148822E-2</v>
      </c>
      <c r="N3049" s="63">
        <v>2054</v>
      </c>
      <c r="O3049" s="63">
        <v>5605</v>
      </c>
      <c r="P3049" s="63">
        <v>0</v>
      </c>
      <c r="Q3049" s="63">
        <v>160</v>
      </c>
      <c r="R3049" s="63">
        <v>0</v>
      </c>
      <c r="S3049" s="63">
        <v>0</v>
      </c>
      <c r="T3049" s="63">
        <v>0</v>
      </c>
      <c r="U3049" s="63">
        <v>0</v>
      </c>
      <c r="V3049" s="63">
        <v>0</v>
      </c>
      <c r="W3049" s="63">
        <v>38</v>
      </c>
      <c r="X3049" s="63">
        <v>0</v>
      </c>
      <c r="Y3049" s="63">
        <v>0</v>
      </c>
      <c r="Z3049" s="63">
        <v>0</v>
      </c>
      <c r="AA3049" s="63">
        <v>0</v>
      </c>
      <c r="AB3049" s="63">
        <v>0</v>
      </c>
      <c r="AC3049" s="63">
        <v>0</v>
      </c>
      <c r="AD3049" s="63">
        <v>0</v>
      </c>
      <c r="AE3049" s="63">
        <v>0</v>
      </c>
      <c r="AF3049" s="63">
        <v>0</v>
      </c>
      <c r="AG3049" s="63">
        <v>0</v>
      </c>
      <c r="AH3049" s="63">
        <v>0</v>
      </c>
      <c r="AI3049" s="63">
        <v>0</v>
      </c>
      <c r="AJ3049" s="63">
        <v>0</v>
      </c>
      <c r="AK3049" s="63">
        <v>0</v>
      </c>
      <c r="AL3049" s="63">
        <v>0</v>
      </c>
      <c r="AM3049" s="63">
        <v>0</v>
      </c>
      <c r="AN3049" s="63">
        <v>0</v>
      </c>
      <c r="AO3049" s="63">
        <v>0</v>
      </c>
      <c r="AP3049" s="63">
        <v>0</v>
      </c>
      <c r="AQ3049" s="63">
        <v>0</v>
      </c>
      <c r="AR3049" s="63">
        <v>0</v>
      </c>
      <c r="AS3049" s="63">
        <v>0</v>
      </c>
      <c r="AT3049" s="63">
        <v>0</v>
      </c>
      <c r="AU3049" s="63">
        <v>0</v>
      </c>
      <c r="AV3049" s="63">
        <v>0</v>
      </c>
      <c r="AW3049" s="63">
        <v>0</v>
      </c>
      <c r="AX3049" s="63">
        <v>0</v>
      </c>
      <c r="AY3049" s="63">
        <v>0</v>
      </c>
      <c r="BA3049" s="5">
        <f>IF(Q3049&gt;0,RANK(Q3049,(N3049:P3049,Q3049:AE3049)),0)</f>
        <v>3</v>
      </c>
      <c r="BB3049" s="5">
        <f>IF(R3049&gt;0,RANK(R3049,(N3049:P3049,Q3049:AE3049)),0)</f>
        <v>0</v>
      </c>
      <c r="BC3049" s="5">
        <f>IF(T3049&gt;0,RANK(T3049,(N3049:P3049,Q3049:AE3049)),0)</f>
        <v>0</v>
      </c>
      <c r="BD3049" s="5">
        <f>IF(S3049&gt;0,RANK(S3049,(N3049:P3049,Q3049:AE3049)),0)</f>
        <v>0</v>
      </c>
      <c r="BE3049" s="2">
        <f t="shared" si="1162"/>
        <v>2.036400661830215E-2</v>
      </c>
      <c r="BF3049" s="2">
        <f t="shared" si="1163"/>
        <v>0</v>
      </c>
      <c r="BG3049" s="2">
        <f t="shared" si="1164"/>
        <v>0</v>
      </c>
      <c r="BH3049" s="2">
        <f t="shared" si="1165"/>
        <v>0</v>
      </c>
      <c r="BJ3049" t="s">
        <v>1421</v>
      </c>
      <c r="BK3049" t="s">
        <v>1594</v>
      </c>
      <c r="BL3049">
        <v>2</v>
      </c>
      <c r="BN3049" s="112">
        <v>51</v>
      </c>
      <c r="BO3049" s="114">
        <v>735</v>
      </c>
      <c r="BP3049" s="118">
        <f t="shared" ref="BP3049:BP3112" si="1167">1000*BN3049+BO3049</f>
        <v>51735</v>
      </c>
      <c r="BQ3049" s="118">
        <f t="shared" si="1166"/>
        <v>51735</v>
      </c>
      <c r="BR3049" s="5" t="s">
        <v>1248</v>
      </c>
    </row>
    <row r="3050" spans="1:81" ht="15" hidden="1" customHeight="1" outlineLevel="1">
      <c r="A3050" t="s">
        <v>1289</v>
      </c>
      <c r="B3050" t="s">
        <v>1594</v>
      </c>
      <c r="C3050" s="1">
        <f t="shared" si="1157"/>
        <v>44582</v>
      </c>
      <c r="D3050" s="5">
        <f>IF(N3050&gt;0, RANK(N3050,(N3050:P3050,Q3050:AE3050)),0)</f>
        <v>1</v>
      </c>
      <c r="E3050" s="5">
        <f>IF(O3050&gt;0,RANK(O3050,(N3050:P3050,Q3050:AE3050)),0)</f>
        <v>2</v>
      </c>
      <c r="F3050" s="5">
        <f>IF(P3050&gt;0,RANK(P3050,(N3050:P3050,Q3050:AE3050)),0)</f>
        <v>0</v>
      </c>
      <c r="G3050" s="129">
        <f t="shared" si="1155"/>
        <v>18193</v>
      </c>
      <c r="H3050" s="134">
        <f t="shared" si="1156"/>
        <v>0.40807949396617471</v>
      </c>
      <c r="I3050" s="2"/>
      <c r="J3050" s="2">
        <f t="shared" si="1158"/>
        <v>0.69418150823202185</v>
      </c>
      <c r="K3050" s="2">
        <f t="shared" si="1159"/>
        <v>0.28610201426584719</v>
      </c>
      <c r="L3050" s="2">
        <f t="shared" si="1160"/>
        <v>0</v>
      </c>
      <c r="M3050" s="2">
        <f t="shared" si="1161"/>
        <v>1.9716477502130958E-2</v>
      </c>
      <c r="N3050" s="63">
        <v>30948</v>
      </c>
      <c r="O3050" s="63">
        <v>12755</v>
      </c>
      <c r="P3050" s="63">
        <v>0</v>
      </c>
      <c r="Q3050" s="63">
        <v>723</v>
      </c>
      <c r="R3050" s="63">
        <v>0</v>
      </c>
      <c r="S3050" s="63">
        <v>0</v>
      </c>
      <c r="T3050" s="63">
        <v>0</v>
      </c>
      <c r="U3050" s="63">
        <v>0</v>
      </c>
      <c r="V3050" s="63">
        <v>0</v>
      </c>
      <c r="W3050" s="63">
        <v>156</v>
      </c>
      <c r="X3050" s="63">
        <v>0</v>
      </c>
      <c r="Y3050" s="63">
        <v>0</v>
      </c>
      <c r="Z3050" s="63">
        <v>0</v>
      </c>
      <c r="AA3050" s="63">
        <v>0</v>
      </c>
      <c r="AB3050" s="63">
        <v>0</v>
      </c>
      <c r="AC3050" s="63">
        <v>0</v>
      </c>
      <c r="AD3050" s="63">
        <v>0</v>
      </c>
      <c r="AE3050" s="63">
        <v>0</v>
      </c>
      <c r="AF3050" s="63">
        <v>0</v>
      </c>
      <c r="AG3050" s="63">
        <v>0</v>
      </c>
      <c r="AH3050" s="63">
        <v>0</v>
      </c>
      <c r="AI3050" s="63">
        <v>0</v>
      </c>
      <c r="AJ3050" s="63">
        <v>0</v>
      </c>
      <c r="AK3050" s="63">
        <v>0</v>
      </c>
      <c r="AL3050" s="63">
        <v>0</v>
      </c>
      <c r="AM3050" s="63">
        <v>0</v>
      </c>
      <c r="AN3050" s="63">
        <v>0</v>
      </c>
      <c r="AO3050" s="63">
        <v>0</v>
      </c>
      <c r="AP3050" s="63">
        <v>0</v>
      </c>
      <c r="AQ3050" s="63">
        <v>0</v>
      </c>
      <c r="AR3050" s="63">
        <v>0</v>
      </c>
      <c r="AS3050" s="63">
        <v>0</v>
      </c>
      <c r="AT3050" s="63">
        <v>0</v>
      </c>
      <c r="AU3050" s="63">
        <v>0</v>
      </c>
      <c r="AV3050" s="63">
        <v>0</v>
      </c>
      <c r="AW3050" s="63">
        <v>0</v>
      </c>
      <c r="AX3050" s="63">
        <v>0</v>
      </c>
      <c r="AY3050" s="63">
        <v>0</v>
      </c>
      <c r="BA3050" s="5">
        <f>IF(Q3050&gt;0,RANK(Q3050,(N3050:P3050,Q3050:AE3050)),0)</f>
        <v>3</v>
      </c>
      <c r="BB3050" s="5">
        <f>IF(R3050&gt;0,RANK(R3050,(N3050:P3050,Q3050:AE3050)),0)</f>
        <v>0</v>
      </c>
      <c r="BC3050" s="5">
        <f>IF(T3050&gt;0,RANK(T3050,(N3050:P3050,Q3050:AE3050)),0)</f>
        <v>0</v>
      </c>
      <c r="BD3050" s="5">
        <f>IF(S3050&gt;0,RANK(S3050,(N3050:P3050,Q3050:AE3050)),0)</f>
        <v>0</v>
      </c>
      <c r="BE3050" s="2">
        <f t="shared" si="1162"/>
        <v>1.6217307433493339E-2</v>
      </c>
      <c r="BF3050" s="2">
        <f t="shared" si="1163"/>
        <v>0</v>
      </c>
      <c r="BG3050" s="2">
        <f t="shared" si="1164"/>
        <v>0</v>
      </c>
      <c r="BH3050" s="2">
        <f t="shared" si="1165"/>
        <v>0</v>
      </c>
      <c r="BJ3050" t="s">
        <v>1289</v>
      </c>
      <c r="BK3050" t="s">
        <v>1594</v>
      </c>
      <c r="BL3050">
        <v>3</v>
      </c>
      <c r="BN3050" s="112">
        <v>51</v>
      </c>
      <c r="BO3050" s="114">
        <v>740</v>
      </c>
      <c r="BP3050" s="118">
        <f t="shared" si="1167"/>
        <v>51740</v>
      </c>
      <c r="BQ3050" s="118">
        <f t="shared" si="1166"/>
        <v>51740</v>
      </c>
      <c r="BR3050" s="5" t="s">
        <v>1248</v>
      </c>
    </row>
    <row r="3051" spans="1:81" ht="15" hidden="1" customHeight="1" outlineLevel="1">
      <c r="A3051" t="s">
        <v>1123</v>
      </c>
      <c r="B3051" t="s">
        <v>1594</v>
      </c>
      <c r="C3051" s="1">
        <f t="shared" si="1157"/>
        <v>6320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0</v>
      </c>
      <c r="G3051" s="129">
        <f t="shared" si="1155"/>
        <v>572</v>
      </c>
      <c r="H3051" s="134">
        <f t="shared" si="1156"/>
        <v>9.0506329113924047E-2</v>
      </c>
      <c r="I3051" s="2"/>
      <c r="J3051" s="2">
        <f t="shared" si="1158"/>
        <v>0.53132911392405058</v>
      </c>
      <c r="K3051" s="2">
        <f t="shared" si="1159"/>
        <v>0.4408227848101266</v>
      </c>
      <c r="L3051" s="2">
        <f t="shared" si="1160"/>
        <v>0</v>
      </c>
      <c r="M3051" s="2">
        <f t="shared" si="1161"/>
        <v>2.7848101265822822E-2</v>
      </c>
      <c r="N3051" s="63">
        <v>3358</v>
      </c>
      <c r="O3051" s="63">
        <v>2786</v>
      </c>
      <c r="P3051" s="63">
        <v>0</v>
      </c>
      <c r="Q3051" s="63">
        <v>145</v>
      </c>
      <c r="R3051" s="63">
        <v>0</v>
      </c>
      <c r="S3051" s="63">
        <v>0</v>
      </c>
      <c r="T3051" s="63">
        <v>0</v>
      </c>
      <c r="U3051" s="63">
        <v>0</v>
      </c>
      <c r="V3051" s="63">
        <v>0</v>
      </c>
      <c r="W3051" s="63">
        <v>31</v>
      </c>
      <c r="X3051" s="63">
        <v>0</v>
      </c>
      <c r="Y3051" s="63">
        <v>0</v>
      </c>
      <c r="Z3051" s="63">
        <v>0</v>
      </c>
      <c r="AA3051" s="63">
        <v>0</v>
      </c>
      <c r="AB3051" s="63">
        <v>0</v>
      </c>
      <c r="AC3051" s="63">
        <v>0</v>
      </c>
      <c r="AD3051" s="63">
        <v>0</v>
      </c>
      <c r="AE3051" s="63">
        <v>0</v>
      </c>
      <c r="AF3051" s="63">
        <v>0</v>
      </c>
      <c r="AG3051" s="63">
        <v>0</v>
      </c>
      <c r="AH3051" s="63">
        <v>0</v>
      </c>
      <c r="AI3051" s="63">
        <v>0</v>
      </c>
      <c r="AJ3051" s="63">
        <v>0</v>
      </c>
      <c r="AK3051" s="63">
        <v>0</v>
      </c>
      <c r="AL3051" s="63">
        <v>0</v>
      </c>
      <c r="AM3051" s="63">
        <v>0</v>
      </c>
      <c r="AN3051" s="63">
        <v>0</v>
      </c>
      <c r="AO3051" s="63">
        <v>0</v>
      </c>
      <c r="AP3051" s="63">
        <v>0</v>
      </c>
      <c r="AQ3051" s="63">
        <v>0</v>
      </c>
      <c r="AR3051" s="63">
        <v>0</v>
      </c>
      <c r="AS3051" s="63">
        <v>0</v>
      </c>
      <c r="AT3051" s="63">
        <v>0</v>
      </c>
      <c r="AU3051" s="63">
        <v>0</v>
      </c>
      <c r="AV3051" s="63">
        <v>0</v>
      </c>
      <c r="AW3051" s="63">
        <v>0</v>
      </c>
      <c r="AX3051" s="63">
        <v>0</v>
      </c>
      <c r="AY3051" s="63">
        <v>0</v>
      </c>
      <c r="BA3051" s="5">
        <f>IF(Q3051&gt;0,RANK(Q3051,(N3051:P3051,Q3051:AE3051)),0)</f>
        <v>3</v>
      </c>
      <c r="BB3051" s="5">
        <f>IF(R3051&gt;0,RANK(R3051,(N3051:P3051,Q3051:AE3051)),0)</f>
        <v>0</v>
      </c>
      <c r="BC3051" s="5">
        <f>IF(T3051&gt;0,RANK(T3051,(N3051:P3051,Q3051:AE3051)),0)</f>
        <v>0</v>
      </c>
      <c r="BD3051" s="5">
        <f>IF(S3051&gt;0,RANK(S3051,(N3051:P3051,Q3051:AE3051)),0)</f>
        <v>0</v>
      </c>
      <c r="BE3051" s="2">
        <f t="shared" si="1162"/>
        <v>2.2943037974683545E-2</v>
      </c>
      <c r="BF3051" s="2">
        <f t="shared" si="1163"/>
        <v>0</v>
      </c>
      <c r="BG3051" s="2">
        <f t="shared" si="1164"/>
        <v>0</v>
      </c>
      <c r="BH3051" s="2">
        <f t="shared" si="1165"/>
        <v>0</v>
      </c>
      <c r="BJ3051" t="s">
        <v>1123</v>
      </c>
      <c r="BK3051" t="s">
        <v>1594</v>
      </c>
      <c r="BL3051">
        <v>9</v>
      </c>
      <c r="BN3051" s="112">
        <v>51</v>
      </c>
      <c r="BO3051" s="114">
        <v>750</v>
      </c>
      <c r="BP3051" s="118">
        <f t="shared" si="1167"/>
        <v>51750</v>
      </c>
      <c r="BQ3051" s="118">
        <f t="shared" si="1166"/>
        <v>51750</v>
      </c>
      <c r="BR3051" s="5" t="s">
        <v>1248</v>
      </c>
    </row>
    <row r="3052" spans="1:81" ht="15" hidden="1" customHeight="1" outlineLevel="1">
      <c r="A3052" t="s">
        <v>1880</v>
      </c>
      <c r="B3052" t="s">
        <v>1594</v>
      </c>
      <c r="C3052" s="1">
        <f t="shared" si="1157"/>
        <v>111159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0</v>
      </c>
      <c r="G3052" s="129">
        <f t="shared" si="1155"/>
        <v>75572</v>
      </c>
      <c r="H3052" s="134">
        <f t="shared" si="1156"/>
        <v>0.67985498250254139</v>
      </c>
      <c r="I3052" s="2"/>
      <c r="J3052" s="2">
        <f t="shared" si="1158"/>
        <v>0.8292176072112919</v>
      </c>
      <c r="K3052" s="2">
        <f t="shared" si="1159"/>
        <v>0.14936262470875053</v>
      </c>
      <c r="L3052" s="2">
        <f t="shared" si="1160"/>
        <v>0</v>
      </c>
      <c r="M3052" s="2">
        <f t="shared" si="1161"/>
        <v>2.1419768079957574E-2</v>
      </c>
      <c r="N3052" s="63">
        <v>92175</v>
      </c>
      <c r="O3052" s="63">
        <v>16603</v>
      </c>
      <c r="P3052" s="63">
        <v>0</v>
      </c>
      <c r="Q3052" s="63">
        <v>1691</v>
      </c>
      <c r="R3052" s="63">
        <v>0</v>
      </c>
      <c r="S3052" s="63">
        <v>0</v>
      </c>
      <c r="T3052" s="63">
        <v>0</v>
      </c>
      <c r="U3052" s="63">
        <v>0</v>
      </c>
      <c r="V3052" s="63">
        <v>0</v>
      </c>
      <c r="W3052" s="63">
        <v>690</v>
      </c>
      <c r="X3052" s="63">
        <v>0</v>
      </c>
      <c r="Y3052" s="63">
        <v>0</v>
      </c>
      <c r="Z3052" s="63">
        <v>0</v>
      </c>
      <c r="AA3052" s="63">
        <v>0</v>
      </c>
      <c r="AB3052" s="63">
        <v>0</v>
      </c>
      <c r="AC3052" s="63">
        <v>0</v>
      </c>
      <c r="AD3052" s="63">
        <v>0</v>
      </c>
      <c r="AE3052" s="63">
        <v>0</v>
      </c>
      <c r="AF3052" s="63">
        <v>0</v>
      </c>
      <c r="AG3052" s="63">
        <v>0</v>
      </c>
      <c r="AH3052" s="63">
        <v>0</v>
      </c>
      <c r="AI3052" s="63">
        <v>0</v>
      </c>
      <c r="AJ3052" s="63">
        <v>0</v>
      </c>
      <c r="AK3052" s="63">
        <v>0</v>
      </c>
      <c r="AL3052" s="63">
        <v>0</v>
      </c>
      <c r="AM3052" s="63">
        <v>0</v>
      </c>
      <c r="AN3052" s="63">
        <v>0</v>
      </c>
      <c r="AO3052" s="63">
        <v>0</v>
      </c>
      <c r="AP3052" s="63">
        <v>0</v>
      </c>
      <c r="AQ3052" s="63">
        <v>0</v>
      </c>
      <c r="AR3052" s="63">
        <v>0</v>
      </c>
      <c r="AS3052" s="63">
        <v>0</v>
      </c>
      <c r="AT3052" s="63">
        <v>0</v>
      </c>
      <c r="AU3052" s="63">
        <v>0</v>
      </c>
      <c r="AV3052" s="63">
        <v>0</v>
      </c>
      <c r="AW3052" s="63">
        <v>0</v>
      </c>
      <c r="AX3052" s="63">
        <v>0</v>
      </c>
      <c r="AY3052" s="63">
        <v>0</v>
      </c>
      <c r="BA3052" s="5">
        <f>IF(Q3052&gt;0,RANK(Q3052,(N3052:P3052,Q3052:AE3052)),0)</f>
        <v>3</v>
      </c>
      <c r="BB3052" s="5">
        <f>IF(R3052&gt;0,RANK(R3052,(N3052:P3052,Q3052:AE3052)),0)</f>
        <v>0</v>
      </c>
      <c r="BC3052" s="5">
        <f>IF(T3052&gt;0,RANK(T3052,(N3052:P3052,Q3052:AE3052)),0)</f>
        <v>0</v>
      </c>
      <c r="BD3052" s="5">
        <f>IF(S3052&gt;0,RANK(S3052,(N3052:P3052,Q3052:AE3052)),0)</f>
        <v>0</v>
      </c>
      <c r="BE3052" s="2">
        <f t="shared" si="1162"/>
        <v>1.5212443436878706E-2</v>
      </c>
      <c r="BF3052" s="2">
        <f t="shared" si="1163"/>
        <v>0</v>
      </c>
      <c r="BG3052" s="2">
        <f t="shared" si="1164"/>
        <v>0</v>
      </c>
      <c r="BH3052" s="2">
        <f t="shared" si="1165"/>
        <v>0</v>
      </c>
      <c r="BJ3052" t="s">
        <v>1880</v>
      </c>
      <c r="BK3052" t="s">
        <v>1594</v>
      </c>
      <c r="BL3052">
        <v>4</v>
      </c>
      <c r="BN3052" s="112">
        <v>51</v>
      </c>
      <c r="BO3052" s="114">
        <v>760</v>
      </c>
      <c r="BP3052" s="118">
        <f t="shared" si="1167"/>
        <v>51760</v>
      </c>
      <c r="BQ3052" s="118">
        <f t="shared" si="1166"/>
        <v>51760</v>
      </c>
      <c r="BR3052" s="5" t="s">
        <v>1248</v>
      </c>
    </row>
    <row r="3053" spans="1:81" ht="15" hidden="1" customHeight="1" outlineLevel="1">
      <c r="A3053" t="s">
        <v>108</v>
      </c>
      <c r="B3053" t="s">
        <v>1594</v>
      </c>
      <c r="C3053" s="1">
        <f t="shared" si="1157"/>
        <v>43323</v>
      </c>
      <c r="D3053" s="5">
        <f>IF(N3053&gt;0, RANK(N3053,(N3053:P3053,Q3053:AE3053)),0)</f>
        <v>1</v>
      </c>
      <c r="E3053" s="5">
        <f>IF(O3053&gt;0,RANK(O3053,(N3053:P3053,Q3053:AE3053)),0)</f>
        <v>2</v>
      </c>
      <c r="F3053" s="5">
        <f>IF(P3053&gt;0,RANK(P3053,(N3053:P3053,Q3053:AE3053)),0)</f>
        <v>0</v>
      </c>
      <c r="G3053" s="129">
        <f t="shared" si="1155"/>
        <v>11166</v>
      </c>
      <c r="H3053" s="134">
        <f t="shared" si="1156"/>
        <v>0.25773838376843711</v>
      </c>
      <c r="I3053" s="2"/>
      <c r="J3053" s="2">
        <f t="shared" si="1158"/>
        <v>0.61798582738960828</v>
      </c>
      <c r="K3053" s="2">
        <f t="shared" si="1159"/>
        <v>0.36024744362117123</v>
      </c>
      <c r="L3053" s="2">
        <f t="shared" si="1160"/>
        <v>0</v>
      </c>
      <c r="M3053" s="2">
        <f t="shared" si="1161"/>
        <v>2.1766728989220496E-2</v>
      </c>
      <c r="N3053" s="63">
        <v>26773</v>
      </c>
      <c r="O3053" s="63">
        <v>15607</v>
      </c>
      <c r="P3053" s="63">
        <v>0</v>
      </c>
      <c r="Q3053" s="63">
        <v>777</v>
      </c>
      <c r="R3053" s="63">
        <v>0</v>
      </c>
      <c r="S3053" s="63">
        <v>0</v>
      </c>
      <c r="T3053" s="63">
        <v>0</v>
      </c>
      <c r="U3053" s="63">
        <v>0</v>
      </c>
      <c r="V3053" s="63">
        <v>0</v>
      </c>
      <c r="W3053" s="63">
        <v>166</v>
      </c>
      <c r="X3053" s="63">
        <v>0</v>
      </c>
      <c r="Y3053" s="63">
        <v>0</v>
      </c>
      <c r="Z3053" s="63">
        <v>0</v>
      </c>
      <c r="AA3053" s="63">
        <v>0</v>
      </c>
      <c r="AB3053" s="63">
        <v>0</v>
      </c>
      <c r="AC3053" s="63">
        <v>0</v>
      </c>
      <c r="AD3053" s="63">
        <v>0</v>
      </c>
      <c r="AE3053" s="63">
        <v>0</v>
      </c>
      <c r="AF3053" s="63">
        <v>0</v>
      </c>
      <c r="AG3053" s="63">
        <v>0</v>
      </c>
      <c r="AH3053" s="63">
        <v>0</v>
      </c>
      <c r="AI3053" s="63">
        <v>0</v>
      </c>
      <c r="AJ3053" s="63">
        <v>0</v>
      </c>
      <c r="AK3053" s="63">
        <v>0</v>
      </c>
      <c r="AL3053" s="63">
        <v>0</v>
      </c>
      <c r="AM3053" s="63">
        <v>0</v>
      </c>
      <c r="AN3053" s="63">
        <v>0</v>
      </c>
      <c r="AO3053" s="63">
        <v>0</v>
      </c>
      <c r="AP3053" s="63">
        <v>0</v>
      </c>
      <c r="AQ3053" s="63">
        <v>0</v>
      </c>
      <c r="AR3053" s="63">
        <v>0</v>
      </c>
      <c r="AS3053" s="63">
        <v>0</v>
      </c>
      <c r="AT3053" s="63">
        <v>0</v>
      </c>
      <c r="AU3053" s="63">
        <v>0</v>
      </c>
      <c r="AV3053" s="63">
        <v>0</v>
      </c>
      <c r="AW3053" s="63">
        <v>0</v>
      </c>
      <c r="AX3053" s="63">
        <v>0</v>
      </c>
      <c r="AY3053" s="63">
        <v>0</v>
      </c>
      <c r="BA3053" s="5">
        <f>IF(Q3053&gt;0,RANK(Q3053,(N3053:P3053,Q3053:AE3053)),0)</f>
        <v>3</v>
      </c>
      <c r="BB3053" s="5">
        <f>IF(R3053&gt;0,RANK(R3053,(N3053:P3053,Q3053:AE3053)),0)</f>
        <v>0</v>
      </c>
      <c r="BC3053" s="5">
        <f>IF(T3053&gt;0,RANK(T3053,(N3053:P3053,Q3053:AE3053)),0)</f>
        <v>0</v>
      </c>
      <c r="BD3053" s="5">
        <f>IF(S3053&gt;0,RANK(S3053,(N3053:P3053,Q3053:AE3053)),0)</f>
        <v>0</v>
      </c>
      <c r="BE3053" s="2">
        <f t="shared" si="1162"/>
        <v>1.7935046049442561E-2</v>
      </c>
      <c r="BF3053" s="2">
        <f t="shared" si="1163"/>
        <v>0</v>
      </c>
      <c r="BG3053" s="2">
        <f t="shared" si="1164"/>
        <v>0</v>
      </c>
      <c r="BH3053" s="2">
        <f t="shared" si="1165"/>
        <v>0</v>
      </c>
      <c r="BJ3053" t="s">
        <v>108</v>
      </c>
      <c r="BK3053" t="s">
        <v>1594</v>
      </c>
      <c r="BL3053">
        <v>6</v>
      </c>
      <c r="BN3053" s="112">
        <v>51</v>
      </c>
      <c r="BO3053" s="114">
        <v>770</v>
      </c>
      <c r="BP3053" s="118">
        <f t="shared" si="1167"/>
        <v>51770</v>
      </c>
      <c r="BQ3053" s="118">
        <f t="shared" si="1166"/>
        <v>51770</v>
      </c>
      <c r="BR3053" s="5" t="s">
        <v>1248</v>
      </c>
    </row>
    <row r="3054" spans="1:81" ht="15" hidden="1" customHeight="1" outlineLevel="1">
      <c r="A3054" t="s">
        <v>2879</v>
      </c>
      <c r="B3054" t="s">
        <v>1594</v>
      </c>
      <c r="C3054" s="1">
        <f t="shared" si="1157"/>
        <v>13051</v>
      </c>
      <c r="D3054" s="5">
        <f>IF(N3054&gt;0, RANK(N3054,(N3054:P3054,Q3054:AE3054)),0)</f>
        <v>2</v>
      </c>
      <c r="E3054" s="5">
        <f>IF(O3054&gt;0,RANK(O3054,(N3054:P3054,Q3054:AE3054)),0)</f>
        <v>1</v>
      </c>
      <c r="F3054" s="5">
        <f>IF(P3054&gt;0,RANK(P3054,(N3054:P3054,Q3054:AE3054)),0)</f>
        <v>0</v>
      </c>
      <c r="G3054" s="129">
        <f t="shared" si="1155"/>
        <v>2535</v>
      </c>
      <c r="H3054" s="134">
        <f t="shared" si="1156"/>
        <v>0.19423798942609763</v>
      </c>
      <c r="I3054" s="2"/>
      <c r="J3054" s="2">
        <f t="shared" ref="J3054:J3061" si="1168">IF($C3054=0,"-",N3054/$C3054)</f>
        <v>0.39445253237299821</v>
      </c>
      <c r="K3054" s="2">
        <f t="shared" ref="K3054:K3061" si="1169">IF($C3054=0,"-",O3054/$C3054)</f>
        <v>0.58869052179909587</v>
      </c>
      <c r="L3054" s="2">
        <f t="shared" si="1160"/>
        <v>0</v>
      </c>
      <c r="M3054" s="2">
        <f t="shared" ref="M3054:M3061" si="1170">IF(C3054=0,"-",(1-J3054-K3054-L3054))</f>
        <v>1.6856945827905978E-2</v>
      </c>
      <c r="N3054" s="63">
        <v>5148</v>
      </c>
      <c r="O3054" s="63">
        <v>7683</v>
      </c>
      <c r="P3054" s="63">
        <v>0</v>
      </c>
      <c r="Q3054" s="63">
        <v>220</v>
      </c>
      <c r="R3054" s="63">
        <v>0</v>
      </c>
      <c r="S3054" s="63">
        <v>0</v>
      </c>
      <c r="T3054" s="63">
        <v>0</v>
      </c>
      <c r="U3054" s="63">
        <v>0</v>
      </c>
      <c r="V3054" s="63">
        <v>0</v>
      </c>
      <c r="W3054" s="63">
        <v>0</v>
      </c>
      <c r="X3054" s="63">
        <v>0</v>
      </c>
      <c r="Y3054" s="63">
        <v>0</v>
      </c>
      <c r="Z3054" s="63">
        <v>0</v>
      </c>
      <c r="AA3054" s="63">
        <v>0</v>
      </c>
      <c r="AB3054" s="63">
        <v>0</v>
      </c>
      <c r="AC3054" s="63">
        <v>0</v>
      </c>
      <c r="AD3054" s="63">
        <v>0</v>
      </c>
      <c r="AE3054" s="63">
        <v>0</v>
      </c>
      <c r="AF3054" s="63">
        <v>0</v>
      </c>
      <c r="AG3054" s="63">
        <v>0</v>
      </c>
      <c r="AH3054" s="63">
        <v>0</v>
      </c>
      <c r="AI3054" s="63">
        <v>0</v>
      </c>
      <c r="AJ3054" s="63">
        <v>0</v>
      </c>
      <c r="AK3054" s="63">
        <v>0</v>
      </c>
      <c r="AL3054" s="63">
        <v>0</v>
      </c>
      <c r="AM3054" s="63">
        <v>0</v>
      </c>
      <c r="AN3054" s="63">
        <v>0</v>
      </c>
      <c r="AO3054" s="63">
        <v>0</v>
      </c>
      <c r="AP3054" s="63">
        <v>0</v>
      </c>
      <c r="AQ3054" s="63">
        <v>0</v>
      </c>
      <c r="AR3054" s="63">
        <v>0</v>
      </c>
      <c r="AS3054" s="63">
        <v>0</v>
      </c>
      <c r="AT3054" s="63">
        <v>0</v>
      </c>
      <c r="AU3054" s="63">
        <v>0</v>
      </c>
      <c r="AV3054" s="63">
        <v>0</v>
      </c>
      <c r="AW3054" s="63">
        <v>0</v>
      </c>
      <c r="AX3054" s="63">
        <v>0</v>
      </c>
      <c r="AY3054" s="63">
        <v>0</v>
      </c>
      <c r="BA3054" s="5">
        <f>IF(Q3054&gt;0,RANK(Q3054,(N3054:P3054,Q3054:AE3054)),0)</f>
        <v>3</v>
      </c>
      <c r="BB3054" s="5">
        <f>IF(R3054&gt;0,RANK(R3054,(N3054:P3054,Q3054:AE3054)),0)</f>
        <v>0</v>
      </c>
      <c r="BC3054" s="5">
        <f>IF(T3054&gt;0,RANK(T3054,(N3054:P3054,Q3054:AE3054)),0)</f>
        <v>0</v>
      </c>
      <c r="BD3054" s="5">
        <f>IF(S3054&gt;0,RANK(S3054,(N3054:P3054,Q3054:AE3054)),0)</f>
        <v>0</v>
      </c>
      <c r="BE3054" s="2">
        <f t="shared" si="1162"/>
        <v>1.6856945827905909E-2</v>
      </c>
      <c r="BF3054" s="2">
        <f t="shared" si="1163"/>
        <v>0</v>
      </c>
      <c r="BG3054" s="2">
        <f t="shared" si="1164"/>
        <v>0</v>
      </c>
      <c r="BH3054" s="2">
        <f t="shared" si="1165"/>
        <v>0</v>
      </c>
      <c r="BJ3054" t="s">
        <v>2879</v>
      </c>
      <c r="BK3054" t="s">
        <v>1594</v>
      </c>
      <c r="BL3054">
        <v>9</v>
      </c>
      <c r="BN3054" s="112">
        <v>51</v>
      </c>
      <c r="BO3054" s="114">
        <v>775</v>
      </c>
      <c r="BP3054" s="118">
        <f t="shared" si="1167"/>
        <v>51775</v>
      </c>
      <c r="BQ3054" s="118">
        <f t="shared" si="1166"/>
        <v>51775</v>
      </c>
      <c r="BR3054" s="5" t="s">
        <v>1248</v>
      </c>
    </row>
    <row r="3055" spans="1:81" ht="15" hidden="1" customHeight="1" outlineLevel="1">
      <c r="A3055" t="s">
        <v>1040</v>
      </c>
      <c r="B3055" t="s">
        <v>1594</v>
      </c>
      <c r="C3055" s="1">
        <f t="shared" si="1157"/>
        <v>12990</v>
      </c>
      <c r="D3055" s="5">
        <f>IF(N3055&gt;0, RANK(N3055,(N3055:P3055,Q3055:AE3055)),0)</f>
        <v>1</v>
      </c>
      <c r="E3055" s="5">
        <f>IF(O3055&gt;0,RANK(O3055,(N3055:P3055,Q3055:AE3055)),0)</f>
        <v>2</v>
      </c>
      <c r="F3055" s="5">
        <f>IF(P3055&gt;0,RANK(P3055,(N3055:P3055,Q3055:AE3055)),0)</f>
        <v>0</v>
      </c>
      <c r="G3055" s="129">
        <f t="shared" si="1155"/>
        <v>1286</v>
      </c>
      <c r="H3055" s="134">
        <f t="shared" si="1156"/>
        <v>9.8999230177059278E-2</v>
      </c>
      <c r="I3055" s="2"/>
      <c r="J3055" s="2">
        <f t="shared" si="1168"/>
        <v>0.53741339491916862</v>
      </c>
      <c r="K3055" s="2">
        <f t="shared" si="1169"/>
        <v>0.43841416474210931</v>
      </c>
      <c r="L3055" s="2">
        <f t="shared" ref="L3055:L3061" si="1171">IF($C3055=0,"-",P3055/$C3055)</f>
        <v>0</v>
      </c>
      <c r="M3055" s="2">
        <f t="shared" si="1170"/>
        <v>2.4172440338722068E-2</v>
      </c>
      <c r="N3055" s="63">
        <v>6981</v>
      </c>
      <c r="O3055" s="63">
        <v>5695</v>
      </c>
      <c r="P3055" s="63">
        <v>0</v>
      </c>
      <c r="Q3055" s="63">
        <v>249</v>
      </c>
      <c r="R3055" s="63">
        <v>0</v>
      </c>
      <c r="S3055" s="63">
        <v>0</v>
      </c>
      <c r="T3055" s="63">
        <v>0</v>
      </c>
      <c r="U3055" s="63">
        <v>0</v>
      </c>
      <c r="V3055" s="63">
        <v>0</v>
      </c>
      <c r="W3055" s="63">
        <v>65</v>
      </c>
      <c r="X3055" s="63">
        <v>0</v>
      </c>
      <c r="Y3055" s="63">
        <v>0</v>
      </c>
      <c r="Z3055" s="63">
        <v>0</v>
      </c>
      <c r="AA3055" s="63">
        <v>0</v>
      </c>
      <c r="AB3055" s="63">
        <v>0</v>
      </c>
      <c r="AC3055" s="63">
        <v>0</v>
      </c>
      <c r="AD3055" s="63">
        <v>0</v>
      </c>
      <c r="AE3055" s="63">
        <v>0</v>
      </c>
      <c r="AF3055" s="63">
        <v>0</v>
      </c>
      <c r="AG3055" s="63">
        <v>0</v>
      </c>
      <c r="AH3055" s="63">
        <v>0</v>
      </c>
      <c r="AI3055" s="63">
        <v>0</v>
      </c>
      <c r="AJ3055" s="63">
        <v>0</v>
      </c>
      <c r="AK3055" s="63">
        <v>0</v>
      </c>
      <c r="AL3055" s="63">
        <v>0</v>
      </c>
      <c r="AM3055" s="63">
        <v>0</v>
      </c>
      <c r="AN3055" s="63">
        <v>0</v>
      </c>
      <c r="AO3055" s="63">
        <v>0</v>
      </c>
      <c r="AP3055" s="63">
        <v>0</v>
      </c>
      <c r="AQ3055" s="63">
        <v>0</v>
      </c>
      <c r="AR3055" s="63">
        <v>0</v>
      </c>
      <c r="AS3055" s="63">
        <v>0</v>
      </c>
      <c r="AT3055" s="63">
        <v>0</v>
      </c>
      <c r="AU3055" s="63">
        <v>0</v>
      </c>
      <c r="AV3055" s="63">
        <v>0</v>
      </c>
      <c r="AW3055" s="63">
        <v>0</v>
      </c>
      <c r="AX3055" s="63">
        <v>0</v>
      </c>
      <c r="AY3055" s="63">
        <v>0</v>
      </c>
      <c r="BA3055" s="5">
        <f>IF(Q3055&gt;0,RANK(Q3055,(N3055:P3055,Q3055:AE3055)),0)</f>
        <v>3</v>
      </c>
      <c r="BB3055" s="5">
        <f>IF(R3055&gt;0,RANK(R3055,(N3055:P3055,Q3055:AE3055)),0)</f>
        <v>0</v>
      </c>
      <c r="BC3055" s="5">
        <f>IF(T3055&gt;0,RANK(T3055,(N3055:P3055,Q3055:AE3055)),0)</f>
        <v>0</v>
      </c>
      <c r="BD3055" s="5">
        <f>IF(S3055&gt;0,RANK(S3055,(N3055:P3055,Q3055:AE3055)),0)</f>
        <v>0</v>
      </c>
      <c r="BE3055" s="2">
        <f t="shared" ref="BE3055:BE3061" si="1172">IF($C3055=0,"-",Q3055/$C3055)</f>
        <v>1.9168591224018476E-2</v>
      </c>
      <c r="BF3055" s="2">
        <f t="shared" ref="BF3055:BF3061" si="1173">IF($C3055=0,"-",R3055/$C3055)</f>
        <v>0</v>
      </c>
      <c r="BG3055" s="2">
        <f t="shared" ref="BG3055:BG3061" si="1174">IF($C3055=0,"-",T3055/$C3055)</f>
        <v>0</v>
      </c>
      <c r="BH3055" s="2">
        <f t="shared" ref="BH3055:BH3061" si="1175">IF($C3055=0,"-",S3055/$C3055)</f>
        <v>0</v>
      </c>
      <c r="BJ3055" t="s">
        <v>1040</v>
      </c>
      <c r="BK3055" t="s">
        <v>1594</v>
      </c>
      <c r="BL3055">
        <v>6</v>
      </c>
      <c r="BN3055" s="112">
        <v>51</v>
      </c>
      <c r="BO3055" s="114">
        <v>790</v>
      </c>
      <c r="BP3055" s="118">
        <f t="shared" si="1167"/>
        <v>51790</v>
      </c>
      <c r="BQ3055" s="118">
        <f t="shared" si="1166"/>
        <v>51790</v>
      </c>
      <c r="BR3055" s="5" t="s">
        <v>1248</v>
      </c>
    </row>
    <row r="3056" spans="1:81" ht="15" hidden="1" customHeight="1" outlineLevel="1">
      <c r="A3056" t="s">
        <v>1467</v>
      </c>
      <c r="B3056" t="s">
        <v>1594</v>
      </c>
      <c r="C3056" s="1">
        <f t="shared" ref="C3056:C3061" si="1176">SUM(N3056:AY3056)</f>
        <v>49642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0</v>
      </c>
      <c r="G3056" s="129">
        <f t="shared" si="1155"/>
        <v>8594</v>
      </c>
      <c r="H3056" s="134">
        <f t="shared" si="1156"/>
        <v>0.17311953587687845</v>
      </c>
      <c r="I3056" s="2"/>
      <c r="J3056" s="2">
        <f t="shared" si="1168"/>
        <v>0.57765601708230929</v>
      </c>
      <c r="K3056" s="2">
        <f t="shared" si="1169"/>
        <v>0.4045364812054309</v>
      </c>
      <c r="L3056" s="2">
        <f t="shared" si="1171"/>
        <v>0</v>
      </c>
      <c r="M3056" s="2">
        <f t="shared" si="1170"/>
        <v>1.780750171225981E-2</v>
      </c>
      <c r="N3056" s="63">
        <v>28676</v>
      </c>
      <c r="O3056" s="63">
        <v>20082</v>
      </c>
      <c r="P3056" s="63">
        <v>0</v>
      </c>
      <c r="Q3056" s="63">
        <v>724</v>
      </c>
      <c r="R3056" s="63">
        <v>0</v>
      </c>
      <c r="S3056" s="63">
        <v>0</v>
      </c>
      <c r="T3056" s="63">
        <v>0</v>
      </c>
      <c r="U3056" s="63">
        <v>0</v>
      </c>
      <c r="V3056" s="63">
        <v>0</v>
      </c>
      <c r="W3056" s="63">
        <v>160</v>
      </c>
      <c r="X3056" s="63">
        <v>0</v>
      </c>
      <c r="Y3056" s="63">
        <v>0</v>
      </c>
      <c r="Z3056" s="63">
        <v>0</v>
      </c>
      <c r="AA3056" s="63">
        <v>0</v>
      </c>
      <c r="AB3056" s="63">
        <v>0</v>
      </c>
      <c r="AC3056" s="63">
        <v>0</v>
      </c>
      <c r="AD3056" s="63">
        <v>0</v>
      </c>
      <c r="AE3056" s="63">
        <v>0</v>
      </c>
      <c r="AF3056" s="63">
        <v>0</v>
      </c>
      <c r="AG3056" s="63">
        <v>0</v>
      </c>
      <c r="AH3056" s="63">
        <v>0</v>
      </c>
      <c r="AI3056" s="63">
        <v>0</v>
      </c>
      <c r="AJ3056" s="63">
        <v>0</v>
      </c>
      <c r="AK3056" s="63">
        <v>0</v>
      </c>
      <c r="AL3056" s="63">
        <v>0</v>
      </c>
      <c r="AM3056" s="63">
        <v>0</v>
      </c>
      <c r="AN3056" s="63">
        <v>0</v>
      </c>
      <c r="AO3056" s="63">
        <v>0</v>
      </c>
      <c r="AP3056" s="63">
        <v>0</v>
      </c>
      <c r="AQ3056" s="63">
        <v>0</v>
      </c>
      <c r="AR3056" s="63">
        <v>0</v>
      </c>
      <c r="AS3056" s="63">
        <v>0</v>
      </c>
      <c r="AT3056" s="63">
        <v>0</v>
      </c>
      <c r="AU3056" s="63">
        <v>0</v>
      </c>
      <c r="AV3056" s="63">
        <v>0</v>
      </c>
      <c r="AW3056" s="63">
        <v>0</v>
      </c>
      <c r="AX3056" s="63">
        <v>0</v>
      </c>
      <c r="AY3056" s="63">
        <v>0</v>
      </c>
      <c r="BA3056" s="5">
        <f>IF(Q3056&gt;0,RANK(Q3056,(N3056:P3056,Q3056:AE3056)),0)</f>
        <v>3</v>
      </c>
      <c r="BB3056" s="5">
        <f>IF(R3056&gt;0,RANK(R3056,(N3056:P3056,Q3056:AE3056)),0)</f>
        <v>0</v>
      </c>
      <c r="BC3056" s="5">
        <f>IF(T3056&gt;0,RANK(T3056,(N3056:P3056,Q3056:AE3056)),0)</f>
        <v>0</v>
      </c>
      <c r="BD3056" s="5">
        <f>IF(S3056&gt;0,RANK(S3056,(N3056:P3056,Q3056:AE3056)),0)</f>
        <v>0</v>
      </c>
      <c r="BE3056" s="2">
        <f t="shared" si="1172"/>
        <v>1.4584424479271585E-2</v>
      </c>
      <c r="BF3056" s="2">
        <f t="shared" si="1173"/>
        <v>0</v>
      </c>
      <c r="BG3056" s="2">
        <f t="shared" si="1174"/>
        <v>0</v>
      </c>
      <c r="BH3056" s="2">
        <f t="shared" si="1175"/>
        <v>0</v>
      </c>
      <c r="BJ3056" t="s">
        <v>1467</v>
      </c>
      <c r="BK3056" t="s">
        <v>1594</v>
      </c>
      <c r="BN3056" s="112">
        <v>51</v>
      </c>
      <c r="BO3056" s="114">
        <v>800</v>
      </c>
      <c r="BP3056" s="118">
        <f t="shared" si="1167"/>
        <v>51800</v>
      </c>
      <c r="BQ3056" s="118">
        <f t="shared" si="1166"/>
        <v>51800</v>
      </c>
      <c r="BR3056" s="5" t="s">
        <v>1248</v>
      </c>
    </row>
    <row r="3057" spans="1:86" ht="15" hidden="1" customHeight="1" outlineLevel="1">
      <c r="A3057" t="s">
        <v>1842</v>
      </c>
      <c r="B3057" t="s">
        <v>1594</v>
      </c>
      <c r="C3057" s="1">
        <f t="shared" si="1176"/>
        <v>227561</v>
      </c>
      <c r="D3057" s="5">
        <f>IF(N3057&gt;0, RANK(N3057,(N3057:P3057,Q3057:AE3057)),0)</f>
        <v>1</v>
      </c>
      <c r="E3057" s="5">
        <f>IF(O3057&gt;0,RANK(O3057,(N3057:P3057,Q3057:AE3057)),0)</f>
        <v>2</v>
      </c>
      <c r="F3057" s="5">
        <f>IF(P3057&gt;0,RANK(P3057,(N3057:P3057,Q3057:AE3057)),0)</f>
        <v>0</v>
      </c>
      <c r="G3057" s="129">
        <f t="shared" si="1155"/>
        <v>12306</v>
      </c>
      <c r="H3057" s="134">
        <f t="shared" si="1156"/>
        <v>5.4077807708702283E-2</v>
      </c>
      <c r="I3057" s="2"/>
      <c r="J3057" s="2">
        <f t="shared" si="1168"/>
        <v>0.51587486432209384</v>
      </c>
      <c r="K3057" s="2">
        <f t="shared" si="1169"/>
        <v>0.4617970566133916</v>
      </c>
      <c r="L3057" s="2">
        <f t="shared" si="1171"/>
        <v>0</v>
      </c>
      <c r="M3057" s="2">
        <f t="shared" si="1170"/>
        <v>2.2328079064514561E-2</v>
      </c>
      <c r="N3057" s="63">
        <v>117393</v>
      </c>
      <c r="O3057" s="63">
        <v>105087</v>
      </c>
      <c r="P3057" s="63">
        <v>0</v>
      </c>
      <c r="Q3057" s="63">
        <v>4208</v>
      </c>
      <c r="R3057" s="63">
        <v>0</v>
      </c>
      <c r="S3057" s="63">
        <v>0</v>
      </c>
      <c r="T3057" s="63">
        <v>0</v>
      </c>
      <c r="U3057" s="63">
        <v>0</v>
      </c>
      <c r="V3057" s="63">
        <v>0</v>
      </c>
      <c r="W3057" s="63">
        <v>873</v>
      </c>
      <c r="X3057" s="63">
        <v>0</v>
      </c>
      <c r="Y3057" s="63">
        <v>0</v>
      </c>
      <c r="Z3057" s="63">
        <v>0</v>
      </c>
      <c r="AA3057" s="63">
        <v>0</v>
      </c>
      <c r="AB3057" s="63">
        <v>0</v>
      </c>
      <c r="AC3057" s="63">
        <v>0</v>
      </c>
      <c r="AD3057" s="63">
        <v>0</v>
      </c>
      <c r="AE3057" s="63">
        <v>0</v>
      </c>
      <c r="AF3057" s="63">
        <v>0</v>
      </c>
      <c r="AG3057" s="63">
        <v>0</v>
      </c>
      <c r="AH3057" s="63">
        <v>0</v>
      </c>
      <c r="AI3057" s="63">
        <v>0</v>
      </c>
      <c r="AJ3057" s="63">
        <v>0</v>
      </c>
      <c r="AK3057" s="63">
        <v>0</v>
      </c>
      <c r="AL3057" s="63">
        <v>0</v>
      </c>
      <c r="AM3057" s="63">
        <v>0</v>
      </c>
      <c r="AN3057" s="63">
        <v>0</v>
      </c>
      <c r="AO3057" s="63">
        <v>0</v>
      </c>
      <c r="AP3057" s="63">
        <v>0</v>
      </c>
      <c r="AQ3057" s="63">
        <v>0</v>
      </c>
      <c r="AR3057" s="63">
        <v>0</v>
      </c>
      <c r="AS3057" s="63">
        <v>0</v>
      </c>
      <c r="AT3057" s="63">
        <v>0</v>
      </c>
      <c r="AU3057" s="63">
        <v>0</v>
      </c>
      <c r="AV3057" s="63">
        <v>0</v>
      </c>
      <c r="AW3057" s="63">
        <v>0</v>
      </c>
      <c r="AX3057" s="63">
        <v>0</v>
      </c>
      <c r="AY3057" s="63">
        <v>0</v>
      </c>
      <c r="BA3057" s="5">
        <f>IF(Q3057&gt;0,RANK(Q3057,(N3057:P3057,Q3057:AE3057)),0)</f>
        <v>3</v>
      </c>
      <c r="BB3057" s="5">
        <f>IF(R3057&gt;0,RANK(R3057,(N3057:P3057,Q3057:AE3057)),0)</f>
        <v>0</v>
      </c>
      <c r="BC3057" s="5">
        <f>IF(T3057&gt;0,RANK(T3057,(N3057:P3057,Q3057:AE3057)),0)</f>
        <v>0</v>
      </c>
      <c r="BD3057" s="5">
        <f>IF(S3057&gt;0,RANK(S3057,(N3057:P3057,Q3057:AE3057)),0)</f>
        <v>0</v>
      </c>
      <c r="BE3057" s="2">
        <f t="shared" si="1172"/>
        <v>1.8491745070552512E-2</v>
      </c>
      <c r="BF3057" s="2">
        <f t="shared" si="1173"/>
        <v>0</v>
      </c>
      <c r="BG3057" s="2">
        <f t="shared" si="1174"/>
        <v>0</v>
      </c>
      <c r="BH3057" s="2">
        <f t="shared" si="1175"/>
        <v>0</v>
      </c>
      <c r="BJ3057" t="s">
        <v>1842</v>
      </c>
      <c r="BK3057" t="s">
        <v>1594</v>
      </c>
      <c r="BL3057">
        <v>2</v>
      </c>
      <c r="BN3057" s="112">
        <v>51</v>
      </c>
      <c r="BO3057" s="114">
        <v>810</v>
      </c>
      <c r="BP3057" s="118">
        <f t="shared" si="1167"/>
        <v>51810</v>
      </c>
      <c r="BQ3057" s="118">
        <f t="shared" si="1166"/>
        <v>51810</v>
      </c>
      <c r="BR3057" s="5" t="s">
        <v>1248</v>
      </c>
    </row>
    <row r="3058" spans="1:86" ht="15" hidden="1" customHeight="1" outlineLevel="1">
      <c r="A3058" t="s">
        <v>1585</v>
      </c>
      <c r="B3058" t="s">
        <v>1594</v>
      </c>
      <c r="C3058" s="1">
        <f t="shared" si="1176"/>
        <v>10717</v>
      </c>
      <c r="D3058" s="5">
        <f>IF(N3058&gt;0, RANK(N3058,(N3058:P3058,Q3058:AE3058)),0)</f>
        <v>2</v>
      </c>
      <c r="E3058" s="5">
        <f>IF(O3058&gt;0,RANK(O3058,(N3058:P3058,Q3058:AE3058)),0)</f>
        <v>1</v>
      </c>
      <c r="F3058" s="5">
        <f>IF(P3058&gt;0,RANK(P3058,(N3058:P3058,Q3058:AE3058)),0)</f>
        <v>0</v>
      </c>
      <c r="G3058" s="129">
        <f t="shared" si="1155"/>
        <v>546</v>
      </c>
      <c r="H3058" s="134">
        <f t="shared" si="1156"/>
        <v>5.0947093403004573E-2</v>
      </c>
      <c r="I3058" s="2"/>
      <c r="J3058" s="2">
        <f t="shared" si="1168"/>
        <v>0.46290939628627414</v>
      </c>
      <c r="K3058" s="2">
        <f t="shared" si="1169"/>
        <v>0.51385648968927866</v>
      </c>
      <c r="L3058" s="2">
        <f t="shared" si="1171"/>
        <v>0</v>
      </c>
      <c r="M3058" s="2">
        <f t="shared" si="1170"/>
        <v>2.3234114024447194E-2</v>
      </c>
      <c r="N3058" s="63">
        <v>4961</v>
      </c>
      <c r="O3058" s="63">
        <v>5507</v>
      </c>
      <c r="P3058" s="63">
        <v>0</v>
      </c>
      <c r="Q3058" s="63">
        <v>209</v>
      </c>
      <c r="R3058" s="63">
        <v>0</v>
      </c>
      <c r="S3058" s="63">
        <v>0</v>
      </c>
      <c r="T3058" s="63">
        <v>0</v>
      </c>
      <c r="U3058" s="63">
        <v>0</v>
      </c>
      <c r="V3058" s="63">
        <v>0</v>
      </c>
      <c r="W3058" s="63">
        <v>40</v>
      </c>
      <c r="X3058" s="63">
        <v>0</v>
      </c>
      <c r="Y3058" s="63">
        <v>0</v>
      </c>
      <c r="Z3058" s="63">
        <v>0</v>
      </c>
      <c r="AA3058" s="63">
        <v>0</v>
      </c>
      <c r="AB3058" s="63">
        <v>0</v>
      </c>
      <c r="AC3058" s="63">
        <v>0</v>
      </c>
      <c r="AD3058" s="63">
        <v>0</v>
      </c>
      <c r="AE3058" s="63">
        <v>0</v>
      </c>
      <c r="AF3058" s="63">
        <v>0</v>
      </c>
      <c r="AG3058" s="63">
        <v>0</v>
      </c>
      <c r="AH3058" s="63">
        <v>0</v>
      </c>
      <c r="AI3058" s="63">
        <v>0</v>
      </c>
      <c r="AJ3058" s="63">
        <v>0</v>
      </c>
      <c r="AK3058" s="63">
        <v>0</v>
      </c>
      <c r="AL3058" s="63">
        <v>0</v>
      </c>
      <c r="AM3058" s="63">
        <v>0</v>
      </c>
      <c r="AN3058" s="63">
        <v>0</v>
      </c>
      <c r="AO3058" s="63">
        <v>0</v>
      </c>
      <c r="AP3058" s="63">
        <v>0</v>
      </c>
      <c r="AQ3058" s="63">
        <v>0</v>
      </c>
      <c r="AR3058" s="63">
        <v>0</v>
      </c>
      <c r="AS3058" s="63">
        <v>0</v>
      </c>
      <c r="AT3058" s="63">
        <v>0</v>
      </c>
      <c r="AU3058" s="63">
        <v>0</v>
      </c>
      <c r="AV3058" s="63">
        <v>0</v>
      </c>
      <c r="AW3058" s="63">
        <v>0</v>
      </c>
      <c r="AX3058" s="63">
        <v>0</v>
      </c>
      <c r="AY3058" s="63">
        <v>0</v>
      </c>
      <c r="BA3058" s="5">
        <f>IF(Q3058&gt;0,RANK(Q3058,(N3058:P3058,Q3058:AE3058)),0)</f>
        <v>3</v>
      </c>
      <c r="BB3058" s="5">
        <f>IF(R3058&gt;0,RANK(R3058,(N3058:P3058,Q3058:AE3058)),0)</f>
        <v>0</v>
      </c>
      <c r="BC3058" s="5">
        <f>IF(T3058&gt;0,RANK(T3058,(N3058:P3058,Q3058:AE3058)),0)</f>
        <v>0</v>
      </c>
      <c r="BD3058" s="5">
        <f>IF(S3058&gt;0,RANK(S3058,(N3058:P3058,Q3058:AE3058)),0)</f>
        <v>0</v>
      </c>
      <c r="BE3058" s="2">
        <f t="shared" si="1172"/>
        <v>1.950172622935523E-2</v>
      </c>
      <c r="BF3058" s="2">
        <f t="shared" si="1173"/>
        <v>0</v>
      </c>
      <c r="BG3058" s="2">
        <f t="shared" si="1174"/>
        <v>0</v>
      </c>
      <c r="BH3058" s="2">
        <f t="shared" si="1175"/>
        <v>0</v>
      </c>
      <c r="BJ3058" t="s">
        <v>1585</v>
      </c>
      <c r="BK3058" t="s">
        <v>1594</v>
      </c>
      <c r="BL3058">
        <v>6</v>
      </c>
      <c r="BN3058" s="112">
        <v>51</v>
      </c>
      <c r="BO3058" s="114">
        <v>820</v>
      </c>
      <c r="BP3058" s="118">
        <f t="shared" si="1167"/>
        <v>51820</v>
      </c>
      <c r="BQ3058" s="118">
        <f t="shared" si="1166"/>
        <v>51820</v>
      </c>
      <c r="BR3058" s="5" t="s">
        <v>1248</v>
      </c>
    </row>
    <row r="3059" spans="1:86" ht="15" hidden="1" customHeight="1" outlineLevel="1">
      <c r="A3059" t="s">
        <v>63</v>
      </c>
      <c r="B3059" t="s">
        <v>1594</v>
      </c>
      <c r="C3059" s="1">
        <f t="shared" si="1176"/>
        <v>6883</v>
      </c>
      <c r="D3059" s="5">
        <f>IF(N3059&gt;0, RANK(N3059,(N3059:P3059,Q3059:AE3059)),0)</f>
        <v>1</v>
      </c>
      <c r="E3059" s="5">
        <f>IF(O3059&gt;0,RANK(O3059,(N3059:P3059,Q3059:AE3059)),0)</f>
        <v>2</v>
      </c>
      <c r="F3059" s="5">
        <f>IF(P3059&gt;0,RANK(P3059,(N3059:P3059,Q3059:AE3059)),0)</f>
        <v>0</v>
      </c>
      <c r="G3059" s="129">
        <f t="shared" si="1155"/>
        <v>2827</v>
      </c>
      <c r="H3059" s="134">
        <f t="shared" si="1156"/>
        <v>0.41072206886532037</v>
      </c>
      <c r="I3059" s="2"/>
      <c r="J3059" s="2">
        <f t="shared" si="1168"/>
        <v>0.69591747784396341</v>
      </c>
      <c r="K3059" s="2">
        <f t="shared" si="1169"/>
        <v>0.28519540897864304</v>
      </c>
      <c r="L3059" s="2">
        <f t="shared" si="1171"/>
        <v>0</v>
      </c>
      <c r="M3059" s="2">
        <f t="shared" si="1170"/>
        <v>1.8887113177393555E-2</v>
      </c>
      <c r="N3059" s="63">
        <v>4790</v>
      </c>
      <c r="O3059" s="63">
        <v>1963</v>
      </c>
      <c r="P3059" s="63">
        <v>0</v>
      </c>
      <c r="Q3059" s="63">
        <v>92</v>
      </c>
      <c r="R3059" s="63">
        <v>0</v>
      </c>
      <c r="S3059" s="63">
        <v>0</v>
      </c>
      <c r="T3059" s="63">
        <v>0</v>
      </c>
      <c r="U3059" s="63">
        <v>0</v>
      </c>
      <c r="V3059" s="63">
        <v>0</v>
      </c>
      <c r="W3059" s="63">
        <v>38</v>
      </c>
      <c r="X3059" s="63">
        <v>0</v>
      </c>
      <c r="Y3059" s="63">
        <v>0</v>
      </c>
      <c r="Z3059" s="63">
        <v>0</v>
      </c>
      <c r="AA3059" s="63">
        <v>0</v>
      </c>
      <c r="AB3059" s="63">
        <v>0</v>
      </c>
      <c r="AC3059" s="63">
        <v>0</v>
      </c>
      <c r="AD3059" s="63">
        <v>0</v>
      </c>
      <c r="AE3059" s="63">
        <v>0</v>
      </c>
      <c r="AF3059" s="63">
        <v>0</v>
      </c>
      <c r="AG3059" s="63">
        <v>0</v>
      </c>
      <c r="AH3059" s="63">
        <v>0</v>
      </c>
      <c r="AI3059" s="63">
        <v>0</v>
      </c>
      <c r="AJ3059" s="63">
        <v>0</v>
      </c>
      <c r="AK3059" s="63">
        <v>0</v>
      </c>
      <c r="AL3059" s="63">
        <v>0</v>
      </c>
      <c r="AM3059" s="63">
        <v>0</v>
      </c>
      <c r="AN3059" s="63">
        <v>0</v>
      </c>
      <c r="AO3059" s="63">
        <v>0</v>
      </c>
      <c r="AP3059" s="63">
        <v>0</v>
      </c>
      <c r="AQ3059" s="63">
        <v>0</v>
      </c>
      <c r="AR3059" s="63">
        <v>0</v>
      </c>
      <c r="AS3059" s="63">
        <v>0</v>
      </c>
      <c r="AT3059" s="63">
        <v>0</v>
      </c>
      <c r="AU3059" s="63">
        <v>0</v>
      </c>
      <c r="AV3059" s="63">
        <v>0</v>
      </c>
      <c r="AW3059" s="63">
        <v>0</v>
      </c>
      <c r="AX3059" s="63">
        <v>0</v>
      </c>
      <c r="AY3059" s="63">
        <v>0</v>
      </c>
      <c r="BA3059" s="5">
        <f>IF(Q3059&gt;0,RANK(Q3059,(N3059:P3059,Q3059:AE3059)),0)</f>
        <v>3</v>
      </c>
      <c r="BB3059" s="5">
        <f>IF(R3059&gt;0,RANK(R3059,(N3059:P3059,Q3059:AE3059)),0)</f>
        <v>0</v>
      </c>
      <c r="BC3059" s="5">
        <f>IF(T3059&gt;0,RANK(T3059,(N3059:P3059,Q3059:AE3059)),0)</f>
        <v>0</v>
      </c>
      <c r="BD3059" s="5">
        <f>IF(S3059&gt;0,RANK(S3059,(N3059:P3059,Q3059:AE3059)),0)</f>
        <v>0</v>
      </c>
      <c r="BE3059" s="2">
        <f t="shared" si="1172"/>
        <v>1.3366264710155456E-2</v>
      </c>
      <c r="BF3059" s="2">
        <f t="shared" si="1173"/>
        <v>0</v>
      </c>
      <c r="BG3059" s="2">
        <f t="shared" si="1174"/>
        <v>0</v>
      </c>
      <c r="BH3059" s="2">
        <f t="shared" si="1175"/>
        <v>0</v>
      </c>
      <c r="BJ3059" t="s">
        <v>63</v>
      </c>
      <c r="BK3059" t="s">
        <v>1594</v>
      </c>
      <c r="BL3059">
        <v>2</v>
      </c>
      <c r="BN3059" s="112">
        <v>51</v>
      </c>
      <c r="BO3059" s="114">
        <v>830</v>
      </c>
      <c r="BP3059" s="118">
        <f t="shared" si="1167"/>
        <v>51830</v>
      </c>
      <c r="BQ3059" s="118">
        <f t="shared" si="1166"/>
        <v>51830</v>
      </c>
      <c r="BR3059" s="5" t="s">
        <v>1248</v>
      </c>
    </row>
    <row r="3060" spans="1:86" ht="15" hidden="1" customHeight="1" outlineLevel="1">
      <c r="A3060" t="s">
        <v>892</v>
      </c>
      <c r="B3060" t="s">
        <v>1594</v>
      </c>
      <c r="C3060" s="1">
        <f t="shared" si="1176"/>
        <v>12106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0</v>
      </c>
      <c r="G3060" s="129">
        <f t="shared" si="1155"/>
        <v>1389</v>
      </c>
      <c r="H3060" s="134">
        <f t="shared" si="1156"/>
        <v>0.11473649430034694</v>
      </c>
      <c r="I3060" s="2"/>
      <c r="J3060" s="2">
        <f t="shared" si="1168"/>
        <v>0.54601024285478272</v>
      </c>
      <c r="K3060" s="2">
        <f t="shared" si="1169"/>
        <v>0.43127374855443584</v>
      </c>
      <c r="L3060" s="2">
        <f t="shared" si="1171"/>
        <v>0</v>
      </c>
      <c r="M3060" s="2">
        <f t="shared" si="1170"/>
        <v>2.2716008590781434E-2</v>
      </c>
      <c r="N3060" s="63">
        <v>6610</v>
      </c>
      <c r="O3060" s="63">
        <v>5221</v>
      </c>
      <c r="P3060" s="63">
        <v>0</v>
      </c>
      <c r="Q3060" s="63">
        <v>213</v>
      </c>
      <c r="R3060" s="63">
        <v>0</v>
      </c>
      <c r="S3060" s="63">
        <v>0</v>
      </c>
      <c r="T3060" s="63">
        <v>0</v>
      </c>
      <c r="U3060" s="63">
        <v>0</v>
      </c>
      <c r="V3060" s="63">
        <v>0</v>
      </c>
      <c r="W3060" s="63">
        <v>62</v>
      </c>
      <c r="X3060" s="63">
        <v>0</v>
      </c>
      <c r="Y3060" s="63">
        <v>0</v>
      </c>
      <c r="Z3060" s="63">
        <v>0</v>
      </c>
      <c r="AA3060" s="63">
        <v>0</v>
      </c>
      <c r="AB3060" s="63">
        <v>0</v>
      </c>
      <c r="AC3060" s="63">
        <v>0</v>
      </c>
      <c r="AD3060" s="63">
        <v>0</v>
      </c>
      <c r="AE3060" s="63">
        <v>0</v>
      </c>
      <c r="AF3060" s="63">
        <v>0</v>
      </c>
      <c r="AG3060" s="63">
        <v>0</v>
      </c>
      <c r="AH3060" s="63">
        <v>0</v>
      </c>
      <c r="AI3060" s="63">
        <v>0</v>
      </c>
      <c r="AJ3060" s="63">
        <v>0</v>
      </c>
      <c r="AK3060" s="63">
        <v>0</v>
      </c>
      <c r="AL3060" s="63">
        <v>0</v>
      </c>
      <c r="AM3060" s="63">
        <v>0</v>
      </c>
      <c r="AN3060" s="63">
        <v>0</v>
      </c>
      <c r="AO3060" s="63">
        <v>0</v>
      </c>
      <c r="AP3060" s="63">
        <v>0</v>
      </c>
      <c r="AQ3060" s="63">
        <v>0</v>
      </c>
      <c r="AR3060" s="63">
        <v>0</v>
      </c>
      <c r="AS3060" s="63">
        <v>0</v>
      </c>
      <c r="AT3060" s="63">
        <v>0</v>
      </c>
      <c r="AU3060" s="63">
        <v>0</v>
      </c>
      <c r="AV3060" s="63">
        <v>0</v>
      </c>
      <c r="AW3060" s="63">
        <v>0</v>
      </c>
      <c r="AX3060" s="63">
        <v>0</v>
      </c>
      <c r="AY3060" s="63">
        <v>0</v>
      </c>
      <c r="BA3060" s="5">
        <f>IF(Q3060&gt;0,RANK(Q3060,(N3060:P3060,Q3060:AE3060)),0)</f>
        <v>3</v>
      </c>
      <c r="BB3060" s="5">
        <f>IF(R3060&gt;0,RANK(R3060,(N3060:P3060,Q3060:AE3060)),0)</f>
        <v>0</v>
      </c>
      <c r="BC3060" s="5">
        <f>IF(T3060&gt;0,RANK(T3060,(N3060:P3060,Q3060:AE3060)),0)</f>
        <v>0</v>
      </c>
      <c r="BD3060" s="5">
        <f>IF(S3060&gt;0,RANK(S3060,(N3060:P3060,Q3060:AE3060)),0)</f>
        <v>0</v>
      </c>
      <c r="BE3060" s="2">
        <f t="shared" si="1172"/>
        <v>1.7594581199405254E-2</v>
      </c>
      <c r="BF3060" s="2">
        <f t="shared" si="1173"/>
        <v>0</v>
      </c>
      <c r="BG3060" s="2">
        <f t="shared" si="1174"/>
        <v>0</v>
      </c>
      <c r="BH3060" s="2">
        <f t="shared" si="1175"/>
        <v>0</v>
      </c>
      <c r="BJ3060" t="s">
        <v>892</v>
      </c>
      <c r="BK3060" t="s">
        <v>1594</v>
      </c>
      <c r="BL3060">
        <v>10</v>
      </c>
      <c r="BN3060" s="112">
        <v>51</v>
      </c>
      <c r="BO3060" s="114">
        <v>840</v>
      </c>
      <c r="BP3060" s="118">
        <f t="shared" si="1167"/>
        <v>51840</v>
      </c>
      <c r="BQ3060" s="118">
        <f t="shared" si="1166"/>
        <v>51840</v>
      </c>
      <c r="BR3060" s="5" t="s">
        <v>1248</v>
      </c>
    </row>
    <row r="3061" spans="1:86" ht="15" customHeight="1" collapsed="1">
      <c r="A3061" t="s">
        <v>1007</v>
      </c>
      <c r="B3061" t="s">
        <v>544</v>
      </c>
      <c r="C3061" s="1">
        <f t="shared" si="1176"/>
        <v>4460524</v>
      </c>
      <c r="D3061" s="5">
        <f>IF(N3061&gt;0, RANK(N3061,(N3061:P3061,Q3061:AE3061)),0)</f>
        <v>1</v>
      </c>
      <c r="E3061" s="5">
        <f>IF(O3061&gt;0,RANK(O3061,(N3061:P3061,Q3061:AE3061)),0)</f>
        <v>2</v>
      </c>
      <c r="F3061" s="5">
        <f>IF(P3061&gt;0,RANK(P3061,(N3061:P3061,Q3061:AE3061)),0)</f>
        <v>0</v>
      </c>
      <c r="G3061" s="129">
        <f t="shared" si="1155"/>
        <v>451138</v>
      </c>
      <c r="H3061" s="134">
        <f t="shared" si="1156"/>
        <v>0.10114013510520288</v>
      </c>
      <c r="I3061" s="2"/>
      <c r="J3061" s="2">
        <f t="shared" si="1168"/>
        <v>0.54109517177802424</v>
      </c>
      <c r="K3061" s="2">
        <f t="shared" si="1169"/>
        <v>0.43995503667282138</v>
      </c>
      <c r="L3061" s="2">
        <f t="shared" si="1171"/>
        <v>0</v>
      </c>
      <c r="M3061" s="2">
        <f t="shared" si="1170"/>
        <v>1.8949791549154382E-2</v>
      </c>
      <c r="N3061" s="63">
        <v>2413568</v>
      </c>
      <c r="O3061" s="63">
        <v>1962430</v>
      </c>
      <c r="P3061" s="63">
        <v>0</v>
      </c>
      <c r="Q3061" s="63">
        <v>64761</v>
      </c>
      <c r="R3061" s="63">
        <v>0</v>
      </c>
      <c r="S3061" s="63">
        <v>0</v>
      </c>
      <c r="T3061" s="63">
        <v>0</v>
      </c>
      <c r="U3061" s="63">
        <v>0</v>
      </c>
      <c r="V3061" s="63">
        <v>0</v>
      </c>
      <c r="W3061" s="63">
        <v>19765</v>
      </c>
      <c r="X3061" s="63">
        <v>0</v>
      </c>
      <c r="Y3061" s="63">
        <v>0</v>
      </c>
      <c r="Z3061" s="63">
        <v>0</v>
      </c>
      <c r="AA3061" s="63">
        <v>0</v>
      </c>
      <c r="AB3061" s="63">
        <v>0</v>
      </c>
      <c r="AC3061" s="63">
        <v>0</v>
      </c>
      <c r="AD3061" s="63">
        <v>0</v>
      </c>
      <c r="AE3061" s="63">
        <v>0</v>
      </c>
      <c r="AF3061" s="63">
        <v>0</v>
      </c>
      <c r="AG3061" s="63">
        <v>0</v>
      </c>
      <c r="AH3061" s="63">
        <v>0</v>
      </c>
      <c r="AI3061" s="63">
        <v>0</v>
      </c>
      <c r="AJ3061" s="63">
        <v>0</v>
      </c>
      <c r="AK3061" s="63">
        <v>0</v>
      </c>
      <c r="AL3061" s="63">
        <v>0</v>
      </c>
      <c r="AM3061" s="63">
        <v>0</v>
      </c>
      <c r="AN3061" s="63">
        <v>0</v>
      </c>
      <c r="AO3061" s="63">
        <v>0</v>
      </c>
      <c r="AP3061" s="63">
        <v>0</v>
      </c>
      <c r="AQ3061" s="63">
        <v>0</v>
      </c>
      <c r="AR3061" s="63">
        <v>0</v>
      </c>
      <c r="AS3061" s="63">
        <v>0</v>
      </c>
      <c r="AT3061" s="63">
        <v>0</v>
      </c>
      <c r="AU3061" s="63">
        <v>0</v>
      </c>
      <c r="AV3061" s="63">
        <v>0</v>
      </c>
      <c r="AW3061" s="63">
        <v>0</v>
      </c>
      <c r="AX3061" s="63">
        <v>0</v>
      </c>
      <c r="AY3061" s="63">
        <v>0</v>
      </c>
      <c r="BA3061" s="5">
        <f>IF(Q3061&gt;0,RANK(Q3061,(N3061:P3061,Q3061:AE3061)),0)</f>
        <v>3</v>
      </c>
      <c r="BB3061" s="5">
        <f>IF(R3061&gt;0,RANK(R3061,(N3061:P3061,Q3061:AE3061)),0)</f>
        <v>0</v>
      </c>
      <c r="BC3061" s="5">
        <f>IF(T3061&gt;0,RANK(T3061,(N3061:P3061,Q3061:AE3061)),0)</f>
        <v>0</v>
      </c>
      <c r="BD3061" s="5">
        <f>IF(S3061&gt;0,RANK(S3061,(N3061:P3061,Q3061:AE3061)),0)</f>
        <v>0</v>
      </c>
      <c r="BE3061" s="2">
        <f t="shared" si="1172"/>
        <v>1.4518697803217739E-2</v>
      </c>
      <c r="BF3061" s="2">
        <f t="shared" si="1173"/>
        <v>0</v>
      </c>
      <c r="BG3061" s="2">
        <f t="shared" si="1174"/>
        <v>0</v>
      </c>
      <c r="BH3061" s="2">
        <f t="shared" si="1175"/>
        <v>0</v>
      </c>
      <c r="BJ3061" t="s">
        <v>1007</v>
      </c>
      <c r="BK3061" t="s">
        <v>544</v>
      </c>
      <c r="BN3061" s="112">
        <v>51</v>
      </c>
      <c r="BO3061" s="114"/>
      <c r="BP3061" s="112">
        <v>51</v>
      </c>
      <c r="BQ3061" s="112">
        <f t="shared" si="1166"/>
        <v>51</v>
      </c>
      <c r="BR3061" s="5" t="s">
        <v>710</v>
      </c>
      <c r="CE3061" s="63">
        <v>0</v>
      </c>
    </row>
    <row r="3062" spans="1:86" ht="15" customHeight="1">
      <c r="C3062" s="1"/>
      <c r="E3062" s="5"/>
      <c r="F3062" s="5"/>
      <c r="G3062" s="129"/>
      <c r="H3062" s="134"/>
      <c r="I3062" s="2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BA3062" s="5"/>
      <c r="BB3062" s="5"/>
      <c r="BC3062" s="5"/>
      <c r="BD3062" s="5"/>
      <c r="BN3062" s="112"/>
      <c r="BO3062" s="114"/>
      <c r="BP3062" s="118"/>
      <c r="BQ3062" s="118"/>
      <c r="CE3062" s="129"/>
      <c r="CG3062" s="129"/>
      <c r="CH3062" s="129"/>
    </row>
    <row r="3063" spans="1:86" ht="15" hidden="1" customHeight="1" outlineLevel="1">
      <c r="A3063" t="s">
        <v>1025</v>
      </c>
      <c r="B3063" t="s">
        <v>816</v>
      </c>
      <c r="C3063" s="1">
        <f t="shared" ref="C3063:C3102" si="1177">SUM(N3063:AY3063)</f>
        <v>5862</v>
      </c>
      <c r="D3063" s="5">
        <f>IF(N3063&gt;0, RANK(N3063,(N3063:P3063,Q3063:AE3063)),0)</f>
        <v>2</v>
      </c>
      <c r="E3063" s="5">
        <f>IF(O3063&gt;0,RANK(O3063,(N3063:P3063,Q3063:AE3063)),0)</f>
        <v>1</v>
      </c>
      <c r="F3063" s="5">
        <f>IF(P3063&gt;0,RANK(P3063,(N3063:P3063,Q3063:AE3063)),0)</f>
        <v>0</v>
      </c>
      <c r="G3063" s="129">
        <f t="shared" si="1155"/>
        <v>2093</v>
      </c>
      <c r="H3063" s="134">
        <f t="shared" si="1156"/>
        <v>0.35704537700443534</v>
      </c>
      <c r="I3063" s="2"/>
      <c r="J3063" s="2">
        <f t="shared" ref="J3063:J3102" si="1178">IF($C3063=0,"-",N3063/$C3063)</f>
        <v>0.3094506994199932</v>
      </c>
      <c r="K3063" s="2">
        <f t="shared" ref="K3063:K3102" si="1179">IF($C3063=0,"-",O3063/$C3063)</f>
        <v>0.66649607642442854</v>
      </c>
      <c r="L3063" s="2">
        <f t="shared" ref="L3063:L3101" si="1180">IF($C3063=0,"-",IF(P3063="",0,P3063/$C3063))</f>
        <v>0</v>
      </c>
      <c r="M3063" s="2">
        <f t="shared" ref="M3063:M3102" si="1181">IF(C3063=0,"-",(1-J3063-K3063-L3063))</f>
        <v>2.4053224155578201E-2</v>
      </c>
      <c r="N3063" s="63">
        <v>1814</v>
      </c>
      <c r="O3063" s="63">
        <v>3907</v>
      </c>
      <c r="P3063" s="63">
        <v>0</v>
      </c>
      <c r="Q3063" s="63">
        <v>82</v>
      </c>
      <c r="R3063" s="63">
        <v>18</v>
      </c>
      <c r="S3063" s="63">
        <v>0</v>
      </c>
      <c r="T3063" s="63">
        <v>0</v>
      </c>
      <c r="U3063" s="63">
        <v>0</v>
      </c>
      <c r="V3063" s="63">
        <v>10</v>
      </c>
      <c r="W3063" s="63">
        <v>26</v>
      </c>
      <c r="X3063" s="63">
        <v>5</v>
      </c>
      <c r="Y3063" s="63">
        <v>0</v>
      </c>
      <c r="Z3063" s="63">
        <v>0</v>
      </c>
      <c r="AA3063" s="63">
        <v>0</v>
      </c>
      <c r="AB3063" s="63">
        <v>0</v>
      </c>
      <c r="AC3063" s="63">
        <v>0</v>
      </c>
      <c r="AD3063" s="63">
        <v>0</v>
      </c>
      <c r="AE3063" s="63">
        <v>0</v>
      </c>
      <c r="AF3063" s="63">
        <v>0</v>
      </c>
      <c r="AG3063" s="63">
        <v>0</v>
      </c>
      <c r="AH3063" s="63">
        <v>0</v>
      </c>
      <c r="AI3063" s="63">
        <v>0</v>
      </c>
      <c r="AJ3063" s="63">
        <v>0</v>
      </c>
      <c r="AK3063" s="63">
        <v>0</v>
      </c>
      <c r="AL3063" s="63">
        <v>0</v>
      </c>
      <c r="AM3063" s="63">
        <v>0</v>
      </c>
      <c r="AN3063" s="63">
        <v>0</v>
      </c>
      <c r="AO3063" s="63">
        <v>0</v>
      </c>
      <c r="AP3063" s="63">
        <v>0</v>
      </c>
      <c r="AQ3063" s="63">
        <v>0</v>
      </c>
      <c r="AR3063" s="63">
        <v>0</v>
      </c>
      <c r="AS3063" s="63">
        <v>0</v>
      </c>
      <c r="AT3063" s="63">
        <v>0</v>
      </c>
      <c r="AU3063" s="63">
        <v>0</v>
      </c>
      <c r="AV3063" s="63">
        <v>0</v>
      </c>
      <c r="AW3063" s="63">
        <v>0</v>
      </c>
      <c r="AX3063" s="63">
        <v>0</v>
      </c>
      <c r="AY3063" s="63">
        <v>0</v>
      </c>
      <c r="BA3063" s="5">
        <f>IF(Q3063&gt;0,RANK(Q3063,(N3063:P3063,Q3063:AE3063)),0)</f>
        <v>3</v>
      </c>
      <c r="BB3063" s="5">
        <f>IF(R3063&gt;0,RANK(R3063,(N3063:P3063,Q3063:AE3063)),0)</f>
        <v>5</v>
      </c>
      <c r="BC3063" s="5">
        <f>IF(T3063&gt;0,RANK(T3063,(N3063:P3063,Q3063:AE3063)),0)</f>
        <v>0</v>
      </c>
      <c r="BD3063" s="5">
        <f>IF(S3063&gt;0,RANK(S3063,(N3063:P3063,Q3063:AE3063)),0)</f>
        <v>0</v>
      </c>
      <c r="BE3063" s="2">
        <f t="shared" ref="BE3063:BE3102" si="1182">IF($C3063=0,"-",Q3063/$C3063)</f>
        <v>1.3988399863527807E-2</v>
      </c>
      <c r="BF3063" s="2">
        <f t="shared" ref="BF3063:BF3102" si="1183">IF($C3063=0,"-",R3063/$C3063)</f>
        <v>3.0706243602865915E-3</v>
      </c>
      <c r="BG3063" s="2">
        <f t="shared" ref="BG3063:BG3102" si="1184">IF($C3063=0,"-",T3063/$C3063)</f>
        <v>0</v>
      </c>
      <c r="BH3063" s="2">
        <f t="shared" ref="BH3063:BH3102" si="1185">IF($C3063=0,"-",S3063/$C3063)</f>
        <v>0</v>
      </c>
      <c r="BJ3063" t="s">
        <v>1025</v>
      </c>
      <c r="BK3063" t="s">
        <v>816</v>
      </c>
      <c r="BL3063">
        <v>4</v>
      </c>
      <c r="BN3063" s="112">
        <v>53</v>
      </c>
      <c r="BO3063" s="114">
        <v>1</v>
      </c>
      <c r="BP3063" s="118">
        <f t="shared" si="1167"/>
        <v>53001</v>
      </c>
      <c r="BQ3063" s="118">
        <f t="shared" si="1166"/>
        <v>53001</v>
      </c>
      <c r="BR3063" s="5" t="s">
        <v>3151</v>
      </c>
      <c r="BV3063" s="63"/>
      <c r="CB3063" s="129"/>
      <c r="CC3063" s="63">
        <f t="shared" ref="CC3063:CC3102" si="1186">C3063-CD3063</f>
        <v>5862</v>
      </c>
      <c r="CE3063" s="129"/>
    </row>
    <row r="3064" spans="1:86" ht="15" hidden="1" customHeight="1" outlineLevel="1">
      <c r="A3064" t="s">
        <v>1745</v>
      </c>
      <c r="B3064" t="s">
        <v>816</v>
      </c>
      <c r="C3064" s="1">
        <f t="shared" si="1177"/>
        <v>11951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>
        <f>IF(P3064&gt;0,RANK(P3064,(N3064:P3064,Q3064:AE3064)),0)</f>
        <v>0</v>
      </c>
      <c r="G3064" s="129">
        <f t="shared" si="1155"/>
        <v>3069</v>
      </c>
      <c r="H3064" s="134">
        <f t="shared" si="1156"/>
        <v>0.2567985942598946</v>
      </c>
      <c r="I3064" s="2"/>
      <c r="J3064" s="2">
        <f t="shared" si="1178"/>
        <v>0.35561877667140823</v>
      </c>
      <c r="K3064" s="2">
        <f t="shared" si="1179"/>
        <v>0.61241737093130277</v>
      </c>
      <c r="L3064" s="2">
        <f t="shared" si="1180"/>
        <v>0</v>
      </c>
      <c r="M3064" s="2">
        <f t="shared" si="1181"/>
        <v>3.1963852397288939E-2</v>
      </c>
      <c r="N3064" s="63">
        <v>4250</v>
      </c>
      <c r="O3064" s="63">
        <v>7319</v>
      </c>
      <c r="P3064" s="63">
        <v>0</v>
      </c>
      <c r="Q3064" s="63">
        <v>260</v>
      </c>
      <c r="R3064" s="63">
        <v>36</v>
      </c>
      <c r="S3064" s="63">
        <v>0</v>
      </c>
      <c r="T3064" s="63">
        <v>0</v>
      </c>
      <c r="U3064" s="63">
        <v>0</v>
      </c>
      <c r="V3064" s="63">
        <v>9</v>
      </c>
      <c r="W3064" s="63">
        <v>71</v>
      </c>
      <c r="X3064" s="63">
        <v>6</v>
      </c>
      <c r="Y3064" s="63">
        <v>0</v>
      </c>
      <c r="Z3064" s="63">
        <v>0</v>
      </c>
      <c r="AA3064" s="63">
        <v>0</v>
      </c>
      <c r="AB3064" s="63">
        <v>0</v>
      </c>
      <c r="AC3064" s="63">
        <v>0</v>
      </c>
      <c r="AD3064" s="63">
        <v>0</v>
      </c>
      <c r="AE3064" s="63">
        <v>0</v>
      </c>
      <c r="AF3064" s="63">
        <v>0</v>
      </c>
      <c r="AG3064" s="63">
        <v>0</v>
      </c>
      <c r="AH3064" s="63">
        <v>0</v>
      </c>
      <c r="AI3064" s="63">
        <v>0</v>
      </c>
      <c r="AJ3064" s="63">
        <v>0</v>
      </c>
      <c r="AK3064" s="63">
        <v>0</v>
      </c>
      <c r="AL3064" s="63">
        <v>0</v>
      </c>
      <c r="AM3064" s="63">
        <v>0</v>
      </c>
      <c r="AN3064" s="63">
        <v>0</v>
      </c>
      <c r="AO3064" s="63">
        <v>0</v>
      </c>
      <c r="AP3064" s="63">
        <v>0</v>
      </c>
      <c r="AQ3064" s="63">
        <v>0</v>
      </c>
      <c r="AR3064" s="63">
        <v>0</v>
      </c>
      <c r="AS3064" s="63">
        <v>0</v>
      </c>
      <c r="AT3064" s="63">
        <v>0</v>
      </c>
      <c r="AU3064" s="63">
        <v>0</v>
      </c>
      <c r="AV3064" s="63">
        <v>0</v>
      </c>
      <c r="AW3064" s="63">
        <v>0</v>
      </c>
      <c r="AX3064" s="63">
        <v>0</v>
      </c>
      <c r="AY3064" s="63">
        <v>0</v>
      </c>
      <c r="BA3064" s="5">
        <f>IF(Q3064&gt;0,RANK(Q3064,(N3064:P3064,Q3064:AE3064)),0)</f>
        <v>3</v>
      </c>
      <c r="BB3064" s="5">
        <f>IF(R3064&gt;0,RANK(R3064,(N3064:P3064,Q3064:AE3064)),0)</f>
        <v>5</v>
      </c>
      <c r="BC3064" s="5">
        <f>IF(T3064&gt;0,RANK(T3064,(N3064:P3064,Q3064:AE3064)),0)</f>
        <v>0</v>
      </c>
      <c r="BD3064" s="5">
        <f>IF(S3064&gt;0,RANK(S3064,(N3064:P3064,Q3064:AE3064)),0)</f>
        <v>0</v>
      </c>
      <c r="BE3064" s="2">
        <f t="shared" si="1182"/>
        <v>2.1755501631662622E-2</v>
      </c>
      <c r="BF3064" s="2">
        <f t="shared" si="1183"/>
        <v>3.0123002259225171E-3</v>
      </c>
      <c r="BG3064" s="2">
        <f t="shared" si="1184"/>
        <v>0</v>
      </c>
      <c r="BH3064" s="2">
        <f t="shared" si="1185"/>
        <v>0</v>
      </c>
      <c r="BJ3064" t="s">
        <v>1745</v>
      </c>
      <c r="BK3064" t="s">
        <v>816</v>
      </c>
      <c r="BL3064">
        <v>5</v>
      </c>
      <c r="BN3064" s="112">
        <v>53</v>
      </c>
      <c r="BO3064" s="114">
        <v>3</v>
      </c>
      <c r="BP3064" s="118">
        <f t="shared" si="1167"/>
        <v>53003</v>
      </c>
      <c r="BQ3064" s="118">
        <f t="shared" si="1166"/>
        <v>53003</v>
      </c>
      <c r="BR3064" s="5" t="s">
        <v>3151</v>
      </c>
      <c r="BV3064" s="63"/>
      <c r="CC3064" s="63">
        <f t="shared" si="1186"/>
        <v>11951</v>
      </c>
      <c r="CE3064" s="129"/>
    </row>
    <row r="3065" spans="1:86" ht="15" hidden="1" customHeight="1" outlineLevel="1">
      <c r="A3065" t="s">
        <v>1097</v>
      </c>
      <c r="B3065" t="s">
        <v>816</v>
      </c>
      <c r="C3065" s="1">
        <f t="shared" si="1177"/>
        <v>103033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>
        <f>IF(P3065&gt;0,RANK(P3065,(N3065:P3065,Q3065:AE3065)),0)</f>
        <v>0</v>
      </c>
      <c r="G3065" s="129">
        <f t="shared" si="1155"/>
        <v>21659</v>
      </c>
      <c r="H3065" s="134">
        <f t="shared" si="1156"/>
        <v>0.21021420321644521</v>
      </c>
      <c r="I3065" s="2"/>
      <c r="J3065" s="2">
        <f t="shared" si="1178"/>
        <v>0.37566604874166531</v>
      </c>
      <c r="K3065" s="2">
        <f t="shared" si="1179"/>
        <v>0.58588025195811055</v>
      </c>
      <c r="L3065" s="2">
        <f t="shared" si="1180"/>
        <v>0</v>
      </c>
      <c r="M3065" s="2">
        <f t="shared" si="1181"/>
        <v>3.8453699300224131E-2</v>
      </c>
      <c r="N3065" s="63">
        <v>38706</v>
      </c>
      <c r="O3065" s="63">
        <v>60365</v>
      </c>
      <c r="P3065" s="63">
        <v>0</v>
      </c>
      <c r="Q3065" s="63">
        <v>2706</v>
      </c>
      <c r="R3065" s="63">
        <v>354</v>
      </c>
      <c r="S3065" s="63">
        <v>0</v>
      </c>
      <c r="T3065" s="63">
        <v>0</v>
      </c>
      <c r="U3065" s="63">
        <v>0</v>
      </c>
      <c r="V3065" s="63">
        <v>119</v>
      </c>
      <c r="W3065" s="63">
        <v>726</v>
      </c>
      <c r="X3065" s="63">
        <v>57</v>
      </c>
      <c r="Y3065" s="63">
        <v>0</v>
      </c>
      <c r="Z3065" s="63">
        <v>0</v>
      </c>
      <c r="AA3065" s="63">
        <v>0</v>
      </c>
      <c r="AB3065" s="63">
        <v>0</v>
      </c>
      <c r="AC3065" s="63">
        <v>0</v>
      </c>
      <c r="AD3065" s="63">
        <v>0</v>
      </c>
      <c r="AE3065" s="63">
        <v>0</v>
      </c>
      <c r="AF3065" s="63">
        <v>0</v>
      </c>
      <c r="AG3065" s="63">
        <v>0</v>
      </c>
      <c r="AH3065" s="63">
        <v>0</v>
      </c>
      <c r="AI3065" s="63">
        <v>0</v>
      </c>
      <c r="AJ3065" s="63">
        <v>0</v>
      </c>
      <c r="AK3065" s="63">
        <v>0</v>
      </c>
      <c r="AL3065" s="63">
        <v>0</v>
      </c>
      <c r="AM3065" s="63">
        <v>0</v>
      </c>
      <c r="AN3065" s="63">
        <v>0</v>
      </c>
      <c r="AO3065" s="63">
        <v>0</v>
      </c>
      <c r="AP3065" s="63">
        <v>0</v>
      </c>
      <c r="AQ3065" s="63">
        <v>0</v>
      </c>
      <c r="AR3065" s="63">
        <v>0</v>
      </c>
      <c r="AS3065" s="63">
        <v>0</v>
      </c>
      <c r="AT3065" s="63">
        <v>0</v>
      </c>
      <c r="AU3065" s="63">
        <v>0</v>
      </c>
      <c r="AV3065" s="63">
        <v>0</v>
      </c>
      <c r="AW3065" s="63">
        <v>0</v>
      </c>
      <c r="AX3065" s="63">
        <v>0</v>
      </c>
      <c r="AY3065" s="63">
        <v>0</v>
      </c>
      <c r="BA3065" s="5">
        <f>IF(Q3065&gt;0,RANK(Q3065,(N3065:P3065,Q3065:AE3065)),0)</f>
        <v>3</v>
      </c>
      <c r="BB3065" s="5">
        <f>IF(R3065&gt;0,RANK(R3065,(N3065:P3065,Q3065:AE3065)),0)</f>
        <v>5</v>
      </c>
      <c r="BC3065" s="5">
        <f>IF(T3065&gt;0,RANK(T3065,(N3065:P3065,Q3065:AE3065)),0)</f>
        <v>0</v>
      </c>
      <c r="BD3065" s="5">
        <f>IF(S3065&gt;0,RANK(S3065,(N3065:P3065,Q3065:AE3065)),0)</f>
        <v>0</v>
      </c>
      <c r="BE3065" s="2">
        <f t="shared" si="1182"/>
        <v>2.6263430163151611E-2</v>
      </c>
      <c r="BF3065" s="2">
        <f t="shared" si="1183"/>
        <v>3.435792416022051E-3</v>
      </c>
      <c r="BG3065" s="2">
        <f t="shared" si="1184"/>
        <v>0</v>
      </c>
      <c r="BH3065" s="2">
        <f t="shared" si="1185"/>
        <v>0</v>
      </c>
      <c r="BJ3065" t="s">
        <v>1097</v>
      </c>
      <c r="BK3065" t="s">
        <v>816</v>
      </c>
      <c r="BL3065">
        <v>4</v>
      </c>
      <c r="BN3065" s="112">
        <v>53</v>
      </c>
      <c r="BO3065" s="114">
        <v>5</v>
      </c>
      <c r="BP3065" s="118">
        <f t="shared" si="1167"/>
        <v>53005</v>
      </c>
      <c r="BQ3065" s="118">
        <f t="shared" si="1166"/>
        <v>53005</v>
      </c>
      <c r="BR3065" s="5" t="s">
        <v>3151</v>
      </c>
      <c r="BV3065" s="63"/>
      <c r="CC3065" s="63">
        <f t="shared" si="1186"/>
        <v>103033</v>
      </c>
    </row>
    <row r="3066" spans="1:86" ht="15" hidden="1" customHeight="1" outlineLevel="1">
      <c r="A3066" t="s">
        <v>184</v>
      </c>
      <c r="B3066" t="s">
        <v>816</v>
      </c>
      <c r="C3066" s="1">
        <f t="shared" si="1177"/>
        <v>43306</v>
      </c>
      <c r="D3066" s="5">
        <f>IF(N3066&gt;0, RANK(N3066,(N3066:P3066,Q3066:AE3066)),0)</f>
        <v>2</v>
      </c>
      <c r="E3066" s="5">
        <f>IF(O3066&gt;0,RANK(O3066,(N3066:P3066,Q3066:AE3066)),0)</f>
        <v>1</v>
      </c>
      <c r="F3066" s="5">
        <f>IF(P3066&gt;0,RANK(P3066,(N3066:P3066,Q3066:AE3066)),0)</f>
        <v>0</v>
      </c>
      <c r="G3066" s="129">
        <f t="shared" si="1155"/>
        <v>3397</v>
      </c>
      <c r="H3066" s="134">
        <f t="shared" si="1156"/>
        <v>7.8441786357548601E-2</v>
      </c>
      <c r="I3066" s="2"/>
      <c r="J3066" s="2">
        <f t="shared" si="1178"/>
        <v>0.44679721054819194</v>
      </c>
      <c r="K3066" s="2">
        <f t="shared" si="1179"/>
        <v>0.5252389969057405</v>
      </c>
      <c r="L3066" s="2">
        <f t="shared" si="1180"/>
        <v>0</v>
      </c>
      <c r="M3066" s="2">
        <f t="shared" si="1181"/>
        <v>2.7963792546067623E-2</v>
      </c>
      <c r="N3066" s="63">
        <v>19349</v>
      </c>
      <c r="O3066" s="63">
        <v>22746</v>
      </c>
      <c r="P3066" s="63">
        <v>0</v>
      </c>
      <c r="Q3066" s="63">
        <v>709</v>
      </c>
      <c r="R3066" s="63">
        <v>156</v>
      </c>
      <c r="S3066" s="63">
        <v>0</v>
      </c>
      <c r="T3066" s="63">
        <v>0</v>
      </c>
      <c r="U3066" s="63">
        <v>0</v>
      </c>
      <c r="V3066" s="63">
        <v>44</v>
      </c>
      <c r="W3066" s="63">
        <v>281</v>
      </c>
      <c r="X3066" s="63">
        <v>21</v>
      </c>
      <c r="Y3066" s="63">
        <v>0</v>
      </c>
      <c r="Z3066" s="63">
        <v>0</v>
      </c>
      <c r="AA3066" s="63">
        <v>0</v>
      </c>
      <c r="AB3066" s="63">
        <v>0</v>
      </c>
      <c r="AC3066" s="63">
        <v>0</v>
      </c>
      <c r="AD3066" s="63">
        <v>0</v>
      </c>
      <c r="AE3066" s="63">
        <v>0</v>
      </c>
      <c r="AF3066" s="63">
        <v>0</v>
      </c>
      <c r="AG3066" s="63">
        <v>0</v>
      </c>
      <c r="AH3066" s="63">
        <v>0</v>
      </c>
      <c r="AI3066" s="63">
        <v>0</v>
      </c>
      <c r="AJ3066" s="63">
        <v>0</v>
      </c>
      <c r="AK3066" s="63">
        <v>0</v>
      </c>
      <c r="AL3066" s="63">
        <v>0</v>
      </c>
      <c r="AM3066" s="63">
        <v>0</v>
      </c>
      <c r="AN3066" s="63">
        <v>0</v>
      </c>
      <c r="AO3066" s="63">
        <v>0</v>
      </c>
      <c r="AP3066" s="63">
        <v>0</v>
      </c>
      <c r="AQ3066" s="63">
        <v>0</v>
      </c>
      <c r="AR3066" s="63">
        <v>0</v>
      </c>
      <c r="AS3066" s="63">
        <v>0</v>
      </c>
      <c r="AT3066" s="63">
        <v>0</v>
      </c>
      <c r="AU3066" s="63">
        <v>0</v>
      </c>
      <c r="AV3066" s="63">
        <v>0</v>
      </c>
      <c r="AW3066" s="63">
        <v>0</v>
      </c>
      <c r="AX3066" s="63">
        <v>0</v>
      </c>
      <c r="AY3066" s="63">
        <v>0</v>
      </c>
      <c r="BA3066" s="5">
        <f>IF(Q3066&gt;0,RANK(Q3066,(N3066:P3066,Q3066:AE3066)),0)</f>
        <v>3</v>
      </c>
      <c r="BB3066" s="5">
        <f>IF(R3066&gt;0,RANK(R3066,(N3066:P3066,Q3066:AE3066)),0)</f>
        <v>5</v>
      </c>
      <c r="BC3066" s="5">
        <f>IF(T3066&gt;0,RANK(T3066,(N3066:P3066,Q3066:AE3066)),0)</f>
        <v>0</v>
      </c>
      <c r="BD3066" s="5">
        <f>IF(S3066&gt;0,RANK(S3066,(N3066:P3066,Q3066:AE3066)),0)</f>
        <v>0</v>
      </c>
      <c r="BE3066" s="2">
        <f t="shared" si="1182"/>
        <v>1.63718653304392E-2</v>
      </c>
      <c r="BF3066" s="2">
        <f t="shared" si="1183"/>
        <v>3.6022722024661711E-3</v>
      </c>
      <c r="BG3066" s="2">
        <f t="shared" si="1184"/>
        <v>0</v>
      </c>
      <c r="BH3066" s="2">
        <f t="shared" si="1185"/>
        <v>0</v>
      </c>
      <c r="BJ3066" t="s">
        <v>184</v>
      </c>
      <c r="BK3066" t="s">
        <v>816</v>
      </c>
      <c r="BL3066">
        <v>8</v>
      </c>
      <c r="BN3066" s="112">
        <v>53</v>
      </c>
      <c r="BO3066" s="114">
        <v>7</v>
      </c>
      <c r="BP3066" s="118">
        <f t="shared" si="1167"/>
        <v>53007</v>
      </c>
      <c r="BQ3066" s="118">
        <f t="shared" si="1166"/>
        <v>53007</v>
      </c>
      <c r="BR3066" s="5" t="s">
        <v>3151</v>
      </c>
      <c r="BV3066" s="63"/>
      <c r="CB3066" s="129"/>
      <c r="CC3066" s="63">
        <f t="shared" si="1186"/>
        <v>43306</v>
      </c>
      <c r="CE3066" s="129"/>
    </row>
    <row r="3067" spans="1:86" ht="15" hidden="1" customHeight="1" outlineLevel="1">
      <c r="A3067" t="s">
        <v>338</v>
      </c>
      <c r="B3067" t="s">
        <v>816</v>
      </c>
      <c r="C3067" s="1">
        <f t="shared" si="1177"/>
        <v>49264</v>
      </c>
      <c r="D3067" s="5">
        <f>IF(N3067&gt;0, RANK(N3067,(N3067:P3067,Q3067:AE3067)),0)</f>
        <v>1</v>
      </c>
      <c r="E3067" s="5">
        <f>IF(O3067&gt;0,RANK(O3067,(N3067:P3067,Q3067:AE3067)),0)</f>
        <v>2</v>
      </c>
      <c r="F3067" s="5">
        <f>IF(P3067&gt;0,RANK(P3067,(N3067:P3067,Q3067:AE3067)),0)</f>
        <v>0</v>
      </c>
      <c r="G3067" s="129">
        <f t="shared" si="1155"/>
        <v>1659</v>
      </c>
      <c r="H3067" s="134">
        <f t="shared" si="1156"/>
        <v>3.3675706398181231E-2</v>
      </c>
      <c r="I3067" s="2"/>
      <c r="J3067" s="2">
        <f t="shared" si="1178"/>
        <v>0.50180659304969144</v>
      </c>
      <c r="K3067" s="2">
        <f t="shared" si="1179"/>
        <v>0.4681308866515102</v>
      </c>
      <c r="L3067" s="2">
        <f t="shared" si="1180"/>
        <v>0</v>
      </c>
      <c r="M3067" s="2">
        <f t="shared" si="1181"/>
        <v>3.0062520298798356E-2</v>
      </c>
      <c r="N3067" s="63">
        <v>24721</v>
      </c>
      <c r="O3067" s="63">
        <v>23062</v>
      </c>
      <c r="P3067" s="63">
        <v>0</v>
      </c>
      <c r="Q3067" s="63">
        <v>894</v>
      </c>
      <c r="R3067" s="63">
        <v>241</v>
      </c>
      <c r="S3067" s="63">
        <v>0</v>
      </c>
      <c r="T3067" s="63">
        <v>0</v>
      </c>
      <c r="U3067" s="63">
        <v>0</v>
      </c>
      <c r="V3067" s="63">
        <v>63</v>
      </c>
      <c r="W3067" s="63">
        <v>239</v>
      </c>
      <c r="X3067" s="63">
        <v>44</v>
      </c>
      <c r="Y3067" s="63">
        <v>0</v>
      </c>
      <c r="Z3067" s="63">
        <v>0</v>
      </c>
      <c r="AA3067" s="63">
        <v>0</v>
      </c>
      <c r="AB3067" s="63">
        <v>0</v>
      </c>
      <c r="AC3067" s="63">
        <v>0</v>
      </c>
      <c r="AD3067" s="63">
        <v>0</v>
      </c>
      <c r="AE3067" s="63">
        <v>0</v>
      </c>
      <c r="AF3067" s="63">
        <v>0</v>
      </c>
      <c r="AG3067" s="63">
        <v>0</v>
      </c>
      <c r="AH3067" s="63">
        <v>0</v>
      </c>
      <c r="AI3067" s="63">
        <v>0</v>
      </c>
      <c r="AJ3067" s="63">
        <v>0</v>
      </c>
      <c r="AK3067" s="63">
        <v>0</v>
      </c>
      <c r="AL3067" s="63">
        <v>0</v>
      </c>
      <c r="AM3067" s="63">
        <v>0</v>
      </c>
      <c r="AN3067" s="63">
        <v>0</v>
      </c>
      <c r="AO3067" s="63">
        <v>0</v>
      </c>
      <c r="AP3067" s="63">
        <v>0</v>
      </c>
      <c r="AQ3067" s="63">
        <v>0</v>
      </c>
      <c r="AR3067" s="63">
        <v>0</v>
      </c>
      <c r="AS3067" s="63">
        <v>0</v>
      </c>
      <c r="AT3067" s="63">
        <v>0</v>
      </c>
      <c r="AU3067" s="63">
        <v>0</v>
      </c>
      <c r="AV3067" s="63">
        <v>0</v>
      </c>
      <c r="AW3067" s="63">
        <v>0</v>
      </c>
      <c r="AX3067" s="63">
        <v>0</v>
      </c>
      <c r="AY3067" s="63">
        <v>0</v>
      </c>
      <c r="BA3067" s="5">
        <f>IF(Q3067&gt;0,RANK(Q3067,(N3067:P3067,Q3067:AE3067)),0)</f>
        <v>3</v>
      </c>
      <c r="BB3067" s="5">
        <f>IF(R3067&gt;0,RANK(R3067,(N3067:P3067,Q3067:AE3067)),0)</f>
        <v>4</v>
      </c>
      <c r="BC3067" s="5">
        <f>IF(T3067&gt;0,RANK(T3067,(N3067:P3067,Q3067:AE3067)),0)</f>
        <v>0</v>
      </c>
      <c r="BD3067" s="5">
        <f>IF(S3067&gt;0,RANK(S3067,(N3067:P3067,Q3067:AE3067)),0)</f>
        <v>0</v>
      </c>
      <c r="BE3067" s="2">
        <f t="shared" si="1182"/>
        <v>1.8147125690159142E-2</v>
      </c>
      <c r="BF3067" s="2">
        <f t="shared" si="1183"/>
        <v>4.8920103929847355E-3</v>
      </c>
      <c r="BG3067" s="2">
        <f t="shared" si="1184"/>
        <v>0</v>
      </c>
      <c r="BH3067" s="2">
        <f t="shared" si="1185"/>
        <v>0</v>
      </c>
      <c r="BJ3067" t="s">
        <v>338</v>
      </c>
      <c r="BK3067" t="s">
        <v>816</v>
      </c>
      <c r="BL3067">
        <v>6</v>
      </c>
      <c r="BN3067" s="112">
        <v>53</v>
      </c>
      <c r="BO3067" s="114">
        <v>9</v>
      </c>
      <c r="BP3067" s="118">
        <f t="shared" si="1167"/>
        <v>53009</v>
      </c>
      <c r="BQ3067" s="118">
        <f t="shared" si="1166"/>
        <v>53009</v>
      </c>
      <c r="BR3067" s="5" t="s">
        <v>3151</v>
      </c>
      <c r="BV3067" s="63"/>
      <c r="CC3067" s="63">
        <f t="shared" si="1186"/>
        <v>49264</v>
      </c>
    </row>
    <row r="3068" spans="1:86" ht="15" hidden="1" customHeight="1" outlineLevel="1">
      <c r="A3068" t="s">
        <v>392</v>
      </c>
      <c r="B3068" t="s">
        <v>816</v>
      </c>
      <c r="C3068" s="1">
        <f t="shared" si="1177"/>
        <v>275403</v>
      </c>
      <c r="D3068" s="5">
        <f>IF(N3068&gt;0, RANK(N3068,(N3068:P3068,Q3068:AE3068)),0)</f>
        <v>1</v>
      </c>
      <c r="E3068" s="5">
        <f>IF(O3068&gt;0,RANK(O3068,(N3068:P3068,Q3068:AE3068)),0)</f>
        <v>2</v>
      </c>
      <c r="F3068" s="5">
        <f>IF(P3068&gt;0,RANK(P3068,(N3068:P3068,Q3068:AE3068)),0)</f>
        <v>0</v>
      </c>
      <c r="G3068" s="129">
        <f t="shared" si="1155"/>
        <v>14021</v>
      </c>
      <c r="H3068" s="134">
        <f t="shared" si="1156"/>
        <v>5.0910847013285986E-2</v>
      </c>
      <c r="I3068" s="2"/>
      <c r="J3068" s="2">
        <f t="shared" si="1178"/>
        <v>0.50952240897884193</v>
      </c>
      <c r="K3068" s="2">
        <f t="shared" si="1179"/>
        <v>0.45861156196555591</v>
      </c>
      <c r="L3068" s="2">
        <f t="shared" si="1180"/>
        <v>0</v>
      </c>
      <c r="M3068" s="2">
        <f t="shared" si="1181"/>
        <v>3.1866029055602152E-2</v>
      </c>
      <c r="N3068" s="63">
        <v>140324</v>
      </c>
      <c r="O3068" s="63">
        <v>126303</v>
      </c>
      <c r="P3068" s="63">
        <v>0</v>
      </c>
      <c r="Q3068" s="63">
        <v>5320</v>
      </c>
      <c r="R3068" s="63">
        <v>1126</v>
      </c>
      <c r="S3068" s="63">
        <v>0</v>
      </c>
      <c r="T3068" s="63">
        <v>0</v>
      </c>
      <c r="U3068" s="63">
        <v>0</v>
      </c>
      <c r="V3068" s="63">
        <v>238</v>
      </c>
      <c r="W3068" s="63">
        <v>1952</v>
      </c>
      <c r="X3068" s="63">
        <v>140</v>
      </c>
      <c r="Y3068" s="63">
        <v>0</v>
      </c>
      <c r="Z3068" s="63">
        <v>0</v>
      </c>
      <c r="AA3068" s="63">
        <v>0</v>
      </c>
      <c r="AB3068" s="63">
        <v>0</v>
      </c>
      <c r="AC3068" s="63">
        <v>0</v>
      </c>
      <c r="AD3068" s="63">
        <v>0</v>
      </c>
      <c r="AE3068" s="63">
        <v>0</v>
      </c>
      <c r="AF3068" s="63">
        <v>0</v>
      </c>
      <c r="AG3068" s="63">
        <v>0</v>
      </c>
      <c r="AH3068" s="63">
        <v>0</v>
      </c>
      <c r="AI3068" s="63">
        <v>0</v>
      </c>
      <c r="AJ3068" s="63">
        <v>0</v>
      </c>
      <c r="AK3068" s="63">
        <v>0</v>
      </c>
      <c r="AL3068" s="63">
        <v>0</v>
      </c>
      <c r="AM3068" s="63">
        <v>0</v>
      </c>
      <c r="AN3068" s="63">
        <v>0</v>
      </c>
      <c r="AO3068" s="63">
        <v>0</v>
      </c>
      <c r="AP3068" s="63">
        <v>0</v>
      </c>
      <c r="AQ3068" s="63">
        <v>0</v>
      </c>
      <c r="AR3068" s="63">
        <v>0</v>
      </c>
      <c r="AS3068" s="63">
        <v>0</v>
      </c>
      <c r="AT3068" s="63">
        <v>0</v>
      </c>
      <c r="AU3068" s="63">
        <v>0</v>
      </c>
      <c r="AV3068" s="63">
        <v>0</v>
      </c>
      <c r="AW3068" s="63">
        <v>0</v>
      </c>
      <c r="AX3068" s="63">
        <v>0</v>
      </c>
      <c r="AY3068" s="63">
        <v>0</v>
      </c>
      <c r="BA3068" s="5">
        <f>IF(Q3068&gt;0,RANK(Q3068,(N3068:P3068,Q3068:AE3068)),0)</f>
        <v>3</v>
      </c>
      <c r="BB3068" s="5">
        <f>IF(R3068&gt;0,RANK(R3068,(N3068:P3068,Q3068:AE3068)),0)</f>
        <v>5</v>
      </c>
      <c r="BC3068" s="5">
        <f>IF(T3068&gt;0,RANK(T3068,(N3068:P3068,Q3068:AE3068)),0)</f>
        <v>0</v>
      </c>
      <c r="BD3068" s="5">
        <f>IF(S3068&gt;0,RANK(S3068,(N3068:P3068,Q3068:AE3068)),0)</f>
        <v>0</v>
      </c>
      <c r="BE3068" s="2">
        <f t="shared" si="1182"/>
        <v>1.9317146145829928E-2</v>
      </c>
      <c r="BF3068" s="2">
        <f t="shared" si="1183"/>
        <v>4.0885538647000936E-3</v>
      </c>
      <c r="BG3068" s="2">
        <f t="shared" si="1184"/>
        <v>0</v>
      </c>
      <c r="BH3068" s="2">
        <f t="shared" si="1185"/>
        <v>0</v>
      </c>
      <c r="BJ3068" t="s">
        <v>392</v>
      </c>
      <c r="BK3068" t="s">
        <v>816</v>
      </c>
      <c r="BL3068">
        <v>3</v>
      </c>
      <c r="BN3068" s="112">
        <v>53</v>
      </c>
      <c r="BO3068" s="114">
        <v>11</v>
      </c>
      <c r="BP3068" s="118">
        <f t="shared" si="1167"/>
        <v>53011</v>
      </c>
      <c r="BQ3068" s="118">
        <f t="shared" si="1166"/>
        <v>53011</v>
      </c>
      <c r="BR3068" s="5" t="s">
        <v>3151</v>
      </c>
      <c r="BV3068" s="63"/>
      <c r="CC3068" s="63">
        <f t="shared" si="1186"/>
        <v>275403</v>
      </c>
    </row>
    <row r="3069" spans="1:86" ht="15" hidden="1" customHeight="1" outlineLevel="1">
      <c r="A3069" t="s">
        <v>1495</v>
      </c>
      <c r="B3069" t="s">
        <v>816</v>
      </c>
      <c r="C3069" s="1">
        <f t="shared" si="1177"/>
        <v>2495</v>
      </c>
      <c r="D3069" s="5">
        <f>IF(N3069&gt;0, RANK(N3069,(N3069:P3069,Q3069:AE3069)),0)</f>
        <v>2</v>
      </c>
      <c r="E3069" s="5">
        <f>IF(O3069&gt;0,RANK(O3069,(N3069:P3069,Q3069:AE3069)),0)</f>
        <v>1</v>
      </c>
      <c r="F3069" s="5">
        <f>IF(P3069&gt;0,RANK(P3069,(N3069:P3069,Q3069:AE3069)),0)</f>
        <v>0</v>
      </c>
      <c r="G3069" s="129">
        <f t="shared" si="1155"/>
        <v>1086</v>
      </c>
      <c r="H3069" s="134">
        <f t="shared" si="1156"/>
        <v>0.43527054108216434</v>
      </c>
      <c r="I3069" s="2"/>
      <c r="J3069" s="2">
        <f t="shared" si="1178"/>
        <v>0.26773547094188377</v>
      </c>
      <c r="K3069" s="2">
        <f t="shared" si="1179"/>
        <v>0.70300601202404811</v>
      </c>
      <c r="L3069" s="2">
        <f t="shared" si="1180"/>
        <v>0</v>
      </c>
      <c r="M3069" s="2">
        <f t="shared" si="1181"/>
        <v>2.9258517034068121E-2</v>
      </c>
      <c r="N3069" s="63">
        <v>668</v>
      </c>
      <c r="O3069" s="63">
        <v>1754</v>
      </c>
      <c r="P3069" s="63">
        <v>0</v>
      </c>
      <c r="Q3069" s="63">
        <v>51</v>
      </c>
      <c r="R3069" s="63">
        <v>5</v>
      </c>
      <c r="S3069" s="63">
        <v>0</v>
      </c>
      <c r="T3069" s="63">
        <v>0</v>
      </c>
      <c r="U3069" s="63">
        <v>0</v>
      </c>
      <c r="V3069" s="63">
        <v>1</v>
      </c>
      <c r="W3069" s="63">
        <v>13</v>
      </c>
      <c r="X3069" s="63">
        <v>3</v>
      </c>
      <c r="Y3069" s="63">
        <v>0</v>
      </c>
      <c r="Z3069" s="63">
        <v>0</v>
      </c>
      <c r="AA3069" s="63">
        <v>0</v>
      </c>
      <c r="AB3069" s="63">
        <v>0</v>
      </c>
      <c r="AC3069" s="63">
        <v>0</v>
      </c>
      <c r="AD3069" s="63">
        <v>0</v>
      </c>
      <c r="AE3069" s="63">
        <v>0</v>
      </c>
      <c r="AF3069" s="63">
        <v>0</v>
      </c>
      <c r="AG3069" s="63">
        <v>0</v>
      </c>
      <c r="AH3069" s="63">
        <v>0</v>
      </c>
      <c r="AI3069" s="63">
        <v>0</v>
      </c>
      <c r="AJ3069" s="63">
        <v>0</v>
      </c>
      <c r="AK3069" s="63">
        <v>0</v>
      </c>
      <c r="AL3069" s="63">
        <v>0</v>
      </c>
      <c r="AM3069" s="63">
        <v>0</v>
      </c>
      <c r="AN3069" s="63">
        <v>0</v>
      </c>
      <c r="AO3069" s="63">
        <v>0</v>
      </c>
      <c r="AP3069" s="63">
        <v>0</v>
      </c>
      <c r="AQ3069" s="63">
        <v>0</v>
      </c>
      <c r="AR3069" s="63">
        <v>0</v>
      </c>
      <c r="AS3069" s="63">
        <v>0</v>
      </c>
      <c r="AT3069" s="63">
        <v>0</v>
      </c>
      <c r="AU3069" s="63">
        <v>0</v>
      </c>
      <c r="AV3069" s="63">
        <v>0</v>
      </c>
      <c r="AW3069" s="63">
        <v>0</v>
      </c>
      <c r="AX3069" s="63">
        <v>0</v>
      </c>
      <c r="AY3069" s="63">
        <v>0</v>
      </c>
      <c r="BA3069" s="5">
        <f>IF(Q3069&gt;0,RANK(Q3069,(N3069:P3069,Q3069:AE3069)),0)</f>
        <v>3</v>
      </c>
      <c r="BB3069" s="5">
        <f>IF(R3069&gt;0,RANK(R3069,(N3069:P3069,Q3069:AE3069)),0)</f>
        <v>5</v>
      </c>
      <c r="BC3069" s="5">
        <f>IF(T3069&gt;0,RANK(T3069,(N3069:P3069,Q3069:AE3069)),0)</f>
        <v>0</v>
      </c>
      <c r="BD3069" s="5">
        <f>IF(S3069&gt;0,RANK(S3069,(N3069:P3069,Q3069:AE3069)),0)</f>
        <v>0</v>
      </c>
      <c r="BE3069" s="2">
        <f t="shared" si="1182"/>
        <v>2.0440881763527055E-2</v>
      </c>
      <c r="BF3069" s="2">
        <f t="shared" si="1183"/>
        <v>2.004008016032064E-3</v>
      </c>
      <c r="BG3069" s="2">
        <f t="shared" si="1184"/>
        <v>0</v>
      </c>
      <c r="BH3069" s="2">
        <f t="shared" si="1185"/>
        <v>0</v>
      </c>
      <c r="BJ3069" t="s">
        <v>1495</v>
      </c>
      <c r="BK3069" t="s">
        <v>816</v>
      </c>
      <c r="BL3069">
        <v>5</v>
      </c>
      <c r="BN3069" s="112">
        <v>53</v>
      </c>
      <c r="BO3069" s="114">
        <v>13</v>
      </c>
      <c r="BP3069" s="118">
        <f t="shared" si="1167"/>
        <v>53013</v>
      </c>
      <c r="BQ3069" s="118">
        <f t="shared" si="1166"/>
        <v>53013</v>
      </c>
      <c r="BR3069" s="5" t="s">
        <v>3151</v>
      </c>
      <c r="BV3069" s="63"/>
      <c r="CB3069" s="129"/>
      <c r="CC3069" s="63">
        <f t="shared" si="1186"/>
        <v>2495</v>
      </c>
      <c r="CE3069" s="129"/>
      <c r="CF3069" s="129"/>
    </row>
    <row r="3070" spans="1:86" ht="15" hidden="1" customHeight="1" outlineLevel="1">
      <c r="A3070" t="s">
        <v>1235</v>
      </c>
      <c r="B3070" t="s">
        <v>816</v>
      </c>
      <c r="C3070" s="1">
        <f t="shared" si="1177"/>
        <v>60280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>
        <f>IF(P3070&gt;0,RANK(P3070,(N3070:P3070,Q3070:AE3070)),0)</f>
        <v>0</v>
      </c>
      <c r="G3070" s="129">
        <f t="shared" si="1155"/>
        <v>10486</v>
      </c>
      <c r="H3070" s="134">
        <f t="shared" si="1156"/>
        <v>0.17395487723954878</v>
      </c>
      <c r="I3070" s="2"/>
      <c r="J3070" s="2">
        <f t="shared" si="1178"/>
        <v>0.39711347047113471</v>
      </c>
      <c r="K3070" s="2">
        <f t="shared" si="1179"/>
        <v>0.57106834771068349</v>
      </c>
      <c r="L3070" s="2">
        <f t="shared" si="1180"/>
        <v>0</v>
      </c>
      <c r="M3070" s="2">
        <f t="shared" si="1181"/>
        <v>3.1818181818181746E-2</v>
      </c>
      <c r="N3070" s="63">
        <v>23938</v>
      </c>
      <c r="O3070" s="63">
        <v>34424</v>
      </c>
      <c r="P3070" s="63">
        <v>0</v>
      </c>
      <c r="Q3070" s="63">
        <v>1274</v>
      </c>
      <c r="R3070" s="63">
        <v>243</v>
      </c>
      <c r="S3070" s="63">
        <v>0</v>
      </c>
      <c r="T3070" s="63">
        <v>0</v>
      </c>
      <c r="U3070" s="63">
        <v>0</v>
      </c>
      <c r="V3070" s="63">
        <v>45</v>
      </c>
      <c r="W3070" s="63">
        <v>311</v>
      </c>
      <c r="X3070" s="63">
        <v>45</v>
      </c>
      <c r="Y3070" s="63">
        <v>0</v>
      </c>
      <c r="Z3070" s="63">
        <v>0</v>
      </c>
      <c r="AA3070" s="63">
        <v>0</v>
      </c>
      <c r="AB3070" s="63">
        <v>0</v>
      </c>
      <c r="AC3070" s="63">
        <v>0</v>
      </c>
      <c r="AD3070" s="63">
        <v>0</v>
      </c>
      <c r="AE3070" s="63">
        <v>0</v>
      </c>
      <c r="AF3070" s="63">
        <v>0</v>
      </c>
      <c r="AG3070" s="63">
        <v>0</v>
      </c>
      <c r="AH3070" s="63">
        <v>0</v>
      </c>
      <c r="AI3070" s="63">
        <v>0</v>
      </c>
      <c r="AJ3070" s="63">
        <v>0</v>
      </c>
      <c r="AK3070" s="63">
        <v>0</v>
      </c>
      <c r="AL3070" s="63">
        <v>0</v>
      </c>
      <c r="AM3070" s="63">
        <v>0</v>
      </c>
      <c r="AN3070" s="63">
        <v>0</v>
      </c>
      <c r="AO3070" s="63">
        <v>0</v>
      </c>
      <c r="AP3070" s="63">
        <v>0</v>
      </c>
      <c r="AQ3070" s="63">
        <v>0</v>
      </c>
      <c r="AR3070" s="63">
        <v>0</v>
      </c>
      <c r="AS3070" s="63">
        <v>0</v>
      </c>
      <c r="AT3070" s="63">
        <v>0</v>
      </c>
      <c r="AU3070" s="63">
        <v>0</v>
      </c>
      <c r="AV3070" s="63">
        <v>0</v>
      </c>
      <c r="AW3070" s="63">
        <v>0</v>
      </c>
      <c r="AX3070" s="63">
        <v>0</v>
      </c>
      <c r="AY3070" s="63">
        <v>0</v>
      </c>
      <c r="BA3070" s="5">
        <f>IF(Q3070&gt;0,RANK(Q3070,(N3070:P3070,Q3070:AE3070)),0)</f>
        <v>3</v>
      </c>
      <c r="BB3070" s="5">
        <f>IF(R3070&gt;0,RANK(R3070,(N3070:P3070,Q3070:AE3070)),0)</f>
        <v>5</v>
      </c>
      <c r="BC3070" s="5">
        <f>IF(T3070&gt;0,RANK(T3070,(N3070:P3070,Q3070:AE3070)),0)</f>
        <v>0</v>
      </c>
      <c r="BD3070" s="5">
        <f>IF(S3070&gt;0,RANK(S3070,(N3070:P3070,Q3070:AE3070)),0)</f>
        <v>0</v>
      </c>
      <c r="BE3070" s="2">
        <f t="shared" si="1182"/>
        <v>2.1134704711347048E-2</v>
      </c>
      <c r="BF3070" s="2">
        <f t="shared" si="1183"/>
        <v>4.0311877903118779E-3</v>
      </c>
      <c r="BG3070" s="2">
        <f t="shared" si="1184"/>
        <v>0</v>
      </c>
      <c r="BH3070" s="2">
        <f t="shared" si="1185"/>
        <v>0</v>
      </c>
      <c r="BJ3070" t="s">
        <v>1235</v>
      </c>
      <c r="BK3070" t="s">
        <v>816</v>
      </c>
      <c r="BL3070">
        <v>3</v>
      </c>
      <c r="BN3070" s="112">
        <v>53</v>
      </c>
      <c r="BO3070" s="114">
        <v>15</v>
      </c>
      <c r="BP3070" s="118">
        <f t="shared" si="1167"/>
        <v>53015</v>
      </c>
      <c r="BQ3070" s="118">
        <f t="shared" si="1166"/>
        <v>53015</v>
      </c>
      <c r="BR3070" s="5" t="s">
        <v>3151</v>
      </c>
      <c r="BV3070" s="63"/>
      <c r="CC3070" s="63">
        <f t="shared" si="1186"/>
        <v>60280</v>
      </c>
    </row>
    <row r="3071" spans="1:86" ht="15" hidden="1" customHeight="1" outlineLevel="1">
      <c r="A3071" t="s">
        <v>1147</v>
      </c>
      <c r="B3071" t="s">
        <v>816</v>
      </c>
      <c r="C3071" s="1">
        <f t="shared" si="1177"/>
        <v>21308</v>
      </c>
      <c r="D3071" s="5">
        <f>IF(N3071&gt;0, RANK(N3071,(N3071:P3071,Q3071:AE3071)),0)</f>
        <v>2</v>
      </c>
      <c r="E3071" s="5">
        <f>IF(O3071&gt;0,RANK(O3071,(N3071:P3071,Q3071:AE3071)),0)</f>
        <v>1</v>
      </c>
      <c r="F3071" s="5">
        <f>IF(P3071&gt;0,RANK(P3071,(N3071:P3071,Q3071:AE3071)),0)</f>
        <v>0</v>
      </c>
      <c r="G3071" s="129">
        <f t="shared" si="1155"/>
        <v>5144</v>
      </c>
      <c r="H3071" s="134">
        <f t="shared" si="1156"/>
        <v>0.24141167636568425</v>
      </c>
      <c r="I3071" s="2"/>
      <c r="J3071" s="2">
        <f t="shared" si="1178"/>
        <v>0.36657593392153182</v>
      </c>
      <c r="K3071" s="2">
        <f t="shared" si="1179"/>
        <v>0.60798761028721604</v>
      </c>
      <c r="L3071" s="2">
        <f t="shared" si="1180"/>
        <v>0</v>
      </c>
      <c r="M3071" s="2">
        <f t="shared" si="1181"/>
        <v>2.5436455791252199E-2</v>
      </c>
      <c r="N3071" s="63">
        <v>7811</v>
      </c>
      <c r="O3071" s="63">
        <v>12955</v>
      </c>
      <c r="P3071" s="63">
        <v>0</v>
      </c>
      <c r="Q3071" s="63">
        <v>335</v>
      </c>
      <c r="R3071" s="63">
        <v>57</v>
      </c>
      <c r="S3071" s="63">
        <v>0</v>
      </c>
      <c r="T3071" s="63">
        <v>0</v>
      </c>
      <c r="U3071" s="63">
        <v>0</v>
      </c>
      <c r="V3071" s="63">
        <v>13</v>
      </c>
      <c r="W3071" s="63">
        <v>125</v>
      </c>
      <c r="X3071" s="63">
        <v>12</v>
      </c>
      <c r="Y3071" s="63">
        <v>0</v>
      </c>
      <c r="Z3071" s="63">
        <v>0</v>
      </c>
      <c r="AA3071" s="63">
        <v>0</v>
      </c>
      <c r="AB3071" s="63">
        <v>0</v>
      </c>
      <c r="AC3071" s="63">
        <v>0</v>
      </c>
      <c r="AD3071" s="63">
        <v>0</v>
      </c>
      <c r="AE3071" s="63">
        <v>0</v>
      </c>
      <c r="AF3071" s="63">
        <v>0</v>
      </c>
      <c r="AG3071" s="63">
        <v>0</v>
      </c>
      <c r="AH3071" s="63">
        <v>0</v>
      </c>
      <c r="AI3071" s="63">
        <v>0</v>
      </c>
      <c r="AJ3071" s="63">
        <v>0</v>
      </c>
      <c r="AK3071" s="63">
        <v>0</v>
      </c>
      <c r="AL3071" s="63">
        <v>0</v>
      </c>
      <c r="AM3071" s="63">
        <v>0</v>
      </c>
      <c r="AN3071" s="63">
        <v>0</v>
      </c>
      <c r="AO3071" s="63">
        <v>0</v>
      </c>
      <c r="AP3071" s="63">
        <v>0</v>
      </c>
      <c r="AQ3071" s="63">
        <v>0</v>
      </c>
      <c r="AR3071" s="63">
        <v>0</v>
      </c>
      <c r="AS3071" s="63">
        <v>0</v>
      </c>
      <c r="AT3071" s="63">
        <v>0</v>
      </c>
      <c r="AU3071" s="63">
        <v>0</v>
      </c>
      <c r="AV3071" s="63">
        <v>0</v>
      </c>
      <c r="AW3071" s="63">
        <v>0</v>
      </c>
      <c r="AX3071" s="63">
        <v>0</v>
      </c>
      <c r="AY3071" s="63">
        <v>0</v>
      </c>
      <c r="BA3071" s="5">
        <f>IF(Q3071&gt;0,RANK(Q3071,(N3071:P3071,Q3071:AE3071)),0)</f>
        <v>3</v>
      </c>
      <c r="BB3071" s="5">
        <f>IF(R3071&gt;0,RANK(R3071,(N3071:P3071,Q3071:AE3071)),0)</f>
        <v>5</v>
      </c>
      <c r="BC3071" s="5">
        <f>IF(T3071&gt;0,RANK(T3071,(N3071:P3071,Q3071:AE3071)),0)</f>
        <v>0</v>
      </c>
      <c r="BD3071" s="5">
        <f>IF(S3071&gt;0,RANK(S3071,(N3071:P3071,Q3071:AE3071)),0)</f>
        <v>0</v>
      </c>
      <c r="BE3071" s="2">
        <f t="shared" si="1182"/>
        <v>1.5721794631124459E-2</v>
      </c>
      <c r="BF3071" s="2">
        <f t="shared" si="1183"/>
        <v>2.6750516238032663E-3</v>
      </c>
      <c r="BG3071" s="2">
        <f t="shared" si="1184"/>
        <v>0</v>
      </c>
      <c r="BH3071" s="2">
        <f t="shared" si="1185"/>
        <v>0</v>
      </c>
      <c r="BJ3071" t="s">
        <v>1147</v>
      </c>
      <c r="BK3071" t="s">
        <v>816</v>
      </c>
      <c r="BN3071" s="112">
        <v>53</v>
      </c>
      <c r="BO3071" s="114">
        <v>17</v>
      </c>
      <c r="BP3071" s="118">
        <f t="shared" si="1167"/>
        <v>53017</v>
      </c>
      <c r="BQ3071" s="118">
        <f t="shared" si="1166"/>
        <v>53017</v>
      </c>
      <c r="BR3071" s="5" t="s">
        <v>3151</v>
      </c>
      <c r="BV3071" s="63"/>
      <c r="CB3071" s="129"/>
      <c r="CC3071" s="63">
        <f t="shared" si="1186"/>
        <v>21308</v>
      </c>
      <c r="CE3071" s="129"/>
    </row>
    <row r="3072" spans="1:86" ht="15" hidden="1" customHeight="1" outlineLevel="1">
      <c r="A3072" t="s">
        <v>1830</v>
      </c>
      <c r="B3072" t="s">
        <v>816</v>
      </c>
      <c r="C3072" s="1">
        <f t="shared" si="1177"/>
        <v>4367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0</v>
      </c>
      <c r="G3072" s="129">
        <f t="shared" si="1155"/>
        <v>1285</v>
      </c>
      <c r="H3072" s="134">
        <f t="shared" si="1156"/>
        <v>0.29425234714907261</v>
      </c>
      <c r="I3072" s="2"/>
      <c r="J3072" s="2">
        <f t="shared" si="1178"/>
        <v>0.34027936798717656</v>
      </c>
      <c r="K3072" s="2">
        <f t="shared" si="1179"/>
        <v>0.63453171513624917</v>
      </c>
      <c r="L3072" s="2">
        <f t="shared" si="1180"/>
        <v>0</v>
      </c>
      <c r="M3072" s="2">
        <f t="shared" si="1181"/>
        <v>2.5188916876574319E-2</v>
      </c>
      <c r="N3072" s="63">
        <v>1486</v>
      </c>
      <c r="O3072" s="63">
        <v>2771</v>
      </c>
      <c r="P3072" s="63">
        <v>0</v>
      </c>
      <c r="Q3072" s="63">
        <v>76</v>
      </c>
      <c r="R3072" s="63">
        <v>10</v>
      </c>
      <c r="S3072" s="63">
        <v>0</v>
      </c>
      <c r="T3072" s="63">
        <v>0</v>
      </c>
      <c r="U3072" s="63">
        <v>0</v>
      </c>
      <c r="V3072" s="63">
        <v>5</v>
      </c>
      <c r="W3072" s="63">
        <v>16</v>
      </c>
      <c r="X3072" s="63">
        <v>3</v>
      </c>
      <c r="Y3072" s="63">
        <v>0</v>
      </c>
      <c r="Z3072" s="63">
        <v>0</v>
      </c>
      <c r="AA3072" s="63">
        <v>0</v>
      </c>
      <c r="AB3072" s="63">
        <v>0</v>
      </c>
      <c r="AC3072" s="63">
        <v>0</v>
      </c>
      <c r="AD3072" s="63">
        <v>0</v>
      </c>
      <c r="AE3072" s="63">
        <v>0</v>
      </c>
      <c r="AF3072" s="63">
        <v>0</v>
      </c>
      <c r="AG3072" s="63">
        <v>0</v>
      </c>
      <c r="AH3072" s="63">
        <v>0</v>
      </c>
      <c r="AI3072" s="63">
        <v>0</v>
      </c>
      <c r="AJ3072" s="63">
        <v>0</v>
      </c>
      <c r="AK3072" s="63">
        <v>0</v>
      </c>
      <c r="AL3072" s="63">
        <v>0</v>
      </c>
      <c r="AM3072" s="63">
        <v>0</v>
      </c>
      <c r="AN3072" s="63">
        <v>0</v>
      </c>
      <c r="AO3072" s="63">
        <v>0</v>
      </c>
      <c r="AP3072" s="63">
        <v>0</v>
      </c>
      <c r="AQ3072" s="63">
        <v>0</v>
      </c>
      <c r="AR3072" s="63">
        <v>0</v>
      </c>
      <c r="AS3072" s="63">
        <v>0</v>
      </c>
      <c r="AT3072" s="63">
        <v>0</v>
      </c>
      <c r="AU3072" s="63">
        <v>0</v>
      </c>
      <c r="AV3072" s="63">
        <v>0</v>
      </c>
      <c r="AW3072" s="63">
        <v>0</v>
      </c>
      <c r="AX3072" s="63">
        <v>0</v>
      </c>
      <c r="AY3072" s="63">
        <v>0</v>
      </c>
      <c r="BA3072" s="5">
        <f>IF(Q3072&gt;0,RANK(Q3072,(N3072:P3072,Q3072:AE3072)),0)</f>
        <v>3</v>
      </c>
      <c r="BB3072" s="5">
        <f>IF(R3072&gt;0,RANK(R3072,(N3072:P3072,Q3072:AE3072)),0)</f>
        <v>5</v>
      </c>
      <c r="BC3072" s="5">
        <f>IF(T3072&gt;0,RANK(T3072,(N3072:P3072,Q3072:AE3072)),0)</f>
        <v>0</v>
      </c>
      <c r="BD3072" s="5">
        <f>IF(S3072&gt;0,RANK(S3072,(N3072:P3072,Q3072:AE3072)),0)</f>
        <v>0</v>
      </c>
      <c r="BE3072" s="2">
        <f t="shared" si="1182"/>
        <v>1.7403251660178611E-2</v>
      </c>
      <c r="BF3072" s="2">
        <f t="shared" si="1183"/>
        <v>2.2899015342340281E-3</v>
      </c>
      <c r="BG3072" s="2">
        <f t="shared" si="1184"/>
        <v>0</v>
      </c>
      <c r="BH3072" s="2">
        <f t="shared" si="1185"/>
        <v>0</v>
      </c>
      <c r="BJ3072" t="s">
        <v>1830</v>
      </c>
      <c r="BK3072" t="s">
        <v>816</v>
      </c>
      <c r="BL3072">
        <v>5</v>
      </c>
      <c r="BN3072" s="112">
        <v>53</v>
      </c>
      <c r="BO3072" s="114">
        <v>19</v>
      </c>
      <c r="BP3072" s="118">
        <f t="shared" si="1167"/>
        <v>53019</v>
      </c>
      <c r="BQ3072" s="118">
        <f t="shared" si="1166"/>
        <v>53019</v>
      </c>
      <c r="BR3072" s="5" t="s">
        <v>3151</v>
      </c>
      <c r="BV3072" s="63"/>
      <c r="CB3072" s="129"/>
      <c r="CC3072" s="63">
        <f t="shared" si="1186"/>
        <v>4367</v>
      </c>
      <c r="CE3072" s="129"/>
      <c r="CF3072" s="129"/>
    </row>
    <row r="3073" spans="1:84" ht="15" hidden="1" customHeight="1" outlineLevel="1">
      <c r="A3073" t="s">
        <v>1137</v>
      </c>
      <c r="B3073" t="s">
        <v>816</v>
      </c>
      <c r="C3073" s="1">
        <f t="shared" si="1177"/>
        <v>32404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>
        <f>IF(P3073&gt;0,RANK(P3073,(N3073:P3073,Q3073:AE3073)),0)</f>
        <v>0</v>
      </c>
      <c r="G3073" s="129">
        <f t="shared" si="1155"/>
        <v>4699</v>
      </c>
      <c r="H3073" s="134">
        <f t="shared" si="1156"/>
        <v>0.14501296136279471</v>
      </c>
      <c r="I3073" s="2"/>
      <c r="J3073" s="2">
        <f t="shared" si="1178"/>
        <v>0.4116775706702876</v>
      </c>
      <c r="K3073" s="2">
        <f t="shared" si="1179"/>
        <v>0.55669053203308239</v>
      </c>
      <c r="L3073" s="2">
        <f t="shared" si="1180"/>
        <v>0</v>
      </c>
      <c r="M3073" s="2">
        <f t="shared" si="1181"/>
        <v>3.1631897296630074E-2</v>
      </c>
      <c r="N3073" s="63">
        <v>13340</v>
      </c>
      <c r="O3073" s="63">
        <v>18039</v>
      </c>
      <c r="P3073" s="63">
        <v>0</v>
      </c>
      <c r="Q3073" s="63">
        <v>683</v>
      </c>
      <c r="R3073" s="63">
        <v>110</v>
      </c>
      <c r="S3073" s="63">
        <v>0</v>
      </c>
      <c r="T3073" s="63">
        <v>0</v>
      </c>
      <c r="U3073" s="63">
        <v>0</v>
      </c>
      <c r="V3073" s="63">
        <v>32</v>
      </c>
      <c r="W3073" s="63">
        <v>178</v>
      </c>
      <c r="X3073" s="63">
        <v>22</v>
      </c>
      <c r="Y3073" s="63">
        <v>0</v>
      </c>
      <c r="Z3073" s="63">
        <v>0</v>
      </c>
      <c r="AA3073" s="63">
        <v>0</v>
      </c>
      <c r="AB3073" s="63">
        <v>0</v>
      </c>
      <c r="AC3073" s="63">
        <v>0</v>
      </c>
      <c r="AD3073" s="63">
        <v>0</v>
      </c>
      <c r="AE3073" s="63">
        <v>0</v>
      </c>
      <c r="AF3073" s="63">
        <v>0</v>
      </c>
      <c r="AG3073" s="63">
        <v>0</v>
      </c>
      <c r="AH3073" s="63">
        <v>0</v>
      </c>
      <c r="AI3073" s="63">
        <v>0</v>
      </c>
      <c r="AJ3073" s="63">
        <v>0</v>
      </c>
      <c r="AK3073" s="63">
        <v>0</v>
      </c>
      <c r="AL3073" s="63">
        <v>0</v>
      </c>
      <c r="AM3073" s="63">
        <v>0</v>
      </c>
      <c r="AN3073" s="63">
        <v>0</v>
      </c>
      <c r="AO3073" s="63">
        <v>0</v>
      </c>
      <c r="AP3073" s="63">
        <v>0</v>
      </c>
      <c r="AQ3073" s="63">
        <v>0</v>
      </c>
      <c r="AR3073" s="63">
        <v>0</v>
      </c>
      <c r="AS3073" s="63">
        <v>0</v>
      </c>
      <c r="AT3073" s="63">
        <v>0</v>
      </c>
      <c r="AU3073" s="63">
        <v>0</v>
      </c>
      <c r="AV3073" s="63">
        <v>0</v>
      </c>
      <c r="AW3073" s="63">
        <v>0</v>
      </c>
      <c r="AX3073" s="63">
        <v>0</v>
      </c>
      <c r="AY3073" s="63">
        <v>0</v>
      </c>
      <c r="BA3073" s="5">
        <f>IF(Q3073&gt;0,RANK(Q3073,(N3073:P3073,Q3073:AE3073)),0)</f>
        <v>3</v>
      </c>
      <c r="BB3073" s="5">
        <f>IF(R3073&gt;0,RANK(R3073,(N3073:P3073,Q3073:AE3073)),0)</f>
        <v>5</v>
      </c>
      <c r="BC3073" s="5">
        <f>IF(T3073&gt;0,RANK(T3073,(N3073:P3073,Q3073:AE3073)),0)</f>
        <v>0</v>
      </c>
      <c r="BD3073" s="5">
        <f>IF(S3073&gt;0,RANK(S3073,(N3073:P3073,Q3073:AE3073)),0)</f>
        <v>0</v>
      </c>
      <c r="BE3073" s="2">
        <f t="shared" si="1182"/>
        <v>2.1077644735217876E-2</v>
      </c>
      <c r="BF3073" s="2">
        <f t="shared" si="1183"/>
        <v>3.3946426367115171E-3</v>
      </c>
      <c r="BG3073" s="2">
        <f t="shared" si="1184"/>
        <v>0</v>
      </c>
      <c r="BH3073" s="2">
        <f t="shared" si="1185"/>
        <v>0</v>
      </c>
      <c r="BJ3073" t="s">
        <v>1137</v>
      </c>
      <c r="BK3073" t="s">
        <v>816</v>
      </c>
      <c r="BL3073">
        <v>4</v>
      </c>
      <c r="BN3073" s="112">
        <v>53</v>
      </c>
      <c r="BO3073" s="114">
        <v>21</v>
      </c>
      <c r="BP3073" s="118">
        <f t="shared" si="1167"/>
        <v>53021</v>
      </c>
      <c r="BQ3073" s="118">
        <f t="shared" si="1166"/>
        <v>53021</v>
      </c>
      <c r="BR3073" s="5" t="s">
        <v>3151</v>
      </c>
      <c r="BV3073" s="63"/>
      <c r="CB3073" s="129"/>
      <c r="CC3073" s="63">
        <f t="shared" si="1186"/>
        <v>32404</v>
      </c>
      <c r="CE3073" s="129"/>
      <c r="CF3073" s="129"/>
    </row>
    <row r="3074" spans="1:84" ht="15" hidden="1" customHeight="1" outlineLevel="1">
      <c r="A3074" t="s">
        <v>2944</v>
      </c>
      <c r="B3074" t="s">
        <v>816</v>
      </c>
      <c r="C3074" s="1">
        <f t="shared" si="1177"/>
        <v>1489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>
        <f>IF(P3074&gt;0,RANK(P3074,(N3074:P3074,Q3074:AE3074)),0)</f>
        <v>0</v>
      </c>
      <c r="G3074" s="129">
        <f t="shared" si="1155"/>
        <v>703</v>
      </c>
      <c r="H3074" s="134">
        <f t="shared" si="1156"/>
        <v>0.47212894560107455</v>
      </c>
      <c r="I3074" s="2"/>
      <c r="J3074" s="2">
        <f t="shared" si="1178"/>
        <v>0.24580255204835461</v>
      </c>
      <c r="K3074" s="2">
        <f t="shared" si="1179"/>
        <v>0.7179314976494291</v>
      </c>
      <c r="L3074" s="2">
        <f t="shared" si="1180"/>
        <v>0</v>
      </c>
      <c r="M3074" s="2">
        <f t="shared" si="1181"/>
        <v>3.6265950302216243E-2</v>
      </c>
      <c r="N3074" s="63">
        <v>366</v>
      </c>
      <c r="O3074" s="63">
        <v>1069</v>
      </c>
      <c r="P3074" s="63">
        <v>0</v>
      </c>
      <c r="Q3074" s="63">
        <v>42</v>
      </c>
      <c r="R3074" s="63">
        <v>2</v>
      </c>
      <c r="S3074" s="63">
        <v>0</v>
      </c>
      <c r="T3074" s="63">
        <v>0</v>
      </c>
      <c r="U3074" s="63">
        <v>0</v>
      </c>
      <c r="V3074" s="63">
        <v>1</v>
      </c>
      <c r="W3074" s="63">
        <v>8</v>
      </c>
      <c r="X3074" s="63">
        <v>1</v>
      </c>
      <c r="Y3074" s="63">
        <v>0</v>
      </c>
      <c r="Z3074" s="63">
        <v>0</v>
      </c>
      <c r="AA3074" s="63">
        <v>0</v>
      </c>
      <c r="AB3074" s="63">
        <v>0</v>
      </c>
      <c r="AC3074" s="63">
        <v>0</v>
      </c>
      <c r="AD3074" s="63">
        <v>0</v>
      </c>
      <c r="AE3074" s="63">
        <v>0</v>
      </c>
      <c r="AF3074" s="63">
        <v>0</v>
      </c>
      <c r="AG3074" s="63">
        <v>0</v>
      </c>
      <c r="AH3074" s="63">
        <v>0</v>
      </c>
      <c r="AI3074" s="63">
        <v>0</v>
      </c>
      <c r="AJ3074" s="63">
        <v>0</v>
      </c>
      <c r="AK3074" s="63">
        <v>0</v>
      </c>
      <c r="AL3074" s="63">
        <v>0</v>
      </c>
      <c r="AM3074" s="63">
        <v>0</v>
      </c>
      <c r="AN3074" s="63">
        <v>0</v>
      </c>
      <c r="AO3074" s="63">
        <v>0</v>
      </c>
      <c r="AP3074" s="63">
        <v>0</v>
      </c>
      <c r="AQ3074" s="63">
        <v>0</v>
      </c>
      <c r="AR3074" s="63">
        <v>0</v>
      </c>
      <c r="AS3074" s="63">
        <v>0</v>
      </c>
      <c r="AT3074" s="63">
        <v>0</v>
      </c>
      <c r="AU3074" s="63">
        <v>0</v>
      </c>
      <c r="AV3074" s="63">
        <v>0</v>
      </c>
      <c r="AW3074" s="63">
        <v>0</v>
      </c>
      <c r="AX3074" s="63">
        <v>0</v>
      </c>
      <c r="AY3074" s="63">
        <v>0</v>
      </c>
      <c r="BA3074" s="5">
        <f>IF(Q3074&gt;0,RANK(Q3074,(N3074:P3074,Q3074:AE3074)),0)</f>
        <v>3</v>
      </c>
      <c r="BB3074" s="5">
        <f>IF(R3074&gt;0,RANK(R3074,(N3074:P3074,Q3074:AE3074)),0)</f>
        <v>5</v>
      </c>
      <c r="BC3074" s="5">
        <f>IF(T3074&gt;0,RANK(T3074,(N3074:P3074,Q3074:AE3074)),0)</f>
        <v>0</v>
      </c>
      <c r="BD3074" s="5">
        <f>IF(S3074&gt;0,RANK(S3074,(N3074:P3074,Q3074:AE3074)),0)</f>
        <v>0</v>
      </c>
      <c r="BE3074" s="2">
        <f t="shared" si="1182"/>
        <v>2.8206850235057087E-2</v>
      </c>
      <c r="BF3074" s="2">
        <f t="shared" si="1183"/>
        <v>1.3431833445265279E-3</v>
      </c>
      <c r="BG3074" s="2">
        <f t="shared" si="1184"/>
        <v>0</v>
      </c>
      <c r="BH3074" s="2">
        <f t="shared" si="1185"/>
        <v>0</v>
      </c>
      <c r="BJ3074" t="s">
        <v>2944</v>
      </c>
      <c r="BK3074" t="s">
        <v>816</v>
      </c>
      <c r="BL3074">
        <v>5</v>
      </c>
      <c r="BN3074" s="112">
        <v>53</v>
      </c>
      <c r="BO3074" s="114">
        <v>23</v>
      </c>
      <c r="BP3074" s="118">
        <f t="shared" si="1167"/>
        <v>53023</v>
      </c>
      <c r="BQ3074" s="118">
        <f t="shared" si="1166"/>
        <v>53023</v>
      </c>
      <c r="BR3074" s="5" t="s">
        <v>3151</v>
      </c>
      <c r="BV3074" s="63"/>
      <c r="CB3074" s="129"/>
      <c r="CC3074" s="63">
        <f t="shared" si="1186"/>
        <v>1489</v>
      </c>
      <c r="CE3074" s="129"/>
      <c r="CF3074" s="129"/>
    </row>
    <row r="3075" spans="1:84" ht="15" hidden="1" customHeight="1" outlineLevel="1">
      <c r="A3075" t="s">
        <v>1416</v>
      </c>
      <c r="B3075" t="s">
        <v>816</v>
      </c>
      <c r="C3075" s="1">
        <f t="shared" si="1177"/>
        <v>37680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>
        <f>IF(P3075&gt;0,RANK(P3075,(N3075:P3075,Q3075:AE3075)),0)</f>
        <v>0</v>
      </c>
      <c r="G3075" s="129">
        <f t="shared" si="1155"/>
        <v>12945</v>
      </c>
      <c r="H3075" s="134">
        <f t="shared" si="1156"/>
        <v>0.34355095541401276</v>
      </c>
      <c r="I3075" s="2"/>
      <c r="J3075" s="2">
        <f t="shared" si="1178"/>
        <v>0.31366772823779193</v>
      </c>
      <c r="K3075" s="2">
        <f t="shared" si="1179"/>
        <v>0.65721868365180469</v>
      </c>
      <c r="L3075" s="2">
        <f t="shared" si="1180"/>
        <v>0</v>
      </c>
      <c r="M3075" s="2">
        <f t="shared" si="1181"/>
        <v>2.9113588110403321E-2</v>
      </c>
      <c r="N3075" s="63">
        <v>11819</v>
      </c>
      <c r="O3075" s="63">
        <v>24764</v>
      </c>
      <c r="P3075" s="63">
        <v>0</v>
      </c>
      <c r="Q3075" s="63">
        <v>710</v>
      </c>
      <c r="R3075" s="63">
        <v>112</v>
      </c>
      <c r="S3075" s="63">
        <v>0</v>
      </c>
      <c r="T3075" s="63">
        <v>0</v>
      </c>
      <c r="U3075" s="63">
        <v>0</v>
      </c>
      <c r="V3075" s="63">
        <v>44</v>
      </c>
      <c r="W3075" s="63">
        <v>205</v>
      </c>
      <c r="X3075" s="63">
        <v>26</v>
      </c>
      <c r="Y3075" s="63">
        <v>0</v>
      </c>
      <c r="Z3075" s="63">
        <v>0</v>
      </c>
      <c r="AA3075" s="63">
        <v>0</v>
      </c>
      <c r="AB3075" s="63">
        <v>0</v>
      </c>
      <c r="AC3075" s="63">
        <v>0</v>
      </c>
      <c r="AD3075" s="63">
        <v>0</v>
      </c>
      <c r="AE3075" s="63">
        <v>0</v>
      </c>
      <c r="AF3075" s="63">
        <v>0</v>
      </c>
      <c r="AG3075" s="63">
        <v>0</v>
      </c>
      <c r="AH3075" s="63">
        <v>0</v>
      </c>
      <c r="AI3075" s="63">
        <v>0</v>
      </c>
      <c r="AJ3075" s="63">
        <v>0</v>
      </c>
      <c r="AK3075" s="63">
        <v>0</v>
      </c>
      <c r="AL3075" s="63">
        <v>0</v>
      </c>
      <c r="AM3075" s="63">
        <v>0</v>
      </c>
      <c r="AN3075" s="63">
        <v>0</v>
      </c>
      <c r="AO3075" s="63">
        <v>0</v>
      </c>
      <c r="AP3075" s="63">
        <v>0</v>
      </c>
      <c r="AQ3075" s="63">
        <v>0</v>
      </c>
      <c r="AR3075" s="63">
        <v>0</v>
      </c>
      <c r="AS3075" s="63">
        <v>0</v>
      </c>
      <c r="AT3075" s="63">
        <v>0</v>
      </c>
      <c r="AU3075" s="63">
        <v>0</v>
      </c>
      <c r="AV3075" s="63">
        <v>0</v>
      </c>
      <c r="AW3075" s="63">
        <v>0</v>
      </c>
      <c r="AX3075" s="63">
        <v>0</v>
      </c>
      <c r="AY3075" s="63">
        <v>0</v>
      </c>
      <c r="BA3075" s="5">
        <f>IF(Q3075&gt;0,RANK(Q3075,(N3075:P3075,Q3075:AE3075)),0)</f>
        <v>3</v>
      </c>
      <c r="BB3075" s="5">
        <f>IF(R3075&gt;0,RANK(R3075,(N3075:P3075,Q3075:AE3075)),0)</f>
        <v>5</v>
      </c>
      <c r="BC3075" s="5">
        <f>IF(T3075&gt;0,RANK(T3075,(N3075:P3075,Q3075:AE3075)),0)</f>
        <v>0</v>
      </c>
      <c r="BD3075" s="5">
        <f>IF(S3075&gt;0,RANK(S3075,(N3075:P3075,Q3075:AE3075)),0)</f>
        <v>0</v>
      </c>
      <c r="BE3075" s="2">
        <f t="shared" si="1182"/>
        <v>1.8842887473460721E-2</v>
      </c>
      <c r="BF3075" s="2">
        <f t="shared" si="1183"/>
        <v>2.9723991507431E-3</v>
      </c>
      <c r="BG3075" s="2">
        <f t="shared" si="1184"/>
        <v>0</v>
      </c>
      <c r="BH3075" s="2">
        <f t="shared" si="1185"/>
        <v>0</v>
      </c>
      <c r="BJ3075" t="s">
        <v>1416</v>
      </c>
      <c r="BK3075" t="s">
        <v>816</v>
      </c>
      <c r="BL3075">
        <v>4</v>
      </c>
      <c r="BN3075" s="112">
        <v>53</v>
      </c>
      <c r="BO3075" s="114">
        <v>25</v>
      </c>
      <c r="BP3075" s="118">
        <f t="shared" si="1167"/>
        <v>53025</v>
      </c>
      <c r="BQ3075" s="118">
        <f t="shared" si="1166"/>
        <v>53025</v>
      </c>
      <c r="BR3075" s="5" t="s">
        <v>3151</v>
      </c>
      <c r="BV3075" s="63"/>
      <c r="CC3075" s="63">
        <f t="shared" si="1186"/>
        <v>37680</v>
      </c>
    </row>
    <row r="3076" spans="1:84" ht="15" hidden="1" customHeight="1" outlineLevel="1">
      <c r="A3076" t="s">
        <v>153</v>
      </c>
      <c r="B3076" t="s">
        <v>816</v>
      </c>
      <c r="C3076" s="1">
        <f t="shared" si="1177"/>
        <v>38441</v>
      </c>
      <c r="D3076" s="5">
        <f>IF(N3076&gt;0, RANK(N3076,(N3076:P3076,Q3076:AE3076)),0)</f>
        <v>2</v>
      </c>
      <c r="E3076" s="5">
        <f>IF(O3076&gt;0,RANK(O3076,(N3076:P3076,Q3076:AE3076)),0)</f>
        <v>1</v>
      </c>
      <c r="F3076" s="5">
        <f>IF(P3076&gt;0,RANK(P3076,(N3076:P3076,Q3076:AE3076)),0)</f>
        <v>0</v>
      </c>
      <c r="G3076" s="129">
        <f t="shared" si="1155"/>
        <v>2523</v>
      </c>
      <c r="H3076" s="134">
        <f t="shared" si="1156"/>
        <v>6.5633048047657447E-2</v>
      </c>
      <c r="I3076" s="2"/>
      <c r="J3076" s="2">
        <f t="shared" si="1178"/>
        <v>0.45144507166827086</v>
      </c>
      <c r="K3076" s="2">
        <f t="shared" si="1179"/>
        <v>0.51707811971592832</v>
      </c>
      <c r="L3076" s="2">
        <f t="shared" si="1180"/>
        <v>0</v>
      </c>
      <c r="M3076" s="2">
        <f t="shared" si="1181"/>
        <v>3.1476808615800822E-2</v>
      </c>
      <c r="N3076" s="63">
        <v>17354</v>
      </c>
      <c r="O3076" s="63">
        <v>19877</v>
      </c>
      <c r="P3076" s="63">
        <v>0</v>
      </c>
      <c r="Q3076" s="63">
        <v>764</v>
      </c>
      <c r="R3076" s="63">
        <v>200</v>
      </c>
      <c r="S3076" s="63">
        <v>0</v>
      </c>
      <c r="T3076" s="63">
        <v>0</v>
      </c>
      <c r="U3076" s="63">
        <v>0</v>
      </c>
      <c r="V3076" s="63">
        <v>30</v>
      </c>
      <c r="W3076" s="63">
        <v>185</v>
      </c>
      <c r="X3076" s="63">
        <v>31</v>
      </c>
      <c r="Y3076" s="63">
        <v>0</v>
      </c>
      <c r="Z3076" s="63">
        <v>0</v>
      </c>
      <c r="AA3076" s="63">
        <v>0</v>
      </c>
      <c r="AB3076" s="63">
        <v>0</v>
      </c>
      <c r="AC3076" s="63">
        <v>0</v>
      </c>
      <c r="AD3076" s="63">
        <v>0</v>
      </c>
      <c r="AE3076" s="63">
        <v>0</v>
      </c>
      <c r="AF3076" s="63">
        <v>0</v>
      </c>
      <c r="AG3076" s="63">
        <v>0</v>
      </c>
      <c r="AH3076" s="63">
        <v>0</v>
      </c>
      <c r="AI3076" s="63">
        <v>0</v>
      </c>
      <c r="AJ3076" s="63">
        <v>0</v>
      </c>
      <c r="AK3076" s="63">
        <v>0</v>
      </c>
      <c r="AL3076" s="63">
        <v>0</v>
      </c>
      <c r="AM3076" s="63">
        <v>0</v>
      </c>
      <c r="AN3076" s="63">
        <v>0</v>
      </c>
      <c r="AO3076" s="63">
        <v>0</v>
      </c>
      <c r="AP3076" s="63">
        <v>0</v>
      </c>
      <c r="AQ3076" s="63">
        <v>0</v>
      </c>
      <c r="AR3076" s="63">
        <v>0</v>
      </c>
      <c r="AS3076" s="63">
        <v>0</v>
      </c>
      <c r="AT3076" s="63">
        <v>0</v>
      </c>
      <c r="AU3076" s="63">
        <v>0</v>
      </c>
      <c r="AV3076" s="63">
        <v>0</v>
      </c>
      <c r="AW3076" s="63">
        <v>0</v>
      </c>
      <c r="AX3076" s="63">
        <v>0</v>
      </c>
      <c r="AY3076" s="63">
        <v>0</v>
      </c>
      <c r="BA3076" s="5">
        <f>IF(Q3076&gt;0,RANK(Q3076,(N3076:P3076,Q3076:AE3076)),0)</f>
        <v>3</v>
      </c>
      <c r="BB3076" s="5">
        <f>IF(R3076&gt;0,RANK(R3076,(N3076:P3076,Q3076:AE3076)),0)</f>
        <v>4</v>
      </c>
      <c r="BC3076" s="5">
        <f>IF(T3076&gt;0,RANK(T3076,(N3076:P3076,Q3076:AE3076)),0)</f>
        <v>0</v>
      </c>
      <c r="BD3076" s="5">
        <f>IF(S3076&gt;0,RANK(S3076,(N3076:P3076,Q3076:AE3076)),0)</f>
        <v>0</v>
      </c>
      <c r="BE3076" s="2">
        <f t="shared" si="1182"/>
        <v>1.9874613043365158E-2</v>
      </c>
      <c r="BF3076" s="2">
        <f t="shared" si="1183"/>
        <v>5.2027782836034445E-3</v>
      </c>
      <c r="BG3076" s="2">
        <f t="shared" si="1184"/>
        <v>0</v>
      </c>
      <c r="BH3076" s="2">
        <f t="shared" si="1185"/>
        <v>0</v>
      </c>
      <c r="BJ3076" t="s">
        <v>153</v>
      </c>
      <c r="BK3076" t="s">
        <v>816</v>
      </c>
      <c r="BL3076">
        <v>6</v>
      </c>
      <c r="BN3076" s="112">
        <v>53</v>
      </c>
      <c r="BO3076" s="114">
        <v>27</v>
      </c>
      <c r="BP3076" s="118">
        <f t="shared" si="1167"/>
        <v>53027</v>
      </c>
      <c r="BQ3076" s="118">
        <f t="shared" si="1166"/>
        <v>53027</v>
      </c>
      <c r="BR3076" s="5" t="s">
        <v>3151</v>
      </c>
      <c r="BV3076" s="63"/>
      <c r="CB3076" s="129"/>
      <c r="CC3076" s="63">
        <f t="shared" si="1186"/>
        <v>38441</v>
      </c>
      <c r="CE3076" s="129"/>
    </row>
    <row r="3077" spans="1:84" ht="15" hidden="1" customHeight="1" outlineLevel="1">
      <c r="A3077" t="s">
        <v>172</v>
      </c>
      <c r="B3077" t="s">
        <v>816</v>
      </c>
      <c r="C3077" s="1">
        <f t="shared" si="1177"/>
        <v>53925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>
        <f>IF(P3077&gt;0,RANK(P3077,(N3077:P3077,Q3077:AE3077)),0)</f>
        <v>0</v>
      </c>
      <c r="G3077" s="129">
        <f t="shared" si="1155"/>
        <v>6467</v>
      </c>
      <c r="H3077" s="134">
        <f t="shared" si="1156"/>
        <v>0.11992582290217896</v>
      </c>
      <c r="I3077" s="2"/>
      <c r="J3077" s="2">
        <f t="shared" si="1178"/>
        <v>0.54173388966156699</v>
      </c>
      <c r="K3077" s="2">
        <f t="shared" si="1179"/>
        <v>0.42180806675938803</v>
      </c>
      <c r="L3077" s="2">
        <f t="shared" si="1180"/>
        <v>0</v>
      </c>
      <c r="M3077" s="2">
        <f t="shared" si="1181"/>
        <v>3.6458043579044974E-2</v>
      </c>
      <c r="N3077" s="63">
        <v>29213</v>
      </c>
      <c r="O3077" s="63">
        <v>22746</v>
      </c>
      <c r="P3077" s="63">
        <v>0</v>
      </c>
      <c r="Q3077" s="63">
        <v>1288</v>
      </c>
      <c r="R3077" s="63">
        <v>216</v>
      </c>
      <c r="S3077" s="63">
        <v>0</v>
      </c>
      <c r="T3077" s="63">
        <v>0</v>
      </c>
      <c r="U3077" s="63">
        <v>0</v>
      </c>
      <c r="V3077" s="63">
        <v>51</v>
      </c>
      <c r="W3077" s="63">
        <v>386</v>
      </c>
      <c r="X3077" s="63">
        <v>25</v>
      </c>
      <c r="Y3077" s="63">
        <v>0</v>
      </c>
      <c r="Z3077" s="63">
        <v>0</v>
      </c>
      <c r="AA3077" s="63">
        <v>0</v>
      </c>
      <c r="AB3077" s="63">
        <v>0</v>
      </c>
      <c r="AC3077" s="63">
        <v>0</v>
      </c>
      <c r="AD3077" s="63">
        <v>0</v>
      </c>
      <c r="AE3077" s="63">
        <v>0</v>
      </c>
      <c r="AF3077" s="63">
        <v>0</v>
      </c>
      <c r="AG3077" s="63">
        <v>0</v>
      </c>
      <c r="AH3077" s="63">
        <v>0</v>
      </c>
      <c r="AI3077" s="63">
        <v>0</v>
      </c>
      <c r="AJ3077" s="63">
        <v>0</v>
      </c>
      <c r="AK3077" s="63">
        <v>0</v>
      </c>
      <c r="AL3077" s="63">
        <v>0</v>
      </c>
      <c r="AM3077" s="63">
        <v>0</v>
      </c>
      <c r="AN3077" s="63">
        <v>0</v>
      </c>
      <c r="AO3077" s="63">
        <v>0</v>
      </c>
      <c r="AP3077" s="63">
        <v>0</v>
      </c>
      <c r="AQ3077" s="63">
        <v>0</v>
      </c>
      <c r="AR3077" s="63">
        <v>0</v>
      </c>
      <c r="AS3077" s="63">
        <v>0</v>
      </c>
      <c r="AT3077" s="63">
        <v>0</v>
      </c>
      <c r="AU3077" s="63">
        <v>0</v>
      </c>
      <c r="AV3077" s="63">
        <v>0</v>
      </c>
      <c r="AW3077" s="63">
        <v>0</v>
      </c>
      <c r="AX3077" s="63">
        <v>0</v>
      </c>
      <c r="AY3077" s="63">
        <v>0</v>
      </c>
      <c r="BA3077" s="5">
        <f>IF(Q3077&gt;0,RANK(Q3077,(N3077:P3077,Q3077:AE3077)),0)</f>
        <v>3</v>
      </c>
      <c r="BB3077" s="5">
        <f>IF(R3077&gt;0,RANK(R3077,(N3077:P3077,Q3077:AE3077)),0)</f>
        <v>5</v>
      </c>
      <c r="BC3077" s="5">
        <f>IF(T3077&gt;0,RANK(T3077,(N3077:P3077,Q3077:AE3077)),0)</f>
        <v>0</v>
      </c>
      <c r="BD3077" s="5">
        <f>IF(S3077&gt;0,RANK(S3077,(N3077:P3077,Q3077:AE3077)),0)</f>
        <v>0</v>
      </c>
      <c r="BE3077" s="2">
        <f t="shared" si="1182"/>
        <v>2.3885025498377375E-2</v>
      </c>
      <c r="BF3077" s="2">
        <f t="shared" si="1183"/>
        <v>4.0055632823365788E-3</v>
      </c>
      <c r="BG3077" s="2">
        <f t="shared" si="1184"/>
        <v>0</v>
      </c>
      <c r="BH3077" s="2">
        <f t="shared" si="1185"/>
        <v>0</v>
      </c>
      <c r="BJ3077" t="s">
        <v>172</v>
      </c>
      <c r="BK3077" t="s">
        <v>816</v>
      </c>
      <c r="BL3077">
        <v>2</v>
      </c>
      <c r="BN3077" s="112">
        <v>53</v>
      </c>
      <c r="BO3077" s="114">
        <v>29</v>
      </c>
      <c r="BP3077" s="118">
        <f t="shared" si="1167"/>
        <v>53029</v>
      </c>
      <c r="BQ3077" s="118">
        <f t="shared" si="1166"/>
        <v>53029</v>
      </c>
      <c r="BR3077" s="5" t="s">
        <v>3151</v>
      </c>
      <c r="BV3077" s="63"/>
      <c r="CC3077" s="63">
        <f t="shared" si="1186"/>
        <v>53925</v>
      </c>
    </row>
    <row r="3078" spans="1:84" ht="15" hidden="1" customHeight="1" outlineLevel="1">
      <c r="A3078" t="s">
        <v>1091</v>
      </c>
      <c r="B3078" t="s">
        <v>816</v>
      </c>
      <c r="C3078" s="1">
        <f t="shared" si="1177"/>
        <v>24792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>
        <f>IF(P3078&gt;0,RANK(P3078,(N3078:P3078,Q3078:AE3078)),0)</f>
        <v>0</v>
      </c>
      <c r="G3078" s="129">
        <f t="shared" si="1155"/>
        <v>10273</v>
      </c>
      <c r="H3078" s="134">
        <f t="shared" si="1156"/>
        <v>0.41436753791545661</v>
      </c>
      <c r="I3078" s="2"/>
      <c r="J3078" s="2">
        <f t="shared" si="1178"/>
        <v>0.69393352694417554</v>
      </c>
      <c r="K3078" s="2">
        <f t="shared" si="1179"/>
        <v>0.27956598902871893</v>
      </c>
      <c r="L3078" s="2">
        <f t="shared" si="1180"/>
        <v>0</v>
      </c>
      <c r="M3078" s="2">
        <f t="shared" si="1181"/>
        <v>2.6500484027105531E-2</v>
      </c>
      <c r="N3078" s="63">
        <v>17204</v>
      </c>
      <c r="O3078" s="63">
        <v>6931</v>
      </c>
      <c r="P3078" s="63">
        <v>0</v>
      </c>
      <c r="Q3078" s="63">
        <v>330</v>
      </c>
      <c r="R3078" s="63">
        <v>146</v>
      </c>
      <c r="S3078" s="63">
        <v>0</v>
      </c>
      <c r="T3078" s="63">
        <v>0</v>
      </c>
      <c r="U3078" s="63">
        <v>0</v>
      </c>
      <c r="V3078" s="63">
        <v>34</v>
      </c>
      <c r="W3078" s="63">
        <v>134</v>
      </c>
      <c r="X3078" s="63">
        <v>13</v>
      </c>
      <c r="Y3078" s="63">
        <v>0</v>
      </c>
      <c r="Z3078" s="63">
        <v>0</v>
      </c>
      <c r="AA3078" s="63">
        <v>0</v>
      </c>
      <c r="AB3078" s="63">
        <v>0</v>
      </c>
      <c r="AC3078" s="63">
        <v>0</v>
      </c>
      <c r="AD3078" s="63">
        <v>0</v>
      </c>
      <c r="AE3078" s="63">
        <v>0</v>
      </c>
      <c r="AF3078" s="63">
        <v>0</v>
      </c>
      <c r="AG3078" s="63">
        <v>0</v>
      </c>
      <c r="AH3078" s="63">
        <v>0</v>
      </c>
      <c r="AI3078" s="63">
        <v>0</v>
      </c>
      <c r="AJ3078" s="63">
        <v>0</v>
      </c>
      <c r="AK3078" s="63">
        <v>0</v>
      </c>
      <c r="AL3078" s="63">
        <v>0</v>
      </c>
      <c r="AM3078" s="63">
        <v>0</v>
      </c>
      <c r="AN3078" s="63">
        <v>0</v>
      </c>
      <c r="AO3078" s="63">
        <v>0</v>
      </c>
      <c r="AP3078" s="63">
        <v>0</v>
      </c>
      <c r="AQ3078" s="63">
        <v>0</v>
      </c>
      <c r="AR3078" s="63">
        <v>0</v>
      </c>
      <c r="AS3078" s="63">
        <v>0</v>
      </c>
      <c r="AT3078" s="63">
        <v>0</v>
      </c>
      <c r="AU3078" s="63">
        <v>0</v>
      </c>
      <c r="AV3078" s="63">
        <v>0</v>
      </c>
      <c r="AW3078" s="63">
        <v>0</v>
      </c>
      <c r="AX3078" s="63">
        <v>0</v>
      </c>
      <c r="AY3078" s="63">
        <v>0</v>
      </c>
      <c r="BA3078" s="5">
        <f>IF(Q3078&gt;0,RANK(Q3078,(N3078:P3078,Q3078:AE3078)),0)</f>
        <v>3</v>
      </c>
      <c r="BB3078" s="5">
        <f>IF(R3078&gt;0,RANK(R3078,(N3078:P3078,Q3078:AE3078)),0)</f>
        <v>4</v>
      </c>
      <c r="BC3078" s="5">
        <f>IF(T3078&gt;0,RANK(T3078,(N3078:P3078,Q3078:AE3078)),0)</f>
        <v>0</v>
      </c>
      <c r="BD3078" s="5">
        <f>IF(S3078&gt;0,RANK(S3078,(N3078:P3078,Q3078:AE3078)),0)</f>
        <v>0</v>
      </c>
      <c r="BE3078" s="2">
        <f t="shared" si="1182"/>
        <v>1.3310745401742497E-2</v>
      </c>
      <c r="BF3078" s="2">
        <f t="shared" si="1183"/>
        <v>5.8889964504678927E-3</v>
      </c>
      <c r="BG3078" s="2">
        <f t="shared" si="1184"/>
        <v>0</v>
      </c>
      <c r="BH3078" s="2">
        <f t="shared" si="1185"/>
        <v>0</v>
      </c>
      <c r="BJ3078" t="s">
        <v>1091</v>
      </c>
      <c r="BK3078" t="s">
        <v>816</v>
      </c>
      <c r="BL3078">
        <v>6</v>
      </c>
      <c r="BN3078" s="112">
        <v>53</v>
      </c>
      <c r="BO3078" s="114">
        <v>31</v>
      </c>
      <c r="BP3078" s="118">
        <f t="shared" si="1167"/>
        <v>53031</v>
      </c>
      <c r="BQ3078" s="118">
        <f t="shared" si="1166"/>
        <v>53031</v>
      </c>
      <c r="BR3078" s="5" t="s">
        <v>3151</v>
      </c>
      <c r="BV3078" s="63"/>
      <c r="CB3078" s="129"/>
      <c r="CC3078" s="63">
        <f t="shared" si="1186"/>
        <v>24792</v>
      </c>
      <c r="CE3078" s="129"/>
    </row>
    <row r="3079" spans="1:84" ht="15" hidden="1" customHeight="1" outlineLevel="1">
      <c r="A3079" t="s">
        <v>407</v>
      </c>
      <c r="B3079" t="s">
        <v>816</v>
      </c>
      <c r="C3079" s="1">
        <f t="shared" si="1177"/>
        <v>1210507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>
        <f>IF(P3079&gt;0,RANK(P3079,(N3079:P3079,Q3079:AE3079)),0)</f>
        <v>0</v>
      </c>
      <c r="G3079" s="129">
        <f t="shared" si="1155"/>
        <v>638143</v>
      </c>
      <c r="H3079" s="134">
        <f t="shared" si="1156"/>
        <v>0.5271700204955444</v>
      </c>
      <c r="I3079" s="2"/>
      <c r="J3079" s="2">
        <f t="shared" si="1178"/>
        <v>0.74952891639618768</v>
      </c>
      <c r="K3079" s="2">
        <f t="shared" si="1179"/>
        <v>0.22235889590064328</v>
      </c>
      <c r="L3079" s="2">
        <f t="shared" si="1180"/>
        <v>0</v>
      </c>
      <c r="M3079" s="2">
        <f t="shared" si="1181"/>
        <v>2.8112187703169034E-2</v>
      </c>
      <c r="N3079" s="63">
        <v>907310</v>
      </c>
      <c r="O3079" s="63">
        <v>269167</v>
      </c>
      <c r="P3079" s="63">
        <v>0</v>
      </c>
      <c r="Q3079" s="63">
        <v>18148</v>
      </c>
      <c r="R3079" s="63">
        <v>5662</v>
      </c>
      <c r="S3079" s="63">
        <v>0</v>
      </c>
      <c r="T3079" s="63">
        <v>0</v>
      </c>
      <c r="U3079" s="63">
        <v>0</v>
      </c>
      <c r="V3079" s="63">
        <v>1610</v>
      </c>
      <c r="W3079" s="63">
        <v>7937</v>
      </c>
      <c r="X3079" s="63">
        <v>673</v>
      </c>
      <c r="Y3079" s="63">
        <v>0</v>
      </c>
      <c r="Z3079" s="63">
        <v>0</v>
      </c>
      <c r="AA3079" s="63">
        <v>0</v>
      </c>
      <c r="AB3079" s="63">
        <v>0</v>
      </c>
      <c r="AC3079" s="63">
        <v>0</v>
      </c>
      <c r="AD3079" s="63">
        <v>0</v>
      </c>
      <c r="AE3079" s="63">
        <v>0</v>
      </c>
      <c r="AF3079" s="63">
        <v>0</v>
      </c>
      <c r="AG3079" s="63">
        <v>0</v>
      </c>
      <c r="AH3079" s="63">
        <v>0</v>
      </c>
      <c r="AI3079" s="63">
        <v>0</v>
      </c>
      <c r="AJ3079" s="63">
        <v>0</v>
      </c>
      <c r="AK3079" s="63">
        <v>0</v>
      </c>
      <c r="AL3079" s="63">
        <v>0</v>
      </c>
      <c r="AM3079" s="63">
        <v>0</v>
      </c>
      <c r="AN3079" s="63">
        <v>0</v>
      </c>
      <c r="AO3079" s="63">
        <v>0</v>
      </c>
      <c r="AP3079" s="63">
        <v>0</v>
      </c>
      <c r="AQ3079" s="63">
        <v>0</v>
      </c>
      <c r="AR3079" s="63">
        <v>0</v>
      </c>
      <c r="AS3079" s="63">
        <v>0</v>
      </c>
      <c r="AT3079" s="63">
        <v>0</v>
      </c>
      <c r="AU3079" s="63">
        <v>0</v>
      </c>
      <c r="AV3079" s="63">
        <v>0</v>
      </c>
      <c r="AW3079" s="63">
        <v>0</v>
      </c>
      <c r="AX3079" s="63">
        <v>0</v>
      </c>
      <c r="AY3079" s="63">
        <v>0</v>
      </c>
      <c r="BA3079" s="5">
        <f>IF(Q3079&gt;0,RANK(Q3079,(N3079:P3079,Q3079:AE3079)),0)</f>
        <v>3</v>
      </c>
      <c r="BB3079" s="5">
        <f>IF(R3079&gt;0,RANK(R3079,(N3079:P3079,Q3079:AE3079)),0)</f>
        <v>5</v>
      </c>
      <c r="BC3079" s="5">
        <f>IF(T3079&gt;0,RANK(T3079,(N3079:P3079,Q3079:AE3079)),0)</f>
        <v>0</v>
      </c>
      <c r="BD3079" s="5">
        <f>IF(S3079&gt;0,RANK(S3079,(N3079:P3079,Q3079:AE3079)),0)</f>
        <v>0</v>
      </c>
      <c r="BE3079" s="2">
        <f t="shared" si="1182"/>
        <v>1.4992065308172526E-2</v>
      </c>
      <c r="BF3079" s="2">
        <f t="shared" si="1183"/>
        <v>4.6773789825255039E-3</v>
      </c>
      <c r="BG3079" s="2">
        <f t="shared" si="1184"/>
        <v>0</v>
      </c>
      <c r="BH3079" s="2">
        <f t="shared" si="1185"/>
        <v>0</v>
      </c>
      <c r="BJ3079" t="s">
        <v>407</v>
      </c>
      <c r="BK3079" t="s">
        <v>816</v>
      </c>
      <c r="BN3079" s="112">
        <v>53</v>
      </c>
      <c r="BO3079" s="114">
        <v>33</v>
      </c>
      <c r="BP3079" s="118">
        <f t="shared" si="1167"/>
        <v>53033</v>
      </c>
      <c r="BQ3079" s="118">
        <f t="shared" si="1166"/>
        <v>53033</v>
      </c>
      <c r="BR3079" s="5" t="s">
        <v>3151</v>
      </c>
      <c r="BV3079" s="63"/>
      <c r="CC3079" s="63">
        <f t="shared" si="1186"/>
        <v>1210507</v>
      </c>
    </row>
    <row r="3080" spans="1:84" ht="15" hidden="1" customHeight="1" outlineLevel="1">
      <c r="A3080" t="s">
        <v>2138</v>
      </c>
      <c r="B3080" t="s">
        <v>816</v>
      </c>
      <c r="C3080" s="1">
        <f t="shared" si="1177"/>
        <v>158672</v>
      </c>
      <c r="D3080" s="5">
        <f>IF(N3080&gt;0, RANK(N3080,(N3080:P3080,Q3080:AE3080)),0)</f>
        <v>1</v>
      </c>
      <c r="E3080" s="5">
        <f>IF(O3080&gt;0,RANK(O3080,(N3080:P3080,Q3080:AE3080)),0)</f>
        <v>2</v>
      </c>
      <c r="F3080" s="5">
        <f>IF(P3080&gt;0,RANK(P3080,(N3080:P3080,Q3080:AE3080)),0)</f>
        <v>0</v>
      </c>
      <c r="G3080" s="129">
        <f t="shared" ref="G3080:G3143" si="1187">IF(C3080&gt;0,MAX(N3080:P3080)-LARGE(N3080:P3080,2),0)</f>
        <v>28714</v>
      </c>
      <c r="H3080" s="134">
        <f t="shared" ref="H3080:H3143" si="1188">IF(C3080&gt;0,G3080/C3080,0)</f>
        <v>0.18096450539477665</v>
      </c>
      <c r="I3080" s="2"/>
      <c r="J3080" s="2">
        <f t="shared" si="1178"/>
        <v>0.56895356458606439</v>
      </c>
      <c r="K3080" s="2">
        <f t="shared" si="1179"/>
        <v>0.38798905919128768</v>
      </c>
      <c r="L3080" s="2">
        <f t="shared" si="1180"/>
        <v>0</v>
      </c>
      <c r="M3080" s="2">
        <f t="shared" si="1181"/>
        <v>4.3057376222647936E-2</v>
      </c>
      <c r="N3080" s="63">
        <v>90277</v>
      </c>
      <c r="O3080" s="63">
        <v>61563</v>
      </c>
      <c r="P3080" s="63">
        <v>0</v>
      </c>
      <c r="Q3080" s="63">
        <v>4813</v>
      </c>
      <c r="R3080" s="63">
        <v>723</v>
      </c>
      <c r="S3080" s="63">
        <v>0</v>
      </c>
      <c r="T3080" s="63">
        <v>0</v>
      </c>
      <c r="U3080" s="63">
        <v>0</v>
      </c>
      <c r="V3080" s="63">
        <v>143</v>
      </c>
      <c r="W3080" s="63">
        <v>1047</v>
      </c>
      <c r="X3080" s="63">
        <v>106</v>
      </c>
      <c r="Y3080" s="63">
        <v>0</v>
      </c>
      <c r="Z3080" s="63">
        <v>0</v>
      </c>
      <c r="AA3080" s="63">
        <v>0</v>
      </c>
      <c r="AB3080" s="63">
        <v>0</v>
      </c>
      <c r="AC3080" s="63">
        <v>0</v>
      </c>
      <c r="AD3080" s="63">
        <v>0</v>
      </c>
      <c r="AE3080" s="63">
        <v>0</v>
      </c>
      <c r="AF3080" s="63">
        <v>0</v>
      </c>
      <c r="AG3080" s="63">
        <v>0</v>
      </c>
      <c r="AH3080" s="63">
        <v>0</v>
      </c>
      <c r="AI3080" s="63">
        <v>0</v>
      </c>
      <c r="AJ3080" s="63">
        <v>0</v>
      </c>
      <c r="AK3080" s="63">
        <v>0</v>
      </c>
      <c r="AL3080" s="63">
        <v>0</v>
      </c>
      <c r="AM3080" s="63">
        <v>0</v>
      </c>
      <c r="AN3080" s="63">
        <v>0</v>
      </c>
      <c r="AO3080" s="63">
        <v>0</v>
      </c>
      <c r="AP3080" s="63">
        <v>0</v>
      </c>
      <c r="AQ3080" s="63">
        <v>0</v>
      </c>
      <c r="AR3080" s="63">
        <v>0</v>
      </c>
      <c r="AS3080" s="63">
        <v>0</v>
      </c>
      <c r="AT3080" s="63">
        <v>0</v>
      </c>
      <c r="AU3080" s="63">
        <v>0</v>
      </c>
      <c r="AV3080" s="63">
        <v>0</v>
      </c>
      <c r="AW3080" s="63">
        <v>0</v>
      </c>
      <c r="AX3080" s="63">
        <v>0</v>
      </c>
      <c r="AY3080" s="63">
        <v>0</v>
      </c>
      <c r="BA3080" s="5">
        <f>IF(Q3080&gt;0,RANK(Q3080,(N3080:P3080,Q3080:AE3080)),0)</f>
        <v>3</v>
      </c>
      <c r="BB3080" s="5">
        <f>IF(R3080&gt;0,RANK(R3080,(N3080:P3080,Q3080:AE3080)),0)</f>
        <v>5</v>
      </c>
      <c r="BC3080" s="5">
        <f>IF(T3080&gt;0,RANK(T3080,(N3080:P3080,Q3080:AE3080)),0)</f>
        <v>0</v>
      </c>
      <c r="BD3080" s="5">
        <f>IF(S3080&gt;0,RANK(S3080,(N3080:P3080,Q3080:AE3080)),0)</f>
        <v>0</v>
      </c>
      <c r="BE3080" s="2">
        <f t="shared" si="1182"/>
        <v>3.0333014016335584E-2</v>
      </c>
      <c r="BF3080" s="2">
        <f t="shared" si="1183"/>
        <v>4.5565695270747206E-3</v>
      </c>
      <c r="BG3080" s="2">
        <f t="shared" si="1184"/>
        <v>0</v>
      </c>
      <c r="BH3080" s="2">
        <f t="shared" si="1185"/>
        <v>0</v>
      </c>
      <c r="BJ3080" t="s">
        <v>2138</v>
      </c>
      <c r="BK3080" t="s">
        <v>816</v>
      </c>
      <c r="BL3080">
        <v>6</v>
      </c>
      <c r="BN3080" s="112">
        <v>53</v>
      </c>
      <c r="BO3080" s="114">
        <v>35</v>
      </c>
      <c r="BP3080" s="118">
        <f t="shared" si="1167"/>
        <v>53035</v>
      </c>
      <c r="BQ3080" s="118">
        <f t="shared" si="1166"/>
        <v>53035</v>
      </c>
      <c r="BR3080" s="5" t="s">
        <v>3151</v>
      </c>
      <c r="BV3080" s="63"/>
      <c r="CC3080" s="63">
        <f t="shared" si="1186"/>
        <v>158672</v>
      </c>
    </row>
    <row r="3081" spans="1:84" ht="15" hidden="1" customHeight="1" outlineLevel="1">
      <c r="A3081" t="s">
        <v>1741</v>
      </c>
      <c r="B3081" t="s">
        <v>816</v>
      </c>
      <c r="C3081" s="1">
        <f t="shared" si="1177"/>
        <v>26364</v>
      </c>
      <c r="D3081" s="5">
        <f>IF(N3081&gt;0, RANK(N3081,(N3081:P3081,Q3081:AE3081)),0)</f>
        <v>2</v>
      </c>
      <c r="E3081" s="5">
        <f>IF(O3081&gt;0,RANK(O3081,(N3081:P3081,Q3081:AE3081)),0)</f>
        <v>1</v>
      </c>
      <c r="F3081" s="5">
        <f>IF(P3081&gt;0,RANK(P3081,(N3081:P3081,Q3081:AE3081)),0)</f>
        <v>0</v>
      </c>
      <c r="G3081" s="129">
        <f t="shared" si="1187"/>
        <v>2684</v>
      </c>
      <c r="H3081" s="134">
        <f t="shared" si="1188"/>
        <v>0.10180549233803672</v>
      </c>
      <c r="I3081" s="2"/>
      <c r="J3081" s="2">
        <f t="shared" si="1178"/>
        <v>0.43320436959490216</v>
      </c>
      <c r="K3081" s="2">
        <f t="shared" si="1179"/>
        <v>0.53500986193293887</v>
      </c>
      <c r="L3081" s="2">
        <f t="shared" si="1180"/>
        <v>0</v>
      </c>
      <c r="M3081" s="2">
        <f t="shared" si="1181"/>
        <v>3.1785768472158971E-2</v>
      </c>
      <c r="N3081" s="63">
        <v>11421</v>
      </c>
      <c r="O3081" s="63">
        <v>14105</v>
      </c>
      <c r="P3081" s="63">
        <v>0</v>
      </c>
      <c r="Q3081" s="63">
        <v>540</v>
      </c>
      <c r="R3081" s="63">
        <v>101</v>
      </c>
      <c r="S3081" s="63">
        <v>0</v>
      </c>
      <c r="T3081" s="63">
        <v>0</v>
      </c>
      <c r="U3081" s="63">
        <v>0</v>
      </c>
      <c r="V3081" s="63">
        <v>22</v>
      </c>
      <c r="W3081" s="63">
        <v>166</v>
      </c>
      <c r="X3081" s="63">
        <v>9</v>
      </c>
      <c r="Y3081" s="63">
        <v>0</v>
      </c>
      <c r="Z3081" s="63">
        <v>0</v>
      </c>
      <c r="AA3081" s="63">
        <v>0</v>
      </c>
      <c r="AB3081" s="63">
        <v>0</v>
      </c>
      <c r="AC3081" s="63">
        <v>0</v>
      </c>
      <c r="AD3081" s="63">
        <v>0</v>
      </c>
      <c r="AE3081" s="63">
        <v>0</v>
      </c>
      <c r="AF3081" s="63">
        <v>0</v>
      </c>
      <c r="AG3081" s="63">
        <v>0</v>
      </c>
      <c r="AH3081" s="63">
        <v>0</v>
      </c>
      <c r="AI3081" s="63">
        <v>0</v>
      </c>
      <c r="AJ3081" s="63">
        <v>0</v>
      </c>
      <c r="AK3081" s="63">
        <v>0</v>
      </c>
      <c r="AL3081" s="63">
        <v>0</v>
      </c>
      <c r="AM3081" s="63">
        <v>0</v>
      </c>
      <c r="AN3081" s="63">
        <v>0</v>
      </c>
      <c r="AO3081" s="63">
        <v>0</v>
      </c>
      <c r="AP3081" s="63">
        <v>0</v>
      </c>
      <c r="AQ3081" s="63">
        <v>0</v>
      </c>
      <c r="AR3081" s="63">
        <v>0</v>
      </c>
      <c r="AS3081" s="63">
        <v>0</v>
      </c>
      <c r="AT3081" s="63">
        <v>0</v>
      </c>
      <c r="AU3081" s="63">
        <v>0</v>
      </c>
      <c r="AV3081" s="63">
        <v>0</v>
      </c>
      <c r="AW3081" s="63">
        <v>0</v>
      </c>
      <c r="AX3081" s="63">
        <v>0</v>
      </c>
      <c r="AY3081" s="63">
        <v>0</v>
      </c>
      <c r="BA3081" s="5">
        <f>IF(Q3081&gt;0,RANK(Q3081,(N3081:P3081,Q3081:AE3081)),0)</f>
        <v>3</v>
      </c>
      <c r="BB3081" s="5">
        <f>IF(R3081&gt;0,RANK(R3081,(N3081:P3081,Q3081:AE3081)),0)</f>
        <v>5</v>
      </c>
      <c r="BC3081" s="5">
        <f>IF(T3081&gt;0,RANK(T3081,(N3081:P3081,Q3081:AE3081)),0)</f>
        <v>0</v>
      </c>
      <c r="BD3081" s="5">
        <f>IF(S3081&gt;0,RANK(S3081,(N3081:P3081,Q3081:AE3081)),0)</f>
        <v>0</v>
      </c>
      <c r="BE3081" s="2">
        <f t="shared" si="1182"/>
        <v>2.0482476103777878E-2</v>
      </c>
      <c r="BF3081" s="2">
        <f t="shared" si="1183"/>
        <v>3.830981641632529E-3</v>
      </c>
      <c r="BG3081" s="2">
        <f t="shared" si="1184"/>
        <v>0</v>
      </c>
      <c r="BH3081" s="2">
        <f t="shared" si="1185"/>
        <v>0</v>
      </c>
      <c r="BJ3081" t="s">
        <v>1741</v>
      </c>
      <c r="BK3081" t="s">
        <v>816</v>
      </c>
      <c r="BL3081">
        <v>8</v>
      </c>
      <c r="BN3081" s="112">
        <v>53</v>
      </c>
      <c r="BO3081" s="114">
        <v>37</v>
      </c>
      <c r="BP3081" s="118">
        <f t="shared" si="1167"/>
        <v>53037</v>
      </c>
      <c r="BQ3081" s="118">
        <f t="shared" si="1166"/>
        <v>53037</v>
      </c>
      <c r="BR3081" s="5" t="s">
        <v>3151</v>
      </c>
      <c r="BV3081" s="63"/>
      <c r="CB3081" s="129"/>
      <c r="CC3081" s="63">
        <f t="shared" si="1186"/>
        <v>26364</v>
      </c>
      <c r="CE3081" s="129"/>
    </row>
    <row r="3082" spans="1:84" ht="15" hidden="1" customHeight="1" outlineLevel="1">
      <c r="A3082" t="s">
        <v>1037</v>
      </c>
      <c r="B3082" t="s">
        <v>816</v>
      </c>
      <c r="C3082" s="1">
        <f t="shared" si="1177"/>
        <v>13560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0</v>
      </c>
      <c r="G3082" s="129">
        <f t="shared" si="1187"/>
        <v>1278</v>
      </c>
      <c r="H3082" s="134">
        <f t="shared" si="1188"/>
        <v>9.4247787610619471E-2</v>
      </c>
      <c r="I3082" s="2"/>
      <c r="J3082" s="2">
        <f t="shared" si="1178"/>
        <v>0.43945427728613567</v>
      </c>
      <c r="K3082" s="2">
        <f t="shared" si="1179"/>
        <v>0.5337020648967552</v>
      </c>
      <c r="L3082" s="2">
        <f t="shared" si="1180"/>
        <v>0</v>
      </c>
      <c r="M3082" s="2">
        <f t="shared" si="1181"/>
        <v>2.6843657817109179E-2</v>
      </c>
      <c r="N3082" s="63">
        <v>5959</v>
      </c>
      <c r="O3082" s="63">
        <v>7237</v>
      </c>
      <c r="P3082" s="63">
        <v>0</v>
      </c>
      <c r="Q3082" s="63">
        <v>211</v>
      </c>
      <c r="R3082" s="63">
        <v>50</v>
      </c>
      <c r="S3082" s="63">
        <v>0</v>
      </c>
      <c r="T3082" s="63">
        <v>0</v>
      </c>
      <c r="U3082" s="63">
        <v>0</v>
      </c>
      <c r="V3082" s="63">
        <v>13</v>
      </c>
      <c r="W3082" s="63">
        <v>79</v>
      </c>
      <c r="X3082" s="63">
        <v>11</v>
      </c>
      <c r="Y3082" s="63">
        <v>0</v>
      </c>
      <c r="Z3082" s="63">
        <v>0</v>
      </c>
      <c r="AA3082" s="63">
        <v>0</v>
      </c>
      <c r="AB3082" s="63">
        <v>0</v>
      </c>
      <c r="AC3082" s="63">
        <v>0</v>
      </c>
      <c r="AD3082" s="63">
        <v>0</v>
      </c>
      <c r="AE3082" s="63">
        <v>0</v>
      </c>
      <c r="AF3082" s="63">
        <v>0</v>
      </c>
      <c r="AG3082" s="63">
        <v>0</v>
      </c>
      <c r="AH3082" s="63">
        <v>0</v>
      </c>
      <c r="AI3082" s="63">
        <v>0</v>
      </c>
      <c r="AJ3082" s="63">
        <v>0</v>
      </c>
      <c r="AK3082" s="63">
        <v>0</v>
      </c>
      <c r="AL3082" s="63">
        <v>0</v>
      </c>
      <c r="AM3082" s="63">
        <v>0</v>
      </c>
      <c r="AN3082" s="63">
        <v>0</v>
      </c>
      <c r="AO3082" s="63">
        <v>0</v>
      </c>
      <c r="AP3082" s="63">
        <v>0</v>
      </c>
      <c r="AQ3082" s="63">
        <v>0</v>
      </c>
      <c r="AR3082" s="63">
        <v>0</v>
      </c>
      <c r="AS3082" s="63">
        <v>0</v>
      </c>
      <c r="AT3082" s="63">
        <v>0</v>
      </c>
      <c r="AU3082" s="63">
        <v>0</v>
      </c>
      <c r="AV3082" s="63">
        <v>0</v>
      </c>
      <c r="AW3082" s="63">
        <v>0</v>
      </c>
      <c r="AX3082" s="63">
        <v>0</v>
      </c>
      <c r="AY3082" s="63">
        <v>0</v>
      </c>
      <c r="BA3082" s="5">
        <f>IF(Q3082&gt;0,RANK(Q3082,(N3082:P3082,Q3082:AE3082)),0)</f>
        <v>3</v>
      </c>
      <c r="BB3082" s="5">
        <f>IF(R3082&gt;0,RANK(R3082,(N3082:P3082,Q3082:AE3082)),0)</f>
        <v>5</v>
      </c>
      <c r="BC3082" s="5">
        <f>IF(T3082&gt;0,RANK(T3082,(N3082:P3082,Q3082:AE3082)),0)</f>
        <v>0</v>
      </c>
      <c r="BD3082" s="5">
        <f>IF(S3082&gt;0,RANK(S3082,(N3082:P3082,Q3082:AE3082)),0)</f>
        <v>0</v>
      </c>
      <c r="BE3082" s="2">
        <f t="shared" si="1182"/>
        <v>1.556047197640118E-2</v>
      </c>
      <c r="BF3082" s="2">
        <f t="shared" si="1183"/>
        <v>3.687315634218289E-3</v>
      </c>
      <c r="BG3082" s="2">
        <f t="shared" si="1184"/>
        <v>0</v>
      </c>
      <c r="BH3082" s="2">
        <f t="shared" si="1185"/>
        <v>0</v>
      </c>
      <c r="BJ3082" t="s">
        <v>1037</v>
      </c>
      <c r="BK3082" t="s">
        <v>816</v>
      </c>
      <c r="BL3082">
        <v>3</v>
      </c>
      <c r="BN3082" s="112">
        <v>53</v>
      </c>
      <c r="BO3082" s="114">
        <v>39</v>
      </c>
      <c r="BP3082" s="118">
        <f t="shared" si="1167"/>
        <v>53039</v>
      </c>
      <c r="BQ3082" s="118">
        <f t="shared" si="1166"/>
        <v>53039</v>
      </c>
      <c r="BR3082" s="5" t="s">
        <v>3151</v>
      </c>
      <c r="BV3082" s="63"/>
      <c r="CB3082" s="129"/>
      <c r="CC3082" s="63">
        <f t="shared" si="1186"/>
        <v>13560</v>
      </c>
      <c r="CE3082" s="129"/>
    </row>
    <row r="3083" spans="1:84" ht="15" hidden="1" customHeight="1" outlineLevel="1">
      <c r="A3083" t="s">
        <v>2786</v>
      </c>
      <c r="B3083" t="s">
        <v>816</v>
      </c>
      <c r="C3083" s="1">
        <f t="shared" si="1177"/>
        <v>45309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>
        <f>IF(P3083&gt;0,RANK(P3083,(N3083:P3083,Q3083:AE3083)),0)</f>
        <v>0</v>
      </c>
      <c r="G3083" s="129">
        <f t="shared" si="1187"/>
        <v>14871</v>
      </c>
      <c r="H3083" s="134">
        <f t="shared" si="1188"/>
        <v>0.32821293782692179</v>
      </c>
      <c r="I3083" s="2"/>
      <c r="J3083" s="2">
        <f t="shared" si="1178"/>
        <v>0.32046613255644574</v>
      </c>
      <c r="K3083" s="2">
        <f t="shared" si="1179"/>
        <v>0.64867907038336758</v>
      </c>
      <c r="L3083" s="2">
        <f t="shared" si="1180"/>
        <v>0</v>
      </c>
      <c r="M3083" s="2">
        <f t="shared" si="1181"/>
        <v>3.0854797060186678E-2</v>
      </c>
      <c r="N3083" s="63">
        <v>14520</v>
      </c>
      <c r="O3083" s="63">
        <v>29391</v>
      </c>
      <c r="P3083" s="63">
        <v>0</v>
      </c>
      <c r="Q3083" s="63">
        <v>927</v>
      </c>
      <c r="R3083" s="63">
        <v>177</v>
      </c>
      <c r="S3083" s="63">
        <v>0</v>
      </c>
      <c r="T3083" s="63">
        <v>0</v>
      </c>
      <c r="U3083" s="63">
        <v>0</v>
      </c>
      <c r="V3083" s="63">
        <v>42</v>
      </c>
      <c r="W3083" s="63">
        <v>232</v>
      </c>
      <c r="X3083" s="63">
        <v>20</v>
      </c>
      <c r="Y3083" s="63">
        <v>0</v>
      </c>
      <c r="Z3083" s="63">
        <v>0</v>
      </c>
      <c r="AA3083" s="63">
        <v>0</v>
      </c>
      <c r="AB3083" s="63">
        <v>0</v>
      </c>
      <c r="AC3083" s="63">
        <v>0</v>
      </c>
      <c r="AD3083" s="63">
        <v>0</v>
      </c>
      <c r="AE3083" s="63">
        <v>0</v>
      </c>
      <c r="AF3083" s="63">
        <v>0</v>
      </c>
      <c r="AG3083" s="63">
        <v>0</v>
      </c>
      <c r="AH3083" s="63">
        <v>0</v>
      </c>
      <c r="AI3083" s="63">
        <v>0</v>
      </c>
      <c r="AJ3083" s="63">
        <v>0</v>
      </c>
      <c r="AK3083" s="63">
        <v>0</v>
      </c>
      <c r="AL3083" s="63">
        <v>0</v>
      </c>
      <c r="AM3083" s="63">
        <v>0</v>
      </c>
      <c r="AN3083" s="63">
        <v>0</v>
      </c>
      <c r="AO3083" s="63">
        <v>0</v>
      </c>
      <c r="AP3083" s="63">
        <v>0</v>
      </c>
      <c r="AQ3083" s="63">
        <v>0</v>
      </c>
      <c r="AR3083" s="63">
        <v>0</v>
      </c>
      <c r="AS3083" s="63">
        <v>0</v>
      </c>
      <c r="AT3083" s="63">
        <v>0</v>
      </c>
      <c r="AU3083" s="63">
        <v>0</v>
      </c>
      <c r="AV3083" s="63">
        <v>0</v>
      </c>
      <c r="AW3083" s="63">
        <v>0</v>
      </c>
      <c r="AX3083" s="63">
        <v>0</v>
      </c>
      <c r="AY3083" s="63">
        <v>0</v>
      </c>
      <c r="BA3083" s="5">
        <f>IF(Q3083&gt;0,RANK(Q3083,(N3083:P3083,Q3083:AE3083)),0)</f>
        <v>3</v>
      </c>
      <c r="BB3083" s="5">
        <f>IF(R3083&gt;0,RANK(R3083,(N3083:P3083,Q3083:AE3083)),0)</f>
        <v>5</v>
      </c>
      <c r="BC3083" s="5">
        <f>IF(T3083&gt;0,RANK(T3083,(N3083:P3083,Q3083:AE3083)),0)</f>
        <v>0</v>
      </c>
      <c r="BD3083" s="5">
        <f>IF(S3083&gt;0,RANK(S3083,(N3083:P3083,Q3083:AE3083)),0)</f>
        <v>0</v>
      </c>
      <c r="BE3083" s="2">
        <f t="shared" si="1182"/>
        <v>2.0459511355359863E-2</v>
      </c>
      <c r="BF3083" s="2">
        <f t="shared" si="1183"/>
        <v>3.9065086406674171E-3</v>
      </c>
      <c r="BG3083" s="2">
        <f t="shared" si="1184"/>
        <v>0</v>
      </c>
      <c r="BH3083" s="2">
        <f t="shared" si="1185"/>
        <v>0</v>
      </c>
      <c r="BJ3083" t="s">
        <v>2786</v>
      </c>
      <c r="BK3083" t="s">
        <v>816</v>
      </c>
      <c r="BL3083">
        <v>3</v>
      </c>
      <c r="BN3083" s="112">
        <v>53</v>
      </c>
      <c r="BO3083" s="114">
        <v>41</v>
      </c>
      <c r="BP3083" s="118">
        <f t="shared" si="1167"/>
        <v>53041</v>
      </c>
      <c r="BQ3083" s="118">
        <f t="shared" si="1166"/>
        <v>53041</v>
      </c>
      <c r="BR3083" s="5" t="s">
        <v>3151</v>
      </c>
      <c r="BV3083" s="63"/>
      <c r="CB3083" s="129"/>
      <c r="CC3083" s="63">
        <f t="shared" si="1186"/>
        <v>45309</v>
      </c>
    </row>
    <row r="3084" spans="1:84" ht="15" hidden="1" customHeight="1" outlineLevel="1">
      <c r="A3084" t="s">
        <v>1596</v>
      </c>
      <c r="B3084" t="s">
        <v>816</v>
      </c>
      <c r="C3084" s="1">
        <f t="shared" si="1177"/>
        <v>7033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0</v>
      </c>
      <c r="G3084" s="129">
        <f t="shared" si="1187"/>
        <v>3437</v>
      </c>
      <c r="H3084" s="134">
        <f t="shared" si="1188"/>
        <v>0.48869614673681216</v>
      </c>
      <c r="I3084" s="2"/>
      <c r="J3084" s="2">
        <f t="shared" si="1178"/>
        <v>0.24356604578416038</v>
      </c>
      <c r="K3084" s="2">
        <f t="shared" si="1179"/>
        <v>0.73226219252097258</v>
      </c>
      <c r="L3084" s="2">
        <f t="shared" si="1180"/>
        <v>0</v>
      </c>
      <c r="M3084" s="2">
        <f t="shared" si="1181"/>
        <v>2.4171761694867011E-2</v>
      </c>
      <c r="N3084" s="63">
        <v>1713</v>
      </c>
      <c r="O3084" s="63">
        <v>5150</v>
      </c>
      <c r="P3084" s="63">
        <v>0</v>
      </c>
      <c r="Q3084" s="63">
        <v>111</v>
      </c>
      <c r="R3084" s="63">
        <v>15</v>
      </c>
      <c r="S3084" s="63">
        <v>0</v>
      </c>
      <c r="T3084" s="63">
        <v>0</v>
      </c>
      <c r="U3084" s="63">
        <v>0</v>
      </c>
      <c r="V3084" s="63">
        <v>3</v>
      </c>
      <c r="W3084" s="63">
        <v>40</v>
      </c>
      <c r="X3084" s="63">
        <v>1</v>
      </c>
      <c r="Y3084" s="63">
        <v>0</v>
      </c>
      <c r="Z3084" s="63">
        <v>0</v>
      </c>
      <c r="AA3084" s="63">
        <v>0</v>
      </c>
      <c r="AB3084" s="63">
        <v>0</v>
      </c>
      <c r="AC3084" s="63">
        <v>0</v>
      </c>
      <c r="AD3084" s="63">
        <v>0</v>
      </c>
      <c r="AE3084" s="63">
        <v>0</v>
      </c>
      <c r="AF3084" s="63">
        <v>0</v>
      </c>
      <c r="AG3084" s="63">
        <v>0</v>
      </c>
      <c r="AH3084" s="63">
        <v>0</v>
      </c>
      <c r="AI3084" s="63">
        <v>0</v>
      </c>
      <c r="AJ3084" s="63">
        <v>0</v>
      </c>
      <c r="AK3084" s="63">
        <v>0</v>
      </c>
      <c r="AL3084" s="63">
        <v>0</v>
      </c>
      <c r="AM3084" s="63">
        <v>0</v>
      </c>
      <c r="AN3084" s="63">
        <v>0</v>
      </c>
      <c r="AO3084" s="63">
        <v>0</v>
      </c>
      <c r="AP3084" s="63">
        <v>0</v>
      </c>
      <c r="AQ3084" s="63">
        <v>0</v>
      </c>
      <c r="AR3084" s="63">
        <v>0</v>
      </c>
      <c r="AS3084" s="63">
        <v>0</v>
      </c>
      <c r="AT3084" s="63">
        <v>0</v>
      </c>
      <c r="AU3084" s="63">
        <v>0</v>
      </c>
      <c r="AV3084" s="63">
        <v>0</v>
      </c>
      <c r="AW3084" s="63">
        <v>0</v>
      </c>
      <c r="AX3084" s="63">
        <v>0</v>
      </c>
      <c r="AY3084" s="63">
        <v>0</v>
      </c>
      <c r="BA3084" s="5">
        <f>IF(Q3084&gt;0,RANK(Q3084,(N3084:P3084,Q3084:AE3084)),0)</f>
        <v>3</v>
      </c>
      <c r="BB3084" s="5">
        <f>IF(R3084&gt;0,RANK(R3084,(N3084:P3084,Q3084:AE3084)),0)</f>
        <v>5</v>
      </c>
      <c r="BC3084" s="5">
        <f>IF(T3084&gt;0,RANK(T3084,(N3084:P3084,Q3084:AE3084)),0)</f>
        <v>0</v>
      </c>
      <c r="BD3084" s="5">
        <f>IF(S3084&gt;0,RANK(S3084,(N3084:P3084,Q3084:AE3084)),0)</f>
        <v>0</v>
      </c>
      <c r="BE3084" s="2">
        <f t="shared" si="1182"/>
        <v>1.5782738518413195E-2</v>
      </c>
      <c r="BF3084" s="2">
        <f t="shared" si="1183"/>
        <v>2.1328025024882698E-3</v>
      </c>
      <c r="BG3084" s="2">
        <f t="shared" si="1184"/>
        <v>0</v>
      </c>
      <c r="BH3084" s="2">
        <f t="shared" si="1185"/>
        <v>0</v>
      </c>
      <c r="BJ3084" t="s">
        <v>1596</v>
      </c>
      <c r="BK3084" t="s">
        <v>816</v>
      </c>
      <c r="BL3084">
        <v>5</v>
      </c>
      <c r="BN3084" s="112">
        <v>53</v>
      </c>
      <c r="BO3084" s="114">
        <v>43</v>
      </c>
      <c r="BP3084" s="118">
        <f t="shared" si="1167"/>
        <v>53043</v>
      </c>
      <c r="BQ3084" s="118">
        <f t="shared" si="1166"/>
        <v>53043</v>
      </c>
      <c r="BR3084" s="5" t="s">
        <v>3151</v>
      </c>
      <c r="BV3084" s="63"/>
      <c r="CB3084" s="129"/>
      <c r="CC3084" s="63">
        <f t="shared" si="1186"/>
        <v>7033</v>
      </c>
      <c r="CE3084" s="129"/>
    </row>
    <row r="3085" spans="1:84" ht="15" hidden="1" customHeight="1" outlineLevel="1">
      <c r="A3085" t="s">
        <v>1941</v>
      </c>
      <c r="B3085" t="s">
        <v>816</v>
      </c>
      <c r="C3085" s="1">
        <f t="shared" si="1177"/>
        <v>37303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>
        <f>IF(P3085&gt;0,RANK(P3085,(N3085:P3085,Q3085:AE3085)),0)</f>
        <v>0</v>
      </c>
      <c r="G3085" s="129">
        <f t="shared" si="1187"/>
        <v>1441</v>
      </c>
      <c r="H3085" s="134">
        <f t="shared" si="1188"/>
        <v>3.8629600836393857E-2</v>
      </c>
      <c r="I3085" s="2"/>
      <c r="J3085" s="2">
        <f t="shared" si="1178"/>
        <v>0.46293863764308502</v>
      </c>
      <c r="K3085" s="2">
        <f t="shared" si="1179"/>
        <v>0.50156823847947885</v>
      </c>
      <c r="L3085" s="2">
        <f t="shared" si="1180"/>
        <v>0</v>
      </c>
      <c r="M3085" s="2">
        <f t="shared" si="1181"/>
        <v>3.5493123877436084E-2</v>
      </c>
      <c r="N3085" s="63">
        <v>17269</v>
      </c>
      <c r="O3085" s="63">
        <v>18710</v>
      </c>
      <c r="P3085" s="63">
        <v>0</v>
      </c>
      <c r="Q3085" s="63">
        <v>888</v>
      </c>
      <c r="R3085" s="63">
        <v>175</v>
      </c>
      <c r="S3085" s="63">
        <v>0</v>
      </c>
      <c r="T3085" s="63">
        <v>0</v>
      </c>
      <c r="U3085" s="63">
        <v>0</v>
      </c>
      <c r="V3085" s="63">
        <v>45</v>
      </c>
      <c r="W3085" s="63">
        <v>191</v>
      </c>
      <c r="X3085" s="63">
        <v>25</v>
      </c>
      <c r="Y3085" s="63">
        <v>0</v>
      </c>
      <c r="Z3085" s="63">
        <v>0</v>
      </c>
      <c r="AA3085" s="63">
        <v>0</v>
      </c>
      <c r="AB3085" s="63">
        <v>0</v>
      </c>
      <c r="AC3085" s="63">
        <v>0</v>
      </c>
      <c r="AD3085" s="63">
        <v>0</v>
      </c>
      <c r="AE3085" s="63">
        <v>0</v>
      </c>
      <c r="AF3085" s="63">
        <v>0</v>
      </c>
      <c r="AG3085" s="63">
        <v>0</v>
      </c>
      <c r="AH3085" s="63">
        <v>0</v>
      </c>
      <c r="AI3085" s="63">
        <v>0</v>
      </c>
      <c r="AJ3085" s="63">
        <v>0</v>
      </c>
      <c r="AK3085" s="63">
        <v>0</v>
      </c>
      <c r="AL3085" s="63">
        <v>0</v>
      </c>
      <c r="AM3085" s="63">
        <v>0</v>
      </c>
      <c r="AN3085" s="63">
        <v>0</v>
      </c>
      <c r="AO3085" s="63">
        <v>0</v>
      </c>
      <c r="AP3085" s="63">
        <v>0</v>
      </c>
      <c r="AQ3085" s="63">
        <v>0</v>
      </c>
      <c r="AR3085" s="63">
        <v>0</v>
      </c>
      <c r="AS3085" s="63">
        <v>0</v>
      </c>
      <c r="AT3085" s="63">
        <v>0</v>
      </c>
      <c r="AU3085" s="63">
        <v>0</v>
      </c>
      <c r="AV3085" s="63">
        <v>0</v>
      </c>
      <c r="AW3085" s="63">
        <v>0</v>
      </c>
      <c r="AX3085" s="63">
        <v>0</v>
      </c>
      <c r="AY3085" s="63">
        <v>0</v>
      </c>
      <c r="BA3085" s="5">
        <f>IF(Q3085&gt;0,RANK(Q3085,(N3085:P3085,Q3085:AE3085)),0)</f>
        <v>3</v>
      </c>
      <c r="BB3085" s="5">
        <f>IF(R3085&gt;0,RANK(R3085,(N3085:P3085,Q3085:AE3085)),0)</f>
        <v>5</v>
      </c>
      <c r="BC3085" s="5">
        <f>IF(T3085&gt;0,RANK(T3085,(N3085:P3085,Q3085:AE3085)),0)</f>
        <v>0</v>
      </c>
      <c r="BD3085" s="5">
        <f>IF(S3085&gt;0,RANK(S3085,(N3085:P3085,Q3085:AE3085)),0)</f>
        <v>0</v>
      </c>
      <c r="BE3085" s="2">
        <f t="shared" si="1182"/>
        <v>2.3805055893627858E-2</v>
      </c>
      <c r="BF3085" s="2">
        <f t="shared" si="1183"/>
        <v>4.6913116907487335E-3</v>
      </c>
      <c r="BG3085" s="2">
        <f t="shared" si="1184"/>
        <v>0</v>
      </c>
      <c r="BH3085" s="2">
        <f t="shared" si="1185"/>
        <v>0</v>
      </c>
      <c r="BJ3085" t="s">
        <v>1941</v>
      </c>
      <c r="BK3085" t="s">
        <v>816</v>
      </c>
      <c r="BN3085" s="112">
        <v>53</v>
      </c>
      <c r="BO3085" s="114">
        <v>45</v>
      </c>
      <c r="BP3085" s="118">
        <f t="shared" si="1167"/>
        <v>53045</v>
      </c>
      <c r="BQ3085" s="118">
        <f t="shared" si="1166"/>
        <v>53045</v>
      </c>
      <c r="BR3085" s="5" t="s">
        <v>3151</v>
      </c>
      <c r="BV3085" s="63"/>
      <c r="CB3085" s="129"/>
      <c r="CC3085" s="63">
        <f t="shared" si="1186"/>
        <v>37303</v>
      </c>
      <c r="CE3085" s="129"/>
    </row>
    <row r="3086" spans="1:84" ht="15" hidden="1" customHeight="1" outlineLevel="1">
      <c r="A3086" t="s">
        <v>1549</v>
      </c>
      <c r="B3086" t="s">
        <v>816</v>
      </c>
      <c r="C3086" s="1">
        <f t="shared" si="1177"/>
        <v>21282</v>
      </c>
      <c r="D3086" s="5">
        <f>IF(N3086&gt;0, RANK(N3086,(N3086:P3086,Q3086:AE3086)),0)</f>
        <v>2</v>
      </c>
      <c r="E3086" s="5">
        <f>IF(O3086&gt;0,RANK(O3086,(N3086:P3086,Q3086:AE3086)),0)</f>
        <v>1</v>
      </c>
      <c r="F3086" s="5">
        <f>IF(P3086&gt;0,RANK(P3086,(N3086:P3086,Q3086:AE3086)),0)</f>
        <v>0</v>
      </c>
      <c r="G3086" s="129">
        <f t="shared" si="1187"/>
        <v>2940</v>
      </c>
      <c r="H3086" s="134">
        <f t="shared" si="1188"/>
        <v>0.13814491119255709</v>
      </c>
      <c r="I3086" s="2"/>
      <c r="J3086" s="2">
        <f t="shared" si="1178"/>
        <v>0.41819377878018982</v>
      </c>
      <c r="K3086" s="2">
        <f t="shared" si="1179"/>
        <v>0.55633868997274694</v>
      </c>
      <c r="L3086" s="2">
        <f t="shared" si="1180"/>
        <v>0</v>
      </c>
      <c r="M3086" s="2">
        <f t="shared" si="1181"/>
        <v>2.5467531247063246E-2</v>
      </c>
      <c r="N3086" s="63">
        <v>8900</v>
      </c>
      <c r="O3086" s="63">
        <v>11840</v>
      </c>
      <c r="P3086" s="63">
        <v>0</v>
      </c>
      <c r="Q3086" s="63">
        <v>290</v>
      </c>
      <c r="R3086" s="63">
        <v>81</v>
      </c>
      <c r="S3086" s="63">
        <v>0</v>
      </c>
      <c r="T3086" s="63">
        <v>0</v>
      </c>
      <c r="U3086" s="63">
        <v>0</v>
      </c>
      <c r="V3086" s="63">
        <v>24</v>
      </c>
      <c r="W3086" s="63">
        <v>130</v>
      </c>
      <c r="X3086" s="63">
        <v>17</v>
      </c>
      <c r="Y3086" s="63">
        <v>0</v>
      </c>
      <c r="Z3086" s="63">
        <v>0</v>
      </c>
      <c r="AA3086" s="63">
        <v>0</v>
      </c>
      <c r="AB3086" s="63">
        <v>0</v>
      </c>
      <c r="AC3086" s="63">
        <v>0</v>
      </c>
      <c r="AD3086" s="63">
        <v>0</v>
      </c>
      <c r="AE3086" s="63">
        <v>0</v>
      </c>
      <c r="AF3086" s="63">
        <v>0</v>
      </c>
      <c r="AG3086" s="63">
        <v>0</v>
      </c>
      <c r="AH3086" s="63">
        <v>0</v>
      </c>
      <c r="AI3086" s="63">
        <v>0</v>
      </c>
      <c r="AJ3086" s="63">
        <v>0</v>
      </c>
      <c r="AK3086" s="63">
        <v>0</v>
      </c>
      <c r="AL3086" s="63">
        <v>0</v>
      </c>
      <c r="AM3086" s="63">
        <v>0</v>
      </c>
      <c r="AN3086" s="63">
        <v>0</v>
      </c>
      <c r="AO3086" s="63">
        <v>0</v>
      </c>
      <c r="AP3086" s="63">
        <v>0</v>
      </c>
      <c r="AQ3086" s="63">
        <v>0</v>
      </c>
      <c r="AR3086" s="63">
        <v>0</v>
      </c>
      <c r="AS3086" s="63">
        <v>0</v>
      </c>
      <c r="AT3086" s="63">
        <v>0</v>
      </c>
      <c r="AU3086" s="63">
        <v>0</v>
      </c>
      <c r="AV3086" s="63">
        <v>0</v>
      </c>
      <c r="AW3086" s="63">
        <v>0</v>
      </c>
      <c r="AX3086" s="63">
        <v>0</v>
      </c>
      <c r="AY3086" s="63">
        <v>0</v>
      </c>
      <c r="BA3086" s="5">
        <f>IF(Q3086&gt;0,RANK(Q3086,(N3086:P3086,Q3086:AE3086)),0)</f>
        <v>3</v>
      </c>
      <c r="BB3086" s="5">
        <f>IF(R3086&gt;0,RANK(R3086,(N3086:P3086,Q3086:AE3086)),0)</f>
        <v>5</v>
      </c>
      <c r="BC3086" s="5">
        <f>IF(T3086&gt;0,RANK(T3086,(N3086:P3086,Q3086:AE3086)),0)</f>
        <v>0</v>
      </c>
      <c r="BD3086" s="5">
        <f>IF(S3086&gt;0,RANK(S3086,(N3086:P3086,Q3086:AE3086)),0)</f>
        <v>0</v>
      </c>
      <c r="BE3086" s="2">
        <f t="shared" si="1182"/>
        <v>1.3626538859129782E-2</v>
      </c>
      <c r="BF3086" s="2">
        <f t="shared" si="1183"/>
        <v>3.8060332675500423E-3</v>
      </c>
      <c r="BG3086" s="2">
        <f t="shared" si="1184"/>
        <v>0</v>
      </c>
      <c r="BH3086" s="2">
        <f t="shared" si="1185"/>
        <v>0</v>
      </c>
      <c r="BJ3086" t="s">
        <v>1549</v>
      </c>
      <c r="BK3086" t="s">
        <v>816</v>
      </c>
      <c r="BL3086">
        <v>4</v>
      </c>
      <c r="BN3086" s="112">
        <v>53</v>
      </c>
      <c r="BO3086" s="114">
        <v>47</v>
      </c>
      <c r="BP3086" s="118">
        <f t="shared" si="1167"/>
        <v>53047</v>
      </c>
      <c r="BQ3086" s="118">
        <f t="shared" si="1166"/>
        <v>53047</v>
      </c>
      <c r="BR3086" s="5" t="s">
        <v>3151</v>
      </c>
      <c r="BV3086" s="63"/>
      <c r="CB3086" s="129"/>
      <c r="CC3086" s="63">
        <f t="shared" si="1186"/>
        <v>21282</v>
      </c>
      <c r="CE3086" s="129"/>
    </row>
    <row r="3087" spans="1:84" ht="15" hidden="1" customHeight="1" outlineLevel="1">
      <c r="A3087" t="s">
        <v>2404</v>
      </c>
      <c r="B3087" t="s">
        <v>816</v>
      </c>
      <c r="C3087" s="1">
        <f t="shared" si="1177"/>
        <v>14064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0</v>
      </c>
      <c r="G3087" s="129">
        <f t="shared" si="1187"/>
        <v>159</v>
      </c>
      <c r="H3087" s="134">
        <f t="shared" si="1188"/>
        <v>1.1305460750853242E-2</v>
      </c>
      <c r="I3087" s="2"/>
      <c r="J3087" s="2">
        <f t="shared" si="1178"/>
        <v>0.48307736063708762</v>
      </c>
      <c r="K3087" s="2">
        <f t="shared" si="1179"/>
        <v>0.49438282138794082</v>
      </c>
      <c r="L3087" s="2">
        <f t="shared" si="1180"/>
        <v>0</v>
      </c>
      <c r="M3087" s="2">
        <f t="shared" si="1181"/>
        <v>2.2539817974971565E-2</v>
      </c>
      <c r="N3087" s="63">
        <v>6794</v>
      </c>
      <c r="O3087" s="63">
        <v>6953</v>
      </c>
      <c r="P3087" s="63">
        <v>0</v>
      </c>
      <c r="Q3087" s="63">
        <v>201</v>
      </c>
      <c r="R3087" s="63">
        <v>46</v>
      </c>
      <c r="S3087" s="63">
        <v>0</v>
      </c>
      <c r="T3087" s="63">
        <v>0</v>
      </c>
      <c r="U3087" s="63">
        <v>0</v>
      </c>
      <c r="V3087" s="63">
        <v>13</v>
      </c>
      <c r="W3087" s="63">
        <v>47</v>
      </c>
      <c r="X3087" s="63">
        <v>10</v>
      </c>
      <c r="Y3087" s="63">
        <v>0</v>
      </c>
      <c r="Z3087" s="63">
        <v>0</v>
      </c>
      <c r="AA3087" s="63">
        <v>0</v>
      </c>
      <c r="AB3087" s="63">
        <v>0</v>
      </c>
      <c r="AC3087" s="63">
        <v>0</v>
      </c>
      <c r="AD3087" s="63">
        <v>0</v>
      </c>
      <c r="AE3087" s="63">
        <v>0</v>
      </c>
      <c r="AF3087" s="63">
        <v>0</v>
      </c>
      <c r="AG3087" s="63">
        <v>0</v>
      </c>
      <c r="AH3087" s="63">
        <v>0</v>
      </c>
      <c r="AI3087" s="63">
        <v>0</v>
      </c>
      <c r="AJ3087" s="63">
        <v>0</v>
      </c>
      <c r="AK3087" s="63">
        <v>0</v>
      </c>
      <c r="AL3087" s="63">
        <v>0</v>
      </c>
      <c r="AM3087" s="63">
        <v>0</v>
      </c>
      <c r="AN3087" s="63">
        <v>0</v>
      </c>
      <c r="AO3087" s="63">
        <v>0</v>
      </c>
      <c r="AP3087" s="63">
        <v>0</v>
      </c>
      <c r="AQ3087" s="63">
        <v>0</v>
      </c>
      <c r="AR3087" s="63">
        <v>0</v>
      </c>
      <c r="AS3087" s="63">
        <v>0</v>
      </c>
      <c r="AT3087" s="63">
        <v>0</v>
      </c>
      <c r="AU3087" s="63">
        <v>0</v>
      </c>
      <c r="AV3087" s="63">
        <v>0</v>
      </c>
      <c r="AW3087" s="63">
        <v>0</v>
      </c>
      <c r="AX3087" s="63">
        <v>0</v>
      </c>
      <c r="AY3087" s="63">
        <v>0</v>
      </c>
      <c r="BA3087" s="5">
        <f>IF(Q3087&gt;0,RANK(Q3087,(N3087:P3087,Q3087:AE3087)),0)</f>
        <v>3</v>
      </c>
      <c r="BB3087" s="5">
        <f>IF(R3087&gt;0,RANK(R3087,(N3087:P3087,Q3087:AE3087)),0)</f>
        <v>5</v>
      </c>
      <c r="BC3087" s="5">
        <f>IF(T3087&gt;0,RANK(T3087,(N3087:P3087,Q3087:AE3087)),0)</f>
        <v>0</v>
      </c>
      <c r="BD3087" s="5">
        <f>IF(S3087&gt;0,RANK(S3087,(N3087:P3087,Q3087:AE3087)),0)</f>
        <v>0</v>
      </c>
      <c r="BE3087" s="2">
        <f t="shared" si="1182"/>
        <v>1.4291808873720136E-2</v>
      </c>
      <c r="BF3087" s="2">
        <f t="shared" si="1183"/>
        <v>3.2707622298065982E-3</v>
      </c>
      <c r="BG3087" s="2">
        <f t="shared" si="1184"/>
        <v>0</v>
      </c>
      <c r="BH3087" s="2">
        <f t="shared" si="1185"/>
        <v>0</v>
      </c>
      <c r="BJ3087" t="s">
        <v>2404</v>
      </c>
      <c r="BK3087" t="s">
        <v>816</v>
      </c>
      <c r="BL3087">
        <v>3</v>
      </c>
      <c r="BN3087" s="112">
        <v>53</v>
      </c>
      <c r="BO3087" s="114">
        <v>49</v>
      </c>
      <c r="BP3087" s="118">
        <f t="shared" si="1167"/>
        <v>53049</v>
      </c>
      <c r="BQ3087" s="118">
        <f t="shared" si="1166"/>
        <v>53049</v>
      </c>
      <c r="BR3087" s="5" t="s">
        <v>3151</v>
      </c>
      <c r="BV3087" s="63"/>
      <c r="CC3087" s="63">
        <f t="shared" si="1186"/>
        <v>14064</v>
      </c>
      <c r="CE3087" s="129"/>
    </row>
    <row r="3088" spans="1:84" ht="15" hidden="1" customHeight="1" outlineLevel="1">
      <c r="A3088" t="s">
        <v>1631</v>
      </c>
      <c r="B3088" t="s">
        <v>816</v>
      </c>
      <c r="C3088" s="1">
        <f t="shared" si="1177"/>
        <v>8553</v>
      </c>
      <c r="D3088" s="5">
        <f>IF(N3088&gt;0, RANK(N3088,(N3088:P3088,Q3088:AE3088)),0)</f>
        <v>2</v>
      </c>
      <c r="E3088" s="5">
        <f>IF(O3088&gt;0,RANK(O3088,(N3088:P3088,Q3088:AE3088)),0)</f>
        <v>1</v>
      </c>
      <c r="F3088" s="5">
        <f>IF(P3088&gt;0,RANK(P3088,(N3088:P3088,Q3088:AE3088)),0)</f>
        <v>0</v>
      </c>
      <c r="G3088" s="129">
        <f t="shared" si="1187"/>
        <v>3135</v>
      </c>
      <c r="H3088" s="134">
        <f t="shared" si="1188"/>
        <v>0.36653805682216767</v>
      </c>
      <c r="I3088" s="2"/>
      <c r="J3088" s="2">
        <f t="shared" si="1178"/>
        <v>0.30316847889629372</v>
      </c>
      <c r="K3088" s="2">
        <f t="shared" si="1179"/>
        <v>0.66970653571846139</v>
      </c>
      <c r="L3088" s="2">
        <f t="shared" si="1180"/>
        <v>0</v>
      </c>
      <c r="M3088" s="2">
        <f t="shared" si="1181"/>
        <v>2.7124985385244882E-2</v>
      </c>
      <c r="N3088" s="63">
        <v>2593</v>
      </c>
      <c r="O3088" s="63">
        <v>5728</v>
      </c>
      <c r="P3088" s="63">
        <v>0</v>
      </c>
      <c r="Q3088" s="63">
        <v>147</v>
      </c>
      <c r="R3088" s="63">
        <v>31</v>
      </c>
      <c r="S3088" s="63">
        <v>0</v>
      </c>
      <c r="T3088" s="63">
        <v>0</v>
      </c>
      <c r="U3088" s="63">
        <v>0</v>
      </c>
      <c r="V3088" s="63">
        <v>9</v>
      </c>
      <c r="W3088" s="63">
        <v>40</v>
      </c>
      <c r="X3088" s="63">
        <v>5</v>
      </c>
      <c r="Y3088" s="63">
        <v>0</v>
      </c>
      <c r="Z3088" s="63">
        <v>0</v>
      </c>
      <c r="AA3088" s="63">
        <v>0</v>
      </c>
      <c r="AB3088" s="63">
        <v>0</v>
      </c>
      <c r="AC3088" s="63">
        <v>0</v>
      </c>
      <c r="AD3088" s="63">
        <v>0</v>
      </c>
      <c r="AE3088" s="63">
        <v>0</v>
      </c>
      <c r="AF3088" s="63">
        <v>0</v>
      </c>
      <c r="AG3088" s="63">
        <v>0</v>
      </c>
      <c r="AH3088" s="63">
        <v>0</v>
      </c>
      <c r="AI3088" s="63">
        <v>0</v>
      </c>
      <c r="AJ3088" s="63">
        <v>0</v>
      </c>
      <c r="AK3088" s="63">
        <v>0</v>
      </c>
      <c r="AL3088" s="63">
        <v>0</v>
      </c>
      <c r="AM3088" s="63">
        <v>0</v>
      </c>
      <c r="AN3088" s="63">
        <v>0</v>
      </c>
      <c r="AO3088" s="63">
        <v>0</v>
      </c>
      <c r="AP3088" s="63">
        <v>0</v>
      </c>
      <c r="AQ3088" s="63">
        <v>0</v>
      </c>
      <c r="AR3088" s="63">
        <v>0</v>
      </c>
      <c r="AS3088" s="63">
        <v>0</v>
      </c>
      <c r="AT3088" s="63">
        <v>0</v>
      </c>
      <c r="AU3088" s="63">
        <v>0</v>
      </c>
      <c r="AV3088" s="63">
        <v>0</v>
      </c>
      <c r="AW3088" s="63">
        <v>0</v>
      </c>
      <c r="AX3088" s="63">
        <v>0</v>
      </c>
      <c r="AY3088" s="63">
        <v>0</v>
      </c>
      <c r="BA3088" s="5">
        <f>IF(Q3088&gt;0,RANK(Q3088,(N3088:P3088,Q3088:AE3088)),0)</f>
        <v>3</v>
      </c>
      <c r="BB3088" s="5">
        <f>IF(R3088&gt;0,RANK(R3088,(N3088:P3088,Q3088:AE3088)),0)</f>
        <v>5</v>
      </c>
      <c r="BC3088" s="5">
        <f>IF(T3088&gt;0,RANK(T3088,(N3088:P3088,Q3088:AE3088)),0)</f>
        <v>0</v>
      </c>
      <c r="BD3088" s="5">
        <f>IF(S3088&gt;0,RANK(S3088,(N3088:P3088,Q3088:AE3088)),0)</f>
        <v>0</v>
      </c>
      <c r="BE3088" s="2">
        <f t="shared" si="1182"/>
        <v>1.7186951946685375E-2</v>
      </c>
      <c r="BF3088" s="2">
        <f t="shared" si="1183"/>
        <v>3.6244592540629018E-3</v>
      </c>
      <c r="BG3088" s="2">
        <f t="shared" si="1184"/>
        <v>0</v>
      </c>
      <c r="BH3088" s="2">
        <f t="shared" si="1185"/>
        <v>0</v>
      </c>
      <c r="BJ3088" t="s">
        <v>1631</v>
      </c>
      <c r="BK3088" t="s">
        <v>816</v>
      </c>
      <c r="BL3088">
        <v>5</v>
      </c>
      <c r="BN3088" s="112">
        <v>53</v>
      </c>
      <c r="BO3088" s="114">
        <v>51</v>
      </c>
      <c r="BP3088" s="118">
        <f t="shared" si="1167"/>
        <v>53051</v>
      </c>
      <c r="BQ3088" s="118">
        <f t="shared" si="1166"/>
        <v>53051</v>
      </c>
      <c r="BR3088" s="5" t="s">
        <v>3151</v>
      </c>
      <c r="BV3088" s="63"/>
      <c r="CB3088" s="129"/>
      <c r="CC3088" s="63">
        <f t="shared" si="1186"/>
        <v>8553</v>
      </c>
      <c r="CE3088" s="129"/>
    </row>
    <row r="3089" spans="1:98" ht="15" hidden="1" customHeight="1" outlineLevel="1">
      <c r="A3089" t="s">
        <v>1761</v>
      </c>
      <c r="B3089" t="s">
        <v>816</v>
      </c>
      <c r="C3089" s="1">
        <f t="shared" si="1177"/>
        <v>464081</v>
      </c>
      <c r="D3089" s="5">
        <f>IF(N3089&gt;0, RANK(N3089,(N3089:P3089,Q3089:AE3089)),0)</f>
        <v>1</v>
      </c>
      <c r="E3089" s="5">
        <f>IF(O3089&gt;0,RANK(O3089,(N3089:P3089,Q3089:AE3089)),0)</f>
        <v>2</v>
      </c>
      <c r="F3089" s="5">
        <f>IF(P3089&gt;0,RANK(P3089,(N3089:P3089,Q3089:AE3089)),0)</f>
        <v>0</v>
      </c>
      <c r="G3089" s="129">
        <f t="shared" si="1187"/>
        <v>51776</v>
      </c>
      <c r="H3089" s="134">
        <f t="shared" si="1188"/>
        <v>0.11156673080776847</v>
      </c>
      <c r="I3089" s="2"/>
      <c r="J3089" s="2">
        <f t="shared" si="1178"/>
        <v>0.53763459396096802</v>
      </c>
      <c r="K3089" s="2">
        <f t="shared" si="1179"/>
        <v>0.42606786315319956</v>
      </c>
      <c r="L3089" s="2">
        <f t="shared" si="1180"/>
        <v>0</v>
      </c>
      <c r="M3089" s="2">
        <f t="shared" si="1181"/>
        <v>3.6297542885832423E-2</v>
      </c>
      <c r="N3089" s="63">
        <v>249506</v>
      </c>
      <c r="O3089" s="63">
        <v>197730</v>
      </c>
      <c r="P3089" s="63">
        <v>0</v>
      </c>
      <c r="Q3089" s="63">
        <v>10495</v>
      </c>
      <c r="R3089" s="63">
        <v>2126</v>
      </c>
      <c r="S3089" s="63">
        <v>0</v>
      </c>
      <c r="T3089" s="63">
        <v>0</v>
      </c>
      <c r="U3089" s="63">
        <v>0</v>
      </c>
      <c r="V3089" s="63">
        <v>539</v>
      </c>
      <c r="W3089" s="63">
        <v>3367</v>
      </c>
      <c r="X3089" s="63">
        <v>318</v>
      </c>
      <c r="Y3089" s="63">
        <v>0</v>
      </c>
      <c r="Z3089" s="63">
        <v>0</v>
      </c>
      <c r="AA3089" s="63">
        <v>0</v>
      </c>
      <c r="AB3089" s="63">
        <v>0</v>
      </c>
      <c r="AC3089" s="63">
        <v>0</v>
      </c>
      <c r="AD3089" s="63">
        <v>0</v>
      </c>
      <c r="AE3089" s="63">
        <v>0</v>
      </c>
      <c r="AF3089" s="63">
        <v>0</v>
      </c>
      <c r="AG3089" s="63">
        <v>0</v>
      </c>
      <c r="AH3089" s="63">
        <v>0</v>
      </c>
      <c r="AI3089" s="63">
        <v>0</v>
      </c>
      <c r="AJ3089" s="63">
        <v>0</v>
      </c>
      <c r="AK3089" s="63">
        <v>0</v>
      </c>
      <c r="AL3089" s="63">
        <v>0</v>
      </c>
      <c r="AM3089" s="63">
        <v>0</v>
      </c>
      <c r="AN3089" s="63">
        <v>0</v>
      </c>
      <c r="AO3089" s="63">
        <v>0</v>
      </c>
      <c r="AP3089" s="63">
        <v>0</v>
      </c>
      <c r="AQ3089" s="63">
        <v>0</v>
      </c>
      <c r="AR3089" s="63">
        <v>0</v>
      </c>
      <c r="AS3089" s="63">
        <v>0</v>
      </c>
      <c r="AT3089" s="63">
        <v>0</v>
      </c>
      <c r="AU3089" s="63">
        <v>0</v>
      </c>
      <c r="AV3089" s="63">
        <v>0</v>
      </c>
      <c r="AW3089" s="63">
        <v>0</v>
      </c>
      <c r="AX3089" s="63">
        <v>0</v>
      </c>
      <c r="AY3089" s="63">
        <v>0</v>
      </c>
      <c r="BA3089" s="5">
        <f>IF(Q3089&gt;0,RANK(Q3089,(N3089:P3089,Q3089:AE3089)),0)</f>
        <v>3</v>
      </c>
      <c r="BB3089" s="5">
        <f>IF(R3089&gt;0,RANK(R3089,(N3089:P3089,Q3089:AE3089)),0)</f>
        <v>5</v>
      </c>
      <c r="BC3089" s="5">
        <f>IF(T3089&gt;0,RANK(T3089,(N3089:P3089,Q3089:AE3089)),0)</f>
        <v>0</v>
      </c>
      <c r="BD3089" s="5">
        <f>IF(S3089&gt;0,RANK(S3089,(N3089:P3089,Q3089:AE3089)),0)</f>
        <v>0</v>
      </c>
      <c r="BE3089" s="2">
        <f t="shared" si="1182"/>
        <v>2.2614586677756683E-2</v>
      </c>
      <c r="BF3089" s="2">
        <f t="shared" si="1183"/>
        <v>4.5810968343888243E-3</v>
      </c>
      <c r="BG3089" s="2">
        <f t="shared" si="1184"/>
        <v>0</v>
      </c>
      <c r="BH3089" s="2">
        <f t="shared" si="1185"/>
        <v>0</v>
      </c>
      <c r="BJ3089" t="s">
        <v>1761</v>
      </c>
      <c r="BK3089" t="s">
        <v>816</v>
      </c>
      <c r="BN3089" s="112">
        <v>53</v>
      </c>
      <c r="BO3089" s="114">
        <v>53</v>
      </c>
      <c r="BP3089" s="118">
        <f t="shared" si="1167"/>
        <v>53053</v>
      </c>
      <c r="BQ3089" s="118">
        <f t="shared" si="1166"/>
        <v>53053</v>
      </c>
      <c r="BR3089" s="5" t="s">
        <v>3151</v>
      </c>
      <c r="BV3089" s="63"/>
      <c r="CC3089" s="63">
        <f t="shared" si="1186"/>
        <v>464081</v>
      </c>
    </row>
    <row r="3090" spans="1:98" ht="15" hidden="1" customHeight="1" outlineLevel="1">
      <c r="A3090" t="s">
        <v>2516</v>
      </c>
      <c r="B3090" t="s">
        <v>816</v>
      </c>
      <c r="C3090" s="1">
        <f t="shared" si="1177"/>
        <v>13197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>
        <f>IF(P3090&gt;0,RANK(P3090,(N3090:P3090,Q3090:AE3090)),0)</f>
        <v>0</v>
      </c>
      <c r="G3090" s="129">
        <f t="shared" si="1187"/>
        <v>6668</v>
      </c>
      <c r="H3090" s="134">
        <f t="shared" si="1188"/>
        <v>0.50526634841251805</v>
      </c>
      <c r="I3090" s="2"/>
      <c r="J3090" s="2">
        <f t="shared" si="1178"/>
        <v>0.7369099037660074</v>
      </c>
      <c r="K3090" s="2">
        <f t="shared" si="1179"/>
        <v>0.23164355535348943</v>
      </c>
      <c r="L3090" s="2">
        <f t="shared" si="1180"/>
        <v>0</v>
      </c>
      <c r="M3090" s="2">
        <f t="shared" si="1181"/>
        <v>3.1446540880503165E-2</v>
      </c>
      <c r="N3090" s="63">
        <v>9725</v>
      </c>
      <c r="O3090" s="63">
        <v>3057</v>
      </c>
      <c r="P3090" s="63">
        <v>0</v>
      </c>
      <c r="Q3090" s="63">
        <v>210</v>
      </c>
      <c r="R3090" s="63">
        <v>73</v>
      </c>
      <c r="S3090" s="63">
        <v>0</v>
      </c>
      <c r="T3090" s="63">
        <v>0</v>
      </c>
      <c r="U3090" s="63">
        <v>0</v>
      </c>
      <c r="V3090" s="63">
        <v>16</v>
      </c>
      <c r="W3090" s="63">
        <v>107</v>
      </c>
      <c r="X3090" s="63">
        <v>9</v>
      </c>
      <c r="Y3090" s="63">
        <v>0</v>
      </c>
      <c r="Z3090" s="63">
        <v>0</v>
      </c>
      <c r="AA3090" s="63">
        <v>0</v>
      </c>
      <c r="AB3090" s="63">
        <v>0</v>
      </c>
      <c r="AC3090" s="63">
        <v>0</v>
      </c>
      <c r="AD3090" s="63">
        <v>0</v>
      </c>
      <c r="AE3090" s="63">
        <v>0</v>
      </c>
      <c r="AF3090" s="63">
        <v>0</v>
      </c>
      <c r="AG3090" s="63">
        <v>0</v>
      </c>
      <c r="AH3090" s="63">
        <v>0</v>
      </c>
      <c r="AI3090" s="63">
        <v>0</v>
      </c>
      <c r="AJ3090" s="63">
        <v>0</v>
      </c>
      <c r="AK3090" s="63">
        <v>0</v>
      </c>
      <c r="AL3090" s="63">
        <v>0</v>
      </c>
      <c r="AM3090" s="63">
        <v>0</v>
      </c>
      <c r="AN3090" s="63">
        <v>0</v>
      </c>
      <c r="AO3090" s="63">
        <v>0</v>
      </c>
      <c r="AP3090" s="63">
        <v>0</v>
      </c>
      <c r="AQ3090" s="63">
        <v>0</v>
      </c>
      <c r="AR3090" s="63">
        <v>0</v>
      </c>
      <c r="AS3090" s="63">
        <v>0</v>
      </c>
      <c r="AT3090" s="63">
        <v>0</v>
      </c>
      <c r="AU3090" s="63">
        <v>0</v>
      </c>
      <c r="AV3090" s="63">
        <v>0</v>
      </c>
      <c r="AW3090" s="63">
        <v>0</v>
      </c>
      <c r="AX3090" s="63">
        <v>0</v>
      </c>
      <c r="AY3090" s="63">
        <v>0</v>
      </c>
      <c r="BA3090" s="5">
        <f>IF(Q3090&gt;0,RANK(Q3090,(N3090:P3090,Q3090:AE3090)),0)</f>
        <v>3</v>
      </c>
      <c r="BB3090" s="5">
        <f>IF(R3090&gt;0,RANK(R3090,(N3090:P3090,Q3090:AE3090)),0)</f>
        <v>5</v>
      </c>
      <c r="BC3090" s="5">
        <f>IF(T3090&gt;0,RANK(T3090,(N3090:P3090,Q3090:AE3090)),0)</f>
        <v>0</v>
      </c>
      <c r="BD3090" s="5">
        <f>IF(S3090&gt;0,RANK(S3090,(N3090:P3090,Q3090:AE3090)),0)</f>
        <v>0</v>
      </c>
      <c r="BE3090" s="2">
        <f t="shared" si="1182"/>
        <v>1.5912707433507617E-2</v>
      </c>
      <c r="BF3090" s="2">
        <f t="shared" si="1183"/>
        <v>5.5315602030764572E-3</v>
      </c>
      <c r="BG3090" s="2">
        <f t="shared" si="1184"/>
        <v>0</v>
      </c>
      <c r="BH3090" s="2">
        <f t="shared" si="1185"/>
        <v>0</v>
      </c>
      <c r="BJ3090" t="s">
        <v>2516</v>
      </c>
      <c r="BK3090" t="s">
        <v>816</v>
      </c>
      <c r="BL3090">
        <v>2</v>
      </c>
      <c r="BN3090" s="112">
        <v>53</v>
      </c>
      <c r="BO3090" s="114">
        <v>55</v>
      </c>
      <c r="BP3090" s="118">
        <f t="shared" si="1167"/>
        <v>53055</v>
      </c>
      <c r="BQ3090" s="118">
        <f t="shared" si="1166"/>
        <v>53055</v>
      </c>
      <c r="BR3090" s="5" t="s">
        <v>3151</v>
      </c>
      <c r="BV3090" s="63"/>
      <c r="CC3090" s="63">
        <f t="shared" si="1186"/>
        <v>13197</v>
      </c>
    </row>
    <row r="3091" spans="1:98" ht="15" hidden="1" customHeight="1" outlineLevel="1">
      <c r="A3091" t="s">
        <v>1138</v>
      </c>
      <c r="B3091" t="s">
        <v>816</v>
      </c>
      <c r="C3091" s="1">
        <f t="shared" si="1177"/>
        <v>73423</v>
      </c>
      <c r="D3091" s="5">
        <f>IF(N3091&gt;0, RANK(N3091,(N3091:P3091,Q3091:AE3091)),0)</f>
        <v>1</v>
      </c>
      <c r="E3091" s="5">
        <f>IF(O3091&gt;0,RANK(O3091,(N3091:P3091,Q3091:AE3091)),0)</f>
        <v>2</v>
      </c>
      <c r="F3091" s="5">
        <f>IF(P3091&gt;0,RANK(P3091,(N3091:P3091,Q3091:AE3091)),0)</f>
        <v>0</v>
      </c>
      <c r="G3091" s="129">
        <f t="shared" si="1187"/>
        <v>5490</v>
      </c>
      <c r="H3091" s="134">
        <f t="shared" si="1188"/>
        <v>7.4772210342808107E-2</v>
      </c>
      <c r="I3091" s="2"/>
      <c r="J3091" s="2">
        <f t="shared" si="1178"/>
        <v>0.52098116394045457</v>
      </c>
      <c r="K3091" s="2">
        <f t="shared" si="1179"/>
        <v>0.44620895359764651</v>
      </c>
      <c r="L3091" s="2">
        <f t="shared" si="1180"/>
        <v>0</v>
      </c>
      <c r="M3091" s="2">
        <f t="shared" si="1181"/>
        <v>3.280988246189892E-2</v>
      </c>
      <c r="N3091" s="63">
        <v>38252</v>
      </c>
      <c r="O3091" s="63">
        <v>32762</v>
      </c>
      <c r="P3091" s="63">
        <v>0</v>
      </c>
      <c r="Q3091" s="63">
        <v>1492</v>
      </c>
      <c r="R3091" s="63">
        <v>287</v>
      </c>
      <c r="S3091" s="63">
        <v>0</v>
      </c>
      <c r="T3091" s="63">
        <v>0</v>
      </c>
      <c r="U3091" s="63">
        <v>0</v>
      </c>
      <c r="V3091" s="63">
        <v>90</v>
      </c>
      <c r="W3091" s="63">
        <v>486</v>
      </c>
      <c r="X3091" s="63">
        <v>54</v>
      </c>
      <c r="Y3091" s="63">
        <v>0</v>
      </c>
      <c r="Z3091" s="63">
        <v>0</v>
      </c>
      <c r="AA3091" s="63">
        <v>0</v>
      </c>
      <c r="AB3091" s="63">
        <v>0</v>
      </c>
      <c r="AC3091" s="63">
        <v>0</v>
      </c>
      <c r="AD3091" s="63">
        <v>0</v>
      </c>
      <c r="AE3091" s="63">
        <v>0</v>
      </c>
      <c r="AF3091" s="63">
        <v>0</v>
      </c>
      <c r="AG3091" s="63">
        <v>0</v>
      </c>
      <c r="AH3091" s="63">
        <v>0</v>
      </c>
      <c r="AI3091" s="63">
        <v>0</v>
      </c>
      <c r="AJ3091" s="63">
        <v>0</v>
      </c>
      <c r="AK3091" s="63">
        <v>0</v>
      </c>
      <c r="AL3091" s="63">
        <v>0</v>
      </c>
      <c r="AM3091" s="63">
        <v>0</v>
      </c>
      <c r="AN3091" s="63">
        <v>0</v>
      </c>
      <c r="AO3091" s="63">
        <v>0</v>
      </c>
      <c r="AP3091" s="63">
        <v>0</v>
      </c>
      <c r="AQ3091" s="63">
        <v>0</v>
      </c>
      <c r="AR3091" s="63">
        <v>0</v>
      </c>
      <c r="AS3091" s="63">
        <v>0</v>
      </c>
      <c r="AT3091" s="63">
        <v>0</v>
      </c>
      <c r="AU3091" s="63">
        <v>0</v>
      </c>
      <c r="AV3091" s="63">
        <v>0</v>
      </c>
      <c r="AW3091" s="63">
        <v>0</v>
      </c>
      <c r="AX3091" s="63">
        <v>0</v>
      </c>
      <c r="AY3091" s="63">
        <v>0</v>
      </c>
      <c r="BA3091" s="5">
        <f>IF(Q3091&gt;0,RANK(Q3091,(N3091:P3091,Q3091:AE3091)),0)</f>
        <v>3</v>
      </c>
      <c r="BB3091" s="5">
        <f>IF(R3091&gt;0,RANK(R3091,(N3091:P3091,Q3091:AE3091)),0)</f>
        <v>5</v>
      </c>
      <c r="BC3091" s="5">
        <f>IF(T3091&gt;0,RANK(T3091,(N3091:P3091,Q3091:AE3091)),0)</f>
        <v>0</v>
      </c>
      <c r="BD3091" s="5">
        <f>IF(S3091&gt;0,RANK(S3091,(N3091:P3091,Q3091:AE3091)),0)</f>
        <v>0</v>
      </c>
      <c r="BE3091" s="2">
        <f t="shared" si="1182"/>
        <v>2.0320607983874264E-2</v>
      </c>
      <c r="BF3091" s="2">
        <f t="shared" si="1183"/>
        <v>3.9088568977023548E-3</v>
      </c>
      <c r="BG3091" s="2">
        <f t="shared" si="1184"/>
        <v>0</v>
      </c>
      <c r="BH3091" s="2">
        <f t="shared" si="1185"/>
        <v>0</v>
      </c>
      <c r="BJ3091" t="s">
        <v>1138</v>
      </c>
      <c r="BK3091" t="s">
        <v>816</v>
      </c>
      <c r="BN3091" s="112">
        <v>53</v>
      </c>
      <c r="BO3091" s="114">
        <v>57</v>
      </c>
      <c r="BP3091" s="118">
        <f t="shared" si="1167"/>
        <v>53057</v>
      </c>
      <c r="BQ3091" s="118">
        <f t="shared" si="1166"/>
        <v>53057</v>
      </c>
      <c r="BR3091" s="5" t="s">
        <v>3151</v>
      </c>
      <c r="BV3091" s="63"/>
      <c r="CB3091" s="129"/>
      <c r="CC3091" s="63">
        <f t="shared" si="1186"/>
        <v>73423</v>
      </c>
      <c r="CE3091" s="129"/>
    </row>
    <row r="3092" spans="1:98" ht="15" hidden="1" customHeight="1" outlineLevel="1">
      <c r="A3092" t="s">
        <v>2055</v>
      </c>
      <c r="B3092" t="s">
        <v>816</v>
      </c>
      <c r="C3092" s="1">
        <f t="shared" si="1177"/>
        <v>7312</v>
      </c>
      <c r="D3092" s="5">
        <f>IF(N3092&gt;0, RANK(N3092,(N3092:P3092,Q3092:AE3092)),0)</f>
        <v>2</v>
      </c>
      <c r="E3092" s="5">
        <f>IF(O3092&gt;0,RANK(O3092,(N3092:P3092,Q3092:AE3092)),0)</f>
        <v>1</v>
      </c>
      <c r="F3092" s="5">
        <f>IF(P3092&gt;0,RANK(P3092,(N3092:P3092,Q3092:AE3092)),0)</f>
        <v>0</v>
      </c>
      <c r="G3092" s="129">
        <f t="shared" si="1187"/>
        <v>693</v>
      </c>
      <c r="H3092" s="134">
        <f t="shared" si="1188"/>
        <v>9.4775711159737416E-2</v>
      </c>
      <c r="I3092" s="2"/>
      <c r="J3092" s="2">
        <f t="shared" si="1178"/>
        <v>0.43654266958424509</v>
      </c>
      <c r="K3092" s="2">
        <f t="shared" si="1179"/>
        <v>0.53131838074398252</v>
      </c>
      <c r="L3092" s="2">
        <f t="shared" si="1180"/>
        <v>0</v>
      </c>
      <c r="M3092" s="2">
        <f t="shared" si="1181"/>
        <v>3.2138949671772332E-2</v>
      </c>
      <c r="N3092" s="63">
        <v>3192</v>
      </c>
      <c r="O3092" s="63">
        <v>3885</v>
      </c>
      <c r="P3092" s="63">
        <v>0</v>
      </c>
      <c r="Q3092" s="63">
        <v>153</v>
      </c>
      <c r="R3092" s="63">
        <v>28</v>
      </c>
      <c r="S3092" s="63">
        <v>0</v>
      </c>
      <c r="T3092" s="63">
        <v>0</v>
      </c>
      <c r="U3092" s="63">
        <v>0</v>
      </c>
      <c r="V3092" s="63">
        <v>5</v>
      </c>
      <c r="W3092" s="63">
        <v>44</v>
      </c>
      <c r="X3092" s="63">
        <v>5</v>
      </c>
      <c r="Y3092" s="63">
        <v>0</v>
      </c>
      <c r="Z3092" s="63">
        <v>0</v>
      </c>
      <c r="AA3092" s="63">
        <v>0</v>
      </c>
      <c r="AB3092" s="63">
        <v>0</v>
      </c>
      <c r="AC3092" s="63">
        <v>0</v>
      </c>
      <c r="AD3092" s="63">
        <v>0</v>
      </c>
      <c r="AE3092" s="63">
        <v>0</v>
      </c>
      <c r="AF3092" s="63">
        <v>0</v>
      </c>
      <c r="AG3092" s="63">
        <v>0</v>
      </c>
      <c r="AH3092" s="63">
        <v>0</v>
      </c>
      <c r="AI3092" s="63">
        <v>0</v>
      </c>
      <c r="AJ3092" s="63">
        <v>0</v>
      </c>
      <c r="AK3092" s="63">
        <v>0</v>
      </c>
      <c r="AL3092" s="63">
        <v>0</v>
      </c>
      <c r="AM3092" s="63">
        <v>0</v>
      </c>
      <c r="AN3092" s="63">
        <v>0</v>
      </c>
      <c r="AO3092" s="63">
        <v>0</v>
      </c>
      <c r="AP3092" s="63">
        <v>0</v>
      </c>
      <c r="AQ3092" s="63">
        <v>0</v>
      </c>
      <c r="AR3092" s="63">
        <v>0</v>
      </c>
      <c r="AS3092" s="63">
        <v>0</v>
      </c>
      <c r="AT3092" s="63">
        <v>0</v>
      </c>
      <c r="AU3092" s="63">
        <v>0</v>
      </c>
      <c r="AV3092" s="63">
        <v>0</v>
      </c>
      <c r="AW3092" s="63">
        <v>0</v>
      </c>
      <c r="AX3092" s="63">
        <v>0</v>
      </c>
      <c r="AY3092" s="63">
        <v>0</v>
      </c>
      <c r="BA3092" s="5">
        <f>IF(Q3092&gt;0,RANK(Q3092,(N3092:P3092,Q3092:AE3092)),0)</f>
        <v>3</v>
      </c>
      <c r="BB3092" s="5">
        <f>IF(R3092&gt;0,RANK(R3092,(N3092:P3092,Q3092:AE3092)),0)</f>
        <v>5</v>
      </c>
      <c r="BC3092" s="5">
        <f>IF(T3092&gt;0,RANK(T3092,(N3092:P3092,Q3092:AE3092)),0)</f>
        <v>0</v>
      </c>
      <c r="BD3092" s="5">
        <f>IF(S3092&gt;0,RANK(S3092,(N3092:P3092,Q3092:AE3092)),0)</f>
        <v>0</v>
      </c>
      <c r="BE3092" s="2">
        <f t="shared" si="1182"/>
        <v>2.0924507658643326E-2</v>
      </c>
      <c r="BF3092" s="2">
        <f t="shared" si="1183"/>
        <v>3.8293216630196935E-3</v>
      </c>
      <c r="BG3092" s="2">
        <f t="shared" si="1184"/>
        <v>0</v>
      </c>
      <c r="BH3092" s="2">
        <f t="shared" si="1185"/>
        <v>0</v>
      </c>
      <c r="BJ3092" t="s">
        <v>2055</v>
      </c>
      <c r="BK3092" t="s">
        <v>816</v>
      </c>
      <c r="BL3092">
        <v>3</v>
      </c>
      <c r="BN3092" s="112">
        <v>53</v>
      </c>
      <c r="BO3092" s="114">
        <v>59</v>
      </c>
      <c r="BP3092" s="118">
        <f t="shared" si="1167"/>
        <v>53059</v>
      </c>
      <c r="BQ3092" s="118">
        <f t="shared" si="1166"/>
        <v>53059</v>
      </c>
      <c r="BR3092" s="5" t="s">
        <v>3151</v>
      </c>
      <c r="BV3092" s="63"/>
      <c r="CB3092" s="129"/>
      <c r="CC3092" s="63">
        <f t="shared" si="1186"/>
        <v>7312</v>
      </c>
      <c r="CE3092" s="129"/>
      <c r="CF3092" s="129"/>
    </row>
    <row r="3093" spans="1:98" ht="15" hidden="1" customHeight="1" outlineLevel="1">
      <c r="A3093" t="s">
        <v>2056</v>
      </c>
      <c r="B3093" t="s">
        <v>816</v>
      </c>
      <c r="C3093" s="1">
        <f t="shared" si="1177"/>
        <v>438796</v>
      </c>
      <c r="D3093" s="5">
        <f>IF(N3093&gt;0, RANK(N3093,(N3093:P3093,Q3093:AE3093)),0)</f>
        <v>1</v>
      </c>
      <c r="E3093" s="5">
        <f>IF(O3093&gt;0,RANK(O3093,(N3093:P3093,Q3093:AE3093)),0)</f>
        <v>2</v>
      </c>
      <c r="F3093" s="5">
        <f>IF(P3093&gt;0,RANK(P3093,(N3093:P3093,Q3093:AE3093)),0)</f>
        <v>0</v>
      </c>
      <c r="G3093" s="129">
        <f t="shared" si="1187"/>
        <v>90300</v>
      </c>
      <c r="H3093" s="134">
        <f t="shared" si="1188"/>
        <v>0.20579039006736616</v>
      </c>
      <c r="I3093" s="2"/>
      <c r="J3093" s="2">
        <f t="shared" si="1178"/>
        <v>0.58507370167458228</v>
      </c>
      <c r="K3093" s="2">
        <f t="shared" si="1179"/>
        <v>0.37928331160721612</v>
      </c>
      <c r="L3093" s="2">
        <f t="shared" si="1180"/>
        <v>0</v>
      </c>
      <c r="M3093" s="2">
        <f t="shared" si="1181"/>
        <v>3.5642986718201597E-2</v>
      </c>
      <c r="N3093" s="63">
        <v>256728</v>
      </c>
      <c r="O3093" s="63">
        <v>166428</v>
      </c>
      <c r="P3093" s="63">
        <v>0</v>
      </c>
      <c r="Q3093" s="63">
        <v>9690</v>
      </c>
      <c r="R3093" s="63">
        <v>2003</v>
      </c>
      <c r="S3093" s="63">
        <v>0</v>
      </c>
      <c r="T3093" s="63">
        <v>0</v>
      </c>
      <c r="U3093" s="63">
        <v>0</v>
      </c>
      <c r="V3093" s="63">
        <v>485</v>
      </c>
      <c r="W3093" s="63">
        <v>3214</v>
      </c>
      <c r="X3093" s="63">
        <v>248</v>
      </c>
      <c r="Y3093" s="63">
        <v>0</v>
      </c>
      <c r="Z3093" s="63">
        <v>0</v>
      </c>
      <c r="AA3093" s="63">
        <v>0</v>
      </c>
      <c r="AB3093" s="63">
        <v>0</v>
      </c>
      <c r="AC3093" s="63">
        <v>0</v>
      </c>
      <c r="AD3093" s="63">
        <v>0</v>
      </c>
      <c r="AE3093" s="63">
        <v>0</v>
      </c>
      <c r="AF3093" s="63">
        <v>0</v>
      </c>
      <c r="AG3093" s="63">
        <v>0</v>
      </c>
      <c r="AH3093" s="63">
        <v>0</v>
      </c>
      <c r="AI3093" s="63">
        <v>0</v>
      </c>
      <c r="AJ3093" s="63">
        <v>0</v>
      </c>
      <c r="AK3093" s="63">
        <v>0</v>
      </c>
      <c r="AL3093" s="63">
        <v>0</v>
      </c>
      <c r="AM3093" s="63">
        <v>0</v>
      </c>
      <c r="AN3093" s="63">
        <v>0</v>
      </c>
      <c r="AO3093" s="63">
        <v>0</v>
      </c>
      <c r="AP3093" s="63">
        <v>0</v>
      </c>
      <c r="AQ3093" s="63">
        <v>0</v>
      </c>
      <c r="AR3093" s="63">
        <v>0</v>
      </c>
      <c r="AS3093" s="63">
        <v>0</v>
      </c>
      <c r="AT3093" s="63">
        <v>0</v>
      </c>
      <c r="AU3093" s="63">
        <v>0</v>
      </c>
      <c r="AV3093" s="63">
        <v>0</v>
      </c>
      <c r="AW3093" s="63">
        <v>0</v>
      </c>
      <c r="AX3093" s="63">
        <v>0</v>
      </c>
      <c r="AY3093" s="63">
        <v>0</v>
      </c>
      <c r="BA3093" s="5">
        <f>IF(Q3093&gt;0,RANK(Q3093,(N3093:P3093,Q3093:AE3093)),0)</f>
        <v>3</v>
      </c>
      <c r="BB3093" s="5">
        <f>IF(R3093&gt;0,RANK(R3093,(N3093:P3093,Q3093:AE3093)),0)</f>
        <v>5</v>
      </c>
      <c r="BC3093" s="5">
        <f>IF(T3093&gt;0,RANK(T3093,(N3093:P3093,Q3093:AE3093)),0)</f>
        <v>0</v>
      </c>
      <c r="BD3093" s="5">
        <f>IF(S3093&gt;0,RANK(S3093,(N3093:P3093,Q3093:AE3093)),0)</f>
        <v>0</v>
      </c>
      <c r="BE3093" s="2">
        <f t="shared" si="1182"/>
        <v>2.2083154814537962E-2</v>
      </c>
      <c r="BF3093" s="2">
        <f t="shared" si="1183"/>
        <v>4.5647635803425738E-3</v>
      </c>
      <c r="BG3093" s="2">
        <f t="shared" si="1184"/>
        <v>0</v>
      </c>
      <c r="BH3093" s="2">
        <f t="shared" si="1185"/>
        <v>0</v>
      </c>
      <c r="BJ3093" t="s">
        <v>2056</v>
      </c>
      <c r="BK3093" t="s">
        <v>816</v>
      </c>
      <c r="BN3093" s="112">
        <v>53</v>
      </c>
      <c r="BO3093" s="114">
        <v>61</v>
      </c>
      <c r="BP3093" s="118">
        <f t="shared" si="1167"/>
        <v>53061</v>
      </c>
      <c r="BQ3093" s="118">
        <f t="shared" si="1166"/>
        <v>53061</v>
      </c>
      <c r="BR3093" s="5" t="s">
        <v>3151</v>
      </c>
      <c r="BV3093" s="63"/>
      <c r="CC3093" s="63">
        <f t="shared" si="1186"/>
        <v>438796</v>
      </c>
    </row>
    <row r="3094" spans="1:98" ht="15" hidden="1" customHeight="1" outlineLevel="1">
      <c r="A3094" t="s">
        <v>138</v>
      </c>
      <c r="B3094" t="s">
        <v>816</v>
      </c>
      <c r="C3094" s="1">
        <f t="shared" si="1177"/>
        <v>295430</v>
      </c>
      <c r="D3094" s="5">
        <f>IF(N3094&gt;0, RANK(N3094,(N3094:P3094,Q3094:AE3094)),0)</f>
        <v>2</v>
      </c>
      <c r="E3094" s="5">
        <f>IF(O3094&gt;0,RANK(O3094,(N3094:P3094,Q3094:AE3094)),0)</f>
        <v>1</v>
      </c>
      <c r="F3094" s="5">
        <f>IF(P3094&gt;0,RANK(P3094,(N3094:P3094,Q3094:AE3094)),0)</f>
        <v>0</v>
      </c>
      <c r="G3094" s="129">
        <f t="shared" si="1187"/>
        <v>12811</v>
      </c>
      <c r="H3094" s="134">
        <f t="shared" si="1188"/>
        <v>4.3363910232542394E-2</v>
      </c>
      <c r="I3094" s="2"/>
      <c r="J3094" s="2">
        <f t="shared" si="1178"/>
        <v>0.45955048573266088</v>
      </c>
      <c r="K3094" s="2">
        <f t="shared" si="1179"/>
        <v>0.50291439596520326</v>
      </c>
      <c r="L3094" s="2">
        <f t="shared" si="1180"/>
        <v>0</v>
      </c>
      <c r="M3094" s="2">
        <f t="shared" si="1181"/>
        <v>3.753511830213585E-2</v>
      </c>
      <c r="N3094" s="63">
        <v>135765</v>
      </c>
      <c r="O3094" s="63">
        <v>148576</v>
      </c>
      <c r="P3094" s="63">
        <v>0</v>
      </c>
      <c r="Q3094" s="63">
        <v>7147</v>
      </c>
      <c r="R3094" s="63">
        <v>1297</v>
      </c>
      <c r="S3094" s="63">
        <v>0</v>
      </c>
      <c r="T3094" s="63">
        <v>0</v>
      </c>
      <c r="U3094" s="63">
        <v>0</v>
      </c>
      <c r="V3094" s="63">
        <v>310</v>
      </c>
      <c r="W3094" s="63">
        <v>2136</v>
      </c>
      <c r="X3094" s="63">
        <v>199</v>
      </c>
      <c r="Y3094" s="63">
        <v>0</v>
      </c>
      <c r="Z3094" s="63">
        <v>0</v>
      </c>
      <c r="AA3094" s="63">
        <v>0</v>
      </c>
      <c r="AB3094" s="63">
        <v>0</v>
      </c>
      <c r="AC3094" s="63">
        <v>0</v>
      </c>
      <c r="AD3094" s="63">
        <v>0</v>
      </c>
      <c r="AE3094" s="63">
        <v>0</v>
      </c>
      <c r="AF3094" s="63">
        <v>0</v>
      </c>
      <c r="AG3094" s="63">
        <v>0</v>
      </c>
      <c r="AH3094" s="63">
        <v>0</v>
      </c>
      <c r="AI3094" s="63">
        <v>0</v>
      </c>
      <c r="AJ3094" s="63">
        <v>0</v>
      </c>
      <c r="AK3094" s="63">
        <v>0</v>
      </c>
      <c r="AL3094" s="63">
        <v>0</v>
      </c>
      <c r="AM3094" s="63">
        <v>0</v>
      </c>
      <c r="AN3094" s="63">
        <v>0</v>
      </c>
      <c r="AO3094" s="63">
        <v>0</v>
      </c>
      <c r="AP3094" s="63">
        <v>0</v>
      </c>
      <c r="AQ3094" s="63">
        <v>0</v>
      </c>
      <c r="AR3094" s="63">
        <v>0</v>
      </c>
      <c r="AS3094" s="63">
        <v>0</v>
      </c>
      <c r="AT3094" s="63">
        <v>0</v>
      </c>
      <c r="AU3094" s="63">
        <v>0</v>
      </c>
      <c r="AV3094" s="63">
        <v>0</v>
      </c>
      <c r="AW3094" s="63">
        <v>0</v>
      </c>
      <c r="AX3094" s="63">
        <v>0</v>
      </c>
      <c r="AY3094" s="63">
        <v>0</v>
      </c>
      <c r="BA3094" s="5">
        <f>IF(Q3094&gt;0,RANK(Q3094,(N3094:P3094,Q3094:AE3094)),0)</f>
        <v>3</v>
      </c>
      <c r="BB3094" s="5">
        <f>IF(R3094&gt;0,RANK(R3094,(N3094:P3094,Q3094:AE3094)),0)</f>
        <v>5</v>
      </c>
      <c r="BC3094" s="5">
        <f>IF(T3094&gt;0,RANK(T3094,(N3094:P3094,Q3094:AE3094)),0)</f>
        <v>0</v>
      </c>
      <c r="BD3094" s="5">
        <f>IF(S3094&gt;0,RANK(S3094,(N3094:P3094,Q3094:AE3094)),0)</f>
        <v>0</v>
      </c>
      <c r="BE3094" s="2">
        <f t="shared" si="1182"/>
        <v>2.419185593880107E-2</v>
      </c>
      <c r="BF3094" s="2">
        <f t="shared" si="1183"/>
        <v>4.3902108790576447E-3</v>
      </c>
      <c r="BG3094" s="2">
        <f t="shared" si="1184"/>
        <v>0</v>
      </c>
      <c r="BH3094" s="2">
        <f t="shared" si="1185"/>
        <v>0</v>
      </c>
      <c r="BJ3094" t="s">
        <v>138</v>
      </c>
      <c r="BK3094" t="s">
        <v>816</v>
      </c>
      <c r="BL3094">
        <v>5</v>
      </c>
      <c r="BN3094" s="112">
        <v>53</v>
      </c>
      <c r="BO3094" s="114">
        <v>63</v>
      </c>
      <c r="BP3094" s="118">
        <f t="shared" si="1167"/>
        <v>53063</v>
      </c>
      <c r="BQ3094" s="118">
        <f t="shared" si="1166"/>
        <v>53063</v>
      </c>
      <c r="BR3094" s="5" t="s">
        <v>3151</v>
      </c>
      <c r="BV3094" s="63"/>
      <c r="CC3094" s="63">
        <f t="shared" si="1186"/>
        <v>295430</v>
      </c>
    </row>
    <row r="3095" spans="1:98" ht="15" hidden="1" customHeight="1" outlineLevel="1">
      <c r="A3095" t="s">
        <v>2777</v>
      </c>
      <c r="B3095" t="s">
        <v>816</v>
      </c>
      <c r="C3095" s="1">
        <f t="shared" si="1177"/>
        <v>28430</v>
      </c>
      <c r="D3095" s="5">
        <f>IF(N3095&gt;0, RANK(N3095,(N3095:P3095,Q3095:AE3095)),0)</f>
        <v>2</v>
      </c>
      <c r="E3095" s="5">
        <f>IF(O3095&gt;0,RANK(O3095,(N3095:P3095,Q3095:AE3095)),0)</f>
        <v>1</v>
      </c>
      <c r="F3095" s="5">
        <f>IF(P3095&gt;0,RANK(P3095,(N3095:P3095,Q3095:AE3095)),0)</f>
        <v>0</v>
      </c>
      <c r="G3095" s="129">
        <f t="shared" si="1187"/>
        <v>11969</v>
      </c>
      <c r="H3095" s="134">
        <f t="shared" si="1188"/>
        <v>0.4209989447766444</v>
      </c>
      <c r="I3095" s="2"/>
      <c r="J3095" s="2">
        <f t="shared" si="1178"/>
        <v>0.27572986282096379</v>
      </c>
      <c r="K3095" s="2">
        <f t="shared" si="1179"/>
        <v>0.69672880759760814</v>
      </c>
      <c r="L3095" s="2">
        <f t="shared" si="1180"/>
        <v>0</v>
      </c>
      <c r="M3095" s="2">
        <f t="shared" si="1181"/>
        <v>2.7541329581428076E-2</v>
      </c>
      <c r="N3095" s="63">
        <v>7839</v>
      </c>
      <c r="O3095" s="63">
        <v>19808</v>
      </c>
      <c r="P3095" s="63">
        <v>0</v>
      </c>
      <c r="Q3095" s="63">
        <v>527</v>
      </c>
      <c r="R3095" s="63">
        <v>77</v>
      </c>
      <c r="S3095" s="63">
        <v>0</v>
      </c>
      <c r="T3095" s="63">
        <v>0</v>
      </c>
      <c r="U3095" s="63">
        <v>0</v>
      </c>
      <c r="V3095" s="63">
        <v>18</v>
      </c>
      <c r="W3095" s="63">
        <v>147</v>
      </c>
      <c r="X3095" s="63">
        <v>14</v>
      </c>
      <c r="Y3095" s="63">
        <v>0</v>
      </c>
      <c r="Z3095" s="63">
        <v>0</v>
      </c>
      <c r="AA3095" s="63">
        <v>0</v>
      </c>
      <c r="AB3095" s="63">
        <v>0</v>
      </c>
      <c r="AC3095" s="63">
        <v>0</v>
      </c>
      <c r="AD3095" s="63">
        <v>0</v>
      </c>
      <c r="AE3095" s="63">
        <v>0</v>
      </c>
      <c r="AF3095" s="63">
        <v>0</v>
      </c>
      <c r="AG3095" s="63">
        <v>0</v>
      </c>
      <c r="AH3095" s="63">
        <v>0</v>
      </c>
      <c r="AI3095" s="63">
        <v>0</v>
      </c>
      <c r="AJ3095" s="63">
        <v>0</v>
      </c>
      <c r="AK3095" s="63">
        <v>0</v>
      </c>
      <c r="AL3095" s="63">
        <v>0</v>
      </c>
      <c r="AM3095" s="63">
        <v>0</v>
      </c>
      <c r="AN3095" s="63">
        <v>0</v>
      </c>
      <c r="AO3095" s="63">
        <v>0</v>
      </c>
      <c r="AP3095" s="63">
        <v>0</v>
      </c>
      <c r="AQ3095" s="63">
        <v>0</v>
      </c>
      <c r="AR3095" s="63">
        <v>0</v>
      </c>
      <c r="AS3095" s="63">
        <v>0</v>
      </c>
      <c r="AT3095" s="63">
        <v>0</v>
      </c>
      <c r="AU3095" s="63">
        <v>0</v>
      </c>
      <c r="AV3095" s="63">
        <v>0</v>
      </c>
      <c r="AW3095" s="63">
        <v>0</v>
      </c>
      <c r="AX3095" s="63">
        <v>0</v>
      </c>
      <c r="AY3095" s="63">
        <v>0</v>
      </c>
      <c r="BA3095" s="5">
        <f>IF(Q3095&gt;0,RANK(Q3095,(N3095:P3095,Q3095:AE3095)),0)</f>
        <v>3</v>
      </c>
      <c r="BB3095" s="5">
        <f>IF(R3095&gt;0,RANK(R3095,(N3095:P3095,Q3095:AE3095)),0)</f>
        <v>5</v>
      </c>
      <c r="BC3095" s="5">
        <f>IF(T3095&gt;0,RANK(T3095,(N3095:P3095,Q3095:AE3095)),0)</f>
        <v>0</v>
      </c>
      <c r="BD3095" s="5">
        <f>IF(S3095&gt;0,RANK(S3095,(N3095:P3095,Q3095:AE3095)),0)</f>
        <v>0</v>
      </c>
      <c r="BE3095" s="2">
        <f t="shared" si="1182"/>
        <v>1.8536756946887091E-2</v>
      </c>
      <c r="BF3095" s="2">
        <f t="shared" si="1183"/>
        <v>2.7084066127330284E-3</v>
      </c>
      <c r="BG3095" s="2">
        <f t="shared" si="1184"/>
        <v>0</v>
      </c>
      <c r="BH3095" s="2">
        <f t="shared" si="1185"/>
        <v>0</v>
      </c>
      <c r="BJ3095" t="s">
        <v>2777</v>
      </c>
      <c r="BK3095" t="s">
        <v>816</v>
      </c>
      <c r="BL3095">
        <v>5</v>
      </c>
      <c r="BN3095" s="112">
        <v>53</v>
      </c>
      <c r="BO3095" s="114">
        <v>65</v>
      </c>
      <c r="BP3095" s="118">
        <f t="shared" si="1167"/>
        <v>53065</v>
      </c>
      <c r="BQ3095" s="118">
        <f t="shared" si="1166"/>
        <v>53065</v>
      </c>
      <c r="BR3095" s="5" t="s">
        <v>3151</v>
      </c>
      <c r="BV3095" s="63"/>
      <c r="CC3095" s="63">
        <f t="shared" si="1186"/>
        <v>28430</v>
      </c>
    </row>
    <row r="3096" spans="1:98" ht="15" hidden="1" customHeight="1" outlineLevel="1">
      <c r="A3096" t="s">
        <v>1615</v>
      </c>
      <c r="B3096" t="s">
        <v>816</v>
      </c>
      <c r="C3096" s="1">
        <f t="shared" si="1177"/>
        <v>168134</v>
      </c>
      <c r="D3096" s="5">
        <f>IF(N3096&gt;0, RANK(N3096,(N3096:P3096,Q3096:AE3096)),0)</f>
        <v>1</v>
      </c>
      <c r="E3096" s="5">
        <f>IF(O3096&gt;0,RANK(O3096,(N3096:P3096,Q3096:AE3096)),0)</f>
        <v>2</v>
      </c>
      <c r="F3096" s="5">
        <f>IF(P3096&gt;0,RANK(P3096,(N3096:P3096,Q3096:AE3096)),0)</f>
        <v>0</v>
      </c>
      <c r="G3096" s="129">
        <f t="shared" si="1187"/>
        <v>31331</v>
      </c>
      <c r="H3096" s="134">
        <f t="shared" si="1188"/>
        <v>0.18634541496663376</v>
      </c>
      <c r="I3096" s="2"/>
      <c r="J3096" s="2">
        <f t="shared" si="1178"/>
        <v>0.57458931566488636</v>
      </c>
      <c r="K3096" s="2">
        <f t="shared" si="1179"/>
        <v>0.3882439006982526</v>
      </c>
      <c r="L3096" s="2">
        <f t="shared" si="1180"/>
        <v>0</v>
      </c>
      <c r="M3096" s="2">
        <f t="shared" si="1181"/>
        <v>3.7166783636861045E-2</v>
      </c>
      <c r="N3096" s="63">
        <v>96608</v>
      </c>
      <c r="O3096" s="63">
        <v>65277</v>
      </c>
      <c r="P3096" s="63">
        <v>0</v>
      </c>
      <c r="Q3096" s="63">
        <v>3708</v>
      </c>
      <c r="R3096" s="63">
        <v>979</v>
      </c>
      <c r="S3096" s="63">
        <v>0</v>
      </c>
      <c r="T3096" s="63">
        <v>0</v>
      </c>
      <c r="U3096" s="63">
        <v>0</v>
      </c>
      <c r="V3096" s="63">
        <v>282</v>
      </c>
      <c r="W3096" s="63">
        <v>1169</v>
      </c>
      <c r="X3096" s="63">
        <v>111</v>
      </c>
      <c r="Y3096" s="63">
        <v>0</v>
      </c>
      <c r="Z3096" s="63">
        <v>0</v>
      </c>
      <c r="AA3096" s="63">
        <v>0</v>
      </c>
      <c r="AB3096" s="63">
        <v>0</v>
      </c>
      <c r="AC3096" s="63">
        <v>0</v>
      </c>
      <c r="AD3096" s="63">
        <v>0</v>
      </c>
      <c r="AE3096" s="63">
        <v>0</v>
      </c>
      <c r="AF3096" s="63">
        <v>0</v>
      </c>
      <c r="AG3096" s="63">
        <v>0</v>
      </c>
      <c r="AH3096" s="63">
        <v>0</v>
      </c>
      <c r="AI3096" s="63">
        <v>0</v>
      </c>
      <c r="AJ3096" s="63">
        <v>0</v>
      </c>
      <c r="AK3096" s="63">
        <v>0</v>
      </c>
      <c r="AL3096" s="63">
        <v>0</v>
      </c>
      <c r="AM3096" s="63">
        <v>0</v>
      </c>
      <c r="AN3096" s="63">
        <v>0</v>
      </c>
      <c r="AO3096" s="63">
        <v>0</v>
      </c>
      <c r="AP3096" s="63">
        <v>0</v>
      </c>
      <c r="AQ3096" s="63">
        <v>0</v>
      </c>
      <c r="AR3096" s="63">
        <v>0</v>
      </c>
      <c r="AS3096" s="63">
        <v>0</v>
      </c>
      <c r="AT3096" s="63">
        <v>0</v>
      </c>
      <c r="AU3096" s="63">
        <v>0</v>
      </c>
      <c r="AV3096" s="63">
        <v>0</v>
      </c>
      <c r="AW3096" s="63">
        <v>0</v>
      </c>
      <c r="AX3096" s="63">
        <v>0</v>
      </c>
      <c r="AY3096" s="63">
        <v>0</v>
      </c>
      <c r="BA3096" s="5">
        <f>IF(Q3096&gt;0,RANK(Q3096,(N3096:P3096,Q3096:AE3096)),0)</f>
        <v>3</v>
      </c>
      <c r="BB3096" s="5">
        <f>IF(R3096&gt;0,RANK(R3096,(N3096:P3096,Q3096:AE3096)),0)</f>
        <v>5</v>
      </c>
      <c r="BC3096" s="5">
        <f>IF(T3096&gt;0,RANK(T3096,(N3096:P3096,Q3096:AE3096)),0)</f>
        <v>0</v>
      </c>
      <c r="BD3096" s="5">
        <f>IF(S3096&gt;0,RANK(S3096,(N3096:P3096,Q3096:AE3096)),0)</f>
        <v>0</v>
      </c>
      <c r="BE3096" s="2">
        <f t="shared" si="1182"/>
        <v>2.2053838010158564E-2</v>
      </c>
      <c r="BF3096" s="2">
        <f t="shared" si="1183"/>
        <v>5.8227366267381972E-3</v>
      </c>
      <c r="BG3096" s="2">
        <f t="shared" si="1184"/>
        <v>0</v>
      </c>
      <c r="BH3096" s="2">
        <f t="shared" si="1185"/>
        <v>0</v>
      </c>
      <c r="BJ3096" t="s">
        <v>1615</v>
      </c>
      <c r="BK3096" t="s">
        <v>816</v>
      </c>
      <c r="BN3096" s="112">
        <v>53</v>
      </c>
      <c r="BO3096" s="114">
        <v>67</v>
      </c>
      <c r="BP3096" s="118">
        <f t="shared" si="1167"/>
        <v>53067</v>
      </c>
      <c r="BQ3096" s="118">
        <f t="shared" si="1166"/>
        <v>53067</v>
      </c>
      <c r="BR3096" s="5" t="s">
        <v>3151</v>
      </c>
      <c r="BV3096" s="63"/>
      <c r="CC3096" s="63">
        <f t="shared" si="1186"/>
        <v>168134</v>
      </c>
      <c r="CF3096" s="129"/>
    </row>
    <row r="3097" spans="1:98" ht="15" hidden="1" customHeight="1" outlineLevel="1">
      <c r="A3097" t="s">
        <v>1763</v>
      </c>
      <c r="B3097" t="s">
        <v>816</v>
      </c>
      <c r="C3097" s="1">
        <f t="shared" si="1177"/>
        <v>2981</v>
      </c>
      <c r="D3097" s="5">
        <f>IF(N3097&gt;0, RANK(N3097,(N3097:P3097,Q3097:AE3097)),0)</f>
        <v>2</v>
      </c>
      <c r="E3097" s="5">
        <f>IF(O3097&gt;0,RANK(O3097,(N3097:P3097,Q3097:AE3097)),0)</f>
        <v>1</v>
      </c>
      <c r="F3097" s="5">
        <f>IF(P3097&gt;0,RANK(P3097,(N3097:P3097,Q3097:AE3097)),0)</f>
        <v>0</v>
      </c>
      <c r="G3097" s="129">
        <f t="shared" si="1187"/>
        <v>576</v>
      </c>
      <c r="H3097" s="134">
        <f t="shared" si="1188"/>
        <v>0.19322375041932238</v>
      </c>
      <c r="I3097" s="2"/>
      <c r="J3097" s="2">
        <f t="shared" si="1178"/>
        <v>0.39080845353908084</v>
      </c>
      <c r="K3097" s="2">
        <f t="shared" si="1179"/>
        <v>0.58403220395840327</v>
      </c>
      <c r="L3097" s="2">
        <f t="shared" si="1180"/>
        <v>0</v>
      </c>
      <c r="M3097" s="2">
        <f t="shared" si="1181"/>
        <v>2.5159342502515947E-2</v>
      </c>
      <c r="N3097" s="63">
        <v>1165</v>
      </c>
      <c r="O3097" s="63">
        <v>1741</v>
      </c>
      <c r="P3097" s="63">
        <v>0</v>
      </c>
      <c r="Q3097" s="63">
        <v>45</v>
      </c>
      <c r="R3097" s="63">
        <v>19</v>
      </c>
      <c r="S3097" s="63">
        <v>0</v>
      </c>
      <c r="T3097" s="63">
        <v>0</v>
      </c>
      <c r="U3097" s="63">
        <v>0</v>
      </c>
      <c r="V3097" s="63">
        <v>0</v>
      </c>
      <c r="W3097" s="63">
        <v>9</v>
      </c>
      <c r="X3097" s="63">
        <v>2</v>
      </c>
      <c r="Y3097" s="63">
        <v>0</v>
      </c>
      <c r="Z3097" s="63">
        <v>0</v>
      </c>
      <c r="AA3097" s="63">
        <v>0</v>
      </c>
      <c r="AB3097" s="63">
        <v>0</v>
      </c>
      <c r="AC3097" s="63">
        <v>0</v>
      </c>
      <c r="AD3097" s="63">
        <v>0</v>
      </c>
      <c r="AE3097" s="63">
        <v>0</v>
      </c>
      <c r="AF3097" s="63">
        <v>0</v>
      </c>
      <c r="AG3097" s="63">
        <v>0</v>
      </c>
      <c r="AH3097" s="63">
        <v>0</v>
      </c>
      <c r="AI3097" s="63">
        <v>0</v>
      </c>
      <c r="AJ3097" s="63">
        <v>0</v>
      </c>
      <c r="AK3097" s="63">
        <v>0</v>
      </c>
      <c r="AL3097" s="63">
        <v>0</v>
      </c>
      <c r="AM3097" s="63">
        <v>0</v>
      </c>
      <c r="AN3097" s="63">
        <v>0</v>
      </c>
      <c r="AO3097" s="63">
        <v>0</v>
      </c>
      <c r="AP3097" s="63">
        <v>0</v>
      </c>
      <c r="AQ3097" s="63">
        <v>0</v>
      </c>
      <c r="AR3097" s="63">
        <v>0</v>
      </c>
      <c r="AS3097" s="63">
        <v>0</v>
      </c>
      <c r="AT3097" s="63">
        <v>0</v>
      </c>
      <c r="AU3097" s="63">
        <v>0</v>
      </c>
      <c r="AV3097" s="63">
        <v>0</v>
      </c>
      <c r="AW3097" s="63">
        <v>0</v>
      </c>
      <c r="AX3097" s="63">
        <v>0</v>
      </c>
      <c r="AY3097" s="63">
        <v>0</v>
      </c>
      <c r="BA3097" s="5">
        <f>IF(Q3097&gt;0,RANK(Q3097,(N3097:P3097,Q3097:AE3097)),0)</f>
        <v>3</v>
      </c>
      <c r="BB3097" s="5">
        <f>IF(R3097&gt;0,RANK(R3097,(N3097:P3097,Q3097:AE3097)),0)</f>
        <v>4</v>
      </c>
      <c r="BC3097" s="5">
        <f>IF(T3097&gt;0,RANK(T3097,(N3097:P3097,Q3097:AE3097)),0)</f>
        <v>0</v>
      </c>
      <c r="BD3097" s="5">
        <f>IF(S3097&gt;0,RANK(S3097,(N3097:P3097,Q3097:AE3097)),0)</f>
        <v>0</v>
      </c>
      <c r="BE3097" s="2">
        <f t="shared" si="1182"/>
        <v>1.5095605501509561E-2</v>
      </c>
      <c r="BF3097" s="2">
        <f t="shared" si="1183"/>
        <v>6.3737001006373703E-3</v>
      </c>
      <c r="BG3097" s="2">
        <f t="shared" si="1184"/>
        <v>0</v>
      </c>
      <c r="BH3097" s="2">
        <f t="shared" si="1185"/>
        <v>0</v>
      </c>
      <c r="BJ3097" t="s">
        <v>1763</v>
      </c>
      <c r="BK3097" t="s">
        <v>816</v>
      </c>
      <c r="BL3097">
        <v>3</v>
      </c>
      <c r="BN3097" s="112">
        <v>53</v>
      </c>
      <c r="BO3097" s="114">
        <v>69</v>
      </c>
      <c r="BP3097" s="118">
        <f t="shared" si="1167"/>
        <v>53069</v>
      </c>
      <c r="BQ3097" s="118">
        <f t="shared" si="1166"/>
        <v>53069</v>
      </c>
      <c r="BR3097" s="5" t="s">
        <v>3151</v>
      </c>
      <c r="BV3097" s="63"/>
      <c r="CB3097" s="129"/>
      <c r="CC3097" s="63">
        <f t="shared" si="1186"/>
        <v>2981</v>
      </c>
      <c r="CE3097" s="129"/>
      <c r="CF3097" s="129"/>
    </row>
    <row r="3098" spans="1:98" ht="15" hidden="1" customHeight="1" outlineLevel="1">
      <c r="A3098" t="s">
        <v>687</v>
      </c>
      <c r="B3098" t="s">
        <v>816</v>
      </c>
      <c r="C3098" s="1">
        <f t="shared" si="1177"/>
        <v>31261</v>
      </c>
      <c r="D3098" s="5">
        <f>IF(N3098&gt;0, RANK(N3098,(N3098:P3098,Q3098:AE3098)),0)</f>
        <v>2</v>
      </c>
      <c r="E3098" s="5">
        <f>IF(O3098&gt;0,RANK(O3098,(N3098:P3098,Q3098:AE3098)),0)</f>
        <v>1</v>
      </c>
      <c r="F3098" s="5">
        <f>IF(P3098&gt;0,RANK(P3098,(N3098:P3098,Q3098:AE3098)),0)</f>
        <v>0</v>
      </c>
      <c r="G3098" s="129">
        <f t="shared" si="1187"/>
        <v>2710</v>
      </c>
      <c r="H3098" s="134">
        <f t="shared" si="1188"/>
        <v>8.6689485301173985E-2</v>
      </c>
      <c r="I3098" s="2"/>
      <c r="J3098" s="2">
        <f t="shared" si="1178"/>
        <v>0.43792585010076451</v>
      </c>
      <c r="K3098" s="2">
        <f t="shared" si="1179"/>
        <v>0.5246153354019385</v>
      </c>
      <c r="L3098" s="2">
        <f t="shared" si="1180"/>
        <v>0</v>
      </c>
      <c r="M3098" s="2">
        <f t="shared" si="1181"/>
        <v>3.7458814497296933E-2</v>
      </c>
      <c r="N3098" s="63">
        <v>13690</v>
      </c>
      <c r="O3098" s="63">
        <v>16400</v>
      </c>
      <c r="P3098" s="63">
        <v>0</v>
      </c>
      <c r="Q3098" s="63">
        <v>769</v>
      </c>
      <c r="R3098" s="63">
        <v>132</v>
      </c>
      <c r="S3098" s="63">
        <v>0</v>
      </c>
      <c r="T3098" s="63">
        <v>0</v>
      </c>
      <c r="U3098" s="63">
        <v>0</v>
      </c>
      <c r="V3098" s="63">
        <v>50</v>
      </c>
      <c r="W3098" s="63">
        <v>206</v>
      </c>
      <c r="X3098" s="63">
        <v>14</v>
      </c>
      <c r="Y3098" s="63">
        <v>0</v>
      </c>
      <c r="Z3098" s="63">
        <v>0</v>
      </c>
      <c r="AA3098" s="63">
        <v>0</v>
      </c>
      <c r="AB3098" s="63">
        <v>0</v>
      </c>
      <c r="AC3098" s="63">
        <v>0</v>
      </c>
      <c r="AD3098" s="63">
        <v>0</v>
      </c>
      <c r="AE3098" s="63">
        <v>0</v>
      </c>
      <c r="AF3098" s="63">
        <v>0</v>
      </c>
      <c r="AG3098" s="63">
        <v>0</v>
      </c>
      <c r="AH3098" s="63">
        <v>0</v>
      </c>
      <c r="AI3098" s="63">
        <v>0</v>
      </c>
      <c r="AJ3098" s="63">
        <v>0</v>
      </c>
      <c r="AK3098" s="63">
        <v>0</v>
      </c>
      <c r="AL3098" s="63">
        <v>0</v>
      </c>
      <c r="AM3098" s="63">
        <v>0</v>
      </c>
      <c r="AN3098" s="63">
        <v>0</v>
      </c>
      <c r="AO3098" s="63">
        <v>0</v>
      </c>
      <c r="AP3098" s="63">
        <v>0</v>
      </c>
      <c r="AQ3098" s="63">
        <v>0</v>
      </c>
      <c r="AR3098" s="63">
        <v>0</v>
      </c>
      <c r="AS3098" s="63">
        <v>0</v>
      </c>
      <c r="AT3098" s="63">
        <v>0</v>
      </c>
      <c r="AU3098" s="63">
        <v>0</v>
      </c>
      <c r="AV3098" s="63">
        <v>0</v>
      </c>
      <c r="AW3098" s="63">
        <v>0</v>
      </c>
      <c r="AX3098" s="63">
        <v>0</v>
      </c>
      <c r="AY3098" s="63">
        <v>0</v>
      </c>
      <c r="BA3098" s="5">
        <f>IF(Q3098&gt;0,RANK(Q3098,(N3098:P3098,Q3098:AE3098)),0)</f>
        <v>3</v>
      </c>
      <c r="BB3098" s="5">
        <f>IF(R3098&gt;0,RANK(R3098,(N3098:P3098,Q3098:AE3098)),0)</f>
        <v>5</v>
      </c>
      <c r="BC3098" s="5">
        <f>IF(T3098&gt;0,RANK(T3098,(N3098:P3098,Q3098:AE3098)),0)</f>
        <v>0</v>
      </c>
      <c r="BD3098" s="5">
        <f>IF(S3098&gt;0,RANK(S3098,(N3098:P3098,Q3098:AE3098)),0)</f>
        <v>0</v>
      </c>
      <c r="BE3098" s="2">
        <f t="shared" si="1182"/>
        <v>2.459934103195675E-2</v>
      </c>
      <c r="BF3098" s="2">
        <f t="shared" si="1183"/>
        <v>4.2225136751863346E-3</v>
      </c>
      <c r="BG3098" s="2">
        <f t="shared" si="1184"/>
        <v>0</v>
      </c>
      <c r="BH3098" s="2">
        <f t="shared" si="1185"/>
        <v>0</v>
      </c>
      <c r="BJ3098" t="s">
        <v>687</v>
      </c>
      <c r="BK3098" t="s">
        <v>816</v>
      </c>
      <c r="BN3098" s="112">
        <v>53</v>
      </c>
      <c r="BO3098" s="114">
        <v>71</v>
      </c>
      <c r="BP3098" s="118">
        <f t="shared" si="1167"/>
        <v>53071</v>
      </c>
      <c r="BQ3098" s="118">
        <f t="shared" si="1166"/>
        <v>53071</v>
      </c>
      <c r="BR3098" s="5" t="s">
        <v>3151</v>
      </c>
      <c r="BV3098" s="63"/>
      <c r="CB3098" s="129"/>
      <c r="CC3098" s="63">
        <f t="shared" si="1186"/>
        <v>31261</v>
      </c>
      <c r="CE3098" s="129"/>
    </row>
    <row r="3099" spans="1:98" ht="15" hidden="1" customHeight="1" outlineLevel="1">
      <c r="A3099" t="s">
        <v>688</v>
      </c>
      <c r="B3099" t="s">
        <v>816</v>
      </c>
      <c r="C3099" s="1">
        <f t="shared" si="1177"/>
        <v>138620</v>
      </c>
      <c r="D3099" s="5">
        <f>IF(N3099&gt;0, RANK(N3099,(N3099:P3099,Q3099:AE3099)),0)</f>
        <v>1</v>
      </c>
      <c r="E3099" s="5">
        <f>IF(O3099&gt;0,RANK(O3099,(N3099:P3099,Q3099:AE3099)),0)</f>
        <v>2</v>
      </c>
      <c r="F3099" s="5">
        <f>IF(P3099&gt;0,RANK(P3099,(N3099:P3099,Q3099:AE3099)),0)</f>
        <v>0</v>
      </c>
      <c r="G3099" s="129">
        <f t="shared" si="1187"/>
        <v>33171</v>
      </c>
      <c r="H3099" s="134">
        <f t="shared" si="1188"/>
        <v>0.23929447410186119</v>
      </c>
      <c r="I3099" s="2"/>
      <c r="J3099" s="2">
        <f t="shared" si="1178"/>
        <v>0.60352041552445534</v>
      </c>
      <c r="K3099" s="2">
        <f t="shared" si="1179"/>
        <v>0.36422594142259412</v>
      </c>
      <c r="L3099" s="2">
        <f t="shared" si="1180"/>
        <v>0</v>
      </c>
      <c r="M3099" s="2">
        <f t="shared" si="1181"/>
        <v>3.2253643052950531E-2</v>
      </c>
      <c r="N3099" s="63">
        <v>83660</v>
      </c>
      <c r="O3099" s="63">
        <v>50489</v>
      </c>
      <c r="P3099" s="63">
        <v>0</v>
      </c>
      <c r="Q3099" s="63">
        <v>2490</v>
      </c>
      <c r="R3099" s="63">
        <v>726</v>
      </c>
      <c r="S3099" s="63">
        <v>0</v>
      </c>
      <c r="T3099" s="63">
        <v>0</v>
      </c>
      <c r="U3099" s="63">
        <v>0</v>
      </c>
      <c r="V3099" s="63">
        <v>206</v>
      </c>
      <c r="W3099" s="63">
        <v>960</v>
      </c>
      <c r="X3099" s="63">
        <v>89</v>
      </c>
      <c r="Y3099" s="63">
        <v>0</v>
      </c>
      <c r="Z3099" s="63">
        <v>0</v>
      </c>
      <c r="AA3099" s="63">
        <v>0</v>
      </c>
      <c r="AB3099" s="63">
        <v>0</v>
      </c>
      <c r="AC3099" s="63">
        <v>0</v>
      </c>
      <c r="AD3099" s="63">
        <v>0</v>
      </c>
      <c r="AE3099" s="63">
        <v>0</v>
      </c>
      <c r="AF3099" s="63">
        <v>0</v>
      </c>
      <c r="AG3099" s="63">
        <v>0</v>
      </c>
      <c r="AH3099" s="63">
        <v>0</v>
      </c>
      <c r="AI3099" s="63">
        <v>0</v>
      </c>
      <c r="AJ3099" s="63">
        <v>0</v>
      </c>
      <c r="AK3099" s="63">
        <v>0</v>
      </c>
      <c r="AL3099" s="63">
        <v>0</v>
      </c>
      <c r="AM3099" s="63">
        <v>0</v>
      </c>
      <c r="AN3099" s="63">
        <v>0</v>
      </c>
      <c r="AO3099" s="63">
        <v>0</v>
      </c>
      <c r="AP3099" s="63">
        <v>0</v>
      </c>
      <c r="AQ3099" s="63">
        <v>0</v>
      </c>
      <c r="AR3099" s="63">
        <v>0</v>
      </c>
      <c r="AS3099" s="63">
        <v>0</v>
      </c>
      <c r="AT3099" s="63">
        <v>0</v>
      </c>
      <c r="AU3099" s="63">
        <v>0</v>
      </c>
      <c r="AV3099" s="63">
        <v>0</v>
      </c>
      <c r="AW3099" s="63">
        <v>0</v>
      </c>
      <c r="AX3099" s="63">
        <v>0</v>
      </c>
      <c r="AY3099" s="63">
        <v>0</v>
      </c>
      <c r="BA3099" s="5">
        <f>IF(Q3099&gt;0,RANK(Q3099,(N3099:P3099,Q3099:AE3099)),0)</f>
        <v>3</v>
      </c>
      <c r="BB3099" s="5">
        <f>IF(R3099&gt;0,RANK(R3099,(N3099:P3099,Q3099:AE3099)),0)</f>
        <v>5</v>
      </c>
      <c r="BC3099" s="5">
        <f>IF(T3099&gt;0,RANK(T3099,(N3099:P3099,Q3099:AE3099)),0)</f>
        <v>0</v>
      </c>
      <c r="BD3099" s="5">
        <f>IF(S3099&gt;0,RANK(S3099,(N3099:P3099,Q3099:AE3099)),0)</f>
        <v>0</v>
      </c>
      <c r="BE3099" s="2">
        <f t="shared" si="1182"/>
        <v>1.7962775934208627E-2</v>
      </c>
      <c r="BF3099" s="2">
        <f t="shared" si="1183"/>
        <v>5.2373394892511905E-3</v>
      </c>
      <c r="BG3099" s="2">
        <f t="shared" si="1184"/>
        <v>0</v>
      </c>
      <c r="BH3099" s="2">
        <f t="shared" si="1185"/>
        <v>0</v>
      </c>
      <c r="BJ3099" t="s">
        <v>688</v>
      </c>
      <c r="BK3099" t="s">
        <v>816</v>
      </c>
      <c r="BN3099" s="112">
        <v>53</v>
      </c>
      <c r="BO3099" s="114">
        <v>73</v>
      </c>
      <c r="BP3099" s="118">
        <f t="shared" si="1167"/>
        <v>53073</v>
      </c>
      <c r="BQ3099" s="118">
        <f t="shared" si="1166"/>
        <v>53073</v>
      </c>
      <c r="BR3099" s="5" t="s">
        <v>3151</v>
      </c>
      <c r="BV3099" s="63"/>
      <c r="CC3099" s="63">
        <f t="shared" si="1186"/>
        <v>138620</v>
      </c>
    </row>
    <row r="3100" spans="1:98" ht="15" hidden="1" customHeight="1" outlineLevel="1">
      <c r="A3100" t="s">
        <v>2441</v>
      </c>
      <c r="B3100" t="s">
        <v>816</v>
      </c>
      <c r="C3100" s="1">
        <f t="shared" si="1177"/>
        <v>21126</v>
      </c>
      <c r="D3100" s="5">
        <f>IF(N3100&gt;0, RANK(N3100,(N3100:P3100,Q3100:AE3100)),0)</f>
        <v>1</v>
      </c>
      <c r="E3100" s="5">
        <f>IF(O3100&gt;0,RANK(O3100,(N3100:P3100,Q3100:AE3100)),0)</f>
        <v>2</v>
      </c>
      <c r="F3100" s="5">
        <f>IF(P3100&gt;0,RANK(P3100,(N3100:P3100,Q3100:AE3100)),0)</f>
        <v>0</v>
      </c>
      <c r="G3100" s="129">
        <f t="shared" si="1187"/>
        <v>2117</v>
      </c>
      <c r="H3100" s="134">
        <f t="shared" si="1188"/>
        <v>0.10020827416453659</v>
      </c>
      <c r="I3100" s="2"/>
      <c r="J3100" s="2">
        <f t="shared" si="1178"/>
        <v>0.52939505822209598</v>
      </c>
      <c r="K3100" s="2">
        <f t="shared" si="1179"/>
        <v>0.42918678405755939</v>
      </c>
      <c r="L3100" s="2">
        <f t="shared" si="1180"/>
        <v>0</v>
      </c>
      <c r="M3100" s="2">
        <f t="shared" si="1181"/>
        <v>4.1418157720344628E-2</v>
      </c>
      <c r="N3100" s="63">
        <v>11184</v>
      </c>
      <c r="O3100" s="63">
        <v>9067</v>
      </c>
      <c r="P3100" s="63">
        <v>0</v>
      </c>
      <c r="Q3100" s="63">
        <v>549</v>
      </c>
      <c r="R3100" s="63">
        <v>128</v>
      </c>
      <c r="S3100" s="63">
        <v>0</v>
      </c>
      <c r="T3100" s="63">
        <v>0</v>
      </c>
      <c r="U3100" s="63">
        <v>0</v>
      </c>
      <c r="V3100" s="63">
        <v>22</v>
      </c>
      <c r="W3100" s="63">
        <v>162</v>
      </c>
      <c r="X3100" s="63">
        <v>14</v>
      </c>
      <c r="Y3100" s="63">
        <v>0</v>
      </c>
      <c r="Z3100" s="63">
        <v>0</v>
      </c>
      <c r="AA3100" s="63">
        <v>0</v>
      </c>
      <c r="AB3100" s="63">
        <v>0</v>
      </c>
      <c r="AC3100" s="63">
        <v>0</v>
      </c>
      <c r="AD3100" s="63">
        <v>0</v>
      </c>
      <c r="AE3100" s="63">
        <v>0</v>
      </c>
      <c r="AF3100" s="63">
        <v>0</v>
      </c>
      <c r="AG3100" s="63">
        <v>0</v>
      </c>
      <c r="AH3100" s="63">
        <v>0</v>
      </c>
      <c r="AI3100" s="63">
        <v>0</v>
      </c>
      <c r="AJ3100" s="63">
        <v>0</v>
      </c>
      <c r="AK3100" s="63">
        <v>0</v>
      </c>
      <c r="AL3100" s="63">
        <v>0</v>
      </c>
      <c r="AM3100" s="63">
        <v>0</v>
      </c>
      <c r="AN3100" s="63">
        <v>0</v>
      </c>
      <c r="AO3100" s="63">
        <v>0</v>
      </c>
      <c r="AP3100" s="63">
        <v>0</v>
      </c>
      <c r="AQ3100" s="63">
        <v>0</v>
      </c>
      <c r="AR3100" s="63">
        <v>0</v>
      </c>
      <c r="AS3100" s="63">
        <v>0</v>
      </c>
      <c r="AT3100" s="63">
        <v>0</v>
      </c>
      <c r="AU3100" s="63">
        <v>0</v>
      </c>
      <c r="AV3100" s="63">
        <v>0</v>
      </c>
      <c r="AW3100" s="63">
        <v>0</v>
      </c>
      <c r="AX3100" s="63">
        <v>0</v>
      </c>
      <c r="AY3100" s="63">
        <v>0</v>
      </c>
      <c r="BA3100" s="5">
        <f>IF(Q3100&gt;0,RANK(Q3100,(N3100:P3100,Q3100:AE3100)),0)</f>
        <v>3</v>
      </c>
      <c r="BB3100" s="5">
        <f>IF(R3100&gt;0,RANK(R3100,(N3100:P3100,Q3100:AE3100)),0)</f>
        <v>5</v>
      </c>
      <c r="BC3100" s="5">
        <f>IF(T3100&gt;0,RANK(T3100,(N3100:P3100,Q3100:AE3100)),0)</f>
        <v>0</v>
      </c>
      <c r="BD3100" s="5">
        <f>IF(S3100&gt;0,RANK(S3100,(N3100:P3100,Q3100:AE3100)),0)</f>
        <v>0</v>
      </c>
      <c r="BE3100" s="2">
        <f t="shared" si="1182"/>
        <v>2.5986935529679067E-2</v>
      </c>
      <c r="BF3100" s="2">
        <f t="shared" si="1183"/>
        <v>6.0588847865189815E-3</v>
      </c>
      <c r="BG3100" s="2">
        <f t="shared" si="1184"/>
        <v>0</v>
      </c>
      <c r="BH3100" s="2">
        <f t="shared" si="1185"/>
        <v>0</v>
      </c>
      <c r="BJ3100" t="s">
        <v>2441</v>
      </c>
      <c r="BK3100" t="s">
        <v>816</v>
      </c>
      <c r="BL3100">
        <v>5</v>
      </c>
      <c r="BN3100" s="112">
        <v>53</v>
      </c>
      <c r="BO3100" s="114">
        <v>75</v>
      </c>
      <c r="BP3100" s="118">
        <f t="shared" si="1167"/>
        <v>53075</v>
      </c>
      <c r="BQ3100" s="118">
        <f t="shared" si="1166"/>
        <v>53075</v>
      </c>
      <c r="BR3100" s="5" t="s">
        <v>3151</v>
      </c>
      <c r="BV3100" s="63"/>
      <c r="CB3100" s="129"/>
      <c r="CC3100" s="63">
        <f t="shared" si="1186"/>
        <v>21126</v>
      </c>
      <c r="CE3100" s="129"/>
      <c r="CF3100" s="129"/>
    </row>
    <row r="3101" spans="1:98" ht="15" hidden="1" customHeight="1" outlineLevel="1">
      <c r="A3101" t="s">
        <v>679</v>
      </c>
      <c r="B3101" t="s">
        <v>816</v>
      </c>
      <c r="C3101" s="1">
        <f t="shared" si="1177"/>
        <v>96193</v>
      </c>
      <c r="D3101" s="5">
        <f>IF(N3101&gt;0, RANK(N3101,(N3101:P3101,Q3101:AE3101)),0)</f>
        <v>2</v>
      </c>
      <c r="E3101" s="5">
        <f>IF(O3101&gt;0,RANK(O3101,(N3101:P3101,Q3101:AE3101)),0)</f>
        <v>1</v>
      </c>
      <c r="F3101" s="5">
        <f>IF(P3101&gt;0,RANK(P3101,(N3101:P3101,Q3101:AE3101)),0)</f>
        <v>0</v>
      </c>
      <c r="G3101" s="129">
        <f t="shared" si="1187"/>
        <v>7376</v>
      </c>
      <c r="H3101" s="134">
        <f t="shared" si="1188"/>
        <v>7.6679176239435307E-2</v>
      </c>
      <c r="I3101" s="2"/>
      <c r="J3101" s="2">
        <f t="shared" si="1178"/>
        <v>0.4488788165459025</v>
      </c>
      <c r="K3101" s="2">
        <f t="shared" si="1179"/>
        <v>0.52555799278533777</v>
      </c>
      <c r="L3101" s="2">
        <f t="shared" si="1180"/>
        <v>0</v>
      </c>
      <c r="M3101" s="2">
        <f t="shared" si="1181"/>
        <v>2.5563190668759672E-2</v>
      </c>
      <c r="N3101" s="63">
        <v>43179</v>
      </c>
      <c r="O3101" s="63">
        <v>50555</v>
      </c>
      <c r="P3101" s="63">
        <v>0</v>
      </c>
      <c r="Q3101" s="63">
        <v>1425</v>
      </c>
      <c r="R3101" s="63">
        <v>321</v>
      </c>
      <c r="S3101" s="63">
        <v>0</v>
      </c>
      <c r="T3101" s="63">
        <v>0</v>
      </c>
      <c r="U3101" s="63">
        <v>0</v>
      </c>
      <c r="V3101" s="63">
        <v>154</v>
      </c>
      <c r="W3101" s="63">
        <v>480</v>
      </c>
      <c r="X3101" s="63">
        <v>79</v>
      </c>
      <c r="Y3101" s="63">
        <v>0</v>
      </c>
      <c r="Z3101" s="63">
        <v>0</v>
      </c>
      <c r="AA3101" s="63">
        <v>0</v>
      </c>
      <c r="AB3101" s="63">
        <v>0</v>
      </c>
      <c r="AC3101" s="63">
        <v>0</v>
      </c>
      <c r="AD3101" s="63">
        <v>0</v>
      </c>
      <c r="AE3101" s="63">
        <v>0</v>
      </c>
      <c r="AF3101" s="63">
        <v>0</v>
      </c>
      <c r="AG3101" s="63">
        <v>0</v>
      </c>
      <c r="AH3101" s="63">
        <v>0</v>
      </c>
      <c r="AI3101" s="63">
        <v>0</v>
      </c>
      <c r="AJ3101" s="63">
        <v>0</v>
      </c>
      <c r="AK3101" s="63">
        <v>0</v>
      </c>
      <c r="AL3101" s="63">
        <v>0</v>
      </c>
      <c r="AM3101" s="63">
        <v>0</v>
      </c>
      <c r="AN3101" s="63">
        <v>0</v>
      </c>
      <c r="AO3101" s="63">
        <v>0</v>
      </c>
      <c r="AP3101" s="63">
        <v>0</v>
      </c>
      <c r="AQ3101" s="63">
        <v>0</v>
      </c>
      <c r="AR3101" s="63">
        <v>0</v>
      </c>
      <c r="AS3101" s="63">
        <v>0</v>
      </c>
      <c r="AT3101" s="63">
        <v>0</v>
      </c>
      <c r="AU3101" s="63">
        <v>0</v>
      </c>
      <c r="AV3101" s="63">
        <v>0</v>
      </c>
      <c r="AW3101" s="63">
        <v>0</v>
      </c>
      <c r="AX3101" s="63">
        <v>0</v>
      </c>
      <c r="AY3101" s="63">
        <v>0</v>
      </c>
      <c r="BA3101" s="5">
        <f>IF(Q3101&gt;0,RANK(Q3101,(N3101:P3101,Q3101:AE3101)),0)</f>
        <v>3</v>
      </c>
      <c r="BB3101" s="5">
        <f>IF(R3101&gt;0,RANK(R3101,(N3101:P3101,Q3101:AE3101)),0)</f>
        <v>5</v>
      </c>
      <c r="BC3101" s="5">
        <f>IF(T3101&gt;0,RANK(T3101,(N3101:P3101,Q3101:AE3101)),0)</f>
        <v>0</v>
      </c>
      <c r="BD3101" s="5">
        <f>IF(S3101&gt;0,RANK(S3101,(N3101:P3101,Q3101:AE3101)),0)</f>
        <v>0</v>
      </c>
      <c r="BE3101" s="2">
        <f t="shared" si="1182"/>
        <v>1.481396775233125E-2</v>
      </c>
      <c r="BF3101" s="2">
        <f t="shared" si="1183"/>
        <v>3.3370411568409346E-3</v>
      </c>
      <c r="BG3101" s="2">
        <f t="shared" si="1184"/>
        <v>0</v>
      </c>
      <c r="BH3101" s="2">
        <f t="shared" si="1185"/>
        <v>0</v>
      </c>
      <c r="BJ3101" t="s">
        <v>679</v>
      </c>
      <c r="BK3101" t="s">
        <v>816</v>
      </c>
      <c r="BL3101">
        <v>4</v>
      </c>
      <c r="BN3101" s="112">
        <v>53</v>
      </c>
      <c r="BO3101" s="114">
        <v>77</v>
      </c>
      <c r="BP3101" s="118">
        <f t="shared" si="1167"/>
        <v>53077</v>
      </c>
      <c r="BQ3101" s="118">
        <f t="shared" si="1166"/>
        <v>53077</v>
      </c>
      <c r="BR3101" s="5" t="s">
        <v>3151</v>
      </c>
      <c r="BV3101" s="63"/>
      <c r="CC3101" s="63">
        <f t="shared" si="1186"/>
        <v>96193</v>
      </c>
    </row>
    <row r="3102" spans="1:98" ht="15" customHeight="1" collapsed="1">
      <c r="A3102" t="s">
        <v>691</v>
      </c>
      <c r="B3102" t="s">
        <v>544</v>
      </c>
      <c r="C3102" s="1">
        <f t="shared" si="1177"/>
        <v>4087631</v>
      </c>
      <c r="D3102" s="5">
        <f>IF(N3102&gt;0, RANK(N3102,(N3102:P3102,Q3102:AE3102)),0)</f>
        <v>1</v>
      </c>
      <c r="E3102" s="5">
        <f>IF(O3102&gt;0,RANK(O3102,(N3102:P3102,Q3102:AE3102)),0)</f>
        <v>2</v>
      </c>
      <c r="F3102" s="5">
        <f>IF(P3102&gt;0,RANK(P3102,(N3102:P3102,Q3102:AE3102)),0)</f>
        <v>0</v>
      </c>
      <c r="G3102" s="129">
        <f t="shared" si="1187"/>
        <v>784961</v>
      </c>
      <c r="H3102" s="134">
        <f t="shared" si="1188"/>
        <v>0.19203323391959792</v>
      </c>
      <c r="I3102" s="2"/>
      <c r="J3102" s="2">
        <f t="shared" si="1178"/>
        <v>0.5797030113530306</v>
      </c>
      <c r="K3102" s="2">
        <f t="shared" si="1179"/>
        <v>0.38766977743343273</v>
      </c>
      <c r="L3102" s="2">
        <f>IF($C3102=0,"-",P3102/$C3102)</f>
        <v>0</v>
      </c>
      <c r="M3102" s="2">
        <f t="shared" si="1181"/>
        <v>3.2627211213536678E-2</v>
      </c>
      <c r="N3102" s="63">
        <v>2369612</v>
      </c>
      <c r="O3102" s="63">
        <v>1584651</v>
      </c>
      <c r="P3102" s="63">
        <v>0</v>
      </c>
      <c r="Q3102" s="63">
        <v>80500</v>
      </c>
      <c r="R3102" s="63">
        <v>18289</v>
      </c>
      <c r="S3102" s="63">
        <v>0</v>
      </c>
      <c r="T3102" s="63">
        <v>0</v>
      </c>
      <c r="U3102" s="63">
        <v>0</v>
      </c>
      <c r="V3102" s="63">
        <v>4840</v>
      </c>
      <c r="W3102" s="63">
        <v>27252</v>
      </c>
      <c r="X3102" s="63">
        <v>2487</v>
      </c>
      <c r="Y3102" s="63">
        <v>0</v>
      </c>
      <c r="Z3102" s="63">
        <v>0</v>
      </c>
      <c r="AA3102" s="63">
        <v>0</v>
      </c>
      <c r="AB3102" s="63">
        <v>0</v>
      </c>
      <c r="AC3102" s="63">
        <v>0</v>
      </c>
      <c r="AD3102" s="63">
        <v>0</v>
      </c>
      <c r="AE3102" s="63">
        <v>0</v>
      </c>
      <c r="AF3102" s="63">
        <v>0</v>
      </c>
      <c r="AG3102" s="63">
        <v>0</v>
      </c>
      <c r="AH3102" s="63">
        <v>0</v>
      </c>
      <c r="AI3102" s="63">
        <v>0</v>
      </c>
      <c r="AJ3102" s="63">
        <v>0</v>
      </c>
      <c r="AK3102" s="63">
        <v>0</v>
      </c>
      <c r="AL3102" s="63">
        <v>0</v>
      </c>
      <c r="AM3102" s="63">
        <v>0</v>
      </c>
      <c r="AN3102" s="63">
        <v>0</v>
      </c>
      <c r="AO3102" s="63">
        <v>0</v>
      </c>
      <c r="AP3102" s="63">
        <v>0</v>
      </c>
      <c r="AQ3102" s="63">
        <v>0</v>
      </c>
      <c r="AR3102" s="63">
        <v>0</v>
      </c>
      <c r="AS3102" s="63">
        <v>0</v>
      </c>
      <c r="AT3102" s="63">
        <v>0</v>
      </c>
      <c r="AU3102" s="63">
        <v>0</v>
      </c>
      <c r="AV3102" s="63">
        <v>0</v>
      </c>
      <c r="AW3102" s="63">
        <v>0</v>
      </c>
      <c r="AX3102" s="63">
        <v>0</v>
      </c>
      <c r="AY3102" s="63">
        <v>0</v>
      </c>
      <c r="BA3102" s="5">
        <f>IF(Q3102&gt;0,RANK(Q3102,(N3102:P3102,Q3102:AE3102)),0)</f>
        <v>3</v>
      </c>
      <c r="BB3102" s="5">
        <f>IF(R3102&gt;0,RANK(R3102,(N3102:P3102,Q3102:AE3102)),0)</f>
        <v>5</v>
      </c>
      <c r="BC3102" s="5">
        <f>IF(T3102&gt;0,RANK(T3102,(N3102:P3102,Q3102:AE3102)),0)</f>
        <v>0</v>
      </c>
      <c r="BD3102" s="5">
        <f>IF(S3102&gt;0,RANK(S3102,(N3102:P3102,Q3102:AE3102)),0)</f>
        <v>0</v>
      </c>
      <c r="BE3102" s="2">
        <f t="shared" si="1182"/>
        <v>1.9693558444977055E-2</v>
      </c>
      <c r="BF3102" s="2">
        <f t="shared" si="1183"/>
        <v>4.4742296944122401E-3</v>
      </c>
      <c r="BG3102" s="2">
        <f t="shared" si="1184"/>
        <v>0</v>
      </c>
      <c r="BH3102" s="2">
        <f t="shared" si="1185"/>
        <v>0</v>
      </c>
      <c r="BJ3102" t="s">
        <v>691</v>
      </c>
      <c r="BK3102" t="s">
        <v>544</v>
      </c>
      <c r="BN3102" s="112">
        <v>53</v>
      </c>
      <c r="BO3102" s="114"/>
      <c r="BP3102" s="112">
        <v>53</v>
      </c>
      <c r="BQ3102" s="112">
        <f t="shared" si="1166"/>
        <v>53</v>
      </c>
      <c r="BR3102" s="5" t="s">
        <v>710</v>
      </c>
      <c r="BS3102" s="63">
        <f>SUM(BS3063:BS3101)</f>
        <v>0</v>
      </c>
      <c r="BT3102" s="63">
        <f>SUM(BT3063:BT3101)</f>
        <v>0</v>
      </c>
      <c r="BV3102" s="63"/>
      <c r="CC3102" s="63">
        <f t="shared" si="1186"/>
        <v>4087631</v>
      </c>
      <c r="CD3102" s="63">
        <f>SUM(CD3063:CD3101)</f>
        <v>0</v>
      </c>
      <c r="CE3102" s="63">
        <v>0</v>
      </c>
      <c r="CG3102" s="63">
        <f>SUM(CG3063:CG3101)</f>
        <v>0</v>
      </c>
      <c r="CH3102" s="63">
        <f>SUM(CH3063:CH3101)</f>
        <v>0</v>
      </c>
    </row>
    <row r="3103" spans="1:98" ht="15" customHeight="1">
      <c r="C3103" s="1"/>
      <c r="E3103" s="5"/>
      <c r="F3103" s="5"/>
      <c r="G3103" s="129"/>
      <c r="H3103" s="134"/>
      <c r="I3103" s="2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BA3103" s="5"/>
      <c r="BB3103" s="5"/>
      <c r="BC3103" s="5"/>
      <c r="BD3103" s="5"/>
      <c r="BN3103" s="112"/>
      <c r="BO3103" s="114"/>
      <c r="BP3103" s="118"/>
      <c r="BQ3103" s="118"/>
      <c r="CK3103" s="63"/>
      <c r="CT3103" s="8"/>
    </row>
    <row r="3104" spans="1:98" ht="15" hidden="1" customHeight="1" outlineLevel="1">
      <c r="A3104" t="s">
        <v>2951</v>
      </c>
      <c r="B3104" t="s">
        <v>2356</v>
      </c>
      <c r="C3104" s="1">
        <f t="shared" ref="C3104:C3135" si="1189">SUM(N3104:AY3104)</f>
        <v>6677</v>
      </c>
      <c r="D3104" s="5">
        <f>IF(N3104&gt;0, RANK(N3104,(N3104:P3104,Q3104:AE3104)),0)</f>
        <v>2</v>
      </c>
      <c r="E3104" s="5">
        <f>IF(O3104&gt;0,RANK(O3104,(N3104:P3104,Q3104:AE3104)),0)</f>
        <v>1</v>
      </c>
      <c r="F3104" s="5">
        <f>IF(P3104&gt;0,RANK(P3104,(N3104:P3104,Q3104:AE3104)),0)</f>
        <v>0</v>
      </c>
      <c r="G3104" s="129">
        <f t="shared" si="1187"/>
        <v>3659</v>
      </c>
      <c r="H3104" s="134">
        <f t="shared" si="1188"/>
        <v>0.54800059907143928</v>
      </c>
      <c r="I3104" s="2"/>
      <c r="J3104" s="2">
        <f t="shared" ref="J3104:J3135" si="1190">IF($C3104=0,"-",N3104/$C3104)</f>
        <v>0.21821177175378165</v>
      </c>
      <c r="K3104" s="2">
        <f t="shared" ref="K3104:K3135" si="1191">IF($C3104=0,"-",O3104/$C3104)</f>
        <v>0.76621237082522087</v>
      </c>
      <c r="L3104" s="2">
        <f t="shared" ref="L3104:L3135" si="1192">IF($C3104=0,"-",P3104/$C3104)</f>
        <v>0</v>
      </c>
      <c r="M3104" s="2">
        <f t="shared" ref="M3104:M3135" si="1193">IF(C3104=0,"-",(1-J3104-K3104-L3104))</f>
        <v>1.557585742099743E-2</v>
      </c>
      <c r="N3104" s="63">
        <v>1457</v>
      </c>
      <c r="O3104" s="63">
        <v>5116</v>
      </c>
      <c r="P3104" s="63">
        <v>0</v>
      </c>
      <c r="Q3104" s="63">
        <v>81</v>
      </c>
      <c r="R3104" s="63">
        <v>23</v>
      </c>
      <c r="S3104" s="63">
        <v>0</v>
      </c>
      <c r="T3104" s="63">
        <v>0</v>
      </c>
      <c r="U3104" s="63">
        <v>0</v>
      </c>
      <c r="V3104" s="63">
        <v>0</v>
      </c>
      <c r="W3104" s="63">
        <v>0</v>
      </c>
      <c r="X3104" s="63">
        <v>0</v>
      </c>
      <c r="Y3104" s="63">
        <v>0</v>
      </c>
      <c r="Z3104" s="63">
        <v>0</v>
      </c>
      <c r="AA3104" s="63">
        <v>0</v>
      </c>
      <c r="AB3104" s="63">
        <v>0</v>
      </c>
      <c r="AC3104" s="63">
        <v>0</v>
      </c>
      <c r="AD3104" s="63">
        <v>0</v>
      </c>
      <c r="AE3104" s="63">
        <v>0</v>
      </c>
      <c r="AF3104" s="63">
        <v>0</v>
      </c>
      <c r="AG3104" s="63">
        <v>0</v>
      </c>
      <c r="AH3104" s="63">
        <v>0</v>
      </c>
      <c r="AI3104" s="63">
        <v>0</v>
      </c>
      <c r="AJ3104" s="63">
        <v>0</v>
      </c>
      <c r="AK3104" s="63">
        <v>0</v>
      </c>
      <c r="AL3104" s="63">
        <v>0</v>
      </c>
      <c r="AM3104" s="63">
        <v>0</v>
      </c>
      <c r="AN3104" s="63">
        <v>0</v>
      </c>
      <c r="AO3104" s="63">
        <v>0</v>
      </c>
      <c r="AP3104" s="63">
        <v>0</v>
      </c>
      <c r="AQ3104" s="63">
        <v>0</v>
      </c>
      <c r="AR3104" s="63">
        <v>0</v>
      </c>
      <c r="AS3104" s="63">
        <v>0</v>
      </c>
      <c r="AT3104" s="63">
        <v>0</v>
      </c>
      <c r="AU3104" s="63">
        <v>0</v>
      </c>
      <c r="AV3104" s="63">
        <v>0</v>
      </c>
      <c r="AW3104" s="63">
        <v>0</v>
      </c>
      <c r="AX3104" s="63">
        <v>0</v>
      </c>
      <c r="AY3104" s="63">
        <v>0</v>
      </c>
      <c r="BA3104" s="5">
        <f>IF(Q3104&gt;0,RANK(Q3104,(N3104:P3104,Q3104:AE3104)),0)</f>
        <v>3</v>
      </c>
      <c r="BB3104" s="5">
        <f>IF(R3104&gt;0,RANK(R3104,(N3104:P3104,Q3104:AE3104)),0)</f>
        <v>4</v>
      </c>
      <c r="BC3104" s="5">
        <f>IF(T3104&gt;0,RANK(T3104,(N3104:P3104,Q3104:AE3104)),0)</f>
        <v>0</v>
      </c>
      <c r="BD3104" s="5">
        <f>IF(S3104&gt;0,RANK(S3104,(N3104:P3104,Q3104:AE3104)),0)</f>
        <v>0</v>
      </c>
      <c r="BE3104" s="2">
        <f t="shared" ref="BE3104:BE3135" si="1194">IF($C3104=0,"-",Q3104/$C3104)</f>
        <v>1.2131196645199941E-2</v>
      </c>
      <c r="BF3104" s="2">
        <f t="shared" ref="BF3104:BF3135" si="1195">IF($C3104=0,"-",R3104/$C3104)</f>
        <v>3.4446607757975139E-3</v>
      </c>
      <c r="BG3104" s="2">
        <f t="shared" ref="BG3104:BG3135" si="1196">IF($C3104=0,"-",T3104/$C3104)</f>
        <v>0</v>
      </c>
      <c r="BH3104" s="2">
        <f t="shared" ref="BH3104:BH3135" si="1197">IF($C3104=0,"-",S3104/$C3104)</f>
        <v>0</v>
      </c>
      <c r="BJ3104" t="s">
        <v>2951</v>
      </c>
      <c r="BK3104" t="s">
        <v>2356</v>
      </c>
      <c r="BL3104">
        <v>1</v>
      </c>
      <c r="BN3104" s="112">
        <v>54</v>
      </c>
      <c r="BO3104" s="114">
        <v>1</v>
      </c>
      <c r="BP3104" s="118">
        <f t="shared" si="1167"/>
        <v>54001</v>
      </c>
      <c r="BQ3104" s="118">
        <f t="shared" si="1166"/>
        <v>54001</v>
      </c>
      <c r="BR3104" s="5" t="s">
        <v>3151</v>
      </c>
      <c r="CD3104" s="63">
        <f>C3104</f>
        <v>6677</v>
      </c>
      <c r="CK3104" s="63"/>
      <c r="CT3104" s="8"/>
    </row>
    <row r="3105" spans="1:98" ht="15" hidden="1" customHeight="1" outlineLevel="1">
      <c r="A3105" t="s">
        <v>1561</v>
      </c>
      <c r="B3105" t="s">
        <v>2356</v>
      </c>
      <c r="C3105" s="1">
        <f t="shared" si="1189"/>
        <v>51535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0</v>
      </c>
      <c r="G3105" s="129">
        <f t="shared" si="1187"/>
        <v>16093</v>
      </c>
      <c r="H3105" s="134">
        <f t="shared" si="1188"/>
        <v>0.31227321237993594</v>
      </c>
      <c r="I3105" s="2"/>
      <c r="J3105" s="2">
        <f t="shared" si="1190"/>
        <v>0.33348209954399921</v>
      </c>
      <c r="K3105" s="2">
        <f t="shared" si="1191"/>
        <v>0.6457553119239352</v>
      </c>
      <c r="L3105" s="2">
        <f t="shared" si="1192"/>
        <v>0</v>
      </c>
      <c r="M3105" s="2">
        <f t="shared" si="1193"/>
        <v>2.0762588532065585E-2</v>
      </c>
      <c r="N3105" s="63">
        <v>17186</v>
      </c>
      <c r="O3105" s="63">
        <v>33279</v>
      </c>
      <c r="P3105" s="63">
        <v>0</v>
      </c>
      <c r="Q3105" s="63">
        <v>889</v>
      </c>
      <c r="R3105" s="63">
        <v>181</v>
      </c>
      <c r="S3105" s="63">
        <v>0</v>
      </c>
      <c r="T3105" s="63">
        <v>0</v>
      </c>
      <c r="U3105" s="63">
        <v>0</v>
      </c>
      <c r="V3105" s="63">
        <v>0</v>
      </c>
      <c r="W3105" s="63">
        <v>0</v>
      </c>
      <c r="X3105" s="63">
        <v>0</v>
      </c>
      <c r="Y3105" s="63">
        <v>0</v>
      </c>
      <c r="Z3105" s="63">
        <v>0</v>
      </c>
      <c r="AA3105" s="63">
        <v>0</v>
      </c>
      <c r="AB3105" s="63">
        <v>0</v>
      </c>
      <c r="AC3105" s="63">
        <v>0</v>
      </c>
      <c r="AD3105" s="63">
        <v>0</v>
      </c>
      <c r="AE3105" s="63">
        <v>0</v>
      </c>
      <c r="AF3105" s="63">
        <v>0</v>
      </c>
      <c r="AG3105" s="63">
        <v>0</v>
      </c>
      <c r="AH3105" s="63">
        <v>0</v>
      </c>
      <c r="AI3105" s="63">
        <v>0</v>
      </c>
      <c r="AJ3105" s="63">
        <v>0</v>
      </c>
      <c r="AK3105" s="63">
        <v>0</v>
      </c>
      <c r="AL3105" s="63">
        <v>0</v>
      </c>
      <c r="AM3105" s="63">
        <v>0</v>
      </c>
      <c r="AN3105" s="63">
        <v>0</v>
      </c>
      <c r="AO3105" s="63">
        <v>0</v>
      </c>
      <c r="AP3105" s="63">
        <v>0</v>
      </c>
      <c r="AQ3105" s="63">
        <v>0</v>
      </c>
      <c r="AR3105" s="63">
        <v>0</v>
      </c>
      <c r="AS3105" s="63">
        <v>0</v>
      </c>
      <c r="AT3105" s="63">
        <v>0</v>
      </c>
      <c r="AU3105" s="63">
        <v>0</v>
      </c>
      <c r="AV3105" s="63">
        <v>0</v>
      </c>
      <c r="AW3105" s="63">
        <v>0</v>
      </c>
      <c r="AX3105" s="63">
        <v>0</v>
      </c>
      <c r="AY3105" s="63">
        <v>0</v>
      </c>
      <c r="BA3105" s="5">
        <f>IF(Q3105&gt;0,RANK(Q3105,(N3105:P3105,Q3105:AE3105)),0)</f>
        <v>3</v>
      </c>
      <c r="BB3105" s="5">
        <f>IF(R3105&gt;0,RANK(R3105,(N3105:P3105,Q3105:AE3105)),0)</f>
        <v>4</v>
      </c>
      <c r="BC3105" s="5">
        <f>IF(T3105&gt;0,RANK(T3105,(N3105:P3105,Q3105:AE3105)),0)</f>
        <v>0</v>
      </c>
      <c r="BD3105" s="5">
        <f>IF(S3105&gt;0,RANK(S3105,(N3105:P3105,Q3105:AE3105)),0)</f>
        <v>0</v>
      </c>
      <c r="BE3105" s="2">
        <f t="shared" si="1194"/>
        <v>1.725041234112739E-2</v>
      </c>
      <c r="BF3105" s="2">
        <f t="shared" si="1195"/>
        <v>3.5121761909381972E-3</v>
      </c>
      <c r="BG3105" s="2">
        <f t="shared" si="1196"/>
        <v>0</v>
      </c>
      <c r="BH3105" s="2">
        <f t="shared" si="1197"/>
        <v>0</v>
      </c>
      <c r="BJ3105" t="s">
        <v>1561</v>
      </c>
      <c r="BK3105" t="s">
        <v>2356</v>
      </c>
      <c r="BL3105">
        <v>2</v>
      </c>
      <c r="BN3105" s="112">
        <v>54</v>
      </c>
      <c r="BO3105" s="114">
        <v>3</v>
      </c>
      <c r="BP3105" s="118">
        <f t="shared" si="1167"/>
        <v>54003</v>
      </c>
      <c r="BQ3105" s="118">
        <f t="shared" si="1166"/>
        <v>54003</v>
      </c>
      <c r="BR3105" s="5" t="s">
        <v>3151</v>
      </c>
      <c r="CK3105" s="63"/>
      <c r="CT3105" s="8"/>
    </row>
    <row r="3106" spans="1:98" ht="15" hidden="1" customHeight="1" outlineLevel="1">
      <c r="A3106" t="s">
        <v>1042</v>
      </c>
      <c r="B3106" t="s">
        <v>2356</v>
      </c>
      <c r="C3106" s="1">
        <f t="shared" si="1189"/>
        <v>9012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0</v>
      </c>
      <c r="G3106" s="129">
        <f t="shared" si="1187"/>
        <v>4775</v>
      </c>
      <c r="H3106" s="134">
        <f t="shared" si="1188"/>
        <v>0.52984909010208614</v>
      </c>
      <c r="I3106" s="2"/>
      <c r="J3106" s="2">
        <f t="shared" si="1190"/>
        <v>0.22647581003106967</v>
      </c>
      <c r="K3106" s="2">
        <f t="shared" si="1191"/>
        <v>0.75632490013315579</v>
      </c>
      <c r="L3106" s="2">
        <f t="shared" si="1192"/>
        <v>0</v>
      </c>
      <c r="M3106" s="2">
        <f t="shared" si="1193"/>
        <v>1.7199289835774567E-2</v>
      </c>
      <c r="N3106" s="63">
        <v>2041</v>
      </c>
      <c r="O3106" s="63">
        <v>6816</v>
      </c>
      <c r="P3106" s="63">
        <v>0</v>
      </c>
      <c r="Q3106" s="63">
        <v>122</v>
      </c>
      <c r="R3106" s="63">
        <v>33</v>
      </c>
      <c r="S3106" s="63">
        <v>0</v>
      </c>
      <c r="T3106" s="63">
        <v>0</v>
      </c>
      <c r="U3106" s="63">
        <v>0</v>
      </c>
      <c r="V3106" s="63">
        <v>0</v>
      </c>
      <c r="W3106" s="63">
        <v>0</v>
      </c>
      <c r="X3106" s="63">
        <v>0</v>
      </c>
      <c r="Y3106" s="63">
        <v>0</v>
      </c>
      <c r="Z3106" s="63">
        <v>0</v>
      </c>
      <c r="AA3106" s="63">
        <v>0</v>
      </c>
      <c r="AB3106" s="63">
        <v>0</v>
      </c>
      <c r="AC3106" s="63">
        <v>0</v>
      </c>
      <c r="AD3106" s="63">
        <v>0</v>
      </c>
      <c r="AE3106" s="63">
        <v>0</v>
      </c>
      <c r="AF3106" s="63">
        <v>0</v>
      </c>
      <c r="AG3106" s="63">
        <v>0</v>
      </c>
      <c r="AH3106" s="63">
        <v>0</v>
      </c>
      <c r="AI3106" s="63">
        <v>0</v>
      </c>
      <c r="AJ3106" s="63">
        <v>0</v>
      </c>
      <c r="AK3106" s="63">
        <v>0</v>
      </c>
      <c r="AL3106" s="63">
        <v>0</v>
      </c>
      <c r="AM3106" s="63">
        <v>0</v>
      </c>
      <c r="AN3106" s="63">
        <v>0</v>
      </c>
      <c r="AO3106" s="63">
        <v>0</v>
      </c>
      <c r="AP3106" s="63">
        <v>0</v>
      </c>
      <c r="AQ3106" s="63">
        <v>0</v>
      </c>
      <c r="AR3106" s="63">
        <v>0</v>
      </c>
      <c r="AS3106" s="63">
        <v>0</v>
      </c>
      <c r="AT3106" s="63">
        <v>0</v>
      </c>
      <c r="AU3106" s="63">
        <v>0</v>
      </c>
      <c r="AV3106" s="63">
        <v>0</v>
      </c>
      <c r="AW3106" s="63">
        <v>0</v>
      </c>
      <c r="AX3106" s="63">
        <v>0</v>
      </c>
      <c r="AY3106" s="63">
        <v>0</v>
      </c>
      <c r="BA3106" s="5">
        <f>IF(Q3106&gt;0,RANK(Q3106,(N3106:P3106,Q3106:AE3106)),0)</f>
        <v>3</v>
      </c>
      <c r="BB3106" s="5">
        <f>IF(R3106&gt;0,RANK(R3106,(N3106:P3106,Q3106:AE3106)),0)</f>
        <v>4</v>
      </c>
      <c r="BC3106" s="5">
        <f>IF(T3106&gt;0,RANK(T3106,(N3106:P3106,Q3106:AE3106)),0)</f>
        <v>0</v>
      </c>
      <c r="BD3106" s="5">
        <f>IF(S3106&gt;0,RANK(S3106,(N3106:P3106,Q3106:AE3106)),0)</f>
        <v>0</v>
      </c>
      <c r="BE3106" s="2">
        <f t="shared" si="1194"/>
        <v>1.3537505548158012E-2</v>
      </c>
      <c r="BF3106" s="2">
        <f t="shared" si="1195"/>
        <v>3.6617842876165113E-3</v>
      </c>
      <c r="BG3106" s="2">
        <f t="shared" si="1196"/>
        <v>0</v>
      </c>
      <c r="BH3106" s="2">
        <f t="shared" si="1197"/>
        <v>0</v>
      </c>
      <c r="BJ3106" t="s">
        <v>1042</v>
      </c>
      <c r="BK3106" t="s">
        <v>2356</v>
      </c>
      <c r="BL3106">
        <v>3</v>
      </c>
      <c r="BN3106" s="112">
        <v>54</v>
      </c>
      <c r="BO3106" s="114">
        <v>5</v>
      </c>
      <c r="BP3106" s="118">
        <f t="shared" si="1167"/>
        <v>54005</v>
      </c>
      <c r="BQ3106" s="118">
        <f t="shared" si="1166"/>
        <v>54005</v>
      </c>
      <c r="BR3106" s="5" t="s">
        <v>3151</v>
      </c>
      <c r="CD3106" s="63">
        <f t="shared" ref="CD3106:CD3158" si="1198">C3106</f>
        <v>9012</v>
      </c>
      <c r="CK3106" s="63"/>
      <c r="CT3106" s="8"/>
    </row>
    <row r="3107" spans="1:98" ht="15" hidden="1" customHeight="1" outlineLevel="1">
      <c r="A3107" t="s">
        <v>2402</v>
      </c>
      <c r="B3107" t="s">
        <v>2356</v>
      </c>
      <c r="C3107" s="1">
        <f t="shared" si="1189"/>
        <v>5664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0</v>
      </c>
      <c r="G3107" s="129">
        <f t="shared" si="1187"/>
        <v>2663</v>
      </c>
      <c r="H3107" s="134">
        <f t="shared" si="1188"/>
        <v>0.47016242937853109</v>
      </c>
      <c r="I3107" s="2"/>
      <c r="J3107" s="2">
        <f t="shared" si="1190"/>
        <v>0.25723870056497178</v>
      </c>
      <c r="K3107" s="2">
        <f t="shared" si="1191"/>
        <v>0.72740112994350281</v>
      </c>
      <c r="L3107" s="2">
        <f t="shared" si="1192"/>
        <v>0</v>
      </c>
      <c r="M3107" s="2">
        <f t="shared" si="1193"/>
        <v>1.5360169491525411E-2</v>
      </c>
      <c r="N3107" s="63">
        <v>1457</v>
      </c>
      <c r="O3107" s="63">
        <v>4120</v>
      </c>
      <c r="P3107" s="63">
        <v>0</v>
      </c>
      <c r="Q3107" s="63">
        <v>62</v>
      </c>
      <c r="R3107" s="63">
        <v>25</v>
      </c>
      <c r="S3107" s="63">
        <v>0</v>
      </c>
      <c r="T3107" s="63">
        <v>0</v>
      </c>
      <c r="U3107" s="63">
        <v>0</v>
      </c>
      <c r="V3107" s="63">
        <v>0</v>
      </c>
      <c r="W3107" s="63">
        <v>0</v>
      </c>
      <c r="X3107" s="63">
        <v>0</v>
      </c>
      <c r="Y3107" s="63">
        <v>0</v>
      </c>
      <c r="Z3107" s="63">
        <v>0</v>
      </c>
      <c r="AA3107" s="63">
        <v>0</v>
      </c>
      <c r="AB3107" s="63">
        <v>0</v>
      </c>
      <c r="AC3107" s="63">
        <v>0</v>
      </c>
      <c r="AD3107" s="63">
        <v>0</v>
      </c>
      <c r="AE3107" s="63">
        <v>0</v>
      </c>
      <c r="AF3107" s="63">
        <v>0</v>
      </c>
      <c r="AG3107" s="63">
        <v>0</v>
      </c>
      <c r="AH3107" s="63">
        <v>0</v>
      </c>
      <c r="AI3107" s="63">
        <v>0</v>
      </c>
      <c r="AJ3107" s="63">
        <v>0</v>
      </c>
      <c r="AK3107" s="63">
        <v>0</v>
      </c>
      <c r="AL3107" s="63">
        <v>0</v>
      </c>
      <c r="AM3107" s="63">
        <v>0</v>
      </c>
      <c r="AN3107" s="63">
        <v>0</v>
      </c>
      <c r="AO3107" s="63">
        <v>0</v>
      </c>
      <c r="AP3107" s="63">
        <v>0</v>
      </c>
      <c r="AQ3107" s="63">
        <v>0</v>
      </c>
      <c r="AR3107" s="63">
        <v>0</v>
      </c>
      <c r="AS3107" s="63">
        <v>0</v>
      </c>
      <c r="AT3107" s="63">
        <v>0</v>
      </c>
      <c r="AU3107" s="63">
        <v>0</v>
      </c>
      <c r="AV3107" s="63">
        <v>0</v>
      </c>
      <c r="AW3107" s="63">
        <v>0</v>
      </c>
      <c r="AX3107" s="63">
        <v>0</v>
      </c>
      <c r="AY3107" s="63">
        <v>0</v>
      </c>
      <c r="BA3107" s="5">
        <f>IF(Q3107&gt;0,RANK(Q3107,(N3107:P3107,Q3107:AE3107)),0)</f>
        <v>3</v>
      </c>
      <c r="BB3107" s="5">
        <f>IF(R3107&gt;0,RANK(R3107,(N3107:P3107,Q3107:AE3107)),0)</f>
        <v>4</v>
      </c>
      <c r="BC3107" s="5">
        <f>IF(T3107&gt;0,RANK(T3107,(N3107:P3107,Q3107:AE3107)),0)</f>
        <v>0</v>
      </c>
      <c r="BD3107" s="5">
        <f>IF(S3107&gt;0,RANK(S3107,(N3107:P3107,Q3107:AE3107)),0)</f>
        <v>0</v>
      </c>
      <c r="BE3107" s="2">
        <f t="shared" si="1194"/>
        <v>1.0946327683615819E-2</v>
      </c>
      <c r="BF3107" s="2">
        <f t="shared" si="1195"/>
        <v>4.4138418079096046E-3</v>
      </c>
      <c r="BG3107" s="2">
        <f t="shared" si="1196"/>
        <v>0</v>
      </c>
      <c r="BH3107" s="2">
        <f t="shared" si="1197"/>
        <v>0</v>
      </c>
      <c r="BJ3107" t="s">
        <v>2402</v>
      </c>
      <c r="BK3107" t="s">
        <v>2356</v>
      </c>
      <c r="BL3107">
        <v>2</v>
      </c>
      <c r="BN3107" s="112">
        <v>54</v>
      </c>
      <c r="BO3107" s="114">
        <v>7</v>
      </c>
      <c r="BP3107" s="118">
        <f t="shared" si="1167"/>
        <v>54007</v>
      </c>
      <c r="BQ3107" s="118">
        <f t="shared" si="1166"/>
        <v>54007</v>
      </c>
      <c r="BR3107" s="5" t="s">
        <v>3151</v>
      </c>
      <c r="BV3107" s="63"/>
      <c r="CK3107" s="63"/>
      <c r="CT3107" s="8"/>
    </row>
    <row r="3108" spans="1:98" ht="15" hidden="1" customHeight="1" outlineLevel="1">
      <c r="A3108" t="s">
        <v>1428</v>
      </c>
      <c r="B3108" t="s">
        <v>2356</v>
      </c>
      <c r="C3108" s="1">
        <f t="shared" si="1189"/>
        <v>10656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0</v>
      </c>
      <c r="G3108" s="129">
        <f t="shared" si="1187"/>
        <v>4598</v>
      </c>
      <c r="H3108" s="134">
        <f t="shared" si="1188"/>
        <v>0.43149399399399402</v>
      </c>
      <c r="I3108" s="2"/>
      <c r="J3108" s="2">
        <f t="shared" si="1190"/>
        <v>0.27655780780780781</v>
      </c>
      <c r="K3108" s="2">
        <f t="shared" si="1191"/>
        <v>0.70805180180180183</v>
      </c>
      <c r="L3108" s="2">
        <f t="shared" si="1192"/>
        <v>0</v>
      </c>
      <c r="M3108" s="2">
        <f t="shared" si="1193"/>
        <v>1.5390390390390363E-2</v>
      </c>
      <c r="N3108" s="63">
        <v>2947</v>
      </c>
      <c r="O3108" s="63">
        <v>7545</v>
      </c>
      <c r="P3108" s="63">
        <v>0</v>
      </c>
      <c r="Q3108" s="63">
        <v>138</v>
      </c>
      <c r="R3108" s="63">
        <v>26</v>
      </c>
      <c r="S3108" s="63">
        <v>0</v>
      </c>
      <c r="T3108" s="63">
        <v>0</v>
      </c>
      <c r="U3108" s="63">
        <v>0</v>
      </c>
      <c r="V3108" s="63">
        <v>0</v>
      </c>
      <c r="W3108" s="63">
        <v>0</v>
      </c>
      <c r="X3108" s="63">
        <v>0</v>
      </c>
      <c r="Y3108" s="63">
        <v>0</v>
      </c>
      <c r="Z3108" s="63">
        <v>0</v>
      </c>
      <c r="AA3108" s="63">
        <v>0</v>
      </c>
      <c r="AB3108" s="63">
        <v>0</v>
      </c>
      <c r="AC3108" s="63">
        <v>0</v>
      </c>
      <c r="AD3108" s="63">
        <v>0</v>
      </c>
      <c r="AE3108" s="63">
        <v>0</v>
      </c>
      <c r="AF3108" s="63">
        <v>0</v>
      </c>
      <c r="AG3108" s="63">
        <v>0</v>
      </c>
      <c r="AH3108" s="63">
        <v>0</v>
      </c>
      <c r="AI3108" s="63">
        <v>0</v>
      </c>
      <c r="AJ3108" s="63">
        <v>0</v>
      </c>
      <c r="AK3108" s="63">
        <v>0</v>
      </c>
      <c r="AL3108" s="63">
        <v>0</v>
      </c>
      <c r="AM3108" s="63">
        <v>0</v>
      </c>
      <c r="AN3108" s="63">
        <v>0</v>
      </c>
      <c r="AO3108" s="63">
        <v>0</v>
      </c>
      <c r="AP3108" s="63">
        <v>0</v>
      </c>
      <c r="AQ3108" s="63">
        <v>0</v>
      </c>
      <c r="AR3108" s="63">
        <v>0</v>
      </c>
      <c r="AS3108" s="63">
        <v>0</v>
      </c>
      <c r="AT3108" s="63">
        <v>0</v>
      </c>
      <c r="AU3108" s="63">
        <v>0</v>
      </c>
      <c r="AV3108" s="63">
        <v>0</v>
      </c>
      <c r="AW3108" s="63">
        <v>0</v>
      </c>
      <c r="AX3108" s="63">
        <v>0</v>
      </c>
      <c r="AY3108" s="63">
        <v>0</v>
      </c>
      <c r="BA3108" s="5">
        <f>IF(Q3108&gt;0,RANK(Q3108,(N3108:P3108,Q3108:AE3108)),0)</f>
        <v>3</v>
      </c>
      <c r="BB3108" s="5">
        <f>IF(R3108&gt;0,RANK(R3108,(N3108:P3108,Q3108:AE3108)),0)</f>
        <v>4</v>
      </c>
      <c r="BC3108" s="5">
        <f>IF(T3108&gt;0,RANK(T3108,(N3108:P3108,Q3108:AE3108)),0)</f>
        <v>0</v>
      </c>
      <c r="BD3108" s="5">
        <f>IF(S3108&gt;0,RANK(S3108,(N3108:P3108,Q3108:AE3108)),0)</f>
        <v>0</v>
      </c>
      <c r="BE3108" s="2">
        <f t="shared" si="1194"/>
        <v>1.295045045045045E-2</v>
      </c>
      <c r="BF3108" s="2">
        <f t="shared" si="1195"/>
        <v>2.43993993993994E-3</v>
      </c>
      <c r="BG3108" s="2">
        <f t="shared" si="1196"/>
        <v>0</v>
      </c>
      <c r="BH3108" s="2">
        <f t="shared" si="1197"/>
        <v>0</v>
      </c>
      <c r="BJ3108" t="s">
        <v>1428</v>
      </c>
      <c r="BK3108" t="s">
        <v>2356</v>
      </c>
      <c r="BL3108">
        <v>1</v>
      </c>
      <c r="BN3108" s="112">
        <v>54</v>
      </c>
      <c r="BO3108" s="114">
        <v>9</v>
      </c>
      <c r="BP3108" s="118">
        <f t="shared" si="1167"/>
        <v>54009</v>
      </c>
      <c r="BQ3108" s="118">
        <f t="shared" ref="BQ3108:BQ3171" si="1199">BP3108</f>
        <v>54009</v>
      </c>
      <c r="BR3108" s="5" t="s">
        <v>3151</v>
      </c>
      <c r="BV3108" s="63"/>
      <c r="CD3108" s="63">
        <f t="shared" si="1198"/>
        <v>10656</v>
      </c>
      <c r="CK3108" s="63"/>
      <c r="CT3108" s="8"/>
    </row>
    <row r="3109" spans="1:98" ht="15" hidden="1" customHeight="1" outlineLevel="1">
      <c r="A3109" t="s">
        <v>982</v>
      </c>
      <c r="B3109" t="s">
        <v>2356</v>
      </c>
      <c r="C3109" s="1">
        <f t="shared" si="1189"/>
        <v>37360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0</v>
      </c>
      <c r="G3109" s="129">
        <f t="shared" si="1187"/>
        <v>6727</v>
      </c>
      <c r="H3109" s="134">
        <f t="shared" si="1188"/>
        <v>0.18005888650963597</v>
      </c>
      <c r="I3109" s="2"/>
      <c r="J3109" s="2">
        <f t="shared" si="1190"/>
        <v>0.40133832976445394</v>
      </c>
      <c r="K3109" s="2">
        <f t="shared" si="1191"/>
        <v>0.58139721627408991</v>
      </c>
      <c r="L3109" s="2">
        <f t="shared" si="1192"/>
        <v>0</v>
      </c>
      <c r="M3109" s="2">
        <f t="shared" si="1193"/>
        <v>1.726445396145615E-2</v>
      </c>
      <c r="N3109" s="63">
        <v>14994</v>
      </c>
      <c r="O3109" s="63">
        <v>21721</v>
      </c>
      <c r="P3109" s="63">
        <v>0</v>
      </c>
      <c r="Q3109" s="63">
        <v>527</v>
      </c>
      <c r="R3109" s="63">
        <v>118</v>
      </c>
      <c r="S3109" s="63">
        <v>0</v>
      </c>
      <c r="T3109" s="63">
        <v>0</v>
      </c>
      <c r="U3109" s="63">
        <v>0</v>
      </c>
      <c r="V3109" s="63">
        <v>0</v>
      </c>
      <c r="W3109" s="63">
        <v>0</v>
      </c>
      <c r="X3109" s="63">
        <v>0</v>
      </c>
      <c r="Y3109" s="63">
        <v>0</v>
      </c>
      <c r="Z3109" s="63">
        <v>0</v>
      </c>
      <c r="AA3109" s="63">
        <v>0</v>
      </c>
      <c r="AB3109" s="63">
        <v>0</v>
      </c>
      <c r="AC3109" s="63">
        <v>0</v>
      </c>
      <c r="AD3109" s="63">
        <v>0</v>
      </c>
      <c r="AE3109" s="63">
        <v>0</v>
      </c>
      <c r="AF3109" s="63">
        <v>0</v>
      </c>
      <c r="AG3109" s="63">
        <v>0</v>
      </c>
      <c r="AH3109" s="63">
        <v>0</v>
      </c>
      <c r="AI3109" s="63">
        <v>0</v>
      </c>
      <c r="AJ3109" s="63">
        <v>0</v>
      </c>
      <c r="AK3109" s="63">
        <v>0</v>
      </c>
      <c r="AL3109" s="63">
        <v>0</v>
      </c>
      <c r="AM3109" s="63">
        <v>0</v>
      </c>
      <c r="AN3109" s="63">
        <v>0</v>
      </c>
      <c r="AO3109" s="63">
        <v>0</v>
      </c>
      <c r="AP3109" s="63">
        <v>0</v>
      </c>
      <c r="AQ3109" s="63">
        <v>0</v>
      </c>
      <c r="AR3109" s="63">
        <v>0</v>
      </c>
      <c r="AS3109" s="63">
        <v>0</v>
      </c>
      <c r="AT3109" s="63">
        <v>0</v>
      </c>
      <c r="AU3109" s="63">
        <v>0</v>
      </c>
      <c r="AV3109" s="63">
        <v>0</v>
      </c>
      <c r="AW3109" s="63">
        <v>0</v>
      </c>
      <c r="AX3109" s="63">
        <v>0</v>
      </c>
      <c r="AY3109" s="63">
        <v>0</v>
      </c>
      <c r="BA3109" s="5">
        <f>IF(Q3109&gt;0,RANK(Q3109,(N3109:P3109,Q3109:AE3109)),0)</f>
        <v>3</v>
      </c>
      <c r="BB3109" s="5">
        <f>IF(R3109&gt;0,RANK(R3109,(N3109:P3109,Q3109:AE3109)),0)</f>
        <v>4</v>
      </c>
      <c r="BC3109" s="5">
        <f>IF(T3109&gt;0,RANK(T3109,(N3109:P3109,Q3109:AE3109)),0)</f>
        <v>0</v>
      </c>
      <c r="BD3109" s="5">
        <f>IF(S3109&gt;0,RANK(S3109,(N3109:P3109,Q3109:AE3109)),0)</f>
        <v>0</v>
      </c>
      <c r="BE3109" s="2">
        <f t="shared" si="1194"/>
        <v>1.4105995717344754E-2</v>
      </c>
      <c r="BF3109" s="2">
        <f t="shared" si="1195"/>
        <v>3.158458244111349E-3</v>
      </c>
      <c r="BG3109" s="2">
        <f t="shared" si="1196"/>
        <v>0</v>
      </c>
      <c r="BH3109" s="2">
        <f t="shared" si="1197"/>
        <v>0</v>
      </c>
      <c r="BJ3109" t="s">
        <v>982</v>
      </c>
      <c r="BK3109" t="s">
        <v>2356</v>
      </c>
      <c r="BL3109">
        <v>3</v>
      </c>
      <c r="BN3109" s="112">
        <v>54</v>
      </c>
      <c r="BO3109" s="114">
        <v>11</v>
      </c>
      <c r="BP3109" s="118">
        <f t="shared" si="1167"/>
        <v>54011</v>
      </c>
      <c r="BQ3109" s="118">
        <f t="shared" si="1199"/>
        <v>54011</v>
      </c>
      <c r="BR3109" s="5" t="s">
        <v>3151</v>
      </c>
      <c r="CD3109" s="63">
        <f t="shared" si="1198"/>
        <v>37360</v>
      </c>
      <c r="CK3109" s="63"/>
      <c r="CT3109" s="8"/>
    </row>
    <row r="3110" spans="1:98" ht="15" hidden="1" customHeight="1" outlineLevel="1">
      <c r="A3110" t="s">
        <v>1196</v>
      </c>
      <c r="B3110" t="s">
        <v>2356</v>
      </c>
      <c r="C3110" s="1">
        <f t="shared" si="1189"/>
        <v>2971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0</v>
      </c>
      <c r="G3110" s="129">
        <f t="shared" si="1187"/>
        <v>1796</v>
      </c>
      <c r="H3110" s="134">
        <f t="shared" si="1188"/>
        <v>0.60451026590373613</v>
      </c>
      <c r="I3110" s="2"/>
      <c r="J3110" s="2">
        <f t="shared" si="1190"/>
        <v>0.19118142039717267</v>
      </c>
      <c r="K3110" s="2">
        <f t="shared" si="1191"/>
        <v>0.79569168630090881</v>
      </c>
      <c r="L3110" s="2">
        <f t="shared" si="1192"/>
        <v>0</v>
      </c>
      <c r="M3110" s="2">
        <f t="shared" si="1193"/>
        <v>1.3126893301918519E-2</v>
      </c>
      <c r="N3110" s="63">
        <v>568</v>
      </c>
      <c r="O3110" s="63">
        <v>2364</v>
      </c>
      <c r="P3110" s="63">
        <v>0</v>
      </c>
      <c r="Q3110" s="63">
        <v>29</v>
      </c>
      <c r="R3110" s="63">
        <v>10</v>
      </c>
      <c r="S3110" s="63">
        <v>0</v>
      </c>
      <c r="T3110" s="63">
        <v>0</v>
      </c>
      <c r="U3110" s="63">
        <v>0</v>
      </c>
      <c r="V3110" s="63">
        <v>0</v>
      </c>
      <c r="W3110" s="63">
        <v>0</v>
      </c>
      <c r="X3110" s="63">
        <v>0</v>
      </c>
      <c r="Y3110" s="63">
        <v>0</v>
      </c>
      <c r="Z3110" s="63">
        <v>0</v>
      </c>
      <c r="AA3110" s="63">
        <v>0</v>
      </c>
      <c r="AB3110" s="63">
        <v>0</v>
      </c>
      <c r="AC3110" s="63">
        <v>0</v>
      </c>
      <c r="AD3110" s="63">
        <v>0</v>
      </c>
      <c r="AE3110" s="63">
        <v>0</v>
      </c>
      <c r="AF3110" s="63">
        <v>0</v>
      </c>
      <c r="AG3110" s="63">
        <v>0</v>
      </c>
      <c r="AH3110" s="63">
        <v>0</v>
      </c>
      <c r="AI3110" s="63">
        <v>0</v>
      </c>
      <c r="AJ3110" s="63">
        <v>0</v>
      </c>
      <c r="AK3110" s="63">
        <v>0</v>
      </c>
      <c r="AL3110" s="63">
        <v>0</v>
      </c>
      <c r="AM3110" s="63">
        <v>0</v>
      </c>
      <c r="AN3110" s="63">
        <v>0</v>
      </c>
      <c r="AO3110" s="63">
        <v>0</v>
      </c>
      <c r="AP3110" s="63">
        <v>0</v>
      </c>
      <c r="AQ3110" s="63">
        <v>0</v>
      </c>
      <c r="AR3110" s="63">
        <v>0</v>
      </c>
      <c r="AS3110" s="63">
        <v>0</v>
      </c>
      <c r="AT3110" s="63">
        <v>0</v>
      </c>
      <c r="AU3110" s="63">
        <v>0</v>
      </c>
      <c r="AV3110" s="63">
        <v>0</v>
      </c>
      <c r="AW3110" s="63">
        <v>0</v>
      </c>
      <c r="AX3110" s="63">
        <v>0</v>
      </c>
      <c r="AY3110" s="63">
        <v>0</v>
      </c>
      <c r="BA3110" s="5">
        <f>IF(Q3110&gt;0,RANK(Q3110,(N3110:P3110,Q3110:AE3110)),0)</f>
        <v>3</v>
      </c>
      <c r="BB3110" s="5">
        <f>IF(R3110&gt;0,RANK(R3110,(N3110:P3110,Q3110:AE3110)),0)</f>
        <v>4</v>
      </c>
      <c r="BC3110" s="5">
        <f>IF(T3110&gt;0,RANK(T3110,(N3110:P3110,Q3110:AE3110)),0)</f>
        <v>0</v>
      </c>
      <c r="BD3110" s="5">
        <f>IF(S3110&gt;0,RANK(S3110,(N3110:P3110,Q3110:AE3110)),0)</f>
        <v>0</v>
      </c>
      <c r="BE3110" s="2">
        <f t="shared" si="1194"/>
        <v>9.7610232245035344E-3</v>
      </c>
      <c r="BF3110" s="2">
        <f t="shared" si="1195"/>
        <v>3.3658700774150119E-3</v>
      </c>
      <c r="BG3110" s="2">
        <f t="shared" si="1196"/>
        <v>0</v>
      </c>
      <c r="BH3110" s="2">
        <f t="shared" si="1197"/>
        <v>0</v>
      </c>
      <c r="BJ3110" t="s">
        <v>1196</v>
      </c>
      <c r="BK3110" t="s">
        <v>2356</v>
      </c>
      <c r="BL3110">
        <v>2</v>
      </c>
      <c r="BN3110" s="112">
        <v>54</v>
      </c>
      <c r="BO3110" s="114">
        <v>13</v>
      </c>
      <c r="BP3110" s="118">
        <f t="shared" si="1167"/>
        <v>54013</v>
      </c>
      <c r="BQ3110" s="118">
        <f t="shared" si="1199"/>
        <v>54013</v>
      </c>
      <c r="BR3110" s="5" t="s">
        <v>3151</v>
      </c>
      <c r="CD3110" s="63">
        <f t="shared" si="1198"/>
        <v>2971</v>
      </c>
      <c r="CK3110" s="63"/>
      <c r="CT3110" s="8"/>
    </row>
    <row r="3111" spans="1:98" ht="15" hidden="1" customHeight="1" outlineLevel="1">
      <c r="A3111" t="s">
        <v>3091</v>
      </c>
      <c r="B3111" t="s">
        <v>2356</v>
      </c>
      <c r="C3111" s="1">
        <f t="shared" si="1189"/>
        <v>3365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29">
        <f t="shared" si="1187"/>
        <v>2038</v>
      </c>
      <c r="H3111" s="134">
        <f t="shared" si="1188"/>
        <v>0.60564635958395241</v>
      </c>
      <c r="I3111" s="2"/>
      <c r="J3111" s="2">
        <f t="shared" si="1190"/>
        <v>0.19049034175334323</v>
      </c>
      <c r="K3111" s="2">
        <f t="shared" si="1191"/>
        <v>0.79613670133729564</v>
      </c>
      <c r="L3111" s="2">
        <f t="shared" si="1192"/>
        <v>0</v>
      </c>
      <c r="M3111" s="2">
        <f t="shared" si="1193"/>
        <v>1.3372956909361133E-2</v>
      </c>
      <c r="N3111" s="63">
        <v>641</v>
      </c>
      <c r="O3111" s="63">
        <v>2679</v>
      </c>
      <c r="P3111" s="63">
        <v>0</v>
      </c>
      <c r="Q3111" s="63">
        <v>37</v>
      </c>
      <c r="R3111" s="63">
        <v>8</v>
      </c>
      <c r="S3111" s="63">
        <v>0</v>
      </c>
      <c r="T3111" s="63">
        <v>0</v>
      </c>
      <c r="U3111" s="63">
        <v>0</v>
      </c>
      <c r="V3111" s="63">
        <v>0</v>
      </c>
      <c r="W3111" s="63">
        <v>0</v>
      </c>
      <c r="X3111" s="63">
        <v>0</v>
      </c>
      <c r="Y3111" s="63">
        <v>0</v>
      </c>
      <c r="Z3111" s="63">
        <v>0</v>
      </c>
      <c r="AA3111" s="63">
        <v>0</v>
      </c>
      <c r="AB3111" s="63">
        <v>0</v>
      </c>
      <c r="AC3111" s="63">
        <v>0</v>
      </c>
      <c r="AD3111" s="63">
        <v>0</v>
      </c>
      <c r="AE3111" s="63">
        <v>0</v>
      </c>
      <c r="AF3111" s="63">
        <v>0</v>
      </c>
      <c r="AG3111" s="63">
        <v>0</v>
      </c>
      <c r="AH3111" s="63">
        <v>0</v>
      </c>
      <c r="AI3111" s="63">
        <v>0</v>
      </c>
      <c r="AJ3111" s="63">
        <v>0</v>
      </c>
      <c r="AK3111" s="63">
        <v>0</v>
      </c>
      <c r="AL3111" s="63">
        <v>0</v>
      </c>
      <c r="AM3111" s="63">
        <v>0</v>
      </c>
      <c r="AN3111" s="63">
        <v>0</v>
      </c>
      <c r="AO3111" s="63">
        <v>0</v>
      </c>
      <c r="AP3111" s="63">
        <v>0</v>
      </c>
      <c r="AQ3111" s="63">
        <v>0</v>
      </c>
      <c r="AR3111" s="63">
        <v>0</v>
      </c>
      <c r="AS3111" s="63">
        <v>0</v>
      </c>
      <c r="AT3111" s="63">
        <v>0</v>
      </c>
      <c r="AU3111" s="63">
        <v>0</v>
      </c>
      <c r="AV3111" s="63">
        <v>0</v>
      </c>
      <c r="AW3111" s="63">
        <v>0</v>
      </c>
      <c r="AX3111" s="63">
        <v>0</v>
      </c>
      <c r="AY3111" s="63">
        <v>0</v>
      </c>
      <c r="BA3111" s="5">
        <f>IF(Q3111&gt;0,RANK(Q3111,(N3111:P3111,Q3111:AE3111)),0)</f>
        <v>3</v>
      </c>
      <c r="BB3111" s="5">
        <f>IF(R3111&gt;0,RANK(R3111,(N3111:P3111,Q3111:AE3111)),0)</f>
        <v>4</v>
      </c>
      <c r="BC3111" s="5">
        <f>IF(T3111&gt;0,RANK(T3111,(N3111:P3111,Q3111:AE3111)),0)</f>
        <v>0</v>
      </c>
      <c r="BD3111" s="5">
        <f>IF(S3111&gt;0,RANK(S3111,(N3111:P3111,Q3111:AE3111)),0)</f>
        <v>0</v>
      </c>
      <c r="BE3111" s="2">
        <f t="shared" si="1194"/>
        <v>1.099554234769688E-2</v>
      </c>
      <c r="BF3111" s="2">
        <f t="shared" si="1195"/>
        <v>2.37741456166419E-3</v>
      </c>
      <c r="BG3111" s="2">
        <f t="shared" si="1196"/>
        <v>0</v>
      </c>
      <c r="BH3111" s="2">
        <f t="shared" si="1197"/>
        <v>0</v>
      </c>
      <c r="BJ3111" t="s">
        <v>3091</v>
      </c>
      <c r="BK3111" t="s">
        <v>2356</v>
      </c>
      <c r="BL3111">
        <v>2</v>
      </c>
      <c r="BN3111" s="112">
        <v>54</v>
      </c>
      <c r="BO3111" s="114">
        <v>15</v>
      </c>
      <c r="BP3111" s="118">
        <f t="shared" si="1167"/>
        <v>54015</v>
      </c>
      <c r="BQ3111" s="118">
        <f t="shared" si="1199"/>
        <v>54015</v>
      </c>
      <c r="BR3111" s="5" t="s">
        <v>3151</v>
      </c>
      <c r="CD3111" s="63">
        <f t="shared" si="1198"/>
        <v>3365</v>
      </c>
      <c r="CK3111" s="63"/>
      <c r="CT3111" s="8"/>
    </row>
    <row r="3112" spans="1:98" ht="15" hidden="1" customHeight="1" outlineLevel="1">
      <c r="A3112" t="s">
        <v>1255</v>
      </c>
      <c r="B3112" t="s">
        <v>2356</v>
      </c>
      <c r="C3112" s="1">
        <f t="shared" si="1189"/>
        <v>3101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0</v>
      </c>
      <c r="G3112" s="129">
        <f t="shared" si="1187"/>
        <v>2184</v>
      </c>
      <c r="H3112" s="134">
        <f t="shared" si="1188"/>
        <v>0.70428893905191869</v>
      </c>
      <c r="I3112" s="2"/>
      <c r="J3112" s="2">
        <f t="shared" si="1190"/>
        <v>0.14027732989358271</v>
      </c>
      <c r="K3112" s="2">
        <f t="shared" si="1191"/>
        <v>0.84456626894550146</v>
      </c>
      <c r="L3112" s="2">
        <f t="shared" si="1192"/>
        <v>0</v>
      </c>
      <c r="M3112" s="2">
        <f t="shared" si="1193"/>
        <v>1.5156401160915878E-2</v>
      </c>
      <c r="N3112" s="63">
        <v>435</v>
      </c>
      <c r="O3112" s="63">
        <v>2619</v>
      </c>
      <c r="P3112" s="63">
        <v>0</v>
      </c>
      <c r="Q3112" s="63">
        <v>30</v>
      </c>
      <c r="R3112" s="63">
        <v>17</v>
      </c>
      <c r="S3112" s="63">
        <v>0</v>
      </c>
      <c r="T3112" s="63">
        <v>0</v>
      </c>
      <c r="U3112" s="63">
        <v>0</v>
      </c>
      <c r="V3112" s="63">
        <v>0</v>
      </c>
      <c r="W3112" s="63">
        <v>0</v>
      </c>
      <c r="X3112" s="63">
        <v>0</v>
      </c>
      <c r="Y3112" s="63">
        <v>0</v>
      </c>
      <c r="Z3112" s="63">
        <v>0</v>
      </c>
      <c r="AA3112" s="63">
        <v>0</v>
      </c>
      <c r="AB3112" s="63">
        <v>0</v>
      </c>
      <c r="AC3112" s="63">
        <v>0</v>
      </c>
      <c r="AD3112" s="63">
        <v>0</v>
      </c>
      <c r="AE3112" s="63">
        <v>0</v>
      </c>
      <c r="AF3112" s="63">
        <v>0</v>
      </c>
      <c r="AG3112" s="63">
        <v>0</v>
      </c>
      <c r="AH3112" s="63">
        <v>0</v>
      </c>
      <c r="AI3112" s="63">
        <v>0</v>
      </c>
      <c r="AJ3112" s="63">
        <v>0</v>
      </c>
      <c r="AK3112" s="63">
        <v>0</v>
      </c>
      <c r="AL3112" s="63">
        <v>0</v>
      </c>
      <c r="AM3112" s="63">
        <v>0</v>
      </c>
      <c r="AN3112" s="63">
        <v>0</v>
      </c>
      <c r="AO3112" s="63">
        <v>0</v>
      </c>
      <c r="AP3112" s="63">
        <v>0</v>
      </c>
      <c r="AQ3112" s="63">
        <v>0</v>
      </c>
      <c r="AR3112" s="63">
        <v>0</v>
      </c>
      <c r="AS3112" s="63">
        <v>0</v>
      </c>
      <c r="AT3112" s="63">
        <v>0</v>
      </c>
      <c r="AU3112" s="63">
        <v>0</v>
      </c>
      <c r="AV3112" s="63">
        <v>0</v>
      </c>
      <c r="AW3112" s="63">
        <v>0</v>
      </c>
      <c r="AX3112" s="63">
        <v>0</v>
      </c>
      <c r="AY3112" s="63">
        <v>0</v>
      </c>
      <c r="BA3112" s="5">
        <f>IF(Q3112&gt;0,RANK(Q3112,(N3112:P3112,Q3112:AE3112)),0)</f>
        <v>3</v>
      </c>
      <c r="BB3112" s="5">
        <f>IF(R3112&gt;0,RANK(R3112,(N3112:P3112,Q3112:AE3112)),0)</f>
        <v>4</v>
      </c>
      <c r="BC3112" s="5">
        <f>IF(T3112&gt;0,RANK(T3112,(N3112:P3112,Q3112:AE3112)),0)</f>
        <v>0</v>
      </c>
      <c r="BD3112" s="5">
        <f>IF(S3112&gt;0,RANK(S3112,(N3112:P3112,Q3112:AE3112)),0)</f>
        <v>0</v>
      </c>
      <c r="BE3112" s="2">
        <f t="shared" si="1194"/>
        <v>9.6742986133505314E-3</v>
      </c>
      <c r="BF3112" s="2">
        <f t="shared" si="1195"/>
        <v>5.4821025475653012E-3</v>
      </c>
      <c r="BG3112" s="2">
        <f t="shared" si="1196"/>
        <v>0</v>
      </c>
      <c r="BH3112" s="2">
        <f t="shared" si="1197"/>
        <v>0</v>
      </c>
      <c r="BJ3112" t="s">
        <v>1255</v>
      </c>
      <c r="BK3112" t="s">
        <v>2356</v>
      </c>
      <c r="BL3112">
        <v>1</v>
      </c>
      <c r="BN3112" s="112">
        <v>54</v>
      </c>
      <c r="BO3112" s="114">
        <v>17</v>
      </c>
      <c r="BP3112" s="118">
        <f t="shared" si="1167"/>
        <v>54017</v>
      </c>
      <c r="BQ3112" s="118">
        <f t="shared" si="1199"/>
        <v>54017</v>
      </c>
      <c r="BR3112" s="5" t="s">
        <v>3151</v>
      </c>
      <c r="CD3112" s="63">
        <f t="shared" si="1198"/>
        <v>3101</v>
      </c>
      <c r="CK3112" s="63"/>
      <c r="CT3112" s="8"/>
    </row>
    <row r="3113" spans="1:98" ht="15" hidden="1" customHeight="1" outlineLevel="1">
      <c r="A3113" t="s">
        <v>1415</v>
      </c>
      <c r="B3113" t="s">
        <v>2356</v>
      </c>
      <c r="C3113" s="1">
        <f t="shared" si="1189"/>
        <v>16862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0</v>
      </c>
      <c r="G3113" s="129">
        <f t="shared" si="1187"/>
        <v>6517</v>
      </c>
      <c r="H3113" s="134">
        <f t="shared" si="1188"/>
        <v>0.38649033329379673</v>
      </c>
      <c r="I3113" s="2"/>
      <c r="J3113" s="2">
        <f t="shared" si="1190"/>
        <v>0.30026094176254298</v>
      </c>
      <c r="K3113" s="2">
        <f t="shared" si="1191"/>
        <v>0.68675127505633971</v>
      </c>
      <c r="L3113" s="2">
        <f t="shared" si="1192"/>
        <v>0</v>
      </c>
      <c r="M3113" s="2">
        <f t="shared" si="1193"/>
        <v>1.2987783181117263E-2</v>
      </c>
      <c r="N3113" s="63">
        <v>5063</v>
      </c>
      <c r="O3113" s="63">
        <v>11580</v>
      </c>
      <c r="P3113" s="63">
        <v>0</v>
      </c>
      <c r="Q3113" s="63">
        <v>158</v>
      </c>
      <c r="R3113" s="63">
        <v>61</v>
      </c>
      <c r="S3113" s="63">
        <v>0</v>
      </c>
      <c r="T3113" s="63">
        <v>0</v>
      </c>
      <c r="U3113" s="63">
        <v>0</v>
      </c>
      <c r="V3113" s="63">
        <v>0</v>
      </c>
      <c r="W3113" s="63">
        <v>0</v>
      </c>
      <c r="X3113" s="63">
        <v>0</v>
      </c>
      <c r="Y3113" s="63">
        <v>0</v>
      </c>
      <c r="Z3113" s="63">
        <v>0</v>
      </c>
      <c r="AA3113" s="63">
        <v>0</v>
      </c>
      <c r="AB3113" s="63">
        <v>0</v>
      </c>
      <c r="AC3113" s="63">
        <v>0</v>
      </c>
      <c r="AD3113" s="63">
        <v>0</v>
      </c>
      <c r="AE3113" s="63">
        <v>0</v>
      </c>
      <c r="AF3113" s="63">
        <v>0</v>
      </c>
      <c r="AG3113" s="63">
        <v>0</v>
      </c>
      <c r="AH3113" s="63">
        <v>0</v>
      </c>
      <c r="AI3113" s="63">
        <v>0</v>
      </c>
      <c r="AJ3113" s="63">
        <v>0</v>
      </c>
      <c r="AK3113" s="63">
        <v>0</v>
      </c>
      <c r="AL3113" s="63">
        <v>0</v>
      </c>
      <c r="AM3113" s="63">
        <v>0</v>
      </c>
      <c r="AN3113" s="63">
        <v>0</v>
      </c>
      <c r="AO3113" s="63">
        <v>0</v>
      </c>
      <c r="AP3113" s="63">
        <v>0</v>
      </c>
      <c r="AQ3113" s="63">
        <v>0</v>
      </c>
      <c r="AR3113" s="63">
        <v>0</v>
      </c>
      <c r="AS3113" s="63">
        <v>0</v>
      </c>
      <c r="AT3113" s="63">
        <v>0</v>
      </c>
      <c r="AU3113" s="63">
        <v>0</v>
      </c>
      <c r="AV3113" s="63">
        <v>0</v>
      </c>
      <c r="AW3113" s="63">
        <v>0</v>
      </c>
      <c r="AX3113" s="63">
        <v>0</v>
      </c>
      <c r="AY3113" s="63">
        <v>0</v>
      </c>
      <c r="BA3113" s="5">
        <f>IF(Q3113&gt;0,RANK(Q3113,(N3113:P3113,Q3113:AE3113)),0)</f>
        <v>3</v>
      </c>
      <c r="BB3113" s="5">
        <f>IF(R3113&gt;0,RANK(R3113,(N3113:P3113,Q3113:AE3113)),0)</f>
        <v>4</v>
      </c>
      <c r="BC3113" s="5">
        <f>IF(T3113&gt;0,RANK(T3113,(N3113:P3113,Q3113:AE3113)),0)</f>
        <v>0</v>
      </c>
      <c r="BD3113" s="5">
        <f>IF(S3113&gt;0,RANK(S3113,(N3113:P3113,Q3113:AE3113)),0)</f>
        <v>0</v>
      </c>
      <c r="BE3113" s="2">
        <f t="shared" si="1194"/>
        <v>9.3701814731348594E-3</v>
      </c>
      <c r="BF3113" s="2">
        <f t="shared" si="1195"/>
        <v>3.6176017079824459E-3</v>
      </c>
      <c r="BG3113" s="2">
        <f t="shared" si="1196"/>
        <v>0</v>
      </c>
      <c r="BH3113" s="2">
        <f t="shared" si="1197"/>
        <v>0</v>
      </c>
      <c r="BJ3113" t="s">
        <v>1415</v>
      </c>
      <c r="BK3113" t="s">
        <v>2356</v>
      </c>
      <c r="BL3113">
        <v>3</v>
      </c>
      <c r="BN3113" s="112">
        <v>54</v>
      </c>
      <c r="BO3113" s="114">
        <v>19</v>
      </c>
      <c r="BP3113" s="118">
        <f t="shared" ref="BP3113:BP3176" si="1200">1000*BN3113+BO3113</f>
        <v>54019</v>
      </c>
      <c r="BQ3113" s="118">
        <f t="shared" si="1199"/>
        <v>54019</v>
      </c>
      <c r="BR3113" s="5" t="s">
        <v>3151</v>
      </c>
      <c r="CD3113" s="63">
        <f t="shared" si="1198"/>
        <v>16862</v>
      </c>
      <c r="CK3113" s="63"/>
      <c r="CT3113" s="8"/>
    </row>
    <row r="3114" spans="1:98" ht="15" hidden="1" customHeight="1" outlineLevel="1">
      <c r="A3114" t="s">
        <v>2742</v>
      </c>
      <c r="B3114" t="s">
        <v>2356</v>
      </c>
      <c r="C3114" s="1">
        <f t="shared" si="1189"/>
        <v>2662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29">
        <f t="shared" si="1187"/>
        <v>1413</v>
      </c>
      <c r="H3114" s="134">
        <f t="shared" si="1188"/>
        <v>0.53080390683696466</v>
      </c>
      <c r="I3114" s="2"/>
      <c r="J3114" s="2">
        <f t="shared" si="1190"/>
        <v>0.22501878287002253</v>
      </c>
      <c r="K3114" s="2">
        <f t="shared" si="1191"/>
        <v>0.75582268970698718</v>
      </c>
      <c r="L3114" s="2">
        <f t="shared" si="1192"/>
        <v>0</v>
      </c>
      <c r="M3114" s="2">
        <f t="shared" si="1193"/>
        <v>1.915852742299029E-2</v>
      </c>
      <c r="N3114" s="63">
        <v>599</v>
      </c>
      <c r="O3114" s="63">
        <v>2012</v>
      </c>
      <c r="P3114" s="63">
        <v>0</v>
      </c>
      <c r="Q3114" s="63">
        <v>39</v>
      </c>
      <c r="R3114" s="63">
        <v>12</v>
      </c>
      <c r="S3114" s="63">
        <v>0</v>
      </c>
      <c r="T3114" s="63">
        <v>0</v>
      </c>
      <c r="U3114" s="63">
        <v>0</v>
      </c>
      <c r="V3114" s="63">
        <v>0</v>
      </c>
      <c r="W3114" s="63">
        <v>0</v>
      </c>
      <c r="X3114" s="63">
        <v>0</v>
      </c>
      <c r="Y3114" s="63">
        <v>0</v>
      </c>
      <c r="Z3114" s="63">
        <v>0</v>
      </c>
      <c r="AA3114" s="63">
        <v>0</v>
      </c>
      <c r="AB3114" s="63">
        <v>0</v>
      </c>
      <c r="AC3114" s="63">
        <v>0</v>
      </c>
      <c r="AD3114" s="63">
        <v>0</v>
      </c>
      <c r="AE3114" s="63">
        <v>0</v>
      </c>
      <c r="AF3114" s="63">
        <v>0</v>
      </c>
      <c r="AG3114" s="63">
        <v>0</v>
      </c>
      <c r="AH3114" s="63">
        <v>0</v>
      </c>
      <c r="AI3114" s="63">
        <v>0</v>
      </c>
      <c r="AJ3114" s="63">
        <v>0</v>
      </c>
      <c r="AK3114" s="63">
        <v>0</v>
      </c>
      <c r="AL3114" s="63">
        <v>0</v>
      </c>
      <c r="AM3114" s="63">
        <v>0</v>
      </c>
      <c r="AN3114" s="63">
        <v>0</v>
      </c>
      <c r="AO3114" s="63">
        <v>0</v>
      </c>
      <c r="AP3114" s="63">
        <v>0</v>
      </c>
      <c r="AQ3114" s="63">
        <v>0</v>
      </c>
      <c r="AR3114" s="63">
        <v>0</v>
      </c>
      <c r="AS3114" s="63">
        <v>0</v>
      </c>
      <c r="AT3114" s="63">
        <v>0</v>
      </c>
      <c r="AU3114" s="63">
        <v>0</v>
      </c>
      <c r="AV3114" s="63">
        <v>0</v>
      </c>
      <c r="AW3114" s="63">
        <v>0</v>
      </c>
      <c r="AX3114" s="63">
        <v>0</v>
      </c>
      <c r="AY3114" s="63">
        <v>0</v>
      </c>
      <c r="BA3114" s="5">
        <f>IF(Q3114&gt;0,RANK(Q3114,(N3114:P3114,Q3114:AE3114)),0)</f>
        <v>3</v>
      </c>
      <c r="BB3114" s="5">
        <f>IF(R3114&gt;0,RANK(R3114,(N3114:P3114,Q3114:AE3114)),0)</f>
        <v>4</v>
      </c>
      <c r="BC3114" s="5">
        <f>IF(T3114&gt;0,RANK(T3114,(N3114:P3114,Q3114:AE3114)),0)</f>
        <v>0</v>
      </c>
      <c r="BD3114" s="5">
        <f>IF(S3114&gt;0,RANK(S3114,(N3114:P3114,Q3114:AE3114)),0)</f>
        <v>0</v>
      </c>
      <c r="BE3114" s="2">
        <f t="shared" si="1194"/>
        <v>1.4650638617580767E-2</v>
      </c>
      <c r="BF3114" s="2">
        <f t="shared" si="1195"/>
        <v>4.5078888054094664E-3</v>
      </c>
      <c r="BG3114" s="2">
        <f t="shared" si="1196"/>
        <v>0</v>
      </c>
      <c r="BH3114" s="2">
        <f t="shared" si="1197"/>
        <v>0</v>
      </c>
      <c r="BJ3114" t="s">
        <v>2742</v>
      </c>
      <c r="BK3114" t="s">
        <v>2356</v>
      </c>
      <c r="BL3114">
        <v>1</v>
      </c>
      <c r="BN3114" s="112">
        <v>54</v>
      </c>
      <c r="BO3114" s="114">
        <v>21</v>
      </c>
      <c r="BP3114" s="118">
        <f t="shared" si="1200"/>
        <v>54021</v>
      </c>
      <c r="BQ3114" s="118">
        <f t="shared" si="1199"/>
        <v>54021</v>
      </c>
      <c r="BR3114" s="5" t="s">
        <v>3151</v>
      </c>
      <c r="CD3114" s="63">
        <f t="shared" si="1198"/>
        <v>2662</v>
      </c>
      <c r="CK3114" s="63"/>
      <c r="CT3114" s="8"/>
    </row>
    <row r="3115" spans="1:98" ht="15" hidden="1" customHeight="1" outlineLevel="1">
      <c r="A3115" t="s">
        <v>1416</v>
      </c>
      <c r="B3115" t="s">
        <v>2356</v>
      </c>
      <c r="C3115" s="1">
        <f t="shared" si="1189"/>
        <v>5509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0</v>
      </c>
      <c r="G3115" s="129">
        <f t="shared" si="1187"/>
        <v>4264</v>
      </c>
      <c r="H3115" s="134">
        <f t="shared" si="1188"/>
        <v>0.77400617171900521</v>
      </c>
      <c r="I3115" s="2"/>
      <c r="J3115" s="2">
        <f t="shared" si="1190"/>
        <v>0.11018333635868578</v>
      </c>
      <c r="K3115" s="2">
        <f t="shared" si="1191"/>
        <v>0.88418950807769103</v>
      </c>
      <c r="L3115" s="2">
        <f t="shared" si="1192"/>
        <v>0</v>
      </c>
      <c r="M3115" s="2">
        <f t="shared" si="1193"/>
        <v>5.627155563623143E-3</v>
      </c>
      <c r="N3115" s="63">
        <v>607</v>
      </c>
      <c r="O3115" s="63">
        <v>4871</v>
      </c>
      <c r="P3115" s="63">
        <v>0</v>
      </c>
      <c r="Q3115" s="63">
        <v>20</v>
      </c>
      <c r="R3115" s="63">
        <v>11</v>
      </c>
      <c r="S3115" s="63">
        <v>0</v>
      </c>
      <c r="T3115" s="63">
        <v>0</v>
      </c>
      <c r="U3115" s="63">
        <v>0</v>
      </c>
      <c r="V3115" s="63">
        <v>0</v>
      </c>
      <c r="W3115" s="63">
        <v>0</v>
      </c>
      <c r="X3115" s="63">
        <v>0</v>
      </c>
      <c r="Y3115" s="63">
        <v>0</v>
      </c>
      <c r="Z3115" s="63">
        <v>0</v>
      </c>
      <c r="AA3115" s="63">
        <v>0</v>
      </c>
      <c r="AB3115" s="63">
        <v>0</v>
      </c>
      <c r="AC3115" s="63">
        <v>0</v>
      </c>
      <c r="AD3115" s="63">
        <v>0</v>
      </c>
      <c r="AE3115" s="63">
        <v>0</v>
      </c>
      <c r="AF3115" s="63">
        <v>0</v>
      </c>
      <c r="AG3115" s="63">
        <v>0</v>
      </c>
      <c r="AH3115" s="63">
        <v>0</v>
      </c>
      <c r="AI3115" s="63">
        <v>0</v>
      </c>
      <c r="AJ3115" s="63">
        <v>0</v>
      </c>
      <c r="AK3115" s="63">
        <v>0</v>
      </c>
      <c r="AL3115" s="63">
        <v>0</v>
      </c>
      <c r="AM3115" s="63">
        <v>0</v>
      </c>
      <c r="AN3115" s="63">
        <v>0</v>
      </c>
      <c r="AO3115" s="63">
        <v>0</v>
      </c>
      <c r="AP3115" s="63">
        <v>0</v>
      </c>
      <c r="AQ3115" s="63">
        <v>0</v>
      </c>
      <c r="AR3115" s="63">
        <v>0</v>
      </c>
      <c r="AS3115" s="63">
        <v>0</v>
      </c>
      <c r="AT3115" s="63">
        <v>0</v>
      </c>
      <c r="AU3115" s="63">
        <v>0</v>
      </c>
      <c r="AV3115" s="63">
        <v>0</v>
      </c>
      <c r="AW3115" s="63">
        <v>0</v>
      </c>
      <c r="AX3115" s="63">
        <v>0</v>
      </c>
      <c r="AY3115" s="63">
        <v>0</v>
      </c>
      <c r="BA3115" s="5">
        <f>IF(Q3115&gt;0,RANK(Q3115,(N3115:P3115,Q3115:AE3115)),0)</f>
        <v>3</v>
      </c>
      <c r="BB3115" s="5">
        <f>IF(R3115&gt;0,RANK(R3115,(N3115:P3115,Q3115:AE3115)),0)</f>
        <v>4</v>
      </c>
      <c r="BC3115" s="5">
        <f>IF(T3115&gt;0,RANK(T3115,(N3115:P3115,Q3115:AE3115)),0)</f>
        <v>0</v>
      </c>
      <c r="BD3115" s="5">
        <f>IF(S3115&gt;0,RANK(S3115,(N3115:P3115,Q3115:AE3115)),0)</f>
        <v>0</v>
      </c>
      <c r="BE3115" s="2">
        <f t="shared" si="1194"/>
        <v>3.6304229442730078E-3</v>
      </c>
      <c r="BF3115" s="2">
        <f t="shared" si="1195"/>
        <v>1.9967326193501543E-3</v>
      </c>
      <c r="BG3115" s="2">
        <f t="shared" si="1196"/>
        <v>0</v>
      </c>
      <c r="BH3115" s="2">
        <f t="shared" si="1197"/>
        <v>0</v>
      </c>
      <c r="BJ3115" t="s">
        <v>1416</v>
      </c>
      <c r="BK3115" t="s">
        <v>2356</v>
      </c>
      <c r="BL3115">
        <v>1</v>
      </c>
      <c r="BN3115" s="112">
        <v>54</v>
      </c>
      <c r="BO3115" s="114">
        <v>23</v>
      </c>
      <c r="BP3115" s="118">
        <f t="shared" si="1200"/>
        <v>54023</v>
      </c>
      <c r="BQ3115" s="118">
        <f t="shared" si="1199"/>
        <v>54023</v>
      </c>
      <c r="BR3115" s="5" t="s">
        <v>3151</v>
      </c>
      <c r="CD3115" s="63">
        <f t="shared" si="1198"/>
        <v>5509</v>
      </c>
      <c r="CK3115" s="63"/>
      <c r="CT3115" s="8"/>
    </row>
    <row r="3116" spans="1:98" ht="15" hidden="1" customHeight="1" outlineLevel="1">
      <c r="A3116" t="s">
        <v>126</v>
      </c>
      <c r="B3116" t="s">
        <v>2356</v>
      </c>
      <c r="C3116" s="1">
        <f t="shared" si="1189"/>
        <v>15850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29">
        <f t="shared" si="1187"/>
        <v>6270</v>
      </c>
      <c r="H3116" s="134">
        <f t="shared" si="1188"/>
        <v>0.39558359621451106</v>
      </c>
      <c r="I3116" s="2"/>
      <c r="J3116" s="2">
        <f t="shared" si="1190"/>
        <v>0.29369085173501575</v>
      </c>
      <c r="K3116" s="2">
        <f t="shared" si="1191"/>
        <v>0.68927444794952686</v>
      </c>
      <c r="L3116" s="2">
        <f t="shared" si="1192"/>
        <v>0</v>
      </c>
      <c r="M3116" s="2">
        <f t="shared" si="1193"/>
        <v>1.7034700315457396E-2</v>
      </c>
      <c r="N3116" s="63">
        <v>4655</v>
      </c>
      <c r="O3116" s="63">
        <v>10925</v>
      </c>
      <c r="P3116" s="63">
        <v>0</v>
      </c>
      <c r="Q3116" s="63">
        <v>210</v>
      </c>
      <c r="R3116" s="63">
        <v>60</v>
      </c>
      <c r="S3116" s="63">
        <v>0</v>
      </c>
      <c r="T3116" s="63">
        <v>0</v>
      </c>
      <c r="U3116" s="63">
        <v>0</v>
      </c>
      <c r="V3116" s="63">
        <v>0</v>
      </c>
      <c r="W3116" s="63">
        <v>0</v>
      </c>
      <c r="X3116" s="63">
        <v>0</v>
      </c>
      <c r="Y3116" s="63">
        <v>0</v>
      </c>
      <c r="Z3116" s="63">
        <v>0</v>
      </c>
      <c r="AA3116" s="63">
        <v>0</v>
      </c>
      <c r="AB3116" s="63">
        <v>0</v>
      </c>
      <c r="AC3116" s="63">
        <v>0</v>
      </c>
      <c r="AD3116" s="63">
        <v>0</v>
      </c>
      <c r="AE3116" s="63">
        <v>0</v>
      </c>
      <c r="AF3116" s="63">
        <v>0</v>
      </c>
      <c r="AG3116" s="63">
        <v>0</v>
      </c>
      <c r="AH3116" s="63">
        <v>0</v>
      </c>
      <c r="AI3116" s="63">
        <v>0</v>
      </c>
      <c r="AJ3116" s="63">
        <v>0</v>
      </c>
      <c r="AK3116" s="63">
        <v>0</v>
      </c>
      <c r="AL3116" s="63">
        <v>0</v>
      </c>
      <c r="AM3116" s="63">
        <v>0</v>
      </c>
      <c r="AN3116" s="63">
        <v>0</v>
      </c>
      <c r="AO3116" s="63">
        <v>0</v>
      </c>
      <c r="AP3116" s="63">
        <v>0</v>
      </c>
      <c r="AQ3116" s="63">
        <v>0</v>
      </c>
      <c r="AR3116" s="63">
        <v>0</v>
      </c>
      <c r="AS3116" s="63">
        <v>0</v>
      </c>
      <c r="AT3116" s="63">
        <v>0</v>
      </c>
      <c r="AU3116" s="63">
        <v>0</v>
      </c>
      <c r="AV3116" s="63">
        <v>0</v>
      </c>
      <c r="AW3116" s="63">
        <v>0</v>
      </c>
      <c r="AX3116" s="63">
        <v>0</v>
      </c>
      <c r="AY3116" s="63">
        <v>0</v>
      </c>
      <c r="BA3116" s="5">
        <f>IF(Q3116&gt;0,RANK(Q3116,(N3116:P3116,Q3116:AE3116)),0)</f>
        <v>3</v>
      </c>
      <c r="BB3116" s="5">
        <f>IF(R3116&gt;0,RANK(R3116,(N3116:P3116,Q3116:AE3116)),0)</f>
        <v>4</v>
      </c>
      <c r="BC3116" s="5">
        <f>IF(T3116&gt;0,RANK(T3116,(N3116:P3116,Q3116:AE3116)),0)</f>
        <v>0</v>
      </c>
      <c r="BD3116" s="5">
        <f>IF(S3116&gt;0,RANK(S3116,(N3116:P3116,Q3116:AE3116)),0)</f>
        <v>0</v>
      </c>
      <c r="BE3116" s="2">
        <f t="shared" si="1194"/>
        <v>1.3249211356466877E-2</v>
      </c>
      <c r="BF3116" s="2">
        <f t="shared" si="1195"/>
        <v>3.7854889589905363E-3</v>
      </c>
      <c r="BG3116" s="2">
        <f t="shared" si="1196"/>
        <v>0</v>
      </c>
      <c r="BH3116" s="2">
        <f t="shared" si="1197"/>
        <v>0</v>
      </c>
      <c r="BJ3116" t="s">
        <v>126</v>
      </c>
      <c r="BK3116" t="s">
        <v>2356</v>
      </c>
      <c r="BL3116">
        <v>3</v>
      </c>
      <c r="BN3116" s="112">
        <v>54</v>
      </c>
      <c r="BO3116" s="114">
        <v>25</v>
      </c>
      <c r="BP3116" s="118">
        <f t="shared" si="1200"/>
        <v>54025</v>
      </c>
      <c r="BQ3116" s="118">
        <f t="shared" si="1199"/>
        <v>54025</v>
      </c>
      <c r="BR3116" s="5" t="s">
        <v>3151</v>
      </c>
      <c r="CD3116" s="63">
        <f t="shared" si="1198"/>
        <v>15850</v>
      </c>
      <c r="CK3116" s="63"/>
      <c r="CT3116" s="8"/>
    </row>
    <row r="3117" spans="1:98" ht="15" hidden="1" customHeight="1" outlineLevel="1">
      <c r="A3117" t="s">
        <v>2174</v>
      </c>
      <c r="B3117" t="s">
        <v>2356</v>
      </c>
      <c r="C3117" s="1">
        <f t="shared" si="1189"/>
        <v>10086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0</v>
      </c>
      <c r="G3117" s="129">
        <f t="shared" si="1187"/>
        <v>6094</v>
      </c>
      <c r="H3117" s="134">
        <f t="shared" si="1188"/>
        <v>0.60420384691651796</v>
      </c>
      <c r="I3117" s="2"/>
      <c r="J3117" s="2">
        <f t="shared" si="1190"/>
        <v>0.19224667856434663</v>
      </c>
      <c r="K3117" s="2">
        <f t="shared" si="1191"/>
        <v>0.79645052548086459</v>
      </c>
      <c r="L3117" s="2">
        <f t="shared" si="1192"/>
        <v>0</v>
      </c>
      <c r="M3117" s="2">
        <f t="shared" si="1193"/>
        <v>1.130279595478878E-2</v>
      </c>
      <c r="N3117" s="63">
        <v>1939</v>
      </c>
      <c r="O3117" s="63">
        <v>8033</v>
      </c>
      <c r="P3117" s="63">
        <v>0</v>
      </c>
      <c r="Q3117" s="63">
        <v>93</v>
      </c>
      <c r="R3117" s="63">
        <v>21</v>
      </c>
      <c r="S3117" s="63">
        <v>0</v>
      </c>
      <c r="T3117" s="63">
        <v>0</v>
      </c>
      <c r="U3117" s="63">
        <v>0</v>
      </c>
      <c r="V3117" s="63">
        <v>0</v>
      </c>
      <c r="W3117" s="63">
        <v>0</v>
      </c>
      <c r="X3117" s="63">
        <v>0</v>
      </c>
      <c r="Y3117" s="63">
        <v>0</v>
      </c>
      <c r="Z3117" s="63">
        <v>0</v>
      </c>
      <c r="AA3117" s="63">
        <v>0</v>
      </c>
      <c r="AB3117" s="63">
        <v>0</v>
      </c>
      <c r="AC3117" s="63">
        <v>0</v>
      </c>
      <c r="AD3117" s="63">
        <v>0</v>
      </c>
      <c r="AE3117" s="63">
        <v>0</v>
      </c>
      <c r="AF3117" s="63">
        <v>0</v>
      </c>
      <c r="AG3117" s="63">
        <v>0</v>
      </c>
      <c r="AH3117" s="63">
        <v>0</v>
      </c>
      <c r="AI3117" s="63">
        <v>0</v>
      </c>
      <c r="AJ3117" s="63">
        <v>0</v>
      </c>
      <c r="AK3117" s="63">
        <v>0</v>
      </c>
      <c r="AL3117" s="63">
        <v>0</v>
      </c>
      <c r="AM3117" s="63">
        <v>0</v>
      </c>
      <c r="AN3117" s="63">
        <v>0</v>
      </c>
      <c r="AO3117" s="63">
        <v>0</v>
      </c>
      <c r="AP3117" s="63">
        <v>0</v>
      </c>
      <c r="AQ3117" s="63">
        <v>0</v>
      </c>
      <c r="AR3117" s="63">
        <v>0</v>
      </c>
      <c r="AS3117" s="63">
        <v>0</v>
      </c>
      <c r="AT3117" s="63">
        <v>0</v>
      </c>
      <c r="AU3117" s="63">
        <v>0</v>
      </c>
      <c r="AV3117" s="63">
        <v>0</v>
      </c>
      <c r="AW3117" s="63">
        <v>0</v>
      </c>
      <c r="AX3117" s="63">
        <v>0</v>
      </c>
      <c r="AY3117" s="63">
        <v>0</v>
      </c>
      <c r="BA3117" s="5">
        <f>IF(Q3117&gt;0,RANK(Q3117,(N3117:P3117,Q3117:AE3117)),0)</f>
        <v>3</v>
      </c>
      <c r="BB3117" s="5">
        <f>IF(R3117&gt;0,RANK(R3117,(N3117:P3117,Q3117:AE3117)),0)</f>
        <v>4</v>
      </c>
      <c r="BC3117" s="5">
        <f>IF(T3117&gt;0,RANK(T3117,(N3117:P3117,Q3117:AE3117)),0)</f>
        <v>0</v>
      </c>
      <c r="BD3117" s="5">
        <f>IF(S3117&gt;0,RANK(S3117,(N3117:P3117,Q3117:AE3117)),0)</f>
        <v>0</v>
      </c>
      <c r="BE3117" s="2">
        <f t="shared" si="1194"/>
        <v>9.2207019631171915E-3</v>
      </c>
      <c r="BF3117" s="2">
        <f t="shared" si="1195"/>
        <v>2.0820939916716239E-3</v>
      </c>
      <c r="BG3117" s="2">
        <f t="shared" si="1196"/>
        <v>0</v>
      </c>
      <c r="BH3117" s="2">
        <f t="shared" si="1197"/>
        <v>0</v>
      </c>
      <c r="BJ3117" t="s">
        <v>2174</v>
      </c>
      <c r="BK3117" t="s">
        <v>2356</v>
      </c>
      <c r="BL3117">
        <v>2</v>
      </c>
      <c r="BN3117" s="112">
        <v>54</v>
      </c>
      <c r="BO3117" s="114">
        <v>27</v>
      </c>
      <c r="BP3117" s="118">
        <f t="shared" si="1200"/>
        <v>54027</v>
      </c>
      <c r="BQ3117" s="118">
        <f t="shared" si="1199"/>
        <v>54027</v>
      </c>
      <c r="BR3117" s="5" t="s">
        <v>3151</v>
      </c>
      <c r="CD3117" s="63">
        <f t="shared" si="1198"/>
        <v>10086</v>
      </c>
      <c r="CK3117" s="63"/>
      <c r="CT3117" s="8"/>
    </row>
    <row r="3118" spans="1:98" ht="15" hidden="1" customHeight="1" outlineLevel="1">
      <c r="A3118" t="s">
        <v>597</v>
      </c>
      <c r="B3118" t="s">
        <v>2356</v>
      </c>
      <c r="C3118" s="1">
        <f t="shared" si="1189"/>
        <v>13800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0</v>
      </c>
      <c r="G3118" s="129">
        <f t="shared" si="1187"/>
        <v>6016</v>
      </c>
      <c r="H3118" s="134">
        <f t="shared" si="1188"/>
        <v>0.43594202898550727</v>
      </c>
      <c r="I3118" s="2"/>
      <c r="J3118" s="2">
        <f t="shared" si="1190"/>
        <v>0.27463768115942028</v>
      </c>
      <c r="K3118" s="2">
        <f t="shared" si="1191"/>
        <v>0.71057971014492749</v>
      </c>
      <c r="L3118" s="2">
        <f t="shared" si="1192"/>
        <v>0</v>
      </c>
      <c r="M3118" s="2">
        <f t="shared" si="1193"/>
        <v>1.4782608695652288E-2</v>
      </c>
      <c r="N3118" s="63">
        <v>3790</v>
      </c>
      <c r="O3118" s="63">
        <v>9806</v>
      </c>
      <c r="P3118" s="63">
        <v>0</v>
      </c>
      <c r="Q3118" s="63">
        <v>161</v>
      </c>
      <c r="R3118" s="63">
        <v>43</v>
      </c>
      <c r="S3118" s="63">
        <v>0</v>
      </c>
      <c r="T3118" s="63">
        <v>0</v>
      </c>
      <c r="U3118" s="63">
        <v>0</v>
      </c>
      <c r="V3118" s="63">
        <v>0</v>
      </c>
      <c r="W3118" s="63">
        <v>0</v>
      </c>
      <c r="X3118" s="63">
        <v>0</v>
      </c>
      <c r="Y3118" s="63">
        <v>0</v>
      </c>
      <c r="Z3118" s="63">
        <v>0</v>
      </c>
      <c r="AA3118" s="63">
        <v>0</v>
      </c>
      <c r="AB3118" s="63">
        <v>0</v>
      </c>
      <c r="AC3118" s="63">
        <v>0</v>
      </c>
      <c r="AD3118" s="63">
        <v>0</v>
      </c>
      <c r="AE3118" s="63">
        <v>0</v>
      </c>
      <c r="AF3118" s="63">
        <v>0</v>
      </c>
      <c r="AG3118" s="63">
        <v>0</v>
      </c>
      <c r="AH3118" s="63">
        <v>0</v>
      </c>
      <c r="AI3118" s="63">
        <v>0</v>
      </c>
      <c r="AJ3118" s="63">
        <v>0</v>
      </c>
      <c r="AK3118" s="63">
        <v>0</v>
      </c>
      <c r="AL3118" s="63">
        <v>0</v>
      </c>
      <c r="AM3118" s="63">
        <v>0</v>
      </c>
      <c r="AN3118" s="63">
        <v>0</v>
      </c>
      <c r="AO3118" s="63">
        <v>0</v>
      </c>
      <c r="AP3118" s="63">
        <v>0</v>
      </c>
      <c r="AQ3118" s="63">
        <v>0</v>
      </c>
      <c r="AR3118" s="63">
        <v>0</v>
      </c>
      <c r="AS3118" s="63">
        <v>0</v>
      </c>
      <c r="AT3118" s="63">
        <v>0</v>
      </c>
      <c r="AU3118" s="63">
        <v>0</v>
      </c>
      <c r="AV3118" s="63">
        <v>0</v>
      </c>
      <c r="AW3118" s="63">
        <v>0</v>
      </c>
      <c r="AX3118" s="63">
        <v>0</v>
      </c>
      <c r="AY3118" s="63">
        <v>0</v>
      </c>
      <c r="BA3118" s="5">
        <f>IF(Q3118&gt;0,RANK(Q3118,(N3118:P3118,Q3118:AE3118)),0)</f>
        <v>3</v>
      </c>
      <c r="BB3118" s="5">
        <f>IF(R3118&gt;0,RANK(R3118,(N3118:P3118,Q3118:AE3118)),0)</f>
        <v>4</v>
      </c>
      <c r="BC3118" s="5">
        <f>IF(T3118&gt;0,RANK(T3118,(N3118:P3118,Q3118:AE3118)),0)</f>
        <v>0</v>
      </c>
      <c r="BD3118" s="5">
        <f>IF(S3118&gt;0,RANK(S3118,(N3118:P3118,Q3118:AE3118)),0)</f>
        <v>0</v>
      </c>
      <c r="BE3118" s="2">
        <f t="shared" si="1194"/>
        <v>1.1666666666666667E-2</v>
      </c>
      <c r="BF3118" s="2">
        <f t="shared" si="1195"/>
        <v>3.1159420289855072E-3</v>
      </c>
      <c r="BG3118" s="2">
        <f t="shared" si="1196"/>
        <v>0</v>
      </c>
      <c r="BH3118" s="2">
        <f t="shared" si="1197"/>
        <v>0</v>
      </c>
      <c r="BJ3118" t="s">
        <v>597</v>
      </c>
      <c r="BK3118" t="s">
        <v>2356</v>
      </c>
      <c r="BL3118">
        <v>1</v>
      </c>
      <c r="BN3118" s="112">
        <v>54</v>
      </c>
      <c r="BO3118" s="114">
        <v>29</v>
      </c>
      <c r="BP3118" s="118">
        <f t="shared" si="1200"/>
        <v>54029</v>
      </c>
      <c r="BQ3118" s="118">
        <f t="shared" si="1199"/>
        <v>54029</v>
      </c>
      <c r="BR3118" s="5" t="s">
        <v>3151</v>
      </c>
      <c r="CD3118" s="63">
        <f t="shared" si="1198"/>
        <v>13800</v>
      </c>
      <c r="CK3118" s="63"/>
      <c r="CT3118" s="8"/>
    </row>
    <row r="3119" spans="1:98" ht="15" hidden="1" customHeight="1" outlineLevel="1">
      <c r="A3119" t="s">
        <v>923</v>
      </c>
      <c r="B3119" t="s">
        <v>2356</v>
      </c>
      <c r="C3119" s="1">
        <f t="shared" si="1189"/>
        <v>6331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0</v>
      </c>
      <c r="G3119" s="129">
        <f t="shared" si="1187"/>
        <v>3478</v>
      </c>
      <c r="H3119" s="134">
        <f t="shared" si="1188"/>
        <v>0.5493602906333912</v>
      </c>
      <c r="I3119" s="2"/>
      <c r="J3119" s="2">
        <f t="shared" si="1190"/>
        <v>0.21813299636708261</v>
      </c>
      <c r="K3119" s="2">
        <f t="shared" si="1191"/>
        <v>0.76749328700047381</v>
      </c>
      <c r="L3119" s="2">
        <f t="shared" si="1192"/>
        <v>0</v>
      </c>
      <c r="M3119" s="2">
        <f t="shared" si="1193"/>
        <v>1.4373716632443578E-2</v>
      </c>
      <c r="N3119" s="63">
        <v>1381</v>
      </c>
      <c r="O3119" s="63">
        <v>4859</v>
      </c>
      <c r="P3119" s="63">
        <v>0</v>
      </c>
      <c r="Q3119" s="63">
        <v>72</v>
      </c>
      <c r="R3119" s="63">
        <v>19</v>
      </c>
      <c r="S3119" s="63">
        <v>0</v>
      </c>
      <c r="T3119" s="63">
        <v>0</v>
      </c>
      <c r="U3119" s="63">
        <v>0</v>
      </c>
      <c r="V3119" s="63">
        <v>0</v>
      </c>
      <c r="W3119" s="63">
        <v>0</v>
      </c>
      <c r="X3119" s="63">
        <v>0</v>
      </c>
      <c r="Y3119" s="63">
        <v>0</v>
      </c>
      <c r="Z3119" s="63">
        <v>0</v>
      </c>
      <c r="AA3119" s="63">
        <v>0</v>
      </c>
      <c r="AB3119" s="63">
        <v>0</v>
      </c>
      <c r="AC3119" s="63">
        <v>0</v>
      </c>
      <c r="AD3119" s="63">
        <v>0</v>
      </c>
      <c r="AE3119" s="63">
        <v>0</v>
      </c>
      <c r="AF3119" s="63">
        <v>0</v>
      </c>
      <c r="AG3119" s="63">
        <v>0</v>
      </c>
      <c r="AH3119" s="63">
        <v>0</v>
      </c>
      <c r="AI3119" s="63">
        <v>0</v>
      </c>
      <c r="AJ3119" s="63">
        <v>0</v>
      </c>
      <c r="AK3119" s="63">
        <v>0</v>
      </c>
      <c r="AL3119" s="63">
        <v>0</v>
      </c>
      <c r="AM3119" s="63">
        <v>0</v>
      </c>
      <c r="AN3119" s="63">
        <v>0</v>
      </c>
      <c r="AO3119" s="63">
        <v>0</v>
      </c>
      <c r="AP3119" s="63">
        <v>0</v>
      </c>
      <c r="AQ3119" s="63">
        <v>0</v>
      </c>
      <c r="AR3119" s="63">
        <v>0</v>
      </c>
      <c r="AS3119" s="63">
        <v>0</v>
      </c>
      <c r="AT3119" s="63">
        <v>0</v>
      </c>
      <c r="AU3119" s="63">
        <v>0</v>
      </c>
      <c r="AV3119" s="63">
        <v>0</v>
      </c>
      <c r="AW3119" s="63">
        <v>0</v>
      </c>
      <c r="AX3119" s="63">
        <v>0</v>
      </c>
      <c r="AY3119" s="63">
        <v>0</v>
      </c>
      <c r="BA3119" s="5">
        <f>IF(Q3119&gt;0,RANK(Q3119,(N3119:P3119,Q3119:AE3119)),0)</f>
        <v>3</v>
      </c>
      <c r="BB3119" s="5">
        <f>IF(R3119&gt;0,RANK(R3119,(N3119:P3119,Q3119:AE3119)),0)</f>
        <v>4</v>
      </c>
      <c r="BC3119" s="5">
        <f>IF(T3119&gt;0,RANK(T3119,(N3119:P3119,Q3119:AE3119)),0)</f>
        <v>0</v>
      </c>
      <c r="BD3119" s="5">
        <f>IF(S3119&gt;0,RANK(S3119,(N3119:P3119,Q3119:AE3119)),0)</f>
        <v>0</v>
      </c>
      <c r="BE3119" s="2">
        <f t="shared" si="1194"/>
        <v>1.1372610961933344E-2</v>
      </c>
      <c r="BF3119" s="2">
        <f t="shared" si="1195"/>
        <v>3.0011056705101882E-3</v>
      </c>
      <c r="BG3119" s="2">
        <f t="shared" si="1196"/>
        <v>0</v>
      </c>
      <c r="BH3119" s="2">
        <f t="shared" si="1197"/>
        <v>0</v>
      </c>
      <c r="BJ3119" t="s">
        <v>923</v>
      </c>
      <c r="BK3119" t="s">
        <v>2356</v>
      </c>
      <c r="BL3119">
        <v>2</v>
      </c>
      <c r="BN3119" s="112">
        <v>54</v>
      </c>
      <c r="BO3119" s="114">
        <v>31</v>
      </c>
      <c r="BP3119" s="118">
        <f t="shared" si="1200"/>
        <v>54031</v>
      </c>
      <c r="BQ3119" s="118">
        <f t="shared" si="1199"/>
        <v>54031</v>
      </c>
      <c r="BR3119" s="5" t="s">
        <v>3151</v>
      </c>
      <c r="CD3119" s="63">
        <f t="shared" si="1198"/>
        <v>6331</v>
      </c>
      <c r="CK3119" s="63"/>
      <c r="CT3119" s="8"/>
    </row>
    <row r="3120" spans="1:98" ht="15" hidden="1" customHeight="1" outlineLevel="1">
      <c r="A3120" t="s">
        <v>874</v>
      </c>
      <c r="B3120" t="s">
        <v>2356</v>
      </c>
      <c r="C3120" s="1">
        <f t="shared" si="1189"/>
        <v>30465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0</v>
      </c>
      <c r="G3120" s="129">
        <f t="shared" si="1187"/>
        <v>11468</v>
      </c>
      <c r="H3120" s="134">
        <f t="shared" si="1188"/>
        <v>0.37643197111439358</v>
      </c>
      <c r="I3120" s="2"/>
      <c r="J3120" s="2">
        <f t="shared" si="1190"/>
        <v>0.30247825373379289</v>
      </c>
      <c r="K3120" s="2">
        <f t="shared" si="1191"/>
        <v>0.67891022484818642</v>
      </c>
      <c r="L3120" s="2">
        <f t="shared" si="1192"/>
        <v>0</v>
      </c>
      <c r="M3120" s="2">
        <f t="shared" si="1193"/>
        <v>1.8611521418020693E-2</v>
      </c>
      <c r="N3120" s="63">
        <v>9215</v>
      </c>
      <c r="O3120" s="63">
        <v>20683</v>
      </c>
      <c r="P3120" s="63">
        <v>0</v>
      </c>
      <c r="Q3120" s="63">
        <v>461</v>
      </c>
      <c r="R3120" s="63">
        <v>106</v>
      </c>
      <c r="S3120" s="63">
        <v>0</v>
      </c>
      <c r="T3120" s="63">
        <v>0</v>
      </c>
      <c r="U3120" s="63">
        <v>0</v>
      </c>
      <c r="V3120" s="63">
        <v>0</v>
      </c>
      <c r="W3120" s="63">
        <v>0</v>
      </c>
      <c r="X3120" s="63">
        <v>0</v>
      </c>
      <c r="Y3120" s="63">
        <v>0</v>
      </c>
      <c r="Z3120" s="63">
        <v>0</v>
      </c>
      <c r="AA3120" s="63">
        <v>0</v>
      </c>
      <c r="AB3120" s="63">
        <v>0</v>
      </c>
      <c r="AC3120" s="63">
        <v>0</v>
      </c>
      <c r="AD3120" s="63">
        <v>0</v>
      </c>
      <c r="AE3120" s="63">
        <v>0</v>
      </c>
      <c r="AF3120" s="63">
        <v>0</v>
      </c>
      <c r="AG3120" s="63">
        <v>0</v>
      </c>
      <c r="AH3120" s="63">
        <v>0</v>
      </c>
      <c r="AI3120" s="63">
        <v>0</v>
      </c>
      <c r="AJ3120" s="63">
        <v>0</v>
      </c>
      <c r="AK3120" s="63">
        <v>0</v>
      </c>
      <c r="AL3120" s="63">
        <v>0</v>
      </c>
      <c r="AM3120" s="63">
        <v>0</v>
      </c>
      <c r="AN3120" s="63">
        <v>0</v>
      </c>
      <c r="AO3120" s="63">
        <v>0</v>
      </c>
      <c r="AP3120" s="63">
        <v>0</v>
      </c>
      <c r="AQ3120" s="63">
        <v>0</v>
      </c>
      <c r="AR3120" s="63">
        <v>0</v>
      </c>
      <c r="AS3120" s="63">
        <v>0</v>
      </c>
      <c r="AT3120" s="63">
        <v>0</v>
      </c>
      <c r="AU3120" s="63">
        <v>0</v>
      </c>
      <c r="AV3120" s="63">
        <v>0</v>
      </c>
      <c r="AW3120" s="63">
        <v>0</v>
      </c>
      <c r="AX3120" s="63">
        <v>0</v>
      </c>
      <c r="AY3120" s="63">
        <v>0</v>
      </c>
      <c r="BA3120" s="5">
        <f>IF(Q3120&gt;0,RANK(Q3120,(N3120:P3120,Q3120:AE3120)),0)</f>
        <v>3</v>
      </c>
      <c r="BB3120" s="5">
        <f>IF(R3120&gt;0,RANK(R3120,(N3120:P3120,Q3120:AE3120)),0)</f>
        <v>4</v>
      </c>
      <c r="BC3120" s="5">
        <f>IF(T3120&gt;0,RANK(T3120,(N3120:P3120,Q3120:AE3120)),0)</f>
        <v>0</v>
      </c>
      <c r="BD3120" s="5">
        <f>IF(S3120&gt;0,RANK(S3120,(N3120:P3120,Q3120:AE3120)),0)</f>
        <v>0</v>
      </c>
      <c r="BE3120" s="2">
        <f t="shared" si="1194"/>
        <v>1.5132118824881011E-2</v>
      </c>
      <c r="BF3120" s="2">
        <f t="shared" si="1195"/>
        <v>3.4794025931396684E-3</v>
      </c>
      <c r="BG3120" s="2">
        <f t="shared" si="1196"/>
        <v>0</v>
      </c>
      <c r="BH3120" s="2">
        <f t="shared" si="1197"/>
        <v>0</v>
      </c>
      <c r="BJ3120" t="s">
        <v>874</v>
      </c>
      <c r="BK3120" t="s">
        <v>2356</v>
      </c>
      <c r="BL3120">
        <v>1</v>
      </c>
      <c r="BN3120" s="112">
        <v>54</v>
      </c>
      <c r="BO3120" s="114">
        <v>33</v>
      </c>
      <c r="BP3120" s="118">
        <f t="shared" si="1200"/>
        <v>54033</v>
      </c>
      <c r="BQ3120" s="118">
        <f t="shared" si="1199"/>
        <v>54033</v>
      </c>
      <c r="BR3120" s="5" t="s">
        <v>3151</v>
      </c>
      <c r="CK3120" s="63"/>
      <c r="CT3120" s="8"/>
    </row>
    <row r="3121" spans="1:98" ht="15" hidden="1" customHeight="1" outlineLevel="1">
      <c r="A3121" t="s">
        <v>2919</v>
      </c>
      <c r="B3121" t="s">
        <v>2356</v>
      </c>
      <c r="C3121" s="1">
        <f t="shared" si="1189"/>
        <v>13508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0</v>
      </c>
      <c r="G3121" s="129">
        <f t="shared" si="1187"/>
        <v>6886</v>
      </c>
      <c r="H3121" s="134">
        <f t="shared" si="1188"/>
        <v>0.50977198697068404</v>
      </c>
      <c r="I3121" s="2"/>
      <c r="J3121" s="2">
        <f t="shared" si="1190"/>
        <v>0.23741486526502814</v>
      </c>
      <c r="K3121" s="2">
        <f t="shared" si="1191"/>
        <v>0.74718685223571213</v>
      </c>
      <c r="L3121" s="2">
        <f t="shared" si="1192"/>
        <v>0</v>
      </c>
      <c r="M3121" s="2">
        <f t="shared" si="1193"/>
        <v>1.5398282499259786E-2</v>
      </c>
      <c r="N3121" s="63">
        <v>3207</v>
      </c>
      <c r="O3121" s="63">
        <v>10093</v>
      </c>
      <c r="P3121" s="63">
        <v>0</v>
      </c>
      <c r="Q3121" s="63">
        <v>171</v>
      </c>
      <c r="R3121" s="63">
        <v>37</v>
      </c>
      <c r="S3121" s="63">
        <v>0</v>
      </c>
      <c r="T3121" s="63">
        <v>0</v>
      </c>
      <c r="U3121" s="63">
        <v>0</v>
      </c>
      <c r="V3121" s="63">
        <v>0</v>
      </c>
      <c r="W3121" s="63">
        <v>0</v>
      </c>
      <c r="X3121" s="63">
        <v>0</v>
      </c>
      <c r="Y3121" s="63">
        <v>0</v>
      </c>
      <c r="Z3121" s="63">
        <v>0</v>
      </c>
      <c r="AA3121" s="63">
        <v>0</v>
      </c>
      <c r="AB3121" s="63">
        <v>0</v>
      </c>
      <c r="AC3121" s="63">
        <v>0</v>
      </c>
      <c r="AD3121" s="63">
        <v>0</v>
      </c>
      <c r="AE3121" s="63">
        <v>0</v>
      </c>
      <c r="AF3121" s="63">
        <v>0</v>
      </c>
      <c r="AG3121" s="63">
        <v>0</v>
      </c>
      <c r="AH3121" s="63">
        <v>0</v>
      </c>
      <c r="AI3121" s="63">
        <v>0</v>
      </c>
      <c r="AJ3121" s="63">
        <v>0</v>
      </c>
      <c r="AK3121" s="63">
        <v>0</v>
      </c>
      <c r="AL3121" s="63">
        <v>0</v>
      </c>
      <c r="AM3121" s="63">
        <v>0</v>
      </c>
      <c r="AN3121" s="63">
        <v>0</v>
      </c>
      <c r="AO3121" s="63">
        <v>0</v>
      </c>
      <c r="AP3121" s="63">
        <v>0</v>
      </c>
      <c r="AQ3121" s="63">
        <v>0</v>
      </c>
      <c r="AR3121" s="63">
        <v>0</v>
      </c>
      <c r="AS3121" s="63">
        <v>0</v>
      </c>
      <c r="AT3121" s="63">
        <v>0</v>
      </c>
      <c r="AU3121" s="63">
        <v>0</v>
      </c>
      <c r="AV3121" s="63">
        <v>0</v>
      </c>
      <c r="AW3121" s="63">
        <v>0</v>
      </c>
      <c r="AX3121" s="63">
        <v>0</v>
      </c>
      <c r="AY3121" s="63">
        <v>0</v>
      </c>
      <c r="BA3121" s="5">
        <f>IF(Q3121&gt;0,RANK(Q3121,(N3121:P3121,Q3121:AE3121)),0)</f>
        <v>3</v>
      </c>
      <c r="BB3121" s="5">
        <f>IF(R3121&gt;0,RANK(R3121,(N3121:P3121,Q3121:AE3121)),0)</f>
        <v>4</v>
      </c>
      <c r="BC3121" s="5">
        <f>IF(T3121&gt;0,RANK(T3121,(N3121:P3121,Q3121:AE3121)),0)</f>
        <v>0</v>
      </c>
      <c r="BD3121" s="5">
        <f>IF(S3121&gt;0,RANK(S3121,(N3121:P3121,Q3121:AE3121)),0)</f>
        <v>0</v>
      </c>
      <c r="BE3121" s="2">
        <f t="shared" si="1194"/>
        <v>1.2659164939295232E-2</v>
      </c>
      <c r="BF3121" s="2">
        <f t="shared" si="1195"/>
        <v>2.7391175599644655E-3</v>
      </c>
      <c r="BG3121" s="2">
        <f t="shared" si="1196"/>
        <v>0</v>
      </c>
      <c r="BH3121" s="2">
        <f t="shared" si="1197"/>
        <v>0</v>
      </c>
      <c r="BJ3121" t="s">
        <v>2919</v>
      </c>
      <c r="BK3121" t="s">
        <v>2356</v>
      </c>
      <c r="BL3121">
        <v>2</v>
      </c>
      <c r="BN3121" s="112">
        <v>54</v>
      </c>
      <c r="BO3121" s="114">
        <v>35</v>
      </c>
      <c r="BP3121" s="118">
        <f t="shared" si="1200"/>
        <v>54035</v>
      </c>
      <c r="BQ3121" s="118">
        <f t="shared" si="1199"/>
        <v>54035</v>
      </c>
      <c r="BR3121" s="5" t="s">
        <v>3151</v>
      </c>
      <c r="CD3121" s="63">
        <f t="shared" si="1198"/>
        <v>13508</v>
      </c>
      <c r="CK3121" s="63"/>
      <c r="CT3121" s="8"/>
    </row>
    <row r="3122" spans="1:98" ht="15" hidden="1" customHeight="1" outlineLevel="1">
      <c r="A3122" t="s">
        <v>1091</v>
      </c>
      <c r="B3122" t="s">
        <v>2356</v>
      </c>
      <c r="C3122" s="1">
        <f t="shared" si="1189"/>
        <v>27703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0</v>
      </c>
      <c r="G3122" s="129">
        <f t="shared" si="1187"/>
        <v>2906</v>
      </c>
      <c r="H3122" s="134">
        <f t="shared" si="1188"/>
        <v>0.10489838645634046</v>
      </c>
      <c r="I3122" s="2"/>
      <c r="J3122" s="2">
        <f t="shared" si="1190"/>
        <v>0.43775042414178972</v>
      </c>
      <c r="K3122" s="2">
        <f t="shared" si="1191"/>
        <v>0.54264881059813019</v>
      </c>
      <c r="L3122" s="2">
        <f t="shared" si="1192"/>
        <v>0</v>
      </c>
      <c r="M3122" s="2">
        <f t="shared" si="1193"/>
        <v>1.9600765260080033E-2</v>
      </c>
      <c r="N3122" s="63">
        <v>12127</v>
      </c>
      <c r="O3122" s="63">
        <v>15033</v>
      </c>
      <c r="P3122" s="63">
        <v>0</v>
      </c>
      <c r="Q3122" s="63">
        <v>424</v>
      </c>
      <c r="R3122" s="63">
        <v>119</v>
      </c>
      <c r="S3122" s="63">
        <v>0</v>
      </c>
      <c r="T3122" s="63">
        <v>0</v>
      </c>
      <c r="U3122" s="63">
        <v>0</v>
      </c>
      <c r="V3122" s="63">
        <v>0</v>
      </c>
      <c r="W3122" s="63">
        <v>0</v>
      </c>
      <c r="X3122" s="63">
        <v>0</v>
      </c>
      <c r="Y3122" s="63">
        <v>0</v>
      </c>
      <c r="Z3122" s="63">
        <v>0</v>
      </c>
      <c r="AA3122" s="63">
        <v>0</v>
      </c>
      <c r="AB3122" s="63">
        <v>0</v>
      </c>
      <c r="AC3122" s="63">
        <v>0</v>
      </c>
      <c r="AD3122" s="63">
        <v>0</v>
      </c>
      <c r="AE3122" s="63">
        <v>0</v>
      </c>
      <c r="AF3122" s="63">
        <v>0</v>
      </c>
      <c r="AG3122" s="63">
        <v>0</v>
      </c>
      <c r="AH3122" s="63">
        <v>0</v>
      </c>
      <c r="AI3122" s="63">
        <v>0</v>
      </c>
      <c r="AJ3122" s="63">
        <v>0</v>
      </c>
      <c r="AK3122" s="63">
        <v>0</v>
      </c>
      <c r="AL3122" s="63">
        <v>0</v>
      </c>
      <c r="AM3122" s="63">
        <v>0</v>
      </c>
      <c r="AN3122" s="63">
        <v>0</v>
      </c>
      <c r="AO3122" s="63">
        <v>0</v>
      </c>
      <c r="AP3122" s="63">
        <v>0</v>
      </c>
      <c r="AQ3122" s="63">
        <v>0</v>
      </c>
      <c r="AR3122" s="63">
        <v>0</v>
      </c>
      <c r="AS3122" s="63">
        <v>0</v>
      </c>
      <c r="AT3122" s="63">
        <v>0</v>
      </c>
      <c r="AU3122" s="63">
        <v>0</v>
      </c>
      <c r="AV3122" s="63">
        <v>0</v>
      </c>
      <c r="AW3122" s="63">
        <v>0</v>
      </c>
      <c r="AX3122" s="63">
        <v>0</v>
      </c>
      <c r="AY3122" s="63">
        <v>0</v>
      </c>
      <c r="BA3122" s="5">
        <f>IF(Q3122&gt;0,RANK(Q3122,(N3122:P3122,Q3122:AE3122)),0)</f>
        <v>3</v>
      </c>
      <c r="BB3122" s="5">
        <f>IF(R3122&gt;0,RANK(R3122,(N3122:P3122,Q3122:AE3122)),0)</f>
        <v>4</v>
      </c>
      <c r="BC3122" s="5">
        <f>IF(T3122&gt;0,RANK(T3122,(N3122:P3122,Q3122:AE3122)),0)</f>
        <v>0</v>
      </c>
      <c r="BD3122" s="5">
        <f>IF(S3122&gt;0,RANK(S3122,(N3122:P3122,Q3122:AE3122)),0)</f>
        <v>0</v>
      </c>
      <c r="BE3122" s="2">
        <f t="shared" si="1194"/>
        <v>1.5305201602714508E-2</v>
      </c>
      <c r="BF3122" s="2">
        <f t="shared" si="1195"/>
        <v>4.2955636573656286E-3</v>
      </c>
      <c r="BG3122" s="2">
        <f t="shared" si="1196"/>
        <v>0</v>
      </c>
      <c r="BH3122" s="2">
        <f t="shared" si="1197"/>
        <v>0</v>
      </c>
      <c r="BJ3122" t="s">
        <v>1091</v>
      </c>
      <c r="BK3122" t="s">
        <v>2356</v>
      </c>
      <c r="BL3122">
        <v>2</v>
      </c>
      <c r="BN3122" s="112">
        <v>54</v>
      </c>
      <c r="BO3122" s="114">
        <v>37</v>
      </c>
      <c r="BP3122" s="118">
        <f t="shared" si="1200"/>
        <v>54037</v>
      </c>
      <c r="BQ3122" s="118">
        <f t="shared" si="1199"/>
        <v>54037</v>
      </c>
      <c r="BR3122" s="5" t="s">
        <v>3151</v>
      </c>
      <c r="CK3122" s="63"/>
      <c r="CT3122" s="8"/>
    </row>
    <row r="3123" spans="1:98" ht="15" hidden="1" customHeight="1" outlineLevel="1">
      <c r="A3123" t="s">
        <v>763</v>
      </c>
      <c r="B3123" t="s">
        <v>2356</v>
      </c>
      <c r="C3123" s="1">
        <f t="shared" si="1189"/>
        <v>82244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29">
        <f t="shared" si="1187"/>
        <v>12054</v>
      </c>
      <c r="H3123" s="134">
        <f t="shared" si="1188"/>
        <v>0.14656388307961676</v>
      </c>
      <c r="I3123" s="2"/>
      <c r="J3123" s="2">
        <f t="shared" si="1190"/>
        <v>0.41758669325421915</v>
      </c>
      <c r="K3123" s="2">
        <f t="shared" si="1191"/>
        <v>0.56415057633383592</v>
      </c>
      <c r="L3123" s="2">
        <f t="shared" si="1192"/>
        <v>0</v>
      </c>
      <c r="M3123" s="2">
        <f t="shared" si="1193"/>
        <v>1.8262730411944927E-2</v>
      </c>
      <c r="N3123" s="63">
        <v>34344</v>
      </c>
      <c r="O3123" s="63">
        <v>46398</v>
      </c>
      <c r="P3123" s="63">
        <v>0</v>
      </c>
      <c r="Q3123" s="63">
        <v>1224</v>
      </c>
      <c r="R3123" s="63">
        <v>278</v>
      </c>
      <c r="S3123" s="63">
        <v>0</v>
      </c>
      <c r="T3123" s="63">
        <v>0</v>
      </c>
      <c r="U3123" s="63">
        <v>0</v>
      </c>
      <c r="V3123" s="63">
        <v>0</v>
      </c>
      <c r="W3123" s="63">
        <v>0</v>
      </c>
      <c r="X3123" s="63">
        <v>0</v>
      </c>
      <c r="Y3123" s="63">
        <v>0</v>
      </c>
      <c r="Z3123" s="63">
        <v>0</v>
      </c>
      <c r="AA3123" s="63">
        <v>0</v>
      </c>
      <c r="AB3123" s="63">
        <v>0</v>
      </c>
      <c r="AC3123" s="63">
        <v>0</v>
      </c>
      <c r="AD3123" s="63">
        <v>0</v>
      </c>
      <c r="AE3123" s="63">
        <v>0</v>
      </c>
      <c r="AF3123" s="63">
        <v>0</v>
      </c>
      <c r="AG3123" s="63">
        <v>0</v>
      </c>
      <c r="AH3123" s="63">
        <v>0</v>
      </c>
      <c r="AI3123" s="63">
        <v>0</v>
      </c>
      <c r="AJ3123" s="63">
        <v>0</v>
      </c>
      <c r="AK3123" s="63">
        <v>0</v>
      </c>
      <c r="AL3123" s="63">
        <v>0</v>
      </c>
      <c r="AM3123" s="63">
        <v>0</v>
      </c>
      <c r="AN3123" s="63">
        <v>0</v>
      </c>
      <c r="AO3123" s="63">
        <v>0</v>
      </c>
      <c r="AP3123" s="63">
        <v>0</v>
      </c>
      <c r="AQ3123" s="63">
        <v>0</v>
      </c>
      <c r="AR3123" s="63">
        <v>0</v>
      </c>
      <c r="AS3123" s="63">
        <v>0</v>
      </c>
      <c r="AT3123" s="63">
        <v>0</v>
      </c>
      <c r="AU3123" s="63">
        <v>0</v>
      </c>
      <c r="AV3123" s="63">
        <v>0</v>
      </c>
      <c r="AW3123" s="63">
        <v>0</v>
      </c>
      <c r="AX3123" s="63">
        <v>0</v>
      </c>
      <c r="AY3123" s="63">
        <v>0</v>
      </c>
      <c r="BA3123" s="5">
        <f>IF(Q3123&gt;0,RANK(Q3123,(N3123:P3123,Q3123:AE3123)),0)</f>
        <v>3</v>
      </c>
      <c r="BB3123" s="5">
        <f>IF(R3123&gt;0,RANK(R3123,(N3123:P3123,Q3123:AE3123)),0)</f>
        <v>4</v>
      </c>
      <c r="BC3123" s="5">
        <f>IF(T3123&gt;0,RANK(T3123,(N3123:P3123,Q3123:AE3123)),0)</f>
        <v>0</v>
      </c>
      <c r="BD3123" s="5">
        <f>IF(S3123&gt;0,RANK(S3123,(N3123:P3123,Q3123:AE3123)),0)</f>
        <v>0</v>
      </c>
      <c r="BE3123" s="2">
        <f t="shared" si="1194"/>
        <v>1.4882544623315987E-2</v>
      </c>
      <c r="BF3123" s="2">
        <f t="shared" si="1195"/>
        <v>3.3801857886289577E-3</v>
      </c>
      <c r="BG3123" s="2">
        <f t="shared" si="1196"/>
        <v>0</v>
      </c>
      <c r="BH3123" s="2">
        <f t="shared" si="1197"/>
        <v>0</v>
      </c>
      <c r="BJ3123" t="s">
        <v>763</v>
      </c>
      <c r="BK3123" t="s">
        <v>2356</v>
      </c>
      <c r="BL3123">
        <v>2</v>
      </c>
      <c r="BN3123" s="112">
        <v>54</v>
      </c>
      <c r="BO3123" s="114">
        <v>39</v>
      </c>
      <c r="BP3123" s="118">
        <f t="shared" si="1200"/>
        <v>54039</v>
      </c>
      <c r="BQ3123" s="118">
        <f t="shared" si="1199"/>
        <v>54039</v>
      </c>
      <c r="BR3123" s="5" t="s">
        <v>3151</v>
      </c>
      <c r="CK3123" s="63"/>
      <c r="CT3123" s="8"/>
    </row>
    <row r="3124" spans="1:98" ht="15" hidden="1" customHeight="1" outlineLevel="1">
      <c r="A3124" t="s">
        <v>2786</v>
      </c>
      <c r="B3124" t="s">
        <v>2356</v>
      </c>
      <c r="C3124" s="1">
        <f t="shared" si="1189"/>
        <v>7457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0</v>
      </c>
      <c r="G3124" s="129">
        <f t="shared" si="1187"/>
        <v>4244</v>
      </c>
      <c r="H3124" s="134">
        <f t="shared" si="1188"/>
        <v>0.56912967681373205</v>
      </c>
      <c r="I3124" s="2"/>
      <c r="J3124" s="2">
        <f t="shared" si="1190"/>
        <v>0.20624916186133835</v>
      </c>
      <c r="K3124" s="2">
        <f t="shared" si="1191"/>
        <v>0.7753788386750704</v>
      </c>
      <c r="L3124" s="2">
        <f t="shared" si="1192"/>
        <v>0</v>
      </c>
      <c r="M3124" s="2">
        <f t="shared" si="1193"/>
        <v>1.8371999463591249E-2</v>
      </c>
      <c r="N3124" s="63">
        <v>1538</v>
      </c>
      <c r="O3124" s="63">
        <v>5782</v>
      </c>
      <c r="P3124" s="63">
        <v>0</v>
      </c>
      <c r="Q3124" s="63">
        <v>116</v>
      </c>
      <c r="R3124" s="63">
        <v>21</v>
      </c>
      <c r="S3124" s="63">
        <v>0</v>
      </c>
      <c r="T3124" s="63">
        <v>0</v>
      </c>
      <c r="U3124" s="63">
        <v>0</v>
      </c>
      <c r="V3124" s="63">
        <v>0</v>
      </c>
      <c r="W3124" s="63">
        <v>0</v>
      </c>
      <c r="X3124" s="63">
        <v>0</v>
      </c>
      <c r="Y3124" s="63">
        <v>0</v>
      </c>
      <c r="Z3124" s="63">
        <v>0</v>
      </c>
      <c r="AA3124" s="63">
        <v>0</v>
      </c>
      <c r="AB3124" s="63">
        <v>0</v>
      </c>
      <c r="AC3124" s="63">
        <v>0</v>
      </c>
      <c r="AD3124" s="63">
        <v>0</v>
      </c>
      <c r="AE3124" s="63">
        <v>0</v>
      </c>
      <c r="AF3124" s="63">
        <v>0</v>
      </c>
      <c r="AG3124" s="63">
        <v>0</v>
      </c>
      <c r="AH3124" s="63">
        <v>0</v>
      </c>
      <c r="AI3124" s="63">
        <v>0</v>
      </c>
      <c r="AJ3124" s="63">
        <v>0</v>
      </c>
      <c r="AK3124" s="63">
        <v>0</v>
      </c>
      <c r="AL3124" s="63">
        <v>0</v>
      </c>
      <c r="AM3124" s="63">
        <v>0</v>
      </c>
      <c r="AN3124" s="63">
        <v>0</v>
      </c>
      <c r="AO3124" s="63">
        <v>0</v>
      </c>
      <c r="AP3124" s="63">
        <v>0</v>
      </c>
      <c r="AQ3124" s="63">
        <v>0</v>
      </c>
      <c r="AR3124" s="63">
        <v>0</v>
      </c>
      <c r="AS3124" s="63">
        <v>0</v>
      </c>
      <c r="AT3124" s="63">
        <v>0</v>
      </c>
      <c r="AU3124" s="63">
        <v>0</v>
      </c>
      <c r="AV3124" s="63">
        <v>0</v>
      </c>
      <c r="AW3124" s="63">
        <v>0</v>
      </c>
      <c r="AX3124" s="63">
        <v>0</v>
      </c>
      <c r="AY3124" s="63">
        <v>0</v>
      </c>
      <c r="BA3124" s="5">
        <f>IF(Q3124&gt;0,RANK(Q3124,(N3124:P3124,Q3124:AE3124)),0)</f>
        <v>3</v>
      </c>
      <c r="BB3124" s="5">
        <f>IF(R3124&gt;0,RANK(R3124,(N3124:P3124,Q3124:AE3124)),0)</f>
        <v>4</v>
      </c>
      <c r="BC3124" s="5">
        <f>IF(T3124&gt;0,RANK(T3124,(N3124:P3124,Q3124:AE3124)),0)</f>
        <v>0</v>
      </c>
      <c r="BD3124" s="5">
        <f>IF(S3124&gt;0,RANK(S3124,(N3124:P3124,Q3124:AE3124)),0)</f>
        <v>0</v>
      </c>
      <c r="BE3124" s="2">
        <f t="shared" si="1194"/>
        <v>1.5555853560413035E-2</v>
      </c>
      <c r="BF3124" s="2">
        <f t="shared" si="1195"/>
        <v>2.8161459031782218E-3</v>
      </c>
      <c r="BG3124" s="2">
        <f t="shared" si="1196"/>
        <v>0</v>
      </c>
      <c r="BH3124" s="2">
        <f t="shared" si="1197"/>
        <v>0</v>
      </c>
      <c r="BJ3124" t="s">
        <v>2786</v>
      </c>
      <c r="BK3124" t="s">
        <v>2356</v>
      </c>
      <c r="BL3124">
        <v>2</v>
      </c>
      <c r="BN3124" s="112">
        <v>54</v>
      </c>
      <c r="BO3124" s="114">
        <v>41</v>
      </c>
      <c r="BP3124" s="118">
        <f t="shared" si="1200"/>
        <v>54041</v>
      </c>
      <c r="BQ3124" s="118">
        <f t="shared" si="1199"/>
        <v>54041</v>
      </c>
      <c r="BR3124" s="5" t="s">
        <v>3151</v>
      </c>
      <c r="BV3124" s="63"/>
      <c r="CK3124" s="63"/>
      <c r="CT3124" s="8"/>
    </row>
    <row r="3125" spans="1:98" ht="15" hidden="1" customHeight="1" outlineLevel="1">
      <c r="A3125" t="s">
        <v>1596</v>
      </c>
      <c r="B3125" t="s">
        <v>2356</v>
      </c>
      <c r="C3125" s="1">
        <f t="shared" si="1189"/>
        <v>7830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0</v>
      </c>
      <c r="G3125" s="129">
        <f t="shared" si="1187"/>
        <v>4301</v>
      </c>
      <c r="H3125" s="134">
        <f t="shared" si="1188"/>
        <v>0.54929757343550445</v>
      </c>
      <c r="I3125" s="2"/>
      <c r="J3125" s="2">
        <f t="shared" si="1190"/>
        <v>0.21851851851851853</v>
      </c>
      <c r="K3125" s="2">
        <f t="shared" si="1191"/>
        <v>0.76781609195402301</v>
      </c>
      <c r="L3125" s="2">
        <f t="shared" si="1192"/>
        <v>0</v>
      </c>
      <c r="M3125" s="2">
        <f t="shared" si="1193"/>
        <v>1.3665389527458438E-2</v>
      </c>
      <c r="N3125" s="63">
        <v>1711</v>
      </c>
      <c r="O3125" s="63">
        <v>6012</v>
      </c>
      <c r="P3125" s="63">
        <v>0</v>
      </c>
      <c r="Q3125" s="63">
        <v>85</v>
      </c>
      <c r="R3125" s="63">
        <v>22</v>
      </c>
      <c r="S3125" s="63">
        <v>0</v>
      </c>
      <c r="T3125" s="63">
        <v>0</v>
      </c>
      <c r="U3125" s="63">
        <v>0</v>
      </c>
      <c r="V3125" s="63">
        <v>0</v>
      </c>
      <c r="W3125" s="63">
        <v>0</v>
      </c>
      <c r="X3125" s="63">
        <v>0</v>
      </c>
      <c r="Y3125" s="63">
        <v>0</v>
      </c>
      <c r="Z3125" s="63">
        <v>0</v>
      </c>
      <c r="AA3125" s="63">
        <v>0</v>
      </c>
      <c r="AB3125" s="63">
        <v>0</v>
      </c>
      <c r="AC3125" s="63">
        <v>0</v>
      </c>
      <c r="AD3125" s="63">
        <v>0</v>
      </c>
      <c r="AE3125" s="63">
        <v>0</v>
      </c>
      <c r="AF3125" s="63">
        <v>0</v>
      </c>
      <c r="AG3125" s="63">
        <v>0</v>
      </c>
      <c r="AH3125" s="63">
        <v>0</v>
      </c>
      <c r="AI3125" s="63">
        <v>0</v>
      </c>
      <c r="AJ3125" s="63">
        <v>0</v>
      </c>
      <c r="AK3125" s="63">
        <v>0</v>
      </c>
      <c r="AL3125" s="63">
        <v>0</v>
      </c>
      <c r="AM3125" s="63">
        <v>0</v>
      </c>
      <c r="AN3125" s="63">
        <v>0</v>
      </c>
      <c r="AO3125" s="63">
        <v>0</v>
      </c>
      <c r="AP3125" s="63">
        <v>0</v>
      </c>
      <c r="AQ3125" s="63">
        <v>0</v>
      </c>
      <c r="AR3125" s="63">
        <v>0</v>
      </c>
      <c r="AS3125" s="63">
        <v>0</v>
      </c>
      <c r="AT3125" s="63">
        <v>0</v>
      </c>
      <c r="AU3125" s="63">
        <v>0</v>
      </c>
      <c r="AV3125" s="63">
        <v>0</v>
      </c>
      <c r="AW3125" s="63">
        <v>0</v>
      </c>
      <c r="AX3125" s="63">
        <v>0</v>
      </c>
      <c r="AY3125" s="63">
        <v>0</v>
      </c>
      <c r="BA3125" s="5">
        <f>IF(Q3125&gt;0,RANK(Q3125,(N3125:P3125,Q3125:AE3125)),0)</f>
        <v>3</v>
      </c>
      <c r="BB3125" s="5">
        <f>IF(R3125&gt;0,RANK(R3125,(N3125:P3125,Q3125:AE3125)),0)</f>
        <v>4</v>
      </c>
      <c r="BC3125" s="5">
        <f>IF(T3125&gt;0,RANK(T3125,(N3125:P3125,Q3125:AE3125)),0)</f>
        <v>0</v>
      </c>
      <c r="BD3125" s="5">
        <f>IF(S3125&gt;0,RANK(S3125,(N3125:P3125,Q3125:AE3125)),0)</f>
        <v>0</v>
      </c>
      <c r="BE3125" s="2">
        <f t="shared" si="1194"/>
        <v>1.0855683269476373E-2</v>
      </c>
      <c r="BF3125" s="2">
        <f t="shared" si="1195"/>
        <v>2.80970625798212E-3</v>
      </c>
      <c r="BG3125" s="2">
        <f t="shared" si="1196"/>
        <v>0</v>
      </c>
      <c r="BH3125" s="2">
        <f t="shared" si="1197"/>
        <v>0</v>
      </c>
      <c r="BJ3125" t="s">
        <v>1596</v>
      </c>
      <c r="BK3125" t="s">
        <v>2356</v>
      </c>
      <c r="BL3125">
        <v>3</v>
      </c>
      <c r="BN3125" s="112">
        <v>54</v>
      </c>
      <c r="BO3125" s="114">
        <v>43</v>
      </c>
      <c r="BP3125" s="118">
        <f t="shared" si="1200"/>
        <v>54043</v>
      </c>
      <c r="BQ3125" s="118">
        <f t="shared" si="1199"/>
        <v>54043</v>
      </c>
      <c r="BR3125" s="5" t="s">
        <v>3151</v>
      </c>
      <c r="CD3125" s="63">
        <f t="shared" si="1198"/>
        <v>7830</v>
      </c>
      <c r="CK3125" s="63"/>
      <c r="CT3125" s="8"/>
    </row>
    <row r="3126" spans="1:98" ht="15" hidden="1" customHeight="1" outlineLevel="1">
      <c r="A3126" t="s">
        <v>843</v>
      </c>
      <c r="B3126" t="s">
        <v>2356</v>
      </c>
      <c r="C3126" s="1">
        <f t="shared" si="1189"/>
        <v>13026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0</v>
      </c>
      <c r="G3126" s="129">
        <f t="shared" si="1187"/>
        <v>8201</v>
      </c>
      <c r="H3126" s="134">
        <f t="shared" si="1188"/>
        <v>0.62958697988638113</v>
      </c>
      <c r="I3126" s="2"/>
      <c r="J3126" s="2">
        <f t="shared" si="1190"/>
        <v>0.17910333179794258</v>
      </c>
      <c r="K3126" s="2">
        <f t="shared" si="1191"/>
        <v>0.8086903116843237</v>
      </c>
      <c r="L3126" s="2">
        <f t="shared" si="1192"/>
        <v>0</v>
      </c>
      <c r="M3126" s="2">
        <f t="shared" si="1193"/>
        <v>1.2206356517733719E-2</v>
      </c>
      <c r="N3126" s="63">
        <v>2333</v>
      </c>
      <c r="O3126" s="63">
        <v>10534</v>
      </c>
      <c r="P3126" s="63">
        <v>0</v>
      </c>
      <c r="Q3126" s="63">
        <v>134</v>
      </c>
      <c r="R3126" s="63">
        <v>25</v>
      </c>
      <c r="S3126" s="63">
        <v>0</v>
      </c>
      <c r="T3126" s="63">
        <v>0</v>
      </c>
      <c r="U3126" s="63">
        <v>0</v>
      </c>
      <c r="V3126" s="63">
        <v>0</v>
      </c>
      <c r="W3126" s="63">
        <v>0</v>
      </c>
      <c r="X3126" s="63">
        <v>0</v>
      </c>
      <c r="Y3126" s="63">
        <v>0</v>
      </c>
      <c r="Z3126" s="63">
        <v>0</v>
      </c>
      <c r="AA3126" s="63">
        <v>0</v>
      </c>
      <c r="AB3126" s="63">
        <v>0</v>
      </c>
      <c r="AC3126" s="63">
        <v>0</v>
      </c>
      <c r="AD3126" s="63">
        <v>0</v>
      </c>
      <c r="AE3126" s="63">
        <v>0</v>
      </c>
      <c r="AF3126" s="63">
        <v>0</v>
      </c>
      <c r="AG3126" s="63">
        <v>0</v>
      </c>
      <c r="AH3126" s="63">
        <v>0</v>
      </c>
      <c r="AI3126" s="63">
        <v>0</v>
      </c>
      <c r="AJ3126" s="63">
        <v>0</v>
      </c>
      <c r="AK3126" s="63">
        <v>0</v>
      </c>
      <c r="AL3126" s="63">
        <v>0</v>
      </c>
      <c r="AM3126" s="63">
        <v>0</v>
      </c>
      <c r="AN3126" s="63">
        <v>0</v>
      </c>
      <c r="AO3126" s="63">
        <v>0</v>
      </c>
      <c r="AP3126" s="63">
        <v>0</v>
      </c>
      <c r="AQ3126" s="63">
        <v>0</v>
      </c>
      <c r="AR3126" s="63">
        <v>0</v>
      </c>
      <c r="AS3126" s="63">
        <v>0</v>
      </c>
      <c r="AT3126" s="63">
        <v>0</v>
      </c>
      <c r="AU3126" s="63">
        <v>0</v>
      </c>
      <c r="AV3126" s="63">
        <v>0</v>
      </c>
      <c r="AW3126" s="63">
        <v>0</v>
      </c>
      <c r="AX3126" s="63">
        <v>0</v>
      </c>
      <c r="AY3126" s="63">
        <v>0</v>
      </c>
      <c r="BA3126" s="5">
        <f>IF(Q3126&gt;0,RANK(Q3126,(N3126:P3126,Q3126:AE3126)),0)</f>
        <v>3</v>
      </c>
      <c r="BB3126" s="5">
        <f>IF(R3126&gt;0,RANK(R3126,(N3126:P3126,Q3126:AE3126)),0)</f>
        <v>4</v>
      </c>
      <c r="BC3126" s="5">
        <f>IF(T3126&gt;0,RANK(T3126,(N3126:P3126,Q3126:AE3126)),0)</f>
        <v>0</v>
      </c>
      <c r="BD3126" s="5">
        <f>IF(S3126&gt;0,RANK(S3126,(N3126:P3126,Q3126:AE3126)),0)</f>
        <v>0</v>
      </c>
      <c r="BE3126" s="2">
        <f t="shared" si="1194"/>
        <v>1.0287118071549209E-2</v>
      </c>
      <c r="BF3126" s="2">
        <f t="shared" si="1195"/>
        <v>1.9192384461845539E-3</v>
      </c>
      <c r="BG3126" s="2">
        <f t="shared" si="1196"/>
        <v>0</v>
      </c>
      <c r="BH3126" s="2">
        <f t="shared" si="1197"/>
        <v>0</v>
      </c>
      <c r="BJ3126" t="s">
        <v>843</v>
      </c>
      <c r="BK3126" t="s">
        <v>2356</v>
      </c>
      <c r="BL3126">
        <v>3</v>
      </c>
      <c r="BN3126" s="112">
        <v>54</v>
      </c>
      <c r="BO3126" s="114">
        <v>45</v>
      </c>
      <c r="BP3126" s="118">
        <f t="shared" si="1200"/>
        <v>54045</v>
      </c>
      <c r="BQ3126" s="118">
        <f t="shared" si="1199"/>
        <v>54045</v>
      </c>
      <c r="BR3126" s="5" t="s">
        <v>3151</v>
      </c>
      <c r="CK3126" s="63"/>
      <c r="CT3126" s="8"/>
    </row>
    <row r="3127" spans="1:98" ht="15" hidden="1" customHeight="1" outlineLevel="1">
      <c r="A3127" t="s">
        <v>1718</v>
      </c>
      <c r="B3127" t="s">
        <v>2356</v>
      </c>
      <c r="C3127" s="1">
        <f t="shared" si="1189"/>
        <v>6527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29">
        <f t="shared" si="1187"/>
        <v>3815</v>
      </c>
      <c r="H3127" s="134">
        <f t="shared" si="1188"/>
        <v>0.58449517389305961</v>
      </c>
      <c r="I3127" s="2"/>
      <c r="J3127" s="2">
        <f t="shared" si="1190"/>
        <v>0.20422858893825646</v>
      </c>
      <c r="K3127" s="2">
        <f t="shared" si="1191"/>
        <v>0.78872376283131607</v>
      </c>
      <c r="L3127" s="2">
        <f t="shared" si="1192"/>
        <v>0</v>
      </c>
      <c r="M3127" s="2">
        <f t="shared" si="1193"/>
        <v>7.0476482304274723E-3</v>
      </c>
      <c r="N3127" s="63">
        <v>1333</v>
      </c>
      <c r="O3127" s="63">
        <v>5148</v>
      </c>
      <c r="P3127" s="63">
        <v>0</v>
      </c>
      <c r="Q3127" s="63">
        <v>29</v>
      </c>
      <c r="R3127" s="63">
        <v>17</v>
      </c>
      <c r="S3127" s="63">
        <v>0</v>
      </c>
      <c r="T3127" s="63">
        <v>0</v>
      </c>
      <c r="U3127" s="63">
        <v>0</v>
      </c>
      <c r="V3127" s="63">
        <v>0</v>
      </c>
      <c r="W3127" s="63">
        <v>0</v>
      </c>
      <c r="X3127" s="63">
        <v>0</v>
      </c>
      <c r="Y3127" s="63">
        <v>0</v>
      </c>
      <c r="Z3127" s="63">
        <v>0</v>
      </c>
      <c r="AA3127" s="63">
        <v>0</v>
      </c>
      <c r="AB3127" s="63">
        <v>0</v>
      </c>
      <c r="AC3127" s="63">
        <v>0</v>
      </c>
      <c r="AD3127" s="63">
        <v>0</v>
      </c>
      <c r="AE3127" s="63">
        <v>0</v>
      </c>
      <c r="AF3127" s="63">
        <v>0</v>
      </c>
      <c r="AG3127" s="63">
        <v>0</v>
      </c>
      <c r="AH3127" s="63">
        <v>0</v>
      </c>
      <c r="AI3127" s="63">
        <v>0</v>
      </c>
      <c r="AJ3127" s="63">
        <v>0</v>
      </c>
      <c r="AK3127" s="63">
        <v>0</v>
      </c>
      <c r="AL3127" s="63">
        <v>0</v>
      </c>
      <c r="AM3127" s="63">
        <v>0</v>
      </c>
      <c r="AN3127" s="63">
        <v>0</v>
      </c>
      <c r="AO3127" s="63">
        <v>0</v>
      </c>
      <c r="AP3127" s="63">
        <v>0</v>
      </c>
      <c r="AQ3127" s="63">
        <v>0</v>
      </c>
      <c r="AR3127" s="63">
        <v>0</v>
      </c>
      <c r="AS3127" s="63">
        <v>0</v>
      </c>
      <c r="AT3127" s="63">
        <v>0</v>
      </c>
      <c r="AU3127" s="63">
        <v>0</v>
      </c>
      <c r="AV3127" s="63">
        <v>0</v>
      </c>
      <c r="AW3127" s="63">
        <v>0</v>
      </c>
      <c r="AX3127" s="63">
        <v>0</v>
      </c>
      <c r="AY3127" s="63">
        <v>0</v>
      </c>
      <c r="BA3127" s="5">
        <f>IF(Q3127&gt;0,RANK(Q3127,(N3127:P3127,Q3127:AE3127)),0)</f>
        <v>3</v>
      </c>
      <c r="BB3127" s="5">
        <f>IF(R3127&gt;0,RANK(R3127,(N3127:P3127,Q3127:AE3127)),0)</f>
        <v>4</v>
      </c>
      <c r="BC3127" s="5">
        <f>IF(T3127&gt;0,RANK(T3127,(N3127:P3127,Q3127:AE3127)),0)</f>
        <v>0</v>
      </c>
      <c r="BD3127" s="5">
        <f>IF(S3127&gt;0,RANK(S3127,(N3127:P3127,Q3127:AE3127)),0)</f>
        <v>0</v>
      </c>
      <c r="BE3127" s="2">
        <f t="shared" si="1194"/>
        <v>4.4430825800520915E-3</v>
      </c>
      <c r="BF3127" s="2">
        <f t="shared" si="1195"/>
        <v>2.6045656503753639E-3</v>
      </c>
      <c r="BG3127" s="2">
        <f t="shared" si="1196"/>
        <v>0</v>
      </c>
      <c r="BH3127" s="2">
        <f t="shared" si="1197"/>
        <v>0</v>
      </c>
      <c r="BJ3127" t="s">
        <v>1718</v>
      </c>
      <c r="BK3127" t="s">
        <v>2356</v>
      </c>
      <c r="BL3127">
        <v>3</v>
      </c>
      <c r="BN3127" s="112">
        <v>54</v>
      </c>
      <c r="BO3127" s="114">
        <v>47</v>
      </c>
      <c r="BP3127" s="118">
        <f t="shared" si="1200"/>
        <v>54047</v>
      </c>
      <c r="BQ3127" s="118">
        <f t="shared" si="1199"/>
        <v>54047</v>
      </c>
      <c r="BR3127" s="5" t="s">
        <v>3151</v>
      </c>
      <c r="CD3127" s="63">
        <f t="shared" si="1198"/>
        <v>6527</v>
      </c>
      <c r="CK3127" s="63"/>
      <c r="CT3127" s="8"/>
    </row>
    <row r="3128" spans="1:98" ht="15" hidden="1" customHeight="1" outlineLevel="1">
      <c r="A3128" t="s">
        <v>1825</v>
      </c>
      <c r="B3128" t="s">
        <v>2356</v>
      </c>
      <c r="C3128" s="1">
        <f t="shared" si="1189"/>
        <v>25794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0</v>
      </c>
      <c r="G3128" s="129">
        <f t="shared" si="1187"/>
        <v>7399</v>
      </c>
      <c r="H3128" s="134">
        <f t="shared" si="1188"/>
        <v>0.2868496549585175</v>
      </c>
      <c r="I3128" s="2"/>
      <c r="J3128" s="2">
        <f t="shared" si="1190"/>
        <v>0.34508025122121422</v>
      </c>
      <c r="K3128" s="2">
        <f t="shared" si="1191"/>
        <v>0.63192990617973177</v>
      </c>
      <c r="L3128" s="2">
        <f t="shared" si="1192"/>
        <v>0</v>
      </c>
      <c r="M3128" s="2">
        <f t="shared" si="1193"/>
        <v>2.2989842599054011E-2</v>
      </c>
      <c r="N3128" s="63">
        <v>8901</v>
      </c>
      <c r="O3128" s="63">
        <v>16300</v>
      </c>
      <c r="P3128" s="63">
        <v>0</v>
      </c>
      <c r="Q3128" s="63">
        <v>482</v>
      </c>
      <c r="R3128" s="63">
        <v>111</v>
      </c>
      <c r="S3128" s="63">
        <v>0</v>
      </c>
      <c r="T3128" s="63">
        <v>0</v>
      </c>
      <c r="U3128" s="63">
        <v>0</v>
      </c>
      <c r="V3128" s="63">
        <v>0</v>
      </c>
      <c r="W3128" s="63">
        <v>0</v>
      </c>
      <c r="X3128" s="63">
        <v>0</v>
      </c>
      <c r="Y3128" s="63">
        <v>0</v>
      </c>
      <c r="Z3128" s="63">
        <v>0</v>
      </c>
      <c r="AA3128" s="63">
        <v>0</v>
      </c>
      <c r="AB3128" s="63">
        <v>0</v>
      </c>
      <c r="AC3128" s="63">
        <v>0</v>
      </c>
      <c r="AD3128" s="63">
        <v>0</v>
      </c>
      <c r="AE3128" s="63">
        <v>0</v>
      </c>
      <c r="AF3128" s="63">
        <v>0</v>
      </c>
      <c r="AG3128" s="63">
        <v>0</v>
      </c>
      <c r="AH3128" s="63">
        <v>0</v>
      </c>
      <c r="AI3128" s="63">
        <v>0</v>
      </c>
      <c r="AJ3128" s="63">
        <v>0</v>
      </c>
      <c r="AK3128" s="63">
        <v>0</v>
      </c>
      <c r="AL3128" s="63">
        <v>0</v>
      </c>
      <c r="AM3128" s="63">
        <v>0</v>
      </c>
      <c r="AN3128" s="63">
        <v>0</v>
      </c>
      <c r="AO3128" s="63">
        <v>0</v>
      </c>
      <c r="AP3128" s="63">
        <v>0</v>
      </c>
      <c r="AQ3128" s="63">
        <v>0</v>
      </c>
      <c r="AR3128" s="63">
        <v>0</v>
      </c>
      <c r="AS3128" s="63">
        <v>0</v>
      </c>
      <c r="AT3128" s="63">
        <v>0</v>
      </c>
      <c r="AU3128" s="63">
        <v>0</v>
      </c>
      <c r="AV3128" s="63">
        <v>0</v>
      </c>
      <c r="AW3128" s="63">
        <v>0</v>
      </c>
      <c r="AX3128" s="63">
        <v>0</v>
      </c>
      <c r="AY3128" s="63">
        <v>0</v>
      </c>
      <c r="BA3128" s="5">
        <f>IF(Q3128&gt;0,RANK(Q3128,(N3128:P3128,Q3128:AE3128)),0)</f>
        <v>3</v>
      </c>
      <c r="BB3128" s="5">
        <f>IF(R3128&gt;0,RANK(R3128,(N3128:P3128,Q3128:AE3128)),0)</f>
        <v>4</v>
      </c>
      <c r="BC3128" s="5">
        <f>IF(T3128&gt;0,RANK(T3128,(N3128:P3128,Q3128:AE3128)),0)</f>
        <v>0</v>
      </c>
      <c r="BD3128" s="5">
        <f>IF(S3128&gt;0,RANK(S3128,(N3128:P3128,Q3128:AE3128)),0)</f>
        <v>0</v>
      </c>
      <c r="BE3128" s="2">
        <f t="shared" si="1194"/>
        <v>1.8686516244087771E-2</v>
      </c>
      <c r="BF3128" s="2">
        <f t="shared" si="1195"/>
        <v>4.3033263549662713E-3</v>
      </c>
      <c r="BG3128" s="2">
        <f t="shared" si="1196"/>
        <v>0</v>
      </c>
      <c r="BH3128" s="2">
        <f t="shared" si="1197"/>
        <v>0</v>
      </c>
      <c r="BJ3128" t="s">
        <v>1825</v>
      </c>
      <c r="BK3128" t="s">
        <v>2356</v>
      </c>
      <c r="BL3128">
        <v>1</v>
      </c>
      <c r="BN3128" s="112">
        <v>54</v>
      </c>
      <c r="BO3128" s="114">
        <v>49</v>
      </c>
      <c r="BP3128" s="118">
        <f t="shared" si="1200"/>
        <v>54049</v>
      </c>
      <c r="BQ3128" s="118">
        <f t="shared" si="1199"/>
        <v>54049</v>
      </c>
      <c r="BR3128" s="5" t="s">
        <v>3151</v>
      </c>
      <c r="CD3128" s="63">
        <f t="shared" si="1198"/>
        <v>25794</v>
      </c>
      <c r="CK3128" s="63"/>
      <c r="CT3128" s="8"/>
    </row>
    <row r="3129" spans="1:98" ht="15" hidden="1" customHeight="1" outlineLevel="1">
      <c r="A3129" t="s">
        <v>1846</v>
      </c>
      <c r="B3129" t="s">
        <v>2356</v>
      </c>
      <c r="C3129" s="1">
        <f t="shared" si="1189"/>
        <v>14080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0</v>
      </c>
      <c r="G3129" s="129">
        <f t="shared" si="1187"/>
        <v>6980</v>
      </c>
      <c r="H3129" s="134">
        <f t="shared" si="1188"/>
        <v>0.49573863636363635</v>
      </c>
      <c r="I3129" s="2"/>
      <c r="J3129" s="2">
        <f t="shared" si="1190"/>
        <v>0.24538352272727273</v>
      </c>
      <c r="K3129" s="2">
        <f t="shared" si="1191"/>
        <v>0.74112215909090906</v>
      </c>
      <c r="L3129" s="2">
        <f t="shared" si="1192"/>
        <v>0</v>
      </c>
      <c r="M3129" s="2">
        <f t="shared" si="1193"/>
        <v>1.3494318181818232E-2</v>
      </c>
      <c r="N3129" s="63">
        <v>3455</v>
      </c>
      <c r="O3129" s="63">
        <v>10435</v>
      </c>
      <c r="P3129" s="63">
        <v>0</v>
      </c>
      <c r="Q3129" s="63">
        <v>143</v>
      </c>
      <c r="R3129" s="63">
        <v>47</v>
      </c>
      <c r="S3129" s="63">
        <v>0</v>
      </c>
      <c r="T3129" s="63">
        <v>0</v>
      </c>
      <c r="U3129" s="63">
        <v>0</v>
      </c>
      <c r="V3129" s="63">
        <v>0</v>
      </c>
      <c r="W3129" s="63">
        <v>0</v>
      </c>
      <c r="X3129" s="63">
        <v>0</v>
      </c>
      <c r="Y3129" s="63">
        <v>0</v>
      </c>
      <c r="Z3129" s="63">
        <v>0</v>
      </c>
      <c r="AA3129" s="63">
        <v>0</v>
      </c>
      <c r="AB3129" s="63">
        <v>0</v>
      </c>
      <c r="AC3129" s="63">
        <v>0</v>
      </c>
      <c r="AD3129" s="63">
        <v>0</v>
      </c>
      <c r="AE3129" s="63">
        <v>0</v>
      </c>
      <c r="AF3129" s="63">
        <v>0</v>
      </c>
      <c r="AG3129" s="63">
        <v>0</v>
      </c>
      <c r="AH3129" s="63">
        <v>0</v>
      </c>
      <c r="AI3129" s="63">
        <v>0</v>
      </c>
      <c r="AJ3129" s="63">
        <v>0</v>
      </c>
      <c r="AK3129" s="63">
        <v>0</v>
      </c>
      <c r="AL3129" s="63">
        <v>0</v>
      </c>
      <c r="AM3129" s="63">
        <v>0</v>
      </c>
      <c r="AN3129" s="63">
        <v>0</v>
      </c>
      <c r="AO3129" s="63">
        <v>0</v>
      </c>
      <c r="AP3129" s="63">
        <v>0</v>
      </c>
      <c r="AQ3129" s="63">
        <v>0</v>
      </c>
      <c r="AR3129" s="63">
        <v>0</v>
      </c>
      <c r="AS3129" s="63">
        <v>0</v>
      </c>
      <c r="AT3129" s="63">
        <v>0</v>
      </c>
      <c r="AU3129" s="63">
        <v>0</v>
      </c>
      <c r="AV3129" s="63">
        <v>0</v>
      </c>
      <c r="AW3129" s="63">
        <v>0</v>
      </c>
      <c r="AX3129" s="63">
        <v>0</v>
      </c>
      <c r="AY3129" s="63">
        <v>0</v>
      </c>
      <c r="BA3129" s="5">
        <f>IF(Q3129&gt;0,RANK(Q3129,(N3129:P3129,Q3129:AE3129)),0)</f>
        <v>3</v>
      </c>
      <c r="BB3129" s="5">
        <f>IF(R3129&gt;0,RANK(R3129,(N3129:P3129,Q3129:AE3129)),0)</f>
        <v>4</v>
      </c>
      <c r="BC3129" s="5">
        <f>IF(T3129&gt;0,RANK(T3129,(N3129:P3129,Q3129:AE3129)),0)</f>
        <v>0</v>
      </c>
      <c r="BD3129" s="5">
        <f>IF(S3129&gt;0,RANK(S3129,(N3129:P3129,Q3129:AE3129)),0)</f>
        <v>0</v>
      </c>
      <c r="BE3129" s="2">
        <f t="shared" si="1194"/>
        <v>1.015625E-2</v>
      </c>
      <c r="BF3129" s="2">
        <f t="shared" si="1195"/>
        <v>3.3380681818181816E-3</v>
      </c>
      <c r="BG3129" s="2">
        <f t="shared" si="1196"/>
        <v>0</v>
      </c>
      <c r="BH3129" s="2">
        <f t="shared" si="1197"/>
        <v>0</v>
      </c>
      <c r="BJ3129" t="s">
        <v>1846</v>
      </c>
      <c r="BK3129" t="s">
        <v>2356</v>
      </c>
      <c r="BL3129">
        <v>1</v>
      </c>
      <c r="BN3129" s="112">
        <v>54</v>
      </c>
      <c r="BO3129" s="114">
        <v>51</v>
      </c>
      <c r="BP3129" s="118">
        <f t="shared" si="1200"/>
        <v>54051</v>
      </c>
      <c r="BQ3129" s="118">
        <f t="shared" si="1199"/>
        <v>54051</v>
      </c>
      <c r="BR3129" s="5" t="s">
        <v>3151</v>
      </c>
      <c r="CD3129" s="63">
        <f t="shared" si="1198"/>
        <v>14080</v>
      </c>
      <c r="CK3129" s="63"/>
      <c r="CT3129" s="8"/>
    </row>
    <row r="3130" spans="1:98" ht="15" hidden="1" customHeight="1" outlineLevel="1">
      <c r="A3130" t="s">
        <v>1941</v>
      </c>
      <c r="B3130" t="s">
        <v>2356</v>
      </c>
      <c r="C3130" s="1">
        <f t="shared" si="1189"/>
        <v>11203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0</v>
      </c>
      <c r="G3130" s="129">
        <f t="shared" si="1187"/>
        <v>5965</v>
      </c>
      <c r="H3130" s="134">
        <f t="shared" si="1188"/>
        <v>0.53244666607158797</v>
      </c>
      <c r="I3130" s="2"/>
      <c r="J3130" s="2">
        <f t="shared" si="1190"/>
        <v>0.22547531911095242</v>
      </c>
      <c r="K3130" s="2">
        <f t="shared" si="1191"/>
        <v>0.75792198518254039</v>
      </c>
      <c r="L3130" s="2">
        <f t="shared" si="1192"/>
        <v>0</v>
      </c>
      <c r="M3130" s="2">
        <f t="shared" si="1193"/>
        <v>1.6602695706507187E-2</v>
      </c>
      <c r="N3130" s="63">
        <v>2526</v>
      </c>
      <c r="O3130" s="63">
        <v>8491</v>
      </c>
      <c r="P3130" s="63">
        <v>0</v>
      </c>
      <c r="Q3130" s="63">
        <v>150</v>
      </c>
      <c r="R3130" s="63">
        <v>36</v>
      </c>
      <c r="S3130" s="63">
        <v>0</v>
      </c>
      <c r="T3130" s="63">
        <v>0</v>
      </c>
      <c r="U3130" s="63">
        <v>0</v>
      </c>
      <c r="V3130" s="63">
        <v>0</v>
      </c>
      <c r="W3130" s="63">
        <v>0</v>
      </c>
      <c r="X3130" s="63">
        <v>0</v>
      </c>
      <c r="Y3130" s="63">
        <v>0</v>
      </c>
      <c r="Z3130" s="63">
        <v>0</v>
      </c>
      <c r="AA3130" s="63">
        <v>0</v>
      </c>
      <c r="AB3130" s="63">
        <v>0</v>
      </c>
      <c r="AC3130" s="63">
        <v>0</v>
      </c>
      <c r="AD3130" s="63">
        <v>0</v>
      </c>
      <c r="AE3130" s="63">
        <v>0</v>
      </c>
      <c r="AF3130" s="63">
        <v>0</v>
      </c>
      <c r="AG3130" s="63">
        <v>0</v>
      </c>
      <c r="AH3130" s="63">
        <v>0</v>
      </c>
      <c r="AI3130" s="63">
        <v>0</v>
      </c>
      <c r="AJ3130" s="63">
        <v>0</v>
      </c>
      <c r="AK3130" s="63">
        <v>0</v>
      </c>
      <c r="AL3130" s="63">
        <v>0</v>
      </c>
      <c r="AM3130" s="63">
        <v>0</v>
      </c>
      <c r="AN3130" s="63">
        <v>0</v>
      </c>
      <c r="AO3130" s="63">
        <v>0</v>
      </c>
      <c r="AP3130" s="63">
        <v>0</v>
      </c>
      <c r="AQ3130" s="63">
        <v>0</v>
      </c>
      <c r="AR3130" s="63">
        <v>0</v>
      </c>
      <c r="AS3130" s="63">
        <v>0</v>
      </c>
      <c r="AT3130" s="63">
        <v>0</v>
      </c>
      <c r="AU3130" s="63">
        <v>0</v>
      </c>
      <c r="AV3130" s="63">
        <v>0</v>
      </c>
      <c r="AW3130" s="63">
        <v>0</v>
      </c>
      <c r="AX3130" s="63">
        <v>0</v>
      </c>
      <c r="AY3130" s="63">
        <v>0</v>
      </c>
      <c r="BA3130" s="5">
        <f>IF(Q3130&gt;0,RANK(Q3130,(N3130:P3130,Q3130:AE3130)),0)</f>
        <v>3</v>
      </c>
      <c r="BB3130" s="5">
        <f>IF(R3130&gt;0,RANK(R3130,(N3130:P3130,Q3130:AE3130)),0)</f>
        <v>4</v>
      </c>
      <c r="BC3130" s="5">
        <f>IF(T3130&gt;0,RANK(T3130,(N3130:P3130,Q3130:AE3130)),0)</f>
        <v>0</v>
      </c>
      <c r="BD3130" s="5">
        <f>IF(S3130&gt;0,RANK(S3130,(N3130:P3130,Q3130:AE3130)),0)</f>
        <v>0</v>
      </c>
      <c r="BE3130" s="2">
        <f t="shared" si="1194"/>
        <v>1.3389270731054182E-2</v>
      </c>
      <c r="BF3130" s="2">
        <f t="shared" si="1195"/>
        <v>3.2134249754530038E-3</v>
      </c>
      <c r="BG3130" s="2">
        <f t="shared" si="1196"/>
        <v>0</v>
      </c>
      <c r="BH3130" s="2">
        <f t="shared" si="1197"/>
        <v>0</v>
      </c>
      <c r="BJ3130" t="s">
        <v>1941</v>
      </c>
      <c r="BK3130" t="s">
        <v>2356</v>
      </c>
      <c r="BL3130">
        <v>3</v>
      </c>
      <c r="BN3130" s="112">
        <v>54</v>
      </c>
      <c r="BO3130" s="114">
        <v>53</v>
      </c>
      <c r="BP3130" s="118">
        <f t="shared" si="1200"/>
        <v>54053</v>
      </c>
      <c r="BQ3130" s="118">
        <f t="shared" si="1199"/>
        <v>54053</v>
      </c>
      <c r="BR3130" s="5" t="s">
        <v>3151</v>
      </c>
      <c r="CD3130" s="63">
        <f t="shared" si="1198"/>
        <v>11203</v>
      </c>
      <c r="CK3130" s="63"/>
      <c r="CT3130" s="8"/>
    </row>
    <row r="3131" spans="1:98" ht="15" hidden="1" customHeight="1" outlineLevel="1">
      <c r="A3131" t="s">
        <v>449</v>
      </c>
      <c r="B3131" t="s">
        <v>2356</v>
      </c>
      <c r="C3131" s="1">
        <f t="shared" si="1189"/>
        <v>25134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0</v>
      </c>
      <c r="G3131" s="129">
        <f t="shared" si="1187"/>
        <v>13681</v>
      </c>
      <c r="H3131" s="134">
        <f t="shared" si="1188"/>
        <v>0.54432243176573569</v>
      </c>
      <c r="I3131" s="2"/>
      <c r="J3131" s="2">
        <f t="shared" si="1190"/>
        <v>0.22105514442587729</v>
      </c>
      <c r="K3131" s="2">
        <f t="shared" si="1191"/>
        <v>0.76537757619161295</v>
      </c>
      <c r="L3131" s="2">
        <f t="shared" si="1192"/>
        <v>0</v>
      </c>
      <c r="M3131" s="2">
        <f t="shared" si="1193"/>
        <v>1.3567279382509789E-2</v>
      </c>
      <c r="N3131" s="63">
        <v>5556</v>
      </c>
      <c r="O3131" s="63">
        <v>19237</v>
      </c>
      <c r="P3131" s="63">
        <v>0</v>
      </c>
      <c r="Q3131" s="63">
        <v>267</v>
      </c>
      <c r="R3131" s="63">
        <v>74</v>
      </c>
      <c r="S3131" s="63">
        <v>0</v>
      </c>
      <c r="T3131" s="63">
        <v>0</v>
      </c>
      <c r="U3131" s="63">
        <v>0</v>
      </c>
      <c r="V3131" s="63">
        <v>0</v>
      </c>
      <c r="W3131" s="63">
        <v>0</v>
      </c>
      <c r="X3131" s="63">
        <v>0</v>
      </c>
      <c r="Y3131" s="63">
        <v>0</v>
      </c>
      <c r="Z3131" s="63">
        <v>0</v>
      </c>
      <c r="AA3131" s="63">
        <v>0</v>
      </c>
      <c r="AB3131" s="63">
        <v>0</v>
      </c>
      <c r="AC3131" s="63">
        <v>0</v>
      </c>
      <c r="AD3131" s="63">
        <v>0</v>
      </c>
      <c r="AE3131" s="63">
        <v>0</v>
      </c>
      <c r="AF3131" s="63">
        <v>0</v>
      </c>
      <c r="AG3131" s="63">
        <v>0</v>
      </c>
      <c r="AH3131" s="63">
        <v>0</v>
      </c>
      <c r="AI3131" s="63">
        <v>0</v>
      </c>
      <c r="AJ3131" s="63">
        <v>0</v>
      </c>
      <c r="AK3131" s="63">
        <v>0</v>
      </c>
      <c r="AL3131" s="63">
        <v>0</v>
      </c>
      <c r="AM3131" s="63">
        <v>0</v>
      </c>
      <c r="AN3131" s="63">
        <v>0</v>
      </c>
      <c r="AO3131" s="63">
        <v>0</v>
      </c>
      <c r="AP3131" s="63">
        <v>0</v>
      </c>
      <c r="AQ3131" s="63">
        <v>0</v>
      </c>
      <c r="AR3131" s="63">
        <v>0</v>
      </c>
      <c r="AS3131" s="63">
        <v>0</v>
      </c>
      <c r="AT3131" s="63">
        <v>0</v>
      </c>
      <c r="AU3131" s="63">
        <v>0</v>
      </c>
      <c r="AV3131" s="63">
        <v>0</v>
      </c>
      <c r="AW3131" s="63">
        <v>0</v>
      </c>
      <c r="AX3131" s="63">
        <v>0</v>
      </c>
      <c r="AY3131" s="63">
        <v>0</v>
      </c>
      <c r="BA3131" s="5">
        <f>IF(Q3131&gt;0,RANK(Q3131,(N3131:P3131,Q3131:AE3131)),0)</f>
        <v>3</v>
      </c>
      <c r="BB3131" s="5">
        <f>IF(R3131&gt;0,RANK(R3131,(N3131:P3131,Q3131:AE3131)),0)</f>
        <v>4</v>
      </c>
      <c r="BC3131" s="5">
        <f>IF(T3131&gt;0,RANK(T3131,(N3131:P3131,Q3131:AE3131)),0)</f>
        <v>0</v>
      </c>
      <c r="BD3131" s="5">
        <f>IF(S3131&gt;0,RANK(S3131,(N3131:P3131,Q3131:AE3131)),0)</f>
        <v>0</v>
      </c>
      <c r="BE3131" s="2">
        <f t="shared" si="1194"/>
        <v>1.062306039627596E-2</v>
      </c>
      <c r="BF3131" s="2">
        <f t="shared" si="1195"/>
        <v>2.9442189862337871E-3</v>
      </c>
      <c r="BG3131" s="2">
        <f t="shared" si="1196"/>
        <v>0</v>
      </c>
      <c r="BH3131" s="2">
        <f t="shared" si="1197"/>
        <v>0</v>
      </c>
      <c r="BJ3131" t="s">
        <v>449</v>
      </c>
      <c r="BK3131" t="s">
        <v>2356</v>
      </c>
      <c r="BL3131">
        <v>3</v>
      </c>
      <c r="BN3131" s="112">
        <v>54</v>
      </c>
      <c r="BO3131" s="114">
        <v>55</v>
      </c>
      <c r="BP3131" s="118">
        <f t="shared" si="1200"/>
        <v>54055</v>
      </c>
      <c r="BQ3131" s="118">
        <f t="shared" si="1199"/>
        <v>54055</v>
      </c>
      <c r="BR3131" s="5" t="s">
        <v>3151</v>
      </c>
      <c r="CK3131" s="63"/>
      <c r="CT3131" s="8"/>
    </row>
    <row r="3132" spans="1:98" ht="15" hidden="1" customHeight="1" outlineLevel="1">
      <c r="A3132" t="s">
        <v>1872</v>
      </c>
      <c r="B3132" t="s">
        <v>2356</v>
      </c>
      <c r="C3132" s="1">
        <f t="shared" si="1189"/>
        <v>12872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0</v>
      </c>
      <c r="G3132" s="129">
        <f t="shared" si="1187"/>
        <v>7380</v>
      </c>
      <c r="H3132" s="134">
        <f t="shared" si="1188"/>
        <v>0.57333747669359847</v>
      </c>
      <c r="I3132" s="2"/>
      <c r="J3132" s="2">
        <f t="shared" si="1190"/>
        <v>0.20665009322560596</v>
      </c>
      <c r="K3132" s="2">
        <f t="shared" si="1191"/>
        <v>0.77998756991920448</v>
      </c>
      <c r="L3132" s="2">
        <f t="shared" si="1192"/>
        <v>0</v>
      </c>
      <c r="M3132" s="2">
        <f t="shared" si="1193"/>
        <v>1.3362336855189616E-2</v>
      </c>
      <c r="N3132" s="63">
        <v>2660</v>
      </c>
      <c r="O3132" s="63">
        <v>10040</v>
      </c>
      <c r="P3132" s="63">
        <v>0</v>
      </c>
      <c r="Q3132" s="63">
        <v>148</v>
      </c>
      <c r="R3132" s="63">
        <v>24</v>
      </c>
      <c r="S3132" s="63">
        <v>0</v>
      </c>
      <c r="T3132" s="63">
        <v>0</v>
      </c>
      <c r="U3132" s="63">
        <v>0</v>
      </c>
      <c r="V3132" s="63">
        <v>0</v>
      </c>
      <c r="W3132" s="63">
        <v>0</v>
      </c>
      <c r="X3132" s="63">
        <v>0</v>
      </c>
      <c r="Y3132" s="63">
        <v>0</v>
      </c>
      <c r="Z3132" s="63">
        <v>0</v>
      </c>
      <c r="AA3132" s="63">
        <v>0</v>
      </c>
      <c r="AB3132" s="63">
        <v>0</v>
      </c>
      <c r="AC3132" s="63">
        <v>0</v>
      </c>
      <c r="AD3132" s="63">
        <v>0</v>
      </c>
      <c r="AE3132" s="63">
        <v>0</v>
      </c>
      <c r="AF3132" s="63">
        <v>0</v>
      </c>
      <c r="AG3132" s="63">
        <v>0</v>
      </c>
      <c r="AH3132" s="63">
        <v>0</v>
      </c>
      <c r="AI3132" s="63">
        <v>0</v>
      </c>
      <c r="AJ3132" s="63">
        <v>0</v>
      </c>
      <c r="AK3132" s="63">
        <v>0</v>
      </c>
      <c r="AL3132" s="63">
        <v>0</v>
      </c>
      <c r="AM3132" s="63">
        <v>0</v>
      </c>
      <c r="AN3132" s="63">
        <v>0</v>
      </c>
      <c r="AO3132" s="63">
        <v>0</v>
      </c>
      <c r="AP3132" s="63">
        <v>0</v>
      </c>
      <c r="AQ3132" s="63">
        <v>0</v>
      </c>
      <c r="AR3132" s="63">
        <v>0</v>
      </c>
      <c r="AS3132" s="63">
        <v>0</v>
      </c>
      <c r="AT3132" s="63">
        <v>0</v>
      </c>
      <c r="AU3132" s="63">
        <v>0</v>
      </c>
      <c r="AV3132" s="63">
        <v>0</v>
      </c>
      <c r="AW3132" s="63">
        <v>0</v>
      </c>
      <c r="AX3132" s="63">
        <v>0</v>
      </c>
      <c r="AY3132" s="63">
        <v>0</v>
      </c>
      <c r="BA3132" s="5">
        <f>IF(Q3132&gt;0,RANK(Q3132,(N3132:P3132,Q3132:AE3132)),0)</f>
        <v>3</v>
      </c>
      <c r="BB3132" s="5">
        <f>IF(R3132&gt;0,RANK(R3132,(N3132:P3132,Q3132:AE3132)),0)</f>
        <v>4</v>
      </c>
      <c r="BC3132" s="5">
        <f>IF(T3132&gt;0,RANK(T3132,(N3132:P3132,Q3132:AE3132)),0)</f>
        <v>0</v>
      </c>
      <c r="BD3132" s="5">
        <f>IF(S3132&gt;0,RANK(S3132,(N3132:P3132,Q3132:AE3132)),0)</f>
        <v>0</v>
      </c>
      <c r="BE3132" s="2">
        <f t="shared" si="1194"/>
        <v>1.1497824735860782E-2</v>
      </c>
      <c r="BF3132" s="2">
        <f t="shared" si="1195"/>
        <v>1.8645121193287756E-3</v>
      </c>
      <c r="BG3132" s="2">
        <f t="shared" si="1196"/>
        <v>0</v>
      </c>
      <c r="BH3132" s="2">
        <f t="shared" si="1197"/>
        <v>0</v>
      </c>
      <c r="BJ3132" t="s">
        <v>1872</v>
      </c>
      <c r="BK3132" t="s">
        <v>2356</v>
      </c>
      <c r="BL3132">
        <v>1</v>
      </c>
      <c r="BN3132" s="112">
        <v>54</v>
      </c>
      <c r="BO3132" s="114">
        <v>57</v>
      </c>
      <c r="BP3132" s="118">
        <f t="shared" si="1200"/>
        <v>54057</v>
      </c>
      <c r="BQ3132" s="118">
        <f t="shared" si="1199"/>
        <v>54057</v>
      </c>
      <c r="BR3132" s="5" t="s">
        <v>3151</v>
      </c>
      <c r="CD3132" s="63">
        <f t="shared" si="1198"/>
        <v>12872</v>
      </c>
      <c r="CK3132" s="63"/>
      <c r="CT3132" s="8"/>
    </row>
    <row r="3133" spans="1:98" ht="15" hidden="1" customHeight="1" outlineLevel="1">
      <c r="A3133" t="s">
        <v>741</v>
      </c>
      <c r="B3133" t="s">
        <v>2356</v>
      </c>
      <c r="C3133" s="1">
        <f t="shared" si="1189"/>
        <v>10022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0</v>
      </c>
      <c r="G3133" s="129">
        <f t="shared" si="1187"/>
        <v>7147</v>
      </c>
      <c r="H3133" s="134">
        <f t="shared" si="1188"/>
        <v>0.71313111155457998</v>
      </c>
      <c r="I3133" s="2"/>
      <c r="J3133" s="2">
        <f t="shared" si="1190"/>
        <v>0.13939333466373977</v>
      </c>
      <c r="K3133" s="2">
        <f t="shared" si="1191"/>
        <v>0.85252444621831969</v>
      </c>
      <c r="L3133" s="2">
        <f t="shared" si="1192"/>
        <v>0</v>
      </c>
      <c r="M3133" s="2">
        <f t="shared" si="1193"/>
        <v>8.0822191179406033E-3</v>
      </c>
      <c r="N3133" s="63">
        <v>1397</v>
      </c>
      <c r="O3133" s="63">
        <v>8544</v>
      </c>
      <c r="P3133" s="63">
        <v>0</v>
      </c>
      <c r="Q3133" s="63">
        <v>58</v>
      </c>
      <c r="R3133" s="63">
        <v>23</v>
      </c>
      <c r="S3133" s="63">
        <v>0</v>
      </c>
      <c r="T3133" s="63">
        <v>0</v>
      </c>
      <c r="U3133" s="63">
        <v>0</v>
      </c>
      <c r="V3133" s="63">
        <v>0</v>
      </c>
      <c r="W3133" s="63">
        <v>0</v>
      </c>
      <c r="X3133" s="63">
        <v>0</v>
      </c>
      <c r="Y3133" s="63">
        <v>0</v>
      </c>
      <c r="Z3133" s="63">
        <v>0</v>
      </c>
      <c r="AA3133" s="63">
        <v>0</v>
      </c>
      <c r="AB3133" s="63">
        <v>0</v>
      </c>
      <c r="AC3133" s="63">
        <v>0</v>
      </c>
      <c r="AD3133" s="63">
        <v>0</v>
      </c>
      <c r="AE3133" s="63">
        <v>0</v>
      </c>
      <c r="AF3133" s="63">
        <v>0</v>
      </c>
      <c r="AG3133" s="63">
        <v>0</v>
      </c>
      <c r="AH3133" s="63">
        <v>0</v>
      </c>
      <c r="AI3133" s="63">
        <v>0</v>
      </c>
      <c r="AJ3133" s="63">
        <v>0</v>
      </c>
      <c r="AK3133" s="63">
        <v>0</v>
      </c>
      <c r="AL3133" s="63">
        <v>0</v>
      </c>
      <c r="AM3133" s="63">
        <v>0</v>
      </c>
      <c r="AN3133" s="63">
        <v>0</v>
      </c>
      <c r="AO3133" s="63">
        <v>0</v>
      </c>
      <c r="AP3133" s="63">
        <v>0</v>
      </c>
      <c r="AQ3133" s="63">
        <v>0</v>
      </c>
      <c r="AR3133" s="63">
        <v>0</v>
      </c>
      <c r="AS3133" s="63">
        <v>0</v>
      </c>
      <c r="AT3133" s="63">
        <v>0</v>
      </c>
      <c r="AU3133" s="63">
        <v>0</v>
      </c>
      <c r="AV3133" s="63">
        <v>0</v>
      </c>
      <c r="AW3133" s="63">
        <v>0</v>
      </c>
      <c r="AX3133" s="63">
        <v>0</v>
      </c>
      <c r="AY3133" s="63">
        <v>0</v>
      </c>
      <c r="BA3133" s="5">
        <f>IF(Q3133&gt;0,RANK(Q3133,(N3133:P3133,Q3133:AE3133)),0)</f>
        <v>3</v>
      </c>
      <c r="BB3133" s="5">
        <f>IF(R3133&gt;0,RANK(R3133,(N3133:P3133,Q3133:AE3133)),0)</f>
        <v>4</v>
      </c>
      <c r="BC3133" s="5">
        <f>IF(T3133&gt;0,RANK(T3133,(N3133:P3133,Q3133:AE3133)),0)</f>
        <v>0</v>
      </c>
      <c r="BD3133" s="5">
        <f>IF(S3133&gt;0,RANK(S3133,(N3133:P3133,Q3133:AE3133)),0)</f>
        <v>0</v>
      </c>
      <c r="BE3133" s="2">
        <f t="shared" si="1194"/>
        <v>5.7872680103771704E-3</v>
      </c>
      <c r="BF3133" s="2">
        <f t="shared" si="1195"/>
        <v>2.2949511075633605E-3</v>
      </c>
      <c r="BG3133" s="2">
        <f t="shared" si="1196"/>
        <v>0</v>
      </c>
      <c r="BH3133" s="2">
        <f t="shared" si="1197"/>
        <v>0</v>
      </c>
      <c r="BJ3133" t="s">
        <v>741</v>
      </c>
      <c r="BK3133" t="s">
        <v>2356</v>
      </c>
      <c r="BL3133">
        <v>3</v>
      </c>
      <c r="BN3133" s="112">
        <v>54</v>
      </c>
      <c r="BO3133" s="114">
        <v>59</v>
      </c>
      <c r="BP3133" s="118">
        <f t="shared" si="1200"/>
        <v>54059</v>
      </c>
      <c r="BQ3133" s="118">
        <f t="shared" si="1199"/>
        <v>54059</v>
      </c>
      <c r="BR3133" s="5" t="s">
        <v>3151</v>
      </c>
      <c r="CD3133" s="63">
        <f t="shared" si="1198"/>
        <v>10022</v>
      </c>
      <c r="CK3133" s="63"/>
      <c r="CT3133" s="8"/>
    </row>
    <row r="3134" spans="1:98" ht="15" hidden="1" customHeight="1" outlineLevel="1">
      <c r="A3134" t="s">
        <v>265</v>
      </c>
      <c r="B3134" t="s">
        <v>2356</v>
      </c>
      <c r="C3134" s="1">
        <f t="shared" si="1189"/>
        <v>42072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0</v>
      </c>
      <c r="G3134" s="129">
        <f t="shared" si="1187"/>
        <v>521</v>
      </c>
      <c r="H3134" s="134">
        <f t="shared" si="1188"/>
        <v>1.2383532991062939E-2</v>
      </c>
      <c r="I3134" s="2"/>
      <c r="J3134" s="2">
        <f t="shared" si="1190"/>
        <v>0.48207834189009319</v>
      </c>
      <c r="K3134" s="2">
        <f t="shared" si="1191"/>
        <v>0.49446187488115612</v>
      </c>
      <c r="L3134" s="2">
        <f t="shared" si="1192"/>
        <v>0</v>
      </c>
      <c r="M3134" s="2">
        <f t="shared" si="1193"/>
        <v>2.3459783228750752E-2</v>
      </c>
      <c r="N3134" s="63">
        <v>20282</v>
      </c>
      <c r="O3134" s="63">
        <v>20803</v>
      </c>
      <c r="P3134" s="63">
        <v>0</v>
      </c>
      <c r="Q3134" s="63">
        <v>796</v>
      </c>
      <c r="R3134" s="63">
        <v>191</v>
      </c>
      <c r="S3134" s="63">
        <v>0</v>
      </c>
      <c r="T3134" s="63">
        <v>0</v>
      </c>
      <c r="U3134" s="63">
        <v>0</v>
      </c>
      <c r="V3134" s="63">
        <v>0</v>
      </c>
      <c r="W3134" s="63">
        <v>0</v>
      </c>
      <c r="X3134" s="63">
        <v>0</v>
      </c>
      <c r="Y3134" s="63">
        <v>0</v>
      </c>
      <c r="Z3134" s="63">
        <v>0</v>
      </c>
      <c r="AA3134" s="63">
        <v>0</v>
      </c>
      <c r="AB3134" s="63">
        <v>0</v>
      </c>
      <c r="AC3134" s="63">
        <v>0</v>
      </c>
      <c r="AD3134" s="63">
        <v>0</v>
      </c>
      <c r="AE3134" s="63">
        <v>0</v>
      </c>
      <c r="AF3134" s="63">
        <v>0</v>
      </c>
      <c r="AG3134" s="63">
        <v>0</v>
      </c>
      <c r="AH3134" s="63">
        <v>0</v>
      </c>
      <c r="AI3134" s="63">
        <v>0</v>
      </c>
      <c r="AJ3134" s="63">
        <v>0</v>
      </c>
      <c r="AK3134" s="63">
        <v>0</v>
      </c>
      <c r="AL3134" s="63">
        <v>0</v>
      </c>
      <c r="AM3134" s="63">
        <v>0</v>
      </c>
      <c r="AN3134" s="63">
        <v>0</v>
      </c>
      <c r="AO3134" s="63">
        <v>0</v>
      </c>
      <c r="AP3134" s="63">
        <v>0</v>
      </c>
      <c r="AQ3134" s="63">
        <v>0</v>
      </c>
      <c r="AR3134" s="63">
        <v>0</v>
      </c>
      <c r="AS3134" s="63">
        <v>0</v>
      </c>
      <c r="AT3134" s="63">
        <v>0</v>
      </c>
      <c r="AU3134" s="63">
        <v>0</v>
      </c>
      <c r="AV3134" s="63">
        <v>0</v>
      </c>
      <c r="AW3134" s="63">
        <v>0</v>
      </c>
      <c r="AX3134" s="63">
        <v>0</v>
      </c>
      <c r="AY3134" s="63">
        <v>0</v>
      </c>
      <c r="BA3134" s="5">
        <f>IF(Q3134&gt;0,RANK(Q3134,(N3134:P3134,Q3134:AE3134)),0)</f>
        <v>3</v>
      </c>
      <c r="BB3134" s="5">
        <f>IF(R3134&gt;0,RANK(R3134,(N3134:P3134,Q3134:AE3134)),0)</f>
        <v>4</v>
      </c>
      <c r="BC3134" s="5">
        <f>IF(T3134&gt;0,RANK(T3134,(N3134:P3134,Q3134:AE3134)),0)</f>
        <v>0</v>
      </c>
      <c r="BD3134" s="5">
        <f>IF(S3134&gt;0,RANK(S3134,(N3134:P3134,Q3134:AE3134)),0)</f>
        <v>0</v>
      </c>
      <c r="BE3134" s="2">
        <f t="shared" si="1194"/>
        <v>1.8919946757938771E-2</v>
      </c>
      <c r="BF3134" s="2">
        <f t="shared" si="1195"/>
        <v>4.5398364708119417E-3</v>
      </c>
      <c r="BG3134" s="2">
        <f t="shared" si="1196"/>
        <v>0</v>
      </c>
      <c r="BH3134" s="2">
        <f t="shared" si="1197"/>
        <v>0</v>
      </c>
      <c r="BJ3134" t="s">
        <v>265</v>
      </c>
      <c r="BK3134" t="s">
        <v>2356</v>
      </c>
      <c r="BL3134">
        <v>1</v>
      </c>
      <c r="BN3134" s="112">
        <v>54</v>
      </c>
      <c r="BO3134" s="114">
        <v>61</v>
      </c>
      <c r="BP3134" s="118">
        <f t="shared" si="1200"/>
        <v>54061</v>
      </c>
      <c r="BQ3134" s="118">
        <f t="shared" si="1199"/>
        <v>54061</v>
      </c>
      <c r="BR3134" s="5" t="s">
        <v>3151</v>
      </c>
      <c r="CK3134" s="63"/>
      <c r="CT3134" s="8"/>
    </row>
    <row r="3135" spans="1:98" ht="15" hidden="1" customHeight="1" outlineLevel="1">
      <c r="A3135" t="s">
        <v>643</v>
      </c>
      <c r="B3135" t="s">
        <v>2356</v>
      </c>
      <c r="C3135" s="1">
        <f t="shared" si="1189"/>
        <v>6490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29">
        <f t="shared" si="1187"/>
        <v>3723</v>
      </c>
      <c r="H3135" s="134">
        <f t="shared" si="1188"/>
        <v>0.57365177195685668</v>
      </c>
      <c r="I3135" s="2"/>
      <c r="J3135" s="2">
        <f t="shared" si="1190"/>
        <v>0.20724191063174113</v>
      </c>
      <c r="K3135" s="2">
        <f t="shared" si="1191"/>
        <v>0.78089368258859782</v>
      </c>
      <c r="L3135" s="2">
        <f t="shared" si="1192"/>
        <v>0</v>
      </c>
      <c r="M3135" s="2">
        <f t="shared" si="1193"/>
        <v>1.1864406779661052E-2</v>
      </c>
      <c r="N3135" s="63">
        <v>1345</v>
      </c>
      <c r="O3135" s="63">
        <v>5068</v>
      </c>
      <c r="P3135" s="63">
        <v>0</v>
      </c>
      <c r="Q3135" s="63">
        <v>64</v>
      </c>
      <c r="R3135" s="63">
        <v>13</v>
      </c>
      <c r="S3135" s="63">
        <v>0</v>
      </c>
      <c r="T3135" s="63">
        <v>0</v>
      </c>
      <c r="U3135" s="63">
        <v>0</v>
      </c>
      <c r="V3135" s="63">
        <v>0</v>
      </c>
      <c r="W3135" s="63">
        <v>0</v>
      </c>
      <c r="X3135" s="63">
        <v>0</v>
      </c>
      <c r="Y3135" s="63">
        <v>0</v>
      </c>
      <c r="Z3135" s="63">
        <v>0</v>
      </c>
      <c r="AA3135" s="63">
        <v>0</v>
      </c>
      <c r="AB3135" s="63">
        <v>0</v>
      </c>
      <c r="AC3135" s="63">
        <v>0</v>
      </c>
      <c r="AD3135" s="63">
        <v>0</v>
      </c>
      <c r="AE3135" s="63">
        <v>0</v>
      </c>
      <c r="AF3135" s="63">
        <v>0</v>
      </c>
      <c r="AG3135" s="63">
        <v>0</v>
      </c>
      <c r="AH3135" s="63">
        <v>0</v>
      </c>
      <c r="AI3135" s="63">
        <v>0</v>
      </c>
      <c r="AJ3135" s="63">
        <v>0</v>
      </c>
      <c r="AK3135" s="63">
        <v>0</v>
      </c>
      <c r="AL3135" s="63">
        <v>0</v>
      </c>
      <c r="AM3135" s="63">
        <v>0</v>
      </c>
      <c r="AN3135" s="63">
        <v>0</v>
      </c>
      <c r="AO3135" s="63">
        <v>0</v>
      </c>
      <c r="AP3135" s="63">
        <v>0</v>
      </c>
      <c r="AQ3135" s="63">
        <v>0</v>
      </c>
      <c r="AR3135" s="63">
        <v>0</v>
      </c>
      <c r="AS3135" s="63">
        <v>0</v>
      </c>
      <c r="AT3135" s="63">
        <v>0</v>
      </c>
      <c r="AU3135" s="63">
        <v>0</v>
      </c>
      <c r="AV3135" s="63">
        <v>0</v>
      </c>
      <c r="AW3135" s="63">
        <v>0</v>
      </c>
      <c r="AX3135" s="63">
        <v>0</v>
      </c>
      <c r="AY3135" s="63">
        <v>0</v>
      </c>
      <c r="BA3135" s="5">
        <f>IF(Q3135&gt;0,RANK(Q3135,(N3135:P3135,Q3135:AE3135)),0)</f>
        <v>3</v>
      </c>
      <c r="BB3135" s="5">
        <f>IF(R3135&gt;0,RANK(R3135,(N3135:P3135,Q3135:AE3135)),0)</f>
        <v>4</v>
      </c>
      <c r="BC3135" s="5">
        <f>IF(T3135&gt;0,RANK(T3135,(N3135:P3135,Q3135:AE3135)),0)</f>
        <v>0</v>
      </c>
      <c r="BD3135" s="5">
        <f>IF(S3135&gt;0,RANK(S3135,(N3135:P3135,Q3135:AE3135)),0)</f>
        <v>0</v>
      </c>
      <c r="BE3135" s="2">
        <f t="shared" si="1194"/>
        <v>9.861325115562404E-3</v>
      </c>
      <c r="BF3135" s="2">
        <f t="shared" si="1195"/>
        <v>2.0030816640986132E-3</v>
      </c>
      <c r="BG3135" s="2">
        <f t="shared" si="1196"/>
        <v>0</v>
      </c>
      <c r="BH3135" s="2">
        <f t="shared" si="1197"/>
        <v>0</v>
      </c>
      <c r="BJ3135" t="s">
        <v>643</v>
      </c>
      <c r="BK3135" t="s">
        <v>2356</v>
      </c>
      <c r="BL3135">
        <v>3</v>
      </c>
      <c r="BN3135" s="112">
        <v>54</v>
      </c>
      <c r="BO3135" s="114">
        <v>63</v>
      </c>
      <c r="BP3135" s="118">
        <f t="shared" si="1200"/>
        <v>54063</v>
      </c>
      <c r="BQ3135" s="118">
        <f t="shared" si="1199"/>
        <v>54063</v>
      </c>
      <c r="BR3135" s="5" t="s">
        <v>3151</v>
      </c>
      <c r="CD3135" s="63">
        <f t="shared" si="1198"/>
        <v>6490</v>
      </c>
      <c r="CK3135" s="63"/>
      <c r="CT3135" s="8"/>
    </row>
    <row r="3136" spans="1:98" ht="15" hidden="1" customHeight="1" outlineLevel="1">
      <c r="A3136" t="s">
        <v>1144</v>
      </c>
      <c r="B3136" t="s">
        <v>2356</v>
      </c>
      <c r="C3136" s="1">
        <f t="shared" ref="C3136:C3159" si="1201">SUM(N3136:AY3136)</f>
        <v>8695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0</v>
      </c>
      <c r="G3136" s="129">
        <f t="shared" si="1187"/>
        <v>4539</v>
      </c>
      <c r="H3136" s="134">
        <f t="shared" si="1188"/>
        <v>0.52202415181138584</v>
      </c>
      <c r="I3136" s="2"/>
      <c r="J3136" s="2">
        <f t="shared" ref="J3136:J3159" si="1202">IF($C3136=0,"-",N3136/$C3136)</f>
        <v>0.22978723404255319</v>
      </c>
      <c r="K3136" s="2">
        <f t="shared" ref="K3136:K3159" si="1203">IF($C3136=0,"-",O3136/$C3136)</f>
        <v>0.75181138585393903</v>
      </c>
      <c r="L3136" s="2">
        <f t="shared" ref="L3136:L3159" si="1204">IF($C3136=0,"-",P3136/$C3136)</f>
        <v>0</v>
      </c>
      <c r="M3136" s="2">
        <f t="shared" ref="M3136:M3159" si="1205">IF(C3136=0,"-",(1-J3136-K3136-L3136))</f>
        <v>1.8401380103507781E-2</v>
      </c>
      <c r="N3136" s="63">
        <v>1998</v>
      </c>
      <c r="O3136" s="63">
        <v>6537</v>
      </c>
      <c r="P3136" s="63">
        <v>0</v>
      </c>
      <c r="Q3136" s="63">
        <v>121</v>
      </c>
      <c r="R3136" s="63">
        <v>39</v>
      </c>
      <c r="S3136" s="63">
        <v>0</v>
      </c>
      <c r="T3136" s="63">
        <v>0</v>
      </c>
      <c r="U3136" s="63">
        <v>0</v>
      </c>
      <c r="V3136" s="63">
        <v>0</v>
      </c>
      <c r="W3136" s="63">
        <v>0</v>
      </c>
      <c r="X3136" s="63">
        <v>0</v>
      </c>
      <c r="Y3136" s="63">
        <v>0</v>
      </c>
      <c r="Z3136" s="63">
        <v>0</v>
      </c>
      <c r="AA3136" s="63">
        <v>0</v>
      </c>
      <c r="AB3136" s="63">
        <v>0</v>
      </c>
      <c r="AC3136" s="63">
        <v>0</v>
      </c>
      <c r="AD3136" s="63">
        <v>0</v>
      </c>
      <c r="AE3136" s="63">
        <v>0</v>
      </c>
      <c r="AF3136" s="63">
        <v>0</v>
      </c>
      <c r="AG3136" s="63">
        <v>0</v>
      </c>
      <c r="AH3136" s="63">
        <v>0</v>
      </c>
      <c r="AI3136" s="63">
        <v>0</v>
      </c>
      <c r="AJ3136" s="63">
        <v>0</v>
      </c>
      <c r="AK3136" s="63">
        <v>0</v>
      </c>
      <c r="AL3136" s="63">
        <v>0</v>
      </c>
      <c r="AM3136" s="63">
        <v>0</v>
      </c>
      <c r="AN3136" s="63">
        <v>0</v>
      </c>
      <c r="AO3136" s="63">
        <v>0</v>
      </c>
      <c r="AP3136" s="63">
        <v>0</v>
      </c>
      <c r="AQ3136" s="63">
        <v>0</v>
      </c>
      <c r="AR3136" s="63">
        <v>0</v>
      </c>
      <c r="AS3136" s="63">
        <v>0</v>
      </c>
      <c r="AT3136" s="63">
        <v>0</v>
      </c>
      <c r="AU3136" s="63">
        <v>0</v>
      </c>
      <c r="AV3136" s="63">
        <v>0</v>
      </c>
      <c r="AW3136" s="63">
        <v>0</v>
      </c>
      <c r="AX3136" s="63">
        <v>0</v>
      </c>
      <c r="AY3136" s="63">
        <v>0</v>
      </c>
      <c r="BA3136" s="5">
        <f>IF(Q3136&gt;0,RANK(Q3136,(N3136:P3136,Q3136:AE3136)),0)</f>
        <v>3</v>
      </c>
      <c r="BB3136" s="5">
        <f>IF(R3136&gt;0,RANK(R3136,(N3136:P3136,Q3136:AE3136)),0)</f>
        <v>4</v>
      </c>
      <c r="BC3136" s="5">
        <f>IF(T3136&gt;0,RANK(T3136,(N3136:P3136,Q3136:AE3136)),0)</f>
        <v>0</v>
      </c>
      <c r="BD3136" s="5">
        <f>IF(S3136&gt;0,RANK(S3136,(N3136:P3136,Q3136:AE3136)),0)</f>
        <v>0</v>
      </c>
      <c r="BE3136" s="2">
        <f t="shared" ref="BE3136:BE3159" si="1206">IF($C3136=0,"-",Q3136/$C3136)</f>
        <v>1.3916043703277746E-2</v>
      </c>
      <c r="BF3136" s="2">
        <f t="shared" ref="BF3136:BF3159" si="1207">IF($C3136=0,"-",R3136/$C3136)</f>
        <v>4.485336400230017E-3</v>
      </c>
      <c r="BG3136" s="2">
        <f t="shared" ref="BG3136:BG3159" si="1208">IF($C3136=0,"-",T3136/$C3136)</f>
        <v>0</v>
      </c>
      <c r="BH3136" s="2">
        <f t="shared" ref="BH3136:BH3159" si="1209">IF($C3136=0,"-",S3136/$C3136)</f>
        <v>0</v>
      </c>
      <c r="BJ3136" t="s">
        <v>1144</v>
      </c>
      <c r="BK3136" t="s">
        <v>2356</v>
      </c>
      <c r="BL3136">
        <v>2</v>
      </c>
      <c r="BN3136" s="112">
        <v>54</v>
      </c>
      <c r="BO3136" s="114">
        <v>65</v>
      </c>
      <c r="BP3136" s="118">
        <f t="shared" si="1200"/>
        <v>54065</v>
      </c>
      <c r="BQ3136" s="118">
        <f t="shared" si="1199"/>
        <v>54065</v>
      </c>
      <c r="BR3136" s="5" t="s">
        <v>3151</v>
      </c>
      <c r="CD3136" s="63">
        <f t="shared" si="1198"/>
        <v>8695</v>
      </c>
      <c r="CK3136" s="63"/>
      <c r="CT3136" s="8"/>
    </row>
    <row r="3137" spans="1:98" ht="15" hidden="1" customHeight="1" outlineLevel="1">
      <c r="A3137" t="s">
        <v>2118</v>
      </c>
      <c r="B3137" t="s">
        <v>2356</v>
      </c>
      <c r="C3137" s="1">
        <f t="shared" si="1201"/>
        <v>10630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0</v>
      </c>
      <c r="G3137" s="129">
        <f t="shared" si="1187"/>
        <v>6053</v>
      </c>
      <c r="H3137" s="134">
        <f t="shared" si="1188"/>
        <v>0.56942615239887107</v>
      </c>
      <c r="I3137" s="2"/>
      <c r="J3137" s="2">
        <f t="shared" si="1202"/>
        <v>0.20940733772342426</v>
      </c>
      <c r="K3137" s="2">
        <f t="shared" si="1203"/>
        <v>0.77883349012229541</v>
      </c>
      <c r="L3137" s="2">
        <f t="shared" si="1204"/>
        <v>0</v>
      </c>
      <c r="M3137" s="2">
        <f t="shared" si="1205"/>
        <v>1.1759172154280351E-2</v>
      </c>
      <c r="N3137" s="63">
        <v>2226</v>
      </c>
      <c r="O3137" s="63">
        <v>8279</v>
      </c>
      <c r="P3137" s="63">
        <v>0</v>
      </c>
      <c r="Q3137" s="63">
        <v>105</v>
      </c>
      <c r="R3137" s="63">
        <v>20</v>
      </c>
      <c r="S3137" s="63">
        <v>0</v>
      </c>
      <c r="T3137" s="63">
        <v>0</v>
      </c>
      <c r="U3137" s="63">
        <v>0</v>
      </c>
      <c r="V3137" s="63">
        <v>0</v>
      </c>
      <c r="W3137" s="63">
        <v>0</v>
      </c>
      <c r="X3137" s="63">
        <v>0</v>
      </c>
      <c r="Y3137" s="63">
        <v>0</v>
      </c>
      <c r="Z3137" s="63">
        <v>0</v>
      </c>
      <c r="AA3137" s="63">
        <v>0</v>
      </c>
      <c r="AB3137" s="63">
        <v>0</v>
      </c>
      <c r="AC3137" s="63">
        <v>0</v>
      </c>
      <c r="AD3137" s="63">
        <v>0</v>
      </c>
      <c r="AE3137" s="63">
        <v>0</v>
      </c>
      <c r="AF3137" s="63">
        <v>0</v>
      </c>
      <c r="AG3137" s="63">
        <v>0</v>
      </c>
      <c r="AH3137" s="63">
        <v>0</v>
      </c>
      <c r="AI3137" s="63">
        <v>0</v>
      </c>
      <c r="AJ3137" s="63">
        <v>0</v>
      </c>
      <c r="AK3137" s="63">
        <v>0</v>
      </c>
      <c r="AL3137" s="63">
        <v>0</v>
      </c>
      <c r="AM3137" s="63">
        <v>0</v>
      </c>
      <c r="AN3137" s="63">
        <v>0</v>
      </c>
      <c r="AO3137" s="63">
        <v>0</v>
      </c>
      <c r="AP3137" s="63">
        <v>0</v>
      </c>
      <c r="AQ3137" s="63">
        <v>0</v>
      </c>
      <c r="AR3137" s="63">
        <v>0</v>
      </c>
      <c r="AS3137" s="63">
        <v>0</v>
      </c>
      <c r="AT3137" s="63">
        <v>0</v>
      </c>
      <c r="AU3137" s="63">
        <v>0</v>
      </c>
      <c r="AV3137" s="63">
        <v>0</v>
      </c>
      <c r="AW3137" s="63">
        <v>0</v>
      </c>
      <c r="AX3137" s="63">
        <v>0</v>
      </c>
      <c r="AY3137" s="63">
        <v>0</v>
      </c>
      <c r="BA3137" s="5">
        <f>IF(Q3137&gt;0,RANK(Q3137,(N3137:P3137,Q3137:AE3137)),0)</f>
        <v>3</v>
      </c>
      <c r="BB3137" s="5">
        <f>IF(R3137&gt;0,RANK(R3137,(N3137:P3137,Q3137:AE3137)),0)</f>
        <v>4</v>
      </c>
      <c r="BC3137" s="5">
        <f>IF(T3137&gt;0,RANK(T3137,(N3137:P3137,Q3137:AE3137)),0)</f>
        <v>0</v>
      </c>
      <c r="BD3137" s="5">
        <f>IF(S3137&gt;0,RANK(S3137,(N3137:P3137,Q3137:AE3137)),0)</f>
        <v>0</v>
      </c>
      <c r="BE3137" s="2">
        <f t="shared" si="1206"/>
        <v>9.8777046095954845E-3</v>
      </c>
      <c r="BF3137" s="2">
        <f t="shared" si="1207"/>
        <v>1.8814675446848542E-3</v>
      </c>
      <c r="BG3137" s="2">
        <f t="shared" si="1208"/>
        <v>0</v>
      </c>
      <c r="BH3137" s="2">
        <f t="shared" si="1209"/>
        <v>0</v>
      </c>
      <c r="BJ3137" t="s">
        <v>2118</v>
      </c>
      <c r="BK3137" t="s">
        <v>2356</v>
      </c>
      <c r="BL3137">
        <v>3</v>
      </c>
      <c r="BN3137" s="112">
        <v>54</v>
      </c>
      <c r="BO3137" s="114">
        <v>67</v>
      </c>
      <c r="BP3137" s="118">
        <f t="shared" si="1200"/>
        <v>54067</v>
      </c>
      <c r="BQ3137" s="118">
        <f t="shared" si="1199"/>
        <v>54067</v>
      </c>
      <c r="BR3137" s="5" t="s">
        <v>3151</v>
      </c>
      <c r="CD3137" s="63">
        <f t="shared" si="1198"/>
        <v>10630</v>
      </c>
      <c r="CK3137" s="63"/>
      <c r="CT3137" s="8"/>
    </row>
    <row r="3138" spans="1:98" ht="15" hidden="1" customHeight="1" outlineLevel="1">
      <c r="A3138" t="s">
        <v>735</v>
      </c>
      <c r="B3138" t="s">
        <v>2356</v>
      </c>
      <c r="C3138" s="1">
        <f t="shared" si="1201"/>
        <v>19898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0</v>
      </c>
      <c r="G3138" s="129">
        <f t="shared" si="1187"/>
        <v>5131</v>
      </c>
      <c r="H3138" s="134">
        <f t="shared" si="1188"/>
        <v>0.25786511207156498</v>
      </c>
      <c r="I3138" s="2"/>
      <c r="J3138" s="2">
        <f t="shared" si="1202"/>
        <v>0.36300130666398633</v>
      </c>
      <c r="K3138" s="2">
        <f t="shared" si="1203"/>
        <v>0.62086641873555126</v>
      </c>
      <c r="L3138" s="2">
        <f t="shared" si="1204"/>
        <v>0</v>
      </c>
      <c r="M3138" s="2">
        <f t="shared" si="1205"/>
        <v>1.6132274600462404E-2</v>
      </c>
      <c r="N3138" s="63">
        <v>7223</v>
      </c>
      <c r="O3138" s="63">
        <v>12354</v>
      </c>
      <c r="P3138" s="63">
        <v>0</v>
      </c>
      <c r="Q3138" s="63">
        <v>259</v>
      </c>
      <c r="R3138" s="63">
        <v>62</v>
      </c>
      <c r="S3138" s="63">
        <v>0</v>
      </c>
      <c r="T3138" s="63">
        <v>0</v>
      </c>
      <c r="U3138" s="63">
        <v>0</v>
      </c>
      <c r="V3138" s="63">
        <v>0</v>
      </c>
      <c r="W3138" s="63">
        <v>0</v>
      </c>
      <c r="X3138" s="63">
        <v>0</v>
      </c>
      <c r="Y3138" s="63">
        <v>0</v>
      </c>
      <c r="Z3138" s="63">
        <v>0</v>
      </c>
      <c r="AA3138" s="63">
        <v>0</v>
      </c>
      <c r="AB3138" s="63">
        <v>0</v>
      </c>
      <c r="AC3138" s="63">
        <v>0</v>
      </c>
      <c r="AD3138" s="63">
        <v>0</v>
      </c>
      <c r="AE3138" s="63">
        <v>0</v>
      </c>
      <c r="AF3138" s="63">
        <v>0</v>
      </c>
      <c r="AG3138" s="63">
        <v>0</v>
      </c>
      <c r="AH3138" s="63">
        <v>0</v>
      </c>
      <c r="AI3138" s="63">
        <v>0</v>
      </c>
      <c r="AJ3138" s="63">
        <v>0</v>
      </c>
      <c r="AK3138" s="63">
        <v>0</v>
      </c>
      <c r="AL3138" s="63">
        <v>0</v>
      </c>
      <c r="AM3138" s="63">
        <v>0</v>
      </c>
      <c r="AN3138" s="63">
        <v>0</v>
      </c>
      <c r="AO3138" s="63">
        <v>0</v>
      </c>
      <c r="AP3138" s="63">
        <v>0</v>
      </c>
      <c r="AQ3138" s="63">
        <v>0</v>
      </c>
      <c r="AR3138" s="63">
        <v>0</v>
      </c>
      <c r="AS3138" s="63">
        <v>0</v>
      </c>
      <c r="AT3138" s="63">
        <v>0</v>
      </c>
      <c r="AU3138" s="63">
        <v>0</v>
      </c>
      <c r="AV3138" s="63">
        <v>0</v>
      </c>
      <c r="AW3138" s="63">
        <v>0</v>
      </c>
      <c r="AX3138" s="63">
        <v>0</v>
      </c>
      <c r="AY3138" s="63">
        <v>0</v>
      </c>
      <c r="BA3138" s="5">
        <f>IF(Q3138&gt;0,RANK(Q3138,(N3138:P3138,Q3138:AE3138)),0)</f>
        <v>3</v>
      </c>
      <c r="BB3138" s="5">
        <f>IF(R3138&gt;0,RANK(R3138,(N3138:P3138,Q3138:AE3138)),0)</f>
        <v>4</v>
      </c>
      <c r="BC3138" s="5">
        <f>IF(T3138&gt;0,RANK(T3138,(N3138:P3138,Q3138:AE3138)),0)</f>
        <v>0</v>
      </c>
      <c r="BD3138" s="5">
        <f>IF(S3138&gt;0,RANK(S3138,(N3138:P3138,Q3138:AE3138)),0)</f>
        <v>0</v>
      </c>
      <c r="BE3138" s="2">
        <f t="shared" si="1206"/>
        <v>1.3016383556136294E-2</v>
      </c>
      <c r="BF3138" s="2">
        <f t="shared" si="1207"/>
        <v>3.1158910443260628E-3</v>
      </c>
      <c r="BG3138" s="2">
        <f t="shared" si="1208"/>
        <v>0</v>
      </c>
      <c r="BH3138" s="2">
        <f t="shared" si="1209"/>
        <v>0</v>
      </c>
      <c r="BJ3138" t="s">
        <v>735</v>
      </c>
      <c r="BK3138" t="s">
        <v>2356</v>
      </c>
      <c r="BL3138">
        <v>1</v>
      </c>
      <c r="BN3138" s="112">
        <v>54</v>
      </c>
      <c r="BO3138" s="114">
        <v>69</v>
      </c>
      <c r="BP3138" s="118">
        <f t="shared" si="1200"/>
        <v>54069</v>
      </c>
      <c r="BQ3138" s="118">
        <f t="shared" si="1199"/>
        <v>54069</v>
      </c>
      <c r="BR3138" s="5" t="s">
        <v>3151</v>
      </c>
      <c r="CD3138" s="63">
        <f t="shared" si="1198"/>
        <v>19898</v>
      </c>
      <c r="CK3138" s="63"/>
      <c r="CT3138" s="8"/>
    </row>
    <row r="3139" spans="1:98" ht="15" hidden="1" customHeight="1" outlineLevel="1">
      <c r="A3139" t="s">
        <v>333</v>
      </c>
      <c r="B3139" t="s">
        <v>2356</v>
      </c>
      <c r="C3139" s="1">
        <f t="shared" si="1201"/>
        <v>3659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0</v>
      </c>
      <c r="G3139" s="129">
        <f t="shared" si="1187"/>
        <v>1962</v>
      </c>
      <c r="H3139" s="134">
        <f t="shared" si="1188"/>
        <v>0.53621207980322494</v>
      </c>
      <c r="I3139" s="2"/>
      <c r="J3139" s="2">
        <f t="shared" si="1202"/>
        <v>0.22410494670675049</v>
      </c>
      <c r="K3139" s="2">
        <f t="shared" si="1203"/>
        <v>0.76031702650997546</v>
      </c>
      <c r="L3139" s="2">
        <f t="shared" si="1204"/>
        <v>0</v>
      </c>
      <c r="M3139" s="2">
        <f t="shared" si="1205"/>
        <v>1.5578026783274024E-2</v>
      </c>
      <c r="N3139" s="63">
        <v>820</v>
      </c>
      <c r="O3139" s="63">
        <v>2782</v>
      </c>
      <c r="P3139" s="63">
        <v>0</v>
      </c>
      <c r="Q3139" s="63">
        <v>51</v>
      </c>
      <c r="R3139" s="63">
        <v>6</v>
      </c>
      <c r="S3139" s="63">
        <v>0</v>
      </c>
      <c r="T3139" s="63">
        <v>0</v>
      </c>
      <c r="U3139" s="63">
        <v>0</v>
      </c>
      <c r="V3139" s="63">
        <v>0</v>
      </c>
      <c r="W3139" s="63">
        <v>0</v>
      </c>
      <c r="X3139" s="63">
        <v>0</v>
      </c>
      <c r="Y3139" s="63">
        <v>0</v>
      </c>
      <c r="Z3139" s="63">
        <v>0</v>
      </c>
      <c r="AA3139" s="63">
        <v>0</v>
      </c>
      <c r="AB3139" s="63">
        <v>0</v>
      </c>
      <c r="AC3139" s="63">
        <v>0</v>
      </c>
      <c r="AD3139" s="63">
        <v>0</v>
      </c>
      <c r="AE3139" s="63">
        <v>0</v>
      </c>
      <c r="AF3139" s="63">
        <v>0</v>
      </c>
      <c r="AG3139" s="63">
        <v>0</v>
      </c>
      <c r="AH3139" s="63">
        <v>0</v>
      </c>
      <c r="AI3139" s="63">
        <v>0</v>
      </c>
      <c r="AJ3139" s="63">
        <v>0</v>
      </c>
      <c r="AK3139" s="63">
        <v>0</v>
      </c>
      <c r="AL3139" s="63">
        <v>0</v>
      </c>
      <c r="AM3139" s="63">
        <v>0</v>
      </c>
      <c r="AN3139" s="63">
        <v>0</v>
      </c>
      <c r="AO3139" s="63">
        <v>0</v>
      </c>
      <c r="AP3139" s="63">
        <v>0</v>
      </c>
      <c r="AQ3139" s="63">
        <v>0</v>
      </c>
      <c r="AR3139" s="63">
        <v>0</v>
      </c>
      <c r="AS3139" s="63">
        <v>0</v>
      </c>
      <c r="AT3139" s="63">
        <v>0</v>
      </c>
      <c r="AU3139" s="63">
        <v>0</v>
      </c>
      <c r="AV3139" s="63">
        <v>0</v>
      </c>
      <c r="AW3139" s="63">
        <v>0</v>
      </c>
      <c r="AX3139" s="63">
        <v>0</v>
      </c>
      <c r="AY3139" s="63">
        <v>0</v>
      </c>
      <c r="BA3139" s="5">
        <f>IF(Q3139&gt;0,RANK(Q3139,(N3139:P3139,Q3139:AE3139)),0)</f>
        <v>3</v>
      </c>
      <c r="BB3139" s="5">
        <f>IF(R3139&gt;0,RANK(R3139,(N3139:P3139,Q3139:AE3139)),0)</f>
        <v>4</v>
      </c>
      <c r="BC3139" s="5">
        <f>IF(T3139&gt;0,RANK(T3139,(N3139:P3139,Q3139:AE3139)),0)</f>
        <v>0</v>
      </c>
      <c r="BD3139" s="5">
        <f>IF(S3139&gt;0,RANK(S3139,(N3139:P3139,Q3139:AE3139)),0)</f>
        <v>0</v>
      </c>
      <c r="BE3139" s="2">
        <f t="shared" si="1206"/>
        <v>1.3938234490297895E-2</v>
      </c>
      <c r="BF3139" s="2">
        <f t="shared" si="1207"/>
        <v>1.6397922929762231E-3</v>
      </c>
      <c r="BG3139" s="2">
        <f t="shared" si="1208"/>
        <v>0</v>
      </c>
      <c r="BH3139" s="2">
        <f t="shared" si="1209"/>
        <v>0</v>
      </c>
      <c r="BJ3139" t="s">
        <v>333</v>
      </c>
      <c r="BK3139" t="s">
        <v>2356</v>
      </c>
      <c r="BL3139">
        <v>2</v>
      </c>
      <c r="BN3139" s="112">
        <v>54</v>
      </c>
      <c r="BO3139" s="114">
        <v>71</v>
      </c>
      <c r="BP3139" s="118">
        <f t="shared" si="1200"/>
        <v>54071</v>
      </c>
      <c r="BQ3139" s="118">
        <f t="shared" si="1199"/>
        <v>54071</v>
      </c>
      <c r="BR3139" s="5" t="s">
        <v>3151</v>
      </c>
      <c r="CD3139" s="63">
        <f t="shared" si="1198"/>
        <v>3659</v>
      </c>
      <c r="CK3139" s="63"/>
      <c r="CT3139" s="8"/>
    </row>
    <row r="3140" spans="1:98" ht="15" hidden="1" customHeight="1" outlineLevel="1">
      <c r="A3140" t="s">
        <v>941</v>
      </c>
      <c r="B3140" t="s">
        <v>2356</v>
      </c>
      <c r="C3140" s="1">
        <f t="shared" si="1201"/>
        <v>3491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0</v>
      </c>
      <c r="G3140" s="129">
        <f t="shared" si="1187"/>
        <v>2043</v>
      </c>
      <c r="H3140" s="134">
        <f t="shared" si="1188"/>
        <v>0.58521913491836153</v>
      </c>
      <c r="I3140" s="2"/>
      <c r="J3140" s="2">
        <f t="shared" si="1202"/>
        <v>0.20022916069894015</v>
      </c>
      <c r="K3140" s="2">
        <f t="shared" si="1203"/>
        <v>0.78544829561730167</v>
      </c>
      <c r="L3140" s="2">
        <f t="shared" si="1204"/>
        <v>0</v>
      </c>
      <c r="M3140" s="2">
        <f t="shared" si="1205"/>
        <v>1.4322543683758182E-2</v>
      </c>
      <c r="N3140" s="63">
        <v>699</v>
      </c>
      <c r="O3140" s="63">
        <v>2742</v>
      </c>
      <c r="P3140" s="63">
        <v>0</v>
      </c>
      <c r="Q3140" s="63">
        <v>35</v>
      </c>
      <c r="R3140" s="63">
        <v>15</v>
      </c>
      <c r="S3140" s="63">
        <v>0</v>
      </c>
      <c r="T3140" s="63">
        <v>0</v>
      </c>
      <c r="U3140" s="63">
        <v>0</v>
      </c>
      <c r="V3140" s="63">
        <v>0</v>
      </c>
      <c r="W3140" s="63">
        <v>0</v>
      </c>
      <c r="X3140" s="63">
        <v>0</v>
      </c>
      <c r="Y3140" s="63">
        <v>0</v>
      </c>
      <c r="Z3140" s="63">
        <v>0</v>
      </c>
      <c r="AA3140" s="63">
        <v>0</v>
      </c>
      <c r="AB3140" s="63">
        <v>0</v>
      </c>
      <c r="AC3140" s="63">
        <v>0</v>
      </c>
      <c r="AD3140" s="63">
        <v>0</v>
      </c>
      <c r="AE3140" s="63">
        <v>0</v>
      </c>
      <c r="AF3140" s="63">
        <v>0</v>
      </c>
      <c r="AG3140" s="63">
        <v>0</v>
      </c>
      <c r="AH3140" s="63">
        <v>0</v>
      </c>
      <c r="AI3140" s="63">
        <v>0</v>
      </c>
      <c r="AJ3140" s="63">
        <v>0</v>
      </c>
      <c r="AK3140" s="63">
        <v>0</v>
      </c>
      <c r="AL3140" s="63">
        <v>0</v>
      </c>
      <c r="AM3140" s="63">
        <v>0</v>
      </c>
      <c r="AN3140" s="63">
        <v>0</v>
      </c>
      <c r="AO3140" s="63">
        <v>0</v>
      </c>
      <c r="AP3140" s="63">
        <v>0</v>
      </c>
      <c r="AQ3140" s="63">
        <v>0</v>
      </c>
      <c r="AR3140" s="63">
        <v>0</v>
      </c>
      <c r="AS3140" s="63">
        <v>0</v>
      </c>
      <c r="AT3140" s="63">
        <v>0</v>
      </c>
      <c r="AU3140" s="63">
        <v>0</v>
      </c>
      <c r="AV3140" s="63">
        <v>0</v>
      </c>
      <c r="AW3140" s="63">
        <v>0</v>
      </c>
      <c r="AX3140" s="63">
        <v>0</v>
      </c>
      <c r="AY3140" s="63">
        <v>0</v>
      </c>
      <c r="BA3140" s="5">
        <f>IF(Q3140&gt;0,RANK(Q3140,(N3140:P3140,Q3140:AE3140)),0)</f>
        <v>3</v>
      </c>
      <c r="BB3140" s="5">
        <f>IF(R3140&gt;0,RANK(R3140,(N3140:P3140,Q3140:AE3140)),0)</f>
        <v>4</v>
      </c>
      <c r="BC3140" s="5">
        <f>IF(T3140&gt;0,RANK(T3140,(N3140:P3140,Q3140:AE3140)),0)</f>
        <v>0</v>
      </c>
      <c r="BD3140" s="5">
        <f>IF(S3140&gt;0,RANK(S3140,(N3140:P3140,Q3140:AE3140)),0)</f>
        <v>0</v>
      </c>
      <c r="BE3140" s="2">
        <f t="shared" si="1206"/>
        <v>1.0025780578630765E-2</v>
      </c>
      <c r="BF3140" s="2">
        <f t="shared" si="1207"/>
        <v>4.2967631051274704E-3</v>
      </c>
      <c r="BG3140" s="2">
        <f t="shared" si="1208"/>
        <v>0</v>
      </c>
      <c r="BH3140" s="2">
        <f t="shared" si="1209"/>
        <v>0</v>
      </c>
      <c r="BJ3140" t="s">
        <v>941</v>
      </c>
      <c r="BK3140" t="s">
        <v>2356</v>
      </c>
      <c r="BL3140">
        <v>1</v>
      </c>
      <c r="BN3140" s="112">
        <v>54</v>
      </c>
      <c r="BO3140" s="114">
        <v>73</v>
      </c>
      <c r="BP3140" s="118">
        <f t="shared" si="1200"/>
        <v>54073</v>
      </c>
      <c r="BQ3140" s="118">
        <f t="shared" si="1199"/>
        <v>54073</v>
      </c>
      <c r="BR3140" s="5" t="s">
        <v>3151</v>
      </c>
      <c r="CD3140" s="63">
        <f t="shared" si="1198"/>
        <v>3491</v>
      </c>
      <c r="CK3140" s="63"/>
      <c r="CT3140" s="8"/>
    </row>
    <row r="3141" spans="1:98" ht="15" hidden="1" customHeight="1" outlineLevel="1">
      <c r="A3141" t="s">
        <v>2625</v>
      </c>
      <c r="B3141" t="s">
        <v>2356</v>
      </c>
      <c r="C3141" s="1">
        <f t="shared" si="1201"/>
        <v>4008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0</v>
      </c>
      <c r="G3141" s="129">
        <f t="shared" si="1187"/>
        <v>1848</v>
      </c>
      <c r="H3141" s="134">
        <f t="shared" si="1188"/>
        <v>0.46107784431137727</v>
      </c>
      <c r="I3141" s="2"/>
      <c r="J3141" s="2">
        <f t="shared" si="1202"/>
        <v>0.26122754491017963</v>
      </c>
      <c r="K3141" s="2">
        <f t="shared" si="1203"/>
        <v>0.72230538922155685</v>
      </c>
      <c r="L3141" s="2">
        <f t="shared" si="1204"/>
        <v>0</v>
      </c>
      <c r="M3141" s="2">
        <f t="shared" si="1205"/>
        <v>1.646706586826352E-2</v>
      </c>
      <c r="N3141" s="63">
        <v>1047</v>
      </c>
      <c r="O3141" s="63">
        <v>2895</v>
      </c>
      <c r="P3141" s="63">
        <v>0</v>
      </c>
      <c r="Q3141" s="63">
        <v>44</v>
      </c>
      <c r="R3141" s="63">
        <v>22</v>
      </c>
      <c r="S3141" s="63">
        <v>0</v>
      </c>
      <c r="T3141" s="63">
        <v>0</v>
      </c>
      <c r="U3141" s="63">
        <v>0</v>
      </c>
      <c r="V3141" s="63">
        <v>0</v>
      </c>
      <c r="W3141" s="63">
        <v>0</v>
      </c>
      <c r="X3141" s="63">
        <v>0</v>
      </c>
      <c r="Y3141" s="63">
        <v>0</v>
      </c>
      <c r="Z3141" s="63">
        <v>0</v>
      </c>
      <c r="AA3141" s="63">
        <v>0</v>
      </c>
      <c r="AB3141" s="63">
        <v>0</v>
      </c>
      <c r="AC3141" s="63">
        <v>0</v>
      </c>
      <c r="AD3141" s="63">
        <v>0</v>
      </c>
      <c r="AE3141" s="63">
        <v>0</v>
      </c>
      <c r="AF3141" s="63">
        <v>0</v>
      </c>
      <c r="AG3141" s="63">
        <v>0</v>
      </c>
      <c r="AH3141" s="63">
        <v>0</v>
      </c>
      <c r="AI3141" s="63">
        <v>0</v>
      </c>
      <c r="AJ3141" s="63">
        <v>0</v>
      </c>
      <c r="AK3141" s="63">
        <v>0</v>
      </c>
      <c r="AL3141" s="63">
        <v>0</v>
      </c>
      <c r="AM3141" s="63">
        <v>0</v>
      </c>
      <c r="AN3141" s="63">
        <v>0</v>
      </c>
      <c r="AO3141" s="63">
        <v>0</v>
      </c>
      <c r="AP3141" s="63">
        <v>0</v>
      </c>
      <c r="AQ3141" s="63">
        <v>0</v>
      </c>
      <c r="AR3141" s="63">
        <v>0</v>
      </c>
      <c r="AS3141" s="63">
        <v>0</v>
      </c>
      <c r="AT3141" s="63">
        <v>0</v>
      </c>
      <c r="AU3141" s="63">
        <v>0</v>
      </c>
      <c r="AV3141" s="63">
        <v>0</v>
      </c>
      <c r="AW3141" s="63">
        <v>0</v>
      </c>
      <c r="AX3141" s="63">
        <v>0</v>
      </c>
      <c r="AY3141" s="63">
        <v>0</v>
      </c>
      <c r="BA3141" s="5">
        <f>IF(Q3141&gt;0,RANK(Q3141,(N3141:P3141,Q3141:AE3141)),0)</f>
        <v>3</v>
      </c>
      <c r="BB3141" s="5">
        <f>IF(R3141&gt;0,RANK(R3141,(N3141:P3141,Q3141:AE3141)),0)</f>
        <v>4</v>
      </c>
      <c r="BC3141" s="5">
        <f>IF(T3141&gt;0,RANK(T3141,(N3141:P3141,Q3141:AE3141)),0)</f>
        <v>0</v>
      </c>
      <c r="BD3141" s="5">
        <f>IF(S3141&gt;0,RANK(S3141,(N3141:P3141,Q3141:AE3141)),0)</f>
        <v>0</v>
      </c>
      <c r="BE3141" s="2">
        <f t="shared" si="1206"/>
        <v>1.0978043912175649E-2</v>
      </c>
      <c r="BF3141" s="2">
        <f t="shared" si="1207"/>
        <v>5.4890219560878245E-3</v>
      </c>
      <c r="BG3141" s="2">
        <f t="shared" si="1208"/>
        <v>0</v>
      </c>
      <c r="BH3141" s="2">
        <f t="shared" si="1209"/>
        <v>0</v>
      </c>
      <c r="BJ3141" t="s">
        <v>2625</v>
      </c>
      <c r="BK3141" t="s">
        <v>2356</v>
      </c>
      <c r="BL3141">
        <v>3</v>
      </c>
      <c r="BN3141" s="112">
        <v>54</v>
      </c>
      <c r="BO3141" s="114">
        <v>75</v>
      </c>
      <c r="BP3141" s="118">
        <f t="shared" si="1200"/>
        <v>54075</v>
      </c>
      <c r="BQ3141" s="118">
        <f t="shared" si="1199"/>
        <v>54075</v>
      </c>
      <c r="BR3141" s="5" t="s">
        <v>3151</v>
      </c>
      <c r="CD3141" s="63">
        <f t="shared" si="1198"/>
        <v>4008</v>
      </c>
      <c r="CK3141" s="63"/>
      <c r="CT3141" s="8"/>
    </row>
    <row r="3142" spans="1:98" ht="15" hidden="1" customHeight="1" outlineLevel="1">
      <c r="A3142" t="s">
        <v>2591</v>
      </c>
      <c r="B3142" t="s">
        <v>2356</v>
      </c>
      <c r="C3142" s="1">
        <f t="shared" si="1201"/>
        <v>14572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0</v>
      </c>
      <c r="G3142" s="129">
        <f t="shared" si="1187"/>
        <v>8027</v>
      </c>
      <c r="H3142" s="134">
        <f t="shared" si="1188"/>
        <v>0.55085094702168547</v>
      </c>
      <c r="I3142" s="2"/>
      <c r="J3142" s="2">
        <f t="shared" si="1202"/>
        <v>0.21706011528959648</v>
      </c>
      <c r="K3142" s="2">
        <f t="shared" si="1203"/>
        <v>0.76791106231128192</v>
      </c>
      <c r="L3142" s="2">
        <f t="shared" si="1204"/>
        <v>0</v>
      </c>
      <c r="M3142" s="2">
        <f t="shared" si="1205"/>
        <v>1.5028822399121622E-2</v>
      </c>
      <c r="N3142" s="63">
        <v>3163</v>
      </c>
      <c r="O3142" s="63">
        <v>11190</v>
      </c>
      <c r="P3142" s="63">
        <v>0</v>
      </c>
      <c r="Q3142" s="63">
        <v>167</v>
      </c>
      <c r="R3142" s="63">
        <v>52</v>
      </c>
      <c r="S3142" s="63">
        <v>0</v>
      </c>
      <c r="T3142" s="63">
        <v>0</v>
      </c>
      <c r="U3142" s="63">
        <v>0</v>
      </c>
      <c r="V3142" s="63">
        <v>0</v>
      </c>
      <c r="W3142" s="63">
        <v>0</v>
      </c>
      <c r="X3142" s="63">
        <v>0</v>
      </c>
      <c r="Y3142" s="63">
        <v>0</v>
      </c>
      <c r="Z3142" s="63">
        <v>0</v>
      </c>
      <c r="AA3142" s="63">
        <v>0</v>
      </c>
      <c r="AB3142" s="63">
        <v>0</v>
      </c>
      <c r="AC3142" s="63">
        <v>0</v>
      </c>
      <c r="AD3142" s="63">
        <v>0</v>
      </c>
      <c r="AE3142" s="63">
        <v>0</v>
      </c>
      <c r="AF3142" s="63">
        <v>0</v>
      </c>
      <c r="AG3142" s="63">
        <v>0</v>
      </c>
      <c r="AH3142" s="63">
        <v>0</v>
      </c>
      <c r="AI3142" s="63">
        <v>0</v>
      </c>
      <c r="AJ3142" s="63">
        <v>0</v>
      </c>
      <c r="AK3142" s="63">
        <v>0</v>
      </c>
      <c r="AL3142" s="63">
        <v>0</v>
      </c>
      <c r="AM3142" s="63">
        <v>0</v>
      </c>
      <c r="AN3142" s="63">
        <v>0</v>
      </c>
      <c r="AO3142" s="63">
        <v>0</v>
      </c>
      <c r="AP3142" s="63">
        <v>0</v>
      </c>
      <c r="AQ3142" s="63">
        <v>0</v>
      </c>
      <c r="AR3142" s="63">
        <v>0</v>
      </c>
      <c r="AS3142" s="63">
        <v>0</v>
      </c>
      <c r="AT3142" s="63">
        <v>0</v>
      </c>
      <c r="AU3142" s="63">
        <v>0</v>
      </c>
      <c r="AV3142" s="63">
        <v>0</v>
      </c>
      <c r="AW3142" s="63">
        <v>0</v>
      </c>
      <c r="AX3142" s="63">
        <v>0</v>
      </c>
      <c r="AY3142" s="63">
        <v>0</v>
      </c>
      <c r="BA3142" s="5">
        <f>IF(Q3142&gt;0,RANK(Q3142,(N3142:P3142,Q3142:AE3142)),0)</f>
        <v>3</v>
      </c>
      <c r="BB3142" s="5">
        <f>IF(R3142&gt;0,RANK(R3142,(N3142:P3142,Q3142:AE3142)),0)</f>
        <v>4</v>
      </c>
      <c r="BC3142" s="5">
        <f>IF(T3142&gt;0,RANK(T3142,(N3142:P3142,Q3142:AE3142)),0)</f>
        <v>0</v>
      </c>
      <c r="BD3142" s="5">
        <f>IF(S3142&gt;0,RANK(S3142,(N3142:P3142,Q3142:AE3142)),0)</f>
        <v>0</v>
      </c>
      <c r="BE3142" s="2">
        <f t="shared" si="1206"/>
        <v>1.1460334888827889E-2</v>
      </c>
      <c r="BF3142" s="2">
        <f t="shared" si="1207"/>
        <v>3.5684875102937139E-3</v>
      </c>
      <c r="BG3142" s="2">
        <f t="shared" si="1208"/>
        <v>0</v>
      </c>
      <c r="BH3142" s="2">
        <f t="shared" si="1209"/>
        <v>0</v>
      </c>
      <c r="BJ3142" t="s">
        <v>2591</v>
      </c>
      <c r="BK3142" t="s">
        <v>2356</v>
      </c>
      <c r="BL3142">
        <v>1</v>
      </c>
      <c r="BN3142" s="112">
        <v>54</v>
      </c>
      <c r="BO3142" s="114">
        <v>77</v>
      </c>
      <c r="BP3142" s="118">
        <f t="shared" si="1200"/>
        <v>54077</v>
      </c>
      <c r="BQ3142" s="118">
        <f t="shared" si="1199"/>
        <v>54077</v>
      </c>
      <c r="BR3142" s="5" t="s">
        <v>3151</v>
      </c>
      <c r="CD3142" s="63">
        <f t="shared" si="1198"/>
        <v>14572</v>
      </c>
      <c r="CK3142" s="63"/>
      <c r="CT3142" s="8"/>
    </row>
    <row r="3143" spans="1:98" ht="15" hidden="1" customHeight="1" outlineLevel="1">
      <c r="A3143" t="s">
        <v>954</v>
      </c>
      <c r="B3143" t="s">
        <v>2356</v>
      </c>
      <c r="C3143" s="1">
        <f t="shared" si="1201"/>
        <v>28501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0</v>
      </c>
      <c r="G3143" s="129">
        <f t="shared" si="1187"/>
        <v>12156</v>
      </c>
      <c r="H3143" s="134">
        <f t="shared" si="1188"/>
        <v>0.42651135047893057</v>
      </c>
      <c r="I3143" s="2"/>
      <c r="J3143" s="2">
        <f t="shared" si="1202"/>
        <v>0.27641135398757938</v>
      </c>
      <c r="K3143" s="2">
        <f t="shared" si="1203"/>
        <v>0.70292270446650995</v>
      </c>
      <c r="L3143" s="2">
        <f t="shared" si="1204"/>
        <v>0</v>
      </c>
      <c r="M3143" s="2">
        <f t="shared" si="1205"/>
        <v>2.0665941545910615E-2</v>
      </c>
      <c r="N3143" s="63">
        <v>7878</v>
      </c>
      <c r="O3143" s="63">
        <v>20034</v>
      </c>
      <c r="P3143" s="63">
        <v>0</v>
      </c>
      <c r="Q3143" s="63">
        <v>498</v>
      </c>
      <c r="R3143" s="63">
        <v>91</v>
      </c>
      <c r="S3143" s="63">
        <v>0</v>
      </c>
      <c r="T3143" s="63">
        <v>0</v>
      </c>
      <c r="U3143" s="63">
        <v>0</v>
      </c>
      <c r="V3143" s="63">
        <v>0</v>
      </c>
      <c r="W3143" s="63">
        <v>0</v>
      </c>
      <c r="X3143" s="63">
        <v>0</v>
      </c>
      <c r="Y3143" s="63">
        <v>0</v>
      </c>
      <c r="Z3143" s="63">
        <v>0</v>
      </c>
      <c r="AA3143" s="63">
        <v>0</v>
      </c>
      <c r="AB3143" s="63">
        <v>0</v>
      </c>
      <c r="AC3143" s="63">
        <v>0</v>
      </c>
      <c r="AD3143" s="63">
        <v>0</v>
      </c>
      <c r="AE3143" s="63">
        <v>0</v>
      </c>
      <c r="AF3143" s="63">
        <v>0</v>
      </c>
      <c r="AG3143" s="63">
        <v>0</v>
      </c>
      <c r="AH3143" s="63">
        <v>0</v>
      </c>
      <c r="AI3143" s="63">
        <v>0</v>
      </c>
      <c r="AJ3143" s="63">
        <v>0</v>
      </c>
      <c r="AK3143" s="63">
        <v>0</v>
      </c>
      <c r="AL3143" s="63">
        <v>0</v>
      </c>
      <c r="AM3143" s="63">
        <v>0</v>
      </c>
      <c r="AN3143" s="63">
        <v>0</v>
      </c>
      <c r="AO3143" s="63">
        <v>0</v>
      </c>
      <c r="AP3143" s="63">
        <v>0</v>
      </c>
      <c r="AQ3143" s="63">
        <v>0</v>
      </c>
      <c r="AR3143" s="63">
        <v>0</v>
      </c>
      <c r="AS3143" s="63">
        <v>0</v>
      </c>
      <c r="AT3143" s="63">
        <v>0</v>
      </c>
      <c r="AU3143" s="63">
        <v>0</v>
      </c>
      <c r="AV3143" s="63">
        <v>0</v>
      </c>
      <c r="AW3143" s="63">
        <v>0</v>
      </c>
      <c r="AX3143" s="63">
        <v>0</v>
      </c>
      <c r="AY3143" s="63">
        <v>0</v>
      </c>
      <c r="BA3143" s="5">
        <f>IF(Q3143&gt;0,RANK(Q3143,(N3143:P3143,Q3143:AE3143)),0)</f>
        <v>3</v>
      </c>
      <c r="BB3143" s="5">
        <f>IF(R3143&gt;0,RANK(R3143,(N3143:P3143,Q3143:AE3143)),0)</f>
        <v>4</v>
      </c>
      <c r="BC3143" s="5">
        <f>IF(T3143&gt;0,RANK(T3143,(N3143:P3143,Q3143:AE3143)),0)</f>
        <v>0</v>
      </c>
      <c r="BD3143" s="5">
        <f>IF(S3143&gt;0,RANK(S3143,(N3143:P3143,Q3143:AE3143)),0)</f>
        <v>0</v>
      </c>
      <c r="BE3143" s="2">
        <f t="shared" si="1206"/>
        <v>1.7473071120311569E-2</v>
      </c>
      <c r="BF3143" s="2">
        <f t="shared" si="1207"/>
        <v>3.192870425599102E-3</v>
      </c>
      <c r="BG3143" s="2">
        <f t="shared" si="1208"/>
        <v>0</v>
      </c>
      <c r="BH3143" s="2">
        <f t="shared" si="1209"/>
        <v>0</v>
      </c>
      <c r="BJ3143" t="s">
        <v>954</v>
      </c>
      <c r="BK3143" t="s">
        <v>2356</v>
      </c>
      <c r="BL3143">
        <v>2</v>
      </c>
      <c r="BN3143" s="112">
        <v>54</v>
      </c>
      <c r="BO3143" s="114">
        <v>79</v>
      </c>
      <c r="BP3143" s="118">
        <f t="shared" si="1200"/>
        <v>54079</v>
      </c>
      <c r="BQ3143" s="118">
        <f t="shared" si="1199"/>
        <v>54079</v>
      </c>
      <c r="BR3143" s="5" t="s">
        <v>3151</v>
      </c>
      <c r="CK3143" s="63"/>
      <c r="CT3143" s="8"/>
    </row>
    <row r="3144" spans="1:98" ht="15" hidden="1" customHeight="1" outlineLevel="1">
      <c r="A3144" t="s">
        <v>175</v>
      </c>
      <c r="B3144" t="s">
        <v>2356</v>
      </c>
      <c r="C3144" s="1">
        <f t="shared" si="1201"/>
        <v>33106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0</v>
      </c>
      <c r="G3144" s="129">
        <f t="shared" ref="G3144:G3207" si="1210">IF(C3144&gt;0,MAX(N3144:P3144)-LARGE(N3144:P3144,2),0)</f>
        <v>16691</v>
      </c>
      <c r="H3144" s="134">
        <f t="shared" ref="H3144:H3207" si="1211">IF(C3144&gt;0,G3144/C3144,0)</f>
        <v>0.50416842868362233</v>
      </c>
      <c r="I3144" s="2"/>
      <c r="J3144" s="2">
        <f t="shared" si="1202"/>
        <v>0.24110433154111038</v>
      </c>
      <c r="K3144" s="2">
        <f t="shared" si="1203"/>
        <v>0.74527276022473266</v>
      </c>
      <c r="L3144" s="2">
        <f t="shared" si="1204"/>
        <v>0</v>
      </c>
      <c r="M3144" s="2">
        <f t="shared" si="1205"/>
        <v>1.3622908234157016E-2</v>
      </c>
      <c r="N3144" s="63">
        <v>7982</v>
      </c>
      <c r="O3144" s="63">
        <v>24673</v>
      </c>
      <c r="P3144" s="63">
        <v>0</v>
      </c>
      <c r="Q3144" s="63">
        <v>356</v>
      </c>
      <c r="R3144" s="63">
        <v>95</v>
      </c>
      <c r="S3144" s="63">
        <v>0</v>
      </c>
      <c r="T3144" s="63">
        <v>0</v>
      </c>
      <c r="U3144" s="63">
        <v>0</v>
      </c>
      <c r="V3144" s="63">
        <v>0</v>
      </c>
      <c r="W3144" s="63">
        <v>0</v>
      </c>
      <c r="X3144" s="63">
        <v>0</v>
      </c>
      <c r="Y3144" s="63">
        <v>0</v>
      </c>
      <c r="Z3144" s="63">
        <v>0</v>
      </c>
      <c r="AA3144" s="63">
        <v>0</v>
      </c>
      <c r="AB3144" s="63">
        <v>0</v>
      </c>
      <c r="AC3144" s="63">
        <v>0</v>
      </c>
      <c r="AD3144" s="63">
        <v>0</v>
      </c>
      <c r="AE3144" s="63">
        <v>0</v>
      </c>
      <c r="AF3144" s="63">
        <v>0</v>
      </c>
      <c r="AG3144" s="63">
        <v>0</v>
      </c>
      <c r="AH3144" s="63">
        <v>0</v>
      </c>
      <c r="AI3144" s="63">
        <v>0</v>
      </c>
      <c r="AJ3144" s="63">
        <v>0</v>
      </c>
      <c r="AK3144" s="63">
        <v>0</v>
      </c>
      <c r="AL3144" s="63">
        <v>0</v>
      </c>
      <c r="AM3144" s="63">
        <v>0</v>
      </c>
      <c r="AN3144" s="63">
        <v>0</v>
      </c>
      <c r="AO3144" s="63">
        <v>0</v>
      </c>
      <c r="AP3144" s="63">
        <v>0</v>
      </c>
      <c r="AQ3144" s="63">
        <v>0</v>
      </c>
      <c r="AR3144" s="63">
        <v>0</v>
      </c>
      <c r="AS3144" s="63">
        <v>0</v>
      </c>
      <c r="AT3144" s="63">
        <v>0</v>
      </c>
      <c r="AU3144" s="63">
        <v>0</v>
      </c>
      <c r="AV3144" s="63">
        <v>0</v>
      </c>
      <c r="AW3144" s="63">
        <v>0</v>
      </c>
      <c r="AX3144" s="63">
        <v>0</v>
      </c>
      <c r="AY3144" s="63">
        <v>0</v>
      </c>
      <c r="BA3144" s="5">
        <f>IF(Q3144&gt;0,RANK(Q3144,(N3144:P3144,Q3144:AE3144)),0)</f>
        <v>3</v>
      </c>
      <c r="BB3144" s="5">
        <f>IF(R3144&gt;0,RANK(R3144,(N3144:P3144,Q3144:AE3144)),0)</f>
        <v>4</v>
      </c>
      <c r="BC3144" s="5">
        <f>IF(T3144&gt;0,RANK(T3144,(N3144:P3144,Q3144:AE3144)),0)</f>
        <v>0</v>
      </c>
      <c r="BD3144" s="5">
        <f>IF(S3144&gt;0,RANK(S3144,(N3144:P3144,Q3144:AE3144)),0)</f>
        <v>0</v>
      </c>
      <c r="BE3144" s="2">
        <f t="shared" si="1206"/>
        <v>1.0753337763547394E-2</v>
      </c>
      <c r="BF3144" s="2">
        <f t="shared" si="1207"/>
        <v>2.8695704706095571E-3</v>
      </c>
      <c r="BG3144" s="2">
        <f t="shared" si="1208"/>
        <v>0</v>
      </c>
      <c r="BH3144" s="2">
        <f t="shared" si="1209"/>
        <v>0</v>
      </c>
      <c r="BJ3144" t="s">
        <v>175</v>
      </c>
      <c r="BK3144" t="s">
        <v>2356</v>
      </c>
      <c r="BL3144">
        <v>3</v>
      </c>
      <c r="BN3144" s="112">
        <v>54</v>
      </c>
      <c r="BO3144" s="114">
        <v>81</v>
      </c>
      <c r="BP3144" s="118">
        <f t="shared" si="1200"/>
        <v>54081</v>
      </c>
      <c r="BQ3144" s="118">
        <f t="shared" si="1199"/>
        <v>54081</v>
      </c>
      <c r="BR3144" s="5" t="s">
        <v>3151</v>
      </c>
      <c r="CD3144" s="63">
        <f t="shared" si="1198"/>
        <v>33106</v>
      </c>
      <c r="CK3144" s="63"/>
      <c r="CT3144" s="8"/>
    </row>
    <row r="3145" spans="1:98" ht="15" hidden="1" customHeight="1" outlineLevel="1">
      <c r="A3145" t="s">
        <v>1459</v>
      </c>
      <c r="B3145" t="s">
        <v>2356</v>
      </c>
      <c r="C3145" s="1">
        <f t="shared" si="1201"/>
        <v>12200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0</v>
      </c>
      <c r="G3145" s="129">
        <f t="shared" si="1210"/>
        <v>5311</v>
      </c>
      <c r="H3145" s="134">
        <f t="shared" si="1211"/>
        <v>0.435327868852459</v>
      </c>
      <c r="I3145" s="2"/>
      <c r="J3145" s="2">
        <f t="shared" si="1202"/>
        <v>0.27557377049180326</v>
      </c>
      <c r="K3145" s="2">
        <f t="shared" si="1203"/>
        <v>0.71090163934426231</v>
      </c>
      <c r="L3145" s="2">
        <f t="shared" si="1204"/>
        <v>0</v>
      </c>
      <c r="M3145" s="2">
        <f t="shared" si="1205"/>
        <v>1.3524590163934369E-2</v>
      </c>
      <c r="N3145" s="63">
        <v>3362</v>
      </c>
      <c r="O3145" s="63">
        <v>8673</v>
      </c>
      <c r="P3145" s="63">
        <v>0</v>
      </c>
      <c r="Q3145" s="63">
        <v>125</v>
      </c>
      <c r="R3145" s="63">
        <v>40</v>
      </c>
      <c r="S3145" s="63">
        <v>0</v>
      </c>
      <c r="T3145" s="63">
        <v>0</v>
      </c>
      <c r="U3145" s="63">
        <v>0</v>
      </c>
      <c r="V3145" s="63">
        <v>0</v>
      </c>
      <c r="W3145" s="63">
        <v>0</v>
      </c>
      <c r="X3145" s="63">
        <v>0</v>
      </c>
      <c r="Y3145" s="63">
        <v>0</v>
      </c>
      <c r="Z3145" s="63">
        <v>0</v>
      </c>
      <c r="AA3145" s="63">
        <v>0</v>
      </c>
      <c r="AB3145" s="63">
        <v>0</v>
      </c>
      <c r="AC3145" s="63">
        <v>0</v>
      </c>
      <c r="AD3145" s="63">
        <v>0</v>
      </c>
      <c r="AE3145" s="63">
        <v>0</v>
      </c>
      <c r="AF3145" s="63">
        <v>0</v>
      </c>
      <c r="AG3145" s="63">
        <v>0</v>
      </c>
      <c r="AH3145" s="63">
        <v>0</v>
      </c>
      <c r="AI3145" s="63">
        <v>0</v>
      </c>
      <c r="AJ3145" s="63">
        <v>0</v>
      </c>
      <c r="AK3145" s="63">
        <v>0</v>
      </c>
      <c r="AL3145" s="63">
        <v>0</v>
      </c>
      <c r="AM3145" s="63">
        <v>0</v>
      </c>
      <c r="AN3145" s="63">
        <v>0</v>
      </c>
      <c r="AO3145" s="63">
        <v>0</v>
      </c>
      <c r="AP3145" s="63">
        <v>0</v>
      </c>
      <c r="AQ3145" s="63">
        <v>0</v>
      </c>
      <c r="AR3145" s="63">
        <v>0</v>
      </c>
      <c r="AS3145" s="63">
        <v>0</v>
      </c>
      <c r="AT3145" s="63">
        <v>0</v>
      </c>
      <c r="AU3145" s="63">
        <v>0</v>
      </c>
      <c r="AV3145" s="63">
        <v>0</v>
      </c>
      <c r="AW3145" s="63">
        <v>0</v>
      </c>
      <c r="AX3145" s="63">
        <v>0</v>
      </c>
      <c r="AY3145" s="63">
        <v>0</v>
      </c>
      <c r="BA3145" s="5">
        <f>IF(Q3145&gt;0,RANK(Q3145,(N3145:P3145,Q3145:AE3145)),0)</f>
        <v>3</v>
      </c>
      <c r="BB3145" s="5">
        <f>IF(R3145&gt;0,RANK(R3145,(N3145:P3145,Q3145:AE3145)),0)</f>
        <v>4</v>
      </c>
      <c r="BC3145" s="5">
        <f>IF(T3145&gt;0,RANK(T3145,(N3145:P3145,Q3145:AE3145)),0)</f>
        <v>0</v>
      </c>
      <c r="BD3145" s="5">
        <f>IF(S3145&gt;0,RANK(S3145,(N3145:P3145,Q3145:AE3145)),0)</f>
        <v>0</v>
      </c>
      <c r="BE3145" s="2">
        <f t="shared" si="1206"/>
        <v>1.0245901639344262E-2</v>
      </c>
      <c r="BF3145" s="2">
        <f t="shared" si="1207"/>
        <v>3.2786885245901639E-3</v>
      </c>
      <c r="BG3145" s="2">
        <f t="shared" si="1208"/>
        <v>0</v>
      </c>
      <c r="BH3145" s="2">
        <f t="shared" si="1209"/>
        <v>0</v>
      </c>
      <c r="BJ3145" t="s">
        <v>1459</v>
      </c>
      <c r="BK3145" t="s">
        <v>2356</v>
      </c>
      <c r="BL3145">
        <v>2</v>
      </c>
      <c r="BN3145" s="112">
        <v>54</v>
      </c>
      <c r="BO3145" s="114">
        <v>83</v>
      </c>
      <c r="BP3145" s="118">
        <f t="shared" si="1200"/>
        <v>54083</v>
      </c>
      <c r="BQ3145" s="118">
        <f t="shared" si="1199"/>
        <v>54083</v>
      </c>
      <c r="BR3145" s="5" t="s">
        <v>3151</v>
      </c>
      <c r="CD3145" s="63">
        <f t="shared" si="1198"/>
        <v>12200</v>
      </c>
      <c r="CK3145" s="63"/>
      <c r="CT3145" s="8"/>
    </row>
    <row r="3146" spans="1:98" ht="15" hidden="1" customHeight="1" outlineLevel="1">
      <c r="A3146" t="s">
        <v>2391</v>
      </c>
      <c r="B3146" t="s">
        <v>2356</v>
      </c>
      <c r="C3146" s="1">
        <f t="shared" si="1201"/>
        <v>4283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0</v>
      </c>
      <c r="G3146" s="129">
        <f t="shared" si="1210"/>
        <v>3063</v>
      </c>
      <c r="H3146" s="134">
        <f t="shared" si="1211"/>
        <v>0.71515293018911974</v>
      </c>
      <c r="I3146" s="2"/>
      <c r="J3146" s="2">
        <f t="shared" si="1202"/>
        <v>0.13681998599112771</v>
      </c>
      <c r="K3146" s="2">
        <f t="shared" si="1203"/>
        <v>0.85197291618024751</v>
      </c>
      <c r="L3146" s="2">
        <f t="shared" si="1204"/>
        <v>0</v>
      </c>
      <c r="M3146" s="2">
        <f t="shared" si="1205"/>
        <v>1.1207097828624835E-2</v>
      </c>
      <c r="N3146" s="63">
        <v>586</v>
      </c>
      <c r="O3146" s="63">
        <v>3649</v>
      </c>
      <c r="P3146" s="63">
        <v>0</v>
      </c>
      <c r="Q3146" s="63">
        <v>38</v>
      </c>
      <c r="R3146" s="63">
        <v>10</v>
      </c>
      <c r="S3146" s="63">
        <v>0</v>
      </c>
      <c r="T3146" s="63">
        <v>0</v>
      </c>
      <c r="U3146" s="63">
        <v>0</v>
      </c>
      <c r="V3146" s="63">
        <v>0</v>
      </c>
      <c r="W3146" s="63">
        <v>0</v>
      </c>
      <c r="X3146" s="63">
        <v>0</v>
      </c>
      <c r="Y3146" s="63">
        <v>0</v>
      </c>
      <c r="Z3146" s="63">
        <v>0</v>
      </c>
      <c r="AA3146" s="63">
        <v>0</v>
      </c>
      <c r="AB3146" s="63">
        <v>0</v>
      </c>
      <c r="AC3146" s="63">
        <v>0</v>
      </c>
      <c r="AD3146" s="63">
        <v>0</v>
      </c>
      <c r="AE3146" s="63">
        <v>0</v>
      </c>
      <c r="AF3146" s="63">
        <v>0</v>
      </c>
      <c r="AG3146" s="63">
        <v>0</v>
      </c>
      <c r="AH3146" s="63">
        <v>0</v>
      </c>
      <c r="AI3146" s="63">
        <v>0</v>
      </c>
      <c r="AJ3146" s="63">
        <v>0</v>
      </c>
      <c r="AK3146" s="63">
        <v>0</v>
      </c>
      <c r="AL3146" s="63">
        <v>0</v>
      </c>
      <c r="AM3146" s="63">
        <v>0</v>
      </c>
      <c r="AN3146" s="63">
        <v>0</v>
      </c>
      <c r="AO3146" s="63">
        <v>0</v>
      </c>
      <c r="AP3146" s="63">
        <v>0</v>
      </c>
      <c r="AQ3146" s="63">
        <v>0</v>
      </c>
      <c r="AR3146" s="63">
        <v>0</v>
      </c>
      <c r="AS3146" s="63">
        <v>0</v>
      </c>
      <c r="AT3146" s="63">
        <v>0</v>
      </c>
      <c r="AU3146" s="63">
        <v>0</v>
      </c>
      <c r="AV3146" s="63">
        <v>0</v>
      </c>
      <c r="AW3146" s="63">
        <v>0</v>
      </c>
      <c r="AX3146" s="63">
        <v>0</v>
      </c>
      <c r="AY3146" s="63">
        <v>0</v>
      </c>
      <c r="BA3146" s="5">
        <f>IF(Q3146&gt;0,RANK(Q3146,(N3146:P3146,Q3146:AE3146)),0)</f>
        <v>3</v>
      </c>
      <c r="BB3146" s="5">
        <f>IF(R3146&gt;0,RANK(R3146,(N3146:P3146,Q3146:AE3146)),0)</f>
        <v>4</v>
      </c>
      <c r="BC3146" s="5">
        <f>IF(T3146&gt;0,RANK(T3146,(N3146:P3146,Q3146:AE3146)),0)</f>
        <v>0</v>
      </c>
      <c r="BD3146" s="5">
        <f>IF(S3146&gt;0,RANK(S3146,(N3146:P3146,Q3146:AE3146)),0)</f>
        <v>0</v>
      </c>
      <c r="BE3146" s="2">
        <f t="shared" si="1206"/>
        <v>8.8722857809946307E-3</v>
      </c>
      <c r="BF3146" s="2">
        <f t="shared" si="1207"/>
        <v>2.3348120476301658E-3</v>
      </c>
      <c r="BG3146" s="2">
        <f t="shared" si="1208"/>
        <v>0</v>
      </c>
      <c r="BH3146" s="2">
        <f t="shared" si="1209"/>
        <v>0</v>
      </c>
      <c r="BJ3146" t="s">
        <v>2391</v>
      </c>
      <c r="BK3146" t="s">
        <v>2356</v>
      </c>
      <c r="BL3146">
        <v>1</v>
      </c>
      <c r="BN3146" s="112">
        <v>54</v>
      </c>
      <c r="BO3146" s="114">
        <v>85</v>
      </c>
      <c r="BP3146" s="118">
        <f t="shared" si="1200"/>
        <v>54085</v>
      </c>
      <c r="BQ3146" s="118">
        <f t="shared" si="1199"/>
        <v>54085</v>
      </c>
      <c r="BR3146" s="5" t="s">
        <v>3151</v>
      </c>
      <c r="CD3146" s="63">
        <f t="shared" si="1198"/>
        <v>4283</v>
      </c>
      <c r="CK3146" s="63"/>
      <c r="CT3146" s="8"/>
    </row>
    <row r="3147" spans="1:98" ht="15" hidden="1" customHeight="1" outlineLevel="1">
      <c r="A3147" t="s">
        <v>1021</v>
      </c>
      <c r="B3147" t="s">
        <v>2356</v>
      </c>
      <c r="C3147" s="1">
        <f t="shared" si="1201"/>
        <v>5763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0</v>
      </c>
      <c r="G3147" s="129">
        <f t="shared" si="1210"/>
        <v>2758</v>
      </c>
      <c r="H3147" s="134">
        <f t="shared" si="1211"/>
        <v>0.47857018913760196</v>
      </c>
      <c r="I3147" s="2"/>
      <c r="J3147" s="2">
        <f t="shared" si="1202"/>
        <v>0.25247267048412286</v>
      </c>
      <c r="K3147" s="2">
        <f t="shared" si="1203"/>
        <v>0.73104285962172477</v>
      </c>
      <c r="L3147" s="2">
        <f t="shared" si="1204"/>
        <v>0</v>
      </c>
      <c r="M3147" s="2">
        <f t="shared" si="1205"/>
        <v>1.6484469894152309E-2</v>
      </c>
      <c r="N3147" s="63">
        <v>1455</v>
      </c>
      <c r="O3147" s="63">
        <v>4213</v>
      </c>
      <c r="P3147" s="63">
        <v>0</v>
      </c>
      <c r="Q3147" s="63">
        <v>69</v>
      </c>
      <c r="R3147" s="63">
        <v>26</v>
      </c>
      <c r="S3147" s="63">
        <v>0</v>
      </c>
      <c r="T3147" s="63">
        <v>0</v>
      </c>
      <c r="U3147" s="63">
        <v>0</v>
      </c>
      <c r="V3147" s="63">
        <v>0</v>
      </c>
      <c r="W3147" s="63">
        <v>0</v>
      </c>
      <c r="X3147" s="63">
        <v>0</v>
      </c>
      <c r="Y3147" s="63">
        <v>0</v>
      </c>
      <c r="Z3147" s="63">
        <v>0</v>
      </c>
      <c r="AA3147" s="63">
        <v>0</v>
      </c>
      <c r="AB3147" s="63">
        <v>0</v>
      </c>
      <c r="AC3147" s="63">
        <v>0</v>
      </c>
      <c r="AD3147" s="63">
        <v>0</v>
      </c>
      <c r="AE3147" s="63">
        <v>0</v>
      </c>
      <c r="AF3147" s="63">
        <v>0</v>
      </c>
      <c r="AG3147" s="63">
        <v>0</v>
      </c>
      <c r="AH3147" s="63">
        <v>0</v>
      </c>
      <c r="AI3147" s="63">
        <v>0</v>
      </c>
      <c r="AJ3147" s="63">
        <v>0</v>
      </c>
      <c r="AK3147" s="63">
        <v>0</v>
      </c>
      <c r="AL3147" s="63">
        <v>0</v>
      </c>
      <c r="AM3147" s="63">
        <v>0</v>
      </c>
      <c r="AN3147" s="63">
        <v>0</v>
      </c>
      <c r="AO3147" s="63">
        <v>0</v>
      </c>
      <c r="AP3147" s="63">
        <v>0</v>
      </c>
      <c r="AQ3147" s="63">
        <v>0</v>
      </c>
      <c r="AR3147" s="63">
        <v>0</v>
      </c>
      <c r="AS3147" s="63">
        <v>0</v>
      </c>
      <c r="AT3147" s="63">
        <v>0</v>
      </c>
      <c r="AU3147" s="63">
        <v>0</v>
      </c>
      <c r="AV3147" s="63">
        <v>0</v>
      </c>
      <c r="AW3147" s="63">
        <v>0</v>
      </c>
      <c r="AX3147" s="63">
        <v>0</v>
      </c>
      <c r="AY3147" s="63">
        <v>0</v>
      </c>
      <c r="BA3147" s="5">
        <f>IF(Q3147&gt;0,RANK(Q3147,(N3147:P3147,Q3147:AE3147)),0)</f>
        <v>3</v>
      </c>
      <c r="BB3147" s="5">
        <f>IF(R3147&gt;0,RANK(R3147,(N3147:P3147,Q3147:AE3147)),0)</f>
        <v>4</v>
      </c>
      <c r="BC3147" s="5">
        <f>IF(T3147&gt;0,RANK(T3147,(N3147:P3147,Q3147:AE3147)),0)</f>
        <v>0</v>
      </c>
      <c r="BD3147" s="5">
        <f>IF(S3147&gt;0,RANK(S3147,(N3147:P3147,Q3147:AE3147)),0)</f>
        <v>0</v>
      </c>
      <c r="BE3147" s="2">
        <f t="shared" si="1206"/>
        <v>1.1972930765226444E-2</v>
      </c>
      <c r="BF3147" s="2">
        <f t="shared" si="1207"/>
        <v>4.5115391289259066E-3</v>
      </c>
      <c r="BG3147" s="2">
        <f t="shared" si="1208"/>
        <v>0</v>
      </c>
      <c r="BH3147" s="2">
        <f t="shared" si="1209"/>
        <v>0</v>
      </c>
      <c r="BJ3147" t="s">
        <v>1021</v>
      </c>
      <c r="BK3147" t="s">
        <v>2356</v>
      </c>
      <c r="BL3147">
        <v>2</v>
      </c>
      <c r="BN3147" s="112">
        <v>54</v>
      </c>
      <c r="BO3147" s="114">
        <v>87</v>
      </c>
      <c r="BP3147" s="118">
        <f t="shared" si="1200"/>
        <v>54087</v>
      </c>
      <c r="BQ3147" s="118">
        <f t="shared" si="1199"/>
        <v>54087</v>
      </c>
      <c r="BR3147" s="5" t="s">
        <v>3151</v>
      </c>
      <c r="CK3147" s="63"/>
      <c r="CT3147" s="8"/>
    </row>
    <row r="3148" spans="1:98" ht="15" hidden="1" customHeight="1" outlineLevel="1">
      <c r="A3148" t="s">
        <v>295</v>
      </c>
      <c r="B3148" t="s">
        <v>2356</v>
      </c>
      <c r="C3148" s="1">
        <f t="shared" si="1201"/>
        <v>5585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0</v>
      </c>
      <c r="G3148" s="129">
        <f t="shared" si="1210"/>
        <v>2626</v>
      </c>
      <c r="H3148" s="134">
        <f t="shared" si="1211"/>
        <v>0.47018800358102059</v>
      </c>
      <c r="I3148" s="2"/>
      <c r="J3148" s="2">
        <f t="shared" si="1202"/>
        <v>0.25926589077887197</v>
      </c>
      <c r="K3148" s="2">
        <f t="shared" si="1203"/>
        <v>0.72945389435989261</v>
      </c>
      <c r="L3148" s="2">
        <f t="shared" si="1204"/>
        <v>0</v>
      </c>
      <c r="M3148" s="2">
        <f t="shared" si="1205"/>
        <v>1.1280214861235427E-2</v>
      </c>
      <c r="N3148" s="63">
        <v>1448</v>
      </c>
      <c r="O3148" s="63">
        <v>4074</v>
      </c>
      <c r="P3148" s="63">
        <v>0</v>
      </c>
      <c r="Q3148" s="63">
        <v>52</v>
      </c>
      <c r="R3148" s="63">
        <v>11</v>
      </c>
      <c r="S3148" s="63">
        <v>0</v>
      </c>
      <c r="T3148" s="63">
        <v>0</v>
      </c>
      <c r="U3148" s="63">
        <v>0</v>
      </c>
      <c r="V3148" s="63">
        <v>0</v>
      </c>
      <c r="W3148" s="63">
        <v>0</v>
      </c>
      <c r="X3148" s="63">
        <v>0</v>
      </c>
      <c r="Y3148" s="63">
        <v>0</v>
      </c>
      <c r="Z3148" s="63">
        <v>0</v>
      </c>
      <c r="AA3148" s="63">
        <v>0</v>
      </c>
      <c r="AB3148" s="63">
        <v>0</v>
      </c>
      <c r="AC3148" s="63">
        <v>0</v>
      </c>
      <c r="AD3148" s="63">
        <v>0</v>
      </c>
      <c r="AE3148" s="63">
        <v>0</v>
      </c>
      <c r="AF3148" s="63">
        <v>0</v>
      </c>
      <c r="AG3148" s="63">
        <v>0</v>
      </c>
      <c r="AH3148" s="63">
        <v>0</v>
      </c>
      <c r="AI3148" s="63">
        <v>0</v>
      </c>
      <c r="AJ3148" s="63">
        <v>0</v>
      </c>
      <c r="AK3148" s="63">
        <v>0</v>
      </c>
      <c r="AL3148" s="63">
        <v>0</v>
      </c>
      <c r="AM3148" s="63">
        <v>0</v>
      </c>
      <c r="AN3148" s="63">
        <v>0</v>
      </c>
      <c r="AO3148" s="63">
        <v>0</v>
      </c>
      <c r="AP3148" s="63">
        <v>0</v>
      </c>
      <c r="AQ3148" s="63">
        <v>0</v>
      </c>
      <c r="AR3148" s="63">
        <v>0</v>
      </c>
      <c r="AS3148" s="63">
        <v>0</v>
      </c>
      <c r="AT3148" s="63">
        <v>0</v>
      </c>
      <c r="AU3148" s="63">
        <v>0</v>
      </c>
      <c r="AV3148" s="63">
        <v>0</v>
      </c>
      <c r="AW3148" s="63">
        <v>0</v>
      </c>
      <c r="AX3148" s="63">
        <v>0</v>
      </c>
      <c r="AY3148" s="63">
        <v>0</v>
      </c>
      <c r="BA3148" s="5">
        <f>IF(Q3148&gt;0,RANK(Q3148,(N3148:P3148,Q3148:AE3148)),0)</f>
        <v>3</v>
      </c>
      <c r="BB3148" s="5">
        <f>IF(R3148&gt;0,RANK(R3148,(N3148:P3148,Q3148:AE3148)),0)</f>
        <v>4</v>
      </c>
      <c r="BC3148" s="5">
        <f>IF(T3148&gt;0,RANK(T3148,(N3148:P3148,Q3148:AE3148)),0)</f>
        <v>0</v>
      </c>
      <c r="BD3148" s="5">
        <f>IF(S3148&gt;0,RANK(S3148,(N3148:P3148,Q3148:AE3148)),0)</f>
        <v>0</v>
      </c>
      <c r="BE3148" s="2">
        <f t="shared" si="1206"/>
        <v>9.3106535362578336E-3</v>
      </c>
      <c r="BF3148" s="2">
        <f t="shared" si="1207"/>
        <v>1.9695613249776185E-3</v>
      </c>
      <c r="BG3148" s="2">
        <f t="shared" si="1208"/>
        <v>0</v>
      </c>
      <c r="BH3148" s="2">
        <f t="shared" si="1209"/>
        <v>0</v>
      </c>
      <c r="BJ3148" t="s">
        <v>295</v>
      </c>
      <c r="BK3148" t="s">
        <v>2356</v>
      </c>
      <c r="BL3148">
        <v>3</v>
      </c>
      <c r="BN3148" s="112">
        <v>54</v>
      </c>
      <c r="BO3148" s="114">
        <v>89</v>
      </c>
      <c r="BP3148" s="118">
        <f t="shared" si="1200"/>
        <v>54089</v>
      </c>
      <c r="BQ3148" s="118">
        <f t="shared" si="1199"/>
        <v>54089</v>
      </c>
      <c r="BR3148" s="5" t="s">
        <v>3151</v>
      </c>
      <c r="CD3148" s="63">
        <f t="shared" si="1198"/>
        <v>5585</v>
      </c>
      <c r="CK3148" s="63"/>
      <c r="CT3148" s="8"/>
    </row>
    <row r="3149" spans="1:98" ht="15" hidden="1" customHeight="1" outlineLevel="1">
      <c r="A3149" t="s">
        <v>1139</v>
      </c>
      <c r="B3149" t="s">
        <v>2356</v>
      </c>
      <c r="C3149" s="1">
        <f t="shared" si="1201"/>
        <v>7383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0</v>
      </c>
      <c r="G3149" s="129">
        <f t="shared" si="1210"/>
        <v>3681</v>
      </c>
      <c r="H3149" s="134">
        <f t="shared" si="1211"/>
        <v>0.4985778138967899</v>
      </c>
      <c r="I3149" s="2"/>
      <c r="J3149" s="2">
        <f t="shared" si="1202"/>
        <v>0.24326154679669512</v>
      </c>
      <c r="K3149" s="2">
        <f t="shared" si="1203"/>
        <v>0.74183936069348499</v>
      </c>
      <c r="L3149" s="2">
        <f t="shared" si="1204"/>
        <v>0</v>
      </c>
      <c r="M3149" s="2">
        <f t="shared" si="1205"/>
        <v>1.4899092509819911E-2</v>
      </c>
      <c r="N3149" s="63">
        <v>1796</v>
      </c>
      <c r="O3149" s="63">
        <v>5477</v>
      </c>
      <c r="P3149" s="63">
        <v>0</v>
      </c>
      <c r="Q3149" s="63">
        <v>87</v>
      </c>
      <c r="R3149" s="63">
        <v>23</v>
      </c>
      <c r="S3149" s="63">
        <v>0</v>
      </c>
      <c r="T3149" s="63">
        <v>0</v>
      </c>
      <c r="U3149" s="63">
        <v>0</v>
      </c>
      <c r="V3149" s="63">
        <v>0</v>
      </c>
      <c r="W3149" s="63">
        <v>0</v>
      </c>
      <c r="X3149" s="63">
        <v>0</v>
      </c>
      <c r="Y3149" s="63">
        <v>0</v>
      </c>
      <c r="Z3149" s="63">
        <v>0</v>
      </c>
      <c r="AA3149" s="63">
        <v>0</v>
      </c>
      <c r="AB3149" s="63">
        <v>0</v>
      </c>
      <c r="AC3149" s="63">
        <v>0</v>
      </c>
      <c r="AD3149" s="63">
        <v>0</v>
      </c>
      <c r="AE3149" s="63">
        <v>0</v>
      </c>
      <c r="AF3149" s="63">
        <v>0</v>
      </c>
      <c r="AG3149" s="63">
        <v>0</v>
      </c>
      <c r="AH3149" s="63">
        <v>0</v>
      </c>
      <c r="AI3149" s="63">
        <v>0</v>
      </c>
      <c r="AJ3149" s="63">
        <v>0</v>
      </c>
      <c r="AK3149" s="63">
        <v>0</v>
      </c>
      <c r="AL3149" s="63">
        <v>0</v>
      </c>
      <c r="AM3149" s="63">
        <v>0</v>
      </c>
      <c r="AN3149" s="63">
        <v>0</v>
      </c>
      <c r="AO3149" s="63">
        <v>0</v>
      </c>
      <c r="AP3149" s="63">
        <v>0</v>
      </c>
      <c r="AQ3149" s="63">
        <v>0</v>
      </c>
      <c r="AR3149" s="63">
        <v>0</v>
      </c>
      <c r="AS3149" s="63">
        <v>0</v>
      </c>
      <c r="AT3149" s="63">
        <v>0</v>
      </c>
      <c r="AU3149" s="63">
        <v>0</v>
      </c>
      <c r="AV3149" s="63">
        <v>0</v>
      </c>
      <c r="AW3149" s="63">
        <v>0</v>
      </c>
      <c r="AX3149" s="63">
        <v>0</v>
      </c>
      <c r="AY3149" s="63">
        <v>0</v>
      </c>
      <c r="BA3149" s="5">
        <f>IF(Q3149&gt;0,RANK(Q3149,(N3149:P3149,Q3149:AE3149)),0)</f>
        <v>3</v>
      </c>
      <c r="BB3149" s="5">
        <f>IF(R3149&gt;0,RANK(R3149,(N3149:P3149,Q3149:AE3149)),0)</f>
        <v>4</v>
      </c>
      <c r="BC3149" s="5">
        <f>IF(T3149&gt;0,RANK(T3149,(N3149:P3149,Q3149:AE3149)),0)</f>
        <v>0</v>
      </c>
      <c r="BD3149" s="5">
        <f>IF(S3149&gt;0,RANK(S3149,(N3149:P3149,Q3149:AE3149)),0)</f>
        <v>0</v>
      </c>
      <c r="BE3149" s="2">
        <f t="shared" si="1206"/>
        <v>1.1783827712312069E-2</v>
      </c>
      <c r="BF3149" s="2">
        <f t="shared" si="1207"/>
        <v>3.1152647975077881E-3</v>
      </c>
      <c r="BG3149" s="2">
        <f t="shared" si="1208"/>
        <v>0</v>
      </c>
      <c r="BH3149" s="2">
        <f t="shared" si="1209"/>
        <v>0</v>
      </c>
      <c r="BJ3149" t="s">
        <v>1139</v>
      </c>
      <c r="BK3149" t="s">
        <v>2356</v>
      </c>
      <c r="BL3149">
        <v>1</v>
      </c>
      <c r="BN3149" s="112">
        <v>54</v>
      </c>
      <c r="BO3149" s="114">
        <v>91</v>
      </c>
      <c r="BP3149" s="118">
        <f t="shared" si="1200"/>
        <v>54091</v>
      </c>
      <c r="BQ3149" s="118">
        <f t="shared" si="1199"/>
        <v>54091</v>
      </c>
      <c r="BR3149" s="5" t="s">
        <v>3151</v>
      </c>
      <c r="CD3149" s="63">
        <f t="shared" si="1198"/>
        <v>7383</v>
      </c>
      <c r="CK3149" s="63"/>
      <c r="CT3149" s="8"/>
    </row>
    <row r="3150" spans="1:98" ht="15" hidden="1" customHeight="1" outlineLevel="1">
      <c r="A3150" t="s">
        <v>836</v>
      </c>
      <c r="B3150" t="s">
        <v>2356</v>
      </c>
      <c r="C3150" s="1">
        <f t="shared" si="1201"/>
        <v>3844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0</v>
      </c>
      <c r="G3150" s="129">
        <f t="shared" si="1210"/>
        <v>1903</v>
      </c>
      <c r="H3150" s="134">
        <f t="shared" si="1211"/>
        <v>0.49505723204994795</v>
      </c>
      <c r="I3150" s="2"/>
      <c r="J3150" s="2">
        <f t="shared" si="1202"/>
        <v>0.24401664932362122</v>
      </c>
      <c r="K3150" s="2">
        <f t="shared" si="1203"/>
        <v>0.73907388137356922</v>
      </c>
      <c r="L3150" s="2">
        <f t="shared" si="1204"/>
        <v>0</v>
      </c>
      <c r="M3150" s="2">
        <f t="shared" si="1205"/>
        <v>1.6909469302809566E-2</v>
      </c>
      <c r="N3150" s="63">
        <v>938</v>
      </c>
      <c r="O3150" s="63">
        <v>2841</v>
      </c>
      <c r="P3150" s="63">
        <v>0</v>
      </c>
      <c r="Q3150" s="63">
        <v>54</v>
      </c>
      <c r="R3150" s="63">
        <v>11</v>
      </c>
      <c r="S3150" s="63">
        <v>0</v>
      </c>
      <c r="T3150" s="63">
        <v>0</v>
      </c>
      <c r="U3150" s="63">
        <v>0</v>
      </c>
      <c r="V3150" s="63">
        <v>0</v>
      </c>
      <c r="W3150" s="63">
        <v>0</v>
      </c>
      <c r="X3150" s="63">
        <v>0</v>
      </c>
      <c r="Y3150" s="63">
        <v>0</v>
      </c>
      <c r="Z3150" s="63">
        <v>0</v>
      </c>
      <c r="AA3150" s="63">
        <v>0</v>
      </c>
      <c r="AB3150" s="63">
        <v>0</v>
      </c>
      <c r="AC3150" s="63">
        <v>0</v>
      </c>
      <c r="AD3150" s="63">
        <v>0</v>
      </c>
      <c r="AE3150" s="63">
        <v>0</v>
      </c>
      <c r="AF3150" s="63">
        <v>0</v>
      </c>
      <c r="AG3150" s="63">
        <v>0</v>
      </c>
      <c r="AH3150" s="63">
        <v>0</v>
      </c>
      <c r="AI3150" s="63">
        <v>0</v>
      </c>
      <c r="AJ3150" s="63">
        <v>0</v>
      </c>
      <c r="AK3150" s="63">
        <v>0</v>
      </c>
      <c r="AL3150" s="63">
        <v>0</v>
      </c>
      <c r="AM3150" s="63">
        <v>0</v>
      </c>
      <c r="AN3150" s="63">
        <v>0</v>
      </c>
      <c r="AO3150" s="63">
        <v>0</v>
      </c>
      <c r="AP3150" s="63">
        <v>0</v>
      </c>
      <c r="AQ3150" s="63">
        <v>0</v>
      </c>
      <c r="AR3150" s="63">
        <v>0</v>
      </c>
      <c r="AS3150" s="63">
        <v>0</v>
      </c>
      <c r="AT3150" s="63">
        <v>0</v>
      </c>
      <c r="AU3150" s="63">
        <v>0</v>
      </c>
      <c r="AV3150" s="63">
        <v>0</v>
      </c>
      <c r="AW3150" s="63">
        <v>0</v>
      </c>
      <c r="AX3150" s="63">
        <v>0</v>
      </c>
      <c r="AY3150" s="63">
        <v>0</v>
      </c>
      <c r="BA3150" s="5">
        <f>IF(Q3150&gt;0,RANK(Q3150,(N3150:P3150,Q3150:AE3150)),0)</f>
        <v>3</v>
      </c>
      <c r="BB3150" s="5">
        <f>IF(R3150&gt;0,RANK(R3150,(N3150:P3150,Q3150:AE3150)),0)</f>
        <v>4</v>
      </c>
      <c r="BC3150" s="5">
        <f>IF(T3150&gt;0,RANK(T3150,(N3150:P3150,Q3150:AE3150)),0)</f>
        <v>0</v>
      </c>
      <c r="BD3150" s="5">
        <f>IF(S3150&gt;0,RANK(S3150,(N3150:P3150,Q3150:AE3150)),0)</f>
        <v>0</v>
      </c>
      <c r="BE3150" s="2">
        <f t="shared" si="1206"/>
        <v>1.404786680541103E-2</v>
      </c>
      <c r="BF3150" s="2">
        <f t="shared" si="1207"/>
        <v>2.8616024973985433E-3</v>
      </c>
      <c r="BG3150" s="2">
        <f t="shared" si="1208"/>
        <v>0</v>
      </c>
      <c r="BH3150" s="2">
        <f t="shared" si="1209"/>
        <v>0</v>
      </c>
      <c r="BJ3150" t="s">
        <v>836</v>
      </c>
      <c r="BK3150" t="s">
        <v>2356</v>
      </c>
      <c r="BL3150">
        <v>1</v>
      </c>
      <c r="BN3150" s="112">
        <v>54</v>
      </c>
      <c r="BO3150" s="114">
        <v>93</v>
      </c>
      <c r="BP3150" s="118">
        <f t="shared" si="1200"/>
        <v>54093</v>
      </c>
      <c r="BQ3150" s="118">
        <f t="shared" si="1199"/>
        <v>54093</v>
      </c>
      <c r="BR3150" s="5" t="s">
        <v>3151</v>
      </c>
      <c r="CD3150" s="63">
        <f t="shared" si="1198"/>
        <v>3844</v>
      </c>
      <c r="CK3150" s="63"/>
      <c r="CT3150" s="8"/>
    </row>
    <row r="3151" spans="1:98" ht="15" hidden="1" customHeight="1" outlineLevel="1">
      <c r="A3151" t="s">
        <v>837</v>
      </c>
      <c r="B3151" t="s">
        <v>2356</v>
      </c>
      <c r="C3151" s="1">
        <f t="shared" si="1201"/>
        <v>3922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0</v>
      </c>
      <c r="G3151" s="129">
        <f t="shared" si="1210"/>
        <v>2595</v>
      </c>
      <c r="H3151" s="134">
        <f t="shared" si="1211"/>
        <v>0.66165221825599185</v>
      </c>
      <c r="I3151" s="2"/>
      <c r="J3151" s="2">
        <f t="shared" si="1202"/>
        <v>0.16088730239673635</v>
      </c>
      <c r="K3151" s="2">
        <f t="shared" si="1203"/>
        <v>0.82253952065272817</v>
      </c>
      <c r="L3151" s="2">
        <f t="shared" si="1204"/>
        <v>0</v>
      </c>
      <c r="M3151" s="2">
        <f t="shared" si="1205"/>
        <v>1.6573176950535506E-2</v>
      </c>
      <c r="N3151" s="63">
        <v>631</v>
      </c>
      <c r="O3151" s="63">
        <v>3226</v>
      </c>
      <c r="P3151" s="63">
        <v>0</v>
      </c>
      <c r="Q3151" s="63">
        <v>56</v>
      </c>
      <c r="R3151" s="63">
        <v>9</v>
      </c>
      <c r="S3151" s="63">
        <v>0</v>
      </c>
      <c r="T3151" s="63">
        <v>0</v>
      </c>
      <c r="U3151" s="63">
        <v>0</v>
      </c>
      <c r="V3151" s="63">
        <v>0</v>
      </c>
      <c r="W3151" s="63">
        <v>0</v>
      </c>
      <c r="X3151" s="63">
        <v>0</v>
      </c>
      <c r="Y3151" s="63">
        <v>0</v>
      </c>
      <c r="Z3151" s="63">
        <v>0</v>
      </c>
      <c r="AA3151" s="63">
        <v>0</v>
      </c>
      <c r="AB3151" s="63">
        <v>0</v>
      </c>
      <c r="AC3151" s="63">
        <v>0</v>
      </c>
      <c r="AD3151" s="63">
        <v>0</v>
      </c>
      <c r="AE3151" s="63">
        <v>0</v>
      </c>
      <c r="AF3151" s="63">
        <v>0</v>
      </c>
      <c r="AG3151" s="63">
        <v>0</v>
      </c>
      <c r="AH3151" s="63">
        <v>0</v>
      </c>
      <c r="AI3151" s="63">
        <v>0</v>
      </c>
      <c r="AJ3151" s="63">
        <v>0</v>
      </c>
      <c r="AK3151" s="63">
        <v>0</v>
      </c>
      <c r="AL3151" s="63">
        <v>0</v>
      </c>
      <c r="AM3151" s="63">
        <v>0</v>
      </c>
      <c r="AN3151" s="63">
        <v>0</v>
      </c>
      <c r="AO3151" s="63">
        <v>0</v>
      </c>
      <c r="AP3151" s="63">
        <v>0</v>
      </c>
      <c r="AQ3151" s="63">
        <v>0</v>
      </c>
      <c r="AR3151" s="63">
        <v>0</v>
      </c>
      <c r="AS3151" s="63">
        <v>0</v>
      </c>
      <c r="AT3151" s="63">
        <v>0</v>
      </c>
      <c r="AU3151" s="63">
        <v>0</v>
      </c>
      <c r="AV3151" s="63">
        <v>0</v>
      </c>
      <c r="AW3151" s="63">
        <v>0</v>
      </c>
      <c r="AX3151" s="63">
        <v>0</v>
      </c>
      <c r="AY3151" s="63">
        <v>0</v>
      </c>
      <c r="BA3151" s="5">
        <f>IF(Q3151&gt;0,RANK(Q3151,(N3151:P3151,Q3151:AE3151)),0)</f>
        <v>3</v>
      </c>
      <c r="BB3151" s="5">
        <f>IF(R3151&gt;0,RANK(R3151,(N3151:P3151,Q3151:AE3151)),0)</f>
        <v>4</v>
      </c>
      <c r="BC3151" s="5">
        <f>IF(T3151&gt;0,RANK(T3151,(N3151:P3151,Q3151:AE3151)),0)</f>
        <v>0</v>
      </c>
      <c r="BD3151" s="5">
        <f>IF(S3151&gt;0,RANK(S3151,(N3151:P3151,Q3151:AE3151)),0)</f>
        <v>0</v>
      </c>
      <c r="BE3151" s="2">
        <f t="shared" si="1206"/>
        <v>1.4278429372768995E-2</v>
      </c>
      <c r="BF3151" s="2">
        <f t="shared" si="1207"/>
        <v>2.2947475777664456E-3</v>
      </c>
      <c r="BG3151" s="2">
        <f t="shared" si="1208"/>
        <v>0</v>
      </c>
      <c r="BH3151" s="2">
        <f t="shared" si="1209"/>
        <v>0</v>
      </c>
      <c r="BJ3151" t="s">
        <v>837</v>
      </c>
      <c r="BK3151" t="s">
        <v>2356</v>
      </c>
      <c r="BL3151">
        <v>1</v>
      </c>
      <c r="BN3151" s="112">
        <v>54</v>
      </c>
      <c r="BO3151" s="114">
        <v>95</v>
      </c>
      <c r="BP3151" s="118">
        <f t="shared" si="1200"/>
        <v>54095</v>
      </c>
      <c r="BQ3151" s="118">
        <f t="shared" si="1199"/>
        <v>54095</v>
      </c>
      <c r="BR3151" s="5" t="s">
        <v>3151</v>
      </c>
      <c r="CD3151" s="63">
        <f t="shared" si="1198"/>
        <v>3922</v>
      </c>
      <c r="CK3151" s="63"/>
      <c r="CT3151" s="8"/>
    </row>
    <row r="3152" spans="1:98" ht="15" hidden="1" customHeight="1" outlineLevel="1">
      <c r="A3152" t="s">
        <v>2840</v>
      </c>
      <c r="B3152" t="s">
        <v>2356</v>
      </c>
      <c r="C3152" s="1">
        <f t="shared" si="1201"/>
        <v>10221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0</v>
      </c>
      <c r="G3152" s="129">
        <f t="shared" si="1210"/>
        <v>5515</v>
      </c>
      <c r="H3152" s="134">
        <f t="shared" si="1211"/>
        <v>0.53957538401330596</v>
      </c>
      <c r="I3152" s="2"/>
      <c r="J3152" s="2">
        <f t="shared" si="1202"/>
        <v>0.2207220428529498</v>
      </c>
      <c r="K3152" s="2">
        <f t="shared" si="1203"/>
        <v>0.76029742686625579</v>
      </c>
      <c r="L3152" s="2">
        <f t="shared" si="1204"/>
        <v>0</v>
      </c>
      <c r="M3152" s="2">
        <f t="shared" si="1205"/>
        <v>1.8980530280794383E-2</v>
      </c>
      <c r="N3152" s="63">
        <v>2256</v>
      </c>
      <c r="O3152" s="63">
        <v>7771</v>
      </c>
      <c r="P3152" s="63">
        <v>0</v>
      </c>
      <c r="Q3152" s="63">
        <v>167</v>
      </c>
      <c r="R3152" s="63">
        <v>27</v>
      </c>
      <c r="S3152" s="63">
        <v>0</v>
      </c>
      <c r="T3152" s="63">
        <v>0</v>
      </c>
      <c r="U3152" s="63">
        <v>0</v>
      </c>
      <c r="V3152" s="63">
        <v>0</v>
      </c>
      <c r="W3152" s="63">
        <v>0</v>
      </c>
      <c r="X3152" s="63">
        <v>0</v>
      </c>
      <c r="Y3152" s="63">
        <v>0</v>
      </c>
      <c r="Z3152" s="63">
        <v>0</v>
      </c>
      <c r="AA3152" s="63">
        <v>0</v>
      </c>
      <c r="AB3152" s="63">
        <v>0</v>
      </c>
      <c r="AC3152" s="63">
        <v>0</v>
      </c>
      <c r="AD3152" s="63">
        <v>0</v>
      </c>
      <c r="AE3152" s="63">
        <v>0</v>
      </c>
      <c r="AF3152" s="63">
        <v>0</v>
      </c>
      <c r="AG3152" s="63">
        <v>0</v>
      </c>
      <c r="AH3152" s="63">
        <v>0</v>
      </c>
      <c r="AI3152" s="63">
        <v>0</v>
      </c>
      <c r="AJ3152" s="63">
        <v>0</v>
      </c>
      <c r="AK3152" s="63">
        <v>0</v>
      </c>
      <c r="AL3152" s="63">
        <v>0</v>
      </c>
      <c r="AM3152" s="63">
        <v>0</v>
      </c>
      <c r="AN3152" s="63">
        <v>0</v>
      </c>
      <c r="AO3152" s="63">
        <v>0</v>
      </c>
      <c r="AP3152" s="63">
        <v>0</v>
      </c>
      <c r="AQ3152" s="63">
        <v>0</v>
      </c>
      <c r="AR3152" s="63">
        <v>0</v>
      </c>
      <c r="AS3152" s="63">
        <v>0</v>
      </c>
      <c r="AT3152" s="63">
        <v>0</v>
      </c>
      <c r="AU3152" s="63">
        <v>0</v>
      </c>
      <c r="AV3152" s="63">
        <v>0</v>
      </c>
      <c r="AW3152" s="63">
        <v>0</v>
      </c>
      <c r="AX3152" s="63">
        <v>0</v>
      </c>
      <c r="AY3152" s="63">
        <v>0</v>
      </c>
      <c r="BA3152" s="5">
        <f>IF(Q3152&gt;0,RANK(Q3152,(N3152:P3152,Q3152:AE3152)),0)</f>
        <v>3</v>
      </c>
      <c r="BB3152" s="5">
        <f>IF(R3152&gt;0,RANK(R3152,(N3152:P3152,Q3152:AE3152)),0)</f>
        <v>4</v>
      </c>
      <c r="BC3152" s="5">
        <f>IF(T3152&gt;0,RANK(T3152,(N3152:P3152,Q3152:AE3152)),0)</f>
        <v>0</v>
      </c>
      <c r="BD3152" s="5">
        <f>IF(S3152&gt;0,RANK(S3152,(N3152:P3152,Q3152:AE3152)),0)</f>
        <v>0</v>
      </c>
      <c r="BE3152" s="2">
        <f t="shared" si="1206"/>
        <v>1.633891008707563E-2</v>
      </c>
      <c r="BF3152" s="2">
        <f t="shared" si="1207"/>
        <v>2.6416201937188143E-3</v>
      </c>
      <c r="BG3152" s="2">
        <f t="shared" si="1208"/>
        <v>0</v>
      </c>
      <c r="BH3152" s="2">
        <f t="shared" si="1209"/>
        <v>0</v>
      </c>
      <c r="BJ3152" t="s">
        <v>2840</v>
      </c>
      <c r="BK3152" t="s">
        <v>2356</v>
      </c>
      <c r="BL3152">
        <v>2</v>
      </c>
      <c r="BN3152" s="112">
        <v>54</v>
      </c>
      <c r="BO3152" s="114">
        <v>97</v>
      </c>
      <c r="BP3152" s="118">
        <f t="shared" si="1200"/>
        <v>54097</v>
      </c>
      <c r="BQ3152" s="118">
        <f t="shared" si="1199"/>
        <v>54097</v>
      </c>
      <c r="BR3152" s="5" t="s">
        <v>3151</v>
      </c>
      <c r="BV3152" s="63"/>
      <c r="CK3152" s="63"/>
      <c r="CT3152" s="8"/>
    </row>
    <row r="3153" spans="1:128" ht="15" hidden="1" customHeight="1" outlineLevel="1">
      <c r="A3153" t="s">
        <v>423</v>
      </c>
      <c r="B3153" t="s">
        <v>2356</v>
      </c>
      <c r="C3153" s="1">
        <f t="shared" si="1201"/>
        <v>16947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0</v>
      </c>
      <c r="G3153" s="129">
        <f t="shared" si="1210"/>
        <v>8497</v>
      </c>
      <c r="H3153" s="134">
        <f t="shared" si="1211"/>
        <v>0.50138667610786569</v>
      </c>
      <c r="I3153" s="2"/>
      <c r="J3153" s="2">
        <f t="shared" si="1202"/>
        <v>0.24122263527467988</v>
      </c>
      <c r="K3153" s="2">
        <f t="shared" si="1203"/>
        <v>0.7426093113825456</v>
      </c>
      <c r="L3153" s="2">
        <f t="shared" si="1204"/>
        <v>0</v>
      </c>
      <c r="M3153" s="2">
        <f t="shared" si="1205"/>
        <v>1.6168053342774491E-2</v>
      </c>
      <c r="N3153" s="63">
        <v>4088</v>
      </c>
      <c r="O3153" s="63">
        <v>12585</v>
      </c>
      <c r="P3153" s="63">
        <v>0</v>
      </c>
      <c r="Q3153" s="63">
        <v>223</v>
      </c>
      <c r="R3153" s="63">
        <v>51</v>
      </c>
      <c r="S3153" s="63">
        <v>0</v>
      </c>
      <c r="T3153" s="63">
        <v>0</v>
      </c>
      <c r="U3153" s="63">
        <v>0</v>
      </c>
      <c r="V3153" s="63">
        <v>0</v>
      </c>
      <c r="W3153" s="63">
        <v>0</v>
      </c>
      <c r="X3153" s="63">
        <v>0</v>
      </c>
      <c r="Y3153" s="63">
        <v>0</v>
      </c>
      <c r="Z3153" s="63">
        <v>0</v>
      </c>
      <c r="AA3153" s="63">
        <v>0</v>
      </c>
      <c r="AB3153" s="63">
        <v>0</v>
      </c>
      <c r="AC3153" s="63">
        <v>0</v>
      </c>
      <c r="AD3153" s="63">
        <v>0</v>
      </c>
      <c r="AE3153" s="63">
        <v>0</v>
      </c>
      <c r="AF3153" s="63">
        <v>0</v>
      </c>
      <c r="AG3153" s="63">
        <v>0</v>
      </c>
      <c r="AH3153" s="63">
        <v>0</v>
      </c>
      <c r="AI3153" s="63">
        <v>0</v>
      </c>
      <c r="AJ3153" s="63">
        <v>0</v>
      </c>
      <c r="AK3153" s="63">
        <v>0</v>
      </c>
      <c r="AL3153" s="63">
        <v>0</v>
      </c>
      <c r="AM3153" s="63">
        <v>0</v>
      </c>
      <c r="AN3153" s="63">
        <v>0</v>
      </c>
      <c r="AO3153" s="63">
        <v>0</v>
      </c>
      <c r="AP3153" s="63">
        <v>0</v>
      </c>
      <c r="AQ3153" s="63">
        <v>0</v>
      </c>
      <c r="AR3153" s="63">
        <v>0</v>
      </c>
      <c r="AS3153" s="63">
        <v>0</v>
      </c>
      <c r="AT3153" s="63">
        <v>0</v>
      </c>
      <c r="AU3153" s="63">
        <v>0</v>
      </c>
      <c r="AV3153" s="63">
        <v>0</v>
      </c>
      <c r="AW3153" s="63">
        <v>0</v>
      </c>
      <c r="AX3153" s="63">
        <v>0</v>
      </c>
      <c r="AY3153" s="63">
        <v>0</v>
      </c>
      <c r="BA3153" s="5">
        <f>IF(Q3153&gt;0,RANK(Q3153,(N3153:P3153,Q3153:AE3153)),0)</f>
        <v>3</v>
      </c>
      <c r="BB3153" s="5">
        <f>IF(R3153&gt;0,RANK(R3153,(N3153:P3153,Q3153:AE3153)),0)</f>
        <v>4</v>
      </c>
      <c r="BC3153" s="5">
        <f>IF(T3153&gt;0,RANK(T3153,(N3153:P3153,Q3153:AE3153)),0)</f>
        <v>0</v>
      </c>
      <c r="BD3153" s="5">
        <f>IF(S3153&gt;0,RANK(S3153,(N3153:P3153,Q3153:AE3153)),0)</f>
        <v>0</v>
      </c>
      <c r="BE3153" s="2">
        <f t="shared" si="1206"/>
        <v>1.3158671151236208E-2</v>
      </c>
      <c r="BF3153" s="2">
        <f t="shared" si="1207"/>
        <v>3.0093821915383252E-3</v>
      </c>
      <c r="BG3153" s="2">
        <f t="shared" si="1208"/>
        <v>0</v>
      </c>
      <c r="BH3153" s="2">
        <f t="shared" si="1209"/>
        <v>0</v>
      </c>
      <c r="BJ3153" t="s">
        <v>423</v>
      </c>
      <c r="BK3153" t="s">
        <v>2356</v>
      </c>
      <c r="BL3153">
        <v>3</v>
      </c>
      <c r="BN3153" s="112">
        <v>54</v>
      </c>
      <c r="BO3153" s="114">
        <v>99</v>
      </c>
      <c r="BP3153" s="118">
        <f t="shared" si="1200"/>
        <v>54099</v>
      </c>
      <c r="BQ3153" s="118">
        <f t="shared" si="1199"/>
        <v>54099</v>
      </c>
      <c r="BR3153" s="5" t="s">
        <v>3151</v>
      </c>
      <c r="CD3153" s="63">
        <f t="shared" si="1198"/>
        <v>16947</v>
      </c>
      <c r="CK3153" s="63"/>
      <c r="CT3153" s="8"/>
    </row>
    <row r="3154" spans="1:128" ht="15" hidden="1" customHeight="1" outlineLevel="1">
      <c r="A3154" t="s">
        <v>696</v>
      </c>
      <c r="B3154" t="s">
        <v>2356</v>
      </c>
      <c r="C3154" s="1">
        <f t="shared" si="1201"/>
        <v>3402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29">
        <f t="shared" si="1210"/>
        <v>2149</v>
      </c>
      <c r="H3154" s="134">
        <f t="shared" si="1211"/>
        <v>0.63168724279835387</v>
      </c>
      <c r="I3154" s="2"/>
      <c r="J3154" s="2">
        <f t="shared" si="1202"/>
        <v>0.17930629041740154</v>
      </c>
      <c r="K3154" s="2">
        <f t="shared" si="1203"/>
        <v>0.8109935332157554</v>
      </c>
      <c r="L3154" s="2">
        <f t="shared" si="1204"/>
        <v>0</v>
      </c>
      <c r="M3154" s="2">
        <f t="shared" si="1205"/>
        <v>9.7001763668430607E-3</v>
      </c>
      <c r="N3154" s="63">
        <v>610</v>
      </c>
      <c r="O3154" s="63">
        <v>2759</v>
      </c>
      <c r="P3154" s="63">
        <v>0</v>
      </c>
      <c r="Q3154" s="63">
        <v>23</v>
      </c>
      <c r="R3154" s="63">
        <v>10</v>
      </c>
      <c r="S3154" s="63">
        <v>0</v>
      </c>
      <c r="T3154" s="63">
        <v>0</v>
      </c>
      <c r="U3154" s="63">
        <v>0</v>
      </c>
      <c r="V3154" s="63">
        <v>0</v>
      </c>
      <c r="W3154" s="63">
        <v>0</v>
      </c>
      <c r="X3154" s="63">
        <v>0</v>
      </c>
      <c r="Y3154" s="63">
        <v>0</v>
      </c>
      <c r="Z3154" s="63">
        <v>0</v>
      </c>
      <c r="AA3154" s="63">
        <v>0</v>
      </c>
      <c r="AB3154" s="63">
        <v>0</v>
      </c>
      <c r="AC3154" s="63">
        <v>0</v>
      </c>
      <c r="AD3154" s="63">
        <v>0</v>
      </c>
      <c r="AE3154" s="63">
        <v>0</v>
      </c>
      <c r="AF3154" s="63">
        <v>0</v>
      </c>
      <c r="AG3154" s="63">
        <v>0</v>
      </c>
      <c r="AH3154" s="63">
        <v>0</v>
      </c>
      <c r="AI3154" s="63">
        <v>0</v>
      </c>
      <c r="AJ3154" s="63">
        <v>0</v>
      </c>
      <c r="AK3154" s="63">
        <v>0</v>
      </c>
      <c r="AL3154" s="63">
        <v>0</v>
      </c>
      <c r="AM3154" s="63">
        <v>0</v>
      </c>
      <c r="AN3154" s="63">
        <v>0</v>
      </c>
      <c r="AO3154" s="63">
        <v>0</v>
      </c>
      <c r="AP3154" s="63">
        <v>0</v>
      </c>
      <c r="AQ3154" s="63">
        <v>0</v>
      </c>
      <c r="AR3154" s="63">
        <v>0</v>
      </c>
      <c r="AS3154" s="63">
        <v>0</v>
      </c>
      <c r="AT3154" s="63">
        <v>0</v>
      </c>
      <c r="AU3154" s="63">
        <v>0</v>
      </c>
      <c r="AV3154" s="63">
        <v>0</v>
      </c>
      <c r="AW3154" s="63">
        <v>0</v>
      </c>
      <c r="AX3154" s="63">
        <v>0</v>
      </c>
      <c r="AY3154" s="63">
        <v>0</v>
      </c>
      <c r="BA3154" s="5">
        <f>IF(Q3154&gt;0,RANK(Q3154,(N3154:P3154,Q3154:AE3154)),0)</f>
        <v>3</v>
      </c>
      <c r="BB3154" s="5">
        <f>IF(R3154&gt;0,RANK(R3154,(N3154:P3154,Q3154:AE3154)),0)</f>
        <v>4</v>
      </c>
      <c r="BC3154" s="5">
        <f>IF(T3154&gt;0,RANK(T3154,(N3154:P3154,Q3154:AE3154)),0)</f>
        <v>0</v>
      </c>
      <c r="BD3154" s="5">
        <f>IF(S3154&gt;0,RANK(S3154,(N3154:P3154,Q3154:AE3154)),0)</f>
        <v>0</v>
      </c>
      <c r="BE3154" s="2">
        <f t="shared" si="1206"/>
        <v>6.7607289829512054E-3</v>
      </c>
      <c r="BF3154" s="2">
        <f t="shared" si="1207"/>
        <v>2.9394473838918285E-3</v>
      </c>
      <c r="BG3154" s="2">
        <f t="shared" si="1208"/>
        <v>0</v>
      </c>
      <c r="BH3154" s="2">
        <f t="shared" si="1209"/>
        <v>0</v>
      </c>
      <c r="BJ3154" t="s">
        <v>696</v>
      </c>
      <c r="BK3154" t="s">
        <v>2356</v>
      </c>
      <c r="BL3154">
        <v>3</v>
      </c>
      <c r="BN3154" s="112">
        <v>54</v>
      </c>
      <c r="BO3154" s="114">
        <v>101</v>
      </c>
      <c r="BP3154" s="118">
        <f t="shared" si="1200"/>
        <v>54101</v>
      </c>
      <c r="BQ3154" s="118">
        <f t="shared" si="1199"/>
        <v>54101</v>
      </c>
      <c r="BR3154" s="5" t="s">
        <v>3151</v>
      </c>
      <c r="BV3154" s="63"/>
      <c r="CK3154" s="63"/>
      <c r="CT3154" s="8"/>
    </row>
    <row r="3155" spans="1:128" ht="15" hidden="1" customHeight="1" outlineLevel="1">
      <c r="A3155" t="s">
        <v>1876</v>
      </c>
      <c r="B3155" t="s">
        <v>2356</v>
      </c>
      <c r="C3155" s="1">
        <f t="shared" si="1201"/>
        <v>6667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0</v>
      </c>
      <c r="G3155" s="129">
        <f t="shared" si="1210"/>
        <v>3454</v>
      </c>
      <c r="H3155" s="134">
        <f t="shared" si="1211"/>
        <v>0.51807409629518519</v>
      </c>
      <c r="I3155" s="2"/>
      <c r="J3155" s="2">
        <f t="shared" si="1202"/>
        <v>0.23083845807709613</v>
      </c>
      <c r="K3155" s="2">
        <f t="shared" si="1203"/>
        <v>0.74891255437228144</v>
      </c>
      <c r="L3155" s="2">
        <f t="shared" si="1204"/>
        <v>0</v>
      </c>
      <c r="M3155" s="2">
        <f t="shared" si="1205"/>
        <v>2.0248987550622433E-2</v>
      </c>
      <c r="N3155" s="63">
        <v>1539</v>
      </c>
      <c r="O3155" s="63">
        <v>4993</v>
      </c>
      <c r="P3155" s="63">
        <v>0</v>
      </c>
      <c r="Q3155" s="63">
        <v>103</v>
      </c>
      <c r="R3155" s="63">
        <v>32</v>
      </c>
      <c r="S3155" s="63">
        <v>0</v>
      </c>
      <c r="T3155" s="63">
        <v>0</v>
      </c>
      <c r="U3155" s="63">
        <v>0</v>
      </c>
      <c r="V3155" s="63">
        <v>0</v>
      </c>
      <c r="W3155" s="63">
        <v>0</v>
      </c>
      <c r="X3155" s="63">
        <v>0</v>
      </c>
      <c r="Y3155" s="63">
        <v>0</v>
      </c>
      <c r="Z3155" s="63">
        <v>0</v>
      </c>
      <c r="AA3155" s="63">
        <v>0</v>
      </c>
      <c r="AB3155" s="63">
        <v>0</v>
      </c>
      <c r="AC3155" s="63">
        <v>0</v>
      </c>
      <c r="AD3155" s="63">
        <v>0</v>
      </c>
      <c r="AE3155" s="63">
        <v>0</v>
      </c>
      <c r="AF3155" s="63">
        <v>0</v>
      </c>
      <c r="AG3155" s="63">
        <v>0</v>
      </c>
      <c r="AH3155" s="63">
        <v>0</v>
      </c>
      <c r="AI3155" s="63">
        <v>0</v>
      </c>
      <c r="AJ3155" s="63">
        <v>0</v>
      </c>
      <c r="AK3155" s="63">
        <v>0</v>
      </c>
      <c r="AL3155" s="63">
        <v>0</v>
      </c>
      <c r="AM3155" s="63">
        <v>0</v>
      </c>
      <c r="AN3155" s="63">
        <v>0</v>
      </c>
      <c r="AO3155" s="63">
        <v>0</v>
      </c>
      <c r="AP3155" s="63">
        <v>0</v>
      </c>
      <c r="AQ3155" s="63">
        <v>0</v>
      </c>
      <c r="AR3155" s="63">
        <v>0</v>
      </c>
      <c r="AS3155" s="63">
        <v>0</v>
      </c>
      <c r="AT3155" s="63">
        <v>0</v>
      </c>
      <c r="AU3155" s="63">
        <v>0</v>
      </c>
      <c r="AV3155" s="63">
        <v>0</v>
      </c>
      <c r="AW3155" s="63">
        <v>0</v>
      </c>
      <c r="AX3155" s="63">
        <v>0</v>
      </c>
      <c r="AY3155" s="63">
        <v>0</v>
      </c>
      <c r="BA3155" s="5">
        <f>IF(Q3155&gt;0,RANK(Q3155,(N3155:P3155,Q3155:AE3155)),0)</f>
        <v>3</v>
      </c>
      <c r="BB3155" s="5">
        <f>IF(R3155&gt;0,RANK(R3155,(N3155:P3155,Q3155:AE3155)),0)</f>
        <v>4</v>
      </c>
      <c r="BC3155" s="5">
        <f>IF(T3155&gt;0,RANK(T3155,(N3155:P3155,Q3155:AE3155)),0)</f>
        <v>0</v>
      </c>
      <c r="BD3155" s="5">
        <f>IF(S3155&gt;0,RANK(S3155,(N3155:P3155,Q3155:AE3155)),0)</f>
        <v>0</v>
      </c>
      <c r="BE3155" s="2">
        <f t="shared" si="1206"/>
        <v>1.5449227538623069E-2</v>
      </c>
      <c r="BF3155" s="2">
        <f t="shared" si="1207"/>
        <v>4.7997600119993999E-3</v>
      </c>
      <c r="BG3155" s="2">
        <f t="shared" si="1208"/>
        <v>0</v>
      </c>
      <c r="BH3155" s="2">
        <f t="shared" si="1209"/>
        <v>0</v>
      </c>
      <c r="BJ3155" t="s">
        <v>1876</v>
      </c>
      <c r="BK3155" t="s">
        <v>2356</v>
      </c>
      <c r="BL3155">
        <v>1</v>
      </c>
      <c r="BN3155" s="112">
        <v>54</v>
      </c>
      <c r="BO3155" s="114">
        <v>103</v>
      </c>
      <c r="BP3155" s="118">
        <f t="shared" si="1200"/>
        <v>54103</v>
      </c>
      <c r="BQ3155" s="118">
        <f t="shared" si="1199"/>
        <v>54103</v>
      </c>
      <c r="BR3155" s="5" t="s">
        <v>3151</v>
      </c>
      <c r="CD3155" s="63">
        <f t="shared" si="1198"/>
        <v>6667</v>
      </c>
      <c r="CK3155" s="63"/>
      <c r="CT3155" s="8"/>
    </row>
    <row r="3156" spans="1:128" ht="15" hidden="1" customHeight="1" outlineLevel="1">
      <c r="A3156" t="s">
        <v>2833</v>
      </c>
      <c r="B3156" t="s">
        <v>2356</v>
      </c>
      <c r="C3156" s="1">
        <f t="shared" si="1201"/>
        <v>2653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29">
        <f t="shared" si="1210"/>
        <v>1668</v>
      </c>
      <c r="H3156" s="134">
        <f t="shared" si="1211"/>
        <v>0.62872220128156808</v>
      </c>
      <c r="I3156" s="2"/>
      <c r="J3156" s="2">
        <f t="shared" si="1202"/>
        <v>0.17565020731247644</v>
      </c>
      <c r="K3156" s="2">
        <f t="shared" si="1203"/>
        <v>0.80437240859404446</v>
      </c>
      <c r="L3156" s="2">
        <f t="shared" si="1204"/>
        <v>0</v>
      </c>
      <c r="M3156" s="2">
        <f t="shared" si="1205"/>
        <v>1.9977384093479156E-2</v>
      </c>
      <c r="N3156" s="63">
        <v>466</v>
      </c>
      <c r="O3156" s="63">
        <v>2134</v>
      </c>
      <c r="P3156" s="63">
        <v>0</v>
      </c>
      <c r="Q3156" s="63">
        <v>45</v>
      </c>
      <c r="R3156" s="63">
        <v>8</v>
      </c>
      <c r="S3156" s="63">
        <v>0</v>
      </c>
      <c r="T3156" s="63">
        <v>0</v>
      </c>
      <c r="U3156" s="63">
        <v>0</v>
      </c>
      <c r="V3156" s="63">
        <v>0</v>
      </c>
      <c r="W3156" s="63">
        <v>0</v>
      </c>
      <c r="X3156" s="63">
        <v>0</v>
      </c>
      <c r="Y3156" s="63">
        <v>0</v>
      </c>
      <c r="Z3156" s="63">
        <v>0</v>
      </c>
      <c r="AA3156" s="63">
        <v>0</v>
      </c>
      <c r="AB3156" s="63">
        <v>0</v>
      </c>
      <c r="AC3156" s="63">
        <v>0</v>
      </c>
      <c r="AD3156" s="63">
        <v>0</v>
      </c>
      <c r="AE3156" s="63">
        <v>0</v>
      </c>
      <c r="AF3156" s="63">
        <v>0</v>
      </c>
      <c r="AG3156" s="63">
        <v>0</v>
      </c>
      <c r="AH3156" s="63">
        <v>0</v>
      </c>
      <c r="AI3156" s="63">
        <v>0</v>
      </c>
      <c r="AJ3156" s="63">
        <v>0</v>
      </c>
      <c r="AK3156" s="63">
        <v>0</v>
      </c>
      <c r="AL3156" s="63">
        <v>0</v>
      </c>
      <c r="AM3156" s="63">
        <v>0</v>
      </c>
      <c r="AN3156" s="63">
        <v>0</v>
      </c>
      <c r="AO3156" s="63">
        <v>0</v>
      </c>
      <c r="AP3156" s="63">
        <v>0</v>
      </c>
      <c r="AQ3156" s="63">
        <v>0</v>
      </c>
      <c r="AR3156" s="63">
        <v>0</v>
      </c>
      <c r="AS3156" s="63">
        <v>0</v>
      </c>
      <c r="AT3156" s="63">
        <v>0</v>
      </c>
      <c r="AU3156" s="63">
        <v>0</v>
      </c>
      <c r="AV3156" s="63">
        <v>0</v>
      </c>
      <c r="AW3156" s="63">
        <v>0</v>
      </c>
      <c r="AX3156" s="63">
        <v>0</v>
      </c>
      <c r="AY3156" s="63">
        <v>0</v>
      </c>
      <c r="BA3156" s="5">
        <f>IF(Q3156&gt;0,RANK(Q3156,(N3156:P3156,Q3156:AE3156)),0)</f>
        <v>3</v>
      </c>
      <c r="BB3156" s="5">
        <f>IF(R3156&gt;0,RANK(R3156,(N3156:P3156,Q3156:AE3156)),0)</f>
        <v>4</v>
      </c>
      <c r="BC3156" s="5">
        <f>IF(T3156&gt;0,RANK(T3156,(N3156:P3156,Q3156:AE3156)),0)</f>
        <v>0</v>
      </c>
      <c r="BD3156" s="5">
        <f>IF(S3156&gt;0,RANK(S3156,(N3156:P3156,Q3156:AE3156)),0)</f>
        <v>0</v>
      </c>
      <c r="BE3156" s="2">
        <f t="shared" si="1206"/>
        <v>1.6961929890689786E-2</v>
      </c>
      <c r="BF3156" s="2">
        <f t="shared" si="1207"/>
        <v>3.0154542027892952E-3</v>
      </c>
      <c r="BG3156" s="2">
        <f t="shared" si="1208"/>
        <v>0</v>
      </c>
      <c r="BH3156" s="2">
        <f t="shared" si="1209"/>
        <v>0</v>
      </c>
      <c r="BJ3156" t="s">
        <v>2833</v>
      </c>
      <c r="BK3156" t="s">
        <v>2356</v>
      </c>
      <c r="BL3156">
        <v>2</v>
      </c>
      <c r="BN3156" s="112">
        <v>54</v>
      </c>
      <c r="BO3156" s="114">
        <v>105</v>
      </c>
      <c r="BP3156" s="118">
        <f t="shared" si="1200"/>
        <v>54105</v>
      </c>
      <c r="BQ3156" s="118">
        <f t="shared" si="1199"/>
        <v>54105</v>
      </c>
      <c r="BR3156" s="5" t="s">
        <v>3151</v>
      </c>
      <c r="CD3156" s="63">
        <f t="shared" si="1198"/>
        <v>2653</v>
      </c>
      <c r="CK3156" s="63"/>
      <c r="CT3156" s="8"/>
    </row>
    <row r="3157" spans="1:128" ht="15" hidden="1" customHeight="1" outlineLevel="1">
      <c r="A3157" t="s">
        <v>331</v>
      </c>
      <c r="B3157" t="s">
        <v>2356</v>
      </c>
      <c r="C3157" s="1">
        <f t="shared" si="1201"/>
        <v>38762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0</v>
      </c>
      <c r="G3157" s="129">
        <f t="shared" si="1210"/>
        <v>16276</v>
      </c>
      <c r="H3157" s="134">
        <f t="shared" si="1211"/>
        <v>0.41989577421185698</v>
      </c>
      <c r="I3157" s="2"/>
      <c r="J3157" s="2">
        <f t="shared" si="1202"/>
        <v>0.28187400030958154</v>
      </c>
      <c r="K3157" s="2">
        <f t="shared" si="1203"/>
        <v>0.70176977452143852</v>
      </c>
      <c r="L3157" s="2">
        <f t="shared" si="1204"/>
        <v>0</v>
      </c>
      <c r="M3157" s="2">
        <f t="shared" si="1205"/>
        <v>1.6356225168979943E-2</v>
      </c>
      <c r="N3157" s="63">
        <v>10926</v>
      </c>
      <c r="O3157" s="63">
        <v>27202</v>
      </c>
      <c r="P3157" s="63">
        <v>0</v>
      </c>
      <c r="Q3157" s="63">
        <v>523</v>
      </c>
      <c r="R3157" s="63">
        <v>111</v>
      </c>
      <c r="S3157" s="63">
        <v>0</v>
      </c>
      <c r="T3157" s="63">
        <v>0</v>
      </c>
      <c r="U3157" s="63">
        <v>0</v>
      </c>
      <c r="V3157" s="63">
        <v>0</v>
      </c>
      <c r="W3157" s="63">
        <v>0</v>
      </c>
      <c r="X3157" s="63">
        <v>0</v>
      </c>
      <c r="Y3157" s="63">
        <v>0</v>
      </c>
      <c r="Z3157" s="63">
        <v>0</v>
      </c>
      <c r="AA3157" s="63">
        <v>0</v>
      </c>
      <c r="AB3157" s="63">
        <v>0</v>
      </c>
      <c r="AC3157" s="63">
        <v>0</v>
      </c>
      <c r="AD3157" s="63">
        <v>0</v>
      </c>
      <c r="AE3157" s="63">
        <v>0</v>
      </c>
      <c r="AF3157" s="63">
        <v>0</v>
      </c>
      <c r="AG3157" s="63">
        <v>0</v>
      </c>
      <c r="AH3157" s="63">
        <v>0</v>
      </c>
      <c r="AI3157" s="63">
        <v>0</v>
      </c>
      <c r="AJ3157" s="63">
        <v>0</v>
      </c>
      <c r="AK3157" s="63">
        <v>0</v>
      </c>
      <c r="AL3157" s="63">
        <v>0</v>
      </c>
      <c r="AM3157" s="63">
        <v>0</v>
      </c>
      <c r="AN3157" s="63">
        <v>0</v>
      </c>
      <c r="AO3157" s="63">
        <v>0</v>
      </c>
      <c r="AP3157" s="63">
        <v>0</v>
      </c>
      <c r="AQ3157" s="63">
        <v>0</v>
      </c>
      <c r="AR3157" s="63">
        <v>0</v>
      </c>
      <c r="AS3157" s="63">
        <v>0</v>
      </c>
      <c r="AT3157" s="63">
        <v>0</v>
      </c>
      <c r="AU3157" s="63">
        <v>0</v>
      </c>
      <c r="AV3157" s="63">
        <v>0</v>
      </c>
      <c r="AW3157" s="63">
        <v>0</v>
      </c>
      <c r="AX3157" s="63">
        <v>0</v>
      </c>
      <c r="AY3157" s="63">
        <v>0</v>
      </c>
      <c r="BA3157" s="5">
        <f>IF(Q3157&gt;0,RANK(Q3157,(N3157:P3157,Q3157:AE3157)),0)</f>
        <v>3</v>
      </c>
      <c r="BB3157" s="5">
        <f>IF(R3157&gt;0,RANK(R3157,(N3157:P3157,Q3157:AE3157)),0)</f>
        <v>4</v>
      </c>
      <c r="BC3157" s="5">
        <f>IF(T3157&gt;0,RANK(T3157,(N3157:P3157,Q3157:AE3157)),0)</f>
        <v>0</v>
      </c>
      <c r="BD3157" s="5">
        <f>IF(S3157&gt;0,RANK(S3157,(N3157:P3157,Q3157:AE3157)),0)</f>
        <v>0</v>
      </c>
      <c r="BE3157" s="2">
        <f t="shared" si="1206"/>
        <v>1.3492595841287858E-2</v>
      </c>
      <c r="BF3157" s="2">
        <f t="shared" si="1207"/>
        <v>2.8636293276920696E-3</v>
      </c>
      <c r="BG3157" s="2">
        <f t="shared" si="1208"/>
        <v>0</v>
      </c>
      <c r="BH3157" s="2">
        <f t="shared" si="1209"/>
        <v>0</v>
      </c>
      <c r="BJ3157" t="s">
        <v>331</v>
      </c>
      <c r="BK3157" t="s">
        <v>2356</v>
      </c>
      <c r="BL3157">
        <v>1</v>
      </c>
      <c r="BN3157" s="112">
        <v>54</v>
      </c>
      <c r="BO3157" s="114">
        <v>107</v>
      </c>
      <c r="BP3157" s="118">
        <f t="shared" si="1200"/>
        <v>54107</v>
      </c>
      <c r="BQ3157" s="118">
        <f t="shared" si="1199"/>
        <v>54107</v>
      </c>
      <c r="BR3157" s="5" t="s">
        <v>3151</v>
      </c>
      <c r="CK3157" s="63"/>
      <c r="CT3157" s="8"/>
    </row>
    <row r="3158" spans="1:128" ht="15" hidden="1" customHeight="1" outlineLevel="1">
      <c r="A3158" t="s">
        <v>708</v>
      </c>
      <c r="B3158" t="s">
        <v>2356</v>
      </c>
      <c r="C3158" s="1">
        <f t="shared" si="1201"/>
        <v>8592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29">
        <f t="shared" si="1210"/>
        <v>6196</v>
      </c>
      <c r="H3158" s="134">
        <f t="shared" si="1211"/>
        <v>0.72113594040968343</v>
      </c>
      <c r="I3158" s="2"/>
      <c r="J3158" s="2">
        <f t="shared" si="1202"/>
        <v>0.13466014897579143</v>
      </c>
      <c r="K3158" s="2">
        <f t="shared" si="1203"/>
        <v>0.85579608938547491</v>
      </c>
      <c r="L3158" s="2">
        <f t="shared" si="1204"/>
        <v>0</v>
      </c>
      <c r="M3158" s="2">
        <f t="shared" si="1205"/>
        <v>9.5437616387336055E-3</v>
      </c>
      <c r="N3158" s="63">
        <v>1157</v>
      </c>
      <c r="O3158" s="63">
        <v>7353</v>
      </c>
      <c r="P3158" s="63">
        <v>0</v>
      </c>
      <c r="Q3158" s="63">
        <v>66</v>
      </c>
      <c r="R3158" s="63">
        <v>16</v>
      </c>
      <c r="S3158" s="63">
        <v>0</v>
      </c>
      <c r="T3158" s="63">
        <v>0</v>
      </c>
      <c r="U3158" s="63">
        <v>0</v>
      </c>
      <c r="V3158" s="63">
        <v>0</v>
      </c>
      <c r="W3158" s="63">
        <v>0</v>
      </c>
      <c r="X3158" s="63">
        <v>0</v>
      </c>
      <c r="Y3158" s="63">
        <v>0</v>
      </c>
      <c r="Z3158" s="63">
        <v>0</v>
      </c>
      <c r="AA3158" s="63">
        <v>0</v>
      </c>
      <c r="AB3158" s="63">
        <v>0</v>
      </c>
      <c r="AC3158" s="63">
        <v>0</v>
      </c>
      <c r="AD3158" s="63">
        <v>0</v>
      </c>
      <c r="AE3158" s="63">
        <v>0</v>
      </c>
      <c r="AF3158" s="63">
        <v>0</v>
      </c>
      <c r="AG3158" s="63">
        <v>0</v>
      </c>
      <c r="AH3158" s="63">
        <v>0</v>
      </c>
      <c r="AI3158" s="63">
        <v>0</v>
      </c>
      <c r="AJ3158" s="63">
        <v>0</v>
      </c>
      <c r="AK3158" s="63">
        <v>0</v>
      </c>
      <c r="AL3158" s="63">
        <v>0</v>
      </c>
      <c r="AM3158" s="63">
        <v>0</v>
      </c>
      <c r="AN3158" s="63">
        <v>0</v>
      </c>
      <c r="AO3158" s="63">
        <v>0</v>
      </c>
      <c r="AP3158" s="63">
        <v>0</v>
      </c>
      <c r="AQ3158" s="63">
        <v>0</v>
      </c>
      <c r="AR3158" s="63">
        <v>0</v>
      </c>
      <c r="AS3158" s="63">
        <v>0</v>
      </c>
      <c r="AT3158" s="63">
        <v>0</v>
      </c>
      <c r="AU3158" s="63">
        <v>0</v>
      </c>
      <c r="AV3158" s="63">
        <v>0</v>
      </c>
      <c r="AW3158" s="63">
        <v>0</v>
      </c>
      <c r="AX3158" s="63">
        <v>0</v>
      </c>
      <c r="AY3158" s="63">
        <v>0</v>
      </c>
      <c r="BA3158" s="5">
        <f>IF(Q3158&gt;0,RANK(Q3158,(N3158:P3158,Q3158:AE3158)),0)</f>
        <v>3</v>
      </c>
      <c r="BB3158" s="5">
        <f>IF(R3158&gt;0,RANK(R3158,(N3158:P3158,Q3158:AE3158)),0)</f>
        <v>4</v>
      </c>
      <c r="BC3158" s="5">
        <f>IF(T3158&gt;0,RANK(T3158,(N3158:P3158,Q3158:AE3158)),0)</f>
        <v>0</v>
      </c>
      <c r="BD3158" s="5">
        <f>IF(S3158&gt;0,RANK(S3158,(N3158:P3158,Q3158:AE3158)),0)</f>
        <v>0</v>
      </c>
      <c r="BE3158" s="2">
        <f t="shared" si="1206"/>
        <v>7.6815642458100556E-3</v>
      </c>
      <c r="BF3158" s="2">
        <f t="shared" si="1207"/>
        <v>1.8621973929236499E-3</v>
      </c>
      <c r="BG3158" s="2">
        <f t="shared" si="1208"/>
        <v>0</v>
      </c>
      <c r="BH3158" s="2">
        <f t="shared" si="1209"/>
        <v>0</v>
      </c>
      <c r="BJ3158" t="s">
        <v>708</v>
      </c>
      <c r="BK3158" t="s">
        <v>2356</v>
      </c>
      <c r="BL3158">
        <v>3</v>
      </c>
      <c r="BN3158" s="112">
        <v>54</v>
      </c>
      <c r="BO3158" s="114">
        <v>109</v>
      </c>
      <c r="BP3158" s="118">
        <f t="shared" si="1200"/>
        <v>54109</v>
      </c>
      <c r="BQ3158" s="118">
        <f t="shared" si="1199"/>
        <v>54109</v>
      </c>
      <c r="BR3158" s="5" t="s">
        <v>3151</v>
      </c>
      <c r="CD3158" s="63">
        <f t="shared" si="1198"/>
        <v>8592</v>
      </c>
      <c r="CK3158" s="63"/>
      <c r="CT3158" s="8"/>
    </row>
    <row r="3159" spans="1:128" ht="15" customHeight="1" collapsed="1">
      <c r="A3159" t="s">
        <v>2355</v>
      </c>
      <c r="B3159" t="s">
        <v>544</v>
      </c>
      <c r="C3159" s="1">
        <f t="shared" si="1201"/>
        <v>794652</v>
      </c>
      <c r="D3159" s="5">
        <f>IF(N3159&gt;0, RANK(N3159,(N3159:P3159,Q3159:AE3159)),0)</f>
        <v>2</v>
      </c>
      <c r="E3159" s="5">
        <f>IF(O3159&gt;0,RANK(O3159,(N3159:P3159,Q3159:AE3159)),0)</f>
        <v>1</v>
      </c>
      <c r="F3159" s="5">
        <f>IF(P3159&gt;0,RANK(P3159,(N3159:P3159,Q3159:AE3159)),0)</f>
        <v>0</v>
      </c>
      <c r="G3159" s="129">
        <f t="shared" si="1210"/>
        <v>309398</v>
      </c>
      <c r="H3159" s="134">
        <f t="shared" si="1211"/>
        <v>0.38935030680096444</v>
      </c>
      <c r="I3159" s="2"/>
      <c r="J3159" s="2">
        <f t="shared" si="1202"/>
        <v>0.29696521244519614</v>
      </c>
      <c r="K3159" s="2">
        <f t="shared" si="1203"/>
        <v>0.68631551924616063</v>
      </c>
      <c r="L3159" s="2">
        <f t="shared" si="1204"/>
        <v>0</v>
      </c>
      <c r="M3159" s="2">
        <f t="shared" si="1205"/>
        <v>1.6719268308643231E-2</v>
      </c>
      <c r="N3159" s="63">
        <v>235984</v>
      </c>
      <c r="O3159" s="63">
        <v>545382</v>
      </c>
      <c r="P3159" s="63">
        <v>0</v>
      </c>
      <c r="Q3159" s="63">
        <v>10687</v>
      </c>
      <c r="R3159" s="63">
        <v>2599</v>
      </c>
      <c r="S3159" s="63">
        <v>0</v>
      </c>
      <c r="T3159" s="63">
        <v>0</v>
      </c>
      <c r="U3159" s="63">
        <v>0</v>
      </c>
      <c r="V3159" s="63">
        <v>0</v>
      </c>
      <c r="W3159" s="63">
        <v>0</v>
      </c>
      <c r="X3159" s="63">
        <v>0</v>
      </c>
      <c r="Y3159" s="63">
        <v>0</v>
      </c>
      <c r="Z3159" s="63">
        <v>0</v>
      </c>
      <c r="AA3159" s="63">
        <v>0</v>
      </c>
      <c r="AB3159" s="63">
        <v>0</v>
      </c>
      <c r="AC3159" s="63">
        <v>0</v>
      </c>
      <c r="AD3159" s="63">
        <v>0</v>
      </c>
      <c r="AE3159" s="63">
        <v>0</v>
      </c>
      <c r="AF3159" s="63">
        <v>0</v>
      </c>
      <c r="AG3159" s="63">
        <v>0</v>
      </c>
      <c r="AH3159" s="63">
        <v>0</v>
      </c>
      <c r="AI3159" s="63">
        <v>0</v>
      </c>
      <c r="AJ3159" s="63">
        <v>0</v>
      </c>
      <c r="AK3159" s="63">
        <v>0</v>
      </c>
      <c r="AL3159" s="63">
        <v>0</v>
      </c>
      <c r="AM3159" s="63">
        <v>0</v>
      </c>
      <c r="AN3159" s="63">
        <v>0</v>
      </c>
      <c r="AO3159" s="63">
        <v>0</v>
      </c>
      <c r="AP3159" s="63">
        <v>0</v>
      </c>
      <c r="AQ3159" s="63">
        <v>0</v>
      </c>
      <c r="AR3159" s="63">
        <v>0</v>
      </c>
      <c r="AS3159" s="63">
        <v>0</v>
      </c>
      <c r="AT3159" s="63">
        <v>0</v>
      </c>
      <c r="AU3159" s="63">
        <v>0</v>
      </c>
      <c r="AV3159" s="63">
        <v>0</v>
      </c>
      <c r="AW3159" s="63">
        <v>0</v>
      </c>
      <c r="AX3159" s="63">
        <v>0</v>
      </c>
      <c r="AY3159" s="63">
        <v>0</v>
      </c>
      <c r="BA3159" s="5">
        <f>IF(Q3159&gt;0,RANK(Q3159,(N3159:P3159,Q3159:AE3159)),0)</f>
        <v>3</v>
      </c>
      <c r="BB3159" s="5">
        <f>IF(R3159&gt;0,RANK(R3159,(N3159:P3159,Q3159:AE3159)),0)</f>
        <v>4</v>
      </c>
      <c r="BC3159" s="5">
        <f>IF(T3159&gt;0,RANK(T3159,(N3159:P3159,Q3159:AE3159)),0)</f>
        <v>0</v>
      </c>
      <c r="BD3159" s="5">
        <f>IF(S3159&gt;0,RANK(S3159,(N3159:P3159,Q3159:AE3159)),0)</f>
        <v>0</v>
      </c>
      <c r="BE3159" s="2">
        <f t="shared" si="1206"/>
        <v>1.3448654253685891E-2</v>
      </c>
      <c r="BF3159" s="2">
        <f t="shared" si="1207"/>
        <v>3.27061405495739E-3</v>
      </c>
      <c r="BG3159" s="2">
        <f t="shared" si="1208"/>
        <v>0</v>
      </c>
      <c r="BH3159" s="2">
        <f t="shared" si="1209"/>
        <v>0</v>
      </c>
      <c r="BJ3159" t="s">
        <v>2355</v>
      </c>
      <c r="BK3159" t="s">
        <v>544</v>
      </c>
      <c r="BN3159" s="112">
        <v>54</v>
      </c>
      <c r="BO3159" s="114"/>
      <c r="BP3159" s="112">
        <v>54</v>
      </c>
      <c r="BQ3159" s="112">
        <f t="shared" si="1199"/>
        <v>54</v>
      </c>
      <c r="BR3159" s="5" t="s">
        <v>710</v>
      </c>
      <c r="CE3159" s="63">
        <v>0</v>
      </c>
      <c r="CH3159" s="63">
        <f t="shared" ref="CH3159" si="1212">SUM(CH3104:CH3158)</f>
        <v>0</v>
      </c>
      <c r="CK3159" s="63"/>
      <c r="CL3159" s="63"/>
      <c r="CM3159" s="63"/>
      <c r="CN3159" s="63"/>
      <c r="CO3159" s="63"/>
      <c r="CP3159" s="63"/>
      <c r="CT3159" s="8"/>
    </row>
    <row r="3160" spans="1:128" ht="15" customHeight="1">
      <c r="C3160" s="1"/>
      <c r="E3160" s="5"/>
      <c r="F3160" s="5"/>
      <c r="G3160" s="129"/>
      <c r="H3160" s="134"/>
      <c r="I3160" s="2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BA3160" s="5"/>
      <c r="BB3160" s="5"/>
      <c r="BC3160" s="5"/>
      <c r="BD3160" s="5"/>
      <c r="BN3160" s="112"/>
      <c r="BO3160" s="114"/>
      <c r="BP3160" s="118"/>
      <c r="BQ3160" s="118"/>
      <c r="CF3160" s="129" t="s">
        <v>3249</v>
      </c>
      <c r="DU3160" s="129"/>
      <c r="DV3160" s="63"/>
      <c r="DW3160" s="63"/>
      <c r="DX3160" s="63"/>
    </row>
    <row r="3161" spans="1:128" ht="15" hidden="1" customHeight="1" outlineLevel="1">
      <c r="A3161" t="s">
        <v>1025</v>
      </c>
      <c r="B3161" t="s">
        <v>3000</v>
      </c>
      <c r="C3161" s="1">
        <f t="shared" ref="C3161:C3192" si="1213">SUM(N3161:AY3161)</f>
        <v>11818</v>
      </c>
      <c r="D3161" s="5">
        <f>IF(N3161&gt;0, RANK(N3161,(N3161:P3161,Q3161:AE3161)),0)</f>
        <v>2</v>
      </c>
      <c r="E3161" s="5">
        <f>IF(O3161&gt;0,RANK(O3161,(N3161:P3161,Q3161:AE3161)),0)</f>
        <v>1</v>
      </c>
      <c r="F3161" s="5">
        <f>IF(P3161&gt;0,RANK(P3161,(N3161:P3161,Q3161:AE3161)),0)</f>
        <v>0</v>
      </c>
      <c r="G3161" s="129">
        <f t="shared" si="1210"/>
        <v>3033</v>
      </c>
      <c r="H3161" s="134">
        <f t="shared" si="1211"/>
        <v>0.25664240988322895</v>
      </c>
      <c r="I3161" s="2"/>
      <c r="J3161" s="2">
        <f t="shared" ref="J3161:J3192" si="1214">IF($C3161=0,"-",N3161/$C3161)</f>
        <v>0.36630563547131495</v>
      </c>
      <c r="K3161" s="2">
        <f t="shared" ref="K3161:K3192" si="1215">IF($C3161=0,"-",O3161/$C3161)</f>
        <v>0.62294804535454396</v>
      </c>
      <c r="L3161" s="2">
        <f t="shared" ref="L3161:L3192" si="1216">IF($C3161=0,"-",P3161/$C3161)</f>
        <v>0</v>
      </c>
      <c r="M3161" s="2">
        <f t="shared" ref="M3161:M3192" si="1217">IF(C3161=0,"-",(1-J3161-K3161-L3161))</f>
        <v>1.0746319174141039E-2</v>
      </c>
      <c r="N3161" s="63">
        <v>4329</v>
      </c>
      <c r="O3161" s="63">
        <v>7362</v>
      </c>
      <c r="P3161" s="63">
        <v>0</v>
      </c>
      <c r="Q3161" s="63">
        <v>85</v>
      </c>
      <c r="R3161" s="63">
        <v>0</v>
      </c>
      <c r="S3161" s="63">
        <v>27</v>
      </c>
      <c r="T3161" s="63">
        <v>0</v>
      </c>
      <c r="U3161" s="63">
        <v>0</v>
      </c>
      <c r="V3161" s="63">
        <v>0</v>
      </c>
      <c r="W3161" s="63">
        <v>12</v>
      </c>
      <c r="X3161" s="63">
        <v>0</v>
      </c>
      <c r="Y3161" s="63">
        <v>0</v>
      </c>
      <c r="Z3161" s="63">
        <v>3</v>
      </c>
      <c r="AA3161" s="63">
        <v>0</v>
      </c>
      <c r="AB3161" s="63">
        <v>0</v>
      </c>
      <c r="AC3161" s="63">
        <v>0</v>
      </c>
      <c r="AD3161" s="63">
        <v>0</v>
      </c>
      <c r="AE3161" s="63">
        <v>0</v>
      </c>
      <c r="AF3161" s="63">
        <v>0</v>
      </c>
      <c r="AG3161" s="63">
        <v>0</v>
      </c>
      <c r="AH3161" s="63">
        <v>0</v>
      </c>
      <c r="AI3161" s="63">
        <v>0</v>
      </c>
      <c r="AJ3161" s="63">
        <v>0</v>
      </c>
      <c r="AK3161" s="63">
        <v>0</v>
      </c>
      <c r="AL3161" s="63">
        <v>0</v>
      </c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BA3161" s="5">
        <f>IF(Q3161&gt;0,RANK(Q3161,(N3161:P3161,Q3161:AE3161)),0)</f>
        <v>3</v>
      </c>
      <c r="BB3161" s="5">
        <f>IF(R3161&gt;0,RANK(R3161,(N3161:P3161,Q3161:AE3161)),0)</f>
        <v>0</v>
      </c>
      <c r="BC3161" s="5">
        <f>IF(T3161&gt;0,RANK(T3161,(N3161:P3161,Q3161:AE3161)),0)</f>
        <v>0</v>
      </c>
      <c r="BD3161" s="5">
        <f>IF(S3161&gt;0,RANK(S3161,(N3161:P3161,Q3161:AE3161)),0)</f>
        <v>4</v>
      </c>
      <c r="BE3161" s="2">
        <f t="shared" ref="BE3161:BE3192" si="1218">IF($C3161=0,"-",Q3161/$C3161)</f>
        <v>7.1924183448976138E-3</v>
      </c>
      <c r="BF3161" s="2">
        <f t="shared" ref="BF3161:BF3192" si="1219">IF($C3161=0,"-",R3161/$C3161)</f>
        <v>0</v>
      </c>
      <c r="BG3161" s="2">
        <f t="shared" ref="BG3161:BG3192" si="1220">IF($C3161=0,"-",T3161/$C3161)</f>
        <v>0</v>
      </c>
      <c r="BH3161" s="2">
        <f t="shared" ref="BH3161:BH3192" si="1221">IF($C3161=0,"-",S3161/$C3161)</f>
        <v>2.2846505330851243E-3</v>
      </c>
      <c r="BJ3161" t="s">
        <v>1025</v>
      </c>
      <c r="BK3161" t="s">
        <v>3000</v>
      </c>
      <c r="BL3161" s="63">
        <v>3</v>
      </c>
      <c r="BN3161" s="112">
        <v>55</v>
      </c>
      <c r="BO3161" s="114">
        <v>1</v>
      </c>
      <c r="BP3161" s="118">
        <f t="shared" si="1200"/>
        <v>55001</v>
      </c>
      <c r="BQ3161" s="118">
        <f t="shared" si="1199"/>
        <v>55001</v>
      </c>
      <c r="BR3161" s="5" t="s">
        <v>3151</v>
      </c>
      <c r="CS3161" s="63"/>
      <c r="CT3161" s="63"/>
      <c r="CU3161" s="63"/>
      <c r="CV3161" s="63"/>
      <c r="CW3161" s="63"/>
      <c r="CX3161" s="63"/>
      <c r="CY3161" s="63"/>
      <c r="CZ3161" s="63"/>
      <c r="DA3161" s="63"/>
      <c r="DB3161" s="63"/>
      <c r="DC3161" s="63"/>
      <c r="DD3161" s="63"/>
      <c r="DE3161" s="63"/>
      <c r="DF3161" s="63"/>
      <c r="DG3161" s="63"/>
      <c r="DH3161" s="63"/>
      <c r="DI3161" s="63"/>
      <c r="DJ3161" s="63"/>
      <c r="DK3161" s="63"/>
      <c r="DL3161" s="63"/>
      <c r="DM3161" s="63"/>
      <c r="DN3161" s="63"/>
      <c r="DO3161" s="63"/>
      <c r="DP3161" s="63"/>
      <c r="DQ3161" s="63"/>
      <c r="DR3161" s="63"/>
      <c r="DS3161" s="63"/>
      <c r="DU3161" s="63"/>
      <c r="DV3161" s="63"/>
      <c r="DW3161" s="63"/>
      <c r="DX3161" s="63"/>
    </row>
    <row r="3162" spans="1:128" ht="15" hidden="1" customHeight="1" outlineLevel="1">
      <c r="A3162" t="s">
        <v>196</v>
      </c>
      <c r="B3162" t="s">
        <v>3000</v>
      </c>
      <c r="C3162" s="1">
        <f t="shared" si="1213"/>
        <v>8751</v>
      </c>
      <c r="D3162" s="5">
        <f>IF(N3162&gt;0, RANK(N3162,(N3162:P3162,Q3162:AE3162)),0)</f>
        <v>1</v>
      </c>
      <c r="E3162" s="5">
        <f>IF(O3162&gt;0,RANK(O3162,(N3162:P3162,Q3162:AE3162)),0)</f>
        <v>2</v>
      </c>
      <c r="F3162" s="5">
        <f>IF(P3162&gt;0,RANK(P3162,(N3162:P3162,Q3162:AE3162)),0)</f>
        <v>0</v>
      </c>
      <c r="G3162" s="129">
        <f t="shared" si="1210"/>
        <v>949</v>
      </c>
      <c r="H3162" s="134">
        <f t="shared" si="1211"/>
        <v>0.10844474917152326</v>
      </c>
      <c r="I3162" s="2"/>
      <c r="J3162" s="2">
        <f t="shared" si="1214"/>
        <v>0.54782310593075079</v>
      </c>
      <c r="K3162" s="2">
        <f t="shared" si="1215"/>
        <v>0.43937835675922754</v>
      </c>
      <c r="L3162" s="2">
        <f t="shared" si="1216"/>
        <v>0</v>
      </c>
      <c r="M3162" s="2">
        <f t="shared" si="1217"/>
        <v>1.2798537310021674E-2</v>
      </c>
      <c r="N3162" s="63">
        <v>4794</v>
      </c>
      <c r="O3162" s="63">
        <v>3845</v>
      </c>
      <c r="P3162" s="63">
        <v>0</v>
      </c>
      <c r="Q3162" s="63">
        <v>67</v>
      </c>
      <c r="R3162" s="63">
        <v>0</v>
      </c>
      <c r="S3162" s="63">
        <v>11</v>
      </c>
      <c r="T3162" s="63">
        <v>0</v>
      </c>
      <c r="U3162" s="63">
        <v>0</v>
      </c>
      <c r="V3162" s="63">
        <v>0</v>
      </c>
      <c r="W3162" s="63">
        <v>23</v>
      </c>
      <c r="X3162" s="63">
        <v>0</v>
      </c>
      <c r="Y3162" s="63">
        <v>0</v>
      </c>
      <c r="Z3162" s="63">
        <v>11</v>
      </c>
      <c r="AA3162" s="63">
        <v>0</v>
      </c>
      <c r="AB3162" s="63">
        <v>0</v>
      </c>
      <c r="AC3162" s="63">
        <v>0</v>
      </c>
      <c r="AD3162" s="63">
        <v>0</v>
      </c>
      <c r="AE3162" s="63">
        <v>0</v>
      </c>
      <c r="AF3162" s="63">
        <v>0</v>
      </c>
      <c r="AG3162" s="63">
        <v>0</v>
      </c>
      <c r="AH3162" s="63">
        <v>0</v>
      </c>
      <c r="AI3162" s="63">
        <v>0</v>
      </c>
      <c r="AJ3162" s="63">
        <v>0</v>
      </c>
      <c r="AK3162" s="63">
        <v>0</v>
      </c>
      <c r="AL3162" s="63">
        <v>0</v>
      </c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BA3162" s="5">
        <f>IF(Q3162&gt;0,RANK(Q3162,(N3162:P3162,Q3162:AE3162)),0)</f>
        <v>3</v>
      </c>
      <c r="BB3162" s="5">
        <f>IF(R3162&gt;0,RANK(R3162,(N3162:P3162,Q3162:AE3162)),0)</f>
        <v>0</v>
      </c>
      <c r="BC3162" s="5">
        <f>IF(T3162&gt;0,RANK(T3162,(N3162:P3162,Q3162:AE3162)),0)</f>
        <v>0</v>
      </c>
      <c r="BD3162" s="5">
        <f>IF(S3162&gt;0,RANK(S3162,(N3162:P3162,Q3162:AE3162)),0)</f>
        <v>5</v>
      </c>
      <c r="BE3162" s="2">
        <f t="shared" si="1218"/>
        <v>7.6562678551022742E-3</v>
      </c>
      <c r="BF3162" s="2">
        <f t="shared" si="1219"/>
        <v>0</v>
      </c>
      <c r="BG3162" s="2">
        <f t="shared" si="1220"/>
        <v>0</v>
      </c>
      <c r="BH3162" s="2">
        <f t="shared" si="1221"/>
        <v>1.2569992000914182E-3</v>
      </c>
      <c r="BJ3162" t="s">
        <v>196</v>
      </c>
      <c r="BK3162" t="s">
        <v>3000</v>
      </c>
      <c r="BL3162" s="63">
        <v>7</v>
      </c>
      <c r="BN3162" s="112">
        <v>55</v>
      </c>
      <c r="BO3162" s="114">
        <v>3</v>
      </c>
      <c r="BP3162" s="118">
        <f t="shared" si="1200"/>
        <v>55003</v>
      </c>
      <c r="BQ3162" s="118">
        <f t="shared" si="1199"/>
        <v>55003</v>
      </c>
      <c r="BR3162" s="5" t="s">
        <v>3151</v>
      </c>
      <c r="CS3162" s="63"/>
      <c r="CT3162" s="63"/>
      <c r="CU3162" s="63"/>
      <c r="CV3162" s="63"/>
      <c r="CW3162" s="63"/>
      <c r="CX3162" s="63"/>
      <c r="CY3162" s="63"/>
      <c r="CZ3162" s="63"/>
      <c r="DA3162" s="63"/>
      <c r="DB3162" s="63"/>
      <c r="DC3162" s="63"/>
      <c r="DD3162" s="63"/>
      <c r="DE3162" s="63"/>
      <c r="DF3162" s="63"/>
      <c r="DG3162" s="63"/>
      <c r="DH3162" s="63"/>
      <c r="DI3162" s="63"/>
      <c r="DJ3162" s="63"/>
      <c r="DK3162" s="63"/>
      <c r="DL3162" s="63"/>
      <c r="DM3162" s="63"/>
      <c r="DN3162" s="63"/>
      <c r="DO3162" s="63"/>
      <c r="DP3162" s="63"/>
      <c r="DQ3162" s="63"/>
      <c r="DR3162" s="63"/>
      <c r="DS3162" s="63"/>
      <c r="DU3162" s="63"/>
      <c r="DV3162" s="63"/>
      <c r="DW3162" s="63"/>
      <c r="DX3162" s="63"/>
    </row>
    <row r="3163" spans="1:128" ht="15" hidden="1" customHeight="1" outlineLevel="1">
      <c r="A3163" t="s">
        <v>1591</v>
      </c>
      <c r="B3163" t="s">
        <v>3000</v>
      </c>
      <c r="C3163" s="1">
        <f t="shared" si="1213"/>
        <v>25315</v>
      </c>
      <c r="D3163" s="5">
        <f>IF(N3163&gt;0, RANK(N3163,(N3163:P3163,Q3163:AE3163)),0)</f>
        <v>2</v>
      </c>
      <c r="E3163" s="5">
        <f>IF(O3163&gt;0,RANK(O3163,(N3163:P3163,Q3163:AE3163)),0)</f>
        <v>1</v>
      </c>
      <c r="F3163" s="5">
        <f>IF(P3163&gt;0,RANK(P3163,(N3163:P3163,Q3163:AE3163)),0)</f>
        <v>0</v>
      </c>
      <c r="G3163" s="129">
        <f t="shared" si="1210"/>
        <v>6609</v>
      </c>
      <c r="H3163" s="134">
        <f t="shared" si="1211"/>
        <v>0.26107051155441435</v>
      </c>
      <c r="I3163" s="2"/>
      <c r="J3163" s="2">
        <f t="shared" si="1214"/>
        <v>0.3629468694449931</v>
      </c>
      <c r="K3163" s="2">
        <f t="shared" si="1215"/>
        <v>0.62401738099940751</v>
      </c>
      <c r="L3163" s="2">
        <f t="shared" si="1216"/>
        <v>0</v>
      </c>
      <c r="M3163" s="2">
        <f t="shared" si="1217"/>
        <v>1.3035749555599385E-2</v>
      </c>
      <c r="N3163" s="63">
        <v>9188</v>
      </c>
      <c r="O3163" s="63">
        <v>15797</v>
      </c>
      <c r="P3163" s="63">
        <v>0</v>
      </c>
      <c r="Q3163" s="63">
        <v>262</v>
      </c>
      <c r="R3163" s="63">
        <v>0</v>
      </c>
      <c r="S3163" s="63">
        <v>37</v>
      </c>
      <c r="T3163" s="63">
        <v>0</v>
      </c>
      <c r="U3163" s="63">
        <v>0</v>
      </c>
      <c r="V3163" s="63">
        <v>0</v>
      </c>
      <c r="W3163" s="63">
        <v>11</v>
      </c>
      <c r="X3163" s="63">
        <v>0</v>
      </c>
      <c r="Y3163" s="63">
        <v>0</v>
      </c>
      <c r="Z3163" s="63">
        <v>20</v>
      </c>
      <c r="AA3163" s="63">
        <v>0</v>
      </c>
      <c r="AB3163" s="63">
        <v>0</v>
      </c>
      <c r="AC3163" s="63">
        <v>0</v>
      </c>
      <c r="AD3163" s="63">
        <v>0</v>
      </c>
      <c r="AE3163" s="63">
        <v>0</v>
      </c>
      <c r="AF3163" s="63">
        <v>0</v>
      </c>
      <c r="AG3163" s="63">
        <v>0</v>
      </c>
      <c r="AH3163" s="63">
        <v>0</v>
      </c>
      <c r="AI3163" s="63">
        <v>0</v>
      </c>
      <c r="AJ3163" s="63">
        <v>0</v>
      </c>
      <c r="AK3163" s="63">
        <v>0</v>
      </c>
      <c r="AL3163" s="63">
        <v>0</v>
      </c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BA3163" s="5">
        <f>IF(Q3163&gt;0,RANK(Q3163,(N3163:P3163,Q3163:AE3163)),0)</f>
        <v>3</v>
      </c>
      <c r="BB3163" s="5">
        <f>IF(R3163&gt;0,RANK(R3163,(N3163:P3163,Q3163:AE3163)),0)</f>
        <v>0</v>
      </c>
      <c r="BC3163" s="5">
        <f>IF(T3163&gt;0,RANK(T3163,(N3163:P3163,Q3163:AE3163)),0)</f>
        <v>0</v>
      </c>
      <c r="BD3163" s="5">
        <f>IF(S3163&gt;0,RANK(S3163,(N3163:P3163,Q3163:AE3163)),0)</f>
        <v>4</v>
      </c>
      <c r="BE3163" s="2">
        <f t="shared" si="1218"/>
        <v>1.0349595101718349E-2</v>
      </c>
      <c r="BF3163" s="2">
        <f t="shared" si="1219"/>
        <v>0</v>
      </c>
      <c r="BG3163" s="2">
        <f t="shared" si="1220"/>
        <v>0</v>
      </c>
      <c r="BH3163" s="2">
        <f t="shared" si="1221"/>
        <v>1.4615840410823623E-3</v>
      </c>
      <c r="BJ3163" t="s">
        <v>1591</v>
      </c>
      <c r="BK3163" t="s">
        <v>3000</v>
      </c>
      <c r="BL3163" s="63">
        <v>7</v>
      </c>
      <c r="BN3163" s="112">
        <v>55</v>
      </c>
      <c r="BO3163" s="114">
        <v>5</v>
      </c>
      <c r="BP3163" s="118">
        <f t="shared" si="1200"/>
        <v>55005</v>
      </c>
      <c r="BQ3163" s="118">
        <f t="shared" si="1199"/>
        <v>55005</v>
      </c>
      <c r="BR3163" s="5" t="s">
        <v>3151</v>
      </c>
      <c r="CS3163" s="63"/>
      <c r="CT3163" s="63"/>
      <c r="CU3163" s="63"/>
      <c r="CV3163" s="63"/>
      <c r="CW3163" s="63"/>
      <c r="CX3163" s="63"/>
      <c r="CY3163" s="63"/>
      <c r="CZ3163" s="63"/>
      <c r="DA3163" s="63"/>
      <c r="DB3163" s="63"/>
      <c r="DC3163" s="63"/>
      <c r="DD3163" s="63"/>
      <c r="DE3163" s="63"/>
      <c r="DF3163" s="63"/>
      <c r="DG3163" s="63"/>
      <c r="DH3163" s="63"/>
      <c r="DI3163" s="63"/>
      <c r="DJ3163" s="63"/>
      <c r="DK3163" s="63"/>
      <c r="DL3163" s="63"/>
      <c r="DM3163" s="63"/>
      <c r="DN3163" s="63"/>
      <c r="DO3163" s="63"/>
      <c r="DP3163" s="63"/>
      <c r="DQ3163" s="63"/>
      <c r="DR3163" s="63"/>
      <c r="DS3163" s="63"/>
      <c r="DU3163" s="63"/>
      <c r="DV3163" s="63"/>
      <c r="DW3163" s="63"/>
      <c r="DX3163" s="63"/>
    </row>
    <row r="3164" spans="1:128" ht="15" hidden="1" customHeight="1" outlineLevel="1">
      <c r="A3164" t="s">
        <v>2862</v>
      </c>
      <c r="B3164" t="s">
        <v>3000</v>
      </c>
      <c r="C3164" s="1">
        <f t="shared" si="1213"/>
        <v>10885</v>
      </c>
      <c r="D3164" s="5">
        <f>IF(N3164&gt;0, RANK(N3164,(N3164:P3164,Q3164:AE3164)),0)</f>
        <v>1</v>
      </c>
      <c r="E3164" s="5">
        <f>IF(O3164&gt;0,RANK(O3164,(N3164:P3164,Q3164:AE3164)),0)</f>
        <v>2</v>
      </c>
      <c r="F3164" s="5">
        <f>IF(P3164&gt;0,RANK(P3164,(N3164:P3164,Q3164:AE3164)),0)</f>
        <v>0</v>
      </c>
      <c r="G3164" s="129">
        <f t="shared" si="1210"/>
        <v>1538</v>
      </c>
      <c r="H3164" s="134">
        <f t="shared" si="1211"/>
        <v>0.1412953605879651</v>
      </c>
      <c r="I3164" s="2"/>
      <c r="J3164" s="2">
        <f t="shared" si="1214"/>
        <v>0.56545705098759758</v>
      </c>
      <c r="K3164" s="2">
        <f t="shared" si="1215"/>
        <v>0.42416169039963253</v>
      </c>
      <c r="L3164" s="2">
        <f t="shared" si="1216"/>
        <v>0</v>
      </c>
      <c r="M3164" s="2">
        <f t="shared" si="1217"/>
        <v>1.0381258612769895E-2</v>
      </c>
      <c r="N3164" s="63">
        <v>6155</v>
      </c>
      <c r="O3164" s="63">
        <v>4617</v>
      </c>
      <c r="P3164" s="63">
        <v>0</v>
      </c>
      <c r="Q3164" s="63">
        <v>80</v>
      </c>
      <c r="R3164" s="63">
        <v>0</v>
      </c>
      <c r="S3164" s="63">
        <v>11</v>
      </c>
      <c r="T3164" s="63">
        <v>0</v>
      </c>
      <c r="U3164" s="63">
        <v>0</v>
      </c>
      <c r="V3164" s="63">
        <v>0</v>
      </c>
      <c r="W3164" s="63">
        <v>9</v>
      </c>
      <c r="X3164" s="63">
        <v>0</v>
      </c>
      <c r="Y3164" s="63">
        <v>0</v>
      </c>
      <c r="Z3164" s="63">
        <v>13</v>
      </c>
      <c r="AA3164" s="63">
        <v>0</v>
      </c>
      <c r="AB3164" s="63">
        <v>0</v>
      </c>
      <c r="AC3164" s="63">
        <v>0</v>
      </c>
      <c r="AD3164" s="63">
        <v>0</v>
      </c>
      <c r="AE3164" s="63">
        <v>0</v>
      </c>
      <c r="AF3164" s="63">
        <v>0</v>
      </c>
      <c r="AG3164" s="63">
        <v>0</v>
      </c>
      <c r="AH3164" s="63">
        <v>0</v>
      </c>
      <c r="AI3164" s="63">
        <v>0</v>
      </c>
      <c r="AJ3164" s="63">
        <v>0</v>
      </c>
      <c r="AK3164" s="63">
        <v>0</v>
      </c>
      <c r="AL3164" s="63">
        <v>0</v>
      </c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BA3164" s="5">
        <f>IF(Q3164&gt;0,RANK(Q3164,(N3164:P3164,Q3164:AE3164)),0)</f>
        <v>3</v>
      </c>
      <c r="BB3164" s="5">
        <f>IF(R3164&gt;0,RANK(R3164,(N3164:P3164,Q3164:AE3164)),0)</f>
        <v>0</v>
      </c>
      <c r="BC3164" s="5">
        <f>IF(T3164&gt;0,RANK(T3164,(N3164:P3164,Q3164:AE3164)),0)</f>
        <v>0</v>
      </c>
      <c r="BD3164" s="5">
        <f>IF(S3164&gt;0,RANK(S3164,(N3164:P3164,Q3164:AE3164)),0)</f>
        <v>5</v>
      </c>
      <c r="BE3164" s="2">
        <f t="shared" si="1218"/>
        <v>7.3495636196600827E-3</v>
      </c>
      <c r="BF3164" s="2">
        <f t="shared" si="1219"/>
        <v>0</v>
      </c>
      <c r="BG3164" s="2">
        <f t="shared" si="1220"/>
        <v>0</v>
      </c>
      <c r="BH3164" s="2">
        <f t="shared" si="1221"/>
        <v>1.0105649977032614E-3</v>
      </c>
      <c r="BJ3164" t="s">
        <v>2862</v>
      </c>
      <c r="BK3164" t="s">
        <v>3000</v>
      </c>
      <c r="BL3164" s="63">
        <v>7</v>
      </c>
      <c r="BN3164" s="112">
        <v>55</v>
      </c>
      <c r="BO3164" s="114">
        <v>7</v>
      </c>
      <c r="BP3164" s="118">
        <f t="shared" si="1200"/>
        <v>55007</v>
      </c>
      <c r="BQ3164" s="118">
        <f t="shared" si="1199"/>
        <v>55007</v>
      </c>
      <c r="BR3164" s="5" t="s">
        <v>3151</v>
      </c>
      <c r="CS3164" s="63"/>
      <c r="CT3164" s="63"/>
      <c r="CU3164" s="63"/>
      <c r="CV3164" s="63"/>
      <c r="CW3164" s="63"/>
      <c r="CX3164" s="63"/>
      <c r="CY3164" s="63"/>
      <c r="CZ3164" s="63"/>
      <c r="DA3164" s="63"/>
      <c r="DB3164" s="63"/>
      <c r="DC3164" s="63"/>
      <c r="DD3164" s="63"/>
      <c r="DE3164" s="63"/>
      <c r="DF3164" s="63"/>
      <c r="DG3164" s="63"/>
      <c r="DH3164" s="63"/>
      <c r="DI3164" s="63"/>
      <c r="DJ3164" s="63"/>
      <c r="DK3164" s="63"/>
      <c r="DL3164" s="63"/>
      <c r="DM3164" s="63"/>
      <c r="DN3164" s="63"/>
      <c r="DO3164" s="63"/>
      <c r="DP3164" s="63"/>
      <c r="DQ3164" s="63"/>
      <c r="DR3164" s="63"/>
      <c r="DS3164" s="63"/>
      <c r="DU3164" s="63"/>
      <c r="DV3164" s="63"/>
      <c r="DW3164" s="63"/>
      <c r="DX3164" s="63"/>
    </row>
    <row r="3165" spans="1:128" ht="15" hidden="1" customHeight="1" outlineLevel="1">
      <c r="A3165" t="s">
        <v>578</v>
      </c>
      <c r="B3165" t="s">
        <v>3000</v>
      </c>
      <c r="C3165" s="1">
        <f t="shared" si="1213"/>
        <v>144011</v>
      </c>
      <c r="D3165" s="5">
        <f>IF(N3165&gt;0, RANK(N3165,(N3165:P3165,Q3165:AE3165)),0)</f>
        <v>2</v>
      </c>
      <c r="E3165" s="5">
        <f>IF(O3165&gt;0,RANK(O3165,(N3165:P3165,Q3165:AE3165)),0)</f>
        <v>1</v>
      </c>
      <c r="F3165" s="5">
        <f>IF(P3165&gt;0,RANK(P3165,(N3165:P3165,Q3165:AE3165)),0)</f>
        <v>0</v>
      </c>
      <c r="G3165" s="129">
        <f t="shared" si="1210"/>
        <v>10356</v>
      </c>
      <c r="H3165" s="134">
        <f t="shared" si="1211"/>
        <v>7.1911173452027966E-2</v>
      </c>
      <c r="I3165" s="2"/>
      <c r="J3165" s="2">
        <f t="shared" si="1214"/>
        <v>0.45488886265632489</v>
      </c>
      <c r="K3165" s="2">
        <f t="shared" si="1215"/>
        <v>0.5268000361083528</v>
      </c>
      <c r="L3165" s="2">
        <f t="shared" si="1216"/>
        <v>0</v>
      </c>
      <c r="M3165" s="2">
        <f t="shared" si="1217"/>
        <v>1.8311101235322313E-2</v>
      </c>
      <c r="N3165" s="63">
        <v>65509</v>
      </c>
      <c r="O3165" s="63">
        <v>75865</v>
      </c>
      <c r="P3165" s="63">
        <v>0</v>
      </c>
      <c r="Q3165" s="63">
        <v>1829</v>
      </c>
      <c r="R3165" s="63">
        <v>0</v>
      </c>
      <c r="S3165" s="63">
        <v>215</v>
      </c>
      <c r="T3165" s="63">
        <v>0</v>
      </c>
      <c r="U3165" s="63">
        <v>0</v>
      </c>
      <c r="V3165" s="63">
        <v>0</v>
      </c>
      <c r="W3165" s="63">
        <v>388</v>
      </c>
      <c r="X3165" s="63">
        <v>0</v>
      </c>
      <c r="Y3165" s="63">
        <v>0</v>
      </c>
      <c r="Z3165" s="63">
        <v>205</v>
      </c>
      <c r="AA3165" s="63">
        <v>0</v>
      </c>
      <c r="AB3165" s="63">
        <v>0</v>
      </c>
      <c r="AC3165" s="63">
        <v>0</v>
      </c>
      <c r="AD3165" s="63">
        <v>0</v>
      </c>
      <c r="AE3165" s="63">
        <v>0</v>
      </c>
      <c r="AF3165" s="63">
        <v>0</v>
      </c>
      <c r="AG3165" s="63">
        <v>0</v>
      </c>
      <c r="AH3165" s="63">
        <v>0</v>
      </c>
      <c r="AI3165" s="63">
        <v>0</v>
      </c>
      <c r="AJ3165" s="63">
        <v>0</v>
      </c>
      <c r="AK3165" s="63">
        <v>0</v>
      </c>
      <c r="AL3165" s="63">
        <v>0</v>
      </c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BA3165" s="5">
        <f>IF(Q3165&gt;0,RANK(Q3165,(N3165:P3165,Q3165:AE3165)),0)</f>
        <v>3</v>
      </c>
      <c r="BB3165" s="5">
        <f>IF(R3165&gt;0,RANK(R3165,(N3165:P3165,Q3165:AE3165)),0)</f>
        <v>0</v>
      </c>
      <c r="BC3165" s="5">
        <f>IF(T3165&gt;0,RANK(T3165,(N3165:P3165,Q3165:AE3165)),0)</f>
        <v>0</v>
      </c>
      <c r="BD3165" s="5">
        <f>IF(S3165&gt;0,RANK(S3165,(N3165:P3165,Q3165:AE3165)),0)</f>
        <v>5</v>
      </c>
      <c r="BE3165" s="2">
        <f t="shared" si="1218"/>
        <v>1.2700418718014595E-2</v>
      </c>
      <c r="BF3165" s="2">
        <f t="shared" si="1219"/>
        <v>0</v>
      </c>
      <c r="BG3165" s="2">
        <f t="shared" si="1220"/>
        <v>0</v>
      </c>
      <c r="BH3165" s="2">
        <f t="shared" si="1221"/>
        <v>1.4929415114123227E-3</v>
      </c>
      <c r="BJ3165" t="s">
        <v>578</v>
      </c>
      <c r="BK3165" t="s">
        <v>3000</v>
      </c>
      <c r="BL3165" s="63">
        <v>8</v>
      </c>
      <c r="BN3165" s="112">
        <v>55</v>
      </c>
      <c r="BO3165" s="114">
        <v>9</v>
      </c>
      <c r="BP3165" s="118">
        <f t="shared" si="1200"/>
        <v>55009</v>
      </c>
      <c r="BQ3165" s="118">
        <f t="shared" si="1199"/>
        <v>55009</v>
      </c>
      <c r="BR3165" s="5" t="s">
        <v>3151</v>
      </c>
      <c r="CS3165" s="63"/>
      <c r="CT3165" s="63"/>
      <c r="CU3165" s="63"/>
      <c r="CV3165" s="63"/>
      <c r="CW3165" s="63"/>
      <c r="CX3165" s="63"/>
      <c r="CY3165" s="63"/>
      <c r="CZ3165" s="63"/>
      <c r="DA3165" s="63"/>
      <c r="DB3165" s="63"/>
      <c r="DC3165" s="63"/>
      <c r="DD3165" s="63"/>
      <c r="DE3165" s="63"/>
      <c r="DF3165" s="63"/>
      <c r="DG3165" s="63"/>
      <c r="DH3165" s="63"/>
      <c r="DI3165" s="63"/>
      <c r="DJ3165" s="63"/>
      <c r="DK3165" s="63"/>
      <c r="DL3165" s="63"/>
      <c r="DM3165" s="63"/>
      <c r="DN3165" s="63"/>
      <c r="DO3165" s="63"/>
      <c r="DP3165" s="63"/>
      <c r="DQ3165" s="63"/>
      <c r="DR3165" s="63"/>
      <c r="DS3165" s="63"/>
      <c r="DU3165" s="63"/>
      <c r="DV3165" s="63"/>
      <c r="DW3165" s="63"/>
      <c r="DX3165" s="63"/>
    </row>
    <row r="3166" spans="1:128" ht="15" hidden="1" customHeight="1" outlineLevel="1">
      <c r="A3166" t="s">
        <v>2572</v>
      </c>
      <c r="B3166" t="s">
        <v>3000</v>
      </c>
      <c r="C3166" s="1">
        <f t="shared" si="1213"/>
        <v>7811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0</v>
      </c>
      <c r="G3166" s="129">
        <f t="shared" si="1210"/>
        <v>1975</v>
      </c>
      <c r="H3166" s="134">
        <f t="shared" si="1211"/>
        <v>0.25284854692100883</v>
      </c>
      <c r="I3166" s="2"/>
      <c r="J3166" s="2">
        <f t="shared" si="1214"/>
        <v>0.3660222762770452</v>
      </c>
      <c r="K3166" s="2">
        <f t="shared" si="1215"/>
        <v>0.61887082319805398</v>
      </c>
      <c r="L3166" s="2">
        <f t="shared" si="1216"/>
        <v>0</v>
      </c>
      <c r="M3166" s="2">
        <f t="shared" si="1217"/>
        <v>1.5106900524900824E-2</v>
      </c>
      <c r="N3166" s="63">
        <v>2859</v>
      </c>
      <c r="O3166" s="63">
        <v>4834</v>
      </c>
      <c r="P3166" s="63">
        <v>0</v>
      </c>
      <c r="Q3166" s="63">
        <v>75</v>
      </c>
      <c r="R3166" s="63">
        <v>0</v>
      </c>
      <c r="S3166" s="63">
        <v>20</v>
      </c>
      <c r="T3166" s="63">
        <v>0</v>
      </c>
      <c r="U3166" s="63">
        <v>0</v>
      </c>
      <c r="V3166" s="63">
        <v>0</v>
      </c>
      <c r="W3166" s="63">
        <v>13</v>
      </c>
      <c r="X3166" s="63">
        <v>0</v>
      </c>
      <c r="Y3166" s="63">
        <v>0</v>
      </c>
      <c r="Z3166" s="63">
        <v>10</v>
      </c>
      <c r="AA3166" s="63">
        <v>0</v>
      </c>
      <c r="AB3166" s="63">
        <v>0</v>
      </c>
      <c r="AC3166" s="63">
        <v>0</v>
      </c>
      <c r="AD3166" s="63">
        <v>0</v>
      </c>
      <c r="AE3166" s="63">
        <v>0</v>
      </c>
      <c r="AF3166" s="63">
        <v>0</v>
      </c>
      <c r="AG3166" s="63">
        <v>0</v>
      </c>
      <c r="AH3166" s="63">
        <v>0</v>
      </c>
      <c r="AI3166" s="63">
        <v>0</v>
      </c>
      <c r="AJ3166" s="63">
        <v>0</v>
      </c>
      <c r="AK3166" s="63">
        <v>0</v>
      </c>
      <c r="AL3166" s="63">
        <v>0</v>
      </c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BA3166" s="5">
        <f>IF(Q3166&gt;0,RANK(Q3166,(N3166:P3166,Q3166:AE3166)),0)</f>
        <v>3</v>
      </c>
      <c r="BB3166" s="5">
        <f>IF(R3166&gt;0,RANK(R3166,(N3166:P3166,Q3166:AE3166)),0)</f>
        <v>0</v>
      </c>
      <c r="BC3166" s="5">
        <f>IF(T3166&gt;0,RANK(T3166,(N3166:P3166,Q3166:AE3166)),0)</f>
        <v>0</v>
      </c>
      <c r="BD3166" s="5">
        <f>IF(S3166&gt;0,RANK(S3166,(N3166:P3166,Q3166:AE3166)),0)</f>
        <v>4</v>
      </c>
      <c r="BE3166" s="2">
        <f t="shared" si="1218"/>
        <v>9.6018435539623609E-3</v>
      </c>
      <c r="BF3166" s="2">
        <f t="shared" si="1219"/>
        <v>0</v>
      </c>
      <c r="BG3166" s="2">
        <f t="shared" si="1220"/>
        <v>0</v>
      </c>
      <c r="BH3166" s="2">
        <f t="shared" si="1221"/>
        <v>2.5604916143899628E-3</v>
      </c>
      <c r="BJ3166" t="s">
        <v>2572</v>
      </c>
      <c r="BK3166" t="s">
        <v>3000</v>
      </c>
      <c r="BL3166" s="63">
        <v>3</v>
      </c>
      <c r="BN3166" s="112">
        <v>55</v>
      </c>
      <c r="BO3166" s="114">
        <v>11</v>
      </c>
      <c r="BP3166" s="118">
        <f t="shared" si="1200"/>
        <v>55011</v>
      </c>
      <c r="BQ3166" s="118">
        <f t="shared" si="1199"/>
        <v>55011</v>
      </c>
      <c r="BR3166" s="5" t="s">
        <v>3151</v>
      </c>
      <c r="CS3166" s="63"/>
      <c r="CT3166" s="63"/>
      <c r="CU3166" s="63"/>
      <c r="CV3166" s="63"/>
      <c r="CW3166" s="63"/>
      <c r="CX3166" s="63"/>
      <c r="CY3166" s="63"/>
      <c r="CZ3166" s="63"/>
      <c r="DA3166" s="63"/>
      <c r="DB3166" s="63"/>
      <c r="DC3166" s="63"/>
      <c r="DD3166" s="63"/>
      <c r="DE3166" s="63"/>
      <c r="DF3166" s="63"/>
      <c r="DG3166" s="63"/>
      <c r="DH3166" s="63"/>
      <c r="DI3166" s="63"/>
      <c r="DJ3166" s="63"/>
      <c r="DK3166" s="63"/>
      <c r="DL3166" s="63"/>
      <c r="DM3166" s="63"/>
      <c r="DN3166" s="63"/>
      <c r="DO3166" s="63"/>
      <c r="DP3166" s="63"/>
      <c r="DQ3166" s="63"/>
      <c r="DR3166" s="63"/>
      <c r="DS3166" s="63"/>
      <c r="DU3166" s="63"/>
      <c r="DV3166" s="63"/>
      <c r="DW3166" s="63"/>
      <c r="DX3166" s="63"/>
    </row>
    <row r="3167" spans="1:128" ht="15" hidden="1" customHeight="1" outlineLevel="1">
      <c r="A3167" t="s">
        <v>1972</v>
      </c>
      <c r="B3167" t="s">
        <v>3000</v>
      </c>
      <c r="C3167" s="1">
        <f t="shared" si="1213"/>
        <v>10141</v>
      </c>
      <c r="D3167" s="5">
        <f>IF(N3167&gt;0, RANK(N3167,(N3167:P3167,Q3167:AE3167)),0)</f>
        <v>2</v>
      </c>
      <c r="E3167" s="5">
        <f>IF(O3167&gt;0,RANK(O3167,(N3167:P3167,Q3167:AE3167)),0)</f>
        <v>1</v>
      </c>
      <c r="F3167" s="5">
        <f>IF(P3167&gt;0,RANK(P3167,(N3167:P3167,Q3167:AE3167)),0)</f>
        <v>0</v>
      </c>
      <c r="G3167" s="129">
        <f t="shared" si="1210"/>
        <v>2892</v>
      </c>
      <c r="H3167" s="134">
        <f t="shared" si="1211"/>
        <v>0.2851789764323045</v>
      </c>
      <c r="I3167" s="2"/>
      <c r="J3167" s="2">
        <f t="shared" si="1214"/>
        <v>0.35193767872990828</v>
      </c>
      <c r="K3167" s="2">
        <f t="shared" si="1215"/>
        <v>0.63711665516221283</v>
      </c>
      <c r="L3167" s="2">
        <f t="shared" si="1216"/>
        <v>0</v>
      </c>
      <c r="M3167" s="2">
        <f t="shared" si="1217"/>
        <v>1.0945666107878949E-2</v>
      </c>
      <c r="N3167" s="63">
        <v>3569</v>
      </c>
      <c r="O3167" s="63">
        <v>6461</v>
      </c>
      <c r="P3167" s="63">
        <v>0</v>
      </c>
      <c r="Q3167" s="63">
        <v>86</v>
      </c>
      <c r="R3167" s="63">
        <v>0</v>
      </c>
      <c r="S3167" s="63">
        <v>13</v>
      </c>
      <c r="T3167" s="63">
        <v>0</v>
      </c>
      <c r="U3167" s="63">
        <v>0</v>
      </c>
      <c r="V3167" s="63">
        <v>0</v>
      </c>
      <c r="W3167" s="63">
        <v>3</v>
      </c>
      <c r="X3167" s="63">
        <v>0</v>
      </c>
      <c r="Y3167" s="63">
        <v>0</v>
      </c>
      <c r="Z3167" s="63">
        <v>9</v>
      </c>
      <c r="AA3167" s="63">
        <v>0</v>
      </c>
      <c r="AB3167" s="63">
        <v>0</v>
      </c>
      <c r="AC3167" s="63">
        <v>0</v>
      </c>
      <c r="AD3167" s="63">
        <v>0</v>
      </c>
      <c r="AE3167" s="63">
        <v>0</v>
      </c>
      <c r="AF3167" s="63">
        <v>0</v>
      </c>
      <c r="AG3167" s="63">
        <v>0</v>
      </c>
      <c r="AH3167" s="63">
        <v>0</v>
      </c>
      <c r="AI3167" s="63">
        <v>0</v>
      </c>
      <c r="AJ3167" s="63">
        <v>0</v>
      </c>
      <c r="AK3167" s="63">
        <v>0</v>
      </c>
      <c r="AL3167" s="63">
        <v>0</v>
      </c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BA3167" s="5">
        <f>IF(Q3167&gt;0,RANK(Q3167,(N3167:P3167,Q3167:AE3167)),0)</f>
        <v>3</v>
      </c>
      <c r="BB3167" s="5">
        <f>IF(R3167&gt;0,RANK(R3167,(N3167:P3167,Q3167:AE3167)),0)</f>
        <v>0</v>
      </c>
      <c r="BC3167" s="5">
        <f>IF(T3167&gt;0,RANK(T3167,(N3167:P3167,Q3167:AE3167)),0)</f>
        <v>0</v>
      </c>
      <c r="BD3167" s="5">
        <f>IF(S3167&gt;0,RANK(S3167,(N3167:P3167,Q3167:AE3167)),0)</f>
        <v>4</v>
      </c>
      <c r="BE3167" s="2">
        <f t="shared" si="1218"/>
        <v>8.4804259934917661E-3</v>
      </c>
      <c r="BF3167" s="2">
        <f t="shared" si="1219"/>
        <v>0</v>
      </c>
      <c r="BG3167" s="2">
        <f t="shared" si="1220"/>
        <v>0</v>
      </c>
      <c r="BH3167" s="2">
        <f t="shared" si="1221"/>
        <v>1.2819248594813134E-3</v>
      </c>
      <c r="BJ3167" t="s">
        <v>1972</v>
      </c>
      <c r="BK3167" t="s">
        <v>3000</v>
      </c>
      <c r="BL3167" s="63">
        <v>7</v>
      </c>
      <c r="BN3167" s="112">
        <v>55</v>
      </c>
      <c r="BO3167" s="114">
        <v>13</v>
      </c>
      <c r="BP3167" s="118">
        <f t="shared" si="1200"/>
        <v>55013</v>
      </c>
      <c r="BQ3167" s="118">
        <f t="shared" si="1199"/>
        <v>55013</v>
      </c>
      <c r="BR3167" s="5" t="s">
        <v>3151</v>
      </c>
      <c r="CS3167" s="63"/>
      <c r="CT3167" s="63"/>
      <c r="CU3167" s="63"/>
      <c r="CV3167" s="63"/>
      <c r="CW3167" s="63"/>
      <c r="CX3167" s="63"/>
      <c r="CY3167" s="63"/>
      <c r="CZ3167" s="63"/>
      <c r="DA3167" s="63"/>
      <c r="DB3167" s="63"/>
      <c r="DC3167" s="63"/>
      <c r="DD3167" s="63"/>
      <c r="DE3167" s="63"/>
      <c r="DF3167" s="63"/>
      <c r="DG3167" s="63"/>
      <c r="DH3167" s="63"/>
      <c r="DI3167" s="63"/>
      <c r="DJ3167" s="63"/>
      <c r="DK3167" s="63"/>
      <c r="DL3167" s="63"/>
      <c r="DM3167" s="63"/>
      <c r="DN3167" s="63"/>
      <c r="DO3167" s="63"/>
      <c r="DP3167" s="63"/>
      <c r="DQ3167" s="63"/>
      <c r="DR3167" s="63"/>
      <c r="DS3167" s="63"/>
      <c r="DU3167" s="63"/>
      <c r="DV3167" s="63"/>
      <c r="DW3167" s="63"/>
      <c r="DX3167" s="63"/>
    </row>
    <row r="3168" spans="1:128" ht="15" hidden="1" customHeight="1" outlineLevel="1">
      <c r="A3168" t="s">
        <v>1903</v>
      </c>
      <c r="B3168" t="s">
        <v>3000</v>
      </c>
      <c r="C3168" s="1">
        <f t="shared" si="1213"/>
        <v>30858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0</v>
      </c>
      <c r="G3168" s="129">
        <f t="shared" si="1210"/>
        <v>6027</v>
      </c>
      <c r="H3168" s="134">
        <f t="shared" si="1211"/>
        <v>0.19531401905502624</v>
      </c>
      <c r="I3168" s="2"/>
      <c r="J3168" s="2">
        <f t="shared" si="1214"/>
        <v>0.39260483505087823</v>
      </c>
      <c r="K3168" s="2">
        <f t="shared" si="1215"/>
        <v>0.5879188541059045</v>
      </c>
      <c r="L3168" s="2">
        <f t="shared" si="1216"/>
        <v>0</v>
      </c>
      <c r="M3168" s="2">
        <f t="shared" si="1217"/>
        <v>1.9476310843217326E-2</v>
      </c>
      <c r="N3168" s="63">
        <v>12115</v>
      </c>
      <c r="O3168" s="63">
        <v>18142</v>
      </c>
      <c r="P3168" s="63">
        <v>0</v>
      </c>
      <c r="Q3168" s="63">
        <v>363</v>
      </c>
      <c r="R3168" s="63">
        <v>0</v>
      </c>
      <c r="S3168" s="63">
        <v>102</v>
      </c>
      <c r="T3168" s="63">
        <v>0</v>
      </c>
      <c r="U3168" s="63">
        <v>0</v>
      </c>
      <c r="V3168" s="63">
        <v>0</v>
      </c>
      <c r="W3168" s="63">
        <v>61</v>
      </c>
      <c r="X3168" s="63">
        <v>0</v>
      </c>
      <c r="Y3168" s="63">
        <v>0</v>
      </c>
      <c r="Z3168" s="63">
        <v>75</v>
      </c>
      <c r="AA3168" s="63">
        <v>0</v>
      </c>
      <c r="AB3168" s="63">
        <v>0</v>
      </c>
      <c r="AC3168" s="63">
        <v>0</v>
      </c>
      <c r="AD3168" s="63">
        <v>0</v>
      </c>
      <c r="AE3168" s="63">
        <v>0</v>
      </c>
      <c r="AF3168" s="63">
        <v>0</v>
      </c>
      <c r="AG3168" s="63">
        <v>0</v>
      </c>
      <c r="AH3168" s="63">
        <v>0</v>
      </c>
      <c r="AI3168" s="63">
        <v>0</v>
      </c>
      <c r="AJ3168" s="63">
        <v>0</v>
      </c>
      <c r="AK3168" s="63">
        <v>0</v>
      </c>
      <c r="AL3168" s="63">
        <v>0</v>
      </c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BA3168" s="5">
        <f>IF(Q3168&gt;0,RANK(Q3168,(N3168:P3168,Q3168:AE3168)),0)</f>
        <v>3</v>
      </c>
      <c r="BB3168" s="5">
        <f>IF(R3168&gt;0,RANK(R3168,(N3168:P3168,Q3168:AE3168)),0)</f>
        <v>0</v>
      </c>
      <c r="BC3168" s="5">
        <f>IF(T3168&gt;0,RANK(T3168,(N3168:P3168,Q3168:AE3168)),0)</f>
        <v>0</v>
      </c>
      <c r="BD3168" s="5">
        <f>IF(S3168&gt;0,RANK(S3168,(N3168:P3168,Q3168:AE3168)),0)</f>
        <v>4</v>
      </c>
      <c r="BE3168" s="2">
        <f t="shared" si="1218"/>
        <v>1.1763562123274354E-2</v>
      </c>
      <c r="BF3168" s="2">
        <f t="shared" si="1219"/>
        <v>0</v>
      </c>
      <c r="BG3168" s="2">
        <f t="shared" si="1220"/>
        <v>0</v>
      </c>
      <c r="BH3168" s="2">
        <f t="shared" si="1221"/>
        <v>3.3054637371184134E-3</v>
      </c>
      <c r="BJ3168" t="s">
        <v>1903</v>
      </c>
      <c r="BK3168" t="s">
        <v>3000</v>
      </c>
      <c r="BL3168" s="63">
        <v>8</v>
      </c>
      <c r="BN3168" s="112">
        <v>55</v>
      </c>
      <c r="BO3168" s="114">
        <v>15</v>
      </c>
      <c r="BP3168" s="118">
        <f t="shared" si="1200"/>
        <v>55015</v>
      </c>
      <c r="BQ3168" s="118">
        <f t="shared" si="1199"/>
        <v>55015</v>
      </c>
      <c r="BR3168" s="5" t="s">
        <v>3151</v>
      </c>
      <c r="CS3168" s="63"/>
      <c r="CT3168" s="63"/>
      <c r="CU3168" s="63"/>
      <c r="CV3168" s="63"/>
      <c r="CW3168" s="63"/>
      <c r="CX3168" s="63"/>
      <c r="CY3168" s="63"/>
      <c r="CZ3168" s="63"/>
      <c r="DA3168" s="63"/>
      <c r="DB3168" s="63"/>
      <c r="DC3168" s="63"/>
      <c r="DD3168" s="63"/>
      <c r="DE3168" s="63"/>
      <c r="DF3168" s="63"/>
      <c r="DG3168" s="63"/>
      <c r="DH3168" s="63"/>
      <c r="DI3168" s="63"/>
      <c r="DJ3168" s="63"/>
      <c r="DK3168" s="63"/>
      <c r="DL3168" s="63"/>
      <c r="DM3168" s="63"/>
      <c r="DN3168" s="63"/>
      <c r="DO3168" s="63"/>
      <c r="DP3168" s="63"/>
      <c r="DQ3168" s="63"/>
      <c r="DR3168" s="63"/>
      <c r="DS3168" s="63"/>
      <c r="DU3168" s="63"/>
      <c r="DV3168" s="63"/>
      <c r="DW3168" s="63"/>
      <c r="DX3168" s="63"/>
    </row>
    <row r="3169" spans="1:128" ht="15" hidden="1" customHeight="1" outlineLevel="1">
      <c r="A3169" t="s">
        <v>1624</v>
      </c>
      <c r="B3169" t="s">
        <v>3000</v>
      </c>
      <c r="C3169" s="1">
        <f t="shared" si="1213"/>
        <v>35945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0</v>
      </c>
      <c r="G3169" s="129">
        <f t="shared" si="1210"/>
        <v>7315</v>
      </c>
      <c r="H3169" s="134">
        <f t="shared" si="1211"/>
        <v>0.20350535540408959</v>
      </c>
      <c r="I3169" s="2"/>
      <c r="J3169" s="2">
        <f t="shared" si="1214"/>
        <v>0.38951175406871608</v>
      </c>
      <c r="K3169" s="2">
        <f t="shared" si="1215"/>
        <v>0.59301710947280573</v>
      </c>
      <c r="L3169" s="2">
        <f t="shared" si="1216"/>
        <v>0</v>
      </c>
      <c r="M3169" s="2">
        <f t="shared" si="1217"/>
        <v>1.7471136458478198E-2</v>
      </c>
      <c r="N3169" s="63">
        <v>14001</v>
      </c>
      <c r="O3169" s="63">
        <v>21316</v>
      </c>
      <c r="P3169" s="63">
        <v>0</v>
      </c>
      <c r="Q3169" s="63">
        <v>487</v>
      </c>
      <c r="R3169" s="63">
        <v>0</v>
      </c>
      <c r="S3169" s="63">
        <v>60</v>
      </c>
      <c r="T3169" s="63">
        <v>0</v>
      </c>
      <c r="U3169" s="63">
        <v>0</v>
      </c>
      <c r="V3169" s="63">
        <v>0</v>
      </c>
      <c r="W3169" s="63">
        <v>37</v>
      </c>
      <c r="X3169" s="63">
        <v>0</v>
      </c>
      <c r="Y3169" s="63">
        <v>0</v>
      </c>
      <c r="Z3169" s="63">
        <v>44</v>
      </c>
      <c r="AA3169" s="63">
        <v>0</v>
      </c>
      <c r="AB3169" s="63">
        <v>0</v>
      </c>
      <c r="AC3169" s="63">
        <v>0</v>
      </c>
      <c r="AD3169" s="63">
        <v>0</v>
      </c>
      <c r="AE3169" s="63">
        <v>0</v>
      </c>
      <c r="AF3169" s="63">
        <v>0</v>
      </c>
      <c r="AG3169" s="63">
        <v>0</v>
      </c>
      <c r="AH3169" s="63">
        <v>0</v>
      </c>
      <c r="AI3169" s="63">
        <v>0</v>
      </c>
      <c r="AJ3169" s="63">
        <v>0</v>
      </c>
      <c r="AK3169" s="63">
        <v>0</v>
      </c>
      <c r="AL3169" s="63">
        <v>0</v>
      </c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BA3169" s="5">
        <f>IF(Q3169&gt;0,RANK(Q3169,(N3169:P3169,Q3169:AE3169)),0)</f>
        <v>3</v>
      </c>
      <c r="BB3169" s="5">
        <f>IF(R3169&gt;0,RANK(R3169,(N3169:P3169,Q3169:AE3169)),0)</f>
        <v>0</v>
      </c>
      <c r="BC3169" s="5">
        <f>IF(T3169&gt;0,RANK(T3169,(N3169:P3169,Q3169:AE3169)),0)</f>
        <v>0</v>
      </c>
      <c r="BD3169" s="5">
        <f>IF(S3169&gt;0,RANK(S3169,(N3169:P3169,Q3169:AE3169)),0)</f>
        <v>4</v>
      </c>
      <c r="BE3169" s="2">
        <f t="shared" si="1218"/>
        <v>1.354847683961608E-2</v>
      </c>
      <c r="BF3169" s="2">
        <f t="shared" si="1219"/>
        <v>0</v>
      </c>
      <c r="BG3169" s="2">
        <f t="shared" si="1220"/>
        <v>0</v>
      </c>
      <c r="BH3169" s="2">
        <f t="shared" si="1221"/>
        <v>1.6692168590902768E-3</v>
      </c>
      <c r="BJ3169" t="s">
        <v>1624</v>
      </c>
      <c r="BK3169" t="s">
        <v>3000</v>
      </c>
      <c r="BL3169" s="63"/>
      <c r="BN3169" s="112">
        <v>55</v>
      </c>
      <c r="BO3169" s="114">
        <v>17</v>
      </c>
      <c r="BP3169" s="118">
        <f t="shared" si="1200"/>
        <v>55017</v>
      </c>
      <c r="BQ3169" s="118">
        <f t="shared" si="1199"/>
        <v>55017</v>
      </c>
      <c r="BR3169" s="5" t="s">
        <v>3151</v>
      </c>
      <c r="CS3169" s="63"/>
      <c r="CT3169" s="63"/>
      <c r="CU3169" s="63"/>
      <c r="CV3169" s="63"/>
      <c r="CW3169" s="63"/>
      <c r="CX3169" s="63"/>
      <c r="CY3169" s="63"/>
      <c r="CZ3169" s="63"/>
      <c r="DA3169" s="63"/>
      <c r="DB3169" s="63"/>
      <c r="DC3169" s="63"/>
      <c r="DD3169" s="63"/>
      <c r="DE3169" s="63"/>
      <c r="DF3169" s="63"/>
      <c r="DG3169" s="63"/>
      <c r="DH3169" s="63"/>
      <c r="DI3169" s="63"/>
      <c r="DJ3169" s="63"/>
      <c r="DK3169" s="63"/>
      <c r="DL3169" s="63"/>
      <c r="DM3169" s="63"/>
      <c r="DN3169" s="63"/>
      <c r="DO3169" s="63"/>
      <c r="DP3169" s="63"/>
      <c r="DQ3169" s="63"/>
      <c r="DR3169" s="63"/>
      <c r="DS3169" s="63"/>
      <c r="DU3169" s="63"/>
      <c r="DV3169" s="63"/>
      <c r="DW3169" s="63"/>
      <c r="DX3169" s="63"/>
    </row>
    <row r="3170" spans="1:128" ht="15" hidden="1" customHeight="1" outlineLevel="1">
      <c r="A3170" t="s">
        <v>392</v>
      </c>
      <c r="B3170" t="s">
        <v>3000</v>
      </c>
      <c r="C3170" s="1">
        <f t="shared" si="1213"/>
        <v>14873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0</v>
      </c>
      <c r="G3170" s="129">
        <f t="shared" si="1210"/>
        <v>5481</v>
      </c>
      <c r="H3170" s="134">
        <f t="shared" si="1211"/>
        <v>0.368520137161299</v>
      </c>
      <c r="I3170" s="2"/>
      <c r="J3170" s="2">
        <f t="shared" si="1214"/>
        <v>0.303906407584213</v>
      </c>
      <c r="K3170" s="2">
        <f t="shared" si="1215"/>
        <v>0.672426544745512</v>
      </c>
      <c r="L3170" s="2">
        <f t="shared" si="1216"/>
        <v>0</v>
      </c>
      <c r="M3170" s="2">
        <f t="shared" si="1217"/>
        <v>2.3667047670274943E-2</v>
      </c>
      <c r="N3170" s="63">
        <v>4520</v>
      </c>
      <c r="O3170" s="63">
        <v>10001</v>
      </c>
      <c r="P3170" s="63">
        <v>0</v>
      </c>
      <c r="Q3170" s="63">
        <v>167</v>
      </c>
      <c r="R3170" s="63">
        <v>0</v>
      </c>
      <c r="S3170" s="63">
        <v>31</v>
      </c>
      <c r="T3170" s="63">
        <v>0</v>
      </c>
      <c r="U3170" s="63">
        <v>0</v>
      </c>
      <c r="V3170" s="63">
        <v>0</v>
      </c>
      <c r="W3170" s="63">
        <v>7</v>
      </c>
      <c r="X3170" s="63">
        <v>0</v>
      </c>
      <c r="Y3170" s="63">
        <v>0</v>
      </c>
      <c r="Z3170" s="63">
        <v>147</v>
      </c>
      <c r="AA3170" s="63">
        <v>0</v>
      </c>
      <c r="AB3170" s="63">
        <v>0</v>
      </c>
      <c r="AC3170" s="63">
        <v>0</v>
      </c>
      <c r="AD3170" s="63">
        <v>0</v>
      </c>
      <c r="AE3170" s="63">
        <v>0</v>
      </c>
      <c r="AF3170" s="63">
        <v>0</v>
      </c>
      <c r="AG3170" s="63">
        <v>0</v>
      </c>
      <c r="AH3170" s="63">
        <v>0</v>
      </c>
      <c r="AI3170" s="63">
        <v>0</v>
      </c>
      <c r="AJ3170" s="63">
        <v>0</v>
      </c>
      <c r="AK3170" s="63">
        <v>0</v>
      </c>
      <c r="AL3170" s="63">
        <v>0</v>
      </c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BA3170" s="5">
        <f>IF(Q3170&gt;0,RANK(Q3170,(N3170:P3170,Q3170:AE3170)),0)</f>
        <v>3</v>
      </c>
      <c r="BB3170" s="5">
        <f>IF(R3170&gt;0,RANK(R3170,(N3170:P3170,Q3170:AE3170)),0)</f>
        <v>0</v>
      </c>
      <c r="BC3170" s="5">
        <f>IF(T3170&gt;0,RANK(T3170,(N3170:P3170,Q3170:AE3170)),0)</f>
        <v>0</v>
      </c>
      <c r="BD3170" s="5">
        <f>IF(S3170&gt;0,RANK(S3170,(N3170:P3170,Q3170:AE3170)),0)</f>
        <v>5</v>
      </c>
      <c r="BE3170" s="2">
        <f t="shared" si="1218"/>
        <v>1.1228400457204329E-2</v>
      </c>
      <c r="BF3170" s="2">
        <f t="shared" si="1219"/>
        <v>0</v>
      </c>
      <c r="BG3170" s="2">
        <f t="shared" si="1220"/>
        <v>0</v>
      </c>
      <c r="BH3170" s="2">
        <f t="shared" si="1221"/>
        <v>2.0843138573253548E-3</v>
      </c>
      <c r="BJ3170" t="s">
        <v>392</v>
      </c>
      <c r="BK3170" t="s">
        <v>3000</v>
      </c>
      <c r="BL3170" s="63">
        <v>7</v>
      </c>
      <c r="BN3170" s="112">
        <v>55</v>
      </c>
      <c r="BO3170" s="114">
        <v>19</v>
      </c>
      <c r="BP3170" s="118">
        <f t="shared" si="1200"/>
        <v>55019</v>
      </c>
      <c r="BQ3170" s="118">
        <f t="shared" si="1199"/>
        <v>55019</v>
      </c>
      <c r="BR3170" s="5" t="s">
        <v>3151</v>
      </c>
      <c r="CS3170" s="63"/>
      <c r="CT3170" s="63"/>
      <c r="CU3170" s="63"/>
      <c r="CV3170" s="63"/>
      <c r="CW3170" s="63"/>
      <c r="CX3170" s="63"/>
      <c r="CY3170" s="63"/>
      <c r="CZ3170" s="63"/>
      <c r="DA3170" s="63"/>
      <c r="DB3170" s="63"/>
      <c r="DC3170" s="63"/>
      <c r="DD3170" s="63"/>
      <c r="DE3170" s="63"/>
      <c r="DF3170" s="63"/>
      <c r="DG3170" s="63"/>
      <c r="DH3170" s="63"/>
      <c r="DI3170" s="63"/>
      <c r="DJ3170" s="63"/>
      <c r="DK3170" s="63"/>
      <c r="DL3170" s="63"/>
      <c r="DM3170" s="63"/>
      <c r="DN3170" s="63"/>
      <c r="DO3170" s="63"/>
      <c r="DP3170" s="63"/>
      <c r="DQ3170" s="63"/>
      <c r="DR3170" s="63"/>
      <c r="DS3170" s="63"/>
      <c r="DU3170" s="63"/>
      <c r="DV3170" s="63"/>
      <c r="DW3170" s="63"/>
      <c r="DX3170" s="63"/>
    </row>
    <row r="3171" spans="1:128" ht="15" hidden="1" customHeight="1" outlineLevel="1">
      <c r="A3171" t="s">
        <v>1495</v>
      </c>
      <c r="B3171" t="s">
        <v>3000</v>
      </c>
      <c r="C3171" s="1">
        <f t="shared" si="1213"/>
        <v>33847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0</v>
      </c>
      <c r="G3171" s="129">
        <f t="shared" si="1210"/>
        <v>517</v>
      </c>
      <c r="H3171" s="134">
        <f t="shared" si="1211"/>
        <v>1.5274618134546636E-2</v>
      </c>
      <c r="I3171" s="2"/>
      <c r="J3171" s="2">
        <f t="shared" si="1214"/>
        <v>0.48476969893934468</v>
      </c>
      <c r="K3171" s="2">
        <f t="shared" si="1215"/>
        <v>0.5000443170738913</v>
      </c>
      <c r="L3171" s="2">
        <f t="shared" si="1216"/>
        <v>0</v>
      </c>
      <c r="M3171" s="2">
        <f t="shared" si="1217"/>
        <v>1.5185983986764073E-2</v>
      </c>
      <c r="N3171" s="63">
        <v>16408</v>
      </c>
      <c r="O3171" s="63">
        <v>16925</v>
      </c>
      <c r="P3171" s="63">
        <v>0</v>
      </c>
      <c r="Q3171" s="63">
        <v>421</v>
      </c>
      <c r="R3171" s="63">
        <v>0</v>
      </c>
      <c r="S3171" s="63">
        <v>61</v>
      </c>
      <c r="T3171" s="63">
        <v>0</v>
      </c>
      <c r="U3171" s="63">
        <v>0</v>
      </c>
      <c r="V3171" s="63">
        <v>0</v>
      </c>
      <c r="W3171" s="63">
        <v>0</v>
      </c>
      <c r="X3171" s="63">
        <v>0</v>
      </c>
      <c r="Y3171" s="63">
        <v>0</v>
      </c>
      <c r="Z3171" s="63">
        <v>32</v>
      </c>
      <c r="AA3171" s="63">
        <v>0</v>
      </c>
      <c r="AB3171" s="63">
        <v>0</v>
      </c>
      <c r="AC3171" s="63">
        <v>0</v>
      </c>
      <c r="AD3171" s="63">
        <v>0</v>
      </c>
      <c r="AE3171" s="63">
        <v>0</v>
      </c>
      <c r="AF3171" s="63">
        <v>0</v>
      </c>
      <c r="AG3171" s="63">
        <v>0</v>
      </c>
      <c r="AH3171" s="63">
        <v>0</v>
      </c>
      <c r="AI3171" s="63">
        <v>0</v>
      </c>
      <c r="AJ3171" s="63">
        <v>0</v>
      </c>
      <c r="AK3171" s="63">
        <v>0</v>
      </c>
      <c r="AL3171" s="63">
        <v>0</v>
      </c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BA3171" s="5">
        <f>IF(Q3171&gt;0,RANK(Q3171,(N3171:P3171,Q3171:AE3171)),0)</f>
        <v>3</v>
      </c>
      <c r="BB3171" s="5">
        <f>IF(R3171&gt;0,RANK(R3171,(N3171:P3171,Q3171:AE3171)),0)</f>
        <v>0</v>
      </c>
      <c r="BC3171" s="5">
        <f>IF(T3171&gt;0,RANK(T3171,(N3171:P3171,Q3171:AE3171)),0)</f>
        <v>0</v>
      </c>
      <c r="BD3171" s="5">
        <f>IF(S3171&gt;0,RANK(S3171,(N3171:P3171,Q3171:AE3171)),0)</f>
        <v>4</v>
      </c>
      <c r="BE3171" s="2">
        <f t="shared" si="1218"/>
        <v>1.2438325405501226E-2</v>
      </c>
      <c r="BF3171" s="2">
        <f t="shared" si="1219"/>
        <v>0</v>
      </c>
      <c r="BG3171" s="2">
        <f t="shared" si="1220"/>
        <v>0</v>
      </c>
      <c r="BH3171" s="2">
        <f t="shared" si="1221"/>
        <v>1.8022276715809378E-3</v>
      </c>
      <c r="BJ3171" t="s">
        <v>1495</v>
      </c>
      <c r="BK3171" t="s">
        <v>3000</v>
      </c>
      <c r="BL3171" s="63">
        <v>6</v>
      </c>
      <c r="BN3171" s="112">
        <v>55</v>
      </c>
      <c r="BO3171" s="114">
        <v>21</v>
      </c>
      <c r="BP3171" s="118">
        <f t="shared" si="1200"/>
        <v>55021</v>
      </c>
      <c r="BQ3171" s="118">
        <f t="shared" si="1199"/>
        <v>55021</v>
      </c>
      <c r="BR3171" s="5" t="s">
        <v>3151</v>
      </c>
      <c r="CS3171" s="63"/>
      <c r="CT3171" s="63"/>
      <c r="CU3171" s="63"/>
      <c r="CV3171" s="63"/>
      <c r="CW3171" s="63"/>
      <c r="CX3171" s="63"/>
      <c r="CY3171" s="63"/>
      <c r="CZ3171" s="63"/>
      <c r="DA3171" s="63"/>
      <c r="DB3171" s="63"/>
      <c r="DC3171" s="63"/>
      <c r="DD3171" s="63"/>
      <c r="DE3171" s="63"/>
      <c r="DF3171" s="63"/>
      <c r="DG3171" s="63"/>
      <c r="DH3171" s="63"/>
      <c r="DI3171" s="63"/>
      <c r="DJ3171" s="63"/>
      <c r="DK3171" s="63"/>
      <c r="DL3171" s="63"/>
      <c r="DM3171" s="63"/>
      <c r="DN3171" s="63"/>
      <c r="DO3171" s="63"/>
      <c r="DP3171" s="63"/>
      <c r="DQ3171" s="63"/>
      <c r="DR3171" s="63"/>
      <c r="DS3171" s="63"/>
      <c r="DU3171" s="63"/>
      <c r="DV3171" s="63"/>
      <c r="DW3171" s="63"/>
      <c r="DX3171" s="63"/>
    </row>
    <row r="3172" spans="1:128" ht="15" hidden="1" customHeight="1" outlineLevel="1">
      <c r="A3172" t="s">
        <v>1874</v>
      </c>
      <c r="B3172" t="s">
        <v>3000</v>
      </c>
      <c r="C3172" s="1">
        <f t="shared" si="1213"/>
        <v>8695</v>
      </c>
      <c r="D3172" s="5">
        <f>IF(N3172&gt;0, RANK(N3172,(N3172:P3172,Q3172:AE3172)),0)</f>
        <v>2</v>
      </c>
      <c r="E3172" s="5">
        <f>IF(O3172&gt;0,RANK(O3172,(N3172:P3172,Q3172:AE3172)),0)</f>
        <v>1</v>
      </c>
      <c r="F3172" s="5">
        <f>IF(P3172&gt;0,RANK(P3172,(N3172:P3172,Q3172:AE3172)),0)</f>
        <v>0</v>
      </c>
      <c r="G3172" s="129">
        <f t="shared" si="1210"/>
        <v>667</v>
      </c>
      <c r="H3172" s="134">
        <f t="shared" si="1211"/>
        <v>7.6710753306497986E-2</v>
      </c>
      <c r="I3172" s="2"/>
      <c r="J3172" s="2">
        <f t="shared" si="1214"/>
        <v>0.45462909718228867</v>
      </c>
      <c r="K3172" s="2">
        <f t="shared" si="1215"/>
        <v>0.53133985048878662</v>
      </c>
      <c r="L3172" s="2">
        <f t="shared" si="1216"/>
        <v>0</v>
      </c>
      <c r="M3172" s="2">
        <f t="shared" si="1217"/>
        <v>1.4031052328924765E-2</v>
      </c>
      <c r="N3172" s="63">
        <v>3953</v>
      </c>
      <c r="O3172" s="63">
        <v>4620</v>
      </c>
      <c r="P3172" s="63">
        <v>0</v>
      </c>
      <c r="Q3172" s="63">
        <v>92</v>
      </c>
      <c r="R3172" s="63">
        <v>0</v>
      </c>
      <c r="S3172" s="63">
        <v>18</v>
      </c>
      <c r="T3172" s="63">
        <v>0</v>
      </c>
      <c r="U3172" s="63">
        <v>0</v>
      </c>
      <c r="V3172" s="63">
        <v>0</v>
      </c>
      <c r="W3172" s="63">
        <v>0</v>
      </c>
      <c r="X3172" s="63">
        <v>0</v>
      </c>
      <c r="Y3172" s="63">
        <v>0</v>
      </c>
      <c r="Z3172" s="63">
        <v>12</v>
      </c>
      <c r="AA3172" s="63">
        <v>0</v>
      </c>
      <c r="AB3172" s="63">
        <v>0</v>
      </c>
      <c r="AC3172" s="63">
        <v>0</v>
      </c>
      <c r="AD3172" s="63">
        <v>0</v>
      </c>
      <c r="AE3172" s="63">
        <v>0</v>
      </c>
      <c r="AF3172" s="63">
        <v>0</v>
      </c>
      <c r="AG3172" s="63">
        <v>0</v>
      </c>
      <c r="AH3172" s="63">
        <v>0</v>
      </c>
      <c r="AI3172" s="63">
        <v>0</v>
      </c>
      <c r="AJ3172" s="63">
        <v>0</v>
      </c>
      <c r="AK3172" s="63">
        <v>0</v>
      </c>
      <c r="AL3172" s="63">
        <v>0</v>
      </c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BA3172" s="5">
        <f>IF(Q3172&gt;0,RANK(Q3172,(N3172:P3172,Q3172:AE3172)),0)</f>
        <v>3</v>
      </c>
      <c r="BB3172" s="5">
        <f>IF(R3172&gt;0,RANK(R3172,(N3172:P3172,Q3172:AE3172)),0)</f>
        <v>0</v>
      </c>
      <c r="BC3172" s="5">
        <f>IF(T3172&gt;0,RANK(T3172,(N3172:P3172,Q3172:AE3172)),0)</f>
        <v>0</v>
      </c>
      <c r="BD3172" s="5">
        <f>IF(S3172&gt;0,RANK(S3172,(N3172:P3172,Q3172:AE3172)),0)</f>
        <v>4</v>
      </c>
      <c r="BE3172" s="2">
        <f t="shared" si="1218"/>
        <v>1.0580793559516964E-2</v>
      </c>
      <c r="BF3172" s="2">
        <f t="shared" si="1219"/>
        <v>0</v>
      </c>
      <c r="BG3172" s="2">
        <f t="shared" si="1220"/>
        <v>0</v>
      </c>
      <c r="BH3172" s="2">
        <f t="shared" si="1221"/>
        <v>2.0701552616446232E-3</v>
      </c>
      <c r="BJ3172" t="s">
        <v>1874</v>
      </c>
      <c r="BK3172" t="s">
        <v>3000</v>
      </c>
      <c r="BL3172" s="63">
        <v>3</v>
      </c>
      <c r="BN3172" s="112">
        <v>55</v>
      </c>
      <c r="BO3172" s="114">
        <v>23</v>
      </c>
      <c r="BP3172" s="118">
        <f t="shared" si="1200"/>
        <v>55023</v>
      </c>
      <c r="BQ3172" s="118">
        <f t="shared" ref="BQ3172:BQ3233" si="1222">BP3172</f>
        <v>55023</v>
      </c>
      <c r="BR3172" s="5" t="s">
        <v>3151</v>
      </c>
      <c r="CS3172" s="63"/>
      <c r="CT3172" s="63"/>
      <c r="CU3172" s="63"/>
      <c r="CV3172" s="63"/>
      <c r="CW3172" s="63"/>
      <c r="CX3172" s="63"/>
      <c r="CY3172" s="63"/>
      <c r="CZ3172" s="63"/>
      <c r="DA3172" s="63"/>
      <c r="DB3172" s="63"/>
      <c r="DC3172" s="63"/>
      <c r="DD3172" s="63"/>
      <c r="DE3172" s="63"/>
      <c r="DF3172" s="63"/>
      <c r="DG3172" s="63"/>
      <c r="DH3172" s="63"/>
      <c r="DI3172" s="63"/>
      <c r="DJ3172" s="63"/>
      <c r="DK3172" s="63"/>
      <c r="DL3172" s="63"/>
      <c r="DM3172" s="63"/>
      <c r="DN3172" s="63"/>
      <c r="DO3172" s="63"/>
      <c r="DP3172" s="63"/>
      <c r="DQ3172" s="63"/>
      <c r="DR3172" s="63"/>
      <c r="DS3172" s="63"/>
      <c r="DU3172" s="63"/>
      <c r="DV3172" s="63"/>
      <c r="DW3172" s="63"/>
      <c r="DX3172" s="63"/>
    </row>
    <row r="3173" spans="1:128" ht="15" hidden="1" customHeight="1" outlineLevel="1">
      <c r="A3173" t="s">
        <v>2073</v>
      </c>
      <c r="B3173" t="s">
        <v>3000</v>
      </c>
      <c r="C3173" s="1">
        <f t="shared" si="1213"/>
        <v>344745</v>
      </c>
      <c r="D3173" s="5">
        <f>IF(N3173&gt;0, RANK(N3173,(N3173:P3173,Q3173:AE3173)),0)</f>
        <v>1</v>
      </c>
      <c r="E3173" s="5">
        <f>IF(O3173&gt;0,RANK(O3173,(N3173:P3173,Q3173:AE3173)),0)</f>
        <v>2</v>
      </c>
      <c r="F3173" s="5">
        <f>IF(P3173&gt;0,RANK(P3173,(N3173:P3173,Q3173:AE3173)),0)</f>
        <v>0</v>
      </c>
      <c r="G3173" s="129">
        <f t="shared" si="1210"/>
        <v>181368</v>
      </c>
      <c r="H3173" s="134">
        <f t="shared" si="1211"/>
        <v>0.52609319932123744</v>
      </c>
      <c r="I3173" s="2"/>
      <c r="J3173" s="2">
        <f t="shared" si="1214"/>
        <v>0.75463603533046164</v>
      </c>
      <c r="K3173" s="2">
        <f t="shared" si="1215"/>
        <v>0.2285428360092242</v>
      </c>
      <c r="L3173" s="2">
        <f t="shared" si="1216"/>
        <v>0</v>
      </c>
      <c r="M3173" s="2">
        <f t="shared" si="1217"/>
        <v>1.6821128660314155E-2</v>
      </c>
      <c r="N3173" s="63">
        <v>260157</v>
      </c>
      <c r="O3173" s="63">
        <v>78789</v>
      </c>
      <c r="P3173" s="63">
        <v>0</v>
      </c>
      <c r="Q3173" s="63">
        <v>3666</v>
      </c>
      <c r="R3173" s="63">
        <v>0</v>
      </c>
      <c r="S3173" s="63">
        <v>404</v>
      </c>
      <c r="T3173" s="63">
        <v>0</v>
      </c>
      <c r="U3173" s="63">
        <v>0</v>
      </c>
      <c r="V3173" s="63">
        <v>0</v>
      </c>
      <c r="W3173" s="63">
        <v>1146</v>
      </c>
      <c r="X3173" s="63">
        <v>0</v>
      </c>
      <c r="Y3173" s="63">
        <v>0</v>
      </c>
      <c r="Z3173" s="63">
        <v>583</v>
      </c>
      <c r="AA3173" s="63">
        <v>0</v>
      </c>
      <c r="AB3173" s="63">
        <v>0</v>
      </c>
      <c r="AC3173" s="63">
        <v>0</v>
      </c>
      <c r="AD3173" s="63">
        <v>0</v>
      </c>
      <c r="AE3173" s="63">
        <v>0</v>
      </c>
      <c r="AF3173" s="63">
        <v>0</v>
      </c>
      <c r="AG3173" s="63">
        <v>0</v>
      </c>
      <c r="AH3173" s="63">
        <v>0</v>
      </c>
      <c r="AI3173" s="63">
        <v>0</v>
      </c>
      <c r="AJ3173" s="63">
        <v>0</v>
      </c>
      <c r="AK3173" s="63">
        <v>0</v>
      </c>
      <c r="AL3173" s="63">
        <v>0</v>
      </c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BA3173" s="5">
        <f>IF(Q3173&gt;0,RANK(Q3173,(N3173:P3173,Q3173:AE3173)),0)</f>
        <v>3</v>
      </c>
      <c r="BB3173" s="5">
        <f>IF(R3173&gt;0,RANK(R3173,(N3173:P3173,Q3173:AE3173)),0)</f>
        <v>0</v>
      </c>
      <c r="BC3173" s="5">
        <f>IF(T3173&gt;0,RANK(T3173,(N3173:P3173,Q3173:AE3173)),0)</f>
        <v>0</v>
      </c>
      <c r="BD3173" s="5">
        <f>IF(S3173&gt;0,RANK(S3173,(N3173:P3173,Q3173:AE3173)),0)</f>
        <v>6</v>
      </c>
      <c r="BE3173" s="2">
        <f t="shared" si="1218"/>
        <v>1.0633946830265849E-2</v>
      </c>
      <c r="BF3173" s="2">
        <f t="shared" si="1219"/>
        <v>0</v>
      </c>
      <c r="BG3173" s="2">
        <f t="shared" si="1220"/>
        <v>0</v>
      </c>
      <c r="BH3173" s="2">
        <f t="shared" si="1221"/>
        <v>1.171880665419368E-3</v>
      </c>
      <c r="BJ3173" t="s">
        <v>2073</v>
      </c>
      <c r="BK3173" t="s">
        <v>3000</v>
      </c>
      <c r="BL3173" s="63">
        <v>2</v>
      </c>
      <c r="BN3173" s="112">
        <v>55</v>
      </c>
      <c r="BO3173" s="114">
        <v>25</v>
      </c>
      <c r="BP3173" s="118">
        <f t="shared" si="1200"/>
        <v>55025</v>
      </c>
      <c r="BQ3173" s="118">
        <f t="shared" si="1222"/>
        <v>55025</v>
      </c>
      <c r="BR3173" s="5" t="s">
        <v>3151</v>
      </c>
      <c r="CS3173" s="63"/>
      <c r="CT3173" s="63"/>
      <c r="CU3173" s="63"/>
      <c r="CV3173" s="63"/>
      <c r="CW3173" s="63"/>
      <c r="CX3173" s="63"/>
      <c r="CY3173" s="63"/>
      <c r="CZ3173" s="63"/>
      <c r="DA3173" s="63"/>
      <c r="DB3173" s="63"/>
      <c r="DC3173" s="63"/>
      <c r="DD3173" s="63"/>
      <c r="DE3173" s="63"/>
      <c r="DF3173" s="63"/>
      <c r="DG3173" s="63"/>
      <c r="DH3173" s="63"/>
      <c r="DI3173" s="63"/>
      <c r="DJ3173" s="63"/>
      <c r="DK3173" s="63"/>
      <c r="DL3173" s="63"/>
      <c r="DM3173" s="63"/>
      <c r="DN3173" s="63"/>
      <c r="DO3173" s="63"/>
      <c r="DP3173" s="63"/>
      <c r="DQ3173" s="63"/>
      <c r="DR3173" s="63"/>
      <c r="DS3173" s="63"/>
      <c r="DU3173" s="63"/>
      <c r="DV3173" s="63"/>
      <c r="DW3173" s="63"/>
      <c r="DX3173" s="63"/>
    </row>
    <row r="3174" spans="1:128" ht="15" hidden="1" customHeight="1" outlineLevel="1">
      <c r="A3174" t="s">
        <v>3137</v>
      </c>
      <c r="B3174" t="s">
        <v>3000</v>
      </c>
      <c r="C3174" s="1">
        <f t="shared" si="1213"/>
        <v>48497</v>
      </c>
      <c r="D3174" s="5">
        <f>IF(N3174&gt;0, RANK(N3174,(N3174:P3174,Q3174:AE3174)),0)</f>
        <v>2</v>
      </c>
      <c r="E3174" s="5">
        <f>IF(O3174&gt;0,RANK(O3174,(N3174:P3174,Q3174:AE3174)),0)</f>
        <v>1</v>
      </c>
      <c r="F3174" s="5">
        <f>IF(P3174&gt;0,RANK(P3174,(N3174:P3174,Q3174:AE3174)),0)</f>
        <v>0</v>
      </c>
      <c r="G3174" s="129">
        <f t="shared" si="1210"/>
        <v>14999</v>
      </c>
      <c r="H3174" s="134">
        <f t="shared" si="1211"/>
        <v>0.30927686248633934</v>
      </c>
      <c r="I3174" s="2"/>
      <c r="J3174" s="2">
        <f t="shared" si="1214"/>
        <v>0.33723735488793122</v>
      </c>
      <c r="K3174" s="2">
        <f t="shared" si="1215"/>
        <v>0.64651421737427062</v>
      </c>
      <c r="L3174" s="2">
        <f t="shared" si="1216"/>
        <v>0</v>
      </c>
      <c r="M3174" s="2">
        <f t="shared" si="1217"/>
        <v>1.624842773779811E-2</v>
      </c>
      <c r="N3174" s="63">
        <v>16355</v>
      </c>
      <c r="O3174" s="63">
        <v>31354</v>
      </c>
      <c r="P3174" s="63">
        <v>0</v>
      </c>
      <c r="Q3174" s="63">
        <v>535</v>
      </c>
      <c r="R3174" s="63">
        <v>0</v>
      </c>
      <c r="S3174" s="63">
        <v>90</v>
      </c>
      <c r="T3174" s="63">
        <v>0</v>
      </c>
      <c r="U3174" s="63">
        <v>0</v>
      </c>
      <c r="V3174" s="63">
        <v>0</v>
      </c>
      <c r="W3174" s="63">
        <v>82</v>
      </c>
      <c r="X3174" s="63">
        <v>0</v>
      </c>
      <c r="Y3174" s="63">
        <v>0</v>
      </c>
      <c r="Z3174" s="63">
        <v>81</v>
      </c>
      <c r="AA3174" s="63">
        <v>0</v>
      </c>
      <c r="AB3174" s="63">
        <v>0</v>
      </c>
      <c r="AC3174" s="63">
        <v>0</v>
      </c>
      <c r="AD3174" s="63">
        <v>0</v>
      </c>
      <c r="AE3174" s="63">
        <v>0</v>
      </c>
      <c r="AF3174" s="63">
        <v>0</v>
      </c>
      <c r="AG3174" s="63">
        <v>0</v>
      </c>
      <c r="AH3174" s="63">
        <v>0</v>
      </c>
      <c r="AI3174" s="63">
        <v>0</v>
      </c>
      <c r="AJ3174" s="63">
        <v>0</v>
      </c>
      <c r="AK3174" s="63">
        <v>0</v>
      </c>
      <c r="AL3174" s="63">
        <v>0</v>
      </c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BA3174" s="5">
        <f>IF(Q3174&gt;0,RANK(Q3174,(N3174:P3174,Q3174:AE3174)),0)</f>
        <v>3</v>
      </c>
      <c r="BB3174" s="5">
        <f>IF(R3174&gt;0,RANK(R3174,(N3174:P3174,Q3174:AE3174)),0)</f>
        <v>0</v>
      </c>
      <c r="BC3174" s="5">
        <f>IF(T3174&gt;0,RANK(T3174,(N3174:P3174,Q3174:AE3174)),0)</f>
        <v>0</v>
      </c>
      <c r="BD3174" s="5">
        <f>IF(S3174&gt;0,RANK(S3174,(N3174:P3174,Q3174:AE3174)),0)</f>
        <v>4</v>
      </c>
      <c r="BE3174" s="2">
        <f t="shared" si="1218"/>
        <v>1.103161020269295E-2</v>
      </c>
      <c r="BF3174" s="2">
        <f t="shared" si="1219"/>
        <v>0</v>
      </c>
      <c r="BG3174" s="2">
        <f t="shared" si="1220"/>
        <v>0</v>
      </c>
      <c r="BH3174" s="2">
        <f t="shared" si="1221"/>
        <v>1.8557848939109636E-3</v>
      </c>
      <c r="BJ3174" t="s">
        <v>3137</v>
      </c>
      <c r="BK3174" t="s">
        <v>3000</v>
      </c>
      <c r="BL3174" s="63"/>
      <c r="BN3174" s="112">
        <v>55</v>
      </c>
      <c r="BO3174" s="114">
        <v>27</v>
      </c>
      <c r="BP3174" s="118">
        <f t="shared" si="1200"/>
        <v>55027</v>
      </c>
      <c r="BQ3174" s="118">
        <f t="shared" si="1222"/>
        <v>55027</v>
      </c>
      <c r="BR3174" s="5" t="s">
        <v>3151</v>
      </c>
      <c r="CS3174" s="63"/>
      <c r="CT3174" s="63"/>
      <c r="CU3174" s="63"/>
      <c r="CV3174" s="63"/>
      <c r="CW3174" s="63"/>
      <c r="CX3174" s="63"/>
      <c r="CY3174" s="63"/>
      <c r="CZ3174" s="63"/>
      <c r="DA3174" s="63"/>
      <c r="DB3174" s="63"/>
      <c r="DC3174" s="63"/>
      <c r="DD3174" s="63"/>
      <c r="DE3174" s="63"/>
      <c r="DF3174" s="63"/>
      <c r="DG3174" s="63"/>
      <c r="DH3174" s="63"/>
      <c r="DI3174" s="63"/>
      <c r="DJ3174" s="63"/>
      <c r="DK3174" s="63"/>
      <c r="DL3174" s="63"/>
      <c r="DM3174" s="63"/>
      <c r="DN3174" s="63"/>
      <c r="DO3174" s="63"/>
      <c r="DP3174" s="63"/>
      <c r="DQ3174" s="63"/>
      <c r="DR3174" s="63"/>
      <c r="DS3174" s="63"/>
      <c r="DU3174" s="63"/>
      <c r="DV3174" s="63"/>
      <c r="DW3174" s="63"/>
      <c r="DX3174" s="63"/>
    </row>
    <row r="3175" spans="1:128" ht="15" hidden="1" customHeight="1" outlineLevel="1">
      <c r="A3175" t="s">
        <v>1453</v>
      </c>
      <c r="B3175" t="s">
        <v>3000</v>
      </c>
      <c r="C3175" s="1">
        <f t="shared" si="1213"/>
        <v>20117</v>
      </c>
      <c r="D3175" s="5">
        <f>IF(N3175&gt;0, RANK(N3175,(N3175:P3175,Q3175:AE3175)),0)</f>
        <v>1</v>
      </c>
      <c r="E3175" s="5">
        <f>IF(O3175&gt;0,RANK(O3175,(N3175:P3175,Q3175:AE3175)),0)</f>
        <v>2</v>
      </c>
      <c r="F3175" s="5">
        <f>IF(P3175&gt;0,RANK(P3175,(N3175:P3175,Q3175:AE3175)),0)</f>
        <v>0</v>
      </c>
      <c r="G3175" s="129">
        <f t="shared" si="1210"/>
        <v>292</v>
      </c>
      <c r="H3175" s="134">
        <f t="shared" si="1211"/>
        <v>1.4515086742556048E-2</v>
      </c>
      <c r="I3175" s="2"/>
      <c r="J3175" s="2">
        <f t="shared" si="1214"/>
        <v>0.49927921658298952</v>
      </c>
      <c r="K3175" s="2">
        <f t="shared" si="1215"/>
        <v>0.48476412984043349</v>
      </c>
      <c r="L3175" s="2">
        <f t="shared" si="1216"/>
        <v>0</v>
      </c>
      <c r="M3175" s="2">
        <f t="shared" si="1217"/>
        <v>1.595665357657694E-2</v>
      </c>
      <c r="N3175" s="63">
        <v>10044</v>
      </c>
      <c r="O3175" s="63">
        <v>9752</v>
      </c>
      <c r="P3175" s="63">
        <v>0</v>
      </c>
      <c r="Q3175" s="63">
        <v>231</v>
      </c>
      <c r="R3175" s="63">
        <v>0</v>
      </c>
      <c r="S3175" s="63">
        <v>27</v>
      </c>
      <c r="T3175" s="63">
        <v>0</v>
      </c>
      <c r="U3175" s="63">
        <v>0</v>
      </c>
      <c r="V3175" s="63">
        <v>0</v>
      </c>
      <c r="W3175" s="63">
        <v>41</v>
      </c>
      <c r="X3175" s="63">
        <v>0</v>
      </c>
      <c r="Y3175" s="63">
        <v>0</v>
      </c>
      <c r="Z3175" s="63">
        <v>22</v>
      </c>
      <c r="AA3175" s="63">
        <v>0</v>
      </c>
      <c r="AB3175" s="63">
        <v>0</v>
      </c>
      <c r="AC3175" s="63">
        <v>0</v>
      </c>
      <c r="AD3175" s="63">
        <v>0</v>
      </c>
      <c r="AE3175" s="63">
        <v>0</v>
      </c>
      <c r="AF3175" s="63">
        <v>0</v>
      </c>
      <c r="AG3175" s="63">
        <v>0</v>
      </c>
      <c r="AH3175" s="63">
        <v>0</v>
      </c>
      <c r="AI3175" s="63">
        <v>0</v>
      </c>
      <c r="AJ3175" s="63">
        <v>0</v>
      </c>
      <c r="AK3175" s="63">
        <v>0</v>
      </c>
      <c r="AL3175" s="63">
        <v>0</v>
      </c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BA3175" s="5">
        <f>IF(Q3175&gt;0,RANK(Q3175,(N3175:P3175,Q3175:AE3175)),0)</f>
        <v>3</v>
      </c>
      <c r="BB3175" s="5">
        <f>IF(R3175&gt;0,RANK(R3175,(N3175:P3175,Q3175:AE3175)),0)</f>
        <v>0</v>
      </c>
      <c r="BC3175" s="5">
        <f>IF(T3175&gt;0,RANK(T3175,(N3175:P3175,Q3175:AE3175)),0)</f>
        <v>0</v>
      </c>
      <c r="BD3175" s="5">
        <f>IF(S3175&gt;0,RANK(S3175,(N3175:P3175,Q3175:AE3175)),0)</f>
        <v>5</v>
      </c>
      <c r="BE3175" s="2">
        <f t="shared" si="1218"/>
        <v>1.1482825470994681E-2</v>
      </c>
      <c r="BF3175" s="2">
        <f t="shared" si="1219"/>
        <v>0</v>
      </c>
      <c r="BG3175" s="2">
        <f t="shared" si="1220"/>
        <v>0</v>
      </c>
      <c r="BH3175" s="2">
        <f t="shared" si="1221"/>
        <v>1.342148431674703E-3</v>
      </c>
      <c r="BJ3175" t="s">
        <v>1453</v>
      </c>
      <c r="BK3175" t="s">
        <v>3000</v>
      </c>
      <c r="BL3175" s="63">
        <v>8</v>
      </c>
      <c r="BN3175" s="112">
        <v>55</v>
      </c>
      <c r="BO3175" s="114">
        <v>29</v>
      </c>
      <c r="BP3175" s="118">
        <f t="shared" si="1200"/>
        <v>55029</v>
      </c>
      <c r="BQ3175" s="118">
        <f t="shared" si="1222"/>
        <v>55029</v>
      </c>
      <c r="BR3175" s="5" t="s">
        <v>3151</v>
      </c>
      <c r="CS3175" s="63"/>
      <c r="CT3175" s="63"/>
      <c r="CU3175" s="63"/>
      <c r="CV3175" s="63"/>
      <c r="CW3175" s="63"/>
      <c r="CX3175" s="63"/>
      <c r="CY3175" s="63"/>
      <c r="CZ3175" s="63"/>
      <c r="DA3175" s="63"/>
      <c r="DB3175" s="63"/>
      <c r="DC3175" s="63"/>
      <c r="DD3175" s="63"/>
      <c r="DE3175" s="63"/>
      <c r="DF3175" s="63"/>
      <c r="DG3175" s="63"/>
      <c r="DH3175" s="63"/>
      <c r="DI3175" s="63"/>
      <c r="DJ3175" s="63"/>
      <c r="DK3175" s="63"/>
      <c r="DL3175" s="63"/>
      <c r="DM3175" s="63"/>
      <c r="DN3175" s="63"/>
      <c r="DO3175" s="63"/>
      <c r="DP3175" s="63"/>
      <c r="DQ3175" s="63"/>
      <c r="DR3175" s="63"/>
      <c r="DS3175" s="63"/>
      <c r="DU3175" s="63"/>
      <c r="DV3175" s="63"/>
      <c r="DW3175" s="63"/>
      <c r="DX3175" s="63"/>
    </row>
    <row r="3176" spans="1:128" ht="15" hidden="1" customHeight="1" outlineLevel="1">
      <c r="A3176" t="s">
        <v>1147</v>
      </c>
      <c r="B3176" t="s">
        <v>3000</v>
      </c>
      <c r="C3176" s="1">
        <f t="shared" si="1213"/>
        <v>24668</v>
      </c>
      <c r="D3176" s="5">
        <f>IF(N3176&gt;0, RANK(N3176,(N3176:P3176,Q3176:AE3176)),0)</f>
        <v>1</v>
      </c>
      <c r="E3176" s="5">
        <f>IF(O3176&gt;0,RANK(O3176,(N3176:P3176,Q3176:AE3176)),0)</f>
        <v>2</v>
      </c>
      <c r="F3176" s="5">
        <f>IF(P3176&gt;0,RANK(P3176,(N3176:P3176,Q3176:AE3176)),0)</f>
        <v>0</v>
      </c>
      <c r="G3176" s="129">
        <f t="shared" si="1210"/>
        <v>2295</v>
      </c>
      <c r="H3176" s="134">
        <f t="shared" si="1211"/>
        <v>9.303551159396789E-2</v>
      </c>
      <c r="I3176" s="2"/>
      <c r="J3176" s="2">
        <f t="shared" si="1214"/>
        <v>0.53567374736500728</v>
      </c>
      <c r="K3176" s="2">
        <f t="shared" si="1215"/>
        <v>0.44263823577103939</v>
      </c>
      <c r="L3176" s="2">
        <f t="shared" si="1216"/>
        <v>0</v>
      </c>
      <c r="M3176" s="2">
        <f t="shared" si="1217"/>
        <v>2.168801686395333E-2</v>
      </c>
      <c r="N3176" s="63">
        <v>13214</v>
      </c>
      <c r="O3176" s="63">
        <v>10919</v>
      </c>
      <c r="P3176" s="63">
        <v>0</v>
      </c>
      <c r="Q3176" s="63">
        <v>379</v>
      </c>
      <c r="R3176" s="63">
        <v>0</v>
      </c>
      <c r="S3176" s="63">
        <v>42</v>
      </c>
      <c r="T3176" s="63">
        <v>0</v>
      </c>
      <c r="U3176" s="63">
        <v>0</v>
      </c>
      <c r="V3176" s="63">
        <v>0</v>
      </c>
      <c r="W3176" s="63">
        <v>73</v>
      </c>
      <c r="X3176" s="63">
        <v>0</v>
      </c>
      <c r="Y3176" s="63">
        <v>0</v>
      </c>
      <c r="Z3176" s="63">
        <v>41</v>
      </c>
      <c r="AA3176" s="63">
        <v>0</v>
      </c>
      <c r="AB3176" s="63">
        <v>0</v>
      </c>
      <c r="AC3176" s="63">
        <v>0</v>
      </c>
      <c r="AD3176" s="63">
        <v>0</v>
      </c>
      <c r="AE3176" s="63">
        <v>0</v>
      </c>
      <c r="AF3176" s="63">
        <v>0</v>
      </c>
      <c r="AG3176" s="63">
        <v>0</v>
      </c>
      <c r="AH3176" s="63">
        <v>0</v>
      </c>
      <c r="AI3176" s="63">
        <v>0</v>
      </c>
      <c r="AJ3176" s="63">
        <v>0</v>
      </c>
      <c r="AK3176" s="63">
        <v>0</v>
      </c>
      <c r="AL3176" s="63">
        <v>0</v>
      </c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BA3176" s="5">
        <f>IF(Q3176&gt;0,RANK(Q3176,(N3176:P3176,Q3176:AE3176)),0)</f>
        <v>3</v>
      </c>
      <c r="BB3176" s="5">
        <f>IF(R3176&gt;0,RANK(R3176,(N3176:P3176,Q3176:AE3176)),0)</f>
        <v>0</v>
      </c>
      <c r="BC3176" s="5">
        <f>IF(T3176&gt;0,RANK(T3176,(N3176:P3176,Q3176:AE3176)),0)</f>
        <v>0</v>
      </c>
      <c r="BD3176" s="5">
        <f>IF(S3176&gt;0,RANK(S3176,(N3176:P3176,Q3176:AE3176)),0)</f>
        <v>5</v>
      </c>
      <c r="BE3176" s="2">
        <f t="shared" si="1218"/>
        <v>1.5364034376520189E-2</v>
      </c>
      <c r="BF3176" s="2">
        <f t="shared" si="1219"/>
        <v>0</v>
      </c>
      <c r="BG3176" s="2">
        <f t="shared" si="1220"/>
        <v>0</v>
      </c>
      <c r="BH3176" s="2">
        <f t="shared" si="1221"/>
        <v>1.70261066969353E-3</v>
      </c>
      <c r="BJ3176" t="s">
        <v>1147</v>
      </c>
      <c r="BK3176" t="s">
        <v>3000</v>
      </c>
      <c r="BL3176" s="63">
        <v>7</v>
      </c>
      <c r="BN3176" s="112">
        <v>55</v>
      </c>
      <c r="BO3176" s="114">
        <v>31</v>
      </c>
      <c r="BP3176" s="118">
        <f t="shared" si="1200"/>
        <v>55031</v>
      </c>
      <c r="BQ3176" s="118">
        <f t="shared" si="1222"/>
        <v>55031</v>
      </c>
      <c r="BR3176" s="5" t="s">
        <v>3151</v>
      </c>
      <c r="CS3176" s="63"/>
      <c r="CT3176" s="63"/>
      <c r="CU3176" s="63"/>
      <c r="CV3176" s="63"/>
      <c r="CW3176" s="63"/>
      <c r="CX3176" s="63"/>
      <c r="CY3176" s="63"/>
      <c r="CZ3176" s="63"/>
      <c r="DA3176" s="63"/>
      <c r="DB3176" s="63"/>
      <c r="DC3176" s="63"/>
      <c r="DD3176" s="63"/>
      <c r="DE3176" s="63"/>
      <c r="DF3176" s="63"/>
      <c r="DG3176" s="63"/>
      <c r="DH3176" s="63"/>
      <c r="DI3176" s="63"/>
      <c r="DJ3176" s="63"/>
      <c r="DK3176" s="63"/>
      <c r="DL3176" s="63"/>
      <c r="DM3176" s="63"/>
      <c r="DN3176" s="63"/>
      <c r="DO3176" s="63"/>
      <c r="DP3176" s="63"/>
      <c r="DQ3176" s="63"/>
      <c r="DR3176" s="63"/>
      <c r="DS3176" s="63"/>
      <c r="DU3176" s="63"/>
      <c r="DV3176" s="63"/>
      <c r="DW3176" s="63"/>
      <c r="DX3176" s="63"/>
    </row>
    <row r="3177" spans="1:128" ht="15" hidden="1" customHeight="1" outlineLevel="1">
      <c r="A3177" t="s">
        <v>537</v>
      </c>
      <c r="B3177" t="s">
        <v>3000</v>
      </c>
      <c r="C3177" s="1">
        <f t="shared" si="1213"/>
        <v>23543</v>
      </c>
      <c r="D3177" s="5">
        <f>IF(N3177&gt;0, RANK(N3177,(N3177:P3177,Q3177:AE3177)),0)</f>
        <v>2</v>
      </c>
      <c r="E3177" s="5">
        <f>IF(O3177&gt;0,RANK(O3177,(N3177:P3177,Q3177:AE3177)),0)</f>
        <v>1</v>
      </c>
      <c r="F3177" s="5">
        <f>IF(P3177&gt;0,RANK(P3177,(N3177:P3177,Q3177:AE3177)),0)</f>
        <v>0</v>
      </c>
      <c r="G3177" s="129">
        <f t="shared" si="1210"/>
        <v>3267</v>
      </c>
      <c r="H3177" s="134">
        <f t="shared" si="1211"/>
        <v>0.13876736184853247</v>
      </c>
      <c r="I3177" s="2"/>
      <c r="J3177" s="2">
        <f t="shared" si="1214"/>
        <v>0.42088943635050757</v>
      </c>
      <c r="K3177" s="2">
        <f t="shared" si="1215"/>
        <v>0.55965679819904002</v>
      </c>
      <c r="L3177" s="2">
        <f t="shared" si="1216"/>
        <v>0</v>
      </c>
      <c r="M3177" s="2">
        <f t="shared" si="1217"/>
        <v>1.9453765450452409E-2</v>
      </c>
      <c r="N3177" s="63">
        <v>9909</v>
      </c>
      <c r="O3177" s="63">
        <v>13176</v>
      </c>
      <c r="P3177" s="63">
        <v>0</v>
      </c>
      <c r="Q3177" s="63">
        <v>369</v>
      </c>
      <c r="R3177" s="63">
        <v>0</v>
      </c>
      <c r="S3177" s="63">
        <v>44</v>
      </c>
      <c r="T3177" s="63">
        <v>0</v>
      </c>
      <c r="U3177" s="63">
        <v>0</v>
      </c>
      <c r="V3177" s="63">
        <v>0</v>
      </c>
      <c r="W3177" s="63">
        <v>17</v>
      </c>
      <c r="X3177" s="63">
        <v>0</v>
      </c>
      <c r="Y3177" s="63">
        <v>0</v>
      </c>
      <c r="Z3177" s="63">
        <v>28</v>
      </c>
      <c r="AA3177" s="63">
        <v>0</v>
      </c>
      <c r="AB3177" s="63">
        <v>0</v>
      </c>
      <c r="AC3177" s="63">
        <v>0</v>
      </c>
      <c r="AD3177" s="63">
        <v>0</v>
      </c>
      <c r="AE3177" s="63">
        <v>0</v>
      </c>
      <c r="AF3177" s="63">
        <v>0</v>
      </c>
      <c r="AG3177" s="63">
        <v>0</v>
      </c>
      <c r="AH3177" s="63">
        <v>0</v>
      </c>
      <c r="AI3177" s="63">
        <v>0</v>
      </c>
      <c r="AJ3177" s="63">
        <v>0</v>
      </c>
      <c r="AK3177" s="63">
        <v>0</v>
      </c>
      <c r="AL3177" s="63">
        <v>0</v>
      </c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BA3177" s="5">
        <f>IF(Q3177&gt;0,RANK(Q3177,(N3177:P3177,Q3177:AE3177)),0)</f>
        <v>3</v>
      </c>
      <c r="BB3177" s="5">
        <f>IF(R3177&gt;0,RANK(R3177,(N3177:P3177,Q3177:AE3177)),0)</f>
        <v>0</v>
      </c>
      <c r="BC3177" s="5">
        <f>IF(T3177&gt;0,RANK(T3177,(N3177:P3177,Q3177:AE3177)),0)</f>
        <v>0</v>
      </c>
      <c r="BD3177" s="5">
        <f>IF(S3177&gt;0,RANK(S3177,(N3177:P3177,Q3177:AE3177)),0)</f>
        <v>4</v>
      </c>
      <c r="BE3177" s="2">
        <f t="shared" si="1218"/>
        <v>1.5673448583443061E-2</v>
      </c>
      <c r="BF3177" s="2">
        <f t="shared" si="1219"/>
        <v>0</v>
      </c>
      <c r="BG3177" s="2">
        <f t="shared" si="1220"/>
        <v>0</v>
      </c>
      <c r="BH3177" s="2">
        <f t="shared" si="1221"/>
        <v>1.8689206982967336E-3</v>
      </c>
      <c r="BJ3177" t="s">
        <v>537</v>
      </c>
      <c r="BK3177" t="s">
        <v>3000</v>
      </c>
      <c r="BL3177" s="63">
        <v>3</v>
      </c>
      <c r="BN3177" s="112">
        <v>55</v>
      </c>
      <c r="BO3177" s="114">
        <v>33</v>
      </c>
      <c r="BP3177" s="118">
        <f t="shared" ref="BP3177:BP3240" si="1223">1000*BN3177+BO3177</f>
        <v>55033</v>
      </c>
      <c r="BQ3177" s="118">
        <f t="shared" si="1222"/>
        <v>55033</v>
      </c>
      <c r="BR3177" s="5" t="s">
        <v>3151</v>
      </c>
      <c r="CS3177" s="63"/>
      <c r="CT3177" s="63"/>
      <c r="CU3177" s="63"/>
      <c r="CV3177" s="63"/>
      <c r="CW3177" s="63"/>
      <c r="CX3177" s="63"/>
      <c r="CY3177" s="63"/>
      <c r="CZ3177" s="63"/>
      <c r="DA3177" s="63"/>
      <c r="DB3177" s="63"/>
      <c r="DC3177" s="63"/>
      <c r="DD3177" s="63"/>
      <c r="DE3177" s="63"/>
      <c r="DF3177" s="63"/>
      <c r="DG3177" s="63"/>
      <c r="DH3177" s="63"/>
      <c r="DI3177" s="63"/>
      <c r="DJ3177" s="63"/>
      <c r="DK3177" s="63"/>
      <c r="DL3177" s="63"/>
      <c r="DM3177" s="63"/>
      <c r="DN3177" s="63"/>
      <c r="DO3177" s="63"/>
      <c r="DP3177" s="63"/>
      <c r="DQ3177" s="63"/>
      <c r="DR3177" s="63"/>
      <c r="DS3177" s="63"/>
      <c r="DU3177" s="63"/>
      <c r="DV3177" s="63"/>
      <c r="DW3177" s="63"/>
      <c r="DX3177" s="63"/>
    </row>
    <row r="3178" spans="1:128" ht="15" hidden="1" customHeight="1" outlineLevel="1">
      <c r="A3178" t="s">
        <v>731</v>
      </c>
      <c r="B3178" t="s">
        <v>3000</v>
      </c>
      <c r="C3178" s="1">
        <f t="shared" si="1213"/>
        <v>58235</v>
      </c>
      <c r="D3178" s="5">
        <f>IF(N3178&gt;0, RANK(N3178,(N3178:P3178,Q3178:AE3178)),0)</f>
        <v>1</v>
      </c>
      <c r="E3178" s="5">
        <f>IF(O3178&gt;0,RANK(O3178,(N3178:P3178,Q3178:AE3178)),0)</f>
        <v>2</v>
      </c>
      <c r="F3178" s="5">
        <f>IF(P3178&gt;0,RANK(P3178,(N3178:P3178,Q3178:AE3178)),0)</f>
        <v>0</v>
      </c>
      <c r="G3178" s="129">
        <f t="shared" si="1210"/>
        <v>6278</v>
      </c>
      <c r="H3178" s="134">
        <f t="shared" si="1211"/>
        <v>0.10780458487164077</v>
      </c>
      <c r="I3178" s="2"/>
      <c r="J3178" s="2">
        <f t="shared" si="1214"/>
        <v>0.54292092384304969</v>
      </c>
      <c r="K3178" s="2">
        <f t="shared" si="1215"/>
        <v>0.43511633897140894</v>
      </c>
      <c r="L3178" s="2">
        <f t="shared" si="1216"/>
        <v>0</v>
      </c>
      <c r="M3178" s="2">
        <f t="shared" si="1217"/>
        <v>2.196273718554137E-2</v>
      </c>
      <c r="N3178" s="63">
        <v>31617</v>
      </c>
      <c r="O3178" s="63">
        <v>25339</v>
      </c>
      <c r="P3178" s="63">
        <v>0</v>
      </c>
      <c r="Q3178" s="63">
        <v>925</v>
      </c>
      <c r="R3178" s="63">
        <v>0</v>
      </c>
      <c r="S3178" s="63">
        <v>97</v>
      </c>
      <c r="T3178" s="63">
        <v>0</v>
      </c>
      <c r="U3178" s="63">
        <v>0</v>
      </c>
      <c r="V3178" s="63">
        <v>0</v>
      </c>
      <c r="W3178" s="63">
        <v>166</v>
      </c>
      <c r="X3178" s="63">
        <v>0</v>
      </c>
      <c r="Y3178" s="63">
        <v>0</v>
      </c>
      <c r="Z3178" s="63">
        <v>91</v>
      </c>
      <c r="AA3178" s="63">
        <v>0</v>
      </c>
      <c r="AB3178" s="63">
        <v>0</v>
      </c>
      <c r="AC3178" s="63">
        <v>0</v>
      </c>
      <c r="AD3178" s="63">
        <v>0</v>
      </c>
      <c r="AE3178" s="63">
        <v>0</v>
      </c>
      <c r="AF3178" s="63">
        <v>0</v>
      </c>
      <c r="AG3178" s="63">
        <v>0</v>
      </c>
      <c r="AH3178" s="63">
        <v>0</v>
      </c>
      <c r="AI3178" s="63">
        <v>0</v>
      </c>
      <c r="AJ3178" s="63">
        <v>0</v>
      </c>
      <c r="AK3178" s="63">
        <v>0</v>
      </c>
      <c r="AL3178" s="63">
        <v>0</v>
      </c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BA3178" s="5">
        <f>IF(Q3178&gt;0,RANK(Q3178,(N3178:P3178,Q3178:AE3178)),0)</f>
        <v>3</v>
      </c>
      <c r="BB3178" s="5">
        <f>IF(R3178&gt;0,RANK(R3178,(N3178:P3178,Q3178:AE3178)),0)</f>
        <v>0</v>
      </c>
      <c r="BC3178" s="5">
        <f>IF(T3178&gt;0,RANK(T3178,(N3178:P3178,Q3178:AE3178)),0)</f>
        <v>0</v>
      </c>
      <c r="BD3178" s="5">
        <f>IF(S3178&gt;0,RANK(S3178,(N3178:P3178,Q3178:AE3178)),0)</f>
        <v>5</v>
      </c>
      <c r="BE3178" s="2">
        <f t="shared" si="1218"/>
        <v>1.5883918605649524E-2</v>
      </c>
      <c r="BF3178" s="2">
        <f t="shared" si="1219"/>
        <v>0</v>
      </c>
      <c r="BG3178" s="2">
        <f t="shared" si="1220"/>
        <v>0</v>
      </c>
      <c r="BH3178" s="2">
        <f t="shared" si="1221"/>
        <v>1.66566497810595E-3</v>
      </c>
      <c r="BJ3178" t="s">
        <v>731</v>
      </c>
      <c r="BK3178" t="s">
        <v>3000</v>
      </c>
      <c r="BL3178" s="63">
        <v>3</v>
      </c>
      <c r="BN3178" s="112">
        <v>55</v>
      </c>
      <c r="BO3178" s="114">
        <v>35</v>
      </c>
      <c r="BP3178" s="118">
        <f t="shared" si="1223"/>
        <v>55035</v>
      </c>
      <c r="BQ3178" s="118">
        <f t="shared" si="1222"/>
        <v>55035</v>
      </c>
      <c r="BR3178" s="5" t="s">
        <v>3151</v>
      </c>
      <c r="CS3178" s="63"/>
      <c r="CT3178" s="63"/>
      <c r="CU3178" s="63"/>
      <c r="CV3178" s="63"/>
      <c r="CW3178" s="63"/>
      <c r="CX3178" s="63"/>
      <c r="CY3178" s="63"/>
      <c r="CZ3178" s="63"/>
      <c r="DA3178" s="63"/>
      <c r="DB3178" s="63"/>
      <c r="DC3178" s="63"/>
      <c r="DD3178" s="63"/>
      <c r="DE3178" s="63"/>
      <c r="DF3178" s="63"/>
      <c r="DG3178" s="63"/>
      <c r="DH3178" s="63"/>
      <c r="DI3178" s="63"/>
      <c r="DJ3178" s="63"/>
      <c r="DK3178" s="63"/>
      <c r="DL3178" s="63"/>
      <c r="DM3178" s="63"/>
      <c r="DN3178" s="63"/>
      <c r="DO3178" s="63"/>
      <c r="DP3178" s="63"/>
      <c r="DQ3178" s="63"/>
      <c r="DR3178" s="63"/>
      <c r="DS3178" s="63"/>
      <c r="DU3178" s="63"/>
      <c r="DV3178" s="63"/>
      <c r="DW3178" s="63"/>
      <c r="DX3178" s="63"/>
    </row>
    <row r="3179" spans="1:128" ht="15" hidden="1" customHeight="1" outlineLevel="1">
      <c r="A3179" t="s">
        <v>2594</v>
      </c>
      <c r="B3179" t="s">
        <v>3000</v>
      </c>
      <c r="C3179" s="1">
        <f t="shared" si="1213"/>
        <v>2939</v>
      </c>
      <c r="D3179" s="5">
        <f>IF(N3179&gt;0, RANK(N3179,(N3179:P3179,Q3179:AE3179)),0)</f>
        <v>2</v>
      </c>
      <c r="E3179" s="5">
        <f>IF(O3179&gt;0,RANK(O3179,(N3179:P3179,Q3179:AE3179)),0)</f>
        <v>1</v>
      </c>
      <c r="F3179" s="5">
        <f>IF(P3179&gt;0,RANK(P3179,(N3179:P3179,Q3179:AE3179)),0)</f>
        <v>0</v>
      </c>
      <c r="G3179" s="129">
        <f t="shared" si="1210"/>
        <v>1352</v>
      </c>
      <c r="H3179" s="134">
        <f t="shared" si="1211"/>
        <v>0.46002041510717934</v>
      </c>
      <c r="I3179" s="2"/>
      <c r="J3179" s="2">
        <f t="shared" si="1214"/>
        <v>0.26573664511738687</v>
      </c>
      <c r="K3179" s="2">
        <f t="shared" si="1215"/>
        <v>0.72575706022456621</v>
      </c>
      <c r="L3179" s="2">
        <f t="shared" si="1216"/>
        <v>0</v>
      </c>
      <c r="M3179" s="2">
        <f t="shared" si="1217"/>
        <v>8.5062946580469756E-3</v>
      </c>
      <c r="N3179" s="63">
        <v>781</v>
      </c>
      <c r="O3179" s="63">
        <v>2133</v>
      </c>
      <c r="P3179" s="63">
        <v>0</v>
      </c>
      <c r="Q3179" s="63">
        <v>21</v>
      </c>
      <c r="R3179" s="63">
        <v>0</v>
      </c>
      <c r="S3179" s="63">
        <v>4</v>
      </c>
      <c r="T3179" s="63">
        <v>0</v>
      </c>
      <c r="U3179" s="63">
        <v>0</v>
      </c>
      <c r="V3179" s="63">
        <v>0</v>
      </c>
      <c r="W3179" s="63">
        <v>0</v>
      </c>
      <c r="X3179" s="63">
        <v>0</v>
      </c>
      <c r="Y3179" s="63">
        <v>0</v>
      </c>
      <c r="Z3179" s="63">
        <v>0</v>
      </c>
      <c r="AA3179" s="63">
        <v>0</v>
      </c>
      <c r="AB3179" s="63">
        <v>0</v>
      </c>
      <c r="AC3179" s="63">
        <v>0</v>
      </c>
      <c r="AD3179" s="63">
        <v>0</v>
      </c>
      <c r="AE3179" s="63">
        <v>0</v>
      </c>
      <c r="AF3179" s="63">
        <v>0</v>
      </c>
      <c r="AG3179" s="63">
        <v>0</v>
      </c>
      <c r="AH3179" s="63">
        <v>0</v>
      </c>
      <c r="AI3179" s="63">
        <v>0</v>
      </c>
      <c r="AJ3179" s="63">
        <v>0</v>
      </c>
      <c r="AK3179" s="63">
        <v>0</v>
      </c>
      <c r="AL3179" s="63">
        <v>0</v>
      </c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BA3179" s="5">
        <f>IF(Q3179&gt;0,RANK(Q3179,(N3179:P3179,Q3179:AE3179)),0)</f>
        <v>3</v>
      </c>
      <c r="BB3179" s="5">
        <f>IF(R3179&gt;0,RANK(R3179,(N3179:P3179,Q3179:AE3179)),0)</f>
        <v>0</v>
      </c>
      <c r="BC3179" s="5">
        <f>IF(T3179&gt;0,RANK(T3179,(N3179:P3179,Q3179:AE3179)),0)</f>
        <v>0</v>
      </c>
      <c r="BD3179" s="5">
        <f>IF(S3179&gt;0,RANK(S3179,(N3179:P3179,Q3179:AE3179)),0)</f>
        <v>4</v>
      </c>
      <c r="BE3179" s="2">
        <f t="shared" si="1218"/>
        <v>7.1452875127594418E-3</v>
      </c>
      <c r="BF3179" s="2">
        <f t="shared" si="1219"/>
        <v>0</v>
      </c>
      <c r="BG3179" s="2">
        <f t="shared" si="1220"/>
        <v>0</v>
      </c>
      <c r="BH3179" s="2">
        <f t="shared" si="1221"/>
        <v>1.3610071452875127E-3</v>
      </c>
      <c r="BJ3179" t="s">
        <v>2594</v>
      </c>
      <c r="BK3179" t="s">
        <v>3000</v>
      </c>
      <c r="BL3179" s="63">
        <v>7</v>
      </c>
      <c r="BN3179" s="112">
        <v>55</v>
      </c>
      <c r="BO3179" s="114">
        <v>37</v>
      </c>
      <c r="BP3179" s="118">
        <f t="shared" si="1223"/>
        <v>55037</v>
      </c>
      <c r="BQ3179" s="118">
        <f t="shared" si="1222"/>
        <v>55037</v>
      </c>
      <c r="BR3179" s="5" t="s">
        <v>3151</v>
      </c>
      <c r="CS3179" s="63"/>
      <c r="CT3179" s="63"/>
      <c r="CU3179" s="63"/>
      <c r="CV3179" s="63"/>
      <c r="CW3179" s="63"/>
      <c r="CX3179" s="63"/>
      <c r="CY3179" s="63"/>
      <c r="CZ3179" s="63"/>
      <c r="DA3179" s="63"/>
      <c r="DB3179" s="63"/>
      <c r="DC3179" s="63"/>
      <c r="DD3179" s="63"/>
      <c r="DE3179" s="63"/>
      <c r="DF3179" s="63"/>
      <c r="DG3179" s="63"/>
      <c r="DH3179" s="63"/>
      <c r="DI3179" s="63"/>
      <c r="DJ3179" s="63"/>
      <c r="DK3179" s="63"/>
      <c r="DL3179" s="63"/>
      <c r="DM3179" s="63"/>
      <c r="DN3179" s="63"/>
      <c r="DO3179" s="63"/>
      <c r="DP3179" s="63"/>
      <c r="DQ3179" s="63"/>
      <c r="DR3179" s="63"/>
      <c r="DS3179" s="63"/>
      <c r="DU3179" s="63"/>
      <c r="DV3179" s="63"/>
      <c r="DW3179" s="63"/>
      <c r="DX3179" s="63"/>
    </row>
    <row r="3180" spans="1:128" ht="15" hidden="1" customHeight="1" outlineLevel="1">
      <c r="A3180" t="s">
        <v>2080</v>
      </c>
      <c r="B3180" t="s">
        <v>3000</v>
      </c>
      <c r="C3180" s="1">
        <f t="shared" si="1213"/>
        <v>57322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0</v>
      </c>
      <c r="G3180" s="129">
        <f t="shared" si="1210"/>
        <v>15166</v>
      </c>
      <c r="H3180" s="134">
        <f t="shared" si="1211"/>
        <v>0.26457555563309026</v>
      </c>
      <c r="I3180" s="2"/>
      <c r="J3180" s="2">
        <f t="shared" si="1214"/>
        <v>0.3591640207948083</v>
      </c>
      <c r="K3180" s="2">
        <f t="shared" si="1215"/>
        <v>0.62373957642789857</v>
      </c>
      <c r="L3180" s="2">
        <f t="shared" si="1216"/>
        <v>0</v>
      </c>
      <c r="M3180" s="2">
        <f t="shared" si="1217"/>
        <v>1.7096402777293074E-2</v>
      </c>
      <c r="N3180" s="63">
        <v>20588</v>
      </c>
      <c r="O3180" s="63">
        <v>35754</v>
      </c>
      <c r="P3180" s="63">
        <v>0</v>
      </c>
      <c r="Q3180" s="63">
        <v>685</v>
      </c>
      <c r="R3180" s="63">
        <v>0</v>
      </c>
      <c r="S3180" s="63">
        <v>91</v>
      </c>
      <c r="T3180" s="63">
        <v>0</v>
      </c>
      <c r="U3180" s="63">
        <v>0</v>
      </c>
      <c r="V3180" s="63">
        <v>0</v>
      </c>
      <c r="W3180" s="63">
        <v>129</v>
      </c>
      <c r="X3180" s="63">
        <v>0</v>
      </c>
      <c r="Y3180" s="63">
        <v>0</v>
      </c>
      <c r="Z3180" s="63">
        <v>75</v>
      </c>
      <c r="AA3180" s="63">
        <v>0</v>
      </c>
      <c r="AB3180" s="63">
        <v>0</v>
      </c>
      <c r="AC3180" s="63">
        <v>0</v>
      </c>
      <c r="AD3180" s="63">
        <v>0</v>
      </c>
      <c r="AE3180" s="63">
        <v>0</v>
      </c>
      <c r="AF3180" s="63">
        <v>0</v>
      </c>
      <c r="AG3180" s="63">
        <v>0</v>
      </c>
      <c r="AH3180" s="63">
        <v>0</v>
      </c>
      <c r="AI3180" s="63">
        <v>0</v>
      </c>
      <c r="AJ3180" s="63">
        <v>0</v>
      </c>
      <c r="AK3180" s="63">
        <v>0</v>
      </c>
      <c r="AL3180" s="63">
        <v>0</v>
      </c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BA3180" s="5">
        <f>IF(Q3180&gt;0,RANK(Q3180,(N3180:P3180,Q3180:AE3180)),0)</f>
        <v>3</v>
      </c>
      <c r="BB3180" s="5">
        <f>IF(R3180&gt;0,RANK(R3180,(N3180:P3180,Q3180:AE3180)),0)</f>
        <v>0</v>
      </c>
      <c r="BC3180" s="5">
        <f>IF(T3180&gt;0,RANK(T3180,(N3180:P3180,Q3180:AE3180)),0)</f>
        <v>0</v>
      </c>
      <c r="BD3180" s="5">
        <f>IF(S3180&gt;0,RANK(S3180,(N3180:P3180,Q3180:AE3180)),0)</f>
        <v>5</v>
      </c>
      <c r="BE3180" s="2">
        <f t="shared" si="1218"/>
        <v>1.1950036635148809E-2</v>
      </c>
      <c r="BF3180" s="2">
        <f t="shared" si="1219"/>
        <v>0</v>
      </c>
      <c r="BG3180" s="2">
        <f t="shared" si="1220"/>
        <v>0</v>
      </c>
      <c r="BH3180" s="2">
        <f t="shared" si="1221"/>
        <v>1.5875231150343672E-3</v>
      </c>
      <c r="BJ3180" t="s">
        <v>2080</v>
      </c>
      <c r="BK3180" t="s">
        <v>3000</v>
      </c>
      <c r="BL3180" s="63">
        <v>6</v>
      </c>
      <c r="BN3180" s="112">
        <v>55</v>
      </c>
      <c r="BO3180" s="114">
        <v>39</v>
      </c>
      <c r="BP3180" s="118">
        <f t="shared" si="1223"/>
        <v>55039</v>
      </c>
      <c r="BQ3180" s="118">
        <f t="shared" si="1222"/>
        <v>55039</v>
      </c>
      <c r="BR3180" s="5" t="s">
        <v>3151</v>
      </c>
      <c r="CS3180" s="63"/>
      <c r="CT3180" s="63"/>
      <c r="CU3180" s="63"/>
      <c r="CV3180" s="63"/>
      <c r="CW3180" s="63"/>
      <c r="CX3180" s="63"/>
      <c r="CY3180" s="63"/>
      <c r="CZ3180" s="63"/>
      <c r="DA3180" s="63"/>
      <c r="DB3180" s="63"/>
      <c r="DC3180" s="63"/>
      <c r="DD3180" s="63"/>
      <c r="DE3180" s="63"/>
      <c r="DF3180" s="63"/>
      <c r="DG3180" s="63"/>
      <c r="DH3180" s="63"/>
      <c r="DI3180" s="63"/>
      <c r="DJ3180" s="63"/>
      <c r="DK3180" s="63"/>
      <c r="DL3180" s="63"/>
      <c r="DM3180" s="63"/>
      <c r="DN3180" s="63"/>
      <c r="DO3180" s="63"/>
      <c r="DP3180" s="63"/>
      <c r="DQ3180" s="63"/>
      <c r="DR3180" s="63"/>
      <c r="DS3180" s="63"/>
      <c r="DU3180" s="63"/>
      <c r="DV3180" s="63"/>
      <c r="DW3180" s="63"/>
      <c r="DX3180" s="63"/>
    </row>
    <row r="3181" spans="1:128" ht="15" hidden="1" customHeight="1" outlineLevel="1">
      <c r="A3181" t="s">
        <v>3087</v>
      </c>
      <c r="B3181" t="s">
        <v>3000</v>
      </c>
      <c r="C3181" s="1">
        <f t="shared" si="1213"/>
        <v>5052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0</v>
      </c>
      <c r="G3181" s="129">
        <f t="shared" si="1210"/>
        <v>1565</v>
      </c>
      <c r="H3181" s="134">
        <f t="shared" si="1211"/>
        <v>0.30977830562153602</v>
      </c>
      <c r="I3181" s="2"/>
      <c r="J3181" s="2">
        <f t="shared" si="1214"/>
        <v>0.34085510688836107</v>
      </c>
      <c r="K3181" s="2">
        <f t="shared" si="1215"/>
        <v>0.65063341250989704</v>
      </c>
      <c r="L3181" s="2">
        <f t="shared" si="1216"/>
        <v>0</v>
      </c>
      <c r="M3181" s="2">
        <f t="shared" si="1217"/>
        <v>8.5114806017418942E-3</v>
      </c>
      <c r="N3181" s="63">
        <v>1722</v>
      </c>
      <c r="O3181" s="63">
        <v>3287</v>
      </c>
      <c r="P3181" s="63">
        <v>0</v>
      </c>
      <c r="Q3181" s="63">
        <v>33</v>
      </c>
      <c r="R3181" s="63">
        <v>0</v>
      </c>
      <c r="S3181" s="63">
        <v>6</v>
      </c>
      <c r="T3181" s="63">
        <v>0</v>
      </c>
      <c r="U3181" s="63">
        <v>0</v>
      </c>
      <c r="V3181" s="63">
        <v>0</v>
      </c>
      <c r="W3181" s="63">
        <v>2</v>
      </c>
      <c r="X3181" s="63">
        <v>0</v>
      </c>
      <c r="Y3181" s="63">
        <v>0</v>
      </c>
      <c r="Z3181" s="63">
        <v>2</v>
      </c>
      <c r="AA3181" s="63">
        <v>0</v>
      </c>
      <c r="AB3181" s="63">
        <v>0</v>
      </c>
      <c r="AC3181" s="63">
        <v>0</v>
      </c>
      <c r="AD3181" s="63">
        <v>0</v>
      </c>
      <c r="AE3181" s="63">
        <v>0</v>
      </c>
      <c r="AF3181" s="63">
        <v>0</v>
      </c>
      <c r="AG3181" s="63">
        <v>0</v>
      </c>
      <c r="AH3181" s="63">
        <v>0</v>
      </c>
      <c r="AI3181" s="63">
        <v>0</v>
      </c>
      <c r="AJ3181" s="63">
        <v>0</v>
      </c>
      <c r="AK3181" s="63">
        <v>0</v>
      </c>
      <c r="AL3181" s="63">
        <v>0</v>
      </c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BA3181" s="5">
        <f>IF(Q3181&gt;0,RANK(Q3181,(N3181:P3181,Q3181:AE3181)),0)</f>
        <v>3</v>
      </c>
      <c r="BB3181" s="5">
        <f>IF(R3181&gt;0,RANK(R3181,(N3181:P3181,Q3181:AE3181)),0)</f>
        <v>0</v>
      </c>
      <c r="BC3181" s="5">
        <f>IF(T3181&gt;0,RANK(T3181,(N3181:P3181,Q3181:AE3181)),0)</f>
        <v>0</v>
      </c>
      <c r="BD3181" s="5">
        <f>IF(S3181&gt;0,RANK(S3181,(N3181:P3181,Q3181:AE3181)),0)</f>
        <v>4</v>
      </c>
      <c r="BE3181" s="2">
        <f t="shared" si="1218"/>
        <v>6.5320665083135393E-3</v>
      </c>
      <c r="BF3181" s="2">
        <f t="shared" si="1219"/>
        <v>0</v>
      </c>
      <c r="BG3181" s="2">
        <f t="shared" si="1220"/>
        <v>0</v>
      </c>
      <c r="BH3181" s="2">
        <f t="shared" si="1221"/>
        <v>1.1876484560570072E-3</v>
      </c>
      <c r="BJ3181" t="s">
        <v>3087</v>
      </c>
      <c r="BK3181" t="s">
        <v>3000</v>
      </c>
      <c r="BL3181" s="63">
        <v>7</v>
      </c>
      <c r="BN3181" s="112">
        <v>55</v>
      </c>
      <c r="BO3181" s="114">
        <v>41</v>
      </c>
      <c r="BP3181" s="118">
        <f t="shared" si="1223"/>
        <v>55041</v>
      </c>
      <c r="BQ3181" s="118">
        <f t="shared" si="1222"/>
        <v>55041</v>
      </c>
      <c r="BR3181" s="5" t="s">
        <v>3151</v>
      </c>
      <c r="CS3181" s="63"/>
      <c r="CT3181" s="63"/>
      <c r="CU3181" s="63"/>
      <c r="CV3181" s="63"/>
      <c r="CW3181" s="63"/>
      <c r="CX3181" s="63"/>
      <c r="CY3181" s="63"/>
      <c r="CZ3181" s="63"/>
      <c r="DA3181" s="63"/>
      <c r="DB3181" s="63"/>
      <c r="DC3181" s="63"/>
      <c r="DD3181" s="63"/>
      <c r="DE3181" s="63"/>
      <c r="DF3181" s="63"/>
      <c r="DG3181" s="63"/>
      <c r="DH3181" s="63"/>
      <c r="DI3181" s="63"/>
      <c r="DJ3181" s="63"/>
      <c r="DK3181" s="63"/>
      <c r="DL3181" s="63"/>
      <c r="DM3181" s="63"/>
      <c r="DN3181" s="63"/>
      <c r="DO3181" s="63"/>
      <c r="DP3181" s="63"/>
      <c r="DQ3181" s="63"/>
      <c r="DR3181" s="63"/>
      <c r="DS3181" s="63"/>
      <c r="DU3181" s="63"/>
      <c r="DV3181" s="63"/>
      <c r="DW3181" s="63"/>
      <c r="DX3181" s="63"/>
    </row>
    <row r="3182" spans="1:128" ht="15" hidden="1" customHeight="1" outlineLevel="1">
      <c r="A3182" t="s">
        <v>1416</v>
      </c>
      <c r="B3182" t="s">
        <v>3000</v>
      </c>
      <c r="C3182" s="1">
        <f t="shared" si="1213"/>
        <v>25377</v>
      </c>
      <c r="D3182" s="5">
        <f>IF(N3182&gt;0, RANK(N3182,(N3182:P3182,Q3182:AE3182)),0)</f>
        <v>2</v>
      </c>
      <c r="E3182" s="5">
        <f>IF(O3182&gt;0,RANK(O3182,(N3182:P3182,Q3182:AE3182)),0)</f>
        <v>1</v>
      </c>
      <c r="F3182" s="5">
        <f>IF(P3182&gt;0,RANK(P3182,(N3182:P3182,Q3182:AE3182)),0)</f>
        <v>0</v>
      </c>
      <c r="G3182" s="129">
        <f t="shared" si="1210"/>
        <v>3039</v>
      </c>
      <c r="H3182" s="134">
        <f t="shared" si="1211"/>
        <v>0.119754108050597</v>
      </c>
      <c r="I3182" s="2"/>
      <c r="J3182" s="2">
        <f t="shared" si="1214"/>
        <v>0.43117783819994482</v>
      </c>
      <c r="K3182" s="2">
        <f t="shared" si="1215"/>
        <v>0.55093194625054187</v>
      </c>
      <c r="L3182" s="2">
        <f t="shared" si="1216"/>
        <v>0</v>
      </c>
      <c r="M3182" s="2">
        <f t="shared" si="1217"/>
        <v>1.7890215549513311E-2</v>
      </c>
      <c r="N3182" s="63">
        <v>10942</v>
      </c>
      <c r="O3182" s="63">
        <v>13981</v>
      </c>
      <c r="P3182" s="63">
        <v>0</v>
      </c>
      <c r="Q3182" s="63">
        <v>342</v>
      </c>
      <c r="R3182" s="63">
        <v>0</v>
      </c>
      <c r="S3182" s="63">
        <v>34</v>
      </c>
      <c r="T3182" s="63">
        <v>0</v>
      </c>
      <c r="U3182" s="63">
        <v>0</v>
      </c>
      <c r="V3182" s="63">
        <v>0</v>
      </c>
      <c r="W3182" s="63">
        <v>44</v>
      </c>
      <c r="X3182" s="63">
        <v>0</v>
      </c>
      <c r="Y3182" s="63">
        <v>0</v>
      </c>
      <c r="Z3182" s="63">
        <v>34</v>
      </c>
      <c r="AA3182" s="63">
        <v>0</v>
      </c>
      <c r="AB3182" s="63">
        <v>0</v>
      </c>
      <c r="AC3182" s="63">
        <v>0</v>
      </c>
      <c r="AD3182" s="63">
        <v>0</v>
      </c>
      <c r="AE3182" s="63">
        <v>0</v>
      </c>
      <c r="AF3182" s="63">
        <v>0</v>
      </c>
      <c r="AG3182" s="63">
        <v>0</v>
      </c>
      <c r="AH3182" s="63">
        <v>0</v>
      </c>
      <c r="AI3182" s="63">
        <v>0</v>
      </c>
      <c r="AJ3182" s="63">
        <v>0</v>
      </c>
      <c r="AK3182" s="63">
        <v>0</v>
      </c>
      <c r="AL3182" s="63">
        <v>0</v>
      </c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BA3182" s="5">
        <f>IF(Q3182&gt;0,RANK(Q3182,(N3182:P3182,Q3182:AE3182)),0)</f>
        <v>3</v>
      </c>
      <c r="BB3182" s="5">
        <f>IF(R3182&gt;0,RANK(R3182,(N3182:P3182,Q3182:AE3182)),0)</f>
        <v>0</v>
      </c>
      <c r="BC3182" s="5">
        <f>IF(T3182&gt;0,RANK(T3182,(N3182:P3182,Q3182:AE3182)),0)</f>
        <v>0</v>
      </c>
      <c r="BD3182" s="5">
        <f>IF(S3182&gt;0,RANK(S3182,(N3182:P3182,Q3182:AE3182)),0)</f>
        <v>5</v>
      </c>
      <c r="BE3182" s="2">
        <f t="shared" si="1218"/>
        <v>1.3476770303818419E-2</v>
      </c>
      <c r="BF3182" s="2">
        <f t="shared" si="1219"/>
        <v>0</v>
      </c>
      <c r="BG3182" s="2">
        <f t="shared" si="1220"/>
        <v>0</v>
      </c>
      <c r="BH3182" s="2">
        <f t="shared" si="1221"/>
        <v>1.3397958781573866E-3</v>
      </c>
      <c r="BJ3182" t="s">
        <v>1416</v>
      </c>
      <c r="BK3182" t="s">
        <v>3000</v>
      </c>
      <c r="BL3182" s="63">
        <v>3</v>
      </c>
      <c r="BN3182" s="112">
        <v>55</v>
      </c>
      <c r="BO3182" s="114">
        <v>43</v>
      </c>
      <c r="BP3182" s="118">
        <f t="shared" si="1223"/>
        <v>55043</v>
      </c>
      <c r="BQ3182" s="118">
        <f t="shared" si="1222"/>
        <v>55043</v>
      </c>
      <c r="BR3182" s="5" t="s">
        <v>3151</v>
      </c>
      <c r="CS3182" s="63"/>
      <c r="CT3182" s="63"/>
      <c r="CU3182" s="63"/>
      <c r="CV3182" s="63"/>
      <c r="CW3182" s="63"/>
      <c r="CX3182" s="63"/>
      <c r="CY3182" s="63"/>
      <c r="CZ3182" s="63"/>
      <c r="DA3182" s="63"/>
      <c r="DB3182" s="63"/>
      <c r="DC3182" s="63"/>
      <c r="DD3182" s="63"/>
      <c r="DE3182" s="63"/>
      <c r="DF3182" s="63"/>
      <c r="DG3182" s="63"/>
      <c r="DH3182" s="63"/>
      <c r="DI3182" s="63"/>
      <c r="DJ3182" s="63"/>
      <c r="DK3182" s="63"/>
      <c r="DL3182" s="63"/>
      <c r="DM3182" s="63"/>
      <c r="DN3182" s="63"/>
      <c r="DO3182" s="63"/>
      <c r="DP3182" s="63"/>
      <c r="DQ3182" s="63"/>
      <c r="DR3182" s="63"/>
      <c r="DS3182" s="63"/>
      <c r="DU3182" s="63"/>
      <c r="DV3182" s="63"/>
      <c r="DW3182" s="63"/>
      <c r="DX3182" s="63"/>
    </row>
    <row r="3183" spans="1:128" ht="15" hidden="1" customHeight="1" outlineLevel="1">
      <c r="A3183" t="s">
        <v>2390</v>
      </c>
      <c r="B3183" t="s">
        <v>3000</v>
      </c>
      <c r="C3183" s="1">
        <f t="shared" si="1213"/>
        <v>21400</v>
      </c>
      <c r="D3183" s="5">
        <f>IF(N3183&gt;0, RANK(N3183,(N3183:P3183,Q3183:AE3183)),0)</f>
        <v>1</v>
      </c>
      <c r="E3183" s="5">
        <f>IF(O3183&gt;0,RANK(O3183,(N3183:P3183,Q3183:AE3183)),0)</f>
        <v>2</v>
      </c>
      <c r="F3183" s="5">
        <f>IF(P3183&gt;0,RANK(P3183,(N3183:P3183,Q3183:AE3183)),0)</f>
        <v>0</v>
      </c>
      <c r="G3183" s="129">
        <f t="shared" si="1210"/>
        <v>685</v>
      </c>
      <c r="H3183" s="134">
        <f t="shared" si="1211"/>
        <v>3.2009345794392526E-2</v>
      </c>
      <c r="I3183" s="2"/>
      <c r="J3183" s="2">
        <f t="shared" si="1214"/>
        <v>0.5070093457943925</v>
      </c>
      <c r="K3183" s="2">
        <f t="shared" si="1215"/>
        <v>0.47499999999999998</v>
      </c>
      <c r="L3183" s="2">
        <f t="shared" si="1216"/>
        <v>0</v>
      </c>
      <c r="M3183" s="2">
        <f t="shared" si="1217"/>
        <v>1.7990654205607526E-2</v>
      </c>
      <c r="N3183" s="63">
        <v>10850</v>
      </c>
      <c r="O3183" s="63">
        <v>10165</v>
      </c>
      <c r="P3183" s="63">
        <v>0</v>
      </c>
      <c r="Q3183" s="63">
        <v>38</v>
      </c>
      <c r="R3183" s="63">
        <v>0</v>
      </c>
      <c r="S3183" s="63">
        <v>271</v>
      </c>
      <c r="T3183" s="63">
        <v>0</v>
      </c>
      <c r="U3183" s="63">
        <v>0</v>
      </c>
      <c r="V3183" s="63">
        <v>0</v>
      </c>
      <c r="W3183" s="63">
        <v>49</v>
      </c>
      <c r="X3183" s="63">
        <v>0</v>
      </c>
      <c r="Y3183" s="63">
        <v>0</v>
      </c>
      <c r="Z3183" s="63">
        <v>27</v>
      </c>
      <c r="AA3183" s="63">
        <v>0</v>
      </c>
      <c r="AB3183" s="63">
        <v>0</v>
      </c>
      <c r="AC3183" s="63">
        <v>0</v>
      </c>
      <c r="AD3183" s="63">
        <v>0</v>
      </c>
      <c r="AE3183" s="63">
        <v>0</v>
      </c>
      <c r="AF3183" s="63">
        <v>0</v>
      </c>
      <c r="AG3183" s="63">
        <v>0</v>
      </c>
      <c r="AH3183" s="63">
        <v>0</v>
      </c>
      <c r="AI3183" s="63">
        <v>0</v>
      </c>
      <c r="AJ3183" s="63">
        <v>0</v>
      </c>
      <c r="AK3183" s="63">
        <v>0</v>
      </c>
      <c r="AL3183" s="63">
        <v>0</v>
      </c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BA3183" s="5">
        <f>IF(Q3183&gt;0,RANK(Q3183,(N3183:P3183,Q3183:AE3183)),0)</f>
        <v>5</v>
      </c>
      <c r="BB3183" s="5">
        <f>IF(R3183&gt;0,RANK(R3183,(N3183:P3183,Q3183:AE3183)),0)</f>
        <v>0</v>
      </c>
      <c r="BC3183" s="5">
        <f>IF(T3183&gt;0,RANK(T3183,(N3183:P3183,Q3183:AE3183)),0)</f>
        <v>0</v>
      </c>
      <c r="BD3183" s="5">
        <f>IF(S3183&gt;0,RANK(S3183,(N3183:P3183,Q3183:AE3183)),0)</f>
        <v>3</v>
      </c>
      <c r="BE3183" s="2">
        <f t="shared" si="1218"/>
        <v>1.7757009345794393E-3</v>
      </c>
      <c r="BF3183" s="2">
        <f t="shared" si="1219"/>
        <v>0</v>
      </c>
      <c r="BG3183" s="2">
        <f t="shared" si="1220"/>
        <v>0</v>
      </c>
      <c r="BH3183" s="2">
        <f t="shared" si="1221"/>
        <v>1.2663551401869158E-2</v>
      </c>
      <c r="BJ3183" t="s">
        <v>2390</v>
      </c>
      <c r="BK3183" t="s">
        <v>3000</v>
      </c>
      <c r="BL3183" s="63">
        <v>2</v>
      </c>
      <c r="BN3183" s="112">
        <v>55</v>
      </c>
      <c r="BO3183" s="114">
        <v>45</v>
      </c>
      <c r="BP3183" s="118">
        <f t="shared" si="1223"/>
        <v>55045</v>
      </c>
      <c r="BQ3183" s="118">
        <f t="shared" si="1222"/>
        <v>55045</v>
      </c>
      <c r="BR3183" s="5" t="s">
        <v>3151</v>
      </c>
      <c r="CS3183" s="63"/>
      <c r="CT3183" s="63"/>
      <c r="CU3183" s="63"/>
      <c r="CV3183" s="63"/>
      <c r="CW3183" s="63"/>
      <c r="CX3183" s="63"/>
      <c r="CY3183" s="63"/>
      <c r="CZ3183" s="63"/>
      <c r="DA3183" s="63"/>
      <c r="DB3183" s="63"/>
      <c r="DC3183" s="63"/>
      <c r="DD3183" s="63"/>
      <c r="DE3183" s="63"/>
      <c r="DF3183" s="63"/>
      <c r="DG3183" s="63"/>
      <c r="DH3183" s="63"/>
      <c r="DI3183" s="63"/>
      <c r="DJ3183" s="63"/>
      <c r="DK3183" s="63"/>
      <c r="DL3183" s="63"/>
      <c r="DM3183" s="63"/>
      <c r="DN3183" s="63"/>
      <c r="DO3183" s="63"/>
      <c r="DP3183" s="63"/>
      <c r="DQ3183" s="63"/>
      <c r="DR3183" s="63"/>
      <c r="DS3183" s="63"/>
      <c r="DU3183" s="63"/>
      <c r="DV3183" s="63"/>
      <c r="DW3183" s="63"/>
      <c r="DX3183" s="63"/>
    </row>
    <row r="3184" spans="1:128" ht="15" hidden="1" customHeight="1" outlineLevel="1">
      <c r="A3184" t="s">
        <v>1618</v>
      </c>
      <c r="B3184" t="s">
        <v>3000</v>
      </c>
      <c r="C3184" s="1">
        <f t="shared" si="1213"/>
        <v>10663</v>
      </c>
      <c r="D3184" s="5">
        <f>IF(N3184&gt;0, RANK(N3184,(N3184:P3184,Q3184:AE3184)),0)</f>
        <v>2</v>
      </c>
      <c r="E3184" s="5">
        <f>IF(O3184&gt;0,RANK(O3184,(N3184:P3184,Q3184:AE3184)),0)</f>
        <v>1</v>
      </c>
      <c r="F3184" s="5">
        <f>IF(P3184&gt;0,RANK(P3184,(N3184:P3184,Q3184:AE3184)),0)</f>
        <v>0</v>
      </c>
      <c r="G3184" s="129">
        <f t="shared" si="1210"/>
        <v>3821</v>
      </c>
      <c r="H3184" s="134">
        <f t="shared" si="1211"/>
        <v>0.35834193003845072</v>
      </c>
      <c r="I3184" s="2"/>
      <c r="J3184" s="2">
        <f t="shared" si="1214"/>
        <v>0.31360780268217198</v>
      </c>
      <c r="K3184" s="2">
        <f t="shared" si="1215"/>
        <v>0.67194973272062275</v>
      </c>
      <c r="L3184" s="2">
        <f t="shared" si="1216"/>
        <v>0</v>
      </c>
      <c r="M3184" s="2">
        <f t="shared" si="1217"/>
        <v>1.4442464597205218E-2</v>
      </c>
      <c r="N3184" s="63">
        <v>3344</v>
      </c>
      <c r="O3184" s="63">
        <v>7165</v>
      </c>
      <c r="P3184" s="63">
        <v>0</v>
      </c>
      <c r="Q3184" s="63">
        <v>109</v>
      </c>
      <c r="R3184" s="63">
        <v>0</v>
      </c>
      <c r="S3184" s="63">
        <v>15</v>
      </c>
      <c r="T3184" s="63">
        <v>0</v>
      </c>
      <c r="U3184" s="63">
        <v>0</v>
      </c>
      <c r="V3184" s="63">
        <v>0</v>
      </c>
      <c r="W3184" s="63">
        <v>19</v>
      </c>
      <c r="X3184" s="63">
        <v>0</v>
      </c>
      <c r="Y3184" s="63">
        <v>0</v>
      </c>
      <c r="Z3184" s="63">
        <v>11</v>
      </c>
      <c r="AA3184" s="63">
        <v>0</v>
      </c>
      <c r="AB3184" s="63">
        <v>0</v>
      </c>
      <c r="AC3184" s="63">
        <v>0</v>
      </c>
      <c r="AD3184" s="63">
        <v>0</v>
      </c>
      <c r="AE3184" s="63">
        <v>0</v>
      </c>
      <c r="AF3184" s="63">
        <v>0</v>
      </c>
      <c r="AG3184" s="63">
        <v>0</v>
      </c>
      <c r="AH3184" s="63">
        <v>0</v>
      </c>
      <c r="AI3184" s="63">
        <v>0</v>
      </c>
      <c r="AJ3184" s="63">
        <v>0</v>
      </c>
      <c r="AK3184" s="63">
        <v>0</v>
      </c>
      <c r="AL3184" s="63">
        <v>0</v>
      </c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BA3184" s="5">
        <f>IF(Q3184&gt;0,RANK(Q3184,(N3184:P3184,Q3184:AE3184)),0)</f>
        <v>3</v>
      </c>
      <c r="BB3184" s="5">
        <f>IF(R3184&gt;0,RANK(R3184,(N3184:P3184,Q3184:AE3184)),0)</f>
        <v>0</v>
      </c>
      <c r="BC3184" s="5">
        <f>IF(T3184&gt;0,RANK(T3184,(N3184:P3184,Q3184:AE3184)),0)</f>
        <v>0</v>
      </c>
      <c r="BD3184" s="5">
        <f>IF(S3184&gt;0,RANK(S3184,(N3184:P3184,Q3184:AE3184)),0)</f>
        <v>5</v>
      </c>
      <c r="BE3184" s="2">
        <f t="shared" si="1218"/>
        <v>1.0222263903216731E-2</v>
      </c>
      <c r="BF3184" s="2">
        <f t="shared" si="1219"/>
        <v>0</v>
      </c>
      <c r="BG3184" s="2">
        <f t="shared" si="1220"/>
        <v>0</v>
      </c>
      <c r="BH3184" s="2">
        <f t="shared" si="1221"/>
        <v>1.4067335646628528E-3</v>
      </c>
      <c r="BJ3184" t="s">
        <v>1618</v>
      </c>
      <c r="BK3184" t="s">
        <v>3000</v>
      </c>
      <c r="BL3184" s="63">
        <v>6</v>
      </c>
      <c r="BN3184" s="112">
        <v>55</v>
      </c>
      <c r="BO3184" s="114">
        <v>47</v>
      </c>
      <c r="BP3184" s="118">
        <f t="shared" si="1223"/>
        <v>55047</v>
      </c>
      <c r="BQ3184" s="118">
        <f t="shared" si="1222"/>
        <v>55047</v>
      </c>
      <c r="BR3184" s="5" t="s">
        <v>3151</v>
      </c>
      <c r="CS3184" s="63"/>
      <c r="CT3184" s="63"/>
      <c r="CU3184" s="63"/>
      <c r="CV3184" s="63"/>
      <c r="CW3184" s="63"/>
      <c r="CX3184" s="63"/>
      <c r="CY3184" s="63"/>
      <c r="CZ3184" s="63"/>
      <c r="DA3184" s="63"/>
      <c r="DB3184" s="63"/>
      <c r="DC3184" s="63"/>
      <c r="DD3184" s="63"/>
      <c r="DE3184" s="63"/>
      <c r="DF3184" s="63"/>
      <c r="DG3184" s="63"/>
      <c r="DH3184" s="63"/>
      <c r="DI3184" s="63"/>
      <c r="DJ3184" s="63"/>
      <c r="DK3184" s="63"/>
      <c r="DL3184" s="63"/>
      <c r="DM3184" s="63"/>
      <c r="DN3184" s="63"/>
      <c r="DO3184" s="63"/>
      <c r="DP3184" s="63"/>
      <c r="DQ3184" s="63"/>
      <c r="DR3184" s="63"/>
      <c r="DS3184" s="63"/>
      <c r="DU3184" s="63"/>
      <c r="DV3184" s="63"/>
      <c r="DW3184" s="63"/>
      <c r="DX3184" s="63"/>
    </row>
    <row r="3185" spans="1:128" ht="15" hidden="1" customHeight="1" outlineLevel="1">
      <c r="A3185" t="s">
        <v>1620</v>
      </c>
      <c r="B3185" t="s">
        <v>3000</v>
      </c>
      <c r="C3185" s="1">
        <f t="shared" si="1213"/>
        <v>13984</v>
      </c>
      <c r="D3185" s="5">
        <f>IF(N3185&gt;0, RANK(N3185,(N3185:P3185,Q3185:AE3185)),0)</f>
        <v>1</v>
      </c>
      <c r="E3185" s="5">
        <f>IF(O3185&gt;0,RANK(O3185,(N3185:P3185,Q3185:AE3185)),0)</f>
        <v>2</v>
      </c>
      <c r="F3185" s="5">
        <f>IF(P3185&gt;0,RANK(P3185,(N3185:P3185,Q3185:AE3185)),0)</f>
        <v>0</v>
      </c>
      <c r="G3185" s="129">
        <f t="shared" si="1210"/>
        <v>1921</v>
      </c>
      <c r="H3185" s="134">
        <f t="shared" si="1211"/>
        <v>0.1373712814645309</v>
      </c>
      <c r="I3185" s="2"/>
      <c r="J3185" s="2">
        <f t="shared" si="1214"/>
        <v>0.55978260869565222</v>
      </c>
      <c r="K3185" s="2">
        <f t="shared" si="1215"/>
        <v>0.42241132723112129</v>
      </c>
      <c r="L3185" s="2">
        <f t="shared" si="1216"/>
        <v>0</v>
      </c>
      <c r="M3185" s="2">
        <f t="shared" si="1217"/>
        <v>1.7806064073226491E-2</v>
      </c>
      <c r="N3185" s="63">
        <v>7828</v>
      </c>
      <c r="O3185" s="63">
        <v>5907</v>
      </c>
      <c r="P3185" s="63">
        <v>0</v>
      </c>
      <c r="Q3185" s="63">
        <v>161</v>
      </c>
      <c r="R3185" s="63">
        <v>0</v>
      </c>
      <c r="S3185" s="63">
        <v>25</v>
      </c>
      <c r="T3185" s="63">
        <v>0</v>
      </c>
      <c r="U3185" s="63">
        <v>0</v>
      </c>
      <c r="V3185" s="63">
        <v>0</v>
      </c>
      <c r="W3185" s="63">
        <v>23</v>
      </c>
      <c r="X3185" s="63">
        <v>0</v>
      </c>
      <c r="Y3185" s="63">
        <v>0</v>
      </c>
      <c r="Z3185" s="63">
        <v>40</v>
      </c>
      <c r="AA3185" s="63">
        <v>0</v>
      </c>
      <c r="AB3185" s="63">
        <v>0</v>
      </c>
      <c r="AC3185" s="63">
        <v>0</v>
      </c>
      <c r="AD3185" s="63">
        <v>0</v>
      </c>
      <c r="AE3185" s="63">
        <v>0</v>
      </c>
      <c r="AF3185" s="63">
        <v>0</v>
      </c>
      <c r="AG3185" s="63">
        <v>0</v>
      </c>
      <c r="AH3185" s="63">
        <v>0</v>
      </c>
      <c r="AI3185" s="63">
        <v>0</v>
      </c>
      <c r="AJ3185" s="63">
        <v>0</v>
      </c>
      <c r="AK3185" s="63">
        <v>0</v>
      </c>
      <c r="AL3185" s="63">
        <v>0</v>
      </c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BA3185" s="5">
        <f>IF(Q3185&gt;0,RANK(Q3185,(N3185:P3185,Q3185:AE3185)),0)</f>
        <v>3</v>
      </c>
      <c r="BB3185" s="5">
        <f>IF(R3185&gt;0,RANK(R3185,(N3185:P3185,Q3185:AE3185)),0)</f>
        <v>0</v>
      </c>
      <c r="BC3185" s="5">
        <f>IF(T3185&gt;0,RANK(T3185,(N3185:P3185,Q3185:AE3185)),0)</f>
        <v>0</v>
      </c>
      <c r="BD3185" s="5">
        <f>IF(S3185&gt;0,RANK(S3185,(N3185:P3185,Q3185:AE3185)),0)</f>
        <v>5</v>
      </c>
      <c r="BE3185" s="2">
        <f t="shared" si="1218"/>
        <v>1.1513157894736841E-2</v>
      </c>
      <c r="BF3185" s="2">
        <f t="shared" si="1219"/>
        <v>0</v>
      </c>
      <c r="BG3185" s="2">
        <f t="shared" si="1220"/>
        <v>0</v>
      </c>
      <c r="BH3185" s="2">
        <f t="shared" si="1221"/>
        <v>1.7877574370709383E-3</v>
      </c>
      <c r="BJ3185" t="s">
        <v>1620</v>
      </c>
      <c r="BK3185" t="s">
        <v>3000</v>
      </c>
      <c r="BL3185" s="63">
        <v>2</v>
      </c>
      <c r="BN3185" s="112">
        <v>55</v>
      </c>
      <c r="BO3185" s="114">
        <v>49</v>
      </c>
      <c r="BP3185" s="118">
        <f t="shared" si="1223"/>
        <v>55049</v>
      </c>
      <c r="BQ3185" s="118">
        <f t="shared" si="1222"/>
        <v>55049</v>
      </c>
      <c r="BR3185" s="5" t="s">
        <v>3151</v>
      </c>
      <c r="CS3185" s="63"/>
      <c r="CT3185" s="63"/>
      <c r="CU3185" s="63"/>
      <c r="CV3185" s="63"/>
      <c r="CW3185" s="63"/>
      <c r="CX3185" s="63"/>
      <c r="CY3185" s="63"/>
      <c r="CZ3185" s="63"/>
      <c r="DA3185" s="63"/>
      <c r="DB3185" s="63"/>
      <c r="DC3185" s="63"/>
      <c r="DD3185" s="63"/>
      <c r="DE3185" s="63"/>
      <c r="DF3185" s="63"/>
      <c r="DG3185" s="63"/>
      <c r="DH3185" s="63"/>
      <c r="DI3185" s="63"/>
      <c r="DJ3185" s="63"/>
      <c r="DK3185" s="63"/>
      <c r="DL3185" s="63"/>
      <c r="DM3185" s="63"/>
      <c r="DN3185" s="63"/>
      <c r="DO3185" s="63"/>
      <c r="DP3185" s="63"/>
      <c r="DQ3185" s="63"/>
      <c r="DR3185" s="63"/>
      <c r="DS3185" s="63"/>
      <c r="DU3185" s="63"/>
      <c r="DV3185" s="63"/>
      <c r="DW3185" s="63"/>
      <c r="DX3185" s="63"/>
    </row>
    <row r="3186" spans="1:128" ht="15" hidden="1" customHeight="1" outlineLevel="1">
      <c r="A3186" t="s">
        <v>2832</v>
      </c>
      <c r="B3186" t="s">
        <v>3000</v>
      </c>
      <c r="C3186" s="1">
        <f t="shared" si="1213"/>
        <v>4031</v>
      </c>
      <c r="D3186" s="5">
        <f>IF(N3186&gt;0, RANK(N3186,(N3186:P3186,Q3186:AE3186)),0)</f>
        <v>2</v>
      </c>
      <c r="E3186" s="5">
        <f>IF(O3186&gt;0,RANK(O3186,(N3186:P3186,Q3186:AE3186)),0)</f>
        <v>1</v>
      </c>
      <c r="F3186" s="5">
        <f>IF(P3186&gt;0,RANK(P3186,(N3186:P3186,Q3186:AE3186)),0)</f>
        <v>0</v>
      </c>
      <c r="G3186" s="129">
        <f t="shared" si="1210"/>
        <v>906</v>
      </c>
      <c r="H3186" s="134">
        <f t="shared" si="1211"/>
        <v>0.22475812453485489</v>
      </c>
      <c r="I3186" s="2"/>
      <c r="J3186" s="2">
        <f t="shared" si="1214"/>
        <v>0.38030265442818162</v>
      </c>
      <c r="K3186" s="2">
        <f t="shared" si="1215"/>
        <v>0.60506077896303645</v>
      </c>
      <c r="L3186" s="2">
        <f t="shared" si="1216"/>
        <v>0</v>
      </c>
      <c r="M3186" s="2">
        <f t="shared" si="1217"/>
        <v>1.4636566608781987E-2</v>
      </c>
      <c r="N3186" s="63">
        <v>1533</v>
      </c>
      <c r="O3186" s="63">
        <v>2439</v>
      </c>
      <c r="P3186" s="63">
        <v>0</v>
      </c>
      <c r="Q3186" s="63">
        <v>52</v>
      </c>
      <c r="R3186" s="63">
        <v>0</v>
      </c>
      <c r="S3186" s="63">
        <v>6</v>
      </c>
      <c r="T3186" s="63">
        <v>0</v>
      </c>
      <c r="U3186" s="63">
        <v>0</v>
      </c>
      <c r="V3186" s="63">
        <v>0</v>
      </c>
      <c r="W3186" s="63">
        <v>0</v>
      </c>
      <c r="X3186" s="63">
        <v>0</v>
      </c>
      <c r="Y3186" s="63">
        <v>0</v>
      </c>
      <c r="Z3186" s="63">
        <v>1</v>
      </c>
      <c r="AA3186" s="63">
        <v>0</v>
      </c>
      <c r="AB3186" s="63">
        <v>0</v>
      </c>
      <c r="AC3186" s="63">
        <v>0</v>
      </c>
      <c r="AD3186" s="63">
        <v>0</v>
      </c>
      <c r="AE3186" s="63">
        <v>0</v>
      </c>
      <c r="AF3186" s="63">
        <v>0</v>
      </c>
      <c r="AG3186" s="63">
        <v>0</v>
      </c>
      <c r="AH3186" s="63">
        <v>0</v>
      </c>
      <c r="AI3186" s="63">
        <v>0</v>
      </c>
      <c r="AJ3186" s="63">
        <v>0</v>
      </c>
      <c r="AK3186" s="63">
        <v>0</v>
      </c>
      <c r="AL3186" s="63">
        <v>0</v>
      </c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BA3186" s="5">
        <f>IF(Q3186&gt;0,RANK(Q3186,(N3186:P3186,Q3186:AE3186)),0)</f>
        <v>3</v>
      </c>
      <c r="BB3186" s="5">
        <f>IF(R3186&gt;0,RANK(R3186,(N3186:P3186,Q3186:AE3186)),0)</f>
        <v>0</v>
      </c>
      <c r="BC3186" s="5">
        <f>IF(T3186&gt;0,RANK(T3186,(N3186:P3186,Q3186:AE3186)),0)</f>
        <v>0</v>
      </c>
      <c r="BD3186" s="5">
        <f>IF(S3186&gt;0,RANK(S3186,(N3186:P3186,Q3186:AE3186)),0)</f>
        <v>4</v>
      </c>
      <c r="BE3186" s="2">
        <f t="shared" si="1218"/>
        <v>1.2900024807740015E-2</v>
      </c>
      <c r="BF3186" s="2">
        <f t="shared" si="1219"/>
        <v>0</v>
      </c>
      <c r="BG3186" s="2">
        <f t="shared" si="1220"/>
        <v>0</v>
      </c>
      <c r="BH3186" s="2">
        <f t="shared" si="1221"/>
        <v>1.4884644008930786E-3</v>
      </c>
      <c r="BJ3186" t="s">
        <v>2832</v>
      </c>
      <c r="BK3186" t="s">
        <v>3000</v>
      </c>
      <c r="BL3186" s="63">
        <v>7</v>
      </c>
      <c r="BN3186" s="112">
        <v>55</v>
      </c>
      <c r="BO3186" s="114">
        <v>51</v>
      </c>
      <c r="BP3186" s="118">
        <f t="shared" si="1223"/>
        <v>55051</v>
      </c>
      <c r="BQ3186" s="118">
        <f t="shared" si="1222"/>
        <v>55051</v>
      </c>
      <c r="BR3186" s="5" t="s">
        <v>3151</v>
      </c>
      <c r="CS3186" s="63"/>
      <c r="CT3186" s="63"/>
      <c r="CU3186" s="63"/>
      <c r="CV3186" s="63"/>
      <c r="CW3186" s="63"/>
      <c r="CX3186" s="63"/>
      <c r="CY3186" s="63"/>
      <c r="CZ3186" s="63"/>
      <c r="DA3186" s="63"/>
      <c r="DB3186" s="63"/>
      <c r="DC3186" s="63"/>
      <c r="DD3186" s="63"/>
      <c r="DE3186" s="63"/>
      <c r="DF3186" s="63"/>
      <c r="DG3186" s="63"/>
      <c r="DH3186" s="63"/>
      <c r="DI3186" s="63"/>
      <c r="DJ3186" s="63"/>
      <c r="DK3186" s="63"/>
      <c r="DL3186" s="63"/>
      <c r="DM3186" s="63"/>
      <c r="DN3186" s="63"/>
      <c r="DO3186" s="63"/>
      <c r="DP3186" s="63"/>
      <c r="DQ3186" s="63"/>
      <c r="DR3186" s="63"/>
      <c r="DS3186" s="63"/>
      <c r="DU3186" s="63"/>
      <c r="DV3186" s="63"/>
      <c r="DW3186" s="63"/>
      <c r="DX3186" s="63"/>
    </row>
    <row r="3187" spans="1:128" ht="15" hidden="1" customHeight="1" outlineLevel="1">
      <c r="A3187" t="s">
        <v>2919</v>
      </c>
      <c r="B3187" t="s">
        <v>3000</v>
      </c>
      <c r="C3187" s="1">
        <f t="shared" si="1213"/>
        <v>10180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0</v>
      </c>
      <c r="G3187" s="129">
        <f t="shared" si="1210"/>
        <v>1534</v>
      </c>
      <c r="H3187" s="134">
        <f t="shared" si="1211"/>
        <v>0.1506876227897839</v>
      </c>
      <c r="I3187" s="2"/>
      <c r="J3187" s="2">
        <f t="shared" si="1214"/>
        <v>0.41797642436149313</v>
      </c>
      <c r="K3187" s="2">
        <f t="shared" si="1215"/>
        <v>0.56866404715127705</v>
      </c>
      <c r="L3187" s="2">
        <f t="shared" si="1216"/>
        <v>0</v>
      </c>
      <c r="M3187" s="2">
        <f t="shared" si="1217"/>
        <v>1.3359528487229766E-2</v>
      </c>
      <c r="N3187" s="63">
        <v>4255</v>
      </c>
      <c r="O3187" s="63">
        <v>5789</v>
      </c>
      <c r="P3187" s="63">
        <v>0</v>
      </c>
      <c r="Q3187" s="63">
        <v>112</v>
      </c>
      <c r="R3187" s="63">
        <v>0</v>
      </c>
      <c r="S3187" s="63">
        <v>17</v>
      </c>
      <c r="T3187" s="63">
        <v>0</v>
      </c>
      <c r="U3187" s="63">
        <v>0</v>
      </c>
      <c r="V3187" s="63">
        <v>0</v>
      </c>
      <c r="W3187" s="63">
        <v>1</v>
      </c>
      <c r="X3187" s="63">
        <v>0</v>
      </c>
      <c r="Y3187" s="63">
        <v>0</v>
      </c>
      <c r="Z3187" s="63">
        <v>6</v>
      </c>
      <c r="AA3187" s="63">
        <v>0</v>
      </c>
      <c r="AB3187" s="63">
        <v>0</v>
      </c>
      <c r="AC3187" s="63">
        <v>0</v>
      </c>
      <c r="AD3187" s="63">
        <v>0</v>
      </c>
      <c r="AE3187" s="63">
        <v>0</v>
      </c>
      <c r="AF3187" s="63">
        <v>0</v>
      </c>
      <c r="AG3187" s="63">
        <v>0</v>
      </c>
      <c r="AH3187" s="63">
        <v>0</v>
      </c>
      <c r="AI3187" s="63">
        <v>0</v>
      </c>
      <c r="AJ3187" s="63">
        <v>0</v>
      </c>
      <c r="AK3187" s="63">
        <v>0</v>
      </c>
      <c r="AL3187" s="63">
        <v>0</v>
      </c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BA3187" s="5">
        <f>IF(Q3187&gt;0,RANK(Q3187,(N3187:P3187,Q3187:AE3187)),0)</f>
        <v>3</v>
      </c>
      <c r="BB3187" s="5">
        <f>IF(R3187&gt;0,RANK(R3187,(N3187:P3187,Q3187:AE3187)),0)</f>
        <v>0</v>
      </c>
      <c r="BC3187" s="5">
        <f>IF(T3187&gt;0,RANK(T3187,(N3187:P3187,Q3187:AE3187)),0)</f>
        <v>0</v>
      </c>
      <c r="BD3187" s="5">
        <f>IF(S3187&gt;0,RANK(S3187,(N3187:P3187,Q3187:AE3187)),0)</f>
        <v>4</v>
      </c>
      <c r="BE3187" s="2">
        <f t="shared" si="1218"/>
        <v>1.100196463654224E-2</v>
      </c>
      <c r="BF3187" s="2">
        <f t="shared" si="1219"/>
        <v>0</v>
      </c>
      <c r="BG3187" s="2">
        <f t="shared" si="1220"/>
        <v>0</v>
      </c>
      <c r="BH3187" s="2">
        <f t="shared" si="1221"/>
        <v>1.6699410609037329E-3</v>
      </c>
      <c r="BJ3187" t="s">
        <v>2919</v>
      </c>
      <c r="BK3187" t="s">
        <v>3000</v>
      </c>
      <c r="BL3187" s="63"/>
      <c r="BN3187" s="112">
        <v>55</v>
      </c>
      <c r="BO3187" s="114">
        <v>53</v>
      </c>
      <c r="BP3187" s="118">
        <f t="shared" si="1223"/>
        <v>55053</v>
      </c>
      <c r="BQ3187" s="118">
        <f t="shared" si="1222"/>
        <v>55053</v>
      </c>
      <c r="BR3187" s="5" t="s">
        <v>3151</v>
      </c>
      <c r="CS3187" s="63"/>
      <c r="CT3187" s="63"/>
      <c r="CU3187" s="63"/>
      <c r="CV3187" s="63"/>
      <c r="CW3187" s="63"/>
      <c r="CX3187" s="63"/>
      <c r="CY3187" s="63"/>
      <c r="CZ3187" s="63"/>
      <c r="DA3187" s="63"/>
      <c r="DB3187" s="63"/>
      <c r="DC3187" s="63"/>
      <c r="DD3187" s="63"/>
      <c r="DE3187" s="63"/>
      <c r="DF3187" s="63"/>
      <c r="DG3187" s="63"/>
      <c r="DH3187" s="63"/>
      <c r="DI3187" s="63"/>
      <c r="DJ3187" s="63"/>
      <c r="DK3187" s="63"/>
      <c r="DL3187" s="63"/>
      <c r="DM3187" s="63"/>
      <c r="DN3187" s="63"/>
      <c r="DO3187" s="63"/>
      <c r="DP3187" s="63"/>
      <c r="DQ3187" s="63"/>
      <c r="DR3187" s="63"/>
      <c r="DS3187" s="63"/>
      <c r="DU3187" s="63"/>
      <c r="DV3187" s="63"/>
      <c r="DW3187" s="63"/>
      <c r="DX3187" s="63"/>
    </row>
    <row r="3188" spans="1:128" ht="15" hidden="1" customHeight="1" outlineLevel="1">
      <c r="A3188" t="s">
        <v>1091</v>
      </c>
      <c r="B3188" t="s">
        <v>3000</v>
      </c>
      <c r="C3188" s="1">
        <f t="shared" si="1213"/>
        <v>47967</v>
      </c>
      <c r="D3188" s="5">
        <f>IF(N3188&gt;0, RANK(N3188,(N3188:P3188,Q3188:AE3188)),0)</f>
        <v>2</v>
      </c>
      <c r="E3188" s="5">
        <f>IF(O3188&gt;0,RANK(O3188,(N3188:P3188,Q3188:AE3188)),0)</f>
        <v>1</v>
      </c>
      <c r="F3188" s="5">
        <f>IF(P3188&gt;0,RANK(P3188,(N3188:P3188,Q3188:AE3188)),0)</f>
        <v>0</v>
      </c>
      <c r="G3188" s="129">
        <f t="shared" si="1210"/>
        <v>7305</v>
      </c>
      <c r="H3188" s="134">
        <f t="shared" si="1211"/>
        <v>0.15229220088811057</v>
      </c>
      <c r="I3188" s="2"/>
      <c r="J3188" s="2">
        <f t="shared" si="1214"/>
        <v>0.41495194612963077</v>
      </c>
      <c r="K3188" s="2">
        <f t="shared" si="1215"/>
        <v>0.5672441470177414</v>
      </c>
      <c r="L3188" s="2">
        <f t="shared" si="1216"/>
        <v>0</v>
      </c>
      <c r="M3188" s="2">
        <f t="shared" si="1217"/>
        <v>1.7803906852627893E-2</v>
      </c>
      <c r="N3188" s="63">
        <v>19904</v>
      </c>
      <c r="O3188" s="63">
        <v>27209</v>
      </c>
      <c r="P3188" s="63">
        <v>0</v>
      </c>
      <c r="Q3188" s="63">
        <v>634</v>
      </c>
      <c r="R3188" s="63">
        <v>0</v>
      </c>
      <c r="S3188" s="63">
        <v>69</v>
      </c>
      <c r="T3188" s="63">
        <v>0</v>
      </c>
      <c r="U3188" s="63">
        <v>0</v>
      </c>
      <c r="V3188" s="63">
        <v>0</v>
      </c>
      <c r="W3188" s="63">
        <v>107</v>
      </c>
      <c r="X3188" s="63">
        <v>0</v>
      </c>
      <c r="Y3188" s="63">
        <v>0</v>
      </c>
      <c r="Z3188" s="63">
        <v>44</v>
      </c>
      <c r="AA3188" s="63">
        <v>0</v>
      </c>
      <c r="AB3188" s="63">
        <v>0</v>
      </c>
      <c r="AC3188" s="63">
        <v>0</v>
      </c>
      <c r="AD3188" s="63">
        <v>0</v>
      </c>
      <c r="AE3188" s="63">
        <v>0</v>
      </c>
      <c r="AF3188" s="63">
        <v>0</v>
      </c>
      <c r="AG3188" s="63">
        <v>0</v>
      </c>
      <c r="AH3188" s="63">
        <v>0</v>
      </c>
      <c r="AI3188" s="63">
        <v>0</v>
      </c>
      <c r="AJ3188" s="63">
        <v>0</v>
      </c>
      <c r="AK3188" s="63">
        <v>0</v>
      </c>
      <c r="AL3188" s="63">
        <v>0</v>
      </c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BA3188" s="5">
        <f>IF(Q3188&gt;0,RANK(Q3188,(N3188:P3188,Q3188:AE3188)),0)</f>
        <v>3</v>
      </c>
      <c r="BB3188" s="5">
        <f>IF(R3188&gt;0,RANK(R3188,(N3188:P3188,Q3188:AE3188)),0)</f>
        <v>0</v>
      </c>
      <c r="BC3188" s="5">
        <f>IF(T3188&gt;0,RANK(T3188,(N3188:P3188,Q3188:AE3188)),0)</f>
        <v>0</v>
      </c>
      <c r="BD3188" s="5">
        <f>IF(S3188&gt;0,RANK(S3188,(N3188:P3188,Q3188:AE3188)),0)</f>
        <v>5</v>
      </c>
      <c r="BE3188" s="2">
        <f t="shared" si="1218"/>
        <v>1.3217420309796318E-2</v>
      </c>
      <c r="BF3188" s="2">
        <f t="shared" si="1219"/>
        <v>0</v>
      </c>
      <c r="BG3188" s="2">
        <f t="shared" si="1220"/>
        <v>0</v>
      </c>
      <c r="BH3188" s="2">
        <f t="shared" si="1221"/>
        <v>1.438488961160798E-3</v>
      </c>
      <c r="BJ3188" t="s">
        <v>1091</v>
      </c>
      <c r="BK3188" t="s">
        <v>3000</v>
      </c>
      <c r="BL3188" s="63">
        <v>5</v>
      </c>
      <c r="BN3188" s="112">
        <v>55</v>
      </c>
      <c r="BO3188" s="114">
        <v>55</v>
      </c>
      <c r="BP3188" s="118">
        <f t="shared" si="1223"/>
        <v>55055</v>
      </c>
      <c r="BQ3188" s="118">
        <f t="shared" si="1222"/>
        <v>55055</v>
      </c>
      <c r="BR3188" s="5" t="s">
        <v>3151</v>
      </c>
      <c r="CS3188" s="63"/>
      <c r="CT3188" s="63"/>
      <c r="CU3188" s="63"/>
      <c r="CV3188" s="63"/>
      <c r="CW3188" s="63"/>
      <c r="CX3188" s="63"/>
      <c r="CY3188" s="63"/>
      <c r="CZ3188" s="63"/>
      <c r="DA3188" s="63"/>
      <c r="DB3188" s="63"/>
      <c r="DC3188" s="63"/>
      <c r="DD3188" s="63"/>
      <c r="DE3188" s="63"/>
      <c r="DF3188" s="63"/>
      <c r="DG3188" s="63"/>
      <c r="DH3188" s="63"/>
      <c r="DI3188" s="63"/>
      <c r="DJ3188" s="63"/>
      <c r="DK3188" s="63"/>
      <c r="DL3188" s="63"/>
      <c r="DM3188" s="63"/>
      <c r="DN3188" s="63"/>
      <c r="DO3188" s="63"/>
      <c r="DP3188" s="63"/>
      <c r="DQ3188" s="63"/>
      <c r="DR3188" s="63"/>
      <c r="DS3188" s="63"/>
      <c r="DU3188" s="63"/>
      <c r="DV3188" s="63"/>
      <c r="DW3188" s="63"/>
      <c r="DX3188" s="63"/>
    </row>
    <row r="3189" spans="1:128" ht="15" hidden="1" customHeight="1" outlineLevel="1">
      <c r="A3189" t="s">
        <v>2161</v>
      </c>
      <c r="B3189" t="s">
        <v>3000</v>
      </c>
      <c r="C3189" s="1">
        <f t="shared" si="1213"/>
        <v>13703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0</v>
      </c>
      <c r="G3189" s="129">
        <f t="shared" si="1210"/>
        <v>4002</v>
      </c>
      <c r="H3189" s="134">
        <f t="shared" si="1211"/>
        <v>0.29205283514558855</v>
      </c>
      <c r="I3189" s="2"/>
      <c r="J3189" s="2">
        <f t="shared" si="1214"/>
        <v>0.34642049186309565</v>
      </c>
      <c r="K3189" s="2">
        <f t="shared" si="1215"/>
        <v>0.6384733270086842</v>
      </c>
      <c r="L3189" s="2">
        <f t="shared" si="1216"/>
        <v>0</v>
      </c>
      <c r="M3189" s="2">
        <f t="shared" si="1217"/>
        <v>1.5106181128220153E-2</v>
      </c>
      <c r="N3189" s="63">
        <v>4747</v>
      </c>
      <c r="O3189" s="63">
        <v>8749</v>
      </c>
      <c r="P3189" s="63">
        <v>0</v>
      </c>
      <c r="Q3189" s="63">
        <v>142</v>
      </c>
      <c r="R3189" s="63">
        <v>0</v>
      </c>
      <c r="S3189" s="63">
        <v>25</v>
      </c>
      <c r="T3189" s="63">
        <v>0</v>
      </c>
      <c r="U3189" s="63">
        <v>0</v>
      </c>
      <c r="V3189" s="63">
        <v>0</v>
      </c>
      <c r="W3189" s="63">
        <v>20</v>
      </c>
      <c r="X3189" s="63">
        <v>0</v>
      </c>
      <c r="Y3189" s="63">
        <v>0</v>
      </c>
      <c r="Z3189" s="63">
        <v>20</v>
      </c>
      <c r="AA3189" s="63">
        <v>0</v>
      </c>
      <c r="AB3189" s="63">
        <v>0</v>
      </c>
      <c r="AC3189" s="63">
        <v>0</v>
      </c>
      <c r="AD3189" s="63">
        <v>0</v>
      </c>
      <c r="AE3189" s="63">
        <v>0</v>
      </c>
      <c r="AF3189" s="63">
        <v>0</v>
      </c>
      <c r="AG3189" s="63">
        <v>0</v>
      </c>
      <c r="AH3189" s="63">
        <v>0</v>
      </c>
      <c r="AI3189" s="63">
        <v>0</v>
      </c>
      <c r="AJ3189" s="63">
        <v>0</v>
      </c>
      <c r="AK3189" s="63">
        <v>0</v>
      </c>
      <c r="AL3189" s="63">
        <v>0</v>
      </c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BA3189" s="5">
        <f>IF(Q3189&gt;0,RANK(Q3189,(N3189:P3189,Q3189:AE3189)),0)</f>
        <v>3</v>
      </c>
      <c r="BB3189" s="5">
        <f>IF(R3189&gt;0,RANK(R3189,(N3189:P3189,Q3189:AE3189)),0)</f>
        <v>0</v>
      </c>
      <c r="BC3189" s="5">
        <f>IF(T3189&gt;0,RANK(T3189,(N3189:P3189,Q3189:AE3189)),0)</f>
        <v>0</v>
      </c>
      <c r="BD3189" s="5">
        <f>IF(S3189&gt;0,RANK(S3189,(N3189:P3189,Q3189:AE3189)),0)</f>
        <v>4</v>
      </c>
      <c r="BE3189" s="2">
        <f t="shared" si="1218"/>
        <v>1.0362694300518135E-2</v>
      </c>
      <c r="BF3189" s="2">
        <f t="shared" si="1219"/>
        <v>0</v>
      </c>
      <c r="BG3189" s="2">
        <f t="shared" si="1220"/>
        <v>0</v>
      </c>
      <c r="BH3189" s="2">
        <f t="shared" si="1221"/>
        <v>1.8244180106546011E-3</v>
      </c>
      <c r="BJ3189" t="s">
        <v>2161</v>
      </c>
      <c r="BK3189" t="s">
        <v>3000</v>
      </c>
      <c r="BL3189" s="63"/>
      <c r="BN3189" s="112">
        <v>55</v>
      </c>
      <c r="BO3189" s="114">
        <v>57</v>
      </c>
      <c r="BP3189" s="118">
        <f t="shared" si="1223"/>
        <v>55057</v>
      </c>
      <c r="BQ3189" s="118">
        <f t="shared" si="1222"/>
        <v>55057</v>
      </c>
      <c r="BR3189" s="5" t="s">
        <v>3151</v>
      </c>
      <c r="CS3189" s="63"/>
      <c r="CT3189" s="63"/>
      <c r="CU3189" s="63"/>
      <c r="CV3189" s="63"/>
      <c r="CW3189" s="63"/>
      <c r="CX3189" s="63"/>
      <c r="CY3189" s="63"/>
      <c r="CZ3189" s="63"/>
      <c r="DA3189" s="63"/>
      <c r="DB3189" s="63"/>
      <c r="DC3189" s="63"/>
      <c r="DD3189" s="63"/>
      <c r="DE3189" s="63"/>
      <c r="DF3189" s="63"/>
      <c r="DG3189" s="63"/>
      <c r="DH3189" s="63"/>
      <c r="DI3189" s="63"/>
      <c r="DJ3189" s="63"/>
      <c r="DK3189" s="63"/>
      <c r="DL3189" s="63"/>
      <c r="DM3189" s="63"/>
      <c r="DN3189" s="63"/>
      <c r="DO3189" s="63"/>
      <c r="DP3189" s="63"/>
      <c r="DQ3189" s="63"/>
      <c r="DR3189" s="63"/>
      <c r="DS3189" s="63"/>
      <c r="DU3189" s="63"/>
      <c r="DV3189" s="63"/>
      <c r="DW3189" s="63"/>
      <c r="DX3189" s="63"/>
    </row>
    <row r="3190" spans="1:128" ht="15" hidden="1" customHeight="1" outlineLevel="1">
      <c r="A3190" t="s">
        <v>1806</v>
      </c>
      <c r="B3190" t="s">
        <v>3000</v>
      </c>
      <c r="C3190" s="1">
        <f t="shared" si="1213"/>
        <v>88691</v>
      </c>
      <c r="D3190" s="5">
        <f>IF(N3190&gt;0, RANK(N3190,(N3190:P3190,Q3190:AE3190)),0)</f>
        <v>2</v>
      </c>
      <c r="E3190" s="5">
        <f>IF(O3190&gt;0,RANK(O3190,(N3190:P3190,Q3190:AE3190)),0)</f>
        <v>1</v>
      </c>
      <c r="F3190" s="5">
        <f>IF(P3190&gt;0,RANK(P3190,(N3190:P3190,Q3190:AE3190)),0)</f>
        <v>0</v>
      </c>
      <c r="G3190" s="129">
        <f t="shared" si="1210"/>
        <v>2781</v>
      </c>
      <c r="H3190" s="134">
        <f t="shared" si="1211"/>
        <v>3.1356056420606376E-2</v>
      </c>
      <c r="I3190" s="2"/>
      <c r="J3190" s="2">
        <f t="shared" si="1214"/>
        <v>0.47570779447745543</v>
      </c>
      <c r="K3190" s="2">
        <f t="shared" si="1215"/>
        <v>0.50706385089806183</v>
      </c>
      <c r="L3190" s="2">
        <f t="shared" si="1216"/>
        <v>0</v>
      </c>
      <c r="M3190" s="2">
        <f t="shared" si="1217"/>
        <v>1.7228354624482689E-2</v>
      </c>
      <c r="N3190" s="63">
        <v>42191</v>
      </c>
      <c r="O3190" s="63">
        <v>44972</v>
      </c>
      <c r="P3190" s="63">
        <v>0</v>
      </c>
      <c r="Q3190" s="63">
        <v>1037</v>
      </c>
      <c r="R3190" s="63">
        <v>0</v>
      </c>
      <c r="S3190" s="63">
        <v>147</v>
      </c>
      <c r="T3190" s="63">
        <v>0</v>
      </c>
      <c r="U3190" s="63">
        <v>0</v>
      </c>
      <c r="V3190" s="63">
        <v>0</v>
      </c>
      <c r="W3190" s="63">
        <v>224</v>
      </c>
      <c r="X3190" s="63">
        <v>0</v>
      </c>
      <c r="Y3190" s="63">
        <v>0</v>
      </c>
      <c r="Z3190" s="63">
        <v>120</v>
      </c>
      <c r="AA3190" s="63">
        <v>0</v>
      </c>
      <c r="AB3190" s="63">
        <v>0</v>
      </c>
      <c r="AC3190" s="63">
        <v>0</v>
      </c>
      <c r="AD3190" s="63">
        <v>0</v>
      </c>
      <c r="AE3190" s="63">
        <v>0</v>
      </c>
      <c r="AF3190" s="63">
        <v>0</v>
      </c>
      <c r="AG3190" s="63">
        <v>0</v>
      </c>
      <c r="AH3190" s="63">
        <v>0</v>
      </c>
      <c r="AI3190" s="63">
        <v>0</v>
      </c>
      <c r="AJ3190" s="63">
        <v>0</v>
      </c>
      <c r="AK3190" s="63">
        <v>0</v>
      </c>
      <c r="AL3190" s="63">
        <v>0</v>
      </c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BA3190" s="5">
        <f>IF(Q3190&gt;0,RANK(Q3190,(N3190:P3190,Q3190:AE3190)),0)</f>
        <v>3</v>
      </c>
      <c r="BB3190" s="5">
        <f>IF(R3190&gt;0,RANK(R3190,(N3190:P3190,Q3190:AE3190)),0)</f>
        <v>0</v>
      </c>
      <c r="BC3190" s="5">
        <f>IF(T3190&gt;0,RANK(T3190,(N3190:P3190,Q3190:AE3190)),0)</f>
        <v>0</v>
      </c>
      <c r="BD3190" s="5">
        <f>IF(S3190&gt;0,RANK(S3190,(N3190:P3190,Q3190:AE3190)),0)</f>
        <v>5</v>
      </c>
      <c r="BE3190" s="2">
        <f t="shared" si="1218"/>
        <v>1.1692279938212445E-2</v>
      </c>
      <c r="BF3190" s="2">
        <f t="shared" si="1219"/>
        <v>0</v>
      </c>
      <c r="BG3190" s="2">
        <f t="shared" si="1220"/>
        <v>0</v>
      </c>
      <c r="BH3190" s="2">
        <f t="shared" si="1221"/>
        <v>1.6574398755228828E-3</v>
      </c>
      <c r="BJ3190" t="s">
        <v>1806</v>
      </c>
      <c r="BK3190" t="s">
        <v>3000</v>
      </c>
      <c r="BL3190" s="63">
        <v>1</v>
      </c>
      <c r="BN3190" s="112">
        <v>55</v>
      </c>
      <c r="BO3190" s="114">
        <v>59</v>
      </c>
      <c r="BP3190" s="118">
        <f t="shared" si="1223"/>
        <v>55059</v>
      </c>
      <c r="BQ3190" s="118">
        <f t="shared" si="1222"/>
        <v>55059</v>
      </c>
      <c r="BR3190" s="5" t="s">
        <v>3151</v>
      </c>
      <c r="CS3190" s="63"/>
      <c r="CT3190" s="63"/>
      <c r="CU3190" s="63"/>
      <c r="CV3190" s="63"/>
      <c r="CW3190" s="63"/>
      <c r="CX3190" s="63"/>
      <c r="CY3190" s="63"/>
      <c r="CZ3190" s="63"/>
      <c r="DA3190" s="63"/>
      <c r="DB3190" s="63"/>
      <c r="DC3190" s="63"/>
      <c r="DD3190" s="63"/>
      <c r="DE3190" s="63"/>
      <c r="DF3190" s="63"/>
      <c r="DG3190" s="63"/>
      <c r="DH3190" s="63"/>
      <c r="DI3190" s="63"/>
      <c r="DJ3190" s="63"/>
      <c r="DK3190" s="63"/>
      <c r="DL3190" s="63"/>
      <c r="DM3190" s="63"/>
      <c r="DN3190" s="63"/>
      <c r="DO3190" s="63"/>
      <c r="DP3190" s="63"/>
      <c r="DQ3190" s="63"/>
      <c r="DR3190" s="63"/>
      <c r="DS3190" s="63"/>
      <c r="DU3190" s="63"/>
      <c r="DV3190" s="63"/>
      <c r="DW3190" s="63"/>
      <c r="DX3190" s="63"/>
    </row>
    <row r="3191" spans="1:128" ht="15" hidden="1" customHeight="1" outlineLevel="1">
      <c r="A3191" t="s">
        <v>2782</v>
      </c>
      <c r="B3191" t="s">
        <v>3000</v>
      </c>
      <c r="C3191" s="1">
        <f t="shared" si="1213"/>
        <v>12071</v>
      </c>
      <c r="D3191" s="5">
        <f>IF(N3191&gt;0, RANK(N3191,(N3191:P3191,Q3191:AE3191)),0)</f>
        <v>2</v>
      </c>
      <c r="E3191" s="5">
        <f>IF(O3191&gt;0,RANK(O3191,(N3191:P3191,Q3191:AE3191)),0)</f>
        <v>1</v>
      </c>
      <c r="F3191" s="5">
        <f>IF(P3191&gt;0,RANK(P3191,(N3191:P3191,Q3191:AE3191)),0)</f>
        <v>0</v>
      </c>
      <c r="G3191" s="129">
        <f t="shared" si="1210"/>
        <v>3950</v>
      </c>
      <c r="H3191" s="134">
        <f t="shared" si="1211"/>
        <v>0.32723055256399636</v>
      </c>
      <c r="I3191" s="2"/>
      <c r="J3191" s="2">
        <f t="shared" si="1214"/>
        <v>0.32946731836633253</v>
      </c>
      <c r="K3191" s="2">
        <f t="shared" si="1215"/>
        <v>0.65669787093032894</v>
      </c>
      <c r="L3191" s="2">
        <f t="shared" si="1216"/>
        <v>0</v>
      </c>
      <c r="M3191" s="2">
        <f t="shared" si="1217"/>
        <v>1.3834810703338474E-2</v>
      </c>
      <c r="N3191" s="63">
        <v>3977</v>
      </c>
      <c r="O3191" s="63">
        <v>7927</v>
      </c>
      <c r="P3191" s="63">
        <v>0</v>
      </c>
      <c r="Q3191" s="63">
        <v>125</v>
      </c>
      <c r="R3191" s="63">
        <v>0</v>
      </c>
      <c r="S3191" s="63">
        <v>26</v>
      </c>
      <c r="T3191" s="63">
        <v>0</v>
      </c>
      <c r="U3191" s="63">
        <v>0</v>
      </c>
      <c r="V3191" s="63">
        <v>0</v>
      </c>
      <c r="W3191" s="63">
        <v>5</v>
      </c>
      <c r="X3191" s="63">
        <v>0</v>
      </c>
      <c r="Y3191" s="63">
        <v>0</v>
      </c>
      <c r="Z3191" s="63">
        <v>11</v>
      </c>
      <c r="AA3191" s="63">
        <v>0</v>
      </c>
      <c r="AB3191" s="63">
        <v>0</v>
      </c>
      <c r="AC3191" s="63">
        <v>0</v>
      </c>
      <c r="AD3191" s="63">
        <v>0</v>
      </c>
      <c r="AE3191" s="63">
        <v>0</v>
      </c>
      <c r="AF3191" s="63">
        <v>0</v>
      </c>
      <c r="AG3191" s="63">
        <v>0</v>
      </c>
      <c r="AH3191" s="63">
        <v>0</v>
      </c>
      <c r="AI3191" s="63">
        <v>0</v>
      </c>
      <c r="AJ3191" s="63">
        <v>0</v>
      </c>
      <c r="AK3191" s="63">
        <v>0</v>
      </c>
      <c r="AL3191" s="63">
        <v>0</v>
      </c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BA3191" s="5">
        <f>IF(Q3191&gt;0,RANK(Q3191,(N3191:P3191,Q3191:AE3191)),0)</f>
        <v>3</v>
      </c>
      <c r="BB3191" s="5">
        <f>IF(R3191&gt;0,RANK(R3191,(N3191:P3191,Q3191:AE3191)),0)</f>
        <v>0</v>
      </c>
      <c r="BC3191" s="5">
        <f>IF(T3191&gt;0,RANK(T3191,(N3191:P3191,Q3191:AE3191)),0)</f>
        <v>0</v>
      </c>
      <c r="BD3191" s="5">
        <f>IF(S3191&gt;0,RANK(S3191,(N3191:P3191,Q3191:AE3191)),0)</f>
        <v>4</v>
      </c>
      <c r="BE3191" s="2">
        <f t="shared" si="1218"/>
        <v>1.0355397233037859E-2</v>
      </c>
      <c r="BF3191" s="2">
        <f t="shared" si="1219"/>
        <v>0</v>
      </c>
      <c r="BG3191" s="2">
        <f t="shared" si="1220"/>
        <v>0</v>
      </c>
      <c r="BH3191" s="2">
        <f t="shared" si="1221"/>
        <v>2.1539226244718748E-3</v>
      </c>
      <c r="BJ3191" t="s">
        <v>2782</v>
      </c>
      <c r="BK3191" t="s">
        <v>3000</v>
      </c>
      <c r="BL3191" s="63">
        <v>8</v>
      </c>
      <c r="BN3191" s="112">
        <v>55</v>
      </c>
      <c r="BO3191" s="114">
        <v>61</v>
      </c>
      <c r="BP3191" s="118">
        <f t="shared" si="1223"/>
        <v>55061</v>
      </c>
      <c r="BQ3191" s="118">
        <f t="shared" si="1222"/>
        <v>55061</v>
      </c>
      <c r="BR3191" s="5" t="s">
        <v>3151</v>
      </c>
      <c r="CS3191" s="63"/>
      <c r="CT3191" s="63"/>
      <c r="CU3191" s="63"/>
      <c r="CV3191" s="63"/>
      <c r="CW3191" s="63"/>
      <c r="CX3191" s="63"/>
      <c r="CY3191" s="63"/>
      <c r="CZ3191" s="63"/>
      <c r="DA3191" s="63"/>
      <c r="DB3191" s="63"/>
      <c r="DC3191" s="63"/>
      <c r="DD3191" s="63"/>
      <c r="DE3191" s="63"/>
      <c r="DF3191" s="63"/>
      <c r="DG3191" s="63"/>
      <c r="DH3191" s="63"/>
      <c r="DI3191" s="63"/>
      <c r="DJ3191" s="63"/>
      <c r="DK3191" s="63"/>
      <c r="DL3191" s="63"/>
      <c r="DM3191" s="63"/>
      <c r="DN3191" s="63"/>
      <c r="DO3191" s="63"/>
      <c r="DP3191" s="63"/>
      <c r="DQ3191" s="63"/>
      <c r="DR3191" s="63"/>
      <c r="DS3191" s="63"/>
      <c r="DU3191" s="63"/>
      <c r="DV3191" s="63"/>
      <c r="DW3191" s="63"/>
      <c r="DX3191" s="63"/>
    </row>
    <row r="3192" spans="1:128" ht="15" hidden="1" customHeight="1" outlineLevel="1">
      <c r="A3192" t="s">
        <v>385</v>
      </c>
      <c r="B3192" t="s">
        <v>3000</v>
      </c>
      <c r="C3192" s="1">
        <f t="shared" si="1213"/>
        <v>67798</v>
      </c>
      <c r="D3192" s="5">
        <f>IF(N3192&gt;0, RANK(N3192,(N3192:P3192,Q3192:AE3192)),0)</f>
        <v>1</v>
      </c>
      <c r="E3192" s="5">
        <f>IF(O3192&gt;0,RANK(O3192,(N3192:P3192,Q3192:AE3192)),0)</f>
        <v>2</v>
      </c>
      <c r="F3192" s="5">
        <f>IF(P3192&gt;0,RANK(P3192,(N3192:P3192,Q3192:AE3192)),0)</f>
        <v>0</v>
      </c>
      <c r="G3192" s="129">
        <f t="shared" si="1210"/>
        <v>9156</v>
      </c>
      <c r="H3192" s="134">
        <f t="shared" si="1211"/>
        <v>0.13504823151125403</v>
      </c>
      <c r="I3192" s="2"/>
      <c r="J3192" s="2">
        <f t="shared" si="1214"/>
        <v>0.55778931531903597</v>
      </c>
      <c r="K3192" s="2">
        <f t="shared" si="1215"/>
        <v>0.42274108380778191</v>
      </c>
      <c r="L3192" s="2">
        <f t="shared" si="1216"/>
        <v>0</v>
      </c>
      <c r="M3192" s="2">
        <f t="shared" si="1217"/>
        <v>1.9469600873182114E-2</v>
      </c>
      <c r="N3192" s="63">
        <v>37817</v>
      </c>
      <c r="O3192" s="63">
        <v>28661</v>
      </c>
      <c r="P3192" s="63">
        <v>0</v>
      </c>
      <c r="Q3192" s="63">
        <v>876</v>
      </c>
      <c r="R3192" s="63">
        <v>0</v>
      </c>
      <c r="S3192" s="63">
        <v>134</v>
      </c>
      <c r="T3192" s="63">
        <v>0</v>
      </c>
      <c r="U3192" s="63">
        <v>0</v>
      </c>
      <c r="V3192" s="63">
        <v>0</v>
      </c>
      <c r="W3192" s="63">
        <v>189</v>
      </c>
      <c r="X3192" s="63">
        <v>0</v>
      </c>
      <c r="Y3192" s="63">
        <v>0</v>
      </c>
      <c r="Z3192" s="63">
        <v>121</v>
      </c>
      <c r="AA3192" s="63">
        <v>0</v>
      </c>
      <c r="AB3192" s="63">
        <v>0</v>
      </c>
      <c r="AC3192" s="63">
        <v>0</v>
      </c>
      <c r="AD3192" s="63">
        <v>0</v>
      </c>
      <c r="AE3192" s="63">
        <v>0</v>
      </c>
      <c r="AF3192" s="63">
        <v>0</v>
      </c>
      <c r="AG3192" s="63">
        <v>0</v>
      </c>
      <c r="AH3192" s="63">
        <v>0</v>
      </c>
      <c r="AI3192" s="63">
        <v>0</v>
      </c>
      <c r="AJ3192" s="63">
        <v>0</v>
      </c>
      <c r="AK3192" s="63">
        <v>0</v>
      </c>
      <c r="AL3192" s="63">
        <v>0</v>
      </c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BA3192" s="5">
        <f>IF(Q3192&gt;0,RANK(Q3192,(N3192:P3192,Q3192:AE3192)),0)</f>
        <v>3</v>
      </c>
      <c r="BB3192" s="5">
        <f>IF(R3192&gt;0,RANK(R3192,(N3192:P3192,Q3192:AE3192)),0)</f>
        <v>0</v>
      </c>
      <c r="BC3192" s="5">
        <f>IF(T3192&gt;0,RANK(T3192,(N3192:P3192,Q3192:AE3192)),0)</f>
        <v>0</v>
      </c>
      <c r="BD3192" s="5">
        <f>IF(S3192&gt;0,RANK(S3192,(N3192:P3192,Q3192:AE3192)),0)</f>
        <v>5</v>
      </c>
      <c r="BE3192" s="2">
        <f t="shared" si="1218"/>
        <v>1.2920735124929939E-2</v>
      </c>
      <c r="BF3192" s="2">
        <f t="shared" si="1219"/>
        <v>0</v>
      </c>
      <c r="BG3192" s="2">
        <f t="shared" si="1220"/>
        <v>0</v>
      </c>
      <c r="BH3192" s="2">
        <f t="shared" si="1221"/>
        <v>1.9764594825806073E-3</v>
      </c>
      <c r="BJ3192" t="s">
        <v>385</v>
      </c>
      <c r="BK3192" t="s">
        <v>3000</v>
      </c>
      <c r="BL3192" s="63">
        <v>3</v>
      </c>
      <c r="BN3192" s="112">
        <v>55</v>
      </c>
      <c r="BO3192" s="114">
        <v>63</v>
      </c>
      <c r="BP3192" s="118">
        <f t="shared" si="1223"/>
        <v>55063</v>
      </c>
      <c r="BQ3192" s="118">
        <f t="shared" si="1222"/>
        <v>55063</v>
      </c>
      <c r="BR3192" s="5" t="s">
        <v>3151</v>
      </c>
      <c r="CS3192" s="63"/>
      <c r="CT3192" s="63"/>
      <c r="CU3192" s="63"/>
      <c r="CV3192" s="63"/>
      <c r="CW3192" s="63"/>
      <c r="CX3192" s="63"/>
      <c r="CY3192" s="63"/>
      <c r="CZ3192" s="63"/>
      <c r="DA3192" s="63"/>
      <c r="DB3192" s="63"/>
      <c r="DC3192" s="63"/>
      <c r="DD3192" s="63"/>
      <c r="DE3192" s="63"/>
      <c r="DF3192" s="63"/>
      <c r="DG3192" s="63"/>
      <c r="DH3192" s="63"/>
      <c r="DI3192" s="63"/>
      <c r="DJ3192" s="63"/>
      <c r="DK3192" s="63"/>
      <c r="DL3192" s="63"/>
      <c r="DM3192" s="63"/>
      <c r="DN3192" s="63"/>
      <c r="DO3192" s="63"/>
      <c r="DP3192" s="63"/>
      <c r="DQ3192" s="63"/>
      <c r="DR3192" s="63"/>
      <c r="DS3192" s="63"/>
      <c r="DU3192" s="63"/>
      <c r="DV3192" s="63"/>
      <c r="DW3192" s="63"/>
      <c r="DX3192" s="63"/>
    </row>
    <row r="3193" spans="1:128" ht="15" hidden="1" customHeight="1" outlineLevel="1">
      <c r="A3193" t="s">
        <v>496</v>
      </c>
      <c r="B3193" t="s">
        <v>3000</v>
      </c>
      <c r="C3193" s="1">
        <f t="shared" ref="C3193:C3224" si="1224">SUM(N3193:AY3193)</f>
        <v>8561</v>
      </c>
      <c r="D3193" s="5">
        <f>IF(N3193&gt;0, RANK(N3193,(N3193:P3193,Q3193:AE3193)),0)</f>
        <v>2</v>
      </c>
      <c r="E3193" s="5">
        <f>IF(O3193&gt;0,RANK(O3193,(N3193:P3193,Q3193:AE3193)),0)</f>
        <v>1</v>
      </c>
      <c r="F3193" s="5">
        <f>IF(P3193&gt;0,RANK(P3193,(N3193:P3193,Q3193:AE3193)),0)</f>
        <v>0</v>
      </c>
      <c r="G3193" s="129">
        <f t="shared" si="1210"/>
        <v>1173</v>
      </c>
      <c r="H3193" s="134">
        <f t="shared" si="1211"/>
        <v>0.13701670365611493</v>
      </c>
      <c r="I3193" s="2"/>
      <c r="J3193" s="2">
        <f t="shared" ref="J3193:J3224" si="1225">IF($C3193=0,"-",N3193/$C3193)</f>
        <v>0.4260016353229763</v>
      </c>
      <c r="K3193" s="2">
        <f t="shared" ref="K3193:K3224" si="1226">IF($C3193=0,"-",O3193/$C3193)</f>
        <v>0.56301833897909126</v>
      </c>
      <c r="L3193" s="2">
        <f t="shared" ref="L3193:L3224" si="1227">IF($C3193=0,"-",P3193/$C3193)</f>
        <v>0</v>
      </c>
      <c r="M3193" s="2">
        <f t="shared" ref="M3193:M3224" si="1228">IF(C3193=0,"-",(1-J3193-K3193-L3193))</f>
        <v>1.0980025697932438E-2</v>
      </c>
      <c r="N3193" s="63">
        <v>3647</v>
      </c>
      <c r="O3193" s="63">
        <v>4820</v>
      </c>
      <c r="P3193" s="63">
        <v>0</v>
      </c>
      <c r="Q3193" s="63">
        <v>56</v>
      </c>
      <c r="R3193" s="63">
        <v>0</v>
      </c>
      <c r="S3193" s="63">
        <v>15</v>
      </c>
      <c r="T3193" s="63">
        <v>0</v>
      </c>
      <c r="U3193" s="63">
        <v>0</v>
      </c>
      <c r="V3193" s="63">
        <v>0</v>
      </c>
      <c r="W3193" s="63">
        <v>14</v>
      </c>
      <c r="X3193" s="63">
        <v>0</v>
      </c>
      <c r="Y3193" s="63">
        <v>0</v>
      </c>
      <c r="Z3193" s="63">
        <v>9</v>
      </c>
      <c r="AA3193" s="63">
        <v>0</v>
      </c>
      <c r="AB3193" s="63">
        <v>0</v>
      </c>
      <c r="AC3193" s="63">
        <v>0</v>
      </c>
      <c r="AD3193" s="63">
        <v>0</v>
      </c>
      <c r="AE3193" s="63">
        <v>0</v>
      </c>
      <c r="AF3193" s="63">
        <v>0</v>
      </c>
      <c r="AG3193" s="63">
        <v>0</v>
      </c>
      <c r="AH3193" s="63">
        <v>0</v>
      </c>
      <c r="AI3193" s="63">
        <v>0</v>
      </c>
      <c r="AJ3193" s="63">
        <v>0</v>
      </c>
      <c r="AK3193" s="63">
        <v>0</v>
      </c>
      <c r="AL3193" s="63">
        <v>0</v>
      </c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BA3193" s="5">
        <f>IF(Q3193&gt;0,RANK(Q3193,(N3193:P3193,Q3193:AE3193)),0)</f>
        <v>3</v>
      </c>
      <c r="BB3193" s="5">
        <f>IF(R3193&gt;0,RANK(R3193,(N3193:P3193,Q3193:AE3193)),0)</f>
        <v>0</v>
      </c>
      <c r="BC3193" s="5">
        <f>IF(T3193&gt;0,RANK(T3193,(N3193:P3193,Q3193:AE3193)),0)</f>
        <v>0</v>
      </c>
      <c r="BD3193" s="5">
        <f>IF(S3193&gt;0,RANK(S3193,(N3193:P3193,Q3193:AE3193)),0)</f>
        <v>4</v>
      </c>
      <c r="BE3193" s="2">
        <f t="shared" ref="BE3193:BE3224" si="1229">IF($C3193=0,"-",Q3193/$C3193)</f>
        <v>6.5412919051512676E-3</v>
      </c>
      <c r="BF3193" s="2">
        <f t="shared" ref="BF3193:BF3224" si="1230">IF($C3193=0,"-",R3193/$C3193)</f>
        <v>0</v>
      </c>
      <c r="BG3193" s="2">
        <f t="shared" ref="BG3193:BG3224" si="1231">IF($C3193=0,"-",T3193/$C3193)</f>
        <v>0</v>
      </c>
      <c r="BH3193" s="2">
        <f t="shared" ref="BH3193:BH3224" si="1232">IF($C3193=0,"-",S3193/$C3193)</f>
        <v>1.7521317603083752E-3</v>
      </c>
      <c r="BJ3193" t="s">
        <v>496</v>
      </c>
      <c r="BK3193" t="s">
        <v>3000</v>
      </c>
      <c r="BL3193" s="63">
        <v>2</v>
      </c>
      <c r="BN3193" s="112">
        <v>55</v>
      </c>
      <c r="BO3193" s="114">
        <v>65</v>
      </c>
      <c r="BP3193" s="118">
        <f t="shared" si="1223"/>
        <v>55065</v>
      </c>
      <c r="BQ3193" s="118">
        <f t="shared" si="1222"/>
        <v>55065</v>
      </c>
      <c r="BR3193" s="5" t="s">
        <v>3151</v>
      </c>
      <c r="CS3193" s="63"/>
      <c r="CT3193" s="63"/>
      <c r="CU3193" s="63"/>
      <c r="CV3193" s="63"/>
      <c r="CW3193" s="63"/>
      <c r="CX3193" s="63"/>
      <c r="CY3193" s="63"/>
      <c r="CZ3193" s="63"/>
      <c r="DA3193" s="63"/>
      <c r="DB3193" s="63"/>
      <c r="DC3193" s="63"/>
      <c r="DD3193" s="63"/>
      <c r="DE3193" s="63"/>
      <c r="DF3193" s="63"/>
      <c r="DG3193" s="63"/>
      <c r="DH3193" s="63"/>
      <c r="DI3193" s="63"/>
      <c r="DJ3193" s="63"/>
      <c r="DK3193" s="63"/>
      <c r="DL3193" s="63"/>
      <c r="DM3193" s="63"/>
      <c r="DN3193" s="63"/>
      <c r="DO3193" s="63"/>
      <c r="DP3193" s="63"/>
      <c r="DQ3193" s="63"/>
      <c r="DR3193" s="63"/>
      <c r="DS3193" s="63"/>
      <c r="DU3193" s="63"/>
      <c r="DV3193" s="63"/>
      <c r="DW3193" s="63"/>
      <c r="DX3193" s="63"/>
    </row>
    <row r="3194" spans="1:128" ht="15" hidden="1" customHeight="1" outlineLevel="1">
      <c r="A3194" t="s">
        <v>195</v>
      </c>
      <c r="B3194" t="s">
        <v>3000</v>
      </c>
      <c r="C3194" s="1">
        <f t="shared" si="1224"/>
        <v>11159</v>
      </c>
      <c r="D3194" s="5">
        <f>IF(N3194&gt;0, RANK(N3194,(N3194:P3194,Q3194:AE3194)),0)</f>
        <v>2</v>
      </c>
      <c r="E3194" s="5">
        <f>IF(O3194&gt;0,RANK(O3194,(N3194:P3194,Q3194:AE3194)),0)</f>
        <v>1</v>
      </c>
      <c r="F3194" s="5">
        <f>IF(P3194&gt;0,RANK(P3194,(N3194:P3194,Q3194:AE3194)),0)</f>
        <v>0</v>
      </c>
      <c r="G3194" s="129">
        <f t="shared" si="1210"/>
        <v>3627</v>
      </c>
      <c r="H3194" s="134">
        <f t="shared" si="1211"/>
        <v>0.32502912447351912</v>
      </c>
      <c r="I3194" s="2"/>
      <c r="J3194" s="2">
        <f t="shared" si="1225"/>
        <v>0.33183977058876246</v>
      </c>
      <c r="K3194" s="2">
        <f t="shared" si="1226"/>
        <v>0.65686889506228152</v>
      </c>
      <c r="L3194" s="2">
        <f t="shared" si="1227"/>
        <v>0</v>
      </c>
      <c r="M3194" s="2">
        <f t="shared" si="1228"/>
        <v>1.1291334348956017E-2</v>
      </c>
      <c r="N3194" s="63">
        <v>3703</v>
      </c>
      <c r="O3194" s="63">
        <v>7330</v>
      </c>
      <c r="P3194" s="63">
        <v>0</v>
      </c>
      <c r="Q3194" s="63">
        <v>89</v>
      </c>
      <c r="R3194" s="63">
        <v>0</v>
      </c>
      <c r="S3194" s="63">
        <v>20</v>
      </c>
      <c r="T3194" s="63">
        <v>0</v>
      </c>
      <c r="U3194" s="63">
        <v>0</v>
      </c>
      <c r="V3194" s="63">
        <v>0</v>
      </c>
      <c r="W3194" s="63">
        <v>3</v>
      </c>
      <c r="X3194" s="63">
        <v>0</v>
      </c>
      <c r="Y3194" s="63">
        <v>0</v>
      </c>
      <c r="Z3194" s="63">
        <v>14</v>
      </c>
      <c r="AA3194" s="63">
        <v>0</v>
      </c>
      <c r="AB3194" s="63">
        <v>0</v>
      </c>
      <c r="AC3194" s="63">
        <v>0</v>
      </c>
      <c r="AD3194" s="63">
        <v>0</v>
      </c>
      <c r="AE3194" s="63">
        <v>0</v>
      </c>
      <c r="AF3194" s="63">
        <v>0</v>
      </c>
      <c r="AG3194" s="63">
        <v>0</v>
      </c>
      <c r="AH3194" s="63">
        <v>0</v>
      </c>
      <c r="AI3194" s="63">
        <v>0</v>
      </c>
      <c r="AJ3194" s="63">
        <v>0</v>
      </c>
      <c r="AK3194" s="63">
        <v>0</v>
      </c>
      <c r="AL3194" s="63">
        <v>0</v>
      </c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BA3194" s="5">
        <f>IF(Q3194&gt;0,RANK(Q3194,(N3194:P3194,Q3194:AE3194)),0)</f>
        <v>3</v>
      </c>
      <c r="BB3194" s="5">
        <f>IF(R3194&gt;0,RANK(R3194,(N3194:P3194,Q3194:AE3194)),0)</f>
        <v>0</v>
      </c>
      <c r="BC3194" s="5">
        <f>IF(T3194&gt;0,RANK(T3194,(N3194:P3194,Q3194:AE3194)),0)</f>
        <v>0</v>
      </c>
      <c r="BD3194" s="5">
        <f>IF(S3194&gt;0,RANK(S3194,(N3194:P3194,Q3194:AE3194)),0)</f>
        <v>4</v>
      </c>
      <c r="BE3194" s="2">
        <f t="shared" si="1229"/>
        <v>7.9756250560086023E-3</v>
      </c>
      <c r="BF3194" s="2">
        <f t="shared" si="1230"/>
        <v>0</v>
      </c>
      <c r="BG3194" s="2">
        <f t="shared" si="1231"/>
        <v>0</v>
      </c>
      <c r="BH3194" s="2">
        <f t="shared" si="1232"/>
        <v>1.7922752934850794E-3</v>
      </c>
      <c r="BJ3194" t="s">
        <v>195</v>
      </c>
      <c r="BK3194" t="s">
        <v>3000</v>
      </c>
      <c r="BL3194" s="63">
        <v>7</v>
      </c>
      <c r="BN3194" s="112">
        <v>55</v>
      </c>
      <c r="BO3194" s="114">
        <v>67</v>
      </c>
      <c r="BP3194" s="118">
        <f t="shared" si="1223"/>
        <v>55067</v>
      </c>
      <c r="BQ3194" s="118">
        <f t="shared" si="1222"/>
        <v>55067</v>
      </c>
      <c r="BR3194" s="5" t="s">
        <v>3151</v>
      </c>
      <c r="CS3194" s="63"/>
      <c r="CT3194" s="63"/>
      <c r="CU3194" s="63"/>
      <c r="CV3194" s="63"/>
      <c r="CW3194" s="63"/>
      <c r="CX3194" s="63"/>
      <c r="CY3194" s="63"/>
      <c r="CZ3194" s="63"/>
      <c r="DA3194" s="63"/>
      <c r="DB3194" s="63"/>
      <c r="DC3194" s="63"/>
      <c r="DD3194" s="63"/>
      <c r="DE3194" s="63"/>
      <c r="DF3194" s="63"/>
      <c r="DG3194" s="63"/>
      <c r="DH3194" s="63"/>
      <c r="DI3194" s="63"/>
      <c r="DJ3194" s="63"/>
      <c r="DK3194" s="63"/>
      <c r="DL3194" s="63"/>
      <c r="DM3194" s="63"/>
      <c r="DN3194" s="63"/>
      <c r="DO3194" s="63"/>
      <c r="DP3194" s="63"/>
      <c r="DQ3194" s="63"/>
      <c r="DR3194" s="63"/>
      <c r="DS3194" s="63"/>
      <c r="DU3194" s="63"/>
      <c r="DV3194" s="63"/>
      <c r="DW3194" s="63"/>
      <c r="DX3194" s="63"/>
    </row>
    <row r="3195" spans="1:128" ht="15" hidden="1" customHeight="1" outlineLevel="1">
      <c r="A3195" t="s">
        <v>1596</v>
      </c>
      <c r="B3195" t="s">
        <v>3000</v>
      </c>
      <c r="C3195" s="1">
        <f t="shared" si="1224"/>
        <v>16520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0</v>
      </c>
      <c r="G3195" s="129">
        <f t="shared" si="1210"/>
        <v>3757</v>
      </c>
      <c r="H3195" s="134">
        <f t="shared" si="1211"/>
        <v>0.22742130750605327</v>
      </c>
      <c r="I3195" s="2"/>
      <c r="J3195" s="2">
        <f t="shared" si="1225"/>
        <v>0.37893462469733658</v>
      </c>
      <c r="K3195" s="2">
        <f t="shared" si="1226"/>
        <v>0.60635593220338979</v>
      </c>
      <c r="L3195" s="2">
        <f t="shared" si="1227"/>
        <v>0</v>
      </c>
      <c r="M3195" s="2">
        <f t="shared" si="1228"/>
        <v>1.4709443099273578E-2</v>
      </c>
      <c r="N3195" s="63">
        <v>6260</v>
      </c>
      <c r="O3195" s="63">
        <v>10017</v>
      </c>
      <c r="P3195" s="63">
        <v>0</v>
      </c>
      <c r="Q3195" s="63">
        <v>175</v>
      </c>
      <c r="R3195" s="63">
        <v>0</v>
      </c>
      <c r="S3195" s="63">
        <v>31</v>
      </c>
      <c r="T3195" s="63">
        <v>0</v>
      </c>
      <c r="U3195" s="63">
        <v>0</v>
      </c>
      <c r="V3195" s="63">
        <v>0</v>
      </c>
      <c r="W3195" s="63">
        <v>24</v>
      </c>
      <c r="X3195" s="63">
        <v>0</v>
      </c>
      <c r="Y3195" s="63">
        <v>0</v>
      </c>
      <c r="Z3195" s="63">
        <v>13</v>
      </c>
      <c r="AA3195" s="63">
        <v>0</v>
      </c>
      <c r="AB3195" s="63">
        <v>0</v>
      </c>
      <c r="AC3195" s="63">
        <v>0</v>
      </c>
      <c r="AD3195" s="63">
        <v>0</v>
      </c>
      <c r="AE3195" s="63">
        <v>0</v>
      </c>
      <c r="AF3195" s="63">
        <v>0</v>
      </c>
      <c r="AG3195" s="63">
        <v>0</v>
      </c>
      <c r="AH3195" s="63">
        <v>0</v>
      </c>
      <c r="AI3195" s="63">
        <v>0</v>
      </c>
      <c r="AJ3195" s="63">
        <v>0</v>
      </c>
      <c r="AK3195" s="63">
        <v>0</v>
      </c>
      <c r="AL3195" s="63">
        <v>0</v>
      </c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BA3195" s="5">
        <f>IF(Q3195&gt;0,RANK(Q3195,(N3195:P3195,Q3195:AE3195)),0)</f>
        <v>3</v>
      </c>
      <c r="BB3195" s="5">
        <f>IF(R3195&gt;0,RANK(R3195,(N3195:P3195,Q3195:AE3195)),0)</f>
        <v>0</v>
      </c>
      <c r="BC3195" s="5">
        <f>IF(T3195&gt;0,RANK(T3195,(N3195:P3195,Q3195:AE3195)),0)</f>
        <v>0</v>
      </c>
      <c r="BD3195" s="5">
        <f>IF(S3195&gt;0,RANK(S3195,(N3195:P3195,Q3195:AE3195)),0)</f>
        <v>4</v>
      </c>
      <c r="BE3195" s="2">
        <f t="shared" si="1229"/>
        <v>1.059322033898305E-2</v>
      </c>
      <c r="BF3195" s="2">
        <f t="shared" si="1230"/>
        <v>0</v>
      </c>
      <c r="BG3195" s="2">
        <f t="shared" si="1231"/>
        <v>0</v>
      </c>
      <c r="BH3195" s="2">
        <f t="shared" si="1232"/>
        <v>1.8765133171912832E-3</v>
      </c>
      <c r="BJ3195" t="s">
        <v>1596</v>
      </c>
      <c r="BK3195" t="s">
        <v>3000</v>
      </c>
      <c r="BL3195" s="63">
        <v>7</v>
      </c>
      <c r="BN3195" s="112">
        <v>55</v>
      </c>
      <c r="BO3195" s="114">
        <v>69</v>
      </c>
      <c r="BP3195" s="118">
        <f t="shared" si="1223"/>
        <v>55069</v>
      </c>
      <c r="BQ3195" s="118">
        <f t="shared" si="1222"/>
        <v>55069</v>
      </c>
      <c r="BR3195" s="5" t="s">
        <v>3151</v>
      </c>
      <c r="CS3195" s="63"/>
      <c r="CT3195" s="63"/>
      <c r="CU3195" s="63"/>
      <c r="CV3195" s="63"/>
      <c r="CW3195" s="63"/>
      <c r="CX3195" s="63"/>
      <c r="CY3195" s="63"/>
      <c r="CZ3195" s="63"/>
      <c r="DA3195" s="63"/>
      <c r="DB3195" s="63"/>
      <c r="DC3195" s="63"/>
      <c r="DD3195" s="63"/>
      <c r="DE3195" s="63"/>
      <c r="DF3195" s="63"/>
      <c r="DG3195" s="63"/>
      <c r="DH3195" s="63"/>
      <c r="DI3195" s="63"/>
      <c r="DJ3195" s="63"/>
      <c r="DK3195" s="63"/>
      <c r="DL3195" s="63"/>
      <c r="DM3195" s="63"/>
      <c r="DN3195" s="63"/>
      <c r="DO3195" s="63"/>
      <c r="DP3195" s="63"/>
      <c r="DQ3195" s="63"/>
      <c r="DR3195" s="63"/>
      <c r="DS3195" s="63"/>
      <c r="DU3195" s="63"/>
      <c r="DV3195" s="63"/>
      <c r="DW3195" s="63"/>
      <c r="DX3195" s="63"/>
    </row>
    <row r="3196" spans="1:128" ht="15" hidden="1" customHeight="1" outlineLevel="1">
      <c r="A3196" t="s">
        <v>350</v>
      </c>
      <c r="B3196" t="s">
        <v>3000</v>
      </c>
      <c r="C3196" s="1">
        <f t="shared" si="1224"/>
        <v>44806</v>
      </c>
      <c r="D3196" s="5">
        <f>IF(N3196&gt;0, RANK(N3196,(N3196:P3196,Q3196:AE3196)),0)</f>
        <v>2</v>
      </c>
      <c r="E3196" s="5">
        <f>IF(O3196&gt;0,RANK(O3196,(N3196:P3196,Q3196:AE3196)),0)</f>
        <v>1</v>
      </c>
      <c r="F3196" s="5">
        <f>IF(P3196&gt;0,RANK(P3196,(N3196:P3196,Q3196:AE3196)),0)</f>
        <v>0</v>
      </c>
      <c r="G3196" s="129">
        <f t="shared" si="1210"/>
        <v>10402</v>
      </c>
      <c r="H3196" s="134">
        <f t="shared" si="1211"/>
        <v>0.23215640762397893</v>
      </c>
      <c r="I3196" s="2"/>
      <c r="J3196" s="2">
        <f t="shared" si="1225"/>
        <v>0.37528456010355754</v>
      </c>
      <c r="K3196" s="2">
        <f t="shared" si="1226"/>
        <v>0.60744096772753653</v>
      </c>
      <c r="L3196" s="2">
        <f t="shared" si="1227"/>
        <v>0</v>
      </c>
      <c r="M3196" s="2">
        <f t="shared" si="1228"/>
        <v>1.7274472168905985E-2</v>
      </c>
      <c r="N3196" s="63">
        <v>16815</v>
      </c>
      <c r="O3196" s="63">
        <v>27217</v>
      </c>
      <c r="P3196" s="63">
        <v>0</v>
      </c>
      <c r="Q3196" s="63">
        <v>553</v>
      </c>
      <c r="R3196" s="63">
        <v>0</v>
      </c>
      <c r="S3196" s="63">
        <v>75</v>
      </c>
      <c r="T3196" s="63">
        <v>0</v>
      </c>
      <c r="U3196" s="63">
        <v>0</v>
      </c>
      <c r="V3196" s="63">
        <v>0</v>
      </c>
      <c r="W3196" s="63">
        <v>59</v>
      </c>
      <c r="X3196" s="63">
        <v>0</v>
      </c>
      <c r="Y3196" s="63">
        <v>0</v>
      </c>
      <c r="Z3196" s="63">
        <v>87</v>
      </c>
      <c r="AA3196" s="63">
        <v>0</v>
      </c>
      <c r="AB3196" s="63">
        <v>0</v>
      </c>
      <c r="AC3196" s="63">
        <v>0</v>
      </c>
      <c r="AD3196" s="63">
        <v>0</v>
      </c>
      <c r="AE3196" s="63">
        <v>0</v>
      </c>
      <c r="AF3196" s="63">
        <v>0</v>
      </c>
      <c r="AG3196" s="63">
        <v>0</v>
      </c>
      <c r="AH3196" s="63">
        <v>0</v>
      </c>
      <c r="AI3196" s="63">
        <v>0</v>
      </c>
      <c r="AJ3196" s="63">
        <v>0</v>
      </c>
      <c r="AK3196" s="63">
        <v>0</v>
      </c>
      <c r="AL3196" s="63">
        <v>0</v>
      </c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BA3196" s="5">
        <f>IF(Q3196&gt;0,RANK(Q3196,(N3196:P3196,Q3196:AE3196)),0)</f>
        <v>3</v>
      </c>
      <c r="BB3196" s="5">
        <f>IF(R3196&gt;0,RANK(R3196,(N3196:P3196,Q3196:AE3196)),0)</f>
        <v>0</v>
      </c>
      <c r="BC3196" s="5">
        <f>IF(T3196&gt;0,RANK(T3196,(N3196:P3196,Q3196:AE3196)),0)</f>
        <v>0</v>
      </c>
      <c r="BD3196" s="5">
        <f>IF(S3196&gt;0,RANK(S3196,(N3196:P3196,Q3196:AE3196)),0)</f>
        <v>5</v>
      </c>
      <c r="BE3196" s="2">
        <f t="shared" si="1229"/>
        <v>1.2342097040574923E-2</v>
      </c>
      <c r="BF3196" s="2">
        <f t="shared" si="1230"/>
        <v>0</v>
      </c>
      <c r="BG3196" s="2">
        <f t="shared" si="1231"/>
        <v>0</v>
      </c>
      <c r="BH3196" s="2">
        <f t="shared" si="1232"/>
        <v>1.6738829621032896E-3</v>
      </c>
      <c r="BJ3196" t="s">
        <v>350</v>
      </c>
      <c r="BK3196" t="s">
        <v>3000</v>
      </c>
      <c r="BL3196" s="63">
        <v>6</v>
      </c>
      <c r="BN3196" s="112">
        <v>55</v>
      </c>
      <c r="BO3196" s="114">
        <v>71</v>
      </c>
      <c r="BP3196" s="118">
        <f t="shared" si="1223"/>
        <v>55071</v>
      </c>
      <c r="BQ3196" s="118">
        <f t="shared" si="1222"/>
        <v>55071</v>
      </c>
      <c r="BR3196" s="5" t="s">
        <v>3151</v>
      </c>
      <c r="CS3196" s="63"/>
      <c r="CT3196" s="63"/>
      <c r="CU3196" s="63"/>
      <c r="CV3196" s="63"/>
      <c r="CW3196" s="63"/>
      <c r="CX3196" s="63"/>
      <c r="CY3196" s="63"/>
      <c r="CZ3196" s="63"/>
      <c r="DA3196" s="63"/>
      <c r="DB3196" s="63"/>
      <c r="DC3196" s="63"/>
      <c r="DD3196" s="63"/>
      <c r="DE3196" s="63"/>
      <c r="DF3196" s="63"/>
      <c r="DG3196" s="63"/>
      <c r="DH3196" s="63"/>
      <c r="DI3196" s="63"/>
      <c r="DJ3196" s="63"/>
      <c r="DK3196" s="63"/>
      <c r="DL3196" s="63"/>
      <c r="DM3196" s="63"/>
      <c r="DN3196" s="63"/>
      <c r="DO3196" s="63"/>
      <c r="DP3196" s="63"/>
      <c r="DQ3196" s="63"/>
      <c r="DR3196" s="63"/>
      <c r="DS3196" s="63"/>
      <c r="DU3196" s="63"/>
      <c r="DV3196" s="63"/>
      <c r="DW3196" s="63"/>
      <c r="DX3196" s="63"/>
    </row>
    <row r="3197" spans="1:128" ht="15" hidden="1" customHeight="1" outlineLevel="1">
      <c r="A3197" t="s">
        <v>351</v>
      </c>
      <c r="B3197" t="s">
        <v>3000</v>
      </c>
      <c r="C3197" s="1">
        <f t="shared" si="1224"/>
        <v>76741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0</v>
      </c>
      <c r="G3197" s="129">
        <f t="shared" si="1210"/>
        <v>13816</v>
      </c>
      <c r="H3197" s="134">
        <f t="shared" si="1211"/>
        <v>0.18003414081130034</v>
      </c>
      <c r="I3197" s="2"/>
      <c r="J3197" s="2">
        <f t="shared" si="1225"/>
        <v>0.40144121134725896</v>
      </c>
      <c r="K3197" s="2">
        <f t="shared" si="1226"/>
        <v>0.58147535215855928</v>
      </c>
      <c r="L3197" s="2">
        <f t="shared" si="1227"/>
        <v>0</v>
      </c>
      <c r="M3197" s="2">
        <f t="shared" si="1228"/>
        <v>1.7083436494181758E-2</v>
      </c>
      <c r="N3197" s="63">
        <v>30807</v>
      </c>
      <c r="O3197" s="63">
        <v>44623</v>
      </c>
      <c r="P3197" s="63">
        <v>0</v>
      </c>
      <c r="Q3197" s="63">
        <v>929</v>
      </c>
      <c r="R3197" s="63">
        <v>0</v>
      </c>
      <c r="S3197" s="63">
        <v>151</v>
      </c>
      <c r="T3197" s="63">
        <v>0</v>
      </c>
      <c r="U3197" s="63">
        <v>0</v>
      </c>
      <c r="V3197" s="63">
        <v>0</v>
      </c>
      <c r="W3197" s="63">
        <v>138</v>
      </c>
      <c r="X3197" s="63">
        <v>0</v>
      </c>
      <c r="Y3197" s="63">
        <v>0</v>
      </c>
      <c r="Z3197" s="63">
        <v>93</v>
      </c>
      <c r="AA3197" s="63">
        <v>0</v>
      </c>
      <c r="AB3197" s="63">
        <v>0</v>
      </c>
      <c r="AC3197" s="63">
        <v>0</v>
      </c>
      <c r="AD3197" s="63">
        <v>0</v>
      </c>
      <c r="AE3197" s="63">
        <v>0</v>
      </c>
      <c r="AF3197" s="63">
        <v>0</v>
      </c>
      <c r="AG3197" s="63">
        <v>0</v>
      </c>
      <c r="AH3197" s="63">
        <v>0</v>
      </c>
      <c r="AI3197" s="63">
        <v>0</v>
      </c>
      <c r="AJ3197" s="63">
        <v>0</v>
      </c>
      <c r="AK3197" s="63">
        <v>0</v>
      </c>
      <c r="AL3197" s="63">
        <v>0</v>
      </c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BA3197" s="5">
        <f>IF(Q3197&gt;0,RANK(Q3197,(N3197:P3197,Q3197:AE3197)),0)</f>
        <v>3</v>
      </c>
      <c r="BB3197" s="5">
        <f>IF(R3197&gt;0,RANK(R3197,(N3197:P3197,Q3197:AE3197)),0)</f>
        <v>0</v>
      </c>
      <c r="BC3197" s="5">
        <f>IF(T3197&gt;0,RANK(T3197,(N3197:P3197,Q3197:AE3197)),0)</f>
        <v>0</v>
      </c>
      <c r="BD3197" s="5">
        <f>IF(S3197&gt;0,RANK(S3197,(N3197:P3197,Q3197:AE3197)),0)</f>
        <v>4</v>
      </c>
      <c r="BE3197" s="2">
        <f t="shared" si="1229"/>
        <v>1.210565408321497E-2</v>
      </c>
      <c r="BF3197" s="2">
        <f t="shared" si="1230"/>
        <v>0</v>
      </c>
      <c r="BG3197" s="2">
        <f t="shared" si="1231"/>
        <v>0</v>
      </c>
      <c r="BH3197" s="2">
        <f t="shared" si="1232"/>
        <v>1.967657445172724E-3</v>
      </c>
      <c r="BJ3197" t="s">
        <v>351</v>
      </c>
      <c r="BK3197" t="s">
        <v>3000</v>
      </c>
      <c r="BL3197" s="63">
        <v>7</v>
      </c>
      <c r="BN3197" s="112">
        <v>55</v>
      </c>
      <c r="BO3197" s="114">
        <v>73</v>
      </c>
      <c r="BP3197" s="118">
        <f t="shared" si="1223"/>
        <v>55073</v>
      </c>
      <c r="BQ3197" s="118">
        <f t="shared" si="1222"/>
        <v>55073</v>
      </c>
      <c r="BR3197" s="5" t="s">
        <v>3151</v>
      </c>
      <c r="CS3197" s="63"/>
      <c r="CT3197" s="63"/>
      <c r="CU3197" s="63"/>
      <c r="CV3197" s="63"/>
      <c r="CW3197" s="63"/>
      <c r="CX3197" s="63"/>
      <c r="CY3197" s="63"/>
      <c r="CZ3197" s="63"/>
      <c r="DA3197" s="63"/>
      <c r="DB3197" s="63"/>
      <c r="DC3197" s="63"/>
      <c r="DD3197" s="63"/>
      <c r="DE3197" s="63"/>
      <c r="DF3197" s="63"/>
      <c r="DG3197" s="63"/>
      <c r="DH3197" s="63"/>
      <c r="DI3197" s="63"/>
      <c r="DJ3197" s="63"/>
      <c r="DK3197" s="63"/>
      <c r="DL3197" s="63"/>
      <c r="DM3197" s="63"/>
      <c r="DN3197" s="63"/>
      <c r="DO3197" s="63"/>
      <c r="DP3197" s="63"/>
      <c r="DQ3197" s="63"/>
      <c r="DR3197" s="63"/>
      <c r="DS3197" s="63"/>
      <c r="DU3197" s="63"/>
      <c r="DV3197" s="63"/>
      <c r="DW3197" s="63"/>
      <c r="DX3197" s="63"/>
    </row>
    <row r="3198" spans="1:128" ht="15" hidden="1" customHeight="1" outlineLevel="1">
      <c r="A3198" t="s">
        <v>332</v>
      </c>
      <c r="B3198" t="s">
        <v>3000</v>
      </c>
      <c r="C3198" s="1">
        <f t="shared" si="1224"/>
        <v>22959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0</v>
      </c>
      <c r="G3198" s="129">
        <f t="shared" si="1210"/>
        <v>7940</v>
      </c>
      <c r="H3198" s="134">
        <f t="shared" si="1211"/>
        <v>0.34583387778213337</v>
      </c>
      <c r="I3198" s="2"/>
      <c r="J3198" s="2">
        <f t="shared" si="1225"/>
        <v>0.32070212117252495</v>
      </c>
      <c r="K3198" s="2">
        <f t="shared" si="1226"/>
        <v>0.66653599895465832</v>
      </c>
      <c r="L3198" s="2">
        <f t="shared" si="1227"/>
        <v>0</v>
      </c>
      <c r="M3198" s="2">
        <f t="shared" si="1228"/>
        <v>1.2761879872816739E-2</v>
      </c>
      <c r="N3198" s="63">
        <v>7363</v>
      </c>
      <c r="O3198" s="63">
        <v>15303</v>
      </c>
      <c r="P3198" s="63">
        <v>0</v>
      </c>
      <c r="Q3198" s="63">
        <v>229</v>
      </c>
      <c r="R3198" s="63">
        <v>0</v>
      </c>
      <c r="S3198" s="63">
        <v>32</v>
      </c>
      <c r="T3198" s="63">
        <v>0</v>
      </c>
      <c r="U3198" s="63">
        <v>0</v>
      </c>
      <c r="V3198" s="63">
        <v>0</v>
      </c>
      <c r="W3198" s="63">
        <v>0</v>
      </c>
      <c r="X3198" s="63">
        <v>0</v>
      </c>
      <c r="Y3198" s="63">
        <v>0</v>
      </c>
      <c r="Z3198" s="63">
        <v>32</v>
      </c>
      <c r="AA3198" s="63">
        <v>0</v>
      </c>
      <c r="AB3198" s="63">
        <v>0</v>
      </c>
      <c r="AC3198" s="63">
        <v>0</v>
      </c>
      <c r="AD3198" s="63">
        <v>0</v>
      </c>
      <c r="AE3198" s="63">
        <v>0</v>
      </c>
      <c r="AF3198" s="63">
        <v>0</v>
      </c>
      <c r="AG3198" s="63">
        <v>0</v>
      </c>
      <c r="AH3198" s="63">
        <v>0</v>
      </c>
      <c r="AI3198" s="63">
        <v>0</v>
      </c>
      <c r="AJ3198" s="63">
        <v>0</v>
      </c>
      <c r="AK3198" s="63">
        <v>0</v>
      </c>
      <c r="AL3198" s="63">
        <v>0</v>
      </c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BA3198" s="5">
        <f>IF(Q3198&gt;0,RANK(Q3198,(N3198:P3198,Q3198:AE3198)),0)</f>
        <v>3</v>
      </c>
      <c r="BB3198" s="5">
        <f>IF(R3198&gt;0,RANK(R3198,(N3198:P3198,Q3198:AE3198)),0)</f>
        <v>0</v>
      </c>
      <c r="BC3198" s="5">
        <f>IF(T3198&gt;0,RANK(T3198,(N3198:P3198,Q3198:AE3198)),0)</f>
        <v>0</v>
      </c>
      <c r="BD3198" s="5">
        <f>IF(S3198&gt;0,RANK(S3198,(N3198:P3198,Q3198:AE3198)),0)</f>
        <v>4</v>
      </c>
      <c r="BE3198" s="2">
        <f t="shared" si="1229"/>
        <v>9.9743020166383548E-3</v>
      </c>
      <c r="BF3198" s="2">
        <f t="shared" si="1230"/>
        <v>0</v>
      </c>
      <c r="BG3198" s="2">
        <f t="shared" si="1231"/>
        <v>0</v>
      </c>
      <c r="BH3198" s="2">
        <f t="shared" si="1232"/>
        <v>1.3937889280892025E-3</v>
      </c>
      <c r="BJ3198" t="s">
        <v>332</v>
      </c>
      <c r="BK3198" t="s">
        <v>3000</v>
      </c>
      <c r="BL3198" s="63">
        <v>8</v>
      </c>
      <c r="BN3198" s="112">
        <v>55</v>
      </c>
      <c r="BO3198" s="114">
        <v>75</v>
      </c>
      <c r="BP3198" s="118">
        <f t="shared" si="1223"/>
        <v>55075</v>
      </c>
      <c r="BQ3198" s="118">
        <f t="shared" si="1222"/>
        <v>55075</v>
      </c>
      <c r="BR3198" s="5" t="s">
        <v>3151</v>
      </c>
      <c r="CS3198" s="63"/>
      <c r="CT3198" s="63"/>
      <c r="CU3198" s="63"/>
      <c r="CV3198" s="63"/>
      <c r="CW3198" s="63"/>
      <c r="CX3198" s="63"/>
      <c r="CY3198" s="63"/>
      <c r="CZ3198" s="63"/>
      <c r="DA3198" s="63"/>
      <c r="DB3198" s="63"/>
      <c r="DC3198" s="63"/>
      <c r="DD3198" s="63"/>
      <c r="DE3198" s="63"/>
      <c r="DF3198" s="63"/>
      <c r="DG3198" s="63"/>
      <c r="DH3198" s="63"/>
      <c r="DI3198" s="63"/>
      <c r="DJ3198" s="63"/>
      <c r="DK3198" s="63"/>
      <c r="DL3198" s="63"/>
      <c r="DM3198" s="63"/>
      <c r="DN3198" s="63"/>
      <c r="DO3198" s="63"/>
      <c r="DP3198" s="63"/>
      <c r="DQ3198" s="63"/>
      <c r="DR3198" s="63"/>
      <c r="DS3198" s="63"/>
      <c r="DU3198" s="63"/>
      <c r="DV3198" s="63"/>
      <c r="DW3198" s="63"/>
      <c r="DX3198" s="63"/>
    </row>
    <row r="3199" spans="1:128" ht="15" hidden="1" customHeight="1" outlineLevel="1">
      <c r="A3199" t="s">
        <v>514</v>
      </c>
      <c r="B3199" t="s">
        <v>3000</v>
      </c>
      <c r="C3199" s="1">
        <f t="shared" si="1224"/>
        <v>9063</v>
      </c>
      <c r="D3199" s="5">
        <f>IF(N3199&gt;0, RANK(N3199,(N3199:P3199,Q3199:AE3199)),0)</f>
        <v>2</v>
      </c>
      <c r="E3199" s="5">
        <f>IF(O3199&gt;0,RANK(O3199,(N3199:P3199,Q3199:AE3199)),0)</f>
        <v>1</v>
      </c>
      <c r="F3199" s="5">
        <f>IF(P3199&gt;0,RANK(P3199,(N3199:P3199,Q3199:AE3199)),0)</f>
        <v>0</v>
      </c>
      <c r="G3199" s="129">
        <f t="shared" si="1210"/>
        <v>2480</v>
      </c>
      <c r="H3199" s="134">
        <f t="shared" si="1211"/>
        <v>0.27364007503034316</v>
      </c>
      <c r="I3199" s="2"/>
      <c r="J3199" s="2">
        <f t="shared" si="1225"/>
        <v>0.35738717863841996</v>
      </c>
      <c r="K3199" s="2">
        <f t="shared" si="1226"/>
        <v>0.63102725366876311</v>
      </c>
      <c r="L3199" s="2">
        <f t="shared" si="1227"/>
        <v>0</v>
      </c>
      <c r="M3199" s="2">
        <f t="shared" si="1228"/>
        <v>1.1585567692816934E-2</v>
      </c>
      <c r="N3199" s="63">
        <v>3239</v>
      </c>
      <c r="O3199" s="63">
        <v>5719</v>
      </c>
      <c r="P3199" s="63">
        <v>0</v>
      </c>
      <c r="Q3199" s="63">
        <v>78</v>
      </c>
      <c r="R3199" s="63">
        <v>0</v>
      </c>
      <c r="S3199" s="63">
        <v>10</v>
      </c>
      <c r="T3199" s="63">
        <v>0</v>
      </c>
      <c r="U3199" s="63">
        <v>0</v>
      </c>
      <c r="V3199" s="63">
        <v>0</v>
      </c>
      <c r="W3199" s="63">
        <v>13</v>
      </c>
      <c r="X3199" s="63">
        <v>0</v>
      </c>
      <c r="Y3199" s="63">
        <v>0</v>
      </c>
      <c r="Z3199" s="63">
        <v>4</v>
      </c>
      <c r="AA3199" s="63">
        <v>0</v>
      </c>
      <c r="AB3199" s="63">
        <v>0</v>
      </c>
      <c r="AC3199" s="63">
        <v>0</v>
      </c>
      <c r="AD3199" s="63">
        <v>0</v>
      </c>
      <c r="AE3199" s="63">
        <v>0</v>
      </c>
      <c r="AF3199" s="63">
        <v>0</v>
      </c>
      <c r="AG3199" s="63">
        <v>0</v>
      </c>
      <c r="AH3199" s="63">
        <v>0</v>
      </c>
      <c r="AI3199" s="63">
        <v>0</v>
      </c>
      <c r="AJ3199" s="63">
        <v>0</v>
      </c>
      <c r="AK3199" s="63">
        <v>0</v>
      </c>
      <c r="AL3199" s="63">
        <v>0</v>
      </c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BA3199" s="5">
        <f>IF(Q3199&gt;0,RANK(Q3199,(N3199:P3199,Q3199:AE3199)),0)</f>
        <v>3</v>
      </c>
      <c r="BB3199" s="5">
        <f>IF(R3199&gt;0,RANK(R3199,(N3199:P3199,Q3199:AE3199)),0)</f>
        <v>0</v>
      </c>
      <c r="BC3199" s="5">
        <f>IF(T3199&gt;0,RANK(T3199,(N3199:P3199,Q3199:AE3199)),0)</f>
        <v>0</v>
      </c>
      <c r="BD3199" s="5">
        <f>IF(S3199&gt;0,RANK(S3199,(N3199:P3199,Q3199:AE3199)),0)</f>
        <v>5</v>
      </c>
      <c r="BE3199" s="2">
        <f t="shared" si="1229"/>
        <v>8.6064217146640185E-3</v>
      </c>
      <c r="BF3199" s="2">
        <f t="shared" si="1230"/>
        <v>0</v>
      </c>
      <c r="BG3199" s="2">
        <f t="shared" si="1231"/>
        <v>0</v>
      </c>
      <c r="BH3199" s="2">
        <f t="shared" si="1232"/>
        <v>1.1033873993158997E-3</v>
      </c>
      <c r="BJ3199" t="s">
        <v>514</v>
      </c>
      <c r="BK3199" t="s">
        <v>3000</v>
      </c>
      <c r="BL3199" s="63">
        <v>6</v>
      </c>
      <c r="BN3199" s="112">
        <v>55</v>
      </c>
      <c r="BO3199" s="114">
        <v>77</v>
      </c>
      <c r="BP3199" s="118">
        <f t="shared" si="1223"/>
        <v>55077</v>
      </c>
      <c r="BQ3199" s="118">
        <f t="shared" si="1222"/>
        <v>55077</v>
      </c>
      <c r="BR3199" s="5" t="s">
        <v>3151</v>
      </c>
      <c r="CS3199" s="63"/>
      <c r="CT3199" s="63"/>
      <c r="CU3199" s="63"/>
      <c r="CV3199" s="63"/>
      <c r="CW3199" s="63"/>
      <c r="CX3199" s="63"/>
      <c r="CY3199" s="63"/>
      <c r="CZ3199" s="63"/>
      <c r="DA3199" s="63"/>
      <c r="DB3199" s="63"/>
      <c r="DC3199" s="63"/>
      <c r="DD3199" s="63"/>
      <c r="DE3199" s="63"/>
      <c r="DF3199" s="63"/>
      <c r="DG3199" s="63"/>
      <c r="DH3199" s="63"/>
      <c r="DI3199" s="63"/>
      <c r="DJ3199" s="63"/>
      <c r="DK3199" s="63"/>
      <c r="DL3199" s="63"/>
      <c r="DM3199" s="63"/>
      <c r="DN3199" s="63"/>
      <c r="DO3199" s="63"/>
      <c r="DP3199" s="63"/>
      <c r="DQ3199" s="63"/>
      <c r="DR3199" s="63"/>
      <c r="DS3199" s="63"/>
      <c r="DU3199" s="63"/>
      <c r="DV3199" s="63"/>
      <c r="DW3199" s="63"/>
      <c r="DX3199" s="63"/>
    </row>
    <row r="3200" spans="1:128" ht="15" hidden="1" customHeight="1" outlineLevel="1">
      <c r="A3200" t="s">
        <v>2382</v>
      </c>
      <c r="B3200" t="s">
        <v>3000</v>
      </c>
      <c r="C3200" s="1">
        <f t="shared" si="1224"/>
        <v>1585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29">
        <f t="shared" si="1210"/>
        <v>1025</v>
      </c>
      <c r="H3200" s="134">
        <f t="shared" si="1211"/>
        <v>0.64668769716088326</v>
      </c>
      <c r="I3200" s="2"/>
      <c r="J3200" s="2">
        <f t="shared" si="1225"/>
        <v>0.82208201892744481</v>
      </c>
      <c r="K3200" s="2">
        <f t="shared" si="1226"/>
        <v>0.1753943217665615</v>
      </c>
      <c r="L3200" s="2">
        <f t="shared" si="1227"/>
        <v>0</v>
      </c>
      <c r="M3200" s="2">
        <f t="shared" si="1228"/>
        <v>2.5236593059936863E-3</v>
      </c>
      <c r="N3200" s="63">
        <v>1303</v>
      </c>
      <c r="O3200" s="63">
        <v>278</v>
      </c>
      <c r="P3200" s="63">
        <v>0</v>
      </c>
      <c r="Q3200" s="63">
        <v>2</v>
      </c>
      <c r="R3200" s="63">
        <v>0</v>
      </c>
      <c r="S3200" s="63">
        <v>2</v>
      </c>
      <c r="T3200" s="63">
        <v>0</v>
      </c>
      <c r="U3200" s="63">
        <v>0</v>
      </c>
      <c r="V3200" s="63">
        <v>0</v>
      </c>
      <c r="W3200" s="63">
        <v>0</v>
      </c>
      <c r="X3200" s="63">
        <v>0</v>
      </c>
      <c r="Y3200" s="63">
        <v>0</v>
      </c>
      <c r="Z3200" s="63">
        <v>0</v>
      </c>
      <c r="AA3200" s="63">
        <v>0</v>
      </c>
      <c r="AB3200" s="63">
        <v>0</v>
      </c>
      <c r="AC3200" s="63">
        <v>0</v>
      </c>
      <c r="AD3200" s="63">
        <v>0</v>
      </c>
      <c r="AE3200" s="63">
        <v>0</v>
      </c>
      <c r="AF3200" s="63">
        <v>0</v>
      </c>
      <c r="AG3200" s="63">
        <v>0</v>
      </c>
      <c r="AH3200" s="63">
        <v>0</v>
      </c>
      <c r="AI3200" s="63">
        <v>0</v>
      </c>
      <c r="AJ3200" s="63">
        <v>0</v>
      </c>
      <c r="AK3200" s="63">
        <v>0</v>
      </c>
      <c r="AL3200" s="63">
        <v>0</v>
      </c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BA3200" s="5">
        <f>IF(Q3200&gt;0,RANK(Q3200,(N3200:P3200,Q3200:AE3200)),0)</f>
        <v>3</v>
      </c>
      <c r="BB3200" s="5">
        <f>IF(R3200&gt;0,RANK(R3200,(N3200:P3200,Q3200:AE3200)),0)</f>
        <v>0</v>
      </c>
      <c r="BC3200" s="5">
        <f>IF(T3200&gt;0,RANK(T3200,(N3200:P3200,Q3200:AE3200)),0)</f>
        <v>0</v>
      </c>
      <c r="BD3200" s="5">
        <f>IF(S3200&gt;0,RANK(S3200,(N3200:P3200,Q3200:AE3200)),0)</f>
        <v>3</v>
      </c>
      <c r="BE3200" s="2">
        <f t="shared" si="1229"/>
        <v>1.2618296529968455E-3</v>
      </c>
      <c r="BF3200" s="2">
        <f t="shared" si="1230"/>
        <v>0</v>
      </c>
      <c r="BG3200" s="2">
        <f t="shared" si="1231"/>
        <v>0</v>
      </c>
      <c r="BH3200" s="2">
        <f t="shared" si="1232"/>
        <v>1.2618296529968455E-3</v>
      </c>
      <c r="BJ3200" t="s">
        <v>2382</v>
      </c>
      <c r="BK3200" t="s">
        <v>3000</v>
      </c>
      <c r="BL3200" s="63">
        <v>8</v>
      </c>
      <c r="BN3200" s="112">
        <v>55</v>
      </c>
      <c r="BO3200" s="114">
        <v>78</v>
      </c>
      <c r="BP3200" s="118">
        <f t="shared" si="1223"/>
        <v>55078</v>
      </c>
      <c r="BQ3200" s="118">
        <f t="shared" si="1222"/>
        <v>55078</v>
      </c>
      <c r="BR3200" s="5" t="s">
        <v>3151</v>
      </c>
      <c r="CS3200" s="63"/>
      <c r="CT3200" s="63"/>
      <c r="CU3200" s="63"/>
      <c r="CV3200" s="63"/>
      <c r="CW3200" s="63"/>
      <c r="CX3200" s="63"/>
      <c r="CY3200" s="63"/>
      <c r="CZ3200" s="63"/>
      <c r="DA3200" s="63"/>
      <c r="DB3200" s="63"/>
      <c r="DC3200" s="63"/>
      <c r="DD3200" s="63"/>
      <c r="DE3200" s="63"/>
      <c r="DF3200" s="63"/>
      <c r="DG3200" s="63"/>
      <c r="DH3200" s="63"/>
      <c r="DI3200" s="63"/>
      <c r="DJ3200" s="63"/>
      <c r="DK3200" s="63"/>
      <c r="DL3200" s="63"/>
      <c r="DM3200" s="63"/>
      <c r="DN3200" s="63"/>
      <c r="DO3200" s="63"/>
      <c r="DP3200" s="63"/>
      <c r="DQ3200" s="63"/>
      <c r="DR3200" s="63"/>
      <c r="DS3200" s="63"/>
      <c r="DU3200" s="63"/>
      <c r="DV3200" s="63"/>
      <c r="DW3200" s="63"/>
      <c r="DX3200" s="63"/>
    </row>
    <row r="3201" spans="1:128" ht="15" hidden="1" customHeight="1" outlineLevel="1">
      <c r="A3201" t="s">
        <v>2137</v>
      </c>
      <c r="B3201" t="s">
        <v>3000</v>
      </c>
      <c r="C3201" s="1">
        <f t="shared" si="1224"/>
        <v>458935</v>
      </c>
      <c r="D3201" s="5">
        <f>IF(N3201&gt;0, RANK(N3201,(N3201:P3201,Q3201:AE3201)),0)</f>
        <v>1</v>
      </c>
      <c r="E3201" s="5">
        <f>IF(O3201&gt;0,RANK(O3201,(N3201:P3201,Q3201:AE3201)),0)</f>
        <v>2</v>
      </c>
      <c r="F3201" s="5">
        <f>IF(P3201&gt;0,RANK(P3201,(N3201:P3201,Q3201:AE3201)),0)</f>
        <v>0</v>
      </c>
      <c r="G3201" s="129">
        <f t="shared" si="1210"/>
        <v>182896</v>
      </c>
      <c r="H3201" s="134">
        <f t="shared" si="1211"/>
        <v>0.39852266660856112</v>
      </c>
      <c r="I3201" s="2"/>
      <c r="J3201" s="2">
        <f t="shared" si="1225"/>
        <v>0.69127654242975589</v>
      </c>
      <c r="K3201" s="2">
        <f t="shared" si="1226"/>
        <v>0.29275387582119472</v>
      </c>
      <c r="L3201" s="2">
        <f t="shared" si="1227"/>
        <v>0</v>
      </c>
      <c r="M3201" s="2">
        <f t="shared" si="1228"/>
        <v>1.5969581749049389E-2</v>
      </c>
      <c r="N3201" s="63">
        <v>317251</v>
      </c>
      <c r="O3201" s="63">
        <v>134355</v>
      </c>
      <c r="P3201" s="63">
        <v>0</v>
      </c>
      <c r="Q3201" s="63">
        <v>4339</v>
      </c>
      <c r="R3201" s="63">
        <v>0</v>
      </c>
      <c r="S3201" s="63">
        <v>623</v>
      </c>
      <c r="T3201" s="63">
        <v>0</v>
      </c>
      <c r="U3201" s="63">
        <v>0</v>
      </c>
      <c r="V3201" s="63">
        <v>0</v>
      </c>
      <c r="W3201" s="63">
        <v>1617</v>
      </c>
      <c r="X3201" s="63">
        <v>0</v>
      </c>
      <c r="Y3201" s="63">
        <v>0</v>
      </c>
      <c r="Z3201" s="63">
        <v>750</v>
      </c>
      <c r="AA3201" s="63">
        <v>0</v>
      </c>
      <c r="AB3201" s="63">
        <v>0</v>
      </c>
      <c r="AC3201" s="63">
        <v>0</v>
      </c>
      <c r="AD3201" s="63">
        <v>0</v>
      </c>
      <c r="AE3201" s="63">
        <v>0</v>
      </c>
      <c r="AF3201" s="63">
        <v>0</v>
      </c>
      <c r="AG3201" s="63">
        <v>0</v>
      </c>
      <c r="AH3201" s="63">
        <v>0</v>
      </c>
      <c r="AI3201" s="63">
        <v>0</v>
      </c>
      <c r="AJ3201" s="63">
        <v>0</v>
      </c>
      <c r="AK3201" s="63">
        <v>0</v>
      </c>
      <c r="AL3201" s="63">
        <v>0</v>
      </c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BA3201" s="5">
        <f>IF(Q3201&gt;0,RANK(Q3201,(N3201:P3201,Q3201:AE3201)),0)</f>
        <v>3</v>
      </c>
      <c r="BB3201" s="5">
        <f>IF(R3201&gt;0,RANK(R3201,(N3201:P3201,Q3201:AE3201)),0)</f>
        <v>0</v>
      </c>
      <c r="BC3201" s="5">
        <f>IF(T3201&gt;0,RANK(T3201,(N3201:P3201,Q3201:AE3201)),0)</f>
        <v>0</v>
      </c>
      <c r="BD3201" s="5">
        <f>IF(S3201&gt;0,RANK(S3201,(N3201:P3201,Q3201:AE3201)),0)</f>
        <v>6</v>
      </c>
      <c r="BE3201" s="2">
        <f t="shared" si="1229"/>
        <v>9.4544979136479031E-3</v>
      </c>
      <c r="BF3201" s="2">
        <f t="shared" si="1230"/>
        <v>0</v>
      </c>
      <c r="BG3201" s="2">
        <f t="shared" si="1231"/>
        <v>0</v>
      </c>
      <c r="BH3201" s="2">
        <f t="shared" si="1232"/>
        <v>1.3574907121923583E-3</v>
      </c>
      <c r="BJ3201" t="s">
        <v>2137</v>
      </c>
      <c r="BK3201" t="s">
        <v>3000</v>
      </c>
      <c r="BL3201" s="63"/>
      <c r="BN3201" s="112">
        <v>55</v>
      </c>
      <c r="BO3201" s="114">
        <v>79</v>
      </c>
      <c r="BP3201" s="118">
        <f t="shared" si="1223"/>
        <v>55079</v>
      </c>
      <c r="BQ3201" s="118">
        <f t="shared" si="1222"/>
        <v>55079</v>
      </c>
      <c r="BR3201" s="5" t="s">
        <v>3151</v>
      </c>
      <c r="CS3201" s="63"/>
      <c r="CT3201" s="63"/>
      <c r="CU3201" s="63"/>
      <c r="CV3201" s="63"/>
      <c r="CW3201" s="63"/>
      <c r="CX3201" s="63"/>
      <c r="CY3201" s="63"/>
      <c r="CZ3201" s="63"/>
      <c r="DA3201" s="63"/>
      <c r="DB3201" s="63"/>
      <c r="DC3201" s="63"/>
      <c r="DD3201" s="63"/>
      <c r="DE3201" s="63"/>
      <c r="DF3201" s="63"/>
      <c r="DG3201" s="63"/>
      <c r="DH3201" s="63"/>
      <c r="DI3201" s="63"/>
      <c r="DJ3201" s="63"/>
      <c r="DK3201" s="63"/>
      <c r="DL3201" s="63"/>
      <c r="DM3201" s="63"/>
      <c r="DN3201" s="63"/>
      <c r="DO3201" s="63"/>
      <c r="DP3201" s="63"/>
      <c r="DQ3201" s="63"/>
      <c r="DR3201" s="63"/>
      <c r="DS3201" s="63"/>
      <c r="DU3201" s="63"/>
      <c r="DV3201" s="63"/>
      <c r="DW3201" s="63"/>
      <c r="DX3201" s="63"/>
    </row>
    <row r="3202" spans="1:128" ht="15" hidden="1" customHeight="1" outlineLevel="1">
      <c r="A3202" t="s">
        <v>643</v>
      </c>
      <c r="B3202" t="s">
        <v>3000</v>
      </c>
      <c r="C3202" s="1">
        <f t="shared" si="1224"/>
        <v>22604</v>
      </c>
      <c r="D3202" s="5">
        <f>IF(N3202&gt;0, RANK(N3202,(N3202:P3202,Q3202:AE3202)),0)</f>
        <v>2</v>
      </c>
      <c r="E3202" s="5">
        <f>IF(O3202&gt;0,RANK(O3202,(N3202:P3202,Q3202:AE3202)),0)</f>
        <v>1</v>
      </c>
      <c r="F3202" s="5">
        <f>IF(P3202&gt;0,RANK(P3202,(N3202:P3202,Q3202:AE3202)),0)</f>
        <v>0</v>
      </c>
      <c r="G3202" s="129">
        <f t="shared" si="1210"/>
        <v>5343</v>
      </c>
      <c r="H3202" s="134">
        <f t="shared" si="1211"/>
        <v>0.23637409308087065</v>
      </c>
      <c r="I3202" s="2"/>
      <c r="J3202" s="2">
        <f t="shared" si="1225"/>
        <v>0.37303132188993099</v>
      </c>
      <c r="K3202" s="2">
        <f t="shared" si="1226"/>
        <v>0.60940541497080158</v>
      </c>
      <c r="L3202" s="2">
        <f t="shared" si="1227"/>
        <v>0</v>
      </c>
      <c r="M3202" s="2">
        <f t="shared" si="1228"/>
        <v>1.7563263139267371E-2</v>
      </c>
      <c r="N3202" s="63">
        <v>8432</v>
      </c>
      <c r="O3202" s="63">
        <v>13775</v>
      </c>
      <c r="P3202" s="63">
        <v>0</v>
      </c>
      <c r="Q3202" s="63">
        <v>257</v>
      </c>
      <c r="R3202" s="63">
        <v>0</v>
      </c>
      <c r="S3202" s="63">
        <v>66</v>
      </c>
      <c r="T3202" s="63">
        <v>0</v>
      </c>
      <c r="U3202" s="63">
        <v>0</v>
      </c>
      <c r="V3202" s="63">
        <v>0</v>
      </c>
      <c r="W3202" s="63">
        <v>44</v>
      </c>
      <c r="X3202" s="63">
        <v>0</v>
      </c>
      <c r="Y3202" s="63">
        <v>0</v>
      </c>
      <c r="Z3202" s="63">
        <v>30</v>
      </c>
      <c r="AA3202" s="63">
        <v>0</v>
      </c>
      <c r="AB3202" s="63">
        <v>0</v>
      </c>
      <c r="AC3202" s="63">
        <v>0</v>
      </c>
      <c r="AD3202" s="63">
        <v>0</v>
      </c>
      <c r="AE3202" s="63">
        <v>0</v>
      </c>
      <c r="AF3202" s="63">
        <v>0</v>
      </c>
      <c r="AG3202" s="63">
        <v>0</v>
      </c>
      <c r="AH3202" s="63">
        <v>0</v>
      </c>
      <c r="AI3202" s="63">
        <v>0</v>
      </c>
      <c r="AJ3202" s="63">
        <v>0</v>
      </c>
      <c r="AK3202" s="63">
        <v>0</v>
      </c>
      <c r="AL3202" s="63">
        <v>0</v>
      </c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BA3202" s="5">
        <f>IF(Q3202&gt;0,RANK(Q3202,(N3202:P3202,Q3202:AE3202)),0)</f>
        <v>3</v>
      </c>
      <c r="BB3202" s="5">
        <f>IF(R3202&gt;0,RANK(R3202,(N3202:P3202,Q3202:AE3202)),0)</f>
        <v>0</v>
      </c>
      <c r="BC3202" s="5">
        <f>IF(T3202&gt;0,RANK(T3202,(N3202:P3202,Q3202:AE3202)),0)</f>
        <v>0</v>
      </c>
      <c r="BD3202" s="5">
        <f>IF(S3202&gt;0,RANK(S3202,(N3202:P3202,Q3202:AE3202)),0)</f>
        <v>4</v>
      </c>
      <c r="BE3202" s="2">
        <f t="shared" si="1229"/>
        <v>1.1369669085117677E-2</v>
      </c>
      <c r="BF3202" s="2">
        <f t="shared" si="1230"/>
        <v>0</v>
      </c>
      <c r="BG3202" s="2">
        <f t="shared" si="1231"/>
        <v>0</v>
      </c>
      <c r="BH3202" s="2">
        <f t="shared" si="1232"/>
        <v>2.9198371969562909E-3</v>
      </c>
      <c r="BJ3202" t="s">
        <v>643</v>
      </c>
      <c r="BK3202" t="s">
        <v>3000</v>
      </c>
      <c r="BL3202" s="63"/>
      <c r="BN3202" s="112">
        <v>55</v>
      </c>
      <c r="BO3202" s="114">
        <v>81</v>
      </c>
      <c r="BP3202" s="118">
        <f t="shared" si="1223"/>
        <v>55081</v>
      </c>
      <c r="BQ3202" s="118">
        <f t="shared" si="1222"/>
        <v>55081</v>
      </c>
      <c r="BR3202" s="5" t="s">
        <v>3151</v>
      </c>
      <c r="CS3202" s="63"/>
      <c r="CT3202" s="63"/>
      <c r="CU3202" s="63"/>
      <c r="CV3202" s="63"/>
      <c r="CW3202" s="63"/>
      <c r="CX3202" s="63"/>
      <c r="CY3202" s="63"/>
      <c r="CZ3202" s="63"/>
      <c r="DA3202" s="63"/>
      <c r="DB3202" s="63"/>
      <c r="DC3202" s="63"/>
      <c r="DD3202" s="63"/>
      <c r="DE3202" s="63"/>
      <c r="DF3202" s="63"/>
      <c r="DG3202" s="63"/>
      <c r="DH3202" s="63"/>
      <c r="DI3202" s="63"/>
      <c r="DJ3202" s="63"/>
      <c r="DK3202" s="63"/>
      <c r="DL3202" s="63"/>
      <c r="DM3202" s="63"/>
      <c r="DN3202" s="63"/>
      <c r="DO3202" s="63"/>
      <c r="DP3202" s="63"/>
      <c r="DQ3202" s="63"/>
      <c r="DR3202" s="63"/>
      <c r="DS3202" s="63"/>
      <c r="DU3202" s="63"/>
      <c r="DV3202" s="63"/>
      <c r="DW3202" s="63"/>
      <c r="DX3202" s="63"/>
    </row>
    <row r="3203" spans="1:128" ht="15" hidden="1" customHeight="1" outlineLevel="1">
      <c r="A3203" t="s">
        <v>749</v>
      </c>
      <c r="B3203" t="s">
        <v>3000</v>
      </c>
      <c r="C3203" s="1">
        <f t="shared" si="1224"/>
        <v>23214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0</v>
      </c>
      <c r="G3203" s="129">
        <f t="shared" si="1210"/>
        <v>9511</v>
      </c>
      <c r="H3203" s="134">
        <f t="shared" si="1211"/>
        <v>0.40970965796502112</v>
      </c>
      <c r="I3203" s="2"/>
      <c r="J3203" s="2">
        <f t="shared" si="1225"/>
        <v>0.28926509864736799</v>
      </c>
      <c r="K3203" s="2">
        <f t="shared" si="1226"/>
        <v>0.69897475661238906</v>
      </c>
      <c r="L3203" s="2">
        <f t="shared" si="1227"/>
        <v>0</v>
      </c>
      <c r="M3203" s="2">
        <f t="shared" si="1228"/>
        <v>1.1760144740243006E-2</v>
      </c>
      <c r="N3203" s="63">
        <v>6715</v>
      </c>
      <c r="O3203" s="63">
        <v>16226</v>
      </c>
      <c r="P3203" s="63">
        <v>0</v>
      </c>
      <c r="Q3203" s="63">
        <v>210</v>
      </c>
      <c r="R3203" s="63">
        <v>0</v>
      </c>
      <c r="S3203" s="63">
        <v>40</v>
      </c>
      <c r="T3203" s="63">
        <v>0</v>
      </c>
      <c r="U3203" s="63">
        <v>0</v>
      </c>
      <c r="V3203" s="63">
        <v>0</v>
      </c>
      <c r="W3203" s="63">
        <v>3</v>
      </c>
      <c r="X3203" s="63">
        <v>0</v>
      </c>
      <c r="Y3203" s="63">
        <v>0</v>
      </c>
      <c r="Z3203" s="63">
        <v>20</v>
      </c>
      <c r="AA3203" s="63">
        <v>0</v>
      </c>
      <c r="AB3203" s="63">
        <v>0</v>
      </c>
      <c r="AC3203" s="63">
        <v>0</v>
      </c>
      <c r="AD3203" s="63">
        <v>0</v>
      </c>
      <c r="AE3203" s="63">
        <v>0</v>
      </c>
      <c r="AF3203" s="63">
        <v>0</v>
      </c>
      <c r="AG3203" s="63">
        <v>0</v>
      </c>
      <c r="AH3203" s="63">
        <v>0</v>
      </c>
      <c r="AI3203" s="63">
        <v>0</v>
      </c>
      <c r="AJ3203" s="63">
        <v>0</v>
      </c>
      <c r="AK3203" s="63">
        <v>0</v>
      </c>
      <c r="AL3203" s="63">
        <v>0</v>
      </c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BA3203" s="5">
        <f>IF(Q3203&gt;0,RANK(Q3203,(N3203:P3203,Q3203:AE3203)),0)</f>
        <v>3</v>
      </c>
      <c r="BB3203" s="5">
        <f>IF(R3203&gt;0,RANK(R3203,(N3203:P3203,Q3203:AE3203)),0)</f>
        <v>0</v>
      </c>
      <c r="BC3203" s="5">
        <f>IF(T3203&gt;0,RANK(T3203,(N3203:P3203,Q3203:AE3203)),0)</f>
        <v>0</v>
      </c>
      <c r="BD3203" s="5">
        <f>IF(S3203&gt;0,RANK(S3203,(N3203:P3203,Q3203:AE3203)),0)</f>
        <v>4</v>
      </c>
      <c r="BE3203" s="2">
        <f t="shared" si="1229"/>
        <v>9.0462651848022737E-3</v>
      </c>
      <c r="BF3203" s="2">
        <f t="shared" si="1230"/>
        <v>0</v>
      </c>
      <c r="BG3203" s="2">
        <f t="shared" si="1231"/>
        <v>0</v>
      </c>
      <c r="BH3203" s="2">
        <f t="shared" si="1232"/>
        <v>1.7230981304385284E-3</v>
      </c>
      <c r="BJ3203" t="s">
        <v>749</v>
      </c>
      <c r="BK3203" t="s">
        <v>3000</v>
      </c>
      <c r="BL3203" s="63">
        <v>8</v>
      </c>
      <c r="BN3203" s="112">
        <v>55</v>
      </c>
      <c r="BO3203" s="114">
        <v>83</v>
      </c>
      <c r="BP3203" s="118">
        <f t="shared" si="1223"/>
        <v>55083</v>
      </c>
      <c r="BQ3203" s="118">
        <f t="shared" si="1222"/>
        <v>55083</v>
      </c>
      <c r="BR3203" s="5" t="s">
        <v>3151</v>
      </c>
      <c r="CS3203" s="63"/>
      <c r="CT3203" s="63"/>
      <c r="CU3203" s="63"/>
      <c r="CV3203" s="63"/>
      <c r="CW3203" s="63"/>
      <c r="CX3203" s="63"/>
      <c r="CY3203" s="63"/>
      <c r="CZ3203" s="63"/>
      <c r="DA3203" s="63"/>
      <c r="DB3203" s="63"/>
      <c r="DC3203" s="63"/>
      <c r="DD3203" s="63"/>
      <c r="DE3203" s="63"/>
      <c r="DF3203" s="63"/>
      <c r="DG3203" s="63"/>
      <c r="DH3203" s="63"/>
      <c r="DI3203" s="63"/>
      <c r="DJ3203" s="63"/>
      <c r="DK3203" s="63"/>
      <c r="DL3203" s="63"/>
      <c r="DM3203" s="63"/>
      <c r="DN3203" s="63"/>
      <c r="DO3203" s="63"/>
      <c r="DP3203" s="63"/>
      <c r="DQ3203" s="63"/>
      <c r="DR3203" s="63"/>
      <c r="DS3203" s="63"/>
      <c r="DU3203" s="63"/>
      <c r="DV3203" s="63"/>
      <c r="DW3203" s="63"/>
      <c r="DX3203" s="63"/>
    </row>
    <row r="3204" spans="1:128" ht="15" hidden="1" customHeight="1" outlineLevel="1">
      <c r="A3204" t="s">
        <v>3088</v>
      </c>
      <c r="B3204" t="s">
        <v>3000</v>
      </c>
      <c r="C3204" s="1">
        <f t="shared" si="1224"/>
        <v>24159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0</v>
      </c>
      <c r="G3204" s="129">
        <f t="shared" si="1210"/>
        <v>3566</v>
      </c>
      <c r="H3204" s="134">
        <f t="shared" si="1211"/>
        <v>0.147605447245333</v>
      </c>
      <c r="I3204" s="2"/>
      <c r="J3204" s="2">
        <f t="shared" si="1225"/>
        <v>0.41827062378409702</v>
      </c>
      <c r="K3204" s="2">
        <f t="shared" si="1226"/>
        <v>0.56587607102943005</v>
      </c>
      <c r="L3204" s="2">
        <f t="shared" si="1227"/>
        <v>0</v>
      </c>
      <c r="M3204" s="2">
        <f t="shared" si="1228"/>
        <v>1.5853305186472988E-2</v>
      </c>
      <c r="N3204" s="63">
        <v>10105</v>
      </c>
      <c r="O3204" s="63">
        <v>13671</v>
      </c>
      <c r="P3204" s="63">
        <v>0</v>
      </c>
      <c r="Q3204" s="63">
        <v>283</v>
      </c>
      <c r="R3204" s="63">
        <v>0</v>
      </c>
      <c r="S3204" s="63">
        <v>43</v>
      </c>
      <c r="T3204" s="63">
        <v>0</v>
      </c>
      <c r="U3204" s="63">
        <v>0</v>
      </c>
      <c r="V3204" s="63">
        <v>0</v>
      </c>
      <c r="W3204" s="63">
        <v>40</v>
      </c>
      <c r="X3204" s="63">
        <v>0</v>
      </c>
      <c r="Y3204" s="63">
        <v>0</v>
      </c>
      <c r="Z3204" s="63">
        <v>17</v>
      </c>
      <c r="AA3204" s="63">
        <v>0</v>
      </c>
      <c r="AB3204" s="63">
        <v>0</v>
      </c>
      <c r="AC3204" s="63">
        <v>0</v>
      </c>
      <c r="AD3204" s="63">
        <v>0</v>
      </c>
      <c r="AE3204" s="63">
        <v>0</v>
      </c>
      <c r="AF3204" s="63">
        <v>0</v>
      </c>
      <c r="AG3204" s="63">
        <v>0</v>
      </c>
      <c r="AH3204" s="63">
        <v>0</v>
      </c>
      <c r="AI3204" s="63">
        <v>0</v>
      </c>
      <c r="AJ3204" s="63">
        <v>0</v>
      </c>
      <c r="AK3204" s="63">
        <v>0</v>
      </c>
      <c r="AL3204" s="63">
        <v>0</v>
      </c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BA3204" s="5">
        <f>IF(Q3204&gt;0,RANK(Q3204,(N3204:P3204,Q3204:AE3204)),0)</f>
        <v>3</v>
      </c>
      <c r="BB3204" s="5">
        <f>IF(R3204&gt;0,RANK(R3204,(N3204:P3204,Q3204:AE3204)),0)</f>
        <v>0</v>
      </c>
      <c r="BC3204" s="5">
        <f>IF(T3204&gt;0,RANK(T3204,(N3204:P3204,Q3204:AE3204)),0)</f>
        <v>0</v>
      </c>
      <c r="BD3204" s="5">
        <f>IF(S3204&gt;0,RANK(S3204,(N3204:P3204,Q3204:AE3204)),0)</f>
        <v>4</v>
      </c>
      <c r="BE3204" s="2">
        <f t="shared" si="1229"/>
        <v>1.1714061012459125E-2</v>
      </c>
      <c r="BF3204" s="2">
        <f t="shared" si="1230"/>
        <v>0</v>
      </c>
      <c r="BG3204" s="2">
        <f t="shared" si="1231"/>
        <v>0</v>
      </c>
      <c r="BH3204" s="2">
        <f t="shared" si="1232"/>
        <v>1.7798749948259448E-3</v>
      </c>
      <c r="BJ3204" t="s">
        <v>3088</v>
      </c>
      <c r="BK3204" t="s">
        <v>3000</v>
      </c>
      <c r="BL3204" s="63">
        <v>7</v>
      </c>
      <c r="BN3204" s="112">
        <v>55</v>
      </c>
      <c r="BO3204" s="114">
        <v>85</v>
      </c>
      <c r="BP3204" s="118">
        <f t="shared" si="1223"/>
        <v>55085</v>
      </c>
      <c r="BQ3204" s="118">
        <f t="shared" si="1222"/>
        <v>55085</v>
      </c>
      <c r="BR3204" s="5" t="s">
        <v>3151</v>
      </c>
      <c r="CS3204" s="63"/>
      <c r="CT3204" s="63"/>
      <c r="CU3204" s="63"/>
      <c r="CV3204" s="63"/>
      <c r="CW3204" s="63"/>
      <c r="CX3204" s="63"/>
      <c r="CY3204" s="63"/>
      <c r="CZ3204" s="63"/>
      <c r="DA3204" s="63"/>
      <c r="DB3204" s="63"/>
      <c r="DC3204" s="63"/>
      <c r="DD3204" s="63"/>
      <c r="DE3204" s="63"/>
      <c r="DF3204" s="63"/>
      <c r="DG3204" s="63"/>
      <c r="DH3204" s="63"/>
      <c r="DI3204" s="63"/>
      <c r="DJ3204" s="63"/>
      <c r="DK3204" s="63"/>
      <c r="DL3204" s="63"/>
      <c r="DM3204" s="63"/>
      <c r="DN3204" s="63"/>
      <c r="DO3204" s="63"/>
      <c r="DP3204" s="63"/>
      <c r="DQ3204" s="63"/>
      <c r="DR3204" s="63"/>
      <c r="DS3204" s="63"/>
      <c r="DU3204" s="63"/>
      <c r="DV3204" s="63"/>
      <c r="DW3204" s="63"/>
      <c r="DX3204" s="63"/>
    </row>
    <row r="3205" spans="1:128" ht="15" hidden="1" customHeight="1" outlineLevel="1">
      <c r="A3205" t="s">
        <v>1226</v>
      </c>
      <c r="B3205" t="s">
        <v>3000</v>
      </c>
      <c r="C3205" s="1">
        <f t="shared" si="1224"/>
        <v>108223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0</v>
      </c>
      <c r="G3205" s="129">
        <f t="shared" si="1210"/>
        <v>10720</v>
      </c>
      <c r="H3205" s="134">
        <f t="shared" si="1211"/>
        <v>9.9054729586132331E-2</v>
      </c>
      <c r="I3205" s="2"/>
      <c r="J3205" s="2">
        <f t="shared" si="1225"/>
        <v>0.44037773855834711</v>
      </c>
      <c r="K3205" s="2">
        <f t="shared" si="1226"/>
        <v>0.53943246814447943</v>
      </c>
      <c r="L3205" s="2">
        <f t="shared" si="1227"/>
        <v>0</v>
      </c>
      <c r="M3205" s="2">
        <f t="shared" si="1228"/>
        <v>2.0189793297173408E-2</v>
      </c>
      <c r="N3205" s="63">
        <v>47659</v>
      </c>
      <c r="O3205" s="63">
        <v>58379</v>
      </c>
      <c r="P3205" s="63">
        <v>0</v>
      </c>
      <c r="Q3205" s="63">
        <v>1569</v>
      </c>
      <c r="R3205" s="63">
        <v>0</v>
      </c>
      <c r="S3205" s="63">
        <v>172</v>
      </c>
      <c r="T3205" s="63">
        <v>0</v>
      </c>
      <c r="U3205" s="63">
        <v>0</v>
      </c>
      <c r="V3205" s="63">
        <v>0</v>
      </c>
      <c r="W3205" s="63">
        <v>267</v>
      </c>
      <c r="X3205" s="63">
        <v>0</v>
      </c>
      <c r="Y3205" s="63">
        <v>0</v>
      </c>
      <c r="Z3205" s="63">
        <v>177</v>
      </c>
      <c r="AA3205" s="63">
        <v>0</v>
      </c>
      <c r="AB3205" s="63">
        <v>0</v>
      </c>
      <c r="AC3205" s="63">
        <v>0</v>
      </c>
      <c r="AD3205" s="63">
        <v>0</v>
      </c>
      <c r="AE3205" s="63">
        <v>0</v>
      </c>
      <c r="AF3205" s="63">
        <v>0</v>
      </c>
      <c r="AG3205" s="63">
        <v>0</v>
      </c>
      <c r="AH3205" s="63">
        <v>0</v>
      </c>
      <c r="AI3205" s="63">
        <v>0</v>
      </c>
      <c r="AJ3205" s="63">
        <v>0</v>
      </c>
      <c r="AK3205" s="63">
        <v>0</v>
      </c>
      <c r="AL3205" s="63">
        <v>0</v>
      </c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BA3205" s="5">
        <f>IF(Q3205&gt;0,RANK(Q3205,(N3205:P3205,Q3205:AE3205)),0)</f>
        <v>3</v>
      </c>
      <c r="BB3205" s="5">
        <f>IF(R3205&gt;0,RANK(R3205,(N3205:P3205,Q3205:AE3205)),0)</f>
        <v>0</v>
      </c>
      <c r="BC3205" s="5">
        <f>IF(T3205&gt;0,RANK(T3205,(N3205:P3205,Q3205:AE3205)),0)</f>
        <v>0</v>
      </c>
      <c r="BD3205" s="5">
        <f>IF(S3205&gt;0,RANK(S3205,(N3205:P3205,Q3205:AE3205)),0)</f>
        <v>6</v>
      </c>
      <c r="BE3205" s="2">
        <f t="shared" si="1229"/>
        <v>1.4497842417970303E-2</v>
      </c>
      <c r="BF3205" s="2">
        <f t="shared" si="1230"/>
        <v>0</v>
      </c>
      <c r="BG3205" s="2">
        <f t="shared" si="1231"/>
        <v>0</v>
      </c>
      <c r="BH3205" s="2">
        <f t="shared" si="1232"/>
        <v>1.5893109597774964E-3</v>
      </c>
      <c r="BJ3205" t="s">
        <v>1226</v>
      </c>
      <c r="BK3205" t="s">
        <v>3000</v>
      </c>
      <c r="BL3205" s="63">
        <v>8</v>
      </c>
      <c r="BN3205" s="112">
        <v>55</v>
      </c>
      <c r="BO3205" s="114">
        <v>87</v>
      </c>
      <c r="BP3205" s="118">
        <f t="shared" si="1223"/>
        <v>55087</v>
      </c>
      <c r="BQ3205" s="118">
        <f t="shared" si="1222"/>
        <v>55087</v>
      </c>
      <c r="BR3205" s="5" t="s">
        <v>3151</v>
      </c>
      <c r="CS3205" s="63"/>
      <c r="CT3205" s="63"/>
      <c r="CU3205" s="63"/>
      <c r="CV3205" s="63"/>
      <c r="CW3205" s="63"/>
      <c r="CX3205" s="63"/>
      <c r="CY3205" s="63"/>
      <c r="CZ3205" s="63"/>
      <c r="DA3205" s="63"/>
      <c r="DB3205" s="63"/>
      <c r="DC3205" s="63"/>
      <c r="DD3205" s="63"/>
      <c r="DE3205" s="63"/>
      <c r="DF3205" s="63"/>
      <c r="DG3205" s="63"/>
      <c r="DH3205" s="63"/>
      <c r="DI3205" s="63"/>
      <c r="DJ3205" s="63"/>
      <c r="DK3205" s="63"/>
      <c r="DL3205" s="63"/>
      <c r="DM3205" s="63"/>
      <c r="DN3205" s="63"/>
      <c r="DO3205" s="63"/>
      <c r="DP3205" s="63"/>
      <c r="DQ3205" s="63"/>
      <c r="DR3205" s="63"/>
      <c r="DS3205" s="63"/>
      <c r="DU3205" s="63"/>
      <c r="DV3205" s="63"/>
      <c r="DW3205" s="63"/>
      <c r="DX3205" s="63"/>
    </row>
    <row r="3206" spans="1:128" ht="15" hidden="1" customHeight="1" outlineLevel="1">
      <c r="A3206" t="s">
        <v>4</v>
      </c>
      <c r="B3206" t="s">
        <v>3000</v>
      </c>
      <c r="C3206" s="1">
        <f t="shared" si="1224"/>
        <v>61453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0</v>
      </c>
      <c r="G3206" s="129">
        <f t="shared" si="1210"/>
        <v>7397</v>
      </c>
      <c r="H3206" s="134">
        <f t="shared" si="1211"/>
        <v>0.12036841163165346</v>
      </c>
      <c r="I3206" s="2"/>
      <c r="J3206" s="2">
        <f t="shared" si="1225"/>
        <v>0.43146795111711389</v>
      </c>
      <c r="K3206" s="2">
        <f t="shared" si="1226"/>
        <v>0.55183636274876735</v>
      </c>
      <c r="L3206" s="2">
        <f t="shared" si="1227"/>
        <v>0</v>
      </c>
      <c r="M3206" s="2">
        <f t="shared" si="1228"/>
        <v>1.6695686134118759E-2</v>
      </c>
      <c r="N3206" s="63">
        <v>26515</v>
      </c>
      <c r="O3206" s="63">
        <v>33912</v>
      </c>
      <c r="P3206" s="63">
        <v>0</v>
      </c>
      <c r="Q3206" s="63">
        <v>646</v>
      </c>
      <c r="R3206" s="63">
        <v>0</v>
      </c>
      <c r="S3206" s="63">
        <v>82</v>
      </c>
      <c r="T3206" s="63">
        <v>0</v>
      </c>
      <c r="U3206" s="63">
        <v>0</v>
      </c>
      <c r="V3206" s="63">
        <v>0</v>
      </c>
      <c r="W3206" s="63">
        <v>209</v>
      </c>
      <c r="X3206" s="63">
        <v>0</v>
      </c>
      <c r="Y3206" s="63">
        <v>0</v>
      </c>
      <c r="Z3206" s="63">
        <v>89</v>
      </c>
      <c r="AA3206" s="63">
        <v>0</v>
      </c>
      <c r="AB3206" s="63">
        <v>0</v>
      </c>
      <c r="AC3206" s="63">
        <v>0</v>
      </c>
      <c r="AD3206" s="63">
        <v>0</v>
      </c>
      <c r="AE3206" s="63">
        <v>0</v>
      </c>
      <c r="AF3206" s="63">
        <v>0</v>
      </c>
      <c r="AG3206" s="63">
        <v>0</v>
      </c>
      <c r="AH3206" s="63">
        <v>0</v>
      </c>
      <c r="AI3206" s="63">
        <v>0</v>
      </c>
      <c r="AJ3206" s="63">
        <v>0</v>
      </c>
      <c r="AK3206" s="63">
        <v>0</v>
      </c>
      <c r="AL3206" s="63">
        <v>0</v>
      </c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BA3206" s="5">
        <f>IF(Q3206&gt;0,RANK(Q3206,(N3206:P3206,Q3206:AE3206)),0)</f>
        <v>3</v>
      </c>
      <c r="BB3206" s="5">
        <f>IF(R3206&gt;0,RANK(R3206,(N3206:P3206,Q3206:AE3206)),0)</f>
        <v>0</v>
      </c>
      <c r="BC3206" s="5">
        <f>IF(T3206&gt;0,RANK(T3206,(N3206:P3206,Q3206:AE3206)),0)</f>
        <v>0</v>
      </c>
      <c r="BD3206" s="5">
        <f>IF(S3206&gt;0,RANK(S3206,(N3206:P3206,Q3206:AE3206)),0)</f>
        <v>6</v>
      </c>
      <c r="BE3206" s="2">
        <f t="shared" si="1229"/>
        <v>1.0512098677037736E-2</v>
      </c>
      <c r="BF3206" s="2">
        <f t="shared" si="1230"/>
        <v>0</v>
      </c>
      <c r="BG3206" s="2">
        <f t="shared" si="1231"/>
        <v>0</v>
      </c>
      <c r="BH3206" s="2">
        <f t="shared" si="1232"/>
        <v>1.3343530828437992E-3</v>
      </c>
      <c r="BJ3206" t="s">
        <v>4</v>
      </c>
      <c r="BK3206" t="s">
        <v>3000</v>
      </c>
      <c r="BL3206" s="63">
        <v>6</v>
      </c>
      <c r="BN3206" s="112">
        <v>55</v>
      </c>
      <c r="BO3206" s="114">
        <v>89</v>
      </c>
      <c r="BP3206" s="118">
        <f t="shared" si="1223"/>
        <v>55089</v>
      </c>
      <c r="BQ3206" s="118">
        <f t="shared" si="1222"/>
        <v>55089</v>
      </c>
      <c r="BR3206" s="5" t="s">
        <v>3151</v>
      </c>
      <c r="CS3206" s="63"/>
      <c r="CT3206" s="63"/>
      <c r="CU3206" s="63"/>
      <c r="CV3206" s="63"/>
      <c r="CW3206" s="63"/>
      <c r="CX3206" s="63"/>
      <c r="CY3206" s="63"/>
      <c r="CZ3206" s="63"/>
      <c r="DA3206" s="63"/>
      <c r="DB3206" s="63"/>
      <c r="DC3206" s="63"/>
      <c r="DD3206" s="63"/>
      <c r="DE3206" s="63"/>
      <c r="DF3206" s="63"/>
      <c r="DG3206" s="63"/>
      <c r="DH3206" s="63"/>
      <c r="DI3206" s="63"/>
      <c r="DJ3206" s="63"/>
      <c r="DK3206" s="63"/>
      <c r="DL3206" s="63"/>
      <c r="DM3206" s="63"/>
      <c r="DN3206" s="63"/>
      <c r="DO3206" s="63"/>
      <c r="DP3206" s="63"/>
      <c r="DQ3206" s="63"/>
      <c r="DR3206" s="63"/>
      <c r="DS3206" s="63"/>
      <c r="DU3206" s="63"/>
      <c r="DV3206" s="63"/>
      <c r="DW3206" s="63"/>
      <c r="DX3206" s="63"/>
    </row>
    <row r="3207" spans="1:128" ht="15" hidden="1" customHeight="1" outlineLevel="1">
      <c r="A3207" t="s">
        <v>1015</v>
      </c>
      <c r="B3207" t="s">
        <v>3000</v>
      </c>
      <c r="C3207" s="1">
        <f t="shared" si="1224"/>
        <v>4140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0</v>
      </c>
      <c r="G3207" s="129">
        <f t="shared" si="1210"/>
        <v>1095</v>
      </c>
      <c r="H3207" s="134">
        <f t="shared" si="1211"/>
        <v>0.26449275362318841</v>
      </c>
      <c r="I3207" s="2"/>
      <c r="J3207" s="2">
        <f t="shared" si="1225"/>
        <v>0.35966183574879229</v>
      </c>
      <c r="K3207" s="2">
        <f t="shared" si="1226"/>
        <v>0.62415458937198065</v>
      </c>
      <c r="L3207" s="2">
        <f t="shared" si="1227"/>
        <v>0</v>
      </c>
      <c r="M3207" s="2">
        <f t="shared" si="1228"/>
        <v>1.6183574879227058E-2</v>
      </c>
      <c r="N3207" s="63">
        <v>1489</v>
      </c>
      <c r="O3207" s="63">
        <v>2584</v>
      </c>
      <c r="P3207" s="63">
        <v>0</v>
      </c>
      <c r="Q3207" s="63">
        <v>48</v>
      </c>
      <c r="R3207" s="63">
        <v>0</v>
      </c>
      <c r="S3207" s="63">
        <v>13</v>
      </c>
      <c r="T3207" s="63">
        <v>0</v>
      </c>
      <c r="U3207" s="63">
        <v>0</v>
      </c>
      <c r="V3207" s="63">
        <v>0</v>
      </c>
      <c r="W3207" s="63">
        <v>2</v>
      </c>
      <c r="X3207" s="63">
        <v>0</v>
      </c>
      <c r="Y3207" s="63">
        <v>0</v>
      </c>
      <c r="Z3207" s="63">
        <v>4</v>
      </c>
      <c r="AA3207" s="63">
        <v>0</v>
      </c>
      <c r="AB3207" s="63">
        <v>0</v>
      </c>
      <c r="AC3207" s="63">
        <v>0</v>
      </c>
      <c r="AD3207" s="63">
        <v>0</v>
      </c>
      <c r="AE3207" s="63">
        <v>0</v>
      </c>
      <c r="AF3207" s="63">
        <v>0</v>
      </c>
      <c r="AG3207" s="63">
        <v>0</v>
      </c>
      <c r="AH3207" s="63">
        <v>0</v>
      </c>
      <c r="AI3207" s="63">
        <v>0</v>
      </c>
      <c r="AJ3207" s="63">
        <v>0</v>
      </c>
      <c r="AK3207" s="63">
        <v>0</v>
      </c>
      <c r="AL3207" s="63">
        <v>0</v>
      </c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BA3207" s="5">
        <f>IF(Q3207&gt;0,RANK(Q3207,(N3207:P3207,Q3207:AE3207)),0)</f>
        <v>3</v>
      </c>
      <c r="BB3207" s="5">
        <f>IF(R3207&gt;0,RANK(R3207,(N3207:P3207,Q3207:AE3207)),0)</f>
        <v>0</v>
      </c>
      <c r="BC3207" s="5">
        <f>IF(T3207&gt;0,RANK(T3207,(N3207:P3207,Q3207:AE3207)),0)</f>
        <v>0</v>
      </c>
      <c r="BD3207" s="5">
        <f>IF(S3207&gt;0,RANK(S3207,(N3207:P3207,Q3207:AE3207)),0)</f>
        <v>4</v>
      </c>
      <c r="BE3207" s="2">
        <f t="shared" si="1229"/>
        <v>1.1594202898550725E-2</v>
      </c>
      <c r="BF3207" s="2">
        <f t="shared" si="1230"/>
        <v>0</v>
      </c>
      <c r="BG3207" s="2">
        <f t="shared" si="1231"/>
        <v>0</v>
      </c>
      <c r="BH3207" s="2">
        <f t="shared" si="1232"/>
        <v>3.1400966183574878E-3</v>
      </c>
      <c r="BJ3207" t="s">
        <v>1015</v>
      </c>
      <c r="BK3207" t="s">
        <v>3000</v>
      </c>
      <c r="BL3207" s="63">
        <v>3</v>
      </c>
      <c r="BN3207" s="112">
        <v>55</v>
      </c>
      <c r="BO3207" s="114">
        <v>91</v>
      </c>
      <c r="BP3207" s="118">
        <f t="shared" si="1223"/>
        <v>55091</v>
      </c>
      <c r="BQ3207" s="118">
        <f t="shared" si="1222"/>
        <v>55091</v>
      </c>
      <c r="BR3207" s="5" t="s">
        <v>3151</v>
      </c>
      <c r="CS3207" s="63"/>
      <c r="CT3207" s="63"/>
      <c r="CU3207" s="63"/>
      <c r="CV3207" s="63"/>
      <c r="CW3207" s="63"/>
      <c r="CX3207" s="63"/>
      <c r="CY3207" s="63"/>
      <c r="CZ3207" s="63"/>
      <c r="DA3207" s="63"/>
      <c r="DB3207" s="63"/>
      <c r="DC3207" s="63"/>
      <c r="DD3207" s="63"/>
      <c r="DE3207" s="63"/>
      <c r="DF3207" s="63"/>
      <c r="DG3207" s="63"/>
      <c r="DH3207" s="63"/>
      <c r="DI3207" s="63"/>
      <c r="DJ3207" s="63"/>
      <c r="DK3207" s="63"/>
      <c r="DL3207" s="63"/>
      <c r="DM3207" s="63"/>
      <c r="DN3207" s="63"/>
      <c r="DO3207" s="63"/>
      <c r="DP3207" s="63"/>
      <c r="DQ3207" s="63"/>
      <c r="DR3207" s="63"/>
      <c r="DS3207" s="63"/>
      <c r="DU3207" s="63"/>
      <c r="DV3207" s="63"/>
      <c r="DW3207" s="63"/>
      <c r="DX3207" s="63"/>
    </row>
    <row r="3208" spans="1:128" ht="15" hidden="1" customHeight="1" outlineLevel="1">
      <c r="A3208" t="s">
        <v>1761</v>
      </c>
      <c r="B3208" t="s">
        <v>3000</v>
      </c>
      <c r="C3208" s="1">
        <f t="shared" si="1224"/>
        <v>23336</v>
      </c>
      <c r="D3208" s="5">
        <f>IF(N3208&gt;0, RANK(N3208,(N3208:P3208,Q3208:AE3208)),0)</f>
        <v>2</v>
      </c>
      <c r="E3208" s="5">
        <f>IF(O3208&gt;0,RANK(O3208,(N3208:P3208,Q3208:AE3208)),0)</f>
        <v>1</v>
      </c>
      <c r="F3208" s="5">
        <f>IF(P3208&gt;0,RANK(P3208,(N3208:P3208,Q3208:AE3208)),0)</f>
        <v>0</v>
      </c>
      <c r="G3208" s="129">
        <f t="shared" ref="G3208:G3258" si="1233">IF(C3208&gt;0,MAX(N3208:P3208)-LARGE(N3208:P3208,2),0)</f>
        <v>3024</v>
      </c>
      <c r="H3208" s="134">
        <f t="shared" ref="H3208:H3258" si="1234">IF(C3208&gt;0,G3208/C3208,0)</f>
        <v>0.12958519026396983</v>
      </c>
      <c r="I3208" s="2"/>
      <c r="J3208" s="2">
        <f t="shared" si="1225"/>
        <v>0.41948063078505315</v>
      </c>
      <c r="K3208" s="2">
        <f t="shared" si="1226"/>
        <v>0.54906582104902302</v>
      </c>
      <c r="L3208" s="2">
        <f t="shared" si="1227"/>
        <v>0</v>
      </c>
      <c r="M3208" s="2">
        <f t="shared" si="1228"/>
        <v>3.1453548165923828E-2</v>
      </c>
      <c r="N3208" s="63">
        <v>9789</v>
      </c>
      <c r="O3208" s="63">
        <v>12813</v>
      </c>
      <c r="P3208" s="63">
        <v>0</v>
      </c>
      <c r="Q3208" s="63">
        <v>383</v>
      </c>
      <c r="R3208" s="63">
        <v>0</v>
      </c>
      <c r="S3208" s="63">
        <v>57</v>
      </c>
      <c r="T3208" s="63">
        <v>0</v>
      </c>
      <c r="U3208" s="63">
        <v>0</v>
      </c>
      <c r="V3208" s="63">
        <v>0</v>
      </c>
      <c r="W3208" s="63">
        <v>76</v>
      </c>
      <c r="X3208" s="63">
        <v>0</v>
      </c>
      <c r="Y3208" s="63">
        <v>0</v>
      </c>
      <c r="Z3208" s="63">
        <v>218</v>
      </c>
      <c r="AA3208" s="63">
        <v>0</v>
      </c>
      <c r="AB3208" s="63">
        <v>0</v>
      </c>
      <c r="AC3208" s="63">
        <v>0</v>
      </c>
      <c r="AD3208" s="63">
        <v>0</v>
      </c>
      <c r="AE3208" s="63">
        <v>0</v>
      </c>
      <c r="AF3208" s="63">
        <v>0</v>
      </c>
      <c r="AG3208" s="63">
        <v>0</v>
      </c>
      <c r="AH3208" s="63">
        <v>0</v>
      </c>
      <c r="AI3208" s="63">
        <v>0</v>
      </c>
      <c r="AJ3208" s="63">
        <v>0</v>
      </c>
      <c r="AK3208" s="63">
        <v>0</v>
      </c>
      <c r="AL3208" s="63">
        <v>0</v>
      </c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BA3208" s="5">
        <f>IF(Q3208&gt;0,RANK(Q3208,(N3208:P3208,Q3208:AE3208)),0)</f>
        <v>3</v>
      </c>
      <c r="BB3208" s="5">
        <f>IF(R3208&gt;0,RANK(R3208,(N3208:P3208,Q3208:AE3208)),0)</f>
        <v>0</v>
      </c>
      <c r="BC3208" s="5">
        <f>IF(T3208&gt;0,RANK(T3208,(N3208:P3208,Q3208:AE3208)),0)</f>
        <v>0</v>
      </c>
      <c r="BD3208" s="5">
        <f>IF(S3208&gt;0,RANK(S3208,(N3208:P3208,Q3208:AE3208)),0)</f>
        <v>6</v>
      </c>
      <c r="BE3208" s="2">
        <f t="shared" si="1229"/>
        <v>1.6412410010284539E-2</v>
      </c>
      <c r="BF3208" s="2">
        <f t="shared" si="1230"/>
        <v>0</v>
      </c>
      <c r="BG3208" s="2">
        <f t="shared" si="1231"/>
        <v>0</v>
      </c>
      <c r="BH3208" s="2">
        <f t="shared" si="1232"/>
        <v>2.4425779910867331E-3</v>
      </c>
      <c r="BJ3208" t="s">
        <v>1761</v>
      </c>
      <c r="BK3208" t="s">
        <v>3000</v>
      </c>
      <c r="BL3208" s="63">
        <v>3</v>
      </c>
      <c r="BN3208" s="112">
        <v>55</v>
      </c>
      <c r="BO3208" s="114">
        <v>93</v>
      </c>
      <c r="BP3208" s="118">
        <f t="shared" si="1223"/>
        <v>55093</v>
      </c>
      <c r="BQ3208" s="118">
        <f t="shared" si="1222"/>
        <v>55093</v>
      </c>
      <c r="BR3208" s="5" t="s">
        <v>3151</v>
      </c>
      <c r="CS3208" s="63"/>
      <c r="CT3208" s="63"/>
      <c r="CU3208" s="63"/>
      <c r="CV3208" s="63"/>
      <c r="CW3208" s="63"/>
      <c r="CX3208" s="63"/>
      <c r="CY3208" s="63"/>
      <c r="CZ3208" s="63"/>
      <c r="DA3208" s="63"/>
      <c r="DB3208" s="63"/>
      <c r="DC3208" s="63"/>
      <c r="DD3208" s="63"/>
      <c r="DE3208" s="63"/>
      <c r="DF3208" s="63"/>
      <c r="DG3208" s="63"/>
      <c r="DH3208" s="63"/>
      <c r="DI3208" s="63"/>
      <c r="DJ3208" s="63"/>
      <c r="DK3208" s="63"/>
      <c r="DL3208" s="63"/>
      <c r="DM3208" s="63"/>
      <c r="DN3208" s="63"/>
      <c r="DO3208" s="63"/>
      <c r="DP3208" s="63"/>
      <c r="DQ3208" s="63"/>
      <c r="DR3208" s="63"/>
      <c r="DS3208" s="63"/>
      <c r="DU3208" s="63"/>
      <c r="DV3208" s="63"/>
      <c r="DW3208" s="63"/>
      <c r="DX3208" s="63"/>
    </row>
    <row r="3209" spans="1:128" ht="15" hidden="1" customHeight="1" outlineLevel="1">
      <c r="A3209" t="s">
        <v>878</v>
      </c>
      <c r="B3209" t="s">
        <v>3000</v>
      </c>
      <c r="C3209" s="1">
        <f t="shared" si="1224"/>
        <v>26325</v>
      </c>
      <c r="D3209" s="5">
        <f>IF(N3209&gt;0, RANK(N3209,(N3209:P3209,Q3209:AE3209)),0)</f>
        <v>2</v>
      </c>
      <c r="E3209" s="5">
        <f>IF(O3209&gt;0,RANK(O3209,(N3209:P3209,Q3209:AE3209)),0)</f>
        <v>1</v>
      </c>
      <c r="F3209" s="5">
        <f>IF(P3209&gt;0,RANK(P3209,(N3209:P3209,Q3209:AE3209)),0)</f>
        <v>0</v>
      </c>
      <c r="G3209" s="129">
        <f t="shared" si="1233"/>
        <v>7229</v>
      </c>
      <c r="H3209" s="134">
        <f t="shared" si="1234"/>
        <v>0.27460588793922125</v>
      </c>
      <c r="I3209" s="2"/>
      <c r="J3209" s="2">
        <f t="shared" si="1225"/>
        <v>0.35559354226020895</v>
      </c>
      <c r="K3209" s="2">
        <f t="shared" si="1226"/>
        <v>0.63019943019943014</v>
      </c>
      <c r="L3209" s="2">
        <f t="shared" si="1227"/>
        <v>0</v>
      </c>
      <c r="M3209" s="2">
        <f t="shared" si="1228"/>
        <v>1.420702754036085E-2</v>
      </c>
      <c r="N3209" s="63">
        <v>9361</v>
      </c>
      <c r="O3209" s="63">
        <v>16590</v>
      </c>
      <c r="P3209" s="63">
        <v>0</v>
      </c>
      <c r="Q3209" s="63">
        <v>281</v>
      </c>
      <c r="R3209" s="63">
        <v>0</v>
      </c>
      <c r="S3209" s="63">
        <v>50</v>
      </c>
      <c r="T3209" s="63">
        <v>0</v>
      </c>
      <c r="U3209" s="63">
        <v>0</v>
      </c>
      <c r="V3209" s="63">
        <v>0</v>
      </c>
      <c r="W3209" s="63">
        <v>8</v>
      </c>
      <c r="X3209" s="63">
        <v>0</v>
      </c>
      <c r="Y3209" s="63">
        <v>0</v>
      </c>
      <c r="Z3209" s="63">
        <v>35</v>
      </c>
      <c r="AA3209" s="63">
        <v>0</v>
      </c>
      <c r="AB3209" s="63">
        <v>0</v>
      </c>
      <c r="AC3209" s="63">
        <v>0</v>
      </c>
      <c r="AD3209" s="63">
        <v>0</v>
      </c>
      <c r="AE3209" s="63">
        <v>0</v>
      </c>
      <c r="AF3209" s="63">
        <v>0</v>
      </c>
      <c r="AG3209" s="63">
        <v>0</v>
      </c>
      <c r="AH3209" s="63">
        <v>0</v>
      </c>
      <c r="AI3209" s="63">
        <v>0</v>
      </c>
      <c r="AJ3209" s="63">
        <v>0</v>
      </c>
      <c r="AK3209" s="63">
        <v>0</v>
      </c>
      <c r="AL3209" s="63">
        <v>0</v>
      </c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BA3209" s="5">
        <f>IF(Q3209&gt;0,RANK(Q3209,(N3209:P3209,Q3209:AE3209)),0)</f>
        <v>3</v>
      </c>
      <c r="BB3209" s="5">
        <f>IF(R3209&gt;0,RANK(R3209,(N3209:P3209,Q3209:AE3209)),0)</f>
        <v>0</v>
      </c>
      <c r="BC3209" s="5">
        <f>IF(T3209&gt;0,RANK(T3209,(N3209:P3209,Q3209:AE3209)),0)</f>
        <v>0</v>
      </c>
      <c r="BD3209" s="5">
        <f>IF(S3209&gt;0,RANK(S3209,(N3209:P3209,Q3209:AE3209)),0)</f>
        <v>4</v>
      </c>
      <c r="BE3209" s="2">
        <f t="shared" si="1229"/>
        <v>1.067426400759734E-2</v>
      </c>
      <c r="BF3209" s="2">
        <f t="shared" si="1230"/>
        <v>0</v>
      </c>
      <c r="BG3209" s="2">
        <f t="shared" si="1231"/>
        <v>0</v>
      </c>
      <c r="BH3209" s="2">
        <f t="shared" si="1232"/>
        <v>1.8993352326685661E-3</v>
      </c>
      <c r="BJ3209" t="s">
        <v>878</v>
      </c>
      <c r="BK3209" t="s">
        <v>3000</v>
      </c>
      <c r="BL3209" s="63">
        <v>7</v>
      </c>
      <c r="BN3209" s="112">
        <v>55</v>
      </c>
      <c r="BO3209" s="114">
        <v>95</v>
      </c>
      <c r="BP3209" s="118">
        <f t="shared" si="1223"/>
        <v>55095</v>
      </c>
      <c r="BQ3209" s="118">
        <f t="shared" si="1222"/>
        <v>55095</v>
      </c>
      <c r="BR3209" s="5" t="s">
        <v>3151</v>
      </c>
      <c r="CS3209" s="63"/>
      <c r="CT3209" s="63"/>
      <c r="CU3209" s="63"/>
      <c r="CV3209" s="63"/>
      <c r="CW3209" s="63"/>
      <c r="CX3209" s="63"/>
      <c r="CY3209" s="63"/>
      <c r="CZ3209" s="63"/>
      <c r="DA3209" s="63"/>
      <c r="DB3209" s="63"/>
      <c r="DC3209" s="63"/>
      <c r="DD3209" s="63"/>
      <c r="DE3209" s="63"/>
      <c r="DF3209" s="63"/>
      <c r="DG3209" s="63"/>
      <c r="DH3209" s="63"/>
      <c r="DI3209" s="63"/>
      <c r="DJ3209" s="63"/>
      <c r="DK3209" s="63"/>
      <c r="DL3209" s="63"/>
      <c r="DM3209" s="63"/>
      <c r="DN3209" s="63"/>
      <c r="DO3209" s="63"/>
      <c r="DP3209" s="63"/>
      <c r="DQ3209" s="63"/>
      <c r="DR3209" s="63"/>
      <c r="DS3209" s="63"/>
      <c r="DU3209" s="63"/>
      <c r="DV3209" s="63"/>
      <c r="DW3209" s="63"/>
      <c r="DX3209" s="63"/>
    </row>
    <row r="3210" spans="1:128" ht="15" hidden="1" customHeight="1" outlineLevel="1">
      <c r="A3210" t="s">
        <v>2093</v>
      </c>
      <c r="B3210" t="s">
        <v>3000</v>
      </c>
      <c r="C3210" s="1">
        <f t="shared" si="1224"/>
        <v>40602</v>
      </c>
      <c r="D3210" s="5">
        <f>IF(N3210&gt;0, RANK(N3210,(N3210:P3210,Q3210:AE3210)),0)</f>
        <v>1</v>
      </c>
      <c r="E3210" s="5">
        <f>IF(O3210&gt;0,RANK(O3210,(N3210:P3210,Q3210:AE3210)),0)</f>
        <v>2</v>
      </c>
      <c r="F3210" s="5">
        <f>IF(P3210&gt;0,RANK(P3210,(N3210:P3210,Q3210:AE3210)),0)</f>
        <v>0</v>
      </c>
      <c r="G3210" s="129">
        <f t="shared" si="1233"/>
        <v>1128</v>
      </c>
      <c r="H3210" s="134">
        <f t="shared" si="1234"/>
        <v>2.7781882665878527E-2</v>
      </c>
      <c r="I3210" s="2"/>
      <c r="J3210" s="2">
        <f t="shared" si="1225"/>
        <v>0.50307866607556273</v>
      </c>
      <c r="K3210" s="2">
        <f t="shared" si="1226"/>
        <v>0.47529678340968423</v>
      </c>
      <c r="L3210" s="2">
        <f t="shared" si="1227"/>
        <v>0</v>
      </c>
      <c r="M3210" s="2">
        <f t="shared" si="1228"/>
        <v>2.1624550514753038E-2</v>
      </c>
      <c r="N3210" s="63">
        <v>20426</v>
      </c>
      <c r="O3210" s="63">
        <v>19298</v>
      </c>
      <c r="P3210" s="63">
        <v>0</v>
      </c>
      <c r="Q3210" s="63">
        <v>643</v>
      </c>
      <c r="R3210" s="63">
        <v>0</v>
      </c>
      <c r="S3210" s="63">
        <v>67</v>
      </c>
      <c r="T3210" s="63">
        <v>0</v>
      </c>
      <c r="U3210" s="63">
        <v>0</v>
      </c>
      <c r="V3210" s="63">
        <v>0</v>
      </c>
      <c r="W3210" s="63">
        <v>92</v>
      </c>
      <c r="X3210" s="63">
        <v>0</v>
      </c>
      <c r="Y3210" s="63">
        <v>0</v>
      </c>
      <c r="Z3210" s="63">
        <v>76</v>
      </c>
      <c r="AA3210" s="63">
        <v>0</v>
      </c>
      <c r="AB3210" s="63">
        <v>0</v>
      </c>
      <c r="AC3210" s="63">
        <v>0</v>
      </c>
      <c r="AD3210" s="63">
        <v>0</v>
      </c>
      <c r="AE3210" s="63">
        <v>0</v>
      </c>
      <c r="AF3210" s="63">
        <v>0</v>
      </c>
      <c r="AG3210" s="63">
        <v>0</v>
      </c>
      <c r="AH3210" s="63">
        <v>0</v>
      </c>
      <c r="AI3210" s="63">
        <v>0</v>
      </c>
      <c r="AJ3210" s="63">
        <v>0</v>
      </c>
      <c r="AK3210" s="63">
        <v>0</v>
      </c>
      <c r="AL3210" s="63">
        <v>0</v>
      </c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BA3210" s="5">
        <f>IF(Q3210&gt;0,RANK(Q3210,(N3210:P3210,Q3210:AE3210)),0)</f>
        <v>3</v>
      </c>
      <c r="BB3210" s="5">
        <f>IF(R3210&gt;0,RANK(R3210,(N3210:P3210,Q3210:AE3210)),0)</f>
        <v>0</v>
      </c>
      <c r="BC3210" s="5">
        <f>IF(T3210&gt;0,RANK(T3210,(N3210:P3210,Q3210:AE3210)),0)</f>
        <v>0</v>
      </c>
      <c r="BD3210" s="5">
        <f>IF(S3210&gt;0,RANK(S3210,(N3210:P3210,Q3210:AE3210)),0)</f>
        <v>6</v>
      </c>
      <c r="BE3210" s="2">
        <f t="shared" si="1229"/>
        <v>1.5836658292694941E-2</v>
      </c>
      <c r="BF3210" s="2">
        <f t="shared" si="1230"/>
        <v>0</v>
      </c>
      <c r="BG3210" s="2">
        <f t="shared" si="1231"/>
        <v>0</v>
      </c>
      <c r="BH3210" s="2">
        <f t="shared" si="1232"/>
        <v>1.6501650165016502E-3</v>
      </c>
      <c r="BJ3210" t="s">
        <v>2093</v>
      </c>
      <c r="BK3210" t="s">
        <v>3000</v>
      </c>
      <c r="BL3210" s="63">
        <v>3</v>
      </c>
      <c r="BN3210" s="112">
        <v>55</v>
      </c>
      <c r="BO3210" s="114">
        <v>97</v>
      </c>
      <c r="BP3210" s="118">
        <f t="shared" si="1223"/>
        <v>55097</v>
      </c>
      <c r="BQ3210" s="118">
        <f t="shared" si="1222"/>
        <v>55097</v>
      </c>
      <c r="BR3210" s="5" t="s">
        <v>3151</v>
      </c>
      <c r="CS3210" s="63"/>
      <c r="CT3210" s="63"/>
      <c r="CU3210" s="63"/>
      <c r="CV3210" s="63"/>
      <c r="CW3210" s="63"/>
      <c r="CX3210" s="63"/>
      <c r="CY3210" s="63"/>
      <c r="CZ3210" s="63"/>
      <c r="DA3210" s="63"/>
      <c r="DB3210" s="63"/>
      <c r="DC3210" s="63"/>
      <c r="DD3210" s="63"/>
      <c r="DE3210" s="63"/>
      <c r="DF3210" s="63"/>
      <c r="DG3210" s="63"/>
      <c r="DH3210" s="63"/>
      <c r="DI3210" s="63"/>
      <c r="DJ3210" s="63"/>
      <c r="DK3210" s="63"/>
      <c r="DL3210" s="63"/>
      <c r="DM3210" s="63"/>
      <c r="DN3210" s="63"/>
      <c r="DO3210" s="63"/>
      <c r="DP3210" s="63"/>
      <c r="DQ3210" s="63"/>
      <c r="DR3210" s="63"/>
      <c r="DS3210" s="63"/>
      <c r="DU3210" s="63"/>
      <c r="DV3210" s="63"/>
      <c r="DW3210" s="63"/>
      <c r="DX3210" s="63"/>
    </row>
    <row r="3211" spans="1:128" ht="15" hidden="1" customHeight="1" outlineLevel="1">
      <c r="A3211" t="s">
        <v>815</v>
      </c>
      <c r="B3211" t="s">
        <v>3000</v>
      </c>
      <c r="C3211" s="1">
        <f t="shared" si="1224"/>
        <v>8645</v>
      </c>
      <c r="D3211" s="5">
        <f>IF(N3211&gt;0, RANK(N3211,(N3211:P3211,Q3211:AE3211)),0)</f>
        <v>2</v>
      </c>
      <c r="E3211" s="5">
        <f>IF(O3211&gt;0,RANK(O3211,(N3211:P3211,Q3211:AE3211)),0)</f>
        <v>1</v>
      </c>
      <c r="F3211" s="5">
        <f>IF(P3211&gt;0,RANK(P3211,(N3211:P3211,Q3211:AE3211)),0)</f>
        <v>0</v>
      </c>
      <c r="G3211" s="129">
        <f t="shared" si="1233"/>
        <v>2262</v>
      </c>
      <c r="H3211" s="134">
        <f t="shared" si="1234"/>
        <v>0.26165413533834586</v>
      </c>
      <c r="I3211" s="2"/>
      <c r="J3211" s="2">
        <f t="shared" si="1225"/>
        <v>0.36229034123770965</v>
      </c>
      <c r="K3211" s="2">
        <f t="shared" si="1226"/>
        <v>0.62394447657605556</v>
      </c>
      <c r="L3211" s="2">
        <f t="shared" si="1227"/>
        <v>0</v>
      </c>
      <c r="M3211" s="2">
        <f t="shared" si="1228"/>
        <v>1.3765182186234792E-2</v>
      </c>
      <c r="N3211" s="63">
        <v>3132</v>
      </c>
      <c r="O3211" s="63">
        <v>5394</v>
      </c>
      <c r="P3211" s="63">
        <v>0</v>
      </c>
      <c r="Q3211" s="63">
        <v>98</v>
      </c>
      <c r="R3211" s="63">
        <v>0</v>
      </c>
      <c r="S3211" s="63">
        <v>13</v>
      </c>
      <c r="T3211" s="63">
        <v>0</v>
      </c>
      <c r="U3211" s="63">
        <v>0</v>
      </c>
      <c r="V3211" s="63">
        <v>0</v>
      </c>
      <c r="W3211" s="63">
        <v>3</v>
      </c>
      <c r="X3211" s="63">
        <v>0</v>
      </c>
      <c r="Y3211" s="63">
        <v>0</v>
      </c>
      <c r="Z3211" s="63">
        <v>5</v>
      </c>
      <c r="AA3211" s="63">
        <v>0</v>
      </c>
      <c r="AB3211" s="63">
        <v>0</v>
      </c>
      <c r="AC3211" s="63">
        <v>0</v>
      </c>
      <c r="AD3211" s="63">
        <v>0</v>
      </c>
      <c r="AE3211" s="63">
        <v>0</v>
      </c>
      <c r="AF3211" s="63">
        <v>0</v>
      </c>
      <c r="AG3211" s="63">
        <v>0</v>
      </c>
      <c r="AH3211" s="63">
        <v>0</v>
      </c>
      <c r="AI3211" s="63">
        <v>0</v>
      </c>
      <c r="AJ3211" s="63">
        <v>0</v>
      </c>
      <c r="AK3211" s="63">
        <v>0</v>
      </c>
      <c r="AL3211" s="63">
        <v>0</v>
      </c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BA3211" s="5">
        <f>IF(Q3211&gt;0,RANK(Q3211,(N3211:P3211,Q3211:AE3211)),0)</f>
        <v>3</v>
      </c>
      <c r="BB3211" s="5">
        <f>IF(R3211&gt;0,RANK(R3211,(N3211:P3211,Q3211:AE3211)),0)</f>
        <v>0</v>
      </c>
      <c r="BC3211" s="5">
        <f>IF(T3211&gt;0,RANK(T3211,(N3211:P3211,Q3211:AE3211)),0)</f>
        <v>0</v>
      </c>
      <c r="BD3211" s="5">
        <f>IF(S3211&gt;0,RANK(S3211,(N3211:P3211,Q3211:AE3211)),0)</f>
        <v>4</v>
      </c>
      <c r="BE3211" s="2">
        <f t="shared" si="1229"/>
        <v>1.1336032388663968E-2</v>
      </c>
      <c r="BF3211" s="2">
        <f t="shared" si="1230"/>
        <v>0</v>
      </c>
      <c r="BG3211" s="2">
        <f t="shared" si="1231"/>
        <v>0</v>
      </c>
      <c r="BH3211" s="2">
        <f t="shared" si="1232"/>
        <v>1.5037593984962407E-3</v>
      </c>
      <c r="BJ3211" t="s">
        <v>815</v>
      </c>
      <c r="BK3211" t="s">
        <v>3000</v>
      </c>
      <c r="BL3211" s="63">
        <v>7</v>
      </c>
      <c r="BN3211" s="112">
        <v>55</v>
      </c>
      <c r="BO3211" s="114">
        <v>99</v>
      </c>
      <c r="BP3211" s="118">
        <f t="shared" si="1223"/>
        <v>55099</v>
      </c>
      <c r="BQ3211" s="118">
        <f t="shared" si="1222"/>
        <v>55099</v>
      </c>
      <c r="BR3211" s="5" t="s">
        <v>3151</v>
      </c>
      <c r="CS3211" s="63"/>
      <c r="CT3211" s="63"/>
      <c r="CU3211" s="63"/>
      <c r="CV3211" s="63"/>
      <c r="CW3211" s="63"/>
      <c r="CX3211" s="63"/>
      <c r="CY3211" s="63"/>
      <c r="CZ3211" s="63"/>
      <c r="DA3211" s="63"/>
      <c r="DB3211" s="63"/>
      <c r="DC3211" s="63"/>
      <c r="DD3211" s="63"/>
      <c r="DE3211" s="63"/>
      <c r="DF3211" s="63"/>
      <c r="DG3211" s="63"/>
      <c r="DH3211" s="63"/>
      <c r="DI3211" s="63"/>
      <c r="DJ3211" s="63"/>
      <c r="DK3211" s="63"/>
      <c r="DL3211" s="63"/>
      <c r="DM3211" s="63"/>
      <c r="DN3211" s="63"/>
      <c r="DO3211" s="63"/>
      <c r="DP3211" s="63"/>
      <c r="DQ3211" s="63"/>
      <c r="DR3211" s="63"/>
      <c r="DS3211" s="63"/>
      <c r="DU3211" s="63"/>
      <c r="DV3211" s="63"/>
      <c r="DW3211" s="63"/>
      <c r="DX3211" s="63"/>
    </row>
    <row r="3212" spans="1:128" ht="15" hidden="1" customHeight="1" outlineLevel="1">
      <c r="A3212" t="s">
        <v>1682</v>
      </c>
      <c r="B3212" t="s">
        <v>3000</v>
      </c>
      <c r="C3212" s="1">
        <f t="shared" si="1224"/>
        <v>106441</v>
      </c>
      <c r="D3212" s="5">
        <f>IF(N3212&gt;0, RANK(N3212,(N3212:P3212,Q3212:AE3212)),0)</f>
        <v>2</v>
      </c>
      <c r="E3212" s="5">
        <f>IF(O3212&gt;0,RANK(O3212,(N3212:P3212,Q3212:AE3212)),0)</f>
        <v>1</v>
      </c>
      <c r="F3212" s="5">
        <f>IF(P3212&gt;0,RANK(P3212,(N3212:P3212,Q3212:AE3212)),0)</f>
        <v>0</v>
      </c>
      <c r="G3212" s="129">
        <f t="shared" si="1233"/>
        <v>4321</v>
      </c>
      <c r="H3212" s="134">
        <f t="shared" si="1234"/>
        <v>4.0595259345552935E-2</v>
      </c>
      <c r="I3212" s="2"/>
      <c r="J3212" s="2">
        <f t="shared" si="1225"/>
        <v>0.47119061263986622</v>
      </c>
      <c r="K3212" s="2">
        <f t="shared" si="1226"/>
        <v>0.51178587198541914</v>
      </c>
      <c r="L3212" s="2">
        <f t="shared" si="1227"/>
        <v>0</v>
      </c>
      <c r="M3212" s="2">
        <f t="shared" si="1228"/>
        <v>1.7023515374714693E-2</v>
      </c>
      <c r="N3212" s="63">
        <v>50154</v>
      </c>
      <c r="O3212" s="63">
        <v>54475</v>
      </c>
      <c r="P3212" s="63">
        <v>0</v>
      </c>
      <c r="Q3212" s="63">
        <v>1200</v>
      </c>
      <c r="R3212" s="63">
        <v>0</v>
      </c>
      <c r="S3212" s="63">
        <v>169</v>
      </c>
      <c r="T3212" s="63">
        <v>0</v>
      </c>
      <c r="U3212" s="63">
        <v>0</v>
      </c>
      <c r="V3212" s="63">
        <v>0</v>
      </c>
      <c r="W3212" s="63">
        <v>293</v>
      </c>
      <c r="X3212" s="63">
        <v>0</v>
      </c>
      <c r="Y3212" s="63">
        <v>0</v>
      </c>
      <c r="Z3212" s="63">
        <v>150</v>
      </c>
      <c r="AA3212" s="63">
        <v>0</v>
      </c>
      <c r="AB3212" s="63">
        <v>0</v>
      </c>
      <c r="AC3212" s="63">
        <v>0</v>
      </c>
      <c r="AD3212" s="63">
        <v>0</v>
      </c>
      <c r="AE3212" s="63">
        <v>0</v>
      </c>
      <c r="AF3212" s="63">
        <v>0</v>
      </c>
      <c r="AG3212" s="63">
        <v>0</v>
      </c>
      <c r="AH3212" s="63">
        <v>0</v>
      </c>
      <c r="AI3212" s="63">
        <v>0</v>
      </c>
      <c r="AJ3212" s="63">
        <v>0</v>
      </c>
      <c r="AK3212" s="63">
        <v>0</v>
      </c>
      <c r="AL3212" s="63">
        <v>0</v>
      </c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BA3212" s="5">
        <f>IF(Q3212&gt;0,RANK(Q3212,(N3212:P3212,Q3212:AE3212)),0)</f>
        <v>3</v>
      </c>
      <c r="BB3212" s="5">
        <f>IF(R3212&gt;0,RANK(R3212,(N3212:P3212,Q3212:AE3212)),0)</f>
        <v>0</v>
      </c>
      <c r="BC3212" s="5">
        <f>IF(T3212&gt;0,RANK(T3212,(N3212:P3212,Q3212:AE3212)),0)</f>
        <v>0</v>
      </c>
      <c r="BD3212" s="5">
        <f>IF(S3212&gt;0,RANK(S3212,(N3212:P3212,Q3212:AE3212)),0)</f>
        <v>5</v>
      </c>
      <c r="BE3212" s="2">
        <f t="shared" si="1229"/>
        <v>1.1273851241532868E-2</v>
      </c>
      <c r="BF3212" s="2">
        <f t="shared" si="1230"/>
        <v>0</v>
      </c>
      <c r="BG3212" s="2">
        <f t="shared" si="1231"/>
        <v>0</v>
      </c>
      <c r="BH3212" s="2">
        <f t="shared" si="1232"/>
        <v>1.5877340498492121E-3</v>
      </c>
      <c r="BJ3212" t="s">
        <v>1682</v>
      </c>
      <c r="BK3212" t="s">
        <v>3000</v>
      </c>
      <c r="BL3212" s="63">
        <v>1</v>
      </c>
      <c r="BN3212" s="112">
        <v>55</v>
      </c>
      <c r="BO3212" s="114">
        <v>101</v>
      </c>
      <c r="BP3212" s="118">
        <f t="shared" si="1223"/>
        <v>55101</v>
      </c>
      <c r="BQ3212" s="118">
        <f t="shared" si="1222"/>
        <v>55101</v>
      </c>
      <c r="BR3212" s="5" t="s">
        <v>3151</v>
      </c>
      <c r="CS3212" s="63"/>
      <c r="CT3212" s="63"/>
      <c r="CU3212" s="63"/>
      <c r="CV3212" s="63"/>
      <c r="CW3212" s="63"/>
      <c r="CX3212" s="63"/>
      <c r="CY3212" s="63"/>
      <c r="CZ3212" s="63"/>
      <c r="DA3212" s="63"/>
      <c r="DB3212" s="63"/>
      <c r="DC3212" s="63"/>
      <c r="DD3212" s="63"/>
      <c r="DE3212" s="63"/>
      <c r="DF3212" s="63"/>
      <c r="DG3212" s="63"/>
      <c r="DH3212" s="63"/>
      <c r="DI3212" s="63"/>
      <c r="DJ3212" s="63"/>
      <c r="DK3212" s="63"/>
      <c r="DL3212" s="63"/>
      <c r="DM3212" s="63"/>
      <c r="DN3212" s="63"/>
      <c r="DO3212" s="63"/>
      <c r="DP3212" s="63"/>
      <c r="DQ3212" s="63"/>
      <c r="DR3212" s="63"/>
      <c r="DS3212" s="63"/>
      <c r="DU3212" s="63"/>
      <c r="DV3212" s="63"/>
      <c r="DW3212" s="63"/>
      <c r="DX3212" s="63"/>
    </row>
    <row r="3213" spans="1:128" ht="15" hidden="1" customHeight="1" outlineLevel="1">
      <c r="A3213" t="s">
        <v>50</v>
      </c>
      <c r="B3213" t="s">
        <v>3000</v>
      </c>
      <c r="C3213" s="1">
        <f t="shared" si="1224"/>
        <v>8745</v>
      </c>
      <c r="D3213" s="5">
        <f>IF(N3213&gt;0, RANK(N3213,(N3213:P3213,Q3213:AE3213)),0)</f>
        <v>2</v>
      </c>
      <c r="E3213" s="5">
        <f>IF(O3213&gt;0,RANK(O3213,(N3213:P3213,Q3213:AE3213)),0)</f>
        <v>1</v>
      </c>
      <c r="F3213" s="5">
        <f>IF(P3213&gt;0,RANK(P3213,(N3213:P3213,Q3213:AE3213)),0)</f>
        <v>0</v>
      </c>
      <c r="G3213" s="129">
        <f t="shared" si="1233"/>
        <v>906</v>
      </c>
      <c r="H3213" s="134">
        <f t="shared" si="1234"/>
        <v>0.10360205831903944</v>
      </c>
      <c r="I3213" s="2"/>
      <c r="J3213" s="2">
        <f t="shared" si="1225"/>
        <v>0.44013722126929672</v>
      </c>
      <c r="K3213" s="2">
        <f t="shared" si="1226"/>
        <v>0.54373927958833623</v>
      </c>
      <c r="L3213" s="2">
        <f t="shared" si="1227"/>
        <v>0</v>
      </c>
      <c r="M3213" s="2">
        <f t="shared" si="1228"/>
        <v>1.6123499142367104E-2</v>
      </c>
      <c r="N3213" s="63">
        <v>3849</v>
      </c>
      <c r="O3213" s="63">
        <v>4755</v>
      </c>
      <c r="P3213" s="63">
        <v>0</v>
      </c>
      <c r="Q3213" s="63">
        <v>94</v>
      </c>
      <c r="R3213" s="63">
        <v>0</v>
      </c>
      <c r="S3213" s="63">
        <v>25</v>
      </c>
      <c r="T3213" s="63">
        <v>0</v>
      </c>
      <c r="U3213" s="63">
        <v>0</v>
      </c>
      <c r="V3213" s="63">
        <v>0</v>
      </c>
      <c r="W3213" s="63">
        <v>9</v>
      </c>
      <c r="X3213" s="63">
        <v>0</v>
      </c>
      <c r="Y3213" s="63">
        <v>0</v>
      </c>
      <c r="Z3213" s="63">
        <v>13</v>
      </c>
      <c r="AA3213" s="63">
        <v>0</v>
      </c>
      <c r="AB3213" s="63">
        <v>0</v>
      </c>
      <c r="AC3213" s="63">
        <v>0</v>
      </c>
      <c r="AD3213" s="63">
        <v>0</v>
      </c>
      <c r="AE3213" s="63">
        <v>0</v>
      </c>
      <c r="AF3213" s="63">
        <v>0</v>
      </c>
      <c r="AG3213" s="63">
        <v>0</v>
      </c>
      <c r="AH3213" s="63">
        <v>0</v>
      </c>
      <c r="AI3213" s="63">
        <v>0</v>
      </c>
      <c r="AJ3213" s="63">
        <v>0</v>
      </c>
      <c r="AK3213" s="63">
        <v>0</v>
      </c>
      <c r="AL3213" s="63">
        <v>0</v>
      </c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BA3213" s="5">
        <f>IF(Q3213&gt;0,RANK(Q3213,(N3213:P3213,Q3213:AE3213)),0)</f>
        <v>3</v>
      </c>
      <c r="BB3213" s="5">
        <f>IF(R3213&gt;0,RANK(R3213,(N3213:P3213,Q3213:AE3213)),0)</f>
        <v>0</v>
      </c>
      <c r="BC3213" s="5">
        <f>IF(T3213&gt;0,RANK(T3213,(N3213:P3213,Q3213:AE3213)),0)</f>
        <v>0</v>
      </c>
      <c r="BD3213" s="5">
        <f>IF(S3213&gt;0,RANK(S3213,(N3213:P3213,Q3213:AE3213)),0)</f>
        <v>4</v>
      </c>
      <c r="BE3213" s="2">
        <f t="shared" si="1229"/>
        <v>1.0748999428244711E-2</v>
      </c>
      <c r="BF3213" s="2">
        <f t="shared" si="1230"/>
        <v>0</v>
      </c>
      <c r="BG3213" s="2">
        <f t="shared" si="1231"/>
        <v>0</v>
      </c>
      <c r="BH3213" s="2">
        <f t="shared" si="1232"/>
        <v>2.858776443682104E-3</v>
      </c>
      <c r="BJ3213" t="s">
        <v>50</v>
      </c>
      <c r="BK3213" t="s">
        <v>3000</v>
      </c>
      <c r="BL3213" s="63"/>
      <c r="BN3213" s="112">
        <v>55</v>
      </c>
      <c r="BO3213" s="114">
        <v>103</v>
      </c>
      <c r="BP3213" s="118">
        <f t="shared" si="1223"/>
        <v>55103</v>
      </c>
      <c r="BQ3213" s="118">
        <f t="shared" si="1222"/>
        <v>55103</v>
      </c>
      <c r="BR3213" s="5" t="s">
        <v>3151</v>
      </c>
      <c r="CS3213" s="63"/>
      <c r="CT3213" s="63"/>
      <c r="CU3213" s="63"/>
      <c r="CV3213" s="63"/>
      <c r="CW3213" s="63"/>
      <c r="CX3213" s="63"/>
      <c r="CY3213" s="63"/>
      <c r="CZ3213" s="63"/>
      <c r="DA3213" s="63"/>
      <c r="DB3213" s="63"/>
      <c r="DC3213" s="63"/>
      <c r="DD3213" s="63"/>
      <c r="DE3213" s="63"/>
      <c r="DF3213" s="63"/>
      <c r="DG3213" s="63"/>
      <c r="DH3213" s="63"/>
      <c r="DI3213" s="63"/>
      <c r="DJ3213" s="63"/>
      <c r="DK3213" s="63"/>
      <c r="DL3213" s="63"/>
      <c r="DM3213" s="63"/>
      <c r="DN3213" s="63"/>
      <c r="DO3213" s="63"/>
      <c r="DP3213" s="63"/>
      <c r="DQ3213" s="63"/>
      <c r="DR3213" s="63"/>
      <c r="DS3213" s="63"/>
      <c r="DU3213" s="63"/>
      <c r="DV3213" s="63"/>
      <c r="DW3213" s="63"/>
      <c r="DX3213" s="63"/>
    </row>
    <row r="3214" spans="1:128" ht="15" hidden="1" customHeight="1" outlineLevel="1">
      <c r="A3214" t="s">
        <v>1502</v>
      </c>
      <c r="B3214" t="s">
        <v>3000</v>
      </c>
      <c r="C3214" s="1">
        <f t="shared" si="1224"/>
        <v>85348</v>
      </c>
      <c r="D3214" s="5">
        <f>IF(N3214&gt;0, RANK(N3214,(N3214:P3214,Q3214:AE3214)),0)</f>
        <v>1</v>
      </c>
      <c r="E3214" s="5">
        <f>IF(O3214&gt;0,RANK(O3214,(N3214:P3214,Q3214:AE3214)),0)</f>
        <v>2</v>
      </c>
      <c r="F3214" s="5">
        <f>IF(P3214&gt;0,RANK(P3214,(N3214:P3214,Q3214:AE3214)),0)</f>
        <v>0</v>
      </c>
      <c r="G3214" s="129">
        <f t="shared" si="1233"/>
        <v>9516</v>
      </c>
      <c r="H3214" s="134">
        <f t="shared" si="1234"/>
        <v>0.11149646154567183</v>
      </c>
      <c r="I3214" s="2"/>
      <c r="J3214" s="2">
        <f t="shared" si="1225"/>
        <v>0.54657402633922292</v>
      </c>
      <c r="K3214" s="2">
        <f t="shared" si="1226"/>
        <v>0.43507756479355109</v>
      </c>
      <c r="L3214" s="2">
        <f t="shared" si="1227"/>
        <v>0</v>
      </c>
      <c r="M3214" s="2">
        <f t="shared" si="1228"/>
        <v>1.8348408867225996E-2</v>
      </c>
      <c r="N3214" s="63">
        <v>46649</v>
      </c>
      <c r="O3214" s="63">
        <v>37133</v>
      </c>
      <c r="P3214" s="63">
        <v>0</v>
      </c>
      <c r="Q3214" s="63">
        <v>1094</v>
      </c>
      <c r="R3214" s="63">
        <v>0</v>
      </c>
      <c r="S3214" s="63">
        <v>152</v>
      </c>
      <c r="T3214" s="63">
        <v>0</v>
      </c>
      <c r="U3214" s="63">
        <v>0</v>
      </c>
      <c r="V3214" s="63">
        <v>0</v>
      </c>
      <c r="W3214" s="63">
        <v>198</v>
      </c>
      <c r="X3214" s="63">
        <v>0</v>
      </c>
      <c r="Y3214" s="63">
        <v>0</v>
      </c>
      <c r="Z3214" s="63">
        <v>122</v>
      </c>
      <c r="AA3214" s="63">
        <v>0</v>
      </c>
      <c r="AB3214" s="63">
        <v>0</v>
      </c>
      <c r="AC3214" s="63">
        <v>0</v>
      </c>
      <c r="AD3214" s="63">
        <v>0</v>
      </c>
      <c r="AE3214" s="63">
        <v>0</v>
      </c>
      <c r="AF3214" s="63">
        <v>0</v>
      </c>
      <c r="AG3214" s="63">
        <v>0</v>
      </c>
      <c r="AH3214" s="63">
        <v>0</v>
      </c>
      <c r="AI3214" s="63">
        <v>0</v>
      </c>
      <c r="AJ3214" s="63">
        <v>0</v>
      </c>
      <c r="AK3214" s="63">
        <v>0</v>
      </c>
      <c r="AL3214" s="63">
        <v>0</v>
      </c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BA3214" s="5">
        <f>IF(Q3214&gt;0,RANK(Q3214,(N3214:P3214,Q3214:AE3214)),0)</f>
        <v>3</v>
      </c>
      <c r="BB3214" s="5">
        <f>IF(R3214&gt;0,RANK(R3214,(N3214:P3214,Q3214:AE3214)),0)</f>
        <v>0</v>
      </c>
      <c r="BC3214" s="5">
        <f>IF(T3214&gt;0,RANK(T3214,(N3214:P3214,Q3214:AE3214)),0)</f>
        <v>0</v>
      </c>
      <c r="BD3214" s="5">
        <f>IF(S3214&gt;0,RANK(S3214,(N3214:P3214,Q3214:AE3214)),0)</f>
        <v>5</v>
      </c>
      <c r="BE3214" s="2">
        <f t="shared" si="1229"/>
        <v>1.2818109387449032E-2</v>
      </c>
      <c r="BF3214" s="2">
        <f t="shared" si="1230"/>
        <v>0</v>
      </c>
      <c r="BG3214" s="2">
        <f t="shared" si="1231"/>
        <v>0</v>
      </c>
      <c r="BH3214" s="2">
        <f t="shared" si="1232"/>
        <v>1.7809439002671415E-3</v>
      </c>
      <c r="BJ3214" t="s">
        <v>1502</v>
      </c>
      <c r="BK3214" t="s">
        <v>3000</v>
      </c>
      <c r="BL3214" s="63"/>
      <c r="BN3214" s="112">
        <v>55</v>
      </c>
      <c r="BO3214" s="114">
        <v>105</v>
      </c>
      <c r="BP3214" s="118">
        <f t="shared" si="1223"/>
        <v>55105</v>
      </c>
      <c r="BQ3214" s="118">
        <f t="shared" si="1222"/>
        <v>55105</v>
      </c>
      <c r="BR3214" s="5" t="s">
        <v>3151</v>
      </c>
      <c r="CS3214" s="63"/>
      <c r="CT3214" s="63"/>
      <c r="CU3214" s="63"/>
      <c r="CV3214" s="63"/>
      <c r="CW3214" s="63"/>
      <c r="CX3214" s="63"/>
      <c r="CY3214" s="63"/>
      <c r="CZ3214" s="63"/>
      <c r="DA3214" s="63"/>
      <c r="DB3214" s="63"/>
      <c r="DC3214" s="63"/>
      <c r="DD3214" s="63"/>
      <c r="DE3214" s="63"/>
      <c r="DF3214" s="63"/>
      <c r="DG3214" s="63"/>
      <c r="DH3214" s="63"/>
      <c r="DI3214" s="63"/>
      <c r="DJ3214" s="63"/>
      <c r="DK3214" s="63"/>
      <c r="DL3214" s="63"/>
      <c r="DM3214" s="63"/>
      <c r="DN3214" s="63"/>
      <c r="DO3214" s="63"/>
      <c r="DP3214" s="63"/>
      <c r="DQ3214" s="63"/>
      <c r="DR3214" s="63"/>
      <c r="DS3214" s="63"/>
      <c r="DU3214" s="63"/>
      <c r="DV3214" s="63"/>
      <c r="DW3214" s="63"/>
      <c r="DX3214" s="63"/>
    </row>
    <row r="3215" spans="1:128" ht="15" hidden="1" customHeight="1" outlineLevel="1">
      <c r="A3215" t="s">
        <v>348</v>
      </c>
      <c r="B3215" t="s">
        <v>3000</v>
      </c>
      <c r="C3215" s="1">
        <f t="shared" si="1224"/>
        <v>7887</v>
      </c>
      <c r="D3215" s="5">
        <f>IF(N3215&gt;0, RANK(N3215,(N3215:P3215,Q3215:AE3215)),0)</f>
        <v>2</v>
      </c>
      <c r="E3215" s="5">
        <f>IF(O3215&gt;0,RANK(O3215,(N3215:P3215,Q3215:AE3215)),0)</f>
        <v>1</v>
      </c>
      <c r="F3215" s="5">
        <f>IF(P3215&gt;0,RANK(P3215,(N3215:P3215,Q3215:AE3215)),0)</f>
        <v>0</v>
      </c>
      <c r="G3215" s="129">
        <f t="shared" si="1233"/>
        <v>2740</v>
      </c>
      <c r="H3215" s="134">
        <f t="shared" si="1234"/>
        <v>0.34740712564980347</v>
      </c>
      <c r="I3215" s="2"/>
      <c r="J3215" s="2">
        <f t="shared" si="1225"/>
        <v>0.31913275009509318</v>
      </c>
      <c r="K3215" s="2">
        <f t="shared" si="1226"/>
        <v>0.6665398757448967</v>
      </c>
      <c r="L3215" s="2">
        <f t="shared" si="1227"/>
        <v>0</v>
      </c>
      <c r="M3215" s="2">
        <f t="shared" si="1228"/>
        <v>1.4327374160010176E-2</v>
      </c>
      <c r="N3215" s="63">
        <v>2517</v>
      </c>
      <c r="O3215" s="63">
        <v>5257</v>
      </c>
      <c r="P3215" s="63">
        <v>0</v>
      </c>
      <c r="Q3215" s="63">
        <v>85</v>
      </c>
      <c r="R3215" s="63">
        <v>0</v>
      </c>
      <c r="S3215" s="63">
        <v>12</v>
      </c>
      <c r="T3215" s="63">
        <v>0</v>
      </c>
      <c r="U3215" s="63">
        <v>0</v>
      </c>
      <c r="V3215" s="63">
        <v>0</v>
      </c>
      <c r="W3215" s="63">
        <v>8</v>
      </c>
      <c r="X3215" s="63">
        <v>0</v>
      </c>
      <c r="Y3215" s="63">
        <v>0</v>
      </c>
      <c r="Z3215" s="63">
        <v>8</v>
      </c>
      <c r="AA3215" s="63">
        <v>0</v>
      </c>
      <c r="AB3215" s="63">
        <v>0</v>
      </c>
      <c r="AC3215" s="63">
        <v>0</v>
      </c>
      <c r="AD3215" s="63">
        <v>0</v>
      </c>
      <c r="AE3215" s="63">
        <v>0</v>
      </c>
      <c r="AF3215" s="63">
        <v>0</v>
      </c>
      <c r="AG3215" s="63">
        <v>0</v>
      </c>
      <c r="AH3215" s="63">
        <v>0</v>
      </c>
      <c r="AI3215" s="63">
        <v>0</v>
      </c>
      <c r="AJ3215" s="63">
        <v>0</v>
      </c>
      <c r="AK3215" s="63">
        <v>0</v>
      </c>
      <c r="AL3215" s="63">
        <v>0</v>
      </c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BA3215" s="5">
        <f>IF(Q3215&gt;0,RANK(Q3215,(N3215:P3215,Q3215:AE3215)),0)</f>
        <v>3</v>
      </c>
      <c r="BB3215" s="5">
        <f>IF(R3215&gt;0,RANK(R3215,(N3215:P3215,Q3215:AE3215)),0)</f>
        <v>0</v>
      </c>
      <c r="BC3215" s="5">
        <f>IF(T3215&gt;0,RANK(T3215,(N3215:P3215,Q3215:AE3215)),0)</f>
        <v>0</v>
      </c>
      <c r="BD3215" s="5">
        <f>IF(S3215&gt;0,RANK(S3215,(N3215:P3215,Q3215:AE3215)),0)</f>
        <v>4</v>
      </c>
      <c r="BE3215" s="2">
        <f t="shared" si="1229"/>
        <v>1.0777228350450108E-2</v>
      </c>
      <c r="BF3215" s="2">
        <f t="shared" si="1230"/>
        <v>0</v>
      </c>
      <c r="BG3215" s="2">
        <f t="shared" si="1231"/>
        <v>0</v>
      </c>
      <c r="BH3215" s="2">
        <f t="shared" si="1232"/>
        <v>1.5214910612400153E-3</v>
      </c>
      <c r="BJ3215" t="s">
        <v>348</v>
      </c>
      <c r="BK3215" t="s">
        <v>3000</v>
      </c>
      <c r="BL3215" s="63">
        <v>7</v>
      </c>
      <c r="BN3215" s="112">
        <v>55</v>
      </c>
      <c r="BO3215" s="114">
        <v>107</v>
      </c>
      <c r="BP3215" s="118">
        <f t="shared" si="1223"/>
        <v>55107</v>
      </c>
      <c r="BQ3215" s="118">
        <f t="shared" si="1222"/>
        <v>55107</v>
      </c>
      <c r="BR3215" s="5" t="s">
        <v>3151</v>
      </c>
      <c r="CS3215" s="63"/>
      <c r="CT3215" s="63"/>
      <c r="CU3215" s="63"/>
      <c r="CV3215" s="63"/>
      <c r="CW3215" s="63"/>
      <c r="CX3215" s="63"/>
      <c r="CY3215" s="63"/>
      <c r="CZ3215" s="63"/>
      <c r="DA3215" s="63"/>
      <c r="DB3215" s="63"/>
      <c r="DC3215" s="63"/>
      <c r="DD3215" s="63"/>
      <c r="DE3215" s="63"/>
      <c r="DF3215" s="63"/>
      <c r="DG3215" s="63"/>
      <c r="DH3215" s="63"/>
      <c r="DI3215" s="63"/>
      <c r="DJ3215" s="63"/>
      <c r="DK3215" s="63"/>
      <c r="DL3215" s="63"/>
      <c r="DM3215" s="63"/>
      <c r="DN3215" s="63"/>
      <c r="DO3215" s="63"/>
      <c r="DP3215" s="63"/>
      <c r="DQ3215" s="63"/>
      <c r="DR3215" s="63"/>
      <c r="DS3215" s="63"/>
      <c r="DU3215" s="63"/>
      <c r="DV3215" s="63"/>
      <c r="DW3215" s="63"/>
      <c r="DX3215" s="63"/>
    </row>
    <row r="3216" spans="1:128" ht="15" hidden="1" customHeight="1" outlineLevel="1">
      <c r="A3216" t="s">
        <v>1833</v>
      </c>
      <c r="B3216" t="s">
        <v>3000</v>
      </c>
      <c r="C3216" s="1">
        <f t="shared" si="1224"/>
        <v>56701</v>
      </c>
      <c r="D3216" s="5">
        <f>IF(N3216&gt;0, RANK(N3216,(N3216:P3216,Q3216:AE3216)),0)</f>
        <v>2</v>
      </c>
      <c r="E3216" s="5">
        <f>IF(O3216&gt;0,RANK(O3216,(N3216:P3216,Q3216:AE3216)),0)</f>
        <v>1</v>
      </c>
      <c r="F3216" s="5">
        <f>IF(P3216&gt;0,RANK(P3216,(N3216:P3216,Q3216:AE3216)),0)</f>
        <v>0</v>
      </c>
      <c r="G3216" s="129">
        <f t="shared" si="1233"/>
        <v>9000</v>
      </c>
      <c r="H3216" s="134">
        <f t="shared" si="1234"/>
        <v>0.15872735930583234</v>
      </c>
      <c r="I3216" s="2"/>
      <c r="J3216" s="2">
        <f t="shared" si="1225"/>
        <v>0.40898749581136135</v>
      </c>
      <c r="K3216" s="2">
        <f t="shared" si="1226"/>
        <v>0.56771485511719366</v>
      </c>
      <c r="L3216" s="2">
        <f t="shared" si="1227"/>
        <v>0</v>
      </c>
      <c r="M3216" s="2">
        <f t="shared" si="1228"/>
        <v>2.3297649071445048E-2</v>
      </c>
      <c r="N3216" s="63">
        <v>23190</v>
      </c>
      <c r="O3216" s="63">
        <v>32190</v>
      </c>
      <c r="P3216" s="63">
        <v>0</v>
      </c>
      <c r="Q3216" s="63">
        <v>878</v>
      </c>
      <c r="R3216" s="63">
        <v>0</v>
      </c>
      <c r="S3216" s="63">
        <v>115</v>
      </c>
      <c r="T3216" s="63">
        <v>0</v>
      </c>
      <c r="U3216" s="63">
        <v>0</v>
      </c>
      <c r="V3216" s="63">
        <v>0</v>
      </c>
      <c r="W3216" s="63">
        <v>159</v>
      </c>
      <c r="X3216" s="63">
        <v>0</v>
      </c>
      <c r="Y3216" s="63">
        <v>0</v>
      </c>
      <c r="Z3216" s="63">
        <v>169</v>
      </c>
      <c r="AA3216" s="63">
        <v>0</v>
      </c>
      <c r="AB3216" s="63">
        <v>0</v>
      </c>
      <c r="AC3216" s="63">
        <v>0</v>
      </c>
      <c r="AD3216" s="63">
        <v>0</v>
      </c>
      <c r="AE3216" s="63">
        <v>0</v>
      </c>
      <c r="AF3216" s="63">
        <v>0</v>
      </c>
      <c r="AG3216" s="63">
        <v>0</v>
      </c>
      <c r="AH3216" s="63">
        <v>0</v>
      </c>
      <c r="AI3216" s="63">
        <v>0</v>
      </c>
      <c r="AJ3216" s="63">
        <v>0</v>
      </c>
      <c r="AK3216" s="63">
        <v>0</v>
      </c>
      <c r="AL3216" s="63">
        <v>0</v>
      </c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BA3216" s="5">
        <f>IF(Q3216&gt;0,RANK(Q3216,(N3216:P3216,Q3216:AE3216)),0)</f>
        <v>3</v>
      </c>
      <c r="BB3216" s="5">
        <f>IF(R3216&gt;0,RANK(R3216,(N3216:P3216,Q3216:AE3216)),0)</f>
        <v>0</v>
      </c>
      <c r="BC3216" s="5">
        <f>IF(T3216&gt;0,RANK(T3216,(N3216:P3216,Q3216:AE3216)),0)</f>
        <v>0</v>
      </c>
      <c r="BD3216" s="5">
        <f>IF(S3216&gt;0,RANK(S3216,(N3216:P3216,Q3216:AE3216)),0)</f>
        <v>6</v>
      </c>
      <c r="BE3216" s="2">
        <f t="shared" si="1229"/>
        <v>1.5484735718946756E-2</v>
      </c>
      <c r="BF3216" s="2">
        <f t="shared" si="1230"/>
        <v>0</v>
      </c>
      <c r="BG3216" s="2">
        <f t="shared" si="1231"/>
        <v>0</v>
      </c>
      <c r="BH3216" s="2">
        <f t="shared" si="1232"/>
        <v>2.0281829244634133E-3</v>
      </c>
      <c r="BJ3216" t="s">
        <v>1833</v>
      </c>
      <c r="BK3216" t="s">
        <v>3000</v>
      </c>
      <c r="BL3216" s="63">
        <v>7</v>
      </c>
      <c r="BN3216" s="112">
        <v>55</v>
      </c>
      <c r="BO3216" s="114">
        <v>109</v>
      </c>
      <c r="BP3216" s="118">
        <f t="shared" si="1223"/>
        <v>55109</v>
      </c>
      <c r="BQ3216" s="118">
        <f t="shared" si="1222"/>
        <v>55109</v>
      </c>
      <c r="BR3216" s="5" t="s">
        <v>3151</v>
      </c>
      <c r="CS3216" s="63"/>
      <c r="CT3216" s="63"/>
      <c r="CU3216" s="63"/>
      <c r="CV3216" s="63"/>
      <c r="CW3216" s="63"/>
      <c r="CX3216" s="63"/>
      <c r="CY3216" s="63"/>
      <c r="CZ3216" s="63"/>
      <c r="DA3216" s="63"/>
      <c r="DB3216" s="63"/>
      <c r="DC3216" s="63"/>
      <c r="DD3216" s="63"/>
      <c r="DE3216" s="63"/>
      <c r="DF3216" s="63"/>
      <c r="DG3216" s="63"/>
      <c r="DH3216" s="63"/>
      <c r="DI3216" s="63"/>
      <c r="DJ3216" s="63"/>
      <c r="DK3216" s="63"/>
      <c r="DL3216" s="63"/>
      <c r="DM3216" s="63"/>
      <c r="DN3216" s="63"/>
      <c r="DO3216" s="63"/>
      <c r="DP3216" s="63"/>
      <c r="DQ3216" s="63"/>
      <c r="DR3216" s="63"/>
      <c r="DS3216" s="63"/>
      <c r="DU3216" s="63"/>
      <c r="DV3216" s="63"/>
      <c r="DW3216" s="63"/>
      <c r="DX3216" s="63"/>
    </row>
    <row r="3217" spans="1:128" ht="15" hidden="1" customHeight="1" outlineLevel="1">
      <c r="A3217" t="s">
        <v>1834</v>
      </c>
      <c r="B3217" t="s">
        <v>3000</v>
      </c>
      <c r="C3217" s="1">
        <f t="shared" si="1224"/>
        <v>36249</v>
      </c>
      <c r="D3217" s="5">
        <f>IF(N3217&gt;0, RANK(N3217,(N3217:P3217,Q3217:AE3217)),0)</f>
        <v>1</v>
      </c>
      <c r="E3217" s="5">
        <f>IF(O3217&gt;0,RANK(O3217,(N3217:P3217,Q3217:AE3217)),0)</f>
        <v>2</v>
      </c>
      <c r="F3217" s="5">
        <f>IF(P3217&gt;0,RANK(P3217,(N3217:P3217,Q3217:AE3217)),0)</f>
        <v>0</v>
      </c>
      <c r="G3217" s="129">
        <f t="shared" si="1233"/>
        <v>614</v>
      </c>
      <c r="H3217" s="134">
        <f t="shared" si="1234"/>
        <v>1.6938398300642775E-2</v>
      </c>
      <c r="I3217" s="2"/>
      <c r="J3217" s="2">
        <f t="shared" si="1225"/>
        <v>0.49940688018979834</v>
      </c>
      <c r="K3217" s="2">
        <f t="shared" si="1226"/>
        <v>0.48246848188915559</v>
      </c>
      <c r="L3217" s="2">
        <f t="shared" si="1227"/>
        <v>0</v>
      </c>
      <c r="M3217" s="2">
        <f t="shared" si="1228"/>
        <v>1.8124637921046016E-2</v>
      </c>
      <c r="N3217" s="63">
        <v>18103</v>
      </c>
      <c r="O3217" s="63">
        <v>17489</v>
      </c>
      <c r="P3217" s="63">
        <v>0</v>
      </c>
      <c r="Q3217" s="63">
        <v>441</v>
      </c>
      <c r="R3217" s="63">
        <v>0</v>
      </c>
      <c r="S3217" s="63">
        <v>50</v>
      </c>
      <c r="T3217" s="63">
        <v>0</v>
      </c>
      <c r="U3217" s="63">
        <v>0</v>
      </c>
      <c r="V3217" s="63">
        <v>0</v>
      </c>
      <c r="W3217" s="63">
        <v>77</v>
      </c>
      <c r="X3217" s="63">
        <v>0</v>
      </c>
      <c r="Y3217" s="63">
        <v>0</v>
      </c>
      <c r="Z3217" s="63">
        <v>89</v>
      </c>
      <c r="AA3217" s="63">
        <v>0</v>
      </c>
      <c r="AB3217" s="63">
        <v>0</v>
      </c>
      <c r="AC3217" s="63">
        <v>0</v>
      </c>
      <c r="AD3217" s="63">
        <v>0</v>
      </c>
      <c r="AE3217" s="63">
        <v>0</v>
      </c>
      <c r="AF3217" s="63">
        <v>0</v>
      </c>
      <c r="AG3217" s="63">
        <v>0</v>
      </c>
      <c r="AH3217" s="63">
        <v>0</v>
      </c>
      <c r="AI3217" s="63">
        <v>0</v>
      </c>
      <c r="AJ3217" s="63">
        <v>0</v>
      </c>
      <c r="AK3217" s="63">
        <v>0</v>
      </c>
      <c r="AL3217" s="63">
        <v>0</v>
      </c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BA3217" s="5">
        <f>IF(Q3217&gt;0,RANK(Q3217,(N3217:P3217,Q3217:AE3217)),0)</f>
        <v>3</v>
      </c>
      <c r="BB3217" s="5">
        <f>IF(R3217&gt;0,RANK(R3217,(N3217:P3217,Q3217:AE3217)),0)</f>
        <v>0</v>
      </c>
      <c r="BC3217" s="5">
        <f>IF(T3217&gt;0,RANK(T3217,(N3217:P3217,Q3217:AE3217)),0)</f>
        <v>0</v>
      </c>
      <c r="BD3217" s="5">
        <f>IF(S3217&gt;0,RANK(S3217,(N3217:P3217,Q3217:AE3217)),0)</f>
        <v>6</v>
      </c>
      <c r="BE3217" s="2">
        <f t="shared" si="1229"/>
        <v>1.2165852851113134E-2</v>
      </c>
      <c r="BF3217" s="2">
        <f t="shared" si="1230"/>
        <v>0</v>
      </c>
      <c r="BG3217" s="2">
        <f t="shared" si="1231"/>
        <v>0</v>
      </c>
      <c r="BH3217" s="2">
        <f t="shared" si="1232"/>
        <v>1.3793483958178157E-3</v>
      </c>
      <c r="BJ3217" t="s">
        <v>1834</v>
      </c>
      <c r="BK3217" t="s">
        <v>3000</v>
      </c>
      <c r="BL3217" s="63">
        <v>2</v>
      </c>
      <c r="BN3217" s="112">
        <v>55</v>
      </c>
      <c r="BO3217" s="114">
        <v>111</v>
      </c>
      <c r="BP3217" s="118">
        <f t="shared" si="1223"/>
        <v>55111</v>
      </c>
      <c r="BQ3217" s="118">
        <f t="shared" si="1222"/>
        <v>55111</v>
      </c>
      <c r="BR3217" s="5" t="s">
        <v>3151</v>
      </c>
      <c r="CS3217" s="63"/>
      <c r="CT3217" s="63"/>
      <c r="CU3217" s="63"/>
      <c r="CV3217" s="63"/>
      <c r="CW3217" s="63"/>
      <c r="CX3217" s="63"/>
      <c r="CY3217" s="63"/>
      <c r="CZ3217" s="63"/>
      <c r="DA3217" s="63"/>
      <c r="DB3217" s="63"/>
      <c r="DC3217" s="63"/>
      <c r="DD3217" s="63"/>
      <c r="DE3217" s="63"/>
      <c r="DF3217" s="63"/>
      <c r="DG3217" s="63"/>
      <c r="DH3217" s="63"/>
      <c r="DI3217" s="63"/>
      <c r="DJ3217" s="63"/>
      <c r="DK3217" s="63"/>
      <c r="DL3217" s="63"/>
      <c r="DM3217" s="63"/>
      <c r="DN3217" s="63"/>
      <c r="DO3217" s="63"/>
      <c r="DP3217" s="63"/>
      <c r="DQ3217" s="63"/>
      <c r="DR3217" s="63"/>
      <c r="DS3217" s="63"/>
      <c r="DU3217" s="63"/>
      <c r="DV3217" s="63"/>
      <c r="DW3217" s="63"/>
      <c r="DX3217" s="63"/>
    </row>
    <row r="3218" spans="1:128" ht="15" hidden="1" customHeight="1" outlineLevel="1">
      <c r="A3218" t="s">
        <v>123</v>
      </c>
      <c r="B3218" t="s">
        <v>3000</v>
      </c>
      <c r="C3218" s="1">
        <f t="shared" si="1224"/>
        <v>10479</v>
      </c>
      <c r="D3218" s="5">
        <f>IF(N3218&gt;0, RANK(N3218,(N3218:P3218,Q3218:AE3218)),0)</f>
        <v>2</v>
      </c>
      <c r="E3218" s="5">
        <f>IF(O3218&gt;0,RANK(O3218,(N3218:P3218,Q3218:AE3218)),0)</f>
        <v>1</v>
      </c>
      <c r="F3218" s="5">
        <f>IF(P3218&gt;0,RANK(P3218,(N3218:P3218,Q3218:AE3218)),0)</f>
        <v>0</v>
      </c>
      <c r="G3218" s="129">
        <f t="shared" si="1233"/>
        <v>1389</v>
      </c>
      <c r="H3218" s="134">
        <f t="shared" si="1234"/>
        <v>0.13255081591754939</v>
      </c>
      <c r="I3218" s="2"/>
      <c r="J3218" s="2">
        <f t="shared" si="1225"/>
        <v>0.42885771543086171</v>
      </c>
      <c r="K3218" s="2">
        <f t="shared" si="1226"/>
        <v>0.56140853134841107</v>
      </c>
      <c r="L3218" s="2">
        <f t="shared" si="1227"/>
        <v>0</v>
      </c>
      <c r="M3218" s="2">
        <f t="shared" si="1228"/>
        <v>9.7337532207272259E-3</v>
      </c>
      <c r="N3218" s="63">
        <v>4494</v>
      </c>
      <c r="O3218" s="63">
        <v>5883</v>
      </c>
      <c r="P3218" s="63">
        <v>0</v>
      </c>
      <c r="Q3218" s="63">
        <v>60</v>
      </c>
      <c r="R3218" s="63">
        <v>0</v>
      </c>
      <c r="S3218" s="63">
        <v>17</v>
      </c>
      <c r="T3218" s="63">
        <v>0</v>
      </c>
      <c r="U3218" s="63">
        <v>0</v>
      </c>
      <c r="V3218" s="63">
        <v>0</v>
      </c>
      <c r="W3218" s="63">
        <v>16</v>
      </c>
      <c r="X3218" s="63">
        <v>0</v>
      </c>
      <c r="Y3218" s="63">
        <v>0</v>
      </c>
      <c r="Z3218" s="63">
        <v>9</v>
      </c>
      <c r="AA3218" s="63">
        <v>0</v>
      </c>
      <c r="AB3218" s="63">
        <v>0</v>
      </c>
      <c r="AC3218" s="63">
        <v>0</v>
      </c>
      <c r="AD3218" s="63">
        <v>0</v>
      </c>
      <c r="AE3218" s="63">
        <v>0</v>
      </c>
      <c r="AF3218" s="63">
        <v>0</v>
      </c>
      <c r="AG3218" s="63">
        <v>0</v>
      </c>
      <c r="AH3218" s="63">
        <v>0</v>
      </c>
      <c r="AI3218" s="63">
        <v>0</v>
      </c>
      <c r="AJ3218" s="63">
        <v>0</v>
      </c>
      <c r="AK3218" s="63">
        <v>0</v>
      </c>
      <c r="AL3218" s="63">
        <v>0</v>
      </c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BA3218" s="5">
        <f>IF(Q3218&gt;0,RANK(Q3218,(N3218:P3218,Q3218:AE3218)),0)</f>
        <v>3</v>
      </c>
      <c r="BB3218" s="5">
        <f>IF(R3218&gt;0,RANK(R3218,(N3218:P3218,Q3218:AE3218)),0)</f>
        <v>0</v>
      </c>
      <c r="BC3218" s="5">
        <f>IF(T3218&gt;0,RANK(T3218,(N3218:P3218,Q3218:AE3218)),0)</f>
        <v>0</v>
      </c>
      <c r="BD3218" s="5">
        <f>IF(S3218&gt;0,RANK(S3218,(N3218:P3218,Q3218:AE3218)),0)</f>
        <v>4</v>
      </c>
      <c r="BE3218" s="2">
        <f t="shared" si="1229"/>
        <v>5.7257371886630408E-3</v>
      </c>
      <c r="BF3218" s="2">
        <f t="shared" si="1230"/>
        <v>0</v>
      </c>
      <c r="BG3218" s="2">
        <f t="shared" si="1231"/>
        <v>0</v>
      </c>
      <c r="BH3218" s="2">
        <f t="shared" si="1232"/>
        <v>1.6222922034545282E-3</v>
      </c>
      <c r="BJ3218" t="s">
        <v>123</v>
      </c>
      <c r="BK3218" t="s">
        <v>3000</v>
      </c>
      <c r="BL3218" s="63">
        <v>7</v>
      </c>
      <c r="BN3218" s="112">
        <v>55</v>
      </c>
      <c r="BO3218" s="114">
        <v>113</v>
      </c>
      <c r="BP3218" s="118">
        <f t="shared" si="1223"/>
        <v>55113</v>
      </c>
      <c r="BQ3218" s="118">
        <f t="shared" si="1222"/>
        <v>55113</v>
      </c>
      <c r="BR3218" s="5" t="s">
        <v>3151</v>
      </c>
      <c r="CS3218" s="63"/>
      <c r="CT3218" s="63"/>
      <c r="CU3218" s="63"/>
      <c r="CV3218" s="63"/>
      <c r="CW3218" s="63"/>
      <c r="CX3218" s="63"/>
      <c r="CY3218" s="63"/>
      <c r="CZ3218" s="63"/>
      <c r="DA3218" s="63"/>
      <c r="DB3218" s="63"/>
      <c r="DC3218" s="63"/>
      <c r="DD3218" s="63"/>
      <c r="DE3218" s="63"/>
      <c r="DF3218" s="63"/>
      <c r="DG3218" s="63"/>
      <c r="DH3218" s="63"/>
      <c r="DI3218" s="63"/>
      <c r="DJ3218" s="63"/>
      <c r="DK3218" s="63"/>
      <c r="DL3218" s="63"/>
      <c r="DM3218" s="63"/>
      <c r="DN3218" s="63"/>
      <c r="DO3218" s="63"/>
      <c r="DP3218" s="63"/>
      <c r="DQ3218" s="63"/>
      <c r="DR3218" s="63"/>
      <c r="DS3218" s="63"/>
      <c r="DU3218" s="63"/>
      <c r="DV3218" s="63"/>
      <c r="DW3218" s="63"/>
      <c r="DX3218" s="63"/>
    </row>
    <row r="3219" spans="1:128" ht="15" hidden="1" customHeight="1" outlineLevel="1">
      <c r="A3219" t="s">
        <v>124</v>
      </c>
      <c r="B3219" t="s">
        <v>3000</v>
      </c>
      <c r="C3219" s="1">
        <f t="shared" si="1224"/>
        <v>22886</v>
      </c>
      <c r="D3219" s="5">
        <f>IF(N3219&gt;0, RANK(N3219,(N3219:P3219,Q3219:AE3219)),0)</f>
        <v>2</v>
      </c>
      <c r="E3219" s="5">
        <f>IF(O3219&gt;0,RANK(O3219,(N3219:P3219,Q3219:AE3219)),0)</f>
        <v>1</v>
      </c>
      <c r="F3219" s="5">
        <f>IF(P3219&gt;0,RANK(P3219,(N3219:P3219,Q3219:AE3219)),0)</f>
        <v>0</v>
      </c>
      <c r="G3219" s="129">
        <f t="shared" si="1233"/>
        <v>8316</v>
      </c>
      <c r="H3219" s="134">
        <f t="shared" si="1234"/>
        <v>0.36336625010923707</v>
      </c>
      <c r="I3219" s="2"/>
      <c r="J3219" s="2">
        <f t="shared" si="1225"/>
        <v>0.31158787031372892</v>
      </c>
      <c r="K3219" s="2">
        <f t="shared" si="1226"/>
        <v>0.67495412042296599</v>
      </c>
      <c r="L3219" s="2">
        <f t="shared" si="1227"/>
        <v>0</v>
      </c>
      <c r="M3219" s="2">
        <f t="shared" si="1228"/>
        <v>1.3458009263305093E-2</v>
      </c>
      <c r="N3219" s="63">
        <v>7131</v>
      </c>
      <c r="O3219" s="63">
        <v>15447</v>
      </c>
      <c r="P3219" s="63">
        <v>0</v>
      </c>
      <c r="Q3219" s="63">
        <v>250</v>
      </c>
      <c r="R3219" s="63">
        <v>0</v>
      </c>
      <c r="S3219" s="63">
        <v>33</v>
      </c>
      <c r="T3219" s="63">
        <v>0</v>
      </c>
      <c r="U3219" s="63">
        <v>0</v>
      </c>
      <c r="V3219" s="63">
        <v>0</v>
      </c>
      <c r="W3219" s="63">
        <v>8</v>
      </c>
      <c r="X3219" s="63">
        <v>0</v>
      </c>
      <c r="Y3219" s="63">
        <v>0</v>
      </c>
      <c r="Z3219" s="63">
        <v>17</v>
      </c>
      <c r="AA3219" s="63">
        <v>0</v>
      </c>
      <c r="AB3219" s="63">
        <v>0</v>
      </c>
      <c r="AC3219" s="63">
        <v>0</v>
      </c>
      <c r="AD3219" s="63">
        <v>0</v>
      </c>
      <c r="AE3219" s="63">
        <v>0</v>
      </c>
      <c r="AF3219" s="63">
        <v>0</v>
      </c>
      <c r="AG3219" s="63">
        <v>0</v>
      </c>
      <c r="AH3219" s="63">
        <v>0</v>
      </c>
      <c r="AI3219" s="63">
        <v>0</v>
      </c>
      <c r="AJ3219" s="63">
        <v>0</v>
      </c>
      <c r="AK3219" s="63">
        <v>0</v>
      </c>
      <c r="AL3219" s="63">
        <v>0</v>
      </c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BA3219" s="5">
        <f>IF(Q3219&gt;0,RANK(Q3219,(N3219:P3219,Q3219:AE3219)),0)</f>
        <v>3</v>
      </c>
      <c r="BB3219" s="5">
        <f>IF(R3219&gt;0,RANK(R3219,(N3219:P3219,Q3219:AE3219)),0)</f>
        <v>0</v>
      </c>
      <c r="BC3219" s="5">
        <f>IF(T3219&gt;0,RANK(T3219,(N3219:P3219,Q3219:AE3219)),0)</f>
        <v>0</v>
      </c>
      <c r="BD3219" s="5">
        <f>IF(S3219&gt;0,RANK(S3219,(N3219:P3219,Q3219:AE3219)),0)</f>
        <v>4</v>
      </c>
      <c r="BE3219" s="2">
        <f t="shared" si="1229"/>
        <v>1.0923708817617757E-2</v>
      </c>
      <c r="BF3219" s="2">
        <f t="shared" si="1230"/>
        <v>0</v>
      </c>
      <c r="BG3219" s="2">
        <f t="shared" si="1231"/>
        <v>0</v>
      </c>
      <c r="BH3219" s="2">
        <f t="shared" si="1232"/>
        <v>1.4419295639255441E-3</v>
      </c>
      <c r="BJ3219" t="s">
        <v>124</v>
      </c>
      <c r="BK3219" t="s">
        <v>3000</v>
      </c>
      <c r="BL3219" s="63">
        <v>8</v>
      </c>
      <c r="BN3219" s="112">
        <v>55</v>
      </c>
      <c r="BO3219" s="114">
        <v>115</v>
      </c>
      <c r="BP3219" s="118">
        <f t="shared" si="1223"/>
        <v>55115</v>
      </c>
      <c r="BQ3219" s="118">
        <f t="shared" si="1222"/>
        <v>55115</v>
      </c>
      <c r="BR3219" s="5" t="s">
        <v>3151</v>
      </c>
      <c r="CS3219" s="63"/>
      <c r="CT3219" s="63"/>
      <c r="CU3219" s="63"/>
      <c r="CV3219" s="63"/>
      <c r="CW3219" s="63"/>
      <c r="CX3219" s="63"/>
      <c r="CY3219" s="63"/>
      <c r="CZ3219" s="63"/>
      <c r="DA3219" s="63"/>
      <c r="DB3219" s="63"/>
      <c r="DC3219" s="63"/>
      <c r="DD3219" s="63"/>
      <c r="DE3219" s="63"/>
      <c r="DF3219" s="63"/>
      <c r="DG3219" s="63"/>
      <c r="DH3219" s="63"/>
      <c r="DI3219" s="63"/>
      <c r="DJ3219" s="63"/>
      <c r="DK3219" s="63"/>
      <c r="DL3219" s="63"/>
      <c r="DM3219" s="63"/>
      <c r="DN3219" s="63"/>
      <c r="DO3219" s="63"/>
      <c r="DP3219" s="63"/>
      <c r="DQ3219" s="63"/>
      <c r="DR3219" s="63"/>
      <c r="DS3219" s="63"/>
      <c r="DU3219" s="63"/>
      <c r="DV3219" s="63"/>
      <c r="DW3219" s="63"/>
      <c r="DX3219" s="63"/>
    </row>
    <row r="3220" spans="1:128" ht="15" hidden="1" customHeight="1" outlineLevel="1">
      <c r="A3220" t="s">
        <v>73</v>
      </c>
      <c r="B3220" t="s">
        <v>3000</v>
      </c>
      <c r="C3220" s="1">
        <f t="shared" si="1224"/>
        <v>66035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0</v>
      </c>
      <c r="G3220" s="129">
        <f t="shared" si="1233"/>
        <v>10515</v>
      </c>
      <c r="H3220" s="134">
        <f t="shared" si="1234"/>
        <v>0.15923373968350119</v>
      </c>
      <c r="I3220" s="2"/>
      <c r="J3220" s="2">
        <f t="shared" si="1225"/>
        <v>0.41052472173847204</v>
      </c>
      <c r="K3220" s="2">
        <f t="shared" si="1226"/>
        <v>0.56975846142197317</v>
      </c>
      <c r="L3220" s="2">
        <f t="shared" si="1227"/>
        <v>0</v>
      </c>
      <c r="M3220" s="2">
        <f t="shared" si="1228"/>
        <v>1.971681683955484E-2</v>
      </c>
      <c r="N3220" s="63">
        <v>27109</v>
      </c>
      <c r="O3220" s="63">
        <v>37624</v>
      </c>
      <c r="P3220" s="63">
        <v>0</v>
      </c>
      <c r="Q3220" s="63">
        <v>896</v>
      </c>
      <c r="R3220" s="63">
        <v>0</v>
      </c>
      <c r="S3220" s="63">
        <v>135</v>
      </c>
      <c r="T3220" s="63">
        <v>0</v>
      </c>
      <c r="U3220" s="63">
        <v>0</v>
      </c>
      <c r="V3220" s="63">
        <v>0</v>
      </c>
      <c r="W3220" s="63">
        <v>180</v>
      </c>
      <c r="X3220" s="63">
        <v>0</v>
      </c>
      <c r="Y3220" s="63">
        <v>0</v>
      </c>
      <c r="Z3220" s="63">
        <v>91</v>
      </c>
      <c r="AA3220" s="63">
        <v>0</v>
      </c>
      <c r="AB3220" s="63">
        <v>0</v>
      </c>
      <c r="AC3220" s="63">
        <v>0</v>
      </c>
      <c r="AD3220" s="63">
        <v>0</v>
      </c>
      <c r="AE3220" s="63">
        <v>0</v>
      </c>
      <c r="AF3220" s="63">
        <v>0</v>
      </c>
      <c r="AG3220" s="63">
        <v>0</v>
      </c>
      <c r="AH3220" s="63">
        <v>0</v>
      </c>
      <c r="AI3220" s="63">
        <v>0</v>
      </c>
      <c r="AJ3220" s="63">
        <v>0</v>
      </c>
      <c r="AK3220" s="63">
        <v>0</v>
      </c>
      <c r="AL3220" s="63">
        <v>0</v>
      </c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BA3220" s="5">
        <f>IF(Q3220&gt;0,RANK(Q3220,(N3220:P3220,Q3220:AE3220)),0)</f>
        <v>3</v>
      </c>
      <c r="BB3220" s="5">
        <f>IF(R3220&gt;0,RANK(R3220,(N3220:P3220,Q3220:AE3220)),0)</f>
        <v>0</v>
      </c>
      <c r="BC3220" s="5">
        <f>IF(T3220&gt;0,RANK(T3220,(N3220:P3220,Q3220:AE3220)),0)</f>
        <v>0</v>
      </c>
      <c r="BD3220" s="5">
        <f>IF(S3220&gt;0,RANK(S3220,(N3220:P3220,Q3220:AE3220)),0)</f>
        <v>5</v>
      </c>
      <c r="BE3220" s="2">
        <f t="shared" si="1229"/>
        <v>1.3568562126145225E-2</v>
      </c>
      <c r="BF3220" s="2">
        <f t="shared" si="1230"/>
        <v>0</v>
      </c>
      <c r="BG3220" s="2">
        <f t="shared" si="1231"/>
        <v>0</v>
      </c>
      <c r="BH3220" s="2">
        <f t="shared" si="1232"/>
        <v>2.0443704096312562E-3</v>
      </c>
      <c r="BJ3220" t="s">
        <v>73</v>
      </c>
      <c r="BK3220" t="s">
        <v>3000</v>
      </c>
      <c r="BL3220" s="63">
        <v>6</v>
      </c>
      <c r="BN3220" s="112">
        <v>55</v>
      </c>
      <c r="BO3220" s="114">
        <v>117</v>
      </c>
      <c r="BP3220" s="118">
        <f t="shared" si="1223"/>
        <v>55117</v>
      </c>
      <c r="BQ3220" s="118">
        <f t="shared" si="1222"/>
        <v>55117</v>
      </c>
      <c r="BR3220" s="5" t="s">
        <v>3151</v>
      </c>
      <c r="CS3220" s="63"/>
      <c r="CT3220" s="63"/>
      <c r="CU3220" s="63"/>
      <c r="CV3220" s="63"/>
      <c r="CW3220" s="63"/>
      <c r="CX3220" s="63"/>
      <c r="CY3220" s="63"/>
      <c r="CZ3220" s="63"/>
      <c r="DA3220" s="63"/>
      <c r="DB3220" s="63"/>
      <c r="DC3220" s="63"/>
      <c r="DD3220" s="63"/>
      <c r="DE3220" s="63"/>
      <c r="DF3220" s="63"/>
      <c r="DG3220" s="63"/>
      <c r="DH3220" s="63"/>
      <c r="DI3220" s="63"/>
      <c r="DJ3220" s="63"/>
      <c r="DK3220" s="63"/>
      <c r="DL3220" s="63"/>
      <c r="DM3220" s="63"/>
      <c r="DN3220" s="63"/>
      <c r="DO3220" s="63"/>
      <c r="DP3220" s="63"/>
      <c r="DQ3220" s="63"/>
      <c r="DR3220" s="63"/>
      <c r="DS3220" s="63"/>
      <c r="DU3220" s="63"/>
      <c r="DV3220" s="63"/>
      <c r="DW3220" s="63"/>
      <c r="DX3220" s="63"/>
    </row>
    <row r="3221" spans="1:128" ht="15" hidden="1" customHeight="1" outlineLevel="1">
      <c r="A3221" t="s">
        <v>1139</v>
      </c>
      <c r="B3221" t="s">
        <v>3000</v>
      </c>
      <c r="C3221" s="1">
        <f t="shared" si="1224"/>
        <v>10685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0</v>
      </c>
      <c r="G3221" s="129">
        <f t="shared" si="1233"/>
        <v>4963</v>
      </c>
      <c r="H3221" s="134">
        <f t="shared" si="1234"/>
        <v>0.46448291998128216</v>
      </c>
      <c r="I3221" s="2"/>
      <c r="J3221" s="2">
        <f t="shared" si="1225"/>
        <v>0.25203556387459053</v>
      </c>
      <c r="K3221" s="2">
        <f t="shared" si="1226"/>
        <v>0.71651848385587269</v>
      </c>
      <c r="L3221" s="2">
        <f t="shared" si="1227"/>
        <v>0</v>
      </c>
      <c r="M3221" s="2">
        <f t="shared" si="1228"/>
        <v>3.1445952269536726E-2</v>
      </c>
      <c r="N3221" s="63">
        <v>2693</v>
      </c>
      <c r="O3221" s="63">
        <v>7656</v>
      </c>
      <c r="P3221" s="63">
        <v>0</v>
      </c>
      <c r="Q3221" s="63">
        <v>119</v>
      </c>
      <c r="R3221" s="63">
        <v>0</v>
      </c>
      <c r="S3221" s="63">
        <v>31</v>
      </c>
      <c r="T3221" s="63">
        <v>0</v>
      </c>
      <c r="U3221" s="63">
        <v>0</v>
      </c>
      <c r="V3221" s="63">
        <v>0</v>
      </c>
      <c r="W3221" s="63">
        <v>7</v>
      </c>
      <c r="X3221" s="63">
        <v>0</v>
      </c>
      <c r="Y3221" s="63">
        <v>0</v>
      </c>
      <c r="Z3221" s="63">
        <v>179</v>
      </c>
      <c r="AA3221" s="63">
        <v>0</v>
      </c>
      <c r="AB3221" s="63">
        <v>0</v>
      </c>
      <c r="AC3221" s="63">
        <v>0</v>
      </c>
      <c r="AD3221" s="63">
        <v>0</v>
      </c>
      <c r="AE3221" s="63">
        <v>0</v>
      </c>
      <c r="AF3221" s="63">
        <v>0</v>
      </c>
      <c r="AG3221" s="63">
        <v>0</v>
      </c>
      <c r="AH3221" s="63">
        <v>0</v>
      </c>
      <c r="AI3221" s="63">
        <v>0</v>
      </c>
      <c r="AJ3221" s="63">
        <v>0</v>
      </c>
      <c r="AK3221" s="63">
        <v>0</v>
      </c>
      <c r="AL3221" s="63">
        <v>0</v>
      </c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BA3221" s="5">
        <f>IF(Q3221&gt;0,RANK(Q3221,(N3221:P3221,Q3221:AE3221)),0)</f>
        <v>4</v>
      </c>
      <c r="BB3221" s="5">
        <f>IF(R3221&gt;0,RANK(R3221,(N3221:P3221,Q3221:AE3221)),0)</f>
        <v>0</v>
      </c>
      <c r="BC3221" s="5">
        <f>IF(T3221&gt;0,RANK(T3221,(N3221:P3221,Q3221:AE3221)),0)</f>
        <v>0</v>
      </c>
      <c r="BD3221" s="5">
        <f>IF(S3221&gt;0,RANK(S3221,(N3221:P3221,Q3221:AE3221)),0)</f>
        <v>5</v>
      </c>
      <c r="BE3221" s="2">
        <f t="shared" si="1229"/>
        <v>1.1137108095460927E-2</v>
      </c>
      <c r="BF3221" s="2">
        <f t="shared" si="1230"/>
        <v>0</v>
      </c>
      <c r="BG3221" s="2">
        <f t="shared" si="1231"/>
        <v>0</v>
      </c>
      <c r="BH3221" s="2">
        <f t="shared" si="1232"/>
        <v>2.9012634534394009E-3</v>
      </c>
      <c r="BJ3221" t="s">
        <v>1139</v>
      </c>
      <c r="BK3221" t="s">
        <v>3000</v>
      </c>
      <c r="BL3221" s="63">
        <v>7</v>
      </c>
      <c r="BN3221" s="112">
        <v>55</v>
      </c>
      <c r="BO3221" s="114">
        <v>119</v>
      </c>
      <c r="BP3221" s="118">
        <f t="shared" si="1223"/>
        <v>55119</v>
      </c>
      <c r="BQ3221" s="118">
        <f t="shared" si="1222"/>
        <v>55119</v>
      </c>
      <c r="BR3221" s="5" t="s">
        <v>3151</v>
      </c>
      <c r="CS3221" s="63"/>
      <c r="CT3221" s="63"/>
      <c r="CU3221" s="63"/>
      <c r="CV3221" s="63"/>
      <c r="CW3221" s="63"/>
      <c r="CX3221" s="63"/>
      <c r="CY3221" s="63"/>
      <c r="CZ3221" s="63"/>
      <c r="DA3221" s="63"/>
      <c r="DB3221" s="63"/>
      <c r="DC3221" s="63"/>
      <c r="DD3221" s="63"/>
      <c r="DE3221" s="63"/>
      <c r="DF3221" s="63"/>
      <c r="DG3221" s="63"/>
      <c r="DH3221" s="63"/>
      <c r="DI3221" s="63"/>
      <c r="DJ3221" s="63"/>
      <c r="DK3221" s="63"/>
      <c r="DL3221" s="63"/>
      <c r="DM3221" s="63"/>
      <c r="DN3221" s="63"/>
      <c r="DO3221" s="63"/>
      <c r="DP3221" s="63"/>
      <c r="DQ3221" s="63"/>
      <c r="DR3221" s="63"/>
      <c r="DS3221" s="63"/>
      <c r="DU3221" s="63"/>
      <c r="DV3221" s="63"/>
      <c r="DW3221" s="63"/>
      <c r="DX3221" s="63"/>
    </row>
    <row r="3222" spans="1:128" ht="15" hidden="1" customHeight="1" outlineLevel="1">
      <c r="A3222" t="s">
        <v>471</v>
      </c>
      <c r="B3222" t="s">
        <v>3000</v>
      </c>
      <c r="C3222" s="1">
        <f t="shared" si="1224"/>
        <v>15359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0</v>
      </c>
      <c r="G3222" s="129">
        <f t="shared" si="1233"/>
        <v>2545</v>
      </c>
      <c r="H3222" s="134">
        <f t="shared" si="1234"/>
        <v>0.16570089198515528</v>
      </c>
      <c r="I3222" s="2"/>
      <c r="J3222" s="2">
        <f t="shared" si="1225"/>
        <v>0.40907611172602382</v>
      </c>
      <c r="K3222" s="2">
        <f t="shared" si="1226"/>
        <v>0.57477700371117912</v>
      </c>
      <c r="L3222" s="2">
        <f t="shared" si="1227"/>
        <v>0</v>
      </c>
      <c r="M3222" s="2">
        <f t="shared" si="1228"/>
        <v>1.6146884562797115E-2</v>
      </c>
      <c r="N3222" s="63">
        <v>6283</v>
      </c>
      <c r="O3222" s="63">
        <v>8828</v>
      </c>
      <c r="P3222" s="63">
        <v>0</v>
      </c>
      <c r="Q3222" s="63">
        <v>171</v>
      </c>
      <c r="R3222" s="63">
        <v>0</v>
      </c>
      <c r="S3222" s="63">
        <v>38</v>
      </c>
      <c r="T3222" s="63">
        <v>0</v>
      </c>
      <c r="U3222" s="63">
        <v>0</v>
      </c>
      <c r="V3222" s="63">
        <v>0</v>
      </c>
      <c r="W3222" s="63">
        <v>18</v>
      </c>
      <c r="X3222" s="63">
        <v>0</v>
      </c>
      <c r="Y3222" s="63">
        <v>0</v>
      </c>
      <c r="Z3222" s="63">
        <v>21</v>
      </c>
      <c r="AA3222" s="63">
        <v>0</v>
      </c>
      <c r="AB3222" s="63">
        <v>0</v>
      </c>
      <c r="AC3222" s="63">
        <v>0</v>
      </c>
      <c r="AD3222" s="63">
        <v>0</v>
      </c>
      <c r="AE3222" s="63">
        <v>0</v>
      </c>
      <c r="AF3222" s="63">
        <v>0</v>
      </c>
      <c r="AG3222" s="63">
        <v>0</v>
      </c>
      <c r="AH3222" s="63">
        <v>0</v>
      </c>
      <c r="AI3222" s="63">
        <v>0</v>
      </c>
      <c r="AJ3222" s="63">
        <v>0</v>
      </c>
      <c r="AK3222" s="63">
        <v>0</v>
      </c>
      <c r="AL3222" s="63">
        <v>0</v>
      </c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BA3222" s="5">
        <f>IF(Q3222&gt;0,RANK(Q3222,(N3222:P3222,Q3222:AE3222)),0)</f>
        <v>3</v>
      </c>
      <c r="BB3222" s="5">
        <f>IF(R3222&gt;0,RANK(R3222,(N3222:P3222,Q3222:AE3222)),0)</f>
        <v>0</v>
      </c>
      <c r="BC3222" s="5">
        <f>IF(T3222&gt;0,RANK(T3222,(N3222:P3222,Q3222:AE3222)),0)</f>
        <v>0</v>
      </c>
      <c r="BD3222" s="5">
        <f>IF(S3222&gt;0,RANK(S3222,(N3222:P3222,Q3222:AE3222)),0)</f>
        <v>4</v>
      </c>
      <c r="BE3222" s="2">
        <f t="shared" si="1229"/>
        <v>1.1133537339670551E-2</v>
      </c>
      <c r="BF3222" s="2">
        <f t="shared" si="1230"/>
        <v>0</v>
      </c>
      <c r="BG3222" s="2">
        <f t="shared" si="1231"/>
        <v>0</v>
      </c>
      <c r="BH3222" s="2">
        <f t="shared" si="1232"/>
        <v>2.4741194088156782E-3</v>
      </c>
      <c r="BJ3222" t="s">
        <v>471</v>
      </c>
      <c r="BK3222" t="s">
        <v>3000</v>
      </c>
      <c r="BL3222" s="63">
        <v>3</v>
      </c>
      <c r="BN3222" s="112">
        <v>55</v>
      </c>
      <c r="BO3222" s="114">
        <v>121</v>
      </c>
      <c r="BP3222" s="118">
        <f t="shared" si="1223"/>
        <v>55121</v>
      </c>
      <c r="BQ3222" s="118">
        <f t="shared" si="1222"/>
        <v>55121</v>
      </c>
      <c r="BR3222" s="5" t="s">
        <v>3151</v>
      </c>
      <c r="CS3222" s="63"/>
      <c r="CT3222" s="63"/>
      <c r="CU3222" s="63"/>
      <c r="CV3222" s="63"/>
      <c r="CW3222" s="63"/>
      <c r="CX3222" s="63"/>
      <c r="CY3222" s="63"/>
      <c r="CZ3222" s="63"/>
      <c r="DA3222" s="63"/>
      <c r="DB3222" s="63"/>
      <c r="DC3222" s="63"/>
      <c r="DD3222" s="63"/>
      <c r="DE3222" s="63"/>
      <c r="DF3222" s="63"/>
      <c r="DG3222" s="63"/>
      <c r="DH3222" s="63"/>
      <c r="DI3222" s="63"/>
      <c r="DJ3222" s="63"/>
      <c r="DK3222" s="63"/>
      <c r="DL3222" s="63"/>
      <c r="DM3222" s="63"/>
      <c r="DN3222" s="63"/>
      <c r="DO3222" s="63"/>
      <c r="DP3222" s="63"/>
      <c r="DQ3222" s="63"/>
      <c r="DR3222" s="63"/>
      <c r="DS3222" s="63"/>
      <c r="DU3222" s="63"/>
      <c r="DV3222" s="63"/>
      <c r="DW3222" s="63"/>
      <c r="DX3222" s="63"/>
    </row>
    <row r="3223" spans="1:128" ht="15" hidden="1" customHeight="1" outlineLevel="1">
      <c r="A3223" t="s">
        <v>1863</v>
      </c>
      <c r="B3223" t="s">
        <v>3000</v>
      </c>
      <c r="C3223" s="1">
        <f t="shared" si="1224"/>
        <v>15910</v>
      </c>
      <c r="D3223" s="5">
        <f>IF(N3223&gt;0, RANK(N3223,(N3223:P3223,Q3223:AE3223)),0)</f>
        <v>2</v>
      </c>
      <c r="E3223" s="5">
        <f>IF(O3223&gt;0,RANK(O3223,(N3223:P3223,Q3223:AE3223)),0)</f>
        <v>1</v>
      </c>
      <c r="F3223" s="5">
        <f>IF(P3223&gt;0,RANK(P3223,(N3223:P3223,Q3223:AE3223)),0)</f>
        <v>0</v>
      </c>
      <c r="G3223" s="129">
        <f t="shared" si="1233"/>
        <v>759</v>
      </c>
      <c r="H3223" s="134">
        <f t="shared" si="1234"/>
        <v>4.7705845380263984E-2</v>
      </c>
      <c r="I3223" s="2"/>
      <c r="J3223" s="2">
        <f t="shared" si="1225"/>
        <v>0.46869893148962916</v>
      </c>
      <c r="K3223" s="2">
        <f t="shared" si="1226"/>
        <v>0.51640477686989317</v>
      </c>
      <c r="L3223" s="2">
        <f t="shared" si="1227"/>
        <v>0</v>
      </c>
      <c r="M3223" s="2">
        <f t="shared" si="1228"/>
        <v>1.4896291640477677E-2</v>
      </c>
      <c r="N3223" s="63">
        <v>7457</v>
      </c>
      <c r="O3223" s="63">
        <v>8216</v>
      </c>
      <c r="P3223" s="63">
        <v>0</v>
      </c>
      <c r="Q3223" s="63">
        <v>180</v>
      </c>
      <c r="R3223" s="63">
        <v>0</v>
      </c>
      <c r="S3223" s="63">
        <v>26</v>
      </c>
      <c r="T3223" s="63">
        <v>0</v>
      </c>
      <c r="U3223" s="63">
        <v>0</v>
      </c>
      <c r="V3223" s="63">
        <v>0</v>
      </c>
      <c r="W3223" s="63">
        <v>3</v>
      </c>
      <c r="X3223" s="63">
        <v>0</v>
      </c>
      <c r="Y3223" s="63">
        <v>0</v>
      </c>
      <c r="Z3223" s="63">
        <v>28</v>
      </c>
      <c r="AA3223" s="63">
        <v>0</v>
      </c>
      <c r="AB3223" s="63">
        <v>0</v>
      </c>
      <c r="AC3223" s="63">
        <v>0</v>
      </c>
      <c r="AD3223" s="63">
        <v>0</v>
      </c>
      <c r="AE3223" s="63">
        <v>0</v>
      </c>
      <c r="AF3223" s="63">
        <v>0</v>
      </c>
      <c r="AG3223" s="63">
        <v>0</v>
      </c>
      <c r="AH3223" s="63">
        <v>0</v>
      </c>
      <c r="AI3223" s="63">
        <v>0</v>
      </c>
      <c r="AJ3223" s="63">
        <v>0</v>
      </c>
      <c r="AK3223" s="63">
        <v>0</v>
      </c>
      <c r="AL3223" s="63">
        <v>0</v>
      </c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BA3223" s="5">
        <f>IF(Q3223&gt;0,RANK(Q3223,(N3223:P3223,Q3223:AE3223)),0)</f>
        <v>3</v>
      </c>
      <c r="BB3223" s="5">
        <f>IF(R3223&gt;0,RANK(R3223,(N3223:P3223,Q3223:AE3223)),0)</f>
        <v>0</v>
      </c>
      <c r="BC3223" s="5">
        <f>IF(T3223&gt;0,RANK(T3223,(N3223:P3223,Q3223:AE3223)),0)</f>
        <v>0</v>
      </c>
      <c r="BD3223" s="5">
        <f>IF(S3223&gt;0,RANK(S3223,(N3223:P3223,Q3223:AE3223)),0)</f>
        <v>5</v>
      </c>
      <c r="BE3223" s="2">
        <f t="shared" si="1229"/>
        <v>1.1313639220615965E-2</v>
      </c>
      <c r="BF3223" s="2">
        <f t="shared" si="1230"/>
        <v>0</v>
      </c>
      <c r="BG3223" s="2">
        <f t="shared" si="1231"/>
        <v>0</v>
      </c>
      <c r="BH3223" s="2">
        <f t="shared" si="1232"/>
        <v>1.6341923318667505E-3</v>
      </c>
      <c r="BJ3223" t="s">
        <v>1863</v>
      </c>
      <c r="BK3223" t="s">
        <v>3000</v>
      </c>
      <c r="BL3223" s="63">
        <v>3</v>
      </c>
      <c r="BN3223" s="112">
        <v>55</v>
      </c>
      <c r="BO3223" s="114">
        <v>123</v>
      </c>
      <c r="BP3223" s="118">
        <f t="shared" si="1223"/>
        <v>55123</v>
      </c>
      <c r="BQ3223" s="118">
        <f t="shared" si="1222"/>
        <v>55123</v>
      </c>
      <c r="BR3223" s="5" t="s">
        <v>3151</v>
      </c>
      <c r="CS3223" s="63"/>
      <c r="CT3223" s="63"/>
      <c r="CU3223" s="63"/>
      <c r="CV3223" s="63"/>
      <c r="CW3223" s="63"/>
      <c r="CX3223" s="63"/>
      <c r="CY3223" s="63"/>
      <c r="CZ3223" s="63"/>
      <c r="DA3223" s="63"/>
      <c r="DB3223" s="63"/>
      <c r="DC3223" s="63"/>
      <c r="DD3223" s="63"/>
      <c r="DE3223" s="63"/>
      <c r="DF3223" s="63"/>
      <c r="DG3223" s="63"/>
      <c r="DH3223" s="63"/>
      <c r="DI3223" s="63"/>
      <c r="DJ3223" s="63"/>
      <c r="DK3223" s="63"/>
      <c r="DL3223" s="63"/>
      <c r="DM3223" s="63"/>
      <c r="DN3223" s="63"/>
      <c r="DO3223" s="63"/>
      <c r="DP3223" s="63"/>
      <c r="DQ3223" s="63"/>
      <c r="DR3223" s="63"/>
      <c r="DS3223" s="63"/>
      <c r="DU3223" s="63"/>
      <c r="DV3223" s="63"/>
      <c r="DW3223" s="63"/>
      <c r="DX3223" s="63"/>
    </row>
    <row r="3224" spans="1:128" ht="15" hidden="1" customHeight="1" outlineLevel="1">
      <c r="A3224" t="s">
        <v>1079</v>
      </c>
      <c r="B3224" t="s">
        <v>3000</v>
      </c>
      <c r="C3224" s="1">
        <f t="shared" si="1224"/>
        <v>15338</v>
      </c>
      <c r="D3224" s="5">
        <f>IF(N3224&gt;0, RANK(N3224,(N3224:P3224,Q3224:AE3224)),0)</f>
        <v>2</v>
      </c>
      <c r="E3224" s="5">
        <f>IF(O3224&gt;0,RANK(O3224,(N3224:P3224,Q3224:AE3224)),0)</f>
        <v>1</v>
      </c>
      <c r="F3224" s="5">
        <f>IF(P3224&gt;0,RANK(P3224,(N3224:P3224,Q3224:AE3224)),0)</f>
        <v>0</v>
      </c>
      <c r="G3224" s="129">
        <f t="shared" si="1233"/>
        <v>3358</v>
      </c>
      <c r="H3224" s="134">
        <f t="shared" si="1234"/>
        <v>0.21893336810535924</v>
      </c>
      <c r="I3224" s="2"/>
      <c r="J3224" s="2">
        <f t="shared" si="1225"/>
        <v>0.38486112922154125</v>
      </c>
      <c r="K3224" s="2">
        <f t="shared" si="1226"/>
        <v>0.60379449732690049</v>
      </c>
      <c r="L3224" s="2">
        <f t="shared" si="1227"/>
        <v>0</v>
      </c>
      <c r="M3224" s="2">
        <f t="shared" si="1228"/>
        <v>1.1344373451558254E-2</v>
      </c>
      <c r="N3224" s="63">
        <v>5903</v>
      </c>
      <c r="O3224" s="63">
        <v>9261</v>
      </c>
      <c r="P3224" s="63">
        <v>0</v>
      </c>
      <c r="Q3224" s="63">
        <v>138</v>
      </c>
      <c r="R3224" s="63">
        <v>0</v>
      </c>
      <c r="S3224" s="63">
        <v>22</v>
      </c>
      <c r="T3224" s="63">
        <v>0</v>
      </c>
      <c r="U3224" s="63">
        <v>0</v>
      </c>
      <c r="V3224" s="63">
        <v>0</v>
      </c>
      <c r="W3224" s="63">
        <v>0</v>
      </c>
      <c r="X3224" s="63">
        <v>0</v>
      </c>
      <c r="Y3224" s="63">
        <v>0</v>
      </c>
      <c r="Z3224" s="63">
        <v>14</v>
      </c>
      <c r="AA3224" s="63">
        <v>0</v>
      </c>
      <c r="AB3224" s="63">
        <v>0</v>
      </c>
      <c r="AC3224" s="63">
        <v>0</v>
      </c>
      <c r="AD3224" s="63">
        <v>0</v>
      </c>
      <c r="AE3224" s="63">
        <v>0</v>
      </c>
      <c r="AF3224" s="63">
        <v>0</v>
      </c>
      <c r="AG3224" s="63">
        <v>0</v>
      </c>
      <c r="AH3224" s="63">
        <v>0</v>
      </c>
      <c r="AI3224" s="63">
        <v>0</v>
      </c>
      <c r="AJ3224" s="63">
        <v>0</v>
      </c>
      <c r="AK3224" s="63">
        <v>0</v>
      </c>
      <c r="AL3224" s="63">
        <v>0</v>
      </c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BA3224" s="5">
        <f>IF(Q3224&gt;0,RANK(Q3224,(N3224:P3224,Q3224:AE3224)),0)</f>
        <v>3</v>
      </c>
      <c r="BB3224" s="5">
        <f>IF(R3224&gt;0,RANK(R3224,(N3224:P3224,Q3224:AE3224)),0)</f>
        <v>0</v>
      </c>
      <c r="BC3224" s="5">
        <f>IF(T3224&gt;0,RANK(T3224,(N3224:P3224,Q3224:AE3224)),0)</f>
        <v>0</v>
      </c>
      <c r="BD3224" s="5">
        <f>IF(S3224&gt;0,RANK(S3224,(N3224:P3224,Q3224:AE3224)),0)</f>
        <v>4</v>
      </c>
      <c r="BE3224" s="2">
        <f t="shared" si="1229"/>
        <v>8.9972617029599692E-3</v>
      </c>
      <c r="BF3224" s="2">
        <f t="shared" si="1230"/>
        <v>0</v>
      </c>
      <c r="BG3224" s="2">
        <f t="shared" si="1231"/>
        <v>0</v>
      </c>
      <c r="BH3224" s="2">
        <f t="shared" si="1232"/>
        <v>1.4343460685878212E-3</v>
      </c>
      <c r="BJ3224" t="s">
        <v>1079</v>
      </c>
      <c r="BK3224" t="s">
        <v>3000</v>
      </c>
      <c r="BL3224" s="63">
        <v>7</v>
      </c>
      <c r="BN3224" s="112">
        <v>55</v>
      </c>
      <c r="BO3224" s="114">
        <v>125</v>
      </c>
      <c r="BP3224" s="118">
        <f t="shared" si="1223"/>
        <v>55125</v>
      </c>
      <c r="BQ3224" s="118">
        <f t="shared" si="1222"/>
        <v>55125</v>
      </c>
      <c r="BR3224" s="5" t="s">
        <v>3151</v>
      </c>
      <c r="CS3224" s="63"/>
      <c r="CT3224" s="63"/>
      <c r="CU3224" s="63"/>
      <c r="CV3224" s="63"/>
      <c r="CW3224" s="63"/>
      <c r="CX3224" s="63"/>
      <c r="CY3224" s="63"/>
      <c r="CZ3224" s="63"/>
      <c r="DA3224" s="63"/>
      <c r="DB3224" s="63"/>
      <c r="DC3224" s="63"/>
      <c r="DD3224" s="63"/>
      <c r="DE3224" s="63"/>
      <c r="DF3224" s="63"/>
      <c r="DG3224" s="63"/>
      <c r="DH3224" s="63"/>
      <c r="DI3224" s="63"/>
      <c r="DJ3224" s="63"/>
      <c r="DK3224" s="63"/>
      <c r="DL3224" s="63"/>
      <c r="DM3224" s="63"/>
      <c r="DN3224" s="63"/>
      <c r="DO3224" s="63"/>
      <c r="DP3224" s="63"/>
      <c r="DQ3224" s="63"/>
      <c r="DR3224" s="63"/>
      <c r="DS3224" s="63"/>
      <c r="DU3224" s="63"/>
      <c r="DV3224" s="63"/>
      <c r="DW3224" s="63"/>
      <c r="DX3224" s="63"/>
    </row>
    <row r="3225" spans="1:128" ht="15" hidden="1" customHeight="1" outlineLevel="1">
      <c r="A3225" t="s">
        <v>992</v>
      </c>
      <c r="B3225" t="s">
        <v>3000</v>
      </c>
      <c r="C3225" s="1">
        <f t="shared" ref="C3225:C3233" si="1235">SUM(N3225:AY3225)</f>
        <v>57588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0</v>
      </c>
      <c r="G3225" s="129">
        <f t="shared" si="1233"/>
        <v>11061</v>
      </c>
      <c r="H3225" s="134">
        <f t="shared" si="1234"/>
        <v>0.19207126484684309</v>
      </c>
      <c r="I3225" s="2"/>
      <c r="J3225" s="2">
        <f t="shared" ref="J3225:J3233" si="1236">IF($C3225=0,"-",N3225/$C3225)</f>
        <v>0.39562061540598736</v>
      </c>
      <c r="K3225" s="2">
        <f t="shared" ref="K3225:K3233" si="1237">IF($C3225=0,"-",O3225/$C3225)</f>
        <v>0.58769188025283048</v>
      </c>
      <c r="L3225" s="2">
        <f t="shared" ref="L3225:L3233" si="1238">IF($C3225=0,"-",P3225/$C3225)</f>
        <v>0</v>
      </c>
      <c r="M3225" s="2">
        <f t="shared" ref="M3225:M3233" si="1239">IF(C3225=0,"-",(1-J3225-K3225-L3225))</f>
        <v>1.6687504341182158E-2</v>
      </c>
      <c r="N3225" s="63">
        <v>22783</v>
      </c>
      <c r="O3225" s="63">
        <v>33844</v>
      </c>
      <c r="P3225" s="63">
        <v>0</v>
      </c>
      <c r="Q3225" s="63">
        <v>641</v>
      </c>
      <c r="R3225" s="63">
        <v>0</v>
      </c>
      <c r="S3225" s="63">
        <v>98</v>
      </c>
      <c r="T3225" s="63">
        <v>0</v>
      </c>
      <c r="U3225" s="63">
        <v>0</v>
      </c>
      <c r="V3225" s="63">
        <v>0</v>
      </c>
      <c r="W3225" s="63">
        <v>147</v>
      </c>
      <c r="X3225" s="63">
        <v>0</v>
      </c>
      <c r="Y3225" s="63">
        <v>0</v>
      </c>
      <c r="Z3225" s="63">
        <v>75</v>
      </c>
      <c r="AA3225" s="63">
        <v>0</v>
      </c>
      <c r="AB3225" s="63">
        <v>0</v>
      </c>
      <c r="AC3225" s="63">
        <v>0</v>
      </c>
      <c r="AD3225" s="63">
        <v>0</v>
      </c>
      <c r="AE3225" s="63">
        <v>0</v>
      </c>
      <c r="AF3225" s="63">
        <v>0</v>
      </c>
      <c r="AG3225" s="63">
        <v>0</v>
      </c>
      <c r="AH3225" s="63">
        <v>0</v>
      </c>
      <c r="AI3225" s="63">
        <v>0</v>
      </c>
      <c r="AJ3225" s="63">
        <v>0</v>
      </c>
      <c r="AK3225" s="63">
        <v>0</v>
      </c>
      <c r="AL3225" s="63">
        <v>0</v>
      </c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BA3225" s="5">
        <f>IF(Q3225&gt;0,RANK(Q3225,(N3225:P3225,Q3225:AE3225)),0)</f>
        <v>3</v>
      </c>
      <c r="BB3225" s="5">
        <f>IF(R3225&gt;0,RANK(R3225,(N3225:P3225,Q3225:AE3225)),0)</f>
        <v>0</v>
      </c>
      <c r="BC3225" s="5">
        <f>IF(T3225&gt;0,RANK(T3225,(N3225:P3225,Q3225:AE3225)),0)</f>
        <v>0</v>
      </c>
      <c r="BD3225" s="5">
        <f>IF(S3225&gt;0,RANK(S3225,(N3225:P3225,Q3225:AE3225)),0)</f>
        <v>5</v>
      </c>
      <c r="BE3225" s="2">
        <f t="shared" ref="BE3225:BE3233" si="1240">IF($C3225=0,"-",Q3225/$C3225)</f>
        <v>1.1130791137042439E-2</v>
      </c>
      <c r="BF3225" s="2">
        <f t="shared" ref="BF3225:BF3233" si="1241">IF($C3225=0,"-",R3225/$C3225)</f>
        <v>0</v>
      </c>
      <c r="BG3225" s="2">
        <f t="shared" ref="BG3225:BG3233" si="1242">IF($C3225=0,"-",T3225/$C3225)</f>
        <v>0</v>
      </c>
      <c r="BH3225" s="2">
        <f t="shared" ref="BH3225:BH3233" si="1243">IF($C3225=0,"-",S3225/$C3225)</f>
        <v>1.7017434187677988E-3</v>
      </c>
      <c r="BJ3225" t="s">
        <v>992</v>
      </c>
      <c r="BK3225" t="s">
        <v>3000</v>
      </c>
      <c r="BL3225" s="63"/>
      <c r="BN3225" s="112">
        <v>55</v>
      </c>
      <c r="BO3225" s="114">
        <v>127</v>
      </c>
      <c r="BP3225" s="118">
        <f t="shared" si="1223"/>
        <v>55127</v>
      </c>
      <c r="BQ3225" s="118">
        <f t="shared" si="1222"/>
        <v>55127</v>
      </c>
      <c r="BR3225" s="5" t="s">
        <v>3151</v>
      </c>
      <c r="CS3225" s="63"/>
      <c r="CT3225" s="63"/>
      <c r="CU3225" s="63"/>
      <c r="CV3225" s="63"/>
      <c r="CW3225" s="63"/>
      <c r="CX3225" s="63"/>
      <c r="CY3225" s="63"/>
      <c r="CZ3225" s="63"/>
      <c r="DA3225" s="63"/>
      <c r="DB3225" s="63"/>
      <c r="DC3225" s="63"/>
      <c r="DD3225" s="63"/>
      <c r="DE3225" s="63"/>
      <c r="DF3225" s="63"/>
      <c r="DG3225" s="63"/>
      <c r="DH3225" s="63"/>
      <c r="DI3225" s="63"/>
      <c r="DJ3225" s="63"/>
      <c r="DK3225" s="63"/>
      <c r="DL3225" s="63"/>
      <c r="DM3225" s="63"/>
      <c r="DN3225" s="63"/>
      <c r="DO3225" s="63"/>
      <c r="DP3225" s="63"/>
      <c r="DQ3225" s="63"/>
      <c r="DR3225" s="63"/>
      <c r="DS3225" s="63"/>
      <c r="DU3225" s="63"/>
      <c r="DV3225" s="63"/>
      <c r="DW3225" s="63"/>
      <c r="DX3225" s="63"/>
    </row>
    <row r="3226" spans="1:128" ht="15" hidden="1" customHeight="1" outlineLevel="1">
      <c r="A3226" t="s">
        <v>110</v>
      </c>
      <c r="B3226" t="s">
        <v>3000</v>
      </c>
      <c r="C3226" s="1">
        <f t="shared" si="1235"/>
        <v>10375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0</v>
      </c>
      <c r="G3226" s="129">
        <f t="shared" si="1233"/>
        <v>2465</v>
      </c>
      <c r="H3226" s="134">
        <f t="shared" si="1234"/>
        <v>0.23759036144578313</v>
      </c>
      <c r="I3226" s="2"/>
      <c r="J3226" s="2">
        <f t="shared" si="1236"/>
        <v>0.37272289156626504</v>
      </c>
      <c r="K3226" s="2">
        <f t="shared" si="1237"/>
        <v>0.6103132530120482</v>
      </c>
      <c r="L3226" s="2">
        <f t="shared" si="1238"/>
        <v>0</v>
      </c>
      <c r="M3226" s="2">
        <f t="shared" si="1239"/>
        <v>1.6963855421686769E-2</v>
      </c>
      <c r="N3226" s="63">
        <v>3867</v>
      </c>
      <c r="O3226" s="63">
        <v>6332</v>
      </c>
      <c r="P3226" s="63">
        <v>0</v>
      </c>
      <c r="Q3226" s="63">
        <v>123</v>
      </c>
      <c r="R3226" s="63">
        <v>0</v>
      </c>
      <c r="S3226" s="63">
        <v>19</v>
      </c>
      <c r="T3226" s="63">
        <v>0</v>
      </c>
      <c r="U3226" s="63">
        <v>0</v>
      </c>
      <c r="V3226" s="63">
        <v>0</v>
      </c>
      <c r="W3226" s="63">
        <v>22</v>
      </c>
      <c r="X3226" s="63">
        <v>0</v>
      </c>
      <c r="Y3226" s="63">
        <v>0</v>
      </c>
      <c r="Z3226" s="63">
        <v>12</v>
      </c>
      <c r="AA3226" s="63">
        <v>0</v>
      </c>
      <c r="AB3226" s="63">
        <v>0</v>
      </c>
      <c r="AC3226" s="63">
        <v>0</v>
      </c>
      <c r="AD3226" s="63">
        <v>0</v>
      </c>
      <c r="AE3226" s="63">
        <v>0</v>
      </c>
      <c r="AF3226" s="63">
        <v>0</v>
      </c>
      <c r="AG3226" s="63">
        <v>0</v>
      </c>
      <c r="AH3226" s="63">
        <v>0</v>
      </c>
      <c r="AI3226" s="63">
        <v>0</v>
      </c>
      <c r="AJ3226" s="63">
        <v>0</v>
      </c>
      <c r="AK3226" s="63">
        <v>0</v>
      </c>
      <c r="AL3226" s="63">
        <v>0</v>
      </c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BA3226" s="5">
        <f>IF(Q3226&gt;0,RANK(Q3226,(N3226:P3226,Q3226:AE3226)),0)</f>
        <v>3</v>
      </c>
      <c r="BB3226" s="5">
        <f>IF(R3226&gt;0,RANK(R3226,(N3226:P3226,Q3226:AE3226)),0)</f>
        <v>0</v>
      </c>
      <c r="BC3226" s="5">
        <f>IF(T3226&gt;0,RANK(T3226,(N3226:P3226,Q3226:AE3226)),0)</f>
        <v>0</v>
      </c>
      <c r="BD3226" s="5">
        <f>IF(S3226&gt;0,RANK(S3226,(N3226:P3226,Q3226:AE3226)),0)</f>
        <v>5</v>
      </c>
      <c r="BE3226" s="2">
        <f t="shared" si="1240"/>
        <v>1.1855421686746989E-2</v>
      </c>
      <c r="BF3226" s="2">
        <f t="shared" si="1241"/>
        <v>0</v>
      </c>
      <c r="BG3226" s="2">
        <f t="shared" si="1242"/>
        <v>0</v>
      </c>
      <c r="BH3226" s="2">
        <f t="shared" si="1243"/>
        <v>1.8313253012048193E-3</v>
      </c>
      <c r="BJ3226" t="s">
        <v>110</v>
      </c>
      <c r="BK3226" t="s">
        <v>3000</v>
      </c>
      <c r="BL3226" s="63">
        <v>7</v>
      </c>
      <c r="BN3226" s="112">
        <v>55</v>
      </c>
      <c r="BO3226" s="114">
        <v>129</v>
      </c>
      <c r="BP3226" s="118">
        <f t="shared" si="1223"/>
        <v>55129</v>
      </c>
      <c r="BQ3226" s="118">
        <f t="shared" si="1222"/>
        <v>55129</v>
      </c>
      <c r="BR3226" s="5" t="s">
        <v>3151</v>
      </c>
      <c r="CS3226" s="63"/>
      <c r="CT3226" s="63"/>
      <c r="CU3226" s="63"/>
      <c r="CV3226" s="63"/>
      <c r="CW3226" s="63"/>
      <c r="CX3226" s="63"/>
      <c r="CY3226" s="63"/>
      <c r="CZ3226" s="63"/>
      <c r="DA3226" s="63"/>
      <c r="DB3226" s="63"/>
      <c r="DC3226" s="63"/>
      <c r="DD3226" s="63"/>
      <c r="DE3226" s="63"/>
      <c r="DF3226" s="63"/>
      <c r="DG3226" s="63"/>
      <c r="DH3226" s="63"/>
      <c r="DI3226" s="63"/>
      <c r="DJ3226" s="63"/>
      <c r="DK3226" s="63"/>
      <c r="DL3226" s="63"/>
      <c r="DM3226" s="63"/>
      <c r="DN3226" s="63"/>
      <c r="DO3226" s="63"/>
      <c r="DP3226" s="63"/>
      <c r="DQ3226" s="63"/>
      <c r="DR3226" s="63"/>
      <c r="DS3226" s="63"/>
      <c r="DU3226" s="63"/>
      <c r="DV3226" s="63"/>
      <c r="DW3226" s="63"/>
      <c r="DX3226" s="63"/>
    </row>
    <row r="3227" spans="1:128" ht="15" hidden="1" customHeight="1" outlineLevel="1">
      <c r="A3227" t="s">
        <v>691</v>
      </c>
      <c r="B3227" t="s">
        <v>3000</v>
      </c>
      <c r="C3227" s="1">
        <f t="shared" si="1235"/>
        <v>88254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0</v>
      </c>
      <c r="G3227" s="129">
        <f t="shared" si="1233"/>
        <v>33588</v>
      </c>
      <c r="H3227" s="134">
        <f t="shared" si="1234"/>
        <v>0.38058331633693659</v>
      </c>
      <c r="I3227" s="2"/>
      <c r="J3227" s="2">
        <f t="shared" si="1236"/>
        <v>0.30193532304484783</v>
      </c>
      <c r="K3227" s="2">
        <f t="shared" si="1237"/>
        <v>0.68251863938178436</v>
      </c>
      <c r="L3227" s="2">
        <f t="shared" si="1238"/>
        <v>0</v>
      </c>
      <c r="M3227" s="2">
        <f t="shared" si="1239"/>
        <v>1.554603757336781E-2</v>
      </c>
      <c r="N3227" s="63">
        <v>26647</v>
      </c>
      <c r="O3227" s="63">
        <v>60235</v>
      </c>
      <c r="P3227" s="63">
        <v>0</v>
      </c>
      <c r="Q3227" s="63">
        <v>941</v>
      </c>
      <c r="R3227" s="63">
        <v>0</v>
      </c>
      <c r="S3227" s="63">
        <v>125</v>
      </c>
      <c r="T3227" s="63">
        <v>0</v>
      </c>
      <c r="U3227" s="63">
        <v>0</v>
      </c>
      <c r="V3227" s="63">
        <v>0</v>
      </c>
      <c r="W3227" s="63">
        <v>228</v>
      </c>
      <c r="X3227" s="63">
        <v>0</v>
      </c>
      <c r="Y3227" s="63">
        <v>0</v>
      </c>
      <c r="Z3227" s="63">
        <v>78</v>
      </c>
      <c r="AA3227" s="63">
        <v>0</v>
      </c>
      <c r="AB3227" s="63">
        <v>0</v>
      </c>
      <c r="AC3227" s="63">
        <v>0</v>
      </c>
      <c r="AD3227" s="63">
        <v>0</v>
      </c>
      <c r="AE3227" s="63">
        <v>0</v>
      </c>
      <c r="AF3227" s="63">
        <v>0</v>
      </c>
      <c r="AG3227" s="63">
        <v>0</v>
      </c>
      <c r="AH3227" s="63">
        <v>0</v>
      </c>
      <c r="AI3227" s="63">
        <v>0</v>
      </c>
      <c r="AJ3227" s="63">
        <v>0</v>
      </c>
      <c r="AK3227" s="63">
        <v>0</v>
      </c>
      <c r="AL3227" s="63">
        <v>0</v>
      </c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BA3227" s="5">
        <f>IF(Q3227&gt;0,RANK(Q3227,(N3227:P3227,Q3227:AE3227)),0)</f>
        <v>3</v>
      </c>
      <c r="BB3227" s="5">
        <f>IF(R3227&gt;0,RANK(R3227,(N3227:P3227,Q3227:AE3227)),0)</f>
        <v>0</v>
      </c>
      <c r="BC3227" s="5">
        <f>IF(T3227&gt;0,RANK(T3227,(N3227:P3227,Q3227:AE3227)),0)</f>
        <v>0</v>
      </c>
      <c r="BD3227" s="5">
        <f>IF(S3227&gt;0,RANK(S3227,(N3227:P3227,Q3227:AE3227)),0)</f>
        <v>5</v>
      </c>
      <c r="BE3227" s="2">
        <f t="shared" si="1240"/>
        <v>1.0662406236544519E-2</v>
      </c>
      <c r="BF3227" s="2">
        <f t="shared" si="1241"/>
        <v>0</v>
      </c>
      <c r="BG3227" s="2">
        <f t="shared" si="1242"/>
        <v>0</v>
      </c>
      <c r="BH3227" s="2">
        <f t="shared" si="1243"/>
        <v>1.4163663969905048E-3</v>
      </c>
      <c r="BJ3227" t="s">
        <v>691</v>
      </c>
      <c r="BK3227" t="s">
        <v>3000</v>
      </c>
      <c r="BL3227" s="63">
        <v>5</v>
      </c>
      <c r="BN3227" s="112">
        <v>55</v>
      </c>
      <c r="BO3227" s="114">
        <v>131</v>
      </c>
      <c r="BP3227" s="118">
        <f t="shared" si="1223"/>
        <v>55131</v>
      </c>
      <c r="BQ3227" s="118">
        <f t="shared" si="1222"/>
        <v>55131</v>
      </c>
      <c r="BR3227" s="5" t="s">
        <v>3151</v>
      </c>
      <c r="CS3227" s="63"/>
      <c r="CT3227" s="63"/>
      <c r="CU3227" s="63"/>
      <c r="CV3227" s="63"/>
      <c r="CW3227" s="63"/>
      <c r="CX3227" s="63"/>
      <c r="CY3227" s="63"/>
      <c r="CZ3227" s="63"/>
      <c r="DA3227" s="63"/>
      <c r="DB3227" s="63"/>
      <c r="DC3227" s="63"/>
      <c r="DD3227" s="63"/>
      <c r="DE3227" s="63"/>
      <c r="DF3227" s="63"/>
      <c r="DG3227" s="63"/>
      <c r="DH3227" s="63"/>
      <c r="DI3227" s="63"/>
      <c r="DJ3227" s="63"/>
      <c r="DK3227" s="63"/>
      <c r="DL3227" s="63"/>
      <c r="DM3227" s="63"/>
      <c r="DN3227" s="63"/>
      <c r="DO3227" s="63"/>
      <c r="DP3227" s="63"/>
      <c r="DQ3227" s="63"/>
      <c r="DR3227" s="63"/>
      <c r="DS3227" s="63"/>
      <c r="DU3227" s="63"/>
      <c r="DV3227" s="63"/>
      <c r="DW3227" s="63"/>
      <c r="DX3227" s="63"/>
    </row>
    <row r="3228" spans="1:128" ht="15" hidden="1" customHeight="1" outlineLevel="1">
      <c r="A3228" t="s">
        <v>251</v>
      </c>
      <c r="B3228" t="s">
        <v>3000</v>
      </c>
      <c r="C3228" s="1">
        <f t="shared" si="1235"/>
        <v>267957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0</v>
      </c>
      <c r="G3228" s="129">
        <f t="shared" si="1233"/>
        <v>55766</v>
      </c>
      <c r="H3228" s="134">
        <f t="shared" si="1234"/>
        <v>0.20811548121526963</v>
      </c>
      <c r="I3228" s="2"/>
      <c r="J3228" s="2">
        <f t="shared" si="1236"/>
        <v>0.38762562649977422</v>
      </c>
      <c r="K3228" s="2">
        <f t="shared" si="1237"/>
        <v>0.59574110771504385</v>
      </c>
      <c r="L3228" s="2">
        <f t="shared" si="1238"/>
        <v>0</v>
      </c>
      <c r="M3228" s="2">
        <f t="shared" si="1239"/>
        <v>1.6633265785181983E-2</v>
      </c>
      <c r="N3228" s="63">
        <v>103867</v>
      </c>
      <c r="O3228" s="63">
        <v>159633</v>
      </c>
      <c r="P3228" s="63">
        <v>0</v>
      </c>
      <c r="Q3228" s="63">
        <v>3023</v>
      </c>
      <c r="R3228" s="63">
        <v>0</v>
      </c>
      <c r="S3228" s="63">
        <v>305</v>
      </c>
      <c r="T3228" s="63">
        <v>0</v>
      </c>
      <c r="U3228" s="63">
        <v>0</v>
      </c>
      <c r="V3228" s="63">
        <v>0</v>
      </c>
      <c r="W3228" s="63">
        <v>798</v>
      </c>
      <c r="X3228" s="63">
        <v>0</v>
      </c>
      <c r="Y3228" s="63">
        <v>0</v>
      </c>
      <c r="Z3228" s="63">
        <v>331</v>
      </c>
      <c r="AA3228" s="63">
        <v>0</v>
      </c>
      <c r="AB3228" s="63">
        <v>0</v>
      </c>
      <c r="AC3228" s="63">
        <v>0</v>
      </c>
      <c r="AD3228" s="63">
        <v>0</v>
      </c>
      <c r="AE3228" s="63">
        <v>0</v>
      </c>
      <c r="AF3228" s="63">
        <v>0</v>
      </c>
      <c r="AG3228" s="63">
        <v>0</v>
      </c>
      <c r="AH3228" s="63">
        <v>0</v>
      </c>
      <c r="AI3228" s="63">
        <v>0</v>
      </c>
      <c r="AJ3228" s="63">
        <v>0</v>
      </c>
      <c r="AK3228" s="63">
        <v>0</v>
      </c>
      <c r="AL3228" s="63">
        <v>0</v>
      </c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BA3228" s="5">
        <f>IF(Q3228&gt;0,RANK(Q3228,(N3228:P3228,Q3228:AE3228)),0)</f>
        <v>3</v>
      </c>
      <c r="BB3228" s="5">
        <f>IF(R3228&gt;0,RANK(R3228,(N3228:P3228,Q3228:AE3228)),0)</f>
        <v>0</v>
      </c>
      <c r="BC3228" s="5">
        <f>IF(T3228&gt;0,RANK(T3228,(N3228:P3228,Q3228:AE3228)),0)</f>
        <v>0</v>
      </c>
      <c r="BD3228" s="5">
        <f>IF(S3228&gt;0,RANK(S3228,(N3228:P3228,Q3228:AE3228)),0)</f>
        <v>6</v>
      </c>
      <c r="BE3228" s="2">
        <f t="shared" si="1240"/>
        <v>1.1281660863496756E-2</v>
      </c>
      <c r="BF3228" s="2">
        <f t="shared" si="1241"/>
        <v>0</v>
      </c>
      <c r="BG3228" s="2">
        <f t="shared" si="1242"/>
        <v>0</v>
      </c>
      <c r="BH3228" s="2">
        <f t="shared" si="1243"/>
        <v>1.1382423299260702E-3</v>
      </c>
      <c r="BJ3228" t="s">
        <v>251</v>
      </c>
      <c r="BK3228" t="s">
        <v>3000</v>
      </c>
      <c r="BL3228" s="63"/>
      <c r="BN3228" s="112">
        <v>55</v>
      </c>
      <c r="BO3228" s="114">
        <v>133</v>
      </c>
      <c r="BP3228" s="118">
        <f t="shared" si="1223"/>
        <v>55133</v>
      </c>
      <c r="BQ3228" s="118">
        <f t="shared" si="1222"/>
        <v>55133</v>
      </c>
      <c r="BR3228" s="5" t="s">
        <v>3151</v>
      </c>
      <c r="CS3228" s="63"/>
      <c r="CT3228" s="63"/>
      <c r="CU3228" s="63"/>
      <c r="CV3228" s="63"/>
      <c r="CW3228" s="63"/>
      <c r="CX3228" s="63"/>
      <c r="CY3228" s="63"/>
      <c r="CZ3228" s="63"/>
      <c r="DA3228" s="63"/>
      <c r="DB3228" s="63"/>
      <c r="DC3228" s="63"/>
      <c r="DD3228" s="63"/>
      <c r="DE3228" s="63"/>
      <c r="DF3228" s="63"/>
      <c r="DG3228" s="63"/>
      <c r="DH3228" s="63"/>
      <c r="DI3228" s="63"/>
      <c r="DJ3228" s="63"/>
      <c r="DK3228" s="63"/>
      <c r="DL3228" s="63"/>
      <c r="DM3228" s="63"/>
      <c r="DN3228" s="63"/>
      <c r="DO3228" s="63"/>
      <c r="DP3228" s="63"/>
      <c r="DQ3228" s="63"/>
      <c r="DR3228" s="63"/>
      <c r="DS3228" s="63"/>
      <c r="DU3228" s="63"/>
      <c r="DV3228" s="63"/>
      <c r="DW3228" s="63"/>
      <c r="DX3228" s="63"/>
    </row>
    <row r="3229" spans="1:128" ht="15" hidden="1" customHeight="1" outlineLevel="1">
      <c r="A3229" t="s">
        <v>1829</v>
      </c>
      <c r="B3229" t="s">
        <v>3000</v>
      </c>
      <c r="C3229" s="1">
        <f t="shared" si="1235"/>
        <v>29122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0</v>
      </c>
      <c r="G3229" s="129">
        <f t="shared" si="1233"/>
        <v>9249</v>
      </c>
      <c r="H3229" s="134">
        <f t="shared" si="1234"/>
        <v>0.31759494540210148</v>
      </c>
      <c r="I3229" s="2"/>
      <c r="J3229" s="2">
        <f t="shared" si="1236"/>
        <v>0.33304718082549273</v>
      </c>
      <c r="K3229" s="2">
        <f t="shared" si="1237"/>
        <v>0.65064212622759421</v>
      </c>
      <c r="L3229" s="2">
        <f t="shared" si="1238"/>
        <v>0</v>
      </c>
      <c r="M3229" s="2">
        <f t="shared" si="1239"/>
        <v>1.6310692946913119E-2</v>
      </c>
      <c r="N3229" s="63">
        <v>9699</v>
      </c>
      <c r="O3229" s="63">
        <v>18948</v>
      </c>
      <c r="P3229" s="63">
        <v>0</v>
      </c>
      <c r="Q3229" s="63">
        <v>357</v>
      </c>
      <c r="R3229" s="63">
        <v>0</v>
      </c>
      <c r="S3229" s="63">
        <v>48</v>
      </c>
      <c r="T3229" s="63">
        <v>0</v>
      </c>
      <c r="U3229" s="63">
        <v>0</v>
      </c>
      <c r="V3229" s="63">
        <v>0</v>
      </c>
      <c r="W3229" s="63">
        <v>41</v>
      </c>
      <c r="X3229" s="63">
        <v>0</v>
      </c>
      <c r="Y3229" s="63">
        <v>0</v>
      </c>
      <c r="Z3229" s="63">
        <v>29</v>
      </c>
      <c r="AA3229" s="63">
        <v>0</v>
      </c>
      <c r="AB3229" s="63">
        <v>0</v>
      </c>
      <c r="AC3229" s="63">
        <v>0</v>
      </c>
      <c r="AD3229" s="63">
        <v>0</v>
      </c>
      <c r="AE3229" s="63">
        <v>0</v>
      </c>
      <c r="AF3229" s="63">
        <v>0</v>
      </c>
      <c r="AG3229" s="63">
        <v>0</v>
      </c>
      <c r="AH3229" s="63">
        <v>0</v>
      </c>
      <c r="AI3229" s="63">
        <v>0</v>
      </c>
      <c r="AJ3229" s="63">
        <v>0</v>
      </c>
      <c r="AK3229" s="63">
        <v>0</v>
      </c>
      <c r="AL3229" s="63">
        <v>0</v>
      </c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BA3229" s="5">
        <f>IF(Q3229&gt;0,RANK(Q3229,(N3229:P3229,Q3229:AE3229)),0)</f>
        <v>3</v>
      </c>
      <c r="BB3229" s="5">
        <f>IF(R3229&gt;0,RANK(R3229,(N3229:P3229,Q3229:AE3229)),0)</f>
        <v>0</v>
      </c>
      <c r="BC3229" s="5">
        <f>IF(T3229&gt;0,RANK(T3229,(N3229:P3229,Q3229:AE3229)),0)</f>
        <v>0</v>
      </c>
      <c r="BD3229" s="5">
        <f>IF(S3229&gt;0,RANK(S3229,(N3229:P3229,Q3229:AE3229)),0)</f>
        <v>4</v>
      </c>
      <c r="BE3229" s="2">
        <f t="shared" si="1240"/>
        <v>1.2258773435890392E-2</v>
      </c>
      <c r="BF3229" s="2">
        <f t="shared" si="1241"/>
        <v>0</v>
      </c>
      <c r="BG3229" s="2">
        <f t="shared" si="1242"/>
        <v>0</v>
      </c>
      <c r="BH3229" s="2">
        <f t="shared" si="1243"/>
        <v>1.6482384451617334E-3</v>
      </c>
      <c r="BJ3229" t="s">
        <v>1829</v>
      </c>
      <c r="BK3229" t="s">
        <v>3000</v>
      </c>
      <c r="BL3229" s="63">
        <v>8</v>
      </c>
      <c r="BN3229" s="112">
        <v>55</v>
      </c>
      <c r="BO3229" s="114">
        <v>135</v>
      </c>
      <c r="BP3229" s="118">
        <f t="shared" si="1223"/>
        <v>55135</v>
      </c>
      <c r="BQ3229" s="118">
        <f t="shared" si="1222"/>
        <v>55135</v>
      </c>
      <c r="BR3229" s="5" t="s">
        <v>3151</v>
      </c>
      <c r="CS3229" s="63"/>
      <c r="CT3229" s="63"/>
      <c r="CU3229" s="63"/>
      <c r="CV3229" s="63"/>
      <c r="CW3229" s="63"/>
      <c r="CX3229" s="63"/>
      <c r="CY3229" s="63"/>
      <c r="CZ3229" s="63"/>
      <c r="DA3229" s="63"/>
      <c r="DB3229" s="63"/>
      <c r="DC3229" s="63"/>
      <c r="DD3229" s="63"/>
      <c r="DE3229" s="63"/>
      <c r="DF3229" s="63"/>
      <c r="DG3229" s="63"/>
      <c r="DH3229" s="63"/>
      <c r="DI3229" s="63"/>
      <c r="DJ3229" s="63"/>
      <c r="DK3229" s="63"/>
      <c r="DL3229" s="63"/>
      <c r="DM3229" s="63"/>
      <c r="DN3229" s="63"/>
      <c r="DO3229" s="63"/>
      <c r="DP3229" s="63"/>
      <c r="DQ3229" s="63"/>
      <c r="DR3229" s="63"/>
      <c r="DS3229" s="63"/>
      <c r="DU3229" s="63"/>
      <c r="DV3229" s="63"/>
      <c r="DW3229" s="63"/>
      <c r="DX3229" s="63"/>
    </row>
    <row r="3230" spans="1:128" ht="15" hidden="1" customHeight="1" outlineLevel="1">
      <c r="A3230" t="s">
        <v>2902</v>
      </c>
      <c r="B3230" t="s">
        <v>3000</v>
      </c>
      <c r="C3230" s="1">
        <f t="shared" si="1235"/>
        <v>13564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0</v>
      </c>
      <c r="G3230" s="129">
        <f t="shared" si="1233"/>
        <v>4628</v>
      </c>
      <c r="H3230" s="134">
        <f t="shared" si="1234"/>
        <v>0.34119728693600709</v>
      </c>
      <c r="I3230" s="2"/>
      <c r="J3230" s="2">
        <f t="shared" si="1236"/>
        <v>0.32350339132999117</v>
      </c>
      <c r="K3230" s="2">
        <f t="shared" si="1237"/>
        <v>0.66470067826599821</v>
      </c>
      <c r="L3230" s="2">
        <f t="shared" si="1238"/>
        <v>0</v>
      </c>
      <c r="M3230" s="2">
        <f t="shared" si="1239"/>
        <v>1.1795930404010613E-2</v>
      </c>
      <c r="N3230" s="63">
        <v>4388</v>
      </c>
      <c r="O3230" s="63">
        <v>9016</v>
      </c>
      <c r="P3230" s="63">
        <v>0</v>
      </c>
      <c r="Q3230" s="63">
        <v>113</v>
      </c>
      <c r="R3230" s="63">
        <v>0</v>
      </c>
      <c r="S3230" s="63">
        <v>29</v>
      </c>
      <c r="T3230" s="63">
        <v>0</v>
      </c>
      <c r="U3230" s="63">
        <v>0</v>
      </c>
      <c r="V3230" s="63">
        <v>0</v>
      </c>
      <c r="W3230" s="63">
        <v>0</v>
      </c>
      <c r="X3230" s="63">
        <v>0</v>
      </c>
      <c r="Y3230" s="63">
        <v>0</v>
      </c>
      <c r="Z3230" s="63">
        <v>18</v>
      </c>
      <c r="AA3230" s="63">
        <v>0</v>
      </c>
      <c r="AB3230" s="63">
        <v>0</v>
      </c>
      <c r="AC3230" s="63">
        <v>0</v>
      </c>
      <c r="AD3230" s="63">
        <v>0</v>
      </c>
      <c r="AE3230" s="63">
        <v>0</v>
      </c>
      <c r="AF3230" s="63">
        <v>0</v>
      </c>
      <c r="AG3230" s="63">
        <v>0</v>
      </c>
      <c r="AH3230" s="63">
        <v>0</v>
      </c>
      <c r="AI3230" s="63">
        <v>0</v>
      </c>
      <c r="AJ3230" s="63">
        <v>0</v>
      </c>
      <c r="AK3230" s="63">
        <v>0</v>
      </c>
      <c r="AL3230" s="63">
        <v>0</v>
      </c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BA3230" s="5">
        <f>IF(Q3230&gt;0,RANK(Q3230,(N3230:P3230,Q3230:AE3230)),0)</f>
        <v>3</v>
      </c>
      <c r="BB3230" s="5">
        <f>IF(R3230&gt;0,RANK(R3230,(N3230:P3230,Q3230:AE3230)),0)</f>
        <v>0</v>
      </c>
      <c r="BC3230" s="5">
        <f>IF(T3230&gt;0,RANK(T3230,(N3230:P3230,Q3230:AE3230)),0)</f>
        <v>0</v>
      </c>
      <c r="BD3230" s="5">
        <f>IF(S3230&gt;0,RANK(S3230,(N3230:P3230,Q3230:AE3230)),0)</f>
        <v>4</v>
      </c>
      <c r="BE3230" s="2">
        <f t="shared" si="1240"/>
        <v>8.3308758478324984E-3</v>
      </c>
      <c r="BF3230" s="2">
        <f t="shared" si="1241"/>
        <v>0</v>
      </c>
      <c r="BG3230" s="2">
        <f t="shared" si="1242"/>
        <v>0</v>
      </c>
      <c r="BH3230" s="2">
        <f t="shared" si="1243"/>
        <v>2.1380123857269243E-3</v>
      </c>
      <c r="BJ3230" t="s">
        <v>2902</v>
      </c>
      <c r="BK3230" t="s">
        <v>3000</v>
      </c>
      <c r="BL3230" s="63">
        <v>6</v>
      </c>
      <c r="BN3230" s="112">
        <v>55</v>
      </c>
      <c r="BO3230" s="114">
        <v>137</v>
      </c>
      <c r="BP3230" s="118">
        <f t="shared" si="1223"/>
        <v>55137</v>
      </c>
      <c r="BQ3230" s="118">
        <f t="shared" si="1222"/>
        <v>55137</v>
      </c>
      <c r="BR3230" s="5" t="s">
        <v>3151</v>
      </c>
      <c r="CS3230" s="63"/>
      <c r="CT3230" s="63"/>
      <c r="CU3230" s="63"/>
      <c r="CV3230" s="63"/>
      <c r="CW3230" s="63"/>
      <c r="CX3230" s="63"/>
      <c r="CY3230" s="63"/>
      <c r="CZ3230" s="63"/>
      <c r="DA3230" s="63"/>
      <c r="DB3230" s="63"/>
      <c r="DC3230" s="63"/>
      <c r="DD3230" s="63"/>
      <c r="DE3230" s="63"/>
      <c r="DF3230" s="63"/>
      <c r="DG3230" s="63"/>
      <c r="DH3230" s="63"/>
      <c r="DI3230" s="63"/>
      <c r="DJ3230" s="63"/>
      <c r="DK3230" s="63"/>
      <c r="DL3230" s="63"/>
      <c r="DM3230" s="63"/>
      <c r="DN3230" s="63"/>
      <c r="DO3230" s="63"/>
      <c r="DP3230" s="63"/>
      <c r="DQ3230" s="63"/>
      <c r="DR3230" s="63"/>
      <c r="DS3230" s="63"/>
      <c r="DU3230" s="63"/>
      <c r="DV3230" s="63"/>
      <c r="DW3230" s="63"/>
      <c r="DX3230" s="63"/>
    </row>
    <row r="3231" spans="1:128" ht="15" hidden="1" customHeight="1" outlineLevel="1">
      <c r="A3231" t="s">
        <v>1616</v>
      </c>
      <c r="B3231" t="s">
        <v>3000</v>
      </c>
      <c r="C3231" s="1">
        <f t="shared" si="1235"/>
        <v>94032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0</v>
      </c>
      <c r="G3231" s="129">
        <f t="shared" si="1233"/>
        <v>3735</v>
      </c>
      <c r="H3231" s="134">
        <f t="shared" si="1234"/>
        <v>3.9720520673813167E-2</v>
      </c>
      <c r="I3231" s="2"/>
      <c r="J3231" s="2">
        <f t="shared" si="1236"/>
        <v>0.46856389314275992</v>
      </c>
      <c r="K3231" s="2">
        <f t="shared" si="1237"/>
        <v>0.50828441381657308</v>
      </c>
      <c r="L3231" s="2">
        <f t="shared" si="1238"/>
        <v>0</v>
      </c>
      <c r="M3231" s="2">
        <f t="shared" si="1239"/>
        <v>2.3151693040666999E-2</v>
      </c>
      <c r="N3231" s="63">
        <v>44060</v>
      </c>
      <c r="O3231" s="63">
        <v>47795</v>
      </c>
      <c r="P3231" s="63">
        <v>0</v>
      </c>
      <c r="Q3231" s="63">
        <v>1629</v>
      </c>
      <c r="R3231" s="63">
        <v>0</v>
      </c>
      <c r="S3231" s="63">
        <v>168</v>
      </c>
      <c r="T3231" s="63">
        <v>0</v>
      </c>
      <c r="U3231" s="63">
        <v>0</v>
      </c>
      <c r="V3231" s="63">
        <v>0</v>
      </c>
      <c r="W3231" s="63">
        <v>242</v>
      </c>
      <c r="X3231" s="63">
        <v>0</v>
      </c>
      <c r="Y3231" s="63">
        <v>0</v>
      </c>
      <c r="Z3231" s="63">
        <v>138</v>
      </c>
      <c r="AA3231" s="63">
        <v>0</v>
      </c>
      <c r="AB3231" s="63">
        <v>0</v>
      </c>
      <c r="AC3231" s="63">
        <v>0</v>
      </c>
      <c r="AD3231" s="63">
        <v>0</v>
      </c>
      <c r="AE3231" s="63">
        <v>0</v>
      </c>
      <c r="AF3231" s="63">
        <v>0</v>
      </c>
      <c r="AG3231" s="63">
        <v>0</v>
      </c>
      <c r="AH3231" s="63">
        <v>0</v>
      </c>
      <c r="AI3231" s="63">
        <v>0</v>
      </c>
      <c r="AJ3231" s="63">
        <v>0</v>
      </c>
      <c r="AK3231" s="63">
        <v>0</v>
      </c>
      <c r="AL3231" s="63">
        <v>0</v>
      </c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BA3231" s="5">
        <f>IF(Q3231&gt;0,RANK(Q3231,(N3231:P3231,Q3231:AE3231)),0)</f>
        <v>3</v>
      </c>
      <c r="BB3231" s="5">
        <f>IF(R3231&gt;0,RANK(R3231,(N3231:P3231,Q3231:AE3231)),0)</f>
        <v>0</v>
      </c>
      <c r="BC3231" s="5">
        <f>IF(T3231&gt;0,RANK(T3231,(N3231:P3231,Q3231:AE3231)),0)</f>
        <v>0</v>
      </c>
      <c r="BD3231" s="5">
        <f>IF(S3231&gt;0,RANK(S3231,(N3231:P3231,Q3231:AE3231)),0)</f>
        <v>5</v>
      </c>
      <c r="BE3231" s="2">
        <f t="shared" si="1240"/>
        <v>1.7323889739663093E-2</v>
      </c>
      <c r="BF3231" s="2">
        <f t="shared" si="1241"/>
        <v>0</v>
      </c>
      <c r="BG3231" s="2">
        <f t="shared" si="1242"/>
        <v>0</v>
      </c>
      <c r="BH3231" s="2">
        <f t="shared" si="1243"/>
        <v>1.7866258295048494E-3</v>
      </c>
      <c r="BJ3231" t="s">
        <v>1616</v>
      </c>
      <c r="BK3231" t="s">
        <v>3000</v>
      </c>
      <c r="BL3231" s="63"/>
      <c r="BN3231" s="112">
        <v>55</v>
      </c>
      <c r="BO3231" s="114">
        <v>139</v>
      </c>
      <c r="BP3231" s="118">
        <f t="shared" si="1223"/>
        <v>55139</v>
      </c>
      <c r="BQ3231" s="118">
        <f t="shared" si="1222"/>
        <v>55139</v>
      </c>
      <c r="BR3231" s="5" t="s">
        <v>3151</v>
      </c>
      <c r="CS3231" s="63"/>
      <c r="CT3231" s="63"/>
      <c r="CU3231" s="63"/>
      <c r="CV3231" s="63"/>
      <c r="CW3231" s="63"/>
      <c r="CX3231" s="63"/>
      <c r="CY3231" s="63"/>
      <c r="CZ3231" s="63"/>
      <c r="DA3231" s="63"/>
      <c r="DB3231" s="63"/>
      <c r="DC3231" s="63"/>
      <c r="DD3231" s="63"/>
      <c r="DE3231" s="63"/>
      <c r="DF3231" s="63"/>
      <c r="DG3231" s="63"/>
      <c r="DH3231" s="63"/>
      <c r="DI3231" s="63"/>
      <c r="DJ3231" s="63"/>
      <c r="DK3231" s="63"/>
      <c r="DL3231" s="63"/>
      <c r="DM3231" s="63"/>
      <c r="DN3231" s="63"/>
      <c r="DO3231" s="63"/>
      <c r="DP3231" s="63"/>
      <c r="DQ3231" s="63"/>
      <c r="DR3231" s="63"/>
      <c r="DS3231" s="63"/>
      <c r="DU3231" s="63"/>
      <c r="DV3231" s="63"/>
      <c r="DW3231" s="63"/>
      <c r="DX3231" s="63"/>
    </row>
    <row r="3232" spans="1:128" ht="15" hidden="1" customHeight="1" outlineLevel="1">
      <c r="A3232" t="s">
        <v>331</v>
      </c>
      <c r="B3232" t="s">
        <v>3000</v>
      </c>
      <c r="C3232" s="1">
        <f t="shared" si="1235"/>
        <v>41196</v>
      </c>
      <c r="D3232" s="5">
        <f>IF(N3232&gt;0, RANK(N3232,(N3232:P3232,Q3232:AE3232)),0)</f>
        <v>2</v>
      </c>
      <c r="E3232" s="5">
        <f>IF(O3232&gt;0,RANK(O3232,(N3232:P3232,Q3232:AE3232)),0)</f>
        <v>1</v>
      </c>
      <c r="F3232" s="5">
        <f>IF(P3232&gt;0,RANK(P3232,(N3232:P3232,Q3232:AE3232)),0)</f>
        <v>0</v>
      </c>
      <c r="G3232" s="129">
        <f t="shared" si="1233"/>
        <v>7946</v>
      </c>
      <c r="H3232" s="134">
        <f t="shared" si="1234"/>
        <v>0.19288280415574327</v>
      </c>
      <c r="I3232" s="2"/>
      <c r="J3232" s="2">
        <f t="shared" si="1236"/>
        <v>0.3971259345567531</v>
      </c>
      <c r="K3232" s="2">
        <f t="shared" si="1237"/>
        <v>0.59000873871249637</v>
      </c>
      <c r="L3232" s="2">
        <f t="shared" si="1238"/>
        <v>0</v>
      </c>
      <c r="M3232" s="2">
        <f t="shared" si="1239"/>
        <v>1.2865326730750581E-2</v>
      </c>
      <c r="N3232" s="63">
        <v>16360</v>
      </c>
      <c r="O3232" s="63">
        <v>24306</v>
      </c>
      <c r="P3232" s="63">
        <v>0</v>
      </c>
      <c r="Q3232" s="63">
        <v>402</v>
      </c>
      <c r="R3232" s="63">
        <v>0</v>
      </c>
      <c r="S3232" s="63">
        <v>79</v>
      </c>
      <c r="T3232" s="63">
        <v>0</v>
      </c>
      <c r="U3232" s="63">
        <v>0</v>
      </c>
      <c r="V3232" s="63">
        <v>0</v>
      </c>
      <c r="W3232" s="63">
        <v>0</v>
      </c>
      <c r="X3232" s="63">
        <v>0</v>
      </c>
      <c r="Y3232" s="63">
        <v>0</v>
      </c>
      <c r="Z3232" s="63">
        <v>49</v>
      </c>
      <c r="AA3232" s="63">
        <v>0</v>
      </c>
      <c r="AB3232" s="63">
        <v>0</v>
      </c>
      <c r="AC3232" s="63">
        <v>0</v>
      </c>
      <c r="AD3232" s="63">
        <v>0</v>
      </c>
      <c r="AE3232" s="63">
        <v>0</v>
      </c>
      <c r="AF3232" s="63">
        <v>0</v>
      </c>
      <c r="AG3232" s="63">
        <v>0</v>
      </c>
      <c r="AH3232" s="63">
        <v>0</v>
      </c>
      <c r="AI3232" s="63">
        <v>0</v>
      </c>
      <c r="AJ3232" s="63">
        <v>0</v>
      </c>
      <c r="AK3232" s="63">
        <v>0</v>
      </c>
      <c r="AL3232" s="63">
        <v>0</v>
      </c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BA3232" s="5">
        <f>IF(Q3232&gt;0,RANK(Q3232,(N3232:P3232,Q3232:AE3232)),0)</f>
        <v>3</v>
      </c>
      <c r="BB3232" s="5">
        <f>IF(R3232&gt;0,RANK(R3232,(N3232:P3232,Q3232:AE3232)),0)</f>
        <v>0</v>
      </c>
      <c r="BC3232" s="5">
        <f>IF(T3232&gt;0,RANK(T3232,(N3232:P3232,Q3232:AE3232)),0)</f>
        <v>0</v>
      </c>
      <c r="BD3232" s="5">
        <f>IF(S3232&gt;0,RANK(S3232,(N3232:P3232,Q3232:AE3232)),0)</f>
        <v>4</v>
      </c>
      <c r="BE3232" s="2">
        <f t="shared" si="1240"/>
        <v>9.7582289542674054E-3</v>
      </c>
      <c r="BF3232" s="2">
        <f t="shared" si="1241"/>
        <v>0</v>
      </c>
      <c r="BG3232" s="2">
        <f t="shared" si="1242"/>
        <v>0</v>
      </c>
      <c r="BH3232" s="2">
        <f t="shared" si="1243"/>
        <v>1.9176619089231964E-3</v>
      </c>
      <c r="BJ3232" t="s">
        <v>331</v>
      </c>
      <c r="BK3232" t="s">
        <v>3000</v>
      </c>
      <c r="BL3232" s="63"/>
      <c r="BN3232" s="112">
        <v>55</v>
      </c>
      <c r="BO3232" s="114">
        <v>141</v>
      </c>
      <c r="BP3232" s="118">
        <f t="shared" si="1223"/>
        <v>55141</v>
      </c>
      <c r="BQ3232" s="118">
        <f t="shared" si="1222"/>
        <v>55141</v>
      </c>
      <c r="BR3232" s="5" t="s">
        <v>3151</v>
      </c>
      <c r="CS3232" s="63"/>
      <c r="CT3232" s="63"/>
      <c r="CU3232" s="63"/>
      <c r="CV3232" s="63"/>
      <c r="CW3232" s="63"/>
      <c r="CX3232" s="63"/>
      <c r="CY3232" s="63"/>
      <c r="CZ3232" s="63"/>
      <c r="DA3232" s="63"/>
      <c r="DB3232" s="63"/>
      <c r="DC3232" s="63"/>
      <c r="DD3232" s="63"/>
      <c r="DE3232" s="63"/>
      <c r="DF3232" s="63"/>
      <c r="DG3232" s="63"/>
      <c r="DH3232" s="63"/>
      <c r="DI3232" s="63"/>
      <c r="DJ3232" s="63"/>
      <c r="DK3232" s="63"/>
      <c r="DL3232" s="63"/>
      <c r="DM3232" s="63"/>
      <c r="DN3232" s="63"/>
      <c r="DO3232" s="63"/>
      <c r="DP3232" s="63"/>
      <c r="DQ3232" s="63"/>
      <c r="DR3232" s="63"/>
      <c r="DS3232" s="63"/>
      <c r="DU3232" s="63"/>
      <c r="DV3232" s="63"/>
      <c r="DW3232" s="63"/>
      <c r="DX3232" s="63"/>
    </row>
    <row r="3233" spans="1:128" ht="15" customHeight="1" collapsed="1">
      <c r="A3233" t="s">
        <v>1121</v>
      </c>
      <c r="B3233" t="s">
        <v>544</v>
      </c>
      <c r="C3233" s="1">
        <f t="shared" si="1235"/>
        <v>3297114</v>
      </c>
      <c r="D3233" s="5">
        <f>IF(N3233&gt;0, RANK(N3233,(N3233:P3233,Q3233:AE3233)),0)</f>
        <v>1</v>
      </c>
      <c r="E3233" s="5">
        <f>IF(O3233&gt;0,RANK(O3233,(N3233:P3233,Q3233:AE3233)),0)</f>
        <v>2</v>
      </c>
      <c r="F3233" s="5">
        <f>IF(P3233&gt;0,RANK(P3233,(N3233:P3233,Q3233:AE3233)),0)</f>
        <v>0</v>
      </c>
      <c r="G3233" s="129">
        <f t="shared" si="1233"/>
        <v>20510</v>
      </c>
      <c r="H3233" s="134">
        <f t="shared" si="1234"/>
        <v>6.2205917053520139E-3</v>
      </c>
      <c r="I3233" s="2"/>
      <c r="J3233" s="2">
        <f t="shared" si="1236"/>
        <v>0.49448972646987638</v>
      </c>
      <c r="K3233" s="2">
        <f t="shared" si="1237"/>
        <v>0.48826913476452438</v>
      </c>
      <c r="L3233" s="2">
        <f t="shared" si="1238"/>
        <v>0</v>
      </c>
      <c r="M3233" s="2">
        <f t="shared" si="1239"/>
        <v>1.7241138765599184E-2</v>
      </c>
      <c r="N3233" s="63">
        <v>1630389</v>
      </c>
      <c r="O3233" s="63">
        <v>1609879</v>
      </c>
      <c r="P3233" s="63">
        <v>0</v>
      </c>
      <c r="Q3233" s="63">
        <v>38189</v>
      </c>
      <c r="R3233" s="63">
        <v>0</v>
      </c>
      <c r="S3233" s="63">
        <v>5438</v>
      </c>
      <c r="T3233" s="63">
        <v>0</v>
      </c>
      <c r="U3233" s="63">
        <v>0</v>
      </c>
      <c r="V3233" s="63">
        <v>0</v>
      </c>
      <c r="W3233" s="63">
        <v>7967</v>
      </c>
      <c r="X3233" s="63">
        <v>0</v>
      </c>
      <c r="Y3233" s="63">
        <v>0</v>
      </c>
      <c r="Z3233" s="63">
        <v>5252</v>
      </c>
      <c r="AA3233" s="63">
        <v>0</v>
      </c>
      <c r="AB3233" s="63">
        <v>0</v>
      </c>
      <c r="AC3233" s="63">
        <v>0</v>
      </c>
      <c r="AD3233" s="63">
        <v>0</v>
      </c>
      <c r="AE3233" s="63">
        <v>0</v>
      </c>
      <c r="AF3233" s="63">
        <v>0</v>
      </c>
      <c r="AG3233" s="63">
        <v>0</v>
      </c>
      <c r="AH3233" s="63">
        <v>0</v>
      </c>
      <c r="AI3233" s="63">
        <v>0</v>
      </c>
      <c r="AJ3233" s="63">
        <v>0</v>
      </c>
      <c r="AK3233" s="63">
        <v>0</v>
      </c>
      <c r="AL3233" s="63">
        <v>0</v>
      </c>
      <c r="AM3233" s="63">
        <v>0</v>
      </c>
      <c r="AN3233" s="63">
        <v>0</v>
      </c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BA3233" s="5">
        <f>IF(Q3233&gt;0,RANK(Q3233,(N3233:P3233,Q3233:AE3233)),0)</f>
        <v>3</v>
      </c>
      <c r="BB3233" s="5">
        <f>IF(R3233&gt;0,RANK(R3233,(N3233:P3233,Q3233:AE3233)),0)</f>
        <v>0</v>
      </c>
      <c r="BC3233" s="5">
        <f>IF(T3233&gt;0,RANK(T3233,(N3233:P3233,Q3233:AE3233)),0)</f>
        <v>0</v>
      </c>
      <c r="BD3233" s="5">
        <f>IF(S3233&gt;0,RANK(S3233,(N3233:P3233,Q3233:AE3233)),0)</f>
        <v>5</v>
      </c>
      <c r="BE3233" s="2">
        <f t="shared" si="1240"/>
        <v>1.158255371212521E-2</v>
      </c>
      <c r="BF3233" s="2">
        <f t="shared" si="1241"/>
        <v>0</v>
      </c>
      <c r="BG3233" s="2">
        <f t="shared" si="1242"/>
        <v>0</v>
      </c>
      <c r="BH3233" s="2">
        <f t="shared" si="1243"/>
        <v>1.6493211942322891E-3</v>
      </c>
      <c r="BJ3233" t="s">
        <v>1121</v>
      </c>
      <c r="BK3233" t="s">
        <v>544</v>
      </c>
      <c r="BN3233" s="112">
        <v>55</v>
      </c>
      <c r="BO3233" s="114"/>
      <c r="BP3233" s="112">
        <v>55</v>
      </c>
      <c r="BQ3233" s="112">
        <f t="shared" si="1222"/>
        <v>55</v>
      </c>
      <c r="BR3233" s="5" t="s">
        <v>710</v>
      </c>
      <c r="CF3233" s="63">
        <f>SUM(CF3161:CF3232)</f>
        <v>0</v>
      </c>
      <c r="CH3233" s="63">
        <f>SUM(CH3161:CH3232)</f>
        <v>0</v>
      </c>
      <c r="CS3233" s="63"/>
      <c r="CT3233" s="63"/>
      <c r="CU3233" s="63"/>
      <c r="CV3233" s="63"/>
      <c r="CW3233" s="63"/>
      <c r="CX3233" s="63"/>
      <c r="CY3233" s="63"/>
      <c r="CZ3233" s="63"/>
      <c r="DA3233" s="63"/>
      <c r="DB3233" s="63"/>
      <c r="DC3233" s="63"/>
      <c r="DD3233" s="63"/>
      <c r="DE3233" s="63"/>
      <c r="DF3233" s="63"/>
      <c r="DG3233" s="63"/>
      <c r="DH3233" s="63"/>
      <c r="DI3233" s="63"/>
      <c r="DJ3233" s="63"/>
      <c r="DK3233" s="63"/>
      <c r="DL3233" s="63"/>
      <c r="DM3233" s="63"/>
      <c r="DN3233" s="63"/>
      <c r="DO3233" s="63"/>
      <c r="DP3233" s="63"/>
      <c r="DQ3233" s="63"/>
      <c r="DR3233" s="63"/>
      <c r="DS3233" s="63"/>
      <c r="DU3233" s="63"/>
      <c r="DV3233" s="63"/>
      <c r="DW3233" s="63"/>
      <c r="DX3233" s="63"/>
    </row>
    <row r="3234" spans="1:128" ht="15" customHeight="1">
      <c r="C3234" s="1"/>
      <c r="E3234" s="5"/>
      <c r="F3234" s="5"/>
      <c r="G3234" s="129"/>
      <c r="H3234" s="134"/>
      <c r="I3234" s="2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BA3234" s="5"/>
      <c r="BB3234" s="5"/>
      <c r="BC3234" s="5"/>
      <c r="BD3234" s="5"/>
      <c r="BN3234" s="112"/>
      <c r="BO3234" s="114"/>
      <c r="BP3234" s="118"/>
      <c r="BQ3234" s="118"/>
    </row>
    <row r="3235" spans="1:128" ht="15" hidden="1" customHeight="1" outlineLevel="1">
      <c r="A3235" t="s">
        <v>233</v>
      </c>
      <c r="B3235" t="s">
        <v>1093</v>
      </c>
      <c r="C3235" s="1">
        <f t="shared" ref="C3235:C3258" si="1244">SUM(N3235:AY3235)</f>
        <v>18617</v>
      </c>
      <c r="D3235" s="5">
        <f>IF(N3235&gt;0, RANK(N3235,(N3235:P3235,Q3235:AE3235)),0)</f>
        <v>1</v>
      </c>
      <c r="E3235" s="5">
        <f>IF(O3235&gt;0,RANK(O3235,(N3235:P3235,Q3235:AE3235)),0)</f>
        <v>2</v>
      </c>
      <c r="F3235" s="5">
        <f>IF(P3235&gt;0,RANK(P3235,(N3235:P3235,Q3235:AE3235)),0)</f>
        <v>4</v>
      </c>
      <c r="G3235" s="129">
        <f t="shared" si="1233"/>
        <v>513</v>
      </c>
      <c r="H3235" s="134">
        <f t="shared" si="1234"/>
        <v>2.7555460063382931E-2</v>
      </c>
      <c r="I3235" s="2"/>
      <c r="J3235" s="2">
        <f t="shared" ref="J3235:J3258" si="1245">IF($C3235=0,"-",N3235/$C3235)</f>
        <v>0.48837084385239299</v>
      </c>
      <c r="K3235" s="2">
        <f t="shared" ref="K3235:K3258" si="1246">IF($C3235=0,"-",O3235/$C3235)</f>
        <v>0.46081538378901005</v>
      </c>
      <c r="L3235" s="2">
        <f t="shared" ref="L3235:L3258" si="1247">IF($C3235=0,"-",P3235/$C3235)</f>
        <v>9.5611537841757532E-3</v>
      </c>
      <c r="M3235" s="2">
        <f t="shared" ref="M3235:M3258" si="1248">IF(C3235=0,"-",(1-J3235-K3235-L3235))</f>
        <v>4.1252618574421154E-2</v>
      </c>
      <c r="N3235" s="63">
        <v>9092</v>
      </c>
      <c r="O3235" s="63">
        <v>8579</v>
      </c>
      <c r="P3235" s="63">
        <v>178</v>
      </c>
      <c r="Q3235" s="63">
        <v>595</v>
      </c>
      <c r="R3235" s="63"/>
      <c r="S3235" s="63"/>
      <c r="T3235" s="63"/>
      <c r="U3235" s="63"/>
      <c r="V3235" s="63"/>
      <c r="W3235" s="63">
        <v>173</v>
      </c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BA3235" s="5">
        <f>IF(Q3235&gt;0,RANK(Q3235,(N3235:P3235,Q3235:AE3235)),0)</f>
        <v>3</v>
      </c>
      <c r="BB3235" s="5">
        <f>IF(R3235&gt;0,RANK(R3235,(N3235:P3235,Q3235:AE3235)),0)</f>
        <v>0</v>
      </c>
      <c r="BC3235" s="5">
        <f>IF(T3235&gt;0,RANK(T3235,(N3235:P3235,Q3235:AE3235)),0)</f>
        <v>0</v>
      </c>
      <c r="BD3235" s="5">
        <f>IF(S3235&gt;0,RANK(S3235,(N3235:P3235,Q3235:AE3235)),0)</f>
        <v>0</v>
      </c>
      <c r="BE3235" s="2">
        <f t="shared" ref="BE3235:BE3258" si="1249">IF($C3235=0,"-",Q3235/$C3235)</f>
        <v>3.1960036525756026E-2</v>
      </c>
      <c r="BF3235" s="2">
        <f t="shared" ref="BF3235:BF3258" si="1250">IF($C3235=0,"-",R3235/$C3235)</f>
        <v>0</v>
      </c>
      <c r="BG3235" s="2">
        <f t="shared" ref="BG3235:BG3258" si="1251">IF($C3235=0,"-",T3235/$C3235)</f>
        <v>0</v>
      </c>
      <c r="BH3235" s="2">
        <f t="shared" ref="BH3235:BH3258" si="1252">IF($C3235=0,"-",S3235/$C3235)</f>
        <v>0</v>
      </c>
      <c r="BJ3235" t="s">
        <v>233</v>
      </c>
      <c r="BK3235" t="s">
        <v>1093</v>
      </c>
      <c r="BL3235" s="63">
        <v>1</v>
      </c>
      <c r="BN3235" s="112">
        <v>56</v>
      </c>
      <c r="BO3235" s="114">
        <v>1</v>
      </c>
      <c r="BP3235" s="118">
        <f t="shared" si="1223"/>
        <v>56001</v>
      </c>
      <c r="BQ3235" s="118">
        <f t="shared" ref="BQ3235:BQ3258" si="1253">BP3235</f>
        <v>56001</v>
      </c>
      <c r="BR3235" s="5" t="s">
        <v>3151</v>
      </c>
      <c r="BV3235" s="63"/>
      <c r="CT3235" s="8" t="str">
        <f t="shared" ref="CT3235:CT3257" si="1254">"$vote_array[0]["&amp;W$2&amp;"]["&amp;$BP3235&amp;"]="&amp;W3235&amp;";"</f>
        <v>$vote_array[0][10][56001]=173;</v>
      </c>
    </row>
    <row r="3236" spans="1:128" ht="15" hidden="1" customHeight="1" outlineLevel="1">
      <c r="A3236" t="s">
        <v>1272</v>
      </c>
      <c r="B3236" t="s">
        <v>1093</v>
      </c>
      <c r="C3236" s="1">
        <f t="shared" si="1244"/>
        <v>5752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4</v>
      </c>
      <c r="G3236" s="129">
        <f t="shared" si="1233"/>
        <v>4018</v>
      </c>
      <c r="H3236" s="134">
        <f t="shared" si="1234"/>
        <v>0.69853963838664812</v>
      </c>
      <c r="I3236" s="2"/>
      <c r="J3236" s="2">
        <f t="shared" si="1245"/>
        <v>0.13699582753824757</v>
      </c>
      <c r="K3236" s="2">
        <f t="shared" si="1246"/>
        <v>0.83553546592489569</v>
      </c>
      <c r="L3236" s="2">
        <f t="shared" si="1247"/>
        <v>7.9972183588317113E-3</v>
      </c>
      <c r="M3236" s="2">
        <f t="shared" si="1248"/>
        <v>1.9471488178025024E-2</v>
      </c>
      <c r="N3236" s="63">
        <v>788</v>
      </c>
      <c r="O3236" s="63">
        <v>4806</v>
      </c>
      <c r="P3236" s="63">
        <v>46</v>
      </c>
      <c r="Q3236" s="63">
        <v>74</v>
      </c>
      <c r="R3236" s="63"/>
      <c r="S3236" s="63"/>
      <c r="T3236" s="63"/>
      <c r="U3236" s="63"/>
      <c r="V3236" s="63"/>
      <c r="W3236" s="63">
        <v>38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BA3236" s="5">
        <f>IF(Q3236&gt;0,RANK(Q3236,(N3236:P3236,Q3236:AE3236)),0)</f>
        <v>3</v>
      </c>
      <c r="BB3236" s="5">
        <f>IF(R3236&gt;0,RANK(R3236,(N3236:P3236,Q3236:AE3236)),0)</f>
        <v>0</v>
      </c>
      <c r="BC3236" s="5">
        <f>IF(T3236&gt;0,RANK(T3236,(N3236:P3236,Q3236:AE3236)),0)</f>
        <v>0</v>
      </c>
      <c r="BD3236" s="5">
        <f>IF(S3236&gt;0,RANK(S3236,(N3236:P3236,Q3236:AE3236)),0)</f>
        <v>0</v>
      </c>
      <c r="BE3236" s="2">
        <f t="shared" si="1249"/>
        <v>1.286509040333797E-2</v>
      </c>
      <c r="BF3236" s="2">
        <f t="shared" si="1250"/>
        <v>0</v>
      </c>
      <c r="BG3236" s="2">
        <f t="shared" si="1251"/>
        <v>0</v>
      </c>
      <c r="BH3236" s="2">
        <f t="shared" si="1252"/>
        <v>0</v>
      </c>
      <c r="BJ3236" t="s">
        <v>1272</v>
      </c>
      <c r="BK3236" t="s">
        <v>1093</v>
      </c>
      <c r="BL3236" s="63">
        <v>1</v>
      </c>
      <c r="BN3236" s="112">
        <v>56</v>
      </c>
      <c r="BO3236" s="114">
        <v>3</v>
      </c>
      <c r="BP3236" s="118">
        <f t="shared" si="1223"/>
        <v>56003</v>
      </c>
      <c r="BQ3236" s="118">
        <f t="shared" si="1253"/>
        <v>56003</v>
      </c>
      <c r="BR3236" s="5" t="s">
        <v>3151</v>
      </c>
      <c r="BV3236" s="63"/>
      <c r="CT3236" s="8" t="str">
        <f t="shared" si="1254"/>
        <v>$vote_array[0][10][56003]=38;</v>
      </c>
    </row>
    <row r="3237" spans="1:128" ht="15" hidden="1" customHeight="1" outlineLevel="1">
      <c r="A3237" t="s">
        <v>206</v>
      </c>
      <c r="B3237" t="s">
        <v>1093</v>
      </c>
      <c r="C3237" s="1">
        <f t="shared" si="1244"/>
        <v>19566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4</v>
      </c>
      <c r="G3237" s="129">
        <f t="shared" si="1233"/>
        <v>15040</v>
      </c>
      <c r="H3237" s="134">
        <f t="shared" si="1234"/>
        <v>0.76868036389655525</v>
      </c>
      <c r="I3237" s="2"/>
      <c r="J3237" s="2">
        <f t="shared" si="1245"/>
        <v>9.8896044158233665E-2</v>
      </c>
      <c r="K3237" s="2">
        <f t="shared" si="1246"/>
        <v>0.86757640805478897</v>
      </c>
      <c r="L3237" s="2">
        <f t="shared" si="1247"/>
        <v>6.1330880098129405E-3</v>
      </c>
      <c r="M3237" s="2">
        <f t="shared" si="1248"/>
        <v>2.7394459777164478E-2</v>
      </c>
      <c r="N3237" s="63">
        <v>1935</v>
      </c>
      <c r="O3237" s="63">
        <v>16975</v>
      </c>
      <c r="P3237" s="63">
        <v>120</v>
      </c>
      <c r="Q3237" s="63">
        <v>434</v>
      </c>
      <c r="R3237" s="63"/>
      <c r="S3237" s="63"/>
      <c r="T3237" s="63"/>
      <c r="U3237" s="63"/>
      <c r="V3237" s="63"/>
      <c r="W3237" s="63">
        <v>102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BA3237" s="5">
        <f>IF(Q3237&gt;0,RANK(Q3237,(N3237:P3237,Q3237:AE3237)),0)</f>
        <v>3</v>
      </c>
      <c r="BB3237" s="5">
        <f>IF(R3237&gt;0,RANK(R3237,(N3237:P3237,Q3237:AE3237)),0)</f>
        <v>0</v>
      </c>
      <c r="BC3237" s="5">
        <f>IF(T3237&gt;0,RANK(T3237,(N3237:P3237,Q3237:AE3237)),0)</f>
        <v>0</v>
      </c>
      <c r="BD3237" s="5">
        <f>IF(S3237&gt;0,RANK(S3237,(N3237:P3237,Q3237:AE3237)),0)</f>
        <v>0</v>
      </c>
      <c r="BE3237" s="2">
        <f t="shared" si="1249"/>
        <v>2.218133496882347E-2</v>
      </c>
      <c r="BF3237" s="2">
        <f t="shared" si="1250"/>
        <v>0</v>
      </c>
      <c r="BG3237" s="2">
        <f t="shared" si="1251"/>
        <v>0</v>
      </c>
      <c r="BH3237" s="2">
        <f t="shared" si="1252"/>
        <v>0</v>
      </c>
      <c r="BJ3237" t="s">
        <v>206</v>
      </c>
      <c r="BK3237" t="s">
        <v>1093</v>
      </c>
      <c r="BL3237" s="63">
        <v>1</v>
      </c>
      <c r="BN3237" s="112">
        <v>56</v>
      </c>
      <c r="BO3237" s="114">
        <v>5</v>
      </c>
      <c r="BP3237" s="118">
        <f t="shared" si="1223"/>
        <v>56005</v>
      </c>
      <c r="BQ3237" s="118">
        <f t="shared" si="1253"/>
        <v>56005</v>
      </c>
      <c r="BR3237" s="5" t="s">
        <v>3151</v>
      </c>
      <c r="BV3237" s="63"/>
      <c r="CT3237" s="8" t="str">
        <f t="shared" si="1254"/>
        <v>$vote_array[0][10][56005]=102;</v>
      </c>
    </row>
    <row r="3238" spans="1:128" ht="15" hidden="1" customHeight="1" outlineLevel="1">
      <c r="A3238" t="s">
        <v>159</v>
      </c>
      <c r="B3238" t="s">
        <v>1093</v>
      </c>
      <c r="C3238" s="1">
        <f t="shared" si="1244"/>
        <v>6664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4</v>
      </c>
      <c r="G3238" s="129">
        <f t="shared" si="1233"/>
        <v>3587</v>
      </c>
      <c r="H3238" s="134">
        <f t="shared" si="1234"/>
        <v>0.53826530612244894</v>
      </c>
      <c r="I3238" s="2"/>
      <c r="J3238" s="2">
        <f t="shared" si="1245"/>
        <v>0.21413565426170469</v>
      </c>
      <c r="K3238" s="2">
        <f t="shared" si="1246"/>
        <v>0.75240096038415372</v>
      </c>
      <c r="L3238" s="2">
        <f t="shared" si="1247"/>
        <v>7.3529411764705881E-3</v>
      </c>
      <c r="M3238" s="2">
        <f t="shared" si="1248"/>
        <v>2.6110444177671027E-2</v>
      </c>
      <c r="N3238" s="63">
        <v>1427</v>
      </c>
      <c r="O3238" s="63">
        <v>5014</v>
      </c>
      <c r="P3238" s="63">
        <v>49</v>
      </c>
      <c r="Q3238" s="63">
        <v>142</v>
      </c>
      <c r="R3238" s="63"/>
      <c r="S3238" s="63"/>
      <c r="T3238" s="63"/>
      <c r="U3238" s="63"/>
      <c r="V3238" s="63"/>
      <c r="W3238" s="63">
        <v>32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BA3238" s="5">
        <f>IF(Q3238&gt;0,RANK(Q3238,(N3238:P3238,Q3238:AE3238)),0)</f>
        <v>3</v>
      </c>
      <c r="BB3238" s="5">
        <f>IF(R3238&gt;0,RANK(R3238,(N3238:P3238,Q3238:AE3238)),0)</f>
        <v>0</v>
      </c>
      <c r="BC3238" s="5">
        <f>IF(T3238&gt;0,RANK(T3238,(N3238:P3238,Q3238:AE3238)),0)</f>
        <v>0</v>
      </c>
      <c r="BD3238" s="5">
        <f>IF(S3238&gt;0,RANK(S3238,(N3238:P3238,Q3238:AE3238)),0)</f>
        <v>0</v>
      </c>
      <c r="BE3238" s="2">
        <f t="shared" si="1249"/>
        <v>2.1308523409363747E-2</v>
      </c>
      <c r="BF3238" s="2">
        <f t="shared" si="1250"/>
        <v>0</v>
      </c>
      <c r="BG3238" s="2">
        <f t="shared" si="1251"/>
        <v>0</v>
      </c>
      <c r="BH3238" s="2">
        <f t="shared" si="1252"/>
        <v>0</v>
      </c>
      <c r="BJ3238" t="s">
        <v>159</v>
      </c>
      <c r="BK3238" t="s">
        <v>1093</v>
      </c>
      <c r="BL3238" s="63">
        <v>1</v>
      </c>
      <c r="BN3238" s="112">
        <v>56</v>
      </c>
      <c r="BO3238" s="114">
        <v>7</v>
      </c>
      <c r="BP3238" s="118">
        <f t="shared" si="1223"/>
        <v>56007</v>
      </c>
      <c r="BQ3238" s="118">
        <f t="shared" si="1253"/>
        <v>56007</v>
      </c>
      <c r="BR3238" s="5" t="s">
        <v>3151</v>
      </c>
      <c r="BV3238" s="63"/>
      <c r="CT3238" s="8" t="str">
        <f t="shared" si="1254"/>
        <v>$vote_array[0][10][56007]=32;</v>
      </c>
    </row>
    <row r="3239" spans="1:128" ht="15" hidden="1" customHeight="1" outlineLevel="1">
      <c r="A3239" t="s">
        <v>1821</v>
      </c>
      <c r="B3239" t="s">
        <v>1093</v>
      </c>
      <c r="C3239" s="1">
        <f t="shared" si="1244"/>
        <v>6970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4</v>
      </c>
      <c r="G3239" s="129">
        <f t="shared" si="1233"/>
        <v>5056</v>
      </c>
      <c r="H3239" s="134">
        <f t="shared" si="1234"/>
        <v>0.72539454806312764</v>
      </c>
      <c r="I3239" s="2"/>
      <c r="J3239" s="2">
        <f t="shared" si="1245"/>
        <v>0.12352941176470589</v>
      </c>
      <c r="K3239" s="2">
        <f t="shared" si="1246"/>
        <v>0.84892395982783353</v>
      </c>
      <c r="L3239" s="2">
        <f t="shared" si="1247"/>
        <v>6.169296987087518E-3</v>
      </c>
      <c r="M3239" s="2">
        <f t="shared" si="1248"/>
        <v>2.1377331420373066E-2</v>
      </c>
      <c r="N3239" s="63">
        <v>861</v>
      </c>
      <c r="O3239" s="63">
        <v>5917</v>
      </c>
      <c r="P3239" s="63">
        <v>43</v>
      </c>
      <c r="Q3239" s="63">
        <v>121</v>
      </c>
      <c r="R3239" s="63"/>
      <c r="S3239" s="63"/>
      <c r="T3239" s="63"/>
      <c r="U3239" s="63"/>
      <c r="V3239" s="63"/>
      <c r="W3239" s="63">
        <v>28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BA3239" s="5">
        <f>IF(Q3239&gt;0,RANK(Q3239,(N3239:P3239,Q3239:AE3239)),0)</f>
        <v>3</v>
      </c>
      <c r="BB3239" s="5">
        <f>IF(R3239&gt;0,RANK(R3239,(N3239:P3239,Q3239:AE3239)),0)</f>
        <v>0</v>
      </c>
      <c r="BC3239" s="5">
        <f>IF(T3239&gt;0,RANK(T3239,(N3239:P3239,Q3239:AE3239)),0)</f>
        <v>0</v>
      </c>
      <c r="BD3239" s="5">
        <f>IF(S3239&gt;0,RANK(S3239,(N3239:P3239,Q3239:AE3239)),0)</f>
        <v>0</v>
      </c>
      <c r="BE3239" s="2">
        <f t="shared" si="1249"/>
        <v>1.7360114777618365E-2</v>
      </c>
      <c r="BF3239" s="2">
        <f t="shared" si="1250"/>
        <v>0</v>
      </c>
      <c r="BG3239" s="2">
        <f t="shared" si="1251"/>
        <v>0</v>
      </c>
      <c r="BH3239" s="2">
        <f t="shared" si="1252"/>
        <v>0</v>
      </c>
      <c r="BJ3239" t="s">
        <v>1821</v>
      </c>
      <c r="BK3239" t="s">
        <v>1093</v>
      </c>
      <c r="BL3239" s="63">
        <v>1</v>
      </c>
      <c r="BN3239" s="112">
        <v>56</v>
      </c>
      <c r="BO3239" s="114">
        <v>9</v>
      </c>
      <c r="BP3239" s="118">
        <f t="shared" si="1223"/>
        <v>56009</v>
      </c>
      <c r="BQ3239" s="118">
        <f t="shared" si="1253"/>
        <v>56009</v>
      </c>
      <c r="BR3239" s="5" t="s">
        <v>3151</v>
      </c>
      <c r="BV3239" s="63"/>
      <c r="CT3239" s="8" t="str">
        <f t="shared" si="1254"/>
        <v>$vote_array[0][10][56009]=28;</v>
      </c>
    </row>
    <row r="3240" spans="1:128" ht="15" hidden="1" customHeight="1" outlineLevel="1">
      <c r="A3240" t="s">
        <v>1930</v>
      </c>
      <c r="B3240" t="s">
        <v>1093</v>
      </c>
      <c r="C3240" s="1">
        <f t="shared" si="1244"/>
        <v>4119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4</v>
      </c>
      <c r="G3240" s="129">
        <f t="shared" si="1233"/>
        <v>3273</v>
      </c>
      <c r="H3240" s="134">
        <f t="shared" si="1234"/>
        <v>0.79461034231609617</v>
      </c>
      <c r="I3240" s="2"/>
      <c r="J3240" s="2">
        <f t="shared" si="1245"/>
        <v>9.1769847050254913E-2</v>
      </c>
      <c r="K3240" s="2">
        <f t="shared" si="1246"/>
        <v>0.8863801893663511</v>
      </c>
      <c r="L3240" s="2">
        <f t="shared" si="1247"/>
        <v>4.6127700898276284E-3</v>
      </c>
      <c r="M3240" s="2">
        <f t="shared" si="1248"/>
        <v>1.7237193493566345E-2</v>
      </c>
      <c r="N3240" s="63">
        <v>378</v>
      </c>
      <c r="O3240" s="63">
        <v>3651</v>
      </c>
      <c r="P3240" s="63">
        <v>19</v>
      </c>
      <c r="Q3240" s="63">
        <v>57</v>
      </c>
      <c r="R3240" s="63"/>
      <c r="S3240" s="63"/>
      <c r="T3240" s="63"/>
      <c r="U3240" s="63"/>
      <c r="V3240" s="63"/>
      <c r="W3240" s="63">
        <v>14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BA3240" s="5">
        <f>IF(Q3240&gt;0,RANK(Q3240,(N3240:P3240,Q3240:AE3240)),0)</f>
        <v>3</v>
      </c>
      <c r="BB3240" s="5">
        <f>IF(R3240&gt;0,RANK(R3240,(N3240:P3240,Q3240:AE3240)),0)</f>
        <v>0</v>
      </c>
      <c r="BC3240" s="5">
        <f>IF(T3240&gt;0,RANK(T3240,(N3240:P3240,Q3240:AE3240)),0)</f>
        <v>0</v>
      </c>
      <c r="BD3240" s="5">
        <f>IF(S3240&gt;0,RANK(S3240,(N3240:P3240,Q3240:AE3240)),0)</f>
        <v>0</v>
      </c>
      <c r="BE3240" s="2">
        <f t="shared" si="1249"/>
        <v>1.3838310269482883E-2</v>
      </c>
      <c r="BF3240" s="2">
        <f t="shared" si="1250"/>
        <v>0</v>
      </c>
      <c r="BG3240" s="2">
        <f t="shared" si="1251"/>
        <v>0</v>
      </c>
      <c r="BH3240" s="2">
        <f t="shared" si="1252"/>
        <v>0</v>
      </c>
      <c r="BJ3240" t="s">
        <v>1930</v>
      </c>
      <c r="BK3240" t="s">
        <v>1093</v>
      </c>
      <c r="BL3240" s="63">
        <v>1</v>
      </c>
      <c r="BN3240" s="112">
        <v>56</v>
      </c>
      <c r="BO3240" s="114">
        <v>11</v>
      </c>
      <c r="BP3240" s="118">
        <f t="shared" si="1223"/>
        <v>56011</v>
      </c>
      <c r="BQ3240" s="118">
        <f t="shared" si="1253"/>
        <v>56011</v>
      </c>
      <c r="BR3240" s="5" t="s">
        <v>3151</v>
      </c>
      <c r="BV3240" s="63"/>
      <c r="CT3240" s="8" t="str">
        <f t="shared" si="1254"/>
        <v>$vote_array[0][10][56011]=14;</v>
      </c>
    </row>
    <row r="3241" spans="1:128" ht="15" hidden="1" customHeight="1" outlineLevel="1">
      <c r="A3241" t="s">
        <v>1756</v>
      </c>
      <c r="B3241" t="s">
        <v>1093</v>
      </c>
      <c r="C3241" s="1">
        <f t="shared" si="1244"/>
        <v>18111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4</v>
      </c>
      <c r="G3241" s="129">
        <f t="shared" si="1233"/>
        <v>6488</v>
      </c>
      <c r="H3241" s="134">
        <f t="shared" si="1234"/>
        <v>0.35823532659709567</v>
      </c>
      <c r="I3241" s="2"/>
      <c r="J3241" s="2">
        <f t="shared" si="1245"/>
        <v>0.30473193087074152</v>
      </c>
      <c r="K3241" s="2">
        <f t="shared" si="1246"/>
        <v>0.66296725746783725</v>
      </c>
      <c r="L3241" s="2">
        <f t="shared" si="1247"/>
        <v>8.6687648390480921E-3</v>
      </c>
      <c r="M3241" s="2">
        <f t="shared" si="1248"/>
        <v>2.3632046822373201E-2</v>
      </c>
      <c r="N3241" s="63">
        <v>5519</v>
      </c>
      <c r="O3241" s="63">
        <v>12007</v>
      </c>
      <c r="P3241" s="63">
        <v>157</v>
      </c>
      <c r="Q3241" s="63">
        <v>321</v>
      </c>
      <c r="R3241" s="63"/>
      <c r="S3241" s="63"/>
      <c r="T3241" s="63"/>
      <c r="U3241" s="63"/>
      <c r="V3241" s="63"/>
      <c r="W3241" s="63">
        <v>107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BA3241" s="5">
        <f>IF(Q3241&gt;0,RANK(Q3241,(N3241:P3241,Q3241:AE3241)),0)</f>
        <v>3</v>
      </c>
      <c r="BB3241" s="5">
        <f>IF(R3241&gt;0,RANK(R3241,(N3241:P3241,Q3241:AE3241)),0)</f>
        <v>0</v>
      </c>
      <c r="BC3241" s="5">
        <f>IF(T3241&gt;0,RANK(T3241,(N3241:P3241,Q3241:AE3241)),0)</f>
        <v>0</v>
      </c>
      <c r="BD3241" s="5">
        <f>IF(S3241&gt;0,RANK(S3241,(N3241:P3241,Q3241:AE3241)),0)</f>
        <v>0</v>
      </c>
      <c r="BE3241" s="2">
        <f t="shared" si="1249"/>
        <v>1.7724035116779859E-2</v>
      </c>
      <c r="BF3241" s="2">
        <f t="shared" si="1250"/>
        <v>0</v>
      </c>
      <c r="BG3241" s="2">
        <f t="shared" si="1251"/>
        <v>0</v>
      </c>
      <c r="BH3241" s="2">
        <f t="shared" si="1252"/>
        <v>0</v>
      </c>
      <c r="BJ3241" t="s">
        <v>1756</v>
      </c>
      <c r="BK3241" t="s">
        <v>1093</v>
      </c>
      <c r="BL3241" s="63">
        <v>1</v>
      </c>
      <c r="BN3241" s="112">
        <v>56</v>
      </c>
      <c r="BO3241" s="114">
        <v>13</v>
      </c>
      <c r="BP3241" s="118">
        <f t="shared" ref="BP3241:BP3257" si="1255">1000*BN3241+BO3241</f>
        <v>56013</v>
      </c>
      <c r="BQ3241" s="118">
        <f t="shared" si="1253"/>
        <v>56013</v>
      </c>
      <c r="BR3241" s="5" t="s">
        <v>3151</v>
      </c>
      <c r="BV3241" s="63"/>
      <c r="CT3241" s="8" t="str">
        <f t="shared" si="1254"/>
        <v>$vote_array[0][10][56013]=107;</v>
      </c>
    </row>
    <row r="3242" spans="1:128" ht="15" hidden="1" customHeight="1" outlineLevel="1">
      <c r="A3242" t="s">
        <v>592</v>
      </c>
      <c r="B3242" t="s">
        <v>1093</v>
      </c>
      <c r="C3242" s="1">
        <f t="shared" si="1244"/>
        <v>6241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4</v>
      </c>
      <c r="G3242" s="129">
        <f t="shared" si="1233"/>
        <v>3675</v>
      </c>
      <c r="H3242" s="134">
        <f t="shared" si="1234"/>
        <v>0.58884794103509053</v>
      </c>
      <c r="I3242" s="2"/>
      <c r="J3242" s="2">
        <f t="shared" si="1245"/>
        <v>0.19275757090209902</v>
      </c>
      <c r="K3242" s="2">
        <f t="shared" si="1246"/>
        <v>0.78160551193718952</v>
      </c>
      <c r="L3242" s="2">
        <f t="shared" si="1247"/>
        <v>6.8899214869411951E-3</v>
      </c>
      <c r="M3242" s="2">
        <f t="shared" si="1248"/>
        <v>1.8746995673770285E-2</v>
      </c>
      <c r="N3242" s="63">
        <v>1203</v>
      </c>
      <c r="O3242" s="63">
        <v>4878</v>
      </c>
      <c r="P3242" s="63">
        <v>43</v>
      </c>
      <c r="Q3242" s="63">
        <v>86</v>
      </c>
      <c r="R3242" s="63"/>
      <c r="S3242" s="63"/>
      <c r="T3242" s="63"/>
      <c r="U3242" s="63"/>
      <c r="V3242" s="63"/>
      <c r="W3242" s="63">
        <v>31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BA3242" s="5">
        <f>IF(Q3242&gt;0,RANK(Q3242,(N3242:P3242,Q3242:AE3242)),0)</f>
        <v>3</v>
      </c>
      <c r="BB3242" s="5">
        <f>IF(R3242&gt;0,RANK(R3242,(N3242:P3242,Q3242:AE3242)),0)</f>
        <v>0</v>
      </c>
      <c r="BC3242" s="5">
        <f>IF(T3242&gt;0,RANK(T3242,(N3242:P3242,Q3242:AE3242)),0)</f>
        <v>0</v>
      </c>
      <c r="BD3242" s="5">
        <f>IF(S3242&gt;0,RANK(S3242,(N3242:P3242,Q3242:AE3242)),0)</f>
        <v>0</v>
      </c>
      <c r="BE3242" s="2">
        <f t="shared" si="1249"/>
        <v>1.377984297388239E-2</v>
      </c>
      <c r="BF3242" s="2">
        <f t="shared" si="1250"/>
        <v>0</v>
      </c>
      <c r="BG3242" s="2">
        <f t="shared" si="1251"/>
        <v>0</v>
      </c>
      <c r="BH3242" s="2">
        <f t="shared" si="1252"/>
        <v>0</v>
      </c>
      <c r="BJ3242" t="s">
        <v>592</v>
      </c>
      <c r="BK3242" t="s">
        <v>1093</v>
      </c>
      <c r="BL3242" s="63">
        <v>1</v>
      </c>
      <c r="BN3242" s="112">
        <v>56</v>
      </c>
      <c r="BO3242" s="114">
        <v>15</v>
      </c>
      <c r="BP3242" s="118">
        <f t="shared" si="1255"/>
        <v>56015</v>
      </c>
      <c r="BQ3242" s="118">
        <f t="shared" si="1253"/>
        <v>56015</v>
      </c>
      <c r="BR3242" s="5" t="s">
        <v>3151</v>
      </c>
      <c r="BV3242" s="63"/>
      <c r="CT3242" s="8" t="str">
        <f t="shared" si="1254"/>
        <v>$vote_array[0][10][56015]=31;</v>
      </c>
    </row>
    <row r="3243" spans="1:128" ht="15" hidden="1" customHeight="1" outlineLevel="1">
      <c r="A3243" t="s">
        <v>2640</v>
      </c>
      <c r="B3243" t="s">
        <v>1093</v>
      </c>
      <c r="C3243" s="1">
        <f t="shared" si="1244"/>
        <v>2577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4</v>
      </c>
      <c r="G3243" s="129">
        <f t="shared" si="1233"/>
        <v>1517</v>
      </c>
      <c r="H3243" s="134">
        <f t="shared" si="1234"/>
        <v>0.5886689949553745</v>
      </c>
      <c r="I3243" s="2"/>
      <c r="J3243" s="2">
        <f t="shared" si="1245"/>
        <v>0.18703919285991463</v>
      </c>
      <c r="K3243" s="2">
        <f t="shared" si="1246"/>
        <v>0.77570818781528905</v>
      </c>
      <c r="L3243" s="2">
        <f t="shared" si="1247"/>
        <v>9.3131548311990685E-3</v>
      </c>
      <c r="M3243" s="2">
        <f t="shared" si="1248"/>
        <v>2.7939464493597219E-2</v>
      </c>
      <c r="N3243" s="63">
        <v>482</v>
      </c>
      <c r="O3243" s="63">
        <v>1999</v>
      </c>
      <c r="P3243" s="63">
        <v>24</v>
      </c>
      <c r="Q3243" s="63">
        <v>61</v>
      </c>
      <c r="R3243" s="63"/>
      <c r="S3243" s="63"/>
      <c r="T3243" s="63"/>
      <c r="U3243" s="63"/>
      <c r="V3243" s="63"/>
      <c r="W3243" s="63">
        <v>11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BA3243" s="5">
        <f>IF(Q3243&gt;0,RANK(Q3243,(N3243:P3243,Q3243:AE3243)),0)</f>
        <v>3</v>
      </c>
      <c r="BB3243" s="5">
        <f>IF(R3243&gt;0,RANK(R3243,(N3243:P3243,Q3243:AE3243)),0)</f>
        <v>0</v>
      </c>
      <c r="BC3243" s="5">
        <f>IF(T3243&gt;0,RANK(T3243,(N3243:P3243,Q3243:AE3243)),0)</f>
        <v>0</v>
      </c>
      <c r="BD3243" s="5">
        <f>IF(S3243&gt;0,RANK(S3243,(N3243:P3243,Q3243:AE3243)),0)</f>
        <v>0</v>
      </c>
      <c r="BE3243" s="2">
        <f t="shared" si="1249"/>
        <v>2.3670935195964301E-2</v>
      </c>
      <c r="BF3243" s="2">
        <f t="shared" si="1250"/>
        <v>0</v>
      </c>
      <c r="BG3243" s="2">
        <f t="shared" si="1251"/>
        <v>0</v>
      </c>
      <c r="BH3243" s="2">
        <f t="shared" si="1252"/>
        <v>0</v>
      </c>
      <c r="BJ3243" t="s">
        <v>2640</v>
      </c>
      <c r="BK3243" t="s">
        <v>1093</v>
      </c>
      <c r="BL3243" s="63">
        <v>1</v>
      </c>
      <c r="BN3243" s="112">
        <v>56</v>
      </c>
      <c r="BO3243" s="114">
        <v>17</v>
      </c>
      <c r="BP3243" s="118">
        <f t="shared" si="1255"/>
        <v>56017</v>
      </c>
      <c r="BQ3243" s="118">
        <f t="shared" si="1253"/>
        <v>56017</v>
      </c>
      <c r="BR3243" s="5" t="s">
        <v>3151</v>
      </c>
      <c r="BV3243" s="63"/>
      <c r="CT3243" s="8" t="str">
        <f t="shared" si="1254"/>
        <v>$vote_array[0][10][56017]=11;</v>
      </c>
    </row>
    <row r="3244" spans="1:128" ht="15" hidden="1" customHeight="1" outlineLevel="1">
      <c r="A3244" t="s">
        <v>1360</v>
      </c>
      <c r="B3244" t="s">
        <v>1093</v>
      </c>
      <c r="C3244" s="1">
        <f t="shared" si="1244"/>
        <v>4914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4</v>
      </c>
      <c r="G3244" s="129">
        <f t="shared" si="1233"/>
        <v>2984</v>
      </c>
      <c r="H3244" s="134">
        <f t="shared" si="1234"/>
        <v>0.60724460724460727</v>
      </c>
      <c r="I3244" s="2"/>
      <c r="J3244" s="2">
        <f t="shared" si="1245"/>
        <v>0.18253968253968253</v>
      </c>
      <c r="K3244" s="2">
        <f t="shared" si="1246"/>
        <v>0.78978428978428983</v>
      </c>
      <c r="L3244" s="2">
        <f t="shared" si="1247"/>
        <v>5.4945054945054949E-3</v>
      </c>
      <c r="M3244" s="2">
        <f t="shared" si="1248"/>
        <v>2.2181522181522119E-2</v>
      </c>
      <c r="N3244" s="63">
        <v>897</v>
      </c>
      <c r="O3244" s="63">
        <v>3881</v>
      </c>
      <c r="P3244" s="63">
        <v>27</v>
      </c>
      <c r="Q3244" s="63">
        <v>86</v>
      </c>
      <c r="R3244" s="63"/>
      <c r="S3244" s="63"/>
      <c r="T3244" s="63"/>
      <c r="U3244" s="63"/>
      <c r="V3244" s="63"/>
      <c r="W3244" s="63">
        <v>23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BA3244" s="5">
        <f>IF(Q3244&gt;0,RANK(Q3244,(N3244:P3244,Q3244:AE3244)),0)</f>
        <v>3</v>
      </c>
      <c r="BB3244" s="5">
        <f>IF(R3244&gt;0,RANK(R3244,(N3244:P3244,Q3244:AE3244)),0)</f>
        <v>0</v>
      </c>
      <c r="BC3244" s="5">
        <f>IF(T3244&gt;0,RANK(T3244,(N3244:P3244,Q3244:AE3244)),0)</f>
        <v>0</v>
      </c>
      <c r="BD3244" s="5">
        <f>IF(S3244&gt;0,RANK(S3244,(N3244:P3244,Q3244:AE3244)),0)</f>
        <v>0</v>
      </c>
      <c r="BE3244" s="2">
        <f t="shared" si="1249"/>
        <v>1.7501017501017502E-2</v>
      </c>
      <c r="BF3244" s="2">
        <f t="shared" si="1250"/>
        <v>0</v>
      </c>
      <c r="BG3244" s="2">
        <f t="shared" si="1251"/>
        <v>0</v>
      </c>
      <c r="BH3244" s="2">
        <f t="shared" si="1252"/>
        <v>0</v>
      </c>
      <c r="BJ3244" t="s">
        <v>1360</v>
      </c>
      <c r="BK3244" t="s">
        <v>1093</v>
      </c>
      <c r="BL3244" s="63">
        <v>1</v>
      </c>
      <c r="BN3244" s="112">
        <v>56</v>
      </c>
      <c r="BO3244" s="114">
        <v>19</v>
      </c>
      <c r="BP3244" s="118">
        <f t="shared" si="1255"/>
        <v>56019</v>
      </c>
      <c r="BQ3244" s="118">
        <f t="shared" si="1253"/>
        <v>56019</v>
      </c>
      <c r="BR3244" s="5" t="s">
        <v>3151</v>
      </c>
      <c r="BV3244" s="63"/>
      <c r="CT3244" s="8" t="str">
        <f t="shared" si="1254"/>
        <v>$vote_array[0][10][56019]=23;</v>
      </c>
    </row>
    <row r="3245" spans="1:128" ht="15" hidden="1" customHeight="1" outlineLevel="1">
      <c r="A3245" t="s">
        <v>1076</v>
      </c>
      <c r="B3245" t="s">
        <v>1093</v>
      </c>
      <c r="C3245" s="1">
        <f t="shared" si="1244"/>
        <v>44982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4</v>
      </c>
      <c r="G3245" s="129">
        <f t="shared" si="1233"/>
        <v>12674</v>
      </c>
      <c r="H3245" s="134">
        <f t="shared" si="1234"/>
        <v>0.28175714730336582</v>
      </c>
      <c r="I3245" s="2"/>
      <c r="J3245" s="2">
        <f t="shared" si="1245"/>
        <v>0.33829087190431728</v>
      </c>
      <c r="K3245" s="2">
        <f t="shared" si="1246"/>
        <v>0.62004801920768304</v>
      </c>
      <c r="L3245" s="2">
        <f t="shared" si="1247"/>
        <v>1.0915477302031924E-2</v>
      </c>
      <c r="M3245" s="2">
        <f t="shared" si="1248"/>
        <v>3.0745631585967752E-2</v>
      </c>
      <c r="N3245" s="63">
        <v>15217</v>
      </c>
      <c r="O3245" s="63">
        <v>27891</v>
      </c>
      <c r="P3245" s="63">
        <v>491</v>
      </c>
      <c r="Q3245" s="63">
        <v>1063</v>
      </c>
      <c r="R3245" s="63"/>
      <c r="S3245" s="63"/>
      <c r="T3245" s="63"/>
      <c r="U3245" s="63"/>
      <c r="V3245" s="63"/>
      <c r="W3245" s="63">
        <v>320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BA3245" s="5">
        <f>IF(Q3245&gt;0,RANK(Q3245,(N3245:P3245,Q3245:AE3245)),0)</f>
        <v>3</v>
      </c>
      <c r="BB3245" s="5">
        <f>IF(R3245&gt;0,RANK(R3245,(N3245:P3245,Q3245:AE3245)),0)</f>
        <v>0</v>
      </c>
      <c r="BC3245" s="5">
        <f>IF(T3245&gt;0,RANK(T3245,(N3245:P3245,Q3245:AE3245)),0)</f>
        <v>0</v>
      </c>
      <c r="BD3245" s="5">
        <f>IF(S3245&gt;0,RANK(S3245,(N3245:P3245,Q3245:AE3245)),0)</f>
        <v>0</v>
      </c>
      <c r="BE3245" s="2">
        <f t="shared" si="1249"/>
        <v>2.3631674892179093E-2</v>
      </c>
      <c r="BF3245" s="2">
        <f t="shared" si="1250"/>
        <v>0</v>
      </c>
      <c r="BG3245" s="2">
        <f t="shared" si="1251"/>
        <v>0</v>
      </c>
      <c r="BH3245" s="2">
        <f t="shared" si="1252"/>
        <v>0</v>
      </c>
      <c r="BJ3245" t="s">
        <v>1076</v>
      </c>
      <c r="BK3245" t="s">
        <v>1093</v>
      </c>
      <c r="BL3245" s="63">
        <v>1</v>
      </c>
      <c r="BN3245" s="112">
        <v>56</v>
      </c>
      <c r="BO3245" s="114">
        <v>21</v>
      </c>
      <c r="BP3245" s="118">
        <f t="shared" si="1255"/>
        <v>56021</v>
      </c>
      <c r="BQ3245" s="118">
        <f t="shared" si="1253"/>
        <v>56021</v>
      </c>
      <c r="BR3245" s="5" t="s">
        <v>3151</v>
      </c>
      <c r="BV3245" s="63"/>
      <c r="CT3245" s="8" t="str">
        <f t="shared" si="1254"/>
        <v>$vote_array[0][10][56021]=320;</v>
      </c>
    </row>
    <row r="3246" spans="1:128" ht="15" hidden="1" customHeight="1" outlineLevel="1">
      <c r="A3246" t="s">
        <v>1596</v>
      </c>
      <c r="B3246" t="s">
        <v>1093</v>
      </c>
      <c r="C3246" s="1">
        <f t="shared" si="1244"/>
        <v>10468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5</v>
      </c>
      <c r="G3246" s="129">
        <f t="shared" si="1233"/>
        <v>7134</v>
      </c>
      <c r="H3246" s="134">
        <f t="shared" si="1234"/>
        <v>0.68150554069545277</v>
      </c>
      <c r="I3246" s="2"/>
      <c r="J3246" s="2">
        <f t="shared" si="1245"/>
        <v>0.14415361100496751</v>
      </c>
      <c r="K3246" s="2">
        <f t="shared" si="1246"/>
        <v>0.82565915170042037</v>
      </c>
      <c r="L3246" s="2">
        <f t="shared" si="1247"/>
        <v>6.7825754680932368E-3</v>
      </c>
      <c r="M3246" s="2">
        <f t="shared" si="1248"/>
        <v>2.3404661826518909E-2</v>
      </c>
      <c r="N3246" s="63">
        <v>1509</v>
      </c>
      <c r="O3246" s="63">
        <v>8643</v>
      </c>
      <c r="P3246" s="63">
        <v>71</v>
      </c>
      <c r="Q3246" s="63">
        <v>167</v>
      </c>
      <c r="R3246" s="63"/>
      <c r="S3246" s="63"/>
      <c r="T3246" s="63"/>
      <c r="U3246" s="63"/>
      <c r="V3246" s="63"/>
      <c r="W3246" s="63">
        <v>78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BA3246" s="5">
        <f>IF(Q3246&gt;0,RANK(Q3246,(N3246:P3246,Q3246:AE3246)),0)</f>
        <v>3</v>
      </c>
      <c r="BB3246" s="5">
        <f>IF(R3246&gt;0,RANK(R3246,(N3246:P3246,Q3246:AE3246)),0)</f>
        <v>0</v>
      </c>
      <c r="BC3246" s="5">
        <f>IF(T3246&gt;0,RANK(T3246,(N3246:P3246,Q3246:AE3246)),0)</f>
        <v>0</v>
      </c>
      <c r="BD3246" s="5">
        <f>IF(S3246&gt;0,RANK(S3246,(N3246:P3246,Q3246:AE3246)),0)</f>
        <v>0</v>
      </c>
      <c r="BE3246" s="2">
        <f t="shared" si="1249"/>
        <v>1.5953381734810854E-2</v>
      </c>
      <c r="BF3246" s="2">
        <f t="shared" si="1250"/>
        <v>0</v>
      </c>
      <c r="BG3246" s="2">
        <f t="shared" si="1251"/>
        <v>0</v>
      </c>
      <c r="BH3246" s="2">
        <f t="shared" si="1252"/>
        <v>0</v>
      </c>
      <c r="BJ3246" t="s">
        <v>1596</v>
      </c>
      <c r="BK3246" t="s">
        <v>1093</v>
      </c>
      <c r="BL3246" s="63">
        <v>1</v>
      </c>
      <c r="BN3246" s="112">
        <v>56</v>
      </c>
      <c r="BO3246" s="114">
        <v>23</v>
      </c>
      <c r="BP3246" s="118">
        <f t="shared" si="1255"/>
        <v>56023</v>
      </c>
      <c r="BQ3246" s="118">
        <f t="shared" si="1253"/>
        <v>56023</v>
      </c>
      <c r="BR3246" s="5" t="s">
        <v>3151</v>
      </c>
      <c r="BV3246" s="63"/>
      <c r="CT3246" s="8" t="str">
        <f t="shared" si="1254"/>
        <v>$vote_array[0][10][56023]=78;</v>
      </c>
    </row>
    <row r="3247" spans="1:128" ht="15" hidden="1" customHeight="1" outlineLevel="1">
      <c r="A3247" t="s">
        <v>1822</v>
      </c>
      <c r="B3247" t="s">
        <v>1093</v>
      </c>
      <c r="C3247" s="1">
        <f t="shared" si="1244"/>
        <v>35202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4</v>
      </c>
      <c r="G3247" s="129">
        <f t="shared" si="1233"/>
        <v>16741</v>
      </c>
      <c r="H3247" s="134">
        <f t="shared" si="1234"/>
        <v>0.47556956991080052</v>
      </c>
      <c r="I3247" s="2"/>
      <c r="J3247" s="2">
        <f t="shared" si="1245"/>
        <v>0.24231577751264133</v>
      </c>
      <c r="K3247" s="2">
        <f t="shared" si="1246"/>
        <v>0.7178853474234419</v>
      </c>
      <c r="L3247" s="2">
        <f t="shared" si="1247"/>
        <v>8.3517981932844723E-3</v>
      </c>
      <c r="M3247" s="2">
        <f t="shared" si="1248"/>
        <v>3.14470768706323E-2</v>
      </c>
      <c r="N3247" s="63">
        <v>8530</v>
      </c>
      <c r="O3247" s="63">
        <v>25271</v>
      </c>
      <c r="P3247" s="63">
        <v>294</v>
      </c>
      <c r="Q3247" s="63">
        <v>895</v>
      </c>
      <c r="R3247" s="63"/>
      <c r="S3247" s="63"/>
      <c r="T3247" s="63"/>
      <c r="U3247" s="63"/>
      <c r="V3247" s="63"/>
      <c r="W3247" s="63">
        <v>212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BA3247" s="5">
        <f>IF(Q3247&gt;0,RANK(Q3247,(N3247:P3247,Q3247:AE3247)),0)</f>
        <v>3</v>
      </c>
      <c r="BB3247" s="5">
        <f>IF(R3247&gt;0,RANK(R3247,(N3247:P3247,Q3247:AE3247)),0)</f>
        <v>0</v>
      </c>
      <c r="BC3247" s="5">
        <f>IF(T3247&gt;0,RANK(T3247,(N3247:P3247,Q3247:AE3247)),0)</f>
        <v>0</v>
      </c>
      <c r="BD3247" s="5">
        <f>IF(S3247&gt;0,RANK(S3247,(N3247:P3247,Q3247:AE3247)),0)</f>
        <v>0</v>
      </c>
      <c r="BE3247" s="2">
        <f t="shared" si="1249"/>
        <v>2.5424691778876199E-2</v>
      </c>
      <c r="BF3247" s="2">
        <f t="shared" si="1250"/>
        <v>0</v>
      </c>
      <c r="BG3247" s="2">
        <f t="shared" si="1251"/>
        <v>0</v>
      </c>
      <c r="BH3247" s="2">
        <f t="shared" si="1252"/>
        <v>0</v>
      </c>
      <c r="BJ3247" t="s">
        <v>1822</v>
      </c>
      <c r="BK3247" t="s">
        <v>1093</v>
      </c>
      <c r="BL3247" s="63">
        <v>1</v>
      </c>
      <c r="BN3247" s="112">
        <v>56</v>
      </c>
      <c r="BO3247" s="114">
        <v>25</v>
      </c>
      <c r="BP3247" s="118">
        <f t="shared" si="1255"/>
        <v>56025</v>
      </c>
      <c r="BQ3247" s="118">
        <f t="shared" si="1253"/>
        <v>56025</v>
      </c>
      <c r="BR3247" s="5" t="s">
        <v>3151</v>
      </c>
      <c r="BV3247" s="63"/>
      <c r="CT3247" s="8" t="str">
        <f t="shared" si="1254"/>
        <v>$vote_array[0][10][56025]=212;</v>
      </c>
    </row>
    <row r="3248" spans="1:128" ht="15" hidden="1" customHeight="1" outlineLevel="1">
      <c r="A3248" t="s">
        <v>3204</v>
      </c>
      <c r="B3248" t="s">
        <v>1093</v>
      </c>
      <c r="C3248" s="1">
        <f t="shared" si="1244"/>
        <v>1308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4</v>
      </c>
      <c r="G3248" s="129">
        <f t="shared" si="1233"/>
        <v>963</v>
      </c>
      <c r="H3248" s="134">
        <f t="shared" si="1234"/>
        <v>0.73623853211009171</v>
      </c>
      <c r="I3248" s="2"/>
      <c r="J3248" s="2">
        <f t="shared" si="1245"/>
        <v>0.11850152905198777</v>
      </c>
      <c r="K3248" s="2">
        <f t="shared" si="1246"/>
        <v>0.85474006116207946</v>
      </c>
      <c r="L3248" s="2">
        <f t="shared" si="1247"/>
        <v>8.4097859327217118E-3</v>
      </c>
      <c r="M3248" s="2">
        <f t="shared" si="1248"/>
        <v>1.834862385321109E-2</v>
      </c>
      <c r="N3248" s="63">
        <v>155</v>
      </c>
      <c r="O3248" s="63">
        <v>1118</v>
      </c>
      <c r="P3248" s="63">
        <v>11</v>
      </c>
      <c r="Q3248" s="63">
        <v>21</v>
      </c>
      <c r="R3248" s="63"/>
      <c r="S3248" s="63"/>
      <c r="T3248" s="63"/>
      <c r="U3248" s="63"/>
      <c r="V3248" s="63"/>
      <c r="W3248" s="63">
        <v>3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BA3248" s="5">
        <f>IF(Q3248&gt;0,RANK(Q3248,(N3248:P3248,Q3248:AE3248)),0)</f>
        <v>3</v>
      </c>
      <c r="BB3248" s="5">
        <f>IF(R3248&gt;0,RANK(R3248,(N3248:P3248,Q3248:AE3248)),0)</f>
        <v>0</v>
      </c>
      <c r="BC3248" s="5">
        <f>IF(T3248&gt;0,RANK(T3248,(N3248:P3248,Q3248:AE3248)),0)</f>
        <v>0</v>
      </c>
      <c r="BD3248" s="5">
        <f>IF(S3248&gt;0,RANK(S3248,(N3248:P3248,Q3248:AE3248)),0)</f>
        <v>0</v>
      </c>
      <c r="BE3248" s="2">
        <f t="shared" si="1249"/>
        <v>1.6055045871559634E-2</v>
      </c>
      <c r="BF3248" s="2">
        <f t="shared" si="1250"/>
        <v>0</v>
      </c>
      <c r="BG3248" s="2">
        <f t="shared" si="1251"/>
        <v>0</v>
      </c>
      <c r="BH3248" s="2">
        <f t="shared" si="1252"/>
        <v>0</v>
      </c>
      <c r="BJ3248" t="s">
        <v>3204</v>
      </c>
      <c r="BK3248" t="s">
        <v>1093</v>
      </c>
      <c r="BL3248" s="63">
        <v>1</v>
      </c>
      <c r="BN3248" s="112">
        <v>56</v>
      </c>
      <c r="BO3248" s="114">
        <v>27</v>
      </c>
      <c r="BP3248" s="118">
        <f t="shared" si="1255"/>
        <v>56027</v>
      </c>
      <c r="BQ3248" s="118">
        <f t="shared" si="1253"/>
        <v>56027</v>
      </c>
      <c r="BR3248" s="5" t="s">
        <v>3151</v>
      </c>
      <c r="BV3248" s="63"/>
      <c r="CT3248" s="8" t="str">
        <f t="shared" si="1254"/>
        <v>$vote_array[0][10][56027]=3;</v>
      </c>
    </row>
    <row r="3249" spans="1:98" ht="15" hidden="1" customHeight="1" outlineLevel="1">
      <c r="A3249" t="s">
        <v>2779</v>
      </c>
      <c r="B3249" t="s">
        <v>1093</v>
      </c>
      <c r="C3249" s="1">
        <f t="shared" si="1244"/>
        <v>16717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5</v>
      </c>
      <c r="G3249" s="129">
        <f t="shared" si="1233"/>
        <v>9403</v>
      </c>
      <c r="H3249" s="134">
        <f t="shared" si="1234"/>
        <v>0.56248130645450733</v>
      </c>
      <c r="I3249" s="2"/>
      <c r="J3249" s="2">
        <f t="shared" si="1245"/>
        <v>0.20398396841538555</v>
      </c>
      <c r="K3249" s="2">
        <f t="shared" si="1246"/>
        <v>0.76646527486989291</v>
      </c>
      <c r="L3249" s="2">
        <f t="shared" si="1247"/>
        <v>5.802476520906861E-3</v>
      </c>
      <c r="M3249" s="2">
        <f t="shared" si="1248"/>
        <v>2.3748280193814655E-2</v>
      </c>
      <c r="N3249" s="63">
        <v>3410</v>
      </c>
      <c r="O3249" s="63">
        <v>12813</v>
      </c>
      <c r="P3249" s="63">
        <v>97</v>
      </c>
      <c r="Q3249" s="63">
        <v>282</v>
      </c>
      <c r="R3249" s="63"/>
      <c r="S3249" s="63"/>
      <c r="T3249" s="63"/>
      <c r="U3249" s="63"/>
      <c r="V3249" s="63"/>
      <c r="W3249" s="63">
        <v>115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BA3249" s="5">
        <f>IF(Q3249&gt;0,RANK(Q3249,(N3249:P3249,Q3249:AE3249)),0)</f>
        <v>3</v>
      </c>
      <c r="BB3249" s="5">
        <f>IF(R3249&gt;0,RANK(R3249,(N3249:P3249,Q3249:AE3249)),0)</f>
        <v>0</v>
      </c>
      <c r="BC3249" s="5">
        <f>IF(T3249&gt;0,RANK(T3249,(N3249:P3249,Q3249:AE3249)),0)</f>
        <v>0</v>
      </c>
      <c r="BD3249" s="5">
        <f>IF(S3249&gt;0,RANK(S3249,(N3249:P3249,Q3249:AE3249)),0)</f>
        <v>0</v>
      </c>
      <c r="BE3249" s="2">
        <f t="shared" si="1249"/>
        <v>1.6869055452533348E-2</v>
      </c>
      <c r="BF3249" s="2">
        <f t="shared" si="1250"/>
        <v>0</v>
      </c>
      <c r="BG3249" s="2">
        <f t="shared" si="1251"/>
        <v>0</v>
      </c>
      <c r="BH3249" s="2">
        <f t="shared" si="1252"/>
        <v>0</v>
      </c>
      <c r="BJ3249" t="s">
        <v>2779</v>
      </c>
      <c r="BK3249" t="s">
        <v>1093</v>
      </c>
      <c r="BL3249" s="63">
        <v>1</v>
      </c>
      <c r="BN3249" s="112">
        <v>56</v>
      </c>
      <c r="BO3249" s="114">
        <v>29</v>
      </c>
      <c r="BP3249" s="118">
        <f t="shared" si="1255"/>
        <v>56029</v>
      </c>
      <c r="BQ3249" s="118">
        <f t="shared" si="1253"/>
        <v>56029</v>
      </c>
      <c r="BR3249" s="5" t="s">
        <v>3151</v>
      </c>
      <c r="BV3249" s="63"/>
      <c r="CT3249" s="8" t="str">
        <f t="shared" si="1254"/>
        <v>$vote_array[0][10][56029]=115;</v>
      </c>
    </row>
    <row r="3250" spans="1:98" ht="15" hidden="1" customHeight="1" outlineLevel="1">
      <c r="A3250" t="s">
        <v>1678</v>
      </c>
      <c r="B3250" t="s">
        <v>1093</v>
      </c>
      <c r="C3250" s="1">
        <f t="shared" si="1244"/>
        <v>4923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4</v>
      </c>
      <c r="G3250" s="129">
        <f t="shared" si="1233"/>
        <v>3008</v>
      </c>
      <c r="H3250" s="134">
        <f t="shared" si="1234"/>
        <v>0.61100954702417221</v>
      </c>
      <c r="I3250" s="2"/>
      <c r="J3250" s="2">
        <f t="shared" si="1245"/>
        <v>0.18078407475116798</v>
      </c>
      <c r="K3250" s="2">
        <f t="shared" si="1246"/>
        <v>0.79179362177534029</v>
      </c>
      <c r="L3250" s="2">
        <f t="shared" si="1247"/>
        <v>9.9532805200081252E-3</v>
      </c>
      <c r="M3250" s="2">
        <f t="shared" si="1248"/>
        <v>1.7469022953483602E-2</v>
      </c>
      <c r="N3250" s="63">
        <v>890</v>
      </c>
      <c r="O3250" s="63">
        <v>3898</v>
      </c>
      <c r="P3250" s="63">
        <v>49</v>
      </c>
      <c r="Q3250" s="63">
        <v>65</v>
      </c>
      <c r="R3250" s="63"/>
      <c r="S3250" s="63"/>
      <c r="T3250" s="63"/>
      <c r="U3250" s="63"/>
      <c r="V3250" s="63"/>
      <c r="W3250" s="63">
        <v>21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BA3250" s="5">
        <f>IF(Q3250&gt;0,RANK(Q3250,(N3250:P3250,Q3250:AE3250)),0)</f>
        <v>3</v>
      </c>
      <c r="BB3250" s="5">
        <f>IF(R3250&gt;0,RANK(R3250,(N3250:P3250,Q3250:AE3250)),0)</f>
        <v>0</v>
      </c>
      <c r="BC3250" s="5">
        <f>IF(T3250&gt;0,RANK(T3250,(N3250:P3250,Q3250:AE3250)),0)</f>
        <v>0</v>
      </c>
      <c r="BD3250" s="5">
        <f>IF(S3250&gt;0,RANK(S3250,(N3250:P3250,Q3250:AE3250)),0)</f>
        <v>0</v>
      </c>
      <c r="BE3250" s="2">
        <f t="shared" si="1249"/>
        <v>1.3203331302051594E-2</v>
      </c>
      <c r="BF3250" s="2">
        <f t="shared" si="1250"/>
        <v>0</v>
      </c>
      <c r="BG3250" s="2">
        <f t="shared" si="1251"/>
        <v>0</v>
      </c>
      <c r="BH3250" s="2">
        <f t="shared" si="1252"/>
        <v>0</v>
      </c>
      <c r="BJ3250" t="s">
        <v>1678</v>
      </c>
      <c r="BK3250" t="s">
        <v>1093</v>
      </c>
      <c r="BL3250" s="63">
        <v>1</v>
      </c>
      <c r="BN3250" s="112">
        <v>56</v>
      </c>
      <c r="BO3250" s="114">
        <v>31</v>
      </c>
      <c r="BP3250" s="118">
        <f t="shared" si="1255"/>
        <v>56031</v>
      </c>
      <c r="BQ3250" s="118">
        <f t="shared" si="1253"/>
        <v>56031</v>
      </c>
      <c r="BR3250" s="5" t="s">
        <v>3151</v>
      </c>
      <c r="BV3250" s="63"/>
      <c r="CT3250" s="8" t="str">
        <f t="shared" si="1254"/>
        <v>$vote_array[0][10][56031]=21;</v>
      </c>
    </row>
    <row r="3251" spans="1:98" ht="15" hidden="1" customHeight="1" outlineLevel="1">
      <c r="A3251" t="s">
        <v>303</v>
      </c>
      <c r="B3251" t="s">
        <v>1093</v>
      </c>
      <c r="C3251" s="1">
        <f t="shared" si="1244"/>
        <v>16428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4</v>
      </c>
      <c r="G3251" s="129">
        <f t="shared" si="1233"/>
        <v>7800</v>
      </c>
      <c r="H3251" s="134">
        <f t="shared" si="1234"/>
        <v>0.47479912344777209</v>
      </c>
      <c r="I3251" s="2"/>
      <c r="J3251" s="2">
        <f t="shared" si="1245"/>
        <v>0.24610421232042853</v>
      </c>
      <c r="K3251" s="2">
        <f t="shared" si="1246"/>
        <v>0.72090333576820065</v>
      </c>
      <c r="L3251" s="2">
        <f t="shared" si="1247"/>
        <v>6.9393718042366692E-3</v>
      </c>
      <c r="M3251" s="2">
        <f t="shared" si="1248"/>
        <v>2.605308010713412E-2</v>
      </c>
      <c r="N3251" s="63">
        <v>4043</v>
      </c>
      <c r="O3251" s="63">
        <v>11843</v>
      </c>
      <c r="P3251" s="63">
        <v>114</v>
      </c>
      <c r="Q3251" s="63">
        <v>339</v>
      </c>
      <c r="R3251" s="63"/>
      <c r="S3251" s="63"/>
      <c r="T3251" s="63"/>
      <c r="U3251" s="63"/>
      <c r="V3251" s="63"/>
      <c r="W3251" s="63">
        <v>89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BA3251" s="5">
        <f>IF(Q3251&gt;0,RANK(Q3251,(N3251:P3251,Q3251:AE3251)),0)</f>
        <v>3</v>
      </c>
      <c r="BB3251" s="5">
        <f>IF(R3251&gt;0,RANK(R3251,(N3251:P3251,Q3251:AE3251)),0)</f>
        <v>0</v>
      </c>
      <c r="BC3251" s="5">
        <f>IF(T3251&gt;0,RANK(T3251,(N3251:P3251,Q3251:AE3251)),0)</f>
        <v>0</v>
      </c>
      <c r="BD3251" s="5">
        <f>IF(S3251&gt;0,RANK(S3251,(N3251:P3251,Q3251:AE3251)),0)</f>
        <v>0</v>
      </c>
      <c r="BE3251" s="2">
        <f t="shared" si="1249"/>
        <v>2.0635500365230094E-2</v>
      </c>
      <c r="BF3251" s="2">
        <f t="shared" si="1250"/>
        <v>0</v>
      </c>
      <c r="BG3251" s="2">
        <f t="shared" si="1251"/>
        <v>0</v>
      </c>
      <c r="BH3251" s="2">
        <f t="shared" si="1252"/>
        <v>0</v>
      </c>
      <c r="BJ3251" t="s">
        <v>303</v>
      </c>
      <c r="BK3251" t="s">
        <v>1093</v>
      </c>
      <c r="BL3251" s="63">
        <v>1</v>
      </c>
      <c r="BN3251" s="112">
        <v>56</v>
      </c>
      <c r="BO3251" s="114">
        <v>33</v>
      </c>
      <c r="BP3251" s="118">
        <f t="shared" si="1255"/>
        <v>56033</v>
      </c>
      <c r="BQ3251" s="118">
        <f t="shared" si="1253"/>
        <v>56033</v>
      </c>
      <c r="BR3251" s="5" t="s">
        <v>3151</v>
      </c>
      <c r="BV3251" s="63"/>
      <c r="CT3251" s="8" t="str">
        <f t="shared" si="1254"/>
        <v>$vote_array[0][10][56033]=89;</v>
      </c>
    </row>
    <row r="3252" spans="1:98" ht="15" hidden="1" customHeight="1" outlineLevel="1">
      <c r="A3252" t="s">
        <v>2600</v>
      </c>
      <c r="B3252" t="s">
        <v>1093</v>
      </c>
      <c r="C3252" s="1">
        <f t="shared" si="1244"/>
        <v>4970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4</v>
      </c>
      <c r="G3252" s="129">
        <f t="shared" si="1233"/>
        <v>3075</v>
      </c>
      <c r="H3252" s="134">
        <f t="shared" si="1234"/>
        <v>0.61871227364185111</v>
      </c>
      <c r="I3252" s="2"/>
      <c r="J3252" s="2">
        <f t="shared" si="1245"/>
        <v>0.17746478873239438</v>
      </c>
      <c r="K3252" s="2">
        <f t="shared" si="1246"/>
        <v>0.79617706237424546</v>
      </c>
      <c r="L3252" s="2">
        <f t="shared" si="1247"/>
        <v>7.4446680080482901E-3</v>
      </c>
      <c r="M3252" s="2">
        <f t="shared" si="1248"/>
        <v>1.89134808853119E-2</v>
      </c>
      <c r="N3252" s="63">
        <v>882</v>
      </c>
      <c r="O3252" s="63">
        <v>3957</v>
      </c>
      <c r="P3252" s="63">
        <v>37</v>
      </c>
      <c r="Q3252" s="63">
        <v>71</v>
      </c>
      <c r="R3252" s="63"/>
      <c r="S3252" s="63"/>
      <c r="T3252" s="63"/>
      <c r="U3252" s="63"/>
      <c r="V3252" s="63"/>
      <c r="W3252" s="63">
        <v>23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BA3252" s="5">
        <f>IF(Q3252&gt;0,RANK(Q3252,(N3252:P3252,Q3252:AE3252)),0)</f>
        <v>3</v>
      </c>
      <c r="BB3252" s="5">
        <f>IF(R3252&gt;0,RANK(R3252,(N3252:P3252,Q3252:AE3252)),0)</f>
        <v>0</v>
      </c>
      <c r="BC3252" s="5">
        <f>IF(T3252&gt;0,RANK(T3252,(N3252:P3252,Q3252:AE3252)),0)</f>
        <v>0</v>
      </c>
      <c r="BD3252" s="5">
        <f>IF(S3252&gt;0,RANK(S3252,(N3252:P3252,Q3252:AE3252)),0)</f>
        <v>0</v>
      </c>
      <c r="BE3252" s="2">
        <f t="shared" si="1249"/>
        <v>1.4285714285714285E-2</v>
      </c>
      <c r="BF3252" s="2">
        <f t="shared" si="1250"/>
        <v>0</v>
      </c>
      <c r="BG3252" s="2">
        <f t="shared" si="1251"/>
        <v>0</v>
      </c>
      <c r="BH3252" s="2">
        <f t="shared" si="1252"/>
        <v>0</v>
      </c>
      <c r="BJ3252" t="s">
        <v>2600</v>
      </c>
      <c r="BK3252" t="s">
        <v>1093</v>
      </c>
      <c r="BL3252" s="63">
        <v>1</v>
      </c>
      <c r="BN3252" s="112">
        <v>56</v>
      </c>
      <c r="BO3252" s="114">
        <v>35</v>
      </c>
      <c r="BP3252" s="118">
        <f t="shared" si="1255"/>
        <v>56035</v>
      </c>
      <c r="BQ3252" s="118">
        <f t="shared" si="1253"/>
        <v>56035</v>
      </c>
      <c r="BR3252" s="5" t="s">
        <v>3151</v>
      </c>
      <c r="BV3252" s="63"/>
      <c r="CT3252" s="8" t="str">
        <f t="shared" si="1254"/>
        <v>$vote_array[0][10][56035]=23;</v>
      </c>
    </row>
    <row r="3253" spans="1:98" ht="15" hidden="1" customHeight="1" outlineLevel="1">
      <c r="A3253" t="s">
        <v>1927</v>
      </c>
      <c r="B3253" t="s">
        <v>1093</v>
      </c>
      <c r="C3253" s="1">
        <f t="shared" si="1244"/>
        <v>16603</v>
      </c>
      <c r="D3253" s="5">
        <f>IF(N3253&gt;0, RANK(N3253,(N3253:P3253,Q3253:AE3253)),0)</f>
        <v>2</v>
      </c>
      <c r="E3253" s="5">
        <f>IF(O3253&gt;0,RANK(O3253,(N3253:P3253,Q3253:AE3253)),0)</f>
        <v>1</v>
      </c>
      <c r="F3253" s="5">
        <f>IF(P3253&gt;0,RANK(P3253,(N3253:P3253,Q3253:AE3253)),0)</f>
        <v>4</v>
      </c>
      <c r="G3253" s="129">
        <f t="shared" si="1233"/>
        <v>8406</v>
      </c>
      <c r="H3253" s="134">
        <f t="shared" si="1234"/>
        <v>0.50629404324519667</v>
      </c>
      <c r="I3253" s="2"/>
      <c r="J3253" s="2">
        <f t="shared" si="1245"/>
        <v>0.23025959164006504</v>
      </c>
      <c r="K3253" s="2">
        <f t="shared" si="1246"/>
        <v>0.73655363488526171</v>
      </c>
      <c r="L3253" s="2">
        <f t="shared" si="1247"/>
        <v>7.1071493103655962E-3</v>
      </c>
      <c r="M3253" s="2">
        <f t="shared" si="1248"/>
        <v>2.6079624164307653E-2</v>
      </c>
      <c r="N3253" s="63">
        <v>3823</v>
      </c>
      <c r="O3253" s="63">
        <v>12229</v>
      </c>
      <c r="P3253" s="63">
        <v>118</v>
      </c>
      <c r="Q3253" s="63">
        <v>350</v>
      </c>
      <c r="R3253" s="63"/>
      <c r="S3253" s="63"/>
      <c r="T3253" s="63"/>
      <c r="U3253" s="63"/>
      <c r="V3253" s="63"/>
      <c r="W3253" s="63">
        <v>83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BA3253" s="5">
        <f>IF(Q3253&gt;0,RANK(Q3253,(N3253:P3253,Q3253:AE3253)),0)</f>
        <v>3</v>
      </c>
      <c r="BB3253" s="5">
        <f>IF(R3253&gt;0,RANK(R3253,(N3253:P3253,Q3253:AE3253)),0)</f>
        <v>0</v>
      </c>
      <c r="BC3253" s="5">
        <f>IF(T3253&gt;0,RANK(T3253,(N3253:P3253,Q3253:AE3253)),0)</f>
        <v>0</v>
      </c>
      <c r="BD3253" s="5">
        <f>IF(S3253&gt;0,RANK(S3253,(N3253:P3253,Q3253:AE3253)),0)</f>
        <v>0</v>
      </c>
      <c r="BE3253" s="2">
        <f t="shared" si="1249"/>
        <v>2.1080527615491177E-2</v>
      </c>
      <c r="BF3253" s="2">
        <f t="shared" si="1250"/>
        <v>0</v>
      </c>
      <c r="BG3253" s="2">
        <f t="shared" si="1251"/>
        <v>0</v>
      </c>
      <c r="BH3253" s="2">
        <f t="shared" si="1252"/>
        <v>0</v>
      </c>
      <c r="BJ3253" t="s">
        <v>1927</v>
      </c>
      <c r="BK3253" t="s">
        <v>1093</v>
      </c>
      <c r="BL3253" s="63">
        <v>1</v>
      </c>
      <c r="BN3253" s="112">
        <v>56</v>
      </c>
      <c r="BO3253" s="114">
        <v>37</v>
      </c>
      <c r="BP3253" s="118">
        <f t="shared" si="1255"/>
        <v>56037</v>
      </c>
      <c r="BQ3253" s="118">
        <f t="shared" si="1253"/>
        <v>56037</v>
      </c>
      <c r="BR3253" s="5" t="s">
        <v>3151</v>
      </c>
      <c r="BV3253" s="63"/>
      <c r="CT3253" s="8" t="str">
        <f t="shared" si="1254"/>
        <v>$vote_array[0][10][56037]=83;</v>
      </c>
    </row>
    <row r="3254" spans="1:98" ht="15" hidden="1" customHeight="1" outlineLevel="1">
      <c r="A3254" t="s">
        <v>2557</v>
      </c>
      <c r="B3254" t="s">
        <v>1093</v>
      </c>
      <c r="C3254" s="1">
        <f t="shared" si="1244"/>
        <v>14677</v>
      </c>
      <c r="D3254" s="5">
        <f>IF(N3254&gt;0, RANK(N3254,(N3254:P3254,Q3254:AE3254)),0)</f>
        <v>1</v>
      </c>
      <c r="E3254" s="5">
        <f>IF(O3254&gt;0,RANK(O3254,(N3254:P3254,Q3254:AE3254)),0)</f>
        <v>2</v>
      </c>
      <c r="F3254" s="5">
        <f>IF(P3254&gt;0,RANK(P3254,(N3254:P3254,Q3254:AE3254)),0)</f>
        <v>5</v>
      </c>
      <c r="G3254" s="129">
        <f t="shared" si="1233"/>
        <v>5507</v>
      </c>
      <c r="H3254" s="134">
        <f t="shared" si="1234"/>
        <v>0.37521291817128843</v>
      </c>
      <c r="I3254" s="2"/>
      <c r="J3254" s="2">
        <f t="shared" si="1245"/>
        <v>0.67098180827144516</v>
      </c>
      <c r="K3254" s="2">
        <f t="shared" si="1246"/>
        <v>0.29576889010015672</v>
      </c>
      <c r="L3254" s="2">
        <f t="shared" si="1247"/>
        <v>6.0639095182939296E-3</v>
      </c>
      <c r="M3254" s="2">
        <f t="shared" si="1248"/>
        <v>2.7185392110104192E-2</v>
      </c>
      <c r="N3254" s="63">
        <v>9848</v>
      </c>
      <c r="O3254" s="63">
        <v>4341</v>
      </c>
      <c r="P3254" s="63">
        <v>89</v>
      </c>
      <c r="Q3254" s="63">
        <v>255</v>
      </c>
      <c r="R3254" s="63"/>
      <c r="S3254" s="63"/>
      <c r="T3254" s="63"/>
      <c r="U3254" s="63"/>
      <c r="V3254" s="63"/>
      <c r="W3254" s="63">
        <v>144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BA3254" s="5">
        <f>IF(Q3254&gt;0,RANK(Q3254,(N3254:P3254,Q3254:AE3254)),0)</f>
        <v>3</v>
      </c>
      <c r="BB3254" s="5">
        <f>IF(R3254&gt;0,RANK(R3254,(N3254:P3254,Q3254:AE3254)),0)</f>
        <v>0</v>
      </c>
      <c r="BC3254" s="5">
        <f>IF(T3254&gt;0,RANK(T3254,(N3254:P3254,Q3254:AE3254)),0)</f>
        <v>0</v>
      </c>
      <c r="BD3254" s="5">
        <f>IF(S3254&gt;0,RANK(S3254,(N3254:P3254,Q3254:AE3254)),0)</f>
        <v>0</v>
      </c>
      <c r="BE3254" s="2">
        <f t="shared" si="1249"/>
        <v>1.7374122777134293E-2</v>
      </c>
      <c r="BF3254" s="2">
        <f t="shared" si="1250"/>
        <v>0</v>
      </c>
      <c r="BG3254" s="2">
        <f t="shared" si="1251"/>
        <v>0</v>
      </c>
      <c r="BH3254" s="2">
        <f t="shared" si="1252"/>
        <v>0</v>
      </c>
      <c r="BJ3254" t="s">
        <v>2557</v>
      </c>
      <c r="BK3254" t="s">
        <v>1093</v>
      </c>
      <c r="BL3254" s="63">
        <v>1</v>
      </c>
      <c r="BN3254" s="112">
        <v>56</v>
      </c>
      <c r="BO3254" s="114">
        <v>39</v>
      </c>
      <c r="BP3254" s="118">
        <f t="shared" si="1255"/>
        <v>56039</v>
      </c>
      <c r="BQ3254" s="118">
        <f t="shared" si="1253"/>
        <v>56039</v>
      </c>
      <c r="BR3254" s="5" t="s">
        <v>3151</v>
      </c>
      <c r="BV3254" s="63"/>
      <c r="CT3254" s="8" t="str">
        <f t="shared" si="1254"/>
        <v>$vote_array[0][10][56039]=144;</v>
      </c>
    </row>
    <row r="3255" spans="1:98" ht="15" hidden="1" customHeight="1" outlineLevel="1">
      <c r="A3255" t="s">
        <v>1243</v>
      </c>
      <c r="B3255" t="s">
        <v>1093</v>
      </c>
      <c r="C3255" s="1">
        <f t="shared" si="1244"/>
        <v>9402</v>
      </c>
      <c r="D3255" s="5">
        <f>IF(N3255&gt;0, RANK(N3255,(N3255:P3255,Q3255:AE3255)),0)</f>
        <v>2</v>
      </c>
      <c r="E3255" s="5">
        <f>IF(O3255&gt;0,RANK(O3255,(N3255:P3255,Q3255:AE3255)),0)</f>
        <v>1</v>
      </c>
      <c r="F3255" s="5">
        <f>IF(P3255&gt;0,RANK(P3255,(N3255:P3255,Q3255:AE3255)),0)</f>
        <v>4</v>
      </c>
      <c r="G3255" s="129">
        <f t="shared" si="1233"/>
        <v>5905</v>
      </c>
      <c r="H3255" s="134">
        <f t="shared" si="1234"/>
        <v>0.62805786002978092</v>
      </c>
      <c r="I3255" s="2"/>
      <c r="J3255" s="2">
        <f t="shared" si="1245"/>
        <v>0.16921931503935334</v>
      </c>
      <c r="K3255" s="2">
        <f t="shared" si="1246"/>
        <v>0.7972771750691342</v>
      </c>
      <c r="L3255" s="2">
        <f t="shared" si="1247"/>
        <v>8.4024675600935968E-3</v>
      </c>
      <c r="M3255" s="2">
        <f t="shared" si="1248"/>
        <v>2.5101042331418921E-2</v>
      </c>
      <c r="N3255" s="63">
        <v>1591</v>
      </c>
      <c r="O3255" s="63">
        <v>7496</v>
      </c>
      <c r="P3255" s="63">
        <v>79</v>
      </c>
      <c r="Q3255" s="63">
        <v>172</v>
      </c>
      <c r="R3255" s="63"/>
      <c r="S3255" s="63"/>
      <c r="T3255" s="63"/>
      <c r="U3255" s="63"/>
      <c r="V3255" s="63"/>
      <c r="W3255" s="63">
        <v>64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BA3255" s="5">
        <f>IF(Q3255&gt;0,RANK(Q3255,(N3255:P3255,Q3255:AE3255)),0)</f>
        <v>3</v>
      </c>
      <c r="BB3255" s="5">
        <f>IF(R3255&gt;0,RANK(R3255,(N3255:P3255,Q3255:AE3255)),0)</f>
        <v>0</v>
      </c>
      <c r="BC3255" s="5">
        <f>IF(T3255&gt;0,RANK(T3255,(N3255:P3255,Q3255:AE3255)),0)</f>
        <v>0</v>
      </c>
      <c r="BD3255" s="5">
        <f>IF(S3255&gt;0,RANK(S3255,(N3255:P3255,Q3255:AE3255)),0)</f>
        <v>0</v>
      </c>
      <c r="BE3255" s="2">
        <f t="shared" si="1249"/>
        <v>1.8293980004254414E-2</v>
      </c>
      <c r="BF3255" s="2">
        <f t="shared" si="1250"/>
        <v>0</v>
      </c>
      <c r="BG3255" s="2">
        <f t="shared" si="1251"/>
        <v>0</v>
      </c>
      <c r="BH3255" s="2">
        <f t="shared" si="1252"/>
        <v>0</v>
      </c>
      <c r="BJ3255" t="s">
        <v>1243</v>
      </c>
      <c r="BK3255" t="s">
        <v>1093</v>
      </c>
      <c r="BL3255" s="63">
        <v>1</v>
      </c>
      <c r="BN3255" s="112">
        <v>56</v>
      </c>
      <c r="BO3255" s="114">
        <v>41</v>
      </c>
      <c r="BP3255" s="118">
        <f t="shared" si="1255"/>
        <v>56041</v>
      </c>
      <c r="BQ3255" s="118">
        <f t="shared" si="1253"/>
        <v>56041</v>
      </c>
      <c r="BR3255" s="5" t="s">
        <v>3151</v>
      </c>
      <c r="BV3255" s="63"/>
      <c r="CT3255" s="8" t="str">
        <f t="shared" si="1254"/>
        <v>$vote_array[0][10][56041]=64;</v>
      </c>
    </row>
    <row r="3256" spans="1:98" ht="15" hidden="1" customHeight="1" outlineLevel="1">
      <c r="A3256" t="s">
        <v>2598</v>
      </c>
      <c r="B3256" t="s">
        <v>1093</v>
      </c>
      <c r="C3256" s="1">
        <f t="shared" si="1244"/>
        <v>4012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4</v>
      </c>
      <c r="G3256" s="129">
        <f t="shared" si="1233"/>
        <v>2594</v>
      </c>
      <c r="H3256" s="134">
        <f t="shared" si="1234"/>
        <v>0.64656031904287137</v>
      </c>
      <c r="I3256" s="2"/>
      <c r="J3256" s="2">
        <f t="shared" si="1245"/>
        <v>0.16226321036889332</v>
      </c>
      <c r="K3256" s="2">
        <f t="shared" si="1246"/>
        <v>0.80882352941176472</v>
      </c>
      <c r="L3256" s="2">
        <f t="shared" si="1247"/>
        <v>7.9760717846460612E-3</v>
      </c>
      <c r="M3256" s="2">
        <f t="shared" si="1248"/>
        <v>2.0937188434695869E-2</v>
      </c>
      <c r="N3256" s="63">
        <v>651</v>
      </c>
      <c r="O3256" s="63">
        <v>3245</v>
      </c>
      <c r="P3256" s="63">
        <v>32</v>
      </c>
      <c r="Q3256" s="63">
        <v>65</v>
      </c>
      <c r="R3256" s="63"/>
      <c r="S3256" s="63"/>
      <c r="T3256" s="63"/>
      <c r="U3256" s="63"/>
      <c r="V3256" s="63"/>
      <c r="W3256" s="63">
        <v>19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BA3256" s="5">
        <f>IF(Q3256&gt;0,RANK(Q3256,(N3256:P3256,Q3256:AE3256)),0)</f>
        <v>3</v>
      </c>
      <c r="BB3256" s="5">
        <f>IF(R3256&gt;0,RANK(R3256,(N3256:P3256,Q3256:AE3256)),0)</f>
        <v>0</v>
      </c>
      <c r="BC3256" s="5">
        <f>IF(T3256&gt;0,RANK(T3256,(N3256:P3256,Q3256:AE3256)),0)</f>
        <v>0</v>
      </c>
      <c r="BD3256" s="5">
        <f>IF(S3256&gt;0,RANK(S3256,(N3256:P3256,Q3256:AE3256)),0)</f>
        <v>0</v>
      </c>
      <c r="BE3256" s="2">
        <f t="shared" si="1249"/>
        <v>1.6201395812562313E-2</v>
      </c>
      <c r="BF3256" s="2">
        <f t="shared" si="1250"/>
        <v>0</v>
      </c>
      <c r="BG3256" s="2">
        <f t="shared" si="1251"/>
        <v>0</v>
      </c>
      <c r="BH3256" s="2">
        <f t="shared" si="1252"/>
        <v>0</v>
      </c>
      <c r="BJ3256" t="s">
        <v>2598</v>
      </c>
      <c r="BK3256" t="s">
        <v>1093</v>
      </c>
      <c r="BL3256" s="63">
        <v>1</v>
      </c>
      <c r="BN3256" s="112">
        <v>56</v>
      </c>
      <c r="BO3256" s="114">
        <v>43</v>
      </c>
      <c r="BP3256" s="118">
        <f t="shared" si="1255"/>
        <v>56043</v>
      </c>
      <c r="BQ3256" s="118">
        <f t="shared" si="1253"/>
        <v>56043</v>
      </c>
      <c r="BR3256" s="5" t="s">
        <v>3151</v>
      </c>
      <c r="BV3256" s="63"/>
      <c r="CT3256" s="8" t="str">
        <f t="shared" si="1254"/>
        <v>$vote_array[0][10][56043]=19;</v>
      </c>
    </row>
    <row r="3257" spans="1:98" ht="15" hidden="1" customHeight="1" outlineLevel="1">
      <c r="A3257" t="s">
        <v>1429</v>
      </c>
      <c r="B3257" t="s">
        <v>1093</v>
      </c>
      <c r="C3257" s="1">
        <f t="shared" si="1244"/>
        <v>3542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4</v>
      </c>
      <c r="G3257" s="129">
        <f t="shared" si="1233"/>
        <v>2747</v>
      </c>
      <c r="H3257" s="134">
        <f t="shared" si="1234"/>
        <v>0.77555053642010163</v>
      </c>
      <c r="I3257" s="2"/>
      <c r="J3257" s="2">
        <f t="shared" si="1245"/>
        <v>0.10163749294184077</v>
      </c>
      <c r="K3257" s="2">
        <f t="shared" si="1246"/>
        <v>0.8771880293619424</v>
      </c>
      <c r="L3257" s="2">
        <f t="shared" si="1247"/>
        <v>5.6465273856578201E-3</v>
      </c>
      <c r="M3257" s="2">
        <f t="shared" si="1248"/>
        <v>1.5527950310559011E-2</v>
      </c>
      <c r="N3257" s="63">
        <v>360</v>
      </c>
      <c r="O3257" s="63">
        <v>3107</v>
      </c>
      <c r="P3257" s="63">
        <v>20</v>
      </c>
      <c r="Q3257" s="63">
        <v>46</v>
      </c>
      <c r="R3257" s="63"/>
      <c r="S3257" s="63"/>
      <c r="T3257" s="63"/>
      <c r="U3257" s="63"/>
      <c r="V3257" s="63"/>
      <c r="W3257" s="63">
        <v>9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BA3257" s="5">
        <f>IF(Q3257&gt;0,RANK(Q3257,(N3257:P3257,Q3257:AE3257)),0)</f>
        <v>3</v>
      </c>
      <c r="BB3257" s="5">
        <f>IF(R3257&gt;0,RANK(R3257,(N3257:P3257,Q3257:AE3257)),0)</f>
        <v>0</v>
      </c>
      <c r="BC3257" s="5">
        <f>IF(T3257&gt;0,RANK(T3257,(N3257:P3257,Q3257:AE3257)),0)</f>
        <v>0</v>
      </c>
      <c r="BD3257" s="5">
        <f>IF(S3257&gt;0,RANK(S3257,(N3257:P3257,Q3257:AE3257)),0)</f>
        <v>0</v>
      </c>
      <c r="BE3257" s="2">
        <f t="shared" si="1249"/>
        <v>1.2987012987012988E-2</v>
      </c>
      <c r="BF3257" s="2">
        <f t="shared" si="1250"/>
        <v>0</v>
      </c>
      <c r="BG3257" s="2">
        <f t="shared" si="1251"/>
        <v>0</v>
      </c>
      <c r="BH3257" s="2">
        <f t="shared" si="1252"/>
        <v>0</v>
      </c>
      <c r="BJ3257" t="s">
        <v>1429</v>
      </c>
      <c r="BK3257" t="s">
        <v>1093</v>
      </c>
      <c r="BL3257" s="63">
        <v>1</v>
      </c>
      <c r="BN3257" s="112">
        <v>56</v>
      </c>
      <c r="BO3257" s="114">
        <v>45</v>
      </c>
      <c r="BP3257" s="118">
        <f t="shared" si="1255"/>
        <v>56045</v>
      </c>
      <c r="BQ3257" s="118">
        <f t="shared" si="1253"/>
        <v>56045</v>
      </c>
      <c r="BR3257" s="5" t="s">
        <v>3151</v>
      </c>
      <c r="BV3257" s="63"/>
      <c r="CT3257" s="8" t="str">
        <f t="shared" si="1254"/>
        <v>$vote_array[0][10][56045]=9;</v>
      </c>
    </row>
    <row r="3258" spans="1:98" ht="15" customHeight="1" collapsed="1">
      <c r="A3258" t="s">
        <v>708</v>
      </c>
      <c r="B3258" t="s">
        <v>544</v>
      </c>
      <c r="C3258" s="1">
        <f t="shared" si="1244"/>
        <v>276765</v>
      </c>
      <c r="D3258" s="5">
        <f>IF(N3258&gt;0, RANK(N3258,(N3258:P3258,Q3258:AE3258)),0)</f>
        <v>2</v>
      </c>
      <c r="E3258" s="5">
        <f>IF(O3258&gt;0,RANK(O3258,(N3258:P3258,Q3258:AE3258)),0)</f>
        <v>1</v>
      </c>
      <c r="F3258" s="5">
        <f>IF(P3258&gt;0,RANK(P3258,(N3258:P3258,Q3258:AE3258)),0)</f>
        <v>4</v>
      </c>
      <c r="G3258" s="129">
        <f t="shared" si="1233"/>
        <v>120068</v>
      </c>
      <c r="H3258" s="134">
        <f t="shared" si="1234"/>
        <v>0.43382653153397288</v>
      </c>
      <c r="I3258" s="2"/>
      <c r="J3258" s="2">
        <f t="shared" si="1245"/>
        <v>0.26553574332014523</v>
      </c>
      <c r="K3258" s="2">
        <f t="shared" si="1246"/>
        <v>0.69936227485411806</v>
      </c>
      <c r="L3258" s="2">
        <f t="shared" si="1247"/>
        <v>7.9778873773779201E-3</v>
      </c>
      <c r="M3258" s="2">
        <f t="shared" si="1248"/>
        <v>2.712409444835873E-2</v>
      </c>
      <c r="N3258" s="63">
        <v>73491</v>
      </c>
      <c r="O3258" s="63">
        <v>193559</v>
      </c>
      <c r="P3258" s="63">
        <v>2208</v>
      </c>
      <c r="Q3258" s="63">
        <v>5768</v>
      </c>
      <c r="R3258" s="63"/>
      <c r="S3258" s="63"/>
      <c r="T3258" s="63"/>
      <c r="U3258" s="63"/>
      <c r="V3258" s="63"/>
      <c r="W3258" s="63">
        <v>1739</v>
      </c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BA3258" s="5">
        <f>IF(Q3258&gt;0,RANK(Q3258,(N3258:P3258,Q3258:AE3258)),0)</f>
        <v>3</v>
      </c>
      <c r="BB3258" s="5">
        <f>IF(R3258&gt;0,RANK(R3258,(N3258:P3258,Q3258:AE3258)),0)</f>
        <v>0</v>
      </c>
      <c r="BC3258" s="5">
        <f>IF(T3258&gt;0,RANK(T3258,(N3258:P3258,Q3258:AE3258)),0)</f>
        <v>0</v>
      </c>
      <c r="BD3258" s="5">
        <f>IF(S3258&gt;0,RANK(S3258,(N3258:P3258,Q3258:AE3258)),0)</f>
        <v>0</v>
      </c>
      <c r="BE3258" s="2">
        <f t="shared" si="1249"/>
        <v>2.0840785503947391E-2</v>
      </c>
      <c r="BF3258" s="2">
        <f t="shared" si="1250"/>
        <v>0</v>
      </c>
      <c r="BG3258" s="2">
        <f t="shared" si="1251"/>
        <v>0</v>
      </c>
      <c r="BH3258" s="2">
        <f t="shared" si="1252"/>
        <v>0</v>
      </c>
      <c r="BJ3258" t="s">
        <v>708</v>
      </c>
      <c r="BK3258" t="s">
        <v>544</v>
      </c>
      <c r="BN3258" s="112">
        <v>56</v>
      </c>
      <c r="BO3258" s="114"/>
      <c r="BP3258" s="112">
        <v>56</v>
      </c>
      <c r="BQ3258" s="112">
        <f t="shared" si="1253"/>
        <v>56</v>
      </c>
      <c r="BR3258" s="5" t="s">
        <v>710</v>
      </c>
      <c r="BS3258" s="63">
        <f>SUM(BS3235:BS3257)</f>
        <v>0</v>
      </c>
      <c r="BT3258" s="63">
        <f>SUM(BT3235:BT3257)</f>
        <v>0</v>
      </c>
      <c r="BV3258" s="63"/>
      <c r="CT3258" s="8" t="str">
        <f>"$vote_array_cd[0]["&amp;W$2&amp;"]["&amp;$BP3258&amp;"]="&amp;W3258&amp;";"</f>
        <v>$vote_array_cd[0][10][56]=1739;</v>
      </c>
    </row>
    <row r="3259" spans="1:98" ht="15" customHeight="1">
      <c r="C3259" s="1"/>
      <c r="E3259" s="5"/>
      <c r="F3259" s="5"/>
      <c r="I3259" s="2"/>
      <c r="BA3259" s="5"/>
      <c r="BB3259" s="5"/>
      <c r="BC3259" s="5"/>
      <c r="BD3259" s="5"/>
      <c r="BN3259" s="112"/>
      <c r="BO3259" s="114"/>
      <c r="BP3259" s="118"/>
      <c r="BQ3259" s="118"/>
    </row>
    <row r="3260" spans="1:98" ht="15" customHeight="1">
      <c r="A3260" s="62"/>
      <c r="C3260" s="1"/>
      <c r="E3260" s="5"/>
      <c r="F3260" s="5"/>
      <c r="I3260" s="2"/>
      <c r="BA3260" s="5"/>
      <c r="BB3260" s="5"/>
      <c r="BC3260" s="5"/>
      <c r="BD3260" s="5"/>
      <c r="BN3260" s="112"/>
      <c r="BO3260" s="114"/>
      <c r="BP3260" s="118"/>
      <c r="BQ3260" s="118"/>
    </row>
    <row r="3261" spans="1:98" ht="15" customHeight="1">
      <c r="A3261" s="62"/>
      <c r="BN3261" s="112"/>
      <c r="BO3261" s="114"/>
      <c r="BP3261" s="118"/>
      <c r="BQ3261" s="118"/>
    </row>
    <row r="3262" spans="1:98" ht="15" customHeight="1">
      <c r="BN3262" s="112"/>
      <c r="BO3262" s="114"/>
      <c r="BP3262" s="118"/>
      <c r="BQ3262" s="118"/>
    </row>
    <row r="3263" spans="1:98" ht="15" customHeight="1">
      <c r="BN3263" s="112"/>
      <c r="BO3263" s="114"/>
      <c r="BP3263" s="118"/>
      <c r="BQ3263" s="118"/>
    </row>
    <row r="3264" spans="1:98" ht="15" hidden="1" customHeight="1" outlineLevel="1">
      <c r="A3264" t="s">
        <v>2296</v>
      </c>
      <c r="B3264" t="s">
        <v>493</v>
      </c>
      <c r="BJ3264" t="s">
        <v>2296</v>
      </c>
      <c r="BK3264" t="s">
        <v>493</v>
      </c>
      <c r="BN3264" s="112">
        <v>72</v>
      </c>
      <c r="BO3264" s="114">
        <v>1</v>
      </c>
      <c r="BP3264" s="118"/>
      <c r="BQ3264" s="118"/>
      <c r="BR3264" s="5" t="s">
        <v>1098</v>
      </c>
    </row>
    <row r="3265" spans="1:70" ht="15" hidden="1" customHeight="1" outlineLevel="1">
      <c r="A3265" t="s">
        <v>1107</v>
      </c>
      <c r="B3265" t="s">
        <v>493</v>
      </c>
      <c r="BJ3265" t="s">
        <v>1107</v>
      </c>
      <c r="BK3265" t="s">
        <v>493</v>
      </c>
      <c r="BN3265" s="112">
        <v>72</v>
      </c>
      <c r="BO3265" s="114">
        <v>3</v>
      </c>
      <c r="BP3265" s="118"/>
      <c r="BQ3265" s="118"/>
      <c r="BR3265" s="5" t="s">
        <v>1098</v>
      </c>
    </row>
    <row r="3266" spans="1:70" ht="15" hidden="1" customHeight="1" outlineLevel="1">
      <c r="A3266" t="s">
        <v>603</v>
      </c>
      <c r="B3266" t="s">
        <v>493</v>
      </c>
      <c r="BJ3266" t="s">
        <v>603</v>
      </c>
      <c r="BK3266" t="s">
        <v>493</v>
      </c>
      <c r="BN3266" s="112">
        <v>72</v>
      </c>
      <c r="BO3266" s="114">
        <v>5</v>
      </c>
      <c r="BP3266" s="118"/>
      <c r="BQ3266" s="118"/>
      <c r="BR3266" s="5" t="s">
        <v>1098</v>
      </c>
    </row>
    <row r="3267" spans="1:70" ht="15" hidden="1" customHeight="1" outlineLevel="1">
      <c r="A3267" t="s">
        <v>1759</v>
      </c>
      <c r="B3267" t="s">
        <v>493</v>
      </c>
      <c r="BJ3267" t="s">
        <v>1759</v>
      </c>
      <c r="BK3267" t="s">
        <v>493</v>
      </c>
      <c r="BN3267" s="112">
        <v>72</v>
      </c>
      <c r="BO3267" s="114">
        <v>7</v>
      </c>
      <c r="BP3267" s="118"/>
      <c r="BQ3267" s="118"/>
      <c r="BR3267" s="5" t="s">
        <v>1098</v>
      </c>
    </row>
    <row r="3268" spans="1:70" ht="15" hidden="1" customHeight="1" outlineLevel="1">
      <c r="A3268" t="s">
        <v>371</v>
      </c>
      <c r="B3268" t="s">
        <v>493</v>
      </c>
      <c r="BJ3268" t="s">
        <v>371</v>
      </c>
      <c r="BK3268" t="s">
        <v>493</v>
      </c>
      <c r="BN3268" s="112">
        <v>72</v>
      </c>
      <c r="BO3268" s="114">
        <v>9</v>
      </c>
      <c r="BP3268" s="118"/>
      <c r="BQ3268" s="118"/>
      <c r="BR3268" s="5" t="s">
        <v>1098</v>
      </c>
    </row>
    <row r="3269" spans="1:70" ht="15" hidden="1" customHeight="1" outlineLevel="1">
      <c r="A3269" t="s">
        <v>998</v>
      </c>
      <c r="B3269" t="s">
        <v>493</v>
      </c>
      <c r="BJ3269" t="s">
        <v>998</v>
      </c>
      <c r="BK3269" t="s">
        <v>493</v>
      </c>
      <c r="BN3269" s="112">
        <v>72</v>
      </c>
      <c r="BO3269" s="114">
        <v>11</v>
      </c>
      <c r="BP3269" s="118"/>
      <c r="BQ3269" s="118"/>
      <c r="BR3269" s="5" t="s">
        <v>1098</v>
      </c>
    </row>
    <row r="3270" spans="1:70" ht="15" hidden="1" customHeight="1" outlineLevel="1">
      <c r="A3270" t="s">
        <v>1014</v>
      </c>
      <c r="B3270" t="s">
        <v>493</v>
      </c>
      <c r="BJ3270" t="s">
        <v>1014</v>
      </c>
      <c r="BK3270" t="s">
        <v>493</v>
      </c>
      <c r="BN3270" s="112">
        <v>72</v>
      </c>
      <c r="BO3270" s="114">
        <v>13</v>
      </c>
      <c r="BP3270" s="118"/>
      <c r="BQ3270" s="118"/>
      <c r="BR3270" s="5" t="s">
        <v>1098</v>
      </c>
    </row>
    <row r="3271" spans="1:70" ht="15" hidden="1" customHeight="1" outlineLevel="1">
      <c r="A3271" t="s">
        <v>344</v>
      </c>
      <c r="B3271" t="s">
        <v>493</v>
      </c>
      <c r="BJ3271" t="s">
        <v>344</v>
      </c>
      <c r="BK3271" t="s">
        <v>493</v>
      </c>
      <c r="BN3271" s="112">
        <v>72</v>
      </c>
      <c r="BO3271" s="114">
        <v>15</v>
      </c>
      <c r="BP3271" s="118"/>
      <c r="BQ3271" s="118"/>
      <c r="BR3271" s="5" t="s">
        <v>1098</v>
      </c>
    </row>
    <row r="3272" spans="1:70" ht="15" hidden="1" customHeight="1" outlineLevel="1">
      <c r="A3272" t="s">
        <v>315</v>
      </c>
      <c r="B3272" t="s">
        <v>493</v>
      </c>
      <c r="BJ3272" t="s">
        <v>315</v>
      </c>
      <c r="BK3272" t="s">
        <v>493</v>
      </c>
      <c r="BN3272" s="112">
        <v>72</v>
      </c>
      <c r="BO3272" s="114">
        <v>17</v>
      </c>
      <c r="BP3272" s="118"/>
      <c r="BQ3272" s="118"/>
      <c r="BR3272" s="5" t="s">
        <v>1098</v>
      </c>
    </row>
    <row r="3273" spans="1:70" ht="15" hidden="1" customHeight="1" outlineLevel="1">
      <c r="A3273" t="s">
        <v>314</v>
      </c>
      <c r="B3273" t="s">
        <v>493</v>
      </c>
      <c r="BJ3273" t="s">
        <v>314</v>
      </c>
      <c r="BK3273" t="s">
        <v>493</v>
      </c>
      <c r="BN3273" s="112">
        <v>72</v>
      </c>
      <c r="BO3273" s="114">
        <v>19</v>
      </c>
      <c r="BP3273" s="118"/>
      <c r="BQ3273" s="118"/>
      <c r="BR3273" s="5" t="s">
        <v>1098</v>
      </c>
    </row>
    <row r="3274" spans="1:70" ht="15" hidden="1" customHeight="1" outlineLevel="1">
      <c r="A3274" t="s">
        <v>811</v>
      </c>
      <c r="B3274" t="s">
        <v>493</v>
      </c>
      <c r="BJ3274" t="s">
        <v>811</v>
      </c>
      <c r="BK3274" t="s">
        <v>493</v>
      </c>
      <c r="BN3274" s="112">
        <v>72</v>
      </c>
      <c r="BO3274" s="114">
        <v>21</v>
      </c>
      <c r="BP3274" s="118"/>
      <c r="BQ3274" s="118"/>
      <c r="BR3274" s="5" t="s">
        <v>1098</v>
      </c>
    </row>
    <row r="3275" spans="1:70" ht="15" hidden="1" customHeight="1" outlineLevel="1">
      <c r="A3275" t="s">
        <v>966</v>
      </c>
      <c r="B3275" t="s">
        <v>493</v>
      </c>
      <c r="BJ3275" t="s">
        <v>966</v>
      </c>
      <c r="BK3275" t="s">
        <v>493</v>
      </c>
      <c r="BN3275" s="112">
        <v>72</v>
      </c>
      <c r="BO3275" s="114">
        <v>23</v>
      </c>
      <c r="BP3275" s="118"/>
      <c r="BQ3275" s="118"/>
      <c r="BR3275" s="5" t="s">
        <v>1098</v>
      </c>
    </row>
    <row r="3276" spans="1:70" ht="15" hidden="1" customHeight="1" outlineLevel="1">
      <c r="A3276" t="s">
        <v>1413</v>
      </c>
      <c r="B3276" t="s">
        <v>493</v>
      </c>
      <c r="BJ3276" t="s">
        <v>1413</v>
      </c>
      <c r="BK3276" t="s">
        <v>493</v>
      </c>
      <c r="BN3276" s="112">
        <v>72</v>
      </c>
      <c r="BO3276" s="114">
        <v>25</v>
      </c>
      <c r="BP3276" s="118"/>
      <c r="BQ3276" s="118"/>
      <c r="BR3276" s="5" t="s">
        <v>1098</v>
      </c>
    </row>
    <row r="3277" spans="1:70" ht="15" hidden="1" customHeight="1" outlineLevel="1">
      <c r="A3277" t="s">
        <v>1676</v>
      </c>
      <c r="B3277" t="s">
        <v>493</v>
      </c>
      <c r="BJ3277" t="s">
        <v>1676</v>
      </c>
      <c r="BK3277" t="s">
        <v>493</v>
      </c>
      <c r="BN3277" s="112">
        <v>72</v>
      </c>
      <c r="BO3277" s="114">
        <v>27</v>
      </c>
      <c r="BP3277" s="118"/>
      <c r="BQ3277" s="118"/>
      <c r="BR3277" s="5" t="s">
        <v>1098</v>
      </c>
    </row>
    <row r="3278" spans="1:70" ht="15" hidden="1" customHeight="1" outlineLevel="1">
      <c r="A3278" t="s">
        <v>494</v>
      </c>
      <c r="B3278" t="s">
        <v>493</v>
      </c>
      <c r="BJ3278" t="s">
        <v>494</v>
      </c>
      <c r="BK3278" t="s">
        <v>493</v>
      </c>
      <c r="BN3278" s="112">
        <v>72</v>
      </c>
      <c r="BO3278" s="114">
        <v>29</v>
      </c>
      <c r="BP3278" s="118"/>
      <c r="BQ3278" s="118"/>
      <c r="BR3278" s="5" t="s">
        <v>1098</v>
      </c>
    </row>
    <row r="3279" spans="1:70" ht="15" hidden="1" customHeight="1" outlineLevel="1">
      <c r="A3279" t="s">
        <v>495</v>
      </c>
      <c r="B3279" t="s">
        <v>493</v>
      </c>
      <c r="BJ3279" t="s">
        <v>495</v>
      </c>
      <c r="BK3279" t="s">
        <v>493</v>
      </c>
      <c r="BN3279" s="112">
        <v>72</v>
      </c>
      <c r="BO3279" s="114">
        <v>31</v>
      </c>
      <c r="BP3279" s="118"/>
      <c r="BQ3279" s="118"/>
      <c r="BR3279" s="5" t="s">
        <v>1098</v>
      </c>
    </row>
    <row r="3280" spans="1:70" ht="15" hidden="1" customHeight="1" outlineLevel="1">
      <c r="A3280" t="s">
        <v>1490</v>
      </c>
      <c r="B3280" t="s">
        <v>493</v>
      </c>
      <c r="BJ3280" t="s">
        <v>1490</v>
      </c>
      <c r="BK3280" t="s">
        <v>493</v>
      </c>
      <c r="BN3280" s="112">
        <v>72</v>
      </c>
      <c r="BO3280" s="114">
        <v>33</v>
      </c>
      <c r="BP3280" s="118"/>
      <c r="BQ3280" s="118"/>
      <c r="BR3280" s="5" t="s">
        <v>1098</v>
      </c>
    </row>
    <row r="3281" spans="1:70" ht="15" hidden="1" customHeight="1" outlineLevel="1">
      <c r="A3281" t="s">
        <v>674</v>
      </c>
      <c r="B3281" t="s">
        <v>493</v>
      </c>
      <c r="BJ3281" t="s">
        <v>674</v>
      </c>
      <c r="BK3281" t="s">
        <v>493</v>
      </c>
      <c r="BN3281" s="112">
        <v>72</v>
      </c>
      <c r="BO3281" s="114">
        <v>35</v>
      </c>
      <c r="BP3281" s="118"/>
      <c r="BQ3281" s="118"/>
      <c r="BR3281" s="5" t="s">
        <v>1098</v>
      </c>
    </row>
    <row r="3282" spans="1:70" ht="15" hidden="1" customHeight="1" outlineLevel="1">
      <c r="A3282" t="s">
        <v>714</v>
      </c>
      <c r="B3282" t="s">
        <v>493</v>
      </c>
      <c r="BJ3282" t="s">
        <v>714</v>
      </c>
      <c r="BK3282" t="s">
        <v>493</v>
      </c>
      <c r="BN3282" s="112">
        <v>72</v>
      </c>
      <c r="BO3282" s="114">
        <v>37</v>
      </c>
      <c r="BP3282" s="118"/>
      <c r="BQ3282" s="118"/>
      <c r="BR3282" s="5" t="s">
        <v>1098</v>
      </c>
    </row>
    <row r="3283" spans="1:70" ht="15" hidden="1" customHeight="1" outlineLevel="1">
      <c r="A3283" t="s">
        <v>1201</v>
      </c>
      <c r="B3283" t="s">
        <v>493</v>
      </c>
      <c r="BJ3283" t="s">
        <v>1201</v>
      </c>
      <c r="BK3283" t="s">
        <v>493</v>
      </c>
      <c r="BN3283" s="112">
        <v>72</v>
      </c>
      <c r="BO3283" s="114">
        <v>39</v>
      </c>
      <c r="BP3283" s="118"/>
      <c r="BQ3283" s="118"/>
      <c r="BR3283" s="5" t="s">
        <v>1098</v>
      </c>
    </row>
    <row r="3284" spans="1:70" ht="15" hidden="1" customHeight="1" outlineLevel="1">
      <c r="A3284" t="s">
        <v>2406</v>
      </c>
      <c r="B3284" t="s">
        <v>493</v>
      </c>
      <c r="BJ3284" t="s">
        <v>2406</v>
      </c>
      <c r="BK3284" t="s">
        <v>493</v>
      </c>
      <c r="BN3284" s="112">
        <v>72</v>
      </c>
      <c r="BO3284" s="114">
        <v>41</v>
      </c>
      <c r="BP3284" s="118"/>
      <c r="BQ3284" s="118"/>
      <c r="BR3284" s="5" t="s">
        <v>1098</v>
      </c>
    </row>
    <row r="3285" spans="1:70" ht="15" hidden="1" customHeight="1" outlineLevel="1">
      <c r="A3285" t="s">
        <v>2407</v>
      </c>
      <c r="B3285" t="s">
        <v>493</v>
      </c>
      <c r="BJ3285" t="s">
        <v>2407</v>
      </c>
      <c r="BK3285" t="s">
        <v>493</v>
      </c>
      <c r="BN3285" s="112">
        <v>72</v>
      </c>
      <c r="BO3285" s="114">
        <v>43</v>
      </c>
      <c r="BP3285" s="118"/>
      <c r="BQ3285" s="118"/>
      <c r="BR3285" s="5" t="s">
        <v>1098</v>
      </c>
    </row>
    <row r="3286" spans="1:70" ht="15" hidden="1" customHeight="1" outlineLevel="1">
      <c r="A3286" t="s">
        <v>1214</v>
      </c>
      <c r="B3286" t="s">
        <v>493</v>
      </c>
      <c r="BJ3286" t="s">
        <v>1214</v>
      </c>
      <c r="BK3286" t="s">
        <v>493</v>
      </c>
      <c r="BN3286" s="112">
        <v>72</v>
      </c>
      <c r="BO3286" s="114">
        <v>45</v>
      </c>
      <c r="BP3286" s="118"/>
      <c r="BQ3286" s="118"/>
      <c r="BR3286" s="5" t="s">
        <v>1098</v>
      </c>
    </row>
    <row r="3287" spans="1:70" ht="15" hidden="1" customHeight="1" outlineLevel="1">
      <c r="A3287" t="s">
        <v>2579</v>
      </c>
      <c r="B3287" t="s">
        <v>493</v>
      </c>
      <c r="BJ3287" t="s">
        <v>2579</v>
      </c>
      <c r="BK3287" t="s">
        <v>493</v>
      </c>
      <c r="BN3287" s="112">
        <v>72</v>
      </c>
      <c r="BO3287" s="114">
        <v>47</v>
      </c>
      <c r="BP3287" s="118"/>
      <c r="BQ3287" s="118"/>
      <c r="BR3287" s="5" t="s">
        <v>1098</v>
      </c>
    </row>
    <row r="3288" spans="1:70" ht="15" hidden="1" customHeight="1" outlineLevel="1">
      <c r="A3288" t="s">
        <v>2913</v>
      </c>
      <c r="B3288" t="s">
        <v>493</v>
      </c>
      <c r="BJ3288" t="s">
        <v>2913</v>
      </c>
      <c r="BK3288" t="s">
        <v>493</v>
      </c>
      <c r="BN3288" s="112">
        <v>72</v>
      </c>
      <c r="BO3288" s="114">
        <v>49</v>
      </c>
      <c r="BP3288" s="118"/>
      <c r="BQ3288" s="118"/>
      <c r="BR3288" s="5" t="s">
        <v>1098</v>
      </c>
    </row>
    <row r="3289" spans="1:70" ht="15" hidden="1" customHeight="1" outlineLevel="1">
      <c r="A3289" t="s">
        <v>3060</v>
      </c>
      <c r="B3289" t="s">
        <v>493</v>
      </c>
      <c r="BJ3289" t="s">
        <v>3060</v>
      </c>
      <c r="BK3289" t="s">
        <v>493</v>
      </c>
      <c r="BN3289" s="112">
        <v>72</v>
      </c>
      <c r="BO3289" s="114">
        <v>51</v>
      </c>
      <c r="BP3289" s="118"/>
      <c r="BQ3289" s="118"/>
      <c r="BR3289" s="5" t="s">
        <v>1098</v>
      </c>
    </row>
    <row r="3290" spans="1:70" ht="15" hidden="1" customHeight="1" outlineLevel="1">
      <c r="A3290" t="s">
        <v>65</v>
      </c>
      <c r="B3290" t="s">
        <v>493</v>
      </c>
      <c r="BJ3290" t="s">
        <v>65</v>
      </c>
      <c r="BK3290" t="s">
        <v>493</v>
      </c>
      <c r="BN3290" s="112">
        <v>72</v>
      </c>
      <c r="BO3290" s="114">
        <v>53</v>
      </c>
      <c r="BP3290" s="118"/>
      <c r="BQ3290" s="118"/>
      <c r="BR3290" s="5" t="s">
        <v>1098</v>
      </c>
    </row>
    <row r="3291" spans="1:70" ht="15" hidden="1" customHeight="1" outlineLevel="1">
      <c r="A3291" t="s">
        <v>1532</v>
      </c>
      <c r="B3291" t="s">
        <v>493</v>
      </c>
      <c r="BJ3291" t="s">
        <v>1532</v>
      </c>
      <c r="BK3291" t="s">
        <v>493</v>
      </c>
      <c r="BN3291" s="112">
        <v>72</v>
      </c>
      <c r="BO3291" s="114">
        <v>54</v>
      </c>
      <c r="BP3291" s="118"/>
      <c r="BQ3291" s="118"/>
      <c r="BR3291" s="5" t="s">
        <v>1098</v>
      </c>
    </row>
    <row r="3292" spans="1:70" ht="15" hidden="1" customHeight="1" outlineLevel="1">
      <c r="A3292" t="s">
        <v>756</v>
      </c>
      <c r="B3292" t="s">
        <v>493</v>
      </c>
      <c r="BJ3292" t="s">
        <v>756</v>
      </c>
      <c r="BK3292" t="s">
        <v>493</v>
      </c>
      <c r="BN3292" s="112">
        <v>72</v>
      </c>
      <c r="BO3292" s="114">
        <v>55</v>
      </c>
      <c r="BP3292" s="118"/>
      <c r="BQ3292" s="118"/>
      <c r="BR3292" s="5" t="s">
        <v>1098</v>
      </c>
    </row>
    <row r="3293" spans="1:70" ht="15" hidden="1" customHeight="1" outlineLevel="1">
      <c r="A3293" t="s">
        <v>210</v>
      </c>
      <c r="B3293" t="s">
        <v>493</v>
      </c>
      <c r="BJ3293" t="s">
        <v>210</v>
      </c>
      <c r="BK3293" t="s">
        <v>493</v>
      </c>
      <c r="BN3293" s="112">
        <v>72</v>
      </c>
      <c r="BO3293" s="114">
        <v>57</v>
      </c>
      <c r="BP3293" s="118"/>
      <c r="BQ3293" s="118"/>
      <c r="BR3293" s="5" t="s">
        <v>1098</v>
      </c>
    </row>
    <row r="3294" spans="1:70" ht="15" hidden="1" customHeight="1" outlineLevel="1">
      <c r="A3294" t="s">
        <v>2241</v>
      </c>
      <c r="B3294" t="s">
        <v>493</v>
      </c>
      <c r="BJ3294" t="s">
        <v>2241</v>
      </c>
      <c r="BK3294" t="s">
        <v>493</v>
      </c>
      <c r="BN3294" s="112">
        <v>72</v>
      </c>
      <c r="BO3294" s="114">
        <v>59</v>
      </c>
      <c r="BP3294" s="118"/>
      <c r="BQ3294" s="118"/>
      <c r="BR3294" s="5" t="s">
        <v>1098</v>
      </c>
    </row>
    <row r="3295" spans="1:70" ht="15" hidden="1" customHeight="1" outlineLevel="1">
      <c r="A3295" t="s">
        <v>1958</v>
      </c>
      <c r="B3295" t="s">
        <v>493</v>
      </c>
      <c r="BJ3295" t="s">
        <v>1958</v>
      </c>
      <c r="BK3295" t="s">
        <v>493</v>
      </c>
      <c r="BN3295" s="112">
        <v>72</v>
      </c>
      <c r="BO3295" s="114">
        <v>61</v>
      </c>
      <c r="BP3295" s="118"/>
      <c r="BQ3295" s="118"/>
      <c r="BR3295" s="5" t="s">
        <v>1098</v>
      </c>
    </row>
    <row r="3296" spans="1:70" ht="15" hidden="1" customHeight="1" outlineLevel="1">
      <c r="A3296" t="s">
        <v>2470</v>
      </c>
      <c r="B3296" t="s">
        <v>493</v>
      </c>
      <c r="BJ3296" t="s">
        <v>2470</v>
      </c>
      <c r="BK3296" t="s">
        <v>493</v>
      </c>
      <c r="BN3296" s="112">
        <v>72</v>
      </c>
      <c r="BO3296" s="114">
        <v>63</v>
      </c>
      <c r="BP3296" s="118"/>
      <c r="BQ3296" s="118"/>
      <c r="BR3296" s="5" t="s">
        <v>1098</v>
      </c>
    </row>
    <row r="3297" spans="1:70" ht="15" hidden="1" customHeight="1" outlineLevel="1">
      <c r="A3297" t="s">
        <v>2232</v>
      </c>
      <c r="B3297" t="s">
        <v>493</v>
      </c>
      <c r="BJ3297" t="s">
        <v>2232</v>
      </c>
      <c r="BK3297" t="s">
        <v>493</v>
      </c>
      <c r="BN3297" s="112">
        <v>72</v>
      </c>
      <c r="BO3297" s="114">
        <v>65</v>
      </c>
      <c r="BP3297" s="118"/>
      <c r="BQ3297" s="118"/>
      <c r="BR3297" s="5" t="s">
        <v>1098</v>
      </c>
    </row>
    <row r="3298" spans="1:70" ht="15" hidden="1" customHeight="1" outlineLevel="1">
      <c r="A3298" t="s">
        <v>1751</v>
      </c>
      <c r="B3298" t="s">
        <v>493</v>
      </c>
      <c r="BJ3298" t="s">
        <v>1751</v>
      </c>
      <c r="BK3298" t="s">
        <v>493</v>
      </c>
      <c r="BN3298" s="112">
        <v>72</v>
      </c>
      <c r="BO3298" s="114">
        <v>67</v>
      </c>
      <c r="BP3298" s="118"/>
      <c r="BQ3298" s="118"/>
      <c r="BR3298" s="5" t="s">
        <v>1098</v>
      </c>
    </row>
    <row r="3299" spans="1:70" ht="15" hidden="1" customHeight="1" outlineLevel="1">
      <c r="A3299" t="s">
        <v>403</v>
      </c>
      <c r="B3299" t="s">
        <v>493</v>
      </c>
      <c r="BJ3299" t="s">
        <v>403</v>
      </c>
      <c r="BK3299" t="s">
        <v>493</v>
      </c>
      <c r="BN3299" s="112">
        <v>72</v>
      </c>
      <c r="BO3299" s="114">
        <v>69</v>
      </c>
      <c r="BP3299" s="118"/>
      <c r="BQ3299" s="118"/>
      <c r="BR3299" s="5" t="s">
        <v>1098</v>
      </c>
    </row>
    <row r="3300" spans="1:70" ht="15" hidden="1" customHeight="1" outlineLevel="1">
      <c r="A3300" t="s">
        <v>2439</v>
      </c>
      <c r="B3300" t="s">
        <v>493</v>
      </c>
      <c r="BJ3300" t="s">
        <v>2439</v>
      </c>
      <c r="BK3300" t="s">
        <v>493</v>
      </c>
      <c r="BN3300" s="112">
        <v>72</v>
      </c>
      <c r="BO3300" s="114">
        <v>71</v>
      </c>
      <c r="BP3300" s="118"/>
      <c r="BQ3300" s="118"/>
      <c r="BR3300" s="5" t="s">
        <v>1098</v>
      </c>
    </row>
    <row r="3301" spans="1:70" ht="15" hidden="1" customHeight="1" outlineLevel="1">
      <c r="A3301" t="s">
        <v>2427</v>
      </c>
      <c r="B3301" t="s">
        <v>493</v>
      </c>
      <c r="BJ3301" t="s">
        <v>2427</v>
      </c>
      <c r="BK3301" t="s">
        <v>493</v>
      </c>
      <c r="BN3301" s="112">
        <v>72</v>
      </c>
      <c r="BO3301" s="114">
        <v>73</v>
      </c>
      <c r="BP3301" s="118"/>
      <c r="BQ3301" s="118"/>
      <c r="BR3301" s="5" t="s">
        <v>1098</v>
      </c>
    </row>
    <row r="3302" spans="1:70" ht="15" hidden="1" customHeight="1" outlineLevel="1">
      <c r="A3302" t="s">
        <v>1402</v>
      </c>
      <c r="B3302" t="s">
        <v>493</v>
      </c>
      <c r="BJ3302" t="s">
        <v>1402</v>
      </c>
      <c r="BK3302" t="s">
        <v>493</v>
      </c>
      <c r="BN3302" s="112">
        <v>72</v>
      </c>
      <c r="BO3302" s="114">
        <v>75</v>
      </c>
      <c r="BP3302" s="118"/>
      <c r="BQ3302" s="118"/>
      <c r="BR3302" s="5" t="s">
        <v>1098</v>
      </c>
    </row>
    <row r="3303" spans="1:70" ht="15" hidden="1" customHeight="1" outlineLevel="1">
      <c r="A3303" t="s">
        <v>1573</v>
      </c>
      <c r="B3303" t="s">
        <v>493</v>
      </c>
      <c r="BJ3303" t="s">
        <v>1573</v>
      </c>
      <c r="BK3303" t="s">
        <v>493</v>
      </c>
      <c r="BN3303" s="112">
        <v>72</v>
      </c>
      <c r="BO3303" s="114">
        <v>77</v>
      </c>
      <c r="BP3303" s="118"/>
      <c r="BQ3303" s="118"/>
      <c r="BR3303" s="5" t="s">
        <v>1098</v>
      </c>
    </row>
    <row r="3304" spans="1:70" ht="15" hidden="1" customHeight="1" outlineLevel="1">
      <c r="A3304" t="s">
        <v>715</v>
      </c>
      <c r="B3304" t="s">
        <v>493</v>
      </c>
      <c r="BJ3304" t="s">
        <v>715</v>
      </c>
      <c r="BK3304" t="s">
        <v>493</v>
      </c>
      <c r="BN3304" s="112">
        <v>72</v>
      </c>
      <c r="BO3304" s="114">
        <v>79</v>
      </c>
      <c r="BP3304" s="118"/>
      <c r="BQ3304" s="118"/>
      <c r="BR3304" s="5" t="s">
        <v>1098</v>
      </c>
    </row>
    <row r="3305" spans="1:70" ht="15" hidden="1" customHeight="1" outlineLevel="1">
      <c r="A3305" t="s">
        <v>728</v>
      </c>
      <c r="B3305" t="s">
        <v>493</v>
      </c>
      <c r="BJ3305" t="s">
        <v>728</v>
      </c>
      <c r="BK3305" t="s">
        <v>493</v>
      </c>
      <c r="BN3305" s="112">
        <v>72</v>
      </c>
      <c r="BO3305" s="114">
        <v>81</v>
      </c>
      <c r="BP3305" s="118"/>
      <c r="BQ3305" s="118"/>
      <c r="BR3305" s="5" t="s">
        <v>1098</v>
      </c>
    </row>
    <row r="3306" spans="1:70" ht="15" hidden="1" customHeight="1" outlineLevel="1">
      <c r="A3306" t="s">
        <v>2081</v>
      </c>
      <c r="B3306" t="s">
        <v>493</v>
      </c>
      <c r="BJ3306" t="s">
        <v>2081</v>
      </c>
      <c r="BK3306" t="s">
        <v>493</v>
      </c>
      <c r="BN3306" s="112">
        <v>72</v>
      </c>
      <c r="BO3306" s="114">
        <v>83</v>
      </c>
      <c r="BP3306" s="118"/>
      <c r="BQ3306" s="118"/>
      <c r="BR3306" s="5" t="s">
        <v>1098</v>
      </c>
    </row>
    <row r="3307" spans="1:70" ht="15" hidden="1" customHeight="1" outlineLevel="1">
      <c r="A3307" t="s">
        <v>2227</v>
      </c>
      <c r="B3307" t="s">
        <v>493</v>
      </c>
      <c r="BJ3307" t="s">
        <v>2227</v>
      </c>
      <c r="BK3307" t="s">
        <v>493</v>
      </c>
      <c r="BN3307" s="112">
        <v>72</v>
      </c>
      <c r="BO3307" s="114">
        <v>85</v>
      </c>
      <c r="BP3307" s="118"/>
      <c r="BQ3307" s="118"/>
      <c r="BR3307" s="5" t="s">
        <v>1098</v>
      </c>
    </row>
    <row r="3308" spans="1:70" ht="15" hidden="1" customHeight="1" outlineLevel="1">
      <c r="A3308" t="s">
        <v>274</v>
      </c>
      <c r="B3308" t="s">
        <v>493</v>
      </c>
      <c r="BJ3308" t="s">
        <v>274</v>
      </c>
      <c r="BK3308" t="s">
        <v>493</v>
      </c>
      <c r="BN3308" s="112">
        <v>72</v>
      </c>
      <c r="BO3308" s="114">
        <v>87</v>
      </c>
      <c r="BP3308" s="118"/>
      <c r="BQ3308" s="118"/>
      <c r="BR3308" s="5" t="s">
        <v>1098</v>
      </c>
    </row>
    <row r="3309" spans="1:70" ht="15" hidden="1" customHeight="1" outlineLevel="1">
      <c r="A3309" t="s">
        <v>1796</v>
      </c>
      <c r="B3309" t="s">
        <v>493</v>
      </c>
      <c r="BJ3309" t="s">
        <v>1796</v>
      </c>
      <c r="BK3309" t="s">
        <v>493</v>
      </c>
      <c r="BN3309" s="112">
        <v>72</v>
      </c>
      <c r="BO3309" s="114">
        <v>89</v>
      </c>
      <c r="BP3309" s="118"/>
      <c r="BQ3309" s="118"/>
      <c r="BR3309" s="5" t="s">
        <v>1098</v>
      </c>
    </row>
    <row r="3310" spans="1:70" ht="15" hidden="1" customHeight="1" outlineLevel="1">
      <c r="A3310" t="s">
        <v>842</v>
      </c>
      <c r="B3310" t="s">
        <v>493</v>
      </c>
      <c r="BJ3310" t="s">
        <v>842</v>
      </c>
      <c r="BK3310" t="s">
        <v>493</v>
      </c>
      <c r="BN3310" s="112">
        <v>72</v>
      </c>
      <c r="BO3310" s="114">
        <v>91</v>
      </c>
      <c r="BP3310" s="118"/>
      <c r="BQ3310" s="118"/>
      <c r="BR3310" s="5" t="s">
        <v>1098</v>
      </c>
    </row>
    <row r="3311" spans="1:70" ht="15" hidden="1" customHeight="1" outlineLevel="1">
      <c r="A3311" t="s">
        <v>1366</v>
      </c>
      <c r="B3311" t="s">
        <v>493</v>
      </c>
      <c r="BJ3311" t="s">
        <v>1366</v>
      </c>
      <c r="BK3311" t="s">
        <v>493</v>
      </c>
      <c r="BN3311" s="112">
        <v>72</v>
      </c>
      <c r="BO3311" s="114">
        <v>93</v>
      </c>
      <c r="BP3311" s="118"/>
      <c r="BQ3311" s="118"/>
      <c r="BR3311" s="5" t="s">
        <v>1098</v>
      </c>
    </row>
    <row r="3312" spans="1:70" ht="15" hidden="1" customHeight="1" outlineLevel="1">
      <c r="A3312" t="s">
        <v>1414</v>
      </c>
      <c r="B3312" t="s">
        <v>493</v>
      </c>
      <c r="BJ3312" t="s">
        <v>1414</v>
      </c>
      <c r="BK3312" t="s">
        <v>493</v>
      </c>
      <c r="BN3312" s="112">
        <v>72</v>
      </c>
      <c r="BO3312" s="114">
        <v>95</v>
      </c>
      <c r="BP3312" s="118"/>
      <c r="BQ3312" s="118"/>
      <c r="BR3312" s="5" t="s">
        <v>1098</v>
      </c>
    </row>
    <row r="3313" spans="1:70" ht="15" hidden="1" customHeight="1" outlineLevel="1">
      <c r="A3313" t="s">
        <v>2392</v>
      </c>
      <c r="B3313" t="s">
        <v>493</v>
      </c>
      <c r="BJ3313" t="s">
        <v>2392</v>
      </c>
      <c r="BK3313" t="s">
        <v>493</v>
      </c>
      <c r="BN3313" s="112">
        <v>72</v>
      </c>
      <c r="BO3313" s="114">
        <v>97</v>
      </c>
      <c r="BP3313" s="118"/>
      <c r="BQ3313" s="118"/>
      <c r="BR3313" s="5" t="s">
        <v>1098</v>
      </c>
    </row>
    <row r="3314" spans="1:70" ht="15" hidden="1" customHeight="1" outlineLevel="1">
      <c r="A3314" t="s">
        <v>2393</v>
      </c>
      <c r="B3314" t="s">
        <v>493</v>
      </c>
      <c r="BJ3314" t="s">
        <v>2393</v>
      </c>
      <c r="BK3314" t="s">
        <v>493</v>
      </c>
      <c r="BN3314" s="112">
        <v>72</v>
      </c>
      <c r="BO3314" s="114">
        <v>99</v>
      </c>
      <c r="BP3314" s="118"/>
      <c r="BQ3314" s="118"/>
      <c r="BR3314" s="5" t="s">
        <v>1098</v>
      </c>
    </row>
    <row r="3315" spans="1:70" ht="15" hidden="1" customHeight="1" outlineLevel="1">
      <c r="A3315" t="s">
        <v>410</v>
      </c>
      <c r="B3315" t="s">
        <v>493</v>
      </c>
      <c r="BJ3315" t="s">
        <v>410</v>
      </c>
      <c r="BK3315" t="s">
        <v>493</v>
      </c>
      <c r="BN3315" s="112">
        <v>72</v>
      </c>
      <c r="BO3315" s="114">
        <v>101</v>
      </c>
      <c r="BP3315" s="118"/>
      <c r="BQ3315" s="118"/>
      <c r="BR3315" s="5" t="s">
        <v>1098</v>
      </c>
    </row>
    <row r="3316" spans="1:70" ht="15" hidden="1" customHeight="1" outlineLevel="1">
      <c r="A3316" t="s">
        <v>1675</v>
      </c>
      <c r="B3316" t="s">
        <v>493</v>
      </c>
      <c r="BJ3316" t="s">
        <v>1675</v>
      </c>
      <c r="BK3316" t="s">
        <v>493</v>
      </c>
      <c r="BN3316" s="112">
        <v>72</v>
      </c>
      <c r="BO3316" s="114">
        <v>103</v>
      </c>
      <c r="BP3316" s="118"/>
      <c r="BQ3316" s="118"/>
      <c r="BR3316" s="5" t="s">
        <v>1098</v>
      </c>
    </row>
    <row r="3317" spans="1:70" ht="15" hidden="1" customHeight="1" outlineLevel="1">
      <c r="A3317" t="s">
        <v>282</v>
      </c>
      <c r="B3317" t="s">
        <v>493</v>
      </c>
      <c r="BJ3317" t="s">
        <v>282</v>
      </c>
      <c r="BK3317" t="s">
        <v>493</v>
      </c>
      <c r="BN3317" s="112">
        <v>72</v>
      </c>
      <c r="BO3317" s="114">
        <v>105</v>
      </c>
      <c r="BP3317" s="118"/>
      <c r="BQ3317" s="118"/>
      <c r="BR3317" s="5" t="s">
        <v>1098</v>
      </c>
    </row>
    <row r="3318" spans="1:70" ht="15" hidden="1" customHeight="1" outlineLevel="1">
      <c r="A3318" t="s">
        <v>761</v>
      </c>
      <c r="B3318" t="s">
        <v>493</v>
      </c>
      <c r="BJ3318" t="s">
        <v>761</v>
      </c>
      <c r="BK3318" t="s">
        <v>493</v>
      </c>
      <c r="BN3318" s="112">
        <v>72</v>
      </c>
      <c r="BO3318" s="114">
        <v>107</v>
      </c>
      <c r="BP3318" s="118"/>
      <c r="BQ3318" s="118"/>
      <c r="BR3318" s="5" t="s">
        <v>1098</v>
      </c>
    </row>
    <row r="3319" spans="1:70" ht="15" hidden="1" customHeight="1" outlineLevel="1">
      <c r="A3319" t="s">
        <v>1668</v>
      </c>
      <c r="B3319" t="s">
        <v>493</v>
      </c>
      <c r="BJ3319" t="s">
        <v>1668</v>
      </c>
      <c r="BK3319" t="s">
        <v>493</v>
      </c>
      <c r="BN3319" s="112">
        <v>72</v>
      </c>
      <c r="BO3319" s="114">
        <v>109</v>
      </c>
      <c r="BP3319" s="118"/>
      <c r="BQ3319" s="118"/>
      <c r="BR3319" s="5" t="s">
        <v>1098</v>
      </c>
    </row>
    <row r="3320" spans="1:70" ht="15" hidden="1" customHeight="1" outlineLevel="1">
      <c r="A3320" t="s">
        <v>985</v>
      </c>
      <c r="B3320" t="s">
        <v>493</v>
      </c>
      <c r="BJ3320" t="s">
        <v>985</v>
      </c>
      <c r="BK3320" t="s">
        <v>493</v>
      </c>
      <c r="BN3320" s="112">
        <v>72</v>
      </c>
      <c r="BO3320" s="114">
        <v>111</v>
      </c>
      <c r="BP3320" s="118"/>
      <c r="BQ3320" s="118"/>
      <c r="BR3320" s="5" t="s">
        <v>1098</v>
      </c>
    </row>
    <row r="3321" spans="1:70" ht="15" hidden="1" customHeight="1" outlineLevel="1">
      <c r="A3321" t="s">
        <v>465</v>
      </c>
      <c r="B3321" t="s">
        <v>493</v>
      </c>
      <c r="BJ3321" t="s">
        <v>465</v>
      </c>
      <c r="BK3321" t="s">
        <v>493</v>
      </c>
      <c r="BN3321" s="112">
        <v>72</v>
      </c>
      <c r="BO3321" s="114">
        <v>113</v>
      </c>
      <c r="BP3321" s="118"/>
      <c r="BQ3321" s="118"/>
      <c r="BR3321" s="5" t="s">
        <v>1098</v>
      </c>
    </row>
    <row r="3322" spans="1:70" ht="15" hidden="1" customHeight="1" outlineLevel="1">
      <c r="A3322" t="s">
        <v>831</v>
      </c>
      <c r="B3322" t="s">
        <v>493</v>
      </c>
      <c r="BJ3322" t="s">
        <v>831</v>
      </c>
      <c r="BK3322" t="s">
        <v>493</v>
      </c>
      <c r="BN3322" s="112">
        <v>72</v>
      </c>
      <c r="BO3322" s="114">
        <v>115</v>
      </c>
      <c r="BP3322" s="118"/>
      <c r="BQ3322" s="118"/>
      <c r="BR3322" s="5" t="s">
        <v>1098</v>
      </c>
    </row>
    <row r="3323" spans="1:70" ht="15" hidden="1" customHeight="1" outlineLevel="1">
      <c r="A3323" t="s">
        <v>832</v>
      </c>
      <c r="B3323" t="s">
        <v>493</v>
      </c>
      <c r="BJ3323" t="s">
        <v>832</v>
      </c>
      <c r="BK3323" t="s">
        <v>493</v>
      </c>
      <c r="BN3323" s="112">
        <v>72</v>
      </c>
      <c r="BO3323" s="114">
        <v>117</v>
      </c>
      <c r="BP3323" s="118"/>
      <c r="BQ3323" s="118"/>
      <c r="BR3323" s="5" t="s">
        <v>1098</v>
      </c>
    </row>
    <row r="3324" spans="1:70" ht="15" hidden="1" customHeight="1" outlineLevel="1">
      <c r="A3324" t="s">
        <v>1914</v>
      </c>
      <c r="B3324" t="s">
        <v>493</v>
      </c>
      <c r="BJ3324" t="s">
        <v>1914</v>
      </c>
      <c r="BK3324" t="s">
        <v>493</v>
      </c>
      <c r="BN3324" s="112">
        <v>72</v>
      </c>
      <c r="BO3324" s="114">
        <v>119</v>
      </c>
      <c r="BP3324" s="118"/>
      <c r="BQ3324" s="118"/>
      <c r="BR3324" s="5" t="s">
        <v>1098</v>
      </c>
    </row>
    <row r="3325" spans="1:70" ht="15" hidden="1" customHeight="1" outlineLevel="1">
      <c r="A3325" t="s">
        <v>563</v>
      </c>
      <c r="B3325" t="s">
        <v>493</v>
      </c>
      <c r="BJ3325" t="s">
        <v>563</v>
      </c>
      <c r="BK3325" t="s">
        <v>493</v>
      </c>
      <c r="BN3325" s="112">
        <v>72</v>
      </c>
      <c r="BO3325" s="114">
        <v>121</v>
      </c>
      <c r="BP3325" s="118"/>
      <c r="BQ3325" s="118"/>
      <c r="BR3325" s="5" t="s">
        <v>1098</v>
      </c>
    </row>
    <row r="3326" spans="1:70" ht="15" hidden="1" customHeight="1" outlineLevel="1">
      <c r="A3326" t="s">
        <v>2010</v>
      </c>
      <c r="B3326" t="s">
        <v>493</v>
      </c>
      <c r="BJ3326" t="s">
        <v>2010</v>
      </c>
      <c r="BK3326" t="s">
        <v>493</v>
      </c>
      <c r="BN3326" s="112">
        <v>72</v>
      </c>
      <c r="BO3326" s="114">
        <v>123</v>
      </c>
      <c r="BP3326" s="118"/>
      <c r="BQ3326" s="118"/>
      <c r="BR3326" s="5" t="s">
        <v>1098</v>
      </c>
    </row>
    <row r="3327" spans="1:70" ht="15" hidden="1" customHeight="1" outlineLevel="1">
      <c r="A3327" t="s">
        <v>712</v>
      </c>
      <c r="B3327" t="s">
        <v>493</v>
      </c>
      <c r="BJ3327" t="s">
        <v>712</v>
      </c>
      <c r="BK3327" t="s">
        <v>493</v>
      </c>
      <c r="BN3327" s="112">
        <v>72</v>
      </c>
      <c r="BO3327" s="114">
        <v>125</v>
      </c>
      <c r="BP3327" s="118"/>
      <c r="BQ3327" s="118"/>
      <c r="BR3327" s="5" t="s">
        <v>1098</v>
      </c>
    </row>
    <row r="3328" spans="1:70" ht="15" hidden="1" customHeight="1" outlineLevel="1">
      <c r="A3328" t="s">
        <v>2516</v>
      </c>
      <c r="B3328" t="s">
        <v>493</v>
      </c>
      <c r="BJ3328" t="s">
        <v>2516</v>
      </c>
      <c r="BK3328" t="s">
        <v>493</v>
      </c>
      <c r="BN3328" s="112">
        <v>72</v>
      </c>
      <c r="BO3328" s="114">
        <v>127</v>
      </c>
      <c r="BP3328" s="118"/>
      <c r="BQ3328" s="118"/>
      <c r="BR3328" s="5" t="s">
        <v>1098</v>
      </c>
    </row>
    <row r="3329" spans="1:70" ht="15" hidden="1" customHeight="1" outlineLevel="1">
      <c r="A3329" t="s">
        <v>1589</v>
      </c>
      <c r="B3329" t="s">
        <v>493</v>
      </c>
      <c r="BJ3329" t="s">
        <v>1589</v>
      </c>
      <c r="BK3329" t="s">
        <v>493</v>
      </c>
      <c r="BN3329" s="112">
        <v>72</v>
      </c>
      <c r="BO3329" s="114">
        <v>129</v>
      </c>
      <c r="BP3329" s="118"/>
      <c r="BQ3329" s="118"/>
      <c r="BR3329" s="5" t="s">
        <v>1098</v>
      </c>
    </row>
    <row r="3330" spans="1:70" ht="15" hidden="1" customHeight="1" outlineLevel="1">
      <c r="A3330" t="s">
        <v>873</v>
      </c>
      <c r="B3330" t="s">
        <v>493</v>
      </c>
      <c r="BJ3330" t="s">
        <v>873</v>
      </c>
      <c r="BK3330" t="s">
        <v>493</v>
      </c>
      <c r="BN3330" s="112">
        <v>72</v>
      </c>
      <c r="BO3330" s="114">
        <v>131</v>
      </c>
      <c r="BP3330" s="118"/>
      <c r="BQ3330" s="118"/>
      <c r="BR3330" s="5" t="s">
        <v>1098</v>
      </c>
    </row>
    <row r="3331" spans="1:70" ht="15" hidden="1" customHeight="1" outlineLevel="1">
      <c r="A3331" t="s">
        <v>882</v>
      </c>
      <c r="B3331" t="s">
        <v>493</v>
      </c>
      <c r="BJ3331" t="s">
        <v>882</v>
      </c>
      <c r="BK3331" t="s">
        <v>493</v>
      </c>
      <c r="BN3331" s="112">
        <v>72</v>
      </c>
      <c r="BO3331" s="114">
        <v>133</v>
      </c>
      <c r="BP3331" s="118"/>
      <c r="BQ3331" s="118"/>
      <c r="BR3331" s="5" t="s">
        <v>1098</v>
      </c>
    </row>
    <row r="3332" spans="1:70" ht="15" hidden="1" customHeight="1" outlineLevel="1">
      <c r="A3332" t="s">
        <v>343</v>
      </c>
      <c r="B3332" t="s">
        <v>493</v>
      </c>
      <c r="BJ3332" t="s">
        <v>343</v>
      </c>
      <c r="BK3332" t="s">
        <v>493</v>
      </c>
      <c r="BN3332" s="112">
        <v>72</v>
      </c>
      <c r="BO3332" s="114">
        <v>135</v>
      </c>
      <c r="BP3332" s="118"/>
      <c r="BQ3332" s="118"/>
      <c r="BR3332" s="5" t="s">
        <v>1098</v>
      </c>
    </row>
    <row r="3333" spans="1:70" ht="15" hidden="1" customHeight="1" outlineLevel="1">
      <c r="A3333" t="s">
        <v>156</v>
      </c>
      <c r="B3333" t="s">
        <v>493</v>
      </c>
      <c r="BJ3333" t="s">
        <v>156</v>
      </c>
      <c r="BK3333" t="s">
        <v>493</v>
      </c>
      <c r="BN3333" s="112">
        <v>72</v>
      </c>
      <c r="BO3333" s="114">
        <v>137</v>
      </c>
      <c r="BP3333" s="118"/>
      <c r="BQ3333" s="118"/>
      <c r="BR3333" s="5" t="s">
        <v>1098</v>
      </c>
    </row>
    <row r="3334" spans="1:70" ht="15" hidden="1" customHeight="1" outlineLevel="1">
      <c r="A3334" t="s">
        <v>27</v>
      </c>
      <c r="B3334" t="s">
        <v>493</v>
      </c>
      <c r="BJ3334" t="s">
        <v>27</v>
      </c>
      <c r="BK3334" t="s">
        <v>493</v>
      </c>
      <c r="BN3334" s="112">
        <v>72</v>
      </c>
      <c r="BO3334" s="114">
        <v>139</v>
      </c>
      <c r="BP3334" s="118"/>
      <c r="BQ3334" s="118"/>
      <c r="BR3334" s="5" t="s">
        <v>1098</v>
      </c>
    </row>
    <row r="3335" spans="1:70" ht="15" hidden="1" customHeight="1" outlineLevel="1">
      <c r="A3335" t="s">
        <v>28</v>
      </c>
      <c r="B3335" t="s">
        <v>493</v>
      </c>
      <c r="BJ3335" t="s">
        <v>28</v>
      </c>
      <c r="BK3335" t="s">
        <v>493</v>
      </c>
      <c r="BN3335" s="112">
        <v>72</v>
      </c>
      <c r="BO3335" s="114">
        <v>141</v>
      </c>
      <c r="BP3335" s="118"/>
      <c r="BQ3335" s="118"/>
      <c r="BR3335" s="5" t="s">
        <v>1098</v>
      </c>
    </row>
    <row r="3336" spans="1:70" ht="15" hidden="1" customHeight="1" outlineLevel="1">
      <c r="A3336" t="s">
        <v>31</v>
      </c>
      <c r="B3336" t="s">
        <v>493</v>
      </c>
      <c r="BJ3336" t="s">
        <v>31</v>
      </c>
      <c r="BK3336" t="s">
        <v>493</v>
      </c>
      <c r="BN3336" s="112">
        <v>72</v>
      </c>
      <c r="BO3336" s="114">
        <v>143</v>
      </c>
      <c r="BP3336" s="118"/>
      <c r="BQ3336" s="118"/>
      <c r="BR3336" s="5" t="s">
        <v>1098</v>
      </c>
    </row>
    <row r="3337" spans="1:70" ht="15" hidden="1" customHeight="1" outlineLevel="1">
      <c r="A3337" t="s">
        <v>72</v>
      </c>
      <c r="B3337" t="s">
        <v>493</v>
      </c>
      <c r="BJ3337" t="s">
        <v>72</v>
      </c>
      <c r="BK3337" t="s">
        <v>493</v>
      </c>
      <c r="BN3337" s="112">
        <v>72</v>
      </c>
      <c r="BO3337" s="114">
        <v>145</v>
      </c>
      <c r="BP3337" s="118"/>
      <c r="BQ3337" s="118"/>
      <c r="BR3337" s="5" t="s">
        <v>1098</v>
      </c>
    </row>
    <row r="3338" spans="1:70" ht="15" hidden="1" customHeight="1" outlineLevel="1">
      <c r="A3338" t="s">
        <v>1572</v>
      </c>
      <c r="B3338" t="s">
        <v>493</v>
      </c>
      <c r="BJ3338" t="s">
        <v>1572</v>
      </c>
      <c r="BK3338" t="s">
        <v>493</v>
      </c>
      <c r="BN3338" s="112">
        <v>72</v>
      </c>
      <c r="BO3338" s="114">
        <v>147</v>
      </c>
      <c r="BP3338" s="118"/>
      <c r="BQ3338" s="118"/>
      <c r="BR3338" s="5" t="s">
        <v>1098</v>
      </c>
    </row>
    <row r="3339" spans="1:70" ht="15" hidden="1" customHeight="1" outlineLevel="1">
      <c r="A3339" t="s">
        <v>428</v>
      </c>
      <c r="B3339" t="s">
        <v>493</v>
      </c>
      <c r="BJ3339" t="s">
        <v>428</v>
      </c>
      <c r="BK3339" t="s">
        <v>493</v>
      </c>
      <c r="BN3339" s="112">
        <v>72</v>
      </c>
      <c r="BO3339" s="114">
        <v>149</v>
      </c>
      <c r="BP3339" s="118"/>
      <c r="BQ3339" s="118"/>
      <c r="BR3339" s="5" t="s">
        <v>1098</v>
      </c>
    </row>
    <row r="3340" spans="1:70" ht="15" hidden="1" customHeight="1" outlineLevel="1">
      <c r="A3340" t="s">
        <v>796</v>
      </c>
      <c r="B3340" t="s">
        <v>493</v>
      </c>
      <c r="BJ3340" t="s">
        <v>796</v>
      </c>
      <c r="BK3340" t="s">
        <v>493</v>
      </c>
      <c r="BN3340" s="112">
        <v>72</v>
      </c>
      <c r="BO3340" s="114">
        <v>151</v>
      </c>
      <c r="BP3340" s="118"/>
      <c r="BQ3340" s="118"/>
      <c r="BR3340" s="5" t="s">
        <v>1098</v>
      </c>
    </row>
    <row r="3341" spans="1:70" ht="15" hidden="1" customHeight="1" outlineLevel="1">
      <c r="A3341" t="s">
        <v>596</v>
      </c>
      <c r="B3341" t="s">
        <v>493</v>
      </c>
      <c r="BJ3341" t="s">
        <v>596</v>
      </c>
      <c r="BK3341" t="s">
        <v>493</v>
      </c>
      <c r="BN3341" s="112">
        <v>72</v>
      </c>
      <c r="BO3341" s="114">
        <v>153</v>
      </c>
      <c r="BP3341" s="118"/>
      <c r="BQ3341" s="118"/>
      <c r="BR3341" s="5" t="s">
        <v>1098</v>
      </c>
    </row>
    <row r="3342" spans="1:70" ht="15" customHeight="1" collapsed="1">
      <c r="A3342" t="s">
        <v>2931</v>
      </c>
      <c r="B3342" t="s">
        <v>544</v>
      </c>
      <c r="BN3342" s="112"/>
      <c r="BO3342" s="114"/>
      <c r="BP3342" s="118"/>
      <c r="BQ3342" s="118"/>
    </row>
    <row r="3343" spans="1:70" ht="15" customHeight="1">
      <c r="BN3343" s="112"/>
      <c r="BO3343" s="114"/>
      <c r="BP3343" s="118"/>
      <c r="BQ3343" s="118"/>
    </row>
    <row r="3344" spans="1:70" ht="15" hidden="1" customHeight="1" outlineLevel="1">
      <c r="A3344" t="s">
        <v>921</v>
      </c>
      <c r="B3344" t="s">
        <v>1325</v>
      </c>
      <c r="BJ3344" t="s">
        <v>921</v>
      </c>
      <c r="BK3344" t="s">
        <v>1325</v>
      </c>
      <c r="BN3344" s="112">
        <v>2</v>
      </c>
      <c r="BO3344" s="114">
        <v>13</v>
      </c>
      <c r="BP3344" s="118">
        <f t="shared" ref="BP3344:BQ3375" si="1256">(BN3344&amp;BO3344)*1</f>
        <v>213</v>
      </c>
      <c r="BQ3344" s="118">
        <f t="shared" si="1256"/>
        <v>13213</v>
      </c>
      <c r="BR3344" s="5" t="s">
        <v>1912</v>
      </c>
    </row>
    <row r="3345" spans="1:70" ht="15" hidden="1" customHeight="1" outlineLevel="1">
      <c r="A3345" t="s">
        <v>921</v>
      </c>
      <c r="B3345" t="s">
        <v>1325</v>
      </c>
      <c r="BJ3345" t="s">
        <v>921</v>
      </c>
      <c r="BK3345" t="s">
        <v>1325</v>
      </c>
      <c r="BN3345" s="112">
        <v>2</v>
      </c>
      <c r="BO3345" s="114">
        <v>13</v>
      </c>
      <c r="BP3345" s="118">
        <f t="shared" si="1256"/>
        <v>213</v>
      </c>
      <c r="BQ3345" s="118">
        <f t="shared" si="1256"/>
        <v>13213</v>
      </c>
      <c r="BR3345" s="5" t="s">
        <v>1912</v>
      </c>
    </row>
    <row r="3346" spans="1:70" ht="15" hidden="1" customHeight="1" outlineLevel="1">
      <c r="A3346" t="s">
        <v>921</v>
      </c>
      <c r="B3346" t="s">
        <v>1325</v>
      </c>
      <c r="BJ3346" t="s">
        <v>921</v>
      </c>
      <c r="BK3346" t="s">
        <v>1325</v>
      </c>
      <c r="BN3346" s="112">
        <v>2</v>
      </c>
      <c r="BO3346" s="114">
        <v>13</v>
      </c>
      <c r="BP3346" s="118">
        <f t="shared" si="1256"/>
        <v>213</v>
      </c>
      <c r="BQ3346" s="118">
        <f t="shared" si="1256"/>
        <v>13213</v>
      </c>
      <c r="BR3346" s="5" t="s">
        <v>1912</v>
      </c>
    </row>
    <row r="3347" spans="1:70" ht="15" hidden="1" customHeight="1" outlineLevel="1">
      <c r="A3347" t="s">
        <v>921</v>
      </c>
      <c r="B3347" t="s">
        <v>1325</v>
      </c>
      <c r="BJ3347" t="s">
        <v>921</v>
      </c>
      <c r="BK3347" t="s">
        <v>1325</v>
      </c>
      <c r="BN3347" s="112">
        <v>2</v>
      </c>
      <c r="BO3347" s="114">
        <v>13</v>
      </c>
      <c r="BP3347" s="118">
        <f t="shared" si="1256"/>
        <v>213</v>
      </c>
      <c r="BQ3347" s="118">
        <f t="shared" si="1256"/>
        <v>13213</v>
      </c>
      <c r="BR3347" s="5" t="s">
        <v>1912</v>
      </c>
    </row>
    <row r="3348" spans="1:70" ht="15" hidden="1" customHeight="1" outlineLevel="1">
      <c r="A3348" t="s">
        <v>921</v>
      </c>
      <c r="B3348" t="s">
        <v>1325</v>
      </c>
      <c r="BJ3348" t="s">
        <v>921</v>
      </c>
      <c r="BK3348" t="s">
        <v>1325</v>
      </c>
      <c r="BN3348" s="112">
        <v>2</v>
      </c>
      <c r="BO3348" s="114">
        <v>13</v>
      </c>
      <c r="BP3348" s="118">
        <f t="shared" si="1256"/>
        <v>213</v>
      </c>
      <c r="BQ3348" s="118">
        <f t="shared" si="1256"/>
        <v>13213</v>
      </c>
      <c r="BR3348" s="5" t="s">
        <v>1912</v>
      </c>
    </row>
    <row r="3349" spans="1:70" ht="15" hidden="1" customHeight="1" outlineLevel="1">
      <c r="A3349" t="s">
        <v>921</v>
      </c>
      <c r="B3349" t="s">
        <v>1325</v>
      </c>
      <c r="BJ3349" t="s">
        <v>921</v>
      </c>
      <c r="BK3349" t="s">
        <v>1325</v>
      </c>
      <c r="BN3349" s="112">
        <v>2</v>
      </c>
      <c r="BO3349" s="114">
        <v>13</v>
      </c>
      <c r="BP3349" s="118">
        <f t="shared" si="1256"/>
        <v>213</v>
      </c>
      <c r="BQ3349" s="118">
        <f t="shared" si="1256"/>
        <v>13213</v>
      </c>
      <c r="BR3349" s="5" t="s">
        <v>1912</v>
      </c>
    </row>
    <row r="3350" spans="1:70" ht="15" hidden="1" customHeight="1" outlineLevel="1">
      <c r="A3350" t="s">
        <v>921</v>
      </c>
      <c r="B3350" t="s">
        <v>1325</v>
      </c>
      <c r="BJ3350" t="s">
        <v>921</v>
      </c>
      <c r="BK3350" t="s">
        <v>1325</v>
      </c>
      <c r="BN3350" s="112">
        <v>2</v>
      </c>
      <c r="BO3350" s="114">
        <v>13</v>
      </c>
      <c r="BP3350" s="118">
        <f t="shared" si="1256"/>
        <v>213</v>
      </c>
      <c r="BQ3350" s="118">
        <f t="shared" si="1256"/>
        <v>13213</v>
      </c>
      <c r="BR3350" s="5" t="s">
        <v>1912</v>
      </c>
    </row>
    <row r="3351" spans="1:70" ht="15" hidden="1" customHeight="1" outlineLevel="1">
      <c r="A3351" t="s">
        <v>921</v>
      </c>
      <c r="B3351" t="s">
        <v>1325</v>
      </c>
      <c r="BJ3351" t="s">
        <v>921</v>
      </c>
      <c r="BK3351" t="s">
        <v>1325</v>
      </c>
      <c r="BN3351" s="112">
        <v>2</v>
      </c>
      <c r="BO3351" s="114">
        <v>13</v>
      </c>
      <c r="BP3351" s="118">
        <f t="shared" si="1256"/>
        <v>213</v>
      </c>
      <c r="BQ3351" s="118">
        <f t="shared" si="1256"/>
        <v>13213</v>
      </c>
      <c r="BR3351" s="5" t="s">
        <v>1912</v>
      </c>
    </row>
    <row r="3352" spans="1:70" ht="15" hidden="1" customHeight="1" outlineLevel="1">
      <c r="A3352" t="s">
        <v>921</v>
      </c>
      <c r="B3352" t="s">
        <v>1325</v>
      </c>
      <c r="BJ3352" t="s">
        <v>921</v>
      </c>
      <c r="BK3352" t="s">
        <v>1325</v>
      </c>
      <c r="BN3352" s="112">
        <v>2</v>
      </c>
      <c r="BO3352" s="114">
        <v>13</v>
      </c>
      <c r="BP3352" s="118">
        <f t="shared" si="1256"/>
        <v>213</v>
      </c>
      <c r="BQ3352" s="118">
        <f t="shared" si="1256"/>
        <v>13213</v>
      </c>
      <c r="BR3352" s="5" t="s">
        <v>1912</v>
      </c>
    </row>
    <row r="3353" spans="1:70" ht="15" hidden="1" customHeight="1" outlineLevel="1">
      <c r="A3353" t="s">
        <v>921</v>
      </c>
      <c r="B3353" t="s">
        <v>1325</v>
      </c>
      <c r="BJ3353" t="s">
        <v>921</v>
      </c>
      <c r="BK3353" t="s">
        <v>1325</v>
      </c>
      <c r="BN3353" s="112">
        <v>2</v>
      </c>
      <c r="BO3353" s="114">
        <v>13</v>
      </c>
      <c r="BP3353" s="118">
        <f t="shared" si="1256"/>
        <v>213</v>
      </c>
      <c r="BQ3353" s="118">
        <f t="shared" si="1256"/>
        <v>13213</v>
      </c>
      <c r="BR3353" s="5" t="s">
        <v>1912</v>
      </c>
    </row>
    <row r="3354" spans="1:70" ht="15" hidden="1" customHeight="1" outlineLevel="1">
      <c r="A3354" t="s">
        <v>921</v>
      </c>
      <c r="B3354" t="s">
        <v>1325</v>
      </c>
      <c r="BJ3354" t="s">
        <v>921</v>
      </c>
      <c r="BK3354" t="s">
        <v>1325</v>
      </c>
      <c r="BN3354" s="112">
        <v>2</v>
      </c>
      <c r="BO3354" s="114">
        <v>13</v>
      </c>
      <c r="BP3354" s="118">
        <f t="shared" si="1256"/>
        <v>213</v>
      </c>
      <c r="BQ3354" s="118">
        <f t="shared" si="1256"/>
        <v>13213</v>
      </c>
      <c r="BR3354" s="5" t="s">
        <v>1912</v>
      </c>
    </row>
    <row r="3355" spans="1:70" ht="15" hidden="1" customHeight="1" outlineLevel="1">
      <c r="A3355" t="s">
        <v>921</v>
      </c>
      <c r="B3355" t="s">
        <v>1325</v>
      </c>
      <c r="BJ3355" t="s">
        <v>921</v>
      </c>
      <c r="BK3355" t="s">
        <v>1325</v>
      </c>
      <c r="BN3355" s="112">
        <v>2</v>
      </c>
      <c r="BO3355" s="114">
        <v>13</v>
      </c>
      <c r="BP3355" s="118">
        <f t="shared" si="1256"/>
        <v>213</v>
      </c>
      <c r="BQ3355" s="118">
        <f t="shared" si="1256"/>
        <v>13213</v>
      </c>
      <c r="BR3355" s="5" t="s">
        <v>1912</v>
      </c>
    </row>
    <row r="3356" spans="1:70" ht="15" hidden="1" customHeight="1" outlineLevel="1">
      <c r="A3356" t="s">
        <v>921</v>
      </c>
      <c r="B3356" t="s">
        <v>1325</v>
      </c>
      <c r="BJ3356" t="s">
        <v>921</v>
      </c>
      <c r="BK3356" t="s">
        <v>1325</v>
      </c>
      <c r="BN3356" s="112">
        <v>2</v>
      </c>
      <c r="BO3356" s="114">
        <v>13</v>
      </c>
      <c r="BP3356" s="118">
        <f t="shared" si="1256"/>
        <v>213</v>
      </c>
      <c r="BQ3356" s="118">
        <f t="shared" si="1256"/>
        <v>13213</v>
      </c>
      <c r="BR3356" s="5" t="s">
        <v>1912</v>
      </c>
    </row>
    <row r="3357" spans="1:70" ht="15" hidden="1" customHeight="1" outlineLevel="1">
      <c r="A3357" t="s">
        <v>921</v>
      </c>
      <c r="B3357" t="s">
        <v>1325</v>
      </c>
      <c r="BJ3357" t="s">
        <v>921</v>
      </c>
      <c r="BK3357" t="s">
        <v>1325</v>
      </c>
      <c r="BN3357" s="112">
        <v>2</v>
      </c>
      <c r="BO3357" s="114">
        <v>13</v>
      </c>
      <c r="BP3357" s="118">
        <f t="shared" si="1256"/>
        <v>213</v>
      </c>
      <c r="BQ3357" s="118">
        <f t="shared" si="1256"/>
        <v>13213</v>
      </c>
      <c r="BR3357" s="5" t="s">
        <v>1912</v>
      </c>
    </row>
    <row r="3358" spans="1:70" ht="15" hidden="1" customHeight="1" outlineLevel="1">
      <c r="A3358" t="s">
        <v>105</v>
      </c>
      <c r="B3358" t="s">
        <v>1325</v>
      </c>
      <c r="BJ3358" t="s">
        <v>105</v>
      </c>
      <c r="BK3358" t="s">
        <v>1325</v>
      </c>
      <c r="BN3358" s="112">
        <v>2</v>
      </c>
      <c r="BO3358" s="114">
        <v>16</v>
      </c>
      <c r="BP3358" s="118">
        <f t="shared" si="1256"/>
        <v>216</v>
      </c>
      <c r="BQ3358" s="118">
        <f t="shared" si="1256"/>
        <v>16216</v>
      </c>
      <c r="BR3358" s="5" t="s">
        <v>219</v>
      </c>
    </row>
    <row r="3359" spans="1:70" ht="15" hidden="1" customHeight="1" outlineLevel="1">
      <c r="A3359" t="s">
        <v>105</v>
      </c>
      <c r="B3359" t="s">
        <v>1325</v>
      </c>
      <c r="BJ3359" t="s">
        <v>105</v>
      </c>
      <c r="BK3359" t="s">
        <v>1325</v>
      </c>
      <c r="BN3359" s="112">
        <v>2</v>
      </c>
      <c r="BO3359" s="114">
        <v>16</v>
      </c>
      <c r="BP3359" s="118">
        <f t="shared" si="1256"/>
        <v>216</v>
      </c>
      <c r="BQ3359" s="118">
        <f t="shared" si="1256"/>
        <v>16216</v>
      </c>
      <c r="BR3359" s="5" t="s">
        <v>219</v>
      </c>
    </row>
    <row r="3360" spans="1:70" ht="15" hidden="1" customHeight="1" outlineLevel="1">
      <c r="A3360" t="s">
        <v>105</v>
      </c>
      <c r="B3360" t="s">
        <v>1325</v>
      </c>
      <c r="BJ3360" t="s">
        <v>105</v>
      </c>
      <c r="BK3360" t="s">
        <v>1325</v>
      </c>
      <c r="BN3360" s="112">
        <v>2</v>
      </c>
      <c r="BO3360" s="114">
        <v>16</v>
      </c>
      <c r="BP3360" s="118">
        <f t="shared" si="1256"/>
        <v>216</v>
      </c>
      <c r="BQ3360" s="118">
        <f t="shared" si="1256"/>
        <v>16216</v>
      </c>
      <c r="BR3360" s="5" t="s">
        <v>219</v>
      </c>
    </row>
    <row r="3361" spans="1:70" ht="15" hidden="1" customHeight="1" outlineLevel="1">
      <c r="A3361" t="s">
        <v>105</v>
      </c>
      <c r="B3361" t="s">
        <v>1325</v>
      </c>
      <c r="BJ3361" t="s">
        <v>105</v>
      </c>
      <c r="BK3361" t="s">
        <v>1325</v>
      </c>
      <c r="BN3361" s="112">
        <v>2</v>
      </c>
      <c r="BO3361" s="114">
        <v>16</v>
      </c>
      <c r="BP3361" s="118">
        <f t="shared" si="1256"/>
        <v>216</v>
      </c>
      <c r="BQ3361" s="118">
        <f t="shared" si="1256"/>
        <v>16216</v>
      </c>
      <c r="BR3361" s="5" t="s">
        <v>219</v>
      </c>
    </row>
    <row r="3362" spans="1:70" ht="15" hidden="1" customHeight="1" outlineLevel="1">
      <c r="A3362" t="s">
        <v>105</v>
      </c>
      <c r="B3362" t="s">
        <v>1325</v>
      </c>
      <c r="BJ3362" t="s">
        <v>105</v>
      </c>
      <c r="BK3362" t="s">
        <v>1325</v>
      </c>
      <c r="BN3362" s="112">
        <v>2</v>
      </c>
      <c r="BO3362" s="114">
        <v>16</v>
      </c>
      <c r="BP3362" s="118">
        <f t="shared" si="1256"/>
        <v>216</v>
      </c>
      <c r="BQ3362" s="118">
        <f t="shared" si="1256"/>
        <v>16216</v>
      </c>
      <c r="BR3362" s="5" t="s">
        <v>219</v>
      </c>
    </row>
    <row r="3363" spans="1:70" ht="15" hidden="1" customHeight="1" outlineLevel="1">
      <c r="A3363" t="s">
        <v>105</v>
      </c>
      <c r="B3363" t="s">
        <v>1325</v>
      </c>
      <c r="BJ3363" t="s">
        <v>105</v>
      </c>
      <c r="BK3363" t="s">
        <v>1325</v>
      </c>
      <c r="BN3363" s="112">
        <v>2</v>
      </c>
      <c r="BO3363" s="114">
        <v>16</v>
      </c>
      <c r="BP3363" s="118">
        <f t="shared" si="1256"/>
        <v>216</v>
      </c>
      <c r="BQ3363" s="118">
        <f t="shared" si="1256"/>
        <v>16216</v>
      </c>
      <c r="BR3363" s="5" t="s">
        <v>219</v>
      </c>
    </row>
    <row r="3364" spans="1:70" ht="15" hidden="1" customHeight="1" outlineLevel="1">
      <c r="A3364" t="s">
        <v>105</v>
      </c>
      <c r="B3364" t="s">
        <v>1325</v>
      </c>
      <c r="BJ3364" t="s">
        <v>105</v>
      </c>
      <c r="BK3364" t="s">
        <v>1325</v>
      </c>
      <c r="BN3364" s="112">
        <v>2</v>
      </c>
      <c r="BO3364" s="114">
        <v>16</v>
      </c>
      <c r="BP3364" s="118">
        <f t="shared" si="1256"/>
        <v>216</v>
      </c>
      <c r="BQ3364" s="118">
        <f t="shared" si="1256"/>
        <v>16216</v>
      </c>
      <c r="BR3364" s="5" t="s">
        <v>219</v>
      </c>
    </row>
    <row r="3365" spans="1:70" ht="15" hidden="1" customHeight="1" outlineLevel="1">
      <c r="A3365" t="s">
        <v>105</v>
      </c>
      <c r="B3365" t="s">
        <v>1325</v>
      </c>
      <c r="BJ3365" t="s">
        <v>105</v>
      </c>
      <c r="BK3365" t="s">
        <v>1325</v>
      </c>
      <c r="BN3365" s="112">
        <v>2</v>
      </c>
      <c r="BO3365" s="114">
        <v>16</v>
      </c>
      <c r="BP3365" s="118">
        <f t="shared" si="1256"/>
        <v>216</v>
      </c>
      <c r="BQ3365" s="118">
        <f t="shared" si="1256"/>
        <v>16216</v>
      </c>
      <c r="BR3365" s="5" t="s">
        <v>219</v>
      </c>
    </row>
    <row r="3366" spans="1:70" ht="15" hidden="1" customHeight="1" outlineLevel="1">
      <c r="A3366" t="s">
        <v>105</v>
      </c>
      <c r="B3366" t="s">
        <v>1325</v>
      </c>
      <c r="BJ3366" t="s">
        <v>105</v>
      </c>
      <c r="BK3366" t="s">
        <v>1325</v>
      </c>
      <c r="BN3366" s="112">
        <v>2</v>
      </c>
      <c r="BO3366" s="114">
        <v>16</v>
      </c>
      <c r="BP3366" s="118">
        <f t="shared" si="1256"/>
        <v>216</v>
      </c>
      <c r="BQ3366" s="118">
        <f t="shared" si="1256"/>
        <v>16216</v>
      </c>
      <c r="BR3366" s="5" t="s">
        <v>219</v>
      </c>
    </row>
    <row r="3367" spans="1:70" ht="15" hidden="1" customHeight="1" outlineLevel="1">
      <c r="A3367" t="s">
        <v>105</v>
      </c>
      <c r="B3367" t="s">
        <v>1325</v>
      </c>
      <c r="BJ3367" t="s">
        <v>105</v>
      </c>
      <c r="BK3367" t="s">
        <v>1325</v>
      </c>
      <c r="BN3367" s="112">
        <v>2</v>
      </c>
      <c r="BO3367" s="114">
        <v>16</v>
      </c>
      <c r="BP3367" s="118">
        <f t="shared" si="1256"/>
        <v>216</v>
      </c>
      <c r="BQ3367" s="118">
        <f t="shared" si="1256"/>
        <v>16216</v>
      </c>
      <c r="BR3367" s="5" t="s">
        <v>219</v>
      </c>
    </row>
    <row r="3368" spans="1:70" ht="15" hidden="1" customHeight="1" outlineLevel="1">
      <c r="A3368" t="s">
        <v>105</v>
      </c>
      <c r="B3368" t="s">
        <v>1325</v>
      </c>
      <c r="BJ3368" t="s">
        <v>105</v>
      </c>
      <c r="BK3368" t="s">
        <v>1325</v>
      </c>
      <c r="BN3368" s="112">
        <v>2</v>
      </c>
      <c r="BO3368" s="114">
        <v>16</v>
      </c>
      <c r="BP3368" s="118">
        <f t="shared" si="1256"/>
        <v>216</v>
      </c>
      <c r="BQ3368" s="118">
        <f t="shared" si="1256"/>
        <v>16216</v>
      </c>
      <c r="BR3368" s="5" t="s">
        <v>219</v>
      </c>
    </row>
    <row r="3369" spans="1:70" ht="15" hidden="1" customHeight="1" outlineLevel="1">
      <c r="A3369" t="s">
        <v>105</v>
      </c>
      <c r="B3369" t="s">
        <v>1325</v>
      </c>
      <c r="BJ3369" t="s">
        <v>105</v>
      </c>
      <c r="BK3369" t="s">
        <v>1325</v>
      </c>
      <c r="BN3369" s="112">
        <v>2</v>
      </c>
      <c r="BO3369" s="114">
        <v>16</v>
      </c>
      <c r="BP3369" s="118">
        <f t="shared" si="1256"/>
        <v>216</v>
      </c>
      <c r="BQ3369" s="118">
        <f t="shared" si="1256"/>
        <v>16216</v>
      </c>
      <c r="BR3369" s="5" t="s">
        <v>219</v>
      </c>
    </row>
    <row r="3370" spans="1:70" ht="15" hidden="1" customHeight="1" outlineLevel="1">
      <c r="A3370" t="s">
        <v>105</v>
      </c>
      <c r="B3370" t="s">
        <v>1325</v>
      </c>
      <c r="BJ3370" t="s">
        <v>105</v>
      </c>
      <c r="BK3370" t="s">
        <v>1325</v>
      </c>
      <c r="BN3370" s="112">
        <v>2</v>
      </c>
      <c r="BO3370" s="114">
        <v>16</v>
      </c>
      <c r="BP3370" s="118">
        <f t="shared" si="1256"/>
        <v>216</v>
      </c>
      <c r="BQ3370" s="118">
        <f t="shared" si="1256"/>
        <v>16216</v>
      </c>
      <c r="BR3370" s="5" t="s">
        <v>219</v>
      </c>
    </row>
    <row r="3371" spans="1:70" ht="15" hidden="1" customHeight="1" outlineLevel="1">
      <c r="A3371" t="s">
        <v>105</v>
      </c>
      <c r="B3371" t="s">
        <v>1325</v>
      </c>
      <c r="BJ3371" t="s">
        <v>105</v>
      </c>
      <c r="BK3371" t="s">
        <v>1325</v>
      </c>
      <c r="BN3371" s="112">
        <v>2</v>
      </c>
      <c r="BO3371" s="114">
        <v>16</v>
      </c>
      <c r="BP3371" s="118">
        <f t="shared" si="1256"/>
        <v>216</v>
      </c>
      <c r="BQ3371" s="118">
        <f t="shared" si="1256"/>
        <v>16216</v>
      </c>
      <c r="BR3371" s="5" t="s">
        <v>219</v>
      </c>
    </row>
    <row r="3372" spans="1:70" ht="15" hidden="1" customHeight="1" outlineLevel="1">
      <c r="A3372" t="s">
        <v>105</v>
      </c>
      <c r="B3372" t="s">
        <v>1325</v>
      </c>
      <c r="BJ3372" t="s">
        <v>105</v>
      </c>
      <c r="BK3372" t="s">
        <v>1325</v>
      </c>
      <c r="BN3372" s="112">
        <v>2</v>
      </c>
      <c r="BO3372" s="114">
        <v>16</v>
      </c>
      <c r="BP3372" s="118">
        <f t="shared" si="1256"/>
        <v>216</v>
      </c>
      <c r="BQ3372" s="118">
        <f t="shared" si="1256"/>
        <v>16216</v>
      </c>
      <c r="BR3372" s="5" t="s">
        <v>219</v>
      </c>
    </row>
    <row r="3373" spans="1:70" ht="15" hidden="1" customHeight="1" outlineLevel="1">
      <c r="A3373" t="s">
        <v>105</v>
      </c>
      <c r="B3373" t="s">
        <v>1325</v>
      </c>
      <c r="BJ3373" t="s">
        <v>105</v>
      </c>
      <c r="BK3373" t="s">
        <v>1325</v>
      </c>
      <c r="BN3373" s="112">
        <v>2</v>
      </c>
      <c r="BO3373" s="114">
        <v>16</v>
      </c>
      <c r="BP3373" s="118">
        <f t="shared" si="1256"/>
        <v>216</v>
      </c>
      <c r="BQ3373" s="118">
        <f t="shared" si="1256"/>
        <v>16216</v>
      </c>
      <c r="BR3373" s="5" t="s">
        <v>219</v>
      </c>
    </row>
    <row r="3374" spans="1:70" ht="15" hidden="1" customHeight="1" outlineLevel="1">
      <c r="A3374" t="s">
        <v>105</v>
      </c>
      <c r="B3374" t="s">
        <v>1325</v>
      </c>
      <c r="BJ3374" t="s">
        <v>105</v>
      </c>
      <c r="BK3374" t="s">
        <v>1325</v>
      </c>
      <c r="BN3374" s="112">
        <v>2</v>
      </c>
      <c r="BO3374" s="114">
        <v>16</v>
      </c>
      <c r="BP3374" s="118">
        <f t="shared" si="1256"/>
        <v>216</v>
      </c>
      <c r="BQ3374" s="118">
        <f t="shared" si="1256"/>
        <v>16216</v>
      </c>
      <c r="BR3374" s="5" t="s">
        <v>219</v>
      </c>
    </row>
    <row r="3375" spans="1:70" ht="15" hidden="1" customHeight="1" outlineLevel="1">
      <c r="A3375" t="s">
        <v>105</v>
      </c>
      <c r="B3375" t="s">
        <v>1325</v>
      </c>
      <c r="BJ3375" t="s">
        <v>105</v>
      </c>
      <c r="BK3375" t="s">
        <v>1325</v>
      </c>
      <c r="BN3375" s="112">
        <v>2</v>
      </c>
      <c r="BO3375" s="114">
        <v>16</v>
      </c>
      <c r="BP3375" s="118">
        <f t="shared" si="1256"/>
        <v>216</v>
      </c>
      <c r="BQ3375" s="118">
        <f t="shared" si="1256"/>
        <v>16216</v>
      </c>
      <c r="BR3375" s="5" t="s">
        <v>219</v>
      </c>
    </row>
    <row r="3376" spans="1:70" ht="15" hidden="1" customHeight="1" outlineLevel="1">
      <c r="A3376" t="s">
        <v>105</v>
      </c>
      <c r="B3376" t="s">
        <v>1325</v>
      </c>
      <c r="BJ3376" t="s">
        <v>105</v>
      </c>
      <c r="BK3376" t="s">
        <v>1325</v>
      </c>
      <c r="BN3376" s="112">
        <v>2</v>
      </c>
      <c r="BO3376" s="114">
        <v>16</v>
      </c>
      <c r="BP3376" s="118">
        <f t="shared" ref="BP3376:BQ3407" si="1257">(BN3376&amp;BO3376)*1</f>
        <v>216</v>
      </c>
      <c r="BQ3376" s="118">
        <f t="shared" si="1257"/>
        <v>16216</v>
      </c>
      <c r="BR3376" s="5" t="s">
        <v>219</v>
      </c>
    </row>
    <row r="3377" spans="1:70" ht="15" hidden="1" customHeight="1" outlineLevel="1">
      <c r="A3377" t="s">
        <v>105</v>
      </c>
      <c r="B3377" t="s">
        <v>1325</v>
      </c>
      <c r="BJ3377" t="s">
        <v>105</v>
      </c>
      <c r="BK3377" t="s">
        <v>1325</v>
      </c>
      <c r="BN3377" s="112">
        <v>2</v>
      </c>
      <c r="BO3377" s="114">
        <v>16</v>
      </c>
      <c r="BP3377" s="118">
        <f t="shared" si="1257"/>
        <v>216</v>
      </c>
      <c r="BQ3377" s="118">
        <f t="shared" si="1257"/>
        <v>16216</v>
      </c>
      <c r="BR3377" s="5" t="s">
        <v>219</v>
      </c>
    </row>
    <row r="3378" spans="1:70" ht="15" hidden="1" customHeight="1" outlineLevel="1">
      <c r="A3378" t="s">
        <v>105</v>
      </c>
      <c r="B3378" t="s">
        <v>1325</v>
      </c>
      <c r="BJ3378" t="s">
        <v>105</v>
      </c>
      <c r="BK3378" t="s">
        <v>1325</v>
      </c>
      <c r="BN3378" s="112">
        <v>2</v>
      </c>
      <c r="BO3378" s="114">
        <v>16</v>
      </c>
      <c r="BP3378" s="118">
        <f t="shared" si="1257"/>
        <v>216</v>
      </c>
      <c r="BQ3378" s="118">
        <f t="shared" si="1257"/>
        <v>16216</v>
      </c>
      <c r="BR3378" s="5" t="s">
        <v>219</v>
      </c>
    </row>
    <row r="3379" spans="1:70" ht="15" hidden="1" customHeight="1" outlineLevel="1">
      <c r="A3379" t="s">
        <v>105</v>
      </c>
      <c r="B3379" t="s">
        <v>1325</v>
      </c>
      <c r="BJ3379" t="s">
        <v>105</v>
      </c>
      <c r="BK3379" t="s">
        <v>1325</v>
      </c>
      <c r="BN3379" s="112">
        <v>2</v>
      </c>
      <c r="BO3379" s="114">
        <v>16</v>
      </c>
      <c r="BP3379" s="118">
        <f t="shared" si="1257"/>
        <v>216</v>
      </c>
      <c r="BQ3379" s="118">
        <f t="shared" si="1257"/>
        <v>16216</v>
      </c>
      <c r="BR3379" s="5" t="s">
        <v>219</v>
      </c>
    </row>
    <row r="3380" spans="1:70" ht="15" hidden="1" customHeight="1" outlineLevel="1">
      <c r="A3380" t="s">
        <v>105</v>
      </c>
      <c r="B3380" t="s">
        <v>1325</v>
      </c>
      <c r="BJ3380" t="s">
        <v>105</v>
      </c>
      <c r="BK3380" t="s">
        <v>1325</v>
      </c>
      <c r="BN3380" s="112">
        <v>2</v>
      </c>
      <c r="BO3380" s="114">
        <v>16</v>
      </c>
      <c r="BP3380" s="118">
        <f t="shared" si="1257"/>
        <v>216</v>
      </c>
      <c r="BQ3380" s="118">
        <f t="shared" si="1257"/>
        <v>16216</v>
      </c>
      <c r="BR3380" s="5" t="s">
        <v>219</v>
      </c>
    </row>
    <row r="3381" spans="1:70" ht="15" hidden="1" customHeight="1" outlineLevel="1">
      <c r="A3381" t="s">
        <v>105</v>
      </c>
      <c r="B3381" t="s">
        <v>1325</v>
      </c>
      <c r="BJ3381" t="s">
        <v>105</v>
      </c>
      <c r="BK3381" t="s">
        <v>1325</v>
      </c>
      <c r="BN3381" s="112">
        <v>2</v>
      </c>
      <c r="BO3381" s="114">
        <v>16</v>
      </c>
      <c r="BP3381" s="118">
        <f t="shared" si="1257"/>
        <v>216</v>
      </c>
      <c r="BQ3381" s="118">
        <f t="shared" si="1257"/>
        <v>16216</v>
      </c>
      <c r="BR3381" s="5" t="s">
        <v>219</v>
      </c>
    </row>
    <row r="3382" spans="1:70" ht="15" hidden="1" customHeight="1" outlineLevel="1">
      <c r="A3382" t="s">
        <v>105</v>
      </c>
      <c r="B3382" t="s">
        <v>1325</v>
      </c>
      <c r="BJ3382" t="s">
        <v>105</v>
      </c>
      <c r="BK3382" t="s">
        <v>1325</v>
      </c>
      <c r="BN3382" s="112">
        <v>2</v>
      </c>
      <c r="BO3382" s="114">
        <v>16</v>
      </c>
      <c r="BP3382" s="118">
        <f t="shared" si="1257"/>
        <v>216</v>
      </c>
      <c r="BQ3382" s="118">
        <f t="shared" si="1257"/>
        <v>16216</v>
      </c>
      <c r="BR3382" s="5" t="s">
        <v>219</v>
      </c>
    </row>
    <row r="3383" spans="1:70" ht="15" hidden="1" customHeight="1" outlineLevel="1">
      <c r="A3383" t="s">
        <v>105</v>
      </c>
      <c r="B3383" t="s">
        <v>1325</v>
      </c>
      <c r="BJ3383" t="s">
        <v>105</v>
      </c>
      <c r="BK3383" t="s">
        <v>1325</v>
      </c>
      <c r="BN3383" s="112">
        <v>2</v>
      </c>
      <c r="BO3383" s="114">
        <v>16</v>
      </c>
      <c r="BP3383" s="118">
        <f t="shared" si="1257"/>
        <v>216</v>
      </c>
      <c r="BQ3383" s="118">
        <f t="shared" si="1257"/>
        <v>16216</v>
      </c>
      <c r="BR3383" s="5" t="s">
        <v>219</v>
      </c>
    </row>
    <row r="3384" spans="1:70" ht="15" hidden="1" customHeight="1" outlineLevel="1">
      <c r="A3384" t="s">
        <v>105</v>
      </c>
      <c r="B3384" t="s">
        <v>1325</v>
      </c>
      <c r="BJ3384" t="s">
        <v>105</v>
      </c>
      <c r="BK3384" t="s">
        <v>1325</v>
      </c>
      <c r="BN3384" s="112">
        <v>2</v>
      </c>
      <c r="BO3384" s="114">
        <v>16</v>
      </c>
      <c r="BP3384" s="118">
        <f t="shared" si="1257"/>
        <v>216</v>
      </c>
      <c r="BQ3384" s="118">
        <f t="shared" si="1257"/>
        <v>16216</v>
      </c>
      <c r="BR3384" s="5" t="s">
        <v>219</v>
      </c>
    </row>
    <row r="3385" spans="1:70" ht="15" hidden="1" customHeight="1" outlineLevel="1">
      <c r="A3385" t="s">
        <v>105</v>
      </c>
      <c r="B3385" t="s">
        <v>1325</v>
      </c>
      <c r="BJ3385" t="s">
        <v>105</v>
      </c>
      <c r="BK3385" t="s">
        <v>1325</v>
      </c>
      <c r="BN3385" s="112">
        <v>2</v>
      </c>
      <c r="BO3385" s="114">
        <v>16</v>
      </c>
      <c r="BP3385" s="118">
        <f t="shared" si="1257"/>
        <v>216</v>
      </c>
      <c r="BQ3385" s="118">
        <f t="shared" si="1257"/>
        <v>16216</v>
      </c>
      <c r="BR3385" s="5" t="s">
        <v>219</v>
      </c>
    </row>
    <row r="3386" spans="1:70" ht="15" hidden="1" customHeight="1" outlineLevel="1">
      <c r="A3386" t="s">
        <v>105</v>
      </c>
      <c r="B3386" t="s">
        <v>1325</v>
      </c>
      <c r="BJ3386" t="s">
        <v>105</v>
      </c>
      <c r="BK3386" t="s">
        <v>1325</v>
      </c>
      <c r="BN3386" s="112">
        <v>2</v>
      </c>
      <c r="BO3386" s="114">
        <v>16</v>
      </c>
      <c r="BP3386" s="118">
        <f t="shared" si="1257"/>
        <v>216</v>
      </c>
      <c r="BQ3386" s="118">
        <f t="shared" si="1257"/>
        <v>16216</v>
      </c>
      <c r="BR3386" s="5" t="s">
        <v>219</v>
      </c>
    </row>
    <row r="3387" spans="1:70" ht="15" hidden="1" customHeight="1" outlineLevel="1">
      <c r="A3387" t="s">
        <v>105</v>
      </c>
      <c r="B3387" t="s">
        <v>1325</v>
      </c>
      <c r="BJ3387" t="s">
        <v>105</v>
      </c>
      <c r="BK3387" t="s">
        <v>1325</v>
      </c>
      <c r="BN3387" s="112">
        <v>2</v>
      </c>
      <c r="BO3387" s="114">
        <v>16</v>
      </c>
      <c r="BP3387" s="118">
        <f t="shared" si="1257"/>
        <v>216</v>
      </c>
      <c r="BQ3387" s="118">
        <f t="shared" si="1257"/>
        <v>16216</v>
      </c>
      <c r="BR3387" s="5" t="s">
        <v>219</v>
      </c>
    </row>
    <row r="3388" spans="1:70" ht="15" hidden="1" customHeight="1" outlineLevel="1">
      <c r="A3388" t="s">
        <v>105</v>
      </c>
      <c r="B3388" t="s">
        <v>1325</v>
      </c>
      <c r="BJ3388" t="s">
        <v>105</v>
      </c>
      <c r="BK3388" t="s">
        <v>1325</v>
      </c>
      <c r="BN3388" s="112">
        <v>2</v>
      </c>
      <c r="BO3388" s="114">
        <v>16</v>
      </c>
      <c r="BP3388" s="118">
        <f t="shared" si="1257"/>
        <v>216</v>
      </c>
      <c r="BQ3388" s="118">
        <f t="shared" si="1257"/>
        <v>16216</v>
      </c>
      <c r="BR3388" s="5" t="s">
        <v>219</v>
      </c>
    </row>
    <row r="3389" spans="1:70" ht="15" hidden="1" customHeight="1" outlineLevel="1">
      <c r="A3389" t="s">
        <v>105</v>
      </c>
      <c r="B3389" t="s">
        <v>1325</v>
      </c>
      <c r="BJ3389" t="s">
        <v>105</v>
      </c>
      <c r="BK3389" t="s">
        <v>1325</v>
      </c>
      <c r="BN3389" s="112">
        <v>2</v>
      </c>
      <c r="BO3389" s="114">
        <v>16</v>
      </c>
      <c r="BP3389" s="118">
        <f t="shared" si="1257"/>
        <v>216</v>
      </c>
      <c r="BQ3389" s="118">
        <f t="shared" si="1257"/>
        <v>16216</v>
      </c>
      <c r="BR3389" s="5" t="s">
        <v>219</v>
      </c>
    </row>
    <row r="3390" spans="1:70" ht="15" hidden="1" customHeight="1" outlineLevel="1">
      <c r="A3390" t="s">
        <v>105</v>
      </c>
      <c r="B3390" t="s">
        <v>1325</v>
      </c>
      <c r="BJ3390" t="s">
        <v>105</v>
      </c>
      <c r="BK3390" t="s">
        <v>1325</v>
      </c>
      <c r="BN3390" s="112">
        <v>2</v>
      </c>
      <c r="BO3390" s="114">
        <v>16</v>
      </c>
      <c r="BP3390" s="118">
        <f t="shared" si="1257"/>
        <v>216</v>
      </c>
      <c r="BQ3390" s="118">
        <f t="shared" si="1257"/>
        <v>16216</v>
      </c>
      <c r="BR3390" s="5" t="s">
        <v>219</v>
      </c>
    </row>
    <row r="3391" spans="1:70" ht="15" hidden="1" customHeight="1" outlineLevel="1">
      <c r="A3391" t="s">
        <v>105</v>
      </c>
      <c r="B3391" t="s">
        <v>1325</v>
      </c>
      <c r="BJ3391" t="s">
        <v>105</v>
      </c>
      <c r="BK3391" t="s">
        <v>1325</v>
      </c>
      <c r="BN3391" s="112">
        <v>2</v>
      </c>
      <c r="BO3391" s="114">
        <v>16</v>
      </c>
      <c r="BP3391" s="118">
        <f t="shared" si="1257"/>
        <v>216</v>
      </c>
      <c r="BQ3391" s="118">
        <f t="shared" si="1257"/>
        <v>16216</v>
      </c>
      <c r="BR3391" s="5" t="s">
        <v>219</v>
      </c>
    </row>
    <row r="3392" spans="1:70" ht="15" hidden="1" customHeight="1" outlineLevel="1">
      <c r="A3392" t="s">
        <v>105</v>
      </c>
      <c r="B3392" t="s">
        <v>1325</v>
      </c>
      <c r="BJ3392" t="s">
        <v>105</v>
      </c>
      <c r="BK3392" t="s">
        <v>1325</v>
      </c>
      <c r="BN3392" s="112">
        <v>2</v>
      </c>
      <c r="BO3392" s="114">
        <v>16</v>
      </c>
      <c r="BP3392" s="118">
        <f t="shared" si="1257"/>
        <v>216</v>
      </c>
      <c r="BQ3392" s="118">
        <f t="shared" si="1257"/>
        <v>16216</v>
      </c>
      <c r="BR3392" s="5" t="s">
        <v>219</v>
      </c>
    </row>
    <row r="3393" spans="1:70" ht="15" hidden="1" customHeight="1" outlineLevel="1">
      <c r="A3393" t="s">
        <v>30</v>
      </c>
      <c r="B3393" t="s">
        <v>1325</v>
      </c>
      <c r="BJ3393" t="s">
        <v>30</v>
      </c>
      <c r="BK3393" t="s">
        <v>1325</v>
      </c>
      <c r="BN3393" s="112">
        <v>2</v>
      </c>
      <c r="BO3393" s="114">
        <v>20</v>
      </c>
      <c r="BP3393" s="118">
        <f t="shared" si="1257"/>
        <v>220</v>
      </c>
      <c r="BQ3393" s="118">
        <f t="shared" si="1257"/>
        <v>20220</v>
      </c>
      <c r="BR3393" s="5" t="s">
        <v>533</v>
      </c>
    </row>
    <row r="3394" spans="1:70" ht="15" hidden="1" customHeight="1" outlineLevel="1">
      <c r="A3394" t="s">
        <v>365</v>
      </c>
      <c r="B3394" t="s">
        <v>1325</v>
      </c>
      <c r="BJ3394" t="s">
        <v>365</v>
      </c>
      <c r="BK3394" t="s">
        <v>1325</v>
      </c>
      <c r="BN3394" s="112">
        <v>2</v>
      </c>
      <c r="BO3394" s="114">
        <v>50</v>
      </c>
      <c r="BP3394" s="118">
        <f t="shared" si="1257"/>
        <v>250</v>
      </c>
      <c r="BQ3394" s="118">
        <f t="shared" si="1257"/>
        <v>50250</v>
      </c>
      <c r="BR3394" s="5" t="s">
        <v>219</v>
      </c>
    </row>
    <row r="3395" spans="1:70" ht="15" hidden="1" customHeight="1" outlineLevel="1">
      <c r="A3395" t="s">
        <v>365</v>
      </c>
      <c r="B3395" t="s">
        <v>1325</v>
      </c>
      <c r="BJ3395" t="s">
        <v>365</v>
      </c>
      <c r="BK3395" t="s">
        <v>1325</v>
      </c>
      <c r="BN3395" s="112">
        <v>2</v>
      </c>
      <c r="BO3395" s="114">
        <v>50</v>
      </c>
      <c r="BP3395" s="118">
        <f t="shared" si="1257"/>
        <v>250</v>
      </c>
      <c r="BQ3395" s="118">
        <f t="shared" si="1257"/>
        <v>50250</v>
      </c>
      <c r="BR3395" s="5" t="s">
        <v>219</v>
      </c>
    </row>
    <row r="3396" spans="1:70" ht="15" hidden="1" customHeight="1" outlineLevel="1">
      <c r="A3396" t="s">
        <v>365</v>
      </c>
      <c r="B3396" t="s">
        <v>1325</v>
      </c>
      <c r="BJ3396" t="s">
        <v>365</v>
      </c>
      <c r="BK3396" t="s">
        <v>1325</v>
      </c>
      <c r="BN3396" s="112">
        <v>2</v>
      </c>
      <c r="BO3396" s="114">
        <v>50</v>
      </c>
      <c r="BP3396" s="118">
        <f t="shared" si="1257"/>
        <v>250</v>
      </c>
      <c r="BQ3396" s="118">
        <f t="shared" si="1257"/>
        <v>50250</v>
      </c>
      <c r="BR3396" s="5" t="s">
        <v>219</v>
      </c>
    </row>
    <row r="3397" spans="1:70" ht="15" hidden="1" customHeight="1" outlineLevel="1">
      <c r="A3397" t="s">
        <v>634</v>
      </c>
      <c r="B3397" t="s">
        <v>1325</v>
      </c>
      <c r="BJ3397" t="s">
        <v>634</v>
      </c>
      <c r="BK3397" t="s">
        <v>1325</v>
      </c>
      <c r="BN3397" s="112">
        <v>2</v>
      </c>
      <c r="BO3397" s="114">
        <v>60</v>
      </c>
      <c r="BP3397" s="118">
        <f t="shared" si="1257"/>
        <v>260</v>
      </c>
      <c r="BQ3397" s="118">
        <f t="shared" si="1257"/>
        <v>60260</v>
      </c>
      <c r="BR3397" s="5" t="s">
        <v>1912</v>
      </c>
    </row>
    <row r="3398" spans="1:70" ht="15" hidden="1" customHeight="1" outlineLevel="1">
      <c r="A3398" t="s">
        <v>802</v>
      </c>
      <c r="B3398" t="s">
        <v>1325</v>
      </c>
      <c r="BJ3398" t="s">
        <v>802</v>
      </c>
      <c r="BK3398" t="s">
        <v>1325</v>
      </c>
      <c r="BN3398" s="112">
        <v>2</v>
      </c>
      <c r="BO3398" s="114">
        <v>68</v>
      </c>
      <c r="BP3398" s="118">
        <f t="shared" si="1257"/>
        <v>268</v>
      </c>
      <c r="BQ3398" s="118">
        <f t="shared" si="1257"/>
        <v>68268</v>
      </c>
      <c r="BR3398" s="5" t="s">
        <v>1912</v>
      </c>
    </row>
    <row r="3399" spans="1:70" ht="15" hidden="1" customHeight="1" outlineLevel="1">
      <c r="A3399" t="s">
        <v>1826</v>
      </c>
      <c r="B3399" t="s">
        <v>1325</v>
      </c>
      <c r="BJ3399" t="s">
        <v>1826</v>
      </c>
      <c r="BK3399" t="s">
        <v>1325</v>
      </c>
      <c r="BN3399" s="112">
        <v>2</v>
      </c>
      <c r="BO3399" s="114">
        <v>70</v>
      </c>
      <c r="BP3399" s="118">
        <f t="shared" si="1257"/>
        <v>270</v>
      </c>
      <c r="BQ3399" s="118">
        <f t="shared" si="1257"/>
        <v>70270</v>
      </c>
      <c r="BR3399" s="5" t="s">
        <v>219</v>
      </c>
    </row>
    <row r="3400" spans="1:70" ht="15" hidden="1" customHeight="1" outlineLevel="1">
      <c r="A3400" t="s">
        <v>1826</v>
      </c>
      <c r="B3400" t="s">
        <v>1325</v>
      </c>
      <c r="BJ3400" t="s">
        <v>1826</v>
      </c>
      <c r="BK3400" t="s">
        <v>1325</v>
      </c>
      <c r="BN3400" s="112">
        <v>2</v>
      </c>
      <c r="BO3400" s="114">
        <v>70</v>
      </c>
      <c r="BP3400" s="118">
        <f t="shared" si="1257"/>
        <v>270</v>
      </c>
      <c r="BQ3400" s="118">
        <f t="shared" si="1257"/>
        <v>70270</v>
      </c>
      <c r="BR3400" s="5" t="s">
        <v>219</v>
      </c>
    </row>
    <row r="3401" spans="1:70" ht="15" hidden="1" customHeight="1" outlineLevel="1">
      <c r="A3401" t="s">
        <v>178</v>
      </c>
      <c r="B3401" t="s">
        <v>1325</v>
      </c>
      <c r="BJ3401" t="s">
        <v>178</v>
      </c>
      <c r="BK3401" t="s">
        <v>1325</v>
      </c>
      <c r="BN3401" s="112">
        <v>2</v>
      </c>
      <c r="BO3401" s="114">
        <v>90</v>
      </c>
      <c r="BP3401" s="118">
        <f t="shared" si="1257"/>
        <v>290</v>
      </c>
      <c r="BQ3401" s="118">
        <f t="shared" si="1257"/>
        <v>90290</v>
      </c>
      <c r="BR3401" s="5" t="s">
        <v>1912</v>
      </c>
    </row>
    <row r="3402" spans="1:70" ht="15" hidden="1" customHeight="1" outlineLevel="1">
      <c r="A3402" t="s">
        <v>431</v>
      </c>
      <c r="B3402" t="s">
        <v>1325</v>
      </c>
      <c r="BJ3402" t="s">
        <v>431</v>
      </c>
      <c r="BK3402" t="s">
        <v>1325</v>
      </c>
      <c r="BN3402" s="112">
        <v>2</v>
      </c>
      <c r="BO3402" s="114">
        <v>100</v>
      </c>
      <c r="BP3402" s="118">
        <f t="shared" si="1257"/>
        <v>2100</v>
      </c>
      <c r="BQ3402" s="118">
        <f t="shared" si="1257"/>
        <v>1002100</v>
      </c>
      <c r="BR3402" s="5" t="s">
        <v>1912</v>
      </c>
    </row>
    <row r="3403" spans="1:70" ht="15" hidden="1" customHeight="1" outlineLevel="1">
      <c r="A3403" t="s">
        <v>2161</v>
      </c>
      <c r="B3403" t="s">
        <v>1325</v>
      </c>
      <c r="BJ3403" t="s">
        <v>2161</v>
      </c>
      <c r="BK3403" t="s">
        <v>1325</v>
      </c>
      <c r="BN3403" s="112">
        <v>2</v>
      </c>
      <c r="BO3403" s="114">
        <v>110</v>
      </c>
      <c r="BP3403" s="118">
        <f t="shared" si="1257"/>
        <v>2110</v>
      </c>
      <c r="BQ3403" s="118">
        <f t="shared" si="1257"/>
        <v>1102110</v>
      </c>
      <c r="BR3403" s="5" t="s">
        <v>1588</v>
      </c>
    </row>
    <row r="3404" spans="1:70" ht="15" hidden="1" customHeight="1" outlineLevel="1">
      <c r="A3404" t="s">
        <v>2161</v>
      </c>
      <c r="B3404" t="s">
        <v>1325</v>
      </c>
      <c r="BJ3404" t="s">
        <v>2161</v>
      </c>
      <c r="BK3404" t="s">
        <v>1325</v>
      </c>
      <c r="BN3404" s="112">
        <v>2</v>
      </c>
      <c r="BO3404" s="114">
        <v>110</v>
      </c>
      <c r="BP3404" s="118">
        <f t="shared" si="1257"/>
        <v>2110</v>
      </c>
      <c r="BQ3404" s="118">
        <f t="shared" si="1257"/>
        <v>1102110</v>
      </c>
      <c r="BR3404" s="5" t="s">
        <v>1588</v>
      </c>
    </row>
    <row r="3405" spans="1:70" ht="15" hidden="1" customHeight="1" outlineLevel="1">
      <c r="A3405" t="s">
        <v>820</v>
      </c>
      <c r="B3405" t="s">
        <v>1325</v>
      </c>
      <c r="BJ3405" t="s">
        <v>820</v>
      </c>
      <c r="BK3405" t="s">
        <v>1325</v>
      </c>
      <c r="BN3405" s="112">
        <v>2</v>
      </c>
      <c r="BO3405" s="114">
        <v>122</v>
      </c>
      <c r="BP3405" s="118">
        <f t="shared" si="1257"/>
        <v>2122</v>
      </c>
      <c r="BQ3405" s="118">
        <f t="shared" si="1257"/>
        <v>1222122</v>
      </c>
      <c r="BR3405" s="5" t="s">
        <v>1912</v>
      </c>
    </row>
    <row r="3406" spans="1:70" ht="15" hidden="1" customHeight="1" outlineLevel="1">
      <c r="A3406" t="s">
        <v>820</v>
      </c>
      <c r="B3406" t="s">
        <v>1325</v>
      </c>
      <c r="BJ3406" t="s">
        <v>820</v>
      </c>
      <c r="BK3406" t="s">
        <v>1325</v>
      </c>
      <c r="BN3406" s="112">
        <v>2</v>
      </c>
      <c r="BO3406" s="114">
        <v>122</v>
      </c>
      <c r="BP3406" s="118">
        <f t="shared" si="1257"/>
        <v>2122</v>
      </c>
      <c r="BQ3406" s="118">
        <f t="shared" si="1257"/>
        <v>1222122</v>
      </c>
      <c r="BR3406" s="5" t="s">
        <v>1912</v>
      </c>
    </row>
    <row r="3407" spans="1:70" ht="15" hidden="1" customHeight="1" outlineLevel="1">
      <c r="A3407" t="s">
        <v>1665</v>
      </c>
      <c r="B3407" t="s">
        <v>1325</v>
      </c>
      <c r="BJ3407" t="s">
        <v>1665</v>
      </c>
      <c r="BK3407" t="s">
        <v>1325</v>
      </c>
      <c r="BN3407" s="112">
        <v>2</v>
      </c>
      <c r="BO3407" s="114">
        <v>130</v>
      </c>
      <c r="BP3407" s="118">
        <f t="shared" si="1257"/>
        <v>2130</v>
      </c>
      <c r="BQ3407" s="118">
        <f t="shared" si="1257"/>
        <v>1302130</v>
      </c>
      <c r="BR3407" s="5" t="s">
        <v>1912</v>
      </c>
    </row>
    <row r="3408" spans="1:70" ht="15" hidden="1" customHeight="1" outlineLevel="1">
      <c r="A3408" t="s">
        <v>1665</v>
      </c>
      <c r="B3408" t="s">
        <v>1325</v>
      </c>
      <c r="BJ3408" t="s">
        <v>1665</v>
      </c>
      <c r="BK3408" t="s">
        <v>1325</v>
      </c>
      <c r="BN3408" s="112">
        <v>2</v>
      </c>
      <c r="BO3408" s="114">
        <v>130</v>
      </c>
      <c r="BP3408" s="118">
        <f t="shared" ref="BP3408:BQ3439" si="1258">(BN3408&amp;BO3408)*1</f>
        <v>2130</v>
      </c>
      <c r="BQ3408" s="118">
        <f t="shared" si="1258"/>
        <v>1302130</v>
      </c>
      <c r="BR3408" s="5" t="s">
        <v>1912</v>
      </c>
    </row>
    <row r="3409" spans="1:70" ht="15" hidden="1" customHeight="1" outlineLevel="1">
      <c r="A3409" t="s">
        <v>2082</v>
      </c>
      <c r="B3409" t="s">
        <v>1325</v>
      </c>
      <c r="BJ3409" t="s">
        <v>2082</v>
      </c>
      <c r="BK3409" t="s">
        <v>1325</v>
      </c>
      <c r="BN3409" s="112">
        <v>2</v>
      </c>
      <c r="BO3409" s="114">
        <v>150</v>
      </c>
      <c r="BP3409" s="118">
        <f t="shared" si="1258"/>
        <v>2150</v>
      </c>
      <c r="BQ3409" s="118">
        <f t="shared" si="1258"/>
        <v>1502150</v>
      </c>
      <c r="BR3409" s="5" t="s">
        <v>1912</v>
      </c>
    </row>
    <row r="3410" spans="1:70" ht="15" hidden="1" customHeight="1" outlineLevel="1">
      <c r="A3410" t="s">
        <v>2082</v>
      </c>
      <c r="B3410" t="s">
        <v>1325</v>
      </c>
      <c r="BJ3410" t="s">
        <v>2082</v>
      </c>
      <c r="BK3410" t="s">
        <v>1325</v>
      </c>
      <c r="BN3410" s="112">
        <v>2</v>
      </c>
      <c r="BO3410" s="114">
        <v>150</v>
      </c>
      <c r="BP3410" s="118">
        <f t="shared" si="1258"/>
        <v>2150</v>
      </c>
      <c r="BQ3410" s="118">
        <f t="shared" si="1258"/>
        <v>1502150</v>
      </c>
      <c r="BR3410" s="5" t="s">
        <v>1912</v>
      </c>
    </row>
    <row r="3411" spans="1:70" ht="15" hidden="1" customHeight="1" outlineLevel="1">
      <c r="A3411" t="s">
        <v>2082</v>
      </c>
      <c r="B3411" t="s">
        <v>1325</v>
      </c>
      <c r="BJ3411" t="s">
        <v>2082</v>
      </c>
      <c r="BK3411" t="s">
        <v>1325</v>
      </c>
      <c r="BN3411" s="112">
        <v>2</v>
      </c>
      <c r="BO3411" s="114">
        <v>150</v>
      </c>
      <c r="BP3411" s="118">
        <f t="shared" si="1258"/>
        <v>2150</v>
      </c>
      <c r="BQ3411" s="118">
        <f t="shared" si="1258"/>
        <v>1502150</v>
      </c>
      <c r="BR3411" s="5" t="s">
        <v>1912</v>
      </c>
    </row>
    <row r="3412" spans="1:70" ht="15" hidden="1" customHeight="1" outlineLevel="1">
      <c r="A3412" t="s">
        <v>2082</v>
      </c>
      <c r="B3412" t="s">
        <v>1325</v>
      </c>
      <c r="BJ3412" t="s">
        <v>2082</v>
      </c>
      <c r="BK3412" t="s">
        <v>1325</v>
      </c>
      <c r="BN3412" s="112">
        <v>2</v>
      </c>
      <c r="BO3412" s="114">
        <v>150</v>
      </c>
      <c r="BP3412" s="118">
        <f t="shared" si="1258"/>
        <v>2150</v>
      </c>
      <c r="BQ3412" s="118">
        <f t="shared" si="1258"/>
        <v>1502150</v>
      </c>
      <c r="BR3412" s="5" t="s">
        <v>1912</v>
      </c>
    </row>
    <row r="3413" spans="1:70" ht="15" hidden="1" customHeight="1" outlineLevel="1">
      <c r="A3413" t="s">
        <v>2082</v>
      </c>
      <c r="B3413" t="s">
        <v>1325</v>
      </c>
      <c r="BJ3413" t="s">
        <v>2082</v>
      </c>
      <c r="BK3413" t="s">
        <v>1325</v>
      </c>
      <c r="BN3413" s="112">
        <v>2</v>
      </c>
      <c r="BO3413" s="114">
        <v>150</v>
      </c>
      <c r="BP3413" s="118">
        <f t="shared" si="1258"/>
        <v>2150</v>
      </c>
      <c r="BQ3413" s="118">
        <f t="shared" si="1258"/>
        <v>1502150</v>
      </c>
      <c r="BR3413" s="5" t="s">
        <v>1912</v>
      </c>
    </row>
    <row r="3414" spans="1:70" ht="15" hidden="1" customHeight="1" outlineLevel="1">
      <c r="A3414" t="s">
        <v>2082</v>
      </c>
      <c r="B3414" t="s">
        <v>1325</v>
      </c>
      <c r="BJ3414" t="s">
        <v>2082</v>
      </c>
      <c r="BK3414" t="s">
        <v>1325</v>
      </c>
      <c r="BN3414" s="112">
        <v>2</v>
      </c>
      <c r="BO3414" s="114">
        <v>150</v>
      </c>
      <c r="BP3414" s="118">
        <f t="shared" si="1258"/>
        <v>2150</v>
      </c>
      <c r="BQ3414" s="118">
        <f t="shared" si="1258"/>
        <v>1502150</v>
      </c>
      <c r="BR3414" s="5" t="s">
        <v>1912</v>
      </c>
    </row>
    <row r="3415" spans="1:70" ht="15" hidden="1" customHeight="1" outlineLevel="1">
      <c r="A3415" t="s">
        <v>52</v>
      </c>
      <c r="B3415" t="s">
        <v>1325</v>
      </c>
      <c r="BJ3415" t="s">
        <v>52</v>
      </c>
      <c r="BK3415" t="s">
        <v>1325</v>
      </c>
      <c r="BN3415" s="112">
        <v>2</v>
      </c>
      <c r="BO3415" s="114">
        <v>164</v>
      </c>
      <c r="BP3415" s="118">
        <f t="shared" si="1258"/>
        <v>2164</v>
      </c>
      <c r="BQ3415" s="118">
        <f t="shared" si="1258"/>
        <v>1642164</v>
      </c>
      <c r="BR3415" s="5" t="s">
        <v>1912</v>
      </c>
    </row>
    <row r="3416" spans="1:70" ht="15" hidden="1" customHeight="1" outlineLevel="1">
      <c r="A3416" t="s">
        <v>52</v>
      </c>
      <c r="B3416" t="s">
        <v>1325</v>
      </c>
      <c r="BJ3416" t="s">
        <v>52</v>
      </c>
      <c r="BK3416" t="s">
        <v>1325</v>
      </c>
      <c r="BN3416" s="112">
        <v>2</v>
      </c>
      <c r="BO3416" s="114">
        <v>164</v>
      </c>
      <c r="BP3416" s="118">
        <f t="shared" si="1258"/>
        <v>2164</v>
      </c>
      <c r="BQ3416" s="118">
        <f t="shared" si="1258"/>
        <v>1642164</v>
      </c>
      <c r="BR3416" s="5" t="s">
        <v>1912</v>
      </c>
    </row>
    <row r="3417" spans="1:70" ht="15" hidden="1" customHeight="1" outlineLevel="1">
      <c r="A3417" t="s">
        <v>1450</v>
      </c>
      <c r="B3417" t="s">
        <v>1325</v>
      </c>
      <c r="BJ3417" t="s">
        <v>1450</v>
      </c>
      <c r="BK3417" t="s">
        <v>1325</v>
      </c>
      <c r="BN3417" s="112">
        <v>2</v>
      </c>
      <c r="BO3417" s="114">
        <v>170</v>
      </c>
      <c r="BP3417" s="118">
        <f t="shared" si="1258"/>
        <v>2170</v>
      </c>
      <c r="BQ3417" s="118">
        <f t="shared" si="1258"/>
        <v>1702170</v>
      </c>
      <c r="BR3417" s="5" t="s">
        <v>1912</v>
      </c>
    </row>
    <row r="3418" spans="1:70" ht="15" hidden="1" customHeight="1" outlineLevel="1">
      <c r="A3418" t="s">
        <v>1263</v>
      </c>
      <c r="B3418" t="s">
        <v>1325</v>
      </c>
      <c r="BJ3418" t="s">
        <v>1263</v>
      </c>
      <c r="BK3418" t="s">
        <v>1325</v>
      </c>
      <c r="BN3418" s="112">
        <v>2</v>
      </c>
      <c r="BO3418" s="114">
        <v>180</v>
      </c>
      <c r="BP3418" s="118">
        <f t="shared" si="1258"/>
        <v>2180</v>
      </c>
      <c r="BQ3418" s="118">
        <f t="shared" si="1258"/>
        <v>1802180</v>
      </c>
      <c r="BR3418" s="5" t="s">
        <v>219</v>
      </c>
    </row>
    <row r="3419" spans="1:70" ht="15" hidden="1" customHeight="1" outlineLevel="1">
      <c r="A3419" t="s">
        <v>1263</v>
      </c>
      <c r="B3419" t="s">
        <v>1325</v>
      </c>
      <c r="BJ3419" t="s">
        <v>1263</v>
      </c>
      <c r="BK3419" t="s">
        <v>1325</v>
      </c>
      <c r="BN3419" s="112">
        <v>2</v>
      </c>
      <c r="BO3419" s="114">
        <v>180</v>
      </c>
      <c r="BP3419" s="118">
        <f t="shared" si="1258"/>
        <v>2180</v>
      </c>
      <c r="BQ3419" s="118">
        <f t="shared" si="1258"/>
        <v>1802180</v>
      </c>
      <c r="BR3419" s="5" t="s">
        <v>219</v>
      </c>
    </row>
    <row r="3420" spans="1:70" ht="15" hidden="1" customHeight="1" outlineLevel="1">
      <c r="A3420" t="s">
        <v>1263</v>
      </c>
      <c r="B3420" t="s">
        <v>1325</v>
      </c>
      <c r="BJ3420" t="s">
        <v>1263</v>
      </c>
      <c r="BK3420" t="s">
        <v>1325</v>
      </c>
      <c r="BN3420" s="112">
        <v>2</v>
      </c>
      <c r="BO3420" s="114">
        <v>180</v>
      </c>
      <c r="BP3420" s="118">
        <f t="shared" si="1258"/>
        <v>2180</v>
      </c>
      <c r="BQ3420" s="118">
        <f t="shared" si="1258"/>
        <v>1802180</v>
      </c>
      <c r="BR3420" s="5" t="s">
        <v>219</v>
      </c>
    </row>
    <row r="3421" spans="1:70" ht="15" hidden="1" customHeight="1" outlineLevel="1">
      <c r="A3421" t="s">
        <v>1263</v>
      </c>
      <c r="B3421" t="s">
        <v>1325</v>
      </c>
      <c r="BJ3421" t="s">
        <v>1263</v>
      </c>
      <c r="BK3421" t="s">
        <v>1325</v>
      </c>
      <c r="BN3421" s="112">
        <v>2</v>
      </c>
      <c r="BO3421" s="114">
        <v>180</v>
      </c>
      <c r="BP3421" s="118">
        <f t="shared" si="1258"/>
        <v>2180</v>
      </c>
      <c r="BQ3421" s="118">
        <f t="shared" si="1258"/>
        <v>1802180</v>
      </c>
      <c r="BR3421" s="5" t="s">
        <v>219</v>
      </c>
    </row>
    <row r="3422" spans="1:70" ht="15" hidden="1" customHeight="1" outlineLevel="1">
      <c r="A3422" t="s">
        <v>1263</v>
      </c>
      <c r="B3422" t="s">
        <v>1325</v>
      </c>
      <c r="BJ3422" t="s">
        <v>1263</v>
      </c>
      <c r="BK3422" t="s">
        <v>1325</v>
      </c>
      <c r="BN3422" s="112">
        <v>2</v>
      </c>
      <c r="BO3422" s="114">
        <v>180</v>
      </c>
      <c r="BP3422" s="118">
        <f t="shared" si="1258"/>
        <v>2180</v>
      </c>
      <c r="BQ3422" s="118">
        <f t="shared" si="1258"/>
        <v>1802180</v>
      </c>
      <c r="BR3422" s="5" t="s">
        <v>219</v>
      </c>
    </row>
    <row r="3423" spans="1:70" ht="15" hidden="1" customHeight="1" outlineLevel="1">
      <c r="A3423" t="s">
        <v>1263</v>
      </c>
      <c r="B3423" t="s">
        <v>1325</v>
      </c>
      <c r="BJ3423" t="s">
        <v>1263</v>
      </c>
      <c r="BK3423" t="s">
        <v>1325</v>
      </c>
      <c r="BN3423" s="112">
        <v>2</v>
      </c>
      <c r="BO3423" s="114">
        <v>180</v>
      </c>
      <c r="BP3423" s="118">
        <f t="shared" si="1258"/>
        <v>2180</v>
      </c>
      <c r="BQ3423" s="118">
        <f t="shared" si="1258"/>
        <v>1802180</v>
      </c>
      <c r="BR3423" s="5" t="s">
        <v>219</v>
      </c>
    </row>
    <row r="3424" spans="1:70" ht="15" hidden="1" customHeight="1" outlineLevel="1">
      <c r="A3424" t="s">
        <v>1853</v>
      </c>
      <c r="B3424" t="s">
        <v>1325</v>
      </c>
      <c r="BJ3424" t="s">
        <v>1853</v>
      </c>
      <c r="BK3424" t="s">
        <v>1325</v>
      </c>
      <c r="BN3424" s="112">
        <v>2</v>
      </c>
      <c r="BO3424" s="114">
        <v>185</v>
      </c>
      <c r="BP3424" s="118">
        <f t="shared" si="1258"/>
        <v>2185</v>
      </c>
      <c r="BQ3424" s="118">
        <f t="shared" si="1258"/>
        <v>1852185</v>
      </c>
      <c r="BR3424" s="5" t="s">
        <v>1912</v>
      </c>
    </row>
    <row r="3425" spans="1:70" ht="15" hidden="1" customHeight="1" outlineLevel="1">
      <c r="A3425" t="s">
        <v>2228</v>
      </c>
      <c r="B3425" t="s">
        <v>1325</v>
      </c>
      <c r="BJ3425" t="s">
        <v>2228</v>
      </c>
      <c r="BK3425" t="s">
        <v>1325</v>
      </c>
      <c r="BN3425" s="112">
        <v>2</v>
      </c>
      <c r="BO3425" s="114">
        <v>188</v>
      </c>
      <c r="BP3425" s="118">
        <f t="shared" si="1258"/>
        <v>2188</v>
      </c>
      <c r="BQ3425" s="118">
        <f t="shared" si="1258"/>
        <v>1882188</v>
      </c>
      <c r="BR3425" s="5" t="s">
        <v>1912</v>
      </c>
    </row>
    <row r="3426" spans="1:70" ht="15" hidden="1" customHeight="1" outlineLevel="1">
      <c r="A3426" t="s">
        <v>671</v>
      </c>
      <c r="B3426" t="s">
        <v>1325</v>
      </c>
      <c r="BJ3426" t="s">
        <v>671</v>
      </c>
      <c r="BK3426" t="s">
        <v>1325</v>
      </c>
      <c r="BN3426" s="112">
        <v>2</v>
      </c>
      <c r="BO3426" s="114">
        <v>201</v>
      </c>
      <c r="BP3426" s="118">
        <f t="shared" si="1258"/>
        <v>2201</v>
      </c>
      <c r="BQ3426" s="118">
        <f t="shared" si="1258"/>
        <v>2012201</v>
      </c>
      <c r="BR3426" s="5" t="s">
        <v>219</v>
      </c>
    </row>
    <row r="3427" spans="1:70" ht="15" hidden="1" customHeight="1" outlineLevel="1">
      <c r="A3427" t="s">
        <v>671</v>
      </c>
      <c r="B3427" t="s">
        <v>1325</v>
      </c>
      <c r="BJ3427" t="s">
        <v>671</v>
      </c>
      <c r="BK3427" t="s">
        <v>1325</v>
      </c>
      <c r="BN3427" s="112">
        <v>2</v>
      </c>
      <c r="BO3427" s="114">
        <v>201</v>
      </c>
      <c r="BP3427" s="118">
        <f t="shared" si="1258"/>
        <v>2201</v>
      </c>
      <c r="BQ3427" s="118">
        <f t="shared" si="1258"/>
        <v>2012201</v>
      </c>
      <c r="BR3427" s="5" t="s">
        <v>219</v>
      </c>
    </row>
    <row r="3428" spans="1:70" ht="15" hidden="1" customHeight="1" outlineLevel="1">
      <c r="A3428" t="s">
        <v>671</v>
      </c>
      <c r="B3428" t="s">
        <v>1325</v>
      </c>
      <c r="BJ3428" t="s">
        <v>671</v>
      </c>
      <c r="BK3428" t="s">
        <v>1325</v>
      </c>
      <c r="BN3428" s="112">
        <v>2</v>
      </c>
      <c r="BO3428" s="114">
        <v>201</v>
      </c>
      <c r="BP3428" s="118">
        <f t="shared" si="1258"/>
        <v>2201</v>
      </c>
      <c r="BQ3428" s="118">
        <f t="shared" si="1258"/>
        <v>2012201</v>
      </c>
      <c r="BR3428" s="5" t="s">
        <v>219</v>
      </c>
    </row>
    <row r="3429" spans="1:70" ht="15" hidden="1" customHeight="1" outlineLevel="1">
      <c r="A3429" t="s">
        <v>671</v>
      </c>
      <c r="B3429" t="s">
        <v>1325</v>
      </c>
      <c r="BJ3429" t="s">
        <v>671</v>
      </c>
      <c r="BK3429" t="s">
        <v>1325</v>
      </c>
      <c r="BN3429" s="112">
        <v>2</v>
      </c>
      <c r="BO3429" s="114">
        <v>201</v>
      </c>
      <c r="BP3429" s="118">
        <f t="shared" si="1258"/>
        <v>2201</v>
      </c>
      <c r="BQ3429" s="118">
        <f t="shared" si="1258"/>
        <v>2012201</v>
      </c>
      <c r="BR3429" s="5" t="s">
        <v>219</v>
      </c>
    </row>
    <row r="3430" spans="1:70" ht="15" hidden="1" customHeight="1" outlineLevel="1">
      <c r="A3430" t="s">
        <v>671</v>
      </c>
      <c r="B3430" t="s">
        <v>1325</v>
      </c>
      <c r="BJ3430" t="s">
        <v>671</v>
      </c>
      <c r="BK3430" t="s">
        <v>1325</v>
      </c>
      <c r="BN3430" s="112">
        <v>2</v>
      </c>
      <c r="BO3430" s="114">
        <v>201</v>
      </c>
      <c r="BP3430" s="118">
        <f t="shared" si="1258"/>
        <v>2201</v>
      </c>
      <c r="BQ3430" s="118">
        <f t="shared" si="1258"/>
        <v>2012201</v>
      </c>
      <c r="BR3430" s="5" t="s">
        <v>219</v>
      </c>
    </row>
    <row r="3431" spans="1:70" ht="15" hidden="1" customHeight="1" outlineLevel="1">
      <c r="A3431" t="s">
        <v>671</v>
      </c>
      <c r="B3431" t="s">
        <v>1325</v>
      </c>
      <c r="BJ3431" t="s">
        <v>671</v>
      </c>
      <c r="BK3431" t="s">
        <v>1325</v>
      </c>
      <c r="BN3431" s="112">
        <v>2</v>
      </c>
      <c r="BO3431" s="114">
        <v>201</v>
      </c>
      <c r="BP3431" s="118">
        <f t="shared" si="1258"/>
        <v>2201</v>
      </c>
      <c r="BQ3431" s="118">
        <f t="shared" si="1258"/>
        <v>2012201</v>
      </c>
      <c r="BR3431" s="5" t="s">
        <v>219</v>
      </c>
    </row>
    <row r="3432" spans="1:70" ht="15" hidden="1" customHeight="1" outlineLevel="1">
      <c r="A3432" t="s">
        <v>179</v>
      </c>
      <c r="B3432" t="s">
        <v>1325</v>
      </c>
      <c r="BJ3432" t="s">
        <v>179</v>
      </c>
      <c r="BK3432" t="s">
        <v>1325</v>
      </c>
      <c r="BN3432" s="112">
        <v>2</v>
      </c>
      <c r="BO3432" s="114">
        <v>220</v>
      </c>
      <c r="BP3432" s="118">
        <f t="shared" si="1258"/>
        <v>2220</v>
      </c>
      <c r="BQ3432" s="118">
        <f t="shared" si="1258"/>
        <v>2202220</v>
      </c>
      <c r="BR3432" s="5" t="s">
        <v>1588</v>
      </c>
    </row>
    <row r="3433" spans="1:70" ht="15" hidden="1" customHeight="1" outlineLevel="1">
      <c r="A3433" t="s">
        <v>179</v>
      </c>
      <c r="B3433" t="s">
        <v>1325</v>
      </c>
      <c r="BJ3433" t="s">
        <v>179</v>
      </c>
      <c r="BK3433" t="s">
        <v>1325</v>
      </c>
      <c r="BN3433" s="112">
        <v>2</v>
      </c>
      <c r="BO3433" s="114">
        <v>220</v>
      </c>
      <c r="BP3433" s="118">
        <f t="shared" si="1258"/>
        <v>2220</v>
      </c>
      <c r="BQ3433" s="118">
        <f t="shared" si="1258"/>
        <v>2202220</v>
      </c>
      <c r="BR3433" s="5" t="s">
        <v>1588</v>
      </c>
    </row>
    <row r="3434" spans="1:70" ht="15" hidden="1" customHeight="1" outlineLevel="1">
      <c r="A3434" t="s">
        <v>179</v>
      </c>
      <c r="B3434" t="s">
        <v>1325</v>
      </c>
      <c r="BJ3434" t="s">
        <v>179</v>
      </c>
      <c r="BK3434" t="s">
        <v>1325</v>
      </c>
      <c r="BN3434" s="112">
        <v>2</v>
      </c>
      <c r="BO3434" s="114">
        <v>220</v>
      </c>
      <c r="BP3434" s="118">
        <f t="shared" si="1258"/>
        <v>2220</v>
      </c>
      <c r="BQ3434" s="118">
        <f t="shared" si="1258"/>
        <v>2202220</v>
      </c>
      <c r="BR3434" s="5" t="s">
        <v>1588</v>
      </c>
    </row>
    <row r="3435" spans="1:70" ht="15" hidden="1" customHeight="1" outlineLevel="1">
      <c r="A3435" t="s">
        <v>2003</v>
      </c>
      <c r="B3435" t="s">
        <v>1325</v>
      </c>
      <c r="BJ3435" t="s">
        <v>2003</v>
      </c>
      <c r="BK3435" t="s">
        <v>1325</v>
      </c>
      <c r="BN3435" s="112">
        <v>2</v>
      </c>
      <c r="BO3435" s="114">
        <v>232</v>
      </c>
      <c r="BP3435" s="118">
        <f t="shared" si="1258"/>
        <v>2232</v>
      </c>
      <c r="BQ3435" s="118">
        <f t="shared" si="1258"/>
        <v>2322232</v>
      </c>
      <c r="BR3435" s="5" t="s">
        <v>219</v>
      </c>
    </row>
    <row r="3436" spans="1:70" ht="15" hidden="1" customHeight="1" outlineLevel="1">
      <c r="A3436" t="s">
        <v>2003</v>
      </c>
      <c r="B3436" t="s">
        <v>1325</v>
      </c>
      <c r="BJ3436" t="s">
        <v>2003</v>
      </c>
      <c r="BK3436" t="s">
        <v>1325</v>
      </c>
      <c r="BN3436" s="112">
        <v>2</v>
      </c>
      <c r="BO3436" s="114">
        <v>232</v>
      </c>
      <c r="BP3436" s="118">
        <f t="shared" si="1258"/>
        <v>2232</v>
      </c>
      <c r="BQ3436" s="118">
        <f t="shared" si="1258"/>
        <v>2322232</v>
      </c>
      <c r="BR3436" s="5" t="s">
        <v>219</v>
      </c>
    </row>
    <row r="3437" spans="1:70" ht="15" hidden="1" customHeight="1" outlineLevel="1">
      <c r="A3437" t="s">
        <v>2003</v>
      </c>
      <c r="B3437" t="s">
        <v>1325</v>
      </c>
      <c r="BJ3437" t="s">
        <v>2003</v>
      </c>
      <c r="BK3437" t="s">
        <v>1325</v>
      </c>
      <c r="BN3437" s="112">
        <v>2</v>
      </c>
      <c r="BO3437" s="114">
        <v>232</v>
      </c>
      <c r="BP3437" s="118">
        <f t="shared" si="1258"/>
        <v>2232</v>
      </c>
      <c r="BQ3437" s="118">
        <f t="shared" si="1258"/>
        <v>2322232</v>
      </c>
      <c r="BR3437" s="5" t="s">
        <v>219</v>
      </c>
    </row>
    <row r="3438" spans="1:70" ht="15" hidden="1" customHeight="1" outlineLevel="1">
      <c r="A3438" t="s">
        <v>2003</v>
      </c>
      <c r="B3438" t="s">
        <v>1325</v>
      </c>
      <c r="BJ3438" t="s">
        <v>2003</v>
      </c>
      <c r="BK3438" t="s">
        <v>1325</v>
      </c>
      <c r="BN3438" s="112">
        <v>2</v>
      </c>
      <c r="BO3438" s="114">
        <v>232</v>
      </c>
      <c r="BP3438" s="118">
        <f t="shared" si="1258"/>
        <v>2232</v>
      </c>
      <c r="BQ3438" s="118">
        <f t="shared" si="1258"/>
        <v>2322232</v>
      </c>
      <c r="BR3438" s="5" t="s">
        <v>219</v>
      </c>
    </row>
    <row r="3439" spans="1:70" ht="15" hidden="1" customHeight="1" outlineLevel="1">
      <c r="A3439" t="s">
        <v>2003</v>
      </c>
      <c r="B3439" t="s">
        <v>1325</v>
      </c>
      <c r="BJ3439" t="s">
        <v>2003</v>
      </c>
      <c r="BK3439" t="s">
        <v>1325</v>
      </c>
      <c r="BN3439" s="112">
        <v>2</v>
      </c>
      <c r="BO3439" s="114">
        <v>232</v>
      </c>
      <c r="BP3439" s="118">
        <f t="shared" si="1258"/>
        <v>2232</v>
      </c>
      <c r="BQ3439" s="118">
        <f t="shared" si="1258"/>
        <v>2322232</v>
      </c>
      <c r="BR3439" s="5" t="s">
        <v>219</v>
      </c>
    </row>
    <row r="3440" spans="1:70" ht="15" hidden="1" customHeight="1" outlineLevel="1">
      <c r="A3440" t="s">
        <v>2003</v>
      </c>
      <c r="B3440" t="s">
        <v>1325</v>
      </c>
      <c r="BJ3440" t="s">
        <v>2003</v>
      </c>
      <c r="BK3440" t="s">
        <v>1325</v>
      </c>
      <c r="BN3440" s="112">
        <v>2</v>
      </c>
      <c r="BO3440" s="114">
        <v>232</v>
      </c>
      <c r="BP3440" s="118">
        <f t="shared" ref="BP3440:BQ3456" si="1259">(BN3440&amp;BO3440)*1</f>
        <v>2232</v>
      </c>
      <c r="BQ3440" s="118">
        <f t="shared" si="1259"/>
        <v>2322232</v>
      </c>
      <c r="BR3440" s="5" t="s">
        <v>219</v>
      </c>
    </row>
    <row r="3441" spans="1:70" ht="15" hidden="1" customHeight="1" outlineLevel="1">
      <c r="A3441" t="s">
        <v>1059</v>
      </c>
      <c r="B3441" t="s">
        <v>1325</v>
      </c>
      <c r="BJ3441" t="s">
        <v>1059</v>
      </c>
      <c r="BK3441" t="s">
        <v>1325</v>
      </c>
      <c r="BN3441" s="112">
        <v>2</v>
      </c>
      <c r="BO3441" s="114">
        <v>240</v>
      </c>
      <c r="BP3441" s="118">
        <f t="shared" si="1259"/>
        <v>2240</v>
      </c>
      <c r="BQ3441" s="118">
        <f t="shared" si="1259"/>
        <v>2402240</v>
      </c>
      <c r="BR3441" s="5" t="s">
        <v>219</v>
      </c>
    </row>
    <row r="3442" spans="1:70" ht="15" hidden="1" customHeight="1" outlineLevel="1">
      <c r="A3442" t="s">
        <v>1931</v>
      </c>
      <c r="B3442" t="s">
        <v>1325</v>
      </c>
      <c r="BJ3442" t="s">
        <v>1931</v>
      </c>
      <c r="BK3442" t="s">
        <v>1325</v>
      </c>
      <c r="BN3442" s="112">
        <v>2</v>
      </c>
      <c r="BO3442" s="114">
        <v>261</v>
      </c>
      <c r="BP3442" s="118">
        <f t="shared" si="1259"/>
        <v>2261</v>
      </c>
      <c r="BQ3442" s="118">
        <f t="shared" si="1259"/>
        <v>2612261</v>
      </c>
      <c r="BR3442" s="5" t="s">
        <v>219</v>
      </c>
    </row>
    <row r="3443" spans="1:70" ht="15" hidden="1" customHeight="1" outlineLevel="1">
      <c r="A3443" t="s">
        <v>1931</v>
      </c>
      <c r="B3443" t="s">
        <v>1325</v>
      </c>
      <c r="BJ3443" t="s">
        <v>1931</v>
      </c>
      <c r="BK3443" t="s">
        <v>1325</v>
      </c>
      <c r="BN3443" s="112">
        <v>2</v>
      </c>
      <c r="BO3443" s="114">
        <v>261</v>
      </c>
      <c r="BP3443" s="118">
        <f t="shared" si="1259"/>
        <v>2261</v>
      </c>
      <c r="BQ3443" s="118">
        <f t="shared" si="1259"/>
        <v>2612261</v>
      </c>
      <c r="BR3443" s="5" t="s">
        <v>219</v>
      </c>
    </row>
    <row r="3444" spans="1:70" ht="15" hidden="1" customHeight="1" outlineLevel="1">
      <c r="A3444" t="s">
        <v>1931</v>
      </c>
      <c r="B3444" t="s">
        <v>1325</v>
      </c>
      <c r="BJ3444" t="s">
        <v>1931</v>
      </c>
      <c r="BK3444" t="s">
        <v>1325</v>
      </c>
      <c r="BN3444" s="112">
        <v>2</v>
      </c>
      <c r="BO3444" s="114">
        <v>261</v>
      </c>
      <c r="BP3444" s="118">
        <f t="shared" si="1259"/>
        <v>2261</v>
      </c>
      <c r="BQ3444" s="118">
        <f t="shared" si="1259"/>
        <v>2612261</v>
      </c>
      <c r="BR3444" s="5" t="s">
        <v>219</v>
      </c>
    </row>
    <row r="3445" spans="1:70" ht="15" hidden="1" customHeight="1" outlineLevel="1">
      <c r="A3445" t="s">
        <v>1931</v>
      </c>
      <c r="B3445" t="s">
        <v>1325</v>
      </c>
      <c r="BJ3445" t="s">
        <v>1931</v>
      </c>
      <c r="BK3445" t="s">
        <v>1325</v>
      </c>
      <c r="BN3445" s="112">
        <v>2</v>
      </c>
      <c r="BO3445" s="114">
        <v>261</v>
      </c>
      <c r="BP3445" s="118">
        <f t="shared" si="1259"/>
        <v>2261</v>
      </c>
      <c r="BQ3445" s="118">
        <f t="shared" si="1259"/>
        <v>2612261</v>
      </c>
      <c r="BR3445" s="5" t="s">
        <v>219</v>
      </c>
    </row>
    <row r="3446" spans="1:70" ht="15" hidden="1" customHeight="1" outlineLevel="1">
      <c r="A3446" t="s">
        <v>1931</v>
      </c>
      <c r="B3446" t="s">
        <v>1325</v>
      </c>
      <c r="BJ3446" t="s">
        <v>1931</v>
      </c>
      <c r="BK3446" t="s">
        <v>1325</v>
      </c>
      <c r="BN3446" s="112">
        <v>2</v>
      </c>
      <c r="BO3446" s="114">
        <v>261</v>
      </c>
      <c r="BP3446" s="118">
        <f t="shared" si="1259"/>
        <v>2261</v>
      </c>
      <c r="BQ3446" s="118">
        <f t="shared" si="1259"/>
        <v>2612261</v>
      </c>
      <c r="BR3446" s="5" t="s">
        <v>219</v>
      </c>
    </row>
    <row r="3447" spans="1:70" ht="15" hidden="1" customHeight="1" outlineLevel="1">
      <c r="A3447" t="s">
        <v>1931</v>
      </c>
      <c r="B3447" t="s">
        <v>1325</v>
      </c>
      <c r="BJ3447" t="s">
        <v>1931</v>
      </c>
      <c r="BK3447" t="s">
        <v>1325</v>
      </c>
      <c r="BN3447" s="112">
        <v>2</v>
      </c>
      <c r="BO3447" s="114">
        <v>261</v>
      </c>
      <c r="BP3447" s="118">
        <f t="shared" si="1259"/>
        <v>2261</v>
      </c>
      <c r="BQ3447" s="118">
        <f t="shared" si="1259"/>
        <v>2612261</v>
      </c>
      <c r="BR3447" s="5" t="s">
        <v>219</v>
      </c>
    </row>
    <row r="3448" spans="1:70" ht="15" hidden="1" customHeight="1" outlineLevel="1">
      <c r="A3448" t="s">
        <v>1236</v>
      </c>
      <c r="B3448" t="s">
        <v>1325</v>
      </c>
      <c r="BJ3448" t="s">
        <v>1236</v>
      </c>
      <c r="BK3448" t="s">
        <v>1325</v>
      </c>
      <c r="BN3448" s="112">
        <v>2</v>
      </c>
      <c r="BO3448" s="114">
        <v>270</v>
      </c>
      <c r="BP3448" s="118">
        <f t="shared" si="1259"/>
        <v>2270</v>
      </c>
      <c r="BQ3448" s="118">
        <f t="shared" si="1259"/>
        <v>2702270</v>
      </c>
      <c r="BR3448" s="5" t="s">
        <v>219</v>
      </c>
    </row>
    <row r="3449" spans="1:70" ht="15" hidden="1" customHeight="1" outlineLevel="1">
      <c r="A3449" t="s">
        <v>311</v>
      </c>
      <c r="B3449" t="s">
        <v>1325</v>
      </c>
      <c r="BJ3449" t="s">
        <v>311</v>
      </c>
      <c r="BK3449" t="s">
        <v>1325</v>
      </c>
      <c r="BN3449" s="112">
        <v>2</v>
      </c>
      <c r="BO3449" s="114">
        <v>280</v>
      </c>
      <c r="BP3449" s="118">
        <f t="shared" si="1259"/>
        <v>2280</v>
      </c>
      <c r="BQ3449" s="118">
        <f t="shared" si="1259"/>
        <v>2802280</v>
      </c>
      <c r="BR3449" s="5" t="s">
        <v>219</v>
      </c>
    </row>
    <row r="3450" spans="1:70" ht="15" hidden="1" customHeight="1" outlineLevel="1">
      <c r="A3450" t="s">
        <v>311</v>
      </c>
      <c r="B3450" t="s">
        <v>1325</v>
      </c>
      <c r="BJ3450" t="s">
        <v>311</v>
      </c>
      <c r="BK3450" t="s">
        <v>1325</v>
      </c>
      <c r="BN3450" s="112">
        <v>2</v>
      </c>
      <c r="BO3450" s="114">
        <v>280</v>
      </c>
      <c r="BP3450" s="118">
        <f t="shared" si="1259"/>
        <v>2280</v>
      </c>
      <c r="BQ3450" s="118">
        <f t="shared" si="1259"/>
        <v>2802280</v>
      </c>
      <c r="BR3450" s="5" t="s">
        <v>219</v>
      </c>
    </row>
    <row r="3451" spans="1:70" ht="15" hidden="1" customHeight="1" outlineLevel="1">
      <c r="A3451" t="s">
        <v>311</v>
      </c>
      <c r="B3451" t="s">
        <v>1325</v>
      </c>
      <c r="BJ3451" t="s">
        <v>311</v>
      </c>
      <c r="BK3451" t="s">
        <v>1325</v>
      </c>
      <c r="BN3451" s="112">
        <v>2</v>
      </c>
      <c r="BO3451" s="114">
        <v>280</v>
      </c>
      <c r="BP3451" s="118">
        <f t="shared" si="1259"/>
        <v>2280</v>
      </c>
      <c r="BQ3451" s="118">
        <f t="shared" si="1259"/>
        <v>2802280</v>
      </c>
      <c r="BR3451" s="5" t="s">
        <v>219</v>
      </c>
    </row>
    <row r="3452" spans="1:70" ht="15" hidden="1" customHeight="1" outlineLevel="1">
      <c r="A3452" t="s">
        <v>311</v>
      </c>
      <c r="B3452" t="s">
        <v>1325</v>
      </c>
      <c r="BJ3452" t="s">
        <v>311</v>
      </c>
      <c r="BK3452" t="s">
        <v>1325</v>
      </c>
      <c r="BN3452" s="112">
        <v>2</v>
      </c>
      <c r="BO3452" s="114">
        <v>280</v>
      </c>
      <c r="BP3452" s="118">
        <f t="shared" si="1259"/>
        <v>2280</v>
      </c>
      <c r="BQ3452" s="118">
        <f t="shared" si="1259"/>
        <v>2802280</v>
      </c>
      <c r="BR3452" s="5" t="s">
        <v>219</v>
      </c>
    </row>
    <row r="3453" spans="1:70" ht="15" hidden="1" customHeight="1" outlineLevel="1">
      <c r="A3453" t="s">
        <v>311</v>
      </c>
      <c r="B3453" t="s">
        <v>1325</v>
      </c>
      <c r="BJ3453" t="s">
        <v>311</v>
      </c>
      <c r="BK3453" t="s">
        <v>1325</v>
      </c>
      <c r="BN3453" s="112">
        <v>2</v>
      </c>
      <c r="BO3453" s="114">
        <v>280</v>
      </c>
      <c r="BP3453" s="118">
        <f t="shared" si="1259"/>
        <v>2280</v>
      </c>
      <c r="BQ3453" s="118">
        <f t="shared" si="1259"/>
        <v>2802280</v>
      </c>
      <c r="BR3453" s="5" t="s">
        <v>219</v>
      </c>
    </row>
    <row r="3454" spans="1:70" ht="15" hidden="1" customHeight="1" outlineLevel="1">
      <c r="A3454" t="s">
        <v>311</v>
      </c>
      <c r="B3454" t="s">
        <v>1325</v>
      </c>
      <c r="BJ3454" t="s">
        <v>311</v>
      </c>
      <c r="BK3454" t="s">
        <v>1325</v>
      </c>
      <c r="BN3454" s="112">
        <v>2</v>
      </c>
      <c r="BO3454" s="114">
        <v>280</v>
      </c>
      <c r="BP3454" s="118">
        <f t="shared" si="1259"/>
        <v>2280</v>
      </c>
      <c r="BQ3454" s="118">
        <f t="shared" si="1259"/>
        <v>2802280</v>
      </c>
      <c r="BR3454" s="5" t="s">
        <v>219</v>
      </c>
    </row>
    <row r="3455" spans="1:70" ht="15" hidden="1" customHeight="1" outlineLevel="1">
      <c r="A3455" t="s">
        <v>369</v>
      </c>
      <c r="B3455" t="s">
        <v>1325</v>
      </c>
      <c r="BJ3455" t="s">
        <v>369</v>
      </c>
      <c r="BK3455" t="s">
        <v>1325</v>
      </c>
      <c r="BN3455" s="112">
        <v>2</v>
      </c>
      <c r="BO3455" s="114">
        <v>282</v>
      </c>
      <c r="BP3455" s="118">
        <f t="shared" si="1259"/>
        <v>2282</v>
      </c>
      <c r="BQ3455" s="118">
        <f t="shared" si="1259"/>
        <v>2822282</v>
      </c>
      <c r="BR3455" s="5" t="s">
        <v>1588</v>
      </c>
    </row>
    <row r="3456" spans="1:70" ht="15" hidden="1" customHeight="1" outlineLevel="1">
      <c r="A3456" t="s">
        <v>1247</v>
      </c>
      <c r="B3456" t="s">
        <v>1325</v>
      </c>
      <c r="BJ3456" t="s">
        <v>1247</v>
      </c>
      <c r="BK3456" t="s">
        <v>1325</v>
      </c>
      <c r="BN3456" s="112">
        <v>2</v>
      </c>
      <c r="BO3456" s="114">
        <v>290</v>
      </c>
      <c r="BP3456" s="118">
        <f t="shared" si="1259"/>
        <v>2290</v>
      </c>
      <c r="BQ3456" s="118">
        <f t="shared" si="1259"/>
        <v>2902290</v>
      </c>
      <c r="BR3456" s="5" t="s">
        <v>219</v>
      </c>
    </row>
    <row r="3457" spans="1:69" ht="15" customHeight="1" collapsed="1">
      <c r="A3457" s="8" t="s">
        <v>1993</v>
      </c>
      <c r="B3457" t="s">
        <v>544</v>
      </c>
      <c r="BN3457" s="112"/>
      <c r="BO3457" s="114"/>
      <c r="BP3457" s="118"/>
      <c r="BQ3457" s="118"/>
    </row>
  </sheetData>
  <sortState xmlns:xlrd2="http://schemas.microsoft.com/office/spreadsheetml/2017/richdata2" ref="BS2460:BT2525">
    <sortCondition ref="BT2460:BT2526"/>
  </sortState>
  <phoneticPr fontId="8"/>
  <conditionalFormatting sqref="D3266:D3293 D3803:D3821 D3:D110 D112:D1243 D1245:D2407 D2409:D3264">
    <cfRule type="cellIs" dxfId="471" priority="43" stopIfTrue="1" operator="equal">
      <formula>1</formula>
    </cfRule>
    <cfRule type="cellIs" dxfId="470" priority="44" stopIfTrue="1" operator="equal">
      <formula>3</formula>
    </cfRule>
  </conditionalFormatting>
  <conditionalFormatting sqref="E3266:E3293 E3803:E3821 E3:E110 E112:E1243 E1245:E2407 E2409:E3264">
    <cfRule type="cellIs" dxfId="469" priority="45" stopIfTrue="1" operator="equal">
      <formula>1</formula>
    </cfRule>
    <cfRule type="cellIs" dxfId="468" priority="46" stopIfTrue="1" operator="equal">
      <formula>3</formula>
    </cfRule>
  </conditionalFormatting>
  <conditionalFormatting sqref="F3803:F3821 BA3803:BD3821 F3266:F3293 BA3266:BD3293 F72:F110 BA72:BD110 F3:F70 BA3:BD70 F112:F113 F115:F1243 BA112:BD1243 BA1245:BD2407 F1245:F2407 F2409:F3264 BA2409:BD3264">
    <cfRule type="cellIs" dxfId="467" priority="47" stopIfTrue="1" operator="equal">
      <formula>1</formula>
    </cfRule>
    <cfRule type="cellIs" dxfId="466" priority="48" stopIfTrue="1" operator="equal">
      <formula>3</formula>
    </cfRule>
  </conditionalFormatting>
  <conditionalFormatting sqref="H3263:H65538">
    <cfRule type="expression" dxfId="465" priority="51" stopIfTrue="1">
      <formula>IF(#REF!=1,1,0)</formula>
    </cfRule>
    <cfRule type="expression" dxfId="464" priority="52" stopIfTrue="1">
      <formula>IF(#REF!=1,1,0)</formula>
    </cfRule>
  </conditionalFormatting>
  <conditionalFormatting sqref="G3259:G3262">
    <cfRule type="expression" dxfId="463" priority="53" stopIfTrue="1">
      <formula>IF(AND(G3259&gt;0,#REF!=1),1,0)</formula>
    </cfRule>
    <cfRule type="expression" dxfId="462" priority="54" stopIfTrue="1">
      <formula>IF(AND(G3259&gt;0,#REF!=1),1,0)</formula>
    </cfRule>
    <cfRule type="expression" dxfId="461" priority="55" stopIfTrue="1">
      <formula>IF(AND(G3259&gt;0,F3259=1),1,0)</formula>
    </cfRule>
  </conditionalFormatting>
  <conditionalFormatting sqref="H3259:H3262">
    <cfRule type="expression" dxfId="460" priority="56" stopIfTrue="1">
      <formula>IF(AND(G3259&gt;0,#REF!=1),1,0)</formula>
    </cfRule>
    <cfRule type="expression" dxfId="459" priority="57" stopIfTrue="1">
      <formula>IF(AND(G3259&gt;0,#REF!=1),1,0)</formula>
    </cfRule>
    <cfRule type="expression" dxfId="458" priority="58" stopIfTrue="1">
      <formula>IF(AND(G3259&gt;0,#REF!=1),1,0)</formula>
    </cfRule>
  </conditionalFormatting>
  <conditionalFormatting sqref="D2408">
    <cfRule type="cellIs" dxfId="457" priority="31" stopIfTrue="1" operator="equal">
      <formula>1</formula>
    </cfRule>
    <cfRule type="cellIs" dxfId="456" priority="32" stopIfTrue="1" operator="equal">
      <formula>3</formula>
    </cfRule>
  </conditionalFormatting>
  <conditionalFormatting sqref="E2408">
    <cfRule type="cellIs" dxfId="455" priority="33" stopIfTrue="1" operator="equal">
      <formula>1</formula>
    </cfRule>
    <cfRule type="cellIs" dxfId="454" priority="34" stopIfTrue="1" operator="equal">
      <formula>3</formula>
    </cfRule>
  </conditionalFormatting>
  <conditionalFormatting sqref="BA2408:BD2408 F2408">
    <cfRule type="cellIs" dxfId="453" priority="35" stopIfTrue="1" operator="equal">
      <formula>1</formula>
    </cfRule>
    <cfRule type="cellIs" dxfId="452" priority="36" stopIfTrue="1" operator="equal">
      <formula>3</formula>
    </cfRule>
  </conditionalFormatting>
  <conditionalFormatting sqref="G1:G110 G112:G1243 G1245:G3258">
    <cfRule type="expression" dxfId="451" priority="25" stopIfTrue="1">
      <formula>IF(AND(G1&gt;0,D1=1),1,0)</formula>
    </cfRule>
    <cfRule type="expression" dxfId="450" priority="26" stopIfTrue="1">
      <formula>IF(AND(G1&gt;0,E1=1),1,0)</formula>
    </cfRule>
    <cfRule type="expression" dxfId="449" priority="27" stopIfTrue="1">
      <formula>IF(AND(G1&gt;0,F1=1),1,0)</formula>
    </cfRule>
  </conditionalFormatting>
  <conditionalFormatting sqref="H1:H110 H112:H1243 H1245:H3258">
    <cfRule type="expression" dxfId="448" priority="28" stopIfTrue="1">
      <formula>IF(AND(G1&gt;0,D1=1),1,0)</formula>
    </cfRule>
    <cfRule type="expression" dxfId="447" priority="29" stopIfTrue="1">
      <formula>IF(AND(G1&gt;0,E1=1),1,0)</formula>
    </cfRule>
    <cfRule type="expression" dxfId="446" priority="30" stopIfTrue="1">
      <formula>IF(AND(G1&gt;0,F1=1),1,0)</formula>
    </cfRule>
  </conditionalFormatting>
  <conditionalFormatting sqref="D1244">
    <cfRule type="cellIs" dxfId="445" priority="19" stopIfTrue="1" operator="equal">
      <formula>1</formula>
    </cfRule>
    <cfRule type="cellIs" dxfId="444" priority="20" stopIfTrue="1" operator="equal">
      <formula>3</formula>
    </cfRule>
  </conditionalFormatting>
  <conditionalFormatting sqref="E1244">
    <cfRule type="cellIs" dxfId="443" priority="21" stopIfTrue="1" operator="equal">
      <formula>1</formula>
    </cfRule>
    <cfRule type="cellIs" dxfId="442" priority="22" stopIfTrue="1" operator="equal">
      <formula>3</formula>
    </cfRule>
  </conditionalFormatting>
  <conditionalFormatting sqref="BA1244:BD1244 F1244">
    <cfRule type="cellIs" dxfId="441" priority="23" stopIfTrue="1" operator="equal">
      <formula>1</formula>
    </cfRule>
    <cfRule type="cellIs" dxfId="440" priority="24" stopIfTrue="1" operator="equal">
      <formula>3</formula>
    </cfRule>
  </conditionalFormatting>
  <conditionalFormatting sqref="G1244">
    <cfRule type="expression" dxfId="439" priority="13" stopIfTrue="1">
      <formula>IF(AND(G1244&gt;0,D1244=1),1,0)</formula>
    </cfRule>
    <cfRule type="expression" dxfId="438" priority="14" stopIfTrue="1">
      <formula>IF(AND(G1244&gt;0,E1244=1),1,0)</formula>
    </cfRule>
    <cfRule type="expression" dxfId="437" priority="15" stopIfTrue="1">
      <formula>IF(AND(G1244&gt;0,F1244=1),1,0)</formula>
    </cfRule>
  </conditionalFormatting>
  <conditionalFormatting sqref="H1244">
    <cfRule type="expression" dxfId="436" priority="16" stopIfTrue="1">
      <formula>IF(AND(G1244&gt;0,D1244=1),1,0)</formula>
    </cfRule>
    <cfRule type="expression" dxfId="435" priority="17" stopIfTrue="1">
      <formula>IF(AND(G1244&gt;0,E1244=1),1,0)</formula>
    </cfRule>
    <cfRule type="expression" dxfId="434" priority="18" stopIfTrue="1">
      <formula>IF(AND(G1244&gt;0,F1244=1),1,0)</formula>
    </cfRule>
  </conditionalFormatting>
  <conditionalFormatting sqref="D111">
    <cfRule type="cellIs" dxfId="433" priority="7" stopIfTrue="1" operator="equal">
      <formula>1</formula>
    </cfRule>
    <cfRule type="cellIs" dxfId="432" priority="8" stopIfTrue="1" operator="equal">
      <formula>3</formula>
    </cfRule>
  </conditionalFormatting>
  <conditionalFormatting sqref="E111">
    <cfRule type="cellIs" dxfId="431" priority="9" stopIfTrue="1" operator="equal">
      <formula>1</formula>
    </cfRule>
    <cfRule type="cellIs" dxfId="430" priority="10" stopIfTrue="1" operator="equal">
      <formula>3</formula>
    </cfRule>
  </conditionalFormatting>
  <conditionalFormatting sqref="BA111:BD111 F111">
    <cfRule type="cellIs" dxfId="429" priority="11" stopIfTrue="1" operator="equal">
      <formula>1</formula>
    </cfRule>
    <cfRule type="cellIs" dxfId="428" priority="12" stopIfTrue="1" operator="equal">
      <formula>3</formula>
    </cfRule>
  </conditionalFormatting>
  <conditionalFormatting sqref="G111">
    <cfRule type="expression" dxfId="427" priority="1" stopIfTrue="1">
      <formula>IF(AND(G111&gt;0,D111=1),1,0)</formula>
    </cfRule>
    <cfRule type="expression" dxfId="426" priority="2" stopIfTrue="1">
      <formula>IF(AND(G111&gt;0,E111=1),1,0)</formula>
    </cfRule>
    <cfRule type="expression" dxfId="425" priority="3" stopIfTrue="1">
      <formula>IF(AND(G111&gt;0,F111=1),1,0)</formula>
    </cfRule>
  </conditionalFormatting>
  <conditionalFormatting sqref="H111">
    <cfRule type="expression" dxfId="424" priority="4" stopIfTrue="1">
      <formula>IF(AND(G111&gt;0,D111=1),1,0)</formula>
    </cfRule>
    <cfRule type="expression" dxfId="423" priority="5" stopIfTrue="1">
      <formula>IF(AND(G111&gt;0,E111=1),1,0)</formula>
    </cfRule>
    <cfRule type="expression" dxfId="422" priority="6" stopIfTrue="1">
      <formula>IF(AND(G111&gt;0,F111=1),1,0)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R3044"/>
  <sheetViews>
    <sheetView tabSelected="1"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S1711" sqref="S1711"/>
    </sheetView>
  </sheetViews>
  <sheetFormatPr defaultColWidth="11.5546875" defaultRowHeight="15" customHeight="1" outlineLevelRow="1"/>
  <cols>
    <col min="1" max="1" width="16.33203125" customWidth="1"/>
    <col min="2" max="2" width="2.44140625" style="62" customWidth="1"/>
    <col min="3" max="3" width="10.6640625" style="62"/>
    <col min="4" max="6" width="1.88671875" customWidth="1"/>
    <col min="7" max="7" width="9.6640625" customWidth="1"/>
    <col min="8" max="8" width="9.6640625" style="2" customWidth="1"/>
    <col min="9" max="9" width="1.6640625" customWidth="1"/>
    <col min="10" max="13" width="7.5546875" customWidth="1"/>
    <col min="14" max="17" width="9.6640625" style="8" customWidth="1"/>
    <col min="18" max="36" width="8.6640625" style="8" customWidth="1"/>
    <col min="37" max="52" width="8.6640625" customWidth="1"/>
    <col min="53" max="53" width="18.109375" customWidth="1"/>
    <col min="54" max="54" width="14.33203125" customWidth="1"/>
    <col min="55" max="55" width="3" bestFit="1" customWidth="1"/>
    <col min="57" max="57" width="3" style="112" bestFit="1" customWidth="1"/>
    <col min="58" max="58" width="4" style="114" bestFit="1" customWidth="1"/>
    <col min="59" max="59" width="4.109375" style="114" bestFit="1" customWidth="1"/>
    <col min="60" max="60" width="7.109375" style="118" customWidth="1"/>
    <col min="61" max="61" width="6" style="118" bestFit="1" customWidth="1"/>
    <col min="64" max="65" width="6.6640625" style="1" customWidth="1"/>
    <col min="66" max="66" width="5.5546875" style="1" bestFit="1" customWidth="1"/>
  </cols>
  <sheetData>
    <row r="1" spans="1:82" ht="15" customHeight="1">
      <c r="A1" s="62" t="s">
        <v>1471</v>
      </c>
      <c r="C1" s="133" t="s">
        <v>2368</v>
      </c>
      <c r="D1" s="20" t="str">
        <f>LEFT(N1)</f>
        <v>B</v>
      </c>
      <c r="E1" s="18" t="str">
        <f>LEFT(O1)</f>
        <v>T</v>
      </c>
      <c r="F1" s="19" t="str">
        <f>LEFT(P1)</f>
        <v>P</v>
      </c>
      <c r="G1" s="27" t="s">
        <v>1875</v>
      </c>
      <c r="H1" s="2" t="s">
        <v>308</v>
      </c>
      <c r="I1" s="14"/>
      <c r="J1" s="13" t="str">
        <f>County!J1</f>
        <v>Biden</v>
      </c>
      <c r="K1" s="12" t="str">
        <f>County!K1</f>
        <v>Trump</v>
      </c>
      <c r="L1" s="14" t="str">
        <f>County!L1</f>
        <v>Pierce</v>
      </c>
      <c r="M1" t="str">
        <f>County!M1</f>
        <v>Other</v>
      </c>
      <c r="N1" s="13" t="s">
        <v>3886</v>
      </c>
      <c r="O1" s="12" t="s">
        <v>3251</v>
      </c>
      <c r="P1" s="63" t="s">
        <v>1761</v>
      </c>
      <c r="Q1" s="63" t="s">
        <v>3896</v>
      </c>
      <c r="R1" s="63" t="s">
        <v>1832</v>
      </c>
      <c r="S1" s="63" t="s">
        <v>3889</v>
      </c>
      <c r="T1" s="63" t="s">
        <v>3897</v>
      </c>
      <c r="U1" s="63" t="s">
        <v>3905</v>
      </c>
      <c r="V1" s="63" t="s">
        <v>3253</v>
      </c>
      <c r="W1" s="63" t="s">
        <v>1574</v>
      </c>
      <c r="X1" s="63" t="s">
        <v>3252</v>
      </c>
      <c r="Y1" s="63" t="s">
        <v>3898</v>
      </c>
      <c r="Z1" s="63" t="s">
        <v>1674</v>
      </c>
      <c r="AA1" s="63" t="s">
        <v>3899</v>
      </c>
      <c r="AB1" s="63" t="s">
        <v>3940</v>
      </c>
      <c r="AC1" s="8" t="s">
        <v>3941</v>
      </c>
      <c r="AD1" s="8" t="s">
        <v>3942</v>
      </c>
      <c r="AE1" s="8" t="s">
        <v>3259</v>
      </c>
      <c r="AF1" s="8" t="s">
        <v>3943</v>
      </c>
      <c r="AG1" s="8" t="s">
        <v>3944</v>
      </c>
      <c r="AH1" s="8" t="s">
        <v>3945</v>
      </c>
      <c r="AI1" s="8" t="s">
        <v>3946</v>
      </c>
      <c r="AJ1" s="8" t="s">
        <v>1660</v>
      </c>
      <c r="AK1" t="s">
        <v>600</v>
      </c>
      <c r="AL1" t="s">
        <v>3209</v>
      </c>
      <c r="AM1" t="s">
        <v>3255</v>
      </c>
      <c r="AN1" t="s">
        <v>407</v>
      </c>
      <c r="AO1" t="s">
        <v>3947</v>
      </c>
      <c r="AP1" t="s">
        <v>3948</v>
      </c>
      <c r="AQ1" t="s">
        <v>3949</v>
      </c>
      <c r="AR1" t="s">
        <v>3950</v>
      </c>
      <c r="AS1" t="s">
        <v>3951</v>
      </c>
      <c r="AT1" t="s">
        <v>829</v>
      </c>
      <c r="AU1" t="s">
        <v>3952</v>
      </c>
      <c r="AV1" t="s">
        <v>3953</v>
      </c>
      <c r="AW1" t="s">
        <v>3954</v>
      </c>
      <c r="AX1" t="s">
        <v>4015</v>
      </c>
      <c r="BA1" t="s">
        <v>1471</v>
      </c>
      <c r="BB1" t="s">
        <v>3151</v>
      </c>
      <c r="BC1" t="s">
        <v>377</v>
      </c>
      <c r="BE1" s="117" t="s">
        <v>3076</v>
      </c>
      <c r="BF1" s="114" t="s">
        <v>2826</v>
      </c>
      <c r="BG1" s="114" t="s">
        <v>2817</v>
      </c>
      <c r="BH1" s="118" t="s">
        <v>3006</v>
      </c>
      <c r="BI1" s="118" t="s">
        <v>620</v>
      </c>
      <c r="BJ1" s="5" t="s">
        <v>1666</v>
      </c>
      <c r="BK1" s="5" t="s">
        <v>1667</v>
      </c>
      <c r="BL1" s="1" t="s">
        <v>151</v>
      </c>
      <c r="BM1" s="1" t="s">
        <v>520</v>
      </c>
      <c r="BN1" s="1" t="s">
        <v>3039</v>
      </c>
      <c r="BP1" s="5" t="s">
        <v>3022</v>
      </c>
      <c r="BQ1" s="5" t="s">
        <v>3148</v>
      </c>
      <c r="BR1" s="5" t="s">
        <v>2636</v>
      </c>
      <c r="BW1" t="s">
        <v>3241</v>
      </c>
      <c r="BX1" t="s">
        <v>3221</v>
      </c>
      <c r="BY1" t="s">
        <v>883</v>
      </c>
      <c r="BZ1" s="129" t="s">
        <v>3242</v>
      </c>
    </row>
    <row r="2" spans="1:82" ht="15" customHeight="1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>
        <v>1</v>
      </c>
      <c r="O2" s="63">
        <v>2</v>
      </c>
      <c r="P2" s="63">
        <v>3</v>
      </c>
      <c r="Q2" s="63">
        <v>4</v>
      </c>
      <c r="R2" s="63">
        <v>5</v>
      </c>
      <c r="S2" s="63">
        <v>6</v>
      </c>
      <c r="T2" s="63">
        <v>7</v>
      </c>
      <c r="U2" s="63">
        <v>8</v>
      </c>
      <c r="V2" s="63">
        <v>9</v>
      </c>
      <c r="W2" s="63">
        <v>10</v>
      </c>
      <c r="X2" s="63">
        <v>11</v>
      </c>
      <c r="Y2" s="63">
        <v>12</v>
      </c>
      <c r="Z2" s="63">
        <v>13</v>
      </c>
      <c r="AA2" s="63">
        <v>14</v>
      </c>
      <c r="AB2" s="63">
        <v>15</v>
      </c>
      <c r="AC2" s="63">
        <v>16</v>
      </c>
      <c r="AD2" s="63">
        <v>17</v>
      </c>
      <c r="AE2" s="63">
        <v>18</v>
      </c>
      <c r="AF2" s="63">
        <v>19</v>
      </c>
      <c r="AG2" s="63">
        <v>20</v>
      </c>
      <c r="AH2" s="63">
        <v>21</v>
      </c>
      <c r="AI2" s="63">
        <v>22</v>
      </c>
      <c r="AJ2" s="63">
        <v>23</v>
      </c>
      <c r="AK2" s="63">
        <v>24</v>
      </c>
      <c r="AL2" s="63">
        <v>25</v>
      </c>
      <c r="AM2" s="63">
        <v>26</v>
      </c>
      <c r="AN2" s="63">
        <v>27</v>
      </c>
      <c r="AO2" s="63">
        <v>28</v>
      </c>
      <c r="AP2" s="63">
        <v>29</v>
      </c>
      <c r="AQ2" s="63">
        <v>30</v>
      </c>
      <c r="AR2" s="63">
        <v>31</v>
      </c>
      <c r="AS2" s="63">
        <v>32</v>
      </c>
      <c r="AT2" s="63">
        <v>33</v>
      </c>
      <c r="AU2" s="63">
        <v>34</v>
      </c>
      <c r="AV2" s="63">
        <v>35</v>
      </c>
      <c r="AW2" s="63">
        <v>36</v>
      </c>
      <c r="AX2" s="63">
        <v>37</v>
      </c>
      <c r="AY2" s="63"/>
      <c r="BZ2" t="s">
        <v>4054</v>
      </c>
      <c r="CA2" t="s">
        <v>4055</v>
      </c>
      <c r="CB2" t="s">
        <v>4056</v>
      </c>
      <c r="CC2" t="s">
        <v>4057</v>
      </c>
      <c r="CD2" t="s">
        <v>4058</v>
      </c>
    </row>
    <row r="3" spans="1:82" ht="15" hidden="1" customHeight="1" outlineLevel="1">
      <c r="A3" t="s">
        <v>771</v>
      </c>
      <c r="B3" s="8" t="s">
        <v>1484</v>
      </c>
      <c r="C3" s="1">
        <f t="shared" ref="C3:C34" si="0">SUM(N3:AY3)</f>
        <v>2091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60</v>
      </c>
      <c r="H3" s="2">
        <f t="shared" ref="H3:H34" si="3">IF(C3&gt;0,G3/C3,0)</f>
        <v>2.8694404591104734E-2</v>
      </c>
      <c r="I3" s="6"/>
      <c r="J3" s="2">
        <f t="shared" ref="J3:J34" si="4">IF(C3=0,"-",N3/C3)</f>
        <v>0.50597800095648016</v>
      </c>
      <c r="K3" s="2">
        <f t="shared" ref="K3:K34" si="5">IF(C3=0,"-",O3/C3)</f>
        <v>0.47728359636537543</v>
      </c>
      <c r="L3" s="2">
        <f t="shared" ref="L3:L34" si="6">IF(C3=0,"-",P3/C3)</f>
        <v>0</v>
      </c>
      <c r="M3" s="2">
        <f t="shared" ref="M3:M34" si="7">IF(C3=0,"-",(1-J3-K3-L3))</f>
        <v>1.6738402678144415E-2</v>
      </c>
      <c r="N3" s="63">
        <v>1058</v>
      </c>
      <c r="O3" s="63">
        <v>998</v>
      </c>
      <c r="P3" s="63">
        <v>0</v>
      </c>
      <c r="Q3" s="63">
        <v>27</v>
      </c>
      <c r="R3" s="63">
        <v>8</v>
      </c>
      <c r="S3" s="63">
        <v>0</v>
      </c>
      <c r="T3" s="63">
        <v>0</v>
      </c>
      <c r="U3" s="63">
        <v>0</v>
      </c>
      <c r="V3" s="63">
        <v>0</v>
      </c>
      <c r="W3" s="63">
        <v>0</v>
      </c>
      <c r="X3" s="63">
        <v>0</v>
      </c>
      <c r="Y3" s="63">
        <v>0</v>
      </c>
      <c r="Z3" s="63">
        <v>0</v>
      </c>
      <c r="AA3" s="63">
        <v>0</v>
      </c>
      <c r="AB3" s="63">
        <v>0</v>
      </c>
      <c r="AC3" s="63">
        <v>0</v>
      </c>
      <c r="AD3" s="63">
        <v>0</v>
      </c>
      <c r="AE3" s="63">
        <v>0</v>
      </c>
      <c r="AF3" s="63">
        <v>0</v>
      </c>
      <c r="AG3" s="63">
        <v>0</v>
      </c>
      <c r="AH3" s="63">
        <v>0</v>
      </c>
      <c r="AI3" s="63">
        <v>0</v>
      </c>
      <c r="AJ3" s="63">
        <v>0</v>
      </c>
      <c r="AK3" s="63">
        <v>0</v>
      </c>
      <c r="AL3" s="63">
        <v>0</v>
      </c>
      <c r="AM3" s="63">
        <v>0</v>
      </c>
      <c r="AN3" s="63">
        <v>0</v>
      </c>
      <c r="AO3" s="63">
        <v>0</v>
      </c>
      <c r="AP3" s="63">
        <v>0</v>
      </c>
      <c r="AQ3" s="63">
        <v>0</v>
      </c>
      <c r="AR3" s="63">
        <v>0</v>
      </c>
      <c r="AS3" s="63">
        <v>0</v>
      </c>
      <c r="AT3" s="63">
        <v>0</v>
      </c>
      <c r="AU3" s="63">
        <v>0</v>
      </c>
      <c r="AV3" s="63">
        <v>0</v>
      </c>
      <c r="AW3" s="63">
        <v>0</v>
      </c>
      <c r="AX3" s="63">
        <v>0</v>
      </c>
      <c r="AY3" s="63"/>
      <c r="BA3" t="str">
        <f t="shared" ref="BA3:BA34" si="8">A3</f>
        <v>Andover</v>
      </c>
      <c r="BB3" t="s">
        <v>67</v>
      </c>
      <c r="BC3" s="8">
        <v>2</v>
      </c>
      <c r="BE3" s="112">
        <v>9</v>
      </c>
      <c r="BF3" s="114">
        <v>13</v>
      </c>
      <c r="BG3" s="114">
        <v>5</v>
      </c>
      <c r="BH3" s="118">
        <v>1080</v>
      </c>
      <c r="BI3" s="118">
        <f t="shared" ref="BI3:BI34" si="9">BE3*1000+BF3</f>
        <v>9013</v>
      </c>
      <c r="BJ3" t="s">
        <v>1471</v>
      </c>
      <c r="BK3" s="122">
        <f t="shared" ref="BK3:BK34" si="10">BE3*100000+BH3</f>
        <v>901080</v>
      </c>
      <c r="BP3">
        <v>15.7</v>
      </c>
      <c r="BQ3">
        <v>0.24</v>
      </c>
      <c r="BR3">
        <v>15.46</v>
      </c>
      <c r="BS3" s="2"/>
    </row>
    <row r="4" spans="1:82" ht="15" hidden="1" customHeight="1" outlineLevel="1">
      <c r="A4" t="s">
        <v>2718</v>
      </c>
      <c r="B4" s="8" t="s">
        <v>1484</v>
      </c>
      <c r="C4" s="1">
        <f t="shared" si="0"/>
        <v>8419</v>
      </c>
      <c r="D4" s="5">
        <f>IF(N4&gt;0, RANK(N4,(N4:P4,Q4:AE4)),0)</f>
        <v>1</v>
      </c>
      <c r="E4" s="5">
        <f>IF(O4&gt;0,RANK(O4,(N4:P4,Q4:AE4)),0)</f>
        <v>2</v>
      </c>
      <c r="F4" s="5">
        <f t="shared" si="1"/>
        <v>0</v>
      </c>
      <c r="G4" s="1">
        <f t="shared" si="2"/>
        <v>724</v>
      </c>
      <c r="H4" s="2">
        <f t="shared" si="3"/>
        <v>8.5995961515619432E-2</v>
      </c>
      <c r="I4" s="6"/>
      <c r="J4" s="2">
        <f t="shared" si="4"/>
        <v>0.5369996436631429</v>
      </c>
      <c r="K4" s="2">
        <f t="shared" si="5"/>
        <v>0.45100368214752345</v>
      </c>
      <c r="L4" s="2">
        <f t="shared" si="6"/>
        <v>0</v>
      </c>
      <c r="M4" s="2">
        <f t="shared" si="7"/>
        <v>1.1996674189333645E-2</v>
      </c>
      <c r="N4" s="63">
        <v>4521</v>
      </c>
      <c r="O4" s="63">
        <v>3797</v>
      </c>
      <c r="P4" s="63">
        <v>0</v>
      </c>
      <c r="Q4" s="63">
        <v>63</v>
      </c>
      <c r="R4" s="63">
        <v>37</v>
      </c>
      <c r="S4" s="63">
        <v>0</v>
      </c>
      <c r="T4" s="63">
        <v>0</v>
      </c>
      <c r="U4" s="63">
        <v>1</v>
      </c>
      <c r="V4" s="63">
        <v>0</v>
      </c>
      <c r="W4" s="63">
        <v>0</v>
      </c>
      <c r="X4" s="63">
        <v>0</v>
      </c>
      <c r="Y4" s="63">
        <v>0</v>
      </c>
      <c r="Z4" s="63">
        <v>0</v>
      </c>
      <c r="AA4" s="63">
        <v>0</v>
      </c>
      <c r="AB4" s="63">
        <v>0</v>
      </c>
      <c r="AC4" s="63">
        <v>0</v>
      </c>
      <c r="AD4" s="63">
        <v>0</v>
      </c>
      <c r="AE4" s="63">
        <v>0</v>
      </c>
      <c r="AF4" s="63">
        <v>0</v>
      </c>
      <c r="AG4" s="63">
        <v>0</v>
      </c>
      <c r="AH4" s="63">
        <v>0</v>
      </c>
      <c r="AI4" s="63">
        <v>0</v>
      </c>
      <c r="AJ4" s="63">
        <v>0</v>
      </c>
      <c r="AK4" s="63">
        <v>0</v>
      </c>
      <c r="AL4" s="63">
        <v>0</v>
      </c>
      <c r="AM4" s="63">
        <v>0</v>
      </c>
      <c r="AN4" s="63">
        <v>0</v>
      </c>
      <c r="AO4" s="63">
        <v>0</v>
      </c>
      <c r="AP4" s="63">
        <v>0</v>
      </c>
      <c r="AQ4" s="63">
        <v>0</v>
      </c>
      <c r="AR4" s="63">
        <v>0</v>
      </c>
      <c r="AS4" s="63">
        <v>0</v>
      </c>
      <c r="AT4" s="63">
        <v>0</v>
      </c>
      <c r="AU4" s="63">
        <v>0</v>
      </c>
      <c r="AV4" s="63">
        <v>0</v>
      </c>
      <c r="AW4" s="63">
        <v>0</v>
      </c>
      <c r="AX4" s="63">
        <v>0</v>
      </c>
      <c r="AY4" s="63"/>
      <c r="BA4" t="str">
        <f t="shared" si="8"/>
        <v>Ansonia</v>
      </c>
      <c r="BB4" t="s">
        <v>2796</v>
      </c>
      <c r="BC4" s="8">
        <v>3</v>
      </c>
      <c r="BE4" s="112">
        <v>9</v>
      </c>
      <c r="BF4" s="114">
        <v>9</v>
      </c>
      <c r="BG4" s="114">
        <v>5</v>
      </c>
      <c r="BH4" s="118">
        <v>1220</v>
      </c>
      <c r="BI4" s="118">
        <f t="shared" si="9"/>
        <v>9009</v>
      </c>
      <c r="BJ4" t="s">
        <v>1471</v>
      </c>
      <c r="BK4" s="122">
        <f t="shared" si="10"/>
        <v>901220</v>
      </c>
      <c r="BP4">
        <v>6.19</v>
      </c>
      <c r="BQ4">
        <v>0.16</v>
      </c>
      <c r="BR4">
        <v>6.03</v>
      </c>
      <c r="BS4" s="2"/>
    </row>
    <row r="5" spans="1:82" ht="15" hidden="1" customHeight="1" outlineLevel="1">
      <c r="A5" t="s">
        <v>1191</v>
      </c>
      <c r="B5" s="8" t="s">
        <v>1484</v>
      </c>
      <c r="C5" s="1">
        <f t="shared" si="0"/>
        <v>2544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0</v>
      </c>
      <c r="G5" s="1">
        <f t="shared" si="2"/>
        <v>170</v>
      </c>
      <c r="H5" s="2">
        <f t="shared" si="3"/>
        <v>6.6823899371069181E-2</v>
      </c>
      <c r="I5" s="6"/>
      <c r="J5" s="2">
        <f t="shared" si="4"/>
        <v>0.52279874213836475</v>
      </c>
      <c r="K5" s="2">
        <f t="shared" si="5"/>
        <v>0.45597484276729561</v>
      </c>
      <c r="L5" s="2">
        <f t="shared" si="6"/>
        <v>0</v>
      </c>
      <c r="M5" s="2">
        <f t="shared" si="7"/>
        <v>2.1226415094339646E-2</v>
      </c>
      <c r="N5" s="63">
        <v>1330</v>
      </c>
      <c r="O5" s="63">
        <v>1160</v>
      </c>
      <c r="P5" s="63">
        <v>0</v>
      </c>
      <c r="Q5" s="63">
        <v>35</v>
      </c>
      <c r="R5" s="63">
        <v>17</v>
      </c>
      <c r="S5" s="63">
        <v>0</v>
      </c>
      <c r="T5" s="63">
        <v>0</v>
      </c>
      <c r="U5" s="63">
        <v>1</v>
      </c>
      <c r="V5" s="63">
        <v>0</v>
      </c>
      <c r="W5" s="63">
        <v>0</v>
      </c>
      <c r="X5" s="63">
        <v>0</v>
      </c>
      <c r="Y5" s="63">
        <v>0</v>
      </c>
      <c r="Z5" s="63">
        <v>0</v>
      </c>
      <c r="AA5" s="63">
        <v>0</v>
      </c>
      <c r="AB5" s="63">
        <v>0</v>
      </c>
      <c r="AC5" s="63">
        <v>0</v>
      </c>
      <c r="AD5" s="63">
        <v>0</v>
      </c>
      <c r="AE5" s="63">
        <v>0</v>
      </c>
      <c r="AF5" s="63">
        <v>0</v>
      </c>
      <c r="AG5" s="63">
        <v>0</v>
      </c>
      <c r="AH5" s="63">
        <v>0</v>
      </c>
      <c r="AI5" s="63">
        <v>0</v>
      </c>
      <c r="AJ5" s="63">
        <v>1</v>
      </c>
      <c r="AK5" s="63">
        <v>0</v>
      </c>
      <c r="AL5" s="63">
        <v>0</v>
      </c>
      <c r="AM5" s="63">
        <v>0</v>
      </c>
      <c r="AN5" s="63">
        <v>0</v>
      </c>
      <c r="AO5" s="63">
        <v>0</v>
      </c>
      <c r="AP5" s="63">
        <v>0</v>
      </c>
      <c r="AQ5" s="63">
        <v>0</v>
      </c>
      <c r="AR5" s="63">
        <v>0</v>
      </c>
      <c r="AS5" s="63">
        <v>0</v>
      </c>
      <c r="AT5" s="63">
        <v>0</v>
      </c>
      <c r="AU5" s="63">
        <v>0</v>
      </c>
      <c r="AV5" s="63">
        <v>0</v>
      </c>
      <c r="AW5" s="63">
        <v>0</v>
      </c>
      <c r="AX5" s="63">
        <v>0</v>
      </c>
      <c r="AY5" s="63"/>
      <c r="BA5" t="str">
        <f t="shared" si="8"/>
        <v>Ashford</v>
      </c>
      <c r="BB5" t="s">
        <v>2128</v>
      </c>
      <c r="BC5" s="8">
        <v>2</v>
      </c>
      <c r="BE5" s="112">
        <v>9</v>
      </c>
      <c r="BF5" s="114">
        <v>15</v>
      </c>
      <c r="BG5" s="114">
        <v>5</v>
      </c>
      <c r="BH5" s="118">
        <v>1430</v>
      </c>
      <c r="BI5" s="118">
        <f t="shared" si="9"/>
        <v>9015</v>
      </c>
      <c r="BJ5" t="s">
        <v>1471</v>
      </c>
      <c r="BK5" s="122">
        <f t="shared" si="10"/>
        <v>901430</v>
      </c>
      <c r="BP5">
        <v>39.5</v>
      </c>
      <c r="BQ5">
        <v>0.71</v>
      </c>
      <c r="BR5">
        <v>38.79</v>
      </c>
      <c r="BS5" s="2"/>
    </row>
    <row r="6" spans="1:82" ht="15" hidden="1" customHeight="1" outlineLevel="1">
      <c r="A6" t="s">
        <v>244</v>
      </c>
      <c r="B6" s="8" t="s">
        <v>1484</v>
      </c>
      <c r="C6" s="1">
        <f t="shared" si="0"/>
        <v>11987</v>
      </c>
      <c r="D6" s="5">
        <f>IF(N6&gt;0, RANK(N6,(N6:P6,Q6:AE6)),0)</f>
        <v>1</v>
      </c>
      <c r="E6" s="5">
        <f>IF(O6&gt;0,RANK(O6,(N6:P6,Q6:AE6)),0)</f>
        <v>2</v>
      </c>
      <c r="F6" s="5">
        <f t="shared" si="1"/>
        <v>0</v>
      </c>
      <c r="G6" s="1">
        <f t="shared" si="2"/>
        <v>2830</v>
      </c>
      <c r="H6" s="2">
        <f t="shared" si="3"/>
        <v>0.23608909652123133</v>
      </c>
      <c r="I6" s="6"/>
      <c r="J6" s="2">
        <f t="shared" si="4"/>
        <v>0.60890965212313342</v>
      </c>
      <c r="K6" s="2">
        <f t="shared" si="5"/>
        <v>0.37282055560190208</v>
      </c>
      <c r="L6" s="2">
        <f t="shared" si="6"/>
        <v>0</v>
      </c>
      <c r="M6" s="2">
        <f t="shared" si="7"/>
        <v>1.8269792274964503E-2</v>
      </c>
      <c r="N6" s="63">
        <v>7299</v>
      </c>
      <c r="O6" s="63">
        <v>4469</v>
      </c>
      <c r="P6" s="63">
        <v>0</v>
      </c>
      <c r="Q6" s="63">
        <v>169</v>
      </c>
      <c r="R6" s="63">
        <v>49</v>
      </c>
      <c r="S6" s="63">
        <v>0</v>
      </c>
      <c r="T6" s="63">
        <v>0</v>
      </c>
      <c r="U6" s="63">
        <v>1</v>
      </c>
      <c r="V6" s="63">
        <v>0</v>
      </c>
      <c r="W6" s="63">
        <v>0</v>
      </c>
      <c r="X6" s="63">
        <v>0</v>
      </c>
      <c r="Y6" s="63">
        <v>0</v>
      </c>
      <c r="Z6" s="63">
        <v>0</v>
      </c>
      <c r="AA6" s="63">
        <v>0</v>
      </c>
      <c r="AB6" s="63">
        <v>0</v>
      </c>
      <c r="AC6" s="63">
        <v>0</v>
      </c>
      <c r="AD6" s="63">
        <v>0</v>
      </c>
      <c r="AE6" s="63">
        <v>0</v>
      </c>
      <c r="AF6" s="63">
        <v>0</v>
      </c>
      <c r="AG6" s="63">
        <v>0</v>
      </c>
      <c r="AH6" s="63">
        <v>0</v>
      </c>
      <c r="AI6" s="63">
        <v>0</v>
      </c>
      <c r="AJ6" s="63">
        <v>0</v>
      </c>
      <c r="AK6" s="63">
        <v>0</v>
      </c>
      <c r="AL6" s="63">
        <v>0</v>
      </c>
      <c r="AM6" s="63">
        <v>0</v>
      </c>
      <c r="AN6" s="63">
        <v>0</v>
      </c>
      <c r="AO6" s="63">
        <v>0</v>
      </c>
      <c r="AP6" s="63">
        <v>0</v>
      </c>
      <c r="AQ6" s="63">
        <v>0</v>
      </c>
      <c r="AR6" s="63">
        <v>0</v>
      </c>
      <c r="AS6" s="63">
        <v>0</v>
      </c>
      <c r="AT6" s="63">
        <v>0</v>
      </c>
      <c r="AU6" s="63">
        <v>0</v>
      </c>
      <c r="AV6" s="63">
        <v>0</v>
      </c>
      <c r="AW6" s="63">
        <v>0</v>
      </c>
      <c r="AX6" s="63">
        <v>0</v>
      </c>
      <c r="AY6" s="63"/>
      <c r="BA6" t="str">
        <f t="shared" si="8"/>
        <v>Avon</v>
      </c>
      <c r="BB6" t="s">
        <v>1736</v>
      </c>
      <c r="BC6" s="8">
        <v>5</v>
      </c>
      <c r="BE6" s="112">
        <v>9</v>
      </c>
      <c r="BF6" s="114">
        <v>3</v>
      </c>
      <c r="BG6" s="114">
        <v>5</v>
      </c>
      <c r="BH6" s="118">
        <v>2060</v>
      </c>
      <c r="BI6" s="118">
        <f t="shared" si="9"/>
        <v>9003</v>
      </c>
      <c r="BJ6" t="s">
        <v>1471</v>
      </c>
      <c r="BK6" s="122">
        <f t="shared" si="10"/>
        <v>902060</v>
      </c>
      <c r="BP6">
        <v>23.52</v>
      </c>
      <c r="BQ6">
        <v>0.4</v>
      </c>
      <c r="BR6">
        <v>23.12</v>
      </c>
      <c r="BS6" s="2"/>
    </row>
    <row r="7" spans="1:82" ht="15" hidden="1" customHeight="1" outlineLevel="1">
      <c r="A7" t="s">
        <v>1671</v>
      </c>
      <c r="B7" s="8" t="s">
        <v>1484</v>
      </c>
      <c r="C7" s="1">
        <f t="shared" si="0"/>
        <v>2442</v>
      </c>
      <c r="D7" s="5">
        <f>IF(N7&gt;0, RANK(N7,(N7:P7,Q7:AE7)),0)</f>
        <v>2</v>
      </c>
      <c r="E7" s="5">
        <f>IF(O7&gt;0,RANK(O7,(N7:P7,Q7:AE7)),0)</f>
        <v>1</v>
      </c>
      <c r="F7" s="5">
        <f t="shared" si="1"/>
        <v>0</v>
      </c>
      <c r="G7" s="1">
        <f t="shared" si="2"/>
        <v>74</v>
      </c>
      <c r="H7" s="2">
        <f t="shared" si="3"/>
        <v>3.0303030303030304E-2</v>
      </c>
      <c r="I7" s="6"/>
      <c r="J7" s="2">
        <f t="shared" si="4"/>
        <v>0.47256347256347259</v>
      </c>
      <c r="K7" s="2">
        <f t="shared" si="5"/>
        <v>0.50286650286650292</v>
      </c>
      <c r="L7" s="2">
        <f t="shared" si="6"/>
        <v>0</v>
      </c>
      <c r="M7" s="2">
        <f t="shared" si="7"/>
        <v>2.457002457002444E-2</v>
      </c>
      <c r="N7" s="63">
        <v>1154</v>
      </c>
      <c r="O7" s="63">
        <v>1228</v>
      </c>
      <c r="P7" s="63">
        <v>0</v>
      </c>
      <c r="Q7" s="63">
        <v>42</v>
      </c>
      <c r="R7" s="63">
        <v>16</v>
      </c>
      <c r="S7" s="63">
        <v>0</v>
      </c>
      <c r="T7" s="63">
        <v>0</v>
      </c>
      <c r="U7" s="63">
        <v>0</v>
      </c>
      <c r="V7" s="63">
        <v>0</v>
      </c>
      <c r="W7" s="63">
        <v>0</v>
      </c>
      <c r="X7" s="63">
        <v>0</v>
      </c>
      <c r="Y7" s="63">
        <v>0</v>
      </c>
      <c r="Z7" s="63">
        <v>2</v>
      </c>
      <c r="AA7" s="63">
        <v>0</v>
      </c>
      <c r="AB7" s="63">
        <v>0</v>
      </c>
      <c r="AC7" s="63">
        <v>0</v>
      </c>
      <c r="AD7" s="63">
        <v>0</v>
      </c>
      <c r="AE7" s="63">
        <v>0</v>
      </c>
      <c r="AF7" s="63">
        <v>0</v>
      </c>
      <c r="AG7" s="63">
        <v>0</v>
      </c>
      <c r="AH7" s="63">
        <v>0</v>
      </c>
      <c r="AI7" s="63">
        <v>0</v>
      </c>
      <c r="AJ7" s="63">
        <v>0</v>
      </c>
      <c r="AK7" s="63">
        <v>0</v>
      </c>
      <c r="AL7" s="63">
        <v>0</v>
      </c>
      <c r="AM7" s="63">
        <v>0</v>
      </c>
      <c r="AN7" s="63">
        <v>0</v>
      </c>
      <c r="AO7" s="63">
        <v>0</v>
      </c>
      <c r="AP7" s="63">
        <v>0</v>
      </c>
      <c r="AQ7" s="63">
        <v>0</v>
      </c>
      <c r="AR7" s="63">
        <v>0</v>
      </c>
      <c r="AS7" s="63">
        <v>0</v>
      </c>
      <c r="AT7" s="63">
        <v>0</v>
      </c>
      <c r="AU7" s="63">
        <v>0</v>
      </c>
      <c r="AV7" s="63">
        <v>0</v>
      </c>
      <c r="AW7" s="63">
        <v>0</v>
      </c>
      <c r="AX7" s="63">
        <v>0</v>
      </c>
      <c r="AY7" s="63"/>
      <c r="BA7" t="str">
        <f t="shared" si="8"/>
        <v>Barkhamsted</v>
      </c>
      <c r="BB7" t="s">
        <v>1275</v>
      </c>
      <c r="BC7" s="8">
        <v>1</v>
      </c>
      <c r="BE7" s="112">
        <v>9</v>
      </c>
      <c r="BF7" s="114">
        <v>5</v>
      </c>
      <c r="BG7" s="114">
        <v>5</v>
      </c>
      <c r="BH7" s="118">
        <v>2760</v>
      </c>
      <c r="BI7" s="118">
        <f t="shared" si="9"/>
        <v>9005</v>
      </c>
      <c r="BJ7" t="s">
        <v>1471</v>
      </c>
      <c r="BK7" s="122">
        <f t="shared" si="10"/>
        <v>902760</v>
      </c>
      <c r="BP7">
        <v>38.83</v>
      </c>
      <c r="BQ7">
        <v>2.61</v>
      </c>
      <c r="BR7">
        <v>36.22</v>
      </c>
      <c r="BS7" s="2"/>
    </row>
    <row r="8" spans="1:82" ht="15" hidden="1" customHeight="1" outlineLevel="1">
      <c r="A8" t="s">
        <v>2505</v>
      </c>
      <c r="B8" s="8" t="s">
        <v>1484</v>
      </c>
      <c r="C8" s="1">
        <f t="shared" si="0"/>
        <v>3803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0</v>
      </c>
      <c r="G8" s="1">
        <f t="shared" si="2"/>
        <v>648</v>
      </c>
      <c r="H8" s="2">
        <f t="shared" si="3"/>
        <v>0.17039179595056533</v>
      </c>
      <c r="I8" s="6"/>
      <c r="J8" s="2">
        <f t="shared" si="4"/>
        <v>0.40573231659216408</v>
      </c>
      <c r="K8" s="2">
        <f t="shared" si="5"/>
        <v>0.57612411254272944</v>
      </c>
      <c r="L8" s="2">
        <f t="shared" si="6"/>
        <v>0</v>
      </c>
      <c r="M8" s="2">
        <f t="shared" si="7"/>
        <v>1.814357086510654E-2</v>
      </c>
      <c r="N8" s="63">
        <v>1543</v>
      </c>
      <c r="O8" s="63">
        <v>2191</v>
      </c>
      <c r="P8" s="63">
        <v>0</v>
      </c>
      <c r="Q8" s="63">
        <v>57</v>
      </c>
      <c r="R8" s="63">
        <v>12</v>
      </c>
      <c r="S8" s="63">
        <v>0</v>
      </c>
      <c r="T8" s="63">
        <v>0</v>
      </c>
      <c r="U8" s="63">
        <v>0</v>
      </c>
      <c r="V8" s="63">
        <v>0</v>
      </c>
      <c r="W8" s="63">
        <v>0</v>
      </c>
      <c r="X8" s="63">
        <v>0</v>
      </c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>
        <v>0</v>
      </c>
      <c r="AE8" s="63">
        <v>0</v>
      </c>
      <c r="AF8" s="63">
        <v>0</v>
      </c>
      <c r="AG8" s="63">
        <v>0</v>
      </c>
      <c r="AH8" s="63">
        <v>0</v>
      </c>
      <c r="AI8" s="63">
        <v>0</v>
      </c>
      <c r="AJ8" s="63">
        <v>0</v>
      </c>
      <c r="AK8" s="63">
        <v>0</v>
      </c>
      <c r="AL8" s="63">
        <v>0</v>
      </c>
      <c r="AM8" s="63">
        <v>0</v>
      </c>
      <c r="AN8" s="63">
        <v>0</v>
      </c>
      <c r="AO8" s="63">
        <v>0</v>
      </c>
      <c r="AP8" s="63">
        <v>0</v>
      </c>
      <c r="AQ8" s="63">
        <v>0</v>
      </c>
      <c r="AR8" s="63">
        <v>0</v>
      </c>
      <c r="AS8" s="63">
        <v>0</v>
      </c>
      <c r="AT8" s="63">
        <v>0</v>
      </c>
      <c r="AU8" s="63">
        <v>0</v>
      </c>
      <c r="AV8" s="63">
        <v>0</v>
      </c>
      <c r="AW8" s="63">
        <v>0</v>
      </c>
      <c r="AX8" s="63">
        <v>0</v>
      </c>
      <c r="AY8" s="63"/>
      <c r="BA8" t="str">
        <f t="shared" si="8"/>
        <v>Beacon Falls</v>
      </c>
      <c r="BB8" t="s">
        <v>2796</v>
      </c>
      <c r="BC8" s="8">
        <v>3</v>
      </c>
      <c r="BE8" s="112">
        <v>9</v>
      </c>
      <c r="BF8" s="114">
        <v>9</v>
      </c>
      <c r="BG8" s="114">
        <v>10</v>
      </c>
      <c r="BH8" s="118">
        <v>3250</v>
      </c>
      <c r="BI8" s="118">
        <f t="shared" si="9"/>
        <v>9009</v>
      </c>
      <c r="BJ8" t="s">
        <v>1471</v>
      </c>
      <c r="BK8" s="122">
        <f t="shared" si="10"/>
        <v>903250</v>
      </c>
      <c r="BP8">
        <v>9.8699999999999992</v>
      </c>
      <c r="BQ8">
        <v>0.1</v>
      </c>
      <c r="BR8">
        <v>9.7799999999999994</v>
      </c>
      <c r="BS8" s="2"/>
    </row>
    <row r="9" spans="1:82" ht="15" hidden="1" customHeight="1" outlineLevel="1">
      <c r="A9" t="s">
        <v>364</v>
      </c>
      <c r="B9" s="8" t="s">
        <v>1484</v>
      </c>
      <c r="C9" s="1">
        <f t="shared" si="0"/>
        <v>12873</v>
      </c>
      <c r="D9" s="5">
        <f>IF(N9&gt;0, RANK(N9,(N9:P9,Q9:AE9)),0)</f>
        <v>2</v>
      </c>
      <c r="E9" s="5">
        <f>IF(O9&gt;0,RANK(O9,(N9:P9,Q9:AE9)),0)</f>
        <v>1</v>
      </c>
      <c r="F9" s="5">
        <f t="shared" si="1"/>
        <v>0</v>
      </c>
      <c r="G9" s="1">
        <f t="shared" si="2"/>
        <v>679</v>
      </c>
      <c r="H9" s="2">
        <f t="shared" si="3"/>
        <v>5.274605764002175E-2</v>
      </c>
      <c r="I9" s="6"/>
      <c r="J9" s="2">
        <f t="shared" si="4"/>
        <v>0.4667132758486755</v>
      </c>
      <c r="K9" s="2">
        <f t="shared" si="5"/>
        <v>0.51945933348869733</v>
      </c>
      <c r="L9" s="2">
        <f t="shared" si="6"/>
        <v>0</v>
      </c>
      <c r="M9" s="2">
        <f t="shared" si="7"/>
        <v>1.382739066262717E-2</v>
      </c>
      <c r="N9" s="63">
        <v>6008</v>
      </c>
      <c r="O9" s="63">
        <v>6687</v>
      </c>
      <c r="P9" s="63">
        <v>0</v>
      </c>
      <c r="Q9" s="63">
        <v>136</v>
      </c>
      <c r="R9" s="63">
        <v>41</v>
      </c>
      <c r="S9" s="63">
        <v>0</v>
      </c>
      <c r="T9" s="63">
        <v>0</v>
      </c>
      <c r="U9" s="63">
        <v>1</v>
      </c>
      <c r="V9" s="63">
        <v>0</v>
      </c>
      <c r="W9" s="63">
        <v>0</v>
      </c>
      <c r="X9" s="63">
        <v>0</v>
      </c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>
        <v>0</v>
      </c>
      <c r="AF9" s="63">
        <v>0</v>
      </c>
      <c r="AG9" s="63">
        <v>0</v>
      </c>
      <c r="AH9" s="63">
        <v>0</v>
      </c>
      <c r="AI9" s="63">
        <v>0</v>
      </c>
      <c r="AJ9" s="63">
        <v>0</v>
      </c>
      <c r="AK9" s="63">
        <v>0</v>
      </c>
      <c r="AL9" s="63">
        <v>0</v>
      </c>
      <c r="AM9" s="63">
        <v>0</v>
      </c>
      <c r="AN9" s="63">
        <v>0</v>
      </c>
      <c r="AO9" s="63">
        <v>0</v>
      </c>
      <c r="AP9" s="63">
        <v>0</v>
      </c>
      <c r="AQ9" s="63">
        <v>0</v>
      </c>
      <c r="AR9" s="63">
        <v>0</v>
      </c>
      <c r="AS9" s="63">
        <v>0</v>
      </c>
      <c r="AT9" s="63">
        <v>0</v>
      </c>
      <c r="AU9" s="63">
        <v>0</v>
      </c>
      <c r="AV9" s="63">
        <v>0</v>
      </c>
      <c r="AW9" s="63">
        <v>0</v>
      </c>
      <c r="AX9" s="63">
        <v>0</v>
      </c>
      <c r="AY9" s="63"/>
      <c r="BA9" t="str">
        <f t="shared" si="8"/>
        <v>Berlin</v>
      </c>
      <c r="BB9" t="s">
        <v>1736</v>
      </c>
      <c r="BC9" s="8">
        <v>1</v>
      </c>
      <c r="BE9" s="112">
        <v>9</v>
      </c>
      <c r="BF9" s="114">
        <v>3</v>
      </c>
      <c r="BG9" s="114">
        <v>10</v>
      </c>
      <c r="BH9" s="118">
        <v>4300</v>
      </c>
      <c r="BI9" s="118">
        <f t="shared" si="9"/>
        <v>9003</v>
      </c>
      <c r="BJ9" t="s">
        <v>1471</v>
      </c>
      <c r="BK9" s="122">
        <f t="shared" si="10"/>
        <v>904300</v>
      </c>
      <c r="BP9">
        <v>27.04</v>
      </c>
      <c r="BQ9">
        <v>0.59</v>
      </c>
      <c r="BR9">
        <v>26.45</v>
      </c>
      <c r="BS9" s="2"/>
    </row>
    <row r="10" spans="1:82" ht="15" hidden="1" customHeight="1" outlineLevel="1">
      <c r="A10" t="s">
        <v>2204</v>
      </c>
      <c r="B10" s="8" t="s">
        <v>1484</v>
      </c>
      <c r="C10" s="1">
        <f t="shared" si="0"/>
        <v>3698</v>
      </c>
      <c r="D10" s="5">
        <f>IF(N10&gt;0, RANK(N10,(N10:P10,Q10:AE10)),0)</f>
        <v>1</v>
      </c>
      <c r="E10" s="5">
        <f>IF(O10&gt;0,RANK(O10,(N10:P10,Q10:AE10)),0)</f>
        <v>2</v>
      </c>
      <c r="F10" s="5">
        <f t="shared" si="1"/>
        <v>0</v>
      </c>
      <c r="G10" s="1">
        <f t="shared" si="2"/>
        <v>194</v>
      </c>
      <c r="H10" s="2">
        <f t="shared" si="3"/>
        <v>5.2460789616008655E-2</v>
      </c>
      <c r="I10" s="6"/>
      <c r="J10" s="2">
        <f t="shared" si="4"/>
        <v>0.51703623580313685</v>
      </c>
      <c r="K10" s="2">
        <f t="shared" si="5"/>
        <v>0.4645754461871282</v>
      </c>
      <c r="L10" s="2">
        <f t="shared" si="6"/>
        <v>0</v>
      </c>
      <c r="M10" s="2">
        <f t="shared" si="7"/>
        <v>1.838831800973495E-2</v>
      </c>
      <c r="N10" s="63">
        <v>1912</v>
      </c>
      <c r="O10" s="63">
        <v>1718</v>
      </c>
      <c r="P10" s="63">
        <v>0</v>
      </c>
      <c r="Q10" s="63">
        <v>46</v>
      </c>
      <c r="R10" s="63">
        <v>22</v>
      </c>
      <c r="S10" s="63">
        <v>0</v>
      </c>
      <c r="T10" s="63">
        <v>0</v>
      </c>
      <c r="U10" s="63">
        <v>0</v>
      </c>
      <c r="V10" s="63">
        <v>0</v>
      </c>
      <c r="W10" s="63">
        <v>0</v>
      </c>
      <c r="X10" s="63">
        <v>0</v>
      </c>
      <c r="Y10" s="63">
        <v>0</v>
      </c>
      <c r="Z10" s="63">
        <v>0</v>
      </c>
      <c r="AA10" s="63">
        <v>0</v>
      </c>
      <c r="AB10" s="63">
        <v>0</v>
      </c>
      <c r="AC10" s="63">
        <v>0</v>
      </c>
      <c r="AD10" s="63">
        <v>0</v>
      </c>
      <c r="AE10" s="63">
        <v>0</v>
      </c>
      <c r="AF10" s="63">
        <v>0</v>
      </c>
      <c r="AG10" s="63">
        <v>0</v>
      </c>
      <c r="AH10" s="63">
        <v>0</v>
      </c>
      <c r="AI10" s="63">
        <v>0</v>
      </c>
      <c r="AJ10" s="63">
        <v>0</v>
      </c>
      <c r="AK10" s="63">
        <v>0</v>
      </c>
      <c r="AL10" s="63">
        <v>0</v>
      </c>
      <c r="AM10" s="63">
        <v>0</v>
      </c>
      <c r="AN10" s="63">
        <v>0</v>
      </c>
      <c r="AO10" s="63">
        <v>0</v>
      </c>
      <c r="AP10" s="63">
        <v>0</v>
      </c>
      <c r="AQ10" s="63">
        <v>0</v>
      </c>
      <c r="AR10" s="63">
        <v>0</v>
      </c>
      <c r="AS10" s="63">
        <v>0</v>
      </c>
      <c r="AT10" s="63">
        <v>0</v>
      </c>
      <c r="AU10" s="63">
        <v>0</v>
      </c>
      <c r="AV10" s="63">
        <v>0</v>
      </c>
      <c r="AW10" s="63">
        <v>0</v>
      </c>
      <c r="AX10" s="63">
        <v>0</v>
      </c>
      <c r="AY10" s="63"/>
      <c r="BA10" t="str">
        <f t="shared" si="8"/>
        <v>Bethany</v>
      </c>
      <c r="BB10" t="s">
        <v>2796</v>
      </c>
      <c r="BC10" s="8">
        <v>3</v>
      </c>
      <c r="BE10" s="112">
        <v>9</v>
      </c>
      <c r="BF10" s="114">
        <v>9</v>
      </c>
      <c r="BG10" s="114">
        <v>15</v>
      </c>
      <c r="BH10" s="118">
        <v>4580</v>
      </c>
      <c r="BI10" s="118">
        <f t="shared" si="9"/>
        <v>9009</v>
      </c>
      <c r="BJ10" t="s">
        <v>1471</v>
      </c>
      <c r="BK10" s="122">
        <f t="shared" si="10"/>
        <v>904580</v>
      </c>
      <c r="BP10">
        <v>21.36</v>
      </c>
      <c r="BQ10">
        <v>0.39</v>
      </c>
      <c r="BR10">
        <v>20.97</v>
      </c>
      <c r="BS10" s="2"/>
    </row>
    <row r="11" spans="1:82" ht="15" hidden="1" customHeight="1" outlineLevel="1">
      <c r="A11" t="s">
        <v>365</v>
      </c>
      <c r="B11" s="8" t="s">
        <v>1484</v>
      </c>
      <c r="C11" s="1">
        <f t="shared" si="0"/>
        <v>11172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0</v>
      </c>
      <c r="G11" s="1">
        <f t="shared" si="2"/>
        <v>1536</v>
      </c>
      <c r="H11" s="2">
        <f t="shared" si="3"/>
        <v>0.13748657357679914</v>
      </c>
      <c r="I11" s="6"/>
      <c r="J11" s="2">
        <f t="shared" si="4"/>
        <v>0.56122448979591832</v>
      </c>
      <c r="K11" s="2">
        <f t="shared" si="5"/>
        <v>0.42373791621911922</v>
      </c>
      <c r="L11" s="2">
        <f t="shared" si="6"/>
        <v>0</v>
      </c>
      <c r="M11" s="2">
        <f t="shared" si="7"/>
        <v>1.5037593984962461E-2</v>
      </c>
      <c r="N11" s="63">
        <v>6270</v>
      </c>
      <c r="O11" s="63">
        <v>4734</v>
      </c>
      <c r="P11" s="63">
        <v>0</v>
      </c>
      <c r="Q11" s="63">
        <v>114</v>
      </c>
      <c r="R11" s="63">
        <v>51</v>
      </c>
      <c r="S11" s="63">
        <v>0</v>
      </c>
      <c r="T11" s="63">
        <v>0</v>
      </c>
      <c r="U11" s="63">
        <v>1</v>
      </c>
      <c r="V11" s="63">
        <v>0</v>
      </c>
      <c r="W11" s="63">
        <v>0</v>
      </c>
      <c r="X11" s="63">
        <v>0</v>
      </c>
      <c r="Y11" s="63">
        <v>0</v>
      </c>
      <c r="Z11" s="63">
        <v>2</v>
      </c>
      <c r="AA11" s="63">
        <v>0</v>
      </c>
      <c r="AB11" s="63">
        <v>0</v>
      </c>
      <c r="AC11" s="63">
        <v>0</v>
      </c>
      <c r="AD11" s="63">
        <v>0</v>
      </c>
      <c r="AE11" s="63">
        <v>0</v>
      </c>
      <c r="AF11" s="63">
        <v>0</v>
      </c>
      <c r="AG11" s="63">
        <v>0</v>
      </c>
      <c r="AH11" s="63">
        <v>0</v>
      </c>
      <c r="AI11" s="63">
        <v>0</v>
      </c>
      <c r="AJ11" s="63">
        <v>0</v>
      </c>
      <c r="AK11" s="63">
        <v>0</v>
      </c>
      <c r="AL11" s="63">
        <v>0</v>
      </c>
      <c r="AM11" s="63">
        <v>0</v>
      </c>
      <c r="AN11" s="63">
        <v>0</v>
      </c>
      <c r="AO11" s="63">
        <v>0</v>
      </c>
      <c r="AP11" s="63">
        <v>0</v>
      </c>
      <c r="AQ11" s="63">
        <v>0</v>
      </c>
      <c r="AR11" s="63">
        <v>0</v>
      </c>
      <c r="AS11" s="63">
        <v>0</v>
      </c>
      <c r="AT11" s="63">
        <v>0</v>
      </c>
      <c r="AU11" s="63">
        <v>0</v>
      </c>
      <c r="AV11" s="63">
        <v>0</v>
      </c>
      <c r="AW11" s="63">
        <v>0</v>
      </c>
      <c r="AX11" s="63">
        <v>0</v>
      </c>
      <c r="AY11" s="63"/>
      <c r="BA11" t="str">
        <f t="shared" si="8"/>
        <v>Bethel</v>
      </c>
      <c r="BB11" t="s">
        <v>280</v>
      </c>
      <c r="BC11" s="8">
        <v>5</v>
      </c>
      <c r="BE11" s="112">
        <v>9</v>
      </c>
      <c r="BF11" s="114">
        <v>1</v>
      </c>
      <c r="BG11" s="114">
        <v>5</v>
      </c>
      <c r="BH11" s="118">
        <v>4720</v>
      </c>
      <c r="BI11" s="118">
        <f t="shared" si="9"/>
        <v>9001</v>
      </c>
      <c r="BJ11" t="s">
        <v>1471</v>
      </c>
      <c r="BK11" s="122">
        <f t="shared" si="10"/>
        <v>904720</v>
      </c>
      <c r="BP11">
        <v>16.89</v>
      </c>
      <c r="BQ11">
        <v>0.09</v>
      </c>
      <c r="BR11">
        <v>16.79</v>
      </c>
      <c r="BS11" s="2"/>
    </row>
    <row r="12" spans="1:82" ht="15" hidden="1" customHeight="1" outlineLevel="1">
      <c r="A12" t="s">
        <v>2550</v>
      </c>
      <c r="B12" s="8" t="s">
        <v>1484</v>
      </c>
      <c r="C12" s="1">
        <f t="shared" si="0"/>
        <v>2367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0</v>
      </c>
      <c r="G12" s="1">
        <f t="shared" si="2"/>
        <v>456</v>
      </c>
      <c r="H12" s="2">
        <f t="shared" si="3"/>
        <v>0.1926489226869455</v>
      </c>
      <c r="I12" s="6"/>
      <c r="J12" s="2">
        <f t="shared" si="4"/>
        <v>0.39585973806506125</v>
      </c>
      <c r="K12" s="2">
        <f t="shared" si="5"/>
        <v>0.58850866075200681</v>
      </c>
      <c r="L12" s="2">
        <f t="shared" si="6"/>
        <v>0</v>
      </c>
      <c r="M12" s="2">
        <f t="shared" si="7"/>
        <v>1.5631601182931942E-2</v>
      </c>
      <c r="N12" s="63">
        <v>937</v>
      </c>
      <c r="O12" s="63">
        <v>1393</v>
      </c>
      <c r="P12" s="63">
        <v>0</v>
      </c>
      <c r="Q12" s="63">
        <v>21</v>
      </c>
      <c r="R12" s="63">
        <v>15</v>
      </c>
      <c r="S12" s="63">
        <v>0</v>
      </c>
      <c r="T12" s="63">
        <v>0</v>
      </c>
      <c r="U12" s="63">
        <v>1</v>
      </c>
      <c r="V12" s="63">
        <v>0</v>
      </c>
      <c r="W12" s="63">
        <v>0</v>
      </c>
      <c r="X12" s="63">
        <v>0</v>
      </c>
      <c r="Y12" s="63">
        <v>0</v>
      </c>
      <c r="Z12" s="63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3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3">
        <v>0</v>
      </c>
      <c r="AY12" s="63"/>
      <c r="BA12" t="str">
        <f t="shared" si="8"/>
        <v>Bethlehem</v>
      </c>
      <c r="BB12" t="s">
        <v>1275</v>
      </c>
      <c r="BC12" s="8">
        <v>5</v>
      </c>
      <c r="BE12" s="112">
        <v>9</v>
      </c>
      <c r="BF12" s="114">
        <v>5</v>
      </c>
      <c r="BG12" s="114">
        <v>10</v>
      </c>
      <c r="BH12" s="118">
        <v>4930</v>
      </c>
      <c r="BI12" s="118">
        <f t="shared" si="9"/>
        <v>9005</v>
      </c>
      <c r="BJ12" t="s">
        <v>1471</v>
      </c>
      <c r="BK12" s="122">
        <f t="shared" si="10"/>
        <v>904930</v>
      </c>
      <c r="BP12">
        <v>19.66</v>
      </c>
      <c r="BQ12">
        <v>0.3</v>
      </c>
      <c r="BR12">
        <v>19.36</v>
      </c>
      <c r="BS12" s="2"/>
    </row>
    <row r="13" spans="1:82" ht="15" hidden="1" customHeight="1" outlineLevel="1">
      <c r="A13" t="s">
        <v>54</v>
      </c>
      <c r="B13" s="8" t="s">
        <v>1484</v>
      </c>
      <c r="C13" s="1">
        <f t="shared" si="0"/>
        <v>12821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0</v>
      </c>
      <c r="G13" s="1">
        <f t="shared" si="2"/>
        <v>9309</v>
      </c>
      <c r="H13" s="2">
        <f t="shared" si="3"/>
        <v>0.72607440917245147</v>
      </c>
      <c r="I13" s="6"/>
      <c r="J13" s="2">
        <f t="shared" si="4"/>
        <v>0.85851337649169335</v>
      </c>
      <c r="K13" s="2">
        <f t="shared" si="5"/>
        <v>0.13243896731924187</v>
      </c>
      <c r="L13" s="2">
        <f t="shared" si="6"/>
        <v>0</v>
      </c>
      <c r="M13" s="2">
        <f t="shared" si="7"/>
        <v>9.0476561890647789E-3</v>
      </c>
      <c r="N13" s="63">
        <v>11007</v>
      </c>
      <c r="O13" s="63">
        <v>1698</v>
      </c>
      <c r="P13" s="63">
        <v>0</v>
      </c>
      <c r="Q13" s="63">
        <v>78</v>
      </c>
      <c r="R13" s="63">
        <v>34</v>
      </c>
      <c r="S13" s="63">
        <v>0</v>
      </c>
      <c r="T13" s="63">
        <v>0</v>
      </c>
      <c r="U13" s="63">
        <v>2</v>
      </c>
      <c r="V13" s="63">
        <v>0</v>
      </c>
      <c r="W13" s="63">
        <v>0</v>
      </c>
      <c r="X13" s="63">
        <v>0</v>
      </c>
      <c r="Y13" s="63">
        <v>0</v>
      </c>
      <c r="Z13" s="63">
        <v>1</v>
      </c>
      <c r="AA13" s="63">
        <v>0</v>
      </c>
      <c r="AB13" s="63">
        <v>0</v>
      </c>
      <c r="AC13" s="63">
        <v>0</v>
      </c>
      <c r="AD13" s="63">
        <v>0</v>
      </c>
      <c r="AE13" s="63">
        <v>0</v>
      </c>
      <c r="AF13" s="63">
        <v>0</v>
      </c>
      <c r="AG13" s="63">
        <v>0</v>
      </c>
      <c r="AH13" s="63">
        <v>0</v>
      </c>
      <c r="AI13" s="63">
        <v>0</v>
      </c>
      <c r="AJ13" s="63">
        <v>0</v>
      </c>
      <c r="AK13" s="63">
        <v>0</v>
      </c>
      <c r="AL13" s="63">
        <v>0</v>
      </c>
      <c r="AM13" s="63">
        <v>0</v>
      </c>
      <c r="AN13" s="63">
        <v>0</v>
      </c>
      <c r="AO13" s="63">
        <v>0</v>
      </c>
      <c r="AP13" s="63">
        <v>0</v>
      </c>
      <c r="AQ13" s="63">
        <v>0</v>
      </c>
      <c r="AR13" s="63">
        <v>0</v>
      </c>
      <c r="AS13" s="63">
        <v>0</v>
      </c>
      <c r="AT13" s="63">
        <v>0</v>
      </c>
      <c r="AU13" s="63">
        <v>1</v>
      </c>
      <c r="AV13" s="63">
        <v>0</v>
      </c>
      <c r="AW13" s="63">
        <v>0</v>
      </c>
      <c r="AX13" s="63">
        <v>0</v>
      </c>
      <c r="AY13" s="63"/>
      <c r="BA13" t="str">
        <f t="shared" si="8"/>
        <v>Bloomfield</v>
      </c>
      <c r="BB13" t="s">
        <v>1736</v>
      </c>
      <c r="BC13" s="8">
        <v>1</v>
      </c>
      <c r="BE13" s="112">
        <v>9</v>
      </c>
      <c r="BF13" s="114">
        <v>3</v>
      </c>
      <c r="BG13" s="114">
        <v>15</v>
      </c>
      <c r="BH13" s="118">
        <v>5910</v>
      </c>
      <c r="BI13" s="118">
        <f t="shared" si="9"/>
        <v>9003</v>
      </c>
      <c r="BJ13" t="s">
        <v>1471</v>
      </c>
      <c r="BK13" s="122">
        <f t="shared" si="10"/>
        <v>905910</v>
      </c>
      <c r="BP13">
        <v>26.18</v>
      </c>
      <c r="BQ13">
        <v>0.16</v>
      </c>
      <c r="BR13">
        <v>26.01</v>
      </c>
      <c r="BS13" s="2"/>
    </row>
    <row r="14" spans="1:82" ht="15" hidden="1" customHeight="1" outlineLevel="1">
      <c r="A14" t="s">
        <v>55</v>
      </c>
      <c r="B14" s="8" t="s">
        <v>1484</v>
      </c>
      <c r="C14" s="1">
        <f t="shared" si="0"/>
        <v>3288</v>
      </c>
      <c r="D14" s="5">
        <f>IF(N14&gt;0, RANK(N14,(N14:P14,Q14:AE14)),0)</f>
        <v>1</v>
      </c>
      <c r="E14" s="5">
        <f>IF(O14&gt;0,RANK(O14,(N14:P14,Q14:AE14)),0)</f>
        <v>2</v>
      </c>
      <c r="F14" s="5">
        <f t="shared" si="1"/>
        <v>0</v>
      </c>
      <c r="G14" s="1">
        <f t="shared" si="2"/>
        <v>245</v>
      </c>
      <c r="H14" s="2">
        <f t="shared" si="3"/>
        <v>7.4513381995133826E-2</v>
      </c>
      <c r="I14" s="6"/>
      <c r="J14" s="2">
        <f t="shared" si="4"/>
        <v>0.5252433090024331</v>
      </c>
      <c r="K14" s="2">
        <f t="shared" si="5"/>
        <v>0.45072992700729925</v>
      </c>
      <c r="L14" s="2">
        <f t="shared" si="6"/>
        <v>0</v>
      </c>
      <c r="M14" s="2">
        <f t="shared" si="7"/>
        <v>2.4026763990267652E-2</v>
      </c>
      <c r="N14" s="63">
        <v>1727</v>
      </c>
      <c r="O14" s="63">
        <v>1482</v>
      </c>
      <c r="P14" s="63">
        <v>0</v>
      </c>
      <c r="Q14" s="63">
        <v>54</v>
      </c>
      <c r="R14" s="63">
        <v>23</v>
      </c>
      <c r="S14" s="63">
        <v>0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  <c r="AK14" s="63">
        <v>0</v>
      </c>
      <c r="AL14" s="63">
        <v>0</v>
      </c>
      <c r="AM14" s="63">
        <v>0</v>
      </c>
      <c r="AN14" s="63">
        <v>0</v>
      </c>
      <c r="AO14" s="63">
        <v>0</v>
      </c>
      <c r="AP14" s="63">
        <v>0</v>
      </c>
      <c r="AQ14" s="63">
        <v>0</v>
      </c>
      <c r="AR14" s="63">
        <v>0</v>
      </c>
      <c r="AS14" s="63">
        <v>0</v>
      </c>
      <c r="AT14" s="63">
        <v>0</v>
      </c>
      <c r="AU14" s="63">
        <v>2</v>
      </c>
      <c r="AV14" s="63">
        <v>0</v>
      </c>
      <c r="AW14" s="63">
        <v>0</v>
      </c>
      <c r="AX14" s="63">
        <v>0</v>
      </c>
      <c r="AY14" s="63"/>
      <c r="BA14" t="str">
        <f t="shared" si="8"/>
        <v>Bolton</v>
      </c>
      <c r="BB14" t="s">
        <v>67</v>
      </c>
      <c r="BC14" s="8">
        <v>2</v>
      </c>
      <c r="BE14" s="112">
        <v>9</v>
      </c>
      <c r="BF14" s="114">
        <v>13</v>
      </c>
      <c r="BG14" s="114">
        <v>10</v>
      </c>
      <c r="BH14" s="118">
        <v>6260</v>
      </c>
      <c r="BI14" s="118">
        <f t="shared" si="9"/>
        <v>9013</v>
      </c>
      <c r="BJ14" t="s">
        <v>1471</v>
      </c>
      <c r="BK14" s="122">
        <f t="shared" si="10"/>
        <v>906260</v>
      </c>
      <c r="BP14">
        <v>14.69</v>
      </c>
      <c r="BQ14">
        <v>0.28000000000000003</v>
      </c>
      <c r="BR14">
        <v>14.41</v>
      </c>
      <c r="BS14" s="2"/>
    </row>
    <row r="15" spans="1:82" ht="15" hidden="1" customHeight="1" outlineLevel="1">
      <c r="A15" t="s">
        <v>2020</v>
      </c>
      <c r="B15" s="8" t="s">
        <v>1484</v>
      </c>
      <c r="C15" s="1">
        <f t="shared" si="0"/>
        <v>1548</v>
      </c>
      <c r="D15" s="5">
        <f>IF(N15&gt;0, RANK(N15,(N15:P15,Q15:AE15)),0)</f>
        <v>2</v>
      </c>
      <c r="E15" s="5">
        <f>IF(O15&gt;0,RANK(O15,(N15:P15,Q15:AE15)),0)</f>
        <v>1</v>
      </c>
      <c r="F15" s="5">
        <f t="shared" si="1"/>
        <v>0</v>
      </c>
      <c r="G15" s="1">
        <f t="shared" si="2"/>
        <v>114</v>
      </c>
      <c r="H15" s="2">
        <f t="shared" si="3"/>
        <v>7.3643410852713184E-2</v>
      </c>
      <c r="I15" s="6"/>
      <c r="J15" s="2">
        <f t="shared" si="4"/>
        <v>0.45413436692506459</v>
      </c>
      <c r="K15" s="2">
        <f t="shared" si="5"/>
        <v>0.52777777777777779</v>
      </c>
      <c r="L15" s="2">
        <f t="shared" si="6"/>
        <v>0</v>
      </c>
      <c r="M15" s="2">
        <f t="shared" si="7"/>
        <v>1.8087855297157618E-2</v>
      </c>
      <c r="N15" s="63">
        <v>703</v>
      </c>
      <c r="O15" s="63">
        <v>817</v>
      </c>
      <c r="P15" s="63">
        <v>0</v>
      </c>
      <c r="Q15" s="63">
        <v>23</v>
      </c>
      <c r="R15" s="63">
        <v>5</v>
      </c>
      <c r="S15" s="63">
        <v>0</v>
      </c>
      <c r="T15" s="63">
        <v>0</v>
      </c>
      <c r="U15" s="63">
        <v>0</v>
      </c>
      <c r="V15" s="63">
        <v>0</v>
      </c>
      <c r="W15" s="63">
        <v>0</v>
      </c>
      <c r="X15" s="63">
        <v>0</v>
      </c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>
        <v>0</v>
      </c>
      <c r="AF15" s="63">
        <v>0</v>
      </c>
      <c r="AG15" s="63">
        <v>0</v>
      </c>
      <c r="AH15" s="63">
        <v>0</v>
      </c>
      <c r="AI15" s="63">
        <v>0</v>
      </c>
      <c r="AJ15" s="63">
        <v>0</v>
      </c>
      <c r="AK15" s="63">
        <v>0</v>
      </c>
      <c r="AL15" s="63">
        <v>0</v>
      </c>
      <c r="AM15" s="63">
        <v>0</v>
      </c>
      <c r="AN15" s="63">
        <v>0</v>
      </c>
      <c r="AO15" s="63">
        <v>0</v>
      </c>
      <c r="AP15" s="63">
        <v>0</v>
      </c>
      <c r="AQ15" s="63">
        <v>0</v>
      </c>
      <c r="AR15" s="63">
        <v>0</v>
      </c>
      <c r="AS15" s="63">
        <v>0</v>
      </c>
      <c r="AT15" s="63">
        <v>0</v>
      </c>
      <c r="AU15" s="63">
        <v>0</v>
      </c>
      <c r="AV15" s="63">
        <v>0</v>
      </c>
      <c r="AW15" s="63">
        <v>0</v>
      </c>
      <c r="AX15" s="63">
        <v>0</v>
      </c>
      <c r="AY15" s="63"/>
      <c r="BA15" t="str">
        <f t="shared" si="8"/>
        <v>Bozrah</v>
      </c>
      <c r="BB15" t="s">
        <v>130</v>
      </c>
      <c r="BC15" s="8">
        <v>2</v>
      </c>
      <c r="BE15" s="112">
        <v>9</v>
      </c>
      <c r="BF15" s="114">
        <v>11</v>
      </c>
      <c r="BG15" s="114">
        <v>5</v>
      </c>
      <c r="BH15" s="118">
        <v>6820</v>
      </c>
      <c r="BI15" s="118">
        <f t="shared" si="9"/>
        <v>9011</v>
      </c>
      <c r="BJ15" t="s">
        <v>1471</v>
      </c>
      <c r="BK15" s="122">
        <f t="shared" si="10"/>
        <v>906820</v>
      </c>
      <c r="BP15">
        <v>20.239999999999998</v>
      </c>
      <c r="BQ15">
        <v>0.27</v>
      </c>
      <c r="BR15">
        <v>19.97</v>
      </c>
      <c r="BS15" s="2"/>
    </row>
    <row r="16" spans="1:82" ht="15" hidden="1" customHeight="1" outlineLevel="1">
      <c r="A16" t="s">
        <v>1387</v>
      </c>
      <c r="B16" s="8" t="s">
        <v>1484</v>
      </c>
      <c r="C16" s="1">
        <f t="shared" si="0"/>
        <v>17913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0</v>
      </c>
      <c r="G16" s="1">
        <f t="shared" si="2"/>
        <v>3464</v>
      </c>
      <c r="H16" s="2">
        <f t="shared" si="3"/>
        <v>0.19337911014347123</v>
      </c>
      <c r="I16" s="6"/>
      <c r="J16" s="2">
        <f t="shared" si="4"/>
        <v>0.58962764472729301</v>
      </c>
      <c r="K16" s="2">
        <f t="shared" si="5"/>
        <v>0.39624853458382181</v>
      </c>
      <c r="L16" s="2">
        <f t="shared" si="6"/>
        <v>0</v>
      </c>
      <c r="M16" s="2">
        <f t="shared" si="7"/>
        <v>1.412382068888518E-2</v>
      </c>
      <c r="N16" s="63">
        <v>10562</v>
      </c>
      <c r="O16" s="63">
        <v>7098</v>
      </c>
      <c r="P16" s="63">
        <v>0</v>
      </c>
      <c r="Q16" s="63">
        <v>178</v>
      </c>
      <c r="R16" s="63">
        <v>68</v>
      </c>
      <c r="S16" s="63">
        <v>0</v>
      </c>
      <c r="T16" s="63">
        <v>1</v>
      </c>
      <c r="U16" s="63">
        <v>4</v>
      </c>
      <c r="V16" s="63">
        <v>0</v>
      </c>
      <c r="W16" s="63">
        <v>0</v>
      </c>
      <c r="X16" s="63">
        <v>0</v>
      </c>
      <c r="Y16" s="63">
        <v>0</v>
      </c>
      <c r="Z16" s="63">
        <v>1</v>
      </c>
      <c r="AA16" s="63">
        <v>0</v>
      </c>
      <c r="AB16" s="63">
        <v>0</v>
      </c>
      <c r="AC16" s="63">
        <v>0</v>
      </c>
      <c r="AD16" s="63">
        <v>0</v>
      </c>
      <c r="AE16" s="63">
        <v>0</v>
      </c>
      <c r="AF16" s="63">
        <v>0</v>
      </c>
      <c r="AG16" s="63">
        <v>0</v>
      </c>
      <c r="AH16" s="63">
        <v>0</v>
      </c>
      <c r="AI16" s="63">
        <v>0</v>
      </c>
      <c r="AJ16" s="63">
        <v>0</v>
      </c>
      <c r="AK16" s="63">
        <v>0</v>
      </c>
      <c r="AL16" s="63">
        <v>0</v>
      </c>
      <c r="AM16" s="63">
        <v>0</v>
      </c>
      <c r="AN16" s="63">
        <v>0</v>
      </c>
      <c r="AO16" s="63">
        <v>0</v>
      </c>
      <c r="AP16" s="63">
        <v>0</v>
      </c>
      <c r="AQ16" s="63">
        <v>0</v>
      </c>
      <c r="AR16" s="63">
        <v>0</v>
      </c>
      <c r="AS16" s="63">
        <v>0</v>
      </c>
      <c r="AT16" s="63">
        <v>0</v>
      </c>
      <c r="AU16" s="63">
        <v>1</v>
      </c>
      <c r="AV16" s="63">
        <v>0</v>
      </c>
      <c r="AW16" s="63">
        <v>0</v>
      </c>
      <c r="AX16" s="63">
        <v>0</v>
      </c>
      <c r="AY16" s="63"/>
      <c r="BA16" t="str">
        <f t="shared" si="8"/>
        <v>Branford</v>
      </c>
      <c r="BB16" t="s">
        <v>2796</v>
      </c>
      <c r="BC16" s="8">
        <v>3</v>
      </c>
      <c r="BE16" s="112">
        <v>9</v>
      </c>
      <c r="BF16" s="114">
        <v>9</v>
      </c>
      <c r="BG16" s="114">
        <v>20</v>
      </c>
      <c r="BH16" s="118">
        <v>7310</v>
      </c>
      <c r="BI16" s="118">
        <f t="shared" si="9"/>
        <v>9009</v>
      </c>
      <c r="BJ16" t="s">
        <v>1471</v>
      </c>
      <c r="BK16" s="122">
        <f t="shared" si="10"/>
        <v>907310</v>
      </c>
      <c r="BP16">
        <v>28</v>
      </c>
      <c r="BQ16">
        <v>6.02</v>
      </c>
      <c r="BR16">
        <v>21.98</v>
      </c>
      <c r="BS16" s="2"/>
    </row>
    <row r="17" spans="1:71" ht="15" hidden="1" customHeight="1" outlineLevel="1">
      <c r="A17" t="s">
        <v>3104</v>
      </c>
      <c r="B17" s="8" t="s">
        <v>1484</v>
      </c>
      <c r="C17" s="1">
        <f t="shared" si="0"/>
        <v>42185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0</v>
      </c>
      <c r="G17" s="1">
        <f t="shared" si="2"/>
        <v>25246</v>
      </c>
      <c r="H17" s="2">
        <f t="shared" si="3"/>
        <v>0.59845916795069343</v>
      </c>
      <c r="I17" s="6"/>
      <c r="J17" s="2">
        <f t="shared" si="4"/>
        <v>0.79447670973094697</v>
      </c>
      <c r="K17" s="2">
        <f t="shared" si="5"/>
        <v>0.19601754178025366</v>
      </c>
      <c r="L17" s="2">
        <f t="shared" si="6"/>
        <v>0</v>
      </c>
      <c r="M17" s="2">
        <f t="shared" si="7"/>
        <v>9.5057484887993704E-3</v>
      </c>
      <c r="N17" s="63">
        <v>33515</v>
      </c>
      <c r="O17" s="63">
        <v>8269</v>
      </c>
      <c r="P17" s="63">
        <v>0</v>
      </c>
      <c r="Q17" s="63">
        <v>200</v>
      </c>
      <c r="R17" s="63">
        <v>153</v>
      </c>
      <c r="S17" s="63">
        <v>0</v>
      </c>
      <c r="T17" s="63">
        <v>0</v>
      </c>
      <c r="U17" s="63">
        <v>3</v>
      </c>
      <c r="V17" s="63">
        <v>0</v>
      </c>
      <c r="W17" s="63">
        <v>0</v>
      </c>
      <c r="X17" s="63">
        <v>0</v>
      </c>
      <c r="Y17" s="63">
        <v>0</v>
      </c>
      <c r="Z17" s="63">
        <v>45</v>
      </c>
      <c r="AA17" s="63">
        <v>0</v>
      </c>
      <c r="AB17" s="63">
        <v>0</v>
      </c>
      <c r="AC17" s="63">
        <v>0</v>
      </c>
      <c r="AD17" s="63">
        <v>0</v>
      </c>
      <c r="AE17" s="63">
        <v>0</v>
      </c>
      <c r="AF17" s="63">
        <v>0</v>
      </c>
      <c r="AG17" s="63">
        <v>0</v>
      </c>
      <c r="AH17" s="63">
        <v>0</v>
      </c>
      <c r="AI17" s="63">
        <v>0</v>
      </c>
      <c r="AJ17" s="63">
        <v>0</v>
      </c>
      <c r="AK17" s="63">
        <v>0</v>
      </c>
      <c r="AL17" s="63">
        <v>0</v>
      </c>
      <c r="AM17" s="63">
        <v>0</v>
      </c>
      <c r="AN17" s="63">
        <v>0</v>
      </c>
      <c r="AO17" s="63">
        <v>0</v>
      </c>
      <c r="AP17" s="63">
        <v>0</v>
      </c>
      <c r="AQ17" s="63">
        <v>0</v>
      </c>
      <c r="AR17" s="63">
        <v>0</v>
      </c>
      <c r="AS17" s="63">
        <v>0</v>
      </c>
      <c r="AT17" s="63">
        <v>0</v>
      </c>
      <c r="AU17" s="63">
        <v>0</v>
      </c>
      <c r="AV17" s="63">
        <v>0</v>
      </c>
      <c r="AW17" s="63">
        <v>0</v>
      </c>
      <c r="AX17" s="63">
        <v>0</v>
      </c>
      <c r="AY17" s="63"/>
      <c r="BA17" t="str">
        <f t="shared" si="8"/>
        <v>Bridgeport</v>
      </c>
      <c r="BB17" t="s">
        <v>280</v>
      </c>
      <c r="BC17" s="8">
        <v>4</v>
      </c>
      <c r="BE17" s="112">
        <v>9</v>
      </c>
      <c r="BF17" s="114">
        <v>1</v>
      </c>
      <c r="BG17" s="114">
        <v>10</v>
      </c>
      <c r="BH17" s="118">
        <v>8070</v>
      </c>
      <c r="BI17" s="118">
        <f t="shared" si="9"/>
        <v>9001</v>
      </c>
      <c r="BJ17" t="s">
        <v>1471</v>
      </c>
      <c r="BK17" s="122">
        <f t="shared" si="10"/>
        <v>908070</v>
      </c>
      <c r="BP17">
        <v>19.399999999999999</v>
      </c>
      <c r="BQ17">
        <v>3.4</v>
      </c>
      <c r="BR17">
        <v>16</v>
      </c>
      <c r="BS17" s="2"/>
    </row>
    <row r="18" spans="1:71" ht="15" hidden="1" customHeight="1" outlineLevel="1">
      <c r="A18" t="s">
        <v>803</v>
      </c>
      <c r="B18" s="8" t="s">
        <v>1484</v>
      </c>
      <c r="C18" s="1">
        <f t="shared" si="0"/>
        <v>1233</v>
      </c>
      <c r="D18" s="5">
        <f>IF(N18&gt;0, RANK(N18,(N18:P18,Q18:AE18)),0)</f>
        <v>1</v>
      </c>
      <c r="E18" s="5">
        <f>IF(O18&gt;0,RANK(O18,(N18:P18,Q18:AE18)),0)</f>
        <v>2</v>
      </c>
      <c r="F18" s="5">
        <f t="shared" si="1"/>
        <v>0</v>
      </c>
      <c r="G18" s="1">
        <f t="shared" si="2"/>
        <v>118</v>
      </c>
      <c r="H18" s="2">
        <f t="shared" si="3"/>
        <v>9.5701540957015413E-2</v>
      </c>
      <c r="I18" s="6"/>
      <c r="J18" s="2">
        <f t="shared" si="4"/>
        <v>0.5409570154095702</v>
      </c>
      <c r="K18" s="2">
        <f t="shared" si="5"/>
        <v>0.44525547445255476</v>
      </c>
      <c r="L18" s="2">
        <f t="shared" si="6"/>
        <v>0</v>
      </c>
      <c r="M18" s="2">
        <f t="shared" si="7"/>
        <v>1.3787510137875048E-2</v>
      </c>
      <c r="N18" s="63">
        <v>667</v>
      </c>
      <c r="O18" s="63">
        <v>549</v>
      </c>
      <c r="P18" s="63">
        <v>0</v>
      </c>
      <c r="Q18" s="63">
        <v>10</v>
      </c>
      <c r="R18" s="63">
        <v>7</v>
      </c>
      <c r="S18" s="63">
        <v>0</v>
      </c>
      <c r="T18" s="63">
        <v>0</v>
      </c>
      <c r="U18" s="63">
        <v>0</v>
      </c>
      <c r="V18" s="63">
        <v>0</v>
      </c>
      <c r="W18" s="63">
        <v>0</v>
      </c>
      <c r="X18" s="63">
        <v>0</v>
      </c>
      <c r="Y18" s="63">
        <v>0</v>
      </c>
      <c r="Z18" s="63">
        <v>0</v>
      </c>
      <c r="AA18" s="63">
        <v>0</v>
      </c>
      <c r="AB18" s="63">
        <v>0</v>
      </c>
      <c r="AC18" s="63">
        <v>0</v>
      </c>
      <c r="AD18" s="63">
        <v>0</v>
      </c>
      <c r="AE18" s="63">
        <v>0</v>
      </c>
      <c r="AF18" s="63">
        <v>0</v>
      </c>
      <c r="AG18" s="63">
        <v>0</v>
      </c>
      <c r="AH18" s="63">
        <v>0</v>
      </c>
      <c r="AI18" s="63">
        <v>0</v>
      </c>
      <c r="AJ18" s="63">
        <v>0</v>
      </c>
      <c r="AK18" s="63">
        <v>0</v>
      </c>
      <c r="AL18" s="63">
        <v>0</v>
      </c>
      <c r="AM18" s="63">
        <v>0</v>
      </c>
      <c r="AN18" s="63">
        <v>0</v>
      </c>
      <c r="AO18" s="63">
        <v>0</v>
      </c>
      <c r="AP18" s="63">
        <v>0</v>
      </c>
      <c r="AQ18" s="63">
        <v>0</v>
      </c>
      <c r="AR18" s="63">
        <v>0</v>
      </c>
      <c r="AS18" s="63">
        <v>0</v>
      </c>
      <c r="AT18" s="63">
        <v>0</v>
      </c>
      <c r="AU18" s="63">
        <v>0</v>
      </c>
      <c r="AV18" s="63">
        <v>0</v>
      </c>
      <c r="AW18" s="63">
        <v>0</v>
      </c>
      <c r="AX18" s="63">
        <v>0</v>
      </c>
      <c r="AY18" s="63"/>
      <c r="BA18" t="str">
        <f t="shared" si="8"/>
        <v>Bridgewater</v>
      </c>
      <c r="BB18" t="s">
        <v>1275</v>
      </c>
      <c r="BC18" s="8">
        <v>5</v>
      </c>
      <c r="BE18" s="112">
        <v>9</v>
      </c>
      <c r="BF18" s="114">
        <v>5</v>
      </c>
      <c r="BG18" s="114">
        <v>15</v>
      </c>
      <c r="BH18" s="118">
        <v>8210</v>
      </c>
      <c r="BI18" s="118">
        <f t="shared" si="9"/>
        <v>9005</v>
      </c>
      <c r="BJ18" t="s">
        <v>1471</v>
      </c>
      <c r="BK18" s="122">
        <f t="shared" si="10"/>
        <v>908210</v>
      </c>
      <c r="BP18">
        <v>17.260000000000002</v>
      </c>
      <c r="BQ18">
        <v>1.03</v>
      </c>
      <c r="BR18">
        <v>16.23</v>
      </c>
      <c r="BS18" s="2"/>
    </row>
    <row r="19" spans="1:71" ht="15" hidden="1" customHeight="1" outlineLevel="1">
      <c r="A19" t="s">
        <v>2213</v>
      </c>
      <c r="B19" s="8" t="s">
        <v>1484</v>
      </c>
      <c r="C19" s="1">
        <f t="shared" si="0"/>
        <v>29798</v>
      </c>
      <c r="D19" s="5">
        <f>IF(N19&gt;0, RANK(N19,(N19:P19,Q19:AE19)),0)</f>
        <v>1</v>
      </c>
      <c r="E19" s="5">
        <f>IF(O19&gt;0,RANK(O19,(N19:P19,Q19:AE19)),0)</f>
        <v>2</v>
      </c>
      <c r="F19" s="5">
        <f t="shared" si="1"/>
        <v>0</v>
      </c>
      <c r="G19" s="1">
        <f t="shared" si="2"/>
        <v>1628</v>
      </c>
      <c r="H19" s="2">
        <f t="shared" si="3"/>
        <v>5.4634539230820858E-2</v>
      </c>
      <c r="I19" s="6"/>
      <c r="J19" s="2">
        <f t="shared" si="4"/>
        <v>0.51889388549567084</v>
      </c>
      <c r="K19" s="2">
        <f t="shared" si="5"/>
        <v>0.46425934626484999</v>
      </c>
      <c r="L19" s="2">
        <f t="shared" si="6"/>
        <v>0</v>
      </c>
      <c r="M19" s="2">
        <f t="shared" si="7"/>
        <v>1.6846768239479171E-2</v>
      </c>
      <c r="N19" s="63">
        <v>15462</v>
      </c>
      <c r="O19" s="63">
        <v>13834</v>
      </c>
      <c r="P19" s="63">
        <v>0</v>
      </c>
      <c r="Q19" s="63">
        <v>357</v>
      </c>
      <c r="R19" s="63">
        <v>121</v>
      </c>
      <c r="S19" s="63">
        <v>0</v>
      </c>
      <c r="T19" s="63">
        <v>0</v>
      </c>
      <c r="U19" s="63">
        <v>5</v>
      </c>
      <c r="V19" s="63">
        <v>0</v>
      </c>
      <c r="W19" s="63">
        <v>0</v>
      </c>
      <c r="X19" s="63">
        <v>0</v>
      </c>
      <c r="Y19" s="63">
        <v>0</v>
      </c>
      <c r="Z19" s="63">
        <v>17</v>
      </c>
      <c r="AA19" s="63">
        <v>0</v>
      </c>
      <c r="AB19" s="63">
        <v>0</v>
      </c>
      <c r="AC19" s="63">
        <v>0</v>
      </c>
      <c r="AD19" s="63">
        <v>0</v>
      </c>
      <c r="AE19" s="63">
        <v>0</v>
      </c>
      <c r="AF19" s="63">
        <v>0</v>
      </c>
      <c r="AG19" s="63">
        <v>0</v>
      </c>
      <c r="AH19" s="63">
        <v>0</v>
      </c>
      <c r="AI19" s="63">
        <v>0</v>
      </c>
      <c r="AJ19" s="63">
        <v>0</v>
      </c>
      <c r="AK19" s="63">
        <v>0</v>
      </c>
      <c r="AL19" s="63">
        <v>0</v>
      </c>
      <c r="AM19" s="63">
        <v>0</v>
      </c>
      <c r="AN19" s="63">
        <v>0</v>
      </c>
      <c r="AO19" s="63">
        <v>0</v>
      </c>
      <c r="AP19" s="63">
        <v>0</v>
      </c>
      <c r="AQ19" s="63">
        <v>0</v>
      </c>
      <c r="AR19" s="63">
        <v>0</v>
      </c>
      <c r="AS19" s="63">
        <v>0</v>
      </c>
      <c r="AT19" s="63">
        <v>0</v>
      </c>
      <c r="AU19" s="63">
        <v>2</v>
      </c>
      <c r="AV19" s="63">
        <v>0</v>
      </c>
      <c r="AW19" s="63">
        <v>0</v>
      </c>
      <c r="AX19" s="63">
        <v>0</v>
      </c>
      <c r="AY19" s="63"/>
      <c r="BA19" t="str">
        <f t="shared" si="8"/>
        <v>Bristol</v>
      </c>
      <c r="BB19" t="s">
        <v>1736</v>
      </c>
      <c r="BC19" s="8">
        <v>1</v>
      </c>
      <c r="BE19" s="112">
        <v>9</v>
      </c>
      <c r="BF19" s="114">
        <v>3</v>
      </c>
      <c r="BG19" s="114">
        <v>20</v>
      </c>
      <c r="BH19" s="118">
        <v>8490</v>
      </c>
      <c r="BI19" s="118">
        <f t="shared" si="9"/>
        <v>9003</v>
      </c>
      <c r="BJ19" t="s">
        <v>1471</v>
      </c>
      <c r="BK19" s="122">
        <f t="shared" si="10"/>
        <v>908490</v>
      </c>
      <c r="BP19">
        <v>26.84</v>
      </c>
      <c r="BQ19">
        <v>0.34</v>
      </c>
      <c r="BR19">
        <v>26.51</v>
      </c>
      <c r="BS19" s="2"/>
    </row>
    <row r="20" spans="1:71" ht="15" hidden="1" customHeight="1" outlineLevel="1">
      <c r="A20" t="s">
        <v>913</v>
      </c>
      <c r="B20" s="8" t="s">
        <v>1484</v>
      </c>
      <c r="C20" s="1">
        <f t="shared" si="0"/>
        <v>10807</v>
      </c>
      <c r="D20" s="5">
        <f>IF(N20&gt;0, RANK(N20,(N20:P20,Q20:AE20)),0)</f>
        <v>1</v>
      </c>
      <c r="E20" s="5">
        <f>IF(O20&gt;0,RANK(O20,(N20:P20,Q20:AE20)),0)</f>
        <v>2</v>
      </c>
      <c r="F20" s="5">
        <f t="shared" si="1"/>
        <v>0</v>
      </c>
      <c r="G20" s="1">
        <f t="shared" si="2"/>
        <v>200</v>
      </c>
      <c r="H20" s="2">
        <f t="shared" si="3"/>
        <v>1.8506523549551217E-2</v>
      </c>
      <c r="I20" s="6"/>
      <c r="J20" s="2">
        <f t="shared" si="4"/>
        <v>0.50208198389932446</v>
      </c>
      <c r="K20" s="2">
        <f t="shared" si="5"/>
        <v>0.48357546034977328</v>
      </c>
      <c r="L20" s="2">
        <f t="shared" si="6"/>
        <v>0</v>
      </c>
      <c r="M20" s="2">
        <f t="shared" si="7"/>
        <v>1.4342555750902264E-2</v>
      </c>
      <c r="N20" s="63">
        <v>5426</v>
      </c>
      <c r="O20" s="63">
        <v>5226</v>
      </c>
      <c r="P20" s="63">
        <v>0</v>
      </c>
      <c r="Q20" s="63">
        <v>111</v>
      </c>
      <c r="R20" s="63">
        <v>39</v>
      </c>
      <c r="S20" s="63">
        <v>0</v>
      </c>
      <c r="T20" s="63">
        <v>0</v>
      </c>
      <c r="U20" s="63">
        <v>4</v>
      </c>
      <c r="V20" s="63">
        <v>0</v>
      </c>
      <c r="W20" s="63">
        <v>0</v>
      </c>
      <c r="X20" s="63">
        <v>0</v>
      </c>
      <c r="Y20" s="63">
        <v>0</v>
      </c>
      <c r="Z20" s="63">
        <v>1</v>
      </c>
      <c r="AA20" s="63">
        <v>0</v>
      </c>
      <c r="AB20" s="63">
        <v>0</v>
      </c>
      <c r="AC20" s="63">
        <v>0</v>
      </c>
      <c r="AD20" s="63">
        <v>0</v>
      </c>
      <c r="AE20" s="63">
        <v>0</v>
      </c>
      <c r="AF20" s="63">
        <v>0</v>
      </c>
      <c r="AG20" s="63">
        <v>0</v>
      </c>
      <c r="AH20" s="63">
        <v>0</v>
      </c>
      <c r="AI20" s="63">
        <v>0</v>
      </c>
      <c r="AJ20" s="63">
        <v>0</v>
      </c>
      <c r="AK20" s="63">
        <v>0</v>
      </c>
      <c r="AL20" s="63">
        <v>0</v>
      </c>
      <c r="AM20" s="63">
        <v>0</v>
      </c>
      <c r="AN20" s="63">
        <v>0</v>
      </c>
      <c r="AO20" s="63">
        <v>0</v>
      </c>
      <c r="AP20" s="63">
        <v>0</v>
      </c>
      <c r="AQ20" s="63">
        <v>0</v>
      </c>
      <c r="AR20" s="63">
        <v>0</v>
      </c>
      <c r="AS20" s="63">
        <v>0</v>
      </c>
      <c r="AT20" s="63">
        <v>0</v>
      </c>
      <c r="AU20" s="63">
        <v>0</v>
      </c>
      <c r="AV20" s="63">
        <v>0</v>
      </c>
      <c r="AW20" s="63">
        <v>0</v>
      </c>
      <c r="AX20" s="63">
        <v>0</v>
      </c>
      <c r="AY20" s="63"/>
      <c r="BA20" t="str">
        <f t="shared" si="8"/>
        <v>Brookfield</v>
      </c>
      <c r="BB20" t="s">
        <v>280</v>
      </c>
      <c r="BC20" s="8">
        <v>5</v>
      </c>
      <c r="BE20" s="112">
        <v>9</v>
      </c>
      <c r="BF20" s="114">
        <v>1</v>
      </c>
      <c r="BG20" s="114">
        <v>15</v>
      </c>
      <c r="BH20" s="118">
        <v>8980</v>
      </c>
      <c r="BI20" s="118">
        <f t="shared" si="9"/>
        <v>9001</v>
      </c>
      <c r="BJ20" t="s">
        <v>1471</v>
      </c>
      <c r="BK20" s="122">
        <f t="shared" si="10"/>
        <v>908980</v>
      </c>
      <c r="BP20">
        <v>20.399999999999999</v>
      </c>
      <c r="BQ20">
        <v>0.6</v>
      </c>
      <c r="BR20">
        <v>19.8</v>
      </c>
      <c r="BS20" s="2"/>
    </row>
    <row r="21" spans="1:71" ht="15" hidden="1" customHeight="1" outlineLevel="1">
      <c r="A21" t="s">
        <v>2152</v>
      </c>
      <c r="B21" s="8" t="s">
        <v>1484</v>
      </c>
      <c r="C21" s="1">
        <f t="shared" si="0"/>
        <v>4222</v>
      </c>
      <c r="D21" s="5">
        <f>IF(N21&gt;0, RANK(N21,(N21:P21,Q21:AE21)),0)</f>
        <v>2</v>
      </c>
      <c r="E21" s="5">
        <f>IF(O21&gt;0,RANK(O21,(N21:P21,Q21:AE21)),0)</f>
        <v>1</v>
      </c>
      <c r="F21" s="5">
        <f t="shared" si="1"/>
        <v>0</v>
      </c>
      <c r="G21" s="1">
        <f t="shared" si="2"/>
        <v>386</v>
      </c>
      <c r="H21" s="2">
        <f t="shared" si="3"/>
        <v>9.1425864519185218E-2</v>
      </c>
      <c r="I21" s="6"/>
      <c r="J21" s="2">
        <f t="shared" si="4"/>
        <v>0.44433917574609189</v>
      </c>
      <c r="K21" s="2">
        <f t="shared" si="5"/>
        <v>0.53576504026527716</v>
      </c>
      <c r="L21" s="2">
        <f t="shared" si="6"/>
        <v>0</v>
      </c>
      <c r="M21" s="2">
        <f t="shared" si="7"/>
        <v>1.98957839886309E-2</v>
      </c>
      <c r="N21" s="63">
        <v>1876</v>
      </c>
      <c r="O21" s="63">
        <v>2262</v>
      </c>
      <c r="P21" s="63">
        <v>0</v>
      </c>
      <c r="Q21" s="63">
        <v>70</v>
      </c>
      <c r="R21" s="63">
        <v>13</v>
      </c>
      <c r="S21" s="63">
        <v>0</v>
      </c>
      <c r="T21" s="63">
        <v>0</v>
      </c>
      <c r="U21" s="63">
        <v>1</v>
      </c>
      <c r="V21" s="63">
        <v>0</v>
      </c>
      <c r="W21" s="63">
        <v>0</v>
      </c>
      <c r="X21" s="63">
        <v>0</v>
      </c>
      <c r="Y21" s="63">
        <v>0</v>
      </c>
      <c r="Z21" s="63">
        <v>0</v>
      </c>
      <c r="AA21" s="63">
        <v>0</v>
      </c>
      <c r="AB21" s="63">
        <v>0</v>
      </c>
      <c r="AC21" s="63">
        <v>0</v>
      </c>
      <c r="AD21" s="63">
        <v>0</v>
      </c>
      <c r="AE21" s="63">
        <v>0</v>
      </c>
      <c r="AF21" s="63">
        <v>0</v>
      </c>
      <c r="AG21" s="63">
        <v>0</v>
      </c>
      <c r="AH21" s="63">
        <v>0</v>
      </c>
      <c r="AI21" s="63">
        <v>0</v>
      </c>
      <c r="AJ21" s="63">
        <v>0</v>
      </c>
      <c r="AK21" s="63">
        <v>0</v>
      </c>
      <c r="AL21" s="63">
        <v>0</v>
      </c>
      <c r="AM21" s="63">
        <v>0</v>
      </c>
      <c r="AN21" s="63">
        <v>0</v>
      </c>
      <c r="AO21" s="63">
        <v>0</v>
      </c>
      <c r="AP21" s="63">
        <v>0</v>
      </c>
      <c r="AQ21" s="63">
        <v>0</v>
      </c>
      <c r="AR21" s="63">
        <v>0</v>
      </c>
      <c r="AS21" s="63">
        <v>0</v>
      </c>
      <c r="AT21" s="63">
        <v>0</v>
      </c>
      <c r="AU21" s="63">
        <v>0</v>
      </c>
      <c r="AV21" s="63">
        <v>0</v>
      </c>
      <c r="AW21" s="63">
        <v>0</v>
      </c>
      <c r="AX21" s="63">
        <v>0</v>
      </c>
      <c r="AY21" s="63"/>
      <c r="BA21" t="str">
        <f t="shared" si="8"/>
        <v>Brooklyn</v>
      </c>
      <c r="BB21" t="s">
        <v>2128</v>
      </c>
      <c r="BC21" s="8">
        <v>2</v>
      </c>
      <c r="BE21" s="112">
        <v>9</v>
      </c>
      <c r="BF21" s="114">
        <v>15</v>
      </c>
      <c r="BG21" s="114">
        <v>10</v>
      </c>
      <c r="BH21" s="118">
        <v>9190</v>
      </c>
      <c r="BI21" s="118">
        <f t="shared" si="9"/>
        <v>9015</v>
      </c>
      <c r="BJ21" t="s">
        <v>1471</v>
      </c>
      <c r="BK21" s="122">
        <f t="shared" si="10"/>
        <v>909190</v>
      </c>
      <c r="BP21">
        <v>29.14</v>
      </c>
      <c r="BQ21">
        <v>0.17</v>
      </c>
      <c r="BR21">
        <v>28.97</v>
      </c>
      <c r="BS21" s="2"/>
    </row>
    <row r="22" spans="1:71" ht="15" hidden="1" customHeight="1" outlineLevel="1">
      <c r="A22" t="s">
        <v>2560</v>
      </c>
      <c r="B22" s="8" t="s">
        <v>1484</v>
      </c>
      <c r="C22" s="1">
        <f t="shared" si="0"/>
        <v>6233</v>
      </c>
      <c r="D22" s="5">
        <f>IF(N22&gt;0, RANK(N22,(N22:P22,Q22:AE22)),0)</f>
        <v>1</v>
      </c>
      <c r="E22" s="5">
        <f>IF(O22&gt;0,RANK(O22,(N22:P22,Q22:AE22)),0)</f>
        <v>2</v>
      </c>
      <c r="F22" s="5">
        <f t="shared" si="1"/>
        <v>0</v>
      </c>
      <c r="G22" s="1">
        <f t="shared" si="2"/>
        <v>65</v>
      </c>
      <c r="H22" s="2">
        <f t="shared" si="3"/>
        <v>1.042836515321675E-2</v>
      </c>
      <c r="I22" s="6"/>
      <c r="J22" s="2">
        <f t="shared" si="4"/>
        <v>0.49719236322798011</v>
      </c>
      <c r="K22" s="2">
        <f t="shared" si="5"/>
        <v>0.48676399807476334</v>
      </c>
      <c r="L22" s="2">
        <f t="shared" si="6"/>
        <v>0</v>
      </c>
      <c r="M22" s="2">
        <f t="shared" si="7"/>
        <v>1.6043638697256557E-2</v>
      </c>
      <c r="N22" s="63">
        <v>3099</v>
      </c>
      <c r="O22" s="63">
        <v>3034</v>
      </c>
      <c r="P22" s="63">
        <v>0</v>
      </c>
      <c r="Q22" s="63">
        <v>76</v>
      </c>
      <c r="R22" s="63">
        <v>22</v>
      </c>
      <c r="S22" s="63">
        <v>0</v>
      </c>
      <c r="T22" s="63">
        <v>0</v>
      </c>
      <c r="U22" s="63">
        <v>2</v>
      </c>
      <c r="V22" s="63">
        <v>0</v>
      </c>
      <c r="W22" s="63">
        <v>0</v>
      </c>
      <c r="X22" s="63">
        <v>0</v>
      </c>
      <c r="Y22" s="63">
        <v>0</v>
      </c>
      <c r="Z22" s="63">
        <v>0</v>
      </c>
      <c r="AA22" s="63">
        <v>0</v>
      </c>
      <c r="AB22" s="63">
        <v>0</v>
      </c>
      <c r="AC22" s="63">
        <v>0</v>
      </c>
      <c r="AD22" s="63">
        <v>0</v>
      </c>
      <c r="AE22" s="63">
        <v>0</v>
      </c>
      <c r="AF22" s="63">
        <v>0</v>
      </c>
      <c r="AG22" s="63">
        <v>0</v>
      </c>
      <c r="AH22" s="63">
        <v>0</v>
      </c>
      <c r="AI22" s="63">
        <v>0</v>
      </c>
      <c r="AJ22" s="63">
        <v>0</v>
      </c>
      <c r="AK22" s="63">
        <v>0</v>
      </c>
      <c r="AL22" s="63">
        <v>0</v>
      </c>
      <c r="AM22" s="63">
        <v>0</v>
      </c>
      <c r="AN22" s="63">
        <v>0</v>
      </c>
      <c r="AO22" s="63">
        <v>0</v>
      </c>
      <c r="AP22" s="63">
        <v>0</v>
      </c>
      <c r="AQ22" s="63">
        <v>0</v>
      </c>
      <c r="AR22" s="63">
        <v>0</v>
      </c>
      <c r="AS22" s="63">
        <v>0</v>
      </c>
      <c r="AT22" s="63">
        <v>0</v>
      </c>
      <c r="AU22" s="63">
        <v>0</v>
      </c>
      <c r="AV22" s="63">
        <v>0</v>
      </c>
      <c r="AW22" s="63">
        <v>0</v>
      </c>
      <c r="AX22" s="63">
        <v>0</v>
      </c>
      <c r="AY22" s="63"/>
      <c r="BA22" t="str">
        <f t="shared" si="8"/>
        <v>Burlington</v>
      </c>
      <c r="BB22" t="s">
        <v>1736</v>
      </c>
      <c r="BC22" s="8">
        <v>5</v>
      </c>
      <c r="BE22" s="112">
        <v>9</v>
      </c>
      <c r="BF22" s="114">
        <v>3</v>
      </c>
      <c r="BG22" s="114">
        <v>25</v>
      </c>
      <c r="BH22" s="118">
        <v>10100</v>
      </c>
      <c r="BI22" s="118">
        <f t="shared" si="9"/>
        <v>9003</v>
      </c>
      <c r="BJ22" t="s">
        <v>1471</v>
      </c>
      <c r="BK22" s="122">
        <f t="shared" si="10"/>
        <v>910100</v>
      </c>
      <c r="BP22">
        <v>30.43</v>
      </c>
      <c r="BQ22">
        <v>0.63</v>
      </c>
      <c r="BR22">
        <v>29.8</v>
      </c>
      <c r="BS22" s="2"/>
    </row>
    <row r="23" spans="1:71" ht="15" hidden="1" customHeight="1" outlineLevel="1">
      <c r="A23" t="s">
        <v>2562</v>
      </c>
      <c r="B23" s="8" t="s">
        <v>1484</v>
      </c>
      <c r="C23" s="1">
        <f t="shared" si="0"/>
        <v>655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228</v>
      </c>
      <c r="H23" s="2">
        <f t="shared" si="3"/>
        <v>0.34809160305343512</v>
      </c>
      <c r="I23" s="6"/>
      <c r="J23" s="2">
        <f t="shared" si="4"/>
        <v>0.66717557251908399</v>
      </c>
      <c r="K23" s="2">
        <f t="shared" si="5"/>
        <v>0.31908396946564888</v>
      </c>
      <c r="L23" s="2">
        <f t="shared" si="6"/>
        <v>0</v>
      </c>
      <c r="M23" s="2">
        <f t="shared" si="7"/>
        <v>1.3740458015267132E-2</v>
      </c>
      <c r="N23" s="63">
        <v>437</v>
      </c>
      <c r="O23" s="63">
        <v>209</v>
      </c>
      <c r="P23" s="63">
        <v>0</v>
      </c>
      <c r="Q23" s="63">
        <v>6</v>
      </c>
      <c r="R23" s="63">
        <v>2</v>
      </c>
      <c r="S23" s="63">
        <v>0</v>
      </c>
      <c r="T23" s="63">
        <v>0</v>
      </c>
      <c r="U23" s="63">
        <v>1</v>
      </c>
      <c r="V23" s="63">
        <v>0</v>
      </c>
      <c r="W23" s="63">
        <v>0</v>
      </c>
      <c r="X23" s="63">
        <v>0</v>
      </c>
      <c r="Y23" s="63">
        <v>0</v>
      </c>
      <c r="Z23" s="63">
        <v>0</v>
      </c>
      <c r="AA23" s="63">
        <v>0</v>
      </c>
      <c r="AB23" s="63">
        <v>0</v>
      </c>
      <c r="AC23" s="63">
        <v>0</v>
      </c>
      <c r="AD23" s="63">
        <v>0</v>
      </c>
      <c r="AE23" s="63">
        <v>0</v>
      </c>
      <c r="AF23" s="63">
        <v>0</v>
      </c>
      <c r="AG23" s="63">
        <v>0</v>
      </c>
      <c r="AH23" s="63">
        <v>0</v>
      </c>
      <c r="AI23" s="63">
        <v>0</v>
      </c>
      <c r="AJ23" s="63">
        <v>0</v>
      </c>
      <c r="AK23" s="63">
        <v>0</v>
      </c>
      <c r="AL23" s="63">
        <v>0</v>
      </c>
      <c r="AM23" s="63">
        <v>0</v>
      </c>
      <c r="AN23" s="63">
        <v>0</v>
      </c>
      <c r="AO23" s="63">
        <v>0</v>
      </c>
      <c r="AP23" s="63">
        <v>0</v>
      </c>
      <c r="AQ23" s="63">
        <v>0</v>
      </c>
      <c r="AR23" s="63">
        <v>0</v>
      </c>
      <c r="AS23" s="63">
        <v>0</v>
      </c>
      <c r="AT23" s="63">
        <v>0</v>
      </c>
      <c r="AU23" s="63">
        <v>0</v>
      </c>
      <c r="AV23" s="63">
        <v>0</v>
      </c>
      <c r="AW23" s="63">
        <v>0</v>
      </c>
      <c r="AX23" s="63">
        <v>0</v>
      </c>
      <c r="AY23" s="63"/>
      <c r="BA23" t="str">
        <f t="shared" si="8"/>
        <v>Canaan</v>
      </c>
      <c r="BB23" t="s">
        <v>1275</v>
      </c>
      <c r="BC23" s="8">
        <v>5</v>
      </c>
      <c r="BE23" s="112">
        <v>9</v>
      </c>
      <c r="BF23" s="114">
        <v>5</v>
      </c>
      <c r="BG23" s="114">
        <v>20</v>
      </c>
      <c r="BH23" s="118">
        <v>10940</v>
      </c>
      <c r="BI23" s="118">
        <f t="shared" si="9"/>
        <v>9005</v>
      </c>
      <c r="BJ23" t="s">
        <v>1471</v>
      </c>
      <c r="BK23" s="122">
        <f t="shared" si="10"/>
        <v>910940</v>
      </c>
      <c r="BP23">
        <v>33.28</v>
      </c>
      <c r="BQ23">
        <v>0.33</v>
      </c>
      <c r="BR23">
        <v>32.950000000000003</v>
      </c>
      <c r="BS23" s="2"/>
    </row>
    <row r="24" spans="1:71" ht="15" hidden="1" customHeight="1" outlineLevel="1">
      <c r="A24" t="s">
        <v>2889</v>
      </c>
      <c r="B24" s="8" t="s">
        <v>1484</v>
      </c>
      <c r="C24" s="1">
        <f t="shared" si="0"/>
        <v>3012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0</v>
      </c>
      <c r="G24" s="1">
        <f t="shared" si="2"/>
        <v>573</v>
      </c>
      <c r="H24" s="2">
        <f t="shared" si="3"/>
        <v>0.19023904382470119</v>
      </c>
      <c r="I24" s="6"/>
      <c r="J24" s="2">
        <f t="shared" si="4"/>
        <v>0.39243027888446214</v>
      </c>
      <c r="K24" s="2">
        <f t="shared" si="5"/>
        <v>0.58266932270916338</v>
      </c>
      <c r="L24" s="2">
        <f t="shared" si="6"/>
        <v>0</v>
      </c>
      <c r="M24" s="2">
        <f t="shared" si="7"/>
        <v>2.490039840637448E-2</v>
      </c>
      <c r="N24" s="63">
        <v>1182</v>
      </c>
      <c r="O24" s="63">
        <v>1755</v>
      </c>
      <c r="P24" s="63">
        <v>0</v>
      </c>
      <c r="Q24" s="63">
        <v>58</v>
      </c>
      <c r="R24" s="63">
        <v>17</v>
      </c>
      <c r="S24" s="63">
        <v>0</v>
      </c>
      <c r="T24" s="63">
        <v>0</v>
      </c>
      <c r="U24" s="63">
        <v>0</v>
      </c>
      <c r="V24" s="63">
        <v>0</v>
      </c>
      <c r="W24" s="63">
        <v>0</v>
      </c>
      <c r="X24" s="63">
        <v>0</v>
      </c>
      <c r="Y24" s="63">
        <v>0</v>
      </c>
      <c r="Z24" s="63">
        <v>0</v>
      </c>
      <c r="AA24" s="63">
        <v>0</v>
      </c>
      <c r="AB24" s="63">
        <v>0</v>
      </c>
      <c r="AC24" s="63">
        <v>0</v>
      </c>
      <c r="AD24" s="63">
        <v>0</v>
      </c>
      <c r="AE24" s="63">
        <v>0</v>
      </c>
      <c r="AF24" s="63">
        <v>0</v>
      </c>
      <c r="AG24" s="63">
        <v>0</v>
      </c>
      <c r="AH24" s="63">
        <v>0</v>
      </c>
      <c r="AI24" s="63">
        <v>0</v>
      </c>
      <c r="AJ24" s="63">
        <v>0</v>
      </c>
      <c r="AK24" s="63">
        <v>0</v>
      </c>
      <c r="AL24" s="63">
        <v>0</v>
      </c>
      <c r="AM24" s="63">
        <v>0</v>
      </c>
      <c r="AN24" s="63">
        <v>0</v>
      </c>
      <c r="AO24" s="63">
        <v>0</v>
      </c>
      <c r="AP24" s="63">
        <v>0</v>
      </c>
      <c r="AQ24" s="63">
        <v>0</v>
      </c>
      <c r="AR24" s="63">
        <v>0</v>
      </c>
      <c r="AS24" s="63">
        <v>0</v>
      </c>
      <c r="AT24" s="63">
        <v>0</v>
      </c>
      <c r="AU24" s="63">
        <v>0</v>
      </c>
      <c r="AV24" s="63">
        <v>0</v>
      </c>
      <c r="AW24" s="63">
        <v>0</v>
      </c>
      <c r="AX24" s="63">
        <v>0</v>
      </c>
      <c r="AY24" s="63"/>
      <c r="BA24" t="str">
        <f t="shared" si="8"/>
        <v>Canterbury</v>
      </c>
      <c r="BB24" t="s">
        <v>2128</v>
      </c>
      <c r="BC24" s="8">
        <v>2</v>
      </c>
      <c r="BE24" s="112">
        <v>9</v>
      </c>
      <c r="BF24" s="114">
        <v>15</v>
      </c>
      <c r="BG24" s="114">
        <v>15</v>
      </c>
      <c r="BH24" s="118">
        <v>12130</v>
      </c>
      <c r="BI24" s="118">
        <f t="shared" si="9"/>
        <v>9015</v>
      </c>
      <c r="BJ24" t="s">
        <v>1471</v>
      </c>
      <c r="BK24" s="122">
        <f t="shared" si="10"/>
        <v>912130</v>
      </c>
      <c r="BP24">
        <v>40.15</v>
      </c>
      <c r="BQ24">
        <v>0.25</v>
      </c>
      <c r="BR24">
        <v>39.9</v>
      </c>
      <c r="BS24" s="2"/>
    </row>
    <row r="25" spans="1:71" ht="15" hidden="1" customHeight="1" outlineLevel="1">
      <c r="A25" t="s">
        <v>2911</v>
      </c>
      <c r="B25" s="8" t="s">
        <v>1484</v>
      </c>
      <c r="C25" s="1">
        <f t="shared" si="0"/>
        <v>6663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0</v>
      </c>
      <c r="G25" s="1">
        <f t="shared" si="2"/>
        <v>1215</v>
      </c>
      <c r="H25" s="2">
        <f t="shared" si="3"/>
        <v>0.18235029266096353</v>
      </c>
      <c r="I25" s="6"/>
      <c r="J25" s="2">
        <f t="shared" si="4"/>
        <v>0.58202011106108364</v>
      </c>
      <c r="K25" s="2">
        <f t="shared" si="5"/>
        <v>0.39966981840012006</v>
      </c>
      <c r="L25" s="2">
        <f t="shared" si="6"/>
        <v>0</v>
      </c>
      <c r="M25" s="2">
        <f t="shared" si="7"/>
        <v>1.8310070538796297E-2</v>
      </c>
      <c r="N25" s="63">
        <v>3878</v>
      </c>
      <c r="O25" s="63">
        <v>2663</v>
      </c>
      <c r="P25" s="63">
        <v>0</v>
      </c>
      <c r="Q25" s="63">
        <v>97</v>
      </c>
      <c r="R25" s="63">
        <v>23</v>
      </c>
      <c r="S25" s="63">
        <v>0</v>
      </c>
      <c r="T25" s="63">
        <v>0</v>
      </c>
      <c r="U25" s="63">
        <v>2</v>
      </c>
      <c r="V25" s="63">
        <v>0</v>
      </c>
      <c r="W25" s="63">
        <v>0</v>
      </c>
      <c r="X25" s="63">
        <v>0</v>
      </c>
      <c r="Y25" s="63">
        <v>0</v>
      </c>
      <c r="Z25" s="63">
        <v>0</v>
      </c>
      <c r="AA25" s="63">
        <v>0</v>
      </c>
      <c r="AB25" s="63">
        <v>0</v>
      </c>
      <c r="AC25" s="63">
        <v>0</v>
      </c>
      <c r="AD25" s="63">
        <v>0</v>
      </c>
      <c r="AE25" s="63">
        <v>0</v>
      </c>
      <c r="AF25" s="63">
        <v>0</v>
      </c>
      <c r="AG25" s="63">
        <v>0</v>
      </c>
      <c r="AH25" s="63">
        <v>0</v>
      </c>
      <c r="AI25" s="63">
        <v>0</v>
      </c>
      <c r="AJ25" s="63">
        <v>0</v>
      </c>
      <c r="AK25" s="63">
        <v>0</v>
      </c>
      <c r="AL25" s="63">
        <v>0</v>
      </c>
      <c r="AM25" s="63">
        <v>0</v>
      </c>
      <c r="AN25" s="63">
        <v>0</v>
      </c>
      <c r="AO25" s="63">
        <v>0</v>
      </c>
      <c r="AP25" s="63">
        <v>0</v>
      </c>
      <c r="AQ25" s="63">
        <v>0</v>
      </c>
      <c r="AR25" s="63">
        <v>0</v>
      </c>
      <c r="AS25" s="63">
        <v>0</v>
      </c>
      <c r="AT25" s="63">
        <v>0</v>
      </c>
      <c r="AU25" s="63">
        <v>0</v>
      </c>
      <c r="AV25" s="63">
        <v>0</v>
      </c>
      <c r="AW25" s="63">
        <v>0</v>
      </c>
      <c r="AX25" s="63">
        <v>0</v>
      </c>
      <c r="AY25" s="63"/>
      <c r="BA25" t="str">
        <f t="shared" si="8"/>
        <v>Canton</v>
      </c>
      <c r="BB25" t="s">
        <v>1736</v>
      </c>
      <c r="BC25" s="8">
        <v>5</v>
      </c>
      <c r="BE25" s="112">
        <v>9</v>
      </c>
      <c r="BF25" s="114">
        <v>3</v>
      </c>
      <c r="BG25" s="114">
        <v>30</v>
      </c>
      <c r="BH25" s="118">
        <v>12270</v>
      </c>
      <c r="BI25" s="118">
        <f t="shared" si="9"/>
        <v>9003</v>
      </c>
      <c r="BJ25" t="s">
        <v>1471</v>
      </c>
      <c r="BK25" s="122">
        <f t="shared" si="10"/>
        <v>912270</v>
      </c>
      <c r="BP25">
        <v>25.04</v>
      </c>
      <c r="BQ25">
        <v>0.47</v>
      </c>
      <c r="BR25">
        <v>24.57</v>
      </c>
      <c r="BS25" s="2"/>
    </row>
    <row r="26" spans="1:71" ht="15" hidden="1" customHeight="1" outlineLevel="1">
      <c r="A26" t="s">
        <v>2153</v>
      </c>
      <c r="B26" s="8" t="s">
        <v>1484</v>
      </c>
      <c r="C26" s="1">
        <f t="shared" si="0"/>
        <v>1290</v>
      </c>
      <c r="D26" s="5">
        <f>IF(N26&gt;0, RANK(N26,(N26:P26,Q26:AE26)),0)</f>
        <v>2</v>
      </c>
      <c r="E26" s="5">
        <f>IF(O26&gt;0,RANK(O26,(N26:P26,Q26:AE26)),0)</f>
        <v>1</v>
      </c>
      <c r="F26" s="5">
        <f t="shared" si="1"/>
        <v>0</v>
      </c>
      <c r="G26" s="1">
        <f t="shared" si="2"/>
        <v>64</v>
      </c>
      <c r="H26" s="2">
        <f t="shared" si="3"/>
        <v>4.9612403100775193E-2</v>
      </c>
      <c r="I26" s="6"/>
      <c r="J26" s="2">
        <f t="shared" si="4"/>
        <v>0.4635658914728682</v>
      </c>
      <c r="K26" s="2">
        <f t="shared" si="5"/>
        <v>0.51317829457364339</v>
      </c>
      <c r="L26" s="2">
        <f t="shared" si="6"/>
        <v>0</v>
      </c>
      <c r="M26" s="2">
        <f t="shared" si="7"/>
        <v>2.3255813953488413E-2</v>
      </c>
      <c r="N26" s="63">
        <v>598</v>
      </c>
      <c r="O26" s="63">
        <v>662</v>
      </c>
      <c r="P26" s="63">
        <v>0</v>
      </c>
      <c r="Q26" s="63">
        <v>22</v>
      </c>
      <c r="R26" s="63">
        <v>8</v>
      </c>
      <c r="S26" s="63">
        <v>0</v>
      </c>
      <c r="T26" s="63">
        <v>0</v>
      </c>
      <c r="U26" s="63">
        <v>0</v>
      </c>
      <c r="V26" s="63">
        <v>0</v>
      </c>
      <c r="W26" s="63">
        <v>0</v>
      </c>
      <c r="X26" s="63">
        <v>0</v>
      </c>
      <c r="Y26" s="63">
        <v>0</v>
      </c>
      <c r="Z26" s="63">
        <v>0</v>
      </c>
      <c r="AA26" s="63">
        <v>0</v>
      </c>
      <c r="AB26" s="63">
        <v>0</v>
      </c>
      <c r="AC26" s="63">
        <v>0</v>
      </c>
      <c r="AD26" s="63">
        <v>0</v>
      </c>
      <c r="AE26" s="63">
        <v>0</v>
      </c>
      <c r="AF26" s="63">
        <v>0</v>
      </c>
      <c r="AG26" s="63">
        <v>0</v>
      </c>
      <c r="AH26" s="63">
        <v>0</v>
      </c>
      <c r="AI26" s="63">
        <v>0</v>
      </c>
      <c r="AJ26" s="63">
        <v>0</v>
      </c>
      <c r="AK26" s="63">
        <v>0</v>
      </c>
      <c r="AL26" s="63">
        <v>0</v>
      </c>
      <c r="AM26" s="63">
        <v>0</v>
      </c>
      <c r="AN26" s="63">
        <v>0</v>
      </c>
      <c r="AO26" s="63">
        <v>0</v>
      </c>
      <c r="AP26" s="63">
        <v>0</v>
      </c>
      <c r="AQ26" s="63">
        <v>0</v>
      </c>
      <c r="AR26" s="63">
        <v>0</v>
      </c>
      <c r="AS26" s="63">
        <v>0</v>
      </c>
      <c r="AT26" s="63">
        <v>0</v>
      </c>
      <c r="AU26" s="63">
        <v>0</v>
      </c>
      <c r="AV26" s="63">
        <v>0</v>
      </c>
      <c r="AW26" s="63">
        <v>0</v>
      </c>
      <c r="AX26" s="63">
        <v>0</v>
      </c>
      <c r="AY26" s="63"/>
      <c r="BA26" t="str">
        <f t="shared" si="8"/>
        <v>Chaplin</v>
      </c>
      <c r="BB26" t="s">
        <v>2128</v>
      </c>
      <c r="BC26" s="8">
        <v>2</v>
      </c>
      <c r="BE26" s="112">
        <v>9</v>
      </c>
      <c r="BF26" s="114">
        <v>15</v>
      </c>
      <c r="BG26" s="114">
        <v>20</v>
      </c>
      <c r="BH26" s="118">
        <v>13810</v>
      </c>
      <c r="BI26" s="118">
        <f t="shared" si="9"/>
        <v>9015</v>
      </c>
      <c r="BJ26" t="s">
        <v>1471</v>
      </c>
      <c r="BK26" s="122">
        <f t="shared" si="10"/>
        <v>913810</v>
      </c>
      <c r="BP26">
        <v>19.559999999999999</v>
      </c>
      <c r="BQ26">
        <v>0.13</v>
      </c>
      <c r="BR26">
        <v>19.43</v>
      </c>
      <c r="BS26" s="2"/>
    </row>
    <row r="27" spans="1:71" ht="15" hidden="1" customHeight="1" outlineLevel="1">
      <c r="A27" t="s">
        <v>1462</v>
      </c>
      <c r="B27" s="8" t="s">
        <v>1484</v>
      </c>
      <c r="C27" s="1">
        <f t="shared" si="0"/>
        <v>17417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0</v>
      </c>
      <c r="G27" s="1">
        <f t="shared" si="2"/>
        <v>2396</v>
      </c>
      <c r="H27" s="2">
        <f t="shared" si="3"/>
        <v>0.13756674513406442</v>
      </c>
      <c r="I27" s="6"/>
      <c r="J27" s="2">
        <f t="shared" si="4"/>
        <v>0.55951082275937303</v>
      </c>
      <c r="K27" s="2">
        <f t="shared" si="5"/>
        <v>0.42194407762530861</v>
      </c>
      <c r="L27" s="2">
        <f t="shared" si="6"/>
        <v>0</v>
      </c>
      <c r="M27" s="2">
        <f t="shared" si="7"/>
        <v>1.8545099615318361E-2</v>
      </c>
      <c r="N27" s="63">
        <v>9745</v>
      </c>
      <c r="O27" s="63">
        <v>7349</v>
      </c>
      <c r="P27" s="63">
        <v>0</v>
      </c>
      <c r="Q27" s="63">
        <v>237</v>
      </c>
      <c r="R27" s="63">
        <v>86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63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63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63">
        <v>0</v>
      </c>
      <c r="AY27" s="63"/>
      <c r="BA27" t="str">
        <f t="shared" si="8"/>
        <v>Cheshire</v>
      </c>
      <c r="BB27" t="s">
        <v>2796</v>
      </c>
      <c r="BC27" s="8">
        <v>5</v>
      </c>
      <c r="BE27" s="112">
        <v>9</v>
      </c>
      <c r="BF27" s="114">
        <v>9</v>
      </c>
      <c r="BG27" s="114">
        <v>25</v>
      </c>
      <c r="BH27" s="118">
        <v>14160</v>
      </c>
      <c r="BI27" s="118">
        <f t="shared" si="9"/>
        <v>9009</v>
      </c>
      <c r="BJ27" t="s">
        <v>1471</v>
      </c>
      <c r="BK27" s="122">
        <f t="shared" si="10"/>
        <v>914160</v>
      </c>
      <c r="BP27">
        <v>33.409999999999997</v>
      </c>
      <c r="BQ27">
        <v>0.5</v>
      </c>
      <c r="BR27">
        <v>32.909999999999997</v>
      </c>
      <c r="BS27" s="2"/>
    </row>
    <row r="28" spans="1:71" ht="15" hidden="1" customHeight="1" outlineLevel="1">
      <c r="A28" t="s">
        <v>357</v>
      </c>
      <c r="B28" s="8" t="s">
        <v>1484</v>
      </c>
      <c r="C28" s="1">
        <f t="shared" si="0"/>
        <v>2596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0</v>
      </c>
      <c r="G28" s="1">
        <f t="shared" si="2"/>
        <v>848</v>
      </c>
      <c r="H28" s="2">
        <f t="shared" si="3"/>
        <v>0.32665639445300459</v>
      </c>
      <c r="I28" s="6"/>
      <c r="J28" s="2">
        <f t="shared" si="4"/>
        <v>0.65523882896764252</v>
      </c>
      <c r="K28" s="2">
        <f t="shared" si="5"/>
        <v>0.32858243451463792</v>
      </c>
      <c r="L28" s="2">
        <f t="shared" si="6"/>
        <v>0</v>
      </c>
      <c r="M28" s="2">
        <f t="shared" si="7"/>
        <v>1.6178736517719561E-2</v>
      </c>
      <c r="N28" s="63">
        <v>1701</v>
      </c>
      <c r="O28" s="63">
        <v>853</v>
      </c>
      <c r="P28" s="63">
        <v>0</v>
      </c>
      <c r="Q28" s="63">
        <v>29</v>
      </c>
      <c r="R28" s="63">
        <v>11</v>
      </c>
      <c r="S28" s="63">
        <v>0</v>
      </c>
      <c r="T28" s="63">
        <v>0</v>
      </c>
      <c r="U28" s="63">
        <v>0</v>
      </c>
      <c r="V28" s="63">
        <v>0</v>
      </c>
      <c r="W28" s="63">
        <v>0</v>
      </c>
      <c r="X28" s="63">
        <v>0</v>
      </c>
      <c r="Y28" s="63">
        <v>0</v>
      </c>
      <c r="Z28" s="63">
        <v>1</v>
      </c>
      <c r="AA28" s="63">
        <v>0</v>
      </c>
      <c r="AB28" s="63">
        <v>0</v>
      </c>
      <c r="AC28" s="63">
        <v>0</v>
      </c>
      <c r="AD28" s="63">
        <v>0</v>
      </c>
      <c r="AE28" s="63">
        <v>0</v>
      </c>
      <c r="AF28" s="63">
        <v>0</v>
      </c>
      <c r="AG28" s="63">
        <v>0</v>
      </c>
      <c r="AH28" s="63">
        <v>0</v>
      </c>
      <c r="AI28" s="63">
        <v>0</v>
      </c>
      <c r="AJ28" s="63">
        <v>0</v>
      </c>
      <c r="AK28" s="63">
        <v>0</v>
      </c>
      <c r="AL28" s="63">
        <v>0</v>
      </c>
      <c r="AM28" s="63">
        <v>0</v>
      </c>
      <c r="AN28" s="63">
        <v>0</v>
      </c>
      <c r="AO28" s="63">
        <v>0</v>
      </c>
      <c r="AP28" s="63">
        <v>0</v>
      </c>
      <c r="AQ28" s="63">
        <v>0</v>
      </c>
      <c r="AR28" s="63">
        <v>0</v>
      </c>
      <c r="AS28" s="63">
        <v>0</v>
      </c>
      <c r="AT28" s="63">
        <v>0</v>
      </c>
      <c r="AU28" s="63">
        <v>1</v>
      </c>
      <c r="AV28" s="63">
        <v>0</v>
      </c>
      <c r="AW28" s="63">
        <v>0</v>
      </c>
      <c r="AX28" s="63">
        <v>0</v>
      </c>
      <c r="AY28" s="63"/>
      <c r="BA28" t="str">
        <f t="shared" si="8"/>
        <v>Chester</v>
      </c>
      <c r="BB28" t="s">
        <v>503</v>
      </c>
      <c r="BC28" s="8">
        <v>2</v>
      </c>
      <c r="BE28" s="112">
        <v>9</v>
      </c>
      <c r="BF28" s="114">
        <v>7</v>
      </c>
      <c r="BG28" s="114">
        <v>5</v>
      </c>
      <c r="BH28" s="118">
        <v>14300</v>
      </c>
      <c r="BI28" s="118">
        <f t="shared" si="9"/>
        <v>9007</v>
      </c>
      <c r="BJ28" t="s">
        <v>1471</v>
      </c>
      <c r="BK28" s="122">
        <f t="shared" si="10"/>
        <v>914300</v>
      </c>
      <c r="BP28">
        <v>16.829999999999998</v>
      </c>
      <c r="BQ28">
        <v>0.8</v>
      </c>
      <c r="BR28">
        <v>16.03</v>
      </c>
      <c r="BS28" s="2"/>
    </row>
    <row r="29" spans="1:71" ht="15" hidden="1" customHeight="1" outlineLevel="1">
      <c r="A29" t="s">
        <v>1284</v>
      </c>
      <c r="B29" s="8" t="s">
        <v>1484</v>
      </c>
      <c r="C29" s="1">
        <f t="shared" si="0"/>
        <v>7804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0</v>
      </c>
      <c r="G29" s="1">
        <f t="shared" si="2"/>
        <v>1056</v>
      </c>
      <c r="H29" s="2">
        <f t="shared" si="3"/>
        <v>0.1353152229625833</v>
      </c>
      <c r="I29" s="6"/>
      <c r="J29" s="2">
        <f t="shared" si="4"/>
        <v>0.55971296770886725</v>
      </c>
      <c r="K29" s="2">
        <f t="shared" si="5"/>
        <v>0.42439774474628394</v>
      </c>
      <c r="L29" s="2">
        <f t="shared" si="6"/>
        <v>0</v>
      </c>
      <c r="M29" s="2">
        <f t="shared" si="7"/>
        <v>1.5889287544848807E-2</v>
      </c>
      <c r="N29" s="63">
        <v>4368</v>
      </c>
      <c r="O29" s="63">
        <v>3312</v>
      </c>
      <c r="P29" s="63">
        <v>0</v>
      </c>
      <c r="Q29" s="63">
        <v>99</v>
      </c>
      <c r="R29" s="63">
        <v>25</v>
      </c>
      <c r="S29" s="63">
        <v>0</v>
      </c>
      <c r="T29" s="63">
        <v>0</v>
      </c>
      <c r="U29" s="63">
        <v>0</v>
      </c>
      <c r="V29" s="63">
        <v>0</v>
      </c>
      <c r="W29" s="63">
        <v>0</v>
      </c>
      <c r="X29" s="63">
        <v>0</v>
      </c>
      <c r="Y29" s="63">
        <v>0</v>
      </c>
      <c r="Z29" s="63">
        <v>0</v>
      </c>
      <c r="AA29" s="63">
        <v>0</v>
      </c>
      <c r="AB29" s="63">
        <v>0</v>
      </c>
      <c r="AC29" s="63">
        <v>0</v>
      </c>
      <c r="AD29" s="63">
        <v>0</v>
      </c>
      <c r="AE29" s="63">
        <v>0</v>
      </c>
      <c r="AF29" s="63">
        <v>0</v>
      </c>
      <c r="AG29" s="63">
        <v>0</v>
      </c>
      <c r="AH29" s="63">
        <v>0</v>
      </c>
      <c r="AI29" s="63">
        <v>0</v>
      </c>
      <c r="AJ29" s="63">
        <v>0</v>
      </c>
      <c r="AK29" s="63">
        <v>0</v>
      </c>
      <c r="AL29" s="63">
        <v>0</v>
      </c>
      <c r="AM29" s="63">
        <v>0</v>
      </c>
      <c r="AN29" s="63">
        <v>0</v>
      </c>
      <c r="AO29" s="63">
        <v>0</v>
      </c>
      <c r="AP29" s="63">
        <v>0</v>
      </c>
      <c r="AQ29" s="63">
        <v>0</v>
      </c>
      <c r="AR29" s="63">
        <v>0</v>
      </c>
      <c r="AS29" s="63">
        <v>0</v>
      </c>
      <c r="AT29" s="63">
        <v>0</v>
      </c>
      <c r="AU29" s="63">
        <v>0</v>
      </c>
      <c r="AV29" s="63">
        <v>0</v>
      </c>
      <c r="AW29" s="63">
        <v>0</v>
      </c>
      <c r="AX29" s="63">
        <v>0</v>
      </c>
      <c r="AY29" s="63"/>
      <c r="BA29" t="str">
        <f t="shared" si="8"/>
        <v>Clinton</v>
      </c>
      <c r="BB29" t="s">
        <v>503</v>
      </c>
      <c r="BC29" s="8">
        <v>2</v>
      </c>
      <c r="BE29" s="112">
        <v>9</v>
      </c>
      <c r="BF29" s="114">
        <v>7</v>
      </c>
      <c r="BG29" s="114">
        <v>10</v>
      </c>
      <c r="BH29" s="118">
        <v>15350</v>
      </c>
      <c r="BI29" s="118">
        <f t="shared" si="9"/>
        <v>9007</v>
      </c>
      <c r="BJ29" t="s">
        <v>1471</v>
      </c>
      <c r="BK29" s="122">
        <f t="shared" si="10"/>
        <v>915350</v>
      </c>
      <c r="BP29">
        <v>19.04</v>
      </c>
      <c r="BQ29">
        <v>2.76</v>
      </c>
      <c r="BR29">
        <v>16.28</v>
      </c>
      <c r="BS29" s="2"/>
    </row>
    <row r="30" spans="1:71" ht="15" hidden="1" customHeight="1" outlineLevel="1">
      <c r="A30" t="s">
        <v>2542</v>
      </c>
      <c r="B30" s="8" t="s">
        <v>1484</v>
      </c>
      <c r="C30" s="1">
        <f t="shared" si="0"/>
        <v>9691</v>
      </c>
      <c r="D30" s="5">
        <f>IF(N30&gt;0, RANK(N30,(N30:P30,Q30:AE30)),0)</f>
        <v>1</v>
      </c>
      <c r="E30" s="5">
        <f>IF(O30&gt;0,RANK(O30,(N30:P30,Q30:AE30)),0)</f>
        <v>2</v>
      </c>
      <c r="F30" s="5">
        <f t="shared" si="1"/>
        <v>0</v>
      </c>
      <c r="G30" s="1">
        <f t="shared" si="2"/>
        <v>973</v>
      </c>
      <c r="H30" s="2">
        <f t="shared" si="3"/>
        <v>0.10040243524920028</v>
      </c>
      <c r="I30" s="6"/>
      <c r="J30" s="2">
        <f t="shared" si="4"/>
        <v>0.53823134867402744</v>
      </c>
      <c r="K30" s="2">
        <f t="shared" si="5"/>
        <v>0.43782891342482716</v>
      </c>
      <c r="L30" s="2">
        <f t="shared" si="6"/>
        <v>0</v>
      </c>
      <c r="M30" s="2">
        <f t="shared" si="7"/>
        <v>2.3939737901145397E-2</v>
      </c>
      <c r="N30" s="63">
        <v>5216</v>
      </c>
      <c r="O30" s="63">
        <v>4243</v>
      </c>
      <c r="P30" s="63">
        <v>0</v>
      </c>
      <c r="Q30" s="63">
        <v>178</v>
      </c>
      <c r="R30" s="63">
        <v>54</v>
      </c>
      <c r="S30" s="63">
        <v>0</v>
      </c>
      <c r="T30" s="63">
        <v>0</v>
      </c>
      <c r="U30" s="63">
        <v>0</v>
      </c>
      <c r="V30" s="63">
        <v>0</v>
      </c>
      <c r="W30" s="63">
        <v>0</v>
      </c>
      <c r="X30" s="63">
        <v>0</v>
      </c>
      <c r="Y30" s="63">
        <v>0</v>
      </c>
      <c r="Z30" s="63">
        <v>0</v>
      </c>
      <c r="AA30" s="63">
        <v>0</v>
      </c>
      <c r="AB30" s="63">
        <v>0</v>
      </c>
      <c r="AC30" s="63">
        <v>0</v>
      </c>
      <c r="AD30" s="63">
        <v>0</v>
      </c>
      <c r="AE30" s="63">
        <v>0</v>
      </c>
      <c r="AF30" s="63">
        <v>0</v>
      </c>
      <c r="AG30" s="63">
        <v>0</v>
      </c>
      <c r="AH30" s="63">
        <v>0</v>
      </c>
      <c r="AI30" s="63">
        <v>0</v>
      </c>
      <c r="AJ30" s="63">
        <v>0</v>
      </c>
      <c r="AK30" s="63">
        <v>0</v>
      </c>
      <c r="AL30" s="63">
        <v>0</v>
      </c>
      <c r="AM30" s="63">
        <v>0</v>
      </c>
      <c r="AN30" s="63">
        <v>0</v>
      </c>
      <c r="AO30" s="63">
        <v>0</v>
      </c>
      <c r="AP30" s="63">
        <v>0</v>
      </c>
      <c r="AQ30" s="63">
        <v>0</v>
      </c>
      <c r="AR30" s="63">
        <v>0</v>
      </c>
      <c r="AS30" s="63">
        <v>0</v>
      </c>
      <c r="AT30" s="63">
        <v>0</v>
      </c>
      <c r="AU30" s="63">
        <v>0</v>
      </c>
      <c r="AV30" s="63">
        <v>0</v>
      </c>
      <c r="AW30" s="63">
        <v>0</v>
      </c>
      <c r="AX30" s="63">
        <v>0</v>
      </c>
      <c r="AY30" s="63"/>
      <c r="BA30" t="str">
        <f t="shared" si="8"/>
        <v>Colchester</v>
      </c>
      <c r="BB30" t="s">
        <v>130</v>
      </c>
      <c r="BC30" s="8">
        <v>2</v>
      </c>
      <c r="BE30" s="112">
        <v>9</v>
      </c>
      <c r="BF30" s="114">
        <v>11</v>
      </c>
      <c r="BG30" s="114">
        <v>10</v>
      </c>
      <c r="BH30" s="118">
        <v>15910</v>
      </c>
      <c r="BI30" s="118">
        <f t="shared" si="9"/>
        <v>9011</v>
      </c>
      <c r="BJ30" t="s">
        <v>1471</v>
      </c>
      <c r="BK30" s="122">
        <f t="shared" si="10"/>
        <v>915910</v>
      </c>
      <c r="BP30">
        <v>49.8</v>
      </c>
      <c r="BQ30">
        <v>0.74</v>
      </c>
      <c r="BR30">
        <v>49.06</v>
      </c>
      <c r="BS30" s="2"/>
    </row>
    <row r="31" spans="1:71" ht="15" hidden="1" customHeight="1" outlineLevel="1">
      <c r="A31" t="s">
        <v>396</v>
      </c>
      <c r="B31" s="8" t="s">
        <v>1484</v>
      </c>
      <c r="C31" s="1">
        <f t="shared" si="0"/>
        <v>988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160</v>
      </c>
      <c r="H31" s="2">
        <f t="shared" si="3"/>
        <v>0.16194331983805668</v>
      </c>
      <c r="I31" s="6"/>
      <c r="J31" s="2">
        <f t="shared" si="4"/>
        <v>0.40789473684210525</v>
      </c>
      <c r="K31" s="2">
        <f t="shared" si="5"/>
        <v>0.56983805668016196</v>
      </c>
      <c r="L31" s="2">
        <f t="shared" si="6"/>
        <v>0</v>
      </c>
      <c r="M31" s="2">
        <f t="shared" si="7"/>
        <v>2.2267206477732726E-2</v>
      </c>
      <c r="N31" s="63">
        <v>403</v>
      </c>
      <c r="O31" s="63">
        <v>563</v>
      </c>
      <c r="P31" s="63">
        <v>0</v>
      </c>
      <c r="Q31" s="63">
        <v>19</v>
      </c>
      <c r="R31" s="63">
        <v>3</v>
      </c>
      <c r="S31" s="63">
        <v>0</v>
      </c>
      <c r="T31" s="63">
        <v>0</v>
      </c>
      <c r="U31" s="63">
        <v>0</v>
      </c>
      <c r="V31" s="63">
        <v>0</v>
      </c>
      <c r="W31" s="63">
        <v>0</v>
      </c>
      <c r="X31" s="63">
        <v>0</v>
      </c>
      <c r="Y31" s="63">
        <v>0</v>
      </c>
      <c r="Z31" s="63">
        <v>0</v>
      </c>
      <c r="AA31" s="63">
        <v>0</v>
      </c>
      <c r="AB31" s="63">
        <v>0</v>
      </c>
      <c r="AC31" s="63">
        <v>0</v>
      </c>
      <c r="AD31" s="63">
        <v>0</v>
      </c>
      <c r="AE31" s="63">
        <v>0</v>
      </c>
      <c r="AF31" s="63">
        <v>0</v>
      </c>
      <c r="AG31" s="63">
        <v>0</v>
      </c>
      <c r="AH31" s="63">
        <v>0</v>
      </c>
      <c r="AI31" s="63">
        <v>0</v>
      </c>
      <c r="AJ31" s="63">
        <v>0</v>
      </c>
      <c r="AK31" s="63">
        <v>0</v>
      </c>
      <c r="AL31" s="63">
        <v>0</v>
      </c>
      <c r="AM31" s="63">
        <v>0</v>
      </c>
      <c r="AN31" s="63">
        <v>0</v>
      </c>
      <c r="AO31" s="63">
        <v>0</v>
      </c>
      <c r="AP31" s="63">
        <v>0</v>
      </c>
      <c r="AQ31" s="63">
        <v>0</v>
      </c>
      <c r="AR31" s="63">
        <v>0</v>
      </c>
      <c r="AS31" s="63">
        <v>0</v>
      </c>
      <c r="AT31" s="63">
        <v>0</v>
      </c>
      <c r="AU31" s="63">
        <v>0</v>
      </c>
      <c r="AV31" s="63">
        <v>0</v>
      </c>
      <c r="AW31" s="63">
        <v>0</v>
      </c>
      <c r="AX31" s="63">
        <v>0</v>
      </c>
      <c r="AY31" s="63"/>
      <c r="BA31" t="str">
        <f t="shared" si="8"/>
        <v>Colebrook</v>
      </c>
      <c r="BB31" t="s">
        <v>1275</v>
      </c>
      <c r="BC31" s="8">
        <v>1</v>
      </c>
      <c r="BE31" s="112">
        <v>9</v>
      </c>
      <c r="BF31" s="114">
        <v>5</v>
      </c>
      <c r="BG31" s="114">
        <v>25</v>
      </c>
      <c r="BH31" s="118">
        <v>16050</v>
      </c>
      <c r="BI31" s="118">
        <f t="shared" si="9"/>
        <v>9005</v>
      </c>
      <c r="BJ31" t="s">
        <v>1471</v>
      </c>
      <c r="BK31" s="122">
        <f t="shared" si="10"/>
        <v>916050</v>
      </c>
      <c r="BP31">
        <v>32.92</v>
      </c>
      <c r="BQ31">
        <v>1.45</v>
      </c>
      <c r="BR31">
        <v>31.47</v>
      </c>
      <c r="BS31" s="2"/>
    </row>
    <row r="32" spans="1:71" ht="15" hidden="1" customHeight="1" outlineLevel="1">
      <c r="A32" t="s">
        <v>1495</v>
      </c>
      <c r="B32" s="8" t="s">
        <v>1484</v>
      </c>
      <c r="C32" s="1">
        <f t="shared" si="0"/>
        <v>3568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0</v>
      </c>
      <c r="G32" s="1">
        <f t="shared" si="2"/>
        <v>288</v>
      </c>
      <c r="H32" s="2">
        <f t="shared" si="3"/>
        <v>8.0717488789237665E-2</v>
      </c>
      <c r="I32" s="6"/>
      <c r="J32" s="2">
        <f t="shared" si="4"/>
        <v>0.52914798206278024</v>
      </c>
      <c r="K32" s="2">
        <f t="shared" si="5"/>
        <v>0.44843049327354262</v>
      </c>
      <c r="L32" s="2">
        <f t="shared" si="6"/>
        <v>0</v>
      </c>
      <c r="M32" s="2">
        <f t="shared" si="7"/>
        <v>2.2421524663677139E-2</v>
      </c>
      <c r="N32" s="63">
        <v>1888</v>
      </c>
      <c r="O32" s="63">
        <v>1600</v>
      </c>
      <c r="P32" s="63">
        <v>0</v>
      </c>
      <c r="Q32" s="63">
        <v>61</v>
      </c>
      <c r="R32" s="63">
        <v>18</v>
      </c>
      <c r="S32" s="63">
        <v>0</v>
      </c>
      <c r="T32" s="63">
        <v>0</v>
      </c>
      <c r="U32" s="63">
        <v>0</v>
      </c>
      <c r="V32" s="63">
        <v>0</v>
      </c>
      <c r="W32" s="63">
        <v>0</v>
      </c>
      <c r="X32" s="63">
        <v>0</v>
      </c>
      <c r="Y32" s="63">
        <v>0</v>
      </c>
      <c r="Z32" s="63">
        <v>0</v>
      </c>
      <c r="AA32" s="63">
        <v>0</v>
      </c>
      <c r="AB32" s="63">
        <v>0</v>
      </c>
      <c r="AC32" s="63">
        <v>0</v>
      </c>
      <c r="AD32" s="63">
        <v>0</v>
      </c>
      <c r="AE32" s="63">
        <v>0</v>
      </c>
      <c r="AF32" s="63">
        <v>0</v>
      </c>
      <c r="AG32" s="63">
        <v>0</v>
      </c>
      <c r="AH32" s="63">
        <v>0</v>
      </c>
      <c r="AI32" s="63">
        <v>0</v>
      </c>
      <c r="AJ32" s="63">
        <v>0</v>
      </c>
      <c r="AK32" s="63">
        <v>0</v>
      </c>
      <c r="AL32" s="63">
        <v>0</v>
      </c>
      <c r="AM32" s="63">
        <v>0</v>
      </c>
      <c r="AN32" s="63">
        <v>0</v>
      </c>
      <c r="AO32" s="63">
        <v>0</v>
      </c>
      <c r="AP32" s="63">
        <v>0</v>
      </c>
      <c r="AQ32" s="63">
        <v>0</v>
      </c>
      <c r="AR32" s="63">
        <v>0</v>
      </c>
      <c r="AS32" s="63">
        <v>0</v>
      </c>
      <c r="AT32" s="63">
        <v>0</v>
      </c>
      <c r="AU32" s="63">
        <v>1</v>
      </c>
      <c r="AV32" s="63">
        <v>0</v>
      </c>
      <c r="AW32" s="63">
        <v>0</v>
      </c>
      <c r="AX32" s="63">
        <v>0</v>
      </c>
      <c r="AY32" s="63"/>
      <c r="BA32" t="str">
        <f t="shared" si="8"/>
        <v>Columbia</v>
      </c>
      <c r="BB32" t="s">
        <v>67</v>
      </c>
      <c r="BC32" s="8">
        <v>2</v>
      </c>
      <c r="BE32" s="112">
        <v>9</v>
      </c>
      <c r="BF32" s="114">
        <v>13</v>
      </c>
      <c r="BG32" s="114">
        <v>15</v>
      </c>
      <c r="BH32" s="118">
        <v>16400</v>
      </c>
      <c r="BI32" s="118">
        <f t="shared" si="9"/>
        <v>9013</v>
      </c>
      <c r="BJ32" t="s">
        <v>1471</v>
      </c>
      <c r="BK32" s="122">
        <f t="shared" si="10"/>
        <v>916400</v>
      </c>
      <c r="BP32">
        <v>21.97</v>
      </c>
      <c r="BQ32">
        <v>0.61</v>
      </c>
      <c r="BR32">
        <v>21.36</v>
      </c>
      <c r="BS32" s="2"/>
    </row>
    <row r="33" spans="1:71" ht="15" hidden="1" customHeight="1" outlineLevel="1">
      <c r="A33" t="s">
        <v>3122</v>
      </c>
      <c r="B33" s="8" t="s">
        <v>1484</v>
      </c>
      <c r="C33" s="1">
        <f t="shared" si="0"/>
        <v>1032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510</v>
      </c>
      <c r="H33" s="2">
        <f t="shared" si="3"/>
        <v>0.4941860465116279</v>
      </c>
      <c r="I33" s="6"/>
      <c r="J33" s="2">
        <f t="shared" si="4"/>
        <v>0.73643410852713176</v>
      </c>
      <c r="K33" s="2">
        <f t="shared" si="5"/>
        <v>0.24224806201550386</v>
      </c>
      <c r="L33" s="2">
        <f t="shared" si="6"/>
        <v>0</v>
      </c>
      <c r="M33" s="2">
        <f t="shared" si="7"/>
        <v>2.1317829457364379E-2</v>
      </c>
      <c r="N33" s="63">
        <v>760</v>
      </c>
      <c r="O33" s="63">
        <v>250</v>
      </c>
      <c r="P33" s="63">
        <v>0</v>
      </c>
      <c r="Q33" s="63">
        <v>9</v>
      </c>
      <c r="R33" s="63">
        <v>13</v>
      </c>
      <c r="S33" s="63">
        <v>0</v>
      </c>
      <c r="T33" s="63">
        <v>0</v>
      </c>
      <c r="U33" s="63">
        <v>0</v>
      </c>
      <c r="V33" s="63">
        <v>0</v>
      </c>
      <c r="W33" s="63">
        <v>0</v>
      </c>
      <c r="X33" s="63">
        <v>0</v>
      </c>
      <c r="Y33" s="63">
        <v>0</v>
      </c>
      <c r="Z33" s="63">
        <v>0</v>
      </c>
      <c r="AA33" s="63">
        <v>0</v>
      </c>
      <c r="AB33" s="63">
        <v>0</v>
      </c>
      <c r="AC33" s="63">
        <v>0</v>
      </c>
      <c r="AD33" s="63">
        <v>0</v>
      </c>
      <c r="AE33" s="63">
        <v>0</v>
      </c>
      <c r="AF33" s="63">
        <v>0</v>
      </c>
      <c r="AG33" s="63">
        <v>0</v>
      </c>
      <c r="AH33" s="63">
        <v>0</v>
      </c>
      <c r="AI33" s="63">
        <v>0</v>
      </c>
      <c r="AJ33" s="63">
        <v>0</v>
      </c>
      <c r="AK33" s="63">
        <v>0</v>
      </c>
      <c r="AL33" s="63">
        <v>0</v>
      </c>
      <c r="AM33" s="63">
        <v>0</v>
      </c>
      <c r="AN33" s="63">
        <v>0</v>
      </c>
      <c r="AO33" s="63">
        <v>0</v>
      </c>
      <c r="AP33" s="63">
        <v>0</v>
      </c>
      <c r="AQ33" s="63">
        <v>0</v>
      </c>
      <c r="AR33" s="63">
        <v>0</v>
      </c>
      <c r="AS33" s="63">
        <v>0</v>
      </c>
      <c r="AT33" s="63">
        <v>0</v>
      </c>
      <c r="AU33" s="63">
        <v>0</v>
      </c>
      <c r="AV33" s="63">
        <v>0</v>
      </c>
      <c r="AW33" s="63">
        <v>0</v>
      </c>
      <c r="AX33" s="63">
        <v>0</v>
      </c>
      <c r="AY33" s="63"/>
      <c r="BA33" t="str">
        <f t="shared" si="8"/>
        <v>Cornwall</v>
      </c>
      <c r="BB33" t="s">
        <v>1275</v>
      </c>
      <c r="BC33" s="8">
        <v>5</v>
      </c>
      <c r="BE33" s="112">
        <v>9</v>
      </c>
      <c r="BF33" s="114">
        <v>5</v>
      </c>
      <c r="BG33" s="114">
        <v>30</v>
      </c>
      <c r="BH33" s="118">
        <v>17240</v>
      </c>
      <c r="BI33" s="118">
        <f t="shared" si="9"/>
        <v>9005</v>
      </c>
      <c r="BJ33" t="s">
        <v>1471</v>
      </c>
      <c r="BK33" s="122">
        <f t="shared" si="10"/>
        <v>917240</v>
      </c>
      <c r="BP33">
        <v>46.27</v>
      </c>
      <c r="BQ33">
        <v>0.25</v>
      </c>
      <c r="BR33">
        <v>46.01</v>
      </c>
      <c r="BS33" s="2"/>
    </row>
    <row r="34" spans="1:71" ht="15" hidden="1" customHeight="1" outlineLevel="1">
      <c r="A34" t="s">
        <v>3189</v>
      </c>
      <c r="B34" s="8" t="s">
        <v>1484</v>
      </c>
      <c r="C34" s="1">
        <f t="shared" si="0"/>
        <v>7772</v>
      </c>
      <c r="D34" s="5">
        <f>IF(N34&gt;0, RANK(N34,(N34:P34,Q34:AE34)),0)</f>
        <v>1</v>
      </c>
      <c r="E34" s="5">
        <f>IF(O34&gt;0,RANK(O34,(N34:P34,Q34:AE34)),0)</f>
        <v>2</v>
      </c>
      <c r="F34" s="5">
        <f t="shared" si="1"/>
        <v>0</v>
      </c>
      <c r="G34" s="1">
        <f t="shared" si="2"/>
        <v>466</v>
      </c>
      <c r="H34" s="2">
        <f t="shared" si="3"/>
        <v>5.995882655687082E-2</v>
      </c>
      <c r="I34" s="6"/>
      <c r="J34" s="2">
        <f t="shared" si="4"/>
        <v>0.51608337622233658</v>
      </c>
      <c r="K34" s="2">
        <f t="shared" si="5"/>
        <v>0.45612454966546578</v>
      </c>
      <c r="L34" s="2">
        <f t="shared" si="6"/>
        <v>0</v>
      </c>
      <c r="M34" s="2">
        <f t="shared" si="7"/>
        <v>2.779207411219764E-2</v>
      </c>
      <c r="N34" s="63">
        <v>4011</v>
      </c>
      <c r="O34" s="63">
        <v>3545</v>
      </c>
      <c r="P34" s="63">
        <v>0</v>
      </c>
      <c r="Q34" s="63">
        <v>154</v>
      </c>
      <c r="R34" s="63">
        <v>49</v>
      </c>
      <c r="S34" s="63">
        <v>0</v>
      </c>
      <c r="T34" s="63">
        <v>0</v>
      </c>
      <c r="U34" s="63">
        <v>7</v>
      </c>
      <c r="V34" s="63">
        <v>0</v>
      </c>
      <c r="W34" s="63">
        <v>0</v>
      </c>
      <c r="X34" s="63">
        <v>0</v>
      </c>
      <c r="Y34" s="63">
        <v>0</v>
      </c>
      <c r="Z34" s="63">
        <v>6</v>
      </c>
      <c r="AA34" s="63">
        <v>0</v>
      </c>
      <c r="AB34" s="63">
        <v>0</v>
      </c>
      <c r="AC34" s="63">
        <v>0</v>
      </c>
      <c r="AD34" s="63">
        <v>0</v>
      </c>
      <c r="AE34" s="63">
        <v>0</v>
      </c>
      <c r="AF34" s="63">
        <v>0</v>
      </c>
      <c r="AG34" s="63">
        <v>0</v>
      </c>
      <c r="AH34" s="63">
        <v>0</v>
      </c>
      <c r="AI34" s="63">
        <v>0</v>
      </c>
      <c r="AJ34" s="63">
        <v>0</v>
      </c>
      <c r="AK34" s="63">
        <v>0</v>
      </c>
      <c r="AL34" s="63">
        <v>0</v>
      </c>
      <c r="AM34" s="63">
        <v>0</v>
      </c>
      <c r="AN34" s="63">
        <v>0</v>
      </c>
      <c r="AO34" s="63">
        <v>0</v>
      </c>
      <c r="AP34" s="63">
        <v>0</v>
      </c>
      <c r="AQ34" s="63">
        <v>0</v>
      </c>
      <c r="AR34" s="63">
        <v>0</v>
      </c>
      <c r="AS34" s="63">
        <v>0</v>
      </c>
      <c r="AT34" s="63">
        <v>0</v>
      </c>
      <c r="AU34" s="63">
        <v>0</v>
      </c>
      <c r="AV34" s="63">
        <v>0</v>
      </c>
      <c r="AW34" s="63">
        <v>0</v>
      </c>
      <c r="AX34" s="63">
        <v>0</v>
      </c>
      <c r="AY34" s="63"/>
      <c r="BA34" t="str">
        <f t="shared" si="8"/>
        <v>Coventry</v>
      </c>
      <c r="BB34" t="s">
        <v>67</v>
      </c>
      <c r="BC34" s="8">
        <v>2</v>
      </c>
      <c r="BE34" s="112">
        <v>9</v>
      </c>
      <c r="BF34" s="114">
        <v>13</v>
      </c>
      <c r="BG34" s="114">
        <v>20</v>
      </c>
      <c r="BH34" s="118">
        <v>17800</v>
      </c>
      <c r="BI34" s="118">
        <f t="shared" si="9"/>
        <v>9013</v>
      </c>
      <c r="BJ34" t="s">
        <v>1471</v>
      </c>
      <c r="BK34" s="122">
        <f t="shared" si="10"/>
        <v>917800</v>
      </c>
      <c r="BP34">
        <v>38.36</v>
      </c>
      <c r="BQ34">
        <v>0.64</v>
      </c>
      <c r="BR34">
        <v>37.72</v>
      </c>
      <c r="BS34" s="2"/>
    </row>
    <row r="35" spans="1:71" ht="15" hidden="1" customHeight="1" outlineLevel="1">
      <c r="A35" t="s">
        <v>2896</v>
      </c>
      <c r="B35" s="8" t="s">
        <v>1484</v>
      </c>
      <c r="C35" s="1">
        <f t="shared" ref="C35:C66" si="11">SUM(N35:AY35)</f>
        <v>8783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2">IF(P35&gt;0,RANK(P35,(N35:AE35)),0)</f>
        <v>0</v>
      </c>
      <c r="G35" s="1">
        <f t="shared" ref="G35:G66" si="13">IF(C35&gt;0,MAX(N35:P35)-LARGE(N35:P35,2),0)</f>
        <v>1123</v>
      </c>
      <c r="H35" s="2">
        <f t="shared" ref="H35:H66" si="14">IF(C35&gt;0,G35/C35,0)</f>
        <v>0.12786063987248092</v>
      </c>
      <c r="I35" s="6"/>
      <c r="J35" s="2">
        <f t="shared" ref="J35:J66" si="15">IF(C35=0,"-",N35/C35)</f>
        <v>0.55470795855630195</v>
      </c>
      <c r="K35" s="2">
        <f t="shared" ref="K35:K66" si="16">IF(C35=0,"-",O35/C35)</f>
        <v>0.42684731868382103</v>
      </c>
      <c r="L35" s="2">
        <f t="shared" ref="L35:L66" si="17">IF(C35=0,"-",P35/C35)</f>
        <v>0</v>
      </c>
      <c r="M35" s="2">
        <f t="shared" ref="M35:M66" si="18">IF(C35=0,"-",(1-J35-K35-L35))</f>
        <v>1.8444722759877019E-2</v>
      </c>
      <c r="N35" s="63">
        <v>4872</v>
      </c>
      <c r="O35" s="63">
        <v>3749</v>
      </c>
      <c r="P35" s="63">
        <v>0</v>
      </c>
      <c r="Q35" s="63">
        <v>110</v>
      </c>
      <c r="R35" s="63">
        <v>42</v>
      </c>
      <c r="S35" s="63">
        <v>0</v>
      </c>
      <c r="T35" s="63">
        <v>0</v>
      </c>
      <c r="U35" s="63">
        <v>5</v>
      </c>
      <c r="V35" s="63">
        <v>0</v>
      </c>
      <c r="W35" s="63">
        <v>0</v>
      </c>
      <c r="X35" s="63">
        <v>0</v>
      </c>
      <c r="Y35" s="63">
        <v>0</v>
      </c>
      <c r="Z35" s="63">
        <v>5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63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63">
        <v>0</v>
      </c>
      <c r="AY35" s="63"/>
      <c r="BA35" t="str">
        <f t="shared" ref="BA35:BA66" si="19">A35</f>
        <v>Cromwell</v>
      </c>
      <c r="BB35" t="s">
        <v>503</v>
      </c>
      <c r="BC35" s="8">
        <v>1</v>
      </c>
      <c r="BE35" s="112">
        <v>9</v>
      </c>
      <c r="BF35" s="114">
        <v>7</v>
      </c>
      <c r="BG35" s="114">
        <v>15</v>
      </c>
      <c r="BH35" s="118">
        <v>18080</v>
      </c>
      <c r="BI35" s="118">
        <f t="shared" ref="BI35:BI66" si="20">BE35*1000+BF35</f>
        <v>9007</v>
      </c>
      <c r="BJ35" t="s">
        <v>1471</v>
      </c>
      <c r="BK35" s="122">
        <f t="shared" ref="BK35:BK66" si="21">BE35*100000+BH35</f>
        <v>918080</v>
      </c>
      <c r="BP35">
        <v>12.91</v>
      </c>
      <c r="BQ35">
        <v>0.52</v>
      </c>
      <c r="BR35">
        <v>12.39</v>
      </c>
      <c r="BS35" s="2"/>
    </row>
    <row r="36" spans="1:71" ht="15" hidden="1" customHeight="1" outlineLevel="1">
      <c r="A36" t="s">
        <v>1617</v>
      </c>
      <c r="B36" s="8" t="s">
        <v>1484</v>
      </c>
      <c r="C36" s="1">
        <f t="shared" si="11"/>
        <v>32020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2"/>
        <v>0</v>
      </c>
      <c r="G36" s="1">
        <f t="shared" si="13"/>
        <v>6081</v>
      </c>
      <c r="H36" s="2">
        <f t="shared" si="14"/>
        <v>0.18991255465334167</v>
      </c>
      <c r="I36" s="6"/>
      <c r="J36" s="2">
        <f t="shared" si="15"/>
        <v>0.58928794503435356</v>
      </c>
      <c r="K36" s="2">
        <f t="shared" si="16"/>
        <v>0.39937539038101189</v>
      </c>
      <c r="L36" s="2">
        <f t="shared" si="17"/>
        <v>0</v>
      </c>
      <c r="M36" s="2">
        <f t="shared" si="18"/>
        <v>1.1336664584634559E-2</v>
      </c>
      <c r="N36" s="63">
        <v>18869</v>
      </c>
      <c r="O36" s="63">
        <v>12788</v>
      </c>
      <c r="P36" s="63">
        <v>0</v>
      </c>
      <c r="Q36" s="63">
        <v>261</v>
      </c>
      <c r="R36" s="63">
        <v>100</v>
      </c>
      <c r="S36" s="63">
        <v>0</v>
      </c>
      <c r="T36" s="63">
        <v>0</v>
      </c>
      <c r="U36" s="63">
        <v>2</v>
      </c>
      <c r="V36" s="63">
        <v>0</v>
      </c>
      <c r="W36" s="63">
        <v>0</v>
      </c>
      <c r="X36" s="63">
        <v>0</v>
      </c>
      <c r="Y36" s="63">
        <v>0</v>
      </c>
      <c r="Z36" s="63">
        <v>0</v>
      </c>
      <c r="AA36" s="63">
        <v>0</v>
      </c>
      <c r="AB36" s="63">
        <v>0</v>
      </c>
      <c r="AC36" s="63">
        <v>0</v>
      </c>
      <c r="AD36" s="63">
        <v>0</v>
      </c>
      <c r="AE36" s="63">
        <v>0</v>
      </c>
      <c r="AF36" s="63">
        <v>0</v>
      </c>
      <c r="AG36" s="63">
        <v>0</v>
      </c>
      <c r="AH36" s="63">
        <v>0</v>
      </c>
      <c r="AI36" s="63">
        <v>0</v>
      </c>
      <c r="AJ36" s="63">
        <v>0</v>
      </c>
      <c r="AK36" s="63">
        <v>0</v>
      </c>
      <c r="AL36" s="63">
        <v>0</v>
      </c>
      <c r="AM36" s="63">
        <v>0</v>
      </c>
      <c r="AN36" s="63">
        <v>0</v>
      </c>
      <c r="AO36" s="63">
        <v>0</v>
      </c>
      <c r="AP36" s="63">
        <v>0</v>
      </c>
      <c r="AQ36" s="63">
        <v>0</v>
      </c>
      <c r="AR36" s="63">
        <v>0</v>
      </c>
      <c r="AS36" s="63">
        <v>0</v>
      </c>
      <c r="AT36" s="63">
        <v>0</v>
      </c>
      <c r="AU36" s="63">
        <v>0</v>
      </c>
      <c r="AV36" s="63">
        <v>0</v>
      </c>
      <c r="AW36" s="63">
        <v>0</v>
      </c>
      <c r="AX36" s="63">
        <v>0</v>
      </c>
      <c r="AY36" s="63"/>
      <c r="BA36" t="str">
        <f t="shared" si="19"/>
        <v>Danbury</v>
      </c>
      <c r="BB36" t="s">
        <v>280</v>
      </c>
      <c r="BC36" s="8">
        <v>5</v>
      </c>
      <c r="BE36" s="112">
        <v>9</v>
      </c>
      <c r="BF36" s="114">
        <v>1</v>
      </c>
      <c r="BG36" s="114">
        <v>20</v>
      </c>
      <c r="BH36" s="118">
        <v>18500</v>
      </c>
      <c r="BI36" s="118">
        <f t="shared" si="20"/>
        <v>9001</v>
      </c>
      <c r="BJ36" t="s">
        <v>1471</v>
      </c>
      <c r="BK36" s="122">
        <f t="shared" si="21"/>
        <v>918500</v>
      </c>
      <c r="BP36">
        <v>44.3</v>
      </c>
      <c r="BQ36">
        <v>2.19</v>
      </c>
      <c r="BR36">
        <v>42.11</v>
      </c>
      <c r="BS36" s="2"/>
    </row>
    <row r="37" spans="1:71" ht="15" hidden="1" customHeight="1" outlineLevel="1">
      <c r="A37" t="s">
        <v>3023</v>
      </c>
      <c r="B37" s="8" t="s">
        <v>1484</v>
      </c>
      <c r="C37" s="1">
        <f t="shared" si="11"/>
        <v>13018</v>
      </c>
      <c r="D37" s="5">
        <f>IF(N37&gt;0, RANK(N37,(N37:P37,Q37:AE37)),0)</f>
        <v>1</v>
      </c>
      <c r="E37" s="5">
        <f>IF(O37&gt;0,RANK(O37,(N37:P37,Q37:AE37)),0)</f>
        <v>2</v>
      </c>
      <c r="F37" s="5">
        <f t="shared" si="12"/>
        <v>0</v>
      </c>
      <c r="G37" s="1">
        <f t="shared" si="13"/>
        <v>2955</v>
      </c>
      <c r="H37" s="2">
        <f t="shared" si="14"/>
        <v>0.2269933937624827</v>
      </c>
      <c r="I37" s="6"/>
      <c r="J37" s="2">
        <f t="shared" si="15"/>
        <v>0.60500844983868485</v>
      </c>
      <c r="K37" s="2">
        <f t="shared" si="16"/>
        <v>0.37801505607620217</v>
      </c>
      <c r="L37" s="2">
        <f t="shared" si="17"/>
        <v>0</v>
      </c>
      <c r="M37" s="2">
        <f t="shared" si="18"/>
        <v>1.6976494085112981E-2</v>
      </c>
      <c r="N37" s="63">
        <v>7876</v>
      </c>
      <c r="O37" s="63">
        <v>4921</v>
      </c>
      <c r="P37" s="63">
        <v>0</v>
      </c>
      <c r="Q37" s="63">
        <v>174</v>
      </c>
      <c r="R37" s="63">
        <v>47</v>
      </c>
      <c r="S37" s="63">
        <v>0</v>
      </c>
      <c r="T37" s="63">
        <v>0</v>
      </c>
      <c r="U37" s="63">
        <v>0</v>
      </c>
      <c r="V37" s="63">
        <v>0</v>
      </c>
      <c r="W37" s="63">
        <v>0</v>
      </c>
      <c r="X37" s="63">
        <v>0</v>
      </c>
      <c r="Y37" s="63">
        <v>0</v>
      </c>
      <c r="Z37" s="63">
        <v>0</v>
      </c>
      <c r="AA37" s="63">
        <v>0</v>
      </c>
      <c r="AB37" s="63">
        <v>0</v>
      </c>
      <c r="AC37" s="63">
        <v>0</v>
      </c>
      <c r="AD37" s="63">
        <v>0</v>
      </c>
      <c r="AE37" s="63">
        <v>0</v>
      </c>
      <c r="AF37" s="63">
        <v>0</v>
      </c>
      <c r="AG37" s="63">
        <v>0</v>
      </c>
      <c r="AH37" s="63">
        <v>0</v>
      </c>
      <c r="AI37" s="63">
        <v>0</v>
      </c>
      <c r="AJ37" s="63">
        <v>0</v>
      </c>
      <c r="AK37" s="63">
        <v>0</v>
      </c>
      <c r="AL37" s="63">
        <v>0</v>
      </c>
      <c r="AM37" s="63">
        <v>0</v>
      </c>
      <c r="AN37" s="63">
        <v>0</v>
      </c>
      <c r="AO37" s="63">
        <v>0</v>
      </c>
      <c r="AP37" s="63">
        <v>0</v>
      </c>
      <c r="AQ37" s="63">
        <v>0</v>
      </c>
      <c r="AR37" s="63">
        <v>0</v>
      </c>
      <c r="AS37" s="63">
        <v>0</v>
      </c>
      <c r="AT37" s="63">
        <v>0</v>
      </c>
      <c r="AU37" s="63">
        <v>0</v>
      </c>
      <c r="AV37" s="63">
        <v>0</v>
      </c>
      <c r="AW37" s="63">
        <v>0</v>
      </c>
      <c r="AX37" s="63">
        <v>0</v>
      </c>
      <c r="AY37" s="63"/>
      <c r="BA37" t="str">
        <f t="shared" si="19"/>
        <v>Darien</v>
      </c>
      <c r="BB37" t="s">
        <v>280</v>
      </c>
      <c r="BC37" s="8">
        <v>4</v>
      </c>
      <c r="BE37" s="112">
        <v>9</v>
      </c>
      <c r="BF37" s="114">
        <v>1</v>
      </c>
      <c r="BG37" s="114">
        <v>25</v>
      </c>
      <c r="BH37" s="118">
        <v>18850</v>
      </c>
      <c r="BI37" s="118">
        <f t="shared" si="20"/>
        <v>9001</v>
      </c>
      <c r="BJ37" t="s">
        <v>1471</v>
      </c>
      <c r="BK37" s="122">
        <f t="shared" si="21"/>
        <v>918850</v>
      </c>
      <c r="BP37">
        <v>23.44</v>
      </c>
      <c r="BQ37">
        <v>10.59</v>
      </c>
      <c r="BR37">
        <v>12.86</v>
      </c>
      <c r="BS37" s="2"/>
    </row>
    <row r="38" spans="1:71" ht="15" hidden="1" customHeight="1" outlineLevel="1">
      <c r="A38" t="s">
        <v>2670</v>
      </c>
      <c r="B38" s="8" t="s">
        <v>1484</v>
      </c>
      <c r="C38" s="1">
        <f t="shared" si="11"/>
        <v>2902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2"/>
        <v>0</v>
      </c>
      <c r="G38" s="1">
        <f t="shared" si="13"/>
        <v>709</v>
      </c>
      <c r="H38" s="2">
        <f t="shared" si="14"/>
        <v>0.24431426602343212</v>
      </c>
      <c r="I38" s="6"/>
      <c r="J38" s="2">
        <f t="shared" si="15"/>
        <v>0.61509303928325287</v>
      </c>
      <c r="K38" s="2">
        <f t="shared" si="16"/>
        <v>0.37077877325982084</v>
      </c>
      <c r="L38" s="2">
        <f t="shared" si="17"/>
        <v>0</v>
      </c>
      <c r="M38" s="2">
        <f t="shared" si="18"/>
        <v>1.4128187456926289E-2</v>
      </c>
      <c r="N38" s="63">
        <v>1785</v>
      </c>
      <c r="O38" s="63">
        <v>1076</v>
      </c>
      <c r="P38" s="63">
        <v>0</v>
      </c>
      <c r="Q38" s="63">
        <v>29</v>
      </c>
      <c r="R38" s="63">
        <v>12</v>
      </c>
      <c r="S38" s="63">
        <v>0</v>
      </c>
      <c r="T38" s="63">
        <v>0</v>
      </c>
      <c r="U38" s="63">
        <v>0</v>
      </c>
      <c r="V38" s="63">
        <v>0</v>
      </c>
      <c r="W38" s="63">
        <v>0</v>
      </c>
      <c r="X38" s="63">
        <v>0</v>
      </c>
      <c r="Y38" s="63">
        <v>0</v>
      </c>
      <c r="Z38" s="63">
        <v>0</v>
      </c>
      <c r="AA38" s="63">
        <v>0</v>
      </c>
      <c r="AB38" s="63">
        <v>0</v>
      </c>
      <c r="AC38" s="63">
        <v>0</v>
      </c>
      <c r="AD38" s="63">
        <v>0</v>
      </c>
      <c r="AE38" s="63">
        <v>0</v>
      </c>
      <c r="AF38" s="63">
        <v>0</v>
      </c>
      <c r="AG38" s="63">
        <v>0</v>
      </c>
      <c r="AH38" s="63">
        <v>0</v>
      </c>
      <c r="AI38" s="63">
        <v>0</v>
      </c>
      <c r="AJ38" s="63">
        <v>0</v>
      </c>
      <c r="AK38" s="63">
        <v>0</v>
      </c>
      <c r="AL38" s="63">
        <v>0</v>
      </c>
      <c r="AM38" s="63">
        <v>0</v>
      </c>
      <c r="AN38" s="63">
        <v>0</v>
      </c>
      <c r="AO38" s="63">
        <v>0</v>
      </c>
      <c r="AP38" s="63">
        <v>0</v>
      </c>
      <c r="AQ38" s="63">
        <v>0</v>
      </c>
      <c r="AR38" s="63">
        <v>0</v>
      </c>
      <c r="AS38" s="63">
        <v>0</v>
      </c>
      <c r="AT38" s="63">
        <v>0</v>
      </c>
      <c r="AU38" s="63">
        <v>0</v>
      </c>
      <c r="AV38" s="63">
        <v>0</v>
      </c>
      <c r="AW38" s="63">
        <v>0</v>
      </c>
      <c r="AX38" s="63">
        <v>0</v>
      </c>
      <c r="AY38" s="63"/>
      <c r="BA38" t="str">
        <f t="shared" si="19"/>
        <v>Deep River</v>
      </c>
      <c r="BB38" t="s">
        <v>503</v>
      </c>
      <c r="BC38" s="8">
        <v>2</v>
      </c>
      <c r="BE38" s="112">
        <v>9</v>
      </c>
      <c r="BF38" s="114">
        <v>7</v>
      </c>
      <c r="BG38" s="114">
        <v>20</v>
      </c>
      <c r="BH38" s="118">
        <v>19130</v>
      </c>
      <c r="BI38" s="118">
        <f t="shared" si="20"/>
        <v>9007</v>
      </c>
      <c r="BJ38" t="s">
        <v>1471</v>
      </c>
      <c r="BK38" s="122">
        <f t="shared" si="21"/>
        <v>919130</v>
      </c>
      <c r="BP38">
        <v>14.17</v>
      </c>
      <c r="BQ38">
        <v>0.61</v>
      </c>
      <c r="BR38">
        <v>13.55</v>
      </c>
      <c r="BS38" s="2"/>
    </row>
    <row r="39" spans="1:71" ht="15" hidden="1" customHeight="1" outlineLevel="1">
      <c r="A39" t="s">
        <v>3154</v>
      </c>
      <c r="B39" s="8" t="s">
        <v>1484</v>
      </c>
      <c r="C39" s="1">
        <f t="shared" si="11"/>
        <v>5778</v>
      </c>
      <c r="D39" s="5">
        <f>IF(N39&gt;0, RANK(N39,(N39:P39,Q39:AE39)),0)</f>
        <v>1</v>
      </c>
      <c r="E39" s="5">
        <f>IF(O39&gt;0,RANK(O39,(N39:P39,Q39:AE39)),0)</f>
        <v>2</v>
      </c>
      <c r="F39" s="5">
        <f t="shared" si="12"/>
        <v>0</v>
      </c>
      <c r="G39" s="1">
        <f t="shared" si="13"/>
        <v>214</v>
      </c>
      <c r="H39" s="2">
        <f t="shared" si="14"/>
        <v>3.7037037037037035E-2</v>
      </c>
      <c r="I39" s="6"/>
      <c r="J39" s="2">
        <f t="shared" si="15"/>
        <v>0.51280719972308753</v>
      </c>
      <c r="K39" s="2">
        <f t="shared" si="16"/>
        <v>0.47577016268605055</v>
      </c>
      <c r="L39" s="2">
        <f t="shared" si="17"/>
        <v>0</v>
      </c>
      <c r="M39" s="2">
        <f t="shared" si="18"/>
        <v>1.1422637590861928E-2</v>
      </c>
      <c r="N39" s="63">
        <v>2963</v>
      </c>
      <c r="O39" s="63">
        <v>2749</v>
      </c>
      <c r="P39" s="63">
        <v>0</v>
      </c>
      <c r="Q39" s="63">
        <v>49</v>
      </c>
      <c r="R39" s="63">
        <v>17</v>
      </c>
      <c r="S39" s="63">
        <v>0</v>
      </c>
      <c r="T39" s="63">
        <v>0</v>
      </c>
      <c r="U39" s="63">
        <v>0</v>
      </c>
      <c r="V39" s="63">
        <v>0</v>
      </c>
      <c r="W39" s="63">
        <v>0</v>
      </c>
      <c r="X39" s="63">
        <v>0</v>
      </c>
      <c r="Y39" s="63">
        <v>0</v>
      </c>
      <c r="Z39" s="63">
        <v>0</v>
      </c>
      <c r="AA39" s="63">
        <v>0</v>
      </c>
      <c r="AB39" s="63">
        <v>0</v>
      </c>
      <c r="AC39" s="63">
        <v>0</v>
      </c>
      <c r="AD39" s="63">
        <v>0</v>
      </c>
      <c r="AE39" s="63">
        <v>0</v>
      </c>
      <c r="AF39" s="63">
        <v>0</v>
      </c>
      <c r="AG39" s="63">
        <v>0</v>
      </c>
      <c r="AH39" s="63">
        <v>0</v>
      </c>
      <c r="AI39" s="63">
        <v>0</v>
      </c>
      <c r="AJ39" s="63">
        <v>0</v>
      </c>
      <c r="AK39" s="63">
        <v>0</v>
      </c>
      <c r="AL39" s="63">
        <v>0</v>
      </c>
      <c r="AM39" s="63">
        <v>0</v>
      </c>
      <c r="AN39" s="63">
        <v>0</v>
      </c>
      <c r="AO39" s="63">
        <v>0</v>
      </c>
      <c r="AP39" s="63">
        <v>0</v>
      </c>
      <c r="AQ39" s="63">
        <v>0</v>
      </c>
      <c r="AR39" s="63">
        <v>0</v>
      </c>
      <c r="AS39" s="63">
        <v>0</v>
      </c>
      <c r="AT39" s="63">
        <v>0</v>
      </c>
      <c r="AU39" s="63">
        <v>0</v>
      </c>
      <c r="AV39" s="63">
        <v>0</v>
      </c>
      <c r="AW39" s="63">
        <v>0</v>
      </c>
      <c r="AX39" s="63">
        <v>0</v>
      </c>
      <c r="AY39" s="63"/>
      <c r="BA39" t="str">
        <f t="shared" si="19"/>
        <v>Derby</v>
      </c>
      <c r="BB39" t="s">
        <v>2796</v>
      </c>
      <c r="BC39" s="8">
        <v>3</v>
      </c>
      <c r="BE39" s="112">
        <v>9</v>
      </c>
      <c r="BF39" s="114">
        <v>9</v>
      </c>
      <c r="BG39" s="114">
        <v>30</v>
      </c>
      <c r="BH39" s="118">
        <v>19550</v>
      </c>
      <c r="BI39" s="118">
        <f t="shared" si="20"/>
        <v>9009</v>
      </c>
      <c r="BJ39" t="s">
        <v>1471</v>
      </c>
      <c r="BK39" s="122">
        <f t="shared" si="21"/>
        <v>919550</v>
      </c>
      <c r="BP39">
        <v>5.38</v>
      </c>
      <c r="BQ39">
        <v>0.4</v>
      </c>
      <c r="BR39">
        <v>4.9800000000000004</v>
      </c>
      <c r="BS39" s="2"/>
    </row>
    <row r="40" spans="1:71" ht="15" hidden="1" customHeight="1" outlineLevel="1">
      <c r="A40" t="s">
        <v>2219</v>
      </c>
      <c r="B40" s="8" t="s">
        <v>1484</v>
      </c>
      <c r="C40" s="1">
        <f t="shared" si="11"/>
        <v>4782</v>
      </c>
      <c r="D40" s="5">
        <f>IF(N40&gt;0, RANK(N40,(N40:P40,Q40:AE40)),0)</f>
        <v>1</v>
      </c>
      <c r="E40" s="5">
        <f>IF(O40&gt;0,RANK(O40,(N40:P40,Q40:AE40)),0)</f>
        <v>2</v>
      </c>
      <c r="F40" s="5">
        <f t="shared" si="12"/>
        <v>0</v>
      </c>
      <c r="G40" s="1">
        <f t="shared" si="13"/>
        <v>33</v>
      </c>
      <c r="H40" s="2">
        <f t="shared" si="14"/>
        <v>6.9008782936010038E-3</v>
      </c>
      <c r="I40" s="6"/>
      <c r="J40" s="2">
        <f t="shared" si="15"/>
        <v>0.49414470932664156</v>
      </c>
      <c r="K40" s="2">
        <f t="shared" si="16"/>
        <v>0.48724383103304059</v>
      </c>
      <c r="L40" s="2">
        <f t="shared" si="17"/>
        <v>0</v>
      </c>
      <c r="M40" s="2">
        <f t="shared" si="18"/>
        <v>1.8611459640317851E-2</v>
      </c>
      <c r="N40" s="63">
        <v>2363</v>
      </c>
      <c r="O40" s="63">
        <v>2330</v>
      </c>
      <c r="P40" s="63">
        <v>0</v>
      </c>
      <c r="Q40" s="63">
        <v>65</v>
      </c>
      <c r="R40" s="63">
        <v>22</v>
      </c>
      <c r="S40" s="63">
        <v>0</v>
      </c>
      <c r="T40" s="63">
        <v>0</v>
      </c>
      <c r="U40" s="63">
        <v>2</v>
      </c>
      <c r="V40" s="63">
        <v>0</v>
      </c>
      <c r="W40" s="63">
        <v>0</v>
      </c>
      <c r="X40" s="63">
        <v>0</v>
      </c>
      <c r="Y40" s="63">
        <v>0</v>
      </c>
      <c r="Z40" s="63">
        <v>0</v>
      </c>
      <c r="AA40" s="63">
        <v>0</v>
      </c>
      <c r="AB40" s="63">
        <v>0</v>
      </c>
      <c r="AC40" s="63">
        <v>0</v>
      </c>
      <c r="AD40" s="63">
        <v>0</v>
      </c>
      <c r="AE40" s="63">
        <v>0</v>
      </c>
      <c r="AF40" s="63">
        <v>0</v>
      </c>
      <c r="AG40" s="63">
        <v>0</v>
      </c>
      <c r="AH40" s="63">
        <v>0</v>
      </c>
      <c r="AI40" s="63">
        <v>0</v>
      </c>
      <c r="AJ40" s="63">
        <v>0</v>
      </c>
      <c r="AK40" s="63">
        <v>0</v>
      </c>
      <c r="AL40" s="63">
        <v>0</v>
      </c>
      <c r="AM40" s="63">
        <v>0</v>
      </c>
      <c r="AN40" s="63">
        <v>0</v>
      </c>
      <c r="AO40" s="63">
        <v>0</v>
      </c>
      <c r="AP40" s="63">
        <v>0</v>
      </c>
      <c r="AQ40" s="63">
        <v>0</v>
      </c>
      <c r="AR40" s="63">
        <v>0</v>
      </c>
      <c r="AS40" s="63">
        <v>0</v>
      </c>
      <c r="AT40" s="63">
        <v>0</v>
      </c>
      <c r="AU40" s="63">
        <v>0</v>
      </c>
      <c r="AV40" s="63">
        <v>0</v>
      </c>
      <c r="AW40" s="63">
        <v>0</v>
      </c>
      <c r="AX40" s="63">
        <v>0</v>
      </c>
      <c r="AY40" s="63"/>
      <c r="BA40" t="str">
        <f t="shared" si="19"/>
        <v>Durham</v>
      </c>
      <c r="BB40" t="s">
        <v>503</v>
      </c>
      <c r="BC40" s="8">
        <v>3</v>
      </c>
      <c r="BE40" s="112">
        <v>9</v>
      </c>
      <c r="BF40" s="114">
        <v>7</v>
      </c>
      <c r="BG40" s="114">
        <v>25</v>
      </c>
      <c r="BH40" s="118">
        <v>20810</v>
      </c>
      <c r="BI40" s="118">
        <f t="shared" si="20"/>
        <v>9007</v>
      </c>
      <c r="BJ40" t="s">
        <v>1471</v>
      </c>
      <c r="BK40" s="122">
        <f t="shared" si="21"/>
        <v>920810</v>
      </c>
      <c r="BP40">
        <v>23.76</v>
      </c>
      <c r="BQ40">
        <v>0.16</v>
      </c>
      <c r="BR40">
        <v>23.6</v>
      </c>
      <c r="BS40" s="2"/>
    </row>
    <row r="41" spans="1:71" ht="15" hidden="1" customHeight="1" outlineLevel="1">
      <c r="A41" t="s">
        <v>2418</v>
      </c>
      <c r="B41" s="8" t="s">
        <v>1484</v>
      </c>
      <c r="C41" s="1">
        <f t="shared" si="11"/>
        <v>3264</v>
      </c>
      <c r="D41" s="5">
        <f>IF(N41&gt;0, RANK(N41,(N41:P41,Q41:AE41)),0)</f>
        <v>1</v>
      </c>
      <c r="E41" s="5">
        <f>IF(O41&gt;0,RANK(O41,(N41:P41,Q41:AE41)),0)</f>
        <v>2</v>
      </c>
      <c r="F41" s="5">
        <f t="shared" si="12"/>
        <v>0</v>
      </c>
      <c r="G41" s="1">
        <f t="shared" si="13"/>
        <v>384</v>
      </c>
      <c r="H41" s="2">
        <f t="shared" si="14"/>
        <v>0.11764705882352941</v>
      </c>
      <c r="I41" s="6"/>
      <c r="J41" s="2">
        <f t="shared" si="15"/>
        <v>0.54810049019607843</v>
      </c>
      <c r="K41" s="2">
        <f t="shared" si="16"/>
        <v>0.43045343137254904</v>
      </c>
      <c r="L41" s="2">
        <f t="shared" si="17"/>
        <v>0</v>
      </c>
      <c r="M41" s="2">
        <f t="shared" si="18"/>
        <v>2.1446078431372528E-2</v>
      </c>
      <c r="N41" s="63">
        <v>1789</v>
      </c>
      <c r="O41" s="63">
        <v>1405</v>
      </c>
      <c r="P41" s="63">
        <v>0</v>
      </c>
      <c r="Q41" s="63">
        <v>55</v>
      </c>
      <c r="R41" s="63">
        <v>15</v>
      </c>
      <c r="S41" s="63">
        <v>0</v>
      </c>
      <c r="T41" s="63">
        <v>0</v>
      </c>
      <c r="U41" s="63">
        <v>0</v>
      </c>
      <c r="V41" s="63">
        <v>0</v>
      </c>
      <c r="W41" s="63">
        <v>0</v>
      </c>
      <c r="X41" s="63">
        <v>0</v>
      </c>
      <c r="Y41" s="63">
        <v>0</v>
      </c>
      <c r="Z41" s="63">
        <v>0</v>
      </c>
      <c r="AA41" s="63">
        <v>0</v>
      </c>
      <c r="AB41" s="63">
        <v>0</v>
      </c>
      <c r="AC41" s="63">
        <v>0</v>
      </c>
      <c r="AD41" s="63">
        <v>0</v>
      </c>
      <c r="AE41" s="63">
        <v>0</v>
      </c>
      <c r="AF41" s="63">
        <v>0</v>
      </c>
      <c r="AG41" s="63">
        <v>0</v>
      </c>
      <c r="AH41" s="63">
        <v>0</v>
      </c>
      <c r="AI41" s="63">
        <v>0</v>
      </c>
      <c r="AJ41" s="63">
        <v>0</v>
      </c>
      <c r="AK41" s="63">
        <v>0</v>
      </c>
      <c r="AL41" s="63">
        <v>0</v>
      </c>
      <c r="AM41" s="63">
        <v>0</v>
      </c>
      <c r="AN41" s="63">
        <v>0</v>
      </c>
      <c r="AO41" s="63">
        <v>0</v>
      </c>
      <c r="AP41" s="63">
        <v>0</v>
      </c>
      <c r="AQ41" s="63">
        <v>0</v>
      </c>
      <c r="AR41" s="63">
        <v>0</v>
      </c>
      <c r="AS41" s="63">
        <v>0</v>
      </c>
      <c r="AT41" s="63">
        <v>0</v>
      </c>
      <c r="AU41" s="63">
        <v>0</v>
      </c>
      <c r="AV41" s="63">
        <v>0</v>
      </c>
      <c r="AW41" s="63">
        <v>0</v>
      </c>
      <c r="AX41" s="63">
        <v>0</v>
      </c>
      <c r="AY41" s="63"/>
      <c r="BA41" t="str">
        <f t="shared" si="19"/>
        <v>East Granby</v>
      </c>
      <c r="BB41" t="s">
        <v>1736</v>
      </c>
      <c r="BC41" s="8">
        <v>1</v>
      </c>
      <c r="BE41" s="112">
        <v>9</v>
      </c>
      <c r="BF41" s="114">
        <v>3</v>
      </c>
      <c r="BG41" s="114">
        <v>35</v>
      </c>
      <c r="BH41" s="118">
        <v>22070</v>
      </c>
      <c r="BI41" s="118">
        <f t="shared" si="20"/>
        <v>9003</v>
      </c>
      <c r="BJ41" t="s">
        <v>1471</v>
      </c>
      <c r="BK41" s="122">
        <f t="shared" si="21"/>
        <v>922070</v>
      </c>
      <c r="BP41">
        <v>17.559999999999999</v>
      </c>
      <c r="BQ41">
        <v>0.08</v>
      </c>
      <c r="BR41">
        <v>17.48</v>
      </c>
      <c r="BS41" s="2"/>
    </row>
    <row r="42" spans="1:71" ht="15" hidden="1" customHeight="1" outlineLevel="1">
      <c r="A42" t="s">
        <v>1567</v>
      </c>
      <c r="B42" s="8" t="s">
        <v>1484</v>
      </c>
      <c r="C42" s="1">
        <f t="shared" si="11"/>
        <v>5825</v>
      </c>
      <c r="D42" s="5">
        <f>IF(N42&gt;0, RANK(N42,(N42:P42,Q42:AE42)),0)</f>
        <v>1</v>
      </c>
      <c r="E42" s="5">
        <f>IF(O42&gt;0,RANK(O42,(N42:P42,Q42:AE42)),0)</f>
        <v>2</v>
      </c>
      <c r="F42" s="5">
        <f t="shared" si="12"/>
        <v>0</v>
      </c>
      <c r="G42" s="1">
        <f t="shared" si="13"/>
        <v>249</v>
      </c>
      <c r="H42" s="2">
        <f t="shared" si="14"/>
        <v>4.2746781115879831E-2</v>
      </c>
      <c r="I42" s="6"/>
      <c r="J42" s="2">
        <f t="shared" si="15"/>
        <v>0.51158798283261797</v>
      </c>
      <c r="K42" s="2">
        <f t="shared" si="16"/>
        <v>0.46884120171673821</v>
      </c>
      <c r="L42" s="2">
        <f t="shared" si="17"/>
        <v>0</v>
      </c>
      <c r="M42" s="2">
        <f t="shared" si="18"/>
        <v>1.9570815450643819E-2</v>
      </c>
      <c r="N42" s="63">
        <v>2980</v>
      </c>
      <c r="O42" s="63">
        <v>2731</v>
      </c>
      <c r="P42" s="63">
        <v>0</v>
      </c>
      <c r="Q42" s="63">
        <v>88</v>
      </c>
      <c r="R42" s="63">
        <v>25</v>
      </c>
      <c r="S42" s="63">
        <v>0</v>
      </c>
      <c r="T42" s="63">
        <v>0</v>
      </c>
      <c r="U42" s="63">
        <v>1</v>
      </c>
      <c r="V42" s="63">
        <v>0</v>
      </c>
      <c r="W42" s="63">
        <v>0</v>
      </c>
      <c r="X42" s="63">
        <v>0</v>
      </c>
      <c r="Y42" s="63">
        <v>0</v>
      </c>
      <c r="Z42" s="63">
        <v>0</v>
      </c>
      <c r="AA42" s="63">
        <v>0</v>
      </c>
      <c r="AB42" s="63">
        <v>0</v>
      </c>
      <c r="AC42" s="63">
        <v>0</v>
      </c>
      <c r="AD42" s="63">
        <v>0</v>
      </c>
      <c r="AE42" s="63">
        <v>0</v>
      </c>
      <c r="AF42" s="63">
        <v>0</v>
      </c>
      <c r="AG42" s="63">
        <v>0</v>
      </c>
      <c r="AH42" s="63">
        <v>0</v>
      </c>
      <c r="AI42" s="63">
        <v>0</v>
      </c>
      <c r="AJ42" s="63">
        <v>0</v>
      </c>
      <c r="AK42" s="63">
        <v>0</v>
      </c>
      <c r="AL42" s="63">
        <v>0</v>
      </c>
      <c r="AM42" s="63">
        <v>0</v>
      </c>
      <c r="AN42" s="63">
        <v>0</v>
      </c>
      <c r="AO42" s="63">
        <v>0</v>
      </c>
      <c r="AP42" s="63">
        <v>0</v>
      </c>
      <c r="AQ42" s="63">
        <v>0</v>
      </c>
      <c r="AR42" s="63">
        <v>0</v>
      </c>
      <c r="AS42" s="63">
        <v>0</v>
      </c>
      <c r="AT42" s="63">
        <v>0</v>
      </c>
      <c r="AU42" s="63">
        <v>0</v>
      </c>
      <c r="AV42" s="63">
        <v>0</v>
      </c>
      <c r="AW42" s="63">
        <v>0</v>
      </c>
      <c r="AX42" s="63">
        <v>0</v>
      </c>
      <c r="AY42" s="63"/>
      <c r="BA42" t="str">
        <f t="shared" si="19"/>
        <v>East Haddam</v>
      </c>
      <c r="BB42" t="s">
        <v>503</v>
      </c>
      <c r="BC42" s="8">
        <v>2</v>
      </c>
      <c r="BE42" s="112">
        <v>9</v>
      </c>
      <c r="BF42" s="114">
        <v>7</v>
      </c>
      <c r="BG42" s="114">
        <v>30</v>
      </c>
      <c r="BH42" s="118">
        <v>22280</v>
      </c>
      <c r="BI42" s="118">
        <f t="shared" si="20"/>
        <v>9007</v>
      </c>
      <c r="BJ42" t="s">
        <v>1471</v>
      </c>
      <c r="BK42" s="122">
        <f t="shared" si="21"/>
        <v>922280</v>
      </c>
      <c r="BP42">
        <v>56.57</v>
      </c>
      <c r="BQ42">
        <v>2.2400000000000002</v>
      </c>
      <c r="BR42">
        <v>54.33</v>
      </c>
      <c r="BS42" s="2"/>
    </row>
    <row r="43" spans="1:71" ht="15" hidden="1" customHeight="1" outlineLevel="1">
      <c r="A43" t="s">
        <v>2398</v>
      </c>
      <c r="B43" s="8" t="s">
        <v>1484</v>
      </c>
      <c r="C43" s="1">
        <f t="shared" si="11"/>
        <v>7988</v>
      </c>
      <c r="D43" s="5">
        <f>IF(N43&gt;0, RANK(N43,(N43:P43,Q43:AE43)),0)</f>
        <v>1</v>
      </c>
      <c r="E43" s="5">
        <f>IF(O43&gt;0,RANK(O43,(N43:P43,Q43:AE43)),0)</f>
        <v>2</v>
      </c>
      <c r="F43" s="5">
        <f t="shared" si="12"/>
        <v>0</v>
      </c>
      <c r="G43" s="1">
        <f t="shared" si="13"/>
        <v>305</v>
      </c>
      <c r="H43" s="2">
        <f t="shared" si="14"/>
        <v>3.8182273410115174E-2</v>
      </c>
      <c r="I43" s="6"/>
      <c r="J43" s="2">
        <f t="shared" si="15"/>
        <v>0.507135703555333</v>
      </c>
      <c r="K43" s="2">
        <f t="shared" si="16"/>
        <v>0.46895343014521784</v>
      </c>
      <c r="L43" s="2">
        <f t="shared" si="17"/>
        <v>0</v>
      </c>
      <c r="M43" s="2">
        <f t="shared" si="18"/>
        <v>2.3910866299449163E-2</v>
      </c>
      <c r="N43" s="63">
        <v>4051</v>
      </c>
      <c r="O43" s="63">
        <v>3746</v>
      </c>
      <c r="P43" s="63">
        <v>0</v>
      </c>
      <c r="Q43" s="63">
        <v>139</v>
      </c>
      <c r="R43" s="63">
        <v>48</v>
      </c>
      <c r="S43" s="63">
        <v>0</v>
      </c>
      <c r="T43" s="63">
        <v>1</v>
      </c>
      <c r="U43" s="63">
        <v>0</v>
      </c>
      <c r="V43" s="63">
        <v>0</v>
      </c>
      <c r="W43" s="63">
        <v>0</v>
      </c>
      <c r="X43" s="63">
        <v>0</v>
      </c>
      <c r="Y43" s="63">
        <v>0</v>
      </c>
      <c r="Z43" s="63">
        <v>3</v>
      </c>
      <c r="AA43" s="63">
        <v>0</v>
      </c>
      <c r="AB43" s="63">
        <v>0</v>
      </c>
      <c r="AC43" s="63">
        <v>0</v>
      </c>
      <c r="AD43" s="63">
        <v>0</v>
      </c>
      <c r="AE43" s="63">
        <v>0</v>
      </c>
      <c r="AF43" s="63">
        <v>0</v>
      </c>
      <c r="AG43" s="63">
        <v>0</v>
      </c>
      <c r="AH43" s="63">
        <v>0</v>
      </c>
      <c r="AI43" s="63">
        <v>0</v>
      </c>
      <c r="AJ43" s="63">
        <v>0</v>
      </c>
      <c r="AK43" s="63">
        <v>0</v>
      </c>
      <c r="AL43" s="63">
        <v>0</v>
      </c>
      <c r="AM43" s="63">
        <v>0</v>
      </c>
      <c r="AN43" s="63">
        <v>0</v>
      </c>
      <c r="AO43" s="63">
        <v>0</v>
      </c>
      <c r="AP43" s="63">
        <v>0</v>
      </c>
      <c r="AQ43" s="63">
        <v>0</v>
      </c>
      <c r="AR43" s="63">
        <v>0</v>
      </c>
      <c r="AS43" s="63">
        <v>0</v>
      </c>
      <c r="AT43" s="63">
        <v>0</v>
      </c>
      <c r="AU43" s="63">
        <v>0</v>
      </c>
      <c r="AV43" s="63">
        <v>0</v>
      </c>
      <c r="AW43" s="63">
        <v>0</v>
      </c>
      <c r="AX43" s="63">
        <v>0</v>
      </c>
      <c r="AY43" s="63"/>
      <c r="BA43" t="str">
        <f t="shared" si="19"/>
        <v>East Hampton</v>
      </c>
      <c r="BB43" t="s">
        <v>503</v>
      </c>
      <c r="BC43" s="8">
        <v>2</v>
      </c>
      <c r="BE43" s="112">
        <v>9</v>
      </c>
      <c r="BF43" s="114">
        <v>7</v>
      </c>
      <c r="BG43" s="114">
        <v>35</v>
      </c>
      <c r="BH43" s="118">
        <v>22490</v>
      </c>
      <c r="BI43" s="118">
        <f t="shared" si="20"/>
        <v>9007</v>
      </c>
      <c r="BJ43" t="s">
        <v>1471</v>
      </c>
      <c r="BK43" s="122">
        <f t="shared" si="21"/>
        <v>922490</v>
      </c>
      <c r="BP43">
        <v>36.840000000000003</v>
      </c>
      <c r="BQ43">
        <v>1.24</v>
      </c>
      <c r="BR43">
        <v>35.590000000000003</v>
      </c>
      <c r="BS43" s="2"/>
    </row>
    <row r="44" spans="1:71" ht="15" hidden="1" customHeight="1" outlineLevel="1">
      <c r="A44" t="s">
        <v>1962</v>
      </c>
      <c r="B44" s="8" t="s">
        <v>1484</v>
      </c>
      <c r="C44" s="1">
        <f t="shared" si="11"/>
        <v>20605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2"/>
        <v>0</v>
      </c>
      <c r="G44" s="1">
        <f t="shared" si="13"/>
        <v>9263</v>
      </c>
      <c r="H44" s="2">
        <f t="shared" si="14"/>
        <v>0.44955107983499148</v>
      </c>
      <c r="I44" s="6"/>
      <c r="J44" s="2">
        <f t="shared" si="15"/>
        <v>0.71764134918709055</v>
      </c>
      <c r="K44" s="2">
        <f t="shared" si="16"/>
        <v>0.26809026935209901</v>
      </c>
      <c r="L44" s="2">
        <f t="shared" si="17"/>
        <v>0</v>
      </c>
      <c r="M44" s="2">
        <f t="shared" si="18"/>
        <v>1.4268381460810442E-2</v>
      </c>
      <c r="N44" s="63">
        <v>14787</v>
      </c>
      <c r="O44" s="63">
        <v>5524</v>
      </c>
      <c r="P44" s="63">
        <v>0</v>
      </c>
      <c r="Q44" s="63">
        <v>227</v>
      </c>
      <c r="R44" s="63">
        <v>67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3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3">
        <v>0</v>
      </c>
      <c r="AY44" s="63"/>
      <c r="BA44" t="str">
        <f t="shared" si="19"/>
        <v>East Hartford</v>
      </c>
      <c r="BB44" t="s">
        <v>1736</v>
      </c>
      <c r="BC44" s="8">
        <v>1</v>
      </c>
      <c r="BE44" s="112">
        <v>9</v>
      </c>
      <c r="BF44" s="114">
        <v>3</v>
      </c>
      <c r="BG44" s="114">
        <v>40</v>
      </c>
      <c r="BH44" s="118">
        <v>22630</v>
      </c>
      <c r="BI44" s="118">
        <f t="shared" si="20"/>
        <v>9003</v>
      </c>
      <c r="BJ44" t="s">
        <v>1471</v>
      </c>
      <c r="BK44" s="122">
        <f t="shared" si="21"/>
        <v>922630</v>
      </c>
      <c r="BP44">
        <v>18.78</v>
      </c>
      <c r="BQ44">
        <v>0.76</v>
      </c>
      <c r="BR44">
        <v>18.02</v>
      </c>
      <c r="BS44" s="2"/>
    </row>
    <row r="45" spans="1:71" ht="15" hidden="1" customHeight="1" outlineLevel="1">
      <c r="A45" t="s">
        <v>1313</v>
      </c>
      <c r="B45" s="8" t="s">
        <v>1484</v>
      </c>
      <c r="C45" s="1">
        <f t="shared" si="11"/>
        <v>14501</v>
      </c>
      <c r="D45" s="5">
        <f>IF(N45&gt;0, RANK(N45,(N45:P45,Q45:AE45)),0)</f>
        <v>2</v>
      </c>
      <c r="E45" s="5">
        <f>IF(O45&gt;0,RANK(O45,(N45:P45,Q45:AE45)),0)</f>
        <v>1</v>
      </c>
      <c r="F45" s="5">
        <f t="shared" si="12"/>
        <v>0</v>
      </c>
      <c r="G45" s="1">
        <f t="shared" si="13"/>
        <v>815</v>
      </c>
      <c r="H45" s="2">
        <f t="shared" si="14"/>
        <v>5.6203020481346115E-2</v>
      </c>
      <c r="I45" s="6"/>
      <c r="J45" s="2">
        <f t="shared" si="15"/>
        <v>0.46596786428522169</v>
      </c>
      <c r="K45" s="2">
        <f t="shared" si="16"/>
        <v>0.52217088476656781</v>
      </c>
      <c r="L45" s="2">
        <f t="shared" si="17"/>
        <v>0</v>
      </c>
      <c r="M45" s="2">
        <f t="shared" si="18"/>
        <v>1.1861250948210555E-2</v>
      </c>
      <c r="N45" s="63">
        <v>6757</v>
      </c>
      <c r="O45" s="63">
        <v>7572</v>
      </c>
      <c r="P45" s="63">
        <v>0</v>
      </c>
      <c r="Q45" s="63">
        <v>111</v>
      </c>
      <c r="R45" s="63">
        <v>58</v>
      </c>
      <c r="S45" s="63">
        <v>0</v>
      </c>
      <c r="T45" s="63">
        <v>0</v>
      </c>
      <c r="U45" s="63">
        <v>1</v>
      </c>
      <c r="V45" s="63">
        <v>0</v>
      </c>
      <c r="W45" s="63">
        <v>0</v>
      </c>
      <c r="X45" s="63">
        <v>0</v>
      </c>
      <c r="Y45" s="63">
        <v>0</v>
      </c>
      <c r="Z45" s="63">
        <v>2</v>
      </c>
      <c r="AA45" s="63">
        <v>0</v>
      </c>
      <c r="AB45" s="63">
        <v>0</v>
      </c>
      <c r="AC45" s="63">
        <v>0</v>
      </c>
      <c r="AD45" s="63">
        <v>0</v>
      </c>
      <c r="AE45" s="63">
        <v>0</v>
      </c>
      <c r="AF45" s="63">
        <v>0</v>
      </c>
      <c r="AG45" s="63">
        <v>0</v>
      </c>
      <c r="AH45" s="63">
        <v>0</v>
      </c>
      <c r="AI45" s="63">
        <v>0</v>
      </c>
      <c r="AJ45" s="63">
        <v>0</v>
      </c>
      <c r="AK45" s="63">
        <v>0</v>
      </c>
      <c r="AL45" s="63">
        <v>0</v>
      </c>
      <c r="AM45" s="63">
        <v>0</v>
      </c>
      <c r="AN45" s="63">
        <v>0</v>
      </c>
      <c r="AO45" s="63">
        <v>0</v>
      </c>
      <c r="AP45" s="63">
        <v>0</v>
      </c>
      <c r="AQ45" s="63">
        <v>0</v>
      </c>
      <c r="AR45" s="63">
        <v>0</v>
      </c>
      <c r="AS45" s="63">
        <v>0</v>
      </c>
      <c r="AT45" s="63">
        <v>0</v>
      </c>
      <c r="AU45" s="63">
        <v>0</v>
      </c>
      <c r="AV45" s="63">
        <v>0</v>
      </c>
      <c r="AW45" s="63">
        <v>0</v>
      </c>
      <c r="AX45" s="63">
        <v>0</v>
      </c>
      <c r="AY45" s="63"/>
      <c r="BA45" t="str">
        <f t="shared" si="19"/>
        <v>East Haven</v>
      </c>
      <c r="BB45" t="s">
        <v>2796</v>
      </c>
      <c r="BC45" s="8">
        <v>3</v>
      </c>
      <c r="BE45" s="112">
        <v>9</v>
      </c>
      <c r="BF45" s="114">
        <v>9</v>
      </c>
      <c r="BG45" s="114">
        <v>35</v>
      </c>
      <c r="BH45" s="118">
        <v>22910</v>
      </c>
      <c r="BI45" s="118">
        <f t="shared" si="20"/>
        <v>9009</v>
      </c>
      <c r="BJ45" t="s">
        <v>1471</v>
      </c>
      <c r="BK45" s="122">
        <f t="shared" si="21"/>
        <v>922910</v>
      </c>
      <c r="BP45">
        <v>13.42</v>
      </c>
      <c r="BQ45">
        <v>1.1499999999999999</v>
      </c>
      <c r="BR45">
        <v>12.26</v>
      </c>
      <c r="BS45" s="2"/>
    </row>
    <row r="46" spans="1:71" ht="15" hidden="1" customHeight="1" outlineLevel="1">
      <c r="A46" t="s">
        <v>2447</v>
      </c>
      <c r="B46" s="8" t="s">
        <v>1484</v>
      </c>
      <c r="C46" s="1">
        <f t="shared" si="11"/>
        <v>11756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2"/>
        <v>0</v>
      </c>
      <c r="G46" s="1">
        <f t="shared" si="13"/>
        <v>3005</v>
      </c>
      <c r="H46" s="2">
        <f t="shared" si="14"/>
        <v>0.25561415447431102</v>
      </c>
      <c r="I46" s="6"/>
      <c r="J46" s="2">
        <f t="shared" si="15"/>
        <v>0.62010888057162306</v>
      </c>
      <c r="K46" s="2">
        <f t="shared" si="16"/>
        <v>0.36449472609731204</v>
      </c>
      <c r="L46" s="2">
        <f t="shared" si="17"/>
        <v>0</v>
      </c>
      <c r="M46" s="2">
        <f t="shared" si="18"/>
        <v>1.5396393331064906E-2</v>
      </c>
      <c r="N46" s="63">
        <v>7290</v>
      </c>
      <c r="O46" s="63">
        <v>4285</v>
      </c>
      <c r="P46" s="63">
        <v>0</v>
      </c>
      <c r="Q46" s="63">
        <v>145</v>
      </c>
      <c r="R46" s="63">
        <v>36</v>
      </c>
      <c r="S46" s="63">
        <v>0</v>
      </c>
      <c r="T46" s="63">
        <v>0</v>
      </c>
      <c r="U46" s="63">
        <v>0</v>
      </c>
      <c r="V46" s="63">
        <v>0</v>
      </c>
      <c r="W46" s="63">
        <v>0</v>
      </c>
      <c r="X46" s="63">
        <v>0</v>
      </c>
      <c r="Y46" s="63">
        <v>0</v>
      </c>
      <c r="Z46" s="63">
        <v>0</v>
      </c>
      <c r="AA46" s="63">
        <v>0</v>
      </c>
      <c r="AB46" s="63">
        <v>0</v>
      </c>
      <c r="AC46" s="63">
        <v>0</v>
      </c>
      <c r="AD46" s="63">
        <v>0</v>
      </c>
      <c r="AE46" s="63">
        <v>0</v>
      </c>
      <c r="AF46" s="63">
        <v>0</v>
      </c>
      <c r="AG46" s="63">
        <v>0</v>
      </c>
      <c r="AH46" s="63">
        <v>0</v>
      </c>
      <c r="AI46" s="63">
        <v>0</v>
      </c>
      <c r="AJ46" s="63">
        <v>0</v>
      </c>
      <c r="AK46" s="63">
        <v>0</v>
      </c>
      <c r="AL46" s="63">
        <v>0</v>
      </c>
      <c r="AM46" s="63">
        <v>0</v>
      </c>
      <c r="AN46" s="63">
        <v>0</v>
      </c>
      <c r="AO46" s="63">
        <v>0</v>
      </c>
      <c r="AP46" s="63">
        <v>0</v>
      </c>
      <c r="AQ46" s="63">
        <v>0</v>
      </c>
      <c r="AR46" s="63">
        <v>0</v>
      </c>
      <c r="AS46" s="63">
        <v>0</v>
      </c>
      <c r="AT46" s="63">
        <v>0</v>
      </c>
      <c r="AU46" s="63">
        <v>0</v>
      </c>
      <c r="AV46" s="63">
        <v>0</v>
      </c>
      <c r="AW46" s="63">
        <v>0</v>
      </c>
      <c r="AX46" s="63">
        <v>0</v>
      </c>
      <c r="AY46" s="63"/>
      <c r="BA46" t="str">
        <f t="shared" si="19"/>
        <v>East Lyme</v>
      </c>
      <c r="BB46" t="s">
        <v>130</v>
      </c>
      <c r="BC46" s="8">
        <v>2</v>
      </c>
      <c r="BE46" s="112">
        <v>9</v>
      </c>
      <c r="BF46" s="114">
        <v>11</v>
      </c>
      <c r="BG46" s="114">
        <v>15</v>
      </c>
      <c r="BH46" s="118">
        <v>23400</v>
      </c>
      <c r="BI46" s="118">
        <f t="shared" si="20"/>
        <v>9011</v>
      </c>
      <c r="BJ46" t="s">
        <v>1471</v>
      </c>
      <c r="BK46" s="122">
        <f t="shared" si="21"/>
        <v>923400</v>
      </c>
      <c r="BP46">
        <v>41.97</v>
      </c>
      <c r="BQ46">
        <v>7.93</v>
      </c>
      <c r="BR46">
        <v>34.03</v>
      </c>
      <c r="BS46" s="2"/>
    </row>
    <row r="47" spans="1:71" ht="15" hidden="1" customHeight="1" outlineLevel="1">
      <c r="A47" t="s">
        <v>2078</v>
      </c>
      <c r="B47" s="8" t="s">
        <v>1484</v>
      </c>
      <c r="C47" s="1">
        <f t="shared" si="11"/>
        <v>5652</v>
      </c>
      <c r="D47" s="5">
        <f>IF(N47&gt;0, RANK(N47,(N47:P47,Q47:AE47)),0)</f>
        <v>1</v>
      </c>
      <c r="E47" s="5">
        <f>IF(O47&gt;0,RANK(O47,(N47:P47,Q47:AE47)),0)</f>
        <v>2</v>
      </c>
      <c r="F47" s="5">
        <f t="shared" si="12"/>
        <v>0</v>
      </c>
      <c r="G47" s="1">
        <f t="shared" si="13"/>
        <v>467</v>
      </c>
      <c r="H47" s="2">
        <f t="shared" si="14"/>
        <v>8.2625619249823076E-2</v>
      </c>
      <c r="I47" s="6"/>
      <c r="J47" s="2">
        <f t="shared" si="15"/>
        <v>0.53220099079971694</v>
      </c>
      <c r="K47" s="2">
        <f t="shared" si="16"/>
        <v>0.44957537154989385</v>
      </c>
      <c r="L47" s="2">
        <f t="shared" si="17"/>
        <v>0</v>
      </c>
      <c r="M47" s="2">
        <f t="shared" si="18"/>
        <v>1.8223637650389202E-2</v>
      </c>
      <c r="N47" s="63">
        <v>3008</v>
      </c>
      <c r="O47" s="63">
        <v>2541</v>
      </c>
      <c r="P47" s="63">
        <v>0</v>
      </c>
      <c r="Q47" s="63">
        <v>82</v>
      </c>
      <c r="R47" s="63">
        <v>20</v>
      </c>
      <c r="S47" s="63">
        <v>0</v>
      </c>
      <c r="T47" s="63">
        <v>0</v>
      </c>
      <c r="U47" s="63">
        <v>0</v>
      </c>
      <c r="V47" s="63">
        <v>0</v>
      </c>
      <c r="W47" s="63">
        <v>0</v>
      </c>
      <c r="X47" s="63">
        <v>0</v>
      </c>
      <c r="Y47" s="63">
        <v>0</v>
      </c>
      <c r="Z47" s="63">
        <v>1</v>
      </c>
      <c r="AA47" s="63">
        <v>0</v>
      </c>
      <c r="AB47" s="63">
        <v>0</v>
      </c>
      <c r="AC47" s="63">
        <v>0</v>
      </c>
      <c r="AD47" s="63">
        <v>0</v>
      </c>
      <c r="AE47" s="63">
        <v>0</v>
      </c>
      <c r="AF47" s="63">
        <v>0</v>
      </c>
      <c r="AG47" s="63">
        <v>0</v>
      </c>
      <c r="AH47" s="63">
        <v>0</v>
      </c>
      <c r="AI47" s="63">
        <v>0</v>
      </c>
      <c r="AJ47" s="63">
        <v>0</v>
      </c>
      <c r="AK47" s="63">
        <v>0</v>
      </c>
      <c r="AL47" s="63">
        <v>0</v>
      </c>
      <c r="AM47" s="63">
        <v>0</v>
      </c>
      <c r="AN47" s="63">
        <v>0</v>
      </c>
      <c r="AO47" s="63">
        <v>0</v>
      </c>
      <c r="AP47" s="63">
        <v>0</v>
      </c>
      <c r="AQ47" s="63">
        <v>0</v>
      </c>
      <c r="AR47" s="63">
        <v>0</v>
      </c>
      <c r="AS47" s="63">
        <v>0</v>
      </c>
      <c r="AT47" s="63">
        <v>0</v>
      </c>
      <c r="AU47" s="63">
        <v>0</v>
      </c>
      <c r="AV47" s="63">
        <v>0</v>
      </c>
      <c r="AW47" s="63">
        <v>0</v>
      </c>
      <c r="AX47" s="63">
        <v>0</v>
      </c>
      <c r="AY47" s="63"/>
      <c r="BA47" t="str">
        <f t="shared" si="19"/>
        <v>East Windsor</v>
      </c>
      <c r="BB47" t="s">
        <v>1736</v>
      </c>
      <c r="BC47" s="8">
        <v>1</v>
      </c>
      <c r="BE47" s="112">
        <v>9</v>
      </c>
      <c r="BF47" s="114">
        <v>3</v>
      </c>
      <c r="BG47" s="114">
        <v>45</v>
      </c>
      <c r="BH47" s="118">
        <v>24800</v>
      </c>
      <c r="BI47" s="118">
        <f t="shared" si="20"/>
        <v>9003</v>
      </c>
      <c r="BJ47" t="s">
        <v>1471</v>
      </c>
      <c r="BK47" s="122">
        <f t="shared" si="21"/>
        <v>924800</v>
      </c>
      <c r="BP47">
        <v>26.82</v>
      </c>
      <c r="BQ47">
        <v>0.53</v>
      </c>
      <c r="BR47">
        <v>26.29</v>
      </c>
      <c r="BS47" s="2"/>
    </row>
    <row r="48" spans="1:71" ht="15" hidden="1" customHeight="1" outlineLevel="1">
      <c r="A48" t="s">
        <v>1566</v>
      </c>
      <c r="B48" s="8" t="s">
        <v>1484</v>
      </c>
      <c r="C48" s="1">
        <f t="shared" si="11"/>
        <v>1067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2"/>
        <v>0</v>
      </c>
      <c r="G48" s="1">
        <f t="shared" si="13"/>
        <v>108</v>
      </c>
      <c r="H48" s="2">
        <f t="shared" si="14"/>
        <v>0.10121836925960637</v>
      </c>
      <c r="I48" s="6"/>
      <c r="J48" s="2">
        <f t="shared" si="15"/>
        <v>0.43486410496719774</v>
      </c>
      <c r="K48" s="2">
        <f t="shared" si="16"/>
        <v>0.53608247422680411</v>
      </c>
      <c r="L48" s="2">
        <f t="shared" si="17"/>
        <v>0</v>
      </c>
      <c r="M48" s="2">
        <f t="shared" si="18"/>
        <v>2.9053420805998154E-2</v>
      </c>
      <c r="N48" s="63">
        <v>464</v>
      </c>
      <c r="O48" s="63">
        <v>572</v>
      </c>
      <c r="P48" s="63">
        <v>0</v>
      </c>
      <c r="Q48" s="63">
        <v>23</v>
      </c>
      <c r="R48" s="63">
        <v>8</v>
      </c>
      <c r="S48" s="63">
        <v>0</v>
      </c>
      <c r="T48" s="63">
        <v>0</v>
      </c>
      <c r="U48" s="63">
        <v>0</v>
      </c>
      <c r="V48" s="63">
        <v>0</v>
      </c>
      <c r="W48" s="63">
        <v>0</v>
      </c>
      <c r="X48" s="63">
        <v>0</v>
      </c>
      <c r="Y48" s="63">
        <v>0</v>
      </c>
      <c r="Z48" s="63">
        <v>0</v>
      </c>
      <c r="AA48" s="63">
        <v>0</v>
      </c>
      <c r="AB48" s="63">
        <v>0</v>
      </c>
      <c r="AC48" s="63">
        <v>0</v>
      </c>
      <c r="AD48" s="63">
        <v>0</v>
      </c>
      <c r="AE48" s="63">
        <v>0</v>
      </c>
      <c r="AF48" s="63">
        <v>0</v>
      </c>
      <c r="AG48" s="63">
        <v>0</v>
      </c>
      <c r="AH48" s="63">
        <v>0</v>
      </c>
      <c r="AI48" s="63">
        <v>0</v>
      </c>
      <c r="AJ48" s="63">
        <v>0</v>
      </c>
      <c r="AK48" s="63">
        <v>0</v>
      </c>
      <c r="AL48" s="63">
        <v>0</v>
      </c>
      <c r="AM48" s="63">
        <v>0</v>
      </c>
      <c r="AN48" s="63">
        <v>0</v>
      </c>
      <c r="AO48" s="63">
        <v>0</v>
      </c>
      <c r="AP48" s="63">
        <v>0</v>
      </c>
      <c r="AQ48" s="63">
        <v>0</v>
      </c>
      <c r="AR48" s="63">
        <v>0</v>
      </c>
      <c r="AS48" s="63">
        <v>0</v>
      </c>
      <c r="AT48" s="63">
        <v>0</v>
      </c>
      <c r="AU48" s="63">
        <v>0</v>
      </c>
      <c r="AV48" s="63">
        <v>0</v>
      </c>
      <c r="AW48" s="63">
        <v>0</v>
      </c>
      <c r="AX48" s="63">
        <v>0</v>
      </c>
      <c r="AY48" s="63"/>
      <c r="BA48" t="str">
        <f t="shared" si="19"/>
        <v>Eastford</v>
      </c>
      <c r="BB48" t="s">
        <v>2128</v>
      </c>
      <c r="BC48" s="8">
        <v>2</v>
      </c>
      <c r="BE48" s="112">
        <v>9</v>
      </c>
      <c r="BF48" s="114">
        <v>15</v>
      </c>
      <c r="BG48" s="114">
        <v>25</v>
      </c>
      <c r="BH48" s="118">
        <v>21860</v>
      </c>
      <c r="BI48" s="118">
        <f t="shared" si="20"/>
        <v>9015</v>
      </c>
      <c r="BJ48" t="s">
        <v>1471</v>
      </c>
      <c r="BK48" s="122">
        <f t="shared" si="21"/>
        <v>921860</v>
      </c>
      <c r="BP48">
        <v>29.23</v>
      </c>
      <c r="BQ48">
        <v>0.35</v>
      </c>
      <c r="BR48">
        <v>28.89</v>
      </c>
      <c r="BS48" s="2"/>
    </row>
    <row r="49" spans="1:71" ht="15" hidden="1" customHeight="1" outlineLevel="1">
      <c r="A49" t="s">
        <v>2522</v>
      </c>
      <c r="B49" s="8" t="s">
        <v>1484</v>
      </c>
      <c r="C49" s="1">
        <f t="shared" si="11"/>
        <v>5022</v>
      </c>
      <c r="D49" s="5">
        <f>IF(N49&gt;0, RANK(N49,(N49:P49,Q49:AE49)),0)</f>
        <v>1</v>
      </c>
      <c r="E49" s="5">
        <f>IF(O49&gt;0,RANK(O49,(N49:P49,Q49:AE49)),0)</f>
        <v>2</v>
      </c>
      <c r="F49" s="5">
        <f t="shared" si="12"/>
        <v>0</v>
      </c>
      <c r="G49" s="1">
        <f t="shared" si="13"/>
        <v>599</v>
      </c>
      <c r="H49" s="2">
        <f t="shared" si="14"/>
        <v>0.11927518916766229</v>
      </c>
      <c r="I49" s="6"/>
      <c r="J49" s="2">
        <f t="shared" si="15"/>
        <v>0.55296694544006375</v>
      </c>
      <c r="K49" s="2">
        <f t="shared" si="16"/>
        <v>0.43369175627240142</v>
      </c>
      <c r="L49" s="2">
        <f t="shared" si="17"/>
        <v>0</v>
      </c>
      <c r="M49" s="2">
        <f t="shared" si="18"/>
        <v>1.3341298287534831E-2</v>
      </c>
      <c r="N49" s="63">
        <v>2777</v>
      </c>
      <c r="O49" s="63">
        <v>2178</v>
      </c>
      <c r="P49" s="63">
        <v>0</v>
      </c>
      <c r="Q49" s="63">
        <v>46</v>
      </c>
      <c r="R49" s="63">
        <v>19</v>
      </c>
      <c r="S49" s="63">
        <v>0</v>
      </c>
      <c r="T49" s="63">
        <v>0</v>
      </c>
      <c r="U49" s="63">
        <v>2</v>
      </c>
      <c r="V49" s="63">
        <v>0</v>
      </c>
      <c r="W49" s="63">
        <v>0</v>
      </c>
      <c r="X49" s="63">
        <v>0</v>
      </c>
      <c r="Y49" s="63">
        <v>0</v>
      </c>
      <c r="Z49" s="63">
        <v>0</v>
      </c>
      <c r="AA49" s="63">
        <v>0</v>
      </c>
      <c r="AB49" s="63">
        <v>0</v>
      </c>
      <c r="AC49" s="63">
        <v>0</v>
      </c>
      <c r="AD49" s="63">
        <v>0</v>
      </c>
      <c r="AE49" s="63">
        <v>0</v>
      </c>
      <c r="AF49" s="63">
        <v>0</v>
      </c>
      <c r="AG49" s="63">
        <v>0</v>
      </c>
      <c r="AH49" s="63">
        <v>0</v>
      </c>
      <c r="AI49" s="63">
        <v>0</v>
      </c>
      <c r="AJ49" s="63">
        <v>0</v>
      </c>
      <c r="AK49" s="63">
        <v>0</v>
      </c>
      <c r="AL49" s="63">
        <v>0</v>
      </c>
      <c r="AM49" s="63">
        <v>0</v>
      </c>
      <c r="AN49" s="63">
        <v>0</v>
      </c>
      <c r="AO49" s="63">
        <v>0</v>
      </c>
      <c r="AP49" s="63">
        <v>0</v>
      </c>
      <c r="AQ49" s="63">
        <v>0</v>
      </c>
      <c r="AR49" s="63">
        <v>0</v>
      </c>
      <c r="AS49" s="63">
        <v>0</v>
      </c>
      <c r="AT49" s="63">
        <v>0</v>
      </c>
      <c r="AU49" s="63">
        <v>0</v>
      </c>
      <c r="AV49" s="63">
        <v>0</v>
      </c>
      <c r="AW49" s="63">
        <v>0</v>
      </c>
      <c r="AX49" s="63">
        <v>0</v>
      </c>
      <c r="AY49" s="63"/>
      <c r="BA49" t="str">
        <f t="shared" si="19"/>
        <v>Easton</v>
      </c>
      <c r="BB49" t="s">
        <v>280</v>
      </c>
      <c r="BC49" s="8">
        <v>4</v>
      </c>
      <c r="BE49" s="112">
        <v>9</v>
      </c>
      <c r="BF49" s="114">
        <v>1</v>
      </c>
      <c r="BG49" s="114">
        <v>30</v>
      </c>
      <c r="BH49" s="118">
        <v>23890</v>
      </c>
      <c r="BI49" s="118">
        <f t="shared" si="20"/>
        <v>9001</v>
      </c>
      <c r="BJ49" t="s">
        <v>1471</v>
      </c>
      <c r="BK49" s="122">
        <f t="shared" si="21"/>
        <v>923890</v>
      </c>
      <c r="BP49">
        <v>28.63</v>
      </c>
      <c r="BQ49">
        <v>1.21</v>
      </c>
      <c r="BR49">
        <v>27.42</v>
      </c>
      <c r="BS49" s="2"/>
    </row>
    <row r="50" spans="1:71" ht="15" hidden="1" customHeight="1" outlineLevel="1">
      <c r="A50" t="s">
        <v>2573</v>
      </c>
      <c r="B50" s="8" t="s">
        <v>1484</v>
      </c>
      <c r="C50" s="1">
        <f t="shared" si="11"/>
        <v>9491</v>
      </c>
      <c r="D50" s="5">
        <f>IF(N50&gt;0, RANK(N50,(N50:P50,Q50:AE50)),0)</f>
        <v>1</v>
      </c>
      <c r="E50" s="5">
        <f>IF(O50&gt;0,RANK(O50,(N50:P50,Q50:AE50)),0)</f>
        <v>2</v>
      </c>
      <c r="F50" s="5">
        <f t="shared" si="12"/>
        <v>0</v>
      </c>
      <c r="G50" s="1">
        <f t="shared" si="13"/>
        <v>272</v>
      </c>
      <c r="H50" s="2">
        <f t="shared" si="14"/>
        <v>2.8658729322516067E-2</v>
      </c>
      <c r="I50" s="6"/>
      <c r="J50" s="2">
        <f t="shared" si="15"/>
        <v>0.50437256348119275</v>
      </c>
      <c r="K50" s="2">
        <f t="shared" si="16"/>
        <v>0.47571383415867663</v>
      </c>
      <c r="L50" s="2">
        <f t="shared" si="17"/>
        <v>0</v>
      </c>
      <c r="M50" s="2">
        <f t="shared" si="18"/>
        <v>1.9913602360130622E-2</v>
      </c>
      <c r="N50" s="63">
        <v>4787</v>
      </c>
      <c r="O50" s="63">
        <v>4515</v>
      </c>
      <c r="P50" s="63">
        <v>0</v>
      </c>
      <c r="Q50" s="63">
        <v>142</v>
      </c>
      <c r="R50" s="63">
        <v>36</v>
      </c>
      <c r="S50" s="63">
        <v>0</v>
      </c>
      <c r="T50" s="63">
        <v>0</v>
      </c>
      <c r="U50" s="63">
        <v>5</v>
      </c>
      <c r="V50" s="63">
        <v>0</v>
      </c>
      <c r="W50" s="63">
        <v>0</v>
      </c>
      <c r="X50" s="63">
        <v>0</v>
      </c>
      <c r="Y50" s="63">
        <v>0</v>
      </c>
      <c r="Z50" s="63">
        <v>4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3">
        <v>0</v>
      </c>
      <c r="AH50" s="63">
        <v>0</v>
      </c>
      <c r="AI50" s="63">
        <v>0</v>
      </c>
      <c r="AJ50" s="63">
        <v>1</v>
      </c>
      <c r="AK50" s="63">
        <v>0</v>
      </c>
      <c r="AL50" s="63">
        <v>0</v>
      </c>
      <c r="AM50" s="63">
        <v>0</v>
      </c>
      <c r="AN50" s="63">
        <v>0</v>
      </c>
      <c r="AO50" s="63">
        <v>0</v>
      </c>
      <c r="AP50" s="63">
        <v>0</v>
      </c>
      <c r="AQ50" s="63">
        <v>0</v>
      </c>
      <c r="AR50" s="63">
        <v>0</v>
      </c>
      <c r="AS50" s="63">
        <v>0</v>
      </c>
      <c r="AT50" s="63">
        <v>0</v>
      </c>
      <c r="AU50" s="63">
        <v>1</v>
      </c>
      <c r="AV50" s="63">
        <v>0</v>
      </c>
      <c r="AW50" s="63">
        <v>0</v>
      </c>
      <c r="AX50" s="63">
        <v>0</v>
      </c>
      <c r="AY50" s="63"/>
      <c r="BA50" t="str">
        <f t="shared" si="19"/>
        <v>Ellington</v>
      </c>
      <c r="BB50" t="s">
        <v>67</v>
      </c>
      <c r="BC50" s="8">
        <v>2</v>
      </c>
      <c r="BE50" s="112">
        <v>9</v>
      </c>
      <c r="BF50" s="114">
        <v>13</v>
      </c>
      <c r="BG50" s="114">
        <v>25</v>
      </c>
      <c r="BH50" s="118">
        <v>25360</v>
      </c>
      <c r="BI50" s="118">
        <f t="shared" si="20"/>
        <v>9013</v>
      </c>
      <c r="BJ50" t="s">
        <v>1471</v>
      </c>
      <c r="BK50" s="122">
        <f t="shared" si="21"/>
        <v>925360</v>
      </c>
      <c r="BP50">
        <v>34.61</v>
      </c>
      <c r="BQ50">
        <v>0.55000000000000004</v>
      </c>
      <c r="BR50">
        <v>34.049999999999997</v>
      </c>
      <c r="BS50" s="2"/>
    </row>
    <row r="51" spans="1:71" ht="15" hidden="1" customHeight="1" outlineLevel="1">
      <c r="A51" t="s">
        <v>2399</v>
      </c>
      <c r="B51" s="8" t="s">
        <v>1484</v>
      </c>
      <c r="C51" s="1">
        <f t="shared" si="11"/>
        <v>20929</v>
      </c>
      <c r="D51" s="5">
        <f>IF(N51&gt;0, RANK(N51,(N51:P51,Q51:AE51)),0)</f>
        <v>1</v>
      </c>
      <c r="E51" s="5">
        <f>IF(O51&gt;0,RANK(O51,(N51:P51,Q51:AE51)),0)</f>
        <v>2</v>
      </c>
      <c r="F51" s="5">
        <f t="shared" si="12"/>
        <v>0</v>
      </c>
      <c r="G51" s="1">
        <f t="shared" si="13"/>
        <v>1965</v>
      </c>
      <c r="H51" s="2">
        <f t="shared" si="14"/>
        <v>9.3888862344115823E-2</v>
      </c>
      <c r="I51" s="6"/>
      <c r="J51" s="2">
        <f t="shared" si="15"/>
        <v>0.53815280233169283</v>
      </c>
      <c r="K51" s="2">
        <f t="shared" si="16"/>
        <v>0.44426393998757707</v>
      </c>
      <c r="L51" s="2">
        <f t="shared" si="17"/>
        <v>0</v>
      </c>
      <c r="M51" s="2">
        <f t="shared" si="18"/>
        <v>1.7583257680730102E-2</v>
      </c>
      <c r="N51" s="63">
        <v>11263</v>
      </c>
      <c r="O51" s="63">
        <v>9298</v>
      </c>
      <c r="P51" s="63">
        <v>0</v>
      </c>
      <c r="Q51" s="63">
        <v>272</v>
      </c>
      <c r="R51" s="63">
        <v>85</v>
      </c>
      <c r="S51" s="63">
        <v>0</v>
      </c>
      <c r="T51" s="63">
        <v>0</v>
      </c>
      <c r="U51" s="63">
        <v>6</v>
      </c>
      <c r="V51" s="63">
        <v>0</v>
      </c>
      <c r="W51" s="63">
        <v>0</v>
      </c>
      <c r="X51" s="63">
        <v>0</v>
      </c>
      <c r="Y51" s="63">
        <v>0</v>
      </c>
      <c r="Z51" s="63">
        <v>5</v>
      </c>
      <c r="AA51" s="63">
        <v>0</v>
      </c>
      <c r="AB51" s="63">
        <v>0</v>
      </c>
      <c r="AC51" s="63">
        <v>0</v>
      </c>
      <c r="AD51" s="63">
        <v>0</v>
      </c>
      <c r="AE51" s="63">
        <v>0</v>
      </c>
      <c r="AF51" s="63">
        <v>0</v>
      </c>
      <c r="AG51" s="63">
        <v>0</v>
      </c>
      <c r="AH51" s="63">
        <v>0</v>
      </c>
      <c r="AI51" s="63">
        <v>0</v>
      </c>
      <c r="AJ51" s="63">
        <v>0</v>
      </c>
      <c r="AK51" s="63">
        <v>0</v>
      </c>
      <c r="AL51" s="63">
        <v>0</v>
      </c>
      <c r="AM51" s="63">
        <v>0</v>
      </c>
      <c r="AN51" s="63">
        <v>0</v>
      </c>
      <c r="AO51" s="63">
        <v>0</v>
      </c>
      <c r="AP51" s="63">
        <v>0</v>
      </c>
      <c r="AQ51" s="63">
        <v>0</v>
      </c>
      <c r="AR51" s="63">
        <v>0</v>
      </c>
      <c r="AS51" s="63">
        <v>0</v>
      </c>
      <c r="AT51" s="63">
        <v>0</v>
      </c>
      <c r="AU51" s="63">
        <v>0</v>
      </c>
      <c r="AV51" s="63">
        <v>0</v>
      </c>
      <c r="AW51" s="63">
        <v>0</v>
      </c>
      <c r="AX51" s="63">
        <v>0</v>
      </c>
      <c r="AY51" s="63"/>
      <c r="BA51" t="str">
        <f t="shared" si="19"/>
        <v>Enfield</v>
      </c>
      <c r="BB51" t="s">
        <v>1736</v>
      </c>
      <c r="BC51" s="8">
        <v>2</v>
      </c>
      <c r="BE51" s="112">
        <v>9</v>
      </c>
      <c r="BF51" s="114">
        <v>3</v>
      </c>
      <c r="BG51" s="114">
        <v>50</v>
      </c>
      <c r="BH51" s="118">
        <v>25990</v>
      </c>
      <c r="BI51" s="118">
        <f t="shared" si="20"/>
        <v>9003</v>
      </c>
      <c r="BJ51" t="s">
        <v>1471</v>
      </c>
      <c r="BK51" s="122">
        <f t="shared" si="21"/>
        <v>925990</v>
      </c>
      <c r="BP51">
        <v>34.22</v>
      </c>
      <c r="BQ51">
        <v>0.83</v>
      </c>
      <c r="BR51">
        <v>33.380000000000003</v>
      </c>
      <c r="BS51" s="2"/>
    </row>
    <row r="52" spans="1:71" ht="15" hidden="1" customHeight="1" outlineLevel="1">
      <c r="A52" t="s">
        <v>841</v>
      </c>
      <c r="B52" s="8" t="s">
        <v>1484</v>
      </c>
      <c r="C52" s="1">
        <f t="shared" si="11"/>
        <v>4715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2"/>
        <v>0</v>
      </c>
      <c r="G52" s="1">
        <f t="shared" si="13"/>
        <v>1376</v>
      </c>
      <c r="H52" s="2">
        <f t="shared" si="14"/>
        <v>0.29183457051961825</v>
      </c>
      <c r="I52" s="6"/>
      <c r="J52" s="2">
        <f t="shared" si="15"/>
        <v>0.63860021208907747</v>
      </c>
      <c r="K52" s="2">
        <f t="shared" si="16"/>
        <v>0.34676564156945916</v>
      </c>
      <c r="L52" s="2">
        <f t="shared" si="17"/>
        <v>0</v>
      </c>
      <c r="M52" s="2">
        <f t="shared" si="18"/>
        <v>1.4634146341463372E-2</v>
      </c>
      <c r="N52" s="63">
        <v>3011</v>
      </c>
      <c r="O52" s="63">
        <v>1635</v>
      </c>
      <c r="P52" s="63">
        <v>0</v>
      </c>
      <c r="Q52" s="63">
        <v>44</v>
      </c>
      <c r="R52" s="63">
        <v>23</v>
      </c>
      <c r="S52" s="63">
        <v>0</v>
      </c>
      <c r="T52" s="63">
        <v>0</v>
      </c>
      <c r="U52" s="63">
        <v>2</v>
      </c>
      <c r="V52" s="63">
        <v>0</v>
      </c>
      <c r="W52" s="63">
        <v>0</v>
      </c>
      <c r="X52" s="63">
        <v>0</v>
      </c>
      <c r="Y52" s="63">
        <v>0</v>
      </c>
      <c r="Z52" s="63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3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3">
        <v>0</v>
      </c>
      <c r="AY52" s="63"/>
      <c r="BA52" t="str">
        <f t="shared" si="19"/>
        <v>Essex</v>
      </c>
      <c r="BB52" t="s">
        <v>503</v>
      </c>
      <c r="BC52" s="8">
        <v>2</v>
      </c>
      <c r="BE52" s="112">
        <v>9</v>
      </c>
      <c r="BF52" s="114">
        <v>7</v>
      </c>
      <c r="BG52" s="114">
        <v>40</v>
      </c>
      <c r="BH52" s="118">
        <v>26270</v>
      </c>
      <c r="BI52" s="118">
        <f t="shared" si="20"/>
        <v>9007</v>
      </c>
      <c r="BJ52" t="s">
        <v>1471</v>
      </c>
      <c r="BK52" s="122">
        <f t="shared" si="21"/>
        <v>926270</v>
      </c>
      <c r="BP52">
        <v>11.82</v>
      </c>
      <c r="BQ52">
        <v>1.46</v>
      </c>
      <c r="BR52">
        <v>10.36</v>
      </c>
      <c r="BS52" s="2"/>
    </row>
    <row r="53" spans="1:71" ht="15" hidden="1" customHeight="1" outlineLevel="1">
      <c r="A53" t="s">
        <v>280</v>
      </c>
      <c r="B53" s="8" t="s">
        <v>1484</v>
      </c>
      <c r="C53" s="1">
        <f t="shared" si="11"/>
        <v>35414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2"/>
        <v>0</v>
      </c>
      <c r="G53" s="1">
        <f t="shared" si="13"/>
        <v>10809</v>
      </c>
      <c r="H53" s="2">
        <f t="shared" si="14"/>
        <v>0.30521827525837242</v>
      </c>
      <c r="I53" s="6"/>
      <c r="J53" s="2">
        <f t="shared" si="15"/>
        <v>0.64553566386174954</v>
      </c>
      <c r="K53" s="2">
        <f t="shared" si="16"/>
        <v>0.34031738860337718</v>
      </c>
      <c r="L53" s="2">
        <f t="shared" si="17"/>
        <v>0</v>
      </c>
      <c r="M53" s="2">
        <f t="shared" si="18"/>
        <v>1.4146947534873278E-2</v>
      </c>
      <c r="N53" s="63">
        <v>22861</v>
      </c>
      <c r="O53" s="63">
        <v>12052</v>
      </c>
      <c r="P53" s="63">
        <v>0</v>
      </c>
      <c r="Q53" s="63">
        <v>377</v>
      </c>
      <c r="R53" s="63">
        <v>116</v>
      </c>
      <c r="S53" s="63">
        <v>0</v>
      </c>
      <c r="T53" s="63">
        <v>0</v>
      </c>
      <c r="U53" s="63">
        <v>7</v>
      </c>
      <c r="V53" s="63">
        <v>0</v>
      </c>
      <c r="W53" s="63">
        <v>0</v>
      </c>
      <c r="X53" s="63">
        <v>0</v>
      </c>
      <c r="Y53" s="63">
        <v>0</v>
      </c>
      <c r="Z53" s="63">
        <v>1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3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3">
        <v>0</v>
      </c>
      <c r="AY53" s="63"/>
      <c r="BA53" t="str">
        <f t="shared" si="19"/>
        <v>Fairfield</v>
      </c>
      <c r="BB53" t="s">
        <v>280</v>
      </c>
      <c r="BC53" s="8">
        <v>4</v>
      </c>
      <c r="BE53" s="112">
        <v>9</v>
      </c>
      <c r="BF53" s="114">
        <v>1</v>
      </c>
      <c r="BG53" s="114">
        <v>35</v>
      </c>
      <c r="BH53" s="118">
        <v>26620</v>
      </c>
      <c r="BI53" s="118">
        <f t="shared" si="20"/>
        <v>9001</v>
      </c>
      <c r="BJ53" t="s">
        <v>1471</v>
      </c>
      <c r="BK53" s="122">
        <f t="shared" si="21"/>
        <v>926620</v>
      </c>
      <c r="BP53">
        <v>31.33</v>
      </c>
      <c r="BQ53">
        <v>1.3</v>
      </c>
      <c r="BR53">
        <v>30.03</v>
      </c>
      <c r="BS53" s="2"/>
    </row>
    <row r="54" spans="1:71" ht="15" hidden="1" customHeight="1" outlineLevel="1">
      <c r="A54" t="s">
        <v>1947</v>
      </c>
      <c r="B54" s="8" t="s">
        <v>1484</v>
      </c>
      <c r="C54" s="1">
        <f t="shared" si="11"/>
        <v>16037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2"/>
        <v>0</v>
      </c>
      <c r="G54" s="1">
        <f t="shared" si="13"/>
        <v>3456</v>
      </c>
      <c r="H54" s="2">
        <f t="shared" si="14"/>
        <v>0.21550165242875849</v>
      </c>
      <c r="I54" s="6"/>
      <c r="J54" s="2">
        <f t="shared" si="15"/>
        <v>0.59961339402631419</v>
      </c>
      <c r="K54" s="2">
        <f t="shared" si="16"/>
        <v>0.38411174159755568</v>
      </c>
      <c r="L54" s="2">
        <f t="shared" si="17"/>
        <v>0</v>
      </c>
      <c r="M54" s="2">
        <f t="shared" si="18"/>
        <v>1.6274864376130127E-2</v>
      </c>
      <c r="N54" s="63">
        <v>9616</v>
      </c>
      <c r="O54" s="63">
        <v>6160</v>
      </c>
      <c r="P54" s="63">
        <v>0</v>
      </c>
      <c r="Q54" s="63">
        <v>202</v>
      </c>
      <c r="R54" s="63">
        <v>56</v>
      </c>
      <c r="S54" s="63">
        <v>0</v>
      </c>
      <c r="T54" s="63">
        <v>0</v>
      </c>
      <c r="U54" s="63">
        <v>3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/>
      <c r="BA54" t="str">
        <f t="shared" si="19"/>
        <v>Farmington</v>
      </c>
      <c r="BB54" t="s">
        <v>1736</v>
      </c>
      <c r="BC54" s="8">
        <v>5</v>
      </c>
      <c r="BE54" s="112">
        <v>9</v>
      </c>
      <c r="BF54" s="114">
        <v>3</v>
      </c>
      <c r="BG54" s="114">
        <v>55</v>
      </c>
      <c r="BH54" s="118">
        <v>27600</v>
      </c>
      <c r="BI54" s="118">
        <f t="shared" si="20"/>
        <v>9003</v>
      </c>
      <c r="BJ54" t="s">
        <v>1471</v>
      </c>
      <c r="BK54" s="122">
        <f t="shared" si="21"/>
        <v>927600</v>
      </c>
      <c r="BP54">
        <v>28.77</v>
      </c>
      <c r="BQ54">
        <v>0.72</v>
      </c>
      <c r="BR54">
        <v>28.06</v>
      </c>
      <c r="BS54" s="2"/>
    </row>
    <row r="55" spans="1:71" ht="15" hidden="1" customHeight="1" outlineLevel="1">
      <c r="A55" t="s">
        <v>1137</v>
      </c>
      <c r="B55" s="8" t="s">
        <v>1484</v>
      </c>
      <c r="C55" s="1">
        <f t="shared" si="11"/>
        <v>1261</v>
      </c>
      <c r="D55" s="5">
        <f>IF(N55&gt;0, RANK(N55,(N55:P55,Q55:AE55)),0)</f>
        <v>2</v>
      </c>
      <c r="E55" s="5">
        <f>IF(O55&gt;0,RANK(O55,(N55:P55,Q55:AE55)),0)</f>
        <v>1</v>
      </c>
      <c r="F55" s="5">
        <f t="shared" si="12"/>
        <v>0</v>
      </c>
      <c r="G55" s="1">
        <f t="shared" si="13"/>
        <v>121</v>
      </c>
      <c r="H55" s="2">
        <f t="shared" si="14"/>
        <v>9.5955590800951632E-2</v>
      </c>
      <c r="I55" s="6"/>
      <c r="J55" s="2">
        <f t="shared" si="15"/>
        <v>0.43854084060269627</v>
      </c>
      <c r="K55" s="2">
        <f t="shared" si="16"/>
        <v>0.53449643140364789</v>
      </c>
      <c r="L55" s="2">
        <f t="shared" si="17"/>
        <v>0</v>
      </c>
      <c r="M55" s="2">
        <f t="shared" si="18"/>
        <v>2.6962727993655844E-2</v>
      </c>
      <c r="N55" s="63">
        <v>553</v>
      </c>
      <c r="O55" s="63">
        <v>674</v>
      </c>
      <c r="P55" s="63">
        <v>0</v>
      </c>
      <c r="Q55" s="63">
        <v>28</v>
      </c>
      <c r="R55" s="63">
        <v>5</v>
      </c>
      <c r="S55" s="63">
        <v>0</v>
      </c>
      <c r="T55" s="63">
        <v>0</v>
      </c>
      <c r="U55" s="63">
        <v>1</v>
      </c>
      <c r="V55" s="63">
        <v>0</v>
      </c>
      <c r="W55" s="63">
        <v>0</v>
      </c>
      <c r="X55" s="63">
        <v>0</v>
      </c>
      <c r="Y55" s="63">
        <v>0</v>
      </c>
      <c r="Z55" s="63">
        <v>0</v>
      </c>
      <c r="AA55" s="63">
        <v>0</v>
      </c>
      <c r="AB55" s="63">
        <v>0</v>
      </c>
      <c r="AC55" s="63">
        <v>0</v>
      </c>
      <c r="AD55" s="63">
        <v>0</v>
      </c>
      <c r="AE55" s="63">
        <v>0</v>
      </c>
      <c r="AF55" s="63">
        <v>0</v>
      </c>
      <c r="AG55" s="63">
        <v>0</v>
      </c>
      <c r="AH55" s="63">
        <v>0</v>
      </c>
      <c r="AI55" s="63">
        <v>0</v>
      </c>
      <c r="AJ55" s="63">
        <v>0</v>
      </c>
      <c r="AK55" s="63">
        <v>0</v>
      </c>
      <c r="AL55" s="63">
        <v>0</v>
      </c>
      <c r="AM55" s="63">
        <v>0</v>
      </c>
      <c r="AN55" s="63">
        <v>0</v>
      </c>
      <c r="AO55" s="63">
        <v>0</v>
      </c>
      <c r="AP55" s="63">
        <v>0</v>
      </c>
      <c r="AQ55" s="63">
        <v>0</v>
      </c>
      <c r="AR55" s="63">
        <v>0</v>
      </c>
      <c r="AS55" s="63">
        <v>0</v>
      </c>
      <c r="AT55" s="63">
        <v>0</v>
      </c>
      <c r="AU55" s="63">
        <v>0</v>
      </c>
      <c r="AV55" s="63">
        <v>0</v>
      </c>
      <c r="AW55" s="63">
        <v>0</v>
      </c>
      <c r="AX55" s="63">
        <v>0</v>
      </c>
      <c r="AY55" s="63"/>
      <c r="BA55" t="str">
        <f t="shared" si="19"/>
        <v>Franklin</v>
      </c>
      <c r="BB55" t="s">
        <v>130</v>
      </c>
      <c r="BC55" s="8">
        <v>2</v>
      </c>
      <c r="BE55" s="112">
        <v>9</v>
      </c>
      <c r="BF55" s="114">
        <v>11</v>
      </c>
      <c r="BG55" s="114">
        <v>20</v>
      </c>
      <c r="BH55" s="118">
        <v>29910</v>
      </c>
      <c r="BI55" s="118">
        <f t="shared" si="20"/>
        <v>9011</v>
      </c>
      <c r="BJ55" t="s">
        <v>1471</v>
      </c>
      <c r="BK55" s="122">
        <f t="shared" si="21"/>
        <v>929910</v>
      </c>
      <c r="BP55">
        <v>19.579999999999998</v>
      </c>
      <c r="BQ55">
        <v>7.0000000000000007E-2</v>
      </c>
      <c r="BR55">
        <v>19.510000000000002</v>
      </c>
      <c r="BS55" s="2"/>
    </row>
    <row r="56" spans="1:71" ht="15" hidden="1" customHeight="1" outlineLevel="1">
      <c r="A56" t="s">
        <v>1010</v>
      </c>
      <c r="B56" s="8" t="s">
        <v>1484</v>
      </c>
      <c r="C56" s="1">
        <f t="shared" si="11"/>
        <v>22374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2"/>
        <v>0</v>
      </c>
      <c r="G56" s="1">
        <f t="shared" si="13"/>
        <v>5992</v>
      </c>
      <c r="H56" s="2">
        <f t="shared" si="14"/>
        <v>0.26781085188164833</v>
      </c>
      <c r="I56" s="6"/>
      <c r="J56" s="2">
        <f t="shared" si="15"/>
        <v>0.62527934209350133</v>
      </c>
      <c r="K56" s="2">
        <f t="shared" si="16"/>
        <v>0.35746849021185306</v>
      </c>
      <c r="L56" s="2">
        <f t="shared" si="17"/>
        <v>0</v>
      </c>
      <c r="M56" s="2">
        <f t="shared" si="18"/>
        <v>1.7252167694645604E-2</v>
      </c>
      <c r="N56" s="63">
        <v>13990</v>
      </c>
      <c r="O56" s="63">
        <v>7998</v>
      </c>
      <c r="P56" s="63">
        <v>0</v>
      </c>
      <c r="Q56" s="63">
        <v>290</v>
      </c>
      <c r="R56" s="63">
        <v>96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3">
        <v>0</v>
      </c>
      <c r="AH56" s="63">
        <v>0</v>
      </c>
      <c r="AI56" s="63">
        <v>0</v>
      </c>
      <c r="AJ56" s="63">
        <v>0</v>
      </c>
      <c r="AK56" s="63">
        <v>0</v>
      </c>
      <c r="AL56" s="63">
        <v>0</v>
      </c>
      <c r="AM56" s="63">
        <v>0</v>
      </c>
      <c r="AN56" s="63">
        <v>0</v>
      </c>
      <c r="AO56" s="63">
        <v>0</v>
      </c>
      <c r="AP56" s="63">
        <v>0</v>
      </c>
      <c r="AQ56" s="63">
        <v>0</v>
      </c>
      <c r="AR56" s="63">
        <v>0</v>
      </c>
      <c r="AS56" s="63">
        <v>0</v>
      </c>
      <c r="AT56" s="63">
        <v>0</v>
      </c>
      <c r="AU56" s="63">
        <v>0</v>
      </c>
      <c r="AV56" s="63">
        <v>0</v>
      </c>
      <c r="AW56" s="63">
        <v>0</v>
      </c>
      <c r="AX56" s="63">
        <v>0</v>
      </c>
      <c r="AY56" s="63"/>
      <c r="BA56" t="str">
        <f t="shared" si="19"/>
        <v>Glastonbury</v>
      </c>
      <c r="BB56" t="s">
        <v>1736</v>
      </c>
      <c r="BC56" s="8">
        <v>0</v>
      </c>
      <c r="BE56" s="112">
        <v>9</v>
      </c>
      <c r="BF56" s="114">
        <v>3</v>
      </c>
      <c r="BG56" s="114">
        <v>60</v>
      </c>
      <c r="BH56" s="118">
        <v>31240</v>
      </c>
      <c r="BI56" s="118">
        <f t="shared" si="20"/>
        <v>9003</v>
      </c>
      <c r="BJ56" t="s">
        <v>1471</v>
      </c>
      <c r="BK56" s="122">
        <f t="shared" si="21"/>
        <v>931240</v>
      </c>
      <c r="BP56">
        <v>52.29</v>
      </c>
      <c r="BQ56">
        <v>0.92</v>
      </c>
      <c r="BR56">
        <v>51.37</v>
      </c>
      <c r="BS56" s="2"/>
    </row>
    <row r="57" spans="1:71" ht="15" hidden="1" customHeight="1" outlineLevel="1">
      <c r="A57" t="s">
        <v>592</v>
      </c>
      <c r="B57" s="8" t="s">
        <v>1484</v>
      </c>
      <c r="C57" s="1">
        <f t="shared" si="11"/>
        <v>2100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2"/>
        <v>0</v>
      </c>
      <c r="G57" s="1">
        <f t="shared" si="13"/>
        <v>259</v>
      </c>
      <c r="H57" s="2">
        <f t="shared" si="14"/>
        <v>0.12333333333333334</v>
      </c>
      <c r="I57" s="6"/>
      <c r="J57" s="2">
        <f t="shared" si="15"/>
        <v>0.42952380952380953</v>
      </c>
      <c r="K57" s="2">
        <f t="shared" si="16"/>
        <v>0.55285714285714282</v>
      </c>
      <c r="L57" s="2">
        <f t="shared" si="17"/>
        <v>0</v>
      </c>
      <c r="M57" s="2">
        <f t="shared" si="18"/>
        <v>1.7619047619047645E-2</v>
      </c>
      <c r="N57" s="63">
        <v>902</v>
      </c>
      <c r="O57" s="63">
        <v>1161</v>
      </c>
      <c r="P57" s="63">
        <v>0</v>
      </c>
      <c r="Q57" s="63">
        <v>32</v>
      </c>
      <c r="R57" s="63">
        <v>5</v>
      </c>
      <c r="S57" s="63">
        <v>0</v>
      </c>
      <c r="T57" s="63">
        <v>0</v>
      </c>
      <c r="U57" s="63">
        <v>0</v>
      </c>
      <c r="V57" s="63">
        <v>0</v>
      </c>
      <c r="W57" s="63">
        <v>0</v>
      </c>
      <c r="X57" s="63">
        <v>0</v>
      </c>
      <c r="Y57" s="63">
        <v>0</v>
      </c>
      <c r="Z57" s="63">
        <v>0</v>
      </c>
      <c r="AA57" s="63">
        <v>0</v>
      </c>
      <c r="AB57" s="63">
        <v>0</v>
      </c>
      <c r="AC57" s="63">
        <v>0</v>
      </c>
      <c r="AD57" s="63">
        <v>0</v>
      </c>
      <c r="AE57" s="63">
        <v>0</v>
      </c>
      <c r="AF57" s="63">
        <v>0</v>
      </c>
      <c r="AG57" s="63">
        <v>0</v>
      </c>
      <c r="AH57" s="63">
        <v>0</v>
      </c>
      <c r="AI57" s="63">
        <v>0</v>
      </c>
      <c r="AJ57" s="63">
        <v>0</v>
      </c>
      <c r="AK57" s="63">
        <v>0</v>
      </c>
      <c r="AL57" s="63">
        <v>0</v>
      </c>
      <c r="AM57" s="63">
        <v>0</v>
      </c>
      <c r="AN57" s="63">
        <v>0</v>
      </c>
      <c r="AO57" s="63">
        <v>0</v>
      </c>
      <c r="AP57" s="63">
        <v>0</v>
      </c>
      <c r="AQ57" s="63">
        <v>0</v>
      </c>
      <c r="AR57" s="63">
        <v>0</v>
      </c>
      <c r="AS57" s="63">
        <v>0</v>
      </c>
      <c r="AT57" s="63">
        <v>0</v>
      </c>
      <c r="AU57" s="63">
        <v>0</v>
      </c>
      <c r="AV57" s="63">
        <v>0</v>
      </c>
      <c r="AW57" s="63">
        <v>0</v>
      </c>
      <c r="AX57" s="63">
        <v>0</v>
      </c>
      <c r="AY57" s="63"/>
      <c r="BA57" t="str">
        <f t="shared" si="19"/>
        <v>Goshen</v>
      </c>
      <c r="BB57" t="s">
        <v>1275</v>
      </c>
      <c r="BC57" s="8">
        <v>5</v>
      </c>
      <c r="BE57" s="112">
        <v>9</v>
      </c>
      <c r="BF57" s="114">
        <v>5</v>
      </c>
      <c r="BG57" s="114">
        <v>35</v>
      </c>
      <c r="BH57" s="118">
        <v>32290</v>
      </c>
      <c r="BI57" s="118">
        <f t="shared" si="20"/>
        <v>9005</v>
      </c>
      <c r="BJ57" t="s">
        <v>1471</v>
      </c>
      <c r="BK57" s="122">
        <f t="shared" si="21"/>
        <v>932290</v>
      </c>
      <c r="BP57">
        <v>45.2</v>
      </c>
      <c r="BQ57">
        <v>1.55</v>
      </c>
      <c r="BR57">
        <v>43.66</v>
      </c>
      <c r="BS57" s="2"/>
    </row>
    <row r="58" spans="1:71" ht="15" hidden="1" customHeight="1" outlineLevel="1">
      <c r="A58" t="s">
        <v>2451</v>
      </c>
      <c r="B58" s="8" t="s">
        <v>1484</v>
      </c>
      <c r="C58" s="1">
        <f t="shared" si="11"/>
        <v>7372</v>
      </c>
      <c r="D58" s="5">
        <f>IF(N58&gt;0, RANK(N58,(N58:P58,Q58:AE58)),0)</f>
        <v>1</v>
      </c>
      <c r="E58" s="5">
        <f>IF(O58&gt;0,RANK(O58,(N58:P58,Q58:AE58)),0)</f>
        <v>2</v>
      </c>
      <c r="F58" s="5">
        <f t="shared" si="12"/>
        <v>0</v>
      </c>
      <c r="G58" s="1">
        <f t="shared" si="13"/>
        <v>863</v>
      </c>
      <c r="H58" s="2">
        <f t="shared" si="14"/>
        <v>0.11706456863809007</v>
      </c>
      <c r="I58" s="6"/>
      <c r="J58" s="2">
        <f t="shared" si="15"/>
        <v>0.54652740097666852</v>
      </c>
      <c r="K58" s="2">
        <f t="shared" si="16"/>
        <v>0.4294628323385784</v>
      </c>
      <c r="L58" s="2">
        <f t="shared" si="17"/>
        <v>0</v>
      </c>
      <c r="M58" s="2">
        <f t="shared" si="18"/>
        <v>2.4009766684753076E-2</v>
      </c>
      <c r="N58" s="63">
        <v>4029</v>
      </c>
      <c r="O58" s="63">
        <v>3166</v>
      </c>
      <c r="P58" s="63">
        <v>0</v>
      </c>
      <c r="Q58" s="63">
        <v>138</v>
      </c>
      <c r="R58" s="63">
        <v>35</v>
      </c>
      <c r="S58" s="63">
        <v>0</v>
      </c>
      <c r="T58" s="63">
        <v>1</v>
      </c>
      <c r="U58" s="63">
        <v>3</v>
      </c>
      <c r="V58" s="63">
        <v>0</v>
      </c>
      <c r="W58" s="63">
        <v>0</v>
      </c>
      <c r="X58" s="63">
        <v>0</v>
      </c>
      <c r="Y58" s="63">
        <v>0</v>
      </c>
      <c r="Z58" s="63">
        <v>0</v>
      </c>
      <c r="AA58" s="63">
        <v>0</v>
      </c>
      <c r="AB58" s="63">
        <v>0</v>
      </c>
      <c r="AC58" s="63">
        <v>0</v>
      </c>
      <c r="AD58" s="63">
        <v>0</v>
      </c>
      <c r="AE58" s="63">
        <v>0</v>
      </c>
      <c r="AF58" s="63">
        <v>0</v>
      </c>
      <c r="AG58" s="63">
        <v>0</v>
      </c>
      <c r="AH58" s="63">
        <v>0</v>
      </c>
      <c r="AI58" s="63">
        <v>0</v>
      </c>
      <c r="AJ58" s="63">
        <v>0</v>
      </c>
      <c r="AK58" s="63">
        <v>0</v>
      </c>
      <c r="AL58" s="63">
        <v>0</v>
      </c>
      <c r="AM58" s="63">
        <v>0</v>
      </c>
      <c r="AN58" s="63">
        <v>0</v>
      </c>
      <c r="AO58" s="63">
        <v>0</v>
      </c>
      <c r="AP58" s="63">
        <v>0</v>
      </c>
      <c r="AQ58" s="63">
        <v>0</v>
      </c>
      <c r="AR58" s="63">
        <v>0</v>
      </c>
      <c r="AS58" s="63">
        <v>0</v>
      </c>
      <c r="AT58" s="63">
        <v>0</v>
      </c>
      <c r="AU58" s="63">
        <v>0</v>
      </c>
      <c r="AV58" s="63">
        <v>0</v>
      </c>
      <c r="AW58" s="63">
        <v>0</v>
      </c>
      <c r="AX58" s="63">
        <v>0</v>
      </c>
      <c r="AY58" s="63"/>
      <c r="BA58" t="str">
        <f t="shared" si="19"/>
        <v>Granby</v>
      </c>
      <c r="BB58" t="s">
        <v>1736</v>
      </c>
      <c r="BC58" s="8">
        <v>1</v>
      </c>
      <c r="BE58" s="112">
        <v>9</v>
      </c>
      <c r="BF58" s="114">
        <v>3</v>
      </c>
      <c r="BG58" s="114">
        <v>65</v>
      </c>
      <c r="BH58" s="118">
        <v>32640</v>
      </c>
      <c r="BI58" s="118">
        <f t="shared" si="20"/>
        <v>9003</v>
      </c>
      <c r="BJ58" t="s">
        <v>1471</v>
      </c>
      <c r="BK58" s="122">
        <f t="shared" si="21"/>
        <v>932640</v>
      </c>
      <c r="BP58">
        <v>40.82</v>
      </c>
      <c r="BQ58">
        <v>0.13</v>
      </c>
      <c r="BR58">
        <v>40.69</v>
      </c>
      <c r="BS58" s="2"/>
    </row>
    <row r="59" spans="1:71" ht="15" hidden="1" customHeight="1" outlineLevel="1">
      <c r="A59" t="s">
        <v>3027</v>
      </c>
      <c r="B59" s="8" t="s">
        <v>1484</v>
      </c>
      <c r="C59" s="1">
        <f t="shared" si="11"/>
        <v>36109</v>
      </c>
      <c r="D59" s="5">
        <f>IF(N59&gt;0, RANK(N59,(N59:P59,Q59:AE59)),0)</f>
        <v>1</v>
      </c>
      <c r="E59" s="5">
        <f>IF(O59&gt;0,RANK(O59,(N59:P59,Q59:AE59)),0)</f>
        <v>2</v>
      </c>
      <c r="F59" s="5">
        <f t="shared" si="12"/>
        <v>0</v>
      </c>
      <c r="G59" s="1">
        <f t="shared" si="13"/>
        <v>8974</v>
      </c>
      <c r="H59" s="2">
        <f t="shared" si="14"/>
        <v>0.24852529840206042</v>
      </c>
      <c r="I59" s="6"/>
      <c r="J59" s="2">
        <f t="shared" si="15"/>
        <v>0.61599601207455201</v>
      </c>
      <c r="K59" s="2">
        <f t="shared" si="16"/>
        <v>0.36747071367249162</v>
      </c>
      <c r="L59" s="2">
        <f t="shared" si="17"/>
        <v>0</v>
      </c>
      <c r="M59" s="2">
        <f t="shared" si="18"/>
        <v>1.6533274252956365E-2</v>
      </c>
      <c r="N59" s="63">
        <v>22243</v>
      </c>
      <c r="O59" s="63">
        <v>13269</v>
      </c>
      <c r="P59" s="63">
        <v>0</v>
      </c>
      <c r="Q59" s="63">
        <v>488</v>
      </c>
      <c r="R59" s="63">
        <v>94</v>
      </c>
      <c r="S59" s="63">
        <v>0</v>
      </c>
      <c r="T59" s="63">
        <v>0</v>
      </c>
      <c r="U59" s="63">
        <v>12</v>
      </c>
      <c r="V59" s="63">
        <v>0</v>
      </c>
      <c r="W59" s="63">
        <v>0</v>
      </c>
      <c r="X59" s="63">
        <v>0</v>
      </c>
      <c r="Y59" s="63">
        <v>0</v>
      </c>
      <c r="Z59" s="63">
        <v>2</v>
      </c>
      <c r="AA59" s="63">
        <v>0</v>
      </c>
      <c r="AB59" s="63">
        <v>0</v>
      </c>
      <c r="AC59" s="63">
        <v>0</v>
      </c>
      <c r="AD59" s="63">
        <v>0</v>
      </c>
      <c r="AE59" s="63">
        <v>0</v>
      </c>
      <c r="AF59" s="63">
        <v>0</v>
      </c>
      <c r="AG59" s="63">
        <v>0</v>
      </c>
      <c r="AH59" s="63">
        <v>0</v>
      </c>
      <c r="AI59" s="63">
        <v>0</v>
      </c>
      <c r="AJ59" s="63">
        <v>0</v>
      </c>
      <c r="AK59" s="63">
        <v>0</v>
      </c>
      <c r="AL59" s="63">
        <v>0</v>
      </c>
      <c r="AM59" s="63">
        <v>0</v>
      </c>
      <c r="AN59" s="63">
        <v>0</v>
      </c>
      <c r="AO59" s="63">
        <v>0</v>
      </c>
      <c r="AP59" s="63">
        <v>0</v>
      </c>
      <c r="AQ59" s="63">
        <v>0</v>
      </c>
      <c r="AR59" s="63">
        <v>0</v>
      </c>
      <c r="AS59" s="63">
        <v>0</v>
      </c>
      <c r="AT59" s="63">
        <v>0</v>
      </c>
      <c r="AU59" s="63">
        <v>1</v>
      </c>
      <c r="AV59" s="63">
        <v>0</v>
      </c>
      <c r="AW59" s="63">
        <v>0</v>
      </c>
      <c r="AX59" s="63">
        <v>0</v>
      </c>
      <c r="AY59" s="63"/>
      <c r="BA59" t="str">
        <f t="shared" si="19"/>
        <v>Greenwich</v>
      </c>
      <c r="BB59" t="s">
        <v>280</v>
      </c>
      <c r="BC59" s="8">
        <v>4</v>
      </c>
      <c r="BE59" s="112">
        <v>9</v>
      </c>
      <c r="BF59" s="114">
        <v>1</v>
      </c>
      <c r="BG59" s="114">
        <v>40</v>
      </c>
      <c r="BH59" s="118">
        <v>33620</v>
      </c>
      <c r="BI59" s="118">
        <f t="shared" si="20"/>
        <v>9001</v>
      </c>
      <c r="BJ59" t="s">
        <v>1471</v>
      </c>
      <c r="BK59" s="122">
        <f t="shared" si="21"/>
        <v>933620</v>
      </c>
      <c r="BP59">
        <v>67.239999999999995</v>
      </c>
      <c r="BQ59">
        <v>19.420000000000002</v>
      </c>
      <c r="BR59">
        <v>47.83</v>
      </c>
      <c r="BS59" s="2"/>
    </row>
    <row r="60" spans="1:71" ht="15" hidden="1" customHeight="1" outlineLevel="1">
      <c r="A60" t="s">
        <v>2032</v>
      </c>
      <c r="B60" s="8" t="s">
        <v>1484</v>
      </c>
      <c r="C60" s="1">
        <f t="shared" si="11"/>
        <v>5981</v>
      </c>
      <c r="D60" s="5">
        <f>IF(N60&gt;0, RANK(N60,(N60:P60,Q60:AE60)),0)</f>
        <v>2</v>
      </c>
      <c r="E60" s="5">
        <f>IF(O60&gt;0,RANK(O60,(N60:P60,Q60:AE60)),0)</f>
        <v>1</v>
      </c>
      <c r="F60" s="5">
        <f t="shared" si="12"/>
        <v>0</v>
      </c>
      <c r="G60" s="1">
        <f t="shared" si="13"/>
        <v>692</v>
      </c>
      <c r="H60" s="2">
        <f t="shared" si="14"/>
        <v>0.11569971576659421</v>
      </c>
      <c r="I60" s="6"/>
      <c r="J60" s="2">
        <f t="shared" si="15"/>
        <v>0.42885805049322856</v>
      </c>
      <c r="K60" s="2">
        <f t="shared" si="16"/>
        <v>0.54455776625982277</v>
      </c>
      <c r="L60" s="2">
        <f t="shared" si="17"/>
        <v>0</v>
      </c>
      <c r="M60" s="2">
        <f t="shared" si="18"/>
        <v>2.6584183246948667E-2</v>
      </c>
      <c r="N60" s="63">
        <v>2565</v>
      </c>
      <c r="O60" s="63">
        <v>3257</v>
      </c>
      <c r="P60" s="63">
        <v>0</v>
      </c>
      <c r="Q60" s="63">
        <v>116</v>
      </c>
      <c r="R60" s="63">
        <v>42</v>
      </c>
      <c r="S60" s="63">
        <v>0</v>
      </c>
      <c r="T60" s="63">
        <v>0</v>
      </c>
      <c r="U60" s="63">
        <v>0</v>
      </c>
      <c r="V60" s="63">
        <v>0</v>
      </c>
      <c r="W60" s="63">
        <v>0</v>
      </c>
      <c r="X60" s="63">
        <v>0</v>
      </c>
      <c r="Y60" s="63">
        <v>0</v>
      </c>
      <c r="Z60" s="63">
        <v>1</v>
      </c>
      <c r="AA60" s="63">
        <v>0</v>
      </c>
      <c r="AB60" s="63">
        <v>0</v>
      </c>
      <c r="AC60" s="63">
        <v>0</v>
      </c>
      <c r="AD60" s="63">
        <v>0</v>
      </c>
      <c r="AE60" s="63">
        <v>0</v>
      </c>
      <c r="AF60" s="63">
        <v>0</v>
      </c>
      <c r="AG60" s="63">
        <v>0</v>
      </c>
      <c r="AH60" s="63">
        <v>0</v>
      </c>
      <c r="AI60" s="63">
        <v>0</v>
      </c>
      <c r="AJ60" s="63">
        <v>0</v>
      </c>
      <c r="AK60" s="63">
        <v>0</v>
      </c>
      <c r="AL60" s="63">
        <v>0</v>
      </c>
      <c r="AM60" s="63">
        <v>0</v>
      </c>
      <c r="AN60" s="63">
        <v>0</v>
      </c>
      <c r="AO60" s="63">
        <v>0</v>
      </c>
      <c r="AP60" s="63">
        <v>0</v>
      </c>
      <c r="AQ60" s="63">
        <v>0</v>
      </c>
      <c r="AR60" s="63">
        <v>0</v>
      </c>
      <c r="AS60" s="63">
        <v>0</v>
      </c>
      <c r="AT60" s="63">
        <v>0</v>
      </c>
      <c r="AU60" s="63">
        <v>0</v>
      </c>
      <c r="AV60" s="63">
        <v>0</v>
      </c>
      <c r="AW60" s="63">
        <v>0</v>
      </c>
      <c r="AX60" s="63">
        <v>0</v>
      </c>
      <c r="AY60" s="63"/>
      <c r="BA60" t="str">
        <f t="shared" si="19"/>
        <v>Griswold</v>
      </c>
      <c r="BB60" t="s">
        <v>130</v>
      </c>
      <c r="BC60" s="8">
        <v>2</v>
      </c>
      <c r="BE60" s="112">
        <v>9</v>
      </c>
      <c r="BF60" s="114">
        <v>11</v>
      </c>
      <c r="BG60" s="114">
        <v>25</v>
      </c>
      <c r="BH60" s="118">
        <v>33900</v>
      </c>
      <c r="BI60" s="118">
        <f t="shared" si="20"/>
        <v>9011</v>
      </c>
      <c r="BJ60" t="s">
        <v>1471</v>
      </c>
      <c r="BK60" s="122">
        <f t="shared" si="21"/>
        <v>933900</v>
      </c>
      <c r="BP60">
        <v>37.1</v>
      </c>
      <c r="BQ60">
        <v>2.16</v>
      </c>
      <c r="BR60">
        <v>34.950000000000003</v>
      </c>
      <c r="BS60" s="2"/>
    </row>
    <row r="61" spans="1:71" ht="15" hidden="1" customHeight="1" outlineLevel="1">
      <c r="A61" t="s">
        <v>2480</v>
      </c>
      <c r="B61" s="8" t="s">
        <v>1484</v>
      </c>
      <c r="C61" s="1">
        <f t="shared" si="11"/>
        <v>17388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2"/>
        <v>0</v>
      </c>
      <c r="G61" s="1">
        <f t="shared" si="13"/>
        <v>4427</v>
      </c>
      <c r="H61" s="2">
        <f t="shared" si="14"/>
        <v>0.25460087416609156</v>
      </c>
      <c r="I61" s="6"/>
      <c r="J61" s="2">
        <f t="shared" si="15"/>
        <v>0.61530940878766971</v>
      </c>
      <c r="K61" s="2">
        <f t="shared" si="16"/>
        <v>0.36070853462157809</v>
      </c>
      <c r="L61" s="2">
        <f t="shared" si="17"/>
        <v>0</v>
      </c>
      <c r="M61" s="2">
        <f t="shared" si="18"/>
        <v>2.3982056590752199E-2</v>
      </c>
      <c r="N61" s="63">
        <v>10699</v>
      </c>
      <c r="O61" s="63">
        <v>6272</v>
      </c>
      <c r="P61" s="63">
        <v>0</v>
      </c>
      <c r="Q61" s="63">
        <v>319</v>
      </c>
      <c r="R61" s="63">
        <v>92</v>
      </c>
      <c r="S61" s="63">
        <v>0</v>
      </c>
      <c r="T61" s="63">
        <v>1</v>
      </c>
      <c r="U61" s="63">
        <v>2</v>
      </c>
      <c r="V61" s="63">
        <v>0</v>
      </c>
      <c r="W61" s="63">
        <v>0</v>
      </c>
      <c r="X61" s="63">
        <v>0</v>
      </c>
      <c r="Y61" s="63">
        <v>0</v>
      </c>
      <c r="Z61" s="63">
        <v>2</v>
      </c>
      <c r="AA61" s="63">
        <v>0</v>
      </c>
      <c r="AB61" s="63">
        <v>0</v>
      </c>
      <c r="AC61" s="63">
        <v>0</v>
      </c>
      <c r="AD61" s="63">
        <v>0</v>
      </c>
      <c r="AE61" s="63">
        <v>0</v>
      </c>
      <c r="AF61" s="63">
        <v>0</v>
      </c>
      <c r="AG61" s="63">
        <v>0</v>
      </c>
      <c r="AH61" s="63">
        <v>0</v>
      </c>
      <c r="AI61" s="63">
        <v>0</v>
      </c>
      <c r="AJ61" s="63">
        <v>0</v>
      </c>
      <c r="AK61" s="63">
        <v>0</v>
      </c>
      <c r="AL61" s="63">
        <v>0</v>
      </c>
      <c r="AM61" s="63">
        <v>0</v>
      </c>
      <c r="AN61" s="63">
        <v>0</v>
      </c>
      <c r="AO61" s="63">
        <v>0</v>
      </c>
      <c r="AP61" s="63">
        <v>0</v>
      </c>
      <c r="AQ61" s="63">
        <v>0</v>
      </c>
      <c r="AR61" s="63">
        <v>0</v>
      </c>
      <c r="AS61" s="63">
        <v>0</v>
      </c>
      <c r="AT61" s="63">
        <v>0</v>
      </c>
      <c r="AU61" s="63">
        <v>1</v>
      </c>
      <c r="AV61" s="63">
        <v>0</v>
      </c>
      <c r="AW61" s="63">
        <v>0</v>
      </c>
      <c r="AX61" s="63">
        <v>0</v>
      </c>
      <c r="AY61" s="63"/>
      <c r="BA61" t="str">
        <f t="shared" si="19"/>
        <v>Groton</v>
      </c>
      <c r="BB61" t="s">
        <v>130</v>
      </c>
      <c r="BC61" s="8">
        <v>2</v>
      </c>
      <c r="BE61" s="112">
        <v>9</v>
      </c>
      <c r="BF61" s="114">
        <v>11</v>
      </c>
      <c r="BG61" s="114">
        <v>30</v>
      </c>
      <c r="BH61" s="118">
        <v>34250</v>
      </c>
      <c r="BI61" s="118">
        <f t="shared" si="20"/>
        <v>9011</v>
      </c>
      <c r="BJ61" t="s">
        <v>1471</v>
      </c>
      <c r="BK61" s="122">
        <f t="shared" si="21"/>
        <v>934250</v>
      </c>
      <c r="BP61">
        <v>45.2</v>
      </c>
      <c r="BQ61">
        <v>13.9</v>
      </c>
      <c r="BR61">
        <v>31.3</v>
      </c>
      <c r="BS61" s="2"/>
    </row>
    <row r="62" spans="1:71" ht="15" hidden="1" customHeight="1" outlineLevel="1">
      <c r="A62" t="s">
        <v>1035</v>
      </c>
      <c r="B62" s="8" t="s">
        <v>1484</v>
      </c>
      <c r="C62" s="1">
        <f t="shared" si="11"/>
        <v>14867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2"/>
        <v>0</v>
      </c>
      <c r="G62" s="1">
        <f t="shared" si="13"/>
        <v>4566</v>
      </c>
      <c r="H62" s="2">
        <f t="shared" si="14"/>
        <v>0.30712315867357232</v>
      </c>
      <c r="I62" s="6"/>
      <c r="J62" s="2">
        <f t="shared" si="15"/>
        <v>0.64680164121880679</v>
      </c>
      <c r="K62" s="2">
        <f t="shared" si="16"/>
        <v>0.33967848254523442</v>
      </c>
      <c r="L62" s="2">
        <f t="shared" si="17"/>
        <v>0</v>
      </c>
      <c r="M62" s="2">
        <f t="shared" si="18"/>
        <v>1.3519876235958794E-2</v>
      </c>
      <c r="N62" s="63">
        <v>9616</v>
      </c>
      <c r="O62" s="63">
        <v>5050</v>
      </c>
      <c r="P62" s="63">
        <v>0</v>
      </c>
      <c r="Q62" s="63">
        <v>135</v>
      </c>
      <c r="R62" s="63">
        <v>63</v>
      </c>
      <c r="S62" s="63">
        <v>0</v>
      </c>
      <c r="T62" s="63">
        <v>0</v>
      </c>
      <c r="U62" s="63">
        <v>1</v>
      </c>
      <c r="V62" s="63">
        <v>0</v>
      </c>
      <c r="W62" s="63">
        <v>0</v>
      </c>
      <c r="X62" s="63">
        <v>0</v>
      </c>
      <c r="Y62" s="63">
        <v>0</v>
      </c>
      <c r="Z62" s="63">
        <v>2</v>
      </c>
      <c r="AA62" s="63">
        <v>0</v>
      </c>
      <c r="AB62" s="63">
        <v>0</v>
      </c>
      <c r="AC62" s="63">
        <v>0</v>
      </c>
      <c r="AD62" s="63">
        <v>0</v>
      </c>
      <c r="AE62" s="63">
        <v>0</v>
      </c>
      <c r="AF62" s="63">
        <v>0</v>
      </c>
      <c r="AG62" s="63">
        <v>0</v>
      </c>
      <c r="AH62" s="63">
        <v>0</v>
      </c>
      <c r="AI62" s="63">
        <v>0</v>
      </c>
      <c r="AJ62" s="63">
        <v>0</v>
      </c>
      <c r="AK62" s="63">
        <v>0</v>
      </c>
      <c r="AL62" s="63">
        <v>0</v>
      </c>
      <c r="AM62" s="63">
        <v>0</v>
      </c>
      <c r="AN62" s="63">
        <v>0</v>
      </c>
      <c r="AO62" s="63">
        <v>0</v>
      </c>
      <c r="AP62" s="63">
        <v>0</v>
      </c>
      <c r="AQ62" s="63">
        <v>0</v>
      </c>
      <c r="AR62" s="63">
        <v>0</v>
      </c>
      <c r="AS62" s="63">
        <v>0</v>
      </c>
      <c r="AT62" s="63">
        <v>0</v>
      </c>
      <c r="AU62" s="63">
        <v>0</v>
      </c>
      <c r="AV62" s="63">
        <v>0</v>
      </c>
      <c r="AW62" s="63">
        <v>0</v>
      </c>
      <c r="AX62" s="63">
        <v>0</v>
      </c>
      <c r="AY62" s="63"/>
      <c r="BA62" t="str">
        <f t="shared" si="19"/>
        <v>Guilford</v>
      </c>
      <c r="BB62" t="s">
        <v>2796</v>
      </c>
      <c r="BC62" s="8">
        <v>3</v>
      </c>
      <c r="BE62" s="112">
        <v>9</v>
      </c>
      <c r="BF62" s="114">
        <v>9</v>
      </c>
      <c r="BG62" s="114">
        <v>40</v>
      </c>
      <c r="BH62" s="118">
        <v>34950</v>
      </c>
      <c r="BI62" s="118">
        <f t="shared" si="20"/>
        <v>9009</v>
      </c>
      <c r="BJ62" t="s">
        <v>1471</v>
      </c>
      <c r="BK62" s="122">
        <f t="shared" si="21"/>
        <v>934950</v>
      </c>
      <c r="BP62">
        <v>49.73</v>
      </c>
      <c r="BQ62">
        <v>2.68</v>
      </c>
      <c r="BR62">
        <v>47.05</v>
      </c>
      <c r="BS62" s="2"/>
    </row>
    <row r="63" spans="1:71" ht="15" hidden="1" customHeight="1" outlineLevel="1">
      <c r="A63" t="s">
        <v>2710</v>
      </c>
      <c r="B63" s="8" t="s">
        <v>1484</v>
      </c>
      <c r="C63" s="1">
        <f t="shared" si="11"/>
        <v>5512</v>
      </c>
      <c r="D63" s="5">
        <f>IF(N63&gt;0, RANK(N63,(N63:P63,Q63:AE63)),0)</f>
        <v>1</v>
      </c>
      <c r="E63" s="5">
        <f>IF(O63&gt;0,RANK(O63,(N63:P63,Q63:AE63)),0)</f>
        <v>2</v>
      </c>
      <c r="F63" s="5">
        <f t="shared" si="12"/>
        <v>0</v>
      </c>
      <c r="G63" s="1">
        <f t="shared" si="13"/>
        <v>35</v>
      </c>
      <c r="H63" s="2">
        <f t="shared" si="14"/>
        <v>6.3497822931785197E-3</v>
      </c>
      <c r="I63" s="6"/>
      <c r="J63" s="2">
        <f t="shared" si="15"/>
        <v>0.49492017416545719</v>
      </c>
      <c r="K63" s="2">
        <f t="shared" si="16"/>
        <v>0.48857039187227869</v>
      </c>
      <c r="L63" s="2">
        <f t="shared" si="17"/>
        <v>0</v>
      </c>
      <c r="M63" s="2">
        <f t="shared" si="18"/>
        <v>1.650943396226412E-2</v>
      </c>
      <c r="N63" s="63">
        <v>2728</v>
      </c>
      <c r="O63" s="63">
        <v>2693</v>
      </c>
      <c r="P63" s="63">
        <v>0</v>
      </c>
      <c r="Q63" s="63">
        <v>67</v>
      </c>
      <c r="R63" s="63">
        <v>23</v>
      </c>
      <c r="S63" s="63">
        <v>0</v>
      </c>
      <c r="T63" s="63">
        <v>0</v>
      </c>
      <c r="U63" s="63">
        <v>1</v>
      </c>
      <c r="V63" s="63">
        <v>0</v>
      </c>
      <c r="W63" s="63">
        <v>0</v>
      </c>
      <c r="X63" s="63">
        <v>0</v>
      </c>
      <c r="Y63" s="63">
        <v>0</v>
      </c>
      <c r="Z63" s="63">
        <v>0</v>
      </c>
      <c r="AA63" s="63">
        <v>0</v>
      </c>
      <c r="AB63" s="63">
        <v>0</v>
      </c>
      <c r="AC63" s="63">
        <v>0</v>
      </c>
      <c r="AD63" s="63">
        <v>0</v>
      </c>
      <c r="AE63" s="63">
        <v>0</v>
      </c>
      <c r="AF63" s="63">
        <v>0</v>
      </c>
      <c r="AG63" s="63">
        <v>0</v>
      </c>
      <c r="AH63" s="63">
        <v>0</v>
      </c>
      <c r="AI63" s="63">
        <v>0</v>
      </c>
      <c r="AJ63" s="63">
        <v>0</v>
      </c>
      <c r="AK63" s="63">
        <v>0</v>
      </c>
      <c r="AL63" s="63">
        <v>0</v>
      </c>
      <c r="AM63" s="63">
        <v>0</v>
      </c>
      <c r="AN63" s="63">
        <v>0</v>
      </c>
      <c r="AO63" s="63">
        <v>0</v>
      </c>
      <c r="AP63" s="63">
        <v>0</v>
      </c>
      <c r="AQ63" s="63">
        <v>0</v>
      </c>
      <c r="AR63" s="63">
        <v>0</v>
      </c>
      <c r="AS63" s="63">
        <v>0</v>
      </c>
      <c r="AT63" s="63">
        <v>0</v>
      </c>
      <c r="AU63" s="63">
        <v>0</v>
      </c>
      <c r="AV63" s="63">
        <v>0</v>
      </c>
      <c r="AW63" s="63">
        <v>0</v>
      </c>
      <c r="AX63" s="63">
        <v>0</v>
      </c>
      <c r="AY63" s="63"/>
      <c r="BA63" t="str">
        <f t="shared" si="19"/>
        <v>Haddam</v>
      </c>
      <c r="BB63" t="s">
        <v>503</v>
      </c>
      <c r="BC63" s="8">
        <v>2</v>
      </c>
      <c r="BE63" s="112">
        <v>9</v>
      </c>
      <c r="BF63" s="114">
        <v>7</v>
      </c>
      <c r="BG63" s="114">
        <v>45</v>
      </c>
      <c r="BH63" s="118">
        <v>35230</v>
      </c>
      <c r="BI63" s="118">
        <f t="shared" si="20"/>
        <v>9007</v>
      </c>
      <c r="BJ63" t="s">
        <v>1471</v>
      </c>
      <c r="BK63" s="122">
        <f t="shared" si="21"/>
        <v>935230</v>
      </c>
      <c r="BP63">
        <v>46.35</v>
      </c>
      <c r="BQ63">
        <v>2.3199999999999998</v>
      </c>
      <c r="BR63">
        <v>44.03</v>
      </c>
      <c r="BS63" s="2"/>
    </row>
    <row r="64" spans="1:71" ht="15" hidden="1" customHeight="1" outlineLevel="1">
      <c r="A64" t="s">
        <v>2977</v>
      </c>
      <c r="B64" s="8" t="s">
        <v>1484</v>
      </c>
      <c r="C64" s="1">
        <f t="shared" si="11"/>
        <v>29104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2"/>
        <v>0</v>
      </c>
      <c r="G64" s="1">
        <f t="shared" si="13"/>
        <v>14513</v>
      </c>
      <c r="H64" s="2">
        <f t="shared" si="14"/>
        <v>0.49865997800989553</v>
      </c>
      <c r="I64" s="6"/>
      <c r="J64" s="2">
        <f t="shared" si="15"/>
        <v>0.74395272127542611</v>
      </c>
      <c r="K64" s="2">
        <f t="shared" si="16"/>
        <v>0.24529274326553052</v>
      </c>
      <c r="L64" s="2">
        <f t="shared" si="17"/>
        <v>0</v>
      </c>
      <c r="M64" s="2">
        <f t="shared" si="18"/>
        <v>1.0754535459043368E-2</v>
      </c>
      <c r="N64" s="63">
        <v>21652</v>
      </c>
      <c r="O64" s="63">
        <v>7139</v>
      </c>
      <c r="P64" s="63">
        <v>0</v>
      </c>
      <c r="Q64" s="63">
        <v>174</v>
      </c>
      <c r="R64" s="63">
        <v>139</v>
      </c>
      <c r="S64" s="63">
        <v>0</v>
      </c>
      <c r="T64" s="63">
        <v>0</v>
      </c>
      <c r="U64" s="63">
        <v>0</v>
      </c>
      <c r="V64" s="63">
        <v>0</v>
      </c>
      <c r="W64" s="63">
        <v>0</v>
      </c>
      <c r="X64" s="63">
        <v>0</v>
      </c>
      <c r="Y64" s="63">
        <v>0</v>
      </c>
      <c r="Z64" s="63">
        <v>0</v>
      </c>
      <c r="AA64" s="63">
        <v>0</v>
      </c>
      <c r="AB64" s="63">
        <v>0</v>
      </c>
      <c r="AC64" s="63">
        <v>0</v>
      </c>
      <c r="AD64" s="63">
        <v>0</v>
      </c>
      <c r="AE64" s="63">
        <v>0</v>
      </c>
      <c r="AF64" s="63">
        <v>0</v>
      </c>
      <c r="AG64" s="63">
        <v>0</v>
      </c>
      <c r="AH64" s="63">
        <v>0</v>
      </c>
      <c r="AI64" s="63">
        <v>0</v>
      </c>
      <c r="AJ64" s="63">
        <v>0</v>
      </c>
      <c r="AK64" s="63">
        <v>0</v>
      </c>
      <c r="AL64" s="63">
        <v>0</v>
      </c>
      <c r="AM64" s="63">
        <v>0</v>
      </c>
      <c r="AN64" s="63">
        <v>0</v>
      </c>
      <c r="AO64" s="63">
        <v>0</v>
      </c>
      <c r="AP64" s="63">
        <v>0</v>
      </c>
      <c r="AQ64" s="63">
        <v>0</v>
      </c>
      <c r="AR64" s="63">
        <v>0</v>
      </c>
      <c r="AS64" s="63">
        <v>0</v>
      </c>
      <c r="AT64" s="63">
        <v>0</v>
      </c>
      <c r="AU64" s="63">
        <v>0</v>
      </c>
      <c r="AV64" s="63">
        <v>0</v>
      </c>
      <c r="AW64" s="63">
        <v>0</v>
      </c>
      <c r="AX64" s="63">
        <v>0</v>
      </c>
      <c r="AY64" s="63"/>
      <c r="BA64" t="str">
        <f t="shared" si="19"/>
        <v>Hamden</v>
      </c>
      <c r="BB64" t="s">
        <v>2796</v>
      </c>
      <c r="BC64" s="8">
        <v>3</v>
      </c>
      <c r="BE64" s="112">
        <v>9</v>
      </c>
      <c r="BF64" s="114">
        <v>9</v>
      </c>
      <c r="BG64" s="114">
        <v>45</v>
      </c>
      <c r="BH64" s="118">
        <v>35650</v>
      </c>
      <c r="BI64" s="118">
        <f t="shared" si="20"/>
        <v>9009</v>
      </c>
      <c r="BJ64" t="s">
        <v>1471</v>
      </c>
      <c r="BK64" s="122">
        <f t="shared" si="21"/>
        <v>935650</v>
      </c>
      <c r="BP64">
        <v>33.32</v>
      </c>
      <c r="BQ64">
        <v>0.54</v>
      </c>
      <c r="BR64">
        <v>32.78</v>
      </c>
      <c r="BS64" s="2"/>
    </row>
    <row r="65" spans="1:71" ht="15" hidden="1" customHeight="1" outlineLevel="1">
      <c r="A65" t="s">
        <v>718</v>
      </c>
      <c r="B65" s="8" t="s">
        <v>1484</v>
      </c>
      <c r="C65" s="1">
        <f t="shared" si="11"/>
        <v>1139</v>
      </c>
      <c r="D65" s="5">
        <f>IF(N65&gt;0, RANK(N65,(N65:P65,Q65:AE65)),0)</f>
        <v>1</v>
      </c>
      <c r="E65" s="5">
        <f>IF(O65&gt;0,RANK(O65,(N65:P65,Q65:AE65)),0)</f>
        <v>2</v>
      </c>
      <c r="F65" s="5">
        <f t="shared" si="12"/>
        <v>0</v>
      </c>
      <c r="G65" s="1">
        <f t="shared" si="13"/>
        <v>21</v>
      </c>
      <c r="H65" s="2">
        <f t="shared" si="14"/>
        <v>1.8437225636523266E-2</v>
      </c>
      <c r="I65" s="6"/>
      <c r="J65" s="2">
        <f t="shared" si="15"/>
        <v>0.50219490781387177</v>
      </c>
      <c r="K65" s="2">
        <f t="shared" si="16"/>
        <v>0.48375768217734855</v>
      </c>
      <c r="L65" s="2">
        <f t="shared" si="17"/>
        <v>0</v>
      </c>
      <c r="M65" s="2">
        <f t="shared" si="18"/>
        <v>1.4047410008779682E-2</v>
      </c>
      <c r="N65" s="63">
        <v>572</v>
      </c>
      <c r="O65" s="63">
        <v>551</v>
      </c>
      <c r="P65" s="63">
        <v>0</v>
      </c>
      <c r="Q65" s="63">
        <v>9</v>
      </c>
      <c r="R65" s="63">
        <v>6</v>
      </c>
      <c r="S65" s="63">
        <v>0</v>
      </c>
      <c r="T65" s="63">
        <v>0</v>
      </c>
      <c r="U65" s="63">
        <v>1</v>
      </c>
      <c r="V65" s="63">
        <v>0</v>
      </c>
      <c r="W65" s="63">
        <v>0</v>
      </c>
      <c r="X65" s="63">
        <v>0</v>
      </c>
      <c r="Y65" s="63">
        <v>0</v>
      </c>
      <c r="Z65" s="63">
        <v>0</v>
      </c>
      <c r="AA65" s="63">
        <v>0</v>
      </c>
      <c r="AB65" s="63">
        <v>0</v>
      </c>
      <c r="AC65" s="63">
        <v>0</v>
      </c>
      <c r="AD65" s="63">
        <v>0</v>
      </c>
      <c r="AE65" s="63">
        <v>0</v>
      </c>
      <c r="AF65" s="63">
        <v>0</v>
      </c>
      <c r="AG65" s="63">
        <v>0</v>
      </c>
      <c r="AH65" s="63">
        <v>0</v>
      </c>
      <c r="AI65" s="63">
        <v>0</v>
      </c>
      <c r="AJ65" s="63">
        <v>0</v>
      </c>
      <c r="AK65" s="63">
        <v>0</v>
      </c>
      <c r="AL65" s="63">
        <v>0</v>
      </c>
      <c r="AM65" s="63">
        <v>0</v>
      </c>
      <c r="AN65" s="63">
        <v>0</v>
      </c>
      <c r="AO65" s="63">
        <v>0</v>
      </c>
      <c r="AP65" s="63">
        <v>0</v>
      </c>
      <c r="AQ65" s="63">
        <v>0</v>
      </c>
      <c r="AR65" s="63">
        <v>0</v>
      </c>
      <c r="AS65" s="63">
        <v>0</v>
      </c>
      <c r="AT65" s="63">
        <v>0</v>
      </c>
      <c r="AU65" s="63">
        <v>0</v>
      </c>
      <c r="AV65" s="63">
        <v>0</v>
      </c>
      <c r="AW65" s="63">
        <v>0</v>
      </c>
      <c r="AX65" s="63">
        <v>0</v>
      </c>
      <c r="AY65" s="63"/>
      <c r="BA65" t="str">
        <f t="shared" si="19"/>
        <v>Hampton</v>
      </c>
      <c r="BB65" t="s">
        <v>2128</v>
      </c>
      <c r="BC65" s="8">
        <v>2</v>
      </c>
      <c r="BE65" s="112">
        <v>9</v>
      </c>
      <c r="BF65" s="114">
        <v>15</v>
      </c>
      <c r="BG65" s="114">
        <v>30</v>
      </c>
      <c r="BH65" s="118">
        <v>36000</v>
      </c>
      <c r="BI65" s="118">
        <f t="shared" si="20"/>
        <v>9015</v>
      </c>
      <c r="BJ65" t="s">
        <v>1471</v>
      </c>
      <c r="BK65" s="122">
        <f t="shared" si="21"/>
        <v>936000</v>
      </c>
      <c r="BP65">
        <v>25.5</v>
      </c>
      <c r="BQ65">
        <v>0.5</v>
      </c>
      <c r="BR65">
        <v>25</v>
      </c>
      <c r="BS65" s="2"/>
    </row>
    <row r="66" spans="1:71" ht="15" hidden="1" customHeight="1" outlineLevel="1">
      <c r="A66" t="s">
        <v>1736</v>
      </c>
      <c r="B66" s="8" t="s">
        <v>1484</v>
      </c>
      <c r="C66" s="1">
        <f t="shared" si="11"/>
        <v>32687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2"/>
        <v>0</v>
      </c>
      <c r="G66" s="1">
        <f t="shared" si="13"/>
        <v>24185</v>
      </c>
      <c r="H66" s="2">
        <f t="shared" si="14"/>
        <v>0.73989659497659621</v>
      </c>
      <c r="I66" s="6"/>
      <c r="J66" s="2">
        <f t="shared" si="15"/>
        <v>0.86581821519258417</v>
      </c>
      <c r="K66" s="2">
        <f t="shared" si="16"/>
        <v>0.12592162021598802</v>
      </c>
      <c r="L66" s="2">
        <f t="shared" si="17"/>
        <v>0</v>
      </c>
      <c r="M66" s="2">
        <f t="shared" si="18"/>
        <v>8.2601645914278099E-3</v>
      </c>
      <c r="N66" s="63">
        <v>28301</v>
      </c>
      <c r="O66" s="63">
        <v>4116</v>
      </c>
      <c r="P66" s="63">
        <v>0</v>
      </c>
      <c r="Q66" s="63">
        <v>135</v>
      </c>
      <c r="R66" s="63">
        <v>134</v>
      </c>
      <c r="S66" s="63">
        <v>0</v>
      </c>
      <c r="T66" s="63">
        <v>0</v>
      </c>
      <c r="U66" s="63">
        <v>0</v>
      </c>
      <c r="V66" s="63">
        <v>0</v>
      </c>
      <c r="W66" s="63">
        <v>0</v>
      </c>
      <c r="X66" s="63">
        <v>0</v>
      </c>
      <c r="Y66" s="63">
        <v>0</v>
      </c>
      <c r="Z66" s="63">
        <v>1</v>
      </c>
      <c r="AA66" s="63">
        <v>0</v>
      </c>
      <c r="AB66" s="63">
        <v>0</v>
      </c>
      <c r="AC66" s="63">
        <v>0</v>
      </c>
      <c r="AD66" s="63">
        <v>0</v>
      </c>
      <c r="AE66" s="63">
        <v>0</v>
      </c>
      <c r="AF66" s="63">
        <v>0</v>
      </c>
      <c r="AG66" s="63">
        <v>0</v>
      </c>
      <c r="AH66" s="63">
        <v>0</v>
      </c>
      <c r="AI66" s="63">
        <v>0</v>
      </c>
      <c r="AJ66" s="63">
        <v>0</v>
      </c>
      <c r="AK66" s="63">
        <v>0</v>
      </c>
      <c r="AL66" s="63">
        <v>0</v>
      </c>
      <c r="AM66" s="63">
        <v>0</v>
      </c>
      <c r="AN66" s="63">
        <v>0</v>
      </c>
      <c r="AO66" s="63">
        <v>0</v>
      </c>
      <c r="AP66" s="63">
        <v>0</v>
      </c>
      <c r="AQ66" s="63">
        <v>0</v>
      </c>
      <c r="AR66" s="63">
        <v>0</v>
      </c>
      <c r="AS66" s="63">
        <v>0</v>
      </c>
      <c r="AT66" s="63">
        <v>0</v>
      </c>
      <c r="AU66" s="63">
        <v>0</v>
      </c>
      <c r="AV66" s="63">
        <v>0</v>
      </c>
      <c r="AW66" s="63">
        <v>0</v>
      </c>
      <c r="AX66" s="63">
        <v>0</v>
      </c>
      <c r="AY66" s="63"/>
      <c r="BA66" t="str">
        <f t="shared" si="19"/>
        <v>Hartford</v>
      </c>
      <c r="BB66" t="s">
        <v>1736</v>
      </c>
      <c r="BC66" s="8">
        <v>1</v>
      </c>
      <c r="BE66" s="112">
        <v>9</v>
      </c>
      <c r="BF66" s="114">
        <v>3</v>
      </c>
      <c r="BG66" s="114">
        <v>70</v>
      </c>
      <c r="BH66" s="118">
        <v>37070</v>
      </c>
      <c r="BI66" s="118">
        <f t="shared" si="20"/>
        <v>9003</v>
      </c>
      <c r="BJ66" t="s">
        <v>1471</v>
      </c>
      <c r="BK66" s="122">
        <f t="shared" si="21"/>
        <v>937070</v>
      </c>
      <c r="BP66">
        <v>17.97</v>
      </c>
      <c r="BQ66">
        <v>0.66</v>
      </c>
      <c r="BR66">
        <v>17.309999999999999</v>
      </c>
      <c r="BS66" s="2"/>
    </row>
    <row r="67" spans="1:71" ht="15" hidden="1" customHeight="1" outlineLevel="1">
      <c r="A67" t="s">
        <v>2371</v>
      </c>
      <c r="B67" s="8" t="s">
        <v>1484</v>
      </c>
      <c r="C67" s="1">
        <f t="shared" ref="C67:C98" si="22">SUM(N67:AY67)</f>
        <v>1292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3">IF(P67&gt;0,RANK(P67,(N67:AE67)),0)</f>
        <v>0</v>
      </c>
      <c r="G67" s="1">
        <f t="shared" ref="G67:G98" si="24">IF(C67&gt;0,MAX(N67:P67)-LARGE(N67:P67,2),0)</f>
        <v>361</v>
      </c>
      <c r="H67" s="2">
        <f t="shared" ref="H67:H98" si="25">IF(C67&gt;0,G67/C67,0)</f>
        <v>0.27941176470588236</v>
      </c>
      <c r="I67" s="6"/>
      <c r="J67" s="2">
        <f t="shared" ref="J67:J98" si="26">IF(C67=0,"-",N67/C67)</f>
        <v>0.35371517027863775</v>
      </c>
      <c r="K67" s="2">
        <f t="shared" ref="K67:K98" si="27">IF(C67=0,"-",O67/C67)</f>
        <v>0.63312693498452011</v>
      </c>
      <c r="L67" s="2">
        <f t="shared" ref="L67:L98" si="28">IF(C67=0,"-",P67/C67)</f>
        <v>0</v>
      </c>
      <c r="M67" s="2">
        <f t="shared" ref="M67:M98" si="29">IF(C67=0,"-",(1-J67-K67-L67))</f>
        <v>1.3157894736842146E-2</v>
      </c>
      <c r="N67" s="63">
        <v>457</v>
      </c>
      <c r="O67" s="63">
        <v>818</v>
      </c>
      <c r="P67" s="63">
        <v>0</v>
      </c>
      <c r="Q67" s="63">
        <v>11</v>
      </c>
      <c r="R67" s="63">
        <v>5</v>
      </c>
      <c r="S67" s="63">
        <v>0</v>
      </c>
      <c r="T67" s="63">
        <v>0</v>
      </c>
      <c r="U67" s="63">
        <v>1</v>
      </c>
      <c r="V67" s="63">
        <v>0</v>
      </c>
      <c r="W67" s="63">
        <v>0</v>
      </c>
      <c r="X67" s="63">
        <v>0</v>
      </c>
      <c r="Y67" s="63">
        <v>0</v>
      </c>
      <c r="Z67" s="63">
        <v>0</v>
      </c>
      <c r="AA67" s="63">
        <v>0</v>
      </c>
      <c r="AB67" s="63">
        <v>0</v>
      </c>
      <c r="AC67" s="63">
        <v>0</v>
      </c>
      <c r="AD67" s="63">
        <v>0</v>
      </c>
      <c r="AE67" s="63">
        <v>0</v>
      </c>
      <c r="AF67" s="63">
        <v>0</v>
      </c>
      <c r="AG67" s="63">
        <v>0</v>
      </c>
      <c r="AH67" s="63">
        <v>0</v>
      </c>
      <c r="AI67" s="63">
        <v>0</v>
      </c>
      <c r="AJ67" s="63">
        <v>0</v>
      </c>
      <c r="AK67" s="63">
        <v>0</v>
      </c>
      <c r="AL67" s="63">
        <v>0</v>
      </c>
      <c r="AM67" s="63">
        <v>0</v>
      </c>
      <c r="AN67" s="63">
        <v>0</v>
      </c>
      <c r="AO67" s="63">
        <v>0</v>
      </c>
      <c r="AP67" s="63">
        <v>0</v>
      </c>
      <c r="AQ67" s="63">
        <v>0</v>
      </c>
      <c r="AR67" s="63">
        <v>0</v>
      </c>
      <c r="AS67" s="63">
        <v>0</v>
      </c>
      <c r="AT67" s="63">
        <v>0</v>
      </c>
      <c r="AU67" s="63">
        <v>0</v>
      </c>
      <c r="AV67" s="63">
        <v>0</v>
      </c>
      <c r="AW67" s="63">
        <v>0</v>
      </c>
      <c r="AX67" s="63">
        <v>0</v>
      </c>
      <c r="AY67" s="63"/>
      <c r="BA67" t="str">
        <f t="shared" ref="BA67:BA98" si="30">A67</f>
        <v>Hartland</v>
      </c>
      <c r="BB67" t="s">
        <v>1736</v>
      </c>
      <c r="BC67" s="8">
        <v>1</v>
      </c>
      <c r="BE67" s="112">
        <v>9</v>
      </c>
      <c r="BF67" s="114">
        <v>3</v>
      </c>
      <c r="BG67" s="114">
        <v>75</v>
      </c>
      <c r="BH67" s="118">
        <v>37140</v>
      </c>
      <c r="BI67" s="118">
        <f t="shared" ref="BI67:BI98" si="31">BE67*1000+BF67</f>
        <v>9003</v>
      </c>
      <c r="BJ67" t="s">
        <v>1471</v>
      </c>
      <c r="BK67" s="122">
        <f t="shared" ref="BK67:BK98" si="32">BE67*100000+BH67</f>
        <v>937140</v>
      </c>
      <c r="BP67">
        <v>34.57</v>
      </c>
      <c r="BQ67">
        <v>1.54</v>
      </c>
      <c r="BR67">
        <v>33.03</v>
      </c>
      <c r="BS67" s="2"/>
    </row>
    <row r="68" spans="1:71" ht="15" hidden="1" customHeight="1" outlineLevel="1">
      <c r="A68" t="s">
        <v>508</v>
      </c>
      <c r="B68" s="8" t="s">
        <v>1484</v>
      </c>
      <c r="C68" s="1">
        <f t="shared" si="22"/>
        <v>3701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3"/>
        <v>0</v>
      </c>
      <c r="G68" s="1">
        <f t="shared" si="24"/>
        <v>832</v>
      </c>
      <c r="H68" s="2">
        <f t="shared" si="25"/>
        <v>0.22480410699810863</v>
      </c>
      <c r="I68" s="6"/>
      <c r="J68" s="2">
        <f t="shared" si="26"/>
        <v>0.37746554985139152</v>
      </c>
      <c r="K68" s="2">
        <f t="shared" si="27"/>
        <v>0.60226965684950018</v>
      </c>
      <c r="L68" s="2">
        <f t="shared" si="28"/>
        <v>0</v>
      </c>
      <c r="M68" s="2">
        <f t="shared" si="29"/>
        <v>2.0264793299108352E-2</v>
      </c>
      <c r="N68" s="63">
        <v>1397</v>
      </c>
      <c r="O68" s="63">
        <v>2229</v>
      </c>
      <c r="P68" s="63">
        <v>0</v>
      </c>
      <c r="Q68" s="63">
        <v>53</v>
      </c>
      <c r="R68" s="63">
        <v>21</v>
      </c>
      <c r="S68" s="63">
        <v>0</v>
      </c>
      <c r="T68" s="63">
        <v>0</v>
      </c>
      <c r="U68" s="63">
        <v>1</v>
      </c>
      <c r="V68" s="63">
        <v>0</v>
      </c>
      <c r="W68" s="63">
        <v>0</v>
      </c>
      <c r="X68" s="63">
        <v>0</v>
      </c>
      <c r="Y68" s="63">
        <v>0</v>
      </c>
      <c r="Z68" s="63">
        <v>0</v>
      </c>
      <c r="AA68" s="63">
        <v>0</v>
      </c>
      <c r="AB68" s="63">
        <v>0</v>
      </c>
      <c r="AC68" s="63">
        <v>0</v>
      </c>
      <c r="AD68" s="63">
        <v>0</v>
      </c>
      <c r="AE68" s="63">
        <v>0</v>
      </c>
      <c r="AF68" s="63">
        <v>0</v>
      </c>
      <c r="AG68" s="63">
        <v>0</v>
      </c>
      <c r="AH68" s="63">
        <v>0</v>
      </c>
      <c r="AI68" s="63">
        <v>0</v>
      </c>
      <c r="AJ68" s="63">
        <v>0</v>
      </c>
      <c r="AK68" s="63">
        <v>0</v>
      </c>
      <c r="AL68" s="63">
        <v>0</v>
      </c>
      <c r="AM68" s="63">
        <v>0</v>
      </c>
      <c r="AN68" s="63">
        <v>0</v>
      </c>
      <c r="AO68" s="63">
        <v>0</v>
      </c>
      <c r="AP68" s="63">
        <v>0</v>
      </c>
      <c r="AQ68" s="63">
        <v>0</v>
      </c>
      <c r="AR68" s="63">
        <v>0</v>
      </c>
      <c r="AS68" s="63">
        <v>0</v>
      </c>
      <c r="AT68" s="63">
        <v>0</v>
      </c>
      <c r="AU68" s="63">
        <v>0</v>
      </c>
      <c r="AV68" s="63">
        <v>0</v>
      </c>
      <c r="AW68" s="63">
        <v>0</v>
      </c>
      <c r="AX68" s="63">
        <v>0</v>
      </c>
      <c r="AY68" s="63"/>
      <c r="BA68" t="str">
        <f t="shared" si="30"/>
        <v>Harwinton</v>
      </c>
      <c r="BB68" t="s">
        <v>1275</v>
      </c>
      <c r="BC68" s="8">
        <v>5</v>
      </c>
      <c r="BE68" s="112">
        <v>9</v>
      </c>
      <c r="BF68" s="114">
        <v>5</v>
      </c>
      <c r="BG68" s="114">
        <v>40</v>
      </c>
      <c r="BH68" s="118">
        <v>37280</v>
      </c>
      <c r="BI68" s="118">
        <f t="shared" si="31"/>
        <v>9005</v>
      </c>
      <c r="BJ68" t="s">
        <v>1471</v>
      </c>
      <c r="BK68" s="122">
        <f t="shared" si="32"/>
        <v>937280</v>
      </c>
      <c r="BP68">
        <v>31.1</v>
      </c>
      <c r="BQ68">
        <v>0.35</v>
      </c>
      <c r="BR68">
        <v>30.75</v>
      </c>
      <c r="BS68" s="2"/>
    </row>
    <row r="69" spans="1:71" ht="15" hidden="1" customHeight="1" outlineLevel="1">
      <c r="A69" t="s">
        <v>975</v>
      </c>
      <c r="B69" s="8" t="s">
        <v>1484</v>
      </c>
      <c r="C69" s="1">
        <f t="shared" si="22"/>
        <v>6266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3"/>
        <v>0</v>
      </c>
      <c r="G69" s="1">
        <f t="shared" si="24"/>
        <v>657</v>
      </c>
      <c r="H69" s="2">
        <f t="shared" si="25"/>
        <v>0.1048515799553144</v>
      </c>
      <c r="I69" s="6"/>
      <c r="J69" s="2">
        <f t="shared" si="26"/>
        <v>0.54069581870411743</v>
      </c>
      <c r="K69" s="2">
        <f t="shared" si="27"/>
        <v>0.43584423874880307</v>
      </c>
      <c r="L69" s="2">
        <f t="shared" si="28"/>
        <v>0</v>
      </c>
      <c r="M69" s="2">
        <f t="shared" si="29"/>
        <v>2.3459942547079504E-2</v>
      </c>
      <c r="N69" s="63">
        <v>3388</v>
      </c>
      <c r="O69" s="63">
        <v>2731</v>
      </c>
      <c r="P69" s="63">
        <v>0</v>
      </c>
      <c r="Q69" s="63">
        <v>121</v>
      </c>
      <c r="R69" s="63">
        <v>26</v>
      </c>
      <c r="S69" s="63">
        <v>0</v>
      </c>
      <c r="T69" s="63">
        <v>0</v>
      </c>
      <c r="U69" s="63">
        <v>0</v>
      </c>
      <c r="V69" s="63">
        <v>0</v>
      </c>
      <c r="W69" s="63">
        <v>0</v>
      </c>
      <c r="X69" s="63">
        <v>0</v>
      </c>
      <c r="Y69" s="63">
        <v>0</v>
      </c>
      <c r="Z69" s="63">
        <v>0</v>
      </c>
      <c r="AA69" s="63">
        <v>0</v>
      </c>
      <c r="AB69" s="63">
        <v>0</v>
      </c>
      <c r="AC69" s="63">
        <v>0</v>
      </c>
      <c r="AD69" s="63">
        <v>0</v>
      </c>
      <c r="AE69" s="63">
        <v>0</v>
      </c>
      <c r="AF69" s="63">
        <v>0</v>
      </c>
      <c r="AG69" s="63">
        <v>0</v>
      </c>
      <c r="AH69" s="63">
        <v>0</v>
      </c>
      <c r="AI69" s="63">
        <v>0</v>
      </c>
      <c r="AJ69" s="63">
        <v>0</v>
      </c>
      <c r="AK69" s="63">
        <v>0</v>
      </c>
      <c r="AL69" s="63">
        <v>0</v>
      </c>
      <c r="AM69" s="63">
        <v>0</v>
      </c>
      <c r="AN69" s="63">
        <v>0</v>
      </c>
      <c r="AO69" s="63">
        <v>0</v>
      </c>
      <c r="AP69" s="63">
        <v>0</v>
      </c>
      <c r="AQ69" s="63">
        <v>0</v>
      </c>
      <c r="AR69" s="63">
        <v>0</v>
      </c>
      <c r="AS69" s="63">
        <v>0</v>
      </c>
      <c r="AT69" s="63">
        <v>0</v>
      </c>
      <c r="AU69" s="63">
        <v>0</v>
      </c>
      <c r="AV69" s="63">
        <v>0</v>
      </c>
      <c r="AW69" s="63">
        <v>0</v>
      </c>
      <c r="AX69" s="63">
        <v>0</v>
      </c>
      <c r="AY69" s="63"/>
      <c r="BA69" t="str">
        <f t="shared" si="30"/>
        <v>Hebron</v>
      </c>
      <c r="BB69" t="s">
        <v>67</v>
      </c>
      <c r="BC69" s="8">
        <v>2</v>
      </c>
      <c r="BE69" s="112">
        <v>9</v>
      </c>
      <c r="BF69" s="114">
        <v>13</v>
      </c>
      <c r="BG69" s="114">
        <v>30</v>
      </c>
      <c r="BH69" s="118">
        <v>37910</v>
      </c>
      <c r="BI69" s="118">
        <f t="shared" si="31"/>
        <v>9013</v>
      </c>
      <c r="BJ69" t="s">
        <v>1471</v>
      </c>
      <c r="BK69" s="122">
        <f t="shared" si="32"/>
        <v>937910</v>
      </c>
      <c r="BP69">
        <v>37.26</v>
      </c>
      <c r="BQ69">
        <v>0.36</v>
      </c>
      <c r="BR69">
        <v>36.9</v>
      </c>
      <c r="BS69" s="2"/>
    </row>
    <row r="70" spans="1:71" ht="15" hidden="1" customHeight="1" outlineLevel="1">
      <c r="A70" t="s">
        <v>724</v>
      </c>
      <c r="B70" s="8" t="s">
        <v>1484</v>
      </c>
      <c r="C70" s="1">
        <f t="shared" si="22"/>
        <v>1865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3"/>
        <v>0</v>
      </c>
      <c r="G70" s="1">
        <f t="shared" si="24"/>
        <v>709</v>
      </c>
      <c r="H70" s="2">
        <f t="shared" si="25"/>
        <v>0.38016085790884718</v>
      </c>
      <c r="I70" s="6"/>
      <c r="J70" s="2">
        <f t="shared" si="26"/>
        <v>0.68471849865951739</v>
      </c>
      <c r="K70" s="2">
        <f t="shared" si="27"/>
        <v>0.30455764075067027</v>
      </c>
      <c r="L70" s="2">
        <f t="shared" si="28"/>
        <v>0</v>
      </c>
      <c r="M70" s="2">
        <f t="shared" si="29"/>
        <v>1.072386058981234E-2</v>
      </c>
      <c r="N70" s="63">
        <v>1277</v>
      </c>
      <c r="O70" s="63">
        <v>568</v>
      </c>
      <c r="P70" s="63">
        <v>0</v>
      </c>
      <c r="Q70" s="63">
        <v>12</v>
      </c>
      <c r="R70" s="63">
        <v>7</v>
      </c>
      <c r="S70" s="63">
        <v>0</v>
      </c>
      <c r="T70" s="63">
        <v>0</v>
      </c>
      <c r="U70" s="63">
        <v>0</v>
      </c>
      <c r="V70" s="63">
        <v>0</v>
      </c>
      <c r="W70" s="63">
        <v>0</v>
      </c>
      <c r="X70" s="63">
        <v>0</v>
      </c>
      <c r="Y70" s="63">
        <v>0</v>
      </c>
      <c r="Z70" s="63">
        <v>1</v>
      </c>
      <c r="AA70" s="63">
        <v>0</v>
      </c>
      <c r="AB70" s="63">
        <v>0</v>
      </c>
      <c r="AC70" s="63">
        <v>0</v>
      </c>
      <c r="AD70" s="63">
        <v>0</v>
      </c>
      <c r="AE70" s="63">
        <v>0</v>
      </c>
      <c r="AF70" s="63">
        <v>0</v>
      </c>
      <c r="AG70" s="63">
        <v>0</v>
      </c>
      <c r="AH70" s="63">
        <v>0</v>
      </c>
      <c r="AI70" s="63">
        <v>0</v>
      </c>
      <c r="AJ70" s="63">
        <v>0</v>
      </c>
      <c r="AK70" s="63">
        <v>0</v>
      </c>
      <c r="AL70" s="63">
        <v>0</v>
      </c>
      <c r="AM70" s="63">
        <v>0</v>
      </c>
      <c r="AN70" s="63">
        <v>0</v>
      </c>
      <c r="AO70" s="63">
        <v>0</v>
      </c>
      <c r="AP70" s="63">
        <v>0</v>
      </c>
      <c r="AQ70" s="63">
        <v>0</v>
      </c>
      <c r="AR70" s="63">
        <v>0</v>
      </c>
      <c r="AS70" s="63">
        <v>0</v>
      </c>
      <c r="AT70" s="63">
        <v>0</v>
      </c>
      <c r="AU70" s="63">
        <v>0</v>
      </c>
      <c r="AV70" s="63">
        <v>0</v>
      </c>
      <c r="AW70" s="63">
        <v>0</v>
      </c>
      <c r="AX70" s="63">
        <v>0</v>
      </c>
      <c r="AY70" s="63"/>
      <c r="BA70" t="str">
        <f t="shared" si="30"/>
        <v>Kent</v>
      </c>
      <c r="BB70" t="s">
        <v>1275</v>
      </c>
      <c r="BC70" s="8">
        <v>5</v>
      </c>
      <c r="BE70" s="112">
        <v>9</v>
      </c>
      <c r="BF70" s="114">
        <v>5</v>
      </c>
      <c r="BG70" s="114">
        <v>45</v>
      </c>
      <c r="BH70" s="118">
        <v>40290</v>
      </c>
      <c r="BI70" s="118">
        <f t="shared" si="31"/>
        <v>9005</v>
      </c>
      <c r="BJ70" t="s">
        <v>1471</v>
      </c>
      <c r="BK70" s="122">
        <f t="shared" si="32"/>
        <v>940290</v>
      </c>
      <c r="BP70">
        <v>49.59</v>
      </c>
      <c r="BQ70">
        <v>1.1200000000000001</v>
      </c>
      <c r="BR70">
        <v>48.47</v>
      </c>
      <c r="BS70" s="2"/>
    </row>
    <row r="71" spans="1:71" ht="15" hidden="1" customHeight="1" outlineLevel="1">
      <c r="A71" t="s">
        <v>2569</v>
      </c>
      <c r="B71" s="8" t="s">
        <v>1484</v>
      </c>
      <c r="C71" s="1">
        <f t="shared" si="22"/>
        <v>8283</v>
      </c>
      <c r="D71" s="5">
        <f>IF(N71&gt;0, RANK(N71,(N71:P71,Q71:AE71)),0)</f>
        <v>2</v>
      </c>
      <c r="E71" s="5">
        <f>IF(O71&gt;0,RANK(O71,(N71:P71,Q71:AE71)),0)</f>
        <v>1</v>
      </c>
      <c r="F71" s="5">
        <f t="shared" si="23"/>
        <v>0</v>
      </c>
      <c r="G71" s="1">
        <f t="shared" si="24"/>
        <v>1276</v>
      </c>
      <c r="H71" s="2">
        <f t="shared" si="25"/>
        <v>0.15405046480743692</v>
      </c>
      <c r="I71" s="6"/>
      <c r="J71" s="2">
        <f t="shared" si="26"/>
        <v>0.41072075335023545</v>
      </c>
      <c r="K71" s="2">
        <f t="shared" si="27"/>
        <v>0.56477121815767239</v>
      </c>
      <c r="L71" s="2">
        <f t="shared" si="28"/>
        <v>0</v>
      </c>
      <c r="M71" s="2">
        <f t="shared" si="29"/>
        <v>2.4508028492092104E-2</v>
      </c>
      <c r="N71" s="63">
        <v>3402</v>
      </c>
      <c r="O71" s="63">
        <v>4678</v>
      </c>
      <c r="P71" s="63">
        <v>0</v>
      </c>
      <c r="Q71" s="63">
        <v>147</v>
      </c>
      <c r="R71" s="63">
        <v>54</v>
      </c>
      <c r="S71" s="63">
        <v>0</v>
      </c>
      <c r="T71" s="63">
        <v>0</v>
      </c>
      <c r="U71" s="63">
        <v>0</v>
      </c>
      <c r="V71" s="63">
        <v>0</v>
      </c>
      <c r="W71" s="63">
        <v>0</v>
      </c>
      <c r="X71" s="63">
        <v>0</v>
      </c>
      <c r="Y71" s="63">
        <v>0</v>
      </c>
      <c r="Z71" s="63">
        <v>2</v>
      </c>
      <c r="AA71" s="63">
        <v>0</v>
      </c>
      <c r="AB71" s="63">
        <v>0</v>
      </c>
      <c r="AC71" s="63">
        <v>0</v>
      </c>
      <c r="AD71" s="63">
        <v>0</v>
      </c>
      <c r="AE71" s="63">
        <v>0</v>
      </c>
      <c r="AF71" s="63">
        <v>0</v>
      </c>
      <c r="AG71" s="63">
        <v>0</v>
      </c>
      <c r="AH71" s="63">
        <v>0</v>
      </c>
      <c r="AI71" s="63">
        <v>0</v>
      </c>
      <c r="AJ71" s="63">
        <v>0</v>
      </c>
      <c r="AK71" s="63">
        <v>0</v>
      </c>
      <c r="AL71" s="63">
        <v>0</v>
      </c>
      <c r="AM71" s="63">
        <v>0</v>
      </c>
      <c r="AN71" s="63">
        <v>0</v>
      </c>
      <c r="AO71" s="63">
        <v>0</v>
      </c>
      <c r="AP71" s="63">
        <v>0</v>
      </c>
      <c r="AQ71" s="63">
        <v>0</v>
      </c>
      <c r="AR71" s="63">
        <v>0</v>
      </c>
      <c r="AS71" s="63">
        <v>0</v>
      </c>
      <c r="AT71" s="63">
        <v>0</v>
      </c>
      <c r="AU71" s="63">
        <v>0</v>
      </c>
      <c r="AV71" s="63">
        <v>0</v>
      </c>
      <c r="AW71" s="63">
        <v>0</v>
      </c>
      <c r="AX71" s="63">
        <v>0</v>
      </c>
      <c r="AY71" s="63"/>
      <c r="BA71" t="str">
        <f t="shared" si="30"/>
        <v>Killingly</v>
      </c>
      <c r="BB71" t="s">
        <v>2128</v>
      </c>
      <c r="BC71" s="8">
        <v>2</v>
      </c>
      <c r="BE71" s="112">
        <v>9</v>
      </c>
      <c r="BF71" s="114">
        <v>15</v>
      </c>
      <c r="BG71" s="114">
        <v>35</v>
      </c>
      <c r="BH71" s="118">
        <v>40500</v>
      </c>
      <c r="BI71" s="118">
        <f t="shared" si="31"/>
        <v>9015</v>
      </c>
      <c r="BJ71" t="s">
        <v>1471</v>
      </c>
      <c r="BK71" s="122">
        <f t="shared" si="32"/>
        <v>940500</v>
      </c>
      <c r="BP71">
        <v>49.99</v>
      </c>
      <c r="BQ71">
        <v>1.47</v>
      </c>
      <c r="BR71">
        <v>48.52</v>
      </c>
      <c r="BS71" s="2"/>
    </row>
    <row r="72" spans="1:71" ht="15" hidden="1" customHeight="1" outlineLevel="1">
      <c r="A72" t="s">
        <v>1775</v>
      </c>
      <c r="B72" s="8" t="s">
        <v>1484</v>
      </c>
      <c r="C72" s="1">
        <f t="shared" si="22"/>
        <v>4387</v>
      </c>
      <c r="D72" s="5">
        <f>IF(N72&gt;0, RANK(N72,(N72:P72,Q72:AE72)),0)</f>
        <v>1</v>
      </c>
      <c r="E72" s="5">
        <f>IF(O72&gt;0,RANK(O72,(N72:P72,Q72:AE72)),0)</f>
        <v>2</v>
      </c>
      <c r="F72" s="5">
        <f t="shared" si="23"/>
        <v>0</v>
      </c>
      <c r="G72" s="1">
        <f t="shared" si="24"/>
        <v>364</v>
      </c>
      <c r="H72" s="2">
        <f t="shared" si="25"/>
        <v>8.2972418509231816E-2</v>
      </c>
      <c r="I72" s="6"/>
      <c r="J72" s="2">
        <f t="shared" si="26"/>
        <v>0.53407795760200594</v>
      </c>
      <c r="K72" s="2">
        <f t="shared" si="27"/>
        <v>0.45110553909277412</v>
      </c>
      <c r="L72" s="2">
        <f t="shared" si="28"/>
        <v>0</v>
      </c>
      <c r="M72" s="2">
        <f t="shared" si="29"/>
        <v>1.4816503305219941E-2</v>
      </c>
      <c r="N72" s="63">
        <v>2343</v>
      </c>
      <c r="O72" s="63">
        <v>1979</v>
      </c>
      <c r="P72" s="63">
        <v>0</v>
      </c>
      <c r="Q72" s="63">
        <v>44</v>
      </c>
      <c r="R72" s="63">
        <v>20</v>
      </c>
      <c r="S72" s="63">
        <v>0</v>
      </c>
      <c r="T72" s="63">
        <v>0</v>
      </c>
      <c r="U72" s="63">
        <v>0</v>
      </c>
      <c r="V72" s="63">
        <v>0</v>
      </c>
      <c r="W72" s="63">
        <v>0</v>
      </c>
      <c r="X72" s="63">
        <v>0</v>
      </c>
      <c r="Y72" s="63">
        <v>0</v>
      </c>
      <c r="Z72" s="63">
        <v>1</v>
      </c>
      <c r="AA72" s="63">
        <v>0</v>
      </c>
      <c r="AB72" s="63">
        <v>0</v>
      </c>
      <c r="AC72" s="63">
        <v>0</v>
      </c>
      <c r="AD72" s="63">
        <v>0</v>
      </c>
      <c r="AE72" s="63">
        <v>0</v>
      </c>
      <c r="AF72" s="63">
        <v>0</v>
      </c>
      <c r="AG72" s="63">
        <v>0</v>
      </c>
      <c r="AH72" s="63">
        <v>0</v>
      </c>
      <c r="AI72" s="63">
        <v>0</v>
      </c>
      <c r="AJ72" s="63">
        <v>0</v>
      </c>
      <c r="AK72" s="63">
        <v>0</v>
      </c>
      <c r="AL72" s="63">
        <v>0</v>
      </c>
      <c r="AM72" s="63">
        <v>0</v>
      </c>
      <c r="AN72" s="63">
        <v>0</v>
      </c>
      <c r="AO72" s="63">
        <v>0</v>
      </c>
      <c r="AP72" s="63">
        <v>0</v>
      </c>
      <c r="AQ72" s="63">
        <v>0</v>
      </c>
      <c r="AR72" s="63">
        <v>0</v>
      </c>
      <c r="AS72" s="63">
        <v>0</v>
      </c>
      <c r="AT72" s="63">
        <v>0</v>
      </c>
      <c r="AU72" s="63">
        <v>0</v>
      </c>
      <c r="AV72" s="63">
        <v>0</v>
      </c>
      <c r="AW72" s="63">
        <v>0</v>
      </c>
      <c r="AX72" s="63">
        <v>0</v>
      </c>
      <c r="AY72" s="63"/>
      <c r="BA72" t="str">
        <f t="shared" si="30"/>
        <v>Killingworth</v>
      </c>
      <c r="BB72" t="s">
        <v>503</v>
      </c>
      <c r="BC72" s="8">
        <v>2</v>
      </c>
      <c r="BE72" s="112">
        <v>9</v>
      </c>
      <c r="BF72" s="114">
        <v>7</v>
      </c>
      <c r="BG72" s="114">
        <v>50</v>
      </c>
      <c r="BH72" s="118">
        <v>40710</v>
      </c>
      <c r="BI72" s="118">
        <f t="shared" si="31"/>
        <v>9007</v>
      </c>
      <c r="BJ72" t="s">
        <v>1471</v>
      </c>
      <c r="BK72" s="122">
        <f t="shared" si="32"/>
        <v>940710</v>
      </c>
      <c r="BP72">
        <v>35.81</v>
      </c>
      <c r="BQ72">
        <v>0.48</v>
      </c>
      <c r="BR72">
        <v>35.33</v>
      </c>
      <c r="BS72" s="2"/>
    </row>
    <row r="73" spans="1:71" ht="15" hidden="1" customHeight="1" outlineLevel="1">
      <c r="A73" t="s">
        <v>188</v>
      </c>
      <c r="B73" s="8" t="s">
        <v>1484</v>
      </c>
      <c r="C73" s="1">
        <f t="shared" si="22"/>
        <v>4438</v>
      </c>
      <c r="D73" s="5">
        <f>IF(N73&gt;0, RANK(N73,(N73:P73,Q73:AE73)),0)</f>
        <v>2</v>
      </c>
      <c r="E73" s="5">
        <f>IF(O73&gt;0,RANK(O73,(N73:P73,Q73:AE73)),0)</f>
        <v>1</v>
      </c>
      <c r="F73" s="5">
        <f t="shared" si="23"/>
        <v>0</v>
      </c>
      <c r="G73" s="1">
        <f t="shared" si="24"/>
        <v>216</v>
      </c>
      <c r="H73" s="2">
        <f t="shared" si="25"/>
        <v>4.8670572329878321E-2</v>
      </c>
      <c r="I73" s="6"/>
      <c r="J73" s="2">
        <f t="shared" si="26"/>
        <v>0.46237043713384407</v>
      </c>
      <c r="K73" s="2">
        <f t="shared" si="27"/>
        <v>0.51104100946372244</v>
      </c>
      <c r="L73" s="2">
        <f t="shared" si="28"/>
        <v>0</v>
      </c>
      <c r="M73" s="2">
        <f t="shared" si="29"/>
        <v>2.658855340243349E-2</v>
      </c>
      <c r="N73" s="63">
        <v>2052</v>
      </c>
      <c r="O73" s="63">
        <v>2268</v>
      </c>
      <c r="P73" s="63">
        <v>0</v>
      </c>
      <c r="Q73" s="63">
        <v>84</v>
      </c>
      <c r="R73" s="63">
        <v>34</v>
      </c>
      <c r="S73" s="63">
        <v>0</v>
      </c>
      <c r="T73" s="63">
        <v>0</v>
      </c>
      <c r="U73" s="63">
        <v>0</v>
      </c>
      <c r="V73" s="63">
        <v>0</v>
      </c>
      <c r="W73" s="63">
        <v>0</v>
      </c>
      <c r="X73" s="63">
        <v>0</v>
      </c>
      <c r="Y73" s="63">
        <v>0</v>
      </c>
      <c r="Z73" s="63">
        <v>0</v>
      </c>
      <c r="AA73" s="63">
        <v>0</v>
      </c>
      <c r="AB73" s="63">
        <v>0</v>
      </c>
      <c r="AC73" s="63">
        <v>0</v>
      </c>
      <c r="AD73" s="63">
        <v>0</v>
      </c>
      <c r="AE73" s="63">
        <v>0</v>
      </c>
      <c r="AF73" s="63">
        <v>0</v>
      </c>
      <c r="AG73" s="63">
        <v>0</v>
      </c>
      <c r="AH73" s="63">
        <v>0</v>
      </c>
      <c r="AI73" s="63">
        <v>0</v>
      </c>
      <c r="AJ73" s="63">
        <v>0</v>
      </c>
      <c r="AK73" s="63">
        <v>0</v>
      </c>
      <c r="AL73" s="63">
        <v>0</v>
      </c>
      <c r="AM73" s="63">
        <v>0</v>
      </c>
      <c r="AN73" s="63">
        <v>0</v>
      </c>
      <c r="AO73" s="63">
        <v>0</v>
      </c>
      <c r="AP73" s="63">
        <v>0</v>
      </c>
      <c r="AQ73" s="63">
        <v>0</v>
      </c>
      <c r="AR73" s="63">
        <v>0</v>
      </c>
      <c r="AS73" s="63">
        <v>0</v>
      </c>
      <c r="AT73" s="63">
        <v>0</v>
      </c>
      <c r="AU73" s="63">
        <v>0</v>
      </c>
      <c r="AV73" s="63">
        <v>0</v>
      </c>
      <c r="AW73" s="63">
        <v>0</v>
      </c>
      <c r="AX73" s="63">
        <v>0</v>
      </c>
      <c r="AY73" s="63"/>
      <c r="BA73" t="str">
        <f t="shared" si="30"/>
        <v>Lebanon</v>
      </c>
      <c r="BB73" t="s">
        <v>130</v>
      </c>
      <c r="BC73" s="8">
        <v>2</v>
      </c>
      <c r="BE73" s="112">
        <v>9</v>
      </c>
      <c r="BF73" s="114">
        <v>11</v>
      </c>
      <c r="BG73" s="114">
        <v>35</v>
      </c>
      <c r="BH73" s="118">
        <v>42390</v>
      </c>
      <c r="BI73" s="118">
        <f t="shared" si="31"/>
        <v>9011</v>
      </c>
      <c r="BJ73" t="s">
        <v>1471</v>
      </c>
      <c r="BK73" s="122">
        <f t="shared" si="32"/>
        <v>942390</v>
      </c>
      <c r="BP73">
        <v>55.24</v>
      </c>
      <c r="BQ73">
        <v>1.1299999999999999</v>
      </c>
      <c r="BR73">
        <v>54.11</v>
      </c>
      <c r="BS73" s="2"/>
    </row>
    <row r="74" spans="1:71" ht="15" hidden="1" customHeight="1" outlineLevel="1">
      <c r="A74" t="s">
        <v>2054</v>
      </c>
      <c r="B74" s="8" t="s">
        <v>1484</v>
      </c>
      <c r="C74" s="1">
        <f t="shared" si="22"/>
        <v>8427</v>
      </c>
      <c r="D74" s="5">
        <f>IF(N74&gt;0, RANK(N74,(N74:P74,Q74:AE74)),0)</f>
        <v>1</v>
      </c>
      <c r="E74" s="5">
        <f>IF(O74&gt;0,RANK(O74,(N74:P74,Q74:AE74)),0)</f>
        <v>2</v>
      </c>
      <c r="F74" s="5">
        <f t="shared" si="23"/>
        <v>0</v>
      </c>
      <c r="G74" s="1">
        <f t="shared" si="24"/>
        <v>870</v>
      </c>
      <c r="H74" s="2">
        <f t="shared" si="25"/>
        <v>0.10323958704165183</v>
      </c>
      <c r="I74" s="6"/>
      <c r="J74" s="2">
        <f t="shared" si="26"/>
        <v>0.5380325145366085</v>
      </c>
      <c r="K74" s="2">
        <f t="shared" si="27"/>
        <v>0.43479292749495668</v>
      </c>
      <c r="L74" s="2">
        <f t="shared" si="28"/>
        <v>0</v>
      </c>
      <c r="M74" s="2">
        <f t="shared" si="29"/>
        <v>2.717455796843482E-2</v>
      </c>
      <c r="N74" s="63">
        <v>4534</v>
      </c>
      <c r="O74" s="63">
        <v>3664</v>
      </c>
      <c r="P74" s="63">
        <v>0</v>
      </c>
      <c r="Q74" s="63">
        <v>177</v>
      </c>
      <c r="R74" s="63">
        <v>50</v>
      </c>
      <c r="S74" s="63">
        <v>0</v>
      </c>
      <c r="T74" s="63">
        <v>1</v>
      </c>
      <c r="U74" s="63">
        <v>1</v>
      </c>
      <c r="V74" s="63">
        <v>0</v>
      </c>
      <c r="W74" s="63">
        <v>0</v>
      </c>
      <c r="X74" s="63">
        <v>0</v>
      </c>
      <c r="Y74" s="63">
        <v>0</v>
      </c>
      <c r="Z74" s="63">
        <v>0</v>
      </c>
      <c r="AA74" s="63">
        <v>0</v>
      </c>
      <c r="AB74" s="63">
        <v>0</v>
      </c>
      <c r="AC74" s="63">
        <v>0</v>
      </c>
      <c r="AD74" s="63">
        <v>0</v>
      </c>
      <c r="AE74" s="63">
        <v>0</v>
      </c>
      <c r="AF74" s="63">
        <v>0</v>
      </c>
      <c r="AG74" s="63">
        <v>0</v>
      </c>
      <c r="AH74" s="63">
        <v>0</v>
      </c>
      <c r="AI74" s="63">
        <v>0</v>
      </c>
      <c r="AJ74" s="63">
        <v>0</v>
      </c>
      <c r="AK74" s="63">
        <v>0</v>
      </c>
      <c r="AL74" s="63">
        <v>0</v>
      </c>
      <c r="AM74" s="63">
        <v>0</v>
      </c>
      <c r="AN74" s="63">
        <v>0</v>
      </c>
      <c r="AO74" s="63">
        <v>0</v>
      </c>
      <c r="AP74" s="63">
        <v>0</v>
      </c>
      <c r="AQ74" s="63">
        <v>0</v>
      </c>
      <c r="AR74" s="63">
        <v>0</v>
      </c>
      <c r="AS74" s="63">
        <v>0</v>
      </c>
      <c r="AT74" s="63">
        <v>0</v>
      </c>
      <c r="AU74" s="63">
        <v>0</v>
      </c>
      <c r="AV74" s="63">
        <v>0</v>
      </c>
      <c r="AW74" s="63">
        <v>0</v>
      </c>
      <c r="AX74" s="63">
        <v>0</v>
      </c>
      <c r="AY74" s="63"/>
      <c r="BA74" t="str">
        <f t="shared" si="30"/>
        <v>Ledyard</v>
      </c>
      <c r="BB74" t="s">
        <v>130</v>
      </c>
      <c r="BC74" s="8">
        <v>2</v>
      </c>
      <c r="BE74" s="112">
        <v>9</v>
      </c>
      <c r="BF74" s="114">
        <v>11</v>
      </c>
      <c r="BG74" s="114">
        <v>40</v>
      </c>
      <c r="BH74" s="118">
        <v>42600</v>
      </c>
      <c r="BI74" s="118">
        <f t="shared" si="31"/>
        <v>9011</v>
      </c>
      <c r="BJ74" t="s">
        <v>1471</v>
      </c>
      <c r="BK74" s="122">
        <f t="shared" si="32"/>
        <v>942600</v>
      </c>
      <c r="BP74">
        <v>40</v>
      </c>
      <c r="BQ74">
        <v>1.85</v>
      </c>
      <c r="BR74">
        <v>38.14</v>
      </c>
      <c r="BS74" s="2"/>
    </row>
    <row r="75" spans="1:71" ht="15" hidden="1" customHeight="1" outlineLevel="1">
      <c r="A75" t="s">
        <v>1509</v>
      </c>
      <c r="B75" s="8" t="s">
        <v>1484</v>
      </c>
      <c r="C75" s="1">
        <f t="shared" si="22"/>
        <v>2490</v>
      </c>
      <c r="D75" s="5">
        <f>IF(N75&gt;0, RANK(N75,(N75:P75,Q75:AE75)),0)</f>
        <v>2</v>
      </c>
      <c r="E75" s="5">
        <f>IF(O75&gt;0,RANK(O75,(N75:P75,Q75:AE75)),0)</f>
        <v>1</v>
      </c>
      <c r="F75" s="5">
        <f t="shared" si="23"/>
        <v>0</v>
      </c>
      <c r="G75" s="1">
        <f t="shared" si="24"/>
        <v>232</v>
      </c>
      <c r="H75" s="2">
        <f t="shared" si="25"/>
        <v>9.3172690763052207E-2</v>
      </c>
      <c r="I75" s="6"/>
      <c r="J75" s="2">
        <f t="shared" si="26"/>
        <v>0.44136546184738956</v>
      </c>
      <c r="K75" s="2">
        <f t="shared" si="27"/>
        <v>0.5345381526104418</v>
      </c>
      <c r="L75" s="2">
        <f t="shared" si="28"/>
        <v>0</v>
      </c>
      <c r="M75" s="2">
        <f t="shared" si="29"/>
        <v>2.4096385542168641E-2</v>
      </c>
      <c r="N75" s="63">
        <v>1099</v>
      </c>
      <c r="O75" s="63">
        <v>1331</v>
      </c>
      <c r="P75" s="63">
        <v>0</v>
      </c>
      <c r="Q75" s="63">
        <v>44</v>
      </c>
      <c r="R75" s="63">
        <v>16</v>
      </c>
      <c r="S75" s="63">
        <v>0</v>
      </c>
      <c r="T75" s="63">
        <v>0</v>
      </c>
      <c r="U75" s="63">
        <v>0</v>
      </c>
      <c r="V75" s="63">
        <v>0</v>
      </c>
      <c r="W75" s="63">
        <v>0</v>
      </c>
      <c r="X75" s="63">
        <v>0</v>
      </c>
      <c r="Y75" s="63">
        <v>0</v>
      </c>
      <c r="Z75" s="63">
        <v>0</v>
      </c>
      <c r="AA75" s="63">
        <v>0</v>
      </c>
      <c r="AB75" s="63">
        <v>0</v>
      </c>
      <c r="AC75" s="63">
        <v>0</v>
      </c>
      <c r="AD75" s="63">
        <v>0</v>
      </c>
      <c r="AE75" s="63">
        <v>0</v>
      </c>
      <c r="AF75" s="63">
        <v>0</v>
      </c>
      <c r="AG75" s="63">
        <v>0</v>
      </c>
      <c r="AH75" s="63">
        <v>0</v>
      </c>
      <c r="AI75" s="63">
        <v>0</v>
      </c>
      <c r="AJ75" s="63">
        <v>0</v>
      </c>
      <c r="AK75" s="63">
        <v>0</v>
      </c>
      <c r="AL75" s="63">
        <v>0</v>
      </c>
      <c r="AM75" s="63">
        <v>0</v>
      </c>
      <c r="AN75" s="63">
        <v>0</v>
      </c>
      <c r="AO75" s="63">
        <v>0</v>
      </c>
      <c r="AP75" s="63">
        <v>0</v>
      </c>
      <c r="AQ75" s="63">
        <v>0</v>
      </c>
      <c r="AR75" s="63">
        <v>0</v>
      </c>
      <c r="AS75" s="63">
        <v>0</v>
      </c>
      <c r="AT75" s="63">
        <v>0</v>
      </c>
      <c r="AU75" s="63">
        <v>0</v>
      </c>
      <c r="AV75" s="63">
        <v>0</v>
      </c>
      <c r="AW75" s="63">
        <v>0</v>
      </c>
      <c r="AX75" s="63">
        <v>0</v>
      </c>
      <c r="AY75" s="63"/>
      <c r="BA75" t="str">
        <f t="shared" si="30"/>
        <v>Lisbon</v>
      </c>
      <c r="BB75" t="s">
        <v>130</v>
      </c>
      <c r="BC75" s="8">
        <v>2</v>
      </c>
      <c r="BE75" s="112">
        <v>9</v>
      </c>
      <c r="BF75" s="114">
        <v>11</v>
      </c>
      <c r="BG75" s="114">
        <v>45</v>
      </c>
      <c r="BH75" s="118">
        <v>43230</v>
      </c>
      <c r="BI75" s="118">
        <f t="shared" si="31"/>
        <v>9011</v>
      </c>
      <c r="BJ75" t="s">
        <v>1471</v>
      </c>
      <c r="BK75" s="122">
        <f t="shared" si="32"/>
        <v>943230</v>
      </c>
      <c r="BP75">
        <v>16.63</v>
      </c>
      <c r="BQ75">
        <v>0.38</v>
      </c>
      <c r="BR75">
        <v>16.260000000000002</v>
      </c>
      <c r="BS75" s="2"/>
    </row>
    <row r="76" spans="1:71" ht="15" hidden="1" customHeight="1" outlineLevel="1">
      <c r="A76" t="s">
        <v>1275</v>
      </c>
      <c r="B76" s="8" t="s">
        <v>1484</v>
      </c>
      <c r="C76" s="1">
        <f t="shared" si="22"/>
        <v>5342</v>
      </c>
      <c r="D76" s="5">
        <f>IF(N76&gt;0, RANK(N76,(N76:P76,Q76:AE76)),0)</f>
        <v>1</v>
      </c>
      <c r="E76" s="5">
        <f>IF(O76&gt;0,RANK(O76,(N76:P76,Q76:AE76)),0)</f>
        <v>2</v>
      </c>
      <c r="F76" s="5">
        <f t="shared" si="23"/>
        <v>0</v>
      </c>
      <c r="G76" s="1">
        <f t="shared" si="24"/>
        <v>118</v>
      </c>
      <c r="H76" s="2">
        <f t="shared" si="25"/>
        <v>2.2089105204043429E-2</v>
      </c>
      <c r="I76" s="6"/>
      <c r="J76" s="2">
        <f t="shared" si="26"/>
        <v>0.50037439161362784</v>
      </c>
      <c r="K76" s="2">
        <f t="shared" si="27"/>
        <v>0.4782852864095844</v>
      </c>
      <c r="L76" s="2">
        <f t="shared" si="28"/>
        <v>0</v>
      </c>
      <c r="M76" s="2">
        <f t="shared" si="29"/>
        <v>2.1340321976787757E-2</v>
      </c>
      <c r="N76" s="63">
        <v>2673</v>
      </c>
      <c r="O76" s="63">
        <v>2555</v>
      </c>
      <c r="P76" s="63">
        <v>0</v>
      </c>
      <c r="Q76" s="63">
        <v>74</v>
      </c>
      <c r="R76" s="63">
        <v>39</v>
      </c>
      <c r="S76" s="63">
        <v>0</v>
      </c>
      <c r="T76" s="63">
        <v>0</v>
      </c>
      <c r="U76" s="63">
        <v>0</v>
      </c>
      <c r="V76" s="63">
        <v>0</v>
      </c>
      <c r="W76" s="63">
        <v>0</v>
      </c>
      <c r="X76" s="63">
        <v>0</v>
      </c>
      <c r="Y76" s="63">
        <v>0</v>
      </c>
      <c r="Z76" s="63">
        <v>0</v>
      </c>
      <c r="AA76" s="63">
        <v>0</v>
      </c>
      <c r="AB76" s="63">
        <v>0</v>
      </c>
      <c r="AC76" s="63">
        <v>0</v>
      </c>
      <c r="AD76" s="63">
        <v>0</v>
      </c>
      <c r="AE76" s="63">
        <v>0</v>
      </c>
      <c r="AF76" s="63">
        <v>0</v>
      </c>
      <c r="AG76" s="63">
        <v>0</v>
      </c>
      <c r="AH76" s="63">
        <v>0</v>
      </c>
      <c r="AI76" s="63">
        <v>0</v>
      </c>
      <c r="AJ76" s="63">
        <v>1</v>
      </c>
      <c r="AK76" s="63">
        <v>0</v>
      </c>
      <c r="AL76" s="63">
        <v>0</v>
      </c>
      <c r="AM76" s="63">
        <v>0</v>
      </c>
      <c r="AN76" s="63">
        <v>0</v>
      </c>
      <c r="AO76" s="63">
        <v>0</v>
      </c>
      <c r="AP76" s="63">
        <v>0</v>
      </c>
      <c r="AQ76" s="63">
        <v>0</v>
      </c>
      <c r="AR76" s="63">
        <v>0</v>
      </c>
      <c r="AS76" s="63">
        <v>0</v>
      </c>
      <c r="AT76" s="63">
        <v>0</v>
      </c>
      <c r="AU76" s="63">
        <v>0</v>
      </c>
      <c r="AV76" s="63">
        <v>0</v>
      </c>
      <c r="AW76" s="63">
        <v>0</v>
      </c>
      <c r="AX76" s="63">
        <v>0</v>
      </c>
      <c r="AY76" s="63"/>
      <c r="BA76" t="str">
        <f t="shared" si="30"/>
        <v>Litchfield</v>
      </c>
      <c r="BB76" t="s">
        <v>1275</v>
      </c>
      <c r="BC76" s="8">
        <v>5</v>
      </c>
      <c r="BE76" s="112">
        <v>9</v>
      </c>
      <c r="BF76" s="114">
        <v>5</v>
      </c>
      <c r="BG76" s="114">
        <v>50</v>
      </c>
      <c r="BH76" s="118">
        <v>43370</v>
      </c>
      <c r="BI76" s="118">
        <f t="shared" si="31"/>
        <v>9005</v>
      </c>
      <c r="BJ76" t="s">
        <v>1471</v>
      </c>
      <c r="BK76" s="122">
        <f t="shared" si="32"/>
        <v>943370</v>
      </c>
      <c r="BP76">
        <v>56.78</v>
      </c>
      <c r="BQ76">
        <v>0.72</v>
      </c>
      <c r="BR76">
        <v>56.06</v>
      </c>
      <c r="BS76" s="2"/>
    </row>
    <row r="77" spans="1:71" ht="15" hidden="1" customHeight="1" outlineLevel="1">
      <c r="A77" t="s">
        <v>2345</v>
      </c>
      <c r="B77" s="8" t="s">
        <v>1484</v>
      </c>
      <c r="C77" s="1">
        <f t="shared" si="22"/>
        <v>1772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3"/>
        <v>0</v>
      </c>
      <c r="G77" s="1">
        <f t="shared" si="24"/>
        <v>589</v>
      </c>
      <c r="H77" s="2">
        <f t="shared" si="25"/>
        <v>0.33239277652370203</v>
      </c>
      <c r="I77" s="6"/>
      <c r="J77" s="2">
        <f t="shared" si="26"/>
        <v>0.65744920993227995</v>
      </c>
      <c r="K77" s="2">
        <f t="shared" si="27"/>
        <v>0.32505643340857787</v>
      </c>
      <c r="L77" s="2">
        <f t="shared" si="28"/>
        <v>0</v>
      </c>
      <c r="M77" s="2">
        <f t="shared" si="29"/>
        <v>1.7494356659142174E-2</v>
      </c>
      <c r="N77" s="63">
        <v>1165</v>
      </c>
      <c r="O77" s="63">
        <v>576</v>
      </c>
      <c r="P77" s="63">
        <v>0</v>
      </c>
      <c r="Q77" s="63">
        <v>27</v>
      </c>
      <c r="R77" s="63">
        <v>4</v>
      </c>
      <c r="S77" s="63">
        <v>0</v>
      </c>
      <c r="T77" s="63">
        <v>0</v>
      </c>
      <c r="U77" s="63">
        <v>0</v>
      </c>
      <c r="V77" s="63">
        <v>0</v>
      </c>
      <c r="W77" s="63">
        <v>0</v>
      </c>
      <c r="X77" s="63">
        <v>0</v>
      </c>
      <c r="Y77" s="63">
        <v>0</v>
      </c>
      <c r="Z77" s="63">
        <v>0</v>
      </c>
      <c r="AA77" s="63">
        <v>0</v>
      </c>
      <c r="AB77" s="63">
        <v>0</v>
      </c>
      <c r="AC77" s="63">
        <v>0</v>
      </c>
      <c r="AD77" s="63">
        <v>0</v>
      </c>
      <c r="AE77" s="63">
        <v>0</v>
      </c>
      <c r="AF77" s="63">
        <v>0</v>
      </c>
      <c r="AG77" s="63">
        <v>0</v>
      </c>
      <c r="AH77" s="63">
        <v>0</v>
      </c>
      <c r="AI77" s="63">
        <v>0</v>
      </c>
      <c r="AJ77" s="63">
        <v>0</v>
      </c>
      <c r="AK77" s="63">
        <v>0</v>
      </c>
      <c r="AL77" s="63">
        <v>0</v>
      </c>
      <c r="AM77" s="63">
        <v>0</v>
      </c>
      <c r="AN77" s="63">
        <v>0</v>
      </c>
      <c r="AO77" s="63">
        <v>0</v>
      </c>
      <c r="AP77" s="63">
        <v>0</v>
      </c>
      <c r="AQ77" s="63">
        <v>0</v>
      </c>
      <c r="AR77" s="63">
        <v>0</v>
      </c>
      <c r="AS77" s="63">
        <v>0</v>
      </c>
      <c r="AT77" s="63">
        <v>0</v>
      </c>
      <c r="AU77" s="63">
        <v>0</v>
      </c>
      <c r="AV77" s="63">
        <v>0</v>
      </c>
      <c r="AW77" s="63">
        <v>0</v>
      </c>
      <c r="AX77" s="63">
        <v>0</v>
      </c>
      <c r="AY77" s="63"/>
      <c r="BA77" t="str">
        <f t="shared" si="30"/>
        <v>Lyme</v>
      </c>
      <c r="BB77" t="s">
        <v>130</v>
      </c>
      <c r="BC77" s="8">
        <v>2</v>
      </c>
      <c r="BE77" s="112">
        <v>9</v>
      </c>
      <c r="BF77" s="114">
        <v>11</v>
      </c>
      <c r="BG77" s="114">
        <v>50</v>
      </c>
      <c r="BH77" s="118">
        <v>44210</v>
      </c>
      <c r="BI77" s="118">
        <f t="shared" si="31"/>
        <v>9011</v>
      </c>
      <c r="BJ77" t="s">
        <v>1471</v>
      </c>
      <c r="BK77" s="122">
        <f t="shared" si="32"/>
        <v>944210</v>
      </c>
      <c r="BP77">
        <v>34.479999999999997</v>
      </c>
      <c r="BQ77">
        <v>2.63</v>
      </c>
      <c r="BR77">
        <v>31.85</v>
      </c>
      <c r="BS77" s="2"/>
    </row>
    <row r="78" spans="1:71" ht="15" hidden="1" customHeight="1" outlineLevel="1">
      <c r="A78" t="s">
        <v>1649</v>
      </c>
      <c r="B78" s="8" t="s">
        <v>1484</v>
      </c>
      <c r="C78" s="1">
        <f t="shared" si="22"/>
        <v>12437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3"/>
        <v>0</v>
      </c>
      <c r="G78" s="1">
        <f t="shared" si="24"/>
        <v>2987</v>
      </c>
      <c r="H78" s="2">
        <f t="shared" si="25"/>
        <v>0.24017045911393423</v>
      </c>
      <c r="I78" s="6"/>
      <c r="J78" s="2">
        <f t="shared" si="26"/>
        <v>0.61308997346627003</v>
      </c>
      <c r="K78" s="2">
        <f t="shared" si="27"/>
        <v>0.37291951435233578</v>
      </c>
      <c r="L78" s="2">
        <f t="shared" si="28"/>
        <v>0</v>
      </c>
      <c r="M78" s="2">
        <f t="shared" si="29"/>
        <v>1.3990512181394188E-2</v>
      </c>
      <c r="N78" s="63">
        <v>7625</v>
      </c>
      <c r="O78" s="63">
        <v>4638</v>
      </c>
      <c r="P78" s="63">
        <v>0</v>
      </c>
      <c r="Q78" s="63">
        <v>118</v>
      </c>
      <c r="R78" s="63">
        <v>50</v>
      </c>
      <c r="S78" s="63">
        <v>0</v>
      </c>
      <c r="T78" s="63">
        <v>0</v>
      </c>
      <c r="U78" s="63">
        <v>4</v>
      </c>
      <c r="V78" s="63">
        <v>0</v>
      </c>
      <c r="W78" s="63">
        <v>0</v>
      </c>
      <c r="X78" s="63">
        <v>0</v>
      </c>
      <c r="Y78" s="63">
        <v>0</v>
      </c>
      <c r="Z78" s="63">
        <v>2</v>
      </c>
      <c r="AA78" s="63">
        <v>0</v>
      </c>
      <c r="AB78" s="63">
        <v>0</v>
      </c>
      <c r="AC78" s="63">
        <v>0</v>
      </c>
      <c r="AD78" s="63">
        <v>0</v>
      </c>
      <c r="AE78" s="63">
        <v>0</v>
      </c>
      <c r="AF78" s="63">
        <v>0</v>
      </c>
      <c r="AG78" s="63">
        <v>0</v>
      </c>
      <c r="AH78" s="63">
        <v>0</v>
      </c>
      <c r="AI78" s="63">
        <v>0</v>
      </c>
      <c r="AJ78" s="63">
        <v>0</v>
      </c>
      <c r="AK78" s="63">
        <v>0</v>
      </c>
      <c r="AL78" s="63">
        <v>0</v>
      </c>
      <c r="AM78" s="63">
        <v>0</v>
      </c>
      <c r="AN78" s="63">
        <v>0</v>
      </c>
      <c r="AO78" s="63">
        <v>0</v>
      </c>
      <c r="AP78" s="63">
        <v>0</v>
      </c>
      <c r="AQ78" s="63">
        <v>0</v>
      </c>
      <c r="AR78" s="63">
        <v>0</v>
      </c>
      <c r="AS78" s="63">
        <v>0</v>
      </c>
      <c r="AT78" s="63">
        <v>0</v>
      </c>
      <c r="AU78" s="63">
        <v>0</v>
      </c>
      <c r="AV78" s="63">
        <v>0</v>
      </c>
      <c r="AW78" s="63">
        <v>0</v>
      </c>
      <c r="AX78" s="63">
        <v>0</v>
      </c>
      <c r="AY78" s="63"/>
      <c r="BA78" t="str">
        <f t="shared" si="30"/>
        <v>Madison</v>
      </c>
      <c r="BB78" t="s">
        <v>2796</v>
      </c>
      <c r="BC78" s="8">
        <v>2</v>
      </c>
      <c r="BE78" s="112">
        <v>9</v>
      </c>
      <c r="BF78" s="114">
        <v>9</v>
      </c>
      <c r="BG78" s="114">
        <v>50</v>
      </c>
      <c r="BH78" s="118">
        <v>44560</v>
      </c>
      <c r="BI78" s="118">
        <f t="shared" si="31"/>
        <v>9009</v>
      </c>
      <c r="BJ78" t="s">
        <v>1471</v>
      </c>
      <c r="BK78" s="122">
        <f t="shared" si="32"/>
        <v>944560</v>
      </c>
      <c r="BP78">
        <v>36.78</v>
      </c>
      <c r="BQ78">
        <v>0.57999999999999996</v>
      </c>
      <c r="BR78">
        <v>36.200000000000003</v>
      </c>
      <c r="BS78" s="2"/>
    </row>
    <row r="79" spans="1:71" ht="15" hidden="1" customHeight="1" outlineLevel="1">
      <c r="A79" t="s">
        <v>1982</v>
      </c>
      <c r="B79" s="8" t="s">
        <v>1484</v>
      </c>
      <c r="C79" s="1">
        <f t="shared" si="22"/>
        <v>28466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3"/>
        <v>0</v>
      </c>
      <c r="G79" s="1">
        <f t="shared" si="24"/>
        <v>10925</v>
      </c>
      <c r="H79" s="2">
        <f t="shared" si="25"/>
        <v>0.3837911894892152</v>
      </c>
      <c r="I79" s="6"/>
      <c r="J79" s="2">
        <f t="shared" si="26"/>
        <v>0.68344691913159561</v>
      </c>
      <c r="K79" s="2">
        <f t="shared" si="27"/>
        <v>0.29965572964238041</v>
      </c>
      <c r="L79" s="2">
        <f t="shared" si="28"/>
        <v>0</v>
      </c>
      <c r="M79" s="2">
        <f t="shared" si="29"/>
        <v>1.6897351226023982E-2</v>
      </c>
      <c r="N79" s="63">
        <v>19455</v>
      </c>
      <c r="O79" s="63">
        <v>8530</v>
      </c>
      <c r="P79" s="63">
        <v>0</v>
      </c>
      <c r="Q79" s="63">
        <v>354</v>
      </c>
      <c r="R79" s="63">
        <v>110</v>
      </c>
      <c r="S79" s="63">
        <v>0</v>
      </c>
      <c r="T79" s="63">
        <v>0</v>
      </c>
      <c r="U79" s="63">
        <v>10</v>
      </c>
      <c r="V79" s="63">
        <v>0</v>
      </c>
      <c r="W79" s="63">
        <v>0</v>
      </c>
      <c r="X79" s="63">
        <v>0</v>
      </c>
      <c r="Y79" s="63">
        <v>0</v>
      </c>
      <c r="Z79" s="63">
        <v>3</v>
      </c>
      <c r="AA79" s="63">
        <v>0</v>
      </c>
      <c r="AB79" s="63">
        <v>0</v>
      </c>
      <c r="AC79" s="63">
        <v>0</v>
      </c>
      <c r="AD79" s="63">
        <v>0</v>
      </c>
      <c r="AE79" s="63">
        <v>0</v>
      </c>
      <c r="AF79" s="63">
        <v>0</v>
      </c>
      <c r="AG79" s="63">
        <v>0</v>
      </c>
      <c r="AH79" s="63">
        <v>0</v>
      </c>
      <c r="AI79" s="63">
        <v>0</v>
      </c>
      <c r="AJ79" s="63">
        <v>1</v>
      </c>
      <c r="AK79" s="63">
        <v>0</v>
      </c>
      <c r="AL79" s="63">
        <v>0</v>
      </c>
      <c r="AM79" s="63">
        <v>0</v>
      </c>
      <c r="AN79" s="63">
        <v>0</v>
      </c>
      <c r="AO79" s="63">
        <v>0</v>
      </c>
      <c r="AP79" s="63">
        <v>0</v>
      </c>
      <c r="AQ79" s="63">
        <v>0</v>
      </c>
      <c r="AR79" s="63">
        <v>0</v>
      </c>
      <c r="AS79" s="63">
        <v>0</v>
      </c>
      <c r="AT79" s="63">
        <v>0</v>
      </c>
      <c r="AU79" s="63">
        <v>3</v>
      </c>
      <c r="AV79" s="63">
        <v>0</v>
      </c>
      <c r="AW79" s="63">
        <v>0</v>
      </c>
      <c r="AX79" s="63">
        <v>0</v>
      </c>
      <c r="AY79" s="63"/>
      <c r="BA79" t="str">
        <f t="shared" si="30"/>
        <v>Manchester</v>
      </c>
      <c r="BB79" t="s">
        <v>1736</v>
      </c>
      <c r="BC79" s="8">
        <v>1</v>
      </c>
      <c r="BE79" s="112">
        <v>9</v>
      </c>
      <c r="BF79" s="114">
        <v>3</v>
      </c>
      <c r="BG79" s="114">
        <v>80</v>
      </c>
      <c r="BH79" s="118">
        <v>44700</v>
      </c>
      <c r="BI79" s="118">
        <f t="shared" si="31"/>
        <v>9003</v>
      </c>
      <c r="BJ79" t="s">
        <v>1471</v>
      </c>
      <c r="BK79" s="122">
        <f t="shared" si="32"/>
        <v>944700</v>
      </c>
      <c r="BP79">
        <v>27.68</v>
      </c>
      <c r="BQ79">
        <v>0.42</v>
      </c>
      <c r="BR79">
        <v>27.26</v>
      </c>
      <c r="BS79" s="2"/>
    </row>
    <row r="80" spans="1:71" ht="15" hidden="1" customHeight="1" outlineLevel="1">
      <c r="A80" t="s">
        <v>2257</v>
      </c>
      <c r="B80" s="8" t="s">
        <v>1484</v>
      </c>
      <c r="C80" s="1">
        <f t="shared" si="22"/>
        <v>7485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3"/>
        <v>0</v>
      </c>
      <c r="G80" s="1">
        <f t="shared" si="24"/>
        <v>3900</v>
      </c>
      <c r="H80" s="2">
        <f t="shared" si="25"/>
        <v>0.52104208416833664</v>
      </c>
      <c r="I80" s="6"/>
      <c r="J80" s="2">
        <f t="shared" si="26"/>
        <v>0.74923179692718767</v>
      </c>
      <c r="K80" s="2">
        <f t="shared" si="27"/>
        <v>0.22818971275885103</v>
      </c>
      <c r="L80" s="2">
        <f t="shared" si="28"/>
        <v>0</v>
      </c>
      <c r="M80" s="2">
        <f t="shared" si="29"/>
        <v>2.2578490313961308E-2</v>
      </c>
      <c r="N80" s="63">
        <v>5608</v>
      </c>
      <c r="O80" s="63">
        <v>1708</v>
      </c>
      <c r="P80" s="63">
        <v>0</v>
      </c>
      <c r="Q80" s="63">
        <v>121</v>
      </c>
      <c r="R80" s="63">
        <v>46</v>
      </c>
      <c r="S80" s="63">
        <v>0</v>
      </c>
      <c r="T80" s="63">
        <v>0</v>
      </c>
      <c r="U80" s="63">
        <v>1</v>
      </c>
      <c r="V80" s="63">
        <v>0</v>
      </c>
      <c r="W80" s="63">
        <v>0</v>
      </c>
      <c r="X80" s="63">
        <v>0</v>
      </c>
      <c r="Y80" s="63">
        <v>0</v>
      </c>
      <c r="Z80" s="63">
        <v>1</v>
      </c>
      <c r="AA80" s="63">
        <v>0</v>
      </c>
      <c r="AB80" s="63">
        <v>0</v>
      </c>
      <c r="AC80" s="63">
        <v>0</v>
      </c>
      <c r="AD80" s="63">
        <v>0</v>
      </c>
      <c r="AE80" s="63">
        <v>0</v>
      </c>
      <c r="AF80" s="63">
        <v>0</v>
      </c>
      <c r="AG80" s="63">
        <v>0</v>
      </c>
      <c r="AH80" s="63">
        <v>0</v>
      </c>
      <c r="AI80" s="63">
        <v>0</v>
      </c>
      <c r="AJ80" s="63">
        <v>0</v>
      </c>
      <c r="AK80" s="63">
        <v>0</v>
      </c>
      <c r="AL80" s="63">
        <v>0</v>
      </c>
      <c r="AM80" s="63">
        <v>0</v>
      </c>
      <c r="AN80" s="63">
        <v>0</v>
      </c>
      <c r="AO80" s="63">
        <v>0</v>
      </c>
      <c r="AP80" s="63">
        <v>0</v>
      </c>
      <c r="AQ80" s="63">
        <v>0</v>
      </c>
      <c r="AR80" s="63">
        <v>0</v>
      </c>
      <c r="AS80" s="63">
        <v>0</v>
      </c>
      <c r="AT80" s="63">
        <v>0</v>
      </c>
      <c r="AU80" s="63">
        <v>0</v>
      </c>
      <c r="AV80" s="63">
        <v>0</v>
      </c>
      <c r="AW80" s="63">
        <v>0</v>
      </c>
      <c r="AX80" s="63">
        <v>0</v>
      </c>
      <c r="AY80" s="63"/>
      <c r="BA80" t="str">
        <f t="shared" si="30"/>
        <v>Mansfield</v>
      </c>
      <c r="BB80" t="s">
        <v>67</v>
      </c>
      <c r="BC80" s="8">
        <v>2</v>
      </c>
      <c r="BE80" s="112">
        <v>9</v>
      </c>
      <c r="BF80" s="114">
        <v>13</v>
      </c>
      <c r="BG80" s="114">
        <v>35</v>
      </c>
      <c r="BH80" s="118">
        <v>44910</v>
      </c>
      <c r="BI80" s="118">
        <f t="shared" si="31"/>
        <v>9013</v>
      </c>
      <c r="BJ80" t="s">
        <v>1471</v>
      </c>
      <c r="BK80" s="122">
        <f t="shared" si="32"/>
        <v>944910</v>
      </c>
      <c r="BP80">
        <v>45.49</v>
      </c>
      <c r="BQ80">
        <v>1.03</v>
      </c>
      <c r="BR80">
        <v>44.46</v>
      </c>
      <c r="BS80" s="2"/>
    </row>
    <row r="81" spans="1:71" ht="15" hidden="1" customHeight="1" outlineLevel="1">
      <c r="A81" t="s">
        <v>1609</v>
      </c>
      <c r="B81" s="8" t="s">
        <v>1484</v>
      </c>
      <c r="C81" s="1">
        <f t="shared" si="22"/>
        <v>4060</v>
      </c>
      <c r="D81" s="5">
        <f>IF(N81&gt;0, RANK(N81,(N81:P81,Q81:AE81)),0)</f>
        <v>1</v>
      </c>
      <c r="E81" s="5">
        <f>IF(O81&gt;0,RANK(O81,(N81:P81,Q81:AE81)),0)</f>
        <v>2</v>
      </c>
      <c r="F81" s="5">
        <f t="shared" si="23"/>
        <v>0</v>
      </c>
      <c r="G81" s="1">
        <f t="shared" si="24"/>
        <v>258</v>
      </c>
      <c r="H81" s="2">
        <f t="shared" si="25"/>
        <v>6.354679802955665E-2</v>
      </c>
      <c r="I81" s="6"/>
      <c r="J81" s="2">
        <f t="shared" si="26"/>
        <v>0.52192118226600981</v>
      </c>
      <c r="K81" s="2">
        <f t="shared" si="27"/>
        <v>0.45837438423645321</v>
      </c>
      <c r="L81" s="2">
        <f t="shared" si="28"/>
        <v>0</v>
      </c>
      <c r="M81" s="2">
        <f t="shared" si="29"/>
        <v>1.9704433497536977E-2</v>
      </c>
      <c r="N81" s="63">
        <v>2119</v>
      </c>
      <c r="O81" s="63">
        <v>1861</v>
      </c>
      <c r="P81" s="63">
        <v>0</v>
      </c>
      <c r="Q81" s="63">
        <v>68</v>
      </c>
      <c r="R81" s="63">
        <v>11</v>
      </c>
      <c r="S81" s="63">
        <v>0</v>
      </c>
      <c r="T81" s="63">
        <v>0</v>
      </c>
      <c r="U81" s="63">
        <v>0</v>
      </c>
      <c r="V81" s="63">
        <v>0</v>
      </c>
      <c r="W81" s="63">
        <v>0</v>
      </c>
      <c r="X81" s="63">
        <v>0</v>
      </c>
      <c r="Y81" s="63">
        <v>0</v>
      </c>
      <c r="Z81" s="63">
        <v>1</v>
      </c>
      <c r="AA81" s="63">
        <v>0</v>
      </c>
      <c r="AB81" s="63">
        <v>0</v>
      </c>
      <c r="AC81" s="63">
        <v>0</v>
      </c>
      <c r="AD81" s="63">
        <v>0</v>
      </c>
      <c r="AE81" s="63">
        <v>0</v>
      </c>
      <c r="AF81" s="63">
        <v>0</v>
      </c>
      <c r="AG81" s="63">
        <v>0</v>
      </c>
      <c r="AH81" s="63">
        <v>0</v>
      </c>
      <c r="AI81" s="63">
        <v>0</v>
      </c>
      <c r="AJ81" s="63">
        <v>0</v>
      </c>
      <c r="AK81" s="63">
        <v>0</v>
      </c>
      <c r="AL81" s="63">
        <v>0</v>
      </c>
      <c r="AM81" s="63">
        <v>0</v>
      </c>
      <c r="AN81" s="63">
        <v>0</v>
      </c>
      <c r="AO81" s="63">
        <v>0</v>
      </c>
      <c r="AP81" s="63">
        <v>0</v>
      </c>
      <c r="AQ81" s="63">
        <v>0</v>
      </c>
      <c r="AR81" s="63">
        <v>0</v>
      </c>
      <c r="AS81" s="63">
        <v>0</v>
      </c>
      <c r="AT81" s="63">
        <v>0</v>
      </c>
      <c r="AU81" s="63">
        <v>0</v>
      </c>
      <c r="AV81" s="63">
        <v>0</v>
      </c>
      <c r="AW81" s="63">
        <v>0</v>
      </c>
      <c r="AX81" s="63">
        <v>0</v>
      </c>
      <c r="AY81" s="63"/>
      <c r="BA81" t="str">
        <f t="shared" si="30"/>
        <v>Marlborough</v>
      </c>
      <c r="BB81" t="s">
        <v>1736</v>
      </c>
      <c r="BC81" s="8">
        <v>2</v>
      </c>
      <c r="BE81" s="112">
        <v>9</v>
      </c>
      <c r="BF81" s="114">
        <v>3</v>
      </c>
      <c r="BG81" s="114">
        <v>85</v>
      </c>
      <c r="BH81" s="118">
        <v>45820</v>
      </c>
      <c r="BI81" s="118">
        <f t="shared" si="31"/>
        <v>9003</v>
      </c>
      <c r="BJ81" t="s">
        <v>1471</v>
      </c>
      <c r="BK81" s="122">
        <f t="shared" si="32"/>
        <v>945820</v>
      </c>
      <c r="BP81">
        <v>23.43</v>
      </c>
      <c r="BQ81">
        <v>0.15</v>
      </c>
      <c r="BR81">
        <v>23.28</v>
      </c>
      <c r="BS81" s="2"/>
    </row>
    <row r="82" spans="1:71" ht="15" hidden="1" customHeight="1" outlineLevel="1">
      <c r="A82" t="s">
        <v>2733</v>
      </c>
      <c r="B82" s="8" t="s">
        <v>1484</v>
      </c>
      <c r="C82" s="1">
        <f t="shared" si="22"/>
        <v>25326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3"/>
        <v>0</v>
      </c>
      <c r="G82" s="1">
        <f t="shared" si="24"/>
        <v>4974</v>
      </c>
      <c r="H82" s="2">
        <f t="shared" si="25"/>
        <v>0.19639895759298745</v>
      </c>
      <c r="I82" s="6"/>
      <c r="J82" s="2">
        <f t="shared" si="26"/>
        <v>0.59049988154465771</v>
      </c>
      <c r="K82" s="2">
        <f t="shared" si="27"/>
        <v>0.39410092395167023</v>
      </c>
      <c r="L82" s="2">
        <f t="shared" si="28"/>
        <v>0</v>
      </c>
      <c r="M82" s="2">
        <f t="shared" si="29"/>
        <v>1.5399194503672053E-2</v>
      </c>
      <c r="N82" s="63">
        <v>14955</v>
      </c>
      <c r="O82" s="63">
        <v>9981</v>
      </c>
      <c r="P82" s="63">
        <v>0</v>
      </c>
      <c r="Q82" s="63">
        <v>278</v>
      </c>
      <c r="R82" s="63">
        <v>102</v>
      </c>
      <c r="S82" s="63">
        <v>0</v>
      </c>
      <c r="T82" s="63">
        <v>0</v>
      </c>
      <c r="U82" s="63">
        <v>9</v>
      </c>
      <c r="V82" s="63">
        <v>0</v>
      </c>
      <c r="W82" s="63">
        <v>0</v>
      </c>
      <c r="X82" s="63">
        <v>0</v>
      </c>
      <c r="Y82" s="63">
        <v>0</v>
      </c>
      <c r="Z82" s="63">
        <v>1</v>
      </c>
      <c r="AA82" s="63">
        <v>0</v>
      </c>
      <c r="AB82" s="63">
        <v>0</v>
      </c>
      <c r="AC82" s="63">
        <v>0</v>
      </c>
      <c r="AD82" s="63">
        <v>0</v>
      </c>
      <c r="AE82" s="63">
        <v>0</v>
      </c>
      <c r="AF82" s="63">
        <v>0</v>
      </c>
      <c r="AG82" s="63">
        <v>0</v>
      </c>
      <c r="AH82" s="63">
        <v>0</v>
      </c>
      <c r="AI82" s="63">
        <v>0</v>
      </c>
      <c r="AJ82" s="63">
        <v>0</v>
      </c>
      <c r="AK82" s="63">
        <v>0</v>
      </c>
      <c r="AL82" s="63">
        <v>0</v>
      </c>
      <c r="AM82" s="63">
        <v>0</v>
      </c>
      <c r="AN82" s="63">
        <v>0</v>
      </c>
      <c r="AO82" s="63">
        <v>0</v>
      </c>
      <c r="AP82" s="63">
        <v>0</v>
      </c>
      <c r="AQ82" s="63">
        <v>0</v>
      </c>
      <c r="AR82" s="63">
        <v>0</v>
      </c>
      <c r="AS82" s="63">
        <v>0</v>
      </c>
      <c r="AT82" s="63">
        <v>0</v>
      </c>
      <c r="AU82" s="63">
        <v>0</v>
      </c>
      <c r="AV82" s="63">
        <v>0</v>
      </c>
      <c r="AW82" s="63">
        <v>0</v>
      </c>
      <c r="AX82" s="63">
        <v>0</v>
      </c>
      <c r="AY82" s="63"/>
      <c r="BA82" t="str">
        <f t="shared" si="30"/>
        <v>Meriden</v>
      </c>
      <c r="BB82" t="s">
        <v>2796</v>
      </c>
      <c r="BC82" s="8">
        <v>5</v>
      </c>
      <c r="BE82" s="112">
        <v>9</v>
      </c>
      <c r="BF82" s="114">
        <v>9</v>
      </c>
      <c r="BG82" s="114">
        <v>55</v>
      </c>
      <c r="BH82" s="118">
        <v>46520</v>
      </c>
      <c r="BI82" s="118">
        <f t="shared" si="31"/>
        <v>9009</v>
      </c>
      <c r="BJ82" t="s">
        <v>1471</v>
      </c>
      <c r="BK82" s="122">
        <f t="shared" si="32"/>
        <v>946520</v>
      </c>
      <c r="BP82">
        <v>24.14</v>
      </c>
      <c r="BQ82">
        <v>0.4</v>
      </c>
      <c r="BR82">
        <v>23.75</v>
      </c>
      <c r="BS82" s="2"/>
    </row>
    <row r="83" spans="1:71" ht="15" hidden="1" customHeight="1" outlineLevel="1">
      <c r="A83" t="s">
        <v>1170</v>
      </c>
      <c r="B83" s="8" t="s">
        <v>1484</v>
      </c>
      <c r="C83" s="1">
        <f t="shared" si="22"/>
        <v>5078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3"/>
        <v>0</v>
      </c>
      <c r="G83" s="1">
        <f t="shared" si="24"/>
        <v>482</v>
      </c>
      <c r="H83" s="2">
        <f t="shared" si="25"/>
        <v>9.4919259551004331E-2</v>
      </c>
      <c r="I83" s="6"/>
      <c r="J83" s="2">
        <f t="shared" si="26"/>
        <v>0.44486018117369042</v>
      </c>
      <c r="K83" s="2">
        <f t="shared" si="27"/>
        <v>0.53977944072469475</v>
      </c>
      <c r="L83" s="2">
        <f t="shared" si="28"/>
        <v>0</v>
      </c>
      <c r="M83" s="2">
        <f t="shared" si="29"/>
        <v>1.5360378101614836E-2</v>
      </c>
      <c r="N83" s="63">
        <v>2259</v>
      </c>
      <c r="O83" s="63">
        <v>2741</v>
      </c>
      <c r="P83" s="63">
        <v>0</v>
      </c>
      <c r="Q83" s="63">
        <v>58</v>
      </c>
      <c r="R83" s="63">
        <v>16</v>
      </c>
      <c r="S83" s="63">
        <v>0</v>
      </c>
      <c r="T83" s="63">
        <v>0</v>
      </c>
      <c r="U83" s="63">
        <v>1</v>
      </c>
      <c r="V83" s="63">
        <v>0</v>
      </c>
      <c r="W83" s="63">
        <v>0</v>
      </c>
      <c r="X83" s="63">
        <v>0</v>
      </c>
      <c r="Y83" s="63">
        <v>0</v>
      </c>
      <c r="Z83" s="63">
        <v>1</v>
      </c>
      <c r="AA83" s="63">
        <v>0</v>
      </c>
      <c r="AB83" s="63">
        <v>0</v>
      </c>
      <c r="AC83" s="63">
        <v>0</v>
      </c>
      <c r="AD83" s="63">
        <v>0</v>
      </c>
      <c r="AE83" s="63">
        <v>0</v>
      </c>
      <c r="AF83" s="63">
        <v>0</v>
      </c>
      <c r="AG83" s="63">
        <v>0</v>
      </c>
      <c r="AH83" s="63">
        <v>0</v>
      </c>
      <c r="AI83" s="63">
        <v>0</v>
      </c>
      <c r="AJ83" s="63">
        <v>0</v>
      </c>
      <c r="AK83" s="63">
        <v>0</v>
      </c>
      <c r="AL83" s="63">
        <v>0</v>
      </c>
      <c r="AM83" s="63">
        <v>0</v>
      </c>
      <c r="AN83" s="63">
        <v>0</v>
      </c>
      <c r="AO83" s="63">
        <v>0</v>
      </c>
      <c r="AP83" s="63">
        <v>0</v>
      </c>
      <c r="AQ83" s="63">
        <v>0</v>
      </c>
      <c r="AR83" s="63">
        <v>0</v>
      </c>
      <c r="AS83" s="63">
        <v>0</v>
      </c>
      <c r="AT83" s="63">
        <v>0</v>
      </c>
      <c r="AU83" s="63">
        <v>2</v>
      </c>
      <c r="AV83" s="63">
        <v>0</v>
      </c>
      <c r="AW83" s="63">
        <v>0</v>
      </c>
      <c r="AX83" s="63">
        <v>0</v>
      </c>
      <c r="AY83" s="63"/>
      <c r="BA83" t="str">
        <f t="shared" si="30"/>
        <v>Middlebury</v>
      </c>
      <c r="BB83" t="s">
        <v>2796</v>
      </c>
      <c r="BC83" s="8">
        <v>5</v>
      </c>
      <c r="BE83" s="112">
        <v>9</v>
      </c>
      <c r="BF83" s="114">
        <v>9</v>
      </c>
      <c r="BG83" s="114">
        <v>60</v>
      </c>
      <c r="BH83" s="118">
        <v>46940</v>
      </c>
      <c r="BI83" s="118">
        <f t="shared" si="31"/>
        <v>9009</v>
      </c>
      <c r="BJ83" t="s">
        <v>1471</v>
      </c>
      <c r="BK83" s="122">
        <f t="shared" si="32"/>
        <v>946940</v>
      </c>
      <c r="BP83">
        <v>18.45</v>
      </c>
      <c r="BQ83">
        <v>0.7</v>
      </c>
      <c r="BR83">
        <v>17.75</v>
      </c>
      <c r="BS83" s="2"/>
    </row>
    <row r="84" spans="1:71" ht="15" hidden="1" customHeight="1" outlineLevel="1">
      <c r="A84" t="s">
        <v>14</v>
      </c>
      <c r="B84" s="8" t="s">
        <v>1484</v>
      </c>
      <c r="C84" s="1">
        <f t="shared" si="22"/>
        <v>2853</v>
      </c>
      <c r="D84" s="5">
        <f>IF(N84&gt;0, RANK(N84,(N84:P84,Q84:AE84)),0)</f>
        <v>1</v>
      </c>
      <c r="E84" s="5">
        <f>IF(O84&gt;0,RANK(O84,(N84:P84,Q84:AE84)),0)</f>
        <v>2</v>
      </c>
      <c r="F84" s="5">
        <f t="shared" si="23"/>
        <v>0</v>
      </c>
      <c r="G84" s="1">
        <f t="shared" si="24"/>
        <v>86</v>
      </c>
      <c r="H84" s="2">
        <f t="shared" si="25"/>
        <v>3.0143708377146864E-2</v>
      </c>
      <c r="I84" s="6"/>
      <c r="J84" s="2">
        <f t="shared" si="26"/>
        <v>0.50543287767262535</v>
      </c>
      <c r="K84" s="2">
        <f t="shared" si="27"/>
        <v>0.47528916929547843</v>
      </c>
      <c r="L84" s="2">
        <f t="shared" si="28"/>
        <v>0</v>
      </c>
      <c r="M84" s="2">
        <f t="shared" si="29"/>
        <v>1.9277953031896222E-2</v>
      </c>
      <c r="N84" s="63">
        <v>1442</v>
      </c>
      <c r="O84" s="63">
        <v>1356</v>
      </c>
      <c r="P84" s="63">
        <v>0</v>
      </c>
      <c r="Q84" s="63">
        <v>39</v>
      </c>
      <c r="R84" s="63">
        <v>15</v>
      </c>
      <c r="S84" s="63">
        <v>0</v>
      </c>
      <c r="T84" s="63">
        <v>0</v>
      </c>
      <c r="U84" s="63">
        <v>1</v>
      </c>
      <c r="V84" s="63">
        <v>0</v>
      </c>
      <c r="W84" s="63">
        <v>0</v>
      </c>
      <c r="X84" s="63">
        <v>0</v>
      </c>
      <c r="Y84" s="63">
        <v>0</v>
      </c>
      <c r="Z84" s="63">
        <v>0</v>
      </c>
      <c r="AA84" s="63">
        <v>0</v>
      </c>
      <c r="AB84" s="63">
        <v>0</v>
      </c>
      <c r="AC84" s="63">
        <v>0</v>
      </c>
      <c r="AD84" s="63">
        <v>0</v>
      </c>
      <c r="AE84" s="63">
        <v>0</v>
      </c>
      <c r="AF84" s="63">
        <v>0</v>
      </c>
      <c r="AG84" s="63">
        <v>0</v>
      </c>
      <c r="AH84" s="63">
        <v>0</v>
      </c>
      <c r="AI84" s="63">
        <v>0</v>
      </c>
      <c r="AJ84" s="63">
        <v>0</v>
      </c>
      <c r="AK84" s="63">
        <v>0</v>
      </c>
      <c r="AL84" s="63">
        <v>0</v>
      </c>
      <c r="AM84" s="63">
        <v>0</v>
      </c>
      <c r="AN84" s="63">
        <v>0</v>
      </c>
      <c r="AO84" s="63">
        <v>0</v>
      </c>
      <c r="AP84" s="63">
        <v>0</v>
      </c>
      <c r="AQ84" s="63">
        <v>0</v>
      </c>
      <c r="AR84" s="63">
        <v>0</v>
      </c>
      <c r="AS84" s="63">
        <v>0</v>
      </c>
      <c r="AT84" s="63">
        <v>0</v>
      </c>
      <c r="AU84" s="63">
        <v>0</v>
      </c>
      <c r="AV84" s="63">
        <v>0</v>
      </c>
      <c r="AW84" s="63">
        <v>0</v>
      </c>
      <c r="AX84" s="63">
        <v>0</v>
      </c>
      <c r="AY84" s="63"/>
      <c r="BA84" t="str">
        <f t="shared" si="30"/>
        <v>Middlefield</v>
      </c>
      <c r="BB84" t="s">
        <v>503</v>
      </c>
      <c r="BC84" s="8">
        <v>3</v>
      </c>
      <c r="BE84" s="112">
        <v>9</v>
      </c>
      <c r="BF84" s="114">
        <v>7</v>
      </c>
      <c r="BG84" s="114">
        <v>55</v>
      </c>
      <c r="BH84" s="118">
        <v>47080</v>
      </c>
      <c r="BI84" s="118">
        <f t="shared" si="31"/>
        <v>9007</v>
      </c>
      <c r="BJ84" t="s">
        <v>1471</v>
      </c>
      <c r="BK84" s="122">
        <f t="shared" si="32"/>
        <v>947080</v>
      </c>
      <c r="BP84">
        <v>13.32</v>
      </c>
      <c r="BQ84">
        <v>0.62</v>
      </c>
      <c r="BR84">
        <v>12.7</v>
      </c>
      <c r="BS84" s="2"/>
    </row>
    <row r="85" spans="1:71" ht="15" hidden="1" customHeight="1" outlineLevel="1">
      <c r="A85" t="s">
        <v>766</v>
      </c>
      <c r="B85" s="8" t="s">
        <v>1484</v>
      </c>
      <c r="C85" s="1">
        <f t="shared" si="22"/>
        <v>23509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3"/>
        <v>0</v>
      </c>
      <c r="G85" s="1">
        <f t="shared" si="24"/>
        <v>7897</v>
      </c>
      <c r="H85" s="2">
        <f t="shared" si="25"/>
        <v>0.33591390531285892</v>
      </c>
      <c r="I85" s="6"/>
      <c r="J85" s="2">
        <f t="shared" si="26"/>
        <v>0.65966225700795444</v>
      </c>
      <c r="K85" s="2">
        <f t="shared" si="27"/>
        <v>0.32374835169509547</v>
      </c>
      <c r="L85" s="2">
        <f t="shared" si="28"/>
        <v>0</v>
      </c>
      <c r="M85" s="2">
        <f t="shared" si="29"/>
        <v>1.6589391296950085E-2</v>
      </c>
      <c r="N85" s="63">
        <v>15508</v>
      </c>
      <c r="O85" s="63">
        <v>7611</v>
      </c>
      <c r="P85" s="63">
        <v>0</v>
      </c>
      <c r="Q85" s="63">
        <v>273</v>
      </c>
      <c r="R85" s="63">
        <v>113</v>
      </c>
      <c r="S85" s="63">
        <v>0</v>
      </c>
      <c r="T85" s="63">
        <v>0</v>
      </c>
      <c r="U85" s="63">
        <v>3</v>
      </c>
      <c r="V85" s="63">
        <v>0</v>
      </c>
      <c r="W85" s="63">
        <v>0</v>
      </c>
      <c r="X85" s="63">
        <v>0</v>
      </c>
      <c r="Y85" s="63">
        <v>0</v>
      </c>
      <c r="Z85" s="63">
        <v>1</v>
      </c>
      <c r="AA85" s="63">
        <v>0</v>
      </c>
      <c r="AB85" s="63">
        <v>0</v>
      </c>
      <c r="AC85" s="63">
        <v>0</v>
      </c>
      <c r="AD85" s="63">
        <v>0</v>
      </c>
      <c r="AE85" s="63">
        <v>0</v>
      </c>
      <c r="AF85" s="63">
        <v>0</v>
      </c>
      <c r="AG85" s="63">
        <v>0</v>
      </c>
      <c r="AH85" s="63">
        <v>0</v>
      </c>
      <c r="AI85" s="63">
        <v>0</v>
      </c>
      <c r="AJ85" s="63">
        <v>0</v>
      </c>
      <c r="AK85" s="63">
        <v>0</v>
      </c>
      <c r="AL85" s="63">
        <v>0</v>
      </c>
      <c r="AM85" s="63">
        <v>0</v>
      </c>
      <c r="AN85" s="63">
        <v>0</v>
      </c>
      <c r="AO85" s="63">
        <v>0</v>
      </c>
      <c r="AP85" s="63">
        <v>0</v>
      </c>
      <c r="AQ85" s="63">
        <v>0</v>
      </c>
      <c r="AR85" s="63">
        <v>0</v>
      </c>
      <c r="AS85" s="63">
        <v>0</v>
      </c>
      <c r="AT85" s="63">
        <v>0</v>
      </c>
      <c r="AU85" s="63">
        <v>0</v>
      </c>
      <c r="AV85" s="63">
        <v>0</v>
      </c>
      <c r="AW85" s="63">
        <v>0</v>
      </c>
      <c r="AX85" s="63">
        <v>0</v>
      </c>
      <c r="AY85" s="63"/>
      <c r="BA85" t="str">
        <f t="shared" si="30"/>
        <v>Middletown</v>
      </c>
      <c r="BB85" t="s">
        <v>503</v>
      </c>
      <c r="BC85" s="8">
        <v>0</v>
      </c>
      <c r="BE85" s="112">
        <v>9</v>
      </c>
      <c r="BF85" s="114">
        <v>7</v>
      </c>
      <c r="BG85" s="114">
        <v>60</v>
      </c>
      <c r="BH85" s="118">
        <v>47360</v>
      </c>
      <c r="BI85" s="118">
        <f t="shared" si="31"/>
        <v>9007</v>
      </c>
      <c r="BJ85" t="s">
        <v>1471</v>
      </c>
      <c r="BK85" s="122">
        <f t="shared" si="32"/>
        <v>947360</v>
      </c>
      <c r="BP85">
        <v>42.32</v>
      </c>
      <c r="BQ85">
        <v>1.42</v>
      </c>
      <c r="BR85">
        <v>40.9</v>
      </c>
      <c r="BS85" s="2"/>
    </row>
    <row r="86" spans="1:71" ht="15" hidden="1" customHeight="1" outlineLevel="1">
      <c r="A86" t="s">
        <v>139</v>
      </c>
      <c r="B86" s="8" t="s">
        <v>1484</v>
      </c>
      <c r="C86" s="1">
        <f t="shared" si="22"/>
        <v>32061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3"/>
        <v>0</v>
      </c>
      <c r="G86" s="1">
        <f t="shared" si="24"/>
        <v>3629</v>
      </c>
      <c r="H86" s="2">
        <f t="shared" si="25"/>
        <v>0.11319048064626805</v>
      </c>
      <c r="I86" s="6"/>
      <c r="J86" s="2">
        <f t="shared" si="26"/>
        <v>0.54976451140014349</v>
      </c>
      <c r="K86" s="2">
        <f t="shared" si="27"/>
        <v>0.43657403075387541</v>
      </c>
      <c r="L86" s="2">
        <f t="shared" si="28"/>
        <v>0</v>
      </c>
      <c r="M86" s="2">
        <f t="shared" si="29"/>
        <v>1.3661457845981106E-2</v>
      </c>
      <c r="N86" s="63">
        <v>17626</v>
      </c>
      <c r="O86" s="63">
        <v>13997</v>
      </c>
      <c r="P86" s="63">
        <v>0</v>
      </c>
      <c r="Q86" s="63">
        <v>309</v>
      </c>
      <c r="R86" s="63">
        <v>120</v>
      </c>
      <c r="S86" s="63">
        <v>0</v>
      </c>
      <c r="T86" s="63">
        <v>0</v>
      </c>
      <c r="U86" s="63">
        <v>7</v>
      </c>
      <c r="V86" s="63">
        <v>0</v>
      </c>
      <c r="W86" s="63">
        <v>0</v>
      </c>
      <c r="X86" s="63">
        <v>0</v>
      </c>
      <c r="Y86" s="63">
        <v>0</v>
      </c>
      <c r="Z86" s="63">
        <v>1</v>
      </c>
      <c r="AA86" s="63">
        <v>0</v>
      </c>
      <c r="AB86" s="63">
        <v>0</v>
      </c>
      <c r="AC86" s="63">
        <v>0</v>
      </c>
      <c r="AD86" s="63">
        <v>0</v>
      </c>
      <c r="AE86" s="63">
        <v>0</v>
      </c>
      <c r="AF86" s="63">
        <v>0</v>
      </c>
      <c r="AG86" s="63">
        <v>0</v>
      </c>
      <c r="AH86" s="63">
        <v>0</v>
      </c>
      <c r="AI86" s="63">
        <v>0</v>
      </c>
      <c r="AJ86" s="63">
        <v>1</v>
      </c>
      <c r="AK86" s="63">
        <v>0</v>
      </c>
      <c r="AL86" s="63">
        <v>0</v>
      </c>
      <c r="AM86" s="63">
        <v>0</v>
      </c>
      <c r="AN86" s="63">
        <v>0</v>
      </c>
      <c r="AO86" s="63">
        <v>0</v>
      </c>
      <c r="AP86" s="63">
        <v>0</v>
      </c>
      <c r="AQ86" s="63">
        <v>0</v>
      </c>
      <c r="AR86" s="63">
        <v>0</v>
      </c>
      <c r="AS86" s="63">
        <v>0</v>
      </c>
      <c r="AT86" s="63">
        <v>0</v>
      </c>
      <c r="AU86" s="63">
        <v>0</v>
      </c>
      <c r="AV86" s="63">
        <v>0</v>
      </c>
      <c r="AW86" s="63">
        <v>0</v>
      </c>
      <c r="AX86" s="63">
        <v>0</v>
      </c>
      <c r="AY86" s="63"/>
      <c r="BA86" t="str">
        <f t="shared" si="30"/>
        <v>Milford</v>
      </c>
      <c r="BB86" t="s">
        <v>2796</v>
      </c>
      <c r="BC86" s="8">
        <v>3</v>
      </c>
      <c r="BE86" s="112">
        <v>9</v>
      </c>
      <c r="BF86" s="114">
        <v>9</v>
      </c>
      <c r="BG86" s="114">
        <v>65</v>
      </c>
      <c r="BH86" s="118">
        <v>47535</v>
      </c>
      <c r="BI86" s="118">
        <f t="shared" si="31"/>
        <v>9009</v>
      </c>
      <c r="BJ86" t="s">
        <v>1471</v>
      </c>
      <c r="BK86" s="122">
        <f t="shared" si="32"/>
        <v>947535</v>
      </c>
      <c r="BP86">
        <v>26.15</v>
      </c>
      <c r="BQ86">
        <v>3.59</v>
      </c>
      <c r="BR86">
        <v>22.56</v>
      </c>
      <c r="BS86" s="2"/>
    </row>
    <row r="87" spans="1:71" ht="15" hidden="1" customHeight="1" outlineLevel="1">
      <c r="A87" t="s">
        <v>643</v>
      </c>
      <c r="B87" s="8" t="s">
        <v>1484</v>
      </c>
      <c r="C87" s="1">
        <f t="shared" si="22"/>
        <v>12002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3"/>
        <v>0</v>
      </c>
      <c r="G87" s="1">
        <f t="shared" si="24"/>
        <v>151</v>
      </c>
      <c r="H87" s="2">
        <f t="shared" si="25"/>
        <v>1.2581236460589902E-2</v>
      </c>
      <c r="I87" s="6"/>
      <c r="J87" s="2">
        <f t="shared" si="26"/>
        <v>0.48641893017830362</v>
      </c>
      <c r="K87" s="2">
        <f t="shared" si="27"/>
        <v>0.49900016663889352</v>
      </c>
      <c r="L87" s="2">
        <f t="shared" si="28"/>
        <v>0</v>
      </c>
      <c r="M87" s="2">
        <f t="shared" si="29"/>
        <v>1.4580903182802862E-2</v>
      </c>
      <c r="N87" s="63">
        <v>5838</v>
      </c>
      <c r="O87" s="63">
        <v>5989</v>
      </c>
      <c r="P87" s="63">
        <v>0</v>
      </c>
      <c r="Q87" s="63">
        <v>128</v>
      </c>
      <c r="R87" s="63">
        <v>47</v>
      </c>
      <c r="S87" s="63">
        <v>0</v>
      </c>
      <c r="T87" s="63">
        <v>0</v>
      </c>
      <c r="U87" s="63">
        <v>0</v>
      </c>
      <c r="V87" s="63">
        <v>0</v>
      </c>
      <c r="W87" s="63">
        <v>0</v>
      </c>
      <c r="X87" s="63">
        <v>0</v>
      </c>
      <c r="Y87" s="63">
        <v>0</v>
      </c>
      <c r="Z87" s="63">
        <v>0</v>
      </c>
      <c r="AA87" s="63">
        <v>0</v>
      </c>
      <c r="AB87" s="63">
        <v>0</v>
      </c>
      <c r="AC87" s="63">
        <v>0</v>
      </c>
      <c r="AD87" s="63">
        <v>0</v>
      </c>
      <c r="AE87" s="63">
        <v>0</v>
      </c>
      <c r="AF87" s="63">
        <v>0</v>
      </c>
      <c r="AG87" s="63">
        <v>0</v>
      </c>
      <c r="AH87" s="63">
        <v>0</v>
      </c>
      <c r="AI87" s="63">
        <v>0</v>
      </c>
      <c r="AJ87" s="63">
        <v>0</v>
      </c>
      <c r="AK87" s="63">
        <v>0</v>
      </c>
      <c r="AL87" s="63">
        <v>0</v>
      </c>
      <c r="AM87" s="63">
        <v>0</v>
      </c>
      <c r="AN87" s="63">
        <v>0</v>
      </c>
      <c r="AO87" s="63">
        <v>0</v>
      </c>
      <c r="AP87" s="63">
        <v>0</v>
      </c>
      <c r="AQ87" s="63">
        <v>0</v>
      </c>
      <c r="AR87" s="63">
        <v>0</v>
      </c>
      <c r="AS87" s="63">
        <v>0</v>
      </c>
      <c r="AT87" s="63">
        <v>0</v>
      </c>
      <c r="AU87" s="63">
        <v>0</v>
      </c>
      <c r="AV87" s="63">
        <v>0</v>
      </c>
      <c r="AW87" s="63">
        <v>0</v>
      </c>
      <c r="AX87" s="63">
        <v>0</v>
      </c>
      <c r="AY87" s="63"/>
      <c r="BA87" t="str">
        <f t="shared" si="30"/>
        <v>Monroe</v>
      </c>
      <c r="BB87" t="s">
        <v>280</v>
      </c>
      <c r="BC87" s="8">
        <v>4</v>
      </c>
      <c r="BE87" s="112">
        <v>9</v>
      </c>
      <c r="BF87" s="114">
        <v>1</v>
      </c>
      <c r="BG87" s="114">
        <v>45</v>
      </c>
      <c r="BH87" s="118">
        <v>48620</v>
      </c>
      <c r="BI87" s="118">
        <f t="shared" si="31"/>
        <v>9001</v>
      </c>
      <c r="BJ87" t="s">
        <v>1471</v>
      </c>
      <c r="BK87" s="122">
        <f t="shared" si="32"/>
        <v>948620</v>
      </c>
      <c r="BP87">
        <v>26.33</v>
      </c>
      <c r="BQ87">
        <v>0.2</v>
      </c>
      <c r="BR87">
        <v>26.13</v>
      </c>
      <c r="BS87" s="2"/>
    </row>
    <row r="88" spans="1:71" ht="15" hidden="1" customHeight="1" outlineLevel="1">
      <c r="A88" t="s">
        <v>1575</v>
      </c>
      <c r="B88" s="8" t="s">
        <v>1484</v>
      </c>
      <c r="C88" s="1">
        <f t="shared" si="22"/>
        <v>8873</v>
      </c>
      <c r="D88" s="5">
        <f>IF(N88&gt;0, RANK(N88,(N88:P88,Q88:AE88)),0)</f>
        <v>1</v>
      </c>
      <c r="E88" s="5">
        <f>IF(O88&gt;0,RANK(O88,(N88:P88,Q88:AE88)),0)</f>
        <v>2</v>
      </c>
      <c r="F88" s="5">
        <f t="shared" si="23"/>
        <v>0</v>
      </c>
      <c r="G88" s="1">
        <f t="shared" si="24"/>
        <v>164</v>
      </c>
      <c r="H88" s="2">
        <f t="shared" si="25"/>
        <v>1.8483038431195763E-2</v>
      </c>
      <c r="I88" s="6"/>
      <c r="J88" s="2">
        <f t="shared" si="26"/>
        <v>0.49656260565761301</v>
      </c>
      <c r="K88" s="2">
        <f t="shared" si="27"/>
        <v>0.4780795672264172</v>
      </c>
      <c r="L88" s="2">
        <f t="shared" si="28"/>
        <v>0</v>
      </c>
      <c r="M88" s="2">
        <f t="shared" si="29"/>
        <v>2.5357827115969789E-2</v>
      </c>
      <c r="N88" s="63">
        <v>4406</v>
      </c>
      <c r="O88" s="63">
        <v>4242</v>
      </c>
      <c r="P88" s="63">
        <v>0</v>
      </c>
      <c r="Q88" s="63">
        <v>173</v>
      </c>
      <c r="R88" s="63">
        <v>50</v>
      </c>
      <c r="S88" s="63">
        <v>0</v>
      </c>
      <c r="T88" s="63">
        <v>0</v>
      </c>
      <c r="U88" s="63">
        <v>1</v>
      </c>
      <c r="V88" s="63">
        <v>0</v>
      </c>
      <c r="W88" s="63">
        <v>0</v>
      </c>
      <c r="X88" s="63">
        <v>0</v>
      </c>
      <c r="Y88" s="63">
        <v>0</v>
      </c>
      <c r="Z88" s="63">
        <v>1</v>
      </c>
      <c r="AA88" s="63">
        <v>0</v>
      </c>
      <c r="AB88" s="63">
        <v>0</v>
      </c>
      <c r="AC88" s="63">
        <v>0</v>
      </c>
      <c r="AD88" s="63">
        <v>0</v>
      </c>
      <c r="AE88" s="63">
        <v>0</v>
      </c>
      <c r="AF88" s="63">
        <v>0</v>
      </c>
      <c r="AG88" s="63">
        <v>0</v>
      </c>
      <c r="AH88" s="63">
        <v>0</v>
      </c>
      <c r="AI88" s="63">
        <v>0</v>
      </c>
      <c r="AJ88" s="63">
        <v>0</v>
      </c>
      <c r="AK88" s="63">
        <v>0</v>
      </c>
      <c r="AL88" s="63">
        <v>0</v>
      </c>
      <c r="AM88" s="63">
        <v>0</v>
      </c>
      <c r="AN88" s="63">
        <v>0</v>
      </c>
      <c r="AO88" s="63">
        <v>0</v>
      </c>
      <c r="AP88" s="63">
        <v>0</v>
      </c>
      <c r="AQ88" s="63">
        <v>0</v>
      </c>
      <c r="AR88" s="63">
        <v>0</v>
      </c>
      <c r="AS88" s="63">
        <v>0</v>
      </c>
      <c r="AT88" s="63">
        <v>0</v>
      </c>
      <c r="AU88" s="63">
        <v>0</v>
      </c>
      <c r="AV88" s="63">
        <v>0</v>
      </c>
      <c r="AW88" s="63">
        <v>0</v>
      </c>
      <c r="AX88" s="63">
        <v>0</v>
      </c>
      <c r="AY88" s="63"/>
      <c r="BA88" t="str">
        <f t="shared" si="30"/>
        <v>Montville</v>
      </c>
      <c r="BB88" t="s">
        <v>130</v>
      </c>
      <c r="BC88" s="8">
        <v>2</v>
      </c>
      <c r="BE88" s="112">
        <v>9</v>
      </c>
      <c r="BF88" s="114">
        <v>11</v>
      </c>
      <c r="BG88" s="114">
        <v>55</v>
      </c>
      <c r="BH88" s="118">
        <v>48900</v>
      </c>
      <c r="BI88" s="118">
        <f t="shared" si="31"/>
        <v>9011</v>
      </c>
      <c r="BJ88" t="s">
        <v>1471</v>
      </c>
      <c r="BK88" s="122">
        <f t="shared" si="32"/>
        <v>948900</v>
      </c>
      <c r="BP88">
        <v>44.13</v>
      </c>
      <c r="BQ88">
        <v>2.11</v>
      </c>
      <c r="BR88">
        <v>42.02</v>
      </c>
      <c r="BS88" s="2"/>
    </row>
    <row r="89" spans="1:71" ht="15" hidden="1" customHeight="1" outlineLevel="1">
      <c r="A89" t="s">
        <v>2617</v>
      </c>
      <c r="B89" s="8" t="s">
        <v>1484</v>
      </c>
      <c r="C89" s="1">
        <f t="shared" si="22"/>
        <v>1561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3"/>
        <v>0</v>
      </c>
      <c r="G89" s="1">
        <f t="shared" si="24"/>
        <v>221</v>
      </c>
      <c r="H89" s="2">
        <f t="shared" si="25"/>
        <v>0.14157591287636132</v>
      </c>
      <c r="I89" s="6"/>
      <c r="J89" s="2">
        <f t="shared" si="26"/>
        <v>0.41832158872517616</v>
      </c>
      <c r="K89" s="2">
        <f t="shared" si="27"/>
        <v>0.55989750160153751</v>
      </c>
      <c r="L89" s="2">
        <f t="shared" si="28"/>
        <v>0</v>
      </c>
      <c r="M89" s="2">
        <f t="shared" si="29"/>
        <v>2.1780909673286386E-2</v>
      </c>
      <c r="N89" s="63">
        <v>653</v>
      </c>
      <c r="O89" s="63">
        <v>874</v>
      </c>
      <c r="P89" s="63">
        <v>0</v>
      </c>
      <c r="Q89" s="63">
        <v>20</v>
      </c>
      <c r="R89" s="63">
        <v>12</v>
      </c>
      <c r="S89" s="63">
        <v>0</v>
      </c>
      <c r="T89" s="63">
        <v>0</v>
      </c>
      <c r="U89" s="63">
        <v>2</v>
      </c>
      <c r="V89" s="63">
        <v>0</v>
      </c>
      <c r="W89" s="63">
        <v>0</v>
      </c>
      <c r="X89" s="63">
        <v>0</v>
      </c>
      <c r="Y89" s="63">
        <v>0</v>
      </c>
      <c r="Z89" s="63">
        <v>0</v>
      </c>
      <c r="AA89" s="63">
        <v>0</v>
      </c>
      <c r="AB89" s="63">
        <v>0</v>
      </c>
      <c r="AC89" s="63">
        <v>0</v>
      </c>
      <c r="AD89" s="63">
        <v>0</v>
      </c>
      <c r="AE89" s="63">
        <v>0</v>
      </c>
      <c r="AF89" s="63">
        <v>0</v>
      </c>
      <c r="AG89" s="63">
        <v>0</v>
      </c>
      <c r="AH89" s="63">
        <v>0</v>
      </c>
      <c r="AI89" s="63">
        <v>0</v>
      </c>
      <c r="AJ89" s="63">
        <v>0</v>
      </c>
      <c r="AK89" s="63">
        <v>0</v>
      </c>
      <c r="AL89" s="63">
        <v>0</v>
      </c>
      <c r="AM89" s="63">
        <v>0</v>
      </c>
      <c r="AN89" s="63">
        <v>0</v>
      </c>
      <c r="AO89" s="63">
        <v>0</v>
      </c>
      <c r="AP89" s="63">
        <v>0</v>
      </c>
      <c r="AQ89" s="63">
        <v>0</v>
      </c>
      <c r="AR89" s="63">
        <v>0</v>
      </c>
      <c r="AS89" s="63">
        <v>0</v>
      </c>
      <c r="AT89" s="63">
        <v>0</v>
      </c>
      <c r="AU89" s="63">
        <v>0</v>
      </c>
      <c r="AV89" s="63">
        <v>0</v>
      </c>
      <c r="AW89" s="63">
        <v>0</v>
      </c>
      <c r="AX89" s="63">
        <v>0</v>
      </c>
      <c r="AY89" s="63"/>
      <c r="BA89" t="str">
        <f t="shared" si="30"/>
        <v>Morris</v>
      </c>
      <c r="BB89" t="s">
        <v>1275</v>
      </c>
      <c r="BC89" s="8">
        <v>5</v>
      </c>
      <c r="BE89" s="112">
        <v>9</v>
      </c>
      <c r="BF89" s="114">
        <v>5</v>
      </c>
      <c r="BG89" s="114">
        <v>55</v>
      </c>
      <c r="BH89" s="118">
        <v>49460</v>
      </c>
      <c r="BI89" s="118">
        <f t="shared" si="31"/>
        <v>9005</v>
      </c>
      <c r="BJ89" t="s">
        <v>1471</v>
      </c>
      <c r="BK89" s="122">
        <f t="shared" si="32"/>
        <v>949460</v>
      </c>
      <c r="BP89">
        <v>18.72</v>
      </c>
      <c r="BQ89">
        <v>1.53</v>
      </c>
      <c r="BR89">
        <v>17.190000000000001</v>
      </c>
      <c r="BS89" s="2"/>
    </row>
    <row r="90" spans="1:71" ht="15" hidden="1" customHeight="1" outlineLevel="1">
      <c r="A90" t="s">
        <v>2762</v>
      </c>
      <c r="B90" s="8" t="s">
        <v>1484</v>
      </c>
      <c r="C90" s="1">
        <f t="shared" si="22"/>
        <v>14904</v>
      </c>
      <c r="D90" s="5">
        <f>IF(N90&gt;0, RANK(N90,(N90:P90,Q90:AE90)),0)</f>
        <v>2</v>
      </c>
      <c r="E90" s="5">
        <f>IF(O90&gt;0,RANK(O90,(N90:P90,Q90:AE90)),0)</f>
        <v>1</v>
      </c>
      <c r="F90" s="5">
        <f t="shared" si="23"/>
        <v>0</v>
      </c>
      <c r="G90" s="1">
        <f t="shared" si="24"/>
        <v>817</v>
      </c>
      <c r="H90" s="2">
        <f t="shared" si="25"/>
        <v>5.4817498658078369E-2</v>
      </c>
      <c r="I90" s="6"/>
      <c r="J90" s="2">
        <f t="shared" si="26"/>
        <v>0.46450617283950618</v>
      </c>
      <c r="K90" s="2">
        <f t="shared" si="27"/>
        <v>0.51932367149758452</v>
      </c>
      <c r="L90" s="2">
        <f t="shared" si="28"/>
        <v>0</v>
      </c>
      <c r="M90" s="2">
        <f t="shared" si="29"/>
        <v>1.6170155662909358E-2</v>
      </c>
      <c r="N90" s="63">
        <v>6923</v>
      </c>
      <c r="O90" s="63">
        <v>7740</v>
      </c>
      <c r="P90" s="63">
        <v>0</v>
      </c>
      <c r="Q90" s="63">
        <v>161</v>
      </c>
      <c r="R90" s="63">
        <v>79</v>
      </c>
      <c r="S90" s="63">
        <v>0</v>
      </c>
      <c r="T90" s="63">
        <v>0</v>
      </c>
      <c r="U90" s="63">
        <v>0</v>
      </c>
      <c r="V90" s="63">
        <v>0</v>
      </c>
      <c r="W90" s="63">
        <v>0</v>
      </c>
      <c r="X90" s="63">
        <v>0</v>
      </c>
      <c r="Y90" s="63">
        <v>0</v>
      </c>
      <c r="Z90" s="63">
        <v>1</v>
      </c>
      <c r="AA90" s="63">
        <v>0</v>
      </c>
      <c r="AB90" s="63">
        <v>0</v>
      </c>
      <c r="AC90" s="63">
        <v>0</v>
      </c>
      <c r="AD90" s="63">
        <v>0</v>
      </c>
      <c r="AE90" s="63">
        <v>0</v>
      </c>
      <c r="AF90" s="63">
        <v>0</v>
      </c>
      <c r="AG90" s="63">
        <v>0</v>
      </c>
      <c r="AH90" s="63">
        <v>0</v>
      </c>
      <c r="AI90" s="63">
        <v>0</v>
      </c>
      <c r="AJ90" s="63">
        <v>0</v>
      </c>
      <c r="AK90" s="63">
        <v>0</v>
      </c>
      <c r="AL90" s="63">
        <v>0</v>
      </c>
      <c r="AM90" s="63">
        <v>0</v>
      </c>
      <c r="AN90" s="63">
        <v>0</v>
      </c>
      <c r="AO90" s="63">
        <v>0</v>
      </c>
      <c r="AP90" s="63">
        <v>0</v>
      </c>
      <c r="AQ90" s="63">
        <v>0</v>
      </c>
      <c r="AR90" s="63">
        <v>0</v>
      </c>
      <c r="AS90" s="63">
        <v>0</v>
      </c>
      <c r="AT90" s="63">
        <v>0</v>
      </c>
      <c r="AU90" s="63">
        <v>0</v>
      </c>
      <c r="AV90" s="63">
        <v>0</v>
      </c>
      <c r="AW90" s="63">
        <v>0</v>
      </c>
      <c r="AX90" s="63">
        <v>0</v>
      </c>
      <c r="AY90" s="63"/>
      <c r="BA90" t="str">
        <f t="shared" si="30"/>
        <v>Naugatuck</v>
      </c>
      <c r="BB90" t="s">
        <v>2796</v>
      </c>
      <c r="BC90" s="8">
        <v>3</v>
      </c>
      <c r="BE90" s="112">
        <v>9</v>
      </c>
      <c r="BF90" s="114">
        <v>9</v>
      </c>
      <c r="BG90" s="114">
        <v>70</v>
      </c>
      <c r="BH90" s="118">
        <v>49950</v>
      </c>
      <c r="BI90" s="118">
        <f t="shared" si="31"/>
        <v>9009</v>
      </c>
      <c r="BJ90" t="s">
        <v>1471</v>
      </c>
      <c r="BK90" s="122">
        <f t="shared" si="32"/>
        <v>949950</v>
      </c>
      <c r="BP90">
        <v>16.45</v>
      </c>
      <c r="BQ90">
        <v>0.06</v>
      </c>
      <c r="BR90">
        <v>16.39</v>
      </c>
      <c r="BS90" s="2"/>
    </row>
    <row r="91" spans="1:71" ht="15" hidden="1" customHeight="1" outlineLevel="1">
      <c r="A91" t="s">
        <v>2852</v>
      </c>
      <c r="B91" s="8" t="s">
        <v>1484</v>
      </c>
      <c r="C91" s="1">
        <f t="shared" si="22"/>
        <v>24071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3"/>
        <v>0</v>
      </c>
      <c r="G91" s="1">
        <f t="shared" si="24"/>
        <v>8307</v>
      </c>
      <c r="H91" s="2">
        <f t="shared" si="25"/>
        <v>0.34510406713472641</v>
      </c>
      <c r="I91" s="6"/>
      <c r="J91" s="2">
        <f t="shared" si="26"/>
        <v>0.66598811848282169</v>
      </c>
      <c r="K91" s="2">
        <f t="shared" si="27"/>
        <v>0.32088405134809522</v>
      </c>
      <c r="L91" s="2">
        <f t="shared" si="28"/>
        <v>0</v>
      </c>
      <c r="M91" s="2">
        <f t="shared" si="29"/>
        <v>1.3127830169083088E-2</v>
      </c>
      <c r="N91" s="63">
        <v>16031</v>
      </c>
      <c r="O91" s="63">
        <v>7724</v>
      </c>
      <c r="P91" s="63">
        <v>0</v>
      </c>
      <c r="Q91" s="63">
        <v>211</v>
      </c>
      <c r="R91" s="63">
        <v>105</v>
      </c>
      <c r="S91" s="63">
        <v>0</v>
      </c>
      <c r="T91" s="63">
        <v>0</v>
      </c>
      <c r="U91" s="63">
        <v>0</v>
      </c>
      <c r="V91" s="63">
        <v>0</v>
      </c>
      <c r="W91" s="63">
        <v>0</v>
      </c>
      <c r="X91" s="63">
        <v>0</v>
      </c>
      <c r="Y91" s="63">
        <v>0</v>
      </c>
      <c r="Z91" s="63">
        <v>0</v>
      </c>
      <c r="AA91" s="63">
        <v>0</v>
      </c>
      <c r="AB91" s="63">
        <v>0</v>
      </c>
      <c r="AC91" s="63">
        <v>0</v>
      </c>
      <c r="AD91" s="63">
        <v>0</v>
      </c>
      <c r="AE91" s="63">
        <v>0</v>
      </c>
      <c r="AF91" s="63">
        <v>0</v>
      </c>
      <c r="AG91" s="63">
        <v>0</v>
      </c>
      <c r="AH91" s="63">
        <v>0</v>
      </c>
      <c r="AI91" s="63">
        <v>0</v>
      </c>
      <c r="AJ91" s="63">
        <v>0</v>
      </c>
      <c r="AK91" s="63">
        <v>0</v>
      </c>
      <c r="AL91" s="63">
        <v>0</v>
      </c>
      <c r="AM91" s="63">
        <v>0</v>
      </c>
      <c r="AN91" s="63">
        <v>0</v>
      </c>
      <c r="AO91" s="63">
        <v>0</v>
      </c>
      <c r="AP91" s="63">
        <v>0</v>
      </c>
      <c r="AQ91" s="63">
        <v>0</v>
      </c>
      <c r="AR91" s="63">
        <v>0</v>
      </c>
      <c r="AS91" s="63">
        <v>0</v>
      </c>
      <c r="AT91" s="63">
        <v>0</v>
      </c>
      <c r="AU91" s="63">
        <v>0</v>
      </c>
      <c r="AV91" s="63">
        <v>0</v>
      </c>
      <c r="AW91" s="63">
        <v>0</v>
      </c>
      <c r="AX91" s="63">
        <v>0</v>
      </c>
      <c r="AY91" s="63"/>
      <c r="BA91" t="str">
        <f t="shared" si="30"/>
        <v>New Britain</v>
      </c>
      <c r="BB91" t="s">
        <v>1736</v>
      </c>
      <c r="BC91" s="8">
        <v>5</v>
      </c>
      <c r="BE91" s="112">
        <v>9</v>
      </c>
      <c r="BF91" s="114">
        <v>3</v>
      </c>
      <c r="BG91" s="114">
        <v>90</v>
      </c>
      <c r="BH91" s="118">
        <v>50440</v>
      </c>
      <c r="BI91" s="118">
        <f t="shared" si="31"/>
        <v>9003</v>
      </c>
      <c r="BJ91" t="s">
        <v>1471</v>
      </c>
      <c r="BK91" s="122">
        <f t="shared" si="32"/>
        <v>950440</v>
      </c>
      <c r="BP91">
        <v>13.4</v>
      </c>
      <c r="BQ91">
        <v>7.0000000000000007E-2</v>
      </c>
      <c r="BR91">
        <v>13.34</v>
      </c>
      <c r="BS91" s="2"/>
    </row>
    <row r="92" spans="1:71" ht="15" hidden="1" customHeight="1" outlineLevel="1">
      <c r="A92" t="s">
        <v>2830</v>
      </c>
      <c r="B92" s="8" t="s">
        <v>1484</v>
      </c>
      <c r="C92" s="1">
        <f t="shared" si="22"/>
        <v>12364</v>
      </c>
      <c r="D92" s="5">
        <f>IF(N92&gt;0, RANK(N92,(N92:P92,Q92:AE92)),0)</f>
        <v>1</v>
      </c>
      <c r="E92" s="5">
        <f>IF(O92&gt;0,RANK(O92,(N92:P92,Q92:AE92)),0)</f>
        <v>2</v>
      </c>
      <c r="F92" s="5">
        <f t="shared" si="23"/>
        <v>0</v>
      </c>
      <c r="G92" s="1">
        <f t="shared" si="24"/>
        <v>2443</v>
      </c>
      <c r="H92" s="2">
        <f t="shared" si="25"/>
        <v>0.19758977677127143</v>
      </c>
      <c r="I92" s="6"/>
      <c r="J92" s="2">
        <f t="shared" si="26"/>
        <v>0.5902620511161436</v>
      </c>
      <c r="K92" s="2">
        <f t="shared" si="27"/>
        <v>0.39267227434487223</v>
      </c>
      <c r="L92" s="2">
        <f t="shared" si="28"/>
        <v>0</v>
      </c>
      <c r="M92" s="2">
        <f t="shared" si="29"/>
        <v>1.7065674538984166E-2</v>
      </c>
      <c r="N92" s="63">
        <v>7298</v>
      </c>
      <c r="O92" s="63">
        <v>4855</v>
      </c>
      <c r="P92" s="63">
        <v>0</v>
      </c>
      <c r="Q92" s="63">
        <v>169</v>
      </c>
      <c r="R92" s="63">
        <v>37</v>
      </c>
      <c r="S92" s="63">
        <v>0</v>
      </c>
      <c r="T92" s="63">
        <v>1</v>
      </c>
      <c r="U92" s="63">
        <v>2</v>
      </c>
      <c r="V92" s="63">
        <v>0</v>
      </c>
      <c r="W92" s="63">
        <v>0</v>
      </c>
      <c r="X92" s="63">
        <v>0</v>
      </c>
      <c r="Y92" s="63">
        <v>0</v>
      </c>
      <c r="Z92" s="63">
        <v>2</v>
      </c>
      <c r="AA92" s="63">
        <v>0</v>
      </c>
      <c r="AB92" s="63">
        <v>0</v>
      </c>
      <c r="AC92" s="63">
        <v>0</v>
      </c>
      <c r="AD92" s="63">
        <v>0</v>
      </c>
      <c r="AE92" s="63">
        <v>0</v>
      </c>
      <c r="AF92" s="63">
        <v>0</v>
      </c>
      <c r="AG92" s="63">
        <v>0</v>
      </c>
      <c r="AH92" s="63">
        <v>0</v>
      </c>
      <c r="AI92" s="63">
        <v>0</v>
      </c>
      <c r="AJ92" s="63">
        <v>0</v>
      </c>
      <c r="AK92" s="63">
        <v>0</v>
      </c>
      <c r="AL92" s="63">
        <v>0</v>
      </c>
      <c r="AM92" s="63">
        <v>0</v>
      </c>
      <c r="AN92" s="63">
        <v>0</v>
      </c>
      <c r="AO92" s="63">
        <v>0</v>
      </c>
      <c r="AP92" s="63">
        <v>0</v>
      </c>
      <c r="AQ92" s="63">
        <v>0</v>
      </c>
      <c r="AR92" s="63">
        <v>0</v>
      </c>
      <c r="AS92" s="63">
        <v>0</v>
      </c>
      <c r="AT92" s="63">
        <v>0</v>
      </c>
      <c r="AU92" s="63">
        <v>0</v>
      </c>
      <c r="AV92" s="63">
        <v>0</v>
      </c>
      <c r="AW92" s="63">
        <v>0</v>
      </c>
      <c r="AX92" s="63">
        <v>0</v>
      </c>
      <c r="AY92" s="63"/>
      <c r="BA92" t="str">
        <f t="shared" si="30"/>
        <v>New Canaan</v>
      </c>
      <c r="BB92" t="s">
        <v>280</v>
      </c>
      <c r="BC92" s="8">
        <v>4</v>
      </c>
      <c r="BE92" s="112">
        <v>9</v>
      </c>
      <c r="BF92" s="114">
        <v>1</v>
      </c>
      <c r="BG92" s="114">
        <v>50</v>
      </c>
      <c r="BH92" s="118">
        <v>50580</v>
      </c>
      <c r="BI92" s="118">
        <f t="shared" si="31"/>
        <v>9001</v>
      </c>
      <c r="BJ92" t="s">
        <v>1471</v>
      </c>
      <c r="BK92" s="122">
        <f t="shared" si="32"/>
        <v>950580</v>
      </c>
      <c r="BP92">
        <v>22.48</v>
      </c>
      <c r="BQ92">
        <v>0.35</v>
      </c>
      <c r="BR92">
        <v>22.13</v>
      </c>
      <c r="BS92" s="2"/>
    </row>
    <row r="93" spans="1:71" ht="15" hidden="1" customHeight="1" outlineLevel="1">
      <c r="A93" t="s">
        <v>2491</v>
      </c>
      <c r="B93" s="8" t="s">
        <v>1484</v>
      </c>
      <c r="C93" s="1">
        <f t="shared" si="22"/>
        <v>8558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3"/>
        <v>0</v>
      </c>
      <c r="G93" s="1">
        <f t="shared" si="24"/>
        <v>242</v>
      </c>
      <c r="H93" s="2">
        <f t="shared" si="25"/>
        <v>2.8277634961439587E-2</v>
      </c>
      <c r="I93" s="6"/>
      <c r="J93" s="2">
        <f t="shared" si="26"/>
        <v>0.47920074783827998</v>
      </c>
      <c r="K93" s="2">
        <f t="shared" si="27"/>
        <v>0.50747838279971957</v>
      </c>
      <c r="L93" s="2">
        <f t="shared" si="28"/>
        <v>0</v>
      </c>
      <c r="M93" s="2">
        <f t="shared" si="29"/>
        <v>1.3320869362000387E-2</v>
      </c>
      <c r="N93" s="63">
        <v>4101</v>
      </c>
      <c r="O93" s="63">
        <v>4343</v>
      </c>
      <c r="P93" s="63">
        <v>0</v>
      </c>
      <c r="Q93" s="63">
        <v>95</v>
      </c>
      <c r="R93" s="63">
        <v>16</v>
      </c>
      <c r="S93" s="63">
        <v>0</v>
      </c>
      <c r="T93" s="63">
        <v>1</v>
      </c>
      <c r="U93" s="63">
        <v>2</v>
      </c>
      <c r="V93" s="63">
        <v>0</v>
      </c>
      <c r="W93" s="63">
        <v>0</v>
      </c>
      <c r="X93" s="63">
        <v>0</v>
      </c>
      <c r="Y93" s="63">
        <v>0</v>
      </c>
      <c r="Z93" s="63">
        <v>0</v>
      </c>
      <c r="AA93" s="63">
        <v>0</v>
      </c>
      <c r="AB93" s="63">
        <v>0</v>
      </c>
      <c r="AC93" s="63">
        <v>0</v>
      </c>
      <c r="AD93" s="63">
        <v>0</v>
      </c>
      <c r="AE93" s="63">
        <v>0</v>
      </c>
      <c r="AF93" s="63">
        <v>0</v>
      </c>
      <c r="AG93" s="63">
        <v>0</v>
      </c>
      <c r="AH93" s="63">
        <v>0</v>
      </c>
      <c r="AI93" s="63">
        <v>0</v>
      </c>
      <c r="AJ93" s="63">
        <v>0</v>
      </c>
      <c r="AK93" s="63">
        <v>0</v>
      </c>
      <c r="AL93" s="63">
        <v>0</v>
      </c>
      <c r="AM93" s="63">
        <v>0</v>
      </c>
      <c r="AN93" s="63">
        <v>0</v>
      </c>
      <c r="AO93" s="63">
        <v>0</v>
      </c>
      <c r="AP93" s="63">
        <v>0</v>
      </c>
      <c r="AQ93" s="63">
        <v>0</v>
      </c>
      <c r="AR93" s="63">
        <v>0</v>
      </c>
      <c r="AS93" s="63">
        <v>0</v>
      </c>
      <c r="AT93" s="63">
        <v>0</v>
      </c>
      <c r="AU93" s="63">
        <v>0</v>
      </c>
      <c r="AV93" s="63">
        <v>0</v>
      </c>
      <c r="AW93" s="63">
        <v>0</v>
      </c>
      <c r="AX93" s="63">
        <v>0</v>
      </c>
      <c r="AY93" s="63"/>
      <c r="BA93" t="str">
        <f t="shared" si="30"/>
        <v>New Fairfield</v>
      </c>
      <c r="BB93" t="s">
        <v>280</v>
      </c>
      <c r="BC93" s="8">
        <v>5</v>
      </c>
      <c r="BE93" s="112">
        <v>9</v>
      </c>
      <c r="BF93" s="114">
        <v>1</v>
      </c>
      <c r="BG93" s="114">
        <v>55</v>
      </c>
      <c r="BH93" s="118">
        <v>50860</v>
      </c>
      <c r="BI93" s="118">
        <f t="shared" si="31"/>
        <v>9001</v>
      </c>
      <c r="BJ93" t="s">
        <v>1471</v>
      </c>
      <c r="BK93" s="122">
        <f t="shared" si="32"/>
        <v>950860</v>
      </c>
      <c r="BP93">
        <v>25.06</v>
      </c>
      <c r="BQ93">
        <v>4.59</v>
      </c>
      <c r="BR93">
        <v>20.46</v>
      </c>
      <c r="BS93" s="2"/>
    </row>
    <row r="94" spans="1:71" ht="15" hidden="1" customHeight="1" outlineLevel="1">
      <c r="A94" t="s">
        <v>2454</v>
      </c>
      <c r="B94" s="8" t="s">
        <v>1484</v>
      </c>
      <c r="C94" s="1">
        <f t="shared" si="22"/>
        <v>4577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3"/>
        <v>0</v>
      </c>
      <c r="G94" s="1">
        <f t="shared" si="24"/>
        <v>293</v>
      </c>
      <c r="H94" s="2">
        <f t="shared" si="25"/>
        <v>6.4015730828053313E-2</v>
      </c>
      <c r="I94" s="6"/>
      <c r="J94" s="2">
        <f t="shared" si="26"/>
        <v>0.45641249726895344</v>
      </c>
      <c r="K94" s="2">
        <f t="shared" si="27"/>
        <v>0.52042822809700673</v>
      </c>
      <c r="L94" s="2">
        <f t="shared" si="28"/>
        <v>0</v>
      </c>
      <c r="M94" s="2">
        <f t="shared" si="29"/>
        <v>2.3159274634039884E-2</v>
      </c>
      <c r="N94" s="63">
        <v>2089</v>
      </c>
      <c r="O94" s="63">
        <v>2382</v>
      </c>
      <c r="P94" s="63">
        <v>0</v>
      </c>
      <c r="Q94" s="63">
        <v>82</v>
      </c>
      <c r="R94" s="63">
        <v>22</v>
      </c>
      <c r="S94" s="63">
        <v>0</v>
      </c>
      <c r="T94" s="63">
        <v>0</v>
      </c>
      <c r="U94" s="63">
        <v>1</v>
      </c>
      <c r="V94" s="63">
        <v>0</v>
      </c>
      <c r="W94" s="63">
        <v>0</v>
      </c>
      <c r="X94" s="63">
        <v>0</v>
      </c>
      <c r="Y94" s="63">
        <v>0</v>
      </c>
      <c r="Z94" s="63">
        <v>1</v>
      </c>
      <c r="AA94" s="63">
        <v>0</v>
      </c>
      <c r="AB94" s="63">
        <v>0</v>
      </c>
      <c r="AC94" s="63">
        <v>0</v>
      </c>
      <c r="AD94" s="63">
        <v>0</v>
      </c>
      <c r="AE94" s="63">
        <v>0</v>
      </c>
      <c r="AF94" s="63">
        <v>0</v>
      </c>
      <c r="AG94" s="63">
        <v>0</v>
      </c>
      <c r="AH94" s="63">
        <v>0</v>
      </c>
      <c r="AI94" s="63">
        <v>0</v>
      </c>
      <c r="AJ94" s="63">
        <v>0</v>
      </c>
      <c r="AK94" s="63">
        <v>0</v>
      </c>
      <c r="AL94" s="63">
        <v>0</v>
      </c>
      <c r="AM94" s="63">
        <v>0</v>
      </c>
      <c r="AN94" s="63">
        <v>0</v>
      </c>
      <c r="AO94" s="63">
        <v>0</v>
      </c>
      <c r="AP94" s="63">
        <v>0</v>
      </c>
      <c r="AQ94" s="63">
        <v>0</v>
      </c>
      <c r="AR94" s="63">
        <v>0</v>
      </c>
      <c r="AS94" s="63">
        <v>0</v>
      </c>
      <c r="AT94" s="63">
        <v>0</v>
      </c>
      <c r="AU94" s="63">
        <v>0</v>
      </c>
      <c r="AV94" s="63">
        <v>0</v>
      </c>
      <c r="AW94" s="63">
        <v>0</v>
      </c>
      <c r="AX94" s="63">
        <v>0</v>
      </c>
      <c r="AY94" s="63"/>
      <c r="BA94" t="str">
        <f t="shared" si="30"/>
        <v>New Hartford</v>
      </c>
      <c r="BB94" t="s">
        <v>1275</v>
      </c>
      <c r="BC94" s="8">
        <v>1</v>
      </c>
      <c r="BE94" s="112">
        <v>9</v>
      </c>
      <c r="BF94" s="114">
        <v>5</v>
      </c>
      <c r="BG94" s="114">
        <v>60</v>
      </c>
      <c r="BH94" s="118">
        <v>51350</v>
      </c>
      <c r="BI94" s="118">
        <f t="shared" si="31"/>
        <v>9005</v>
      </c>
      <c r="BJ94" t="s">
        <v>1471</v>
      </c>
      <c r="BK94" s="122">
        <f t="shared" si="32"/>
        <v>951350</v>
      </c>
      <c r="BP94">
        <v>38.14</v>
      </c>
      <c r="BQ94">
        <v>1.1100000000000001</v>
      </c>
      <c r="BR94">
        <v>37.03</v>
      </c>
      <c r="BS94" s="2"/>
    </row>
    <row r="95" spans="1:71" ht="15" hidden="1" customHeight="1" outlineLevel="1">
      <c r="A95" t="s">
        <v>2796</v>
      </c>
      <c r="B95" s="8" t="s">
        <v>1484</v>
      </c>
      <c r="C95" s="1">
        <f t="shared" si="22"/>
        <v>42102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3"/>
        <v>0</v>
      </c>
      <c r="G95" s="1">
        <f t="shared" si="24"/>
        <v>29375</v>
      </c>
      <c r="H95" s="2">
        <f t="shared" si="25"/>
        <v>0.69771032254999765</v>
      </c>
      <c r="I95" s="6"/>
      <c r="J95" s="2">
        <f t="shared" si="26"/>
        <v>0.84368913590803285</v>
      </c>
      <c r="K95" s="2">
        <f t="shared" si="27"/>
        <v>0.14597881335803525</v>
      </c>
      <c r="L95" s="2">
        <f t="shared" si="28"/>
        <v>0</v>
      </c>
      <c r="M95" s="2">
        <f t="shared" si="29"/>
        <v>1.0332050733931897E-2</v>
      </c>
      <c r="N95" s="63">
        <v>35521</v>
      </c>
      <c r="O95" s="63">
        <v>6146</v>
      </c>
      <c r="P95" s="63">
        <v>0</v>
      </c>
      <c r="Q95" s="63">
        <v>201</v>
      </c>
      <c r="R95" s="63">
        <v>208</v>
      </c>
      <c r="S95" s="63">
        <v>0</v>
      </c>
      <c r="T95" s="63">
        <v>2</v>
      </c>
      <c r="U95" s="63">
        <v>11</v>
      </c>
      <c r="V95" s="63">
        <v>0</v>
      </c>
      <c r="W95" s="63">
        <v>0</v>
      </c>
      <c r="X95" s="63">
        <v>0</v>
      </c>
      <c r="Y95" s="63">
        <v>0</v>
      </c>
      <c r="Z95" s="63">
        <v>13</v>
      </c>
      <c r="AA95" s="63">
        <v>0</v>
      </c>
      <c r="AB95" s="63">
        <v>0</v>
      </c>
      <c r="AC95" s="63">
        <v>0</v>
      </c>
      <c r="AD95" s="63">
        <v>0</v>
      </c>
      <c r="AE95" s="63">
        <v>0</v>
      </c>
      <c r="AF95" s="63">
        <v>0</v>
      </c>
      <c r="AG95" s="63">
        <v>0</v>
      </c>
      <c r="AH95" s="63">
        <v>0</v>
      </c>
      <c r="AI95" s="63">
        <v>0</v>
      </c>
      <c r="AJ95" s="63">
        <v>0</v>
      </c>
      <c r="AK95" s="63">
        <v>0</v>
      </c>
      <c r="AL95" s="63">
        <v>0</v>
      </c>
      <c r="AM95" s="63">
        <v>0</v>
      </c>
      <c r="AN95" s="63">
        <v>0</v>
      </c>
      <c r="AO95" s="63">
        <v>0</v>
      </c>
      <c r="AP95" s="63">
        <v>0</v>
      </c>
      <c r="AQ95" s="63">
        <v>0</v>
      </c>
      <c r="AR95" s="63">
        <v>0</v>
      </c>
      <c r="AS95" s="63">
        <v>0</v>
      </c>
      <c r="AT95" s="63">
        <v>0</v>
      </c>
      <c r="AU95" s="63">
        <v>0</v>
      </c>
      <c r="AV95" s="63">
        <v>0</v>
      </c>
      <c r="AW95" s="63">
        <v>0</v>
      </c>
      <c r="AX95" s="63">
        <v>0</v>
      </c>
      <c r="AY95" s="63"/>
      <c r="BA95" t="str">
        <f t="shared" si="30"/>
        <v>New Haven</v>
      </c>
      <c r="BB95" t="s">
        <v>2796</v>
      </c>
      <c r="BC95" s="8">
        <v>3</v>
      </c>
      <c r="BE95" s="112">
        <v>9</v>
      </c>
      <c r="BF95" s="114">
        <v>9</v>
      </c>
      <c r="BG95" s="114">
        <v>75</v>
      </c>
      <c r="BH95" s="118">
        <v>52070</v>
      </c>
      <c r="BI95" s="118">
        <f t="shared" si="31"/>
        <v>9009</v>
      </c>
      <c r="BJ95" t="s">
        <v>1471</v>
      </c>
      <c r="BK95" s="122">
        <f t="shared" si="32"/>
        <v>952070</v>
      </c>
      <c r="BP95">
        <v>20.25</v>
      </c>
      <c r="BQ95">
        <v>1.4</v>
      </c>
      <c r="BR95">
        <v>18.850000000000001</v>
      </c>
      <c r="BS95" s="2"/>
    </row>
    <row r="96" spans="1:71" ht="15" hidden="1" customHeight="1" outlineLevel="1">
      <c r="A96" t="s">
        <v>130</v>
      </c>
      <c r="B96" s="8" t="s">
        <v>1484</v>
      </c>
      <c r="C96" s="1">
        <f t="shared" si="22"/>
        <v>9123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3"/>
        <v>0</v>
      </c>
      <c r="G96" s="1">
        <f t="shared" si="24"/>
        <v>4867</v>
      </c>
      <c r="H96" s="2">
        <f t="shared" si="25"/>
        <v>0.53348679162556178</v>
      </c>
      <c r="I96" s="6"/>
      <c r="J96" s="2">
        <f t="shared" si="26"/>
        <v>0.75764551134495228</v>
      </c>
      <c r="K96" s="2">
        <f t="shared" si="27"/>
        <v>0.22415871971939055</v>
      </c>
      <c r="L96" s="2">
        <f t="shared" si="28"/>
        <v>0</v>
      </c>
      <c r="M96" s="2">
        <f t="shared" si="29"/>
        <v>1.8195768935657164E-2</v>
      </c>
      <c r="N96" s="63">
        <v>6912</v>
      </c>
      <c r="O96" s="63">
        <v>2045</v>
      </c>
      <c r="P96" s="63">
        <v>0</v>
      </c>
      <c r="Q96" s="63">
        <v>99</v>
      </c>
      <c r="R96" s="63">
        <v>67</v>
      </c>
      <c r="S96" s="63">
        <v>0</v>
      </c>
      <c r="T96" s="63">
        <v>0</v>
      </c>
      <c r="U96" s="63">
        <v>0</v>
      </c>
      <c r="V96" s="63">
        <v>0</v>
      </c>
      <c r="W96" s="63">
        <v>0</v>
      </c>
      <c r="X96" s="63">
        <v>0</v>
      </c>
      <c r="Y96" s="63">
        <v>0</v>
      </c>
      <c r="Z96" s="63">
        <v>0</v>
      </c>
      <c r="AA96" s="63">
        <v>0</v>
      </c>
      <c r="AB96" s="63">
        <v>0</v>
      </c>
      <c r="AC96" s="63">
        <v>0</v>
      </c>
      <c r="AD96" s="63">
        <v>0</v>
      </c>
      <c r="AE96" s="63">
        <v>0</v>
      </c>
      <c r="AF96" s="63">
        <v>0</v>
      </c>
      <c r="AG96" s="63">
        <v>0</v>
      </c>
      <c r="AH96" s="63">
        <v>0</v>
      </c>
      <c r="AI96" s="63">
        <v>0</v>
      </c>
      <c r="AJ96" s="63">
        <v>0</v>
      </c>
      <c r="AK96" s="63">
        <v>0</v>
      </c>
      <c r="AL96" s="63">
        <v>0</v>
      </c>
      <c r="AM96" s="63">
        <v>0</v>
      </c>
      <c r="AN96" s="63">
        <v>0</v>
      </c>
      <c r="AO96" s="63">
        <v>0</v>
      </c>
      <c r="AP96" s="63">
        <v>0</v>
      </c>
      <c r="AQ96" s="63">
        <v>0</v>
      </c>
      <c r="AR96" s="63">
        <v>0</v>
      </c>
      <c r="AS96" s="63">
        <v>0</v>
      </c>
      <c r="AT96" s="63">
        <v>0</v>
      </c>
      <c r="AU96" s="63">
        <v>0</v>
      </c>
      <c r="AV96" s="63">
        <v>0</v>
      </c>
      <c r="AW96" s="63">
        <v>0</v>
      </c>
      <c r="AX96" s="63">
        <v>0</v>
      </c>
      <c r="AY96" s="63"/>
      <c r="BA96" t="str">
        <f t="shared" si="30"/>
        <v>New London</v>
      </c>
      <c r="BB96" t="s">
        <v>130</v>
      </c>
      <c r="BC96" s="8">
        <v>2</v>
      </c>
      <c r="BE96" s="112">
        <v>9</v>
      </c>
      <c r="BF96" s="114">
        <v>11</v>
      </c>
      <c r="BG96" s="114">
        <v>60</v>
      </c>
      <c r="BH96" s="118">
        <v>52350</v>
      </c>
      <c r="BI96" s="118">
        <f t="shared" si="31"/>
        <v>9011</v>
      </c>
      <c r="BJ96" t="s">
        <v>1471</v>
      </c>
      <c r="BK96" s="122">
        <f t="shared" si="32"/>
        <v>952350</v>
      </c>
      <c r="BP96">
        <v>10.76</v>
      </c>
      <c r="BQ96">
        <v>5.23</v>
      </c>
      <c r="BR96">
        <v>5.54</v>
      </c>
      <c r="BS96" s="2"/>
    </row>
    <row r="97" spans="1:71" ht="15" hidden="1" customHeight="1" outlineLevel="1">
      <c r="A97" t="s">
        <v>2422</v>
      </c>
      <c r="B97" s="8" t="s">
        <v>1484</v>
      </c>
      <c r="C97" s="1">
        <f t="shared" si="22"/>
        <v>15734</v>
      </c>
      <c r="D97" s="5">
        <f>IF(N97&gt;0, RANK(N97,(N97:P97,Q97:AE97)),0)</f>
        <v>1</v>
      </c>
      <c r="E97" s="5">
        <f>IF(O97&gt;0,RANK(O97,(N97:P97,Q97:AE97)),0)</f>
        <v>2</v>
      </c>
      <c r="F97" s="5">
        <f t="shared" si="23"/>
        <v>0</v>
      </c>
      <c r="G97" s="1">
        <f t="shared" si="24"/>
        <v>511</v>
      </c>
      <c r="H97" s="2">
        <f t="shared" si="25"/>
        <v>3.2477437396720481E-2</v>
      </c>
      <c r="I97" s="6"/>
      <c r="J97" s="2">
        <f t="shared" si="26"/>
        <v>0.50870725816702678</v>
      </c>
      <c r="K97" s="2">
        <f t="shared" si="27"/>
        <v>0.47622982077030634</v>
      </c>
      <c r="L97" s="2">
        <f t="shared" si="28"/>
        <v>0</v>
      </c>
      <c r="M97" s="2">
        <f t="shared" si="29"/>
        <v>1.5062921062666879E-2</v>
      </c>
      <c r="N97" s="63">
        <v>8004</v>
      </c>
      <c r="O97" s="63">
        <v>7493</v>
      </c>
      <c r="P97" s="63">
        <v>0</v>
      </c>
      <c r="Q97" s="63">
        <v>161</v>
      </c>
      <c r="R97" s="63">
        <v>76</v>
      </c>
      <c r="S97" s="63">
        <v>0</v>
      </c>
      <c r="T97" s="63">
        <v>0</v>
      </c>
      <c r="U97" s="63">
        <v>0</v>
      </c>
      <c r="V97" s="63">
        <v>0</v>
      </c>
      <c r="W97" s="63">
        <v>0</v>
      </c>
      <c r="X97" s="63">
        <v>0</v>
      </c>
      <c r="Y97" s="63">
        <v>0</v>
      </c>
      <c r="Z97" s="63">
        <v>0</v>
      </c>
      <c r="AA97" s="63">
        <v>0</v>
      </c>
      <c r="AB97" s="63">
        <v>0</v>
      </c>
      <c r="AC97" s="63">
        <v>0</v>
      </c>
      <c r="AD97" s="63">
        <v>0</v>
      </c>
      <c r="AE97" s="63">
        <v>0</v>
      </c>
      <c r="AF97" s="63">
        <v>0</v>
      </c>
      <c r="AG97" s="63">
        <v>0</v>
      </c>
      <c r="AH97" s="63">
        <v>0</v>
      </c>
      <c r="AI97" s="63">
        <v>0</v>
      </c>
      <c r="AJ97" s="63">
        <v>0</v>
      </c>
      <c r="AK97" s="63">
        <v>0</v>
      </c>
      <c r="AL97" s="63">
        <v>0</v>
      </c>
      <c r="AM97" s="63">
        <v>0</v>
      </c>
      <c r="AN97" s="63">
        <v>0</v>
      </c>
      <c r="AO97" s="63">
        <v>0</v>
      </c>
      <c r="AP97" s="63">
        <v>0</v>
      </c>
      <c r="AQ97" s="63">
        <v>0</v>
      </c>
      <c r="AR97" s="63">
        <v>0</v>
      </c>
      <c r="AS97" s="63">
        <v>0</v>
      </c>
      <c r="AT97" s="63">
        <v>0</v>
      </c>
      <c r="AU97" s="63">
        <v>0</v>
      </c>
      <c r="AV97" s="63">
        <v>0</v>
      </c>
      <c r="AW97" s="63">
        <v>0</v>
      </c>
      <c r="AX97" s="63">
        <v>0</v>
      </c>
      <c r="AY97" s="63"/>
      <c r="BA97" t="str">
        <f t="shared" si="30"/>
        <v>New Milford</v>
      </c>
      <c r="BB97" t="s">
        <v>1275</v>
      </c>
      <c r="BC97" s="8">
        <v>5</v>
      </c>
      <c r="BE97" s="112">
        <v>9</v>
      </c>
      <c r="BF97" s="114">
        <v>5</v>
      </c>
      <c r="BG97" s="114">
        <v>65</v>
      </c>
      <c r="BH97" s="118">
        <v>52630</v>
      </c>
      <c r="BI97" s="118">
        <f t="shared" si="31"/>
        <v>9005</v>
      </c>
      <c r="BJ97" t="s">
        <v>1471</v>
      </c>
      <c r="BK97" s="122">
        <f t="shared" si="32"/>
        <v>952630</v>
      </c>
      <c r="BP97">
        <v>63.7</v>
      </c>
      <c r="BQ97">
        <v>2.11</v>
      </c>
      <c r="BR97">
        <v>61.59</v>
      </c>
      <c r="BS97" s="2"/>
    </row>
    <row r="98" spans="1:71" ht="15" hidden="1" customHeight="1" outlineLevel="1">
      <c r="A98" t="s">
        <v>2907</v>
      </c>
      <c r="B98" s="8" t="s">
        <v>1484</v>
      </c>
      <c r="C98" s="1">
        <f t="shared" si="22"/>
        <v>17355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3"/>
        <v>0</v>
      </c>
      <c r="G98" s="1">
        <f t="shared" si="24"/>
        <v>2957</v>
      </c>
      <c r="H98" s="2">
        <f t="shared" si="25"/>
        <v>0.17038317487755689</v>
      </c>
      <c r="I98" s="6"/>
      <c r="J98" s="2">
        <f t="shared" si="26"/>
        <v>0.57798905214635554</v>
      </c>
      <c r="K98" s="2">
        <f t="shared" si="27"/>
        <v>0.4076058772687986</v>
      </c>
      <c r="L98" s="2">
        <f t="shared" si="28"/>
        <v>0</v>
      </c>
      <c r="M98" s="2">
        <f t="shared" si="29"/>
        <v>1.4405070584845858E-2</v>
      </c>
      <c r="N98" s="63">
        <v>10031</v>
      </c>
      <c r="O98" s="63">
        <v>7074</v>
      </c>
      <c r="P98" s="63">
        <v>0</v>
      </c>
      <c r="Q98" s="63">
        <v>179</v>
      </c>
      <c r="R98" s="63">
        <v>68</v>
      </c>
      <c r="S98" s="63">
        <v>0</v>
      </c>
      <c r="T98" s="63">
        <v>0</v>
      </c>
      <c r="U98" s="63">
        <v>0</v>
      </c>
      <c r="V98" s="63">
        <v>0</v>
      </c>
      <c r="W98" s="63">
        <v>0</v>
      </c>
      <c r="X98" s="63">
        <v>0</v>
      </c>
      <c r="Y98" s="63">
        <v>0</v>
      </c>
      <c r="Z98" s="63">
        <v>2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F98" s="63">
        <v>0</v>
      </c>
      <c r="AG98" s="63">
        <v>0</v>
      </c>
      <c r="AH98" s="63">
        <v>0</v>
      </c>
      <c r="AI98" s="63">
        <v>0</v>
      </c>
      <c r="AJ98" s="63">
        <v>1</v>
      </c>
      <c r="AK98" s="63">
        <v>0</v>
      </c>
      <c r="AL98" s="63">
        <v>0</v>
      </c>
      <c r="AM98" s="63">
        <v>0</v>
      </c>
      <c r="AN98" s="63">
        <v>0</v>
      </c>
      <c r="AO98" s="63">
        <v>0</v>
      </c>
      <c r="AP98" s="63">
        <v>0</v>
      </c>
      <c r="AQ98" s="63">
        <v>0</v>
      </c>
      <c r="AR98" s="63">
        <v>0</v>
      </c>
      <c r="AS98" s="63">
        <v>0</v>
      </c>
      <c r="AT98" s="63">
        <v>0</v>
      </c>
      <c r="AU98" s="63">
        <v>0</v>
      </c>
      <c r="AV98" s="63">
        <v>0</v>
      </c>
      <c r="AW98" s="63">
        <v>0</v>
      </c>
      <c r="AX98" s="63">
        <v>0</v>
      </c>
      <c r="AY98" s="63"/>
      <c r="BA98" t="str">
        <f t="shared" si="30"/>
        <v>Newington</v>
      </c>
      <c r="BB98" t="s">
        <v>1736</v>
      </c>
      <c r="BC98" s="8">
        <v>1</v>
      </c>
      <c r="BE98" s="112">
        <v>9</v>
      </c>
      <c r="BF98" s="114">
        <v>3</v>
      </c>
      <c r="BG98" s="114">
        <v>95</v>
      </c>
      <c r="BH98" s="118">
        <v>52140</v>
      </c>
      <c r="BI98" s="118">
        <f t="shared" si="31"/>
        <v>9003</v>
      </c>
      <c r="BJ98" t="s">
        <v>1471</v>
      </c>
      <c r="BK98" s="122">
        <f t="shared" si="32"/>
        <v>952140</v>
      </c>
      <c r="BP98">
        <v>13.18</v>
      </c>
      <c r="BQ98">
        <v>0</v>
      </c>
      <c r="BR98">
        <v>13.18</v>
      </c>
      <c r="BS98" s="2"/>
    </row>
    <row r="99" spans="1:71" ht="15" hidden="1" customHeight="1" outlineLevel="1">
      <c r="A99" t="s">
        <v>2865</v>
      </c>
      <c r="B99" s="8" t="s">
        <v>1484</v>
      </c>
      <c r="C99" s="1">
        <f t="shared" ref="C99:C130" si="33">SUM(N99:AY99)</f>
        <v>17268</v>
      </c>
      <c r="D99" s="5">
        <f>IF(N99&gt;0, RANK(N99,(N99:P99,Q99:AE99)),0)</f>
        <v>1</v>
      </c>
      <c r="E99" s="5">
        <f>IF(O99&gt;0,RANK(O99,(N99:P99,Q99:AE99)),0)</f>
        <v>2</v>
      </c>
      <c r="F99" s="5">
        <f t="shared" ref="F99:F130" si="34">IF(P99&gt;0,RANK(P99,(N99:AE99)),0)</f>
        <v>0</v>
      </c>
      <c r="G99" s="1">
        <f t="shared" ref="G99:G130" si="35">IF(C99&gt;0,MAX(N99:P99)-LARGE(N99:P99,2),0)</f>
        <v>2403</v>
      </c>
      <c r="H99" s="2">
        <f t="shared" ref="H99:H130" si="36">IF(C99&gt;0,G99/C99,0)</f>
        <v>0.13915913829047949</v>
      </c>
      <c r="I99" s="6"/>
      <c r="J99" s="2">
        <f t="shared" ref="J99:J130" si="37">IF(C99=0,"-",N99/C99)</f>
        <v>0.5614431318044939</v>
      </c>
      <c r="K99" s="2">
        <f t="shared" ref="K99:K130" si="38">IF(C99=0,"-",O99/C99)</f>
        <v>0.42228399351401436</v>
      </c>
      <c r="L99" s="2">
        <f t="shared" ref="L99:L130" si="39">IF(C99=0,"-",P99/C99)</f>
        <v>0</v>
      </c>
      <c r="M99" s="2">
        <f t="shared" ref="M99:M130" si="40">IF(C99=0,"-",(1-J99-K99-L99))</f>
        <v>1.6272874681491745E-2</v>
      </c>
      <c r="N99" s="63">
        <v>9695</v>
      </c>
      <c r="O99" s="63">
        <v>7292</v>
      </c>
      <c r="P99" s="63">
        <v>0</v>
      </c>
      <c r="Q99" s="63">
        <v>200</v>
      </c>
      <c r="R99" s="63">
        <v>69</v>
      </c>
      <c r="S99" s="63">
        <v>0</v>
      </c>
      <c r="T99" s="63">
        <v>0</v>
      </c>
      <c r="U99" s="63">
        <v>6</v>
      </c>
      <c r="V99" s="63">
        <v>0</v>
      </c>
      <c r="W99" s="63">
        <v>0</v>
      </c>
      <c r="X99" s="63">
        <v>0</v>
      </c>
      <c r="Y99" s="63">
        <v>0</v>
      </c>
      <c r="Z99" s="63">
        <v>6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3">
        <v>0</v>
      </c>
      <c r="AH99" s="63">
        <v>0</v>
      </c>
      <c r="AI99" s="63">
        <v>0</v>
      </c>
      <c r="AJ99" s="63">
        <v>0</v>
      </c>
      <c r="AK99" s="63">
        <v>0</v>
      </c>
      <c r="AL99" s="63">
        <v>0</v>
      </c>
      <c r="AM99" s="63">
        <v>0</v>
      </c>
      <c r="AN99" s="63">
        <v>0</v>
      </c>
      <c r="AO99" s="63">
        <v>0</v>
      </c>
      <c r="AP99" s="63">
        <v>0</v>
      </c>
      <c r="AQ99" s="63">
        <v>0</v>
      </c>
      <c r="AR99" s="63">
        <v>0</v>
      </c>
      <c r="AS99" s="63">
        <v>0</v>
      </c>
      <c r="AT99" s="63">
        <v>0</v>
      </c>
      <c r="AU99" s="63">
        <v>0</v>
      </c>
      <c r="AV99" s="63">
        <v>0</v>
      </c>
      <c r="AW99" s="63">
        <v>0</v>
      </c>
      <c r="AX99" s="63">
        <v>0</v>
      </c>
      <c r="AY99" s="63"/>
      <c r="BA99" t="str">
        <f t="shared" ref="BA99:BA130" si="41">A99</f>
        <v>Newtown</v>
      </c>
      <c r="BB99" t="s">
        <v>280</v>
      </c>
      <c r="BC99" s="8">
        <v>5</v>
      </c>
      <c r="BE99" s="112">
        <v>9</v>
      </c>
      <c r="BF99" s="114">
        <v>1</v>
      </c>
      <c r="BG99" s="114">
        <v>60</v>
      </c>
      <c r="BH99" s="118">
        <v>52980</v>
      </c>
      <c r="BI99" s="118">
        <f t="shared" ref="BI99:BI130" si="42">BE99*1000+BF99</f>
        <v>9001</v>
      </c>
      <c r="BJ99" t="s">
        <v>1471</v>
      </c>
      <c r="BK99" s="122">
        <f t="shared" ref="BK99:BK130" si="43">BE99*100000+BH99</f>
        <v>952980</v>
      </c>
      <c r="BP99">
        <v>59.07</v>
      </c>
      <c r="BQ99">
        <v>1.31</v>
      </c>
      <c r="BR99">
        <v>57.76</v>
      </c>
      <c r="BS99" s="2"/>
    </row>
    <row r="100" spans="1:71" ht="15" hidden="1" customHeight="1" outlineLevel="1">
      <c r="A100" t="s">
        <v>752</v>
      </c>
      <c r="B100" s="8" t="s">
        <v>1484</v>
      </c>
      <c r="C100" s="1">
        <f t="shared" si="33"/>
        <v>1060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34"/>
        <v>0</v>
      </c>
      <c r="G100" s="1">
        <f t="shared" si="35"/>
        <v>278</v>
      </c>
      <c r="H100" s="2">
        <f t="shared" si="36"/>
        <v>0.26226415094339622</v>
      </c>
      <c r="I100" s="6"/>
      <c r="J100" s="2">
        <f t="shared" si="37"/>
        <v>0.6216981132075472</v>
      </c>
      <c r="K100" s="2">
        <f t="shared" si="38"/>
        <v>0.35943396226415092</v>
      </c>
      <c r="L100" s="2">
        <f t="shared" si="39"/>
        <v>0</v>
      </c>
      <c r="M100" s="2">
        <f t="shared" si="40"/>
        <v>1.8867924528301883E-2</v>
      </c>
      <c r="N100" s="63">
        <v>659</v>
      </c>
      <c r="O100" s="63">
        <v>381</v>
      </c>
      <c r="P100" s="63">
        <v>0</v>
      </c>
      <c r="Q100" s="63">
        <v>17</v>
      </c>
      <c r="R100" s="63">
        <v>3</v>
      </c>
      <c r="S100" s="63">
        <v>0</v>
      </c>
      <c r="T100" s="63">
        <v>0</v>
      </c>
      <c r="U100" s="63">
        <v>0</v>
      </c>
      <c r="V100" s="63">
        <v>0</v>
      </c>
      <c r="W100" s="63">
        <v>0</v>
      </c>
      <c r="X100" s="63">
        <v>0</v>
      </c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F100" s="63">
        <v>0</v>
      </c>
      <c r="AG100" s="63">
        <v>0</v>
      </c>
      <c r="AH100" s="63">
        <v>0</v>
      </c>
      <c r="AI100" s="63">
        <v>0</v>
      </c>
      <c r="AJ100" s="63">
        <v>0</v>
      </c>
      <c r="AK100" s="63">
        <v>0</v>
      </c>
      <c r="AL100" s="63">
        <v>0</v>
      </c>
      <c r="AM100" s="63">
        <v>0</v>
      </c>
      <c r="AN100" s="63">
        <v>0</v>
      </c>
      <c r="AO100" s="63">
        <v>0</v>
      </c>
      <c r="AP100" s="63">
        <v>0</v>
      </c>
      <c r="AQ100" s="63">
        <v>0</v>
      </c>
      <c r="AR100" s="63">
        <v>0</v>
      </c>
      <c r="AS100" s="63">
        <v>0</v>
      </c>
      <c r="AT100" s="63">
        <v>0</v>
      </c>
      <c r="AU100" s="63">
        <v>0</v>
      </c>
      <c r="AV100" s="63">
        <v>0</v>
      </c>
      <c r="AW100" s="63">
        <v>0</v>
      </c>
      <c r="AX100" s="63">
        <v>0</v>
      </c>
      <c r="AY100" s="63"/>
      <c r="BA100" t="str">
        <f t="shared" si="41"/>
        <v>Norfolk</v>
      </c>
      <c r="BB100" t="s">
        <v>1275</v>
      </c>
      <c r="BC100" s="8">
        <v>5</v>
      </c>
      <c r="BE100" s="112">
        <v>9</v>
      </c>
      <c r="BF100" s="114">
        <v>5</v>
      </c>
      <c r="BG100" s="114">
        <v>70</v>
      </c>
      <c r="BH100" s="118">
        <v>53470</v>
      </c>
      <c r="BI100" s="118">
        <f t="shared" si="42"/>
        <v>9005</v>
      </c>
      <c r="BJ100" t="s">
        <v>1471</v>
      </c>
      <c r="BK100" s="122">
        <f t="shared" si="43"/>
        <v>953470</v>
      </c>
      <c r="BP100">
        <v>46.41</v>
      </c>
      <c r="BQ100">
        <v>1.1000000000000001</v>
      </c>
      <c r="BR100">
        <v>45.31</v>
      </c>
      <c r="BS100" s="2"/>
    </row>
    <row r="101" spans="1:71" ht="15" hidden="1" customHeight="1" outlineLevel="1">
      <c r="A101" t="s">
        <v>1394</v>
      </c>
      <c r="B101" s="8" t="s">
        <v>1484</v>
      </c>
      <c r="C101" s="1">
        <f t="shared" si="33"/>
        <v>8631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 t="shared" si="34"/>
        <v>0</v>
      </c>
      <c r="G101" s="1">
        <f t="shared" si="35"/>
        <v>1068</v>
      </c>
      <c r="H101" s="2">
        <f t="shared" si="36"/>
        <v>0.12374000695168579</v>
      </c>
      <c r="I101" s="6"/>
      <c r="J101" s="2">
        <f t="shared" si="37"/>
        <v>0.4307727957362994</v>
      </c>
      <c r="K101" s="2">
        <f t="shared" si="38"/>
        <v>0.5545128026879852</v>
      </c>
      <c r="L101" s="2">
        <f t="shared" si="39"/>
        <v>0</v>
      </c>
      <c r="M101" s="2">
        <f t="shared" si="40"/>
        <v>1.4714401575715352E-2</v>
      </c>
      <c r="N101" s="63">
        <v>3718</v>
      </c>
      <c r="O101" s="63">
        <v>4786</v>
      </c>
      <c r="P101" s="63">
        <v>0</v>
      </c>
      <c r="Q101" s="63">
        <v>88</v>
      </c>
      <c r="R101" s="63">
        <v>38</v>
      </c>
      <c r="S101" s="63">
        <v>0</v>
      </c>
      <c r="T101" s="63">
        <v>0</v>
      </c>
      <c r="U101" s="63">
        <v>1</v>
      </c>
      <c r="V101" s="63">
        <v>0</v>
      </c>
      <c r="W101" s="63">
        <v>0</v>
      </c>
      <c r="X101" s="63">
        <v>0</v>
      </c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F101" s="63">
        <v>0</v>
      </c>
      <c r="AG101" s="63">
        <v>0</v>
      </c>
      <c r="AH101" s="63">
        <v>0</v>
      </c>
      <c r="AI101" s="63">
        <v>0</v>
      </c>
      <c r="AJ101" s="63">
        <v>0</v>
      </c>
      <c r="AK101" s="63">
        <v>0</v>
      </c>
      <c r="AL101" s="63">
        <v>0</v>
      </c>
      <c r="AM101" s="63">
        <v>0</v>
      </c>
      <c r="AN101" s="63">
        <v>0</v>
      </c>
      <c r="AO101" s="63">
        <v>0</v>
      </c>
      <c r="AP101" s="63">
        <v>0</v>
      </c>
      <c r="AQ101" s="63">
        <v>0</v>
      </c>
      <c r="AR101" s="63">
        <v>0</v>
      </c>
      <c r="AS101" s="63">
        <v>0</v>
      </c>
      <c r="AT101" s="63">
        <v>0</v>
      </c>
      <c r="AU101" s="63">
        <v>0</v>
      </c>
      <c r="AV101" s="63">
        <v>0</v>
      </c>
      <c r="AW101" s="63">
        <v>0</v>
      </c>
      <c r="AX101" s="63">
        <v>0</v>
      </c>
      <c r="AY101" s="63"/>
      <c r="BA101" t="str">
        <f t="shared" si="41"/>
        <v>North Branford</v>
      </c>
      <c r="BB101" t="s">
        <v>2796</v>
      </c>
      <c r="BC101" s="8">
        <v>3</v>
      </c>
      <c r="BE101" s="112">
        <v>9</v>
      </c>
      <c r="BF101" s="114">
        <v>9</v>
      </c>
      <c r="BG101" s="114">
        <v>80</v>
      </c>
      <c r="BH101" s="118">
        <v>53890</v>
      </c>
      <c r="BI101" s="118">
        <f t="shared" si="42"/>
        <v>9009</v>
      </c>
      <c r="BJ101" t="s">
        <v>1471</v>
      </c>
      <c r="BK101" s="122">
        <f t="shared" si="43"/>
        <v>953890</v>
      </c>
      <c r="BP101">
        <v>26.65</v>
      </c>
      <c r="BQ101">
        <v>1.73</v>
      </c>
      <c r="BR101">
        <v>24.92</v>
      </c>
      <c r="BS101" s="2"/>
    </row>
    <row r="102" spans="1:71" ht="15" hidden="1" customHeight="1" outlineLevel="1">
      <c r="A102" t="s">
        <v>1178</v>
      </c>
      <c r="B102" s="8" t="s">
        <v>1484</v>
      </c>
      <c r="C102" s="1">
        <f t="shared" si="33"/>
        <v>1705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34"/>
        <v>0</v>
      </c>
      <c r="G102" s="1">
        <f t="shared" si="35"/>
        <v>50</v>
      </c>
      <c r="H102" s="2">
        <f t="shared" si="36"/>
        <v>2.932551319648094E-2</v>
      </c>
      <c r="I102" s="6"/>
      <c r="J102" s="2">
        <f t="shared" si="37"/>
        <v>0.50557184750733142</v>
      </c>
      <c r="K102" s="2">
        <f t="shared" si="38"/>
        <v>0.47624633431085045</v>
      </c>
      <c r="L102" s="2">
        <f t="shared" si="39"/>
        <v>0</v>
      </c>
      <c r="M102" s="2">
        <f t="shared" si="40"/>
        <v>1.8181818181818132E-2</v>
      </c>
      <c r="N102" s="63">
        <v>862</v>
      </c>
      <c r="O102" s="63">
        <v>812</v>
      </c>
      <c r="P102" s="63">
        <v>0</v>
      </c>
      <c r="Q102" s="63">
        <v>27</v>
      </c>
      <c r="R102" s="63">
        <v>4</v>
      </c>
      <c r="S102" s="63">
        <v>0</v>
      </c>
      <c r="T102" s="63">
        <v>0</v>
      </c>
      <c r="U102" s="63">
        <v>0</v>
      </c>
      <c r="V102" s="63">
        <v>0</v>
      </c>
      <c r="W102" s="63">
        <v>0</v>
      </c>
      <c r="X102" s="63">
        <v>0</v>
      </c>
      <c r="Y102" s="63">
        <v>0</v>
      </c>
      <c r="Z102" s="63">
        <v>0</v>
      </c>
      <c r="AA102" s="63">
        <v>0</v>
      </c>
      <c r="AB102" s="63">
        <v>0</v>
      </c>
      <c r="AC102" s="63">
        <v>0</v>
      </c>
      <c r="AD102" s="63">
        <v>0</v>
      </c>
      <c r="AE102" s="63">
        <v>0</v>
      </c>
      <c r="AF102" s="63">
        <v>0</v>
      </c>
      <c r="AG102" s="63">
        <v>0</v>
      </c>
      <c r="AH102" s="63">
        <v>0</v>
      </c>
      <c r="AI102" s="63">
        <v>0</v>
      </c>
      <c r="AJ102" s="63">
        <v>0</v>
      </c>
      <c r="AK102" s="63">
        <v>0</v>
      </c>
      <c r="AL102" s="63">
        <v>0</v>
      </c>
      <c r="AM102" s="63">
        <v>0</v>
      </c>
      <c r="AN102" s="63">
        <v>0</v>
      </c>
      <c r="AO102" s="63">
        <v>0</v>
      </c>
      <c r="AP102" s="63">
        <v>0</v>
      </c>
      <c r="AQ102" s="63">
        <v>0</v>
      </c>
      <c r="AR102" s="63">
        <v>0</v>
      </c>
      <c r="AS102" s="63">
        <v>0</v>
      </c>
      <c r="AT102" s="63">
        <v>0</v>
      </c>
      <c r="AU102" s="63">
        <v>0</v>
      </c>
      <c r="AV102" s="63">
        <v>0</v>
      </c>
      <c r="AW102" s="63">
        <v>0</v>
      </c>
      <c r="AX102" s="63">
        <v>0</v>
      </c>
      <c r="AY102" s="63"/>
      <c r="BA102" t="str">
        <f t="shared" si="41"/>
        <v>North Canaan</v>
      </c>
      <c r="BB102" t="s">
        <v>1275</v>
      </c>
      <c r="BC102" s="8">
        <v>5</v>
      </c>
      <c r="BE102" s="112">
        <v>9</v>
      </c>
      <c r="BF102" s="114">
        <v>5</v>
      </c>
      <c r="BG102" s="114">
        <v>75</v>
      </c>
      <c r="BH102" s="118">
        <v>54030</v>
      </c>
      <c r="BI102" s="118">
        <f t="shared" si="42"/>
        <v>9005</v>
      </c>
      <c r="BJ102" t="s">
        <v>1471</v>
      </c>
      <c r="BK102" s="122">
        <f t="shared" si="43"/>
        <v>954030</v>
      </c>
      <c r="BP102">
        <v>19.46</v>
      </c>
      <c r="BQ102">
        <v>0.01</v>
      </c>
      <c r="BR102">
        <v>19.45</v>
      </c>
      <c r="BS102" s="2"/>
    </row>
    <row r="103" spans="1:71" ht="15" hidden="1" customHeight="1" outlineLevel="1">
      <c r="A103" t="s">
        <v>2116</v>
      </c>
      <c r="B103" s="8" t="s">
        <v>1484</v>
      </c>
      <c r="C103" s="1">
        <f t="shared" si="33"/>
        <v>15441</v>
      </c>
      <c r="D103" s="5">
        <f>IF(N103&gt;0, RANK(N103,(N103:P103,Q103:AE103)),0)</f>
        <v>2</v>
      </c>
      <c r="E103" s="5">
        <f>IF(O103&gt;0,RANK(O103,(N103:P103,Q103:AE103)),0)</f>
        <v>1</v>
      </c>
      <c r="F103" s="5">
        <f t="shared" si="34"/>
        <v>0</v>
      </c>
      <c r="G103" s="1">
        <f t="shared" si="35"/>
        <v>490</v>
      </c>
      <c r="H103" s="2">
        <f t="shared" si="36"/>
        <v>3.1733696004144808E-2</v>
      </c>
      <c r="I103" s="6"/>
      <c r="J103" s="2">
        <f t="shared" si="37"/>
        <v>0.47853118321352245</v>
      </c>
      <c r="K103" s="2">
        <f t="shared" si="38"/>
        <v>0.51026487921766728</v>
      </c>
      <c r="L103" s="2">
        <f t="shared" si="39"/>
        <v>0</v>
      </c>
      <c r="M103" s="2">
        <f t="shared" si="40"/>
        <v>1.1203937568810329E-2</v>
      </c>
      <c r="N103" s="63">
        <v>7389</v>
      </c>
      <c r="O103" s="63">
        <v>7879</v>
      </c>
      <c r="P103" s="63">
        <v>0</v>
      </c>
      <c r="Q103" s="63">
        <v>113</v>
      </c>
      <c r="R103" s="63">
        <v>56</v>
      </c>
      <c r="S103" s="63">
        <v>0</v>
      </c>
      <c r="T103" s="63">
        <v>0</v>
      </c>
      <c r="U103" s="63">
        <v>2</v>
      </c>
      <c r="V103" s="63">
        <v>0</v>
      </c>
      <c r="W103" s="63">
        <v>0</v>
      </c>
      <c r="X103" s="63">
        <v>0</v>
      </c>
      <c r="Y103" s="63">
        <v>0</v>
      </c>
      <c r="Z103" s="63">
        <v>2</v>
      </c>
      <c r="AA103" s="63">
        <v>0</v>
      </c>
      <c r="AB103" s="63">
        <v>0</v>
      </c>
      <c r="AC103" s="63">
        <v>0</v>
      </c>
      <c r="AD103" s="63">
        <v>0</v>
      </c>
      <c r="AE103" s="63">
        <v>0</v>
      </c>
      <c r="AF103" s="63">
        <v>0</v>
      </c>
      <c r="AG103" s="63">
        <v>0</v>
      </c>
      <c r="AH103" s="63">
        <v>0</v>
      </c>
      <c r="AI103" s="63">
        <v>0</v>
      </c>
      <c r="AJ103" s="63">
        <v>0</v>
      </c>
      <c r="AK103" s="63">
        <v>0</v>
      </c>
      <c r="AL103" s="63">
        <v>0</v>
      </c>
      <c r="AM103" s="63">
        <v>0</v>
      </c>
      <c r="AN103" s="63">
        <v>0</v>
      </c>
      <c r="AO103" s="63">
        <v>0</v>
      </c>
      <c r="AP103" s="63">
        <v>0</v>
      </c>
      <c r="AQ103" s="63">
        <v>0</v>
      </c>
      <c r="AR103" s="63">
        <v>0</v>
      </c>
      <c r="AS103" s="63">
        <v>0</v>
      </c>
      <c r="AT103" s="63">
        <v>0</v>
      </c>
      <c r="AU103" s="63">
        <v>0</v>
      </c>
      <c r="AV103" s="63">
        <v>0</v>
      </c>
      <c r="AW103" s="63">
        <v>0</v>
      </c>
      <c r="AX103" s="63">
        <v>0</v>
      </c>
      <c r="AY103" s="63"/>
      <c r="BA103" t="str">
        <f t="shared" si="41"/>
        <v>North Haven</v>
      </c>
      <c r="BB103" t="s">
        <v>2796</v>
      </c>
      <c r="BC103" s="8">
        <v>3</v>
      </c>
      <c r="BE103" s="112">
        <v>9</v>
      </c>
      <c r="BF103" s="114">
        <v>9</v>
      </c>
      <c r="BG103" s="114">
        <v>85</v>
      </c>
      <c r="BH103" s="118">
        <v>54870</v>
      </c>
      <c r="BI103" s="118">
        <f t="shared" si="42"/>
        <v>9009</v>
      </c>
      <c r="BJ103" t="s">
        <v>1471</v>
      </c>
      <c r="BK103" s="122">
        <f t="shared" si="43"/>
        <v>954870</v>
      </c>
      <c r="BP103">
        <v>21.09</v>
      </c>
      <c r="BQ103">
        <v>0.32</v>
      </c>
      <c r="BR103">
        <v>20.77</v>
      </c>
      <c r="BS103" s="2"/>
    </row>
    <row r="104" spans="1:71" ht="15" hidden="1" customHeight="1" outlineLevel="1">
      <c r="A104" t="s">
        <v>870</v>
      </c>
      <c r="B104" s="8" t="s">
        <v>1484</v>
      </c>
      <c r="C104" s="1">
        <f t="shared" si="33"/>
        <v>3375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 t="shared" si="34"/>
        <v>0</v>
      </c>
      <c r="G104" s="1">
        <f t="shared" si="35"/>
        <v>109</v>
      </c>
      <c r="H104" s="2">
        <f t="shared" si="36"/>
        <v>3.2296296296296295E-2</v>
      </c>
      <c r="I104" s="6"/>
      <c r="J104" s="2">
        <f t="shared" si="37"/>
        <v>0.47437037037037039</v>
      </c>
      <c r="K104" s="2">
        <f t="shared" si="38"/>
        <v>0.50666666666666671</v>
      </c>
      <c r="L104" s="2">
        <f t="shared" si="39"/>
        <v>0</v>
      </c>
      <c r="M104" s="2">
        <f t="shared" si="40"/>
        <v>1.8962962962962959E-2</v>
      </c>
      <c r="N104" s="63">
        <v>1601</v>
      </c>
      <c r="O104" s="63">
        <v>1710</v>
      </c>
      <c r="P104" s="63">
        <v>0</v>
      </c>
      <c r="Q104" s="63">
        <v>49</v>
      </c>
      <c r="R104" s="63">
        <v>15</v>
      </c>
      <c r="S104" s="63">
        <v>0</v>
      </c>
      <c r="T104" s="63">
        <v>0</v>
      </c>
      <c r="U104" s="63">
        <v>0</v>
      </c>
      <c r="V104" s="63">
        <v>0</v>
      </c>
      <c r="W104" s="63">
        <v>0</v>
      </c>
      <c r="X104" s="63">
        <v>0</v>
      </c>
      <c r="Y104" s="63">
        <v>0</v>
      </c>
      <c r="Z104" s="63">
        <v>0</v>
      </c>
      <c r="AA104" s="63">
        <v>0</v>
      </c>
      <c r="AB104" s="63">
        <v>0</v>
      </c>
      <c r="AC104" s="63">
        <v>0</v>
      </c>
      <c r="AD104" s="63">
        <v>0</v>
      </c>
      <c r="AE104" s="63">
        <v>0</v>
      </c>
      <c r="AF104" s="63">
        <v>0</v>
      </c>
      <c r="AG104" s="63">
        <v>0</v>
      </c>
      <c r="AH104" s="63">
        <v>0</v>
      </c>
      <c r="AI104" s="63">
        <v>0</v>
      </c>
      <c r="AJ104" s="63">
        <v>0</v>
      </c>
      <c r="AK104" s="63">
        <v>0</v>
      </c>
      <c r="AL104" s="63">
        <v>0</v>
      </c>
      <c r="AM104" s="63">
        <v>0</v>
      </c>
      <c r="AN104" s="63">
        <v>0</v>
      </c>
      <c r="AO104" s="63">
        <v>0</v>
      </c>
      <c r="AP104" s="63">
        <v>0</v>
      </c>
      <c r="AQ104" s="63">
        <v>0</v>
      </c>
      <c r="AR104" s="63">
        <v>0</v>
      </c>
      <c r="AS104" s="63">
        <v>0</v>
      </c>
      <c r="AT104" s="63">
        <v>0</v>
      </c>
      <c r="AU104" s="63">
        <v>0</v>
      </c>
      <c r="AV104" s="63">
        <v>0</v>
      </c>
      <c r="AW104" s="63">
        <v>0</v>
      </c>
      <c r="AX104" s="63">
        <v>0</v>
      </c>
      <c r="AY104" s="63"/>
      <c r="BA104" t="str">
        <f t="shared" si="41"/>
        <v>North Stonington</v>
      </c>
      <c r="BB104" t="s">
        <v>130</v>
      </c>
      <c r="BC104" s="8">
        <v>2</v>
      </c>
      <c r="BE104" s="112">
        <v>9</v>
      </c>
      <c r="BF104" s="114">
        <v>11</v>
      </c>
      <c r="BG104" s="114">
        <v>65</v>
      </c>
      <c r="BH104" s="118">
        <v>55500</v>
      </c>
      <c r="BI104" s="118">
        <f t="shared" si="42"/>
        <v>9011</v>
      </c>
      <c r="BJ104" t="s">
        <v>1471</v>
      </c>
      <c r="BK104" s="122">
        <f t="shared" si="43"/>
        <v>955500</v>
      </c>
      <c r="BP104">
        <v>54.97</v>
      </c>
      <c r="BQ104">
        <v>0.66</v>
      </c>
      <c r="BR104">
        <v>54.31</v>
      </c>
      <c r="BS104" s="2"/>
    </row>
    <row r="105" spans="1:71" ht="15" hidden="1" customHeight="1" outlineLevel="1">
      <c r="A105" t="s">
        <v>871</v>
      </c>
      <c r="B105" s="8" t="s">
        <v>1484</v>
      </c>
      <c r="C105" s="1">
        <f t="shared" si="33"/>
        <v>43219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34"/>
        <v>0</v>
      </c>
      <c r="G105" s="1">
        <f t="shared" si="35"/>
        <v>16071</v>
      </c>
      <c r="H105" s="2">
        <f t="shared" si="36"/>
        <v>0.37185034359888014</v>
      </c>
      <c r="I105" s="6"/>
      <c r="J105" s="2">
        <f t="shared" si="37"/>
        <v>0.67983988523566019</v>
      </c>
      <c r="K105" s="2">
        <f t="shared" si="38"/>
        <v>0.30798954163678011</v>
      </c>
      <c r="L105" s="2">
        <f t="shared" si="39"/>
        <v>0</v>
      </c>
      <c r="M105" s="2">
        <f t="shared" si="40"/>
        <v>1.2170573127559703E-2</v>
      </c>
      <c r="N105" s="63">
        <v>29382</v>
      </c>
      <c r="O105" s="63">
        <v>13311</v>
      </c>
      <c r="P105" s="63">
        <v>0</v>
      </c>
      <c r="Q105" s="63">
        <v>355</v>
      </c>
      <c r="R105" s="63">
        <v>166</v>
      </c>
      <c r="S105" s="63">
        <v>0</v>
      </c>
      <c r="T105" s="63">
        <v>0</v>
      </c>
      <c r="U105" s="63">
        <v>3</v>
      </c>
      <c r="V105" s="63">
        <v>0</v>
      </c>
      <c r="W105" s="63">
        <v>0</v>
      </c>
      <c r="X105" s="63">
        <v>0</v>
      </c>
      <c r="Y105" s="63">
        <v>0</v>
      </c>
      <c r="Z105" s="63">
        <v>2</v>
      </c>
      <c r="AA105" s="63">
        <v>0</v>
      </c>
      <c r="AB105" s="63">
        <v>0</v>
      </c>
      <c r="AC105" s="63">
        <v>0</v>
      </c>
      <c r="AD105" s="63">
        <v>0</v>
      </c>
      <c r="AE105" s="63">
        <v>0</v>
      </c>
      <c r="AF105" s="63">
        <v>0</v>
      </c>
      <c r="AG105" s="63">
        <v>0</v>
      </c>
      <c r="AH105" s="63">
        <v>0</v>
      </c>
      <c r="AI105" s="63">
        <v>0</v>
      </c>
      <c r="AJ105" s="63">
        <v>0</v>
      </c>
      <c r="AK105" s="63">
        <v>0</v>
      </c>
      <c r="AL105" s="63">
        <v>0</v>
      </c>
      <c r="AM105" s="63">
        <v>0</v>
      </c>
      <c r="AN105" s="63">
        <v>0</v>
      </c>
      <c r="AO105" s="63">
        <v>0</v>
      </c>
      <c r="AP105" s="63">
        <v>0</v>
      </c>
      <c r="AQ105" s="63">
        <v>0</v>
      </c>
      <c r="AR105" s="63">
        <v>0</v>
      </c>
      <c r="AS105" s="63">
        <v>0</v>
      </c>
      <c r="AT105" s="63">
        <v>0</v>
      </c>
      <c r="AU105" s="63">
        <v>0</v>
      </c>
      <c r="AV105" s="63">
        <v>0</v>
      </c>
      <c r="AW105" s="63">
        <v>0</v>
      </c>
      <c r="AX105" s="63">
        <v>0</v>
      </c>
      <c r="AY105" s="63"/>
      <c r="BA105" t="str">
        <f t="shared" si="41"/>
        <v>Norwalk</v>
      </c>
      <c r="BB105" t="s">
        <v>280</v>
      </c>
      <c r="BC105" s="8">
        <v>4</v>
      </c>
      <c r="BE105" s="112">
        <v>9</v>
      </c>
      <c r="BF105" s="114">
        <v>1</v>
      </c>
      <c r="BG105" s="114">
        <v>65</v>
      </c>
      <c r="BH105" s="118">
        <v>56060</v>
      </c>
      <c r="BI105" s="118">
        <f t="shared" si="42"/>
        <v>9001</v>
      </c>
      <c r="BJ105" t="s">
        <v>1471</v>
      </c>
      <c r="BK105" s="122">
        <f t="shared" si="43"/>
        <v>956060</v>
      </c>
      <c r="BP105">
        <v>36.33</v>
      </c>
      <c r="BQ105">
        <v>13.53</v>
      </c>
      <c r="BR105">
        <v>22.81</v>
      </c>
      <c r="BS105" s="2"/>
    </row>
    <row r="106" spans="1:71" ht="15" hidden="1" customHeight="1" outlineLevel="1">
      <c r="A106" t="s">
        <v>3093</v>
      </c>
      <c r="B106" s="8" t="s">
        <v>1484</v>
      </c>
      <c r="C106" s="1">
        <f t="shared" si="33"/>
        <v>15290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34"/>
        <v>0</v>
      </c>
      <c r="G106" s="1">
        <f t="shared" si="35"/>
        <v>3663</v>
      </c>
      <c r="H106" s="2">
        <f t="shared" si="36"/>
        <v>0.23956834532374099</v>
      </c>
      <c r="I106" s="6"/>
      <c r="J106" s="2">
        <f t="shared" si="37"/>
        <v>0.6086330935251798</v>
      </c>
      <c r="K106" s="2">
        <f t="shared" si="38"/>
        <v>0.36906474820143886</v>
      </c>
      <c r="L106" s="2">
        <f t="shared" si="39"/>
        <v>0</v>
      </c>
      <c r="M106" s="2">
        <f t="shared" si="40"/>
        <v>2.2302158273381334E-2</v>
      </c>
      <c r="N106" s="63">
        <v>9306</v>
      </c>
      <c r="O106" s="63">
        <v>5643</v>
      </c>
      <c r="P106" s="63">
        <v>0</v>
      </c>
      <c r="Q106" s="63">
        <v>245</v>
      </c>
      <c r="R106" s="63">
        <v>95</v>
      </c>
      <c r="S106" s="63">
        <v>0</v>
      </c>
      <c r="T106" s="63">
        <v>0</v>
      </c>
      <c r="U106" s="63">
        <v>1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3">
        <v>0</v>
      </c>
      <c r="AH106" s="63">
        <v>0</v>
      </c>
      <c r="AI106" s="63">
        <v>0</v>
      </c>
      <c r="AJ106" s="63">
        <v>0</v>
      </c>
      <c r="AK106" s="63">
        <v>0</v>
      </c>
      <c r="AL106" s="63">
        <v>0</v>
      </c>
      <c r="AM106" s="63">
        <v>0</v>
      </c>
      <c r="AN106" s="63">
        <v>0</v>
      </c>
      <c r="AO106" s="63">
        <v>0</v>
      </c>
      <c r="AP106" s="63">
        <v>0</v>
      </c>
      <c r="AQ106" s="63">
        <v>0</v>
      </c>
      <c r="AR106" s="63">
        <v>0</v>
      </c>
      <c r="AS106" s="63">
        <v>0</v>
      </c>
      <c r="AT106" s="63">
        <v>0</v>
      </c>
      <c r="AU106" s="63">
        <v>0</v>
      </c>
      <c r="AV106" s="63">
        <v>0</v>
      </c>
      <c r="AW106" s="63">
        <v>0</v>
      </c>
      <c r="AX106" s="63">
        <v>0</v>
      </c>
      <c r="AY106" s="63"/>
      <c r="BA106" t="str">
        <f t="shared" si="41"/>
        <v>Norwich</v>
      </c>
      <c r="BB106" t="s">
        <v>130</v>
      </c>
      <c r="BC106" s="8">
        <v>2</v>
      </c>
      <c r="BE106" s="112">
        <v>9</v>
      </c>
      <c r="BF106" s="114">
        <v>11</v>
      </c>
      <c r="BG106" s="114">
        <v>70</v>
      </c>
      <c r="BH106" s="118">
        <v>56270</v>
      </c>
      <c r="BI106" s="118">
        <f t="shared" si="42"/>
        <v>9011</v>
      </c>
      <c r="BJ106" t="s">
        <v>1471</v>
      </c>
      <c r="BK106" s="122">
        <f t="shared" si="43"/>
        <v>956270</v>
      </c>
      <c r="BP106">
        <v>29.48</v>
      </c>
      <c r="BQ106">
        <v>1.1399999999999999</v>
      </c>
      <c r="BR106">
        <v>28.33</v>
      </c>
      <c r="BS106" s="2"/>
    </row>
    <row r="107" spans="1:71" ht="15" hidden="1" customHeight="1" outlineLevel="1">
      <c r="A107" t="s">
        <v>686</v>
      </c>
      <c r="B107" s="8" t="s">
        <v>1484</v>
      </c>
      <c r="C107" s="1">
        <f t="shared" si="33"/>
        <v>5413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34"/>
        <v>0</v>
      </c>
      <c r="G107" s="1">
        <f t="shared" si="35"/>
        <v>1127</v>
      </c>
      <c r="H107" s="2">
        <f t="shared" si="36"/>
        <v>0.20820247552189175</v>
      </c>
      <c r="I107" s="6"/>
      <c r="J107" s="2">
        <f t="shared" si="37"/>
        <v>0.59597265841492708</v>
      </c>
      <c r="K107" s="2">
        <f t="shared" si="38"/>
        <v>0.38777018289303528</v>
      </c>
      <c r="L107" s="2">
        <f t="shared" si="39"/>
        <v>0</v>
      </c>
      <c r="M107" s="2">
        <f t="shared" si="40"/>
        <v>1.6257158692037643E-2</v>
      </c>
      <c r="N107" s="63">
        <v>3226</v>
      </c>
      <c r="O107" s="63">
        <v>2099</v>
      </c>
      <c r="P107" s="63">
        <v>0</v>
      </c>
      <c r="Q107" s="63">
        <v>68</v>
      </c>
      <c r="R107" s="63">
        <v>20</v>
      </c>
      <c r="S107" s="63">
        <v>0</v>
      </c>
      <c r="T107" s="63">
        <v>0</v>
      </c>
      <c r="U107" s="63">
        <v>0</v>
      </c>
      <c r="V107" s="63">
        <v>0</v>
      </c>
      <c r="W107" s="63">
        <v>0</v>
      </c>
      <c r="X107" s="63">
        <v>0</v>
      </c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F107" s="63">
        <v>0</v>
      </c>
      <c r="AG107" s="63">
        <v>0</v>
      </c>
      <c r="AH107" s="63">
        <v>0</v>
      </c>
      <c r="AI107" s="63">
        <v>0</v>
      </c>
      <c r="AJ107" s="63">
        <v>0</v>
      </c>
      <c r="AK107" s="63">
        <v>0</v>
      </c>
      <c r="AL107" s="63">
        <v>0</v>
      </c>
      <c r="AM107" s="63">
        <v>0</v>
      </c>
      <c r="AN107" s="63">
        <v>0</v>
      </c>
      <c r="AO107" s="63">
        <v>0</v>
      </c>
      <c r="AP107" s="63">
        <v>0</v>
      </c>
      <c r="AQ107" s="63">
        <v>0</v>
      </c>
      <c r="AR107" s="63">
        <v>0</v>
      </c>
      <c r="AS107" s="63">
        <v>0</v>
      </c>
      <c r="AT107" s="63">
        <v>0</v>
      </c>
      <c r="AU107" s="63">
        <v>0</v>
      </c>
      <c r="AV107" s="63">
        <v>0</v>
      </c>
      <c r="AW107" s="63">
        <v>0</v>
      </c>
      <c r="AX107" s="63">
        <v>0</v>
      </c>
      <c r="AY107" s="63"/>
      <c r="BA107" t="str">
        <f t="shared" si="41"/>
        <v>Old Lyme</v>
      </c>
      <c r="BB107" t="s">
        <v>130</v>
      </c>
      <c r="BC107" s="8">
        <v>2</v>
      </c>
      <c r="BE107" s="112">
        <v>9</v>
      </c>
      <c r="BF107" s="114">
        <v>11</v>
      </c>
      <c r="BG107" s="114">
        <v>75</v>
      </c>
      <c r="BH107" s="118">
        <v>57040</v>
      </c>
      <c r="BI107" s="118">
        <f t="shared" si="42"/>
        <v>9011</v>
      </c>
      <c r="BJ107" t="s">
        <v>1471</v>
      </c>
      <c r="BK107" s="122">
        <f t="shared" si="43"/>
        <v>957040</v>
      </c>
      <c r="BP107">
        <v>28.82</v>
      </c>
      <c r="BQ107">
        <v>5.72</v>
      </c>
      <c r="BR107">
        <v>23.1</v>
      </c>
      <c r="BS107" s="2"/>
    </row>
    <row r="108" spans="1:71" ht="15" hidden="1" customHeight="1" outlineLevel="1">
      <c r="A108" t="s">
        <v>1748</v>
      </c>
      <c r="B108" s="8" t="s">
        <v>1484</v>
      </c>
      <c r="C108" s="1">
        <f t="shared" si="33"/>
        <v>7343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34"/>
        <v>0</v>
      </c>
      <c r="G108" s="1">
        <f t="shared" si="35"/>
        <v>1258</v>
      </c>
      <c r="H108" s="2">
        <f t="shared" si="36"/>
        <v>0.17131962413182622</v>
      </c>
      <c r="I108" s="6"/>
      <c r="J108" s="2">
        <f t="shared" si="37"/>
        <v>0.57919106632166695</v>
      </c>
      <c r="K108" s="2">
        <f t="shared" si="38"/>
        <v>0.40787144218984067</v>
      </c>
      <c r="L108" s="2">
        <f t="shared" si="39"/>
        <v>0</v>
      </c>
      <c r="M108" s="2">
        <f t="shared" si="40"/>
        <v>1.2937491488492381E-2</v>
      </c>
      <c r="N108" s="63">
        <v>4253</v>
      </c>
      <c r="O108" s="63">
        <v>2995</v>
      </c>
      <c r="P108" s="63">
        <v>0</v>
      </c>
      <c r="Q108" s="63">
        <v>67</v>
      </c>
      <c r="R108" s="63">
        <v>28</v>
      </c>
      <c r="S108" s="63">
        <v>0</v>
      </c>
      <c r="T108" s="63">
        <v>0</v>
      </c>
      <c r="U108" s="63">
        <v>0</v>
      </c>
      <c r="V108" s="63">
        <v>0</v>
      </c>
      <c r="W108" s="63">
        <v>0</v>
      </c>
      <c r="X108" s="63">
        <v>0</v>
      </c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F108" s="63">
        <v>0</v>
      </c>
      <c r="AG108" s="63">
        <v>0</v>
      </c>
      <c r="AH108" s="63">
        <v>0</v>
      </c>
      <c r="AI108" s="63">
        <v>0</v>
      </c>
      <c r="AJ108" s="63">
        <v>0</v>
      </c>
      <c r="AK108" s="63">
        <v>0</v>
      </c>
      <c r="AL108" s="63">
        <v>0</v>
      </c>
      <c r="AM108" s="63">
        <v>0</v>
      </c>
      <c r="AN108" s="63">
        <v>0</v>
      </c>
      <c r="AO108" s="63">
        <v>0</v>
      </c>
      <c r="AP108" s="63">
        <v>0</v>
      </c>
      <c r="AQ108" s="63">
        <v>0</v>
      </c>
      <c r="AR108" s="63">
        <v>0</v>
      </c>
      <c r="AS108" s="63">
        <v>0</v>
      </c>
      <c r="AT108" s="63">
        <v>0</v>
      </c>
      <c r="AU108" s="63">
        <v>0</v>
      </c>
      <c r="AV108" s="63">
        <v>0</v>
      </c>
      <c r="AW108" s="63">
        <v>0</v>
      </c>
      <c r="AX108" s="63">
        <v>0</v>
      </c>
      <c r="AY108" s="63"/>
      <c r="BA108" t="str">
        <f t="shared" si="41"/>
        <v>Old Saybrook</v>
      </c>
      <c r="BB108" t="s">
        <v>503</v>
      </c>
      <c r="BC108" s="8">
        <v>2</v>
      </c>
      <c r="BE108" s="112">
        <v>9</v>
      </c>
      <c r="BF108" s="114">
        <v>7</v>
      </c>
      <c r="BG108" s="114">
        <v>65</v>
      </c>
      <c r="BH108" s="118">
        <v>57320</v>
      </c>
      <c r="BI108" s="118">
        <f t="shared" si="42"/>
        <v>9007</v>
      </c>
      <c r="BJ108" t="s">
        <v>1471</v>
      </c>
      <c r="BK108" s="122">
        <f t="shared" si="43"/>
        <v>957320</v>
      </c>
      <c r="BP108">
        <v>21.61</v>
      </c>
      <c r="BQ108">
        <v>6.58</v>
      </c>
      <c r="BR108">
        <v>15.04</v>
      </c>
      <c r="BS108" s="2"/>
    </row>
    <row r="109" spans="1:71" ht="15" hidden="1" customHeight="1" outlineLevel="1">
      <c r="A109" t="s">
        <v>2012</v>
      </c>
      <c r="B109" s="8" t="s">
        <v>1484</v>
      </c>
      <c r="C109" s="1">
        <f t="shared" si="33"/>
        <v>9253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 t="shared" si="34"/>
        <v>0</v>
      </c>
      <c r="G109" s="1">
        <f t="shared" si="35"/>
        <v>499</v>
      </c>
      <c r="H109" s="2">
        <f t="shared" si="36"/>
        <v>5.3928455636009939E-2</v>
      </c>
      <c r="I109" s="6"/>
      <c r="J109" s="2">
        <f t="shared" si="37"/>
        <v>0.52047984437479733</v>
      </c>
      <c r="K109" s="2">
        <f t="shared" si="38"/>
        <v>0.46655138873878743</v>
      </c>
      <c r="L109" s="2">
        <f t="shared" si="39"/>
        <v>0</v>
      </c>
      <c r="M109" s="2">
        <f t="shared" si="40"/>
        <v>1.2968766886415239E-2</v>
      </c>
      <c r="N109" s="63">
        <v>4816</v>
      </c>
      <c r="O109" s="63">
        <v>4317</v>
      </c>
      <c r="P109" s="63">
        <v>0</v>
      </c>
      <c r="Q109" s="63">
        <v>78</v>
      </c>
      <c r="R109" s="63">
        <v>38</v>
      </c>
      <c r="S109" s="63">
        <v>0</v>
      </c>
      <c r="T109" s="63">
        <v>0</v>
      </c>
      <c r="U109" s="63">
        <v>2</v>
      </c>
      <c r="V109" s="63">
        <v>0</v>
      </c>
      <c r="W109" s="63">
        <v>0</v>
      </c>
      <c r="X109" s="63">
        <v>0</v>
      </c>
      <c r="Y109" s="63">
        <v>0</v>
      </c>
      <c r="Z109" s="63">
        <v>2</v>
      </c>
      <c r="AA109" s="63">
        <v>0</v>
      </c>
      <c r="AB109" s="63">
        <v>0</v>
      </c>
      <c r="AC109" s="63">
        <v>0</v>
      </c>
      <c r="AD109" s="63">
        <v>0</v>
      </c>
      <c r="AE109" s="63">
        <v>0</v>
      </c>
      <c r="AF109" s="63">
        <v>0</v>
      </c>
      <c r="AG109" s="63">
        <v>0</v>
      </c>
      <c r="AH109" s="63">
        <v>0</v>
      </c>
      <c r="AI109" s="63">
        <v>0</v>
      </c>
      <c r="AJ109" s="63">
        <v>0</v>
      </c>
      <c r="AK109" s="63">
        <v>0</v>
      </c>
      <c r="AL109" s="63">
        <v>0</v>
      </c>
      <c r="AM109" s="63">
        <v>0</v>
      </c>
      <c r="AN109" s="63">
        <v>0</v>
      </c>
      <c r="AO109" s="63">
        <v>0</v>
      </c>
      <c r="AP109" s="63">
        <v>0</v>
      </c>
      <c r="AQ109" s="63">
        <v>0</v>
      </c>
      <c r="AR109" s="63">
        <v>0</v>
      </c>
      <c r="AS109" s="63">
        <v>0</v>
      </c>
      <c r="AT109" s="63">
        <v>0</v>
      </c>
      <c r="AU109" s="63">
        <v>0</v>
      </c>
      <c r="AV109" s="63">
        <v>0</v>
      </c>
      <c r="AW109" s="63">
        <v>0</v>
      </c>
      <c r="AX109" s="63">
        <v>0</v>
      </c>
      <c r="AY109" s="63"/>
      <c r="BA109" t="str">
        <f t="shared" si="41"/>
        <v>Orange</v>
      </c>
      <c r="BB109" t="s">
        <v>2796</v>
      </c>
      <c r="BC109" s="8">
        <v>3</v>
      </c>
      <c r="BE109" s="112">
        <v>9</v>
      </c>
      <c r="BF109" s="114">
        <v>9</v>
      </c>
      <c r="BG109" s="114">
        <v>90</v>
      </c>
      <c r="BH109" s="118">
        <v>57600</v>
      </c>
      <c r="BI109" s="118">
        <f t="shared" si="42"/>
        <v>9009</v>
      </c>
      <c r="BJ109" t="s">
        <v>1471</v>
      </c>
      <c r="BK109" s="122">
        <f t="shared" si="43"/>
        <v>957600</v>
      </c>
      <c r="BP109">
        <v>17.43</v>
      </c>
      <c r="BQ109">
        <v>0.24</v>
      </c>
      <c r="BR109">
        <v>17.190000000000001</v>
      </c>
      <c r="BS109" s="2"/>
    </row>
    <row r="110" spans="1:71" ht="15" hidden="1" customHeight="1" outlineLevel="1">
      <c r="A110" t="s">
        <v>2381</v>
      </c>
      <c r="B110" s="8" t="s">
        <v>1484</v>
      </c>
      <c r="C110" s="1">
        <f t="shared" si="33"/>
        <v>8514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34"/>
        <v>0</v>
      </c>
      <c r="G110" s="1">
        <f t="shared" si="35"/>
        <v>1849</v>
      </c>
      <c r="H110" s="2">
        <f t="shared" si="36"/>
        <v>0.21717171717171718</v>
      </c>
      <c r="I110" s="6"/>
      <c r="J110" s="2">
        <f t="shared" si="37"/>
        <v>0.38395583744420952</v>
      </c>
      <c r="K110" s="2">
        <f t="shared" si="38"/>
        <v>0.60112755461592671</v>
      </c>
      <c r="L110" s="2">
        <f t="shared" si="39"/>
        <v>0</v>
      </c>
      <c r="M110" s="2">
        <f t="shared" si="40"/>
        <v>1.4916607939863713E-2</v>
      </c>
      <c r="N110" s="63">
        <v>3269</v>
      </c>
      <c r="O110" s="63">
        <v>5118</v>
      </c>
      <c r="P110" s="63">
        <v>0</v>
      </c>
      <c r="Q110" s="63">
        <v>107</v>
      </c>
      <c r="R110" s="63">
        <v>17</v>
      </c>
      <c r="S110" s="63">
        <v>0</v>
      </c>
      <c r="T110" s="63">
        <v>1</v>
      </c>
      <c r="U110" s="63">
        <v>2</v>
      </c>
      <c r="V110" s="63">
        <v>0</v>
      </c>
      <c r="W110" s="63">
        <v>0</v>
      </c>
      <c r="X110" s="63">
        <v>0</v>
      </c>
      <c r="Y110" s="63">
        <v>0</v>
      </c>
      <c r="Z110" s="63">
        <v>0</v>
      </c>
      <c r="AA110" s="63">
        <v>0</v>
      </c>
      <c r="AB110" s="63">
        <v>0</v>
      </c>
      <c r="AC110" s="63">
        <v>0</v>
      </c>
      <c r="AD110" s="63">
        <v>0</v>
      </c>
      <c r="AE110" s="63">
        <v>0</v>
      </c>
      <c r="AF110" s="63">
        <v>0</v>
      </c>
      <c r="AG110" s="63">
        <v>0</v>
      </c>
      <c r="AH110" s="63">
        <v>0</v>
      </c>
      <c r="AI110" s="63">
        <v>0</v>
      </c>
      <c r="AJ110" s="63">
        <v>0</v>
      </c>
      <c r="AK110" s="63">
        <v>0</v>
      </c>
      <c r="AL110" s="63">
        <v>0</v>
      </c>
      <c r="AM110" s="63">
        <v>0</v>
      </c>
      <c r="AN110" s="63">
        <v>0</v>
      </c>
      <c r="AO110" s="63">
        <v>0</v>
      </c>
      <c r="AP110" s="63">
        <v>0</v>
      </c>
      <c r="AQ110" s="63">
        <v>0</v>
      </c>
      <c r="AR110" s="63">
        <v>0</v>
      </c>
      <c r="AS110" s="63">
        <v>0</v>
      </c>
      <c r="AT110" s="63">
        <v>0</v>
      </c>
      <c r="AU110" s="63">
        <v>0</v>
      </c>
      <c r="AV110" s="63">
        <v>0</v>
      </c>
      <c r="AW110" s="63">
        <v>0</v>
      </c>
      <c r="AX110" s="63">
        <v>0</v>
      </c>
      <c r="AY110" s="63"/>
      <c r="BA110" t="str">
        <f t="shared" si="41"/>
        <v>Oxford</v>
      </c>
      <c r="BB110" t="s">
        <v>2796</v>
      </c>
      <c r="BC110" s="8">
        <v>4</v>
      </c>
      <c r="BE110" s="112">
        <v>9</v>
      </c>
      <c r="BF110" s="114">
        <v>9</v>
      </c>
      <c r="BG110" s="114">
        <v>95</v>
      </c>
      <c r="BH110" s="118">
        <v>58300</v>
      </c>
      <c r="BI110" s="118">
        <f t="shared" si="42"/>
        <v>9009</v>
      </c>
      <c r="BJ110" t="s">
        <v>1471</v>
      </c>
      <c r="BK110" s="122">
        <f t="shared" si="43"/>
        <v>958300</v>
      </c>
      <c r="BP110">
        <v>33.39</v>
      </c>
      <c r="BQ110">
        <v>0.5</v>
      </c>
      <c r="BR110">
        <v>32.89</v>
      </c>
      <c r="BS110" s="2"/>
    </row>
    <row r="111" spans="1:71" ht="15" hidden="1" customHeight="1" outlineLevel="1">
      <c r="A111" t="s">
        <v>2129</v>
      </c>
      <c r="B111" s="8" t="s">
        <v>1484</v>
      </c>
      <c r="C111" s="1">
        <f t="shared" si="33"/>
        <v>7086</v>
      </c>
      <c r="D111" s="5">
        <f>IF(N111&gt;0, RANK(N111,(N111:P111,Q111:AE111)),0)</f>
        <v>2</v>
      </c>
      <c r="E111" s="5">
        <f>IF(O111&gt;0,RANK(O111,(N111:P111,Q111:AE111)),0)</f>
        <v>1</v>
      </c>
      <c r="F111" s="5">
        <f t="shared" si="34"/>
        <v>0</v>
      </c>
      <c r="G111" s="1">
        <f t="shared" si="35"/>
        <v>1231</v>
      </c>
      <c r="H111" s="2">
        <f t="shared" si="36"/>
        <v>0.17372283375670336</v>
      </c>
      <c r="I111" s="6"/>
      <c r="J111" s="2">
        <f t="shared" si="37"/>
        <v>0.40206040079029071</v>
      </c>
      <c r="K111" s="2">
        <f t="shared" si="38"/>
        <v>0.57578323454699409</v>
      </c>
      <c r="L111" s="2">
        <f t="shared" si="39"/>
        <v>0</v>
      </c>
      <c r="M111" s="2">
        <f t="shared" si="40"/>
        <v>2.21563646627152E-2</v>
      </c>
      <c r="N111" s="63">
        <v>2849</v>
      </c>
      <c r="O111" s="63">
        <v>4080</v>
      </c>
      <c r="P111" s="63">
        <v>0</v>
      </c>
      <c r="Q111" s="63">
        <v>124</v>
      </c>
      <c r="R111" s="63">
        <v>33</v>
      </c>
      <c r="S111" s="63">
        <v>0</v>
      </c>
      <c r="T111" s="63">
        <v>0</v>
      </c>
      <c r="U111" s="63">
        <v>0</v>
      </c>
      <c r="V111" s="63">
        <v>0</v>
      </c>
      <c r="W111" s="63">
        <v>0</v>
      </c>
      <c r="X111" s="63">
        <v>0</v>
      </c>
      <c r="Y111" s="63">
        <v>0</v>
      </c>
      <c r="Z111" s="63">
        <v>0</v>
      </c>
      <c r="AA111" s="63">
        <v>0</v>
      </c>
      <c r="AB111" s="63">
        <v>0</v>
      </c>
      <c r="AC111" s="63">
        <v>0</v>
      </c>
      <c r="AD111" s="63">
        <v>0</v>
      </c>
      <c r="AE111" s="63">
        <v>0</v>
      </c>
      <c r="AF111" s="63">
        <v>0</v>
      </c>
      <c r="AG111" s="63">
        <v>0</v>
      </c>
      <c r="AH111" s="63">
        <v>0</v>
      </c>
      <c r="AI111" s="63">
        <v>0</v>
      </c>
      <c r="AJ111" s="63">
        <v>0</v>
      </c>
      <c r="AK111" s="63">
        <v>0</v>
      </c>
      <c r="AL111" s="63">
        <v>0</v>
      </c>
      <c r="AM111" s="63">
        <v>0</v>
      </c>
      <c r="AN111" s="63">
        <v>0</v>
      </c>
      <c r="AO111" s="63">
        <v>0</v>
      </c>
      <c r="AP111" s="63">
        <v>0</v>
      </c>
      <c r="AQ111" s="63">
        <v>0</v>
      </c>
      <c r="AR111" s="63">
        <v>0</v>
      </c>
      <c r="AS111" s="63">
        <v>0</v>
      </c>
      <c r="AT111" s="63">
        <v>0</v>
      </c>
      <c r="AU111" s="63">
        <v>0</v>
      </c>
      <c r="AV111" s="63">
        <v>0</v>
      </c>
      <c r="AW111" s="63">
        <v>0</v>
      </c>
      <c r="AX111" s="63">
        <v>0</v>
      </c>
      <c r="AY111" s="63"/>
      <c r="BA111" t="str">
        <f t="shared" si="41"/>
        <v>Plainfield</v>
      </c>
      <c r="BB111" t="s">
        <v>2128</v>
      </c>
      <c r="BC111" s="8">
        <v>2</v>
      </c>
      <c r="BE111" s="112">
        <v>9</v>
      </c>
      <c r="BF111" s="114">
        <v>15</v>
      </c>
      <c r="BG111" s="114">
        <v>40</v>
      </c>
      <c r="BH111" s="118">
        <v>59980</v>
      </c>
      <c r="BI111" s="118">
        <f t="shared" si="42"/>
        <v>9015</v>
      </c>
      <c r="BJ111" t="s">
        <v>1471</v>
      </c>
      <c r="BK111" s="122">
        <f t="shared" si="43"/>
        <v>959980</v>
      </c>
      <c r="BP111">
        <v>43.04</v>
      </c>
      <c r="BQ111">
        <v>0.78</v>
      </c>
      <c r="BR111">
        <v>42.27</v>
      </c>
      <c r="BS111" s="2"/>
    </row>
    <row r="112" spans="1:71" ht="15" hidden="1" customHeight="1" outlineLevel="1">
      <c r="A112" t="s">
        <v>2812</v>
      </c>
      <c r="B112" s="8" t="s">
        <v>1484</v>
      </c>
      <c r="C112" s="1">
        <f t="shared" si="33"/>
        <v>9647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 t="shared" si="34"/>
        <v>0</v>
      </c>
      <c r="G112" s="1">
        <f t="shared" si="35"/>
        <v>141</v>
      </c>
      <c r="H112" s="2">
        <f t="shared" si="36"/>
        <v>1.4615942780138903E-2</v>
      </c>
      <c r="I112" s="6"/>
      <c r="J112" s="2">
        <f t="shared" si="37"/>
        <v>0.48408831761169274</v>
      </c>
      <c r="K112" s="2">
        <f t="shared" si="38"/>
        <v>0.49870426039183163</v>
      </c>
      <c r="L112" s="2">
        <f t="shared" si="39"/>
        <v>0</v>
      </c>
      <c r="M112" s="2">
        <f t="shared" si="40"/>
        <v>1.7207421996475569E-2</v>
      </c>
      <c r="N112" s="63">
        <v>4670</v>
      </c>
      <c r="O112" s="63">
        <v>4811</v>
      </c>
      <c r="P112" s="63">
        <v>0</v>
      </c>
      <c r="Q112" s="63">
        <v>122</v>
      </c>
      <c r="R112" s="63">
        <v>44</v>
      </c>
      <c r="S112" s="63">
        <v>0</v>
      </c>
      <c r="T112" s="63">
        <v>0</v>
      </c>
      <c r="U112" s="63">
        <v>0</v>
      </c>
      <c r="V112" s="63">
        <v>0</v>
      </c>
      <c r="W112" s="63">
        <v>0</v>
      </c>
      <c r="X112" s="63">
        <v>0</v>
      </c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F112" s="63">
        <v>0</v>
      </c>
      <c r="AG112" s="63">
        <v>0</v>
      </c>
      <c r="AH112" s="63">
        <v>0</v>
      </c>
      <c r="AI112" s="63">
        <v>0</v>
      </c>
      <c r="AJ112" s="63">
        <v>0</v>
      </c>
      <c r="AK112" s="63">
        <v>0</v>
      </c>
      <c r="AL112" s="63">
        <v>0</v>
      </c>
      <c r="AM112" s="63">
        <v>0</v>
      </c>
      <c r="AN112" s="63">
        <v>0</v>
      </c>
      <c r="AO112" s="63">
        <v>0</v>
      </c>
      <c r="AP112" s="63">
        <v>0</v>
      </c>
      <c r="AQ112" s="63">
        <v>0</v>
      </c>
      <c r="AR112" s="63">
        <v>0</v>
      </c>
      <c r="AS112" s="63">
        <v>0</v>
      </c>
      <c r="AT112" s="63">
        <v>0</v>
      </c>
      <c r="AU112" s="63">
        <v>0</v>
      </c>
      <c r="AV112" s="63">
        <v>0</v>
      </c>
      <c r="AW112" s="63">
        <v>0</v>
      </c>
      <c r="AX112" s="63">
        <v>0</v>
      </c>
      <c r="AY112" s="63"/>
      <c r="BA112" t="str">
        <f t="shared" si="41"/>
        <v>Plainville</v>
      </c>
      <c r="BB112" t="s">
        <v>1736</v>
      </c>
      <c r="BC112" s="8">
        <v>5</v>
      </c>
      <c r="BE112" s="112">
        <v>9</v>
      </c>
      <c r="BF112" s="114">
        <v>3</v>
      </c>
      <c r="BG112" s="114">
        <v>100</v>
      </c>
      <c r="BH112" s="118">
        <v>60120</v>
      </c>
      <c r="BI112" s="118">
        <f t="shared" si="42"/>
        <v>9003</v>
      </c>
      <c r="BJ112" t="s">
        <v>1471</v>
      </c>
      <c r="BK112" s="122">
        <f t="shared" si="43"/>
        <v>960120</v>
      </c>
      <c r="BP112">
        <v>9.81</v>
      </c>
      <c r="BQ112">
        <v>0.05</v>
      </c>
      <c r="BR112">
        <v>9.76</v>
      </c>
      <c r="BS112" s="2"/>
    </row>
    <row r="113" spans="1:71" ht="15" hidden="1" customHeight="1" outlineLevel="1">
      <c r="A113" t="s">
        <v>231</v>
      </c>
      <c r="B113" s="8" t="s">
        <v>1484</v>
      </c>
      <c r="C113" s="1">
        <f t="shared" si="33"/>
        <v>6593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34"/>
        <v>0</v>
      </c>
      <c r="G113" s="1">
        <f t="shared" si="35"/>
        <v>1507</v>
      </c>
      <c r="H113" s="2">
        <f t="shared" si="36"/>
        <v>0.2285757621720006</v>
      </c>
      <c r="I113" s="6"/>
      <c r="J113" s="2">
        <f t="shared" si="37"/>
        <v>0.37570150159259819</v>
      </c>
      <c r="K113" s="2">
        <f t="shared" si="38"/>
        <v>0.60427726376459878</v>
      </c>
      <c r="L113" s="2">
        <f t="shared" si="39"/>
        <v>0</v>
      </c>
      <c r="M113" s="2">
        <f t="shared" si="40"/>
        <v>2.0021234642803032E-2</v>
      </c>
      <c r="N113" s="63">
        <v>2477</v>
      </c>
      <c r="O113" s="63">
        <v>3984</v>
      </c>
      <c r="P113" s="63">
        <v>0</v>
      </c>
      <c r="Q113" s="63">
        <v>99</v>
      </c>
      <c r="R113" s="63">
        <v>33</v>
      </c>
      <c r="S113" s="63">
        <v>0</v>
      </c>
      <c r="T113" s="63">
        <v>0</v>
      </c>
      <c r="U113" s="63">
        <v>0</v>
      </c>
      <c r="V113" s="63">
        <v>0</v>
      </c>
      <c r="W113" s="63">
        <v>0</v>
      </c>
      <c r="X113" s="63">
        <v>0</v>
      </c>
      <c r="Y113" s="63">
        <v>0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F113" s="63">
        <v>0</v>
      </c>
      <c r="AG113" s="63">
        <v>0</v>
      </c>
      <c r="AH113" s="63">
        <v>0</v>
      </c>
      <c r="AI113" s="63">
        <v>0</v>
      </c>
      <c r="AJ113" s="63">
        <v>0</v>
      </c>
      <c r="AK113" s="63">
        <v>0</v>
      </c>
      <c r="AL113" s="63">
        <v>0</v>
      </c>
      <c r="AM113" s="63">
        <v>0</v>
      </c>
      <c r="AN113" s="63">
        <v>0</v>
      </c>
      <c r="AO113" s="63">
        <v>0</v>
      </c>
      <c r="AP113" s="63">
        <v>0</v>
      </c>
      <c r="AQ113" s="63">
        <v>0</v>
      </c>
      <c r="AR113" s="63">
        <v>0</v>
      </c>
      <c r="AS113" s="63">
        <v>0</v>
      </c>
      <c r="AT113" s="63">
        <v>0</v>
      </c>
      <c r="AU113" s="63">
        <v>0</v>
      </c>
      <c r="AV113" s="63">
        <v>0</v>
      </c>
      <c r="AW113" s="63">
        <v>0</v>
      </c>
      <c r="AX113" s="63">
        <v>0</v>
      </c>
      <c r="AY113" s="63"/>
      <c r="BA113" t="str">
        <f t="shared" si="41"/>
        <v>Plymouth</v>
      </c>
      <c r="BB113" t="s">
        <v>1275</v>
      </c>
      <c r="BC113" s="8">
        <v>5</v>
      </c>
      <c r="BE113" s="112">
        <v>9</v>
      </c>
      <c r="BF113" s="114">
        <v>5</v>
      </c>
      <c r="BG113" s="114">
        <v>80</v>
      </c>
      <c r="BH113" s="118">
        <v>60750</v>
      </c>
      <c r="BI113" s="118">
        <f t="shared" si="42"/>
        <v>9005</v>
      </c>
      <c r="BJ113" t="s">
        <v>1471</v>
      </c>
      <c r="BK113" s="122">
        <f t="shared" si="43"/>
        <v>960750</v>
      </c>
      <c r="BP113">
        <v>22.32</v>
      </c>
      <c r="BQ113">
        <v>0.6</v>
      </c>
      <c r="BR113">
        <v>21.72</v>
      </c>
      <c r="BS113" s="2"/>
    </row>
    <row r="114" spans="1:71" ht="15" hidden="1" customHeight="1" outlineLevel="1">
      <c r="A114" t="s">
        <v>1427</v>
      </c>
      <c r="B114" s="8" t="s">
        <v>1484</v>
      </c>
      <c r="C114" s="1">
        <f t="shared" si="33"/>
        <v>2524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34"/>
        <v>0</v>
      </c>
      <c r="G114" s="1">
        <f t="shared" si="35"/>
        <v>244</v>
      </c>
      <c r="H114" s="2">
        <f t="shared" si="36"/>
        <v>9.6671949286846276E-2</v>
      </c>
      <c r="I114" s="6"/>
      <c r="J114" s="2">
        <f t="shared" si="37"/>
        <v>0.53763866877971478</v>
      </c>
      <c r="K114" s="2">
        <f t="shared" si="38"/>
        <v>0.44096671949286848</v>
      </c>
      <c r="L114" s="2">
        <f t="shared" si="39"/>
        <v>0</v>
      </c>
      <c r="M114" s="2">
        <f t="shared" si="40"/>
        <v>2.1394611727416746E-2</v>
      </c>
      <c r="N114" s="63">
        <v>1357</v>
      </c>
      <c r="O114" s="63">
        <v>1113</v>
      </c>
      <c r="P114" s="63">
        <v>0</v>
      </c>
      <c r="Q114" s="63">
        <v>39</v>
      </c>
      <c r="R114" s="63">
        <v>13</v>
      </c>
      <c r="S114" s="63">
        <v>0</v>
      </c>
      <c r="T114" s="63">
        <v>0</v>
      </c>
      <c r="U114" s="63">
        <v>0</v>
      </c>
      <c r="V114" s="63">
        <v>0</v>
      </c>
      <c r="W114" s="63">
        <v>0</v>
      </c>
      <c r="X114" s="63">
        <v>0</v>
      </c>
      <c r="Y114" s="63">
        <v>0</v>
      </c>
      <c r="Z114" s="63">
        <v>2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F114" s="63">
        <v>0</v>
      </c>
      <c r="AG114" s="63">
        <v>0</v>
      </c>
      <c r="AH114" s="63">
        <v>0</v>
      </c>
      <c r="AI114" s="63">
        <v>0</v>
      </c>
      <c r="AJ114" s="63">
        <v>0</v>
      </c>
      <c r="AK114" s="63">
        <v>0</v>
      </c>
      <c r="AL114" s="63">
        <v>0</v>
      </c>
      <c r="AM114" s="63">
        <v>0</v>
      </c>
      <c r="AN114" s="63">
        <v>0</v>
      </c>
      <c r="AO114" s="63">
        <v>0</v>
      </c>
      <c r="AP114" s="63">
        <v>0</v>
      </c>
      <c r="AQ114" s="63">
        <v>0</v>
      </c>
      <c r="AR114" s="63">
        <v>0</v>
      </c>
      <c r="AS114" s="63">
        <v>0</v>
      </c>
      <c r="AT114" s="63">
        <v>0</v>
      </c>
      <c r="AU114" s="63">
        <v>0</v>
      </c>
      <c r="AV114" s="63">
        <v>0</v>
      </c>
      <c r="AW114" s="63">
        <v>0</v>
      </c>
      <c r="AX114" s="63">
        <v>0</v>
      </c>
      <c r="AY114" s="63"/>
      <c r="BA114" t="str">
        <f t="shared" si="41"/>
        <v>Pomfret</v>
      </c>
      <c r="BB114" t="s">
        <v>2128</v>
      </c>
      <c r="BC114" s="8">
        <v>2</v>
      </c>
      <c r="BE114" s="112">
        <v>9</v>
      </c>
      <c r="BF114" s="114">
        <v>15</v>
      </c>
      <c r="BG114" s="114">
        <v>45</v>
      </c>
      <c r="BH114" s="118">
        <v>61030</v>
      </c>
      <c r="BI114" s="118">
        <f t="shared" si="42"/>
        <v>9015</v>
      </c>
      <c r="BJ114" t="s">
        <v>1471</v>
      </c>
      <c r="BK114" s="122">
        <f t="shared" si="43"/>
        <v>961030</v>
      </c>
      <c r="BP114">
        <v>40.56</v>
      </c>
      <c r="BQ114">
        <v>0.26</v>
      </c>
      <c r="BR114">
        <v>40.299999999999997</v>
      </c>
      <c r="BS114" s="2"/>
    </row>
    <row r="115" spans="1:71" ht="15" hidden="1" customHeight="1" outlineLevel="1">
      <c r="A115" t="s">
        <v>1297</v>
      </c>
      <c r="B115" s="8" t="s">
        <v>1484</v>
      </c>
      <c r="C115" s="1">
        <f t="shared" si="33"/>
        <v>5888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34"/>
        <v>0</v>
      </c>
      <c r="G115" s="1">
        <f t="shared" si="35"/>
        <v>514</v>
      </c>
      <c r="H115" s="2">
        <f t="shared" si="36"/>
        <v>8.7296195652173919E-2</v>
      </c>
      <c r="I115" s="6"/>
      <c r="J115" s="2">
        <f t="shared" si="37"/>
        <v>0.53583559782608692</v>
      </c>
      <c r="K115" s="2">
        <f t="shared" si="38"/>
        <v>0.44853940217391303</v>
      </c>
      <c r="L115" s="2">
        <f t="shared" si="39"/>
        <v>0</v>
      </c>
      <c r="M115" s="2">
        <f t="shared" si="40"/>
        <v>1.5625000000000056E-2</v>
      </c>
      <c r="N115" s="63">
        <v>3155</v>
      </c>
      <c r="O115" s="63">
        <v>2641</v>
      </c>
      <c r="P115" s="63">
        <v>0</v>
      </c>
      <c r="Q115" s="63">
        <v>72</v>
      </c>
      <c r="R115" s="63">
        <v>19</v>
      </c>
      <c r="S115" s="63">
        <v>0</v>
      </c>
      <c r="T115" s="63">
        <v>0</v>
      </c>
      <c r="U115" s="63">
        <v>0</v>
      </c>
      <c r="V115" s="63">
        <v>0</v>
      </c>
      <c r="W115" s="63">
        <v>0</v>
      </c>
      <c r="X115" s="63">
        <v>0</v>
      </c>
      <c r="Y115" s="63">
        <v>0</v>
      </c>
      <c r="Z115" s="63">
        <v>1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F115" s="63">
        <v>0</v>
      </c>
      <c r="AG115" s="63">
        <v>0</v>
      </c>
      <c r="AH115" s="63">
        <v>0</v>
      </c>
      <c r="AI115" s="63">
        <v>0</v>
      </c>
      <c r="AJ115" s="63">
        <v>0</v>
      </c>
      <c r="AK115" s="63">
        <v>0</v>
      </c>
      <c r="AL115" s="63">
        <v>0</v>
      </c>
      <c r="AM115" s="63">
        <v>0</v>
      </c>
      <c r="AN115" s="63">
        <v>0</v>
      </c>
      <c r="AO115" s="63">
        <v>0</v>
      </c>
      <c r="AP115" s="63">
        <v>0</v>
      </c>
      <c r="AQ115" s="63">
        <v>0</v>
      </c>
      <c r="AR115" s="63">
        <v>0</v>
      </c>
      <c r="AS115" s="63">
        <v>0</v>
      </c>
      <c r="AT115" s="63">
        <v>0</v>
      </c>
      <c r="AU115" s="63">
        <v>0</v>
      </c>
      <c r="AV115" s="63">
        <v>0</v>
      </c>
      <c r="AW115" s="63">
        <v>0</v>
      </c>
      <c r="AX115" s="63">
        <v>0</v>
      </c>
      <c r="AY115" s="63"/>
      <c r="BA115" t="str">
        <f t="shared" si="41"/>
        <v>Portland</v>
      </c>
      <c r="BB115" t="s">
        <v>503</v>
      </c>
      <c r="BC115" s="8">
        <v>1</v>
      </c>
      <c r="BE115" s="112">
        <v>9</v>
      </c>
      <c r="BF115" s="114">
        <v>7</v>
      </c>
      <c r="BG115" s="114">
        <v>70</v>
      </c>
      <c r="BH115" s="118">
        <v>61800</v>
      </c>
      <c r="BI115" s="118">
        <f t="shared" si="42"/>
        <v>9007</v>
      </c>
      <c r="BJ115" t="s">
        <v>1471</v>
      </c>
      <c r="BK115" s="122">
        <f t="shared" si="43"/>
        <v>961800</v>
      </c>
      <c r="BP115">
        <v>24.89</v>
      </c>
      <c r="BQ115">
        <v>1.49</v>
      </c>
      <c r="BR115">
        <v>23.4</v>
      </c>
      <c r="BS115" s="2"/>
    </row>
    <row r="116" spans="1:71" ht="15" hidden="1" customHeight="1" outlineLevel="1">
      <c r="A116" t="s">
        <v>2591</v>
      </c>
      <c r="B116" s="8" t="s">
        <v>1484</v>
      </c>
      <c r="C116" s="1">
        <f t="shared" si="33"/>
        <v>2868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34"/>
        <v>0</v>
      </c>
      <c r="G116" s="1">
        <f t="shared" si="35"/>
        <v>259</v>
      </c>
      <c r="H116" s="2">
        <f t="shared" si="36"/>
        <v>9.0306834030683403E-2</v>
      </c>
      <c r="I116" s="6"/>
      <c r="J116" s="2">
        <f t="shared" si="37"/>
        <v>0.44281729428172945</v>
      </c>
      <c r="K116" s="2">
        <f t="shared" si="38"/>
        <v>0.53312412831241285</v>
      </c>
      <c r="L116" s="2">
        <f t="shared" si="39"/>
        <v>0</v>
      </c>
      <c r="M116" s="2">
        <f t="shared" si="40"/>
        <v>2.4058577405857706E-2</v>
      </c>
      <c r="N116" s="63">
        <v>1270</v>
      </c>
      <c r="O116" s="63">
        <v>1529</v>
      </c>
      <c r="P116" s="63">
        <v>0</v>
      </c>
      <c r="Q116" s="63">
        <v>50</v>
      </c>
      <c r="R116" s="63">
        <v>19</v>
      </c>
      <c r="S116" s="63">
        <v>0</v>
      </c>
      <c r="T116" s="63">
        <v>0</v>
      </c>
      <c r="U116" s="63">
        <v>0</v>
      </c>
      <c r="V116" s="63">
        <v>0</v>
      </c>
      <c r="W116" s="63">
        <v>0</v>
      </c>
      <c r="X116" s="63">
        <v>0</v>
      </c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F116" s="63">
        <v>0</v>
      </c>
      <c r="AG116" s="63">
        <v>0</v>
      </c>
      <c r="AH116" s="63">
        <v>0</v>
      </c>
      <c r="AI116" s="63">
        <v>0</v>
      </c>
      <c r="AJ116" s="63">
        <v>0</v>
      </c>
      <c r="AK116" s="63">
        <v>0</v>
      </c>
      <c r="AL116" s="63">
        <v>0</v>
      </c>
      <c r="AM116" s="63">
        <v>0</v>
      </c>
      <c r="AN116" s="63">
        <v>0</v>
      </c>
      <c r="AO116" s="63">
        <v>0</v>
      </c>
      <c r="AP116" s="63">
        <v>0</v>
      </c>
      <c r="AQ116" s="63">
        <v>0</v>
      </c>
      <c r="AR116" s="63">
        <v>0</v>
      </c>
      <c r="AS116" s="63">
        <v>0</v>
      </c>
      <c r="AT116" s="63">
        <v>0</v>
      </c>
      <c r="AU116" s="63">
        <v>0</v>
      </c>
      <c r="AV116" s="63">
        <v>0</v>
      </c>
      <c r="AW116" s="63">
        <v>0</v>
      </c>
      <c r="AX116" s="63">
        <v>0</v>
      </c>
      <c r="AY116" s="63"/>
      <c r="BA116" t="str">
        <f t="shared" si="41"/>
        <v>Preston</v>
      </c>
      <c r="BB116" t="s">
        <v>130</v>
      </c>
      <c r="BC116" s="8">
        <v>2</v>
      </c>
      <c r="BE116" s="112">
        <v>9</v>
      </c>
      <c r="BF116" s="114">
        <v>11</v>
      </c>
      <c r="BG116" s="114">
        <v>80</v>
      </c>
      <c r="BH116" s="118">
        <v>62150</v>
      </c>
      <c r="BI116" s="118">
        <f t="shared" si="42"/>
        <v>9011</v>
      </c>
      <c r="BJ116" t="s">
        <v>1471</v>
      </c>
      <c r="BK116" s="122">
        <f t="shared" si="43"/>
        <v>962150</v>
      </c>
      <c r="BP116">
        <v>31.76</v>
      </c>
      <c r="BQ116">
        <v>0.86</v>
      </c>
      <c r="BR116">
        <v>30.9</v>
      </c>
      <c r="BS116" s="2"/>
    </row>
    <row r="117" spans="1:71" ht="15" hidden="1" customHeight="1" outlineLevel="1">
      <c r="A117" t="s">
        <v>2358</v>
      </c>
      <c r="B117" s="8" t="s">
        <v>1484</v>
      </c>
      <c r="C117" s="1">
        <f t="shared" si="33"/>
        <v>6111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34"/>
        <v>0</v>
      </c>
      <c r="G117" s="1">
        <f t="shared" si="35"/>
        <v>1825</v>
      </c>
      <c r="H117" s="2">
        <f t="shared" si="36"/>
        <v>0.29864179348715431</v>
      </c>
      <c r="I117" s="6"/>
      <c r="J117" s="2">
        <f t="shared" si="37"/>
        <v>0.3452790050728195</v>
      </c>
      <c r="K117" s="2">
        <f t="shared" si="38"/>
        <v>0.64392079855997386</v>
      </c>
      <c r="L117" s="2">
        <f t="shared" si="39"/>
        <v>0</v>
      </c>
      <c r="M117" s="2">
        <f t="shared" si="40"/>
        <v>1.0800196367206638E-2</v>
      </c>
      <c r="N117" s="63">
        <v>2110</v>
      </c>
      <c r="O117" s="63">
        <v>3935</v>
      </c>
      <c r="P117" s="63">
        <v>0</v>
      </c>
      <c r="Q117" s="63">
        <v>47</v>
      </c>
      <c r="R117" s="63">
        <v>18</v>
      </c>
      <c r="S117" s="63">
        <v>0</v>
      </c>
      <c r="T117" s="63">
        <v>0</v>
      </c>
      <c r="U117" s="63">
        <v>0</v>
      </c>
      <c r="V117" s="63">
        <v>0</v>
      </c>
      <c r="W117" s="63">
        <v>0</v>
      </c>
      <c r="X117" s="63">
        <v>0</v>
      </c>
      <c r="Y117" s="63">
        <v>0</v>
      </c>
      <c r="Z117" s="63">
        <v>1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F117" s="63">
        <v>0</v>
      </c>
      <c r="AG117" s="63">
        <v>0</v>
      </c>
      <c r="AH117" s="63">
        <v>0</v>
      </c>
      <c r="AI117" s="63">
        <v>0</v>
      </c>
      <c r="AJ117" s="63">
        <v>0</v>
      </c>
      <c r="AK117" s="63">
        <v>0</v>
      </c>
      <c r="AL117" s="63">
        <v>0</v>
      </c>
      <c r="AM117" s="63">
        <v>0</v>
      </c>
      <c r="AN117" s="63">
        <v>0</v>
      </c>
      <c r="AO117" s="63">
        <v>0</v>
      </c>
      <c r="AP117" s="63">
        <v>0</v>
      </c>
      <c r="AQ117" s="63">
        <v>0</v>
      </c>
      <c r="AR117" s="63">
        <v>0</v>
      </c>
      <c r="AS117" s="63">
        <v>0</v>
      </c>
      <c r="AT117" s="63">
        <v>0</v>
      </c>
      <c r="AU117" s="63">
        <v>0</v>
      </c>
      <c r="AV117" s="63">
        <v>0</v>
      </c>
      <c r="AW117" s="63">
        <v>0</v>
      </c>
      <c r="AX117" s="63">
        <v>0</v>
      </c>
      <c r="AY117" s="63"/>
      <c r="BA117" t="str">
        <f t="shared" si="41"/>
        <v>Prospect</v>
      </c>
      <c r="BB117" t="s">
        <v>2796</v>
      </c>
      <c r="BC117" s="8">
        <v>3</v>
      </c>
      <c r="BE117" s="112">
        <v>9</v>
      </c>
      <c r="BF117" s="114">
        <v>9</v>
      </c>
      <c r="BG117" s="114">
        <v>100</v>
      </c>
      <c r="BH117" s="118">
        <v>62290</v>
      </c>
      <c r="BI117" s="118">
        <f t="shared" si="42"/>
        <v>9009</v>
      </c>
      <c r="BJ117" t="s">
        <v>1471</v>
      </c>
      <c r="BK117" s="122">
        <f t="shared" si="43"/>
        <v>962290</v>
      </c>
      <c r="BP117">
        <v>14.54</v>
      </c>
      <c r="BQ117">
        <v>0.23</v>
      </c>
      <c r="BR117">
        <v>14.32</v>
      </c>
      <c r="BS117" s="2"/>
    </row>
    <row r="118" spans="1:71" ht="15" hidden="1" customHeight="1" outlineLevel="1">
      <c r="A118" t="s">
        <v>954</v>
      </c>
      <c r="B118" s="8" t="s">
        <v>1484</v>
      </c>
      <c r="C118" s="1">
        <f t="shared" si="33"/>
        <v>4350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 t="shared" si="34"/>
        <v>0</v>
      </c>
      <c r="G118" s="1">
        <f t="shared" si="35"/>
        <v>130</v>
      </c>
      <c r="H118" s="2">
        <f t="shared" si="36"/>
        <v>2.9885057471264367E-2</v>
      </c>
      <c r="I118" s="6"/>
      <c r="J118" s="2">
        <f t="shared" si="37"/>
        <v>0.47425287356321838</v>
      </c>
      <c r="K118" s="2">
        <f t="shared" si="38"/>
        <v>0.50413793103448279</v>
      </c>
      <c r="L118" s="2">
        <f t="shared" si="39"/>
        <v>0</v>
      </c>
      <c r="M118" s="2">
        <f t="shared" si="40"/>
        <v>2.1609195402298886E-2</v>
      </c>
      <c r="N118" s="63">
        <v>2063</v>
      </c>
      <c r="O118" s="63">
        <v>2193</v>
      </c>
      <c r="P118" s="63">
        <v>0</v>
      </c>
      <c r="Q118" s="63">
        <v>77</v>
      </c>
      <c r="R118" s="63">
        <v>16</v>
      </c>
      <c r="S118" s="63">
        <v>0</v>
      </c>
      <c r="T118" s="63">
        <v>0</v>
      </c>
      <c r="U118" s="63">
        <v>0</v>
      </c>
      <c r="V118" s="63">
        <v>0</v>
      </c>
      <c r="W118" s="63">
        <v>0</v>
      </c>
      <c r="X118" s="63">
        <v>0</v>
      </c>
      <c r="Y118" s="63">
        <v>0</v>
      </c>
      <c r="Z118" s="63">
        <v>1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F118" s="63">
        <v>0</v>
      </c>
      <c r="AG118" s="63">
        <v>0</v>
      </c>
      <c r="AH118" s="63">
        <v>0</v>
      </c>
      <c r="AI118" s="63">
        <v>0</v>
      </c>
      <c r="AJ118" s="63">
        <v>0</v>
      </c>
      <c r="AK118" s="63">
        <v>0</v>
      </c>
      <c r="AL118" s="63">
        <v>0</v>
      </c>
      <c r="AM118" s="63">
        <v>0</v>
      </c>
      <c r="AN118" s="63">
        <v>0</v>
      </c>
      <c r="AO118" s="63">
        <v>0</v>
      </c>
      <c r="AP118" s="63">
        <v>0</v>
      </c>
      <c r="AQ118" s="63">
        <v>0</v>
      </c>
      <c r="AR118" s="63">
        <v>0</v>
      </c>
      <c r="AS118" s="63">
        <v>0</v>
      </c>
      <c r="AT118" s="63">
        <v>0</v>
      </c>
      <c r="AU118" s="63">
        <v>0</v>
      </c>
      <c r="AV118" s="63">
        <v>0</v>
      </c>
      <c r="AW118" s="63">
        <v>0</v>
      </c>
      <c r="AX118" s="63">
        <v>0</v>
      </c>
      <c r="AY118" s="63"/>
      <c r="BA118" t="str">
        <f t="shared" si="41"/>
        <v>Putnam</v>
      </c>
      <c r="BB118" t="s">
        <v>2128</v>
      </c>
      <c r="BC118" s="8">
        <v>2</v>
      </c>
      <c r="BE118" s="112">
        <v>9</v>
      </c>
      <c r="BF118" s="114">
        <v>15</v>
      </c>
      <c r="BG118" s="114">
        <v>50</v>
      </c>
      <c r="BH118" s="118">
        <v>62710</v>
      </c>
      <c r="BI118" s="118">
        <f t="shared" si="42"/>
        <v>9015</v>
      </c>
      <c r="BJ118" t="s">
        <v>1471</v>
      </c>
      <c r="BK118" s="122">
        <f t="shared" si="43"/>
        <v>962710</v>
      </c>
      <c r="BP118">
        <v>20.399999999999999</v>
      </c>
      <c r="BQ118">
        <v>0.11</v>
      </c>
      <c r="BR118">
        <v>20.29</v>
      </c>
      <c r="BS118" s="2"/>
    </row>
    <row r="119" spans="1:71" ht="15" hidden="1" customHeight="1" outlineLevel="1">
      <c r="A119" t="s">
        <v>1544</v>
      </c>
      <c r="B119" s="8" t="s">
        <v>1484</v>
      </c>
      <c r="C119" s="1">
        <f t="shared" si="33"/>
        <v>5975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34"/>
        <v>0</v>
      </c>
      <c r="G119" s="1">
        <f t="shared" si="35"/>
        <v>1777</v>
      </c>
      <c r="H119" s="2">
        <f t="shared" si="36"/>
        <v>0.29740585774058576</v>
      </c>
      <c r="I119" s="6"/>
      <c r="J119" s="2">
        <f t="shared" si="37"/>
        <v>0.64083682008368203</v>
      </c>
      <c r="K119" s="2">
        <f t="shared" si="38"/>
        <v>0.34343096234309622</v>
      </c>
      <c r="L119" s="2">
        <f t="shared" si="39"/>
        <v>0</v>
      </c>
      <c r="M119" s="2">
        <f t="shared" si="40"/>
        <v>1.5732217573221741E-2</v>
      </c>
      <c r="N119" s="63">
        <v>3829</v>
      </c>
      <c r="O119" s="63">
        <v>2052</v>
      </c>
      <c r="P119" s="63">
        <v>0</v>
      </c>
      <c r="Q119" s="63">
        <v>65</v>
      </c>
      <c r="R119" s="63">
        <v>24</v>
      </c>
      <c r="S119" s="63">
        <v>0</v>
      </c>
      <c r="T119" s="63">
        <v>0</v>
      </c>
      <c r="U119" s="63">
        <v>5</v>
      </c>
      <c r="V119" s="63">
        <v>0</v>
      </c>
      <c r="W119" s="63">
        <v>0</v>
      </c>
      <c r="X119" s="63">
        <v>0</v>
      </c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F119" s="63">
        <v>0</v>
      </c>
      <c r="AG119" s="63">
        <v>0</v>
      </c>
      <c r="AH119" s="63">
        <v>0</v>
      </c>
      <c r="AI119" s="63">
        <v>0</v>
      </c>
      <c r="AJ119" s="63">
        <v>0</v>
      </c>
      <c r="AK119" s="63">
        <v>0</v>
      </c>
      <c r="AL119" s="63">
        <v>0</v>
      </c>
      <c r="AM119" s="63">
        <v>0</v>
      </c>
      <c r="AN119" s="63">
        <v>0</v>
      </c>
      <c r="AO119" s="63">
        <v>0</v>
      </c>
      <c r="AP119" s="63">
        <v>0</v>
      </c>
      <c r="AQ119" s="63">
        <v>0</v>
      </c>
      <c r="AR119" s="63">
        <v>0</v>
      </c>
      <c r="AS119" s="63">
        <v>0</v>
      </c>
      <c r="AT119" s="63">
        <v>0</v>
      </c>
      <c r="AU119" s="63">
        <v>0</v>
      </c>
      <c r="AV119" s="63">
        <v>0</v>
      </c>
      <c r="AW119" s="63">
        <v>0</v>
      </c>
      <c r="AX119" s="63">
        <v>0</v>
      </c>
      <c r="AY119" s="63"/>
      <c r="BA119" t="str">
        <f t="shared" si="41"/>
        <v>Redding</v>
      </c>
      <c r="BB119" t="s">
        <v>280</v>
      </c>
      <c r="BC119" s="8">
        <v>4</v>
      </c>
      <c r="BE119" s="112">
        <v>9</v>
      </c>
      <c r="BF119" s="114">
        <v>1</v>
      </c>
      <c r="BG119" s="114">
        <v>70</v>
      </c>
      <c r="BH119" s="118">
        <v>63480</v>
      </c>
      <c r="BI119" s="118">
        <f t="shared" si="42"/>
        <v>9001</v>
      </c>
      <c r="BJ119" t="s">
        <v>1471</v>
      </c>
      <c r="BK119" s="122">
        <f t="shared" si="43"/>
        <v>963480</v>
      </c>
      <c r="BP119">
        <v>32.06</v>
      </c>
      <c r="BQ119">
        <v>0.56000000000000005</v>
      </c>
      <c r="BR119">
        <v>31.5</v>
      </c>
      <c r="BS119" s="2"/>
    </row>
    <row r="120" spans="1:71" ht="15" hidden="1" customHeight="1" outlineLevel="1">
      <c r="A120" t="s">
        <v>1690</v>
      </c>
      <c r="B120" s="8" t="s">
        <v>1484</v>
      </c>
      <c r="C120" s="1">
        <f t="shared" si="33"/>
        <v>16243</v>
      </c>
      <c r="D120" s="5">
        <f>IF(N120&gt;0, RANK(N120,(N120:P120,Q120:AE120)),0)</f>
        <v>1</v>
      </c>
      <c r="E120" s="5">
        <f>IF(O120&gt;0,RANK(O120,(N120:P120,Q120:AE120)),0)</f>
        <v>2</v>
      </c>
      <c r="F120" s="5">
        <f t="shared" si="34"/>
        <v>0</v>
      </c>
      <c r="G120" s="1">
        <f t="shared" si="35"/>
        <v>4589</v>
      </c>
      <c r="H120" s="2">
        <f t="shared" si="36"/>
        <v>0.28252170165609802</v>
      </c>
      <c r="I120" s="6"/>
      <c r="J120" s="2">
        <f t="shared" si="37"/>
        <v>0.63276488333435943</v>
      </c>
      <c r="K120" s="2">
        <f t="shared" si="38"/>
        <v>0.35024318167826141</v>
      </c>
      <c r="L120" s="2">
        <f t="shared" si="39"/>
        <v>0</v>
      </c>
      <c r="M120" s="2">
        <f t="shared" si="40"/>
        <v>1.6991934987379165E-2</v>
      </c>
      <c r="N120" s="63">
        <v>10278</v>
      </c>
      <c r="O120" s="63">
        <v>5689</v>
      </c>
      <c r="P120" s="63">
        <v>0</v>
      </c>
      <c r="Q120" s="63">
        <v>213</v>
      </c>
      <c r="R120" s="63">
        <v>55</v>
      </c>
      <c r="S120" s="63">
        <v>0</v>
      </c>
      <c r="T120" s="63">
        <v>0</v>
      </c>
      <c r="U120" s="63">
        <v>6</v>
      </c>
      <c r="V120" s="63">
        <v>0</v>
      </c>
      <c r="W120" s="63">
        <v>0</v>
      </c>
      <c r="X120" s="63">
        <v>0</v>
      </c>
      <c r="Y120" s="63">
        <v>0</v>
      </c>
      <c r="Z120" s="63">
        <v>1</v>
      </c>
      <c r="AA120" s="63">
        <v>0</v>
      </c>
      <c r="AB120" s="63">
        <v>0</v>
      </c>
      <c r="AC120" s="63">
        <v>0</v>
      </c>
      <c r="AD120" s="63">
        <v>0</v>
      </c>
      <c r="AE120" s="63">
        <v>0</v>
      </c>
      <c r="AF120" s="63">
        <v>0</v>
      </c>
      <c r="AG120" s="63">
        <v>0</v>
      </c>
      <c r="AH120" s="63">
        <v>0</v>
      </c>
      <c r="AI120" s="63">
        <v>0</v>
      </c>
      <c r="AJ120" s="63">
        <v>0</v>
      </c>
      <c r="AK120" s="63">
        <v>0</v>
      </c>
      <c r="AL120" s="63">
        <v>0</v>
      </c>
      <c r="AM120" s="63">
        <v>0</v>
      </c>
      <c r="AN120" s="63">
        <v>0</v>
      </c>
      <c r="AO120" s="63">
        <v>0</v>
      </c>
      <c r="AP120" s="63">
        <v>0</v>
      </c>
      <c r="AQ120" s="63">
        <v>0</v>
      </c>
      <c r="AR120" s="63">
        <v>0</v>
      </c>
      <c r="AS120" s="63">
        <v>0</v>
      </c>
      <c r="AT120" s="63">
        <v>0</v>
      </c>
      <c r="AU120" s="63">
        <v>1</v>
      </c>
      <c r="AV120" s="63">
        <v>0</v>
      </c>
      <c r="AW120" s="63">
        <v>0</v>
      </c>
      <c r="AX120" s="63">
        <v>0</v>
      </c>
      <c r="AY120" s="63"/>
      <c r="BA120" t="str">
        <f t="shared" si="41"/>
        <v>Ridgefield</v>
      </c>
      <c r="BB120" t="s">
        <v>280</v>
      </c>
      <c r="BC120" s="8">
        <v>4</v>
      </c>
      <c r="BE120" s="112">
        <v>9</v>
      </c>
      <c r="BF120" s="114">
        <v>1</v>
      </c>
      <c r="BG120" s="114">
        <v>75</v>
      </c>
      <c r="BH120" s="118">
        <v>63970</v>
      </c>
      <c r="BI120" s="118">
        <f t="shared" si="42"/>
        <v>9001</v>
      </c>
      <c r="BJ120" t="s">
        <v>1471</v>
      </c>
      <c r="BK120" s="122">
        <f t="shared" si="43"/>
        <v>963970</v>
      </c>
      <c r="BP120">
        <v>34.97</v>
      </c>
      <c r="BQ120">
        <v>0.53</v>
      </c>
      <c r="BR120">
        <v>34.43</v>
      </c>
      <c r="BS120" s="2"/>
    </row>
    <row r="121" spans="1:71" ht="15" hidden="1" customHeight="1" outlineLevel="1">
      <c r="A121" t="s">
        <v>1772</v>
      </c>
      <c r="B121" s="8" t="s">
        <v>1484</v>
      </c>
      <c r="C121" s="1">
        <f t="shared" si="33"/>
        <v>10940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34"/>
        <v>0</v>
      </c>
      <c r="G121" s="1">
        <f t="shared" si="35"/>
        <v>1445</v>
      </c>
      <c r="H121" s="2">
        <f t="shared" si="36"/>
        <v>0.13208409506398539</v>
      </c>
      <c r="I121" s="6"/>
      <c r="J121" s="2">
        <f t="shared" si="37"/>
        <v>0.55895795246800728</v>
      </c>
      <c r="K121" s="2">
        <f t="shared" si="38"/>
        <v>0.42687385740402195</v>
      </c>
      <c r="L121" s="2">
        <f t="shared" si="39"/>
        <v>0</v>
      </c>
      <c r="M121" s="2">
        <f t="shared" si="40"/>
        <v>1.416819012797077E-2</v>
      </c>
      <c r="N121" s="63">
        <v>6115</v>
      </c>
      <c r="O121" s="63">
        <v>4670</v>
      </c>
      <c r="P121" s="63">
        <v>0</v>
      </c>
      <c r="Q121" s="63">
        <v>112</v>
      </c>
      <c r="R121" s="63">
        <v>40</v>
      </c>
      <c r="S121" s="63">
        <v>0</v>
      </c>
      <c r="T121" s="63">
        <v>0</v>
      </c>
      <c r="U121" s="63">
        <v>0</v>
      </c>
      <c r="V121" s="63">
        <v>0</v>
      </c>
      <c r="W121" s="63">
        <v>0</v>
      </c>
      <c r="X121" s="63">
        <v>0</v>
      </c>
      <c r="Y121" s="63">
        <v>0</v>
      </c>
      <c r="Z121" s="63">
        <v>2</v>
      </c>
      <c r="AA121" s="63">
        <v>0</v>
      </c>
      <c r="AB121" s="63">
        <v>0</v>
      </c>
      <c r="AC121" s="63">
        <v>0</v>
      </c>
      <c r="AD121" s="63">
        <v>0</v>
      </c>
      <c r="AE121" s="63">
        <v>0</v>
      </c>
      <c r="AF121" s="63">
        <v>0</v>
      </c>
      <c r="AG121" s="63">
        <v>0</v>
      </c>
      <c r="AH121" s="63">
        <v>0</v>
      </c>
      <c r="AI121" s="63">
        <v>0</v>
      </c>
      <c r="AJ121" s="63">
        <v>1</v>
      </c>
      <c r="AK121" s="63">
        <v>0</v>
      </c>
      <c r="AL121" s="63">
        <v>0</v>
      </c>
      <c r="AM121" s="63">
        <v>0</v>
      </c>
      <c r="AN121" s="63">
        <v>0</v>
      </c>
      <c r="AO121" s="63">
        <v>0</v>
      </c>
      <c r="AP121" s="63">
        <v>0</v>
      </c>
      <c r="AQ121" s="63">
        <v>0</v>
      </c>
      <c r="AR121" s="63">
        <v>0</v>
      </c>
      <c r="AS121" s="63">
        <v>0</v>
      </c>
      <c r="AT121" s="63">
        <v>0</v>
      </c>
      <c r="AU121" s="63">
        <v>0</v>
      </c>
      <c r="AV121" s="63">
        <v>0</v>
      </c>
      <c r="AW121" s="63">
        <v>0</v>
      </c>
      <c r="AX121" s="63">
        <v>0</v>
      </c>
      <c r="AY121" s="63"/>
      <c r="BA121" t="str">
        <f t="shared" si="41"/>
        <v>Rocky Hill</v>
      </c>
      <c r="BB121" t="s">
        <v>1736</v>
      </c>
      <c r="BC121" s="8">
        <v>1</v>
      </c>
      <c r="BE121" s="112">
        <v>9</v>
      </c>
      <c r="BF121" s="114">
        <v>3</v>
      </c>
      <c r="BG121" s="114">
        <v>105</v>
      </c>
      <c r="BH121" s="118">
        <v>65370</v>
      </c>
      <c r="BI121" s="118">
        <f t="shared" si="42"/>
        <v>9003</v>
      </c>
      <c r="BJ121" t="s">
        <v>1471</v>
      </c>
      <c r="BK121" s="122">
        <f t="shared" si="43"/>
        <v>965370</v>
      </c>
      <c r="BP121">
        <v>13.8</v>
      </c>
      <c r="BQ121">
        <v>0.35</v>
      </c>
      <c r="BR121">
        <v>13.45</v>
      </c>
      <c r="BS121" s="2"/>
    </row>
    <row r="122" spans="1:71" ht="15" hidden="1" customHeight="1" outlineLevel="1">
      <c r="A122" t="s">
        <v>2716</v>
      </c>
      <c r="B122" s="8" t="s">
        <v>1484</v>
      </c>
      <c r="C122" s="1">
        <f t="shared" si="33"/>
        <v>1622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34"/>
        <v>0</v>
      </c>
      <c r="G122" s="1">
        <f t="shared" si="35"/>
        <v>277</v>
      </c>
      <c r="H122" s="2">
        <f t="shared" si="36"/>
        <v>0.17077681874229347</v>
      </c>
      <c r="I122" s="6"/>
      <c r="J122" s="2">
        <f t="shared" si="37"/>
        <v>0.57768187422934647</v>
      </c>
      <c r="K122" s="2">
        <f t="shared" si="38"/>
        <v>0.40690505548705302</v>
      </c>
      <c r="L122" s="2">
        <f t="shared" si="39"/>
        <v>0</v>
      </c>
      <c r="M122" s="2">
        <f t="shared" si="40"/>
        <v>1.5413070283600505E-2</v>
      </c>
      <c r="N122" s="63">
        <v>937</v>
      </c>
      <c r="O122" s="63">
        <v>660</v>
      </c>
      <c r="P122" s="63">
        <v>0</v>
      </c>
      <c r="Q122" s="63">
        <v>18</v>
      </c>
      <c r="R122" s="63">
        <v>7</v>
      </c>
      <c r="S122" s="63">
        <v>0</v>
      </c>
      <c r="T122" s="63">
        <v>0</v>
      </c>
      <c r="U122" s="63">
        <v>0</v>
      </c>
      <c r="V122" s="63">
        <v>0</v>
      </c>
      <c r="W122" s="63">
        <v>0</v>
      </c>
      <c r="X122" s="63">
        <v>0</v>
      </c>
      <c r="Y122" s="63">
        <v>0</v>
      </c>
      <c r="Z122" s="63">
        <v>0</v>
      </c>
      <c r="AA122" s="63">
        <v>0</v>
      </c>
      <c r="AB122" s="63">
        <v>0</v>
      </c>
      <c r="AC122" s="63">
        <v>0</v>
      </c>
      <c r="AD122" s="63">
        <v>0</v>
      </c>
      <c r="AE122" s="63">
        <v>0</v>
      </c>
      <c r="AF122" s="63">
        <v>0</v>
      </c>
      <c r="AG122" s="63">
        <v>0</v>
      </c>
      <c r="AH122" s="63">
        <v>0</v>
      </c>
      <c r="AI122" s="63">
        <v>0</v>
      </c>
      <c r="AJ122" s="63">
        <v>0</v>
      </c>
      <c r="AK122" s="63">
        <v>0</v>
      </c>
      <c r="AL122" s="63">
        <v>0</v>
      </c>
      <c r="AM122" s="63">
        <v>0</v>
      </c>
      <c r="AN122" s="63">
        <v>0</v>
      </c>
      <c r="AO122" s="63">
        <v>0</v>
      </c>
      <c r="AP122" s="63">
        <v>0</v>
      </c>
      <c r="AQ122" s="63">
        <v>0</v>
      </c>
      <c r="AR122" s="63">
        <v>0</v>
      </c>
      <c r="AS122" s="63">
        <v>0</v>
      </c>
      <c r="AT122" s="63">
        <v>0</v>
      </c>
      <c r="AU122" s="63">
        <v>0</v>
      </c>
      <c r="AV122" s="63">
        <v>0</v>
      </c>
      <c r="AW122" s="63">
        <v>0</v>
      </c>
      <c r="AX122" s="63">
        <v>0</v>
      </c>
      <c r="AY122" s="63"/>
      <c r="BA122" t="str">
        <f t="shared" si="41"/>
        <v>Roxbury</v>
      </c>
      <c r="BB122" t="s">
        <v>1275</v>
      </c>
      <c r="BC122" s="8">
        <v>5</v>
      </c>
      <c r="BE122" s="112">
        <v>9</v>
      </c>
      <c r="BF122" s="114">
        <v>5</v>
      </c>
      <c r="BG122" s="114">
        <v>85</v>
      </c>
      <c r="BH122" s="118">
        <v>65930</v>
      </c>
      <c r="BI122" s="118">
        <f t="shared" si="42"/>
        <v>9005</v>
      </c>
      <c r="BJ122" t="s">
        <v>1471</v>
      </c>
      <c r="BK122" s="122">
        <f t="shared" si="43"/>
        <v>965930</v>
      </c>
      <c r="BP122">
        <v>26.29</v>
      </c>
      <c r="BQ122">
        <v>0.06</v>
      </c>
      <c r="BR122">
        <v>26.23</v>
      </c>
      <c r="BS122" s="2"/>
    </row>
    <row r="123" spans="1:71" ht="15" hidden="1" customHeight="1" outlineLevel="1">
      <c r="A123" t="s">
        <v>2879</v>
      </c>
      <c r="B123" s="8" t="s">
        <v>1484</v>
      </c>
      <c r="C123" s="1">
        <f t="shared" si="33"/>
        <v>2623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 t="shared" si="34"/>
        <v>0</v>
      </c>
      <c r="G123" s="1">
        <f t="shared" si="35"/>
        <v>6</v>
      </c>
      <c r="H123" s="2">
        <f t="shared" si="36"/>
        <v>2.287457110179184E-3</v>
      </c>
      <c r="I123" s="6"/>
      <c r="J123" s="2">
        <f t="shared" si="37"/>
        <v>0.48989706443004194</v>
      </c>
      <c r="K123" s="2">
        <f t="shared" si="38"/>
        <v>0.49218452154022113</v>
      </c>
      <c r="L123" s="2">
        <f t="shared" si="39"/>
        <v>0</v>
      </c>
      <c r="M123" s="2">
        <f t="shared" si="40"/>
        <v>1.7918414029736873E-2</v>
      </c>
      <c r="N123" s="63">
        <v>1285</v>
      </c>
      <c r="O123" s="63">
        <v>1291</v>
      </c>
      <c r="P123" s="63">
        <v>0</v>
      </c>
      <c r="Q123" s="63">
        <v>28</v>
      </c>
      <c r="R123" s="63">
        <v>15</v>
      </c>
      <c r="S123" s="63">
        <v>0</v>
      </c>
      <c r="T123" s="63">
        <v>0</v>
      </c>
      <c r="U123" s="63">
        <v>1</v>
      </c>
      <c r="V123" s="63">
        <v>0</v>
      </c>
      <c r="W123" s="63">
        <v>0</v>
      </c>
      <c r="X123" s="63">
        <v>0</v>
      </c>
      <c r="Y123" s="63">
        <v>0</v>
      </c>
      <c r="Z123" s="63">
        <v>2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F123" s="63">
        <v>0</v>
      </c>
      <c r="AG123" s="63">
        <v>0</v>
      </c>
      <c r="AH123" s="63">
        <v>0</v>
      </c>
      <c r="AI123" s="63">
        <v>0</v>
      </c>
      <c r="AJ123" s="63">
        <v>0</v>
      </c>
      <c r="AK123" s="63">
        <v>0</v>
      </c>
      <c r="AL123" s="63">
        <v>0</v>
      </c>
      <c r="AM123" s="63">
        <v>0</v>
      </c>
      <c r="AN123" s="63">
        <v>0</v>
      </c>
      <c r="AO123" s="63">
        <v>0</v>
      </c>
      <c r="AP123" s="63">
        <v>0</v>
      </c>
      <c r="AQ123" s="63">
        <v>0</v>
      </c>
      <c r="AR123" s="63">
        <v>0</v>
      </c>
      <c r="AS123" s="63">
        <v>0</v>
      </c>
      <c r="AT123" s="63">
        <v>0</v>
      </c>
      <c r="AU123" s="63">
        <v>1</v>
      </c>
      <c r="AV123" s="63">
        <v>0</v>
      </c>
      <c r="AW123" s="63">
        <v>0</v>
      </c>
      <c r="AX123" s="63">
        <v>0</v>
      </c>
      <c r="AY123" s="63"/>
      <c r="BA123" t="str">
        <f t="shared" si="41"/>
        <v>Salem</v>
      </c>
      <c r="BB123" t="s">
        <v>130</v>
      </c>
      <c r="BC123" s="8">
        <v>2</v>
      </c>
      <c r="BE123" s="112">
        <v>9</v>
      </c>
      <c r="BF123" s="114">
        <v>11</v>
      </c>
      <c r="BG123" s="114">
        <v>85</v>
      </c>
      <c r="BH123" s="118">
        <v>66210</v>
      </c>
      <c r="BI123" s="118">
        <f t="shared" si="42"/>
        <v>9011</v>
      </c>
      <c r="BJ123" t="s">
        <v>1471</v>
      </c>
      <c r="BK123" s="122">
        <f t="shared" si="43"/>
        <v>966210</v>
      </c>
      <c r="BP123">
        <v>29.79</v>
      </c>
      <c r="BQ123">
        <v>0.83</v>
      </c>
      <c r="BR123">
        <v>28.95</v>
      </c>
      <c r="BS123" s="2"/>
    </row>
    <row r="124" spans="1:71" ht="15" hidden="1" customHeight="1" outlineLevel="1">
      <c r="A124" t="s">
        <v>2096</v>
      </c>
      <c r="B124" s="8" t="s">
        <v>1484</v>
      </c>
      <c r="C124" s="1">
        <f t="shared" si="33"/>
        <v>2555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34"/>
        <v>0</v>
      </c>
      <c r="G124" s="1">
        <f t="shared" si="35"/>
        <v>1521</v>
      </c>
      <c r="H124" s="2">
        <f t="shared" si="36"/>
        <v>0.59530332681017617</v>
      </c>
      <c r="I124" s="6"/>
      <c r="J124" s="2">
        <f t="shared" si="37"/>
        <v>0.79178082191780819</v>
      </c>
      <c r="K124" s="2">
        <f t="shared" si="38"/>
        <v>0.1964774951076321</v>
      </c>
      <c r="L124" s="2">
        <f t="shared" si="39"/>
        <v>0</v>
      </c>
      <c r="M124" s="2">
        <f t="shared" si="40"/>
        <v>1.1741682974559714E-2</v>
      </c>
      <c r="N124" s="63">
        <v>2023</v>
      </c>
      <c r="O124" s="63">
        <v>502</v>
      </c>
      <c r="P124" s="63">
        <v>0</v>
      </c>
      <c r="Q124" s="63">
        <v>17</v>
      </c>
      <c r="R124" s="63">
        <v>13</v>
      </c>
      <c r="S124" s="63">
        <v>0</v>
      </c>
      <c r="T124" s="63">
        <v>0</v>
      </c>
      <c r="U124" s="63">
        <v>0</v>
      </c>
      <c r="V124" s="63">
        <v>0</v>
      </c>
      <c r="W124" s="63">
        <v>0</v>
      </c>
      <c r="X124" s="63">
        <v>0</v>
      </c>
      <c r="Y124" s="63">
        <v>0</v>
      </c>
      <c r="Z124" s="63">
        <v>0</v>
      </c>
      <c r="AA124" s="63">
        <v>0</v>
      </c>
      <c r="AB124" s="63">
        <v>0</v>
      </c>
      <c r="AC124" s="63">
        <v>0</v>
      </c>
      <c r="AD124" s="63">
        <v>0</v>
      </c>
      <c r="AE124" s="63">
        <v>0</v>
      </c>
      <c r="AF124" s="63">
        <v>0</v>
      </c>
      <c r="AG124" s="63">
        <v>0</v>
      </c>
      <c r="AH124" s="63">
        <v>0</v>
      </c>
      <c r="AI124" s="63">
        <v>0</v>
      </c>
      <c r="AJ124" s="63">
        <v>0</v>
      </c>
      <c r="AK124" s="63">
        <v>0</v>
      </c>
      <c r="AL124" s="63">
        <v>0</v>
      </c>
      <c r="AM124" s="63">
        <v>0</v>
      </c>
      <c r="AN124" s="63">
        <v>0</v>
      </c>
      <c r="AO124" s="63">
        <v>0</v>
      </c>
      <c r="AP124" s="63">
        <v>0</v>
      </c>
      <c r="AQ124" s="63">
        <v>0</v>
      </c>
      <c r="AR124" s="63">
        <v>0</v>
      </c>
      <c r="AS124" s="63">
        <v>0</v>
      </c>
      <c r="AT124" s="63">
        <v>0</v>
      </c>
      <c r="AU124" s="63">
        <v>0</v>
      </c>
      <c r="AV124" s="63">
        <v>0</v>
      </c>
      <c r="AW124" s="63">
        <v>0</v>
      </c>
      <c r="AX124" s="63">
        <v>0</v>
      </c>
      <c r="AY124" s="63"/>
      <c r="BA124" t="str">
        <f t="shared" si="41"/>
        <v>Salisbury</v>
      </c>
      <c r="BB124" t="s">
        <v>1275</v>
      </c>
      <c r="BC124" s="8">
        <v>5</v>
      </c>
      <c r="BE124" s="112">
        <v>9</v>
      </c>
      <c r="BF124" s="114">
        <v>5</v>
      </c>
      <c r="BG124" s="114">
        <v>90</v>
      </c>
      <c r="BH124" s="118">
        <v>66420</v>
      </c>
      <c r="BI124" s="118">
        <f t="shared" si="42"/>
        <v>9005</v>
      </c>
      <c r="BJ124" t="s">
        <v>1471</v>
      </c>
      <c r="BK124" s="122">
        <f t="shared" si="43"/>
        <v>966420</v>
      </c>
      <c r="BP124">
        <v>60.08</v>
      </c>
      <c r="BQ124">
        <v>2.76</v>
      </c>
      <c r="BR124">
        <v>57.32</v>
      </c>
      <c r="BS124" s="2"/>
    </row>
    <row r="125" spans="1:71" ht="15" hidden="1" customHeight="1" outlineLevel="1">
      <c r="A125" t="s">
        <v>1547</v>
      </c>
      <c r="B125" s="8" t="s">
        <v>1484</v>
      </c>
      <c r="C125" s="1">
        <f t="shared" si="33"/>
        <v>970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34"/>
        <v>0</v>
      </c>
      <c r="G125" s="1">
        <f t="shared" si="35"/>
        <v>131</v>
      </c>
      <c r="H125" s="2">
        <f t="shared" si="36"/>
        <v>0.13505154639175257</v>
      </c>
      <c r="I125" s="6"/>
      <c r="J125" s="2">
        <f t="shared" si="37"/>
        <v>0.41855670103092785</v>
      </c>
      <c r="K125" s="2">
        <f t="shared" si="38"/>
        <v>0.55360824742268044</v>
      </c>
      <c r="L125" s="2">
        <f t="shared" si="39"/>
        <v>0</v>
      </c>
      <c r="M125" s="2">
        <f t="shared" si="40"/>
        <v>2.7835051546391654E-2</v>
      </c>
      <c r="N125" s="63">
        <v>406</v>
      </c>
      <c r="O125" s="63">
        <v>537</v>
      </c>
      <c r="P125" s="63">
        <v>0</v>
      </c>
      <c r="Q125" s="63">
        <v>23</v>
      </c>
      <c r="R125" s="63">
        <v>4</v>
      </c>
      <c r="S125" s="63">
        <v>0</v>
      </c>
      <c r="T125" s="63">
        <v>0</v>
      </c>
      <c r="U125" s="63">
        <v>0</v>
      </c>
      <c r="V125" s="63">
        <v>0</v>
      </c>
      <c r="W125" s="63">
        <v>0</v>
      </c>
      <c r="X125" s="63">
        <v>0</v>
      </c>
      <c r="Y125" s="63">
        <v>0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F125" s="63">
        <v>0</v>
      </c>
      <c r="AG125" s="63">
        <v>0</v>
      </c>
      <c r="AH125" s="63">
        <v>0</v>
      </c>
      <c r="AI125" s="63">
        <v>0</v>
      </c>
      <c r="AJ125" s="63">
        <v>0</v>
      </c>
      <c r="AK125" s="63">
        <v>0</v>
      </c>
      <c r="AL125" s="63">
        <v>0</v>
      </c>
      <c r="AM125" s="63">
        <v>0</v>
      </c>
      <c r="AN125" s="63">
        <v>0</v>
      </c>
      <c r="AO125" s="63">
        <v>0</v>
      </c>
      <c r="AP125" s="63">
        <v>0</v>
      </c>
      <c r="AQ125" s="63">
        <v>0</v>
      </c>
      <c r="AR125" s="63">
        <v>0</v>
      </c>
      <c r="AS125" s="63">
        <v>0</v>
      </c>
      <c r="AT125" s="63">
        <v>0</v>
      </c>
      <c r="AU125" s="63">
        <v>0</v>
      </c>
      <c r="AV125" s="63">
        <v>0</v>
      </c>
      <c r="AW125" s="63">
        <v>0</v>
      </c>
      <c r="AX125" s="63">
        <v>0</v>
      </c>
      <c r="AY125" s="63"/>
      <c r="BA125" t="str">
        <f t="shared" si="41"/>
        <v>Scotland</v>
      </c>
      <c r="BB125" t="s">
        <v>2128</v>
      </c>
      <c r="BC125" s="8">
        <v>2</v>
      </c>
      <c r="BE125" s="112">
        <v>9</v>
      </c>
      <c r="BF125" s="114">
        <v>15</v>
      </c>
      <c r="BG125" s="114">
        <v>55</v>
      </c>
      <c r="BH125" s="118">
        <v>67400</v>
      </c>
      <c r="BI125" s="118">
        <f t="shared" si="42"/>
        <v>9015</v>
      </c>
      <c r="BJ125" t="s">
        <v>1471</v>
      </c>
      <c r="BK125" s="122">
        <f t="shared" si="43"/>
        <v>967400</v>
      </c>
      <c r="BP125">
        <v>18.66</v>
      </c>
      <c r="BQ125">
        <v>0.05</v>
      </c>
      <c r="BR125">
        <v>18.61</v>
      </c>
      <c r="BS125" s="2"/>
    </row>
    <row r="126" spans="1:71" ht="15" hidden="1" customHeight="1" outlineLevel="1">
      <c r="A126" t="s">
        <v>2488</v>
      </c>
      <c r="B126" s="8" t="s">
        <v>1484</v>
      </c>
      <c r="C126" s="1">
        <f t="shared" si="33"/>
        <v>9392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34"/>
        <v>0</v>
      </c>
      <c r="G126" s="1">
        <f t="shared" si="35"/>
        <v>1231</v>
      </c>
      <c r="H126" s="2">
        <f t="shared" si="36"/>
        <v>0.13106899488926746</v>
      </c>
      <c r="I126" s="6"/>
      <c r="J126" s="2">
        <f t="shared" si="37"/>
        <v>0.42706558773424191</v>
      </c>
      <c r="K126" s="2">
        <f t="shared" si="38"/>
        <v>0.55813458262350935</v>
      </c>
      <c r="L126" s="2">
        <f t="shared" si="39"/>
        <v>0</v>
      </c>
      <c r="M126" s="2">
        <f t="shared" si="40"/>
        <v>1.4799829642248685E-2</v>
      </c>
      <c r="N126" s="63">
        <v>4011</v>
      </c>
      <c r="O126" s="63">
        <v>5242</v>
      </c>
      <c r="P126" s="63">
        <v>0</v>
      </c>
      <c r="Q126" s="63">
        <v>96</v>
      </c>
      <c r="R126" s="63">
        <v>43</v>
      </c>
      <c r="S126" s="63">
        <v>0</v>
      </c>
      <c r="T126" s="63">
        <v>0</v>
      </c>
      <c r="U126" s="63">
        <v>0</v>
      </c>
      <c r="V126" s="63">
        <v>0</v>
      </c>
      <c r="W126" s="63">
        <v>0</v>
      </c>
      <c r="X126" s="63">
        <v>0</v>
      </c>
      <c r="Y126" s="63">
        <v>0</v>
      </c>
      <c r="Z126" s="63">
        <v>0</v>
      </c>
      <c r="AA126" s="63">
        <v>0</v>
      </c>
      <c r="AB126" s="63">
        <v>0</v>
      </c>
      <c r="AC126" s="63">
        <v>0</v>
      </c>
      <c r="AD126" s="63">
        <v>0</v>
      </c>
      <c r="AE126" s="63">
        <v>0</v>
      </c>
      <c r="AF126" s="63">
        <v>0</v>
      </c>
      <c r="AG126" s="63">
        <v>0</v>
      </c>
      <c r="AH126" s="63">
        <v>0</v>
      </c>
      <c r="AI126" s="63">
        <v>0</v>
      </c>
      <c r="AJ126" s="63">
        <v>0</v>
      </c>
      <c r="AK126" s="63">
        <v>0</v>
      </c>
      <c r="AL126" s="63">
        <v>0</v>
      </c>
      <c r="AM126" s="63">
        <v>0</v>
      </c>
      <c r="AN126" s="63">
        <v>0</v>
      </c>
      <c r="AO126" s="63">
        <v>0</v>
      </c>
      <c r="AP126" s="63">
        <v>0</v>
      </c>
      <c r="AQ126" s="63">
        <v>0</v>
      </c>
      <c r="AR126" s="63">
        <v>0</v>
      </c>
      <c r="AS126" s="63">
        <v>0</v>
      </c>
      <c r="AT126" s="63">
        <v>0</v>
      </c>
      <c r="AU126" s="63">
        <v>0</v>
      </c>
      <c r="AV126" s="63">
        <v>0</v>
      </c>
      <c r="AW126" s="63">
        <v>0</v>
      </c>
      <c r="AX126" s="63">
        <v>0</v>
      </c>
      <c r="AY126" s="63"/>
      <c r="BA126" t="str">
        <f t="shared" si="41"/>
        <v>Seymour</v>
      </c>
      <c r="BB126" t="s">
        <v>2796</v>
      </c>
      <c r="BC126" s="8">
        <v>3</v>
      </c>
      <c r="BE126" s="112">
        <v>9</v>
      </c>
      <c r="BF126" s="114">
        <v>9</v>
      </c>
      <c r="BG126" s="114">
        <v>105</v>
      </c>
      <c r="BH126" s="118">
        <v>67610</v>
      </c>
      <c r="BI126" s="118">
        <f t="shared" si="42"/>
        <v>9009</v>
      </c>
      <c r="BJ126" t="s">
        <v>1471</v>
      </c>
      <c r="BK126" s="122">
        <f t="shared" si="43"/>
        <v>967610</v>
      </c>
      <c r="BP126">
        <v>14.97</v>
      </c>
      <c r="BQ126">
        <v>0.4</v>
      </c>
      <c r="BR126">
        <v>14.57</v>
      </c>
      <c r="BS126" s="2"/>
    </row>
    <row r="127" spans="1:71" ht="15" hidden="1" customHeight="1" outlineLevel="1">
      <c r="A127" t="s">
        <v>1683</v>
      </c>
      <c r="B127" s="8" t="s">
        <v>1484</v>
      </c>
      <c r="C127" s="1">
        <f t="shared" si="33"/>
        <v>1555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34"/>
        <v>0</v>
      </c>
      <c r="G127" s="1">
        <f t="shared" si="35"/>
        <v>509</v>
      </c>
      <c r="H127" s="2">
        <f t="shared" si="36"/>
        <v>0.32733118971061093</v>
      </c>
      <c r="I127" s="6"/>
      <c r="J127" s="2">
        <f t="shared" si="37"/>
        <v>0.65530546623794217</v>
      </c>
      <c r="K127" s="2">
        <f t="shared" si="38"/>
        <v>0.32797427652733119</v>
      </c>
      <c r="L127" s="2">
        <f t="shared" si="39"/>
        <v>0</v>
      </c>
      <c r="M127" s="2">
        <f t="shared" si="40"/>
        <v>1.6720257234726643E-2</v>
      </c>
      <c r="N127" s="63">
        <v>1019</v>
      </c>
      <c r="O127" s="63">
        <v>510</v>
      </c>
      <c r="P127" s="63">
        <v>0</v>
      </c>
      <c r="Q127" s="63">
        <v>17</v>
      </c>
      <c r="R127" s="63">
        <v>9</v>
      </c>
      <c r="S127" s="63">
        <v>0</v>
      </c>
      <c r="T127" s="63">
        <v>0</v>
      </c>
      <c r="U127" s="63">
        <v>0</v>
      </c>
      <c r="V127" s="63">
        <v>0</v>
      </c>
      <c r="W127" s="63">
        <v>0</v>
      </c>
      <c r="X127" s="63">
        <v>0</v>
      </c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F127" s="63">
        <v>0</v>
      </c>
      <c r="AG127" s="63">
        <v>0</v>
      </c>
      <c r="AH127" s="63">
        <v>0</v>
      </c>
      <c r="AI127" s="63">
        <v>0</v>
      </c>
      <c r="AJ127" s="63">
        <v>0</v>
      </c>
      <c r="AK127" s="63">
        <v>0</v>
      </c>
      <c r="AL127" s="63">
        <v>0</v>
      </c>
      <c r="AM127" s="63">
        <v>0</v>
      </c>
      <c r="AN127" s="63">
        <v>0</v>
      </c>
      <c r="AO127" s="63">
        <v>0</v>
      </c>
      <c r="AP127" s="63">
        <v>0</v>
      </c>
      <c r="AQ127" s="63">
        <v>0</v>
      </c>
      <c r="AR127" s="63">
        <v>0</v>
      </c>
      <c r="AS127" s="63">
        <v>0</v>
      </c>
      <c r="AT127" s="63">
        <v>0</v>
      </c>
      <c r="AU127" s="63">
        <v>0</v>
      </c>
      <c r="AV127" s="63">
        <v>0</v>
      </c>
      <c r="AW127" s="63">
        <v>0</v>
      </c>
      <c r="AX127" s="63">
        <v>0</v>
      </c>
      <c r="AY127" s="63"/>
      <c r="BA127" t="str">
        <f t="shared" si="41"/>
        <v>Sharon</v>
      </c>
      <c r="BB127" t="s">
        <v>1275</v>
      </c>
      <c r="BC127" s="8">
        <v>5</v>
      </c>
      <c r="BE127" s="112">
        <v>9</v>
      </c>
      <c r="BF127" s="114">
        <v>5</v>
      </c>
      <c r="BG127" s="114">
        <v>95</v>
      </c>
      <c r="BH127" s="118">
        <v>67960</v>
      </c>
      <c r="BI127" s="118">
        <f t="shared" si="42"/>
        <v>9005</v>
      </c>
      <c r="BJ127" t="s">
        <v>1471</v>
      </c>
      <c r="BK127" s="122">
        <f t="shared" si="43"/>
        <v>967960</v>
      </c>
      <c r="BP127">
        <v>59.56</v>
      </c>
      <c r="BQ127">
        <v>0.86</v>
      </c>
      <c r="BR127">
        <v>58.7</v>
      </c>
      <c r="BS127" s="2"/>
    </row>
    <row r="128" spans="1:71" ht="15" hidden="1" customHeight="1" outlineLevel="1">
      <c r="A128" t="s">
        <v>1145</v>
      </c>
      <c r="B128" s="8" t="s">
        <v>1484</v>
      </c>
      <c r="C128" s="1">
        <f t="shared" si="33"/>
        <v>23892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34"/>
        <v>0</v>
      </c>
      <c r="G128" s="1">
        <f t="shared" si="35"/>
        <v>1910</v>
      </c>
      <c r="H128" s="2">
        <f t="shared" si="36"/>
        <v>7.9943077180646235E-2</v>
      </c>
      <c r="I128" s="6"/>
      <c r="J128" s="2">
        <f t="shared" si="37"/>
        <v>0.45358278921814832</v>
      </c>
      <c r="K128" s="2">
        <f t="shared" si="38"/>
        <v>0.53352586639879462</v>
      </c>
      <c r="L128" s="2">
        <f t="shared" si="39"/>
        <v>0</v>
      </c>
      <c r="M128" s="2">
        <f t="shared" si="40"/>
        <v>1.2891344383057057E-2</v>
      </c>
      <c r="N128" s="63">
        <v>10837</v>
      </c>
      <c r="O128" s="63">
        <v>12747</v>
      </c>
      <c r="P128" s="63">
        <v>0</v>
      </c>
      <c r="Q128" s="63">
        <v>206</v>
      </c>
      <c r="R128" s="63">
        <v>92</v>
      </c>
      <c r="S128" s="63">
        <v>0</v>
      </c>
      <c r="T128" s="63">
        <v>1</v>
      </c>
      <c r="U128" s="63">
        <v>6</v>
      </c>
      <c r="V128" s="63">
        <v>0</v>
      </c>
      <c r="W128" s="63">
        <v>0</v>
      </c>
      <c r="X128" s="63">
        <v>0</v>
      </c>
      <c r="Y128" s="63">
        <v>0</v>
      </c>
      <c r="Z128" s="63">
        <v>3</v>
      </c>
      <c r="AA128" s="63">
        <v>0</v>
      </c>
      <c r="AB128" s="63">
        <v>0</v>
      </c>
      <c r="AC128" s="63">
        <v>0</v>
      </c>
      <c r="AD128" s="63">
        <v>0</v>
      </c>
      <c r="AE128" s="63">
        <v>0</v>
      </c>
      <c r="AF128" s="63">
        <v>0</v>
      </c>
      <c r="AG128" s="63">
        <v>0</v>
      </c>
      <c r="AH128" s="63">
        <v>0</v>
      </c>
      <c r="AI128" s="63">
        <v>0</v>
      </c>
      <c r="AJ128" s="63">
        <v>0</v>
      </c>
      <c r="AK128" s="63">
        <v>0</v>
      </c>
      <c r="AL128" s="63">
        <v>0</v>
      </c>
      <c r="AM128" s="63">
        <v>0</v>
      </c>
      <c r="AN128" s="63">
        <v>0</v>
      </c>
      <c r="AO128" s="63">
        <v>0</v>
      </c>
      <c r="AP128" s="63">
        <v>0</v>
      </c>
      <c r="AQ128" s="63">
        <v>0</v>
      </c>
      <c r="AR128" s="63">
        <v>0</v>
      </c>
      <c r="AS128" s="63">
        <v>0</v>
      </c>
      <c r="AT128" s="63">
        <v>0</v>
      </c>
      <c r="AU128" s="63">
        <v>0</v>
      </c>
      <c r="AV128" s="63">
        <v>0</v>
      </c>
      <c r="AW128" s="63">
        <v>0</v>
      </c>
      <c r="AX128" s="63">
        <v>0</v>
      </c>
      <c r="AY128" s="63"/>
      <c r="BA128" t="str">
        <f t="shared" si="41"/>
        <v>Shelton</v>
      </c>
      <c r="BB128" t="s">
        <v>280</v>
      </c>
      <c r="BC128" s="8">
        <v>0</v>
      </c>
      <c r="BE128" s="112">
        <v>9</v>
      </c>
      <c r="BF128" s="114">
        <v>1</v>
      </c>
      <c r="BG128" s="114">
        <v>80</v>
      </c>
      <c r="BH128" s="118">
        <v>68170</v>
      </c>
      <c r="BI128" s="118">
        <f t="shared" si="42"/>
        <v>9001</v>
      </c>
      <c r="BJ128" t="s">
        <v>1471</v>
      </c>
      <c r="BK128" s="122">
        <f t="shared" si="43"/>
        <v>968170</v>
      </c>
      <c r="BP128">
        <v>31.93</v>
      </c>
      <c r="BQ128">
        <v>1.36</v>
      </c>
      <c r="BR128">
        <v>30.57</v>
      </c>
      <c r="BS128" s="2"/>
    </row>
    <row r="129" spans="1:71" ht="15" hidden="1" customHeight="1" outlineLevel="1">
      <c r="A129" t="s">
        <v>2876</v>
      </c>
      <c r="B129" s="8" t="s">
        <v>1484</v>
      </c>
      <c r="C129" s="1">
        <f t="shared" si="33"/>
        <v>2336</v>
      </c>
      <c r="D129" s="5">
        <f>IF(N129&gt;0, RANK(N129,(N129:P129,Q129:AE129)),0)</f>
        <v>1</v>
      </c>
      <c r="E129" s="5">
        <f>IF(O129&gt;0,RANK(O129,(N129:P129,Q129:AE129)),0)</f>
        <v>2</v>
      </c>
      <c r="F129" s="5">
        <f t="shared" si="34"/>
        <v>0</v>
      </c>
      <c r="G129" s="1">
        <f t="shared" si="35"/>
        <v>158</v>
      </c>
      <c r="H129" s="2">
        <f t="shared" si="36"/>
        <v>6.763698630136987E-2</v>
      </c>
      <c r="I129" s="6"/>
      <c r="J129" s="2">
        <f t="shared" si="37"/>
        <v>0.52825342465753422</v>
      </c>
      <c r="K129" s="2">
        <f t="shared" si="38"/>
        <v>0.46061643835616439</v>
      </c>
      <c r="L129" s="2">
        <f t="shared" si="39"/>
        <v>0</v>
      </c>
      <c r="M129" s="2">
        <f t="shared" si="40"/>
        <v>1.1130136986301387E-2</v>
      </c>
      <c r="N129" s="63">
        <v>1234</v>
      </c>
      <c r="O129" s="63">
        <v>1076</v>
      </c>
      <c r="P129" s="63">
        <v>0</v>
      </c>
      <c r="Q129" s="63">
        <v>22</v>
      </c>
      <c r="R129" s="63">
        <v>4</v>
      </c>
      <c r="S129" s="63">
        <v>0</v>
      </c>
      <c r="T129" s="63">
        <v>0</v>
      </c>
      <c r="U129" s="63">
        <v>0</v>
      </c>
      <c r="V129" s="63">
        <v>0</v>
      </c>
      <c r="W129" s="63">
        <v>0</v>
      </c>
      <c r="X129" s="63">
        <v>0</v>
      </c>
      <c r="Y129" s="63">
        <v>0</v>
      </c>
      <c r="Z129" s="63">
        <v>0</v>
      </c>
      <c r="AA129" s="63">
        <v>0</v>
      </c>
      <c r="AB129" s="63">
        <v>0</v>
      </c>
      <c r="AC129" s="63">
        <v>0</v>
      </c>
      <c r="AD129" s="63">
        <v>0</v>
      </c>
      <c r="AE129" s="63">
        <v>0</v>
      </c>
      <c r="AF129" s="63">
        <v>0</v>
      </c>
      <c r="AG129" s="63">
        <v>0</v>
      </c>
      <c r="AH129" s="63">
        <v>0</v>
      </c>
      <c r="AI129" s="63">
        <v>0</v>
      </c>
      <c r="AJ129" s="63">
        <v>0</v>
      </c>
      <c r="AK129" s="63">
        <v>0</v>
      </c>
      <c r="AL129" s="63">
        <v>0</v>
      </c>
      <c r="AM129" s="63">
        <v>0</v>
      </c>
      <c r="AN129" s="63">
        <v>0</v>
      </c>
      <c r="AO129" s="63">
        <v>0</v>
      </c>
      <c r="AP129" s="63">
        <v>0</v>
      </c>
      <c r="AQ129" s="63">
        <v>0</v>
      </c>
      <c r="AR129" s="63">
        <v>0</v>
      </c>
      <c r="AS129" s="63">
        <v>0</v>
      </c>
      <c r="AT129" s="63">
        <v>0</v>
      </c>
      <c r="AU129" s="63">
        <v>0</v>
      </c>
      <c r="AV129" s="63">
        <v>0</v>
      </c>
      <c r="AW129" s="63">
        <v>0</v>
      </c>
      <c r="AX129" s="63">
        <v>0</v>
      </c>
      <c r="AY129" s="63"/>
      <c r="BA129" t="str">
        <f t="shared" si="41"/>
        <v>Sherman</v>
      </c>
      <c r="BB129" t="s">
        <v>280</v>
      </c>
      <c r="BC129" s="8">
        <v>5</v>
      </c>
      <c r="BE129" s="112">
        <v>9</v>
      </c>
      <c r="BF129" s="114">
        <v>1</v>
      </c>
      <c r="BG129" s="114">
        <v>85</v>
      </c>
      <c r="BH129" s="118">
        <v>68310</v>
      </c>
      <c r="BI129" s="118">
        <f t="shared" si="42"/>
        <v>9001</v>
      </c>
      <c r="BJ129" t="s">
        <v>1471</v>
      </c>
      <c r="BK129" s="122">
        <f t="shared" si="43"/>
        <v>968310</v>
      </c>
      <c r="BP129">
        <v>23.36</v>
      </c>
      <c r="BQ129">
        <v>1.56</v>
      </c>
      <c r="BR129">
        <v>21.8</v>
      </c>
      <c r="BS129" s="2"/>
    </row>
    <row r="130" spans="1:71" ht="15" hidden="1" customHeight="1" outlineLevel="1">
      <c r="A130" t="s">
        <v>248</v>
      </c>
      <c r="B130" s="8" t="s">
        <v>1484</v>
      </c>
      <c r="C130" s="1">
        <f t="shared" si="33"/>
        <v>16174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34"/>
        <v>0</v>
      </c>
      <c r="G130" s="1">
        <f t="shared" si="35"/>
        <v>4721</v>
      </c>
      <c r="H130" s="2">
        <f t="shared" si="36"/>
        <v>0.29188821565475453</v>
      </c>
      <c r="I130" s="6"/>
      <c r="J130" s="2">
        <f t="shared" si="37"/>
        <v>0.6365772227031038</v>
      </c>
      <c r="K130" s="2">
        <f t="shared" si="38"/>
        <v>0.34468900704834921</v>
      </c>
      <c r="L130" s="2">
        <f t="shared" si="39"/>
        <v>0</v>
      </c>
      <c r="M130" s="2">
        <f t="shared" si="40"/>
        <v>1.8733770248546999E-2</v>
      </c>
      <c r="N130" s="63">
        <v>10296</v>
      </c>
      <c r="O130" s="63">
        <v>5575</v>
      </c>
      <c r="P130" s="63">
        <v>0</v>
      </c>
      <c r="Q130" s="63">
        <v>225</v>
      </c>
      <c r="R130" s="63">
        <v>71</v>
      </c>
      <c r="S130" s="63">
        <v>0</v>
      </c>
      <c r="T130" s="63">
        <v>0</v>
      </c>
      <c r="U130" s="63">
        <v>3</v>
      </c>
      <c r="V130" s="63">
        <v>0</v>
      </c>
      <c r="W130" s="63">
        <v>0</v>
      </c>
      <c r="X130" s="63">
        <v>0</v>
      </c>
      <c r="Y130" s="63">
        <v>0</v>
      </c>
      <c r="Z130" s="63">
        <v>2</v>
      </c>
      <c r="AA130" s="63">
        <v>0</v>
      </c>
      <c r="AB130" s="63">
        <v>0</v>
      </c>
      <c r="AC130" s="63">
        <v>0</v>
      </c>
      <c r="AD130" s="63">
        <v>0</v>
      </c>
      <c r="AE130" s="63">
        <v>0</v>
      </c>
      <c r="AF130" s="63">
        <v>0</v>
      </c>
      <c r="AG130" s="63">
        <v>0</v>
      </c>
      <c r="AH130" s="63">
        <v>0</v>
      </c>
      <c r="AI130" s="63">
        <v>0</v>
      </c>
      <c r="AJ130" s="63">
        <v>2</v>
      </c>
      <c r="AK130" s="63">
        <v>0</v>
      </c>
      <c r="AL130" s="63">
        <v>0</v>
      </c>
      <c r="AM130" s="63">
        <v>0</v>
      </c>
      <c r="AN130" s="63">
        <v>0</v>
      </c>
      <c r="AO130" s="63">
        <v>0</v>
      </c>
      <c r="AP130" s="63">
        <v>0</v>
      </c>
      <c r="AQ130" s="63">
        <v>0</v>
      </c>
      <c r="AR130" s="63">
        <v>0</v>
      </c>
      <c r="AS130" s="63">
        <v>0</v>
      </c>
      <c r="AT130" s="63">
        <v>0</v>
      </c>
      <c r="AU130" s="63">
        <v>0</v>
      </c>
      <c r="AV130" s="63">
        <v>0</v>
      </c>
      <c r="AW130" s="63">
        <v>0</v>
      </c>
      <c r="AX130" s="63">
        <v>0</v>
      </c>
      <c r="AY130" s="63"/>
      <c r="BA130" t="str">
        <f t="shared" si="41"/>
        <v>Simsbury</v>
      </c>
      <c r="BB130" t="s">
        <v>1736</v>
      </c>
      <c r="BC130" s="8">
        <v>5</v>
      </c>
      <c r="BE130" s="112">
        <v>9</v>
      </c>
      <c r="BF130" s="114">
        <v>3</v>
      </c>
      <c r="BG130" s="114">
        <v>110</v>
      </c>
      <c r="BH130" s="118">
        <v>68940</v>
      </c>
      <c r="BI130" s="118">
        <f t="shared" si="42"/>
        <v>9003</v>
      </c>
      <c r="BJ130" t="s">
        <v>1471</v>
      </c>
      <c r="BK130" s="122">
        <f t="shared" si="43"/>
        <v>968940</v>
      </c>
      <c r="BP130">
        <v>34.31</v>
      </c>
      <c r="BQ130">
        <v>0.43</v>
      </c>
      <c r="BR130">
        <v>33.880000000000003</v>
      </c>
      <c r="BS130" s="2"/>
    </row>
    <row r="131" spans="1:71" ht="15" hidden="1" customHeight="1" outlineLevel="1">
      <c r="A131" t="s">
        <v>1409</v>
      </c>
      <c r="B131" s="8" t="s">
        <v>1484</v>
      </c>
      <c r="C131" s="1">
        <f t="shared" ref="C131:C162" si="44">SUM(N131:AY131)</f>
        <v>5731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45">IF(P131&gt;0,RANK(P131,(N131:AE131)),0)</f>
        <v>0</v>
      </c>
      <c r="G131" s="1">
        <f t="shared" ref="G131:G162" si="46">IF(C131&gt;0,MAX(N131:P131)-LARGE(N131:P131,2),0)</f>
        <v>759</v>
      </c>
      <c r="H131" s="2">
        <f t="shared" ref="H131:H162" si="47">IF(C131&gt;0,G131/C131,0)</f>
        <v>0.1324376199616123</v>
      </c>
      <c r="I131" s="6"/>
      <c r="J131" s="2">
        <f t="shared" ref="J131:J162" si="48">IF(C131=0,"-",N131/C131)</f>
        <v>0.42662711568661665</v>
      </c>
      <c r="K131" s="2">
        <f t="shared" ref="K131:K162" si="49">IF(C131=0,"-",O131/C131)</f>
        <v>0.55906473564822889</v>
      </c>
      <c r="L131" s="2">
        <f t="shared" ref="L131:L162" si="50">IF(C131=0,"-",P131/C131)</f>
        <v>0</v>
      </c>
      <c r="M131" s="2">
        <f t="shared" ref="M131:M162" si="51">IF(C131=0,"-",(1-J131-K131-L131))</f>
        <v>1.4308148665154508E-2</v>
      </c>
      <c r="N131" s="63">
        <v>2445</v>
      </c>
      <c r="O131" s="63">
        <v>3204</v>
      </c>
      <c r="P131" s="63">
        <v>0</v>
      </c>
      <c r="Q131" s="63">
        <v>54</v>
      </c>
      <c r="R131" s="63">
        <v>17</v>
      </c>
      <c r="S131" s="63">
        <v>0</v>
      </c>
      <c r="T131" s="63">
        <v>0</v>
      </c>
      <c r="U131" s="63">
        <v>1</v>
      </c>
      <c r="V131" s="63">
        <v>0</v>
      </c>
      <c r="W131" s="63">
        <v>0</v>
      </c>
      <c r="X131" s="63">
        <v>0</v>
      </c>
      <c r="Y131" s="63">
        <v>0</v>
      </c>
      <c r="Z131" s="63">
        <v>10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F131" s="63">
        <v>0</v>
      </c>
      <c r="AG131" s="63">
        <v>0</v>
      </c>
      <c r="AH131" s="63">
        <v>0</v>
      </c>
      <c r="AI131" s="63">
        <v>0</v>
      </c>
      <c r="AJ131" s="63">
        <v>0</v>
      </c>
      <c r="AK131" s="63">
        <v>0</v>
      </c>
      <c r="AL131" s="63">
        <v>0</v>
      </c>
      <c r="AM131" s="63">
        <v>0</v>
      </c>
      <c r="AN131" s="63">
        <v>0</v>
      </c>
      <c r="AO131" s="63">
        <v>0</v>
      </c>
      <c r="AP131" s="63">
        <v>0</v>
      </c>
      <c r="AQ131" s="63">
        <v>0</v>
      </c>
      <c r="AR131" s="63">
        <v>0</v>
      </c>
      <c r="AS131" s="63">
        <v>0</v>
      </c>
      <c r="AT131" s="63">
        <v>0</v>
      </c>
      <c r="AU131" s="63">
        <v>0</v>
      </c>
      <c r="AV131" s="63">
        <v>0</v>
      </c>
      <c r="AW131" s="63">
        <v>0</v>
      </c>
      <c r="AX131" s="63">
        <v>0</v>
      </c>
      <c r="AY131" s="63"/>
      <c r="BA131" t="str">
        <f t="shared" ref="BA131:BA162" si="52">A131</f>
        <v>Somers</v>
      </c>
      <c r="BB131" t="s">
        <v>67</v>
      </c>
      <c r="BC131" s="8">
        <v>2</v>
      </c>
      <c r="BE131" s="112">
        <v>9</v>
      </c>
      <c r="BF131" s="114">
        <v>13</v>
      </c>
      <c r="BG131" s="114">
        <v>40</v>
      </c>
      <c r="BH131" s="118">
        <v>69220</v>
      </c>
      <c r="BI131" s="118">
        <f t="shared" ref="BI131:BI162" si="53">BE131*1000+BF131</f>
        <v>9013</v>
      </c>
      <c r="BJ131" t="s">
        <v>1471</v>
      </c>
      <c r="BK131" s="122">
        <f t="shared" ref="BK131:BK162" si="54">BE131*100000+BH131</f>
        <v>969220</v>
      </c>
      <c r="BP131">
        <v>28.48</v>
      </c>
      <c r="BQ131">
        <v>0.14000000000000001</v>
      </c>
      <c r="BR131">
        <v>28.34</v>
      </c>
      <c r="BS131" s="2"/>
    </row>
    <row r="132" spans="1:71" ht="15" hidden="1" customHeight="1" outlineLevel="1">
      <c r="A132" t="s">
        <v>2632</v>
      </c>
      <c r="B132" s="8" t="s">
        <v>1484</v>
      </c>
      <c r="C132" s="1">
        <f t="shared" si="44"/>
        <v>15523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45"/>
        <v>0</v>
      </c>
      <c r="G132" s="1">
        <f t="shared" si="46"/>
        <v>3966</v>
      </c>
      <c r="H132" s="2">
        <f t="shared" si="47"/>
        <v>0.25549185080203568</v>
      </c>
      <c r="I132" s="6"/>
      <c r="J132" s="2">
        <f t="shared" si="48"/>
        <v>0.61817947561682662</v>
      </c>
      <c r="K132" s="2">
        <f t="shared" si="49"/>
        <v>0.36268762481479094</v>
      </c>
      <c r="L132" s="2">
        <f t="shared" si="50"/>
        <v>0</v>
      </c>
      <c r="M132" s="2">
        <f t="shared" si="51"/>
        <v>1.9132899568382433E-2</v>
      </c>
      <c r="N132" s="63">
        <v>9596</v>
      </c>
      <c r="O132" s="63">
        <v>5630</v>
      </c>
      <c r="P132" s="63">
        <v>0</v>
      </c>
      <c r="Q132" s="63">
        <v>211</v>
      </c>
      <c r="R132" s="63">
        <v>81</v>
      </c>
      <c r="S132" s="63">
        <v>0</v>
      </c>
      <c r="T132" s="63">
        <v>0</v>
      </c>
      <c r="U132" s="63">
        <v>3</v>
      </c>
      <c r="V132" s="63">
        <v>0</v>
      </c>
      <c r="W132" s="63">
        <v>0</v>
      </c>
      <c r="X132" s="63">
        <v>0</v>
      </c>
      <c r="Y132" s="63">
        <v>0</v>
      </c>
      <c r="Z132" s="63">
        <v>2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F132" s="63">
        <v>0</v>
      </c>
      <c r="AG132" s="63">
        <v>0</v>
      </c>
      <c r="AH132" s="63">
        <v>0</v>
      </c>
      <c r="AI132" s="63">
        <v>0</v>
      </c>
      <c r="AJ132" s="63">
        <v>0</v>
      </c>
      <c r="AK132" s="63">
        <v>0</v>
      </c>
      <c r="AL132" s="63">
        <v>0</v>
      </c>
      <c r="AM132" s="63">
        <v>0</v>
      </c>
      <c r="AN132" s="63">
        <v>0</v>
      </c>
      <c r="AO132" s="63">
        <v>0</v>
      </c>
      <c r="AP132" s="63">
        <v>0</v>
      </c>
      <c r="AQ132" s="63">
        <v>0</v>
      </c>
      <c r="AR132" s="63">
        <v>0</v>
      </c>
      <c r="AS132" s="63">
        <v>0</v>
      </c>
      <c r="AT132" s="63">
        <v>0</v>
      </c>
      <c r="AU132" s="63">
        <v>0</v>
      </c>
      <c r="AV132" s="63">
        <v>0</v>
      </c>
      <c r="AW132" s="63">
        <v>0</v>
      </c>
      <c r="AX132" s="63">
        <v>0</v>
      </c>
      <c r="AY132" s="63"/>
      <c r="BA132" t="str">
        <f t="shared" si="52"/>
        <v>South Windsor</v>
      </c>
      <c r="BB132" t="s">
        <v>1736</v>
      </c>
      <c r="BC132" s="8">
        <v>1</v>
      </c>
      <c r="BE132" s="112">
        <v>9</v>
      </c>
      <c r="BF132" s="114">
        <v>3</v>
      </c>
      <c r="BG132" s="114">
        <v>120</v>
      </c>
      <c r="BH132" s="118">
        <v>71390</v>
      </c>
      <c r="BI132" s="118">
        <f t="shared" si="53"/>
        <v>9003</v>
      </c>
      <c r="BJ132" t="s">
        <v>1471</v>
      </c>
      <c r="BK132" s="122">
        <f t="shared" si="54"/>
        <v>971390</v>
      </c>
      <c r="BP132">
        <v>28.66</v>
      </c>
      <c r="BQ132">
        <v>0.7</v>
      </c>
      <c r="BR132">
        <v>27.96</v>
      </c>
      <c r="BS132" s="2"/>
    </row>
    <row r="133" spans="1:71" ht="15" hidden="1" customHeight="1" outlineLevel="1">
      <c r="A133" t="s">
        <v>2678</v>
      </c>
      <c r="B133" s="8" t="s">
        <v>1484</v>
      </c>
      <c r="C133" s="1">
        <f t="shared" si="44"/>
        <v>12990</v>
      </c>
      <c r="D133" s="5">
        <f>IF(N133&gt;0, RANK(N133,(N133:P133,Q133:AE133)),0)</f>
        <v>1</v>
      </c>
      <c r="E133" s="5">
        <f>IF(O133&gt;0,RANK(O133,(N133:P133,Q133:AE133)),0)</f>
        <v>2</v>
      </c>
      <c r="F133" s="5">
        <f t="shared" si="45"/>
        <v>0</v>
      </c>
      <c r="G133" s="1">
        <f t="shared" si="46"/>
        <v>310</v>
      </c>
      <c r="H133" s="2">
        <f t="shared" si="47"/>
        <v>2.3864511162432642E-2</v>
      </c>
      <c r="I133" s="6"/>
      <c r="J133" s="2">
        <f t="shared" si="48"/>
        <v>0.50577367205542723</v>
      </c>
      <c r="K133" s="2">
        <f t="shared" si="49"/>
        <v>0.48190916089299463</v>
      </c>
      <c r="L133" s="2">
        <f t="shared" si="50"/>
        <v>0</v>
      </c>
      <c r="M133" s="2">
        <f t="shared" si="51"/>
        <v>1.2317167051578148E-2</v>
      </c>
      <c r="N133" s="63">
        <v>6570</v>
      </c>
      <c r="O133" s="63">
        <v>6260</v>
      </c>
      <c r="P133" s="63">
        <v>0</v>
      </c>
      <c r="Q133" s="63">
        <v>119</v>
      </c>
      <c r="R133" s="63">
        <v>41</v>
      </c>
      <c r="S133" s="63">
        <v>0</v>
      </c>
      <c r="T133" s="63">
        <v>0</v>
      </c>
      <c r="U133" s="63">
        <v>0</v>
      </c>
      <c r="V133" s="63">
        <v>0</v>
      </c>
      <c r="W133" s="63">
        <v>0</v>
      </c>
      <c r="X133" s="63">
        <v>0</v>
      </c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F133" s="63">
        <v>0</v>
      </c>
      <c r="AG133" s="63">
        <v>0</v>
      </c>
      <c r="AH133" s="63">
        <v>0</v>
      </c>
      <c r="AI133" s="63">
        <v>0</v>
      </c>
      <c r="AJ133" s="63">
        <v>0</v>
      </c>
      <c r="AK133" s="63">
        <v>0</v>
      </c>
      <c r="AL133" s="63">
        <v>0</v>
      </c>
      <c r="AM133" s="63">
        <v>0</v>
      </c>
      <c r="AN133" s="63">
        <v>0</v>
      </c>
      <c r="AO133" s="63">
        <v>0</v>
      </c>
      <c r="AP133" s="63">
        <v>0</v>
      </c>
      <c r="AQ133" s="63">
        <v>0</v>
      </c>
      <c r="AR133" s="63">
        <v>0</v>
      </c>
      <c r="AS133" s="63">
        <v>0</v>
      </c>
      <c r="AT133" s="63">
        <v>0</v>
      </c>
      <c r="AU133" s="63">
        <v>0</v>
      </c>
      <c r="AV133" s="63">
        <v>0</v>
      </c>
      <c r="AW133" s="63">
        <v>0</v>
      </c>
      <c r="AX133" s="63">
        <v>0</v>
      </c>
      <c r="AY133" s="63"/>
      <c r="BA133" t="str">
        <f t="shared" si="52"/>
        <v>Southbury</v>
      </c>
      <c r="BB133" t="s">
        <v>2796</v>
      </c>
      <c r="BC133" s="8">
        <v>5</v>
      </c>
      <c r="BE133" s="112">
        <v>9</v>
      </c>
      <c r="BF133" s="114">
        <v>9</v>
      </c>
      <c r="BG133" s="114">
        <v>110</v>
      </c>
      <c r="BH133" s="118">
        <v>69640</v>
      </c>
      <c r="BI133" s="118">
        <f t="shared" si="53"/>
        <v>9009</v>
      </c>
      <c r="BJ133" t="s">
        <v>1471</v>
      </c>
      <c r="BK133" s="122">
        <f t="shared" si="54"/>
        <v>969640</v>
      </c>
      <c r="BP133">
        <v>39.97</v>
      </c>
      <c r="BQ133">
        <v>0.91</v>
      </c>
      <c r="BR133">
        <v>39.06</v>
      </c>
      <c r="BS133" s="2"/>
    </row>
    <row r="134" spans="1:71" ht="15" hidden="1" customHeight="1" outlineLevel="1">
      <c r="A134" t="s">
        <v>2730</v>
      </c>
      <c r="B134" s="8" t="s">
        <v>1484</v>
      </c>
      <c r="C134" s="1">
        <f t="shared" si="44"/>
        <v>26718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 t="shared" si="45"/>
        <v>0</v>
      </c>
      <c r="G134" s="1">
        <f t="shared" si="46"/>
        <v>618</v>
      </c>
      <c r="H134" s="2">
        <f t="shared" si="47"/>
        <v>2.3130473837862115E-2</v>
      </c>
      <c r="I134" s="6"/>
      <c r="J134" s="2">
        <f t="shared" si="48"/>
        <v>0.48113631259824835</v>
      </c>
      <c r="K134" s="2">
        <f t="shared" si="49"/>
        <v>0.50426678643611045</v>
      </c>
      <c r="L134" s="2">
        <f t="shared" si="50"/>
        <v>0</v>
      </c>
      <c r="M134" s="2">
        <f t="shared" si="51"/>
        <v>1.4596900965641146E-2</v>
      </c>
      <c r="N134" s="63">
        <v>12855</v>
      </c>
      <c r="O134" s="63">
        <v>13473</v>
      </c>
      <c r="P134" s="63">
        <v>0</v>
      </c>
      <c r="Q134" s="63">
        <v>285</v>
      </c>
      <c r="R134" s="63">
        <v>101</v>
      </c>
      <c r="S134" s="63">
        <v>0</v>
      </c>
      <c r="T134" s="63">
        <v>1</v>
      </c>
      <c r="U134" s="63">
        <v>3</v>
      </c>
      <c r="V134" s="63">
        <v>0</v>
      </c>
      <c r="W134" s="63">
        <v>0</v>
      </c>
      <c r="X134" s="63">
        <v>0</v>
      </c>
      <c r="Y134" s="63">
        <v>0</v>
      </c>
      <c r="Z134" s="63">
        <v>0</v>
      </c>
      <c r="AA134" s="63">
        <v>0</v>
      </c>
      <c r="AB134" s="63">
        <v>0</v>
      </c>
      <c r="AC134" s="63">
        <v>0</v>
      </c>
      <c r="AD134" s="63">
        <v>0</v>
      </c>
      <c r="AE134" s="63">
        <v>0</v>
      </c>
      <c r="AF134" s="63">
        <v>0</v>
      </c>
      <c r="AG134" s="63">
        <v>0</v>
      </c>
      <c r="AH134" s="63">
        <v>0</v>
      </c>
      <c r="AI134" s="63">
        <v>0</v>
      </c>
      <c r="AJ134" s="63">
        <v>0</v>
      </c>
      <c r="AK134" s="63">
        <v>0</v>
      </c>
      <c r="AL134" s="63">
        <v>0</v>
      </c>
      <c r="AM134" s="63">
        <v>0</v>
      </c>
      <c r="AN134" s="63">
        <v>0</v>
      </c>
      <c r="AO134" s="63">
        <v>0</v>
      </c>
      <c r="AP134" s="63">
        <v>0</v>
      </c>
      <c r="AQ134" s="63">
        <v>0</v>
      </c>
      <c r="AR134" s="63">
        <v>0</v>
      </c>
      <c r="AS134" s="63">
        <v>0</v>
      </c>
      <c r="AT134" s="63">
        <v>0</v>
      </c>
      <c r="AU134" s="63">
        <v>0</v>
      </c>
      <c r="AV134" s="63">
        <v>0</v>
      </c>
      <c r="AW134" s="63">
        <v>0</v>
      </c>
      <c r="AX134" s="63">
        <v>0</v>
      </c>
      <c r="AY134" s="63"/>
      <c r="BA134" t="str">
        <f t="shared" si="52"/>
        <v>Southington</v>
      </c>
      <c r="BB134" t="s">
        <v>1736</v>
      </c>
      <c r="BC134" s="8">
        <v>1</v>
      </c>
      <c r="BE134" s="112">
        <v>9</v>
      </c>
      <c r="BF134" s="114">
        <v>3</v>
      </c>
      <c r="BG134" s="114">
        <v>115</v>
      </c>
      <c r="BH134" s="118">
        <v>70550</v>
      </c>
      <c r="BI134" s="118">
        <f t="shared" si="53"/>
        <v>9003</v>
      </c>
      <c r="BJ134" t="s">
        <v>1471</v>
      </c>
      <c r="BK134" s="122">
        <f t="shared" si="54"/>
        <v>970550</v>
      </c>
      <c r="BP134">
        <v>36.619999999999997</v>
      </c>
      <c r="BQ134">
        <v>0.63</v>
      </c>
      <c r="BR134">
        <v>35.99</v>
      </c>
      <c r="BS134" s="2"/>
    </row>
    <row r="135" spans="1:71" ht="15" hidden="1" customHeight="1" outlineLevel="1">
      <c r="A135" t="s">
        <v>2735</v>
      </c>
      <c r="B135" s="8" t="s">
        <v>1484</v>
      </c>
      <c r="C135" s="1">
        <f t="shared" si="44"/>
        <v>1557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 t="shared" si="45"/>
        <v>0</v>
      </c>
      <c r="G135" s="1">
        <f t="shared" si="46"/>
        <v>241</v>
      </c>
      <c r="H135" s="2">
        <f t="shared" si="47"/>
        <v>0.15478484264611433</v>
      </c>
      <c r="I135" s="6"/>
      <c r="J135" s="2">
        <f t="shared" si="48"/>
        <v>0.41168914579319205</v>
      </c>
      <c r="K135" s="2">
        <f t="shared" si="49"/>
        <v>0.56647398843930641</v>
      </c>
      <c r="L135" s="2">
        <f t="shared" si="50"/>
        <v>0</v>
      </c>
      <c r="M135" s="2">
        <f t="shared" si="51"/>
        <v>2.1836865767501545E-2</v>
      </c>
      <c r="N135" s="63">
        <v>641</v>
      </c>
      <c r="O135" s="63">
        <v>882</v>
      </c>
      <c r="P135" s="63">
        <v>0</v>
      </c>
      <c r="Q135" s="63">
        <v>26</v>
      </c>
      <c r="R135" s="63">
        <v>8</v>
      </c>
      <c r="S135" s="63">
        <v>0</v>
      </c>
      <c r="T135" s="63">
        <v>0</v>
      </c>
      <c r="U135" s="63">
        <v>0</v>
      </c>
      <c r="V135" s="63">
        <v>0</v>
      </c>
      <c r="W135" s="63">
        <v>0</v>
      </c>
      <c r="X135" s="63">
        <v>0</v>
      </c>
      <c r="Y135" s="63">
        <v>0</v>
      </c>
      <c r="Z135" s="63">
        <v>0</v>
      </c>
      <c r="AA135" s="63">
        <v>0</v>
      </c>
      <c r="AB135" s="63">
        <v>0</v>
      </c>
      <c r="AC135" s="63">
        <v>0</v>
      </c>
      <c r="AD135" s="63">
        <v>0</v>
      </c>
      <c r="AE135" s="63">
        <v>0</v>
      </c>
      <c r="AF135" s="63">
        <v>0</v>
      </c>
      <c r="AG135" s="63">
        <v>0</v>
      </c>
      <c r="AH135" s="63">
        <v>0</v>
      </c>
      <c r="AI135" s="63">
        <v>0</v>
      </c>
      <c r="AJ135" s="63">
        <v>0</v>
      </c>
      <c r="AK135" s="63">
        <v>0</v>
      </c>
      <c r="AL135" s="63">
        <v>0</v>
      </c>
      <c r="AM135" s="63">
        <v>0</v>
      </c>
      <c r="AN135" s="63">
        <v>0</v>
      </c>
      <c r="AO135" s="63">
        <v>0</v>
      </c>
      <c r="AP135" s="63">
        <v>0</v>
      </c>
      <c r="AQ135" s="63">
        <v>0</v>
      </c>
      <c r="AR135" s="63">
        <v>0</v>
      </c>
      <c r="AS135" s="63">
        <v>0</v>
      </c>
      <c r="AT135" s="63">
        <v>0</v>
      </c>
      <c r="AU135" s="63">
        <v>0</v>
      </c>
      <c r="AV135" s="63">
        <v>0</v>
      </c>
      <c r="AW135" s="63">
        <v>0</v>
      </c>
      <c r="AX135" s="63">
        <v>0</v>
      </c>
      <c r="AY135" s="63"/>
      <c r="BA135" t="str">
        <f t="shared" si="52"/>
        <v>Sprague</v>
      </c>
      <c r="BB135" t="s">
        <v>130</v>
      </c>
      <c r="BC135" s="8">
        <v>2</v>
      </c>
      <c r="BE135" s="112">
        <v>9</v>
      </c>
      <c r="BF135" s="114">
        <v>11</v>
      </c>
      <c r="BG135" s="114">
        <v>90</v>
      </c>
      <c r="BH135" s="118">
        <v>71670</v>
      </c>
      <c r="BI135" s="118">
        <f t="shared" si="53"/>
        <v>9011</v>
      </c>
      <c r="BJ135" t="s">
        <v>1471</v>
      </c>
      <c r="BK135" s="122">
        <f t="shared" si="54"/>
        <v>971670</v>
      </c>
      <c r="BP135">
        <v>13.83</v>
      </c>
      <c r="BQ135">
        <v>0.61</v>
      </c>
      <c r="BR135">
        <v>13.21</v>
      </c>
      <c r="BS135" s="2"/>
    </row>
    <row r="136" spans="1:71" ht="15" hidden="1" customHeight="1" outlineLevel="1">
      <c r="A136" t="s">
        <v>2681</v>
      </c>
      <c r="B136" s="8" t="s">
        <v>1484</v>
      </c>
      <c r="C136" s="1">
        <f t="shared" si="44"/>
        <v>6422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 t="shared" si="45"/>
        <v>0</v>
      </c>
      <c r="G136" s="1">
        <f t="shared" si="46"/>
        <v>652</v>
      </c>
      <c r="H136" s="2">
        <f t="shared" si="47"/>
        <v>0.10152600436001245</v>
      </c>
      <c r="I136" s="6"/>
      <c r="J136" s="2">
        <f t="shared" si="48"/>
        <v>0.43740267829336654</v>
      </c>
      <c r="K136" s="2">
        <f t="shared" si="49"/>
        <v>0.53892868265337901</v>
      </c>
      <c r="L136" s="2">
        <f t="shared" si="50"/>
        <v>0</v>
      </c>
      <c r="M136" s="2">
        <f t="shared" si="51"/>
        <v>2.3668639053254448E-2</v>
      </c>
      <c r="N136" s="63">
        <v>2809</v>
      </c>
      <c r="O136" s="63">
        <v>3461</v>
      </c>
      <c r="P136" s="63">
        <v>0</v>
      </c>
      <c r="Q136" s="63">
        <v>117</v>
      </c>
      <c r="R136" s="63">
        <v>33</v>
      </c>
      <c r="S136" s="63">
        <v>0</v>
      </c>
      <c r="T136" s="63">
        <v>0</v>
      </c>
      <c r="U136" s="63">
        <v>1</v>
      </c>
      <c r="V136" s="63">
        <v>0</v>
      </c>
      <c r="W136" s="63">
        <v>0</v>
      </c>
      <c r="X136" s="63">
        <v>0</v>
      </c>
      <c r="Y136" s="63">
        <v>0</v>
      </c>
      <c r="Z136" s="63">
        <v>0</v>
      </c>
      <c r="AA136" s="63">
        <v>0</v>
      </c>
      <c r="AB136" s="63">
        <v>0</v>
      </c>
      <c r="AC136" s="63">
        <v>0</v>
      </c>
      <c r="AD136" s="63">
        <v>0</v>
      </c>
      <c r="AE136" s="63">
        <v>0</v>
      </c>
      <c r="AF136" s="63">
        <v>0</v>
      </c>
      <c r="AG136" s="63">
        <v>0</v>
      </c>
      <c r="AH136" s="63">
        <v>0</v>
      </c>
      <c r="AI136" s="63">
        <v>0</v>
      </c>
      <c r="AJ136" s="63">
        <v>1</v>
      </c>
      <c r="AK136" s="63">
        <v>0</v>
      </c>
      <c r="AL136" s="63">
        <v>0</v>
      </c>
      <c r="AM136" s="63">
        <v>0</v>
      </c>
      <c r="AN136" s="63">
        <v>0</v>
      </c>
      <c r="AO136" s="63">
        <v>0</v>
      </c>
      <c r="AP136" s="63">
        <v>0</v>
      </c>
      <c r="AQ136" s="63">
        <v>0</v>
      </c>
      <c r="AR136" s="63">
        <v>0</v>
      </c>
      <c r="AS136" s="63">
        <v>0</v>
      </c>
      <c r="AT136" s="63">
        <v>0</v>
      </c>
      <c r="AU136" s="63">
        <v>0</v>
      </c>
      <c r="AV136" s="63">
        <v>0</v>
      </c>
      <c r="AW136" s="63">
        <v>0</v>
      </c>
      <c r="AX136" s="63">
        <v>0</v>
      </c>
      <c r="AY136" s="63"/>
      <c r="BA136" t="str">
        <f t="shared" si="52"/>
        <v>Stafford</v>
      </c>
      <c r="BB136" t="s">
        <v>67</v>
      </c>
      <c r="BC136" s="8">
        <v>2</v>
      </c>
      <c r="BE136" s="112">
        <v>9</v>
      </c>
      <c r="BF136" s="114">
        <v>13</v>
      </c>
      <c r="BG136" s="114">
        <v>45</v>
      </c>
      <c r="BH136" s="118">
        <v>72090</v>
      </c>
      <c r="BI136" s="118">
        <f t="shared" si="53"/>
        <v>9013</v>
      </c>
      <c r="BJ136" t="s">
        <v>1471</v>
      </c>
      <c r="BK136" s="122">
        <f t="shared" si="54"/>
        <v>972090</v>
      </c>
      <c r="BP136">
        <v>58.77</v>
      </c>
      <c r="BQ136">
        <v>0.81</v>
      </c>
      <c r="BR136">
        <v>57.96</v>
      </c>
      <c r="BS136" s="2"/>
    </row>
    <row r="137" spans="1:71" ht="15" hidden="1" customHeight="1" outlineLevel="1">
      <c r="A137" t="s">
        <v>57</v>
      </c>
      <c r="B137" s="8" t="s">
        <v>1484</v>
      </c>
      <c r="C137" s="1">
        <f t="shared" si="44"/>
        <v>59412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45"/>
        <v>0</v>
      </c>
      <c r="G137" s="1">
        <f t="shared" si="46"/>
        <v>22195</v>
      </c>
      <c r="H137" s="2">
        <f t="shared" si="47"/>
        <v>0.373577728405036</v>
      </c>
      <c r="I137" s="6"/>
      <c r="J137" s="2">
        <f t="shared" si="48"/>
        <v>0.68062007675217129</v>
      </c>
      <c r="K137" s="2">
        <f t="shared" si="49"/>
        <v>0.30704234834713529</v>
      </c>
      <c r="L137" s="2">
        <f t="shared" si="50"/>
        <v>0</v>
      </c>
      <c r="M137" s="2">
        <f t="shared" si="51"/>
        <v>1.2337574900693427E-2</v>
      </c>
      <c r="N137" s="63">
        <v>40437</v>
      </c>
      <c r="O137" s="63">
        <v>18242</v>
      </c>
      <c r="P137" s="63">
        <v>0</v>
      </c>
      <c r="Q137" s="63">
        <v>496</v>
      </c>
      <c r="R137" s="63">
        <v>224</v>
      </c>
      <c r="S137" s="63">
        <v>0</v>
      </c>
      <c r="T137" s="63">
        <v>0</v>
      </c>
      <c r="U137" s="63">
        <v>4</v>
      </c>
      <c r="V137" s="63">
        <v>0</v>
      </c>
      <c r="W137" s="63">
        <v>0</v>
      </c>
      <c r="X137" s="63">
        <v>0</v>
      </c>
      <c r="Y137" s="63">
        <v>0</v>
      </c>
      <c r="Z137" s="63">
        <v>7</v>
      </c>
      <c r="AA137" s="63">
        <v>0</v>
      </c>
      <c r="AB137" s="63">
        <v>0</v>
      </c>
      <c r="AC137" s="63">
        <v>0</v>
      </c>
      <c r="AD137" s="63">
        <v>0</v>
      </c>
      <c r="AE137" s="63">
        <v>0</v>
      </c>
      <c r="AF137" s="63">
        <v>0</v>
      </c>
      <c r="AG137" s="63">
        <v>0</v>
      </c>
      <c r="AH137" s="63">
        <v>0</v>
      </c>
      <c r="AI137" s="63">
        <v>0</v>
      </c>
      <c r="AJ137" s="63">
        <v>0</v>
      </c>
      <c r="AK137" s="63">
        <v>0</v>
      </c>
      <c r="AL137" s="63">
        <v>0</v>
      </c>
      <c r="AM137" s="63">
        <v>0</v>
      </c>
      <c r="AN137" s="63">
        <v>0</v>
      </c>
      <c r="AO137" s="63">
        <v>0</v>
      </c>
      <c r="AP137" s="63">
        <v>0</v>
      </c>
      <c r="AQ137" s="63">
        <v>0</v>
      </c>
      <c r="AR137" s="63">
        <v>0</v>
      </c>
      <c r="AS137" s="63">
        <v>0</v>
      </c>
      <c r="AT137" s="63">
        <v>0</v>
      </c>
      <c r="AU137" s="63">
        <v>2</v>
      </c>
      <c r="AV137" s="63">
        <v>0</v>
      </c>
      <c r="AW137" s="63">
        <v>0</v>
      </c>
      <c r="AX137" s="63">
        <v>0</v>
      </c>
      <c r="AY137" s="63"/>
      <c r="BA137" t="str">
        <f t="shared" si="52"/>
        <v>Stamford</v>
      </c>
      <c r="BB137" t="s">
        <v>280</v>
      </c>
      <c r="BC137" s="8">
        <v>4</v>
      </c>
      <c r="BE137" s="112">
        <v>9</v>
      </c>
      <c r="BF137" s="114">
        <v>1</v>
      </c>
      <c r="BG137" s="114">
        <v>90</v>
      </c>
      <c r="BH137" s="118">
        <v>73070</v>
      </c>
      <c r="BI137" s="118">
        <f t="shared" si="53"/>
        <v>9001</v>
      </c>
      <c r="BJ137" t="s">
        <v>1471</v>
      </c>
      <c r="BK137" s="122">
        <f t="shared" si="54"/>
        <v>973070</v>
      </c>
      <c r="BP137">
        <v>52.07</v>
      </c>
      <c r="BQ137">
        <v>14.33</v>
      </c>
      <c r="BR137">
        <v>37.75</v>
      </c>
      <c r="BS137" s="2"/>
    </row>
    <row r="138" spans="1:71" ht="15" hidden="1" customHeight="1" outlineLevel="1">
      <c r="A138" t="s">
        <v>2623</v>
      </c>
      <c r="B138" s="8" t="s">
        <v>1484</v>
      </c>
      <c r="C138" s="1">
        <f t="shared" si="44"/>
        <v>1908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45"/>
        <v>0</v>
      </c>
      <c r="G138" s="1">
        <f t="shared" si="46"/>
        <v>590</v>
      </c>
      <c r="H138" s="2">
        <f t="shared" si="47"/>
        <v>0.30922431865828093</v>
      </c>
      <c r="I138" s="6"/>
      <c r="J138" s="2">
        <f t="shared" si="48"/>
        <v>0.33490566037735847</v>
      </c>
      <c r="K138" s="2">
        <f t="shared" si="49"/>
        <v>0.6441299790356394</v>
      </c>
      <c r="L138" s="2">
        <f t="shared" si="50"/>
        <v>0</v>
      </c>
      <c r="M138" s="2">
        <f t="shared" si="51"/>
        <v>2.0964360587002129E-2</v>
      </c>
      <c r="N138" s="63">
        <v>639</v>
      </c>
      <c r="O138" s="63">
        <v>1229</v>
      </c>
      <c r="P138" s="63">
        <v>0</v>
      </c>
      <c r="Q138" s="63">
        <v>25</v>
      </c>
      <c r="R138" s="63">
        <v>14</v>
      </c>
      <c r="S138" s="63">
        <v>0</v>
      </c>
      <c r="T138" s="63">
        <v>0</v>
      </c>
      <c r="U138" s="63">
        <v>1</v>
      </c>
      <c r="V138" s="63">
        <v>0</v>
      </c>
      <c r="W138" s="63">
        <v>0</v>
      </c>
      <c r="X138" s="63">
        <v>0</v>
      </c>
      <c r="Y138" s="63">
        <v>0</v>
      </c>
      <c r="Z138" s="63">
        <v>0</v>
      </c>
      <c r="AA138" s="63">
        <v>0</v>
      </c>
      <c r="AB138" s="63">
        <v>0</v>
      </c>
      <c r="AC138" s="63">
        <v>0</v>
      </c>
      <c r="AD138" s="63">
        <v>0</v>
      </c>
      <c r="AE138" s="63">
        <v>0</v>
      </c>
      <c r="AF138" s="63">
        <v>0</v>
      </c>
      <c r="AG138" s="63">
        <v>0</v>
      </c>
      <c r="AH138" s="63">
        <v>0</v>
      </c>
      <c r="AI138" s="63">
        <v>0</v>
      </c>
      <c r="AJ138" s="63">
        <v>0</v>
      </c>
      <c r="AK138" s="63">
        <v>0</v>
      </c>
      <c r="AL138" s="63">
        <v>0</v>
      </c>
      <c r="AM138" s="63">
        <v>0</v>
      </c>
      <c r="AN138" s="63">
        <v>0</v>
      </c>
      <c r="AO138" s="63">
        <v>0</v>
      </c>
      <c r="AP138" s="63">
        <v>0</v>
      </c>
      <c r="AQ138" s="63">
        <v>0</v>
      </c>
      <c r="AR138" s="63">
        <v>0</v>
      </c>
      <c r="AS138" s="63">
        <v>0</v>
      </c>
      <c r="AT138" s="63">
        <v>0</v>
      </c>
      <c r="AU138" s="63">
        <v>0</v>
      </c>
      <c r="AV138" s="63">
        <v>0</v>
      </c>
      <c r="AW138" s="63">
        <v>0</v>
      </c>
      <c r="AX138" s="63">
        <v>0</v>
      </c>
      <c r="AY138" s="63"/>
      <c r="BA138" t="str">
        <f t="shared" si="52"/>
        <v>Sterling</v>
      </c>
      <c r="BB138" t="s">
        <v>2128</v>
      </c>
      <c r="BC138" s="8">
        <v>2</v>
      </c>
      <c r="BE138" s="112">
        <v>9</v>
      </c>
      <c r="BF138" s="114">
        <v>15</v>
      </c>
      <c r="BG138" s="114">
        <v>60</v>
      </c>
      <c r="BH138" s="118">
        <v>73420</v>
      </c>
      <c r="BI138" s="118">
        <f t="shared" si="53"/>
        <v>9015</v>
      </c>
      <c r="BJ138" t="s">
        <v>1471</v>
      </c>
      <c r="BK138" s="122">
        <f t="shared" si="54"/>
        <v>973420</v>
      </c>
      <c r="BP138">
        <v>27.31</v>
      </c>
      <c r="BQ138">
        <v>0.08</v>
      </c>
      <c r="BR138">
        <v>27.23</v>
      </c>
      <c r="BS138" s="2"/>
    </row>
    <row r="139" spans="1:71" ht="15" hidden="1" customHeight="1" outlineLevel="1">
      <c r="A139" t="s">
        <v>1069</v>
      </c>
      <c r="B139" s="8" t="s">
        <v>1484</v>
      </c>
      <c r="C139" s="1">
        <f t="shared" si="44"/>
        <v>11889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45"/>
        <v>0</v>
      </c>
      <c r="G139" s="1">
        <f t="shared" si="46"/>
        <v>3213</v>
      </c>
      <c r="H139" s="2">
        <f t="shared" si="47"/>
        <v>0.27024981074943227</v>
      </c>
      <c r="I139" s="6"/>
      <c r="J139" s="2">
        <f t="shared" si="48"/>
        <v>0.62688199175708637</v>
      </c>
      <c r="K139" s="2">
        <f t="shared" si="49"/>
        <v>0.35663218100765415</v>
      </c>
      <c r="L139" s="2">
        <f t="shared" si="50"/>
        <v>0</v>
      </c>
      <c r="M139" s="2">
        <f t="shared" si="51"/>
        <v>1.6485827235259487E-2</v>
      </c>
      <c r="N139" s="63">
        <v>7453</v>
      </c>
      <c r="O139" s="63">
        <v>4240</v>
      </c>
      <c r="P139" s="63">
        <v>0</v>
      </c>
      <c r="Q139" s="63">
        <v>155</v>
      </c>
      <c r="R139" s="63">
        <v>40</v>
      </c>
      <c r="S139" s="63">
        <v>0</v>
      </c>
      <c r="T139" s="63">
        <v>0</v>
      </c>
      <c r="U139" s="63">
        <v>1</v>
      </c>
      <c r="V139" s="63">
        <v>0</v>
      </c>
      <c r="W139" s="63">
        <v>0</v>
      </c>
      <c r="X139" s="63">
        <v>0</v>
      </c>
      <c r="Y139" s="63">
        <v>0</v>
      </c>
      <c r="Z139" s="63">
        <v>0</v>
      </c>
      <c r="AA139" s="63">
        <v>0</v>
      </c>
      <c r="AB139" s="63">
        <v>0</v>
      </c>
      <c r="AC139" s="63">
        <v>0</v>
      </c>
      <c r="AD139" s="63">
        <v>0</v>
      </c>
      <c r="AE139" s="63">
        <v>0</v>
      </c>
      <c r="AF139" s="63">
        <v>0</v>
      </c>
      <c r="AG139" s="63">
        <v>0</v>
      </c>
      <c r="AH139" s="63">
        <v>0</v>
      </c>
      <c r="AI139" s="63">
        <v>0</v>
      </c>
      <c r="AJ139" s="63">
        <v>0</v>
      </c>
      <c r="AK139" s="63">
        <v>0</v>
      </c>
      <c r="AL139" s="63">
        <v>0</v>
      </c>
      <c r="AM139" s="63">
        <v>0</v>
      </c>
      <c r="AN139" s="63">
        <v>0</v>
      </c>
      <c r="AO139" s="63">
        <v>0</v>
      </c>
      <c r="AP139" s="63">
        <v>0</v>
      </c>
      <c r="AQ139" s="63">
        <v>0</v>
      </c>
      <c r="AR139" s="63">
        <v>0</v>
      </c>
      <c r="AS139" s="63">
        <v>0</v>
      </c>
      <c r="AT139" s="63">
        <v>0</v>
      </c>
      <c r="AU139" s="63">
        <v>0</v>
      </c>
      <c r="AV139" s="63">
        <v>0</v>
      </c>
      <c r="AW139" s="63">
        <v>0</v>
      </c>
      <c r="AX139" s="63">
        <v>0</v>
      </c>
      <c r="AY139" s="63"/>
      <c r="BA139" t="str">
        <f t="shared" si="52"/>
        <v>Stonington</v>
      </c>
      <c r="BB139" t="s">
        <v>130</v>
      </c>
      <c r="BC139" s="8">
        <v>2</v>
      </c>
      <c r="BE139" s="112">
        <v>9</v>
      </c>
      <c r="BF139" s="114">
        <v>11</v>
      </c>
      <c r="BG139" s="114">
        <v>95</v>
      </c>
      <c r="BH139" s="118">
        <v>73770</v>
      </c>
      <c r="BI139" s="118">
        <f t="shared" si="53"/>
        <v>9011</v>
      </c>
      <c r="BJ139" t="s">
        <v>1471</v>
      </c>
      <c r="BK139" s="122">
        <f t="shared" si="54"/>
        <v>973770</v>
      </c>
      <c r="BP139">
        <v>50.04</v>
      </c>
      <c r="BQ139">
        <v>11.35</v>
      </c>
      <c r="BR139">
        <v>38.69</v>
      </c>
      <c r="BS139" s="2"/>
    </row>
    <row r="140" spans="1:71" ht="15" hidden="1" customHeight="1" outlineLevel="1">
      <c r="A140" t="s">
        <v>2836</v>
      </c>
      <c r="B140" s="8" t="s">
        <v>1484</v>
      </c>
      <c r="C140" s="1">
        <f t="shared" si="44"/>
        <v>28194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45"/>
        <v>0</v>
      </c>
      <c r="G140" s="1">
        <f t="shared" si="46"/>
        <v>6847</v>
      </c>
      <c r="H140" s="2">
        <f t="shared" si="47"/>
        <v>0.24285308930978222</v>
      </c>
      <c r="I140" s="6"/>
      <c r="J140" s="2">
        <f t="shared" si="48"/>
        <v>0.61584024969851736</v>
      </c>
      <c r="K140" s="2">
        <f t="shared" si="49"/>
        <v>0.37298716038873519</v>
      </c>
      <c r="L140" s="2">
        <f t="shared" si="50"/>
        <v>0</v>
      </c>
      <c r="M140" s="2">
        <f t="shared" si="51"/>
        <v>1.1172589912747444E-2</v>
      </c>
      <c r="N140" s="63">
        <v>17363</v>
      </c>
      <c r="O140" s="63">
        <v>10516</v>
      </c>
      <c r="P140" s="63">
        <v>0</v>
      </c>
      <c r="Q140" s="63">
        <v>183</v>
      </c>
      <c r="R140" s="63">
        <v>132</v>
      </c>
      <c r="S140" s="63">
        <v>0</v>
      </c>
      <c r="T140" s="63">
        <v>0</v>
      </c>
      <c r="U140" s="63">
        <v>0</v>
      </c>
      <c r="V140" s="63">
        <v>0</v>
      </c>
      <c r="W140" s="63">
        <v>0</v>
      </c>
      <c r="X140" s="63">
        <v>0</v>
      </c>
      <c r="Y140" s="63">
        <v>0</v>
      </c>
      <c r="Z140" s="63">
        <v>0</v>
      </c>
      <c r="AA140" s="63">
        <v>0</v>
      </c>
      <c r="AB140" s="63">
        <v>0</v>
      </c>
      <c r="AC140" s="63">
        <v>0</v>
      </c>
      <c r="AD140" s="63">
        <v>0</v>
      </c>
      <c r="AE140" s="63">
        <v>0</v>
      </c>
      <c r="AF140" s="63">
        <v>0</v>
      </c>
      <c r="AG140" s="63">
        <v>0</v>
      </c>
      <c r="AH140" s="63">
        <v>0</v>
      </c>
      <c r="AI140" s="63">
        <v>0</v>
      </c>
      <c r="AJ140" s="63">
        <v>0</v>
      </c>
      <c r="AK140" s="63">
        <v>0</v>
      </c>
      <c r="AL140" s="63">
        <v>0</v>
      </c>
      <c r="AM140" s="63">
        <v>0</v>
      </c>
      <c r="AN140" s="63">
        <v>0</v>
      </c>
      <c r="AO140" s="63">
        <v>0</v>
      </c>
      <c r="AP140" s="63">
        <v>0</v>
      </c>
      <c r="AQ140" s="63">
        <v>0</v>
      </c>
      <c r="AR140" s="63">
        <v>0</v>
      </c>
      <c r="AS140" s="63">
        <v>0</v>
      </c>
      <c r="AT140" s="63">
        <v>0</v>
      </c>
      <c r="AU140" s="63">
        <v>0</v>
      </c>
      <c r="AV140" s="63">
        <v>0</v>
      </c>
      <c r="AW140" s="63">
        <v>0</v>
      </c>
      <c r="AX140" s="63">
        <v>0</v>
      </c>
      <c r="AY140" s="63"/>
      <c r="BA140" t="str">
        <f t="shared" si="52"/>
        <v>Stratford</v>
      </c>
      <c r="BB140" t="s">
        <v>280</v>
      </c>
      <c r="BC140" s="8">
        <v>3</v>
      </c>
      <c r="BE140" s="112">
        <v>9</v>
      </c>
      <c r="BF140" s="114">
        <v>1</v>
      </c>
      <c r="BG140" s="114">
        <v>95</v>
      </c>
      <c r="BH140" s="118">
        <v>74190</v>
      </c>
      <c r="BI140" s="118">
        <f t="shared" si="53"/>
        <v>9001</v>
      </c>
      <c r="BJ140" t="s">
        <v>1471</v>
      </c>
      <c r="BK140" s="122">
        <f t="shared" si="54"/>
        <v>974190</v>
      </c>
      <c r="BP140">
        <v>19.88</v>
      </c>
      <c r="BQ140">
        <v>2.29</v>
      </c>
      <c r="BR140">
        <v>17.59</v>
      </c>
      <c r="BS140" s="2"/>
    </row>
    <row r="141" spans="1:71" ht="15" hidden="1" customHeight="1" outlineLevel="1">
      <c r="A141" t="s">
        <v>2578</v>
      </c>
      <c r="B141" s="8" t="s">
        <v>1484</v>
      </c>
      <c r="C141" s="1">
        <f t="shared" si="44"/>
        <v>8686</v>
      </c>
      <c r="D141" s="5">
        <f>IF(N141&gt;0, RANK(N141,(N141:P141,Q141:AE141)),0)</f>
        <v>1</v>
      </c>
      <c r="E141" s="5">
        <f>IF(O141&gt;0,RANK(O141,(N141:P141,Q141:AE141)),0)</f>
        <v>2</v>
      </c>
      <c r="F141" s="5">
        <f t="shared" si="45"/>
        <v>0</v>
      </c>
      <c r="G141" s="1">
        <f t="shared" si="46"/>
        <v>208</v>
      </c>
      <c r="H141" s="2">
        <f t="shared" si="47"/>
        <v>2.3946580704582086E-2</v>
      </c>
      <c r="I141" s="6"/>
      <c r="J141" s="2">
        <f t="shared" si="48"/>
        <v>0.50230255583697903</v>
      </c>
      <c r="K141" s="2">
        <f t="shared" si="49"/>
        <v>0.47835597513239697</v>
      </c>
      <c r="L141" s="2">
        <f t="shared" si="50"/>
        <v>0</v>
      </c>
      <c r="M141" s="2">
        <f t="shared" si="51"/>
        <v>1.9341469030624003E-2</v>
      </c>
      <c r="N141" s="63">
        <v>4363</v>
      </c>
      <c r="O141" s="63">
        <v>4155</v>
      </c>
      <c r="P141" s="63">
        <v>0</v>
      </c>
      <c r="Q141" s="63">
        <v>140</v>
      </c>
      <c r="R141" s="63">
        <v>26</v>
      </c>
      <c r="S141" s="63">
        <v>0</v>
      </c>
      <c r="T141" s="63">
        <v>0</v>
      </c>
      <c r="U141" s="63">
        <v>1</v>
      </c>
      <c r="V141" s="63">
        <v>0</v>
      </c>
      <c r="W141" s="63">
        <v>0</v>
      </c>
      <c r="X141" s="63">
        <v>0</v>
      </c>
      <c r="Y141" s="63">
        <v>0</v>
      </c>
      <c r="Z141" s="63">
        <v>1</v>
      </c>
      <c r="AA141" s="63">
        <v>0</v>
      </c>
      <c r="AB141" s="63">
        <v>0</v>
      </c>
      <c r="AC141" s="63">
        <v>0</v>
      </c>
      <c r="AD141" s="63">
        <v>0</v>
      </c>
      <c r="AE141" s="63">
        <v>0</v>
      </c>
      <c r="AF141" s="63">
        <v>0</v>
      </c>
      <c r="AG141" s="63">
        <v>0</v>
      </c>
      <c r="AH141" s="63">
        <v>0</v>
      </c>
      <c r="AI141" s="63">
        <v>0</v>
      </c>
      <c r="AJ141" s="63">
        <v>0</v>
      </c>
      <c r="AK141" s="63">
        <v>0</v>
      </c>
      <c r="AL141" s="63">
        <v>0</v>
      </c>
      <c r="AM141" s="63">
        <v>0</v>
      </c>
      <c r="AN141" s="63">
        <v>0</v>
      </c>
      <c r="AO141" s="63">
        <v>0</v>
      </c>
      <c r="AP141" s="63">
        <v>0</v>
      </c>
      <c r="AQ141" s="63">
        <v>0</v>
      </c>
      <c r="AR141" s="63">
        <v>0</v>
      </c>
      <c r="AS141" s="63">
        <v>0</v>
      </c>
      <c r="AT141" s="63">
        <v>0</v>
      </c>
      <c r="AU141" s="63">
        <v>0</v>
      </c>
      <c r="AV141" s="63">
        <v>0</v>
      </c>
      <c r="AW141" s="63">
        <v>0</v>
      </c>
      <c r="AX141" s="63">
        <v>0</v>
      </c>
      <c r="AY141" s="63"/>
      <c r="BA141" t="str">
        <f t="shared" si="52"/>
        <v>Suffield</v>
      </c>
      <c r="BB141" t="s">
        <v>1736</v>
      </c>
      <c r="BC141" s="8">
        <v>2</v>
      </c>
      <c r="BE141" s="112">
        <v>9</v>
      </c>
      <c r="BF141" s="114">
        <v>3</v>
      </c>
      <c r="BG141" s="114">
        <v>125</v>
      </c>
      <c r="BH141" s="118">
        <v>74540</v>
      </c>
      <c r="BI141" s="118">
        <f t="shared" si="53"/>
        <v>9003</v>
      </c>
      <c r="BJ141" t="s">
        <v>1471</v>
      </c>
      <c r="BK141" s="122">
        <f t="shared" si="54"/>
        <v>974540</v>
      </c>
      <c r="BP141">
        <v>42.94</v>
      </c>
      <c r="BQ141">
        <v>0.72</v>
      </c>
      <c r="BR141">
        <v>42.21</v>
      </c>
      <c r="BS141" s="2"/>
    </row>
    <row r="142" spans="1:71" ht="15" hidden="1" customHeight="1" outlineLevel="1">
      <c r="A142" t="s">
        <v>2520</v>
      </c>
      <c r="B142" s="8" t="s">
        <v>1484</v>
      </c>
      <c r="C142" s="1">
        <f t="shared" si="44"/>
        <v>4374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45"/>
        <v>0</v>
      </c>
      <c r="G142" s="1">
        <f t="shared" si="46"/>
        <v>1240</v>
      </c>
      <c r="H142" s="2">
        <f t="shared" si="47"/>
        <v>0.28349336991312302</v>
      </c>
      <c r="I142" s="6"/>
      <c r="J142" s="2">
        <f t="shared" si="48"/>
        <v>0.34933699131229995</v>
      </c>
      <c r="K142" s="2">
        <f t="shared" si="49"/>
        <v>0.63283036122542291</v>
      </c>
      <c r="L142" s="2">
        <f t="shared" si="50"/>
        <v>0</v>
      </c>
      <c r="M142" s="2">
        <f t="shared" si="51"/>
        <v>1.7832647462277196E-2</v>
      </c>
      <c r="N142" s="63">
        <v>1528</v>
      </c>
      <c r="O142" s="63">
        <v>2768</v>
      </c>
      <c r="P142" s="63">
        <v>0</v>
      </c>
      <c r="Q142" s="63">
        <v>65</v>
      </c>
      <c r="R142" s="63">
        <v>13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3">
        <v>0</v>
      </c>
      <c r="AH142" s="63">
        <v>0</v>
      </c>
      <c r="AI142" s="63">
        <v>0</v>
      </c>
      <c r="AJ142" s="63">
        <v>0</v>
      </c>
      <c r="AK142" s="63">
        <v>0</v>
      </c>
      <c r="AL142" s="63">
        <v>0</v>
      </c>
      <c r="AM142" s="63">
        <v>0</v>
      </c>
      <c r="AN142" s="63">
        <v>0</v>
      </c>
      <c r="AO142" s="63">
        <v>0</v>
      </c>
      <c r="AP142" s="63">
        <v>0</v>
      </c>
      <c r="AQ142" s="63">
        <v>0</v>
      </c>
      <c r="AR142" s="63">
        <v>0</v>
      </c>
      <c r="AS142" s="63">
        <v>0</v>
      </c>
      <c r="AT142" s="63">
        <v>0</v>
      </c>
      <c r="AU142" s="63">
        <v>0</v>
      </c>
      <c r="AV142" s="63">
        <v>0</v>
      </c>
      <c r="AW142" s="63">
        <v>0</v>
      </c>
      <c r="AX142" s="63">
        <v>0</v>
      </c>
      <c r="AY142" s="63"/>
      <c r="BA142" t="str">
        <f t="shared" si="52"/>
        <v>Thomaston</v>
      </c>
      <c r="BB142" t="s">
        <v>1275</v>
      </c>
      <c r="BC142" s="8">
        <v>5</v>
      </c>
      <c r="BE142" s="112">
        <v>9</v>
      </c>
      <c r="BF142" s="114">
        <v>5</v>
      </c>
      <c r="BG142" s="114">
        <v>100</v>
      </c>
      <c r="BH142" s="118">
        <v>75730</v>
      </c>
      <c r="BI142" s="118">
        <f t="shared" si="53"/>
        <v>9005</v>
      </c>
      <c r="BJ142" t="s">
        <v>1471</v>
      </c>
      <c r="BK142" s="122">
        <f t="shared" si="54"/>
        <v>975730</v>
      </c>
      <c r="BP142">
        <v>12.23</v>
      </c>
      <c r="BQ142">
        <v>0.22</v>
      </c>
      <c r="BR142">
        <v>12.01</v>
      </c>
      <c r="BS142" s="2"/>
    </row>
    <row r="143" spans="1:71" ht="15" hidden="1" customHeight="1" outlineLevel="1">
      <c r="A143" t="s">
        <v>2721</v>
      </c>
      <c r="B143" s="8" t="s">
        <v>1484</v>
      </c>
      <c r="C143" s="1">
        <f t="shared" si="44"/>
        <v>5155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45"/>
        <v>0</v>
      </c>
      <c r="G143" s="1">
        <f t="shared" si="46"/>
        <v>955</v>
      </c>
      <c r="H143" s="2">
        <f t="shared" si="47"/>
        <v>0.18525703200775945</v>
      </c>
      <c r="I143" s="6"/>
      <c r="J143" s="2">
        <f t="shared" si="48"/>
        <v>0.39767216294859359</v>
      </c>
      <c r="K143" s="2">
        <f t="shared" si="49"/>
        <v>0.58292919495635309</v>
      </c>
      <c r="L143" s="2">
        <f t="shared" si="50"/>
        <v>0</v>
      </c>
      <c r="M143" s="2">
        <f t="shared" si="51"/>
        <v>1.9398642095053376E-2</v>
      </c>
      <c r="N143" s="63">
        <v>2050</v>
      </c>
      <c r="O143" s="63">
        <v>3005</v>
      </c>
      <c r="P143" s="63">
        <v>0</v>
      </c>
      <c r="Q143" s="63">
        <v>80</v>
      </c>
      <c r="R143" s="63">
        <v>20</v>
      </c>
      <c r="S143" s="63">
        <v>0</v>
      </c>
      <c r="T143" s="63">
        <v>0</v>
      </c>
      <c r="U143" s="63">
        <v>0</v>
      </c>
      <c r="V143" s="63">
        <v>0</v>
      </c>
      <c r="W143" s="63">
        <v>0</v>
      </c>
      <c r="X143" s="63">
        <v>0</v>
      </c>
      <c r="Y143" s="63">
        <v>0</v>
      </c>
      <c r="Z143" s="63">
        <v>0</v>
      </c>
      <c r="AA143" s="63">
        <v>0</v>
      </c>
      <c r="AB143" s="63">
        <v>0</v>
      </c>
      <c r="AC143" s="63">
        <v>0</v>
      </c>
      <c r="AD143" s="63">
        <v>0</v>
      </c>
      <c r="AE143" s="63">
        <v>0</v>
      </c>
      <c r="AF143" s="63">
        <v>0</v>
      </c>
      <c r="AG143" s="63">
        <v>0</v>
      </c>
      <c r="AH143" s="63">
        <v>0</v>
      </c>
      <c r="AI143" s="63">
        <v>0</v>
      </c>
      <c r="AJ143" s="63">
        <v>0</v>
      </c>
      <c r="AK143" s="63">
        <v>0</v>
      </c>
      <c r="AL143" s="63">
        <v>0</v>
      </c>
      <c r="AM143" s="63">
        <v>0</v>
      </c>
      <c r="AN143" s="63">
        <v>0</v>
      </c>
      <c r="AO143" s="63">
        <v>0</v>
      </c>
      <c r="AP143" s="63">
        <v>0</v>
      </c>
      <c r="AQ143" s="63">
        <v>0</v>
      </c>
      <c r="AR143" s="63">
        <v>0</v>
      </c>
      <c r="AS143" s="63">
        <v>0</v>
      </c>
      <c r="AT143" s="63">
        <v>0</v>
      </c>
      <c r="AU143" s="63">
        <v>0</v>
      </c>
      <c r="AV143" s="63">
        <v>0</v>
      </c>
      <c r="AW143" s="63">
        <v>0</v>
      </c>
      <c r="AX143" s="63">
        <v>0</v>
      </c>
      <c r="AY143" s="63"/>
      <c r="BA143" t="str">
        <f t="shared" si="52"/>
        <v>Thompson</v>
      </c>
      <c r="BB143" t="s">
        <v>2128</v>
      </c>
      <c r="BC143" s="8">
        <v>2</v>
      </c>
      <c r="BE143" s="112">
        <v>9</v>
      </c>
      <c r="BF143" s="114">
        <v>15</v>
      </c>
      <c r="BG143" s="114">
        <v>65</v>
      </c>
      <c r="BH143" s="118">
        <v>75870</v>
      </c>
      <c r="BI143" s="118">
        <f t="shared" si="53"/>
        <v>9015</v>
      </c>
      <c r="BJ143" t="s">
        <v>1471</v>
      </c>
      <c r="BK143" s="122">
        <f t="shared" si="54"/>
        <v>975870</v>
      </c>
      <c r="BP143">
        <v>48.65</v>
      </c>
      <c r="BQ143">
        <v>1.71</v>
      </c>
      <c r="BR143">
        <v>46.94</v>
      </c>
      <c r="BS143" s="2"/>
    </row>
    <row r="144" spans="1:71" ht="15" hidden="1" customHeight="1" outlineLevel="1">
      <c r="A144" t="s">
        <v>67</v>
      </c>
      <c r="B144" s="8" t="s">
        <v>1484</v>
      </c>
      <c r="C144" s="1">
        <f t="shared" si="44"/>
        <v>9257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45"/>
        <v>0</v>
      </c>
      <c r="G144" s="1">
        <f t="shared" si="46"/>
        <v>1128</v>
      </c>
      <c r="H144" s="2">
        <f t="shared" si="47"/>
        <v>0.1218537323106838</v>
      </c>
      <c r="I144" s="6"/>
      <c r="J144" s="2">
        <f t="shared" si="48"/>
        <v>0.55125850707572643</v>
      </c>
      <c r="K144" s="2">
        <f t="shared" si="49"/>
        <v>0.42940477476504268</v>
      </c>
      <c r="L144" s="2">
        <f t="shared" si="50"/>
        <v>0</v>
      </c>
      <c r="M144" s="2">
        <f t="shared" si="51"/>
        <v>1.9336718159230881E-2</v>
      </c>
      <c r="N144" s="63">
        <v>5103</v>
      </c>
      <c r="O144" s="63">
        <v>3975</v>
      </c>
      <c r="P144" s="63">
        <v>0</v>
      </c>
      <c r="Q144" s="63">
        <v>134</v>
      </c>
      <c r="R144" s="63">
        <v>43</v>
      </c>
      <c r="S144" s="63">
        <v>0</v>
      </c>
      <c r="T144" s="63">
        <v>0</v>
      </c>
      <c r="U144" s="63">
        <v>2</v>
      </c>
      <c r="V144" s="63">
        <v>0</v>
      </c>
      <c r="W144" s="63">
        <v>0</v>
      </c>
      <c r="X144" s="63">
        <v>0</v>
      </c>
      <c r="Y144" s="63">
        <v>0</v>
      </c>
      <c r="Z144" s="63">
        <v>0</v>
      </c>
      <c r="AA144" s="63">
        <v>0</v>
      </c>
      <c r="AB144" s="63">
        <v>0</v>
      </c>
      <c r="AC144" s="63">
        <v>0</v>
      </c>
      <c r="AD144" s="63">
        <v>0</v>
      </c>
      <c r="AE144" s="63">
        <v>0</v>
      </c>
      <c r="AF144" s="63">
        <v>0</v>
      </c>
      <c r="AG144" s="63">
        <v>0</v>
      </c>
      <c r="AH144" s="63">
        <v>0</v>
      </c>
      <c r="AI144" s="63">
        <v>0</v>
      </c>
      <c r="AJ144" s="63">
        <v>0</v>
      </c>
      <c r="AK144" s="63">
        <v>0</v>
      </c>
      <c r="AL144" s="63">
        <v>0</v>
      </c>
      <c r="AM144" s="63">
        <v>0</v>
      </c>
      <c r="AN144" s="63">
        <v>0</v>
      </c>
      <c r="AO144" s="63">
        <v>0</v>
      </c>
      <c r="AP144" s="63">
        <v>0</v>
      </c>
      <c r="AQ144" s="63">
        <v>0</v>
      </c>
      <c r="AR144" s="63">
        <v>0</v>
      </c>
      <c r="AS144" s="63">
        <v>0</v>
      </c>
      <c r="AT144" s="63">
        <v>0</v>
      </c>
      <c r="AU144" s="63">
        <v>0</v>
      </c>
      <c r="AV144" s="63">
        <v>0</v>
      </c>
      <c r="AW144" s="63">
        <v>0</v>
      </c>
      <c r="AX144" s="63">
        <v>0</v>
      </c>
      <c r="AY144" s="63"/>
      <c r="BA144" t="str">
        <f t="shared" si="52"/>
        <v>Tolland</v>
      </c>
      <c r="BB144" t="s">
        <v>67</v>
      </c>
      <c r="BC144" s="8">
        <v>2</v>
      </c>
      <c r="BE144" s="112">
        <v>9</v>
      </c>
      <c r="BF144" s="114">
        <v>13</v>
      </c>
      <c r="BG144" s="114">
        <v>50</v>
      </c>
      <c r="BH144" s="118">
        <v>76290</v>
      </c>
      <c r="BI144" s="118">
        <f t="shared" si="53"/>
        <v>9013</v>
      </c>
      <c r="BJ144" t="s">
        <v>1471</v>
      </c>
      <c r="BK144" s="122">
        <f t="shared" si="54"/>
        <v>976290</v>
      </c>
      <c r="BP144">
        <v>40.299999999999997</v>
      </c>
      <c r="BQ144">
        <v>0.59</v>
      </c>
      <c r="BR144">
        <v>39.71</v>
      </c>
      <c r="BS144" s="2"/>
    </row>
    <row r="145" spans="1:71" ht="15" hidden="1" customHeight="1" outlineLevel="1">
      <c r="A145" t="s">
        <v>1977</v>
      </c>
      <c r="B145" s="8" t="s">
        <v>1484</v>
      </c>
      <c r="C145" s="1">
        <f t="shared" si="44"/>
        <v>16824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45"/>
        <v>0</v>
      </c>
      <c r="G145" s="1">
        <f t="shared" si="46"/>
        <v>1937</v>
      </c>
      <c r="H145" s="2">
        <f t="shared" si="47"/>
        <v>0.11513314312886352</v>
      </c>
      <c r="I145" s="6"/>
      <c r="J145" s="2">
        <f t="shared" si="48"/>
        <v>0.4328934854969092</v>
      </c>
      <c r="K145" s="2">
        <f t="shared" si="49"/>
        <v>0.54802662862577267</v>
      </c>
      <c r="L145" s="2">
        <f t="shared" si="50"/>
        <v>0</v>
      </c>
      <c r="M145" s="2">
        <f t="shared" si="51"/>
        <v>1.9079885877318126E-2</v>
      </c>
      <c r="N145" s="63">
        <v>7283</v>
      </c>
      <c r="O145" s="63">
        <v>9220</v>
      </c>
      <c r="P145" s="63">
        <v>0</v>
      </c>
      <c r="Q145" s="63">
        <v>235</v>
      </c>
      <c r="R145" s="63">
        <v>83</v>
      </c>
      <c r="S145" s="63">
        <v>0</v>
      </c>
      <c r="T145" s="63">
        <v>0</v>
      </c>
      <c r="U145" s="63">
        <v>2</v>
      </c>
      <c r="V145" s="63">
        <v>0</v>
      </c>
      <c r="W145" s="63">
        <v>0</v>
      </c>
      <c r="X145" s="63">
        <v>0</v>
      </c>
      <c r="Y145" s="63">
        <v>0</v>
      </c>
      <c r="Z145" s="63">
        <v>1</v>
      </c>
      <c r="AA145" s="63">
        <v>0</v>
      </c>
      <c r="AB145" s="63">
        <v>0</v>
      </c>
      <c r="AC145" s="63">
        <v>0</v>
      </c>
      <c r="AD145" s="63">
        <v>0</v>
      </c>
      <c r="AE145" s="63">
        <v>0</v>
      </c>
      <c r="AF145" s="63">
        <v>0</v>
      </c>
      <c r="AG145" s="63">
        <v>0</v>
      </c>
      <c r="AH145" s="63">
        <v>0</v>
      </c>
      <c r="AI145" s="63">
        <v>0</v>
      </c>
      <c r="AJ145" s="63">
        <v>0</v>
      </c>
      <c r="AK145" s="63">
        <v>0</v>
      </c>
      <c r="AL145" s="63">
        <v>0</v>
      </c>
      <c r="AM145" s="63">
        <v>0</v>
      </c>
      <c r="AN145" s="63">
        <v>0</v>
      </c>
      <c r="AO145" s="63">
        <v>0</v>
      </c>
      <c r="AP145" s="63">
        <v>0</v>
      </c>
      <c r="AQ145" s="63">
        <v>0</v>
      </c>
      <c r="AR145" s="63">
        <v>0</v>
      </c>
      <c r="AS145" s="63">
        <v>0</v>
      </c>
      <c r="AT145" s="63">
        <v>0</v>
      </c>
      <c r="AU145" s="63">
        <v>0</v>
      </c>
      <c r="AV145" s="63">
        <v>0</v>
      </c>
      <c r="AW145" s="63">
        <v>0</v>
      </c>
      <c r="AX145" s="63">
        <v>0</v>
      </c>
      <c r="AY145" s="63"/>
      <c r="BA145" t="str">
        <f t="shared" si="52"/>
        <v>Torrington</v>
      </c>
      <c r="BB145" t="s">
        <v>1275</v>
      </c>
      <c r="BC145" s="8">
        <v>0</v>
      </c>
      <c r="BE145" s="112">
        <v>9</v>
      </c>
      <c r="BF145" s="114">
        <v>5</v>
      </c>
      <c r="BG145" s="114">
        <v>105</v>
      </c>
      <c r="BH145" s="118">
        <v>76570</v>
      </c>
      <c r="BI145" s="118">
        <f t="shared" si="53"/>
        <v>9005</v>
      </c>
      <c r="BJ145" t="s">
        <v>1471</v>
      </c>
      <c r="BK145" s="122">
        <f t="shared" si="54"/>
        <v>976570</v>
      </c>
      <c r="BP145">
        <v>40.369999999999997</v>
      </c>
      <c r="BQ145">
        <v>0.56999999999999995</v>
      </c>
      <c r="BR145">
        <v>39.79</v>
      </c>
      <c r="BS145" s="2"/>
    </row>
    <row r="146" spans="1:71" ht="15" hidden="1" customHeight="1" outlineLevel="1">
      <c r="A146" t="s">
        <v>155</v>
      </c>
      <c r="B146" s="8" t="s">
        <v>1484</v>
      </c>
      <c r="C146" s="1">
        <f t="shared" si="44"/>
        <v>22002</v>
      </c>
      <c r="D146" s="5">
        <f>IF(N146&gt;0, RANK(N146,(N146:P146,Q146:AE146)),0)</f>
        <v>1</v>
      </c>
      <c r="E146" s="5">
        <f>IF(O146&gt;0,RANK(O146,(N146:P146,Q146:AE146)),0)</f>
        <v>2</v>
      </c>
      <c r="F146" s="5">
        <f t="shared" si="45"/>
        <v>0</v>
      </c>
      <c r="G146" s="1">
        <f t="shared" si="46"/>
        <v>2150</v>
      </c>
      <c r="H146" s="2">
        <f t="shared" si="47"/>
        <v>9.7718389237342065E-2</v>
      </c>
      <c r="I146" s="6"/>
      <c r="J146" s="2">
        <f t="shared" si="48"/>
        <v>0.54172347968366508</v>
      </c>
      <c r="K146" s="2">
        <f t="shared" si="49"/>
        <v>0.44400509044632308</v>
      </c>
      <c r="L146" s="2">
        <f t="shared" si="50"/>
        <v>0</v>
      </c>
      <c r="M146" s="2">
        <f t="shared" si="51"/>
        <v>1.4271429870011842E-2</v>
      </c>
      <c r="N146" s="63">
        <v>11919</v>
      </c>
      <c r="O146" s="63">
        <v>9769</v>
      </c>
      <c r="P146" s="63">
        <v>0</v>
      </c>
      <c r="Q146" s="63">
        <v>231</v>
      </c>
      <c r="R146" s="63">
        <v>76</v>
      </c>
      <c r="S146" s="63">
        <v>0</v>
      </c>
      <c r="T146" s="63">
        <v>0</v>
      </c>
      <c r="U146" s="63">
        <v>3</v>
      </c>
      <c r="V146" s="63">
        <v>0</v>
      </c>
      <c r="W146" s="63">
        <v>0</v>
      </c>
      <c r="X146" s="63">
        <v>0</v>
      </c>
      <c r="Y146" s="63">
        <v>0</v>
      </c>
      <c r="Z146" s="63">
        <v>4</v>
      </c>
      <c r="AA146" s="63">
        <v>0</v>
      </c>
      <c r="AB146" s="63">
        <v>0</v>
      </c>
      <c r="AC146" s="63">
        <v>0</v>
      </c>
      <c r="AD146" s="63">
        <v>0</v>
      </c>
      <c r="AE146" s="63">
        <v>0</v>
      </c>
      <c r="AF146" s="63">
        <v>0</v>
      </c>
      <c r="AG146" s="63">
        <v>0</v>
      </c>
      <c r="AH146" s="63">
        <v>0</v>
      </c>
      <c r="AI146" s="63">
        <v>0</v>
      </c>
      <c r="AJ146" s="63">
        <v>0</v>
      </c>
      <c r="AK146" s="63">
        <v>0</v>
      </c>
      <c r="AL146" s="63">
        <v>0</v>
      </c>
      <c r="AM146" s="63">
        <v>0</v>
      </c>
      <c r="AN146" s="63">
        <v>0</v>
      </c>
      <c r="AO146" s="63">
        <v>0</v>
      </c>
      <c r="AP146" s="63">
        <v>0</v>
      </c>
      <c r="AQ146" s="63">
        <v>0</v>
      </c>
      <c r="AR146" s="63">
        <v>0</v>
      </c>
      <c r="AS146" s="63">
        <v>0</v>
      </c>
      <c r="AT146" s="63">
        <v>0</v>
      </c>
      <c r="AU146" s="63">
        <v>0</v>
      </c>
      <c r="AV146" s="63">
        <v>0</v>
      </c>
      <c r="AW146" s="63">
        <v>0</v>
      </c>
      <c r="AX146" s="63">
        <v>0</v>
      </c>
      <c r="AY146" s="63"/>
      <c r="BA146" t="str">
        <f t="shared" si="52"/>
        <v>Trumbull</v>
      </c>
      <c r="BB146" t="s">
        <v>280</v>
      </c>
      <c r="BC146" s="8">
        <v>4</v>
      </c>
      <c r="BE146" s="112">
        <v>9</v>
      </c>
      <c r="BF146" s="114">
        <v>1</v>
      </c>
      <c r="BG146" s="114">
        <v>100</v>
      </c>
      <c r="BH146" s="118">
        <v>77200</v>
      </c>
      <c r="BI146" s="118">
        <f t="shared" si="53"/>
        <v>9001</v>
      </c>
      <c r="BJ146" t="s">
        <v>1471</v>
      </c>
      <c r="BK146" s="122">
        <f t="shared" si="54"/>
        <v>977200</v>
      </c>
      <c r="BP146">
        <v>23.52</v>
      </c>
      <c r="BQ146">
        <v>0.23</v>
      </c>
      <c r="BR146">
        <v>23.29</v>
      </c>
      <c r="BS146" s="2"/>
    </row>
    <row r="147" spans="1:71" ht="15" hidden="1" customHeight="1" outlineLevel="1">
      <c r="A147" t="s">
        <v>1512</v>
      </c>
      <c r="B147" s="8" t="s">
        <v>1484</v>
      </c>
      <c r="C147" s="1">
        <f t="shared" si="44"/>
        <v>571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 t="shared" si="45"/>
        <v>0</v>
      </c>
      <c r="G147" s="1">
        <f t="shared" si="46"/>
        <v>58</v>
      </c>
      <c r="H147" s="2">
        <f t="shared" si="47"/>
        <v>0.10157618213660245</v>
      </c>
      <c r="I147" s="6"/>
      <c r="J147" s="2">
        <f t="shared" si="48"/>
        <v>0.43607705779334499</v>
      </c>
      <c r="K147" s="2">
        <f t="shared" si="49"/>
        <v>0.53765323992994751</v>
      </c>
      <c r="L147" s="2">
        <f t="shared" si="50"/>
        <v>0</v>
      </c>
      <c r="M147" s="2">
        <f t="shared" si="51"/>
        <v>2.6269702276707441E-2</v>
      </c>
      <c r="N147" s="63">
        <v>249</v>
      </c>
      <c r="O147" s="63">
        <v>307</v>
      </c>
      <c r="P147" s="63">
        <v>0</v>
      </c>
      <c r="Q147" s="63">
        <v>12</v>
      </c>
      <c r="R147" s="63">
        <v>3</v>
      </c>
      <c r="S147" s="63">
        <v>0</v>
      </c>
      <c r="T147" s="63">
        <v>0</v>
      </c>
      <c r="U147" s="63">
        <v>0</v>
      </c>
      <c r="V147" s="63">
        <v>0</v>
      </c>
      <c r="W147" s="63">
        <v>0</v>
      </c>
      <c r="X147" s="63">
        <v>0</v>
      </c>
      <c r="Y147" s="63">
        <v>0</v>
      </c>
      <c r="Z147" s="63">
        <v>0</v>
      </c>
      <c r="AA147" s="63">
        <v>0</v>
      </c>
      <c r="AB147" s="63">
        <v>0</v>
      </c>
      <c r="AC147" s="63">
        <v>0</v>
      </c>
      <c r="AD147" s="63">
        <v>0</v>
      </c>
      <c r="AE147" s="63">
        <v>0</v>
      </c>
      <c r="AF147" s="63">
        <v>0</v>
      </c>
      <c r="AG147" s="63">
        <v>0</v>
      </c>
      <c r="AH147" s="63">
        <v>0</v>
      </c>
      <c r="AI147" s="63">
        <v>0</v>
      </c>
      <c r="AJ147" s="63">
        <v>0</v>
      </c>
      <c r="AK147" s="63">
        <v>0</v>
      </c>
      <c r="AL147" s="63">
        <v>0</v>
      </c>
      <c r="AM147" s="63">
        <v>0</v>
      </c>
      <c r="AN147" s="63">
        <v>0</v>
      </c>
      <c r="AO147" s="63">
        <v>0</v>
      </c>
      <c r="AP147" s="63">
        <v>0</v>
      </c>
      <c r="AQ147" s="63">
        <v>0</v>
      </c>
      <c r="AR147" s="63">
        <v>0</v>
      </c>
      <c r="AS147" s="63">
        <v>0</v>
      </c>
      <c r="AT147" s="63">
        <v>0</v>
      </c>
      <c r="AU147" s="63">
        <v>0</v>
      </c>
      <c r="AV147" s="63">
        <v>0</v>
      </c>
      <c r="AW147" s="63">
        <v>0</v>
      </c>
      <c r="AX147" s="63">
        <v>0</v>
      </c>
      <c r="AY147" s="63"/>
      <c r="BA147" t="str">
        <f t="shared" si="52"/>
        <v>Union</v>
      </c>
      <c r="BB147" t="s">
        <v>67</v>
      </c>
      <c r="BC147" s="8">
        <v>2</v>
      </c>
      <c r="BE147" s="112">
        <v>9</v>
      </c>
      <c r="BF147" s="114">
        <v>13</v>
      </c>
      <c r="BG147" s="114">
        <v>55</v>
      </c>
      <c r="BH147" s="118">
        <v>77830</v>
      </c>
      <c r="BI147" s="118">
        <f t="shared" si="53"/>
        <v>9013</v>
      </c>
      <c r="BJ147" t="s">
        <v>1471</v>
      </c>
      <c r="BK147" s="122">
        <f t="shared" si="54"/>
        <v>977830</v>
      </c>
      <c r="BP147">
        <v>29.83</v>
      </c>
      <c r="BQ147">
        <v>1.1200000000000001</v>
      </c>
      <c r="BR147">
        <v>28.71</v>
      </c>
      <c r="BS147" s="2"/>
    </row>
    <row r="148" spans="1:71" ht="15" hidden="1" customHeight="1" outlineLevel="1">
      <c r="A148" t="s">
        <v>1863</v>
      </c>
      <c r="B148" s="8" t="s">
        <v>1484</v>
      </c>
      <c r="C148" s="1">
        <f t="shared" si="44"/>
        <v>15400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45"/>
        <v>0</v>
      </c>
      <c r="G148" s="1">
        <f t="shared" si="46"/>
        <v>3411</v>
      </c>
      <c r="H148" s="2">
        <f t="shared" si="47"/>
        <v>0.22149350649350649</v>
      </c>
      <c r="I148" s="6"/>
      <c r="J148" s="2">
        <f t="shared" si="48"/>
        <v>0.60123376623376623</v>
      </c>
      <c r="K148" s="2">
        <f t="shared" si="49"/>
        <v>0.37974025974025977</v>
      </c>
      <c r="L148" s="2">
        <f t="shared" si="50"/>
        <v>0</v>
      </c>
      <c r="M148" s="2">
        <f t="shared" si="51"/>
        <v>1.9025974025974002E-2</v>
      </c>
      <c r="N148" s="63">
        <v>9259</v>
      </c>
      <c r="O148" s="63">
        <v>5848</v>
      </c>
      <c r="P148" s="63">
        <v>0</v>
      </c>
      <c r="Q148" s="63">
        <v>216</v>
      </c>
      <c r="R148" s="63">
        <v>76</v>
      </c>
      <c r="S148" s="63">
        <v>0</v>
      </c>
      <c r="T148" s="63">
        <v>0</v>
      </c>
      <c r="U148" s="63">
        <v>1</v>
      </c>
      <c r="V148" s="63">
        <v>0</v>
      </c>
      <c r="W148" s="63">
        <v>0</v>
      </c>
      <c r="X148" s="63">
        <v>0</v>
      </c>
      <c r="Y148" s="63">
        <v>0</v>
      </c>
      <c r="Z148" s="63">
        <v>0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F148" s="63">
        <v>0</v>
      </c>
      <c r="AG148" s="63">
        <v>0</v>
      </c>
      <c r="AH148" s="63">
        <v>0</v>
      </c>
      <c r="AI148" s="63">
        <v>0</v>
      </c>
      <c r="AJ148" s="63">
        <v>0</v>
      </c>
      <c r="AK148" s="63">
        <v>0</v>
      </c>
      <c r="AL148" s="63">
        <v>0</v>
      </c>
      <c r="AM148" s="63">
        <v>0</v>
      </c>
      <c r="AN148" s="63">
        <v>0</v>
      </c>
      <c r="AO148" s="63">
        <v>0</v>
      </c>
      <c r="AP148" s="63">
        <v>0</v>
      </c>
      <c r="AQ148" s="63">
        <v>0</v>
      </c>
      <c r="AR148" s="63">
        <v>0</v>
      </c>
      <c r="AS148" s="63">
        <v>0</v>
      </c>
      <c r="AT148" s="63">
        <v>0</v>
      </c>
      <c r="AU148" s="63">
        <v>0</v>
      </c>
      <c r="AV148" s="63">
        <v>0</v>
      </c>
      <c r="AW148" s="63">
        <v>0</v>
      </c>
      <c r="AX148" s="63">
        <v>0</v>
      </c>
      <c r="AY148" s="63"/>
      <c r="BA148" t="str">
        <f t="shared" si="52"/>
        <v>Vernon</v>
      </c>
      <c r="BB148" t="s">
        <v>67</v>
      </c>
      <c r="BC148" s="8">
        <v>2</v>
      </c>
      <c r="BE148" s="112">
        <v>9</v>
      </c>
      <c r="BF148" s="114">
        <v>13</v>
      </c>
      <c r="BG148" s="114">
        <v>60</v>
      </c>
      <c r="BH148" s="118">
        <v>78250</v>
      </c>
      <c r="BI148" s="118">
        <f t="shared" si="53"/>
        <v>9013</v>
      </c>
      <c r="BJ148" t="s">
        <v>1471</v>
      </c>
      <c r="BK148" s="122">
        <f t="shared" si="54"/>
        <v>978250</v>
      </c>
      <c r="BP148">
        <v>18.07</v>
      </c>
      <c r="BQ148">
        <v>0.34</v>
      </c>
      <c r="BR148">
        <v>17.73</v>
      </c>
      <c r="BS148" s="2"/>
    </row>
    <row r="149" spans="1:71" ht="15" hidden="1" customHeight="1" outlineLevel="1">
      <c r="A149" t="s">
        <v>909</v>
      </c>
      <c r="B149" s="8" t="s">
        <v>1484</v>
      </c>
      <c r="C149" s="1">
        <f t="shared" si="44"/>
        <v>1524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 t="shared" si="45"/>
        <v>0</v>
      </c>
      <c r="G149" s="1">
        <f t="shared" si="46"/>
        <v>352</v>
      </c>
      <c r="H149" s="2">
        <f t="shared" si="47"/>
        <v>0.23097112860892388</v>
      </c>
      <c r="I149" s="6"/>
      <c r="J149" s="2">
        <f t="shared" si="48"/>
        <v>0.37139107611548555</v>
      </c>
      <c r="K149" s="2">
        <f t="shared" si="49"/>
        <v>0.60236220472440949</v>
      </c>
      <c r="L149" s="2">
        <f t="shared" si="50"/>
        <v>0</v>
      </c>
      <c r="M149" s="2">
        <f t="shared" si="51"/>
        <v>2.6246719160105014E-2</v>
      </c>
      <c r="N149" s="63">
        <v>566</v>
      </c>
      <c r="O149" s="63">
        <v>918</v>
      </c>
      <c r="P149" s="63">
        <v>0</v>
      </c>
      <c r="Q149" s="63">
        <v>32</v>
      </c>
      <c r="R149" s="63">
        <v>8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3">
        <v>0</v>
      </c>
      <c r="AH149" s="63">
        <v>0</v>
      </c>
      <c r="AI149" s="63">
        <v>0</v>
      </c>
      <c r="AJ149" s="63">
        <v>0</v>
      </c>
      <c r="AK149" s="63">
        <v>0</v>
      </c>
      <c r="AL149" s="63">
        <v>0</v>
      </c>
      <c r="AM149" s="63">
        <v>0</v>
      </c>
      <c r="AN149" s="63">
        <v>0</v>
      </c>
      <c r="AO149" s="63">
        <v>0</v>
      </c>
      <c r="AP149" s="63">
        <v>0</v>
      </c>
      <c r="AQ149" s="63">
        <v>0</v>
      </c>
      <c r="AR149" s="63">
        <v>0</v>
      </c>
      <c r="AS149" s="63">
        <v>0</v>
      </c>
      <c r="AT149" s="63">
        <v>0</v>
      </c>
      <c r="AU149" s="63">
        <v>0</v>
      </c>
      <c r="AV149" s="63">
        <v>0</v>
      </c>
      <c r="AW149" s="63">
        <v>0</v>
      </c>
      <c r="AX149" s="63">
        <v>0</v>
      </c>
      <c r="AY149" s="63"/>
      <c r="BA149" t="str">
        <f t="shared" si="52"/>
        <v>Voluntown</v>
      </c>
      <c r="BB149" t="s">
        <v>130</v>
      </c>
      <c r="BC149" s="8">
        <v>2</v>
      </c>
      <c r="BE149" s="112">
        <v>9</v>
      </c>
      <c r="BF149" s="114">
        <v>11</v>
      </c>
      <c r="BG149" s="114">
        <v>100</v>
      </c>
      <c r="BH149" s="118">
        <v>78600</v>
      </c>
      <c r="BI149" s="118">
        <f t="shared" si="53"/>
        <v>9011</v>
      </c>
      <c r="BJ149" t="s">
        <v>1471</v>
      </c>
      <c r="BK149" s="122">
        <f t="shared" si="54"/>
        <v>978600</v>
      </c>
      <c r="BP149">
        <v>39.76</v>
      </c>
      <c r="BQ149">
        <v>0.85</v>
      </c>
      <c r="BR149">
        <v>38.92</v>
      </c>
      <c r="BS149" s="2"/>
    </row>
    <row r="150" spans="1:71" ht="15" hidden="1" customHeight="1" outlineLevel="1">
      <c r="A150" t="s">
        <v>1831</v>
      </c>
      <c r="B150" s="8" t="s">
        <v>1484</v>
      </c>
      <c r="C150" s="1">
        <f t="shared" si="44"/>
        <v>25785</v>
      </c>
      <c r="D150" s="5">
        <f>IF(N150&gt;0, RANK(N150,(N150:P150,Q150:AE150)),0)</f>
        <v>1</v>
      </c>
      <c r="E150" s="5">
        <f>IF(O150&gt;0,RANK(O150,(N150:P150,Q150:AE150)),0)</f>
        <v>2</v>
      </c>
      <c r="F150" s="5">
        <f t="shared" si="45"/>
        <v>0</v>
      </c>
      <c r="G150" s="1">
        <f t="shared" si="46"/>
        <v>1729</v>
      </c>
      <c r="H150" s="2">
        <f t="shared" si="47"/>
        <v>6.705448904401784E-2</v>
      </c>
      <c r="I150" s="6"/>
      <c r="J150" s="2">
        <f t="shared" si="48"/>
        <v>0.52588714368819078</v>
      </c>
      <c r="K150" s="2">
        <f t="shared" si="49"/>
        <v>0.45883265464417294</v>
      </c>
      <c r="L150" s="2">
        <f t="shared" si="50"/>
        <v>0</v>
      </c>
      <c r="M150" s="2">
        <f t="shared" si="51"/>
        <v>1.5280201667636273E-2</v>
      </c>
      <c r="N150" s="63">
        <v>13560</v>
      </c>
      <c r="O150" s="63">
        <v>11831</v>
      </c>
      <c r="P150" s="63">
        <v>0</v>
      </c>
      <c r="Q150" s="63">
        <v>302</v>
      </c>
      <c r="R150" s="63">
        <v>86</v>
      </c>
      <c r="S150" s="63">
        <v>0</v>
      </c>
      <c r="T150" s="63">
        <v>1</v>
      </c>
      <c r="U150" s="63">
        <v>4</v>
      </c>
      <c r="V150" s="63">
        <v>0</v>
      </c>
      <c r="W150" s="63">
        <v>0</v>
      </c>
      <c r="X150" s="63">
        <v>0</v>
      </c>
      <c r="Y150" s="63">
        <v>0</v>
      </c>
      <c r="Z150" s="63">
        <v>1</v>
      </c>
      <c r="AA150" s="63">
        <v>0</v>
      </c>
      <c r="AB150" s="63">
        <v>0</v>
      </c>
      <c r="AC150" s="63">
        <v>0</v>
      </c>
      <c r="AD150" s="63">
        <v>0</v>
      </c>
      <c r="AE150" s="63">
        <v>0</v>
      </c>
      <c r="AF150" s="63">
        <v>0</v>
      </c>
      <c r="AG150" s="63">
        <v>0</v>
      </c>
      <c r="AH150" s="63">
        <v>0</v>
      </c>
      <c r="AI150" s="63">
        <v>0</v>
      </c>
      <c r="AJ150" s="63">
        <v>0</v>
      </c>
      <c r="AK150" s="63">
        <v>0</v>
      </c>
      <c r="AL150" s="63">
        <v>0</v>
      </c>
      <c r="AM150" s="63">
        <v>0</v>
      </c>
      <c r="AN150" s="63">
        <v>0</v>
      </c>
      <c r="AO150" s="63">
        <v>0</v>
      </c>
      <c r="AP150" s="63">
        <v>0</v>
      </c>
      <c r="AQ150" s="63">
        <v>0</v>
      </c>
      <c r="AR150" s="63">
        <v>0</v>
      </c>
      <c r="AS150" s="63">
        <v>0</v>
      </c>
      <c r="AT150" s="63">
        <v>0</v>
      </c>
      <c r="AU150" s="63">
        <v>0</v>
      </c>
      <c r="AV150" s="63">
        <v>0</v>
      </c>
      <c r="AW150" s="63">
        <v>0</v>
      </c>
      <c r="AX150" s="63">
        <v>0</v>
      </c>
      <c r="AY150" s="63"/>
      <c r="BA150" t="str">
        <f t="shared" si="52"/>
        <v>Wallingford</v>
      </c>
      <c r="BB150" t="s">
        <v>2796</v>
      </c>
      <c r="BC150" s="8">
        <v>3</v>
      </c>
      <c r="BE150" s="112">
        <v>9</v>
      </c>
      <c r="BF150" s="114">
        <v>9</v>
      </c>
      <c r="BG150" s="114">
        <v>115</v>
      </c>
      <c r="BH150" s="118">
        <v>78740</v>
      </c>
      <c r="BI150" s="118">
        <f t="shared" si="53"/>
        <v>9009</v>
      </c>
      <c r="BJ150" t="s">
        <v>1471</v>
      </c>
      <c r="BK150" s="122">
        <f t="shared" si="54"/>
        <v>978740</v>
      </c>
      <c r="BP150">
        <v>39.880000000000003</v>
      </c>
      <c r="BQ150">
        <v>0.86</v>
      </c>
      <c r="BR150">
        <v>39.020000000000003</v>
      </c>
      <c r="BS150" s="2"/>
    </row>
    <row r="151" spans="1:71" ht="15" hidden="1" customHeight="1" outlineLevel="1">
      <c r="A151" t="s">
        <v>422</v>
      </c>
      <c r="B151" s="8" t="s">
        <v>1484</v>
      </c>
      <c r="C151" s="1">
        <f t="shared" si="44"/>
        <v>945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45"/>
        <v>0</v>
      </c>
      <c r="G151" s="1">
        <f t="shared" si="46"/>
        <v>5</v>
      </c>
      <c r="H151" s="2">
        <f t="shared" si="47"/>
        <v>5.2910052910052907E-3</v>
      </c>
      <c r="I151" s="6"/>
      <c r="J151" s="2">
        <f t="shared" si="48"/>
        <v>0.49206349206349204</v>
      </c>
      <c r="K151" s="2">
        <f t="shared" si="49"/>
        <v>0.49735449735449733</v>
      </c>
      <c r="L151" s="2">
        <f t="shared" si="50"/>
        <v>0</v>
      </c>
      <c r="M151" s="2">
        <f t="shared" si="51"/>
        <v>1.0582010582010581E-2</v>
      </c>
      <c r="N151" s="63">
        <v>465</v>
      </c>
      <c r="O151" s="63">
        <v>470</v>
      </c>
      <c r="P151" s="63">
        <v>0</v>
      </c>
      <c r="Q151" s="63">
        <v>9</v>
      </c>
      <c r="R151" s="63">
        <v>1</v>
      </c>
      <c r="S151" s="63">
        <v>0</v>
      </c>
      <c r="T151" s="63">
        <v>0</v>
      </c>
      <c r="U151" s="63">
        <v>0</v>
      </c>
      <c r="V151" s="63">
        <v>0</v>
      </c>
      <c r="W151" s="63">
        <v>0</v>
      </c>
      <c r="X151" s="63">
        <v>0</v>
      </c>
      <c r="Y151" s="63">
        <v>0</v>
      </c>
      <c r="Z151" s="63">
        <v>0</v>
      </c>
      <c r="AA151" s="63">
        <v>0</v>
      </c>
      <c r="AB151" s="63">
        <v>0</v>
      </c>
      <c r="AC151" s="63">
        <v>0</v>
      </c>
      <c r="AD151" s="63">
        <v>0</v>
      </c>
      <c r="AE151" s="63">
        <v>0</v>
      </c>
      <c r="AF151" s="63">
        <v>0</v>
      </c>
      <c r="AG151" s="63">
        <v>0</v>
      </c>
      <c r="AH151" s="63">
        <v>0</v>
      </c>
      <c r="AI151" s="63">
        <v>0</v>
      </c>
      <c r="AJ151" s="63">
        <v>0</v>
      </c>
      <c r="AK151" s="63">
        <v>0</v>
      </c>
      <c r="AL151" s="63">
        <v>0</v>
      </c>
      <c r="AM151" s="63">
        <v>0</v>
      </c>
      <c r="AN151" s="63">
        <v>0</v>
      </c>
      <c r="AO151" s="63">
        <v>0</v>
      </c>
      <c r="AP151" s="63">
        <v>0</v>
      </c>
      <c r="AQ151" s="63">
        <v>0</v>
      </c>
      <c r="AR151" s="63">
        <v>0</v>
      </c>
      <c r="AS151" s="63">
        <v>0</v>
      </c>
      <c r="AT151" s="63">
        <v>0</v>
      </c>
      <c r="AU151" s="63">
        <v>0</v>
      </c>
      <c r="AV151" s="63">
        <v>0</v>
      </c>
      <c r="AW151" s="63">
        <v>0</v>
      </c>
      <c r="AX151" s="63">
        <v>0</v>
      </c>
      <c r="AY151" s="63"/>
      <c r="BA151" t="str">
        <f t="shared" si="52"/>
        <v>Warren</v>
      </c>
      <c r="BB151" t="s">
        <v>1275</v>
      </c>
      <c r="BC151" s="8">
        <v>5</v>
      </c>
      <c r="BE151" s="112">
        <v>9</v>
      </c>
      <c r="BF151" s="114">
        <v>5</v>
      </c>
      <c r="BG151" s="114">
        <v>110</v>
      </c>
      <c r="BH151" s="118">
        <v>79510</v>
      </c>
      <c r="BI151" s="118">
        <f t="shared" si="53"/>
        <v>9005</v>
      </c>
      <c r="BJ151" t="s">
        <v>1471</v>
      </c>
      <c r="BK151" s="122">
        <f t="shared" si="54"/>
        <v>979510</v>
      </c>
      <c r="BP151">
        <v>27.56</v>
      </c>
      <c r="BQ151">
        <v>1.25</v>
      </c>
      <c r="BR151">
        <v>26.31</v>
      </c>
      <c r="BS151" s="2"/>
    </row>
    <row r="152" spans="1:71" ht="15" hidden="1" customHeight="1" outlineLevel="1">
      <c r="A152" t="s">
        <v>691</v>
      </c>
      <c r="B152" s="8" t="s">
        <v>1484</v>
      </c>
      <c r="C152" s="1">
        <f t="shared" si="44"/>
        <v>2268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45"/>
        <v>0</v>
      </c>
      <c r="G152" s="1">
        <f t="shared" si="46"/>
        <v>691</v>
      </c>
      <c r="H152" s="2">
        <f t="shared" si="47"/>
        <v>0.304673721340388</v>
      </c>
      <c r="I152" s="6"/>
      <c r="J152" s="2">
        <f t="shared" si="48"/>
        <v>0.64417989417989419</v>
      </c>
      <c r="K152" s="2">
        <f t="shared" si="49"/>
        <v>0.33950617283950618</v>
      </c>
      <c r="L152" s="2">
        <f t="shared" si="50"/>
        <v>0</v>
      </c>
      <c r="M152" s="2">
        <f t="shared" si="51"/>
        <v>1.6313932980599632E-2</v>
      </c>
      <c r="N152" s="63">
        <v>1461</v>
      </c>
      <c r="O152" s="63">
        <v>770</v>
      </c>
      <c r="P152" s="63">
        <v>0</v>
      </c>
      <c r="Q152" s="63">
        <v>25</v>
      </c>
      <c r="R152" s="63">
        <v>12</v>
      </c>
      <c r="S152" s="63">
        <v>0</v>
      </c>
      <c r="T152" s="63">
        <v>0</v>
      </c>
      <c r="U152" s="63">
        <v>0</v>
      </c>
      <c r="V152" s="63">
        <v>0</v>
      </c>
      <c r="W152" s="63">
        <v>0</v>
      </c>
      <c r="X152" s="63">
        <v>0</v>
      </c>
      <c r="Y152" s="63">
        <v>0</v>
      </c>
      <c r="Z152" s="63">
        <v>0</v>
      </c>
      <c r="AA152" s="63">
        <v>0</v>
      </c>
      <c r="AB152" s="63">
        <v>0</v>
      </c>
      <c r="AC152" s="63">
        <v>0</v>
      </c>
      <c r="AD152" s="63">
        <v>0</v>
      </c>
      <c r="AE152" s="63">
        <v>0</v>
      </c>
      <c r="AF152" s="63">
        <v>0</v>
      </c>
      <c r="AG152" s="63">
        <v>0</v>
      </c>
      <c r="AH152" s="63">
        <v>0</v>
      </c>
      <c r="AI152" s="63">
        <v>0</v>
      </c>
      <c r="AJ152" s="63">
        <v>0</v>
      </c>
      <c r="AK152" s="63">
        <v>0</v>
      </c>
      <c r="AL152" s="63">
        <v>0</v>
      </c>
      <c r="AM152" s="63">
        <v>0</v>
      </c>
      <c r="AN152" s="63">
        <v>0</v>
      </c>
      <c r="AO152" s="63">
        <v>0</v>
      </c>
      <c r="AP152" s="63">
        <v>0</v>
      </c>
      <c r="AQ152" s="63">
        <v>0</v>
      </c>
      <c r="AR152" s="63">
        <v>0</v>
      </c>
      <c r="AS152" s="63">
        <v>0</v>
      </c>
      <c r="AT152" s="63">
        <v>0</v>
      </c>
      <c r="AU152" s="63">
        <v>0</v>
      </c>
      <c r="AV152" s="63">
        <v>0</v>
      </c>
      <c r="AW152" s="63">
        <v>0</v>
      </c>
      <c r="AX152" s="63">
        <v>0</v>
      </c>
      <c r="AY152" s="63"/>
      <c r="BA152" t="str">
        <f t="shared" si="52"/>
        <v>Washington</v>
      </c>
      <c r="BB152" t="s">
        <v>1275</v>
      </c>
      <c r="BC152" s="8">
        <v>5</v>
      </c>
      <c r="BE152" s="112">
        <v>9</v>
      </c>
      <c r="BF152" s="114">
        <v>5</v>
      </c>
      <c r="BG152" s="114">
        <v>115</v>
      </c>
      <c r="BH152" s="118">
        <v>79720</v>
      </c>
      <c r="BI152" s="118">
        <f t="shared" si="53"/>
        <v>9005</v>
      </c>
      <c r="BJ152" t="s">
        <v>1471</v>
      </c>
      <c r="BK152" s="122">
        <f t="shared" si="54"/>
        <v>979720</v>
      </c>
      <c r="BP152">
        <v>38.71</v>
      </c>
      <c r="BQ152">
        <v>0.52</v>
      </c>
      <c r="BR152">
        <v>38.19</v>
      </c>
      <c r="BS152" s="2"/>
    </row>
    <row r="153" spans="1:71" ht="15" hidden="1" customHeight="1" outlineLevel="1">
      <c r="A153" t="s">
        <v>824</v>
      </c>
      <c r="B153" s="8" t="s">
        <v>1484</v>
      </c>
      <c r="C153" s="1">
        <f t="shared" si="44"/>
        <v>36107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45"/>
        <v>0</v>
      </c>
      <c r="G153" s="1">
        <f t="shared" si="46"/>
        <v>7416</v>
      </c>
      <c r="H153" s="2">
        <f t="shared" si="47"/>
        <v>0.20538953665494225</v>
      </c>
      <c r="I153" s="6"/>
      <c r="J153" s="2">
        <f t="shared" si="48"/>
        <v>0.59747417398288416</v>
      </c>
      <c r="K153" s="2">
        <f t="shared" si="49"/>
        <v>0.39208463732794196</v>
      </c>
      <c r="L153" s="2">
        <f t="shared" si="50"/>
        <v>0</v>
      </c>
      <c r="M153" s="2">
        <f t="shared" si="51"/>
        <v>1.0441188689173875E-2</v>
      </c>
      <c r="N153" s="63">
        <v>21573</v>
      </c>
      <c r="O153" s="63">
        <v>14157</v>
      </c>
      <c r="P153" s="63">
        <v>0</v>
      </c>
      <c r="Q153" s="63">
        <v>249</v>
      </c>
      <c r="R153" s="63">
        <v>118</v>
      </c>
      <c r="S153" s="63">
        <v>0</v>
      </c>
      <c r="T153" s="63">
        <v>0</v>
      </c>
      <c r="U153" s="63">
        <v>9</v>
      </c>
      <c r="V153" s="63">
        <v>0</v>
      </c>
      <c r="W153" s="63">
        <v>0</v>
      </c>
      <c r="X153" s="63">
        <v>0</v>
      </c>
      <c r="Y153" s="63">
        <v>0</v>
      </c>
      <c r="Z153" s="63">
        <v>0</v>
      </c>
      <c r="AA153" s="63">
        <v>0</v>
      </c>
      <c r="AB153" s="63">
        <v>0</v>
      </c>
      <c r="AC153" s="63">
        <v>0</v>
      </c>
      <c r="AD153" s="63">
        <v>0</v>
      </c>
      <c r="AE153" s="63">
        <v>0</v>
      </c>
      <c r="AF153" s="63">
        <v>0</v>
      </c>
      <c r="AG153" s="63">
        <v>0</v>
      </c>
      <c r="AH153" s="63">
        <v>0</v>
      </c>
      <c r="AI153" s="63">
        <v>0</v>
      </c>
      <c r="AJ153" s="63">
        <v>0</v>
      </c>
      <c r="AK153" s="63">
        <v>0</v>
      </c>
      <c r="AL153" s="63">
        <v>0</v>
      </c>
      <c r="AM153" s="63">
        <v>0</v>
      </c>
      <c r="AN153" s="63">
        <v>0</v>
      </c>
      <c r="AO153" s="63">
        <v>0</v>
      </c>
      <c r="AP153" s="63">
        <v>0</v>
      </c>
      <c r="AQ153" s="63">
        <v>0</v>
      </c>
      <c r="AR153" s="63">
        <v>0</v>
      </c>
      <c r="AS153" s="63">
        <v>0</v>
      </c>
      <c r="AT153" s="63">
        <v>0</v>
      </c>
      <c r="AU153" s="63">
        <v>1</v>
      </c>
      <c r="AV153" s="63">
        <v>0</v>
      </c>
      <c r="AW153" s="63">
        <v>0</v>
      </c>
      <c r="AX153" s="63">
        <v>0</v>
      </c>
      <c r="AY153" s="63"/>
      <c r="BA153" t="str">
        <f t="shared" si="52"/>
        <v>Waterbury</v>
      </c>
      <c r="BB153" t="s">
        <v>2796</v>
      </c>
      <c r="BC153" s="8">
        <v>0</v>
      </c>
      <c r="BE153" s="112">
        <v>9</v>
      </c>
      <c r="BF153" s="114">
        <v>9</v>
      </c>
      <c r="BG153" s="114">
        <v>120</v>
      </c>
      <c r="BH153" s="118">
        <v>80070</v>
      </c>
      <c r="BI153" s="118">
        <f t="shared" si="53"/>
        <v>9009</v>
      </c>
      <c r="BJ153" t="s">
        <v>1471</v>
      </c>
      <c r="BK153" s="122">
        <f t="shared" si="54"/>
        <v>980070</v>
      </c>
      <c r="BP153">
        <v>28.92</v>
      </c>
      <c r="BQ153">
        <v>0.35</v>
      </c>
      <c r="BR153">
        <v>28.57</v>
      </c>
      <c r="BS153" s="2"/>
    </row>
    <row r="154" spans="1:71" ht="15" hidden="1" customHeight="1" outlineLevel="1">
      <c r="A154" t="s">
        <v>1057</v>
      </c>
      <c r="B154" s="8" t="s">
        <v>1484</v>
      </c>
      <c r="C154" s="1">
        <f t="shared" si="44"/>
        <v>12316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45"/>
        <v>0</v>
      </c>
      <c r="G154" s="1">
        <f t="shared" si="46"/>
        <v>1793</v>
      </c>
      <c r="H154" s="2">
        <f t="shared" si="47"/>
        <v>0.14558298148749593</v>
      </c>
      <c r="I154" s="6"/>
      <c r="J154" s="2">
        <f t="shared" si="48"/>
        <v>0.56162715167262101</v>
      </c>
      <c r="K154" s="2">
        <f t="shared" si="49"/>
        <v>0.41604417018512502</v>
      </c>
      <c r="L154" s="2">
        <f t="shared" si="50"/>
        <v>0</v>
      </c>
      <c r="M154" s="2">
        <f t="shared" si="51"/>
        <v>2.2328678142253977E-2</v>
      </c>
      <c r="N154" s="63">
        <v>6917</v>
      </c>
      <c r="O154" s="63">
        <v>5124</v>
      </c>
      <c r="P154" s="63">
        <v>0</v>
      </c>
      <c r="Q154" s="63">
        <v>190</v>
      </c>
      <c r="R154" s="63">
        <v>82</v>
      </c>
      <c r="S154" s="63">
        <v>0</v>
      </c>
      <c r="T154" s="63">
        <v>0</v>
      </c>
      <c r="U154" s="63">
        <v>2</v>
      </c>
      <c r="V154" s="63">
        <v>0</v>
      </c>
      <c r="W154" s="63">
        <v>0</v>
      </c>
      <c r="X154" s="63">
        <v>0</v>
      </c>
      <c r="Y154" s="63">
        <v>0</v>
      </c>
      <c r="Z154" s="63">
        <v>1</v>
      </c>
      <c r="AA154" s="63">
        <v>0</v>
      </c>
      <c r="AB154" s="63">
        <v>0</v>
      </c>
      <c r="AC154" s="63">
        <v>0</v>
      </c>
      <c r="AD154" s="63">
        <v>0</v>
      </c>
      <c r="AE154" s="63">
        <v>0</v>
      </c>
      <c r="AF154" s="63">
        <v>0</v>
      </c>
      <c r="AG154" s="63">
        <v>0</v>
      </c>
      <c r="AH154" s="63">
        <v>0</v>
      </c>
      <c r="AI154" s="63">
        <v>0</v>
      </c>
      <c r="AJ154" s="63">
        <v>0</v>
      </c>
      <c r="AK154" s="63">
        <v>0</v>
      </c>
      <c r="AL154" s="63">
        <v>0</v>
      </c>
      <c r="AM154" s="63">
        <v>0</v>
      </c>
      <c r="AN154" s="63">
        <v>0</v>
      </c>
      <c r="AO154" s="63">
        <v>0</v>
      </c>
      <c r="AP154" s="63">
        <v>0</v>
      </c>
      <c r="AQ154" s="63">
        <v>0</v>
      </c>
      <c r="AR154" s="63">
        <v>0</v>
      </c>
      <c r="AS154" s="63">
        <v>0</v>
      </c>
      <c r="AT154" s="63">
        <v>0</v>
      </c>
      <c r="AU154" s="63">
        <v>0</v>
      </c>
      <c r="AV154" s="63">
        <v>0</v>
      </c>
      <c r="AW154" s="63">
        <v>0</v>
      </c>
      <c r="AX154" s="63">
        <v>0</v>
      </c>
      <c r="AY154" s="63"/>
      <c r="BA154" t="str">
        <f t="shared" si="52"/>
        <v>Waterford</v>
      </c>
      <c r="BB154" t="s">
        <v>130</v>
      </c>
      <c r="BC154" s="8">
        <v>2</v>
      </c>
      <c r="BE154" s="112">
        <v>9</v>
      </c>
      <c r="BF154" s="114">
        <v>11</v>
      </c>
      <c r="BG154" s="114">
        <v>105</v>
      </c>
      <c r="BH154" s="118">
        <v>80280</v>
      </c>
      <c r="BI154" s="118">
        <f t="shared" si="53"/>
        <v>9011</v>
      </c>
      <c r="BJ154" t="s">
        <v>1471</v>
      </c>
      <c r="BK154" s="122">
        <f t="shared" si="54"/>
        <v>980280</v>
      </c>
      <c r="BP154">
        <v>44.39</v>
      </c>
      <c r="BQ154">
        <v>11.64</v>
      </c>
      <c r="BR154">
        <v>32.75</v>
      </c>
      <c r="BS154" s="2"/>
    </row>
    <row r="155" spans="1:71" ht="15" hidden="1" customHeight="1" outlineLevel="1">
      <c r="A155" t="s">
        <v>1356</v>
      </c>
      <c r="B155" s="8" t="s">
        <v>1484</v>
      </c>
      <c r="C155" s="1">
        <f t="shared" si="44"/>
        <v>12754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45"/>
        <v>0</v>
      </c>
      <c r="G155" s="1">
        <f t="shared" si="46"/>
        <v>3364</v>
      </c>
      <c r="H155" s="2">
        <f t="shared" si="47"/>
        <v>0.26376038889760073</v>
      </c>
      <c r="I155" s="6"/>
      <c r="J155" s="2">
        <f t="shared" si="48"/>
        <v>0.36161204328053942</v>
      </c>
      <c r="K155" s="2">
        <f t="shared" si="49"/>
        <v>0.6253724321781402</v>
      </c>
      <c r="L155" s="2">
        <f t="shared" si="50"/>
        <v>0</v>
      </c>
      <c r="M155" s="2">
        <f t="shared" si="51"/>
        <v>1.3015524541320378E-2</v>
      </c>
      <c r="N155" s="63">
        <v>4612</v>
      </c>
      <c r="O155" s="63">
        <v>7976</v>
      </c>
      <c r="P155" s="63">
        <v>0</v>
      </c>
      <c r="Q155" s="63">
        <v>128</v>
      </c>
      <c r="R155" s="63">
        <v>38</v>
      </c>
      <c r="S155" s="63">
        <v>0</v>
      </c>
      <c r="T155" s="63">
        <v>0</v>
      </c>
      <c r="U155" s="63">
        <v>0</v>
      </c>
      <c r="V155" s="63">
        <v>0</v>
      </c>
      <c r="W155" s="63">
        <v>0</v>
      </c>
      <c r="X155" s="63">
        <v>0</v>
      </c>
      <c r="Y155" s="63">
        <v>0</v>
      </c>
      <c r="Z155" s="63">
        <v>0</v>
      </c>
      <c r="AA155" s="63">
        <v>0</v>
      </c>
      <c r="AB155" s="63">
        <v>0</v>
      </c>
      <c r="AC155" s="63">
        <v>0</v>
      </c>
      <c r="AD155" s="63">
        <v>0</v>
      </c>
      <c r="AE155" s="63">
        <v>0</v>
      </c>
      <c r="AF155" s="63">
        <v>0</v>
      </c>
      <c r="AG155" s="63">
        <v>0</v>
      </c>
      <c r="AH155" s="63">
        <v>0</v>
      </c>
      <c r="AI155" s="63">
        <v>0</v>
      </c>
      <c r="AJ155" s="63">
        <v>0</v>
      </c>
      <c r="AK155" s="63">
        <v>0</v>
      </c>
      <c r="AL155" s="63">
        <v>0</v>
      </c>
      <c r="AM155" s="63">
        <v>0</v>
      </c>
      <c r="AN155" s="63">
        <v>0</v>
      </c>
      <c r="AO155" s="63">
        <v>0</v>
      </c>
      <c r="AP155" s="63">
        <v>0</v>
      </c>
      <c r="AQ155" s="63">
        <v>0</v>
      </c>
      <c r="AR155" s="63">
        <v>0</v>
      </c>
      <c r="AS155" s="63">
        <v>0</v>
      </c>
      <c r="AT155" s="63">
        <v>0</v>
      </c>
      <c r="AU155" s="63">
        <v>0</v>
      </c>
      <c r="AV155" s="63">
        <v>0</v>
      </c>
      <c r="AW155" s="63">
        <v>0</v>
      </c>
      <c r="AX155" s="63">
        <v>0</v>
      </c>
      <c r="AY155" s="63"/>
      <c r="BA155" t="str">
        <f t="shared" si="52"/>
        <v>Watertown</v>
      </c>
      <c r="BB155" t="s">
        <v>1275</v>
      </c>
      <c r="BC155" s="8">
        <v>5</v>
      </c>
      <c r="BE155" s="112">
        <v>9</v>
      </c>
      <c r="BF155" s="114">
        <v>5</v>
      </c>
      <c r="BG155" s="114">
        <v>120</v>
      </c>
      <c r="BH155" s="118">
        <v>80490</v>
      </c>
      <c r="BI155" s="118">
        <f t="shared" si="53"/>
        <v>9005</v>
      </c>
      <c r="BJ155" t="s">
        <v>1471</v>
      </c>
      <c r="BK155" s="122">
        <f t="shared" si="54"/>
        <v>980490</v>
      </c>
      <c r="BP155">
        <v>29.58</v>
      </c>
      <c r="BQ155">
        <v>0.43</v>
      </c>
      <c r="BR155">
        <v>29.15</v>
      </c>
      <c r="BS155" s="2"/>
    </row>
    <row r="156" spans="1:71" ht="15" hidden="1" customHeight="1" outlineLevel="1">
      <c r="A156" t="s">
        <v>740</v>
      </c>
      <c r="B156" s="8" t="s">
        <v>1484</v>
      </c>
      <c r="C156" s="1">
        <f t="shared" si="44"/>
        <v>36289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45"/>
        <v>0</v>
      </c>
      <c r="G156" s="1">
        <f t="shared" si="46"/>
        <v>18847</v>
      </c>
      <c r="H156" s="2">
        <f t="shared" si="47"/>
        <v>0.51935848328694645</v>
      </c>
      <c r="I156" s="6"/>
      <c r="J156" s="2">
        <f t="shared" si="48"/>
        <v>0.75223897048692445</v>
      </c>
      <c r="K156" s="2">
        <f t="shared" si="49"/>
        <v>0.23288048719997795</v>
      </c>
      <c r="L156" s="2">
        <f t="shared" si="50"/>
        <v>0</v>
      </c>
      <c r="M156" s="2">
        <f t="shared" si="51"/>
        <v>1.48805423130976E-2</v>
      </c>
      <c r="N156" s="63">
        <v>27298</v>
      </c>
      <c r="O156" s="63">
        <v>8451</v>
      </c>
      <c r="P156" s="63">
        <v>0</v>
      </c>
      <c r="Q156" s="63">
        <v>379</v>
      </c>
      <c r="R156" s="63">
        <v>143</v>
      </c>
      <c r="S156" s="63">
        <v>0</v>
      </c>
      <c r="T156" s="63">
        <v>0</v>
      </c>
      <c r="U156" s="63">
        <v>5</v>
      </c>
      <c r="V156" s="63">
        <v>0</v>
      </c>
      <c r="W156" s="63">
        <v>0</v>
      </c>
      <c r="X156" s="63">
        <v>0</v>
      </c>
      <c r="Y156" s="63">
        <v>0</v>
      </c>
      <c r="Z156" s="63">
        <v>12</v>
      </c>
      <c r="AA156" s="63">
        <v>0</v>
      </c>
      <c r="AB156" s="63">
        <v>0</v>
      </c>
      <c r="AC156" s="63">
        <v>0</v>
      </c>
      <c r="AD156" s="63">
        <v>0</v>
      </c>
      <c r="AE156" s="63">
        <v>0</v>
      </c>
      <c r="AF156" s="63">
        <v>0</v>
      </c>
      <c r="AG156" s="63">
        <v>0</v>
      </c>
      <c r="AH156" s="63">
        <v>0</v>
      </c>
      <c r="AI156" s="63">
        <v>0</v>
      </c>
      <c r="AJ156" s="63">
        <v>1</v>
      </c>
      <c r="AK156" s="63">
        <v>0</v>
      </c>
      <c r="AL156" s="63">
        <v>0</v>
      </c>
      <c r="AM156" s="63">
        <v>0</v>
      </c>
      <c r="AN156" s="63">
        <v>0</v>
      </c>
      <c r="AO156" s="63">
        <v>0</v>
      </c>
      <c r="AP156" s="63">
        <v>0</v>
      </c>
      <c r="AQ156" s="63">
        <v>0</v>
      </c>
      <c r="AR156" s="63">
        <v>0</v>
      </c>
      <c r="AS156" s="63">
        <v>0</v>
      </c>
      <c r="AT156" s="63">
        <v>0</v>
      </c>
      <c r="AU156" s="63">
        <v>0</v>
      </c>
      <c r="AV156" s="63">
        <v>0</v>
      </c>
      <c r="AW156" s="63">
        <v>0</v>
      </c>
      <c r="AX156" s="63">
        <v>0</v>
      </c>
      <c r="AY156" s="63"/>
      <c r="BA156" t="str">
        <f t="shared" si="52"/>
        <v>West Hartford</v>
      </c>
      <c r="BB156" t="s">
        <v>1736</v>
      </c>
      <c r="BC156" s="8">
        <v>1</v>
      </c>
      <c r="BE156" s="112">
        <v>9</v>
      </c>
      <c r="BF156" s="114">
        <v>3</v>
      </c>
      <c r="BG156" s="114">
        <v>130</v>
      </c>
      <c r="BH156" s="118">
        <v>82590</v>
      </c>
      <c r="BI156" s="118">
        <f t="shared" si="53"/>
        <v>9003</v>
      </c>
      <c r="BJ156" t="s">
        <v>1471</v>
      </c>
      <c r="BK156" s="122">
        <f t="shared" si="54"/>
        <v>982590</v>
      </c>
      <c r="BP156">
        <v>22.36</v>
      </c>
      <c r="BQ156">
        <v>0.38</v>
      </c>
      <c r="BR156">
        <v>21.98</v>
      </c>
      <c r="BS156" s="2"/>
    </row>
    <row r="157" spans="1:71" ht="15" hidden="1" customHeight="1" outlineLevel="1">
      <c r="A157" t="s">
        <v>2765</v>
      </c>
      <c r="B157" s="8" t="s">
        <v>1484</v>
      </c>
      <c r="C157" s="1">
        <f t="shared" si="44"/>
        <v>22605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45"/>
        <v>0</v>
      </c>
      <c r="G157" s="1">
        <f t="shared" si="46"/>
        <v>6119</v>
      </c>
      <c r="H157" s="2">
        <f t="shared" si="47"/>
        <v>0.27069232470692323</v>
      </c>
      <c r="I157" s="6"/>
      <c r="J157" s="2">
        <f t="shared" si="48"/>
        <v>0.63017031630170317</v>
      </c>
      <c r="K157" s="2">
        <f t="shared" si="49"/>
        <v>0.35947799159477989</v>
      </c>
      <c r="L157" s="2">
        <f t="shared" si="50"/>
        <v>0</v>
      </c>
      <c r="M157" s="2">
        <f t="shared" si="51"/>
        <v>1.0351692103516941E-2</v>
      </c>
      <c r="N157" s="63">
        <v>14245</v>
      </c>
      <c r="O157" s="63">
        <v>8126</v>
      </c>
      <c r="P157" s="63">
        <v>0</v>
      </c>
      <c r="Q157" s="63">
        <v>145</v>
      </c>
      <c r="R157" s="63">
        <v>89</v>
      </c>
      <c r="S157" s="63">
        <v>0</v>
      </c>
      <c r="T157" s="63">
        <v>0</v>
      </c>
      <c r="U157" s="63">
        <v>0</v>
      </c>
      <c r="V157" s="63">
        <v>0</v>
      </c>
      <c r="W157" s="63">
        <v>0</v>
      </c>
      <c r="X157" s="63">
        <v>0</v>
      </c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F157" s="63">
        <v>0</v>
      </c>
      <c r="AG157" s="63">
        <v>0</v>
      </c>
      <c r="AH157" s="63">
        <v>0</v>
      </c>
      <c r="AI157" s="63">
        <v>0</v>
      </c>
      <c r="AJ157" s="63">
        <v>0</v>
      </c>
      <c r="AK157" s="63">
        <v>0</v>
      </c>
      <c r="AL157" s="63">
        <v>0</v>
      </c>
      <c r="AM157" s="63">
        <v>0</v>
      </c>
      <c r="AN157" s="63">
        <v>0</v>
      </c>
      <c r="AO157" s="63">
        <v>0</v>
      </c>
      <c r="AP157" s="63">
        <v>0</v>
      </c>
      <c r="AQ157" s="63">
        <v>0</v>
      </c>
      <c r="AR157" s="63">
        <v>0</v>
      </c>
      <c r="AS157" s="63">
        <v>0</v>
      </c>
      <c r="AT157" s="63">
        <v>0</v>
      </c>
      <c r="AU157" s="63">
        <v>0</v>
      </c>
      <c r="AV157" s="63">
        <v>0</v>
      </c>
      <c r="AW157" s="63">
        <v>0</v>
      </c>
      <c r="AX157" s="63">
        <v>0</v>
      </c>
      <c r="AY157" s="63"/>
      <c r="BA157" t="str">
        <f t="shared" si="52"/>
        <v>West Haven</v>
      </c>
      <c r="BB157" t="s">
        <v>2796</v>
      </c>
      <c r="BC157" s="8">
        <v>3</v>
      </c>
      <c r="BE157" s="112">
        <v>9</v>
      </c>
      <c r="BF157" s="114">
        <v>9</v>
      </c>
      <c r="BG157" s="114">
        <v>125</v>
      </c>
      <c r="BH157" s="118">
        <v>82870</v>
      </c>
      <c r="BI157" s="118">
        <f t="shared" si="53"/>
        <v>9009</v>
      </c>
      <c r="BJ157" t="s">
        <v>1471</v>
      </c>
      <c r="BK157" s="122">
        <f t="shared" si="54"/>
        <v>982870</v>
      </c>
      <c r="BP157">
        <v>11.01</v>
      </c>
      <c r="BQ157">
        <v>0.17</v>
      </c>
      <c r="BR157">
        <v>10.84</v>
      </c>
      <c r="BS157" s="2"/>
    </row>
    <row r="158" spans="1:71" ht="15" hidden="1" customHeight="1" outlineLevel="1">
      <c r="A158" t="s">
        <v>464</v>
      </c>
      <c r="B158" s="8" t="s">
        <v>1484</v>
      </c>
      <c r="C158" s="1">
        <f t="shared" si="44"/>
        <v>4311</v>
      </c>
      <c r="D158" s="5">
        <f>IF(N158&gt;0, RANK(N158,(N158:P158,Q158:AE158)),0)</f>
        <v>1</v>
      </c>
      <c r="E158" s="5">
        <f>IF(O158&gt;0,RANK(O158,(N158:P158,Q158:AE158)),0)</f>
        <v>2</v>
      </c>
      <c r="F158" s="5">
        <f t="shared" si="45"/>
        <v>0</v>
      </c>
      <c r="G158" s="1">
        <f t="shared" si="46"/>
        <v>330</v>
      </c>
      <c r="H158" s="2">
        <f t="shared" si="47"/>
        <v>7.6548364648573411E-2</v>
      </c>
      <c r="I158" s="6"/>
      <c r="J158" s="2">
        <f t="shared" si="48"/>
        <v>0.53073532823010905</v>
      </c>
      <c r="K158" s="2">
        <f t="shared" si="49"/>
        <v>0.4541869635815356</v>
      </c>
      <c r="L158" s="2">
        <f t="shared" si="50"/>
        <v>0</v>
      </c>
      <c r="M158" s="2">
        <f t="shared" si="51"/>
        <v>1.5077708188355354E-2</v>
      </c>
      <c r="N158" s="63">
        <v>2288</v>
      </c>
      <c r="O158" s="63">
        <v>1958</v>
      </c>
      <c r="P158" s="63">
        <v>0</v>
      </c>
      <c r="Q158" s="63">
        <v>45</v>
      </c>
      <c r="R158" s="63">
        <v>18</v>
      </c>
      <c r="S158" s="63">
        <v>0</v>
      </c>
      <c r="T158" s="63">
        <v>0</v>
      </c>
      <c r="U158" s="63">
        <v>1</v>
      </c>
      <c r="V158" s="63">
        <v>0</v>
      </c>
      <c r="W158" s="63">
        <v>0</v>
      </c>
      <c r="X158" s="63">
        <v>0</v>
      </c>
      <c r="Y158" s="63">
        <v>0</v>
      </c>
      <c r="Z158" s="63">
        <v>1</v>
      </c>
      <c r="AA158" s="63">
        <v>0</v>
      </c>
      <c r="AB158" s="63">
        <v>0</v>
      </c>
      <c r="AC158" s="63">
        <v>0</v>
      </c>
      <c r="AD158" s="63">
        <v>0</v>
      </c>
      <c r="AE158" s="63">
        <v>0</v>
      </c>
      <c r="AF158" s="63">
        <v>0</v>
      </c>
      <c r="AG158" s="63">
        <v>0</v>
      </c>
      <c r="AH158" s="63">
        <v>0</v>
      </c>
      <c r="AI158" s="63">
        <v>0</v>
      </c>
      <c r="AJ158" s="63">
        <v>0</v>
      </c>
      <c r="AK158" s="63">
        <v>0</v>
      </c>
      <c r="AL158" s="63">
        <v>0</v>
      </c>
      <c r="AM158" s="63">
        <v>0</v>
      </c>
      <c r="AN158" s="63">
        <v>0</v>
      </c>
      <c r="AO158" s="63">
        <v>0</v>
      </c>
      <c r="AP158" s="63">
        <v>0</v>
      </c>
      <c r="AQ158" s="63">
        <v>0</v>
      </c>
      <c r="AR158" s="63">
        <v>0</v>
      </c>
      <c r="AS158" s="63">
        <v>0</v>
      </c>
      <c r="AT158" s="63">
        <v>0</v>
      </c>
      <c r="AU158" s="63">
        <v>0</v>
      </c>
      <c r="AV158" s="63">
        <v>0</v>
      </c>
      <c r="AW158" s="63">
        <v>0</v>
      </c>
      <c r="AX158" s="63">
        <v>0</v>
      </c>
      <c r="AY158" s="63"/>
      <c r="BA158" t="str">
        <f t="shared" si="52"/>
        <v>Westbrook</v>
      </c>
      <c r="BB158" t="s">
        <v>503</v>
      </c>
      <c r="BC158" s="8">
        <v>2</v>
      </c>
      <c r="BE158" s="112">
        <v>9</v>
      </c>
      <c r="BF158" s="114">
        <v>7</v>
      </c>
      <c r="BG158" s="114">
        <v>75</v>
      </c>
      <c r="BH158" s="118">
        <v>81680</v>
      </c>
      <c r="BI158" s="118">
        <f t="shared" si="53"/>
        <v>9007</v>
      </c>
      <c r="BJ158" t="s">
        <v>1471</v>
      </c>
      <c r="BK158" s="122">
        <f t="shared" si="54"/>
        <v>981680</v>
      </c>
      <c r="BP158">
        <v>21.38</v>
      </c>
      <c r="BQ158">
        <v>5.66</v>
      </c>
      <c r="BR158">
        <v>15.72</v>
      </c>
      <c r="BS158" s="2"/>
    </row>
    <row r="159" spans="1:71" ht="15" hidden="1" customHeight="1" outlineLevel="1">
      <c r="A159" t="s">
        <v>1429</v>
      </c>
      <c r="B159" s="8" t="s">
        <v>1484</v>
      </c>
      <c r="C159" s="1">
        <f t="shared" si="44"/>
        <v>6528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45"/>
        <v>0</v>
      </c>
      <c r="G159" s="1">
        <f t="shared" si="46"/>
        <v>3053</v>
      </c>
      <c r="H159" s="2">
        <f t="shared" si="47"/>
        <v>0.46767769607843135</v>
      </c>
      <c r="I159" s="6"/>
      <c r="J159" s="2">
        <f t="shared" si="48"/>
        <v>0.72503063725490191</v>
      </c>
      <c r="K159" s="2">
        <f t="shared" si="49"/>
        <v>0.25735294117647056</v>
      </c>
      <c r="L159" s="2">
        <f t="shared" si="50"/>
        <v>0</v>
      </c>
      <c r="M159" s="2">
        <f t="shared" si="51"/>
        <v>1.7616421568627527E-2</v>
      </c>
      <c r="N159" s="63">
        <v>4733</v>
      </c>
      <c r="O159" s="63">
        <v>1680</v>
      </c>
      <c r="P159" s="63">
        <v>0</v>
      </c>
      <c r="Q159" s="63">
        <v>84</v>
      </c>
      <c r="R159" s="63">
        <v>25</v>
      </c>
      <c r="S159" s="63">
        <v>0</v>
      </c>
      <c r="T159" s="63">
        <v>0</v>
      </c>
      <c r="U159" s="63">
        <v>4</v>
      </c>
      <c r="V159" s="63">
        <v>0</v>
      </c>
      <c r="W159" s="63">
        <v>0</v>
      </c>
      <c r="X159" s="63">
        <v>0</v>
      </c>
      <c r="Y159" s="63">
        <v>0</v>
      </c>
      <c r="Z159" s="63">
        <v>1</v>
      </c>
      <c r="AA159" s="63">
        <v>0</v>
      </c>
      <c r="AB159" s="63">
        <v>0</v>
      </c>
      <c r="AC159" s="63">
        <v>0</v>
      </c>
      <c r="AD159" s="63">
        <v>0</v>
      </c>
      <c r="AE159" s="63">
        <v>0</v>
      </c>
      <c r="AF159" s="63">
        <v>0</v>
      </c>
      <c r="AG159" s="63">
        <v>0</v>
      </c>
      <c r="AH159" s="63">
        <v>0</v>
      </c>
      <c r="AI159" s="63">
        <v>0</v>
      </c>
      <c r="AJ159" s="63">
        <v>0</v>
      </c>
      <c r="AK159" s="63">
        <v>0</v>
      </c>
      <c r="AL159" s="63">
        <v>0</v>
      </c>
      <c r="AM159" s="63">
        <v>0</v>
      </c>
      <c r="AN159" s="63">
        <v>0</v>
      </c>
      <c r="AO159" s="63">
        <v>0</v>
      </c>
      <c r="AP159" s="63">
        <v>0</v>
      </c>
      <c r="AQ159" s="63">
        <v>0</v>
      </c>
      <c r="AR159" s="63">
        <v>0</v>
      </c>
      <c r="AS159" s="63">
        <v>0</v>
      </c>
      <c r="AT159" s="63">
        <v>0</v>
      </c>
      <c r="AU159" s="63">
        <v>1</v>
      </c>
      <c r="AV159" s="63">
        <v>0</v>
      </c>
      <c r="AW159" s="63">
        <v>0</v>
      </c>
      <c r="AX159" s="63">
        <v>0</v>
      </c>
      <c r="AY159" s="63"/>
      <c r="BA159" t="str">
        <f t="shared" si="52"/>
        <v>Weston</v>
      </c>
      <c r="BB159" t="s">
        <v>280</v>
      </c>
      <c r="BC159" s="8">
        <v>4</v>
      </c>
      <c r="BE159" s="112">
        <v>9</v>
      </c>
      <c r="BF159" s="114">
        <v>1</v>
      </c>
      <c r="BG159" s="114">
        <v>105</v>
      </c>
      <c r="BH159" s="118">
        <v>83430</v>
      </c>
      <c r="BI159" s="118">
        <f t="shared" si="53"/>
        <v>9001</v>
      </c>
      <c r="BJ159" t="s">
        <v>1471</v>
      </c>
      <c r="BK159" s="122">
        <f t="shared" si="54"/>
        <v>983430</v>
      </c>
      <c r="BP159">
        <v>20.71</v>
      </c>
      <c r="BQ159">
        <v>0.91</v>
      </c>
      <c r="BR159">
        <v>19.8</v>
      </c>
      <c r="BS159" s="2"/>
    </row>
    <row r="160" spans="1:71" ht="15" hidden="1" customHeight="1" outlineLevel="1">
      <c r="A160" t="s">
        <v>2191</v>
      </c>
      <c r="B160" s="8" t="s">
        <v>1484</v>
      </c>
      <c r="C160" s="1">
        <f t="shared" si="44"/>
        <v>17523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45"/>
        <v>0</v>
      </c>
      <c r="G160" s="1">
        <f t="shared" si="46"/>
        <v>8826</v>
      </c>
      <c r="H160" s="2">
        <f t="shared" si="47"/>
        <v>0.50368087656223248</v>
      </c>
      <c r="I160" s="6"/>
      <c r="J160" s="2">
        <f t="shared" si="48"/>
        <v>0.74462135479084635</v>
      </c>
      <c r="K160" s="2">
        <f t="shared" si="49"/>
        <v>0.24094047822861381</v>
      </c>
      <c r="L160" s="2">
        <f t="shared" si="50"/>
        <v>0</v>
      </c>
      <c r="M160" s="2">
        <f t="shared" si="51"/>
        <v>1.4438166980539846E-2</v>
      </c>
      <c r="N160" s="63">
        <v>13048</v>
      </c>
      <c r="O160" s="63">
        <v>4222</v>
      </c>
      <c r="P160" s="63">
        <v>0</v>
      </c>
      <c r="Q160" s="63">
        <v>206</v>
      </c>
      <c r="R160" s="63">
        <v>46</v>
      </c>
      <c r="S160" s="63">
        <v>0</v>
      </c>
      <c r="T160" s="63">
        <v>0</v>
      </c>
      <c r="U160" s="63">
        <v>0</v>
      </c>
      <c r="V160" s="63">
        <v>0</v>
      </c>
      <c r="W160" s="63">
        <v>0</v>
      </c>
      <c r="X160" s="63">
        <v>0</v>
      </c>
      <c r="Y160" s="63">
        <v>0</v>
      </c>
      <c r="Z160" s="63">
        <v>1</v>
      </c>
      <c r="AA160" s="63">
        <v>0</v>
      </c>
      <c r="AB160" s="63">
        <v>0</v>
      </c>
      <c r="AC160" s="63">
        <v>0</v>
      </c>
      <c r="AD160" s="63">
        <v>0</v>
      </c>
      <c r="AE160" s="63">
        <v>0</v>
      </c>
      <c r="AF160" s="63">
        <v>0</v>
      </c>
      <c r="AG160" s="63">
        <v>0</v>
      </c>
      <c r="AH160" s="63">
        <v>0</v>
      </c>
      <c r="AI160" s="63">
        <v>0</v>
      </c>
      <c r="AJ160" s="63">
        <v>0</v>
      </c>
      <c r="AK160" s="63">
        <v>0</v>
      </c>
      <c r="AL160" s="63">
        <v>0</v>
      </c>
      <c r="AM160" s="63">
        <v>0</v>
      </c>
      <c r="AN160" s="63">
        <v>0</v>
      </c>
      <c r="AO160" s="63">
        <v>0</v>
      </c>
      <c r="AP160" s="63">
        <v>0</v>
      </c>
      <c r="AQ160" s="63">
        <v>0</v>
      </c>
      <c r="AR160" s="63">
        <v>0</v>
      </c>
      <c r="AS160" s="63">
        <v>0</v>
      </c>
      <c r="AT160" s="63">
        <v>0</v>
      </c>
      <c r="AU160" s="63">
        <v>0</v>
      </c>
      <c r="AV160" s="63">
        <v>0</v>
      </c>
      <c r="AW160" s="63">
        <v>0</v>
      </c>
      <c r="AX160" s="63">
        <v>0</v>
      </c>
      <c r="AY160" s="63"/>
      <c r="BA160" t="str">
        <f t="shared" si="52"/>
        <v>Westport</v>
      </c>
      <c r="BB160" t="s">
        <v>280</v>
      </c>
      <c r="BC160" s="8">
        <v>4</v>
      </c>
      <c r="BE160" s="112">
        <v>9</v>
      </c>
      <c r="BF160" s="114">
        <v>1</v>
      </c>
      <c r="BG160" s="114">
        <v>110</v>
      </c>
      <c r="BH160" s="118">
        <v>83500</v>
      </c>
      <c r="BI160" s="118">
        <f t="shared" si="53"/>
        <v>9001</v>
      </c>
      <c r="BJ160" t="s">
        <v>1471</v>
      </c>
      <c r="BK160" s="122">
        <f t="shared" si="54"/>
        <v>983500</v>
      </c>
      <c r="BP160">
        <v>33.33</v>
      </c>
      <c r="BQ160">
        <v>13.32</v>
      </c>
      <c r="BR160">
        <v>20.010000000000002</v>
      </c>
      <c r="BS160" s="2"/>
    </row>
    <row r="161" spans="1:96" ht="15" hidden="1" customHeight="1" outlineLevel="1">
      <c r="A161" t="s">
        <v>1411</v>
      </c>
      <c r="B161" s="8" t="s">
        <v>1484</v>
      </c>
      <c r="C161" s="1">
        <f t="shared" si="44"/>
        <v>16277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45"/>
        <v>0</v>
      </c>
      <c r="G161" s="1">
        <f t="shared" si="46"/>
        <v>3199</v>
      </c>
      <c r="H161" s="2">
        <f t="shared" si="47"/>
        <v>0.19653498801990538</v>
      </c>
      <c r="I161" s="6"/>
      <c r="J161" s="2">
        <f t="shared" si="48"/>
        <v>0.59052650979910304</v>
      </c>
      <c r="K161" s="2">
        <f t="shared" si="49"/>
        <v>0.39399152177919766</v>
      </c>
      <c r="L161" s="2">
        <f t="shared" si="50"/>
        <v>0</v>
      </c>
      <c r="M161" s="2">
        <f t="shared" si="51"/>
        <v>1.5481968421699299E-2</v>
      </c>
      <c r="N161" s="63">
        <v>9612</v>
      </c>
      <c r="O161" s="63">
        <v>6413</v>
      </c>
      <c r="P161" s="63">
        <v>0</v>
      </c>
      <c r="Q161" s="63">
        <v>172</v>
      </c>
      <c r="R161" s="63">
        <v>77</v>
      </c>
      <c r="S161" s="63">
        <v>0</v>
      </c>
      <c r="T161" s="63">
        <v>0</v>
      </c>
      <c r="U161" s="63">
        <v>2</v>
      </c>
      <c r="V161" s="63">
        <v>0</v>
      </c>
      <c r="W161" s="63">
        <v>0</v>
      </c>
      <c r="X161" s="63">
        <v>0</v>
      </c>
      <c r="Y161" s="63">
        <v>0</v>
      </c>
      <c r="Z161" s="63">
        <v>1</v>
      </c>
      <c r="AA161" s="63">
        <v>0</v>
      </c>
      <c r="AB161" s="63">
        <v>0</v>
      </c>
      <c r="AC161" s="63">
        <v>0</v>
      </c>
      <c r="AD161" s="63">
        <v>0</v>
      </c>
      <c r="AE161" s="63">
        <v>0</v>
      </c>
      <c r="AF161" s="63">
        <v>0</v>
      </c>
      <c r="AG161" s="63">
        <v>0</v>
      </c>
      <c r="AH161" s="63">
        <v>0</v>
      </c>
      <c r="AI161" s="63">
        <v>0</v>
      </c>
      <c r="AJ161" s="63">
        <v>0</v>
      </c>
      <c r="AK161" s="63">
        <v>0</v>
      </c>
      <c r="AL161" s="63">
        <v>0</v>
      </c>
      <c r="AM161" s="63">
        <v>0</v>
      </c>
      <c r="AN161" s="63">
        <v>0</v>
      </c>
      <c r="AO161" s="63">
        <v>0</v>
      </c>
      <c r="AP161" s="63">
        <v>0</v>
      </c>
      <c r="AQ161" s="63">
        <v>0</v>
      </c>
      <c r="AR161" s="63">
        <v>0</v>
      </c>
      <c r="AS161" s="63">
        <v>0</v>
      </c>
      <c r="AT161" s="63">
        <v>0</v>
      </c>
      <c r="AU161" s="63">
        <v>0</v>
      </c>
      <c r="AV161" s="63">
        <v>0</v>
      </c>
      <c r="AW161" s="63">
        <v>0</v>
      </c>
      <c r="AX161" s="63">
        <v>0</v>
      </c>
      <c r="AY161" s="63"/>
      <c r="BA161" t="str">
        <f t="shared" si="52"/>
        <v>Wethersfield</v>
      </c>
      <c r="BB161" t="s">
        <v>1736</v>
      </c>
      <c r="BC161" s="8">
        <v>1</v>
      </c>
      <c r="BE161" s="112">
        <v>9</v>
      </c>
      <c r="BF161" s="114">
        <v>3</v>
      </c>
      <c r="BG161" s="114">
        <v>135</v>
      </c>
      <c r="BH161" s="118">
        <v>84900</v>
      </c>
      <c r="BI161" s="118">
        <f t="shared" si="53"/>
        <v>9003</v>
      </c>
      <c r="BJ161" t="s">
        <v>1471</v>
      </c>
      <c r="BK161" s="122">
        <f t="shared" si="54"/>
        <v>984900</v>
      </c>
      <c r="BP161">
        <v>13.11</v>
      </c>
      <c r="BQ161">
        <v>0.72</v>
      </c>
      <c r="BR161">
        <v>12.39</v>
      </c>
      <c r="BS161" s="2"/>
    </row>
    <row r="162" spans="1:96" ht="15" hidden="1" customHeight="1" outlineLevel="1">
      <c r="A162" t="s">
        <v>1672</v>
      </c>
      <c r="B162" s="8" t="s">
        <v>1484</v>
      </c>
      <c r="C162" s="1">
        <f t="shared" si="44"/>
        <v>3204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45"/>
        <v>0</v>
      </c>
      <c r="G162" s="1">
        <f t="shared" si="46"/>
        <v>229</v>
      </c>
      <c r="H162" s="2">
        <f t="shared" si="47"/>
        <v>7.1473158551810231E-2</v>
      </c>
      <c r="I162" s="6"/>
      <c r="J162" s="2">
        <f t="shared" si="48"/>
        <v>0.52247191011235961</v>
      </c>
      <c r="K162" s="2">
        <f t="shared" si="49"/>
        <v>0.4509987515605493</v>
      </c>
      <c r="L162" s="2">
        <f t="shared" si="50"/>
        <v>0</v>
      </c>
      <c r="M162" s="2">
        <f t="shared" si="51"/>
        <v>2.652933832709109E-2</v>
      </c>
      <c r="N162" s="63">
        <v>1674</v>
      </c>
      <c r="O162" s="63">
        <v>1445</v>
      </c>
      <c r="P162" s="63">
        <v>0</v>
      </c>
      <c r="Q162" s="63">
        <v>61</v>
      </c>
      <c r="R162" s="63">
        <v>20</v>
      </c>
      <c r="S162" s="63">
        <v>0</v>
      </c>
      <c r="T162" s="63">
        <v>0</v>
      </c>
      <c r="U162" s="63">
        <v>4</v>
      </c>
      <c r="V162" s="63">
        <v>0</v>
      </c>
      <c r="W162" s="63">
        <v>0</v>
      </c>
      <c r="X162" s="63">
        <v>0</v>
      </c>
      <c r="Y162" s="63">
        <v>0</v>
      </c>
      <c r="Z162" s="63">
        <v>0</v>
      </c>
      <c r="AA162" s="63">
        <v>0</v>
      </c>
      <c r="AB162" s="63">
        <v>0</v>
      </c>
      <c r="AC162" s="63">
        <v>0</v>
      </c>
      <c r="AD162" s="63">
        <v>0</v>
      </c>
      <c r="AE162" s="63">
        <v>0</v>
      </c>
      <c r="AF162" s="63">
        <v>0</v>
      </c>
      <c r="AG162" s="63">
        <v>0</v>
      </c>
      <c r="AH162" s="63">
        <v>0</v>
      </c>
      <c r="AI162" s="63">
        <v>0</v>
      </c>
      <c r="AJ162" s="63">
        <v>0</v>
      </c>
      <c r="AK162" s="63">
        <v>0</v>
      </c>
      <c r="AL162" s="63">
        <v>0</v>
      </c>
      <c r="AM162" s="63">
        <v>0</v>
      </c>
      <c r="AN162" s="63">
        <v>0</v>
      </c>
      <c r="AO162" s="63">
        <v>0</v>
      </c>
      <c r="AP162" s="63">
        <v>0</v>
      </c>
      <c r="AQ162" s="63">
        <v>0</v>
      </c>
      <c r="AR162" s="63">
        <v>0</v>
      </c>
      <c r="AS162" s="63">
        <v>0</v>
      </c>
      <c r="AT162" s="63">
        <v>0</v>
      </c>
      <c r="AU162" s="63">
        <v>0</v>
      </c>
      <c r="AV162" s="63">
        <v>0</v>
      </c>
      <c r="AW162" s="63">
        <v>0</v>
      </c>
      <c r="AX162" s="63">
        <v>0</v>
      </c>
      <c r="AY162" s="63"/>
      <c r="BA162" t="str">
        <f t="shared" si="52"/>
        <v>Willington</v>
      </c>
      <c r="BB162" t="s">
        <v>67</v>
      </c>
      <c r="BC162" s="8">
        <v>2</v>
      </c>
      <c r="BE162" s="112">
        <v>9</v>
      </c>
      <c r="BF162" s="114">
        <v>13</v>
      </c>
      <c r="BG162" s="114">
        <v>65</v>
      </c>
      <c r="BH162" s="118">
        <v>85950</v>
      </c>
      <c r="BI162" s="118">
        <f t="shared" si="53"/>
        <v>9013</v>
      </c>
      <c r="BJ162" t="s">
        <v>1471</v>
      </c>
      <c r="BK162" s="122">
        <f t="shared" si="54"/>
        <v>985950</v>
      </c>
      <c r="BP162">
        <v>33.479999999999997</v>
      </c>
      <c r="BQ162">
        <v>0.21</v>
      </c>
      <c r="BR162">
        <v>33.270000000000003</v>
      </c>
      <c r="BS162" s="2"/>
    </row>
    <row r="163" spans="1:96" ht="15" hidden="1" customHeight="1" outlineLevel="1">
      <c r="A163" t="s">
        <v>2074</v>
      </c>
      <c r="B163" s="8" t="s">
        <v>1484</v>
      </c>
      <c r="C163" s="1">
        <f t="shared" ref="C163:C172" si="55">SUM(N163:AY163)</f>
        <v>11715</v>
      </c>
      <c r="D163" s="5">
        <f>IF(N163&gt;0, RANK(N163,(N163:P163,Q163:AE163)),0)</f>
        <v>1</v>
      </c>
      <c r="E163" s="5">
        <f>IF(O163&gt;0,RANK(O163,(N163:P163,Q163:AE163)),0)</f>
        <v>2</v>
      </c>
      <c r="F163" s="5">
        <f t="shared" ref="F163:F172" si="56">IF(P163&gt;0,RANK(P163,(N163:AE163)),0)</f>
        <v>0</v>
      </c>
      <c r="G163" s="1">
        <f t="shared" ref="G163:G172" si="57">IF(C163&gt;0,MAX(N163:P163)-LARGE(N163:P163,2),0)</f>
        <v>3857</v>
      </c>
      <c r="H163" s="2">
        <f t="shared" ref="H163:H172" si="58">IF(C163&gt;0,G163/C163,0)</f>
        <v>0.32923602219376868</v>
      </c>
      <c r="I163" s="6"/>
      <c r="J163" s="2">
        <f t="shared" ref="J163:J172" si="59">IF(C163=0,"-",N163/C163)</f>
        <v>0.65522833973538197</v>
      </c>
      <c r="K163" s="2">
        <f t="shared" ref="K163:K172" si="60">IF(C163=0,"-",O163/C163)</f>
        <v>0.32599231754161334</v>
      </c>
      <c r="L163" s="2">
        <f t="shared" ref="L163:L172" si="61">IF(C163=0,"-",P163/C163)</f>
        <v>0</v>
      </c>
      <c r="M163" s="2">
        <f t="shared" ref="M163:M172" si="62">IF(C163=0,"-",(1-J163-K163-L163))</f>
        <v>1.8779342723004688E-2</v>
      </c>
      <c r="N163" s="63">
        <v>7676</v>
      </c>
      <c r="O163" s="63">
        <v>3819</v>
      </c>
      <c r="P163" s="63">
        <v>0</v>
      </c>
      <c r="Q163" s="63">
        <v>169</v>
      </c>
      <c r="R163" s="63">
        <v>49</v>
      </c>
      <c r="S163" s="63">
        <v>0</v>
      </c>
      <c r="T163" s="63">
        <v>0</v>
      </c>
      <c r="U163" s="63">
        <v>2</v>
      </c>
      <c r="V163" s="63">
        <v>0</v>
      </c>
      <c r="W163" s="63">
        <v>0</v>
      </c>
      <c r="X163" s="63">
        <v>0</v>
      </c>
      <c r="Y163" s="63">
        <v>0</v>
      </c>
      <c r="Z163" s="63">
        <v>0</v>
      </c>
      <c r="AA163" s="63">
        <v>0</v>
      </c>
      <c r="AB163" s="63">
        <v>0</v>
      </c>
      <c r="AC163" s="63">
        <v>0</v>
      </c>
      <c r="AD163" s="63">
        <v>0</v>
      </c>
      <c r="AE163" s="63">
        <v>0</v>
      </c>
      <c r="AF163" s="63">
        <v>0</v>
      </c>
      <c r="AG163" s="63">
        <v>0</v>
      </c>
      <c r="AH163" s="63">
        <v>0</v>
      </c>
      <c r="AI163" s="63">
        <v>0</v>
      </c>
      <c r="AJ163" s="63">
        <v>0</v>
      </c>
      <c r="AK163" s="63">
        <v>0</v>
      </c>
      <c r="AL163" s="63">
        <v>0</v>
      </c>
      <c r="AM163" s="63">
        <v>0</v>
      </c>
      <c r="AN163" s="63">
        <v>0</v>
      </c>
      <c r="AO163" s="63">
        <v>0</v>
      </c>
      <c r="AP163" s="63">
        <v>0</v>
      </c>
      <c r="AQ163" s="63">
        <v>0</v>
      </c>
      <c r="AR163" s="63">
        <v>0</v>
      </c>
      <c r="AS163" s="63">
        <v>0</v>
      </c>
      <c r="AT163" s="63">
        <v>0</v>
      </c>
      <c r="AU163" s="63">
        <v>0</v>
      </c>
      <c r="AV163" s="63">
        <v>0</v>
      </c>
      <c r="AW163" s="63">
        <v>0</v>
      </c>
      <c r="AX163" s="63">
        <v>0</v>
      </c>
      <c r="AY163" s="63"/>
      <c r="BA163" t="str">
        <f t="shared" ref="BA163:BA172" si="63">A163</f>
        <v>Wilton</v>
      </c>
      <c r="BB163" t="s">
        <v>280</v>
      </c>
      <c r="BC163" s="8">
        <v>4</v>
      </c>
      <c r="BE163" s="112">
        <v>9</v>
      </c>
      <c r="BF163" s="114">
        <v>1</v>
      </c>
      <c r="BG163" s="114">
        <v>115</v>
      </c>
      <c r="BH163" s="118">
        <v>86370</v>
      </c>
      <c r="BI163" s="118">
        <f t="shared" ref="BI163:BI171" si="64">BE163*1000+BF163</f>
        <v>9001</v>
      </c>
      <c r="BJ163" t="s">
        <v>1471</v>
      </c>
      <c r="BK163" s="122">
        <f t="shared" ref="BK163:BK171" si="65">BE163*100000+BH163</f>
        <v>986370</v>
      </c>
      <c r="BP163">
        <v>27.36</v>
      </c>
      <c r="BQ163">
        <v>0.41</v>
      </c>
      <c r="BR163">
        <v>26.95</v>
      </c>
      <c r="BS163" s="2"/>
    </row>
    <row r="164" spans="1:96" ht="15" hidden="1" customHeight="1" outlineLevel="1">
      <c r="A164" t="s">
        <v>892</v>
      </c>
      <c r="B164" s="8" t="s">
        <v>1484</v>
      </c>
      <c r="C164" s="1">
        <f t="shared" si="55"/>
        <v>5133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56"/>
        <v>0</v>
      </c>
      <c r="G164" s="1">
        <f t="shared" si="57"/>
        <v>495</v>
      </c>
      <c r="H164" s="2">
        <f t="shared" si="58"/>
        <v>9.6434833430742259E-2</v>
      </c>
      <c r="I164" s="6"/>
      <c r="J164" s="2">
        <f t="shared" si="59"/>
        <v>0.44886031560490941</v>
      </c>
      <c r="K164" s="2">
        <f t="shared" si="60"/>
        <v>0.54529514903565168</v>
      </c>
      <c r="L164" s="2">
        <f t="shared" si="61"/>
        <v>0</v>
      </c>
      <c r="M164" s="2">
        <f t="shared" si="62"/>
        <v>5.8445353594389626E-3</v>
      </c>
      <c r="N164" s="63">
        <v>2304</v>
      </c>
      <c r="O164" s="63">
        <v>2799</v>
      </c>
      <c r="P164" s="63">
        <v>0</v>
      </c>
      <c r="Q164" s="63">
        <v>13</v>
      </c>
      <c r="R164" s="63">
        <v>17</v>
      </c>
      <c r="S164" s="63">
        <v>0</v>
      </c>
      <c r="T164" s="63">
        <v>0</v>
      </c>
      <c r="U164" s="63">
        <v>0</v>
      </c>
      <c r="V164" s="63">
        <v>0</v>
      </c>
      <c r="W164" s="63">
        <v>0</v>
      </c>
      <c r="X164" s="63">
        <v>0</v>
      </c>
      <c r="Y164" s="63">
        <v>0</v>
      </c>
      <c r="Z164" s="63">
        <v>0</v>
      </c>
      <c r="AA164" s="63">
        <v>0</v>
      </c>
      <c r="AB164" s="63">
        <v>0</v>
      </c>
      <c r="AC164" s="63">
        <v>0</v>
      </c>
      <c r="AD164" s="63">
        <v>0</v>
      </c>
      <c r="AE164" s="63">
        <v>0</v>
      </c>
      <c r="AF164" s="63">
        <v>0</v>
      </c>
      <c r="AG164" s="63">
        <v>0</v>
      </c>
      <c r="AH164" s="63">
        <v>0</v>
      </c>
      <c r="AI164" s="63">
        <v>0</v>
      </c>
      <c r="AJ164" s="63">
        <v>0</v>
      </c>
      <c r="AK164" s="63">
        <v>0</v>
      </c>
      <c r="AL164" s="63">
        <v>0</v>
      </c>
      <c r="AM164" s="63">
        <v>0</v>
      </c>
      <c r="AN164" s="63">
        <v>0</v>
      </c>
      <c r="AO164" s="63">
        <v>0</v>
      </c>
      <c r="AP164" s="63">
        <v>0</v>
      </c>
      <c r="AQ164" s="63">
        <v>0</v>
      </c>
      <c r="AR164" s="63">
        <v>0</v>
      </c>
      <c r="AS164" s="63">
        <v>0</v>
      </c>
      <c r="AT164" s="63">
        <v>0</v>
      </c>
      <c r="AU164" s="63">
        <v>0</v>
      </c>
      <c r="AV164" s="63">
        <v>0</v>
      </c>
      <c r="AW164" s="63">
        <v>0</v>
      </c>
      <c r="AX164" s="63">
        <v>0</v>
      </c>
      <c r="AY164" s="63"/>
      <c r="BA164" t="str">
        <f t="shared" si="63"/>
        <v>Winchester</v>
      </c>
      <c r="BB164" t="s">
        <v>1275</v>
      </c>
      <c r="BC164" s="8">
        <v>1</v>
      </c>
      <c r="BE164" s="112">
        <v>9</v>
      </c>
      <c r="BF164" s="114">
        <v>5</v>
      </c>
      <c r="BG164" s="114">
        <v>125</v>
      </c>
      <c r="BH164" s="118">
        <v>86440</v>
      </c>
      <c r="BI164" s="118">
        <f t="shared" si="64"/>
        <v>9005</v>
      </c>
      <c r="BJ164" t="s">
        <v>1471</v>
      </c>
      <c r="BK164" s="122">
        <f t="shared" si="65"/>
        <v>986440</v>
      </c>
      <c r="BP164">
        <v>33.840000000000003</v>
      </c>
      <c r="BQ164">
        <v>1.56</v>
      </c>
      <c r="BR164">
        <v>32.28</v>
      </c>
      <c r="BS164" s="2"/>
    </row>
    <row r="165" spans="1:96" ht="15" hidden="1" customHeight="1" outlineLevel="1">
      <c r="A165" t="s">
        <v>2128</v>
      </c>
      <c r="B165" s="8" t="s">
        <v>1484</v>
      </c>
      <c r="C165" s="1">
        <f t="shared" si="55"/>
        <v>8348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56"/>
        <v>0</v>
      </c>
      <c r="G165" s="1">
        <f t="shared" si="57"/>
        <v>2541</v>
      </c>
      <c r="H165" s="2">
        <f t="shared" si="58"/>
        <v>0.30438428366075709</v>
      </c>
      <c r="I165" s="6"/>
      <c r="J165" s="2">
        <f t="shared" si="59"/>
        <v>0.64266890273119315</v>
      </c>
      <c r="K165" s="2">
        <f t="shared" si="60"/>
        <v>0.33828461907043605</v>
      </c>
      <c r="L165" s="2">
        <f t="shared" si="61"/>
        <v>0</v>
      </c>
      <c r="M165" s="2">
        <f t="shared" si="62"/>
        <v>1.9046478198370798E-2</v>
      </c>
      <c r="N165" s="63">
        <v>5365</v>
      </c>
      <c r="O165" s="63">
        <v>2824</v>
      </c>
      <c r="P165" s="63">
        <v>0</v>
      </c>
      <c r="Q165" s="63">
        <v>95</v>
      </c>
      <c r="R165" s="63">
        <v>61</v>
      </c>
      <c r="S165" s="63">
        <v>0</v>
      </c>
      <c r="T165" s="63">
        <v>0</v>
      </c>
      <c r="U165" s="63">
        <v>3</v>
      </c>
      <c r="V165" s="63">
        <v>0</v>
      </c>
      <c r="W165" s="63">
        <v>0</v>
      </c>
      <c r="X165" s="63">
        <v>0</v>
      </c>
      <c r="Y165" s="63">
        <v>0</v>
      </c>
      <c r="Z165" s="63">
        <v>0</v>
      </c>
      <c r="AA165" s="63">
        <v>0</v>
      </c>
      <c r="AB165" s="63">
        <v>0</v>
      </c>
      <c r="AC165" s="63">
        <v>0</v>
      </c>
      <c r="AD165" s="63">
        <v>0</v>
      </c>
      <c r="AE165" s="63">
        <v>0</v>
      </c>
      <c r="AF165" s="63">
        <v>0</v>
      </c>
      <c r="AG165" s="63">
        <v>0</v>
      </c>
      <c r="AH165" s="63">
        <v>0</v>
      </c>
      <c r="AI165" s="63">
        <v>0</v>
      </c>
      <c r="AJ165" s="63">
        <v>0</v>
      </c>
      <c r="AK165" s="63">
        <v>0</v>
      </c>
      <c r="AL165" s="63">
        <v>0</v>
      </c>
      <c r="AM165" s="63">
        <v>0</v>
      </c>
      <c r="AN165" s="63">
        <v>0</v>
      </c>
      <c r="AO165" s="63">
        <v>0</v>
      </c>
      <c r="AP165" s="63">
        <v>0</v>
      </c>
      <c r="AQ165" s="63">
        <v>0</v>
      </c>
      <c r="AR165" s="63">
        <v>0</v>
      </c>
      <c r="AS165" s="63">
        <v>0</v>
      </c>
      <c r="AT165" s="63">
        <v>0</v>
      </c>
      <c r="AU165" s="63">
        <v>0</v>
      </c>
      <c r="AV165" s="63">
        <v>0</v>
      </c>
      <c r="AW165" s="63">
        <v>0</v>
      </c>
      <c r="AX165" s="63">
        <v>0</v>
      </c>
      <c r="AY165" s="63"/>
      <c r="BA165" t="str">
        <f t="shared" si="63"/>
        <v>Windham</v>
      </c>
      <c r="BB165" t="s">
        <v>2128</v>
      </c>
      <c r="BC165" s="8">
        <v>2</v>
      </c>
      <c r="BE165" s="112">
        <v>9</v>
      </c>
      <c r="BF165" s="114">
        <v>15</v>
      </c>
      <c r="BG165" s="114">
        <v>70</v>
      </c>
      <c r="BH165" s="118">
        <v>86790</v>
      </c>
      <c r="BI165" s="118">
        <f t="shared" si="64"/>
        <v>9015</v>
      </c>
      <c r="BJ165" t="s">
        <v>1471</v>
      </c>
      <c r="BK165" s="122">
        <f t="shared" si="65"/>
        <v>986790</v>
      </c>
      <c r="BP165">
        <v>27.92</v>
      </c>
      <c r="BQ165">
        <v>0.85</v>
      </c>
      <c r="BR165">
        <v>27.07</v>
      </c>
      <c r="BS165" s="2"/>
    </row>
    <row r="166" spans="1:96" ht="15" hidden="1" customHeight="1" outlineLevel="1">
      <c r="A166" t="s">
        <v>2280</v>
      </c>
      <c r="B166" s="8" t="s">
        <v>1484</v>
      </c>
      <c r="C166" s="1">
        <f t="shared" si="55"/>
        <v>17514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56"/>
        <v>0</v>
      </c>
      <c r="G166" s="1">
        <f t="shared" si="57"/>
        <v>9093</v>
      </c>
      <c r="H166" s="2">
        <f t="shared" si="58"/>
        <v>0.51918465227817745</v>
      </c>
      <c r="I166" s="6"/>
      <c r="J166" s="2">
        <f t="shared" si="59"/>
        <v>0.75271211602146859</v>
      </c>
      <c r="K166" s="2">
        <f t="shared" si="60"/>
        <v>0.23352746374329109</v>
      </c>
      <c r="L166" s="2">
        <f t="shared" si="61"/>
        <v>0</v>
      </c>
      <c r="M166" s="2">
        <f t="shared" si="62"/>
        <v>1.3760420235240323E-2</v>
      </c>
      <c r="N166" s="63">
        <v>13183</v>
      </c>
      <c r="O166" s="63">
        <v>4090</v>
      </c>
      <c r="P166" s="63">
        <v>0</v>
      </c>
      <c r="Q166" s="63">
        <v>175</v>
      </c>
      <c r="R166" s="63">
        <v>61</v>
      </c>
      <c r="S166" s="63">
        <v>0</v>
      </c>
      <c r="T166" s="63">
        <v>0</v>
      </c>
      <c r="U166" s="63">
        <v>3</v>
      </c>
      <c r="V166" s="63">
        <v>0</v>
      </c>
      <c r="W166" s="63">
        <v>0</v>
      </c>
      <c r="X166" s="63">
        <v>0</v>
      </c>
      <c r="Y166" s="63">
        <v>0</v>
      </c>
      <c r="Z166" s="63">
        <v>2</v>
      </c>
      <c r="AA166" s="63">
        <v>0</v>
      </c>
      <c r="AB166" s="63">
        <v>0</v>
      </c>
      <c r="AC166" s="63">
        <v>0</v>
      </c>
      <c r="AD166" s="63">
        <v>0</v>
      </c>
      <c r="AE166" s="63">
        <v>0</v>
      </c>
      <c r="AF166" s="63">
        <v>0</v>
      </c>
      <c r="AG166" s="63">
        <v>0</v>
      </c>
      <c r="AH166" s="63">
        <v>0</v>
      </c>
      <c r="AI166" s="63">
        <v>0</v>
      </c>
      <c r="AJ166" s="63">
        <v>0</v>
      </c>
      <c r="AK166" s="63">
        <v>0</v>
      </c>
      <c r="AL166" s="63">
        <v>0</v>
      </c>
      <c r="AM166" s="63">
        <v>0</v>
      </c>
      <c r="AN166" s="63">
        <v>0</v>
      </c>
      <c r="AO166" s="63">
        <v>0</v>
      </c>
      <c r="AP166" s="63">
        <v>0</v>
      </c>
      <c r="AQ166" s="63">
        <v>0</v>
      </c>
      <c r="AR166" s="63">
        <v>0</v>
      </c>
      <c r="AS166" s="63">
        <v>0</v>
      </c>
      <c r="AT166" s="63">
        <v>0</v>
      </c>
      <c r="AU166" s="63">
        <v>0</v>
      </c>
      <c r="AV166" s="63">
        <v>0</v>
      </c>
      <c r="AW166" s="63">
        <v>0</v>
      </c>
      <c r="AX166" s="63">
        <v>0</v>
      </c>
      <c r="AY166" s="63"/>
      <c r="BA166" t="str">
        <f t="shared" si="63"/>
        <v>Windsor</v>
      </c>
      <c r="BB166" t="s">
        <v>1736</v>
      </c>
      <c r="BC166" s="8">
        <v>1</v>
      </c>
      <c r="BE166" s="112">
        <v>9</v>
      </c>
      <c r="BF166" s="114">
        <v>3</v>
      </c>
      <c r="BG166" s="114">
        <v>150</v>
      </c>
      <c r="BH166" s="118">
        <v>87000</v>
      </c>
      <c r="BI166" s="118">
        <f t="shared" si="64"/>
        <v>9003</v>
      </c>
      <c r="BJ166" t="s">
        <v>1471</v>
      </c>
      <c r="BK166" s="122">
        <f t="shared" si="65"/>
        <v>987000</v>
      </c>
      <c r="BP166">
        <v>31.05</v>
      </c>
      <c r="BQ166">
        <v>1.43</v>
      </c>
      <c r="BR166">
        <v>29.63</v>
      </c>
      <c r="BS166" s="2"/>
    </row>
    <row r="167" spans="1:96" ht="15" hidden="1" customHeight="1" outlineLevel="1">
      <c r="A167" t="s">
        <v>255</v>
      </c>
      <c r="B167" s="8" t="s">
        <v>1484</v>
      </c>
      <c r="C167" s="1">
        <f t="shared" si="55"/>
        <v>7021</v>
      </c>
      <c r="D167" s="5">
        <f>IF(N167&gt;0, RANK(N167,(N167:P167,Q167:AE167)),0)</f>
        <v>1</v>
      </c>
      <c r="E167" s="5">
        <f>IF(O167&gt;0,RANK(O167,(N167:P167,Q167:AE167)),0)</f>
        <v>2</v>
      </c>
      <c r="F167" s="5">
        <f t="shared" si="56"/>
        <v>0</v>
      </c>
      <c r="G167" s="1">
        <f t="shared" si="57"/>
        <v>595</v>
      </c>
      <c r="H167" s="2">
        <f t="shared" si="58"/>
        <v>8.4745762711864403E-2</v>
      </c>
      <c r="I167" s="6"/>
      <c r="J167" s="2">
        <f t="shared" si="59"/>
        <v>0.53425437971798884</v>
      </c>
      <c r="K167" s="2">
        <f t="shared" si="60"/>
        <v>0.44950861700612449</v>
      </c>
      <c r="L167" s="2">
        <f t="shared" si="61"/>
        <v>0</v>
      </c>
      <c r="M167" s="2">
        <f t="shared" si="62"/>
        <v>1.6237003275886674E-2</v>
      </c>
      <c r="N167" s="63">
        <v>3751</v>
      </c>
      <c r="O167" s="63">
        <v>3156</v>
      </c>
      <c r="P167" s="63">
        <v>0</v>
      </c>
      <c r="Q167" s="63">
        <v>81</v>
      </c>
      <c r="R167" s="63">
        <v>32</v>
      </c>
      <c r="S167" s="63">
        <v>0</v>
      </c>
      <c r="T167" s="63">
        <v>0</v>
      </c>
      <c r="U167" s="63">
        <v>0</v>
      </c>
      <c r="V167" s="63">
        <v>0</v>
      </c>
      <c r="W167" s="63">
        <v>0</v>
      </c>
      <c r="X167" s="63">
        <v>0</v>
      </c>
      <c r="Y167" s="63">
        <v>0</v>
      </c>
      <c r="Z167" s="63">
        <v>1</v>
      </c>
      <c r="AA167" s="63">
        <v>0</v>
      </c>
      <c r="AB167" s="63">
        <v>0</v>
      </c>
      <c r="AC167" s="63">
        <v>0</v>
      </c>
      <c r="AD167" s="63">
        <v>0</v>
      </c>
      <c r="AE167" s="63">
        <v>0</v>
      </c>
      <c r="AF167" s="63">
        <v>0</v>
      </c>
      <c r="AG167" s="63">
        <v>0</v>
      </c>
      <c r="AH167" s="63">
        <v>0</v>
      </c>
      <c r="AI167" s="63">
        <v>0</v>
      </c>
      <c r="AJ167" s="63">
        <v>0</v>
      </c>
      <c r="AK167" s="63">
        <v>0</v>
      </c>
      <c r="AL167" s="63">
        <v>0</v>
      </c>
      <c r="AM167" s="63">
        <v>0</v>
      </c>
      <c r="AN167" s="63">
        <v>0</v>
      </c>
      <c r="AO167" s="63">
        <v>0</v>
      </c>
      <c r="AP167" s="63">
        <v>0</v>
      </c>
      <c r="AQ167" s="63">
        <v>0</v>
      </c>
      <c r="AR167" s="63">
        <v>0</v>
      </c>
      <c r="AS167" s="63">
        <v>0</v>
      </c>
      <c r="AT167" s="63">
        <v>0</v>
      </c>
      <c r="AU167" s="63">
        <v>0</v>
      </c>
      <c r="AV167" s="63">
        <v>0</v>
      </c>
      <c r="AW167" s="63">
        <v>0</v>
      </c>
      <c r="AX167" s="63">
        <v>0</v>
      </c>
      <c r="AY167" s="63"/>
      <c r="BA167" t="str">
        <f t="shared" si="63"/>
        <v>Windsor Locks</v>
      </c>
      <c r="BB167" t="s">
        <v>1736</v>
      </c>
      <c r="BC167" s="8">
        <v>1</v>
      </c>
      <c r="BE167" s="112">
        <v>9</v>
      </c>
      <c r="BF167" s="114">
        <v>3</v>
      </c>
      <c r="BG167" s="114">
        <v>155</v>
      </c>
      <c r="BH167" s="118">
        <v>87070</v>
      </c>
      <c r="BI167" s="118">
        <f t="shared" si="64"/>
        <v>9003</v>
      </c>
      <c r="BJ167" t="s">
        <v>1471</v>
      </c>
      <c r="BK167" s="122">
        <f t="shared" si="65"/>
        <v>987070</v>
      </c>
      <c r="BP167">
        <v>9.36</v>
      </c>
      <c r="BQ167">
        <v>0.33</v>
      </c>
      <c r="BR167">
        <v>9.0299999999999994</v>
      </c>
      <c r="BS167" s="2"/>
    </row>
    <row r="168" spans="1:96" ht="15" hidden="1" customHeight="1" outlineLevel="1">
      <c r="A168" t="s">
        <v>2751</v>
      </c>
      <c r="B168" s="8" t="s">
        <v>1484</v>
      </c>
      <c r="C168" s="1">
        <f t="shared" si="55"/>
        <v>10002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56"/>
        <v>0</v>
      </c>
      <c r="G168" s="1">
        <f t="shared" si="57"/>
        <v>3186</v>
      </c>
      <c r="H168" s="2">
        <f t="shared" si="58"/>
        <v>0.31853629274145173</v>
      </c>
      <c r="I168" s="6"/>
      <c r="J168" s="2">
        <f t="shared" si="59"/>
        <v>0.33323335332933413</v>
      </c>
      <c r="K168" s="2">
        <f t="shared" si="60"/>
        <v>0.6517696460707858</v>
      </c>
      <c r="L168" s="2">
        <f t="shared" si="61"/>
        <v>0</v>
      </c>
      <c r="M168" s="2">
        <f t="shared" si="62"/>
        <v>1.4997000599880073E-2</v>
      </c>
      <c r="N168" s="63">
        <v>3333</v>
      </c>
      <c r="O168" s="63">
        <v>6519</v>
      </c>
      <c r="P168" s="63">
        <v>0</v>
      </c>
      <c r="Q168" s="63">
        <v>105</v>
      </c>
      <c r="R168" s="63">
        <v>41</v>
      </c>
      <c r="S168" s="63">
        <v>0</v>
      </c>
      <c r="T168" s="63">
        <v>0</v>
      </c>
      <c r="U168" s="63">
        <v>1</v>
      </c>
      <c r="V168" s="63">
        <v>0</v>
      </c>
      <c r="W168" s="63">
        <v>0</v>
      </c>
      <c r="X168" s="63">
        <v>0</v>
      </c>
      <c r="Y168" s="63">
        <v>0</v>
      </c>
      <c r="Z168" s="63">
        <v>3</v>
      </c>
      <c r="AA168" s="63">
        <v>0</v>
      </c>
      <c r="AB168" s="63">
        <v>0</v>
      </c>
      <c r="AC168" s="63">
        <v>0</v>
      </c>
      <c r="AD168" s="63">
        <v>0</v>
      </c>
      <c r="AE168" s="63">
        <v>0</v>
      </c>
      <c r="AF168" s="63">
        <v>0</v>
      </c>
      <c r="AG168" s="63">
        <v>0</v>
      </c>
      <c r="AH168" s="63">
        <v>0</v>
      </c>
      <c r="AI168" s="63">
        <v>0</v>
      </c>
      <c r="AJ168" s="63">
        <v>0</v>
      </c>
      <c r="AK168" s="63">
        <v>0</v>
      </c>
      <c r="AL168" s="63">
        <v>0</v>
      </c>
      <c r="AM168" s="63">
        <v>0</v>
      </c>
      <c r="AN168" s="63">
        <v>0</v>
      </c>
      <c r="AO168" s="63">
        <v>0</v>
      </c>
      <c r="AP168" s="63">
        <v>0</v>
      </c>
      <c r="AQ168" s="63">
        <v>0</v>
      </c>
      <c r="AR168" s="63">
        <v>0</v>
      </c>
      <c r="AS168" s="63">
        <v>0</v>
      </c>
      <c r="AT168" s="63">
        <v>0</v>
      </c>
      <c r="AU168" s="63">
        <v>0</v>
      </c>
      <c r="AV168" s="63">
        <v>0</v>
      </c>
      <c r="AW168" s="63">
        <v>0</v>
      </c>
      <c r="AX168" s="63">
        <v>0</v>
      </c>
      <c r="AY168" s="63"/>
      <c r="BA168" t="str">
        <f t="shared" si="63"/>
        <v>Wolcott</v>
      </c>
      <c r="BB168" t="s">
        <v>2796</v>
      </c>
      <c r="BC168" s="8">
        <v>5</v>
      </c>
      <c r="BE168" s="112">
        <v>9</v>
      </c>
      <c r="BF168" s="114">
        <v>9</v>
      </c>
      <c r="BG168" s="114">
        <v>130</v>
      </c>
      <c r="BH168" s="118">
        <v>87560</v>
      </c>
      <c r="BI168" s="118">
        <f t="shared" si="64"/>
        <v>9009</v>
      </c>
      <c r="BJ168" t="s">
        <v>1471</v>
      </c>
      <c r="BK168" s="122">
        <f t="shared" si="65"/>
        <v>987560</v>
      </c>
      <c r="BP168">
        <v>21.11</v>
      </c>
      <c r="BQ168">
        <v>0.68</v>
      </c>
      <c r="BR168">
        <v>20.43</v>
      </c>
      <c r="BS168" s="2"/>
    </row>
    <row r="169" spans="1:96" ht="15" hidden="1" customHeight="1" outlineLevel="1">
      <c r="A169" t="s">
        <v>2749</v>
      </c>
      <c r="B169" s="8" t="s">
        <v>1484</v>
      </c>
      <c r="C169" s="1">
        <f t="shared" si="55"/>
        <v>5739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56"/>
        <v>0</v>
      </c>
      <c r="G169" s="1">
        <f t="shared" si="57"/>
        <v>2039</v>
      </c>
      <c r="H169" s="2">
        <f t="shared" si="58"/>
        <v>0.35528837776616135</v>
      </c>
      <c r="I169" s="6"/>
      <c r="J169" s="2">
        <f t="shared" si="59"/>
        <v>0.67171981181390483</v>
      </c>
      <c r="K169" s="2">
        <f t="shared" si="60"/>
        <v>0.31643143404774349</v>
      </c>
      <c r="L169" s="2">
        <f t="shared" si="61"/>
        <v>0</v>
      </c>
      <c r="M169" s="2">
        <f t="shared" si="62"/>
        <v>1.184875413835168E-2</v>
      </c>
      <c r="N169" s="63">
        <v>3855</v>
      </c>
      <c r="O169" s="63">
        <v>1816</v>
      </c>
      <c r="P169" s="63">
        <v>0</v>
      </c>
      <c r="Q169" s="63">
        <v>37</v>
      </c>
      <c r="R169" s="63">
        <v>31</v>
      </c>
      <c r="S169" s="63">
        <v>0</v>
      </c>
      <c r="T169" s="63">
        <v>0</v>
      </c>
      <c r="U169" s="63">
        <v>0</v>
      </c>
      <c r="V169" s="63">
        <v>0</v>
      </c>
      <c r="W169" s="63">
        <v>0</v>
      </c>
      <c r="X169" s="63">
        <v>0</v>
      </c>
      <c r="Y169" s="63">
        <v>0</v>
      </c>
      <c r="Z169" s="63">
        <v>0</v>
      </c>
      <c r="AA169" s="63">
        <v>0</v>
      </c>
      <c r="AB169" s="63">
        <v>0</v>
      </c>
      <c r="AC169" s="63">
        <v>0</v>
      </c>
      <c r="AD169" s="63">
        <v>0</v>
      </c>
      <c r="AE169" s="63">
        <v>0</v>
      </c>
      <c r="AF169" s="63">
        <v>0</v>
      </c>
      <c r="AG169" s="63">
        <v>0</v>
      </c>
      <c r="AH169" s="63">
        <v>0</v>
      </c>
      <c r="AI169" s="63">
        <v>0</v>
      </c>
      <c r="AJ169" s="63">
        <v>0</v>
      </c>
      <c r="AK169" s="63">
        <v>0</v>
      </c>
      <c r="AL169" s="63">
        <v>0</v>
      </c>
      <c r="AM169" s="63">
        <v>0</v>
      </c>
      <c r="AN169" s="63">
        <v>0</v>
      </c>
      <c r="AO169" s="63">
        <v>0</v>
      </c>
      <c r="AP169" s="63">
        <v>0</v>
      </c>
      <c r="AQ169" s="63">
        <v>0</v>
      </c>
      <c r="AR169" s="63">
        <v>0</v>
      </c>
      <c r="AS169" s="63">
        <v>0</v>
      </c>
      <c r="AT169" s="63">
        <v>0</v>
      </c>
      <c r="AU169" s="63">
        <v>0</v>
      </c>
      <c r="AV169" s="63">
        <v>0</v>
      </c>
      <c r="AW169" s="63">
        <v>0</v>
      </c>
      <c r="AX169" s="63">
        <v>0</v>
      </c>
      <c r="AY169" s="63"/>
      <c r="BA169" t="str">
        <f t="shared" si="63"/>
        <v>Woodbridge</v>
      </c>
      <c r="BB169" t="s">
        <v>2796</v>
      </c>
      <c r="BC169" s="8">
        <v>3</v>
      </c>
      <c r="BE169" s="112">
        <v>9</v>
      </c>
      <c r="BF169" s="114">
        <v>9</v>
      </c>
      <c r="BG169" s="114">
        <v>135</v>
      </c>
      <c r="BH169" s="118">
        <v>87700</v>
      </c>
      <c r="BI169" s="118">
        <f t="shared" si="64"/>
        <v>9009</v>
      </c>
      <c r="BJ169" t="s">
        <v>1471</v>
      </c>
      <c r="BK169" s="122">
        <f t="shared" si="65"/>
        <v>987700</v>
      </c>
      <c r="BP169">
        <v>19.23</v>
      </c>
      <c r="BQ169">
        <v>0.39</v>
      </c>
      <c r="BR169">
        <v>18.829999999999998</v>
      </c>
      <c r="BS169" s="2"/>
    </row>
    <row r="170" spans="1:96" ht="15" hidden="1" customHeight="1" outlineLevel="1">
      <c r="A170" t="s">
        <v>783</v>
      </c>
      <c r="B170" s="8" t="s">
        <v>1484</v>
      </c>
      <c r="C170" s="1">
        <f t="shared" si="55"/>
        <v>6559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56"/>
        <v>0</v>
      </c>
      <c r="G170" s="1">
        <f t="shared" si="57"/>
        <v>114</v>
      </c>
      <c r="H170" s="2">
        <f t="shared" si="58"/>
        <v>1.73806982771764E-2</v>
      </c>
      <c r="I170" s="6"/>
      <c r="J170" s="2">
        <f t="shared" si="59"/>
        <v>0.48498246683945723</v>
      </c>
      <c r="K170" s="2">
        <f t="shared" si="60"/>
        <v>0.50236316511663359</v>
      </c>
      <c r="L170" s="2">
        <f t="shared" si="61"/>
        <v>0</v>
      </c>
      <c r="M170" s="2">
        <f t="shared" si="62"/>
        <v>1.2654368043909181E-2</v>
      </c>
      <c r="N170" s="63">
        <v>3181</v>
      </c>
      <c r="O170" s="63">
        <v>3295</v>
      </c>
      <c r="P170" s="63">
        <v>0</v>
      </c>
      <c r="Q170" s="63">
        <v>69</v>
      </c>
      <c r="R170" s="63">
        <v>14</v>
      </c>
      <c r="S170" s="63">
        <v>0</v>
      </c>
      <c r="T170" s="63">
        <v>0</v>
      </c>
      <c r="U170" s="63">
        <v>0</v>
      </c>
      <c r="V170" s="63">
        <v>0</v>
      </c>
      <c r="W170" s="63">
        <v>0</v>
      </c>
      <c r="X170" s="63">
        <v>0</v>
      </c>
      <c r="Y170" s="63">
        <v>0</v>
      </c>
      <c r="Z170" s="63">
        <v>0</v>
      </c>
      <c r="AA170" s="63">
        <v>0</v>
      </c>
      <c r="AB170" s="63">
        <v>0</v>
      </c>
      <c r="AC170" s="63">
        <v>0</v>
      </c>
      <c r="AD170" s="63">
        <v>0</v>
      </c>
      <c r="AE170" s="63">
        <v>0</v>
      </c>
      <c r="AF170" s="63">
        <v>0</v>
      </c>
      <c r="AG170" s="63">
        <v>0</v>
      </c>
      <c r="AH170" s="63">
        <v>0</v>
      </c>
      <c r="AI170" s="63">
        <v>0</v>
      </c>
      <c r="AJ170" s="63">
        <v>0</v>
      </c>
      <c r="AK170" s="63">
        <v>0</v>
      </c>
      <c r="AL170" s="63">
        <v>0</v>
      </c>
      <c r="AM170" s="63">
        <v>0</v>
      </c>
      <c r="AN170" s="63">
        <v>0</v>
      </c>
      <c r="AO170" s="63">
        <v>0</v>
      </c>
      <c r="AP170" s="63">
        <v>0</v>
      </c>
      <c r="AQ170" s="63">
        <v>0</v>
      </c>
      <c r="AR170" s="63">
        <v>0</v>
      </c>
      <c r="AS170" s="63">
        <v>0</v>
      </c>
      <c r="AT170" s="63">
        <v>0</v>
      </c>
      <c r="AU170" s="63">
        <v>0</v>
      </c>
      <c r="AV170" s="63">
        <v>0</v>
      </c>
      <c r="AW170" s="63">
        <v>0</v>
      </c>
      <c r="AX170" s="63">
        <v>0</v>
      </c>
      <c r="AY170" s="63"/>
      <c r="BA170" t="str">
        <f t="shared" si="63"/>
        <v>Woodbury</v>
      </c>
      <c r="BB170" t="s">
        <v>1275</v>
      </c>
      <c r="BC170" s="8">
        <v>5</v>
      </c>
      <c r="BE170" s="112">
        <v>9</v>
      </c>
      <c r="BF170" s="114">
        <v>5</v>
      </c>
      <c r="BG170" s="114">
        <v>130</v>
      </c>
      <c r="BH170" s="118">
        <v>87910</v>
      </c>
      <c r="BI170" s="118">
        <f t="shared" si="64"/>
        <v>9005</v>
      </c>
      <c r="BJ170" t="s">
        <v>1471</v>
      </c>
      <c r="BK170" s="122">
        <f t="shared" si="65"/>
        <v>987910</v>
      </c>
      <c r="BP170">
        <v>36.729999999999997</v>
      </c>
      <c r="BQ170">
        <v>0.27</v>
      </c>
      <c r="BR170">
        <v>36.47</v>
      </c>
      <c r="BS170" s="2"/>
    </row>
    <row r="171" spans="1:96" ht="15" hidden="1" customHeight="1" outlineLevel="1">
      <c r="A171" t="s">
        <v>1708</v>
      </c>
      <c r="B171" s="8" t="s">
        <v>1484</v>
      </c>
      <c r="C171" s="1">
        <f t="shared" si="55"/>
        <v>5179</v>
      </c>
      <c r="D171" s="5">
        <f>IF(N171&gt;0, RANK(N171,(N171:P171,Q171:AE171)),0)</f>
        <v>1</v>
      </c>
      <c r="E171" s="5">
        <f>IF(O171&gt;0,RANK(O171,(N171:P171,Q171:AE171)),0)</f>
        <v>2</v>
      </c>
      <c r="F171" s="5">
        <f t="shared" si="56"/>
        <v>0</v>
      </c>
      <c r="G171" s="1">
        <f t="shared" si="57"/>
        <v>28</v>
      </c>
      <c r="H171" s="2">
        <f t="shared" si="58"/>
        <v>5.4064491214520175E-3</v>
      </c>
      <c r="I171" s="6"/>
      <c r="J171" s="2">
        <f t="shared" si="59"/>
        <v>0.4919868700521336</v>
      </c>
      <c r="K171" s="2">
        <f t="shared" si="60"/>
        <v>0.4865804209306816</v>
      </c>
      <c r="L171" s="2">
        <f t="shared" si="61"/>
        <v>0</v>
      </c>
      <c r="M171" s="2">
        <f t="shared" si="62"/>
        <v>2.1432709017184803E-2</v>
      </c>
      <c r="N171" s="63">
        <v>2548</v>
      </c>
      <c r="O171" s="63">
        <v>2520</v>
      </c>
      <c r="P171" s="63">
        <v>0</v>
      </c>
      <c r="Q171" s="63">
        <v>87</v>
      </c>
      <c r="R171" s="63">
        <v>23</v>
      </c>
      <c r="S171" s="63">
        <v>0</v>
      </c>
      <c r="T171" s="63">
        <v>0</v>
      </c>
      <c r="U171" s="63">
        <v>0</v>
      </c>
      <c r="V171" s="63">
        <v>0</v>
      </c>
      <c r="W171" s="63">
        <v>0</v>
      </c>
      <c r="X171" s="63">
        <v>0</v>
      </c>
      <c r="Y171" s="63">
        <v>0</v>
      </c>
      <c r="Z171" s="63">
        <v>1</v>
      </c>
      <c r="AA171" s="63">
        <v>0</v>
      </c>
      <c r="AB171" s="63">
        <v>0</v>
      </c>
      <c r="AC171" s="63">
        <v>0</v>
      </c>
      <c r="AD171" s="63">
        <v>0</v>
      </c>
      <c r="AE171" s="63">
        <v>0</v>
      </c>
      <c r="AF171" s="63">
        <v>0</v>
      </c>
      <c r="AG171" s="63">
        <v>0</v>
      </c>
      <c r="AH171" s="63">
        <v>0</v>
      </c>
      <c r="AI171" s="63">
        <v>0</v>
      </c>
      <c r="AJ171" s="63">
        <v>0</v>
      </c>
      <c r="AK171" s="63">
        <v>0</v>
      </c>
      <c r="AL171" s="63">
        <v>0</v>
      </c>
      <c r="AM171" s="63">
        <v>0</v>
      </c>
      <c r="AN171" s="63">
        <v>0</v>
      </c>
      <c r="AO171" s="63">
        <v>0</v>
      </c>
      <c r="AP171" s="63">
        <v>0</v>
      </c>
      <c r="AQ171" s="63">
        <v>0</v>
      </c>
      <c r="AR171" s="63">
        <v>0</v>
      </c>
      <c r="AS171" s="63">
        <v>0</v>
      </c>
      <c r="AT171" s="63">
        <v>0</v>
      </c>
      <c r="AU171" s="63">
        <v>0</v>
      </c>
      <c r="AV171" s="63">
        <v>0</v>
      </c>
      <c r="AW171" s="63">
        <v>0</v>
      </c>
      <c r="AX171" s="63">
        <v>0</v>
      </c>
      <c r="AY171" s="63"/>
      <c r="BA171" t="str">
        <f t="shared" si="63"/>
        <v>Woodstock</v>
      </c>
      <c r="BB171" t="s">
        <v>2128</v>
      </c>
      <c r="BC171" s="8">
        <v>2</v>
      </c>
      <c r="BE171" s="112">
        <v>9</v>
      </c>
      <c r="BF171" s="114">
        <v>15</v>
      </c>
      <c r="BG171" s="114">
        <v>75</v>
      </c>
      <c r="BH171" s="118">
        <v>88190</v>
      </c>
      <c r="BI171" s="118">
        <f t="shared" si="64"/>
        <v>9015</v>
      </c>
      <c r="BJ171" t="s">
        <v>1471</v>
      </c>
      <c r="BK171" s="122">
        <f t="shared" si="65"/>
        <v>988190</v>
      </c>
      <c r="BP171">
        <v>61.83</v>
      </c>
      <c r="BQ171">
        <v>1.3</v>
      </c>
      <c r="BR171">
        <v>60.54</v>
      </c>
      <c r="BS171" s="2"/>
    </row>
    <row r="172" spans="1:96" ht="15" customHeight="1" collapsed="1">
      <c r="A172" s="8" t="s">
        <v>1032</v>
      </c>
      <c r="B172" s="8" t="s">
        <v>544</v>
      </c>
      <c r="C172" s="1">
        <f t="shared" si="55"/>
        <v>1824252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56"/>
        <v>0</v>
      </c>
      <c r="G172" s="1">
        <f t="shared" si="57"/>
        <v>365389</v>
      </c>
      <c r="H172" s="2">
        <f t="shared" si="58"/>
        <v>0.20029524429738874</v>
      </c>
      <c r="I172" s="6"/>
      <c r="J172" s="2">
        <f t="shared" si="59"/>
        <v>0.59239622596000996</v>
      </c>
      <c r="K172" s="2">
        <f t="shared" si="60"/>
        <v>0.3921009816626212</v>
      </c>
      <c r="L172" s="2">
        <f t="shared" si="61"/>
        <v>0</v>
      </c>
      <c r="M172" s="2">
        <f t="shared" si="62"/>
        <v>1.5502792377368846E-2</v>
      </c>
      <c r="N172" s="63">
        <v>1080680</v>
      </c>
      <c r="O172" s="63">
        <v>715291</v>
      </c>
      <c r="P172" s="63">
        <v>0</v>
      </c>
      <c r="Q172" s="63">
        <v>20227</v>
      </c>
      <c r="R172" s="63">
        <v>7538</v>
      </c>
      <c r="S172" s="63">
        <v>0</v>
      </c>
      <c r="T172" s="63">
        <v>13</v>
      </c>
      <c r="U172" s="63">
        <v>253</v>
      </c>
      <c r="V172" s="63">
        <v>0</v>
      </c>
      <c r="W172" s="63">
        <v>0</v>
      </c>
      <c r="X172" s="63">
        <v>0</v>
      </c>
      <c r="Y172" s="63">
        <v>0</v>
      </c>
      <c r="Z172" s="63">
        <v>217</v>
      </c>
      <c r="AA172" s="63">
        <v>0</v>
      </c>
      <c r="AB172" s="63">
        <v>0</v>
      </c>
      <c r="AC172" s="63">
        <v>0</v>
      </c>
      <c r="AD172" s="63">
        <v>0</v>
      </c>
      <c r="AE172" s="63">
        <v>0</v>
      </c>
      <c r="AF172" s="63">
        <v>0</v>
      </c>
      <c r="AG172" s="63">
        <v>0</v>
      </c>
      <c r="AH172" s="63">
        <v>0</v>
      </c>
      <c r="AI172" s="63">
        <v>0</v>
      </c>
      <c r="AJ172" s="63">
        <v>11</v>
      </c>
      <c r="AK172" s="63">
        <v>0</v>
      </c>
      <c r="AL172" s="63">
        <v>0</v>
      </c>
      <c r="AM172" s="63">
        <v>0</v>
      </c>
      <c r="AN172" s="63">
        <v>0</v>
      </c>
      <c r="AO172" s="63">
        <v>0</v>
      </c>
      <c r="AP172" s="63">
        <v>0</v>
      </c>
      <c r="AQ172" s="63">
        <v>0</v>
      </c>
      <c r="AR172" s="63">
        <v>0</v>
      </c>
      <c r="AS172" s="63">
        <v>0</v>
      </c>
      <c r="AT172" s="63">
        <v>0</v>
      </c>
      <c r="AU172" s="63">
        <v>22</v>
      </c>
      <c r="AV172" s="63">
        <v>0</v>
      </c>
      <c r="AW172" s="63">
        <v>0</v>
      </c>
      <c r="AX172" s="63">
        <v>0</v>
      </c>
      <c r="AY172" s="63"/>
      <c r="BA172" t="str">
        <f t="shared" si="63"/>
        <v>Connecticut</v>
      </c>
      <c r="BE172" s="112">
        <v>9</v>
      </c>
      <c r="BI172" s="112">
        <v>9</v>
      </c>
      <c r="BJ172" t="s">
        <v>710</v>
      </c>
      <c r="BK172" s="112">
        <v>9</v>
      </c>
      <c r="BP172">
        <v>5543.33</v>
      </c>
      <c r="BQ172">
        <v>698.53</v>
      </c>
      <c r="BR172">
        <v>4844.8</v>
      </c>
      <c r="BZ172">
        <f>SUM(BZ3:BZ171)</f>
        <v>0</v>
      </c>
      <c r="CA172">
        <f t="shared" ref="CA172:CD172" si="66">SUM(CA3:CA171)</f>
        <v>0</v>
      </c>
      <c r="CB172">
        <f t="shared" si="66"/>
        <v>0</v>
      </c>
      <c r="CC172">
        <f t="shared" si="66"/>
        <v>0</v>
      </c>
      <c r="CD172">
        <f t="shared" si="66"/>
        <v>0</v>
      </c>
    </row>
    <row r="173" spans="1:96" ht="15" customHeight="1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/>
      <c r="AV173" s="63"/>
      <c r="AW173" s="63"/>
      <c r="BZ173" s="129" t="s">
        <v>3306</v>
      </c>
    </row>
    <row r="174" spans="1:96" ht="15" hidden="1" customHeight="1" outlineLevel="1">
      <c r="A174" t="s">
        <v>2707</v>
      </c>
      <c r="B174" s="8" t="s">
        <v>1696</v>
      </c>
      <c r="C174" s="1">
        <f t="shared" ref="C174:C237" si="67">SUM(N174:AY174)</f>
        <v>417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 t="shared" ref="F174:F233" si="68">IF(P174&gt;0,RANK(P174,(N174:AE174)),0)</f>
        <v>0</v>
      </c>
      <c r="G174" s="1">
        <f t="shared" ref="G174:G233" si="69">IF(C174&gt;0,MAX(N174:P174)-LARGE(N174:P174,2),0)</f>
        <v>167</v>
      </c>
      <c r="H174" s="2">
        <f t="shared" ref="H174:H233" si="70">IF(C174&gt;0,G174/C174,0)</f>
        <v>0.40047961630695444</v>
      </c>
      <c r="I174" s="6"/>
      <c r="J174" s="2">
        <f t="shared" ref="J174:J233" si="71">IF(C174=0,"-",N174/C174)</f>
        <v>0.29016786570743403</v>
      </c>
      <c r="K174" s="2">
        <f t="shared" ref="K174:K233" si="72">IF(C174=0,"-",O174/C174)</f>
        <v>0.69064748201438853</v>
      </c>
      <c r="L174" s="2">
        <f t="shared" ref="L174:L233" si="73">IF(C174=0,"-",P174/C174)</f>
        <v>0</v>
      </c>
      <c r="M174" s="2">
        <f t="shared" ref="M174:M233" si="74">IF(C174=0,"-",(1-J174-K174-L174))</f>
        <v>1.918465227817745E-2</v>
      </c>
      <c r="N174" s="63">
        <v>121</v>
      </c>
      <c r="O174" s="63">
        <v>288</v>
      </c>
      <c r="P174" s="63">
        <v>0</v>
      </c>
      <c r="Q174" s="63">
        <v>7</v>
      </c>
      <c r="R174" s="63">
        <v>1</v>
      </c>
      <c r="S174" s="63"/>
      <c r="T174" s="63">
        <v>0</v>
      </c>
      <c r="U174" s="63">
        <v>0</v>
      </c>
      <c r="V174" s="63">
        <v>0</v>
      </c>
      <c r="W174" s="63">
        <v>0</v>
      </c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/>
      <c r="AV174" s="63"/>
      <c r="AW174" s="63"/>
      <c r="BA174" t="str">
        <f t="shared" ref="BA174:BA233" si="75">A174</f>
        <v>Abbot</v>
      </c>
      <c r="BB174" t="s">
        <v>1956</v>
      </c>
      <c r="BC174">
        <v>2</v>
      </c>
      <c r="BE174" s="112">
        <v>23</v>
      </c>
      <c r="BF174" s="114">
        <v>21</v>
      </c>
      <c r="BG174" s="114">
        <v>5</v>
      </c>
      <c r="BH174" s="118">
        <v>100</v>
      </c>
      <c r="BI174" s="118">
        <f t="shared" ref="BI174:BI233" si="76">BE174*1000+BF174</f>
        <v>23021</v>
      </c>
      <c r="BJ174" t="s">
        <v>1471</v>
      </c>
      <c r="BK174">
        <f t="shared" ref="BK174:BK233" si="77">BE174*100000+BH174</f>
        <v>2300100</v>
      </c>
      <c r="BP174">
        <v>35.53</v>
      </c>
      <c r="BQ174">
        <v>0.8</v>
      </c>
      <c r="BR174">
        <v>34.74</v>
      </c>
      <c r="BZ174" s="63"/>
      <c r="CR174" s="1" t="s">
        <v>3307</v>
      </c>
    </row>
    <row r="175" spans="1:96" ht="15" hidden="1" customHeight="1" outlineLevel="1">
      <c r="A175" t="s">
        <v>2031</v>
      </c>
      <c r="B175" s="8" t="s">
        <v>1696</v>
      </c>
      <c r="C175" s="1">
        <f t="shared" si="67"/>
        <v>1636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 t="shared" si="68"/>
        <v>0</v>
      </c>
      <c r="G175" s="1">
        <f t="shared" si="69"/>
        <v>279</v>
      </c>
      <c r="H175" s="2">
        <f t="shared" si="70"/>
        <v>0.17053789731051344</v>
      </c>
      <c r="I175" s="6"/>
      <c r="J175" s="2">
        <f t="shared" si="71"/>
        <v>0.39792176039119803</v>
      </c>
      <c r="K175" s="2">
        <f t="shared" si="72"/>
        <v>0.56845965770171147</v>
      </c>
      <c r="L175" s="2">
        <f t="shared" si="73"/>
        <v>0</v>
      </c>
      <c r="M175" s="2">
        <f t="shared" si="74"/>
        <v>3.361858190709055E-2</v>
      </c>
      <c r="N175" s="63">
        <v>651</v>
      </c>
      <c r="O175" s="63">
        <v>930</v>
      </c>
      <c r="P175" s="63">
        <v>0</v>
      </c>
      <c r="Q175" s="63">
        <v>35</v>
      </c>
      <c r="R175" s="63">
        <v>16</v>
      </c>
      <c r="S175" s="63"/>
      <c r="T175" s="63">
        <v>4</v>
      </c>
      <c r="U175" s="63">
        <v>0</v>
      </c>
      <c r="V175" s="63">
        <v>0</v>
      </c>
      <c r="W175" s="63">
        <v>0</v>
      </c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/>
      <c r="AV175" s="63"/>
      <c r="AW175" s="63"/>
      <c r="BA175" t="str">
        <f t="shared" si="75"/>
        <v>Acton</v>
      </c>
      <c r="BB175" t="s">
        <v>924</v>
      </c>
      <c r="BC175">
        <v>1</v>
      </c>
      <c r="BE175" s="112">
        <v>23</v>
      </c>
      <c r="BF175" s="114">
        <v>31</v>
      </c>
      <c r="BG175" s="114">
        <v>5</v>
      </c>
      <c r="BH175" s="118">
        <v>275</v>
      </c>
      <c r="BI175" s="118">
        <f t="shared" si="76"/>
        <v>23031</v>
      </c>
      <c r="BJ175" t="s">
        <v>1471</v>
      </c>
      <c r="BK175">
        <f t="shared" si="77"/>
        <v>2300275</v>
      </c>
      <c r="BP175">
        <v>41.07</v>
      </c>
      <c r="BQ175">
        <v>3.41</v>
      </c>
      <c r="BR175">
        <v>37.659999999999997</v>
      </c>
      <c r="BZ175" s="63"/>
      <c r="CR175" s="1" t="s">
        <v>3308</v>
      </c>
    </row>
    <row r="176" spans="1:96" ht="15" hidden="1" customHeight="1" outlineLevel="1">
      <c r="A176" t="s">
        <v>1345</v>
      </c>
      <c r="B176" s="8" t="s">
        <v>1696</v>
      </c>
      <c r="C176" s="1">
        <f t="shared" si="67"/>
        <v>706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 t="shared" si="68"/>
        <v>0</v>
      </c>
      <c r="G176" s="1">
        <f t="shared" si="69"/>
        <v>216</v>
      </c>
      <c r="H176" s="2">
        <f t="shared" si="70"/>
        <v>0.30594900849858359</v>
      </c>
      <c r="I176" s="6"/>
      <c r="J176" s="2">
        <f t="shared" si="71"/>
        <v>0.33286118980169971</v>
      </c>
      <c r="K176" s="2">
        <f t="shared" si="72"/>
        <v>0.63881019830028329</v>
      </c>
      <c r="L176" s="2">
        <f t="shared" si="73"/>
        <v>0</v>
      </c>
      <c r="M176" s="2">
        <f t="shared" si="74"/>
        <v>2.8328611898016942E-2</v>
      </c>
      <c r="N176" s="63">
        <v>235</v>
      </c>
      <c r="O176" s="63">
        <v>451</v>
      </c>
      <c r="P176" s="63">
        <v>0</v>
      </c>
      <c r="Q176" s="63">
        <v>20</v>
      </c>
      <c r="R176" s="63">
        <v>0</v>
      </c>
      <c r="S176" s="63"/>
      <c r="T176" s="63">
        <v>0</v>
      </c>
      <c r="U176" s="63">
        <v>0</v>
      </c>
      <c r="V176" s="63">
        <v>0</v>
      </c>
      <c r="W176" s="63">
        <v>0</v>
      </c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/>
      <c r="AV176" s="63"/>
      <c r="AW176" s="63"/>
      <c r="BA176" t="str">
        <f t="shared" si="75"/>
        <v>Addison</v>
      </c>
      <c r="BB176" t="s">
        <v>691</v>
      </c>
      <c r="BC176">
        <v>2</v>
      </c>
      <c r="BE176" s="112">
        <v>23</v>
      </c>
      <c r="BF176" s="114">
        <v>29</v>
      </c>
      <c r="BG176" s="114">
        <v>5</v>
      </c>
      <c r="BH176" s="118">
        <v>380</v>
      </c>
      <c r="BI176" s="118">
        <f t="shared" si="76"/>
        <v>23029</v>
      </c>
      <c r="BJ176" t="s">
        <v>1471</v>
      </c>
      <c r="BK176">
        <f t="shared" si="77"/>
        <v>2300380</v>
      </c>
      <c r="BP176">
        <v>97.23</v>
      </c>
      <c r="BQ176">
        <v>54.85</v>
      </c>
      <c r="BR176">
        <v>42.38</v>
      </c>
      <c r="BZ176" s="63"/>
      <c r="CR176" s="1" t="s">
        <v>3309</v>
      </c>
    </row>
    <row r="177" spans="1:96" ht="15" hidden="1" customHeight="1" outlineLevel="1">
      <c r="A177" t="s">
        <v>233</v>
      </c>
      <c r="B177" s="8" t="s">
        <v>1696</v>
      </c>
      <c r="C177" s="1">
        <f t="shared" si="67"/>
        <v>333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 t="shared" si="68"/>
        <v>0</v>
      </c>
      <c r="G177" s="1">
        <f t="shared" si="69"/>
        <v>7</v>
      </c>
      <c r="H177" s="2">
        <f t="shared" si="70"/>
        <v>2.1021021021021023E-2</v>
      </c>
      <c r="I177" s="6"/>
      <c r="J177" s="2">
        <f t="shared" si="71"/>
        <v>0.45645645645645644</v>
      </c>
      <c r="K177" s="2">
        <f t="shared" si="72"/>
        <v>0.47747747747747749</v>
      </c>
      <c r="L177" s="2">
        <f t="shared" si="73"/>
        <v>0</v>
      </c>
      <c r="M177" s="2">
        <f t="shared" si="74"/>
        <v>6.6066066066066131E-2</v>
      </c>
      <c r="N177" s="63">
        <v>152</v>
      </c>
      <c r="O177" s="63">
        <v>159</v>
      </c>
      <c r="P177" s="63">
        <v>0</v>
      </c>
      <c r="Q177" s="63">
        <v>12</v>
      </c>
      <c r="R177" s="63">
        <v>10</v>
      </c>
      <c r="S177" s="63"/>
      <c r="T177" s="63">
        <v>0</v>
      </c>
      <c r="U177" s="63">
        <v>0</v>
      </c>
      <c r="V177" s="63">
        <v>0</v>
      </c>
      <c r="W177" s="63">
        <v>0</v>
      </c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/>
      <c r="AV177" s="63"/>
      <c r="AW177" s="63"/>
      <c r="BA177" t="str">
        <f t="shared" si="75"/>
        <v>Albany</v>
      </c>
      <c r="BB177" t="s">
        <v>2381</v>
      </c>
      <c r="BC177">
        <v>2</v>
      </c>
      <c r="BE177" s="112">
        <v>23</v>
      </c>
      <c r="BF177" s="114">
        <v>17</v>
      </c>
      <c r="BH177" s="118">
        <v>390</v>
      </c>
      <c r="BI177" s="118">
        <f t="shared" si="76"/>
        <v>23017</v>
      </c>
      <c r="BJ177" t="s">
        <v>956</v>
      </c>
      <c r="BK177">
        <f t="shared" si="77"/>
        <v>2300390</v>
      </c>
      <c r="BZ177" s="63"/>
      <c r="CR177" s="1" t="s">
        <v>3310</v>
      </c>
    </row>
    <row r="178" spans="1:96" ht="15" hidden="1" customHeight="1" outlineLevel="1">
      <c r="A178" t="s">
        <v>1283</v>
      </c>
      <c r="B178" s="8" t="s">
        <v>1696</v>
      </c>
      <c r="C178" s="1">
        <f t="shared" si="67"/>
        <v>1219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 t="shared" si="68"/>
        <v>0</v>
      </c>
      <c r="G178" s="1">
        <f t="shared" si="69"/>
        <v>416</v>
      </c>
      <c r="H178" s="2">
        <f t="shared" si="70"/>
        <v>0.3412633305988515</v>
      </c>
      <c r="I178" s="6"/>
      <c r="J178" s="2">
        <f t="shared" si="71"/>
        <v>0.31583264971287939</v>
      </c>
      <c r="K178" s="2">
        <f t="shared" si="72"/>
        <v>0.65709598031173089</v>
      </c>
      <c r="L178" s="2">
        <f t="shared" si="73"/>
        <v>0</v>
      </c>
      <c r="M178" s="2">
        <f t="shared" si="74"/>
        <v>2.7071369975389725E-2</v>
      </c>
      <c r="N178" s="63">
        <v>385</v>
      </c>
      <c r="O178" s="63">
        <v>801</v>
      </c>
      <c r="P178" s="63">
        <v>0</v>
      </c>
      <c r="Q178" s="63">
        <v>21</v>
      </c>
      <c r="R178" s="63">
        <v>10</v>
      </c>
      <c r="S178" s="63"/>
      <c r="T178" s="63">
        <v>2</v>
      </c>
      <c r="U178" s="63">
        <v>0</v>
      </c>
      <c r="V178" s="63">
        <v>0</v>
      </c>
      <c r="W178" s="63">
        <v>0</v>
      </c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/>
      <c r="AV178" s="63"/>
      <c r="AW178" s="63"/>
      <c r="BA178" t="str">
        <f t="shared" si="75"/>
        <v>Albion</v>
      </c>
      <c r="BB178" t="s">
        <v>3005</v>
      </c>
      <c r="BC178">
        <v>2</v>
      </c>
      <c r="BE178" s="112">
        <v>23</v>
      </c>
      <c r="BF178" s="114">
        <v>11</v>
      </c>
      <c r="BG178" s="114">
        <v>5</v>
      </c>
      <c r="BH178" s="118">
        <v>590</v>
      </c>
      <c r="BI178" s="118">
        <f t="shared" si="76"/>
        <v>23011</v>
      </c>
      <c r="BJ178" t="s">
        <v>1471</v>
      </c>
      <c r="BK178">
        <f t="shared" si="77"/>
        <v>2300590</v>
      </c>
      <c r="BP178">
        <v>39.479999999999997</v>
      </c>
      <c r="BQ178">
        <v>0.63</v>
      </c>
      <c r="BR178">
        <v>38.85</v>
      </c>
      <c r="BZ178" s="63"/>
      <c r="CR178" s="1" t="s">
        <v>3311</v>
      </c>
    </row>
    <row r="179" spans="1:96" ht="15" hidden="1" customHeight="1" outlineLevel="1">
      <c r="A179" t="s">
        <v>26</v>
      </c>
      <c r="B179" s="8" t="s">
        <v>1696</v>
      </c>
      <c r="C179" s="1">
        <f t="shared" si="67"/>
        <v>308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 t="shared" si="68"/>
        <v>0</v>
      </c>
      <c r="G179" s="1">
        <f t="shared" si="69"/>
        <v>151</v>
      </c>
      <c r="H179" s="2">
        <f t="shared" si="70"/>
        <v>0.49025974025974028</v>
      </c>
      <c r="I179" s="6"/>
      <c r="J179" s="2">
        <f t="shared" si="71"/>
        <v>0.23701298701298701</v>
      </c>
      <c r="K179" s="2">
        <f t="shared" si="72"/>
        <v>0.72727272727272729</v>
      </c>
      <c r="L179" s="2">
        <f t="shared" si="73"/>
        <v>0</v>
      </c>
      <c r="M179" s="2">
        <f t="shared" si="74"/>
        <v>3.5714285714285698E-2</v>
      </c>
      <c r="N179" s="63">
        <v>73</v>
      </c>
      <c r="O179" s="63">
        <v>224</v>
      </c>
      <c r="P179" s="63">
        <v>0</v>
      </c>
      <c r="Q179" s="63">
        <v>3</v>
      </c>
      <c r="R179" s="63">
        <v>8</v>
      </c>
      <c r="S179" s="63"/>
      <c r="T179" s="63">
        <v>0</v>
      </c>
      <c r="U179" s="63">
        <v>0</v>
      </c>
      <c r="V179" s="63">
        <v>0</v>
      </c>
      <c r="W179" s="63">
        <v>0</v>
      </c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/>
      <c r="AV179" s="63"/>
      <c r="AW179" s="63"/>
      <c r="BA179" t="str">
        <f t="shared" si="75"/>
        <v>Alexander</v>
      </c>
      <c r="BB179" t="s">
        <v>691</v>
      </c>
      <c r="BC179">
        <v>2</v>
      </c>
      <c r="BE179" s="112">
        <v>23</v>
      </c>
      <c r="BF179" s="114">
        <v>29</v>
      </c>
      <c r="BG179" s="114">
        <v>10</v>
      </c>
      <c r="BH179" s="118">
        <v>660</v>
      </c>
      <c r="BI179" s="118">
        <f t="shared" si="76"/>
        <v>23029</v>
      </c>
      <c r="BJ179" t="s">
        <v>1471</v>
      </c>
      <c r="BK179">
        <f t="shared" si="77"/>
        <v>2300660</v>
      </c>
      <c r="BP179">
        <v>45.11</v>
      </c>
      <c r="BQ179">
        <v>5.53</v>
      </c>
      <c r="BR179">
        <v>39.58</v>
      </c>
      <c r="BZ179" s="63"/>
      <c r="CR179" s="1" t="s">
        <v>3312</v>
      </c>
    </row>
    <row r="180" spans="1:96" ht="15" hidden="1" customHeight="1" outlineLevel="1">
      <c r="A180" t="s">
        <v>1281</v>
      </c>
      <c r="B180" s="8" t="s">
        <v>1696</v>
      </c>
      <c r="C180" s="1">
        <f t="shared" si="67"/>
        <v>1995</v>
      </c>
      <c r="D180" s="5">
        <f>IF(N180&gt;0, RANK(N180,(N180:P180,Q180:AE180)),0)</f>
        <v>1</v>
      </c>
      <c r="E180" s="5">
        <f>IF(O180&gt;0,RANK(O180,(N180:P180,Q180:AE180)),0)</f>
        <v>2</v>
      </c>
      <c r="F180" s="5">
        <f t="shared" si="68"/>
        <v>0</v>
      </c>
      <c r="G180" s="1">
        <f t="shared" si="69"/>
        <v>35</v>
      </c>
      <c r="H180" s="2">
        <f t="shared" si="70"/>
        <v>1.7543859649122806E-2</v>
      </c>
      <c r="I180" s="6"/>
      <c r="J180" s="2">
        <f t="shared" si="71"/>
        <v>0.49273182957393485</v>
      </c>
      <c r="K180" s="2">
        <f t="shared" si="72"/>
        <v>0.47518796992481205</v>
      </c>
      <c r="L180" s="2">
        <f t="shared" si="73"/>
        <v>0</v>
      </c>
      <c r="M180" s="2">
        <f t="shared" si="74"/>
        <v>3.2080200501253042E-2</v>
      </c>
      <c r="N180" s="63">
        <v>983</v>
      </c>
      <c r="O180" s="63">
        <v>948</v>
      </c>
      <c r="P180" s="63">
        <v>0</v>
      </c>
      <c r="Q180" s="63">
        <v>41</v>
      </c>
      <c r="R180" s="63">
        <v>18</v>
      </c>
      <c r="S180" s="63"/>
      <c r="T180" s="63">
        <v>5</v>
      </c>
      <c r="U180" s="63">
        <v>0</v>
      </c>
      <c r="V180" s="63">
        <v>0</v>
      </c>
      <c r="W180" s="63">
        <v>0</v>
      </c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/>
      <c r="AV180" s="63"/>
      <c r="AW180" s="63"/>
      <c r="BA180" t="str">
        <f t="shared" si="75"/>
        <v>Alfred</v>
      </c>
      <c r="BB180" t="s">
        <v>924</v>
      </c>
      <c r="BC180">
        <v>1</v>
      </c>
      <c r="BE180" s="112">
        <v>23</v>
      </c>
      <c r="BF180" s="114">
        <v>31</v>
      </c>
      <c r="BG180" s="114">
        <v>10</v>
      </c>
      <c r="BH180" s="118">
        <v>730</v>
      </c>
      <c r="BI180" s="118">
        <f t="shared" si="76"/>
        <v>23031</v>
      </c>
      <c r="BJ180" t="s">
        <v>1471</v>
      </c>
      <c r="BK180">
        <f t="shared" si="77"/>
        <v>2300730</v>
      </c>
      <c r="BP180">
        <v>27.91</v>
      </c>
      <c r="BQ180">
        <v>0.67</v>
      </c>
      <c r="BR180">
        <v>27.24</v>
      </c>
      <c r="BZ180" s="63"/>
      <c r="CR180" s="1" t="s">
        <v>3313</v>
      </c>
    </row>
    <row r="181" spans="1:96" ht="15" hidden="1" customHeight="1" outlineLevel="1">
      <c r="A181" t="s">
        <v>2825</v>
      </c>
      <c r="B181" s="8" t="s">
        <v>1696</v>
      </c>
      <c r="C181" s="1">
        <f t="shared" si="67"/>
        <v>169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 t="shared" si="68"/>
        <v>0</v>
      </c>
      <c r="G181" s="1">
        <f t="shared" si="69"/>
        <v>21</v>
      </c>
      <c r="H181" s="2">
        <f t="shared" si="70"/>
        <v>0.1242603550295858</v>
      </c>
      <c r="I181" s="6"/>
      <c r="J181" s="2">
        <f t="shared" si="71"/>
        <v>0.43786982248520712</v>
      </c>
      <c r="K181" s="2">
        <f t="shared" si="72"/>
        <v>0.56213017751479288</v>
      </c>
      <c r="L181" s="2">
        <f t="shared" si="73"/>
        <v>0</v>
      </c>
      <c r="M181" s="2">
        <f t="shared" si="74"/>
        <v>0</v>
      </c>
      <c r="N181" s="63">
        <v>74</v>
      </c>
      <c r="O181" s="63">
        <v>95</v>
      </c>
      <c r="P181" s="63">
        <v>0</v>
      </c>
      <c r="Q181" s="63">
        <v>0</v>
      </c>
      <c r="R181" s="63">
        <v>0</v>
      </c>
      <c r="S181" s="63"/>
      <c r="T181" s="63">
        <v>0</v>
      </c>
      <c r="U181" s="63">
        <v>0</v>
      </c>
      <c r="V181" s="63">
        <v>0</v>
      </c>
      <c r="W181" s="63">
        <v>0</v>
      </c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/>
      <c r="AV181" s="63"/>
      <c r="AW181" s="63"/>
      <c r="BA181" t="str">
        <f t="shared" si="75"/>
        <v>Allagash</v>
      </c>
      <c r="BB181" t="s">
        <v>2829</v>
      </c>
      <c r="BC181">
        <v>2</v>
      </c>
      <c r="BE181" s="112">
        <v>23</v>
      </c>
      <c r="BF181" s="114">
        <v>3</v>
      </c>
      <c r="BG181" s="114">
        <v>5</v>
      </c>
      <c r="BH181" s="118">
        <v>800</v>
      </c>
      <c r="BI181" s="118">
        <f t="shared" si="76"/>
        <v>23003</v>
      </c>
      <c r="BJ181" t="s">
        <v>1471</v>
      </c>
      <c r="BK181">
        <f t="shared" si="77"/>
        <v>2300800</v>
      </c>
      <c r="BP181">
        <v>131.31</v>
      </c>
      <c r="BQ181">
        <v>2.83</v>
      </c>
      <c r="BR181">
        <v>128.47999999999999</v>
      </c>
      <c r="BZ181" s="63"/>
      <c r="CR181" s="150" t="s">
        <v>3314</v>
      </c>
    </row>
    <row r="182" spans="1:96" ht="15" hidden="1" customHeight="1" outlineLevel="1">
      <c r="A182" t="s">
        <v>2171</v>
      </c>
      <c r="B182" s="8" t="s">
        <v>1696</v>
      </c>
      <c r="C182" s="1">
        <f t="shared" si="67"/>
        <v>517</v>
      </c>
      <c r="D182" s="5">
        <f>IF(N182&gt;0, RANK(N182,(N182:P182,Q182:AE182)),0)</f>
        <v>1</v>
      </c>
      <c r="E182" s="5">
        <f>IF(O182&gt;0,RANK(O182,(N182:P182,Q182:AE182)),0)</f>
        <v>2</v>
      </c>
      <c r="F182" s="5">
        <f t="shared" si="68"/>
        <v>0</v>
      </c>
      <c r="G182" s="1">
        <f t="shared" si="69"/>
        <v>146</v>
      </c>
      <c r="H182" s="2">
        <f t="shared" si="70"/>
        <v>0.28239845261121854</v>
      </c>
      <c r="I182" s="6"/>
      <c r="J182" s="2">
        <f t="shared" si="71"/>
        <v>0.61895551257253389</v>
      </c>
      <c r="K182" s="2">
        <f t="shared" si="72"/>
        <v>0.3365570599613153</v>
      </c>
      <c r="L182" s="2">
        <f t="shared" si="73"/>
        <v>0</v>
      </c>
      <c r="M182" s="2">
        <f t="shared" si="74"/>
        <v>4.4487427466150808E-2</v>
      </c>
      <c r="N182" s="63">
        <v>320</v>
      </c>
      <c r="O182" s="63">
        <v>174</v>
      </c>
      <c r="P182" s="63">
        <v>0</v>
      </c>
      <c r="Q182" s="63">
        <v>13</v>
      </c>
      <c r="R182" s="63">
        <v>8</v>
      </c>
      <c r="S182" s="63"/>
      <c r="T182" s="63">
        <v>2</v>
      </c>
      <c r="U182" s="63">
        <v>0</v>
      </c>
      <c r="V182" s="63">
        <v>0</v>
      </c>
      <c r="W182" s="63">
        <v>0</v>
      </c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/>
      <c r="AV182" s="63"/>
      <c r="AW182" s="63"/>
      <c r="BA182" t="str">
        <f t="shared" si="75"/>
        <v>Alna</v>
      </c>
      <c r="BB182" t="s">
        <v>1596</v>
      </c>
      <c r="BC182">
        <v>1</v>
      </c>
      <c r="BE182" s="112">
        <v>23</v>
      </c>
      <c r="BF182" s="114">
        <v>15</v>
      </c>
      <c r="BG182" s="114">
        <v>5</v>
      </c>
      <c r="BH182" s="118">
        <v>1010</v>
      </c>
      <c r="BI182" s="118">
        <f t="shared" si="76"/>
        <v>23015</v>
      </c>
      <c r="BJ182" t="s">
        <v>1471</v>
      </c>
      <c r="BK182">
        <f t="shared" si="77"/>
        <v>2301010</v>
      </c>
      <c r="BP182">
        <v>21.39</v>
      </c>
      <c r="BQ182">
        <v>0.47</v>
      </c>
      <c r="BR182">
        <v>20.92</v>
      </c>
      <c r="BZ182" s="63"/>
      <c r="CR182" s="1" t="s">
        <v>3315</v>
      </c>
    </row>
    <row r="183" spans="1:96" ht="15" hidden="1" customHeight="1" outlineLevel="1">
      <c r="A183" t="s">
        <v>1488</v>
      </c>
      <c r="B183" s="8" t="s">
        <v>1696</v>
      </c>
      <c r="C183" s="1">
        <f t="shared" si="67"/>
        <v>476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 t="shared" si="68"/>
        <v>0</v>
      </c>
      <c r="G183" s="1">
        <f t="shared" si="69"/>
        <v>124</v>
      </c>
      <c r="H183" s="2">
        <f t="shared" si="70"/>
        <v>0.26050420168067229</v>
      </c>
      <c r="I183" s="6"/>
      <c r="J183" s="2">
        <f t="shared" si="71"/>
        <v>0.3550420168067227</v>
      </c>
      <c r="K183" s="2">
        <f t="shared" si="72"/>
        <v>0.61554621848739499</v>
      </c>
      <c r="L183" s="2">
        <f t="shared" si="73"/>
        <v>0</v>
      </c>
      <c r="M183" s="2">
        <f t="shared" si="74"/>
        <v>2.9411764705882248E-2</v>
      </c>
      <c r="N183" s="63">
        <v>169</v>
      </c>
      <c r="O183" s="63">
        <v>293</v>
      </c>
      <c r="P183" s="63">
        <v>0</v>
      </c>
      <c r="Q183" s="63">
        <v>9</v>
      </c>
      <c r="R183" s="63">
        <v>5</v>
      </c>
      <c r="S183" s="63"/>
      <c r="T183" s="63">
        <v>0</v>
      </c>
      <c r="U183" s="63">
        <v>0</v>
      </c>
      <c r="V183" s="63">
        <v>0</v>
      </c>
      <c r="W183" s="63">
        <v>0</v>
      </c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/>
      <c r="AV183" s="63"/>
      <c r="AW183" s="63"/>
      <c r="BA183" t="str">
        <f t="shared" si="75"/>
        <v>Alton</v>
      </c>
      <c r="BB183" t="s">
        <v>2479</v>
      </c>
      <c r="BC183">
        <v>2</v>
      </c>
      <c r="BE183" s="112">
        <v>23</v>
      </c>
      <c r="BF183" s="114">
        <v>19</v>
      </c>
      <c r="BG183" s="114">
        <v>5</v>
      </c>
      <c r="BH183" s="118">
        <v>1115</v>
      </c>
      <c r="BI183" s="118">
        <f t="shared" si="76"/>
        <v>23019</v>
      </c>
      <c r="BJ183" t="s">
        <v>1471</v>
      </c>
      <c r="BK183">
        <f t="shared" si="77"/>
        <v>2301115</v>
      </c>
      <c r="BP183">
        <v>42.76</v>
      </c>
      <c r="BQ183">
        <v>0.37</v>
      </c>
      <c r="BR183">
        <v>42.39</v>
      </c>
      <c r="BZ183" s="63"/>
      <c r="CR183" s="1" t="s">
        <v>3316</v>
      </c>
    </row>
    <row r="184" spans="1:96" ht="15" hidden="1" customHeight="1" outlineLevel="1">
      <c r="A184" t="s">
        <v>2472</v>
      </c>
      <c r="B184" s="8" t="s">
        <v>1696</v>
      </c>
      <c r="C184" s="1">
        <f t="shared" si="67"/>
        <v>189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 t="shared" si="68"/>
        <v>0</v>
      </c>
      <c r="G184" s="1">
        <f t="shared" si="69"/>
        <v>51</v>
      </c>
      <c r="H184" s="2">
        <f t="shared" si="70"/>
        <v>0.26984126984126983</v>
      </c>
      <c r="I184" s="6"/>
      <c r="J184" s="2">
        <f t="shared" si="71"/>
        <v>0.33862433862433861</v>
      </c>
      <c r="K184" s="2">
        <f t="shared" si="72"/>
        <v>0.60846560846560849</v>
      </c>
      <c r="L184" s="2">
        <f t="shared" si="73"/>
        <v>0</v>
      </c>
      <c r="M184" s="2">
        <f t="shared" si="74"/>
        <v>5.2910052910052907E-2</v>
      </c>
      <c r="N184" s="63">
        <v>64</v>
      </c>
      <c r="O184" s="63">
        <v>115</v>
      </c>
      <c r="P184" s="63">
        <v>0</v>
      </c>
      <c r="Q184" s="63">
        <v>5</v>
      </c>
      <c r="R184" s="63">
        <v>5</v>
      </c>
      <c r="S184" s="63"/>
      <c r="T184" s="63">
        <v>0</v>
      </c>
      <c r="U184" s="63">
        <v>0</v>
      </c>
      <c r="V184" s="63">
        <v>0</v>
      </c>
      <c r="W184" s="63">
        <v>0</v>
      </c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/>
      <c r="AV184" s="63"/>
      <c r="AW184" s="63"/>
      <c r="BA184" t="str">
        <f t="shared" si="75"/>
        <v>Amherst</v>
      </c>
      <c r="BB184" t="s">
        <v>597</v>
      </c>
      <c r="BC184">
        <v>2</v>
      </c>
      <c r="BE184" s="112">
        <v>23</v>
      </c>
      <c r="BF184" s="114">
        <v>9</v>
      </c>
      <c r="BG184" s="114">
        <v>5</v>
      </c>
      <c r="BH184" s="118">
        <v>1185</v>
      </c>
      <c r="BI184" s="118">
        <f t="shared" si="76"/>
        <v>23009</v>
      </c>
      <c r="BJ184" t="s">
        <v>1471</v>
      </c>
      <c r="BK184">
        <f t="shared" si="77"/>
        <v>2301185</v>
      </c>
      <c r="BP184">
        <v>39.29</v>
      </c>
      <c r="BQ184">
        <v>0.32</v>
      </c>
      <c r="BR184">
        <v>38.97</v>
      </c>
      <c r="BZ184" s="63"/>
      <c r="CR184" s="1" t="s">
        <v>3317</v>
      </c>
    </row>
    <row r="185" spans="1:96" ht="15" hidden="1" customHeight="1" outlineLevel="1">
      <c r="A185" t="s">
        <v>454</v>
      </c>
      <c r="B185" s="8" t="s">
        <v>1696</v>
      </c>
      <c r="C185" s="1">
        <f t="shared" si="67"/>
        <v>124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 t="shared" si="68"/>
        <v>0</v>
      </c>
      <c r="G185" s="1">
        <f t="shared" si="69"/>
        <v>69</v>
      </c>
      <c r="H185" s="2">
        <f t="shared" si="70"/>
        <v>0.55645161290322576</v>
      </c>
      <c r="I185" s="6"/>
      <c r="J185" s="2">
        <f t="shared" si="71"/>
        <v>0.21774193548387097</v>
      </c>
      <c r="K185" s="2">
        <f t="shared" si="72"/>
        <v>0.77419354838709675</v>
      </c>
      <c r="L185" s="2">
        <f t="shared" si="73"/>
        <v>0</v>
      </c>
      <c r="M185" s="2">
        <f t="shared" si="74"/>
        <v>8.0645161290322509E-3</v>
      </c>
      <c r="N185" s="63">
        <v>27</v>
      </c>
      <c r="O185" s="63">
        <v>96</v>
      </c>
      <c r="P185" s="63">
        <v>0</v>
      </c>
      <c r="Q185" s="63">
        <v>0</v>
      </c>
      <c r="R185" s="63">
        <v>0</v>
      </c>
      <c r="S185" s="63"/>
      <c r="T185" s="63">
        <v>1</v>
      </c>
      <c r="U185" s="63">
        <v>0</v>
      </c>
      <c r="V185" s="63">
        <v>0</v>
      </c>
      <c r="W185" s="63">
        <v>0</v>
      </c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/>
      <c r="AV185" s="63"/>
      <c r="AW185" s="63"/>
      <c r="BA185" t="str">
        <f t="shared" si="75"/>
        <v>Amity</v>
      </c>
      <c r="BB185" t="s">
        <v>2829</v>
      </c>
      <c r="BC185">
        <v>2</v>
      </c>
      <c r="BE185" s="112">
        <v>23</v>
      </c>
      <c r="BF185" s="114">
        <v>3</v>
      </c>
      <c r="BG185" s="114">
        <v>10</v>
      </c>
      <c r="BH185" s="118">
        <v>1220</v>
      </c>
      <c r="BI185" s="118">
        <f t="shared" si="76"/>
        <v>23003</v>
      </c>
      <c r="BJ185" t="s">
        <v>1471</v>
      </c>
      <c r="BK185">
        <f t="shared" si="77"/>
        <v>2301220</v>
      </c>
      <c r="BP185">
        <v>42.13</v>
      </c>
      <c r="BQ185">
        <v>0</v>
      </c>
      <c r="BR185">
        <v>42.13</v>
      </c>
      <c r="BZ185" s="63"/>
      <c r="CR185" s="1" t="s">
        <v>3318</v>
      </c>
    </row>
    <row r="186" spans="1:96" ht="15" hidden="1" customHeight="1" outlineLevel="1">
      <c r="A186" t="s">
        <v>771</v>
      </c>
      <c r="B186" s="8" t="s">
        <v>1696</v>
      </c>
      <c r="C186" s="1">
        <f t="shared" si="67"/>
        <v>538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 t="shared" si="68"/>
        <v>0</v>
      </c>
      <c r="G186" s="1">
        <f t="shared" si="69"/>
        <v>70</v>
      </c>
      <c r="H186" s="2">
        <f t="shared" si="70"/>
        <v>0.13011152416356878</v>
      </c>
      <c r="I186" s="6"/>
      <c r="J186" s="2">
        <f t="shared" si="71"/>
        <v>0.41449814126394052</v>
      </c>
      <c r="K186" s="2">
        <f t="shared" si="72"/>
        <v>0.54460966542750933</v>
      </c>
      <c r="L186" s="2">
        <f t="shared" si="73"/>
        <v>0</v>
      </c>
      <c r="M186" s="2">
        <f t="shared" si="74"/>
        <v>4.0892193308550095E-2</v>
      </c>
      <c r="N186" s="63">
        <v>223</v>
      </c>
      <c r="O186" s="63">
        <v>293</v>
      </c>
      <c r="P186" s="63">
        <v>0</v>
      </c>
      <c r="Q186" s="63">
        <v>16</v>
      </c>
      <c r="R186" s="63">
        <v>6</v>
      </c>
      <c r="S186" s="63"/>
      <c r="T186" s="63">
        <v>0</v>
      </c>
      <c r="U186" s="63">
        <v>0</v>
      </c>
      <c r="V186" s="63">
        <v>0</v>
      </c>
      <c r="W186" s="63">
        <v>0</v>
      </c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/>
      <c r="AV186" s="63"/>
      <c r="AW186" s="63"/>
      <c r="BA186" t="str">
        <f t="shared" si="75"/>
        <v>Andover</v>
      </c>
      <c r="BB186" t="s">
        <v>2381</v>
      </c>
      <c r="BC186">
        <v>2</v>
      </c>
      <c r="BE186" s="112">
        <v>23</v>
      </c>
      <c r="BF186" s="114">
        <v>17</v>
      </c>
      <c r="BG186" s="114">
        <v>5</v>
      </c>
      <c r="BH186" s="118">
        <v>1325</v>
      </c>
      <c r="BI186" s="118">
        <f t="shared" si="76"/>
        <v>23017</v>
      </c>
      <c r="BJ186" t="s">
        <v>1471</v>
      </c>
      <c r="BK186">
        <f t="shared" si="77"/>
        <v>2301325</v>
      </c>
      <c r="BP186">
        <v>57.45</v>
      </c>
      <c r="BQ186">
        <v>0.04</v>
      </c>
      <c r="BR186">
        <v>57.41</v>
      </c>
      <c r="BZ186" s="63"/>
      <c r="CR186" s="1" t="s">
        <v>3319</v>
      </c>
    </row>
    <row r="187" spans="1:96" ht="15" hidden="1" customHeight="1" outlineLevel="1">
      <c r="A187" t="s">
        <v>68</v>
      </c>
      <c r="B187" s="8" t="s">
        <v>1696</v>
      </c>
      <c r="C187" s="1">
        <f t="shared" si="67"/>
        <v>1223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 t="shared" si="68"/>
        <v>0</v>
      </c>
      <c r="G187" s="1">
        <f t="shared" si="69"/>
        <v>398</v>
      </c>
      <c r="H187" s="2">
        <f t="shared" si="70"/>
        <v>0.32542927228127555</v>
      </c>
      <c r="I187" s="6"/>
      <c r="J187" s="2">
        <f t="shared" si="71"/>
        <v>0.32542927228127555</v>
      </c>
      <c r="K187" s="2">
        <f t="shared" si="72"/>
        <v>0.6508585445625511</v>
      </c>
      <c r="L187" s="2">
        <f t="shared" si="73"/>
        <v>0</v>
      </c>
      <c r="M187" s="2">
        <f t="shared" si="74"/>
        <v>2.3712183156173405E-2</v>
      </c>
      <c r="N187" s="63">
        <v>398</v>
      </c>
      <c r="O187" s="63">
        <v>796</v>
      </c>
      <c r="P187" s="63">
        <v>0</v>
      </c>
      <c r="Q187" s="63">
        <v>15</v>
      </c>
      <c r="R187" s="63">
        <v>13</v>
      </c>
      <c r="S187" s="63"/>
      <c r="T187" s="63">
        <v>0</v>
      </c>
      <c r="U187" s="63">
        <v>0</v>
      </c>
      <c r="V187" s="63">
        <v>0</v>
      </c>
      <c r="W187" s="63">
        <v>1</v>
      </c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/>
      <c r="AV187" s="63"/>
      <c r="AW187" s="63"/>
      <c r="BA187" t="str">
        <f t="shared" si="75"/>
        <v>Anson</v>
      </c>
      <c r="BB187" t="s">
        <v>1786</v>
      </c>
      <c r="BC187">
        <v>2</v>
      </c>
      <c r="BE187" s="112">
        <v>23</v>
      </c>
      <c r="BF187" s="114">
        <v>25</v>
      </c>
      <c r="BG187" s="114">
        <v>5</v>
      </c>
      <c r="BH187" s="118">
        <v>1395</v>
      </c>
      <c r="BI187" s="118">
        <f t="shared" si="76"/>
        <v>23025</v>
      </c>
      <c r="BJ187" t="s">
        <v>1471</v>
      </c>
      <c r="BK187">
        <f t="shared" si="77"/>
        <v>2301395</v>
      </c>
      <c r="BP187">
        <v>48.36</v>
      </c>
      <c r="BQ187">
        <v>0.87</v>
      </c>
      <c r="BR187">
        <v>47.49</v>
      </c>
      <c r="BZ187" s="63"/>
      <c r="CR187" s="150" t="s">
        <v>3320</v>
      </c>
    </row>
    <row r="188" spans="1:96" ht="15" hidden="1" customHeight="1" outlineLevel="1">
      <c r="A188" t="s">
        <v>1970</v>
      </c>
      <c r="B188" s="8" t="s">
        <v>1696</v>
      </c>
      <c r="C188" s="1">
        <f t="shared" si="67"/>
        <v>915</v>
      </c>
      <c r="D188" s="5">
        <f>IF(N188&gt;0, RANK(N188,(N188:P188,Q188:AE188)),0)</f>
        <v>1</v>
      </c>
      <c r="E188" s="5">
        <f>IF(O188&gt;0,RANK(O188,(N188:P188,Q188:AE188)),0)</f>
        <v>2</v>
      </c>
      <c r="F188" s="5">
        <f t="shared" si="68"/>
        <v>0</v>
      </c>
      <c r="G188" s="1">
        <f t="shared" si="69"/>
        <v>71</v>
      </c>
      <c r="H188" s="2">
        <f t="shared" si="70"/>
        <v>7.7595628415300544E-2</v>
      </c>
      <c r="I188" s="6"/>
      <c r="J188" s="2">
        <f t="shared" si="71"/>
        <v>0.52240437158469943</v>
      </c>
      <c r="K188" s="2">
        <f t="shared" si="72"/>
        <v>0.44480874316939889</v>
      </c>
      <c r="L188" s="2">
        <f t="shared" si="73"/>
        <v>0</v>
      </c>
      <c r="M188" s="2">
        <f t="shared" si="74"/>
        <v>3.2786885245901676E-2</v>
      </c>
      <c r="N188" s="63">
        <v>478</v>
      </c>
      <c r="O188" s="63">
        <v>407</v>
      </c>
      <c r="P188" s="63">
        <v>0</v>
      </c>
      <c r="Q188" s="63">
        <v>15</v>
      </c>
      <c r="R188" s="63">
        <v>15</v>
      </c>
      <c r="S188" s="63"/>
      <c r="T188" s="63">
        <v>0</v>
      </c>
      <c r="U188" s="63">
        <v>0</v>
      </c>
      <c r="V188" s="63">
        <v>0</v>
      </c>
      <c r="W188" s="63">
        <v>0</v>
      </c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/>
      <c r="AV188" s="63"/>
      <c r="AW188" s="63"/>
      <c r="BA188" t="str">
        <f t="shared" si="75"/>
        <v>Appleton</v>
      </c>
      <c r="BB188" t="s">
        <v>1728</v>
      </c>
      <c r="BC188">
        <v>1</v>
      </c>
      <c r="BE188" s="112">
        <v>23</v>
      </c>
      <c r="BF188" s="114">
        <v>13</v>
      </c>
      <c r="BG188" s="114">
        <v>5</v>
      </c>
      <c r="BH188" s="118">
        <v>1465</v>
      </c>
      <c r="BI188" s="118">
        <f t="shared" si="76"/>
        <v>23013</v>
      </c>
      <c r="BJ188" t="s">
        <v>1471</v>
      </c>
      <c r="BK188">
        <f t="shared" si="77"/>
        <v>2301465</v>
      </c>
      <c r="BP188">
        <v>33.51</v>
      </c>
      <c r="BQ188">
        <v>0.77</v>
      </c>
      <c r="BR188">
        <v>32.75</v>
      </c>
      <c r="BZ188" s="63"/>
      <c r="CR188" s="151" t="s">
        <v>3321</v>
      </c>
    </row>
    <row r="189" spans="1:96" ht="15" hidden="1" customHeight="1" outlineLevel="1">
      <c r="A189" t="s">
        <v>2266</v>
      </c>
      <c r="B189" s="8" t="s">
        <v>1696</v>
      </c>
      <c r="C189" s="1">
        <f t="shared" si="67"/>
        <v>84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 t="shared" si="68"/>
        <v>0</v>
      </c>
      <c r="G189" s="1">
        <f t="shared" si="69"/>
        <v>10</v>
      </c>
      <c r="H189" s="2">
        <f t="shared" si="70"/>
        <v>0.11904761904761904</v>
      </c>
      <c r="I189" s="6"/>
      <c r="J189" s="2">
        <f t="shared" si="71"/>
        <v>0.42857142857142855</v>
      </c>
      <c r="K189" s="2">
        <f t="shared" si="72"/>
        <v>0.54761904761904767</v>
      </c>
      <c r="L189" s="2">
        <f t="shared" si="73"/>
        <v>0</v>
      </c>
      <c r="M189" s="2">
        <f t="shared" si="74"/>
        <v>2.3809523809523725E-2</v>
      </c>
      <c r="N189" s="63">
        <v>36</v>
      </c>
      <c r="O189" s="63">
        <v>46</v>
      </c>
      <c r="P189" s="63">
        <v>0</v>
      </c>
      <c r="Q189" s="63">
        <v>2</v>
      </c>
      <c r="R189" s="63">
        <v>0</v>
      </c>
      <c r="S189" s="63"/>
      <c r="T189" s="63">
        <v>0</v>
      </c>
      <c r="U189" s="63">
        <v>0</v>
      </c>
      <c r="V189" s="63">
        <v>0</v>
      </c>
      <c r="W189" s="63">
        <v>0</v>
      </c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/>
      <c r="AV189" s="63"/>
      <c r="AW189" s="63"/>
      <c r="BA189" t="str">
        <f t="shared" si="75"/>
        <v>Argyle</v>
      </c>
      <c r="BB189" t="s">
        <v>2479</v>
      </c>
      <c r="BC189">
        <v>2</v>
      </c>
      <c r="BE189" s="112">
        <v>23</v>
      </c>
      <c r="BF189" s="114">
        <v>19</v>
      </c>
      <c r="BH189" s="118">
        <v>1500</v>
      </c>
      <c r="BI189" s="118">
        <f t="shared" si="76"/>
        <v>23019</v>
      </c>
      <c r="BJ189" t="s">
        <v>956</v>
      </c>
      <c r="BK189">
        <f t="shared" si="77"/>
        <v>2301500</v>
      </c>
      <c r="BZ189" s="63"/>
      <c r="CR189" s="1" t="s">
        <v>3322</v>
      </c>
    </row>
    <row r="190" spans="1:96" ht="15" hidden="1" customHeight="1" outlineLevel="1">
      <c r="A190" t="s">
        <v>2845</v>
      </c>
      <c r="B190" s="8" t="s">
        <v>1696</v>
      </c>
      <c r="C190" s="1">
        <f t="shared" si="67"/>
        <v>373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 t="shared" si="68"/>
        <v>0</v>
      </c>
      <c r="G190" s="1">
        <f t="shared" si="69"/>
        <v>156</v>
      </c>
      <c r="H190" s="2">
        <f t="shared" si="70"/>
        <v>0.41823056300268097</v>
      </c>
      <c r="I190" s="6"/>
      <c r="J190" s="2">
        <f t="shared" si="71"/>
        <v>0.69705093833780163</v>
      </c>
      <c r="K190" s="2">
        <f t="shared" si="72"/>
        <v>0.27882037533512066</v>
      </c>
      <c r="L190" s="2">
        <f t="shared" si="73"/>
        <v>0</v>
      </c>
      <c r="M190" s="2">
        <f t="shared" si="74"/>
        <v>2.4128686327077709E-2</v>
      </c>
      <c r="N190" s="63">
        <v>260</v>
      </c>
      <c r="O190" s="63">
        <v>104</v>
      </c>
      <c r="P190" s="63">
        <v>0</v>
      </c>
      <c r="Q190" s="63">
        <v>4</v>
      </c>
      <c r="R190" s="63">
        <v>1</v>
      </c>
      <c r="S190" s="63"/>
      <c r="T190" s="63">
        <v>4</v>
      </c>
      <c r="U190" s="63">
        <v>0</v>
      </c>
      <c r="V190" s="63">
        <v>0</v>
      </c>
      <c r="W190" s="63">
        <v>0</v>
      </c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/>
      <c r="AV190" s="63"/>
      <c r="AW190" s="63"/>
      <c r="BA190" t="str">
        <f t="shared" si="75"/>
        <v>Arrowsic</v>
      </c>
      <c r="BB190" t="s">
        <v>1282</v>
      </c>
      <c r="BC190">
        <v>1</v>
      </c>
      <c r="BE190" s="112">
        <v>23</v>
      </c>
      <c r="BF190" s="114">
        <v>23</v>
      </c>
      <c r="BG190" s="114">
        <v>5</v>
      </c>
      <c r="BH190" s="118">
        <v>1570</v>
      </c>
      <c r="BI190" s="118">
        <f t="shared" si="76"/>
        <v>23023</v>
      </c>
      <c r="BJ190" t="s">
        <v>1471</v>
      </c>
      <c r="BK190">
        <f t="shared" si="77"/>
        <v>2301570</v>
      </c>
      <c r="BP190">
        <v>10.77</v>
      </c>
      <c r="BQ190">
        <v>2.99</v>
      </c>
      <c r="BR190">
        <v>7.78</v>
      </c>
      <c r="BZ190" s="63"/>
      <c r="CR190" s="1" t="s">
        <v>3323</v>
      </c>
    </row>
    <row r="191" spans="1:96" ht="15" hidden="1" customHeight="1" outlineLevel="1">
      <c r="A191" t="s">
        <v>2537</v>
      </c>
      <c r="B191" s="8" t="s">
        <v>1696</v>
      </c>
      <c r="C191" s="1">
        <f t="shared" si="67"/>
        <v>2825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 t="shared" si="68"/>
        <v>0</v>
      </c>
      <c r="G191" s="1">
        <f t="shared" si="69"/>
        <v>58</v>
      </c>
      <c r="H191" s="2">
        <f t="shared" si="70"/>
        <v>2.0530973451327435E-2</v>
      </c>
      <c r="I191" s="6"/>
      <c r="J191" s="2">
        <f t="shared" si="71"/>
        <v>0.49734513274336284</v>
      </c>
      <c r="K191" s="2">
        <f t="shared" si="72"/>
        <v>0.47681415929203541</v>
      </c>
      <c r="L191" s="2">
        <f t="shared" si="73"/>
        <v>0</v>
      </c>
      <c r="M191" s="2">
        <f t="shared" si="74"/>
        <v>2.5840707964601695E-2</v>
      </c>
      <c r="N191" s="63">
        <v>1405</v>
      </c>
      <c r="O191" s="63">
        <v>1347</v>
      </c>
      <c r="P191" s="63">
        <v>0</v>
      </c>
      <c r="Q191" s="63">
        <v>39</v>
      </c>
      <c r="R191" s="63">
        <v>31</v>
      </c>
      <c r="S191" s="63"/>
      <c r="T191" s="63">
        <v>3</v>
      </c>
      <c r="U191" s="63">
        <v>0</v>
      </c>
      <c r="V191" s="63">
        <v>0</v>
      </c>
      <c r="W191" s="63">
        <v>0</v>
      </c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/>
      <c r="AV191" s="63"/>
      <c r="AW191" s="63"/>
      <c r="BA191" t="str">
        <f t="shared" si="75"/>
        <v>Arundel</v>
      </c>
      <c r="BB191" t="s">
        <v>924</v>
      </c>
      <c r="BC191">
        <v>1</v>
      </c>
      <c r="BE191" s="112">
        <v>23</v>
      </c>
      <c r="BF191" s="114">
        <v>31</v>
      </c>
      <c r="BG191" s="114">
        <v>15</v>
      </c>
      <c r="BH191" s="118">
        <v>1605</v>
      </c>
      <c r="BI191" s="118">
        <f t="shared" si="76"/>
        <v>23031</v>
      </c>
      <c r="BJ191" t="s">
        <v>1471</v>
      </c>
      <c r="BK191">
        <f t="shared" si="77"/>
        <v>2301605</v>
      </c>
      <c r="BP191">
        <v>23.94</v>
      </c>
      <c r="BQ191">
        <v>0.03</v>
      </c>
      <c r="BR191">
        <v>23.91</v>
      </c>
      <c r="BZ191" s="63"/>
      <c r="CR191" s="1" t="s">
        <v>3324</v>
      </c>
    </row>
    <row r="192" spans="1:96" ht="15" hidden="1" customHeight="1" outlineLevel="1">
      <c r="A192" t="s">
        <v>196</v>
      </c>
      <c r="B192" s="8" t="s">
        <v>1696</v>
      </c>
      <c r="C192" s="1">
        <f t="shared" si="67"/>
        <v>615</v>
      </c>
      <c r="D192" s="5">
        <f>IF(N192&gt;0, RANK(N192,(N192:P192,Q192:AE192)),0)</f>
        <v>2</v>
      </c>
      <c r="E192" s="5">
        <f>IF(O192&gt;0,RANK(O192,(N192:P192,Q192:AE192)),0)</f>
        <v>1</v>
      </c>
      <c r="F192" s="5">
        <f t="shared" si="68"/>
        <v>0</v>
      </c>
      <c r="G192" s="1">
        <f t="shared" si="69"/>
        <v>145</v>
      </c>
      <c r="H192" s="2">
        <f t="shared" si="70"/>
        <v>0.23577235772357724</v>
      </c>
      <c r="I192" s="6"/>
      <c r="J192" s="2">
        <f t="shared" si="71"/>
        <v>0.37560975609756098</v>
      </c>
      <c r="K192" s="2">
        <f t="shared" si="72"/>
        <v>0.61138211382113816</v>
      </c>
      <c r="L192" s="2">
        <f t="shared" si="73"/>
        <v>0</v>
      </c>
      <c r="M192" s="2">
        <f t="shared" si="74"/>
        <v>1.3008130081300862E-2</v>
      </c>
      <c r="N192" s="63">
        <v>231</v>
      </c>
      <c r="O192" s="63">
        <v>376</v>
      </c>
      <c r="P192" s="63">
        <v>0</v>
      </c>
      <c r="Q192" s="63">
        <v>4</v>
      </c>
      <c r="R192" s="63">
        <v>4</v>
      </c>
      <c r="S192" s="63"/>
      <c r="T192" s="63">
        <v>0</v>
      </c>
      <c r="U192" s="63">
        <v>0</v>
      </c>
      <c r="V192" s="63">
        <v>0</v>
      </c>
      <c r="W192" s="63">
        <v>0</v>
      </c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/>
      <c r="AV192" s="63"/>
      <c r="AW192" s="63"/>
      <c r="BA192" t="str">
        <f t="shared" si="75"/>
        <v>Ashland</v>
      </c>
      <c r="BB192" t="s">
        <v>2829</v>
      </c>
      <c r="BC192">
        <v>2</v>
      </c>
      <c r="BE192" s="112">
        <v>23</v>
      </c>
      <c r="BF192" s="114">
        <v>3</v>
      </c>
      <c r="BG192" s="114">
        <v>15</v>
      </c>
      <c r="BH192" s="118">
        <v>1710</v>
      </c>
      <c r="BI192" s="118">
        <f t="shared" si="76"/>
        <v>23003</v>
      </c>
      <c r="BJ192" t="s">
        <v>1471</v>
      </c>
      <c r="BK192">
        <f t="shared" si="77"/>
        <v>2301710</v>
      </c>
      <c r="BP192">
        <v>81.73</v>
      </c>
      <c r="BQ192">
        <v>1.1399999999999999</v>
      </c>
      <c r="BR192">
        <v>80.59</v>
      </c>
      <c r="BZ192" s="63"/>
      <c r="CR192" s="1" t="s">
        <v>3325</v>
      </c>
    </row>
    <row r="193" spans="1:96" ht="15" hidden="1" customHeight="1" outlineLevel="1">
      <c r="A193" t="s">
        <v>1527</v>
      </c>
      <c r="B193" s="8" t="s">
        <v>1696</v>
      </c>
      <c r="C193" s="1">
        <f t="shared" si="67"/>
        <v>510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 t="shared" si="68"/>
        <v>0</v>
      </c>
      <c r="G193" s="1">
        <f t="shared" si="69"/>
        <v>165</v>
      </c>
      <c r="H193" s="2">
        <f t="shared" si="70"/>
        <v>0.3235294117647059</v>
      </c>
      <c r="I193" s="6"/>
      <c r="J193" s="2">
        <f t="shared" si="71"/>
        <v>0.32745098039215687</v>
      </c>
      <c r="K193" s="2">
        <f t="shared" si="72"/>
        <v>0.65098039215686276</v>
      </c>
      <c r="L193" s="2">
        <f t="shared" si="73"/>
        <v>0</v>
      </c>
      <c r="M193" s="2">
        <f t="shared" si="74"/>
        <v>2.1568627450980427E-2</v>
      </c>
      <c r="N193" s="63">
        <v>167</v>
      </c>
      <c r="O193" s="63">
        <v>332</v>
      </c>
      <c r="P193" s="63">
        <v>0</v>
      </c>
      <c r="Q193" s="63">
        <v>6</v>
      </c>
      <c r="R193" s="63">
        <v>5</v>
      </c>
      <c r="S193" s="63"/>
      <c r="T193" s="63">
        <v>0</v>
      </c>
      <c r="U193" s="63">
        <v>0</v>
      </c>
      <c r="V193" s="63">
        <v>0</v>
      </c>
      <c r="W193" s="63">
        <v>0</v>
      </c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/>
      <c r="AV193" s="63"/>
      <c r="AW193" s="63"/>
      <c r="BA193" t="str">
        <f t="shared" si="75"/>
        <v>Athens</v>
      </c>
      <c r="BB193" t="s">
        <v>1786</v>
      </c>
      <c r="BC193">
        <v>2</v>
      </c>
      <c r="BE193" s="112">
        <v>23</v>
      </c>
      <c r="BF193" s="114">
        <v>25</v>
      </c>
      <c r="BG193" s="114">
        <v>10</v>
      </c>
      <c r="BH193" s="118">
        <v>1885</v>
      </c>
      <c r="BI193" s="118">
        <f t="shared" si="76"/>
        <v>23025</v>
      </c>
      <c r="BJ193" t="s">
        <v>1471</v>
      </c>
      <c r="BK193">
        <f t="shared" si="77"/>
        <v>2301885</v>
      </c>
      <c r="BP193">
        <v>43.51</v>
      </c>
      <c r="BQ193">
        <v>0.02</v>
      </c>
      <c r="BR193">
        <v>43.5</v>
      </c>
      <c r="BZ193" s="63"/>
      <c r="CR193" s="1" t="s">
        <v>3326</v>
      </c>
    </row>
    <row r="194" spans="1:96" ht="15" hidden="1" customHeight="1" outlineLevel="1">
      <c r="A194" t="s">
        <v>2167</v>
      </c>
      <c r="B194" s="8" t="s">
        <v>1696</v>
      </c>
      <c r="C194" s="1">
        <f t="shared" si="67"/>
        <v>173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 t="shared" si="68"/>
        <v>0</v>
      </c>
      <c r="G194" s="1">
        <f t="shared" si="69"/>
        <v>73</v>
      </c>
      <c r="H194" s="2">
        <f t="shared" si="70"/>
        <v>0.42196531791907516</v>
      </c>
      <c r="I194" s="6"/>
      <c r="J194" s="2">
        <f t="shared" si="71"/>
        <v>0.2832369942196532</v>
      </c>
      <c r="K194" s="2">
        <f t="shared" si="72"/>
        <v>0.7052023121387283</v>
      </c>
      <c r="L194" s="2">
        <f t="shared" si="73"/>
        <v>0</v>
      </c>
      <c r="M194" s="2">
        <f t="shared" si="74"/>
        <v>1.1560693641618491E-2</v>
      </c>
      <c r="N194" s="63">
        <v>49</v>
      </c>
      <c r="O194" s="63">
        <v>122</v>
      </c>
      <c r="P194" s="63">
        <v>0</v>
      </c>
      <c r="Q194" s="63">
        <v>1</v>
      </c>
      <c r="R194" s="63">
        <v>0</v>
      </c>
      <c r="S194" s="63"/>
      <c r="T194" s="63">
        <v>1</v>
      </c>
      <c r="U194" s="63">
        <v>0</v>
      </c>
      <c r="V194" s="63">
        <v>0</v>
      </c>
      <c r="W194" s="63">
        <v>0</v>
      </c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/>
      <c r="AV194" s="63"/>
      <c r="AW194" s="63"/>
      <c r="BA194" t="str">
        <f t="shared" si="75"/>
        <v>Atkinson</v>
      </c>
      <c r="BB194" t="s">
        <v>1956</v>
      </c>
      <c r="BC194">
        <v>2</v>
      </c>
      <c r="BE194" s="112">
        <v>23</v>
      </c>
      <c r="BF194" s="114">
        <v>21</v>
      </c>
      <c r="BG194" s="114">
        <v>10</v>
      </c>
      <c r="BH194" s="118">
        <v>1920</v>
      </c>
      <c r="BI194" s="118">
        <f t="shared" si="76"/>
        <v>23021</v>
      </c>
      <c r="BJ194" t="s">
        <v>1471</v>
      </c>
      <c r="BK194">
        <f t="shared" si="77"/>
        <v>2301920</v>
      </c>
      <c r="BP194">
        <v>39.19</v>
      </c>
      <c r="BQ194">
        <v>0.02</v>
      </c>
      <c r="BR194">
        <v>39.17</v>
      </c>
      <c r="BZ194" s="63"/>
      <c r="CR194" s="1" t="s">
        <v>3327</v>
      </c>
    </row>
    <row r="195" spans="1:96" ht="15" hidden="1" customHeight="1" outlineLevel="1">
      <c r="A195" t="s">
        <v>1342</v>
      </c>
      <c r="B195" s="8" t="s">
        <v>1696</v>
      </c>
      <c r="C195" s="1">
        <f t="shared" si="67"/>
        <v>12285</v>
      </c>
      <c r="D195" s="5">
        <f>IF(N195&gt;0, RANK(N195,(N195:P195,Q195:AE195)),0)</f>
        <v>1</v>
      </c>
      <c r="E195" s="5">
        <f>IF(O195&gt;0,RANK(O195,(N195:P195,Q195:AE195)),0)</f>
        <v>2</v>
      </c>
      <c r="F195" s="5">
        <f t="shared" si="68"/>
        <v>0</v>
      </c>
      <c r="G195" s="1">
        <f t="shared" si="69"/>
        <v>1073</v>
      </c>
      <c r="H195" s="2">
        <f t="shared" si="70"/>
        <v>8.7342287342287342E-2</v>
      </c>
      <c r="I195" s="6"/>
      <c r="J195" s="2">
        <f t="shared" si="71"/>
        <v>0.52763532763532761</v>
      </c>
      <c r="K195" s="2">
        <f t="shared" si="72"/>
        <v>0.44029304029304028</v>
      </c>
      <c r="L195" s="2">
        <f t="shared" si="73"/>
        <v>0</v>
      </c>
      <c r="M195" s="2">
        <f t="shared" si="74"/>
        <v>3.2071632071632106E-2</v>
      </c>
      <c r="N195" s="63">
        <v>6482</v>
      </c>
      <c r="O195" s="63">
        <v>5409</v>
      </c>
      <c r="P195" s="63">
        <v>0</v>
      </c>
      <c r="Q195" s="63">
        <v>244</v>
      </c>
      <c r="R195" s="63">
        <v>122</v>
      </c>
      <c r="S195" s="63"/>
      <c r="T195" s="63">
        <v>25</v>
      </c>
      <c r="U195" s="63">
        <v>0</v>
      </c>
      <c r="V195" s="63">
        <v>0</v>
      </c>
      <c r="W195" s="63">
        <v>3</v>
      </c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/>
      <c r="AV195" s="63"/>
      <c r="AW195" s="63"/>
      <c r="BA195" t="str">
        <f t="shared" si="75"/>
        <v>Auburn</v>
      </c>
      <c r="BB195" t="s">
        <v>1117</v>
      </c>
      <c r="BC195">
        <v>2</v>
      </c>
      <c r="BE195" s="112">
        <v>23</v>
      </c>
      <c r="BF195" s="114">
        <v>1</v>
      </c>
      <c r="BG195" s="114">
        <v>5</v>
      </c>
      <c r="BH195" s="118">
        <v>2060</v>
      </c>
      <c r="BI195" s="118">
        <f t="shared" si="76"/>
        <v>23001</v>
      </c>
      <c r="BJ195" t="s">
        <v>1248</v>
      </c>
      <c r="BK195">
        <f t="shared" si="77"/>
        <v>2302060</v>
      </c>
      <c r="BP195">
        <v>65.8</v>
      </c>
      <c r="BQ195">
        <v>6.01</v>
      </c>
      <c r="BR195">
        <v>59.78</v>
      </c>
      <c r="BZ195" s="63"/>
      <c r="CR195" s="1" t="s">
        <v>3328</v>
      </c>
    </row>
    <row r="196" spans="1:96" ht="15" hidden="1" customHeight="1" outlineLevel="1">
      <c r="A196" t="s">
        <v>2376</v>
      </c>
      <c r="B196" s="8" t="s">
        <v>1696</v>
      </c>
      <c r="C196" s="1">
        <f t="shared" si="67"/>
        <v>9738</v>
      </c>
      <c r="D196" s="5">
        <f>IF(N196&gt;0, RANK(N196,(N196:P196,Q196:AE196)),0)</f>
        <v>1</v>
      </c>
      <c r="E196" s="5">
        <f>IF(O196&gt;0,RANK(O196,(N196:P196,Q196:AE196)),0)</f>
        <v>2</v>
      </c>
      <c r="F196" s="5">
        <f t="shared" si="68"/>
        <v>0</v>
      </c>
      <c r="G196" s="1">
        <f t="shared" si="69"/>
        <v>1093</v>
      </c>
      <c r="H196" s="2">
        <f t="shared" si="70"/>
        <v>0.11224070651057712</v>
      </c>
      <c r="I196" s="6"/>
      <c r="J196" s="2">
        <f t="shared" si="71"/>
        <v>0.53891969603614709</v>
      </c>
      <c r="K196" s="2">
        <f t="shared" si="72"/>
        <v>0.42667898952556993</v>
      </c>
      <c r="L196" s="2">
        <f t="shared" si="73"/>
        <v>0</v>
      </c>
      <c r="M196" s="2">
        <f t="shared" si="74"/>
        <v>3.4401314438282982E-2</v>
      </c>
      <c r="N196" s="63">
        <v>5248</v>
      </c>
      <c r="O196" s="63">
        <v>4155</v>
      </c>
      <c r="P196" s="63">
        <v>0</v>
      </c>
      <c r="Q196" s="63">
        <v>218</v>
      </c>
      <c r="R196" s="63">
        <v>104</v>
      </c>
      <c r="S196" s="63"/>
      <c r="T196" s="63">
        <v>11</v>
      </c>
      <c r="U196" s="63">
        <v>0</v>
      </c>
      <c r="V196" s="63">
        <v>0</v>
      </c>
      <c r="W196" s="63">
        <v>2</v>
      </c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/>
      <c r="AV196" s="63"/>
      <c r="AW196" s="63"/>
      <c r="BA196" t="str">
        <f t="shared" si="75"/>
        <v>Augusta</v>
      </c>
      <c r="BB196" t="s">
        <v>3005</v>
      </c>
      <c r="BC196">
        <v>1</v>
      </c>
      <c r="BE196" s="112">
        <v>23</v>
      </c>
      <c r="BF196" s="114">
        <v>11</v>
      </c>
      <c r="BG196" s="114">
        <v>10</v>
      </c>
      <c r="BH196" s="118">
        <v>2100</v>
      </c>
      <c r="BI196" s="118">
        <f t="shared" si="76"/>
        <v>23011</v>
      </c>
      <c r="BJ196" t="s">
        <v>1248</v>
      </c>
      <c r="BK196">
        <f t="shared" si="77"/>
        <v>2302100</v>
      </c>
      <c r="BP196">
        <v>58.28</v>
      </c>
      <c r="BQ196">
        <v>2.9</v>
      </c>
      <c r="BR196">
        <v>55.38</v>
      </c>
      <c r="BZ196" s="63"/>
      <c r="CR196" s="1" t="s">
        <v>3329</v>
      </c>
    </row>
    <row r="197" spans="1:96" ht="15" hidden="1" customHeight="1" outlineLevel="1">
      <c r="A197" t="s">
        <v>1521</v>
      </c>
      <c r="B197" s="8" t="s">
        <v>1696</v>
      </c>
      <c r="C197" s="1">
        <f t="shared" si="67"/>
        <v>72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 t="shared" si="68"/>
        <v>0</v>
      </c>
      <c r="G197" s="1">
        <f t="shared" si="69"/>
        <v>13</v>
      </c>
      <c r="H197" s="2">
        <f t="shared" si="70"/>
        <v>0.18055555555555555</v>
      </c>
      <c r="I197" s="6"/>
      <c r="J197" s="2">
        <f t="shared" si="71"/>
        <v>0.40277777777777779</v>
      </c>
      <c r="K197" s="2">
        <f t="shared" si="72"/>
        <v>0.58333333333333337</v>
      </c>
      <c r="L197" s="2">
        <f t="shared" si="73"/>
        <v>0</v>
      </c>
      <c r="M197" s="2">
        <f t="shared" si="74"/>
        <v>1.388888888888884E-2</v>
      </c>
      <c r="N197" s="63">
        <v>29</v>
      </c>
      <c r="O197" s="63">
        <v>42</v>
      </c>
      <c r="P197" s="63">
        <v>0</v>
      </c>
      <c r="Q197" s="63">
        <v>0</v>
      </c>
      <c r="R197" s="63">
        <v>1</v>
      </c>
      <c r="S197" s="63"/>
      <c r="T197" s="63">
        <v>0</v>
      </c>
      <c r="U197" s="63">
        <v>0</v>
      </c>
      <c r="V197" s="63">
        <v>0</v>
      </c>
      <c r="W197" s="63">
        <v>0</v>
      </c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/>
      <c r="AV197" s="63"/>
      <c r="AW197" s="63"/>
      <c r="BA197" t="str">
        <f t="shared" si="75"/>
        <v>Aurora</v>
      </c>
      <c r="BB197" t="s">
        <v>597</v>
      </c>
      <c r="BC197">
        <v>2</v>
      </c>
      <c r="BE197" s="112">
        <v>23</v>
      </c>
      <c r="BF197" s="114">
        <v>9</v>
      </c>
      <c r="BG197" s="114">
        <v>10</v>
      </c>
      <c r="BH197" s="118">
        <v>2165</v>
      </c>
      <c r="BI197" s="118">
        <f t="shared" si="76"/>
        <v>23009</v>
      </c>
      <c r="BJ197" t="s">
        <v>1471</v>
      </c>
      <c r="BK197">
        <f t="shared" si="77"/>
        <v>2302165</v>
      </c>
      <c r="BP197">
        <v>38.85</v>
      </c>
      <c r="BQ197">
        <v>1.54</v>
      </c>
      <c r="BR197">
        <v>37.31</v>
      </c>
      <c r="BZ197" s="63"/>
      <c r="CR197" s="1" t="s">
        <v>3330</v>
      </c>
    </row>
    <row r="198" spans="1:96" ht="15" hidden="1" customHeight="1" outlineLevel="1">
      <c r="A198" t="s">
        <v>244</v>
      </c>
      <c r="B198" s="8" t="s">
        <v>1696</v>
      </c>
      <c r="C198" s="1">
        <f t="shared" si="67"/>
        <v>263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 t="shared" si="68"/>
        <v>0</v>
      </c>
      <c r="G198" s="1">
        <f t="shared" si="69"/>
        <v>68</v>
      </c>
      <c r="H198" s="2">
        <f t="shared" si="70"/>
        <v>0.2585551330798479</v>
      </c>
      <c r="I198" s="6"/>
      <c r="J198" s="2">
        <f t="shared" si="71"/>
        <v>0.36501901140684412</v>
      </c>
      <c r="K198" s="2">
        <f t="shared" si="72"/>
        <v>0.62357414448669202</v>
      </c>
      <c r="L198" s="2">
        <f t="shared" si="73"/>
        <v>0</v>
      </c>
      <c r="M198" s="2">
        <f t="shared" si="74"/>
        <v>1.1406844106463865E-2</v>
      </c>
      <c r="N198" s="63">
        <v>96</v>
      </c>
      <c r="O198" s="63">
        <v>164</v>
      </c>
      <c r="P198" s="63">
        <v>0</v>
      </c>
      <c r="Q198" s="63">
        <v>2</v>
      </c>
      <c r="R198" s="63">
        <v>1</v>
      </c>
      <c r="S198" s="63"/>
      <c r="T198" s="63">
        <v>0</v>
      </c>
      <c r="U198" s="63">
        <v>0</v>
      </c>
      <c r="V198" s="63">
        <v>0</v>
      </c>
      <c r="W198" s="63">
        <v>0</v>
      </c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/>
      <c r="AV198" s="63"/>
      <c r="AW198" s="63"/>
      <c r="BA198" t="str">
        <f t="shared" si="75"/>
        <v>Avon</v>
      </c>
      <c r="BB198" t="s">
        <v>1137</v>
      </c>
      <c r="BC198">
        <v>2</v>
      </c>
      <c r="BE198" s="112">
        <v>23</v>
      </c>
      <c r="BF198" s="114">
        <v>7</v>
      </c>
      <c r="BG198" s="114">
        <v>5</v>
      </c>
      <c r="BH198" s="118">
        <v>2235</v>
      </c>
      <c r="BI198" s="118">
        <f t="shared" si="76"/>
        <v>23007</v>
      </c>
      <c r="BJ198" t="s">
        <v>1471</v>
      </c>
      <c r="BK198">
        <f t="shared" si="77"/>
        <v>2302235</v>
      </c>
      <c r="BP198">
        <v>41.52</v>
      </c>
      <c r="BQ198">
        <v>0.24</v>
      </c>
      <c r="BR198">
        <v>41.28</v>
      </c>
      <c r="BZ198" s="63"/>
      <c r="CR198" s="1" t="s">
        <v>3331</v>
      </c>
    </row>
    <row r="199" spans="1:96" ht="15" hidden="1" customHeight="1" outlineLevel="1">
      <c r="A199" t="s">
        <v>3003</v>
      </c>
      <c r="B199" s="8" t="s">
        <v>1696</v>
      </c>
      <c r="C199" s="1">
        <f t="shared" si="67"/>
        <v>673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 t="shared" si="68"/>
        <v>0</v>
      </c>
      <c r="G199" s="1">
        <f t="shared" si="69"/>
        <v>182</v>
      </c>
      <c r="H199" s="2">
        <f t="shared" si="70"/>
        <v>0.27043090638930162</v>
      </c>
      <c r="I199" s="6"/>
      <c r="J199" s="2">
        <f t="shared" si="71"/>
        <v>0.35512630014858843</v>
      </c>
      <c r="K199" s="2">
        <f t="shared" si="72"/>
        <v>0.62555720653789004</v>
      </c>
      <c r="L199" s="2">
        <f t="shared" si="73"/>
        <v>0</v>
      </c>
      <c r="M199" s="2">
        <f t="shared" si="74"/>
        <v>1.9316493313521477E-2</v>
      </c>
      <c r="N199" s="63">
        <v>239</v>
      </c>
      <c r="O199" s="63">
        <v>421</v>
      </c>
      <c r="P199" s="63">
        <v>0</v>
      </c>
      <c r="Q199" s="63">
        <v>8</v>
      </c>
      <c r="R199" s="63">
        <v>2</v>
      </c>
      <c r="S199" s="63"/>
      <c r="T199" s="63">
        <v>1</v>
      </c>
      <c r="U199" s="63">
        <v>0</v>
      </c>
      <c r="V199" s="63">
        <v>0</v>
      </c>
      <c r="W199" s="63">
        <v>2</v>
      </c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/>
      <c r="AV199" s="63"/>
      <c r="AW199" s="63"/>
      <c r="BA199" t="str">
        <f t="shared" si="75"/>
        <v>Baileyville</v>
      </c>
      <c r="BB199" t="s">
        <v>691</v>
      </c>
      <c r="BC199">
        <v>2</v>
      </c>
      <c r="BE199" s="112">
        <v>23</v>
      </c>
      <c r="BF199" s="114">
        <v>29</v>
      </c>
      <c r="BG199" s="114">
        <v>15</v>
      </c>
      <c r="BH199" s="118">
        <v>2480</v>
      </c>
      <c r="BI199" s="118">
        <f t="shared" si="76"/>
        <v>23029</v>
      </c>
      <c r="BJ199" t="s">
        <v>1471</v>
      </c>
      <c r="BK199">
        <f t="shared" si="77"/>
        <v>2302480</v>
      </c>
      <c r="BP199">
        <v>41.08</v>
      </c>
      <c r="BQ199">
        <v>4.62</v>
      </c>
      <c r="BR199">
        <v>36.46</v>
      </c>
      <c r="BZ199" s="63"/>
      <c r="CR199" s="1" t="s">
        <v>3332</v>
      </c>
    </row>
    <row r="200" spans="1:96" ht="15" hidden="1" customHeight="1" outlineLevel="1">
      <c r="A200" t="s">
        <v>2739</v>
      </c>
      <c r="B200" s="8" t="s">
        <v>1696</v>
      </c>
      <c r="C200" s="1">
        <f t="shared" si="67"/>
        <v>999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 t="shared" si="68"/>
        <v>0</v>
      </c>
      <c r="G200" s="1">
        <f t="shared" si="69"/>
        <v>273</v>
      </c>
      <c r="H200" s="2">
        <f t="shared" si="70"/>
        <v>0.27327327327327328</v>
      </c>
      <c r="I200" s="6"/>
      <c r="J200" s="2">
        <f t="shared" si="71"/>
        <v>0.35035035035035034</v>
      </c>
      <c r="K200" s="2">
        <f t="shared" si="72"/>
        <v>0.62362362362362367</v>
      </c>
      <c r="L200" s="2">
        <f t="shared" si="73"/>
        <v>0</v>
      </c>
      <c r="M200" s="2">
        <f t="shared" si="74"/>
        <v>2.6026026026025995E-2</v>
      </c>
      <c r="N200" s="63">
        <v>350</v>
      </c>
      <c r="O200" s="63">
        <v>623</v>
      </c>
      <c r="P200" s="63">
        <v>0</v>
      </c>
      <c r="Q200" s="63">
        <v>13</v>
      </c>
      <c r="R200" s="63">
        <v>12</v>
      </c>
      <c r="S200" s="63"/>
      <c r="T200" s="63">
        <v>1</v>
      </c>
      <c r="U200" s="63">
        <v>0</v>
      </c>
      <c r="V200" s="63">
        <v>0</v>
      </c>
      <c r="W200" s="63">
        <v>0</v>
      </c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/>
      <c r="AV200" s="63"/>
      <c r="AW200" s="63"/>
      <c r="BA200" t="str">
        <f t="shared" si="75"/>
        <v>Baldwin</v>
      </c>
      <c r="BB200" t="s">
        <v>1530</v>
      </c>
      <c r="BC200">
        <v>1</v>
      </c>
      <c r="BE200" s="112">
        <v>23</v>
      </c>
      <c r="BF200" s="114">
        <v>5</v>
      </c>
      <c r="BG200" s="114">
        <v>5</v>
      </c>
      <c r="BH200" s="118">
        <v>2655</v>
      </c>
      <c r="BI200" s="118">
        <f t="shared" si="76"/>
        <v>23005</v>
      </c>
      <c r="BJ200" t="s">
        <v>1471</v>
      </c>
      <c r="BK200">
        <f t="shared" si="77"/>
        <v>2302655</v>
      </c>
      <c r="BP200">
        <v>36.33</v>
      </c>
      <c r="BQ200">
        <v>1.03</v>
      </c>
      <c r="BR200">
        <v>35.299999999999997</v>
      </c>
      <c r="BZ200" s="63"/>
      <c r="CR200" s="1" t="s">
        <v>3333</v>
      </c>
    </row>
    <row r="201" spans="1:96" ht="15" hidden="1" customHeight="1" outlineLevel="1">
      <c r="A201" t="s">
        <v>2811</v>
      </c>
      <c r="B201" s="8" t="s">
        <v>1696</v>
      </c>
      <c r="C201" s="1">
        <f t="shared" si="67"/>
        <v>0</v>
      </c>
      <c r="D201" s="5">
        <f>IF(N201&gt;0, RANK(N201,(N201:P201,Q201:AE201)),0)</f>
        <v>0</v>
      </c>
      <c r="E201" s="5">
        <f>IF(O201&gt;0,RANK(O201,(N201:P201,Q201:AE201)),0)</f>
        <v>0</v>
      </c>
      <c r="F201" s="5">
        <f t="shared" si="68"/>
        <v>0</v>
      </c>
      <c r="G201" s="1">
        <f t="shared" si="69"/>
        <v>0</v>
      </c>
      <c r="H201" s="2">
        <f t="shared" si="70"/>
        <v>0</v>
      </c>
      <c r="I201" s="6"/>
      <c r="J201" s="2" t="str">
        <f t="shared" si="71"/>
        <v>-</v>
      </c>
      <c r="K201" s="2" t="str">
        <f t="shared" si="72"/>
        <v>-</v>
      </c>
      <c r="L201" s="2" t="str">
        <f t="shared" si="73"/>
        <v>-</v>
      </c>
      <c r="M201" s="2" t="str">
        <f t="shared" si="74"/>
        <v>-</v>
      </c>
      <c r="N201" s="63">
        <v>0</v>
      </c>
      <c r="O201" s="63">
        <v>0</v>
      </c>
      <c r="P201" s="63">
        <v>0</v>
      </c>
      <c r="Q201" s="63">
        <v>0</v>
      </c>
      <c r="R201" s="63">
        <v>0</v>
      </c>
      <c r="S201" s="63"/>
      <c r="T201" s="63">
        <v>0</v>
      </c>
      <c r="U201" s="63">
        <v>0</v>
      </c>
      <c r="V201" s="63">
        <v>0</v>
      </c>
      <c r="W201" s="63">
        <v>0</v>
      </c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/>
      <c r="AV201" s="63"/>
      <c r="AW201" s="63"/>
      <c r="BA201" t="str">
        <f t="shared" si="75"/>
        <v>Bancroft</v>
      </c>
      <c r="BB201" t="s">
        <v>2829</v>
      </c>
      <c r="BC201">
        <v>2</v>
      </c>
      <c r="BE201" s="112">
        <v>23</v>
      </c>
      <c r="BF201" s="114">
        <v>3</v>
      </c>
      <c r="BG201" s="114">
        <v>20</v>
      </c>
      <c r="BH201" s="118">
        <v>2760</v>
      </c>
      <c r="BI201" s="118">
        <f t="shared" si="76"/>
        <v>23003</v>
      </c>
      <c r="BJ201" t="s">
        <v>1471</v>
      </c>
      <c r="BK201">
        <f t="shared" si="77"/>
        <v>2302760</v>
      </c>
      <c r="BP201">
        <v>40.53</v>
      </c>
      <c r="BQ201">
        <v>0.56000000000000005</v>
      </c>
      <c r="BR201">
        <v>39.97</v>
      </c>
      <c r="BZ201" s="63"/>
      <c r="CR201" s="1"/>
    </row>
    <row r="202" spans="1:96" ht="15" hidden="1" customHeight="1" outlineLevel="1">
      <c r="A202" t="s">
        <v>3111</v>
      </c>
      <c r="B202" s="8" t="s">
        <v>1696</v>
      </c>
      <c r="C202" s="1">
        <f t="shared" si="67"/>
        <v>16173</v>
      </c>
      <c r="D202" s="5">
        <f>IF(N202&gt;0, RANK(N202,(N202:P202,Q202:AE202)),0)</f>
        <v>1</v>
      </c>
      <c r="E202" s="5">
        <f>IF(O202&gt;0,RANK(O202,(N202:P202,Q202:AE202)),0)</f>
        <v>2</v>
      </c>
      <c r="F202" s="5">
        <f t="shared" si="68"/>
        <v>0</v>
      </c>
      <c r="G202" s="1">
        <f t="shared" si="69"/>
        <v>3387</v>
      </c>
      <c r="H202" s="2">
        <f t="shared" si="70"/>
        <v>0.20942311259506585</v>
      </c>
      <c r="I202" s="6"/>
      <c r="J202" s="2">
        <f t="shared" si="71"/>
        <v>0.58443084152600011</v>
      </c>
      <c r="K202" s="2">
        <f t="shared" si="72"/>
        <v>0.37500772893093426</v>
      </c>
      <c r="L202" s="2">
        <f t="shared" si="73"/>
        <v>0</v>
      </c>
      <c r="M202" s="2">
        <f t="shared" si="74"/>
        <v>4.056142954306563E-2</v>
      </c>
      <c r="N202" s="63">
        <v>9452</v>
      </c>
      <c r="O202" s="63">
        <v>6065</v>
      </c>
      <c r="P202" s="63">
        <v>0</v>
      </c>
      <c r="Q202" s="63">
        <v>411</v>
      </c>
      <c r="R202" s="63">
        <v>210</v>
      </c>
      <c r="S202" s="63"/>
      <c r="T202" s="63">
        <v>34</v>
      </c>
      <c r="U202" s="63">
        <v>0</v>
      </c>
      <c r="V202" s="63">
        <v>0</v>
      </c>
      <c r="W202" s="63">
        <v>1</v>
      </c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/>
      <c r="AV202" s="63"/>
      <c r="AW202" s="63"/>
      <c r="BA202" t="str">
        <f t="shared" si="75"/>
        <v>Bangor</v>
      </c>
      <c r="BB202" t="s">
        <v>2479</v>
      </c>
      <c r="BC202">
        <v>2</v>
      </c>
      <c r="BE202" s="112">
        <v>23</v>
      </c>
      <c r="BF202" s="114">
        <v>19</v>
      </c>
      <c r="BG202" s="114">
        <v>10</v>
      </c>
      <c r="BH202" s="118">
        <v>2795</v>
      </c>
      <c r="BI202" s="118">
        <f t="shared" si="76"/>
        <v>23019</v>
      </c>
      <c r="BJ202" t="s">
        <v>1248</v>
      </c>
      <c r="BK202">
        <f t="shared" si="77"/>
        <v>2302795</v>
      </c>
      <c r="BP202">
        <v>34.74</v>
      </c>
      <c r="BQ202">
        <v>0.3</v>
      </c>
      <c r="BR202">
        <v>34.450000000000003</v>
      </c>
      <c r="BZ202" s="63"/>
      <c r="CR202" s="1" t="s">
        <v>3334</v>
      </c>
    </row>
    <row r="203" spans="1:96" ht="15" hidden="1" customHeight="1" outlineLevel="1">
      <c r="A203" t="s">
        <v>1475</v>
      </c>
      <c r="B203" s="8" t="s">
        <v>1696</v>
      </c>
      <c r="C203" s="1">
        <f t="shared" si="67"/>
        <v>3576</v>
      </c>
      <c r="D203" s="5">
        <f>IF(N203&gt;0, RANK(N203,(N203:P203,Q203:AE203)),0)</f>
        <v>1</v>
      </c>
      <c r="E203" s="5">
        <f>IF(O203&gt;0,RANK(O203,(N203:P203,Q203:AE203)),0)</f>
        <v>2</v>
      </c>
      <c r="F203" s="5">
        <f t="shared" si="68"/>
        <v>0</v>
      </c>
      <c r="G203" s="1">
        <f t="shared" si="69"/>
        <v>1874</v>
      </c>
      <c r="H203" s="2">
        <f t="shared" si="70"/>
        <v>0.52404921700223717</v>
      </c>
      <c r="I203" s="6"/>
      <c r="J203" s="2">
        <f t="shared" si="71"/>
        <v>0.74888143176733779</v>
      </c>
      <c r="K203" s="2">
        <f t="shared" si="72"/>
        <v>0.22483221476510068</v>
      </c>
      <c r="L203" s="2">
        <f t="shared" si="73"/>
        <v>0</v>
      </c>
      <c r="M203" s="2">
        <f t="shared" si="74"/>
        <v>2.628635346756153E-2</v>
      </c>
      <c r="N203" s="63">
        <v>2678</v>
      </c>
      <c r="O203" s="63">
        <v>804</v>
      </c>
      <c r="P203" s="63">
        <v>0</v>
      </c>
      <c r="Q203" s="63">
        <v>44</v>
      </c>
      <c r="R203" s="63">
        <v>45</v>
      </c>
      <c r="S203" s="63"/>
      <c r="T203" s="63">
        <v>5</v>
      </c>
      <c r="U203" s="63">
        <v>0</v>
      </c>
      <c r="V203" s="63">
        <v>0</v>
      </c>
      <c r="W203" s="63">
        <v>0</v>
      </c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/>
      <c r="AV203" s="63"/>
      <c r="AW203" s="63"/>
      <c r="BA203" t="str">
        <f t="shared" si="75"/>
        <v>Bar Harbor</v>
      </c>
      <c r="BB203" t="s">
        <v>597</v>
      </c>
      <c r="BC203">
        <v>2</v>
      </c>
      <c r="BE203" s="112">
        <v>23</v>
      </c>
      <c r="BF203" s="114">
        <v>9</v>
      </c>
      <c r="BG203" s="114">
        <v>15</v>
      </c>
      <c r="BH203" s="118">
        <v>2865</v>
      </c>
      <c r="BI203" s="118">
        <f t="shared" si="76"/>
        <v>23009</v>
      </c>
      <c r="BJ203" t="s">
        <v>1471</v>
      </c>
      <c r="BK203">
        <f t="shared" si="77"/>
        <v>2302865</v>
      </c>
      <c r="BP203">
        <v>70.44</v>
      </c>
      <c r="BQ203">
        <v>28.22</v>
      </c>
      <c r="BR203">
        <v>42.21</v>
      </c>
      <c r="BZ203" s="63"/>
      <c r="CR203" s="1" t="s">
        <v>3335</v>
      </c>
    </row>
    <row r="204" spans="1:96" ht="15" hidden="1" customHeight="1" outlineLevel="1">
      <c r="A204" t="s">
        <v>2239</v>
      </c>
      <c r="B204" s="8" t="s">
        <v>1696</v>
      </c>
      <c r="C204" s="1">
        <f t="shared" si="67"/>
        <v>112</v>
      </c>
      <c r="D204" s="5">
        <f>IF(N204&gt;0, RANK(N204,(N204:P204,Q204:AE204)),0)</f>
        <v>2</v>
      </c>
      <c r="E204" s="5">
        <f>IF(O204&gt;0,RANK(O204,(N204:P204,Q204:AE204)),0)</f>
        <v>1</v>
      </c>
      <c r="F204" s="5">
        <f t="shared" si="68"/>
        <v>0</v>
      </c>
      <c r="G204" s="1">
        <f t="shared" si="69"/>
        <v>26</v>
      </c>
      <c r="H204" s="2">
        <f t="shared" si="70"/>
        <v>0.23214285714285715</v>
      </c>
      <c r="I204" s="6"/>
      <c r="J204" s="2">
        <f t="shared" si="71"/>
        <v>0.375</v>
      </c>
      <c r="K204" s="2">
        <f t="shared" si="72"/>
        <v>0.6071428571428571</v>
      </c>
      <c r="L204" s="2">
        <f t="shared" si="73"/>
        <v>0</v>
      </c>
      <c r="M204" s="2">
        <f t="shared" si="74"/>
        <v>1.7857142857142905E-2</v>
      </c>
      <c r="N204" s="63">
        <v>42</v>
      </c>
      <c r="O204" s="63">
        <v>68</v>
      </c>
      <c r="P204" s="63">
        <v>0</v>
      </c>
      <c r="Q204" s="63">
        <v>1</v>
      </c>
      <c r="R204" s="63">
        <v>1</v>
      </c>
      <c r="S204" s="63"/>
      <c r="T204" s="63">
        <v>0</v>
      </c>
      <c r="U204" s="63">
        <v>0</v>
      </c>
      <c r="V204" s="63">
        <v>0</v>
      </c>
      <c r="W204" s="63">
        <v>0</v>
      </c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/>
      <c r="AV204" s="63"/>
      <c r="AW204" s="63"/>
      <c r="BA204" t="str">
        <f t="shared" si="75"/>
        <v>Baring</v>
      </c>
      <c r="BB204" t="s">
        <v>691</v>
      </c>
      <c r="BC204">
        <v>2</v>
      </c>
      <c r="BE204" s="112">
        <v>23</v>
      </c>
      <c r="BF204" s="114">
        <v>29</v>
      </c>
      <c r="BG204" s="114">
        <v>17</v>
      </c>
      <c r="BH204" s="118">
        <v>2970</v>
      </c>
      <c r="BI204" s="118">
        <f t="shared" si="76"/>
        <v>23029</v>
      </c>
      <c r="BJ204" t="s">
        <v>3073</v>
      </c>
      <c r="BK204">
        <f t="shared" si="77"/>
        <v>2302970</v>
      </c>
      <c r="BP204">
        <v>24.09</v>
      </c>
      <c r="BQ204">
        <v>3.18</v>
      </c>
      <c r="BR204">
        <v>20.91</v>
      </c>
      <c r="BZ204" s="63"/>
      <c r="CR204" s="1" t="s">
        <v>3336</v>
      </c>
    </row>
    <row r="205" spans="1:96" ht="15" hidden="1" customHeight="1" outlineLevel="1">
      <c r="A205" t="s">
        <v>707</v>
      </c>
      <c r="B205" s="8" t="s">
        <v>1696</v>
      </c>
      <c r="C205" s="1">
        <f t="shared" si="67"/>
        <v>5142</v>
      </c>
      <c r="D205" s="5">
        <f>IF(N205&gt;0, RANK(N205,(N205:P205,Q205:AE205)),0)</f>
        <v>1</v>
      </c>
      <c r="E205" s="5">
        <f>IF(O205&gt;0,RANK(O205,(N205:P205,Q205:AE205)),0)</f>
        <v>2</v>
      </c>
      <c r="F205" s="5">
        <f t="shared" si="68"/>
        <v>0</v>
      </c>
      <c r="G205" s="1">
        <f t="shared" si="69"/>
        <v>1881</v>
      </c>
      <c r="H205" s="2">
        <f t="shared" si="70"/>
        <v>0.36581096849474914</v>
      </c>
      <c r="I205" s="6"/>
      <c r="J205" s="2">
        <f t="shared" si="71"/>
        <v>0.66530532866588876</v>
      </c>
      <c r="K205" s="2">
        <f t="shared" si="72"/>
        <v>0.29949436017113962</v>
      </c>
      <c r="L205" s="2">
        <f t="shared" si="73"/>
        <v>0</v>
      </c>
      <c r="M205" s="2">
        <f t="shared" si="74"/>
        <v>3.520031116297162E-2</v>
      </c>
      <c r="N205" s="63">
        <v>3421</v>
      </c>
      <c r="O205" s="63">
        <v>1540</v>
      </c>
      <c r="P205" s="63">
        <v>0</v>
      </c>
      <c r="Q205" s="63">
        <v>103</v>
      </c>
      <c r="R205" s="63">
        <v>73</v>
      </c>
      <c r="S205" s="63"/>
      <c r="T205" s="63">
        <v>5</v>
      </c>
      <c r="U205" s="63">
        <v>0</v>
      </c>
      <c r="V205" s="63">
        <v>0</v>
      </c>
      <c r="W205" s="63">
        <v>0</v>
      </c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/>
      <c r="AV205" s="63"/>
      <c r="AW205" s="63"/>
      <c r="BA205" t="str">
        <f t="shared" si="75"/>
        <v>Bath</v>
      </c>
      <c r="BB205" t="s">
        <v>1282</v>
      </c>
      <c r="BC205">
        <v>1</v>
      </c>
      <c r="BE205" s="112">
        <v>23</v>
      </c>
      <c r="BF205" s="114">
        <v>23</v>
      </c>
      <c r="BG205" s="114">
        <v>10</v>
      </c>
      <c r="BH205" s="118">
        <v>3355</v>
      </c>
      <c r="BI205" s="118">
        <f t="shared" si="76"/>
        <v>23023</v>
      </c>
      <c r="BJ205" t="s">
        <v>1248</v>
      </c>
      <c r="BK205">
        <f t="shared" si="77"/>
        <v>2303355</v>
      </c>
      <c r="BP205">
        <v>13.24</v>
      </c>
      <c r="BQ205">
        <v>4.12</v>
      </c>
      <c r="BR205">
        <v>9.11</v>
      </c>
      <c r="BZ205" s="63"/>
      <c r="CR205" s="1" t="s">
        <v>3337</v>
      </c>
    </row>
    <row r="206" spans="1:96" ht="15" hidden="1" customHeight="1" outlineLevel="1">
      <c r="A206" t="s">
        <v>2245</v>
      </c>
      <c r="B206" s="8" t="s">
        <v>1696</v>
      </c>
      <c r="C206" s="1">
        <f t="shared" si="67"/>
        <v>293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 t="shared" si="68"/>
        <v>0</v>
      </c>
      <c r="G206" s="1">
        <f t="shared" si="69"/>
        <v>93</v>
      </c>
      <c r="H206" s="2">
        <f t="shared" si="70"/>
        <v>0.3174061433447099</v>
      </c>
      <c r="I206" s="6"/>
      <c r="J206" s="2">
        <f t="shared" si="71"/>
        <v>0.33447098976109213</v>
      </c>
      <c r="K206" s="2">
        <f t="shared" si="72"/>
        <v>0.65187713310580209</v>
      </c>
      <c r="L206" s="2">
        <f t="shared" si="73"/>
        <v>0</v>
      </c>
      <c r="M206" s="2">
        <f t="shared" si="74"/>
        <v>1.3651877133105783E-2</v>
      </c>
      <c r="N206" s="63">
        <v>98</v>
      </c>
      <c r="O206" s="63">
        <v>191</v>
      </c>
      <c r="P206" s="63">
        <v>0</v>
      </c>
      <c r="Q206" s="63">
        <v>2</v>
      </c>
      <c r="R206" s="63">
        <v>1</v>
      </c>
      <c r="S206" s="63"/>
      <c r="T206" s="63">
        <v>1</v>
      </c>
      <c r="U206" s="63">
        <v>0</v>
      </c>
      <c r="V206" s="63">
        <v>0</v>
      </c>
      <c r="W206" s="63">
        <v>0</v>
      </c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/>
      <c r="AV206" s="63"/>
      <c r="AW206" s="63"/>
      <c r="BA206" t="str">
        <f t="shared" si="75"/>
        <v>Beals</v>
      </c>
      <c r="BB206" t="s">
        <v>691</v>
      </c>
      <c r="BC206">
        <v>2</v>
      </c>
      <c r="BE206" s="112">
        <v>23</v>
      </c>
      <c r="BF206" s="114">
        <v>29</v>
      </c>
      <c r="BG206" s="114">
        <v>20</v>
      </c>
      <c r="BH206" s="118">
        <v>3670</v>
      </c>
      <c r="BI206" s="118">
        <f t="shared" si="76"/>
        <v>23029</v>
      </c>
      <c r="BJ206" t="s">
        <v>1471</v>
      </c>
      <c r="BK206">
        <f t="shared" si="77"/>
        <v>2303670</v>
      </c>
      <c r="BP206">
        <v>47.48</v>
      </c>
      <c r="BQ206">
        <v>41.8</v>
      </c>
      <c r="BR206">
        <v>5.68</v>
      </c>
      <c r="BZ206" s="63"/>
      <c r="CR206" s="1" t="s">
        <v>3338</v>
      </c>
    </row>
    <row r="207" spans="1:96" ht="15" hidden="1" customHeight="1" outlineLevel="1">
      <c r="A207" t="s">
        <v>1067</v>
      </c>
      <c r="B207" s="8" t="s">
        <v>1696</v>
      </c>
      <c r="C207" s="1">
        <f t="shared" si="67"/>
        <v>119</v>
      </c>
      <c r="D207" s="5">
        <f>IF(N207&gt;0, RANK(N207,(N207:P207,Q207:AE207)),0)</f>
        <v>2</v>
      </c>
      <c r="E207" s="5">
        <f>IF(O207&gt;0,RANK(O207,(N207:P207,Q207:AE207)),0)</f>
        <v>1</v>
      </c>
      <c r="F207" s="5">
        <f t="shared" si="68"/>
        <v>0</v>
      </c>
      <c r="G207" s="1">
        <f t="shared" si="69"/>
        <v>1</v>
      </c>
      <c r="H207" s="2">
        <f t="shared" si="70"/>
        <v>8.4033613445378148E-3</v>
      </c>
      <c r="I207" s="6"/>
      <c r="J207" s="2">
        <f t="shared" si="71"/>
        <v>0.49579831932773111</v>
      </c>
      <c r="K207" s="2">
        <f t="shared" si="72"/>
        <v>0.50420168067226889</v>
      </c>
      <c r="L207" s="2">
        <f t="shared" si="73"/>
        <v>0</v>
      </c>
      <c r="M207" s="2">
        <f t="shared" si="74"/>
        <v>0</v>
      </c>
      <c r="N207" s="63">
        <v>59</v>
      </c>
      <c r="O207" s="63">
        <v>60</v>
      </c>
      <c r="P207" s="63">
        <v>0</v>
      </c>
      <c r="Q207" s="63">
        <v>0</v>
      </c>
      <c r="R207" s="63">
        <v>0</v>
      </c>
      <c r="S207" s="63"/>
      <c r="T207" s="63">
        <v>0</v>
      </c>
      <c r="U207" s="63">
        <v>0</v>
      </c>
      <c r="V207" s="63">
        <v>0</v>
      </c>
      <c r="W207" s="63">
        <v>0</v>
      </c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/>
      <c r="AV207" s="63"/>
      <c r="AW207" s="63"/>
      <c r="BA207" t="str">
        <f t="shared" si="75"/>
        <v>Beaver Cove</v>
      </c>
      <c r="BB207" t="s">
        <v>1956</v>
      </c>
      <c r="BC207">
        <v>2</v>
      </c>
      <c r="BE207" s="112">
        <v>23</v>
      </c>
      <c r="BF207" s="114">
        <v>21</v>
      </c>
      <c r="BG207" s="114">
        <v>17</v>
      </c>
      <c r="BH207" s="118">
        <v>3740</v>
      </c>
      <c r="BI207" s="118">
        <f t="shared" si="76"/>
        <v>23021</v>
      </c>
      <c r="BJ207" t="s">
        <v>1471</v>
      </c>
      <c r="BK207">
        <f t="shared" si="77"/>
        <v>2303740</v>
      </c>
      <c r="BP207">
        <v>32.549999999999997</v>
      </c>
      <c r="BQ207">
        <v>0.85</v>
      </c>
      <c r="BR207">
        <v>31.7</v>
      </c>
      <c r="BZ207" s="63"/>
      <c r="CR207" s="1" t="s">
        <v>3339</v>
      </c>
    </row>
    <row r="208" spans="1:96" ht="15" hidden="1" customHeight="1" outlineLevel="1">
      <c r="A208" t="s">
        <v>2663</v>
      </c>
      <c r="B208" s="8" t="s">
        <v>1696</v>
      </c>
      <c r="C208" s="1">
        <f t="shared" si="67"/>
        <v>51</v>
      </c>
      <c r="D208" s="5">
        <f>IF(N208&gt;0, RANK(N208,(N208:P208,Q208:AE208)),0)</f>
        <v>2</v>
      </c>
      <c r="E208" s="5">
        <f>IF(O208&gt;0,RANK(O208,(N208:P208,Q208:AE208)),0)</f>
        <v>1</v>
      </c>
      <c r="F208" s="5">
        <f t="shared" si="68"/>
        <v>0</v>
      </c>
      <c r="G208" s="1">
        <f t="shared" si="69"/>
        <v>23</v>
      </c>
      <c r="H208" s="2">
        <f t="shared" si="70"/>
        <v>0.45098039215686275</v>
      </c>
      <c r="I208" s="6"/>
      <c r="J208" s="2">
        <f t="shared" si="71"/>
        <v>0.25490196078431371</v>
      </c>
      <c r="K208" s="2">
        <f t="shared" si="72"/>
        <v>0.70588235294117652</v>
      </c>
      <c r="L208" s="2">
        <f t="shared" si="73"/>
        <v>0</v>
      </c>
      <c r="M208" s="2">
        <f t="shared" si="74"/>
        <v>3.9215686274509776E-2</v>
      </c>
      <c r="N208" s="63">
        <v>13</v>
      </c>
      <c r="O208" s="63">
        <v>36</v>
      </c>
      <c r="P208" s="63">
        <v>0</v>
      </c>
      <c r="Q208" s="63">
        <v>1</v>
      </c>
      <c r="R208" s="63">
        <v>1</v>
      </c>
      <c r="S208" s="63"/>
      <c r="T208" s="63">
        <v>0</v>
      </c>
      <c r="U208" s="63">
        <v>0</v>
      </c>
      <c r="V208" s="63">
        <v>0</v>
      </c>
      <c r="W208" s="63">
        <v>0</v>
      </c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/>
      <c r="AV208" s="63"/>
      <c r="AW208" s="63"/>
      <c r="BA208" t="str">
        <f t="shared" si="75"/>
        <v>Beddington</v>
      </c>
      <c r="BB208" t="s">
        <v>691</v>
      </c>
      <c r="BC208">
        <v>2</v>
      </c>
      <c r="BE208" s="112">
        <v>23</v>
      </c>
      <c r="BF208" s="114">
        <v>29</v>
      </c>
      <c r="BG208" s="114">
        <v>25</v>
      </c>
      <c r="BH208" s="118">
        <v>3810</v>
      </c>
      <c r="BI208" s="118">
        <f t="shared" si="76"/>
        <v>23029</v>
      </c>
      <c r="BJ208" t="s">
        <v>1471</v>
      </c>
      <c r="BK208">
        <f t="shared" si="77"/>
        <v>2303810</v>
      </c>
      <c r="BP208">
        <v>38.159999999999997</v>
      </c>
      <c r="BQ208">
        <v>3.32</v>
      </c>
      <c r="BR208">
        <v>34.840000000000003</v>
      </c>
      <c r="BZ208" s="63"/>
      <c r="CR208" s="1" t="s">
        <v>3340</v>
      </c>
    </row>
    <row r="209" spans="1:96" ht="15" hidden="1" customHeight="1" outlineLevel="1">
      <c r="A209" t="s">
        <v>1942</v>
      </c>
      <c r="B209" s="8" t="s">
        <v>1696</v>
      </c>
      <c r="C209" s="1">
        <f t="shared" si="67"/>
        <v>4237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 t="shared" si="68"/>
        <v>0</v>
      </c>
      <c r="G209" s="1">
        <f t="shared" si="69"/>
        <v>1588</v>
      </c>
      <c r="H209" s="2">
        <f t="shared" si="70"/>
        <v>0.37479348595704509</v>
      </c>
      <c r="I209" s="6"/>
      <c r="J209" s="2">
        <f t="shared" si="71"/>
        <v>0.67193769176303986</v>
      </c>
      <c r="K209" s="2">
        <f t="shared" si="72"/>
        <v>0.29714420580599482</v>
      </c>
      <c r="L209" s="2">
        <f t="shared" si="73"/>
        <v>0</v>
      </c>
      <c r="M209" s="2">
        <f t="shared" si="74"/>
        <v>3.0918102430965322E-2</v>
      </c>
      <c r="N209" s="63">
        <v>2847</v>
      </c>
      <c r="O209" s="63">
        <v>1259</v>
      </c>
      <c r="P209" s="63">
        <v>0</v>
      </c>
      <c r="Q209" s="63">
        <v>56</v>
      </c>
      <c r="R209" s="63">
        <v>71</v>
      </c>
      <c r="S209" s="63"/>
      <c r="T209" s="63">
        <v>4</v>
      </c>
      <c r="U209" s="63">
        <v>0</v>
      </c>
      <c r="V209" s="63">
        <v>0</v>
      </c>
      <c r="W209" s="63">
        <v>0</v>
      </c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/>
      <c r="AV209" s="63"/>
      <c r="AW209" s="63"/>
      <c r="BA209" t="str">
        <f t="shared" si="75"/>
        <v>Belfast</v>
      </c>
      <c r="BB209" t="s">
        <v>217</v>
      </c>
      <c r="BC209">
        <v>2</v>
      </c>
      <c r="BE209" s="112">
        <v>23</v>
      </c>
      <c r="BF209" s="114">
        <v>27</v>
      </c>
      <c r="BG209" s="114">
        <v>5</v>
      </c>
      <c r="BH209" s="118">
        <v>3950</v>
      </c>
      <c r="BI209" s="118">
        <f t="shared" si="76"/>
        <v>23027</v>
      </c>
      <c r="BJ209" t="s">
        <v>1248</v>
      </c>
      <c r="BK209">
        <f t="shared" si="77"/>
        <v>2303950</v>
      </c>
      <c r="BP209">
        <v>38.35</v>
      </c>
      <c r="BQ209">
        <v>4.32</v>
      </c>
      <c r="BR209">
        <v>34.04</v>
      </c>
      <c r="BZ209" s="63"/>
      <c r="CR209" s="1" t="s">
        <v>3341</v>
      </c>
    </row>
    <row r="210" spans="1:96" ht="15" hidden="1" customHeight="1" outlineLevel="1">
      <c r="A210" t="s">
        <v>1442</v>
      </c>
      <c r="B210" s="8" t="s">
        <v>1696</v>
      </c>
      <c r="C210" s="1">
        <f t="shared" si="67"/>
        <v>2216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 t="shared" si="68"/>
        <v>0</v>
      </c>
      <c r="G210" s="1">
        <f t="shared" si="69"/>
        <v>172</v>
      </c>
      <c r="H210" s="2">
        <f t="shared" si="70"/>
        <v>7.7617328519855602E-2</v>
      </c>
      <c r="I210" s="6"/>
      <c r="J210" s="2">
        <f t="shared" si="71"/>
        <v>0.44855595667870035</v>
      </c>
      <c r="K210" s="2">
        <f t="shared" si="72"/>
        <v>0.526173285198556</v>
      </c>
      <c r="L210" s="2">
        <f t="shared" si="73"/>
        <v>0</v>
      </c>
      <c r="M210" s="2">
        <f t="shared" si="74"/>
        <v>2.5270758122743708E-2</v>
      </c>
      <c r="N210" s="63">
        <v>994</v>
      </c>
      <c r="O210" s="63">
        <v>1166</v>
      </c>
      <c r="P210" s="63">
        <v>0</v>
      </c>
      <c r="Q210" s="63">
        <v>35</v>
      </c>
      <c r="R210" s="63">
        <v>19</v>
      </c>
      <c r="S210" s="63"/>
      <c r="T210" s="63">
        <v>1</v>
      </c>
      <c r="U210" s="63">
        <v>0</v>
      </c>
      <c r="V210" s="63">
        <v>0</v>
      </c>
      <c r="W210" s="63">
        <v>1</v>
      </c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/>
      <c r="AV210" s="63"/>
      <c r="AW210" s="63"/>
      <c r="BA210" t="str">
        <f t="shared" si="75"/>
        <v>Belgrade</v>
      </c>
      <c r="BB210" t="s">
        <v>3005</v>
      </c>
      <c r="BC210">
        <v>2</v>
      </c>
      <c r="BE210" s="112">
        <v>23</v>
      </c>
      <c r="BF210" s="114">
        <v>11</v>
      </c>
      <c r="BG210" s="114">
        <v>15</v>
      </c>
      <c r="BH210" s="118">
        <v>4020</v>
      </c>
      <c r="BI210" s="118">
        <f t="shared" si="76"/>
        <v>23011</v>
      </c>
      <c r="BJ210" t="s">
        <v>1471</v>
      </c>
      <c r="BK210">
        <f t="shared" si="77"/>
        <v>2304020</v>
      </c>
      <c r="BP210">
        <v>57.91</v>
      </c>
      <c r="BQ210">
        <v>14.66</v>
      </c>
      <c r="BR210">
        <v>43.25</v>
      </c>
      <c r="BZ210" s="63"/>
      <c r="CR210" s="1" t="s">
        <v>3342</v>
      </c>
    </row>
    <row r="211" spans="1:96" ht="15" hidden="1" customHeight="1" outlineLevel="1">
      <c r="A211" t="s">
        <v>898</v>
      </c>
      <c r="B211" s="8" t="s">
        <v>1696</v>
      </c>
      <c r="C211" s="1">
        <f t="shared" si="67"/>
        <v>598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 t="shared" si="68"/>
        <v>0</v>
      </c>
      <c r="G211" s="1">
        <f t="shared" si="69"/>
        <v>60</v>
      </c>
      <c r="H211" s="2">
        <f t="shared" si="70"/>
        <v>0.10033444816053512</v>
      </c>
      <c r="I211" s="6"/>
      <c r="J211" s="2">
        <f t="shared" si="71"/>
        <v>0.43311036789297658</v>
      </c>
      <c r="K211" s="2">
        <f t="shared" si="72"/>
        <v>0.53344481605351168</v>
      </c>
      <c r="L211" s="2">
        <f t="shared" si="73"/>
        <v>0</v>
      </c>
      <c r="M211" s="2">
        <f t="shared" si="74"/>
        <v>3.3444816053511683E-2</v>
      </c>
      <c r="N211" s="63">
        <v>259</v>
      </c>
      <c r="O211" s="63">
        <v>319</v>
      </c>
      <c r="P211" s="63">
        <v>0</v>
      </c>
      <c r="Q211" s="63">
        <v>14</v>
      </c>
      <c r="R211" s="63">
        <v>6</v>
      </c>
      <c r="S211" s="63"/>
      <c r="T211" s="63">
        <v>0</v>
      </c>
      <c r="U211" s="63">
        <v>0</v>
      </c>
      <c r="V211" s="63">
        <v>0</v>
      </c>
      <c r="W211" s="63">
        <v>0</v>
      </c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/>
      <c r="AV211" s="63"/>
      <c r="AW211" s="63"/>
      <c r="BA211" t="str">
        <f t="shared" si="75"/>
        <v>Belmont</v>
      </c>
      <c r="BB211" t="s">
        <v>217</v>
      </c>
      <c r="BC211">
        <v>2</v>
      </c>
      <c r="BE211" s="112">
        <v>23</v>
      </c>
      <c r="BF211" s="114">
        <v>27</v>
      </c>
      <c r="BG211" s="114">
        <v>10</v>
      </c>
      <c r="BH211" s="118">
        <v>4125</v>
      </c>
      <c r="BI211" s="118">
        <f t="shared" si="76"/>
        <v>23027</v>
      </c>
      <c r="BJ211" t="s">
        <v>1471</v>
      </c>
      <c r="BK211">
        <f t="shared" si="77"/>
        <v>2304125</v>
      </c>
      <c r="BP211">
        <v>14.2</v>
      </c>
      <c r="BQ211">
        <v>0.57999999999999996</v>
      </c>
      <c r="BR211">
        <v>13.62</v>
      </c>
      <c r="BZ211" s="63"/>
      <c r="CR211" s="1" t="s">
        <v>3343</v>
      </c>
    </row>
    <row r="212" spans="1:96" ht="15" hidden="1" customHeight="1" outlineLevel="1">
      <c r="A212" t="s">
        <v>1097</v>
      </c>
      <c r="B212" s="8" t="s">
        <v>1696</v>
      </c>
      <c r="C212" s="1">
        <f t="shared" si="67"/>
        <v>1632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 t="shared" si="68"/>
        <v>0</v>
      </c>
      <c r="G212" s="1">
        <f t="shared" si="69"/>
        <v>377</v>
      </c>
      <c r="H212" s="2">
        <f t="shared" si="70"/>
        <v>0.23100490196078433</v>
      </c>
      <c r="I212" s="6"/>
      <c r="J212" s="2">
        <f t="shared" si="71"/>
        <v>0.37193627450980393</v>
      </c>
      <c r="K212" s="2">
        <f t="shared" si="72"/>
        <v>0.6029411764705882</v>
      </c>
      <c r="L212" s="2">
        <f t="shared" si="73"/>
        <v>0</v>
      </c>
      <c r="M212" s="2">
        <f t="shared" si="74"/>
        <v>2.5122549019607865E-2</v>
      </c>
      <c r="N212" s="63">
        <v>607</v>
      </c>
      <c r="O212" s="63">
        <v>984</v>
      </c>
      <c r="P212" s="63">
        <v>0</v>
      </c>
      <c r="Q212" s="63">
        <v>24</v>
      </c>
      <c r="R212" s="63">
        <v>15</v>
      </c>
      <c r="S212" s="63"/>
      <c r="T212" s="63">
        <v>2</v>
      </c>
      <c r="U212" s="63">
        <v>0</v>
      </c>
      <c r="V212" s="63">
        <v>0</v>
      </c>
      <c r="W212" s="63">
        <v>0</v>
      </c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/>
      <c r="AV212" s="63"/>
      <c r="AW212" s="63"/>
      <c r="BA212" t="str">
        <f t="shared" si="75"/>
        <v>Benton</v>
      </c>
      <c r="BB212" t="s">
        <v>3005</v>
      </c>
      <c r="BC212">
        <v>2</v>
      </c>
      <c r="BE212" s="112">
        <v>23</v>
      </c>
      <c r="BF212" s="114">
        <v>11</v>
      </c>
      <c r="BG212" s="114">
        <v>20</v>
      </c>
      <c r="BH212" s="118">
        <v>4475</v>
      </c>
      <c r="BI212" s="118">
        <f t="shared" si="76"/>
        <v>23011</v>
      </c>
      <c r="BJ212" t="s">
        <v>1471</v>
      </c>
      <c r="BK212">
        <f t="shared" si="77"/>
        <v>2304475</v>
      </c>
      <c r="BP212">
        <v>29.06</v>
      </c>
      <c r="BQ212">
        <v>0.64</v>
      </c>
      <c r="BR212">
        <v>28.42</v>
      </c>
      <c r="BZ212" s="63"/>
      <c r="CR212" s="1" t="s">
        <v>3344</v>
      </c>
    </row>
    <row r="213" spans="1:96" ht="15" hidden="1" customHeight="1" outlineLevel="1">
      <c r="A213" t="s">
        <v>1503</v>
      </c>
      <c r="B213" s="8" t="s">
        <v>1696</v>
      </c>
      <c r="C213" s="1">
        <f t="shared" si="67"/>
        <v>4371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 t="shared" si="68"/>
        <v>0</v>
      </c>
      <c r="G213" s="1">
        <f t="shared" si="69"/>
        <v>230</v>
      </c>
      <c r="H213" s="2">
        <f t="shared" si="70"/>
        <v>5.2619537863189202E-2</v>
      </c>
      <c r="I213" s="6"/>
      <c r="J213" s="2">
        <f t="shared" si="71"/>
        <v>0.45733241821093573</v>
      </c>
      <c r="K213" s="2">
        <f t="shared" si="72"/>
        <v>0.50995195607412491</v>
      </c>
      <c r="L213" s="2">
        <f t="shared" si="73"/>
        <v>0</v>
      </c>
      <c r="M213" s="2">
        <f t="shared" si="74"/>
        <v>3.2715625714939356E-2</v>
      </c>
      <c r="N213" s="63">
        <v>1999</v>
      </c>
      <c r="O213" s="63">
        <v>2229</v>
      </c>
      <c r="P213" s="63">
        <v>0</v>
      </c>
      <c r="Q213" s="63">
        <v>95</v>
      </c>
      <c r="R213" s="63">
        <v>38</v>
      </c>
      <c r="S213" s="63"/>
      <c r="T213" s="63">
        <v>10</v>
      </c>
      <c r="U213" s="63">
        <v>0</v>
      </c>
      <c r="V213" s="63">
        <v>0</v>
      </c>
      <c r="W213" s="63">
        <v>0</v>
      </c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/>
      <c r="AV213" s="63"/>
      <c r="AW213" s="63"/>
      <c r="BA213" t="str">
        <f t="shared" si="75"/>
        <v>Berwick</v>
      </c>
      <c r="BB213" t="s">
        <v>924</v>
      </c>
      <c r="BC213">
        <v>1</v>
      </c>
      <c r="BE213" s="112">
        <v>23</v>
      </c>
      <c r="BF213" s="114">
        <v>31</v>
      </c>
      <c r="BG213" s="114">
        <v>20</v>
      </c>
      <c r="BH213" s="118">
        <v>4720</v>
      </c>
      <c r="BI213" s="118">
        <f t="shared" si="76"/>
        <v>23031</v>
      </c>
      <c r="BJ213" t="s">
        <v>1471</v>
      </c>
      <c r="BK213">
        <f t="shared" si="77"/>
        <v>2304720</v>
      </c>
      <c r="BP213">
        <v>37.58</v>
      </c>
      <c r="BQ213">
        <v>0.46</v>
      </c>
      <c r="BR213">
        <v>37.119999999999997</v>
      </c>
      <c r="BZ213" s="63"/>
      <c r="CR213" s="1" t="s">
        <v>3345</v>
      </c>
    </row>
    <row r="214" spans="1:96" ht="15" hidden="1" customHeight="1" outlineLevel="1">
      <c r="A214" t="s">
        <v>365</v>
      </c>
      <c r="B214" s="8" t="s">
        <v>1696</v>
      </c>
      <c r="C214" s="1">
        <f t="shared" si="67"/>
        <v>1830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 t="shared" si="68"/>
        <v>0</v>
      </c>
      <c r="G214" s="1">
        <f t="shared" si="69"/>
        <v>257</v>
      </c>
      <c r="H214" s="2">
        <f t="shared" si="70"/>
        <v>0.14043715846994537</v>
      </c>
      <c r="I214" s="6"/>
      <c r="J214" s="2">
        <f t="shared" si="71"/>
        <v>0.54972677595628416</v>
      </c>
      <c r="K214" s="2">
        <f t="shared" si="72"/>
        <v>0.4092896174863388</v>
      </c>
      <c r="L214" s="2">
        <f t="shared" si="73"/>
        <v>0</v>
      </c>
      <c r="M214" s="2">
        <f t="shared" si="74"/>
        <v>4.0983606557377039E-2</v>
      </c>
      <c r="N214" s="63">
        <v>1006</v>
      </c>
      <c r="O214" s="63">
        <v>749</v>
      </c>
      <c r="P214" s="63">
        <v>0</v>
      </c>
      <c r="Q214" s="63">
        <v>54</v>
      </c>
      <c r="R214" s="63">
        <v>19</v>
      </c>
      <c r="S214" s="63"/>
      <c r="T214" s="63">
        <v>2</v>
      </c>
      <c r="U214" s="63">
        <v>0</v>
      </c>
      <c r="V214" s="63">
        <v>0</v>
      </c>
      <c r="W214" s="63">
        <v>0</v>
      </c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/>
      <c r="AV214" s="63"/>
      <c r="AW214" s="63"/>
      <c r="BA214" t="str">
        <f t="shared" si="75"/>
        <v>Bethel</v>
      </c>
      <c r="BB214" t="s">
        <v>2381</v>
      </c>
      <c r="BC214">
        <v>2</v>
      </c>
      <c r="BE214" s="112">
        <v>23</v>
      </c>
      <c r="BF214" s="114">
        <v>17</v>
      </c>
      <c r="BG214" s="114">
        <v>10</v>
      </c>
      <c r="BH214" s="118">
        <v>4825</v>
      </c>
      <c r="BI214" s="118">
        <f t="shared" si="76"/>
        <v>23017</v>
      </c>
      <c r="BJ214" t="s">
        <v>1471</v>
      </c>
      <c r="BK214">
        <f t="shared" si="77"/>
        <v>2304825</v>
      </c>
      <c r="BP214">
        <v>65.95</v>
      </c>
      <c r="BQ214">
        <v>1.1200000000000001</v>
      </c>
      <c r="BR214">
        <v>64.83</v>
      </c>
      <c r="BZ214" s="63"/>
      <c r="CR214" s="1" t="s">
        <v>3346</v>
      </c>
    </row>
    <row r="215" spans="1:96" ht="15" hidden="1" customHeight="1" outlineLevel="1">
      <c r="A215" t="s">
        <v>477</v>
      </c>
      <c r="B215" s="8" t="s">
        <v>1696</v>
      </c>
      <c r="C215" s="1">
        <f t="shared" si="67"/>
        <v>11066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 t="shared" si="68"/>
        <v>0</v>
      </c>
      <c r="G215" s="1">
        <f t="shared" si="69"/>
        <v>3317</v>
      </c>
      <c r="H215" s="2">
        <f t="shared" si="70"/>
        <v>0.29974697270919937</v>
      </c>
      <c r="I215" s="6"/>
      <c r="J215" s="2">
        <f t="shared" si="71"/>
        <v>0.63455629857220319</v>
      </c>
      <c r="K215" s="2">
        <f t="shared" si="72"/>
        <v>0.33480932586300377</v>
      </c>
      <c r="L215" s="2">
        <f t="shared" si="73"/>
        <v>0</v>
      </c>
      <c r="M215" s="2">
        <f t="shared" si="74"/>
        <v>3.0634375564793037E-2</v>
      </c>
      <c r="N215" s="63">
        <v>7022</v>
      </c>
      <c r="O215" s="63">
        <v>3705</v>
      </c>
      <c r="P215" s="63">
        <v>0</v>
      </c>
      <c r="Q215" s="63">
        <v>181</v>
      </c>
      <c r="R215" s="63">
        <v>133</v>
      </c>
      <c r="S215" s="63"/>
      <c r="T215" s="63">
        <v>24</v>
      </c>
      <c r="U215" s="63">
        <v>0</v>
      </c>
      <c r="V215" s="63">
        <v>0</v>
      </c>
      <c r="W215" s="63">
        <v>1</v>
      </c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/>
      <c r="AV215" s="63"/>
      <c r="AW215" s="63"/>
      <c r="BA215" t="str">
        <f t="shared" si="75"/>
        <v>Biddeford</v>
      </c>
      <c r="BB215" t="s">
        <v>924</v>
      </c>
      <c r="BC215">
        <v>1</v>
      </c>
      <c r="BE215" s="112">
        <v>23</v>
      </c>
      <c r="BF215" s="114">
        <v>31</v>
      </c>
      <c r="BG215" s="114">
        <v>25</v>
      </c>
      <c r="BH215" s="118">
        <v>4860</v>
      </c>
      <c r="BI215" s="118">
        <f t="shared" si="76"/>
        <v>23031</v>
      </c>
      <c r="BJ215" t="s">
        <v>1248</v>
      </c>
      <c r="BK215">
        <f t="shared" si="77"/>
        <v>2304860</v>
      </c>
      <c r="BP215">
        <v>34.54</v>
      </c>
      <c r="BQ215">
        <v>4.53</v>
      </c>
      <c r="BR215">
        <v>30.01</v>
      </c>
      <c r="BZ215" s="63"/>
      <c r="CR215" s="1" t="s">
        <v>3347</v>
      </c>
    </row>
    <row r="216" spans="1:96" ht="15" hidden="1" customHeight="1" outlineLevel="1">
      <c r="A216" t="s">
        <v>757</v>
      </c>
      <c r="B216" s="8" t="s">
        <v>1696</v>
      </c>
      <c r="C216" s="1">
        <f t="shared" si="67"/>
        <v>580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 t="shared" si="68"/>
        <v>0</v>
      </c>
      <c r="G216" s="1">
        <f t="shared" si="69"/>
        <v>134</v>
      </c>
      <c r="H216" s="2">
        <f t="shared" si="70"/>
        <v>0.23103448275862068</v>
      </c>
      <c r="I216" s="6"/>
      <c r="J216" s="2">
        <f t="shared" si="71"/>
        <v>0.37068965517241381</v>
      </c>
      <c r="K216" s="2">
        <f t="shared" si="72"/>
        <v>0.60172413793103452</v>
      </c>
      <c r="L216" s="2">
        <f t="shared" si="73"/>
        <v>0</v>
      </c>
      <c r="M216" s="2">
        <f t="shared" si="74"/>
        <v>2.7586206896551668E-2</v>
      </c>
      <c r="N216" s="63">
        <v>215</v>
      </c>
      <c r="O216" s="63">
        <v>349</v>
      </c>
      <c r="P216" s="63">
        <v>0</v>
      </c>
      <c r="Q216" s="63">
        <v>9</v>
      </c>
      <c r="R216" s="63">
        <v>6</v>
      </c>
      <c r="S216" s="63"/>
      <c r="T216" s="63">
        <v>1</v>
      </c>
      <c r="U216" s="63">
        <v>0</v>
      </c>
      <c r="V216" s="63">
        <v>0</v>
      </c>
      <c r="W216" s="63">
        <v>0</v>
      </c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/>
      <c r="AV216" s="63"/>
      <c r="AW216" s="63"/>
      <c r="BA216" t="str">
        <f t="shared" si="75"/>
        <v>Bingham</v>
      </c>
      <c r="BB216" t="s">
        <v>1786</v>
      </c>
      <c r="BC216">
        <v>2</v>
      </c>
      <c r="BE216" s="112">
        <v>23</v>
      </c>
      <c r="BF216" s="114">
        <v>25</v>
      </c>
      <c r="BG216" s="114">
        <v>15</v>
      </c>
      <c r="BH216" s="118">
        <v>5000</v>
      </c>
      <c r="BI216" s="118">
        <f t="shared" si="76"/>
        <v>23025</v>
      </c>
      <c r="BJ216" t="s">
        <v>1471</v>
      </c>
      <c r="BK216">
        <f t="shared" si="77"/>
        <v>2305000</v>
      </c>
      <c r="BP216">
        <v>35</v>
      </c>
      <c r="BQ216">
        <v>0.41</v>
      </c>
      <c r="BR216">
        <v>34.6</v>
      </c>
      <c r="BZ216" s="63"/>
      <c r="CR216" s="1" t="s">
        <v>3348</v>
      </c>
    </row>
    <row r="217" spans="1:96" ht="15" hidden="1" customHeight="1" outlineLevel="1">
      <c r="A217" t="s">
        <v>793</v>
      </c>
      <c r="B217" s="8" t="s">
        <v>1696</v>
      </c>
      <c r="C217" s="1">
        <f t="shared" si="67"/>
        <v>400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 t="shared" si="68"/>
        <v>0</v>
      </c>
      <c r="G217" s="1">
        <f t="shared" si="69"/>
        <v>201</v>
      </c>
      <c r="H217" s="2">
        <f t="shared" si="70"/>
        <v>0.50249999999999995</v>
      </c>
      <c r="I217" s="6"/>
      <c r="J217" s="2">
        <f t="shared" si="71"/>
        <v>0.24249999999999999</v>
      </c>
      <c r="K217" s="2">
        <f t="shared" si="72"/>
        <v>0.745</v>
      </c>
      <c r="L217" s="2">
        <f t="shared" si="73"/>
        <v>0</v>
      </c>
      <c r="M217" s="2">
        <f t="shared" si="74"/>
        <v>1.2500000000000067E-2</v>
      </c>
      <c r="N217" s="63">
        <v>97</v>
      </c>
      <c r="O217" s="63">
        <v>298</v>
      </c>
      <c r="P217" s="63">
        <v>0</v>
      </c>
      <c r="Q217" s="63">
        <v>2</v>
      </c>
      <c r="R217" s="63">
        <v>1</v>
      </c>
      <c r="S217" s="63"/>
      <c r="T217" s="63">
        <v>2</v>
      </c>
      <c r="U217" s="63">
        <v>0</v>
      </c>
      <c r="V217" s="63">
        <v>0</v>
      </c>
      <c r="W217" s="63">
        <v>0</v>
      </c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/>
      <c r="AV217" s="63"/>
      <c r="AW217" s="63"/>
      <c r="BA217" t="str">
        <f t="shared" si="75"/>
        <v>Blaine</v>
      </c>
      <c r="BB217" t="s">
        <v>2829</v>
      </c>
      <c r="BC217">
        <v>2</v>
      </c>
      <c r="BE217" s="112">
        <v>23</v>
      </c>
      <c r="BF217" s="114">
        <v>3</v>
      </c>
      <c r="BG217" s="114">
        <v>30</v>
      </c>
      <c r="BH217" s="118">
        <v>5385</v>
      </c>
      <c r="BI217" s="118">
        <f t="shared" si="76"/>
        <v>23003</v>
      </c>
      <c r="BJ217" t="s">
        <v>1471</v>
      </c>
      <c r="BK217">
        <f t="shared" si="77"/>
        <v>2305385</v>
      </c>
      <c r="BP217">
        <v>18.54</v>
      </c>
      <c r="BQ217">
        <v>0.05</v>
      </c>
      <c r="BR217">
        <v>18.48</v>
      </c>
      <c r="BZ217" s="63"/>
      <c r="CR217" s="1" t="s">
        <v>3349</v>
      </c>
    </row>
    <row r="218" spans="1:96" ht="15" hidden="1" customHeight="1" outlineLevel="1">
      <c r="A218" t="s">
        <v>1298</v>
      </c>
      <c r="B218" s="8" t="s">
        <v>1696</v>
      </c>
      <c r="C218" s="1">
        <f t="shared" si="67"/>
        <v>1977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 t="shared" si="68"/>
        <v>0</v>
      </c>
      <c r="G218" s="1">
        <f t="shared" si="69"/>
        <v>686</v>
      </c>
      <c r="H218" s="2">
        <f t="shared" si="70"/>
        <v>0.34699038947900862</v>
      </c>
      <c r="I218" s="6"/>
      <c r="J218" s="2">
        <f t="shared" si="71"/>
        <v>0.66262013151239252</v>
      </c>
      <c r="K218" s="2">
        <f t="shared" si="72"/>
        <v>0.3156297420333839</v>
      </c>
      <c r="L218" s="2">
        <f t="shared" si="73"/>
        <v>0</v>
      </c>
      <c r="M218" s="2">
        <f t="shared" si="74"/>
        <v>2.1750126454223584E-2</v>
      </c>
      <c r="N218" s="63">
        <v>1310</v>
      </c>
      <c r="O218" s="63">
        <v>624</v>
      </c>
      <c r="P218" s="63">
        <v>0</v>
      </c>
      <c r="Q218" s="63">
        <v>15</v>
      </c>
      <c r="R218" s="63">
        <v>25</v>
      </c>
      <c r="S218" s="63"/>
      <c r="T218" s="63">
        <v>3</v>
      </c>
      <c r="U218" s="63">
        <v>0</v>
      </c>
      <c r="V218" s="63">
        <v>0</v>
      </c>
      <c r="W218" s="63">
        <v>0</v>
      </c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/>
      <c r="AV218" s="63"/>
      <c r="AW218" s="63"/>
      <c r="BA218" t="str">
        <f t="shared" si="75"/>
        <v>Blue Hill</v>
      </c>
      <c r="BB218" t="s">
        <v>597</v>
      </c>
      <c r="BC218">
        <v>2</v>
      </c>
      <c r="BE218" s="112">
        <v>23</v>
      </c>
      <c r="BF218" s="114">
        <v>9</v>
      </c>
      <c r="BG218" s="114">
        <v>20</v>
      </c>
      <c r="BH218" s="118">
        <v>5700</v>
      </c>
      <c r="BI218" s="118">
        <f t="shared" si="76"/>
        <v>23009</v>
      </c>
      <c r="BJ218" t="s">
        <v>1471</v>
      </c>
      <c r="BK218">
        <f t="shared" si="77"/>
        <v>2305700</v>
      </c>
      <c r="BP218">
        <v>86.67</v>
      </c>
      <c r="BQ218">
        <v>24.13</v>
      </c>
      <c r="BR218">
        <v>62.53</v>
      </c>
      <c r="BZ218" s="63"/>
      <c r="CR218" s="150" t="s">
        <v>3350</v>
      </c>
    </row>
    <row r="219" spans="1:96" ht="15" hidden="1" customHeight="1" outlineLevel="1">
      <c r="A219" t="s">
        <v>2519</v>
      </c>
      <c r="B219" s="8" t="s">
        <v>1696</v>
      </c>
      <c r="C219" s="1">
        <f t="shared" si="67"/>
        <v>2208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 t="shared" si="68"/>
        <v>0</v>
      </c>
      <c r="G219" s="1">
        <f t="shared" si="69"/>
        <v>307</v>
      </c>
      <c r="H219" s="2">
        <f t="shared" si="70"/>
        <v>0.13903985507246377</v>
      </c>
      <c r="I219" s="6"/>
      <c r="J219" s="2">
        <f t="shared" si="71"/>
        <v>0.55661231884057971</v>
      </c>
      <c r="K219" s="2">
        <f t="shared" si="72"/>
        <v>0.41757246376811596</v>
      </c>
      <c r="L219" s="2">
        <f t="shared" si="73"/>
        <v>0</v>
      </c>
      <c r="M219" s="2">
        <f t="shared" si="74"/>
        <v>2.5815217391304324E-2</v>
      </c>
      <c r="N219" s="63">
        <v>1229</v>
      </c>
      <c r="O219" s="63">
        <v>922</v>
      </c>
      <c r="P219" s="63">
        <v>0</v>
      </c>
      <c r="Q219" s="63">
        <v>37</v>
      </c>
      <c r="R219" s="63">
        <v>16</v>
      </c>
      <c r="S219" s="63"/>
      <c r="T219" s="63">
        <v>4</v>
      </c>
      <c r="U219" s="63">
        <v>0</v>
      </c>
      <c r="V219" s="63">
        <v>0</v>
      </c>
      <c r="W219" s="63">
        <v>0</v>
      </c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/>
      <c r="AV219" s="63"/>
      <c r="AW219" s="63"/>
      <c r="BA219" t="str">
        <f t="shared" si="75"/>
        <v>Boothbay</v>
      </c>
      <c r="BB219" t="s">
        <v>1596</v>
      </c>
      <c r="BC219">
        <v>1</v>
      </c>
      <c r="BE219" s="112">
        <v>23</v>
      </c>
      <c r="BF219" s="114">
        <v>15</v>
      </c>
      <c r="BG219" s="114">
        <v>10</v>
      </c>
      <c r="BH219" s="118">
        <v>6050</v>
      </c>
      <c r="BI219" s="118">
        <f t="shared" si="76"/>
        <v>23015</v>
      </c>
      <c r="BJ219" t="s">
        <v>1471</v>
      </c>
      <c r="BK219">
        <f t="shared" si="77"/>
        <v>2306050</v>
      </c>
      <c r="BP219">
        <v>46.13</v>
      </c>
      <c r="BQ219">
        <v>24.03</v>
      </c>
      <c r="BR219">
        <v>22.1</v>
      </c>
      <c r="BZ219" s="63"/>
      <c r="CR219" s="1" t="s">
        <v>3351</v>
      </c>
    </row>
    <row r="220" spans="1:96" ht="15" hidden="1" customHeight="1" outlineLevel="1">
      <c r="A220" t="s">
        <v>932</v>
      </c>
      <c r="B220" s="8" t="s">
        <v>1696</v>
      </c>
      <c r="C220" s="1">
        <f t="shared" si="67"/>
        <v>1395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 t="shared" si="68"/>
        <v>0</v>
      </c>
      <c r="G220" s="1">
        <f t="shared" si="69"/>
        <v>269</v>
      </c>
      <c r="H220" s="2">
        <f t="shared" si="70"/>
        <v>0.19283154121863799</v>
      </c>
      <c r="I220" s="6"/>
      <c r="J220" s="2">
        <f t="shared" si="71"/>
        <v>0.58351254480286741</v>
      </c>
      <c r="K220" s="2">
        <f t="shared" si="72"/>
        <v>0.39068100358422941</v>
      </c>
      <c r="L220" s="2">
        <f t="shared" si="73"/>
        <v>0</v>
      </c>
      <c r="M220" s="2">
        <f t="shared" si="74"/>
        <v>2.5806451612903181E-2</v>
      </c>
      <c r="N220" s="63">
        <v>814</v>
      </c>
      <c r="O220" s="63">
        <v>545</v>
      </c>
      <c r="P220" s="63">
        <v>0</v>
      </c>
      <c r="Q220" s="63">
        <v>25</v>
      </c>
      <c r="R220" s="63">
        <v>11</v>
      </c>
      <c r="S220" s="63"/>
      <c r="T220" s="63">
        <v>0</v>
      </c>
      <c r="U220" s="63">
        <v>0</v>
      </c>
      <c r="V220" s="63">
        <v>0</v>
      </c>
      <c r="W220" s="63">
        <v>0</v>
      </c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/>
      <c r="AV220" s="63"/>
      <c r="AW220" s="63"/>
      <c r="BA220" t="str">
        <f t="shared" si="75"/>
        <v>Boothbay Harbor</v>
      </c>
      <c r="BB220" t="s">
        <v>1596</v>
      </c>
      <c r="BC220">
        <v>1</v>
      </c>
      <c r="BE220" s="112">
        <v>23</v>
      </c>
      <c r="BF220" s="114">
        <v>15</v>
      </c>
      <c r="BG220" s="114">
        <v>15</v>
      </c>
      <c r="BH220" s="118">
        <v>6120</v>
      </c>
      <c r="BI220" s="118">
        <f t="shared" si="76"/>
        <v>23015</v>
      </c>
      <c r="BJ220" t="s">
        <v>1471</v>
      </c>
      <c r="BK220">
        <f t="shared" si="77"/>
        <v>2306120</v>
      </c>
      <c r="BP220">
        <v>9.23</v>
      </c>
      <c r="BQ220">
        <v>3.46</v>
      </c>
      <c r="BR220">
        <v>5.77</v>
      </c>
      <c r="BZ220" s="63"/>
      <c r="CR220" s="1" t="s">
        <v>3352</v>
      </c>
    </row>
    <row r="221" spans="1:96" ht="15" hidden="1" customHeight="1" outlineLevel="1">
      <c r="A221" t="s">
        <v>2815</v>
      </c>
      <c r="B221" s="8" t="s">
        <v>1696</v>
      </c>
      <c r="C221" s="1">
        <f t="shared" si="67"/>
        <v>1877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 t="shared" si="68"/>
        <v>0</v>
      </c>
      <c r="G221" s="1">
        <f t="shared" si="69"/>
        <v>324</v>
      </c>
      <c r="H221" s="2">
        <f t="shared" si="70"/>
        <v>0.17261587639850826</v>
      </c>
      <c r="I221" s="6"/>
      <c r="J221" s="2">
        <f t="shared" si="71"/>
        <v>0.40223761321257323</v>
      </c>
      <c r="K221" s="2">
        <f t="shared" si="72"/>
        <v>0.57485348961108151</v>
      </c>
      <c r="L221" s="2">
        <f t="shared" si="73"/>
        <v>0</v>
      </c>
      <c r="M221" s="2">
        <f t="shared" si="74"/>
        <v>2.2908897176345255E-2</v>
      </c>
      <c r="N221" s="63">
        <v>755</v>
      </c>
      <c r="O221" s="63">
        <v>1079</v>
      </c>
      <c r="P221" s="63">
        <v>0</v>
      </c>
      <c r="Q221" s="63">
        <v>31</v>
      </c>
      <c r="R221" s="63">
        <v>12</v>
      </c>
      <c r="S221" s="63"/>
      <c r="T221" s="63">
        <v>0</v>
      </c>
      <c r="U221" s="63">
        <v>0</v>
      </c>
      <c r="V221" s="63">
        <v>0</v>
      </c>
      <c r="W221" s="63">
        <v>0</v>
      </c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/>
      <c r="AV221" s="63"/>
      <c r="AW221" s="63"/>
      <c r="BA221" t="str">
        <f t="shared" si="75"/>
        <v>Bowdoin</v>
      </c>
      <c r="BB221" t="s">
        <v>1282</v>
      </c>
      <c r="BC221">
        <v>1</v>
      </c>
      <c r="BE221" s="112">
        <v>23</v>
      </c>
      <c r="BF221" s="114">
        <v>23</v>
      </c>
      <c r="BG221" s="114">
        <v>15</v>
      </c>
      <c r="BH221" s="118">
        <v>6260</v>
      </c>
      <c r="BI221" s="118">
        <f t="shared" si="76"/>
        <v>23023</v>
      </c>
      <c r="BJ221" t="s">
        <v>1471</v>
      </c>
      <c r="BK221">
        <f t="shared" si="77"/>
        <v>2306260</v>
      </c>
      <c r="BP221">
        <v>43.65</v>
      </c>
      <c r="BQ221">
        <v>0.16</v>
      </c>
      <c r="BR221">
        <v>43.49</v>
      </c>
      <c r="BZ221" s="63"/>
      <c r="CR221" s="1" t="s">
        <v>3353</v>
      </c>
    </row>
    <row r="222" spans="1:96" ht="15" hidden="1" customHeight="1" outlineLevel="1">
      <c r="A222" t="s">
        <v>82</v>
      </c>
      <c r="B222" s="8" t="s">
        <v>1696</v>
      </c>
      <c r="C222" s="1">
        <f t="shared" si="67"/>
        <v>2067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 t="shared" si="68"/>
        <v>0</v>
      </c>
      <c r="G222" s="1">
        <f t="shared" si="69"/>
        <v>267</v>
      </c>
      <c r="H222" s="2">
        <f t="shared" si="70"/>
        <v>0.12917271407837447</v>
      </c>
      <c r="I222" s="6"/>
      <c r="J222" s="2">
        <f t="shared" si="71"/>
        <v>0.54329946782776972</v>
      </c>
      <c r="K222" s="2">
        <f t="shared" si="72"/>
        <v>0.41412675374939528</v>
      </c>
      <c r="L222" s="2">
        <f t="shared" si="73"/>
        <v>0</v>
      </c>
      <c r="M222" s="2">
        <f t="shared" si="74"/>
        <v>4.2573778422834996E-2</v>
      </c>
      <c r="N222" s="63">
        <v>1123</v>
      </c>
      <c r="O222" s="63">
        <v>856</v>
      </c>
      <c r="P222" s="63">
        <v>0</v>
      </c>
      <c r="Q222" s="63">
        <v>52</v>
      </c>
      <c r="R222" s="63">
        <v>30</v>
      </c>
      <c r="S222" s="63"/>
      <c r="T222" s="63">
        <v>5</v>
      </c>
      <c r="U222" s="63">
        <v>0</v>
      </c>
      <c r="V222" s="63">
        <v>0</v>
      </c>
      <c r="W222" s="63">
        <v>1</v>
      </c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/>
      <c r="AV222" s="63"/>
      <c r="AW222" s="63"/>
      <c r="BA222" t="str">
        <f t="shared" si="75"/>
        <v>Bowdoinham</v>
      </c>
      <c r="BB222" t="s">
        <v>1282</v>
      </c>
      <c r="BC222">
        <v>1</v>
      </c>
      <c r="BE222" s="112">
        <v>23</v>
      </c>
      <c r="BF222" s="114">
        <v>23</v>
      </c>
      <c r="BG222" s="114">
        <v>20</v>
      </c>
      <c r="BH222" s="118">
        <v>6365</v>
      </c>
      <c r="BI222" s="118">
        <f t="shared" si="76"/>
        <v>23023</v>
      </c>
      <c r="BJ222" t="s">
        <v>1471</v>
      </c>
      <c r="BK222">
        <f t="shared" si="77"/>
        <v>2306365</v>
      </c>
      <c r="BP222">
        <v>39.14</v>
      </c>
      <c r="BQ222">
        <v>4.74</v>
      </c>
      <c r="BR222">
        <v>34.4</v>
      </c>
      <c r="BZ222" s="63"/>
      <c r="CR222" s="1" t="s">
        <v>3354</v>
      </c>
    </row>
    <row r="223" spans="1:96" ht="15" hidden="1" customHeight="1" outlineLevel="1">
      <c r="A223" t="s">
        <v>617</v>
      </c>
      <c r="B223" s="8" t="s">
        <v>1696</v>
      </c>
      <c r="C223" s="1">
        <f t="shared" si="67"/>
        <v>117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 t="shared" si="68"/>
        <v>0</v>
      </c>
      <c r="G223" s="1">
        <f t="shared" si="69"/>
        <v>35</v>
      </c>
      <c r="H223" s="2">
        <f t="shared" si="70"/>
        <v>0.29914529914529914</v>
      </c>
      <c r="I223" s="6"/>
      <c r="J223" s="2">
        <f t="shared" si="71"/>
        <v>0.3504273504273504</v>
      </c>
      <c r="K223" s="2">
        <f t="shared" si="72"/>
        <v>0.6495726495726496</v>
      </c>
      <c r="L223" s="2">
        <f t="shared" si="73"/>
        <v>0</v>
      </c>
      <c r="M223" s="2">
        <f t="shared" si="74"/>
        <v>0</v>
      </c>
      <c r="N223" s="63">
        <v>41</v>
      </c>
      <c r="O223" s="63">
        <v>76</v>
      </c>
      <c r="P223" s="63">
        <v>0</v>
      </c>
      <c r="Q223" s="63">
        <v>0</v>
      </c>
      <c r="R223" s="63">
        <v>0</v>
      </c>
      <c r="S223" s="63"/>
      <c r="T223" s="63">
        <v>0</v>
      </c>
      <c r="U223" s="63">
        <v>0</v>
      </c>
      <c r="V223" s="63">
        <v>0</v>
      </c>
      <c r="W223" s="63">
        <v>0</v>
      </c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/>
      <c r="AV223" s="63"/>
      <c r="AW223" s="63"/>
      <c r="BA223" t="str">
        <f t="shared" si="75"/>
        <v>Bowerbank</v>
      </c>
      <c r="BB223" t="s">
        <v>1956</v>
      </c>
      <c r="BC223">
        <v>2</v>
      </c>
      <c r="BE223" s="112">
        <v>23</v>
      </c>
      <c r="BF223" s="114">
        <v>21</v>
      </c>
      <c r="BG223" s="114">
        <v>25</v>
      </c>
      <c r="BH223" s="118">
        <v>6400</v>
      </c>
      <c r="BI223" s="118">
        <f t="shared" si="76"/>
        <v>23021</v>
      </c>
      <c r="BJ223" t="s">
        <v>1471</v>
      </c>
      <c r="BK223">
        <f t="shared" si="77"/>
        <v>2306400</v>
      </c>
      <c r="BP223">
        <v>47.27</v>
      </c>
      <c r="BQ223">
        <v>5.57</v>
      </c>
      <c r="BR223">
        <v>41.7</v>
      </c>
      <c r="BZ223" s="63"/>
      <c r="CR223" s="1" t="s">
        <v>3355</v>
      </c>
    </row>
    <row r="224" spans="1:96" ht="15" hidden="1" customHeight="1" outlineLevel="1">
      <c r="A224" t="s">
        <v>2274</v>
      </c>
      <c r="B224" s="8" t="s">
        <v>1696</v>
      </c>
      <c r="C224" s="1">
        <f t="shared" si="67"/>
        <v>694</v>
      </c>
      <c r="D224" s="5">
        <f>IF(N224&gt;0, RANK(N224,(N224:P224,Q224:AE224)),0)</f>
        <v>2</v>
      </c>
      <c r="E224" s="5">
        <f>IF(O224&gt;0,RANK(O224,(N224:P224,Q224:AE224)),0)</f>
        <v>1</v>
      </c>
      <c r="F224" s="5">
        <f t="shared" si="68"/>
        <v>0</v>
      </c>
      <c r="G224" s="1">
        <f t="shared" si="69"/>
        <v>297</v>
      </c>
      <c r="H224" s="2">
        <f t="shared" si="70"/>
        <v>0.42795389048991356</v>
      </c>
      <c r="I224" s="6"/>
      <c r="J224" s="2">
        <f t="shared" si="71"/>
        <v>0.27089337175792505</v>
      </c>
      <c r="K224" s="2">
        <f t="shared" si="72"/>
        <v>0.69884726224783866</v>
      </c>
      <c r="L224" s="2">
        <f t="shared" si="73"/>
        <v>0</v>
      </c>
      <c r="M224" s="2">
        <f t="shared" si="74"/>
        <v>3.0259365994236287E-2</v>
      </c>
      <c r="N224" s="63">
        <v>188</v>
      </c>
      <c r="O224" s="63">
        <v>485</v>
      </c>
      <c r="P224" s="63">
        <v>0</v>
      </c>
      <c r="Q224" s="63">
        <v>10</v>
      </c>
      <c r="R224" s="63">
        <v>11</v>
      </c>
      <c r="S224" s="63"/>
      <c r="T224" s="63">
        <v>0</v>
      </c>
      <c r="U224" s="63">
        <v>0</v>
      </c>
      <c r="V224" s="63">
        <v>0</v>
      </c>
      <c r="W224" s="63">
        <v>0</v>
      </c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/>
      <c r="AV224" s="63"/>
      <c r="AW224" s="63"/>
      <c r="BA224" t="str">
        <f t="shared" si="75"/>
        <v>Bradford</v>
      </c>
      <c r="BB224" t="s">
        <v>2479</v>
      </c>
      <c r="BC224">
        <v>2</v>
      </c>
      <c r="BE224" s="112">
        <v>23</v>
      </c>
      <c r="BF224" s="114">
        <v>19</v>
      </c>
      <c r="BG224" s="114">
        <v>15</v>
      </c>
      <c r="BH224" s="118">
        <v>6575</v>
      </c>
      <c r="BI224" s="118">
        <f t="shared" si="76"/>
        <v>23019</v>
      </c>
      <c r="BJ224" t="s">
        <v>1471</v>
      </c>
      <c r="BK224">
        <f t="shared" si="77"/>
        <v>2306575</v>
      </c>
      <c r="BP224">
        <v>41.31</v>
      </c>
      <c r="BQ224">
        <v>0</v>
      </c>
      <c r="BR224">
        <v>41.31</v>
      </c>
      <c r="BZ224" s="63"/>
      <c r="CR224" s="1" t="s">
        <v>3356</v>
      </c>
    </row>
    <row r="225" spans="1:96" ht="15" hidden="1" customHeight="1" outlineLevel="1">
      <c r="A225" t="s">
        <v>609</v>
      </c>
      <c r="B225" s="8" t="s">
        <v>1696</v>
      </c>
      <c r="C225" s="1">
        <f t="shared" si="67"/>
        <v>887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 t="shared" si="68"/>
        <v>0</v>
      </c>
      <c r="G225" s="1">
        <f t="shared" si="69"/>
        <v>107</v>
      </c>
      <c r="H225" s="2">
        <f t="shared" si="70"/>
        <v>0.12063134160090191</v>
      </c>
      <c r="I225" s="6"/>
      <c r="J225" s="2">
        <f t="shared" si="71"/>
        <v>0.42615558060879366</v>
      </c>
      <c r="K225" s="2">
        <f t="shared" si="72"/>
        <v>0.5467869222096956</v>
      </c>
      <c r="L225" s="2">
        <f t="shared" si="73"/>
        <v>0</v>
      </c>
      <c r="M225" s="2">
        <f t="shared" si="74"/>
        <v>2.7057497181510737E-2</v>
      </c>
      <c r="N225" s="63">
        <v>378</v>
      </c>
      <c r="O225" s="63">
        <v>485</v>
      </c>
      <c r="P225" s="63">
        <v>0</v>
      </c>
      <c r="Q225" s="63">
        <v>14</v>
      </c>
      <c r="R225" s="63">
        <v>8</v>
      </c>
      <c r="S225" s="63"/>
      <c r="T225" s="63">
        <v>2</v>
      </c>
      <c r="U225" s="63">
        <v>0</v>
      </c>
      <c r="V225" s="63">
        <v>0</v>
      </c>
      <c r="W225" s="63">
        <v>0</v>
      </c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/>
      <c r="AV225" s="63"/>
      <c r="AW225" s="63"/>
      <c r="BA225" t="str">
        <f t="shared" si="75"/>
        <v>Bradley</v>
      </c>
      <c r="BB225" t="s">
        <v>2479</v>
      </c>
      <c r="BC225">
        <v>2</v>
      </c>
      <c r="BE225" s="112">
        <v>23</v>
      </c>
      <c r="BF225" s="114">
        <v>19</v>
      </c>
      <c r="BG225" s="114">
        <v>20</v>
      </c>
      <c r="BH225" s="118">
        <v>6680</v>
      </c>
      <c r="BI225" s="118">
        <f t="shared" si="76"/>
        <v>23019</v>
      </c>
      <c r="BJ225" t="s">
        <v>1471</v>
      </c>
      <c r="BK225">
        <f t="shared" si="77"/>
        <v>2306680</v>
      </c>
      <c r="BP225">
        <v>50.79</v>
      </c>
      <c r="BQ225">
        <v>1.23</v>
      </c>
      <c r="BR225">
        <v>49.56</v>
      </c>
      <c r="BZ225" s="63"/>
      <c r="CR225" s="1" t="s">
        <v>3357</v>
      </c>
    </row>
    <row r="226" spans="1:96" ht="15" hidden="1" customHeight="1" outlineLevel="1">
      <c r="A226" t="s">
        <v>636</v>
      </c>
      <c r="B226" s="8" t="s">
        <v>1696</v>
      </c>
      <c r="C226" s="1">
        <f t="shared" si="67"/>
        <v>563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 t="shared" si="68"/>
        <v>0</v>
      </c>
      <c r="G226" s="1">
        <f t="shared" si="69"/>
        <v>182</v>
      </c>
      <c r="H226" s="2">
        <f t="shared" si="70"/>
        <v>0.32326820603907636</v>
      </c>
      <c r="I226" s="6"/>
      <c r="J226" s="2">
        <f t="shared" si="71"/>
        <v>0.65186500888099463</v>
      </c>
      <c r="K226" s="2">
        <f t="shared" si="72"/>
        <v>0.32859680284191828</v>
      </c>
      <c r="L226" s="2">
        <f t="shared" si="73"/>
        <v>0</v>
      </c>
      <c r="M226" s="2">
        <f t="shared" si="74"/>
        <v>1.9538188277087087E-2</v>
      </c>
      <c r="N226" s="63">
        <v>367</v>
      </c>
      <c r="O226" s="63">
        <v>185</v>
      </c>
      <c r="P226" s="63">
        <v>0</v>
      </c>
      <c r="Q226" s="63">
        <v>6</v>
      </c>
      <c r="R226" s="63">
        <v>5</v>
      </c>
      <c r="S226" s="63"/>
      <c r="T226" s="63">
        <v>0</v>
      </c>
      <c r="U226" s="63">
        <v>0</v>
      </c>
      <c r="V226" s="63">
        <v>0</v>
      </c>
      <c r="W226" s="63">
        <v>0</v>
      </c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/>
      <c r="AV226" s="63"/>
      <c r="AW226" s="63"/>
      <c r="BA226" t="str">
        <f t="shared" si="75"/>
        <v>Bremen</v>
      </c>
      <c r="BB226" t="s">
        <v>1596</v>
      </c>
      <c r="BC226">
        <v>1</v>
      </c>
      <c r="BE226" s="112">
        <v>23</v>
      </c>
      <c r="BF226" s="114">
        <v>15</v>
      </c>
      <c r="BG226" s="114">
        <v>20</v>
      </c>
      <c r="BH226" s="118">
        <v>6855</v>
      </c>
      <c r="BI226" s="118">
        <f t="shared" si="76"/>
        <v>23015</v>
      </c>
      <c r="BJ226" t="s">
        <v>1471</v>
      </c>
      <c r="BK226">
        <f t="shared" si="77"/>
        <v>2306855</v>
      </c>
      <c r="BP226">
        <v>27.39</v>
      </c>
      <c r="BQ226">
        <v>10.91</v>
      </c>
      <c r="BR226">
        <v>16.48</v>
      </c>
      <c r="BZ226" s="63"/>
      <c r="CR226" s="1" t="s">
        <v>3358</v>
      </c>
    </row>
    <row r="227" spans="1:96" ht="15" hidden="1" customHeight="1" outlineLevel="1">
      <c r="A227" t="s">
        <v>1508</v>
      </c>
      <c r="B227" s="8" t="s">
        <v>1696</v>
      </c>
      <c r="C227" s="1">
        <f t="shared" si="67"/>
        <v>5278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 t="shared" si="68"/>
        <v>0</v>
      </c>
      <c r="G227" s="1">
        <f t="shared" si="69"/>
        <v>35</v>
      </c>
      <c r="H227" s="2">
        <f t="shared" si="70"/>
        <v>6.6312997347480109E-3</v>
      </c>
      <c r="I227" s="6"/>
      <c r="J227" s="2">
        <f t="shared" si="71"/>
        <v>0.47991663508904886</v>
      </c>
      <c r="K227" s="2">
        <f t="shared" si="72"/>
        <v>0.48654793482379688</v>
      </c>
      <c r="L227" s="2">
        <f t="shared" si="73"/>
        <v>0</v>
      </c>
      <c r="M227" s="2">
        <f t="shared" si="74"/>
        <v>3.3535430087154205E-2</v>
      </c>
      <c r="N227" s="63">
        <v>2533</v>
      </c>
      <c r="O227" s="63">
        <v>2568</v>
      </c>
      <c r="P227" s="63">
        <v>0</v>
      </c>
      <c r="Q227" s="63">
        <v>132</v>
      </c>
      <c r="R227" s="63">
        <v>38</v>
      </c>
      <c r="S227" s="63"/>
      <c r="T227" s="63">
        <v>7</v>
      </c>
      <c r="U227" s="63">
        <v>0</v>
      </c>
      <c r="V227" s="63">
        <v>0</v>
      </c>
      <c r="W227" s="63">
        <v>0</v>
      </c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/>
      <c r="AV227" s="63"/>
      <c r="AW227" s="63"/>
      <c r="BA227" t="str">
        <f t="shared" si="75"/>
        <v>Brewer</v>
      </c>
      <c r="BB227" t="s">
        <v>2479</v>
      </c>
      <c r="BC227">
        <v>2</v>
      </c>
      <c r="BE227" s="112">
        <v>23</v>
      </c>
      <c r="BF227" s="114">
        <v>19</v>
      </c>
      <c r="BG227" s="114">
        <v>25</v>
      </c>
      <c r="BH227" s="118">
        <v>6925</v>
      </c>
      <c r="BI227" s="118">
        <f t="shared" si="76"/>
        <v>23019</v>
      </c>
      <c r="BJ227" t="s">
        <v>1248</v>
      </c>
      <c r="BK227">
        <f t="shared" si="77"/>
        <v>2306925</v>
      </c>
      <c r="BP227">
        <v>15.6</v>
      </c>
      <c r="BQ227">
        <v>0.5</v>
      </c>
      <c r="BR227">
        <v>15.1</v>
      </c>
      <c r="BZ227" s="63"/>
      <c r="CR227" s="1" t="s">
        <v>3359</v>
      </c>
    </row>
    <row r="228" spans="1:96" ht="15" hidden="1" customHeight="1" outlineLevel="1">
      <c r="A228" t="s">
        <v>803</v>
      </c>
      <c r="B228" s="8" t="s">
        <v>1696</v>
      </c>
      <c r="C228" s="1">
        <f t="shared" si="67"/>
        <v>292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 t="shared" si="68"/>
        <v>0</v>
      </c>
      <c r="G228" s="1">
        <f t="shared" si="69"/>
        <v>137</v>
      </c>
      <c r="H228" s="2">
        <f t="shared" si="70"/>
        <v>0.46917808219178081</v>
      </c>
      <c r="I228" s="6"/>
      <c r="J228" s="2">
        <f t="shared" si="71"/>
        <v>0.2636986301369863</v>
      </c>
      <c r="K228" s="2">
        <f t="shared" si="72"/>
        <v>0.73287671232876717</v>
      </c>
      <c r="L228" s="2">
        <f t="shared" si="73"/>
        <v>0</v>
      </c>
      <c r="M228" s="2">
        <f t="shared" si="74"/>
        <v>3.424657534246478E-3</v>
      </c>
      <c r="N228" s="63">
        <v>77</v>
      </c>
      <c r="O228" s="63">
        <v>214</v>
      </c>
      <c r="P228" s="63">
        <v>0</v>
      </c>
      <c r="Q228" s="63">
        <v>1</v>
      </c>
      <c r="R228" s="63">
        <v>0</v>
      </c>
      <c r="S228" s="63"/>
      <c r="T228" s="63">
        <v>0</v>
      </c>
      <c r="U228" s="63">
        <v>0</v>
      </c>
      <c r="V228" s="63">
        <v>0</v>
      </c>
      <c r="W228" s="63">
        <v>0</v>
      </c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/>
      <c r="AV228" s="63"/>
      <c r="AW228" s="63"/>
      <c r="BA228" t="str">
        <f t="shared" si="75"/>
        <v>Bridgewater</v>
      </c>
      <c r="BB228" t="s">
        <v>2829</v>
      </c>
      <c r="BC228">
        <v>2</v>
      </c>
      <c r="BE228" s="112">
        <v>23</v>
      </c>
      <c r="BF228" s="114">
        <v>3</v>
      </c>
      <c r="BG228" s="114">
        <v>35</v>
      </c>
      <c r="BH228" s="118">
        <v>7065</v>
      </c>
      <c r="BI228" s="118">
        <f t="shared" si="76"/>
        <v>23003</v>
      </c>
      <c r="BJ228" t="s">
        <v>1471</v>
      </c>
      <c r="BK228">
        <f t="shared" si="77"/>
        <v>2307065</v>
      </c>
      <c r="BP228">
        <v>38.950000000000003</v>
      </c>
      <c r="BQ228">
        <v>0.17</v>
      </c>
      <c r="BR228">
        <v>38.78</v>
      </c>
      <c r="BZ228" s="63"/>
      <c r="CR228" s="1" t="s">
        <v>3360</v>
      </c>
    </row>
    <row r="229" spans="1:96" ht="15" hidden="1" customHeight="1" outlineLevel="1">
      <c r="A229" t="s">
        <v>846</v>
      </c>
      <c r="B229" s="8" t="s">
        <v>1696</v>
      </c>
      <c r="C229" s="1">
        <f t="shared" si="67"/>
        <v>3268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 t="shared" si="68"/>
        <v>0</v>
      </c>
      <c r="G229" s="1">
        <f t="shared" si="69"/>
        <v>128</v>
      </c>
      <c r="H229" s="2">
        <f t="shared" si="70"/>
        <v>3.9167686658506728E-2</v>
      </c>
      <c r="I229" s="6"/>
      <c r="J229" s="2">
        <f t="shared" si="71"/>
        <v>0.50673194614443084</v>
      </c>
      <c r="K229" s="2">
        <f t="shared" si="72"/>
        <v>0.46756425948592412</v>
      </c>
      <c r="L229" s="2">
        <f t="shared" si="73"/>
        <v>0</v>
      </c>
      <c r="M229" s="2">
        <f t="shared" si="74"/>
        <v>2.5703794369645039E-2</v>
      </c>
      <c r="N229" s="63">
        <v>1656</v>
      </c>
      <c r="O229" s="63">
        <v>1528</v>
      </c>
      <c r="P229" s="63">
        <v>0</v>
      </c>
      <c r="Q229" s="63">
        <v>55</v>
      </c>
      <c r="R229" s="63">
        <v>27</v>
      </c>
      <c r="S229" s="63"/>
      <c r="T229" s="63">
        <v>2</v>
      </c>
      <c r="U229" s="63">
        <v>0</v>
      </c>
      <c r="V229" s="63">
        <v>0</v>
      </c>
      <c r="W229" s="63">
        <v>0</v>
      </c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/>
      <c r="AV229" s="63"/>
      <c r="AW229" s="63"/>
      <c r="BA229" t="str">
        <f t="shared" si="75"/>
        <v>Bridgton</v>
      </c>
      <c r="BB229" t="s">
        <v>1530</v>
      </c>
      <c r="BC229">
        <v>1</v>
      </c>
      <c r="BE229" s="112">
        <v>23</v>
      </c>
      <c r="BF229" s="114">
        <v>5</v>
      </c>
      <c r="BG229" s="114">
        <v>10</v>
      </c>
      <c r="BH229" s="118">
        <v>7170</v>
      </c>
      <c r="BI229" s="118">
        <f t="shared" si="76"/>
        <v>23005</v>
      </c>
      <c r="BJ229" t="s">
        <v>1471</v>
      </c>
      <c r="BK229">
        <f t="shared" si="77"/>
        <v>2307170</v>
      </c>
      <c r="BP229">
        <v>67.650000000000006</v>
      </c>
      <c r="BQ229">
        <v>10.36</v>
      </c>
      <c r="BR229">
        <v>57.29</v>
      </c>
      <c r="BZ229" s="63"/>
      <c r="CR229" s="150" t="s">
        <v>3361</v>
      </c>
    </row>
    <row r="230" spans="1:96" ht="15" hidden="1" customHeight="1" outlineLevel="1">
      <c r="A230" t="s">
        <v>786</v>
      </c>
      <c r="B230" s="8" t="s">
        <v>1696</v>
      </c>
      <c r="C230" s="1">
        <f t="shared" si="67"/>
        <v>49</v>
      </c>
      <c r="D230" s="5">
        <f>IF(N230&gt;0, RANK(N230,(N230:P230,Q230:AE230)),0)</f>
        <v>2</v>
      </c>
      <c r="E230" s="5">
        <f>IF(O230&gt;0,RANK(O230,(N230:P230,Q230:AE230)),0)</f>
        <v>1</v>
      </c>
      <c r="F230" s="5">
        <f t="shared" si="68"/>
        <v>0</v>
      </c>
      <c r="G230" s="1">
        <f t="shared" si="69"/>
        <v>13</v>
      </c>
      <c r="H230" s="2">
        <f t="shared" si="70"/>
        <v>0.26530612244897961</v>
      </c>
      <c r="I230" s="6"/>
      <c r="J230" s="2">
        <f t="shared" si="71"/>
        <v>0.32653061224489793</v>
      </c>
      <c r="K230" s="2">
        <f t="shared" si="72"/>
        <v>0.59183673469387754</v>
      </c>
      <c r="L230" s="2">
        <f t="shared" si="73"/>
        <v>0</v>
      </c>
      <c r="M230" s="2">
        <f t="shared" si="74"/>
        <v>8.163265306122458E-2</v>
      </c>
      <c r="N230" s="63">
        <v>16</v>
      </c>
      <c r="O230" s="63">
        <v>29</v>
      </c>
      <c r="P230" s="63">
        <v>0</v>
      </c>
      <c r="Q230" s="63">
        <v>2</v>
      </c>
      <c r="R230" s="63">
        <v>2</v>
      </c>
      <c r="S230" s="63"/>
      <c r="T230" s="63">
        <v>0</v>
      </c>
      <c r="U230" s="63">
        <v>0</v>
      </c>
      <c r="V230" s="63">
        <v>0</v>
      </c>
      <c r="W230" s="63">
        <v>0</v>
      </c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/>
      <c r="AV230" s="63"/>
      <c r="AW230" s="63"/>
      <c r="BA230" t="str">
        <f t="shared" si="75"/>
        <v>Brighton</v>
      </c>
      <c r="BB230" t="s">
        <v>1786</v>
      </c>
      <c r="BC230">
        <v>2</v>
      </c>
      <c r="BE230" s="112">
        <v>23</v>
      </c>
      <c r="BF230" s="114">
        <v>25</v>
      </c>
      <c r="BG230" s="114">
        <v>20</v>
      </c>
      <c r="BH230" s="118">
        <v>7380</v>
      </c>
      <c r="BI230" s="118">
        <f t="shared" si="76"/>
        <v>23025</v>
      </c>
      <c r="BJ230" t="s">
        <v>3073</v>
      </c>
      <c r="BK230">
        <f t="shared" si="77"/>
        <v>2307380</v>
      </c>
      <c r="BP230">
        <v>39.99</v>
      </c>
      <c r="BQ230">
        <v>0.67</v>
      </c>
      <c r="BR230">
        <v>39.32</v>
      </c>
      <c r="BZ230" s="63"/>
      <c r="CR230" s="1" t="s">
        <v>3362</v>
      </c>
    </row>
    <row r="231" spans="1:96" ht="15" hidden="1" customHeight="1" outlineLevel="1">
      <c r="A231" t="s">
        <v>2213</v>
      </c>
      <c r="B231" s="8" t="s">
        <v>1696</v>
      </c>
      <c r="C231" s="1">
        <f t="shared" si="67"/>
        <v>2124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 t="shared" si="68"/>
        <v>0</v>
      </c>
      <c r="G231" s="1">
        <f t="shared" si="69"/>
        <v>467</v>
      </c>
      <c r="H231" s="2">
        <f t="shared" si="70"/>
        <v>0.21986817325800376</v>
      </c>
      <c r="I231" s="6"/>
      <c r="J231" s="2">
        <f t="shared" si="71"/>
        <v>0.60028248587570621</v>
      </c>
      <c r="K231" s="2">
        <f t="shared" si="72"/>
        <v>0.38041431261770242</v>
      </c>
      <c r="L231" s="2">
        <f t="shared" si="73"/>
        <v>0</v>
      </c>
      <c r="M231" s="2">
        <f t="shared" si="74"/>
        <v>1.9303201506591372E-2</v>
      </c>
      <c r="N231" s="63">
        <v>1275</v>
      </c>
      <c r="O231" s="63">
        <v>808</v>
      </c>
      <c r="P231" s="63">
        <v>0</v>
      </c>
      <c r="Q231" s="63">
        <v>23</v>
      </c>
      <c r="R231" s="63">
        <v>17</v>
      </c>
      <c r="S231" s="63"/>
      <c r="T231" s="63">
        <v>1</v>
      </c>
      <c r="U231" s="63">
        <v>0</v>
      </c>
      <c r="V231" s="63">
        <v>0</v>
      </c>
      <c r="W231" s="63">
        <v>0</v>
      </c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/>
      <c r="AV231" s="63"/>
      <c r="AW231" s="63"/>
      <c r="BA231" t="str">
        <f t="shared" si="75"/>
        <v>Bristol</v>
      </c>
      <c r="BB231" t="s">
        <v>1596</v>
      </c>
      <c r="BC231">
        <v>1</v>
      </c>
      <c r="BE231" s="112">
        <v>23</v>
      </c>
      <c r="BF231" s="114">
        <v>15</v>
      </c>
      <c r="BG231" s="114">
        <v>25</v>
      </c>
      <c r="BH231" s="118">
        <v>7485</v>
      </c>
      <c r="BI231" s="118">
        <f t="shared" si="76"/>
        <v>23015</v>
      </c>
      <c r="BJ231" t="s">
        <v>1471</v>
      </c>
      <c r="BK231">
        <f t="shared" si="77"/>
        <v>2307485</v>
      </c>
      <c r="BP231">
        <v>62.45</v>
      </c>
      <c r="BQ231">
        <v>27</v>
      </c>
      <c r="BR231">
        <v>35.450000000000003</v>
      </c>
      <c r="BZ231" s="63"/>
      <c r="CR231" s="1" t="s">
        <v>3363</v>
      </c>
    </row>
    <row r="232" spans="1:96" ht="15" hidden="1" customHeight="1" outlineLevel="1">
      <c r="A232" t="s">
        <v>638</v>
      </c>
      <c r="B232" s="8" t="s">
        <v>1696</v>
      </c>
      <c r="C232" s="1">
        <f t="shared" si="67"/>
        <v>624</v>
      </c>
      <c r="D232" s="5">
        <f>IF(N232&gt;0, RANK(N232,(N232:P232,Q232:AE232)),0)</f>
        <v>1</v>
      </c>
      <c r="E232" s="5">
        <f>IF(O232&gt;0,RANK(O232,(N232:P232,Q232:AE232)),0)</f>
        <v>2</v>
      </c>
      <c r="F232" s="5">
        <f t="shared" si="68"/>
        <v>0</v>
      </c>
      <c r="G232" s="1">
        <f t="shared" si="69"/>
        <v>237</v>
      </c>
      <c r="H232" s="2">
        <f t="shared" si="70"/>
        <v>0.37980769230769229</v>
      </c>
      <c r="I232" s="6"/>
      <c r="J232" s="2">
        <f t="shared" si="71"/>
        <v>0.68269230769230771</v>
      </c>
      <c r="K232" s="2">
        <f t="shared" si="72"/>
        <v>0.30288461538461536</v>
      </c>
      <c r="L232" s="2">
        <f t="shared" si="73"/>
        <v>0</v>
      </c>
      <c r="M232" s="2">
        <f t="shared" si="74"/>
        <v>1.4423076923076927E-2</v>
      </c>
      <c r="N232" s="63">
        <v>426</v>
      </c>
      <c r="O232" s="63">
        <v>189</v>
      </c>
      <c r="P232" s="63">
        <v>0</v>
      </c>
      <c r="Q232" s="63">
        <v>5</v>
      </c>
      <c r="R232" s="63">
        <v>4</v>
      </c>
      <c r="S232" s="63"/>
      <c r="T232" s="63">
        <v>0</v>
      </c>
      <c r="U232" s="63">
        <v>0</v>
      </c>
      <c r="V232" s="63">
        <v>0</v>
      </c>
      <c r="W232" s="63">
        <v>0</v>
      </c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/>
      <c r="AV232" s="63"/>
      <c r="AW232" s="63"/>
      <c r="BA232" t="str">
        <f t="shared" si="75"/>
        <v>Brooklin</v>
      </c>
      <c r="BB232" t="s">
        <v>597</v>
      </c>
      <c r="BC232">
        <v>2</v>
      </c>
      <c r="BE232" s="112">
        <v>23</v>
      </c>
      <c r="BF232" s="114">
        <v>9</v>
      </c>
      <c r="BG232" s="114">
        <v>25</v>
      </c>
      <c r="BH232" s="118">
        <v>7800</v>
      </c>
      <c r="BI232" s="118">
        <f t="shared" si="76"/>
        <v>23009</v>
      </c>
      <c r="BJ232" t="s">
        <v>1471</v>
      </c>
      <c r="BK232">
        <f t="shared" si="77"/>
        <v>2307800</v>
      </c>
      <c r="BP232">
        <v>41.19</v>
      </c>
      <c r="BQ232">
        <v>23.23</v>
      </c>
      <c r="BR232">
        <v>17.95</v>
      </c>
      <c r="BZ232" s="63"/>
      <c r="CR232" s="1" t="s">
        <v>3364</v>
      </c>
    </row>
    <row r="233" spans="1:96" ht="15" hidden="1" customHeight="1" outlineLevel="1">
      <c r="A233" t="s">
        <v>3132</v>
      </c>
      <c r="B233" s="8" t="s">
        <v>1696</v>
      </c>
      <c r="C233" s="1">
        <f t="shared" si="67"/>
        <v>593</v>
      </c>
      <c r="D233" s="5">
        <f>IF(N233&gt;0, RANK(N233,(N233:P233,Q233:AE233)),0)</f>
        <v>2</v>
      </c>
      <c r="E233" s="5">
        <f>IF(O233&gt;0,RANK(O233,(N233:P233,Q233:AE233)),0)</f>
        <v>1</v>
      </c>
      <c r="F233" s="5">
        <f t="shared" si="68"/>
        <v>0</v>
      </c>
      <c r="G233" s="1">
        <f t="shared" si="69"/>
        <v>71</v>
      </c>
      <c r="H233" s="2">
        <f t="shared" si="70"/>
        <v>0.11973018549747048</v>
      </c>
      <c r="I233" s="6"/>
      <c r="J233" s="2">
        <f t="shared" si="71"/>
        <v>0.4148397976391231</v>
      </c>
      <c r="K233" s="2">
        <f t="shared" si="72"/>
        <v>0.53456998313659354</v>
      </c>
      <c r="L233" s="2">
        <f t="shared" si="73"/>
        <v>0</v>
      </c>
      <c r="M233" s="2">
        <f t="shared" si="74"/>
        <v>5.0590219224283306E-2</v>
      </c>
      <c r="N233" s="63">
        <v>246</v>
      </c>
      <c r="O233" s="63">
        <v>317</v>
      </c>
      <c r="P233" s="63">
        <v>0</v>
      </c>
      <c r="Q233" s="63">
        <v>17</v>
      </c>
      <c r="R233" s="63">
        <v>11</v>
      </c>
      <c r="S233" s="63"/>
      <c r="T233" s="63">
        <v>2</v>
      </c>
      <c r="U233" s="63">
        <v>0</v>
      </c>
      <c r="V233" s="63">
        <v>0</v>
      </c>
      <c r="W233" s="63">
        <v>0</v>
      </c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/>
      <c r="AV233" s="63"/>
      <c r="AW233" s="63"/>
      <c r="BA233" t="str">
        <f t="shared" si="75"/>
        <v>Brooks</v>
      </c>
      <c r="BB233" t="s">
        <v>217</v>
      </c>
      <c r="BC233">
        <v>2</v>
      </c>
      <c r="BE233" s="112">
        <v>23</v>
      </c>
      <c r="BF233" s="114">
        <v>27</v>
      </c>
      <c r="BG233" s="114">
        <v>15</v>
      </c>
      <c r="BH233" s="118">
        <v>7870</v>
      </c>
      <c r="BI233" s="118">
        <f t="shared" si="76"/>
        <v>23027</v>
      </c>
      <c r="BJ233" t="s">
        <v>1471</v>
      </c>
      <c r="BK233">
        <f t="shared" si="77"/>
        <v>2307870</v>
      </c>
      <c r="BP233">
        <v>25.1</v>
      </c>
      <c r="BQ233">
        <v>0.66</v>
      </c>
      <c r="BR233">
        <v>24.44</v>
      </c>
      <c r="BZ233" s="63"/>
      <c r="CR233" s="1" t="s">
        <v>3365</v>
      </c>
    </row>
    <row r="234" spans="1:96" ht="15" hidden="1" customHeight="1" outlineLevel="1">
      <c r="A234" t="s">
        <v>81</v>
      </c>
      <c r="B234" s="8" t="s">
        <v>1696</v>
      </c>
      <c r="C234" s="1">
        <f t="shared" si="67"/>
        <v>686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 t="shared" ref="F234:F298" si="78">IF(P234&gt;0,RANK(P234,(N234:AE234)),0)</f>
        <v>0</v>
      </c>
      <c r="G234" s="1">
        <f t="shared" ref="G234:G298" si="79">IF(C234&gt;0,MAX(N234:P234)-LARGE(N234:P234,2),0)</f>
        <v>231</v>
      </c>
      <c r="H234" s="2">
        <f t="shared" ref="H234:H298" si="80">IF(C234&gt;0,G234/C234,0)</f>
        <v>0.33673469387755101</v>
      </c>
      <c r="I234" s="6"/>
      <c r="J234" s="2">
        <f t="shared" ref="J234:J298" si="81">IF(C234=0,"-",N234/C234)</f>
        <v>0.6559766763848397</v>
      </c>
      <c r="K234" s="2">
        <f t="shared" ref="K234:K298" si="82">IF(C234=0,"-",O234/C234)</f>
        <v>0.31924198250728864</v>
      </c>
      <c r="L234" s="2">
        <f t="shared" ref="L234:L298" si="83">IF(C234=0,"-",P234/C234)</f>
        <v>0</v>
      </c>
      <c r="M234" s="2">
        <f t="shared" ref="M234:M298" si="84">IF(C234=0,"-",(1-J234-K234-L234))</f>
        <v>2.4781341107871668E-2</v>
      </c>
      <c r="N234" s="63">
        <v>450</v>
      </c>
      <c r="O234" s="63">
        <v>219</v>
      </c>
      <c r="P234" s="63">
        <v>0</v>
      </c>
      <c r="Q234" s="63">
        <v>4</v>
      </c>
      <c r="R234" s="63">
        <v>12</v>
      </c>
      <c r="S234" s="63"/>
      <c r="T234" s="63">
        <v>1</v>
      </c>
      <c r="U234" s="63">
        <v>0</v>
      </c>
      <c r="V234" s="63">
        <v>0</v>
      </c>
      <c r="W234" s="63">
        <v>0</v>
      </c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/>
      <c r="AV234" s="63"/>
      <c r="AW234" s="63"/>
      <c r="BA234" t="str">
        <f t="shared" ref="BA234:BA298" si="85">A234</f>
        <v>Brooksville</v>
      </c>
      <c r="BB234" t="s">
        <v>597</v>
      </c>
      <c r="BC234">
        <v>2</v>
      </c>
      <c r="BE234" s="112">
        <v>23</v>
      </c>
      <c r="BF234" s="114">
        <v>9</v>
      </c>
      <c r="BG234" s="114">
        <v>30</v>
      </c>
      <c r="BH234" s="118">
        <v>7975</v>
      </c>
      <c r="BI234" s="118">
        <f t="shared" ref="BI234:BI298" si="86">BE234*1000+BF234</f>
        <v>23009</v>
      </c>
      <c r="BJ234" t="s">
        <v>1471</v>
      </c>
      <c r="BK234">
        <f t="shared" ref="BK234:BK298" si="87">BE234*100000+BH234</f>
        <v>2307975</v>
      </c>
      <c r="BP234">
        <v>51.1</v>
      </c>
      <c r="BQ234">
        <v>19.989999999999998</v>
      </c>
      <c r="BR234">
        <v>31.11</v>
      </c>
      <c r="BZ234" s="63"/>
      <c r="CR234" s="1" t="s">
        <v>3366</v>
      </c>
    </row>
    <row r="235" spans="1:96" ht="15" hidden="1" customHeight="1" outlineLevel="1">
      <c r="A235" t="s">
        <v>2249</v>
      </c>
      <c r="B235" s="8" t="s">
        <v>1696</v>
      </c>
      <c r="C235" s="1">
        <f t="shared" si="67"/>
        <v>0</v>
      </c>
      <c r="D235" s="5">
        <f>IF(N235&gt;0, RANK(N235,(N235:P235,Q235:AE235)),0)</f>
        <v>0</v>
      </c>
      <c r="E235" s="5">
        <f>IF(O235&gt;0,RANK(O235,(N235:P235,Q235:AE235)),0)</f>
        <v>0</v>
      </c>
      <c r="F235" s="5">
        <f t="shared" si="78"/>
        <v>0</v>
      </c>
      <c r="G235" s="1">
        <f t="shared" si="79"/>
        <v>0</v>
      </c>
      <c r="H235" s="2">
        <f t="shared" si="80"/>
        <v>0</v>
      </c>
      <c r="I235" s="6"/>
      <c r="J235" s="2" t="str">
        <f t="shared" si="81"/>
        <v>-</v>
      </c>
      <c r="K235" s="2" t="str">
        <f t="shared" si="82"/>
        <v>-</v>
      </c>
      <c r="L235" s="2" t="str">
        <f t="shared" si="83"/>
        <v>-</v>
      </c>
      <c r="M235" s="2" t="str">
        <f t="shared" si="84"/>
        <v>-</v>
      </c>
      <c r="N235" s="63">
        <v>0</v>
      </c>
      <c r="O235" s="63">
        <v>0</v>
      </c>
      <c r="P235" s="63">
        <v>0</v>
      </c>
      <c r="Q235" s="63">
        <v>0</v>
      </c>
      <c r="R235" s="63">
        <v>0</v>
      </c>
      <c r="S235" s="63"/>
      <c r="T235" s="63">
        <v>0</v>
      </c>
      <c r="U235" s="63">
        <v>0</v>
      </c>
      <c r="V235" s="63">
        <v>0</v>
      </c>
      <c r="W235" s="63">
        <v>0</v>
      </c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/>
      <c r="AV235" s="63"/>
      <c r="AW235" s="63"/>
      <c r="BA235" t="str">
        <f t="shared" si="85"/>
        <v>Brookton</v>
      </c>
      <c r="BB235" t="s">
        <v>691</v>
      </c>
      <c r="BC235">
        <v>2</v>
      </c>
      <c r="BE235" s="112">
        <v>23</v>
      </c>
      <c r="BF235" s="114">
        <v>29</v>
      </c>
      <c r="BH235" s="118">
        <v>7985</v>
      </c>
      <c r="BI235" s="118">
        <f t="shared" si="86"/>
        <v>23029</v>
      </c>
      <c r="BJ235" t="s">
        <v>956</v>
      </c>
      <c r="BK235">
        <f t="shared" si="87"/>
        <v>2307985</v>
      </c>
      <c r="BZ235" s="63"/>
      <c r="CR235" s="1"/>
    </row>
    <row r="236" spans="1:96" ht="15" hidden="1" customHeight="1" outlineLevel="1">
      <c r="A236" t="s">
        <v>1077</v>
      </c>
      <c r="B236" s="8" t="s">
        <v>1696</v>
      </c>
      <c r="C236" s="1">
        <f t="shared" si="67"/>
        <v>957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 t="shared" si="78"/>
        <v>0</v>
      </c>
      <c r="G236" s="1">
        <f t="shared" si="79"/>
        <v>2</v>
      </c>
      <c r="H236" s="2">
        <f t="shared" si="80"/>
        <v>2.0898641588296763E-3</v>
      </c>
      <c r="I236" s="6"/>
      <c r="J236" s="2">
        <f t="shared" si="81"/>
        <v>0.4890282131661442</v>
      </c>
      <c r="K236" s="2">
        <f t="shared" si="82"/>
        <v>0.48693834900731453</v>
      </c>
      <c r="L236" s="2">
        <f t="shared" si="83"/>
        <v>0</v>
      </c>
      <c r="M236" s="2">
        <f t="shared" si="84"/>
        <v>2.4033437826541271E-2</v>
      </c>
      <c r="N236" s="63">
        <v>468</v>
      </c>
      <c r="O236" s="63">
        <v>466</v>
      </c>
      <c r="P236" s="63">
        <v>0</v>
      </c>
      <c r="Q236" s="63">
        <v>10</v>
      </c>
      <c r="R236" s="63">
        <v>10</v>
      </c>
      <c r="S236" s="63"/>
      <c r="T236" s="63">
        <v>3</v>
      </c>
      <c r="U236" s="63">
        <v>0</v>
      </c>
      <c r="V236" s="63">
        <v>0</v>
      </c>
      <c r="W236" s="63">
        <v>0</v>
      </c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/>
      <c r="AV236" s="63"/>
      <c r="AW236" s="63"/>
      <c r="BA236" t="str">
        <f t="shared" si="85"/>
        <v>Brownfield</v>
      </c>
      <c r="BB236" t="s">
        <v>2381</v>
      </c>
      <c r="BC236">
        <v>2</v>
      </c>
      <c r="BE236" s="112">
        <v>23</v>
      </c>
      <c r="BF236" s="114">
        <v>17</v>
      </c>
      <c r="BG236" s="114">
        <v>15</v>
      </c>
      <c r="BH236" s="118">
        <v>8150</v>
      </c>
      <c r="BI236" s="118">
        <f t="shared" si="86"/>
        <v>23017</v>
      </c>
      <c r="BJ236" t="s">
        <v>1471</v>
      </c>
      <c r="BK236">
        <f t="shared" si="87"/>
        <v>2308150</v>
      </c>
      <c r="BP236">
        <v>46.15</v>
      </c>
      <c r="BQ236">
        <v>1.28</v>
      </c>
      <c r="BR236">
        <v>44.86</v>
      </c>
      <c r="BZ236" s="63"/>
      <c r="CR236" s="1" t="s">
        <v>3367</v>
      </c>
    </row>
    <row r="237" spans="1:96" ht="15" hidden="1" customHeight="1" outlineLevel="1">
      <c r="A237" t="s">
        <v>2615</v>
      </c>
      <c r="B237" s="8" t="s">
        <v>1696</v>
      </c>
      <c r="C237" s="1">
        <f t="shared" si="67"/>
        <v>780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 t="shared" si="78"/>
        <v>0</v>
      </c>
      <c r="G237" s="1">
        <f t="shared" si="79"/>
        <v>187</v>
      </c>
      <c r="H237" s="2">
        <f t="shared" si="80"/>
        <v>0.23974358974358975</v>
      </c>
      <c r="I237" s="6"/>
      <c r="J237" s="2">
        <f t="shared" si="81"/>
        <v>0.35897435897435898</v>
      </c>
      <c r="K237" s="2">
        <f t="shared" si="82"/>
        <v>0.5987179487179487</v>
      </c>
      <c r="L237" s="2">
        <f t="shared" si="83"/>
        <v>0</v>
      </c>
      <c r="M237" s="2">
        <f t="shared" si="84"/>
        <v>4.2307692307692268E-2</v>
      </c>
      <c r="N237" s="63">
        <v>280</v>
      </c>
      <c r="O237" s="63">
        <v>467</v>
      </c>
      <c r="P237" s="63">
        <v>0</v>
      </c>
      <c r="Q237" s="63">
        <v>27</v>
      </c>
      <c r="R237" s="63">
        <v>5</v>
      </c>
      <c r="S237" s="63"/>
      <c r="T237" s="63">
        <v>1</v>
      </c>
      <c r="U237" s="63">
        <v>0</v>
      </c>
      <c r="V237" s="63">
        <v>0</v>
      </c>
      <c r="W237" s="63">
        <v>0</v>
      </c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/>
      <c r="AV237" s="63"/>
      <c r="AW237" s="63"/>
      <c r="BA237" t="str">
        <f t="shared" si="85"/>
        <v>Brownville</v>
      </c>
      <c r="BB237" t="s">
        <v>1956</v>
      </c>
      <c r="BC237">
        <v>2</v>
      </c>
      <c r="BE237" s="112">
        <v>23</v>
      </c>
      <c r="BF237" s="114">
        <v>21</v>
      </c>
      <c r="BG237" s="114">
        <v>30</v>
      </c>
      <c r="BH237" s="118">
        <v>8325</v>
      </c>
      <c r="BI237" s="118">
        <f t="shared" si="86"/>
        <v>23021</v>
      </c>
      <c r="BJ237" t="s">
        <v>1471</v>
      </c>
      <c r="BK237">
        <f t="shared" si="87"/>
        <v>2308325</v>
      </c>
      <c r="BP237">
        <v>44.61</v>
      </c>
      <c r="BQ237">
        <v>0.25</v>
      </c>
      <c r="BR237">
        <v>44.36</v>
      </c>
      <c r="BZ237" s="63"/>
      <c r="CR237" s="1" t="s">
        <v>3368</v>
      </c>
    </row>
    <row r="238" spans="1:96" ht="15" hidden="1" customHeight="1" outlineLevel="1">
      <c r="A238" t="s">
        <v>1807</v>
      </c>
      <c r="B238" s="8" t="s">
        <v>1696</v>
      </c>
      <c r="C238" s="1">
        <f t="shared" ref="C238:C301" si="88">SUM(N238:AY238)</f>
        <v>13892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 t="shared" si="78"/>
        <v>0</v>
      </c>
      <c r="G238" s="1">
        <f t="shared" si="79"/>
        <v>5995</v>
      </c>
      <c r="H238" s="2">
        <f t="shared" si="80"/>
        <v>0.43154333429311836</v>
      </c>
      <c r="I238" s="6"/>
      <c r="J238" s="2">
        <f t="shared" si="81"/>
        <v>0.70025914195220273</v>
      </c>
      <c r="K238" s="2">
        <f t="shared" si="82"/>
        <v>0.26871580765908437</v>
      </c>
      <c r="L238" s="2">
        <f t="shared" si="83"/>
        <v>0</v>
      </c>
      <c r="M238" s="2">
        <f t="shared" si="84"/>
        <v>3.1025050388712894E-2</v>
      </c>
      <c r="N238" s="63">
        <v>9728</v>
      </c>
      <c r="O238" s="63">
        <v>3733</v>
      </c>
      <c r="P238" s="63">
        <v>0</v>
      </c>
      <c r="Q238" s="63">
        <v>228</v>
      </c>
      <c r="R238" s="63">
        <v>184</v>
      </c>
      <c r="S238" s="63"/>
      <c r="T238" s="63">
        <v>18</v>
      </c>
      <c r="U238" s="63">
        <v>0</v>
      </c>
      <c r="V238" s="63">
        <v>0</v>
      </c>
      <c r="W238" s="63">
        <v>1</v>
      </c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/>
      <c r="AV238" s="63"/>
      <c r="AW238" s="63"/>
      <c r="BA238" t="str">
        <f t="shared" si="85"/>
        <v>Brunswick</v>
      </c>
      <c r="BB238" t="s">
        <v>1530</v>
      </c>
      <c r="BC238">
        <v>1</v>
      </c>
      <c r="BE238" s="112">
        <v>23</v>
      </c>
      <c r="BF238" s="114">
        <v>5</v>
      </c>
      <c r="BG238" s="114">
        <v>15</v>
      </c>
      <c r="BH238" s="118">
        <v>8430</v>
      </c>
      <c r="BI238" s="118">
        <f t="shared" si="86"/>
        <v>23005</v>
      </c>
      <c r="BJ238" t="s">
        <v>1471</v>
      </c>
      <c r="BK238">
        <f t="shared" si="87"/>
        <v>2308430</v>
      </c>
      <c r="BP238">
        <v>54.22</v>
      </c>
      <c r="BQ238">
        <v>7.44</v>
      </c>
      <c r="BR238">
        <v>46.78</v>
      </c>
      <c r="BZ238" s="63"/>
      <c r="CR238" s="1" t="s">
        <v>3369</v>
      </c>
    </row>
    <row r="239" spans="1:96" ht="15" hidden="1" customHeight="1" outlineLevel="1">
      <c r="A239" t="s">
        <v>2463</v>
      </c>
      <c r="B239" s="8" t="s">
        <v>1696</v>
      </c>
      <c r="C239" s="1">
        <f t="shared" si="88"/>
        <v>1098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 t="shared" si="78"/>
        <v>0</v>
      </c>
      <c r="G239" s="1">
        <f t="shared" si="79"/>
        <v>200</v>
      </c>
      <c r="H239" s="2">
        <f t="shared" si="80"/>
        <v>0.18214936247723132</v>
      </c>
      <c r="I239" s="6"/>
      <c r="J239" s="2">
        <f t="shared" si="81"/>
        <v>0.39708561020036431</v>
      </c>
      <c r="K239" s="2">
        <f t="shared" si="82"/>
        <v>0.57923497267759561</v>
      </c>
      <c r="L239" s="2">
        <f t="shared" si="83"/>
        <v>0</v>
      </c>
      <c r="M239" s="2">
        <f t="shared" si="84"/>
        <v>2.3679417122040025E-2</v>
      </c>
      <c r="N239" s="63">
        <v>436</v>
      </c>
      <c r="O239" s="63">
        <v>636</v>
      </c>
      <c r="P239" s="63">
        <v>0</v>
      </c>
      <c r="Q239" s="63">
        <v>14</v>
      </c>
      <c r="R239" s="63">
        <v>11</v>
      </c>
      <c r="S239" s="63"/>
      <c r="T239" s="63">
        <v>1</v>
      </c>
      <c r="U239" s="63">
        <v>0</v>
      </c>
      <c r="V239" s="63">
        <v>0</v>
      </c>
      <c r="W239" s="63">
        <v>0</v>
      </c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/>
      <c r="AV239" s="63"/>
      <c r="AW239" s="63"/>
      <c r="BA239" t="str">
        <f t="shared" si="85"/>
        <v>Buckfield</v>
      </c>
      <c r="BB239" t="s">
        <v>2381</v>
      </c>
      <c r="BC239">
        <v>2</v>
      </c>
      <c r="BE239" s="112">
        <v>23</v>
      </c>
      <c r="BF239" s="114">
        <v>17</v>
      </c>
      <c r="BG239" s="114">
        <v>20</v>
      </c>
      <c r="BH239" s="118">
        <v>8710</v>
      </c>
      <c r="BI239" s="118">
        <f t="shared" si="86"/>
        <v>23017</v>
      </c>
      <c r="BJ239" t="s">
        <v>1471</v>
      </c>
      <c r="BK239">
        <f t="shared" si="87"/>
        <v>2308710</v>
      </c>
      <c r="BP239">
        <v>37.89</v>
      </c>
      <c r="BQ239">
        <v>0.2</v>
      </c>
      <c r="BR239">
        <v>37.69</v>
      </c>
      <c r="BZ239" s="63"/>
      <c r="CR239" s="1" t="s">
        <v>3370</v>
      </c>
    </row>
    <row r="240" spans="1:96" ht="15" hidden="1" customHeight="1" outlineLevel="1">
      <c r="A240" t="s">
        <v>709</v>
      </c>
      <c r="B240" s="8" t="s">
        <v>1696</v>
      </c>
      <c r="C240" s="1">
        <f t="shared" si="88"/>
        <v>2855</v>
      </c>
      <c r="D240" s="5">
        <f>IF(N240&gt;0, RANK(N240,(N240:P240,Q240:AE240)),0)</f>
        <v>2</v>
      </c>
      <c r="E240" s="5">
        <f>IF(O240&gt;0,RANK(O240,(N240:P240,Q240:AE240)),0)</f>
        <v>1</v>
      </c>
      <c r="F240" s="5">
        <f t="shared" si="78"/>
        <v>0</v>
      </c>
      <c r="G240" s="1">
        <f t="shared" si="79"/>
        <v>203</v>
      </c>
      <c r="H240" s="2">
        <f t="shared" si="80"/>
        <v>7.1103327495621718E-2</v>
      </c>
      <c r="I240" s="6"/>
      <c r="J240" s="2">
        <f t="shared" si="81"/>
        <v>0.44763572679509633</v>
      </c>
      <c r="K240" s="2">
        <f t="shared" si="82"/>
        <v>0.51873905429071809</v>
      </c>
      <c r="L240" s="2">
        <f t="shared" si="83"/>
        <v>0</v>
      </c>
      <c r="M240" s="2">
        <f t="shared" si="84"/>
        <v>3.3625218914185573E-2</v>
      </c>
      <c r="N240" s="63">
        <v>1278</v>
      </c>
      <c r="O240" s="63">
        <v>1481</v>
      </c>
      <c r="P240" s="63">
        <v>0</v>
      </c>
      <c r="Q240" s="63">
        <v>68</v>
      </c>
      <c r="R240" s="63">
        <v>25</v>
      </c>
      <c r="S240" s="63"/>
      <c r="T240" s="63">
        <v>3</v>
      </c>
      <c r="U240" s="63">
        <v>0</v>
      </c>
      <c r="V240" s="63">
        <v>0</v>
      </c>
      <c r="W240" s="63">
        <v>0</v>
      </c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/>
      <c r="AV240" s="63"/>
      <c r="AW240" s="63"/>
      <c r="BA240" t="str">
        <f t="shared" si="85"/>
        <v>Bucksport</v>
      </c>
      <c r="BB240" t="s">
        <v>597</v>
      </c>
      <c r="BC240">
        <v>2</v>
      </c>
      <c r="BE240" s="112">
        <v>23</v>
      </c>
      <c r="BF240" s="114">
        <v>9</v>
      </c>
      <c r="BG240" s="114">
        <v>35</v>
      </c>
      <c r="BH240" s="118">
        <v>8815</v>
      </c>
      <c r="BI240" s="118">
        <f t="shared" si="86"/>
        <v>23009</v>
      </c>
      <c r="BJ240" t="s">
        <v>1471</v>
      </c>
      <c r="BK240">
        <f t="shared" si="87"/>
        <v>2308815</v>
      </c>
      <c r="BP240">
        <v>56.46</v>
      </c>
      <c r="BQ240">
        <v>4.9000000000000004</v>
      </c>
      <c r="BR240">
        <v>51.56</v>
      </c>
      <c r="BZ240" s="63"/>
      <c r="CR240" s="1" t="s">
        <v>3371</v>
      </c>
    </row>
    <row r="241" spans="1:96" ht="15" hidden="1" customHeight="1" outlineLevel="1">
      <c r="A241" t="s">
        <v>2560</v>
      </c>
      <c r="B241" s="8" t="s">
        <v>1696</v>
      </c>
      <c r="C241" s="1">
        <f t="shared" si="88"/>
        <v>206</v>
      </c>
      <c r="D241" s="5">
        <f>IF(N241&gt;0, RANK(N241,(N241:P241,Q241:AE241)),0)</f>
        <v>2</v>
      </c>
      <c r="E241" s="5">
        <f>IF(O241&gt;0,RANK(O241,(N241:P241,Q241:AE241)),0)</f>
        <v>1</v>
      </c>
      <c r="F241" s="5">
        <f t="shared" si="78"/>
        <v>0</v>
      </c>
      <c r="G241" s="1">
        <f t="shared" si="79"/>
        <v>89</v>
      </c>
      <c r="H241" s="2">
        <f t="shared" si="80"/>
        <v>0.43203883495145629</v>
      </c>
      <c r="I241" s="6"/>
      <c r="J241" s="2">
        <f t="shared" si="81"/>
        <v>0.27184466019417475</v>
      </c>
      <c r="K241" s="2">
        <f t="shared" si="82"/>
        <v>0.70388349514563109</v>
      </c>
      <c r="L241" s="2">
        <f t="shared" si="83"/>
        <v>0</v>
      </c>
      <c r="M241" s="2">
        <f t="shared" si="84"/>
        <v>2.4271844660194164E-2</v>
      </c>
      <c r="N241" s="63">
        <v>56</v>
      </c>
      <c r="O241" s="63">
        <v>145</v>
      </c>
      <c r="P241" s="63">
        <v>0</v>
      </c>
      <c r="Q241" s="63">
        <v>5</v>
      </c>
      <c r="R241" s="63">
        <v>0</v>
      </c>
      <c r="S241" s="63"/>
      <c r="T241" s="63">
        <v>0</v>
      </c>
      <c r="U241" s="63">
        <v>0</v>
      </c>
      <c r="V241" s="63">
        <v>0</v>
      </c>
      <c r="W241" s="63">
        <v>0</v>
      </c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/>
      <c r="AV241" s="63"/>
      <c r="AW241" s="63"/>
      <c r="BA241" t="str">
        <f t="shared" si="85"/>
        <v>Burlington</v>
      </c>
      <c r="BB241" t="s">
        <v>2479</v>
      </c>
      <c r="BC241">
        <v>2</v>
      </c>
      <c r="BE241" s="112">
        <v>23</v>
      </c>
      <c r="BF241" s="114">
        <v>19</v>
      </c>
      <c r="BG241" s="114">
        <v>30</v>
      </c>
      <c r="BH241" s="118">
        <v>9200</v>
      </c>
      <c r="BI241" s="118">
        <f t="shared" si="86"/>
        <v>23019</v>
      </c>
      <c r="BJ241" t="s">
        <v>1471</v>
      </c>
      <c r="BK241">
        <f t="shared" si="87"/>
        <v>2309200</v>
      </c>
      <c r="BP241">
        <v>56.24</v>
      </c>
      <c r="BQ241">
        <v>2.4300000000000002</v>
      </c>
      <c r="BR241">
        <v>53.81</v>
      </c>
      <c r="BZ241" s="63"/>
      <c r="CR241" s="1" t="s">
        <v>3372</v>
      </c>
    </row>
    <row r="242" spans="1:96" ht="15" hidden="1" customHeight="1" outlineLevel="1">
      <c r="A242" t="s">
        <v>1078</v>
      </c>
      <c r="B242" s="8" t="s">
        <v>1696</v>
      </c>
      <c r="C242" s="1">
        <f t="shared" si="88"/>
        <v>644</v>
      </c>
      <c r="D242" s="5">
        <f>IF(N242&gt;0, RANK(N242,(N242:P242,Q242:AE242)),0)</f>
        <v>2</v>
      </c>
      <c r="E242" s="5">
        <f>IF(O242&gt;0,RANK(O242,(N242:P242,Q242:AE242)),0)</f>
        <v>1</v>
      </c>
      <c r="F242" s="5">
        <f t="shared" si="78"/>
        <v>0</v>
      </c>
      <c r="G242" s="1">
        <f t="shared" si="79"/>
        <v>155</v>
      </c>
      <c r="H242" s="2">
        <f t="shared" si="80"/>
        <v>0.24068322981366461</v>
      </c>
      <c r="I242" s="6"/>
      <c r="J242" s="2">
        <f t="shared" si="81"/>
        <v>0.36335403726708076</v>
      </c>
      <c r="K242" s="2">
        <f t="shared" si="82"/>
        <v>0.60403726708074534</v>
      </c>
      <c r="L242" s="2">
        <f t="shared" si="83"/>
        <v>0</v>
      </c>
      <c r="M242" s="2">
        <f t="shared" si="84"/>
        <v>3.2608695652173947E-2</v>
      </c>
      <c r="N242" s="63">
        <v>234</v>
      </c>
      <c r="O242" s="63">
        <v>389</v>
      </c>
      <c r="P242" s="63">
        <v>0</v>
      </c>
      <c r="Q242" s="63">
        <v>11</v>
      </c>
      <c r="R242" s="63">
        <v>7</v>
      </c>
      <c r="S242" s="63"/>
      <c r="T242" s="63">
        <v>3</v>
      </c>
      <c r="U242" s="63">
        <v>0</v>
      </c>
      <c r="V242" s="63">
        <v>0</v>
      </c>
      <c r="W242" s="63">
        <v>0</v>
      </c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/>
      <c r="AV242" s="63"/>
      <c r="AW242" s="63"/>
      <c r="BA242" t="str">
        <f t="shared" si="85"/>
        <v>Burnham</v>
      </c>
      <c r="BB242" t="s">
        <v>217</v>
      </c>
      <c r="BC242">
        <v>2</v>
      </c>
      <c r="BE242" s="112">
        <v>23</v>
      </c>
      <c r="BF242" s="114">
        <v>27</v>
      </c>
      <c r="BG242" s="114">
        <v>20</v>
      </c>
      <c r="BH242" s="118">
        <v>9270</v>
      </c>
      <c r="BI242" s="118">
        <f t="shared" si="86"/>
        <v>23027</v>
      </c>
      <c r="BJ242" t="s">
        <v>1471</v>
      </c>
      <c r="BK242">
        <f t="shared" si="87"/>
        <v>2309270</v>
      </c>
      <c r="BP242">
        <v>41.15</v>
      </c>
      <c r="BQ242">
        <v>2.23</v>
      </c>
      <c r="BR242">
        <v>38.92</v>
      </c>
      <c r="BZ242" s="63"/>
      <c r="CR242" s="1" t="s">
        <v>3373</v>
      </c>
    </row>
    <row r="243" spans="1:96" ht="15" hidden="1" customHeight="1" outlineLevel="1">
      <c r="A243" t="s">
        <v>1110</v>
      </c>
      <c r="B243" s="8" t="s">
        <v>1696</v>
      </c>
      <c r="C243" s="1">
        <f t="shared" si="88"/>
        <v>5279</v>
      </c>
      <c r="D243" s="5">
        <f>IF(N243&gt;0, RANK(N243,(N243:P243,Q243:AE243)),0)</f>
        <v>2</v>
      </c>
      <c r="E243" s="5">
        <f>IF(O243&gt;0,RANK(O243,(N243:P243,Q243:AE243)),0)</f>
        <v>1</v>
      </c>
      <c r="F243" s="5">
        <f t="shared" si="78"/>
        <v>0</v>
      </c>
      <c r="G243" s="1">
        <f t="shared" si="79"/>
        <v>270</v>
      </c>
      <c r="H243" s="2">
        <f t="shared" si="80"/>
        <v>5.1146050388331123E-2</v>
      </c>
      <c r="I243" s="6"/>
      <c r="J243" s="2">
        <f t="shared" si="81"/>
        <v>0.45766243606743701</v>
      </c>
      <c r="K243" s="2">
        <f t="shared" si="82"/>
        <v>0.50880848645576815</v>
      </c>
      <c r="L243" s="2">
        <f t="shared" si="83"/>
        <v>0</v>
      </c>
      <c r="M243" s="2">
        <f t="shared" si="84"/>
        <v>3.3529077476794789E-2</v>
      </c>
      <c r="N243" s="63">
        <v>2416</v>
      </c>
      <c r="O243" s="63">
        <v>2686</v>
      </c>
      <c r="P243" s="63">
        <v>0</v>
      </c>
      <c r="Q243" s="63">
        <v>114</v>
      </c>
      <c r="R243" s="63">
        <v>53</v>
      </c>
      <c r="S243" s="63"/>
      <c r="T243" s="63">
        <v>7</v>
      </c>
      <c r="U243" s="63">
        <v>0</v>
      </c>
      <c r="V243" s="63">
        <v>0</v>
      </c>
      <c r="W243" s="63">
        <v>3</v>
      </c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/>
      <c r="AV243" s="63"/>
      <c r="AW243" s="63"/>
      <c r="BA243" t="str">
        <f t="shared" si="85"/>
        <v>Buxton</v>
      </c>
      <c r="BB243" t="s">
        <v>924</v>
      </c>
      <c r="BC243">
        <v>1</v>
      </c>
      <c r="BE243" s="112">
        <v>23</v>
      </c>
      <c r="BF243" s="114">
        <v>31</v>
      </c>
      <c r="BG243" s="114">
        <v>30</v>
      </c>
      <c r="BH243" s="118">
        <v>9410</v>
      </c>
      <c r="BI243" s="118">
        <f t="shared" si="86"/>
        <v>23031</v>
      </c>
      <c r="BJ243" t="s">
        <v>1471</v>
      </c>
      <c r="BK243">
        <f t="shared" si="87"/>
        <v>2309410</v>
      </c>
      <c r="BP243">
        <v>41.19</v>
      </c>
      <c r="BQ243">
        <v>0.7</v>
      </c>
      <c r="BR243">
        <v>40.49</v>
      </c>
      <c r="BZ243" s="63"/>
      <c r="CR243" s="1" t="s">
        <v>3374</v>
      </c>
    </row>
    <row r="244" spans="1:96" ht="15" hidden="1" customHeight="1" outlineLevel="1">
      <c r="A244" t="s">
        <v>1732</v>
      </c>
      <c r="B244" s="8" t="s">
        <v>1696</v>
      </c>
      <c r="C244" s="1">
        <f t="shared" si="88"/>
        <v>92</v>
      </c>
      <c r="D244" s="5">
        <f>IF(N244&gt;0, RANK(N244,(N244:P244,Q244:AE244)),0)</f>
        <v>2</v>
      </c>
      <c r="E244" s="5">
        <f>IF(O244&gt;0,RANK(O244,(N244:P244,Q244:AE244)),0)</f>
        <v>1</v>
      </c>
      <c r="F244" s="5">
        <f t="shared" si="78"/>
        <v>0</v>
      </c>
      <c r="G244" s="1">
        <f t="shared" si="79"/>
        <v>27</v>
      </c>
      <c r="H244" s="2">
        <f t="shared" si="80"/>
        <v>0.29347826086956524</v>
      </c>
      <c r="I244" s="6"/>
      <c r="J244" s="2">
        <f t="shared" si="81"/>
        <v>0.33695652173913043</v>
      </c>
      <c r="K244" s="2">
        <f t="shared" si="82"/>
        <v>0.63043478260869568</v>
      </c>
      <c r="L244" s="2">
        <f t="shared" si="83"/>
        <v>0</v>
      </c>
      <c r="M244" s="2">
        <f t="shared" si="84"/>
        <v>3.2608695652173947E-2</v>
      </c>
      <c r="N244" s="63">
        <v>31</v>
      </c>
      <c r="O244" s="63">
        <v>58</v>
      </c>
      <c r="P244" s="63">
        <v>0</v>
      </c>
      <c r="Q244" s="63">
        <v>2</v>
      </c>
      <c r="R244" s="63">
        <v>1</v>
      </c>
      <c r="S244" s="63"/>
      <c r="T244" s="63">
        <v>0</v>
      </c>
      <c r="U244" s="63">
        <v>0</v>
      </c>
      <c r="V244" s="63">
        <v>0</v>
      </c>
      <c r="W244" s="63">
        <v>0</v>
      </c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/>
      <c r="AV244" s="63"/>
      <c r="AW244" s="63"/>
      <c r="BA244" t="str">
        <f t="shared" si="85"/>
        <v>Byron</v>
      </c>
      <c r="BB244" t="s">
        <v>2381</v>
      </c>
      <c r="BC244">
        <v>2</v>
      </c>
      <c r="BE244" s="112">
        <v>23</v>
      </c>
      <c r="BF244" s="114">
        <v>17</v>
      </c>
      <c r="BG244" s="114">
        <v>25</v>
      </c>
      <c r="BH244" s="118">
        <v>9550</v>
      </c>
      <c r="BI244" s="118">
        <f t="shared" si="86"/>
        <v>23017</v>
      </c>
      <c r="BJ244" t="s">
        <v>1471</v>
      </c>
      <c r="BK244">
        <f t="shared" si="87"/>
        <v>2309550</v>
      </c>
      <c r="BP244">
        <v>52.51</v>
      </c>
      <c r="BQ244">
        <v>0.73</v>
      </c>
      <c r="BR244">
        <v>51.78</v>
      </c>
      <c r="BZ244" s="63"/>
      <c r="CR244" s="1" t="s">
        <v>3375</v>
      </c>
    </row>
    <row r="245" spans="1:96" ht="15" hidden="1" customHeight="1" outlineLevel="1">
      <c r="A245" t="s">
        <v>3057</v>
      </c>
      <c r="B245" s="8" t="s">
        <v>1696</v>
      </c>
      <c r="C245" s="1">
        <f t="shared" si="88"/>
        <v>1516</v>
      </c>
      <c r="D245" s="5">
        <f>IF(N245&gt;0, RANK(N245,(N245:P245,Q245:AE245)),0)</f>
        <v>2</v>
      </c>
      <c r="E245" s="5">
        <f>IF(O245&gt;0,RANK(O245,(N245:P245,Q245:AE245)),0)</f>
        <v>1</v>
      </c>
      <c r="F245" s="5">
        <f t="shared" si="78"/>
        <v>0</v>
      </c>
      <c r="G245" s="1">
        <f t="shared" si="79"/>
        <v>230</v>
      </c>
      <c r="H245" s="2">
        <f t="shared" si="80"/>
        <v>0.15171503957783641</v>
      </c>
      <c r="I245" s="6"/>
      <c r="J245" s="2">
        <f t="shared" si="81"/>
        <v>0.4129287598944591</v>
      </c>
      <c r="K245" s="2">
        <f t="shared" si="82"/>
        <v>0.56464379947229548</v>
      </c>
      <c r="L245" s="2">
        <f t="shared" si="83"/>
        <v>0</v>
      </c>
      <c r="M245" s="2">
        <f t="shared" si="84"/>
        <v>2.2427440633245421E-2</v>
      </c>
      <c r="N245" s="63">
        <v>626</v>
      </c>
      <c r="O245" s="63">
        <v>856</v>
      </c>
      <c r="P245" s="63">
        <v>0</v>
      </c>
      <c r="Q245" s="63">
        <v>22</v>
      </c>
      <c r="R245" s="63">
        <v>7</v>
      </c>
      <c r="S245" s="63"/>
      <c r="T245" s="63">
        <v>5</v>
      </c>
      <c r="U245" s="63">
        <v>0</v>
      </c>
      <c r="V245" s="63">
        <v>0</v>
      </c>
      <c r="W245" s="63">
        <v>0</v>
      </c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/>
      <c r="AV245" s="63"/>
      <c r="AW245" s="63"/>
      <c r="BA245" t="str">
        <f t="shared" si="85"/>
        <v>Calais</v>
      </c>
      <c r="BB245" t="s">
        <v>691</v>
      </c>
      <c r="BC245">
        <v>2</v>
      </c>
      <c r="BE245" s="112">
        <v>23</v>
      </c>
      <c r="BF245" s="114">
        <v>29</v>
      </c>
      <c r="BG245" s="114">
        <v>30</v>
      </c>
      <c r="BH245" s="118">
        <v>9585</v>
      </c>
      <c r="BI245" s="118">
        <f t="shared" si="86"/>
        <v>23029</v>
      </c>
      <c r="BJ245" t="s">
        <v>1248</v>
      </c>
      <c r="BK245">
        <f t="shared" si="87"/>
        <v>2309585</v>
      </c>
      <c r="BP245">
        <v>40.020000000000003</v>
      </c>
      <c r="BQ245">
        <v>5.98</v>
      </c>
      <c r="BR245">
        <v>34.04</v>
      </c>
      <c r="BZ245" s="63"/>
      <c r="CR245" s="1" t="s">
        <v>3376</v>
      </c>
    </row>
    <row r="246" spans="1:96" ht="15" hidden="1" customHeight="1" outlineLevel="1">
      <c r="A246" t="s">
        <v>2561</v>
      </c>
      <c r="B246" s="8" t="s">
        <v>1696</v>
      </c>
      <c r="C246" s="1">
        <f t="shared" si="88"/>
        <v>252</v>
      </c>
      <c r="D246" s="5">
        <f>IF(N246&gt;0, RANK(N246,(N246:P246,Q246:AE246)),0)</f>
        <v>2</v>
      </c>
      <c r="E246" s="5">
        <f>IF(O246&gt;0,RANK(O246,(N246:P246,Q246:AE246)),0)</f>
        <v>1</v>
      </c>
      <c r="F246" s="5">
        <f t="shared" si="78"/>
        <v>0</v>
      </c>
      <c r="G246" s="1">
        <f t="shared" si="79"/>
        <v>104</v>
      </c>
      <c r="H246" s="2">
        <f t="shared" si="80"/>
        <v>0.41269841269841268</v>
      </c>
      <c r="I246" s="6"/>
      <c r="J246" s="2">
        <f t="shared" si="81"/>
        <v>0.2857142857142857</v>
      </c>
      <c r="K246" s="2">
        <f t="shared" si="82"/>
        <v>0.69841269841269837</v>
      </c>
      <c r="L246" s="2">
        <f t="shared" si="83"/>
        <v>0</v>
      </c>
      <c r="M246" s="2">
        <f t="shared" si="84"/>
        <v>1.5873015873015928E-2</v>
      </c>
      <c r="N246" s="63">
        <v>72</v>
      </c>
      <c r="O246" s="63">
        <v>176</v>
      </c>
      <c r="P246" s="63">
        <v>0</v>
      </c>
      <c r="Q246" s="63">
        <v>3</v>
      </c>
      <c r="R246" s="63">
        <v>1</v>
      </c>
      <c r="S246" s="63"/>
      <c r="T246" s="63">
        <v>0</v>
      </c>
      <c r="U246" s="63">
        <v>0</v>
      </c>
      <c r="V246" s="63">
        <v>0</v>
      </c>
      <c r="W246" s="63">
        <v>0</v>
      </c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/>
      <c r="AV246" s="63"/>
      <c r="AW246" s="63"/>
      <c r="BA246" t="str">
        <f t="shared" si="85"/>
        <v>Cambridge</v>
      </c>
      <c r="BB246" t="s">
        <v>1786</v>
      </c>
      <c r="BC246">
        <v>2</v>
      </c>
      <c r="BE246" s="112">
        <v>23</v>
      </c>
      <c r="BF246" s="114">
        <v>25</v>
      </c>
      <c r="BG246" s="114">
        <v>25</v>
      </c>
      <c r="BH246" s="118">
        <v>9655</v>
      </c>
      <c r="BI246" s="118">
        <f t="shared" si="86"/>
        <v>23025</v>
      </c>
      <c r="BJ246" t="s">
        <v>1471</v>
      </c>
      <c r="BK246">
        <f t="shared" si="87"/>
        <v>2309655</v>
      </c>
      <c r="BP246">
        <v>19.420000000000002</v>
      </c>
      <c r="BQ246">
        <v>0.05</v>
      </c>
      <c r="BR246">
        <v>19.37</v>
      </c>
      <c r="BZ246" s="63"/>
      <c r="CR246" s="1" t="s">
        <v>3377</v>
      </c>
    </row>
    <row r="247" spans="1:96" ht="15" hidden="1" customHeight="1" outlineLevel="1">
      <c r="A247" t="s">
        <v>1604</v>
      </c>
      <c r="B247" s="8" t="s">
        <v>1696</v>
      </c>
      <c r="C247" s="1">
        <f t="shared" si="88"/>
        <v>3837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 t="shared" si="78"/>
        <v>0</v>
      </c>
      <c r="G247" s="1">
        <f t="shared" si="79"/>
        <v>2099</v>
      </c>
      <c r="H247" s="2">
        <f t="shared" si="80"/>
        <v>0.54704195986447746</v>
      </c>
      <c r="I247" s="6"/>
      <c r="J247" s="2">
        <f t="shared" si="81"/>
        <v>0.7638780297107115</v>
      </c>
      <c r="K247" s="2">
        <f t="shared" si="82"/>
        <v>0.21683606984623405</v>
      </c>
      <c r="L247" s="2">
        <f t="shared" si="83"/>
        <v>0</v>
      </c>
      <c r="M247" s="2">
        <f t="shared" si="84"/>
        <v>1.9285900443054449E-2</v>
      </c>
      <c r="N247" s="63">
        <v>2931</v>
      </c>
      <c r="O247" s="63">
        <v>832</v>
      </c>
      <c r="P247" s="63">
        <v>0</v>
      </c>
      <c r="Q247" s="63">
        <v>32</v>
      </c>
      <c r="R247" s="63">
        <v>37</v>
      </c>
      <c r="S247" s="63"/>
      <c r="T247" s="63">
        <v>5</v>
      </c>
      <c r="U247" s="63">
        <v>0</v>
      </c>
      <c r="V247" s="63">
        <v>0</v>
      </c>
      <c r="W247" s="63">
        <v>0</v>
      </c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/>
      <c r="AV247" s="63"/>
      <c r="AW247" s="63"/>
      <c r="BA247" t="str">
        <f t="shared" si="85"/>
        <v>Camden</v>
      </c>
      <c r="BB247" t="s">
        <v>1728</v>
      </c>
      <c r="BC247">
        <v>1</v>
      </c>
      <c r="BE247" s="112">
        <v>23</v>
      </c>
      <c r="BF247" s="114">
        <v>13</v>
      </c>
      <c r="BG247" s="114">
        <v>10</v>
      </c>
      <c r="BH247" s="118">
        <v>9725</v>
      </c>
      <c r="BI247" s="118">
        <f t="shared" si="86"/>
        <v>23013</v>
      </c>
      <c r="BJ247" t="s">
        <v>1471</v>
      </c>
      <c r="BK247">
        <f t="shared" si="87"/>
        <v>2309725</v>
      </c>
      <c r="BP247">
        <v>25.81</v>
      </c>
      <c r="BQ247">
        <v>7.52</v>
      </c>
      <c r="BR247">
        <v>18.29</v>
      </c>
      <c r="BZ247" s="63"/>
      <c r="CR247" s="1" t="s">
        <v>3378</v>
      </c>
    </row>
    <row r="248" spans="1:96" ht="15" hidden="1" customHeight="1" outlineLevel="1">
      <c r="A248" t="s">
        <v>2562</v>
      </c>
      <c r="B248" s="8" t="s">
        <v>1696</v>
      </c>
      <c r="C248" s="1">
        <f t="shared" si="88"/>
        <v>1155</v>
      </c>
      <c r="D248" s="5">
        <f>IF(N248&gt;0, RANK(N248,(N248:P248,Q248:AE248)),0)</f>
        <v>2</v>
      </c>
      <c r="E248" s="5">
        <f>IF(O248&gt;0,RANK(O248,(N248:P248,Q248:AE248)),0)</f>
        <v>1</v>
      </c>
      <c r="F248" s="5">
        <f t="shared" si="78"/>
        <v>0</v>
      </c>
      <c r="G248" s="1">
        <f t="shared" si="79"/>
        <v>365</v>
      </c>
      <c r="H248" s="2">
        <f t="shared" si="80"/>
        <v>0.31601731601731603</v>
      </c>
      <c r="I248" s="6"/>
      <c r="J248" s="2">
        <f t="shared" si="81"/>
        <v>0.33246753246753247</v>
      </c>
      <c r="K248" s="2">
        <f t="shared" si="82"/>
        <v>0.64848484848484844</v>
      </c>
      <c r="L248" s="2">
        <f t="shared" si="83"/>
        <v>0</v>
      </c>
      <c r="M248" s="2">
        <f t="shared" si="84"/>
        <v>1.9047619047619091E-2</v>
      </c>
      <c r="N248" s="63">
        <v>384</v>
      </c>
      <c r="O248" s="63">
        <v>749</v>
      </c>
      <c r="P248" s="63">
        <v>0</v>
      </c>
      <c r="Q248" s="63">
        <v>14</v>
      </c>
      <c r="R248" s="63">
        <v>8</v>
      </c>
      <c r="S248" s="63"/>
      <c r="T248" s="63">
        <v>0</v>
      </c>
      <c r="U248" s="63">
        <v>0</v>
      </c>
      <c r="V248" s="63">
        <v>0</v>
      </c>
      <c r="W248" s="63">
        <v>0</v>
      </c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/>
      <c r="AV248" s="63"/>
      <c r="AW248" s="63"/>
      <c r="BA248" t="str">
        <f t="shared" si="85"/>
        <v>Canaan</v>
      </c>
      <c r="BB248" t="s">
        <v>1786</v>
      </c>
      <c r="BC248">
        <v>2</v>
      </c>
      <c r="BE248" s="112">
        <v>23</v>
      </c>
      <c r="BF248" s="114">
        <v>25</v>
      </c>
      <c r="BG248" s="114">
        <v>30</v>
      </c>
      <c r="BH248" s="118">
        <v>9935</v>
      </c>
      <c r="BI248" s="118">
        <f t="shared" si="86"/>
        <v>23025</v>
      </c>
      <c r="BJ248" t="s">
        <v>1471</v>
      </c>
      <c r="BK248">
        <f t="shared" si="87"/>
        <v>2309935</v>
      </c>
      <c r="BP248">
        <v>42.09</v>
      </c>
      <c r="BQ248">
        <v>0.97</v>
      </c>
      <c r="BR248">
        <v>41.12</v>
      </c>
      <c r="BZ248" s="63"/>
      <c r="CR248" s="1" t="s">
        <v>3379</v>
      </c>
    </row>
    <row r="249" spans="1:96" ht="15" hidden="1" customHeight="1" outlineLevel="1">
      <c r="A249" t="s">
        <v>2911</v>
      </c>
      <c r="B249" s="8" t="s">
        <v>1696</v>
      </c>
      <c r="C249" s="1">
        <f t="shared" si="88"/>
        <v>544</v>
      </c>
      <c r="D249" s="5">
        <f>IF(N249&gt;0, RANK(N249,(N249:P249,Q249:AE249)),0)</f>
        <v>2</v>
      </c>
      <c r="E249" s="5">
        <f>IF(O249&gt;0,RANK(O249,(N249:P249,Q249:AE249)),0)</f>
        <v>1</v>
      </c>
      <c r="F249" s="5">
        <f t="shared" si="78"/>
        <v>0</v>
      </c>
      <c r="G249" s="1">
        <f t="shared" si="79"/>
        <v>220</v>
      </c>
      <c r="H249" s="2">
        <f t="shared" si="80"/>
        <v>0.40441176470588236</v>
      </c>
      <c r="I249" s="6"/>
      <c r="J249" s="2">
        <f t="shared" si="81"/>
        <v>0.28308823529411764</v>
      </c>
      <c r="K249" s="2">
        <f t="shared" si="82"/>
        <v>0.6875</v>
      </c>
      <c r="L249" s="2">
        <f t="shared" si="83"/>
        <v>0</v>
      </c>
      <c r="M249" s="2">
        <f t="shared" si="84"/>
        <v>2.9411764705882359E-2</v>
      </c>
      <c r="N249" s="63">
        <v>154</v>
      </c>
      <c r="O249" s="63">
        <v>374</v>
      </c>
      <c r="P249" s="63">
        <v>0</v>
      </c>
      <c r="Q249" s="63">
        <v>8</v>
      </c>
      <c r="R249" s="63">
        <v>8</v>
      </c>
      <c r="S249" s="63"/>
      <c r="T249" s="63">
        <v>0</v>
      </c>
      <c r="U249" s="63">
        <v>0</v>
      </c>
      <c r="V249" s="63">
        <v>0</v>
      </c>
      <c r="W249" s="63">
        <v>0</v>
      </c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/>
      <c r="AV249" s="63"/>
      <c r="AW249" s="63"/>
      <c r="BA249" t="str">
        <f t="shared" si="85"/>
        <v>Canton</v>
      </c>
      <c r="BB249" t="s">
        <v>2381</v>
      </c>
      <c r="BC249">
        <v>2</v>
      </c>
      <c r="BE249" s="112">
        <v>23</v>
      </c>
      <c r="BF249" s="114">
        <v>17</v>
      </c>
      <c r="BG249" s="114">
        <v>30</v>
      </c>
      <c r="BH249" s="118">
        <v>10005</v>
      </c>
      <c r="BI249" s="118">
        <f t="shared" si="86"/>
        <v>23017</v>
      </c>
      <c r="BJ249" t="s">
        <v>1471</v>
      </c>
      <c r="BK249">
        <f t="shared" si="87"/>
        <v>2310005</v>
      </c>
      <c r="BP249">
        <v>30.26</v>
      </c>
      <c r="BQ249">
        <v>1.32</v>
      </c>
      <c r="BR249">
        <v>28.94</v>
      </c>
      <c r="BZ249" s="63"/>
      <c r="CR249" s="1" t="s">
        <v>3380</v>
      </c>
    </row>
    <row r="250" spans="1:96" ht="15" hidden="1" customHeight="1" outlineLevel="1">
      <c r="A250" t="s">
        <v>3051</v>
      </c>
      <c r="B250" s="8" t="s">
        <v>1696</v>
      </c>
      <c r="C250" s="1">
        <f t="shared" si="88"/>
        <v>6939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 t="shared" si="78"/>
        <v>0</v>
      </c>
      <c r="G250" s="1">
        <f t="shared" si="79"/>
        <v>3887</v>
      </c>
      <c r="H250" s="2">
        <f t="shared" si="80"/>
        <v>0.56016717106211267</v>
      </c>
      <c r="I250" s="6"/>
      <c r="J250" s="2">
        <f t="shared" si="81"/>
        <v>0.7708603545179421</v>
      </c>
      <c r="K250" s="2">
        <f t="shared" si="82"/>
        <v>0.21069318345582938</v>
      </c>
      <c r="L250" s="2">
        <f t="shared" si="83"/>
        <v>0</v>
      </c>
      <c r="M250" s="2">
        <f t="shared" si="84"/>
        <v>1.8446462026228516E-2</v>
      </c>
      <c r="N250" s="63">
        <v>5349</v>
      </c>
      <c r="O250" s="63">
        <v>1462</v>
      </c>
      <c r="P250" s="63">
        <v>0</v>
      </c>
      <c r="Q250" s="63">
        <v>68</v>
      </c>
      <c r="R250" s="63">
        <v>47</v>
      </c>
      <c r="S250" s="63"/>
      <c r="T250" s="63">
        <v>13</v>
      </c>
      <c r="U250" s="63">
        <v>0</v>
      </c>
      <c r="V250" s="63">
        <v>0</v>
      </c>
      <c r="W250" s="63">
        <v>0</v>
      </c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/>
      <c r="AV250" s="63"/>
      <c r="AW250" s="63"/>
      <c r="BA250" t="str">
        <f t="shared" si="85"/>
        <v>Cape Elizabeth</v>
      </c>
      <c r="BB250" t="s">
        <v>1530</v>
      </c>
      <c r="BC250">
        <v>1</v>
      </c>
      <c r="BE250" s="112">
        <v>23</v>
      </c>
      <c r="BF250" s="114">
        <v>5</v>
      </c>
      <c r="BG250" s="114">
        <v>20</v>
      </c>
      <c r="BH250" s="118">
        <v>10180</v>
      </c>
      <c r="BI250" s="118">
        <f t="shared" si="86"/>
        <v>23005</v>
      </c>
      <c r="BJ250" t="s">
        <v>1471</v>
      </c>
      <c r="BK250">
        <f t="shared" si="87"/>
        <v>2310180</v>
      </c>
      <c r="BP250">
        <v>58.41</v>
      </c>
      <c r="BQ250">
        <v>43.68</v>
      </c>
      <c r="BR250">
        <v>14.73</v>
      </c>
      <c r="BZ250" s="63"/>
      <c r="CR250" s="1" t="s">
        <v>3381</v>
      </c>
    </row>
    <row r="251" spans="1:96" ht="15" hidden="1" customHeight="1" outlineLevel="1">
      <c r="A251" t="s">
        <v>2133</v>
      </c>
      <c r="B251" s="8" t="s">
        <v>1696</v>
      </c>
      <c r="C251" s="1">
        <f t="shared" si="88"/>
        <v>61</v>
      </c>
      <c r="D251" s="5">
        <f>IF(N251&gt;0, RANK(N251,(N251:P251,Q251:AE251)),0)</f>
        <v>2</v>
      </c>
      <c r="E251" s="5">
        <f>IF(O251&gt;0,RANK(O251,(N251:P251,Q251:AE251)),0)</f>
        <v>1</v>
      </c>
      <c r="F251" s="5">
        <f t="shared" si="78"/>
        <v>0</v>
      </c>
      <c r="G251" s="1">
        <f t="shared" si="79"/>
        <v>12</v>
      </c>
      <c r="H251" s="2">
        <f t="shared" si="80"/>
        <v>0.19672131147540983</v>
      </c>
      <c r="I251" s="6"/>
      <c r="J251" s="2">
        <f t="shared" si="81"/>
        <v>0.39344262295081966</v>
      </c>
      <c r="K251" s="2">
        <f t="shared" si="82"/>
        <v>0.5901639344262295</v>
      </c>
      <c r="L251" s="2">
        <f t="shared" si="83"/>
        <v>0</v>
      </c>
      <c r="M251" s="2">
        <f t="shared" si="84"/>
        <v>1.6393442622950838E-2</v>
      </c>
      <c r="N251" s="63">
        <v>24</v>
      </c>
      <c r="O251" s="63">
        <v>36</v>
      </c>
      <c r="P251" s="63">
        <v>0</v>
      </c>
      <c r="Q251" s="63">
        <v>1</v>
      </c>
      <c r="R251" s="63">
        <v>0</v>
      </c>
      <c r="S251" s="63"/>
      <c r="T251" s="63">
        <v>0</v>
      </c>
      <c r="U251" s="63">
        <v>0</v>
      </c>
      <c r="V251" s="63">
        <v>0</v>
      </c>
      <c r="W251" s="63">
        <v>0</v>
      </c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/>
      <c r="AV251" s="63"/>
      <c r="AW251" s="63"/>
      <c r="BA251" t="str">
        <f t="shared" si="85"/>
        <v>Caratunk</v>
      </c>
      <c r="BB251" t="s">
        <v>1786</v>
      </c>
      <c r="BC251">
        <v>2</v>
      </c>
      <c r="BE251" s="112">
        <v>23</v>
      </c>
      <c r="BF251" s="114">
        <v>25</v>
      </c>
      <c r="BG251" s="114">
        <v>35</v>
      </c>
      <c r="BH251" s="118">
        <v>10495</v>
      </c>
      <c r="BI251" s="118">
        <f t="shared" si="86"/>
        <v>23025</v>
      </c>
      <c r="BJ251" t="s">
        <v>1471</v>
      </c>
      <c r="BK251">
        <f t="shared" si="87"/>
        <v>2310495</v>
      </c>
      <c r="BP251">
        <v>55.31</v>
      </c>
      <c r="BQ251">
        <v>3</v>
      </c>
      <c r="BR251">
        <v>52.31</v>
      </c>
      <c r="BZ251" s="63"/>
      <c r="CR251" s="1" t="s">
        <v>3382</v>
      </c>
    </row>
    <row r="252" spans="1:96" ht="15" hidden="1" customHeight="1" outlineLevel="1">
      <c r="A252" t="s">
        <v>1802</v>
      </c>
      <c r="B252" s="8" t="s">
        <v>1696</v>
      </c>
      <c r="C252" s="1">
        <f t="shared" si="88"/>
        <v>4024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 t="shared" si="78"/>
        <v>0</v>
      </c>
      <c r="G252" s="1">
        <f t="shared" si="79"/>
        <v>560</v>
      </c>
      <c r="H252" s="2">
        <f t="shared" si="80"/>
        <v>0.13916500994035785</v>
      </c>
      <c r="I252" s="6"/>
      <c r="J252" s="2">
        <f t="shared" si="81"/>
        <v>0.42296222664015903</v>
      </c>
      <c r="K252" s="2">
        <f t="shared" si="82"/>
        <v>0.56212723658051689</v>
      </c>
      <c r="L252" s="2">
        <f t="shared" si="83"/>
        <v>0</v>
      </c>
      <c r="M252" s="2">
        <f t="shared" si="84"/>
        <v>1.491053677932408E-2</v>
      </c>
      <c r="N252" s="63">
        <v>1702</v>
      </c>
      <c r="O252" s="63">
        <v>2262</v>
      </c>
      <c r="P252" s="63">
        <v>0</v>
      </c>
      <c r="Q252" s="63">
        <v>35</v>
      </c>
      <c r="R252" s="63">
        <v>18</v>
      </c>
      <c r="S252" s="63"/>
      <c r="T252" s="63">
        <v>7</v>
      </c>
      <c r="U252" s="63">
        <v>0</v>
      </c>
      <c r="V252" s="63">
        <v>0</v>
      </c>
      <c r="W252" s="63">
        <v>0</v>
      </c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/>
      <c r="AV252" s="63"/>
      <c r="AW252" s="63"/>
      <c r="BA252" t="str">
        <f t="shared" si="85"/>
        <v>Caribou</v>
      </c>
      <c r="BB252" t="s">
        <v>2829</v>
      </c>
      <c r="BC252">
        <v>2</v>
      </c>
      <c r="BE252" s="112">
        <v>23</v>
      </c>
      <c r="BF252" s="114">
        <v>3</v>
      </c>
      <c r="BG252" s="114">
        <v>40</v>
      </c>
      <c r="BH252" s="118">
        <v>10565</v>
      </c>
      <c r="BI252" s="118">
        <f t="shared" si="86"/>
        <v>23003</v>
      </c>
      <c r="BJ252" t="s">
        <v>1248</v>
      </c>
      <c r="BK252">
        <f t="shared" si="87"/>
        <v>2310565</v>
      </c>
      <c r="BP252">
        <v>80.180000000000007</v>
      </c>
      <c r="BQ252">
        <v>0.89</v>
      </c>
      <c r="BR252">
        <v>79.290000000000006</v>
      </c>
      <c r="BZ252" s="63"/>
      <c r="CR252" s="1" t="s">
        <v>3383</v>
      </c>
    </row>
    <row r="253" spans="1:96" ht="15" hidden="1" customHeight="1" outlineLevel="1">
      <c r="A253" t="s">
        <v>844</v>
      </c>
      <c r="B253" s="8" t="s">
        <v>1696</v>
      </c>
      <c r="C253" s="1">
        <f t="shared" si="88"/>
        <v>1782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 t="shared" si="78"/>
        <v>0</v>
      </c>
      <c r="G253" s="1">
        <f t="shared" si="79"/>
        <v>623</v>
      </c>
      <c r="H253" s="2">
        <f t="shared" si="80"/>
        <v>0.34960718294051629</v>
      </c>
      <c r="I253" s="6"/>
      <c r="J253" s="2">
        <f t="shared" si="81"/>
        <v>0.31425364758698093</v>
      </c>
      <c r="K253" s="2">
        <f t="shared" si="82"/>
        <v>0.66386083052749723</v>
      </c>
      <c r="L253" s="2">
        <f t="shared" si="83"/>
        <v>0</v>
      </c>
      <c r="M253" s="2">
        <f t="shared" si="84"/>
        <v>2.1885521885521841E-2</v>
      </c>
      <c r="N253" s="63">
        <v>560</v>
      </c>
      <c r="O253" s="63">
        <v>1183</v>
      </c>
      <c r="P253" s="63">
        <v>0</v>
      </c>
      <c r="Q253" s="63">
        <v>27</v>
      </c>
      <c r="R253" s="63">
        <v>9</v>
      </c>
      <c r="S253" s="63"/>
      <c r="T253" s="63">
        <v>3</v>
      </c>
      <c r="U253" s="63">
        <v>0</v>
      </c>
      <c r="V253" s="63">
        <v>0</v>
      </c>
      <c r="W253" s="63">
        <v>0</v>
      </c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/>
      <c r="AV253" s="63"/>
      <c r="AW253" s="63"/>
      <c r="BA253" t="str">
        <f t="shared" si="85"/>
        <v>Carmel</v>
      </c>
      <c r="BB253" t="s">
        <v>2479</v>
      </c>
      <c r="BC253">
        <v>2</v>
      </c>
      <c r="BE253" s="112">
        <v>23</v>
      </c>
      <c r="BF253" s="114">
        <v>19</v>
      </c>
      <c r="BG253" s="114">
        <v>35</v>
      </c>
      <c r="BH253" s="118">
        <v>10670</v>
      </c>
      <c r="BI253" s="118">
        <f t="shared" si="86"/>
        <v>23019</v>
      </c>
      <c r="BJ253" t="s">
        <v>1471</v>
      </c>
      <c r="BK253">
        <f t="shared" si="87"/>
        <v>2310670</v>
      </c>
      <c r="BP253">
        <v>37</v>
      </c>
      <c r="BQ253">
        <v>0.46</v>
      </c>
      <c r="BR253">
        <v>36.54</v>
      </c>
      <c r="BZ253" s="63"/>
      <c r="CR253" s="1" t="s">
        <v>3384</v>
      </c>
    </row>
    <row r="254" spans="1:96" ht="15" hidden="1" customHeight="1" outlineLevel="1">
      <c r="A254" t="s">
        <v>1929</v>
      </c>
      <c r="B254" s="8" t="s">
        <v>1696</v>
      </c>
      <c r="C254" s="1">
        <f t="shared" si="88"/>
        <v>527</v>
      </c>
      <c r="D254" s="5">
        <f>IF(N254&gt;0, RANK(N254,(N254:P254,Q254:AE254)),0)</f>
        <v>1</v>
      </c>
      <c r="E254" s="5">
        <f>IF(O254&gt;0,RANK(O254,(N254:P254,Q254:AE254)),0)</f>
        <v>2</v>
      </c>
      <c r="F254" s="5">
        <f t="shared" si="78"/>
        <v>0</v>
      </c>
      <c r="G254" s="1">
        <f t="shared" si="79"/>
        <v>184</v>
      </c>
      <c r="H254" s="2">
        <f t="shared" si="80"/>
        <v>0.34914611005692597</v>
      </c>
      <c r="I254" s="6"/>
      <c r="J254" s="2">
        <f t="shared" si="81"/>
        <v>0.66034155597722966</v>
      </c>
      <c r="K254" s="2">
        <f t="shared" si="82"/>
        <v>0.31119544592030363</v>
      </c>
      <c r="L254" s="2">
        <f t="shared" si="83"/>
        <v>0</v>
      </c>
      <c r="M254" s="2">
        <f t="shared" si="84"/>
        <v>2.8462998102466719E-2</v>
      </c>
      <c r="N254" s="63">
        <v>348</v>
      </c>
      <c r="O254" s="63">
        <v>164</v>
      </c>
      <c r="P254" s="63">
        <v>0</v>
      </c>
      <c r="Q254" s="63">
        <v>10</v>
      </c>
      <c r="R254" s="63">
        <v>5</v>
      </c>
      <c r="S254" s="63"/>
      <c r="T254" s="63">
        <v>0</v>
      </c>
      <c r="U254" s="63">
        <v>0</v>
      </c>
      <c r="V254" s="63">
        <v>0</v>
      </c>
      <c r="W254" s="63">
        <v>0</v>
      </c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/>
      <c r="AV254" s="63"/>
      <c r="AW254" s="63"/>
      <c r="BA254" t="str">
        <f t="shared" si="85"/>
        <v>Carrabassett Valley</v>
      </c>
      <c r="BB254" t="s">
        <v>1137</v>
      </c>
      <c r="BC254">
        <v>2</v>
      </c>
      <c r="BE254" s="112">
        <v>23</v>
      </c>
      <c r="BF254" s="114">
        <v>7</v>
      </c>
      <c r="BG254" s="114">
        <v>8</v>
      </c>
      <c r="BH254" s="118">
        <v>10740</v>
      </c>
      <c r="BI254" s="118">
        <f t="shared" si="86"/>
        <v>23007</v>
      </c>
      <c r="BJ254" t="s">
        <v>1471</v>
      </c>
      <c r="BK254">
        <f t="shared" si="87"/>
        <v>2310740</v>
      </c>
      <c r="BP254">
        <v>77.53</v>
      </c>
      <c r="BQ254">
        <v>0.15</v>
      </c>
      <c r="BR254">
        <v>77.39</v>
      </c>
      <c r="BZ254" s="63"/>
      <c r="CR254" s="1" t="s">
        <v>3385</v>
      </c>
    </row>
    <row r="255" spans="1:96" ht="15" hidden="1" customHeight="1" outlineLevel="1">
      <c r="A255" t="s">
        <v>1674</v>
      </c>
      <c r="B255" s="8" t="s">
        <v>1696</v>
      </c>
      <c r="C255" s="1">
        <f t="shared" si="88"/>
        <v>87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 t="shared" si="78"/>
        <v>0</v>
      </c>
      <c r="G255" s="1">
        <f t="shared" si="79"/>
        <v>59</v>
      </c>
      <c r="H255" s="2">
        <f t="shared" si="80"/>
        <v>0.67816091954022983</v>
      </c>
      <c r="I255" s="6"/>
      <c r="J255" s="2">
        <f t="shared" si="81"/>
        <v>0.16091954022988506</v>
      </c>
      <c r="K255" s="2">
        <f t="shared" si="82"/>
        <v>0.83908045977011492</v>
      </c>
      <c r="L255" s="2">
        <f t="shared" si="83"/>
        <v>0</v>
      </c>
      <c r="M255" s="2">
        <f t="shared" si="84"/>
        <v>0</v>
      </c>
      <c r="N255" s="63">
        <v>14</v>
      </c>
      <c r="O255" s="63">
        <v>73</v>
      </c>
      <c r="P255" s="63">
        <v>0</v>
      </c>
      <c r="Q255" s="63">
        <v>0</v>
      </c>
      <c r="R255" s="63">
        <v>0</v>
      </c>
      <c r="S255" s="63"/>
      <c r="T255" s="63">
        <v>0</v>
      </c>
      <c r="U255" s="63">
        <v>0</v>
      </c>
      <c r="V255" s="63">
        <v>0</v>
      </c>
      <c r="W255" s="63">
        <v>0</v>
      </c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/>
      <c r="AV255" s="63"/>
      <c r="AW255" s="63"/>
      <c r="BA255" t="str">
        <f t="shared" si="85"/>
        <v>Carroll</v>
      </c>
      <c r="BB255" t="s">
        <v>2479</v>
      </c>
      <c r="BC255">
        <v>2</v>
      </c>
      <c r="BE255" s="112">
        <v>23</v>
      </c>
      <c r="BF255" s="114">
        <v>19</v>
      </c>
      <c r="BG255" s="114">
        <v>40</v>
      </c>
      <c r="BH255" s="118">
        <v>10810</v>
      </c>
      <c r="BI255" s="118">
        <f t="shared" si="86"/>
        <v>23019</v>
      </c>
      <c r="BJ255" t="s">
        <v>3073</v>
      </c>
      <c r="BK255">
        <f t="shared" si="87"/>
        <v>2310810</v>
      </c>
      <c r="BP255">
        <v>44.36</v>
      </c>
      <c r="BQ255">
        <v>0.17</v>
      </c>
      <c r="BR255">
        <v>44.18</v>
      </c>
      <c r="BZ255" s="63"/>
      <c r="CR255" s="150" t="s">
        <v>3386</v>
      </c>
    </row>
    <row r="256" spans="1:96" ht="15" hidden="1" customHeight="1" outlineLevel="1">
      <c r="A256" t="s">
        <v>0</v>
      </c>
      <c r="B256" s="8" t="s">
        <v>1696</v>
      </c>
      <c r="C256" s="1">
        <f t="shared" si="88"/>
        <v>312</v>
      </c>
      <c r="D256" s="5">
        <f>IF(N256&gt;0, RANK(N256,(N256:P256,Q256:AE256)),0)</f>
        <v>2</v>
      </c>
      <c r="E256" s="5">
        <f>IF(O256&gt;0,RANK(O256,(N256:P256,Q256:AE256)),0)</f>
        <v>1</v>
      </c>
      <c r="F256" s="5">
        <f t="shared" si="78"/>
        <v>0</v>
      </c>
      <c r="G256" s="1">
        <f t="shared" si="79"/>
        <v>126</v>
      </c>
      <c r="H256" s="2">
        <f t="shared" si="80"/>
        <v>0.40384615384615385</v>
      </c>
      <c r="I256" s="6"/>
      <c r="J256" s="2">
        <f t="shared" si="81"/>
        <v>0.28205128205128205</v>
      </c>
      <c r="K256" s="2">
        <f t="shared" si="82"/>
        <v>0.6858974358974359</v>
      </c>
      <c r="L256" s="2">
        <f t="shared" si="83"/>
        <v>0</v>
      </c>
      <c r="M256" s="2">
        <f t="shared" si="84"/>
        <v>3.2051282051282048E-2</v>
      </c>
      <c r="N256" s="63">
        <v>88</v>
      </c>
      <c r="O256" s="63">
        <v>214</v>
      </c>
      <c r="P256" s="63">
        <v>0</v>
      </c>
      <c r="Q256" s="63">
        <v>6</v>
      </c>
      <c r="R256" s="63">
        <v>4</v>
      </c>
      <c r="S256" s="63"/>
      <c r="T256" s="63">
        <v>0</v>
      </c>
      <c r="U256" s="63">
        <v>0</v>
      </c>
      <c r="V256" s="63">
        <v>0</v>
      </c>
      <c r="W256" s="63">
        <v>0</v>
      </c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/>
      <c r="AV256" s="63"/>
      <c r="AW256" s="63"/>
      <c r="BA256" t="str">
        <f t="shared" si="85"/>
        <v>Carthage</v>
      </c>
      <c r="BB256" t="s">
        <v>1137</v>
      </c>
      <c r="BC256">
        <v>2</v>
      </c>
      <c r="BE256" s="112">
        <v>23</v>
      </c>
      <c r="BF256" s="114">
        <v>7</v>
      </c>
      <c r="BG256" s="114">
        <v>10</v>
      </c>
      <c r="BH256" s="118">
        <v>10915</v>
      </c>
      <c r="BI256" s="118">
        <f t="shared" si="86"/>
        <v>23007</v>
      </c>
      <c r="BJ256" t="s">
        <v>1471</v>
      </c>
      <c r="BK256">
        <f t="shared" si="87"/>
        <v>2310915</v>
      </c>
      <c r="BP256">
        <v>33.299999999999997</v>
      </c>
      <c r="BQ256">
        <v>0.12</v>
      </c>
      <c r="BR256">
        <v>33.18</v>
      </c>
      <c r="BZ256" s="63"/>
      <c r="CR256" s="150" t="s">
        <v>3387</v>
      </c>
    </row>
    <row r="257" spans="1:96" ht="15" hidden="1" customHeight="1" outlineLevel="1">
      <c r="A257" t="s">
        <v>654</v>
      </c>
      <c r="B257" s="8" t="s">
        <v>1696</v>
      </c>
      <c r="C257" s="1">
        <f t="shared" si="88"/>
        <v>0</v>
      </c>
      <c r="D257" s="5">
        <f>IF(N257&gt;0, RANK(N257,(N257:P257,Q257:AE257)),0)</f>
        <v>0</v>
      </c>
      <c r="E257" s="5">
        <f>IF(O257&gt;0,RANK(O257,(N257:P257,Q257:AE257)),0)</f>
        <v>0</v>
      </c>
      <c r="F257" s="5">
        <f t="shared" si="78"/>
        <v>0</v>
      </c>
      <c r="G257" s="1">
        <f t="shared" si="79"/>
        <v>0</v>
      </c>
      <c r="H257" s="2">
        <f t="shared" si="80"/>
        <v>0</v>
      </c>
      <c r="I257" s="6"/>
      <c r="J257" s="2" t="str">
        <f t="shared" si="81"/>
        <v>-</v>
      </c>
      <c r="K257" s="2" t="str">
        <f t="shared" si="82"/>
        <v>-</v>
      </c>
      <c r="L257" s="2" t="str">
        <f t="shared" si="83"/>
        <v>-</v>
      </c>
      <c r="M257" s="2" t="str">
        <f t="shared" si="84"/>
        <v>-</v>
      </c>
      <c r="N257" s="63">
        <v>0</v>
      </c>
      <c r="O257" s="63">
        <v>0</v>
      </c>
      <c r="P257" s="63">
        <v>0</v>
      </c>
      <c r="Q257" s="63">
        <v>0</v>
      </c>
      <c r="R257" s="63">
        <v>0</v>
      </c>
      <c r="S257" s="63"/>
      <c r="T257" s="63">
        <v>0</v>
      </c>
      <c r="U257" s="63">
        <v>0</v>
      </c>
      <c r="V257" s="63">
        <v>0</v>
      </c>
      <c r="W257" s="63">
        <v>0</v>
      </c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/>
      <c r="AV257" s="63"/>
      <c r="AW257" s="63"/>
      <c r="BA257" t="str">
        <f t="shared" si="85"/>
        <v>Cary</v>
      </c>
      <c r="BB257" t="s">
        <v>2829</v>
      </c>
      <c r="BC257">
        <v>2</v>
      </c>
      <c r="BE257" s="112">
        <v>23</v>
      </c>
      <c r="BF257" s="114">
        <v>3</v>
      </c>
      <c r="BG257" s="114">
        <v>45</v>
      </c>
      <c r="BH257" s="118">
        <v>11020</v>
      </c>
      <c r="BI257" s="118">
        <f t="shared" si="86"/>
        <v>23003</v>
      </c>
      <c r="BJ257" t="s">
        <v>3073</v>
      </c>
      <c r="BK257">
        <f t="shared" si="87"/>
        <v>2311020</v>
      </c>
      <c r="BP257">
        <v>18.97</v>
      </c>
      <c r="BQ257">
        <v>0</v>
      </c>
      <c r="BR257">
        <v>18.97</v>
      </c>
      <c r="BZ257" s="63"/>
      <c r="CR257" s="1" t="s">
        <v>3388</v>
      </c>
    </row>
    <row r="258" spans="1:96" ht="15" hidden="1" customHeight="1" outlineLevel="1">
      <c r="A258" t="s">
        <v>1733</v>
      </c>
      <c r="B258" s="8" t="s">
        <v>1696</v>
      </c>
      <c r="C258" s="1">
        <f t="shared" si="88"/>
        <v>2296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 t="shared" si="78"/>
        <v>0</v>
      </c>
      <c r="G258" s="1">
        <f t="shared" si="79"/>
        <v>148</v>
      </c>
      <c r="H258" s="2">
        <f t="shared" si="80"/>
        <v>6.4459930313588848E-2</v>
      </c>
      <c r="I258" s="6"/>
      <c r="J258" s="2">
        <f t="shared" si="81"/>
        <v>0.45121951219512196</v>
      </c>
      <c r="K258" s="2">
        <f t="shared" si="82"/>
        <v>0.51567944250871078</v>
      </c>
      <c r="L258" s="2">
        <f t="shared" si="83"/>
        <v>0</v>
      </c>
      <c r="M258" s="2">
        <f t="shared" si="84"/>
        <v>3.3101045296167309E-2</v>
      </c>
      <c r="N258" s="63">
        <v>1036</v>
      </c>
      <c r="O258" s="63">
        <v>1184</v>
      </c>
      <c r="P258" s="63">
        <v>0</v>
      </c>
      <c r="Q258" s="63">
        <v>53</v>
      </c>
      <c r="R258" s="63">
        <v>20</v>
      </c>
      <c r="S258" s="63"/>
      <c r="T258" s="63">
        <v>3</v>
      </c>
      <c r="U258" s="63">
        <v>0</v>
      </c>
      <c r="V258" s="63">
        <v>0</v>
      </c>
      <c r="W258" s="63">
        <v>0</v>
      </c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/>
      <c r="AV258" s="63"/>
      <c r="AW258" s="63"/>
      <c r="BA258" t="str">
        <f t="shared" si="85"/>
        <v>Casco</v>
      </c>
      <c r="BB258" t="s">
        <v>1530</v>
      </c>
      <c r="BC258">
        <v>1</v>
      </c>
      <c r="BE258" s="112">
        <v>23</v>
      </c>
      <c r="BF258" s="114">
        <v>5</v>
      </c>
      <c r="BG258" s="114">
        <v>25</v>
      </c>
      <c r="BH258" s="118">
        <v>11125</v>
      </c>
      <c r="BI258" s="118">
        <f t="shared" si="86"/>
        <v>23005</v>
      </c>
      <c r="BJ258" t="s">
        <v>1471</v>
      </c>
      <c r="BK258">
        <f t="shared" si="87"/>
        <v>2311125</v>
      </c>
      <c r="BP258">
        <v>36.43</v>
      </c>
      <c r="BQ258">
        <v>5.16</v>
      </c>
      <c r="BR258">
        <v>31.27</v>
      </c>
      <c r="BZ258" s="63"/>
      <c r="CR258" s="1" t="s">
        <v>3389</v>
      </c>
    </row>
    <row r="259" spans="1:96" ht="15" hidden="1" customHeight="1" outlineLevel="1">
      <c r="A259" t="s">
        <v>1734</v>
      </c>
      <c r="B259" s="8" t="s">
        <v>1696</v>
      </c>
      <c r="C259" s="1">
        <f t="shared" si="88"/>
        <v>499</v>
      </c>
      <c r="D259" s="5">
        <f>IF(N259&gt;0, RANK(N259,(N259:P259,Q259:AE259)),0)</f>
        <v>1</v>
      </c>
      <c r="E259" s="5">
        <f>IF(O259&gt;0,RANK(O259,(N259:P259,Q259:AE259)),0)</f>
        <v>2</v>
      </c>
      <c r="F259" s="5">
        <f t="shared" si="78"/>
        <v>0</v>
      </c>
      <c r="G259" s="1">
        <f t="shared" si="79"/>
        <v>210</v>
      </c>
      <c r="H259" s="2">
        <f t="shared" si="80"/>
        <v>0.42084168336673344</v>
      </c>
      <c r="I259" s="6"/>
      <c r="J259" s="2">
        <f t="shared" si="81"/>
        <v>0.69338677354709422</v>
      </c>
      <c r="K259" s="2">
        <f t="shared" si="82"/>
        <v>0.27254509018036072</v>
      </c>
      <c r="L259" s="2">
        <f t="shared" si="83"/>
        <v>0</v>
      </c>
      <c r="M259" s="2">
        <f t="shared" si="84"/>
        <v>3.4068136272545069E-2</v>
      </c>
      <c r="N259" s="63">
        <v>346</v>
      </c>
      <c r="O259" s="63">
        <v>136</v>
      </c>
      <c r="P259" s="63">
        <v>0</v>
      </c>
      <c r="Q259" s="63">
        <v>10</v>
      </c>
      <c r="R259" s="63">
        <v>6</v>
      </c>
      <c r="S259" s="63"/>
      <c r="T259" s="63">
        <v>1</v>
      </c>
      <c r="U259" s="63">
        <v>0</v>
      </c>
      <c r="V259" s="63">
        <v>0</v>
      </c>
      <c r="W259" s="63">
        <v>0</v>
      </c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/>
      <c r="AV259" s="63"/>
      <c r="AW259" s="63"/>
      <c r="BA259" t="str">
        <f t="shared" si="85"/>
        <v>Castine</v>
      </c>
      <c r="BB259" t="s">
        <v>597</v>
      </c>
      <c r="BC259">
        <v>2</v>
      </c>
      <c r="BE259" s="112">
        <v>23</v>
      </c>
      <c r="BF259" s="114">
        <v>9</v>
      </c>
      <c r="BG259" s="114">
        <v>40</v>
      </c>
      <c r="BH259" s="118">
        <v>11265</v>
      </c>
      <c r="BI259" s="118">
        <f t="shared" si="86"/>
        <v>23009</v>
      </c>
      <c r="BJ259" t="s">
        <v>1471</v>
      </c>
      <c r="BK259">
        <f t="shared" si="87"/>
        <v>2311265</v>
      </c>
      <c r="BP259">
        <v>19.989999999999998</v>
      </c>
      <c r="BQ259">
        <v>12.19</v>
      </c>
      <c r="BR259">
        <v>7.8</v>
      </c>
      <c r="BZ259" s="63"/>
      <c r="CR259" s="1" t="s">
        <v>3390</v>
      </c>
    </row>
    <row r="260" spans="1:96" ht="15" hidden="1" customHeight="1" outlineLevel="1">
      <c r="A260" t="s">
        <v>89</v>
      </c>
      <c r="B260" s="8" t="s">
        <v>1696</v>
      </c>
      <c r="C260" s="1">
        <f t="shared" si="88"/>
        <v>230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 t="shared" si="78"/>
        <v>0</v>
      </c>
      <c r="G260" s="1">
        <f t="shared" si="79"/>
        <v>33</v>
      </c>
      <c r="H260" s="2">
        <f t="shared" si="80"/>
        <v>0.14347826086956522</v>
      </c>
      <c r="I260" s="6"/>
      <c r="J260" s="2">
        <f t="shared" si="81"/>
        <v>0.42173913043478262</v>
      </c>
      <c r="K260" s="2">
        <f t="shared" si="82"/>
        <v>0.56521739130434778</v>
      </c>
      <c r="L260" s="2">
        <f t="shared" si="83"/>
        <v>0</v>
      </c>
      <c r="M260" s="2">
        <f t="shared" si="84"/>
        <v>1.3043478260869601E-2</v>
      </c>
      <c r="N260" s="63">
        <v>97</v>
      </c>
      <c r="O260" s="63">
        <v>130</v>
      </c>
      <c r="P260" s="63">
        <v>0</v>
      </c>
      <c r="Q260" s="63">
        <v>2</v>
      </c>
      <c r="R260" s="63">
        <v>1</v>
      </c>
      <c r="S260" s="63"/>
      <c r="T260" s="63">
        <v>0</v>
      </c>
      <c r="U260" s="63">
        <v>0</v>
      </c>
      <c r="V260" s="63">
        <v>0</v>
      </c>
      <c r="W260" s="63">
        <v>0</v>
      </c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/>
      <c r="AV260" s="63"/>
      <c r="AW260" s="63"/>
      <c r="BA260" t="str">
        <f t="shared" si="85"/>
        <v>Castle Hill</v>
      </c>
      <c r="BB260" t="s">
        <v>2829</v>
      </c>
      <c r="BC260">
        <v>2</v>
      </c>
      <c r="BE260" s="112">
        <v>23</v>
      </c>
      <c r="BF260" s="114">
        <v>3</v>
      </c>
      <c r="BG260" s="114">
        <v>50</v>
      </c>
      <c r="BH260" s="118">
        <v>11300</v>
      </c>
      <c r="BI260" s="118">
        <f t="shared" si="86"/>
        <v>23003</v>
      </c>
      <c r="BJ260" t="s">
        <v>1471</v>
      </c>
      <c r="BK260">
        <f t="shared" si="87"/>
        <v>2311300</v>
      </c>
      <c r="BP260">
        <v>36.14</v>
      </c>
      <c r="BQ260">
        <v>0.46</v>
      </c>
      <c r="BR260">
        <v>35.68</v>
      </c>
      <c r="BZ260" s="63"/>
      <c r="CR260" s="1" t="s">
        <v>3391</v>
      </c>
    </row>
    <row r="261" spans="1:96" ht="15" hidden="1" customHeight="1" outlineLevel="1">
      <c r="A261" t="s">
        <v>1246</v>
      </c>
      <c r="B261" s="8" t="s">
        <v>1696</v>
      </c>
      <c r="C261" s="1">
        <f t="shared" si="88"/>
        <v>134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 t="shared" si="78"/>
        <v>0</v>
      </c>
      <c r="G261" s="1">
        <f t="shared" si="79"/>
        <v>14</v>
      </c>
      <c r="H261" s="2">
        <f t="shared" si="80"/>
        <v>0.1044776119402985</v>
      </c>
      <c r="I261" s="6"/>
      <c r="J261" s="2">
        <f t="shared" si="81"/>
        <v>0.44029850746268656</v>
      </c>
      <c r="K261" s="2">
        <f t="shared" si="82"/>
        <v>0.54477611940298509</v>
      </c>
      <c r="L261" s="2">
        <f t="shared" si="83"/>
        <v>0</v>
      </c>
      <c r="M261" s="2">
        <f t="shared" si="84"/>
        <v>1.492537313432829E-2</v>
      </c>
      <c r="N261" s="63">
        <v>59</v>
      </c>
      <c r="O261" s="63">
        <v>73</v>
      </c>
      <c r="P261" s="63">
        <v>0</v>
      </c>
      <c r="Q261" s="63">
        <v>2</v>
      </c>
      <c r="R261" s="63">
        <v>0</v>
      </c>
      <c r="S261" s="63"/>
      <c r="T261" s="63">
        <v>0</v>
      </c>
      <c r="U261" s="63">
        <v>0</v>
      </c>
      <c r="V261" s="63">
        <v>0</v>
      </c>
      <c r="W261" s="63">
        <v>0</v>
      </c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/>
      <c r="AV261" s="63"/>
      <c r="AW261" s="63"/>
      <c r="BA261" t="str">
        <f t="shared" si="85"/>
        <v>Caswell</v>
      </c>
      <c r="BB261" t="s">
        <v>2829</v>
      </c>
      <c r="BC261">
        <v>2</v>
      </c>
      <c r="BE261" s="112">
        <v>23</v>
      </c>
      <c r="BF261" s="114">
        <v>3</v>
      </c>
      <c r="BG261" s="114">
        <v>55</v>
      </c>
      <c r="BH261" s="118">
        <v>11335</v>
      </c>
      <c r="BI261" s="118">
        <f t="shared" si="86"/>
        <v>23003</v>
      </c>
      <c r="BJ261" t="s">
        <v>1471</v>
      </c>
      <c r="BK261">
        <f t="shared" si="87"/>
        <v>2311335</v>
      </c>
      <c r="BP261">
        <v>41.71</v>
      </c>
      <c r="BQ261">
        <v>0.26</v>
      </c>
      <c r="BR261">
        <v>41.45</v>
      </c>
      <c r="BZ261" s="63"/>
      <c r="CR261" s="1" t="s">
        <v>3392</v>
      </c>
    </row>
    <row r="262" spans="1:96" ht="15" hidden="1" customHeight="1" outlineLevel="1">
      <c r="A262" t="s">
        <v>3292</v>
      </c>
      <c r="B262" s="8" t="s">
        <v>1696</v>
      </c>
      <c r="C262" s="1">
        <f t="shared" si="88"/>
        <v>7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IF(P262&gt;0,RANK(P262,(N262:AE262)),0)</f>
        <v>0</v>
      </c>
      <c r="G262" s="1">
        <f>IF(C262&gt;0,MAX(N262:P262)-LARGE(N262:P262,2),0)</f>
        <v>3</v>
      </c>
      <c r="H262" s="2">
        <f>IF(C262&gt;0,G262/C262,0)</f>
        <v>0.42857142857142855</v>
      </c>
      <c r="I262" s="6"/>
      <c r="J262" s="2">
        <f>IF(C262=0,"-",N262/C262)</f>
        <v>0.2857142857142857</v>
      </c>
      <c r="K262" s="2">
        <f>IF(C262=0,"-",O262/C262)</f>
        <v>0.7142857142857143</v>
      </c>
      <c r="L262" s="2">
        <f>IF(C262=0,"-",P262/C262)</f>
        <v>0</v>
      </c>
      <c r="M262" s="2">
        <f>IF(C262=0,"-",(1-J262-K262-L262))</f>
        <v>0</v>
      </c>
      <c r="N262" s="63">
        <v>2</v>
      </c>
      <c r="O262" s="63">
        <v>5</v>
      </c>
      <c r="P262" s="63">
        <v>0</v>
      </c>
      <c r="Q262" s="63">
        <v>0</v>
      </c>
      <c r="R262" s="63">
        <v>0</v>
      </c>
      <c r="S262" s="63"/>
      <c r="T262" s="63">
        <v>0</v>
      </c>
      <c r="U262" s="63">
        <v>0</v>
      </c>
      <c r="V262" s="63">
        <v>0</v>
      </c>
      <c r="W262" s="63">
        <v>0</v>
      </c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/>
      <c r="AV262" s="63"/>
      <c r="AW262" s="63"/>
      <c r="BA262" t="str">
        <f>A262</f>
        <v>Cathance</v>
      </c>
      <c r="BB262" t="s">
        <v>691</v>
      </c>
      <c r="BC262">
        <v>2</v>
      </c>
      <c r="BE262" s="112">
        <v>23</v>
      </c>
      <c r="BF262" s="114">
        <v>29</v>
      </c>
      <c r="BH262" s="139">
        <v>11420</v>
      </c>
      <c r="BI262" s="118">
        <f>BE262*1000+BF262</f>
        <v>23029</v>
      </c>
      <c r="BJ262" t="s">
        <v>956</v>
      </c>
      <c r="BK262">
        <f>BE262*100000+BH262</f>
        <v>2311420</v>
      </c>
      <c r="BZ262" s="63"/>
      <c r="CR262" s="1" t="s">
        <v>3393</v>
      </c>
    </row>
    <row r="263" spans="1:96" ht="15" hidden="1" customHeight="1" outlineLevel="1">
      <c r="A263" t="s">
        <v>808</v>
      </c>
      <c r="B263" s="8" t="s">
        <v>1696</v>
      </c>
      <c r="C263" s="1">
        <f t="shared" si="88"/>
        <v>19</v>
      </c>
      <c r="D263" s="5">
        <f>IF(N263&gt;0, RANK(N263,(N263:P263,Q263:AE263)),0)</f>
        <v>2</v>
      </c>
      <c r="E263" s="5">
        <f>IF(O263&gt;0,RANK(O263,(N263:P263,Q263:AE263)),0)</f>
        <v>1</v>
      </c>
      <c r="F263" s="5">
        <f t="shared" si="78"/>
        <v>0</v>
      </c>
      <c r="G263" s="1">
        <f t="shared" si="79"/>
        <v>5</v>
      </c>
      <c r="H263" s="2">
        <f t="shared" si="80"/>
        <v>0.26315789473684209</v>
      </c>
      <c r="I263" s="6"/>
      <c r="J263" s="2">
        <f t="shared" si="81"/>
        <v>0.36842105263157893</v>
      </c>
      <c r="K263" s="2">
        <f t="shared" si="82"/>
        <v>0.63157894736842102</v>
      </c>
      <c r="L263" s="2">
        <f t="shared" si="83"/>
        <v>0</v>
      </c>
      <c r="M263" s="2">
        <f t="shared" si="84"/>
        <v>0</v>
      </c>
      <c r="N263" s="63">
        <v>7</v>
      </c>
      <c r="O263" s="63">
        <v>12</v>
      </c>
      <c r="P263" s="63">
        <v>0</v>
      </c>
      <c r="Q263" s="63">
        <v>0</v>
      </c>
      <c r="R263" s="63">
        <v>0</v>
      </c>
      <c r="S263" s="63"/>
      <c r="T263" s="63">
        <v>0</v>
      </c>
      <c r="U263" s="63">
        <v>0</v>
      </c>
      <c r="V263" s="63">
        <v>0</v>
      </c>
      <c r="W263" s="63">
        <v>0</v>
      </c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/>
      <c r="AV263" s="63"/>
      <c r="AW263" s="63"/>
      <c r="BA263" t="str">
        <f t="shared" si="85"/>
        <v>Centerville</v>
      </c>
      <c r="BB263" t="s">
        <v>691</v>
      </c>
      <c r="BC263">
        <v>2</v>
      </c>
      <c r="BE263" s="112">
        <v>23</v>
      </c>
      <c r="BF263" s="114">
        <v>29</v>
      </c>
      <c r="BG263" s="114">
        <v>35</v>
      </c>
      <c r="BH263" s="118">
        <v>11755</v>
      </c>
      <c r="BI263" s="118">
        <f t="shared" si="86"/>
        <v>23029</v>
      </c>
      <c r="BJ263" t="s">
        <v>956</v>
      </c>
      <c r="BK263">
        <f t="shared" si="87"/>
        <v>2311755</v>
      </c>
      <c r="BP263">
        <v>42.99</v>
      </c>
      <c r="BQ263">
        <v>1.06</v>
      </c>
      <c r="BR263">
        <v>41.93</v>
      </c>
      <c r="BZ263" s="63"/>
      <c r="CR263" s="1" t="s">
        <v>3394</v>
      </c>
    </row>
    <row r="264" spans="1:96" ht="15" hidden="1" customHeight="1" outlineLevel="1">
      <c r="A264" t="s">
        <v>2336</v>
      </c>
      <c r="B264" s="8" t="s">
        <v>1696</v>
      </c>
      <c r="C264" s="1">
        <f t="shared" si="88"/>
        <v>279</v>
      </c>
      <c r="D264" s="5">
        <f>IF(N264&gt;0, RANK(N264,(N264:P264,Q264:AE264)),0)</f>
        <v>2</v>
      </c>
      <c r="E264" s="5">
        <f>IF(O264&gt;0,RANK(O264,(N264:P264,Q264:AE264)),0)</f>
        <v>1</v>
      </c>
      <c r="F264" s="5">
        <f t="shared" si="78"/>
        <v>0</v>
      </c>
      <c r="G264" s="1">
        <f t="shared" si="79"/>
        <v>80</v>
      </c>
      <c r="H264" s="2">
        <f t="shared" si="80"/>
        <v>0.28673835125448027</v>
      </c>
      <c r="I264" s="6"/>
      <c r="J264" s="2">
        <f t="shared" si="81"/>
        <v>0.34767025089605735</v>
      </c>
      <c r="K264" s="2">
        <f t="shared" si="82"/>
        <v>0.63440860215053763</v>
      </c>
      <c r="L264" s="2">
        <f t="shared" si="83"/>
        <v>0</v>
      </c>
      <c r="M264" s="2">
        <f t="shared" si="84"/>
        <v>1.7921146953404965E-2</v>
      </c>
      <c r="N264" s="63">
        <v>97</v>
      </c>
      <c r="O264" s="63">
        <v>177</v>
      </c>
      <c r="P264" s="63">
        <v>0</v>
      </c>
      <c r="Q264" s="63">
        <v>4</v>
      </c>
      <c r="R264" s="63">
        <v>1</v>
      </c>
      <c r="S264" s="63"/>
      <c r="T264" s="63">
        <v>0</v>
      </c>
      <c r="U264" s="63">
        <v>0</v>
      </c>
      <c r="V264" s="63">
        <v>0</v>
      </c>
      <c r="W264" s="63">
        <v>0</v>
      </c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/>
      <c r="AV264" s="63"/>
      <c r="AW264" s="63"/>
      <c r="BA264" t="str">
        <f t="shared" si="85"/>
        <v>Chapman</v>
      </c>
      <c r="BB264" t="s">
        <v>2829</v>
      </c>
      <c r="BC264">
        <v>2</v>
      </c>
      <c r="BE264" s="112">
        <v>23</v>
      </c>
      <c r="BF264" s="114">
        <v>3</v>
      </c>
      <c r="BG264" s="114">
        <v>60</v>
      </c>
      <c r="BH264" s="118">
        <v>12000</v>
      </c>
      <c r="BI264" s="118">
        <f t="shared" si="86"/>
        <v>23003</v>
      </c>
      <c r="BJ264" t="s">
        <v>1471</v>
      </c>
      <c r="BK264">
        <f t="shared" si="87"/>
        <v>2312000</v>
      </c>
      <c r="BP264">
        <v>38.79</v>
      </c>
      <c r="BQ264">
        <v>0.42</v>
      </c>
      <c r="BR264">
        <v>38.369999999999997</v>
      </c>
      <c r="BZ264" s="63"/>
      <c r="CR264" s="1" t="s">
        <v>3395</v>
      </c>
    </row>
    <row r="265" spans="1:96" ht="15" hidden="1" customHeight="1" outlineLevel="1">
      <c r="A265" t="s">
        <v>2783</v>
      </c>
      <c r="B265" s="8" t="s">
        <v>1696</v>
      </c>
      <c r="C265" s="1">
        <f t="shared" si="88"/>
        <v>753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 t="shared" si="78"/>
        <v>0</v>
      </c>
      <c r="G265" s="1">
        <f t="shared" si="79"/>
        <v>416</v>
      </c>
      <c r="H265" s="2">
        <f t="shared" si="80"/>
        <v>0.5524568393094289</v>
      </c>
      <c r="I265" s="6"/>
      <c r="J265" s="2">
        <f t="shared" si="81"/>
        <v>0.21779548472775564</v>
      </c>
      <c r="K265" s="2">
        <f t="shared" si="82"/>
        <v>0.77025232403718458</v>
      </c>
      <c r="L265" s="2">
        <f t="shared" si="83"/>
        <v>0</v>
      </c>
      <c r="M265" s="2">
        <f t="shared" si="84"/>
        <v>1.195219123505975E-2</v>
      </c>
      <c r="N265" s="63">
        <v>164</v>
      </c>
      <c r="O265" s="63">
        <v>580</v>
      </c>
      <c r="P265" s="63">
        <v>0</v>
      </c>
      <c r="Q265" s="63">
        <v>4</v>
      </c>
      <c r="R265" s="63">
        <v>4</v>
      </c>
      <c r="S265" s="63"/>
      <c r="T265" s="63">
        <v>1</v>
      </c>
      <c r="U265" s="63">
        <v>0</v>
      </c>
      <c r="V265" s="63">
        <v>0</v>
      </c>
      <c r="W265" s="63">
        <v>0</v>
      </c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/>
      <c r="AV265" s="63"/>
      <c r="AW265" s="63"/>
      <c r="BA265" t="str">
        <f t="shared" si="85"/>
        <v>Charleston</v>
      </c>
      <c r="BB265" t="s">
        <v>2479</v>
      </c>
      <c r="BC265">
        <v>2</v>
      </c>
      <c r="BE265" s="112">
        <v>23</v>
      </c>
      <c r="BF265" s="114">
        <v>19</v>
      </c>
      <c r="BG265" s="114">
        <v>45</v>
      </c>
      <c r="BH265" s="118">
        <v>12105</v>
      </c>
      <c r="BI265" s="118">
        <f t="shared" si="86"/>
        <v>23019</v>
      </c>
      <c r="BJ265" t="s">
        <v>1471</v>
      </c>
      <c r="BK265">
        <f t="shared" si="87"/>
        <v>2312105</v>
      </c>
      <c r="BP265">
        <v>40.229999999999997</v>
      </c>
      <c r="BQ265">
        <v>0.02</v>
      </c>
      <c r="BR265">
        <v>40.21</v>
      </c>
      <c r="BZ265" s="63"/>
      <c r="CR265" s="151" t="s">
        <v>3396</v>
      </c>
    </row>
    <row r="266" spans="1:96" ht="15" hidden="1" customHeight="1" outlineLevel="1">
      <c r="A266" t="s">
        <v>1187</v>
      </c>
      <c r="B266" s="8" t="s">
        <v>1696</v>
      </c>
      <c r="C266" s="1">
        <f t="shared" si="88"/>
        <v>216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 t="shared" si="78"/>
        <v>0</v>
      </c>
      <c r="G266" s="1">
        <f t="shared" si="79"/>
        <v>77</v>
      </c>
      <c r="H266" s="2">
        <f t="shared" si="80"/>
        <v>0.35648148148148145</v>
      </c>
      <c r="I266" s="6"/>
      <c r="J266" s="2">
        <f t="shared" si="81"/>
        <v>0.31481481481481483</v>
      </c>
      <c r="K266" s="2">
        <f t="shared" si="82"/>
        <v>0.67129629629629628</v>
      </c>
      <c r="L266" s="2">
        <f t="shared" si="83"/>
        <v>0</v>
      </c>
      <c r="M266" s="2">
        <f t="shared" si="84"/>
        <v>1.388888888888884E-2</v>
      </c>
      <c r="N266" s="63">
        <v>68</v>
      </c>
      <c r="O266" s="63">
        <v>145</v>
      </c>
      <c r="P266" s="63">
        <v>0</v>
      </c>
      <c r="Q266" s="63">
        <v>2</v>
      </c>
      <c r="R266" s="63">
        <v>1</v>
      </c>
      <c r="S266" s="63"/>
      <c r="T266" s="63">
        <v>0</v>
      </c>
      <c r="U266" s="63">
        <v>0</v>
      </c>
      <c r="V266" s="63">
        <v>0</v>
      </c>
      <c r="W266" s="63">
        <v>0</v>
      </c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/>
      <c r="AV266" s="63"/>
      <c r="AW266" s="63"/>
      <c r="BA266" t="str">
        <f t="shared" si="85"/>
        <v>Charlotte</v>
      </c>
      <c r="BB266" t="s">
        <v>691</v>
      </c>
      <c r="BC266">
        <v>2</v>
      </c>
      <c r="BE266" s="112">
        <v>23</v>
      </c>
      <c r="BF266" s="114">
        <v>29</v>
      </c>
      <c r="BG266" s="114">
        <v>40</v>
      </c>
      <c r="BH266" s="118">
        <v>12175</v>
      </c>
      <c r="BI266" s="118">
        <f t="shared" si="86"/>
        <v>23029</v>
      </c>
      <c r="BJ266" t="s">
        <v>1471</v>
      </c>
      <c r="BK266">
        <f t="shared" si="87"/>
        <v>2312175</v>
      </c>
      <c r="BP266">
        <v>34.049999999999997</v>
      </c>
      <c r="BQ266">
        <v>2.75</v>
      </c>
      <c r="BR266">
        <v>31.3</v>
      </c>
      <c r="BZ266" s="63"/>
      <c r="CR266" s="1" t="s">
        <v>3397</v>
      </c>
    </row>
    <row r="267" spans="1:96" ht="15" hidden="1" customHeight="1" outlineLevel="1">
      <c r="A267" t="s">
        <v>3109</v>
      </c>
      <c r="B267" s="8" t="s">
        <v>1696</v>
      </c>
      <c r="C267" s="1">
        <f t="shared" si="88"/>
        <v>330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 t="shared" si="78"/>
        <v>0</v>
      </c>
      <c r="G267" s="1">
        <f t="shared" si="79"/>
        <v>189</v>
      </c>
      <c r="H267" s="2">
        <f t="shared" si="80"/>
        <v>0.57272727272727275</v>
      </c>
      <c r="I267" s="6"/>
      <c r="J267" s="2">
        <f t="shared" si="81"/>
        <v>0.77272727272727271</v>
      </c>
      <c r="K267" s="2">
        <f t="shared" si="82"/>
        <v>0.2</v>
      </c>
      <c r="L267" s="2">
        <f t="shared" si="83"/>
        <v>0</v>
      </c>
      <c r="M267" s="2">
        <f t="shared" si="84"/>
        <v>2.7272727272727282E-2</v>
      </c>
      <c r="N267" s="63">
        <v>255</v>
      </c>
      <c r="O267" s="63">
        <v>66</v>
      </c>
      <c r="P267" s="63">
        <v>0</v>
      </c>
      <c r="Q267" s="63">
        <v>3</v>
      </c>
      <c r="R267" s="63">
        <v>6</v>
      </c>
      <c r="S267" s="63"/>
      <c r="T267" s="63">
        <v>0</v>
      </c>
      <c r="U267" s="63">
        <v>0</v>
      </c>
      <c r="V267" s="63">
        <v>0</v>
      </c>
      <c r="W267" s="63">
        <v>0</v>
      </c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/>
      <c r="AV267" s="63"/>
      <c r="AW267" s="63"/>
      <c r="BA267" t="str">
        <f t="shared" si="85"/>
        <v>Chebeague Island</v>
      </c>
      <c r="BB267" t="s">
        <v>1530</v>
      </c>
      <c r="BC267">
        <v>1</v>
      </c>
      <c r="BE267" s="112">
        <v>23</v>
      </c>
      <c r="BF267" s="114">
        <v>5</v>
      </c>
      <c r="BH267" s="118">
        <v>12300</v>
      </c>
      <c r="BI267" s="118">
        <f t="shared" si="86"/>
        <v>23005</v>
      </c>
      <c r="BJ267" t="s">
        <v>1471</v>
      </c>
      <c r="BK267">
        <f t="shared" si="87"/>
        <v>2312300</v>
      </c>
      <c r="BT267" t="s">
        <v>3195</v>
      </c>
      <c r="BZ267" s="63"/>
      <c r="CR267" s="1" t="s">
        <v>3398</v>
      </c>
    </row>
    <row r="268" spans="1:96" ht="15" hidden="1" customHeight="1" outlineLevel="1">
      <c r="A268" t="s">
        <v>1005</v>
      </c>
      <c r="B268" s="8" t="s">
        <v>1696</v>
      </c>
      <c r="C268" s="1">
        <f t="shared" si="88"/>
        <v>1563</v>
      </c>
      <c r="D268" s="5">
        <f>IF(N268&gt;0, RANK(N268,(N268:P268,Q268:AE268)),0)</f>
        <v>2</v>
      </c>
      <c r="E268" s="5">
        <f>IF(O268&gt;0,RANK(O268,(N268:P268,Q268:AE268)),0)</f>
        <v>1</v>
      </c>
      <c r="F268" s="5">
        <f t="shared" si="78"/>
        <v>0</v>
      </c>
      <c r="G268" s="1">
        <f t="shared" si="79"/>
        <v>312</v>
      </c>
      <c r="H268" s="2">
        <f t="shared" si="80"/>
        <v>0.19961612284069097</v>
      </c>
      <c r="I268" s="6"/>
      <c r="J268" s="2">
        <f t="shared" si="81"/>
        <v>0.38707613563659626</v>
      </c>
      <c r="K268" s="2">
        <f t="shared" si="82"/>
        <v>0.58669225847728723</v>
      </c>
      <c r="L268" s="2">
        <f t="shared" si="83"/>
        <v>0</v>
      </c>
      <c r="M268" s="2">
        <f t="shared" si="84"/>
        <v>2.6231605886116505E-2</v>
      </c>
      <c r="N268" s="63">
        <v>605</v>
      </c>
      <c r="O268" s="63">
        <v>917</v>
      </c>
      <c r="P268" s="63">
        <v>0</v>
      </c>
      <c r="Q268" s="63">
        <v>23</v>
      </c>
      <c r="R268" s="63">
        <v>15</v>
      </c>
      <c r="S268" s="63"/>
      <c r="T268" s="63">
        <v>3</v>
      </c>
      <c r="U268" s="63">
        <v>0</v>
      </c>
      <c r="V268" s="63">
        <v>0</v>
      </c>
      <c r="W268" s="63">
        <v>0</v>
      </c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/>
      <c r="AV268" s="63"/>
      <c r="AW268" s="63"/>
      <c r="BA268" t="str">
        <f t="shared" si="85"/>
        <v>Chelsea</v>
      </c>
      <c r="BB268" t="s">
        <v>3005</v>
      </c>
      <c r="BC268">
        <v>1</v>
      </c>
      <c r="BE268" s="112">
        <v>23</v>
      </c>
      <c r="BF268" s="114">
        <v>11</v>
      </c>
      <c r="BG268" s="114">
        <v>25</v>
      </c>
      <c r="BH268" s="118">
        <v>12350</v>
      </c>
      <c r="BI268" s="118">
        <f t="shared" si="86"/>
        <v>23011</v>
      </c>
      <c r="BJ268" t="s">
        <v>1471</v>
      </c>
      <c r="BK268">
        <f t="shared" si="87"/>
        <v>2312350</v>
      </c>
      <c r="BP268">
        <v>19.91</v>
      </c>
      <c r="BQ268">
        <v>0.4</v>
      </c>
      <c r="BR268">
        <v>19.5</v>
      </c>
      <c r="BZ268" s="63"/>
      <c r="CR268" s="150" t="s">
        <v>3399</v>
      </c>
    </row>
    <row r="269" spans="1:96" ht="15" hidden="1" customHeight="1" outlineLevel="1">
      <c r="A269" t="s">
        <v>907</v>
      </c>
      <c r="B269" s="8" t="s">
        <v>1696</v>
      </c>
      <c r="C269" s="1">
        <f t="shared" si="88"/>
        <v>645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 t="shared" si="78"/>
        <v>0</v>
      </c>
      <c r="G269" s="1">
        <f t="shared" si="79"/>
        <v>205</v>
      </c>
      <c r="H269" s="2">
        <f t="shared" si="80"/>
        <v>0.31782945736434109</v>
      </c>
      <c r="I269" s="6"/>
      <c r="J269" s="2">
        <f t="shared" si="81"/>
        <v>0.32868217054263565</v>
      </c>
      <c r="K269" s="2">
        <f t="shared" si="82"/>
        <v>0.64651162790697669</v>
      </c>
      <c r="L269" s="2">
        <f t="shared" si="83"/>
        <v>0</v>
      </c>
      <c r="M269" s="2">
        <f t="shared" si="84"/>
        <v>2.4806201550387597E-2</v>
      </c>
      <c r="N269" s="63">
        <v>212</v>
      </c>
      <c r="O269" s="63">
        <v>417</v>
      </c>
      <c r="P269" s="63">
        <v>0</v>
      </c>
      <c r="Q269" s="63">
        <v>10</v>
      </c>
      <c r="R269" s="63">
        <v>5</v>
      </c>
      <c r="S269" s="63"/>
      <c r="T269" s="63">
        <v>0</v>
      </c>
      <c r="U269" s="63">
        <v>0</v>
      </c>
      <c r="V269" s="63">
        <v>0</v>
      </c>
      <c r="W269" s="63">
        <v>1</v>
      </c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/>
      <c r="AV269" s="63"/>
      <c r="AW269" s="63"/>
      <c r="BA269" t="str">
        <f t="shared" si="85"/>
        <v>Cherryfield</v>
      </c>
      <c r="BB269" t="s">
        <v>691</v>
      </c>
      <c r="BC269">
        <v>2</v>
      </c>
      <c r="BE269" s="112">
        <v>23</v>
      </c>
      <c r="BF269" s="114">
        <v>29</v>
      </c>
      <c r="BG269" s="114">
        <v>45</v>
      </c>
      <c r="BH269" s="118">
        <v>12455</v>
      </c>
      <c r="BI269" s="118">
        <f t="shared" si="86"/>
        <v>23029</v>
      </c>
      <c r="BJ269" t="s">
        <v>1471</v>
      </c>
      <c r="BK269">
        <f t="shared" si="87"/>
        <v>2312455</v>
      </c>
      <c r="BP269">
        <v>44.25</v>
      </c>
      <c r="BQ269">
        <v>0.52</v>
      </c>
      <c r="BR269">
        <v>43.74</v>
      </c>
      <c r="BZ269" s="63"/>
      <c r="CR269" s="1" t="s">
        <v>3400</v>
      </c>
    </row>
    <row r="270" spans="1:96" ht="15" hidden="1" customHeight="1" outlineLevel="1">
      <c r="A270" t="s">
        <v>357</v>
      </c>
      <c r="B270" s="8" t="s">
        <v>1696</v>
      </c>
      <c r="C270" s="1">
        <f t="shared" si="88"/>
        <v>326</v>
      </c>
      <c r="D270" s="5">
        <f>IF(N270&gt;0, RANK(N270,(N270:P270,Q270:AE270)),0)</f>
        <v>2</v>
      </c>
      <c r="E270" s="5">
        <f>IF(O270&gt;0,RANK(O270,(N270:P270,Q270:AE270)),0)</f>
        <v>1</v>
      </c>
      <c r="F270" s="5">
        <f t="shared" si="78"/>
        <v>0</v>
      </c>
      <c r="G270" s="1">
        <f t="shared" si="79"/>
        <v>200</v>
      </c>
      <c r="H270" s="2">
        <f t="shared" si="80"/>
        <v>0.61349693251533743</v>
      </c>
      <c r="I270" s="6"/>
      <c r="J270" s="2">
        <f t="shared" si="81"/>
        <v>0.18711656441717792</v>
      </c>
      <c r="K270" s="2">
        <f t="shared" si="82"/>
        <v>0.80061349693251538</v>
      </c>
      <c r="L270" s="2">
        <f t="shared" si="83"/>
        <v>0</v>
      </c>
      <c r="M270" s="2">
        <f t="shared" si="84"/>
        <v>1.2269938650306678E-2</v>
      </c>
      <c r="N270" s="63">
        <v>61</v>
      </c>
      <c r="O270" s="63">
        <v>261</v>
      </c>
      <c r="P270" s="63">
        <v>0</v>
      </c>
      <c r="Q270" s="63">
        <v>2</v>
      </c>
      <c r="R270" s="63">
        <v>1</v>
      </c>
      <c r="S270" s="63"/>
      <c r="T270" s="63">
        <v>1</v>
      </c>
      <c r="U270" s="63">
        <v>0</v>
      </c>
      <c r="V270" s="63">
        <v>0</v>
      </c>
      <c r="W270" s="63">
        <v>0</v>
      </c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/>
      <c r="AV270" s="63"/>
      <c r="AW270" s="63"/>
      <c r="BA270" t="str">
        <f t="shared" si="85"/>
        <v>Chester</v>
      </c>
      <c r="BB270" t="s">
        <v>2479</v>
      </c>
      <c r="BC270">
        <v>2</v>
      </c>
      <c r="BE270" s="112">
        <v>23</v>
      </c>
      <c r="BF270" s="114">
        <v>19</v>
      </c>
      <c r="BG270" s="114">
        <v>50</v>
      </c>
      <c r="BH270" s="118">
        <v>12525</v>
      </c>
      <c r="BI270" s="118">
        <f t="shared" si="86"/>
        <v>23019</v>
      </c>
      <c r="BJ270" t="s">
        <v>1471</v>
      </c>
      <c r="BK270">
        <f t="shared" si="87"/>
        <v>2312525</v>
      </c>
      <c r="BP270">
        <v>44.32</v>
      </c>
      <c r="BQ270">
        <v>0</v>
      </c>
      <c r="BR270">
        <v>44.31</v>
      </c>
      <c r="BZ270" s="63"/>
      <c r="CR270" s="1" t="s">
        <v>3401</v>
      </c>
    </row>
    <row r="271" spans="1:96" ht="15" hidden="1" customHeight="1" outlineLevel="1">
      <c r="A271" t="s">
        <v>199</v>
      </c>
      <c r="B271" s="8" t="s">
        <v>1696</v>
      </c>
      <c r="C271" s="1">
        <f t="shared" si="88"/>
        <v>799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 t="shared" si="78"/>
        <v>0</v>
      </c>
      <c r="G271" s="1">
        <f t="shared" si="79"/>
        <v>146</v>
      </c>
      <c r="H271" s="2">
        <f t="shared" si="80"/>
        <v>0.18272841051314143</v>
      </c>
      <c r="I271" s="6"/>
      <c r="J271" s="2">
        <f t="shared" si="81"/>
        <v>0.392991239048811</v>
      </c>
      <c r="K271" s="2">
        <f t="shared" si="82"/>
        <v>0.57571964956195243</v>
      </c>
      <c r="L271" s="2">
        <f t="shared" si="83"/>
        <v>0</v>
      </c>
      <c r="M271" s="2">
        <f t="shared" si="84"/>
        <v>3.1289111389236512E-2</v>
      </c>
      <c r="N271" s="63">
        <v>314</v>
      </c>
      <c r="O271" s="63">
        <v>460</v>
      </c>
      <c r="P271" s="63">
        <v>0</v>
      </c>
      <c r="Q271" s="63">
        <v>18</v>
      </c>
      <c r="R271" s="63">
        <v>7</v>
      </c>
      <c r="S271" s="63"/>
      <c r="T271" s="63">
        <v>0</v>
      </c>
      <c r="U271" s="63">
        <v>0</v>
      </c>
      <c r="V271" s="63">
        <v>0</v>
      </c>
      <c r="W271" s="63">
        <v>0</v>
      </c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/>
      <c r="AV271" s="63"/>
      <c r="AW271" s="63"/>
      <c r="BA271" t="str">
        <f t="shared" si="85"/>
        <v>Chesterville</v>
      </c>
      <c r="BB271" t="s">
        <v>1137</v>
      </c>
      <c r="BC271">
        <v>2</v>
      </c>
      <c r="BE271" s="112">
        <v>23</v>
      </c>
      <c r="BF271" s="114">
        <v>7</v>
      </c>
      <c r="BG271" s="114">
        <v>15</v>
      </c>
      <c r="BH271" s="118">
        <v>12595</v>
      </c>
      <c r="BI271" s="118">
        <f t="shared" si="86"/>
        <v>23007</v>
      </c>
      <c r="BJ271" t="s">
        <v>1471</v>
      </c>
      <c r="BK271">
        <f t="shared" si="87"/>
        <v>2312595</v>
      </c>
      <c r="BP271">
        <v>37.630000000000003</v>
      </c>
      <c r="BQ271">
        <v>1.17</v>
      </c>
      <c r="BR271">
        <v>36.46</v>
      </c>
      <c r="BZ271" s="63"/>
      <c r="CR271" s="1" t="s">
        <v>3402</v>
      </c>
    </row>
    <row r="272" spans="1:96" ht="15" hidden="1" customHeight="1" outlineLevel="1">
      <c r="A272" t="s">
        <v>2800</v>
      </c>
      <c r="B272" s="8" t="s">
        <v>1696</v>
      </c>
      <c r="C272" s="1">
        <f t="shared" si="88"/>
        <v>2590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 t="shared" si="78"/>
        <v>0</v>
      </c>
      <c r="G272" s="1">
        <f t="shared" si="79"/>
        <v>288</v>
      </c>
      <c r="H272" s="2">
        <f t="shared" si="80"/>
        <v>0.11119691119691119</v>
      </c>
      <c r="I272" s="6"/>
      <c r="J272" s="2">
        <f t="shared" si="81"/>
        <v>0.42741312741312742</v>
      </c>
      <c r="K272" s="2">
        <f t="shared" si="82"/>
        <v>0.53861003861003864</v>
      </c>
      <c r="L272" s="2">
        <f t="shared" si="83"/>
        <v>0</v>
      </c>
      <c r="M272" s="2">
        <f t="shared" si="84"/>
        <v>3.3976833976833931E-2</v>
      </c>
      <c r="N272" s="63">
        <v>1107</v>
      </c>
      <c r="O272" s="63">
        <v>1395</v>
      </c>
      <c r="P272" s="63">
        <v>0</v>
      </c>
      <c r="Q272" s="63">
        <v>54</v>
      </c>
      <c r="R272" s="63">
        <v>28</v>
      </c>
      <c r="S272" s="63"/>
      <c r="T272" s="63">
        <v>3</v>
      </c>
      <c r="U272" s="63">
        <v>0</v>
      </c>
      <c r="V272" s="63">
        <v>0</v>
      </c>
      <c r="W272" s="63">
        <v>3</v>
      </c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/>
      <c r="AV272" s="63"/>
      <c r="AW272" s="63"/>
      <c r="BA272" t="str">
        <f t="shared" si="85"/>
        <v>China</v>
      </c>
      <c r="BB272" t="s">
        <v>3005</v>
      </c>
      <c r="BC272">
        <v>1</v>
      </c>
      <c r="BE272" s="112">
        <v>23</v>
      </c>
      <c r="BF272" s="114">
        <v>11</v>
      </c>
      <c r="BG272" s="114">
        <v>30</v>
      </c>
      <c r="BH272" s="118">
        <v>12735</v>
      </c>
      <c r="BI272" s="118">
        <f t="shared" si="86"/>
        <v>23011</v>
      </c>
      <c r="BJ272" t="s">
        <v>1471</v>
      </c>
      <c r="BK272">
        <f t="shared" si="87"/>
        <v>2312735</v>
      </c>
      <c r="BP272">
        <v>56.77</v>
      </c>
      <c r="BQ272">
        <v>6.93</v>
      </c>
      <c r="BR272">
        <v>49.85</v>
      </c>
      <c r="BZ272" s="63"/>
      <c r="CR272" s="1" t="s">
        <v>3403</v>
      </c>
    </row>
    <row r="273" spans="1:96" ht="15" hidden="1" customHeight="1" outlineLevel="1">
      <c r="A273" t="s">
        <v>1012</v>
      </c>
      <c r="B273" s="8" t="s">
        <v>1696</v>
      </c>
      <c r="C273" s="1">
        <f t="shared" si="88"/>
        <v>532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 t="shared" si="78"/>
        <v>0</v>
      </c>
      <c r="G273" s="1">
        <f t="shared" si="79"/>
        <v>137</v>
      </c>
      <c r="H273" s="2">
        <f t="shared" si="80"/>
        <v>0.2575187969924812</v>
      </c>
      <c r="I273" s="6"/>
      <c r="J273" s="2">
        <f t="shared" si="81"/>
        <v>0.35150375939849626</v>
      </c>
      <c r="K273" s="2">
        <f t="shared" si="82"/>
        <v>0.60902255639097747</v>
      </c>
      <c r="L273" s="2">
        <f t="shared" si="83"/>
        <v>0</v>
      </c>
      <c r="M273" s="2">
        <f t="shared" si="84"/>
        <v>3.9473684210526327E-2</v>
      </c>
      <c r="N273" s="63">
        <v>187</v>
      </c>
      <c r="O273" s="63">
        <v>324</v>
      </c>
      <c r="P273" s="63">
        <v>0</v>
      </c>
      <c r="Q273" s="63">
        <v>14</v>
      </c>
      <c r="R273" s="63">
        <v>7</v>
      </c>
      <c r="S273" s="63"/>
      <c r="T273" s="63">
        <v>0</v>
      </c>
      <c r="U273" s="63">
        <v>0</v>
      </c>
      <c r="V273" s="63">
        <v>0</v>
      </c>
      <c r="W273" s="63">
        <v>0</v>
      </c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/>
      <c r="AV273" s="63"/>
      <c r="AW273" s="63"/>
      <c r="BA273" t="str">
        <f t="shared" si="85"/>
        <v>Clifton</v>
      </c>
      <c r="BB273" t="s">
        <v>2479</v>
      </c>
      <c r="BC273">
        <v>2</v>
      </c>
      <c r="BE273" s="112">
        <v>23</v>
      </c>
      <c r="BF273" s="114">
        <v>19</v>
      </c>
      <c r="BG273" s="114">
        <v>55</v>
      </c>
      <c r="BH273" s="118">
        <v>13365</v>
      </c>
      <c r="BI273" s="118">
        <f t="shared" si="86"/>
        <v>23019</v>
      </c>
      <c r="BJ273" t="s">
        <v>1471</v>
      </c>
      <c r="BK273">
        <f t="shared" si="87"/>
        <v>2313365</v>
      </c>
      <c r="BP273">
        <v>35.82</v>
      </c>
      <c r="BQ273">
        <v>1.43</v>
      </c>
      <c r="BR273">
        <v>34.39</v>
      </c>
      <c r="BZ273" s="63"/>
      <c r="CR273" s="1" t="s">
        <v>3404</v>
      </c>
    </row>
    <row r="274" spans="1:96" ht="15" hidden="1" customHeight="1" outlineLevel="1">
      <c r="A274" t="s">
        <v>1284</v>
      </c>
      <c r="B274" s="8" t="s">
        <v>1696</v>
      </c>
      <c r="C274" s="1">
        <f t="shared" si="88"/>
        <v>1788</v>
      </c>
      <c r="D274" s="5">
        <f>IF(N274&gt;0, RANK(N274,(N274:P274,Q274:AE274)),0)</f>
        <v>2</v>
      </c>
      <c r="E274" s="5">
        <f>IF(O274&gt;0,RANK(O274,(N274:P274,Q274:AE274)),0)</f>
        <v>1</v>
      </c>
      <c r="F274" s="5">
        <f t="shared" si="78"/>
        <v>0</v>
      </c>
      <c r="G274" s="1">
        <f t="shared" si="79"/>
        <v>457</v>
      </c>
      <c r="H274" s="2">
        <f t="shared" si="80"/>
        <v>0.25559284116331094</v>
      </c>
      <c r="I274" s="6"/>
      <c r="J274" s="2">
        <f t="shared" si="81"/>
        <v>0.35850111856823264</v>
      </c>
      <c r="K274" s="2">
        <f t="shared" si="82"/>
        <v>0.61409395973154357</v>
      </c>
      <c r="L274" s="2">
        <f t="shared" si="83"/>
        <v>0</v>
      </c>
      <c r="M274" s="2">
        <f t="shared" si="84"/>
        <v>2.7404921700223794E-2</v>
      </c>
      <c r="N274" s="63">
        <v>641</v>
      </c>
      <c r="O274" s="63">
        <v>1098</v>
      </c>
      <c r="P274" s="63">
        <v>0</v>
      </c>
      <c r="Q274" s="63">
        <v>34</v>
      </c>
      <c r="R274" s="63">
        <v>14</v>
      </c>
      <c r="S274" s="63"/>
      <c r="T274" s="63">
        <v>1</v>
      </c>
      <c r="U274" s="63">
        <v>0</v>
      </c>
      <c r="V274" s="63">
        <v>0</v>
      </c>
      <c r="W274" s="63">
        <v>0</v>
      </c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/>
      <c r="AV274" s="63"/>
      <c r="AW274" s="63"/>
      <c r="BA274" t="str">
        <f t="shared" si="85"/>
        <v>Clinton</v>
      </c>
      <c r="BB274" t="s">
        <v>3005</v>
      </c>
      <c r="BC274">
        <v>2</v>
      </c>
      <c r="BE274" s="112">
        <v>23</v>
      </c>
      <c r="BF274" s="114">
        <v>11</v>
      </c>
      <c r="BG274" s="114">
        <v>35</v>
      </c>
      <c r="BH274" s="118">
        <v>13470</v>
      </c>
      <c r="BI274" s="118">
        <f t="shared" si="86"/>
        <v>23011</v>
      </c>
      <c r="BJ274" t="s">
        <v>1471</v>
      </c>
      <c r="BK274">
        <f t="shared" si="87"/>
        <v>2313470</v>
      </c>
      <c r="BP274">
        <v>44.83</v>
      </c>
      <c r="BQ274">
        <v>0.95</v>
      </c>
      <c r="BR274">
        <v>43.89</v>
      </c>
      <c r="BZ274" s="63"/>
      <c r="CR274" s="1" t="s">
        <v>3405</v>
      </c>
    </row>
    <row r="275" spans="1:96" ht="15" hidden="1" customHeight="1" outlineLevel="1">
      <c r="A275" t="s">
        <v>1495</v>
      </c>
      <c r="B275" s="8" t="s">
        <v>1696</v>
      </c>
      <c r="C275" s="1">
        <f t="shared" si="88"/>
        <v>228</v>
      </c>
      <c r="D275" s="5">
        <f>IF(N275&gt;0, RANK(N275,(N275:P275,Q275:AE275)),0)</f>
        <v>2</v>
      </c>
      <c r="E275" s="5">
        <f>IF(O275&gt;0,RANK(O275,(N275:P275,Q275:AE275)),0)</f>
        <v>1</v>
      </c>
      <c r="F275" s="5">
        <f t="shared" si="78"/>
        <v>0</v>
      </c>
      <c r="G275" s="1">
        <f t="shared" si="79"/>
        <v>89</v>
      </c>
      <c r="H275" s="2">
        <f t="shared" si="80"/>
        <v>0.39035087719298245</v>
      </c>
      <c r="I275" s="6"/>
      <c r="J275" s="2">
        <f t="shared" si="81"/>
        <v>0.29385964912280704</v>
      </c>
      <c r="K275" s="2">
        <f t="shared" si="82"/>
        <v>0.68421052631578949</v>
      </c>
      <c r="L275" s="2">
        <f t="shared" si="83"/>
        <v>0</v>
      </c>
      <c r="M275" s="2">
        <f t="shared" si="84"/>
        <v>2.1929824561403466E-2</v>
      </c>
      <c r="N275" s="63">
        <v>67</v>
      </c>
      <c r="O275" s="63">
        <v>156</v>
      </c>
      <c r="P275" s="63">
        <v>0</v>
      </c>
      <c r="Q275" s="63">
        <v>3</v>
      </c>
      <c r="R275" s="63">
        <v>2</v>
      </c>
      <c r="S275" s="63"/>
      <c r="T275" s="63">
        <v>0</v>
      </c>
      <c r="U275" s="63">
        <v>0</v>
      </c>
      <c r="V275" s="63">
        <v>0</v>
      </c>
      <c r="W275" s="63">
        <v>0</v>
      </c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/>
      <c r="AV275" s="63"/>
      <c r="AW275" s="63"/>
      <c r="BA275" t="str">
        <f t="shared" si="85"/>
        <v>Columbia</v>
      </c>
      <c r="BB275" t="s">
        <v>691</v>
      </c>
      <c r="BC275">
        <v>2</v>
      </c>
      <c r="BE275" s="112">
        <v>23</v>
      </c>
      <c r="BF275" s="114">
        <v>29</v>
      </c>
      <c r="BG275" s="114">
        <v>55</v>
      </c>
      <c r="BH275" s="118">
        <v>13750</v>
      </c>
      <c r="BI275" s="118">
        <f t="shared" si="86"/>
        <v>23029</v>
      </c>
      <c r="BJ275" t="s">
        <v>1471</v>
      </c>
      <c r="BK275">
        <f t="shared" si="87"/>
        <v>2313750</v>
      </c>
      <c r="BP275">
        <v>36.270000000000003</v>
      </c>
      <c r="BQ275">
        <v>0.27</v>
      </c>
      <c r="BR275">
        <v>36</v>
      </c>
      <c r="BZ275" s="63"/>
      <c r="CR275" s="1" t="s">
        <v>3406</v>
      </c>
    </row>
    <row r="276" spans="1:96" ht="15" hidden="1" customHeight="1" outlineLevel="1">
      <c r="A276" t="s">
        <v>1593</v>
      </c>
      <c r="B276" s="8" t="s">
        <v>1696</v>
      </c>
      <c r="C276" s="1">
        <f t="shared" si="88"/>
        <v>335</v>
      </c>
      <c r="D276" s="5">
        <f>IF(N276&gt;0, RANK(N276,(N276:P276,Q276:AE276)),0)</f>
        <v>2</v>
      </c>
      <c r="E276" s="5">
        <f>IF(O276&gt;0,RANK(O276,(N276:P276,Q276:AE276)),0)</f>
        <v>1</v>
      </c>
      <c r="F276" s="5">
        <f t="shared" si="78"/>
        <v>0</v>
      </c>
      <c r="G276" s="1">
        <f t="shared" si="79"/>
        <v>85</v>
      </c>
      <c r="H276" s="2">
        <f t="shared" si="80"/>
        <v>0.2537313432835821</v>
      </c>
      <c r="I276" s="6"/>
      <c r="J276" s="2">
        <f t="shared" si="81"/>
        <v>0.35522388059701493</v>
      </c>
      <c r="K276" s="2">
        <f t="shared" si="82"/>
        <v>0.60895522388059697</v>
      </c>
      <c r="L276" s="2">
        <f t="shared" si="83"/>
        <v>0</v>
      </c>
      <c r="M276" s="2">
        <f t="shared" si="84"/>
        <v>3.5820895522388096E-2</v>
      </c>
      <c r="N276" s="63">
        <v>119</v>
      </c>
      <c r="O276" s="63">
        <v>204</v>
      </c>
      <c r="P276" s="63">
        <v>0</v>
      </c>
      <c r="Q276" s="63">
        <v>10</v>
      </c>
      <c r="R276" s="63">
        <v>2</v>
      </c>
      <c r="S276" s="63"/>
      <c r="T276" s="63">
        <v>0</v>
      </c>
      <c r="U276" s="63">
        <v>0</v>
      </c>
      <c r="V276" s="63">
        <v>0</v>
      </c>
      <c r="W276" s="63">
        <v>0</v>
      </c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/>
      <c r="AV276" s="63"/>
      <c r="AW276" s="63"/>
      <c r="BA276" t="str">
        <f t="shared" si="85"/>
        <v>Columbia Falls</v>
      </c>
      <c r="BB276" t="s">
        <v>691</v>
      </c>
      <c r="BC276">
        <v>2</v>
      </c>
      <c r="BE276" s="112">
        <v>23</v>
      </c>
      <c r="BF276" s="114">
        <v>29</v>
      </c>
      <c r="BG276" s="114">
        <v>60</v>
      </c>
      <c r="BH276" s="118">
        <v>13820</v>
      </c>
      <c r="BI276" s="118">
        <f t="shared" si="86"/>
        <v>23029</v>
      </c>
      <c r="BJ276" t="s">
        <v>1471</v>
      </c>
      <c r="BK276">
        <f t="shared" si="87"/>
        <v>2313820</v>
      </c>
      <c r="BP276">
        <v>24.66</v>
      </c>
      <c r="BQ276">
        <v>0.14000000000000001</v>
      </c>
      <c r="BR276">
        <v>24.53</v>
      </c>
      <c r="BZ276" s="63"/>
      <c r="CR276" s="150" t="s">
        <v>3407</v>
      </c>
    </row>
    <row r="277" spans="1:96" ht="15" hidden="1" customHeight="1" outlineLevel="1">
      <c r="A277" t="s">
        <v>2693</v>
      </c>
      <c r="B277" s="8" t="s">
        <v>1696</v>
      </c>
      <c r="C277" s="1">
        <f t="shared" si="88"/>
        <v>0</v>
      </c>
      <c r="D277" s="5">
        <f>IF(N277&gt;0, RANK(N277,(N277:P277,Q277:AE277)),0)</f>
        <v>0</v>
      </c>
      <c r="E277" s="5">
        <f>IF(O277&gt;0,RANK(O277,(N277:P277,Q277:AE277)),0)</f>
        <v>0</v>
      </c>
      <c r="F277" s="5">
        <f t="shared" si="78"/>
        <v>0</v>
      </c>
      <c r="G277" s="1">
        <f t="shared" si="79"/>
        <v>0</v>
      </c>
      <c r="H277" s="2">
        <f t="shared" si="80"/>
        <v>0</v>
      </c>
      <c r="I277" s="6"/>
      <c r="J277" s="2" t="str">
        <f t="shared" si="81"/>
        <v>-</v>
      </c>
      <c r="K277" s="2" t="str">
        <f t="shared" si="82"/>
        <v>-</v>
      </c>
      <c r="L277" s="2" t="str">
        <f t="shared" si="83"/>
        <v>-</v>
      </c>
      <c r="M277" s="2" t="str">
        <f t="shared" si="84"/>
        <v>-</v>
      </c>
      <c r="N277" s="63">
        <v>0</v>
      </c>
      <c r="O277" s="63">
        <v>0</v>
      </c>
      <c r="P277" s="63">
        <v>0</v>
      </c>
      <c r="Q277" s="63">
        <v>0</v>
      </c>
      <c r="R277" s="63">
        <v>0</v>
      </c>
      <c r="S277" s="63"/>
      <c r="T277" s="63">
        <v>0</v>
      </c>
      <c r="U277" s="63">
        <v>0</v>
      </c>
      <c r="V277" s="63">
        <v>0</v>
      </c>
      <c r="W277" s="63">
        <v>0</v>
      </c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/>
      <c r="AV277" s="63"/>
      <c r="AW277" s="63"/>
      <c r="BA277" t="str">
        <f t="shared" si="85"/>
        <v>Concord</v>
      </c>
      <c r="BB277" t="s">
        <v>1786</v>
      </c>
      <c r="BC277">
        <v>2</v>
      </c>
      <c r="BE277" s="112">
        <v>23</v>
      </c>
      <c r="BF277" s="114">
        <v>25</v>
      </c>
      <c r="BH277" s="139">
        <v>13870</v>
      </c>
      <c r="BI277" s="118">
        <f t="shared" si="86"/>
        <v>23025</v>
      </c>
      <c r="BJ277" s="118" t="s">
        <v>956</v>
      </c>
      <c r="BK277">
        <f t="shared" si="87"/>
        <v>2313870</v>
      </c>
      <c r="BZ277" s="63"/>
      <c r="CR277" s="1" t="s">
        <v>3408</v>
      </c>
    </row>
    <row r="278" spans="1:96" ht="15" hidden="1" customHeight="1" outlineLevel="1">
      <c r="A278" t="s">
        <v>657</v>
      </c>
      <c r="B278" s="8" t="s">
        <v>1696</v>
      </c>
      <c r="C278" s="1">
        <f t="shared" si="88"/>
        <v>0</v>
      </c>
      <c r="D278" s="5">
        <f>IF(N278&gt;0, RANK(N278,(N278:P278,Q278:AE278)),0)</f>
        <v>0</v>
      </c>
      <c r="E278" s="5">
        <f>IF(O278&gt;0,RANK(O278,(N278:P278,Q278:AE278)),0)</f>
        <v>0</v>
      </c>
      <c r="F278" s="5">
        <f t="shared" si="78"/>
        <v>0</v>
      </c>
      <c r="G278" s="1">
        <f t="shared" si="79"/>
        <v>0</v>
      </c>
      <c r="H278" s="2">
        <f t="shared" si="80"/>
        <v>0</v>
      </c>
      <c r="I278" s="6"/>
      <c r="J278" s="2" t="str">
        <f t="shared" si="81"/>
        <v>-</v>
      </c>
      <c r="K278" s="2" t="str">
        <f t="shared" si="82"/>
        <v>-</v>
      </c>
      <c r="L278" s="2" t="str">
        <f t="shared" si="83"/>
        <v>-</v>
      </c>
      <c r="M278" s="2" t="str">
        <f t="shared" si="84"/>
        <v>-</v>
      </c>
      <c r="N278" s="63">
        <v>0</v>
      </c>
      <c r="O278" s="63">
        <v>0</v>
      </c>
      <c r="P278" s="63">
        <v>0</v>
      </c>
      <c r="Q278" s="63">
        <v>0</v>
      </c>
      <c r="R278" s="63">
        <v>0</v>
      </c>
      <c r="S278" s="63"/>
      <c r="T278" s="63">
        <v>0</v>
      </c>
      <c r="U278" s="63">
        <v>0</v>
      </c>
      <c r="V278" s="63">
        <v>0</v>
      </c>
      <c r="W278" s="63">
        <v>0</v>
      </c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/>
      <c r="AV278" s="63"/>
      <c r="AW278" s="63"/>
      <c r="BA278" t="str">
        <f t="shared" si="85"/>
        <v>Connor</v>
      </c>
      <c r="BB278" t="s">
        <v>2829</v>
      </c>
      <c r="BC278">
        <v>2</v>
      </c>
      <c r="BE278" s="112">
        <v>23</v>
      </c>
      <c r="BF278" s="114">
        <v>3</v>
      </c>
      <c r="BG278" s="114">
        <v>63</v>
      </c>
      <c r="BH278" s="118">
        <v>13900</v>
      </c>
      <c r="BI278" s="118">
        <f t="shared" si="86"/>
        <v>23003</v>
      </c>
      <c r="BJ278" t="s">
        <v>956</v>
      </c>
      <c r="BK278">
        <f t="shared" si="87"/>
        <v>2313900</v>
      </c>
      <c r="BP278">
        <v>39.51</v>
      </c>
      <c r="BQ278">
        <v>0.09</v>
      </c>
      <c r="BR278">
        <v>39.43</v>
      </c>
      <c r="BZ278" s="63"/>
      <c r="CR278" s="1"/>
    </row>
    <row r="279" spans="1:96" ht="15" hidden="1" customHeight="1" outlineLevel="1">
      <c r="A279" t="s">
        <v>1873</v>
      </c>
      <c r="B279" s="8" t="s">
        <v>1696</v>
      </c>
      <c r="C279" s="1">
        <f t="shared" si="88"/>
        <v>96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 t="shared" si="78"/>
        <v>0</v>
      </c>
      <c r="G279" s="1">
        <f t="shared" si="79"/>
        <v>27</v>
      </c>
      <c r="H279" s="2">
        <f t="shared" si="80"/>
        <v>0.28125</v>
      </c>
      <c r="I279" s="6"/>
      <c r="J279" s="2">
        <f t="shared" si="81"/>
        <v>0.34375</v>
      </c>
      <c r="K279" s="2">
        <f t="shared" si="82"/>
        <v>0.625</v>
      </c>
      <c r="L279" s="2">
        <f t="shared" si="83"/>
        <v>0</v>
      </c>
      <c r="M279" s="2">
        <f t="shared" si="84"/>
        <v>3.125E-2</v>
      </c>
      <c r="N279" s="63">
        <v>33</v>
      </c>
      <c r="O279" s="63">
        <v>60</v>
      </c>
      <c r="P279" s="63">
        <v>0</v>
      </c>
      <c r="Q279" s="63">
        <v>0</v>
      </c>
      <c r="R279" s="63">
        <v>3</v>
      </c>
      <c r="S279" s="63"/>
      <c r="T279" s="63">
        <v>0</v>
      </c>
      <c r="U279" s="63">
        <v>0</v>
      </c>
      <c r="V279" s="63">
        <v>0</v>
      </c>
      <c r="W279" s="63">
        <v>0</v>
      </c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/>
      <c r="AV279" s="63"/>
      <c r="AW279" s="63"/>
      <c r="BA279" t="str">
        <f t="shared" si="85"/>
        <v>Cooper</v>
      </c>
      <c r="BB279" t="s">
        <v>691</v>
      </c>
      <c r="BC279">
        <v>2</v>
      </c>
      <c r="BE279" s="112">
        <v>23</v>
      </c>
      <c r="BF279" s="114">
        <v>29</v>
      </c>
      <c r="BG279" s="114">
        <v>65</v>
      </c>
      <c r="BH279" s="118">
        <v>14100</v>
      </c>
      <c r="BI279" s="118">
        <f t="shared" si="86"/>
        <v>23029</v>
      </c>
      <c r="BJ279" t="s">
        <v>1471</v>
      </c>
      <c r="BK279">
        <f t="shared" si="87"/>
        <v>2314100</v>
      </c>
      <c r="BP279">
        <v>32.909999999999997</v>
      </c>
      <c r="BQ279">
        <v>1.79</v>
      </c>
      <c r="BR279">
        <v>31.11</v>
      </c>
      <c r="BZ279" s="63"/>
      <c r="CR279" s="1" t="s">
        <v>3409</v>
      </c>
    </row>
    <row r="280" spans="1:96" ht="15" hidden="1" customHeight="1" outlineLevel="1">
      <c r="A280" t="s">
        <v>85</v>
      </c>
      <c r="B280" s="8" t="s">
        <v>1696</v>
      </c>
      <c r="C280" s="1">
        <f t="shared" si="88"/>
        <v>110</v>
      </c>
      <c r="D280" s="5">
        <f>IF(N280&gt;0, RANK(N280,(N280:P280,Q280:AE280)),0)</f>
        <v>1</v>
      </c>
      <c r="E280" s="5">
        <f>IF(O280&gt;0,RANK(O280,(N280:P280,Q280:AE280)),0)</f>
        <v>2</v>
      </c>
      <c r="F280" s="5">
        <f t="shared" si="78"/>
        <v>0</v>
      </c>
      <c r="G280" s="1">
        <f t="shared" si="79"/>
        <v>15</v>
      </c>
      <c r="H280" s="2">
        <f t="shared" si="80"/>
        <v>0.13636363636363635</v>
      </c>
      <c r="I280" s="6"/>
      <c r="J280" s="2">
        <f t="shared" si="81"/>
        <v>0.53636363636363638</v>
      </c>
      <c r="K280" s="2">
        <f t="shared" si="82"/>
        <v>0.4</v>
      </c>
      <c r="L280" s="2">
        <f t="shared" si="83"/>
        <v>0</v>
      </c>
      <c r="M280" s="2">
        <f t="shared" si="84"/>
        <v>6.3636363636363602E-2</v>
      </c>
      <c r="N280" s="63">
        <v>59</v>
      </c>
      <c r="O280" s="63">
        <v>44</v>
      </c>
      <c r="P280" s="63">
        <v>0</v>
      </c>
      <c r="Q280" s="63">
        <v>5</v>
      </c>
      <c r="R280" s="63">
        <v>2</v>
      </c>
      <c r="S280" s="63"/>
      <c r="T280" s="63">
        <v>0</v>
      </c>
      <c r="U280" s="63">
        <v>0</v>
      </c>
      <c r="V280" s="63">
        <v>0</v>
      </c>
      <c r="W280" s="63">
        <v>0</v>
      </c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/>
      <c r="AV280" s="63"/>
      <c r="AW280" s="63"/>
      <c r="BA280" t="str">
        <f t="shared" si="85"/>
        <v>Coplin</v>
      </c>
      <c r="BB280" t="s">
        <v>1137</v>
      </c>
      <c r="BC280">
        <v>2</v>
      </c>
      <c r="BE280" s="112">
        <v>23</v>
      </c>
      <c r="BF280" s="114">
        <v>7</v>
      </c>
      <c r="BG280" s="114">
        <v>20</v>
      </c>
      <c r="BH280" s="118">
        <v>14205</v>
      </c>
      <c r="BI280" s="118">
        <f t="shared" si="86"/>
        <v>23007</v>
      </c>
      <c r="BJ280" t="s">
        <v>3073</v>
      </c>
      <c r="BK280">
        <f t="shared" si="87"/>
        <v>2314205</v>
      </c>
      <c r="BP280">
        <v>33.06</v>
      </c>
      <c r="BQ280">
        <v>0</v>
      </c>
      <c r="BR280">
        <v>33.06</v>
      </c>
      <c r="BZ280" s="63"/>
      <c r="CR280" s="1" t="s">
        <v>3410</v>
      </c>
    </row>
    <row r="281" spans="1:96" ht="15" hidden="1" customHeight="1" outlineLevel="1">
      <c r="A281" t="s">
        <v>2996</v>
      </c>
      <c r="B281" s="8" t="s">
        <v>1696</v>
      </c>
      <c r="C281" s="1">
        <f t="shared" si="88"/>
        <v>1244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 t="shared" si="78"/>
        <v>0</v>
      </c>
      <c r="G281" s="1">
        <f t="shared" si="79"/>
        <v>484</v>
      </c>
      <c r="H281" s="2">
        <f t="shared" si="80"/>
        <v>0.38906752411575563</v>
      </c>
      <c r="I281" s="6"/>
      <c r="J281" s="2">
        <f t="shared" si="81"/>
        <v>0.29180064308681675</v>
      </c>
      <c r="K281" s="2">
        <f t="shared" si="82"/>
        <v>0.68086816720257237</v>
      </c>
      <c r="L281" s="2">
        <f t="shared" si="83"/>
        <v>0</v>
      </c>
      <c r="M281" s="2">
        <f t="shared" si="84"/>
        <v>2.7331189710610881E-2</v>
      </c>
      <c r="N281" s="63">
        <v>363</v>
      </c>
      <c r="O281" s="63">
        <v>847</v>
      </c>
      <c r="P281" s="63">
        <v>0</v>
      </c>
      <c r="Q281" s="63">
        <v>26</v>
      </c>
      <c r="R281" s="63">
        <v>7</v>
      </c>
      <c r="S281" s="63"/>
      <c r="T281" s="63">
        <v>1</v>
      </c>
      <c r="U281" s="63">
        <v>0</v>
      </c>
      <c r="V281" s="63">
        <v>0</v>
      </c>
      <c r="W281" s="63">
        <v>0</v>
      </c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/>
      <c r="AV281" s="63"/>
      <c r="AW281" s="63"/>
      <c r="BA281" t="str">
        <f t="shared" si="85"/>
        <v>Corinna</v>
      </c>
      <c r="BB281" t="s">
        <v>2479</v>
      </c>
      <c r="BC281">
        <v>2</v>
      </c>
      <c r="BE281" s="112">
        <v>23</v>
      </c>
      <c r="BF281" s="114">
        <v>19</v>
      </c>
      <c r="BG281" s="114">
        <v>60</v>
      </c>
      <c r="BH281" s="118">
        <v>14310</v>
      </c>
      <c r="BI281" s="118">
        <f t="shared" si="86"/>
        <v>23019</v>
      </c>
      <c r="BJ281" t="s">
        <v>1471</v>
      </c>
      <c r="BK281">
        <f t="shared" si="87"/>
        <v>2314310</v>
      </c>
      <c r="BP281">
        <v>39.44</v>
      </c>
      <c r="BQ281">
        <v>0.78</v>
      </c>
      <c r="BR281">
        <v>38.659999999999997</v>
      </c>
      <c r="BZ281" s="63"/>
      <c r="CR281" s="1" t="s">
        <v>3411</v>
      </c>
    </row>
    <row r="282" spans="1:96" ht="15" hidden="1" customHeight="1" outlineLevel="1">
      <c r="A282" t="s">
        <v>2151</v>
      </c>
      <c r="B282" s="8" t="s">
        <v>1696</v>
      </c>
      <c r="C282" s="1">
        <f t="shared" si="88"/>
        <v>1574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 t="shared" si="78"/>
        <v>0</v>
      </c>
      <c r="G282" s="1">
        <f t="shared" si="79"/>
        <v>757</v>
      </c>
      <c r="H282" s="2">
        <f t="shared" si="80"/>
        <v>0.48094027954256668</v>
      </c>
      <c r="I282" s="6"/>
      <c r="J282" s="2">
        <f t="shared" si="81"/>
        <v>0.24777636594663277</v>
      </c>
      <c r="K282" s="2">
        <f t="shared" si="82"/>
        <v>0.72871664548919945</v>
      </c>
      <c r="L282" s="2">
        <f t="shared" si="83"/>
        <v>0</v>
      </c>
      <c r="M282" s="2">
        <f t="shared" si="84"/>
        <v>2.3506988564167774E-2</v>
      </c>
      <c r="N282" s="63">
        <v>390</v>
      </c>
      <c r="O282" s="63">
        <v>1147</v>
      </c>
      <c r="P282" s="63">
        <v>0</v>
      </c>
      <c r="Q282" s="63">
        <v>25</v>
      </c>
      <c r="R282" s="63">
        <v>9</v>
      </c>
      <c r="S282" s="63"/>
      <c r="T282" s="63">
        <v>3</v>
      </c>
      <c r="U282" s="63">
        <v>0</v>
      </c>
      <c r="V282" s="63">
        <v>0</v>
      </c>
      <c r="W282" s="63">
        <v>0</v>
      </c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/>
      <c r="AV282" s="63"/>
      <c r="AW282" s="63"/>
      <c r="BA282" t="str">
        <f t="shared" si="85"/>
        <v>Corinth</v>
      </c>
      <c r="BB282" t="s">
        <v>2479</v>
      </c>
      <c r="BC282">
        <v>2</v>
      </c>
      <c r="BE282" s="112">
        <v>23</v>
      </c>
      <c r="BF282" s="114">
        <v>19</v>
      </c>
      <c r="BG282" s="114">
        <v>65</v>
      </c>
      <c r="BH282" s="118">
        <v>14380</v>
      </c>
      <c r="BI282" s="118">
        <f t="shared" si="86"/>
        <v>23019</v>
      </c>
      <c r="BJ282" t="s">
        <v>1471</v>
      </c>
      <c r="BK282">
        <f t="shared" si="87"/>
        <v>2314380</v>
      </c>
      <c r="BP282">
        <v>40.15</v>
      </c>
      <c r="BQ282">
        <v>0</v>
      </c>
      <c r="BR282">
        <v>40.15</v>
      </c>
      <c r="BZ282" s="63"/>
      <c r="CR282" s="1" t="s">
        <v>3412</v>
      </c>
    </row>
    <row r="283" spans="1:96" ht="15" hidden="1" customHeight="1" outlineLevel="1">
      <c r="A283" t="s">
        <v>1159</v>
      </c>
      <c r="B283" s="8" t="s">
        <v>1696</v>
      </c>
      <c r="C283" s="1">
        <f t="shared" si="88"/>
        <v>944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 t="shared" si="78"/>
        <v>0</v>
      </c>
      <c r="G283" s="1">
        <f t="shared" si="79"/>
        <v>49</v>
      </c>
      <c r="H283" s="2">
        <f t="shared" si="80"/>
        <v>5.190677966101695E-2</v>
      </c>
      <c r="I283" s="6"/>
      <c r="J283" s="2">
        <f t="shared" si="81"/>
        <v>0.45444915254237289</v>
      </c>
      <c r="K283" s="2">
        <f t="shared" si="82"/>
        <v>0.50635593220338981</v>
      </c>
      <c r="L283" s="2">
        <f t="shared" si="83"/>
        <v>0</v>
      </c>
      <c r="M283" s="2">
        <f t="shared" si="84"/>
        <v>3.919491525423735E-2</v>
      </c>
      <c r="N283" s="63">
        <v>429</v>
      </c>
      <c r="O283" s="63">
        <v>478</v>
      </c>
      <c r="P283" s="63">
        <v>0</v>
      </c>
      <c r="Q283" s="63">
        <v>19</v>
      </c>
      <c r="R283" s="63">
        <v>16</v>
      </c>
      <c r="S283" s="63"/>
      <c r="T283" s="63">
        <v>2</v>
      </c>
      <c r="U283" s="63">
        <v>0</v>
      </c>
      <c r="V283" s="63">
        <v>0</v>
      </c>
      <c r="W283" s="63">
        <v>0</v>
      </c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/>
      <c r="AV283" s="63"/>
      <c r="AW283" s="63"/>
      <c r="BA283" t="str">
        <f t="shared" si="85"/>
        <v>Cornish</v>
      </c>
      <c r="BB283" t="s">
        <v>924</v>
      </c>
      <c r="BC283">
        <v>1</v>
      </c>
      <c r="BE283" s="112">
        <v>23</v>
      </c>
      <c r="BF283" s="114">
        <v>31</v>
      </c>
      <c r="BG283" s="114">
        <v>35</v>
      </c>
      <c r="BH283" s="118">
        <v>14485</v>
      </c>
      <c r="BI283" s="118">
        <f t="shared" si="86"/>
        <v>23031</v>
      </c>
      <c r="BJ283" t="s">
        <v>1471</v>
      </c>
      <c r="BK283">
        <f t="shared" si="87"/>
        <v>2314485</v>
      </c>
      <c r="BP283">
        <v>22.28</v>
      </c>
      <c r="BQ283">
        <v>0.18</v>
      </c>
      <c r="BR283">
        <v>22.1</v>
      </c>
      <c r="BZ283" s="63"/>
      <c r="CR283" s="1" t="s">
        <v>3413</v>
      </c>
    </row>
    <row r="284" spans="1:96" ht="15" hidden="1" customHeight="1" outlineLevel="1">
      <c r="A284" t="s">
        <v>2104</v>
      </c>
      <c r="B284" s="8" t="s">
        <v>1696</v>
      </c>
      <c r="C284" s="1">
        <f t="shared" si="88"/>
        <v>776</v>
      </c>
      <c r="D284" s="5">
        <f>IF(N284&gt;0, RANK(N284,(N284:P284,Q284:AE284)),0)</f>
        <v>2</v>
      </c>
      <c r="E284" s="5">
        <f>IF(O284&gt;0,RANK(O284,(N284:P284,Q284:AE284)),0)</f>
        <v>1</v>
      </c>
      <c r="F284" s="5">
        <f t="shared" si="78"/>
        <v>0</v>
      </c>
      <c r="G284" s="1">
        <f t="shared" si="79"/>
        <v>188</v>
      </c>
      <c r="H284" s="2">
        <f t="shared" si="80"/>
        <v>0.2422680412371134</v>
      </c>
      <c r="I284" s="6"/>
      <c r="J284" s="2">
        <f t="shared" si="81"/>
        <v>0.36469072164948452</v>
      </c>
      <c r="K284" s="2">
        <f t="shared" si="82"/>
        <v>0.60695876288659789</v>
      </c>
      <c r="L284" s="2">
        <f t="shared" si="83"/>
        <v>0</v>
      </c>
      <c r="M284" s="2">
        <f t="shared" si="84"/>
        <v>2.8350515463917536E-2</v>
      </c>
      <c r="N284" s="63">
        <v>283</v>
      </c>
      <c r="O284" s="63">
        <v>471</v>
      </c>
      <c r="P284" s="63">
        <v>0</v>
      </c>
      <c r="Q284" s="63">
        <v>15</v>
      </c>
      <c r="R284" s="63">
        <v>5</v>
      </c>
      <c r="S284" s="63"/>
      <c r="T284" s="63">
        <v>0</v>
      </c>
      <c r="U284" s="63">
        <v>0</v>
      </c>
      <c r="V284" s="63">
        <v>0</v>
      </c>
      <c r="W284" s="63">
        <v>2</v>
      </c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/>
      <c r="AV284" s="63"/>
      <c r="AW284" s="63"/>
      <c r="BA284" t="str">
        <f t="shared" si="85"/>
        <v>Cornville</v>
      </c>
      <c r="BB284" t="s">
        <v>1786</v>
      </c>
      <c r="BC284">
        <v>2</v>
      </c>
      <c r="BE284" s="112">
        <v>23</v>
      </c>
      <c r="BF284" s="114">
        <v>25</v>
      </c>
      <c r="BG284" s="114">
        <v>40</v>
      </c>
      <c r="BH284" s="118">
        <v>14555</v>
      </c>
      <c r="BI284" s="118">
        <f t="shared" si="86"/>
        <v>23025</v>
      </c>
      <c r="BJ284" t="s">
        <v>1471</v>
      </c>
      <c r="BK284">
        <f t="shared" si="87"/>
        <v>2314555</v>
      </c>
      <c r="BP284">
        <v>40.65</v>
      </c>
      <c r="BQ284">
        <v>0.21</v>
      </c>
      <c r="BR284">
        <v>40.450000000000003</v>
      </c>
      <c r="BZ284" s="63"/>
      <c r="CR284" s="1" t="s">
        <v>3414</v>
      </c>
    </row>
    <row r="285" spans="1:96" ht="15" hidden="1" customHeight="1" outlineLevel="1">
      <c r="A285" t="s">
        <v>2555</v>
      </c>
      <c r="B285" s="8" t="s">
        <v>1696</v>
      </c>
      <c r="C285" s="1">
        <f t="shared" si="88"/>
        <v>138</v>
      </c>
      <c r="D285" s="5">
        <f>IF(N285&gt;0, RANK(N285,(N285:P285,Q285:AE285)),0)</f>
        <v>1</v>
      </c>
      <c r="E285" s="5">
        <f>IF(O285&gt;0,RANK(O285,(N285:P285,Q285:AE285)),0)</f>
        <v>2</v>
      </c>
      <c r="F285" s="5">
        <f t="shared" si="78"/>
        <v>0</v>
      </c>
      <c r="G285" s="1">
        <f t="shared" si="79"/>
        <v>59</v>
      </c>
      <c r="H285" s="2">
        <f t="shared" si="80"/>
        <v>0.42753623188405798</v>
      </c>
      <c r="I285" s="6"/>
      <c r="J285" s="2">
        <f t="shared" si="81"/>
        <v>0.68840579710144922</v>
      </c>
      <c r="K285" s="2">
        <f t="shared" si="82"/>
        <v>0.2608695652173913</v>
      </c>
      <c r="L285" s="2">
        <f t="shared" si="83"/>
        <v>0</v>
      </c>
      <c r="M285" s="2">
        <f t="shared" si="84"/>
        <v>5.0724637681159479E-2</v>
      </c>
      <c r="N285" s="63">
        <v>95</v>
      </c>
      <c r="O285" s="63">
        <v>36</v>
      </c>
      <c r="P285" s="63">
        <v>0</v>
      </c>
      <c r="Q285" s="63">
        <v>2</v>
      </c>
      <c r="R285" s="63">
        <v>4</v>
      </c>
      <c r="S285" s="63"/>
      <c r="T285" s="63">
        <v>1</v>
      </c>
      <c r="U285" s="63">
        <v>0</v>
      </c>
      <c r="V285" s="63">
        <v>0</v>
      </c>
      <c r="W285" s="63">
        <v>0</v>
      </c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/>
      <c r="AV285" s="63"/>
      <c r="AW285" s="63"/>
      <c r="BA285" t="str">
        <f t="shared" si="85"/>
        <v>Cranberry Isles</v>
      </c>
      <c r="BB285" t="s">
        <v>597</v>
      </c>
      <c r="BC285">
        <v>2</v>
      </c>
      <c r="BE285" s="112">
        <v>23</v>
      </c>
      <c r="BF285" s="114">
        <v>9</v>
      </c>
      <c r="BG285" s="114">
        <v>45</v>
      </c>
      <c r="BH285" s="118">
        <v>14905</v>
      </c>
      <c r="BI285" s="118">
        <f t="shared" si="86"/>
        <v>23009</v>
      </c>
      <c r="BJ285" t="s">
        <v>1471</v>
      </c>
      <c r="BK285">
        <f t="shared" si="87"/>
        <v>2314905</v>
      </c>
      <c r="BP285">
        <v>42.41</v>
      </c>
      <c r="BQ285">
        <v>39.229999999999997</v>
      </c>
      <c r="BR285">
        <v>3.17</v>
      </c>
      <c r="BZ285" s="63"/>
      <c r="CR285" s="1" t="s">
        <v>3415</v>
      </c>
    </row>
    <row r="286" spans="1:96" ht="15" hidden="1" customHeight="1" outlineLevel="1">
      <c r="A286" t="s">
        <v>1874</v>
      </c>
      <c r="B286" s="8" t="s">
        <v>1696</v>
      </c>
      <c r="C286" s="1">
        <f t="shared" si="88"/>
        <v>66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 t="shared" si="78"/>
        <v>0</v>
      </c>
      <c r="G286" s="1">
        <f t="shared" si="79"/>
        <v>27</v>
      </c>
      <c r="H286" s="2">
        <f t="shared" si="80"/>
        <v>0.40909090909090912</v>
      </c>
      <c r="I286" s="6"/>
      <c r="J286" s="2">
        <f t="shared" si="81"/>
        <v>0.27272727272727271</v>
      </c>
      <c r="K286" s="2">
        <f t="shared" si="82"/>
        <v>0.68181818181818177</v>
      </c>
      <c r="L286" s="2">
        <f t="shared" si="83"/>
        <v>0</v>
      </c>
      <c r="M286" s="2">
        <f t="shared" si="84"/>
        <v>4.5454545454545525E-2</v>
      </c>
      <c r="N286" s="63">
        <v>18</v>
      </c>
      <c r="O286" s="63">
        <v>45</v>
      </c>
      <c r="P286" s="63">
        <v>0</v>
      </c>
      <c r="Q286" s="63">
        <v>2</v>
      </c>
      <c r="R286" s="63">
        <v>1</v>
      </c>
      <c r="S286" s="63"/>
      <c r="T286" s="63">
        <v>0</v>
      </c>
      <c r="U286" s="63">
        <v>0</v>
      </c>
      <c r="V286" s="63">
        <v>0</v>
      </c>
      <c r="W286" s="63">
        <v>0</v>
      </c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/>
      <c r="AV286" s="63"/>
      <c r="AW286" s="63"/>
      <c r="BA286" t="str">
        <f t="shared" si="85"/>
        <v>Crawford</v>
      </c>
      <c r="BB286" t="s">
        <v>691</v>
      </c>
      <c r="BC286">
        <v>2</v>
      </c>
      <c r="BE286" s="112">
        <v>23</v>
      </c>
      <c r="BF286" s="114">
        <v>29</v>
      </c>
      <c r="BG286" s="114">
        <v>70</v>
      </c>
      <c r="BH286" s="118">
        <v>14940</v>
      </c>
      <c r="BI286" s="118">
        <f t="shared" si="86"/>
        <v>23029</v>
      </c>
      <c r="BJ286" t="s">
        <v>1471</v>
      </c>
      <c r="BK286">
        <f t="shared" si="87"/>
        <v>2314940</v>
      </c>
      <c r="BP286">
        <v>37.68</v>
      </c>
      <c r="BQ286">
        <v>3.09</v>
      </c>
      <c r="BR286">
        <v>34.590000000000003</v>
      </c>
      <c r="BZ286" s="63"/>
      <c r="CR286" s="1" t="s">
        <v>3416</v>
      </c>
    </row>
    <row r="287" spans="1:96" ht="15" hidden="1" customHeight="1" outlineLevel="1">
      <c r="A287" t="s">
        <v>2500</v>
      </c>
      <c r="B287" s="8" t="s">
        <v>1696</v>
      </c>
      <c r="C287" s="1">
        <f t="shared" si="88"/>
        <v>0</v>
      </c>
      <c r="D287" s="5">
        <f>IF(N287&gt;0, RANK(N287,(N287:P287,Q287:AE287)),0)</f>
        <v>0</v>
      </c>
      <c r="E287" s="5">
        <f>IF(O287&gt;0,RANK(O287,(N287:P287,Q287:AE287)),0)</f>
        <v>0</v>
      </c>
      <c r="F287" s="5">
        <f t="shared" si="78"/>
        <v>0</v>
      </c>
      <c r="G287" s="1">
        <f t="shared" si="79"/>
        <v>0</v>
      </c>
      <c r="H287" s="2">
        <f t="shared" si="80"/>
        <v>0</v>
      </c>
      <c r="I287" s="6"/>
      <c r="J287" s="2" t="str">
        <f t="shared" si="81"/>
        <v>-</v>
      </c>
      <c r="K287" s="2" t="str">
        <f t="shared" si="82"/>
        <v>-</v>
      </c>
      <c r="L287" s="2" t="str">
        <f t="shared" si="83"/>
        <v>-</v>
      </c>
      <c r="M287" s="2" t="str">
        <f t="shared" si="84"/>
        <v>-</v>
      </c>
      <c r="N287" s="63">
        <v>0</v>
      </c>
      <c r="O287" s="63">
        <v>0</v>
      </c>
      <c r="P287" s="63">
        <v>0</v>
      </c>
      <c r="Q287" s="63">
        <v>0</v>
      </c>
      <c r="R287" s="63">
        <v>0</v>
      </c>
      <c r="S287" s="63"/>
      <c r="T287" s="63">
        <v>0</v>
      </c>
      <c r="U287" s="63">
        <v>0</v>
      </c>
      <c r="V287" s="63">
        <v>0</v>
      </c>
      <c r="W287" s="63">
        <v>0</v>
      </c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/>
      <c r="AV287" s="63"/>
      <c r="AW287" s="63"/>
      <c r="BA287" t="str">
        <f t="shared" si="85"/>
        <v>Criehaven</v>
      </c>
      <c r="BB287" t="s">
        <v>1728</v>
      </c>
      <c r="BC287">
        <v>1</v>
      </c>
      <c r="BE287" s="112">
        <v>23</v>
      </c>
      <c r="BF287" s="114">
        <v>13</v>
      </c>
      <c r="BH287" s="118">
        <v>15125</v>
      </c>
      <c r="BI287" s="118">
        <f t="shared" si="86"/>
        <v>23013</v>
      </c>
      <c r="BJ287" t="s">
        <v>956</v>
      </c>
      <c r="BK287">
        <f t="shared" si="87"/>
        <v>2315125</v>
      </c>
      <c r="BZ287" s="63"/>
      <c r="CR287" s="1" t="s">
        <v>3417</v>
      </c>
    </row>
    <row r="288" spans="1:96" ht="15" hidden="1" customHeight="1" outlineLevel="1">
      <c r="A288" t="s">
        <v>3291</v>
      </c>
      <c r="B288" s="8" t="s">
        <v>1696</v>
      </c>
      <c r="C288" s="1">
        <f t="shared" si="88"/>
        <v>125</v>
      </c>
      <c r="D288" s="5">
        <f>IF(N288&gt;0, RANK(N288,(N288:P288,Q288:AE288)),0)</f>
        <v>1</v>
      </c>
      <c r="E288" s="5">
        <f>IF(O288&gt;0,RANK(O288,(N288:P288,Q288:AE288)),0)</f>
        <v>2</v>
      </c>
      <c r="F288" s="5">
        <f t="shared" si="78"/>
        <v>0</v>
      </c>
      <c r="G288" s="1">
        <f t="shared" si="79"/>
        <v>4</v>
      </c>
      <c r="H288" s="2">
        <f t="shared" si="80"/>
        <v>3.2000000000000001E-2</v>
      </c>
      <c r="I288" s="6"/>
      <c r="J288" s="2">
        <f t="shared" si="81"/>
        <v>0.51200000000000001</v>
      </c>
      <c r="K288" s="2">
        <f t="shared" si="82"/>
        <v>0.48</v>
      </c>
      <c r="L288" s="2">
        <f t="shared" si="83"/>
        <v>0</v>
      </c>
      <c r="M288" s="2">
        <f t="shared" si="84"/>
        <v>8.0000000000000071E-3</v>
      </c>
      <c r="N288" s="63">
        <v>64</v>
      </c>
      <c r="O288" s="63">
        <v>60</v>
      </c>
      <c r="P288" s="63">
        <v>0</v>
      </c>
      <c r="Q288" s="63">
        <v>0</v>
      </c>
      <c r="R288" s="63">
        <v>1</v>
      </c>
      <c r="S288" s="63"/>
      <c r="T288" s="63">
        <v>0</v>
      </c>
      <c r="U288" s="63">
        <v>0</v>
      </c>
      <c r="V288" s="63">
        <v>0</v>
      </c>
      <c r="W288" s="63">
        <v>0</v>
      </c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/>
      <c r="AV288" s="63"/>
      <c r="AW288" s="63"/>
      <c r="BA288" t="str">
        <f t="shared" si="85"/>
        <v>Cross Lake (T17 R5)</v>
      </c>
      <c r="BB288" t="s">
        <v>2829</v>
      </c>
      <c r="BC288">
        <v>2</v>
      </c>
      <c r="BE288" s="112">
        <v>23</v>
      </c>
      <c r="BF288" s="114">
        <v>3</v>
      </c>
      <c r="BH288" s="139">
        <v>75625</v>
      </c>
      <c r="BI288" s="118">
        <f t="shared" si="86"/>
        <v>23003</v>
      </c>
      <c r="BJ288" t="s">
        <v>956</v>
      </c>
      <c r="BK288">
        <f t="shared" si="87"/>
        <v>2375625</v>
      </c>
      <c r="BZ288" s="63"/>
      <c r="CR288" s="1" t="s">
        <v>3418</v>
      </c>
    </row>
    <row r="289" spans="1:96" ht="15" hidden="1" customHeight="1" outlineLevel="1">
      <c r="A289" t="s">
        <v>2388</v>
      </c>
      <c r="B289" s="8" t="s">
        <v>1696</v>
      </c>
      <c r="C289" s="1">
        <f t="shared" si="88"/>
        <v>164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 t="shared" si="78"/>
        <v>0</v>
      </c>
      <c r="G289" s="1">
        <f t="shared" si="79"/>
        <v>81</v>
      </c>
      <c r="H289" s="2">
        <f t="shared" si="80"/>
        <v>0.49390243902439024</v>
      </c>
      <c r="I289" s="6"/>
      <c r="J289" s="2">
        <f t="shared" si="81"/>
        <v>0.23780487804878048</v>
      </c>
      <c r="K289" s="2">
        <f t="shared" si="82"/>
        <v>0.73170731707317072</v>
      </c>
      <c r="L289" s="2">
        <f t="shared" si="83"/>
        <v>0</v>
      </c>
      <c r="M289" s="2">
        <f t="shared" si="84"/>
        <v>3.0487804878048808E-2</v>
      </c>
      <c r="N289" s="63">
        <v>39</v>
      </c>
      <c r="O289" s="63">
        <v>120</v>
      </c>
      <c r="P289" s="63">
        <v>0</v>
      </c>
      <c r="Q289" s="63">
        <v>1</v>
      </c>
      <c r="R289" s="63">
        <v>4</v>
      </c>
      <c r="S289" s="63"/>
      <c r="T289" s="63">
        <v>0</v>
      </c>
      <c r="U289" s="63">
        <v>0</v>
      </c>
      <c r="V289" s="63">
        <v>0</v>
      </c>
      <c r="W289" s="63">
        <v>0</v>
      </c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/>
      <c r="AV289" s="63"/>
      <c r="AW289" s="63"/>
      <c r="BA289" t="str">
        <f t="shared" si="85"/>
        <v>Crystal</v>
      </c>
      <c r="BB289" t="s">
        <v>2829</v>
      </c>
      <c r="BC289">
        <v>2</v>
      </c>
      <c r="BE289" s="112">
        <v>23</v>
      </c>
      <c r="BF289" s="114">
        <v>3</v>
      </c>
      <c r="BG289" s="114">
        <v>65</v>
      </c>
      <c r="BH289" s="118">
        <v>15395</v>
      </c>
      <c r="BI289" s="118">
        <f t="shared" si="86"/>
        <v>23003</v>
      </c>
      <c r="BJ289" t="s">
        <v>1471</v>
      </c>
      <c r="BK289">
        <f t="shared" si="87"/>
        <v>2315395</v>
      </c>
      <c r="BP289">
        <v>40.159999999999997</v>
      </c>
      <c r="BQ289">
        <v>0.03</v>
      </c>
      <c r="BR289">
        <v>40.130000000000003</v>
      </c>
      <c r="BZ289" s="63"/>
      <c r="CR289" s="1" t="s">
        <v>3419</v>
      </c>
    </row>
    <row r="290" spans="1:96" ht="15" hidden="1" customHeight="1" outlineLevel="1">
      <c r="A290" t="s">
        <v>1530</v>
      </c>
      <c r="B290" s="8" t="s">
        <v>1696</v>
      </c>
      <c r="C290" s="1">
        <f t="shared" si="88"/>
        <v>6002</v>
      </c>
      <c r="D290" s="5">
        <f>IF(N290&gt;0, RANK(N290,(N290:P290,Q290:AE290)),0)</f>
        <v>1</v>
      </c>
      <c r="E290" s="5">
        <f>IF(O290&gt;0,RANK(O290,(N290:P290,Q290:AE290)),0)</f>
        <v>2</v>
      </c>
      <c r="F290" s="5">
        <f t="shared" si="78"/>
        <v>0</v>
      </c>
      <c r="G290" s="1">
        <f t="shared" si="79"/>
        <v>2274</v>
      </c>
      <c r="H290" s="2">
        <f t="shared" si="80"/>
        <v>0.37887370876374543</v>
      </c>
      <c r="I290" s="6"/>
      <c r="J290" s="2">
        <f t="shared" si="81"/>
        <v>0.6787737420859713</v>
      </c>
      <c r="K290" s="2">
        <f t="shared" si="82"/>
        <v>0.29990003332222592</v>
      </c>
      <c r="L290" s="2">
        <f t="shared" si="83"/>
        <v>0</v>
      </c>
      <c r="M290" s="2">
        <f t="shared" si="84"/>
        <v>2.1326224591802778E-2</v>
      </c>
      <c r="N290" s="63">
        <v>4074</v>
      </c>
      <c r="O290" s="63">
        <v>1800</v>
      </c>
      <c r="P290" s="63">
        <v>0</v>
      </c>
      <c r="Q290" s="63">
        <v>87</v>
      </c>
      <c r="R290" s="63">
        <v>33</v>
      </c>
      <c r="S290" s="63"/>
      <c r="T290" s="63">
        <v>7</v>
      </c>
      <c r="U290" s="63">
        <v>0</v>
      </c>
      <c r="V290" s="63">
        <v>0</v>
      </c>
      <c r="W290" s="63">
        <v>1</v>
      </c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/>
      <c r="AV290" s="63"/>
      <c r="AW290" s="63"/>
      <c r="BA290" t="str">
        <f t="shared" si="85"/>
        <v>Cumberland</v>
      </c>
      <c r="BB290" t="s">
        <v>1530</v>
      </c>
      <c r="BC290">
        <v>1</v>
      </c>
      <c r="BE290" s="112">
        <v>23</v>
      </c>
      <c r="BF290" s="114">
        <v>5</v>
      </c>
      <c r="BG290" s="114">
        <v>30</v>
      </c>
      <c r="BH290" s="118">
        <v>15430</v>
      </c>
      <c r="BI290" s="118">
        <f t="shared" si="86"/>
        <v>23005</v>
      </c>
      <c r="BJ290" t="s">
        <v>1471</v>
      </c>
      <c r="BK290">
        <f t="shared" si="87"/>
        <v>2315430</v>
      </c>
      <c r="BP290">
        <v>46.37</v>
      </c>
      <c r="BQ290">
        <v>20.3</v>
      </c>
      <c r="BR290">
        <v>26.07</v>
      </c>
      <c r="BZ290" s="63"/>
      <c r="CR290" s="1" t="s">
        <v>3420</v>
      </c>
    </row>
    <row r="291" spans="1:96" ht="15" hidden="1" customHeight="1" outlineLevel="1">
      <c r="A291" t="s">
        <v>2389</v>
      </c>
      <c r="B291" s="8" t="s">
        <v>1696</v>
      </c>
      <c r="C291" s="1">
        <f t="shared" si="88"/>
        <v>960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 t="shared" si="78"/>
        <v>0</v>
      </c>
      <c r="G291" s="1">
        <f t="shared" si="79"/>
        <v>96</v>
      </c>
      <c r="H291" s="2">
        <f t="shared" si="80"/>
        <v>0.1</v>
      </c>
      <c r="I291" s="6"/>
      <c r="J291" s="2">
        <f t="shared" si="81"/>
        <v>0.44166666666666665</v>
      </c>
      <c r="K291" s="2">
        <f t="shared" si="82"/>
        <v>0.54166666666666663</v>
      </c>
      <c r="L291" s="2">
        <f t="shared" si="83"/>
        <v>0</v>
      </c>
      <c r="M291" s="2">
        <f t="shared" si="84"/>
        <v>1.6666666666666718E-2</v>
      </c>
      <c r="N291" s="63">
        <v>424</v>
      </c>
      <c r="O291" s="63">
        <v>520</v>
      </c>
      <c r="P291" s="63">
        <v>0</v>
      </c>
      <c r="Q291" s="63">
        <v>11</v>
      </c>
      <c r="R291" s="63">
        <v>5</v>
      </c>
      <c r="S291" s="63"/>
      <c r="T291" s="63">
        <v>0</v>
      </c>
      <c r="U291" s="63">
        <v>0</v>
      </c>
      <c r="V291" s="63">
        <v>0</v>
      </c>
      <c r="W291" s="63">
        <v>0</v>
      </c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/>
      <c r="AV291" s="63"/>
      <c r="AW291" s="63"/>
      <c r="BA291" t="str">
        <f t="shared" si="85"/>
        <v>Cushing</v>
      </c>
      <c r="BB291" t="s">
        <v>1728</v>
      </c>
      <c r="BC291">
        <v>1</v>
      </c>
      <c r="BE291" s="112">
        <v>23</v>
      </c>
      <c r="BF291" s="114">
        <v>13</v>
      </c>
      <c r="BG291" s="114">
        <v>15</v>
      </c>
      <c r="BH291" s="118">
        <v>15780</v>
      </c>
      <c r="BI291" s="118">
        <f t="shared" si="86"/>
        <v>23013</v>
      </c>
      <c r="BJ291" t="s">
        <v>1471</v>
      </c>
      <c r="BK291">
        <f t="shared" si="87"/>
        <v>2315780</v>
      </c>
      <c r="BP291">
        <v>26.11</v>
      </c>
      <c r="BQ291">
        <v>6.72</v>
      </c>
      <c r="BR291">
        <v>19.399999999999999</v>
      </c>
      <c r="BZ291" s="63"/>
      <c r="CR291" s="1" t="s">
        <v>3421</v>
      </c>
    </row>
    <row r="292" spans="1:96" ht="15" hidden="1" customHeight="1" outlineLevel="1">
      <c r="A292" t="s">
        <v>2033</v>
      </c>
      <c r="B292" s="8" t="s">
        <v>1696</v>
      </c>
      <c r="C292" s="1">
        <f t="shared" si="88"/>
        <v>315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 t="shared" si="78"/>
        <v>0</v>
      </c>
      <c r="G292" s="1">
        <f t="shared" si="79"/>
        <v>132</v>
      </c>
      <c r="H292" s="2">
        <f t="shared" si="80"/>
        <v>0.41904761904761906</v>
      </c>
      <c r="I292" s="6"/>
      <c r="J292" s="2">
        <f t="shared" si="81"/>
        <v>0.27301587301587299</v>
      </c>
      <c r="K292" s="2">
        <f t="shared" si="82"/>
        <v>0.69206349206349205</v>
      </c>
      <c r="L292" s="2">
        <f t="shared" si="83"/>
        <v>0</v>
      </c>
      <c r="M292" s="2">
        <f t="shared" si="84"/>
        <v>3.4920634920635019E-2</v>
      </c>
      <c r="N292" s="63">
        <v>86</v>
      </c>
      <c r="O292" s="63">
        <v>218</v>
      </c>
      <c r="P292" s="63">
        <v>0</v>
      </c>
      <c r="Q292" s="63">
        <v>8</v>
      </c>
      <c r="R292" s="63">
        <v>3</v>
      </c>
      <c r="S292" s="63"/>
      <c r="T292" s="63">
        <v>0</v>
      </c>
      <c r="U292" s="63">
        <v>0</v>
      </c>
      <c r="V292" s="63">
        <v>0</v>
      </c>
      <c r="W292" s="63">
        <v>0</v>
      </c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/>
      <c r="AV292" s="63"/>
      <c r="AW292" s="63"/>
      <c r="BA292" t="str">
        <f t="shared" si="85"/>
        <v>Cutler</v>
      </c>
      <c r="BB292" t="s">
        <v>691</v>
      </c>
      <c r="BC292">
        <v>2</v>
      </c>
      <c r="BE292" s="112">
        <v>23</v>
      </c>
      <c r="BF292" s="114">
        <v>29</v>
      </c>
      <c r="BG292" s="114">
        <v>75</v>
      </c>
      <c r="BH292" s="118">
        <v>15920</v>
      </c>
      <c r="BI292" s="118">
        <f t="shared" si="86"/>
        <v>23029</v>
      </c>
      <c r="BJ292" t="s">
        <v>1471</v>
      </c>
      <c r="BK292">
        <f t="shared" si="87"/>
        <v>2315920</v>
      </c>
      <c r="BP292">
        <v>116.34</v>
      </c>
      <c r="BQ292">
        <v>69.34</v>
      </c>
      <c r="BR292">
        <v>47</v>
      </c>
      <c r="BZ292" s="63"/>
      <c r="CR292" s="1" t="s">
        <v>3422</v>
      </c>
    </row>
    <row r="293" spans="1:96" ht="15" hidden="1" customHeight="1" outlineLevel="1">
      <c r="A293" t="s">
        <v>337</v>
      </c>
      <c r="B293" s="8" t="s">
        <v>1696</v>
      </c>
      <c r="C293" s="1">
        <f t="shared" si="88"/>
        <v>56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 t="shared" si="78"/>
        <v>0</v>
      </c>
      <c r="G293" s="1">
        <f t="shared" si="79"/>
        <v>4</v>
      </c>
      <c r="H293" s="2">
        <f t="shared" si="80"/>
        <v>7.1428571428571425E-2</v>
      </c>
      <c r="I293" s="6"/>
      <c r="J293" s="2">
        <f t="shared" si="81"/>
        <v>0.4642857142857143</v>
      </c>
      <c r="K293" s="2">
        <f t="shared" si="82"/>
        <v>0.5357142857142857</v>
      </c>
      <c r="L293" s="2">
        <f t="shared" si="83"/>
        <v>0</v>
      </c>
      <c r="M293" s="2">
        <f t="shared" si="84"/>
        <v>0</v>
      </c>
      <c r="N293" s="63">
        <v>26</v>
      </c>
      <c r="O293" s="63">
        <v>30</v>
      </c>
      <c r="P293" s="63">
        <v>0</v>
      </c>
      <c r="Q293" s="63">
        <v>0</v>
      </c>
      <c r="R293" s="63">
        <v>0</v>
      </c>
      <c r="S293" s="63"/>
      <c r="T293" s="63">
        <v>0</v>
      </c>
      <c r="U293" s="63">
        <v>0</v>
      </c>
      <c r="V293" s="63">
        <v>0</v>
      </c>
      <c r="W293" s="63">
        <v>0</v>
      </c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/>
      <c r="AV293" s="63"/>
      <c r="AW293" s="63"/>
      <c r="BA293" t="str">
        <f t="shared" si="85"/>
        <v>Cyr</v>
      </c>
      <c r="BB293" t="s">
        <v>2829</v>
      </c>
      <c r="BC293">
        <v>2</v>
      </c>
      <c r="BE293" s="112">
        <v>23</v>
      </c>
      <c r="BF293" s="114">
        <v>3</v>
      </c>
      <c r="BG293" s="114">
        <v>70</v>
      </c>
      <c r="BH293" s="118">
        <v>15990</v>
      </c>
      <c r="BI293" s="118">
        <f t="shared" si="86"/>
        <v>23003</v>
      </c>
      <c r="BJ293" t="s">
        <v>3073</v>
      </c>
      <c r="BK293">
        <f t="shared" si="87"/>
        <v>2315990</v>
      </c>
      <c r="BP293">
        <v>38.43</v>
      </c>
      <c r="BQ293">
        <v>0</v>
      </c>
      <c r="BR293">
        <v>38.43</v>
      </c>
      <c r="BZ293" s="63"/>
      <c r="CR293" s="1" t="s">
        <v>3423</v>
      </c>
    </row>
    <row r="294" spans="1:96" ht="15" hidden="1" customHeight="1" outlineLevel="1">
      <c r="A294" t="s">
        <v>1085</v>
      </c>
      <c r="B294" s="8" t="s">
        <v>1696</v>
      </c>
      <c r="C294" s="1">
        <f t="shared" si="88"/>
        <v>209</v>
      </c>
      <c r="D294" s="5">
        <f>IF(N294&gt;0, RANK(N294,(N294:P294,Q294:AE294)),0)</f>
        <v>2</v>
      </c>
      <c r="E294" s="5">
        <f>IF(O294&gt;0,RANK(O294,(N294:P294,Q294:AE294)),0)</f>
        <v>1</v>
      </c>
      <c r="F294" s="5">
        <f t="shared" si="78"/>
        <v>0</v>
      </c>
      <c r="G294" s="1">
        <f t="shared" si="79"/>
        <v>6</v>
      </c>
      <c r="H294" s="2">
        <f t="shared" si="80"/>
        <v>2.8708133971291867E-2</v>
      </c>
      <c r="I294" s="6"/>
      <c r="J294" s="2">
        <f t="shared" si="81"/>
        <v>0.46889952153110048</v>
      </c>
      <c r="K294" s="2">
        <f t="shared" si="82"/>
        <v>0.49760765550239233</v>
      </c>
      <c r="L294" s="2">
        <f t="shared" si="83"/>
        <v>0</v>
      </c>
      <c r="M294" s="2">
        <f t="shared" si="84"/>
        <v>3.3492822966507185E-2</v>
      </c>
      <c r="N294" s="63">
        <v>98</v>
      </c>
      <c r="O294" s="63">
        <v>104</v>
      </c>
      <c r="P294" s="63">
        <v>0</v>
      </c>
      <c r="Q294" s="63">
        <v>4</v>
      </c>
      <c r="R294" s="63">
        <v>1</v>
      </c>
      <c r="S294" s="63"/>
      <c r="T294" s="63">
        <v>2</v>
      </c>
      <c r="U294" s="63">
        <v>0</v>
      </c>
      <c r="V294" s="63">
        <v>0</v>
      </c>
      <c r="W294" s="63">
        <v>0</v>
      </c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/>
      <c r="AV294" s="63"/>
      <c r="AW294" s="63"/>
      <c r="BA294" t="str">
        <f t="shared" si="85"/>
        <v>Dallas</v>
      </c>
      <c r="BB294" t="s">
        <v>1137</v>
      </c>
      <c r="BC294">
        <v>2</v>
      </c>
      <c r="BE294" s="112">
        <v>23</v>
      </c>
      <c r="BF294" s="114">
        <v>7</v>
      </c>
      <c r="BG294" s="114">
        <v>25</v>
      </c>
      <c r="BH294" s="118">
        <v>16165</v>
      </c>
      <c r="BI294" s="118">
        <f t="shared" si="86"/>
        <v>23007</v>
      </c>
      <c r="BJ294" t="s">
        <v>3073</v>
      </c>
      <c r="BK294">
        <f t="shared" si="87"/>
        <v>2316165</v>
      </c>
      <c r="BP294">
        <v>40.44</v>
      </c>
      <c r="BQ294">
        <v>1.4</v>
      </c>
      <c r="BR294">
        <v>39.04</v>
      </c>
      <c r="BZ294" s="63"/>
      <c r="CR294" s="1" t="s">
        <v>3424</v>
      </c>
    </row>
    <row r="295" spans="1:96" ht="15" hidden="1" customHeight="1" outlineLevel="1">
      <c r="A295" t="s">
        <v>1699</v>
      </c>
      <c r="B295" s="8" t="s">
        <v>1696</v>
      </c>
      <c r="C295" s="1">
        <f t="shared" si="88"/>
        <v>1476</v>
      </c>
      <c r="D295" s="5">
        <f>IF(N295&gt;0, RANK(N295,(N295:P295,Q295:AE295)),0)</f>
        <v>1</v>
      </c>
      <c r="E295" s="5">
        <f>IF(O295&gt;0,RANK(O295,(N295:P295,Q295:AE295)),0)</f>
        <v>2</v>
      </c>
      <c r="F295" s="5">
        <f t="shared" si="78"/>
        <v>0</v>
      </c>
      <c r="G295" s="1">
        <f t="shared" si="79"/>
        <v>517</v>
      </c>
      <c r="H295" s="2">
        <f t="shared" si="80"/>
        <v>0.35027100271002709</v>
      </c>
      <c r="I295" s="6"/>
      <c r="J295" s="2">
        <f t="shared" si="81"/>
        <v>0.66395663956639561</v>
      </c>
      <c r="K295" s="2">
        <f t="shared" si="82"/>
        <v>0.31368563685636858</v>
      </c>
      <c r="L295" s="2">
        <f t="shared" si="83"/>
        <v>0</v>
      </c>
      <c r="M295" s="2">
        <f t="shared" si="84"/>
        <v>2.2357723577235811E-2</v>
      </c>
      <c r="N295" s="63">
        <v>980</v>
      </c>
      <c r="O295" s="63">
        <v>463</v>
      </c>
      <c r="P295" s="63">
        <v>0</v>
      </c>
      <c r="Q295" s="63">
        <v>15</v>
      </c>
      <c r="R295" s="63">
        <v>14</v>
      </c>
      <c r="S295" s="63"/>
      <c r="T295" s="63">
        <v>4</v>
      </c>
      <c r="U295" s="63">
        <v>0</v>
      </c>
      <c r="V295" s="63">
        <v>0</v>
      </c>
      <c r="W295" s="63">
        <v>0</v>
      </c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/>
      <c r="AV295" s="63"/>
      <c r="AW295" s="63"/>
      <c r="BA295" t="str">
        <f t="shared" si="85"/>
        <v>Damariscotta</v>
      </c>
      <c r="BB295" t="s">
        <v>1596</v>
      </c>
      <c r="BC295">
        <v>1</v>
      </c>
      <c r="BE295" s="112">
        <v>23</v>
      </c>
      <c r="BF295" s="114">
        <v>15</v>
      </c>
      <c r="BG295" s="114">
        <v>30</v>
      </c>
      <c r="BH295" s="118">
        <v>16235</v>
      </c>
      <c r="BI295" s="118">
        <f t="shared" si="86"/>
        <v>23015</v>
      </c>
      <c r="BJ295" t="s">
        <v>1471</v>
      </c>
      <c r="BK295">
        <f t="shared" si="87"/>
        <v>2316235</v>
      </c>
      <c r="BP295">
        <v>14.59</v>
      </c>
      <c r="BQ295">
        <v>2.17</v>
      </c>
      <c r="BR295">
        <v>12.42</v>
      </c>
      <c r="BZ295" s="63"/>
      <c r="CR295" s="151" t="s">
        <v>3425</v>
      </c>
    </row>
    <row r="296" spans="1:96" ht="15" hidden="1" customHeight="1" outlineLevel="1">
      <c r="A296" t="s">
        <v>1568</v>
      </c>
      <c r="B296" s="8" t="s">
        <v>1696</v>
      </c>
      <c r="C296" s="1">
        <f t="shared" si="88"/>
        <v>421</v>
      </c>
      <c r="D296" s="5">
        <f>IF(N296&gt;0, RANK(N296,(N296:P296,Q296:AE296)),0)</f>
        <v>2</v>
      </c>
      <c r="E296" s="5">
        <f>IF(O296&gt;0,RANK(O296,(N296:P296,Q296:AE296)),0)</f>
        <v>1</v>
      </c>
      <c r="F296" s="5">
        <f t="shared" si="78"/>
        <v>0</v>
      </c>
      <c r="G296" s="1">
        <f t="shared" si="79"/>
        <v>216</v>
      </c>
      <c r="H296" s="2">
        <f t="shared" si="80"/>
        <v>0.51306413301662712</v>
      </c>
      <c r="I296" s="6"/>
      <c r="J296" s="2">
        <f t="shared" si="81"/>
        <v>0.23277909738717339</v>
      </c>
      <c r="K296" s="2">
        <f t="shared" si="82"/>
        <v>0.74584323040380052</v>
      </c>
      <c r="L296" s="2">
        <f t="shared" si="83"/>
        <v>0</v>
      </c>
      <c r="M296" s="2">
        <f t="shared" si="84"/>
        <v>2.1377672209026088E-2</v>
      </c>
      <c r="N296" s="63">
        <v>98</v>
      </c>
      <c r="O296" s="63">
        <v>314</v>
      </c>
      <c r="P296" s="63">
        <v>0</v>
      </c>
      <c r="Q296" s="63">
        <v>0</v>
      </c>
      <c r="R296" s="63">
        <v>9</v>
      </c>
      <c r="S296" s="63"/>
      <c r="T296" s="63">
        <v>0</v>
      </c>
      <c r="U296" s="63">
        <v>0</v>
      </c>
      <c r="V296" s="63">
        <v>0</v>
      </c>
      <c r="W296" s="63">
        <v>0</v>
      </c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/>
      <c r="AV296" s="63"/>
      <c r="AW296" s="63"/>
      <c r="BA296" t="str">
        <f t="shared" si="85"/>
        <v>Danforth</v>
      </c>
      <c r="BB296" t="s">
        <v>691</v>
      </c>
      <c r="BC296">
        <v>2</v>
      </c>
      <c r="BE296" s="112">
        <v>23</v>
      </c>
      <c r="BF296" s="114">
        <v>29</v>
      </c>
      <c r="BG296" s="114">
        <v>80</v>
      </c>
      <c r="BH296" s="118">
        <v>16410</v>
      </c>
      <c r="BI296" s="118">
        <f t="shared" si="86"/>
        <v>23029</v>
      </c>
      <c r="BJ296" t="s">
        <v>1471</v>
      </c>
      <c r="BK296">
        <f t="shared" si="87"/>
        <v>2316410</v>
      </c>
      <c r="BP296">
        <v>60.89</v>
      </c>
      <c r="BQ296">
        <v>6.48</v>
      </c>
      <c r="BR296">
        <v>54.41</v>
      </c>
      <c r="BZ296" s="63"/>
      <c r="CR296" s="1" t="s">
        <v>3426</v>
      </c>
    </row>
    <row r="297" spans="1:96" ht="15" hidden="1" customHeight="1" outlineLevel="1">
      <c r="A297" t="s">
        <v>1569</v>
      </c>
      <c r="B297" s="8" t="s">
        <v>1696</v>
      </c>
      <c r="C297" s="1">
        <f t="shared" si="88"/>
        <v>1381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 t="shared" si="78"/>
        <v>0</v>
      </c>
      <c r="G297" s="1">
        <f t="shared" si="79"/>
        <v>174</v>
      </c>
      <c r="H297" s="2">
        <f t="shared" si="80"/>
        <v>0.12599565532223025</v>
      </c>
      <c r="I297" s="6"/>
      <c r="J297" s="2">
        <f t="shared" si="81"/>
        <v>0.4214337436640116</v>
      </c>
      <c r="K297" s="2">
        <f t="shared" si="82"/>
        <v>0.54742939898624188</v>
      </c>
      <c r="L297" s="2">
        <f t="shared" si="83"/>
        <v>0</v>
      </c>
      <c r="M297" s="2">
        <f t="shared" si="84"/>
        <v>3.1136857349746472E-2</v>
      </c>
      <c r="N297" s="63">
        <v>582</v>
      </c>
      <c r="O297" s="63">
        <v>756</v>
      </c>
      <c r="P297" s="63">
        <v>0</v>
      </c>
      <c r="Q297" s="63">
        <v>34</v>
      </c>
      <c r="R297" s="63">
        <v>8</v>
      </c>
      <c r="S297" s="63"/>
      <c r="T297" s="63">
        <v>1</v>
      </c>
      <c r="U297" s="63">
        <v>0</v>
      </c>
      <c r="V297" s="63">
        <v>0</v>
      </c>
      <c r="W297" s="63">
        <v>0</v>
      </c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/>
      <c r="AV297" s="63"/>
      <c r="AW297" s="63"/>
      <c r="BA297" t="str">
        <f t="shared" si="85"/>
        <v>Dayton</v>
      </c>
      <c r="BB297" t="s">
        <v>924</v>
      </c>
      <c r="BC297">
        <v>1</v>
      </c>
      <c r="BE297" s="112">
        <v>23</v>
      </c>
      <c r="BF297" s="114">
        <v>31</v>
      </c>
      <c r="BG297" s="114">
        <v>40</v>
      </c>
      <c r="BH297" s="118">
        <v>16725</v>
      </c>
      <c r="BI297" s="118">
        <f t="shared" si="86"/>
        <v>23031</v>
      </c>
      <c r="BJ297" t="s">
        <v>1471</v>
      </c>
      <c r="BK297">
        <f t="shared" si="87"/>
        <v>2316725</v>
      </c>
      <c r="BP297">
        <v>18.41</v>
      </c>
      <c r="BQ297">
        <v>0.52</v>
      </c>
      <c r="BR297">
        <v>17.89</v>
      </c>
      <c r="BZ297" s="63"/>
      <c r="CR297" s="1" t="s">
        <v>3427</v>
      </c>
    </row>
    <row r="298" spans="1:96" ht="15" hidden="1" customHeight="1" outlineLevel="1">
      <c r="A298" t="s">
        <v>1545</v>
      </c>
      <c r="B298" s="8" t="s">
        <v>1696</v>
      </c>
      <c r="C298" s="1">
        <f t="shared" si="88"/>
        <v>40</v>
      </c>
      <c r="D298" s="5">
        <f>IF(N298&gt;0, RANK(N298,(N298:P298,Q298:AE298)),0)</f>
        <v>2</v>
      </c>
      <c r="E298" s="5">
        <f>IF(O298&gt;0,RANK(O298,(N298:P298,Q298:AE298)),0)</f>
        <v>1</v>
      </c>
      <c r="F298" s="5">
        <f t="shared" si="78"/>
        <v>0</v>
      </c>
      <c r="G298" s="1">
        <f t="shared" si="79"/>
        <v>30</v>
      </c>
      <c r="H298" s="2">
        <f t="shared" si="80"/>
        <v>0.75</v>
      </c>
      <c r="I298" s="6"/>
      <c r="J298" s="2">
        <f t="shared" si="81"/>
        <v>0.125</v>
      </c>
      <c r="K298" s="2">
        <f t="shared" si="82"/>
        <v>0.875</v>
      </c>
      <c r="L298" s="2">
        <f t="shared" si="83"/>
        <v>0</v>
      </c>
      <c r="M298" s="2">
        <f t="shared" si="84"/>
        <v>0</v>
      </c>
      <c r="N298" s="63">
        <v>5</v>
      </c>
      <c r="O298" s="63">
        <v>35</v>
      </c>
      <c r="P298" s="63">
        <v>0</v>
      </c>
      <c r="Q298" s="63">
        <v>0</v>
      </c>
      <c r="R298" s="63">
        <v>0</v>
      </c>
      <c r="S298" s="63"/>
      <c r="T298" s="63">
        <v>0</v>
      </c>
      <c r="U298" s="63">
        <v>0</v>
      </c>
      <c r="V298" s="63">
        <v>0</v>
      </c>
      <c r="W298" s="63">
        <v>0</v>
      </c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/>
      <c r="AV298" s="63"/>
      <c r="AW298" s="63"/>
      <c r="BA298" t="str">
        <f t="shared" si="85"/>
        <v>Deblois</v>
      </c>
      <c r="BB298" t="s">
        <v>691</v>
      </c>
      <c r="BC298">
        <v>2</v>
      </c>
      <c r="BE298" s="112">
        <v>23</v>
      </c>
      <c r="BF298" s="114">
        <v>29</v>
      </c>
      <c r="BG298" s="114">
        <v>85</v>
      </c>
      <c r="BH298" s="118">
        <v>16865</v>
      </c>
      <c r="BI298" s="118">
        <f t="shared" si="86"/>
        <v>23029</v>
      </c>
      <c r="BJ298" t="s">
        <v>1471</v>
      </c>
      <c r="BK298">
        <f t="shared" si="87"/>
        <v>2316865</v>
      </c>
      <c r="BP298">
        <v>33.549999999999997</v>
      </c>
      <c r="BQ298">
        <v>0.2</v>
      </c>
      <c r="BR298">
        <v>33.35</v>
      </c>
      <c r="BZ298" s="63"/>
      <c r="CR298" s="1" t="s">
        <v>3428</v>
      </c>
    </row>
    <row r="299" spans="1:96" ht="15" hidden="1" customHeight="1" outlineLevel="1">
      <c r="A299" t="s">
        <v>684</v>
      </c>
      <c r="B299" s="8" t="s">
        <v>1696</v>
      </c>
      <c r="C299" s="1">
        <f t="shared" si="88"/>
        <v>1167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 t="shared" ref="F299:F357" si="89">IF(P299&gt;0,RANK(P299,(N299:AE299)),0)</f>
        <v>0</v>
      </c>
      <c r="G299" s="1">
        <f t="shared" ref="G299:G357" si="90">IF(C299&gt;0,MAX(N299:P299)-LARGE(N299:P299,2),0)</f>
        <v>37</v>
      </c>
      <c r="H299" s="2">
        <f t="shared" ref="H299:H357" si="91">IF(C299&gt;0,G299/C299,0)</f>
        <v>3.1705227077977724E-2</v>
      </c>
      <c r="I299" s="6"/>
      <c r="J299" s="2">
        <f t="shared" ref="J299:J357" si="92">IF(C299=0,"-",N299/C299)</f>
        <v>0.46700942587832051</v>
      </c>
      <c r="K299" s="2">
        <f t="shared" ref="K299:K357" si="93">IF(C299=0,"-",O299/C299)</f>
        <v>0.49871465295629819</v>
      </c>
      <c r="L299" s="2">
        <f t="shared" ref="L299:L357" si="94">IF(C299=0,"-",P299/C299)</f>
        <v>0</v>
      </c>
      <c r="M299" s="2">
        <f t="shared" ref="M299:M357" si="95">IF(C299=0,"-",(1-J299-K299-L299))</f>
        <v>3.4275921165381307E-2</v>
      </c>
      <c r="N299" s="63">
        <v>545</v>
      </c>
      <c r="O299" s="63">
        <v>582</v>
      </c>
      <c r="P299" s="63">
        <v>0</v>
      </c>
      <c r="Q299" s="63">
        <v>27</v>
      </c>
      <c r="R299" s="63">
        <v>11</v>
      </c>
      <c r="S299" s="63"/>
      <c r="T299" s="63">
        <v>1</v>
      </c>
      <c r="U299" s="63">
        <v>0</v>
      </c>
      <c r="V299" s="63">
        <v>0</v>
      </c>
      <c r="W299" s="63">
        <v>1</v>
      </c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/>
      <c r="AV299" s="63"/>
      <c r="AW299" s="63"/>
      <c r="BA299" t="str">
        <f t="shared" ref="BA299:BA357" si="96">A299</f>
        <v>Dedham</v>
      </c>
      <c r="BB299" t="s">
        <v>597</v>
      </c>
      <c r="BC299">
        <v>2</v>
      </c>
      <c r="BE299" s="112">
        <v>23</v>
      </c>
      <c r="BF299" s="114">
        <v>9</v>
      </c>
      <c r="BG299" s="114">
        <v>50</v>
      </c>
      <c r="BH299" s="118">
        <v>16935</v>
      </c>
      <c r="BI299" s="118">
        <f t="shared" ref="BI299:BI357" si="97">BE299*1000+BF299</f>
        <v>23009</v>
      </c>
      <c r="BJ299" t="s">
        <v>1471</v>
      </c>
      <c r="BK299">
        <f t="shared" ref="BK299:BK357" si="98">BE299*100000+BH299</f>
        <v>2316935</v>
      </c>
      <c r="BP299">
        <v>44.26</v>
      </c>
      <c r="BQ299">
        <v>5.01</v>
      </c>
      <c r="BR299">
        <v>39.25</v>
      </c>
      <c r="BZ299" s="63"/>
      <c r="CR299" s="1" t="s">
        <v>3429</v>
      </c>
    </row>
    <row r="300" spans="1:96" ht="15" hidden="1" customHeight="1" outlineLevel="1">
      <c r="A300" t="s">
        <v>1818</v>
      </c>
      <c r="B300" s="8" t="s">
        <v>1696</v>
      </c>
      <c r="C300" s="1">
        <f t="shared" si="88"/>
        <v>1323</v>
      </c>
      <c r="D300" s="5">
        <f>IF(N300&gt;0, RANK(N300,(N300:P300,Q300:AE300)),0)</f>
        <v>1</v>
      </c>
      <c r="E300" s="5">
        <f>IF(O300&gt;0,RANK(O300,(N300:P300,Q300:AE300)),0)</f>
        <v>2</v>
      </c>
      <c r="F300" s="5">
        <f t="shared" si="89"/>
        <v>0</v>
      </c>
      <c r="G300" s="1">
        <f t="shared" si="90"/>
        <v>310</v>
      </c>
      <c r="H300" s="2">
        <f t="shared" si="91"/>
        <v>0.23431594860166288</v>
      </c>
      <c r="I300" s="6"/>
      <c r="J300" s="2">
        <f t="shared" si="92"/>
        <v>0.60922146636432351</v>
      </c>
      <c r="K300" s="2">
        <f t="shared" si="93"/>
        <v>0.37490551776266062</v>
      </c>
      <c r="L300" s="2">
        <f t="shared" si="94"/>
        <v>0</v>
      </c>
      <c r="M300" s="2">
        <f t="shared" si="95"/>
        <v>1.5873015873015872E-2</v>
      </c>
      <c r="N300" s="63">
        <v>806</v>
      </c>
      <c r="O300" s="63">
        <v>496</v>
      </c>
      <c r="P300" s="63">
        <v>0</v>
      </c>
      <c r="Q300" s="63">
        <v>10</v>
      </c>
      <c r="R300" s="63">
        <v>9</v>
      </c>
      <c r="S300" s="63"/>
      <c r="T300" s="63">
        <v>2</v>
      </c>
      <c r="U300" s="63">
        <v>0</v>
      </c>
      <c r="V300" s="63">
        <v>0</v>
      </c>
      <c r="W300" s="63">
        <v>0</v>
      </c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/>
      <c r="AV300" s="63"/>
      <c r="AW300" s="63"/>
      <c r="BA300" t="str">
        <f t="shared" si="96"/>
        <v>Deer Isle</v>
      </c>
      <c r="BB300" t="s">
        <v>597</v>
      </c>
      <c r="BC300">
        <v>2</v>
      </c>
      <c r="BE300" s="112">
        <v>23</v>
      </c>
      <c r="BF300" s="114">
        <v>9</v>
      </c>
      <c r="BG300" s="114">
        <v>55</v>
      </c>
      <c r="BH300" s="118">
        <v>17145</v>
      </c>
      <c r="BI300" s="118">
        <f t="shared" si="97"/>
        <v>23009</v>
      </c>
      <c r="BJ300" t="s">
        <v>1471</v>
      </c>
      <c r="BK300">
        <f t="shared" si="98"/>
        <v>2317145</v>
      </c>
      <c r="BP300">
        <v>123.71</v>
      </c>
      <c r="BQ300">
        <v>94.02</v>
      </c>
      <c r="BR300">
        <v>29.7</v>
      </c>
      <c r="BZ300" s="63"/>
      <c r="CR300" s="1" t="s">
        <v>3430</v>
      </c>
    </row>
    <row r="301" spans="1:96" ht="15" hidden="1" customHeight="1" outlineLevel="1">
      <c r="A301" t="s">
        <v>1813</v>
      </c>
      <c r="B301" s="8" t="s">
        <v>1696</v>
      </c>
      <c r="C301" s="1">
        <f t="shared" si="88"/>
        <v>827</v>
      </c>
      <c r="D301" s="5">
        <f>IF(N301&gt;0, RANK(N301,(N301:P301,Q301:AE301)),0)</f>
        <v>1</v>
      </c>
      <c r="E301" s="5">
        <f>IF(O301&gt;0,RANK(O301,(N301:P301,Q301:AE301)),0)</f>
        <v>2</v>
      </c>
      <c r="F301" s="5">
        <f t="shared" si="89"/>
        <v>0</v>
      </c>
      <c r="G301" s="1">
        <f t="shared" si="90"/>
        <v>12</v>
      </c>
      <c r="H301" s="2">
        <f t="shared" si="91"/>
        <v>1.4510278113663845E-2</v>
      </c>
      <c r="I301" s="6"/>
      <c r="J301" s="2">
        <f t="shared" si="92"/>
        <v>0.48851269649334944</v>
      </c>
      <c r="K301" s="2">
        <f t="shared" si="93"/>
        <v>0.4740024183796856</v>
      </c>
      <c r="L301" s="2">
        <f t="shared" si="94"/>
        <v>0</v>
      </c>
      <c r="M301" s="2">
        <f t="shared" si="95"/>
        <v>3.7484885126964906E-2</v>
      </c>
      <c r="N301" s="63">
        <v>404</v>
      </c>
      <c r="O301" s="63">
        <v>392</v>
      </c>
      <c r="P301" s="63">
        <v>0</v>
      </c>
      <c r="Q301" s="63">
        <v>22</v>
      </c>
      <c r="R301" s="63">
        <v>7</v>
      </c>
      <c r="S301" s="63"/>
      <c r="T301" s="63">
        <v>2</v>
      </c>
      <c r="U301" s="63">
        <v>0</v>
      </c>
      <c r="V301" s="63">
        <v>0</v>
      </c>
      <c r="W301" s="63">
        <v>0</v>
      </c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/>
      <c r="AV301" s="63"/>
      <c r="AW301" s="63"/>
      <c r="BA301" t="str">
        <f t="shared" si="96"/>
        <v>Denmark</v>
      </c>
      <c r="BB301" t="s">
        <v>2381</v>
      </c>
      <c r="BC301">
        <v>2</v>
      </c>
      <c r="BE301" s="112">
        <v>23</v>
      </c>
      <c r="BF301" s="114">
        <v>17</v>
      </c>
      <c r="BG301" s="114">
        <v>35</v>
      </c>
      <c r="BH301" s="118">
        <v>17250</v>
      </c>
      <c r="BI301" s="118">
        <f t="shared" si="97"/>
        <v>23017</v>
      </c>
      <c r="BJ301" t="s">
        <v>1471</v>
      </c>
      <c r="BK301">
        <f t="shared" si="98"/>
        <v>2317250</v>
      </c>
      <c r="BP301">
        <v>48.6</v>
      </c>
      <c r="BQ301">
        <v>3.56</v>
      </c>
      <c r="BR301">
        <v>45.04</v>
      </c>
      <c r="BZ301" s="63"/>
      <c r="CR301" s="150" t="s">
        <v>3431</v>
      </c>
    </row>
    <row r="302" spans="1:96" ht="15" hidden="1" customHeight="1" outlineLevel="1">
      <c r="A302" t="s">
        <v>889</v>
      </c>
      <c r="B302" s="8" t="s">
        <v>1696</v>
      </c>
      <c r="C302" s="1">
        <f t="shared" ref="C302:C365" si="99">SUM(N302:AY302)</f>
        <v>24</v>
      </c>
      <c r="D302" s="5">
        <f>IF(N302&gt;0, RANK(N302,(N302:P302,Q302:AE302)),0)</f>
        <v>2</v>
      </c>
      <c r="E302" s="5">
        <f>IF(O302&gt;0,RANK(O302,(N302:P302,Q302:AE302)),0)</f>
        <v>1</v>
      </c>
      <c r="F302" s="5">
        <f t="shared" si="89"/>
        <v>0</v>
      </c>
      <c r="G302" s="1">
        <f t="shared" si="90"/>
        <v>14</v>
      </c>
      <c r="H302" s="2">
        <f t="shared" si="91"/>
        <v>0.58333333333333337</v>
      </c>
      <c r="I302" s="6"/>
      <c r="J302" s="2">
        <f t="shared" si="92"/>
        <v>0.20833333333333334</v>
      </c>
      <c r="K302" s="2">
        <f t="shared" si="93"/>
        <v>0.79166666666666663</v>
      </c>
      <c r="L302" s="2">
        <f t="shared" si="94"/>
        <v>0</v>
      </c>
      <c r="M302" s="2">
        <f t="shared" si="95"/>
        <v>0</v>
      </c>
      <c r="N302" s="63">
        <v>5</v>
      </c>
      <c r="O302" s="63">
        <v>19</v>
      </c>
      <c r="P302" s="63">
        <v>0</v>
      </c>
      <c r="Q302" s="63">
        <v>0</v>
      </c>
      <c r="R302" s="63">
        <v>0</v>
      </c>
      <c r="S302" s="63"/>
      <c r="T302" s="63">
        <v>0</v>
      </c>
      <c r="U302" s="63">
        <v>0</v>
      </c>
      <c r="V302" s="63">
        <v>0</v>
      </c>
      <c r="W302" s="63">
        <v>0</v>
      </c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/>
      <c r="AV302" s="63"/>
      <c r="AW302" s="63"/>
      <c r="BA302" t="str">
        <f t="shared" si="96"/>
        <v>Dennistown</v>
      </c>
      <c r="BB302" t="s">
        <v>1786</v>
      </c>
      <c r="BC302">
        <v>2</v>
      </c>
      <c r="BE302" s="112">
        <v>23</v>
      </c>
      <c r="BF302" s="114">
        <v>25</v>
      </c>
      <c r="BG302" s="114">
        <v>45</v>
      </c>
      <c r="BH302" s="118">
        <v>17285</v>
      </c>
      <c r="BI302" s="118">
        <f t="shared" si="97"/>
        <v>23025</v>
      </c>
      <c r="BJ302" t="s">
        <v>3073</v>
      </c>
      <c r="BK302">
        <f t="shared" si="98"/>
        <v>2317285</v>
      </c>
      <c r="BP302">
        <v>40.590000000000003</v>
      </c>
      <c r="BQ302">
        <v>1.81</v>
      </c>
      <c r="BR302">
        <v>38.78</v>
      </c>
      <c r="BZ302" s="63"/>
      <c r="CR302" s="1" t="s">
        <v>3432</v>
      </c>
    </row>
    <row r="303" spans="1:96" ht="15" hidden="1" customHeight="1" outlineLevel="1">
      <c r="A303" t="s">
        <v>1395</v>
      </c>
      <c r="B303" s="8" t="s">
        <v>1696</v>
      </c>
      <c r="C303" s="1">
        <f t="shared" si="99"/>
        <v>357</v>
      </c>
      <c r="D303" s="5">
        <f>IF(N303&gt;0, RANK(N303,(N303:P303,Q303:AE303)),0)</f>
        <v>2</v>
      </c>
      <c r="E303" s="5">
        <f>IF(O303&gt;0,RANK(O303,(N303:P303,Q303:AE303)),0)</f>
        <v>1</v>
      </c>
      <c r="F303" s="5">
        <f t="shared" si="89"/>
        <v>0</v>
      </c>
      <c r="G303" s="1">
        <f t="shared" si="90"/>
        <v>77</v>
      </c>
      <c r="H303" s="2">
        <f t="shared" si="91"/>
        <v>0.21568627450980393</v>
      </c>
      <c r="I303" s="6"/>
      <c r="J303" s="2">
        <f t="shared" si="92"/>
        <v>0.38375350140056025</v>
      </c>
      <c r="K303" s="2">
        <f t="shared" si="93"/>
        <v>0.59943977591036413</v>
      </c>
      <c r="L303" s="2">
        <f t="shared" si="94"/>
        <v>0</v>
      </c>
      <c r="M303" s="2">
        <f t="shared" si="95"/>
        <v>1.6806722689075682E-2</v>
      </c>
      <c r="N303" s="63">
        <v>137</v>
      </c>
      <c r="O303" s="63">
        <v>214</v>
      </c>
      <c r="P303" s="63">
        <v>0</v>
      </c>
      <c r="Q303" s="63">
        <v>1</v>
      </c>
      <c r="R303" s="63">
        <v>5</v>
      </c>
      <c r="S303" s="63"/>
      <c r="T303" s="63">
        <v>0</v>
      </c>
      <c r="U303" s="63">
        <v>0</v>
      </c>
      <c r="V303" s="63">
        <v>0</v>
      </c>
      <c r="W303" s="63">
        <v>0</v>
      </c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/>
      <c r="AV303" s="63"/>
      <c r="AW303" s="63"/>
      <c r="BA303" t="str">
        <f t="shared" si="96"/>
        <v>Dennysville</v>
      </c>
      <c r="BB303" t="s">
        <v>691</v>
      </c>
      <c r="BC303">
        <v>2</v>
      </c>
      <c r="BE303" s="112">
        <v>23</v>
      </c>
      <c r="BF303" s="114">
        <v>29</v>
      </c>
      <c r="BG303" s="114">
        <v>90</v>
      </c>
      <c r="BH303" s="118">
        <v>17355</v>
      </c>
      <c r="BI303" s="118">
        <f t="shared" si="97"/>
        <v>23029</v>
      </c>
      <c r="BJ303" t="s">
        <v>1471</v>
      </c>
      <c r="BK303">
        <f t="shared" si="98"/>
        <v>2317355</v>
      </c>
      <c r="BP303">
        <v>15.12</v>
      </c>
      <c r="BQ303">
        <v>0.36</v>
      </c>
      <c r="BR303">
        <v>14.76</v>
      </c>
      <c r="BZ303" s="63"/>
      <c r="CR303" s="1" t="s">
        <v>3433</v>
      </c>
    </row>
    <row r="304" spans="1:96" ht="15" hidden="1" customHeight="1" outlineLevel="1">
      <c r="A304" t="s">
        <v>2609</v>
      </c>
      <c r="B304" s="8" t="s">
        <v>1696</v>
      </c>
      <c r="C304" s="1">
        <f t="shared" si="99"/>
        <v>436</v>
      </c>
      <c r="D304" s="5">
        <f>IF(N304&gt;0, RANK(N304,(N304:P304,Q304:AE304)),0)</f>
        <v>2</v>
      </c>
      <c r="E304" s="5">
        <f>IF(O304&gt;0,RANK(O304,(N304:P304,Q304:AE304)),0)</f>
        <v>1</v>
      </c>
      <c r="F304" s="5">
        <f t="shared" si="89"/>
        <v>0</v>
      </c>
      <c r="G304" s="1">
        <f t="shared" si="90"/>
        <v>125</v>
      </c>
      <c r="H304" s="2">
        <f t="shared" si="91"/>
        <v>0.28669724770642202</v>
      </c>
      <c r="I304" s="6"/>
      <c r="J304" s="2">
        <f t="shared" si="92"/>
        <v>0.34633027522935778</v>
      </c>
      <c r="K304" s="2">
        <f t="shared" si="93"/>
        <v>0.6330275229357798</v>
      </c>
      <c r="L304" s="2">
        <f t="shared" si="94"/>
        <v>0</v>
      </c>
      <c r="M304" s="2">
        <f t="shared" si="95"/>
        <v>2.0642201834862428E-2</v>
      </c>
      <c r="N304" s="63">
        <v>151</v>
      </c>
      <c r="O304" s="63">
        <v>276</v>
      </c>
      <c r="P304" s="63">
        <v>0</v>
      </c>
      <c r="Q304" s="63">
        <v>4</v>
      </c>
      <c r="R304" s="63">
        <v>5</v>
      </c>
      <c r="S304" s="63"/>
      <c r="T304" s="63">
        <v>0</v>
      </c>
      <c r="U304" s="63">
        <v>0</v>
      </c>
      <c r="V304" s="63">
        <v>0</v>
      </c>
      <c r="W304" s="63">
        <v>0</v>
      </c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/>
      <c r="AV304" s="63"/>
      <c r="AW304" s="63"/>
      <c r="BA304" t="str">
        <f t="shared" si="96"/>
        <v>Detroit</v>
      </c>
      <c r="BB304" t="s">
        <v>1786</v>
      </c>
      <c r="BC304">
        <v>2</v>
      </c>
      <c r="BE304" s="112">
        <v>23</v>
      </c>
      <c r="BF304" s="114">
        <v>25</v>
      </c>
      <c r="BG304" s="114">
        <v>50</v>
      </c>
      <c r="BH304" s="118">
        <v>17460</v>
      </c>
      <c r="BI304" s="118">
        <f t="shared" si="97"/>
        <v>23025</v>
      </c>
      <c r="BJ304" t="s">
        <v>1471</v>
      </c>
      <c r="BK304">
        <f t="shared" si="98"/>
        <v>2317460</v>
      </c>
      <c r="BP304">
        <v>20.41</v>
      </c>
      <c r="BQ304">
        <v>0.16</v>
      </c>
      <c r="BR304">
        <v>20.25</v>
      </c>
      <c r="BZ304" s="63"/>
      <c r="CR304" s="1" t="s">
        <v>3434</v>
      </c>
    </row>
    <row r="305" spans="1:96" ht="15" hidden="1" customHeight="1" outlineLevel="1">
      <c r="A305" t="s">
        <v>1165</v>
      </c>
      <c r="B305" s="8" t="s">
        <v>1696</v>
      </c>
      <c r="C305" s="1">
        <f t="shared" si="99"/>
        <v>1841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 t="shared" si="89"/>
        <v>0</v>
      </c>
      <c r="G305" s="1">
        <f t="shared" si="90"/>
        <v>552</v>
      </c>
      <c r="H305" s="2">
        <f t="shared" si="91"/>
        <v>0.2998370450841934</v>
      </c>
      <c r="I305" s="6"/>
      <c r="J305" s="2">
        <f t="shared" si="92"/>
        <v>0.33514394350896254</v>
      </c>
      <c r="K305" s="2">
        <f t="shared" si="93"/>
        <v>0.63498098859315588</v>
      </c>
      <c r="L305" s="2">
        <f t="shared" si="94"/>
        <v>0</v>
      </c>
      <c r="M305" s="2">
        <f t="shared" si="95"/>
        <v>2.9875067897881635E-2</v>
      </c>
      <c r="N305" s="63">
        <v>617</v>
      </c>
      <c r="O305" s="63">
        <v>1169</v>
      </c>
      <c r="P305" s="63">
        <v>0</v>
      </c>
      <c r="Q305" s="63">
        <v>30</v>
      </c>
      <c r="R305" s="63">
        <v>25</v>
      </c>
      <c r="S305" s="63"/>
      <c r="T305" s="63">
        <v>0</v>
      </c>
      <c r="U305" s="63">
        <v>0</v>
      </c>
      <c r="V305" s="63">
        <v>0</v>
      </c>
      <c r="W305" s="63">
        <v>0</v>
      </c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/>
      <c r="AV305" s="63"/>
      <c r="AW305" s="63"/>
      <c r="BA305" t="str">
        <f t="shared" si="96"/>
        <v>Dexter</v>
      </c>
      <c r="BB305" t="s">
        <v>2479</v>
      </c>
      <c r="BC305">
        <v>2</v>
      </c>
      <c r="BE305" s="112">
        <v>23</v>
      </c>
      <c r="BF305" s="114">
        <v>19</v>
      </c>
      <c r="BG305" s="114">
        <v>70</v>
      </c>
      <c r="BH305" s="118">
        <v>17530</v>
      </c>
      <c r="BI305" s="118">
        <f t="shared" si="97"/>
        <v>23019</v>
      </c>
      <c r="BJ305" t="s">
        <v>1471</v>
      </c>
      <c r="BK305">
        <f t="shared" si="98"/>
        <v>2317530</v>
      </c>
      <c r="BP305">
        <v>37.18</v>
      </c>
      <c r="BQ305">
        <v>2</v>
      </c>
      <c r="BR305">
        <v>35.17</v>
      </c>
      <c r="BZ305" s="63"/>
      <c r="CR305" s="1" t="s">
        <v>3435</v>
      </c>
    </row>
    <row r="306" spans="1:96" ht="15" hidden="1" customHeight="1" outlineLevel="1">
      <c r="A306" t="s">
        <v>1882</v>
      </c>
      <c r="B306" s="8" t="s">
        <v>1696</v>
      </c>
      <c r="C306" s="1">
        <f t="shared" si="99"/>
        <v>1302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 t="shared" si="89"/>
        <v>0</v>
      </c>
      <c r="G306" s="1">
        <f t="shared" si="90"/>
        <v>343</v>
      </c>
      <c r="H306" s="2">
        <f t="shared" si="91"/>
        <v>0.26344086021505375</v>
      </c>
      <c r="I306" s="6"/>
      <c r="J306" s="2">
        <f t="shared" si="92"/>
        <v>0.35330261136712748</v>
      </c>
      <c r="K306" s="2">
        <f t="shared" si="93"/>
        <v>0.61674347158218124</v>
      </c>
      <c r="L306" s="2">
        <f t="shared" si="94"/>
        <v>0</v>
      </c>
      <c r="M306" s="2">
        <f t="shared" si="95"/>
        <v>2.9953917050691281E-2</v>
      </c>
      <c r="N306" s="63">
        <v>460</v>
      </c>
      <c r="O306" s="63">
        <v>803</v>
      </c>
      <c r="P306" s="63">
        <v>0</v>
      </c>
      <c r="Q306" s="63">
        <v>30</v>
      </c>
      <c r="R306" s="63">
        <v>7</v>
      </c>
      <c r="S306" s="63"/>
      <c r="T306" s="63">
        <v>2</v>
      </c>
      <c r="U306" s="63">
        <v>0</v>
      </c>
      <c r="V306" s="63">
        <v>0</v>
      </c>
      <c r="W306" s="63">
        <v>0</v>
      </c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/>
      <c r="AV306" s="63"/>
      <c r="AW306" s="63"/>
      <c r="BA306" t="str">
        <f t="shared" si="96"/>
        <v>Dixfield</v>
      </c>
      <c r="BB306" t="s">
        <v>2381</v>
      </c>
      <c r="BC306">
        <v>2</v>
      </c>
      <c r="BE306" s="112">
        <v>23</v>
      </c>
      <c r="BF306" s="114">
        <v>17</v>
      </c>
      <c r="BG306" s="114">
        <v>40</v>
      </c>
      <c r="BH306" s="118">
        <v>17740</v>
      </c>
      <c r="BI306" s="118">
        <f t="shared" si="97"/>
        <v>23017</v>
      </c>
      <c r="BJ306" t="s">
        <v>1471</v>
      </c>
      <c r="BK306">
        <f t="shared" si="98"/>
        <v>2317740</v>
      </c>
      <c r="BP306">
        <v>41.61</v>
      </c>
      <c r="BQ306">
        <v>0.41</v>
      </c>
      <c r="BR306">
        <v>41.2</v>
      </c>
      <c r="BZ306" s="63"/>
      <c r="CR306" s="1" t="s">
        <v>3436</v>
      </c>
    </row>
    <row r="307" spans="1:96" ht="15" hidden="1" customHeight="1" outlineLevel="1">
      <c r="A307" t="s">
        <v>1234</v>
      </c>
      <c r="B307" s="8" t="s">
        <v>1696</v>
      </c>
      <c r="C307" s="1">
        <f t="shared" si="99"/>
        <v>731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 t="shared" si="89"/>
        <v>0</v>
      </c>
      <c r="G307" s="1">
        <f t="shared" si="90"/>
        <v>181</v>
      </c>
      <c r="H307" s="2">
        <f t="shared" si="91"/>
        <v>0.2476060191518468</v>
      </c>
      <c r="I307" s="6"/>
      <c r="J307" s="2">
        <f t="shared" si="92"/>
        <v>0.36251709986320108</v>
      </c>
      <c r="K307" s="2">
        <f t="shared" si="93"/>
        <v>0.6101231190150479</v>
      </c>
      <c r="L307" s="2">
        <f t="shared" si="94"/>
        <v>0</v>
      </c>
      <c r="M307" s="2">
        <f t="shared" si="95"/>
        <v>2.7359781121751081E-2</v>
      </c>
      <c r="N307" s="63">
        <v>265</v>
      </c>
      <c r="O307" s="63">
        <v>446</v>
      </c>
      <c r="P307" s="63">
        <v>0</v>
      </c>
      <c r="Q307" s="63">
        <v>14</v>
      </c>
      <c r="R307" s="63">
        <v>5</v>
      </c>
      <c r="S307" s="63"/>
      <c r="T307" s="63">
        <v>1</v>
      </c>
      <c r="U307" s="63">
        <v>0</v>
      </c>
      <c r="V307" s="63">
        <v>0</v>
      </c>
      <c r="W307" s="63">
        <v>0</v>
      </c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/>
      <c r="AV307" s="63"/>
      <c r="AW307" s="63"/>
      <c r="BA307" t="str">
        <f t="shared" si="96"/>
        <v>Dixmont</v>
      </c>
      <c r="BB307" t="s">
        <v>2479</v>
      </c>
      <c r="BC307">
        <v>2</v>
      </c>
      <c r="BE307" s="112">
        <v>23</v>
      </c>
      <c r="BF307" s="114">
        <v>19</v>
      </c>
      <c r="BG307" s="114">
        <v>75</v>
      </c>
      <c r="BH307" s="118">
        <v>17950</v>
      </c>
      <c r="BI307" s="118">
        <f t="shared" si="97"/>
        <v>23019</v>
      </c>
      <c r="BJ307" t="s">
        <v>1471</v>
      </c>
      <c r="BK307">
        <f t="shared" si="98"/>
        <v>2317950</v>
      </c>
      <c r="BP307">
        <v>36.49</v>
      </c>
      <c r="BQ307">
        <v>0.15</v>
      </c>
      <c r="BR307">
        <v>36.340000000000003</v>
      </c>
      <c r="BZ307" s="63"/>
      <c r="CR307" s="1" t="s">
        <v>3437</v>
      </c>
    </row>
    <row r="308" spans="1:96" ht="15" hidden="1" customHeight="1" outlineLevel="1">
      <c r="A308" t="s">
        <v>2698</v>
      </c>
      <c r="B308" s="8" t="s">
        <v>1696</v>
      </c>
      <c r="C308" s="1">
        <f t="shared" si="99"/>
        <v>2335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 t="shared" si="89"/>
        <v>0</v>
      </c>
      <c r="G308" s="1">
        <f t="shared" si="90"/>
        <v>442</v>
      </c>
      <c r="H308" s="2">
        <f t="shared" si="91"/>
        <v>0.18929336188436832</v>
      </c>
      <c r="I308" s="6"/>
      <c r="J308" s="2">
        <f t="shared" si="92"/>
        <v>0.39143468950749466</v>
      </c>
      <c r="K308" s="2">
        <f t="shared" si="93"/>
        <v>0.58072805139186301</v>
      </c>
      <c r="L308" s="2">
        <f t="shared" si="94"/>
        <v>0</v>
      </c>
      <c r="M308" s="2">
        <f t="shared" si="95"/>
        <v>2.7837259100642275E-2</v>
      </c>
      <c r="N308" s="63">
        <v>914</v>
      </c>
      <c r="O308" s="63">
        <v>1356</v>
      </c>
      <c r="P308" s="63">
        <v>0</v>
      </c>
      <c r="Q308" s="63">
        <v>44</v>
      </c>
      <c r="R308" s="63">
        <v>18</v>
      </c>
      <c r="S308" s="63"/>
      <c r="T308" s="63">
        <v>2</v>
      </c>
      <c r="U308" s="63">
        <v>0</v>
      </c>
      <c r="V308" s="63">
        <v>0</v>
      </c>
      <c r="W308" s="63">
        <v>1</v>
      </c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/>
      <c r="AV308" s="63"/>
      <c r="AW308" s="63"/>
      <c r="BA308" t="str">
        <f t="shared" si="96"/>
        <v>Dover-Foxcroft</v>
      </c>
      <c r="BB308" t="s">
        <v>1956</v>
      </c>
      <c r="BC308">
        <v>2</v>
      </c>
      <c r="BE308" s="112">
        <v>23</v>
      </c>
      <c r="BF308" s="114">
        <v>21</v>
      </c>
      <c r="BG308" s="114">
        <v>35</v>
      </c>
      <c r="BH308" s="118">
        <v>18195</v>
      </c>
      <c r="BI308" s="118">
        <f t="shared" si="97"/>
        <v>23021</v>
      </c>
      <c r="BJ308" t="s">
        <v>1471</v>
      </c>
      <c r="BK308">
        <f t="shared" si="98"/>
        <v>2318195</v>
      </c>
      <c r="BP308">
        <v>71.23</v>
      </c>
      <c r="BQ308">
        <v>2.98</v>
      </c>
      <c r="BR308">
        <v>68.239999999999995</v>
      </c>
      <c r="BZ308" s="63"/>
      <c r="CR308" s="1" t="s">
        <v>3438</v>
      </c>
    </row>
    <row r="309" spans="1:96" ht="15" hidden="1" customHeight="1" outlineLevel="1">
      <c r="A309" t="s">
        <v>1422</v>
      </c>
      <c r="B309" s="8" t="s">
        <v>1696</v>
      </c>
      <c r="C309" s="1">
        <f t="shared" si="99"/>
        <v>1159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 t="shared" si="89"/>
        <v>0</v>
      </c>
      <c r="G309" s="1">
        <f t="shared" si="90"/>
        <v>38</v>
      </c>
      <c r="H309" s="2">
        <f t="shared" si="91"/>
        <v>3.2786885245901641E-2</v>
      </c>
      <c r="I309" s="6"/>
      <c r="J309" s="2">
        <f t="shared" si="92"/>
        <v>0.46764452113891286</v>
      </c>
      <c r="K309" s="2">
        <f t="shared" si="93"/>
        <v>0.50043140638481454</v>
      </c>
      <c r="L309" s="2">
        <f t="shared" si="94"/>
        <v>0</v>
      </c>
      <c r="M309" s="2">
        <f t="shared" si="95"/>
        <v>3.1924072476272602E-2</v>
      </c>
      <c r="N309" s="63">
        <v>542</v>
      </c>
      <c r="O309" s="63">
        <v>580</v>
      </c>
      <c r="P309" s="63">
        <v>0</v>
      </c>
      <c r="Q309" s="63">
        <v>30</v>
      </c>
      <c r="R309" s="63">
        <v>6</v>
      </c>
      <c r="S309" s="63"/>
      <c r="T309" s="63">
        <v>1</v>
      </c>
      <c r="U309" s="63">
        <v>0</v>
      </c>
      <c r="V309" s="63">
        <v>0</v>
      </c>
      <c r="W309" s="63">
        <v>0</v>
      </c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/>
      <c r="AV309" s="63"/>
      <c r="AW309" s="63"/>
      <c r="BA309" t="str">
        <f t="shared" si="96"/>
        <v>Dresden</v>
      </c>
      <c r="BB309" t="s">
        <v>1596</v>
      </c>
      <c r="BC309">
        <v>1</v>
      </c>
      <c r="BE309" s="112">
        <v>23</v>
      </c>
      <c r="BF309" s="114">
        <v>15</v>
      </c>
      <c r="BG309" s="114">
        <v>35</v>
      </c>
      <c r="BH309" s="118">
        <v>18475</v>
      </c>
      <c r="BI309" s="118">
        <f t="shared" si="97"/>
        <v>23015</v>
      </c>
      <c r="BJ309" t="s">
        <v>1471</v>
      </c>
      <c r="BK309">
        <f t="shared" si="98"/>
        <v>2318475</v>
      </c>
      <c r="BP309">
        <v>33.159999999999997</v>
      </c>
      <c r="BQ309">
        <v>2.52</v>
      </c>
      <c r="BR309">
        <v>30.64</v>
      </c>
      <c r="BZ309" s="63"/>
      <c r="CR309" s="150" t="s">
        <v>3439</v>
      </c>
    </row>
    <row r="310" spans="1:96" ht="15" hidden="1" customHeight="1" outlineLevel="1">
      <c r="A310" t="s">
        <v>1256</v>
      </c>
      <c r="B310" s="8" t="s">
        <v>1696</v>
      </c>
      <c r="C310" s="1">
        <f t="shared" si="99"/>
        <v>19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 t="shared" si="89"/>
        <v>0</v>
      </c>
      <c r="G310" s="1">
        <f t="shared" si="90"/>
        <v>8</v>
      </c>
      <c r="H310" s="2">
        <f t="shared" si="91"/>
        <v>0.42105263157894735</v>
      </c>
      <c r="I310" s="6"/>
      <c r="J310" s="2">
        <f t="shared" si="92"/>
        <v>0.26315789473684209</v>
      </c>
      <c r="K310" s="2">
        <f t="shared" si="93"/>
        <v>0.68421052631578949</v>
      </c>
      <c r="L310" s="2">
        <f t="shared" si="94"/>
        <v>0</v>
      </c>
      <c r="M310" s="2">
        <f t="shared" si="95"/>
        <v>5.2631578947368474E-2</v>
      </c>
      <c r="N310" s="63">
        <v>5</v>
      </c>
      <c r="O310" s="63">
        <v>13</v>
      </c>
      <c r="P310" s="63">
        <v>0</v>
      </c>
      <c r="Q310" s="63">
        <v>0</v>
      </c>
      <c r="R310" s="63">
        <v>1</v>
      </c>
      <c r="S310" s="63"/>
      <c r="T310" s="63">
        <v>0</v>
      </c>
      <c r="U310" s="63">
        <v>0</v>
      </c>
      <c r="V310" s="63">
        <v>0</v>
      </c>
      <c r="W310" s="63">
        <v>0</v>
      </c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/>
      <c r="AV310" s="63"/>
      <c r="AW310" s="63"/>
      <c r="BA310" t="str">
        <f t="shared" si="96"/>
        <v>Drew</v>
      </c>
      <c r="BB310" t="s">
        <v>2479</v>
      </c>
      <c r="BC310">
        <v>2</v>
      </c>
      <c r="BE310" s="112">
        <v>23</v>
      </c>
      <c r="BF310" s="114">
        <v>19</v>
      </c>
      <c r="BG310" s="114">
        <v>80</v>
      </c>
      <c r="BH310" s="118">
        <v>18580</v>
      </c>
      <c r="BI310" s="118">
        <f t="shared" si="97"/>
        <v>23019</v>
      </c>
      <c r="BJ310" t="s">
        <v>3073</v>
      </c>
      <c r="BK310">
        <f t="shared" si="98"/>
        <v>2318580</v>
      </c>
      <c r="BP310">
        <v>38.78</v>
      </c>
      <c r="BQ310">
        <v>1.17</v>
      </c>
      <c r="BR310">
        <v>37.61</v>
      </c>
      <c r="BZ310" s="63"/>
      <c r="CR310" s="1" t="s">
        <v>3440</v>
      </c>
    </row>
    <row r="311" spans="1:96" ht="15" hidden="1" customHeight="1" outlineLevel="1">
      <c r="A311" s="34" t="s">
        <v>738</v>
      </c>
      <c r="B311" s="8" t="s">
        <v>1696</v>
      </c>
      <c r="C311" s="1">
        <f t="shared" si="99"/>
        <v>0</v>
      </c>
      <c r="D311" s="5">
        <f>IF(N311&gt;0, RANK(N311,(N311:P311,Q311:AE311)),0)</f>
        <v>0</v>
      </c>
      <c r="E311" s="5">
        <f>IF(O311&gt;0,RANK(O311,(N311:P311,Q311:AE311)),0)</f>
        <v>0</v>
      </c>
      <c r="F311" s="5">
        <f t="shared" si="89"/>
        <v>0</v>
      </c>
      <c r="G311" s="1">
        <f t="shared" si="90"/>
        <v>0</v>
      </c>
      <c r="H311" s="2">
        <f t="shared" si="91"/>
        <v>0</v>
      </c>
      <c r="I311" s="6"/>
      <c r="J311" s="2" t="str">
        <f t="shared" si="92"/>
        <v>-</v>
      </c>
      <c r="K311" s="2" t="str">
        <f t="shared" si="93"/>
        <v>-</v>
      </c>
      <c r="L311" s="2" t="str">
        <f t="shared" si="94"/>
        <v>-</v>
      </c>
      <c r="M311" s="2" t="str">
        <f t="shared" si="95"/>
        <v>-</v>
      </c>
      <c r="N311" s="63">
        <v>0</v>
      </c>
      <c r="O311" s="63">
        <v>0</v>
      </c>
      <c r="P311" s="63">
        <v>0</v>
      </c>
      <c r="Q311" s="63">
        <v>0</v>
      </c>
      <c r="R311" s="63">
        <v>0</v>
      </c>
      <c r="S311" s="63"/>
      <c r="T311" s="63">
        <v>0</v>
      </c>
      <c r="U311" s="63">
        <v>0</v>
      </c>
      <c r="V311" s="63">
        <v>0</v>
      </c>
      <c r="W311" s="63">
        <v>0</v>
      </c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/>
      <c r="AV311" s="63"/>
      <c r="AW311" s="63"/>
      <c r="BA311" t="str">
        <f t="shared" si="96"/>
        <v>DTT9 &amp; T10</v>
      </c>
      <c r="BB311" t="s">
        <v>597</v>
      </c>
      <c r="BC311">
        <v>2</v>
      </c>
      <c r="BE311" s="112">
        <v>23</v>
      </c>
      <c r="BF311" s="114">
        <v>9</v>
      </c>
      <c r="BH311" s="118">
        <v>16750</v>
      </c>
      <c r="BI311" s="118">
        <f t="shared" si="97"/>
        <v>23009</v>
      </c>
      <c r="BJ311" t="s">
        <v>956</v>
      </c>
      <c r="BK311">
        <f t="shared" si="98"/>
        <v>2316750</v>
      </c>
      <c r="BZ311" s="63"/>
      <c r="CR311" s="1" t="s">
        <v>3441</v>
      </c>
    </row>
    <row r="312" spans="1:96" ht="15" hidden="1" customHeight="1" outlineLevel="1">
      <c r="A312" t="s">
        <v>2219</v>
      </c>
      <c r="B312" s="8" t="s">
        <v>1696</v>
      </c>
      <c r="C312" s="1">
        <f t="shared" si="99"/>
        <v>2790</v>
      </c>
      <c r="D312" s="5">
        <f>IF(N312&gt;0, RANK(N312,(N312:P312,Q312:AE312)),0)</f>
        <v>1</v>
      </c>
      <c r="E312" s="5">
        <f>IF(O312&gt;0,RANK(O312,(N312:P312,Q312:AE312)),0)</f>
        <v>2</v>
      </c>
      <c r="F312" s="5">
        <f t="shared" si="89"/>
        <v>0</v>
      </c>
      <c r="G312" s="1">
        <f t="shared" si="90"/>
        <v>28</v>
      </c>
      <c r="H312" s="2">
        <f t="shared" si="91"/>
        <v>1.003584229390681E-2</v>
      </c>
      <c r="I312" s="6"/>
      <c r="J312" s="2">
        <f t="shared" si="92"/>
        <v>0.48781362007168461</v>
      </c>
      <c r="K312" s="2">
        <f t="shared" si="93"/>
        <v>0.4777777777777778</v>
      </c>
      <c r="L312" s="2">
        <f t="shared" si="94"/>
        <v>0</v>
      </c>
      <c r="M312" s="2">
        <f t="shared" si="95"/>
        <v>3.4408602150537593E-2</v>
      </c>
      <c r="N312" s="63">
        <v>1361</v>
      </c>
      <c r="O312" s="63">
        <v>1333</v>
      </c>
      <c r="P312" s="63">
        <v>0</v>
      </c>
      <c r="Q312" s="63">
        <v>63</v>
      </c>
      <c r="R312" s="63">
        <v>26</v>
      </c>
      <c r="S312" s="63"/>
      <c r="T312" s="63">
        <v>7</v>
      </c>
      <c r="U312" s="63">
        <v>0</v>
      </c>
      <c r="V312" s="63">
        <v>0</v>
      </c>
      <c r="W312" s="63">
        <v>0</v>
      </c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/>
      <c r="AV312" s="63"/>
      <c r="AW312" s="63"/>
      <c r="BA312" t="str">
        <f t="shared" si="96"/>
        <v>Durham</v>
      </c>
      <c r="BB312" t="s">
        <v>1117</v>
      </c>
      <c r="BC312">
        <v>2</v>
      </c>
      <c r="BE312" s="112">
        <v>23</v>
      </c>
      <c r="BF312" s="114">
        <v>1</v>
      </c>
      <c r="BG312" s="114">
        <v>10</v>
      </c>
      <c r="BH312" s="118">
        <v>19105</v>
      </c>
      <c r="BI312" s="118">
        <f t="shared" si="97"/>
        <v>23001</v>
      </c>
      <c r="BJ312" t="s">
        <v>1471</v>
      </c>
      <c r="BK312">
        <f t="shared" si="98"/>
        <v>2319105</v>
      </c>
      <c r="BP312">
        <v>38.75</v>
      </c>
      <c r="BQ312">
        <v>0.65</v>
      </c>
      <c r="BR312">
        <v>38.1</v>
      </c>
      <c r="BZ312" s="63"/>
      <c r="CR312" s="1" t="s">
        <v>3442</v>
      </c>
    </row>
    <row r="313" spans="1:96" ht="15" hidden="1" customHeight="1" outlineLevel="1">
      <c r="A313" t="s">
        <v>666</v>
      </c>
      <c r="B313" s="8" t="s">
        <v>1696</v>
      </c>
      <c r="C313" s="1">
        <f t="shared" si="99"/>
        <v>150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 t="shared" si="89"/>
        <v>0</v>
      </c>
      <c r="G313" s="1">
        <f t="shared" si="90"/>
        <v>66</v>
      </c>
      <c r="H313" s="2">
        <f t="shared" si="91"/>
        <v>0.44</v>
      </c>
      <c r="I313" s="6"/>
      <c r="J313" s="2">
        <f t="shared" si="92"/>
        <v>0.26666666666666666</v>
      </c>
      <c r="K313" s="2">
        <f t="shared" si="93"/>
        <v>0.70666666666666667</v>
      </c>
      <c r="L313" s="2">
        <f t="shared" si="94"/>
        <v>0</v>
      </c>
      <c r="M313" s="2">
        <f t="shared" si="95"/>
        <v>2.6666666666666727E-2</v>
      </c>
      <c r="N313" s="63">
        <v>40</v>
      </c>
      <c r="O313" s="63">
        <v>106</v>
      </c>
      <c r="P313" s="63">
        <v>0</v>
      </c>
      <c r="Q313" s="63">
        <v>2</v>
      </c>
      <c r="R313" s="63">
        <v>0</v>
      </c>
      <c r="S313" s="63"/>
      <c r="T313" s="63">
        <v>2</v>
      </c>
      <c r="U313" s="63">
        <v>0</v>
      </c>
      <c r="V313" s="63">
        <v>0</v>
      </c>
      <c r="W313" s="63">
        <v>0</v>
      </c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/>
      <c r="AV313" s="63"/>
      <c r="AW313" s="63"/>
      <c r="BA313" t="str">
        <f t="shared" si="96"/>
        <v>Dyer Brook</v>
      </c>
      <c r="BB313" t="s">
        <v>2829</v>
      </c>
      <c r="BC313">
        <v>2</v>
      </c>
      <c r="BE313" s="112">
        <v>23</v>
      </c>
      <c r="BF313" s="114">
        <v>3</v>
      </c>
      <c r="BG313" s="114">
        <v>75</v>
      </c>
      <c r="BH313" s="118">
        <v>19210</v>
      </c>
      <c r="BI313" s="118">
        <f t="shared" si="97"/>
        <v>23003</v>
      </c>
      <c r="BJ313" t="s">
        <v>1471</v>
      </c>
      <c r="BK313">
        <f t="shared" si="98"/>
        <v>2319210</v>
      </c>
      <c r="BP313">
        <v>38.51</v>
      </c>
      <c r="BQ313">
        <v>0.01</v>
      </c>
      <c r="BR313">
        <v>38.5</v>
      </c>
      <c r="BZ313" s="63"/>
      <c r="CR313" s="1" t="s">
        <v>3443</v>
      </c>
    </row>
    <row r="314" spans="1:96" ht="15" hidden="1" customHeight="1" outlineLevel="1">
      <c r="A314" t="s">
        <v>3224</v>
      </c>
      <c r="B314" s="8" t="s">
        <v>1696</v>
      </c>
      <c r="C314" s="1">
        <f t="shared" si="99"/>
        <v>44</v>
      </c>
      <c r="D314" s="5">
        <f>IF(N314&gt;0, RANK(N314,(N314:P314,Q314:AE314)),0)</f>
        <v>2</v>
      </c>
      <c r="E314" s="5">
        <f>IF(O314&gt;0,RANK(O314,(N314:P314,Q314:AE314)),0)</f>
        <v>1</v>
      </c>
      <c r="F314" s="5">
        <f t="shared" si="89"/>
        <v>0</v>
      </c>
      <c r="G314" s="1">
        <f t="shared" si="90"/>
        <v>20</v>
      </c>
      <c r="H314" s="2">
        <f t="shared" si="91"/>
        <v>0.45454545454545453</v>
      </c>
      <c r="I314" s="6"/>
      <c r="J314" s="2">
        <f t="shared" si="92"/>
        <v>0.27272727272727271</v>
      </c>
      <c r="K314" s="2">
        <f t="shared" si="93"/>
        <v>0.72727272727272729</v>
      </c>
      <c r="L314" s="2">
        <f t="shared" si="94"/>
        <v>0</v>
      </c>
      <c r="M314" s="2">
        <f t="shared" si="95"/>
        <v>0</v>
      </c>
      <c r="N314" s="63">
        <v>12</v>
      </c>
      <c r="O314" s="63">
        <v>32</v>
      </c>
      <c r="P314" s="63">
        <v>0</v>
      </c>
      <c r="Q314" s="63">
        <v>0</v>
      </c>
      <c r="R314" s="63">
        <v>0</v>
      </c>
      <c r="S314" s="63"/>
      <c r="T314" s="63">
        <v>0</v>
      </c>
      <c r="U314" s="63">
        <v>0</v>
      </c>
      <c r="V314" s="63">
        <v>0</v>
      </c>
      <c r="W314" s="63">
        <v>0</v>
      </c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/>
      <c r="AV314" s="63"/>
      <c r="AW314" s="63"/>
      <c r="BA314" t="str">
        <f t="shared" si="96"/>
        <v>E</v>
      </c>
      <c r="BB314" t="s">
        <v>2829</v>
      </c>
      <c r="BC314">
        <v>2</v>
      </c>
      <c r="BE314" s="112">
        <v>23</v>
      </c>
      <c r="BF314" s="114">
        <v>3</v>
      </c>
      <c r="BH314" s="118">
        <v>19300</v>
      </c>
      <c r="BI314" s="118">
        <f t="shared" si="97"/>
        <v>23003</v>
      </c>
      <c r="BJ314" t="s">
        <v>956</v>
      </c>
      <c r="BK314">
        <f t="shared" si="98"/>
        <v>2319300</v>
      </c>
      <c r="BZ314" s="63"/>
      <c r="CR314" s="1" t="s">
        <v>3444</v>
      </c>
    </row>
    <row r="315" spans="1:96" ht="15" hidden="1" customHeight="1" outlineLevel="1">
      <c r="A315" t="s">
        <v>362</v>
      </c>
      <c r="B315" s="8" t="s">
        <v>1696</v>
      </c>
      <c r="C315" s="1">
        <f t="shared" si="99"/>
        <v>460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 t="shared" si="89"/>
        <v>0</v>
      </c>
      <c r="G315" s="1">
        <f t="shared" si="90"/>
        <v>59</v>
      </c>
      <c r="H315" s="2">
        <f t="shared" si="91"/>
        <v>0.1282608695652174</v>
      </c>
      <c r="I315" s="6"/>
      <c r="J315" s="2">
        <f t="shared" si="92"/>
        <v>0.42826086956521742</v>
      </c>
      <c r="K315" s="2">
        <f t="shared" si="93"/>
        <v>0.55652173913043479</v>
      </c>
      <c r="L315" s="2">
        <f t="shared" si="94"/>
        <v>0</v>
      </c>
      <c r="M315" s="2">
        <f t="shared" si="95"/>
        <v>1.5217391304347738E-2</v>
      </c>
      <c r="N315" s="63">
        <v>197</v>
      </c>
      <c r="O315" s="63">
        <v>256</v>
      </c>
      <c r="P315" s="63">
        <v>0</v>
      </c>
      <c r="Q315" s="63">
        <v>6</v>
      </c>
      <c r="R315" s="63">
        <v>1</v>
      </c>
      <c r="S315" s="63"/>
      <c r="T315" s="63">
        <v>0</v>
      </c>
      <c r="U315" s="63">
        <v>0</v>
      </c>
      <c r="V315" s="63">
        <v>0</v>
      </c>
      <c r="W315" s="63">
        <v>0</v>
      </c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/>
      <c r="AV315" s="63"/>
      <c r="AW315" s="63"/>
      <c r="BA315" t="str">
        <f t="shared" si="96"/>
        <v>Eagle Lake</v>
      </c>
      <c r="BB315" t="s">
        <v>2829</v>
      </c>
      <c r="BC315">
        <v>2</v>
      </c>
      <c r="BE315" s="112">
        <v>23</v>
      </c>
      <c r="BF315" s="114">
        <v>3</v>
      </c>
      <c r="BG315" s="114">
        <v>85</v>
      </c>
      <c r="BH315" s="118">
        <v>19420</v>
      </c>
      <c r="BI315" s="118">
        <f t="shared" si="97"/>
        <v>23003</v>
      </c>
      <c r="BJ315" t="s">
        <v>1471</v>
      </c>
      <c r="BK315">
        <f t="shared" si="98"/>
        <v>2319420</v>
      </c>
      <c r="BP315">
        <v>39.31</v>
      </c>
      <c r="BQ315">
        <v>2.13</v>
      </c>
      <c r="BR315">
        <v>37.18</v>
      </c>
      <c r="BZ315" s="63"/>
      <c r="CR315" s="1" t="s">
        <v>3445</v>
      </c>
    </row>
    <row r="316" spans="1:96" ht="15" hidden="1" customHeight="1" outlineLevel="1">
      <c r="A316" t="s">
        <v>2649</v>
      </c>
      <c r="B316" s="8" t="s">
        <v>1696</v>
      </c>
      <c r="C316" s="1">
        <f t="shared" si="99"/>
        <v>814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 t="shared" si="89"/>
        <v>0</v>
      </c>
      <c r="G316" s="1">
        <f t="shared" si="90"/>
        <v>258</v>
      </c>
      <c r="H316" s="2">
        <f t="shared" si="91"/>
        <v>0.31695331695331697</v>
      </c>
      <c r="I316" s="6"/>
      <c r="J316" s="2">
        <f t="shared" si="92"/>
        <v>0.33169533169533172</v>
      </c>
      <c r="K316" s="2">
        <f t="shared" si="93"/>
        <v>0.64864864864864868</v>
      </c>
      <c r="L316" s="2">
        <f t="shared" si="94"/>
        <v>0</v>
      </c>
      <c r="M316" s="2">
        <f t="shared" si="95"/>
        <v>1.9656019656019597E-2</v>
      </c>
      <c r="N316" s="63">
        <v>270</v>
      </c>
      <c r="O316" s="63">
        <v>528</v>
      </c>
      <c r="P316" s="63">
        <v>0</v>
      </c>
      <c r="Q316" s="63">
        <v>12</v>
      </c>
      <c r="R316" s="63">
        <v>2</v>
      </c>
      <c r="S316" s="63"/>
      <c r="T316" s="63">
        <v>2</v>
      </c>
      <c r="U316" s="63">
        <v>0</v>
      </c>
      <c r="V316" s="63">
        <v>0</v>
      </c>
      <c r="W316" s="63">
        <v>0</v>
      </c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/>
      <c r="AV316" s="63"/>
      <c r="AW316" s="63"/>
      <c r="BA316" t="str">
        <f t="shared" si="96"/>
        <v>East Machias</v>
      </c>
      <c r="BB316" t="s">
        <v>691</v>
      </c>
      <c r="BC316">
        <v>2</v>
      </c>
      <c r="BE316" s="112">
        <v>23</v>
      </c>
      <c r="BF316" s="114">
        <v>29</v>
      </c>
      <c r="BG316" s="114">
        <v>95</v>
      </c>
      <c r="BH316" s="118">
        <v>20960</v>
      </c>
      <c r="BI316" s="118">
        <f t="shared" si="97"/>
        <v>23029</v>
      </c>
      <c r="BJ316" t="s">
        <v>1471</v>
      </c>
      <c r="BK316">
        <f t="shared" si="98"/>
        <v>2320960</v>
      </c>
      <c r="BP316">
        <v>40.01</v>
      </c>
      <c r="BQ316">
        <v>4.8</v>
      </c>
      <c r="BR316">
        <v>35.21</v>
      </c>
      <c r="BZ316" s="63"/>
      <c r="CR316" s="1" t="s">
        <v>3446</v>
      </c>
    </row>
    <row r="317" spans="1:96" ht="15" hidden="1" customHeight="1" outlineLevel="1">
      <c r="A317" t="s">
        <v>1996</v>
      </c>
      <c r="B317" s="8" t="s">
        <v>1696</v>
      </c>
      <c r="C317" s="1">
        <f t="shared" si="99"/>
        <v>953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 t="shared" si="89"/>
        <v>0</v>
      </c>
      <c r="G317" s="1">
        <f t="shared" si="90"/>
        <v>197</v>
      </c>
      <c r="H317" s="2">
        <f t="shared" si="91"/>
        <v>0.20671563483735572</v>
      </c>
      <c r="I317" s="6"/>
      <c r="J317" s="2">
        <f t="shared" si="92"/>
        <v>0.3882476390346275</v>
      </c>
      <c r="K317" s="2">
        <f t="shared" si="93"/>
        <v>0.59496327387198322</v>
      </c>
      <c r="L317" s="2">
        <f t="shared" si="94"/>
        <v>0</v>
      </c>
      <c r="M317" s="2">
        <f t="shared" si="95"/>
        <v>1.6789087093389332E-2</v>
      </c>
      <c r="N317" s="63">
        <v>370</v>
      </c>
      <c r="O317" s="63">
        <v>567</v>
      </c>
      <c r="P317" s="63">
        <v>0</v>
      </c>
      <c r="Q317" s="63">
        <v>10</v>
      </c>
      <c r="R317" s="63">
        <v>6</v>
      </c>
      <c r="S317" s="63"/>
      <c r="T317" s="63">
        <v>0</v>
      </c>
      <c r="U317" s="63">
        <v>0</v>
      </c>
      <c r="V317" s="63">
        <v>0</v>
      </c>
      <c r="W317" s="63">
        <v>0</v>
      </c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/>
      <c r="AV317" s="63"/>
      <c r="AW317" s="63"/>
      <c r="BA317" t="str">
        <f t="shared" si="96"/>
        <v>East Millinocket</v>
      </c>
      <c r="BB317" t="s">
        <v>2479</v>
      </c>
      <c r="BC317">
        <v>2</v>
      </c>
      <c r="BE317" s="112">
        <v>23</v>
      </c>
      <c r="BF317" s="114">
        <v>19</v>
      </c>
      <c r="BG317" s="114">
        <v>85</v>
      </c>
      <c r="BH317" s="118">
        <v>21030</v>
      </c>
      <c r="BI317" s="118">
        <f t="shared" si="97"/>
        <v>23019</v>
      </c>
      <c r="BJ317" t="s">
        <v>1471</v>
      </c>
      <c r="BK317">
        <f t="shared" si="98"/>
        <v>2321030</v>
      </c>
      <c r="BP317">
        <v>7.89</v>
      </c>
      <c r="BQ317">
        <v>0.76</v>
      </c>
      <c r="BR317">
        <v>7.13</v>
      </c>
      <c r="BZ317" s="63"/>
      <c r="CR317" s="1" t="s">
        <v>3447</v>
      </c>
    </row>
    <row r="318" spans="1:96" ht="15" hidden="1" customHeight="1" outlineLevel="1">
      <c r="A318" t="s">
        <v>673</v>
      </c>
      <c r="B318" s="8" t="s">
        <v>1696</v>
      </c>
      <c r="C318" s="1">
        <f t="shared" si="99"/>
        <v>222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 t="shared" si="89"/>
        <v>0</v>
      </c>
      <c r="G318" s="1">
        <f t="shared" si="90"/>
        <v>83</v>
      </c>
      <c r="H318" s="2">
        <f t="shared" si="91"/>
        <v>0.37387387387387389</v>
      </c>
      <c r="I318" s="6"/>
      <c r="J318" s="2">
        <f t="shared" si="92"/>
        <v>0.2927927927927928</v>
      </c>
      <c r="K318" s="2">
        <f t="shared" si="93"/>
        <v>0.66666666666666663</v>
      </c>
      <c r="L318" s="2">
        <f t="shared" si="94"/>
        <v>0</v>
      </c>
      <c r="M318" s="2">
        <f t="shared" si="95"/>
        <v>4.0540540540540571E-2</v>
      </c>
      <c r="N318" s="63">
        <v>65</v>
      </c>
      <c r="O318" s="63">
        <v>148</v>
      </c>
      <c r="P318" s="63">
        <v>0</v>
      </c>
      <c r="Q318" s="63">
        <v>5</v>
      </c>
      <c r="R318" s="63">
        <v>4</v>
      </c>
      <c r="S318" s="63"/>
      <c r="T318" s="63">
        <v>0</v>
      </c>
      <c r="U318" s="63">
        <v>0</v>
      </c>
      <c r="V318" s="63">
        <v>0</v>
      </c>
      <c r="W318" s="63">
        <v>0</v>
      </c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/>
      <c r="AV318" s="63"/>
      <c r="AW318" s="63"/>
      <c r="BA318" t="str">
        <f t="shared" si="96"/>
        <v>Eastbrook</v>
      </c>
      <c r="BB318" t="s">
        <v>597</v>
      </c>
      <c r="BC318">
        <v>2</v>
      </c>
      <c r="BE318" s="112">
        <v>23</v>
      </c>
      <c r="BF318" s="114">
        <v>9</v>
      </c>
      <c r="BG318" s="114">
        <v>60</v>
      </c>
      <c r="BH318" s="118">
        <v>19770</v>
      </c>
      <c r="BI318" s="118">
        <f t="shared" si="97"/>
        <v>23009</v>
      </c>
      <c r="BJ318" t="s">
        <v>1471</v>
      </c>
      <c r="BK318">
        <f t="shared" si="98"/>
        <v>2319770</v>
      </c>
      <c r="BP318">
        <v>37.590000000000003</v>
      </c>
      <c r="BQ318">
        <v>4.32</v>
      </c>
      <c r="BR318">
        <v>33.28</v>
      </c>
      <c r="BZ318" s="63"/>
      <c r="CR318" s="1" t="s">
        <v>3448</v>
      </c>
    </row>
    <row r="319" spans="1:96" ht="15" hidden="1" customHeight="1" outlineLevel="1">
      <c r="A319" t="s">
        <v>2522</v>
      </c>
      <c r="B319" s="8" t="s">
        <v>1696</v>
      </c>
      <c r="C319" s="1">
        <f t="shared" si="99"/>
        <v>715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 t="shared" si="89"/>
        <v>0</v>
      </c>
      <c r="G319" s="1">
        <f t="shared" si="90"/>
        <v>226</v>
      </c>
      <c r="H319" s="2">
        <f t="shared" si="91"/>
        <v>0.31608391608391606</v>
      </c>
      <c r="I319" s="6"/>
      <c r="J319" s="2">
        <f t="shared" si="92"/>
        <v>0.33706293706293705</v>
      </c>
      <c r="K319" s="2">
        <f t="shared" si="93"/>
        <v>0.65314685314685317</v>
      </c>
      <c r="L319" s="2">
        <f t="shared" si="94"/>
        <v>0</v>
      </c>
      <c r="M319" s="2">
        <f t="shared" si="95"/>
        <v>9.7902097902098362E-3</v>
      </c>
      <c r="N319" s="63">
        <v>241</v>
      </c>
      <c r="O319" s="63">
        <v>467</v>
      </c>
      <c r="P319" s="63">
        <v>0</v>
      </c>
      <c r="Q319" s="63">
        <v>4</v>
      </c>
      <c r="R319" s="63">
        <v>2</v>
      </c>
      <c r="S319" s="63"/>
      <c r="T319" s="63">
        <v>1</v>
      </c>
      <c r="U319" s="63">
        <v>0</v>
      </c>
      <c r="V319" s="63">
        <v>0</v>
      </c>
      <c r="W319" s="63">
        <v>0</v>
      </c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/>
      <c r="AV319" s="63"/>
      <c r="AW319" s="63"/>
      <c r="BA319" t="str">
        <f t="shared" si="96"/>
        <v>Easton</v>
      </c>
      <c r="BB319" t="s">
        <v>2829</v>
      </c>
      <c r="BC319">
        <v>2</v>
      </c>
      <c r="BE319" s="112">
        <v>23</v>
      </c>
      <c r="BF319" s="114">
        <v>3</v>
      </c>
      <c r="BG319" s="114">
        <v>90</v>
      </c>
      <c r="BH319" s="118">
        <v>21380</v>
      </c>
      <c r="BI319" s="118">
        <f t="shared" si="97"/>
        <v>23003</v>
      </c>
      <c r="BJ319" t="s">
        <v>1471</v>
      </c>
      <c r="BK319">
        <f t="shared" si="98"/>
        <v>2321380</v>
      </c>
      <c r="BP319">
        <v>38.96</v>
      </c>
      <c r="BQ319">
        <v>0.22</v>
      </c>
      <c r="BR319">
        <v>38.74</v>
      </c>
      <c r="BZ319" s="63"/>
      <c r="CR319" s="1" t="s">
        <v>3449</v>
      </c>
    </row>
    <row r="320" spans="1:96" ht="15" hidden="1" customHeight="1" outlineLevel="1">
      <c r="A320" t="s">
        <v>525</v>
      </c>
      <c r="B320" s="8" t="s">
        <v>1696</v>
      </c>
      <c r="C320" s="1">
        <f t="shared" si="99"/>
        <v>835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 t="shared" si="89"/>
        <v>0</v>
      </c>
      <c r="G320" s="1">
        <f t="shared" si="90"/>
        <v>135</v>
      </c>
      <c r="H320" s="2">
        <f t="shared" si="91"/>
        <v>0.16167664670658682</v>
      </c>
      <c r="I320" s="6"/>
      <c r="J320" s="2">
        <f t="shared" si="92"/>
        <v>0.56766467065868265</v>
      </c>
      <c r="K320" s="2">
        <f t="shared" si="93"/>
        <v>0.40598802395209582</v>
      </c>
      <c r="L320" s="2">
        <f t="shared" si="94"/>
        <v>0</v>
      </c>
      <c r="M320" s="2">
        <f t="shared" si="95"/>
        <v>2.6347305389221531E-2</v>
      </c>
      <c r="N320" s="63">
        <v>474</v>
      </c>
      <c r="O320" s="63">
        <v>339</v>
      </c>
      <c r="P320" s="63">
        <v>0</v>
      </c>
      <c r="Q320" s="63">
        <v>8</v>
      </c>
      <c r="R320" s="63">
        <v>14</v>
      </c>
      <c r="S320" s="63"/>
      <c r="T320" s="63">
        <v>0</v>
      </c>
      <c r="U320" s="63">
        <v>0</v>
      </c>
      <c r="V320" s="63">
        <v>0</v>
      </c>
      <c r="W320" s="63">
        <v>0</v>
      </c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/>
      <c r="AV320" s="63"/>
      <c r="AW320" s="63"/>
      <c r="BA320" t="str">
        <f t="shared" si="96"/>
        <v>Eastport</v>
      </c>
      <c r="BB320" t="s">
        <v>691</v>
      </c>
      <c r="BC320">
        <v>2</v>
      </c>
      <c r="BE320" s="112">
        <v>23</v>
      </c>
      <c r="BF320" s="114">
        <v>29</v>
      </c>
      <c r="BG320" s="114">
        <v>100</v>
      </c>
      <c r="BH320" s="118">
        <v>21730</v>
      </c>
      <c r="BI320" s="118">
        <f t="shared" si="97"/>
        <v>23029</v>
      </c>
      <c r="BJ320" t="s">
        <v>1248</v>
      </c>
      <c r="BK320">
        <f t="shared" si="98"/>
        <v>2321730</v>
      </c>
      <c r="BP320">
        <v>12.06</v>
      </c>
      <c r="BQ320">
        <v>8.4</v>
      </c>
      <c r="BR320">
        <v>3.66</v>
      </c>
      <c r="BZ320" s="63"/>
      <c r="CR320" s="1" t="s">
        <v>3450</v>
      </c>
    </row>
    <row r="321" spans="1:96" ht="15" hidden="1" customHeight="1" outlineLevel="1">
      <c r="A321" t="s">
        <v>1506</v>
      </c>
      <c r="B321" s="8" t="s">
        <v>1696</v>
      </c>
      <c r="C321" s="1">
        <f t="shared" si="99"/>
        <v>1456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 t="shared" si="89"/>
        <v>0</v>
      </c>
      <c r="G321" s="1">
        <f t="shared" si="90"/>
        <v>400</v>
      </c>
      <c r="H321" s="2">
        <f t="shared" si="91"/>
        <v>0.27472527472527475</v>
      </c>
      <c r="I321" s="6"/>
      <c r="J321" s="2">
        <f t="shared" si="92"/>
        <v>0.34546703296703296</v>
      </c>
      <c r="K321" s="2">
        <f t="shared" si="93"/>
        <v>0.62019230769230771</v>
      </c>
      <c r="L321" s="2">
        <f t="shared" si="94"/>
        <v>0</v>
      </c>
      <c r="M321" s="2">
        <f t="shared" si="95"/>
        <v>3.434065934065933E-2</v>
      </c>
      <c r="N321" s="63">
        <v>503</v>
      </c>
      <c r="O321" s="63">
        <v>903</v>
      </c>
      <c r="P321" s="63">
        <v>0</v>
      </c>
      <c r="Q321" s="63">
        <v>38</v>
      </c>
      <c r="R321" s="63">
        <v>8</v>
      </c>
      <c r="S321" s="63"/>
      <c r="T321" s="63">
        <v>4</v>
      </c>
      <c r="U321" s="63">
        <v>0</v>
      </c>
      <c r="V321" s="63">
        <v>0</v>
      </c>
      <c r="W321" s="63">
        <v>0</v>
      </c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/>
      <c r="AV321" s="63"/>
      <c r="AW321" s="63"/>
      <c r="BA321" t="str">
        <f t="shared" si="96"/>
        <v>Eddington</v>
      </c>
      <c r="BB321" t="s">
        <v>2479</v>
      </c>
      <c r="BC321">
        <v>2</v>
      </c>
      <c r="BE321" s="112">
        <v>23</v>
      </c>
      <c r="BF321" s="114">
        <v>19</v>
      </c>
      <c r="BG321" s="114">
        <v>90</v>
      </c>
      <c r="BH321" s="118">
        <v>22535</v>
      </c>
      <c r="BI321" s="118">
        <f t="shared" si="97"/>
        <v>23019</v>
      </c>
      <c r="BJ321" t="s">
        <v>1471</v>
      </c>
      <c r="BK321">
        <f t="shared" si="98"/>
        <v>2322535</v>
      </c>
      <c r="BP321">
        <v>26.52</v>
      </c>
      <c r="BQ321">
        <v>1.41</v>
      </c>
      <c r="BR321">
        <v>25.11</v>
      </c>
      <c r="BZ321" s="63"/>
      <c r="CR321" s="151" t="s">
        <v>3451</v>
      </c>
    </row>
    <row r="322" spans="1:96" ht="15" hidden="1" customHeight="1" outlineLevel="1">
      <c r="A322" t="s">
        <v>1546</v>
      </c>
      <c r="B322" s="8" t="s">
        <v>1696</v>
      </c>
      <c r="C322" s="1">
        <f t="shared" si="99"/>
        <v>889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 t="shared" si="89"/>
        <v>0</v>
      </c>
      <c r="G322" s="1">
        <f t="shared" si="90"/>
        <v>162</v>
      </c>
      <c r="H322" s="2">
        <f t="shared" si="91"/>
        <v>0.18222722159730034</v>
      </c>
      <c r="I322" s="6"/>
      <c r="J322" s="2">
        <f t="shared" si="92"/>
        <v>0.5736782902137233</v>
      </c>
      <c r="K322" s="2">
        <f t="shared" si="93"/>
        <v>0.39145106861642293</v>
      </c>
      <c r="L322" s="2">
        <f t="shared" si="94"/>
        <v>0</v>
      </c>
      <c r="M322" s="2">
        <f t="shared" si="95"/>
        <v>3.4870641169853778E-2</v>
      </c>
      <c r="N322" s="63">
        <v>510</v>
      </c>
      <c r="O322" s="63">
        <v>348</v>
      </c>
      <c r="P322" s="63">
        <v>0</v>
      </c>
      <c r="Q322" s="63">
        <v>22</v>
      </c>
      <c r="R322" s="63">
        <v>7</v>
      </c>
      <c r="S322" s="63"/>
      <c r="T322" s="63">
        <v>2</v>
      </c>
      <c r="U322" s="63">
        <v>0</v>
      </c>
      <c r="V322" s="63">
        <v>0</v>
      </c>
      <c r="W322" s="63">
        <v>0</v>
      </c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/>
      <c r="AV322" s="63"/>
      <c r="AW322" s="63"/>
      <c r="BA322" t="str">
        <f t="shared" si="96"/>
        <v>Edgecomb</v>
      </c>
      <c r="BB322" t="s">
        <v>1596</v>
      </c>
      <c r="BC322">
        <v>1</v>
      </c>
      <c r="BE322" s="112">
        <v>23</v>
      </c>
      <c r="BF322" s="114">
        <v>15</v>
      </c>
      <c r="BG322" s="114">
        <v>40</v>
      </c>
      <c r="BH322" s="118">
        <v>22675</v>
      </c>
      <c r="BI322" s="118">
        <f t="shared" si="97"/>
        <v>23015</v>
      </c>
      <c r="BJ322" t="s">
        <v>1471</v>
      </c>
      <c r="BK322">
        <f t="shared" si="98"/>
        <v>2322675</v>
      </c>
      <c r="BP322">
        <v>20.78</v>
      </c>
      <c r="BQ322">
        <v>2.71</v>
      </c>
      <c r="BR322">
        <v>18.07</v>
      </c>
      <c r="BZ322" s="63"/>
      <c r="CR322" s="1" t="s">
        <v>3452</v>
      </c>
    </row>
    <row r="323" spans="1:96" ht="15" hidden="1" customHeight="1" outlineLevel="1">
      <c r="A323" t="s">
        <v>1034</v>
      </c>
      <c r="B323" s="8" t="s">
        <v>1696</v>
      </c>
      <c r="C323" s="1">
        <f t="shared" si="99"/>
        <v>105</v>
      </c>
      <c r="D323" s="5">
        <f>IF(N323&gt;0, RANK(N323,(N323:P323,Q323:AE323)),0)</f>
        <v>2</v>
      </c>
      <c r="E323" s="5">
        <f>IF(O323&gt;0,RANK(O323,(N323:P323,Q323:AE323)),0)</f>
        <v>1</v>
      </c>
      <c r="F323" s="5">
        <f t="shared" si="89"/>
        <v>0</v>
      </c>
      <c r="G323" s="1">
        <f t="shared" si="90"/>
        <v>30</v>
      </c>
      <c r="H323" s="2">
        <f t="shared" si="91"/>
        <v>0.2857142857142857</v>
      </c>
      <c r="I323" s="6"/>
      <c r="J323" s="2">
        <f t="shared" si="92"/>
        <v>0.34285714285714286</v>
      </c>
      <c r="K323" s="2">
        <f t="shared" si="93"/>
        <v>0.62857142857142856</v>
      </c>
      <c r="L323" s="2">
        <f t="shared" si="94"/>
        <v>0</v>
      </c>
      <c r="M323" s="2">
        <f t="shared" si="95"/>
        <v>2.8571428571428581E-2</v>
      </c>
      <c r="N323" s="63">
        <v>36</v>
      </c>
      <c r="O323" s="63">
        <v>66</v>
      </c>
      <c r="P323" s="63">
        <v>0</v>
      </c>
      <c r="Q323" s="63">
        <v>3</v>
      </c>
      <c r="R323" s="63">
        <v>0</v>
      </c>
      <c r="S323" s="63"/>
      <c r="T323" s="63">
        <v>0</v>
      </c>
      <c r="U323" s="63">
        <v>0</v>
      </c>
      <c r="V323" s="63">
        <v>0</v>
      </c>
      <c r="W323" s="63">
        <v>0</v>
      </c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/>
      <c r="AV323" s="63"/>
      <c r="AW323" s="63"/>
      <c r="BA323" t="str">
        <f t="shared" si="96"/>
        <v>Edinburg</v>
      </c>
      <c r="BB323" t="s">
        <v>2479</v>
      </c>
      <c r="BC323">
        <v>2</v>
      </c>
      <c r="BE323" s="112">
        <v>23</v>
      </c>
      <c r="BF323" s="114">
        <v>19</v>
      </c>
      <c r="BG323" s="114">
        <v>95</v>
      </c>
      <c r="BH323" s="118">
        <v>22710</v>
      </c>
      <c r="BI323" s="118">
        <f t="shared" si="97"/>
        <v>23019</v>
      </c>
      <c r="BJ323" t="s">
        <v>1471</v>
      </c>
      <c r="BK323">
        <f t="shared" si="98"/>
        <v>2322710</v>
      </c>
      <c r="BP323">
        <v>35.049999999999997</v>
      </c>
      <c r="BQ323">
        <v>0</v>
      </c>
      <c r="BR323">
        <v>35.049999999999997</v>
      </c>
      <c r="BZ323" s="63"/>
      <c r="CR323" s="1" t="s">
        <v>3453</v>
      </c>
    </row>
    <row r="324" spans="1:96" ht="15" hidden="1" customHeight="1" outlineLevel="1">
      <c r="A324" t="s">
        <v>1964</v>
      </c>
      <c r="B324" s="8" t="s">
        <v>1696</v>
      </c>
      <c r="C324" s="1">
        <f t="shared" si="99"/>
        <v>0</v>
      </c>
      <c r="D324" s="5">
        <f>IF(N324&gt;0, RANK(N324,(N324:P324,Q324:AE324)),0)</f>
        <v>0</v>
      </c>
      <c r="E324" s="5">
        <f>IF(O324&gt;0,RANK(O324,(N324:P324,Q324:AE324)),0)</f>
        <v>0</v>
      </c>
      <c r="F324" s="5">
        <f t="shared" si="89"/>
        <v>0</v>
      </c>
      <c r="G324" s="1">
        <f t="shared" si="90"/>
        <v>0</v>
      </c>
      <c r="H324" s="2">
        <f t="shared" si="91"/>
        <v>0</v>
      </c>
      <c r="I324" s="6"/>
      <c r="J324" s="2" t="str">
        <f t="shared" si="92"/>
        <v>-</v>
      </c>
      <c r="K324" s="2" t="str">
        <f t="shared" si="93"/>
        <v>-</v>
      </c>
      <c r="L324" s="2" t="str">
        <f t="shared" si="94"/>
        <v>-</v>
      </c>
      <c r="M324" s="2" t="str">
        <f t="shared" si="95"/>
        <v>-</v>
      </c>
      <c r="N324" s="63">
        <v>0</v>
      </c>
      <c r="O324" s="63">
        <v>0</v>
      </c>
      <c r="P324" s="63">
        <v>0</v>
      </c>
      <c r="Q324" s="63">
        <v>0</v>
      </c>
      <c r="R324" s="63">
        <v>0</v>
      </c>
      <c r="S324" s="63"/>
      <c r="T324" s="63">
        <v>0</v>
      </c>
      <c r="U324" s="63">
        <v>0</v>
      </c>
      <c r="V324" s="63">
        <v>0</v>
      </c>
      <c r="W324" s="63">
        <v>0</v>
      </c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/>
      <c r="AV324" s="63"/>
      <c r="AW324" s="63"/>
      <c r="BA324" t="str">
        <f t="shared" si="96"/>
        <v>Edmunds</v>
      </c>
      <c r="BB324" t="s">
        <v>691</v>
      </c>
      <c r="BC324">
        <v>2</v>
      </c>
      <c r="BE324" s="112">
        <v>23</v>
      </c>
      <c r="BF324" s="114">
        <v>29</v>
      </c>
      <c r="BH324" s="118">
        <v>22800</v>
      </c>
      <c r="BI324" s="118">
        <f t="shared" si="97"/>
        <v>23029</v>
      </c>
      <c r="BJ324" t="s">
        <v>956</v>
      </c>
      <c r="BK324">
        <f t="shared" si="98"/>
        <v>2322800</v>
      </c>
      <c r="BZ324" s="63"/>
      <c r="CR324" s="1"/>
    </row>
    <row r="325" spans="1:96" ht="15" hidden="1" customHeight="1" outlineLevel="1">
      <c r="A325" t="s">
        <v>2599</v>
      </c>
      <c r="B325" s="8" t="s">
        <v>1696</v>
      </c>
      <c r="C325" s="1">
        <f t="shared" si="99"/>
        <v>4728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 t="shared" si="89"/>
        <v>0</v>
      </c>
      <c r="G325" s="1">
        <f t="shared" si="90"/>
        <v>1051</v>
      </c>
      <c r="H325" s="2">
        <f t="shared" si="91"/>
        <v>0.22229272419627749</v>
      </c>
      <c r="I325" s="6"/>
      <c r="J325" s="2">
        <f t="shared" si="92"/>
        <v>0.60046531302876482</v>
      </c>
      <c r="K325" s="2">
        <f t="shared" si="93"/>
        <v>0.37817258883248733</v>
      </c>
      <c r="L325" s="2">
        <f t="shared" si="94"/>
        <v>0</v>
      </c>
      <c r="M325" s="2">
        <f t="shared" si="95"/>
        <v>2.1362098138747843E-2</v>
      </c>
      <c r="N325" s="63">
        <v>2839</v>
      </c>
      <c r="O325" s="63">
        <v>1788</v>
      </c>
      <c r="P325" s="63">
        <v>0</v>
      </c>
      <c r="Q325" s="63">
        <v>63</v>
      </c>
      <c r="R325" s="63">
        <v>32</v>
      </c>
      <c r="S325" s="63"/>
      <c r="T325" s="63">
        <v>6</v>
      </c>
      <c r="U325" s="63">
        <v>0</v>
      </c>
      <c r="V325" s="63">
        <v>0</v>
      </c>
      <c r="W325" s="63">
        <v>0</v>
      </c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/>
      <c r="AV325" s="63"/>
      <c r="AW325" s="63"/>
      <c r="BA325" t="str">
        <f t="shared" si="96"/>
        <v>Eliot</v>
      </c>
      <c r="BB325" t="s">
        <v>924</v>
      </c>
      <c r="BC325">
        <v>1</v>
      </c>
      <c r="BE325" s="112">
        <v>23</v>
      </c>
      <c r="BF325" s="114">
        <v>31</v>
      </c>
      <c r="BG325" s="114">
        <v>45</v>
      </c>
      <c r="BH325" s="118">
        <v>22955</v>
      </c>
      <c r="BI325" s="118">
        <f t="shared" si="97"/>
        <v>23031</v>
      </c>
      <c r="BJ325" t="s">
        <v>1471</v>
      </c>
      <c r="BK325">
        <f t="shared" si="98"/>
        <v>2322955</v>
      </c>
      <c r="BP325">
        <v>21.27</v>
      </c>
      <c r="BQ325">
        <v>1.55</v>
      </c>
      <c r="BR325">
        <v>19.72</v>
      </c>
      <c r="BZ325" s="63"/>
      <c r="CR325" s="1" t="s">
        <v>3454</v>
      </c>
    </row>
    <row r="326" spans="1:96" ht="15" hidden="1" customHeight="1" outlineLevel="1">
      <c r="A326" t="s">
        <v>3225</v>
      </c>
      <c r="B326" s="8" t="s">
        <v>1696</v>
      </c>
      <c r="C326" s="1">
        <f t="shared" si="99"/>
        <v>0</v>
      </c>
      <c r="D326" s="5">
        <f>IF(N326&gt;0, RANK(N326,(N326:P326,Q326:AE326)),0)</f>
        <v>0</v>
      </c>
      <c r="E326" s="5">
        <f>IF(O326&gt;0,RANK(O326,(N326:P326,Q326:AE326)),0)</f>
        <v>0</v>
      </c>
      <c r="F326" s="5">
        <f t="shared" si="89"/>
        <v>0</v>
      </c>
      <c r="G326" s="1">
        <f t="shared" si="90"/>
        <v>0</v>
      </c>
      <c r="H326" s="2">
        <f t="shared" si="91"/>
        <v>0</v>
      </c>
      <c r="I326" s="6"/>
      <c r="J326" s="2" t="str">
        <f t="shared" si="92"/>
        <v>-</v>
      </c>
      <c r="K326" s="2" t="str">
        <f t="shared" si="93"/>
        <v>-</v>
      </c>
      <c r="L326" s="2" t="str">
        <f t="shared" si="94"/>
        <v>-</v>
      </c>
      <c r="M326" s="2" t="str">
        <f t="shared" si="95"/>
        <v>-</v>
      </c>
      <c r="N326" s="63">
        <v>0</v>
      </c>
      <c r="O326" s="63">
        <v>0</v>
      </c>
      <c r="P326" s="63">
        <v>0</v>
      </c>
      <c r="Q326" s="63">
        <v>0</v>
      </c>
      <c r="R326" s="63">
        <v>0</v>
      </c>
      <c r="S326" s="63"/>
      <c r="T326" s="63">
        <v>0</v>
      </c>
      <c r="U326" s="63">
        <v>0</v>
      </c>
      <c r="V326" s="63">
        <v>0</v>
      </c>
      <c r="W326" s="63">
        <v>0</v>
      </c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/>
      <c r="AV326" s="63"/>
      <c r="AW326" s="63"/>
      <c r="BA326" t="str">
        <f t="shared" si="96"/>
        <v>Elliottsville</v>
      </c>
      <c r="BB326" t="s">
        <v>1956</v>
      </c>
      <c r="BC326">
        <v>2</v>
      </c>
      <c r="BE326" s="112">
        <v>23</v>
      </c>
      <c r="BF326" s="114">
        <v>21</v>
      </c>
      <c r="BH326" s="139">
        <v>23100</v>
      </c>
      <c r="BI326" s="118">
        <f t="shared" si="97"/>
        <v>23021</v>
      </c>
      <c r="BJ326" t="s">
        <v>956</v>
      </c>
      <c r="BK326">
        <f t="shared" si="98"/>
        <v>2323100</v>
      </c>
      <c r="BZ326" s="63"/>
      <c r="CR326" s="1" t="s">
        <v>3455</v>
      </c>
    </row>
    <row r="327" spans="1:96" ht="15" hidden="1" customHeight="1" outlineLevel="1">
      <c r="A327" t="s">
        <v>1465</v>
      </c>
      <c r="B327" s="8" t="s">
        <v>1696</v>
      </c>
      <c r="C327" s="1">
        <f t="shared" si="99"/>
        <v>4824</v>
      </c>
      <c r="D327" s="5">
        <f>IF(N327&gt;0, RANK(N327,(N327:P327,Q327:AE327)),0)</f>
        <v>2</v>
      </c>
      <c r="E327" s="5">
        <f>IF(O327&gt;0,RANK(O327,(N327:P327,Q327:AE327)),0)</f>
        <v>1</v>
      </c>
      <c r="F327" s="5">
        <f t="shared" si="89"/>
        <v>0</v>
      </c>
      <c r="G327" s="1">
        <f t="shared" si="90"/>
        <v>85</v>
      </c>
      <c r="H327" s="2">
        <f t="shared" si="91"/>
        <v>1.7620232172470978E-2</v>
      </c>
      <c r="I327" s="6"/>
      <c r="J327" s="2">
        <f t="shared" si="92"/>
        <v>0.47139303482587064</v>
      </c>
      <c r="K327" s="2">
        <f t="shared" si="93"/>
        <v>0.48901326699834163</v>
      </c>
      <c r="L327" s="2">
        <f t="shared" si="94"/>
        <v>0</v>
      </c>
      <c r="M327" s="2">
        <f t="shared" si="95"/>
        <v>3.9593698175787784E-2</v>
      </c>
      <c r="N327" s="63">
        <v>2274</v>
      </c>
      <c r="O327" s="63">
        <v>2359</v>
      </c>
      <c r="P327" s="63">
        <v>0</v>
      </c>
      <c r="Q327" s="63">
        <v>121</v>
      </c>
      <c r="R327" s="63">
        <v>60</v>
      </c>
      <c r="S327" s="63"/>
      <c r="T327" s="63">
        <v>10</v>
      </c>
      <c r="U327" s="63">
        <v>0</v>
      </c>
      <c r="V327" s="63">
        <v>0</v>
      </c>
      <c r="W327" s="63">
        <v>0</v>
      </c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/>
      <c r="AV327" s="63"/>
      <c r="AW327" s="63"/>
      <c r="BA327" t="str">
        <f t="shared" si="96"/>
        <v>Ellsworth</v>
      </c>
      <c r="BB327" t="s">
        <v>597</v>
      </c>
      <c r="BC327">
        <v>2</v>
      </c>
      <c r="BE327" s="112">
        <v>23</v>
      </c>
      <c r="BF327" s="114">
        <v>9</v>
      </c>
      <c r="BG327" s="114">
        <v>65</v>
      </c>
      <c r="BH327" s="118">
        <v>23200</v>
      </c>
      <c r="BI327" s="118">
        <f t="shared" si="97"/>
        <v>23009</v>
      </c>
      <c r="BJ327" t="s">
        <v>1248</v>
      </c>
      <c r="BK327">
        <f t="shared" si="98"/>
        <v>2323200</v>
      </c>
      <c r="BP327">
        <v>93.82</v>
      </c>
      <c r="BQ327">
        <v>14.57</v>
      </c>
      <c r="BR327">
        <v>79.25</v>
      </c>
      <c r="BZ327" s="63"/>
      <c r="CR327" s="1" t="s">
        <v>3456</v>
      </c>
    </row>
    <row r="328" spans="1:96" ht="15" hidden="1" customHeight="1" outlineLevel="1">
      <c r="A328" t="s">
        <v>2430</v>
      </c>
      <c r="B328" s="8" t="s">
        <v>1696</v>
      </c>
      <c r="C328" s="1">
        <f t="shared" si="99"/>
        <v>565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 t="shared" si="89"/>
        <v>0</v>
      </c>
      <c r="G328" s="1">
        <f t="shared" si="90"/>
        <v>193</v>
      </c>
      <c r="H328" s="2">
        <f t="shared" si="91"/>
        <v>0.34159292035398231</v>
      </c>
      <c r="I328" s="6"/>
      <c r="J328" s="2">
        <f t="shared" si="92"/>
        <v>0.32035398230088497</v>
      </c>
      <c r="K328" s="2">
        <f t="shared" si="93"/>
        <v>0.66194690265486722</v>
      </c>
      <c r="L328" s="2">
        <f t="shared" si="94"/>
        <v>0</v>
      </c>
      <c r="M328" s="2">
        <f t="shared" si="95"/>
        <v>1.7699115044247815E-2</v>
      </c>
      <c r="N328" s="63">
        <v>181</v>
      </c>
      <c r="O328" s="63">
        <v>374</v>
      </c>
      <c r="P328" s="63">
        <v>0</v>
      </c>
      <c r="Q328" s="63">
        <v>5</v>
      </c>
      <c r="R328" s="63">
        <v>4</v>
      </c>
      <c r="S328" s="63"/>
      <c r="T328" s="63">
        <v>1</v>
      </c>
      <c r="U328" s="63">
        <v>0</v>
      </c>
      <c r="V328" s="63">
        <v>0</v>
      </c>
      <c r="W328" s="63">
        <v>0</v>
      </c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/>
      <c r="AV328" s="63"/>
      <c r="AW328" s="63"/>
      <c r="BA328" t="str">
        <f t="shared" si="96"/>
        <v>Embden</v>
      </c>
      <c r="BB328" t="s">
        <v>1786</v>
      </c>
      <c r="BC328">
        <v>2</v>
      </c>
      <c r="BE328" s="112">
        <v>23</v>
      </c>
      <c r="BF328" s="114">
        <v>25</v>
      </c>
      <c r="BG328" s="114">
        <v>55</v>
      </c>
      <c r="BH328" s="118">
        <v>23410</v>
      </c>
      <c r="BI328" s="118">
        <f t="shared" si="97"/>
        <v>23025</v>
      </c>
      <c r="BJ328" t="s">
        <v>1471</v>
      </c>
      <c r="BK328">
        <f t="shared" si="98"/>
        <v>2323410</v>
      </c>
      <c r="BP328">
        <v>44.06</v>
      </c>
      <c r="BQ328">
        <v>3.95</v>
      </c>
      <c r="BR328">
        <v>40.11</v>
      </c>
      <c r="BZ328" s="63"/>
      <c r="CR328" s="150" t="s">
        <v>3457</v>
      </c>
    </row>
    <row r="329" spans="1:96" ht="15" hidden="1" customHeight="1" outlineLevel="1">
      <c r="A329" t="s">
        <v>2399</v>
      </c>
      <c r="B329" s="8" t="s">
        <v>1696</v>
      </c>
      <c r="C329" s="1">
        <f t="shared" si="99"/>
        <v>879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 t="shared" si="89"/>
        <v>0</v>
      </c>
      <c r="G329" s="1">
        <f t="shared" si="90"/>
        <v>306</v>
      </c>
      <c r="H329" s="2">
        <f t="shared" si="91"/>
        <v>0.34812286689419797</v>
      </c>
      <c r="I329" s="6"/>
      <c r="J329" s="2">
        <f t="shared" si="92"/>
        <v>0.3174061433447099</v>
      </c>
      <c r="K329" s="2">
        <f t="shared" si="93"/>
        <v>0.66552901023890787</v>
      </c>
      <c r="L329" s="2">
        <f t="shared" si="94"/>
        <v>0</v>
      </c>
      <c r="M329" s="2">
        <f t="shared" si="95"/>
        <v>1.7064846416382173E-2</v>
      </c>
      <c r="N329" s="63">
        <v>279</v>
      </c>
      <c r="O329" s="63">
        <v>585</v>
      </c>
      <c r="P329" s="63">
        <v>0</v>
      </c>
      <c r="Q329" s="63">
        <v>9</v>
      </c>
      <c r="R329" s="63">
        <v>6</v>
      </c>
      <c r="S329" s="63"/>
      <c r="T329" s="63">
        <v>0</v>
      </c>
      <c r="U329" s="63">
        <v>0</v>
      </c>
      <c r="V329" s="63">
        <v>0</v>
      </c>
      <c r="W329" s="63">
        <v>0</v>
      </c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/>
      <c r="AV329" s="63"/>
      <c r="AW329" s="63"/>
      <c r="BA329" t="str">
        <f t="shared" si="96"/>
        <v>Enfield</v>
      </c>
      <c r="BB329" t="s">
        <v>2479</v>
      </c>
      <c r="BC329">
        <v>2</v>
      </c>
      <c r="BE329" s="112">
        <v>23</v>
      </c>
      <c r="BF329" s="114">
        <v>19</v>
      </c>
      <c r="BG329" s="114">
        <v>100</v>
      </c>
      <c r="BH329" s="118">
        <v>23620</v>
      </c>
      <c r="BI329" s="118">
        <f t="shared" si="97"/>
        <v>23019</v>
      </c>
      <c r="BJ329" t="s">
        <v>1471</v>
      </c>
      <c r="BK329">
        <f t="shared" si="98"/>
        <v>2323620</v>
      </c>
      <c r="BP329">
        <v>33.17</v>
      </c>
      <c r="BQ329">
        <v>5.28</v>
      </c>
      <c r="BR329">
        <v>27.88</v>
      </c>
      <c r="BZ329" s="63"/>
      <c r="CR329" s="1" t="s">
        <v>3458</v>
      </c>
    </row>
    <row r="330" spans="1:96" ht="15" hidden="1" customHeight="1" outlineLevel="1">
      <c r="A330" t="s">
        <v>273</v>
      </c>
      <c r="B330" s="8" t="s">
        <v>1696</v>
      </c>
      <c r="C330" s="1">
        <f t="shared" si="99"/>
        <v>726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 t="shared" si="89"/>
        <v>0</v>
      </c>
      <c r="G330" s="1">
        <f t="shared" si="90"/>
        <v>279</v>
      </c>
      <c r="H330" s="2">
        <f t="shared" si="91"/>
        <v>0.38429752066115702</v>
      </c>
      <c r="I330" s="6"/>
      <c r="J330" s="2">
        <f t="shared" si="92"/>
        <v>0.2975206611570248</v>
      </c>
      <c r="K330" s="2">
        <f t="shared" si="93"/>
        <v>0.68181818181818177</v>
      </c>
      <c r="L330" s="2">
        <f t="shared" si="94"/>
        <v>0</v>
      </c>
      <c r="M330" s="2">
        <f t="shared" si="95"/>
        <v>2.0661157024793431E-2</v>
      </c>
      <c r="N330" s="63">
        <v>216</v>
      </c>
      <c r="O330" s="63">
        <v>495</v>
      </c>
      <c r="P330" s="63">
        <v>0</v>
      </c>
      <c r="Q330" s="63">
        <v>11</v>
      </c>
      <c r="R330" s="63">
        <v>4</v>
      </c>
      <c r="S330" s="63"/>
      <c r="T330" s="63">
        <v>0</v>
      </c>
      <c r="U330" s="63">
        <v>0</v>
      </c>
      <c r="V330" s="63">
        <v>0</v>
      </c>
      <c r="W330" s="63">
        <v>0</v>
      </c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/>
      <c r="AV330" s="63"/>
      <c r="AW330" s="63"/>
      <c r="BA330" t="str">
        <f t="shared" si="96"/>
        <v>Etna</v>
      </c>
      <c r="BB330" t="s">
        <v>2479</v>
      </c>
      <c r="BC330">
        <v>2</v>
      </c>
      <c r="BE330" s="112">
        <v>23</v>
      </c>
      <c r="BF330" s="114">
        <v>19</v>
      </c>
      <c r="BG330" s="114">
        <v>105</v>
      </c>
      <c r="BH330" s="118">
        <v>23865</v>
      </c>
      <c r="BI330" s="118">
        <f t="shared" si="97"/>
        <v>23019</v>
      </c>
      <c r="BJ330" t="s">
        <v>1471</v>
      </c>
      <c r="BK330">
        <f t="shared" si="98"/>
        <v>2323865</v>
      </c>
      <c r="BP330">
        <v>24.63</v>
      </c>
      <c r="BQ330">
        <v>0.2</v>
      </c>
      <c r="BR330">
        <v>24.43</v>
      </c>
      <c r="BZ330" s="63"/>
      <c r="CR330" s="1" t="s">
        <v>3459</v>
      </c>
    </row>
    <row r="331" spans="1:96" ht="15" hidden="1" customHeight="1" outlineLevel="1">
      <c r="A331" t="s">
        <v>2405</v>
      </c>
      <c r="B331" s="8" t="s">
        <v>1696</v>
      </c>
      <c r="C331" s="1">
        <f t="shared" si="99"/>
        <v>447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 t="shared" si="89"/>
        <v>0</v>
      </c>
      <c r="G331" s="1">
        <f t="shared" si="90"/>
        <v>82</v>
      </c>
      <c r="H331" s="2">
        <f t="shared" si="91"/>
        <v>0.18344519015659955</v>
      </c>
      <c r="I331" s="6"/>
      <c r="J331" s="2">
        <f t="shared" si="92"/>
        <v>0.38702460850111858</v>
      </c>
      <c r="K331" s="2">
        <f t="shared" si="93"/>
        <v>0.57046979865771807</v>
      </c>
      <c r="L331" s="2">
        <f t="shared" si="94"/>
        <v>0</v>
      </c>
      <c r="M331" s="2">
        <f t="shared" si="95"/>
        <v>4.2505592841163287E-2</v>
      </c>
      <c r="N331" s="63">
        <v>173</v>
      </c>
      <c r="O331" s="63">
        <v>255</v>
      </c>
      <c r="P331" s="63">
        <v>0</v>
      </c>
      <c r="Q331" s="63">
        <v>12</v>
      </c>
      <c r="R331" s="63">
        <v>7</v>
      </c>
      <c r="S331" s="63"/>
      <c r="T331" s="63">
        <v>0</v>
      </c>
      <c r="U331" s="63">
        <v>0</v>
      </c>
      <c r="V331" s="63">
        <v>0</v>
      </c>
      <c r="W331" s="63">
        <v>0</v>
      </c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/>
      <c r="AV331" s="63"/>
      <c r="AW331" s="63"/>
      <c r="BA331" t="str">
        <f t="shared" si="96"/>
        <v>Eustis</v>
      </c>
      <c r="BB331" t="s">
        <v>1137</v>
      </c>
      <c r="BC331">
        <v>2</v>
      </c>
      <c r="BE331" s="112">
        <v>23</v>
      </c>
      <c r="BF331" s="114">
        <v>7</v>
      </c>
      <c r="BG331" s="114">
        <v>30</v>
      </c>
      <c r="BH331" s="118">
        <v>24005</v>
      </c>
      <c r="BI331" s="118">
        <f t="shared" si="97"/>
        <v>23007</v>
      </c>
      <c r="BJ331" t="s">
        <v>1471</v>
      </c>
      <c r="BK331">
        <f t="shared" si="98"/>
        <v>2324005</v>
      </c>
      <c r="BP331">
        <v>41.35</v>
      </c>
      <c r="BQ331">
        <v>2.23</v>
      </c>
      <c r="BR331">
        <v>39.119999999999997</v>
      </c>
      <c r="BZ331" s="63"/>
      <c r="CR331" s="1" t="s">
        <v>3460</v>
      </c>
    </row>
    <row r="332" spans="1:96" ht="15" hidden="1" customHeight="1" outlineLevel="1">
      <c r="A332" t="s">
        <v>1776</v>
      </c>
      <c r="B332" s="8" t="s">
        <v>1696</v>
      </c>
      <c r="C332" s="1">
        <f t="shared" si="99"/>
        <v>571</v>
      </c>
      <c r="D332" s="5">
        <f>IF(N332&gt;0, RANK(N332,(N332:P332,Q332:AE332)),0)</f>
        <v>2</v>
      </c>
      <c r="E332" s="5">
        <f>IF(O332&gt;0,RANK(O332,(N332:P332,Q332:AE332)),0)</f>
        <v>1</v>
      </c>
      <c r="F332" s="5">
        <f t="shared" si="89"/>
        <v>0</v>
      </c>
      <c r="G332" s="1">
        <f t="shared" si="90"/>
        <v>176</v>
      </c>
      <c r="H332" s="2">
        <f t="shared" si="91"/>
        <v>0.30823117338003503</v>
      </c>
      <c r="I332" s="6"/>
      <c r="J332" s="2">
        <f t="shared" si="92"/>
        <v>0.33274956217162871</v>
      </c>
      <c r="K332" s="2">
        <f t="shared" si="93"/>
        <v>0.64098073555166379</v>
      </c>
      <c r="L332" s="2">
        <f t="shared" si="94"/>
        <v>0</v>
      </c>
      <c r="M332" s="2">
        <f t="shared" si="95"/>
        <v>2.6269702276707441E-2</v>
      </c>
      <c r="N332" s="63">
        <v>190</v>
      </c>
      <c r="O332" s="63">
        <v>366</v>
      </c>
      <c r="P332" s="63">
        <v>0</v>
      </c>
      <c r="Q332" s="63">
        <v>9</v>
      </c>
      <c r="R332" s="63">
        <v>5</v>
      </c>
      <c r="S332" s="63"/>
      <c r="T332" s="63">
        <v>1</v>
      </c>
      <c r="U332" s="63">
        <v>0</v>
      </c>
      <c r="V332" s="63">
        <v>0</v>
      </c>
      <c r="W332" s="63">
        <v>0</v>
      </c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/>
      <c r="AV332" s="63"/>
      <c r="AW332" s="63"/>
      <c r="BA332" t="str">
        <f t="shared" si="96"/>
        <v>Exeter</v>
      </c>
      <c r="BB332" t="s">
        <v>2479</v>
      </c>
      <c r="BC332">
        <v>2</v>
      </c>
      <c r="BE332" s="112">
        <v>23</v>
      </c>
      <c r="BF332" s="114">
        <v>19</v>
      </c>
      <c r="BG332" s="114">
        <v>110</v>
      </c>
      <c r="BH332" s="118">
        <v>24110</v>
      </c>
      <c r="BI332" s="118">
        <f t="shared" si="97"/>
        <v>23019</v>
      </c>
      <c r="BJ332" t="s">
        <v>1471</v>
      </c>
      <c r="BK332">
        <f t="shared" si="98"/>
        <v>2324110</v>
      </c>
      <c r="BP332">
        <v>38.44</v>
      </c>
      <c r="BQ332">
        <v>0.03</v>
      </c>
      <c r="BR332">
        <v>38.409999999999997</v>
      </c>
      <c r="BZ332" s="63"/>
      <c r="CR332" s="1" t="s">
        <v>3461</v>
      </c>
    </row>
    <row r="333" spans="1:96" ht="15" hidden="1" customHeight="1" outlineLevel="1">
      <c r="A333" t="s">
        <v>280</v>
      </c>
      <c r="B333" s="8" t="s">
        <v>1696</v>
      </c>
      <c r="C333" s="1">
        <f t="shared" si="99"/>
        <v>3391</v>
      </c>
      <c r="D333" s="5">
        <f>IF(N333&gt;0, RANK(N333,(N333:P333,Q333:AE333)),0)</f>
        <v>2</v>
      </c>
      <c r="E333" s="5">
        <f>IF(O333&gt;0,RANK(O333,(N333:P333,Q333:AE333)),0)</f>
        <v>1</v>
      </c>
      <c r="F333" s="5">
        <f t="shared" si="89"/>
        <v>0</v>
      </c>
      <c r="G333" s="1">
        <f t="shared" si="90"/>
        <v>417</v>
      </c>
      <c r="H333" s="2">
        <f t="shared" si="91"/>
        <v>0.12297257446181067</v>
      </c>
      <c r="I333" s="6"/>
      <c r="J333" s="2">
        <f t="shared" si="92"/>
        <v>0.42111471542317902</v>
      </c>
      <c r="K333" s="2">
        <f t="shared" si="93"/>
        <v>0.54408728988498967</v>
      </c>
      <c r="L333" s="2">
        <f t="shared" si="94"/>
        <v>0</v>
      </c>
      <c r="M333" s="2">
        <f t="shared" si="95"/>
        <v>3.4797994691831313E-2</v>
      </c>
      <c r="N333" s="63">
        <v>1428</v>
      </c>
      <c r="O333" s="63">
        <v>1845</v>
      </c>
      <c r="P333" s="63">
        <v>0</v>
      </c>
      <c r="Q333" s="63">
        <v>71</v>
      </c>
      <c r="R333" s="63">
        <v>36</v>
      </c>
      <c r="S333" s="63"/>
      <c r="T333" s="63">
        <v>9</v>
      </c>
      <c r="U333" s="63">
        <v>0</v>
      </c>
      <c r="V333" s="63">
        <v>0</v>
      </c>
      <c r="W333" s="63">
        <v>2</v>
      </c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/>
      <c r="AV333" s="63"/>
      <c r="AW333" s="63"/>
      <c r="BA333" t="str">
        <f t="shared" si="96"/>
        <v>Fairfield</v>
      </c>
      <c r="BB333" t="s">
        <v>1786</v>
      </c>
      <c r="BC333">
        <v>2</v>
      </c>
      <c r="BE333" s="112">
        <v>23</v>
      </c>
      <c r="BF333" s="114">
        <v>25</v>
      </c>
      <c r="BG333" s="114">
        <v>60</v>
      </c>
      <c r="BH333" s="118">
        <v>24320</v>
      </c>
      <c r="BI333" s="118">
        <f t="shared" si="97"/>
        <v>23025</v>
      </c>
      <c r="BJ333" t="s">
        <v>1471</v>
      </c>
      <c r="BK333">
        <f t="shared" si="98"/>
        <v>2324320</v>
      </c>
      <c r="BP333">
        <v>54.62</v>
      </c>
      <c r="BQ333">
        <v>0.85</v>
      </c>
      <c r="BR333">
        <v>53.77</v>
      </c>
      <c r="BZ333" s="63"/>
      <c r="CR333" s="1" t="s">
        <v>3462</v>
      </c>
    </row>
    <row r="334" spans="1:96" ht="15" hidden="1" customHeight="1" outlineLevel="1">
      <c r="A334" t="s">
        <v>1523</v>
      </c>
      <c r="B334" s="8" t="s">
        <v>1696</v>
      </c>
      <c r="C334" s="1">
        <f t="shared" si="99"/>
        <v>9031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 t="shared" si="89"/>
        <v>0</v>
      </c>
      <c r="G334" s="1">
        <f t="shared" si="90"/>
        <v>3475</v>
      </c>
      <c r="H334" s="2">
        <f t="shared" si="91"/>
        <v>0.38478573801350902</v>
      </c>
      <c r="I334" s="6"/>
      <c r="J334" s="2">
        <f t="shared" si="92"/>
        <v>0.68065551987598272</v>
      </c>
      <c r="K334" s="2">
        <f t="shared" si="93"/>
        <v>0.2958697818624737</v>
      </c>
      <c r="L334" s="2">
        <f t="shared" si="94"/>
        <v>0</v>
      </c>
      <c r="M334" s="2">
        <f t="shared" si="95"/>
        <v>2.3474698261543581E-2</v>
      </c>
      <c r="N334" s="63">
        <v>6147</v>
      </c>
      <c r="O334" s="63">
        <v>2672</v>
      </c>
      <c r="P334" s="63">
        <v>0</v>
      </c>
      <c r="Q334" s="63">
        <v>131</v>
      </c>
      <c r="R334" s="63">
        <v>60</v>
      </c>
      <c r="S334" s="63"/>
      <c r="T334" s="63">
        <v>17</v>
      </c>
      <c r="U334" s="63">
        <v>0</v>
      </c>
      <c r="V334" s="63">
        <v>0</v>
      </c>
      <c r="W334" s="63">
        <v>4</v>
      </c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/>
      <c r="AV334" s="63"/>
      <c r="AW334" s="63"/>
      <c r="BA334" t="str">
        <f t="shared" si="96"/>
        <v>Falmouth</v>
      </c>
      <c r="BB334" t="s">
        <v>1530</v>
      </c>
      <c r="BC334">
        <v>1</v>
      </c>
      <c r="BE334" s="112">
        <v>23</v>
      </c>
      <c r="BF334" s="114">
        <v>5</v>
      </c>
      <c r="BG334" s="114">
        <v>35</v>
      </c>
      <c r="BH334" s="118">
        <v>24495</v>
      </c>
      <c r="BI334" s="118">
        <f t="shared" si="97"/>
        <v>23005</v>
      </c>
      <c r="BJ334" t="s">
        <v>1471</v>
      </c>
      <c r="BK334">
        <f t="shared" si="98"/>
        <v>2324495</v>
      </c>
      <c r="BP334">
        <v>37.409999999999997</v>
      </c>
      <c r="BQ334">
        <v>7.8</v>
      </c>
      <c r="BR334">
        <v>29.62</v>
      </c>
      <c r="BZ334" s="63"/>
      <c r="CR334" s="1" t="s">
        <v>3463</v>
      </c>
    </row>
    <row r="335" spans="1:96" ht="15" hidden="1" customHeight="1" outlineLevel="1">
      <c r="A335" t="s">
        <v>1417</v>
      </c>
      <c r="B335" s="8" t="s">
        <v>1696</v>
      </c>
      <c r="C335" s="1">
        <f t="shared" si="99"/>
        <v>1738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 t="shared" si="89"/>
        <v>0</v>
      </c>
      <c r="G335" s="1">
        <f t="shared" si="90"/>
        <v>135</v>
      </c>
      <c r="H335" s="2">
        <f t="shared" si="91"/>
        <v>7.7675489067894135E-2</v>
      </c>
      <c r="I335" s="6"/>
      <c r="J335" s="2">
        <f t="shared" si="92"/>
        <v>0.51956271576524737</v>
      </c>
      <c r="K335" s="2">
        <f t="shared" si="93"/>
        <v>0.44188722669735325</v>
      </c>
      <c r="L335" s="2">
        <f t="shared" si="94"/>
        <v>0</v>
      </c>
      <c r="M335" s="2">
        <f t="shared" si="95"/>
        <v>3.8550057537399374E-2</v>
      </c>
      <c r="N335" s="63">
        <v>903</v>
      </c>
      <c r="O335" s="63">
        <v>768</v>
      </c>
      <c r="P335" s="63">
        <v>0</v>
      </c>
      <c r="Q335" s="63">
        <v>42</v>
      </c>
      <c r="R335" s="63">
        <v>19</v>
      </c>
      <c r="S335" s="63"/>
      <c r="T335" s="63">
        <v>6</v>
      </c>
      <c r="U335" s="63">
        <v>0</v>
      </c>
      <c r="V335" s="63">
        <v>0</v>
      </c>
      <c r="W335" s="63">
        <v>0</v>
      </c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/>
      <c r="AV335" s="63"/>
      <c r="AW335" s="63"/>
      <c r="BA335" t="str">
        <f t="shared" si="96"/>
        <v>Farmingdale</v>
      </c>
      <c r="BB335" t="s">
        <v>3005</v>
      </c>
      <c r="BC335">
        <v>1</v>
      </c>
      <c r="BE335" s="112">
        <v>23</v>
      </c>
      <c r="BF335" s="114">
        <v>11</v>
      </c>
      <c r="BG335" s="114">
        <v>40</v>
      </c>
      <c r="BH335" s="118">
        <v>24670</v>
      </c>
      <c r="BI335" s="118">
        <f t="shared" si="97"/>
        <v>23011</v>
      </c>
      <c r="BJ335" t="s">
        <v>1471</v>
      </c>
      <c r="BK335">
        <f t="shared" si="98"/>
        <v>2324670</v>
      </c>
      <c r="BP335">
        <v>11.53</v>
      </c>
      <c r="BQ335">
        <v>0.33</v>
      </c>
      <c r="BR335">
        <v>11.21</v>
      </c>
      <c r="BZ335" s="63"/>
      <c r="CR335" s="1" t="s">
        <v>3464</v>
      </c>
    </row>
    <row r="336" spans="1:96" ht="15" hidden="1" customHeight="1" outlineLevel="1">
      <c r="A336" t="s">
        <v>1947</v>
      </c>
      <c r="B336" s="8" t="s">
        <v>1696</v>
      </c>
      <c r="C336" s="1">
        <f t="shared" si="99"/>
        <v>3906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 t="shared" si="89"/>
        <v>0</v>
      </c>
      <c r="G336" s="1">
        <f t="shared" si="90"/>
        <v>684</v>
      </c>
      <c r="H336" s="2">
        <f t="shared" si="91"/>
        <v>0.17511520737327188</v>
      </c>
      <c r="I336" s="6"/>
      <c r="J336" s="2">
        <f t="shared" si="92"/>
        <v>0.56963645673323093</v>
      </c>
      <c r="K336" s="2">
        <f t="shared" si="93"/>
        <v>0.39452124935995903</v>
      </c>
      <c r="L336" s="2">
        <f t="shared" si="94"/>
        <v>0</v>
      </c>
      <c r="M336" s="2">
        <f t="shared" si="95"/>
        <v>3.5842293906810041E-2</v>
      </c>
      <c r="N336" s="63">
        <v>2225</v>
      </c>
      <c r="O336" s="63">
        <v>1541</v>
      </c>
      <c r="P336" s="63">
        <v>0</v>
      </c>
      <c r="Q336" s="63">
        <v>80</v>
      </c>
      <c r="R336" s="63">
        <v>51</v>
      </c>
      <c r="S336" s="63"/>
      <c r="T336" s="63">
        <v>9</v>
      </c>
      <c r="U336" s="63">
        <v>0</v>
      </c>
      <c r="V336" s="63">
        <v>0</v>
      </c>
      <c r="W336" s="63">
        <v>0</v>
      </c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/>
      <c r="AV336" s="63"/>
      <c r="AW336" s="63"/>
      <c r="BA336" t="str">
        <f t="shared" si="96"/>
        <v>Farmington</v>
      </c>
      <c r="BB336" t="s">
        <v>1137</v>
      </c>
      <c r="BC336">
        <v>2</v>
      </c>
      <c r="BE336" s="112">
        <v>23</v>
      </c>
      <c r="BF336" s="114">
        <v>7</v>
      </c>
      <c r="BG336" s="114">
        <v>35</v>
      </c>
      <c r="BH336" s="118">
        <v>24775</v>
      </c>
      <c r="BI336" s="118">
        <f t="shared" si="97"/>
        <v>23007</v>
      </c>
      <c r="BJ336" t="s">
        <v>1471</v>
      </c>
      <c r="BK336">
        <f t="shared" si="98"/>
        <v>2324775</v>
      </c>
      <c r="BP336">
        <v>56.04</v>
      </c>
      <c r="BQ336">
        <v>0.2</v>
      </c>
      <c r="BR336">
        <v>55.83</v>
      </c>
      <c r="BZ336" s="63"/>
      <c r="CR336" s="1" t="s">
        <v>3465</v>
      </c>
    </row>
    <row r="337" spans="1:96" ht="15" hidden="1" customHeight="1" outlineLevel="1">
      <c r="A337" t="s">
        <v>1415</v>
      </c>
      <c r="B337" s="8" t="s">
        <v>1696</v>
      </c>
      <c r="C337" s="1">
        <f t="shared" si="99"/>
        <v>830</v>
      </c>
      <c r="D337" s="5">
        <f>IF(N337&gt;0, RANK(N337,(N337:P337,Q337:AE337)),0)</f>
        <v>2</v>
      </c>
      <c r="E337" s="5">
        <f>IF(O337&gt;0,RANK(O337,(N337:P337,Q337:AE337)),0)</f>
        <v>1</v>
      </c>
      <c r="F337" s="5">
        <f t="shared" si="89"/>
        <v>0</v>
      </c>
      <c r="G337" s="1">
        <f t="shared" si="90"/>
        <v>33</v>
      </c>
      <c r="H337" s="2">
        <f t="shared" si="91"/>
        <v>3.9759036144578312E-2</v>
      </c>
      <c r="I337" s="6"/>
      <c r="J337" s="2">
        <f t="shared" si="92"/>
        <v>0.46746987951807228</v>
      </c>
      <c r="K337" s="2">
        <f t="shared" si="93"/>
        <v>0.5072289156626506</v>
      </c>
      <c r="L337" s="2">
        <f t="shared" si="94"/>
        <v>0</v>
      </c>
      <c r="M337" s="2">
        <f t="shared" si="95"/>
        <v>2.5301204819277112E-2</v>
      </c>
      <c r="N337" s="63">
        <v>388</v>
      </c>
      <c r="O337" s="63">
        <v>421</v>
      </c>
      <c r="P337" s="63">
        <v>0</v>
      </c>
      <c r="Q337" s="63">
        <v>15</v>
      </c>
      <c r="R337" s="63">
        <v>4</v>
      </c>
      <c r="S337" s="63"/>
      <c r="T337" s="63">
        <v>2</v>
      </c>
      <c r="U337" s="63">
        <v>0</v>
      </c>
      <c r="V337" s="63">
        <v>0</v>
      </c>
      <c r="W337" s="63">
        <v>0</v>
      </c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/>
      <c r="AV337" s="63"/>
      <c r="AW337" s="63"/>
      <c r="BA337" t="str">
        <f t="shared" si="96"/>
        <v>Fayette</v>
      </c>
      <c r="BB337" t="s">
        <v>3005</v>
      </c>
      <c r="BC337">
        <v>2</v>
      </c>
      <c r="BE337" s="112">
        <v>23</v>
      </c>
      <c r="BF337" s="114">
        <v>11</v>
      </c>
      <c r="BG337" s="114">
        <v>45</v>
      </c>
      <c r="BH337" s="118">
        <v>24950</v>
      </c>
      <c r="BI337" s="118">
        <f t="shared" si="97"/>
        <v>23011</v>
      </c>
      <c r="BJ337" t="s">
        <v>1471</v>
      </c>
      <c r="BK337">
        <f t="shared" si="98"/>
        <v>2324950</v>
      </c>
      <c r="BP337">
        <v>31.4</v>
      </c>
      <c r="BQ337">
        <v>2.2200000000000002</v>
      </c>
      <c r="BR337">
        <v>29.18</v>
      </c>
      <c r="BZ337" s="63"/>
      <c r="CR337" s="1" t="s">
        <v>3466</v>
      </c>
    </row>
    <row r="338" spans="1:96" ht="15" hidden="1" customHeight="1" outlineLevel="1">
      <c r="A338" t="s">
        <v>3227</v>
      </c>
      <c r="B338" s="8" t="s">
        <v>1696</v>
      </c>
      <c r="C338" s="1">
        <f t="shared" si="99"/>
        <v>0</v>
      </c>
      <c r="D338" s="5">
        <f>IF(N338&gt;0, RANK(N338,(N338:P338,Q338:AE338)),0)</f>
        <v>0</v>
      </c>
      <c r="E338" s="5">
        <f>IF(O338&gt;0,RANK(O338,(N338:P338,Q338:AE338)),0)</f>
        <v>0</v>
      </c>
      <c r="F338" s="5">
        <f t="shared" si="89"/>
        <v>0</v>
      </c>
      <c r="G338" s="1">
        <f t="shared" si="90"/>
        <v>0</v>
      </c>
      <c r="H338" s="2">
        <f t="shared" si="91"/>
        <v>0</v>
      </c>
      <c r="I338" s="6"/>
      <c r="J338" s="2" t="str">
        <f t="shared" si="92"/>
        <v>-</v>
      </c>
      <c r="K338" s="2" t="str">
        <f t="shared" si="93"/>
        <v>-</v>
      </c>
      <c r="L338" s="2" t="str">
        <f t="shared" si="94"/>
        <v>-</v>
      </c>
      <c r="M338" s="2" t="str">
        <f t="shared" si="95"/>
        <v>-</v>
      </c>
      <c r="N338" s="63">
        <v>0</v>
      </c>
      <c r="O338" s="63">
        <v>0</v>
      </c>
      <c r="P338" s="63">
        <v>0</v>
      </c>
      <c r="Q338" s="63">
        <v>0</v>
      </c>
      <c r="R338" s="63">
        <v>0</v>
      </c>
      <c r="S338" s="63"/>
      <c r="T338" s="63">
        <v>0</v>
      </c>
      <c r="U338" s="63">
        <v>0</v>
      </c>
      <c r="V338" s="63">
        <v>0</v>
      </c>
      <c r="W338" s="63">
        <v>0</v>
      </c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/>
      <c r="AV338" s="63"/>
      <c r="AW338" s="63"/>
      <c r="BA338" t="str">
        <f t="shared" si="96"/>
        <v>Fletcher's Landing</v>
      </c>
      <c r="BB338" t="s">
        <v>597</v>
      </c>
      <c r="BC338">
        <v>2</v>
      </c>
      <c r="BE338" s="112">
        <v>23</v>
      </c>
      <c r="BF338" s="114">
        <v>9</v>
      </c>
      <c r="BH338" s="118">
        <v>54050</v>
      </c>
      <c r="BI338" s="118">
        <f t="shared" si="97"/>
        <v>23009</v>
      </c>
      <c r="BJ338" t="s">
        <v>956</v>
      </c>
      <c r="BK338">
        <f t="shared" si="98"/>
        <v>2354050</v>
      </c>
      <c r="BO338" t="s">
        <v>3226</v>
      </c>
      <c r="BZ338" s="63"/>
      <c r="CR338" s="1"/>
    </row>
    <row r="339" spans="1:96" ht="15" hidden="1" customHeight="1" outlineLevel="1">
      <c r="A339" t="s">
        <v>2574</v>
      </c>
      <c r="B339" s="8" t="s">
        <v>1696</v>
      </c>
      <c r="C339" s="1">
        <f t="shared" si="99"/>
        <v>1701</v>
      </c>
      <c r="D339" s="5">
        <f>IF(N339&gt;0, RANK(N339,(N339:P339,Q339:AE339)),0)</f>
        <v>2</v>
      </c>
      <c r="E339" s="5">
        <f>IF(O339&gt;0,RANK(O339,(N339:P339,Q339:AE339)),0)</f>
        <v>1</v>
      </c>
      <c r="F339" s="5">
        <f t="shared" si="89"/>
        <v>0</v>
      </c>
      <c r="G339" s="1">
        <f t="shared" si="90"/>
        <v>311</v>
      </c>
      <c r="H339" s="2">
        <f t="shared" si="91"/>
        <v>0.18283362727807173</v>
      </c>
      <c r="I339" s="6"/>
      <c r="J339" s="2">
        <f t="shared" si="92"/>
        <v>0.39623750734861846</v>
      </c>
      <c r="K339" s="2">
        <f t="shared" si="93"/>
        <v>0.57907113462669013</v>
      </c>
      <c r="L339" s="2">
        <f t="shared" si="94"/>
        <v>0</v>
      </c>
      <c r="M339" s="2">
        <f t="shared" si="95"/>
        <v>2.4691358024691468E-2</v>
      </c>
      <c r="N339" s="63">
        <v>674</v>
      </c>
      <c r="O339" s="63">
        <v>985</v>
      </c>
      <c r="P339" s="63">
        <v>0</v>
      </c>
      <c r="Q339" s="63">
        <v>23</v>
      </c>
      <c r="R339" s="63">
        <v>18</v>
      </c>
      <c r="S339" s="63"/>
      <c r="T339" s="63">
        <v>1</v>
      </c>
      <c r="U339" s="63">
        <v>0</v>
      </c>
      <c r="V339" s="63">
        <v>0</v>
      </c>
      <c r="W339" s="63">
        <v>0</v>
      </c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/>
      <c r="AV339" s="63"/>
      <c r="AW339" s="63"/>
      <c r="BA339" t="str">
        <f t="shared" si="96"/>
        <v>Fort Fairfield</v>
      </c>
      <c r="BB339" t="s">
        <v>2829</v>
      </c>
      <c r="BC339">
        <v>2</v>
      </c>
      <c r="BE339" s="112">
        <v>23</v>
      </c>
      <c r="BF339" s="114">
        <v>3</v>
      </c>
      <c r="BG339" s="114">
        <v>95</v>
      </c>
      <c r="BH339" s="118">
        <v>25615</v>
      </c>
      <c r="BI339" s="118">
        <f t="shared" si="97"/>
        <v>23003</v>
      </c>
      <c r="BJ339" t="s">
        <v>1471</v>
      </c>
      <c r="BK339">
        <f t="shared" si="98"/>
        <v>2325615</v>
      </c>
      <c r="BP339">
        <v>78.37</v>
      </c>
      <c r="BQ339">
        <v>1.73</v>
      </c>
      <c r="BR339">
        <v>76.64</v>
      </c>
      <c r="BZ339" s="63"/>
      <c r="CR339" s="1" t="s">
        <v>3467</v>
      </c>
    </row>
    <row r="340" spans="1:96" ht="15" hidden="1" customHeight="1" outlineLevel="1">
      <c r="A340" t="s">
        <v>2651</v>
      </c>
      <c r="B340" s="8" t="s">
        <v>1696</v>
      </c>
      <c r="C340" s="1">
        <f t="shared" si="99"/>
        <v>2266</v>
      </c>
      <c r="D340" s="5">
        <f>IF(N340&gt;0, RANK(N340,(N340:P340,Q340:AE340)),0)</f>
        <v>2</v>
      </c>
      <c r="E340" s="5">
        <f>IF(O340&gt;0,RANK(O340,(N340:P340,Q340:AE340)),0)</f>
        <v>1</v>
      </c>
      <c r="F340" s="5">
        <f t="shared" si="89"/>
        <v>0</v>
      </c>
      <c r="G340" s="1">
        <f t="shared" si="90"/>
        <v>72</v>
      </c>
      <c r="H340" s="2">
        <f t="shared" si="91"/>
        <v>3.1774051191526917E-2</v>
      </c>
      <c r="I340" s="6"/>
      <c r="J340" s="2">
        <f t="shared" si="92"/>
        <v>0.47175639894086496</v>
      </c>
      <c r="K340" s="2">
        <f t="shared" si="93"/>
        <v>0.50353045013239184</v>
      </c>
      <c r="L340" s="2">
        <f t="shared" si="94"/>
        <v>0</v>
      </c>
      <c r="M340" s="2">
        <f t="shared" si="95"/>
        <v>2.4713150926743199E-2</v>
      </c>
      <c r="N340" s="63">
        <v>1069</v>
      </c>
      <c r="O340" s="63">
        <v>1141</v>
      </c>
      <c r="P340" s="63">
        <v>0</v>
      </c>
      <c r="Q340" s="63">
        <v>26</v>
      </c>
      <c r="R340" s="63">
        <v>25</v>
      </c>
      <c r="S340" s="63"/>
      <c r="T340" s="63">
        <v>5</v>
      </c>
      <c r="U340" s="63">
        <v>0</v>
      </c>
      <c r="V340" s="63">
        <v>0</v>
      </c>
      <c r="W340" s="63">
        <v>0</v>
      </c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/>
      <c r="AV340" s="63"/>
      <c r="AW340" s="63"/>
      <c r="BA340" t="str">
        <f t="shared" si="96"/>
        <v>Fort Kent</v>
      </c>
      <c r="BB340" t="s">
        <v>2829</v>
      </c>
      <c r="BC340">
        <v>2</v>
      </c>
      <c r="BE340" s="112">
        <v>23</v>
      </c>
      <c r="BF340" s="114">
        <v>3</v>
      </c>
      <c r="BG340" s="114">
        <v>100</v>
      </c>
      <c r="BH340" s="118">
        <v>25755</v>
      </c>
      <c r="BI340" s="118">
        <f t="shared" si="97"/>
        <v>23003</v>
      </c>
      <c r="BJ340" t="s">
        <v>1471</v>
      </c>
      <c r="BK340">
        <f t="shared" si="98"/>
        <v>2325755</v>
      </c>
      <c r="BP340">
        <v>55.35</v>
      </c>
      <c r="BQ340">
        <v>1.19</v>
      </c>
      <c r="BR340">
        <v>54.16</v>
      </c>
      <c r="BZ340" s="63"/>
      <c r="CR340" s="1" t="s">
        <v>3468</v>
      </c>
    </row>
    <row r="341" spans="1:96" ht="15" hidden="1" customHeight="1" outlineLevel="1">
      <c r="A341" t="s">
        <v>2435</v>
      </c>
      <c r="B341" s="8" t="s">
        <v>1696</v>
      </c>
      <c r="C341" s="1">
        <f t="shared" si="99"/>
        <v>680</v>
      </c>
      <c r="D341" s="5">
        <f>IF(N341&gt;0, RANK(N341,(N341:P341,Q341:AE341)),0)</f>
        <v>2</v>
      </c>
      <c r="E341" s="5">
        <f>IF(O341&gt;0,RANK(O341,(N341:P341,Q341:AE341)),0)</f>
        <v>1</v>
      </c>
      <c r="F341" s="5">
        <f t="shared" si="89"/>
        <v>0</v>
      </c>
      <c r="G341" s="1">
        <f t="shared" si="90"/>
        <v>221</v>
      </c>
      <c r="H341" s="2">
        <f t="shared" si="91"/>
        <v>0.32500000000000001</v>
      </c>
      <c r="I341" s="6"/>
      <c r="J341" s="2">
        <f t="shared" si="92"/>
        <v>0.3235294117647059</v>
      </c>
      <c r="K341" s="2">
        <f t="shared" si="93"/>
        <v>0.64852941176470591</v>
      </c>
      <c r="L341" s="2">
        <f t="shared" si="94"/>
        <v>0</v>
      </c>
      <c r="M341" s="2">
        <f t="shared" si="95"/>
        <v>2.7941176470588247E-2</v>
      </c>
      <c r="N341" s="63">
        <v>220</v>
      </c>
      <c r="O341" s="63">
        <v>441</v>
      </c>
      <c r="P341" s="63">
        <v>0</v>
      </c>
      <c r="Q341" s="63">
        <v>14</v>
      </c>
      <c r="R341" s="63">
        <v>4</v>
      </c>
      <c r="S341" s="63"/>
      <c r="T341" s="63">
        <v>1</v>
      </c>
      <c r="U341" s="63">
        <v>0</v>
      </c>
      <c r="V341" s="63">
        <v>0</v>
      </c>
      <c r="W341" s="63">
        <v>0</v>
      </c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/>
      <c r="AV341" s="63"/>
      <c r="AW341" s="63"/>
      <c r="BA341" t="str">
        <f t="shared" si="96"/>
        <v>Frankfort</v>
      </c>
      <c r="BB341" t="s">
        <v>217</v>
      </c>
      <c r="BC341">
        <v>2</v>
      </c>
      <c r="BE341" s="112">
        <v>23</v>
      </c>
      <c r="BF341" s="114">
        <v>27</v>
      </c>
      <c r="BG341" s="114">
        <v>25</v>
      </c>
      <c r="BH341" s="118">
        <v>26280</v>
      </c>
      <c r="BI341" s="118">
        <f t="shared" si="97"/>
        <v>23027</v>
      </c>
      <c r="BJ341" t="s">
        <v>1471</v>
      </c>
      <c r="BK341">
        <f t="shared" si="98"/>
        <v>2326280</v>
      </c>
      <c r="BP341">
        <v>25.91</v>
      </c>
      <c r="BQ341">
        <v>1.28</v>
      </c>
      <c r="BR341">
        <v>24.63</v>
      </c>
      <c r="BZ341" s="63"/>
      <c r="CR341" s="1" t="s">
        <v>3469</v>
      </c>
    </row>
    <row r="342" spans="1:96" ht="15" hidden="1" customHeight="1" outlineLevel="1">
      <c r="A342" t="s">
        <v>1137</v>
      </c>
      <c r="B342" s="8" t="s">
        <v>1696</v>
      </c>
      <c r="C342" s="1">
        <f t="shared" si="99"/>
        <v>861</v>
      </c>
      <c r="D342" s="5">
        <f>IF(N342&gt;0, RANK(N342,(N342:P342,Q342:AE342)),0)</f>
        <v>2</v>
      </c>
      <c r="E342" s="5">
        <f>IF(O342&gt;0,RANK(O342,(N342:P342,Q342:AE342)),0)</f>
        <v>1</v>
      </c>
      <c r="F342" s="5">
        <f t="shared" si="89"/>
        <v>0</v>
      </c>
      <c r="G342" s="1">
        <f t="shared" si="90"/>
        <v>78</v>
      </c>
      <c r="H342" s="2">
        <f t="shared" si="91"/>
        <v>9.0592334494773524E-2</v>
      </c>
      <c r="I342" s="6"/>
      <c r="J342" s="2">
        <f t="shared" si="92"/>
        <v>0.4425087108013937</v>
      </c>
      <c r="K342" s="2">
        <f t="shared" si="93"/>
        <v>0.5331010452961672</v>
      </c>
      <c r="L342" s="2">
        <f t="shared" si="94"/>
        <v>0</v>
      </c>
      <c r="M342" s="2">
        <f t="shared" si="95"/>
        <v>2.4390243902439157E-2</v>
      </c>
      <c r="N342" s="63">
        <v>381</v>
      </c>
      <c r="O342" s="63">
        <v>459</v>
      </c>
      <c r="P342" s="63">
        <v>0</v>
      </c>
      <c r="Q342" s="63">
        <v>8</v>
      </c>
      <c r="R342" s="63">
        <v>11</v>
      </c>
      <c r="S342" s="63"/>
      <c r="T342" s="63">
        <v>1</v>
      </c>
      <c r="U342" s="63">
        <v>0</v>
      </c>
      <c r="V342" s="63">
        <v>0</v>
      </c>
      <c r="W342" s="63">
        <v>1</v>
      </c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/>
      <c r="AV342" s="63"/>
      <c r="AW342" s="63"/>
      <c r="BA342" t="str">
        <f t="shared" si="96"/>
        <v>Franklin</v>
      </c>
      <c r="BB342" t="s">
        <v>597</v>
      </c>
      <c r="BC342">
        <v>2</v>
      </c>
      <c r="BE342" s="112">
        <v>23</v>
      </c>
      <c r="BF342" s="114">
        <v>9</v>
      </c>
      <c r="BG342" s="114">
        <v>70</v>
      </c>
      <c r="BH342" s="118">
        <v>26350</v>
      </c>
      <c r="BI342" s="118">
        <f t="shared" si="97"/>
        <v>23009</v>
      </c>
      <c r="BJ342" t="s">
        <v>1471</v>
      </c>
      <c r="BK342">
        <f t="shared" si="98"/>
        <v>2326350</v>
      </c>
      <c r="BP342">
        <v>41.71</v>
      </c>
      <c r="BQ342">
        <v>4.99</v>
      </c>
      <c r="BR342">
        <v>36.729999999999997</v>
      </c>
      <c r="BZ342" s="63"/>
      <c r="CR342" s="1" t="s">
        <v>3470</v>
      </c>
    </row>
    <row r="343" spans="1:96" ht="15" hidden="1" customHeight="1" outlineLevel="1">
      <c r="A343" t="s">
        <v>822</v>
      </c>
      <c r="B343" s="8" t="s">
        <v>1696</v>
      </c>
      <c r="C343" s="1">
        <f t="shared" si="99"/>
        <v>469</v>
      </c>
      <c r="D343" s="5">
        <f>IF(N343&gt;0, RANK(N343,(N343:P343,Q343:AE343)),0)</f>
        <v>2</v>
      </c>
      <c r="E343" s="5">
        <f>IF(O343&gt;0,RANK(O343,(N343:P343,Q343:AE343)),0)</f>
        <v>1</v>
      </c>
      <c r="F343" s="5">
        <f t="shared" si="89"/>
        <v>0</v>
      </c>
      <c r="G343" s="1">
        <f t="shared" si="90"/>
        <v>35</v>
      </c>
      <c r="H343" s="2">
        <f t="shared" si="91"/>
        <v>7.4626865671641784E-2</v>
      </c>
      <c r="I343" s="6"/>
      <c r="J343" s="2">
        <f t="shared" si="92"/>
        <v>0.42857142857142855</v>
      </c>
      <c r="K343" s="2">
        <f t="shared" si="93"/>
        <v>0.50319829424307039</v>
      </c>
      <c r="L343" s="2">
        <f t="shared" si="94"/>
        <v>0</v>
      </c>
      <c r="M343" s="2">
        <f t="shared" si="95"/>
        <v>6.8230277185501009E-2</v>
      </c>
      <c r="N343" s="63">
        <v>201</v>
      </c>
      <c r="O343" s="63">
        <v>236</v>
      </c>
      <c r="P343" s="63">
        <v>0</v>
      </c>
      <c r="Q343" s="63">
        <v>16</v>
      </c>
      <c r="R343" s="63">
        <v>15</v>
      </c>
      <c r="S343" s="63"/>
      <c r="T343" s="63">
        <v>1</v>
      </c>
      <c r="U343" s="63">
        <v>0</v>
      </c>
      <c r="V343" s="63">
        <v>0</v>
      </c>
      <c r="W343" s="63">
        <v>0</v>
      </c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/>
      <c r="AV343" s="63"/>
      <c r="AW343" s="63"/>
      <c r="BA343" t="str">
        <f t="shared" si="96"/>
        <v>Freedom</v>
      </c>
      <c r="BB343" t="s">
        <v>217</v>
      </c>
      <c r="BC343">
        <v>2</v>
      </c>
      <c r="BE343" s="112">
        <v>23</v>
      </c>
      <c r="BF343" s="114">
        <v>27</v>
      </c>
      <c r="BG343" s="114">
        <v>30</v>
      </c>
      <c r="BH343" s="118">
        <v>26420</v>
      </c>
      <c r="BI343" s="118">
        <f t="shared" si="97"/>
        <v>23027</v>
      </c>
      <c r="BJ343" t="s">
        <v>1471</v>
      </c>
      <c r="BK343">
        <f t="shared" si="98"/>
        <v>2326420</v>
      </c>
      <c r="BP343">
        <v>22.24</v>
      </c>
      <c r="BQ343">
        <v>0.71</v>
      </c>
      <c r="BR343">
        <v>21.52</v>
      </c>
      <c r="BZ343" s="63"/>
      <c r="CR343" s="1" t="s">
        <v>3471</v>
      </c>
    </row>
    <row r="344" spans="1:96" ht="15" hidden="1" customHeight="1" outlineLevel="1">
      <c r="A344" s="34" t="s">
        <v>661</v>
      </c>
      <c r="B344" s="8" t="s">
        <v>1696</v>
      </c>
      <c r="C344" s="1">
        <f t="shared" si="99"/>
        <v>0</v>
      </c>
      <c r="D344" s="5">
        <f>IF(N344&gt;0, RANK(N344,(N344:P344,Q344:AE344)),0)</f>
        <v>0</v>
      </c>
      <c r="E344" s="5">
        <f>IF(O344&gt;0,RANK(O344,(N344:P344,Q344:AE344)),0)</f>
        <v>0</v>
      </c>
      <c r="F344" s="5">
        <f t="shared" si="89"/>
        <v>0</v>
      </c>
      <c r="G344" s="1">
        <f t="shared" si="90"/>
        <v>0</v>
      </c>
      <c r="H344" s="2">
        <f t="shared" si="91"/>
        <v>0</v>
      </c>
      <c r="I344" s="6"/>
      <c r="J344" s="2" t="str">
        <f t="shared" si="92"/>
        <v>-</v>
      </c>
      <c r="K344" s="2" t="str">
        <f t="shared" si="93"/>
        <v>-</v>
      </c>
      <c r="L344" s="2" t="str">
        <f t="shared" si="94"/>
        <v>-</v>
      </c>
      <c r="M344" s="2" t="str">
        <f t="shared" si="95"/>
        <v>-</v>
      </c>
      <c r="N344" s="63">
        <v>0</v>
      </c>
      <c r="O344" s="63">
        <v>0</v>
      </c>
      <c r="P344" s="63">
        <v>0</v>
      </c>
      <c r="Q344" s="63">
        <v>0</v>
      </c>
      <c r="R344" s="63">
        <v>0</v>
      </c>
      <c r="S344" s="63"/>
      <c r="T344" s="63">
        <v>0</v>
      </c>
      <c r="U344" s="63">
        <v>0</v>
      </c>
      <c r="V344" s="63">
        <v>0</v>
      </c>
      <c r="W344" s="63">
        <v>0</v>
      </c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/>
      <c r="AV344" s="63"/>
      <c r="AW344" s="63"/>
      <c r="BA344" t="str">
        <f t="shared" si="96"/>
        <v>Freeman</v>
      </c>
      <c r="BB344" t="s">
        <v>1137</v>
      </c>
      <c r="BC344">
        <v>2</v>
      </c>
      <c r="BE344" s="112">
        <v>23</v>
      </c>
      <c r="BF344" s="114">
        <v>7</v>
      </c>
      <c r="BH344" s="118">
        <v>26500</v>
      </c>
      <c r="BI344" s="118">
        <f t="shared" si="97"/>
        <v>23007</v>
      </c>
      <c r="BJ344" t="s">
        <v>956</v>
      </c>
      <c r="BK344">
        <f t="shared" si="98"/>
        <v>2326500</v>
      </c>
      <c r="BZ344" s="63"/>
      <c r="CR344" s="1"/>
    </row>
    <row r="345" spans="1:96" ht="15" hidden="1" customHeight="1" outlineLevel="1">
      <c r="A345" t="s">
        <v>2871</v>
      </c>
      <c r="B345" s="8" t="s">
        <v>1696</v>
      </c>
      <c r="C345" s="1">
        <f t="shared" si="99"/>
        <v>6184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 t="shared" si="89"/>
        <v>0</v>
      </c>
      <c r="G345" s="1">
        <f t="shared" si="90"/>
        <v>2652</v>
      </c>
      <c r="H345" s="2">
        <f t="shared" si="91"/>
        <v>0.42884864165588615</v>
      </c>
      <c r="I345" s="6"/>
      <c r="J345" s="2">
        <f t="shared" si="92"/>
        <v>0.69970892626131953</v>
      </c>
      <c r="K345" s="2">
        <f t="shared" si="93"/>
        <v>0.27086028460543338</v>
      </c>
      <c r="L345" s="2">
        <f t="shared" si="94"/>
        <v>0</v>
      </c>
      <c r="M345" s="2">
        <f t="shared" si="95"/>
        <v>2.9430789133247093E-2</v>
      </c>
      <c r="N345" s="63">
        <v>4327</v>
      </c>
      <c r="O345" s="63">
        <v>1675</v>
      </c>
      <c r="P345" s="63">
        <v>0</v>
      </c>
      <c r="Q345" s="63">
        <v>111</v>
      </c>
      <c r="R345" s="63">
        <v>59</v>
      </c>
      <c r="S345" s="63"/>
      <c r="T345" s="63">
        <v>12</v>
      </c>
      <c r="U345" s="63">
        <v>0</v>
      </c>
      <c r="V345" s="63">
        <v>0</v>
      </c>
      <c r="W345" s="63">
        <v>0</v>
      </c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/>
      <c r="AV345" s="63"/>
      <c r="AW345" s="63"/>
      <c r="BA345" t="str">
        <f t="shared" si="96"/>
        <v>Freeport</v>
      </c>
      <c r="BB345" t="s">
        <v>1530</v>
      </c>
      <c r="BC345">
        <v>1</v>
      </c>
      <c r="BE345" s="112">
        <v>23</v>
      </c>
      <c r="BF345" s="114">
        <v>5</v>
      </c>
      <c r="BG345" s="114">
        <v>40</v>
      </c>
      <c r="BH345" s="118">
        <v>26525</v>
      </c>
      <c r="BI345" s="118">
        <f t="shared" si="97"/>
        <v>23005</v>
      </c>
      <c r="BJ345" t="s">
        <v>1471</v>
      </c>
      <c r="BK345">
        <f t="shared" si="98"/>
        <v>2326525</v>
      </c>
      <c r="BP345">
        <v>46.48</v>
      </c>
      <c r="BQ345">
        <v>11.78</v>
      </c>
      <c r="BR345">
        <v>34.71</v>
      </c>
      <c r="BZ345" s="63"/>
      <c r="CR345" s="1" t="s">
        <v>3472</v>
      </c>
    </row>
    <row r="346" spans="1:96" ht="15" hidden="1" customHeight="1" outlineLevel="1">
      <c r="A346" t="s">
        <v>1784</v>
      </c>
      <c r="B346" s="8" t="s">
        <v>1696</v>
      </c>
      <c r="C346" s="1">
        <f t="shared" si="99"/>
        <v>31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 t="shared" si="89"/>
        <v>0</v>
      </c>
      <c r="G346" s="1">
        <f t="shared" si="90"/>
        <v>7</v>
      </c>
      <c r="H346" s="2">
        <f t="shared" si="91"/>
        <v>0.22580645161290322</v>
      </c>
      <c r="I346" s="6"/>
      <c r="J346" s="2">
        <f t="shared" si="92"/>
        <v>0.38709677419354838</v>
      </c>
      <c r="K346" s="2">
        <f t="shared" si="93"/>
        <v>0.61290322580645162</v>
      </c>
      <c r="L346" s="2">
        <f t="shared" si="94"/>
        <v>0</v>
      </c>
      <c r="M346" s="2">
        <f t="shared" si="95"/>
        <v>0</v>
      </c>
      <c r="N346" s="63">
        <v>12</v>
      </c>
      <c r="O346" s="63">
        <v>19</v>
      </c>
      <c r="P346" s="63">
        <v>0</v>
      </c>
      <c r="Q346" s="63">
        <v>0</v>
      </c>
      <c r="R346" s="63">
        <v>0</v>
      </c>
      <c r="S346" s="63"/>
      <c r="T346" s="63">
        <v>0</v>
      </c>
      <c r="U346" s="63">
        <v>0</v>
      </c>
      <c r="V346" s="63">
        <v>0</v>
      </c>
      <c r="W346" s="63">
        <v>0</v>
      </c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/>
      <c r="AV346" s="63"/>
      <c r="AW346" s="63"/>
      <c r="BA346" t="str">
        <f t="shared" si="96"/>
        <v>Frenchboro</v>
      </c>
      <c r="BB346" t="s">
        <v>597</v>
      </c>
      <c r="BC346">
        <v>2</v>
      </c>
      <c r="BE346" s="112">
        <v>23</v>
      </c>
      <c r="BF346" s="114">
        <v>9</v>
      </c>
      <c r="BG346" s="114">
        <v>73</v>
      </c>
      <c r="BH346" s="118">
        <v>26595</v>
      </c>
      <c r="BI346" s="118">
        <f t="shared" si="97"/>
        <v>23009</v>
      </c>
      <c r="BJ346" t="s">
        <v>1471</v>
      </c>
      <c r="BK346">
        <f t="shared" si="98"/>
        <v>2326595</v>
      </c>
      <c r="BP346">
        <v>94.56</v>
      </c>
      <c r="BQ346">
        <v>89.74</v>
      </c>
      <c r="BR346">
        <v>4.8099999999999996</v>
      </c>
      <c r="BZ346" s="63"/>
      <c r="CR346" s="1" t="s">
        <v>3473</v>
      </c>
    </row>
    <row r="347" spans="1:96" ht="15" hidden="1" customHeight="1" outlineLevel="1">
      <c r="A347" t="s">
        <v>2866</v>
      </c>
      <c r="B347" s="8" t="s">
        <v>1696</v>
      </c>
      <c r="C347" s="1">
        <f t="shared" si="99"/>
        <v>603</v>
      </c>
      <c r="D347" s="5">
        <f>IF(N347&gt;0, RANK(N347,(N347:P347,Q347:AE347)),0)</f>
        <v>2</v>
      </c>
      <c r="E347" s="5">
        <f>IF(O347&gt;0,RANK(O347,(N347:P347,Q347:AE347)),0)</f>
        <v>1</v>
      </c>
      <c r="F347" s="5">
        <f t="shared" si="89"/>
        <v>0</v>
      </c>
      <c r="G347" s="1">
        <f t="shared" si="90"/>
        <v>126</v>
      </c>
      <c r="H347" s="2">
        <f t="shared" si="91"/>
        <v>0.20895522388059701</v>
      </c>
      <c r="I347" s="6"/>
      <c r="J347" s="2">
        <f t="shared" si="92"/>
        <v>0.38971807628524047</v>
      </c>
      <c r="K347" s="2">
        <f t="shared" si="93"/>
        <v>0.59867330016583753</v>
      </c>
      <c r="L347" s="2">
        <f t="shared" si="94"/>
        <v>0</v>
      </c>
      <c r="M347" s="2">
        <f t="shared" si="95"/>
        <v>1.1608623548922004E-2</v>
      </c>
      <c r="N347" s="63">
        <v>235</v>
      </c>
      <c r="O347" s="63">
        <v>361</v>
      </c>
      <c r="P347" s="63">
        <v>0</v>
      </c>
      <c r="Q347" s="63">
        <v>4</v>
      </c>
      <c r="R347" s="63">
        <v>3</v>
      </c>
      <c r="S347" s="63"/>
      <c r="T347" s="63">
        <v>0</v>
      </c>
      <c r="U347" s="63">
        <v>0</v>
      </c>
      <c r="V347" s="63">
        <v>0</v>
      </c>
      <c r="W347" s="63">
        <v>0</v>
      </c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/>
      <c r="AV347" s="63"/>
      <c r="AW347" s="63"/>
      <c r="BA347" t="str">
        <f t="shared" si="96"/>
        <v>Frenchville</v>
      </c>
      <c r="BB347" t="s">
        <v>2829</v>
      </c>
      <c r="BC347">
        <v>2</v>
      </c>
      <c r="BE347" s="112">
        <v>23</v>
      </c>
      <c r="BF347" s="114">
        <v>3</v>
      </c>
      <c r="BG347" s="114">
        <v>105</v>
      </c>
      <c r="BH347" s="118">
        <v>26735</v>
      </c>
      <c r="BI347" s="118">
        <f t="shared" si="97"/>
        <v>23003</v>
      </c>
      <c r="BJ347" t="s">
        <v>1471</v>
      </c>
      <c r="BK347">
        <f t="shared" si="98"/>
        <v>2326735</v>
      </c>
      <c r="BP347">
        <v>29.21</v>
      </c>
      <c r="BQ347">
        <v>0.64</v>
      </c>
      <c r="BR347">
        <v>28.57</v>
      </c>
      <c r="BZ347" s="63"/>
      <c r="CR347" s="1" t="s">
        <v>3474</v>
      </c>
    </row>
    <row r="348" spans="1:96" ht="15" hidden="1" customHeight="1" outlineLevel="1">
      <c r="A348" t="s">
        <v>2415</v>
      </c>
      <c r="B348" s="8" t="s">
        <v>1696</v>
      </c>
      <c r="C348" s="1">
        <f t="shared" si="99"/>
        <v>799</v>
      </c>
      <c r="D348" s="5">
        <f>IF(N348&gt;0, RANK(N348,(N348:P348,Q348:AE348)),0)</f>
        <v>2</v>
      </c>
      <c r="E348" s="5">
        <f>IF(O348&gt;0,RANK(O348,(N348:P348,Q348:AE348)),0)</f>
        <v>1</v>
      </c>
      <c r="F348" s="5">
        <f t="shared" si="89"/>
        <v>0</v>
      </c>
      <c r="G348" s="1">
        <f t="shared" si="90"/>
        <v>168</v>
      </c>
      <c r="H348" s="2">
        <f t="shared" si="91"/>
        <v>0.21026282853566958</v>
      </c>
      <c r="I348" s="6"/>
      <c r="J348" s="2">
        <f t="shared" si="92"/>
        <v>0.38673341677096368</v>
      </c>
      <c r="K348" s="2">
        <f t="shared" si="93"/>
        <v>0.59699624530663331</v>
      </c>
      <c r="L348" s="2">
        <f t="shared" si="94"/>
        <v>0</v>
      </c>
      <c r="M348" s="2">
        <f t="shared" si="95"/>
        <v>1.6270337922402955E-2</v>
      </c>
      <c r="N348" s="63">
        <v>309</v>
      </c>
      <c r="O348" s="63">
        <v>477</v>
      </c>
      <c r="P348" s="63">
        <v>0</v>
      </c>
      <c r="Q348" s="63">
        <v>11</v>
      </c>
      <c r="R348" s="63">
        <v>2</v>
      </c>
      <c r="S348" s="63"/>
      <c r="T348" s="63">
        <v>0</v>
      </c>
      <c r="U348" s="63">
        <v>0</v>
      </c>
      <c r="V348" s="63">
        <v>0</v>
      </c>
      <c r="W348" s="63">
        <v>0</v>
      </c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/>
      <c r="AV348" s="63"/>
      <c r="AW348" s="63"/>
      <c r="BA348" t="str">
        <f t="shared" si="96"/>
        <v>Friendship</v>
      </c>
      <c r="BB348" t="s">
        <v>1728</v>
      </c>
      <c r="BC348">
        <v>1</v>
      </c>
      <c r="BE348" s="112">
        <v>23</v>
      </c>
      <c r="BF348" s="114">
        <v>13</v>
      </c>
      <c r="BG348" s="114">
        <v>20</v>
      </c>
      <c r="BH348" s="118">
        <v>26805</v>
      </c>
      <c r="BI348" s="118">
        <f t="shared" si="97"/>
        <v>23013</v>
      </c>
      <c r="BJ348" t="s">
        <v>1471</v>
      </c>
      <c r="BK348">
        <f t="shared" si="98"/>
        <v>2326805</v>
      </c>
      <c r="BP348">
        <v>31.03</v>
      </c>
      <c r="BQ348">
        <v>17.010000000000002</v>
      </c>
      <c r="BR348">
        <v>14.02</v>
      </c>
      <c r="BZ348" s="63"/>
      <c r="CR348" s="1" t="s">
        <v>3475</v>
      </c>
    </row>
    <row r="349" spans="1:96" ht="15" hidden="1" customHeight="1" outlineLevel="1">
      <c r="A349" s="34" t="s">
        <v>2458</v>
      </c>
      <c r="B349" s="8" t="s">
        <v>1696</v>
      </c>
      <c r="C349" s="1">
        <f t="shared" si="99"/>
        <v>57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 t="shared" si="89"/>
        <v>0</v>
      </c>
      <c r="G349" s="1">
        <f t="shared" si="90"/>
        <v>19</v>
      </c>
      <c r="H349" s="2">
        <f t="shared" si="91"/>
        <v>0.33333333333333331</v>
      </c>
      <c r="I349" s="6"/>
      <c r="J349" s="2">
        <f t="shared" si="92"/>
        <v>0.66666666666666663</v>
      </c>
      <c r="K349" s="2">
        <f t="shared" si="93"/>
        <v>0.33333333333333331</v>
      </c>
      <c r="L349" s="2">
        <f t="shared" si="94"/>
        <v>0</v>
      </c>
      <c r="M349" s="2">
        <f t="shared" si="95"/>
        <v>5.5511151231257827E-17</v>
      </c>
      <c r="N349" s="63">
        <v>38</v>
      </c>
      <c r="O349" s="63">
        <v>19</v>
      </c>
      <c r="P349" s="63">
        <v>0</v>
      </c>
      <c r="Q349" s="63">
        <v>0</v>
      </c>
      <c r="R349" s="63">
        <v>0</v>
      </c>
      <c r="S349" s="63"/>
      <c r="T349" s="63">
        <v>0</v>
      </c>
      <c r="U349" s="63">
        <v>0</v>
      </c>
      <c r="V349" s="63">
        <v>0</v>
      </c>
      <c r="W349" s="63">
        <v>0</v>
      </c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/>
      <c r="AV349" s="63"/>
      <c r="AW349" s="63"/>
      <c r="BA349" t="str">
        <f t="shared" si="96"/>
        <v>Frye Island</v>
      </c>
      <c r="BB349" t="s">
        <v>1530</v>
      </c>
      <c r="BC349">
        <v>1</v>
      </c>
      <c r="BE349" s="112">
        <v>23</v>
      </c>
      <c r="BF349" s="114">
        <v>5</v>
      </c>
      <c r="BG349" s="114">
        <v>43</v>
      </c>
      <c r="BH349" s="118">
        <v>27025</v>
      </c>
      <c r="BI349" s="118">
        <f t="shared" si="97"/>
        <v>23005</v>
      </c>
      <c r="BJ349" t="s">
        <v>1471</v>
      </c>
      <c r="BK349">
        <f t="shared" si="98"/>
        <v>2327025</v>
      </c>
      <c r="BP349">
        <v>1.6</v>
      </c>
      <c r="BQ349">
        <v>0.27</v>
      </c>
      <c r="BR349">
        <v>1.33</v>
      </c>
      <c r="BZ349" s="63"/>
      <c r="CR349" s="1" t="s">
        <v>3476</v>
      </c>
    </row>
    <row r="350" spans="1:96" ht="15" hidden="1" customHeight="1" outlineLevel="1">
      <c r="A350" t="s">
        <v>2121</v>
      </c>
      <c r="B350" s="8" t="s">
        <v>1696</v>
      </c>
      <c r="C350" s="1">
        <f t="shared" si="99"/>
        <v>1937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 t="shared" si="89"/>
        <v>0</v>
      </c>
      <c r="G350" s="1">
        <f t="shared" si="90"/>
        <v>247</v>
      </c>
      <c r="H350" s="2">
        <f t="shared" si="91"/>
        <v>0.12751677852348994</v>
      </c>
      <c r="I350" s="6"/>
      <c r="J350" s="2">
        <f t="shared" si="92"/>
        <v>0.54723799690242647</v>
      </c>
      <c r="K350" s="2">
        <f t="shared" si="93"/>
        <v>0.4197212183789365</v>
      </c>
      <c r="L350" s="2">
        <f t="shared" si="94"/>
        <v>0</v>
      </c>
      <c r="M350" s="2">
        <f t="shared" si="95"/>
        <v>3.3040784718637028E-2</v>
      </c>
      <c r="N350" s="63">
        <v>1060</v>
      </c>
      <c r="O350" s="63">
        <v>813</v>
      </c>
      <c r="P350" s="63">
        <v>0</v>
      </c>
      <c r="Q350" s="63">
        <v>33</v>
      </c>
      <c r="R350" s="63">
        <v>25</v>
      </c>
      <c r="S350" s="63"/>
      <c r="T350" s="63">
        <v>6</v>
      </c>
      <c r="U350" s="63">
        <v>0</v>
      </c>
      <c r="V350" s="63">
        <v>0</v>
      </c>
      <c r="W350" s="63">
        <v>0</v>
      </c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/>
      <c r="AV350" s="63"/>
      <c r="AW350" s="63"/>
      <c r="BA350" t="str">
        <f t="shared" si="96"/>
        <v>Fryeburg</v>
      </c>
      <c r="BB350" t="s">
        <v>2381</v>
      </c>
      <c r="BC350">
        <v>2</v>
      </c>
      <c r="BE350" s="112">
        <v>23</v>
      </c>
      <c r="BF350" s="114">
        <v>17</v>
      </c>
      <c r="BG350" s="114">
        <v>45</v>
      </c>
      <c r="BH350" s="118">
        <v>26910</v>
      </c>
      <c r="BI350" s="118">
        <f t="shared" si="97"/>
        <v>23017</v>
      </c>
      <c r="BJ350" t="s">
        <v>1471</v>
      </c>
      <c r="BK350">
        <f t="shared" si="98"/>
        <v>2326910</v>
      </c>
      <c r="BP350">
        <v>65.87</v>
      </c>
      <c r="BQ350">
        <v>7.52</v>
      </c>
      <c r="BR350">
        <v>58.34</v>
      </c>
      <c r="BZ350" s="63"/>
      <c r="CR350" s="1" t="s">
        <v>3477</v>
      </c>
    </row>
    <row r="351" spans="1:96" ht="15" hidden="1" customHeight="1" outlineLevel="1">
      <c r="A351" t="s">
        <v>2592</v>
      </c>
      <c r="B351" s="8" t="s">
        <v>1696</v>
      </c>
      <c r="C351" s="1">
        <f t="shared" si="99"/>
        <v>3278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 t="shared" si="89"/>
        <v>0</v>
      </c>
      <c r="G351" s="1">
        <f t="shared" si="90"/>
        <v>223</v>
      </c>
      <c r="H351" s="2">
        <f t="shared" si="91"/>
        <v>6.8029286150091517E-2</v>
      </c>
      <c r="I351" s="6"/>
      <c r="J351" s="2">
        <f t="shared" si="92"/>
        <v>0.51677852348993292</v>
      </c>
      <c r="K351" s="2">
        <f t="shared" si="93"/>
        <v>0.44874923733984134</v>
      </c>
      <c r="L351" s="2">
        <f t="shared" si="94"/>
        <v>0</v>
      </c>
      <c r="M351" s="2">
        <f t="shared" si="95"/>
        <v>3.4472239170225738E-2</v>
      </c>
      <c r="N351" s="63">
        <v>1694</v>
      </c>
      <c r="O351" s="63">
        <v>1471</v>
      </c>
      <c r="P351" s="63">
        <v>0</v>
      </c>
      <c r="Q351" s="63">
        <v>72</v>
      </c>
      <c r="R351" s="63">
        <v>37</v>
      </c>
      <c r="S351" s="63"/>
      <c r="T351" s="63">
        <v>4</v>
      </c>
      <c r="U351" s="63">
        <v>0</v>
      </c>
      <c r="V351" s="63">
        <v>0</v>
      </c>
      <c r="W351" s="63">
        <v>0</v>
      </c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/>
      <c r="AV351" s="63"/>
      <c r="AW351" s="63"/>
      <c r="BA351" t="str">
        <f t="shared" si="96"/>
        <v>Gardiner</v>
      </c>
      <c r="BB351" t="s">
        <v>3005</v>
      </c>
      <c r="BC351">
        <v>2</v>
      </c>
      <c r="BE351" s="112">
        <v>23</v>
      </c>
      <c r="BF351" s="114">
        <v>11</v>
      </c>
      <c r="BG351" s="114">
        <v>50</v>
      </c>
      <c r="BH351" s="118">
        <v>27085</v>
      </c>
      <c r="BI351" s="118">
        <f t="shared" si="97"/>
        <v>23011</v>
      </c>
      <c r="BJ351" t="s">
        <v>1248</v>
      </c>
      <c r="BK351">
        <f t="shared" si="98"/>
        <v>2327085</v>
      </c>
      <c r="BP351">
        <v>16.61</v>
      </c>
      <c r="BQ351">
        <v>0.95</v>
      </c>
      <c r="BR351">
        <v>15.67</v>
      </c>
      <c r="BZ351" s="63"/>
      <c r="CR351" s="1" t="s">
        <v>3478</v>
      </c>
    </row>
    <row r="352" spans="1:96" ht="15" hidden="1" customHeight="1" outlineLevel="1">
      <c r="A352" t="s">
        <v>2944</v>
      </c>
      <c r="B352" s="8" t="s">
        <v>1696</v>
      </c>
      <c r="C352" s="1">
        <f t="shared" si="99"/>
        <v>56</v>
      </c>
      <c r="D352" s="5">
        <f>IF(N352&gt;0, RANK(N352,(N352:P352,Q352:AE352)),0)</f>
        <v>2</v>
      </c>
      <c r="E352" s="5">
        <f>IF(O352&gt;0,RANK(O352,(N352:P352,Q352:AE352)),0)</f>
        <v>1</v>
      </c>
      <c r="F352" s="5">
        <f t="shared" si="89"/>
        <v>0</v>
      </c>
      <c r="G352" s="1">
        <f t="shared" si="90"/>
        <v>31</v>
      </c>
      <c r="H352" s="2">
        <f t="shared" si="91"/>
        <v>0.5535714285714286</v>
      </c>
      <c r="I352" s="6"/>
      <c r="J352" s="2">
        <f t="shared" si="92"/>
        <v>0.19642857142857142</v>
      </c>
      <c r="K352" s="2">
        <f t="shared" si="93"/>
        <v>0.75</v>
      </c>
      <c r="L352" s="2">
        <f t="shared" si="94"/>
        <v>0</v>
      </c>
      <c r="M352" s="2">
        <f t="shared" si="95"/>
        <v>5.3571428571428603E-2</v>
      </c>
      <c r="N352" s="63">
        <v>11</v>
      </c>
      <c r="O352" s="63">
        <v>42</v>
      </c>
      <c r="P352" s="63">
        <v>0</v>
      </c>
      <c r="Q352" s="63">
        <v>3</v>
      </c>
      <c r="R352" s="63">
        <v>0</v>
      </c>
      <c r="S352" s="63"/>
      <c r="T352" s="63">
        <v>0</v>
      </c>
      <c r="U352" s="63">
        <v>0</v>
      </c>
      <c r="V352" s="63">
        <v>0</v>
      </c>
      <c r="W352" s="63">
        <v>0</v>
      </c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/>
      <c r="AV352" s="63"/>
      <c r="AW352" s="63"/>
      <c r="BA352" t="str">
        <f t="shared" si="96"/>
        <v>Garfield</v>
      </c>
      <c r="BB352" t="s">
        <v>2829</v>
      </c>
      <c r="BC352">
        <v>2</v>
      </c>
      <c r="BE352" s="112">
        <v>23</v>
      </c>
      <c r="BF352" s="114">
        <v>3</v>
      </c>
      <c r="BG352" s="114">
        <v>110</v>
      </c>
      <c r="BH352" s="118">
        <v>27120</v>
      </c>
      <c r="BI352" s="118">
        <f t="shared" si="97"/>
        <v>23003</v>
      </c>
      <c r="BJ352" t="s">
        <v>3073</v>
      </c>
      <c r="BK352">
        <f t="shared" si="98"/>
        <v>2327120</v>
      </c>
      <c r="BP352">
        <v>38.479999999999997</v>
      </c>
      <c r="BQ352">
        <v>0.27</v>
      </c>
      <c r="BR352">
        <v>38.200000000000003</v>
      </c>
      <c r="BZ352" s="63"/>
      <c r="CR352" s="1" t="s">
        <v>3479</v>
      </c>
    </row>
    <row r="353" spans="1:96" ht="15" hidden="1" customHeight="1" outlineLevel="1">
      <c r="A353" t="s">
        <v>644</v>
      </c>
      <c r="B353" s="8" t="s">
        <v>1696</v>
      </c>
      <c r="C353" s="1">
        <f t="shared" si="99"/>
        <v>605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 t="shared" si="89"/>
        <v>0</v>
      </c>
      <c r="G353" s="1">
        <f t="shared" si="90"/>
        <v>232</v>
      </c>
      <c r="H353" s="2">
        <f t="shared" si="91"/>
        <v>0.38347107438016531</v>
      </c>
      <c r="I353" s="6"/>
      <c r="J353" s="2">
        <f t="shared" si="92"/>
        <v>0.29256198347107437</v>
      </c>
      <c r="K353" s="2">
        <f t="shared" si="93"/>
        <v>0.67603305785123968</v>
      </c>
      <c r="L353" s="2">
        <f t="shared" si="94"/>
        <v>0</v>
      </c>
      <c r="M353" s="2">
        <f t="shared" si="95"/>
        <v>3.140495867768589E-2</v>
      </c>
      <c r="N353" s="63">
        <v>177</v>
      </c>
      <c r="O353" s="63">
        <v>409</v>
      </c>
      <c r="P353" s="63">
        <v>0</v>
      </c>
      <c r="Q353" s="63">
        <v>13</v>
      </c>
      <c r="R353" s="63">
        <v>6</v>
      </c>
      <c r="S353" s="63"/>
      <c r="T353" s="63">
        <v>0</v>
      </c>
      <c r="U353" s="63">
        <v>0</v>
      </c>
      <c r="V353" s="63">
        <v>0</v>
      </c>
      <c r="W353" s="63">
        <v>0</v>
      </c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/>
      <c r="AV353" s="63"/>
      <c r="AW353" s="63"/>
      <c r="BA353" t="str">
        <f t="shared" si="96"/>
        <v>Garland</v>
      </c>
      <c r="BB353" t="s">
        <v>2479</v>
      </c>
      <c r="BC353">
        <v>2</v>
      </c>
      <c r="BE353" s="112">
        <v>23</v>
      </c>
      <c r="BF353" s="114">
        <v>19</v>
      </c>
      <c r="BG353" s="114">
        <v>115</v>
      </c>
      <c r="BH353" s="118">
        <v>27190</v>
      </c>
      <c r="BI353" s="118">
        <f t="shared" si="97"/>
        <v>23019</v>
      </c>
      <c r="BJ353" t="s">
        <v>1471</v>
      </c>
      <c r="BK353">
        <f t="shared" si="98"/>
        <v>2327190</v>
      </c>
      <c r="BP353">
        <v>38.049999999999997</v>
      </c>
      <c r="BQ353">
        <v>0.27</v>
      </c>
      <c r="BR353">
        <v>37.78</v>
      </c>
      <c r="BZ353" s="63"/>
      <c r="CR353" s="1" t="s">
        <v>3480</v>
      </c>
    </row>
    <row r="354" spans="1:96" ht="15" hidden="1" customHeight="1" outlineLevel="1">
      <c r="A354" t="s">
        <v>445</v>
      </c>
      <c r="B354" s="8" t="s">
        <v>1696</v>
      </c>
      <c r="C354" s="1">
        <f t="shared" si="99"/>
        <v>839</v>
      </c>
      <c r="D354" s="5">
        <f>IF(N354&gt;0, RANK(N354,(N354:P354,Q354:AE354)),0)</f>
        <v>1</v>
      </c>
      <c r="E354" s="5">
        <f>IF(O354&gt;0,RANK(O354,(N354:P354,Q354:AE354)),0)</f>
        <v>2</v>
      </c>
      <c r="F354" s="5">
        <f t="shared" si="89"/>
        <v>0</v>
      </c>
      <c r="G354" s="1">
        <f t="shared" si="90"/>
        <v>231</v>
      </c>
      <c r="H354" s="2">
        <f t="shared" si="91"/>
        <v>0.27532777115613827</v>
      </c>
      <c r="I354" s="6"/>
      <c r="J354" s="2">
        <f t="shared" si="92"/>
        <v>0.62574493444576873</v>
      </c>
      <c r="K354" s="2">
        <f t="shared" si="93"/>
        <v>0.35041716328963052</v>
      </c>
      <c r="L354" s="2">
        <f t="shared" si="94"/>
        <v>0</v>
      </c>
      <c r="M354" s="2">
        <f t="shared" si="95"/>
        <v>2.3837902264600752E-2</v>
      </c>
      <c r="N354" s="63">
        <v>525</v>
      </c>
      <c r="O354" s="63">
        <v>294</v>
      </c>
      <c r="P354" s="63">
        <v>0</v>
      </c>
      <c r="Q354" s="63">
        <v>13</v>
      </c>
      <c r="R354" s="63">
        <v>7</v>
      </c>
      <c r="S354" s="63"/>
      <c r="T354" s="63">
        <v>0</v>
      </c>
      <c r="U354" s="63">
        <v>0</v>
      </c>
      <c r="V354" s="63">
        <v>0</v>
      </c>
      <c r="W354" s="63">
        <v>0</v>
      </c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/>
      <c r="AV354" s="63"/>
      <c r="AW354" s="63"/>
      <c r="BA354" t="str">
        <f t="shared" si="96"/>
        <v>Georgetown</v>
      </c>
      <c r="BB354" t="s">
        <v>1282</v>
      </c>
      <c r="BC354">
        <v>1</v>
      </c>
      <c r="BE354" s="112">
        <v>23</v>
      </c>
      <c r="BF354" s="114">
        <v>23</v>
      </c>
      <c r="BG354" s="114">
        <v>25</v>
      </c>
      <c r="BH354" s="118">
        <v>27295</v>
      </c>
      <c r="BI354" s="118">
        <f t="shared" si="97"/>
        <v>23023</v>
      </c>
      <c r="BJ354" t="s">
        <v>1471</v>
      </c>
      <c r="BK354">
        <f t="shared" si="98"/>
        <v>2327295</v>
      </c>
      <c r="BP354">
        <v>31.85</v>
      </c>
      <c r="BQ354">
        <v>13.11</v>
      </c>
      <c r="BR354">
        <v>18.739999999999998</v>
      </c>
      <c r="BZ354" s="63"/>
      <c r="CR354" s="1" t="s">
        <v>3481</v>
      </c>
    </row>
    <row r="355" spans="1:96" ht="15" hidden="1" customHeight="1" outlineLevel="1">
      <c r="A355" t="s">
        <v>2883</v>
      </c>
      <c r="B355" s="8" t="s">
        <v>1696</v>
      </c>
      <c r="C355" s="1">
        <f t="shared" si="99"/>
        <v>123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 t="shared" si="89"/>
        <v>0</v>
      </c>
      <c r="G355" s="1">
        <f t="shared" si="90"/>
        <v>18</v>
      </c>
      <c r="H355" s="2">
        <f t="shared" si="91"/>
        <v>0.14634146341463414</v>
      </c>
      <c r="I355" s="6"/>
      <c r="J355" s="2">
        <f t="shared" si="92"/>
        <v>0.3902439024390244</v>
      </c>
      <c r="K355" s="2">
        <f t="shared" si="93"/>
        <v>0.53658536585365857</v>
      </c>
      <c r="L355" s="2">
        <f t="shared" si="94"/>
        <v>0</v>
      </c>
      <c r="M355" s="2">
        <f t="shared" si="95"/>
        <v>7.3170731707317027E-2</v>
      </c>
      <c r="N355" s="63">
        <v>48</v>
      </c>
      <c r="O355" s="63">
        <v>66</v>
      </c>
      <c r="P355" s="63">
        <v>0</v>
      </c>
      <c r="Q355" s="63">
        <v>5</v>
      </c>
      <c r="R355" s="63">
        <v>4</v>
      </c>
      <c r="S355" s="63"/>
      <c r="T355" s="63">
        <v>0</v>
      </c>
      <c r="U355" s="63">
        <v>0</v>
      </c>
      <c r="V355" s="63">
        <v>0</v>
      </c>
      <c r="W355" s="63">
        <v>0</v>
      </c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/>
      <c r="AV355" s="63"/>
      <c r="AW355" s="63"/>
      <c r="BA355" t="str">
        <f t="shared" si="96"/>
        <v>Gilead</v>
      </c>
      <c r="BB355" t="s">
        <v>2381</v>
      </c>
      <c r="BC355">
        <v>2</v>
      </c>
      <c r="BE355" s="112">
        <v>23</v>
      </c>
      <c r="BF355" s="114">
        <v>17</v>
      </c>
      <c r="BG355" s="114">
        <v>50</v>
      </c>
      <c r="BH355" s="118">
        <v>27505</v>
      </c>
      <c r="BI355" s="118">
        <f t="shared" si="97"/>
        <v>23017</v>
      </c>
      <c r="BJ355" t="s">
        <v>1471</v>
      </c>
      <c r="BK355">
        <f t="shared" si="98"/>
        <v>2327505</v>
      </c>
      <c r="BP355">
        <v>19.7</v>
      </c>
      <c r="BQ355">
        <v>0.63</v>
      </c>
      <c r="BR355">
        <v>19.07</v>
      </c>
      <c r="BZ355" s="63"/>
      <c r="CR355" s="1" t="s">
        <v>3482</v>
      </c>
    </row>
    <row r="356" spans="1:96" ht="15" hidden="1" customHeight="1" outlineLevel="1">
      <c r="A356" t="s">
        <v>1816</v>
      </c>
      <c r="B356" s="8" t="s">
        <v>1696</v>
      </c>
      <c r="C356" s="1">
        <f t="shared" si="99"/>
        <v>2789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 t="shared" si="89"/>
        <v>0</v>
      </c>
      <c r="G356" s="1">
        <f t="shared" si="90"/>
        <v>504</v>
      </c>
      <c r="H356" s="2">
        <f t="shared" si="91"/>
        <v>0.18070993187522411</v>
      </c>
      <c r="I356" s="6"/>
      <c r="J356" s="2">
        <f t="shared" si="92"/>
        <v>0.39727500896378631</v>
      </c>
      <c r="K356" s="2">
        <f t="shared" si="93"/>
        <v>0.57798494083901042</v>
      </c>
      <c r="L356" s="2">
        <f t="shared" si="94"/>
        <v>0</v>
      </c>
      <c r="M356" s="2">
        <f t="shared" si="95"/>
        <v>2.4740050197203267E-2</v>
      </c>
      <c r="N356" s="63">
        <v>1108</v>
      </c>
      <c r="O356" s="63">
        <v>1612</v>
      </c>
      <c r="P356" s="63">
        <v>0</v>
      </c>
      <c r="Q356" s="63">
        <v>44</v>
      </c>
      <c r="R356" s="63">
        <v>21</v>
      </c>
      <c r="S356" s="63"/>
      <c r="T356" s="63">
        <v>4</v>
      </c>
      <c r="U356" s="63">
        <v>0</v>
      </c>
      <c r="V356" s="63">
        <v>0</v>
      </c>
      <c r="W356" s="63">
        <v>0</v>
      </c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/>
      <c r="AV356" s="63"/>
      <c r="AW356" s="63"/>
      <c r="BA356" t="str">
        <f t="shared" si="96"/>
        <v>Glenburn</v>
      </c>
      <c r="BB356" t="s">
        <v>2479</v>
      </c>
      <c r="BC356">
        <v>2</v>
      </c>
      <c r="BE356" s="112">
        <v>23</v>
      </c>
      <c r="BF356" s="114">
        <v>19</v>
      </c>
      <c r="BG356" s="114">
        <v>120</v>
      </c>
      <c r="BH356" s="118">
        <v>27645</v>
      </c>
      <c r="BI356" s="118">
        <f t="shared" si="97"/>
        <v>23019</v>
      </c>
      <c r="BJ356" t="s">
        <v>1471</v>
      </c>
      <c r="BK356">
        <f t="shared" si="98"/>
        <v>2327645</v>
      </c>
      <c r="BP356">
        <v>29.31</v>
      </c>
      <c r="BQ356">
        <v>2.12</v>
      </c>
      <c r="BR356">
        <v>27.19</v>
      </c>
      <c r="BZ356" s="63"/>
      <c r="CR356" s="1" t="s">
        <v>3483</v>
      </c>
    </row>
    <row r="357" spans="1:96" ht="15" hidden="1" customHeight="1" outlineLevel="1">
      <c r="A357" t="s">
        <v>91</v>
      </c>
      <c r="B357" s="8" t="s">
        <v>1696</v>
      </c>
      <c r="C357" s="1">
        <f t="shared" si="99"/>
        <v>1</v>
      </c>
      <c r="D357" s="5">
        <f>IF(N357&gt;0, RANK(N357,(N357:P357,Q357:AE357)),0)</f>
        <v>0</v>
      </c>
      <c r="E357" s="5">
        <f>IF(O357&gt;0,RANK(O357,(N357:P357,Q357:AE357)),0)</f>
        <v>1</v>
      </c>
      <c r="F357" s="5">
        <f t="shared" si="89"/>
        <v>0</v>
      </c>
      <c r="G357" s="1">
        <f t="shared" si="90"/>
        <v>1</v>
      </c>
      <c r="H357" s="2">
        <f t="shared" si="91"/>
        <v>1</v>
      </c>
      <c r="I357" s="6"/>
      <c r="J357" s="2">
        <f t="shared" si="92"/>
        <v>0</v>
      </c>
      <c r="K357" s="2">
        <f t="shared" si="93"/>
        <v>1</v>
      </c>
      <c r="L357" s="2">
        <f t="shared" si="94"/>
        <v>0</v>
      </c>
      <c r="M357" s="2">
        <f t="shared" si="95"/>
        <v>0</v>
      </c>
      <c r="N357" s="63">
        <v>0</v>
      </c>
      <c r="O357" s="63">
        <v>1</v>
      </c>
      <c r="P357" s="63">
        <v>0</v>
      </c>
      <c r="Q357" s="63">
        <v>0</v>
      </c>
      <c r="R357" s="63">
        <v>0</v>
      </c>
      <c r="S357" s="63"/>
      <c r="T357" s="63">
        <v>0</v>
      </c>
      <c r="U357" s="63">
        <v>0</v>
      </c>
      <c r="V357" s="63">
        <v>0</v>
      </c>
      <c r="W357" s="63">
        <v>0</v>
      </c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/>
      <c r="AV357" s="63"/>
      <c r="AW357" s="63"/>
      <c r="BA357" t="str">
        <f t="shared" si="96"/>
        <v>Glenwood</v>
      </c>
      <c r="BB357" t="s">
        <v>2829</v>
      </c>
      <c r="BC357">
        <v>2</v>
      </c>
      <c r="BE357" s="112">
        <v>23</v>
      </c>
      <c r="BF357" s="114">
        <v>3</v>
      </c>
      <c r="BG357" s="114">
        <v>115</v>
      </c>
      <c r="BH357" s="118">
        <v>27855</v>
      </c>
      <c r="BI357" s="118">
        <f t="shared" si="97"/>
        <v>23003</v>
      </c>
      <c r="BJ357" t="s">
        <v>3073</v>
      </c>
      <c r="BK357">
        <f t="shared" si="98"/>
        <v>2327855</v>
      </c>
      <c r="BP357">
        <v>39.520000000000003</v>
      </c>
      <c r="BQ357">
        <v>1.34</v>
      </c>
      <c r="BR357">
        <v>38.18</v>
      </c>
      <c r="BZ357" s="63"/>
      <c r="CR357" s="1" t="s">
        <v>3484</v>
      </c>
    </row>
    <row r="358" spans="1:96" ht="15" hidden="1" customHeight="1" outlineLevel="1">
      <c r="A358" t="s">
        <v>143</v>
      </c>
      <c r="B358" s="8" t="s">
        <v>1696</v>
      </c>
      <c r="C358" s="1">
        <f t="shared" si="99"/>
        <v>11115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 t="shared" ref="F358:F420" si="100">IF(P358&gt;0,RANK(P358,(N358:AE358)),0)</f>
        <v>0</v>
      </c>
      <c r="G358" s="1">
        <f t="shared" ref="G358:G420" si="101">IF(C358&gt;0,MAX(N358:P358)-LARGE(N358:P358,2),0)</f>
        <v>2185</v>
      </c>
      <c r="H358" s="2">
        <f t="shared" ref="H358:H420" si="102">IF(C358&gt;0,G358/C358,0)</f>
        <v>0.19658119658119658</v>
      </c>
      <c r="I358" s="6"/>
      <c r="J358" s="2">
        <f t="shared" ref="J358:J420" si="103">IF(C358=0,"-",N358/C358)</f>
        <v>0.58119658119658124</v>
      </c>
      <c r="K358" s="2">
        <f t="shared" ref="K358:K420" si="104">IF(C358=0,"-",O358/C358)</f>
        <v>0.38461538461538464</v>
      </c>
      <c r="L358" s="2">
        <f t="shared" ref="L358:L420" si="105">IF(C358=0,"-",P358/C358)</f>
        <v>0</v>
      </c>
      <c r="M358" s="2">
        <f t="shared" ref="M358:M420" si="106">IF(C358=0,"-",(1-J358-K358-L358))</f>
        <v>3.4188034188034122E-2</v>
      </c>
      <c r="N358" s="63">
        <v>6460</v>
      </c>
      <c r="O358" s="63">
        <v>4275</v>
      </c>
      <c r="P358" s="63">
        <v>0</v>
      </c>
      <c r="Q358" s="63">
        <v>217</v>
      </c>
      <c r="R358" s="63">
        <v>130</v>
      </c>
      <c r="S358" s="63"/>
      <c r="T358" s="63">
        <v>25</v>
      </c>
      <c r="U358" s="63">
        <v>0</v>
      </c>
      <c r="V358" s="63">
        <v>0</v>
      </c>
      <c r="W358" s="63">
        <v>8</v>
      </c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/>
      <c r="AV358" s="63"/>
      <c r="AW358" s="63"/>
      <c r="BA358" t="str">
        <f t="shared" ref="BA358:BA420" si="107">A358</f>
        <v>Gorham</v>
      </c>
      <c r="BB358" t="s">
        <v>1530</v>
      </c>
      <c r="BC358">
        <v>1</v>
      </c>
      <c r="BE358" s="112">
        <v>23</v>
      </c>
      <c r="BF358" s="114">
        <v>5</v>
      </c>
      <c r="BG358" s="114">
        <v>45</v>
      </c>
      <c r="BH358" s="118">
        <v>28240</v>
      </c>
      <c r="BI358" s="118">
        <f t="shared" ref="BI358:BI420" si="108">BE358*1000+BF358</f>
        <v>23005</v>
      </c>
      <c r="BJ358" t="s">
        <v>1471</v>
      </c>
      <c r="BK358">
        <f t="shared" ref="BK358:BK420" si="109">BE358*100000+BH358</f>
        <v>2328240</v>
      </c>
      <c r="BP358">
        <v>51.27</v>
      </c>
      <c r="BQ358">
        <v>0.63</v>
      </c>
      <c r="BR358">
        <v>50.64</v>
      </c>
      <c r="BZ358" s="63"/>
      <c r="CR358" s="1" t="s">
        <v>3485</v>
      </c>
    </row>
    <row r="359" spans="1:96" ht="15" hidden="1" customHeight="1" outlineLevel="1">
      <c r="A359" t="s">
        <v>2410</v>
      </c>
      <c r="B359" s="8" t="s">
        <v>1696</v>
      </c>
      <c r="C359" s="1">
        <f t="shared" si="99"/>
        <v>1116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 t="shared" si="100"/>
        <v>0</v>
      </c>
      <c r="G359" s="1">
        <f t="shared" si="101"/>
        <v>135</v>
      </c>
      <c r="H359" s="2">
        <f t="shared" si="102"/>
        <v>0.12096774193548387</v>
      </c>
      <c r="I359" s="6"/>
      <c r="J359" s="2">
        <f t="shared" si="103"/>
        <v>0.42741935483870969</v>
      </c>
      <c r="K359" s="2">
        <f t="shared" si="104"/>
        <v>0.54838709677419351</v>
      </c>
      <c r="L359" s="2">
        <f t="shared" si="105"/>
        <v>0</v>
      </c>
      <c r="M359" s="2">
        <f t="shared" si="106"/>
        <v>2.4193548387096753E-2</v>
      </c>
      <c r="N359" s="63">
        <v>477</v>
      </c>
      <c r="O359" s="63">
        <v>612</v>
      </c>
      <c r="P359" s="63">
        <v>0</v>
      </c>
      <c r="Q359" s="63">
        <v>17</v>
      </c>
      <c r="R359" s="63">
        <v>9</v>
      </c>
      <c r="S359" s="63"/>
      <c r="T359" s="63">
        <v>1</v>
      </c>
      <c r="U359" s="63">
        <v>0</v>
      </c>
      <c r="V359" s="63">
        <v>0</v>
      </c>
      <c r="W359" s="63">
        <v>0</v>
      </c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/>
      <c r="AV359" s="63"/>
      <c r="AW359" s="63"/>
      <c r="BA359" t="str">
        <f t="shared" si="107"/>
        <v>Gouldsboro</v>
      </c>
      <c r="BB359" t="s">
        <v>597</v>
      </c>
      <c r="BC359">
        <v>2</v>
      </c>
      <c r="BE359" s="112">
        <v>23</v>
      </c>
      <c r="BF359" s="114">
        <v>9</v>
      </c>
      <c r="BG359" s="114">
        <v>75</v>
      </c>
      <c r="BH359" s="118">
        <v>28450</v>
      </c>
      <c r="BI359" s="118">
        <f t="shared" si="108"/>
        <v>23009</v>
      </c>
      <c r="BJ359" t="s">
        <v>1471</v>
      </c>
      <c r="BK359">
        <f t="shared" si="109"/>
        <v>2328450</v>
      </c>
      <c r="BP359">
        <v>100.77</v>
      </c>
      <c r="BQ359">
        <v>54.66</v>
      </c>
      <c r="BR359">
        <v>46.11</v>
      </c>
      <c r="BZ359" s="63"/>
      <c r="CR359" s="1" t="s">
        <v>3486</v>
      </c>
    </row>
    <row r="360" spans="1:96" ht="15" hidden="1" customHeight="1" outlineLevel="1">
      <c r="A360" t="s">
        <v>3290</v>
      </c>
      <c r="B360" s="8" t="s">
        <v>1696</v>
      </c>
      <c r="C360" s="1">
        <f t="shared" si="99"/>
        <v>10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 t="shared" si="100"/>
        <v>0</v>
      </c>
      <c r="G360" s="1">
        <f t="shared" si="101"/>
        <v>4</v>
      </c>
      <c r="H360" s="2">
        <f t="shared" si="102"/>
        <v>0.4</v>
      </c>
      <c r="I360" s="6"/>
      <c r="J360" s="2">
        <f t="shared" si="103"/>
        <v>0.3</v>
      </c>
      <c r="K360" s="2">
        <f t="shared" si="104"/>
        <v>0.7</v>
      </c>
      <c r="L360" s="2">
        <f t="shared" si="105"/>
        <v>0</v>
      </c>
      <c r="M360" s="2">
        <f t="shared" si="106"/>
        <v>0</v>
      </c>
      <c r="N360" s="63">
        <v>3</v>
      </c>
      <c r="O360" s="63">
        <v>7</v>
      </c>
      <c r="P360" s="63">
        <v>0</v>
      </c>
      <c r="Q360" s="63">
        <v>0</v>
      </c>
      <c r="R360" s="63">
        <v>0</v>
      </c>
      <c r="S360" s="63"/>
      <c r="T360" s="63">
        <v>0</v>
      </c>
      <c r="U360" s="63">
        <v>0</v>
      </c>
      <c r="V360" s="63">
        <v>0</v>
      </c>
      <c r="W360" s="63">
        <v>0</v>
      </c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/>
      <c r="AV360" s="63"/>
      <c r="AW360" s="63"/>
      <c r="BA360" t="str">
        <f t="shared" si="107"/>
        <v>Grand Falls</v>
      </c>
      <c r="BB360" t="s">
        <v>2479</v>
      </c>
      <c r="BC360">
        <v>2</v>
      </c>
      <c r="BE360" s="112">
        <v>23</v>
      </c>
      <c r="BF360" s="114">
        <v>19</v>
      </c>
      <c r="BH360" s="139">
        <v>28550</v>
      </c>
      <c r="BI360" s="118">
        <f t="shared" si="108"/>
        <v>23019</v>
      </c>
      <c r="BJ360" t="s">
        <v>956</v>
      </c>
      <c r="BK360">
        <f t="shared" si="109"/>
        <v>2328550</v>
      </c>
      <c r="BZ360" s="63"/>
      <c r="CR360" s="1" t="s">
        <v>3487</v>
      </c>
    </row>
    <row r="361" spans="1:96" ht="15" hidden="1" customHeight="1" outlineLevel="1">
      <c r="A361" t="s">
        <v>3173</v>
      </c>
      <c r="B361" s="8" t="s">
        <v>1696</v>
      </c>
      <c r="C361" s="1">
        <f t="shared" si="99"/>
        <v>232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 t="shared" si="100"/>
        <v>0</v>
      </c>
      <c r="G361" s="1">
        <f t="shared" si="101"/>
        <v>12</v>
      </c>
      <c r="H361" s="2">
        <f t="shared" si="102"/>
        <v>5.1724137931034482E-2</v>
      </c>
      <c r="I361" s="6"/>
      <c r="J361" s="2">
        <f t="shared" si="103"/>
        <v>0.46120689655172414</v>
      </c>
      <c r="K361" s="2">
        <f t="shared" si="104"/>
        <v>0.51293103448275867</v>
      </c>
      <c r="L361" s="2">
        <f t="shared" si="105"/>
        <v>0</v>
      </c>
      <c r="M361" s="2">
        <f t="shared" si="106"/>
        <v>2.5862068965517127E-2</v>
      </c>
      <c r="N361" s="63">
        <v>107</v>
      </c>
      <c r="O361" s="63">
        <v>119</v>
      </c>
      <c r="P361" s="63">
        <v>0</v>
      </c>
      <c r="Q361" s="63">
        <v>3</v>
      </c>
      <c r="R361" s="63">
        <v>2</v>
      </c>
      <c r="S361" s="63"/>
      <c r="T361" s="63">
        <v>1</v>
      </c>
      <c r="U361" s="63">
        <v>0</v>
      </c>
      <c r="V361" s="63">
        <v>0</v>
      </c>
      <c r="W361" s="63">
        <v>0</v>
      </c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/>
      <c r="AV361" s="63"/>
      <c r="AW361" s="63"/>
      <c r="BA361" t="str">
        <f t="shared" si="107"/>
        <v>Grand Isle</v>
      </c>
      <c r="BB361" t="s">
        <v>2829</v>
      </c>
      <c r="BC361">
        <v>2</v>
      </c>
      <c r="BE361" s="112">
        <v>23</v>
      </c>
      <c r="BF361" s="114">
        <v>3</v>
      </c>
      <c r="BG361" s="114">
        <v>120</v>
      </c>
      <c r="BH361" s="118">
        <v>28590</v>
      </c>
      <c r="BI361" s="118">
        <f t="shared" si="108"/>
        <v>23003</v>
      </c>
      <c r="BJ361" t="s">
        <v>1471</v>
      </c>
      <c r="BK361">
        <f t="shared" si="109"/>
        <v>2328590</v>
      </c>
      <c r="BP361">
        <v>35.19</v>
      </c>
      <c r="BQ361">
        <v>0.89</v>
      </c>
      <c r="BR361">
        <v>34.299999999999997</v>
      </c>
      <c r="BZ361" s="63"/>
      <c r="CR361" s="1" t="s">
        <v>3488</v>
      </c>
    </row>
    <row r="362" spans="1:96" ht="15" hidden="1" customHeight="1" outlineLevel="1">
      <c r="A362" t="s">
        <v>916</v>
      </c>
      <c r="B362" s="8" t="s">
        <v>1696</v>
      </c>
      <c r="C362" s="1">
        <f t="shared" si="99"/>
        <v>98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 t="shared" si="100"/>
        <v>0</v>
      </c>
      <c r="G362" s="1">
        <f t="shared" si="101"/>
        <v>23</v>
      </c>
      <c r="H362" s="2">
        <f t="shared" si="102"/>
        <v>0.23469387755102042</v>
      </c>
      <c r="I362" s="6"/>
      <c r="J362" s="2">
        <f t="shared" si="103"/>
        <v>0.37755102040816324</v>
      </c>
      <c r="K362" s="2">
        <f t="shared" si="104"/>
        <v>0.61224489795918369</v>
      </c>
      <c r="L362" s="2">
        <f t="shared" si="105"/>
        <v>0</v>
      </c>
      <c r="M362" s="2">
        <f t="shared" si="106"/>
        <v>1.0204081632653073E-2</v>
      </c>
      <c r="N362" s="63">
        <v>37</v>
      </c>
      <c r="O362" s="63">
        <v>60</v>
      </c>
      <c r="P362" s="63">
        <v>0</v>
      </c>
      <c r="Q362" s="63">
        <v>1</v>
      </c>
      <c r="R362" s="63">
        <v>0</v>
      </c>
      <c r="S362" s="63"/>
      <c r="T362" s="63">
        <v>0</v>
      </c>
      <c r="U362" s="63">
        <v>0</v>
      </c>
      <c r="V362" s="63">
        <v>0</v>
      </c>
      <c r="W362" s="63">
        <v>0</v>
      </c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/>
      <c r="AV362" s="63"/>
      <c r="AW362" s="63"/>
      <c r="BA362" t="str">
        <f t="shared" si="107"/>
        <v>Grand Lake Stream</v>
      </c>
      <c r="BB362" t="s">
        <v>691</v>
      </c>
      <c r="BC362">
        <v>2</v>
      </c>
      <c r="BE362" s="112">
        <v>23</v>
      </c>
      <c r="BF362" s="114">
        <v>29</v>
      </c>
      <c r="BG362" s="114">
        <v>105</v>
      </c>
      <c r="BH362" s="118">
        <v>28660</v>
      </c>
      <c r="BI362" s="118">
        <f t="shared" si="108"/>
        <v>23029</v>
      </c>
      <c r="BJ362" t="s">
        <v>3073</v>
      </c>
      <c r="BK362">
        <f t="shared" si="109"/>
        <v>2328660</v>
      </c>
      <c r="BP362">
        <v>48.7</v>
      </c>
      <c r="BQ362">
        <v>4.51</v>
      </c>
      <c r="BR362">
        <v>44.19</v>
      </c>
      <c r="BZ362" s="63"/>
      <c r="CR362" s="1" t="s">
        <v>3489</v>
      </c>
    </row>
    <row r="363" spans="1:96" ht="15" hidden="1" customHeight="1" outlineLevel="1">
      <c r="A363" t="s">
        <v>2205</v>
      </c>
      <c r="B363" s="8" t="s">
        <v>1696</v>
      </c>
      <c r="C363" s="1">
        <f t="shared" si="99"/>
        <v>5390</v>
      </c>
      <c r="D363" s="5">
        <f>IF(N363&gt;0, RANK(N363,(N363:P363,Q363:AE363)),0)</f>
        <v>1</v>
      </c>
      <c r="E363" s="5">
        <f>IF(O363&gt;0,RANK(O363,(N363:P363,Q363:AE363)),0)</f>
        <v>2</v>
      </c>
      <c r="F363" s="5">
        <f t="shared" si="100"/>
        <v>0</v>
      </c>
      <c r="G363" s="1">
        <f t="shared" si="101"/>
        <v>96</v>
      </c>
      <c r="H363" s="2">
        <f t="shared" si="102"/>
        <v>1.7810760667903526E-2</v>
      </c>
      <c r="I363" s="6"/>
      <c r="J363" s="2">
        <f t="shared" si="103"/>
        <v>0.49220779220779221</v>
      </c>
      <c r="K363" s="2">
        <f t="shared" si="104"/>
        <v>0.47439703153988866</v>
      </c>
      <c r="L363" s="2">
        <f t="shared" si="105"/>
        <v>0</v>
      </c>
      <c r="M363" s="2">
        <f t="shared" si="106"/>
        <v>3.3395176252319136E-2</v>
      </c>
      <c r="N363" s="63">
        <v>2653</v>
      </c>
      <c r="O363" s="63">
        <v>2557</v>
      </c>
      <c r="P363" s="63">
        <v>0</v>
      </c>
      <c r="Q363" s="63">
        <v>112</v>
      </c>
      <c r="R363" s="63">
        <v>60</v>
      </c>
      <c r="S363" s="63"/>
      <c r="T363" s="63">
        <v>8</v>
      </c>
      <c r="U363" s="63">
        <v>0</v>
      </c>
      <c r="V363" s="63">
        <v>0</v>
      </c>
      <c r="W363" s="63">
        <v>0</v>
      </c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/>
      <c r="AV363" s="63"/>
      <c r="AW363" s="63"/>
      <c r="BA363" t="str">
        <f t="shared" si="107"/>
        <v>Gray</v>
      </c>
      <c r="BB363" t="s">
        <v>1530</v>
      </c>
      <c r="BC363">
        <v>1</v>
      </c>
      <c r="BE363" s="112">
        <v>23</v>
      </c>
      <c r="BF363" s="114">
        <v>5</v>
      </c>
      <c r="BG363" s="114">
        <v>50</v>
      </c>
      <c r="BH363" s="118">
        <v>28870</v>
      </c>
      <c r="BI363" s="118">
        <f t="shared" si="108"/>
        <v>23005</v>
      </c>
      <c r="BJ363" t="s">
        <v>1471</v>
      </c>
      <c r="BK363">
        <f t="shared" si="109"/>
        <v>2328870</v>
      </c>
      <c r="BP363">
        <v>45.98</v>
      </c>
      <c r="BQ363">
        <v>2.73</v>
      </c>
      <c r="BR363">
        <v>43.26</v>
      </c>
      <c r="BZ363" s="63"/>
      <c r="CR363" s="1" t="s">
        <v>3490</v>
      </c>
    </row>
    <row r="364" spans="1:96" ht="15" hidden="1" customHeight="1" outlineLevel="1">
      <c r="A364" t="s">
        <v>3050</v>
      </c>
      <c r="B364" s="8" t="s">
        <v>1696</v>
      </c>
      <c r="C364" s="1">
        <f t="shared" si="99"/>
        <v>43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 t="shared" si="100"/>
        <v>0</v>
      </c>
      <c r="G364" s="1">
        <f t="shared" si="101"/>
        <v>7</v>
      </c>
      <c r="H364" s="2">
        <f t="shared" si="102"/>
        <v>0.16279069767441862</v>
      </c>
      <c r="I364" s="6"/>
      <c r="J364" s="2">
        <f t="shared" si="103"/>
        <v>0.41860465116279072</v>
      </c>
      <c r="K364" s="2">
        <f t="shared" si="104"/>
        <v>0.58139534883720934</v>
      </c>
      <c r="L364" s="2">
        <f t="shared" si="105"/>
        <v>0</v>
      </c>
      <c r="M364" s="2">
        <f t="shared" si="106"/>
        <v>-1.1102230246251565E-16</v>
      </c>
      <c r="N364" s="63">
        <v>18</v>
      </c>
      <c r="O364" s="63">
        <v>25</v>
      </c>
      <c r="P364" s="63">
        <v>0</v>
      </c>
      <c r="Q364" s="63">
        <v>0</v>
      </c>
      <c r="R364" s="63">
        <v>0</v>
      </c>
      <c r="S364" s="63"/>
      <c r="T364" s="63">
        <v>0</v>
      </c>
      <c r="U364" s="63">
        <v>0</v>
      </c>
      <c r="V364" s="63">
        <v>0</v>
      </c>
      <c r="W364" s="63">
        <v>0</v>
      </c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/>
      <c r="AV364" s="63"/>
      <c r="AW364" s="63"/>
      <c r="BA364" t="str">
        <f t="shared" si="107"/>
        <v>Great Pond</v>
      </c>
      <c r="BB364" t="s">
        <v>597</v>
      </c>
      <c r="BC364">
        <v>2</v>
      </c>
      <c r="BE364" s="112">
        <v>23</v>
      </c>
      <c r="BF364" s="114">
        <v>9</v>
      </c>
      <c r="BG364" s="114">
        <v>77</v>
      </c>
      <c r="BH364" s="118">
        <v>28975</v>
      </c>
      <c r="BI364" s="118">
        <f t="shared" si="108"/>
        <v>23009</v>
      </c>
      <c r="BJ364" t="s">
        <v>1471</v>
      </c>
      <c r="BK364">
        <f t="shared" si="109"/>
        <v>2328975</v>
      </c>
      <c r="BP364">
        <v>39</v>
      </c>
      <c r="BQ364">
        <v>2.12</v>
      </c>
      <c r="BR364">
        <v>36.869999999999997</v>
      </c>
      <c r="BZ364" s="63"/>
      <c r="CR364" s="1" t="s">
        <v>3491</v>
      </c>
    </row>
    <row r="365" spans="1:96" ht="15" hidden="1" customHeight="1" outlineLevel="1">
      <c r="A365" t="s">
        <v>2332</v>
      </c>
      <c r="B365" s="8" t="s">
        <v>1696</v>
      </c>
      <c r="C365" s="1">
        <f t="shared" si="99"/>
        <v>717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 t="shared" si="100"/>
        <v>0</v>
      </c>
      <c r="G365" s="1">
        <f t="shared" si="101"/>
        <v>306</v>
      </c>
      <c r="H365" s="2">
        <f t="shared" si="102"/>
        <v>0.42677824267782427</v>
      </c>
      <c r="I365" s="6"/>
      <c r="J365" s="2">
        <f t="shared" si="103"/>
        <v>0.26917712691771267</v>
      </c>
      <c r="K365" s="2">
        <f t="shared" si="104"/>
        <v>0.69595536959553694</v>
      </c>
      <c r="L365" s="2">
        <f t="shared" si="105"/>
        <v>0</v>
      </c>
      <c r="M365" s="2">
        <f t="shared" si="106"/>
        <v>3.4867503486750384E-2</v>
      </c>
      <c r="N365" s="63">
        <v>193</v>
      </c>
      <c r="O365" s="63">
        <v>499</v>
      </c>
      <c r="P365" s="63">
        <v>0</v>
      </c>
      <c r="Q365" s="63">
        <v>21</v>
      </c>
      <c r="R365" s="63">
        <v>4</v>
      </c>
      <c r="S365" s="63"/>
      <c r="T365" s="63">
        <v>0</v>
      </c>
      <c r="U365" s="63">
        <v>0</v>
      </c>
      <c r="V365" s="63">
        <v>0</v>
      </c>
      <c r="W365" s="63">
        <v>0</v>
      </c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/>
      <c r="AV365" s="63"/>
      <c r="AW365" s="63"/>
      <c r="BA365" t="str">
        <f t="shared" si="107"/>
        <v>Greenbush</v>
      </c>
      <c r="BB365" t="s">
        <v>2479</v>
      </c>
      <c r="BC365">
        <v>2</v>
      </c>
      <c r="BE365" s="112">
        <v>23</v>
      </c>
      <c r="BF365" s="114">
        <v>19</v>
      </c>
      <c r="BG365" s="114">
        <v>130</v>
      </c>
      <c r="BH365" s="118">
        <v>29185</v>
      </c>
      <c r="BI365" s="118">
        <f t="shared" si="108"/>
        <v>23019</v>
      </c>
      <c r="BJ365" t="s">
        <v>1471</v>
      </c>
      <c r="BK365">
        <f t="shared" si="109"/>
        <v>2329185</v>
      </c>
      <c r="BP365">
        <v>44.04</v>
      </c>
      <c r="BQ365">
        <v>0.26</v>
      </c>
      <c r="BR365">
        <v>43.78</v>
      </c>
      <c r="BZ365" s="63"/>
      <c r="CR365" s="1" t="s">
        <v>3492</v>
      </c>
    </row>
    <row r="366" spans="1:96" ht="15" hidden="1" customHeight="1" outlineLevel="1">
      <c r="A366" t="s">
        <v>2187</v>
      </c>
      <c r="B366" s="8" t="s">
        <v>1696</v>
      </c>
      <c r="C366" s="1">
        <f t="shared" ref="C366:C429" si="110">SUM(N366:AY366)</f>
        <v>2640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 t="shared" si="100"/>
        <v>0</v>
      </c>
      <c r="G366" s="1">
        <f t="shared" si="101"/>
        <v>749</v>
      </c>
      <c r="H366" s="2">
        <f t="shared" si="102"/>
        <v>0.28371212121212119</v>
      </c>
      <c r="I366" s="6"/>
      <c r="J366" s="2">
        <f t="shared" si="103"/>
        <v>0.34621212121212119</v>
      </c>
      <c r="K366" s="2">
        <f t="shared" si="104"/>
        <v>0.62992424242424239</v>
      </c>
      <c r="L366" s="2">
        <f t="shared" si="105"/>
        <v>0</v>
      </c>
      <c r="M366" s="2">
        <f t="shared" si="106"/>
        <v>2.386363636363642E-2</v>
      </c>
      <c r="N366" s="63">
        <v>914</v>
      </c>
      <c r="O366" s="63">
        <v>1663</v>
      </c>
      <c r="P366" s="63">
        <v>0</v>
      </c>
      <c r="Q366" s="63">
        <v>33</v>
      </c>
      <c r="R366" s="63">
        <v>26</v>
      </c>
      <c r="S366" s="63"/>
      <c r="T366" s="63">
        <v>4</v>
      </c>
      <c r="U366" s="63">
        <v>0</v>
      </c>
      <c r="V366" s="63">
        <v>0</v>
      </c>
      <c r="W366" s="63">
        <v>0</v>
      </c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/>
      <c r="AV366" s="63"/>
      <c r="AW366" s="63"/>
      <c r="BA366" t="str">
        <f t="shared" si="107"/>
        <v>Greene</v>
      </c>
      <c r="BB366" t="s">
        <v>1117</v>
      </c>
      <c r="BC366">
        <v>2</v>
      </c>
      <c r="BE366" s="112">
        <v>23</v>
      </c>
      <c r="BF366" s="114">
        <v>1</v>
      </c>
      <c r="BG366" s="114">
        <v>15</v>
      </c>
      <c r="BH366" s="118">
        <v>29255</v>
      </c>
      <c r="BI366" s="118">
        <f t="shared" si="108"/>
        <v>23001</v>
      </c>
      <c r="BJ366" t="s">
        <v>1471</v>
      </c>
      <c r="BK366">
        <f t="shared" si="109"/>
        <v>2329255</v>
      </c>
      <c r="BP366">
        <v>35.33</v>
      </c>
      <c r="BQ366">
        <v>2.94</v>
      </c>
      <c r="BR366">
        <v>32.39</v>
      </c>
      <c r="BZ366" s="63"/>
      <c r="CR366" s="1" t="s">
        <v>3493</v>
      </c>
    </row>
    <row r="367" spans="1:96" ht="15" hidden="1" customHeight="1" outlineLevel="1">
      <c r="A367" t="s">
        <v>2136</v>
      </c>
      <c r="B367" s="8" t="s">
        <v>1696</v>
      </c>
      <c r="C367" s="1">
        <f t="shared" si="110"/>
        <v>0</v>
      </c>
      <c r="D367" s="5">
        <f>IF(N367&gt;0, RANK(N367,(N367:P367,Q367:AE367)),0)</f>
        <v>0</v>
      </c>
      <c r="E367" s="5">
        <f>IF(O367&gt;0,RANK(O367,(N367:P367,Q367:AE367)),0)</f>
        <v>0</v>
      </c>
      <c r="F367" s="5">
        <f t="shared" si="100"/>
        <v>0</v>
      </c>
      <c r="G367" s="1">
        <f t="shared" si="101"/>
        <v>0</v>
      </c>
      <c r="H367" s="2">
        <f t="shared" si="102"/>
        <v>0</v>
      </c>
      <c r="I367" s="6"/>
      <c r="J367" s="2" t="str">
        <f t="shared" si="103"/>
        <v>-</v>
      </c>
      <c r="K367" s="2" t="str">
        <f t="shared" si="104"/>
        <v>-</v>
      </c>
      <c r="L367" s="2" t="str">
        <f t="shared" si="105"/>
        <v>-</v>
      </c>
      <c r="M367" s="2" t="str">
        <f t="shared" si="106"/>
        <v>-</v>
      </c>
      <c r="N367" s="63">
        <v>0</v>
      </c>
      <c r="O367" s="63">
        <v>0</v>
      </c>
      <c r="P367" s="63">
        <v>0</v>
      </c>
      <c r="Q367" s="63">
        <v>0</v>
      </c>
      <c r="R367" s="63">
        <v>0</v>
      </c>
      <c r="S367" s="63"/>
      <c r="T367" s="63">
        <v>0</v>
      </c>
      <c r="U367" s="63">
        <v>0</v>
      </c>
      <c r="V367" s="63">
        <v>0</v>
      </c>
      <c r="W367" s="63">
        <v>0</v>
      </c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/>
      <c r="AV367" s="63"/>
      <c r="AW367" s="63"/>
      <c r="BA367" t="str">
        <f t="shared" si="107"/>
        <v>Greenfield</v>
      </c>
      <c r="BB367" t="s">
        <v>2479</v>
      </c>
      <c r="BC367">
        <v>2</v>
      </c>
      <c r="BE367" s="112">
        <v>23</v>
      </c>
      <c r="BF367" s="114">
        <v>19</v>
      </c>
      <c r="BH367" s="139">
        <v>29520</v>
      </c>
      <c r="BI367" s="118">
        <f t="shared" si="108"/>
        <v>23019</v>
      </c>
      <c r="BJ367" t="s">
        <v>956</v>
      </c>
      <c r="BK367">
        <f t="shared" si="109"/>
        <v>2329520</v>
      </c>
      <c r="BZ367" s="63"/>
      <c r="CR367" s="1"/>
    </row>
    <row r="368" spans="1:96" ht="15" hidden="1" customHeight="1" outlineLevel="1">
      <c r="A368" t="s">
        <v>2485</v>
      </c>
      <c r="B368" s="8" t="s">
        <v>1696</v>
      </c>
      <c r="C368" s="1">
        <f t="shared" si="110"/>
        <v>1158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 t="shared" si="100"/>
        <v>0</v>
      </c>
      <c r="G368" s="1">
        <f t="shared" si="101"/>
        <v>158</v>
      </c>
      <c r="H368" s="2">
        <f t="shared" si="102"/>
        <v>0.13644214162348878</v>
      </c>
      <c r="I368" s="6"/>
      <c r="J368" s="2">
        <f t="shared" si="103"/>
        <v>0.41968911917098445</v>
      </c>
      <c r="K368" s="2">
        <f t="shared" si="104"/>
        <v>0.55613126079447328</v>
      </c>
      <c r="L368" s="2">
        <f t="shared" si="105"/>
        <v>0</v>
      </c>
      <c r="M368" s="2">
        <f t="shared" si="106"/>
        <v>2.4179620034542326E-2</v>
      </c>
      <c r="N368" s="63">
        <v>486</v>
      </c>
      <c r="O368" s="63">
        <v>644</v>
      </c>
      <c r="P368" s="63">
        <v>0</v>
      </c>
      <c r="Q368" s="63">
        <v>17</v>
      </c>
      <c r="R368" s="63">
        <v>7</v>
      </c>
      <c r="S368" s="63"/>
      <c r="T368" s="63">
        <v>2</v>
      </c>
      <c r="U368" s="63">
        <v>0</v>
      </c>
      <c r="V368" s="63">
        <v>0</v>
      </c>
      <c r="W368" s="63">
        <v>2</v>
      </c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/>
      <c r="AV368" s="63"/>
      <c r="AW368" s="63"/>
      <c r="BA368" t="str">
        <f t="shared" si="107"/>
        <v>Greenville</v>
      </c>
      <c r="BB368" t="s">
        <v>1956</v>
      </c>
      <c r="BC368">
        <v>2</v>
      </c>
      <c r="BE368" s="112">
        <v>23</v>
      </c>
      <c r="BF368" s="114">
        <v>21</v>
      </c>
      <c r="BG368" s="114">
        <v>45</v>
      </c>
      <c r="BH368" s="118">
        <v>29535</v>
      </c>
      <c r="BI368" s="118">
        <f t="shared" si="108"/>
        <v>23021</v>
      </c>
      <c r="BJ368" t="s">
        <v>1471</v>
      </c>
      <c r="BK368">
        <f t="shared" si="109"/>
        <v>2329535</v>
      </c>
      <c r="BP368">
        <v>46.38</v>
      </c>
      <c r="BQ368">
        <v>3.89</v>
      </c>
      <c r="BR368">
        <v>42.49</v>
      </c>
      <c r="BZ368" s="63"/>
      <c r="CR368" s="151" t="s">
        <v>3494</v>
      </c>
    </row>
    <row r="369" spans="1:96" ht="15" hidden="1" customHeight="1" outlineLevel="1">
      <c r="A369" t="s">
        <v>651</v>
      </c>
      <c r="B369" s="8" t="s">
        <v>1696</v>
      </c>
      <c r="C369" s="1">
        <f t="shared" si="110"/>
        <v>533</v>
      </c>
      <c r="D369" s="5">
        <f>IF(N369&gt;0, RANK(N369,(N369:P369,Q369:AE369)),0)</f>
        <v>1</v>
      </c>
      <c r="E369" s="5">
        <f>IF(O369&gt;0,RANK(O369,(N369:P369,Q369:AE369)),0)</f>
        <v>2</v>
      </c>
      <c r="F369" s="5">
        <f t="shared" si="100"/>
        <v>0</v>
      </c>
      <c r="G369" s="1">
        <f t="shared" si="101"/>
        <v>36</v>
      </c>
      <c r="H369" s="2">
        <f t="shared" si="102"/>
        <v>6.7542213883677302E-2</v>
      </c>
      <c r="I369" s="6"/>
      <c r="J369" s="2">
        <f t="shared" si="103"/>
        <v>0.52157598499061919</v>
      </c>
      <c r="K369" s="2">
        <f t="shared" si="104"/>
        <v>0.45403377110694182</v>
      </c>
      <c r="L369" s="2">
        <f t="shared" si="105"/>
        <v>0</v>
      </c>
      <c r="M369" s="2">
        <f t="shared" si="106"/>
        <v>2.4390243902438991E-2</v>
      </c>
      <c r="N369" s="63">
        <v>278</v>
      </c>
      <c r="O369" s="63">
        <v>242</v>
      </c>
      <c r="P369" s="63">
        <v>0</v>
      </c>
      <c r="Q369" s="63">
        <v>10</v>
      </c>
      <c r="R369" s="63">
        <v>3</v>
      </c>
      <c r="S369" s="63"/>
      <c r="T369" s="63">
        <v>0</v>
      </c>
      <c r="U369" s="63">
        <v>0</v>
      </c>
      <c r="V369" s="63">
        <v>0</v>
      </c>
      <c r="W369" s="63">
        <v>0</v>
      </c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/>
      <c r="AV369" s="63"/>
      <c r="AW369" s="63"/>
      <c r="BA369" t="str">
        <f t="shared" si="107"/>
        <v>Greenwood</v>
      </c>
      <c r="BB369" t="s">
        <v>2381</v>
      </c>
      <c r="BC369">
        <v>2</v>
      </c>
      <c r="BE369" s="112">
        <v>23</v>
      </c>
      <c r="BF369" s="114">
        <v>17</v>
      </c>
      <c r="BG369" s="114">
        <v>55</v>
      </c>
      <c r="BH369" s="118">
        <v>29710</v>
      </c>
      <c r="BI369" s="118">
        <f t="shared" si="108"/>
        <v>23017</v>
      </c>
      <c r="BJ369" t="s">
        <v>1471</v>
      </c>
      <c r="BK369">
        <f t="shared" si="109"/>
        <v>2329710</v>
      </c>
      <c r="BP369">
        <v>43.15</v>
      </c>
      <c r="BQ369">
        <v>1.33</v>
      </c>
      <c r="BR369">
        <v>41.81</v>
      </c>
      <c r="BZ369" s="63"/>
      <c r="CR369" s="1" t="s">
        <v>3495</v>
      </c>
    </row>
    <row r="370" spans="1:96" ht="15" hidden="1" customHeight="1" outlineLevel="1">
      <c r="A370" t="s">
        <v>1035</v>
      </c>
      <c r="B370" s="8" t="s">
        <v>1696</v>
      </c>
      <c r="C370" s="1">
        <f t="shared" si="110"/>
        <v>728</v>
      </c>
      <c r="D370" s="5">
        <f>IF(N370&gt;0, RANK(N370,(N370:P370,Q370:AE370)),0)</f>
        <v>2</v>
      </c>
      <c r="E370" s="5">
        <f>IF(O370&gt;0,RANK(O370,(N370:P370,Q370:AE370)),0)</f>
        <v>1</v>
      </c>
      <c r="F370" s="5">
        <f t="shared" si="100"/>
        <v>0</v>
      </c>
      <c r="G370" s="1">
        <f t="shared" si="101"/>
        <v>218</v>
      </c>
      <c r="H370" s="2">
        <f t="shared" si="102"/>
        <v>0.29945054945054944</v>
      </c>
      <c r="I370" s="6"/>
      <c r="J370" s="2">
        <f t="shared" si="103"/>
        <v>0.34065934065934067</v>
      </c>
      <c r="K370" s="2">
        <f t="shared" si="104"/>
        <v>0.64010989010989006</v>
      </c>
      <c r="L370" s="2">
        <f t="shared" si="105"/>
        <v>0</v>
      </c>
      <c r="M370" s="2">
        <f t="shared" si="106"/>
        <v>1.9230769230769273E-2</v>
      </c>
      <c r="N370" s="63">
        <v>248</v>
      </c>
      <c r="O370" s="63">
        <v>466</v>
      </c>
      <c r="P370" s="63">
        <v>0</v>
      </c>
      <c r="Q370" s="63">
        <v>7</v>
      </c>
      <c r="R370" s="63">
        <v>6</v>
      </c>
      <c r="S370" s="63"/>
      <c r="T370" s="63">
        <v>1</v>
      </c>
      <c r="U370" s="63">
        <v>0</v>
      </c>
      <c r="V370" s="63">
        <v>0</v>
      </c>
      <c r="W370" s="63">
        <v>0</v>
      </c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/>
      <c r="AV370" s="63"/>
      <c r="AW370" s="63"/>
      <c r="BA370" t="str">
        <f t="shared" si="107"/>
        <v>Guilford</v>
      </c>
      <c r="BB370" t="s">
        <v>1956</v>
      </c>
      <c r="BC370">
        <v>2</v>
      </c>
      <c r="BE370" s="112">
        <v>23</v>
      </c>
      <c r="BF370" s="114">
        <v>21</v>
      </c>
      <c r="BG370" s="114">
        <v>50</v>
      </c>
      <c r="BH370" s="118">
        <v>30095</v>
      </c>
      <c r="BI370" s="118">
        <f t="shared" si="108"/>
        <v>23021</v>
      </c>
      <c r="BJ370" t="s">
        <v>1471</v>
      </c>
      <c r="BK370">
        <f t="shared" si="109"/>
        <v>2330095</v>
      </c>
      <c r="BP370">
        <v>35.69</v>
      </c>
      <c r="BQ370">
        <v>0.71</v>
      </c>
      <c r="BR370">
        <v>34.979999999999997</v>
      </c>
      <c r="BZ370" s="63"/>
      <c r="CR370" s="150" t="s">
        <v>3496</v>
      </c>
    </row>
    <row r="371" spans="1:96" ht="15" hidden="1" customHeight="1" outlineLevel="1">
      <c r="A371" t="s">
        <v>1896</v>
      </c>
      <c r="B371" s="8" t="s">
        <v>1696</v>
      </c>
      <c r="C371" s="1">
        <f t="shared" si="110"/>
        <v>1780</v>
      </c>
      <c r="D371" s="5">
        <f>IF(N371&gt;0, RANK(N371,(N371:P371,Q371:AE371)),0)</f>
        <v>1</v>
      </c>
      <c r="E371" s="5">
        <f>IF(O371&gt;0,RANK(O371,(N371:P371,Q371:AE371)),0)</f>
        <v>2</v>
      </c>
      <c r="F371" s="5">
        <f t="shared" si="100"/>
        <v>0</v>
      </c>
      <c r="G371" s="1">
        <f t="shared" si="101"/>
        <v>832</v>
      </c>
      <c r="H371" s="2">
        <f t="shared" si="102"/>
        <v>0.46741573033707867</v>
      </c>
      <c r="I371" s="6"/>
      <c r="J371" s="2">
        <f t="shared" si="103"/>
        <v>0.71741573033707862</v>
      </c>
      <c r="K371" s="2">
        <f t="shared" si="104"/>
        <v>0.25</v>
      </c>
      <c r="L371" s="2">
        <f t="shared" si="105"/>
        <v>0</v>
      </c>
      <c r="M371" s="2">
        <f t="shared" si="106"/>
        <v>3.2584269662921383E-2</v>
      </c>
      <c r="N371" s="63">
        <v>1277</v>
      </c>
      <c r="O371" s="63">
        <v>445</v>
      </c>
      <c r="P371" s="63">
        <v>0</v>
      </c>
      <c r="Q371" s="63">
        <v>29</v>
      </c>
      <c r="R371" s="63">
        <v>26</v>
      </c>
      <c r="S371" s="63"/>
      <c r="T371" s="63">
        <v>3</v>
      </c>
      <c r="U371" s="63">
        <v>0</v>
      </c>
      <c r="V371" s="63">
        <v>0</v>
      </c>
      <c r="W371" s="63">
        <v>0</v>
      </c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/>
      <c r="AV371" s="63"/>
      <c r="AW371" s="63"/>
      <c r="BA371" t="str">
        <f t="shared" si="107"/>
        <v>Hallowell</v>
      </c>
      <c r="BB371" t="s">
        <v>3005</v>
      </c>
      <c r="BC371">
        <v>1</v>
      </c>
      <c r="BE371" s="112">
        <v>23</v>
      </c>
      <c r="BF371" s="114">
        <v>11</v>
      </c>
      <c r="BG371" s="114">
        <v>55</v>
      </c>
      <c r="BH371" s="118">
        <v>30550</v>
      </c>
      <c r="BI371" s="118">
        <f t="shared" si="108"/>
        <v>23011</v>
      </c>
      <c r="BJ371" t="s">
        <v>1248</v>
      </c>
      <c r="BK371">
        <f t="shared" si="109"/>
        <v>2330550</v>
      </c>
      <c r="BP371">
        <v>6.11</v>
      </c>
      <c r="BQ371">
        <v>0.23</v>
      </c>
      <c r="BR371">
        <v>5.87</v>
      </c>
      <c r="BZ371" s="63"/>
      <c r="CR371" s="1" t="s">
        <v>3497</v>
      </c>
    </row>
    <row r="372" spans="1:96" ht="15" hidden="1" customHeight="1" outlineLevel="1">
      <c r="A372" t="s">
        <v>775</v>
      </c>
      <c r="B372" s="8" t="s">
        <v>1696</v>
      </c>
      <c r="C372" s="1">
        <f t="shared" si="110"/>
        <v>109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 t="shared" si="100"/>
        <v>0</v>
      </c>
      <c r="G372" s="1">
        <f t="shared" si="101"/>
        <v>13</v>
      </c>
      <c r="H372" s="2">
        <f t="shared" si="102"/>
        <v>0.11926605504587157</v>
      </c>
      <c r="I372" s="6"/>
      <c r="J372" s="2">
        <f t="shared" si="103"/>
        <v>0.44036697247706424</v>
      </c>
      <c r="K372" s="2">
        <f t="shared" si="104"/>
        <v>0.55963302752293576</v>
      </c>
      <c r="L372" s="2">
        <f t="shared" si="105"/>
        <v>0</v>
      </c>
      <c r="M372" s="2">
        <f t="shared" si="106"/>
        <v>0</v>
      </c>
      <c r="N372" s="63">
        <v>48</v>
      </c>
      <c r="O372" s="63">
        <v>61</v>
      </c>
      <c r="P372" s="63">
        <v>0</v>
      </c>
      <c r="Q372" s="63">
        <v>0</v>
      </c>
      <c r="R372" s="63">
        <v>0</v>
      </c>
      <c r="S372" s="63"/>
      <c r="T372" s="63">
        <v>0</v>
      </c>
      <c r="U372" s="63">
        <v>0</v>
      </c>
      <c r="V372" s="63">
        <v>0</v>
      </c>
      <c r="W372" s="63">
        <v>0</v>
      </c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/>
      <c r="AV372" s="63"/>
      <c r="AW372" s="63"/>
      <c r="BA372" t="str">
        <f t="shared" si="107"/>
        <v>Hamlin</v>
      </c>
      <c r="BB372" t="s">
        <v>2829</v>
      </c>
      <c r="BC372">
        <v>2</v>
      </c>
      <c r="BE372" s="112">
        <v>23</v>
      </c>
      <c r="BF372" s="114">
        <v>3</v>
      </c>
      <c r="BG372" s="114">
        <v>125</v>
      </c>
      <c r="BH372" s="118">
        <v>30690</v>
      </c>
      <c r="BI372" s="118">
        <f t="shared" si="108"/>
        <v>23003</v>
      </c>
      <c r="BJ372" t="s">
        <v>1471</v>
      </c>
      <c r="BK372">
        <f t="shared" si="109"/>
        <v>2330690</v>
      </c>
      <c r="BP372">
        <v>24.13</v>
      </c>
      <c r="BQ372">
        <v>0.84</v>
      </c>
      <c r="BR372">
        <v>23.29</v>
      </c>
      <c r="BZ372" s="63"/>
      <c r="CR372" s="1" t="s">
        <v>3498</v>
      </c>
    </row>
    <row r="373" spans="1:96" ht="15" hidden="1" customHeight="1" outlineLevel="1">
      <c r="A373" t="s">
        <v>3011</v>
      </c>
      <c r="B373" s="8" t="s">
        <v>1696</v>
      </c>
      <c r="C373" s="1">
        <f t="shared" si="110"/>
        <v>46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 t="shared" si="100"/>
        <v>0</v>
      </c>
      <c r="G373" s="1">
        <f t="shared" si="101"/>
        <v>23</v>
      </c>
      <c r="H373" s="2">
        <f t="shared" si="102"/>
        <v>0.5</v>
      </c>
      <c r="I373" s="6"/>
      <c r="J373" s="2">
        <f t="shared" si="103"/>
        <v>0.2391304347826087</v>
      </c>
      <c r="K373" s="2">
        <f t="shared" si="104"/>
        <v>0.73913043478260865</v>
      </c>
      <c r="L373" s="2">
        <f t="shared" si="105"/>
        <v>0</v>
      </c>
      <c r="M373" s="2">
        <f t="shared" si="106"/>
        <v>2.1739130434782705E-2</v>
      </c>
      <c r="N373" s="63">
        <v>11</v>
      </c>
      <c r="O373" s="63">
        <v>34</v>
      </c>
      <c r="P373" s="63">
        <v>0</v>
      </c>
      <c r="Q373" s="63">
        <v>0</v>
      </c>
      <c r="R373" s="63">
        <v>1</v>
      </c>
      <c r="S373" s="63"/>
      <c r="T373" s="63">
        <v>0</v>
      </c>
      <c r="U373" s="63">
        <v>0</v>
      </c>
      <c r="V373" s="63">
        <v>0</v>
      </c>
      <c r="W373" s="63">
        <v>0</v>
      </c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/>
      <c r="AV373" s="63"/>
      <c r="AW373" s="63"/>
      <c r="BA373" t="str">
        <f t="shared" si="107"/>
        <v>Hammond</v>
      </c>
      <c r="BB373" t="s">
        <v>2829</v>
      </c>
      <c r="BC373">
        <v>2</v>
      </c>
      <c r="BE373" s="112">
        <v>23</v>
      </c>
      <c r="BF373" s="114">
        <v>3</v>
      </c>
      <c r="BG373" s="114">
        <v>130</v>
      </c>
      <c r="BH373" s="118">
        <v>30725</v>
      </c>
      <c r="BI373" s="118">
        <f t="shared" si="108"/>
        <v>23003</v>
      </c>
      <c r="BJ373" t="s">
        <v>1471</v>
      </c>
      <c r="BK373">
        <f t="shared" si="109"/>
        <v>2330725</v>
      </c>
      <c r="BP373">
        <v>39.049999999999997</v>
      </c>
      <c r="BQ373">
        <v>0.11</v>
      </c>
      <c r="BR373">
        <v>38.94</v>
      </c>
      <c r="BZ373" s="63"/>
      <c r="CR373" s="1" t="s">
        <v>3499</v>
      </c>
    </row>
    <row r="374" spans="1:96" ht="15" hidden="1" customHeight="1" outlineLevel="1">
      <c r="A374" t="s">
        <v>2851</v>
      </c>
      <c r="B374" s="8" t="s">
        <v>1696</v>
      </c>
      <c r="C374" s="1">
        <f t="shared" si="110"/>
        <v>4878</v>
      </c>
      <c r="D374" s="5">
        <f>IF(N374&gt;0, RANK(N374,(N374:P374,Q374:AE374)),0)</f>
        <v>1</v>
      </c>
      <c r="E374" s="5">
        <f>IF(O374&gt;0,RANK(O374,(N374:P374,Q374:AE374)),0)</f>
        <v>2</v>
      </c>
      <c r="F374" s="5">
        <f t="shared" si="100"/>
        <v>0</v>
      </c>
      <c r="G374" s="1">
        <f t="shared" si="101"/>
        <v>186</v>
      </c>
      <c r="H374" s="2">
        <f t="shared" si="102"/>
        <v>3.8130381303813035E-2</v>
      </c>
      <c r="I374" s="6"/>
      <c r="J374" s="2">
        <f t="shared" si="103"/>
        <v>0.50246002460024597</v>
      </c>
      <c r="K374" s="2">
        <f t="shared" si="104"/>
        <v>0.46432964329643295</v>
      </c>
      <c r="L374" s="2">
        <f t="shared" si="105"/>
        <v>0</v>
      </c>
      <c r="M374" s="2">
        <f t="shared" si="106"/>
        <v>3.3210332103321083E-2</v>
      </c>
      <c r="N374" s="63">
        <v>2451</v>
      </c>
      <c r="O374" s="63">
        <v>2265</v>
      </c>
      <c r="P374" s="63">
        <v>0</v>
      </c>
      <c r="Q374" s="63">
        <v>123</v>
      </c>
      <c r="R374" s="63">
        <v>32</v>
      </c>
      <c r="S374" s="63"/>
      <c r="T374" s="63">
        <v>6</v>
      </c>
      <c r="U374" s="63">
        <v>0</v>
      </c>
      <c r="V374" s="63">
        <v>0</v>
      </c>
      <c r="W374" s="63">
        <v>1</v>
      </c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/>
      <c r="AV374" s="63"/>
      <c r="AW374" s="63"/>
      <c r="BA374" t="str">
        <f t="shared" si="107"/>
        <v>Hampden</v>
      </c>
      <c r="BB374" t="s">
        <v>2479</v>
      </c>
      <c r="BC374">
        <v>2</v>
      </c>
      <c r="BE374" s="112">
        <v>23</v>
      </c>
      <c r="BF374" s="114">
        <v>19</v>
      </c>
      <c r="BG374" s="114">
        <v>140</v>
      </c>
      <c r="BH374" s="118">
        <v>30795</v>
      </c>
      <c r="BI374" s="118">
        <f t="shared" si="108"/>
        <v>23019</v>
      </c>
      <c r="BJ374" t="s">
        <v>1471</v>
      </c>
      <c r="BK374">
        <f t="shared" si="109"/>
        <v>2330795</v>
      </c>
      <c r="BP374">
        <v>39</v>
      </c>
      <c r="BQ374">
        <v>0.92</v>
      </c>
      <c r="BR374">
        <v>38.08</v>
      </c>
      <c r="BZ374" s="63"/>
      <c r="CR374" s="1" t="s">
        <v>3500</v>
      </c>
    </row>
    <row r="375" spans="1:96" ht="15" hidden="1" customHeight="1" outlineLevel="1">
      <c r="A375" t="s">
        <v>597</v>
      </c>
      <c r="B375" s="8" t="s">
        <v>1696</v>
      </c>
      <c r="C375" s="1">
        <f t="shared" si="110"/>
        <v>1472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 t="shared" si="100"/>
        <v>0</v>
      </c>
      <c r="G375" s="1">
        <f t="shared" si="101"/>
        <v>119</v>
      </c>
      <c r="H375" s="2">
        <f t="shared" si="102"/>
        <v>8.0842391304347824E-2</v>
      </c>
      <c r="I375" s="6"/>
      <c r="J375" s="2">
        <f t="shared" si="103"/>
        <v>0.44769021739130432</v>
      </c>
      <c r="K375" s="2">
        <f t="shared" si="104"/>
        <v>0.52853260869565222</v>
      </c>
      <c r="L375" s="2">
        <f t="shared" si="105"/>
        <v>0</v>
      </c>
      <c r="M375" s="2">
        <f t="shared" si="106"/>
        <v>2.3777173913043459E-2</v>
      </c>
      <c r="N375" s="63">
        <v>659</v>
      </c>
      <c r="O375" s="63">
        <v>778</v>
      </c>
      <c r="P375" s="63">
        <v>0</v>
      </c>
      <c r="Q375" s="63">
        <v>23</v>
      </c>
      <c r="R375" s="63">
        <v>11</v>
      </c>
      <c r="S375" s="63"/>
      <c r="T375" s="63">
        <v>1</v>
      </c>
      <c r="U375" s="63">
        <v>0</v>
      </c>
      <c r="V375" s="63">
        <v>0</v>
      </c>
      <c r="W375" s="63">
        <v>0</v>
      </c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/>
      <c r="AV375" s="63"/>
      <c r="AW375" s="63"/>
      <c r="BA375" t="str">
        <f t="shared" si="107"/>
        <v>Hancock</v>
      </c>
      <c r="BB375" t="s">
        <v>597</v>
      </c>
      <c r="BC375">
        <v>2</v>
      </c>
      <c r="BE375" s="112">
        <v>23</v>
      </c>
      <c r="BF375" s="114">
        <v>9</v>
      </c>
      <c r="BG375" s="114">
        <v>80</v>
      </c>
      <c r="BH375" s="118">
        <v>30970</v>
      </c>
      <c r="BI375" s="118">
        <f t="shared" si="108"/>
        <v>23009</v>
      </c>
      <c r="BJ375" t="s">
        <v>1471</v>
      </c>
      <c r="BK375">
        <f t="shared" si="109"/>
        <v>2330970</v>
      </c>
      <c r="BP375">
        <v>38.65</v>
      </c>
      <c r="BQ375">
        <v>8.83</v>
      </c>
      <c r="BR375">
        <v>29.82</v>
      </c>
      <c r="BZ375" s="63"/>
      <c r="CR375" s="1" t="s">
        <v>3501</v>
      </c>
    </row>
    <row r="376" spans="1:96" ht="15" hidden="1" customHeight="1" outlineLevel="1">
      <c r="A376" t="s">
        <v>692</v>
      </c>
      <c r="B376" s="8" t="s">
        <v>1696</v>
      </c>
      <c r="C376" s="1">
        <f t="shared" si="110"/>
        <v>198</v>
      </c>
      <c r="D376" s="5">
        <f>IF(N376&gt;0, RANK(N376,(N376:P376,Q376:AE376)),0)</f>
        <v>1</v>
      </c>
      <c r="E376" s="5">
        <f>IF(O376&gt;0,RANK(O376,(N376:P376,Q376:AE376)),0)</f>
        <v>2</v>
      </c>
      <c r="F376" s="5">
        <f t="shared" si="100"/>
        <v>0</v>
      </c>
      <c r="G376" s="1">
        <f t="shared" si="101"/>
        <v>9</v>
      </c>
      <c r="H376" s="2">
        <f t="shared" si="102"/>
        <v>4.5454545454545456E-2</v>
      </c>
      <c r="I376" s="6"/>
      <c r="J376" s="2">
        <f t="shared" si="103"/>
        <v>0.51010101010101006</v>
      </c>
      <c r="K376" s="2">
        <f t="shared" si="104"/>
        <v>0.46464646464646464</v>
      </c>
      <c r="L376" s="2">
        <f t="shared" si="105"/>
        <v>0</v>
      </c>
      <c r="M376" s="2">
        <f t="shared" si="106"/>
        <v>2.5252525252525304E-2</v>
      </c>
      <c r="N376" s="63">
        <v>101</v>
      </c>
      <c r="O376" s="63">
        <v>92</v>
      </c>
      <c r="P376" s="63">
        <v>0</v>
      </c>
      <c r="Q376" s="63">
        <v>5</v>
      </c>
      <c r="R376" s="63">
        <v>0</v>
      </c>
      <c r="S376" s="63"/>
      <c r="T376" s="63">
        <v>0</v>
      </c>
      <c r="U376" s="63">
        <v>0</v>
      </c>
      <c r="V376" s="63">
        <v>0</v>
      </c>
      <c r="W376" s="63">
        <v>0</v>
      </c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/>
      <c r="AV376" s="63"/>
      <c r="AW376" s="63"/>
      <c r="BA376" t="str">
        <f t="shared" si="107"/>
        <v>Hanover</v>
      </c>
      <c r="BB376" t="s">
        <v>2381</v>
      </c>
      <c r="BC376">
        <v>2</v>
      </c>
      <c r="BE376" s="112">
        <v>23</v>
      </c>
      <c r="BF376" s="114">
        <v>17</v>
      </c>
      <c r="BG376" s="114">
        <v>60</v>
      </c>
      <c r="BH376" s="118">
        <v>31110</v>
      </c>
      <c r="BI376" s="118">
        <f t="shared" si="108"/>
        <v>23017</v>
      </c>
      <c r="BJ376" t="s">
        <v>1471</v>
      </c>
      <c r="BK376">
        <f t="shared" si="109"/>
        <v>2331110</v>
      </c>
      <c r="BP376">
        <v>7.5</v>
      </c>
      <c r="BQ376">
        <v>0.46</v>
      </c>
      <c r="BR376">
        <v>7.04</v>
      </c>
      <c r="BZ376" s="63"/>
      <c r="CR376" s="1" t="s">
        <v>3502</v>
      </c>
    </row>
    <row r="377" spans="1:96" ht="15" hidden="1" customHeight="1" outlineLevel="1">
      <c r="A377" t="s">
        <v>2660</v>
      </c>
      <c r="B377" s="8" t="s">
        <v>1696</v>
      </c>
      <c r="C377" s="1">
        <f t="shared" si="110"/>
        <v>488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 t="shared" si="100"/>
        <v>0</v>
      </c>
      <c r="G377" s="1">
        <f t="shared" si="101"/>
        <v>175</v>
      </c>
      <c r="H377" s="2">
        <f t="shared" si="102"/>
        <v>0.35860655737704916</v>
      </c>
      <c r="I377" s="6"/>
      <c r="J377" s="2">
        <f t="shared" si="103"/>
        <v>0.3094262295081967</v>
      </c>
      <c r="K377" s="2">
        <f t="shared" si="104"/>
        <v>0.66803278688524592</v>
      </c>
      <c r="L377" s="2">
        <f t="shared" si="105"/>
        <v>0</v>
      </c>
      <c r="M377" s="2">
        <f t="shared" si="106"/>
        <v>2.254098360655743E-2</v>
      </c>
      <c r="N377" s="63">
        <v>151</v>
      </c>
      <c r="O377" s="63">
        <v>326</v>
      </c>
      <c r="P377" s="63">
        <v>0</v>
      </c>
      <c r="Q377" s="63">
        <v>7</v>
      </c>
      <c r="R377" s="63">
        <v>2</v>
      </c>
      <c r="S377" s="63"/>
      <c r="T377" s="63">
        <v>1</v>
      </c>
      <c r="U377" s="63">
        <v>0</v>
      </c>
      <c r="V377" s="63">
        <v>0</v>
      </c>
      <c r="W377" s="63">
        <v>1</v>
      </c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/>
      <c r="AV377" s="63"/>
      <c r="AW377" s="63"/>
      <c r="BA377" t="str">
        <f t="shared" si="107"/>
        <v>Harmony</v>
      </c>
      <c r="BB377" t="s">
        <v>1786</v>
      </c>
      <c r="BC377">
        <v>2</v>
      </c>
      <c r="BE377" s="112">
        <v>23</v>
      </c>
      <c r="BF377" s="114">
        <v>25</v>
      </c>
      <c r="BG377" s="114">
        <v>65</v>
      </c>
      <c r="BH377" s="118">
        <v>31355</v>
      </c>
      <c r="BI377" s="118">
        <f t="shared" si="108"/>
        <v>23025</v>
      </c>
      <c r="BJ377" t="s">
        <v>1471</v>
      </c>
      <c r="BK377">
        <f t="shared" si="109"/>
        <v>2331355</v>
      </c>
      <c r="BP377">
        <v>40.49</v>
      </c>
      <c r="BQ377">
        <v>1.69</v>
      </c>
      <c r="BR377">
        <v>38.799999999999997</v>
      </c>
      <c r="BZ377" s="63"/>
      <c r="CR377" s="1" t="s">
        <v>3503</v>
      </c>
    </row>
    <row r="378" spans="1:96" ht="15" hidden="1" customHeight="1" outlineLevel="1">
      <c r="A378" t="s">
        <v>3203</v>
      </c>
      <c r="B378" s="8" t="s">
        <v>1696</v>
      </c>
      <c r="C378" s="1">
        <f t="shared" si="110"/>
        <v>3884</v>
      </c>
      <c r="D378" s="5">
        <f>IF(N378&gt;0, RANK(N378,(N378:P378,Q378:AE378)),0)</f>
        <v>1</v>
      </c>
      <c r="E378" s="5">
        <f>IF(O378&gt;0,RANK(O378,(N378:P378,Q378:AE378)),0)</f>
        <v>2</v>
      </c>
      <c r="F378" s="5">
        <f t="shared" si="100"/>
        <v>0</v>
      </c>
      <c r="G378" s="1">
        <f t="shared" si="101"/>
        <v>956</v>
      </c>
      <c r="H378" s="2">
        <f t="shared" si="102"/>
        <v>0.24613800205973224</v>
      </c>
      <c r="I378" s="6"/>
      <c r="J378" s="2">
        <f t="shared" si="103"/>
        <v>0.61251287332646753</v>
      </c>
      <c r="K378" s="2">
        <f t="shared" si="104"/>
        <v>0.36637487126673535</v>
      </c>
      <c r="L378" s="2">
        <f t="shared" si="105"/>
        <v>0</v>
      </c>
      <c r="M378" s="2">
        <f t="shared" si="106"/>
        <v>2.111225540679712E-2</v>
      </c>
      <c r="N378" s="63">
        <v>2379</v>
      </c>
      <c r="O378" s="63">
        <v>1423</v>
      </c>
      <c r="P378" s="63">
        <v>0</v>
      </c>
      <c r="Q378" s="63">
        <v>45</v>
      </c>
      <c r="R378" s="63">
        <v>37</v>
      </c>
      <c r="S378" s="63"/>
      <c r="T378" s="63">
        <v>0</v>
      </c>
      <c r="U378" s="63">
        <v>0</v>
      </c>
      <c r="V378" s="63">
        <v>0</v>
      </c>
      <c r="W378" s="63">
        <v>0</v>
      </c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/>
      <c r="AV378" s="63"/>
      <c r="AW378" s="63"/>
      <c r="BA378" t="str">
        <f t="shared" si="107"/>
        <v>Harpswell</v>
      </c>
      <c r="BB378" t="s">
        <v>1530</v>
      </c>
      <c r="BC378">
        <v>1</v>
      </c>
      <c r="BE378" s="112">
        <v>23</v>
      </c>
      <c r="BF378" s="114">
        <v>5</v>
      </c>
      <c r="BG378" s="114">
        <v>55</v>
      </c>
      <c r="BH378" s="118">
        <v>31390</v>
      </c>
      <c r="BI378" s="118">
        <f t="shared" si="108"/>
        <v>23005</v>
      </c>
      <c r="BJ378" t="s">
        <v>1471</v>
      </c>
      <c r="BK378">
        <f t="shared" si="109"/>
        <v>2331390</v>
      </c>
      <c r="BP378">
        <v>83.92</v>
      </c>
      <c r="BQ378">
        <v>59.75</v>
      </c>
      <c r="BR378">
        <v>24.17</v>
      </c>
      <c r="BZ378" s="63"/>
      <c r="CR378" s="1" t="s">
        <v>3504</v>
      </c>
    </row>
    <row r="379" spans="1:96" ht="15" hidden="1" customHeight="1" outlineLevel="1">
      <c r="A379" t="s">
        <v>2524</v>
      </c>
      <c r="B379" s="8" t="s">
        <v>1696</v>
      </c>
      <c r="C379" s="1">
        <f t="shared" si="110"/>
        <v>538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 t="shared" si="100"/>
        <v>0</v>
      </c>
      <c r="G379" s="1">
        <f t="shared" si="101"/>
        <v>195</v>
      </c>
      <c r="H379" s="2">
        <f t="shared" si="102"/>
        <v>0.36245353159851301</v>
      </c>
      <c r="I379" s="6"/>
      <c r="J379" s="2">
        <f t="shared" si="103"/>
        <v>0.31226765799256506</v>
      </c>
      <c r="K379" s="2">
        <f t="shared" si="104"/>
        <v>0.67472118959107807</v>
      </c>
      <c r="L379" s="2">
        <f t="shared" si="105"/>
        <v>0</v>
      </c>
      <c r="M379" s="2">
        <f t="shared" si="106"/>
        <v>1.3011152416356864E-2</v>
      </c>
      <c r="N379" s="63">
        <v>168</v>
      </c>
      <c r="O379" s="63">
        <v>363</v>
      </c>
      <c r="P379" s="63">
        <v>0</v>
      </c>
      <c r="Q379" s="63">
        <v>4</v>
      </c>
      <c r="R379" s="63">
        <v>1</v>
      </c>
      <c r="S379" s="63"/>
      <c r="T379" s="63">
        <v>2</v>
      </c>
      <c r="U379" s="63">
        <v>0</v>
      </c>
      <c r="V379" s="63">
        <v>0</v>
      </c>
      <c r="W379" s="63">
        <v>0</v>
      </c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/>
      <c r="AV379" s="63"/>
      <c r="AW379" s="63"/>
      <c r="BA379" t="str">
        <f t="shared" si="107"/>
        <v>Harrington</v>
      </c>
      <c r="BB379" t="s">
        <v>691</v>
      </c>
      <c r="BC379">
        <v>2</v>
      </c>
      <c r="BE379" s="112">
        <v>23</v>
      </c>
      <c r="BF379" s="114">
        <v>29</v>
      </c>
      <c r="BG379" s="114">
        <v>110</v>
      </c>
      <c r="BH379" s="118">
        <v>31530</v>
      </c>
      <c r="BI379" s="118">
        <f t="shared" si="108"/>
        <v>23029</v>
      </c>
      <c r="BJ379" t="s">
        <v>1471</v>
      </c>
      <c r="BK379">
        <f t="shared" si="109"/>
        <v>2331530</v>
      </c>
      <c r="BP379">
        <v>52.86</v>
      </c>
      <c r="BQ379">
        <v>31.7</v>
      </c>
      <c r="BR379">
        <v>21.16</v>
      </c>
      <c r="BZ379" s="63"/>
      <c r="CR379" s="1" t="s">
        <v>3505</v>
      </c>
    </row>
    <row r="380" spans="1:96" ht="15" hidden="1" customHeight="1" outlineLevel="1">
      <c r="A380" t="s">
        <v>874</v>
      </c>
      <c r="B380" s="8" t="s">
        <v>1696</v>
      </c>
      <c r="C380" s="1">
        <f t="shared" si="110"/>
        <v>1574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 t="shared" si="100"/>
        <v>0</v>
      </c>
      <c r="G380" s="1">
        <f t="shared" si="101"/>
        <v>55</v>
      </c>
      <c r="H380" s="2">
        <f t="shared" si="102"/>
        <v>3.4942820838627701E-2</v>
      </c>
      <c r="I380" s="6"/>
      <c r="J380" s="2">
        <f t="shared" si="103"/>
        <v>0.47077509529860229</v>
      </c>
      <c r="K380" s="2">
        <f t="shared" si="104"/>
        <v>0.50571791613722994</v>
      </c>
      <c r="L380" s="2">
        <f t="shared" si="105"/>
        <v>0</v>
      </c>
      <c r="M380" s="2">
        <f t="shared" si="106"/>
        <v>2.3506988564167774E-2</v>
      </c>
      <c r="N380" s="63">
        <v>741</v>
      </c>
      <c r="O380" s="63">
        <v>796</v>
      </c>
      <c r="P380" s="63">
        <v>0</v>
      </c>
      <c r="Q380" s="63">
        <v>14</v>
      </c>
      <c r="R380" s="63">
        <v>19</v>
      </c>
      <c r="S380" s="63"/>
      <c r="T380" s="63">
        <v>4</v>
      </c>
      <c r="U380" s="63">
        <v>0</v>
      </c>
      <c r="V380" s="63">
        <v>0</v>
      </c>
      <c r="W380" s="63">
        <v>0</v>
      </c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/>
      <c r="AV380" s="63"/>
      <c r="AW380" s="63"/>
      <c r="BA380" t="str">
        <f t="shared" si="107"/>
        <v>Harrison</v>
      </c>
      <c r="BB380" t="s">
        <v>1530</v>
      </c>
      <c r="BC380">
        <v>1</v>
      </c>
      <c r="BE380" s="112">
        <v>23</v>
      </c>
      <c r="BF380" s="114">
        <v>5</v>
      </c>
      <c r="BG380" s="114">
        <v>60</v>
      </c>
      <c r="BH380" s="118">
        <v>31600</v>
      </c>
      <c r="BI380" s="118">
        <f t="shared" si="108"/>
        <v>23005</v>
      </c>
      <c r="BJ380" t="s">
        <v>1471</v>
      </c>
      <c r="BK380">
        <f t="shared" si="109"/>
        <v>2331600</v>
      </c>
      <c r="BP380">
        <v>33.86</v>
      </c>
      <c r="BQ380">
        <v>0.83</v>
      </c>
      <c r="BR380">
        <v>33.03</v>
      </c>
      <c r="BZ380" s="63"/>
      <c r="CR380" s="1" t="s">
        <v>3506</v>
      </c>
    </row>
    <row r="381" spans="1:96" ht="15" hidden="1" customHeight="1" outlineLevel="1">
      <c r="A381" t="s">
        <v>1736</v>
      </c>
      <c r="B381" s="8" t="s">
        <v>1696</v>
      </c>
      <c r="C381" s="1">
        <f t="shared" si="110"/>
        <v>724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 t="shared" si="100"/>
        <v>0</v>
      </c>
      <c r="G381" s="1">
        <f t="shared" si="101"/>
        <v>150</v>
      </c>
      <c r="H381" s="2">
        <f t="shared" si="102"/>
        <v>0.20718232044198895</v>
      </c>
      <c r="I381" s="6"/>
      <c r="J381" s="2">
        <f t="shared" si="103"/>
        <v>0.38397790055248621</v>
      </c>
      <c r="K381" s="2">
        <f t="shared" si="104"/>
        <v>0.59116022099447518</v>
      </c>
      <c r="L381" s="2">
        <f t="shared" si="105"/>
        <v>0</v>
      </c>
      <c r="M381" s="2">
        <f t="shared" si="106"/>
        <v>2.4861878453038666E-2</v>
      </c>
      <c r="N381" s="63">
        <v>278</v>
      </c>
      <c r="O381" s="63">
        <v>428</v>
      </c>
      <c r="P381" s="63">
        <v>0</v>
      </c>
      <c r="Q381" s="63">
        <v>10</v>
      </c>
      <c r="R381" s="63">
        <v>7</v>
      </c>
      <c r="S381" s="63"/>
      <c r="T381" s="63">
        <v>1</v>
      </c>
      <c r="U381" s="63">
        <v>0</v>
      </c>
      <c r="V381" s="63">
        <v>0</v>
      </c>
      <c r="W381" s="63">
        <v>0</v>
      </c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/>
      <c r="AV381" s="63"/>
      <c r="AW381" s="63"/>
      <c r="BA381" t="str">
        <f t="shared" si="107"/>
        <v>Hartford</v>
      </c>
      <c r="BB381" t="s">
        <v>2381</v>
      </c>
      <c r="BC381">
        <v>2</v>
      </c>
      <c r="BE381" s="112">
        <v>23</v>
      </c>
      <c r="BF381" s="114">
        <v>17</v>
      </c>
      <c r="BG381" s="114">
        <v>65</v>
      </c>
      <c r="BH381" s="118">
        <v>31670</v>
      </c>
      <c r="BI381" s="118">
        <f t="shared" si="108"/>
        <v>23017</v>
      </c>
      <c r="BJ381" t="s">
        <v>1471</v>
      </c>
      <c r="BK381">
        <f t="shared" si="109"/>
        <v>2331670</v>
      </c>
      <c r="BP381">
        <v>45.1</v>
      </c>
      <c r="BQ381">
        <v>1.21</v>
      </c>
      <c r="BR381">
        <v>43.89</v>
      </c>
      <c r="BZ381" s="63"/>
      <c r="CR381" s="1" t="s">
        <v>3507</v>
      </c>
    </row>
    <row r="382" spans="1:96" ht="15" hidden="1" customHeight="1" outlineLevel="1">
      <c r="A382" t="s">
        <v>2371</v>
      </c>
      <c r="B382" s="8" t="s">
        <v>1696</v>
      </c>
      <c r="C382" s="1">
        <f t="shared" si="110"/>
        <v>899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 t="shared" si="100"/>
        <v>0</v>
      </c>
      <c r="G382" s="1">
        <f t="shared" si="101"/>
        <v>344</v>
      </c>
      <c r="H382" s="2">
        <f t="shared" si="102"/>
        <v>0.38264738598442716</v>
      </c>
      <c r="I382" s="6"/>
      <c r="J382" s="2">
        <f t="shared" si="103"/>
        <v>0.29588431590656283</v>
      </c>
      <c r="K382" s="2">
        <f t="shared" si="104"/>
        <v>0.67853170189098999</v>
      </c>
      <c r="L382" s="2">
        <f t="shared" si="105"/>
        <v>0</v>
      </c>
      <c r="M382" s="2">
        <f t="shared" si="106"/>
        <v>2.5583982202447175E-2</v>
      </c>
      <c r="N382" s="63">
        <v>266</v>
      </c>
      <c r="O382" s="63">
        <v>610</v>
      </c>
      <c r="P382" s="63">
        <v>0</v>
      </c>
      <c r="Q382" s="63">
        <v>19</v>
      </c>
      <c r="R382" s="63">
        <v>4</v>
      </c>
      <c r="S382" s="63"/>
      <c r="T382" s="63">
        <v>0</v>
      </c>
      <c r="U382" s="63">
        <v>0</v>
      </c>
      <c r="V382" s="63">
        <v>0</v>
      </c>
      <c r="W382" s="63">
        <v>0</v>
      </c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/>
      <c r="AV382" s="63"/>
      <c r="AW382" s="63"/>
      <c r="BA382" t="str">
        <f t="shared" si="107"/>
        <v>Hartland</v>
      </c>
      <c r="BB382" t="s">
        <v>1786</v>
      </c>
      <c r="BC382">
        <v>2</v>
      </c>
      <c r="BE382" s="112">
        <v>23</v>
      </c>
      <c r="BF382" s="114">
        <v>25</v>
      </c>
      <c r="BG382" s="114">
        <v>70</v>
      </c>
      <c r="BH382" s="118">
        <v>31740</v>
      </c>
      <c r="BI382" s="118">
        <f t="shared" si="108"/>
        <v>23025</v>
      </c>
      <c r="BJ382" t="s">
        <v>1471</v>
      </c>
      <c r="BK382">
        <f t="shared" si="109"/>
        <v>2331740</v>
      </c>
      <c r="BP382">
        <v>42.82</v>
      </c>
      <c r="BQ382">
        <v>5.76</v>
      </c>
      <c r="BR382">
        <v>37.07</v>
      </c>
      <c r="BZ382" s="63"/>
      <c r="CR382" s="1" t="s">
        <v>3508</v>
      </c>
    </row>
    <row r="383" spans="1:96" ht="15" hidden="1" customHeight="1" outlineLevel="1">
      <c r="A383" t="s">
        <v>2703</v>
      </c>
      <c r="B383" s="8" t="s">
        <v>1696</v>
      </c>
      <c r="C383" s="1">
        <f t="shared" si="110"/>
        <v>63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 t="shared" si="100"/>
        <v>0</v>
      </c>
      <c r="G383" s="1">
        <f t="shared" si="101"/>
        <v>38</v>
      </c>
      <c r="H383" s="2">
        <f t="shared" si="102"/>
        <v>0.60317460317460314</v>
      </c>
      <c r="I383" s="6"/>
      <c r="J383" s="2">
        <f t="shared" si="103"/>
        <v>0.19047619047619047</v>
      </c>
      <c r="K383" s="2">
        <f t="shared" si="104"/>
        <v>0.79365079365079361</v>
      </c>
      <c r="L383" s="2">
        <f t="shared" si="105"/>
        <v>0</v>
      </c>
      <c r="M383" s="2">
        <f t="shared" si="106"/>
        <v>1.5873015873015928E-2</v>
      </c>
      <c r="N383" s="63">
        <v>12</v>
      </c>
      <c r="O383" s="63">
        <v>50</v>
      </c>
      <c r="P383" s="63">
        <v>0</v>
      </c>
      <c r="Q383" s="63">
        <v>0</v>
      </c>
      <c r="R383" s="63">
        <v>1</v>
      </c>
      <c r="S383" s="63"/>
      <c r="T383" s="63">
        <v>0</v>
      </c>
      <c r="U383" s="63">
        <v>0</v>
      </c>
      <c r="V383" s="63">
        <v>0</v>
      </c>
      <c r="W383" s="63">
        <v>0</v>
      </c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/>
      <c r="AV383" s="63"/>
      <c r="AW383" s="63"/>
      <c r="BA383" t="str">
        <f t="shared" si="107"/>
        <v>Haynesville</v>
      </c>
      <c r="BB383" t="s">
        <v>2829</v>
      </c>
      <c r="BC383">
        <v>2</v>
      </c>
      <c r="BE383" s="112">
        <v>23</v>
      </c>
      <c r="BF383" s="114">
        <v>3</v>
      </c>
      <c r="BG383" s="114">
        <v>135</v>
      </c>
      <c r="BH383" s="118">
        <v>32195</v>
      </c>
      <c r="BI383" s="118">
        <f t="shared" si="108"/>
        <v>23003</v>
      </c>
      <c r="BJ383" t="s">
        <v>1471</v>
      </c>
      <c r="BK383">
        <f t="shared" si="109"/>
        <v>2332195</v>
      </c>
      <c r="BP383">
        <v>41.46</v>
      </c>
      <c r="BQ383">
        <v>0.47</v>
      </c>
      <c r="BR383">
        <v>40.99</v>
      </c>
      <c r="BZ383" s="63"/>
      <c r="CR383" s="1" t="s">
        <v>3509</v>
      </c>
    </row>
    <row r="384" spans="1:96" ht="15" hidden="1" customHeight="1" outlineLevel="1">
      <c r="A384" t="s">
        <v>975</v>
      </c>
      <c r="B384" s="8" t="s">
        <v>1696</v>
      </c>
      <c r="C384" s="1">
        <f t="shared" si="110"/>
        <v>778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 t="shared" si="100"/>
        <v>0</v>
      </c>
      <c r="G384" s="1">
        <f t="shared" si="101"/>
        <v>104</v>
      </c>
      <c r="H384" s="2">
        <f t="shared" si="102"/>
        <v>0.13367609254498714</v>
      </c>
      <c r="I384" s="6"/>
      <c r="J384" s="2">
        <f t="shared" si="103"/>
        <v>0.41516709511568123</v>
      </c>
      <c r="K384" s="2">
        <f t="shared" si="104"/>
        <v>0.54884318766066842</v>
      </c>
      <c r="L384" s="2">
        <f t="shared" si="105"/>
        <v>0</v>
      </c>
      <c r="M384" s="2">
        <f t="shared" si="106"/>
        <v>3.5989717223650408E-2</v>
      </c>
      <c r="N384" s="63">
        <v>323</v>
      </c>
      <c r="O384" s="63">
        <v>427</v>
      </c>
      <c r="P384" s="63">
        <v>0</v>
      </c>
      <c r="Q384" s="63">
        <v>24</v>
      </c>
      <c r="R384" s="63">
        <v>2</v>
      </c>
      <c r="S384" s="63"/>
      <c r="T384" s="63">
        <v>2</v>
      </c>
      <c r="U384" s="63">
        <v>0</v>
      </c>
      <c r="V384" s="63">
        <v>0</v>
      </c>
      <c r="W384" s="63">
        <v>0</v>
      </c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/>
      <c r="AV384" s="63"/>
      <c r="AW384" s="63"/>
      <c r="BA384" t="str">
        <f t="shared" si="107"/>
        <v>Hebron</v>
      </c>
      <c r="BB384" t="s">
        <v>2381</v>
      </c>
      <c r="BC384">
        <v>2</v>
      </c>
      <c r="BE384" s="112">
        <v>23</v>
      </c>
      <c r="BF384" s="114">
        <v>17</v>
      </c>
      <c r="BG384" s="114">
        <v>70</v>
      </c>
      <c r="BH384" s="118">
        <v>32370</v>
      </c>
      <c r="BI384" s="118">
        <f t="shared" si="108"/>
        <v>23017</v>
      </c>
      <c r="BJ384" t="s">
        <v>1471</v>
      </c>
      <c r="BK384">
        <f t="shared" si="109"/>
        <v>2332370</v>
      </c>
      <c r="BP384">
        <v>22.55</v>
      </c>
      <c r="BQ384">
        <v>0.14000000000000001</v>
      </c>
      <c r="BR384">
        <v>22.42</v>
      </c>
      <c r="BZ384" s="63"/>
      <c r="CR384" s="1" t="s">
        <v>3510</v>
      </c>
    </row>
    <row r="385" spans="1:96" ht="15" hidden="1" customHeight="1" outlineLevel="1">
      <c r="A385" t="s">
        <v>3179</v>
      </c>
      <c r="B385" s="8" t="s">
        <v>1696</v>
      </c>
      <c r="C385" s="1">
        <f t="shared" si="110"/>
        <v>3965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 t="shared" si="100"/>
        <v>0</v>
      </c>
      <c r="G385" s="1">
        <f t="shared" si="101"/>
        <v>980</v>
      </c>
      <c r="H385" s="2">
        <f t="shared" si="102"/>
        <v>0.24716267339218159</v>
      </c>
      <c r="I385" s="6"/>
      <c r="J385" s="2">
        <f t="shared" si="103"/>
        <v>0.36494325346784362</v>
      </c>
      <c r="K385" s="2">
        <f t="shared" si="104"/>
        <v>0.61210592686002518</v>
      </c>
      <c r="L385" s="2">
        <f t="shared" si="105"/>
        <v>0</v>
      </c>
      <c r="M385" s="2">
        <f t="shared" si="106"/>
        <v>2.2950819672131195E-2</v>
      </c>
      <c r="N385" s="63">
        <v>1447</v>
      </c>
      <c r="O385" s="63">
        <v>2427</v>
      </c>
      <c r="P385" s="63">
        <v>0</v>
      </c>
      <c r="Q385" s="63">
        <v>65</v>
      </c>
      <c r="R385" s="63">
        <v>20</v>
      </c>
      <c r="S385" s="63"/>
      <c r="T385" s="63">
        <v>5</v>
      </c>
      <c r="U385" s="63">
        <v>0</v>
      </c>
      <c r="V385" s="63">
        <v>0</v>
      </c>
      <c r="W385" s="63">
        <v>1</v>
      </c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/>
      <c r="AV385" s="63"/>
      <c r="AW385" s="63"/>
      <c r="BA385" t="str">
        <f t="shared" si="107"/>
        <v>Hermon</v>
      </c>
      <c r="BB385" t="s">
        <v>2479</v>
      </c>
      <c r="BC385">
        <v>2</v>
      </c>
      <c r="BE385" s="112">
        <v>23</v>
      </c>
      <c r="BF385" s="114">
        <v>19</v>
      </c>
      <c r="BG385" s="114">
        <v>145</v>
      </c>
      <c r="BH385" s="118">
        <v>32510</v>
      </c>
      <c r="BI385" s="118">
        <f t="shared" si="108"/>
        <v>23019</v>
      </c>
      <c r="BJ385" t="s">
        <v>1471</v>
      </c>
      <c r="BK385">
        <f t="shared" si="109"/>
        <v>2332510</v>
      </c>
      <c r="BP385">
        <v>36.79</v>
      </c>
      <c r="BQ385">
        <v>0.86</v>
      </c>
      <c r="BR385">
        <v>35.92</v>
      </c>
      <c r="BZ385" s="63"/>
      <c r="CR385" s="1" t="s">
        <v>3511</v>
      </c>
    </row>
    <row r="386" spans="1:96" ht="15" hidden="1" customHeight="1" outlineLevel="1">
      <c r="A386" t="s">
        <v>2361</v>
      </c>
      <c r="B386" s="8" t="s">
        <v>1696</v>
      </c>
      <c r="C386" s="1">
        <f t="shared" si="110"/>
        <v>42</v>
      </c>
      <c r="D386" s="5">
        <f>IF(N386&gt;0, RANK(N386,(N386:P386,Q386:AE386)),0)</f>
        <v>2</v>
      </c>
      <c r="E386" s="5">
        <f>IF(O386&gt;0,RANK(O386,(N386:P386,Q386:AE386)),0)</f>
        <v>0</v>
      </c>
      <c r="F386" s="5">
        <f t="shared" si="100"/>
        <v>0</v>
      </c>
      <c r="G386" s="1">
        <f t="shared" si="101"/>
        <v>8</v>
      </c>
      <c r="H386" s="2">
        <f t="shared" si="102"/>
        <v>0.19047619047619047</v>
      </c>
      <c r="I386" s="6"/>
      <c r="J386" s="2">
        <f t="shared" si="103"/>
        <v>0.19047619047619047</v>
      </c>
      <c r="K386" s="2">
        <f t="shared" si="104"/>
        <v>0</v>
      </c>
      <c r="L386" s="2">
        <f t="shared" si="105"/>
        <v>0</v>
      </c>
      <c r="M386" s="2">
        <f t="shared" si="106"/>
        <v>0.80952380952380953</v>
      </c>
      <c r="N386" s="63">
        <v>8</v>
      </c>
      <c r="O386" s="63">
        <v>0</v>
      </c>
      <c r="P386" s="63">
        <v>0</v>
      </c>
      <c r="Q386" s="63">
        <v>33</v>
      </c>
      <c r="R386" s="63">
        <v>1</v>
      </c>
      <c r="S386" s="63"/>
      <c r="T386" s="63">
        <v>0</v>
      </c>
      <c r="U386" s="63">
        <v>0</v>
      </c>
      <c r="V386" s="63">
        <v>0</v>
      </c>
      <c r="W386" s="63">
        <v>0</v>
      </c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/>
      <c r="AV386" s="63"/>
      <c r="AW386" s="63"/>
      <c r="BA386" t="str">
        <f t="shared" si="107"/>
        <v>Hersey</v>
      </c>
      <c r="BB386" t="s">
        <v>2829</v>
      </c>
      <c r="BC386">
        <v>2</v>
      </c>
      <c r="BE386" s="112">
        <v>23</v>
      </c>
      <c r="BF386" s="114">
        <v>3</v>
      </c>
      <c r="BG386" s="114">
        <v>140</v>
      </c>
      <c r="BH386" s="118">
        <v>32685</v>
      </c>
      <c r="BI386" s="118">
        <f t="shared" si="108"/>
        <v>23003</v>
      </c>
      <c r="BJ386" t="s">
        <v>1471</v>
      </c>
      <c r="BK386">
        <f t="shared" si="109"/>
        <v>2332685</v>
      </c>
      <c r="BP386">
        <v>40.01</v>
      </c>
      <c r="BQ386">
        <v>0.21</v>
      </c>
      <c r="BR386">
        <v>39.799999999999997</v>
      </c>
      <c r="BZ386" s="63"/>
      <c r="CR386" s="1" t="s">
        <v>3512</v>
      </c>
    </row>
    <row r="387" spans="1:96" ht="15" hidden="1" customHeight="1" outlineLevel="1">
      <c r="A387" t="s">
        <v>3293</v>
      </c>
      <c r="B387" s="8" t="s">
        <v>1696</v>
      </c>
      <c r="C387" s="1">
        <f t="shared" si="110"/>
        <v>21</v>
      </c>
      <c r="D387" s="5">
        <f>IF(N387&gt;0, RANK(N387,(N387:P387,Q387:AE387)),0)</f>
        <v>2</v>
      </c>
      <c r="E387" s="5">
        <f>IF(O387&gt;0,RANK(O387,(N387:P387,Q387:AE387)),0)</f>
        <v>1</v>
      </c>
      <c r="F387" s="5">
        <f>IF(P387&gt;0,RANK(P387,(N387:AE387)),0)</f>
        <v>0</v>
      </c>
      <c r="G387" s="1">
        <f>IF(C387&gt;0,MAX(N387:P387)-LARGE(N387:P387,2),0)</f>
        <v>16</v>
      </c>
      <c r="H387" s="2">
        <f>IF(C387&gt;0,G387/C387,0)</f>
        <v>0.76190476190476186</v>
      </c>
      <c r="I387" s="6"/>
      <c r="J387" s="2">
        <f>IF(C387=0,"-",N387/C387)</f>
        <v>9.5238095238095233E-2</v>
      </c>
      <c r="K387" s="2">
        <f>IF(C387=0,"-",O387/C387)</f>
        <v>0.8571428571428571</v>
      </c>
      <c r="L387" s="2">
        <f>IF(C387=0,"-",P387/C387)</f>
        <v>0</v>
      </c>
      <c r="M387" s="2">
        <f>IF(C387=0,"-",(1-J387-K387-L387))</f>
        <v>4.7619047619047672E-2</v>
      </c>
      <c r="N387" s="63">
        <v>2</v>
      </c>
      <c r="O387" s="63">
        <v>18</v>
      </c>
      <c r="P387" s="63">
        <v>0</v>
      </c>
      <c r="Q387" s="63">
        <v>0</v>
      </c>
      <c r="R387" s="63">
        <v>1</v>
      </c>
      <c r="S387" s="63"/>
      <c r="T387" s="63">
        <v>0</v>
      </c>
      <c r="U387" s="63">
        <v>0</v>
      </c>
      <c r="V387" s="63">
        <v>0</v>
      </c>
      <c r="W387" s="63">
        <v>0</v>
      </c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/>
      <c r="AV387" s="63"/>
      <c r="AW387" s="63"/>
      <c r="BA387" t="str">
        <f>A387</f>
        <v>Herseytown</v>
      </c>
      <c r="BB387" t="s">
        <v>2479</v>
      </c>
      <c r="BC387">
        <v>2</v>
      </c>
      <c r="BE387" s="112">
        <v>23</v>
      </c>
      <c r="BF387" s="114">
        <v>19</v>
      </c>
      <c r="BH387" s="139">
        <v>32690</v>
      </c>
      <c r="BI387" s="118">
        <f>BE387*1000+BF387</f>
        <v>23019</v>
      </c>
      <c r="BJ387" t="s">
        <v>956</v>
      </c>
      <c r="BK387">
        <f>BE387*100000+BH387</f>
        <v>2332690</v>
      </c>
      <c r="BZ387" s="63"/>
      <c r="CR387" s="1" t="s">
        <v>3513</v>
      </c>
    </row>
    <row r="388" spans="1:96" ht="15" hidden="1" customHeight="1" outlineLevel="1">
      <c r="A388" t="s">
        <v>1984</v>
      </c>
      <c r="B388" s="8" t="s">
        <v>1696</v>
      </c>
      <c r="C388" s="1">
        <f t="shared" si="110"/>
        <v>116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 t="shared" si="100"/>
        <v>0</v>
      </c>
      <c r="G388" s="1">
        <f t="shared" si="101"/>
        <v>29</v>
      </c>
      <c r="H388" s="2">
        <f t="shared" si="102"/>
        <v>0.25</v>
      </c>
      <c r="I388" s="6"/>
      <c r="J388" s="2">
        <f t="shared" si="103"/>
        <v>0.36206896551724138</v>
      </c>
      <c r="K388" s="2">
        <f t="shared" si="104"/>
        <v>0.61206896551724133</v>
      </c>
      <c r="L388" s="2">
        <f t="shared" si="105"/>
        <v>0</v>
      </c>
      <c r="M388" s="2">
        <f t="shared" si="106"/>
        <v>2.5862068965517349E-2</v>
      </c>
      <c r="N388" s="63">
        <v>42</v>
      </c>
      <c r="O388" s="63">
        <v>71</v>
      </c>
      <c r="P388" s="63">
        <v>0</v>
      </c>
      <c r="Q388" s="63">
        <v>1</v>
      </c>
      <c r="R388" s="63">
        <v>2</v>
      </c>
      <c r="S388" s="63"/>
      <c r="T388" s="63">
        <v>0</v>
      </c>
      <c r="U388" s="63">
        <v>0</v>
      </c>
      <c r="V388" s="63">
        <v>0</v>
      </c>
      <c r="W388" s="63">
        <v>0</v>
      </c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/>
      <c r="AV388" s="63"/>
      <c r="AW388" s="63"/>
      <c r="BA388" t="str">
        <f t="shared" si="107"/>
        <v>Highland</v>
      </c>
      <c r="BB388" t="s">
        <v>1786</v>
      </c>
      <c r="BC388">
        <v>2</v>
      </c>
      <c r="BE388" s="112">
        <v>23</v>
      </c>
      <c r="BF388" s="114">
        <v>25</v>
      </c>
      <c r="BG388" s="114">
        <v>75</v>
      </c>
      <c r="BH388" s="118">
        <v>32895</v>
      </c>
      <c r="BI388" s="118">
        <f t="shared" si="108"/>
        <v>23025</v>
      </c>
      <c r="BJ388" t="s">
        <v>3073</v>
      </c>
      <c r="BK388">
        <f t="shared" si="109"/>
        <v>2332895</v>
      </c>
      <c r="BP388">
        <v>42.03</v>
      </c>
      <c r="BQ388">
        <v>0.02</v>
      </c>
      <c r="BR388">
        <v>42.01</v>
      </c>
      <c r="BZ388" s="63"/>
      <c r="CR388" s="1" t="s">
        <v>3514</v>
      </c>
    </row>
    <row r="389" spans="1:96" ht="15" hidden="1" customHeight="1" outlineLevel="1">
      <c r="A389" t="s">
        <v>3178</v>
      </c>
      <c r="B389" s="8" t="s">
        <v>1696</v>
      </c>
      <c r="C389" s="1">
        <f t="shared" si="110"/>
        <v>928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 t="shared" si="100"/>
        <v>0</v>
      </c>
      <c r="G389" s="1">
        <f t="shared" si="101"/>
        <v>155</v>
      </c>
      <c r="H389" s="2">
        <f t="shared" si="102"/>
        <v>0.16702586206896552</v>
      </c>
      <c r="I389" s="6"/>
      <c r="J389" s="2">
        <f t="shared" si="103"/>
        <v>0.40193965517241381</v>
      </c>
      <c r="K389" s="2">
        <f t="shared" si="104"/>
        <v>0.56896551724137934</v>
      </c>
      <c r="L389" s="2">
        <f t="shared" si="105"/>
        <v>0</v>
      </c>
      <c r="M389" s="2">
        <f t="shared" si="106"/>
        <v>2.9094827586206851E-2</v>
      </c>
      <c r="N389" s="63">
        <v>373</v>
      </c>
      <c r="O389" s="63">
        <v>528</v>
      </c>
      <c r="P389" s="63">
        <v>0</v>
      </c>
      <c r="Q389" s="63">
        <v>14</v>
      </c>
      <c r="R389" s="63">
        <v>13</v>
      </c>
      <c r="S389" s="63"/>
      <c r="T389" s="63">
        <v>0</v>
      </c>
      <c r="U389" s="63">
        <v>0</v>
      </c>
      <c r="V389" s="63">
        <v>0</v>
      </c>
      <c r="W389" s="63">
        <v>0</v>
      </c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/>
      <c r="AV389" s="63"/>
      <c r="AW389" s="63"/>
      <c r="BA389" t="str">
        <f t="shared" si="107"/>
        <v>Hiram</v>
      </c>
      <c r="BB389" t="s">
        <v>2381</v>
      </c>
      <c r="BC389">
        <v>2</v>
      </c>
      <c r="BE389" s="112">
        <v>23</v>
      </c>
      <c r="BF389" s="114">
        <v>17</v>
      </c>
      <c r="BG389" s="114">
        <v>75</v>
      </c>
      <c r="BH389" s="118">
        <v>33315</v>
      </c>
      <c r="BI389" s="118">
        <f t="shared" si="108"/>
        <v>23017</v>
      </c>
      <c r="BJ389" t="s">
        <v>1471</v>
      </c>
      <c r="BK389">
        <f t="shared" si="109"/>
        <v>2333315</v>
      </c>
      <c r="BP389">
        <v>38.840000000000003</v>
      </c>
      <c r="BQ389">
        <v>1.3</v>
      </c>
      <c r="BR389">
        <v>37.53</v>
      </c>
      <c r="BZ389" s="63"/>
      <c r="CR389" s="1" t="s">
        <v>3515</v>
      </c>
    </row>
    <row r="390" spans="1:96" ht="15" hidden="1" customHeight="1" outlineLevel="1">
      <c r="A390" t="s">
        <v>1487</v>
      </c>
      <c r="B390" s="8" t="s">
        <v>1696</v>
      </c>
      <c r="C390" s="1">
        <f t="shared" si="110"/>
        <v>812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 t="shared" si="100"/>
        <v>0</v>
      </c>
      <c r="G390" s="1">
        <f t="shared" si="101"/>
        <v>428</v>
      </c>
      <c r="H390" s="2">
        <f t="shared" si="102"/>
        <v>0.52709359605911332</v>
      </c>
      <c r="I390" s="6"/>
      <c r="J390" s="2">
        <f t="shared" si="103"/>
        <v>0.22783251231527094</v>
      </c>
      <c r="K390" s="2">
        <f t="shared" si="104"/>
        <v>0.75492610837438423</v>
      </c>
      <c r="L390" s="2">
        <f t="shared" si="105"/>
        <v>0</v>
      </c>
      <c r="M390" s="2">
        <f t="shared" si="106"/>
        <v>1.7241379310344862E-2</v>
      </c>
      <c r="N390" s="63">
        <v>185</v>
      </c>
      <c r="O390" s="63">
        <v>613</v>
      </c>
      <c r="P390" s="63">
        <v>0</v>
      </c>
      <c r="Q390" s="63">
        <v>8</v>
      </c>
      <c r="R390" s="63">
        <v>3</v>
      </c>
      <c r="S390" s="63"/>
      <c r="T390" s="63">
        <v>3</v>
      </c>
      <c r="U390" s="63">
        <v>0</v>
      </c>
      <c r="V390" s="63">
        <v>0</v>
      </c>
      <c r="W390" s="63">
        <v>0</v>
      </c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/>
      <c r="AV390" s="63"/>
      <c r="AW390" s="63"/>
      <c r="BA390" t="str">
        <f t="shared" si="107"/>
        <v>Hodgdon</v>
      </c>
      <c r="BB390" t="s">
        <v>2829</v>
      </c>
      <c r="BC390">
        <v>2</v>
      </c>
      <c r="BE390" s="112">
        <v>23</v>
      </c>
      <c r="BF390" s="114">
        <v>3</v>
      </c>
      <c r="BG390" s="114">
        <v>145</v>
      </c>
      <c r="BH390" s="118">
        <v>33385</v>
      </c>
      <c r="BI390" s="118">
        <f t="shared" si="108"/>
        <v>23003</v>
      </c>
      <c r="BJ390" t="s">
        <v>1471</v>
      </c>
      <c r="BK390">
        <f t="shared" si="109"/>
        <v>2333385</v>
      </c>
      <c r="BP390">
        <v>39.82</v>
      </c>
      <c r="BQ390">
        <v>0.15</v>
      </c>
      <c r="BR390">
        <v>39.68</v>
      </c>
      <c r="BZ390" s="63"/>
      <c r="CR390" s="1" t="s">
        <v>3516</v>
      </c>
    </row>
    <row r="391" spans="1:96" ht="15" hidden="1" customHeight="1" outlineLevel="1">
      <c r="A391" t="s">
        <v>1788</v>
      </c>
      <c r="B391" s="8" t="s">
        <v>1696</v>
      </c>
      <c r="C391" s="1">
        <f t="shared" si="110"/>
        <v>2125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 t="shared" si="100"/>
        <v>0</v>
      </c>
      <c r="G391" s="1">
        <f t="shared" si="101"/>
        <v>329</v>
      </c>
      <c r="H391" s="2">
        <f t="shared" si="102"/>
        <v>0.15482352941176469</v>
      </c>
      <c r="I391" s="6"/>
      <c r="J391" s="2">
        <f t="shared" si="103"/>
        <v>0.40988235294117648</v>
      </c>
      <c r="K391" s="2">
        <f t="shared" si="104"/>
        <v>0.56470588235294117</v>
      </c>
      <c r="L391" s="2">
        <f t="shared" si="105"/>
        <v>0</v>
      </c>
      <c r="M391" s="2">
        <f t="shared" si="106"/>
        <v>2.5411764705882356E-2</v>
      </c>
      <c r="N391" s="63">
        <v>871</v>
      </c>
      <c r="O391" s="63">
        <v>1200</v>
      </c>
      <c r="P391" s="63">
        <v>0</v>
      </c>
      <c r="Q391" s="63">
        <v>35</v>
      </c>
      <c r="R391" s="63">
        <v>17</v>
      </c>
      <c r="S391" s="63"/>
      <c r="T391" s="63">
        <v>2</v>
      </c>
      <c r="U391" s="63">
        <v>0</v>
      </c>
      <c r="V391" s="63">
        <v>0</v>
      </c>
      <c r="W391" s="63">
        <v>0</v>
      </c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/>
      <c r="AV391" s="63"/>
      <c r="AW391" s="63"/>
      <c r="BA391" t="str">
        <f t="shared" si="107"/>
        <v>Holden</v>
      </c>
      <c r="BB391" t="s">
        <v>2479</v>
      </c>
      <c r="BC391">
        <v>2</v>
      </c>
      <c r="BE391" s="112">
        <v>23</v>
      </c>
      <c r="BF391" s="114">
        <v>19</v>
      </c>
      <c r="BG391" s="114">
        <v>150</v>
      </c>
      <c r="BH391" s="118">
        <v>33490</v>
      </c>
      <c r="BI391" s="118">
        <f t="shared" si="108"/>
        <v>23019</v>
      </c>
      <c r="BJ391" t="s">
        <v>1471</v>
      </c>
      <c r="BK391">
        <f t="shared" si="109"/>
        <v>2333490</v>
      </c>
      <c r="BP391">
        <v>32.11</v>
      </c>
      <c r="BQ391">
        <v>1.19</v>
      </c>
      <c r="BR391">
        <v>30.91</v>
      </c>
      <c r="BZ391" s="63"/>
      <c r="CR391" s="1" t="s">
        <v>3517</v>
      </c>
    </row>
    <row r="392" spans="1:96" ht="15" hidden="1" customHeight="1" outlineLevel="1">
      <c r="A392" t="s">
        <v>2285</v>
      </c>
      <c r="B392" s="8" t="s">
        <v>1696</v>
      </c>
      <c r="C392" s="1">
        <f t="shared" si="110"/>
        <v>2895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 t="shared" si="100"/>
        <v>0</v>
      </c>
      <c r="G392" s="1">
        <f t="shared" si="101"/>
        <v>267</v>
      </c>
      <c r="H392" s="2">
        <f t="shared" si="102"/>
        <v>9.2227979274611405E-2</v>
      </c>
      <c r="I392" s="6"/>
      <c r="J392" s="2">
        <f t="shared" si="103"/>
        <v>0.4379965457685665</v>
      </c>
      <c r="K392" s="2">
        <f t="shared" si="104"/>
        <v>0.53022452504317785</v>
      </c>
      <c r="L392" s="2">
        <f t="shared" si="105"/>
        <v>0</v>
      </c>
      <c r="M392" s="2">
        <f t="shared" si="106"/>
        <v>3.1778929188255645E-2</v>
      </c>
      <c r="N392" s="63">
        <v>1268</v>
      </c>
      <c r="O392" s="63">
        <v>1535</v>
      </c>
      <c r="P392" s="63">
        <v>0</v>
      </c>
      <c r="Q392" s="63">
        <v>66</v>
      </c>
      <c r="R392" s="63">
        <v>23</v>
      </c>
      <c r="S392" s="63"/>
      <c r="T392" s="63">
        <v>3</v>
      </c>
      <c r="U392" s="63">
        <v>0</v>
      </c>
      <c r="V392" s="63">
        <v>0</v>
      </c>
      <c r="W392" s="63">
        <v>0</v>
      </c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/>
      <c r="AV392" s="63"/>
      <c r="AW392" s="63"/>
      <c r="BA392" t="str">
        <f t="shared" si="107"/>
        <v>Hollis</v>
      </c>
      <c r="BB392" t="s">
        <v>924</v>
      </c>
      <c r="BC392">
        <v>1</v>
      </c>
      <c r="BE392" s="112">
        <v>23</v>
      </c>
      <c r="BF392" s="114">
        <v>31</v>
      </c>
      <c r="BG392" s="114">
        <v>50</v>
      </c>
      <c r="BH392" s="118">
        <v>33665</v>
      </c>
      <c r="BI392" s="118">
        <f t="shared" si="108"/>
        <v>23031</v>
      </c>
      <c r="BJ392" t="s">
        <v>1471</v>
      </c>
      <c r="BK392">
        <f t="shared" si="109"/>
        <v>2333665</v>
      </c>
      <c r="BP392">
        <v>32.93</v>
      </c>
      <c r="BQ392">
        <v>0.92</v>
      </c>
      <c r="BR392">
        <v>32.020000000000003</v>
      </c>
      <c r="BZ392" s="63"/>
      <c r="CR392" s="1" t="s">
        <v>3518</v>
      </c>
    </row>
    <row r="393" spans="1:96" ht="15" hidden="1" customHeight="1" outlineLevel="1">
      <c r="A393" t="s">
        <v>2906</v>
      </c>
      <c r="B393" s="8" t="s">
        <v>1696</v>
      </c>
      <c r="C393" s="1">
        <f t="shared" si="110"/>
        <v>1117</v>
      </c>
      <c r="D393" s="5">
        <f>IF(N393&gt;0, RANK(N393,(N393:P393,Q393:AE393)),0)</f>
        <v>1</v>
      </c>
      <c r="E393" s="5">
        <f>IF(O393&gt;0,RANK(O393,(N393:P393,Q393:AE393)),0)</f>
        <v>2</v>
      </c>
      <c r="F393" s="5">
        <f t="shared" si="100"/>
        <v>0</v>
      </c>
      <c r="G393" s="1">
        <f t="shared" si="101"/>
        <v>210</v>
      </c>
      <c r="H393" s="2">
        <f t="shared" si="102"/>
        <v>0.18800358102059087</v>
      </c>
      <c r="I393" s="6"/>
      <c r="J393" s="2">
        <f t="shared" si="103"/>
        <v>0.58460161145926592</v>
      </c>
      <c r="K393" s="2">
        <f t="shared" si="104"/>
        <v>0.39659803043867503</v>
      </c>
      <c r="L393" s="2">
        <f t="shared" si="105"/>
        <v>0</v>
      </c>
      <c r="M393" s="2">
        <f t="shared" si="106"/>
        <v>1.8800358102059045E-2</v>
      </c>
      <c r="N393" s="63">
        <v>653</v>
      </c>
      <c r="O393" s="63">
        <v>443</v>
      </c>
      <c r="P393" s="63">
        <v>0</v>
      </c>
      <c r="Q393" s="63">
        <v>11</v>
      </c>
      <c r="R393" s="63">
        <v>10</v>
      </c>
      <c r="S393" s="63"/>
      <c r="T393" s="63">
        <v>0</v>
      </c>
      <c r="U393" s="63">
        <v>0</v>
      </c>
      <c r="V393" s="63">
        <v>0</v>
      </c>
      <c r="W393" s="63">
        <v>0</v>
      </c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/>
      <c r="AV393" s="63"/>
      <c r="AW393" s="63"/>
      <c r="BA393" t="str">
        <f t="shared" si="107"/>
        <v>Hope</v>
      </c>
      <c r="BB393" t="s">
        <v>1728</v>
      </c>
      <c r="BC393">
        <v>1</v>
      </c>
      <c r="BE393" s="112">
        <v>23</v>
      </c>
      <c r="BF393" s="114">
        <v>13</v>
      </c>
      <c r="BG393" s="114">
        <v>25</v>
      </c>
      <c r="BH393" s="118">
        <v>33840</v>
      </c>
      <c r="BI393" s="118">
        <f t="shared" si="108"/>
        <v>23013</v>
      </c>
      <c r="BJ393" t="s">
        <v>1471</v>
      </c>
      <c r="BK393">
        <f t="shared" si="109"/>
        <v>2333840</v>
      </c>
      <c r="BP393">
        <v>23.8</v>
      </c>
      <c r="BQ393">
        <v>1.96</v>
      </c>
      <c r="BR393">
        <v>21.84</v>
      </c>
      <c r="BZ393" s="63"/>
      <c r="CR393" s="150" t="s">
        <v>3519</v>
      </c>
    </row>
    <row r="394" spans="1:96" ht="15" hidden="1" customHeight="1" outlineLevel="1">
      <c r="A394" t="s">
        <v>2298</v>
      </c>
      <c r="B394" s="8" t="s">
        <v>1696</v>
      </c>
      <c r="C394" s="1">
        <f t="shared" si="110"/>
        <v>2740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 t="shared" si="100"/>
        <v>0</v>
      </c>
      <c r="G394" s="1">
        <f t="shared" si="101"/>
        <v>593</v>
      </c>
      <c r="H394" s="2">
        <f t="shared" si="102"/>
        <v>0.21642335766423357</v>
      </c>
      <c r="I394" s="6"/>
      <c r="J394" s="2">
        <f t="shared" si="103"/>
        <v>0.38175182481751824</v>
      </c>
      <c r="K394" s="2">
        <f t="shared" si="104"/>
        <v>0.59817518248175183</v>
      </c>
      <c r="L394" s="2">
        <f t="shared" si="105"/>
        <v>0</v>
      </c>
      <c r="M394" s="2">
        <f t="shared" si="106"/>
        <v>2.007299270072993E-2</v>
      </c>
      <c r="N394" s="63">
        <v>1046</v>
      </c>
      <c r="O394" s="63">
        <v>1639</v>
      </c>
      <c r="P394" s="63">
        <v>0</v>
      </c>
      <c r="Q394" s="63">
        <v>34</v>
      </c>
      <c r="R394" s="63">
        <v>18</v>
      </c>
      <c r="S394" s="63"/>
      <c r="T394" s="63">
        <v>3</v>
      </c>
      <c r="U394" s="63">
        <v>0</v>
      </c>
      <c r="V394" s="63">
        <v>0</v>
      </c>
      <c r="W394" s="63">
        <v>0</v>
      </c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/>
      <c r="AV394" s="63"/>
      <c r="AW394" s="63"/>
      <c r="BA394" t="str">
        <f t="shared" si="107"/>
        <v>Houlton</v>
      </c>
      <c r="BB394" t="s">
        <v>2829</v>
      </c>
      <c r="BC394">
        <v>2</v>
      </c>
      <c r="BE394" s="112">
        <v>23</v>
      </c>
      <c r="BF394" s="114">
        <v>3</v>
      </c>
      <c r="BG394" s="114">
        <v>150</v>
      </c>
      <c r="BH394" s="118">
        <v>33980</v>
      </c>
      <c r="BI394" s="118">
        <f t="shared" si="108"/>
        <v>23003</v>
      </c>
      <c r="BJ394" t="s">
        <v>1471</v>
      </c>
      <c r="BK394">
        <f t="shared" si="109"/>
        <v>2333980</v>
      </c>
      <c r="BP394">
        <v>36.76</v>
      </c>
      <c r="BQ394">
        <v>0.01</v>
      </c>
      <c r="BR394">
        <v>36.75</v>
      </c>
      <c r="BZ394" s="63"/>
      <c r="CR394" s="1" t="s">
        <v>3520</v>
      </c>
    </row>
    <row r="395" spans="1:96" ht="15" hidden="1" customHeight="1" outlineLevel="1">
      <c r="A395" t="s">
        <v>1881</v>
      </c>
      <c r="B395" s="8" t="s">
        <v>1696</v>
      </c>
      <c r="C395" s="1">
        <f t="shared" si="110"/>
        <v>643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 t="shared" si="100"/>
        <v>0</v>
      </c>
      <c r="G395" s="1">
        <f t="shared" si="101"/>
        <v>169</v>
      </c>
      <c r="H395" s="2">
        <f t="shared" si="102"/>
        <v>0.26283048211508553</v>
      </c>
      <c r="I395" s="6"/>
      <c r="J395" s="2">
        <f t="shared" si="103"/>
        <v>0.34370139968895802</v>
      </c>
      <c r="K395" s="2">
        <f t="shared" si="104"/>
        <v>0.60653188180404349</v>
      </c>
      <c r="L395" s="2">
        <f t="shared" si="105"/>
        <v>0</v>
      </c>
      <c r="M395" s="2">
        <f t="shared" si="106"/>
        <v>4.9766718506998542E-2</v>
      </c>
      <c r="N395" s="63">
        <v>221</v>
      </c>
      <c r="O395" s="63">
        <v>390</v>
      </c>
      <c r="P395" s="63">
        <v>0</v>
      </c>
      <c r="Q395" s="63">
        <v>25</v>
      </c>
      <c r="R395" s="63">
        <v>6</v>
      </c>
      <c r="S395" s="63"/>
      <c r="T395" s="63">
        <v>1</v>
      </c>
      <c r="U395" s="63">
        <v>0</v>
      </c>
      <c r="V395" s="63">
        <v>0</v>
      </c>
      <c r="W395" s="63">
        <v>0</v>
      </c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/>
      <c r="AV395" s="63"/>
      <c r="AW395" s="63"/>
      <c r="BA395" t="str">
        <f t="shared" si="107"/>
        <v>Howland</v>
      </c>
      <c r="BB395" t="s">
        <v>2479</v>
      </c>
      <c r="BC395">
        <v>2</v>
      </c>
      <c r="BE395" s="112">
        <v>23</v>
      </c>
      <c r="BF395" s="114">
        <v>19</v>
      </c>
      <c r="BG395" s="114">
        <v>155</v>
      </c>
      <c r="BH395" s="118">
        <v>34190</v>
      </c>
      <c r="BI395" s="118">
        <f t="shared" si="108"/>
        <v>23019</v>
      </c>
      <c r="BJ395" t="s">
        <v>1471</v>
      </c>
      <c r="BK395">
        <f t="shared" si="109"/>
        <v>2334190</v>
      </c>
      <c r="BP395">
        <v>35.340000000000003</v>
      </c>
      <c r="BQ395">
        <v>0.7</v>
      </c>
      <c r="BR395">
        <v>34.65</v>
      </c>
      <c r="BZ395" s="63"/>
      <c r="CR395" s="1" t="s">
        <v>3521</v>
      </c>
    </row>
    <row r="396" spans="1:96" ht="15" hidden="1" customHeight="1" outlineLevel="1">
      <c r="A396" t="s">
        <v>2100</v>
      </c>
      <c r="B396" s="8" t="s">
        <v>1696</v>
      </c>
      <c r="C396" s="1">
        <f t="shared" si="110"/>
        <v>611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 t="shared" si="100"/>
        <v>0</v>
      </c>
      <c r="G396" s="1">
        <f t="shared" si="101"/>
        <v>364</v>
      </c>
      <c r="H396" s="2">
        <f t="shared" si="102"/>
        <v>0.5957446808510638</v>
      </c>
      <c r="I396" s="6"/>
      <c r="J396" s="2">
        <f t="shared" si="103"/>
        <v>0.19639934533551553</v>
      </c>
      <c r="K396" s="2">
        <f t="shared" si="104"/>
        <v>0.79214402618657942</v>
      </c>
      <c r="L396" s="2">
        <f t="shared" si="105"/>
        <v>0</v>
      </c>
      <c r="M396" s="2">
        <f t="shared" si="106"/>
        <v>1.1456628477905073E-2</v>
      </c>
      <c r="N396" s="63">
        <v>120</v>
      </c>
      <c r="O396" s="63">
        <v>484</v>
      </c>
      <c r="P396" s="63">
        <v>0</v>
      </c>
      <c r="Q396" s="63">
        <v>4</v>
      </c>
      <c r="R396" s="63">
        <v>3</v>
      </c>
      <c r="S396" s="63"/>
      <c r="T396" s="63">
        <v>0</v>
      </c>
      <c r="U396" s="63">
        <v>0</v>
      </c>
      <c r="V396" s="63">
        <v>0</v>
      </c>
      <c r="W396" s="63">
        <v>0</v>
      </c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/>
      <c r="AV396" s="63"/>
      <c r="AW396" s="63"/>
      <c r="BA396" t="str">
        <f t="shared" si="107"/>
        <v>Hudson</v>
      </c>
      <c r="BB396" t="s">
        <v>2479</v>
      </c>
      <c r="BC396">
        <v>2</v>
      </c>
      <c r="BE396" s="112">
        <v>23</v>
      </c>
      <c r="BF396" s="114">
        <v>19</v>
      </c>
      <c r="BG396" s="114">
        <v>160</v>
      </c>
      <c r="BH396" s="118">
        <v>34365</v>
      </c>
      <c r="BI396" s="118">
        <f t="shared" si="108"/>
        <v>23019</v>
      </c>
      <c r="BJ396" t="s">
        <v>1471</v>
      </c>
      <c r="BK396">
        <f t="shared" si="109"/>
        <v>2334365</v>
      </c>
      <c r="BP396">
        <v>40.19</v>
      </c>
      <c r="BQ396">
        <v>2.38</v>
      </c>
      <c r="BR396">
        <v>37.81</v>
      </c>
      <c r="BZ396" s="63"/>
      <c r="CR396" s="1" t="s">
        <v>3522</v>
      </c>
    </row>
    <row r="397" spans="1:96" ht="15" hidden="1" customHeight="1" outlineLevel="1">
      <c r="A397" t="s">
        <v>2581</v>
      </c>
      <c r="B397" s="8" t="s">
        <v>1696</v>
      </c>
      <c r="C397" s="1">
        <f t="shared" si="110"/>
        <v>263</v>
      </c>
      <c r="D397" s="5">
        <f>IF(N397&gt;0, RANK(N397,(N397:P397,Q397:AE397)),0)</f>
        <v>1</v>
      </c>
      <c r="E397" s="5">
        <f>IF(O397&gt;0,RANK(O397,(N397:P397,Q397:AE397)),0)</f>
        <v>2</v>
      </c>
      <c r="F397" s="5">
        <f t="shared" si="100"/>
        <v>0</v>
      </c>
      <c r="G397" s="1">
        <f t="shared" si="101"/>
        <v>122</v>
      </c>
      <c r="H397" s="2">
        <f t="shared" si="102"/>
        <v>0.46387832699619774</v>
      </c>
      <c r="I397" s="6"/>
      <c r="J397" s="2">
        <f t="shared" si="103"/>
        <v>0.72623574144486691</v>
      </c>
      <c r="K397" s="2">
        <f t="shared" si="104"/>
        <v>0.26235741444866922</v>
      </c>
      <c r="L397" s="2">
        <f t="shared" si="105"/>
        <v>0</v>
      </c>
      <c r="M397" s="2">
        <f t="shared" si="106"/>
        <v>1.1406844106463865E-2</v>
      </c>
      <c r="N397" s="63">
        <v>191</v>
      </c>
      <c r="O397" s="63">
        <v>69</v>
      </c>
      <c r="P397" s="63">
        <v>0</v>
      </c>
      <c r="Q397" s="63">
        <v>3</v>
      </c>
      <c r="R397" s="63">
        <v>0</v>
      </c>
      <c r="S397" s="63"/>
      <c r="T397" s="63">
        <v>0</v>
      </c>
      <c r="U397" s="63">
        <v>0</v>
      </c>
      <c r="V397" s="63">
        <v>0</v>
      </c>
      <c r="W397" s="63">
        <v>0</v>
      </c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/>
      <c r="AV397" s="63"/>
      <c r="AW397" s="63"/>
      <c r="BA397" t="str">
        <f t="shared" si="107"/>
        <v>Indian Township</v>
      </c>
      <c r="BB397" t="s">
        <v>691</v>
      </c>
      <c r="BC397">
        <v>2</v>
      </c>
      <c r="BE397" s="112">
        <v>23</v>
      </c>
      <c r="BF397" s="114">
        <v>29</v>
      </c>
      <c r="BH397" s="118">
        <v>34500</v>
      </c>
      <c r="BI397" s="118">
        <f t="shared" si="108"/>
        <v>23029</v>
      </c>
      <c r="BJ397" t="s">
        <v>3162</v>
      </c>
      <c r="BK397">
        <f t="shared" si="109"/>
        <v>2334500</v>
      </c>
      <c r="BZ397" s="63"/>
      <c r="CR397" s="151" t="s">
        <v>3523</v>
      </c>
    </row>
    <row r="398" spans="1:96" ht="15" hidden="1" customHeight="1" outlineLevel="1">
      <c r="A398" s="34" t="s">
        <v>104</v>
      </c>
      <c r="B398" s="8" t="s">
        <v>1696</v>
      </c>
      <c r="C398" s="1">
        <f t="shared" si="110"/>
        <v>0</v>
      </c>
      <c r="D398" s="5">
        <f>IF(N398&gt;0, RANK(N398,(N398:P398,Q398:AE398)),0)</f>
        <v>0</v>
      </c>
      <c r="E398" s="5">
        <f>IF(O398&gt;0,RANK(O398,(N398:P398,Q398:AE398)),0)</f>
        <v>0</v>
      </c>
      <c r="F398" s="5">
        <f t="shared" si="100"/>
        <v>0</v>
      </c>
      <c r="G398" s="1">
        <f t="shared" si="101"/>
        <v>0</v>
      </c>
      <c r="H398" s="2">
        <f t="shared" si="102"/>
        <v>0</v>
      </c>
      <c r="I398" s="6"/>
      <c r="J398" s="2" t="str">
        <f t="shared" si="103"/>
        <v>-</v>
      </c>
      <c r="K398" s="2" t="str">
        <f t="shared" si="104"/>
        <v>-</v>
      </c>
      <c r="L398" s="2" t="str">
        <f t="shared" si="105"/>
        <v>-</v>
      </c>
      <c r="M398" s="2" t="str">
        <f t="shared" si="106"/>
        <v>-</v>
      </c>
      <c r="N398" s="63">
        <v>0</v>
      </c>
      <c r="O398" s="63">
        <v>0</v>
      </c>
      <c r="P398" s="63">
        <v>0</v>
      </c>
      <c r="Q398" s="63">
        <v>0</v>
      </c>
      <c r="R398" s="63">
        <v>0</v>
      </c>
      <c r="S398" s="63"/>
      <c r="T398" s="63">
        <v>0</v>
      </c>
      <c r="U398" s="63">
        <v>0</v>
      </c>
      <c r="V398" s="63">
        <v>0</v>
      </c>
      <c r="W398" s="63">
        <v>0</v>
      </c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/>
      <c r="AV398" s="63"/>
      <c r="AW398" s="63"/>
      <c r="BA398" t="str">
        <f t="shared" si="107"/>
        <v>Indian Purchase T3 T4</v>
      </c>
      <c r="BB398" t="s">
        <v>2479</v>
      </c>
      <c r="BC398">
        <v>2</v>
      </c>
      <c r="BE398" s="112">
        <v>23</v>
      </c>
      <c r="BF398" s="114">
        <v>19</v>
      </c>
      <c r="BH398" s="118">
        <v>34450</v>
      </c>
      <c r="BI398" s="118">
        <f t="shared" si="108"/>
        <v>23019</v>
      </c>
      <c r="BJ398" t="s">
        <v>956</v>
      </c>
      <c r="BK398">
        <f t="shared" si="109"/>
        <v>2334450</v>
      </c>
      <c r="BZ398" s="63"/>
      <c r="CR398" s="1"/>
    </row>
    <row r="399" spans="1:96" ht="15" hidden="1" customHeight="1" outlineLevel="1">
      <c r="A399" t="s">
        <v>1968</v>
      </c>
      <c r="B399" s="8" t="s">
        <v>1696</v>
      </c>
      <c r="C399" s="1">
        <f t="shared" si="110"/>
        <v>504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 t="shared" si="100"/>
        <v>0</v>
      </c>
      <c r="G399" s="1">
        <f t="shared" si="101"/>
        <v>21</v>
      </c>
      <c r="H399" s="2">
        <f t="shared" si="102"/>
        <v>4.1666666666666664E-2</v>
      </c>
      <c r="I399" s="6"/>
      <c r="J399" s="2">
        <f t="shared" si="103"/>
        <v>0.46031746031746029</v>
      </c>
      <c r="K399" s="2">
        <f t="shared" si="104"/>
        <v>0.50198412698412698</v>
      </c>
      <c r="L399" s="2">
        <f t="shared" si="105"/>
        <v>0</v>
      </c>
      <c r="M399" s="2">
        <f t="shared" si="106"/>
        <v>3.7698412698412787E-2</v>
      </c>
      <c r="N399" s="63">
        <v>232</v>
      </c>
      <c r="O399" s="63">
        <v>253</v>
      </c>
      <c r="P399" s="63">
        <v>0</v>
      </c>
      <c r="Q399" s="63">
        <v>8</v>
      </c>
      <c r="R399" s="63">
        <v>10</v>
      </c>
      <c r="S399" s="63"/>
      <c r="T399" s="63">
        <v>1</v>
      </c>
      <c r="U399" s="63">
        <v>0</v>
      </c>
      <c r="V399" s="63">
        <v>0</v>
      </c>
      <c r="W399" s="63">
        <v>0</v>
      </c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/>
      <c r="AV399" s="63"/>
      <c r="AW399" s="63"/>
      <c r="BA399" t="str">
        <f t="shared" si="107"/>
        <v>Industry</v>
      </c>
      <c r="BB399" t="s">
        <v>1137</v>
      </c>
      <c r="BC399">
        <v>2</v>
      </c>
      <c r="BE399" s="112">
        <v>23</v>
      </c>
      <c r="BF399" s="114">
        <v>7</v>
      </c>
      <c r="BG399" s="114">
        <v>40</v>
      </c>
      <c r="BH399" s="118">
        <v>34820</v>
      </c>
      <c r="BI399" s="118">
        <f t="shared" si="108"/>
        <v>23007</v>
      </c>
      <c r="BJ399" t="s">
        <v>1471</v>
      </c>
      <c r="BK399">
        <f t="shared" si="109"/>
        <v>2334820</v>
      </c>
      <c r="BP399">
        <v>31.2</v>
      </c>
      <c r="BQ399">
        <v>1.23</v>
      </c>
      <c r="BR399">
        <v>29.98</v>
      </c>
      <c r="BZ399" s="63"/>
      <c r="CR399" s="1" t="s">
        <v>3524</v>
      </c>
    </row>
    <row r="400" spans="1:96" ht="15" hidden="1" customHeight="1" outlineLevel="1">
      <c r="A400" t="s">
        <v>2417</v>
      </c>
      <c r="B400" s="8" t="s">
        <v>1696</v>
      </c>
      <c r="C400" s="1">
        <f t="shared" si="110"/>
        <v>450</v>
      </c>
      <c r="D400" s="5">
        <f>IF(N400&gt;0, RANK(N400,(N400:P400,Q400:AE400)),0)</f>
        <v>2</v>
      </c>
      <c r="E400" s="5">
        <f>IF(O400&gt;0,RANK(O400,(N400:P400,Q400:AE400)),0)</f>
        <v>1</v>
      </c>
      <c r="F400" s="5">
        <f t="shared" si="100"/>
        <v>0</v>
      </c>
      <c r="G400" s="1">
        <f t="shared" si="101"/>
        <v>174</v>
      </c>
      <c r="H400" s="2">
        <f t="shared" si="102"/>
        <v>0.38666666666666666</v>
      </c>
      <c r="I400" s="6"/>
      <c r="J400" s="2">
        <f t="shared" si="103"/>
        <v>0.29333333333333333</v>
      </c>
      <c r="K400" s="2">
        <f t="shared" si="104"/>
        <v>0.68</v>
      </c>
      <c r="L400" s="2">
        <f t="shared" si="105"/>
        <v>0</v>
      </c>
      <c r="M400" s="2">
        <f t="shared" si="106"/>
        <v>2.6666666666666616E-2</v>
      </c>
      <c r="N400" s="63">
        <v>132</v>
      </c>
      <c r="O400" s="63">
        <v>306</v>
      </c>
      <c r="P400" s="63">
        <v>0</v>
      </c>
      <c r="Q400" s="63">
        <v>7</v>
      </c>
      <c r="R400" s="63">
        <v>5</v>
      </c>
      <c r="S400" s="63"/>
      <c r="T400" s="63">
        <v>0</v>
      </c>
      <c r="U400" s="63">
        <v>0</v>
      </c>
      <c r="V400" s="63">
        <v>0</v>
      </c>
      <c r="W400" s="63">
        <v>0</v>
      </c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/>
      <c r="AV400" s="63"/>
      <c r="AW400" s="63"/>
      <c r="BA400" t="str">
        <f t="shared" si="107"/>
        <v>Island Falls</v>
      </c>
      <c r="BB400" t="s">
        <v>2829</v>
      </c>
      <c r="BC400">
        <v>2</v>
      </c>
      <c r="BE400" s="112">
        <v>23</v>
      </c>
      <c r="BF400" s="114">
        <v>3</v>
      </c>
      <c r="BG400" s="114">
        <v>155</v>
      </c>
      <c r="BH400" s="118">
        <v>35065</v>
      </c>
      <c r="BI400" s="118">
        <f t="shared" si="108"/>
        <v>23003</v>
      </c>
      <c r="BJ400" t="s">
        <v>1471</v>
      </c>
      <c r="BK400">
        <f t="shared" si="109"/>
        <v>2335065</v>
      </c>
      <c r="BP400">
        <v>40.47</v>
      </c>
      <c r="BQ400">
        <v>4.59</v>
      </c>
      <c r="BR400">
        <v>35.880000000000003</v>
      </c>
      <c r="BZ400" s="63"/>
      <c r="CR400" s="1" t="s">
        <v>3525</v>
      </c>
    </row>
    <row r="401" spans="1:96" ht="15" hidden="1" customHeight="1" outlineLevel="1">
      <c r="A401" t="s">
        <v>929</v>
      </c>
      <c r="B401" s="8" t="s">
        <v>1696</v>
      </c>
      <c r="C401" s="1">
        <f t="shared" si="110"/>
        <v>66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 t="shared" si="100"/>
        <v>0</v>
      </c>
      <c r="G401" s="1">
        <f t="shared" si="101"/>
        <v>45</v>
      </c>
      <c r="H401" s="2">
        <f t="shared" si="102"/>
        <v>0.68181818181818177</v>
      </c>
      <c r="I401" s="6"/>
      <c r="J401" s="2">
        <f t="shared" si="103"/>
        <v>0.81818181818181823</v>
      </c>
      <c r="K401" s="2">
        <f t="shared" si="104"/>
        <v>0.13636363636363635</v>
      </c>
      <c r="L401" s="2">
        <f t="shared" si="105"/>
        <v>0</v>
      </c>
      <c r="M401" s="2">
        <f t="shared" si="106"/>
        <v>4.5454545454545414E-2</v>
      </c>
      <c r="N401" s="63">
        <v>54</v>
      </c>
      <c r="O401" s="63">
        <v>9</v>
      </c>
      <c r="P401" s="63">
        <v>0</v>
      </c>
      <c r="Q401" s="63">
        <v>2</v>
      </c>
      <c r="R401" s="63">
        <v>1</v>
      </c>
      <c r="S401" s="63"/>
      <c r="T401" s="63">
        <v>0</v>
      </c>
      <c r="U401" s="63">
        <v>0</v>
      </c>
      <c r="V401" s="63">
        <v>0</v>
      </c>
      <c r="W401" s="63">
        <v>0</v>
      </c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/>
      <c r="AV401" s="63"/>
      <c r="AW401" s="63"/>
      <c r="BA401" t="str">
        <f t="shared" si="107"/>
        <v>Isle Au Haut</v>
      </c>
      <c r="BB401" t="s">
        <v>1728</v>
      </c>
      <c r="BC401">
        <v>1</v>
      </c>
      <c r="BE401" s="112">
        <v>23</v>
      </c>
      <c r="BF401" s="114">
        <v>13</v>
      </c>
      <c r="BG401" s="114">
        <v>30</v>
      </c>
      <c r="BH401" s="118">
        <v>35135</v>
      </c>
      <c r="BI401" s="118">
        <f t="shared" si="108"/>
        <v>23013</v>
      </c>
      <c r="BJ401" t="s">
        <v>1471</v>
      </c>
      <c r="BK401">
        <f t="shared" si="109"/>
        <v>2335135</v>
      </c>
      <c r="BP401">
        <v>109.62</v>
      </c>
      <c r="BQ401">
        <v>96.94</v>
      </c>
      <c r="BR401">
        <v>12.67</v>
      </c>
      <c r="BZ401" s="63"/>
      <c r="CR401" s="1" t="s">
        <v>3526</v>
      </c>
    </row>
    <row r="402" spans="1:96" ht="15" hidden="1" customHeight="1" outlineLevel="1">
      <c r="A402" t="s">
        <v>1458</v>
      </c>
      <c r="B402" s="8" t="s">
        <v>1696</v>
      </c>
      <c r="C402" s="1">
        <f t="shared" si="110"/>
        <v>445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 t="shared" si="100"/>
        <v>0</v>
      </c>
      <c r="G402" s="1">
        <f t="shared" si="101"/>
        <v>189</v>
      </c>
      <c r="H402" s="2">
        <f t="shared" si="102"/>
        <v>0.42471910112359551</v>
      </c>
      <c r="I402" s="6"/>
      <c r="J402" s="2">
        <f t="shared" si="103"/>
        <v>0.69438202247191017</v>
      </c>
      <c r="K402" s="2">
        <f t="shared" si="104"/>
        <v>0.2696629213483146</v>
      </c>
      <c r="L402" s="2">
        <f t="shared" si="105"/>
        <v>0</v>
      </c>
      <c r="M402" s="2">
        <f t="shared" si="106"/>
        <v>3.5955056179775235E-2</v>
      </c>
      <c r="N402" s="63">
        <v>309</v>
      </c>
      <c r="O402" s="63">
        <v>120</v>
      </c>
      <c r="P402" s="63">
        <v>0</v>
      </c>
      <c r="Q402" s="63">
        <v>5</v>
      </c>
      <c r="R402" s="63">
        <v>11</v>
      </c>
      <c r="S402" s="63"/>
      <c r="T402" s="63">
        <v>0</v>
      </c>
      <c r="U402" s="63">
        <v>0</v>
      </c>
      <c r="V402" s="63">
        <v>0</v>
      </c>
      <c r="W402" s="63">
        <v>0</v>
      </c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/>
      <c r="AV402" s="63"/>
      <c r="AW402" s="63"/>
      <c r="BA402" t="str">
        <f t="shared" si="107"/>
        <v>Islesboro</v>
      </c>
      <c r="BB402" t="s">
        <v>217</v>
      </c>
      <c r="BC402">
        <v>2</v>
      </c>
      <c r="BE402" s="112">
        <v>23</v>
      </c>
      <c r="BF402" s="114">
        <v>27</v>
      </c>
      <c r="BG402" s="114">
        <v>35</v>
      </c>
      <c r="BH402" s="118">
        <v>35240</v>
      </c>
      <c r="BI402" s="118">
        <f t="shared" si="108"/>
        <v>23027</v>
      </c>
      <c r="BJ402" t="s">
        <v>1471</v>
      </c>
      <c r="BK402">
        <f t="shared" si="109"/>
        <v>2335240</v>
      </c>
      <c r="BP402">
        <v>68.930000000000007</v>
      </c>
      <c r="BQ402">
        <v>54.67</v>
      </c>
      <c r="BR402">
        <v>14.25</v>
      </c>
      <c r="BZ402" s="63"/>
      <c r="CR402" s="1" t="s">
        <v>3527</v>
      </c>
    </row>
    <row r="403" spans="1:96" ht="15" hidden="1" customHeight="1" outlineLevel="1">
      <c r="A403" t="s">
        <v>1273</v>
      </c>
      <c r="B403" s="8" t="s">
        <v>1696</v>
      </c>
      <c r="C403" s="1">
        <f t="shared" si="110"/>
        <v>535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 t="shared" si="100"/>
        <v>0</v>
      </c>
      <c r="G403" s="1">
        <f t="shared" si="101"/>
        <v>243</v>
      </c>
      <c r="H403" s="2">
        <f t="shared" si="102"/>
        <v>0.45420560747663552</v>
      </c>
      <c r="I403" s="6"/>
      <c r="J403" s="2">
        <f t="shared" si="103"/>
        <v>0.2691588785046729</v>
      </c>
      <c r="K403" s="2">
        <f t="shared" si="104"/>
        <v>0.72336448598130842</v>
      </c>
      <c r="L403" s="2">
        <f t="shared" si="105"/>
        <v>0</v>
      </c>
      <c r="M403" s="2">
        <f t="shared" si="106"/>
        <v>7.4766355140186702E-3</v>
      </c>
      <c r="N403" s="63">
        <v>144</v>
      </c>
      <c r="O403" s="63">
        <v>387</v>
      </c>
      <c r="P403" s="63">
        <v>0</v>
      </c>
      <c r="Q403" s="63">
        <v>2</v>
      </c>
      <c r="R403" s="63">
        <v>2</v>
      </c>
      <c r="S403" s="63"/>
      <c r="T403" s="63">
        <v>0</v>
      </c>
      <c r="U403" s="63">
        <v>0</v>
      </c>
      <c r="V403" s="63">
        <v>0</v>
      </c>
      <c r="W403" s="63">
        <v>0</v>
      </c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/>
      <c r="AV403" s="63"/>
      <c r="AW403" s="63"/>
      <c r="BA403" t="str">
        <f t="shared" si="107"/>
        <v>Jackman</v>
      </c>
      <c r="BB403" t="s">
        <v>1786</v>
      </c>
      <c r="BC403">
        <v>2</v>
      </c>
      <c r="BE403" s="112">
        <v>23</v>
      </c>
      <c r="BF403" s="114">
        <v>25</v>
      </c>
      <c r="BG403" s="114">
        <v>80</v>
      </c>
      <c r="BH403" s="118">
        <v>35345</v>
      </c>
      <c r="BI403" s="118">
        <f t="shared" si="108"/>
        <v>23025</v>
      </c>
      <c r="BJ403" t="s">
        <v>1471</v>
      </c>
      <c r="BK403">
        <f t="shared" si="109"/>
        <v>2335345</v>
      </c>
      <c r="BP403">
        <v>42.2</v>
      </c>
      <c r="BQ403">
        <v>1.17</v>
      </c>
      <c r="BR403">
        <v>41.03</v>
      </c>
      <c r="BZ403" s="63"/>
      <c r="CR403" s="1" t="s">
        <v>3528</v>
      </c>
    </row>
    <row r="404" spans="1:96" ht="15" hidden="1" customHeight="1" outlineLevel="1">
      <c r="A404" t="s">
        <v>2919</v>
      </c>
      <c r="B404" s="8" t="s">
        <v>1696</v>
      </c>
      <c r="C404" s="1">
        <f t="shared" si="110"/>
        <v>338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 t="shared" si="100"/>
        <v>0</v>
      </c>
      <c r="G404" s="1">
        <f t="shared" si="101"/>
        <v>57</v>
      </c>
      <c r="H404" s="2">
        <f t="shared" si="102"/>
        <v>0.16863905325443787</v>
      </c>
      <c r="I404" s="6"/>
      <c r="J404" s="2">
        <f t="shared" si="103"/>
        <v>0.39644970414201186</v>
      </c>
      <c r="K404" s="2">
        <f t="shared" si="104"/>
        <v>0.5650887573964497</v>
      </c>
      <c r="L404" s="2">
        <f t="shared" si="105"/>
        <v>0</v>
      </c>
      <c r="M404" s="2">
        <f t="shared" si="106"/>
        <v>3.8461538461538436E-2</v>
      </c>
      <c r="N404" s="63">
        <v>134</v>
      </c>
      <c r="O404" s="63">
        <v>191</v>
      </c>
      <c r="P404" s="63">
        <v>0</v>
      </c>
      <c r="Q404" s="63">
        <v>8</v>
      </c>
      <c r="R404" s="63">
        <v>4</v>
      </c>
      <c r="S404" s="63"/>
      <c r="T404" s="63">
        <v>1</v>
      </c>
      <c r="U404" s="63">
        <v>0</v>
      </c>
      <c r="V404" s="63">
        <v>0</v>
      </c>
      <c r="W404" s="63">
        <v>0</v>
      </c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/>
      <c r="AV404" s="63"/>
      <c r="AW404" s="63"/>
      <c r="BA404" t="str">
        <f t="shared" si="107"/>
        <v>Jackson</v>
      </c>
      <c r="BB404" t="s">
        <v>217</v>
      </c>
      <c r="BC404">
        <v>2</v>
      </c>
      <c r="BE404" s="112">
        <v>23</v>
      </c>
      <c r="BF404" s="114">
        <v>27</v>
      </c>
      <c r="BG404" s="114">
        <v>40</v>
      </c>
      <c r="BH404" s="118">
        <v>35450</v>
      </c>
      <c r="BI404" s="118">
        <f t="shared" si="108"/>
        <v>23027</v>
      </c>
      <c r="BJ404" t="s">
        <v>1471</v>
      </c>
      <c r="BK404">
        <f t="shared" si="109"/>
        <v>2335450</v>
      </c>
      <c r="BP404">
        <v>25.32</v>
      </c>
      <c r="BQ404">
        <v>0.12</v>
      </c>
      <c r="BR404">
        <v>25.21</v>
      </c>
      <c r="BZ404" s="63"/>
      <c r="CR404" s="1" t="s">
        <v>3529</v>
      </c>
    </row>
    <row r="405" spans="1:96" ht="15" hidden="1" customHeight="1" outlineLevel="1">
      <c r="A405" t="s">
        <v>1923</v>
      </c>
      <c r="B405" s="8" t="s">
        <v>1696</v>
      </c>
      <c r="C405" s="1">
        <f t="shared" si="110"/>
        <v>2665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 t="shared" si="100"/>
        <v>0</v>
      </c>
      <c r="G405" s="1">
        <f t="shared" si="101"/>
        <v>155</v>
      </c>
      <c r="H405" s="2">
        <f t="shared" si="102"/>
        <v>5.8161350844277676E-2</v>
      </c>
      <c r="I405" s="6"/>
      <c r="J405" s="2">
        <f t="shared" si="103"/>
        <v>0.45778611632270166</v>
      </c>
      <c r="K405" s="2">
        <f t="shared" si="104"/>
        <v>0.51594746716697937</v>
      </c>
      <c r="L405" s="2">
        <f t="shared" si="105"/>
        <v>0</v>
      </c>
      <c r="M405" s="2">
        <f t="shared" si="106"/>
        <v>2.6266416510318913E-2</v>
      </c>
      <c r="N405" s="63">
        <v>1220</v>
      </c>
      <c r="O405" s="63">
        <v>1375</v>
      </c>
      <c r="P405" s="63">
        <v>0</v>
      </c>
      <c r="Q405" s="63">
        <v>44</v>
      </c>
      <c r="R405" s="63">
        <v>23</v>
      </c>
      <c r="S405" s="63"/>
      <c r="T405" s="63">
        <v>3</v>
      </c>
      <c r="U405" s="63">
        <v>0</v>
      </c>
      <c r="V405" s="63">
        <v>0</v>
      </c>
      <c r="W405" s="63">
        <v>0</v>
      </c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/>
      <c r="AV405" s="63"/>
      <c r="AW405" s="63"/>
      <c r="BA405" t="str">
        <f t="shared" si="107"/>
        <v>Jay</v>
      </c>
      <c r="BB405" t="s">
        <v>1137</v>
      </c>
      <c r="BC405">
        <v>2</v>
      </c>
      <c r="BE405" s="112">
        <v>23</v>
      </c>
      <c r="BF405" s="114">
        <v>7</v>
      </c>
      <c r="BG405" s="114">
        <v>45</v>
      </c>
      <c r="BH405" s="118">
        <v>35625</v>
      </c>
      <c r="BI405" s="118">
        <f t="shared" si="108"/>
        <v>23007</v>
      </c>
      <c r="BJ405" t="s">
        <v>1471</v>
      </c>
      <c r="BK405">
        <f t="shared" si="109"/>
        <v>2335625</v>
      </c>
      <c r="BP405">
        <v>49.24</v>
      </c>
      <c r="BQ405">
        <v>0.78</v>
      </c>
      <c r="BR405">
        <v>48.46</v>
      </c>
      <c r="BZ405" s="63"/>
      <c r="CR405" s="1" t="s">
        <v>3530</v>
      </c>
    </row>
    <row r="406" spans="1:96" ht="15" hidden="1" customHeight="1" outlineLevel="1">
      <c r="A406" t="s">
        <v>1091</v>
      </c>
      <c r="B406" s="8" t="s">
        <v>1696</v>
      </c>
      <c r="C406" s="1">
        <f t="shared" si="110"/>
        <v>1691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 t="shared" si="100"/>
        <v>0</v>
      </c>
      <c r="G406" s="1">
        <f t="shared" si="101"/>
        <v>272</v>
      </c>
      <c r="H406" s="2">
        <f t="shared" si="102"/>
        <v>0.16085156712004731</v>
      </c>
      <c r="I406" s="6"/>
      <c r="J406" s="2">
        <f t="shared" si="103"/>
        <v>0.40153755174452987</v>
      </c>
      <c r="K406" s="2">
        <f t="shared" si="104"/>
        <v>0.56238911886457721</v>
      </c>
      <c r="L406" s="2">
        <f t="shared" si="105"/>
        <v>0</v>
      </c>
      <c r="M406" s="2">
        <f t="shared" si="106"/>
        <v>3.6073329390892916E-2</v>
      </c>
      <c r="N406" s="63">
        <v>679</v>
      </c>
      <c r="O406" s="63">
        <v>951</v>
      </c>
      <c r="P406" s="63">
        <v>0</v>
      </c>
      <c r="Q406" s="63">
        <v>44</v>
      </c>
      <c r="R406" s="63">
        <v>17</v>
      </c>
      <c r="S406" s="63"/>
      <c r="T406" s="63">
        <v>0</v>
      </c>
      <c r="U406" s="63">
        <v>0</v>
      </c>
      <c r="V406" s="63">
        <v>0</v>
      </c>
      <c r="W406" s="63">
        <v>0</v>
      </c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/>
      <c r="AV406" s="63"/>
      <c r="AW406" s="63"/>
      <c r="BA406" t="str">
        <f t="shared" si="107"/>
        <v>Jefferson</v>
      </c>
      <c r="BB406" t="s">
        <v>1596</v>
      </c>
      <c r="BC406">
        <v>1</v>
      </c>
      <c r="BE406" s="112">
        <v>23</v>
      </c>
      <c r="BF406" s="114">
        <v>15</v>
      </c>
      <c r="BG406" s="114">
        <v>50</v>
      </c>
      <c r="BH406" s="118">
        <v>35695</v>
      </c>
      <c r="BI406" s="118">
        <f t="shared" si="108"/>
        <v>23015</v>
      </c>
      <c r="BJ406" t="s">
        <v>1471</v>
      </c>
      <c r="BK406">
        <f t="shared" si="109"/>
        <v>2335695</v>
      </c>
      <c r="BP406">
        <v>58.64</v>
      </c>
      <c r="BQ406">
        <v>5.96</v>
      </c>
      <c r="BR406">
        <v>52.69</v>
      </c>
      <c r="BZ406" s="63"/>
      <c r="CR406" s="1" t="s">
        <v>3531</v>
      </c>
    </row>
    <row r="407" spans="1:96" ht="15" hidden="1" customHeight="1" outlineLevel="1">
      <c r="A407" t="s">
        <v>2367</v>
      </c>
      <c r="B407" s="8" t="s">
        <v>1696</v>
      </c>
      <c r="C407" s="1">
        <f t="shared" si="110"/>
        <v>346</v>
      </c>
      <c r="D407" s="5">
        <f>IF(N407&gt;0, RANK(N407,(N407:P407,Q407:AE407)),0)</f>
        <v>2</v>
      </c>
      <c r="E407" s="5">
        <f>IF(O407&gt;0,RANK(O407,(N407:P407,Q407:AE407)),0)</f>
        <v>1</v>
      </c>
      <c r="F407" s="5">
        <f t="shared" si="100"/>
        <v>0</v>
      </c>
      <c r="G407" s="1">
        <f t="shared" si="101"/>
        <v>88</v>
      </c>
      <c r="H407" s="2">
        <f t="shared" si="102"/>
        <v>0.25433526011560692</v>
      </c>
      <c r="I407" s="6"/>
      <c r="J407" s="2">
        <f t="shared" si="103"/>
        <v>0.3583815028901734</v>
      </c>
      <c r="K407" s="2">
        <f t="shared" si="104"/>
        <v>0.61271676300578037</v>
      </c>
      <c r="L407" s="2">
        <f t="shared" si="105"/>
        <v>0</v>
      </c>
      <c r="M407" s="2">
        <f t="shared" si="106"/>
        <v>2.8901734104046284E-2</v>
      </c>
      <c r="N407" s="63">
        <v>124</v>
      </c>
      <c r="O407" s="63">
        <v>212</v>
      </c>
      <c r="P407" s="63">
        <v>0</v>
      </c>
      <c r="Q407" s="63">
        <v>3</v>
      </c>
      <c r="R407" s="63">
        <v>5</v>
      </c>
      <c r="S407" s="63"/>
      <c r="T407" s="63">
        <v>2</v>
      </c>
      <c r="U407" s="63">
        <v>0</v>
      </c>
      <c r="V407" s="63">
        <v>0</v>
      </c>
      <c r="W407" s="63">
        <v>0</v>
      </c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/>
      <c r="AV407" s="63"/>
      <c r="AW407" s="63"/>
      <c r="BA407" t="str">
        <f t="shared" si="107"/>
        <v>Jonesboro</v>
      </c>
      <c r="BB407" t="s">
        <v>691</v>
      </c>
      <c r="BC407">
        <v>2</v>
      </c>
      <c r="BE407" s="112">
        <v>23</v>
      </c>
      <c r="BF407" s="114">
        <v>29</v>
      </c>
      <c r="BG407" s="114">
        <v>115</v>
      </c>
      <c r="BH407" s="118">
        <v>35905</v>
      </c>
      <c r="BI407" s="118">
        <f t="shared" si="108"/>
        <v>23029</v>
      </c>
      <c r="BJ407" t="s">
        <v>1471</v>
      </c>
      <c r="BK407">
        <f t="shared" si="109"/>
        <v>2335905</v>
      </c>
      <c r="BP407">
        <v>38.43</v>
      </c>
      <c r="BQ407">
        <v>1.75</v>
      </c>
      <c r="BR407">
        <v>36.67</v>
      </c>
      <c r="BZ407" s="63"/>
      <c r="CR407" s="1" t="s">
        <v>3532</v>
      </c>
    </row>
    <row r="408" spans="1:96" ht="15" hidden="1" customHeight="1" outlineLevel="1">
      <c r="A408" t="s">
        <v>2523</v>
      </c>
      <c r="B408" s="8" t="s">
        <v>1696</v>
      </c>
      <c r="C408" s="1">
        <f t="shared" si="110"/>
        <v>712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 t="shared" si="100"/>
        <v>0</v>
      </c>
      <c r="G408" s="1">
        <f t="shared" si="101"/>
        <v>204</v>
      </c>
      <c r="H408" s="2">
        <f t="shared" si="102"/>
        <v>0.28651685393258425</v>
      </c>
      <c r="I408" s="6"/>
      <c r="J408" s="2">
        <f t="shared" si="103"/>
        <v>0.34129213483146065</v>
      </c>
      <c r="K408" s="2">
        <f t="shared" si="104"/>
        <v>0.6278089887640449</v>
      </c>
      <c r="L408" s="2">
        <f t="shared" si="105"/>
        <v>0</v>
      </c>
      <c r="M408" s="2">
        <f t="shared" si="106"/>
        <v>3.0898876404494513E-2</v>
      </c>
      <c r="N408" s="63">
        <v>243</v>
      </c>
      <c r="O408" s="63">
        <v>447</v>
      </c>
      <c r="P408" s="63">
        <v>0</v>
      </c>
      <c r="Q408" s="63">
        <v>17</v>
      </c>
      <c r="R408" s="63">
        <v>5</v>
      </c>
      <c r="S408" s="63"/>
      <c r="T408" s="63">
        <v>0</v>
      </c>
      <c r="U408" s="63">
        <v>0</v>
      </c>
      <c r="V408" s="63">
        <v>0</v>
      </c>
      <c r="W408" s="63">
        <v>0</v>
      </c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/>
      <c r="AV408" s="63"/>
      <c r="AW408" s="63"/>
      <c r="BA408" t="str">
        <f t="shared" si="107"/>
        <v>Jonesport</v>
      </c>
      <c r="BB408" t="s">
        <v>691</v>
      </c>
      <c r="BC408">
        <v>2</v>
      </c>
      <c r="BE408" s="112">
        <v>23</v>
      </c>
      <c r="BF408" s="114">
        <v>29</v>
      </c>
      <c r="BG408" s="114">
        <v>120</v>
      </c>
      <c r="BH408" s="118">
        <v>36010</v>
      </c>
      <c r="BI408" s="118">
        <f t="shared" si="108"/>
        <v>23029</v>
      </c>
      <c r="BJ408" t="s">
        <v>1471</v>
      </c>
      <c r="BK408">
        <f t="shared" si="109"/>
        <v>2336010</v>
      </c>
      <c r="BP408">
        <v>100.67</v>
      </c>
      <c r="BQ408">
        <v>72.16</v>
      </c>
      <c r="BR408">
        <v>28.51</v>
      </c>
      <c r="BZ408" s="63"/>
      <c r="CR408" s="1" t="s">
        <v>3533</v>
      </c>
    </row>
    <row r="409" spans="1:96" ht="15" hidden="1" customHeight="1" outlineLevel="1">
      <c r="A409" t="s">
        <v>2419</v>
      </c>
      <c r="B409" s="8" t="s">
        <v>1696</v>
      </c>
      <c r="C409" s="1">
        <f t="shared" si="110"/>
        <v>770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 t="shared" si="100"/>
        <v>0</v>
      </c>
      <c r="G409" s="1">
        <f t="shared" si="101"/>
        <v>272</v>
      </c>
      <c r="H409" s="2">
        <f t="shared" si="102"/>
        <v>0.35324675324675325</v>
      </c>
      <c r="I409" s="6"/>
      <c r="J409" s="2">
        <f t="shared" si="103"/>
        <v>0.31428571428571428</v>
      </c>
      <c r="K409" s="2">
        <f t="shared" si="104"/>
        <v>0.66753246753246753</v>
      </c>
      <c r="L409" s="2">
        <f t="shared" si="105"/>
        <v>0</v>
      </c>
      <c r="M409" s="2">
        <f t="shared" si="106"/>
        <v>1.8181818181818188E-2</v>
      </c>
      <c r="N409" s="63">
        <v>242</v>
      </c>
      <c r="O409" s="63">
        <v>514</v>
      </c>
      <c r="P409" s="63">
        <v>0</v>
      </c>
      <c r="Q409" s="63">
        <v>12</v>
      </c>
      <c r="R409" s="63">
        <v>2</v>
      </c>
      <c r="S409" s="63"/>
      <c r="T409" s="63">
        <v>0</v>
      </c>
      <c r="U409" s="63">
        <v>0</v>
      </c>
      <c r="V409" s="63">
        <v>0</v>
      </c>
      <c r="W409" s="63">
        <v>0</v>
      </c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/>
      <c r="AV409" s="63"/>
      <c r="AW409" s="63"/>
      <c r="BA409" t="str">
        <f t="shared" si="107"/>
        <v>Kenduskeag</v>
      </c>
      <c r="BB409" t="s">
        <v>2479</v>
      </c>
      <c r="BC409">
        <v>2</v>
      </c>
      <c r="BE409" s="112">
        <v>23</v>
      </c>
      <c r="BF409" s="114">
        <v>19</v>
      </c>
      <c r="BG409" s="114">
        <v>165</v>
      </c>
      <c r="BH409" s="118">
        <v>36325</v>
      </c>
      <c r="BI409" s="118">
        <f t="shared" si="108"/>
        <v>23019</v>
      </c>
      <c r="BJ409" t="s">
        <v>1471</v>
      </c>
      <c r="BK409">
        <f t="shared" si="109"/>
        <v>2336325</v>
      </c>
      <c r="BP409">
        <v>16.79</v>
      </c>
      <c r="BQ409">
        <v>0</v>
      </c>
      <c r="BR409">
        <v>16.79</v>
      </c>
      <c r="BZ409" s="63"/>
      <c r="CR409" s="1" t="s">
        <v>3534</v>
      </c>
    </row>
    <row r="410" spans="1:96" ht="15" hidden="1" customHeight="1" outlineLevel="1">
      <c r="A410" t="s">
        <v>3100</v>
      </c>
      <c r="B410" s="8" t="s">
        <v>1696</v>
      </c>
      <c r="C410" s="1">
        <f t="shared" si="110"/>
        <v>8236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 t="shared" si="100"/>
        <v>0</v>
      </c>
      <c r="G410" s="1">
        <f t="shared" si="101"/>
        <v>2686</v>
      </c>
      <c r="H410" s="2">
        <f t="shared" si="102"/>
        <v>0.32612918892666343</v>
      </c>
      <c r="I410" s="6"/>
      <c r="J410" s="2">
        <f t="shared" si="103"/>
        <v>0.65177270519669739</v>
      </c>
      <c r="K410" s="2">
        <f t="shared" si="104"/>
        <v>0.32564351627003402</v>
      </c>
      <c r="L410" s="2">
        <f t="shared" si="105"/>
        <v>0</v>
      </c>
      <c r="M410" s="2">
        <f t="shared" si="106"/>
        <v>2.2583778533268595E-2</v>
      </c>
      <c r="N410" s="63">
        <v>5368</v>
      </c>
      <c r="O410" s="63">
        <v>2682</v>
      </c>
      <c r="P410" s="63">
        <v>0</v>
      </c>
      <c r="Q410" s="63">
        <v>115</v>
      </c>
      <c r="R410" s="63">
        <v>63</v>
      </c>
      <c r="S410" s="63"/>
      <c r="T410" s="63">
        <v>8</v>
      </c>
      <c r="U410" s="63">
        <v>0</v>
      </c>
      <c r="V410" s="63">
        <v>0</v>
      </c>
      <c r="W410" s="63">
        <v>0</v>
      </c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/>
      <c r="AV410" s="63"/>
      <c r="AW410" s="63"/>
      <c r="BA410" t="str">
        <f t="shared" si="107"/>
        <v>Kennebunk</v>
      </c>
      <c r="BB410" t="s">
        <v>924</v>
      </c>
      <c r="BC410">
        <v>1</v>
      </c>
      <c r="BE410" s="112">
        <v>23</v>
      </c>
      <c r="BF410" s="114">
        <v>31</v>
      </c>
      <c r="BG410" s="114">
        <v>55</v>
      </c>
      <c r="BH410" s="118">
        <v>36535</v>
      </c>
      <c r="BI410" s="118">
        <f t="shared" si="108"/>
        <v>23031</v>
      </c>
      <c r="BJ410" t="s">
        <v>1471</v>
      </c>
      <c r="BK410">
        <f t="shared" si="109"/>
        <v>2336535</v>
      </c>
      <c r="BP410">
        <v>35.51</v>
      </c>
      <c r="BQ410">
        <v>0.42</v>
      </c>
      <c r="BR410">
        <v>35.090000000000003</v>
      </c>
      <c r="BZ410" s="63"/>
      <c r="CR410" s="1" t="s">
        <v>3535</v>
      </c>
    </row>
    <row r="411" spans="1:96" ht="15" hidden="1" customHeight="1" outlineLevel="1">
      <c r="A411" t="s">
        <v>1407</v>
      </c>
      <c r="B411" s="8" t="s">
        <v>1696</v>
      </c>
      <c r="C411" s="1">
        <f t="shared" si="110"/>
        <v>2746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 t="shared" si="100"/>
        <v>0</v>
      </c>
      <c r="G411" s="1">
        <f t="shared" si="101"/>
        <v>851</v>
      </c>
      <c r="H411" s="2">
        <f t="shared" si="102"/>
        <v>0.30990531682447198</v>
      </c>
      <c r="I411" s="6"/>
      <c r="J411" s="2">
        <f t="shared" si="103"/>
        <v>0.64712308812818642</v>
      </c>
      <c r="K411" s="2">
        <f t="shared" si="104"/>
        <v>0.3372177713037145</v>
      </c>
      <c r="L411" s="2">
        <f t="shared" si="105"/>
        <v>0</v>
      </c>
      <c r="M411" s="2">
        <f t="shared" si="106"/>
        <v>1.5659140568099084E-2</v>
      </c>
      <c r="N411" s="63">
        <v>1777</v>
      </c>
      <c r="O411" s="63">
        <v>926</v>
      </c>
      <c r="P411" s="63">
        <v>0</v>
      </c>
      <c r="Q411" s="63">
        <v>18</v>
      </c>
      <c r="R411" s="63">
        <v>20</v>
      </c>
      <c r="S411" s="63"/>
      <c r="T411" s="63">
        <v>5</v>
      </c>
      <c r="U411" s="63">
        <v>0</v>
      </c>
      <c r="V411" s="63">
        <v>0</v>
      </c>
      <c r="W411" s="63">
        <v>0</v>
      </c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/>
      <c r="AV411" s="63"/>
      <c r="AW411" s="63"/>
      <c r="BA411" t="str">
        <f t="shared" si="107"/>
        <v>Kennebunkport</v>
      </c>
      <c r="BB411" t="s">
        <v>924</v>
      </c>
      <c r="BC411">
        <v>1</v>
      </c>
      <c r="BE411" s="112">
        <v>23</v>
      </c>
      <c r="BF411" s="114">
        <v>31</v>
      </c>
      <c r="BG411" s="114">
        <v>60</v>
      </c>
      <c r="BH411" s="118">
        <v>36745</v>
      </c>
      <c r="BI411" s="118">
        <f t="shared" si="108"/>
        <v>23031</v>
      </c>
      <c r="BJ411" t="s">
        <v>1471</v>
      </c>
      <c r="BK411">
        <f t="shared" si="109"/>
        <v>2336745</v>
      </c>
      <c r="BP411">
        <v>21.98</v>
      </c>
      <c r="BQ411">
        <v>1.36</v>
      </c>
      <c r="BR411">
        <v>20.62</v>
      </c>
      <c r="BZ411" s="63"/>
      <c r="CR411" s="1" t="s">
        <v>3536</v>
      </c>
    </row>
    <row r="412" spans="1:96" ht="15" hidden="1" customHeight="1" outlineLevel="1">
      <c r="A412" t="s">
        <v>1800</v>
      </c>
      <c r="B412" s="8" t="s">
        <v>1696</v>
      </c>
      <c r="C412" s="1">
        <f t="shared" si="110"/>
        <v>888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 t="shared" si="100"/>
        <v>0</v>
      </c>
      <c r="G412" s="1">
        <f t="shared" si="101"/>
        <v>37</v>
      </c>
      <c r="H412" s="2">
        <f t="shared" si="102"/>
        <v>4.1666666666666664E-2</v>
      </c>
      <c r="I412" s="6"/>
      <c r="J412" s="2">
        <f t="shared" si="103"/>
        <v>0.45833333333333331</v>
      </c>
      <c r="K412" s="2">
        <f t="shared" si="104"/>
        <v>0.5</v>
      </c>
      <c r="L412" s="2">
        <f t="shared" si="105"/>
        <v>0</v>
      </c>
      <c r="M412" s="2">
        <f t="shared" si="106"/>
        <v>4.1666666666666741E-2</v>
      </c>
      <c r="N412" s="63">
        <v>407</v>
      </c>
      <c r="O412" s="63">
        <v>444</v>
      </c>
      <c r="P412" s="63">
        <v>0</v>
      </c>
      <c r="Q412" s="63">
        <v>29</v>
      </c>
      <c r="R412" s="63">
        <v>6</v>
      </c>
      <c r="S412" s="63"/>
      <c r="T412" s="63">
        <v>2</v>
      </c>
      <c r="U412" s="63">
        <v>0</v>
      </c>
      <c r="V412" s="63">
        <v>0</v>
      </c>
      <c r="W412" s="63">
        <v>0</v>
      </c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/>
      <c r="AV412" s="63"/>
      <c r="AW412" s="63"/>
      <c r="BA412" t="str">
        <f t="shared" si="107"/>
        <v>Kingfield</v>
      </c>
      <c r="BB412" t="s">
        <v>1137</v>
      </c>
      <c r="BC412">
        <v>2</v>
      </c>
      <c r="BE412" s="112">
        <v>23</v>
      </c>
      <c r="BF412" s="114">
        <v>7</v>
      </c>
      <c r="BG412" s="114">
        <v>50</v>
      </c>
      <c r="BH412" s="118">
        <v>37025</v>
      </c>
      <c r="BI412" s="118">
        <f t="shared" si="108"/>
        <v>23007</v>
      </c>
      <c r="BJ412" t="s">
        <v>1471</v>
      </c>
      <c r="BK412">
        <f t="shared" si="109"/>
        <v>2337025</v>
      </c>
      <c r="BP412">
        <v>43.59</v>
      </c>
      <c r="BQ412">
        <v>0.16</v>
      </c>
      <c r="BR412">
        <v>43.44</v>
      </c>
      <c r="BZ412" s="63"/>
      <c r="CR412" s="1" t="s">
        <v>3537</v>
      </c>
    </row>
    <row r="413" spans="1:96" ht="15" hidden="1" customHeight="1" outlineLevel="1">
      <c r="A413" t="s">
        <v>1337</v>
      </c>
      <c r="B413" s="8" t="s">
        <v>1696</v>
      </c>
      <c r="C413" s="1">
        <f t="shared" si="110"/>
        <v>67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 t="shared" si="100"/>
        <v>0</v>
      </c>
      <c r="G413" s="1">
        <f t="shared" si="101"/>
        <v>51</v>
      </c>
      <c r="H413" s="2">
        <f t="shared" si="102"/>
        <v>0.76119402985074625</v>
      </c>
      <c r="I413" s="6"/>
      <c r="J413" s="2">
        <f t="shared" si="103"/>
        <v>0.11940298507462686</v>
      </c>
      <c r="K413" s="2">
        <f t="shared" si="104"/>
        <v>0.88059701492537312</v>
      </c>
      <c r="L413" s="2">
        <f t="shared" si="105"/>
        <v>0</v>
      </c>
      <c r="M413" s="2">
        <f t="shared" si="106"/>
        <v>0</v>
      </c>
      <c r="N413" s="63">
        <v>8</v>
      </c>
      <c r="O413" s="63">
        <v>59</v>
      </c>
      <c r="P413" s="63">
        <v>0</v>
      </c>
      <c r="Q413" s="63">
        <v>0</v>
      </c>
      <c r="R413" s="63">
        <v>0</v>
      </c>
      <c r="S413" s="63"/>
      <c r="T413" s="63">
        <v>0</v>
      </c>
      <c r="U413" s="63">
        <v>0</v>
      </c>
      <c r="V413" s="63">
        <v>0</v>
      </c>
      <c r="W413" s="63">
        <v>0</v>
      </c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/>
      <c r="AV413" s="63"/>
      <c r="AW413" s="63"/>
      <c r="BA413" t="str">
        <f t="shared" si="107"/>
        <v>Kingman</v>
      </c>
      <c r="BB413" t="s">
        <v>2479</v>
      </c>
      <c r="BC413">
        <v>2</v>
      </c>
      <c r="BE413" s="112">
        <v>23</v>
      </c>
      <c r="BF413" s="114">
        <v>19</v>
      </c>
      <c r="BG413" s="114">
        <v>167</v>
      </c>
      <c r="BH413" s="118">
        <v>37075</v>
      </c>
      <c r="BI413" s="118">
        <f t="shared" si="108"/>
        <v>23019</v>
      </c>
      <c r="BJ413" t="s">
        <v>956</v>
      </c>
      <c r="BK413">
        <f t="shared" si="109"/>
        <v>2337075</v>
      </c>
      <c r="BP413">
        <v>25.35</v>
      </c>
      <c r="BQ413">
        <v>0.36</v>
      </c>
      <c r="BR413">
        <v>24.99</v>
      </c>
      <c r="BZ413" s="63"/>
      <c r="CR413" s="1" t="s">
        <v>3538</v>
      </c>
    </row>
    <row r="414" spans="1:96" ht="15" hidden="1" customHeight="1" outlineLevel="1">
      <c r="A414" t="s">
        <v>658</v>
      </c>
      <c r="B414" s="8" t="s">
        <v>1696</v>
      </c>
      <c r="C414" s="1">
        <f t="shared" si="110"/>
        <v>0</v>
      </c>
      <c r="D414" s="5">
        <f>IF(N414&gt;0, RANK(N414,(N414:P414,Q414:AE414)),0)</f>
        <v>0</v>
      </c>
      <c r="E414" s="5">
        <f>IF(O414&gt;0,RANK(O414,(N414:P414,Q414:AE414)),0)</f>
        <v>0</v>
      </c>
      <c r="F414" s="5">
        <f t="shared" si="100"/>
        <v>0</v>
      </c>
      <c r="G414" s="1">
        <f t="shared" si="101"/>
        <v>0</v>
      </c>
      <c r="H414" s="2">
        <f t="shared" si="102"/>
        <v>0</v>
      </c>
      <c r="I414" s="6"/>
      <c r="J414" s="2" t="str">
        <f t="shared" si="103"/>
        <v>-</v>
      </c>
      <c r="K414" s="2" t="str">
        <f t="shared" si="104"/>
        <v>-</v>
      </c>
      <c r="L414" s="2" t="str">
        <f t="shared" si="105"/>
        <v>-</v>
      </c>
      <c r="M414" s="2" t="str">
        <f t="shared" si="106"/>
        <v>-</v>
      </c>
      <c r="N414" s="63">
        <v>0</v>
      </c>
      <c r="O414" s="63">
        <v>0</v>
      </c>
      <c r="P414" s="63">
        <v>0</v>
      </c>
      <c r="Q414" s="63">
        <v>0</v>
      </c>
      <c r="R414" s="63">
        <v>0</v>
      </c>
      <c r="S414" s="63"/>
      <c r="T414" s="63">
        <v>0</v>
      </c>
      <c r="U414" s="63">
        <v>0</v>
      </c>
      <c r="V414" s="63">
        <v>0</v>
      </c>
      <c r="W414" s="63">
        <v>0</v>
      </c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/>
      <c r="AV414" s="63"/>
      <c r="AW414" s="63"/>
      <c r="BA414" t="str">
        <f t="shared" si="107"/>
        <v>Kingsbury</v>
      </c>
      <c r="BB414" t="s">
        <v>1956</v>
      </c>
      <c r="BC414">
        <v>2</v>
      </c>
      <c r="BE414" s="112">
        <v>23</v>
      </c>
      <c r="BF414" s="114">
        <v>21</v>
      </c>
      <c r="BG414" s="114">
        <v>55</v>
      </c>
      <c r="BH414" s="118">
        <v>37095</v>
      </c>
      <c r="BI414" s="118">
        <f t="shared" si="108"/>
        <v>23021</v>
      </c>
      <c r="BJ414" t="s">
        <v>3073</v>
      </c>
      <c r="BK414">
        <f t="shared" si="109"/>
        <v>2337095</v>
      </c>
      <c r="BP414">
        <v>44.62</v>
      </c>
      <c r="BQ414">
        <v>0.48</v>
      </c>
      <c r="BR414">
        <v>44.14</v>
      </c>
      <c r="BZ414" s="63"/>
      <c r="CR414" s="1" t="s">
        <v>3539</v>
      </c>
    </row>
    <row r="415" spans="1:96" ht="15" hidden="1" customHeight="1" outlineLevel="1">
      <c r="A415" t="s">
        <v>3036</v>
      </c>
      <c r="B415" s="8" t="s">
        <v>1696</v>
      </c>
      <c r="C415" s="1">
        <f t="shared" si="110"/>
        <v>6412</v>
      </c>
      <c r="D415" s="5">
        <f>IF(N415&gt;0, RANK(N415,(N415:P415,Q415:AE415)),0)</f>
        <v>1</v>
      </c>
      <c r="E415" s="5">
        <f>IF(O415&gt;0,RANK(O415,(N415:P415,Q415:AE415)),0)</f>
        <v>2</v>
      </c>
      <c r="F415" s="5">
        <f t="shared" si="100"/>
        <v>0</v>
      </c>
      <c r="G415" s="1">
        <f t="shared" si="101"/>
        <v>2609</v>
      </c>
      <c r="H415" s="2">
        <f t="shared" si="102"/>
        <v>0.40689332501559577</v>
      </c>
      <c r="I415" s="6"/>
      <c r="J415" s="2">
        <f t="shared" si="103"/>
        <v>0.68902058640049901</v>
      </c>
      <c r="K415" s="2">
        <f t="shared" si="104"/>
        <v>0.28212726138490329</v>
      </c>
      <c r="L415" s="2">
        <f t="shared" si="105"/>
        <v>0</v>
      </c>
      <c r="M415" s="2">
        <f t="shared" si="106"/>
        <v>2.8852152214597693E-2</v>
      </c>
      <c r="N415" s="63">
        <v>4418</v>
      </c>
      <c r="O415" s="63">
        <v>1809</v>
      </c>
      <c r="P415" s="63">
        <v>0</v>
      </c>
      <c r="Q415" s="63">
        <v>114</v>
      </c>
      <c r="R415" s="63">
        <v>65</v>
      </c>
      <c r="S415" s="63"/>
      <c r="T415" s="63">
        <v>6</v>
      </c>
      <c r="U415" s="63">
        <v>0</v>
      </c>
      <c r="V415" s="63">
        <v>0</v>
      </c>
      <c r="W415" s="63">
        <v>0</v>
      </c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/>
      <c r="AV415" s="63"/>
      <c r="AW415" s="63"/>
      <c r="BA415" t="str">
        <f t="shared" si="107"/>
        <v>Kittery</v>
      </c>
      <c r="BB415" t="s">
        <v>924</v>
      </c>
      <c r="BC415">
        <v>1</v>
      </c>
      <c r="BE415" s="112">
        <v>23</v>
      </c>
      <c r="BF415" s="114">
        <v>31</v>
      </c>
      <c r="BG415" s="114">
        <v>65</v>
      </c>
      <c r="BH415" s="118">
        <v>37270</v>
      </c>
      <c r="BI415" s="118">
        <f t="shared" si="108"/>
        <v>23031</v>
      </c>
      <c r="BJ415" t="s">
        <v>1471</v>
      </c>
      <c r="BK415">
        <f t="shared" si="109"/>
        <v>2337270</v>
      </c>
      <c r="BP415">
        <v>21</v>
      </c>
      <c r="BQ415">
        <v>3.18</v>
      </c>
      <c r="BR415">
        <v>17.82</v>
      </c>
      <c r="BZ415" s="63"/>
      <c r="CR415" s="1" t="s">
        <v>3540</v>
      </c>
    </row>
    <row r="416" spans="1:96" ht="15" hidden="1" customHeight="1" outlineLevel="1">
      <c r="A416" t="s">
        <v>1728</v>
      </c>
      <c r="B416" s="8" t="s">
        <v>1696</v>
      </c>
      <c r="C416" s="1">
        <f t="shared" si="110"/>
        <v>477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 t="shared" si="100"/>
        <v>0</v>
      </c>
      <c r="G416" s="1">
        <f t="shared" si="101"/>
        <v>168</v>
      </c>
      <c r="H416" s="2">
        <f t="shared" si="102"/>
        <v>0.3522012578616352</v>
      </c>
      <c r="I416" s="6"/>
      <c r="J416" s="2">
        <f t="shared" si="103"/>
        <v>0.3081761006289308</v>
      </c>
      <c r="K416" s="2">
        <f t="shared" si="104"/>
        <v>0.660377358490566</v>
      </c>
      <c r="L416" s="2">
        <f t="shared" si="105"/>
        <v>0</v>
      </c>
      <c r="M416" s="2">
        <f t="shared" si="106"/>
        <v>3.1446540880503249E-2</v>
      </c>
      <c r="N416" s="63">
        <v>147</v>
      </c>
      <c r="O416" s="63">
        <v>315</v>
      </c>
      <c r="P416" s="63">
        <v>0</v>
      </c>
      <c r="Q416" s="63">
        <v>11</v>
      </c>
      <c r="R416" s="63">
        <v>2</v>
      </c>
      <c r="S416" s="63"/>
      <c r="T416" s="63">
        <v>2</v>
      </c>
      <c r="U416" s="63">
        <v>0</v>
      </c>
      <c r="V416" s="63">
        <v>0</v>
      </c>
      <c r="W416" s="63">
        <v>0</v>
      </c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/>
      <c r="AV416" s="63"/>
      <c r="AW416" s="63"/>
      <c r="BA416" t="str">
        <f t="shared" si="107"/>
        <v>Knox</v>
      </c>
      <c r="BB416" t="s">
        <v>217</v>
      </c>
      <c r="BC416">
        <v>2</v>
      </c>
      <c r="BE416" s="112">
        <v>23</v>
      </c>
      <c r="BF416" s="114">
        <v>27</v>
      </c>
      <c r="BG416" s="114">
        <v>45</v>
      </c>
      <c r="BH416" s="118">
        <v>37585</v>
      </c>
      <c r="BI416" s="118">
        <f t="shared" si="108"/>
        <v>23027</v>
      </c>
      <c r="BJ416" t="s">
        <v>1471</v>
      </c>
      <c r="BK416">
        <f t="shared" si="109"/>
        <v>2337585</v>
      </c>
      <c r="BP416">
        <v>29.34</v>
      </c>
      <c r="BQ416">
        <v>0.2</v>
      </c>
      <c r="BR416">
        <v>29.14</v>
      </c>
      <c r="BZ416" s="63"/>
      <c r="CR416" s="1" t="s">
        <v>3541</v>
      </c>
    </row>
    <row r="417" spans="1:96" ht="15" hidden="1" customHeight="1" outlineLevel="1">
      <c r="A417" t="s">
        <v>3037</v>
      </c>
      <c r="B417" s="8" t="s">
        <v>1696</v>
      </c>
      <c r="C417" s="1">
        <f t="shared" si="110"/>
        <v>358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 t="shared" si="100"/>
        <v>0</v>
      </c>
      <c r="G417" s="1">
        <f t="shared" si="101"/>
        <v>147</v>
      </c>
      <c r="H417" s="2">
        <f t="shared" si="102"/>
        <v>0.41061452513966479</v>
      </c>
      <c r="I417" s="6"/>
      <c r="J417" s="2">
        <f t="shared" si="103"/>
        <v>0.28212290502793297</v>
      </c>
      <c r="K417" s="2">
        <f t="shared" si="104"/>
        <v>0.69273743016759781</v>
      </c>
      <c r="L417" s="2">
        <f t="shared" si="105"/>
        <v>0</v>
      </c>
      <c r="M417" s="2">
        <f t="shared" si="106"/>
        <v>2.5139664804469164E-2</v>
      </c>
      <c r="N417" s="63">
        <v>101</v>
      </c>
      <c r="O417" s="63">
        <v>248</v>
      </c>
      <c r="P417" s="63">
        <v>0</v>
      </c>
      <c r="Q417" s="63">
        <v>5</v>
      </c>
      <c r="R417" s="63">
        <v>4</v>
      </c>
      <c r="S417" s="63"/>
      <c r="T417" s="63">
        <v>0</v>
      </c>
      <c r="U417" s="63">
        <v>0</v>
      </c>
      <c r="V417" s="63">
        <v>0</v>
      </c>
      <c r="W417" s="63">
        <v>0</v>
      </c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/>
      <c r="AV417" s="63"/>
      <c r="AW417" s="63"/>
      <c r="BA417" t="str">
        <f t="shared" si="107"/>
        <v>Lagrange</v>
      </c>
      <c r="BB417" t="s">
        <v>2479</v>
      </c>
      <c r="BC417">
        <v>2</v>
      </c>
      <c r="BE417" s="112">
        <v>23</v>
      </c>
      <c r="BF417" s="114">
        <v>19</v>
      </c>
      <c r="BG417" s="114">
        <v>170</v>
      </c>
      <c r="BH417" s="118">
        <v>37760</v>
      </c>
      <c r="BI417" s="118">
        <f t="shared" si="108"/>
        <v>23019</v>
      </c>
      <c r="BJ417" t="s">
        <v>1471</v>
      </c>
      <c r="BK417">
        <f t="shared" si="109"/>
        <v>2337760</v>
      </c>
      <c r="BP417">
        <v>49.49</v>
      </c>
      <c r="BQ417">
        <v>0.05</v>
      </c>
      <c r="BR417">
        <v>49.44</v>
      </c>
      <c r="BZ417" s="63"/>
      <c r="CR417" s="1" t="s">
        <v>3542</v>
      </c>
    </row>
    <row r="418" spans="1:96" ht="15" hidden="1" customHeight="1" outlineLevel="1">
      <c r="A418" t="s">
        <v>747</v>
      </c>
      <c r="B418" s="8" t="s">
        <v>1696</v>
      </c>
      <c r="C418" s="1">
        <f t="shared" si="110"/>
        <v>114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 t="shared" si="100"/>
        <v>0</v>
      </c>
      <c r="G418" s="1">
        <f t="shared" si="101"/>
        <v>31</v>
      </c>
      <c r="H418" s="2">
        <f t="shared" si="102"/>
        <v>0.27192982456140352</v>
      </c>
      <c r="I418" s="6"/>
      <c r="J418" s="2">
        <f t="shared" si="103"/>
        <v>0.35087719298245612</v>
      </c>
      <c r="K418" s="2">
        <f t="shared" si="104"/>
        <v>0.6228070175438597</v>
      </c>
      <c r="L418" s="2">
        <f t="shared" si="105"/>
        <v>0</v>
      </c>
      <c r="M418" s="2">
        <f t="shared" si="106"/>
        <v>2.6315789473684181E-2</v>
      </c>
      <c r="N418" s="63">
        <v>40</v>
      </c>
      <c r="O418" s="63">
        <v>71</v>
      </c>
      <c r="P418" s="63">
        <v>0</v>
      </c>
      <c r="Q418" s="63">
        <v>3</v>
      </c>
      <c r="R418" s="63">
        <v>0</v>
      </c>
      <c r="S418" s="63"/>
      <c r="T418" s="63">
        <v>0</v>
      </c>
      <c r="U418" s="63">
        <v>0</v>
      </c>
      <c r="V418" s="63">
        <v>0</v>
      </c>
      <c r="W418" s="63">
        <v>0</v>
      </c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/>
      <c r="AV418" s="63"/>
      <c r="AW418" s="63"/>
      <c r="BA418" t="str">
        <f t="shared" si="107"/>
        <v>Lake View</v>
      </c>
      <c r="BB418" t="s">
        <v>1956</v>
      </c>
      <c r="BC418">
        <v>2</v>
      </c>
      <c r="BE418" s="112">
        <v>23</v>
      </c>
      <c r="BF418" s="114">
        <v>21</v>
      </c>
      <c r="BG418" s="114">
        <v>60</v>
      </c>
      <c r="BH418" s="118">
        <v>37970</v>
      </c>
      <c r="BI418" s="118">
        <f t="shared" si="108"/>
        <v>23021</v>
      </c>
      <c r="BJ418" t="s">
        <v>3073</v>
      </c>
      <c r="BK418">
        <f t="shared" si="109"/>
        <v>2337970</v>
      </c>
      <c r="BP418">
        <v>53.16</v>
      </c>
      <c r="BQ418">
        <v>11.7</v>
      </c>
      <c r="BR418">
        <v>41.47</v>
      </c>
      <c r="BZ418" s="63"/>
      <c r="CR418" s="151" t="s">
        <v>3543</v>
      </c>
    </row>
    <row r="419" spans="1:96" ht="15" hidden="1" customHeight="1" outlineLevel="1">
      <c r="A419" t="s">
        <v>2021</v>
      </c>
      <c r="B419" s="8" t="s">
        <v>1696</v>
      </c>
      <c r="C419" s="1">
        <f t="shared" si="110"/>
        <v>69</v>
      </c>
      <c r="D419" s="5">
        <f>IF(N419&gt;0, RANK(N419,(N419:P419,Q419:AE419)),0)</f>
        <v>2</v>
      </c>
      <c r="E419" s="5">
        <f>IF(O419&gt;0,RANK(O419,(N419:P419,Q419:AE419)),0)</f>
        <v>1</v>
      </c>
      <c r="F419" s="5">
        <f t="shared" si="100"/>
        <v>0</v>
      </c>
      <c r="G419" s="1">
        <f t="shared" si="101"/>
        <v>9</v>
      </c>
      <c r="H419" s="2">
        <f t="shared" si="102"/>
        <v>0.13043478260869565</v>
      </c>
      <c r="I419" s="6"/>
      <c r="J419" s="2">
        <f t="shared" si="103"/>
        <v>0.42028985507246375</v>
      </c>
      <c r="K419" s="2">
        <f t="shared" si="104"/>
        <v>0.55072463768115942</v>
      </c>
      <c r="L419" s="2">
        <f t="shared" si="105"/>
        <v>0</v>
      </c>
      <c r="M419" s="2">
        <f t="shared" si="106"/>
        <v>2.8985507246376829E-2</v>
      </c>
      <c r="N419" s="63">
        <v>29</v>
      </c>
      <c r="O419" s="63">
        <v>38</v>
      </c>
      <c r="P419" s="63">
        <v>0</v>
      </c>
      <c r="Q419" s="63">
        <v>1</v>
      </c>
      <c r="R419" s="63">
        <v>1</v>
      </c>
      <c r="S419" s="63"/>
      <c r="T419" s="63">
        <v>0</v>
      </c>
      <c r="U419" s="63">
        <v>0</v>
      </c>
      <c r="V419" s="63">
        <v>0</v>
      </c>
      <c r="W419" s="63">
        <v>0</v>
      </c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/>
      <c r="AV419" s="63"/>
      <c r="AW419" s="63"/>
      <c r="BA419" t="str">
        <f t="shared" si="107"/>
        <v>Lakeville</v>
      </c>
      <c r="BB419" t="s">
        <v>2479</v>
      </c>
      <c r="BC419">
        <v>2</v>
      </c>
      <c r="BE419" s="112">
        <v>23</v>
      </c>
      <c r="BF419" s="114">
        <v>19</v>
      </c>
      <c r="BG419" s="114">
        <v>175</v>
      </c>
      <c r="BH419" s="118">
        <v>38005</v>
      </c>
      <c r="BI419" s="118">
        <f t="shared" si="108"/>
        <v>23019</v>
      </c>
      <c r="BJ419" t="s">
        <v>1471</v>
      </c>
      <c r="BK419">
        <f t="shared" si="109"/>
        <v>2338005</v>
      </c>
      <c r="BP419">
        <v>65.3</v>
      </c>
      <c r="BQ419">
        <v>7.22</v>
      </c>
      <c r="BR419">
        <v>58.08</v>
      </c>
      <c r="BZ419" s="63"/>
      <c r="CR419" s="1" t="s">
        <v>3544</v>
      </c>
    </row>
    <row r="420" spans="1:96" ht="15" hidden="1" customHeight="1" outlineLevel="1">
      <c r="A420" t="s">
        <v>2921</v>
      </c>
      <c r="B420" s="8" t="s">
        <v>1696</v>
      </c>
      <c r="C420" s="1">
        <f t="shared" si="110"/>
        <v>1211</v>
      </c>
      <c r="D420" s="5">
        <f>IF(N420&gt;0, RANK(N420,(N420:P420,Q420:AE420)),0)</f>
        <v>1</v>
      </c>
      <c r="E420" s="5">
        <f>IF(O420&gt;0,RANK(O420,(N420:P420,Q420:AE420)),0)</f>
        <v>2</v>
      </c>
      <c r="F420" s="5">
        <f t="shared" si="100"/>
        <v>0</v>
      </c>
      <c r="G420" s="1">
        <f t="shared" si="101"/>
        <v>40</v>
      </c>
      <c r="H420" s="2">
        <f t="shared" si="102"/>
        <v>3.3030553261767133E-2</v>
      </c>
      <c r="I420" s="6"/>
      <c r="J420" s="2">
        <f t="shared" si="103"/>
        <v>0.50867052023121384</v>
      </c>
      <c r="K420" s="2">
        <f t="shared" si="104"/>
        <v>0.47563996696944671</v>
      </c>
      <c r="L420" s="2">
        <f t="shared" si="105"/>
        <v>0</v>
      </c>
      <c r="M420" s="2">
        <f t="shared" si="106"/>
        <v>1.5689512799339445E-2</v>
      </c>
      <c r="N420" s="63">
        <v>616</v>
      </c>
      <c r="O420" s="63">
        <v>576</v>
      </c>
      <c r="P420" s="63">
        <v>0</v>
      </c>
      <c r="Q420" s="63">
        <v>9</v>
      </c>
      <c r="R420" s="63">
        <v>8</v>
      </c>
      <c r="S420" s="63"/>
      <c r="T420" s="63">
        <v>2</v>
      </c>
      <c r="U420" s="63">
        <v>0</v>
      </c>
      <c r="V420" s="63">
        <v>0</v>
      </c>
      <c r="W420" s="63">
        <v>0</v>
      </c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/>
      <c r="AV420" s="63"/>
      <c r="AW420" s="63"/>
      <c r="BA420" t="str">
        <f t="shared" si="107"/>
        <v>Lamoine</v>
      </c>
      <c r="BB420" t="s">
        <v>597</v>
      </c>
      <c r="BC420">
        <v>2</v>
      </c>
      <c r="BE420" s="112">
        <v>23</v>
      </c>
      <c r="BF420" s="114">
        <v>9</v>
      </c>
      <c r="BG420" s="114">
        <v>85</v>
      </c>
      <c r="BH420" s="118">
        <v>38180</v>
      </c>
      <c r="BI420" s="118">
        <f t="shared" si="108"/>
        <v>23009</v>
      </c>
      <c r="BJ420" t="s">
        <v>1471</v>
      </c>
      <c r="BK420">
        <f t="shared" si="109"/>
        <v>2338180</v>
      </c>
      <c r="BP420">
        <v>25.07</v>
      </c>
      <c r="BQ420">
        <v>7.18</v>
      </c>
      <c r="BR420">
        <v>17.89</v>
      </c>
      <c r="BZ420" s="63"/>
      <c r="CR420" s="1" t="s">
        <v>3545</v>
      </c>
    </row>
    <row r="421" spans="1:96" ht="15" hidden="1" customHeight="1" outlineLevel="1">
      <c r="A421" t="s">
        <v>3228</v>
      </c>
      <c r="B421" s="8" t="s">
        <v>1696</v>
      </c>
      <c r="C421" s="1">
        <f t="shared" si="110"/>
        <v>0</v>
      </c>
      <c r="D421" s="5">
        <f>IF(N421&gt;0, RANK(N421,(N421:P421,Q421:AE421)),0)</f>
        <v>0</v>
      </c>
      <c r="E421" s="5">
        <f>IF(O421&gt;0,RANK(O421,(N421:P421,Q421:AE421)),0)</f>
        <v>0</v>
      </c>
      <c r="F421" s="5">
        <f t="shared" ref="F421:F467" si="111">IF(P421&gt;0,RANK(P421,(N421:AE421)),0)</f>
        <v>0</v>
      </c>
      <c r="G421" s="1">
        <f t="shared" ref="G421:G467" si="112">IF(C421&gt;0,MAX(N421:P421)-LARGE(N421:P421,2),0)</f>
        <v>0</v>
      </c>
      <c r="H421" s="2">
        <f t="shared" ref="H421:H467" si="113">IF(C421&gt;0,G421/C421,0)</f>
        <v>0</v>
      </c>
      <c r="I421" s="6"/>
      <c r="J421" s="2" t="str">
        <f t="shared" ref="J421:J467" si="114">IF(C421=0,"-",N421/C421)</f>
        <v>-</v>
      </c>
      <c r="K421" s="2" t="str">
        <f t="shared" ref="K421:K467" si="115">IF(C421=0,"-",O421/C421)</f>
        <v>-</v>
      </c>
      <c r="L421" s="2" t="str">
        <f t="shared" ref="L421:L467" si="116">IF(C421=0,"-",P421/C421)</f>
        <v>-</v>
      </c>
      <c r="M421" s="2" t="str">
        <f t="shared" ref="M421:M467" si="117">IF(C421=0,"-",(1-J421-K421-L421))</f>
        <v>-</v>
      </c>
      <c r="N421" s="63">
        <v>0</v>
      </c>
      <c r="O421" s="63">
        <v>0</v>
      </c>
      <c r="P421" s="63">
        <v>0</v>
      </c>
      <c r="Q421" s="63">
        <v>0</v>
      </c>
      <c r="R421" s="63">
        <v>0</v>
      </c>
      <c r="S421" s="63"/>
      <c r="T421" s="63">
        <v>0</v>
      </c>
      <c r="U421" s="63">
        <v>0</v>
      </c>
      <c r="V421" s="63">
        <v>0</v>
      </c>
      <c r="W421" s="63">
        <v>0</v>
      </c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/>
      <c r="AV421" s="63"/>
      <c r="AW421" s="63"/>
      <c r="BA421" t="str">
        <f t="shared" ref="BA421:BA482" si="118">A421</f>
        <v>Lang</v>
      </c>
      <c r="BB421" t="s">
        <v>1137</v>
      </c>
      <c r="BC421">
        <v>2</v>
      </c>
      <c r="BE421" s="112">
        <v>23</v>
      </c>
      <c r="BF421" s="114">
        <v>7</v>
      </c>
      <c r="BH421" s="139">
        <v>38195</v>
      </c>
      <c r="BI421" s="118">
        <f t="shared" ref="BI421:BI482" si="119">BE421*1000+BF421</f>
        <v>23007</v>
      </c>
      <c r="BJ421" t="s">
        <v>956</v>
      </c>
      <c r="BK421">
        <f t="shared" ref="BK421:BK482" si="120">BE421*100000+BH421</f>
        <v>2338195</v>
      </c>
      <c r="BZ421" s="63"/>
      <c r="CR421" s="1"/>
    </row>
    <row r="422" spans="1:96" ht="15" hidden="1" customHeight="1" outlineLevel="1">
      <c r="A422" t="s">
        <v>188</v>
      </c>
      <c r="B422" s="8" t="s">
        <v>1696</v>
      </c>
      <c r="C422" s="1">
        <f t="shared" si="110"/>
        <v>3529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 t="shared" si="111"/>
        <v>0</v>
      </c>
      <c r="G422" s="1">
        <f t="shared" si="112"/>
        <v>946</v>
      </c>
      <c r="H422" s="2">
        <f t="shared" si="113"/>
        <v>0.26806460753754607</v>
      </c>
      <c r="I422" s="6"/>
      <c r="J422" s="2">
        <f t="shared" si="114"/>
        <v>0.34910739586285067</v>
      </c>
      <c r="K422" s="2">
        <f t="shared" si="115"/>
        <v>0.61717200340039668</v>
      </c>
      <c r="L422" s="2">
        <f t="shared" si="116"/>
        <v>0</v>
      </c>
      <c r="M422" s="2">
        <f t="shared" si="117"/>
        <v>3.3720600736752648E-2</v>
      </c>
      <c r="N422" s="63">
        <v>1232</v>
      </c>
      <c r="O422" s="63">
        <v>2178</v>
      </c>
      <c r="P422" s="63">
        <v>0</v>
      </c>
      <c r="Q422" s="63">
        <v>76</v>
      </c>
      <c r="R422" s="63">
        <v>39</v>
      </c>
      <c r="S422" s="63"/>
      <c r="T422" s="63">
        <v>4</v>
      </c>
      <c r="U422" s="63">
        <v>0</v>
      </c>
      <c r="V422" s="63">
        <v>0</v>
      </c>
      <c r="W422" s="63">
        <v>0</v>
      </c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/>
      <c r="AV422" s="63"/>
      <c r="AW422" s="63"/>
      <c r="BA422" t="str">
        <f t="shared" si="118"/>
        <v>Lebanon</v>
      </c>
      <c r="BB422" t="s">
        <v>924</v>
      </c>
      <c r="BC422">
        <v>1</v>
      </c>
      <c r="BE422" s="112">
        <v>23</v>
      </c>
      <c r="BF422" s="114">
        <v>31</v>
      </c>
      <c r="BG422" s="114">
        <v>70</v>
      </c>
      <c r="BH422" s="118">
        <v>38425</v>
      </c>
      <c r="BI422" s="118">
        <f t="shared" si="119"/>
        <v>23031</v>
      </c>
      <c r="BJ422" t="s">
        <v>1471</v>
      </c>
      <c r="BK422">
        <f t="shared" si="120"/>
        <v>2338425</v>
      </c>
      <c r="BP422">
        <v>55.79</v>
      </c>
      <c r="BQ422">
        <v>1.08</v>
      </c>
      <c r="BR422">
        <v>54.71</v>
      </c>
      <c r="BZ422" s="63"/>
      <c r="CR422" s="1" t="s">
        <v>3546</v>
      </c>
    </row>
    <row r="423" spans="1:96" ht="15" hidden="1" customHeight="1" outlineLevel="1">
      <c r="A423" t="s">
        <v>97</v>
      </c>
      <c r="B423" s="8" t="s">
        <v>1696</v>
      </c>
      <c r="C423" s="1">
        <f t="shared" si="110"/>
        <v>508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 t="shared" si="111"/>
        <v>0</v>
      </c>
      <c r="G423" s="1">
        <f t="shared" si="112"/>
        <v>210</v>
      </c>
      <c r="H423" s="2">
        <f t="shared" si="113"/>
        <v>0.41338582677165353</v>
      </c>
      <c r="I423" s="6"/>
      <c r="J423" s="2">
        <f t="shared" si="114"/>
        <v>0.27559055118110237</v>
      </c>
      <c r="K423" s="2">
        <f t="shared" si="115"/>
        <v>0.6889763779527559</v>
      </c>
      <c r="L423" s="2">
        <f t="shared" si="116"/>
        <v>0</v>
      </c>
      <c r="M423" s="2">
        <f t="shared" si="117"/>
        <v>3.543307086614178E-2</v>
      </c>
      <c r="N423" s="63">
        <v>140</v>
      </c>
      <c r="O423" s="63">
        <v>350</v>
      </c>
      <c r="P423" s="63">
        <v>0</v>
      </c>
      <c r="Q423" s="63">
        <v>11</v>
      </c>
      <c r="R423" s="63">
        <v>7</v>
      </c>
      <c r="S423" s="63"/>
      <c r="T423" s="63">
        <v>0</v>
      </c>
      <c r="U423" s="63">
        <v>0</v>
      </c>
      <c r="V423" s="63">
        <v>0</v>
      </c>
      <c r="W423" s="63">
        <v>0</v>
      </c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/>
      <c r="AV423" s="63"/>
      <c r="AW423" s="63"/>
      <c r="BA423" t="str">
        <f t="shared" si="118"/>
        <v>Lee</v>
      </c>
      <c r="BB423" t="s">
        <v>2479</v>
      </c>
      <c r="BC423">
        <v>2</v>
      </c>
      <c r="BE423" s="112">
        <v>23</v>
      </c>
      <c r="BF423" s="114">
        <v>19</v>
      </c>
      <c r="BG423" s="114">
        <v>180</v>
      </c>
      <c r="BH423" s="118">
        <v>38530</v>
      </c>
      <c r="BI423" s="118">
        <f t="shared" si="119"/>
        <v>23019</v>
      </c>
      <c r="BJ423" t="s">
        <v>1471</v>
      </c>
      <c r="BK423">
        <f t="shared" si="120"/>
        <v>2338530</v>
      </c>
      <c r="BP423">
        <v>39.71</v>
      </c>
      <c r="BQ423">
        <v>1.1200000000000001</v>
      </c>
      <c r="BR423">
        <v>38.590000000000003</v>
      </c>
      <c r="BZ423" s="63"/>
      <c r="CR423" s="1" t="s">
        <v>3547</v>
      </c>
    </row>
    <row r="424" spans="1:96" ht="15" hidden="1" customHeight="1" outlineLevel="1">
      <c r="A424" t="s">
        <v>2892</v>
      </c>
      <c r="B424" s="8" t="s">
        <v>1696</v>
      </c>
      <c r="C424" s="1">
        <f t="shared" si="110"/>
        <v>1362</v>
      </c>
      <c r="D424" s="5">
        <f>IF(N424&gt;0, RANK(N424,(N424:P424,Q424:AE424)),0)</f>
        <v>2</v>
      </c>
      <c r="E424" s="5">
        <f>IF(O424&gt;0,RANK(O424,(N424:P424,Q424:AE424)),0)</f>
        <v>1</v>
      </c>
      <c r="F424" s="5">
        <f t="shared" si="111"/>
        <v>0</v>
      </c>
      <c r="G424" s="1">
        <f t="shared" si="112"/>
        <v>313</v>
      </c>
      <c r="H424" s="2">
        <f t="shared" si="113"/>
        <v>0.22980910425844348</v>
      </c>
      <c r="I424" s="6"/>
      <c r="J424" s="2">
        <f t="shared" si="114"/>
        <v>0.37077826725403817</v>
      </c>
      <c r="K424" s="2">
        <f t="shared" si="115"/>
        <v>0.60058737151248165</v>
      </c>
      <c r="L424" s="2">
        <f t="shared" si="116"/>
        <v>0</v>
      </c>
      <c r="M424" s="2">
        <f t="shared" si="117"/>
        <v>2.8634361233480177E-2</v>
      </c>
      <c r="N424" s="63">
        <v>505</v>
      </c>
      <c r="O424" s="63">
        <v>818</v>
      </c>
      <c r="P424" s="63">
        <v>0</v>
      </c>
      <c r="Q424" s="63">
        <v>27</v>
      </c>
      <c r="R424" s="63">
        <v>9</v>
      </c>
      <c r="S424" s="63"/>
      <c r="T424" s="63">
        <v>3</v>
      </c>
      <c r="U424" s="63">
        <v>0</v>
      </c>
      <c r="V424" s="63">
        <v>0</v>
      </c>
      <c r="W424" s="63">
        <v>0</v>
      </c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/>
      <c r="AV424" s="63"/>
      <c r="AW424" s="63"/>
      <c r="BA424" t="str">
        <f t="shared" si="118"/>
        <v>Leeds</v>
      </c>
      <c r="BB424" t="s">
        <v>1117</v>
      </c>
      <c r="BC424">
        <v>2</v>
      </c>
      <c r="BE424" s="112">
        <v>23</v>
      </c>
      <c r="BF424" s="114">
        <v>1</v>
      </c>
      <c r="BG424" s="114">
        <v>20</v>
      </c>
      <c r="BH424" s="118">
        <v>38565</v>
      </c>
      <c r="BI424" s="118">
        <f t="shared" si="119"/>
        <v>23001</v>
      </c>
      <c r="BJ424" t="s">
        <v>1471</v>
      </c>
      <c r="BK424">
        <f t="shared" si="120"/>
        <v>2338565</v>
      </c>
      <c r="BP424">
        <v>43.43</v>
      </c>
      <c r="BQ424">
        <v>3.09</v>
      </c>
      <c r="BR424">
        <v>40.340000000000003</v>
      </c>
      <c r="BZ424" s="63"/>
      <c r="CR424" s="1" t="s">
        <v>3548</v>
      </c>
    </row>
    <row r="425" spans="1:96" ht="15" hidden="1" customHeight="1" outlineLevel="1">
      <c r="A425" t="s">
        <v>2501</v>
      </c>
      <c r="B425" s="8" t="s">
        <v>1696</v>
      </c>
      <c r="C425" s="1">
        <f t="shared" si="110"/>
        <v>1665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 t="shared" si="111"/>
        <v>0</v>
      </c>
      <c r="G425" s="1">
        <f t="shared" si="112"/>
        <v>672</v>
      </c>
      <c r="H425" s="2">
        <f t="shared" si="113"/>
        <v>0.40360360360360359</v>
      </c>
      <c r="I425" s="6"/>
      <c r="J425" s="2">
        <f t="shared" si="114"/>
        <v>0.2864864864864865</v>
      </c>
      <c r="K425" s="2">
        <f t="shared" si="115"/>
        <v>0.69009009009009004</v>
      </c>
      <c r="L425" s="2">
        <f t="shared" si="116"/>
        <v>0</v>
      </c>
      <c r="M425" s="2">
        <f t="shared" si="117"/>
        <v>2.3423423423423517E-2</v>
      </c>
      <c r="N425" s="63">
        <v>477</v>
      </c>
      <c r="O425" s="63">
        <v>1149</v>
      </c>
      <c r="P425" s="63">
        <v>0</v>
      </c>
      <c r="Q425" s="63">
        <v>32</v>
      </c>
      <c r="R425" s="63">
        <v>6</v>
      </c>
      <c r="S425" s="63"/>
      <c r="T425" s="63">
        <v>1</v>
      </c>
      <c r="U425" s="63">
        <v>0</v>
      </c>
      <c r="V425" s="63">
        <v>0</v>
      </c>
      <c r="W425" s="63">
        <v>0</v>
      </c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/>
      <c r="AV425" s="63"/>
      <c r="AW425" s="63"/>
      <c r="BA425" t="str">
        <f t="shared" si="118"/>
        <v>Levant</v>
      </c>
      <c r="BB425" t="s">
        <v>2479</v>
      </c>
      <c r="BC425">
        <v>2</v>
      </c>
      <c r="BE425" s="112">
        <v>23</v>
      </c>
      <c r="BF425" s="114">
        <v>19</v>
      </c>
      <c r="BG425" s="114">
        <v>185</v>
      </c>
      <c r="BH425" s="118">
        <v>38705</v>
      </c>
      <c r="BI425" s="118">
        <f t="shared" si="119"/>
        <v>23019</v>
      </c>
      <c r="BJ425" t="s">
        <v>1471</v>
      </c>
      <c r="BK425">
        <f t="shared" si="120"/>
        <v>2338705</v>
      </c>
      <c r="BP425">
        <v>29.97</v>
      </c>
      <c r="BQ425">
        <v>0.01</v>
      </c>
      <c r="BR425">
        <v>29.97</v>
      </c>
      <c r="BZ425" s="63"/>
      <c r="CR425" s="1" t="s">
        <v>3549</v>
      </c>
    </row>
    <row r="426" spans="1:96" ht="15" hidden="1" customHeight="1" outlineLevel="1">
      <c r="A426" t="s">
        <v>1988</v>
      </c>
      <c r="B426" s="8" t="s">
        <v>1696</v>
      </c>
      <c r="C426" s="1">
        <f t="shared" si="110"/>
        <v>17388</v>
      </c>
      <c r="D426" s="5">
        <f>IF(N426&gt;0, RANK(N426,(N426:P426,Q426:AE426)),0)</f>
        <v>1</v>
      </c>
      <c r="E426" s="5">
        <f>IF(O426&gt;0,RANK(O426,(N426:P426,Q426:AE426)),0)</f>
        <v>2</v>
      </c>
      <c r="F426" s="5">
        <f t="shared" si="111"/>
        <v>0</v>
      </c>
      <c r="G426" s="1">
        <f t="shared" si="112"/>
        <v>2384</v>
      </c>
      <c r="H426" s="2">
        <f t="shared" si="113"/>
        <v>0.1371060501495284</v>
      </c>
      <c r="I426" s="6"/>
      <c r="J426" s="2">
        <f t="shared" si="114"/>
        <v>0.55302507476420515</v>
      </c>
      <c r="K426" s="2">
        <f t="shared" si="115"/>
        <v>0.41591902461467678</v>
      </c>
      <c r="L426" s="2">
        <f t="shared" si="116"/>
        <v>0</v>
      </c>
      <c r="M426" s="2">
        <f t="shared" si="117"/>
        <v>3.1055900621118071E-2</v>
      </c>
      <c r="N426" s="63">
        <v>9616</v>
      </c>
      <c r="O426" s="63">
        <v>7232</v>
      </c>
      <c r="P426" s="63">
        <v>0</v>
      </c>
      <c r="Q426" s="63">
        <v>308</v>
      </c>
      <c r="R426" s="63">
        <v>204</v>
      </c>
      <c r="S426" s="63"/>
      <c r="T426" s="63">
        <v>28</v>
      </c>
      <c r="U426" s="63">
        <v>0</v>
      </c>
      <c r="V426" s="63">
        <v>0</v>
      </c>
      <c r="W426" s="63">
        <v>0</v>
      </c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/>
      <c r="AV426" s="63"/>
      <c r="AW426" s="63"/>
      <c r="BA426" t="str">
        <f t="shared" si="118"/>
        <v>Lewiston</v>
      </c>
      <c r="BB426" t="s">
        <v>1117</v>
      </c>
      <c r="BC426">
        <v>2</v>
      </c>
      <c r="BE426" s="112">
        <v>23</v>
      </c>
      <c r="BF426" s="114">
        <v>1</v>
      </c>
      <c r="BG426" s="114">
        <v>25</v>
      </c>
      <c r="BH426" s="118">
        <v>38740</v>
      </c>
      <c r="BI426" s="118">
        <f t="shared" si="119"/>
        <v>23001</v>
      </c>
      <c r="BJ426" t="s">
        <v>1248</v>
      </c>
      <c r="BK426">
        <f t="shared" si="120"/>
        <v>2338740</v>
      </c>
      <c r="BP426">
        <v>35.19</v>
      </c>
      <c r="BQ426">
        <v>1.1000000000000001</v>
      </c>
      <c r="BR426">
        <v>34.090000000000003</v>
      </c>
      <c r="BZ426" s="63"/>
      <c r="CR426" s="1" t="s">
        <v>3550</v>
      </c>
    </row>
    <row r="427" spans="1:96" ht="15" hidden="1" customHeight="1" outlineLevel="1">
      <c r="A427" t="s">
        <v>319</v>
      </c>
      <c r="B427" s="8" t="s">
        <v>1696</v>
      </c>
      <c r="C427" s="1">
        <f t="shared" si="110"/>
        <v>591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 t="shared" si="111"/>
        <v>0</v>
      </c>
      <c r="G427" s="1">
        <f t="shared" si="112"/>
        <v>43</v>
      </c>
      <c r="H427" s="2">
        <f t="shared" si="113"/>
        <v>7.2758037225042302E-2</v>
      </c>
      <c r="I427" s="6"/>
      <c r="J427" s="2">
        <f t="shared" si="114"/>
        <v>0.44839255499153974</v>
      </c>
      <c r="K427" s="2">
        <f t="shared" si="115"/>
        <v>0.52115059221658211</v>
      </c>
      <c r="L427" s="2">
        <f t="shared" si="116"/>
        <v>0</v>
      </c>
      <c r="M427" s="2">
        <f t="shared" si="117"/>
        <v>3.0456852791878153E-2</v>
      </c>
      <c r="N427" s="63">
        <v>265</v>
      </c>
      <c r="O427" s="63">
        <v>308</v>
      </c>
      <c r="P427" s="63">
        <v>0</v>
      </c>
      <c r="Q427" s="63">
        <v>7</v>
      </c>
      <c r="R427" s="63">
        <v>11</v>
      </c>
      <c r="S427" s="63"/>
      <c r="T427" s="63">
        <v>0</v>
      </c>
      <c r="U427" s="63">
        <v>0</v>
      </c>
      <c r="V427" s="63">
        <v>0</v>
      </c>
      <c r="W427" s="63">
        <v>0</v>
      </c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/>
      <c r="AV427" s="63"/>
      <c r="AW427" s="63"/>
      <c r="BA427" t="str">
        <f t="shared" si="118"/>
        <v>Liberty</v>
      </c>
      <c r="BB427" t="s">
        <v>217</v>
      </c>
      <c r="BC427">
        <v>2</v>
      </c>
      <c r="BE427" s="112">
        <v>23</v>
      </c>
      <c r="BF427" s="114">
        <v>27</v>
      </c>
      <c r="BG427" s="114">
        <v>50</v>
      </c>
      <c r="BH427" s="118">
        <v>39055</v>
      </c>
      <c r="BI427" s="118">
        <f t="shared" si="119"/>
        <v>23027</v>
      </c>
      <c r="BJ427" t="s">
        <v>1471</v>
      </c>
      <c r="BK427">
        <f t="shared" si="120"/>
        <v>2339055</v>
      </c>
      <c r="BP427">
        <v>28.31</v>
      </c>
      <c r="BQ427">
        <v>2.4</v>
      </c>
      <c r="BR427">
        <v>25.91</v>
      </c>
      <c r="BZ427" s="63"/>
      <c r="CR427" s="1" t="s">
        <v>3551</v>
      </c>
    </row>
    <row r="428" spans="1:96" ht="15" hidden="1" customHeight="1" outlineLevel="1">
      <c r="A428" t="s">
        <v>2541</v>
      </c>
      <c r="B428" s="8" t="s">
        <v>1696</v>
      </c>
      <c r="C428" s="1">
        <f t="shared" si="110"/>
        <v>1840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 t="shared" si="111"/>
        <v>0</v>
      </c>
      <c r="G428" s="1">
        <f t="shared" si="112"/>
        <v>135</v>
      </c>
      <c r="H428" s="2">
        <f t="shared" si="113"/>
        <v>7.3369565217391311E-2</v>
      </c>
      <c r="I428" s="6"/>
      <c r="J428" s="2">
        <f t="shared" si="114"/>
        <v>0.4418478260869565</v>
      </c>
      <c r="K428" s="2">
        <f t="shared" si="115"/>
        <v>0.51521739130434785</v>
      </c>
      <c r="L428" s="2">
        <f t="shared" si="116"/>
        <v>0</v>
      </c>
      <c r="M428" s="2">
        <f t="shared" si="117"/>
        <v>4.2934782608695654E-2</v>
      </c>
      <c r="N428" s="63">
        <v>813</v>
      </c>
      <c r="O428" s="63">
        <v>948</v>
      </c>
      <c r="P428" s="63">
        <v>0</v>
      </c>
      <c r="Q428" s="63">
        <v>40</v>
      </c>
      <c r="R428" s="63">
        <v>33</v>
      </c>
      <c r="S428" s="63"/>
      <c r="T428" s="63">
        <v>6</v>
      </c>
      <c r="U428" s="63">
        <v>0</v>
      </c>
      <c r="V428" s="63">
        <v>0</v>
      </c>
      <c r="W428" s="63">
        <v>0</v>
      </c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/>
      <c r="AV428" s="63"/>
      <c r="AW428" s="63"/>
      <c r="BA428" t="str">
        <f t="shared" si="118"/>
        <v>Limerick</v>
      </c>
      <c r="BB428" t="s">
        <v>924</v>
      </c>
      <c r="BC428">
        <v>1</v>
      </c>
      <c r="BE428" s="112">
        <v>23</v>
      </c>
      <c r="BF428" s="114">
        <v>31</v>
      </c>
      <c r="BG428" s="114">
        <v>75</v>
      </c>
      <c r="BH428" s="118">
        <v>39195</v>
      </c>
      <c r="BI428" s="118">
        <f t="shared" si="119"/>
        <v>23031</v>
      </c>
      <c r="BJ428" t="s">
        <v>1471</v>
      </c>
      <c r="BK428">
        <f t="shared" si="120"/>
        <v>2339195</v>
      </c>
      <c r="BP428">
        <v>28.24</v>
      </c>
      <c r="BQ428">
        <v>1.1000000000000001</v>
      </c>
      <c r="BR428">
        <v>27.14</v>
      </c>
      <c r="BZ428" s="63"/>
      <c r="CR428" s="150" t="s">
        <v>3552</v>
      </c>
    </row>
    <row r="429" spans="1:96" ht="15" hidden="1" customHeight="1" outlineLevel="1">
      <c r="A429" t="s">
        <v>1334</v>
      </c>
      <c r="B429" s="8" t="s">
        <v>1696</v>
      </c>
      <c r="C429" s="1">
        <f t="shared" si="110"/>
        <v>765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 t="shared" si="111"/>
        <v>0</v>
      </c>
      <c r="G429" s="1">
        <f t="shared" si="112"/>
        <v>98</v>
      </c>
      <c r="H429" s="2">
        <f t="shared" si="113"/>
        <v>0.12810457516339868</v>
      </c>
      <c r="I429" s="6"/>
      <c r="J429" s="2">
        <f t="shared" si="114"/>
        <v>0.42483660130718953</v>
      </c>
      <c r="K429" s="2">
        <f t="shared" si="115"/>
        <v>0.55294117647058827</v>
      </c>
      <c r="L429" s="2">
        <f t="shared" si="116"/>
        <v>0</v>
      </c>
      <c r="M429" s="2">
        <f t="shared" si="117"/>
        <v>2.2222222222222143E-2</v>
      </c>
      <c r="N429" s="63">
        <v>325</v>
      </c>
      <c r="O429" s="63">
        <v>423</v>
      </c>
      <c r="P429" s="63">
        <v>0</v>
      </c>
      <c r="Q429" s="63">
        <v>8</v>
      </c>
      <c r="R429" s="63">
        <v>8</v>
      </c>
      <c r="S429" s="63"/>
      <c r="T429" s="63">
        <v>1</v>
      </c>
      <c r="U429" s="63">
        <v>0</v>
      </c>
      <c r="V429" s="63">
        <v>0</v>
      </c>
      <c r="W429" s="63">
        <v>0</v>
      </c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/>
      <c r="AV429" s="63"/>
      <c r="AW429" s="63"/>
      <c r="BA429" t="str">
        <f t="shared" si="118"/>
        <v>Limestone</v>
      </c>
      <c r="BB429" t="s">
        <v>2829</v>
      </c>
      <c r="BC429">
        <v>2</v>
      </c>
      <c r="BE429" s="112">
        <v>23</v>
      </c>
      <c r="BF429" s="114">
        <v>3</v>
      </c>
      <c r="BG429" s="114">
        <v>160</v>
      </c>
      <c r="BH429" s="118">
        <v>39300</v>
      </c>
      <c r="BI429" s="118">
        <f t="shared" si="119"/>
        <v>23003</v>
      </c>
      <c r="BJ429" t="s">
        <v>1471</v>
      </c>
      <c r="BK429">
        <f t="shared" si="120"/>
        <v>2339300</v>
      </c>
      <c r="BP429">
        <v>40.71</v>
      </c>
      <c r="BQ429">
        <v>0.3</v>
      </c>
      <c r="BR429">
        <v>40.409999999999997</v>
      </c>
      <c r="BZ429" s="63"/>
      <c r="CR429" s="1" t="s">
        <v>3553</v>
      </c>
    </row>
    <row r="430" spans="1:96" ht="15" hidden="1" customHeight="1" outlineLevel="1">
      <c r="A430" t="s">
        <v>3149</v>
      </c>
      <c r="B430" s="8" t="s">
        <v>1696</v>
      </c>
      <c r="C430" s="1">
        <f t="shared" ref="C430:C493" si="121">SUM(N430:AY430)</f>
        <v>2298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 t="shared" si="111"/>
        <v>0</v>
      </c>
      <c r="G430" s="1">
        <f t="shared" si="112"/>
        <v>501</v>
      </c>
      <c r="H430" s="2">
        <f t="shared" si="113"/>
        <v>0.21801566579634465</v>
      </c>
      <c r="I430" s="6"/>
      <c r="J430" s="2">
        <f t="shared" si="114"/>
        <v>0.37249782419495214</v>
      </c>
      <c r="K430" s="2">
        <f t="shared" si="115"/>
        <v>0.59051348999129682</v>
      </c>
      <c r="L430" s="2">
        <f t="shared" si="116"/>
        <v>0</v>
      </c>
      <c r="M430" s="2">
        <f t="shared" si="117"/>
        <v>3.6988685813751032E-2</v>
      </c>
      <c r="N430" s="63">
        <v>856</v>
      </c>
      <c r="O430" s="63">
        <v>1357</v>
      </c>
      <c r="P430" s="63">
        <v>0</v>
      </c>
      <c r="Q430" s="63">
        <v>52</v>
      </c>
      <c r="R430" s="63">
        <v>27</v>
      </c>
      <c r="S430" s="63"/>
      <c r="T430" s="63">
        <v>6</v>
      </c>
      <c r="U430" s="63">
        <v>0</v>
      </c>
      <c r="V430" s="63">
        <v>0</v>
      </c>
      <c r="W430" s="63">
        <v>0</v>
      </c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/>
      <c r="AV430" s="63"/>
      <c r="AW430" s="63"/>
      <c r="BA430" t="str">
        <f t="shared" si="118"/>
        <v>Limington</v>
      </c>
      <c r="BB430" t="s">
        <v>924</v>
      </c>
      <c r="BC430">
        <v>1</v>
      </c>
      <c r="BE430" s="112">
        <v>23</v>
      </c>
      <c r="BF430" s="114">
        <v>31</v>
      </c>
      <c r="BG430" s="114">
        <v>80</v>
      </c>
      <c r="BH430" s="118">
        <v>39405</v>
      </c>
      <c r="BI430" s="118">
        <f t="shared" si="119"/>
        <v>23031</v>
      </c>
      <c r="BJ430" t="s">
        <v>1471</v>
      </c>
      <c r="BK430">
        <f t="shared" si="120"/>
        <v>2339405</v>
      </c>
      <c r="BP430">
        <v>43.28</v>
      </c>
      <c r="BQ430">
        <v>1.3</v>
      </c>
      <c r="BR430">
        <v>41.99</v>
      </c>
      <c r="BZ430" s="63"/>
      <c r="CR430" s="1" t="s">
        <v>3554</v>
      </c>
    </row>
    <row r="431" spans="1:96" ht="15" hidden="1" customHeight="1" outlineLevel="1">
      <c r="A431" t="s">
        <v>1596</v>
      </c>
      <c r="B431" s="8" t="s">
        <v>1696</v>
      </c>
      <c r="C431" s="1">
        <f t="shared" si="121"/>
        <v>2596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 t="shared" si="111"/>
        <v>0</v>
      </c>
      <c r="G431" s="1">
        <f t="shared" si="112"/>
        <v>910</v>
      </c>
      <c r="H431" s="2">
        <f t="shared" si="113"/>
        <v>0.3505392912172573</v>
      </c>
      <c r="I431" s="6"/>
      <c r="J431" s="2">
        <f t="shared" si="114"/>
        <v>0.31317411402157164</v>
      </c>
      <c r="K431" s="2">
        <f t="shared" si="115"/>
        <v>0.66371340523882894</v>
      </c>
      <c r="L431" s="2">
        <f t="shared" si="116"/>
        <v>0</v>
      </c>
      <c r="M431" s="2">
        <f t="shared" si="117"/>
        <v>2.3112480739599484E-2</v>
      </c>
      <c r="N431" s="63">
        <v>813</v>
      </c>
      <c r="O431" s="63">
        <v>1723</v>
      </c>
      <c r="P431" s="63">
        <v>0</v>
      </c>
      <c r="Q431" s="63">
        <v>40</v>
      </c>
      <c r="R431" s="63">
        <v>17</v>
      </c>
      <c r="S431" s="63"/>
      <c r="T431" s="63">
        <v>3</v>
      </c>
      <c r="U431" s="63">
        <v>0</v>
      </c>
      <c r="V431" s="63">
        <v>0</v>
      </c>
      <c r="W431" s="63">
        <v>0</v>
      </c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/>
      <c r="AV431" s="63"/>
      <c r="AW431" s="63"/>
      <c r="BA431" t="str">
        <f t="shared" si="118"/>
        <v>Lincoln</v>
      </c>
      <c r="BB431" t="s">
        <v>2479</v>
      </c>
      <c r="BC431">
        <v>2</v>
      </c>
      <c r="BE431" s="112">
        <v>23</v>
      </c>
      <c r="BF431" s="114">
        <v>19</v>
      </c>
      <c r="BG431" s="114">
        <v>190</v>
      </c>
      <c r="BH431" s="118">
        <v>39475</v>
      </c>
      <c r="BI431" s="118">
        <f t="shared" si="119"/>
        <v>23019</v>
      </c>
      <c r="BJ431" t="s">
        <v>1471</v>
      </c>
      <c r="BK431">
        <f t="shared" si="120"/>
        <v>2339475</v>
      </c>
      <c r="BP431">
        <v>74.849999999999994</v>
      </c>
      <c r="BQ431">
        <v>6.93</v>
      </c>
      <c r="BR431">
        <v>67.91</v>
      </c>
      <c r="BZ431" s="63"/>
      <c r="CR431" s="1" t="s">
        <v>3555</v>
      </c>
    </row>
    <row r="432" spans="1:96" ht="15" hidden="1" customHeight="1" outlineLevel="1">
      <c r="A432" t="s">
        <v>1596</v>
      </c>
      <c r="B432" s="8" t="s">
        <v>1696</v>
      </c>
      <c r="C432" s="1">
        <f t="shared" si="121"/>
        <v>32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 t="shared" si="111"/>
        <v>0</v>
      </c>
      <c r="G432" s="1">
        <f t="shared" si="112"/>
        <v>8</v>
      </c>
      <c r="H432" s="2">
        <f t="shared" si="113"/>
        <v>0.25</v>
      </c>
      <c r="I432" s="6"/>
      <c r="J432" s="2">
        <f t="shared" si="114"/>
        <v>0.375</v>
      </c>
      <c r="K432" s="2">
        <f t="shared" si="115"/>
        <v>0.625</v>
      </c>
      <c r="L432" s="2">
        <f t="shared" si="116"/>
        <v>0</v>
      </c>
      <c r="M432" s="2">
        <f t="shared" si="117"/>
        <v>0</v>
      </c>
      <c r="N432" s="63">
        <v>12</v>
      </c>
      <c r="O432" s="63">
        <v>20</v>
      </c>
      <c r="P432" s="63">
        <v>0</v>
      </c>
      <c r="Q432" s="63">
        <v>0</v>
      </c>
      <c r="R432" s="63">
        <v>0</v>
      </c>
      <c r="S432" s="63"/>
      <c r="T432" s="63">
        <v>0</v>
      </c>
      <c r="U432" s="63">
        <v>0</v>
      </c>
      <c r="V432" s="63">
        <v>0</v>
      </c>
      <c r="W432" s="63">
        <v>0</v>
      </c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/>
      <c r="AV432" s="63"/>
      <c r="AW432" s="63"/>
      <c r="BA432" t="str">
        <f t="shared" si="118"/>
        <v>Lincoln</v>
      </c>
      <c r="BB432" t="s">
        <v>2381</v>
      </c>
      <c r="BC432">
        <v>2</v>
      </c>
      <c r="BE432" s="112">
        <v>23</v>
      </c>
      <c r="BF432" s="114">
        <v>17</v>
      </c>
      <c r="BG432" s="114">
        <v>80</v>
      </c>
      <c r="BH432" s="118">
        <v>39422</v>
      </c>
      <c r="BI432" s="118">
        <f t="shared" si="119"/>
        <v>23017</v>
      </c>
      <c r="BJ432" t="s">
        <v>3073</v>
      </c>
      <c r="BK432">
        <f t="shared" si="120"/>
        <v>2339422</v>
      </c>
      <c r="BP432">
        <v>36.85</v>
      </c>
      <c r="BQ432">
        <v>4.3600000000000003</v>
      </c>
      <c r="BR432">
        <v>32.49</v>
      </c>
      <c r="BZ432" s="63"/>
      <c r="CR432" s="1" t="s">
        <v>3556</v>
      </c>
    </row>
    <row r="433" spans="1:96" ht="15" hidden="1" customHeight="1" outlineLevel="1">
      <c r="A433" t="s">
        <v>2908</v>
      </c>
      <c r="B433" s="8" t="s">
        <v>1696</v>
      </c>
      <c r="C433" s="1">
        <f t="shared" si="121"/>
        <v>1654</v>
      </c>
      <c r="D433" s="5">
        <f>IF(N433&gt;0, RANK(N433,(N433:P433,Q433:AE433)),0)</f>
        <v>1</v>
      </c>
      <c r="E433" s="5">
        <f>IF(O433&gt;0,RANK(O433,(N433:P433,Q433:AE433)),0)</f>
        <v>2</v>
      </c>
      <c r="F433" s="5">
        <f t="shared" si="111"/>
        <v>0</v>
      </c>
      <c r="G433" s="1">
        <f t="shared" si="112"/>
        <v>508</v>
      </c>
      <c r="H433" s="2">
        <f t="shared" si="113"/>
        <v>0.30713422007255137</v>
      </c>
      <c r="I433" s="6"/>
      <c r="J433" s="2">
        <f t="shared" si="114"/>
        <v>0.64026602176541714</v>
      </c>
      <c r="K433" s="2">
        <f t="shared" si="115"/>
        <v>0.33313180169286577</v>
      </c>
      <c r="L433" s="2">
        <f t="shared" si="116"/>
        <v>0</v>
      </c>
      <c r="M433" s="2">
        <f t="shared" si="117"/>
        <v>2.6602176541717093E-2</v>
      </c>
      <c r="N433" s="63">
        <v>1059</v>
      </c>
      <c r="O433" s="63">
        <v>551</v>
      </c>
      <c r="P433" s="63">
        <v>0</v>
      </c>
      <c r="Q433" s="63">
        <v>17</v>
      </c>
      <c r="R433" s="63">
        <v>21</v>
      </c>
      <c r="S433" s="63"/>
      <c r="T433" s="63">
        <v>6</v>
      </c>
      <c r="U433" s="63">
        <v>0</v>
      </c>
      <c r="V433" s="63">
        <v>0</v>
      </c>
      <c r="W433" s="63">
        <v>0</v>
      </c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/>
      <c r="AV433" s="63"/>
      <c r="AW433" s="63"/>
      <c r="BA433" t="str">
        <f t="shared" si="118"/>
        <v>Lincolnville</v>
      </c>
      <c r="BB433" t="s">
        <v>217</v>
      </c>
      <c r="BC433">
        <v>2</v>
      </c>
      <c r="BE433" s="112">
        <v>23</v>
      </c>
      <c r="BF433" s="114">
        <v>27</v>
      </c>
      <c r="BG433" s="114">
        <v>55</v>
      </c>
      <c r="BH433" s="118">
        <v>39755</v>
      </c>
      <c r="BI433" s="118">
        <f t="shared" si="119"/>
        <v>23027</v>
      </c>
      <c r="BJ433" t="s">
        <v>1471</v>
      </c>
      <c r="BK433">
        <f t="shared" si="120"/>
        <v>2339755</v>
      </c>
      <c r="BP433">
        <v>43.73</v>
      </c>
      <c r="BQ433">
        <v>6.36</v>
      </c>
      <c r="BR433">
        <v>37.369999999999997</v>
      </c>
      <c r="BZ433" s="63"/>
      <c r="CR433" s="1" t="s">
        <v>3557</v>
      </c>
    </row>
    <row r="434" spans="1:96" ht="15" hidden="1" customHeight="1" outlineLevel="1">
      <c r="A434" t="s">
        <v>1774</v>
      </c>
      <c r="B434" s="8" t="s">
        <v>1696</v>
      </c>
      <c r="C434" s="1">
        <f t="shared" si="121"/>
        <v>508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 t="shared" si="111"/>
        <v>0</v>
      </c>
      <c r="G434" s="1">
        <f t="shared" si="112"/>
        <v>318</v>
      </c>
      <c r="H434" s="2">
        <f t="shared" si="113"/>
        <v>0.62598425196850394</v>
      </c>
      <c r="I434" s="6"/>
      <c r="J434" s="2">
        <f t="shared" si="114"/>
        <v>0.18307086614173229</v>
      </c>
      <c r="K434" s="2">
        <f t="shared" si="115"/>
        <v>0.80905511811023623</v>
      </c>
      <c r="L434" s="2">
        <f t="shared" si="116"/>
        <v>0</v>
      </c>
      <c r="M434" s="2">
        <f t="shared" si="117"/>
        <v>7.8740157480314821E-3</v>
      </c>
      <c r="N434" s="63">
        <v>93</v>
      </c>
      <c r="O434" s="63">
        <v>411</v>
      </c>
      <c r="P434" s="63">
        <v>0</v>
      </c>
      <c r="Q434" s="63">
        <v>1</v>
      </c>
      <c r="R434" s="63">
        <v>3</v>
      </c>
      <c r="S434" s="63"/>
      <c r="T434" s="63">
        <v>0</v>
      </c>
      <c r="U434" s="63">
        <v>0</v>
      </c>
      <c r="V434" s="63">
        <v>0</v>
      </c>
      <c r="W434" s="63">
        <v>0</v>
      </c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/>
      <c r="AV434" s="63"/>
      <c r="AW434" s="63"/>
      <c r="BA434" t="str">
        <f t="shared" si="118"/>
        <v>Linneus</v>
      </c>
      <c r="BB434" t="s">
        <v>2829</v>
      </c>
      <c r="BC434">
        <v>2</v>
      </c>
      <c r="BE434" s="112">
        <v>23</v>
      </c>
      <c r="BF434" s="114">
        <v>3</v>
      </c>
      <c r="BG434" s="114">
        <v>165</v>
      </c>
      <c r="BH434" s="118">
        <v>39965</v>
      </c>
      <c r="BI434" s="118">
        <f t="shared" si="119"/>
        <v>23003</v>
      </c>
      <c r="BJ434" t="s">
        <v>1471</v>
      </c>
      <c r="BK434">
        <f t="shared" si="120"/>
        <v>2339965</v>
      </c>
      <c r="BP434">
        <v>45.83</v>
      </c>
      <c r="BQ434">
        <v>1.28</v>
      </c>
      <c r="BR434">
        <v>44.56</v>
      </c>
      <c r="BZ434" s="63"/>
      <c r="CR434" s="1" t="s">
        <v>3558</v>
      </c>
    </row>
    <row r="435" spans="1:96" ht="15" hidden="1" customHeight="1" outlineLevel="1">
      <c r="A435" t="s">
        <v>1509</v>
      </c>
      <c r="B435" s="8" t="s">
        <v>1696</v>
      </c>
      <c r="C435" s="1">
        <f t="shared" si="121"/>
        <v>5243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 t="shared" si="111"/>
        <v>0</v>
      </c>
      <c r="G435" s="1">
        <f t="shared" si="112"/>
        <v>663</v>
      </c>
      <c r="H435" s="2">
        <f t="shared" si="113"/>
        <v>0.12645432004577531</v>
      </c>
      <c r="I435" s="6"/>
      <c r="J435" s="2">
        <f t="shared" si="114"/>
        <v>0.41769979019645243</v>
      </c>
      <c r="K435" s="2">
        <f t="shared" si="115"/>
        <v>0.54415411024222771</v>
      </c>
      <c r="L435" s="2">
        <f t="shared" si="116"/>
        <v>0</v>
      </c>
      <c r="M435" s="2">
        <f t="shared" si="117"/>
        <v>3.8146099561319868E-2</v>
      </c>
      <c r="N435" s="63">
        <v>2190</v>
      </c>
      <c r="O435" s="63">
        <v>2853</v>
      </c>
      <c r="P435" s="63">
        <v>0</v>
      </c>
      <c r="Q435" s="63">
        <v>126</v>
      </c>
      <c r="R435" s="63">
        <v>60</v>
      </c>
      <c r="S435" s="63"/>
      <c r="T435" s="63">
        <v>14</v>
      </c>
      <c r="U435" s="63">
        <v>0</v>
      </c>
      <c r="V435" s="63">
        <v>0</v>
      </c>
      <c r="W435" s="63">
        <v>0</v>
      </c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/>
      <c r="AV435" s="63"/>
      <c r="AW435" s="63"/>
      <c r="BA435" t="str">
        <f t="shared" si="118"/>
        <v>Lisbon</v>
      </c>
      <c r="BB435" t="s">
        <v>1117</v>
      </c>
      <c r="BC435">
        <v>2</v>
      </c>
      <c r="BE435" s="112">
        <v>23</v>
      </c>
      <c r="BF435" s="114">
        <v>1</v>
      </c>
      <c r="BG435" s="114">
        <v>30</v>
      </c>
      <c r="BH435" s="118">
        <v>40035</v>
      </c>
      <c r="BI435" s="118">
        <f t="shared" si="119"/>
        <v>23001</v>
      </c>
      <c r="BJ435" t="s">
        <v>1471</v>
      </c>
      <c r="BK435">
        <f t="shared" si="120"/>
        <v>2340035</v>
      </c>
      <c r="BP435">
        <v>24.16</v>
      </c>
      <c r="BQ435">
        <v>0.55000000000000004</v>
      </c>
      <c r="BR435">
        <v>23.61</v>
      </c>
      <c r="BZ435" s="63"/>
      <c r="CR435" s="1" t="s">
        <v>3559</v>
      </c>
    </row>
    <row r="436" spans="1:96" ht="15" hidden="1" customHeight="1" outlineLevel="1">
      <c r="A436" t="s">
        <v>1275</v>
      </c>
      <c r="B436" s="8" t="s">
        <v>1696</v>
      </c>
      <c r="C436" s="1">
        <f t="shared" si="121"/>
        <v>2177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 t="shared" si="111"/>
        <v>0</v>
      </c>
      <c r="G436" s="1">
        <f t="shared" si="112"/>
        <v>410</v>
      </c>
      <c r="H436" s="2">
        <f t="shared" si="113"/>
        <v>0.18833256775378962</v>
      </c>
      <c r="I436" s="6"/>
      <c r="J436" s="2">
        <f t="shared" si="114"/>
        <v>0.39044556729444191</v>
      </c>
      <c r="K436" s="2">
        <f t="shared" si="115"/>
        <v>0.5787781350482315</v>
      </c>
      <c r="L436" s="2">
        <f t="shared" si="116"/>
        <v>0</v>
      </c>
      <c r="M436" s="2">
        <f t="shared" si="117"/>
        <v>3.077629765732659E-2</v>
      </c>
      <c r="N436" s="63">
        <v>850</v>
      </c>
      <c r="O436" s="63">
        <v>1260</v>
      </c>
      <c r="P436" s="63">
        <v>0</v>
      </c>
      <c r="Q436" s="63">
        <v>44</v>
      </c>
      <c r="R436" s="63">
        <v>19</v>
      </c>
      <c r="S436" s="63"/>
      <c r="T436" s="63">
        <v>4</v>
      </c>
      <c r="U436" s="63">
        <v>0</v>
      </c>
      <c r="V436" s="63">
        <v>0</v>
      </c>
      <c r="W436" s="63">
        <v>0</v>
      </c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/>
      <c r="AV436" s="63"/>
      <c r="AW436" s="63"/>
      <c r="BA436" t="str">
        <f t="shared" si="118"/>
        <v>Litchfield</v>
      </c>
      <c r="BB436" t="s">
        <v>3005</v>
      </c>
      <c r="BC436">
        <v>2</v>
      </c>
      <c r="BE436" s="112">
        <v>23</v>
      </c>
      <c r="BF436" s="114">
        <v>11</v>
      </c>
      <c r="BG436" s="114">
        <v>60</v>
      </c>
      <c r="BH436" s="118">
        <v>40175</v>
      </c>
      <c r="BI436" s="118">
        <f t="shared" si="119"/>
        <v>23011</v>
      </c>
      <c r="BJ436" t="s">
        <v>1471</v>
      </c>
      <c r="BK436">
        <f t="shared" si="120"/>
        <v>2340175</v>
      </c>
      <c r="BP436">
        <v>39.69</v>
      </c>
      <c r="BQ436">
        <v>2.2599999999999998</v>
      </c>
      <c r="BR436">
        <v>37.43</v>
      </c>
      <c r="BZ436" s="63"/>
      <c r="CR436" s="1" t="s">
        <v>3560</v>
      </c>
    </row>
    <row r="437" spans="1:96" ht="15" hidden="1" customHeight="1" outlineLevel="1">
      <c r="A437" t="s">
        <v>1780</v>
      </c>
      <c r="B437" s="8" t="s">
        <v>1696</v>
      </c>
      <c r="C437" s="1">
        <f t="shared" si="121"/>
        <v>531</v>
      </c>
      <c r="D437" s="5">
        <f>IF(N437&gt;0, RANK(N437,(N437:P437,Q437:AE437)),0)</f>
        <v>2</v>
      </c>
      <c r="E437" s="5">
        <f>IF(O437&gt;0,RANK(O437,(N437:P437,Q437:AE437)),0)</f>
        <v>1</v>
      </c>
      <c r="F437" s="5">
        <f t="shared" si="111"/>
        <v>0</v>
      </c>
      <c r="G437" s="1">
        <f t="shared" si="112"/>
        <v>240</v>
      </c>
      <c r="H437" s="2">
        <f t="shared" si="113"/>
        <v>0.4519774011299435</v>
      </c>
      <c r="I437" s="6"/>
      <c r="J437" s="2">
        <f t="shared" si="114"/>
        <v>0.2655367231638418</v>
      </c>
      <c r="K437" s="2">
        <f t="shared" si="115"/>
        <v>0.71751412429378536</v>
      </c>
      <c r="L437" s="2">
        <f t="shared" si="116"/>
        <v>0</v>
      </c>
      <c r="M437" s="2">
        <f t="shared" si="117"/>
        <v>1.6949152542372836E-2</v>
      </c>
      <c r="N437" s="63">
        <v>141</v>
      </c>
      <c r="O437" s="63">
        <v>381</v>
      </c>
      <c r="P437" s="63">
        <v>0</v>
      </c>
      <c r="Q437" s="63">
        <v>7</v>
      </c>
      <c r="R437" s="63">
        <v>0</v>
      </c>
      <c r="S437" s="63"/>
      <c r="T437" s="63">
        <v>2</v>
      </c>
      <c r="U437" s="63">
        <v>0</v>
      </c>
      <c r="V437" s="63">
        <v>0</v>
      </c>
      <c r="W437" s="63">
        <v>0</v>
      </c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/>
      <c r="AV437" s="63"/>
      <c r="AW437" s="63"/>
      <c r="BA437" t="str">
        <f t="shared" si="118"/>
        <v>Littleton</v>
      </c>
      <c r="BB437" t="s">
        <v>2829</v>
      </c>
      <c r="BC437">
        <v>2</v>
      </c>
      <c r="BE437" s="112">
        <v>23</v>
      </c>
      <c r="BF437" s="114">
        <v>3</v>
      </c>
      <c r="BG437" s="114">
        <v>170</v>
      </c>
      <c r="BH437" s="118">
        <v>40595</v>
      </c>
      <c r="BI437" s="118">
        <f t="shared" si="119"/>
        <v>23003</v>
      </c>
      <c r="BJ437" t="s">
        <v>1471</v>
      </c>
      <c r="BK437">
        <f t="shared" si="120"/>
        <v>2340595</v>
      </c>
      <c r="BP437">
        <v>38.61</v>
      </c>
      <c r="BQ437">
        <v>0.19</v>
      </c>
      <c r="BR437">
        <v>38.42</v>
      </c>
      <c r="BZ437" s="63"/>
      <c r="CR437" s="1" t="s">
        <v>3561</v>
      </c>
    </row>
    <row r="438" spans="1:96" ht="15" hidden="1" customHeight="1" outlineLevel="1">
      <c r="A438" t="s">
        <v>2327</v>
      </c>
      <c r="B438" s="8" t="s">
        <v>1696</v>
      </c>
      <c r="C438" s="1">
        <f t="shared" si="121"/>
        <v>1394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 t="shared" si="111"/>
        <v>0</v>
      </c>
      <c r="G438" s="1">
        <f t="shared" si="112"/>
        <v>210</v>
      </c>
      <c r="H438" s="2">
        <f t="shared" si="113"/>
        <v>0.15064562410329985</v>
      </c>
      <c r="I438" s="6"/>
      <c r="J438" s="2">
        <f t="shared" si="114"/>
        <v>0.41104734576757535</v>
      </c>
      <c r="K438" s="2">
        <f t="shared" si="115"/>
        <v>0.56169296987087514</v>
      </c>
      <c r="L438" s="2">
        <f t="shared" si="116"/>
        <v>0</v>
      </c>
      <c r="M438" s="2">
        <f t="shared" si="117"/>
        <v>2.7259684361549463E-2</v>
      </c>
      <c r="N438" s="63">
        <v>573</v>
      </c>
      <c r="O438" s="63">
        <v>783</v>
      </c>
      <c r="P438" s="63">
        <v>0</v>
      </c>
      <c r="Q438" s="63">
        <v>25</v>
      </c>
      <c r="R438" s="63">
        <v>10</v>
      </c>
      <c r="S438" s="63"/>
      <c r="T438" s="63">
        <v>3</v>
      </c>
      <c r="U438" s="63">
        <v>0</v>
      </c>
      <c r="V438" s="63">
        <v>0</v>
      </c>
      <c r="W438" s="63">
        <v>0</v>
      </c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/>
      <c r="AV438" s="63"/>
      <c r="AW438" s="63"/>
      <c r="BA438" t="str">
        <f t="shared" si="118"/>
        <v>Livermore</v>
      </c>
      <c r="BB438" t="s">
        <v>1117</v>
      </c>
      <c r="BC438">
        <v>2</v>
      </c>
      <c r="BE438" s="112">
        <v>23</v>
      </c>
      <c r="BF438" s="114">
        <v>1</v>
      </c>
      <c r="BG438" s="114">
        <v>35</v>
      </c>
      <c r="BH438" s="118">
        <v>40665</v>
      </c>
      <c r="BI438" s="118">
        <f t="shared" si="119"/>
        <v>23001</v>
      </c>
      <c r="BJ438" t="s">
        <v>1471</v>
      </c>
      <c r="BK438">
        <f t="shared" si="120"/>
        <v>2340665</v>
      </c>
      <c r="BP438">
        <v>39.4</v>
      </c>
      <c r="BQ438">
        <v>1.71</v>
      </c>
      <c r="BR438">
        <v>37.69</v>
      </c>
      <c r="BZ438" s="63"/>
      <c r="CR438" s="151" t="s">
        <v>3562</v>
      </c>
    </row>
    <row r="439" spans="1:96" ht="15" hidden="1" customHeight="1" outlineLevel="1">
      <c r="A439" t="s">
        <v>1883</v>
      </c>
      <c r="B439" s="8" t="s">
        <v>1696</v>
      </c>
      <c r="C439" s="1">
        <f t="shared" si="121"/>
        <v>1393</v>
      </c>
      <c r="D439" s="5">
        <f>IF(N439&gt;0, RANK(N439,(N439:P439,Q439:AE439)),0)</f>
        <v>2</v>
      </c>
      <c r="E439" s="5">
        <f>IF(O439&gt;0,RANK(O439,(N439:P439,Q439:AE439)),0)</f>
        <v>1</v>
      </c>
      <c r="F439" s="5">
        <f t="shared" si="111"/>
        <v>0</v>
      </c>
      <c r="G439" s="1">
        <f t="shared" si="112"/>
        <v>269</v>
      </c>
      <c r="H439" s="2">
        <f t="shared" si="113"/>
        <v>0.19310839913854988</v>
      </c>
      <c r="I439" s="6"/>
      <c r="J439" s="2">
        <f t="shared" si="114"/>
        <v>0.38765254845656855</v>
      </c>
      <c r="K439" s="2">
        <f t="shared" si="115"/>
        <v>0.58076094759511843</v>
      </c>
      <c r="L439" s="2">
        <f t="shared" si="116"/>
        <v>0</v>
      </c>
      <c r="M439" s="2">
        <f t="shared" si="117"/>
        <v>3.1586503948313083E-2</v>
      </c>
      <c r="N439" s="63">
        <v>540</v>
      </c>
      <c r="O439" s="63">
        <v>809</v>
      </c>
      <c r="P439" s="63">
        <v>0</v>
      </c>
      <c r="Q439" s="63">
        <v>22</v>
      </c>
      <c r="R439" s="63">
        <v>20</v>
      </c>
      <c r="S439" s="63"/>
      <c r="T439" s="63">
        <v>2</v>
      </c>
      <c r="U439" s="63">
        <v>0</v>
      </c>
      <c r="V439" s="63">
        <v>0</v>
      </c>
      <c r="W439" s="63">
        <v>0</v>
      </c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/>
      <c r="AV439" s="63"/>
      <c r="AW439" s="63"/>
      <c r="BA439" t="str">
        <f t="shared" si="118"/>
        <v>Livermore Falls</v>
      </c>
      <c r="BB439" t="s">
        <v>1117</v>
      </c>
      <c r="BC439">
        <v>2</v>
      </c>
      <c r="BE439" s="112">
        <v>23</v>
      </c>
      <c r="BF439" s="114">
        <v>1</v>
      </c>
      <c r="BG439" s="114">
        <v>40</v>
      </c>
      <c r="BH439" s="118">
        <v>40770</v>
      </c>
      <c r="BI439" s="118">
        <f t="shared" si="119"/>
        <v>23001</v>
      </c>
      <c r="BJ439" t="s">
        <v>1471</v>
      </c>
      <c r="BK439">
        <f t="shared" si="120"/>
        <v>2340770</v>
      </c>
      <c r="BP439">
        <v>20.43</v>
      </c>
      <c r="BQ439">
        <v>0.68</v>
      </c>
      <c r="BR439">
        <v>19.75</v>
      </c>
      <c r="BZ439" s="63"/>
      <c r="CR439" s="1" t="s">
        <v>3563</v>
      </c>
    </row>
    <row r="440" spans="1:96" ht="15" hidden="1" customHeight="1" outlineLevel="1">
      <c r="A440" s="34" t="s">
        <v>2898</v>
      </c>
      <c r="B440" s="8" t="s">
        <v>1696</v>
      </c>
      <c r="C440" s="1">
        <f t="shared" si="121"/>
        <v>191</v>
      </c>
      <c r="D440" s="5">
        <f>IF(N440&gt;0, RANK(N440,(N440:P440,Q440:AE440)),0)</f>
        <v>1</v>
      </c>
      <c r="E440" s="5">
        <f>IF(O440&gt;0,RANK(O440,(N440:P440,Q440:AE440)),0)</f>
        <v>2</v>
      </c>
      <c r="F440" s="5">
        <f t="shared" si="111"/>
        <v>0</v>
      </c>
      <c r="G440" s="1">
        <f t="shared" si="112"/>
        <v>80</v>
      </c>
      <c r="H440" s="2">
        <f t="shared" si="113"/>
        <v>0.41884816753926701</v>
      </c>
      <c r="I440" s="6"/>
      <c r="J440" s="2">
        <f t="shared" si="114"/>
        <v>0.69633507853403143</v>
      </c>
      <c r="K440" s="2">
        <f t="shared" si="115"/>
        <v>0.27748691099476441</v>
      </c>
      <c r="L440" s="2">
        <f t="shared" si="116"/>
        <v>0</v>
      </c>
      <c r="M440" s="2">
        <f t="shared" si="117"/>
        <v>2.6178010471204161E-2</v>
      </c>
      <c r="N440" s="63">
        <v>133</v>
      </c>
      <c r="O440" s="63">
        <v>53</v>
      </c>
      <c r="P440" s="63">
        <v>0</v>
      </c>
      <c r="Q440" s="63">
        <v>4</v>
      </c>
      <c r="R440" s="63">
        <v>0</v>
      </c>
      <c r="S440" s="63"/>
      <c r="T440" s="63">
        <v>1</v>
      </c>
      <c r="U440" s="63">
        <v>0</v>
      </c>
      <c r="V440" s="63">
        <v>0</v>
      </c>
      <c r="W440" s="63">
        <v>0</v>
      </c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/>
      <c r="AV440" s="63"/>
      <c r="AW440" s="63"/>
      <c r="BA440" t="str">
        <f t="shared" si="118"/>
        <v>Long Island</v>
      </c>
      <c r="BB440" t="s">
        <v>1530</v>
      </c>
      <c r="BC440">
        <v>1</v>
      </c>
      <c r="BE440" s="112">
        <v>23</v>
      </c>
      <c r="BF440" s="114">
        <v>5</v>
      </c>
      <c r="BG440" s="114">
        <v>63</v>
      </c>
      <c r="BH440" s="118">
        <v>41067</v>
      </c>
      <c r="BI440" s="118">
        <f t="shared" si="119"/>
        <v>23005</v>
      </c>
      <c r="BJ440" t="s">
        <v>1471</v>
      </c>
      <c r="BK440">
        <f t="shared" si="120"/>
        <v>2341067</v>
      </c>
      <c r="BP440">
        <v>10.39</v>
      </c>
      <c r="BQ440">
        <v>8.9600000000000009</v>
      </c>
      <c r="BR440">
        <v>1.43</v>
      </c>
      <c r="BZ440" s="63"/>
      <c r="CR440" s="1" t="s">
        <v>3564</v>
      </c>
    </row>
    <row r="441" spans="1:96" ht="15" hidden="1" customHeight="1" outlineLevel="1">
      <c r="A441" t="s">
        <v>2706</v>
      </c>
      <c r="B441" s="8" t="s">
        <v>1696</v>
      </c>
      <c r="C441" s="1">
        <f t="shared" si="121"/>
        <v>766</v>
      </c>
      <c r="D441" s="5">
        <f>IF(N441&gt;0, RANK(N441,(N441:P441,Q441:AE441)),0)</f>
        <v>1</v>
      </c>
      <c r="E441" s="5">
        <f>IF(O441&gt;0,RANK(O441,(N441:P441,Q441:AE441)),0)</f>
        <v>2</v>
      </c>
      <c r="F441" s="5">
        <f t="shared" si="111"/>
        <v>0</v>
      </c>
      <c r="G441" s="1">
        <f t="shared" si="112"/>
        <v>46</v>
      </c>
      <c r="H441" s="2">
        <f t="shared" si="113"/>
        <v>6.0052219321148827E-2</v>
      </c>
      <c r="I441" s="6"/>
      <c r="J441" s="2">
        <f t="shared" si="114"/>
        <v>0.52088772845953002</v>
      </c>
      <c r="K441" s="2">
        <f t="shared" si="115"/>
        <v>0.46083550913838123</v>
      </c>
      <c r="L441" s="2">
        <f t="shared" si="116"/>
        <v>0</v>
      </c>
      <c r="M441" s="2">
        <f t="shared" si="117"/>
        <v>1.8276762402088753E-2</v>
      </c>
      <c r="N441" s="63">
        <v>399</v>
      </c>
      <c r="O441" s="63">
        <v>353</v>
      </c>
      <c r="P441" s="63">
        <v>0</v>
      </c>
      <c r="Q441" s="63">
        <v>4</v>
      </c>
      <c r="R441" s="63">
        <v>10</v>
      </c>
      <c r="S441" s="63"/>
      <c r="T441" s="63">
        <v>0</v>
      </c>
      <c r="U441" s="63">
        <v>0</v>
      </c>
      <c r="V441" s="63">
        <v>0</v>
      </c>
      <c r="W441" s="63">
        <v>0</v>
      </c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/>
      <c r="AV441" s="63"/>
      <c r="AW441" s="63"/>
      <c r="BA441" t="str">
        <f t="shared" si="118"/>
        <v>Lovell</v>
      </c>
      <c r="BB441" t="s">
        <v>2381</v>
      </c>
      <c r="BC441">
        <v>2</v>
      </c>
      <c r="BE441" s="112">
        <v>23</v>
      </c>
      <c r="BF441" s="114">
        <v>17</v>
      </c>
      <c r="BG441" s="114">
        <v>85</v>
      </c>
      <c r="BH441" s="118">
        <v>41365</v>
      </c>
      <c r="BI441" s="118">
        <f t="shared" si="119"/>
        <v>23017</v>
      </c>
      <c r="BJ441" t="s">
        <v>1471</v>
      </c>
      <c r="BK441">
        <f t="shared" si="120"/>
        <v>2341365</v>
      </c>
      <c r="BP441">
        <v>47.88</v>
      </c>
      <c r="BQ441">
        <v>4.7</v>
      </c>
      <c r="BR441">
        <v>43.17</v>
      </c>
      <c r="BZ441" s="63"/>
      <c r="CR441" s="1" t="s">
        <v>3565</v>
      </c>
    </row>
    <row r="442" spans="1:96" ht="15" hidden="1" customHeight="1" outlineLevel="1">
      <c r="A442" t="s">
        <v>2853</v>
      </c>
      <c r="B442" s="8" t="s">
        <v>1696</v>
      </c>
      <c r="C442" s="1">
        <f t="shared" si="121"/>
        <v>255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 t="shared" si="111"/>
        <v>0</v>
      </c>
      <c r="G442" s="1">
        <f t="shared" si="112"/>
        <v>137</v>
      </c>
      <c r="H442" s="2">
        <f t="shared" si="113"/>
        <v>0.53725490196078429</v>
      </c>
      <c r="I442" s="6"/>
      <c r="J442" s="2">
        <f t="shared" si="114"/>
        <v>0.2196078431372549</v>
      </c>
      <c r="K442" s="2">
        <f t="shared" si="115"/>
        <v>0.75686274509803919</v>
      </c>
      <c r="L442" s="2">
        <f t="shared" si="116"/>
        <v>0</v>
      </c>
      <c r="M442" s="2">
        <f t="shared" si="117"/>
        <v>2.352941176470591E-2</v>
      </c>
      <c r="N442" s="63">
        <v>56</v>
      </c>
      <c r="O442" s="63">
        <v>193</v>
      </c>
      <c r="P442" s="63">
        <v>0</v>
      </c>
      <c r="Q442" s="63">
        <v>3</v>
      </c>
      <c r="R442" s="63">
        <v>2</v>
      </c>
      <c r="S442" s="63"/>
      <c r="T442" s="63">
        <v>1</v>
      </c>
      <c r="U442" s="63">
        <v>0</v>
      </c>
      <c r="V442" s="63">
        <v>0</v>
      </c>
      <c r="W442" s="63">
        <v>0</v>
      </c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/>
      <c r="AV442" s="63"/>
      <c r="AW442" s="63"/>
      <c r="BA442" t="str">
        <f t="shared" si="118"/>
        <v>Lowell</v>
      </c>
      <c r="BB442" t="s">
        <v>2479</v>
      </c>
      <c r="BC442">
        <v>2</v>
      </c>
      <c r="BE442" s="112">
        <v>23</v>
      </c>
      <c r="BF442" s="114">
        <v>19</v>
      </c>
      <c r="BG442" s="114">
        <v>195</v>
      </c>
      <c r="BH442" s="118">
        <v>41435</v>
      </c>
      <c r="BI442" s="118">
        <f t="shared" si="119"/>
        <v>23019</v>
      </c>
      <c r="BJ442" t="s">
        <v>1471</v>
      </c>
      <c r="BK442">
        <f t="shared" si="120"/>
        <v>2341435</v>
      </c>
      <c r="BP442">
        <v>40.1</v>
      </c>
      <c r="BQ442">
        <v>1.91</v>
      </c>
      <c r="BR442">
        <v>38.19</v>
      </c>
      <c r="BZ442" s="63"/>
      <c r="CR442" s="1" t="s">
        <v>3566</v>
      </c>
    </row>
    <row r="443" spans="1:96" ht="15" hidden="1" customHeight="1" outlineLevel="1">
      <c r="A443" t="s">
        <v>2699</v>
      </c>
      <c r="B443" s="8" t="s">
        <v>1696</v>
      </c>
      <c r="C443" s="1">
        <f t="shared" si="121"/>
        <v>883</v>
      </c>
      <c r="D443" s="5">
        <f>IF(N443&gt;0, RANK(N443,(N443:P443,Q443:AE443)),0)</f>
        <v>1</v>
      </c>
      <c r="E443" s="5">
        <f>IF(O443&gt;0,RANK(O443,(N443:P443,Q443:AE443)),0)</f>
        <v>2</v>
      </c>
      <c r="F443" s="5">
        <f t="shared" si="111"/>
        <v>0</v>
      </c>
      <c r="G443" s="1">
        <f t="shared" si="112"/>
        <v>51</v>
      </c>
      <c r="H443" s="2">
        <f t="shared" si="113"/>
        <v>5.7757644394110984E-2</v>
      </c>
      <c r="I443" s="6"/>
      <c r="J443" s="2">
        <f t="shared" si="114"/>
        <v>0.51755379388448475</v>
      </c>
      <c r="K443" s="2">
        <f t="shared" si="115"/>
        <v>0.45979614949037373</v>
      </c>
      <c r="L443" s="2">
        <f t="shared" si="116"/>
        <v>0</v>
      </c>
      <c r="M443" s="2">
        <f t="shared" si="117"/>
        <v>2.2650056625141524E-2</v>
      </c>
      <c r="N443" s="63">
        <v>457</v>
      </c>
      <c r="O443" s="63">
        <v>406</v>
      </c>
      <c r="P443" s="63">
        <v>0</v>
      </c>
      <c r="Q443" s="63">
        <v>9</v>
      </c>
      <c r="R443" s="63">
        <v>8</v>
      </c>
      <c r="S443" s="63"/>
      <c r="T443" s="63">
        <v>2</v>
      </c>
      <c r="U443" s="63">
        <v>0</v>
      </c>
      <c r="V443" s="63">
        <v>0</v>
      </c>
      <c r="W443" s="63">
        <v>1</v>
      </c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/>
      <c r="AV443" s="63"/>
      <c r="AW443" s="63"/>
      <c r="BA443" t="str">
        <f t="shared" si="118"/>
        <v>Lubec</v>
      </c>
      <c r="BB443" t="s">
        <v>691</v>
      </c>
      <c r="BC443">
        <v>2</v>
      </c>
      <c r="BE443" s="112">
        <v>23</v>
      </c>
      <c r="BF443" s="114">
        <v>29</v>
      </c>
      <c r="BG443" s="114">
        <v>125</v>
      </c>
      <c r="BH443" s="118">
        <v>41610</v>
      </c>
      <c r="BI443" s="118">
        <f t="shared" si="119"/>
        <v>23029</v>
      </c>
      <c r="BJ443" t="s">
        <v>1471</v>
      </c>
      <c r="BK443">
        <f t="shared" si="120"/>
        <v>2341610</v>
      </c>
      <c r="BP443">
        <v>78.86</v>
      </c>
      <c r="BQ443">
        <v>45.6</v>
      </c>
      <c r="BR443">
        <v>33.26</v>
      </c>
      <c r="BZ443" s="63"/>
      <c r="CR443" s="1" t="s">
        <v>3567</v>
      </c>
    </row>
    <row r="444" spans="1:96" ht="15" hidden="1" customHeight="1" outlineLevel="1">
      <c r="A444" t="s">
        <v>2719</v>
      </c>
      <c r="B444" s="8" t="s">
        <v>1696</v>
      </c>
      <c r="C444" s="1">
        <f t="shared" si="121"/>
        <v>255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 t="shared" si="111"/>
        <v>0</v>
      </c>
      <c r="G444" s="1">
        <f t="shared" si="112"/>
        <v>91</v>
      </c>
      <c r="H444" s="2">
        <f t="shared" si="113"/>
        <v>0.35686274509803922</v>
      </c>
      <c r="I444" s="6"/>
      <c r="J444" s="2">
        <f t="shared" si="114"/>
        <v>0.30588235294117649</v>
      </c>
      <c r="K444" s="2">
        <f t="shared" si="115"/>
        <v>0.66274509803921566</v>
      </c>
      <c r="L444" s="2">
        <f t="shared" si="116"/>
        <v>0</v>
      </c>
      <c r="M444" s="2">
        <f t="shared" si="117"/>
        <v>3.1372549019607843E-2</v>
      </c>
      <c r="N444" s="63">
        <v>78</v>
      </c>
      <c r="O444" s="63">
        <v>169</v>
      </c>
      <c r="P444" s="63">
        <v>0</v>
      </c>
      <c r="Q444" s="63">
        <v>5</v>
      </c>
      <c r="R444" s="63">
        <v>3</v>
      </c>
      <c r="S444" s="63"/>
      <c r="T444" s="63">
        <v>0</v>
      </c>
      <c r="U444" s="63">
        <v>0</v>
      </c>
      <c r="V444" s="63">
        <v>0</v>
      </c>
      <c r="W444" s="63">
        <v>0</v>
      </c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/>
      <c r="AV444" s="63"/>
      <c r="AW444" s="63"/>
      <c r="BA444" t="str">
        <f t="shared" si="118"/>
        <v>Ludlow</v>
      </c>
      <c r="BB444" t="s">
        <v>2829</v>
      </c>
      <c r="BC444">
        <v>2</v>
      </c>
      <c r="BE444" s="112">
        <v>23</v>
      </c>
      <c r="BF444" s="114">
        <v>3</v>
      </c>
      <c r="BG444" s="114">
        <v>175</v>
      </c>
      <c r="BH444" s="118">
        <v>41715</v>
      </c>
      <c r="BI444" s="118">
        <f t="shared" si="119"/>
        <v>23003</v>
      </c>
      <c r="BJ444" t="s">
        <v>1471</v>
      </c>
      <c r="BK444">
        <f t="shared" si="120"/>
        <v>2341715</v>
      </c>
      <c r="BP444">
        <v>21.98</v>
      </c>
      <c r="BQ444">
        <v>0.01</v>
      </c>
      <c r="BR444">
        <v>21.97</v>
      </c>
      <c r="BZ444" s="63"/>
      <c r="CR444" s="1" t="s">
        <v>3568</v>
      </c>
    </row>
    <row r="445" spans="1:96" ht="15" hidden="1" customHeight="1" outlineLevel="1">
      <c r="A445" t="s">
        <v>1269</v>
      </c>
      <c r="B445" s="8" t="s">
        <v>1696</v>
      </c>
      <c r="C445" s="1">
        <f t="shared" si="121"/>
        <v>2944</v>
      </c>
      <c r="D445" s="5">
        <f>IF(N445&gt;0, RANK(N445,(N445:P445,Q445:AE445)),0)</f>
        <v>2</v>
      </c>
      <c r="E445" s="5">
        <f>IF(O445&gt;0,RANK(O445,(N445:P445,Q445:AE445)),0)</f>
        <v>1</v>
      </c>
      <c r="F445" s="5">
        <f t="shared" si="111"/>
        <v>0</v>
      </c>
      <c r="G445" s="1">
        <f t="shared" si="112"/>
        <v>222</v>
      </c>
      <c r="H445" s="2">
        <f t="shared" si="113"/>
        <v>7.5407608695652176E-2</v>
      </c>
      <c r="I445" s="6"/>
      <c r="J445" s="2">
        <f t="shared" si="114"/>
        <v>0.44667119565217389</v>
      </c>
      <c r="K445" s="2">
        <f t="shared" si="115"/>
        <v>0.52207880434782605</v>
      </c>
      <c r="L445" s="2">
        <f t="shared" si="116"/>
        <v>0</v>
      </c>
      <c r="M445" s="2">
        <f t="shared" si="117"/>
        <v>3.1250000000000111E-2</v>
      </c>
      <c r="N445" s="63">
        <v>1315</v>
      </c>
      <c r="O445" s="63">
        <v>1537</v>
      </c>
      <c r="P445" s="63">
        <v>0</v>
      </c>
      <c r="Q445" s="63">
        <v>58</v>
      </c>
      <c r="R445" s="63">
        <v>30</v>
      </c>
      <c r="S445" s="63"/>
      <c r="T445" s="63">
        <v>4</v>
      </c>
      <c r="U445" s="63">
        <v>0</v>
      </c>
      <c r="V445" s="63">
        <v>0</v>
      </c>
      <c r="W445" s="63">
        <v>0</v>
      </c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/>
      <c r="AV445" s="63"/>
      <c r="AW445" s="63"/>
      <c r="BA445" t="str">
        <f t="shared" si="118"/>
        <v>Lyman</v>
      </c>
      <c r="BB445" t="s">
        <v>924</v>
      </c>
      <c r="BC445">
        <v>1</v>
      </c>
      <c r="BE445" s="112">
        <v>23</v>
      </c>
      <c r="BF445" s="114">
        <v>31</v>
      </c>
      <c r="BG445" s="114">
        <v>85</v>
      </c>
      <c r="BH445" s="118">
        <v>41750</v>
      </c>
      <c r="BI445" s="118">
        <f t="shared" si="119"/>
        <v>23031</v>
      </c>
      <c r="BJ445" t="s">
        <v>1471</v>
      </c>
      <c r="BK445">
        <f t="shared" si="120"/>
        <v>2341750</v>
      </c>
      <c r="BP445">
        <v>40.43</v>
      </c>
      <c r="BQ445">
        <v>1.49</v>
      </c>
      <c r="BR445">
        <v>38.94</v>
      </c>
      <c r="BZ445" s="63"/>
      <c r="CR445" s="1" t="s">
        <v>3569</v>
      </c>
    </row>
    <row r="446" spans="1:96" ht="15" hidden="1" customHeight="1" outlineLevel="1">
      <c r="A446" t="s">
        <v>3118</v>
      </c>
      <c r="B446" s="8" t="s">
        <v>1696</v>
      </c>
      <c r="C446" s="1">
        <f t="shared" si="121"/>
        <v>893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 t="shared" si="111"/>
        <v>0</v>
      </c>
      <c r="G446" s="1">
        <f t="shared" si="112"/>
        <v>66</v>
      </c>
      <c r="H446" s="2">
        <f t="shared" si="113"/>
        <v>7.3908174692049272E-2</v>
      </c>
      <c r="I446" s="6"/>
      <c r="J446" s="2">
        <f t="shared" si="114"/>
        <v>0.44232922732362823</v>
      </c>
      <c r="K446" s="2">
        <f t="shared" si="115"/>
        <v>0.51623740201567747</v>
      </c>
      <c r="L446" s="2">
        <f t="shared" si="116"/>
        <v>0</v>
      </c>
      <c r="M446" s="2">
        <f t="shared" si="117"/>
        <v>4.1433370660694302E-2</v>
      </c>
      <c r="N446" s="63">
        <v>395</v>
      </c>
      <c r="O446" s="63">
        <v>461</v>
      </c>
      <c r="P446" s="63">
        <v>0</v>
      </c>
      <c r="Q446" s="63">
        <v>18</v>
      </c>
      <c r="R446" s="63">
        <v>17</v>
      </c>
      <c r="S446" s="63"/>
      <c r="T446" s="63">
        <v>1</v>
      </c>
      <c r="U446" s="63">
        <v>0</v>
      </c>
      <c r="V446" s="63">
        <v>0</v>
      </c>
      <c r="W446" s="63">
        <v>1</v>
      </c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/>
      <c r="AV446" s="63"/>
      <c r="AW446" s="63"/>
      <c r="BA446" t="str">
        <f t="shared" si="118"/>
        <v>Machias</v>
      </c>
      <c r="BB446" t="s">
        <v>691</v>
      </c>
      <c r="BC446">
        <v>2</v>
      </c>
      <c r="BE446" s="112">
        <v>23</v>
      </c>
      <c r="BF446" s="114">
        <v>29</v>
      </c>
      <c r="BG446" s="114">
        <v>130</v>
      </c>
      <c r="BH446" s="118">
        <v>41960</v>
      </c>
      <c r="BI446" s="118">
        <f t="shared" si="119"/>
        <v>23029</v>
      </c>
      <c r="BJ446" t="s">
        <v>1471</v>
      </c>
      <c r="BK446">
        <f t="shared" si="120"/>
        <v>2341960</v>
      </c>
      <c r="BP446">
        <v>14.79</v>
      </c>
      <c r="BQ446">
        <v>0.9</v>
      </c>
      <c r="BR446">
        <v>13.89</v>
      </c>
      <c r="BZ446" s="63"/>
      <c r="CR446" s="1" t="s">
        <v>3570</v>
      </c>
    </row>
    <row r="447" spans="1:96" ht="15" hidden="1" customHeight="1" outlineLevel="1">
      <c r="A447" t="s">
        <v>1539</v>
      </c>
      <c r="B447" s="8" t="s">
        <v>1696</v>
      </c>
      <c r="C447" s="1">
        <f t="shared" si="121"/>
        <v>566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 t="shared" si="111"/>
        <v>0</v>
      </c>
      <c r="G447" s="1">
        <f t="shared" si="112"/>
        <v>121</v>
      </c>
      <c r="H447" s="2">
        <f t="shared" si="113"/>
        <v>0.21378091872791519</v>
      </c>
      <c r="I447" s="6"/>
      <c r="J447" s="2">
        <f t="shared" si="114"/>
        <v>0.38162544169611307</v>
      </c>
      <c r="K447" s="2">
        <f t="shared" si="115"/>
        <v>0.59540636042402828</v>
      </c>
      <c r="L447" s="2">
        <f t="shared" si="116"/>
        <v>0</v>
      </c>
      <c r="M447" s="2">
        <f t="shared" si="117"/>
        <v>2.2968197879858598E-2</v>
      </c>
      <c r="N447" s="63">
        <v>216</v>
      </c>
      <c r="O447" s="63">
        <v>337</v>
      </c>
      <c r="P447" s="63">
        <v>0</v>
      </c>
      <c r="Q447" s="63">
        <v>11</v>
      </c>
      <c r="R447" s="63">
        <v>2</v>
      </c>
      <c r="S447" s="63"/>
      <c r="T447" s="63">
        <v>0</v>
      </c>
      <c r="U447" s="63">
        <v>0</v>
      </c>
      <c r="V447" s="63">
        <v>0</v>
      </c>
      <c r="W447" s="63">
        <v>0</v>
      </c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/>
      <c r="AV447" s="63"/>
      <c r="AW447" s="63"/>
      <c r="BA447" t="str">
        <f t="shared" si="118"/>
        <v>Machiasport</v>
      </c>
      <c r="BB447" t="s">
        <v>691</v>
      </c>
      <c r="BC447">
        <v>2</v>
      </c>
      <c r="BE447" s="112">
        <v>23</v>
      </c>
      <c r="BF447" s="114">
        <v>29</v>
      </c>
      <c r="BG447" s="114">
        <v>135</v>
      </c>
      <c r="BH447" s="118">
        <v>42100</v>
      </c>
      <c r="BI447" s="118">
        <f t="shared" si="119"/>
        <v>23029</v>
      </c>
      <c r="BJ447" t="s">
        <v>1471</v>
      </c>
      <c r="BK447">
        <f t="shared" si="120"/>
        <v>2342100</v>
      </c>
      <c r="BP447">
        <v>62.27</v>
      </c>
      <c r="BQ447">
        <v>40.92</v>
      </c>
      <c r="BR447">
        <v>21.34</v>
      </c>
      <c r="BZ447" s="63"/>
      <c r="CR447" s="1" t="s">
        <v>3571</v>
      </c>
    </row>
    <row r="448" spans="1:96" ht="15" hidden="1" customHeight="1" outlineLevel="1">
      <c r="A448" t="s">
        <v>748</v>
      </c>
      <c r="B448" s="8" t="s">
        <v>1696</v>
      </c>
      <c r="C448" s="1">
        <f t="shared" si="121"/>
        <v>43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 t="shared" si="111"/>
        <v>0</v>
      </c>
      <c r="G448" s="1">
        <f t="shared" si="112"/>
        <v>18</v>
      </c>
      <c r="H448" s="2">
        <f t="shared" si="113"/>
        <v>0.41860465116279072</v>
      </c>
      <c r="I448" s="6"/>
      <c r="J448" s="2">
        <f t="shared" si="114"/>
        <v>0.27906976744186046</v>
      </c>
      <c r="K448" s="2">
        <f t="shared" si="115"/>
        <v>0.69767441860465118</v>
      </c>
      <c r="L448" s="2">
        <f t="shared" si="116"/>
        <v>0</v>
      </c>
      <c r="M448" s="2">
        <f t="shared" si="117"/>
        <v>2.3255813953488302E-2</v>
      </c>
      <c r="N448" s="63">
        <v>12</v>
      </c>
      <c r="O448" s="63">
        <v>30</v>
      </c>
      <c r="P448" s="63">
        <v>0</v>
      </c>
      <c r="Q448" s="63">
        <v>0</v>
      </c>
      <c r="R448" s="63">
        <v>1</v>
      </c>
      <c r="S448" s="63"/>
      <c r="T448" s="63">
        <v>0</v>
      </c>
      <c r="U448" s="63">
        <v>0</v>
      </c>
      <c r="V448" s="63">
        <v>0</v>
      </c>
      <c r="W448" s="63">
        <v>0</v>
      </c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/>
      <c r="AV448" s="63"/>
      <c r="AW448" s="63"/>
      <c r="BA448" t="str">
        <f t="shared" si="118"/>
        <v>Macwahoc</v>
      </c>
      <c r="BB448" t="s">
        <v>2829</v>
      </c>
      <c r="BC448">
        <v>2</v>
      </c>
      <c r="BE448" s="112">
        <v>23</v>
      </c>
      <c r="BF448" s="114">
        <v>3</v>
      </c>
      <c r="BG448" s="114">
        <v>180</v>
      </c>
      <c r="BH448" s="118">
        <v>42450</v>
      </c>
      <c r="BI448" s="118">
        <f t="shared" si="119"/>
        <v>23003</v>
      </c>
      <c r="BJ448" t="s">
        <v>3073</v>
      </c>
      <c r="BK448">
        <f t="shared" si="120"/>
        <v>2342450</v>
      </c>
      <c r="BP448">
        <v>29.42</v>
      </c>
      <c r="BQ448">
        <v>0.16</v>
      </c>
      <c r="BR448">
        <v>29.26</v>
      </c>
      <c r="BZ448" s="63"/>
      <c r="CR448" s="1" t="s">
        <v>3572</v>
      </c>
    </row>
    <row r="449" spans="1:96" ht="15" hidden="1" customHeight="1" outlineLevel="1">
      <c r="A449" t="s">
        <v>1856</v>
      </c>
      <c r="B449" s="8" t="s">
        <v>1696</v>
      </c>
      <c r="C449" s="1">
        <f t="shared" si="121"/>
        <v>2112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 t="shared" si="111"/>
        <v>0</v>
      </c>
      <c r="G449" s="1">
        <f t="shared" si="112"/>
        <v>203</v>
      </c>
      <c r="H449" s="2">
        <f t="shared" si="113"/>
        <v>9.611742424242424E-2</v>
      </c>
      <c r="I449" s="6"/>
      <c r="J449" s="2">
        <f t="shared" si="114"/>
        <v>0.54119318181818177</v>
      </c>
      <c r="K449" s="2">
        <f t="shared" si="115"/>
        <v>0.44507575757575757</v>
      </c>
      <c r="L449" s="2">
        <f t="shared" si="116"/>
        <v>0</v>
      </c>
      <c r="M449" s="2">
        <f t="shared" si="117"/>
        <v>1.3731060606060663E-2</v>
      </c>
      <c r="N449" s="63">
        <v>1143</v>
      </c>
      <c r="O449" s="63">
        <v>940</v>
      </c>
      <c r="P449" s="63">
        <v>0</v>
      </c>
      <c r="Q449" s="63">
        <v>13</v>
      </c>
      <c r="R449" s="63">
        <v>11</v>
      </c>
      <c r="S449" s="63"/>
      <c r="T449" s="63">
        <v>5</v>
      </c>
      <c r="U449" s="63">
        <v>0</v>
      </c>
      <c r="V449" s="63">
        <v>0</v>
      </c>
      <c r="W449" s="63">
        <v>0</v>
      </c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/>
      <c r="AV449" s="63"/>
      <c r="AW449" s="63"/>
      <c r="BA449" t="str">
        <f t="shared" si="118"/>
        <v>Madawaska</v>
      </c>
      <c r="BB449" t="s">
        <v>2829</v>
      </c>
      <c r="BC449">
        <v>2</v>
      </c>
      <c r="BE449" s="112">
        <v>23</v>
      </c>
      <c r="BF449" s="114">
        <v>3</v>
      </c>
      <c r="BG449" s="114">
        <v>185</v>
      </c>
      <c r="BH449" s="118">
        <v>42520</v>
      </c>
      <c r="BI449" s="118">
        <f t="shared" si="119"/>
        <v>23003</v>
      </c>
      <c r="BJ449" t="s">
        <v>1471</v>
      </c>
      <c r="BK449">
        <f t="shared" si="120"/>
        <v>2342520</v>
      </c>
      <c r="BP449">
        <v>56.46</v>
      </c>
      <c r="BQ449">
        <v>0.8</v>
      </c>
      <c r="BR449">
        <v>55.66</v>
      </c>
      <c r="BZ449" s="63"/>
      <c r="CR449" s="1" t="s">
        <v>3573</v>
      </c>
    </row>
    <row r="450" spans="1:96" ht="15" hidden="1" customHeight="1" outlineLevel="1">
      <c r="A450" t="s">
        <v>34</v>
      </c>
      <c r="B450" s="8" t="s">
        <v>1696</v>
      </c>
      <c r="C450" s="1">
        <f t="shared" si="121"/>
        <v>95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 t="shared" si="111"/>
        <v>0</v>
      </c>
      <c r="G450" s="1">
        <f t="shared" si="112"/>
        <v>5</v>
      </c>
      <c r="H450" s="2">
        <f t="shared" si="113"/>
        <v>5.2631578947368418E-2</v>
      </c>
      <c r="I450" s="6"/>
      <c r="J450" s="2">
        <f t="shared" si="114"/>
        <v>0.52631578947368418</v>
      </c>
      <c r="K450" s="2">
        <f t="shared" si="115"/>
        <v>0.47368421052631576</v>
      </c>
      <c r="L450" s="2">
        <f t="shared" si="116"/>
        <v>0</v>
      </c>
      <c r="M450" s="2">
        <f t="shared" si="117"/>
        <v>5.5511151231257827E-17</v>
      </c>
      <c r="N450" s="63">
        <v>50</v>
      </c>
      <c r="O450" s="63">
        <v>45</v>
      </c>
      <c r="P450" s="63">
        <v>0</v>
      </c>
      <c r="Q450" s="63">
        <v>0</v>
      </c>
      <c r="R450" s="63">
        <v>0</v>
      </c>
      <c r="S450" s="63"/>
      <c r="T450" s="63">
        <v>0</v>
      </c>
      <c r="U450" s="63">
        <v>0</v>
      </c>
      <c r="V450" s="63">
        <v>0</v>
      </c>
      <c r="W450" s="63">
        <v>0</v>
      </c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/>
      <c r="AV450" s="63"/>
      <c r="AW450" s="63"/>
      <c r="BA450" t="str">
        <f t="shared" si="118"/>
        <v>Madawaska Lake</v>
      </c>
      <c r="BB450" t="s">
        <v>2829</v>
      </c>
      <c r="BC450">
        <v>2</v>
      </c>
      <c r="BE450" s="112">
        <v>23</v>
      </c>
      <c r="BF450" s="114">
        <v>3</v>
      </c>
      <c r="BH450" s="118">
        <v>42550</v>
      </c>
      <c r="BI450" s="118">
        <f t="shared" si="119"/>
        <v>23003</v>
      </c>
      <c r="BJ450" t="s">
        <v>956</v>
      </c>
      <c r="BK450">
        <f t="shared" si="120"/>
        <v>2342550</v>
      </c>
      <c r="BZ450" s="63"/>
      <c r="CR450" s="1" t="s">
        <v>3574</v>
      </c>
    </row>
    <row r="451" spans="1:96" ht="15" hidden="1" customHeight="1" outlineLevel="1">
      <c r="A451" t="s">
        <v>1649</v>
      </c>
      <c r="B451" s="8" t="s">
        <v>1696</v>
      </c>
      <c r="C451" s="1">
        <f t="shared" si="121"/>
        <v>2382</v>
      </c>
      <c r="D451" s="5">
        <f>IF(N451&gt;0, RANK(N451,(N451:P451,Q451:AE451)),0)</f>
        <v>2</v>
      </c>
      <c r="E451" s="5">
        <f>IF(O451&gt;0,RANK(O451,(N451:P451,Q451:AE451)),0)</f>
        <v>1</v>
      </c>
      <c r="F451" s="5">
        <f t="shared" si="111"/>
        <v>0</v>
      </c>
      <c r="G451" s="1">
        <f t="shared" si="112"/>
        <v>483</v>
      </c>
      <c r="H451" s="2">
        <f t="shared" si="113"/>
        <v>0.20277078085642317</v>
      </c>
      <c r="I451" s="6"/>
      <c r="J451" s="2">
        <f t="shared" si="114"/>
        <v>0.38958858102434929</v>
      </c>
      <c r="K451" s="2">
        <f t="shared" si="115"/>
        <v>0.59235936188077243</v>
      </c>
      <c r="L451" s="2">
        <f t="shared" si="116"/>
        <v>0</v>
      </c>
      <c r="M451" s="2">
        <f t="shared" si="117"/>
        <v>1.8052057094878227E-2</v>
      </c>
      <c r="N451" s="63">
        <v>928</v>
      </c>
      <c r="O451" s="63">
        <v>1411</v>
      </c>
      <c r="P451" s="63">
        <v>0</v>
      </c>
      <c r="Q451" s="63">
        <v>33</v>
      </c>
      <c r="R451" s="63">
        <v>10</v>
      </c>
      <c r="S451" s="63"/>
      <c r="T451" s="63">
        <v>0</v>
      </c>
      <c r="U451" s="63">
        <v>0</v>
      </c>
      <c r="V451" s="63">
        <v>0</v>
      </c>
      <c r="W451" s="63">
        <v>0</v>
      </c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/>
      <c r="AV451" s="63"/>
      <c r="AW451" s="63"/>
      <c r="BA451" t="str">
        <f t="shared" si="118"/>
        <v>Madison</v>
      </c>
      <c r="BB451" t="s">
        <v>1786</v>
      </c>
      <c r="BC451">
        <v>2</v>
      </c>
      <c r="BE451" s="112">
        <v>23</v>
      </c>
      <c r="BF451" s="114">
        <v>25</v>
      </c>
      <c r="BG451" s="114">
        <v>85</v>
      </c>
      <c r="BH451" s="118">
        <v>42660</v>
      </c>
      <c r="BI451" s="118">
        <f t="shared" si="119"/>
        <v>23025</v>
      </c>
      <c r="BJ451" t="s">
        <v>1471</v>
      </c>
      <c r="BK451">
        <f t="shared" si="120"/>
        <v>2342660</v>
      </c>
      <c r="BP451">
        <v>54.61</v>
      </c>
      <c r="BQ451">
        <v>2.85</v>
      </c>
      <c r="BR451">
        <v>51.76</v>
      </c>
      <c r="BZ451" s="63"/>
      <c r="CR451" s="1" t="s">
        <v>3575</v>
      </c>
    </row>
    <row r="452" spans="1:96" ht="15" hidden="1" customHeight="1" outlineLevel="1">
      <c r="A452" t="s">
        <v>490</v>
      </c>
      <c r="B452" s="8" t="s">
        <v>1696</v>
      </c>
      <c r="C452" s="1">
        <f t="shared" si="121"/>
        <v>0</v>
      </c>
      <c r="D452" s="5">
        <f>IF(N452&gt;0, RANK(N452,(N452:P452,Q452:AE452)),0)</f>
        <v>0</v>
      </c>
      <c r="E452" s="5">
        <f>IF(O452&gt;0,RANK(O452,(N452:P452,Q452:AE452)),0)</f>
        <v>0</v>
      </c>
      <c r="F452" s="5">
        <f t="shared" si="111"/>
        <v>0</v>
      </c>
      <c r="G452" s="1">
        <f t="shared" si="112"/>
        <v>0</v>
      </c>
      <c r="H452" s="2">
        <f t="shared" si="113"/>
        <v>0</v>
      </c>
      <c r="I452" s="6"/>
      <c r="J452" s="2" t="str">
        <f t="shared" si="114"/>
        <v>-</v>
      </c>
      <c r="K452" s="2" t="str">
        <f t="shared" si="115"/>
        <v>-</v>
      </c>
      <c r="L452" s="2" t="str">
        <f t="shared" si="116"/>
        <v>-</v>
      </c>
      <c r="M452" s="2" t="str">
        <f t="shared" si="117"/>
        <v>-</v>
      </c>
      <c r="N452" s="63">
        <v>0</v>
      </c>
      <c r="O452" s="63">
        <v>0</v>
      </c>
      <c r="P452" s="63">
        <v>0</v>
      </c>
      <c r="Q452" s="63">
        <v>0</v>
      </c>
      <c r="R452" s="63">
        <v>0</v>
      </c>
      <c r="S452" s="63"/>
      <c r="T452" s="63">
        <v>0</v>
      </c>
      <c r="U452" s="63">
        <v>0</v>
      </c>
      <c r="V452" s="63">
        <v>0</v>
      </c>
      <c r="W452" s="63">
        <v>0</v>
      </c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/>
      <c r="AV452" s="63"/>
      <c r="AW452" s="63"/>
      <c r="BA452" t="str">
        <f t="shared" si="118"/>
        <v>Madrid</v>
      </c>
      <c r="BB452" t="s">
        <v>1137</v>
      </c>
      <c r="BC452">
        <v>2</v>
      </c>
      <c r="BE452" s="112">
        <v>23</v>
      </c>
      <c r="BF452" s="114">
        <v>7</v>
      </c>
      <c r="BG452" s="114">
        <v>55</v>
      </c>
      <c r="BH452" s="118">
        <v>42765</v>
      </c>
      <c r="BI452" s="118">
        <f t="shared" si="119"/>
        <v>23007</v>
      </c>
      <c r="BJ452" t="s">
        <v>956</v>
      </c>
      <c r="BK452">
        <f t="shared" si="120"/>
        <v>2342765</v>
      </c>
      <c r="BP452">
        <v>41.79</v>
      </c>
      <c r="BQ452">
        <v>0.06</v>
      </c>
      <c r="BR452">
        <v>41.73</v>
      </c>
      <c r="BZ452" s="63"/>
      <c r="CR452" s="1"/>
    </row>
    <row r="453" spans="1:96" ht="15" hidden="1" customHeight="1" outlineLevel="1">
      <c r="A453" t="s">
        <v>1472</v>
      </c>
      <c r="B453" s="8" t="s">
        <v>1696</v>
      </c>
      <c r="C453" s="1">
        <f t="shared" si="121"/>
        <v>16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 t="shared" si="111"/>
        <v>0</v>
      </c>
      <c r="G453" s="1">
        <f t="shared" si="112"/>
        <v>4</v>
      </c>
      <c r="H453" s="2">
        <f t="shared" si="113"/>
        <v>0.25</v>
      </c>
      <c r="I453" s="6"/>
      <c r="J453" s="2">
        <f t="shared" si="114"/>
        <v>0.375</v>
      </c>
      <c r="K453" s="2">
        <f t="shared" si="115"/>
        <v>0.625</v>
      </c>
      <c r="L453" s="2">
        <f t="shared" si="116"/>
        <v>0</v>
      </c>
      <c r="M453" s="2">
        <f t="shared" si="117"/>
        <v>0</v>
      </c>
      <c r="N453" s="63">
        <v>6</v>
      </c>
      <c r="O453" s="63">
        <v>10</v>
      </c>
      <c r="P453" s="63">
        <v>0</v>
      </c>
      <c r="Q453" s="63">
        <v>0</v>
      </c>
      <c r="R453" s="63">
        <v>0</v>
      </c>
      <c r="S453" s="63"/>
      <c r="T453" s="63">
        <v>0</v>
      </c>
      <c r="U453" s="63">
        <v>0</v>
      </c>
      <c r="V453" s="63">
        <v>0</v>
      </c>
      <c r="W453" s="63">
        <v>0</v>
      </c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/>
      <c r="AV453" s="63"/>
      <c r="AW453" s="63"/>
      <c r="BA453" t="str">
        <f t="shared" si="118"/>
        <v>Magalloway</v>
      </c>
      <c r="BB453" t="s">
        <v>2381</v>
      </c>
      <c r="BC453">
        <v>2</v>
      </c>
      <c r="BE453" s="112">
        <v>23</v>
      </c>
      <c r="BF453" s="114">
        <v>17</v>
      </c>
      <c r="BG453" s="114">
        <v>90</v>
      </c>
      <c r="BH453" s="118">
        <v>42835</v>
      </c>
      <c r="BI453" s="118">
        <f t="shared" si="119"/>
        <v>23017</v>
      </c>
      <c r="BJ453" t="s">
        <v>3073</v>
      </c>
      <c r="BK453">
        <f t="shared" si="120"/>
        <v>2342835</v>
      </c>
      <c r="BP453">
        <v>54.17</v>
      </c>
      <c r="BQ453">
        <v>5.78</v>
      </c>
      <c r="BR453">
        <v>48.39</v>
      </c>
      <c r="BZ453" s="63"/>
      <c r="CR453" s="1" t="s">
        <v>3576</v>
      </c>
    </row>
    <row r="454" spans="1:96" ht="15" hidden="1" customHeight="1" outlineLevel="1">
      <c r="A454" t="s">
        <v>1982</v>
      </c>
      <c r="B454" s="8" t="s">
        <v>1696</v>
      </c>
      <c r="C454" s="1">
        <f t="shared" si="121"/>
        <v>1690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 t="shared" si="111"/>
        <v>0</v>
      </c>
      <c r="G454" s="1">
        <f t="shared" si="112"/>
        <v>22</v>
      </c>
      <c r="H454" s="2">
        <f t="shared" si="113"/>
        <v>1.301775147928994E-2</v>
      </c>
      <c r="I454" s="6"/>
      <c r="J454" s="2">
        <f t="shared" si="114"/>
        <v>0.49230769230769234</v>
      </c>
      <c r="K454" s="2">
        <f t="shared" si="115"/>
        <v>0.47928994082840237</v>
      </c>
      <c r="L454" s="2">
        <f t="shared" si="116"/>
        <v>0</v>
      </c>
      <c r="M454" s="2">
        <f t="shared" si="117"/>
        <v>2.8402366863905293E-2</v>
      </c>
      <c r="N454" s="63">
        <v>832</v>
      </c>
      <c r="O454" s="63">
        <v>810</v>
      </c>
      <c r="P454" s="63">
        <v>0</v>
      </c>
      <c r="Q454" s="63">
        <v>34</v>
      </c>
      <c r="R454" s="63">
        <v>13</v>
      </c>
      <c r="S454" s="63"/>
      <c r="T454" s="63">
        <v>1</v>
      </c>
      <c r="U454" s="63">
        <v>0</v>
      </c>
      <c r="V454" s="63">
        <v>0</v>
      </c>
      <c r="W454" s="63">
        <v>0</v>
      </c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/>
      <c r="AV454" s="63"/>
      <c r="AW454" s="63"/>
      <c r="BA454" t="str">
        <f t="shared" si="118"/>
        <v>Manchester</v>
      </c>
      <c r="BB454" t="s">
        <v>3005</v>
      </c>
      <c r="BC454">
        <v>1</v>
      </c>
      <c r="BE454" s="112">
        <v>23</v>
      </c>
      <c r="BF454" s="114">
        <v>11</v>
      </c>
      <c r="BG454" s="114">
        <v>65</v>
      </c>
      <c r="BH454" s="118">
        <v>43080</v>
      </c>
      <c r="BI454" s="118">
        <f t="shared" si="119"/>
        <v>23011</v>
      </c>
      <c r="BJ454" t="s">
        <v>1471</v>
      </c>
      <c r="BK454">
        <f t="shared" si="120"/>
        <v>2343080</v>
      </c>
      <c r="BP454">
        <v>22.42</v>
      </c>
      <c r="BQ454">
        <v>1.22</v>
      </c>
      <c r="BR454">
        <v>21.2</v>
      </c>
      <c r="BZ454" s="63"/>
      <c r="CR454" s="1" t="s">
        <v>3577</v>
      </c>
    </row>
    <row r="455" spans="1:96" ht="15" hidden="1" customHeight="1" outlineLevel="1">
      <c r="A455" t="s">
        <v>1995</v>
      </c>
      <c r="B455" s="8" t="s">
        <v>1696</v>
      </c>
      <c r="C455" s="1">
        <f t="shared" si="121"/>
        <v>1159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 t="shared" si="111"/>
        <v>0</v>
      </c>
      <c r="G455" s="1">
        <f t="shared" si="112"/>
        <v>320</v>
      </c>
      <c r="H455" s="2">
        <f t="shared" si="113"/>
        <v>0.27610008628127697</v>
      </c>
      <c r="I455" s="6"/>
      <c r="J455" s="2">
        <f t="shared" si="114"/>
        <v>0.35030198446937016</v>
      </c>
      <c r="K455" s="2">
        <f t="shared" si="115"/>
        <v>0.62640207075064713</v>
      </c>
      <c r="L455" s="2">
        <f t="shared" si="116"/>
        <v>0</v>
      </c>
      <c r="M455" s="2">
        <f t="shared" si="117"/>
        <v>2.3295944779982647E-2</v>
      </c>
      <c r="N455" s="63">
        <v>406</v>
      </c>
      <c r="O455" s="63">
        <v>726</v>
      </c>
      <c r="P455" s="63">
        <v>0</v>
      </c>
      <c r="Q455" s="63">
        <v>15</v>
      </c>
      <c r="R455" s="63">
        <v>10</v>
      </c>
      <c r="S455" s="63"/>
      <c r="T455" s="63">
        <v>2</v>
      </c>
      <c r="U455" s="63">
        <v>0</v>
      </c>
      <c r="V455" s="63">
        <v>0</v>
      </c>
      <c r="W455" s="63">
        <v>0</v>
      </c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/>
      <c r="AV455" s="63"/>
      <c r="AW455" s="63"/>
      <c r="BA455" t="str">
        <f t="shared" si="118"/>
        <v>Mapleton</v>
      </c>
      <c r="BB455" t="s">
        <v>2829</v>
      </c>
      <c r="BC455">
        <v>2</v>
      </c>
      <c r="BE455" s="112">
        <v>23</v>
      </c>
      <c r="BF455" s="114">
        <v>3</v>
      </c>
      <c r="BG455" s="114">
        <v>190</v>
      </c>
      <c r="BH455" s="118">
        <v>43255</v>
      </c>
      <c r="BI455" s="118">
        <f t="shared" si="119"/>
        <v>23003</v>
      </c>
      <c r="BJ455" t="s">
        <v>1471</v>
      </c>
      <c r="BK455">
        <f t="shared" si="120"/>
        <v>2343255</v>
      </c>
      <c r="BP455">
        <v>34.42</v>
      </c>
      <c r="BQ455">
        <v>0.37</v>
      </c>
      <c r="BR455">
        <v>34.049999999999997</v>
      </c>
      <c r="BZ455" s="63"/>
      <c r="CR455" s="1" t="s">
        <v>3578</v>
      </c>
    </row>
    <row r="456" spans="1:96" ht="15" hidden="1" customHeight="1" outlineLevel="1">
      <c r="A456" t="s">
        <v>2013</v>
      </c>
      <c r="B456" s="8" t="s">
        <v>1696</v>
      </c>
      <c r="C456" s="1">
        <f t="shared" si="121"/>
        <v>310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 t="shared" si="111"/>
        <v>0</v>
      </c>
      <c r="G456" s="1">
        <f t="shared" si="112"/>
        <v>78</v>
      </c>
      <c r="H456" s="2">
        <f t="shared" si="113"/>
        <v>0.25161290322580643</v>
      </c>
      <c r="I456" s="6"/>
      <c r="J456" s="2">
        <f t="shared" si="114"/>
        <v>0.36451612903225805</v>
      </c>
      <c r="K456" s="2">
        <f t="shared" si="115"/>
        <v>0.61612903225806448</v>
      </c>
      <c r="L456" s="2">
        <f t="shared" si="116"/>
        <v>0</v>
      </c>
      <c r="M456" s="2">
        <f t="shared" si="117"/>
        <v>1.9354838709677469E-2</v>
      </c>
      <c r="N456" s="63">
        <v>113</v>
      </c>
      <c r="O456" s="63">
        <v>191</v>
      </c>
      <c r="P456" s="63">
        <v>0</v>
      </c>
      <c r="Q456" s="63">
        <v>6</v>
      </c>
      <c r="R456" s="63">
        <v>0</v>
      </c>
      <c r="S456" s="63"/>
      <c r="T456" s="63">
        <v>0</v>
      </c>
      <c r="U456" s="63">
        <v>0</v>
      </c>
      <c r="V456" s="63">
        <v>0</v>
      </c>
      <c r="W456" s="63">
        <v>0</v>
      </c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/>
      <c r="AV456" s="63"/>
      <c r="AW456" s="63"/>
      <c r="BA456" t="str">
        <f t="shared" si="118"/>
        <v>Mariaville</v>
      </c>
      <c r="BB456" t="s">
        <v>597</v>
      </c>
      <c r="BC456">
        <v>2</v>
      </c>
      <c r="BE456" s="112">
        <v>23</v>
      </c>
      <c r="BF456" s="114">
        <v>9</v>
      </c>
      <c r="BG456" s="114">
        <v>95</v>
      </c>
      <c r="BH456" s="118">
        <v>43430</v>
      </c>
      <c r="BI456" s="118">
        <f t="shared" si="119"/>
        <v>23009</v>
      </c>
      <c r="BJ456" t="s">
        <v>1471</v>
      </c>
      <c r="BK456">
        <f t="shared" si="120"/>
        <v>2343430</v>
      </c>
      <c r="BP456">
        <v>47.16</v>
      </c>
      <c r="BQ456">
        <v>8.2100000000000009</v>
      </c>
      <c r="BR456">
        <v>38.950000000000003</v>
      </c>
      <c r="BZ456" s="63"/>
      <c r="CR456" s="1" t="s">
        <v>3579</v>
      </c>
    </row>
    <row r="457" spans="1:96" ht="15" hidden="1" customHeight="1" outlineLevel="1">
      <c r="A457" t="s">
        <v>553</v>
      </c>
      <c r="B457" s="8" t="s">
        <v>1696</v>
      </c>
      <c r="C457" s="1">
        <f t="shared" si="121"/>
        <v>742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 t="shared" si="111"/>
        <v>0</v>
      </c>
      <c r="G457" s="1">
        <f t="shared" si="112"/>
        <v>289</v>
      </c>
      <c r="H457" s="2">
        <f t="shared" si="113"/>
        <v>0.38948787061994611</v>
      </c>
      <c r="I457" s="6"/>
      <c r="J457" s="2">
        <f t="shared" si="114"/>
        <v>0.29919137466307277</v>
      </c>
      <c r="K457" s="2">
        <f t="shared" si="115"/>
        <v>0.68867924528301883</v>
      </c>
      <c r="L457" s="2">
        <f t="shared" si="116"/>
        <v>0</v>
      </c>
      <c r="M457" s="2">
        <f t="shared" si="117"/>
        <v>1.2129380053908401E-2</v>
      </c>
      <c r="N457" s="63">
        <v>222</v>
      </c>
      <c r="O457" s="63">
        <v>511</v>
      </c>
      <c r="P457" s="63">
        <v>0</v>
      </c>
      <c r="Q457" s="63">
        <v>4</v>
      </c>
      <c r="R457" s="63">
        <v>5</v>
      </c>
      <c r="S457" s="63"/>
      <c r="T457" s="63">
        <v>0</v>
      </c>
      <c r="U457" s="63">
        <v>0</v>
      </c>
      <c r="V457" s="63">
        <v>0</v>
      </c>
      <c r="W457" s="63">
        <v>0</v>
      </c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/>
      <c r="AV457" s="63"/>
      <c r="AW457" s="63"/>
      <c r="BA457" t="str">
        <f t="shared" si="118"/>
        <v>Mars Hill</v>
      </c>
      <c r="BB457" t="s">
        <v>2829</v>
      </c>
      <c r="BC457">
        <v>2</v>
      </c>
      <c r="BE457" s="112">
        <v>23</v>
      </c>
      <c r="BF457" s="114">
        <v>3</v>
      </c>
      <c r="BG457" s="114">
        <v>195</v>
      </c>
      <c r="BH457" s="118">
        <v>43710</v>
      </c>
      <c r="BI457" s="118">
        <f t="shared" si="119"/>
        <v>23003</v>
      </c>
      <c r="BJ457" t="s">
        <v>1471</v>
      </c>
      <c r="BK457">
        <f t="shared" si="120"/>
        <v>2343710</v>
      </c>
      <c r="BP457">
        <v>35.19</v>
      </c>
      <c r="BQ457">
        <v>7.0000000000000007E-2</v>
      </c>
      <c r="BR457">
        <v>35.119999999999997</v>
      </c>
      <c r="BZ457" s="63"/>
      <c r="CR457" s="1" t="s">
        <v>3580</v>
      </c>
    </row>
    <row r="458" spans="1:96" ht="15" hidden="1" customHeight="1" outlineLevel="1">
      <c r="A458" t="s">
        <v>1377</v>
      </c>
      <c r="B458" s="8" t="s">
        <v>1696</v>
      </c>
      <c r="C458" s="1">
        <f t="shared" si="121"/>
        <v>316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 t="shared" si="111"/>
        <v>0</v>
      </c>
      <c r="G458" s="1">
        <f t="shared" si="112"/>
        <v>106</v>
      </c>
      <c r="H458" s="2">
        <f t="shared" si="113"/>
        <v>0.33544303797468356</v>
      </c>
      <c r="I458" s="6"/>
      <c r="J458" s="2">
        <f t="shared" si="114"/>
        <v>0.32278481012658228</v>
      </c>
      <c r="K458" s="2">
        <f t="shared" si="115"/>
        <v>0.65822784810126578</v>
      </c>
      <c r="L458" s="2">
        <f t="shared" si="116"/>
        <v>0</v>
      </c>
      <c r="M458" s="2">
        <f t="shared" si="117"/>
        <v>1.8987341772152E-2</v>
      </c>
      <c r="N458" s="63">
        <v>102</v>
      </c>
      <c r="O458" s="63">
        <v>208</v>
      </c>
      <c r="P458" s="63">
        <v>0</v>
      </c>
      <c r="Q458" s="63">
        <v>4</v>
      </c>
      <c r="R458" s="63">
        <v>2</v>
      </c>
      <c r="S458" s="63"/>
      <c r="T458" s="63">
        <v>0</v>
      </c>
      <c r="U458" s="63">
        <v>0</v>
      </c>
      <c r="V458" s="63">
        <v>0</v>
      </c>
      <c r="W458" s="63">
        <v>0</v>
      </c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/>
      <c r="AV458" s="63"/>
      <c r="AW458" s="63"/>
      <c r="BA458" t="str">
        <f t="shared" si="118"/>
        <v>Marshfield</v>
      </c>
      <c r="BB458" t="s">
        <v>691</v>
      </c>
      <c r="BC458">
        <v>2</v>
      </c>
      <c r="BE458" s="112">
        <v>23</v>
      </c>
      <c r="BF458" s="114">
        <v>29</v>
      </c>
      <c r="BG458" s="114">
        <v>140</v>
      </c>
      <c r="BH458" s="118">
        <v>43640</v>
      </c>
      <c r="BI458" s="118">
        <f t="shared" si="119"/>
        <v>23029</v>
      </c>
      <c r="BJ458" t="s">
        <v>1471</v>
      </c>
      <c r="BK458">
        <f t="shared" si="120"/>
        <v>2343640</v>
      </c>
      <c r="BP458">
        <v>17.600000000000001</v>
      </c>
      <c r="BQ458">
        <v>0.55000000000000004</v>
      </c>
      <c r="BR458">
        <v>17.05</v>
      </c>
      <c r="BZ458" s="63"/>
      <c r="CR458" s="1" t="s">
        <v>3581</v>
      </c>
    </row>
    <row r="459" spans="1:96" ht="15" hidden="1" customHeight="1" outlineLevel="1">
      <c r="A459" t="s">
        <v>856</v>
      </c>
      <c r="B459" s="8" t="s">
        <v>1696</v>
      </c>
      <c r="C459" s="1">
        <f t="shared" si="121"/>
        <v>122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 t="shared" si="111"/>
        <v>0</v>
      </c>
      <c r="G459" s="1">
        <f t="shared" si="112"/>
        <v>51</v>
      </c>
      <c r="H459" s="2">
        <f t="shared" si="113"/>
        <v>0.41803278688524592</v>
      </c>
      <c r="I459" s="6"/>
      <c r="J459" s="2">
        <f t="shared" si="114"/>
        <v>0.27868852459016391</v>
      </c>
      <c r="K459" s="2">
        <f t="shared" si="115"/>
        <v>0.69672131147540983</v>
      </c>
      <c r="L459" s="2">
        <f t="shared" si="116"/>
        <v>0</v>
      </c>
      <c r="M459" s="2">
        <f t="shared" si="117"/>
        <v>2.4590163934426257E-2</v>
      </c>
      <c r="N459" s="63">
        <v>34</v>
      </c>
      <c r="O459" s="63">
        <v>85</v>
      </c>
      <c r="P459" s="63">
        <v>0</v>
      </c>
      <c r="Q459" s="63">
        <v>2</v>
      </c>
      <c r="R459" s="63">
        <v>1</v>
      </c>
      <c r="S459" s="63"/>
      <c r="T459" s="63">
        <v>0</v>
      </c>
      <c r="U459" s="63">
        <v>0</v>
      </c>
      <c r="V459" s="63">
        <v>0</v>
      </c>
      <c r="W459" s="63">
        <v>0</v>
      </c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/>
      <c r="AV459" s="63"/>
      <c r="AW459" s="63"/>
      <c r="BA459" t="str">
        <f t="shared" si="118"/>
        <v>Masardis</v>
      </c>
      <c r="BB459" t="s">
        <v>2829</v>
      </c>
      <c r="BC459">
        <v>2</v>
      </c>
      <c r="BE459" s="112">
        <v>23</v>
      </c>
      <c r="BF459" s="114">
        <v>3</v>
      </c>
      <c r="BG459" s="114">
        <v>200</v>
      </c>
      <c r="BH459" s="118">
        <v>43990</v>
      </c>
      <c r="BI459" s="118">
        <f t="shared" si="119"/>
        <v>23003</v>
      </c>
      <c r="BJ459" t="s">
        <v>1471</v>
      </c>
      <c r="BK459">
        <f t="shared" si="120"/>
        <v>2343990</v>
      </c>
      <c r="BP459">
        <v>39.89</v>
      </c>
      <c r="BQ459">
        <v>1.19</v>
      </c>
      <c r="BR459">
        <v>38.69</v>
      </c>
      <c r="BZ459" s="63"/>
      <c r="CR459" s="1" t="s">
        <v>3582</v>
      </c>
    </row>
    <row r="460" spans="1:96" ht="15" hidden="1" customHeight="1" outlineLevel="1">
      <c r="A460" t="s">
        <v>1469</v>
      </c>
      <c r="B460" s="8" t="s">
        <v>1696</v>
      </c>
      <c r="C460" s="1">
        <f t="shared" si="121"/>
        <v>50</v>
      </c>
      <c r="D460" s="5">
        <f>IF(N460&gt;0, RANK(N460,(N460:P460,Q460:AE460)),0)</f>
        <v>1</v>
      </c>
      <c r="E460" s="5">
        <f>IF(O460&gt;0,RANK(O460,(N460:P460,Q460:AE460)),0)</f>
        <v>2</v>
      </c>
      <c r="F460" s="5">
        <f t="shared" si="111"/>
        <v>0</v>
      </c>
      <c r="G460" s="1">
        <f t="shared" si="112"/>
        <v>22</v>
      </c>
      <c r="H460" s="2">
        <f t="shared" si="113"/>
        <v>0.44</v>
      </c>
      <c r="I460" s="6"/>
      <c r="J460" s="2">
        <f t="shared" si="114"/>
        <v>0.72</v>
      </c>
      <c r="K460" s="2">
        <f t="shared" si="115"/>
        <v>0.28000000000000003</v>
      </c>
      <c r="L460" s="2">
        <f t="shared" si="116"/>
        <v>0</v>
      </c>
      <c r="M460" s="2">
        <f t="shared" si="117"/>
        <v>0</v>
      </c>
      <c r="N460" s="63">
        <v>36</v>
      </c>
      <c r="O460" s="63">
        <v>14</v>
      </c>
      <c r="P460" s="63">
        <v>0</v>
      </c>
      <c r="Q460" s="63">
        <v>0</v>
      </c>
      <c r="R460" s="63">
        <v>0</v>
      </c>
      <c r="S460" s="63"/>
      <c r="T460" s="63">
        <v>0</v>
      </c>
      <c r="U460" s="63">
        <v>0</v>
      </c>
      <c r="V460" s="63">
        <v>0</v>
      </c>
      <c r="W460" s="63">
        <v>0</v>
      </c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/>
      <c r="AV460" s="63"/>
      <c r="AW460" s="63"/>
      <c r="BA460" t="str">
        <f t="shared" si="118"/>
        <v>Matinicus Isle</v>
      </c>
      <c r="BB460" t="s">
        <v>1728</v>
      </c>
      <c r="BC460">
        <v>1</v>
      </c>
      <c r="BE460" s="112">
        <v>23</v>
      </c>
      <c r="BF460" s="114">
        <v>13</v>
      </c>
      <c r="BG460" s="114">
        <v>35</v>
      </c>
      <c r="BH460" s="118">
        <v>44165</v>
      </c>
      <c r="BI460" s="118">
        <f t="shared" si="119"/>
        <v>23013</v>
      </c>
      <c r="BJ460" t="s">
        <v>3073</v>
      </c>
      <c r="BK460">
        <f t="shared" si="120"/>
        <v>2344165</v>
      </c>
      <c r="BP460">
        <v>106.5</v>
      </c>
      <c r="BQ460">
        <v>104.89</v>
      </c>
      <c r="BR460">
        <v>1.6</v>
      </c>
      <c r="BZ460" s="63"/>
      <c r="CR460" s="1" t="s">
        <v>3583</v>
      </c>
    </row>
    <row r="461" spans="1:96" ht="15" hidden="1" customHeight="1" outlineLevel="1">
      <c r="A461" t="s">
        <v>3229</v>
      </c>
      <c r="B461" s="8" t="s">
        <v>1696</v>
      </c>
      <c r="C461" s="1">
        <f t="shared" si="121"/>
        <v>52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 t="shared" si="111"/>
        <v>0</v>
      </c>
      <c r="G461" s="1">
        <f t="shared" si="112"/>
        <v>33</v>
      </c>
      <c r="H461" s="2">
        <f t="shared" si="113"/>
        <v>0.63461538461538458</v>
      </c>
      <c r="I461" s="6"/>
      <c r="J461" s="2">
        <f t="shared" si="114"/>
        <v>0.17307692307692307</v>
      </c>
      <c r="K461" s="2">
        <f t="shared" si="115"/>
        <v>0.80769230769230771</v>
      </c>
      <c r="L461" s="2">
        <f t="shared" si="116"/>
        <v>0</v>
      </c>
      <c r="M461" s="2">
        <f t="shared" si="117"/>
        <v>1.9230769230769162E-2</v>
      </c>
      <c r="N461" s="63">
        <v>9</v>
      </c>
      <c r="O461" s="63">
        <v>42</v>
      </c>
      <c r="P461" s="63">
        <v>0</v>
      </c>
      <c r="Q461" s="63">
        <v>1</v>
      </c>
      <c r="R461" s="63">
        <v>0</v>
      </c>
      <c r="S461" s="63"/>
      <c r="T461" s="63">
        <v>0</v>
      </c>
      <c r="U461" s="63">
        <v>0</v>
      </c>
      <c r="V461" s="63">
        <v>0</v>
      </c>
      <c r="W461" s="63">
        <v>0</v>
      </c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/>
      <c r="AV461" s="63"/>
      <c r="AW461" s="63"/>
      <c r="BA461" t="str">
        <f t="shared" si="118"/>
        <v>Mattamiscontis</v>
      </c>
      <c r="BB461" t="s">
        <v>2479</v>
      </c>
      <c r="BC461">
        <v>2</v>
      </c>
      <c r="BE461" s="112">
        <v>23</v>
      </c>
      <c r="BF461" s="114">
        <v>19</v>
      </c>
      <c r="BH461" s="139">
        <v>44250</v>
      </c>
      <c r="BI461" s="118">
        <f t="shared" si="119"/>
        <v>23019</v>
      </c>
      <c r="BJ461" t="s">
        <v>956</v>
      </c>
      <c r="BK461">
        <f t="shared" si="120"/>
        <v>2344250</v>
      </c>
      <c r="BZ461" s="63"/>
      <c r="CR461" s="1" t="s">
        <v>3584</v>
      </c>
    </row>
    <row r="462" spans="1:96" ht="15" hidden="1" customHeight="1" outlineLevel="1">
      <c r="A462" t="s">
        <v>1522</v>
      </c>
      <c r="B462" s="8" t="s">
        <v>1696</v>
      </c>
      <c r="C462" s="1">
        <f t="shared" si="121"/>
        <v>388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 t="shared" si="111"/>
        <v>0</v>
      </c>
      <c r="G462" s="1">
        <f t="shared" si="112"/>
        <v>137</v>
      </c>
      <c r="H462" s="2">
        <f t="shared" si="113"/>
        <v>0.35309278350515466</v>
      </c>
      <c r="I462" s="6"/>
      <c r="J462" s="2">
        <f t="shared" si="114"/>
        <v>0.30927835051546393</v>
      </c>
      <c r="K462" s="2">
        <f t="shared" si="115"/>
        <v>0.66237113402061853</v>
      </c>
      <c r="L462" s="2">
        <f t="shared" si="116"/>
        <v>0</v>
      </c>
      <c r="M462" s="2">
        <f t="shared" si="117"/>
        <v>2.8350515463917536E-2</v>
      </c>
      <c r="N462" s="63">
        <v>120</v>
      </c>
      <c r="O462" s="63">
        <v>257</v>
      </c>
      <c r="P462" s="63">
        <v>0</v>
      </c>
      <c r="Q462" s="63">
        <v>7</v>
      </c>
      <c r="R462" s="63">
        <v>3</v>
      </c>
      <c r="S462" s="63"/>
      <c r="T462" s="63">
        <v>1</v>
      </c>
      <c r="U462" s="63">
        <v>0</v>
      </c>
      <c r="V462" s="63">
        <v>0</v>
      </c>
      <c r="W462" s="63">
        <v>0</v>
      </c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/>
      <c r="AV462" s="63"/>
      <c r="AW462" s="63"/>
      <c r="BA462" t="str">
        <f t="shared" si="118"/>
        <v>Mattawamkeag</v>
      </c>
      <c r="BB462" t="s">
        <v>2479</v>
      </c>
      <c r="BC462">
        <v>2</v>
      </c>
      <c r="BE462" s="112">
        <v>23</v>
      </c>
      <c r="BF462" s="114">
        <v>19</v>
      </c>
      <c r="BG462" s="114">
        <v>200</v>
      </c>
      <c r="BH462" s="118">
        <v>44270</v>
      </c>
      <c r="BI462" s="118">
        <f t="shared" si="119"/>
        <v>23019</v>
      </c>
      <c r="BJ462" t="s">
        <v>1471</v>
      </c>
      <c r="BK462">
        <f t="shared" si="120"/>
        <v>2344270</v>
      </c>
      <c r="BP462">
        <v>37.799999999999997</v>
      </c>
      <c r="BQ462">
        <v>0.37</v>
      </c>
      <c r="BR462">
        <v>37.43</v>
      </c>
      <c r="BZ462" s="63"/>
      <c r="CR462" s="1" t="s">
        <v>3585</v>
      </c>
    </row>
    <row r="463" spans="1:96" ht="15" hidden="1" customHeight="1" outlineLevel="1">
      <c r="A463" t="s">
        <v>1163</v>
      </c>
      <c r="B463" s="8" t="s">
        <v>1696</v>
      </c>
      <c r="C463" s="1">
        <f t="shared" si="121"/>
        <v>69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 t="shared" si="111"/>
        <v>0</v>
      </c>
      <c r="G463" s="1">
        <f t="shared" si="112"/>
        <v>31</v>
      </c>
      <c r="H463" s="2">
        <f t="shared" si="113"/>
        <v>0.44927536231884058</v>
      </c>
      <c r="I463" s="6"/>
      <c r="J463" s="2">
        <f t="shared" si="114"/>
        <v>0.24637681159420291</v>
      </c>
      <c r="K463" s="2">
        <f t="shared" si="115"/>
        <v>0.69565217391304346</v>
      </c>
      <c r="L463" s="2">
        <f t="shared" si="116"/>
        <v>0</v>
      </c>
      <c r="M463" s="2">
        <f t="shared" si="117"/>
        <v>5.7971014492753659E-2</v>
      </c>
      <c r="N463" s="63">
        <v>17</v>
      </c>
      <c r="O463" s="63">
        <v>48</v>
      </c>
      <c r="P463" s="63">
        <v>0</v>
      </c>
      <c r="Q463" s="63">
        <v>4</v>
      </c>
      <c r="R463" s="63">
        <v>0</v>
      </c>
      <c r="S463" s="63"/>
      <c r="T463" s="63">
        <v>0</v>
      </c>
      <c r="U463" s="63">
        <v>0</v>
      </c>
      <c r="V463" s="63">
        <v>0</v>
      </c>
      <c r="W463" s="63">
        <v>0</v>
      </c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/>
      <c r="AV463" s="63"/>
      <c r="AW463" s="63"/>
      <c r="BA463" t="str">
        <f t="shared" si="118"/>
        <v>Maxfield</v>
      </c>
      <c r="BB463" t="s">
        <v>2479</v>
      </c>
      <c r="BC463">
        <v>2</v>
      </c>
      <c r="BE463" s="112">
        <v>23</v>
      </c>
      <c r="BF463" s="114">
        <v>19</v>
      </c>
      <c r="BG463" s="114">
        <v>205</v>
      </c>
      <c r="BH463" s="118">
        <v>44340</v>
      </c>
      <c r="BI463" s="118">
        <f t="shared" si="119"/>
        <v>23019</v>
      </c>
      <c r="BJ463" t="s">
        <v>1471</v>
      </c>
      <c r="BK463">
        <f t="shared" si="120"/>
        <v>2344340</v>
      </c>
      <c r="BP463">
        <v>19.37</v>
      </c>
      <c r="BQ463">
        <v>0.26</v>
      </c>
      <c r="BR463">
        <v>19.11</v>
      </c>
      <c r="BZ463" s="63"/>
      <c r="CR463" s="1" t="s">
        <v>3586</v>
      </c>
    </row>
    <row r="464" spans="1:96" ht="15" hidden="1" customHeight="1" outlineLevel="1">
      <c r="A464" t="s">
        <v>1102</v>
      </c>
      <c r="B464" s="8" t="s">
        <v>1696</v>
      </c>
      <c r="C464" s="1">
        <f t="shared" si="121"/>
        <v>1703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 t="shared" si="111"/>
        <v>0</v>
      </c>
      <c r="G464" s="1">
        <f t="shared" si="112"/>
        <v>339</v>
      </c>
      <c r="H464" s="2">
        <f t="shared" si="113"/>
        <v>0.19906048150322961</v>
      </c>
      <c r="I464" s="6"/>
      <c r="J464" s="2">
        <f t="shared" si="114"/>
        <v>0.38167938931297712</v>
      </c>
      <c r="K464" s="2">
        <f t="shared" si="115"/>
        <v>0.5807398708162067</v>
      </c>
      <c r="L464" s="2">
        <f t="shared" si="116"/>
        <v>0</v>
      </c>
      <c r="M464" s="2">
        <f t="shared" si="117"/>
        <v>3.7580739870816227E-2</v>
      </c>
      <c r="N464" s="63">
        <v>650</v>
      </c>
      <c r="O464" s="63">
        <v>989</v>
      </c>
      <c r="P464" s="63">
        <v>0</v>
      </c>
      <c r="Q464" s="63">
        <v>40</v>
      </c>
      <c r="R464" s="63">
        <v>22</v>
      </c>
      <c r="S464" s="63"/>
      <c r="T464" s="63">
        <v>2</v>
      </c>
      <c r="U464" s="63">
        <v>0</v>
      </c>
      <c r="V464" s="63">
        <v>0</v>
      </c>
      <c r="W464" s="63">
        <v>0</v>
      </c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/>
      <c r="AV464" s="63"/>
      <c r="AW464" s="63"/>
      <c r="BA464" t="str">
        <f t="shared" si="118"/>
        <v>Mechanic Falls</v>
      </c>
      <c r="BB464" t="s">
        <v>1117</v>
      </c>
      <c r="BC464">
        <v>2</v>
      </c>
      <c r="BE464" s="112">
        <v>23</v>
      </c>
      <c r="BF464" s="114">
        <v>1</v>
      </c>
      <c r="BG464" s="114">
        <v>45</v>
      </c>
      <c r="BH464" s="118">
        <v>44585</v>
      </c>
      <c r="BI464" s="118">
        <f t="shared" si="119"/>
        <v>23001</v>
      </c>
      <c r="BJ464" t="s">
        <v>1471</v>
      </c>
      <c r="BK464">
        <f t="shared" si="120"/>
        <v>2344585</v>
      </c>
      <c r="BP464">
        <v>11.15</v>
      </c>
      <c r="BQ464">
        <v>0.03</v>
      </c>
      <c r="BR464">
        <v>11.12</v>
      </c>
      <c r="BZ464" s="63"/>
      <c r="CR464" s="1" t="s">
        <v>3587</v>
      </c>
    </row>
    <row r="465" spans="1:96" ht="15" hidden="1" customHeight="1" outlineLevel="1">
      <c r="A465" t="s">
        <v>3177</v>
      </c>
      <c r="B465" s="8" t="s">
        <v>1696</v>
      </c>
      <c r="C465" s="1">
        <f t="shared" si="121"/>
        <v>103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 t="shared" si="111"/>
        <v>0</v>
      </c>
      <c r="G465" s="1">
        <f t="shared" si="112"/>
        <v>42</v>
      </c>
      <c r="H465" s="2">
        <f t="shared" si="113"/>
        <v>0.40776699029126212</v>
      </c>
      <c r="I465" s="6"/>
      <c r="J465" s="2">
        <f t="shared" si="114"/>
        <v>0.27184466019417475</v>
      </c>
      <c r="K465" s="2">
        <f t="shared" si="115"/>
        <v>0.67961165048543692</v>
      </c>
      <c r="L465" s="2">
        <f t="shared" si="116"/>
        <v>0</v>
      </c>
      <c r="M465" s="2">
        <f t="shared" si="117"/>
        <v>4.8543689320388328E-2</v>
      </c>
      <c r="N465" s="63">
        <v>28</v>
      </c>
      <c r="O465" s="63">
        <v>70</v>
      </c>
      <c r="P465" s="63">
        <v>0</v>
      </c>
      <c r="Q465" s="63">
        <v>4</v>
      </c>
      <c r="R465" s="63">
        <v>1</v>
      </c>
      <c r="S465" s="63"/>
      <c r="T465" s="63">
        <v>0</v>
      </c>
      <c r="U465" s="63">
        <v>0</v>
      </c>
      <c r="V465" s="63">
        <v>0</v>
      </c>
      <c r="W465" s="63">
        <v>0</v>
      </c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/>
      <c r="AV465" s="63"/>
      <c r="AW465" s="63"/>
      <c r="BA465" t="str">
        <f t="shared" si="118"/>
        <v>Meddybemps</v>
      </c>
      <c r="BB465" t="s">
        <v>691</v>
      </c>
      <c r="BC465">
        <v>2</v>
      </c>
      <c r="BE465" s="112">
        <v>23</v>
      </c>
      <c r="BF465" s="114">
        <v>29</v>
      </c>
      <c r="BG465" s="114">
        <v>145</v>
      </c>
      <c r="BH465" s="118">
        <v>44760</v>
      </c>
      <c r="BI465" s="118">
        <f t="shared" si="119"/>
        <v>23029</v>
      </c>
      <c r="BJ465" t="s">
        <v>1471</v>
      </c>
      <c r="BK465">
        <f t="shared" si="120"/>
        <v>2344760</v>
      </c>
      <c r="BP465">
        <v>16.79</v>
      </c>
      <c r="BQ465">
        <v>3.39</v>
      </c>
      <c r="BR465">
        <v>13.4</v>
      </c>
      <c r="BZ465" s="63"/>
      <c r="CR465" s="1" t="s">
        <v>3588</v>
      </c>
    </row>
    <row r="466" spans="1:96" ht="15" hidden="1" customHeight="1" outlineLevel="1">
      <c r="A466" t="s">
        <v>1412</v>
      </c>
      <c r="B466" s="8" t="s">
        <v>1696</v>
      </c>
      <c r="C466" s="1">
        <f t="shared" si="121"/>
        <v>164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 t="shared" si="111"/>
        <v>0</v>
      </c>
      <c r="G466" s="1">
        <f t="shared" si="112"/>
        <v>66</v>
      </c>
      <c r="H466" s="2">
        <f t="shared" si="113"/>
        <v>0.40243902439024393</v>
      </c>
      <c r="I466" s="6"/>
      <c r="J466" s="2">
        <f t="shared" si="114"/>
        <v>0.28048780487804881</v>
      </c>
      <c r="K466" s="2">
        <f t="shared" si="115"/>
        <v>0.68292682926829273</v>
      </c>
      <c r="L466" s="2">
        <f t="shared" si="116"/>
        <v>0</v>
      </c>
      <c r="M466" s="2">
        <f t="shared" si="117"/>
        <v>3.6585365853658458E-2</v>
      </c>
      <c r="N466" s="63">
        <v>46</v>
      </c>
      <c r="O466" s="63">
        <v>112</v>
      </c>
      <c r="P466" s="63">
        <v>0</v>
      </c>
      <c r="Q466" s="63">
        <v>3</v>
      </c>
      <c r="R466" s="63">
        <v>1</v>
      </c>
      <c r="S466" s="63"/>
      <c r="T466" s="63">
        <v>2</v>
      </c>
      <c r="U466" s="63">
        <v>0</v>
      </c>
      <c r="V466" s="63">
        <v>0</v>
      </c>
      <c r="W466" s="63">
        <v>0</v>
      </c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/>
      <c r="AV466" s="63"/>
      <c r="AW466" s="63"/>
      <c r="BA466" t="str">
        <f t="shared" si="118"/>
        <v>Medford</v>
      </c>
      <c r="BB466" t="s">
        <v>1956</v>
      </c>
      <c r="BC466">
        <v>2</v>
      </c>
      <c r="BE466" s="112">
        <v>23</v>
      </c>
      <c r="BF466" s="114">
        <v>21</v>
      </c>
      <c r="BG466" s="114">
        <v>62</v>
      </c>
      <c r="BH466" s="118">
        <v>44830</v>
      </c>
      <c r="BI466" s="118">
        <f t="shared" si="119"/>
        <v>23021</v>
      </c>
      <c r="BJ466" t="s">
        <v>1471</v>
      </c>
      <c r="BK466">
        <f t="shared" si="120"/>
        <v>2344830</v>
      </c>
      <c r="BP466">
        <v>43.13</v>
      </c>
      <c r="BQ466">
        <v>0.75</v>
      </c>
      <c r="BR466">
        <v>42.39</v>
      </c>
      <c r="BZ466" s="63"/>
      <c r="CR466" s="1" t="s">
        <v>3589</v>
      </c>
    </row>
    <row r="467" spans="1:96" ht="15" hidden="1" customHeight="1" outlineLevel="1">
      <c r="A467" t="s">
        <v>1206</v>
      </c>
      <c r="B467" s="8" t="s">
        <v>1696</v>
      </c>
      <c r="C467" s="1">
        <f t="shared" si="121"/>
        <v>758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 t="shared" si="111"/>
        <v>0</v>
      </c>
      <c r="G467" s="1">
        <f t="shared" si="112"/>
        <v>355</v>
      </c>
      <c r="H467" s="2">
        <f t="shared" si="113"/>
        <v>0.4683377308707124</v>
      </c>
      <c r="I467" s="6"/>
      <c r="J467" s="2">
        <f t="shared" si="114"/>
        <v>0.25725593667546176</v>
      </c>
      <c r="K467" s="2">
        <f t="shared" si="115"/>
        <v>0.72559366754617416</v>
      </c>
      <c r="L467" s="2">
        <f t="shared" si="116"/>
        <v>0</v>
      </c>
      <c r="M467" s="2">
        <f t="shared" si="117"/>
        <v>1.715039577836408E-2</v>
      </c>
      <c r="N467" s="63">
        <v>195</v>
      </c>
      <c r="O467" s="63">
        <v>550</v>
      </c>
      <c r="P467" s="63">
        <v>0</v>
      </c>
      <c r="Q467" s="63">
        <v>12</v>
      </c>
      <c r="R467" s="63">
        <v>1</v>
      </c>
      <c r="S467" s="63"/>
      <c r="T467" s="63">
        <v>0</v>
      </c>
      <c r="U467" s="63">
        <v>0</v>
      </c>
      <c r="V467" s="63">
        <v>0</v>
      </c>
      <c r="W467" s="63">
        <v>0</v>
      </c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/>
      <c r="AV467" s="63"/>
      <c r="AW467" s="63"/>
      <c r="BA467" t="str">
        <f t="shared" si="118"/>
        <v>Medway</v>
      </c>
      <c r="BB467" t="s">
        <v>2479</v>
      </c>
      <c r="BC467">
        <v>2</v>
      </c>
      <c r="BE467" s="112">
        <v>23</v>
      </c>
      <c r="BF467" s="114">
        <v>19</v>
      </c>
      <c r="BG467" s="114">
        <v>210</v>
      </c>
      <c r="BH467" s="118">
        <v>45005</v>
      </c>
      <c r="BI467" s="118">
        <f t="shared" si="119"/>
        <v>23019</v>
      </c>
      <c r="BJ467" t="s">
        <v>1471</v>
      </c>
      <c r="BK467">
        <f t="shared" si="120"/>
        <v>2345005</v>
      </c>
      <c r="BP467">
        <v>41.74</v>
      </c>
      <c r="BQ467">
        <v>0.79</v>
      </c>
      <c r="BR467">
        <v>40.950000000000003</v>
      </c>
      <c r="BZ467" s="63"/>
      <c r="CR467" s="1" t="s">
        <v>3590</v>
      </c>
    </row>
    <row r="468" spans="1:96" ht="15" hidden="1" customHeight="1" outlineLevel="1">
      <c r="A468" t="s">
        <v>449</v>
      </c>
      <c r="B468" s="8" t="s">
        <v>1696</v>
      </c>
      <c r="C468" s="1">
        <f t="shared" si="121"/>
        <v>481</v>
      </c>
      <c r="D468" s="5">
        <f>IF(N468&gt;0, RANK(N468,(N468:P468,Q468:AE468)),0)</f>
        <v>2</v>
      </c>
      <c r="E468" s="5">
        <f>IF(O468&gt;0,RANK(O468,(N468:P468,Q468:AE468)),0)</f>
        <v>1</v>
      </c>
      <c r="F468" s="5">
        <f t="shared" ref="F468:F499" si="122">IF(P468&gt;0,RANK(P468,(N468:AE468)),0)</f>
        <v>0</v>
      </c>
      <c r="G468" s="1">
        <f t="shared" ref="G468:G499" si="123">IF(C468&gt;0,MAX(N468:P468)-LARGE(N468:P468,2),0)</f>
        <v>100</v>
      </c>
      <c r="H468" s="2">
        <f t="shared" ref="H468:H499" si="124">IF(C468&gt;0,G468/C468,0)</f>
        <v>0.20790020790020791</v>
      </c>
      <c r="I468" s="6"/>
      <c r="J468" s="2">
        <f t="shared" ref="J468:J499" si="125">IF(C468=0,"-",N468/C468)</f>
        <v>0.38045738045738048</v>
      </c>
      <c r="K468" s="2">
        <f t="shared" ref="K468:K499" si="126">IF(C468=0,"-",O468/C468)</f>
        <v>0.58835758835758833</v>
      </c>
      <c r="L468" s="2">
        <f t="shared" ref="L468:L499" si="127">IF(C468=0,"-",P468/C468)</f>
        <v>0</v>
      </c>
      <c r="M468" s="2">
        <f t="shared" ref="M468:M499" si="128">IF(C468=0,"-",(1-J468-K468-L468))</f>
        <v>3.1185031185031131E-2</v>
      </c>
      <c r="N468" s="63">
        <v>183</v>
      </c>
      <c r="O468" s="63">
        <v>283</v>
      </c>
      <c r="P468" s="63">
        <v>0</v>
      </c>
      <c r="Q468" s="63">
        <v>8</v>
      </c>
      <c r="R468" s="63">
        <v>7</v>
      </c>
      <c r="S468" s="63"/>
      <c r="T468" s="63">
        <v>0</v>
      </c>
      <c r="U468" s="63">
        <v>0</v>
      </c>
      <c r="V468" s="63">
        <v>0</v>
      </c>
      <c r="W468" s="63">
        <v>0</v>
      </c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/>
      <c r="AV468" s="63"/>
      <c r="AW468" s="63"/>
      <c r="BA468" t="str">
        <f t="shared" si="118"/>
        <v>Mercer</v>
      </c>
      <c r="BB468" t="s">
        <v>1786</v>
      </c>
      <c r="BC468">
        <v>2</v>
      </c>
      <c r="BE468" s="112">
        <v>23</v>
      </c>
      <c r="BF468" s="114">
        <v>25</v>
      </c>
      <c r="BG468" s="114">
        <v>90</v>
      </c>
      <c r="BH468" s="118">
        <v>45110</v>
      </c>
      <c r="BI468" s="118">
        <f t="shared" si="119"/>
        <v>23025</v>
      </c>
      <c r="BJ468" t="s">
        <v>1471</v>
      </c>
      <c r="BK468">
        <f t="shared" si="120"/>
        <v>2345110</v>
      </c>
      <c r="BP468">
        <v>27.37</v>
      </c>
      <c r="BQ468">
        <v>0.66</v>
      </c>
      <c r="BR468">
        <v>26.71</v>
      </c>
      <c r="BZ468" s="63"/>
      <c r="CR468" s="1" t="s">
        <v>3591</v>
      </c>
    </row>
    <row r="469" spans="1:96" ht="15" hidden="1" customHeight="1" outlineLevel="1">
      <c r="A469" t="s">
        <v>2163</v>
      </c>
      <c r="B469" s="8" t="s">
        <v>1696</v>
      </c>
      <c r="C469" s="1">
        <f t="shared" si="121"/>
        <v>136</v>
      </c>
      <c r="D469" s="5">
        <f>IF(N469&gt;0, RANK(N469,(N469:P469,Q469:AE469)),0)</f>
        <v>2</v>
      </c>
      <c r="E469" s="5">
        <f>IF(O469&gt;0,RANK(O469,(N469:P469,Q469:AE469)),0)</f>
        <v>1</v>
      </c>
      <c r="F469" s="5">
        <f t="shared" si="122"/>
        <v>0</v>
      </c>
      <c r="G469" s="1">
        <f t="shared" si="123"/>
        <v>48</v>
      </c>
      <c r="H469" s="2">
        <f t="shared" si="124"/>
        <v>0.35294117647058826</v>
      </c>
      <c r="I469" s="6"/>
      <c r="J469" s="2">
        <f t="shared" si="125"/>
        <v>0.31617647058823528</v>
      </c>
      <c r="K469" s="2">
        <f t="shared" si="126"/>
        <v>0.66911764705882348</v>
      </c>
      <c r="L469" s="2">
        <f t="shared" si="127"/>
        <v>0</v>
      </c>
      <c r="M469" s="2">
        <f t="shared" si="128"/>
        <v>1.4705882352941235E-2</v>
      </c>
      <c r="N469" s="63">
        <v>43</v>
      </c>
      <c r="O469" s="63">
        <v>91</v>
      </c>
      <c r="P469" s="63">
        <v>0</v>
      </c>
      <c r="Q469" s="63">
        <v>2</v>
      </c>
      <c r="R469" s="63">
        <v>0</v>
      </c>
      <c r="S469" s="63"/>
      <c r="T469" s="63">
        <v>0</v>
      </c>
      <c r="U469" s="63">
        <v>0</v>
      </c>
      <c r="V469" s="63">
        <v>0</v>
      </c>
      <c r="W469" s="63">
        <v>0</v>
      </c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/>
      <c r="AV469" s="63"/>
      <c r="AW469" s="63"/>
      <c r="BA469" t="str">
        <f t="shared" si="118"/>
        <v>Merrill</v>
      </c>
      <c r="BB469" t="s">
        <v>2829</v>
      </c>
      <c r="BC469">
        <v>2</v>
      </c>
      <c r="BE469" s="112">
        <v>23</v>
      </c>
      <c r="BF469" s="114">
        <v>3</v>
      </c>
      <c r="BG469" s="114">
        <v>205</v>
      </c>
      <c r="BH469" s="118">
        <v>45180</v>
      </c>
      <c r="BI469" s="118">
        <f t="shared" si="119"/>
        <v>23003</v>
      </c>
      <c r="BJ469" t="s">
        <v>1471</v>
      </c>
      <c r="BK469">
        <f t="shared" si="120"/>
        <v>2345180</v>
      </c>
      <c r="BP469">
        <v>37.619999999999997</v>
      </c>
      <c r="BQ469">
        <v>0.03</v>
      </c>
      <c r="BR469">
        <v>37.590000000000003</v>
      </c>
      <c r="BZ469" s="63"/>
      <c r="CR469" s="1" t="s">
        <v>3592</v>
      </c>
    </row>
    <row r="470" spans="1:96" ht="15" hidden="1" customHeight="1" outlineLevel="1">
      <c r="A470" t="s">
        <v>2208</v>
      </c>
      <c r="B470" s="8" t="s">
        <v>1696</v>
      </c>
      <c r="C470" s="1">
        <f t="shared" si="121"/>
        <v>1271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 t="shared" si="122"/>
        <v>0</v>
      </c>
      <c r="G470" s="1">
        <f t="shared" si="123"/>
        <v>120</v>
      </c>
      <c r="H470" s="2">
        <f t="shared" si="124"/>
        <v>9.4413847364280101E-2</v>
      </c>
      <c r="I470" s="6"/>
      <c r="J470" s="2">
        <f t="shared" si="125"/>
        <v>0.43745082612116443</v>
      </c>
      <c r="K470" s="2">
        <f t="shared" si="126"/>
        <v>0.53186467348544453</v>
      </c>
      <c r="L470" s="2">
        <f t="shared" si="127"/>
        <v>0</v>
      </c>
      <c r="M470" s="2">
        <f t="shared" si="128"/>
        <v>3.068450039339099E-2</v>
      </c>
      <c r="N470" s="63">
        <v>556</v>
      </c>
      <c r="O470" s="63">
        <v>676</v>
      </c>
      <c r="P470" s="63">
        <v>0</v>
      </c>
      <c r="Q470" s="63">
        <v>27</v>
      </c>
      <c r="R470" s="63">
        <v>12</v>
      </c>
      <c r="S470" s="63"/>
      <c r="T470" s="63">
        <v>0</v>
      </c>
      <c r="U470" s="63">
        <v>0</v>
      </c>
      <c r="V470" s="63">
        <v>0</v>
      </c>
      <c r="W470" s="63">
        <v>0</v>
      </c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/>
      <c r="AV470" s="63"/>
      <c r="AW470" s="63"/>
      <c r="BA470" t="str">
        <f t="shared" si="118"/>
        <v>Mexico</v>
      </c>
      <c r="BB470" t="s">
        <v>2381</v>
      </c>
      <c r="BC470">
        <v>2</v>
      </c>
      <c r="BE470" s="112">
        <v>23</v>
      </c>
      <c r="BF470" s="114">
        <v>17</v>
      </c>
      <c r="BG470" s="114">
        <v>95</v>
      </c>
      <c r="BH470" s="118">
        <v>45285</v>
      </c>
      <c r="BI470" s="118">
        <f t="shared" si="119"/>
        <v>23017</v>
      </c>
      <c r="BJ470" t="s">
        <v>1471</v>
      </c>
      <c r="BK470">
        <f t="shared" si="120"/>
        <v>2345285</v>
      </c>
      <c r="BP470">
        <v>23.65</v>
      </c>
      <c r="BQ470">
        <v>0.22</v>
      </c>
      <c r="BR470">
        <v>23.43</v>
      </c>
      <c r="BZ470" s="63"/>
      <c r="CR470" s="1" t="s">
        <v>3593</v>
      </c>
    </row>
    <row r="471" spans="1:96" ht="15" hidden="1" customHeight="1" outlineLevel="1">
      <c r="A471" t="s">
        <v>2373</v>
      </c>
      <c r="B471" s="8" t="s">
        <v>1696</v>
      </c>
      <c r="C471" s="1">
        <f t="shared" si="121"/>
        <v>731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 t="shared" si="122"/>
        <v>0</v>
      </c>
      <c r="G471" s="1">
        <f t="shared" si="123"/>
        <v>65</v>
      </c>
      <c r="H471" s="2">
        <f t="shared" si="124"/>
        <v>8.8919288645690833E-2</v>
      </c>
      <c r="I471" s="6"/>
      <c r="J471" s="2">
        <f t="shared" si="125"/>
        <v>0.44596443228454175</v>
      </c>
      <c r="K471" s="2">
        <f t="shared" si="126"/>
        <v>0.53488372093023251</v>
      </c>
      <c r="L471" s="2">
        <f t="shared" si="127"/>
        <v>0</v>
      </c>
      <c r="M471" s="2">
        <f t="shared" si="128"/>
        <v>1.9151846785225746E-2</v>
      </c>
      <c r="N471" s="63">
        <v>326</v>
      </c>
      <c r="O471" s="63">
        <v>391</v>
      </c>
      <c r="P471" s="63">
        <v>0</v>
      </c>
      <c r="Q471" s="63">
        <v>11</v>
      </c>
      <c r="R471" s="63">
        <v>2</v>
      </c>
      <c r="S471" s="63"/>
      <c r="T471" s="63">
        <v>1</v>
      </c>
      <c r="U471" s="63">
        <v>0</v>
      </c>
      <c r="V471" s="63">
        <v>0</v>
      </c>
      <c r="W471" s="63">
        <v>0</v>
      </c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/>
      <c r="AV471" s="63"/>
      <c r="AW471" s="63"/>
      <c r="BA471" t="str">
        <f t="shared" si="118"/>
        <v>Milbridge</v>
      </c>
      <c r="BB471" t="s">
        <v>691</v>
      </c>
      <c r="BC471">
        <v>2</v>
      </c>
      <c r="BE471" s="112">
        <v>23</v>
      </c>
      <c r="BF471" s="114">
        <v>29</v>
      </c>
      <c r="BG471" s="114">
        <v>150</v>
      </c>
      <c r="BH471" s="118">
        <v>45600</v>
      </c>
      <c r="BI471" s="118">
        <f t="shared" si="119"/>
        <v>23029</v>
      </c>
      <c r="BJ471" t="s">
        <v>1471</v>
      </c>
      <c r="BK471">
        <f t="shared" si="120"/>
        <v>2345600</v>
      </c>
      <c r="BP471">
        <v>57.42</v>
      </c>
      <c r="BQ471">
        <v>33.28</v>
      </c>
      <c r="BR471">
        <v>24.14</v>
      </c>
      <c r="BZ471" s="63"/>
      <c r="CR471" s="1" t="s">
        <v>3594</v>
      </c>
    </row>
    <row r="472" spans="1:96" ht="15" hidden="1" customHeight="1" outlineLevel="1">
      <c r="A472" t="s">
        <v>139</v>
      </c>
      <c r="B472" s="8" t="s">
        <v>1696</v>
      </c>
      <c r="C472" s="1">
        <f t="shared" si="121"/>
        <v>1851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 t="shared" si="122"/>
        <v>0</v>
      </c>
      <c r="G472" s="1">
        <f t="shared" si="123"/>
        <v>61</v>
      </c>
      <c r="H472" s="2">
        <f t="shared" si="124"/>
        <v>3.2955159373311727E-2</v>
      </c>
      <c r="I472" s="6"/>
      <c r="J472" s="2">
        <f t="shared" si="125"/>
        <v>0.46515397082658022</v>
      </c>
      <c r="K472" s="2">
        <f t="shared" si="126"/>
        <v>0.49810913019989195</v>
      </c>
      <c r="L472" s="2">
        <f t="shared" si="127"/>
        <v>0</v>
      </c>
      <c r="M472" s="2">
        <f t="shared" si="128"/>
        <v>3.6736898973527887E-2</v>
      </c>
      <c r="N472" s="63">
        <v>861</v>
      </c>
      <c r="O472" s="63">
        <v>922</v>
      </c>
      <c r="P472" s="63">
        <v>0</v>
      </c>
      <c r="Q472" s="63">
        <v>49</v>
      </c>
      <c r="R472" s="63">
        <v>14</v>
      </c>
      <c r="S472" s="63"/>
      <c r="T472" s="63">
        <v>5</v>
      </c>
      <c r="U472" s="63">
        <v>0</v>
      </c>
      <c r="V472" s="63">
        <v>0</v>
      </c>
      <c r="W472" s="63">
        <v>0</v>
      </c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/>
      <c r="AV472" s="63"/>
      <c r="AW472" s="63"/>
      <c r="BA472" t="str">
        <f t="shared" si="118"/>
        <v>Milford</v>
      </c>
      <c r="BB472" t="s">
        <v>2479</v>
      </c>
      <c r="BC472">
        <v>2</v>
      </c>
      <c r="BE472" s="112">
        <v>23</v>
      </c>
      <c r="BF472" s="114">
        <v>19</v>
      </c>
      <c r="BG472" s="114">
        <v>215</v>
      </c>
      <c r="BH472" s="118">
        <v>45670</v>
      </c>
      <c r="BI472" s="118">
        <f t="shared" si="119"/>
        <v>23019</v>
      </c>
      <c r="BJ472" t="s">
        <v>1471</v>
      </c>
      <c r="BK472">
        <f t="shared" si="120"/>
        <v>2345670</v>
      </c>
      <c r="BP472">
        <v>45.8</v>
      </c>
      <c r="BQ472">
        <v>0.2</v>
      </c>
      <c r="BR472">
        <v>45.6</v>
      </c>
      <c r="BZ472" s="63"/>
      <c r="CR472" s="1" t="s">
        <v>3595</v>
      </c>
    </row>
    <row r="473" spans="1:96" ht="15" hidden="1" customHeight="1" outlineLevel="1">
      <c r="A473" t="s">
        <v>2068</v>
      </c>
      <c r="B473" s="8" t="s">
        <v>1696</v>
      </c>
      <c r="C473" s="1">
        <f t="shared" si="121"/>
        <v>2397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 t="shared" si="122"/>
        <v>0</v>
      </c>
      <c r="G473" s="1">
        <f t="shared" si="123"/>
        <v>261</v>
      </c>
      <c r="H473" s="2">
        <f t="shared" si="124"/>
        <v>0.10888610763454318</v>
      </c>
      <c r="I473" s="6"/>
      <c r="J473" s="2">
        <f t="shared" si="125"/>
        <v>0.43763037129745513</v>
      </c>
      <c r="K473" s="2">
        <f t="shared" si="126"/>
        <v>0.54651647893199828</v>
      </c>
      <c r="L473" s="2">
        <f t="shared" si="127"/>
        <v>0</v>
      </c>
      <c r="M473" s="2">
        <f t="shared" si="128"/>
        <v>1.5853149770546526E-2</v>
      </c>
      <c r="N473" s="63">
        <v>1049</v>
      </c>
      <c r="O473" s="63">
        <v>1310</v>
      </c>
      <c r="P473" s="63">
        <v>0</v>
      </c>
      <c r="Q473" s="63">
        <v>25</v>
      </c>
      <c r="R473" s="63">
        <v>9</v>
      </c>
      <c r="S473" s="63"/>
      <c r="T473" s="63">
        <v>4</v>
      </c>
      <c r="U473" s="63">
        <v>0</v>
      </c>
      <c r="V473" s="63">
        <v>0</v>
      </c>
      <c r="W473" s="63">
        <v>0</v>
      </c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/>
      <c r="AV473" s="63"/>
      <c r="AW473" s="63"/>
      <c r="BA473" t="str">
        <f t="shared" si="118"/>
        <v>Millinocket</v>
      </c>
      <c r="BB473" t="s">
        <v>2479</v>
      </c>
      <c r="BC473">
        <v>2</v>
      </c>
      <c r="BE473" s="112">
        <v>23</v>
      </c>
      <c r="BF473" s="114">
        <v>19</v>
      </c>
      <c r="BG473" s="114">
        <v>220</v>
      </c>
      <c r="BH473" s="118">
        <v>45810</v>
      </c>
      <c r="BI473" s="118">
        <f t="shared" si="119"/>
        <v>23019</v>
      </c>
      <c r="BJ473" t="s">
        <v>1471</v>
      </c>
      <c r="BK473">
        <f t="shared" si="120"/>
        <v>2345810</v>
      </c>
      <c r="BP473">
        <v>18.3</v>
      </c>
      <c r="BQ473">
        <v>2.41</v>
      </c>
      <c r="BR473">
        <v>15.89</v>
      </c>
      <c r="BZ473" s="63"/>
      <c r="CR473" s="1" t="s">
        <v>3596</v>
      </c>
    </row>
    <row r="474" spans="1:96" ht="15" hidden="1" customHeight="1" outlineLevel="1">
      <c r="A474" t="s">
        <v>3230</v>
      </c>
      <c r="B474" s="8" t="s">
        <v>1696</v>
      </c>
      <c r="C474" s="1">
        <f t="shared" si="121"/>
        <v>171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 t="shared" si="122"/>
        <v>0</v>
      </c>
      <c r="G474" s="1">
        <f t="shared" si="123"/>
        <v>30</v>
      </c>
      <c r="H474" s="2">
        <f t="shared" si="124"/>
        <v>0.17543859649122806</v>
      </c>
      <c r="I474" s="6"/>
      <c r="J474" s="2">
        <f t="shared" si="125"/>
        <v>0.40350877192982454</v>
      </c>
      <c r="K474" s="2">
        <f t="shared" si="126"/>
        <v>0.57894736842105265</v>
      </c>
      <c r="L474" s="2">
        <f t="shared" si="127"/>
        <v>0</v>
      </c>
      <c r="M474" s="2">
        <f t="shared" si="128"/>
        <v>1.7543859649122862E-2</v>
      </c>
      <c r="N474" s="63">
        <v>69</v>
      </c>
      <c r="O474" s="63">
        <v>99</v>
      </c>
      <c r="P474" s="63">
        <v>0</v>
      </c>
      <c r="Q474" s="63">
        <v>3</v>
      </c>
      <c r="R474" s="63">
        <v>0</v>
      </c>
      <c r="S474" s="63"/>
      <c r="T474" s="63">
        <v>0</v>
      </c>
      <c r="U474" s="63">
        <v>0</v>
      </c>
      <c r="V474" s="63">
        <v>0</v>
      </c>
      <c r="W474" s="63">
        <v>0</v>
      </c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/>
      <c r="AV474" s="63"/>
      <c r="AW474" s="63"/>
      <c r="BA474" t="str">
        <f t="shared" si="118"/>
        <v xml:space="preserve"> Millinocket Twps</v>
      </c>
      <c r="BB474" t="s">
        <v>2479</v>
      </c>
      <c r="BC474">
        <v>2</v>
      </c>
      <c r="BE474" s="112">
        <v>23</v>
      </c>
      <c r="BF474" s="114">
        <v>19</v>
      </c>
      <c r="BH474" s="139">
        <v>45811</v>
      </c>
      <c r="BI474" s="118">
        <f t="shared" si="119"/>
        <v>23019</v>
      </c>
      <c r="BJ474" t="s">
        <v>956</v>
      </c>
      <c r="BK474">
        <f t="shared" si="120"/>
        <v>2345811</v>
      </c>
      <c r="BZ474" s="63"/>
      <c r="CR474" s="1" t="s">
        <v>3597</v>
      </c>
    </row>
    <row r="475" spans="1:96" ht="15" hidden="1" customHeight="1" outlineLevel="1">
      <c r="A475" t="s">
        <v>3230</v>
      </c>
      <c r="B475" s="8" t="s">
        <v>1696</v>
      </c>
      <c r="C475" s="1">
        <f t="shared" si="121"/>
        <v>87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 t="shared" si="122"/>
        <v>0</v>
      </c>
      <c r="G475" s="1">
        <f t="shared" si="123"/>
        <v>35</v>
      </c>
      <c r="H475" s="2">
        <f t="shared" si="124"/>
        <v>0.40229885057471265</v>
      </c>
      <c r="I475" s="6"/>
      <c r="J475" s="2">
        <f t="shared" si="125"/>
        <v>0.2988505747126437</v>
      </c>
      <c r="K475" s="2">
        <f t="shared" si="126"/>
        <v>0.70114942528735635</v>
      </c>
      <c r="L475" s="2">
        <f t="shared" si="127"/>
        <v>0</v>
      </c>
      <c r="M475" s="2">
        <f t="shared" si="128"/>
        <v>-1.1102230246251565E-16</v>
      </c>
      <c r="N475" s="63">
        <v>26</v>
      </c>
      <c r="O475" s="63">
        <v>61</v>
      </c>
      <c r="P475" s="63">
        <v>0</v>
      </c>
      <c r="Q475" s="63">
        <v>0</v>
      </c>
      <c r="R475" s="63">
        <v>0</v>
      </c>
      <c r="S475" s="63"/>
      <c r="T475" s="63">
        <v>0</v>
      </c>
      <c r="U475" s="63">
        <v>0</v>
      </c>
      <c r="V475" s="63">
        <v>0</v>
      </c>
      <c r="W475" s="63">
        <v>0</v>
      </c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/>
      <c r="AV475" s="63"/>
      <c r="AW475" s="63"/>
      <c r="BA475" t="str">
        <f t="shared" si="118"/>
        <v xml:space="preserve"> Millinocket Twps</v>
      </c>
      <c r="BB475" t="s">
        <v>1956</v>
      </c>
      <c r="BC475">
        <v>2</v>
      </c>
      <c r="BE475" s="112">
        <v>23</v>
      </c>
      <c r="BF475" s="114">
        <v>21</v>
      </c>
      <c r="BH475" s="139">
        <v>45812</v>
      </c>
      <c r="BI475" s="118">
        <f t="shared" si="119"/>
        <v>23021</v>
      </c>
      <c r="BJ475" t="s">
        <v>956</v>
      </c>
      <c r="BK475">
        <f t="shared" si="120"/>
        <v>2345812</v>
      </c>
      <c r="BZ475" s="63"/>
      <c r="CR475" s="1" t="s">
        <v>3598</v>
      </c>
    </row>
    <row r="476" spans="1:96" ht="15" hidden="1" customHeight="1" outlineLevel="1">
      <c r="A476" t="s">
        <v>2354</v>
      </c>
      <c r="B476" s="8" t="s">
        <v>1696</v>
      </c>
      <c r="C476" s="1">
        <f t="shared" si="121"/>
        <v>1227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 t="shared" si="122"/>
        <v>0</v>
      </c>
      <c r="G476" s="1">
        <f t="shared" si="123"/>
        <v>371</v>
      </c>
      <c r="H476" s="2">
        <f t="shared" si="124"/>
        <v>0.30236348818255909</v>
      </c>
      <c r="I476" s="6"/>
      <c r="J476" s="2">
        <f t="shared" si="125"/>
        <v>0.33414832925835369</v>
      </c>
      <c r="K476" s="2">
        <f t="shared" si="126"/>
        <v>0.63651181744091279</v>
      </c>
      <c r="L476" s="2">
        <f t="shared" si="127"/>
        <v>0</v>
      </c>
      <c r="M476" s="2">
        <f t="shared" si="128"/>
        <v>2.933985330073352E-2</v>
      </c>
      <c r="N476" s="63">
        <v>410</v>
      </c>
      <c r="O476" s="63">
        <v>781</v>
      </c>
      <c r="P476" s="63">
        <v>0</v>
      </c>
      <c r="Q476" s="63">
        <v>25</v>
      </c>
      <c r="R476" s="63">
        <v>11</v>
      </c>
      <c r="S476" s="63"/>
      <c r="T476" s="63">
        <v>0</v>
      </c>
      <c r="U476" s="63">
        <v>0</v>
      </c>
      <c r="V476" s="63">
        <v>0</v>
      </c>
      <c r="W476" s="63">
        <v>0</v>
      </c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/>
      <c r="AV476" s="63"/>
      <c r="AW476" s="63"/>
      <c r="BA476" t="str">
        <f t="shared" si="118"/>
        <v>Milo</v>
      </c>
      <c r="BB476" t="s">
        <v>1956</v>
      </c>
      <c r="BC476">
        <v>2</v>
      </c>
      <c r="BE476" s="112">
        <v>23</v>
      </c>
      <c r="BF476" s="114">
        <v>21</v>
      </c>
      <c r="BG476" s="114">
        <v>65</v>
      </c>
      <c r="BH476" s="118">
        <v>46020</v>
      </c>
      <c r="BI476" s="118">
        <f t="shared" si="119"/>
        <v>23021</v>
      </c>
      <c r="BJ476" t="s">
        <v>1471</v>
      </c>
      <c r="BK476">
        <f t="shared" si="120"/>
        <v>2346020</v>
      </c>
      <c r="BP476">
        <v>33.549999999999997</v>
      </c>
      <c r="BQ476">
        <v>0.73</v>
      </c>
      <c r="BR476">
        <v>32.82</v>
      </c>
      <c r="BZ476" s="63"/>
      <c r="CR476" s="1" t="s">
        <v>3599</v>
      </c>
    </row>
    <row r="477" spans="1:96" ht="15" hidden="1" customHeight="1" outlineLevel="1">
      <c r="A477" t="s">
        <v>734</v>
      </c>
      <c r="B477" s="8" t="s">
        <v>1696</v>
      </c>
      <c r="C477" s="1">
        <f t="shared" si="121"/>
        <v>0</v>
      </c>
      <c r="D477" s="5">
        <f>IF(N477&gt;0, RANK(N477,(N477:P477,Q477:AE477)),0)</f>
        <v>0</v>
      </c>
      <c r="E477" s="5">
        <f>IF(O477&gt;0,RANK(O477,(N477:P477,Q477:AE477)),0)</f>
        <v>0</v>
      </c>
      <c r="F477" s="5">
        <f t="shared" si="122"/>
        <v>0</v>
      </c>
      <c r="G477" s="1">
        <f t="shared" si="123"/>
        <v>0</v>
      </c>
      <c r="H477" s="2">
        <f t="shared" si="124"/>
        <v>0</v>
      </c>
      <c r="I477" s="6"/>
      <c r="J477" s="2" t="str">
        <f t="shared" si="125"/>
        <v>-</v>
      </c>
      <c r="K477" s="2" t="str">
        <f t="shared" si="126"/>
        <v>-</v>
      </c>
      <c r="L477" s="2" t="str">
        <f t="shared" si="127"/>
        <v>-</v>
      </c>
      <c r="M477" s="2" t="str">
        <f t="shared" si="128"/>
        <v>-</v>
      </c>
      <c r="N477" s="63">
        <v>0</v>
      </c>
      <c r="O477" s="63">
        <v>0</v>
      </c>
      <c r="P477" s="63">
        <v>0</v>
      </c>
      <c r="Q477" s="63">
        <v>0</v>
      </c>
      <c r="R477" s="63">
        <v>0</v>
      </c>
      <c r="S477" s="63"/>
      <c r="T477" s="63">
        <v>0</v>
      </c>
      <c r="U477" s="63">
        <v>0</v>
      </c>
      <c r="V477" s="63">
        <v>0</v>
      </c>
      <c r="W477" s="63">
        <v>0</v>
      </c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/>
      <c r="AV477" s="63"/>
      <c r="AW477" s="63"/>
      <c r="BA477" t="str">
        <f t="shared" si="118"/>
        <v>Milton</v>
      </c>
      <c r="BB477" t="s">
        <v>2381</v>
      </c>
      <c r="BC477">
        <v>2</v>
      </c>
      <c r="BE477" s="112">
        <v>23</v>
      </c>
      <c r="BF477" s="114">
        <v>17</v>
      </c>
      <c r="BG477" s="114">
        <v>97</v>
      </c>
      <c r="BH477" s="118">
        <v>46105</v>
      </c>
      <c r="BI477" s="118">
        <f t="shared" si="119"/>
        <v>23017</v>
      </c>
      <c r="BJ477" t="s">
        <v>956</v>
      </c>
      <c r="BK477">
        <f t="shared" si="120"/>
        <v>2346105</v>
      </c>
      <c r="BP477">
        <v>14.96</v>
      </c>
      <c r="BQ477">
        <v>0</v>
      </c>
      <c r="BR477">
        <v>14.96</v>
      </c>
      <c r="BZ477" s="63"/>
      <c r="CR477" s="1" t="s">
        <v>3600</v>
      </c>
    </row>
    <row r="478" spans="1:96" ht="15" hidden="1" customHeight="1" outlineLevel="1">
      <c r="A478" t="s">
        <v>1824</v>
      </c>
      <c r="B478" s="8" t="s">
        <v>1696</v>
      </c>
      <c r="C478" s="1">
        <f t="shared" si="121"/>
        <v>1769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 t="shared" si="122"/>
        <v>0</v>
      </c>
      <c r="G478" s="1">
        <f t="shared" si="123"/>
        <v>364</v>
      </c>
      <c r="H478" s="2">
        <f t="shared" si="124"/>
        <v>0.20576596947427925</v>
      </c>
      <c r="I478" s="6"/>
      <c r="J478" s="2">
        <f t="shared" si="125"/>
        <v>0.38213680045223292</v>
      </c>
      <c r="K478" s="2">
        <f t="shared" si="126"/>
        <v>0.58790276992651214</v>
      </c>
      <c r="L478" s="2">
        <f t="shared" si="127"/>
        <v>0</v>
      </c>
      <c r="M478" s="2">
        <f t="shared" si="128"/>
        <v>2.9960429621254892E-2</v>
      </c>
      <c r="N478" s="63">
        <v>676</v>
      </c>
      <c r="O478" s="63">
        <v>1040</v>
      </c>
      <c r="P478" s="63">
        <v>0</v>
      </c>
      <c r="Q478" s="63">
        <v>37</v>
      </c>
      <c r="R478" s="63">
        <v>14</v>
      </c>
      <c r="S478" s="63"/>
      <c r="T478" s="63">
        <v>2</v>
      </c>
      <c r="U478" s="63">
        <v>0</v>
      </c>
      <c r="V478" s="63">
        <v>0</v>
      </c>
      <c r="W478" s="63">
        <v>0</v>
      </c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/>
      <c r="AV478" s="63"/>
      <c r="AW478" s="63"/>
      <c r="BA478" t="str">
        <f t="shared" si="118"/>
        <v>Minot</v>
      </c>
      <c r="BB478" t="s">
        <v>1117</v>
      </c>
      <c r="BC478">
        <v>2</v>
      </c>
      <c r="BE478" s="112">
        <v>23</v>
      </c>
      <c r="BF478" s="114">
        <v>1</v>
      </c>
      <c r="BG478" s="114">
        <v>50</v>
      </c>
      <c r="BH478" s="118">
        <v>46160</v>
      </c>
      <c r="BI478" s="118">
        <f t="shared" si="119"/>
        <v>23001</v>
      </c>
      <c r="BJ478" t="s">
        <v>1471</v>
      </c>
      <c r="BK478">
        <f t="shared" si="120"/>
        <v>2346160</v>
      </c>
      <c r="BP478">
        <v>29.9</v>
      </c>
      <c r="BQ478">
        <v>0.14000000000000001</v>
      </c>
      <c r="BR478">
        <v>29.76</v>
      </c>
      <c r="BZ478" s="63"/>
      <c r="CR478" s="151" t="s">
        <v>3601</v>
      </c>
    </row>
    <row r="479" spans="1:96" ht="15" hidden="1" customHeight="1" outlineLevel="1">
      <c r="A479" t="s">
        <v>3289</v>
      </c>
      <c r="B479" s="8" t="s">
        <v>1696</v>
      </c>
      <c r="C479" s="1">
        <f t="shared" si="121"/>
        <v>0</v>
      </c>
      <c r="D479" s="5">
        <f>IF(N479&gt;0, RANK(N479,(N479:P479,Q479:AE479)),0)</f>
        <v>0</v>
      </c>
      <c r="E479" s="5">
        <f>IF(O479&gt;0,RANK(O479,(N479:P479,Q479:AE479)),0)</f>
        <v>0</v>
      </c>
      <c r="F479" s="5">
        <f>IF(P479&gt;0,RANK(P479,(N479:AE479)),0)</f>
        <v>0</v>
      </c>
      <c r="G479" s="1">
        <f>IF(C479&gt;0,MAX(N479:P479)-LARGE(N479:P479,2),0)</f>
        <v>0</v>
      </c>
      <c r="H479" s="2">
        <f>IF(C479&gt;0,G479/C479,0)</f>
        <v>0</v>
      </c>
      <c r="I479" s="6"/>
      <c r="J479" s="2" t="str">
        <f>IF(C479=0,"-",N479/C479)</f>
        <v>-</v>
      </c>
      <c r="K479" s="2" t="str">
        <f>IF(C479=0,"-",O479/C479)</f>
        <v>-</v>
      </c>
      <c r="L479" s="2" t="str">
        <f>IF(C479=0,"-",P479/C479)</f>
        <v>-</v>
      </c>
      <c r="M479" s="2" t="str">
        <f>IF(C479=0,"-",(1-J479-K479-L479))</f>
        <v>-</v>
      </c>
      <c r="N479" s="63">
        <v>0</v>
      </c>
      <c r="O479" s="63">
        <v>0</v>
      </c>
      <c r="P479" s="63">
        <v>0</v>
      </c>
      <c r="Q479" s="63">
        <v>0</v>
      </c>
      <c r="R479" s="63">
        <v>0</v>
      </c>
      <c r="S479" s="63"/>
      <c r="T479" s="63">
        <v>0</v>
      </c>
      <c r="U479" s="63">
        <v>0</v>
      </c>
      <c r="V479" s="63">
        <v>0</v>
      </c>
      <c r="W479" s="63">
        <v>0</v>
      </c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/>
      <c r="AV479" s="63"/>
      <c r="AW479" s="63"/>
      <c r="BA479" t="str">
        <f t="shared" si="118"/>
        <v>Molunkus</v>
      </c>
      <c r="BB479" t="s">
        <v>2829</v>
      </c>
      <c r="BC479">
        <v>2</v>
      </c>
      <c r="BE479" s="112">
        <v>23</v>
      </c>
      <c r="BF479" s="114">
        <v>3</v>
      </c>
      <c r="BH479" s="139">
        <v>46280</v>
      </c>
      <c r="BI479" s="118">
        <f t="shared" si="119"/>
        <v>23003</v>
      </c>
      <c r="BJ479" t="s">
        <v>956</v>
      </c>
      <c r="BK479">
        <f t="shared" si="120"/>
        <v>2346280</v>
      </c>
      <c r="BZ479" s="63"/>
      <c r="CR479" s="1" t="s">
        <v>3602</v>
      </c>
    </row>
    <row r="480" spans="1:96" ht="15" hidden="1" customHeight="1" outlineLevel="1">
      <c r="A480" t="s">
        <v>328</v>
      </c>
      <c r="B480" s="8" t="s">
        <v>1696</v>
      </c>
      <c r="C480" s="1">
        <f t="shared" si="121"/>
        <v>62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 t="shared" si="122"/>
        <v>0</v>
      </c>
      <c r="G480" s="1">
        <f t="shared" si="123"/>
        <v>44</v>
      </c>
      <c r="H480" s="2">
        <f t="shared" si="124"/>
        <v>0.70967741935483875</v>
      </c>
      <c r="I480" s="6"/>
      <c r="J480" s="2">
        <f t="shared" si="125"/>
        <v>0.82258064516129037</v>
      </c>
      <c r="K480" s="2">
        <f t="shared" si="126"/>
        <v>0.11290322580645161</v>
      </c>
      <c r="L480" s="2">
        <f t="shared" si="127"/>
        <v>0</v>
      </c>
      <c r="M480" s="2">
        <f t="shared" si="128"/>
        <v>6.4516129032258021E-2</v>
      </c>
      <c r="N480" s="63">
        <v>51</v>
      </c>
      <c r="O480" s="63">
        <v>7</v>
      </c>
      <c r="P480" s="63">
        <v>0</v>
      </c>
      <c r="Q480" s="63">
        <v>1</v>
      </c>
      <c r="R480" s="63">
        <v>3</v>
      </c>
      <c r="S480" s="63"/>
      <c r="T480" s="63">
        <v>0</v>
      </c>
      <c r="U480" s="63">
        <v>0</v>
      </c>
      <c r="V480" s="63">
        <v>0</v>
      </c>
      <c r="W480" s="63">
        <v>0</v>
      </c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/>
      <c r="AV480" s="63"/>
      <c r="AW480" s="63"/>
      <c r="BA480" t="str">
        <f t="shared" si="118"/>
        <v>Monhegan</v>
      </c>
      <c r="BB480" t="s">
        <v>1596</v>
      </c>
      <c r="BC480">
        <v>1</v>
      </c>
      <c r="BE480" s="112">
        <v>23</v>
      </c>
      <c r="BF480" s="114">
        <v>15</v>
      </c>
      <c r="BG480" s="114">
        <v>55</v>
      </c>
      <c r="BH480" s="118">
        <v>46335</v>
      </c>
      <c r="BI480" s="118">
        <f t="shared" si="119"/>
        <v>23015</v>
      </c>
      <c r="BJ480" t="s">
        <v>3073</v>
      </c>
      <c r="BK480">
        <f t="shared" si="120"/>
        <v>2346335</v>
      </c>
      <c r="BP480">
        <v>4.5199999999999996</v>
      </c>
      <c r="BQ480">
        <v>3.66</v>
      </c>
      <c r="BR480">
        <v>0.86</v>
      </c>
      <c r="BZ480" s="63"/>
      <c r="CR480" s="1" t="s">
        <v>3603</v>
      </c>
    </row>
    <row r="481" spans="1:96" ht="15" hidden="1" customHeight="1" outlineLevel="1">
      <c r="A481" t="s">
        <v>2437</v>
      </c>
      <c r="B481" s="8" t="s">
        <v>1696</v>
      </c>
      <c r="C481" s="1">
        <f t="shared" si="121"/>
        <v>2578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 t="shared" si="122"/>
        <v>0</v>
      </c>
      <c r="G481" s="1">
        <f t="shared" si="123"/>
        <v>318</v>
      </c>
      <c r="H481" s="2">
        <f t="shared" si="124"/>
        <v>0.12335143522110163</v>
      </c>
      <c r="I481" s="6"/>
      <c r="J481" s="2">
        <f t="shared" si="125"/>
        <v>0.41854150504266874</v>
      </c>
      <c r="K481" s="2">
        <f t="shared" si="126"/>
        <v>0.54189294026377033</v>
      </c>
      <c r="L481" s="2">
        <f t="shared" si="127"/>
        <v>0</v>
      </c>
      <c r="M481" s="2">
        <f t="shared" si="128"/>
        <v>3.9565554693560934E-2</v>
      </c>
      <c r="N481" s="63">
        <v>1079</v>
      </c>
      <c r="O481" s="63">
        <v>1397</v>
      </c>
      <c r="P481" s="63">
        <v>0</v>
      </c>
      <c r="Q481" s="63">
        <v>66</v>
      </c>
      <c r="R481" s="63">
        <v>33</v>
      </c>
      <c r="S481" s="63"/>
      <c r="T481" s="63">
        <v>3</v>
      </c>
      <c r="U481" s="63">
        <v>0</v>
      </c>
      <c r="V481" s="63">
        <v>0</v>
      </c>
      <c r="W481" s="63">
        <v>0</v>
      </c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/>
      <c r="AV481" s="63"/>
      <c r="AW481" s="63"/>
      <c r="BA481" t="str">
        <f t="shared" si="118"/>
        <v>Monmouth</v>
      </c>
      <c r="BB481" t="s">
        <v>3005</v>
      </c>
      <c r="BC481">
        <v>2</v>
      </c>
      <c r="BE481" s="112">
        <v>23</v>
      </c>
      <c r="BF481" s="114">
        <v>11</v>
      </c>
      <c r="BG481" s="114">
        <v>70</v>
      </c>
      <c r="BH481" s="118">
        <v>46405</v>
      </c>
      <c r="BI481" s="118">
        <f t="shared" si="119"/>
        <v>23011</v>
      </c>
      <c r="BJ481" t="s">
        <v>1471</v>
      </c>
      <c r="BK481">
        <f t="shared" si="120"/>
        <v>2346405</v>
      </c>
      <c r="BP481">
        <v>39.020000000000003</v>
      </c>
      <c r="BQ481">
        <v>4.92</v>
      </c>
      <c r="BR481">
        <v>34.11</v>
      </c>
      <c r="BZ481" s="63"/>
      <c r="CR481" s="1" t="s">
        <v>3604</v>
      </c>
    </row>
    <row r="482" spans="1:96" ht="15" hidden="1" customHeight="1" outlineLevel="1">
      <c r="A482" t="s">
        <v>643</v>
      </c>
      <c r="B482" s="8" t="s">
        <v>1696</v>
      </c>
      <c r="C482" s="1">
        <f t="shared" si="121"/>
        <v>602</v>
      </c>
      <c r="D482" s="5">
        <f>IF(N482&gt;0, RANK(N482,(N482:P482,Q482:AE482)),0)</f>
        <v>1</v>
      </c>
      <c r="E482" s="5">
        <f>IF(O482&gt;0,RANK(O482,(N482:P482,Q482:AE482)),0)</f>
        <v>2</v>
      </c>
      <c r="F482" s="5">
        <f t="shared" si="122"/>
        <v>0</v>
      </c>
      <c r="G482" s="1">
        <f t="shared" si="123"/>
        <v>42</v>
      </c>
      <c r="H482" s="2">
        <f t="shared" si="124"/>
        <v>6.9767441860465115E-2</v>
      </c>
      <c r="I482" s="6"/>
      <c r="J482" s="2">
        <f t="shared" si="125"/>
        <v>0.51162790697674421</v>
      </c>
      <c r="K482" s="2">
        <f t="shared" si="126"/>
        <v>0.44186046511627908</v>
      </c>
      <c r="L482" s="2">
        <f t="shared" si="127"/>
        <v>0</v>
      </c>
      <c r="M482" s="2">
        <f t="shared" si="128"/>
        <v>4.6511627906976716E-2</v>
      </c>
      <c r="N482" s="63">
        <v>308</v>
      </c>
      <c r="O482" s="63">
        <v>266</v>
      </c>
      <c r="P482" s="63">
        <v>0</v>
      </c>
      <c r="Q482" s="63">
        <v>14</v>
      </c>
      <c r="R482" s="63">
        <v>14</v>
      </c>
      <c r="S482" s="63"/>
      <c r="T482" s="63">
        <v>0</v>
      </c>
      <c r="U482" s="63">
        <v>0</v>
      </c>
      <c r="V482" s="63">
        <v>0</v>
      </c>
      <c r="W482" s="63">
        <v>0</v>
      </c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/>
      <c r="AV482" s="63"/>
      <c r="AW482" s="63"/>
      <c r="BA482" t="str">
        <f t="shared" si="118"/>
        <v>Monroe</v>
      </c>
      <c r="BB482" t="s">
        <v>217</v>
      </c>
      <c r="BC482">
        <v>2</v>
      </c>
      <c r="BE482" s="112">
        <v>23</v>
      </c>
      <c r="BF482" s="114">
        <v>27</v>
      </c>
      <c r="BG482" s="114">
        <v>60</v>
      </c>
      <c r="BH482" s="118">
        <v>46475</v>
      </c>
      <c r="BI482" s="118">
        <f t="shared" si="119"/>
        <v>23027</v>
      </c>
      <c r="BJ482" t="s">
        <v>1471</v>
      </c>
      <c r="BK482">
        <f t="shared" si="120"/>
        <v>2346475</v>
      </c>
      <c r="BP482">
        <v>38.97</v>
      </c>
      <c r="BQ482">
        <v>0.15</v>
      </c>
      <c r="BR482">
        <v>38.82</v>
      </c>
      <c r="BZ482" s="63"/>
      <c r="CR482" s="1" t="s">
        <v>3605</v>
      </c>
    </row>
    <row r="483" spans="1:96" ht="15" hidden="1" customHeight="1" outlineLevel="1">
      <c r="A483" t="s">
        <v>448</v>
      </c>
      <c r="B483" s="8" t="s">
        <v>1696</v>
      </c>
      <c r="C483" s="1">
        <f t="shared" si="121"/>
        <v>475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 t="shared" si="122"/>
        <v>0</v>
      </c>
      <c r="G483" s="1">
        <f t="shared" si="123"/>
        <v>116</v>
      </c>
      <c r="H483" s="2">
        <f t="shared" si="124"/>
        <v>0.24421052631578946</v>
      </c>
      <c r="I483" s="6"/>
      <c r="J483" s="2">
        <f t="shared" si="125"/>
        <v>0.36421052631578948</v>
      </c>
      <c r="K483" s="2">
        <f t="shared" si="126"/>
        <v>0.60842105263157897</v>
      </c>
      <c r="L483" s="2">
        <f t="shared" si="127"/>
        <v>0</v>
      </c>
      <c r="M483" s="2">
        <f t="shared" si="128"/>
        <v>2.7368421052631486E-2</v>
      </c>
      <c r="N483" s="63">
        <v>173</v>
      </c>
      <c r="O483" s="63">
        <v>289</v>
      </c>
      <c r="P483" s="63">
        <v>0</v>
      </c>
      <c r="Q483" s="63">
        <v>9</v>
      </c>
      <c r="R483" s="63">
        <v>3</v>
      </c>
      <c r="S483" s="63"/>
      <c r="T483" s="63">
        <v>1</v>
      </c>
      <c r="U483" s="63">
        <v>0</v>
      </c>
      <c r="V483" s="63">
        <v>0</v>
      </c>
      <c r="W483" s="63">
        <v>0</v>
      </c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/>
      <c r="AV483" s="63"/>
      <c r="AW483" s="63"/>
      <c r="BA483" t="str">
        <f t="shared" ref="BA483:BA545" si="129">A483</f>
        <v>Monson</v>
      </c>
      <c r="BB483" t="s">
        <v>1956</v>
      </c>
      <c r="BC483">
        <v>2</v>
      </c>
      <c r="BE483" s="112">
        <v>23</v>
      </c>
      <c r="BF483" s="114">
        <v>21</v>
      </c>
      <c r="BG483" s="114">
        <v>70</v>
      </c>
      <c r="BH483" s="118">
        <v>46580</v>
      </c>
      <c r="BI483" s="118">
        <f t="shared" ref="BI483:BI545" si="130">BE483*1000+BF483</f>
        <v>23021</v>
      </c>
      <c r="BJ483" t="s">
        <v>1471</v>
      </c>
      <c r="BK483">
        <f t="shared" ref="BK483:BK545" si="131">BE483*100000+BH483</f>
        <v>2346580</v>
      </c>
      <c r="BP483">
        <v>49.25</v>
      </c>
      <c r="BQ483">
        <v>2.17</v>
      </c>
      <c r="BR483">
        <v>47.08</v>
      </c>
      <c r="BZ483" s="63"/>
      <c r="CR483" s="1" t="s">
        <v>3606</v>
      </c>
    </row>
    <row r="484" spans="1:96" ht="15" hidden="1" customHeight="1" outlineLevel="1">
      <c r="A484" t="s">
        <v>861</v>
      </c>
      <c r="B484" s="8" t="s">
        <v>1696</v>
      </c>
      <c r="C484" s="1">
        <f t="shared" si="121"/>
        <v>434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 t="shared" si="122"/>
        <v>0</v>
      </c>
      <c r="G484" s="1">
        <f t="shared" si="123"/>
        <v>239</v>
      </c>
      <c r="H484" s="2">
        <f t="shared" si="124"/>
        <v>0.55069124423963134</v>
      </c>
      <c r="I484" s="6"/>
      <c r="J484" s="2">
        <f t="shared" si="125"/>
        <v>0.22119815668202766</v>
      </c>
      <c r="K484" s="2">
        <f t="shared" si="126"/>
        <v>0.77188940092165903</v>
      </c>
      <c r="L484" s="2">
        <f t="shared" si="127"/>
        <v>0</v>
      </c>
      <c r="M484" s="2">
        <f t="shared" si="128"/>
        <v>6.9124423963132786E-3</v>
      </c>
      <c r="N484" s="63">
        <v>96</v>
      </c>
      <c r="O484" s="63">
        <v>335</v>
      </c>
      <c r="P484" s="63">
        <v>0</v>
      </c>
      <c r="Q484" s="63">
        <v>2</v>
      </c>
      <c r="R484" s="63">
        <v>1</v>
      </c>
      <c r="S484" s="63"/>
      <c r="T484" s="63">
        <v>0</v>
      </c>
      <c r="U484" s="63">
        <v>0</v>
      </c>
      <c r="V484" s="63">
        <v>0</v>
      </c>
      <c r="W484" s="63">
        <v>0</v>
      </c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/>
      <c r="AV484" s="63"/>
      <c r="AW484" s="63"/>
      <c r="BA484" t="str">
        <f t="shared" si="129"/>
        <v>Monticello</v>
      </c>
      <c r="BB484" t="s">
        <v>2829</v>
      </c>
      <c r="BC484">
        <v>2</v>
      </c>
      <c r="BE484" s="112">
        <v>23</v>
      </c>
      <c r="BF484" s="114">
        <v>3</v>
      </c>
      <c r="BG484" s="114">
        <v>210</v>
      </c>
      <c r="BH484" s="118">
        <v>46685</v>
      </c>
      <c r="BI484" s="118">
        <f t="shared" si="130"/>
        <v>23003</v>
      </c>
      <c r="BJ484" t="s">
        <v>1471</v>
      </c>
      <c r="BK484">
        <f t="shared" si="131"/>
        <v>2346685</v>
      </c>
      <c r="BP484">
        <v>38.340000000000003</v>
      </c>
      <c r="BQ484">
        <v>0.17</v>
      </c>
      <c r="BR484">
        <v>38.18</v>
      </c>
      <c r="BZ484" s="63"/>
      <c r="CR484" s="1" t="s">
        <v>3607</v>
      </c>
    </row>
    <row r="485" spans="1:96" ht="15" hidden="1" customHeight="1" outlineLevel="1">
      <c r="A485" t="s">
        <v>1575</v>
      </c>
      <c r="B485" s="8" t="s">
        <v>1696</v>
      </c>
      <c r="C485" s="1">
        <f t="shared" si="121"/>
        <v>650</v>
      </c>
      <c r="D485" s="5">
        <f>IF(N485&gt;0, RANK(N485,(N485:P485,Q485:AE485)),0)</f>
        <v>1</v>
      </c>
      <c r="E485" s="5">
        <f>IF(O485&gt;0,RANK(O485,(N485:P485,Q485:AE485)),0)</f>
        <v>2</v>
      </c>
      <c r="F485" s="5">
        <f t="shared" si="122"/>
        <v>0</v>
      </c>
      <c r="G485" s="1">
        <f t="shared" si="123"/>
        <v>80</v>
      </c>
      <c r="H485" s="2">
        <f t="shared" si="124"/>
        <v>0.12307692307692308</v>
      </c>
      <c r="I485" s="6"/>
      <c r="J485" s="2">
        <f t="shared" si="125"/>
        <v>0.53230769230769226</v>
      </c>
      <c r="K485" s="2">
        <f t="shared" si="126"/>
        <v>0.40923076923076923</v>
      </c>
      <c r="L485" s="2">
        <f t="shared" si="127"/>
        <v>0</v>
      </c>
      <c r="M485" s="2">
        <f t="shared" si="128"/>
        <v>5.8461538461538509E-2</v>
      </c>
      <c r="N485" s="63">
        <v>346</v>
      </c>
      <c r="O485" s="63">
        <v>266</v>
      </c>
      <c r="P485" s="63">
        <v>0</v>
      </c>
      <c r="Q485" s="63">
        <v>20</v>
      </c>
      <c r="R485" s="63">
        <v>17</v>
      </c>
      <c r="S485" s="63"/>
      <c r="T485" s="63">
        <v>1</v>
      </c>
      <c r="U485" s="63">
        <v>0</v>
      </c>
      <c r="V485" s="63">
        <v>0</v>
      </c>
      <c r="W485" s="63">
        <v>0</v>
      </c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/>
      <c r="AV485" s="63"/>
      <c r="AW485" s="63"/>
      <c r="BA485" t="str">
        <f t="shared" si="129"/>
        <v>Montville</v>
      </c>
      <c r="BB485" t="s">
        <v>217</v>
      </c>
      <c r="BC485">
        <v>2</v>
      </c>
      <c r="BE485" s="112">
        <v>23</v>
      </c>
      <c r="BF485" s="114">
        <v>27</v>
      </c>
      <c r="BG485" s="114">
        <v>65</v>
      </c>
      <c r="BH485" s="118">
        <v>46790</v>
      </c>
      <c r="BI485" s="118">
        <f t="shared" si="130"/>
        <v>23027</v>
      </c>
      <c r="BJ485" t="s">
        <v>1471</v>
      </c>
      <c r="BK485">
        <f t="shared" si="131"/>
        <v>2346790</v>
      </c>
      <c r="BP485">
        <v>43.12</v>
      </c>
      <c r="BQ485">
        <v>0.5</v>
      </c>
      <c r="BR485">
        <v>42.62</v>
      </c>
      <c r="BZ485" s="63"/>
      <c r="CR485" s="150" t="s">
        <v>3608</v>
      </c>
    </row>
    <row r="486" spans="1:96" ht="15" hidden="1" customHeight="1" outlineLevel="1">
      <c r="A486" t="s">
        <v>1743</v>
      </c>
      <c r="B486" s="8" t="s">
        <v>1696</v>
      </c>
      <c r="C486" s="1">
        <f t="shared" si="121"/>
        <v>124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 t="shared" si="122"/>
        <v>0</v>
      </c>
      <c r="G486" s="1">
        <f t="shared" si="123"/>
        <v>94</v>
      </c>
      <c r="H486" s="2">
        <f t="shared" si="124"/>
        <v>0.75806451612903225</v>
      </c>
      <c r="I486" s="6"/>
      <c r="J486" s="2">
        <f t="shared" si="125"/>
        <v>0.10483870967741936</v>
      </c>
      <c r="K486" s="2">
        <f t="shared" si="126"/>
        <v>0.86290322580645162</v>
      </c>
      <c r="L486" s="2">
        <f t="shared" si="127"/>
        <v>0</v>
      </c>
      <c r="M486" s="2">
        <f t="shared" si="128"/>
        <v>3.2258064516129004E-2</v>
      </c>
      <c r="N486" s="63">
        <v>13</v>
      </c>
      <c r="O486" s="63">
        <v>107</v>
      </c>
      <c r="P486" s="63">
        <v>0</v>
      </c>
      <c r="Q486" s="63">
        <v>2</v>
      </c>
      <c r="R486" s="63">
        <v>2</v>
      </c>
      <c r="S486" s="63"/>
      <c r="T486" s="63">
        <v>0</v>
      </c>
      <c r="U486" s="63">
        <v>0</v>
      </c>
      <c r="V486" s="63">
        <v>0</v>
      </c>
      <c r="W486" s="63">
        <v>0</v>
      </c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/>
      <c r="AV486" s="63"/>
      <c r="AW486" s="63"/>
      <c r="BA486" t="str">
        <f t="shared" si="129"/>
        <v>Moose River</v>
      </c>
      <c r="BB486" t="s">
        <v>1786</v>
      </c>
      <c r="BC486">
        <v>2</v>
      </c>
      <c r="BE486" s="112">
        <v>23</v>
      </c>
      <c r="BF486" s="114">
        <v>25</v>
      </c>
      <c r="BG486" s="114">
        <v>95</v>
      </c>
      <c r="BH486" s="118">
        <v>47140</v>
      </c>
      <c r="BI486" s="118">
        <f t="shared" si="130"/>
        <v>23025</v>
      </c>
      <c r="BJ486" t="s">
        <v>1471</v>
      </c>
      <c r="BK486">
        <f t="shared" si="131"/>
        <v>2347140</v>
      </c>
      <c r="BP486">
        <v>41.12</v>
      </c>
      <c r="BQ486">
        <v>0.48</v>
      </c>
      <c r="BR486">
        <v>40.630000000000003</v>
      </c>
      <c r="BZ486" s="63"/>
      <c r="CR486" s="1" t="s">
        <v>3609</v>
      </c>
    </row>
    <row r="487" spans="1:96" ht="15" hidden="1" customHeight="1" outlineLevel="1">
      <c r="A487" t="s">
        <v>329</v>
      </c>
      <c r="B487" s="8" t="s">
        <v>1696</v>
      </c>
      <c r="C487" s="1">
        <f t="shared" si="121"/>
        <v>29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 t="shared" si="122"/>
        <v>0</v>
      </c>
      <c r="G487" s="1">
        <f t="shared" si="123"/>
        <v>25</v>
      </c>
      <c r="H487" s="2">
        <f t="shared" si="124"/>
        <v>0.86206896551724133</v>
      </c>
      <c r="I487" s="6"/>
      <c r="J487" s="2">
        <f t="shared" si="125"/>
        <v>6.8965517241379309E-2</v>
      </c>
      <c r="K487" s="2">
        <f t="shared" si="126"/>
        <v>0.93103448275862066</v>
      </c>
      <c r="L487" s="2">
        <f t="shared" si="127"/>
        <v>0</v>
      </c>
      <c r="M487" s="2">
        <f t="shared" si="128"/>
        <v>0</v>
      </c>
      <c r="N487" s="63">
        <v>2</v>
      </c>
      <c r="O487" s="63">
        <v>27</v>
      </c>
      <c r="P487" s="63">
        <v>0</v>
      </c>
      <c r="Q487" s="63">
        <v>0</v>
      </c>
      <c r="R487" s="63">
        <v>0</v>
      </c>
      <c r="S487" s="63"/>
      <c r="T487" s="63">
        <v>0</v>
      </c>
      <c r="U487" s="63">
        <v>0</v>
      </c>
      <c r="V487" s="63">
        <v>0</v>
      </c>
      <c r="W487" s="63">
        <v>0</v>
      </c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/>
      <c r="AV487" s="63"/>
      <c r="AW487" s="63"/>
      <c r="BA487" t="str">
        <f t="shared" si="129"/>
        <v>Moro</v>
      </c>
      <c r="BB487" t="s">
        <v>2829</v>
      </c>
      <c r="BC487">
        <v>2</v>
      </c>
      <c r="BE487" s="112">
        <v>23</v>
      </c>
      <c r="BF487" s="114">
        <v>3</v>
      </c>
      <c r="BG487" s="114">
        <v>215</v>
      </c>
      <c r="BH487" s="118">
        <v>47175</v>
      </c>
      <c r="BI487" s="118">
        <f t="shared" si="130"/>
        <v>23003</v>
      </c>
      <c r="BJ487" t="s">
        <v>3073</v>
      </c>
      <c r="BK487">
        <f t="shared" si="131"/>
        <v>2347175</v>
      </c>
      <c r="BP487">
        <v>36.67</v>
      </c>
      <c r="BQ487">
        <v>1.1000000000000001</v>
      </c>
      <c r="BR487">
        <v>35.57</v>
      </c>
      <c r="BZ487" s="63"/>
      <c r="CR487" s="1" t="s">
        <v>3610</v>
      </c>
    </row>
    <row r="488" spans="1:96" ht="15" hidden="1" customHeight="1" outlineLevel="1">
      <c r="A488" t="s">
        <v>2643</v>
      </c>
      <c r="B488" s="8" t="s">
        <v>1696</v>
      </c>
      <c r="C488" s="1">
        <f t="shared" si="121"/>
        <v>611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 t="shared" si="122"/>
        <v>0</v>
      </c>
      <c r="G488" s="1">
        <f t="shared" si="123"/>
        <v>113</v>
      </c>
      <c r="H488" s="2">
        <f t="shared" si="124"/>
        <v>0.18494271685761046</v>
      </c>
      <c r="I488" s="6"/>
      <c r="J488" s="2">
        <f t="shared" si="125"/>
        <v>0.39607201309328971</v>
      </c>
      <c r="K488" s="2">
        <f t="shared" si="126"/>
        <v>0.5810147299509002</v>
      </c>
      <c r="L488" s="2">
        <f t="shared" si="127"/>
        <v>0</v>
      </c>
      <c r="M488" s="2">
        <f t="shared" si="128"/>
        <v>2.2913256955810035E-2</v>
      </c>
      <c r="N488" s="63">
        <v>242</v>
      </c>
      <c r="O488" s="63">
        <v>355</v>
      </c>
      <c r="P488" s="63">
        <v>0</v>
      </c>
      <c r="Q488" s="63">
        <v>9</v>
      </c>
      <c r="R488" s="63">
        <v>4</v>
      </c>
      <c r="S488" s="63"/>
      <c r="T488" s="63">
        <v>0</v>
      </c>
      <c r="U488" s="63">
        <v>0</v>
      </c>
      <c r="V488" s="63">
        <v>0</v>
      </c>
      <c r="W488" s="63">
        <v>1</v>
      </c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/>
      <c r="AV488" s="63"/>
      <c r="AW488" s="63"/>
      <c r="BA488" t="str">
        <f t="shared" si="129"/>
        <v>Morrill</v>
      </c>
      <c r="BB488" t="s">
        <v>217</v>
      </c>
      <c r="BC488">
        <v>2</v>
      </c>
      <c r="BE488" s="112">
        <v>23</v>
      </c>
      <c r="BF488" s="114">
        <v>27</v>
      </c>
      <c r="BG488" s="114">
        <v>70</v>
      </c>
      <c r="BH488" s="118">
        <v>47245</v>
      </c>
      <c r="BI488" s="118">
        <f t="shared" si="130"/>
        <v>23027</v>
      </c>
      <c r="BJ488" t="s">
        <v>1471</v>
      </c>
      <c r="BK488">
        <f t="shared" si="131"/>
        <v>2347245</v>
      </c>
      <c r="BP488">
        <v>17.05</v>
      </c>
      <c r="BQ488">
        <v>0.49</v>
      </c>
      <c r="BR488">
        <v>16.559999999999999</v>
      </c>
      <c r="BZ488" s="63"/>
      <c r="CR488" s="1" t="s">
        <v>3611</v>
      </c>
    </row>
    <row r="489" spans="1:96" ht="15" hidden="1" customHeight="1" outlineLevel="1">
      <c r="A489" t="s">
        <v>2309</v>
      </c>
      <c r="B489" s="8" t="s">
        <v>1696</v>
      </c>
      <c r="C489" s="1">
        <f t="shared" si="121"/>
        <v>279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 t="shared" si="122"/>
        <v>0</v>
      </c>
      <c r="G489" s="1">
        <f t="shared" si="123"/>
        <v>125</v>
      </c>
      <c r="H489" s="2">
        <f t="shared" si="124"/>
        <v>0.44802867383512546</v>
      </c>
      <c r="I489" s="6"/>
      <c r="J489" s="2">
        <f t="shared" si="125"/>
        <v>0.26523297491039427</v>
      </c>
      <c r="K489" s="2">
        <f t="shared" si="126"/>
        <v>0.71326164874551967</v>
      </c>
      <c r="L489" s="2">
        <f t="shared" si="127"/>
        <v>0</v>
      </c>
      <c r="M489" s="2">
        <f t="shared" si="128"/>
        <v>2.1505376344086002E-2</v>
      </c>
      <c r="N489" s="63">
        <v>74</v>
      </c>
      <c r="O489" s="63">
        <v>199</v>
      </c>
      <c r="P489" s="63">
        <v>0</v>
      </c>
      <c r="Q489" s="63">
        <v>4</v>
      </c>
      <c r="R489" s="63">
        <v>2</v>
      </c>
      <c r="S489" s="63"/>
      <c r="T489" s="63">
        <v>0</v>
      </c>
      <c r="U489" s="63">
        <v>0</v>
      </c>
      <c r="V489" s="63">
        <v>0</v>
      </c>
      <c r="W489" s="63">
        <v>0</v>
      </c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/>
      <c r="AV489" s="63"/>
      <c r="AW489" s="63"/>
      <c r="BA489" t="str">
        <f t="shared" si="129"/>
        <v>Moscow</v>
      </c>
      <c r="BB489" t="s">
        <v>1786</v>
      </c>
      <c r="BC489">
        <v>2</v>
      </c>
      <c r="BE489" s="112">
        <v>23</v>
      </c>
      <c r="BF489" s="114">
        <v>25</v>
      </c>
      <c r="BG489" s="114">
        <v>100</v>
      </c>
      <c r="BH489" s="118">
        <v>47455</v>
      </c>
      <c r="BI489" s="118">
        <f t="shared" si="130"/>
        <v>23025</v>
      </c>
      <c r="BJ489" t="s">
        <v>1471</v>
      </c>
      <c r="BK489">
        <f t="shared" si="131"/>
        <v>2347455</v>
      </c>
      <c r="BP489">
        <v>48.21</v>
      </c>
      <c r="BQ489">
        <v>2.4300000000000002</v>
      </c>
      <c r="BR489">
        <v>45.78</v>
      </c>
      <c r="BZ489" s="63"/>
      <c r="CR489" s="1" t="s">
        <v>3612</v>
      </c>
    </row>
    <row r="490" spans="1:96" ht="15" hidden="1" customHeight="1" outlineLevel="1">
      <c r="A490" t="s">
        <v>242</v>
      </c>
      <c r="B490" s="8" t="s">
        <v>1696</v>
      </c>
      <c r="C490" s="1">
        <f t="shared" si="121"/>
        <v>122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 t="shared" si="122"/>
        <v>0</v>
      </c>
      <c r="G490" s="1">
        <f t="shared" si="123"/>
        <v>42</v>
      </c>
      <c r="H490" s="2">
        <f t="shared" si="124"/>
        <v>0.34426229508196721</v>
      </c>
      <c r="I490" s="6"/>
      <c r="J490" s="2">
        <f t="shared" si="125"/>
        <v>0.31967213114754101</v>
      </c>
      <c r="K490" s="2">
        <f t="shared" si="126"/>
        <v>0.66393442622950816</v>
      </c>
      <c r="L490" s="2">
        <f t="shared" si="127"/>
        <v>0</v>
      </c>
      <c r="M490" s="2">
        <f t="shared" si="128"/>
        <v>1.6393442622950838E-2</v>
      </c>
      <c r="N490" s="63">
        <v>39</v>
      </c>
      <c r="O490" s="63">
        <v>81</v>
      </c>
      <c r="P490" s="63">
        <v>0</v>
      </c>
      <c r="Q490" s="63">
        <v>0</v>
      </c>
      <c r="R490" s="63">
        <v>2</v>
      </c>
      <c r="S490" s="63"/>
      <c r="T490" s="63">
        <v>0</v>
      </c>
      <c r="U490" s="63">
        <v>0</v>
      </c>
      <c r="V490" s="63">
        <v>0</v>
      </c>
      <c r="W490" s="63">
        <v>0</v>
      </c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/>
      <c r="AV490" s="63"/>
      <c r="AW490" s="63"/>
      <c r="BA490" t="str">
        <f t="shared" si="129"/>
        <v>Mount Chase</v>
      </c>
      <c r="BB490" t="s">
        <v>2479</v>
      </c>
      <c r="BC490">
        <v>2</v>
      </c>
      <c r="BE490" s="112">
        <v>23</v>
      </c>
      <c r="BF490" s="114">
        <v>19</v>
      </c>
      <c r="BG490" s="114">
        <v>225</v>
      </c>
      <c r="BH490" s="118">
        <v>47560</v>
      </c>
      <c r="BI490" s="118">
        <f t="shared" si="130"/>
        <v>23019</v>
      </c>
      <c r="BJ490" t="s">
        <v>1471</v>
      </c>
      <c r="BK490">
        <f t="shared" si="131"/>
        <v>2347560</v>
      </c>
      <c r="BP490">
        <v>37.409999999999997</v>
      </c>
      <c r="BQ490">
        <v>1.1100000000000001</v>
      </c>
      <c r="BR490">
        <v>36.29</v>
      </c>
      <c r="BZ490" s="63"/>
      <c r="CR490" s="1" t="s">
        <v>3613</v>
      </c>
    </row>
    <row r="491" spans="1:96" ht="15" hidden="1" customHeight="1" outlineLevel="1">
      <c r="A491" t="s">
        <v>99</v>
      </c>
      <c r="B491" s="8" t="s">
        <v>1696</v>
      </c>
      <c r="C491" s="1">
        <f t="shared" si="121"/>
        <v>1490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 t="shared" si="122"/>
        <v>0</v>
      </c>
      <c r="G491" s="1">
        <f t="shared" si="123"/>
        <v>685</v>
      </c>
      <c r="H491" s="2">
        <f t="shared" si="124"/>
        <v>0.45973154362416108</v>
      </c>
      <c r="I491" s="6"/>
      <c r="J491" s="2">
        <f t="shared" si="125"/>
        <v>0.71543624161073827</v>
      </c>
      <c r="K491" s="2">
        <f t="shared" si="126"/>
        <v>0.25570469798657719</v>
      </c>
      <c r="L491" s="2">
        <f t="shared" si="127"/>
        <v>0</v>
      </c>
      <c r="M491" s="2">
        <f t="shared" si="128"/>
        <v>2.8859060402684544E-2</v>
      </c>
      <c r="N491" s="63">
        <v>1066</v>
      </c>
      <c r="O491" s="63">
        <v>381</v>
      </c>
      <c r="P491" s="63">
        <v>0</v>
      </c>
      <c r="Q491" s="63">
        <v>24</v>
      </c>
      <c r="R491" s="63">
        <v>17</v>
      </c>
      <c r="S491" s="63"/>
      <c r="T491" s="63">
        <v>0</v>
      </c>
      <c r="U491" s="63">
        <v>0</v>
      </c>
      <c r="V491" s="63">
        <v>0</v>
      </c>
      <c r="W491" s="63">
        <v>2</v>
      </c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/>
      <c r="AV491" s="63"/>
      <c r="AW491" s="63"/>
      <c r="BA491" t="str">
        <f t="shared" si="129"/>
        <v>Mount Desert</v>
      </c>
      <c r="BB491" t="s">
        <v>597</v>
      </c>
      <c r="BC491">
        <v>2</v>
      </c>
      <c r="BE491" s="112">
        <v>23</v>
      </c>
      <c r="BF491" s="114">
        <v>9</v>
      </c>
      <c r="BG491" s="114">
        <v>100</v>
      </c>
      <c r="BH491" s="118">
        <v>47630</v>
      </c>
      <c r="BI491" s="118">
        <f t="shared" si="130"/>
        <v>23009</v>
      </c>
      <c r="BJ491" t="s">
        <v>1471</v>
      </c>
      <c r="BK491">
        <f t="shared" si="131"/>
        <v>2347630</v>
      </c>
      <c r="BP491">
        <v>55.22</v>
      </c>
      <c r="BQ491">
        <v>18.309999999999999</v>
      </c>
      <c r="BR491">
        <v>36.909999999999997</v>
      </c>
      <c r="BZ491" s="63"/>
      <c r="CR491" s="1" t="s">
        <v>3614</v>
      </c>
    </row>
    <row r="492" spans="1:96" ht="15" hidden="1" customHeight="1" outlineLevel="1">
      <c r="A492" t="s">
        <v>1217</v>
      </c>
      <c r="B492" s="8" t="s">
        <v>1696</v>
      </c>
      <c r="C492" s="1">
        <f t="shared" si="121"/>
        <v>1158</v>
      </c>
      <c r="D492" s="5">
        <f>IF(N492&gt;0, RANK(N492,(N492:P492,Q492:AE492)),0)</f>
        <v>1</v>
      </c>
      <c r="E492" s="5">
        <f>IF(O492&gt;0,RANK(O492,(N492:P492,Q492:AE492)),0)</f>
        <v>2</v>
      </c>
      <c r="F492" s="5">
        <f t="shared" si="122"/>
        <v>0</v>
      </c>
      <c r="G492" s="1">
        <f t="shared" si="123"/>
        <v>16</v>
      </c>
      <c r="H492" s="2">
        <f t="shared" si="124"/>
        <v>1.3816925734024179E-2</v>
      </c>
      <c r="I492" s="6"/>
      <c r="J492" s="2">
        <f t="shared" si="125"/>
        <v>0.49740932642487046</v>
      </c>
      <c r="K492" s="2">
        <f t="shared" si="126"/>
        <v>0.4835924006908463</v>
      </c>
      <c r="L492" s="2">
        <f t="shared" si="127"/>
        <v>0</v>
      </c>
      <c r="M492" s="2">
        <f t="shared" si="128"/>
        <v>1.899827288428324E-2</v>
      </c>
      <c r="N492" s="63">
        <v>576</v>
      </c>
      <c r="O492" s="63">
        <v>560</v>
      </c>
      <c r="P492" s="63">
        <v>0</v>
      </c>
      <c r="Q492" s="63">
        <v>16</v>
      </c>
      <c r="R492" s="63">
        <v>6</v>
      </c>
      <c r="S492" s="63"/>
      <c r="T492" s="63">
        <v>0</v>
      </c>
      <c r="U492" s="63">
        <v>0</v>
      </c>
      <c r="V492" s="63">
        <v>0</v>
      </c>
      <c r="W492" s="63">
        <v>0</v>
      </c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/>
      <c r="AV492" s="63"/>
      <c r="AW492" s="63"/>
      <c r="BA492" t="str">
        <f t="shared" si="129"/>
        <v>Mount Vernon</v>
      </c>
      <c r="BB492" t="s">
        <v>3005</v>
      </c>
      <c r="BC492">
        <v>2</v>
      </c>
      <c r="BE492" s="112">
        <v>23</v>
      </c>
      <c r="BF492" s="114">
        <v>11</v>
      </c>
      <c r="BG492" s="114">
        <v>75</v>
      </c>
      <c r="BH492" s="118">
        <v>47770</v>
      </c>
      <c r="BI492" s="118">
        <f t="shared" si="130"/>
        <v>23011</v>
      </c>
      <c r="BJ492" t="s">
        <v>1471</v>
      </c>
      <c r="BK492">
        <f t="shared" si="131"/>
        <v>2347770</v>
      </c>
      <c r="BP492">
        <v>43.42</v>
      </c>
      <c r="BQ492">
        <v>5.55</v>
      </c>
      <c r="BR492">
        <v>37.869999999999997</v>
      </c>
      <c r="BZ492" s="63"/>
      <c r="CR492" s="1" t="s">
        <v>3615</v>
      </c>
    </row>
    <row r="493" spans="1:96" ht="15" hidden="1" customHeight="1" outlineLevel="1">
      <c r="A493" t="s">
        <v>2060</v>
      </c>
      <c r="B493" s="8" t="s">
        <v>1696</v>
      </c>
      <c r="C493" s="1">
        <f t="shared" si="121"/>
        <v>2495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 t="shared" si="122"/>
        <v>0</v>
      </c>
      <c r="G493" s="1">
        <f t="shared" si="123"/>
        <v>350</v>
      </c>
      <c r="H493" s="2">
        <f t="shared" si="124"/>
        <v>0.14028056112224449</v>
      </c>
      <c r="I493" s="6"/>
      <c r="J493" s="2">
        <f t="shared" si="125"/>
        <v>0.41643286573146293</v>
      </c>
      <c r="K493" s="2">
        <f t="shared" si="126"/>
        <v>0.55671342685370739</v>
      </c>
      <c r="L493" s="2">
        <f t="shared" si="127"/>
        <v>0</v>
      </c>
      <c r="M493" s="2">
        <f t="shared" si="128"/>
        <v>2.6853707414829731E-2</v>
      </c>
      <c r="N493" s="63">
        <v>1039</v>
      </c>
      <c r="O493" s="63">
        <v>1389</v>
      </c>
      <c r="P493" s="63">
        <v>0</v>
      </c>
      <c r="Q493" s="63">
        <v>42</v>
      </c>
      <c r="R493" s="63">
        <v>21</v>
      </c>
      <c r="S493" s="63"/>
      <c r="T493" s="63">
        <v>4</v>
      </c>
      <c r="U493" s="63">
        <v>0</v>
      </c>
      <c r="V493" s="63">
        <v>0</v>
      </c>
      <c r="W493" s="63">
        <v>0</v>
      </c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/>
      <c r="AV493" s="63"/>
      <c r="AW493" s="63"/>
      <c r="BA493" t="str">
        <f t="shared" si="129"/>
        <v>Naples</v>
      </c>
      <c r="BB493" t="s">
        <v>1530</v>
      </c>
      <c r="BC493">
        <v>1</v>
      </c>
      <c r="BE493" s="112">
        <v>23</v>
      </c>
      <c r="BF493" s="114">
        <v>5</v>
      </c>
      <c r="BG493" s="114">
        <v>65</v>
      </c>
      <c r="BH493" s="118">
        <v>48085</v>
      </c>
      <c r="BI493" s="118">
        <f t="shared" si="130"/>
        <v>23005</v>
      </c>
      <c r="BJ493" t="s">
        <v>1471</v>
      </c>
      <c r="BK493">
        <f t="shared" si="131"/>
        <v>2348085</v>
      </c>
      <c r="BP493">
        <v>37.15</v>
      </c>
      <c r="BQ493">
        <v>5.35</v>
      </c>
      <c r="BR493">
        <v>31.8</v>
      </c>
      <c r="BZ493" s="63"/>
      <c r="CR493" s="1" t="s">
        <v>3616</v>
      </c>
    </row>
    <row r="494" spans="1:96" ht="15" hidden="1" customHeight="1" outlineLevel="1">
      <c r="A494" t="s">
        <v>154</v>
      </c>
      <c r="B494" s="8" t="s">
        <v>1696</v>
      </c>
      <c r="C494" s="1">
        <f t="shared" ref="C494:C557" si="132">SUM(N494:AY494)</f>
        <v>23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 t="shared" si="122"/>
        <v>0</v>
      </c>
      <c r="G494" s="1">
        <f t="shared" si="123"/>
        <v>9</v>
      </c>
      <c r="H494" s="2">
        <f t="shared" si="124"/>
        <v>0.39130434782608697</v>
      </c>
      <c r="I494" s="6"/>
      <c r="J494" s="2">
        <f t="shared" si="125"/>
        <v>0.30434782608695654</v>
      </c>
      <c r="K494" s="2">
        <f t="shared" si="126"/>
        <v>0.69565217391304346</v>
      </c>
      <c r="L494" s="2">
        <f t="shared" si="127"/>
        <v>0</v>
      </c>
      <c r="M494" s="2">
        <f t="shared" si="128"/>
        <v>0</v>
      </c>
      <c r="N494" s="63">
        <v>7</v>
      </c>
      <c r="O494" s="63">
        <v>16</v>
      </c>
      <c r="P494" s="63">
        <v>0</v>
      </c>
      <c r="Q494" s="63">
        <v>0</v>
      </c>
      <c r="R494" s="63">
        <v>0</v>
      </c>
      <c r="S494" s="63"/>
      <c r="T494" s="63">
        <v>0</v>
      </c>
      <c r="U494" s="63">
        <v>0</v>
      </c>
      <c r="V494" s="63">
        <v>0</v>
      </c>
      <c r="W494" s="63">
        <v>0</v>
      </c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/>
      <c r="AV494" s="63"/>
      <c r="AW494" s="63"/>
      <c r="BA494" t="str">
        <f t="shared" si="129"/>
        <v>Nashville</v>
      </c>
      <c r="BB494" t="s">
        <v>2829</v>
      </c>
      <c r="BC494">
        <v>2</v>
      </c>
      <c r="BE494" s="112">
        <v>23</v>
      </c>
      <c r="BF494" s="114">
        <v>3</v>
      </c>
      <c r="BG494" s="114">
        <v>220</v>
      </c>
      <c r="BH494" s="118">
        <v>48120</v>
      </c>
      <c r="BI494" s="118">
        <f t="shared" si="130"/>
        <v>23003</v>
      </c>
      <c r="BJ494" t="s">
        <v>3073</v>
      </c>
      <c r="BK494">
        <f t="shared" si="131"/>
        <v>2348120</v>
      </c>
      <c r="BP494">
        <v>35.51</v>
      </c>
      <c r="BQ494">
        <v>0.38</v>
      </c>
      <c r="BR494">
        <v>35.119999999999997</v>
      </c>
      <c r="BZ494" s="63"/>
      <c r="CR494" s="1" t="s">
        <v>3617</v>
      </c>
    </row>
    <row r="495" spans="1:96" ht="15" hidden="1" customHeight="1" outlineLevel="1">
      <c r="A495" t="s">
        <v>2199</v>
      </c>
      <c r="B495" s="8" t="s">
        <v>1696</v>
      </c>
      <c r="C495" s="1">
        <f t="shared" si="132"/>
        <v>159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 t="shared" si="122"/>
        <v>0</v>
      </c>
      <c r="G495" s="1">
        <f t="shared" si="123"/>
        <v>32</v>
      </c>
      <c r="H495" s="2">
        <f t="shared" si="124"/>
        <v>0.20125786163522014</v>
      </c>
      <c r="I495" s="6"/>
      <c r="J495" s="2">
        <f t="shared" si="125"/>
        <v>0.38364779874213839</v>
      </c>
      <c r="K495" s="2">
        <f t="shared" si="126"/>
        <v>0.58490566037735847</v>
      </c>
      <c r="L495" s="2">
        <f t="shared" si="127"/>
        <v>0</v>
      </c>
      <c r="M495" s="2">
        <f t="shared" si="128"/>
        <v>3.1446540880503138E-2</v>
      </c>
      <c r="N495" s="63">
        <v>61</v>
      </c>
      <c r="O495" s="63">
        <v>93</v>
      </c>
      <c r="P495" s="63">
        <v>0</v>
      </c>
      <c r="Q495" s="63">
        <v>3</v>
      </c>
      <c r="R495" s="63">
        <v>2</v>
      </c>
      <c r="S495" s="63"/>
      <c r="T495" s="63">
        <v>0</v>
      </c>
      <c r="U495" s="63">
        <v>0</v>
      </c>
      <c r="V495" s="63">
        <v>0</v>
      </c>
      <c r="W495" s="63">
        <v>0</v>
      </c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/>
      <c r="AV495" s="63"/>
      <c r="AW495" s="63"/>
      <c r="BA495" t="str">
        <f t="shared" si="129"/>
        <v>New Canada</v>
      </c>
      <c r="BB495" t="s">
        <v>2829</v>
      </c>
      <c r="BC495">
        <v>2</v>
      </c>
      <c r="BE495" s="112">
        <v>23</v>
      </c>
      <c r="BF495" s="114">
        <v>3</v>
      </c>
      <c r="BG495" s="114">
        <v>225</v>
      </c>
      <c r="BH495" s="118">
        <v>48575</v>
      </c>
      <c r="BI495" s="118">
        <f t="shared" si="130"/>
        <v>23003</v>
      </c>
      <c r="BJ495" t="s">
        <v>1471</v>
      </c>
      <c r="BK495">
        <f t="shared" si="131"/>
        <v>2348575</v>
      </c>
      <c r="BP495">
        <v>36.43</v>
      </c>
      <c r="BQ495">
        <v>0.59</v>
      </c>
      <c r="BR495">
        <v>35.83</v>
      </c>
      <c r="BZ495" s="63"/>
      <c r="CR495" s="1" t="s">
        <v>3618</v>
      </c>
    </row>
    <row r="496" spans="1:96" ht="15" hidden="1" customHeight="1" outlineLevel="1">
      <c r="A496" t="s">
        <v>2061</v>
      </c>
      <c r="B496" s="8" t="s">
        <v>1696</v>
      </c>
      <c r="C496" s="1">
        <f t="shared" si="132"/>
        <v>3599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 t="shared" si="122"/>
        <v>0</v>
      </c>
      <c r="G496" s="1">
        <f t="shared" si="123"/>
        <v>37</v>
      </c>
      <c r="H496" s="2">
        <f t="shared" si="124"/>
        <v>1.0280633509308142E-2</v>
      </c>
      <c r="I496" s="6"/>
      <c r="J496" s="2">
        <f t="shared" si="125"/>
        <v>0.47791053070297307</v>
      </c>
      <c r="K496" s="2">
        <f t="shared" si="126"/>
        <v>0.4881911642122812</v>
      </c>
      <c r="L496" s="2">
        <f t="shared" si="127"/>
        <v>0</v>
      </c>
      <c r="M496" s="2">
        <f t="shared" si="128"/>
        <v>3.3898305084745728E-2</v>
      </c>
      <c r="N496" s="63">
        <v>1720</v>
      </c>
      <c r="O496" s="63">
        <v>1757</v>
      </c>
      <c r="P496" s="63">
        <v>0</v>
      </c>
      <c r="Q496" s="63">
        <v>84</v>
      </c>
      <c r="R496" s="63">
        <v>34</v>
      </c>
      <c r="S496" s="63"/>
      <c r="T496" s="63">
        <v>4</v>
      </c>
      <c r="U496" s="63">
        <v>0</v>
      </c>
      <c r="V496" s="63">
        <v>0</v>
      </c>
      <c r="W496" s="63">
        <v>0</v>
      </c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/>
      <c r="AV496" s="63"/>
      <c r="AW496" s="63"/>
      <c r="BA496" t="str">
        <f t="shared" si="129"/>
        <v>New Gloucester</v>
      </c>
      <c r="BB496" t="s">
        <v>1530</v>
      </c>
      <c r="BC496">
        <v>1</v>
      </c>
      <c r="BE496" s="112">
        <v>23</v>
      </c>
      <c r="BF496" s="114">
        <v>5</v>
      </c>
      <c r="BG496" s="114">
        <v>70</v>
      </c>
      <c r="BH496" s="118">
        <v>48820</v>
      </c>
      <c r="BI496" s="118">
        <f t="shared" si="130"/>
        <v>23005</v>
      </c>
      <c r="BJ496" t="s">
        <v>1471</v>
      </c>
      <c r="BK496">
        <f t="shared" si="131"/>
        <v>2348820</v>
      </c>
      <c r="BP496">
        <v>47.78</v>
      </c>
      <c r="BQ496">
        <v>0.68</v>
      </c>
      <c r="BR496">
        <v>47.1</v>
      </c>
      <c r="BZ496" s="63"/>
      <c r="CR496" s="1" t="s">
        <v>3619</v>
      </c>
    </row>
    <row r="497" spans="1:96" ht="15" hidden="1" customHeight="1" outlineLevel="1">
      <c r="A497" t="s">
        <v>2943</v>
      </c>
      <c r="B497" s="8" t="s">
        <v>1696</v>
      </c>
      <c r="C497" s="1">
        <f t="shared" si="132"/>
        <v>372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 t="shared" si="122"/>
        <v>0</v>
      </c>
      <c r="G497" s="1">
        <f t="shared" si="123"/>
        <v>138</v>
      </c>
      <c r="H497" s="2">
        <f t="shared" si="124"/>
        <v>0.37096774193548387</v>
      </c>
      <c r="I497" s="6"/>
      <c r="J497" s="2">
        <f t="shared" si="125"/>
        <v>0.30913978494623656</v>
      </c>
      <c r="K497" s="2">
        <f t="shared" si="126"/>
        <v>0.68010752688172038</v>
      </c>
      <c r="L497" s="2">
        <f t="shared" si="127"/>
        <v>0</v>
      </c>
      <c r="M497" s="2">
        <f t="shared" si="128"/>
        <v>1.0752688172043112E-2</v>
      </c>
      <c r="N497" s="63">
        <v>115</v>
      </c>
      <c r="O497" s="63">
        <v>253</v>
      </c>
      <c r="P497" s="63">
        <v>0</v>
      </c>
      <c r="Q497" s="63">
        <v>2</v>
      </c>
      <c r="R497" s="63">
        <v>2</v>
      </c>
      <c r="S497" s="63"/>
      <c r="T497" s="63">
        <v>0</v>
      </c>
      <c r="U497" s="63">
        <v>0</v>
      </c>
      <c r="V497" s="63">
        <v>0</v>
      </c>
      <c r="W497" s="63">
        <v>0</v>
      </c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/>
      <c r="AV497" s="63"/>
      <c r="AW497" s="63"/>
      <c r="BA497" t="str">
        <f t="shared" si="129"/>
        <v>New Limerick</v>
      </c>
      <c r="BB497" t="s">
        <v>2829</v>
      </c>
      <c r="BC497">
        <v>2</v>
      </c>
      <c r="BE497" s="112">
        <v>23</v>
      </c>
      <c r="BF497" s="114">
        <v>3</v>
      </c>
      <c r="BG497" s="114">
        <v>230</v>
      </c>
      <c r="BH497" s="118">
        <v>48960</v>
      </c>
      <c r="BI497" s="118">
        <f t="shared" si="130"/>
        <v>23003</v>
      </c>
      <c r="BJ497" t="s">
        <v>1471</v>
      </c>
      <c r="BK497">
        <f t="shared" si="131"/>
        <v>2348960</v>
      </c>
      <c r="BP497">
        <v>19.5</v>
      </c>
      <c r="BQ497">
        <v>1.03</v>
      </c>
      <c r="BR497">
        <v>18.47</v>
      </c>
      <c r="BZ497" s="63"/>
      <c r="CR497" s="1" t="s">
        <v>3620</v>
      </c>
    </row>
    <row r="498" spans="1:96" ht="15" hidden="1" customHeight="1" outlineLevel="1">
      <c r="A498" t="s">
        <v>3199</v>
      </c>
      <c r="B498" s="8" t="s">
        <v>1696</v>
      </c>
      <c r="C498" s="1">
        <f t="shared" si="132"/>
        <v>481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 t="shared" si="122"/>
        <v>0</v>
      </c>
      <c r="G498" s="1">
        <f t="shared" si="123"/>
        <v>81</v>
      </c>
      <c r="H498" s="2">
        <f t="shared" si="124"/>
        <v>0.16839916839916841</v>
      </c>
      <c r="I498" s="6"/>
      <c r="J498" s="2">
        <f t="shared" si="125"/>
        <v>0.38461538461538464</v>
      </c>
      <c r="K498" s="2">
        <f t="shared" si="126"/>
        <v>0.55301455301455305</v>
      </c>
      <c r="L498" s="2">
        <f t="shared" si="127"/>
        <v>0</v>
      </c>
      <c r="M498" s="2">
        <f t="shared" si="128"/>
        <v>6.2370062370062374E-2</v>
      </c>
      <c r="N498" s="63">
        <v>185</v>
      </c>
      <c r="O498" s="63">
        <v>266</v>
      </c>
      <c r="P498" s="63">
        <v>0</v>
      </c>
      <c r="Q498" s="63">
        <v>18</v>
      </c>
      <c r="R498" s="63">
        <v>8</v>
      </c>
      <c r="S498" s="63"/>
      <c r="T498" s="63">
        <v>4</v>
      </c>
      <c r="U498" s="63">
        <v>0</v>
      </c>
      <c r="V498" s="63">
        <v>0</v>
      </c>
      <c r="W498" s="63">
        <v>0</v>
      </c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/>
      <c r="AV498" s="63"/>
      <c r="AW498" s="63"/>
      <c r="BA498" t="str">
        <f t="shared" si="129"/>
        <v>New Portland</v>
      </c>
      <c r="BB498" t="s">
        <v>1786</v>
      </c>
      <c r="BC498">
        <v>2</v>
      </c>
      <c r="BE498" s="112">
        <v>23</v>
      </c>
      <c r="BF498" s="114">
        <v>25</v>
      </c>
      <c r="BG498" s="114">
        <v>105</v>
      </c>
      <c r="BH498" s="118">
        <v>49205</v>
      </c>
      <c r="BI498" s="118">
        <f t="shared" si="130"/>
        <v>23025</v>
      </c>
      <c r="BJ498" t="s">
        <v>1471</v>
      </c>
      <c r="BK498">
        <f t="shared" si="131"/>
        <v>2349205</v>
      </c>
      <c r="BP498">
        <v>43.79</v>
      </c>
      <c r="BQ498">
        <v>0.35</v>
      </c>
      <c r="BR498">
        <v>43.44</v>
      </c>
      <c r="BZ498" s="63"/>
      <c r="CR498" s="1" t="s">
        <v>3621</v>
      </c>
    </row>
    <row r="499" spans="1:96" ht="15" hidden="1" customHeight="1" outlineLevel="1">
      <c r="A499" t="s">
        <v>2792</v>
      </c>
      <c r="B499" s="8" t="s">
        <v>1696</v>
      </c>
      <c r="C499" s="1">
        <f t="shared" si="132"/>
        <v>956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 t="shared" si="122"/>
        <v>0</v>
      </c>
      <c r="G499" s="1">
        <f t="shared" si="123"/>
        <v>137</v>
      </c>
      <c r="H499" s="2">
        <f t="shared" si="124"/>
        <v>0.14330543933054393</v>
      </c>
      <c r="I499" s="6"/>
      <c r="J499" s="2">
        <f t="shared" si="125"/>
        <v>0.40899581589958162</v>
      </c>
      <c r="K499" s="2">
        <f t="shared" si="126"/>
        <v>0.55230125523012552</v>
      </c>
      <c r="L499" s="2">
        <f t="shared" si="127"/>
        <v>0</v>
      </c>
      <c r="M499" s="2">
        <f t="shared" si="128"/>
        <v>3.8702928870292808E-2</v>
      </c>
      <c r="N499" s="63">
        <v>391</v>
      </c>
      <c r="O499" s="63">
        <v>528</v>
      </c>
      <c r="P499" s="63">
        <v>0</v>
      </c>
      <c r="Q499" s="63">
        <v>23</v>
      </c>
      <c r="R499" s="63">
        <v>12</v>
      </c>
      <c r="S499" s="63"/>
      <c r="T499" s="63">
        <v>2</v>
      </c>
      <c r="U499" s="63">
        <v>0</v>
      </c>
      <c r="V499" s="63">
        <v>0</v>
      </c>
      <c r="W499" s="63">
        <v>0</v>
      </c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/>
      <c r="AV499" s="63"/>
      <c r="AW499" s="63"/>
      <c r="BA499" t="str">
        <f t="shared" si="129"/>
        <v>New Sharon</v>
      </c>
      <c r="BB499" t="s">
        <v>1137</v>
      </c>
      <c r="BC499">
        <v>2</v>
      </c>
      <c r="BE499" s="112">
        <v>23</v>
      </c>
      <c r="BF499" s="114">
        <v>7</v>
      </c>
      <c r="BG499" s="114">
        <v>60</v>
      </c>
      <c r="BH499" s="118">
        <v>49345</v>
      </c>
      <c r="BI499" s="118">
        <f t="shared" si="130"/>
        <v>23007</v>
      </c>
      <c r="BJ499" t="s">
        <v>1471</v>
      </c>
      <c r="BK499">
        <f t="shared" si="131"/>
        <v>2349345</v>
      </c>
      <c r="BP499">
        <v>46.57</v>
      </c>
      <c r="BQ499">
        <v>0.62</v>
      </c>
      <c r="BR499">
        <v>45.95</v>
      </c>
      <c r="BZ499" s="63"/>
      <c r="CR499" s="1" t="s">
        <v>3622</v>
      </c>
    </row>
    <row r="500" spans="1:96" ht="15" hidden="1" customHeight="1" outlineLevel="1">
      <c r="A500" t="s">
        <v>1556</v>
      </c>
      <c r="B500" s="8" t="s">
        <v>1696</v>
      </c>
      <c r="C500" s="1">
        <f t="shared" si="132"/>
        <v>322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 t="shared" ref="F500:F531" si="133">IF(P500&gt;0,RANK(P500,(N500:AE500)),0)</f>
        <v>0</v>
      </c>
      <c r="G500" s="1">
        <f t="shared" ref="G500:G531" si="134">IF(C500&gt;0,MAX(N500:P500)-LARGE(N500:P500,2),0)</f>
        <v>41</v>
      </c>
      <c r="H500" s="2">
        <f t="shared" ref="H500:H531" si="135">IF(C500&gt;0,G500/C500,0)</f>
        <v>0.12732919254658384</v>
      </c>
      <c r="I500" s="6"/>
      <c r="J500" s="2">
        <f t="shared" ref="J500:J531" si="136">IF(C500=0,"-",N500/C500)</f>
        <v>0.4254658385093168</v>
      </c>
      <c r="K500" s="2">
        <f t="shared" ref="K500:K531" si="137">IF(C500=0,"-",O500/C500)</f>
        <v>0.55279503105590067</v>
      </c>
      <c r="L500" s="2">
        <f t="shared" ref="L500:L531" si="138">IF(C500=0,"-",P500/C500)</f>
        <v>0</v>
      </c>
      <c r="M500" s="2">
        <f t="shared" ref="M500:M531" si="139">IF(C500=0,"-",(1-J500-K500-L500))</f>
        <v>2.1739130434782483E-2</v>
      </c>
      <c r="N500" s="63">
        <v>137</v>
      </c>
      <c r="O500" s="63">
        <v>178</v>
      </c>
      <c r="P500" s="63">
        <v>0</v>
      </c>
      <c r="Q500" s="63">
        <v>6</v>
      </c>
      <c r="R500" s="63">
        <v>0</v>
      </c>
      <c r="S500" s="63"/>
      <c r="T500" s="63">
        <v>1</v>
      </c>
      <c r="U500" s="63">
        <v>0</v>
      </c>
      <c r="V500" s="63">
        <v>0</v>
      </c>
      <c r="W500" s="63">
        <v>0</v>
      </c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/>
      <c r="AV500" s="63"/>
      <c r="AW500" s="63"/>
      <c r="BA500" t="str">
        <f t="shared" si="129"/>
        <v>New Sweden</v>
      </c>
      <c r="BB500" t="s">
        <v>2829</v>
      </c>
      <c r="BC500">
        <v>2</v>
      </c>
      <c r="BE500" s="112">
        <v>23</v>
      </c>
      <c r="BF500" s="114">
        <v>3</v>
      </c>
      <c r="BG500" s="114">
        <v>235</v>
      </c>
      <c r="BH500" s="118">
        <v>49415</v>
      </c>
      <c r="BI500" s="118">
        <f t="shared" si="130"/>
        <v>23003</v>
      </c>
      <c r="BJ500" t="s">
        <v>1471</v>
      </c>
      <c r="BK500">
        <f t="shared" si="131"/>
        <v>2349415</v>
      </c>
      <c r="BP500">
        <v>34.729999999999997</v>
      </c>
      <c r="BQ500">
        <v>0.03</v>
      </c>
      <c r="BR500">
        <v>34.700000000000003</v>
      </c>
      <c r="BZ500" s="63"/>
      <c r="CR500" s="1" t="s">
        <v>3623</v>
      </c>
    </row>
    <row r="501" spans="1:96" ht="15" hidden="1" customHeight="1" outlineLevel="1">
      <c r="A501" t="s">
        <v>910</v>
      </c>
      <c r="B501" s="8" t="s">
        <v>1696</v>
      </c>
      <c r="C501" s="1">
        <f t="shared" si="132"/>
        <v>463</v>
      </c>
      <c r="D501" s="5">
        <f>IF(N501&gt;0, RANK(N501,(N501:P501,Q501:AE501)),0)</f>
        <v>2</v>
      </c>
      <c r="E501" s="5">
        <f>IF(O501&gt;0,RANK(O501,(N501:P501,Q501:AE501)),0)</f>
        <v>1</v>
      </c>
      <c r="F501" s="5">
        <f t="shared" si="133"/>
        <v>0</v>
      </c>
      <c r="G501" s="1">
        <f t="shared" si="134"/>
        <v>139</v>
      </c>
      <c r="H501" s="2">
        <f t="shared" si="135"/>
        <v>0.30021598272138228</v>
      </c>
      <c r="I501" s="6"/>
      <c r="J501" s="2">
        <f t="shared" si="136"/>
        <v>0.33261339092872572</v>
      </c>
      <c r="K501" s="2">
        <f t="shared" si="137"/>
        <v>0.63282937365010794</v>
      </c>
      <c r="L501" s="2">
        <f t="shared" si="138"/>
        <v>0</v>
      </c>
      <c r="M501" s="2">
        <f t="shared" si="139"/>
        <v>3.4557235421166399E-2</v>
      </c>
      <c r="N501" s="63">
        <v>154</v>
      </c>
      <c r="O501" s="63">
        <v>293</v>
      </c>
      <c r="P501" s="63">
        <v>0</v>
      </c>
      <c r="Q501" s="63">
        <v>10</v>
      </c>
      <c r="R501" s="63">
        <v>4</v>
      </c>
      <c r="S501" s="63"/>
      <c r="T501" s="63">
        <v>2</v>
      </c>
      <c r="U501" s="63">
        <v>0</v>
      </c>
      <c r="V501" s="63">
        <v>0</v>
      </c>
      <c r="W501" s="63">
        <v>0</v>
      </c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/>
      <c r="AV501" s="63"/>
      <c r="AW501" s="63"/>
      <c r="BA501" t="str">
        <f t="shared" si="129"/>
        <v>New Vineyard</v>
      </c>
      <c r="BB501" t="s">
        <v>1137</v>
      </c>
      <c r="BC501">
        <v>2</v>
      </c>
      <c r="BE501" s="112">
        <v>23</v>
      </c>
      <c r="BF501" s="114">
        <v>7</v>
      </c>
      <c r="BG501" s="114">
        <v>65</v>
      </c>
      <c r="BH501" s="118">
        <v>49520</v>
      </c>
      <c r="BI501" s="118">
        <f t="shared" si="130"/>
        <v>23007</v>
      </c>
      <c r="BJ501" t="s">
        <v>1471</v>
      </c>
      <c r="BK501">
        <f t="shared" si="131"/>
        <v>2349520</v>
      </c>
      <c r="BP501">
        <v>36.380000000000003</v>
      </c>
      <c r="BQ501">
        <v>0.52</v>
      </c>
      <c r="BR501">
        <v>35.86</v>
      </c>
      <c r="BZ501" s="63"/>
      <c r="CR501" s="1" t="s">
        <v>3624</v>
      </c>
    </row>
    <row r="502" spans="1:96" ht="15" hidden="1" customHeight="1" outlineLevel="1">
      <c r="A502" t="s">
        <v>2980</v>
      </c>
      <c r="B502" s="8" t="s">
        <v>1696</v>
      </c>
      <c r="C502" s="1">
        <f t="shared" si="132"/>
        <v>994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 t="shared" si="133"/>
        <v>0</v>
      </c>
      <c r="G502" s="1">
        <f t="shared" si="134"/>
        <v>233</v>
      </c>
      <c r="H502" s="2">
        <f t="shared" si="135"/>
        <v>0.23440643863179075</v>
      </c>
      <c r="I502" s="6"/>
      <c r="J502" s="2">
        <f t="shared" si="136"/>
        <v>0.36820925553319922</v>
      </c>
      <c r="K502" s="2">
        <f t="shared" si="137"/>
        <v>0.60261569416498995</v>
      </c>
      <c r="L502" s="2">
        <f t="shared" si="138"/>
        <v>0</v>
      </c>
      <c r="M502" s="2">
        <f t="shared" si="139"/>
        <v>2.9175050301810779E-2</v>
      </c>
      <c r="N502" s="63">
        <v>366</v>
      </c>
      <c r="O502" s="63">
        <v>599</v>
      </c>
      <c r="P502" s="63">
        <v>0</v>
      </c>
      <c r="Q502" s="63">
        <v>23</v>
      </c>
      <c r="R502" s="63">
        <v>3</v>
      </c>
      <c r="S502" s="63"/>
      <c r="T502" s="63">
        <v>3</v>
      </c>
      <c r="U502" s="63">
        <v>0</v>
      </c>
      <c r="V502" s="63">
        <v>0</v>
      </c>
      <c r="W502" s="63">
        <v>0</v>
      </c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/>
      <c r="AV502" s="63"/>
      <c r="AW502" s="63"/>
      <c r="BA502" t="str">
        <f t="shared" si="129"/>
        <v>Newburgh</v>
      </c>
      <c r="BB502" t="s">
        <v>2479</v>
      </c>
      <c r="BC502">
        <v>2</v>
      </c>
      <c r="BE502" s="112">
        <v>23</v>
      </c>
      <c r="BF502" s="114">
        <v>19</v>
      </c>
      <c r="BG502" s="114">
        <v>230</v>
      </c>
      <c r="BH502" s="118">
        <v>48505</v>
      </c>
      <c r="BI502" s="118">
        <f t="shared" si="130"/>
        <v>23019</v>
      </c>
      <c r="BJ502" t="s">
        <v>1471</v>
      </c>
      <c r="BK502">
        <f t="shared" si="131"/>
        <v>2348505</v>
      </c>
      <c r="BP502">
        <v>30.95</v>
      </c>
      <c r="BQ502">
        <v>7.0000000000000007E-2</v>
      </c>
      <c r="BR502">
        <v>30.88</v>
      </c>
      <c r="BZ502" s="63"/>
      <c r="CR502" s="1" t="s">
        <v>3625</v>
      </c>
    </row>
    <row r="503" spans="1:96" ht="15" hidden="1" customHeight="1" outlineLevel="1">
      <c r="A503" t="s">
        <v>1322</v>
      </c>
      <c r="B503" s="8" t="s">
        <v>1696</v>
      </c>
      <c r="C503" s="1">
        <f t="shared" si="132"/>
        <v>1359</v>
      </c>
      <c r="D503" s="5">
        <f>IF(N503&gt;0, RANK(N503,(N503:P503,Q503:AE503)),0)</f>
        <v>1</v>
      </c>
      <c r="E503" s="5">
        <f>IF(O503&gt;0,RANK(O503,(N503:P503,Q503:AE503)),0)</f>
        <v>2</v>
      </c>
      <c r="F503" s="5">
        <f t="shared" si="133"/>
        <v>0</v>
      </c>
      <c r="G503" s="1">
        <f t="shared" si="134"/>
        <v>520</v>
      </c>
      <c r="H503" s="2">
        <f t="shared" si="135"/>
        <v>0.38263428991905812</v>
      </c>
      <c r="I503" s="6"/>
      <c r="J503" s="2">
        <f t="shared" si="136"/>
        <v>0.67917586460632817</v>
      </c>
      <c r="K503" s="2">
        <f t="shared" si="137"/>
        <v>0.29654157468727005</v>
      </c>
      <c r="L503" s="2">
        <f t="shared" si="138"/>
        <v>0</v>
      </c>
      <c r="M503" s="2">
        <f t="shared" si="139"/>
        <v>2.4282560706401779E-2</v>
      </c>
      <c r="N503" s="63">
        <v>923</v>
      </c>
      <c r="O503" s="63">
        <v>403</v>
      </c>
      <c r="P503" s="63">
        <v>0</v>
      </c>
      <c r="Q503" s="63">
        <v>19</v>
      </c>
      <c r="R503" s="63">
        <v>11</v>
      </c>
      <c r="S503" s="63"/>
      <c r="T503" s="63">
        <v>3</v>
      </c>
      <c r="U503" s="63">
        <v>0</v>
      </c>
      <c r="V503" s="63">
        <v>0</v>
      </c>
      <c r="W503" s="63">
        <v>0</v>
      </c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/>
      <c r="AV503" s="63"/>
      <c r="AW503" s="63"/>
      <c r="BA503" t="str">
        <f t="shared" si="129"/>
        <v>Newcastle</v>
      </c>
      <c r="BB503" t="s">
        <v>1596</v>
      </c>
      <c r="BC503">
        <v>1</v>
      </c>
      <c r="BE503" s="112">
        <v>23</v>
      </c>
      <c r="BF503" s="114">
        <v>15</v>
      </c>
      <c r="BG503" s="114">
        <v>60</v>
      </c>
      <c r="BH503" s="118">
        <v>48645</v>
      </c>
      <c r="BI503" s="118">
        <f t="shared" si="130"/>
        <v>23015</v>
      </c>
      <c r="BJ503" t="s">
        <v>1471</v>
      </c>
      <c r="BK503">
        <f t="shared" si="131"/>
        <v>2348645</v>
      </c>
      <c r="BP503">
        <v>32.57</v>
      </c>
      <c r="BQ503">
        <v>3.59</v>
      </c>
      <c r="BR503">
        <v>28.98</v>
      </c>
      <c r="BZ503" s="63"/>
      <c r="CR503" s="1" t="s">
        <v>3626</v>
      </c>
    </row>
    <row r="504" spans="1:96" ht="15" hidden="1" customHeight="1" outlineLevel="1">
      <c r="A504" t="s">
        <v>1870</v>
      </c>
      <c r="B504" s="8" t="s">
        <v>1696</v>
      </c>
      <c r="C504" s="1">
        <f t="shared" si="132"/>
        <v>963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 t="shared" si="133"/>
        <v>0</v>
      </c>
      <c r="G504" s="1">
        <f t="shared" si="134"/>
        <v>213</v>
      </c>
      <c r="H504" s="2">
        <f t="shared" si="135"/>
        <v>0.22118380062305296</v>
      </c>
      <c r="I504" s="6"/>
      <c r="J504" s="2">
        <f t="shared" si="136"/>
        <v>0.37590861889927313</v>
      </c>
      <c r="K504" s="2">
        <f t="shared" si="137"/>
        <v>0.59709241952232606</v>
      </c>
      <c r="L504" s="2">
        <f t="shared" si="138"/>
        <v>0</v>
      </c>
      <c r="M504" s="2">
        <f t="shared" si="139"/>
        <v>2.6998961578400871E-2</v>
      </c>
      <c r="N504" s="63">
        <v>362</v>
      </c>
      <c r="O504" s="63">
        <v>575</v>
      </c>
      <c r="P504" s="63">
        <v>0</v>
      </c>
      <c r="Q504" s="63">
        <v>13</v>
      </c>
      <c r="R504" s="63">
        <v>12</v>
      </c>
      <c r="S504" s="63"/>
      <c r="T504" s="63">
        <v>1</v>
      </c>
      <c r="U504" s="63">
        <v>0</v>
      </c>
      <c r="V504" s="63">
        <v>0</v>
      </c>
      <c r="W504" s="63">
        <v>0</v>
      </c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/>
      <c r="AV504" s="63"/>
      <c r="AW504" s="63"/>
      <c r="BA504" t="str">
        <f t="shared" si="129"/>
        <v>Newfield</v>
      </c>
      <c r="BB504" t="s">
        <v>924</v>
      </c>
      <c r="BC504">
        <v>1</v>
      </c>
      <c r="BE504" s="112">
        <v>23</v>
      </c>
      <c r="BF504" s="114">
        <v>31</v>
      </c>
      <c r="BG504" s="114">
        <v>90</v>
      </c>
      <c r="BH504" s="118">
        <v>48750</v>
      </c>
      <c r="BI504" s="118">
        <f t="shared" si="130"/>
        <v>23031</v>
      </c>
      <c r="BJ504" t="s">
        <v>1471</v>
      </c>
      <c r="BK504">
        <f t="shared" si="131"/>
        <v>2348750</v>
      </c>
      <c r="BP504">
        <v>33.47</v>
      </c>
      <c r="BQ504">
        <v>1.1499999999999999</v>
      </c>
      <c r="BR504">
        <v>32.31</v>
      </c>
      <c r="BZ504" s="63"/>
      <c r="CR504" s="1" t="s">
        <v>3627</v>
      </c>
    </row>
    <row r="505" spans="1:96" ht="15" hidden="1" customHeight="1" outlineLevel="1">
      <c r="A505" t="s">
        <v>2008</v>
      </c>
      <c r="B505" s="8" t="s">
        <v>1696</v>
      </c>
      <c r="C505" s="1">
        <f t="shared" si="132"/>
        <v>1741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 t="shared" si="133"/>
        <v>0</v>
      </c>
      <c r="G505" s="1">
        <f t="shared" si="134"/>
        <v>534</v>
      </c>
      <c r="H505" s="2">
        <f t="shared" si="135"/>
        <v>0.30672027570361859</v>
      </c>
      <c r="I505" s="6"/>
      <c r="J505" s="2">
        <f t="shared" si="136"/>
        <v>0.33543940264215966</v>
      </c>
      <c r="K505" s="2">
        <f t="shared" si="137"/>
        <v>0.64215967834577825</v>
      </c>
      <c r="L505" s="2">
        <f t="shared" si="138"/>
        <v>0</v>
      </c>
      <c r="M505" s="2">
        <f t="shared" si="139"/>
        <v>2.2400919012062093E-2</v>
      </c>
      <c r="N505" s="63">
        <v>584</v>
      </c>
      <c r="O505" s="63">
        <v>1118</v>
      </c>
      <c r="P505" s="63">
        <v>0</v>
      </c>
      <c r="Q505" s="63">
        <v>28</v>
      </c>
      <c r="R505" s="63">
        <v>11</v>
      </c>
      <c r="S505" s="63"/>
      <c r="T505" s="63">
        <v>0</v>
      </c>
      <c r="U505" s="63">
        <v>0</v>
      </c>
      <c r="V505" s="63">
        <v>0</v>
      </c>
      <c r="W505" s="63">
        <v>0</v>
      </c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/>
      <c r="AV505" s="63"/>
      <c r="AW505" s="63"/>
      <c r="BA505" t="str">
        <f t="shared" si="129"/>
        <v>Newport</v>
      </c>
      <c r="BB505" t="s">
        <v>2479</v>
      </c>
      <c r="BC505">
        <v>2</v>
      </c>
      <c r="BE505" s="112">
        <v>23</v>
      </c>
      <c r="BF505" s="114">
        <v>19</v>
      </c>
      <c r="BG505" s="114">
        <v>235</v>
      </c>
      <c r="BH505" s="118">
        <v>49065</v>
      </c>
      <c r="BI505" s="118">
        <f t="shared" si="130"/>
        <v>23019</v>
      </c>
      <c r="BJ505" t="s">
        <v>1471</v>
      </c>
      <c r="BK505">
        <f t="shared" si="131"/>
        <v>2349065</v>
      </c>
      <c r="BP505">
        <v>36.99</v>
      </c>
      <c r="BQ505">
        <v>7.49</v>
      </c>
      <c r="BR505">
        <v>29.5</v>
      </c>
      <c r="BZ505" s="63"/>
      <c r="CR505" s="1" t="s">
        <v>3628</v>
      </c>
    </row>
    <row r="506" spans="1:96" ht="15" hidden="1" customHeight="1" outlineLevel="1">
      <c r="A506" t="s">
        <v>2179</v>
      </c>
      <c r="B506" s="8" t="s">
        <v>1696</v>
      </c>
      <c r="C506" s="1">
        <f t="shared" si="132"/>
        <v>289</v>
      </c>
      <c r="D506" s="5">
        <f>IF(N506&gt;0, RANK(N506,(N506:P506,Q506:AE506)),0)</f>
        <v>1</v>
      </c>
      <c r="E506" s="5">
        <f>IF(O506&gt;0,RANK(O506,(N506:P506,Q506:AE506)),0)</f>
        <v>2</v>
      </c>
      <c r="F506" s="5">
        <f t="shared" si="133"/>
        <v>0</v>
      </c>
      <c r="G506" s="1">
        <f t="shared" si="134"/>
        <v>44</v>
      </c>
      <c r="H506" s="2">
        <f t="shared" si="135"/>
        <v>0.15224913494809689</v>
      </c>
      <c r="I506" s="6"/>
      <c r="J506" s="2">
        <f t="shared" si="136"/>
        <v>0.56401384083044981</v>
      </c>
      <c r="K506" s="2">
        <f t="shared" si="137"/>
        <v>0.41176470588235292</v>
      </c>
      <c r="L506" s="2">
        <f t="shared" si="138"/>
        <v>0</v>
      </c>
      <c r="M506" s="2">
        <f t="shared" si="139"/>
        <v>2.422145328719727E-2</v>
      </c>
      <c r="N506" s="63">
        <v>163</v>
      </c>
      <c r="O506" s="63">
        <v>119</v>
      </c>
      <c r="P506" s="63">
        <v>0</v>
      </c>
      <c r="Q506" s="63">
        <v>4</v>
      </c>
      <c r="R506" s="63">
        <v>3</v>
      </c>
      <c r="S506" s="63"/>
      <c r="T506" s="63">
        <v>0</v>
      </c>
      <c r="U506" s="63">
        <v>0</v>
      </c>
      <c r="V506" s="63">
        <v>0</v>
      </c>
      <c r="W506" s="63">
        <v>0</v>
      </c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/>
      <c r="AV506" s="63"/>
      <c r="AW506" s="63"/>
      <c r="BA506" t="str">
        <f t="shared" si="129"/>
        <v>Newry</v>
      </c>
      <c r="BB506" t="s">
        <v>2381</v>
      </c>
      <c r="BC506">
        <v>2</v>
      </c>
      <c r="BE506" s="112">
        <v>23</v>
      </c>
      <c r="BF506" s="114">
        <v>17</v>
      </c>
      <c r="BG506" s="114">
        <v>100</v>
      </c>
      <c r="BH506" s="118">
        <v>49275</v>
      </c>
      <c r="BI506" s="118">
        <f t="shared" si="130"/>
        <v>23017</v>
      </c>
      <c r="BJ506" t="s">
        <v>1471</v>
      </c>
      <c r="BK506">
        <f t="shared" si="131"/>
        <v>2349275</v>
      </c>
      <c r="BP506">
        <v>61.43</v>
      </c>
      <c r="BQ506">
        <v>0.03</v>
      </c>
      <c r="BR506">
        <v>61.4</v>
      </c>
      <c r="BZ506" s="63"/>
      <c r="CR506" s="1" t="s">
        <v>3629</v>
      </c>
    </row>
    <row r="507" spans="1:96" ht="15" hidden="1" customHeight="1" outlineLevel="1">
      <c r="A507" t="s">
        <v>2991</v>
      </c>
      <c r="B507" s="8" t="s">
        <v>1696</v>
      </c>
      <c r="C507" s="1">
        <f t="shared" si="132"/>
        <v>1310</v>
      </c>
      <c r="D507" s="5">
        <f>IF(N507&gt;0, RANK(N507,(N507:P507,Q507:AE507)),0)</f>
        <v>1</v>
      </c>
      <c r="E507" s="5">
        <f>IF(O507&gt;0,RANK(O507,(N507:P507,Q507:AE507)),0)</f>
        <v>2</v>
      </c>
      <c r="F507" s="5">
        <f t="shared" si="133"/>
        <v>0</v>
      </c>
      <c r="G507" s="1">
        <f t="shared" si="134"/>
        <v>170</v>
      </c>
      <c r="H507" s="2">
        <f t="shared" si="135"/>
        <v>0.12977099236641221</v>
      </c>
      <c r="I507" s="6"/>
      <c r="J507" s="2">
        <f t="shared" si="136"/>
        <v>0.55648854961832062</v>
      </c>
      <c r="K507" s="2">
        <f t="shared" si="137"/>
        <v>0.42671755725190841</v>
      </c>
      <c r="L507" s="2">
        <f t="shared" si="138"/>
        <v>0</v>
      </c>
      <c r="M507" s="2">
        <f t="shared" si="139"/>
        <v>1.6793893129770976E-2</v>
      </c>
      <c r="N507" s="63">
        <v>729</v>
      </c>
      <c r="O507" s="63">
        <v>559</v>
      </c>
      <c r="P507" s="63">
        <v>0</v>
      </c>
      <c r="Q507" s="63">
        <v>15</v>
      </c>
      <c r="R507" s="63">
        <v>6</v>
      </c>
      <c r="S507" s="63"/>
      <c r="T507" s="63">
        <v>1</v>
      </c>
      <c r="U507" s="63">
        <v>0</v>
      </c>
      <c r="V507" s="63">
        <v>0</v>
      </c>
      <c r="W507" s="63">
        <v>0</v>
      </c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/>
      <c r="AV507" s="63"/>
      <c r="AW507" s="63"/>
      <c r="BA507" t="str">
        <f t="shared" si="129"/>
        <v>Nobleboro</v>
      </c>
      <c r="BB507" t="s">
        <v>1596</v>
      </c>
      <c r="BC507">
        <v>1</v>
      </c>
      <c r="BE507" s="112">
        <v>23</v>
      </c>
      <c r="BF507" s="114">
        <v>15</v>
      </c>
      <c r="BG507" s="114">
        <v>62</v>
      </c>
      <c r="BH507" s="118">
        <v>49660</v>
      </c>
      <c r="BI507" s="118">
        <f t="shared" si="130"/>
        <v>23015</v>
      </c>
      <c r="BJ507" t="s">
        <v>1471</v>
      </c>
      <c r="BK507">
        <f t="shared" si="131"/>
        <v>2349660</v>
      </c>
      <c r="BP507">
        <v>23.33</v>
      </c>
      <c r="BQ507">
        <v>4.29</v>
      </c>
      <c r="BR507">
        <v>19.04</v>
      </c>
      <c r="BZ507" s="63"/>
      <c r="CR507" s="1" t="s">
        <v>3630</v>
      </c>
    </row>
    <row r="508" spans="1:96" ht="15" hidden="1" customHeight="1" outlineLevel="1">
      <c r="A508" t="s">
        <v>3010</v>
      </c>
      <c r="B508" s="8" t="s">
        <v>1696</v>
      </c>
      <c r="C508" s="1">
        <f t="shared" si="132"/>
        <v>1874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 t="shared" si="133"/>
        <v>0</v>
      </c>
      <c r="G508" s="1">
        <f t="shared" si="134"/>
        <v>441</v>
      </c>
      <c r="H508" s="2">
        <f t="shared" si="135"/>
        <v>0.23532550693703308</v>
      </c>
      <c r="I508" s="6"/>
      <c r="J508" s="2">
        <f t="shared" si="136"/>
        <v>0.36659551760939169</v>
      </c>
      <c r="K508" s="2">
        <f t="shared" si="137"/>
        <v>0.60192102454642471</v>
      </c>
      <c r="L508" s="2">
        <f t="shared" si="138"/>
        <v>0</v>
      </c>
      <c r="M508" s="2">
        <f t="shared" si="139"/>
        <v>3.1483457844183604E-2</v>
      </c>
      <c r="N508" s="63">
        <v>687</v>
      </c>
      <c r="O508" s="63">
        <v>1128</v>
      </c>
      <c r="P508" s="63">
        <v>0</v>
      </c>
      <c r="Q508" s="63">
        <v>41</v>
      </c>
      <c r="R508" s="63">
        <v>16</v>
      </c>
      <c r="S508" s="63"/>
      <c r="T508" s="63">
        <v>2</v>
      </c>
      <c r="U508" s="63">
        <v>0</v>
      </c>
      <c r="V508" s="63">
        <v>0</v>
      </c>
      <c r="W508" s="63">
        <v>0</v>
      </c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/>
      <c r="AV508" s="63"/>
      <c r="AW508" s="63"/>
      <c r="BA508" t="str">
        <f t="shared" si="129"/>
        <v>Norridgewock</v>
      </c>
      <c r="BB508" t="s">
        <v>1786</v>
      </c>
      <c r="BC508">
        <v>2</v>
      </c>
      <c r="BE508" s="112">
        <v>23</v>
      </c>
      <c r="BF508" s="114">
        <v>25</v>
      </c>
      <c r="BG508" s="114">
        <v>110</v>
      </c>
      <c r="BH508" s="118">
        <v>49835</v>
      </c>
      <c r="BI508" s="118">
        <f t="shared" si="130"/>
        <v>23025</v>
      </c>
      <c r="BJ508" t="s">
        <v>1471</v>
      </c>
      <c r="BK508">
        <f t="shared" si="131"/>
        <v>2349835</v>
      </c>
      <c r="BP508">
        <v>51.11</v>
      </c>
      <c r="BQ508">
        <v>1.27</v>
      </c>
      <c r="BR508">
        <v>49.84</v>
      </c>
      <c r="BZ508" s="63"/>
      <c r="CR508" s="1" t="s">
        <v>3631</v>
      </c>
    </row>
    <row r="509" spans="1:96" ht="15" hidden="1" customHeight="1" outlineLevel="1">
      <c r="A509" t="s">
        <v>2467</v>
      </c>
      <c r="B509" s="8" t="s">
        <v>1696</v>
      </c>
      <c r="C509" s="1">
        <f t="shared" si="132"/>
        <v>3111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 t="shared" si="133"/>
        <v>0</v>
      </c>
      <c r="G509" s="1">
        <f t="shared" si="134"/>
        <v>92</v>
      </c>
      <c r="H509" s="2">
        <f t="shared" si="135"/>
        <v>2.9572484731597556E-2</v>
      </c>
      <c r="I509" s="6"/>
      <c r="J509" s="2">
        <f t="shared" si="136"/>
        <v>0.47090967534554806</v>
      </c>
      <c r="K509" s="2">
        <f t="shared" si="137"/>
        <v>0.50048216007714563</v>
      </c>
      <c r="L509" s="2">
        <f t="shared" si="138"/>
        <v>0</v>
      </c>
      <c r="M509" s="2">
        <f t="shared" si="139"/>
        <v>2.8608164577306305E-2</v>
      </c>
      <c r="N509" s="63">
        <v>1465</v>
      </c>
      <c r="O509" s="63">
        <v>1557</v>
      </c>
      <c r="P509" s="63">
        <v>0</v>
      </c>
      <c r="Q509" s="63">
        <v>62</v>
      </c>
      <c r="R509" s="63">
        <v>22</v>
      </c>
      <c r="S509" s="63"/>
      <c r="T509" s="63">
        <v>5</v>
      </c>
      <c r="U509" s="63">
        <v>0</v>
      </c>
      <c r="V509" s="63">
        <v>0</v>
      </c>
      <c r="W509" s="63">
        <v>0</v>
      </c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/>
      <c r="AV509" s="63"/>
      <c r="AW509" s="63"/>
      <c r="BA509" t="str">
        <f t="shared" si="129"/>
        <v>North Berwick</v>
      </c>
      <c r="BB509" t="s">
        <v>924</v>
      </c>
      <c r="BC509">
        <v>1</v>
      </c>
      <c r="BE509" s="112">
        <v>23</v>
      </c>
      <c r="BF509" s="114">
        <v>31</v>
      </c>
      <c r="BG509" s="114">
        <v>95</v>
      </c>
      <c r="BH509" s="118">
        <v>50325</v>
      </c>
      <c r="BI509" s="118">
        <f t="shared" si="130"/>
        <v>23031</v>
      </c>
      <c r="BJ509" t="s">
        <v>1471</v>
      </c>
      <c r="BK509">
        <f t="shared" si="131"/>
        <v>2350325</v>
      </c>
      <c r="BP509">
        <v>38.450000000000003</v>
      </c>
      <c r="BQ509">
        <v>0.14000000000000001</v>
      </c>
      <c r="BR509">
        <v>38.299999999999997</v>
      </c>
      <c r="BZ509" s="63"/>
      <c r="CR509" s="1" t="s">
        <v>3632</v>
      </c>
    </row>
    <row r="510" spans="1:96" ht="15" hidden="1" customHeight="1" outlineLevel="1">
      <c r="A510" t="s">
        <v>2116</v>
      </c>
      <c r="B510" s="8" t="s">
        <v>1696</v>
      </c>
      <c r="C510" s="1">
        <f t="shared" si="132"/>
        <v>321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 t="shared" si="133"/>
        <v>0</v>
      </c>
      <c r="G510" s="1">
        <f t="shared" si="134"/>
        <v>136</v>
      </c>
      <c r="H510" s="2">
        <f t="shared" si="135"/>
        <v>0.42367601246105918</v>
      </c>
      <c r="I510" s="6"/>
      <c r="J510" s="2">
        <f t="shared" si="136"/>
        <v>0.68847352024922115</v>
      </c>
      <c r="K510" s="2">
        <f t="shared" si="137"/>
        <v>0.26479750778816197</v>
      </c>
      <c r="L510" s="2">
        <f t="shared" si="138"/>
        <v>0</v>
      </c>
      <c r="M510" s="2">
        <f t="shared" si="139"/>
        <v>4.6728971962616883E-2</v>
      </c>
      <c r="N510" s="63">
        <v>221</v>
      </c>
      <c r="O510" s="63">
        <v>85</v>
      </c>
      <c r="P510" s="63">
        <v>0</v>
      </c>
      <c r="Q510" s="63">
        <v>11</v>
      </c>
      <c r="R510" s="63">
        <v>4</v>
      </c>
      <c r="S510" s="63"/>
      <c r="T510" s="63">
        <v>0</v>
      </c>
      <c r="U510" s="63">
        <v>0</v>
      </c>
      <c r="V510" s="63">
        <v>0</v>
      </c>
      <c r="W510" s="63">
        <v>0</v>
      </c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/>
      <c r="AV510" s="63"/>
      <c r="AW510" s="63"/>
      <c r="BA510" t="str">
        <f t="shared" si="129"/>
        <v>North Haven</v>
      </c>
      <c r="BB510" t="s">
        <v>1728</v>
      </c>
      <c r="BC510">
        <v>1</v>
      </c>
      <c r="BE510" s="112">
        <v>23</v>
      </c>
      <c r="BF510" s="114">
        <v>13</v>
      </c>
      <c r="BG510" s="114">
        <v>40</v>
      </c>
      <c r="BH510" s="118">
        <v>51620</v>
      </c>
      <c r="BI510" s="118">
        <f t="shared" si="130"/>
        <v>23013</v>
      </c>
      <c r="BJ510" t="s">
        <v>1471</v>
      </c>
      <c r="BK510">
        <f t="shared" si="131"/>
        <v>2351620</v>
      </c>
      <c r="BP510">
        <v>82.49</v>
      </c>
      <c r="BQ510">
        <v>70.849999999999994</v>
      </c>
      <c r="BR510">
        <v>11.64</v>
      </c>
      <c r="BZ510" s="63"/>
      <c r="CR510" s="1" t="s">
        <v>3633</v>
      </c>
    </row>
    <row r="511" spans="1:96" ht="15" hidden="1" customHeight="1" outlineLevel="1">
      <c r="A511" t="s">
        <v>2291</v>
      </c>
      <c r="B511" s="8" t="s">
        <v>1696</v>
      </c>
      <c r="C511" s="1">
        <f t="shared" si="132"/>
        <v>2960</v>
      </c>
      <c r="D511" s="5">
        <f>IF(N511&gt;0, RANK(N511,(N511:P511,Q511:AE511)),0)</f>
        <v>1</v>
      </c>
      <c r="E511" s="5">
        <f>IF(O511&gt;0,RANK(O511,(N511:P511,Q511:AE511)),0)</f>
        <v>2</v>
      </c>
      <c r="F511" s="5">
        <f t="shared" si="133"/>
        <v>0</v>
      </c>
      <c r="G511" s="1">
        <f t="shared" si="134"/>
        <v>844</v>
      </c>
      <c r="H511" s="2">
        <f t="shared" si="135"/>
        <v>0.28513513513513511</v>
      </c>
      <c r="I511" s="6"/>
      <c r="J511" s="2">
        <f t="shared" si="136"/>
        <v>0.62905405405405401</v>
      </c>
      <c r="K511" s="2">
        <f t="shared" si="137"/>
        <v>0.3439189189189189</v>
      </c>
      <c r="L511" s="2">
        <f t="shared" si="138"/>
        <v>0</v>
      </c>
      <c r="M511" s="2">
        <f t="shared" si="139"/>
        <v>2.7027027027027084E-2</v>
      </c>
      <c r="N511" s="63">
        <v>1862</v>
      </c>
      <c r="O511" s="63">
        <v>1018</v>
      </c>
      <c r="P511" s="63">
        <v>0</v>
      </c>
      <c r="Q511" s="63">
        <v>47</v>
      </c>
      <c r="R511" s="63">
        <v>29</v>
      </c>
      <c r="S511" s="63"/>
      <c r="T511" s="63">
        <v>4</v>
      </c>
      <c r="U511" s="63">
        <v>0</v>
      </c>
      <c r="V511" s="63">
        <v>0</v>
      </c>
      <c r="W511" s="63">
        <v>0</v>
      </c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/>
      <c r="AV511" s="63"/>
      <c r="AW511" s="63"/>
      <c r="BA511" t="str">
        <f t="shared" si="129"/>
        <v>North Yarmouth</v>
      </c>
      <c r="BB511" t="s">
        <v>1530</v>
      </c>
      <c r="BC511">
        <v>1</v>
      </c>
      <c r="BE511" s="112">
        <v>23</v>
      </c>
      <c r="BF511" s="114">
        <v>5</v>
      </c>
      <c r="BG511" s="114">
        <v>75</v>
      </c>
      <c r="BH511" s="118">
        <v>53860</v>
      </c>
      <c r="BI511" s="118">
        <f t="shared" si="130"/>
        <v>23005</v>
      </c>
      <c r="BJ511" t="s">
        <v>1471</v>
      </c>
      <c r="BK511">
        <f t="shared" si="131"/>
        <v>2353860</v>
      </c>
      <c r="BP511">
        <v>21.33</v>
      </c>
      <c r="BQ511">
        <v>0.19</v>
      </c>
      <c r="BR511">
        <v>21.14</v>
      </c>
      <c r="BZ511" s="63"/>
      <c r="CR511" s="1" t="s">
        <v>3634</v>
      </c>
    </row>
    <row r="512" spans="1:96" ht="15" hidden="1" customHeight="1" outlineLevel="1">
      <c r="A512" t="s">
        <v>2828</v>
      </c>
      <c r="B512" s="8" t="s">
        <v>1696</v>
      </c>
      <c r="C512" s="1">
        <f t="shared" si="132"/>
        <v>125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 t="shared" si="133"/>
        <v>0</v>
      </c>
      <c r="G512" s="1">
        <f t="shared" si="134"/>
        <v>43</v>
      </c>
      <c r="H512" s="2">
        <f t="shared" si="135"/>
        <v>0.34399999999999997</v>
      </c>
      <c r="I512" s="6"/>
      <c r="J512" s="2">
        <f t="shared" si="136"/>
        <v>0.30399999999999999</v>
      </c>
      <c r="K512" s="2">
        <f t="shared" si="137"/>
        <v>0.64800000000000002</v>
      </c>
      <c r="L512" s="2">
        <f t="shared" si="138"/>
        <v>0</v>
      </c>
      <c r="M512" s="2">
        <f t="shared" si="139"/>
        <v>4.7999999999999932E-2</v>
      </c>
      <c r="N512" s="63">
        <v>38</v>
      </c>
      <c r="O512" s="63">
        <v>81</v>
      </c>
      <c r="P512" s="63">
        <v>0</v>
      </c>
      <c r="Q512" s="63">
        <v>2</v>
      </c>
      <c r="R512" s="63">
        <v>1</v>
      </c>
      <c r="S512" s="63"/>
      <c r="T512" s="63">
        <v>3</v>
      </c>
      <c r="U512" s="63">
        <v>0</v>
      </c>
      <c r="V512" s="63">
        <v>0</v>
      </c>
      <c r="W512" s="63">
        <v>0</v>
      </c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/>
      <c r="AV512" s="63"/>
      <c r="AW512" s="63"/>
      <c r="BA512" t="str">
        <f t="shared" si="129"/>
        <v>Northfield</v>
      </c>
      <c r="BB512" t="s">
        <v>691</v>
      </c>
      <c r="BC512">
        <v>2</v>
      </c>
      <c r="BE512" s="112">
        <v>23</v>
      </c>
      <c r="BF512" s="114">
        <v>29</v>
      </c>
      <c r="BG512" s="114">
        <v>155</v>
      </c>
      <c r="BH512" s="118">
        <v>51375</v>
      </c>
      <c r="BI512" s="118">
        <f t="shared" si="130"/>
        <v>23029</v>
      </c>
      <c r="BJ512" t="s">
        <v>1471</v>
      </c>
      <c r="BK512">
        <f t="shared" si="131"/>
        <v>2351375</v>
      </c>
      <c r="BP512">
        <v>45.98</v>
      </c>
      <c r="BQ512">
        <v>2.3199999999999998</v>
      </c>
      <c r="BR512">
        <v>43.66</v>
      </c>
      <c r="BZ512" s="63"/>
      <c r="CR512" s="1" t="s">
        <v>3635</v>
      </c>
    </row>
    <row r="513" spans="1:96" ht="15" hidden="1" customHeight="1" outlineLevel="1">
      <c r="A513" t="s">
        <v>2764</v>
      </c>
      <c r="B513" s="8" t="s">
        <v>1696</v>
      </c>
      <c r="C513" s="1">
        <f t="shared" si="132"/>
        <v>1109</v>
      </c>
      <c r="D513" s="5">
        <f>IF(N513&gt;0, RANK(N513,(N513:P513,Q513:AE513)),0)</f>
        <v>1</v>
      </c>
      <c r="E513" s="5">
        <f>IF(O513&gt;0,RANK(O513,(N513:P513,Q513:AE513)),0)</f>
        <v>2</v>
      </c>
      <c r="F513" s="5">
        <f t="shared" si="133"/>
        <v>0</v>
      </c>
      <c r="G513" s="1">
        <f t="shared" si="134"/>
        <v>262</v>
      </c>
      <c r="H513" s="2">
        <f t="shared" si="135"/>
        <v>0.23624887285843102</v>
      </c>
      <c r="I513" s="6"/>
      <c r="J513" s="2">
        <f t="shared" si="136"/>
        <v>0.6041478809738503</v>
      </c>
      <c r="K513" s="2">
        <f t="shared" si="137"/>
        <v>0.36789900811541931</v>
      </c>
      <c r="L513" s="2">
        <f t="shared" si="138"/>
        <v>0</v>
      </c>
      <c r="M513" s="2">
        <f t="shared" si="139"/>
        <v>2.7953110910730383E-2</v>
      </c>
      <c r="N513" s="63">
        <v>670</v>
      </c>
      <c r="O513" s="63">
        <v>408</v>
      </c>
      <c r="P513" s="63">
        <v>0</v>
      </c>
      <c r="Q513" s="63">
        <v>11</v>
      </c>
      <c r="R513" s="63">
        <v>20</v>
      </c>
      <c r="S513" s="63"/>
      <c r="T513" s="63">
        <v>0</v>
      </c>
      <c r="U513" s="63">
        <v>0</v>
      </c>
      <c r="V513" s="63">
        <v>0</v>
      </c>
      <c r="W513" s="63">
        <v>0</v>
      </c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/>
      <c r="AV513" s="63"/>
      <c r="AW513" s="63"/>
      <c r="BA513" t="str">
        <f t="shared" si="129"/>
        <v>Northport</v>
      </c>
      <c r="BB513" t="s">
        <v>217</v>
      </c>
      <c r="BC513">
        <v>2</v>
      </c>
      <c r="BE513" s="112">
        <v>23</v>
      </c>
      <c r="BF513" s="114">
        <v>27</v>
      </c>
      <c r="BG513" s="114">
        <v>75</v>
      </c>
      <c r="BH513" s="118">
        <v>52845</v>
      </c>
      <c r="BI513" s="118">
        <f t="shared" si="130"/>
        <v>23027</v>
      </c>
      <c r="BJ513" t="s">
        <v>1471</v>
      </c>
      <c r="BK513">
        <f t="shared" si="131"/>
        <v>2352845</v>
      </c>
      <c r="BP513">
        <v>34.44</v>
      </c>
      <c r="BQ513">
        <v>10.78</v>
      </c>
      <c r="BR513">
        <v>23.66</v>
      </c>
      <c r="BZ513" s="63"/>
      <c r="CR513" s="1" t="s">
        <v>3636</v>
      </c>
    </row>
    <row r="514" spans="1:96" ht="15" hidden="1" customHeight="1" outlineLevel="1">
      <c r="A514" t="s">
        <v>1976</v>
      </c>
      <c r="B514" s="8" t="s">
        <v>1696</v>
      </c>
      <c r="C514" s="1">
        <f t="shared" si="132"/>
        <v>2854</v>
      </c>
      <c r="D514" s="5">
        <f>IF(N514&gt;0, RANK(N514,(N514:P514,Q514:AE514)),0)</f>
        <v>1</v>
      </c>
      <c r="E514" s="5">
        <f>IF(O514&gt;0,RANK(O514,(N514:P514,Q514:AE514)),0)</f>
        <v>2</v>
      </c>
      <c r="F514" s="5">
        <f t="shared" si="133"/>
        <v>0</v>
      </c>
      <c r="G514" s="1">
        <f t="shared" si="134"/>
        <v>37</v>
      </c>
      <c r="H514" s="2">
        <f t="shared" si="135"/>
        <v>1.296426068675543E-2</v>
      </c>
      <c r="I514" s="6"/>
      <c r="J514" s="2">
        <f t="shared" si="136"/>
        <v>0.49053959355290822</v>
      </c>
      <c r="K514" s="2">
        <f t="shared" si="137"/>
        <v>0.47757533286615278</v>
      </c>
      <c r="L514" s="2">
        <f t="shared" si="138"/>
        <v>0</v>
      </c>
      <c r="M514" s="2">
        <f t="shared" si="139"/>
        <v>3.1885073580939005E-2</v>
      </c>
      <c r="N514" s="63">
        <v>1400</v>
      </c>
      <c r="O514" s="63">
        <v>1363</v>
      </c>
      <c r="P514" s="63">
        <v>0</v>
      </c>
      <c r="Q514" s="63">
        <v>51</v>
      </c>
      <c r="R514" s="63">
        <v>37</v>
      </c>
      <c r="S514" s="63"/>
      <c r="T514" s="63">
        <v>3</v>
      </c>
      <c r="U514" s="63">
        <v>0</v>
      </c>
      <c r="V514" s="63">
        <v>0</v>
      </c>
      <c r="W514" s="63">
        <v>0</v>
      </c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/>
      <c r="AV514" s="63"/>
      <c r="AW514" s="63"/>
      <c r="BA514" t="str">
        <f t="shared" si="129"/>
        <v>Norway</v>
      </c>
      <c r="BB514" t="s">
        <v>2381</v>
      </c>
      <c r="BC514">
        <v>2</v>
      </c>
      <c r="BE514" s="112">
        <v>23</v>
      </c>
      <c r="BF514" s="114">
        <v>17</v>
      </c>
      <c r="BG514" s="114">
        <v>105</v>
      </c>
      <c r="BH514" s="118">
        <v>54000</v>
      </c>
      <c r="BI514" s="118">
        <f t="shared" si="130"/>
        <v>23017</v>
      </c>
      <c r="BJ514" t="s">
        <v>1471</v>
      </c>
      <c r="BK514">
        <f t="shared" si="131"/>
        <v>2354000</v>
      </c>
      <c r="BP514">
        <v>47.48</v>
      </c>
      <c r="BQ514">
        <v>2.39</v>
      </c>
      <c r="BR514">
        <v>45.09</v>
      </c>
      <c r="BZ514" s="63"/>
      <c r="CR514" s="1" t="s">
        <v>3637</v>
      </c>
    </row>
    <row r="515" spans="1:96" ht="15" hidden="1" customHeight="1" outlineLevel="1">
      <c r="A515" s="34" t="s">
        <v>1518</v>
      </c>
      <c r="B515" s="8" t="s">
        <v>1696</v>
      </c>
      <c r="C515" s="1">
        <f t="shared" si="132"/>
        <v>0</v>
      </c>
      <c r="D515" s="5">
        <f>IF(N515&gt;0, RANK(N515,(N515:P515,Q515:AE515)),0)</f>
        <v>0</v>
      </c>
      <c r="E515" s="5">
        <f>IF(O515&gt;0,RANK(O515,(N515:P515,Q515:AE515)),0)</f>
        <v>0</v>
      </c>
      <c r="F515" s="5">
        <f t="shared" si="133"/>
        <v>0</v>
      </c>
      <c r="G515" s="1">
        <f t="shared" si="134"/>
        <v>0</v>
      </c>
      <c r="H515" s="2">
        <f t="shared" si="135"/>
        <v>0</v>
      </c>
      <c r="I515" s="6"/>
      <c r="J515" s="2" t="str">
        <f t="shared" si="136"/>
        <v>-</v>
      </c>
      <c r="K515" s="2" t="str">
        <f t="shared" si="137"/>
        <v>-</v>
      </c>
      <c r="L515" s="2" t="str">
        <f t="shared" si="138"/>
        <v>-</v>
      </c>
      <c r="M515" s="2" t="str">
        <f t="shared" si="139"/>
        <v>-</v>
      </c>
      <c r="N515" s="63">
        <v>0</v>
      </c>
      <c r="O515" s="63">
        <v>0</v>
      </c>
      <c r="P515" s="63">
        <v>0</v>
      </c>
      <c r="Q515" s="63">
        <v>0</v>
      </c>
      <c r="R515" s="63">
        <v>0</v>
      </c>
      <c r="S515" s="63"/>
      <c r="T515" s="63">
        <v>0</v>
      </c>
      <c r="U515" s="63">
        <v>0</v>
      </c>
      <c r="V515" s="63">
        <v>0</v>
      </c>
      <c r="W515" s="63">
        <v>0</v>
      </c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/>
      <c r="AV515" s="63"/>
      <c r="AW515" s="63"/>
      <c r="BA515" t="str">
        <f t="shared" si="129"/>
        <v>No. 27</v>
      </c>
      <c r="BB515" t="s">
        <v>691</v>
      </c>
      <c r="BC515">
        <v>2</v>
      </c>
      <c r="BE515" s="112">
        <v>23</v>
      </c>
      <c r="BF515" s="114">
        <v>29</v>
      </c>
      <c r="BH515" s="118">
        <v>54300</v>
      </c>
      <c r="BI515" s="118">
        <f t="shared" si="130"/>
        <v>23029</v>
      </c>
      <c r="BJ515" t="s">
        <v>956</v>
      </c>
      <c r="BK515">
        <f t="shared" si="131"/>
        <v>2354300</v>
      </c>
      <c r="BZ515" s="63"/>
      <c r="CR515" s="1"/>
    </row>
    <row r="516" spans="1:96" ht="15" hidden="1" customHeight="1" outlineLevel="1">
      <c r="A516" t="s">
        <v>2745</v>
      </c>
      <c r="B516" s="8" t="s">
        <v>1696</v>
      </c>
      <c r="C516" s="1">
        <f t="shared" si="132"/>
        <v>408</v>
      </c>
      <c r="D516" s="5">
        <f>IF(N516&gt;0, RANK(N516,(N516:P516,Q516:AE516)),0)</f>
        <v>2</v>
      </c>
      <c r="E516" s="5">
        <f>IF(O516&gt;0,RANK(O516,(N516:P516,Q516:AE516)),0)</f>
        <v>1</v>
      </c>
      <c r="F516" s="5">
        <f t="shared" si="133"/>
        <v>0</v>
      </c>
      <c r="G516" s="1">
        <f t="shared" si="134"/>
        <v>175</v>
      </c>
      <c r="H516" s="2">
        <f t="shared" si="135"/>
        <v>0.42892156862745096</v>
      </c>
      <c r="I516" s="6"/>
      <c r="J516" s="2">
        <f t="shared" si="136"/>
        <v>0.27205882352941174</v>
      </c>
      <c r="K516" s="2">
        <f t="shared" si="137"/>
        <v>0.7009803921568627</v>
      </c>
      <c r="L516" s="2">
        <f t="shared" si="138"/>
        <v>0</v>
      </c>
      <c r="M516" s="2">
        <f t="shared" si="139"/>
        <v>2.6960784313725616E-2</v>
      </c>
      <c r="N516" s="63">
        <v>111</v>
      </c>
      <c r="O516" s="63">
        <v>286</v>
      </c>
      <c r="P516" s="63">
        <v>0</v>
      </c>
      <c r="Q516" s="63">
        <v>7</v>
      </c>
      <c r="R516" s="63">
        <v>4</v>
      </c>
      <c r="S516" s="63"/>
      <c r="T516" s="63">
        <v>0</v>
      </c>
      <c r="U516" s="63">
        <v>0</v>
      </c>
      <c r="V516" s="63">
        <v>0</v>
      </c>
      <c r="W516" s="63">
        <v>0</v>
      </c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/>
      <c r="AV516" s="63"/>
      <c r="AW516" s="63"/>
      <c r="BA516" t="str">
        <f t="shared" si="129"/>
        <v>Oakfield</v>
      </c>
      <c r="BB516" t="s">
        <v>2829</v>
      </c>
      <c r="BC516">
        <v>2</v>
      </c>
      <c r="BE516" s="112">
        <v>23</v>
      </c>
      <c r="BF516" s="114">
        <v>3</v>
      </c>
      <c r="BG516" s="114">
        <v>240</v>
      </c>
      <c r="BH516" s="118">
        <v>54385</v>
      </c>
      <c r="BI516" s="118">
        <f t="shared" si="130"/>
        <v>23003</v>
      </c>
      <c r="BJ516" t="s">
        <v>1471</v>
      </c>
      <c r="BK516">
        <f t="shared" si="131"/>
        <v>2354385</v>
      </c>
      <c r="BP516">
        <v>36.090000000000003</v>
      </c>
      <c r="BQ516">
        <v>0.8</v>
      </c>
      <c r="BR516">
        <v>35.29</v>
      </c>
      <c r="BZ516" s="63"/>
      <c r="CR516" s="1" t="s">
        <v>3638</v>
      </c>
    </row>
    <row r="517" spans="1:96" ht="15" hidden="1" customHeight="1" outlineLevel="1">
      <c r="A517" t="s">
        <v>2856</v>
      </c>
      <c r="B517" s="8" t="s">
        <v>1696</v>
      </c>
      <c r="C517" s="1">
        <f t="shared" si="132"/>
        <v>3628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 t="shared" si="133"/>
        <v>0</v>
      </c>
      <c r="G517" s="1">
        <f t="shared" si="134"/>
        <v>172</v>
      </c>
      <c r="H517" s="2">
        <f t="shared" si="135"/>
        <v>4.7409040793825796E-2</v>
      </c>
      <c r="I517" s="6"/>
      <c r="J517" s="2">
        <f t="shared" si="136"/>
        <v>0.46334068357221608</v>
      </c>
      <c r="K517" s="2">
        <f t="shared" si="137"/>
        <v>0.51074972436604194</v>
      </c>
      <c r="L517" s="2">
        <f t="shared" si="138"/>
        <v>0</v>
      </c>
      <c r="M517" s="2">
        <f t="shared" si="139"/>
        <v>2.5909592061742037E-2</v>
      </c>
      <c r="N517" s="63">
        <v>1681</v>
      </c>
      <c r="O517" s="63">
        <v>1853</v>
      </c>
      <c r="P517" s="63">
        <v>0</v>
      </c>
      <c r="Q517" s="63">
        <v>54</v>
      </c>
      <c r="R517" s="63">
        <v>37</v>
      </c>
      <c r="S517" s="63"/>
      <c r="T517" s="63">
        <v>3</v>
      </c>
      <c r="U517" s="63">
        <v>0</v>
      </c>
      <c r="V517" s="63">
        <v>0</v>
      </c>
      <c r="W517" s="63">
        <v>0</v>
      </c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/>
      <c r="AV517" s="63"/>
      <c r="AW517" s="63"/>
      <c r="BA517" t="str">
        <f t="shared" si="129"/>
        <v>Oakland</v>
      </c>
      <c r="BB517" t="s">
        <v>3005</v>
      </c>
      <c r="BC517">
        <v>2</v>
      </c>
      <c r="BE517" s="112">
        <v>23</v>
      </c>
      <c r="BF517" s="114">
        <v>11</v>
      </c>
      <c r="BG517" s="114">
        <v>80</v>
      </c>
      <c r="BH517" s="118">
        <v>54560</v>
      </c>
      <c r="BI517" s="118">
        <f t="shared" si="130"/>
        <v>23011</v>
      </c>
      <c r="BJ517" t="s">
        <v>1471</v>
      </c>
      <c r="BK517">
        <f t="shared" si="131"/>
        <v>2354560</v>
      </c>
      <c r="BP517">
        <v>28.21</v>
      </c>
      <c r="BQ517">
        <v>2.4700000000000002</v>
      </c>
      <c r="BR517">
        <v>25.74</v>
      </c>
      <c r="BZ517" s="63"/>
      <c r="CR517" s="1" t="s">
        <v>3639</v>
      </c>
    </row>
    <row r="518" spans="1:96" ht="15" hidden="1" customHeight="1" outlineLevel="1">
      <c r="A518" t="s">
        <v>1791</v>
      </c>
      <c r="B518" s="8" t="s">
        <v>1696</v>
      </c>
      <c r="C518" s="1">
        <f t="shared" si="132"/>
        <v>1058</v>
      </c>
      <c r="D518" s="5">
        <f>IF(N518&gt;0, RANK(N518,(N518:P518,Q518:AE518)),0)</f>
        <v>1</v>
      </c>
      <c r="E518" s="5">
        <f>IF(O518&gt;0,RANK(O518,(N518:P518,Q518:AE518)),0)</f>
        <v>2</v>
      </c>
      <c r="F518" s="5">
        <f t="shared" si="133"/>
        <v>0</v>
      </c>
      <c r="G518" s="1">
        <f t="shared" si="134"/>
        <v>420</v>
      </c>
      <c r="H518" s="2">
        <f t="shared" si="135"/>
        <v>0.39697542533081287</v>
      </c>
      <c r="I518" s="6"/>
      <c r="J518" s="2">
        <f t="shared" si="136"/>
        <v>0.69092627599243861</v>
      </c>
      <c r="K518" s="2">
        <f t="shared" si="137"/>
        <v>0.29395085066162568</v>
      </c>
      <c r="L518" s="2">
        <f t="shared" si="138"/>
        <v>0</v>
      </c>
      <c r="M518" s="2">
        <f t="shared" si="139"/>
        <v>1.5122873345935706E-2</v>
      </c>
      <c r="N518" s="63">
        <v>731</v>
      </c>
      <c r="O518" s="63">
        <v>311</v>
      </c>
      <c r="P518" s="63">
        <v>0</v>
      </c>
      <c r="Q518" s="63">
        <v>8</v>
      </c>
      <c r="R518" s="63">
        <v>8</v>
      </c>
      <c r="S518" s="63"/>
      <c r="T518" s="63">
        <v>0</v>
      </c>
      <c r="U518" s="63">
        <v>0</v>
      </c>
      <c r="V518" s="63">
        <v>0</v>
      </c>
      <c r="W518" s="63">
        <v>0</v>
      </c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/>
      <c r="AV518" s="63"/>
      <c r="AW518" s="63"/>
      <c r="BA518" t="str">
        <f t="shared" si="129"/>
        <v>Ogunquit</v>
      </c>
      <c r="BB518" t="s">
        <v>924</v>
      </c>
      <c r="BC518">
        <v>1</v>
      </c>
      <c r="BE518" s="112">
        <v>23</v>
      </c>
      <c r="BF518" s="114">
        <v>31</v>
      </c>
      <c r="BG518" s="114">
        <v>97</v>
      </c>
      <c r="BH518" s="118">
        <v>54980</v>
      </c>
      <c r="BI518" s="118">
        <f t="shared" si="130"/>
        <v>23031</v>
      </c>
      <c r="BJ518" t="s">
        <v>1471</v>
      </c>
      <c r="BK518">
        <f t="shared" si="131"/>
        <v>2354980</v>
      </c>
      <c r="BP518">
        <v>4.29</v>
      </c>
      <c r="BQ518">
        <v>0.19</v>
      </c>
      <c r="BR518">
        <v>4.0999999999999996</v>
      </c>
      <c r="BZ518" s="63"/>
      <c r="CR518" s="1" t="s">
        <v>3640</v>
      </c>
    </row>
    <row r="519" spans="1:96" ht="15" hidden="1" customHeight="1" outlineLevel="1">
      <c r="A519" t="s">
        <v>2226</v>
      </c>
      <c r="B519" s="8" t="s">
        <v>1696</v>
      </c>
      <c r="C519" s="1">
        <f t="shared" si="132"/>
        <v>6215</v>
      </c>
      <c r="D519" s="5">
        <f>IF(N519&gt;0, RANK(N519,(N519:P519,Q519:AE519)),0)</f>
        <v>1</v>
      </c>
      <c r="E519" s="5">
        <f>IF(O519&gt;0,RANK(O519,(N519:P519,Q519:AE519)),0)</f>
        <v>2</v>
      </c>
      <c r="F519" s="5">
        <f t="shared" si="133"/>
        <v>0</v>
      </c>
      <c r="G519" s="1">
        <f t="shared" si="134"/>
        <v>1340</v>
      </c>
      <c r="H519" s="2">
        <f t="shared" si="135"/>
        <v>0.21560740144810941</v>
      </c>
      <c r="I519" s="6"/>
      <c r="J519" s="2">
        <f t="shared" si="136"/>
        <v>0.59662107803700726</v>
      </c>
      <c r="K519" s="2">
        <f t="shared" si="137"/>
        <v>0.38101367658889784</v>
      </c>
      <c r="L519" s="2">
        <f t="shared" si="138"/>
        <v>0</v>
      </c>
      <c r="M519" s="2">
        <f t="shared" si="139"/>
        <v>2.23652453740949E-2</v>
      </c>
      <c r="N519" s="63">
        <v>3708</v>
      </c>
      <c r="O519" s="63">
        <v>2368</v>
      </c>
      <c r="P519" s="63">
        <v>0</v>
      </c>
      <c r="Q519" s="63">
        <v>75</v>
      </c>
      <c r="R519" s="63">
        <v>54</v>
      </c>
      <c r="S519" s="63"/>
      <c r="T519" s="63">
        <v>10</v>
      </c>
      <c r="U519" s="63">
        <v>0</v>
      </c>
      <c r="V519" s="63">
        <v>0</v>
      </c>
      <c r="W519" s="63">
        <v>0</v>
      </c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/>
      <c r="AV519" s="63"/>
      <c r="AW519" s="63"/>
      <c r="BA519" t="str">
        <f t="shared" si="129"/>
        <v>Old Orchard Beach</v>
      </c>
      <c r="BB519" t="s">
        <v>924</v>
      </c>
      <c r="BC519">
        <v>1</v>
      </c>
      <c r="BE519" s="112">
        <v>23</v>
      </c>
      <c r="BF519" s="114">
        <v>31</v>
      </c>
      <c r="BG519" s="114">
        <v>100</v>
      </c>
      <c r="BH519" s="118">
        <v>55085</v>
      </c>
      <c r="BI519" s="118">
        <f t="shared" si="130"/>
        <v>23031</v>
      </c>
      <c r="BJ519" t="s">
        <v>1471</v>
      </c>
      <c r="BK519">
        <f t="shared" si="131"/>
        <v>2355085</v>
      </c>
      <c r="BP519">
        <v>7.55</v>
      </c>
      <c r="BQ519">
        <v>0.1</v>
      </c>
      <c r="BR519">
        <v>7.45</v>
      </c>
      <c r="BZ519" s="63"/>
      <c r="CR519" s="1" t="s">
        <v>3641</v>
      </c>
    </row>
    <row r="520" spans="1:96" ht="15" hidden="1" customHeight="1" outlineLevel="1">
      <c r="A520" t="s">
        <v>2108</v>
      </c>
      <c r="B520" s="8" t="s">
        <v>1696</v>
      </c>
      <c r="C520" s="1">
        <f t="shared" si="132"/>
        <v>4259</v>
      </c>
      <c r="D520" s="5">
        <f>IF(N520&gt;0, RANK(N520,(N520:P520,Q520:AE520)),0)</f>
        <v>1</v>
      </c>
      <c r="E520" s="5">
        <f>IF(O520&gt;0,RANK(O520,(N520:P520,Q520:AE520)),0)</f>
        <v>2</v>
      </c>
      <c r="F520" s="5">
        <f t="shared" si="133"/>
        <v>0</v>
      </c>
      <c r="G520" s="1">
        <f t="shared" si="134"/>
        <v>697</v>
      </c>
      <c r="H520" s="2">
        <f t="shared" si="135"/>
        <v>0.16365343977459498</v>
      </c>
      <c r="I520" s="6"/>
      <c r="J520" s="2">
        <f t="shared" si="136"/>
        <v>0.55529467011035449</v>
      </c>
      <c r="K520" s="2">
        <f t="shared" si="137"/>
        <v>0.39164123033575959</v>
      </c>
      <c r="L520" s="2">
        <f t="shared" si="138"/>
        <v>0</v>
      </c>
      <c r="M520" s="2">
        <f t="shared" si="139"/>
        <v>5.3064099553885913E-2</v>
      </c>
      <c r="N520" s="63">
        <v>2365</v>
      </c>
      <c r="O520" s="63">
        <v>1668</v>
      </c>
      <c r="P520" s="63">
        <v>0</v>
      </c>
      <c r="Q520" s="63">
        <v>154</v>
      </c>
      <c r="R520" s="63">
        <v>61</v>
      </c>
      <c r="S520" s="63"/>
      <c r="T520" s="63">
        <v>11</v>
      </c>
      <c r="U520" s="63">
        <v>0</v>
      </c>
      <c r="V520" s="63">
        <v>0</v>
      </c>
      <c r="W520" s="63">
        <v>0</v>
      </c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/>
      <c r="AV520" s="63"/>
      <c r="AW520" s="63"/>
      <c r="BA520" t="str">
        <f t="shared" si="129"/>
        <v>Old Town</v>
      </c>
      <c r="BB520" t="s">
        <v>2479</v>
      </c>
      <c r="BC520">
        <v>2</v>
      </c>
      <c r="BE520" s="112">
        <v>23</v>
      </c>
      <c r="BF520" s="114">
        <v>19</v>
      </c>
      <c r="BG520" s="114">
        <v>240</v>
      </c>
      <c r="BH520" s="118">
        <v>55225</v>
      </c>
      <c r="BI520" s="118">
        <f t="shared" si="130"/>
        <v>23019</v>
      </c>
      <c r="BJ520" t="s">
        <v>1248</v>
      </c>
      <c r="BK520">
        <f t="shared" si="131"/>
        <v>2355225</v>
      </c>
      <c r="BP520">
        <v>42.67</v>
      </c>
      <c r="BQ520">
        <v>4.37</v>
      </c>
      <c r="BR520">
        <v>38.29</v>
      </c>
      <c r="BZ520" s="63"/>
      <c r="CR520" s="1" t="s">
        <v>3642</v>
      </c>
    </row>
    <row r="521" spans="1:96" ht="15" hidden="1" customHeight="1" outlineLevel="1">
      <c r="A521" t="s">
        <v>2109</v>
      </c>
      <c r="B521" s="8" t="s">
        <v>1696</v>
      </c>
      <c r="C521" s="1">
        <f t="shared" si="132"/>
        <v>90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 t="shared" si="133"/>
        <v>0</v>
      </c>
      <c r="G521" s="1">
        <f t="shared" si="134"/>
        <v>46</v>
      </c>
      <c r="H521" s="2">
        <f t="shared" si="135"/>
        <v>0.51111111111111107</v>
      </c>
      <c r="I521" s="6"/>
      <c r="J521" s="2">
        <f t="shared" si="136"/>
        <v>0.24444444444444444</v>
      </c>
      <c r="K521" s="2">
        <f t="shared" si="137"/>
        <v>0.75555555555555554</v>
      </c>
      <c r="L521" s="2">
        <f t="shared" si="138"/>
        <v>0</v>
      </c>
      <c r="M521" s="2">
        <f t="shared" si="139"/>
        <v>0</v>
      </c>
      <c r="N521" s="63">
        <v>22</v>
      </c>
      <c r="O521" s="63">
        <v>68</v>
      </c>
      <c r="P521" s="63">
        <v>0</v>
      </c>
      <c r="Q521" s="63">
        <v>0</v>
      </c>
      <c r="R521" s="63">
        <v>0</v>
      </c>
      <c r="S521" s="63"/>
      <c r="T521" s="63">
        <v>0</v>
      </c>
      <c r="U521" s="63">
        <v>0</v>
      </c>
      <c r="V521" s="63">
        <v>0</v>
      </c>
      <c r="W521" s="63">
        <v>0</v>
      </c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/>
      <c r="AV521" s="63"/>
      <c r="AW521" s="63"/>
      <c r="BA521" t="str">
        <f t="shared" si="129"/>
        <v>Orient</v>
      </c>
      <c r="BB521" t="s">
        <v>2829</v>
      </c>
      <c r="BC521">
        <v>2</v>
      </c>
      <c r="BE521" s="112">
        <v>23</v>
      </c>
      <c r="BF521" s="114">
        <v>3</v>
      </c>
      <c r="BG521" s="114">
        <v>245</v>
      </c>
      <c r="BH521" s="118">
        <v>55435</v>
      </c>
      <c r="BI521" s="118">
        <f t="shared" si="130"/>
        <v>23003</v>
      </c>
      <c r="BJ521" t="s">
        <v>1471</v>
      </c>
      <c r="BK521">
        <f t="shared" si="131"/>
        <v>2355435</v>
      </c>
      <c r="BP521">
        <v>37.880000000000003</v>
      </c>
      <c r="BQ521">
        <v>2.12</v>
      </c>
      <c r="BR521">
        <v>35.770000000000003</v>
      </c>
      <c r="BZ521" s="63"/>
      <c r="CR521" s="1" t="s">
        <v>3643</v>
      </c>
    </row>
    <row r="522" spans="1:96" ht="15" hidden="1" customHeight="1" outlineLevel="1">
      <c r="A522" t="s">
        <v>2804</v>
      </c>
      <c r="B522" s="8" t="s">
        <v>1696</v>
      </c>
      <c r="C522" s="1">
        <f t="shared" si="132"/>
        <v>1424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 t="shared" si="133"/>
        <v>0</v>
      </c>
      <c r="G522" s="1">
        <f t="shared" si="134"/>
        <v>2</v>
      </c>
      <c r="H522" s="2">
        <f t="shared" si="135"/>
        <v>1.4044943820224719E-3</v>
      </c>
      <c r="I522" s="6"/>
      <c r="J522" s="2">
        <f t="shared" si="136"/>
        <v>0.48525280898876405</v>
      </c>
      <c r="K522" s="2">
        <f t="shared" si="137"/>
        <v>0.4866573033707865</v>
      </c>
      <c r="L522" s="2">
        <f t="shared" si="138"/>
        <v>0</v>
      </c>
      <c r="M522" s="2">
        <f t="shared" si="139"/>
        <v>2.8089887640449507E-2</v>
      </c>
      <c r="N522" s="63">
        <v>691</v>
      </c>
      <c r="O522" s="63">
        <v>693</v>
      </c>
      <c r="P522" s="63">
        <v>0</v>
      </c>
      <c r="Q522" s="63">
        <v>24</v>
      </c>
      <c r="R522" s="63">
        <v>13</v>
      </c>
      <c r="S522" s="63"/>
      <c r="T522" s="63">
        <v>3</v>
      </c>
      <c r="U522" s="63">
        <v>0</v>
      </c>
      <c r="V522" s="63">
        <v>0</v>
      </c>
      <c r="W522" s="63">
        <v>0</v>
      </c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/>
      <c r="AV522" s="63"/>
      <c r="AW522" s="63"/>
      <c r="BA522" t="str">
        <f t="shared" si="129"/>
        <v>Orland</v>
      </c>
      <c r="BB522" t="s">
        <v>597</v>
      </c>
      <c r="BC522">
        <v>2</v>
      </c>
      <c r="BE522" s="112">
        <v>23</v>
      </c>
      <c r="BF522" s="114">
        <v>9</v>
      </c>
      <c r="BG522" s="114">
        <v>105</v>
      </c>
      <c r="BH522" s="118">
        <v>55505</v>
      </c>
      <c r="BI522" s="118">
        <f t="shared" si="130"/>
        <v>23009</v>
      </c>
      <c r="BJ522" t="s">
        <v>1471</v>
      </c>
      <c r="BK522">
        <f t="shared" si="131"/>
        <v>2355505</v>
      </c>
      <c r="BP522">
        <v>52.46</v>
      </c>
      <c r="BQ522">
        <v>5.6</v>
      </c>
      <c r="BR522">
        <v>46.87</v>
      </c>
      <c r="BZ522" s="63"/>
      <c r="CR522" s="1" t="s">
        <v>3644</v>
      </c>
    </row>
    <row r="523" spans="1:96" ht="15" hidden="1" customHeight="1" outlineLevel="1">
      <c r="A523" t="s">
        <v>3231</v>
      </c>
      <c r="B523" s="8" t="s">
        <v>1696</v>
      </c>
      <c r="C523" s="1">
        <f t="shared" si="132"/>
        <v>0</v>
      </c>
      <c r="D523" s="5">
        <f>IF(N523&gt;0, RANK(N523,(N523:P523,Q523:AE523)),0)</f>
        <v>0</v>
      </c>
      <c r="E523" s="5">
        <f>IF(O523&gt;0,RANK(O523,(N523:P523,Q523:AE523)),0)</f>
        <v>0</v>
      </c>
      <c r="F523" s="5">
        <f t="shared" si="133"/>
        <v>0</v>
      </c>
      <c r="G523" s="1">
        <f t="shared" si="134"/>
        <v>0</v>
      </c>
      <c r="H523" s="2">
        <f t="shared" si="135"/>
        <v>0</v>
      </c>
      <c r="I523" s="6"/>
      <c r="J523" s="2" t="str">
        <f t="shared" si="136"/>
        <v>-</v>
      </c>
      <c r="K523" s="2" t="str">
        <f t="shared" si="137"/>
        <v>-</v>
      </c>
      <c r="L523" s="2" t="str">
        <f t="shared" si="138"/>
        <v>-</v>
      </c>
      <c r="M523" s="2" t="str">
        <f t="shared" si="139"/>
        <v>-</v>
      </c>
      <c r="N523" s="63">
        <v>0</v>
      </c>
      <c r="O523" s="63">
        <v>0</v>
      </c>
      <c r="P523" s="63">
        <v>0</v>
      </c>
      <c r="Q523" s="63">
        <v>0</v>
      </c>
      <c r="R523" s="63">
        <v>0</v>
      </c>
      <c r="S523" s="63"/>
      <c r="T523" s="63">
        <v>0</v>
      </c>
      <c r="U523" s="63">
        <v>0</v>
      </c>
      <c r="V523" s="63">
        <v>0</v>
      </c>
      <c r="W523" s="63">
        <v>0</v>
      </c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/>
      <c r="AV523" s="63"/>
      <c r="AW523" s="63"/>
      <c r="BA523" t="str">
        <f t="shared" si="129"/>
        <v>Orneville</v>
      </c>
      <c r="BB523" t="s">
        <v>1956</v>
      </c>
      <c r="BC523">
        <v>2</v>
      </c>
      <c r="BE523" s="112">
        <v>23</v>
      </c>
      <c r="BF523" s="114">
        <v>21</v>
      </c>
      <c r="BH523" s="139">
        <v>55550</v>
      </c>
      <c r="BI523" s="118">
        <f t="shared" si="130"/>
        <v>23021</v>
      </c>
      <c r="BJ523" t="s">
        <v>956</v>
      </c>
      <c r="BK523">
        <f t="shared" si="131"/>
        <v>2355550</v>
      </c>
      <c r="BZ523" s="63"/>
      <c r="CR523" s="1"/>
    </row>
    <row r="524" spans="1:96" ht="15" hidden="1" customHeight="1" outlineLevel="1">
      <c r="A524" t="s">
        <v>1362</v>
      </c>
      <c r="B524" s="8" t="s">
        <v>1696</v>
      </c>
      <c r="C524" s="1">
        <f t="shared" si="132"/>
        <v>5200</v>
      </c>
      <c r="D524" s="5">
        <f>IF(N524&gt;0, RANK(N524,(N524:P524,Q524:AE524)),0)</f>
        <v>1</v>
      </c>
      <c r="E524" s="5">
        <f>IF(O524&gt;0,RANK(O524,(N524:P524,Q524:AE524)),0)</f>
        <v>2</v>
      </c>
      <c r="F524" s="5">
        <f t="shared" si="133"/>
        <v>0</v>
      </c>
      <c r="G524" s="1">
        <f t="shared" si="134"/>
        <v>2528</v>
      </c>
      <c r="H524" s="2">
        <f t="shared" si="135"/>
        <v>0.48615384615384616</v>
      </c>
      <c r="I524" s="6"/>
      <c r="J524" s="2">
        <f t="shared" si="136"/>
        <v>0.71692307692307689</v>
      </c>
      <c r="K524" s="2">
        <f t="shared" si="137"/>
        <v>0.23076923076923078</v>
      </c>
      <c r="L524" s="2">
        <f t="shared" si="138"/>
        <v>0</v>
      </c>
      <c r="M524" s="2">
        <f t="shared" si="139"/>
        <v>5.2307692307692333E-2</v>
      </c>
      <c r="N524" s="63">
        <v>3728</v>
      </c>
      <c r="O524" s="63">
        <v>1200</v>
      </c>
      <c r="P524" s="63">
        <v>0</v>
      </c>
      <c r="Q524" s="63">
        <v>176</v>
      </c>
      <c r="R524" s="63">
        <v>87</v>
      </c>
      <c r="S524" s="63"/>
      <c r="T524" s="63">
        <v>9</v>
      </c>
      <c r="U524" s="63">
        <v>0</v>
      </c>
      <c r="V524" s="63">
        <v>0</v>
      </c>
      <c r="W524" s="63">
        <v>0</v>
      </c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/>
      <c r="AV524" s="63"/>
      <c r="AW524" s="63"/>
      <c r="BA524" t="str">
        <f t="shared" si="129"/>
        <v>Orono</v>
      </c>
      <c r="BB524" t="s">
        <v>2479</v>
      </c>
      <c r="BC524">
        <v>2</v>
      </c>
      <c r="BE524" s="112">
        <v>23</v>
      </c>
      <c r="BF524" s="114">
        <v>19</v>
      </c>
      <c r="BG524" s="114">
        <v>245</v>
      </c>
      <c r="BH524" s="118">
        <v>55565</v>
      </c>
      <c r="BI524" s="118">
        <f t="shared" si="130"/>
        <v>23019</v>
      </c>
      <c r="BJ524" t="s">
        <v>1471</v>
      </c>
      <c r="BK524">
        <f t="shared" si="131"/>
        <v>2355565</v>
      </c>
      <c r="BP524">
        <v>19.78</v>
      </c>
      <c r="BQ524">
        <v>1.57</v>
      </c>
      <c r="BR524">
        <v>18.21</v>
      </c>
      <c r="BZ524" s="63"/>
      <c r="CR524" s="1" t="s">
        <v>3645</v>
      </c>
    </row>
    <row r="525" spans="1:96" ht="15" hidden="1" customHeight="1" outlineLevel="1">
      <c r="A525" t="s">
        <v>3029</v>
      </c>
      <c r="B525" s="8" t="s">
        <v>1696</v>
      </c>
      <c r="C525" s="1">
        <f t="shared" si="132"/>
        <v>2562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 t="shared" si="133"/>
        <v>0</v>
      </c>
      <c r="G525" s="1">
        <f t="shared" si="134"/>
        <v>316</v>
      </c>
      <c r="H525" s="2">
        <f t="shared" si="135"/>
        <v>0.12334113973458236</v>
      </c>
      <c r="I525" s="6"/>
      <c r="J525" s="2">
        <f t="shared" si="136"/>
        <v>0.42505854800936765</v>
      </c>
      <c r="K525" s="2">
        <f t="shared" si="137"/>
        <v>0.54839968774395009</v>
      </c>
      <c r="L525" s="2">
        <f t="shared" si="138"/>
        <v>0</v>
      </c>
      <c r="M525" s="2">
        <f t="shared" si="139"/>
        <v>2.6541764246682309E-2</v>
      </c>
      <c r="N525" s="63">
        <v>1089</v>
      </c>
      <c r="O525" s="63">
        <v>1405</v>
      </c>
      <c r="P525" s="63">
        <v>0</v>
      </c>
      <c r="Q525" s="63">
        <v>45</v>
      </c>
      <c r="R525" s="63">
        <v>18</v>
      </c>
      <c r="S525" s="63"/>
      <c r="T525" s="63">
        <v>5</v>
      </c>
      <c r="U525" s="63">
        <v>0</v>
      </c>
      <c r="V525" s="63">
        <v>0</v>
      </c>
      <c r="W525" s="63">
        <v>0</v>
      </c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/>
      <c r="AV525" s="63"/>
      <c r="AW525" s="63"/>
      <c r="BA525" t="str">
        <f t="shared" si="129"/>
        <v>Orrington</v>
      </c>
      <c r="BB525" t="s">
        <v>2479</v>
      </c>
      <c r="BC525">
        <v>2</v>
      </c>
      <c r="BE525" s="112">
        <v>23</v>
      </c>
      <c r="BF525" s="114">
        <v>19</v>
      </c>
      <c r="BG525" s="114">
        <v>250</v>
      </c>
      <c r="BH525" s="118">
        <v>55680</v>
      </c>
      <c r="BI525" s="118">
        <f t="shared" si="130"/>
        <v>23019</v>
      </c>
      <c r="BJ525" t="s">
        <v>1471</v>
      </c>
      <c r="BK525">
        <f t="shared" si="131"/>
        <v>2355680</v>
      </c>
      <c r="BP525">
        <v>27.49</v>
      </c>
      <c r="BQ525">
        <v>2.1</v>
      </c>
      <c r="BR525">
        <v>25.39</v>
      </c>
      <c r="BZ525" s="63"/>
      <c r="CR525" s="1" t="s">
        <v>3646</v>
      </c>
    </row>
    <row r="526" spans="1:96" ht="15" hidden="1" customHeight="1" outlineLevel="1">
      <c r="A526" t="s">
        <v>2682</v>
      </c>
      <c r="B526" s="8" t="s">
        <v>1696</v>
      </c>
      <c r="C526" s="1">
        <f t="shared" si="132"/>
        <v>44</v>
      </c>
      <c r="D526" s="5">
        <f>IF(N526&gt;0, RANK(N526,(N526:P526,Q526:AE526)),0)</f>
        <v>2</v>
      </c>
      <c r="E526" s="5">
        <f>IF(O526&gt;0,RANK(O526,(N526:P526,Q526:AE526)),0)</f>
        <v>1</v>
      </c>
      <c r="F526" s="5">
        <f t="shared" si="133"/>
        <v>0</v>
      </c>
      <c r="G526" s="1">
        <f t="shared" si="134"/>
        <v>21</v>
      </c>
      <c r="H526" s="2">
        <f t="shared" si="135"/>
        <v>0.47727272727272729</v>
      </c>
      <c r="I526" s="6"/>
      <c r="J526" s="2">
        <f t="shared" si="136"/>
        <v>0.22727272727272727</v>
      </c>
      <c r="K526" s="2">
        <f t="shared" si="137"/>
        <v>0.70454545454545459</v>
      </c>
      <c r="L526" s="2">
        <f t="shared" si="138"/>
        <v>0</v>
      </c>
      <c r="M526" s="2">
        <f t="shared" si="139"/>
        <v>6.8181818181818121E-2</v>
      </c>
      <c r="N526" s="63">
        <v>10</v>
      </c>
      <c r="O526" s="63">
        <v>31</v>
      </c>
      <c r="P526" s="63">
        <v>0</v>
      </c>
      <c r="Q526" s="63">
        <v>2</v>
      </c>
      <c r="R526" s="63">
        <v>1</v>
      </c>
      <c r="S526" s="63"/>
      <c r="T526" s="63">
        <v>0</v>
      </c>
      <c r="U526" s="63">
        <v>0</v>
      </c>
      <c r="V526" s="63">
        <v>0</v>
      </c>
      <c r="W526" s="63">
        <v>0</v>
      </c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/>
      <c r="AV526" s="63"/>
      <c r="AW526" s="63"/>
      <c r="BA526" t="str">
        <f t="shared" si="129"/>
        <v>Osborn</v>
      </c>
      <c r="BB526" t="s">
        <v>597</v>
      </c>
      <c r="BC526">
        <v>2</v>
      </c>
      <c r="BE526" s="112">
        <v>23</v>
      </c>
      <c r="BF526" s="114">
        <v>9</v>
      </c>
      <c r="BG526" s="114">
        <v>110</v>
      </c>
      <c r="BH526" s="118">
        <v>55855</v>
      </c>
      <c r="BI526" s="118">
        <f t="shared" si="130"/>
        <v>23009</v>
      </c>
      <c r="BJ526" t="s">
        <v>1471</v>
      </c>
      <c r="BK526">
        <f t="shared" si="131"/>
        <v>2355855</v>
      </c>
      <c r="BP526">
        <v>38.4</v>
      </c>
      <c r="BQ526">
        <v>2.84</v>
      </c>
      <c r="BR526">
        <v>35.56</v>
      </c>
      <c r="BZ526" s="63"/>
      <c r="CR526" s="1" t="s">
        <v>3647</v>
      </c>
    </row>
    <row r="527" spans="1:96" ht="15" hidden="1" customHeight="1" outlineLevel="1">
      <c r="A527" t="s">
        <v>3009</v>
      </c>
      <c r="B527" s="8" t="s">
        <v>1696</v>
      </c>
      <c r="C527" s="1">
        <f t="shared" si="132"/>
        <v>484</v>
      </c>
      <c r="D527" s="5">
        <f>IF(N527&gt;0, RANK(N527,(N527:P527,Q527:AE527)),0)</f>
        <v>2</v>
      </c>
      <c r="E527" s="5">
        <f>IF(O527&gt;0,RANK(O527,(N527:P527,Q527:AE527)),0)</f>
        <v>1</v>
      </c>
      <c r="F527" s="5">
        <f t="shared" si="133"/>
        <v>0</v>
      </c>
      <c r="G527" s="1">
        <f t="shared" si="134"/>
        <v>170</v>
      </c>
      <c r="H527" s="2">
        <f t="shared" si="135"/>
        <v>0.3512396694214876</v>
      </c>
      <c r="I527" s="6"/>
      <c r="J527" s="2">
        <f t="shared" si="136"/>
        <v>0.31611570247933884</v>
      </c>
      <c r="K527" s="2">
        <f t="shared" si="137"/>
        <v>0.6673553719008265</v>
      </c>
      <c r="L527" s="2">
        <f t="shared" si="138"/>
        <v>0</v>
      </c>
      <c r="M527" s="2">
        <f t="shared" si="139"/>
        <v>1.6528925619834656E-2</v>
      </c>
      <c r="N527" s="63">
        <v>153</v>
      </c>
      <c r="O527" s="63">
        <v>323</v>
      </c>
      <c r="P527" s="63">
        <v>0</v>
      </c>
      <c r="Q527" s="63">
        <v>4</v>
      </c>
      <c r="R527" s="63">
        <v>4</v>
      </c>
      <c r="S527" s="63"/>
      <c r="T527" s="63">
        <v>0</v>
      </c>
      <c r="U527" s="63">
        <v>0</v>
      </c>
      <c r="V527" s="63">
        <v>0</v>
      </c>
      <c r="W527" s="63">
        <v>0</v>
      </c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/>
      <c r="AV527" s="63"/>
      <c r="AW527" s="63"/>
      <c r="BA527" t="str">
        <f t="shared" si="129"/>
        <v>Otis</v>
      </c>
      <c r="BB527" t="s">
        <v>597</v>
      </c>
      <c r="BC527">
        <v>2</v>
      </c>
      <c r="BE527" s="112">
        <v>23</v>
      </c>
      <c r="BF527" s="114">
        <v>9</v>
      </c>
      <c r="BG527" s="114">
        <v>115</v>
      </c>
      <c r="BH527" s="118">
        <v>55890</v>
      </c>
      <c r="BI527" s="118">
        <f t="shared" si="130"/>
        <v>23009</v>
      </c>
      <c r="BJ527" t="s">
        <v>1471</v>
      </c>
      <c r="BK527">
        <f t="shared" si="131"/>
        <v>2355890</v>
      </c>
      <c r="BP527">
        <v>28.78</v>
      </c>
      <c r="BQ527">
        <v>3.84</v>
      </c>
      <c r="BR527">
        <v>24.93</v>
      </c>
      <c r="BZ527" s="63"/>
      <c r="CR527" s="1" t="s">
        <v>3648</v>
      </c>
    </row>
    <row r="528" spans="1:96" ht="15" hidden="1" customHeight="1" outlineLevel="1">
      <c r="A528" t="s">
        <v>1457</v>
      </c>
      <c r="B528" s="8" t="s">
        <v>1696</v>
      </c>
      <c r="C528" s="1">
        <f t="shared" si="132"/>
        <v>1171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 t="shared" si="133"/>
        <v>0</v>
      </c>
      <c r="G528" s="1">
        <f t="shared" si="134"/>
        <v>70</v>
      </c>
      <c r="H528" s="2">
        <f t="shared" si="135"/>
        <v>5.9777967549103334E-2</v>
      </c>
      <c r="I528" s="6"/>
      <c r="J528" s="2">
        <f t="shared" si="136"/>
        <v>0.45687446626814687</v>
      </c>
      <c r="K528" s="2">
        <f t="shared" si="137"/>
        <v>0.51665243381725023</v>
      </c>
      <c r="L528" s="2">
        <f t="shared" si="138"/>
        <v>0</v>
      </c>
      <c r="M528" s="2">
        <f t="shared" si="139"/>
        <v>2.6473099914602893E-2</v>
      </c>
      <c r="N528" s="63">
        <v>535</v>
      </c>
      <c r="O528" s="63">
        <v>605</v>
      </c>
      <c r="P528" s="63">
        <v>0</v>
      </c>
      <c r="Q528" s="63">
        <v>20</v>
      </c>
      <c r="R528" s="63">
        <v>11</v>
      </c>
      <c r="S528" s="63"/>
      <c r="T528" s="63">
        <v>0</v>
      </c>
      <c r="U528" s="63">
        <v>0</v>
      </c>
      <c r="V528" s="63">
        <v>0</v>
      </c>
      <c r="W528" s="63">
        <v>0</v>
      </c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/>
      <c r="AV528" s="63"/>
      <c r="AW528" s="63"/>
      <c r="BA528" t="str">
        <f t="shared" si="129"/>
        <v>Otisfield</v>
      </c>
      <c r="BB528" t="s">
        <v>2381</v>
      </c>
      <c r="BC528">
        <v>2</v>
      </c>
      <c r="BE528" s="112">
        <v>23</v>
      </c>
      <c r="BF528" s="114">
        <v>17</v>
      </c>
      <c r="BG528" s="114">
        <v>108</v>
      </c>
      <c r="BH528" s="118">
        <v>55960</v>
      </c>
      <c r="BI528" s="118">
        <f t="shared" si="130"/>
        <v>23017</v>
      </c>
      <c r="BJ528" t="s">
        <v>1471</v>
      </c>
      <c r="BK528">
        <f t="shared" si="131"/>
        <v>2355960</v>
      </c>
      <c r="BP528">
        <v>44.29</v>
      </c>
      <c r="BQ528">
        <v>4.33</v>
      </c>
      <c r="BR528">
        <v>39.96</v>
      </c>
      <c r="BZ528" s="63"/>
      <c r="CR528" s="1" t="s">
        <v>3649</v>
      </c>
    </row>
    <row r="529" spans="1:96" ht="15" hidden="1" customHeight="1" outlineLevel="1">
      <c r="A529" t="s">
        <v>2637</v>
      </c>
      <c r="B529" s="8" t="s">
        <v>1696</v>
      </c>
      <c r="C529" s="1">
        <f t="shared" si="132"/>
        <v>1065</v>
      </c>
      <c r="D529" s="5">
        <f>IF(N529&gt;0, RANK(N529,(N529:P529,Q529:AE529)),0)</f>
        <v>1</v>
      </c>
      <c r="E529" s="5">
        <f>IF(O529&gt;0,RANK(O529,(N529:P529,Q529:AE529)),0)</f>
        <v>2</v>
      </c>
      <c r="F529" s="5">
        <f t="shared" si="133"/>
        <v>0</v>
      </c>
      <c r="G529" s="1">
        <f t="shared" si="134"/>
        <v>130</v>
      </c>
      <c r="H529" s="2">
        <f t="shared" si="135"/>
        <v>0.12206572769953052</v>
      </c>
      <c r="I529" s="6"/>
      <c r="J529" s="2">
        <f t="shared" si="136"/>
        <v>0.5483568075117371</v>
      </c>
      <c r="K529" s="2">
        <f t="shared" si="137"/>
        <v>0.4262910798122066</v>
      </c>
      <c r="L529" s="2">
        <f t="shared" si="138"/>
        <v>0</v>
      </c>
      <c r="M529" s="2">
        <f t="shared" si="139"/>
        <v>2.5352112676056304E-2</v>
      </c>
      <c r="N529" s="63">
        <v>584</v>
      </c>
      <c r="O529" s="63">
        <v>454</v>
      </c>
      <c r="P529" s="63">
        <v>0</v>
      </c>
      <c r="Q529" s="63">
        <v>18</v>
      </c>
      <c r="R529" s="63">
        <v>8</v>
      </c>
      <c r="S529" s="63"/>
      <c r="T529" s="63">
        <v>1</v>
      </c>
      <c r="U529" s="63">
        <v>0</v>
      </c>
      <c r="V529" s="63">
        <v>0</v>
      </c>
      <c r="W529" s="63">
        <v>0</v>
      </c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/>
      <c r="AV529" s="63"/>
      <c r="AW529" s="63"/>
      <c r="BA529" t="str">
        <f t="shared" si="129"/>
        <v>Owl's Head</v>
      </c>
      <c r="BB529" t="s">
        <v>1728</v>
      </c>
      <c r="BC529">
        <v>1</v>
      </c>
      <c r="BE529" s="112">
        <v>23</v>
      </c>
      <c r="BF529" s="114">
        <v>13</v>
      </c>
      <c r="BG529" s="114">
        <v>45</v>
      </c>
      <c r="BH529" s="118">
        <v>56135</v>
      </c>
      <c r="BI529" s="118">
        <f t="shared" si="130"/>
        <v>23013</v>
      </c>
      <c r="BJ529" t="s">
        <v>1471</v>
      </c>
      <c r="BK529">
        <f t="shared" si="131"/>
        <v>2356135</v>
      </c>
      <c r="BP529">
        <v>19.600000000000001</v>
      </c>
      <c r="BQ529">
        <v>10.71</v>
      </c>
      <c r="BR529">
        <v>8.89</v>
      </c>
      <c r="BZ529" s="63"/>
      <c r="CR529" s="1" t="s">
        <v>3650</v>
      </c>
    </row>
    <row r="530" spans="1:96" ht="15" hidden="1" customHeight="1" outlineLevel="1">
      <c r="A530" t="s">
        <v>116</v>
      </c>
      <c r="B530" s="8" t="s">
        <v>1696</v>
      </c>
      <c r="C530" s="1">
        <f t="shared" si="132"/>
        <v>35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 t="shared" si="133"/>
        <v>0</v>
      </c>
      <c r="G530" s="1">
        <f t="shared" si="134"/>
        <v>9</v>
      </c>
      <c r="H530" s="2">
        <f t="shared" si="135"/>
        <v>0.25714285714285712</v>
      </c>
      <c r="I530" s="6"/>
      <c r="J530" s="2">
        <f t="shared" si="136"/>
        <v>0.37142857142857144</v>
      </c>
      <c r="K530" s="2">
        <f t="shared" si="137"/>
        <v>0.62857142857142856</v>
      </c>
      <c r="L530" s="2">
        <f t="shared" si="138"/>
        <v>0</v>
      </c>
      <c r="M530" s="2">
        <f t="shared" si="139"/>
        <v>0</v>
      </c>
      <c r="N530" s="63">
        <v>13</v>
      </c>
      <c r="O530" s="63">
        <v>22</v>
      </c>
      <c r="P530" s="63">
        <v>0</v>
      </c>
      <c r="Q530" s="63">
        <v>0</v>
      </c>
      <c r="R530" s="63">
        <v>0</v>
      </c>
      <c r="S530" s="63"/>
      <c r="T530" s="63">
        <v>0</v>
      </c>
      <c r="U530" s="63">
        <v>0</v>
      </c>
      <c r="V530" s="63">
        <v>0</v>
      </c>
      <c r="W530" s="63">
        <v>0</v>
      </c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/>
      <c r="AV530" s="63"/>
      <c r="AW530" s="63"/>
      <c r="BA530" t="str">
        <f t="shared" si="129"/>
        <v>Oxbow</v>
      </c>
      <c r="BB530" t="s">
        <v>2829</v>
      </c>
      <c r="BC530">
        <v>2</v>
      </c>
      <c r="BE530" s="112">
        <v>23</v>
      </c>
      <c r="BF530" s="114">
        <v>3</v>
      </c>
      <c r="BG530" s="114">
        <v>250</v>
      </c>
      <c r="BH530" s="118">
        <v>56205</v>
      </c>
      <c r="BI530" s="118">
        <f t="shared" si="130"/>
        <v>23003</v>
      </c>
      <c r="BJ530" t="s">
        <v>3073</v>
      </c>
      <c r="BK530">
        <f t="shared" si="131"/>
        <v>2356205</v>
      </c>
      <c r="BP530">
        <v>38.24</v>
      </c>
      <c r="BQ530">
        <v>0.47</v>
      </c>
      <c r="BR530">
        <v>37.770000000000003</v>
      </c>
      <c r="BZ530" s="63"/>
      <c r="CR530" s="1" t="s">
        <v>3651</v>
      </c>
    </row>
    <row r="531" spans="1:96" ht="15" hidden="1" customHeight="1" outlineLevel="1">
      <c r="A531" t="s">
        <v>2381</v>
      </c>
      <c r="B531" s="8" t="s">
        <v>1696</v>
      </c>
      <c r="C531" s="1">
        <f t="shared" si="132"/>
        <v>2325</v>
      </c>
      <c r="D531" s="5">
        <f>IF(N531&gt;0, RANK(N531,(N531:P531,Q531:AE531)),0)</f>
        <v>2</v>
      </c>
      <c r="E531" s="5">
        <f>IF(O531&gt;0,RANK(O531,(N531:P531,Q531:AE531)),0)</f>
        <v>1</v>
      </c>
      <c r="F531" s="5">
        <f t="shared" si="133"/>
        <v>0</v>
      </c>
      <c r="G531" s="1">
        <f t="shared" si="134"/>
        <v>649</v>
      </c>
      <c r="H531" s="2">
        <f t="shared" si="135"/>
        <v>0.27913978494623654</v>
      </c>
      <c r="I531" s="6"/>
      <c r="J531" s="2">
        <f t="shared" si="136"/>
        <v>0.3470967741935484</v>
      </c>
      <c r="K531" s="2">
        <f t="shared" si="137"/>
        <v>0.62623655913978493</v>
      </c>
      <c r="L531" s="2">
        <f t="shared" si="138"/>
        <v>0</v>
      </c>
      <c r="M531" s="2">
        <f t="shared" si="139"/>
        <v>2.6666666666666616E-2</v>
      </c>
      <c r="N531" s="63">
        <v>807</v>
      </c>
      <c r="O531" s="63">
        <v>1456</v>
      </c>
      <c r="P531" s="63">
        <v>0</v>
      </c>
      <c r="Q531" s="63">
        <v>39</v>
      </c>
      <c r="R531" s="63">
        <v>20</v>
      </c>
      <c r="S531" s="63"/>
      <c r="T531" s="63">
        <v>3</v>
      </c>
      <c r="U531" s="63">
        <v>0</v>
      </c>
      <c r="V531" s="63">
        <v>0</v>
      </c>
      <c r="W531" s="63">
        <v>0</v>
      </c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/>
      <c r="AV531" s="63"/>
      <c r="AW531" s="63"/>
      <c r="BA531" t="str">
        <f t="shared" si="129"/>
        <v>Oxford</v>
      </c>
      <c r="BB531" t="s">
        <v>2381</v>
      </c>
      <c r="BC531">
        <v>2</v>
      </c>
      <c r="BE531" s="112">
        <v>23</v>
      </c>
      <c r="BF531" s="114">
        <v>17</v>
      </c>
      <c r="BG531" s="114">
        <v>110</v>
      </c>
      <c r="BH531" s="118">
        <v>56310</v>
      </c>
      <c r="BI531" s="118">
        <f t="shared" si="130"/>
        <v>23017</v>
      </c>
      <c r="BJ531" t="s">
        <v>1471</v>
      </c>
      <c r="BK531">
        <f t="shared" si="131"/>
        <v>2356310</v>
      </c>
      <c r="BP531">
        <v>41.85</v>
      </c>
      <c r="BQ531">
        <v>3.14</v>
      </c>
      <c r="BR531">
        <v>38.71</v>
      </c>
      <c r="BZ531" s="63"/>
      <c r="CR531" s="1" t="s">
        <v>3652</v>
      </c>
    </row>
    <row r="532" spans="1:96" ht="15" hidden="1" customHeight="1" outlineLevel="1">
      <c r="A532" t="s">
        <v>473</v>
      </c>
      <c r="B532" s="8" t="s">
        <v>1696</v>
      </c>
      <c r="C532" s="1">
        <f t="shared" si="132"/>
        <v>939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 t="shared" ref="F532:F563" si="140">IF(P532&gt;0,RANK(P532,(N532:AE532)),0)</f>
        <v>0</v>
      </c>
      <c r="G532" s="1">
        <f t="shared" ref="G532:G565" si="141">IF(C532&gt;0,MAX(N532:P532)-LARGE(N532:P532,2),0)</f>
        <v>156</v>
      </c>
      <c r="H532" s="2">
        <f t="shared" ref="H532:H563" si="142">IF(C532&gt;0,G532/C532,0)</f>
        <v>0.16613418530351437</v>
      </c>
      <c r="I532" s="6"/>
      <c r="J532" s="2">
        <f t="shared" ref="J532:J565" si="143">IF(C532=0,"-",N532/C532)</f>
        <v>0.40575079872204473</v>
      </c>
      <c r="K532" s="2">
        <f t="shared" ref="K532:K565" si="144">IF(C532=0,"-",O532/C532)</f>
        <v>0.5718849840255591</v>
      </c>
      <c r="L532" s="2">
        <f t="shared" ref="L532:L565" si="145">IF(C532=0,"-",P532/C532)</f>
        <v>0</v>
      </c>
      <c r="M532" s="2">
        <f t="shared" ref="M532:M563" si="146">IF(C532=0,"-",(1-J532-K532-L532))</f>
        <v>2.2364217252396124E-2</v>
      </c>
      <c r="N532" s="63">
        <v>381</v>
      </c>
      <c r="O532" s="63">
        <v>537</v>
      </c>
      <c r="P532" s="63">
        <v>0</v>
      </c>
      <c r="Q532" s="63">
        <v>12</v>
      </c>
      <c r="R532" s="63">
        <v>9</v>
      </c>
      <c r="S532" s="63"/>
      <c r="T532" s="63">
        <v>0</v>
      </c>
      <c r="U532" s="63">
        <v>0</v>
      </c>
      <c r="V532" s="63">
        <v>0</v>
      </c>
      <c r="W532" s="63">
        <v>0</v>
      </c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/>
      <c r="AV532" s="63"/>
      <c r="AW532" s="63"/>
      <c r="BA532" t="str">
        <f t="shared" si="129"/>
        <v>Palermo</v>
      </c>
      <c r="BB532" t="s">
        <v>217</v>
      </c>
      <c r="BC532">
        <v>2</v>
      </c>
      <c r="BE532" s="112">
        <v>23</v>
      </c>
      <c r="BF532" s="114">
        <v>27</v>
      </c>
      <c r="BG532" s="114">
        <v>80</v>
      </c>
      <c r="BH532" s="118">
        <v>56450</v>
      </c>
      <c r="BI532" s="118">
        <f t="shared" si="130"/>
        <v>23027</v>
      </c>
      <c r="BJ532" t="s">
        <v>1471</v>
      </c>
      <c r="BK532">
        <f t="shared" si="131"/>
        <v>2356450</v>
      </c>
      <c r="BP532">
        <v>43.52</v>
      </c>
      <c r="BQ532">
        <v>2.97</v>
      </c>
      <c r="BR532">
        <v>40.549999999999997</v>
      </c>
      <c r="BZ532" s="63"/>
      <c r="CR532" s="1" t="s">
        <v>3653</v>
      </c>
    </row>
    <row r="533" spans="1:96" ht="15" hidden="1" customHeight="1" outlineLevel="1">
      <c r="A533" t="s">
        <v>797</v>
      </c>
      <c r="B533" s="8" t="s">
        <v>1696</v>
      </c>
      <c r="C533" s="1">
        <f t="shared" si="132"/>
        <v>1155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 t="shared" si="140"/>
        <v>0</v>
      </c>
      <c r="G533" s="1">
        <f t="shared" si="141"/>
        <v>475</v>
      </c>
      <c r="H533" s="2">
        <f t="shared" si="142"/>
        <v>0.41125541125541126</v>
      </c>
      <c r="I533" s="6"/>
      <c r="J533" s="2">
        <f t="shared" si="143"/>
        <v>0.2813852813852814</v>
      </c>
      <c r="K533" s="2">
        <f t="shared" si="144"/>
        <v>0.69264069264069261</v>
      </c>
      <c r="L533" s="2">
        <f t="shared" si="145"/>
        <v>0</v>
      </c>
      <c r="M533" s="2">
        <f t="shared" si="146"/>
        <v>2.5974025974025983E-2</v>
      </c>
      <c r="N533" s="63">
        <v>325</v>
      </c>
      <c r="O533" s="63">
        <v>800</v>
      </c>
      <c r="P533" s="63">
        <v>0</v>
      </c>
      <c r="Q533" s="63">
        <v>21</v>
      </c>
      <c r="R533" s="63">
        <v>9</v>
      </c>
      <c r="S533" s="63"/>
      <c r="T533" s="63">
        <v>0</v>
      </c>
      <c r="U533" s="63">
        <v>0</v>
      </c>
      <c r="V533" s="63">
        <v>0</v>
      </c>
      <c r="W533" s="63">
        <v>0</v>
      </c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/>
      <c r="AV533" s="63"/>
      <c r="AW533" s="63"/>
      <c r="BA533" t="str">
        <f t="shared" si="129"/>
        <v>Palmyra</v>
      </c>
      <c r="BB533" t="s">
        <v>1786</v>
      </c>
      <c r="BC533">
        <v>2</v>
      </c>
      <c r="BE533" s="112">
        <v>23</v>
      </c>
      <c r="BF533" s="114">
        <v>25</v>
      </c>
      <c r="BG533" s="114">
        <v>115</v>
      </c>
      <c r="BH533" s="118">
        <v>56520</v>
      </c>
      <c r="BI533" s="118">
        <f t="shared" si="130"/>
        <v>23025</v>
      </c>
      <c r="BJ533" t="s">
        <v>1471</v>
      </c>
      <c r="BK533">
        <f t="shared" si="131"/>
        <v>2356520</v>
      </c>
      <c r="BP533">
        <v>41.46</v>
      </c>
      <c r="BQ533">
        <v>1.27</v>
      </c>
      <c r="BR533">
        <v>40.200000000000003</v>
      </c>
      <c r="BZ533" s="63"/>
      <c r="CR533" s="1" t="s">
        <v>3654</v>
      </c>
    </row>
    <row r="534" spans="1:96" ht="15" hidden="1" customHeight="1" outlineLevel="1">
      <c r="A534" t="s">
        <v>864</v>
      </c>
      <c r="B534" s="8" t="s">
        <v>1696</v>
      </c>
      <c r="C534" s="1">
        <f t="shared" si="132"/>
        <v>2855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 t="shared" si="140"/>
        <v>0</v>
      </c>
      <c r="G534" s="1">
        <f t="shared" si="141"/>
        <v>214</v>
      </c>
      <c r="H534" s="2">
        <f t="shared" si="142"/>
        <v>7.4956217162872152E-2</v>
      </c>
      <c r="I534" s="6"/>
      <c r="J534" s="2">
        <f t="shared" si="143"/>
        <v>0.44833625218914186</v>
      </c>
      <c r="K534" s="2">
        <f t="shared" si="144"/>
        <v>0.52329246935201401</v>
      </c>
      <c r="L534" s="2">
        <f t="shared" si="145"/>
        <v>0</v>
      </c>
      <c r="M534" s="2">
        <f t="shared" si="146"/>
        <v>2.8371278458844129E-2</v>
      </c>
      <c r="N534" s="63">
        <v>1280</v>
      </c>
      <c r="O534" s="63">
        <v>1494</v>
      </c>
      <c r="P534" s="63">
        <v>0</v>
      </c>
      <c r="Q534" s="63">
        <v>49</v>
      </c>
      <c r="R534" s="63">
        <v>29</v>
      </c>
      <c r="S534" s="63"/>
      <c r="T534" s="63">
        <v>3</v>
      </c>
      <c r="U534" s="63">
        <v>0</v>
      </c>
      <c r="V534" s="63">
        <v>0</v>
      </c>
      <c r="W534" s="63">
        <v>0</v>
      </c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/>
      <c r="AV534" s="63"/>
      <c r="AW534" s="63"/>
      <c r="BA534" t="str">
        <f t="shared" si="129"/>
        <v>Paris</v>
      </c>
      <c r="BB534" t="s">
        <v>2381</v>
      </c>
      <c r="BC534">
        <v>2</v>
      </c>
      <c r="BE534" s="112">
        <v>23</v>
      </c>
      <c r="BF534" s="114">
        <v>17</v>
      </c>
      <c r="BG534" s="114">
        <v>115</v>
      </c>
      <c r="BH534" s="118">
        <v>56625</v>
      </c>
      <c r="BI534" s="118">
        <f t="shared" si="130"/>
        <v>23017</v>
      </c>
      <c r="BJ534" t="s">
        <v>1471</v>
      </c>
      <c r="BK534">
        <f t="shared" si="131"/>
        <v>2356625</v>
      </c>
      <c r="BP534">
        <v>40.97</v>
      </c>
      <c r="BQ534">
        <v>0.2</v>
      </c>
      <c r="BR534">
        <v>40.76</v>
      </c>
      <c r="BZ534" s="63"/>
      <c r="CR534" s="1" t="s">
        <v>3655</v>
      </c>
    </row>
    <row r="535" spans="1:96" ht="15" hidden="1" customHeight="1" outlineLevel="1">
      <c r="A535" t="s">
        <v>1031</v>
      </c>
      <c r="B535" s="8" t="s">
        <v>1696</v>
      </c>
      <c r="C535" s="1">
        <f t="shared" si="132"/>
        <v>491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 t="shared" si="140"/>
        <v>0</v>
      </c>
      <c r="G535" s="1">
        <f t="shared" si="141"/>
        <v>185</v>
      </c>
      <c r="H535" s="2">
        <f t="shared" si="142"/>
        <v>0.37678207739307534</v>
      </c>
      <c r="I535" s="6"/>
      <c r="J535" s="2">
        <f t="shared" si="143"/>
        <v>0.3014256619144603</v>
      </c>
      <c r="K535" s="2">
        <f t="shared" si="144"/>
        <v>0.67820773930753564</v>
      </c>
      <c r="L535" s="2">
        <f t="shared" si="145"/>
        <v>0</v>
      </c>
      <c r="M535" s="2">
        <f t="shared" si="146"/>
        <v>2.0366598778004064E-2</v>
      </c>
      <c r="N535" s="63">
        <v>148</v>
      </c>
      <c r="O535" s="63">
        <v>333</v>
      </c>
      <c r="P535" s="63">
        <v>0</v>
      </c>
      <c r="Q535" s="63">
        <v>6</v>
      </c>
      <c r="R535" s="63">
        <v>3</v>
      </c>
      <c r="S535" s="63"/>
      <c r="T535" s="63">
        <v>1</v>
      </c>
      <c r="U535" s="63">
        <v>0</v>
      </c>
      <c r="V535" s="63">
        <v>0</v>
      </c>
      <c r="W535" s="63">
        <v>0</v>
      </c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/>
      <c r="AV535" s="63"/>
      <c r="AW535" s="63"/>
      <c r="BA535" t="str">
        <f t="shared" si="129"/>
        <v>Parkman</v>
      </c>
      <c r="BB535" t="s">
        <v>1956</v>
      </c>
      <c r="BC535">
        <v>2</v>
      </c>
      <c r="BE535" s="112">
        <v>23</v>
      </c>
      <c r="BF535" s="114">
        <v>21</v>
      </c>
      <c r="BG535" s="114">
        <v>75</v>
      </c>
      <c r="BH535" s="118">
        <v>56765</v>
      </c>
      <c r="BI535" s="118">
        <f t="shared" si="130"/>
        <v>23021</v>
      </c>
      <c r="BJ535" t="s">
        <v>1471</v>
      </c>
      <c r="BK535">
        <f t="shared" si="131"/>
        <v>2356765</v>
      </c>
      <c r="BP535">
        <v>46.24</v>
      </c>
      <c r="BQ535">
        <v>0.71</v>
      </c>
      <c r="BR535">
        <v>45.52</v>
      </c>
      <c r="BZ535" s="63"/>
      <c r="CR535" s="1" t="s">
        <v>3656</v>
      </c>
    </row>
    <row r="536" spans="1:96" ht="15" hidden="1" customHeight="1" outlineLevel="1">
      <c r="A536" t="s">
        <v>2808</v>
      </c>
      <c r="B536" s="8" t="s">
        <v>1696</v>
      </c>
      <c r="C536" s="1">
        <f t="shared" si="132"/>
        <v>1066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 t="shared" si="140"/>
        <v>0</v>
      </c>
      <c r="G536" s="1">
        <f t="shared" si="141"/>
        <v>95</v>
      </c>
      <c r="H536" s="2">
        <f t="shared" si="142"/>
        <v>8.9118198874296436E-2</v>
      </c>
      <c r="I536" s="6"/>
      <c r="J536" s="2">
        <f t="shared" si="143"/>
        <v>0.43996247654784237</v>
      </c>
      <c r="K536" s="2">
        <f t="shared" si="144"/>
        <v>0.52908067542213888</v>
      </c>
      <c r="L536" s="2">
        <f t="shared" si="145"/>
        <v>0</v>
      </c>
      <c r="M536" s="2">
        <f t="shared" si="146"/>
        <v>3.0956848030018747E-2</v>
      </c>
      <c r="N536" s="63">
        <v>469</v>
      </c>
      <c r="O536" s="63">
        <v>564</v>
      </c>
      <c r="P536" s="63">
        <v>0</v>
      </c>
      <c r="Q536" s="63">
        <v>18</v>
      </c>
      <c r="R536" s="63">
        <v>13</v>
      </c>
      <c r="S536" s="63"/>
      <c r="T536" s="63">
        <v>2</v>
      </c>
      <c r="U536" s="63">
        <v>0</v>
      </c>
      <c r="V536" s="63">
        <v>0</v>
      </c>
      <c r="W536" s="63">
        <v>0</v>
      </c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/>
      <c r="AV536" s="63"/>
      <c r="AW536" s="63"/>
      <c r="BA536" t="str">
        <f t="shared" si="129"/>
        <v>Parsonsfield</v>
      </c>
      <c r="BB536" t="s">
        <v>924</v>
      </c>
      <c r="BC536">
        <v>1</v>
      </c>
      <c r="BE536" s="112">
        <v>23</v>
      </c>
      <c r="BF536" s="114">
        <v>31</v>
      </c>
      <c r="BG536" s="114">
        <v>105</v>
      </c>
      <c r="BH536" s="118">
        <v>56870</v>
      </c>
      <c r="BI536" s="118">
        <f t="shared" si="130"/>
        <v>23031</v>
      </c>
      <c r="BJ536" t="s">
        <v>1471</v>
      </c>
      <c r="BK536">
        <f t="shared" si="131"/>
        <v>2356870</v>
      </c>
      <c r="BP536">
        <v>60.02</v>
      </c>
      <c r="BQ536">
        <v>1.07</v>
      </c>
      <c r="BR536">
        <v>58.96</v>
      </c>
      <c r="BZ536" s="63"/>
      <c r="CR536" s="1" t="s">
        <v>3657</v>
      </c>
    </row>
    <row r="537" spans="1:96" ht="15" hidden="1" customHeight="1" outlineLevel="1">
      <c r="A537" t="s">
        <v>1480</v>
      </c>
      <c r="B537" s="8" t="s">
        <v>1696</v>
      </c>
      <c r="C537" s="1">
        <f t="shared" si="132"/>
        <v>224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 t="shared" si="140"/>
        <v>0</v>
      </c>
      <c r="G537" s="1">
        <f t="shared" si="141"/>
        <v>110</v>
      </c>
      <c r="H537" s="2">
        <f t="shared" si="142"/>
        <v>0.49107142857142855</v>
      </c>
      <c r="I537" s="6"/>
      <c r="J537" s="2">
        <f t="shared" si="143"/>
        <v>0.24553571428571427</v>
      </c>
      <c r="K537" s="2">
        <f t="shared" si="144"/>
        <v>0.7366071428571429</v>
      </c>
      <c r="L537" s="2">
        <f t="shared" si="145"/>
        <v>0</v>
      </c>
      <c r="M537" s="2">
        <f t="shared" si="146"/>
        <v>1.7857142857142794E-2</v>
      </c>
      <c r="N537" s="63">
        <v>55</v>
      </c>
      <c r="O537" s="63">
        <v>165</v>
      </c>
      <c r="P537" s="63">
        <v>0</v>
      </c>
      <c r="Q537" s="63">
        <v>2</v>
      </c>
      <c r="R537" s="63">
        <v>2</v>
      </c>
      <c r="S537" s="63"/>
      <c r="T537" s="63">
        <v>0</v>
      </c>
      <c r="U537" s="63">
        <v>0</v>
      </c>
      <c r="V537" s="63">
        <v>0</v>
      </c>
      <c r="W537" s="63">
        <v>0</v>
      </c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/>
      <c r="AV537" s="63"/>
      <c r="AW537" s="63"/>
      <c r="BA537" t="str">
        <f t="shared" si="129"/>
        <v>Passadumkeag</v>
      </c>
      <c r="BB537" t="s">
        <v>2479</v>
      </c>
      <c r="BC537">
        <v>2</v>
      </c>
      <c r="BE537" s="112">
        <v>23</v>
      </c>
      <c r="BF537" s="114">
        <v>19</v>
      </c>
      <c r="BG537" s="114">
        <v>255</v>
      </c>
      <c r="BH537" s="118">
        <v>57045</v>
      </c>
      <c r="BI537" s="118">
        <f t="shared" si="130"/>
        <v>23019</v>
      </c>
      <c r="BJ537" t="s">
        <v>1471</v>
      </c>
      <c r="BK537">
        <f t="shared" si="131"/>
        <v>2357045</v>
      </c>
      <c r="BP537">
        <v>23.11</v>
      </c>
      <c r="BQ537">
        <v>0.19</v>
      </c>
      <c r="BR537">
        <v>22.92</v>
      </c>
      <c r="BZ537" s="63"/>
      <c r="CR537" s="1" t="s">
        <v>3658</v>
      </c>
    </row>
    <row r="538" spans="1:96" ht="15" hidden="1" customHeight="1" outlineLevel="1">
      <c r="A538" t="s">
        <v>1638</v>
      </c>
      <c r="B538" s="8" t="s">
        <v>1696</v>
      </c>
      <c r="C538" s="1">
        <f t="shared" si="132"/>
        <v>520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 t="shared" si="140"/>
        <v>0</v>
      </c>
      <c r="G538" s="1">
        <f t="shared" si="141"/>
        <v>213</v>
      </c>
      <c r="H538" s="2">
        <f t="shared" si="142"/>
        <v>0.4096153846153846</v>
      </c>
      <c r="I538" s="6"/>
      <c r="J538" s="2">
        <f t="shared" si="143"/>
        <v>0.28653846153846152</v>
      </c>
      <c r="K538" s="2">
        <f t="shared" si="144"/>
        <v>0.69615384615384612</v>
      </c>
      <c r="L538" s="2">
        <f t="shared" si="145"/>
        <v>0</v>
      </c>
      <c r="M538" s="2">
        <f t="shared" si="146"/>
        <v>1.7307692307692357E-2</v>
      </c>
      <c r="N538" s="63">
        <v>149</v>
      </c>
      <c r="O538" s="63">
        <v>362</v>
      </c>
      <c r="P538" s="63">
        <v>0</v>
      </c>
      <c r="Q538" s="63">
        <v>8</v>
      </c>
      <c r="R538" s="63">
        <v>0</v>
      </c>
      <c r="S538" s="63"/>
      <c r="T538" s="63">
        <v>1</v>
      </c>
      <c r="U538" s="63">
        <v>0</v>
      </c>
      <c r="V538" s="63">
        <v>0</v>
      </c>
      <c r="W538" s="63">
        <v>0</v>
      </c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/>
      <c r="AV538" s="63"/>
      <c r="AW538" s="63"/>
      <c r="BA538" t="str">
        <f t="shared" si="129"/>
        <v>Patten</v>
      </c>
      <c r="BB538" t="s">
        <v>2479</v>
      </c>
      <c r="BC538">
        <v>2</v>
      </c>
      <c r="BE538" s="112">
        <v>23</v>
      </c>
      <c r="BF538" s="114">
        <v>19</v>
      </c>
      <c r="BG538" s="114">
        <v>260</v>
      </c>
      <c r="BH538" s="118">
        <v>57150</v>
      </c>
      <c r="BI538" s="118">
        <f t="shared" si="130"/>
        <v>23019</v>
      </c>
      <c r="BJ538" t="s">
        <v>1471</v>
      </c>
      <c r="BK538">
        <f t="shared" si="131"/>
        <v>2357150</v>
      </c>
      <c r="BP538">
        <v>38.5</v>
      </c>
      <c r="BQ538">
        <v>0.06</v>
      </c>
      <c r="BR538">
        <v>38.43</v>
      </c>
      <c r="BZ538" s="63"/>
      <c r="CR538" s="1" t="s">
        <v>3659</v>
      </c>
    </row>
    <row r="539" spans="1:96" ht="15" hidden="1" customHeight="1" outlineLevel="1">
      <c r="A539" t="s">
        <v>2103</v>
      </c>
      <c r="B539" s="8" t="s">
        <v>1696</v>
      </c>
      <c r="C539" s="1">
        <f t="shared" si="132"/>
        <v>482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 t="shared" si="140"/>
        <v>0</v>
      </c>
      <c r="G539" s="1">
        <f t="shared" si="141"/>
        <v>59</v>
      </c>
      <c r="H539" s="2">
        <f t="shared" si="142"/>
        <v>0.12240663900414937</v>
      </c>
      <c r="I539" s="6"/>
      <c r="J539" s="2">
        <f t="shared" si="143"/>
        <v>0.43153526970954359</v>
      </c>
      <c r="K539" s="2">
        <f t="shared" si="144"/>
        <v>0.55394190871369298</v>
      </c>
      <c r="L539" s="2">
        <f t="shared" si="145"/>
        <v>0</v>
      </c>
      <c r="M539" s="2">
        <f t="shared" si="146"/>
        <v>1.4522821576763434E-2</v>
      </c>
      <c r="N539" s="63">
        <v>208</v>
      </c>
      <c r="O539" s="63">
        <v>267</v>
      </c>
      <c r="P539" s="63">
        <v>0</v>
      </c>
      <c r="Q539" s="63">
        <v>2</v>
      </c>
      <c r="R539" s="63">
        <v>5</v>
      </c>
      <c r="S539" s="63"/>
      <c r="T539" s="63">
        <v>0</v>
      </c>
      <c r="U539" s="63">
        <v>0</v>
      </c>
      <c r="V539" s="63">
        <v>0</v>
      </c>
      <c r="W539" s="63">
        <v>0</v>
      </c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/>
      <c r="AV539" s="63"/>
      <c r="AW539" s="63"/>
      <c r="BA539" t="str">
        <f t="shared" si="129"/>
        <v>Pembroke</v>
      </c>
      <c r="BB539" t="s">
        <v>691</v>
      </c>
      <c r="BC539">
        <v>2</v>
      </c>
      <c r="BE539" s="112">
        <v>23</v>
      </c>
      <c r="BF539" s="114">
        <v>29</v>
      </c>
      <c r="BG539" s="114">
        <v>160</v>
      </c>
      <c r="BH539" s="118">
        <v>57780</v>
      </c>
      <c r="BI539" s="118">
        <f t="shared" si="130"/>
        <v>23029</v>
      </c>
      <c r="BJ539" t="s">
        <v>1471</v>
      </c>
      <c r="BK539">
        <f t="shared" si="131"/>
        <v>2357780</v>
      </c>
      <c r="BP539">
        <v>35.229999999999997</v>
      </c>
      <c r="BQ539">
        <v>7.81</v>
      </c>
      <c r="BR539">
        <v>27.42</v>
      </c>
      <c r="BZ539" s="63"/>
      <c r="CR539" s="1" t="s">
        <v>3660</v>
      </c>
    </row>
    <row r="540" spans="1:96" ht="15" hidden="1" customHeight="1" outlineLevel="1">
      <c r="A540" t="s">
        <v>2479</v>
      </c>
      <c r="B540" s="8" t="s">
        <v>1696</v>
      </c>
      <c r="C540" s="1">
        <f t="shared" si="132"/>
        <v>845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 t="shared" si="140"/>
        <v>0</v>
      </c>
      <c r="G540" s="1">
        <f t="shared" si="141"/>
        <v>206</v>
      </c>
      <c r="H540" s="2">
        <f t="shared" si="142"/>
        <v>0.24378698224852072</v>
      </c>
      <c r="I540" s="6"/>
      <c r="J540" s="2">
        <f t="shared" si="143"/>
        <v>0.60591715976331362</v>
      </c>
      <c r="K540" s="2">
        <f t="shared" si="144"/>
        <v>0.36213017751479287</v>
      </c>
      <c r="L540" s="2">
        <f t="shared" si="145"/>
        <v>0</v>
      </c>
      <c r="M540" s="2">
        <f t="shared" si="146"/>
        <v>3.195266272189351E-2</v>
      </c>
      <c r="N540" s="63">
        <v>512</v>
      </c>
      <c r="O540" s="63">
        <v>306</v>
      </c>
      <c r="P540" s="63">
        <v>0</v>
      </c>
      <c r="Q540" s="63">
        <v>12</v>
      </c>
      <c r="R540" s="63">
        <v>14</v>
      </c>
      <c r="S540" s="63"/>
      <c r="T540" s="63">
        <v>1</v>
      </c>
      <c r="U540" s="63">
        <v>0</v>
      </c>
      <c r="V540" s="63">
        <v>0</v>
      </c>
      <c r="W540" s="63">
        <v>0</v>
      </c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/>
      <c r="AV540" s="63"/>
      <c r="AW540" s="63"/>
      <c r="BA540" t="str">
        <f t="shared" si="129"/>
        <v>Penobscot</v>
      </c>
      <c r="BB540" t="s">
        <v>597</v>
      </c>
      <c r="BC540">
        <v>2</v>
      </c>
      <c r="BE540" s="112">
        <v>23</v>
      </c>
      <c r="BF540" s="114">
        <v>9</v>
      </c>
      <c r="BG540" s="114">
        <v>120</v>
      </c>
      <c r="BH540" s="118">
        <v>57920</v>
      </c>
      <c r="BI540" s="118">
        <f t="shared" si="130"/>
        <v>23009</v>
      </c>
      <c r="BJ540" t="s">
        <v>1471</v>
      </c>
      <c r="BK540">
        <f t="shared" si="131"/>
        <v>2357920</v>
      </c>
      <c r="BP540">
        <v>46.74</v>
      </c>
      <c r="BQ540">
        <v>6.89</v>
      </c>
      <c r="BR540">
        <v>39.840000000000003</v>
      </c>
      <c r="BZ540" s="63"/>
      <c r="CR540" s="1" t="s">
        <v>3661</v>
      </c>
    </row>
    <row r="541" spans="1:96" ht="15" hidden="1" customHeight="1" outlineLevel="1">
      <c r="A541" s="34" t="s">
        <v>737</v>
      </c>
      <c r="B541" s="8" t="s">
        <v>1696</v>
      </c>
      <c r="C541" s="1">
        <f t="shared" si="132"/>
        <v>302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 t="shared" si="140"/>
        <v>0</v>
      </c>
      <c r="G541" s="1">
        <f t="shared" si="141"/>
        <v>183</v>
      </c>
      <c r="H541" s="2">
        <f t="shared" si="142"/>
        <v>0.60596026490066224</v>
      </c>
      <c r="I541" s="6"/>
      <c r="J541" s="2">
        <f t="shared" si="143"/>
        <v>0.78476821192052981</v>
      </c>
      <c r="K541" s="2">
        <f t="shared" si="144"/>
        <v>0.17880794701986755</v>
      </c>
      <c r="L541" s="2">
        <f t="shared" si="145"/>
        <v>0</v>
      </c>
      <c r="M541" s="2">
        <f t="shared" si="146"/>
        <v>3.6423841059602641E-2</v>
      </c>
      <c r="N541" s="63">
        <v>237</v>
      </c>
      <c r="O541" s="63">
        <v>54</v>
      </c>
      <c r="P541" s="63">
        <v>0</v>
      </c>
      <c r="Q541" s="63">
        <v>5</v>
      </c>
      <c r="R541" s="63">
        <v>2</v>
      </c>
      <c r="S541" s="63"/>
      <c r="T541" s="63">
        <v>1</v>
      </c>
      <c r="U541" s="63">
        <v>0</v>
      </c>
      <c r="V541" s="63">
        <v>0</v>
      </c>
      <c r="W541" s="63">
        <v>3</v>
      </c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/>
      <c r="AV541" s="63"/>
      <c r="AW541" s="63"/>
      <c r="BA541" t="str">
        <f t="shared" si="129"/>
        <v>Penobscot Nation</v>
      </c>
      <c r="BB541" t="s">
        <v>2479</v>
      </c>
      <c r="BC541">
        <v>2</v>
      </c>
      <c r="BE541" s="112">
        <v>23</v>
      </c>
      <c r="BF541" s="114">
        <v>19</v>
      </c>
      <c r="BH541" s="118">
        <v>34400</v>
      </c>
      <c r="BI541" s="118">
        <f t="shared" si="130"/>
        <v>23019</v>
      </c>
      <c r="BJ541" t="s">
        <v>3162</v>
      </c>
      <c r="BK541">
        <f t="shared" si="131"/>
        <v>2334400</v>
      </c>
      <c r="BZ541" s="63"/>
      <c r="CR541" s="1" t="s">
        <v>3662</v>
      </c>
    </row>
    <row r="542" spans="1:96" ht="15" hidden="1" customHeight="1" outlineLevel="1">
      <c r="A542" t="s">
        <v>475</v>
      </c>
      <c r="B542" s="8" t="s">
        <v>1696</v>
      </c>
      <c r="C542" s="1">
        <f t="shared" si="132"/>
        <v>214</v>
      </c>
      <c r="D542" s="5">
        <f>IF(N542&gt;0, RANK(N542,(N542:P542,Q542:AE542)),0)</f>
        <v>2</v>
      </c>
      <c r="E542" s="5">
        <f>IF(O542&gt;0,RANK(O542,(N542:P542,Q542:AE542)),0)</f>
        <v>1</v>
      </c>
      <c r="F542" s="5">
        <f t="shared" si="140"/>
        <v>0</v>
      </c>
      <c r="G542" s="1">
        <f t="shared" si="141"/>
        <v>84</v>
      </c>
      <c r="H542" s="2">
        <f t="shared" si="142"/>
        <v>0.3925233644859813</v>
      </c>
      <c r="I542" s="6"/>
      <c r="J542" s="2">
        <f t="shared" si="143"/>
        <v>0.28971962616822428</v>
      </c>
      <c r="K542" s="2">
        <f t="shared" si="144"/>
        <v>0.68224299065420557</v>
      </c>
      <c r="L542" s="2">
        <f t="shared" si="145"/>
        <v>0</v>
      </c>
      <c r="M542" s="2">
        <f t="shared" si="146"/>
        <v>2.8037383177570208E-2</v>
      </c>
      <c r="N542" s="63">
        <v>62</v>
      </c>
      <c r="O542" s="63">
        <v>146</v>
      </c>
      <c r="P542" s="63">
        <v>0</v>
      </c>
      <c r="Q542" s="63">
        <v>5</v>
      </c>
      <c r="R542" s="63">
        <v>1</v>
      </c>
      <c r="S542" s="63"/>
      <c r="T542" s="63">
        <v>0</v>
      </c>
      <c r="U542" s="63">
        <v>0</v>
      </c>
      <c r="V542" s="63">
        <v>0</v>
      </c>
      <c r="W542" s="63">
        <v>0</v>
      </c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/>
      <c r="AV542" s="63"/>
      <c r="AW542" s="63"/>
      <c r="BA542" t="str">
        <f t="shared" si="129"/>
        <v>Perham</v>
      </c>
      <c r="BB542" t="s">
        <v>2829</v>
      </c>
      <c r="BC542">
        <v>2</v>
      </c>
      <c r="BE542" s="112">
        <v>23</v>
      </c>
      <c r="BF542" s="114">
        <v>3</v>
      </c>
      <c r="BG542" s="114">
        <v>255</v>
      </c>
      <c r="BH542" s="118">
        <v>58060</v>
      </c>
      <c r="BI542" s="118">
        <f t="shared" si="130"/>
        <v>23003</v>
      </c>
      <c r="BJ542" t="s">
        <v>1471</v>
      </c>
      <c r="BK542">
        <f t="shared" si="131"/>
        <v>2358060</v>
      </c>
      <c r="BP542">
        <v>36.65</v>
      </c>
      <c r="BQ542">
        <v>0.11</v>
      </c>
      <c r="BR542">
        <v>36.54</v>
      </c>
      <c r="BZ542" s="63"/>
      <c r="CR542" s="1" t="s">
        <v>3663</v>
      </c>
    </row>
    <row r="543" spans="1:96" ht="15" hidden="1" customHeight="1" outlineLevel="1">
      <c r="A543" t="s">
        <v>51</v>
      </c>
      <c r="B543" s="8" t="s">
        <v>1696</v>
      </c>
      <c r="C543" s="1">
        <f t="shared" si="132"/>
        <v>13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 t="shared" si="140"/>
        <v>0</v>
      </c>
      <c r="G543" s="1">
        <f t="shared" si="141"/>
        <v>8</v>
      </c>
      <c r="H543" s="2">
        <f t="shared" si="142"/>
        <v>0.61538461538461542</v>
      </c>
      <c r="I543" s="6"/>
      <c r="J543" s="2">
        <f t="shared" si="143"/>
        <v>0.76923076923076927</v>
      </c>
      <c r="K543" s="2">
        <f t="shared" si="144"/>
        <v>0.15384615384615385</v>
      </c>
      <c r="L543" s="2">
        <f t="shared" si="145"/>
        <v>0</v>
      </c>
      <c r="M543" s="2">
        <f t="shared" si="146"/>
        <v>7.6923076923076872E-2</v>
      </c>
      <c r="N543" s="63">
        <v>10</v>
      </c>
      <c r="O543" s="63">
        <v>2</v>
      </c>
      <c r="P543" s="63">
        <v>0</v>
      </c>
      <c r="Q543" s="63">
        <v>0</v>
      </c>
      <c r="R543" s="63">
        <v>1</v>
      </c>
      <c r="S543" s="63"/>
      <c r="T543" s="63">
        <v>0</v>
      </c>
      <c r="U543" s="63">
        <v>0</v>
      </c>
      <c r="V543" s="63">
        <v>0</v>
      </c>
      <c r="W543" s="63">
        <v>0</v>
      </c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/>
      <c r="AV543" s="63"/>
      <c r="AW543" s="63"/>
      <c r="BA543" t="str">
        <f t="shared" si="129"/>
        <v>Perkins</v>
      </c>
      <c r="BB543" t="s">
        <v>1137</v>
      </c>
      <c r="BC543">
        <v>2</v>
      </c>
      <c r="BE543" s="112">
        <v>23</v>
      </c>
      <c r="BF543" s="114">
        <v>7</v>
      </c>
      <c r="BH543" s="118">
        <v>58100</v>
      </c>
      <c r="BI543" s="118">
        <f t="shared" si="130"/>
        <v>23007</v>
      </c>
      <c r="BJ543" t="s">
        <v>956</v>
      </c>
      <c r="BK543">
        <f t="shared" si="131"/>
        <v>2358100</v>
      </c>
      <c r="BP543">
        <v>3.74</v>
      </c>
      <c r="BQ543">
        <v>1.51</v>
      </c>
      <c r="BR543">
        <v>2.23</v>
      </c>
      <c r="BZ543" s="63"/>
      <c r="CR543" s="1" t="s">
        <v>3664</v>
      </c>
    </row>
    <row r="544" spans="1:96" ht="15" hidden="1" customHeight="1" outlineLevel="1">
      <c r="A544" t="s">
        <v>2117</v>
      </c>
      <c r="B544" s="8" t="s">
        <v>1696</v>
      </c>
      <c r="C544" s="1">
        <f t="shared" si="132"/>
        <v>470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 t="shared" si="140"/>
        <v>0</v>
      </c>
      <c r="G544" s="1">
        <f t="shared" si="141"/>
        <v>52</v>
      </c>
      <c r="H544" s="2">
        <f t="shared" si="142"/>
        <v>0.11063829787234042</v>
      </c>
      <c r="I544" s="6"/>
      <c r="J544" s="2">
        <f t="shared" si="143"/>
        <v>0.43829787234042555</v>
      </c>
      <c r="K544" s="2">
        <f t="shared" si="144"/>
        <v>0.54893617021276597</v>
      </c>
      <c r="L544" s="2">
        <f t="shared" si="145"/>
        <v>0</v>
      </c>
      <c r="M544" s="2">
        <f t="shared" si="146"/>
        <v>1.2765957446808418E-2</v>
      </c>
      <c r="N544" s="63">
        <v>206</v>
      </c>
      <c r="O544" s="63">
        <v>258</v>
      </c>
      <c r="P544" s="63">
        <v>0</v>
      </c>
      <c r="Q544" s="63">
        <v>2</v>
      </c>
      <c r="R544" s="63">
        <v>4</v>
      </c>
      <c r="S544" s="63"/>
      <c r="T544" s="63">
        <v>0</v>
      </c>
      <c r="U544" s="63">
        <v>0</v>
      </c>
      <c r="V544" s="63">
        <v>0</v>
      </c>
      <c r="W544" s="63">
        <v>0</v>
      </c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/>
      <c r="AV544" s="63"/>
      <c r="AW544" s="63"/>
      <c r="BA544" t="str">
        <f t="shared" si="129"/>
        <v>Perry</v>
      </c>
      <c r="BB544" t="s">
        <v>691</v>
      </c>
      <c r="BC544">
        <v>2</v>
      </c>
      <c r="BE544" s="112">
        <v>23</v>
      </c>
      <c r="BF544" s="114">
        <v>29</v>
      </c>
      <c r="BG544" s="114">
        <v>165</v>
      </c>
      <c r="BH544" s="118">
        <v>58165</v>
      </c>
      <c r="BI544" s="118">
        <f t="shared" si="130"/>
        <v>23029</v>
      </c>
      <c r="BJ544" t="s">
        <v>1471</v>
      </c>
      <c r="BK544">
        <f t="shared" si="131"/>
        <v>2358165</v>
      </c>
      <c r="BP544">
        <v>42.6</v>
      </c>
      <c r="BQ544">
        <v>13.14</v>
      </c>
      <c r="BR544">
        <v>29.46</v>
      </c>
      <c r="BZ544" s="63"/>
      <c r="CR544" s="1" t="s">
        <v>3665</v>
      </c>
    </row>
    <row r="545" spans="1:96" ht="15" hidden="1" customHeight="1" outlineLevel="1">
      <c r="A545" t="s">
        <v>3152</v>
      </c>
      <c r="B545" s="8" t="s">
        <v>1696</v>
      </c>
      <c r="C545" s="1">
        <f t="shared" si="132"/>
        <v>909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 t="shared" si="140"/>
        <v>0</v>
      </c>
      <c r="G545" s="1">
        <f t="shared" si="141"/>
        <v>239</v>
      </c>
      <c r="H545" s="2">
        <f t="shared" si="142"/>
        <v>0.26292629262926293</v>
      </c>
      <c r="I545" s="6"/>
      <c r="J545" s="2">
        <f t="shared" si="143"/>
        <v>0.35423542354235421</v>
      </c>
      <c r="K545" s="2">
        <f t="shared" si="144"/>
        <v>0.61716171617161719</v>
      </c>
      <c r="L545" s="2">
        <f t="shared" si="145"/>
        <v>0</v>
      </c>
      <c r="M545" s="2">
        <f t="shared" si="146"/>
        <v>2.8602860286028653E-2</v>
      </c>
      <c r="N545" s="63">
        <v>322</v>
      </c>
      <c r="O545" s="63">
        <v>561</v>
      </c>
      <c r="P545" s="63">
        <v>0</v>
      </c>
      <c r="Q545" s="63">
        <v>15</v>
      </c>
      <c r="R545" s="63">
        <v>9</v>
      </c>
      <c r="S545" s="63"/>
      <c r="T545" s="63">
        <v>1</v>
      </c>
      <c r="U545" s="63">
        <v>0</v>
      </c>
      <c r="V545" s="63">
        <v>0</v>
      </c>
      <c r="W545" s="63">
        <v>1</v>
      </c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/>
      <c r="AV545" s="63"/>
      <c r="AW545" s="63"/>
      <c r="BA545" t="str">
        <f t="shared" si="129"/>
        <v>Peru</v>
      </c>
      <c r="BB545" t="s">
        <v>2381</v>
      </c>
      <c r="BC545">
        <v>2</v>
      </c>
      <c r="BE545" s="112">
        <v>23</v>
      </c>
      <c r="BF545" s="114">
        <v>17</v>
      </c>
      <c r="BG545" s="114">
        <v>120</v>
      </c>
      <c r="BH545" s="118">
        <v>58270</v>
      </c>
      <c r="BI545" s="118">
        <f t="shared" si="130"/>
        <v>23017</v>
      </c>
      <c r="BJ545" t="s">
        <v>1471</v>
      </c>
      <c r="BK545">
        <f t="shared" si="131"/>
        <v>2358270</v>
      </c>
      <c r="BP545">
        <v>47.81</v>
      </c>
      <c r="BQ545">
        <v>0.9</v>
      </c>
      <c r="BR545">
        <v>46.91</v>
      </c>
      <c r="BZ545" s="63"/>
      <c r="CR545" s="1" t="s">
        <v>3666</v>
      </c>
    </row>
    <row r="546" spans="1:96" ht="15" hidden="1" customHeight="1" outlineLevel="1">
      <c r="A546" t="s">
        <v>2484</v>
      </c>
      <c r="B546" s="8" t="s">
        <v>1696</v>
      </c>
      <c r="C546" s="1">
        <f t="shared" si="132"/>
        <v>656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 t="shared" si="140"/>
        <v>0</v>
      </c>
      <c r="G546" s="1">
        <f t="shared" si="141"/>
        <v>133</v>
      </c>
      <c r="H546" s="2">
        <f t="shared" si="142"/>
        <v>0.2027439024390244</v>
      </c>
      <c r="I546" s="6"/>
      <c r="J546" s="2">
        <f t="shared" si="143"/>
        <v>0.38414634146341464</v>
      </c>
      <c r="K546" s="2">
        <f t="shared" si="144"/>
        <v>0.58689024390243905</v>
      </c>
      <c r="L546" s="2">
        <f t="shared" si="145"/>
        <v>0</v>
      </c>
      <c r="M546" s="2">
        <f t="shared" si="146"/>
        <v>2.8963414634146312E-2</v>
      </c>
      <c r="N546" s="63">
        <v>252</v>
      </c>
      <c r="O546" s="63">
        <v>385</v>
      </c>
      <c r="P546" s="63">
        <v>0</v>
      </c>
      <c r="Q546" s="63">
        <v>7</v>
      </c>
      <c r="R546" s="63">
        <v>9</v>
      </c>
      <c r="S546" s="63"/>
      <c r="T546" s="63">
        <v>3</v>
      </c>
      <c r="U546" s="63">
        <v>0</v>
      </c>
      <c r="V546" s="63">
        <v>0</v>
      </c>
      <c r="W546" s="63">
        <v>0</v>
      </c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/>
      <c r="AV546" s="63"/>
      <c r="AW546" s="63"/>
      <c r="BA546" t="str">
        <f t="shared" ref="BA546:BA594" si="147">A546</f>
        <v>Phillips</v>
      </c>
      <c r="BB546" t="s">
        <v>1137</v>
      </c>
      <c r="BC546">
        <v>2</v>
      </c>
      <c r="BE546" s="112">
        <v>23</v>
      </c>
      <c r="BF546" s="114">
        <v>7</v>
      </c>
      <c r="BG546" s="114">
        <v>70</v>
      </c>
      <c r="BH546" s="118">
        <v>58445</v>
      </c>
      <c r="BI546" s="118">
        <f t="shared" ref="BI546:BI589" si="148">BE546*1000+BF546</f>
        <v>23007</v>
      </c>
      <c r="BJ546" t="s">
        <v>1471</v>
      </c>
      <c r="BK546">
        <f t="shared" ref="BK546:BK567" si="149">BE546*100000+BH546</f>
        <v>2358445</v>
      </c>
      <c r="BP546">
        <v>51.1</v>
      </c>
      <c r="BQ546">
        <v>0.18</v>
      </c>
      <c r="BR546">
        <v>50.93</v>
      </c>
      <c r="BZ546" s="63"/>
      <c r="CR546" s="1" t="s">
        <v>3667</v>
      </c>
    </row>
    <row r="547" spans="1:96" ht="15" hidden="1" customHeight="1" outlineLevel="1">
      <c r="A547" t="s">
        <v>805</v>
      </c>
      <c r="B547" s="8" t="s">
        <v>1696</v>
      </c>
      <c r="C547" s="1">
        <f t="shared" si="132"/>
        <v>1570</v>
      </c>
      <c r="D547" s="5">
        <f>IF(N547&gt;0, RANK(N547,(N547:P547,Q547:AE547)),0)</f>
        <v>1</v>
      </c>
      <c r="E547" s="5">
        <f>IF(O547&gt;0,RANK(O547,(N547:P547,Q547:AE547)),0)</f>
        <v>2</v>
      </c>
      <c r="F547" s="5">
        <f t="shared" si="140"/>
        <v>0</v>
      </c>
      <c r="G547" s="1">
        <f t="shared" si="141"/>
        <v>49</v>
      </c>
      <c r="H547" s="2">
        <f t="shared" si="142"/>
        <v>3.1210191082802548E-2</v>
      </c>
      <c r="I547" s="6"/>
      <c r="J547" s="2">
        <f t="shared" si="143"/>
        <v>0.50573248407643312</v>
      </c>
      <c r="K547" s="2">
        <f t="shared" si="144"/>
        <v>0.47452229299363058</v>
      </c>
      <c r="L547" s="2">
        <f t="shared" si="145"/>
        <v>0</v>
      </c>
      <c r="M547" s="2">
        <f t="shared" si="146"/>
        <v>1.9745222929936301E-2</v>
      </c>
      <c r="N547" s="63">
        <v>794</v>
      </c>
      <c r="O547" s="63">
        <v>745</v>
      </c>
      <c r="P547" s="63">
        <v>0</v>
      </c>
      <c r="Q547" s="63">
        <v>19</v>
      </c>
      <c r="R547" s="63">
        <v>11</v>
      </c>
      <c r="S547" s="63"/>
      <c r="T547" s="63">
        <v>0</v>
      </c>
      <c r="U547" s="63">
        <v>0</v>
      </c>
      <c r="V547" s="63">
        <v>0</v>
      </c>
      <c r="W547" s="63">
        <v>1</v>
      </c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/>
      <c r="AV547" s="63"/>
      <c r="AW547" s="63"/>
      <c r="BA547" t="str">
        <f t="shared" si="147"/>
        <v>Phippsburg</v>
      </c>
      <c r="BB547" t="s">
        <v>1282</v>
      </c>
      <c r="BC547">
        <v>1</v>
      </c>
      <c r="BE547" s="112">
        <v>23</v>
      </c>
      <c r="BF547" s="114">
        <v>23</v>
      </c>
      <c r="BG547" s="114">
        <v>30</v>
      </c>
      <c r="BH547" s="118">
        <v>58515</v>
      </c>
      <c r="BI547" s="118">
        <f t="shared" si="148"/>
        <v>23023</v>
      </c>
      <c r="BJ547" t="s">
        <v>1471</v>
      </c>
      <c r="BK547">
        <f t="shared" si="149"/>
        <v>2358515</v>
      </c>
      <c r="BP547">
        <v>43.92</v>
      </c>
      <c r="BQ547">
        <v>15.06</v>
      </c>
      <c r="BR547">
        <v>28.86</v>
      </c>
      <c r="BZ547" s="63"/>
      <c r="CR547" s="1" t="s">
        <v>3668</v>
      </c>
    </row>
    <row r="548" spans="1:96" ht="15" hidden="1" customHeight="1" outlineLevel="1">
      <c r="A548" t="s">
        <v>3096</v>
      </c>
      <c r="B548" s="8" t="s">
        <v>1696</v>
      </c>
      <c r="C548" s="1">
        <f t="shared" si="132"/>
        <v>2042</v>
      </c>
      <c r="D548" s="5">
        <f>IF(N548&gt;0, RANK(N548,(N548:P548,Q548:AE548)),0)</f>
        <v>2</v>
      </c>
      <c r="E548" s="5">
        <f>IF(O548&gt;0,RANK(O548,(N548:P548,Q548:AE548)),0)</f>
        <v>1</v>
      </c>
      <c r="F548" s="5">
        <f t="shared" si="140"/>
        <v>0</v>
      </c>
      <c r="G548" s="1">
        <f t="shared" si="141"/>
        <v>339</v>
      </c>
      <c r="H548" s="2">
        <f t="shared" si="142"/>
        <v>0.16601371204701273</v>
      </c>
      <c r="I548" s="6"/>
      <c r="J548" s="2">
        <f t="shared" si="143"/>
        <v>0.40009794319294811</v>
      </c>
      <c r="K548" s="2">
        <f t="shared" si="144"/>
        <v>0.56611165523996088</v>
      </c>
      <c r="L548" s="2">
        <f t="shared" si="145"/>
        <v>0</v>
      </c>
      <c r="M548" s="2">
        <f t="shared" si="146"/>
        <v>3.3790401567091011E-2</v>
      </c>
      <c r="N548" s="63">
        <v>817</v>
      </c>
      <c r="O548" s="63">
        <v>1156</v>
      </c>
      <c r="P548" s="63">
        <v>0</v>
      </c>
      <c r="Q548" s="63">
        <v>45</v>
      </c>
      <c r="R548" s="63">
        <v>20</v>
      </c>
      <c r="S548" s="63"/>
      <c r="T548" s="63">
        <v>4</v>
      </c>
      <c r="U548" s="63">
        <v>0</v>
      </c>
      <c r="V548" s="63">
        <v>0</v>
      </c>
      <c r="W548" s="63">
        <v>0</v>
      </c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/>
      <c r="AV548" s="63"/>
      <c r="AW548" s="63"/>
      <c r="BA548" t="str">
        <f t="shared" si="147"/>
        <v>Pittsfield</v>
      </c>
      <c r="BB548" t="s">
        <v>1786</v>
      </c>
      <c r="BC548">
        <v>2</v>
      </c>
      <c r="BE548" s="112">
        <v>23</v>
      </c>
      <c r="BF548" s="114">
        <v>25</v>
      </c>
      <c r="BG548" s="114">
        <v>120</v>
      </c>
      <c r="BH548" s="118">
        <v>59005</v>
      </c>
      <c r="BI548" s="118">
        <f t="shared" si="148"/>
        <v>23025</v>
      </c>
      <c r="BJ548" t="s">
        <v>1471</v>
      </c>
      <c r="BK548">
        <f t="shared" si="149"/>
        <v>2359005</v>
      </c>
      <c r="BP548">
        <v>48.71</v>
      </c>
      <c r="BQ548">
        <v>0.55000000000000004</v>
      </c>
      <c r="BR548">
        <v>48.16</v>
      </c>
      <c r="BZ548" s="63"/>
      <c r="CR548" s="1" t="s">
        <v>3669</v>
      </c>
    </row>
    <row r="549" spans="1:96" ht="15" hidden="1" customHeight="1" outlineLevel="1">
      <c r="A549" t="s">
        <v>997</v>
      </c>
      <c r="B549" s="8" t="s">
        <v>1696</v>
      </c>
      <c r="C549" s="1">
        <f t="shared" si="132"/>
        <v>1778</v>
      </c>
      <c r="D549" s="5">
        <f>IF(N549&gt;0, RANK(N549,(N549:P549,Q549:AE549)),0)</f>
        <v>2</v>
      </c>
      <c r="E549" s="5">
        <f>IF(O549&gt;0,RANK(O549,(N549:P549,Q549:AE549)),0)</f>
        <v>1</v>
      </c>
      <c r="F549" s="5">
        <f t="shared" si="140"/>
        <v>0</v>
      </c>
      <c r="G549" s="1">
        <f t="shared" si="141"/>
        <v>343</v>
      </c>
      <c r="H549" s="2">
        <f t="shared" si="142"/>
        <v>0.19291338582677164</v>
      </c>
      <c r="I549" s="6"/>
      <c r="J549" s="2">
        <f t="shared" si="143"/>
        <v>0.38863892013498313</v>
      </c>
      <c r="K549" s="2">
        <f t="shared" si="144"/>
        <v>0.58155230596175478</v>
      </c>
      <c r="L549" s="2">
        <f t="shared" si="145"/>
        <v>0</v>
      </c>
      <c r="M549" s="2">
        <f t="shared" si="146"/>
        <v>2.9808773903262087E-2</v>
      </c>
      <c r="N549" s="63">
        <v>691</v>
      </c>
      <c r="O549" s="63">
        <v>1034</v>
      </c>
      <c r="P549" s="63">
        <v>0</v>
      </c>
      <c r="Q549" s="63">
        <v>26</v>
      </c>
      <c r="R549" s="63">
        <v>24</v>
      </c>
      <c r="S549" s="63"/>
      <c r="T549" s="63">
        <v>3</v>
      </c>
      <c r="U549" s="63">
        <v>0</v>
      </c>
      <c r="V549" s="63">
        <v>0</v>
      </c>
      <c r="W549" s="63">
        <v>0</v>
      </c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/>
      <c r="AV549" s="63"/>
      <c r="AW549" s="63"/>
      <c r="BA549" t="str">
        <f t="shared" si="147"/>
        <v>Pittston</v>
      </c>
      <c r="BB549" t="s">
        <v>3005</v>
      </c>
      <c r="BC549">
        <v>1</v>
      </c>
      <c r="BE549" s="112">
        <v>23</v>
      </c>
      <c r="BF549" s="114">
        <v>11</v>
      </c>
      <c r="BG549" s="114">
        <v>85</v>
      </c>
      <c r="BH549" s="118">
        <v>59110</v>
      </c>
      <c r="BI549" s="118">
        <f t="shared" si="148"/>
        <v>23011</v>
      </c>
      <c r="BJ549" t="s">
        <v>1471</v>
      </c>
      <c r="BK549">
        <f t="shared" si="149"/>
        <v>2359110</v>
      </c>
      <c r="BP549">
        <v>33.409999999999997</v>
      </c>
      <c r="BQ549">
        <v>1.25</v>
      </c>
      <c r="BR549">
        <v>32.159999999999997</v>
      </c>
      <c r="BZ549" s="63"/>
      <c r="CR549" s="1" t="s">
        <v>3670</v>
      </c>
    </row>
    <row r="550" spans="1:96" ht="15" hidden="1" customHeight="1" outlineLevel="1">
      <c r="A550" t="s">
        <v>669</v>
      </c>
      <c r="B550" s="8" t="s">
        <v>1696</v>
      </c>
      <c r="C550" s="1">
        <f t="shared" si="132"/>
        <v>235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 t="shared" si="140"/>
        <v>0</v>
      </c>
      <c r="G550" s="1">
        <f t="shared" si="141"/>
        <v>161</v>
      </c>
      <c r="H550" s="2">
        <f t="shared" si="142"/>
        <v>0.68510638297872339</v>
      </c>
      <c r="I550" s="6"/>
      <c r="J550" s="2">
        <f t="shared" si="143"/>
        <v>0.83404255319148934</v>
      </c>
      <c r="K550" s="2">
        <f t="shared" si="144"/>
        <v>0.14893617021276595</v>
      </c>
      <c r="L550" s="2">
        <f t="shared" si="145"/>
        <v>0</v>
      </c>
      <c r="M550" s="2">
        <f t="shared" si="146"/>
        <v>1.7021276595744705E-2</v>
      </c>
      <c r="N550" s="63">
        <v>196</v>
      </c>
      <c r="O550" s="63">
        <v>35</v>
      </c>
      <c r="P550" s="63">
        <v>0</v>
      </c>
      <c r="Q550" s="63">
        <v>1</v>
      </c>
      <c r="R550" s="63">
        <v>2</v>
      </c>
      <c r="S550" s="63"/>
      <c r="T550" s="63">
        <v>1</v>
      </c>
      <c r="U550" s="63">
        <v>0</v>
      </c>
      <c r="V550" s="63">
        <v>0</v>
      </c>
      <c r="W550" s="63">
        <v>0</v>
      </c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/>
      <c r="AV550" s="63"/>
      <c r="AW550" s="63"/>
      <c r="BA550" t="str">
        <f t="shared" si="147"/>
        <v>Pleasant Point</v>
      </c>
      <c r="BB550" t="s">
        <v>691</v>
      </c>
      <c r="BC550">
        <v>2</v>
      </c>
      <c r="BE550" s="112">
        <v>23</v>
      </c>
      <c r="BF550" s="114">
        <v>29</v>
      </c>
      <c r="BH550" s="118">
        <v>59600</v>
      </c>
      <c r="BI550" s="118">
        <f t="shared" si="148"/>
        <v>23029</v>
      </c>
      <c r="BJ550" t="s">
        <v>3162</v>
      </c>
      <c r="BK550">
        <f t="shared" si="149"/>
        <v>2359600</v>
      </c>
      <c r="BZ550" s="63"/>
      <c r="CR550" s="151" t="s">
        <v>3671</v>
      </c>
    </row>
    <row r="551" spans="1:96" ht="15" hidden="1" customHeight="1" outlineLevel="1">
      <c r="A551" t="s">
        <v>1346</v>
      </c>
      <c r="B551" s="8" t="s">
        <v>1696</v>
      </c>
      <c r="C551" s="1">
        <f t="shared" si="132"/>
        <v>53</v>
      </c>
      <c r="D551" s="5">
        <f>IF(N551&gt;0, RANK(N551,(N551:P551,Q551:AE551)),0)</f>
        <v>2</v>
      </c>
      <c r="E551" s="5">
        <f>IF(O551&gt;0,RANK(O551,(N551:P551,Q551:AE551)),0)</f>
        <v>1</v>
      </c>
      <c r="F551" s="5">
        <f t="shared" si="140"/>
        <v>0</v>
      </c>
      <c r="G551" s="1">
        <f t="shared" si="141"/>
        <v>28</v>
      </c>
      <c r="H551" s="2">
        <f t="shared" si="142"/>
        <v>0.52830188679245282</v>
      </c>
      <c r="I551" s="6"/>
      <c r="J551" s="2">
        <f t="shared" si="143"/>
        <v>0.22641509433962265</v>
      </c>
      <c r="K551" s="2">
        <f t="shared" si="144"/>
        <v>0.75471698113207553</v>
      </c>
      <c r="L551" s="2">
        <f t="shared" si="145"/>
        <v>0</v>
      </c>
      <c r="M551" s="2">
        <f t="shared" si="146"/>
        <v>1.8867924528301883E-2</v>
      </c>
      <c r="N551" s="63">
        <v>12</v>
      </c>
      <c r="O551" s="63">
        <v>40</v>
      </c>
      <c r="P551" s="63">
        <v>0</v>
      </c>
      <c r="Q551" s="63">
        <v>0</v>
      </c>
      <c r="R551" s="63">
        <v>1</v>
      </c>
      <c r="S551" s="63"/>
      <c r="T551" s="63">
        <v>0</v>
      </c>
      <c r="U551" s="63">
        <v>0</v>
      </c>
      <c r="V551" s="63">
        <v>0</v>
      </c>
      <c r="W551" s="63">
        <v>0</v>
      </c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/>
      <c r="AV551" s="63"/>
      <c r="AW551" s="63"/>
      <c r="BA551" t="str">
        <f t="shared" si="147"/>
        <v>Pleasant Ridge</v>
      </c>
      <c r="BB551" t="s">
        <v>1786</v>
      </c>
      <c r="BC551">
        <v>2</v>
      </c>
      <c r="BE551" s="112">
        <v>23</v>
      </c>
      <c r="BF551" s="114">
        <v>25</v>
      </c>
      <c r="BG551" s="114">
        <v>125</v>
      </c>
      <c r="BH551" s="118">
        <v>59705</v>
      </c>
      <c r="BI551" s="118">
        <f t="shared" si="148"/>
        <v>23025</v>
      </c>
      <c r="BJ551" t="s">
        <v>3073</v>
      </c>
      <c r="BK551">
        <f t="shared" si="149"/>
        <v>2359705</v>
      </c>
      <c r="BP551">
        <v>24.1</v>
      </c>
      <c r="BQ551">
        <v>2.0499999999999998</v>
      </c>
      <c r="BR551">
        <v>22.05</v>
      </c>
      <c r="BZ551" s="63"/>
      <c r="CR551" s="1" t="s">
        <v>3672</v>
      </c>
    </row>
    <row r="552" spans="1:96" ht="15" hidden="1" customHeight="1" outlineLevel="1">
      <c r="A552" t="s">
        <v>231</v>
      </c>
      <c r="B552" s="8" t="s">
        <v>1696</v>
      </c>
      <c r="C552" s="1">
        <f t="shared" si="132"/>
        <v>745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 t="shared" si="140"/>
        <v>0</v>
      </c>
      <c r="G552" s="1">
        <f t="shared" si="141"/>
        <v>275</v>
      </c>
      <c r="H552" s="2">
        <f t="shared" si="142"/>
        <v>0.36912751677852351</v>
      </c>
      <c r="I552" s="6"/>
      <c r="J552" s="2">
        <f t="shared" si="143"/>
        <v>0.3087248322147651</v>
      </c>
      <c r="K552" s="2">
        <f t="shared" si="144"/>
        <v>0.67785234899328861</v>
      </c>
      <c r="L552" s="2">
        <f t="shared" si="145"/>
        <v>0</v>
      </c>
      <c r="M552" s="2">
        <f t="shared" si="146"/>
        <v>1.3422818791946289E-2</v>
      </c>
      <c r="N552" s="63">
        <v>230</v>
      </c>
      <c r="O552" s="63">
        <v>505</v>
      </c>
      <c r="P552" s="63">
        <v>0</v>
      </c>
      <c r="Q552" s="63">
        <v>8</v>
      </c>
      <c r="R552" s="63">
        <v>2</v>
      </c>
      <c r="S552" s="63"/>
      <c r="T552" s="63">
        <v>0</v>
      </c>
      <c r="U552" s="63">
        <v>0</v>
      </c>
      <c r="V552" s="63">
        <v>0</v>
      </c>
      <c r="W552" s="63">
        <v>0</v>
      </c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/>
      <c r="AV552" s="63"/>
      <c r="AW552" s="63"/>
      <c r="BA552" t="str">
        <f t="shared" si="147"/>
        <v>Plymouth</v>
      </c>
      <c r="BB552" t="s">
        <v>2479</v>
      </c>
      <c r="BC552">
        <v>2</v>
      </c>
      <c r="BE552" s="112">
        <v>23</v>
      </c>
      <c r="BF552" s="114">
        <v>19</v>
      </c>
      <c r="BG552" s="114">
        <v>265</v>
      </c>
      <c r="BH552" s="118">
        <v>59950</v>
      </c>
      <c r="BI552" s="118">
        <f t="shared" si="148"/>
        <v>23019</v>
      </c>
      <c r="BJ552" t="s">
        <v>1471</v>
      </c>
      <c r="BK552">
        <f t="shared" si="149"/>
        <v>2359950</v>
      </c>
      <c r="BP552">
        <v>31.26</v>
      </c>
      <c r="BQ552">
        <v>1.32</v>
      </c>
      <c r="BR552">
        <v>29.94</v>
      </c>
      <c r="BZ552" s="63"/>
      <c r="CR552" s="1" t="s">
        <v>3673</v>
      </c>
    </row>
    <row r="553" spans="1:96" ht="15" hidden="1" customHeight="1" outlineLevel="1">
      <c r="A553" t="s">
        <v>694</v>
      </c>
      <c r="B553" s="8" t="s">
        <v>1696</v>
      </c>
      <c r="C553" s="1">
        <f t="shared" si="132"/>
        <v>3519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 t="shared" si="140"/>
        <v>0</v>
      </c>
      <c r="G553" s="1">
        <f t="shared" si="141"/>
        <v>393</v>
      </c>
      <c r="H553" s="2">
        <f t="shared" si="142"/>
        <v>0.11167945439045183</v>
      </c>
      <c r="I553" s="6"/>
      <c r="J553" s="2">
        <f t="shared" si="143"/>
        <v>0.42995169082125606</v>
      </c>
      <c r="K553" s="2">
        <f t="shared" si="144"/>
        <v>0.54163114521170785</v>
      </c>
      <c r="L553" s="2">
        <f t="shared" si="145"/>
        <v>0</v>
      </c>
      <c r="M553" s="2">
        <f t="shared" si="146"/>
        <v>2.8417163967036085E-2</v>
      </c>
      <c r="N553" s="63">
        <v>1513</v>
      </c>
      <c r="O553" s="63">
        <v>1906</v>
      </c>
      <c r="P553" s="63">
        <v>0</v>
      </c>
      <c r="Q553" s="63">
        <v>58</v>
      </c>
      <c r="R553" s="63">
        <v>28</v>
      </c>
      <c r="S553" s="63"/>
      <c r="T553" s="63">
        <v>11</v>
      </c>
      <c r="U553" s="63">
        <v>0</v>
      </c>
      <c r="V553" s="63">
        <v>0</v>
      </c>
      <c r="W553" s="63">
        <v>3</v>
      </c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/>
      <c r="AV553" s="63"/>
      <c r="AW553" s="63"/>
      <c r="BA553" t="str">
        <f t="shared" si="147"/>
        <v>Poland</v>
      </c>
      <c r="BB553" t="s">
        <v>1117</v>
      </c>
      <c r="BC553">
        <v>2</v>
      </c>
      <c r="BE553" s="112">
        <v>23</v>
      </c>
      <c r="BF553" s="114">
        <v>1</v>
      </c>
      <c r="BG553" s="114">
        <v>55</v>
      </c>
      <c r="BH553" s="118">
        <v>60020</v>
      </c>
      <c r="BI553" s="118">
        <f t="shared" si="148"/>
        <v>23001</v>
      </c>
      <c r="BJ553" t="s">
        <v>1471</v>
      </c>
      <c r="BK553">
        <f t="shared" si="149"/>
        <v>2360020</v>
      </c>
      <c r="BP553">
        <v>47.16</v>
      </c>
      <c r="BQ553">
        <v>4.8499999999999996</v>
      </c>
      <c r="BR553">
        <v>42.31</v>
      </c>
      <c r="BZ553" s="63"/>
      <c r="CR553" s="1" t="s">
        <v>3674</v>
      </c>
    </row>
    <row r="554" spans="1:96" ht="15" hidden="1" customHeight="1" outlineLevel="1">
      <c r="A554" t="s">
        <v>2284</v>
      </c>
      <c r="B554" s="8" t="s">
        <v>1696</v>
      </c>
      <c r="C554" s="1">
        <f t="shared" si="132"/>
        <v>265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 t="shared" si="140"/>
        <v>0</v>
      </c>
      <c r="G554" s="1">
        <f t="shared" si="141"/>
        <v>61</v>
      </c>
      <c r="H554" s="2">
        <f t="shared" si="142"/>
        <v>0.23018867924528302</v>
      </c>
      <c r="I554" s="6"/>
      <c r="J554" s="2">
        <f t="shared" si="143"/>
        <v>0.37358490566037733</v>
      </c>
      <c r="K554" s="2">
        <f t="shared" si="144"/>
        <v>0.60377358490566035</v>
      </c>
      <c r="L554" s="2">
        <f t="shared" si="145"/>
        <v>0</v>
      </c>
      <c r="M554" s="2">
        <f t="shared" si="146"/>
        <v>2.264150943396237E-2</v>
      </c>
      <c r="N554" s="63">
        <v>99</v>
      </c>
      <c r="O554" s="63">
        <v>160</v>
      </c>
      <c r="P554" s="63">
        <v>0</v>
      </c>
      <c r="Q554" s="63">
        <v>4</v>
      </c>
      <c r="R554" s="63">
        <v>1</v>
      </c>
      <c r="S554" s="63"/>
      <c r="T554" s="63">
        <v>1</v>
      </c>
      <c r="U554" s="63">
        <v>0</v>
      </c>
      <c r="V554" s="63">
        <v>0</v>
      </c>
      <c r="W554" s="63">
        <v>0</v>
      </c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/>
      <c r="AV554" s="63"/>
      <c r="AW554" s="63"/>
      <c r="BA554" t="str">
        <f t="shared" si="147"/>
        <v>Portage Lake</v>
      </c>
      <c r="BB554" t="s">
        <v>2829</v>
      </c>
      <c r="BC554">
        <v>2</v>
      </c>
      <c r="BE554" s="112">
        <v>23</v>
      </c>
      <c r="BF554" s="114">
        <v>3</v>
      </c>
      <c r="BG554" s="114">
        <v>260</v>
      </c>
      <c r="BH554" s="118">
        <v>60300</v>
      </c>
      <c r="BI554" s="118">
        <f t="shared" si="148"/>
        <v>23003</v>
      </c>
      <c r="BJ554" t="s">
        <v>1471</v>
      </c>
      <c r="BK554">
        <f t="shared" si="149"/>
        <v>2360300</v>
      </c>
      <c r="BP554">
        <v>34.520000000000003</v>
      </c>
      <c r="BQ554">
        <v>3.8</v>
      </c>
      <c r="BR554">
        <v>30.72</v>
      </c>
      <c r="BZ554" s="63"/>
      <c r="CR554" s="1" t="s">
        <v>3675</v>
      </c>
    </row>
    <row r="555" spans="1:96" ht="15" hidden="1" customHeight="1" outlineLevel="1">
      <c r="A555" t="s">
        <v>2229</v>
      </c>
      <c r="B555" s="8" t="s">
        <v>1696</v>
      </c>
      <c r="C555" s="1">
        <f t="shared" si="132"/>
        <v>875</v>
      </c>
      <c r="D555" s="5">
        <f>IF(N555&gt;0, RANK(N555,(N555:P555,Q555:AE555)),0)</f>
        <v>2</v>
      </c>
      <c r="E555" s="5">
        <f>IF(O555&gt;0,RANK(O555,(N555:P555,Q555:AE555)),0)</f>
        <v>1</v>
      </c>
      <c r="F555" s="5">
        <f t="shared" si="140"/>
        <v>0</v>
      </c>
      <c r="G555" s="1">
        <f t="shared" si="141"/>
        <v>193</v>
      </c>
      <c r="H555" s="2">
        <f t="shared" si="142"/>
        <v>0.22057142857142858</v>
      </c>
      <c r="I555" s="6"/>
      <c r="J555" s="2">
        <f t="shared" si="143"/>
        <v>0.37485714285714283</v>
      </c>
      <c r="K555" s="2">
        <f t="shared" si="144"/>
        <v>0.59542857142857142</v>
      </c>
      <c r="L555" s="2">
        <f t="shared" si="145"/>
        <v>0</v>
      </c>
      <c r="M555" s="2">
        <f t="shared" si="146"/>
        <v>2.9714285714285804E-2</v>
      </c>
      <c r="N555" s="63">
        <v>328</v>
      </c>
      <c r="O555" s="63">
        <v>521</v>
      </c>
      <c r="P555" s="63">
        <v>0</v>
      </c>
      <c r="Q555" s="63">
        <v>17</v>
      </c>
      <c r="R555" s="63">
        <v>9</v>
      </c>
      <c r="S555" s="63"/>
      <c r="T555" s="63">
        <v>0</v>
      </c>
      <c r="U555" s="63">
        <v>0</v>
      </c>
      <c r="V555" s="63">
        <v>0</v>
      </c>
      <c r="W555" s="63">
        <v>0</v>
      </c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/>
      <c r="AV555" s="63"/>
      <c r="AW555" s="63"/>
      <c r="BA555" t="str">
        <f t="shared" si="147"/>
        <v>Porter</v>
      </c>
      <c r="BB555" t="s">
        <v>2381</v>
      </c>
      <c r="BC555">
        <v>2</v>
      </c>
      <c r="BE555" s="112">
        <v>23</v>
      </c>
      <c r="BF555" s="114">
        <v>17</v>
      </c>
      <c r="BG555" s="114">
        <v>125</v>
      </c>
      <c r="BH555" s="118">
        <v>60405</v>
      </c>
      <c r="BI555" s="118">
        <f t="shared" si="148"/>
        <v>23017</v>
      </c>
      <c r="BJ555" t="s">
        <v>1471</v>
      </c>
      <c r="BK555">
        <f t="shared" si="149"/>
        <v>2360405</v>
      </c>
      <c r="BP555">
        <v>32.92</v>
      </c>
      <c r="BQ555">
        <v>1.43</v>
      </c>
      <c r="BR555">
        <v>31.49</v>
      </c>
      <c r="BZ555" s="63"/>
      <c r="CR555" s="1" t="s">
        <v>3676</v>
      </c>
    </row>
    <row r="556" spans="1:96" ht="15" hidden="1" customHeight="1" outlineLevel="1">
      <c r="A556" t="s">
        <v>1297</v>
      </c>
      <c r="B556" s="8" t="s">
        <v>1696</v>
      </c>
      <c r="C556" s="1">
        <f t="shared" si="132"/>
        <v>41544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 t="shared" si="140"/>
        <v>0</v>
      </c>
      <c r="G556" s="1">
        <f t="shared" si="141"/>
        <v>27300</v>
      </c>
      <c r="H556" s="2">
        <f t="shared" si="142"/>
        <v>0.6571346042749856</v>
      </c>
      <c r="I556" s="6"/>
      <c r="J556" s="2">
        <f t="shared" si="143"/>
        <v>0.81325823223570193</v>
      </c>
      <c r="K556" s="2">
        <f t="shared" si="144"/>
        <v>0.15612362796071635</v>
      </c>
      <c r="L556" s="2">
        <f t="shared" si="145"/>
        <v>0</v>
      </c>
      <c r="M556" s="2">
        <f t="shared" si="146"/>
        <v>3.0618139803581718E-2</v>
      </c>
      <c r="N556" s="63">
        <v>33786</v>
      </c>
      <c r="O556" s="63">
        <v>6486</v>
      </c>
      <c r="P556" s="63">
        <v>0</v>
      </c>
      <c r="Q556" s="63">
        <v>519</v>
      </c>
      <c r="R556" s="63">
        <v>690</v>
      </c>
      <c r="S556" s="63"/>
      <c r="T556" s="63">
        <v>56</v>
      </c>
      <c r="U556" s="63">
        <v>0</v>
      </c>
      <c r="V556" s="63">
        <v>0</v>
      </c>
      <c r="W556" s="63">
        <v>7</v>
      </c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/>
      <c r="AV556" s="63"/>
      <c r="AW556" s="63"/>
      <c r="BA556" t="str">
        <f t="shared" si="147"/>
        <v>Portland</v>
      </c>
      <c r="BB556" t="s">
        <v>1530</v>
      </c>
      <c r="BC556">
        <v>1</v>
      </c>
      <c r="BE556" s="112">
        <v>23</v>
      </c>
      <c r="BF556" s="114">
        <v>5</v>
      </c>
      <c r="BG556" s="114">
        <v>85</v>
      </c>
      <c r="BH556" s="118">
        <v>60545</v>
      </c>
      <c r="BI556" s="118">
        <f t="shared" si="148"/>
        <v>23005</v>
      </c>
      <c r="BJ556" t="s">
        <v>1248</v>
      </c>
      <c r="BK556">
        <f t="shared" si="149"/>
        <v>2360545</v>
      </c>
      <c r="BP556">
        <v>52.57</v>
      </c>
      <c r="BQ556">
        <v>31.36</v>
      </c>
      <c r="BR556">
        <v>21.21</v>
      </c>
      <c r="BZ556" s="63"/>
      <c r="CR556" s="1" t="s">
        <v>3677</v>
      </c>
    </row>
    <row r="557" spans="1:96" ht="15" hidden="1" customHeight="1" outlineLevel="1">
      <c r="A557" t="s">
        <v>2223</v>
      </c>
      <c r="B557" s="8" t="s">
        <v>1696</v>
      </c>
      <c r="C557" s="1">
        <f t="shared" si="132"/>
        <v>1206</v>
      </c>
      <c r="D557" s="5">
        <f>IF(N557&gt;0, RANK(N557,(N557:P557,Q557:AE557)),0)</f>
        <v>1</v>
      </c>
      <c r="E557" s="5">
        <f>IF(O557&gt;0,RANK(O557,(N557:P557,Q557:AE557)),0)</f>
        <v>2</v>
      </c>
      <c r="F557" s="5">
        <f t="shared" si="140"/>
        <v>0</v>
      </c>
      <c r="G557" s="1">
        <f t="shared" si="141"/>
        <v>196</v>
      </c>
      <c r="H557" s="2">
        <f t="shared" si="142"/>
        <v>0.1625207296849088</v>
      </c>
      <c r="I557" s="6"/>
      <c r="J557" s="2">
        <f t="shared" si="143"/>
        <v>0.56799336650082921</v>
      </c>
      <c r="K557" s="2">
        <f t="shared" si="144"/>
        <v>0.40547263681592038</v>
      </c>
      <c r="L557" s="2">
        <f t="shared" si="145"/>
        <v>0</v>
      </c>
      <c r="M557" s="2">
        <f t="shared" si="146"/>
        <v>2.6533996683250405E-2</v>
      </c>
      <c r="N557" s="63">
        <v>685</v>
      </c>
      <c r="O557" s="63">
        <v>489</v>
      </c>
      <c r="P557" s="63">
        <v>0</v>
      </c>
      <c r="Q557" s="63">
        <v>14</v>
      </c>
      <c r="R557" s="63">
        <v>16</v>
      </c>
      <c r="S557" s="63"/>
      <c r="T557" s="63">
        <v>2</v>
      </c>
      <c r="U557" s="63">
        <v>0</v>
      </c>
      <c r="V557" s="63">
        <v>0</v>
      </c>
      <c r="W557" s="63">
        <v>0</v>
      </c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/>
      <c r="AV557" s="63"/>
      <c r="AW557" s="63"/>
      <c r="BA557" t="str">
        <f t="shared" si="147"/>
        <v>Pownal</v>
      </c>
      <c r="BB557" t="s">
        <v>1530</v>
      </c>
      <c r="BC557">
        <v>1</v>
      </c>
      <c r="BE557" s="112">
        <v>23</v>
      </c>
      <c r="BF557" s="114">
        <v>5</v>
      </c>
      <c r="BG557" s="114">
        <v>90</v>
      </c>
      <c r="BH557" s="118">
        <v>60685</v>
      </c>
      <c r="BI557" s="118">
        <f t="shared" si="148"/>
        <v>23005</v>
      </c>
      <c r="BJ557" t="s">
        <v>1471</v>
      </c>
      <c r="BK557">
        <f t="shared" si="149"/>
        <v>2360685</v>
      </c>
      <c r="BP557">
        <v>22.95</v>
      </c>
      <c r="BQ557">
        <v>0.02</v>
      </c>
      <c r="BR557">
        <v>22.94</v>
      </c>
      <c r="BZ557" s="63"/>
      <c r="CR557" s="1" t="s">
        <v>3678</v>
      </c>
    </row>
    <row r="558" spans="1:96" ht="15" hidden="1" customHeight="1" outlineLevel="1">
      <c r="A558" s="34" t="s">
        <v>459</v>
      </c>
      <c r="B558" s="8" t="s">
        <v>1696</v>
      </c>
      <c r="C558" s="1">
        <f t="shared" ref="C558:C621" si="150">SUM(N558:AY558)</f>
        <v>91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 t="shared" si="140"/>
        <v>0</v>
      </c>
      <c r="G558" s="1">
        <f t="shared" si="141"/>
        <v>52</v>
      </c>
      <c r="H558" s="2">
        <f t="shared" si="142"/>
        <v>0.5714285714285714</v>
      </c>
      <c r="I558" s="6"/>
      <c r="J558" s="2">
        <f t="shared" si="143"/>
        <v>0.2087912087912088</v>
      </c>
      <c r="K558" s="2">
        <f t="shared" si="144"/>
        <v>0.78021978021978022</v>
      </c>
      <c r="L558" s="2">
        <f t="shared" si="145"/>
        <v>0</v>
      </c>
      <c r="M558" s="2">
        <f t="shared" si="146"/>
        <v>1.098901098901095E-2</v>
      </c>
      <c r="N558" s="63">
        <v>19</v>
      </c>
      <c r="O558" s="63">
        <v>71</v>
      </c>
      <c r="P558" s="63">
        <v>0</v>
      </c>
      <c r="Q558" s="63">
        <v>1</v>
      </c>
      <c r="R558" s="63">
        <v>0</v>
      </c>
      <c r="S558" s="63"/>
      <c r="T558" s="63">
        <v>0</v>
      </c>
      <c r="U558" s="63">
        <v>0</v>
      </c>
      <c r="V558" s="63">
        <v>0</v>
      </c>
      <c r="W558" s="63">
        <v>0</v>
      </c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/>
      <c r="AV558" s="63"/>
      <c r="AW558" s="63"/>
      <c r="BA558" t="str">
        <f t="shared" si="147"/>
        <v>Prentiss</v>
      </c>
      <c r="BB558" t="s">
        <v>2479</v>
      </c>
      <c r="BC558">
        <v>2</v>
      </c>
      <c r="BE558" s="112">
        <v>23</v>
      </c>
      <c r="BF558" s="114">
        <v>19</v>
      </c>
      <c r="BG558" s="114">
        <v>270</v>
      </c>
      <c r="BH558" s="118">
        <v>60790</v>
      </c>
      <c r="BI558" s="118">
        <f t="shared" si="148"/>
        <v>23019</v>
      </c>
      <c r="BJ558" t="s">
        <v>956</v>
      </c>
      <c r="BK558">
        <f t="shared" si="149"/>
        <v>2360790</v>
      </c>
      <c r="BP558">
        <v>38.39</v>
      </c>
      <c r="BQ558">
        <v>0.04</v>
      </c>
      <c r="BR558">
        <v>38.35</v>
      </c>
      <c r="BZ558" s="63"/>
      <c r="CR558" s="1" t="s">
        <v>3679</v>
      </c>
    </row>
    <row r="559" spans="1:96" ht="15" hidden="1" customHeight="1" outlineLevel="1">
      <c r="A559" t="s">
        <v>234</v>
      </c>
      <c r="B559" s="8" t="s">
        <v>1696</v>
      </c>
      <c r="C559" s="1">
        <f t="shared" si="150"/>
        <v>4239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 t="shared" si="140"/>
        <v>0</v>
      </c>
      <c r="G559" s="1">
        <f t="shared" si="141"/>
        <v>407</v>
      </c>
      <c r="H559" s="2">
        <f t="shared" si="142"/>
        <v>9.6013210662892187E-2</v>
      </c>
      <c r="I559" s="6"/>
      <c r="J559" s="2">
        <f t="shared" si="143"/>
        <v>0.43854682708185894</v>
      </c>
      <c r="K559" s="2">
        <f t="shared" si="144"/>
        <v>0.53456003774475114</v>
      </c>
      <c r="L559" s="2">
        <f t="shared" si="145"/>
        <v>0</v>
      </c>
      <c r="M559" s="2">
        <f t="shared" si="146"/>
        <v>2.6893135173389981E-2</v>
      </c>
      <c r="N559" s="63">
        <v>1859</v>
      </c>
      <c r="O559" s="63">
        <v>2266</v>
      </c>
      <c r="P559" s="63">
        <v>0</v>
      </c>
      <c r="Q559" s="63">
        <v>73</v>
      </c>
      <c r="R559" s="63">
        <v>35</v>
      </c>
      <c r="S559" s="63"/>
      <c r="T559" s="63">
        <v>6</v>
      </c>
      <c r="U559" s="63">
        <v>0</v>
      </c>
      <c r="V559" s="63">
        <v>0</v>
      </c>
      <c r="W559" s="63">
        <v>0</v>
      </c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/>
      <c r="AV559" s="63"/>
      <c r="AW559" s="63"/>
      <c r="BA559" t="str">
        <f t="shared" si="147"/>
        <v>Presque Isle</v>
      </c>
      <c r="BB559" t="s">
        <v>2829</v>
      </c>
      <c r="BC559">
        <v>2</v>
      </c>
      <c r="BE559" s="112">
        <v>23</v>
      </c>
      <c r="BF559" s="114">
        <v>3</v>
      </c>
      <c r="BG559" s="114">
        <v>265</v>
      </c>
      <c r="BH559" s="118">
        <v>60825</v>
      </c>
      <c r="BI559" s="118">
        <f t="shared" si="148"/>
        <v>23003</v>
      </c>
      <c r="BJ559" t="s">
        <v>1248</v>
      </c>
      <c r="BK559">
        <f t="shared" si="149"/>
        <v>2360825</v>
      </c>
      <c r="BP559">
        <v>77.55</v>
      </c>
      <c r="BQ559">
        <v>1.8</v>
      </c>
      <c r="BR559">
        <v>75.75</v>
      </c>
      <c r="BZ559" s="63"/>
      <c r="CR559" s="1" t="s">
        <v>3680</v>
      </c>
    </row>
    <row r="560" spans="1:96" ht="15" hidden="1" customHeight="1" outlineLevel="1">
      <c r="A560" t="s">
        <v>2821</v>
      </c>
      <c r="B560" s="8" t="s">
        <v>1696</v>
      </c>
      <c r="C560" s="1">
        <f t="shared" si="150"/>
        <v>468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 t="shared" si="140"/>
        <v>0</v>
      </c>
      <c r="G560" s="1">
        <f t="shared" si="141"/>
        <v>222</v>
      </c>
      <c r="H560" s="2">
        <f t="shared" si="142"/>
        <v>0.47435897435897434</v>
      </c>
      <c r="I560" s="6"/>
      <c r="J560" s="2">
        <f t="shared" si="143"/>
        <v>0.25213675213675213</v>
      </c>
      <c r="K560" s="2">
        <f t="shared" si="144"/>
        <v>0.72649572649572647</v>
      </c>
      <c r="L560" s="2">
        <f t="shared" si="145"/>
        <v>0</v>
      </c>
      <c r="M560" s="2">
        <f t="shared" si="146"/>
        <v>2.1367521367521403E-2</v>
      </c>
      <c r="N560" s="63">
        <v>118</v>
      </c>
      <c r="O560" s="63">
        <v>340</v>
      </c>
      <c r="P560" s="63">
        <v>0</v>
      </c>
      <c r="Q560" s="63">
        <v>4</v>
      </c>
      <c r="R560" s="63">
        <v>5</v>
      </c>
      <c r="S560" s="63"/>
      <c r="T560" s="63">
        <v>1</v>
      </c>
      <c r="U560" s="63">
        <v>0</v>
      </c>
      <c r="V560" s="63">
        <v>0</v>
      </c>
      <c r="W560" s="63">
        <v>0</v>
      </c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/>
      <c r="AV560" s="63"/>
      <c r="AW560" s="63"/>
      <c r="BA560" t="str">
        <f t="shared" si="147"/>
        <v>Princeton</v>
      </c>
      <c r="BB560" t="s">
        <v>691</v>
      </c>
      <c r="BC560">
        <v>2</v>
      </c>
      <c r="BE560" s="112">
        <v>23</v>
      </c>
      <c r="BF560" s="114">
        <v>29</v>
      </c>
      <c r="BG560" s="114">
        <v>180</v>
      </c>
      <c r="BH560" s="118">
        <v>61035</v>
      </c>
      <c r="BI560" s="118">
        <f t="shared" si="148"/>
        <v>23029</v>
      </c>
      <c r="BJ560" t="s">
        <v>1471</v>
      </c>
      <c r="BK560">
        <f t="shared" si="149"/>
        <v>2361035</v>
      </c>
      <c r="BP560">
        <v>42.26</v>
      </c>
      <c r="BQ560">
        <v>5.24</v>
      </c>
      <c r="BR560">
        <v>37.01</v>
      </c>
      <c r="BZ560" s="63"/>
      <c r="CR560" s="1" t="s">
        <v>3681</v>
      </c>
    </row>
    <row r="561" spans="1:96" ht="15" hidden="1" customHeight="1" outlineLevel="1">
      <c r="A561" t="s">
        <v>2358</v>
      </c>
      <c r="B561" s="8" t="s">
        <v>1696</v>
      </c>
      <c r="C561" s="1">
        <f t="shared" si="150"/>
        <v>423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 t="shared" si="140"/>
        <v>0</v>
      </c>
      <c r="G561" s="1">
        <f t="shared" si="141"/>
        <v>72</v>
      </c>
      <c r="H561" s="2">
        <f t="shared" si="142"/>
        <v>0.1702127659574468</v>
      </c>
      <c r="I561" s="6"/>
      <c r="J561" s="2">
        <f t="shared" si="143"/>
        <v>0.40189125295508277</v>
      </c>
      <c r="K561" s="2">
        <f t="shared" si="144"/>
        <v>0.5721040189125296</v>
      </c>
      <c r="L561" s="2">
        <f t="shared" si="145"/>
        <v>0</v>
      </c>
      <c r="M561" s="2">
        <f t="shared" si="146"/>
        <v>2.6004728132387633E-2</v>
      </c>
      <c r="N561" s="63">
        <v>170</v>
      </c>
      <c r="O561" s="63">
        <v>242</v>
      </c>
      <c r="P561" s="63">
        <v>0</v>
      </c>
      <c r="Q561" s="63">
        <v>8</v>
      </c>
      <c r="R561" s="63">
        <v>3</v>
      </c>
      <c r="S561" s="63"/>
      <c r="T561" s="63">
        <v>0</v>
      </c>
      <c r="U561" s="63">
        <v>0</v>
      </c>
      <c r="V561" s="63">
        <v>0</v>
      </c>
      <c r="W561" s="63">
        <v>0</v>
      </c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/>
      <c r="AV561" s="63"/>
      <c r="AW561" s="63"/>
      <c r="BA561" t="str">
        <f t="shared" si="147"/>
        <v>Prospect</v>
      </c>
      <c r="BB561" t="s">
        <v>217</v>
      </c>
      <c r="BC561">
        <v>2</v>
      </c>
      <c r="BE561" s="112">
        <v>23</v>
      </c>
      <c r="BF561" s="114">
        <v>27</v>
      </c>
      <c r="BG561" s="114">
        <v>85</v>
      </c>
      <c r="BH561" s="118">
        <v>61210</v>
      </c>
      <c r="BI561" s="118">
        <f t="shared" si="148"/>
        <v>23027</v>
      </c>
      <c r="BJ561" t="s">
        <v>1471</v>
      </c>
      <c r="BK561">
        <f t="shared" si="149"/>
        <v>2361210</v>
      </c>
      <c r="BP561">
        <v>20.25</v>
      </c>
      <c r="BQ561">
        <v>2.15</v>
      </c>
      <c r="BR561">
        <v>18.100000000000001</v>
      </c>
      <c r="BZ561" s="63"/>
      <c r="CR561" s="1" t="s">
        <v>3682</v>
      </c>
    </row>
    <row r="562" spans="1:96" ht="15" hidden="1" customHeight="1" outlineLevel="1">
      <c r="A562" t="s">
        <v>1459</v>
      </c>
      <c r="B562" s="8" t="s">
        <v>1696</v>
      </c>
      <c r="C562" s="1">
        <f t="shared" si="150"/>
        <v>1029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 t="shared" si="140"/>
        <v>0</v>
      </c>
      <c r="G562" s="1">
        <f t="shared" si="141"/>
        <v>66</v>
      </c>
      <c r="H562" s="2">
        <f t="shared" si="142"/>
        <v>6.4139941690962099E-2</v>
      </c>
      <c r="I562" s="6"/>
      <c r="J562" s="2">
        <f t="shared" si="143"/>
        <v>0.45383867832847424</v>
      </c>
      <c r="K562" s="2">
        <f t="shared" si="144"/>
        <v>0.5179786200194364</v>
      </c>
      <c r="L562" s="2">
        <f t="shared" si="145"/>
        <v>0</v>
      </c>
      <c r="M562" s="2">
        <f t="shared" si="146"/>
        <v>2.8182701652089359E-2</v>
      </c>
      <c r="N562" s="63">
        <v>467</v>
      </c>
      <c r="O562" s="63">
        <v>533</v>
      </c>
      <c r="P562" s="63">
        <v>0</v>
      </c>
      <c r="Q562" s="63">
        <v>16</v>
      </c>
      <c r="R562" s="63">
        <v>13</v>
      </c>
      <c r="S562" s="63"/>
      <c r="T562" s="63">
        <v>0</v>
      </c>
      <c r="U562" s="63">
        <v>0</v>
      </c>
      <c r="V562" s="63">
        <v>0</v>
      </c>
      <c r="W562" s="63">
        <v>0</v>
      </c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/>
      <c r="AV562" s="63"/>
      <c r="AW562" s="63"/>
      <c r="BA562" t="str">
        <f t="shared" si="147"/>
        <v>Randolph</v>
      </c>
      <c r="BB562" t="s">
        <v>3005</v>
      </c>
      <c r="BC562">
        <v>2</v>
      </c>
      <c r="BE562" s="112">
        <v>23</v>
      </c>
      <c r="BF562" s="114">
        <v>11</v>
      </c>
      <c r="BG562" s="114">
        <v>90</v>
      </c>
      <c r="BH562" s="118">
        <v>61700</v>
      </c>
      <c r="BI562" s="118">
        <f t="shared" si="148"/>
        <v>23011</v>
      </c>
      <c r="BJ562" t="s">
        <v>1471</v>
      </c>
      <c r="BK562">
        <f t="shared" si="149"/>
        <v>2361700</v>
      </c>
      <c r="BP562">
        <v>2.23</v>
      </c>
      <c r="BQ562">
        <v>0.1</v>
      </c>
      <c r="BR562">
        <v>2.13</v>
      </c>
      <c r="BZ562" s="63"/>
      <c r="CR562" s="1" t="s">
        <v>3683</v>
      </c>
    </row>
    <row r="563" spans="1:96" ht="15" hidden="1" customHeight="1" outlineLevel="1">
      <c r="A563" t="s">
        <v>849</v>
      </c>
      <c r="B563" s="8" t="s">
        <v>1696</v>
      </c>
      <c r="C563" s="1">
        <f t="shared" si="150"/>
        <v>758</v>
      </c>
      <c r="D563" s="5">
        <f>IF(N563&gt;0, RANK(N563,(N563:P563,Q563:AE563)),0)</f>
        <v>2</v>
      </c>
      <c r="E563" s="5">
        <f>IF(O563&gt;0,RANK(O563,(N563:P563,Q563:AE563)),0)</f>
        <v>1</v>
      </c>
      <c r="F563" s="5">
        <f t="shared" si="140"/>
        <v>0</v>
      </c>
      <c r="G563" s="1">
        <f t="shared" si="141"/>
        <v>155</v>
      </c>
      <c r="H563" s="2">
        <f t="shared" si="142"/>
        <v>0.20448548812664907</v>
      </c>
      <c r="I563" s="6"/>
      <c r="J563" s="2">
        <f t="shared" si="143"/>
        <v>0.38786279683377306</v>
      </c>
      <c r="K563" s="2">
        <f t="shared" si="144"/>
        <v>0.59234828496042213</v>
      </c>
      <c r="L563" s="2">
        <f t="shared" si="145"/>
        <v>0</v>
      </c>
      <c r="M563" s="2">
        <f t="shared" si="146"/>
        <v>1.9788918205804751E-2</v>
      </c>
      <c r="N563" s="63">
        <v>294</v>
      </c>
      <c r="O563" s="63">
        <v>449</v>
      </c>
      <c r="P563" s="63">
        <v>0</v>
      </c>
      <c r="Q563" s="63">
        <v>7</v>
      </c>
      <c r="R563" s="63">
        <v>7</v>
      </c>
      <c r="S563" s="63"/>
      <c r="T563" s="63">
        <v>1</v>
      </c>
      <c r="U563" s="63">
        <v>0</v>
      </c>
      <c r="V563" s="63">
        <v>0</v>
      </c>
      <c r="W563" s="63">
        <v>0</v>
      </c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/>
      <c r="AV563" s="63"/>
      <c r="AW563" s="63"/>
      <c r="BA563" t="str">
        <f t="shared" si="147"/>
        <v>Rangeley</v>
      </c>
      <c r="BB563" t="s">
        <v>1137</v>
      </c>
      <c r="BC563">
        <v>2</v>
      </c>
      <c r="BE563" s="112">
        <v>23</v>
      </c>
      <c r="BF563" s="114">
        <v>7</v>
      </c>
      <c r="BG563" s="114">
        <v>80</v>
      </c>
      <c r="BH563" s="118">
        <v>61840</v>
      </c>
      <c r="BI563" s="118">
        <f t="shared" si="148"/>
        <v>23007</v>
      </c>
      <c r="BJ563" t="s">
        <v>1471</v>
      </c>
      <c r="BK563">
        <f t="shared" si="149"/>
        <v>2361840</v>
      </c>
      <c r="BP563">
        <v>55.73</v>
      </c>
      <c r="BQ563">
        <v>14.09</v>
      </c>
      <c r="BR563">
        <v>41.64</v>
      </c>
      <c r="BZ563" s="63"/>
      <c r="CR563" s="1" t="s">
        <v>3684</v>
      </c>
    </row>
    <row r="564" spans="1:96" ht="15" hidden="1" customHeight="1" outlineLevel="1">
      <c r="A564" t="s">
        <v>849</v>
      </c>
      <c r="B564" s="8" t="s">
        <v>1696</v>
      </c>
      <c r="C564" s="1">
        <f t="shared" si="150"/>
        <v>0</v>
      </c>
      <c r="D564" s="5">
        <f>IF(N564&gt;0, RANK(N564,(N564:P564,Q564:AE564)),0)</f>
        <v>0</v>
      </c>
      <c r="E564" s="5">
        <f>IF(O564&gt;0,RANK(O564,(N564:P564,Q564:AE564)),0)</f>
        <v>0</v>
      </c>
      <c r="F564" s="5">
        <f t="shared" ref="F564:F571" si="151">IF(P564&gt;0,RANK(P564,(N564:AE564)),0)</f>
        <v>0</v>
      </c>
      <c r="G564" s="1">
        <f t="shared" si="141"/>
        <v>0</v>
      </c>
      <c r="H564" s="2">
        <f t="shared" ref="H564:H588" si="152">IF(C564&gt;0,G564/C564,0)</f>
        <v>0</v>
      </c>
      <c r="I564" s="6"/>
      <c r="J564" s="2" t="str">
        <f t="shared" si="143"/>
        <v>-</v>
      </c>
      <c r="K564" s="2" t="str">
        <f t="shared" si="144"/>
        <v>-</v>
      </c>
      <c r="L564" s="2" t="str">
        <f t="shared" si="145"/>
        <v>-</v>
      </c>
      <c r="M564" s="2" t="str">
        <f t="shared" ref="M564:M571" si="153">IF(C564=0,"-",(1-J564-K564-L564))</f>
        <v>-</v>
      </c>
      <c r="N564" s="63">
        <v>0</v>
      </c>
      <c r="O564" s="63">
        <v>0</v>
      </c>
      <c r="P564" s="63">
        <v>0</v>
      </c>
      <c r="Q564" s="63">
        <v>0</v>
      </c>
      <c r="R564" s="63">
        <v>0</v>
      </c>
      <c r="S564" s="63"/>
      <c r="T564" s="63">
        <v>0</v>
      </c>
      <c r="U564" s="63">
        <v>0</v>
      </c>
      <c r="V564" s="63">
        <v>0</v>
      </c>
      <c r="W564" s="63">
        <v>0</v>
      </c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/>
      <c r="AV564" s="63"/>
      <c r="AW564" s="63"/>
      <c r="BA564" t="str">
        <f t="shared" si="147"/>
        <v>Rangeley</v>
      </c>
      <c r="BB564" t="s">
        <v>1137</v>
      </c>
      <c r="BC564">
        <v>2</v>
      </c>
      <c r="BE564" s="112">
        <v>23</v>
      </c>
      <c r="BF564" s="114">
        <v>7</v>
      </c>
      <c r="BG564" s="114">
        <v>75</v>
      </c>
      <c r="BH564" s="118">
        <v>61875</v>
      </c>
      <c r="BI564" s="118">
        <f t="shared" si="148"/>
        <v>23007</v>
      </c>
      <c r="BJ564" t="s">
        <v>3073</v>
      </c>
      <c r="BK564">
        <f t="shared" si="149"/>
        <v>2361875</v>
      </c>
      <c r="BP564">
        <v>47.41</v>
      </c>
      <c r="BQ564">
        <v>6.72</v>
      </c>
      <c r="BR564">
        <v>40.69</v>
      </c>
      <c r="BZ564" s="63"/>
      <c r="CR564" s="1" t="s">
        <v>3685</v>
      </c>
    </row>
    <row r="565" spans="1:96" ht="15" hidden="1" customHeight="1" outlineLevel="1">
      <c r="A565" t="s">
        <v>3015</v>
      </c>
      <c r="B565" s="8" t="s">
        <v>1696</v>
      </c>
      <c r="C565" s="1">
        <f t="shared" si="150"/>
        <v>3142</v>
      </c>
      <c r="D565" s="5">
        <f>IF(N565&gt;0, RANK(N565,(N565:P565,Q565:AE565)),0)</f>
        <v>1</v>
      </c>
      <c r="E565" s="5">
        <f>IF(O565&gt;0,RANK(O565,(N565:P565,Q565:AE565)),0)</f>
        <v>2</v>
      </c>
      <c r="F565" s="5">
        <f t="shared" si="151"/>
        <v>0</v>
      </c>
      <c r="G565" s="1">
        <f t="shared" si="141"/>
        <v>117</v>
      </c>
      <c r="H565" s="2">
        <f t="shared" si="152"/>
        <v>3.7237428389560789E-2</v>
      </c>
      <c r="I565" s="6"/>
      <c r="J565" s="2">
        <f t="shared" si="143"/>
        <v>0.50572883513685551</v>
      </c>
      <c r="K565" s="2">
        <f t="shared" si="144"/>
        <v>0.46849140674729473</v>
      </c>
      <c r="L565" s="2">
        <f t="shared" si="145"/>
        <v>0</v>
      </c>
      <c r="M565" s="2">
        <f t="shared" si="153"/>
        <v>2.577975811584976E-2</v>
      </c>
      <c r="N565" s="63">
        <v>1589</v>
      </c>
      <c r="O565" s="63">
        <v>1472</v>
      </c>
      <c r="P565" s="63">
        <v>0</v>
      </c>
      <c r="Q565" s="63">
        <v>59</v>
      </c>
      <c r="R565" s="63">
        <v>21</v>
      </c>
      <c r="S565" s="63"/>
      <c r="T565" s="63">
        <v>1</v>
      </c>
      <c r="U565" s="63">
        <v>0</v>
      </c>
      <c r="V565" s="63">
        <v>0</v>
      </c>
      <c r="W565" s="63">
        <v>0</v>
      </c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/>
      <c r="AV565" s="63"/>
      <c r="AW565" s="63"/>
      <c r="BA565" t="str">
        <f t="shared" si="147"/>
        <v>Raymond</v>
      </c>
      <c r="BB565" t="s">
        <v>1530</v>
      </c>
      <c r="BC565">
        <v>1</v>
      </c>
      <c r="BE565" s="112">
        <v>23</v>
      </c>
      <c r="BF565" s="114">
        <v>5</v>
      </c>
      <c r="BG565" s="114">
        <v>95</v>
      </c>
      <c r="BH565" s="118">
        <v>61945</v>
      </c>
      <c r="BI565" s="118">
        <f t="shared" si="148"/>
        <v>23005</v>
      </c>
      <c r="BJ565" t="s">
        <v>1471</v>
      </c>
      <c r="BK565">
        <f t="shared" si="149"/>
        <v>2361945</v>
      </c>
      <c r="BP565">
        <v>46.24</v>
      </c>
      <c r="BQ565">
        <v>12.99</v>
      </c>
      <c r="BR565">
        <v>33.25</v>
      </c>
      <c r="BZ565" s="63"/>
      <c r="CR565" s="1" t="s">
        <v>3686</v>
      </c>
    </row>
    <row r="566" spans="1:96" ht="15" hidden="1" customHeight="1" outlineLevel="1">
      <c r="A566" t="s">
        <v>1455</v>
      </c>
      <c r="B566" s="8" t="s">
        <v>1696</v>
      </c>
      <c r="C566" s="1">
        <f t="shared" si="150"/>
        <v>1820</v>
      </c>
      <c r="D566" s="5">
        <f>IF(N566&gt;0, RANK(N566,(N566:P566,Q566:AE566)),0)</f>
        <v>1</v>
      </c>
      <c r="E566" s="5">
        <f>IF(O566&gt;0,RANK(O566,(N566:P566,Q566:AE566)),0)</f>
        <v>2</v>
      </c>
      <c r="F566" s="5">
        <f t="shared" si="151"/>
        <v>0</v>
      </c>
      <c r="G566" s="1">
        <f t="shared" ref="G566:G629" si="154">IF(C566&gt;0,MAX(N566:P566)-LARGE(N566:P566,2),0)</f>
        <v>125</v>
      </c>
      <c r="H566" s="2">
        <f t="shared" si="152"/>
        <v>6.8681318681318687E-2</v>
      </c>
      <c r="I566" s="6"/>
      <c r="J566" s="2">
        <f t="shared" ref="J566:J629" si="155">IF(C566=0,"-",N566/C566)</f>
        <v>0.51813186813186818</v>
      </c>
      <c r="K566" s="2">
        <f t="shared" ref="K566:K629" si="156">IF(C566=0,"-",O566/C566)</f>
        <v>0.44945054945054946</v>
      </c>
      <c r="L566" s="2">
        <f t="shared" ref="L566:L629" si="157">IF(C566=0,"-",P566/C566)</f>
        <v>0</v>
      </c>
      <c r="M566" s="2">
        <f t="shared" si="153"/>
        <v>3.2417582417582358E-2</v>
      </c>
      <c r="N566" s="63">
        <v>943</v>
      </c>
      <c r="O566" s="63">
        <v>818</v>
      </c>
      <c r="P566" s="63">
        <v>0</v>
      </c>
      <c r="Q566" s="63">
        <v>40</v>
      </c>
      <c r="R566" s="63">
        <v>16</v>
      </c>
      <c r="S566" s="63"/>
      <c r="T566" s="63">
        <v>3</v>
      </c>
      <c r="U566" s="63">
        <v>0</v>
      </c>
      <c r="V566" s="63">
        <v>0</v>
      </c>
      <c r="W566" s="63">
        <v>0</v>
      </c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/>
      <c r="AV566" s="63"/>
      <c r="AW566" s="63"/>
      <c r="BA566" t="str">
        <f t="shared" si="147"/>
        <v>Readfield</v>
      </c>
      <c r="BB566" t="s">
        <v>3005</v>
      </c>
      <c r="BC566">
        <v>1</v>
      </c>
      <c r="BE566" s="112">
        <v>23</v>
      </c>
      <c r="BF566" s="114">
        <v>11</v>
      </c>
      <c r="BG566" s="114">
        <v>95</v>
      </c>
      <c r="BH566" s="118">
        <v>62190</v>
      </c>
      <c r="BI566" s="118">
        <f t="shared" si="148"/>
        <v>23011</v>
      </c>
      <c r="BJ566" t="s">
        <v>1471</v>
      </c>
      <c r="BK566">
        <f t="shared" si="149"/>
        <v>2362190</v>
      </c>
      <c r="BP566">
        <v>31.11</v>
      </c>
      <c r="BQ566">
        <v>1.89</v>
      </c>
      <c r="BR566">
        <v>29.22</v>
      </c>
      <c r="BZ566" s="63"/>
      <c r="CR566" s="1" t="s">
        <v>3687</v>
      </c>
    </row>
    <row r="567" spans="1:96" ht="15" hidden="1" customHeight="1" outlineLevel="1">
      <c r="A567" t="s">
        <v>801</v>
      </c>
      <c r="B567" s="8" t="s">
        <v>1696</v>
      </c>
      <c r="C567" s="1">
        <f t="shared" si="150"/>
        <v>81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 t="shared" si="151"/>
        <v>0</v>
      </c>
      <c r="G567" s="1">
        <f t="shared" si="154"/>
        <v>35</v>
      </c>
      <c r="H567" s="2">
        <f t="shared" si="152"/>
        <v>0.43209876543209874</v>
      </c>
      <c r="I567" s="6"/>
      <c r="J567" s="2">
        <f t="shared" si="155"/>
        <v>0.2839506172839506</v>
      </c>
      <c r="K567" s="2">
        <f t="shared" si="156"/>
        <v>0.71604938271604934</v>
      </c>
      <c r="L567" s="2">
        <f t="shared" si="157"/>
        <v>0</v>
      </c>
      <c r="M567" s="2">
        <f t="shared" si="153"/>
        <v>1.1102230246251565E-16</v>
      </c>
      <c r="N567" s="63">
        <v>23</v>
      </c>
      <c r="O567" s="63">
        <v>58</v>
      </c>
      <c r="P567" s="63">
        <v>0</v>
      </c>
      <c r="Q567" s="63">
        <v>0</v>
      </c>
      <c r="R567" s="63">
        <v>0</v>
      </c>
      <c r="S567" s="63"/>
      <c r="T567" s="63">
        <v>0</v>
      </c>
      <c r="U567" s="63">
        <v>0</v>
      </c>
      <c r="V567" s="63">
        <v>0</v>
      </c>
      <c r="W567" s="63">
        <v>0</v>
      </c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/>
      <c r="AV567" s="63"/>
      <c r="AW567" s="63"/>
      <c r="BA567" t="str">
        <f t="shared" si="147"/>
        <v>Reed</v>
      </c>
      <c r="BB567" t="s">
        <v>2829</v>
      </c>
      <c r="BC567">
        <v>2</v>
      </c>
      <c r="BE567" s="112">
        <v>23</v>
      </c>
      <c r="BF567" s="114">
        <v>3</v>
      </c>
      <c r="BG567" s="114">
        <v>270</v>
      </c>
      <c r="BH567" s="118">
        <v>62400</v>
      </c>
      <c r="BI567" s="118">
        <f t="shared" si="148"/>
        <v>23003</v>
      </c>
      <c r="BJ567" t="s">
        <v>3073</v>
      </c>
      <c r="BK567">
        <f t="shared" si="149"/>
        <v>2362400</v>
      </c>
      <c r="BP567">
        <v>59.57</v>
      </c>
      <c r="BQ567">
        <v>0.21</v>
      </c>
      <c r="BR567">
        <v>59.36</v>
      </c>
      <c r="BZ567" s="63"/>
      <c r="CR567" s="1" t="s">
        <v>3688</v>
      </c>
    </row>
    <row r="568" spans="1:96" ht="15" hidden="1" customHeight="1" outlineLevel="1">
      <c r="A568" t="s">
        <v>1880</v>
      </c>
      <c r="B568" s="8" t="s">
        <v>1696</v>
      </c>
      <c r="C568" s="1">
        <f t="shared" si="150"/>
        <v>2076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 t="shared" si="151"/>
        <v>0</v>
      </c>
      <c r="G568" s="1">
        <f t="shared" si="154"/>
        <v>122</v>
      </c>
      <c r="H568" s="2">
        <f t="shared" si="152"/>
        <v>5.8766859344894028E-2</v>
      </c>
      <c r="I568" s="6"/>
      <c r="J568" s="2">
        <f t="shared" si="155"/>
        <v>0.44990366088631983</v>
      </c>
      <c r="K568" s="2">
        <f t="shared" si="156"/>
        <v>0.50867052023121384</v>
      </c>
      <c r="L568" s="2">
        <f t="shared" si="157"/>
        <v>0</v>
      </c>
      <c r="M568" s="2">
        <f t="shared" si="153"/>
        <v>4.1425818882466325E-2</v>
      </c>
      <c r="N568" s="63">
        <v>934</v>
      </c>
      <c r="O568" s="63">
        <v>1056</v>
      </c>
      <c r="P568" s="63">
        <v>0</v>
      </c>
      <c r="Q568" s="63">
        <v>56</v>
      </c>
      <c r="R568" s="63">
        <v>28</v>
      </c>
      <c r="S568" s="63"/>
      <c r="T568" s="63">
        <v>2</v>
      </c>
      <c r="U568" s="63">
        <v>0</v>
      </c>
      <c r="V568" s="63">
        <v>0</v>
      </c>
      <c r="W568" s="63">
        <v>0</v>
      </c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/>
      <c r="AV568" s="63"/>
      <c r="AW568" s="63"/>
      <c r="BA568" t="str">
        <f t="shared" si="147"/>
        <v>Richmond</v>
      </c>
      <c r="BB568" t="s">
        <v>1282</v>
      </c>
      <c r="BC568">
        <v>1</v>
      </c>
      <c r="BE568" s="112">
        <v>23</v>
      </c>
      <c r="BF568" s="114">
        <v>23</v>
      </c>
      <c r="BG568" s="114">
        <v>35</v>
      </c>
      <c r="BH568" s="118">
        <v>62645</v>
      </c>
      <c r="BI568" s="118">
        <f t="shared" si="148"/>
        <v>23023</v>
      </c>
      <c r="BJ568" t="s">
        <v>1471</v>
      </c>
      <c r="BK568">
        <f t="shared" ref="BK568:BK630" si="158">BE568*100000+BH568</f>
        <v>2362645</v>
      </c>
      <c r="BP568">
        <v>31.58</v>
      </c>
      <c r="BQ568">
        <v>1.17</v>
      </c>
      <c r="BR568">
        <v>30.4</v>
      </c>
      <c r="BZ568" s="63"/>
      <c r="CR568" s="1" t="s">
        <v>3689</v>
      </c>
    </row>
    <row r="569" spans="1:96" ht="15" hidden="1" customHeight="1" outlineLevel="1">
      <c r="A569" t="s">
        <v>3166</v>
      </c>
      <c r="B569" s="8" t="s">
        <v>1696</v>
      </c>
      <c r="C569" s="1">
        <f t="shared" si="150"/>
        <v>299</v>
      </c>
      <c r="D569" s="5">
        <f>IF(N569&gt;0, RANK(N569,(N569:P569,Q569:AE569)),0)</f>
        <v>2</v>
      </c>
      <c r="E569" s="5">
        <f>IF(O569&gt;0,RANK(O569,(N569:P569,Q569:AE569)),0)</f>
        <v>1</v>
      </c>
      <c r="F569" s="5">
        <f t="shared" si="151"/>
        <v>0</v>
      </c>
      <c r="G569" s="1">
        <f t="shared" si="154"/>
        <v>95</v>
      </c>
      <c r="H569" s="2">
        <f t="shared" si="152"/>
        <v>0.31772575250836121</v>
      </c>
      <c r="I569" s="6"/>
      <c r="J569" s="2">
        <f t="shared" si="155"/>
        <v>0.33444816053511706</v>
      </c>
      <c r="K569" s="2">
        <f t="shared" si="156"/>
        <v>0.65217391304347827</v>
      </c>
      <c r="L569" s="2">
        <f t="shared" si="157"/>
        <v>0</v>
      </c>
      <c r="M569" s="2">
        <f t="shared" si="153"/>
        <v>1.3377926421404673E-2</v>
      </c>
      <c r="N569" s="63">
        <v>100</v>
      </c>
      <c r="O569" s="63">
        <v>195</v>
      </c>
      <c r="P569" s="63">
        <v>0</v>
      </c>
      <c r="Q569" s="63">
        <v>2</v>
      </c>
      <c r="R569" s="63">
        <v>2</v>
      </c>
      <c r="S569" s="63"/>
      <c r="T569" s="63">
        <v>0</v>
      </c>
      <c r="U569" s="63">
        <v>0</v>
      </c>
      <c r="V569" s="63">
        <v>0</v>
      </c>
      <c r="W569" s="63">
        <v>0</v>
      </c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/>
      <c r="AV569" s="63"/>
      <c r="AW569" s="63"/>
      <c r="BA569" t="str">
        <f t="shared" si="147"/>
        <v>Ripley</v>
      </c>
      <c r="BB569" t="s">
        <v>1786</v>
      </c>
      <c r="BC569">
        <v>2</v>
      </c>
      <c r="BE569" s="112">
        <v>23</v>
      </c>
      <c r="BF569" s="114">
        <v>25</v>
      </c>
      <c r="BG569" s="114">
        <v>130</v>
      </c>
      <c r="BH569" s="118">
        <v>62995</v>
      </c>
      <c r="BI569" s="118">
        <f t="shared" si="148"/>
        <v>23025</v>
      </c>
      <c r="BJ569" t="s">
        <v>1471</v>
      </c>
      <c r="BK569">
        <f t="shared" si="158"/>
        <v>2362995</v>
      </c>
      <c r="BP569">
        <v>24.95</v>
      </c>
      <c r="BQ569">
        <v>0.41</v>
      </c>
      <c r="BR569">
        <v>24.55</v>
      </c>
      <c r="BZ569" s="63"/>
      <c r="CR569" s="1" t="s">
        <v>3690</v>
      </c>
    </row>
    <row r="570" spans="1:96" ht="15" hidden="1" customHeight="1" outlineLevel="1">
      <c r="A570" t="s">
        <v>2181</v>
      </c>
      <c r="B570" s="8" t="s">
        <v>1696</v>
      </c>
      <c r="C570" s="1">
        <f t="shared" si="150"/>
        <v>353</v>
      </c>
      <c r="D570" s="5">
        <f>IF(N570&gt;0, RANK(N570,(N570:P570,Q570:AE570)),0)</f>
        <v>2</v>
      </c>
      <c r="E570" s="5">
        <f>IF(O570&gt;0,RANK(O570,(N570:P570,Q570:AE570)),0)</f>
        <v>1</v>
      </c>
      <c r="F570" s="5">
        <f t="shared" si="151"/>
        <v>0</v>
      </c>
      <c r="G570" s="1">
        <f t="shared" si="154"/>
        <v>93</v>
      </c>
      <c r="H570" s="2">
        <f t="shared" si="152"/>
        <v>0.26345609065155806</v>
      </c>
      <c r="I570" s="6"/>
      <c r="J570" s="2">
        <f t="shared" si="155"/>
        <v>0.36260623229461758</v>
      </c>
      <c r="K570" s="2">
        <f t="shared" si="156"/>
        <v>0.62606232294617559</v>
      </c>
      <c r="L570" s="2">
        <f t="shared" si="157"/>
        <v>0</v>
      </c>
      <c r="M570" s="2">
        <f t="shared" si="153"/>
        <v>1.1331444759206888E-2</v>
      </c>
      <c r="N570" s="63">
        <v>128</v>
      </c>
      <c r="O570" s="63">
        <v>221</v>
      </c>
      <c r="P570" s="63">
        <v>0</v>
      </c>
      <c r="Q570" s="63">
        <v>2</v>
      </c>
      <c r="R570" s="63">
        <v>2</v>
      </c>
      <c r="S570" s="63"/>
      <c r="T570" s="63">
        <v>0</v>
      </c>
      <c r="U570" s="63">
        <v>0</v>
      </c>
      <c r="V570" s="63">
        <v>0</v>
      </c>
      <c r="W570" s="63">
        <v>0</v>
      </c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/>
      <c r="AV570" s="63"/>
      <c r="AW570" s="63"/>
      <c r="BA570" t="str">
        <f t="shared" si="147"/>
        <v>Robbinston</v>
      </c>
      <c r="BB570" t="s">
        <v>691</v>
      </c>
      <c r="BC570">
        <v>2</v>
      </c>
      <c r="BE570" s="112">
        <v>23</v>
      </c>
      <c r="BF570" s="114">
        <v>29</v>
      </c>
      <c r="BG570" s="114">
        <v>185</v>
      </c>
      <c r="BH570" s="118">
        <v>63275</v>
      </c>
      <c r="BI570" s="118">
        <f t="shared" si="148"/>
        <v>23029</v>
      </c>
      <c r="BJ570" t="s">
        <v>1471</v>
      </c>
      <c r="BK570">
        <f t="shared" si="158"/>
        <v>2363275</v>
      </c>
      <c r="BP570">
        <v>33.71</v>
      </c>
      <c r="BQ570">
        <v>5.53</v>
      </c>
      <c r="BR570">
        <v>28.18</v>
      </c>
      <c r="BZ570" s="63"/>
      <c r="CR570" s="1" t="s">
        <v>3691</v>
      </c>
    </row>
    <row r="571" spans="1:96" ht="15" hidden="1" customHeight="1" outlineLevel="1">
      <c r="A571" t="s">
        <v>535</v>
      </c>
      <c r="B571" s="8" t="s">
        <v>1696</v>
      </c>
      <c r="C571" s="1">
        <f t="shared" si="150"/>
        <v>3965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 t="shared" si="151"/>
        <v>0</v>
      </c>
      <c r="G571" s="1">
        <f t="shared" si="154"/>
        <v>1130</v>
      </c>
      <c r="H571" s="2">
        <f t="shared" si="152"/>
        <v>0.28499369482976039</v>
      </c>
      <c r="I571" s="6"/>
      <c r="J571" s="2">
        <f t="shared" si="155"/>
        <v>0.62875157629255984</v>
      </c>
      <c r="K571" s="2">
        <f t="shared" si="156"/>
        <v>0.34375788146279951</v>
      </c>
      <c r="L571" s="2">
        <f t="shared" si="157"/>
        <v>0</v>
      </c>
      <c r="M571" s="2">
        <f t="shared" si="153"/>
        <v>2.7490542244640648E-2</v>
      </c>
      <c r="N571" s="63">
        <v>2493</v>
      </c>
      <c r="O571" s="63">
        <v>1363</v>
      </c>
      <c r="P571" s="63">
        <v>0</v>
      </c>
      <c r="Q571" s="63">
        <v>49</v>
      </c>
      <c r="R571" s="63">
        <v>54</v>
      </c>
      <c r="S571" s="63"/>
      <c r="T571" s="63">
        <v>6</v>
      </c>
      <c r="U571" s="63">
        <v>0</v>
      </c>
      <c r="V571" s="63">
        <v>0</v>
      </c>
      <c r="W571" s="63">
        <v>0</v>
      </c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/>
      <c r="AV571" s="63"/>
      <c r="AW571" s="63"/>
      <c r="BA571" t="str">
        <f t="shared" si="147"/>
        <v>Rockland</v>
      </c>
      <c r="BB571" t="s">
        <v>1728</v>
      </c>
      <c r="BC571">
        <v>1</v>
      </c>
      <c r="BE571" s="112">
        <v>23</v>
      </c>
      <c r="BF571" s="114">
        <v>13</v>
      </c>
      <c r="BG571" s="114">
        <v>50</v>
      </c>
      <c r="BH571" s="118">
        <v>63590</v>
      </c>
      <c r="BI571" s="118">
        <f t="shared" si="148"/>
        <v>23013</v>
      </c>
      <c r="BJ571" t="s">
        <v>1248</v>
      </c>
      <c r="BK571">
        <f t="shared" si="158"/>
        <v>2363590</v>
      </c>
      <c r="BP571">
        <v>15.1</v>
      </c>
      <c r="BQ571">
        <v>2.19</v>
      </c>
      <c r="BR571">
        <v>12.91</v>
      </c>
      <c r="BZ571" s="63"/>
      <c r="CR571" s="1" t="s">
        <v>3692</v>
      </c>
    </row>
    <row r="572" spans="1:96" ht="15" hidden="1" customHeight="1" outlineLevel="1">
      <c r="A572" t="s">
        <v>2348</v>
      </c>
      <c r="B572" s="8" t="s">
        <v>1696</v>
      </c>
      <c r="C572" s="1">
        <f t="shared" si="150"/>
        <v>2530</v>
      </c>
      <c r="D572" s="5">
        <f>IF(N572&gt;0, RANK(N572,(N572:P572,Q572:AE572)),0)</f>
        <v>1</v>
      </c>
      <c r="E572" s="5">
        <f>IF(O572&gt;0,RANK(O572,(N572:P572,Q572:AE572)),0)</f>
        <v>2</v>
      </c>
      <c r="F572" s="5">
        <f t="shared" ref="F572:F647" si="159">IF(P572&gt;0,RANK(P572,(N572:AE572)),0)</f>
        <v>0</v>
      </c>
      <c r="G572" s="1">
        <f t="shared" si="154"/>
        <v>918</v>
      </c>
      <c r="H572" s="2">
        <f t="shared" si="152"/>
        <v>0.36284584980237156</v>
      </c>
      <c r="I572" s="6"/>
      <c r="J572" s="2">
        <f t="shared" si="155"/>
        <v>0.66956521739130437</v>
      </c>
      <c r="K572" s="2">
        <f t="shared" si="156"/>
        <v>0.30671936758893281</v>
      </c>
      <c r="L572" s="2">
        <f t="shared" si="157"/>
        <v>0</v>
      </c>
      <c r="M572" s="2">
        <f t="shared" ref="M572:M647" si="160">IF(C572=0,"-",(1-J572-K572-L572))</f>
        <v>2.371541501976282E-2</v>
      </c>
      <c r="N572" s="63">
        <v>1694</v>
      </c>
      <c r="O572" s="63">
        <v>776</v>
      </c>
      <c r="P572" s="63">
        <v>0</v>
      </c>
      <c r="Q572" s="63">
        <v>39</v>
      </c>
      <c r="R572" s="63">
        <v>17</v>
      </c>
      <c r="S572" s="63"/>
      <c r="T572" s="63">
        <v>4</v>
      </c>
      <c r="U572" s="63">
        <v>0</v>
      </c>
      <c r="V572" s="63">
        <v>0</v>
      </c>
      <c r="W572" s="63">
        <v>0</v>
      </c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/>
      <c r="AV572" s="63"/>
      <c r="AW572" s="63"/>
      <c r="BA572" t="str">
        <f t="shared" si="147"/>
        <v>Rockport</v>
      </c>
      <c r="BB572" t="s">
        <v>1728</v>
      </c>
      <c r="BC572">
        <v>1</v>
      </c>
      <c r="BE572" s="112">
        <v>23</v>
      </c>
      <c r="BF572" s="114">
        <v>13</v>
      </c>
      <c r="BG572" s="114">
        <v>55</v>
      </c>
      <c r="BH572" s="118">
        <v>63660</v>
      </c>
      <c r="BI572" s="118">
        <f t="shared" si="148"/>
        <v>23013</v>
      </c>
      <c r="BJ572" t="s">
        <v>1471</v>
      </c>
      <c r="BK572">
        <f t="shared" si="158"/>
        <v>2363660</v>
      </c>
      <c r="BP572">
        <v>34.14</v>
      </c>
      <c r="BQ572">
        <v>12.43</v>
      </c>
      <c r="BR572">
        <v>21.71</v>
      </c>
      <c r="BZ572" s="63"/>
      <c r="CR572" s="1" t="s">
        <v>3693</v>
      </c>
    </row>
    <row r="573" spans="1:96" ht="15" hidden="1" customHeight="1" outlineLevel="1">
      <c r="A573" t="s">
        <v>995</v>
      </c>
      <c r="B573" s="8" t="s">
        <v>1696</v>
      </c>
      <c r="C573" s="1">
        <f t="shared" si="150"/>
        <v>214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 t="shared" si="159"/>
        <v>0</v>
      </c>
      <c r="G573" s="1">
        <f t="shared" si="154"/>
        <v>95</v>
      </c>
      <c r="H573" s="2">
        <f t="shared" si="152"/>
        <v>0.44392523364485981</v>
      </c>
      <c r="I573" s="6"/>
      <c r="J573" s="2">
        <f t="shared" si="155"/>
        <v>0.26635514018691586</v>
      </c>
      <c r="K573" s="2">
        <f t="shared" si="156"/>
        <v>0.71028037383177567</v>
      </c>
      <c r="L573" s="2">
        <f t="shared" si="157"/>
        <v>0</v>
      </c>
      <c r="M573" s="2">
        <f t="shared" si="160"/>
        <v>2.3364485981308469E-2</v>
      </c>
      <c r="N573" s="63">
        <v>57</v>
      </c>
      <c r="O573" s="63">
        <v>152</v>
      </c>
      <c r="P573" s="63">
        <v>0</v>
      </c>
      <c r="Q573" s="63">
        <v>2</v>
      </c>
      <c r="R573" s="63">
        <v>3</v>
      </c>
      <c r="S573" s="63"/>
      <c r="T573" s="63">
        <v>0</v>
      </c>
      <c r="U573" s="63">
        <v>0</v>
      </c>
      <c r="V573" s="63">
        <v>0</v>
      </c>
      <c r="W573" s="63">
        <v>0</v>
      </c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/>
      <c r="AV573" s="63"/>
      <c r="AW573" s="63"/>
      <c r="BA573" t="str">
        <f t="shared" si="147"/>
        <v>Rockwood</v>
      </c>
      <c r="BB573" t="s">
        <v>1786</v>
      </c>
      <c r="BC573">
        <v>2</v>
      </c>
      <c r="BE573" s="112">
        <v>23</v>
      </c>
      <c r="BF573" s="114">
        <v>25</v>
      </c>
      <c r="BH573" s="118">
        <v>63700</v>
      </c>
      <c r="BI573" s="118">
        <f t="shared" si="148"/>
        <v>23025</v>
      </c>
      <c r="BJ573" t="s">
        <v>956</v>
      </c>
      <c r="BK573">
        <f t="shared" si="158"/>
        <v>2363700</v>
      </c>
      <c r="BZ573" s="63"/>
      <c r="CR573" s="1" t="s">
        <v>3694</v>
      </c>
    </row>
    <row r="574" spans="1:96" ht="15" hidden="1" customHeight="1" outlineLevel="1">
      <c r="A574" t="s">
        <v>1911</v>
      </c>
      <c r="B574" s="8" t="s">
        <v>1696</v>
      </c>
      <c r="C574" s="1">
        <f t="shared" si="150"/>
        <v>713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 t="shared" si="159"/>
        <v>0</v>
      </c>
      <c r="G574" s="1">
        <f t="shared" si="154"/>
        <v>10</v>
      </c>
      <c r="H574" s="2">
        <f t="shared" si="152"/>
        <v>1.4025245441795231E-2</v>
      </c>
      <c r="I574" s="6"/>
      <c r="J574" s="2">
        <f t="shared" si="155"/>
        <v>0.47685834502103785</v>
      </c>
      <c r="K574" s="2">
        <f t="shared" si="156"/>
        <v>0.49088359046283309</v>
      </c>
      <c r="L574" s="2">
        <f t="shared" si="157"/>
        <v>0</v>
      </c>
      <c r="M574" s="2">
        <f t="shared" si="160"/>
        <v>3.2258064516129059E-2</v>
      </c>
      <c r="N574" s="63">
        <v>340</v>
      </c>
      <c r="O574" s="63">
        <v>350</v>
      </c>
      <c r="P574" s="63">
        <v>0</v>
      </c>
      <c r="Q574" s="63">
        <v>11</v>
      </c>
      <c r="R574" s="63">
        <v>10</v>
      </c>
      <c r="S574" s="63"/>
      <c r="T574" s="63">
        <v>2</v>
      </c>
      <c r="U574" s="63">
        <v>0</v>
      </c>
      <c r="V574" s="63">
        <v>0</v>
      </c>
      <c r="W574" s="63">
        <v>0</v>
      </c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/>
      <c r="AV574" s="63"/>
      <c r="AW574" s="63"/>
      <c r="BA574" t="str">
        <f t="shared" si="147"/>
        <v>Rome</v>
      </c>
      <c r="BB574" t="s">
        <v>3005</v>
      </c>
      <c r="BC574">
        <v>2</v>
      </c>
      <c r="BE574" s="112">
        <v>23</v>
      </c>
      <c r="BF574" s="114">
        <v>11</v>
      </c>
      <c r="BG574" s="114">
        <v>100</v>
      </c>
      <c r="BH574" s="118">
        <v>63835</v>
      </c>
      <c r="BI574" s="118">
        <f t="shared" si="148"/>
        <v>23011</v>
      </c>
      <c r="BJ574" t="s">
        <v>1471</v>
      </c>
      <c r="BK574">
        <f t="shared" si="158"/>
        <v>2363835</v>
      </c>
      <c r="BP574">
        <v>31.74</v>
      </c>
      <c r="BQ574">
        <v>6.31</v>
      </c>
      <c r="BR574">
        <v>25.42</v>
      </c>
      <c r="BZ574" s="63"/>
      <c r="CR574" s="151" t="s">
        <v>3695</v>
      </c>
    </row>
    <row r="575" spans="1:96" ht="15" hidden="1" customHeight="1" outlineLevel="1">
      <c r="A575" t="s">
        <v>2502</v>
      </c>
      <c r="B575" s="8" t="s">
        <v>1696</v>
      </c>
      <c r="C575" s="1">
        <f t="shared" si="150"/>
        <v>183</v>
      </c>
      <c r="D575" s="5">
        <f>IF(N575&gt;0, RANK(N575,(N575:P575,Q575:AE575)),0)</f>
        <v>1</v>
      </c>
      <c r="E575" s="5">
        <f>IF(O575&gt;0,RANK(O575,(N575:P575,Q575:AE575)),0)</f>
        <v>2</v>
      </c>
      <c r="F575" s="5">
        <f t="shared" si="159"/>
        <v>0</v>
      </c>
      <c r="G575" s="1">
        <f t="shared" si="154"/>
        <v>21</v>
      </c>
      <c r="H575" s="2">
        <f t="shared" si="152"/>
        <v>0.11475409836065574</v>
      </c>
      <c r="I575" s="6"/>
      <c r="J575" s="2">
        <f t="shared" si="155"/>
        <v>0.55191256830601088</v>
      </c>
      <c r="K575" s="2">
        <f t="shared" si="156"/>
        <v>0.43715846994535518</v>
      </c>
      <c r="L575" s="2">
        <f t="shared" si="157"/>
        <v>0</v>
      </c>
      <c r="M575" s="2">
        <f t="shared" si="160"/>
        <v>1.0928961748633947E-2</v>
      </c>
      <c r="N575" s="63">
        <v>101</v>
      </c>
      <c r="O575" s="63">
        <v>80</v>
      </c>
      <c r="P575" s="63">
        <v>0</v>
      </c>
      <c r="Q575" s="63">
        <v>2</v>
      </c>
      <c r="R575" s="63">
        <v>0</v>
      </c>
      <c r="S575" s="63"/>
      <c r="T575" s="63">
        <v>0</v>
      </c>
      <c r="U575" s="63">
        <v>0</v>
      </c>
      <c r="V575" s="63">
        <v>0</v>
      </c>
      <c r="W575" s="63">
        <v>0</v>
      </c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/>
      <c r="AV575" s="63"/>
      <c r="AW575" s="63"/>
      <c r="BA575" t="str">
        <f t="shared" si="147"/>
        <v>Roque Bluffs</v>
      </c>
      <c r="BB575" t="s">
        <v>691</v>
      </c>
      <c r="BC575">
        <v>2</v>
      </c>
      <c r="BE575" s="112">
        <v>23</v>
      </c>
      <c r="BF575" s="114">
        <v>29</v>
      </c>
      <c r="BG575" s="114">
        <v>190</v>
      </c>
      <c r="BH575" s="118">
        <v>63940</v>
      </c>
      <c r="BI575" s="118">
        <f t="shared" si="148"/>
        <v>23029</v>
      </c>
      <c r="BJ575" t="s">
        <v>1471</v>
      </c>
      <c r="BK575">
        <f t="shared" si="158"/>
        <v>2363940</v>
      </c>
      <c r="BP575">
        <v>19.54</v>
      </c>
      <c r="BQ575">
        <v>8.8800000000000008</v>
      </c>
      <c r="BR575">
        <v>10.65</v>
      </c>
      <c r="BZ575" s="63"/>
      <c r="CR575" s="1" t="s">
        <v>3696</v>
      </c>
    </row>
    <row r="576" spans="1:96" ht="15" hidden="1" customHeight="1" outlineLevel="1">
      <c r="A576" t="s">
        <v>2716</v>
      </c>
      <c r="B576" s="8" t="s">
        <v>1696</v>
      </c>
      <c r="C576" s="1">
        <f t="shared" si="150"/>
        <v>246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 t="shared" si="159"/>
        <v>0</v>
      </c>
      <c r="G576" s="1">
        <f t="shared" si="154"/>
        <v>58</v>
      </c>
      <c r="H576" s="2">
        <f t="shared" si="152"/>
        <v>0.23577235772357724</v>
      </c>
      <c r="I576" s="6"/>
      <c r="J576" s="2">
        <f t="shared" si="155"/>
        <v>0.36178861788617889</v>
      </c>
      <c r="K576" s="2">
        <f t="shared" si="156"/>
        <v>0.59756097560975607</v>
      </c>
      <c r="L576" s="2">
        <f t="shared" si="157"/>
        <v>0</v>
      </c>
      <c r="M576" s="2">
        <f t="shared" si="160"/>
        <v>4.065040650406504E-2</v>
      </c>
      <c r="N576" s="63">
        <v>89</v>
      </c>
      <c r="O576" s="63">
        <v>147</v>
      </c>
      <c r="P576" s="63">
        <v>0</v>
      </c>
      <c r="Q576" s="63">
        <v>5</v>
      </c>
      <c r="R576" s="63">
        <v>5</v>
      </c>
      <c r="S576" s="63"/>
      <c r="T576" s="63">
        <v>0</v>
      </c>
      <c r="U576" s="63">
        <v>0</v>
      </c>
      <c r="V576" s="63">
        <v>0</v>
      </c>
      <c r="W576" s="63">
        <v>0</v>
      </c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/>
      <c r="AV576" s="63"/>
      <c r="AW576" s="63"/>
      <c r="BA576" t="str">
        <f t="shared" si="147"/>
        <v>Roxbury</v>
      </c>
      <c r="BB576" t="s">
        <v>2381</v>
      </c>
      <c r="BC576">
        <v>2</v>
      </c>
      <c r="BE576" s="112">
        <v>23</v>
      </c>
      <c r="BF576" s="114">
        <v>17</v>
      </c>
      <c r="BG576" s="114">
        <v>130</v>
      </c>
      <c r="BH576" s="118">
        <v>64185</v>
      </c>
      <c r="BI576" s="118">
        <f t="shared" si="148"/>
        <v>23017</v>
      </c>
      <c r="BJ576" t="s">
        <v>1471</v>
      </c>
      <c r="BK576">
        <f t="shared" si="158"/>
        <v>2364185</v>
      </c>
      <c r="BP576">
        <v>44.08</v>
      </c>
      <c r="BQ576">
        <v>1.21</v>
      </c>
      <c r="BR576">
        <v>42.88</v>
      </c>
      <c r="BZ576" s="63"/>
      <c r="CR576" s="1" t="s">
        <v>3697</v>
      </c>
    </row>
    <row r="577" spans="1:96" ht="15" hidden="1" customHeight="1" outlineLevel="1">
      <c r="A577" t="s">
        <v>3174</v>
      </c>
      <c r="B577" s="8" t="s">
        <v>1696</v>
      </c>
      <c r="C577" s="1">
        <f t="shared" si="150"/>
        <v>2863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 t="shared" si="159"/>
        <v>0</v>
      </c>
      <c r="G577" s="1">
        <f t="shared" si="154"/>
        <v>227</v>
      </c>
      <c r="H577" s="2">
        <f t="shared" si="152"/>
        <v>7.928746070555362E-2</v>
      </c>
      <c r="I577" s="6"/>
      <c r="J577" s="2">
        <f t="shared" si="155"/>
        <v>0.44533705902899057</v>
      </c>
      <c r="K577" s="2">
        <f t="shared" si="156"/>
        <v>0.52462451973454416</v>
      </c>
      <c r="L577" s="2">
        <f t="shared" si="157"/>
        <v>0</v>
      </c>
      <c r="M577" s="2">
        <f t="shared" si="160"/>
        <v>3.0038421236465274E-2</v>
      </c>
      <c r="N577" s="63">
        <v>1275</v>
      </c>
      <c r="O577" s="63">
        <v>1502</v>
      </c>
      <c r="P577" s="63">
        <v>0</v>
      </c>
      <c r="Q577" s="63">
        <v>57</v>
      </c>
      <c r="R577" s="63">
        <v>28</v>
      </c>
      <c r="S577" s="63"/>
      <c r="T577" s="63">
        <v>1</v>
      </c>
      <c r="U577" s="63">
        <v>0</v>
      </c>
      <c r="V577" s="63">
        <v>0</v>
      </c>
      <c r="W577" s="63">
        <v>0</v>
      </c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/>
      <c r="AV577" s="63"/>
      <c r="AW577" s="63"/>
      <c r="BA577" t="str">
        <f t="shared" si="147"/>
        <v>Rumford</v>
      </c>
      <c r="BB577" t="s">
        <v>2381</v>
      </c>
      <c r="BC577">
        <v>2</v>
      </c>
      <c r="BE577" s="112">
        <v>23</v>
      </c>
      <c r="BF577" s="114">
        <v>17</v>
      </c>
      <c r="BG577" s="114">
        <v>135</v>
      </c>
      <c r="BH577" s="118">
        <v>64290</v>
      </c>
      <c r="BI577" s="118">
        <f t="shared" si="148"/>
        <v>23017</v>
      </c>
      <c r="BJ577" t="s">
        <v>1471</v>
      </c>
      <c r="BK577">
        <f t="shared" si="158"/>
        <v>2364290</v>
      </c>
      <c r="BP577">
        <v>69.86</v>
      </c>
      <c r="BQ577">
        <v>1.25</v>
      </c>
      <c r="BR577">
        <v>68.61</v>
      </c>
      <c r="BZ577" s="63"/>
      <c r="CR577" s="1" t="s">
        <v>3698</v>
      </c>
    </row>
    <row r="578" spans="1:96" ht="15" hidden="1" customHeight="1" outlineLevel="1">
      <c r="A578" t="s">
        <v>3175</v>
      </c>
      <c r="B578" s="8" t="s">
        <v>1696</v>
      </c>
      <c r="C578" s="1">
        <f t="shared" si="150"/>
        <v>2878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 t="shared" si="159"/>
        <v>0</v>
      </c>
      <c r="G578" s="1">
        <f t="shared" si="154"/>
        <v>731</v>
      </c>
      <c r="H578" s="2">
        <f t="shared" si="152"/>
        <v>0.25399583043780405</v>
      </c>
      <c r="I578" s="6"/>
      <c r="J578" s="2">
        <f t="shared" si="155"/>
        <v>0.35927727588603198</v>
      </c>
      <c r="K578" s="2">
        <f t="shared" si="156"/>
        <v>0.61327310632383603</v>
      </c>
      <c r="L578" s="2">
        <f t="shared" si="157"/>
        <v>0</v>
      </c>
      <c r="M578" s="2">
        <f t="shared" si="160"/>
        <v>2.7449617790131997E-2</v>
      </c>
      <c r="N578" s="63">
        <v>1034</v>
      </c>
      <c r="O578" s="63">
        <v>1765</v>
      </c>
      <c r="P578" s="63">
        <v>0</v>
      </c>
      <c r="Q578" s="63">
        <v>52</v>
      </c>
      <c r="R578" s="63">
        <v>25</v>
      </c>
      <c r="S578" s="63"/>
      <c r="T578" s="63">
        <v>2</v>
      </c>
      <c r="U578" s="63">
        <v>0</v>
      </c>
      <c r="V578" s="63">
        <v>0</v>
      </c>
      <c r="W578" s="63">
        <v>0</v>
      </c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/>
      <c r="AV578" s="63"/>
      <c r="AW578" s="63"/>
      <c r="BA578" t="str">
        <f t="shared" si="147"/>
        <v>Sabattus</v>
      </c>
      <c r="BB578" t="s">
        <v>1117</v>
      </c>
      <c r="BC578">
        <v>2</v>
      </c>
      <c r="BE578" s="112">
        <v>23</v>
      </c>
      <c r="BF578" s="114">
        <v>1</v>
      </c>
      <c r="BG578" s="114">
        <v>57</v>
      </c>
      <c r="BH578" s="118">
        <v>64570</v>
      </c>
      <c r="BI578" s="118">
        <f t="shared" si="148"/>
        <v>23001</v>
      </c>
      <c r="BJ578" t="s">
        <v>1471</v>
      </c>
      <c r="BK578">
        <f t="shared" si="158"/>
        <v>2364570</v>
      </c>
      <c r="BP578">
        <v>26.75</v>
      </c>
      <c r="BQ578">
        <v>1.1100000000000001</v>
      </c>
      <c r="BR578">
        <v>25.63</v>
      </c>
      <c r="BZ578" s="63"/>
      <c r="CR578" s="1" t="s">
        <v>3699</v>
      </c>
    </row>
    <row r="579" spans="1:96" ht="15" hidden="1" customHeight="1" outlineLevel="1">
      <c r="A579" t="s">
        <v>2440</v>
      </c>
      <c r="B579" s="8" t="s">
        <v>1696</v>
      </c>
      <c r="C579" s="1">
        <f t="shared" si="150"/>
        <v>12656</v>
      </c>
      <c r="D579" s="5">
        <f>IF(N579&gt;0, RANK(N579,(N579:P579,Q579:AE579)),0)</f>
        <v>1</v>
      </c>
      <c r="E579" s="5">
        <f>IF(O579&gt;0,RANK(O579,(N579:P579,Q579:AE579)),0)</f>
        <v>2</v>
      </c>
      <c r="F579" s="5">
        <f t="shared" si="159"/>
        <v>0</v>
      </c>
      <c r="G579" s="1">
        <f t="shared" si="154"/>
        <v>3297</v>
      </c>
      <c r="H579" s="2">
        <f t="shared" si="152"/>
        <v>0.26050884955752213</v>
      </c>
      <c r="I579" s="6"/>
      <c r="J579" s="2">
        <f t="shared" si="155"/>
        <v>0.61583438685208591</v>
      </c>
      <c r="K579" s="2">
        <f t="shared" si="156"/>
        <v>0.35532553729456384</v>
      </c>
      <c r="L579" s="2">
        <f t="shared" si="157"/>
        <v>0</v>
      </c>
      <c r="M579" s="2">
        <f t="shared" si="160"/>
        <v>2.8840075853350244E-2</v>
      </c>
      <c r="N579" s="63">
        <v>7794</v>
      </c>
      <c r="O579" s="63">
        <v>4497</v>
      </c>
      <c r="P579" s="63">
        <v>0</v>
      </c>
      <c r="Q579" s="63">
        <v>191</v>
      </c>
      <c r="R579" s="63">
        <v>159</v>
      </c>
      <c r="S579" s="63"/>
      <c r="T579" s="63">
        <v>15</v>
      </c>
      <c r="U579" s="63">
        <v>0</v>
      </c>
      <c r="V579" s="63">
        <v>0</v>
      </c>
      <c r="W579" s="63">
        <v>0</v>
      </c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/>
      <c r="AV579" s="63"/>
      <c r="AW579" s="63"/>
      <c r="BA579" t="str">
        <f t="shared" si="147"/>
        <v>Saco</v>
      </c>
      <c r="BB579" t="s">
        <v>924</v>
      </c>
      <c r="BC579">
        <v>1</v>
      </c>
      <c r="BE579" s="112">
        <v>23</v>
      </c>
      <c r="BF579" s="114">
        <v>31</v>
      </c>
      <c r="BG579" s="114">
        <v>110</v>
      </c>
      <c r="BH579" s="118">
        <v>64675</v>
      </c>
      <c r="BI579" s="118">
        <f t="shared" si="148"/>
        <v>23031</v>
      </c>
      <c r="BJ579" t="s">
        <v>1248</v>
      </c>
      <c r="BK579">
        <f t="shared" si="158"/>
        <v>2364675</v>
      </c>
      <c r="BP579">
        <v>39.35</v>
      </c>
      <c r="BQ579">
        <v>0.87</v>
      </c>
      <c r="BR579">
        <v>38.479999999999997</v>
      </c>
      <c r="BZ579" s="63"/>
      <c r="CR579" s="1" t="s">
        <v>3700</v>
      </c>
    </row>
    <row r="580" spans="1:96" ht="15" hidden="1" customHeight="1" outlineLevel="1">
      <c r="A580" t="s">
        <v>2101</v>
      </c>
      <c r="B580" s="8" t="s">
        <v>1696</v>
      </c>
      <c r="C580" s="1">
        <f t="shared" si="150"/>
        <v>637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 t="shared" si="159"/>
        <v>0</v>
      </c>
      <c r="G580" s="1">
        <f t="shared" si="154"/>
        <v>42</v>
      </c>
      <c r="H580" s="2">
        <f t="shared" si="152"/>
        <v>6.5934065934065936E-2</v>
      </c>
      <c r="I580" s="6"/>
      <c r="J580" s="2">
        <f t="shared" si="155"/>
        <v>0.45839874411302983</v>
      </c>
      <c r="K580" s="2">
        <f t="shared" si="156"/>
        <v>0.52433281004709575</v>
      </c>
      <c r="L580" s="2">
        <f t="shared" si="157"/>
        <v>0</v>
      </c>
      <c r="M580" s="2">
        <f t="shared" si="160"/>
        <v>1.7268445839874413E-2</v>
      </c>
      <c r="N580" s="63">
        <v>292</v>
      </c>
      <c r="O580" s="63">
        <v>334</v>
      </c>
      <c r="P580" s="63">
        <v>0</v>
      </c>
      <c r="Q580" s="63">
        <v>8</v>
      </c>
      <c r="R580" s="63">
        <v>2</v>
      </c>
      <c r="S580" s="63"/>
      <c r="T580" s="63">
        <v>1</v>
      </c>
      <c r="U580" s="63">
        <v>0</v>
      </c>
      <c r="V580" s="63">
        <v>0</v>
      </c>
      <c r="W580" s="63">
        <v>0</v>
      </c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/>
      <c r="AV580" s="63"/>
      <c r="AW580" s="63"/>
      <c r="BA580" t="str">
        <f t="shared" si="147"/>
        <v>St. Agatha</v>
      </c>
      <c r="BB580" t="s">
        <v>2829</v>
      </c>
      <c r="BC580">
        <v>2</v>
      </c>
      <c r="BE580" s="112">
        <v>23</v>
      </c>
      <c r="BF580" s="114">
        <v>3</v>
      </c>
      <c r="BG580" s="114">
        <v>275</v>
      </c>
      <c r="BH580" s="118">
        <v>64780</v>
      </c>
      <c r="BI580" s="118">
        <f t="shared" si="148"/>
        <v>23003</v>
      </c>
      <c r="BJ580" t="s">
        <v>1471</v>
      </c>
      <c r="BK580">
        <f t="shared" si="158"/>
        <v>2364780</v>
      </c>
      <c r="BP580">
        <v>34.9</v>
      </c>
      <c r="BQ580">
        <v>5.38</v>
      </c>
      <c r="BR580">
        <v>29.51</v>
      </c>
      <c r="BZ580" s="63"/>
      <c r="CR580" s="1" t="s">
        <v>3701</v>
      </c>
    </row>
    <row r="581" spans="1:96" ht="15" hidden="1" customHeight="1" outlineLevel="1">
      <c r="A581" t="s">
        <v>1341</v>
      </c>
      <c r="B581" s="8" t="s">
        <v>1696</v>
      </c>
      <c r="C581" s="1">
        <f t="shared" si="150"/>
        <v>1186</v>
      </c>
      <c r="D581" s="5">
        <f>IF(N581&gt;0, RANK(N581,(N581:P581,Q581:AE581)),0)</f>
        <v>2</v>
      </c>
      <c r="E581" s="5">
        <f>IF(O581&gt;0,RANK(O581,(N581:P581,Q581:AE581)),0)</f>
        <v>1</v>
      </c>
      <c r="F581" s="5">
        <f t="shared" si="159"/>
        <v>0</v>
      </c>
      <c r="G581" s="1">
        <f t="shared" si="154"/>
        <v>512</v>
      </c>
      <c r="H581" s="2">
        <f t="shared" si="152"/>
        <v>0.43170320404721751</v>
      </c>
      <c r="I581" s="6"/>
      <c r="J581" s="2">
        <f t="shared" si="155"/>
        <v>0.27065767284991571</v>
      </c>
      <c r="K581" s="2">
        <f t="shared" si="156"/>
        <v>0.70236087689713322</v>
      </c>
      <c r="L581" s="2">
        <f t="shared" si="157"/>
        <v>0</v>
      </c>
      <c r="M581" s="2">
        <f t="shared" si="160"/>
        <v>2.6981450252951067E-2</v>
      </c>
      <c r="N581" s="63">
        <v>321</v>
      </c>
      <c r="O581" s="63">
        <v>833</v>
      </c>
      <c r="P581" s="63">
        <v>0</v>
      </c>
      <c r="Q581" s="63">
        <v>21</v>
      </c>
      <c r="R581" s="63">
        <v>11</v>
      </c>
      <c r="S581" s="63"/>
      <c r="T581" s="63">
        <v>0</v>
      </c>
      <c r="U581" s="63">
        <v>0</v>
      </c>
      <c r="V581" s="63">
        <v>0</v>
      </c>
      <c r="W581" s="63">
        <v>0</v>
      </c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BA581" t="str">
        <f t="shared" si="147"/>
        <v>St. Albans</v>
      </c>
      <c r="BB581" t="s">
        <v>1786</v>
      </c>
      <c r="BC581">
        <v>2</v>
      </c>
      <c r="BE581" s="112">
        <v>23</v>
      </c>
      <c r="BF581" s="114">
        <v>25</v>
      </c>
      <c r="BG581" s="114">
        <v>135</v>
      </c>
      <c r="BH581" s="118">
        <v>64850</v>
      </c>
      <c r="BI581" s="118">
        <f t="shared" si="148"/>
        <v>23025</v>
      </c>
      <c r="BJ581" t="s">
        <v>1471</v>
      </c>
      <c r="BK581">
        <f t="shared" si="158"/>
        <v>2364850</v>
      </c>
      <c r="BP581">
        <v>47.16</v>
      </c>
      <c r="BQ581">
        <v>2.31</v>
      </c>
      <c r="BR581">
        <v>44.85</v>
      </c>
      <c r="BZ581" s="63"/>
      <c r="CR581" s="1" t="s">
        <v>3702</v>
      </c>
    </row>
    <row r="582" spans="1:96" ht="15" hidden="1" customHeight="1" outlineLevel="1">
      <c r="A582" t="s">
        <v>2761</v>
      </c>
      <c r="B582" s="8" t="s">
        <v>1696</v>
      </c>
      <c r="C582" s="1">
        <f t="shared" si="150"/>
        <v>245</v>
      </c>
      <c r="D582" s="5">
        <f>IF(N582&gt;0, RANK(N582,(N582:P582,Q582:AE582)),0)</f>
        <v>1</v>
      </c>
      <c r="E582" s="5">
        <f>IF(O582&gt;0,RANK(O582,(N582:P582,Q582:AE582)),0)</f>
        <v>1</v>
      </c>
      <c r="F582" s="5">
        <f t="shared" si="159"/>
        <v>0</v>
      </c>
      <c r="G582" s="1">
        <f t="shared" si="154"/>
        <v>0</v>
      </c>
      <c r="H582" s="2">
        <f t="shared" si="152"/>
        <v>0</v>
      </c>
      <c r="I582" s="6"/>
      <c r="J582" s="2">
        <f t="shared" si="155"/>
        <v>0.49387755102040815</v>
      </c>
      <c r="K582" s="2">
        <f t="shared" si="156"/>
        <v>0.49387755102040815</v>
      </c>
      <c r="L582" s="2">
        <f t="shared" si="157"/>
        <v>0</v>
      </c>
      <c r="M582" s="2">
        <f t="shared" si="160"/>
        <v>1.2244897959183765E-2</v>
      </c>
      <c r="N582" s="63">
        <v>121</v>
      </c>
      <c r="O582" s="63">
        <v>121</v>
      </c>
      <c r="P582" s="63">
        <v>0</v>
      </c>
      <c r="Q582" s="63">
        <v>1</v>
      </c>
      <c r="R582" s="63">
        <v>2</v>
      </c>
      <c r="S582" s="63"/>
      <c r="T582" s="63">
        <v>0</v>
      </c>
      <c r="U582" s="63">
        <v>0</v>
      </c>
      <c r="V582" s="63">
        <v>0</v>
      </c>
      <c r="W582" s="63">
        <v>0</v>
      </c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BA582" t="str">
        <f t="shared" si="147"/>
        <v>St. Francis</v>
      </c>
      <c r="BB582" t="s">
        <v>2829</v>
      </c>
      <c r="BC582">
        <v>2</v>
      </c>
      <c r="BE582" s="112">
        <v>23</v>
      </c>
      <c r="BF582" s="114">
        <v>3</v>
      </c>
      <c r="BG582" s="114">
        <v>280</v>
      </c>
      <c r="BH582" s="118">
        <v>65025</v>
      </c>
      <c r="BI582" s="118">
        <f t="shared" si="148"/>
        <v>23003</v>
      </c>
      <c r="BJ582" t="s">
        <v>1471</v>
      </c>
      <c r="BK582">
        <f t="shared" si="158"/>
        <v>2365025</v>
      </c>
      <c r="BP582">
        <v>30.41</v>
      </c>
      <c r="BQ582">
        <v>0.6</v>
      </c>
      <c r="BR582">
        <v>29.81</v>
      </c>
      <c r="BZ582" s="63"/>
      <c r="CR582" s="1" t="s">
        <v>3703</v>
      </c>
    </row>
    <row r="583" spans="1:96" ht="15" hidden="1" customHeight="1" outlineLevel="1">
      <c r="A583" t="s">
        <v>1222</v>
      </c>
      <c r="B583" s="8" t="s">
        <v>1696</v>
      </c>
      <c r="C583" s="1">
        <f t="shared" si="150"/>
        <v>1814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 t="shared" si="159"/>
        <v>0</v>
      </c>
      <c r="G583" s="1">
        <f t="shared" si="154"/>
        <v>445</v>
      </c>
      <c r="H583" s="2">
        <f t="shared" si="152"/>
        <v>0.24531422271223816</v>
      </c>
      <c r="I583" s="6"/>
      <c r="J583" s="2">
        <f t="shared" si="155"/>
        <v>0.61080485115766259</v>
      </c>
      <c r="K583" s="2">
        <f t="shared" si="156"/>
        <v>0.36549062844542446</v>
      </c>
      <c r="L583" s="2">
        <f t="shared" si="157"/>
        <v>0</v>
      </c>
      <c r="M583" s="2">
        <f t="shared" si="160"/>
        <v>2.3704520396912954E-2</v>
      </c>
      <c r="N583" s="63">
        <v>1108</v>
      </c>
      <c r="O583" s="63">
        <v>663</v>
      </c>
      <c r="P583" s="63">
        <v>0</v>
      </c>
      <c r="Q583" s="63">
        <v>22</v>
      </c>
      <c r="R583" s="63">
        <v>15</v>
      </c>
      <c r="S583" s="63"/>
      <c r="T583" s="63">
        <v>6</v>
      </c>
      <c r="U583" s="63">
        <v>0</v>
      </c>
      <c r="V583" s="63">
        <v>0</v>
      </c>
      <c r="W583" s="63">
        <v>0</v>
      </c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BA583" t="str">
        <f t="shared" si="147"/>
        <v>St. George</v>
      </c>
      <c r="BB583" t="s">
        <v>1728</v>
      </c>
      <c r="BC583">
        <v>1</v>
      </c>
      <c r="BE583" s="112">
        <v>23</v>
      </c>
      <c r="BF583" s="114">
        <v>13</v>
      </c>
      <c r="BG583" s="114">
        <v>60</v>
      </c>
      <c r="BH583" s="118">
        <v>65130</v>
      </c>
      <c r="BI583" s="118">
        <f t="shared" si="148"/>
        <v>23013</v>
      </c>
      <c r="BJ583" t="s">
        <v>1471</v>
      </c>
      <c r="BK583">
        <f t="shared" si="158"/>
        <v>2365130</v>
      </c>
      <c r="BP583">
        <v>158.46</v>
      </c>
      <c r="BQ583">
        <v>132.88</v>
      </c>
      <c r="BR583">
        <v>25.58</v>
      </c>
      <c r="BZ583" s="63"/>
      <c r="CR583" s="1" t="s">
        <v>3704</v>
      </c>
    </row>
    <row r="584" spans="1:96" ht="15" hidden="1" customHeight="1" outlineLevel="1">
      <c r="A584" t="s">
        <v>152</v>
      </c>
      <c r="B584" s="8" t="s">
        <v>1696</v>
      </c>
      <c r="C584" s="1">
        <f t="shared" si="150"/>
        <v>171</v>
      </c>
      <c r="D584" s="5">
        <f>IF(N584&gt;0, RANK(N584,(N584:P584,Q584:AE584)),0)</f>
        <v>2</v>
      </c>
      <c r="E584" s="5">
        <f>IF(O584&gt;0,RANK(O584,(N584:P584,Q584:AE584)),0)</f>
        <v>1</v>
      </c>
      <c r="F584" s="5">
        <f t="shared" si="159"/>
        <v>0</v>
      </c>
      <c r="G584" s="1">
        <f t="shared" si="154"/>
        <v>41</v>
      </c>
      <c r="H584" s="2">
        <f t="shared" si="152"/>
        <v>0.23976608187134502</v>
      </c>
      <c r="I584" s="6"/>
      <c r="J584" s="2">
        <f t="shared" si="155"/>
        <v>0.36842105263157893</v>
      </c>
      <c r="K584" s="2">
        <f t="shared" si="156"/>
        <v>0.60818713450292394</v>
      </c>
      <c r="L584" s="2">
        <f t="shared" si="157"/>
        <v>0</v>
      </c>
      <c r="M584" s="2">
        <f t="shared" si="160"/>
        <v>2.3391812865497075E-2</v>
      </c>
      <c r="N584" s="63">
        <v>63</v>
      </c>
      <c r="O584" s="63">
        <v>104</v>
      </c>
      <c r="P584" s="63">
        <v>0</v>
      </c>
      <c r="Q584" s="63">
        <v>3</v>
      </c>
      <c r="R584" s="63">
        <v>1</v>
      </c>
      <c r="S584" s="63"/>
      <c r="T584" s="63">
        <v>0</v>
      </c>
      <c r="U584" s="63">
        <v>0</v>
      </c>
      <c r="V584" s="63">
        <v>0</v>
      </c>
      <c r="W584" s="63">
        <v>0</v>
      </c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BA584" t="str">
        <f t="shared" si="147"/>
        <v>St. John</v>
      </c>
      <c r="BB584" t="s">
        <v>2829</v>
      </c>
      <c r="BC584">
        <v>2</v>
      </c>
      <c r="BE584" s="112">
        <v>23</v>
      </c>
      <c r="BF584" s="114">
        <v>3</v>
      </c>
      <c r="BG584" s="114">
        <v>285</v>
      </c>
      <c r="BH584" s="118">
        <v>65200</v>
      </c>
      <c r="BI584" s="118">
        <f t="shared" si="148"/>
        <v>23003</v>
      </c>
      <c r="BJ584" t="s">
        <v>3073</v>
      </c>
      <c r="BK584">
        <f t="shared" si="158"/>
        <v>2365200</v>
      </c>
      <c r="BP584">
        <v>51.78</v>
      </c>
      <c r="BQ584">
        <v>1.45</v>
      </c>
      <c r="BR584">
        <v>50.33</v>
      </c>
      <c r="BZ584" s="63"/>
      <c r="CR584" s="1" t="s">
        <v>3705</v>
      </c>
    </row>
    <row r="585" spans="1:96" ht="15" hidden="1" customHeight="1" outlineLevel="1">
      <c r="A585" t="s">
        <v>1661</v>
      </c>
      <c r="B585" s="8" t="s">
        <v>1696</v>
      </c>
      <c r="C585" s="1">
        <f t="shared" si="150"/>
        <v>102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 t="shared" si="159"/>
        <v>0</v>
      </c>
      <c r="G585" s="1">
        <f t="shared" si="154"/>
        <v>29</v>
      </c>
      <c r="H585" s="2">
        <f t="shared" si="152"/>
        <v>0.28431372549019607</v>
      </c>
      <c r="I585" s="6"/>
      <c r="J585" s="2">
        <f t="shared" si="155"/>
        <v>0.63725490196078427</v>
      </c>
      <c r="K585" s="2">
        <f t="shared" si="156"/>
        <v>0.35294117647058826</v>
      </c>
      <c r="L585" s="2">
        <f t="shared" si="157"/>
        <v>0</v>
      </c>
      <c r="M585" s="2">
        <f t="shared" si="160"/>
        <v>9.8039215686274717E-3</v>
      </c>
      <c r="N585" s="63">
        <v>65</v>
      </c>
      <c r="O585" s="63">
        <v>36</v>
      </c>
      <c r="P585" s="63">
        <v>0</v>
      </c>
      <c r="Q585" s="63">
        <v>1</v>
      </c>
      <c r="R585" s="63">
        <v>0</v>
      </c>
      <c r="S585" s="63"/>
      <c r="T585" s="63">
        <v>0</v>
      </c>
      <c r="U585" s="63">
        <v>0</v>
      </c>
      <c r="V585" s="63">
        <v>0</v>
      </c>
      <c r="W585" s="63">
        <v>0</v>
      </c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BA585" t="str">
        <f t="shared" si="147"/>
        <v>Sandy River</v>
      </c>
      <c r="BB585" t="s">
        <v>1137</v>
      </c>
      <c r="BC585">
        <v>2</v>
      </c>
      <c r="BE585" s="112">
        <v>23</v>
      </c>
      <c r="BF585" s="114">
        <v>7</v>
      </c>
      <c r="BG585" s="114">
        <v>85</v>
      </c>
      <c r="BH585" s="118">
        <v>65655</v>
      </c>
      <c r="BI585" s="118">
        <f t="shared" si="148"/>
        <v>23007</v>
      </c>
      <c r="BJ585" t="s">
        <v>3073</v>
      </c>
      <c r="BK585">
        <f t="shared" si="158"/>
        <v>2365655</v>
      </c>
      <c r="BP585">
        <v>35.270000000000003</v>
      </c>
      <c r="BQ585">
        <v>1.1599999999999999</v>
      </c>
      <c r="BR585">
        <v>34.1</v>
      </c>
      <c r="BZ585" s="63"/>
      <c r="CR585" s="151" t="s">
        <v>3706</v>
      </c>
    </row>
    <row r="586" spans="1:96" ht="15" hidden="1" customHeight="1" outlineLevel="1">
      <c r="A586" t="s">
        <v>1987</v>
      </c>
      <c r="B586" s="8" t="s">
        <v>1696</v>
      </c>
      <c r="C586" s="1">
        <f t="shared" si="150"/>
        <v>10931</v>
      </c>
      <c r="D586" s="5">
        <f>IF(N586&gt;0, RANK(N586,(N586:P586,Q586:AE586)),0)</f>
        <v>1</v>
      </c>
      <c r="E586" s="5">
        <f>IF(O586&gt;0,RANK(O586,(N586:P586,Q586:AE586)),0)</f>
        <v>2</v>
      </c>
      <c r="F586" s="5">
        <f t="shared" si="159"/>
        <v>0</v>
      </c>
      <c r="G586" s="1">
        <f t="shared" si="154"/>
        <v>210</v>
      </c>
      <c r="H586" s="2">
        <f t="shared" si="152"/>
        <v>1.9211417070716313E-2</v>
      </c>
      <c r="I586" s="6"/>
      <c r="J586" s="2">
        <f t="shared" si="155"/>
        <v>0.49327600402524929</v>
      </c>
      <c r="K586" s="2">
        <f t="shared" si="156"/>
        <v>0.47406458695453296</v>
      </c>
      <c r="L586" s="2">
        <f t="shared" si="157"/>
        <v>0</v>
      </c>
      <c r="M586" s="2">
        <f t="shared" si="160"/>
        <v>3.2659409020217745E-2</v>
      </c>
      <c r="N586" s="63">
        <v>5392</v>
      </c>
      <c r="O586" s="63">
        <v>5182</v>
      </c>
      <c r="P586" s="63">
        <v>0</v>
      </c>
      <c r="Q586" s="63">
        <v>219</v>
      </c>
      <c r="R586" s="63">
        <v>115</v>
      </c>
      <c r="S586" s="63"/>
      <c r="T586" s="63">
        <v>23</v>
      </c>
      <c r="U586" s="63">
        <v>0</v>
      </c>
      <c r="V586" s="63">
        <v>0</v>
      </c>
      <c r="W586" s="63">
        <v>0</v>
      </c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BA586" t="str">
        <f t="shared" si="147"/>
        <v>Sanford</v>
      </c>
      <c r="BB586" t="s">
        <v>924</v>
      </c>
      <c r="BC586">
        <v>1</v>
      </c>
      <c r="BE586" s="112">
        <v>23</v>
      </c>
      <c r="BF586" s="114">
        <v>31</v>
      </c>
      <c r="BG586" s="114">
        <v>115</v>
      </c>
      <c r="BH586" s="118">
        <v>65760</v>
      </c>
      <c r="BI586" s="118">
        <f t="shared" si="148"/>
        <v>23031</v>
      </c>
      <c r="BJ586" t="s">
        <v>1471</v>
      </c>
      <c r="BK586">
        <f t="shared" si="158"/>
        <v>2365760</v>
      </c>
      <c r="BP586">
        <v>48.72</v>
      </c>
      <c r="BQ586">
        <v>0.92</v>
      </c>
      <c r="BR586">
        <v>47.8</v>
      </c>
      <c r="BZ586" s="63"/>
      <c r="CR586" s="1" t="s">
        <v>3707</v>
      </c>
    </row>
    <row r="587" spans="1:96" ht="15" hidden="1" customHeight="1" outlineLevel="1">
      <c r="A587" t="s">
        <v>2478</v>
      </c>
      <c r="B587" s="8" t="s">
        <v>1696</v>
      </c>
      <c r="C587" s="1">
        <f t="shared" si="150"/>
        <v>753</v>
      </c>
      <c r="D587" s="5">
        <f>IF(N587&gt;0, RANK(N587,(N587:P587,Q587:AE587)),0)</f>
        <v>2</v>
      </c>
      <c r="E587" s="5">
        <f>IF(O587&gt;0,RANK(O587,(N587:P587,Q587:AE587)),0)</f>
        <v>1</v>
      </c>
      <c r="F587" s="5">
        <f t="shared" si="159"/>
        <v>0</v>
      </c>
      <c r="G587" s="1">
        <f t="shared" si="154"/>
        <v>224</v>
      </c>
      <c r="H587" s="2">
        <f t="shared" si="152"/>
        <v>0.29747675962815406</v>
      </c>
      <c r="I587" s="6"/>
      <c r="J587" s="2">
        <f t="shared" si="155"/>
        <v>0.3386454183266932</v>
      </c>
      <c r="K587" s="2">
        <f t="shared" si="156"/>
        <v>0.63612217795484727</v>
      </c>
      <c r="L587" s="2">
        <f t="shared" si="157"/>
        <v>0</v>
      </c>
      <c r="M587" s="2">
        <f t="shared" si="160"/>
        <v>2.5232403718459584E-2</v>
      </c>
      <c r="N587" s="63">
        <v>255</v>
      </c>
      <c r="O587" s="63">
        <v>479</v>
      </c>
      <c r="P587" s="63">
        <v>0</v>
      </c>
      <c r="Q587" s="63">
        <v>16</v>
      </c>
      <c r="R587" s="63">
        <v>3</v>
      </c>
      <c r="S587" s="63"/>
      <c r="T587" s="63">
        <v>0</v>
      </c>
      <c r="U587" s="63">
        <v>0</v>
      </c>
      <c r="V587" s="63">
        <v>0</v>
      </c>
      <c r="W587" s="63">
        <v>0</v>
      </c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BA587" t="str">
        <f t="shared" si="147"/>
        <v>Sangerville</v>
      </c>
      <c r="BB587" t="s">
        <v>1956</v>
      </c>
      <c r="BC587">
        <v>2</v>
      </c>
      <c r="BE587" s="112">
        <v>23</v>
      </c>
      <c r="BF587" s="114">
        <v>21</v>
      </c>
      <c r="BG587" s="114">
        <v>80</v>
      </c>
      <c r="BH587" s="118">
        <v>65865</v>
      </c>
      <c r="BI587" s="118">
        <f t="shared" si="148"/>
        <v>23021</v>
      </c>
      <c r="BJ587" t="s">
        <v>1471</v>
      </c>
      <c r="BK587">
        <f t="shared" si="158"/>
        <v>2365865</v>
      </c>
      <c r="BP587">
        <v>39.700000000000003</v>
      </c>
      <c r="BQ587">
        <v>1.1499999999999999</v>
      </c>
      <c r="BR587">
        <v>38.54</v>
      </c>
      <c r="BZ587" s="63"/>
      <c r="CR587" s="1" t="s">
        <v>3708</v>
      </c>
    </row>
    <row r="588" spans="1:96" ht="15" hidden="1" customHeight="1" outlineLevel="1">
      <c r="A588" t="s">
        <v>2513</v>
      </c>
      <c r="B588" s="8" t="s">
        <v>1696</v>
      </c>
      <c r="C588" s="1">
        <f t="shared" si="150"/>
        <v>15057</v>
      </c>
      <c r="D588" s="5">
        <f>IF(N588&gt;0, RANK(N588,(N588:P588,Q588:AE588)),0)</f>
        <v>1</v>
      </c>
      <c r="E588" s="5">
        <f>IF(O588&gt;0,RANK(O588,(N588:P588,Q588:AE588)),0)</f>
        <v>2</v>
      </c>
      <c r="F588" s="5">
        <f t="shared" si="159"/>
        <v>0</v>
      </c>
      <c r="G588" s="1">
        <f t="shared" si="154"/>
        <v>4270</v>
      </c>
      <c r="H588" s="2">
        <f t="shared" si="152"/>
        <v>0.28358902835890282</v>
      </c>
      <c r="I588" s="6"/>
      <c r="J588" s="2">
        <f t="shared" si="155"/>
        <v>0.63007239157866768</v>
      </c>
      <c r="K588" s="2">
        <f t="shared" si="156"/>
        <v>0.34648336321976492</v>
      </c>
      <c r="L588" s="2">
        <f t="shared" si="157"/>
        <v>0</v>
      </c>
      <c r="M588" s="2">
        <f t="shared" si="160"/>
        <v>2.3444245201567404E-2</v>
      </c>
      <c r="N588" s="63">
        <v>9487</v>
      </c>
      <c r="O588" s="63">
        <v>5217</v>
      </c>
      <c r="P588" s="63">
        <v>0</v>
      </c>
      <c r="Q588" s="63">
        <v>214</v>
      </c>
      <c r="R588" s="63">
        <v>108</v>
      </c>
      <c r="S588" s="63"/>
      <c r="T588" s="63">
        <v>31</v>
      </c>
      <c r="U588" s="63">
        <v>0</v>
      </c>
      <c r="V588" s="63">
        <v>0</v>
      </c>
      <c r="W588" s="63">
        <v>0</v>
      </c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BA588" t="str">
        <f t="shared" si="147"/>
        <v>Scarborough</v>
      </c>
      <c r="BB588" t="s">
        <v>1530</v>
      </c>
      <c r="BC588">
        <v>1</v>
      </c>
      <c r="BE588" s="112">
        <v>23</v>
      </c>
      <c r="BF588" s="114">
        <v>5</v>
      </c>
      <c r="BG588" s="114">
        <v>100</v>
      </c>
      <c r="BH588" s="118">
        <v>66145</v>
      </c>
      <c r="BI588" s="118">
        <f t="shared" si="148"/>
        <v>23005</v>
      </c>
      <c r="BJ588" t="s">
        <v>1471</v>
      </c>
      <c r="BK588">
        <f t="shared" si="158"/>
        <v>2366145</v>
      </c>
      <c r="BP588">
        <v>55.32</v>
      </c>
      <c r="BQ588">
        <v>7.61</v>
      </c>
      <c r="BR588">
        <v>47.71</v>
      </c>
      <c r="BZ588" s="63"/>
      <c r="CR588" s="1" t="s">
        <v>3709</v>
      </c>
    </row>
    <row r="589" spans="1:96" ht="15" hidden="1" customHeight="1" outlineLevel="1">
      <c r="A589" t="s">
        <v>2997</v>
      </c>
      <c r="B589" s="8" t="s">
        <v>1696</v>
      </c>
      <c r="C589" s="1">
        <f t="shared" si="150"/>
        <v>937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 t="shared" si="159"/>
        <v>0</v>
      </c>
      <c r="G589" s="1">
        <f t="shared" si="154"/>
        <v>51</v>
      </c>
      <c r="H589" s="2">
        <f t="shared" ref="H589:H661" si="161">IF(C589&gt;0,G589/C589,0)</f>
        <v>5.4429028815368194E-2</v>
      </c>
      <c r="I589" s="6"/>
      <c r="J589" s="2">
        <f t="shared" si="155"/>
        <v>0.45891141942369262</v>
      </c>
      <c r="K589" s="2">
        <f t="shared" si="156"/>
        <v>0.51334044823906089</v>
      </c>
      <c r="L589" s="2">
        <f t="shared" si="157"/>
        <v>0</v>
      </c>
      <c r="M589" s="2">
        <f t="shared" si="160"/>
        <v>2.7748132337246489E-2</v>
      </c>
      <c r="N589" s="63">
        <v>430</v>
      </c>
      <c r="O589" s="63">
        <v>481</v>
      </c>
      <c r="P589" s="63">
        <v>0</v>
      </c>
      <c r="Q589" s="63">
        <v>14</v>
      </c>
      <c r="R589" s="63">
        <v>11</v>
      </c>
      <c r="S589" s="63"/>
      <c r="T589" s="63">
        <v>1</v>
      </c>
      <c r="U589" s="63">
        <v>0</v>
      </c>
      <c r="V589" s="63">
        <v>0</v>
      </c>
      <c r="W589" s="63">
        <v>0</v>
      </c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BA589" t="str">
        <f t="shared" si="147"/>
        <v>Searsmont</v>
      </c>
      <c r="BB589" t="s">
        <v>217</v>
      </c>
      <c r="BC589">
        <v>2</v>
      </c>
      <c r="BE589" s="112">
        <v>23</v>
      </c>
      <c r="BF589" s="114">
        <v>27</v>
      </c>
      <c r="BG589" s="114">
        <v>90</v>
      </c>
      <c r="BH589" s="118">
        <v>66565</v>
      </c>
      <c r="BI589" s="118">
        <f t="shared" si="148"/>
        <v>23027</v>
      </c>
      <c r="BJ589" t="s">
        <v>1471</v>
      </c>
      <c r="BK589">
        <f t="shared" si="158"/>
        <v>2366565</v>
      </c>
      <c r="BP589">
        <v>39.200000000000003</v>
      </c>
      <c r="BQ589">
        <v>1.41</v>
      </c>
      <c r="BR589">
        <v>37.79</v>
      </c>
      <c r="BZ589" s="63"/>
      <c r="CR589" s="1" t="s">
        <v>3710</v>
      </c>
    </row>
    <row r="590" spans="1:96" ht="15" hidden="1" customHeight="1" outlineLevel="1">
      <c r="A590" t="s">
        <v>2575</v>
      </c>
      <c r="B590" s="8" t="s">
        <v>1696</v>
      </c>
      <c r="C590" s="1">
        <f t="shared" si="150"/>
        <v>1608</v>
      </c>
      <c r="D590" s="5">
        <f>IF(N590&gt;0, RANK(N590,(N590:P590,Q590:AE590)),0)</f>
        <v>1</v>
      </c>
      <c r="E590" s="5">
        <f>IF(O590&gt;0,RANK(O590,(N590:P590,Q590:AE590)),0)</f>
        <v>2</v>
      </c>
      <c r="F590" s="5">
        <f t="shared" si="159"/>
        <v>0</v>
      </c>
      <c r="G590" s="1">
        <f t="shared" si="154"/>
        <v>122</v>
      </c>
      <c r="H590" s="2">
        <f t="shared" si="161"/>
        <v>7.5870646766169156E-2</v>
      </c>
      <c r="I590" s="6"/>
      <c r="J590" s="2">
        <f t="shared" si="155"/>
        <v>0.52425373134328357</v>
      </c>
      <c r="K590" s="2">
        <f t="shared" si="156"/>
        <v>0.44838308457711445</v>
      </c>
      <c r="L590" s="2">
        <f t="shared" si="157"/>
        <v>0</v>
      </c>
      <c r="M590" s="2">
        <f t="shared" si="160"/>
        <v>2.7363184079601977E-2</v>
      </c>
      <c r="N590" s="63">
        <v>843</v>
      </c>
      <c r="O590" s="63">
        <v>721</v>
      </c>
      <c r="P590" s="63">
        <v>0</v>
      </c>
      <c r="Q590" s="63">
        <v>27</v>
      </c>
      <c r="R590" s="63">
        <v>16</v>
      </c>
      <c r="S590" s="63"/>
      <c r="T590" s="63">
        <v>1</v>
      </c>
      <c r="U590" s="63">
        <v>0</v>
      </c>
      <c r="V590" s="63">
        <v>0</v>
      </c>
      <c r="W590" s="63">
        <v>0</v>
      </c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BA590" t="str">
        <f t="shared" si="147"/>
        <v>Searsport</v>
      </c>
      <c r="BB590" t="s">
        <v>217</v>
      </c>
      <c r="BC590">
        <v>2</v>
      </c>
      <c r="BE590" s="112">
        <v>23</v>
      </c>
      <c r="BF590" s="114">
        <v>27</v>
      </c>
      <c r="BG590" s="114">
        <v>95</v>
      </c>
      <c r="BH590" s="118">
        <v>66635</v>
      </c>
      <c r="BI590" s="118">
        <f t="shared" ref="BI590:BI664" si="162">BE590*1000+BF590</f>
        <v>23027</v>
      </c>
      <c r="BJ590" t="s">
        <v>1471</v>
      </c>
      <c r="BK590">
        <f t="shared" si="158"/>
        <v>2366635</v>
      </c>
      <c r="BP590">
        <v>42.94</v>
      </c>
      <c r="BQ590">
        <v>14.35</v>
      </c>
      <c r="BR590">
        <v>28.6</v>
      </c>
      <c r="BZ590" s="63"/>
      <c r="CR590" s="1" t="s">
        <v>3711</v>
      </c>
    </row>
    <row r="591" spans="1:96" ht="15" hidden="1" customHeight="1" outlineLevel="1">
      <c r="A591" t="s">
        <v>2288</v>
      </c>
      <c r="B591" s="8" t="s">
        <v>1696</v>
      </c>
      <c r="C591" s="1">
        <f t="shared" si="150"/>
        <v>1277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 t="shared" si="159"/>
        <v>0</v>
      </c>
      <c r="G591" s="1">
        <f t="shared" si="154"/>
        <v>190</v>
      </c>
      <c r="H591" s="2">
        <f t="shared" si="161"/>
        <v>0.14878621769772904</v>
      </c>
      <c r="I591" s="6"/>
      <c r="J591" s="2">
        <f t="shared" si="155"/>
        <v>0.41425215348472982</v>
      </c>
      <c r="K591" s="2">
        <f t="shared" si="156"/>
        <v>0.56303837118245892</v>
      </c>
      <c r="L591" s="2">
        <f t="shared" si="157"/>
        <v>0</v>
      </c>
      <c r="M591" s="2">
        <f t="shared" si="160"/>
        <v>2.2709475332811202E-2</v>
      </c>
      <c r="N591" s="63">
        <v>529</v>
      </c>
      <c r="O591" s="63">
        <v>719</v>
      </c>
      <c r="P591" s="63">
        <v>0</v>
      </c>
      <c r="Q591" s="63">
        <v>18</v>
      </c>
      <c r="R591" s="63">
        <v>11</v>
      </c>
      <c r="S591" s="63"/>
      <c r="T591" s="63">
        <v>0</v>
      </c>
      <c r="U591" s="63">
        <v>0</v>
      </c>
      <c r="V591" s="63">
        <v>0</v>
      </c>
      <c r="W591" s="63">
        <v>0</v>
      </c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BA591" t="str">
        <f t="shared" si="147"/>
        <v>Sebago</v>
      </c>
      <c r="BB591" t="s">
        <v>1530</v>
      </c>
      <c r="BC591">
        <v>1</v>
      </c>
      <c r="BE591" s="112">
        <v>23</v>
      </c>
      <c r="BF591" s="114">
        <v>5</v>
      </c>
      <c r="BG591" s="114">
        <v>105</v>
      </c>
      <c r="BH591" s="118">
        <v>66775</v>
      </c>
      <c r="BI591" s="118">
        <f t="shared" si="162"/>
        <v>23005</v>
      </c>
      <c r="BJ591" t="s">
        <v>1471</v>
      </c>
      <c r="BK591">
        <f t="shared" si="158"/>
        <v>2366775</v>
      </c>
      <c r="BP591">
        <v>46.1</v>
      </c>
      <c r="BQ591">
        <v>13.31</v>
      </c>
      <c r="BR591">
        <v>32.78</v>
      </c>
      <c r="BZ591" s="63"/>
      <c r="CR591" s="1" t="s">
        <v>3712</v>
      </c>
    </row>
    <row r="592" spans="1:96" ht="15" hidden="1" customHeight="1" outlineLevel="1">
      <c r="A592" t="s">
        <v>1310</v>
      </c>
      <c r="B592" s="8" t="s">
        <v>1696</v>
      </c>
      <c r="C592" s="1">
        <f t="shared" si="150"/>
        <v>428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 t="shared" si="159"/>
        <v>0</v>
      </c>
      <c r="G592" s="1">
        <f t="shared" si="154"/>
        <v>188</v>
      </c>
      <c r="H592" s="2">
        <f t="shared" si="161"/>
        <v>0.43925233644859812</v>
      </c>
      <c r="I592" s="6"/>
      <c r="J592" s="2">
        <f t="shared" si="155"/>
        <v>0.27336448598130841</v>
      </c>
      <c r="K592" s="2">
        <f t="shared" si="156"/>
        <v>0.71261682242990654</v>
      </c>
      <c r="L592" s="2">
        <f t="shared" si="157"/>
        <v>0</v>
      </c>
      <c r="M592" s="2">
        <f t="shared" si="160"/>
        <v>1.4018691588784993E-2</v>
      </c>
      <c r="N592" s="63">
        <v>117</v>
      </c>
      <c r="O592" s="63">
        <v>305</v>
      </c>
      <c r="P592" s="63">
        <v>0</v>
      </c>
      <c r="Q592" s="63">
        <v>4</v>
      </c>
      <c r="R592" s="63">
        <v>1</v>
      </c>
      <c r="S592" s="63"/>
      <c r="T592" s="63">
        <v>1</v>
      </c>
      <c r="U592" s="63">
        <v>0</v>
      </c>
      <c r="V592" s="63">
        <v>0</v>
      </c>
      <c r="W592" s="63">
        <v>0</v>
      </c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BA592" t="str">
        <f t="shared" si="147"/>
        <v>Sebec</v>
      </c>
      <c r="BB592" t="s">
        <v>1956</v>
      </c>
      <c r="BC592">
        <v>2</v>
      </c>
      <c r="BE592" s="112">
        <v>23</v>
      </c>
      <c r="BF592" s="114">
        <v>21</v>
      </c>
      <c r="BG592" s="114">
        <v>85</v>
      </c>
      <c r="BH592" s="118">
        <v>66950</v>
      </c>
      <c r="BI592" s="118">
        <f t="shared" si="162"/>
        <v>23021</v>
      </c>
      <c r="BJ592" t="s">
        <v>1471</v>
      </c>
      <c r="BK592">
        <f t="shared" si="158"/>
        <v>2366950</v>
      </c>
      <c r="BP592">
        <v>37.979999999999997</v>
      </c>
      <c r="BQ592">
        <v>0.98</v>
      </c>
      <c r="BR592">
        <v>37</v>
      </c>
      <c r="BZ592" s="63"/>
      <c r="CR592" s="1" t="s">
        <v>3713</v>
      </c>
    </row>
    <row r="593" spans="1:96" ht="15" hidden="1" customHeight="1" outlineLevel="1">
      <c r="A593" t="s">
        <v>1662</v>
      </c>
      <c r="B593" s="8" t="s">
        <v>1696</v>
      </c>
      <c r="C593" s="1">
        <f t="shared" si="150"/>
        <v>41</v>
      </c>
      <c r="D593" s="5">
        <f>IF(N593&gt;0, RANK(N593,(N593:P593,Q593:AE593)),0)</f>
        <v>1</v>
      </c>
      <c r="E593" s="5">
        <f>IF(O593&gt;0,RANK(O593,(N593:P593,Q593:AE593)),0)</f>
        <v>2</v>
      </c>
      <c r="F593" s="5">
        <f t="shared" si="159"/>
        <v>0</v>
      </c>
      <c r="G593" s="1">
        <f t="shared" si="154"/>
        <v>3</v>
      </c>
      <c r="H593" s="2">
        <f t="shared" si="161"/>
        <v>7.3170731707317069E-2</v>
      </c>
      <c r="I593" s="6"/>
      <c r="J593" s="2">
        <f t="shared" si="155"/>
        <v>0.53658536585365857</v>
      </c>
      <c r="K593" s="2">
        <f t="shared" si="156"/>
        <v>0.46341463414634149</v>
      </c>
      <c r="L593" s="2">
        <f t="shared" si="157"/>
        <v>0</v>
      </c>
      <c r="M593" s="2">
        <f t="shared" si="160"/>
        <v>-5.5511151231257827E-17</v>
      </c>
      <c r="N593" s="63">
        <v>22</v>
      </c>
      <c r="O593" s="63">
        <v>19</v>
      </c>
      <c r="P593" s="63">
        <v>0</v>
      </c>
      <c r="Q593" s="63">
        <v>0</v>
      </c>
      <c r="R593" s="63">
        <v>0</v>
      </c>
      <c r="S593" s="63"/>
      <c r="T593" s="63">
        <v>0</v>
      </c>
      <c r="U593" s="63">
        <v>0</v>
      </c>
      <c r="V593" s="63">
        <v>0</v>
      </c>
      <c r="W593" s="63">
        <v>0</v>
      </c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BA593" t="str">
        <f t="shared" si="147"/>
        <v>Seboeis</v>
      </c>
      <c r="BB593" t="s">
        <v>2479</v>
      </c>
      <c r="BC593">
        <v>2</v>
      </c>
      <c r="BE593" s="112">
        <v>23</v>
      </c>
      <c r="BF593" s="114">
        <v>19</v>
      </c>
      <c r="BG593" s="114">
        <v>275</v>
      </c>
      <c r="BH593" s="118">
        <v>67160</v>
      </c>
      <c r="BI593" s="118">
        <f t="shared" si="162"/>
        <v>23019</v>
      </c>
      <c r="BJ593" t="s">
        <v>3073</v>
      </c>
      <c r="BK593">
        <f t="shared" si="158"/>
        <v>2367160</v>
      </c>
      <c r="BP593">
        <v>41.72</v>
      </c>
      <c r="BQ593">
        <v>1.72</v>
      </c>
      <c r="BR593">
        <v>40</v>
      </c>
      <c r="BZ593" s="63"/>
      <c r="CR593" s="1" t="s">
        <v>3714</v>
      </c>
    </row>
    <row r="594" spans="1:96" ht="15" hidden="1" customHeight="1" outlineLevel="1">
      <c r="A594" t="s">
        <v>2831</v>
      </c>
      <c r="B594" s="8" t="s">
        <v>1696</v>
      </c>
      <c r="C594" s="1">
        <f t="shared" si="150"/>
        <v>843</v>
      </c>
      <c r="D594" s="5">
        <f>IF(N594&gt;0, RANK(N594,(N594:P594,Q594:AE594)),0)</f>
        <v>1</v>
      </c>
      <c r="E594" s="5">
        <f>IF(O594&gt;0,RANK(O594,(N594:P594,Q594:AE594)),0)</f>
        <v>2</v>
      </c>
      <c r="F594" s="5">
        <f t="shared" si="159"/>
        <v>0</v>
      </c>
      <c r="G594" s="1">
        <f t="shared" si="154"/>
        <v>190</v>
      </c>
      <c r="H594" s="2">
        <f t="shared" si="161"/>
        <v>0.22538552787663108</v>
      </c>
      <c r="I594" s="6"/>
      <c r="J594" s="2">
        <f t="shared" si="155"/>
        <v>0.60616844602609732</v>
      </c>
      <c r="K594" s="2">
        <f t="shared" si="156"/>
        <v>0.38078291814946619</v>
      </c>
      <c r="L594" s="2">
        <f t="shared" si="157"/>
        <v>0</v>
      </c>
      <c r="M594" s="2">
        <f t="shared" si="160"/>
        <v>1.3048635824436494E-2</v>
      </c>
      <c r="N594" s="63">
        <v>511</v>
      </c>
      <c r="O594" s="63">
        <v>321</v>
      </c>
      <c r="P594" s="63">
        <v>0</v>
      </c>
      <c r="Q594" s="63">
        <v>5</v>
      </c>
      <c r="R594" s="63">
        <v>6</v>
      </c>
      <c r="S594" s="63"/>
      <c r="T594" s="63">
        <v>0</v>
      </c>
      <c r="U594" s="63">
        <v>0</v>
      </c>
      <c r="V594" s="63">
        <v>0</v>
      </c>
      <c r="W594" s="63">
        <v>0</v>
      </c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BA594" t="str">
        <f t="shared" si="147"/>
        <v>Sedgwick</v>
      </c>
      <c r="BB594" t="s">
        <v>597</v>
      </c>
      <c r="BC594">
        <v>2</v>
      </c>
      <c r="BE594" s="112">
        <v>23</v>
      </c>
      <c r="BF594" s="114">
        <v>9</v>
      </c>
      <c r="BG594" s="114">
        <v>130</v>
      </c>
      <c r="BH594" s="118">
        <v>67300</v>
      </c>
      <c r="BI594" s="118">
        <f t="shared" si="162"/>
        <v>23009</v>
      </c>
      <c r="BJ594" t="s">
        <v>1471</v>
      </c>
      <c r="BK594">
        <f t="shared" si="158"/>
        <v>2367300</v>
      </c>
      <c r="BP594">
        <v>31.08</v>
      </c>
      <c r="BQ594">
        <v>4.0599999999999996</v>
      </c>
      <c r="BR594">
        <v>27.02</v>
      </c>
      <c r="BZ594" s="63"/>
      <c r="CR594" s="1" t="s">
        <v>3715</v>
      </c>
    </row>
    <row r="595" spans="1:96" ht="15" hidden="1" customHeight="1" outlineLevel="1">
      <c r="A595" t="s">
        <v>2028</v>
      </c>
      <c r="B595" s="8" t="s">
        <v>1696</v>
      </c>
      <c r="C595" s="1">
        <f t="shared" si="150"/>
        <v>1789</v>
      </c>
      <c r="D595" s="5">
        <f>IF(N595&gt;0, RANK(N595,(N595:P595,Q595:AE595)),0)</f>
        <v>2</v>
      </c>
      <c r="E595" s="5">
        <f>IF(O595&gt;0,RANK(O595,(N595:P595,Q595:AE595)),0)</f>
        <v>1</v>
      </c>
      <c r="F595" s="5">
        <f t="shared" si="159"/>
        <v>0</v>
      </c>
      <c r="G595" s="1">
        <f t="shared" si="154"/>
        <v>330</v>
      </c>
      <c r="H595" s="2">
        <f t="shared" si="161"/>
        <v>0.184460592509782</v>
      </c>
      <c r="I595" s="6"/>
      <c r="J595" s="2">
        <f t="shared" si="155"/>
        <v>0.39351593068753493</v>
      </c>
      <c r="K595" s="2">
        <f t="shared" si="156"/>
        <v>0.57797652319731696</v>
      </c>
      <c r="L595" s="2">
        <f t="shared" si="157"/>
        <v>0</v>
      </c>
      <c r="M595" s="2">
        <f t="shared" si="160"/>
        <v>2.8507546115148164E-2</v>
      </c>
      <c r="N595" s="63">
        <v>704</v>
      </c>
      <c r="O595" s="63">
        <v>1034</v>
      </c>
      <c r="P595" s="63">
        <v>0</v>
      </c>
      <c r="Q595" s="63">
        <v>28</v>
      </c>
      <c r="R595" s="63">
        <v>21</v>
      </c>
      <c r="S595" s="63"/>
      <c r="T595" s="63">
        <v>1</v>
      </c>
      <c r="U595" s="63">
        <v>0</v>
      </c>
      <c r="V595" s="63">
        <v>0</v>
      </c>
      <c r="W595" s="63">
        <v>1</v>
      </c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BA595" t="str">
        <f t="shared" ref="BA595:BA661" si="163">A595</f>
        <v>Shapleigh</v>
      </c>
      <c r="BB595" t="s">
        <v>924</v>
      </c>
      <c r="BC595">
        <v>1</v>
      </c>
      <c r="BE595" s="112">
        <v>23</v>
      </c>
      <c r="BF595" s="114">
        <v>31</v>
      </c>
      <c r="BG595" s="114">
        <v>120</v>
      </c>
      <c r="BH595" s="118">
        <v>67475</v>
      </c>
      <c r="BI595" s="118">
        <f t="shared" si="162"/>
        <v>23031</v>
      </c>
      <c r="BJ595" t="s">
        <v>1471</v>
      </c>
      <c r="BK595">
        <f t="shared" si="158"/>
        <v>2367475</v>
      </c>
      <c r="BP595">
        <v>41.24</v>
      </c>
      <c r="BQ595">
        <v>2.4300000000000002</v>
      </c>
      <c r="BR595">
        <v>38.81</v>
      </c>
      <c r="BZ595" s="63"/>
      <c r="CR595" s="1" t="s">
        <v>3716</v>
      </c>
    </row>
    <row r="596" spans="1:96" ht="15" hidden="1" customHeight="1" outlineLevel="1">
      <c r="A596" t="s">
        <v>2876</v>
      </c>
      <c r="B596" s="8" t="s">
        <v>1696</v>
      </c>
      <c r="C596" s="1">
        <f t="shared" si="150"/>
        <v>665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 t="shared" si="159"/>
        <v>0</v>
      </c>
      <c r="G596" s="1">
        <f t="shared" si="154"/>
        <v>340</v>
      </c>
      <c r="H596" s="2">
        <f t="shared" si="161"/>
        <v>0.51127819548872178</v>
      </c>
      <c r="I596" s="6"/>
      <c r="J596" s="2">
        <f t="shared" si="155"/>
        <v>0.23609022556390977</v>
      </c>
      <c r="K596" s="2">
        <f t="shared" si="156"/>
        <v>0.74736842105263157</v>
      </c>
      <c r="L596" s="2">
        <f t="shared" si="157"/>
        <v>0</v>
      </c>
      <c r="M596" s="2">
        <f t="shared" si="160"/>
        <v>1.6541353383458635E-2</v>
      </c>
      <c r="N596" s="63">
        <v>157</v>
      </c>
      <c r="O596" s="63">
        <v>497</v>
      </c>
      <c r="P596" s="63">
        <v>0</v>
      </c>
      <c r="Q596" s="63">
        <v>9</v>
      </c>
      <c r="R596" s="63">
        <v>2</v>
      </c>
      <c r="S596" s="63"/>
      <c r="T596" s="63">
        <v>0</v>
      </c>
      <c r="U596" s="63">
        <v>0</v>
      </c>
      <c r="V596" s="63">
        <v>0</v>
      </c>
      <c r="W596" s="63">
        <v>0</v>
      </c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BA596" t="str">
        <f t="shared" si="163"/>
        <v>Sherman</v>
      </c>
      <c r="BB596" t="s">
        <v>2829</v>
      </c>
      <c r="BC596">
        <v>2</v>
      </c>
      <c r="BE596" s="112">
        <v>23</v>
      </c>
      <c r="BF596" s="114">
        <v>3</v>
      </c>
      <c r="BG596" s="114">
        <v>290</v>
      </c>
      <c r="BH596" s="118">
        <v>67790</v>
      </c>
      <c r="BI596" s="118">
        <f t="shared" si="162"/>
        <v>23003</v>
      </c>
      <c r="BJ596" t="s">
        <v>1471</v>
      </c>
      <c r="BK596">
        <f t="shared" si="158"/>
        <v>2367790</v>
      </c>
      <c r="BP596">
        <v>40.81</v>
      </c>
      <c r="BQ596">
        <v>0.49</v>
      </c>
      <c r="BR596">
        <v>40.32</v>
      </c>
      <c r="BZ596" s="63"/>
      <c r="CR596" s="1" t="s">
        <v>3717</v>
      </c>
    </row>
    <row r="597" spans="1:96" ht="15" hidden="1" customHeight="1" outlineLevel="1">
      <c r="A597" t="s">
        <v>1350</v>
      </c>
      <c r="B597" s="8" t="s">
        <v>1696</v>
      </c>
      <c r="C597" s="1">
        <f t="shared" si="150"/>
        <v>133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 t="shared" si="159"/>
        <v>0</v>
      </c>
      <c r="G597" s="1">
        <f t="shared" si="154"/>
        <v>62</v>
      </c>
      <c r="H597" s="2">
        <f t="shared" si="161"/>
        <v>0.46616541353383456</v>
      </c>
      <c r="I597" s="6"/>
      <c r="J597" s="2">
        <f t="shared" si="155"/>
        <v>0.25563909774436089</v>
      </c>
      <c r="K597" s="2">
        <f t="shared" si="156"/>
        <v>0.72180451127819545</v>
      </c>
      <c r="L597" s="2">
        <f t="shared" si="157"/>
        <v>0</v>
      </c>
      <c r="M597" s="2">
        <f t="shared" si="160"/>
        <v>2.2556390977443663E-2</v>
      </c>
      <c r="N597" s="63">
        <v>34</v>
      </c>
      <c r="O597" s="63">
        <v>96</v>
      </c>
      <c r="P597" s="63">
        <v>0</v>
      </c>
      <c r="Q597" s="63">
        <v>3</v>
      </c>
      <c r="R597" s="63">
        <v>0</v>
      </c>
      <c r="S597" s="63"/>
      <c r="T597" s="63">
        <v>0</v>
      </c>
      <c r="U597" s="63">
        <v>0</v>
      </c>
      <c r="V597" s="63">
        <v>0</v>
      </c>
      <c r="W597" s="63">
        <v>0</v>
      </c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BA597" t="str">
        <f t="shared" si="163"/>
        <v>Shirley</v>
      </c>
      <c r="BB597" t="s">
        <v>1956</v>
      </c>
      <c r="BC597">
        <v>2</v>
      </c>
      <c r="BE597" s="112">
        <v>23</v>
      </c>
      <c r="BF597" s="114">
        <v>21</v>
      </c>
      <c r="BG597" s="114">
        <v>90</v>
      </c>
      <c r="BH597" s="118">
        <v>68140</v>
      </c>
      <c r="BI597" s="118">
        <f t="shared" si="162"/>
        <v>23021</v>
      </c>
      <c r="BJ597" t="s">
        <v>1471</v>
      </c>
      <c r="BK597">
        <f t="shared" si="158"/>
        <v>2368140</v>
      </c>
      <c r="BP597">
        <v>53.78</v>
      </c>
      <c r="BQ597">
        <v>0.87</v>
      </c>
      <c r="BR597">
        <v>52.9</v>
      </c>
      <c r="BZ597" s="63"/>
      <c r="CR597" s="1" t="s">
        <v>3718</v>
      </c>
    </row>
    <row r="598" spans="1:96" ht="15" hidden="1" customHeight="1" outlineLevel="1">
      <c r="A598" t="s">
        <v>1629</v>
      </c>
      <c r="B598" s="8" t="s">
        <v>1696</v>
      </c>
      <c r="C598" s="1">
        <f t="shared" si="150"/>
        <v>2954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 t="shared" si="159"/>
        <v>0</v>
      </c>
      <c r="G598" s="1">
        <f t="shared" si="154"/>
        <v>504</v>
      </c>
      <c r="H598" s="2">
        <f t="shared" si="161"/>
        <v>0.17061611374407584</v>
      </c>
      <c r="I598" s="6"/>
      <c r="J598" s="2">
        <f t="shared" si="155"/>
        <v>0.40081245768449558</v>
      </c>
      <c r="K598" s="2">
        <f t="shared" si="156"/>
        <v>0.5714285714285714</v>
      </c>
      <c r="L598" s="2">
        <f t="shared" si="157"/>
        <v>0</v>
      </c>
      <c r="M598" s="2">
        <f t="shared" si="160"/>
        <v>2.7758970886933021E-2</v>
      </c>
      <c r="N598" s="63">
        <v>1184</v>
      </c>
      <c r="O598" s="63">
        <v>1688</v>
      </c>
      <c r="P598" s="63">
        <v>0</v>
      </c>
      <c r="Q598" s="63">
        <v>60</v>
      </c>
      <c r="R598" s="63">
        <v>17</v>
      </c>
      <c r="S598" s="63"/>
      <c r="T598" s="63">
        <v>5</v>
      </c>
      <c r="U598" s="63">
        <v>0</v>
      </c>
      <c r="V598" s="63">
        <v>0</v>
      </c>
      <c r="W598" s="63">
        <v>0</v>
      </c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BA598" t="str">
        <f t="shared" si="163"/>
        <v>Sidney</v>
      </c>
      <c r="BB598" t="s">
        <v>3005</v>
      </c>
      <c r="BC598">
        <v>2</v>
      </c>
      <c r="BE598" s="112">
        <v>23</v>
      </c>
      <c r="BF598" s="114">
        <v>11</v>
      </c>
      <c r="BG598" s="114">
        <v>105</v>
      </c>
      <c r="BH598" s="118">
        <v>68385</v>
      </c>
      <c r="BI598" s="118">
        <f t="shared" si="162"/>
        <v>23011</v>
      </c>
      <c r="BJ598" t="s">
        <v>1471</v>
      </c>
      <c r="BK598">
        <f t="shared" si="158"/>
        <v>2368385</v>
      </c>
      <c r="BP598">
        <v>45.53</v>
      </c>
      <c r="BQ598">
        <v>3.3</v>
      </c>
      <c r="BR598">
        <v>42.23</v>
      </c>
      <c r="BZ598" s="63"/>
      <c r="CR598" s="1" t="s">
        <v>3719</v>
      </c>
    </row>
    <row r="599" spans="1:96" ht="15" hidden="1" customHeight="1" outlineLevel="1">
      <c r="A599" t="s">
        <v>1945</v>
      </c>
      <c r="B599" s="8" t="s">
        <v>1696</v>
      </c>
      <c r="C599" s="1">
        <f t="shared" si="150"/>
        <v>4197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 t="shared" si="159"/>
        <v>0</v>
      </c>
      <c r="G599" s="1">
        <f t="shared" si="154"/>
        <v>339</v>
      </c>
      <c r="H599" s="2">
        <f t="shared" si="161"/>
        <v>8.0771979985704068E-2</v>
      </c>
      <c r="I599" s="6"/>
      <c r="J599" s="2">
        <f t="shared" si="155"/>
        <v>0.44698594233976652</v>
      </c>
      <c r="K599" s="2">
        <f t="shared" si="156"/>
        <v>0.52775792232547059</v>
      </c>
      <c r="L599" s="2">
        <f t="shared" si="157"/>
        <v>0</v>
      </c>
      <c r="M599" s="2">
        <f t="shared" si="160"/>
        <v>2.5256135334762897E-2</v>
      </c>
      <c r="N599" s="63">
        <v>1876</v>
      </c>
      <c r="O599" s="63">
        <v>2215</v>
      </c>
      <c r="P599" s="63">
        <v>0</v>
      </c>
      <c r="Q599" s="63">
        <v>68</v>
      </c>
      <c r="R599" s="63">
        <v>29</v>
      </c>
      <c r="S599" s="63"/>
      <c r="T599" s="63">
        <v>8</v>
      </c>
      <c r="U599" s="63">
        <v>0</v>
      </c>
      <c r="V599" s="63">
        <v>0</v>
      </c>
      <c r="W599" s="63">
        <v>1</v>
      </c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BA599" t="str">
        <f t="shared" si="163"/>
        <v>Skowhegan</v>
      </c>
      <c r="BB599" t="s">
        <v>1786</v>
      </c>
      <c r="BC599">
        <v>2</v>
      </c>
      <c r="BE599" s="112">
        <v>23</v>
      </c>
      <c r="BF599" s="114">
        <v>25</v>
      </c>
      <c r="BG599" s="114">
        <v>140</v>
      </c>
      <c r="BH599" s="118">
        <v>68910</v>
      </c>
      <c r="BI599" s="118">
        <f t="shared" si="162"/>
        <v>23025</v>
      </c>
      <c r="BJ599" t="s">
        <v>1471</v>
      </c>
      <c r="BK599">
        <f t="shared" si="158"/>
        <v>2368910</v>
      </c>
      <c r="BP599">
        <v>60.58</v>
      </c>
      <c r="BQ599">
        <v>1.6</v>
      </c>
      <c r="BR599">
        <v>58.98</v>
      </c>
      <c r="BZ599" s="63"/>
      <c r="CR599" s="1" t="s">
        <v>3720</v>
      </c>
    </row>
    <row r="600" spans="1:96" ht="15" hidden="1" customHeight="1" outlineLevel="1">
      <c r="A600" t="s">
        <v>572</v>
      </c>
      <c r="B600" s="8" t="s">
        <v>1696</v>
      </c>
      <c r="C600" s="1">
        <f t="shared" si="150"/>
        <v>627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 t="shared" si="159"/>
        <v>0</v>
      </c>
      <c r="G600" s="1">
        <f t="shared" si="154"/>
        <v>73</v>
      </c>
      <c r="H600" s="2">
        <f t="shared" si="161"/>
        <v>0.11642743221690591</v>
      </c>
      <c r="I600" s="6"/>
      <c r="J600" s="2">
        <f t="shared" si="155"/>
        <v>0.42902711323763953</v>
      </c>
      <c r="K600" s="2">
        <f t="shared" si="156"/>
        <v>0.54545454545454541</v>
      </c>
      <c r="L600" s="2">
        <f t="shared" si="157"/>
        <v>0</v>
      </c>
      <c r="M600" s="2">
        <f t="shared" si="160"/>
        <v>2.5518341307815051E-2</v>
      </c>
      <c r="N600" s="63">
        <v>269</v>
      </c>
      <c r="O600" s="63">
        <v>342</v>
      </c>
      <c r="P600" s="63">
        <v>0</v>
      </c>
      <c r="Q600" s="63">
        <v>8</v>
      </c>
      <c r="R600" s="63">
        <v>7</v>
      </c>
      <c r="S600" s="63"/>
      <c r="T600" s="63">
        <v>1</v>
      </c>
      <c r="U600" s="63">
        <v>0</v>
      </c>
      <c r="V600" s="63">
        <v>0</v>
      </c>
      <c r="W600" s="63">
        <v>0</v>
      </c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BA600" t="str">
        <f t="shared" si="163"/>
        <v>Smithfield</v>
      </c>
      <c r="BB600" t="s">
        <v>1786</v>
      </c>
      <c r="BC600">
        <v>2</v>
      </c>
      <c r="BE600" s="112">
        <v>23</v>
      </c>
      <c r="BF600" s="114">
        <v>25</v>
      </c>
      <c r="BG600" s="114">
        <v>145</v>
      </c>
      <c r="BH600" s="118">
        <v>69155</v>
      </c>
      <c r="BI600" s="118">
        <f t="shared" si="162"/>
        <v>23025</v>
      </c>
      <c r="BJ600" t="s">
        <v>1471</v>
      </c>
      <c r="BK600">
        <f t="shared" si="158"/>
        <v>2369155</v>
      </c>
      <c r="BP600">
        <v>24.73</v>
      </c>
      <c r="BQ600">
        <v>4.84</v>
      </c>
      <c r="BR600">
        <v>19.89</v>
      </c>
      <c r="BZ600" s="63"/>
      <c r="CR600" s="1" t="s">
        <v>3721</v>
      </c>
    </row>
    <row r="601" spans="1:96" ht="15" hidden="1" customHeight="1" outlineLevel="1">
      <c r="A601" t="s">
        <v>2448</v>
      </c>
      <c r="B601" s="8" t="s">
        <v>1696</v>
      </c>
      <c r="C601" s="1">
        <f t="shared" si="150"/>
        <v>157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 t="shared" si="159"/>
        <v>0</v>
      </c>
      <c r="G601" s="1">
        <f t="shared" si="154"/>
        <v>65</v>
      </c>
      <c r="H601" s="2">
        <f t="shared" si="161"/>
        <v>0.4140127388535032</v>
      </c>
      <c r="I601" s="6"/>
      <c r="J601" s="2">
        <f t="shared" si="155"/>
        <v>0.2929936305732484</v>
      </c>
      <c r="K601" s="2">
        <f t="shared" si="156"/>
        <v>0.70700636942675155</v>
      </c>
      <c r="L601" s="2">
        <f t="shared" si="157"/>
        <v>0</v>
      </c>
      <c r="M601" s="2">
        <f t="shared" si="160"/>
        <v>1.1102230246251565E-16</v>
      </c>
      <c r="N601" s="63">
        <v>46</v>
      </c>
      <c r="O601" s="63">
        <v>111</v>
      </c>
      <c r="P601" s="63">
        <v>0</v>
      </c>
      <c r="Q601" s="63">
        <v>0</v>
      </c>
      <c r="R601" s="63">
        <v>0</v>
      </c>
      <c r="S601" s="63"/>
      <c r="T601" s="63">
        <v>0</v>
      </c>
      <c r="U601" s="63">
        <v>0</v>
      </c>
      <c r="V601" s="63">
        <v>0</v>
      </c>
      <c r="W601" s="63">
        <v>0</v>
      </c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BA601" t="str">
        <f t="shared" si="163"/>
        <v>Smyrna</v>
      </c>
      <c r="BB601" t="s">
        <v>2829</v>
      </c>
      <c r="BC601">
        <v>2</v>
      </c>
      <c r="BE601" s="112">
        <v>23</v>
      </c>
      <c r="BF601" s="114">
        <v>3</v>
      </c>
      <c r="BG601" s="114">
        <v>295</v>
      </c>
      <c r="BH601" s="118">
        <v>69260</v>
      </c>
      <c r="BI601" s="118">
        <f t="shared" si="162"/>
        <v>23003</v>
      </c>
      <c r="BJ601" t="s">
        <v>1471</v>
      </c>
      <c r="BK601">
        <f t="shared" si="158"/>
        <v>2369260</v>
      </c>
      <c r="BP601">
        <v>35.26</v>
      </c>
      <c r="BQ601">
        <v>0.09</v>
      </c>
      <c r="BR601">
        <v>35.17</v>
      </c>
      <c r="BZ601" s="63"/>
      <c r="CR601" s="1" t="s">
        <v>3722</v>
      </c>
    </row>
    <row r="602" spans="1:96" ht="15" hidden="1" customHeight="1" outlineLevel="1">
      <c r="A602" t="s">
        <v>2611</v>
      </c>
      <c r="B602" s="8" t="s">
        <v>1696</v>
      </c>
      <c r="C602" s="1">
        <f t="shared" si="150"/>
        <v>623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 t="shared" si="159"/>
        <v>0</v>
      </c>
      <c r="G602" s="1">
        <f t="shared" si="154"/>
        <v>122</v>
      </c>
      <c r="H602" s="2">
        <f t="shared" si="161"/>
        <v>0.1958266452648475</v>
      </c>
      <c r="I602" s="6"/>
      <c r="J602" s="2">
        <f t="shared" si="155"/>
        <v>0.3900481540930979</v>
      </c>
      <c r="K602" s="2">
        <f t="shared" si="156"/>
        <v>0.5858747993579454</v>
      </c>
      <c r="L602" s="2">
        <f t="shared" si="157"/>
        <v>0</v>
      </c>
      <c r="M602" s="2">
        <f t="shared" si="160"/>
        <v>2.4077046548956704E-2</v>
      </c>
      <c r="N602" s="63">
        <v>243</v>
      </c>
      <c r="O602" s="63">
        <v>365</v>
      </c>
      <c r="P602" s="63">
        <v>0</v>
      </c>
      <c r="Q602" s="63">
        <v>11</v>
      </c>
      <c r="R602" s="63">
        <v>4</v>
      </c>
      <c r="S602" s="63"/>
      <c r="T602" s="63">
        <v>0</v>
      </c>
      <c r="U602" s="63">
        <v>0</v>
      </c>
      <c r="V602" s="63">
        <v>0</v>
      </c>
      <c r="W602" s="63">
        <v>0</v>
      </c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BA602" t="str">
        <f t="shared" si="163"/>
        <v>Solon</v>
      </c>
      <c r="BB602" t="s">
        <v>1786</v>
      </c>
      <c r="BC602">
        <v>2</v>
      </c>
      <c r="BE602" s="112">
        <v>23</v>
      </c>
      <c r="BF602" s="114">
        <v>25</v>
      </c>
      <c r="BG602" s="114">
        <v>150</v>
      </c>
      <c r="BH602" s="118">
        <v>69505</v>
      </c>
      <c r="BI602" s="118">
        <f t="shared" si="162"/>
        <v>23025</v>
      </c>
      <c r="BJ602" t="s">
        <v>1471</v>
      </c>
      <c r="BK602">
        <f t="shared" si="158"/>
        <v>2369505</v>
      </c>
      <c r="BP602">
        <v>40.99</v>
      </c>
      <c r="BQ602">
        <v>1.08</v>
      </c>
      <c r="BR602">
        <v>39.909999999999997</v>
      </c>
      <c r="BZ602" s="63"/>
      <c r="CR602" s="1" t="s">
        <v>3723</v>
      </c>
    </row>
    <row r="603" spans="1:96" ht="15" hidden="1" customHeight="1" outlineLevel="1">
      <c r="A603" t="s">
        <v>2438</v>
      </c>
      <c r="B603" s="8" t="s">
        <v>1696</v>
      </c>
      <c r="C603" s="1">
        <f t="shared" si="150"/>
        <v>357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 t="shared" si="159"/>
        <v>0</v>
      </c>
      <c r="G603" s="1">
        <f t="shared" si="154"/>
        <v>82</v>
      </c>
      <c r="H603" s="2">
        <f t="shared" si="161"/>
        <v>0.22969187675070027</v>
      </c>
      <c r="I603" s="6"/>
      <c r="J603" s="2">
        <f t="shared" si="155"/>
        <v>0.36694677871148457</v>
      </c>
      <c r="K603" s="2">
        <f t="shared" si="156"/>
        <v>0.59663865546218486</v>
      </c>
      <c r="L603" s="2">
        <f t="shared" si="157"/>
        <v>0</v>
      </c>
      <c r="M603" s="2">
        <f t="shared" si="160"/>
        <v>3.6414565826330514E-2</v>
      </c>
      <c r="N603" s="63">
        <v>131</v>
      </c>
      <c r="O603" s="63">
        <v>213</v>
      </c>
      <c r="P603" s="63">
        <v>0</v>
      </c>
      <c r="Q603" s="63">
        <v>9</v>
      </c>
      <c r="R603" s="63">
        <v>2</v>
      </c>
      <c r="S603" s="63"/>
      <c r="T603" s="63">
        <v>2</v>
      </c>
      <c r="U603" s="63">
        <v>0</v>
      </c>
      <c r="V603" s="63">
        <v>0</v>
      </c>
      <c r="W603" s="63">
        <v>0</v>
      </c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BA603" t="str">
        <f t="shared" si="163"/>
        <v>Somerville</v>
      </c>
      <c r="BB603" t="s">
        <v>1596</v>
      </c>
      <c r="BC603">
        <v>1</v>
      </c>
      <c r="BE603" s="112">
        <v>23</v>
      </c>
      <c r="BF603" s="114">
        <v>15</v>
      </c>
      <c r="BG603" s="114">
        <v>70</v>
      </c>
      <c r="BH603" s="118">
        <v>69645</v>
      </c>
      <c r="BI603" s="118">
        <f t="shared" si="162"/>
        <v>23015</v>
      </c>
      <c r="BJ603" t="s">
        <v>1471</v>
      </c>
      <c r="BK603">
        <f t="shared" si="158"/>
        <v>2369645</v>
      </c>
      <c r="BP603">
        <v>22.74</v>
      </c>
      <c r="BQ603">
        <v>0.87</v>
      </c>
      <c r="BR603">
        <v>21.87</v>
      </c>
      <c r="BZ603" s="63"/>
      <c r="CR603" s="1" t="s">
        <v>3724</v>
      </c>
    </row>
    <row r="604" spans="1:96" ht="15" hidden="1" customHeight="1" outlineLevel="1">
      <c r="A604" t="s">
        <v>1386</v>
      </c>
      <c r="B604" s="8" t="s">
        <v>1696</v>
      </c>
      <c r="C604" s="1">
        <f t="shared" si="150"/>
        <v>189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 t="shared" si="159"/>
        <v>0</v>
      </c>
      <c r="G604" s="1">
        <f t="shared" si="154"/>
        <v>5</v>
      </c>
      <c r="H604" s="2">
        <f t="shared" si="161"/>
        <v>2.6455026455026454E-2</v>
      </c>
      <c r="I604" s="6"/>
      <c r="J604" s="2">
        <f t="shared" si="155"/>
        <v>0.47089947089947087</v>
      </c>
      <c r="K604" s="2">
        <f t="shared" si="156"/>
        <v>0.49735449735449733</v>
      </c>
      <c r="L604" s="2">
        <f t="shared" si="157"/>
        <v>0</v>
      </c>
      <c r="M604" s="2">
        <f t="shared" si="160"/>
        <v>3.1746031746031744E-2</v>
      </c>
      <c r="N604" s="63">
        <v>89</v>
      </c>
      <c r="O604" s="63">
        <v>94</v>
      </c>
      <c r="P604" s="63">
        <v>0</v>
      </c>
      <c r="Q604" s="63">
        <v>2</v>
      </c>
      <c r="R604" s="63">
        <v>4</v>
      </c>
      <c r="S604" s="63"/>
      <c r="T604" s="63">
        <v>0</v>
      </c>
      <c r="U604" s="63">
        <v>0</v>
      </c>
      <c r="V604" s="63">
        <v>0</v>
      </c>
      <c r="W604" s="63">
        <v>0</v>
      </c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BA604" t="str">
        <f t="shared" si="163"/>
        <v>Sorrento</v>
      </c>
      <c r="BB604" t="s">
        <v>597</v>
      </c>
      <c r="BC604">
        <v>2</v>
      </c>
      <c r="BE604" s="112">
        <v>23</v>
      </c>
      <c r="BF604" s="114">
        <v>9</v>
      </c>
      <c r="BG604" s="114">
        <v>135</v>
      </c>
      <c r="BH604" s="118">
        <v>69750</v>
      </c>
      <c r="BI604" s="118">
        <f t="shared" si="162"/>
        <v>23009</v>
      </c>
      <c r="BJ604" t="s">
        <v>1471</v>
      </c>
      <c r="BK604">
        <f t="shared" si="158"/>
        <v>2369750</v>
      </c>
      <c r="BP604">
        <v>14.84</v>
      </c>
      <c r="BQ604">
        <v>10.85</v>
      </c>
      <c r="BR604">
        <v>3.99</v>
      </c>
      <c r="BZ604" s="63"/>
      <c r="CR604" s="1" t="s">
        <v>3725</v>
      </c>
    </row>
    <row r="605" spans="1:96" ht="15" hidden="1" customHeight="1" outlineLevel="1">
      <c r="A605" t="s">
        <v>2872</v>
      </c>
      <c r="B605" s="8" t="s">
        <v>1696</v>
      </c>
      <c r="C605" s="1">
        <f t="shared" si="150"/>
        <v>4634</v>
      </c>
      <c r="D605" s="5">
        <f>IF(N605&gt;0, RANK(N605,(N605:P605,Q605:AE605)),0)</f>
        <v>1</v>
      </c>
      <c r="E605" s="5">
        <f>IF(O605&gt;0,RANK(O605,(N605:P605,Q605:AE605)),0)</f>
        <v>2</v>
      </c>
      <c r="F605" s="5">
        <f t="shared" si="159"/>
        <v>0</v>
      </c>
      <c r="G605" s="1">
        <f t="shared" si="154"/>
        <v>1014</v>
      </c>
      <c r="H605" s="2">
        <f t="shared" si="161"/>
        <v>0.21881743634009496</v>
      </c>
      <c r="I605" s="6"/>
      <c r="J605" s="2">
        <f t="shared" si="155"/>
        <v>0.59300820025895551</v>
      </c>
      <c r="K605" s="2">
        <f t="shared" si="156"/>
        <v>0.37419076391886058</v>
      </c>
      <c r="L605" s="2">
        <f t="shared" si="157"/>
        <v>0</v>
      </c>
      <c r="M605" s="2">
        <f t="shared" si="160"/>
        <v>3.280103582218391E-2</v>
      </c>
      <c r="N605" s="63">
        <v>2748</v>
      </c>
      <c r="O605" s="63">
        <v>1734</v>
      </c>
      <c r="P605" s="63">
        <v>0</v>
      </c>
      <c r="Q605" s="63">
        <v>89</v>
      </c>
      <c r="R605" s="63">
        <v>51</v>
      </c>
      <c r="S605" s="63"/>
      <c r="T605" s="63">
        <v>12</v>
      </c>
      <c r="U605" s="63">
        <v>0</v>
      </c>
      <c r="V605" s="63">
        <v>0</v>
      </c>
      <c r="W605" s="63">
        <v>0</v>
      </c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BA605" t="str">
        <f t="shared" si="163"/>
        <v>South Berwick</v>
      </c>
      <c r="BB605" t="s">
        <v>924</v>
      </c>
      <c r="BC605">
        <v>1</v>
      </c>
      <c r="BE605" s="112">
        <v>23</v>
      </c>
      <c r="BF605" s="114">
        <v>31</v>
      </c>
      <c r="BG605" s="114">
        <v>125</v>
      </c>
      <c r="BH605" s="118">
        <v>70030</v>
      </c>
      <c r="BI605" s="118">
        <f t="shared" si="162"/>
        <v>23031</v>
      </c>
      <c r="BJ605" t="s">
        <v>1471</v>
      </c>
      <c r="BK605">
        <f t="shared" si="158"/>
        <v>2370030</v>
      </c>
      <c r="BP605">
        <v>32.67</v>
      </c>
      <c r="BQ605">
        <v>0.52</v>
      </c>
      <c r="BR605">
        <v>32.15</v>
      </c>
      <c r="BZ605" s="63"/>
      <c r="CR605" s="1" t="s">
        <v>3726</v>
      </c>
    </row>
    <row r="606" spans="1:96" ht="15" hidden="1" customHeight="1" outlineLevel="1">
      <c r="A606" t="s">
        <v>1809</v>
      </c>
      <c r="B606" s="8" t="s">
        <v>1696</v>
      </c>
      <c r="C606" s="1">
        <f t="shared" si="150"/>
        <v>716</v>
      </c>
      <c r="D606" s="5">
        <f>IF(N606&gt;0, RANK(N606,(N606:P606,Q606:AE606)),0)</f>
        <v>1</v>
      </c>
      <c r="E606" s="5">
        <f>IF(O606&gt;0,RANK(O606,(N606:P606,Q606:AE606)),0)</f>
        <v>2</v>
      </c>
      <c r="F606" s="5">
        <f t="shared" si="159"/>
        <v>0</v>
      </c>
      <c r="G606" s="1">
        <f t="shared" si="154"/>
        <v>168</v>
      </c>
      <c r="H606" s="2">
        <f t="shared" si="161"/>
        <v>0.23463687150837989</v>
      </c>
      <c r="I606" s="6"/>
      <c r="J606" s="2">
        <f t="shared" si="155"/>
        <v>0.59916201117318435</v>
      </c>
      <c r="K606" s="2">
        <f t="shared" si="156"/>
        <v>0.36452513966480449</v>
      </c>
      <c r="L606" s="2">
        <f t="shared" si="157"/>
        <v>0</v>
      </c>
      <c r="M606" s="2">
        <f t="shared" si="160"/>
        <v>3.6312849162011163E-2</v>
      </c>
      <c r="N606" s="63">
        <v>429</v>
      </c>
      <c r="O606" s="63">
        <v>261</v>
      </c>
      <c r="P606" s="63">
        <v>0</v>
      </c>
      <c r="Q606" s="63">
        <v>18</v>
      </c>
      <c r="R606" s="63">
        <v>6</v>
      </c>
      <c r="S606" s="63"/>
      <c r="T606" s="63">
        <v>2</v>
      </c>
      <c r="U606" s="63">
        <v>0</v>
      </c>
      <c r="V606" s="63">
        <v>0</v>
      </c>
      <c r="W606" s="63">
        <v>0</v>
      </c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BA606" t="str">
        <f t="shared" si="163"/>
        <v>South Bristol</v>
      </c>
      <c r="BB606" t="s">
        <v>1596</v>
      </c>
      <c r="BC606">
        <v>1</v>
      </c>
      <c r="BE606" s="112">
        <v>23</v>
      </c>
      <c r="BF606" s="114">
        <v>15</v>
      </c>
      <c r="BG606" s="114">
        <v>75</v>
      </c>
      <c r="BH606" s="118">
        <v>70240</v>
      </c>
      <c r="BI606" s="118">
        <f t="shared" si="162"/>
        <v>23015</v>
      </c>
      <c r="BJ606" t="s">
        <v>1471</v>
      </c>
      <c r="BK606">
        <f t="shared" si="158"/>
        <v>2370240</v>
      </c>
      <c r="BP606">
        <v>23.64</v>
      </c>
      <c r="BQ606">
        <v>10.45</v>
      </c>
      <c r="BR606">
        <v>13.19</v>
      </c>
      <c r="BZ606" s="63"/>
      <c r="CR606" s="1" t="s">
        <v>3727</v>
      </c>
    </row>
    <row r="607" spans="1:96" ht="15" hidden="1" customHeight="1" outlineLevel="1">
      <c r="A607" t="s">
        <v>2901</v>
      </c>
      <c r="B607" s="8" t="s">
        <v>1696</v>
      </c>
      <c r="C607" s="1">
        <f t="shared" si="150"/>
        <v>16286</v>
      </c>
      <c r="D607" s="5">
        <f>IF(N607&gt;0, RANK(N607,(N607:P607,Q607:AE607)),0)</f>
        <v>1</v>
      </c>
      <c r="E607" s="5">
        <f>IF(O607&gt;0,RANK(O607,(N607:P607,Q607:AE607)),0)</f>
        <v>2</v>
      </c>
      <c r="F607" s="5">
        <f t="shared" si="159"/>
        <v>0</v>
      </c>
      <c r="G607" s="1">
        <f t="shared" si="154"/>
        <v>8292</v>
      </c>
      <c r="H607" s="2">
        <f t="shared" si="161"/>
        <v>0.50914896229890705</v>
      </c>
      <c r="I607" s="6"/>
      <c r="J607" s="2">
        <f t="shared" si="155"/>
        <v>0.7414343608006877</v>
      </c>
      <c r="K607" s="2">
        <f t="shared" si="156"/>
        <v>0.23228539850178068</v>
      </c>
      <c r="L607" s="2">
        <f t="shared" si="157"/>
        <v>0</v>
      </c>
      <c r="M607" s="2">
        <f t="shared" si="160"/>
        <v>2.6280240697531626E-2</v>
      </c>
      <c r="N607" s="63">
        <v>12075</v>
      </c>
      <c r="O607" s="63">
        <v>3783</v>
      </c>
      <c r="P607" s="63">
        <v>0</v>
      </c>
      <c r="Q607" s="63">
        <v>222</v>
      </c>
      <c r="R607" s="63">
        <v>188</v>
      </c>
      <c r="S607" s="63"/>
      <c r="T607" s="63">
        <v>17</v>
      </c>
      <c r="U607" s="63">
        <v>0</v>
      </c>
      <c r="V607" s="63">
        <v>0</v>
      </c>
      <c r="W607" s="63">
        <v>1</v>
      </c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BA607" t="str">
        <f t="shared" si="163"/>
        <v>South Portland</v>
      </c>
      <c r="BB607" t="s">
        <v>1530</v>
      </c>
      <c r="BC607">
        <v>1</v>
      </c>
      <c r="BE607" s="112">
        <v>23</v>
      </c>
      <c r="BF607" s="114">
        <v>5</v>
      </c>
      <c r="BG607" s="114">
        <v>110</v>
      </c>
      <c r="BH607" s="118">
        <v>71990</v>
      </c>
      <c r="BI607" s="118">
        <f t="shared" si="162"/>
        <v>23005</v>
      </c>
      <c r="BJ607" t="s">
        <v>1248</v>
      </c>
      <c r="BK607">
        <f t="shared" si="158"/>
        <v>2371990</v>
      </c>
      <c r="BP607">
        <v>14.3</v>
      </c>
      <c r="BQ607">
        <v>2.31</v>
      </c>
      <c r="BR607">
        <v>11.99</v>
      </c>
      <c r="BZ607" s="63"/>
      <c r="CR607" s="1" t="s">
        <v>3728</v>
      </c>
    </row>
    <row r="608" spans="1:96" ht="15" hidden="1" customHeight="1" outlineLevel="1">
      <c r="A608" t="s">
        <v>1280</v>
      </c>
      <c r="B608" s="8" t="s">
        <v>1696</v>
      </c>
      <c r="C608" s="1">
        <f t="shared" si="150"/>
        <v>997</v>
      </c>
      <c r="D608" s="5">
        <f>IF(N608&gt;0, RANK(N608,(N608:P608,Q608:AE608)),0)</f>
        <v>1</v>
      </c>
      <c r="E608" s="5">
        <f>IF(O608&gt;0,RANK(O608,(N608:P608,Q608:AE608)),0)</f>
        <v>2</v>
      </c>
      <c r="F608" s="5">
        <f t="shared" si="159"/>
        <v>0</v>
      </c>
      <c r="G608" s="1">
        <f t="shared" si="154"/>
        <v>171</v>
      </c>
      <c r="H608" s="2">
        <f t="shared" si="161"/>
        <v>0.17151454363089269</v>
      </c>
      <c r="I608" s="6"/>
      <c r="J608" s="2">
        <f t="shared" si="155"/>
        <v>0.57572718154463387</v>
      </c>
      <c r="K608" s="2">
        <f t="shared" si="156"/>
        <v>0.40421263791374124</v>
      </c>
      <c r="L608" s="2">
        <f t="shared" si="157"/>
        <v>0</v>
      </c>
      <c r="M608" s="2">
        <f t="shared" si="160"/>
        <v>2.0060180541624895E-2</v>
      </c>
      <c r="N608" s="63">
        <v>574</v>
      </c>
      <c r="O608" s="63">
        <v>403</v>
      </c>
      <c r="P608" s="63">
        <v>0</v>
      </c>
      <c r="Q608" s="63">
        <v>15</v>
      </c>
      <c r="R608" s="63">
        <v>4</v>
      </c>
      <c r="S608" s="63"/>
      <c r="T608" s="63">
        <v>0</v>
      </c>
      <c r="U608" s="63">
        <v>0</v>
      </c>
      <c r="V608" s="63">
        <v>0</v>
      </c>
      <c r="W608" s="63">
        <v>1</v>
      </c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BA608" t="str">
        <f t="shared" si="163"/>
        <v>South Thomaston</v>
      </c>
      <c r="BB608" t="s">
        <v>1728</v>
      </c>
      <c r="BC608">
        <v>1</v>
      </c>
      <c r="BE608" s="112">
        <v>23</v>
      </c>
      <c r="BF608" s="114">
        <v>13</v>
      </c>
      <c r="BG608" s="114">
        <v>65</v>
      </c>
      <c r="BH608" s="118">
        <v>72585</v>
      </c>
      <c r="BI608" s="118">
        <f t="shared" si="162"/>
        <v>23013</v>
      </c>
      <c r="BJ608" t="s">
        <v>1471</v>
      </c>
      <c r="BK608">
        <f t="shared" si="158"/>
        <v>2372585</v>
      </c>
      <c r="BP608">
        <v>17.489999999999998</v>
      </c>
      <c r="BQ608">
        <v>6.55</v>
      </c>
      <c r="BR608">
        <v>10.94</v>
      </c>
      <c r="BZ608" s="63"/>
      <c r="CR608" s="1" t="s">
        <v>3729</v>
      </c>
    </row>
    <row r="609" spans="1:96" ht="15" hidden="1" customHeight="1" outlineLevel="1">
      <c r="A609" t="s">
        <v>3108</v>
      </c>
      <c r="B609" s="8" t="s">
        <v>1696</v>
      </c>
      <c r="C609" s="1">
        <f t="shared" si="150"/>
        <v>491</v>
      </c>
      <c r="D609" s="5">
        <f>IF(N609&gt;0, RANK(N609,(N609:P609,Q609:AE609)),0)</f>
        <v>1</v>
      </c>
      <c r="E609" s="5">
        <f>IF(O609&gt;0,RANK(O609,(N609:P609,Q609:AE609)),0)</f>
        <v>2</v>
      </c>
      <c r="F609" s="5">
        <f t="shared" si="159"/>
        <v>0</v>
      </c>
      <c r="G609" s="1">
        <f t="shared" si="154"/>
        <v>133</v>
      </c>
      <c r="H609" s="2">
        <f t="shared" si="161"/>
        <v>0.2708757637474542</v>
      </c>
      <c r="I609" s="6"/>
      <c r="J609" s="2">
        <f t="shared" si="155"/>
        <v>0.62321792260692466</v>
      </c>
      <c r="K609" s="2">
        <f t="shared" si="156"/>
        <v>0.35234215885947046</v>
      </c>
      <c r="L609" s="2">
        <f t="shared" si="157"/>
        <v>0</v>
      </c>
      <c r="M609" s="2">
        <f t="shared" si="160"/>
        <v>2.4439918533604887E-2</v>
      </c>
      <c r="N609" s="63">
        <v>306</v>
      </c>
      <c r="O609" s="63">
        <v>173</v>
      </c>
      <c r="P609" s="63">
        <v>0</v>
      </c>
      <c r="Q609" s="63">
        <v>11</v>
      </c>
      <c r="R609" s="63">
        <v>1</v>
      </c>
      <c r="S609" s="63"/>
      <c r="T609" s="63">
        <v>0</v>
      </c>
      <c r="U609" s="63">
        <v>0</v>
      </c>
      <c r="V609" s="63">
        <v>0</v>
      </c>
      <c r="W609" s="63">
        <v>0</v>
      </c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BA609" t="str">
        <f t="shared" si="163"/>
        <v>Southport</v>
      </c>
      <c r="BB609" t="s">
        <v>1596</v>
      </c>
      <c r="BC609">
        <v>1</v>
      </c>
      <c r="BE609" s="112">
        <v>23</v>
      </c>
      <c r="BF609" s="114">
        <v>15</v>
      </c>
      <c r="BG609" s="114">
        <v>80</v>
      </c>
      <c r="BH609" s="118">
        <v>71955</v>
      </c>
      <c r="BI609" s="118">
        <f t="shared" si="162"/>
        <v>23015</v>
      </c>
      <c r="BJ609" t="s">
        <v>1471</v>
      </c>
      <c r="BK609">
        <f t="shared" si="158"/>
        <v>2371955</v>
      </c>
      <c r="BP609">
        <v>13.9</v>
      </c>
      <c r="BQ609">
        <v>8.51</v>
      </c>
      <c r="BR609">
        <v>5.39</v>
      </c>
      <c r="BZ609" s="63"/>
      <c r="CR609" s="1" t="s">
        <v>3730</v>
      </c>
    </row>
    <row r="610" spans="1:96" ht="15" hidden="1" customHeight="1" outlineLevel="1">
      <c r="A610" t="s">
        <v>1612</v>
      </c>
      <c r="B610" s="8" t="s">
        <v>1696</v>
      </c>
      <c r="C610" s="1">
        <f t="shared" si="150"/>
        <v>1137</v>
      </c>
      <c r="D610" s="5">
        <f>IF(N610&gt;0, RANK(N610,(N610:P610,Q610:AE610)),0)</f>
        <v>1</v>
      </c>
      <c r="E610" s="5">
        <f>IF(O610&gt;0,RANK(O610,(N610:P610,Q610:AE610)),0)</f>
        <v>2</v>
      </c>
      <c r="F610" s="5">
        <f t="shared" si="159"/>
        <v>0</v>
      </c>
      <c r="G610" s="1">
        <f t="shared" si="154"/>
        <v>347</v>
      </c>
      <c r="H610" s="2">
        <f t="shared" si="161"/>
        <v>0.30518909410729989</v>
      </c>
      <c r="I610" s="6"/>
      <c r="J610" s="2">
        <f t="shared" si="155"/>
        <v>0.64028144239226037</v>
      </c>
      <c r="K610" s="2">
        <f t="shared" si="156"/>
        <v>0.33509234828496043</v>
      </c>
      <c r="L610" s="2">
        <f t="shared" si="157"/>
        <v>0</v>
      </c>
      <c r="M610" s="2">
        <f t="shared" si="160"/>
        <v>2.4626209322779202E-2</v>
      </c>
      <c r="N610" s="63">
        <v>728</v>
      </c>
      <c r="O610" s="63">
        <v>381</v>
      </c>
      <c r="P610" s="63">
        <v>0</v>
      </c>
      <c r="Q610" s="63">
        <v>14</v>
      </c>
      <c r="R610" s="63">
        <v>13</v>
      </c>
      <c r="S610" s="63"/>
      <c r="T610" s="63">
        <v>1</v>
      </c>
      <c r="U610" s="63">
        <v>0</v>
      </c>
      <c r="V610" s="63">
        <v>0</v>
      </c>
      <c r="W610" s="63">
        <v>0</v>
      </c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BA610" t="str">
        <f t="shared" si="163"/>
        <v>Southwest Harbor</v>
      </c>
      <c r="BB610" t="s">
        <v>597</v>
      </c>
      <c r="BC610">
        <v>2</v>
      </c>
      <c r="BE610" s="112">
        <v>23</v>
      </c>
      <c r="BF610" s="114">
        <v>9</v>
      </c>
      <c r="BG610" s="114">
        <v>140</v>
      </c>
      <c r="BH610" s="118">
        <v>72865</v>
      </c>
      <c r="BI610" s="118">
        <f t="shared" si="162"/>
        <v>23009</v>
      </c>
      <c r="BJ610" t="s">
        <v>1471</v>
      </c>
      <c r="BK610">
        <f t="shared" si="158"/>
        <v>2372865</v>
      </c>
      <c r="BP610">
        <v>22.65</v>
      </c>
      <c r="BQ610">
        <v>9.14</v>
      </c>
      <c r="BR610">
        <v>13.5</v>
      </c>
      <c r="BZ610" s="63"/>
      <c r="CR610" s="1" t="s">
        <v>3731</v>
      </c>
    </row>
    <row r="611" spans="1:96" ht="15" hidden="1" customHeight="1" outlineLevel="1">
      <c r="A611" t="s">
        <v>3232</v>
      </c>
      <c r="B611" s="8" t="s">
        <v>1696</v>
      </c>
      <c r="C611" s="1">
        <f t="shared" si="150"/>
        <v>2</v>
      </c>
      <c r="D611" s="5">
        <f>IF(N611&gt;0, RANK(N611,(N611:P611,Q611:AE611)),0)</f>
        <v>0</v>
      </c>
      <c r="E611" s="5">
        <f>IF(O611&gt;0,RANK(O611,(N611:P611,Q611:AE611)),0)</f>
        <v>1</v>
      </c>
      <c r="F611" s="5">
        <f>IF(P611&gt;0,RANK(P611,(N611:AE611)),0)</f>
        <v>0</v>
      </c>
      <c r="G611" s="1">
        <f>IF(C611&gt;0,MAX(N611:P611)-LARGE(N611:P611,2),0)</f>
        <v>2</v>
      </c>
      <c r="H611" s="2">
        <f>IF(C611&gt;0,G611/C611,0)</f>
        <v>1</v>
      </c>
      <c r="I611" s="6"/>
      <c r="J611" s="2">
        <f>IF(C611=0,"-",N611/C611)</f>
        <v>0</v>
      </c>
      <c r="K611" s="2">
        <f>IF(C611=0,"-",O611/C611)</f>
        <v>1</v>
      </c>
      <c r="L611" s="2">
        <f>IF(C611=0,"-",P611/C611)</f>
        <v>0</v>
      </c>
      <c r="M611" s="2">
        <f>IF(C611=0,"-",(1-J611-K611-L611))</f>
        <v>0</v>
      </c>
      <c r="N611" s="63">
        <v>0</v>
      </c>
      <c r="O611" s="63">
        <v>2</v>
      </c>
      <c r="P611" s="63">
        <v>0</v>
      </c>
      <c r="Q611" s="63">
        <v>0</v>
      </c>
      <c r="R611" s="63">
        <v>0</v>
      </c>
      <c r="S611" s="63"/>
      <c r="T611" s="63">
        <v>0</v>
      </c>
      <c r="U611" s="63">
        <v>0</v>
      </c>
      <c r="V611" s="63">
        <v>0</v>
      </c>
      <c r="W611" s="63">
        <v>0</v>
      </c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BA611" t="str">
        <f t="shared" si="163"/>
        <v>Spring Lake</v>
      </c>
      <c r="BB611" t="s">
        <v>1786</v>
      </c>
      <c r="BC611">
        <v>2</v>
      </c>
      <c r="BE611" s="112">
        <v>23</v>
      </c>
      <c r="BF611" s="114">
        <v>25</v>
      </c>
      <c r="BH611" s="139">
        <v>73200</v>
      </c>
      <c r="BI611" s="118">
        <f t="shared" si="162"/>
        <v>23025</v>
      </c>
      <c r="BJ611" t="s">
        <v>956</v>
      </c>
      <c r="BK611">
        <f t="shared" si="158"/>
        <v>2373200</v>
      </c>
      <c r="BZ611" s="63"/>
      <c r="CR611" s="1"/>
    </row>
    <row r="612" spans="1:96" ht="15" hidden="1" customHeight="1" outlineLevel="1">
      <c r="A612" t="s">
        <v>1994</v>
      </c>
      <c r="B612" s="8" t="s">
        <v>1696</v>
      </c>
      <c r="C612" s="1">
        <f t="shared" si="150"/>
        <v>161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 t="shared" si="159"/>
        <v>0</v>
      </c>
      <c r="G612" s="1">
        <f t="shared" si="154"/>
        <v>109</v>
      </c>
      <c r="H612" s="2">
        <f t="shared" si="161"/>
        <v>0.67701863354037262</v>
      </c>
      <c r="I612" s="6"/>
      <c r="J612" s="2">
        <f t="shared" si="155"/>
        <v>0.16149068322981366</v>
      </c>
      <c r="K612" s="2">
        <f t="shared" si="156"/>
        <v>0.83850931677018636</v>
      </c>
      <c r="L612" s="2">
        <f t="shared" si="157"/>
        <v>0</v>
      </c>
      <c r="M612" s="2">
        <f t="shared" si="160"/>
        <v>0</v>
      </c>
      <c r="N612" s="63">
        <v>26</v>
      </c>
      <c r="O612" s="63">
        <v>135</v>
      </c>
      <c r="P612" s="63">
        <v>0</v>
      </c>
      <c r="Q612" s="63">
        <v>0</v>
      </c>
      <c r="R612" s="63">
        <v>0</v>
      </c>
      <c r="S612" s="63"/>
      <c r="T612" s="63">
        <v>0</v>
      </c>
      <c r="U612" s="63">
        <v>0</v>
      </c>
      <c r="V612" s="63">
        <v>0</v>
      </c>
      <c r="W612" s="63">
        <v>0</v>
      </c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BA612" t="str">
        <f t="shared" si="163"/>
        <v>Springfield</v>
      </c>
      <c r="BB612" t="s">
        <v>2479</v>
      </c>
      <c r="BC612">
        <v>2</v>
      </c>
      <c r="BE612" s="112">
        <v>23</v>
      </c>
      <c r="BF612" s="114">
        <v>19</v>
      </c>
      <c r="BG612" s="114">
        <v>280</v>
      </c>
      <c r="BH612" s="118">
        <v>73250</v>
      </c>
      <c r="BI612" s="118">
        <f t="shared" si="162"/>
        <v>23019</v>
      </c>
      <c r="BJ612" t="s">
        <v>1471</v>
      </c>
      <c r="BK612">
        <f t="shared" si="158"/>
        <v>2373250</v>
      </c>
      <c r="BP612">
        <v>38.43</v>
      </c>
      <c r="BQ612">
        <v>0.04</v>
      </c>
      <c r="BR612">
        <v>38.39</v>
      </c>
      <c r="BZ612" s="63"/>
      <c r="CR612" s="1" t="s">
        <v>3732</v>
      </c>
    </row>
    <row r="613" spans="1:96" ht="15" hidden="1" customHeight="1" outlineLevel="1">
      <c r="A613" t="s">
        <v>1288</v>
      </c>
      <c r="B613" s="8" t="s">
        <v>1696</v>
      </c>
      <c r="C613" s="1">
        <f t="shared" si="150"/>
        <v>209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 t="shared" si="159"/>
        <v>0</v>
      </c>
      <c r="G613" s="1">
        <f t="shared" si="154"/>
        <v>131</v>
      </c>
      <c r="H613" s="2">
        <f t="shared" si="161"/>
        <v>0.62679425837320579</v>
      </c>
      <c r="I613" s="6"/>
      <c r="J613" s="2">
        <f t="shared" si="155"/>
        <v>0.18181818181818182</v>
      </c>
      <c r="K613" s="2">
        <f t="shared" si="156"/>
        <v>0.80861244019138756</v>
      </c>
      <c r="L613" s="2">
        <f t="shared" si="157"/>
        <v>0</v>
      </c>
      <c r="M613" s="2">
        <f t="shared" si="160"/>
        <v>9.5693779904305609E-3</v>
      </c>
      <c r="N613" s="63">
        <v>38</v>
      </c>
      <c r="O613" s="63">
        <v>169</v>
      </c>
      <c r="P613" s="63">
        <v>0</v>
      </c>
      <c r="Q613" s="63">
        <v>2</v>
      </c>
      <c r="R613" s="63">
        <v>0</v>
      </c>
      <c r="S613" s="63"/>
      <c r="T613" s="63">
        <v>0</v>
      </c>
      <c r="U613" s="63">
        <v>0</v>
      </c>
      <c r="V613" s="63">
        <v>0</v>
      </c>
      <c r="W613" s="63">
        <v>0</v>
      </c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BA613" t="str">
        <f t="shared" si="163"/>
        <v>Stacyville</v>
      </c>
      <c r="BB613" t="s">
        <v>2479</v>
      </c>
      <c r="BC613">
        <v>2</v>
      </c>
      <c r="BE613" s="112">
        <v>23</v>
      </c>
      <c r="BF613" s="114">
        <v>19</v>
      </c>
      <c r="BG613" s="114">
        <v>285</v>
      </c>
      <c r="BH613" s="118">
        <v>73600</v>
      </c>
      <c r="BI613" s="118">
        <f t="shared" si="162"/>
        <v>23019</v>
      </c>
      <c r="BJ613" t="s">
        <v>1471</v>
      </c>
      <c r="BK613">
        <f t="shared" si="158"/>
        <v>2373600</v>
      </c>
      <c r="BP613">
        <v>39.950000000000003</v>
      </c>
      <c r="BQ613">
        <v>0.01</v>
      </c>
      <c r="BR613">
        <v>39.93</v>
      </c>
      <c r="BZ613" s="63"/>
      <c r="CR613" s="1" t="s">
        <v>3733</v>
      </c>
    </row>
    <row r="614" spans="1:96" ht="15" hidden="1" customHeight="1" outlineLevel="1">
      <c r="A614" t="s">
        <v>579</v>
      </c>
      <c r="B614" s="8" t="s">
        <v>1696</v>
      </c>
      <c r="C614" s="1">
        <f t="shared" si="150"/>
        <v>6060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 t="shared" si="159"/>
        <v>0</v>
      </c>
      <c r="G614" s="1">
        <f t="shared" si="154"/>
        <v>258</v>
      </c>
      <c r="H614" s="2">
        <f t="shared" si="161"/>
        <v>4.2574257425742577E-2</v>
      </c>
      <c r="I614" s="6"/>
      <c r="J614" s="2">
        <f t="shared" si="155"/>
        <v>0.46534653465346537</v>
      </c>
      <c r="K614" s="2">
        <f t="shared" si="156"/>
        <v>0.50792079207920793</v>
      </c>
      <c r="L614" s="2">
        <f t="shared" si="157"/>
        <v>0</v>
      </c>
      <c r="M614" s="2">
        <f t="shared" si="160"/>
        <v>2.6732673267326756E-2</v>
      </c>
      <c r="N614" s="63">
        <v>2820</v>
      </c>
      <c r="O614" s="63">
        <v>3078</v>
      </c>
      <c r="P614" s="63">
        <v>0</v>
      </c>
      <c r="Q614" s="63">
        <v>108</v>
      </c>
      <c r="R614" s="63">
        <v>47</v>
      </c>
      <c r="S614" s="63"/>
      <c r="T614" s="63">
        <v>7</v>
      </c>
      <c r="U614" s="63">
        <v>0</v>
      </c>
      <c r="V614" s="63">
        <v>0</v>
      </c>
      <c r="W614" s="63">
        <v>0</v>
      </c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BA614" t="str">
        <f t="shared" si="163"/>
        <v>Standish</v>
      </c>
      <c r="BB614" t="s">
        <v>1530</v>
      </c>
      <c r="BC614">
        <v>1</v>
      </c>
      <c r="BE614" s="112">
        <v>23</v>
      </c>
      <c r="BF614" s="114">
        <v>5</v>
      </c>
      <c r="BG614" s="114">
        <v>115</v>
      </c>
      <c r="BH614" s="118">
        <v>73670</v>
      </c>
      <c r="BI614" s="118">
        <f t="shared" si="162"/>
        <v>23005</v>
      </c>
      <c r="BJ614" t="s">
        <v>1471</v>
      </c>
      <c r="BK614">
        <f t="shared" si="158"/>
        <v>2373670</v>
      </c>
      <c r="BP614">
        <v>83.69</v>
      </c>
      <c r="BQ614">
        <v>24.62</v>
      </c>
      <c r="BR614">
        <v>59.07</v>
      </c>
      <c r="BZ614" s="63"/>
      <c r="CR614" s="1" t="s">
        <v>3734</v>
      </c>
    </row>
    <row r="615" spans="1:96" ht="15" hidden="1" customHeight="1" outlineLevel="1">
      <c r="A615" t="s">
        <v>1510</v>
      </c>
      <c r="B615" s="8" t="s">
        <v>1696</v>
      </c>
      <c r="C615" s="1">
        <f t="shared" si="150"/>
        <v>381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 t="shared" si="159"/>
        <v>0</v>
      </c>
      <c r="G615" s="1">
        <f t="shared" si="154"/>
        <v>100</v>
      </c>
      <c r="H615" s="2">
        <f t="shared" si="161"/>
        <v>0.26246719160104987</v>
      </c>
      <c r="I615" s="6"/>
      <c r="J615" s="2">
        <f t="shared" si="155"/>
        <v>0.35958005249343833</v>
      </c>
      <c r="K615" s="2">
        <f t="shared" si="156"/>
        <v>0.62204724409448819</v>
      </c>
      <c r="L615" s="2">
        <f t="shared" si="157"/>
        <v>0</v>
      </c>
      <c r="M615" s="2">
        <f t="shared" si="160"/>
        <v>1.8372703412073532E-2</v>
      </c>
      <c r="N615" s="63">
        <v>137</v>
      </c>
      <c r="O615" s="63">
        <v>237</v>
      </c>
      <c r="P615" s="63">
        <v>0</v>
      </c>
      <c r="Q615" s="63">
        <v>5</v>
      </c>
      <c r="R615" s="63">
        <v>1</v>
      </c>
      <c r="S615" s="63"/>
      <c r="T615" s="63">
        <v>1</v>
      </c>
      <c r="U615" s="63">
        <v>0</v>
      </c>
      <c r="V615" s="63">
        <v>0</v>
      </c>
      <c r="W615" s="63">
        <v>0</v>
      </c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BA615" t="str">
        <f t="shared" si="163"/>
        <v>Starks</v>
      </c>
      <c r="BB615" t="s">
        <v>1786</v>
      </c>
      <c r="BC615">
        <v>2</v>
      </c>
      <c r="BE615" s="112">
        <v>23</v>
      </c>
      <c r="BF615" s="114">
        <v>25</v>
      </c>
      <c r="BG615" s="114">
        <v>155</v>
      </c>
      <c r="BH615" s="118">
        <v>73845</v>
      </c>
      <c r="BI615" s="118">
        <f t="shared" si="162"/>
        <v>23025</v>
      </c>
      <c r="BJ615" t="s">
        <v>1471</v>
      </c>
      <c r="BK615">
        <f t="shared" si="158"/>
        <v>2373845</v>
      </c>
      <c r="BP615">
        <v>31.88</v>
      </c>
      <c r="BQ615">
        <v>0.52</v>
      </c>
      <c r="BR615">
        <v>31.36</v>
      </c>
      <c r="BZ615" s="63"/>
      <c r="CR615" s="1" t="s">
        <v>3735</v>
      </c>
    </row>
    <row r="616" spans="1:96" ht="15" hidden="1" customHeight="1" outlineLevel="1">
      <c r="A616" t="s">
        <v>2452</v>
      </c>
      <c r="B616" s="8" t="s">
        <v>1696</v>
      </c>
      <c r="C616" s="1">
        <f t="shared" si="150"/>
        <v>765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 t="shared" si="159"/>
        <v>0</v>
      </c>
      <c r="G616" s="1">
        <f t="shared" si="154"/>
        <v>307</v>
      </c>
      <c r="H616" s="2">
        <f t="shared" si="161"/>
        <v>0.40130718954248368</v>
      </c>
      <c r="I616" s="6"/>
      <c r="J616" s="2">
        <f t="shared" si="155"/>
        <v>0.28366013071895424</v>
      </c>
      <c r="K616" s="2">
        <f t="shared" si="156"/>
        <v>0.68496732026143792</v>
      </c>
      <c r="L616" s="2">
        <f t="shared" si="157"/>
        <v>0</v>
      </c>
      <c r="M616" s="2">
        <f t="shared" si="160"/>
        <v>3.1372549019607843E-2</v>
      </c>
      <c r="N616" s="63">
        <v>217</v>
      </c>
      <c r="O616" s="63">
        <v>524</v>
      </c>
      <c r="P616" s="63">
        <v>0</v>
      </c>
      <c r="Q616" s="63">
        <v>18</v>
      </c>
      <c r="R616" s="63">
        <v>5</v>
      </c>
      <c r="S616" s="63"/>
      <c r="T616" s="63">
        <v>1</v>
      </c>
      <c r="U616" s="63">
        <v>0</v>
      </c>
      <c r="V616" s="63">
        <v>0</v>
      </c>
      <c r="W616" s="63">
        <v>0</v>
      </c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BA616" t="str">
        <f t="shared" si="163"/>
        <v>Stetson</v>
      </c>
      <c r="BB616" t="s">
        <v>2479</v>
      </c>
      <c r="BC616">
        <v>2</v>
      </c>
      <c r="BE616" s="112">
        <v>23</v>
      </c>
      <c r="BF616" s="114">
        <v>19</v>
      </c>
      <c r="BG616" s="114">
        <v>290</v>
      </c>
      <c r="BH616" s="118">
        <v>74055</v>
      </c>
      <c r="BI616" s="118">
        <f t="shared" si="162"/>
        <v>23019</v>
      </c>
      <c r="BJ616" t="s">
        <v>1471</v>
      </c>
      <c r="BK616">
        <f t="shared" si="158"/>
        <v>2374055</v>
      </c>
      <c r="BP616">
        <v>36.630000000000003</v>
      </c>
      <c r="BQ616">
        <v>1.75</v>
      </c>
      <c r="BR616">
        <v>34.880000000000003</v>
      </c>
      <c r="BZ616" s="63"/>
      <c r="CR616" s="1" t="s">
        <v>3736</v>
      </c>
    </row>
    <row r="617" spans="1:96" ht="15" hidden="1" customHeight="1" outlineLevel="1">
      <c r="A617" t="s">
        <v>161</v>
      </c>
      <c r="B617" s="8" t="s">
        <v>1696</v>
      </c>
      <c r="C617" s="1">
        <f t="shared" si="150"/>
        <v>668</v>
      </c>
      <c r="D617" s="5">
        <f>IF(N617&gt;0, RANK(N617,(N617:P617,Q617:AE617)),0)</f>
        <v>2</v>
      </c>
      <c r="E617" s="5">
        <f>IF(O617&gt;0,RANK(O617,(N617:P617,Q617:AE617)),0)</f>
        <v>1</v>
      </c>
      <c r="F617" s="5">
        <f t="shared" si="159"/>
        <v>0</v>
      </c>
      <c r="G617" s="1">
        <f t="shared" si="154"/>
        <v>164</v>
      </c>
      <c r="H617" s="2">
        <f t="shared" si="161"/>
        <v>0.24550898203592814</v>
      </c>
      <c r="I617" s="6"/>
      <c r="J617" s="2">
        <f t="shared" si="155"/>
        <v>0.36676646706586824</v>
      </c>
      <c r="K617" s="2">
        <f t="shared" si="156"/>
        <v>0.61227544910179643</v>
      </c>
      <c r="L617" s="2">
        <f t="shared" si="157"/>
        <v>0</v>
      </c>
      <c r="M617" s="2">
        <f t="shared" si="160"/>
        <v>2.0958083832335328E-2</v>
      </c>
      <c r="N617" s="63">
        <v>245</v>
      </c>
      <c r="O617" s="63">
        <v>409</v>
      </c>
      <c r="P617" s="63">
        <v>0</v>
      </c>
      <c r="Q617" s="63">
        <v>10</v>
      </c>
      <c r="R617" s="63">
        <v>4</v>
      </c>
      <c r="S617" s="63"/>
      <c r="T617" s="63">
        <v>0</v>
      </c>
      <c r="U617" s="63">
        <v>0</v>
      </c>
      <c r="V617" s="63">
        <v>0</v>
      </c>
      <c r="W617" s="63">
        <v>0</v>
      </c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BA617" t="str">
        <f t="shared" si="163"/>
        <v>Steuben</v>
      </c>
      <c r="BB617" t="s">
        <v>691</v>
      </c>
      <c r="BC617">
        <v>2</v>
      </c>
      <c r="BE617" s="112">
        <v>23</v>
      </c>
      <c r="BF617" s="114">
        <v>29</v>
      </c>
      <c r="BG617" s="114">
        <v>195</v>
      </c>
      <c r="BH617" s="118">
        <v>74125</v>
      </c>
      <c r="BI617" s="118">
        <f t="shared" si="162"/>
        <v>23029</v>
      </c>
      <c r="BJ617" t="s">
        <v>1471</v>
      </c>
      <c r="BK617">
        <f t="shared" si="158"/>
        <v>2374125</v>
      </c>
      <c r="BP617">
        <v>74.78</v>
      </c>
      <c r="BQ617">
        <v>31.79</v>
      </c>
      <c r="BR617">
        <v>42.99</v>
      </c>
      <c r="BZ617" s="63"/>
      <c r="CR617" s="1" t="s">
        <v>3737</v>
      </c>
    </row>
    <row r="618" spans="1:96" ht="15" hidden="1" customHeight="1" outlineLevel="1">
      <c r="A618" t="s">
        <v>1965</v>
      </c>
      <c r="B618" s="8" t="s">
        <v>1696</v>
      </c>
      <c r="C618" s="1">
        <f t="shared" si="150"/>
        <v>160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 t="shared" si="159"/>
        <v>0</v>
      </c>
      <c r="G618" s="1">
        <f t="shared" si="154"/>
        <v>16</v>
      </c>
      <c r="H618" s="2">
        <f t="shared" si="161"/>
        <v>0.1</v>
      </c>
      <c r="I618" s="6"/>
      <c r="J618" s="2">
        <f t="shared" si="155"/>
        <v>0.4375</v>
      </c>
      <c r="K618" s="2">
        <f t="shared" si="156"/>
        <v>0.53749999999999998</v>
      </c>
      <c r="L618" s="2">
        <f t="shared" si="157"/>
        <v>0</v>
      </c>
      <c r="M618" s="2">
        <f t="shared" si="160"/>
        <v>2.5000000000000022E-2</v>
      </c>
      <c r="N618" s="63">
        <v>70</v>
      </c>
      <c r="O618" s="63">
        <v>86</v>
      </c>
      <c r="P618" s="63">
        <v>0</v>
      </c>
      <c r="Q618" s="63">
        <v>3</v>
      </c>
      <c r="R618" s="63">
        <v>1</v>
      </c>
      <c r="S618" s="63"/>
      <c r="T618" s="63">
        <v>0</v>
      </c>
      <c r="U618" s="63">
        <v>0</v>
      </c>
      <c r="V618" s="63">
        <v>0</v>
      </c>
      <c r="W618" s="63">
        <v>0</v>
      </c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BA618" t="str">
        <f t="shared" si="163"/>
        <v>Stockholm</v>
      </c>
      <c r="BB618" t="s">
        <v>2829</v>
      </c>
      <c r="BC618">
        <v>2</v>
      </c>
      <c r="BE618" s="112">
        <v>23</v>
      </c>
      <c r="BF618" s="114">
        <v>3</v>
      </c>
      <c r="BG618" s="114">
        <v>300</v>
      </c>
      <c r="BH618" s="118">
        <v>74405</v>
      </c>
      <c r="BI618" s="118">
        <f t="shared" si="162"/>
        <v>23003</v>
      </c>
      <c r="BJ618" t="s">
        <v>1471</v>
      </c>
      <c r="BK618">
        <f t="shared" si="158"/>
        <v>2374405</v>
      </c>
      <c r="BP618">
        <v>34.659999999999997</v>
      </c>
      <c r="BQ618">
        <v>7.0000000000000007E-2</v>
      </c>
      <c r="BR618">
        <v>34.590000000000003</v>
      </c>
      <c r="BZ618" s="63"/>
      <c r="CR618" s="1" t="s">
        <v>3738</v>
      </c>
    </row>
    <row r="619" spans="1:96" ht="15" hidden="1" customHeight="1" outlineLevel="1">
      <c r="A619" t="s">
        <v>3110</v>
      </c>
      <c r="B619" s="8" t="s">
        <v>1696</v>
      </c>
      <c r="C619" s="1">
        <f t="shared" si="150"/>
        <v>1065</v>
      </c>
      <c r="D619" s="5">
        <f>IF(N619&gt;0, RANK(N619,(N619:P619,Q619:AE619)),0)</f>
        <v>1</v>
      </c>
      <c r="E619" s="5">
        <f>IF(O619&gt;0,RANK(O619,(N619:P619,Q619:AE619)),0)</f>
        <v>2</v>
      </c>
      <c r="F619" s="5">
        <f t="shared" si="159"/>
        <v>0</v>
      </c>
      <c r="G619" s="1">
        <f t="shared" si="154"/>
        <v>21</v>
      </c>
      <c r="H619" s="2">
        <f t="shared" si="161"/>
        <v>1.9718309859154931E-2</v>
      </c>
      <c r="I619" s="6"/>
      <c r="J619" s="2">
        <f t="shared" si="155"/>
        <v>0.49671361502347416</v>
      </c>
      <c r="K619" s="2">
        <f t="shared" si="156"/>
        <v>0.47699530516431926</v>
      </c>
      <c r="L619" s="2">
        <f t="shared" si="157"/>
        <v>0</v>
      </c>
      <c r="M619" s="2">
        <f t="shared" si="160"/>
        <v>2.629107981220663E-2</v>
      </c>
      <c r="N619" s="63">
        <v>529</v>
      </c>
      <c r="O619" s="63">
        <v>508</v>
      </c>
      <c r="P619" s="63">
        <v>0</v>
      </c>
      <c r="Q619" s="63">
        <v>15</v>
      </c>
      <c r="R619" s="63">
        <v>11</v>
      </c>
      <c r="S619" s="63"/>
      <c r="T619" s="63">
        <v>2</v>
      </c>
      <c r="U619" s="63">
        <v>0</v>
      </c>
      <c r="V619" s="63">
        <v>0</v>
      </c>
      <c r="W619" s="63">
        <v>0</v>
      </c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BA619" t="str">
        <f t="shared" si="163"/>
        <v>Stockton Springs</v>
      </c>
      <c r="BB619" t="s">
        <v>217</v>
      </c>
      <c r="BC619">
        <v>2</v>
      </c>
      <c r="BE619" s="112">
        <v>23</v>
      </c>
      <c r="BF619" s="114">
        <v>27</v>
      </c>
      <c r="BG619" s="114">
        <v>100</v>
      </c>
      <c r="BH619" s="118">
        <v>74475</v>
      </c>
      <c r="BI619" s="118">
        <f t="shared" si="162"/>
        <v>23027</v>
      </c>
      <c r="BJ619" t="s">
        <v>1471</v>
      </c>
      <c r="BK619">
        <f t="shared" si="158"/>
        <v>2374475</v>
      </c>
      <c r="BP619">
        <v>29.89</v>
      </c>
      <c r="BQ619">
        <v>10.3</v>
      </c>
      <c r="BR619">
        <v>19.579999999999998</v>
      </c>
      <c r="BZ619" s="63"/>
      <c r="CR619" s="1" t="s">
        <v>3739</v>
      </c>
    </row>
    <row r="620" spans="1:96" ht="15" hidden="1" customHeight="1" outlineLevel="1">
      <c r="A620" t="s">
        <v>2106</v>
      </c>
      <c r="B620" s="8" t="s">
        <v>1696</v>
      </c>
      <c r="C620" s="1">
        <f t="shared" si="150"/>
        <v>185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 t="shared" si="159"/>
        <v>0</v>
      </c>
      <c r="G620" s="1">
        <f t="shared" si="154"/>
        <v>19</v>
      </c>
      <c r="H620" s="2">
        <f t="shared" si="161"/>
        <v>0.10270270270270271</v>
      </c>
      <c r="I620" s="6"/>
      <c r="J620" s="2">
        <f t="shared" si="155"/>
        <v>0.44864864864864867</v>
      </c>
      <c r="K620" s="2">
        <f t="shared" si="156"/>
        <v>0.55135135135135138</v>
      </c>
      <c r="L620" s="2">
        <f t="shared" si="157"/>
        <v>0</v>
      </c>
      <c r="M620" s="2">
        <f t="shared" si="160"/>
        <v>-1.1102230246251565E-16</v>
      </c>
      <c r="N620" s="63">
        <v>83</v>
      </c>
      <c r="O620" s="63">
        <v>102</v>
      </c>
      <c r="P620" s="63">
        <v>0</v>
      </c>
      <c r="Q620" s="63">
        <v>0</v>
      </c>
      <c r="R620" s="63">
        <v>0</v>
      </c>
      <c r="S620" s="63"/>
      <c r="T620" s="63">
        <v>0</v>
      </c>
      <c r="U620" s="63">
        <v>0</v>
      </c>
      <c r="V620" s="63">
        <v>0</v>
      </c>
      <c r="W620" s="63">
        <v>0</v>
      </c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BA620" t="str">
        <f t="shared" si="163"/>
        <v>Stoneham</v>
      </c>
      <c r="BB620" t="s">
        <v>2381</v>
      </c>
      <c r="BC620">
        <v>2</v>
      </c>
      <c r="BE620" s="112">
        <v>23</v>
      </c>
      <c r="BF620" s="114">
        <v>17</v>
      </c>
      <c r="BG620" s="114">
        <v>140</v>
      </c>
      <c r="BH620" s="118">
        <v>74510</v>
      </c>
      <c r="BI620" s="118">
        <f t="shared" si="162"/>
        <v>23017</v>
      </c>
      <c r="BJ620" t="s">
        <v>1471</v>
      </c>
      <c r="BK620">
        <f t="shared" si="158"/>
        <v>2374510</v>
      </c>
      <c r="BP620">
        <v>36.69</v>
      </c>
      <c r="BQ620">
        <v>0.98</v>
      </c>
      <c r="BR620">
        <v>35.71</v>
      </c>
      <c r="BZ620" s="63"/>
      <c r="CR620" s="1" t="s">
        <v>3740</v>
      </c>
    </row>
    <row r="621" spans="1:96" ht="15" hidden="1" customHeight="1" outlineLevel="1">
      <c r="A621" t="s">
        <v>1069</v>
      </c>
      <c r="B621" s="8" t="s">
        <v>1696</v>
      </c>
      <c r="C621" s="1">
        <f t="shared" si="150"/>
        <v>640</v>
      </c>
      <c r="D621" s="5">
        <f>IF(N621&gt;0, RANK(N621,(N621:P621,Q621:AE621)),0)</f>
        <v>1</v>
      </c>
      <c r="E621" s="5">
        <f>IF(O621&gt;0,RANK(O621,(N621:P621,Q621:AE621)),0)</f>
        <v>2</v>
      </c>
      <c r="F621" s="5">
        <f t="shared" si="159"/>
        <v>0</v>
      </c>
      <c r="G621" s="1">
        <f t="shared" si="154"/>
        <v>189</v>
      </c>
      <c r="H621" s="2">
        <f t="shared" si="161"/>
        <v>0.29531249999999998</v>
      </c>
      <c r="I621" s="6"/>
      <c r="J621" s="2">
        <f t="shared" si="155"/>
        <v>0.63906249999999998</v>
      </c>
      <c r="K621" s="2">
        <f t="shared" si="156"/>
        <v>0.34375</v>
      </c>
      <c r="L621" s="2">
        <f t="shared" si="157"/>
        <v>0</v>
      </c>
      <c r="M621" s="2">
        <f t="shared" si="160"/>
        <v>1.7187500000000022E-2</v>
      </c>
      <c r="N621" s="63">
        <v>409</v>
      </c>
      <c r="O621" s="63">
        <v>220</v>
      </c>
      <c r="P621" s="63">
        <v>0</v>
      </c>
      <c r="Q621" s="63">
        <v>2</v>
      </c>
      <c r="R621" s="63">
        <v>9</v>
      </c>
      <c r="S621" s="63"/>
      <c r="T621" s="63">
        <v>0</v>
      </c>
      <c r="U621" s="63">
        <v>0</v>
      </c>
      <c r="V621" s="63">
        <v>0</v>
      </c>
      <c r="W621" s="63">
        <v>0</v>
      </c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BA621" t="str">
        <f t="shared" si="163"/>
        <v>Stonington</v>
      </c>
      <c r="BB621" t="s">
        <v>597</v>
      </c>
      <c r="BC621">
        <v>2</v>
      </c>
      <c r="BE621" s="112">
        <v>23</v>
      </c>
      <c r="BF621" s="114">
        <v>9</v>
      </c>
      <c r="BG621" s="114">
        <v>145</v>
      </c>
      <c r="BH621" s="118">
        <v>74580</v>
      </c>
      <c r="BI621" s="118">
        <f t="shared" si="162"/>
        <v>23009</v>
      </c>
      <c r="BJ621" t="s">
        <v>1471</v>
      </c>
      <c r="BK621">
        <f t="shared" si="158"/>
        <v>2374580</v>
      </c>
      <c r="BP621">
        <v>37.82</v>
      </c>
      <c r="BQ621">
        <v>28.02</v>
      </c>
      <c r="BR621">
        <v>9.8000000000000007</v>
      </c>
      <c r="BZ621" s="63"/>
      <c r="CR621" s="1" t="s">
        <v>3741</v>
      </c>
    </row>
    <row r="622" spans="1:96" ht="15" hidden="1" customHeight="1" outlineLevel="1">
      <c r="A622" t="s">
        <v>1063</v>
      </c>
      <c r="B622" s="8" t="s">
        <v>1696</v>
      </c>
      <c r="C622" s="1">
        <f t="shared" ref="C622:C640" si="164">SUM(N622:AY622)</f>
        <v>253</v>
      </c>
      <c r="D622" s="5">
        <f>IF(N622&gt;0, RANK(N622,(N622:P622,Q622:AE622)),0)</f>
        <v>1</v>
      </c>
      <c r="E622" s="5">
        <f>IF(O622&gt;0,RANK(O622,(N622:P622,Q622:AE622)),0)</f>
        <v>2</v>
      </c>
      <c r="F622" s="5">
        <f t="shared" si="159"/>
        <v>0</v>
      </c>
      <c r="G622" s="1">
        <f t="shared" si="154"/>
        <v>5</v>
      </c>
      <c r="H622" s="2">
        <f t="shared" si="161"/>
        <v>1.9762845849802372E-2</v>
      </c>
      <c r="I622" s="6"/>
      <c r="J622" s="2">
        <f t="shared" si="155"/>
        <v>0.49802371541501977</v>
      </c>
      <c r="K622" s="2">
        <f t="shared" si="156"/>
        <v>0.47826086956521741</v>
      </c>
      <c r="L622" s="2">
        <f t="shared" si="157"/>
        <v>0</v>
      </c>
      <c r="M622" s="2">
        <f t="shared" si="160"/>
        <v>2.371541501976282E-2</v>
      </c>
      <c r="N622" s="63">
        <v>126</v>
      </c>
      <c r="O622" s="63">
        <v>121</v>
      </c>
      <c r="P622" s="63">
        <v>0</v>
      </c>
      <c r="Q622" s="63">
        <v>4</v>
      </c>
      <c r="R622" s="63">
        <v>2</v>
      </c>
      <c r="S622" s="63"/>
      <c r="T622" s="63">
        <v>0</v>
      </c>
      <c r="U622" s="63">
        <v>0</v>
      </c>
      <c r="V622" s="63">
        <v>0</v>
      </c>
      <c r="W622" s="63">
        <v>0</v>
      </c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BA622" t="str">
        <f t="shared" si="163"/>
        <v>Stow</v>
      </c>
      <c r="BB622" t="s">
        <v>2381</v>
      </c>
      <c r="BC622">
        <v>2</v>
      </c>
      <c r="BE622" s="112">
        <v>23</v>
      </c>
      <c r="BF622" s="114">
        <v>17</v>
      </c>
      <c r="BG622" s="114">
        <v>145</v>
      </c>
      <c r="BH622" s="118">
        <v>74685</v>
      </c>
      <c r="BI622" s="118">
        <f t="shared" si="162"/>
        <v>23017</v>
      </c>
      <c r="BJ622" t="s">
        <v>1471</v>
      </c>
      <c r="BK622">
        <f t="shared" si="158"/>
        <v>2374685</v>
      </c>
      <c r="BP622">
        <v>24.5</v>
      </c>
      <c r="BQ622">
        <v>0.1</v>
      </c>
      <c r="BR622">
        <v>24.4</v>
      </c>
      <c r="BZ622" s="63"/>
      <c r="CR622" s="1" t="s">
        <v>3742</v>
      </c>
    </row>
    <row r="623" spans="1:96" ht="15" hidden="1" customHeight="1" outlineLevel="1">
      <c r="A623" t="s">
        <v>1606</v>
      </c>
      <c r="B623" s="8" t="s">
        <v>1696</v>
      </c>
      <c r="C623" s="1">
        <f t="shared" si="164"/>
        <v>816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 t="shared" si="159"/>
        <v>0</v>
      </c>
      <c r="G623" s="1">
        <f t="shared" si="154"/>
        <v>260</v>
      </c>
      <c r="H623" s="2">
        <f t="shared" si="161"/>
        <v>0.31862745098039214</v>
      </c>
      <c r="I623" s="6"/>
      <c r="J623" s="2">
        <f t="shared" si="155"/>
        <v>0.32598039215686275</v>
      </c>
      <c r="K623" s="2">
        <f t="shared" si="156"/>
        <v>0.64460784313725494</v>
      </c>
      <c r="L623" s="2">
        <f t="shared" si="157"/>
        <v>0</v>
      </c>
      <c r="M623" s="2">
        <f t="shared" si="160"/>
        <v>2.9411764705882359E-2</v>
      </c>
      <c r="N623" s="63">
        <v>266</v>
      </c>
      <c r="O623" s="63">
        <v>526</v>
      </c>
      <c r="P623" s="63">
        <v>0</v>
      </c>
      <c r="Q623" s="63">
        <v>14</v>
      </c>
      <c r="R623" s="63">
        <v>8</v>
      </c>
      <c r="S623" s="63"/>
      <c r="T623" s="63">
        <v>2</v>
      </c>
      <c r="U623" s="63">
        <v>0</v>
      </c>
      <c r="V623" s="63">
        <v>0</v>
      </c>
      <c r="W623" s="63">
        <v>0</v>
      </c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BA623" t="str">
        <f t="shared" si="163"/>
        <v>Strong</v>
      </c>
      <c r="BB623" t="s">
        <v>1137</v>
      </c>
      <c r="BC623">
        <v>2</v>
      </c>
      <c r="BE623" s="112">
        <v>23</v>
      </c>
      <c r="BF623" s="114">
        <v>7</v>
      </c>
      <c r="BG623" s="114">
        <v>90</v>
      </c>
      <c r="BH623" s="118">
        <v>74825</v>
      </c>
      <c r="BI623" s="118">
        <f t="shared" si="162"/>
        <v>23007</v>
      </c>
      <c r="BJ623" t="s">
        <v>1471</v>
      </c>
      <c r="BK623">
        <f t="shared" si="158"/>
        <v>2374825</v>
      </c>
      <c r="BP623">
        <v>29.28</v>
      </c>
      <c r="BQ623">
        <v>0.55000000000000004</v>
      </c>
      <c r="BR623">
        <v>28.73</v>
      </c>
      <c r="BZ623" s="63"/>
      <c r="CR623" s="151" t="s">
        <v>3743</v>
      </c>
    </row>
    <row r="624" spans="1:96" ht="15" hidden="1" customHeight="1" outlineLevel="1">
      <c r="A624" t="s">
        <v>1039</v>
      </c>
      <c r="B624" s="8" t="s">
        <v>1696</v>
      </c>
      <c r="C624" s="1">
        <f t="shared" si="164"/>
        <v>724</v>
      </c>
      <c r="D624" s="5">
        <f>IF(N624&gt;0, RANK(N624,(N624:P624,Q624:AE624)),0)</f>
        <v>1</v>
      </c>
      <c r="E624" s="5">
        <f>IF(O624&gt;0,RANK(O624,(N624:P624,Q624:AE624)),0)</f>
        <v>2</v>
      </c>
      <c r="F624" s="5">
        <f t="shared" si="159"/>
        <v>0</v>
      </c>
      <c r="G624" s="1">
        <f t="shared" si="154"/>
        <v>6</v>
      </c>
      <c r="H624" s="2">
        <f t="shared" si="161"/>
        <v>8.2872928176795577E-3</v>
      </c>
      <c r="I624" s="6"/>
      <c r="J624" s="2">
        <f t="shared" si="155"/>
        <v>0.4889502762430939</v>
      </c>
      <c r="K624" s="2">
        <f t="shared" si="156"/>
        <v>0.48066298342541436</v>
      </c>
      <c r="L624" s="2">
        <f t="shared" si="157"/>
        <v>0</v>
      </c>
      <c r="M624" s="2">
        <f t="shared" si="160"/>
        <v>3.0386740331491691E-2</v>
      </c>
      <c r="N624" s="63">
        <v>354</v>
      </c>
      <c r="O624" s="63">
        <v>348</v>
      </c>
      <c r="P624" s="63">
        <v>0</v>
      </c>
      <c r="Q624" s="63">
        <v>16</v>
      </c>
      <c r="R624" s="63">
        <v>5</v>
      </c>
      <c r="S624" s="63"/>
      <c r="T624" s="63">
        <v>1</v>
      </c>
      <c r="U624" s="63">
        <v>0</v>
      </c>
      <c r="V624" s="63">
        <v>0</v>
      </c>
      <c r="W624" s="63">
        <v>0</v>
      </c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BA624" t="str">
        <f t="shared" si="163"/>
        <v>Sullivan</v>
      </c>
      <c r="BB624" t="s">
        <v>597</v>
      </c>
      <c r="BC624">
        <v>2</v>
      </c>
      <c r="BE624" s="112">
        <v>23</v>
      </c>
      <c r="BF624" s="114">
        <v>9</v>
      </c>
      <c r="BG624" s="114">
        <v>150</v>
      </c>
      <c r="BH624" s="118">
        <v>74965</v>
      </c>
      <c r="BI624" s="118">
        <f t="shared" si="162"/>
        <v>23009</v>
      </c>
      <c r="BJ624" t="s">
        <v>1471</v>
      </c>
      <c r="BK624">
        <f t="shared" si="158"/>
        <v>2374965</v>
      </c>
      <c r="BP624">
        <v>29.57</v>
      </c>
      <c r="BQ624">
        <v>2.99</v>
      </c>
      <c r="BR624">
        <v>26.58</v>
      </c>
      <c r="BZ624" s="63"/>
      <c r="CR624" s="1" t="s">
        <v>3744</v>
      </c>
    </row>
    <row r="625" spans="1:96" ht="15" hidden="1" customHeight="1" outlineLevel="1">
      <c r="A625" t="s">
        <v>3167</v>
      </c>
      <c r="B625" s="8" t="s">
        <v>1696</v>
      </c>
      <c r="C625" s="1">
        <f t="shared" si="164"/>
        <v>553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 t="shared" si="159"/>
        <v>0</v>
      </c>
      <c r="G625" s="1">
        <f t="shared" si="154"/>
        <v>118</v>
      </c>
      <c r="H625" s="2">
        <f t="shared" si="161"/>
        <v>0.21338155515370705</v>
      </c>
      <c r="I625" s="6"/>
      <c r="J625" s="2">
        <f t="shared" si="155"/>
        <v>0.37251356238698013</v>
      </c>
      <c r="K625" s="2">
        <f t="shared" si="156"/>
        <v>0.58589511754068713</v>
      </c>
      <c r="L625" s="2">
        <f t="shared" si="157"/>
        <v>0</v>
      </c>
      <c r="M625" s="2">
        <f t="shared" si="160"/>
        <v>4.1591320072332683E-2</v>
      </c>
      <c r="N625" s="63">
        <v>206</v>
      </c>
      <c r="O625" s="63">
        <v>324</v>
      </c>
      <c r="P625" s="63">
        <v>0</v>
      </c>
      <c r="Q625" s="63">
        <v>11</v>
      </c>
      <c r="R625" s="63">
        <v>11</v>
      </c>
      <c r="S625" s="63"/>
      <c r="T625" s="63">
        <v>1</v>
      </c>
      <c r="U625" s="63">
        <v>0</v>
      </c>
      <c r="V625" s="63">
        <v>0</v>
      </c>
      <c r="W625" s="63">
        <v>0</v>
      </c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BA625" t="str">
        <f t="shared" si="163"/>
        <v>Sumner</v>
      </c>
      <c r="BB625" t="s">
        <v>2381</v>
      </c>
      <c r="BC625">
        <v>2</v>
      </c>
      <c r="BE625" s="112">
        <v>23</v>
      </c>
      <c r="BF625" s="114">
        <v>17</v>
      </c>
      <c r="BG625" s="114">
        <v>150</v>
      </c>
      <c r="BH625" s="118">
        <v>75035</v>
      </c>
      <c r="BI625" s="118">
        <f t="shared" si="162"/>
        <v>23017</v>
      </c>
      <c r="BJ625" t="s">
        <v>1471</v>
      </c>
      <c r="BK625">
        <f t="shared" si="158"/>
        <v>2375035</v>
      </c>
      <c r="BP625">
        <v>44.79</v>
      </c>
      <c r="BQ625">
        <v>0.57999999999999996</v>
      </c>
      <c r="BR625">
        <v>44.21</v>
      </c>
      <c r="BZ625" s="63"/>
      <c r="CR625" s="1" t="s">
        <v>3745</v>
      </c>
    </row>
    <row r="626" spans="1:96" ht="15" hidden="1" customHeight="1" outlineLevel="1">
      <c r="A626" t="s">
        <v>1468</v>
      </c>
      <c r="B626" s="8" t="s">
        <v>1696</v>
      </c>
      <c r="C626" s="1">
        <f t="shared" si="164"/>
        <v>1091</v>
      </c>
      <c r="D626" s="5">
        <f>IF(N626&gt;0, RANK(N626,(N626:P626,Q626:AE626)),0)</f>
        <v>1</v>
      </c>
      <c r="E626" s="5">
        <f>IF(O626&gt;0,RANK(O626,(N626:P626,Q626:AE626)),0)</f>
        <v>2</v>
      </c>
      <c r="F626" s="5">
        <f t="shared" si="159"/>
        <v>0</v>
      </c>
      <c r="G626" s="1">
        <f t="shared" si="154"/>
        <v>132</v>
      </c>
      <c r="H626" s="2">
        <f t="shared" si="161"/>
        <v>0.12098991750687443</v>
      </c>
      <c r="I626" s="6"/>
      <c r="J626" s="2">
        <f t="shared" si="155"/>
        <v>0.54628780934922094</v>
      </c>
      <c r="K626" s="2">
        <f t="shared" si="156"/>
        <v>0.42529789184234645</v>
      </c>
      <c r="L626" s="2">
        <f t="shared" si="157"/>
        <v>0</v>
      </c>
      <c r="M626" s="2">
        <f t="shared" si="160"/>
        <v>2.8414298808432603E-2</v>
      </c>
      <c r="N626" s="63">
        <v>596</v>
      </c>
      <c r="O626" s="63">
        <v>464</v>
      </c>
      <c r="P626" s="63">
        <v>0</v>
      </c>
      <c r="Q626" s="63">
        <v>18</v>
      </c>
      <c r="R626" s="63">
        <v>13</v>
      </c>
      <c r="S626" s="63"/>
      <c r="T626" s="63">
        <v>0</v>
      </c>
      <c r="U626" s="63">
        <v>0</v>
      </c>
      <c r="V626" s="63">
        <v>0</v>
      </c>
      <c r="W626" s="63">
        <v>0</v>
      </c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BA626" t="str">
        <f t="shared" si="163"/>
        <v>Surry</v>
      </c>
      <c r="BB626" t="s">
        <v>597</v>
      </c>
      <c r="BC626">
        <v>2</v>
      </c>
      <c r="BE626" s="112">
        <v>23</v>
      </c>
      <c r="BF626" s="114">
        <v>9</v>
      </c>
      <c r="BG626" s="114">
        <v>155</v>
      </c>
      <c r="BH626" s="118">
        <v>75280</v>
      </c>
      <c r="BI626" s="118">
        <f t="shared" si="162"/>
        <v>23009</v>
      </c>
      <c r="BJ626" t="s">
        <v>1471</v>
      </c>
      <c r="BK626">
        <f t="shared" si="158"/>
        <v>2375280</v>
      </c>
      <c r="BP626">
        <v>51.37</v>
      </c>
      <c r="BQ626">
        <v>14.13</v>
      </c>
      <c r="BR626">
        <v>37.24</v>
      </c>
      <c r="BZ626" s="63"/>
      <c r="CR626" s="1" t="s">
        <v>3746</v>
      </c>
    </row>
    <row r="627" spans="1:96" ht="15" hidden="1" customHeight="1" outlineLevel="1">
      <c r="A627" t="s">
        <v>963</v>
      </c>
      <c r="B627" s="8" t="s">
        <v>1696</v>
      </c>
      <c r="C627" s="1">
        <f t="shared" si="164"/>
        <v>266</v>
      </c>
      <c r="D627" s="5">
        <f>IF(N627&gt;0, RANK(N627,(N627:P627,Q627:AE627)),0)</f>
        <v>1</v>
      </c>
      <c r="E627" s="5">
        <f>IF(O627&gt;0,RANK(O627,(N627:P627,Q627:AE627)),0)</f>
        <v>2</v>
      </c>
      <c r="F627" s="5">
        <f t="shared" si="159"/>
        <v>0</v>
      </c>
      <c r="G627" s="1">
        <f t="shared" si="154"/>
        <v>3</v>
      </c>
      <c r="H627" s="2">
        <f t="shared" si="161"/>
        <v>1.1278195488721804E-2</v>
      </c>
      <c r="I627" s="6"/>
      <c r="J627" s="2">
        <f t="shared" si="155"/>
        <v>0.49624060150375937</v>
      </c>
      <c r="K627" s="2">
        <f t="shared" si="156"/>
        <v>0.48496240601503759</v>
      </c>
      <c r="L627" s="2">
        <f t="shared" si="157"/>
        <v>0</v>
      </c>
      <c r="M627" s="2">
        <f t="shared" si="160"/>
        <v>1.8796992481203034E-2</v>
      </c>
      <c r="N627" s="63">
        <v>132</v>
      </c>
      <c r="O627" s="63">
        <v>129</v>
      </c>
      <c r="P627" s="63">
        <v>0</v>
      </c>
      <c r="Q627" s="63">
        <v>3</v>
      </c>
      <c r="R627" s="63">
        <v>2</v>
      </c>
      <c r="S627" s="63"/>
      <c r="T627" s="63">
        <v>0</v>
      </c>
      <c r="U627" s="63">
        <v>0</v>
      </c>
      <c r="V627" s="63">
        <v>0</v>
      </c>
      <c r="W627" s="63">
        <v>0</v>
      </c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BA627" t="str">
        <f t="shared" si="163"/>
        <v>Swan's Island</v>
      </c>
      <c r="BB627" t="s">
        <v>597</v>
      </c>
      <c r="BC627">
        <v>2</v>
      </c>
      <c r="BE627" s="112">
        <v>23</v>
      </c>
      <c r="BF627" s="114">
        <v>9</v>
      </c>
      <c r="BG627" s="114">
        <v>160</v>
      </c>
      <c r="BH627" s="118">
        <v>75455</v>
      </c>
      <c r="BI627" s="118">
        <f t="shared" si="162"/>
        <v>23009</v>
      </c>
      <c r="BJ627" t="s">
        <v>1471</v>
      </c>
      <c r="BK627">
        <f t="shared" si="158"/>
        <v>2375455</v>
      </c>
      <c r="BP627">
        <v>82.39</v>
      </c>
      <c r="BQ627">
        <v>68.44</v>
      </c>
      <c r="BR627">
        <v>13.95</v>
      </c>
      <c r="BZ627" s="63"/>
      <c r="CR627" s="1" t="s">
        <v>3747</v>
      </c>
    </row>
    <row r="628" spans="1:96" ht="15" hidden="1" customHeight="1" outlineLevel="1">
      <c r="A628" t="s">
        <v>755</v>
      </c>
      <c r="B628" s="8" t="s">
        <v>1696</v>
      </c>
      <c r="C628" s="1">
        <f t="shared" si="164"/>
        <v>826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 t="shared" si="159"/>
        <v>0</v>
      </c>
      <c r="G628" s="1">
        <f t="shared" si="154"/>
        <v>115</v>
      </c>
      <c r="H628" s="2">
        <f t="shared" si="161"/>
        <v>0.13922518159806296</v>
      </c>
      <c r="I628" s="6"/>
      <c r="J628" s="2">
        <f t="shared" si="155"/>
        <v>0.41041162227602906</v>
      </c>
      <c r="K628" s="2">
        <f t="shared" si="156"/>
        <v>0.54963680387409197</v>
      </c>
      <c r="L628" s="2">
        <f t="shared" si="157"/>
        <v>0</v>
      </c>
      <c r="M628" s="2">
        <f t="shared" si="160"/>
        <v>3.9951573849879018E-2</v>
      </c>
      <c r="N628" s="63">
        <v>339</v>
      </c>
      <c r="O628" s="63">
        <v>454</v>
      </c>
      <c r="P628" s="63">
        <v>0</v>
      </c>
      <c r="Q628" s="63">
        <v>19</v>
      </c>
      <c r="R628" s="63">
        <v>13</v>
      </c>
      <c r="S628" s="63"/>
      <c r="T628" s="63">
        <v>1</v>
      </c>
      <c r="U628" s="63">
        <v>0</v>
      </c>
      <c r="V628" s="63">
        <v>0</v>
      </c>
      <c r="W628" s="63">
        <v>0</v>
      </c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BA628" t="str">
        <f t="shared" si="163"/>
        <v>Swanville</v>
      </c>
      <c r="BB628" t="s">
        <v>217</v>
      </c>
      <c r="BC628">
        <v>2</v>
      </c>
      <c r="BE628" s="112">
        <v>23</v>
      </c>
      <c r="BF628" s="114">
        <v>27</v>
      </c>
      <c r="BG628" s="114">
        <v>105</v>
      </c>
      <c r="BH628" s="118">
        <v>75525</v>
      </c>
      <c r="BI628" s="118">
        <f t="shared" si="162"/>
        <v>23027</v>
      </c>
      <c r="BJ628" t="s">
        <v>1471</v>
      </c>
      <c r="BK628">
        <f t="shared" si="158"/>
        <v>2375525</v>
      </c>
      <c r="BP628">
        <v>21.64</v>
      </c>
      <c r="BQ628">
        <v>1.89</v>
      </c>
      <c r="BR628">
        <v>19.760000000000002</v>
      </c>
      <c r="BZ628" s="63"/>
      <c r="CR628" s="1" t="s">
        <v>3748</v>
      </c>
    </row>
    <row r="629" spans="1:96" ht="15" hidden="1" customHeight="1" outlineLevel="1">
      <c r="A629" t="s">
        <v>1619</v>
      </c>
      <c r="B629" s="8" t="s">
        <v>1696</v>
      </c>
      <c r="C629" s="1">
        <f t="shared" si="164"/>
        <v>283</v>
      </c>
      <c r="D629" s="5">
        <f>IF(N629&gt;0, RANK(N629,(N629:P629,Q629:AE629)),0)</f>
        <v>1</v>
      </c>
      <c r="E629" s="5">
        <f>IF(O629&gt;0,RANK(O629,(N629:P629,Q629:AE629)),0)</f>
        <v>2</v>
      </c>
      <c r="F629" s="5">
        <f t="shared" si="159"/>
        <v>0</v>
      </c>
      <c r="G629" s="1">
        <f t="shared" si="154"/>
        <v>57</v>
      </c>
      <c r="H629" s="2">
        <f t="shared" si="161"/>
        <v>0.20141342756183744</v>
      </c>
      <c r="I629" s="6"/>
      <c r="J629" s="2">
        <f t="shared" si="155"/>
        <v>0.58303886925795056</v>
      </c>
      <c r="K629" s="2">
        <f t="shared" si="156"/>
        <v>0.38162544169611307</v>
      </c>
      <c r="L629" s="2">
        <f t="shared" si="157"/>
        <v>0</v>
      </c>
      <c r="M629" s="2">
        <f t="shared" si="160"/>
        <v>3.5335689045936369E-2</v>
      </c>
      <c r="N629" s="63">
        <v>165</v>
      </c>
      <c r="O629" s="63">
        <v>108</v>
      </c>
      <c r="P629" s="63">
        <v>0</v>
      </c>
      <c r="Q629" s="63">
        <v>6</v>
      </c>
      <c r="R629" s="63">
        <v>3</v>
      </c>
      <c r="S629" s="63"/>
      <c r="T629" s="63">
        <v>1</v>
      </c>
      <c r="U629" s="63">
        <v>0</v>
      </c>
      <c r="V629" s="63">
        <v>0</v>
      </c>
      <c r="W629" s="63">
        <v>0</v>
      </c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BA629" t="str">
        <f t="shared" si="163"/>
        <v>Sweden</v>
      </c>
      <c r="BB629" t="s">
        <v>2381</v>
      </c>
      <c r="BC629">
        <v>2</v>
      </c>
      <c r="BE629" s="112">
        <v>23</v>
      </c>
      <c r="BF629" s="114">
        <v>17</v>
      </c>
      <c r="BG629" s="114">
        <v>155</v>
      </c>
      <c r="BH629" s="118">
        <v>75595</v>
      </c>
      <c r="BI629" s="118">
        <f t="shared" si="162"/>
        <v>23017</v>
      </c>
      <c r="BJ629" t="s">
        <v>1471</v>
      </c>
      <c r="BK629">
        <f t="shared" si="158"/>
        <v>2375595</v>
      </c>
      <c r="BP629">
        <v>29.69</v>
      </c>
      <c r="BQ629">
        <v>0.93</v>
      </c>
      <c r="BR629">
        <v>28.75</v>
      </c>
      <c r="BZ629" s="63"/>
      <c r="CR629" s="1" t="s">
        <v>3749</v>
      </c>
    </row>
    <row r="630" spans="1:96" ht="15" hidden="1" customHeight="1" outlineLevel="1">
      <c r="A630" t="s">
        <v>3243</v>
      </c>
      <c r="B630" s="8" t="s">
        <v>1696</v>
      </c>
      <c r="C630" s="1">
        <f t="shared" si="164"/>
        <v>0</v>
      </c>
      <c r="D630" s="5">
        <f>IF(N630&gt;0, RANK(N630,(N630:P630,Q630:AE630)),0)</f>
        <v>0</v>
      </c>
      <c r="E630" s="5">
        <f>IF(O630&gt;0,RANK(O630,(N630:P630,Q630:AE630)),0)</f>
        <v>0</v>
      </c>
      <c r="F630" s="5">
        <f>IF(P630&gt;0,RANK(P630,(N630:AE630)),0)</f>
        <v>0</v>
      </c>
      <c r="G630" s="1">
        <f t="shared" ref="G630:G705" si="165">IF(C630&gt;0,MAX(N630:P630)-LARGE(N630:P630,2),0)</f>
        <v>0</v>
      </c>
      <c r="H630" s="2">
        <f t="shared" si="161"/>
        <v>0</v>
      </c>
      <c r="I630" s="6"/>
      <c r="J630" s="2" t="str">
        <f t="shared" ref="J630:J705" si="166">IF(C630=0,"-",N630/C630)</f>
        <v>-</v>
      </c>
      <c r="K630" s="2" t="str">
        <f t="shared" ref="K630:K705" si="167">IF(C630=0,"-",O630/C630)</f>
        <v>-</v>
      </c>
      <c r="L630" s="2" t="str">
        <f t="shared" ref="L630:L705" si="168">IF(C630=0,"-",P630/C630)</f>
        <v>-</v>
      </c>
      <c r="M630" s="2" t="str">
        <f>IF(C630=0,"-",(1-J630-K630-L630))</f>
        <v>-</v>
      </c>
      <c r="N630" s="63">
        <v>0</v>
      </c>
      <c r="O630" s="63">
        <v>0</v>
      </c>
      <c r="P630" s="63">
        <v>0</v>
      </c>
      <c r="Q630" s="63">
        <v>0</v>
      </c>
      <c r="R630" s="63">
        <v>0</v>
      </c>
      <c r="S630" s="63"/>
      <c r="T630" s="63">
        <v>0</v>
      </c>
      <c r="U630" s="63">
        <v>0</v>
      </c>
      <c r="V630" s="63">
        <v>0</v>
      </c>
      <c r="W630" s="63">
        <v>0</v>
      </c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BA630" t="str">
        <f t="shared" ref="BA630:BA641" si="169">A630</f>
        <v>T1 R9 WELS</v>
      </c>
      <c r="BB630" t="s">
        <v>1956</v>
      </c>
      <c r="BC630">
        <v>2</v>
      </c>
      <c r="BE630" s="112">
        <v>23</v>
      </c>
      <c r="BF630" s="114">
        <v>21</v>
      </c>
      <c r="BH630" s="118">
        <v>75619</v>
      </c>
      <c r="BI630" s="118">
        <f t="shared" si="162"/>
        <v>23021</v>
      </c>
      <c r="BJ630" t="s">
        <v>956</v>
      </c>
      <c r="BK630">
        <f t="shared" si="158"/>
        <v>2375619</v>
      </c>
      <c r="BZ630" s="63"/>
      <c r="CR630" s="1"/>
    </row>
    <row r="631" spans="1:96" ht="15" hidden="1" customHeight="1" outlineLevel="1">
      <c r="A631" t="s">
        <v>2139</v>
      </c>
      <c r="B631" s="8" t="s">
        <v>1696</v>
      </c>
      <c r="C631" s="1">
        <f t="shared" si="164"/>
        <v>5</v>
      </c>
      <c r="D631" s="5">
        <f>IF(N631&gt;0, RANK(N631,(N631:P631,Q631:AE631)),0)</f>
        <v>1</v>
      </c>
      <c r="E631" s="5">
        <f>IF(O631&gt;0,RANK(O631,(N631:P631,Q631:AE631)),0)</f>
        <v>2</v>
      </c>
      <c r="F631" s="5">
        <f>IF(P631&gt;0,RANK(P631,(N631:AE631)),0)</f>
        <v>0</v>
      </c>
      <c r="G631" s="1">
        <f>IF(C631&gt;0,MAX(N631:P631)-LARGE(N631:P631,2),0)</f>
        <v>1</v>
      </c>
      <c r="H631" s="2">
        <f>IF(C631&gt;0,G631/C631,0)</f>
        <v>0.2</v>
      </c>
      <c r="I631" s="6"/>
      <c r="J631" s="2">
        <f>IF(C631=0,"-",N631/C631)</f>
        <v>0.6</v>
      </c>
      <c r="K631" s="2">
        <f>IF(C631=0,"-",O631/C631)</f>
        <v>0.4</v>
      </c>
      <c r="L631" s="2">
        <f>IF(C631=0,"-",P631/C631)</f>
        <v>0</v>
      </c>
      <c r="M631" s="2">
        <f>IF(C631=0,"-",(1-J631-K631-L631))</f>
        <v>0</v>
      </c>
      <c r="N631" s="63">
        <v>3</v>
      </c>
      <c r="O631" s="63">
        <v>2</v>
      </c>
      <c r="P631" s="63">
        <v>0</v>
      </c>
      <c r="Q631" s="63">
        <v>0</v>
      </c>
      <c r="R631" s="63">
        <v>0</v>
      </c>
      <c r="S631" s="63"/>
      <c r="T631" s="63">
        <v>0</v>
      </c>
      <c r="U631" s="63">
        <v>0</v>
      </c>
      <c r="V631" s="63">
        <v>0</v>
      </c>
      <c r="W631" s="63">
        <v>0</v>
      </c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BA631" t="str">
        <f t="shared" si="169"/>
        <v>T3 ND</v>
      </c>
      <c r="BB631" t="s">
        <v>597</v>
      </c>
      <c r="BC631">
        <v>2</v>
      </c>
      <c r="BE631" s="112">
        <v>23</v>
      </c>
      <c r="BF631" s="114">
        <v>9</v>
      </c>
      <c r="BH631" s="118">
        <v>75630</v>
      </c>
      <c r="BI631" s="118">
        <f t="shared" ref="BI631:BI641" si="170">BE631*1000+BF631</f>
        <v>23009</v>
      </c>
      <c r="BJ631" t="s">
        <v>956</v>
      </c>
      <c r="BK631">
        <f t="shared" ref="BK631:BK641" si="171">BE631*100000+BH631</f>
        <v>2375630</v>
      </c>
      <c r="BZ631" s="63"/>
      <c r="CR631" s="1" t="s">
        <v>3750</v>
      </c>
    </row>
    <row r="632" spans="1:96" ht="15" hidden="1" customHeight="1" outlineLevel="1">
      <c r="A632" t="s">
        <v>3294</v>
      </c>
      <c r="B632" s="8" t="s">
        <v>1696</v>
      </c>
      <c r="C632" s="1">
        <f t="shared" si="164"/>
        <v>1</v>
      </c>
      <c r="D632" s="5">
        <f>IF(N632&gt;0, RANK(N632,(N632:P632,Q632:AE632)),0)</f>
        <v>1</v>
      </c>
      <c r="E632" s="5">
        <f>IF(O632&gt;0,RANK(O632,(N632:P632,Q632:AE632)),0)</f>
        <v>0</v>
      </c>
      <c r="F632" s="5">
        <f t="shared" ref="F632:F640" si="172">IF(P632&gt;0,RANK(P632,(N632:AE632)),0)</f>
        <v>0</v>
      </c>
      <c r="G632" s="1">
        <f t="shared" ref="G632:G640" si="173">IF(C632&gt;0,MAX(N632:P632)-LARGE(N632:P632,2),0)</f>
        <v>1</v>
      </c>
      <c r="H632" s="2">
        <f t="shared" ref="H632:H640" si="174">IF(C632&gt;0,G632/C632,0)</f>
        <v>1</v>
      </c>
      <c r="I632" s="6"/>
      <c r="J632" s="2">
        <f t="shared" ref="J632:J640" si="175">IF(C632=0,"-",N632/C632)</f>
        <v>1</v>
      </c>
      <c r="K632" s="2">
        <f t="shared" ref="K632:K640" si="176">IF(C632=0,"-",O632/C632)</f>
        <v>0</v>
      </c>
      <c r="L632" s="2">
        <f t="shared" ref="L632:L640" si="177">IF(C632=0,"-",P632/C632)</f>
        <v>0</v>
      </c>
      <c r="M632" s="2">
        <f t="shared" ref="M632:M640" si="178">IF(C632=0,"-",(1-J632-K632-L632))</f>
        <v>0</v>
      </c>
      <c r="N632" s="63">
        <v>1</v>
      </c>
      <c r="O632" s="63">
        <v>0</v>
      </c>
      <c r="P632" s="63">
        <v>0</v>
      </c>
      <c r="Q632" s="63">
        <v>0</v>
      </c>
      <c r="R632" s="63">
        <v>0</v>
      </c>
      <c r="S632" s="63"/>
      <c r="T632" s="63">
        <v>0</v>
      </c>
      <c r="U632" s="63">
        <v>0</v>
      </c>
      <c r="V632" s="63">
        <v>0</v>
      </c>
      <c r="W632" s="63">
        <v>0</v>
      </c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BA632" t="str">
        <f t="shared" si="169"/>
        <v>T4 R3</v>
      </c>
      <c r="BB632" t="s">
        <v>2829</v>
      </c>
      <c r="BC632">
        <v>2</v>
      </c>
      <c r="BE632" s="112">
        <v>23</v>
      </c>
      <c r="BF632" s="114">
        <v>3</v>
      </c>
      <c r="BH632" s="139">
        <v>90403</v>
      </c>
      <c r="BI632" s="118">
        <f t="shared" si="170"/>
        <v>23003</v>
      </c>
      <c r="BJ632" t="s">
        <v>956</v>
      </c>
      <c r="BK632">
        <f t="shared" si="171"/>
        <v>2390403</v>
      </c>
      <c r="BZ632" s="63"/>
      <c r="CR632" s="1" t="s">
        <v>3751</v>
      </c>
    </row>
    <row r="633" spans="1:96" ht="15" hidden="1" customHeight="1" outlineLevel="1">
      <c r="A633" t="s">
        <v>3233</v>
      </c>
      <c r="B633" s="8" t="s">
        <v>1696</v>
      </c>
      <c r="C633" s="1">
        <f t="shared" si="164"/>
        <v>0</v>
      </c>
      <c r="D633" s="5">
        <f>IF(N633&gt;0, RANK(N633,(N633:P633,Q633:AE633)),0)</f>
        <v>0</v>
      </c>
      <c r="E633" s="5">
        <f>IF(O633&gt;0,RANK(O633,(N633:P633,Q633:AE633)),0)</f>
        <v>0</v>
      </c>
      <c r="F633" s="5">
        <f t="shared" si="172"/>
        <v>0</v>
      </c>
      <c r="G633" s="1">
        <f t="shared" si="173"/>
        <v>0</v>
      </c>
      <c r="H633" s="2">
        <f t="shared" si="174"/>
        <v>0</v>
      </c>
      <c r="I633" s="6"/>
      <c r="J633" s="2" t="str">
        <f t="shared" si="175"/>
        <v>-</v>
      </c>
      <c r="K633" s="2" t="str">
        <f t="shared" si="176"/>
        <v>-</v>
      </c>
      <c r="L633" s="2" t="str">
        <f t="shared" si="177"/>
        <v>-</v>
      </c>
      <c r="M633" s="2" t="str">
        <f t="shared" si="178"/>
        <v>-</v>
      </c>
      <c r="N633" s="63">
        <v>0</v>
      </c>
      <c r="O633" s="63">
        <v>0</v>
      </c>
      <c r="P633" s="63">
        <v>0</v>
      </c>
      <c r="Q633" s="63">
        <v>0</v>
      </c>
      <c r="R633" s="63">
        <v>0</v>
      </c>
      <c r="S633" s="63"/>
      <c r="T633" s="63">
        <v>0</v>
      </c>
      <c r="U633" s="63">
        <v>0</v>
      </c>
      <c r="V633" s="63">
        <v>0</v>
      </c>
      <c r="W633" s="63">
        <v>0</v>
      </c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BA633" t="str">
        <f t="shared" si="169"/>
        <v>T7 SD</v>
      </c>
      <c r="BB633" t="s">
        <v>597</v>
      </c>
      <c r="BC633">
        <v>2</v>
      </c>
      <c r="BE633" s="112">
        <v>23</v>
      </c>
      <c r="BF633" s="114">
        <v>9</v>
      </c>
      <c r="BH633" s="139">
        <v>75670</v>
      </c>
      <c r="BI633" s="118">
        <f t="shared" si="170"/>
        <v>23009</v>
      </c>
      <c r="BJ633" t="s">
        <v>956</v>
      </c>
      <c r="BK633">
        <f t="shared" si="171"/>
        <v>2375670</v>
      </c>
      <c r="BZ633" s="63"/>
      <c r="CR633" s="1" t="s">
        <v>3752</v>
      </c>
    </row>
    <row r="634" spans="1:96" ht="15" hidden="1" customHeight="1" outlineLevel="1">
      <c r="A634" t="s">
        <v>3295</v>
      </c>
      <c r="B634" s="8" t="s">
        <v>1696</v>
      </c>
      <c r="C634" s="1">
        <f t="shared" si="164"/>
        <v>0</v>
      </c>
      <c r="D634" s="5">
        <f>IF(N634&gt;0, RANK(N634,(N634:P634,Q634:AE634)),0)</f>
        <v>0</v>
      </c>
      <c r="E634" s="5">
        <f>IF(O634&gt;0,RANK(O634,(N634:P634,Q634:AE634)),0)</f>
        <v>0</v>
      </c>
      <c r="F634" s="5">
        <f t="shared" si="172"/>
        <v>0</v>
      </c>
      <c r="G634" s="1">
        <f t="shared" si="173"/>
        <v>0</v>
      </c>
      <c r="H634" s="2">
        <f t="shared" si="174"/>
        <v>0</v>
      </c>
      <c r="I634" s="6"/>
      <c r="J634" s="2" t="str">
        <f t="shared" si="175"/>
        <v>-</v>
      </c>
      <c r="K634" s="2" t="str">
        <f t="shared" si="176"/>
        <v>-</v>
      </c>
      <c r="L634" s="2" t="str">
        <f t="shared" si="177"/>
        <v>-</v>
      </c>
      <c r="M634" s="2" t="str">
        <f t="shared" si="178"/>
        <v>-</v>
      </c>
      <c r="N634" s="63">
        <v>0</v>
      </c>
      <c r="O634" s="63">
        <v>0</v>
      </c>
      <c r="P634" s="63">
        <v>0</v>
      </c>
      <c r="Q634" s="63">
        <v>0</v>
      </c>
      <c r="R634" s="63">
        <v>0</v>
      </c>
      <c r="S634" s="63"/>
      <c r="T634" s="63">
        <v>0</v>
      </c>
      <c r="U634" s="63">
        <v>0</v>
      </c>
      <c r="V634" s="63">
        <v>0</v>
      </c>
      <c r="W634" s="63">
        <v>0</v>
      </c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BA634" t="str">
        <f t="shared" si="169"/>
        <v>T10 R15 WELS</v>
      </c>
      <c r="BB634" t="s">
        <v>1956</v>
      </c>
      <c r="BC634">
        <v>2</v>
      </c>
      <c r="BE634" s="112">
        <v>23</v>
      </c>
      <c r="BF634" s="114">
        <v>21</v>
      </c>
      <c r="BH634" s="139">
        <v>91015</v>
      </c>
      <c r="BI634" s="118">
        <f t="shared" si="170"/>
        <v>23021</v>
      </c>
      <c r="BJ634" t="s">
        <v>956</v>
      </c>
      <c r="BK634">
        <f t="shared" si="171"/>
        <v>2391015</v>
      </c>
      <c r="BZ634" s="63"/>
      <c r="CR634" s="1" t="s">
        <v>3753</v>
      </c>
    </row>
    <row r="635" spans="1:96" ht="15" hidden="1" customHeight="1" outlineLevel="1">
      <c r="A635" t="s">
        <v>3234</v>
      </c>
      <c r="B635" s="8" t="s">
        <v>1696</v>
      </c>
      <c r="C635" s="1">
        <f t="shared" si="164"/>
        <v>0</v>
      </c>
      <c r="D635" s="5">
        <f>IF(N635&gt;0, RANK(N635,(N635:P635,Q635:AE635)),0)</f>
        <v>0</v>
      </c>
      <c r="E635" s="5">
        <f>IF(O635&gt;0,RANK(O635,(N635:P635,Q635:AE635)),0)</f>
        <v>0</v>
      </c>
      <c r="F635" s="5">
        <f t="shared" si="172"/>
        <v>0</v>
      </c>
      <c r="G635" s="1">
        <f t="shared" si="173"/>
        <v>0</v>
      </c>
      <c r="H635" s="2">
        <f t="shared" si="174"/>
        <v>0</v>
      </c>
      <c r="I635" s="6"/>
      <c r="J635" s="2" t="str">
        <f t="shared" si="175"/>
        <v>-</v>
      </c>
      <c r="K635" s="2" t="str">
        <f t="shared" si="176"/>
        <v>-</v>
      </c>
      <c r="L635" s="2" t="str">
        <f t="shared" si="177"/>
        <v>-</v>
      </c>
      <c r="M635" s="2" t="str">
        <f t="shared" si="178"/>
        <v>-</v>
      </c>
      <c r="N635" s="63">
        <v>0</v>
      </c>
      <c r="O635" s="63">
        <v>0</v>
      </c>
      <c r="P635" s="63">
        <v>0</v>
      </c>
      <c r="Q635" s="63">
        <v>0</v>
      </c>
      <c r="R635" s="63">
        <v>0</v>
      </c>
      <c r="S635" s="63"/>
      <c r="T635" s="63">
        <v>0</v>
      </c>
      <c r="U635" s="63">
        <v>0</v>
      </c>
      <c r="V635" s="63">
        <v>0</v>
      </c>
      <c r="W635" s="63">
        <v>0</v>
      </c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BA635" t="str">
        <f t="shared" si="169"/>
        <v>T10 SD</v>
      </c>
      <c r="BB635" t="s">
        <v>597</v>
      </c>
      <c r="BC635">
        <v>2</v>
      </c>
      <c r="BE635" s="112">
        <v>23</v>
      </c>
      <c r="BF635" s="114">
        <v>9</v>
      </c>
      <c r="BH635" s="139">
        <v>93010</v>
      </c>
      <c r="BI635" s="118">
        <f t="shared" si="170"/>
        <v>23009</v>
      </c>
      <c r="BJ635" t="s">
        <v>956</v>
      </c>
      <c r="BK635">
        <f t="shared" si="171"/>
        <v>2393010</v>
      </c>
      <c r="BZ635" s="63"/>
      <c r="CR635" s="1" t="s">
        <v>3754</v>
      </c>
    </row>
    <row r="636" spans="1:96" ht="15" hidden="1" customHeight="1" outlineLevel="1">
      <c r="A636" s="34" t="s">
        <v>3244</v>
      </c>
      <c r="B636" s="8" t="s">
        <v>1696</v>
      </c>
      <c r="C636" s="1">
        <f t="shared" si="164"/>
        <v>18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 t="shared" si="172"/>
        <v>0</v>
      </c>
      <c r="G636" s="1">
        <f t="shared" si="173"/>
        <v>4</v>
      </c>
      <c r="H636" s="2">
        <f t="shared" si="174"/>
        <v>0.22222222222222221</v>
      </c>
      <c r="I636" s="6"/>
      <c r="J636" s="2">
        <f t="shared" si="175"/>
        <v>0.3888888888888889</v>
      </c>
      <c r="K636" s="2">
        <f t="shared" si="176"/>
        <v>0.61111111111111116</v>
      </c>
      <c r="L636" s="2">
        <f t="shared" si="177"/>
        <v>0</v>
      </c>
      <c r="M636" s="2">
        <f t="shared" si="178"/>
        <v>0</v>
      </c>
      <c r="N636" s="63">
        <v>7</v>
      </c>
      <c r="O636" s="63">
        <v>11</v>
      </c>
      <c r="P636" s="63">
        <v>0</v>
      </c>
      <c r="Q636" s="63">
        <v>0</v>
      </c>
      <c r="R636" s="63">
        <v>0</v>
      </c>
      <c r="S636" s="63"/>
      <c r="T636" s="63">
        <v>0</v>
      </c>
      <c r="U636" s="63">
        <v>0</v>
      </c>
      <c r="V636" s="63">
        <v>0</v>
      </c>
      <c r="W636" s="63">
        <v>0</v>
      </c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BA636" t="str">
        <f t="shared" si="169"/>
        <v>T11 R4 WELS</v>
      </c>
      <c r="BB636" t="s">
        <v>2829</v>
      </c>
      <c r="BC636">
        <v>2</v>
      </c>
      <c r="BE636" s="112">
        <v>23</v>
      </c>
      <c r="BF636" s="114">
        <v>3</v>
      </c>
      <c r="BH636" s="139">
        <v>91104</v>
      </c>
      <c r="BI636" s="118">
        <f t="shared" si="170"/>
        <v>23003</v>
      </c>
      <c r="BJ636" t="s">
        <v>956</v>
      </c>
      <c r="BK636">
        <f t="shared" si="171"/>
        <v>2391104</v>
      </c>
      <c r="BZ636" s="63"/>
      <c r="CR636" s="1" t="s">
        <v>3755</v>
      </c>
    </row>
    <row r="637" spans="1:96" ht="15" hidden="1" customHeight="1" outlineLevel="1">
      <c r="A637" s="34" t="s">
        <v>3245</v>
      </c>
      <c r="B637" s="8" t="s">
        <v>1696</v>
      </c>
      <c r="C637" s="1">
        <f t="shared" si="164"/>
        <v>4</v>
      </c>
      <c r="D637" s="5">
        <f>IF(N637&gt;0, RANK(N637,(N637:P637,Q637:AE637)),0)</f>
        <v>1</v>
      </c>
      <c r="E637" s="5">
        <f>IF(O637&gt;0,RANK(O637,(N637:P637,Q637:AE637)),0)</f>
        <v>1</v>
      </c>
      <c r="F637" s="5">
        <f t="shared" si="172"/>
        <v>0</v>
      </c>
      <c r="G637" s="1">
        <f t="shared" si="173"/>
        <v>0</v>
      </c>
      <c r="H637" s="2">
        <f t="shared" si="174"/>
        <v>0</v>
      </c>
      <c r="I637" s="6"/>
      <c r="J637" s="2">
        <f t="shared" si="175"/>
        <v>0.5</v>
      </c>
      <c r="K637" s="2">
        <f t="shared" si="176"/>
        <v>0.5</v>
      </c>
      <c r="L637" s="2">
        <f t="shared" si="177"/>
        <v>0</v>
      </c>
      <c r="M637" s="2">
        <f t="shared" si="178"/>
        <v>0</v>
      </c>
      <c r="N637" s="63">
        <v>2</v>
      </c>
      <c r="O637" s="63">
        <v>2</v>
      </c>
      <c r="P637" s="63">
        <v>0</v>
      </c>
      <c r="Q637" s="63">
        <v>0</v>
      </c>
      <c r="R637" s="63">
        <v>0</v>
      </c>
      <c r="S637" s="63"/>
      <c r="T637" s="63">
        <v>0</v>
      </c>
      <c r="U637" s="63">
        <v>0</v>
      </c>
      <c r="V637" s="63">
        <v>0</v>
      </c>
      <c r="W637" s="63">
        <v>0</v>
      </c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BA637" t="str">
        <f t="shared" si="169"/>
        <v>T15 R6 WELS</v>
      </c>
      <c r="BB637" t="s">
        <v>2829</v>
      </c>
      <c r="BC637">
        <v>2</v>
      </c>
      <c r="BE637" s="112">
        <v>23</v>
      </c>
      <c r="BF637" s="114">
        <v>3</v>
      </c>
      <c r="BH637" s="139">
        <v>91506</v>
      </c>
      <c r="BI637" s="118">
        <f t="shared" si="170"/>
        <v>23003</v>
      </c>
      <c r="BJ637" t="s">
        <v>956</v>
      </c>
      <c r="BK637">
        <f t="shared" si="171"/>
        <v>2391506</v>
      </c>
      <c r="BZ637" s="63"/>
      <c r="CR637" s="1" t="s">
        <v>3756</v>
      </c>
    </row>
    <row r="638" spans="1:96" ht="15" hidden="1" customHeight="1" outlineLevel="1">
      <c r="A638" s="34" t="s">
        <v>3246</v>
      </c>
      <c r="B638" s="8" t="s">
        <v>1696</v>
      </c>
      <c r="C638" s="1">
        <f t="shared" si="164"/>
        <v>0</v>
      </c>
      <c r="D638" s="5">
        <f>IF(N638&gt;0, RANK(N638,(N638:P638,Q638:AE638)),0)</f>
        <v>0</v>
      </c>
      <c r="E638" s="5">
        <f>IF(O638&gt;0,RANK(O638,(N638:P638,Q638:AE638)),0)</f>
        <v>0</v>
      </c>
      <c r="F638" s="5">
        <f t="shared" si="172"/>
        <v>0</v>
      </c>
      <c r="G638" s="1">
        <f t="shared" si="173"/>
        <v>0</v>
      </c>
      <c r="H638" s="2">
        <f t="shared" si="174"/>
        <v>0</v>
      </c>
      <c r="I638" s="6"/>
      <c r="J638" s="2" t="str">
        <f t="shared" si="175"/>
        <v>-</v>
      </c>
      <c r="K638" s="2" t="str">
        <f t="shared" si="176"/>
        <v>-</v>
      </c>
      <c r="L638" s="2" t="str">
        <f t="shared" si="177"/>
        <v>-</v>
      </c>
      <c r="M638" s="2" t="str">
        <f t="shared" si="178"/>
        <v>-</v>
      </c>
      <c r="N638" s="63">
        <v>0</v>
      </c>
      <c r="O638" s="63">
        <v>0</v>
      </c>
      <c r="P638" s="63">
        <v>0</v>
      </c>
      <c r="Q638" s="63">
        <v>0</v>
      </c>
      <c r="R638" s="63">
        <v>0</v>
      </c>
      <c r="S638" s="63"/>
      <c r="T638" s="63">
        <v>0</v>
      </c>
      <c r="U638" s="63">
        <v>0</v>
      </c>
      <c r="V638" s="63">
        <v>0</v>
      </c>
      <c r="W638" s="63">
        <v>0</v>
      </c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BA638" t="str">
        <f t="shared" si="169"/>
        <v>T15 R9 WELS</v>
      </c>
      <c r="BB638" t="s">
        <v>2829</v>
      </c>
      <c r="BC638">
        <v>2</v>
      </c>
      <c r="BE638" s="112">
        <v>23</v>
      </c>
      <c r="BF638" s="114">
        <v>3</v>
      </c>
      <c r="BH638" s="139">
        <v>91509</v>
      </c>
      <c r="BI638" s="118">
        <f t="shared" si="170"/>
        <v>23003</v>
      </c>
      <c r="BJ638" t="s">
        <v>956</v>
      </c>
      <c r="BK638">
        <f t="shared" si="171"/>
        <v>2391509</v>
      </c>
      <c r="BZ638" s="63"/>
      <c r="CR638" s="1"/>
    </row>
    <row r="639" spans="1:96" ht="15" hidden="1" customHeight="1" outlineLevel="1">
      <c r="A639" s="34" t="s">
        <v>3297</v>
      </c>
      <c r="B639" s="8" t="s">
        <v>1696</v>
      </c>
      <c r="C639" s="1">
        <f t="shared" si="164"/>
        <v>0</v>
      </c>
      <c r="D639" s="5">
        <f>IF(N639&gt;0, RANK(N639,(N639:P639,Q639:AE639)),0)</f>
        <v>0</v>
      </c>
      <c r="E639" s="5">
        <f>IF(O639&gt;0,RANK(O639,(N639:P639,Q639:AE639)),0)</f>
        <v>0</v>
      </c>
      <c r="F639" s="5">
        <f>IF(P639&gt;0,RANK(P639,(N639:AE639)),0)</f>
        <v>0</v>
      </c>
      <c r="G639" s="1">
        <f>IF(C639&gt;0,MAX(N639:P639)-LARGE(N639:P639,2),0)</f>
        <v>0</v>
      </c>
      <c r="H639" s="2">
        <f>IF(C639&gt;0,G639/C639,0)</f>
        <v>0</v>
      </c>
      <c r="I639" s="6"/>
      <c r="J639" s="2" t="str">
        <f>IF(C639=0,"-",N639/C639)</f>
        <v>-</v>
      </c>
      <c r="K639" s="2" t="str">
        <f>IF(C639=0,"-",O639/C639)</f>
        <v>-</v>
      </c>
      <c r="L639" s="2" t="str">
        <f>IF(C639=0,"-",P639/C639)</f>
        <v>-</v>
      </c>
      <c r="M639" s="2" t="str">
        <f>IF(C639=0,"-",(1-J639-K639-L639))</f>
        <v>-</v>
      </c>
      <c r="N639" s="63">
        <v>0</v>
      </c>
      <c r="O639" s="63">
        <v>0</v>
      </c>
      <c r="P639" s="63">
        <v>0</v>
      </c>
      <c r="Q639" s="63">
        <v>0</v>
      </c>
      <c r="R639" s="63">
        <v>0</v>
      </c>
      <c r="S639" s="63"/>
      <c r="T639" s="63">
        <v>0</v>
      </c>
      <c r="U639" s="63">
        <v>0</v>
      </c>
      <c r="V639" s="63">
        <v>0</v>
      </c>
      <c r="W639" s="63">
        <v>0</v>
      </c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BA639" t="str">
        <f t="shared" si="169"/>
        <v>T17 R3 Van Buren Cove</v>
      </c>
      <c r="BB639" t="s">
        <v>2829</v>
      </c>
      <c r="BC639">
        <v>2</v>
      </c>
      <c r="BE639" s="112">
        <v>23</v>
      </c>
      <c r="BF639" s="114">
        <v>3</v>
      </c>
      <c r="BH639" s="139">
        <v>91703</v>
      </c>
      <c r="BI639" s="118">
        <f t="shared" si="170"/>
        <v>23003</v>
      </c>
      <c r="BJ639" t="s">
        <v>956</v>
      </c>
      <c r="BK639">
        <f t="shared" si="171"/>
        <v>2391703</v>
      </c>
      <c r="BZ639" s="63"/>
      <c r="CR639" s="1" t="s">
        <v>3757</v>
      </c>
    </row>
    <row r="640" spans="1:96" ht="15" hidden="1" customHeight="1" outlineLevel="1">
      <c r="A640" s="34" t="s">
        <v>3296</v>
      </c>
      <c r="B640" s="8" t="s">
        <v>1696</v>
      </c>
      <c r="C640" s="1">
        <f t="shared" si="164"/>
        <v>8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 t="shared" si="172"/>
        <v>0</v>
      </c>
      <c r="G640" s="1">
        <f t="shared" si="173"/>
        <v>2</v>
      </c>
      <c r="H640" s="2">
        <f t="shared" si="174"/>
        <v>0.25</v>
      </c>
      <c r="I640" s="6"/>
      <c r="J640" s="2">
        <f t="shared" si="175"/>
        <v>0.375</v>
      </c>
      <c r="K640" s="2">
        <f t="shared" si="176"/>
        <v>0.625</v>
      </c>
      <c r="L640" s="2">
        <f t="shared" si="177"/>
        <v>0</v>
      </c>
      <c r="M640" s="2">
        <f t="shared" si="178"/>
        <v>0</v>
      </c>
      <c r="N640" s="63">
        <v>3</v>
      </c>
      <c r="O640" s="63">
        <v>5</v>
      </c>
      <c r="P640" s="63">
        <v>0</v>
      </c>
      <c r="Q640" s="63">
        <v>0</v>
      </c>
      <c r="R640" s="63">
        <v>0</v>
      </c>
      <c r="S640" s="63"/>
      <c r="T640" s="63">
        <v>0</v>
      </c>
      <c r="U640" s="63">
        <v>0</v>
      </c>
      <c r="V640" s="63">
        <v>0</v>
      </c>
      <c r="W640" s="63">
        <v>0</v>
      </c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BA640" t="str">
        <f t="shared" si="169"/>
        <v>T22 MD</v>
      </c>
      <c r="BB640" t="s">
        <v>597</v>
      </c>
      <c r="BC640">
        <v>2</v>
      </c>
      <c r="BE640" s="112">
        <v>23</v>
      </c>
      <c r="BF640" s="114">
        <v>9</v>
      </c>
      <c r="BH640" s="139">
        <v>93022</v>
      </c>
      <c r="BI640" s="118">
        <f t="shared" si="170"/>
        <v>23009</v>
      </c>
      <c r="BJ640" t="s">
        <v>956</v>
      </c>
      <c r="BK640">
        <f t="shared" si="171"/>
        <v>2393022</v>
      </c>
      <c r="BZ640" s="63"/>
      <c r="CR640" s="1" t="s">
        <v>3758</v>
      </c>
    </row>
    <row r="641" spans="1:96" ht="15" hidden="1" customHeight="1" outlineLevel="1">
      <c r="A641" s="34" t="s">
        <v>3298</v>
      </c>
      <c r="B641" s="8"/>
      <c r="C641" s="1"/>
      <c r="D641" s="5"/>
      <c r="E641" s="5"/>
      <c r="F641" s="5"/>
      <c r="G641" s="1"/>
      <c r="I641" s="6"/>
      <c r="J641" s="2"/>
      <c r="K641" s="2"/>
      <c r="L641" s="2"/>
      <c r="M641" s="2"/>
      <c r="N641" s="63">
        <v>0</v>
      </c>
      <c r="O641" s="63">
        <v>4</v>
      </c>
      <c r="P641" s="63">
        <v>0</v>
      </c>
      <c r="Q641" s="63">
        <v>0</v>
      </c>
      <c r="R641" s="63">
        <v>0</v>
      </c>
      <c r="S641" s="63"/>
      <c r="T641" s="63">
        <v>0</v>
      </c>
      <c r="U641" s="63">
        <v>0</v>
      </c>
      <c r="V641" s="63">
        <v>0</v>
      </c>
      <c r="W641" s="63">
        <v>0</v>
      </c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BA641" t="str">
        <f t="shared" si="169"/>
        <v>T26 ED BPP</v>
      </c>
      <c r="BB641" t="s">
        <v>691</v>
      </c>
      <c r="BC641">
        <v>2</v>
      </c>
      <c r="BE641" s="112">
        <v>23</v>
      </c>
      <c r="BF641" s="114">
        <v>29</v>
      </c>
      <c r="BH641" s="139">
        <v>93026</v>
      </c>
      <c r="BI641" s="118">
        <f t="shared" si="170"/>
        <v>23029</v>
      </c>
      <c r="BJ641" t="s">
        <v>956</v>
      </c>
      <c r="BK641">
        <f t="shared" si="171"/>
        <v>2393026</v>
      </c>
      <c r="BZ641" s="63"/>
      <c r="CR641" s="1" t="s">
        <v>3759</v>
      </c>
    </row>
    <row r="642" spans="1:96" ht="15" hidden="1" customHeight="1" outlineLevel="1">
      <c r="A642" t="s">
        <v>2366</v>
      </c>
      <c r="B642" s="8" t="s">
        <v>1696</v>
      </c>
      <c r="C642" s="1">
        <f t="shared" ref="C642:C673" si="179">SUM(N642:AY642)</f>
        <v>32</v>
      </c>
      <c r="D642" s="5">
        <f>IF(N642&gt;0, RANK(N642,(N642:P642,Q642:AE642)),0)</f>
        <v>2</v>
      </c>
      <c r="E642" s="5">
        <f>IF(O642&gt;0,RANK(O642,(N642:P642,Q642:AE642)),0)</f>
        <v>1</v>
      </c>
      <c r="F642" s="5">
        <f t="shared" si="159"/>
        <v>0</v>
      </c>
      <c r="G642" s="1">
        <f t="shared" si="165"/>
        <v>5</v>
      </c>
      <c r="H642" s="2">
        <f t="shared" si="161"/>
        <v>0.15625</v>
      </c>
      <c r="I642" s="6"/>
      <c r="J642" s="2">
        <f t="shared" si="166"/>
        <v>0.40625</v>
      </c>
      <c r="K642" s="2">
        <f t="shared" si="167"/>
        <v>0.5625</v>
      </c>
      <c r="L642" s="2">
        <f t="shared" si="168"/>
        <v>0</v>
      </c>
      <c r="M642" s="2">
        <f t="shared" si="160"/>
        <v>3.125E-2</v>
      </c>
      <c r="N642" s="63">
        <v>13</v>
      </c>
      <c r="O642" s="63">
        <v>18</v>
      </c>
      <c r="P642" s="63">
        <v>0</v>
      </c>
      <c r="Q642" s="63">
        <v>1</v>
      </c>
      <c r="R642" s="63">
        <v>0</v>
      </c>
      <c r="S642" s="63"/>
      <c r="T642" s="63">
        <v>0</v>
      </c>
      <c r="U642" s="63">
        <v>0</v>
      </c>
      <c r="V642" s="63">
        <v>0</v>
      </c>
      <c r="W642" s="63">
        <v>0</v>
      </c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BA642" t="str">
        <f t="shared" si="163"/>
        <v>Talmadge</v>
      </c>
      <c r="BB642" t="s">
        <v>691</v>
      </c>
      <c r="BC642">
        <v>2</v>
      </c>
      <c r="BE642" s="112">
        <v>23</v>
      </c>
      <c r="BF642" s="114">
        <v>29</v>
      </c>
      <c r="BG642" s="114">
        <v>200</v>
      </c>
      <c r="BH642" s="118">
        <v>75770</v>
      </c>
      <c r="BI642" s="118">
        <f t="shared" si="162"/>
        <v>23029</v>
      </c>
      <c r="BJ642" t="s">
        <v>1471</v>
      </c>
      <c r="BK642">
        <f t="shared" ref="BK642:BK721" si="180">BE642*100000+BH642</f>
        <v>2375770</v>
      </c>
      <c r="BP642">
        <v>38.9</v>
      </c>
      <c r="BQ642">
        <v>1.19</v>
      </c>
      <c r="BR642">
        <v>37.71</v>
      </c>
      <c r="BZ642" s="63"/>
      <c r="CR642" s="1" t="s">
        <v>3760</v>
      </c>
    </row>
    <row r="643" spans="1:96" ht="15" hidden="1" customHeight="1" outlineLevel="1">
      <c r="A643" t="s">
        <v>3247</v>
      </c>
      <c r="B643" s="8" t="s">
        <v>1696</v>
      </c>
      <c r="C643" s="1">
        <f t="shared" si="179"/>
        <v>5</v>
      </c>
      <c r="D643" s="5">
        <f>IF(N643&gt;0, RANK(N643,(N643:P643,Q643:AE643)),0)</f>
        <v>1</v>
      </c>
      <c r="E643" s="5">
        <f>IF(O643&gt;0,RANK(O643,(N643:P643,Q643:AE643)),0)</f>
        <v>0</v>
      </c>
      <c r="F643" s="5">
        <f>IF(P643&gt;0,RANK(P643,(N643:AE643)),0)</f>
        <v>0</v>
      </c>
      <c r="G643" s="1">
        <f>IF(C643&gt;0,MAX(N643:P643)-LARGE(N643:P643,2),0)</f>
        <v>5</v>
      </c>
      <c r="H643" s="2">
        <f>IF(C643&gt;0,G643/C643,0)</f>
        <v>1</v>
      </c>
      <c r="I643" s="6"/>
      <c r="J643" s="2">
        <f>IF(C643=0,"-",N643/C643)</f>
        <v>1</v>
      </c>
      <c r="K643" s="2">
        <f>IF(C643=0,"-",O643/C643)</f>
        <v>0</v>
      </c>
      <c r="L643" s="2">
        <f>IF(C643=0,"-",P643/C643)</f>
        <v>0</v>
      </c>
      <c r="M643" s="2">
        <f>IF(C643=0,"-",(1-J643-K643-L643))</f>
        <v>0</v>
      </c>
      <c r="N643" s="63">
        <v>5</v>
      </c>
      <c r="O643" s="63">
        <v>0</v>
      </c>
      <c r="P643" s="63">
        <v>0</v>
      </c>
      <c r="Q643" s="63">
        <v>0</v>
      </c>
      <c r="R643" s="63">
        <v>0</v>
      </c>
      <c r="S643" s="63"/>
      <c r="T643" s="63">
        <v>0</v>
      </c>
      <c r="U643" s="63">
        <v>0</v>
      </c>
      <c r="V643" s="63">
        <v>0</v>
      </c>
      <c r="W643" s="63">
        <v>0</v>
      </c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BA643" t="str">
        <f t="shared" si="163"/>
        <v>TD R2 WELS</v>
      </c>
      <c r="BB643" t="s">
        <v>2829</v>
      </c>
      <c r="BC643">
        <v>2</v>
      </c>
      <c r="BE643" s="112">
        <v>23</v>
      </c>
      <c r="BF643" s="114">
        <v>3</v>
      </c>
      <c r="BH643" s="139">
        <v>89702</v>
      </c>
      <c r="BI643" s="118">
        <f t="shared" si="162"/>
        <v>23003</v>
      </c>
      <c r="BJ643" t="s">
        <v>956</v>
      </c>
      <c r="BK643">
        <f t="shared" si="180"/>
        <v>2389702</v>
      </c>
      <c r="BZ643" s="63"/>
      <c r="CR643" s="1" t="s">
        <v>3761</v>
      </c>
    </row>
    <row r="644" spans="1:96" ht="15" hidden="1" customHeight="1" outlineLevel="1">
      <c r="A644" t="s">
        <v>3207</v>
      </c>
      <c r="B644" s="8" t="s">
        <v>1696</v>
      </c>
      <c r="C644" s="1">
        <f t="shared" si="179"/>
        <v>336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 t="shared" si="159"/>
        <v>0</v>
      </c>
      <c r="G644" s="1">
        <f t="shared" si="165"/>
        <v>17</v>
      </c>
      <c r="H644" s="2">
        <f t="shared" si="161"/>
        <v>5.0595238095238096E-2</v>
      </c>
      <c r="I644" s="6"/>
      <c r="J644" s="2">
        <f t="shared" si="166"/>
        <v>0.51190476190476186</v>
      </c>
      <c r="K644" s="2">
        <f t="shared" si="167"/>
        <v>0.46130952380952384</v>
      </c>
      <c r="L644" s="2">
        <f t="shared" si="168"/>
        <v>0</v>
      </c>
      <c r="M644" s="2">
        <f t="shared" si="160"/>
        <v>2.6785714285714302E-2</v>
      </c>
      <c r="N644" s="63">
        <v>172</v>
      </c>
      <c r="O644" s="63">
        <v>155</v>
      </c>
      <c r="P644" s="63">
        <v>0</v>
      </c>
      <c r="Q644" s="63">
        <v>7</v>
      </c>
      <c r="R644" s="63">
        <v>2</v>
      </c>
      <c r="S644" s="63"/>
      <c r="T644" s="63">
        <v>0</v>
      </c>
      <c r="U644" s="63">
        <v>0</v>
      </c>
      <c r="V644" s="63">
        <v>0</v>
      </c>
      <c r="W644" s="63">
        <v>0</v>
      </c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BA644" t="str">
        <f t="shared" si="163"/>
        <v>Temple</v>
      </c>
      <c r="BB644" t="s">
        <v>1137</v>
      </c>
      <c r="BC644">
        <v>2</v>
      </c>
      <c r="BE644" s="112">
        <v>23</v>
      </c>
      <c r="BF644" s="114">
        <v>7</v>
      </c>
      <c r="BG644" s="114">
        <v>95</v>
      </c>
      <c r="BH644" s="118">
        <v>75980</v>
      </c>
      <c r="BI644" s="118">
        <f t="shared" si="162"/>
        <v>23007</v>
      </c>
      <c r="BJ644" t="s">
        <v>1471</v>
      </c>
      <c r="BK644">
        <f t="shared" si="180"/>
        <v>2375980</v>
      </c>
      <c r="BP644">
        <v>35.78</v>
      </c>
      <c r="BQ644">
        <v>0.22</v>
      </c>
      <c r="BR644">
        <v>35.56</v>
      </c>
      <c r="BZ644" s="63"/>
      <c r="CR644" s="1" t="s">
        <v>3762</v>
      </c>
    </row>
    <row r="645" spans="1:96" ht="15" hidden="1" customHeight="1" outlineLevel="1">
      <c r="A645" t="s">
        <v>1663</v>
      </c>
      <c r="B645" s="8" t="s">
        <v>1696</v>
      </c>
      <c r="C645" s="1">
        <f t="shared" si="179"/>
        <v>38</v>
      </c>
      <c r="D645" s="5">
        <f>IF(N645&gt;0, RANK(N645,(N645:P645,Q645:AE645)),0)</f>
        <v>1</v>
      </c>
      <c r="E645" s="5">
        <f>IF(O645&gt;0,RANK(O645,(N645:P645,Q645:AE645)),0)</f>
        <v>1</v>
      </c>
      <c r="F645" s="5">
        <f t="shared" si="159"/>
        <v>0</v>
      </c>
      <c r="G645" s="1">
        <f t="shared" si="165"/>
        <v>0</v>
      </c>
      <c r="H645" s="2">
        <f t="shared" si="161"/>
        <v>0</v>
      </c>
      <c r="I645" s="6"/>
      <c r="J645" s="2">
        <f t="shared" si="166"/>
        <v>0.47368421052631576</v>
      </c>
      <c r="K645" s="2">
        <f t="shared" si="167"/>
        <v>0.47368421052631576</v>
      </c>
      <c r="L645" s="2">
        <f t="shared" si="168"/>
        <v>0</v>
      </c>
      <c r="M645" s="2">
        <f t="shared" si="160"/>
        <v>5.2631578947368529E-2</v>
      </c>
      <c r="N645" s="63">
        <v>18</v>
      </c>
      <c r="O645" s="63">
        <v>18</v>
      </c>
      <c r="P645" s="63">
        <v>0</v>
      </c>
      <c r="Q645" s="63">
        <v>1</v>
      </c>
      <c r="R645" s="63">
        <v>1</v>
      </c>
      <c r="S645" s="63"/>
      <c r="T645" s="63">
        <v>0</v>
      </c>
      <c r="U645" s="63">
        <v>0</v>
      </c>
      <c r="V645" s="63">
        <v>0</v>
      </c>
      <c r="W645" s="63">
        <v>0</v>
      </c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BA645" t="str">
        <f t="shared" si="163"/>
        <v>The Forks</v>
      </c>
      <c r="BB645" t="s">
        <v>1786</v>
      </c>
      <c r="BC645">
        <v>2</v>
      </c>
      <c r="BE645" s="112">
        <v>23</v>
      </c>
      <c r="BF645" s="114">
        <v>25</v>
      </c>
      <c r="BG645" s="114">
        <v>160</v>
      </c>
      <c r="BH645" s="118">
        <v>76190</v>
      </c>
      <c r="BI645" s="118">
        <f t="shared" si="162"/>
        <v>23025</v>
      </c>
      <c r="BJ645" t="s">
        <v>3073</v>
      </c>
      <c r="BK645">
        <f t="shared" si="180"/>
        <v>2376190</v>
      </c>
      <c r="BP645">
        <v>41.47</v>
      </c>
      <c r="BQ645">
        <v>1.85</v>
      </c>
      <c r="BR645">
        <v>39.619999999999997</v>
      </c>
      <c r="BZ645" s="63"/>
      <c r="CR645" s="1" t="s">
        <v>3763</v>
      </c>
    </row>
    <row r="646" spans="1:96" ht="15" hidden="1" customHeight="1" outlineLevel="1">
      <c r="A646" t="s">
        <v>2520</v>
      </c>
      <c r="B646" s="8" t="s">
        <v>1696</v>
      </c>
      <c r="C646" s="1">
        <f t="shared" si="179"/>
        <v>1668</v>
      </c>
      <c r="D646" s="5">
        <f>IF(N646&gt;0, RANK(N646,(N646:P646,Q646:AE646)),0)</f>
        <v>1</v>
      </c>
      <c r="E646" s="5">
        <f>IF(O646&gt;0,RANK(O646,(N646:P646,Q646:AE646)),0)</f>
        <v>2</v>
      </c>
      <c r="F646" s="5">
        <f t="shared" si="159"/>
        <v>0</v>
      </c>
      <c r="G646" s="1">
        <f t="shared" si="165"/>
        <v>296</v>
      </c>
      <c r="H646" s="2">
        <f t="shared" si="161"/>
        <v>0.17745803357314149</v>
      </c>
      <c r="I646" s="6"/>
      <c r="J646" s="2">
        <f t="shared" si="166"/>
        <v>0.57553956834532372</v>
      </c>
      <c r="K646" s="2">
        <f t="shared" si="167"/>
        <v>0.39808153477218228</v>
      </c>
      <c r="L646" s="2">
        <f t="shared" si="168"/>
        <v>0</v>
      </c>
      <c r="M646" s="2">
        <f t="shared" si="160"/>
        <v>2.6378896882494007E-2</v>
      </c>
      <c r="N646" s="63">
        <v>960</v>
      </c>
      <c r="O646" s="63">
        <v>664</v>
      </c>
      <c r="P646" s="63">
        <v>0</v>
      </c>
      <c r="Q646" s="63">
        <v>16</v>
      </c>
      <c r="R646" s="63">
        <v>23</v>
      </c>
      <c r="S646" s="63"/>
      <c r="T646" s="63">
        <v>2</v>
      </c>
      <c r="U646" s="63">
        <v>0</v>
      </c>
      <c r="V646" s="63">
        <v>0</v>
      </c>
      <c r="W646" s="63">
        <v>3</v>
      </c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BA646" t="str">
        <f t="shared" si="163"/>
        <v>Thomaston</v>
      </c>
      <c r="BB646" t="s">
        <v>1728</v>
      </c>
      <c r="BC646">
        <v>1</v>
      </c>
      <c r="BE646" s="112">
        <v>23</v>
      </c>
      <c r="BF646" s="114">
        <v>13</v>
      </c>
      <c r="BG646" s="114">
        <v>70</v>
      </c>
      <c r="BH646" s="118">
        <v>76365</v>
      </c>
      <c r="BI646" s="118">
        <f t="shared" si="162"/>
        <v>23013</v>
      </c>
      <c r="BJ646" t="s">
        <v>1471</v>
      </c>
      <c r="BK646">
        <f t="shared" si="180"/>
        <v>2376365</v>
      </c>
      <c r="BP646">
        <v>11.54</v>
      </c>
      <c r="BQ646">
        <v>0.62</v>
      </c>
      <c r="BR646">
        <v>10.92</v>
      </c>
      <c r="BZ646" s="63"/>
      <c r="CR646" s="1" t="s">
        <v>3764</v>
      </c>
    </row>
    <row r="647" spans="1:96" ht="15" hidden="1" customHeight="1" outlineLevel="1">
      <c r="A647" t="s">
        <v>2612</v>
      </c>
      <c r="B647" s="8" t="s">
        <v>1696</v>
      </c>
      <c r="C647" s="1">
        <f t="shared" si="179"/>
        <v>446</v>
      </c>
      <c r="D647" s="5">
        <f>IF(N647&gt;0, RANK(N647,(N647:P647,Q647:AE647)),0)</f>
        <v>1</v>
      </c>
      <c r="E647" s="5">
        <f>IF(O647&gt;0,RANK(O647,(N647:P647,Q647:AE647)),0)</f>
        <v>2</v>
      </c>
      <c r="F647" s="5">
        <f t="shared" si="159"/>
        <v>0</v>
      </c>
      <c r="G647" s="1">
        <f t="shared" si="165"/>
        <v>17</v>
      </c>
      <c r="H647" s="2">
        <f t="shared" si="161"/>
        <v>3.811659192825112E-2</v>
      </c>
      <c r="I647" s="6"/>
      <c r="J647" s="2">
        <f t="shared" si="166"/>
        <v>0.5112107623318386</v>
      </c>
      <c r="K647" s="2">
        <f t="shared" si="167"/>
        <v>0.47309417040358742</v>
      </c>
      <c r="L647" s="2">
        <f t="shared" si="168"/>
        <v>0</v>
      </c>
      <c r="M647" s="2">
        <f t="shared" si="160"/>
        <v>1.5695067264573981E-2</v>
      </c>
      <c r="N647" s="63">
        <v>228</v>
      </c>
      <c r="O647" s="63">
        <v>211</v>
      </c>
      <c r="P647" s="63">
        <v>0</v>
      </c>
      <c r="Q647" s="63">
        <v>4</v>
      </c>
      <c r="R647" s="63">
        <v>3</v>
      </c>
      <c r="S647" s="63"/>
      <c r="T647" s="63">
        <v>0</v>
      </c>
      <c r="U647" s="63">
        <v>0</v>
      </c>
      <c r="V647" s="63">
        <v>0</v>
      </c>
      <c r="W647" s="63">
        <v>0</v>
      </c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BA647" t="str">
        <f t="shared" si="163"/>
        <v>Thorndike</v>
      </c>
      <c r="BB647" t="s">
        <v>217</v>
      </c>
      <c r="BC647">
        <v>2</v>
      </c>
      <c r="BE647" s="112">
        <v>23</v>
      </c>
      <c r="BF647" s="114">
        <v>27</v>
      </c>
      <c r="BG647" s="114">
        <v>110</v>
      </c>
      <c r="BH647" s="118">
        <v>76610</v>
      </c>
      <c r="BI647" s="118">
        <f t="shared" si="162"/>
        <v>23027</v>
      </c>
      <c r="BJ647" t="s">
        <v>1471</v>
      </c>
      <c r="BK647">
        <f t="shared" si="180"/>
        <v>2376610</v>
      </c>
      <c r="BP647">
        <v>25.28</v>
      </c>
      <c r="BQ647">
        <v>0</v>
      </c>
      <c r="BR647">
        <v>25.28</v>
      </c>
      <c r="BZ647" s="63"/>
      <c r="CR647" s="1" t="s">
        <v>3765</v>
      </c>
    </row>
    <row r="648" spans="1:96" ht="15" hidden="1" customHeight="1" outlineLevel="1">
      <c r="A648" t="s">
        <v>899</v>
      </c>
      <c r="B648" s="8" t="s">
        <v>1696</v>
      </c>
      <c r="C648" s="1">
        <f t="shared" si="179"/>
        <v>124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 t="shared" ref="F648:F705" si="181">IF(P648&gt;0,RANK(P648,(N648:AE648)),0)</f>
        <v>0</v>
      </c>
      <c r="G648" s="1">
        <f t="shared" si="165"/>
        <v>76</v>
      </c>
      <c r="H648" s="2">
        <f t="shared" si="161"/>
        <v>0.61290322580645162</v>
      </c>
      <c r="I648" s="6"/>
      <c r="J648" s="2">
        <f t="shared" si="166"/>
        <v>0.19354838709677419</v>
      </c>
      <c r="K648" s="2">
        <f t="shared" si="167"/>
        <v>0.80645161290322576</v>
      </c>
      <c r="L648" s="2">
        <f t="shared" si="168"/>
        <v>0</v>
      </c>
      <c r="M648" s="2">
        <f t="shared" ref="M648:M705" si="182">IF(C648=0,"-",(1-J648-K648-L648))</f>
        <v>0</v>
      </c>
      <c r="N648" s="63">
        <v>24</v>
      </c>
      <c r="O648" s="63">
        <v>100</v>
      </c>
      <c r="P648" s="63">
        <v>0</v>
      </c>
      <c r="Q648" s="63">
        <v>0</v>
      </c>
      <c r="R648" s="63">
        <v>0</v>
      </c>
      <c r="S648" s="63"/>
      <c r="T648" s="63">
        <v>0</v>
      </c>
      <c r="U648" s="63">
        <v>0</v>
      </c>
      <c r="V648" s="63">
        <v>0</v>
      </c>
      <c r="W648" s="63">
        <v>0</v>
      </c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BA648" t="str">
        <f t="shared" si="163"/>
        <v>Topsfield</v>
      </c>
      <c r="BB648" t="s">
        <v>691</v>
      </c>
      <c r="BC648">
        <v>2</v>
      </c>
      <c r="BE648" s="112">
        <v>23</v>
      </c>
      <c r="BF648" s="114">
        <v>29</v>
      </c>
      <c r="BG648" s="114">
        <v>202</v>
      </c>
      <c r="BH648" s="118">
        <v>76895</v>
      </c>
      <c r="BI648" s="118">
        <f t="shared" si="162"/>
        <v>23029</v>
      </c>
      <c r="BJ648" t="s">
        <v>1471</v>
      </c>
      <c r="BK648">
        <f t="shared" si="180"/>
        <v>2376895</v>
      </c>
      <c r="BP648">
        <v>55.08</v>
      </c>
      <c r="BQ648">
        <v>4.3600000000000003</v>
      </c>
      <c r="BR648">
        <v>50.72</v>
      </c>
      <c r="BZ648" s="63"/>
      <c r="CR648" s="1" t="s">
        <v>3766</v>
      </c>
    </row>
    <row r="649" spans="1:96" ht="15" hidden="1" customHeight="1" outlineLevel="1">
      <c r="A649" t="s">
        <v>976</v>
      </c>
      <c r="B649" s="8" t="s">
        <v>1696</v>
      </c>
      <c r="C649" s="1">
        <f t="shared" si="179"/>
        <v>6552</v>
      </c>
      <c r="D649" s="5">
        <f>IF(N649&gt;0, RANK(N649,(N649:P649,Q649:AE649)),0)</f>
        <v>1</v>
      </c>
      <c r="E649" s="5">
        <f>IF(O649&gt;0,RANK(O649,(N649:P649,Q649:AE649)),0)</f>
        <v>2</v>
      </c>
      <c r="F649" s="5">
        <f t="shared" si="181"/>
        <v>0</v>
      </c>
      <c r="G649" s="1">
        <f t="shared" si="165"/>
        <v>1554</v>
      </c>
      <c r="H649" s="2">
        <f t="shared" si="161"/>
        <v>0.23717948717948717</v>
      </c>
      <c r="I649" s="6"/>
      <c r="J649" s="2">
        <f t="shared" si="166"/>
        <v>0.60195360195360192</v>
      </c>
      <c r="K649" s="2">
        <f t="shared" si="167"/>
        <v>0.36477411477411475</v>
      </c>
      <c r="L649" s="2">
        <f t="shared" si="168"/>
        <v>0</v>
      </c>
      <c r="M649" s="2">
        <f t="shared" si="182"/>
        <v>3.3272283272283321E-2</v>
      </c>
      <c r="N649" s="63">
        <v>3944</v>
      </c>
      <c r="O649" s="63">
        <v>2390</v>
      </c>
      <c r="P649" s="63">
        <v>0</v>
      </c>
      <c r="Q649" s="63">
        <v>148</v>
      </c>
      <c r="R649" s="63">
        <v>62</v>
      </c>
      <c r="S649" s="63"/>
      <c r="T649" s="63">
        <v>8</v>
      </c>
      <c r="U649" s="63">
        <v>0</v>
      </c>
      <c r="V649" s="63">
        <v>0</v>
      </c>
      <c r="W649" s="63">
        <v>0</v>
      </c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BA649" t="str">
        <f t="shared" si="163"/>
        <v>Topsham</v>
      </c>
      <c r="BB649" t="s">
        <v>1282</v>
      </c>
      <c r="BC649">
        <v>1</v>
      </c>
      <c r="BE649" s="112">
        <v>23</v>
      </c>
      <c r="BF649" s="114">
        <v>23</v>
      </c>
      <c r="BG649" s="114">
        <v>40</v>
      </c>
      <c r="BH649" s="118">
        <v>76960</v>
      </c>
      <c r="BI649" s="118">
        <f t="shared" si="162"/>
        <v>23023</v>
      </c>
      <c r="BJ649" t="s">
        <v>1471</v>
      </c>
      <c r="BK649">
        <f t="shared" si="180"/>
        <v>2376960</v>
      </c>
      <c r="BP649">
        <v>35.43</v>
      </c>
      <c r="BQ649">
        <v>3.41</v>
      </c>
      <c r="BR649">
        <v>32.020000000000003</v>
      </c>
      <c r="BZ649" s="63"/>
      <c r="CR649" s="151" t="s">
        <v>3767</v>
      </c>
    </row>
    <row r="650" spans="1:96" ht="15" hidden="1" customHeight="1" outlineLevel="1">
      <c r="A650" t="s">
        <v>1260</v>
      </c>
      <c r="B650" s="8" t="s">
        <v>1696</v>
      </c>
      <c r="C650" s="1">
        <f t="shared" si="179"/>
        <v>1043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 t="shared" si="181"/>
        <v>0</v>
      </c>
      <c r="G650" s="1">
        <f t="shared" si="165"/>
        <v>168</v>
      </c>
      <c r="H650" s="2">
        <f t="shared" si="161"/>
        <v>0.16107382550335569</v>
      </c>
      <c r="I650" s="6"/>
      <c r="J650" s="2">
        <f t="shared" si="166"/>
        <v>0.56567593480345157</v>
      </c>
      <c r="K650" s="2">
        <f t="shared" si="167"/>
        <v>0.40460210930009588</v>
      </c>
      <c r="L650" s="2">
        <f t="shared" si="168"/>
        <v>0</v>
      </c>
      <c r="M650" s="2">
        <f t="shared" si="182"/>
        <v>2.9721955896452545E-2</v>
      </c>
      <c r="N650" s="63">
        <v>590</v>
      </c>
      <c r="O650" s="63">
        <v>422</v>
      </c>
      <c r="P650" s="63">
        <v>0</v>
      </c>
      <c r="Q650" s="63">
        <v>19</v>
      </c>
      <c r="R650" s="63">
        <v>11</v>
      </c>
      <c r="S650" s="63"/>
      <c r="T650" s="63">
        <v>1</v>
      </c>
      <c r="U650" s="63">
        <v>0</v>
      </c>
      <c r="V650" s="63">
        <v>0</v>
      </c>
      <c r="W650" s="63">
        <v>0</v>
      </c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BA650" t="str">
        <f t="shared" si="163"/>
        <v>Tremont</v>
      </c>
      <c r="BB650" t="s">
        <v>597</v>
      </c>
      <c r="BC650">
        <v>2</v>
      </c>
      <c r="BE650" s="112">
        <v>23</v>
      </c>
      <c r="BF650" s="114">
        <v>9</v>
      </c>
      <c r="BG650" s="114">
        <v>165</v>
      </c>
      <c r="BH650" s="118">
        <v>77345</v>
      </c>
      <c r="BI650" s="118">
        <f t="shared" si="162"/>
        <v>23009</v>
      </c>
      <c r="BJ650" t="s">
        <v>1471</v>
      </c>
      <c r="BK650">
        <f t="shared" si="180"/>
        <v>2377345</v>
      </c>
      <c r="BP650">
        <v>52.39</v>
      </c>
      <c r="BQ650">
        <v>35.54</v>
      </c>
      <c r="BR650">
        <v>16.86</v>
      </c>
      <c r="BZ650" s="63"/>
      <c r="CR650" s="1" t="s">
        <v>3768</v>
      </c>
    </row>
    <row r="651" spans="1:96" ht="15" hidden="1" customHeight="1" outlineLevel="1">
      <c r="A651" t="s">
        <v>2714</v>
      </c>
      <c r="B651" s="8" t="s">
        <v>1696</v>
      </c>
      <c r="C651" s="1">
        <f t="shared" si="179"/>
        <v>987</v>
      </c>
      <c r="D651" s="5">
        <f>IF(N651&gt;0, RANK(N651,(N651:P651,Q651:AE651)),0)</f>
        <v>1</v>
      </c>
      <c r="E651" s="5">
        <f>IF(O651&gt;0,RANK(O651,(N651:P651,Q651:AE651)),0)</f>
        <v>2</v>
      </c>
      <c r="F651" s="5">
        <f t="shared" si="181"/>
        <v>0</v>
      </c>
      <c r="G651" s="1">
        <f t="shared" si="165"/>
        <v>58</v>
      </c>
      <c r="H651" s="2">
        <f t="shared" si="161"/>
        <v>5.8763931104356633E-2</v>
      </c>
      <c r="I651" s="6"/>
      <c r="J651" s="2">
        <f t="shared" si="166"/>
        <v>0.51570415400202629</v>
      </c>
      <c r="K651" s="2">
        <f t="shared" si="167"/>
        <v>0.45694022289766972</v>
      </c>
      <c r="L651" s="2">
        <f t="shared" si="168"/>
        <v>0</v>
      </c>
      <c r="M651" s="2">
        <f t="shared" si="182"/>
        <v>2.7355623100303983E-2</v>
      </c>
      <c r="N651" s="63">
        <v>509</v>
      </c>
      <c r="O651" s="63">
        <v>451</v>
      </c>
      <c r="P651" s="63">
        <v>0</v>
      </c>
      <c r="Q651" s="63">
        <v>13</v>
      </c>
      <c r="R651" s="63">
        <v>12</v>
      </c>
      <c r="S651" s="63"/>
      <c r="T651" s="63">
        <v>2</v>
      </c>
      <c r="U651" s="63">
        <v>0</v>
      </c>
      <c r="V651" s="63">
        <v>0</v>
      </c>
      <c r="W651" s="63">
        <v>0</v>
      </c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BA651" t="str">
        <f t="shared" si="163"/>
        <v>Trenton</v>
      </c>
      <c r="BB651" t="s">
        <v>597</v>
      </c>
      <c r="BC651">
        <v>2</v>
      </c>
      <c r="BE651" s="112">
        <v>23</v>
      </c>
      <c r="BF651" s="114">
        <v>9</v>
      </c>
      <c r="BG651" s="114">
        <v>170</v>
      </c>
      <c r="BH651" s="118">
        <v>77415</v>
      </c>
      <c r="BI651" s="118">
        <f t="shared" si="162"/>
        <v>23009</v>
      </c>
      <c r="BJ651" t="s">
        <v>1471</v>
      </c>
      <c r="BK651">
        <f t="shared" si="180"/>
        <v>2377415</v>
      </c>
      <c r="BP651">
        <v>28.45</v>
      </c>
      <c r="BQ651">
        <v>10.26</v>
      </c>
      <c r="BR651">
        <v>18.190000000000001</v>
      </c>
      <c r="BZ651" s="63"/>
      <c r="CR651" s="1" t="s">
        <v>3769</v>
      </c>
    </row>
    <row r="652" spans="1:96" ht="15" hidden="1" customHeight="1" outlineLevel="1">
      <c r="A652" t="s">
        <v>98</v>
      </c>
      <c r="B652" s="8" t="s">
        <v>1696</v>
      </c>
      <c r="C652" s="1">
        <f t="shared" si="179"/>
        <v>593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 t="shared" si="181"/>
        <v>0</v>
      </c>
      <c r="G652" s="1">
        <f t="shared" si="165"/>
        <v>107</v>
      </c>
      <c r="H652" s="2">
        <f t="shared" si="161"/>
        <v>0.18043844856661045</v>
      </c>
      <c r="I652" s="6"/>
      <c r="J652" s="2">
        <f t="shared" si="166"/>
        <v>0.39291736930860033</v>
      </c>
      <c r="K652" s="2">
        <f t="shared" si="167"/>
        <v>0.57335581787521084</v>
      </c>
      <c r="L652" s="2">
        <f t="shared" si="168"/>
        <v>0</v>
      </c>
      <c r="M652" s="2">
        <f t="shared" si="182"/>
        <v>3.3726812816188834E-2</v>
      </c>
      <c r="N652" s="63">
        <v>233</v>
      </c>
      <c r="O652" s="63">
        <v>340</v>
      </c>
      <c r="P652" s="63">
        <v>0</v>
      </c>
      <c r="Q652" s="63">
        <v>10</v>
      </c>
      <c r="R652" s="63">
        <v>10</v>
      </c>
      <c r="S652" s="63"/>
      <c r="T652" s="63">
        <v>0</v>
      </c>
      <c r="U652" s="63">
        <v>0</v>
      </c>
      <c r="V652" s="63">
        <v>0</v>
      </c>
      <c r="W652" s="63">
        <v>0</v>
      </c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BA652" t="str">
        <f t="shared" si="163"/>
        <v>Troy</v>
      </c>
      <c r="BB652" t="s">
        <v>217</v>
      </c>
      <c r="BC652">
        <v>2</v>
      </c>
      <c r="BE652" s="112">
        <v>23</v>
      </c>
      <c r="BF652" s="114">
        <v>27</v>
      </c>
      <c r="BG652" s="114">
        <v>115</v>
      </c>
      <c r="BH652" s="118">
        <v>77625</v>
      </c>
      <c r="BI652" s="118">
        <f t="shared" si="162"/>
        <v>23027</v>
      </c>
      <c r="BJ652" t="s">
        <v>1471</v>
      </c>
      <c r="BK652">
        <f t="shared" si="180"/>
        <v>2377625</v>
      </c>
      <c r="BP652">
        <v>35.51</v>
      </c>
      <c r="BQ652">
        <v>0.7</v>
      </c>
      <c r="BR652">
        <v>34.82</v>
      </c>
      <c r="BZ652" s="63"/>
      <c r="CR652" s="1" t="s">
        <v>3770</v>
      </c>
    </row>
    <row r="653" spans="1:96" ht="15" hidden="1" customHeight="1" outlineLevel="1">
      <c r="A653" t="s">
        <v>1680</v>
      </c>
      <c r="B653" s="8" t="s">
        <v>1696</v>
      </c>
      <c r="C653" s="1">
        <f t="shared" si="179"/>
        <v>3428</v>
      </c>
      <c r="D653" s="5">
        <f>IF(N653&gt;0, RANK(N653,(N653:P653,Q653:AE653)),0)</f>
        <v>2</v>
      </c>
      <c r="E653" s="5">
        <f>IF(O653&gt;0,RANK(O653,(N653:P653,Q653:AE653)),0)</f>
        <v>1</v>
      </c>
      <c r="F653" s="5">
        <f t="shared" si="181"/>
        <v>0</v>
      </c>
      <c r="G653" s="1">
        <f t="shared" si="165"/>
        <v>764</v>
      </c>
      <c r="H653" s="2">
        <f t="shared" si="161"/>
        <v>0.22287047841306884</v>
      </c>
      <c r="I653" s="6"/>
      <c r="J653" s="2">
        <f t="shared" si="166"/>
        <v>0.37572928821470247</v>
      </c>
      <c r="K653" s="2">
        <f t="shared" si="167"/>
        <v>0.59859976662777126</v>
      </c>
      <c r="L653" s="2">
        <f t="shared" si="168"/>
        <v>0</v>
      </c>
      <c r="M653" s="2">
        <f t="shared" si="182"/>
        <v>2.5670945157526215E-2</v>
      </c>
      <c r="N653" s="63">
        <v>1288</v>
      </c>
      <c r="O653" s="63">
        <v>2052</v>
      </c>
      <c r="P653" s="63">
        <v>0</v>
      </c>
      <c r="Q653" s="63">
        <v>55</v>
      </c>
      <c r="R653" s="63">
        <v>31</v>
      </c>
      <c r="S653" s="63"/>
      <c r="T653" s="63">
        <v>2</v>
      </c>
      <c r="U653" s="63">
        <v>0</v>
      </c>
      <c r="V653" s="63">
        <v>0</v>
      </c>
      <c r="W653" s="63">
        <v>0</v>
      </c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BA653" t="str">
        <f t="shared" si="163"/>
        <v>Turner</v>
      </c>
      <c r="BB653" t="s">
        <v>1117</v>
      </c>
      <c r="BC653">
        <v>2</v>
      </c>
      <c r="BE653" s="112">
        <v>23</v>
      </c>
      <c r="BF653" s="114">
        <v>1</v>
      </c>
      <c r="BG653" s="114">
        <v>60</v>
      </c>
      <c r="BH653" s="118">
        <v>77800</v>
      </c>
      <c r="BI653" s="118">
        <f t="shared" si="162"/>
        <v>23001</v>
      </c>
      <c r="BJ653" t="s">
        <v>1471</v>
      </c>
      <c r="BK653">
        <f t="shared" si="180"/>
        <v>2377800</v>
      </c>
      <c r="BP653">
        <v>62.69</v>
      </c>
      <c r="BQ653">
        <v>3.12</v>
      </c>
      <c r="BR653">
        <v>59.57</v>
      </c>
      <c r="BZ653" s="63"/>
      <c r="CR653" s="1" t="s">
        <v>3771</v>
      </c>
    </row>
    <row r="654" spans="1:96" ht="15" hidden="1" customHeight="1" outlineLevel="1">
      <c r="A654" t="s">
        <v>1512</v>
      </c>
      <c r="B654" s="8" t="s">
        <v>1696</v>
      </c>
      <c r="C654" s="1">
        <f t="shared" si="179"/>
        <v>1561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 t="shared" si="181"/>
        <v>0</v>
      </c>
      <c r="G654" s="1">
        <f t="shared" si="165"/>
        <v>60</v>
      </c>
      <c r="H654" s="2">
        <f t="shared" si="161"/>
        <v>3.8436899423446511E-2</v>
      </c>
      <c r="I654" s="6"/>
      <c r="J654" s="2">
        <f t="shared" si="166"/>
        <v>0.46508648302370276</v>
      </c>
      <c r="K654" s="2">
        <f t="shared" si="167"/>
        <v>0.50352338244714923</v>
      </c>
      <c r="L654" s="2">
        <f t="shared" si="168"/>
        <v>0</v>
      </c>
      <c r="M654" s="2">
        <f t="shared" si="182"/>
        <v>3.1390134529148073E-2</v>
      </c>
      <c r="N654" s="63">
        <v>726</v>
      </c>
      <c r="O654" s="63">
        <v>786</v>
      </c>
      <c r="P654" s="63">
        <v>0</v>
      </c>
      <c r="Q654" s="63">
        <v>28</v>
      </c>
      <c r="R654" s="63">
        <v>16</v>
      </c>
      <c r="S654" s="63"/>
      <c r="T654" s="63">
        <v>4</v>
      </c>
      <c r="U654" s="63">
        <v>0</v>
      </c>
      <c r="V654" s="63">
        <v>0</v>
      </c>
      <c r="W654" s="63">
        <v>1</v>
      </c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BA654" t="str">
        <f t="shared" si="163"/>
        <v>Union</v>
      </c>
      <c r="BB654" t="s">
        <v>1728</v>
      </c>
      <c r="BC654">
        <v>1</v>
      </c>
      <c r="BE654" s="112">
        <v>23</v>
      </c>
      <c r="BF654" s="114">
        <v>13</v>
      </c>
      <c r="BG654" s="114">
        <v>75</v>
      </c>
      <c r="BH654" s="118">
        <v>78115</v>
      </c>
      <c r="BI654" s="118">
        <f t="shared" si="162"/>
        <v>23013</v>
      </c>
      <c r="BJ654" t="s">
        <v>1471</v>
      </c>
      <c r="BK654">
        <f t="shared" si="180"/>
        <v>2378115</v>
      </c>
      <c r="BP654">
        <v>34.46</v>
      </c>
      <c r="BQ654">
        <v>2.37</v>
      </c>
      <c r="BR654">
        <v>32.090000000000003</v>
      </c>
      <c r="BZ654" s="63"/>
      <c r="CR654" s="1" t="s">
        <v>3772</v>
      </c>
    </row>
    <row r="655" spans="1:96" ht="15" hidden="1" customHeight="1" outlineLevel="1">
      <c r="A655" t="s">
        <v>3114</v>
      </c>
      <c r="B655" s="8" t="s">
        <v>1696</v>
      </c>
      <c r="C655" s="1">
        <f t="shared" si="179"/>
        <v>950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 t="shared" si="181"/>
        <v>0</v>
      </c>
      <c r="G655" s="1">
        <f t="shared" si="165"/>
        <v>11</v>
      </c>
      <c r="H655" s="2">
        <f t="shared" si="161"/>
        <v>1.1578947368421053E-2</v>
      </c>
      <c r="I655" s="6"/>
      <c r="J655" s="2">
        <f t="shared" si="166"/>
        <v>0.4673684210526316</v>
      </c>
      <c r="K655" s="2">
        <f t="shared" si="167"/>
        <v>0.47894736842105262</v>
      </c>
      <c r="L655" s="2">
        <f t="shared" si="168"/>
        <v>0</v>
      </c>
      <c r="M655" s="2">
        <f t="shared" si="182"/>
        <v>5.3684210526315723E-2</v>
      </c>
      <c r="N655" s="63">
        <v>444</v>
      </c>
      <c r="O655" s="63">
        <v>455</v>
      </c>
      <c r="P655" s="63">
        <v>0</v>
      </c>
      <c r="Q655" s="63">
        <v>23</v>
      </c>
      <c r="R655" s="63">
        <v>25</v>
      </c>
      <c r="S655" s="63"/>
      <c r="T655" s="63">
        <v>3</v>
      </c>
      <c r="U655" s="63">
        <v>0</v>
      </c>
      <c r="V655" s="63">
        <v>0</v>
      </c>
      <c r="W655" s="63">
        <v>0</v>
      </c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BA655" t="str">
        <f t="shared" si="163"/>
        <v>Unity</v>
      </c>
      <c r="BB655" t="s">
        <v>217</v>
      </c>
      <c r="BC655">
        <v>2</v>
      </c>
      <c r="BE655" s="112">
        <v>23</v>
      </c>
      <c r="BF655" s="114">
        <v>27</v>
      </c>
      <c r="BG655" s="114">
        <v>120</v>
      </c>
      <c r="BH655" s="118">
        <v>78255</v>
      </c>
      <c r="BI655" s="118">
        <f t="shared" si="162"/>
        <v>23027</v>
      </c>
      <c r="BJ655" t="s">
        <v>1471</v>
      </c>
      <c r="BK655">
        <f t="shared" si="180"/>
        <v>2378255</v>
      </c>
      <c r="BP655">
        <v>41.83</v>
      </c>
      <c r="BQ655">
        <v>2.2799999999999998</v>
      </c>
      <c r="BR655">
        <v>39.549999999999997</v>
      </c>
      <c r="BZ655" s="63"/>
      <c r="CR655" s="1" t="s">
        <v>3773</v>
      </c>
    </row>
    <row r="656" spans="1:96" ht="15" hidden="1" customHeight="1" outlineLevel="1">
      <c r="A656" t="s">
        <v>2019</v>
      </c>
      <c r="B656" s="8" t="s">
        <v>1696</v>
      </c>
      <c r="C656" s="1">
        <f t="shared" si="179"/>
        <v>64</v>
      </c>
      <c r="D656" s="5">
        <f>IF(N656&gt;0, RANK(N656,(N656:P656,Q656:AE656)),0)</f>
        <v>2</v>
      </c>
      <c r="E656" s="5">
        <f>IF(O656&gt;0,RANK(O656,(N656:P656,Q656:AE656)),0)</f>
        <v>1</v>
      </c>
      <c r="F656" s="5">
        <f t="shared" si="181"/>
        <v>0</v>
      </c>
      <c r="G656" s="1">
        <f t="shared" si="165"/>
        <v>31</v>
      </c>
      <c r="H656" s="2">
        <f t="shared" si="161"/>
        <v>0.484375</v>
      </c>
      <c r="I656" s="6"/>
      <c r="J656" s="2">
        <f t="shared" si="166"/>
        <v>0.25</v>
      </c>
      <c r="K656" s="2">
        <f t="shared" si="167"/>
        <v>0.734375</v>
      </c>
      <c r="L656" s="2">
        <f t="shared" si="168"/>
        <v>0</v>
      </c>
      <c r="M656" s="2">
        <f t="shared" si="182"/>
        <v>1.5625E-2</v>
      </c>
      <c r="N656" s="63">
        <v>16</v>
      </c>
      <c r="O656" s="63">
        <v>47</v>
      </c>
      <c r="P656" s="63">
        <v>0</v>
      </c>
      <c r="Q656" s="63">
        <v>0</v>
      </c>
      <c r="R656" s="63">
        <v>0</v>
      </c>
      <c r="S656" s="63"/>
      <c r="T656" s="63">
        <v>1</v>
      </c>
      <c r="U656" s="63">
        <v>0</v>
      </c>
      <c r="V656" s="63">
        <v>0</v>
      </c>
      <c r="W656" s="63">
        <v>0</v>
      </c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BA656" t="str">
        <f t="shared" si="163"/>
        <v>Upton</v>
      </c>
      <c r="BB656" t="s">
        <v>2381</v>
      </c>
      <c r="BC656">
        <v>2</v>
      </c>
      <c r="BE656" s="112">
        <v>23</v>
      </c>
      <c r="BF656" s="114">
        <v>17</v>
      </c>
      <c r="BG656" s="114">
        <v>160</v>
      </c>
      <c r="BH656" s="118">
        <v>78465</v>
      </c>
      <c r="BI656" s="118">
        <f t="shared" si="162"/>
        <v>23017</v>
      </c>
      <c r="BJ656" t="s">
        <v>1471</v>
      </c>
      <c r="BK656">
        <f t="shared" si="180"/>
        <v>2378465</v>
      </c>
      <c r="BP656">
        <v>42.03</v>
      </c>
      <c r="BQ656">
        <v>2.2000000000000002</v>
      </c>
      <c r="BR656">
        <v>39.83</v>
      </c>
      <c r="BZ656" s="63"/>
      <c r="CR656" s="1" t="s">
        <v>3774</v>
      </c>
    </row>
    <row r="657" spans="1:96" ht="15" hidden="1" customHeight="1" outlineLevel="1">
      <c r="A657" t="s">
        <v>1597</v>
      </c>
      <c r="B657" s="8" t="s">
        <v>1696</v>
      </c>
      <c r="C657" s="1">
        <f t="shared" si="179"/>
        <v>898</v>
      </c>
      <c r="D657" s="5">
        <f>IF(N657&gt;0, RANK(N657,(N657:P657,Q657:AE657)),0)</f>
        <v>1</v>
      </c>
      <c r="E657" s="5">
        <f>IF(O657&gt;0,RANK(O657,(N657:P657,Q657:AE657)),0)</f>
        <v>2</v>
      </c>
      <c r="F657" s="5">
        <f t="shared" si="181"/>
        <v>0</v>
      </c>
      <c r="G657" s="1">
        <f t="shared" si="165"/>
        <v>56</v>
      </c>
      <c r="H657" s="2">
        <f t="shared" si="161"/>
        <v>6.2360801781737196E-2</v>
      </c>
      <c r="I657" s="6"/>
      <c r="J657" s="2">
        <f t="shared" si="166"/>
        <v>0.52449888641425391</v>
      </c>
      <c r="K657" s="2">
        <f t="shared" si="167"/>
        <v>0.46213808463251671</v>
      </c>
      <c r="L657" s="2">
        <f t="shared" si="168"/>
        <v>0</v>
      </c>
      <c r="M657" s="2">
        <f t="shared" si="182"/>
        <v>1.3363028953229383E-2</v>
      </c>
      <c r="N657" s="63">
        <v>471</v>
      </c>
      <c r="O657" s="63">
        <v>415</v>
      </c>
      <c r="P657" s="63">
        <v>0</v>
      </c>
      <c r="Q657" s="63">
        <v>5</v>
      </c>
      <c r="R657" s="63">
        <v>5</v>
      </c>
      <c r="S657" s="63"/>
      <c r="T657" s="63">
        <v>2</v>
      </c>
      <c r="U657" s="63">
        <v>0</v>
      </c>
      <c r="V657" s="63">
        <v>0</v>
      </c>
      <c r="W657" s="63">
        <v>0</v>
      </c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BA657" t="str">
        <f t="shared" si="163"/>
        <v>Van Buren</v>
      </c>
      <c r="BB657" t="s">
        <v>2829</v>
      </c>
      <c r="BC657">
        <v>2</v>
      </c>
      <c r="BE657" s="112">
        <v>23</v>
      </c>
      <c r="BF657" s="114">
        <v>3</v>
      </c>
      <c r="BG657" s="114">
        <v>305</v>
      </c>
      <c r="BH657" s="118">
        <v>78570</v>
      </c>
      <c r="BI657" s="118">
        <f t="shared" si="162"/>
        <v>23003</v>
      </c>
      <c r="BJ657" t="s">
        <v>1471</v>
      </c>
      <c r="BK657">
        <f t="shared" si="180"/>
        <v>2378570</v>
      </c>
      <c r="BP657">
        <v>35.15</v>
      </c>
      <c r="BQ657">
        <v>1.2</v>
      </c>
      <c r="BR657">
        <v>33.950000000000003</v>
      </c>
      <c r="BZ657" s="63"/>
      <c r="CR657" s="1" t="s">
        <v>3775</v>
      </c>
    </row>
    <row r="658" spans="1:96" ht="15" hidden="1" customHeight="1" outlineLevel="1">
      <c r="A658" t="s">
        <v>2568</v>
      </c>
      <c r="B658" s="8" t="s">
        <v>1696</v>
      </c>
      <c r="C658" s="1">
        <f t="shared" si="179"/>
        <v>93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 t="shared" si="181"/>
        <v>0</v>
      </c>
      <c r="G658" s="1">
        <f t="shared" si="165"/>
        <v>37</v>
      </c>
      <c r="H658" s="2">
        <f t="shared" si="161"/>
        <v>0.39784946236559138</v>
      </c>
      <c r="I658" s="6"/>
      <c r="J658" s="2">
        <f t="shared" si="166"/>
        <v>0.30107526881720431</v>
      </c>
      <c r="K658" s="2">
        <f t="shared" si="167"/>
        <v>0.69892473118279574</v>
      </c>
      <c r="L658" s="2">
        <f t="shared" si="168"/>
        <v>0</v>
      </c>
      <c r="M658" s="2">
        <f t="shared" si="182"/>
        <v>0</v>
      </c>
      <c r="N658" s="63">
        <v>28</v>
      </c>
      <c r="O658" s="63">
        <v>65</v>
      </c>
      <c r="P658" s="63">
        <v>0</v>
      </c>
      <c r="Q658" s="63">
        <v>0</v>
      </c>
      <c r="R658" s="63">
        <v>0</v>
      </c>
      <c r="S658" s="63"/>
      <c r="T658" s="63">
        <v>0</v>
      </c>
      <c r="U658" s="63">
        <v>0</v>
      </c>
      <c r="V658" s="63">
        <v>0</v>
      </c>
      <c r="W658" s="63">
        <v>0</v>
      </c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BA658" t="str">
        <f t="shared" si="163"/>
        <v>Vanceboro</v>
      </c>
      <c r="BB658" t="s">
        <v>691</v>
      </c>
      <c r="BC658">
        <v>2</v>
      </c>
      <c r="BE658" s="112">
        <v>23</v>
      </c>
      <c r="BF658" s="114">
        <v>29</v>
      </c>
      <c r="BG658" s="114">
        <v>205</v>
      </c>
      <c r="BH658" s="118">
        <v>78675</v>
      </c>
      <c r="BI658" s="118">
        <f t="shared" si="162"/>
        <v>23029</v>
      </c>
      <c r="BJ658" t="s">
        <v>1471</v>
      </c>
      <c r="BK658">
        <f t="shared" si="180"/>
        <v>2378675</v>
      </c>
      <c r="BP658">
        <v>22.62</v>
      </c>
      <c r="BQ658">
        <v>2.1800000000000002</v>
      </c>
      <c r="BR658">
        <v>20.440000000000001</v>
      </c>
      <c r="BZ658" s="63"/>
      <c r="CR658" s="1" t="s">
        <v>3776</v>
      </c>
    </row>
    <row r="659" spans="1:96" ht="15" hidden="1" customHeight="1" outlineLevel="1">
      <c r="A659" t="s">
        <v>2509</v>
      </c>
      <c r="B659" s="8" t="s">
        <v>1696</v>
      </c>
      <c r="C659" s="1">
        <f t="shared" si="179"/>
        <v>2553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 t="shared" si="181"/>
        <v>0</v>
      </c>
      <c r="G659" s="1">
        <f t="shared" si="165"/>
        <v>319</v>
      </c>
      <c r="H659" s="2">
        <f t="shared" si="161"/>
        <v>0.12495103799451626</v>
      </c>
      <c r="I659" s="6"/>
      <c r="J659" s="2">
        <f t="shared" si="166"/>
        <v>0.42107324716020367</v>
      </c>
      <c r="K659" s="2">
        <f t="shared" si="167"/>
        <v>0.5460242851547199</v>
      </c>
      <c r="L659" s="2">
        <f t="shared" si="168"/>
        <v>0</v>
      </c>
      <c r="M659" s="2">
        <f t="shared" si="182"/>
        <v>3.2902467685076431E-2</v>
      </c>
      <c r="N659" s="63">
        <v>1075</v>
      </c>
      <c r="O659" s="63">
        <v>1394</v>
      </c>
      <c r="P659" s="63">
        <v>0</v>
      </c>
      <c r="Q659" s="63">
        <v>55</v>
      </c>
      <c r="R659" s="63">
        <v>22</v>
      </c>
      <c r="S659" s="63"/>
      <c r="T659" s="63">
        <v>7</v>
      </c>
      <c r="U659" s="63">
        <v>0</v>
      </c>
      <c r="V659" s="63">
        <v>0</v>
      </c>
      <c r="W659" s="63">
        <v>0</v>
      </c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BA659" t="str">
        <f t="shared" si="163"/>
        <v>Vassalboro</v>
      </c>
      <c r="BB659" t="s">
        <v>3005</v>
      </c>
      <c r="BC659">
        <v>1</v>
      </c>
      <c r="BE659" s="112">
        <v>23</v>
      </c>
      <c r="BF659" s="114">
        <v>11</v>
      </c>
      <c r="BG659" s="114">
        <v>110</v>
      </c>
      <c r="BH659" s="118">
        <v>78745</v>
      </c>
      <c r="BI659" s="118">
        <f t="shared" si="162"/>
        <v>23011</v>
      </c>
      <c r="BJ659" t="s">
        <v>1471</v>
      </c>
      <c r="BK659">
        <f t="shared" si="180"/>
        <v>2378745</v>
      </c>
      <c r="BP659">
        <v>47.78</v>
      </c>
      <c r="BQ659">
        <v>3.51</v>
      </c>
      <c r="BR659">
        <v>44.27</v>
      </c>
      <c r="BZ659" s="63"/>
      <c r="CR659" s="1" t="s">
        <v>3777</v>
      </c>
    </row>
    <row r="660" spans="1:96" ht="15" hidden="1" customHeight="1" outlineLevel="1">
      <c r="A660" t="s">
        <v>1633</v>
      </c>
      <c r="B660" s="8" t="s">
        <v>1696</v>
      </c>
      <c r="C660" s="1">
        <f t="shared" si="179"/>
        <v>1223</v>
      </c>
      <c r="D660" s="5">
        <f>IF(N660&gt;0, RANK(N660,(N660:P660,Q660:AE660)),0)</f>
        <v>1</v>
      </c>
      <c r="E660" s="5">
        <f>IF(O660&gt;0,RANK(O660,(N660:P660,Q660:AE660)),0)</f>
        <v>2</v>
      </c>
      <c r="F660" s="5">
        <f t="shared" si="181"/>
        <v>0</v>
      </c>
      <c r="G660" s="1">
        <f t="shared" si="165"/>
        <v>121</v>
      </c>
      <c r="H660" s="2">
        <f t="shared" si="161"/>
        <v>9.8937040065412915E-2</v>
      </c>
      <c r="I660" s="6"/>
      <c r="J660" s="2">
        <f t="shared" si="166"/>
        <v>0.52820932134096488</v>
      </c>
      <c r="K660" s="2">
        <f t="shared" si="167"/>
        <v>0.42927228127555195</v>
      </c>
      <c r="L660" s="2">
        <f t="shared" si="168"/>
        <v>0</v>
      </c>
      <c r="M660" s="2">
        <f t="shared" si="182"/>
        <v>4.2518397383483175E-2</v>
      </c>
      <c r="N660" s="63">
        <v>646</v>
      </c>
      <c r="O660" s="63">
        <v>525</v>
      </c>
      <c r="P660" s="63">
        <v>0</v>
      </c>
      <c r="Q660" s="63">
        <v>43</v>
      </c>
      <c r="R660" s="63">
        <v>7</v>
      </c>
      <c r="S660" s="63"/>
      <c r="T660" s="63">
        <v>2</v>
      </c>
      <c r="U660" s="63">
        <v>0</v>
      </c>
      <c r="V660" s="63">
        <v>0</v>
      </c>
      <c r="W660" s="63">
        <v>0</v>
      </c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BA660" t="str">
        <f t="shared" si="163"/>
        <v>Veazie</v>
      </c>
      <c r="BB660" t="s">
        <v>2479</v>
      </c>
      <c r="BC660">
        <v>2</v>
      </c>
      <c r="BE660" s="112">
        <v>23</v>
      </c>
      <c r="BF660" s="114">
        <v>19</v>
      </c>
      <c r="BG660" s="114">
        <v>295</v>
      </c>
      <c r="BH660" s="118">
        <v>78780</v>
      </c>
      <c r="BI660" s="118">
        <f t="shared" si="162"/>
        <v>23019</v>
      </c>
      <c r="BJ660" t="s">
        <v>1471</v>
      </c>
      <c r="BK660">
        <f t="shared" si="180"/>
        <v>2378780</v>
      </c>
      <c r="BP660">
        <v>3.12</v>
      </c>
      <c r="BQ660">
        <v>0.19</v>
      </c>
      <c r="BR660">
        <v>2.92</v>
      </c>
      <c r="BZ660" s="63"/>
      <c r="CR660" s="1" t="s">
        <v>3778</v>
      </c>
    </row>
    <row r="661" spans="1:96" ht="15" hidden="1" customHeight="1" outlineLevel="1">
      <c r="A661" t="s">
        <v>324</v>
      </c>
      <c r="B661" s="8" t="s">
        <v>1696</v>
      </c>
      <c r="C661" s="1">
        <f t="shared" si="179"/>
        <v>350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 t="shared" si="181"/>
        <v>0</v>
      </c>
      <c r="G661" s="1">
        <f t="shared" si="165"/>
        <v>24</v>
      </c>
      <c r="H661" s="2">
        <f t="shared" si="161"/>
        <v>6.8571428571428575E-2</v>
      </c>
      <c r="I661" s="6"/>
      <c r="J661" s="2">
        <f t="shared" si="166"/>
        <v>0.4514285714285714</v>
      </c>
      <c r="K661" s="2">
        <f t="shared" si="167"/>
        <v>0.52</v>
      </c>
      <c r="L661" s="2">
        <f t="shared" si="168"/>
        <v>0</v>
      </c>
      <c r="M661" s="2">
        <f t="shared" si="182"/>
        <v>2.8571428571428581E-2</v>
      </c>
      <c r="N661" s="63">
        <v>158</v>
      </c>
      <c r="O661" s="63">
        <v>182</v>
      </c>
      <c r="P661" s="63">
        <v>0</v>
      </c>
      <c r="Q661" s="63">
        <v>4</v>
      </c>
      <c r="R661" s="63">
        <v>6</v>
      </c>
      <c r="S661" s="63"/>
      <c r="T661" s="63">
        <v>0</v>
      </c>
      <c r="U661" s="63">
        <v>0</v>
      </c>
      <c r="V661" s="63">
        <v>0</v>
      </c>
      <c r="W661" s="63">
        <v>0</v>
      </c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BA661" t="str">
        <f t="shared" si="163"/>
        <v>Verona Island</v>
      </c>
      <c r="BB661" t="s">
        <v>597</v>
      </c>
      <c r="BC661">
        <v>2</v>
      </c>
      <c r="BE661" s="112">
        <v>23</v>
      </c>
      <c r="BF661" s="114">
        <v>9</v>
      </c>
      <c r="BG661" s="114">
        <v>175</v>
      </c>
      <c r="BH661" s="118">
        <v>78920</v>
      </c>
      <c r="BI661" s="118">
        <f t="shared" si="162"/>
        <v>23009</v>
      </c>
      <c r="BJ661" t="s">
        <v>1471</v>
      </c>
      <c r="BK661">
        <f t="shared" si="180"/>
        <v>2378920</v>
      </c>
      <c r="BP661">
        <v>8.7200000000000006</v>
      </c>
      <c r="BQ661">
        <v>2.4900000000000002</v>
      </c>
      <c r="BR661">
        <v>6.23</v>
      </c>
      <c r="BZ661" s="63"/>
      <c r="CR661" s="1" t="s">
        <v>3779</v>
      </c>
    </row>
    <row r="662" spans="1:96" ht="15" hidden="1" customHeight="1" outlineLevel="1">
      <c r="A662" t="s">
        <v>2275</v>
      </c>
      <c r="B662" s="8" t="s">
        <v>1696</v>
      </c>
      <c r="C662" s="1">
        <f t="shared" si="179"/>
        <v>405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 t="shared" si="181"/>
        <v>0</v>
      </c>
      <c r="G662" s="1">
        <f t="shared" si="165"/>
        <v>22</v>
      </c>
      <c r="H662" s="2">
        <f t="shared" ref="H662:H735" si="183">IF(C662&gt;0,G662/C662,0)</f>
        <v>5.4320987654320987E-2</v>
      </c>
      <c r="I662" s="6"/>
      <c r="J662" s="2">
        <f t="shared" si="166"/>
        <v>0.45925925925925926</v>
      </c>
      <c r="K662" s="2">
        <f t="shared" si="167"/>
        <v>0.51358024691358029</v>
      </c>
      <c r="L662" s="2">
        <f t="shared" si="168"/>
        <v>0</v>
      </c>
      <c r="M662" s="2">
        <f t="shared" si="182"/>
        <v>2.7160493827160459E-2</v>
      </c>
      <c r="N662" s="63">
        <v>186</v>
      </c>
      <c r="O662" s="63">
        <v>208</v>
      </c>
      <c r="P662" s="63">
        <v>0</v>
      </c>
      <c r="Q662" s="63">
        <v>5</v>
      </c>
      <c r="R662" s="63">
        <v>6</v>
      </c>
      <c r="S662" s="63"/>
      <c r="T662" s="63">
        <v>0</v>
      </c>
      <c r="U662" s="63">
        <v>0</v>
      </c>
      <c r="V662" s="63">
        <v>0</v>
      </c>
      <c r="W662" s="63">
        <v>0</v>
      </c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BA662" t="str">
        <f t="shared" ref="BA662:BA736" si="184">A662</f>
        <v>Vienna</v>
      </c>
      <c r="BB662" t="s">
        <v>3005</v>
      </c>
      <c r="BC662">
        <v>2</v>
      </c>
      <c r="BE662" s="112">
        <v>23</v>
      </c>
      <c r="BF662" s="114">
        <v>11</v>
      </c>
      <c r="BG662" s="114">
        <v>115</v>
      </c>
      <c r="BH662" s="118">
        <v>79025</v>
      </c>
      <c r="BI662" s="118">
        <f t="shared" si="162"/>
        <v>23011</v>
      </c>
      <c r="BJ662" t="s">
        <v>1471</v>
      </c>
      <c r="BK662">
        <f t="shared" si="180"/>
        <v>2379025</v>
      </c>
      <c r="BP662">
        <v>25.37</v>
      </c>
      <c r="BQ662">
        <v>1.2</v>
      </c>
      <c r="BR662">
        <v>24.17</v>
      </c>
      <c r="BZ662" s="63"/>
      <c r="CR662" s="1" t="s">
        <v>3780</v>
      </c>
    </row>
    <row r="663" spans="1:96" ht="15" hidden="1" customHeight="1" outlineLevel="1">
      <c r="A663" t="s">
        <v>1023</v>
      </c>
      <c r="B663" s="8" t="s">
        <v>1696</v>
      </c>
      <c r="C663" s="1">
        <f t="shared" si="179"/>
        <v>837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 t="shared" si="181"/>
        <v>0</v>
      </c>
      <c r="G663" s="1">
        <f t="shared" si="165"/>
        <v>244</v>
      </c>
      <c r="H663" s="2">
        <f t="shared" si="183"/>
        <v>0.2915173237753883</v>
      </c>
      <c r="I663" s="6"/>
      <c r="J663" s="2">
        <f t="shared" si="166"/>
        <v>0.63440860215053763</v>
      </c>
      <c r="K663" s="2">
        <f t="shared" si="167"/>
        <v>0.34289127837514932</v>
      </c>
      <c r="L663" s="2">
        <f t="shared" si="168"/>
        <v>0</v>
      </c>
      <c r="M663" s="2">
        <f t="shared" si="182"/>
        <v>2.2700119474313052E-2</v>
      </c>
      <c r="N663" s="63">
        <v>531</v>
      </c>
      <c r="O663" s="63">
        <v>287</v>
      </c>
      <c r="P663" s="63">
        <v>0</v>
      </c>
      <c r="Q663" s="63">
        <v>15</v>
      </c>
      <c r="R663" s="63">
        <v>4</v>
      </c>
      <c r="S663" s="63"/>
      <c r="T663" s="63">
        <v>0</v>
      </c>
      <c r="U663" s="63">
        <v>0</v>
      </c>
      <c r="V663" s="63">
        <v>0</v>
      </c>
      <c r="W663" s="63">
        <v>0</v>
      </c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BA663" t="str">
        <f t="shared" si="184"/>
        <v>Vinalhaven</v>
      </c>
      <c r="BB663" t="s">
        <v>1728</v>
      </c>
      <c r="BC663">
        <v>1</v>
      </c>
      <c r="BE663" s="112">
        <v>23</v>
      </c>
      <c r="BF663" s="114">
        <v>13</v>
      </c>
      <c r="BG663" s="114">
        <v>80</v>
      </c>
      <c r="BH663" s="118">
        <v>79130</v>
      </c>
      <c r="BI663" s="118">
        <f t="shared" si="162"/>
        <v>23013</v>
      </c>
      <c r="BJ663" t="s">
        <v>1471</v>
      </c>
      <c r="BK663">
        <f t="shared" si="180"/>
        <v>2379130</v>
      </c>
      <c r="BP663">
        <v>192.77</v>
      </c>
      <c r="BQ663">
        <v>167.46</v>
      </c>
      <c r="BR663">
        <v>25.31</v>
      </c>
      <c r="BZ663" s="63"/>
      <c r="CR663" s="1" t="s">
        <v>3781</v>
      </c>
    </row>
    <row r="664" spans="1:96" ht="15" hidden="1" customHeight="1" outlineLevel="1">
      <c r="A664" t="s">
        <v>948</v>
      </c>
      <c r="B664" s="8" t="s">
        <v>1696</v>
      </c>
      <c r="C664" s="1">
        <f t="shared" si="179"/>
        <v>142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 t="shared" si="181"/>
        <v>0</v>
      </c>
      <c r="G664" s="1">
        <f t="shared" si="165"/>
        <v>26</v>
      </c>
      <c r="H664" s="2">
        <f t="shared" si="183"/>
        <v>0.18309859154929578</v>
      </c>
      <c r="I664" s="6"/>
      <c r="J664" s="2">
        <f t="shared" si="166"/>
        <v>0.37323943661971831</v>
      </c>
      <c r="K664" s="2">
        <f t="shared" si="167"/>
        <v>0.55633802816901412</v>
      </c>
      <c r="L664" s="2">
        <f t="shared" si="168"/>
        <v>0</v>
      </c>
      <c r="M664" s="2">
        <f t="shared" si="182"/>
        <v>7.0422535211267623E-2</v>
      </c>
      <c r="N664" s="63">
        <v>53</v>
      </c>
      <c r="O664" s="63">
        <v>79</v>
      </c>
      <c r="P664" s="63">
        <v>0</v>
      </c>
      <c r="Q664" s="63">
        <v>2</v>
      </c>
      <c r="R664" s="63">
        <v>8</v>
      </c>
      <c r="S664" s="63"/>
      <c r="T664" s="63">
        <v>0</v>
      </c>
      <c r="U664" s="63">
        <v>0</v>
      </c>
      <c r="V664" s="63">
        <v>0</v>
      </c>
      <c r="W664" s="63">
        <v>0</v>
      </c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BA664" t="str">
        <f t="shared" si="184"/>
        <v>Wade</v>
      </c>
      <c r="BB664" t="s">
        <v>2829</v>
      </c>
      <c r="BC664">
        <v>2</v>
      </c>
      <c r="BE664" s="112">
        <v>23</v>
      </c>
      <c r="BF664" s="114">
        <v>3</v>
      </c>
      <c r="BG664" s="114">
        <v>310</v>
      </c>
      <c r="BH664" s="118">
        <v>79270</v>
      </c>
      <c r="BI664" s="118">
        <f t="shared" si="162"/>
        <v>23003</v>
      </c>
      <c r="BJ664" t="s">
        <v>1471</v>
      </c>
      <c r="BK664">
        <f t="shared" si="180"/>
        <v>2379270</v>
      </c>
      <c r="BP664">
        <v>36.42</v>
      </c>
      <c r="BQ664">
        <v>0.28000000000000003</v>
      </c>
      <c r="BR664">
        <v>36.14</v>
      </c>
      <c r="BZ664" s="63"/>
      <c r="CR664" s="1" t="s">
        <v>3782</v>
      </c>
    </row>
    <row r="665" spans="1:96" ht="15" hidden="1" customHeight="1" outlineLevel="1">
      <c r="A665" t="s">
        <v>228</v>
      </c>
      <c r="B665" s="8" t="s">
        <v>1696</v>
      </c>
      <c r="C665" s="1">
        <f t="shared" si="179"/>
        <v>51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 t="shared" si="181"/>
        <v>0</v>
      </c>
      <c r="G665" s="1">
        <f t="shared" si="165"/>
        <v>15</v>
      </c>
      <c r="H665" s="2">
        <f t="shared" si="183"/>
        <v>0.29411764705882354</v>
      </c>
      <c r="I665" s="6"/>
      <c r="J665" s="2">
        <f t="shared" si="166"/>
        <v>0.35294117647058826</v>
      </c>
      <c r="K665" s="2">
        <f t="shared" si="167"/>
        <v>0.6470588235294118</v>
      </c>
      <c r="L665" s="2">
        <f t="shared" si="168"/>
        <v>0</v>
      </c>
      <c r="M665" s="2">
        <f t="shared" si="182"/>
        <v>-1.1102230246251565E-16</v>
      </c>
      <c r="N665" s="63">
        <v>18</v>
      </c>
      <c r="O665" s="63">
        <v>33</v>
      </c>
      <c r="P665" s="63">
        <v>0</v>
      </c>
      <c r="Q665" s="63">
        <v>0</v>
      </c>
      <c r="R665" s="63">
        <v>0</v>
      </c>
      <c r="S665" s="63"/>
      <c r="T665" s="63">
        <v>0</v>
      </c>
      <c r="U665" s="63">
        <v>0</v>
      </c>
      <c r="V665" s="63">
        <v>0</v>
      </c>
      <c r="W665" s="63">
        <v>0</v>
      </c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BA665" t="str">
        <f t="shared" si="184"/>
        <v>Waite</v>
      </c>
      <c r="BB665" t="s">
        <v>691</v>
      </c>
      <c r="BC665">
        <v>2</v>
      </c>
      <c r="BE665" s="112">
        <v>23</v>
      </c>
      <c r="BF665" s="114">
        <v>29</v>
      </c>
      <c r="BG665" s="114">
        <v>210</v>
      </c>
      <c r="BH665" s="118">
        <v>79375</v>
      </c>
      <c r="BI665" s="118">
        <f t="shared" ref="BI665:BI738" si="185">BE665*1000+BF665</f>
        <v>23029</v>
      </c>
      <c r="BJ665" t="s">
        <v>1471</v>
      </c>
      <c r="BK665">
        <f t="shared" si="180"/>
        <v>2379375</v>
      </c>
      <c r="BP665">
        <v>43.18</v>
      </c>
      <c r="BQ665">
        <v>0.06</v>
      </c>
      <c r="BR665">
        <v>43.12</v>
      </c>
      <c r="BZ665" s="63"/>
      <c r="CR665" s="1" t="s">
        <v>3783</v>
      </c>
    </row>
    <row r="666" spans="1:96" ht="15" hidden="1" customHeight="1" outlineLevel="1">
      <c r="A666" t="s">
        <v>217</v>
      </c>
      <c r="B666" s="8" t="s">
        <v>1696</v>
      </c>
      <c r="C666" s="1">
        <f t="shared" si="179"/>
        <v>502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 t="shared" si="181"/>
        <v>0</v>
      </c>
      <c r="G666" s="1">
        <f t="shared" si="165"/>
        <v>34</v>
      </c>
      <c r="H666" s="2">
        <f t="shared" si="183"/>
        <v>6.7729083665338641E-2</v>
      </c>
      <c r="I666" s="6"/>
      <c r="J666" s="2">
        <f t="shared" si="166"/>
        <v>0.45219123505976094</v>
      </c>
      <c r="K666" s="2">
        <f t="shared" si="167"/>
        <v>0.51992031872509958</v>
      </c>
      <c r="L666" s="2">
        <f t="shared" si="168"/>
        <v>0</v>
      </c>
      <c r="M666" s="2">
        <f t="shared" si="182"/>
        <v>2.7888446215139417E-2</v>
      </c>
      <c r="N666" s="63">
        <v>227</v>
      </c>
      <c r="O666" s="63">
        <v>261</v>
      </c>
      <c r="P666" s="63">
        <v>0</v>
      </c>
      <c r="Q666" s="63">
        <v>4</v>
      </c>
      <c r="R666" s="63">
        <v>10</v>
      </c>
      <c r="S666" s="63"/>
      <c r="T666" s="63">
        <v>0</v>
      </c>
      <c r="U666" s="63">
        <v>0</v>
      </c>
      <c r="V666" s="63">
        <v>0</v>
      </c>
      <c r="W666" s="63">
        <v>0</v>
      </c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BA666" t="str">
        <f t="shared" si="184"/>
        <v>Waldo</v>
      </c>
      <c r="BB666" t="s">
        <v>217</v>
      </c>
      <c r="BC666">
        <v>2</v>
      </c>
      <c r="BE666" s="112">
        <v>23</v>
      </c>
      <c r="BF666" s="114">
        <v>27</v>
      </c>
      <c r="BG666" s="114">
        <v>125</v>
      </c>
      <c r="BH666" s="118">
        <v>79480</v>
      </c>
      <c r="BI666" s="118">
        <f t="shared" si="185"/>
        <v>23027</v>
      </c>
      <c r="BJ666" t="s">
        <v>1471</v>
      </c>
      <c r="BK666">
        <f t="shared" si="180"/>
        <v>2379480</v>
      </c>
      <c r="BP666">
        <v>19.41</v>
      </c>
      <c r="BQ666">
        <v>0.01</v>
      </c>
      <c r="BR666">
        <v>19.41</v>
      </c>
      <c r="BZ666" s="63"/>
      <c r="CR666" s="1" t="s">
        <v>3784</v>
      </c>
    </row>
    <row r="667" spans="1:96" ht="15" hidden="1" customHeight="1" outlineLevel="1">
      <c r="A667" t="s">
        <v>452</v>
      </c>
      <c r="B667" s="8" t="s">
        <v>1696</v>
      </c>
      <c r="C667" s="1">
        <f t="shared" si="179"/>
        <v>2934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 t="shared" si="181"/>
        <v>0</v>
      </c>
      <c r="G667" s="1">
        <f t="shared" si="165"/>
        <v>274</v>
      </c>
      <c r="H667" s="2">
        <f t="shared" si="183"/>
        <v>9.3387866394001359E-2</v>
      </c>
      <c r="I667" s="6"/>
      <c r="J667" s="2">
        <f t="shared" si="166"/>
        <v>0.44103612815269255</v>
      </c>
      <c r="K667" s="2">
        <f t="shared" si="167"/>
        <v>0.53442399454669398</v>
      </c>
      <c r="L667" s="2">
        <f t="shared" si="168"/>
        <v>0</v>
      </c>
      <c r="M667" s="2">
        <f t="shared" si="182"/>
        <v>2.4539877300613466E-2</v>
      </c>
      <c r="N667" s="63">
        <v>1294</v>
      </c>
      <c r="O667" s="63">
        <v>1568</v>
      </c>
      <c r="P667" s="63">
        <v>0</v>
      </c>
      <c r="Q667" s="63">
        <v>42</v>
      </c>
      <c r="R667" s="63">
        <v>25</v>
      </c>
      <c r="S667" s="63"/>
      <c r="T667" s="63">
        <v>5</v>
      </c>
      <c r="U667" s="63">
        <v>0</v>
      </c>
      <c r="V667" s="63">
        <v>0</v>
      </c>
      <c r="W667" s="63">
        <v>0</v>
      </c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BA667" t="str">
        <f t="shared" si="184"/>
        <v>Waldoboro</v>
      </c>
      <c r="BB667" t="s">
        <v>1596</v>
      </c>
      <c r="BC667">
        <v>1</v>
      </c>
      <c r="BE667" s="112">
        <v>23</v>
      </c>
      <c r="BF667" s="114">
        <v>15</v>
      </c>
      <c r="BG667" s="114">
        <v>85</v>
      </c>
      <c r="BH667" s="118">
        <v>79550</v>
      </c>
      <c r="BI667" s="118">
        <f t="shared" si="185"/>
        <v>23015</v>
      </c>
      <c r="BJ667" t="s">
        <v>1471</v>
      </c>
      <c r="BK667">
        <f t="shared" si="180"/>
        <v>2379550</v>
      </c>
      <c r="BP667">
        <v>78.819999999999993</v>
      </c>
      <c r="BQ667">
        <v>7.63</v>
      </c>
      <c r="BR667">
        <v>71.19</v>
      </c>
      <c r="BZ667" s="63"/>
      <c r="CR667" s="1" t="s">
        <v>3785</v>
      </c>
    </row>
    <row r="668" spans="1:96" ht="15" hidden="1" customHeight="1" outlineLevel="1">
      <c r="A668" t="s">
        <v>2768</v>
      </c>
      <c r="B668" s="8" t="s">
        <v>1696</v>
      </c>
      <c r="C668" s="1">
        <f t="shared" si="179"/>
        <v>915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 t="shared" si="181"/>
        <v>0</v>
      </c>
      <c r="G668" s="1">
        <f t="shared" si="165"/>
        <v>341</v>
      </c>
      <c r="H668" s="2">
        <f t="shared" si="183"/>
        <v>0.37267759562841529</v>
      </c>
      <c r="I668" s="6"/>
      <c r="J668" s="2">
        <f t="shared" si="166"/>
        <v>0.30054644808743169</v>
      </c>
      <c r="K668" s="2">
        <f t="shared" si="167"/>
        <v>0.67322404371584699</v>
      </c>
      <c r="L668" s="2">
        <f t="shared" si="168"/>
        <v>0</v>
      </c>
      <c r="M668" s="2">
        <f t="shared" si="182"/>
        <v>2.6229508196721318E-2</v>
      </c>
      <c r="N668" s="63">
        <v>275</v>
      </c>
      <c r="O668" s="63">
        <v>616</v>
      </c>
      <c r="P668" s="63">
        <v>0</v>
      </c>
      <c r="Q668" s="63">
        <v>15</v>
      </c>
      <c r="R668" s="63">
        <v>6</v>
      </c>
      <c r="S668" s="63"/>
      <c r="T668" s="63">
        <v>3</v>
      </c>
      <c r="U668" s="63">
        <v>0</v>
      </c>
      <c r="V668" s="63">
        <v>0</v>
      </c>
      <c r="W668" s="63">
        <v>0</v>
      </c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BA668" t="str">
        <f t="shared" si="184"/>
        <v>Wales</v>
      </c>
      <c r="BB668" t="s">
        <v>1117</v>
      </c>
      <c r="BC668">
        <v>2</v>
      </c>
      <c r="BE668" s="112">
        <v>23</v>
      </c>
      <c r="BF668" s="114">
        <v>1</v>
      </c>
      <c r="BG668" s="114">
        <v>65</v>
      </c>
      <c r="BH668" s="118">
        <v>79585</v>
      </c>
      <c r="BI668" s="118">
        <f t="shared" si="185"/>
        <v>23001</v>
      </c>
      <c r="BJ668" t="s">
        <v>1471</v>
      </c>
      <c r="BK668">
        <f t="shared" si="180"/>
        <v>2379585</v>
      </c>
      <c r="BP668">
        <v>17.09</v>
      </c>
      <c r="BQ668">
        <v>0.96</v>
      </c>
      <c r="BR668">
        <v>16.13</v>
      </c>
      <c r="BZ668" s="63"/>
      <c r="CR668" s="1" t="s">
        <v>3786</v>
      </c>
    </row>
    <row r="669" spans="1:96" ht="15" hidden="1" customHeight="1" outlineLevel="1">
      <c r="A669" t="s">
        <v>481</v>
      </c>
      <c r="B669" s="8" t="s">
        <v>1696</v>
      </c>
      <c r="C669" s="1">
        <f t="shared" si="179"/>
        <v>291</v>
      </c>
      <c r="D669" s="5">
        <f>IF(N669&gt;0, RANK(N669,(N669:P669,Q669:AE669)),0)</f>
        <v>1</v>
      </c>
      <c r="E669" s="5">
        <f>IF(O669&gt;0,RANK(O669,(N669:P669,Q669:AE669)),0)</f>
        <v>2</v>
      </c>
      <c r="F669" s="5">
        <f t="shared" si="181"/>
        <v>0</v>
      </c>
      <c r="G669" s="1">
        <f t="shared" si="165"/>
        <v>19</v>
      </c>
      <c r="H669" s="2">
        <f t="shared" si="183"/>
        <v>6.5292096219931275E-2</v>
      </c>
      <c r="I669" s="6"/>
      <c r="J669" s="2">
        <f t="shared" si="166"/>
        <v>0.52577319587628868</v>
      </c>
      <c r="K669" s="2">
        <f t="shared" si="167"/>
        <v>0.46048109965635736</v>
      </c>
      <c r="L669" s="2">
        <f t="shared" si="168"/>
        <v>0</v>
      </c>
      <c r="M669" s="2">
        <f t="shared" si="182"/>
        <v>1.3745704467353959E-2</v>
      </c>
      <c r="N669" s="63">
        <v>153</v>
      </c>
      <c r="O669" s="63">
        <v>134</v>
      </c>
      <c r="P669" s="63">
        <v>0</v>
      </c>
      <c r="Q669" s="63">
        <v>3</v>
      </c>
      <c r="R669" s="63">
        <v>1</v>
      </c>
      <c r="S669" s="63"/>
      <c r="T669" s="63">
        <v>0</v>
      </c>
      <c r="U669" s="63">
        <v>0</v>
      </c>
      <c r="V669" s="63">
        <v>0</v>
      </c>
      <c r="W669" s="63">
        <v>0</v>
      </c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BA669" t="str">
        <f t="shared" si="184"/>
        <v>Wallagrass</v>
      </c>
      <c r="BB669" t="s">
        <v>2829</v>
      </c>
      <c r="BC669">
        <v>2</v>
      </c>
      <c r="BE669" s="112">
        <v>23</v>
      </c>
      <c r="BF669" s="114">
        <v>3</v>
      </c>
      <c r="BG669" s="114">
        <v>315</v>
      </c>
      <c r="BH669" s="118">
        <v>79865</v>
      </c>
      <c r="BI669" s="118">
        <f t="shared" si="185"/>
        <v>23003</v>
      </c>
      <c r="BJ669" t="s">
        <v>1471</v>
      </c>
      <c r="BK669">
        <f t="shared" si="180"/>
        <v>2379865</v>
      </c>
      <c r="BP669">
        <v>40.450000000000003</v>
      </c>
      <c r="BQ669">
        <v>0.68</v>
      </c>
      <c r="BR669">
        <v>39.76</v>
      </c>
      <c r="BZ669" s="63"/>
      <c r="CR669" s="1" t="s">
        <v>3787</v>
      </c>
    </row>
    <row r="670" spans="1:96" ht="15" hidden="1" customHeight="1" outlineLevel="1">
      <c r="A670" t="s">
        <v>857</v>
      </c>
      <c r="B670" s="8" t="s">
        <v>1696</v>
      </c>
      <c r="C670" s="1">
        <f t="shared" si="179"/>
        <v>230</v>
      </c>
      <c r="D670" s="5">
        <f>IF(N670&gt;0, RANK(N670,(N670:P670,Q670:AE670)),0)</f>
        <v>2</v>
      </c>
      <c r="E670" s="5">
        <f>IF(O670&gt;0,RANK(O670,(N670:P670,Q670:AE670)),0)</f>
        <v>1</v>
      </c>
      <c r="F670" s="5">
        <f t="shared" si="181"/>
        <v>0</v>
      </c>
      <c r="G670" s="1">
        <f t="shared" si="165"/>
        <v>91</v>
      </c>
      <c r="H670" s="2">
        <f t="shared" si="183"/>
        <v>0.39565217391304347</v>
      </c>
      <c r="I670" s="6"/>
      <c r="J670" s="2">
        <f t="shared" si="166"/>
        <v>0.29565217391304349</v>
      </c>
      <c r="K670" s="2">
        <f t="shared" si="167"/>
        <v>0.69130434782608696</v>
      </c>
      <c r="L670" s="2">
        <f t="shared" si="168"/>
        <v>0</v>
      </c>
      <c r="M670" s="2">
        <f t="shared" si="182"/>
        <v>1.304347826086949E-2</v>
      </c>
      <c r="N670" s="63">
        <v>68</v>
      </c>
      <c r="O670" s="63">
        <v>159</v>
      </c>
      <c r="P670" s="63">
        <v>0</v>
      </c>
      <c r="Q670" s="63">
        <v>3</v>
      </c>
      <c r="R670" s="63">
        <v>0</v>
      </c>
      <c r="S670" s="63"/>
      <c r="T670" s="63">
        <v>0</v>
      </c>
      <c r="U670" s="63">
        <v>0</v>
      </c>
      <c r="V670" s="63">
        <v>0</v>
      </c>
      <c r="W670" s="63">
        <v>0</v>
      </c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BA670" t="str">
        <f t="shared" si="184"/>
        <v>Waltham</v>
      </c>
      <c r="BB670" t="s">
        <v>597</v>
      </c>
      <c r="BC670">
        <v>2</v>
      </c>
      <c r="BE670" s="112">
        <v>23</v>
      </c>
      <c r="BF670" s="114">
        <v>9</v>
      </c>
      <c r="BG670" s="114">
        <v>180</v>
      </c>
      <c r="BH670" s="118">
        <v>80040</v>
      </c>
      <c r="BI670" s="118">
        <f t="shared" si="185"/>
        <v>23009</v>
      </c>
      <c r="BJ670" t="s">
        <v>1471</v>
      </c>
      <c r="BK670">
        <f t="shared" si="180"/>
        <v>2380040</v>
      </c>
      <c r="BP670">
        <v>32.99</v>
      </c>
      <c r="BQ670">
        <v>3.28</v>
      </c>
      <c r="BR670">
        <v>29.71</v>
      </c>
      <c r="BZ670" s="63"/>
      <c r="CR670" s="1" t="s">
        <v>3788</v>
      </c>
    </row>
    <row r="671" spans="1:96" ht="15" hidden="1" customHeight="1" outlineLevel="1">
      <c r="A671" t="s">
        <v>422</v>
      </c>
      <c r="B671" s="8" t="s">
        <v>1696</v>
      </c>
      <c r="C671" s="1">
        <f t="shared" si="179"/>
        <v>2244</v>
      </c>
      <c r="D671" s="5">
        <f>IF(N671&gt;0, RANK(N671,(N671:P671,Q671:AE671)),0)</f>
        <v>2</v>
      </c>
      <c r="E671" s="5">
        <f>IF(O671&gt;0,RANK(O671,(N671:P671,Q671:AE671)),0)</f>
        <v>1</v>
      </c>
      <c r="F671" s="5">
        <f t="shared" si="181"/>
        <v>0</v>
      </c>
      <c r="G671" s="1">
        <f t="shared" si="165"/>
        <v>340</v>
      </c>
      <c r="H671" s="2">
        <f t="shared" si="183"/>
        <v>0.15151515151515152</v>
      </c>
      <c r="I671" s="6"/>
      <c r="J671" s="2">
        <f t="shared" si="166"/>
        <v>0.40953654188948307</v>
      </c>
      <c r="K671" s="2">
        <f t="shared" si="167"/>
        <v>0.56105169340463457</v>
      </c>
      <c r="L671" s="2">
        <f t="shared" si="168"/>
        <v>0</v>
      </c>
      <c r="M671" s="2">
        <f t="shared" si="182"/>
        <v>2.9411764705882359E-2</v>
      </c>
      <c r="N671" s="63">
        <v>919</v>
      </c>
      <c r="O671" s="63">
        <v>1259</v>
      </c>
      <c r="P671" s="63">
        <v>0</v>
      </c>
      <c r="Q671" s="63">
        <v>41</v>
      </c>
      <c r="R671" s="63">
        <v>22</v>
      </c>
      <c r="S671" s="63"/>
      <c r="T671" s="63">
        <v>3</v>
      </c>
      <c r="U671" s="63">
        <v>0</v>
      </c>
      <c r="V671" s="63">
        <v>0</v>
      </c>
      <c r="W671" s="63">
        <v>0</v>
      </c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BA671" t="str">
        <f t="shared" si="184"/>
        <v>Warren</v>
      </c>
      <c r="BB671" t="s">
        <v>1728</v>
      </c>
      <c r="BC671">
        <v>1</v>
      </c>
      <c r="BE671" s="112">
        <v>23</v>
      </c>
      <c r="BF671" s="114">
        <v>13</v>
      </c>
      <c r="BG671" s="114">
        <v>85</v>
      </c>
      <c r="BH671" s="118">
        <v>80215</v>
      </c>
      <c r="BI671" s="118">
        <f t="shared" si="185"/>
        <v>23013</v>
      </c>
      <c r="BJ671" t="s">
        <v>1471</v>
      </c>
      <c r="BK671">
        <f t="shared" si="180"/>
        <v>2380215</v>
      </c>
      <c r="BP671">
        <v>48.68</v>
      </c>
      <c r="BQ671">
        <v>2.2999999999999998</v>
      </c>
      <c r="BR671">
        <v>46.38</v>
      </c>
      <c r="BZ671" s="63"/>
      <c r="CR671" s="1" t="s">
        <v>3789</v>
      </c>
    </row>
    <row r="672" spans="1:96" ht="15" hidden="1" customHeight="1" outlineLevel="1">
      <c r="A672" t="s">
        <v>110</v>
      </c>
      <c r="B672" s="8" t="s">
        <v>1696</v>
      </c>
      <c r="C672" s="1">
        <f t="shared" si="179"/>
        <v>820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 t="shared" si="181"/>
        <v>0</v>
      </c>
      <c r="G672" s="1">
        <f t="shared" si="165"/>
        <v>240</v>
      </c>
      <c r="H672" s="2">
        <f t="shared" si="183"/>
        <v>0.29268292682926828</v>
      </c>
      <c r="I672" s="6"/>
      <c r="J672" s="2">
        <f t="shared" si="166"/>
        <v>0.33902439024390246</v>
      </c>
      <c r="K672" s="2">
        <f t="shared" si="167"/>
        <v>0.63170731707317074</v>
      </c>
      <c r="L672" s="2">
        <f t="shared" si="168"/>
        <v>0</v>
      </c>
      <c r="M672" s="2">
        <f t="shared" si="182"/>
        <v>2.9268292682926744E-2</v>
      </c>
      <c r="N672" s="63">
        <v>278</v>
      </c>
      <c r="O672" s="63">
        <v>518</v>
      </c>
      <c r="P672" s="63">
        <v>0</v>
      </c>
      <c r="Q672" s="63">
        <v>13</v>
      </c>
      <c r="R672" s="63">
        <v>6</v>
      </c>
      <c r="S672" s="63"/>
      <c r="T672" s="63">
        <v>1</v>
      </c>
      <c r="U672" s="63">
        <v>0</v>
      </c>
      <c r="V672" s="63">
        <v>0</v>
      </c>
      <c r="W672" s="63">
        <v>4</v>
      </c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BA672" t="str">
        <f t="shared" si="184"/>
        <v>Washburn</v>
      </c>
      <c r="BB672" t="s">
        <v>2829</v>
      </c>
      <c r="BC672">
        <v>2</v>
      </c>
      <c r="BE672" s="112">
        <v>23</v>
      </c>
      <c r="BF672" s="114">
        <v>3</v>
      </c>
      <c r="BG672" s="114">
        <v>320</v>
      </c>
      <c r="BH672" s="118">
        <v>80285</v>
      </c>
      <c r="BI672" s="118">
        <f t="shared" si="185"/>
        <v>23003</v>
      </c>
      <c r="BJ672" t="s">
        <v>1471</v>
      </c>
      <c r="BK672">
        <f t="shared" si="180"/>
        <v>2380285</v>
      </c>
      <c r="BP672">
        <v>34.94</v>
      </c>
      <c r="BQ672">
        <v>0.7</v>
      </c>
      <c r="BR672">
        <v>34.24</v>
      </c>
      <c r="BZ672" s="63"/>
      <c r="CR672" s="1" t="s">
        <v>3790</v>
      </c>
    </row>
    <row r="673" spans="1:96" ht="15" hidden="1" customHeight="1" outlineLevel="1">
      <c r="A673" t="s">
        <v>691</v>
      </c>
      <c r="B673" s="8" t="s">
        <v>1696</v>
      </c>
      <c r="C673" s="1">
        <f t="shared" si="179"/>
        <v>988</v>
      </c>
      <c r="D673" s="5">
        <f>IF(N673&gt;0, RANK(N673,(N673:P673,Q673:AE673)),0)</f>
        <v>2</v>
      </c>
      <c r="E673" s="5">
        <f>IF(O673&gt;0,RANK(O673,(N673:P673,Q673:AE673)),0)</f>
        <v>1</v>
      </c>
      <c r="F673" s="5">
        <f t="shared" si="181"/>
        <v>0</v>
      </c>
      <c r="G673" s="1">
        <f t="shared" si="165"/>
        <v>125</v>
      </c>
      <c r="H673" s="2">
        <f t="shared" si="183"/>
        <v>0.12651821862348178</v>
      </c>
      <c r="I673" s="6"/>
      <c r="J673" s="2">
        <f t="shared" si="166"/>
        <v>0.42004048582995951</v>
      </c>
      <c r="K673" s="2">
        <f t="shared" si="167"/>
        <v>0.54655870445344135</v>
      </c>
      <c r="L673" s="2">
        <f t="shared" si="168"/>
        <v>0</v>
      </c>
      <c r="M673" s="2">
        <f t="shared" si="182"/>
        <v>3.3400809716599089E-2</v>
      </c>
      <c r="N673" s="63">
        <v>415</v>
      </c>
      <c r="O673" s="63">
        <v>540</v>
      </c>
      <c r="P673" s="63">
        <v>0</v>
      </c>
      <c r="Q673" s="63">
        <v>19</v>
      </c>
      <c r="R673" s="63">
        <v>11</v>
      </c>
      <c r="S673" s="63"/>
      <c r="T673" s="63">
        <v>3</v>
      </c>
      <c r="U673" s="63">
        <v>0</v>
      </c>
      <c r="V673" s="63">
        <v>0</v>
      </c>
      <c r="W673" s="63">
        <v>0</v>
      </c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BA673" t="str">
        <f t="shared" si="184"/>
        <v>Washington</v>
      </c>
      <c r="BB673" t="s">
        <v>1137</v>
      </c>
      <c r="BC673">
        <v>2</v>
      </c>
      <c r="BE673" s="112">
        <v>23</v>
      </c>
      <c r="BF673" s="114">
        <v>7</v>
      </c>
      <c r="BH673" s="139">
        <v>80420</v>
      </c>
      <c r="BI673" s="118">
        <f t="shared" si="185"/>
        <v>23007</v>
      </c>
      <c r="BJ673" t="s">
        <v>956</v>
      </c>
      <c r="BK673">
        <f t="shared" si="180"/>
        <v>2380420</v>
      </c>
      <c r="BZ673" s="63"/>
      <c r="CR673" s="1" t="s">
        <v>3791</v>
      </c>
    </row>
    <row r="674" spans="1:96" ht="15" hidden="1" customHeight="1" outlineLevel="1">
      <c r="A674" t="s">
        <v>691</v>
      </c>
      <c r="B674" s="8" t="s">
        <v>1696</v>
      </c>
      <c r="C674" s="1">
        <f t="shared" ref="C674:C705" si="186">SUM(N674:AY674)</f>
        <v>0</v>
      </c>
      <c r="D674" s="5">
        <f>IF(N674&gt;0, RANK(N674,(N674:P674,Q674:AE674)),0)</f>
        <v>0</v>
      </c>
      <c r="E674" s="5">
        <f>IF(O674&gt;0,RANK(O674,(N674:P674,Q674:AE674)),0)</f>
        <v>0</v>
      </c>
      <c r="F674" s="5">
        <f t="shared" si="181"/>
        <v>0</v>
      </c>
      <c r="G674" s="1">
        <f t="shared" si="165"/>
        <v>0</v>
      </c>
      <c r="H674" s="2">
        <f t="shared" si="183"/>
        <v>0</v>
      </c>
      <c r="I674" s="6"/>
      <c r="J674" s="2" t="str">
        <f t="shared" si="166"/>
        <v>-</v>
      </c>
      <c r="K674" s="2" t="str">
        <f t="shared" si="167"/>
        <v>-</v>
      </c>
      <c r="L674" s="2" t="str">
        <f t="shared" si="168"/>
        <v>-</v>
      </c>
      <c r="M674" s="2" t="str">
        <f t="shared" si="182"/>
        <v>-</v>
      </c>
      <c r="N674" s="63">
        <v>0</v>
      </c>
      <c r="O674" s="63">
        <v>0</v>
      </c>
      <c r="P674" s="63">
        <v>0</v>
      </c>
      <c r="Q674" s="63">
        <v>0</v>
      </c>
      <c r="R674" s="63">
        <v>0</v>
      </c>
      <c r="S674" s="63"/>
      <c r="T674" s="63">
        <v>0</v>
      </c>
      <c r="U674" s="63">
        <v>0</v>
      </c>
      <c r="V674" s="63">
        <v>0</v>
      </c>
      <c r="W674" s="63">
        <v>0</v>
      </c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BA674" t="str">
        <f t="shared" si="184"/>
        <v>Washington</v>
      </c>
      <c r="BB674" t="s">
        <v>1728</v>
      </c>
      <c r="BC674">
        <v>1</v>
      </c>
      <c r="BE674" s="112">
        <v>23</v>
      </c>
      <c r="BF674" s="114">
        <v>13</v>
      </c>
      <c r="BG674" s="114">
        <v>90</v>
      </c>
      <c r="BH674" s="118">
        <v>80425</v>
      </c>
      <c r="BI674" s="118">
        <f t="shared" si="185"/>
        <v>23013</v>
      </c>
      <c r="BJ674" t="s">
        <v>1471</v>
      </c>
      <c r="BK674">
        <f t="shared" si="180"/>
        <v>2380425</v>
      </c>
      <c r="BP674">
        <v>39.19</v>
      </c>
      <c r="BQ674">
        <v>1.19</v>
      </c>
      <c r="BR674">
        <v>37.99</v>
      </c>
      <c r="BZ674" s="63"/>
      <c r="CR674" s="1" t="s">
        <v>3792</v>
      </c>
    </row>
    <row r="675" spans="1:96" ht="15" hidden="1" customHeight="1" outlineLevel="1">
      <c r="A675" t="s">
        <v>158</v>
      </c>
      <c r="B675" s="8" t="s">
        <v>1696</v>
      </c>
      <c r="C675" s="1">
        <f t="shared" si="186"/>
        <v>4478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 t="shared" si="181"/>
        <v>0</v>
      </c>
      <c r="G675" s="1">
        <f t="shared" si="165"/>
        <v>610</v>
      </c>
      <c r="H675" s="2">
        <f t="shared" si="183"/>
        <v>0.13622152746761948</v>
      </c>
      <c r="I675" s="6"/>
      <c r="J675" s="2">
        <f t="shared" si="166"/>
        <v>0.41558731576596697</v>
      </c>
      <c r="K675" s="2">
        <f t="shared" si="167"/>
        <v>0.55180884323358648</v>
      </c>
      <c r="L675" s="2">
        <f t="shared" si="168"/>
        <v>0</v>
      </c>
      <c r="M675" s="2">
        <f t="shared" si="182"/>
        <v>3.2603841000446554E-2</v>
      </c>
      <c r="N675" s="63">
        <v>1861</v>
      </c>
      <c r="O675" s="63">
        <v>2471</v>
      </c>
      <c r="P675" s="63">
        <v>0</v>
      </c>
      <c r="Q675" s="63">
        <v>89</v>
      </c>
      <c r="R675" s="63">
        <v>50</v>
      </c>
      <c r="S675" s="63"/>
      <c r="T675" s="63">
        <v>7</v>
      </c>
      <c r="U675" s="63">
        <v>0</v>
      </c>
      <c r="V675" s="63">
        <v>0</v>
      </c>
      <c r="W675" s="63">
        <v>0</v>
      </c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BA675" t="str">
        <f t="shared" si="184"/>
        <v>Waterboro</v>
      </c>
      <c r="BB675" t="s">
        <v>924</v>
      </c>
      <c r="BC675">
        <v>1</v>
      </c>
      <c r="BE675" s="112">
        <v>23</v>
      </c>
      <c r="BF675" s="114">
        <v>31</v>
      </c>
      <c r="BG675" s="114">
        <v>130</v>
      </c>
      <c r="BH675" s="118">
        <v>80530</v>
      </c>
      <c r="BI675" s="118">
        <f t="shared" si="185"/>
        <v>23031</v>
      </c>
      <c r="BJ675" t="s">
        <v>1471</v>
      </c>
      <c r="BK675">
        <f t="shared" si="180"/>
        <v>2380530</v>
      </c>
      <c r="BP675">
        <v>57.38</v>
      </c>
      <c r="BQ675">
        <v>1.84</v>
      </c>
      <c r="BR675">
        <v>55.53</v>
      </c>
      <c r="BZ675" s="63"/>
      <c r="CR675" s="1" t="s">
        <v>3793</v>
      </c>
    </row>
    <row r="676" spans="1:96" ht="15" hidden="1" customHeight="1" outlineLevel="1">
      <c r="A676" t="s">
        <v>1057</v>
      </c>
      <c r="B676" s="8" t="s">
        <v>1696</v>
      </c>
      <c r="C676" s="1">
        <f t="shared" si="186"/>
        <v>1038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 t="shared" si="181"/>
        <v>0</v>
      </c>
      <c r="G676" s="1">
        <f t="shared" si="165"/>
        <v>105</v>
      </c>
      <c r="H676" s="2">
        <f t="shared" si="183"/>
        <v>0.10115606936416185</v>
      </c>
      <c r="I676" s="6"/>
      <c r="J676" s="2">
        <f t="shared" si="166"/>
        <v>0.43545279383429675</v>
      </c>
      <c r="K676" s="2">
        <f t="shared" si="167"/>
        <v>0.53660886319845857</v>
      </c>
      <c r="L676" s="2">
        <f t="shared" si="168"/>
        <v>0</v>
      </c>
      <c r="M676" s="2">
        <f t="shared" si="182"/>
        <v>2.7938342967244734E-2</v>
      </c>
      <c r="N676" s="63">
        <v>452</v>
      </c>
      <c r="O676" s="63">
        <v>557</v>
      </c>
      <c r="P676" s="63">
        <v>0</v>
      </c>
      <c r="Q676" s="63">
        <v>20</v>
      </c>
      <c r="R676" s="63">
        <v>9</v>
      </c>
      <c r="S676" s="63"/>
      <c r="T676" s="63">
        <v>0</v>
      </c>
      <c r="U676" s="63">
        <v>0</v>
      </c>
      <c r="V676" s="63">
        <v>0</v>
      </c>
      <c r="W676" s="63">
        <v>0</v>
      </c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BA676" t="str">
        <f t="shared" si="184"/>
        <v>Waterford</v>
      </c>
      <c r="BB676" t="s">
        <v>2381</v>
      </c>
      <c r="BC676">
        <v>2</v>
      </c>
      <c r="BE676" s="112">
        <v>23</v>
      </c>
      <c r="BF676" s="114">
        <v>17</v>
      </c>
      <c r="BG676" s="114">
        <v>165</v>
      </c>
      <c r="BH676" s="118">
        <v>80635</v>
      </c>
      <c r="BI676" s="118">
        <f t="shared" si="185"/>
        <v>23017</v>
      </c>
      <c r="BJ676" t="s">
        <v>1471</v>
      </c>
      <c r="BK676">
        <f t="shared" si="180"/>
        <v>2380635</v>
      </c>
      <c r="BP676">
        <v>53.12</v>
      </c>
      <c r="BQ676">
        <v>2.65</v>
      </c>
      <c r="BR676">
        <v>50.48</v>
      </c>
      <c r="BZ676" s="63"/>
      <c r="CR676" s="1" t="s">
        <v>3794</v>
      </c>
    </row>
    <row r="677" spans="1:96" ht="15" hidden="1" customHeight="1" outlineLevel="1">
      <c r="A677" t="s">
        <v>421</v>
      </c>
      <c r="B677" s="8" t="s">
        <v>1696</v>
      </c>
      <c r="C677" s="1">
        <f t="shared" si="186"/>
        <v>7905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 t="shared" si="181"/>
        <v>0</v>
      </c>
      <c r="G677" s="1">
        <f t="shared" si="165"/>
        <v>2392</v>
      </c>
      <c r="H677" s="2">
        <f t="shared" si="183"/>
        <v>0.30259329538266921</v>
      </c>
      <c r="I677" s="6"/>
      <c r="J677" s="2">
        <f t="shared" si="166"/>
        <v>0.63491461100569258</v>
      </c>
      <c r="K677" s="2">
        <f t="shared" si="167"/>
        <v>0.33232131562302342</v>
      </c>
      <c r="L677" s="2">
        <f t="shared" si="168"/>
        <v>0</v>
      </c>
      <c r="M677" s="2">
        <f t="shared" si="182"/>
        <v>3.2764073371284008E-2</v>
      </c>
      <c r="N677" s="63">
        <v>5019</v>
      </c>
      <c r="O677" s="63">
        <v>2627</v>
      </c>
      <c r="P677" s="63">
        <v>0</v>
      </c>
      <c r="Q677" s="63">
        <v>162</v>
      </c>
      <c r="R677" s="63">
        <v>84</v>
      </c>
      <c r="S677" s="63"/>
      <c r="T677" s="63">
        <v>11</v>
      </c>
      <c r="U677" s="63">
        <v>0</v>
      </c>
      <c r="V677" s="63">
        <v>0</v>
      </c>
      <c r="W677" s="63">
        <v>2</v>
      </c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BA677" t="str">
        <f t="shared" si="184"/>
        <v>Waterville</v>
      </c>
      <c r="BB677" t="s">
        <v>3005</v>
      </c>
      <c r="BC677">
        <v>1</v>
      </c>
      <c r="BE677" s="112">
        <v>23</v>
      </c>
      <c r="BF677" s="114">
        <v>11</v>
      </c>
      <c r="BG677" s="114">
        <v>120</v>
      </c>
      <c r="BH677" s="118">
        <v>80740</v>
      </c>
      <c r="BI677" s="118">
        <f t="shared" si="185"/>
        <v>23011</v>
      </c>
      <c r="BJ677" t="s">
        <v>1248</v>
      </c>
      <c r="BK677">
        <f t="shared" si="180"/>
        <v>2380740</v>
      </c>
      <c r="BP677">
        <v>14.05</v>
      </c>
      <c r="BQ677">
        <v>0.47</v>
      </c>
      <c r="BR677">
        <v>13.59</v>
      </c>
      <c r="BZ677" s="63"/>
      <c r="CR677" s="1" t="s">
        <v>3795</v>
      </c>
    </row>
    <row r="678" spans="1:96" ht="15" hidden="1" customHeight="1" outlineLevel="1">
      <c r="A678" t="s">
        <v>423</v>
      </c>
      <c r="B678" s="8" t="s">
        <v>1696</v>
      </c>
      <c r="C678" s="1">
        <f t="shared" si="186"/>
        <v>869</v>
      </c>
      <c r="D678" s="5">
        <f>IF(N678&gt;0, RANK(N678,(N678:P678,Q678:AE678)),0)</f>
        <v>1</v>
      </c>
      <c r="E678" s="5">
        <f>IF(O678&gt;0,RANK(O678,(N678:P678,Q678:AE678)),0)</f>
        <v>2</v>
      </c>
      <c r="F678" s="5">
        <f t="shared" si="181"/>
        <v>0</v>
      </c>
      <c r="G678" s="1">
        <f t="shared" si="165"/>
        <v>163</v>
      </c>
      <c r="H678" s="2">
        <f t="shared" si="183"/>
        <v>0.18757192174913695</v>
      </c>
      <c r="I678" s="6"/>
      <c r="J678" s="2">
        <f t="shared" si="166"/>
        <v>0.58227848101265822</v>
      </c>
      <c r="K678" s="2">
        <f t="shared" si="167"/>
        <v>0.39470655926352127</v>
      </c>
      <c r="L678" s="2">
        <f t="shared" si="168"/>
        <v>0</v>
      </c>
      <c r="M678" s="2">
        <f t="shared" si="182"/>
        <v>2.3014959723820505E-2</v>
      </c>
      <c r="N678" s="63">
        <v>506</v>
      </c>
      <c r="O678" s="63">
        <v>343</v>
      </c>
      <c r="P678" s="63">
        <v>0</v>
      </c>
      <c r="Q678" s="63">
        <v>13</v>
      </c>
      <c r="R678" s="63">
        <v>7</v>
      </c>
      <c r="S678" s="63"/>
      <c r="T678" s="63">
        <v>0</v>
      </c>
      <c r="U678" s="63">
        <v>0</v>
      </c>
      <c r="V678" s="63">
        <v>0</v>
      </c>
      <c r="W678" s="63">
        <v>0</v>
      </c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BA678" t="str">
        <f t="shared" si="184"/>
        <v>Wayne</v>
      </c>
      <c r="BB678" t="s">
        <v>3005</v>
      </c>
      <c r="BC678">
        <v>2</v>
      </c>
      <c r="BE678" s="112">
        <v>23</v>
      </c>
      <c r="BF678" s="114">
        <v>11</v>
      </c>
      <c r="BG678" s="114">
        <v>125</v>
      </c>
      <c r="BH678" s="118">
        <v>80880</v>
      </c>
      <c r="BI678" s="118">
        <f t="shared" si="185"/>
        <v>23011</v>
      </c>
      <c r="BJ678" t="s">
        <v>1471</v>
      </c>
      <c r="BK678">
        <f t="shared" si="180"/>
        <v>2380880</v>
      </c>
      <c r="BP678">
        <v>25.61</v>
      </c>
      <c r="BQ678">
        <v>6.39</v>
      </c>
      <c r="BR678">
        <v>19.22</v>
      </c>
      <c r="BZ678" s="63"/>
      <c r="CR678" s="1" t="s">
        <v>3796</v>
      </c>
    </row>
    <row r="679" spans="1:96" ht="15" hidden="1" customHeight="1" outlineLevel="1">
      <c r="A679" t="s">
        <v>696</v>
      </c>
      <c r="B679" s="8" t="s">
        <v>1696</v>
      </c>
      <c r="C679" s="1">
        <f t="shared" si="186"/>
        <v>42</v>
      </c>
      <c r="D679" s="5">
        <f>IF(N679&gt;0, RANK(N679,(N679:P679,Q679:AE679)),0)</f>
        <v>2</v>
      </c>
      <c r="E679" s="5">
        <f>IF(O679&gt;0,RANK(O679,(N679:P679,Q679:AE679)),0)</f>
        <v>1</v>
      </c>
      <c r="F679" s="5">
        <f t="shared" si="181"/>
        <v>0</v>
      </c>
      <c r="G679" s="1">
        <f t="shared" si="165"/>
        <v>24</v>
      </c>
      <c r="H679" s="2">
        <f t="shared" si="183"/>
        <v>0.5714285714285714</v>
      </c>
      <c r="I679" s="6"/>
      <c r="J679" s="2">
        <f t="shared" si="166"/>
        <v>0.21428571428571427</v>
      </c>
      <c r="K679" s="2">
        <f t="shared" si="167"/>
        <v>0.7857142857142857</v>
      </c>
      <c r="L679" s="2">
        <f t="shared" si="168"/>
        <v>0</v>
      </c>
      <c r="M679" s="2">
        <f t="shared" si="182"/>
        <v>0</v>
      </c>
      <c r="N679" s="63">
        <v>9</v>
      </c>
      <c r="O679" s="63">
        <v>33</v>
      </c>
      <c r="P679" s="63">
        <v>0</v>
      </c>
      <c r="Q679" s="63">
        <v>0</v>
      </c>
      <c r="R679" s="63">
        <v>0</v>
      </c>
      <c r="S679" s="63"/>
      <c r="T679" s="63">
        <v>0</v>
      </c>
      <c r="U679" s="63">
        <v>0</v>
      </c>
      <c r="V679" s="63">
        <v>0</v>
      </c>
      <c r="W679" s="63">
        <v>0</v>
      </c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BA679" t="str">
        <f t="shared" si="184"/>
        <v>Webster</v>
      </c>
      <c r="BB679" t="s">
        <v>2479</v>
      </c>
      <c r="BC679">
        <v>2</v>
      </c>
      <c r="BE679" s="112">
        <v>23</v>
      </c>
      <c r="BF679" s="114">
        <v>19</v>
      </c>
      <c r="BG679" s="114">
        <v>300</v>
      </c>
      <c r="BH679" s="118">
        <v>81055</v>
      </c>
      <c r="BI679" s="118">
        <f t="shared" si="185"/>
        <v>23019</v>
      </c>
      <c r="BJ679" t="s">
        <v>3073</v>
      </c>
      <c r="BK679">
        <f t="shared" si="180"/>
        <v>2381055</v>
      </c>
      <c r="BP679">
        <v>36.92</v>
      </c>
      <c r="BQ679">
        <v>0.08</v>
      </c>
      <c r="BR679">
        <v>36.840000000000003</v>
      </c>
      <c r="BZ679" s="63"/>
      <c r="CR679" s="1" t="s">
        <v>3797</v>
      </c>
    </row>
    <row r="680" spans="1:96" ht="15" hidden="1" customHeight="1" outlineLevel="1">
      <c r="A680" t="s">
        <v>768</v>
      </c>
      <c r="B680" s="8" t="s">
        <v>1696</v>
      </c>
      <c r="C680" s="1">
        <f t="shared" si="186"/>
        <v>299</v>
      </c>
      <c r="D680" s="5">
        <f>IF(N680&gt;0, RANK(N680,(N680:P680,Q680:AE680)),0)</f>
        <v>1</v>
      </c>
      <c r="E680" s="5">
        <f>IF(O680&gt;0,RANK(O680,(N680:P680,Q680:AE680)),0)</f>
        <v>2</v>
      </c>
      <c r="F680" s="5">
        <f t="shared" si="181"/>
        <v>0</v>
      </c>
      <c r="G680" s="1">
        <f t="shared" si="165"/>
        <v>5</v>
      </c>
      <c r="H680" s="2">
        <f t="shared" si="183"/>
        <v>1.6722408026755852E-2</v>
      </c>
      <c r="I680" s="6"/>
      <c r="J680" s="2">
        <f t="shared" si="166"/>
        <v>0.49832775919732442</v>
      </c>
      <c r="K680" s="2">
        <f t="shared" si="167"/>
        <v>0.48160535117056857</v>
      </c>
      <c r="L680" s="2">
        <f t="shared" si="168"/>
        <v>0</v>
      </c>
      <c r="M680" s="2">
        <f t="shared" si="182"/>
        <v>2.006688963210701E-2</v>
      </c>
      <c r="N680" s="63">
        <v>149</v>
      </c>
      <c r="O680" s="63">
        <v>144</v>
      </c>
      <c r="P680" s="63">
        <v>0</v>
      </c>
      <c r="Q680" s="63">
        <v>1</v>
      </c>
      <c r="R680" s="63">
        <v>4</v>
      </c>
      <c r="S680" s="63"/>
      <c r="T680" s="63">
        <v>1</v>
      </c>
      <c r="U680" s="63">
        <v>0</v>
      </c>
      <c r="V680" s="63">
        <v>0</v>
      </c>
      <c r="W680" s="63">
        <v>0</v>
      </c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BA680" t="str">
        <f t="shared" si="184"/>
        <v>Weld</v>
      </c>
      <c r="BB680" t="s">
        <v>1137</v>
      </c>
      <c r="BC680">
        <v>2</v>
      </c>
      <c r="BE680" s="112">
        <v>23</v>
      </c>
      <c r="BF680" s="114">
        <v>7</v>
      </c>
      <c r="BG680" s="114">
        <v>100</v>
      </c>
      <c r="BH680" s="118">
        <v>81300</v>
      </c>
      <c r="BI680" s="118">
        <f t="shared" si="185"/>
        <v>23007</v>
      </c>
      <c r="BJ680" t="s">
        <v>1471</v>
      </c>
      <c r="BK680">
        <f t="shared" si="180"/>
        <v>2381300</v>
      </c>
      <c r="BP680">
        <v>63</v>
      </c>
      <c r="BQ680">
        <v>3.39</v>
      </c>
      <c r="BR680">
        <v>59.61</v>
      </c>
      <c r="BZ680" s="63"/>
      <c r="CR680" s="1" t="s">
        <v>3798</v>
      </c>
    </row>
    <row r="681" spans="1:96" ht="15" hidden="1" customHeight="1" outlineLevel="1">
      <c r="A681" t="s">
        <v>810</v>
      </c>
      <c r="B681" s="8" t="s">
        <v>1696</v>
      </c>
      <c r="C681" s="1">
        <f t="shared" si="186"/>
        <v>119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 t="shared" si="181"/>
        <v>0</v>
      </c>
      <c r="G681" s="1">
        <f t="shared" si="165"/>
        <v>17</v>
      </c>
      <c r="H681" s="2">
        <f t="shared" si="183"/>
        <v>0.14285714285714285</v>
      </c>
      <c r="I681" s="6"/>
      <c r="J681" s="2">
        <f t="shared" si="166"/>
        <v>0.42016806722689076</v>
      </c>
      <c r="K681" s="2">
        <f t="shared" si="167"/>
        <v>0.56302521008403361</v>
      </c>
      <c r="L681" s="2">
        <f t="shared" si="168"/>
        <v>0</v>
      </c>
      <c r="M681" s="2">
        <f t="shared" si="182"/>
        <v>1.6806722689075571E-2</v>
      </c>
      <c r="N681" s="63">
        <v>50</v>
      </c>
      <c r="O681" s="63">
        <v>67</v>
      </c>
      <c r="P681" s="63">
        <v>0</v>
      </c>
      <c r="Q681" s="63">
        <v>1</v>
      </c>
      <c r="R681" s="63">
        <v>1</v>
      </c>
      <c r="S681" s="63"/>
      <c r="T681" s="63">
        <v>0</v>
      </c>
      <c r="U681" s="63">
        <v>0</v>
      </c>
      <c r="V681" s="63">
        <v>0</v>
      </c>
      <c r="W681" s="63">
        <v>0</v>
      </c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BA681" t="str">
        <f t="shared" si="184"/>
        <v>Wellington</v>
      </c>
      <c r="BB681" t="s">
        <v>1956</v>
      </c>
      <c r="BC681">
        <v>2</v>
      </c>
      <c r="BE681" s="112">
        <v>23</v>
      </c>
      <c r="BF681" s="114">
        <v>21</v>
      </c>
      <c r="BG681" s="114">
        <v>95</v>
      </c>
      <c r="BH681" s="118">
        <v>81405</v>
      </c>
      <c r="BI681" s="118">
        <f t="shared" si="185"/>
        <v>23021</v>
      </c>
      <c r="BJ681" t="s">
        <v>1471</v>
      </c>
      <c r="BK681">
        <f t="shared" si="180"/>
        <v>2381405</v>
      </c>
      <c r="BP681">
        <v>39.94</v>
      </c>
      <c r="BQ681">
        <v>0.04</v>
      </c>
      <c r="BR681">
        <v>39.9</v>
      </c>
      <c r="BZ681" s="63"/>
      <c r="CR681" s="1" t="s">
        <v>3799</v>
      </c>
    </row>
    <row r="682" spans="1:96" ht="15" hidden="1" customHeight="1" outlineLevel="1">
      <c r="A682" t="s">
        <v>719</v>
      </c>
      <c r="B682" s="8" t="s">
        <v>1696</v>
      </c>
      <c r="C682" s="1">
        <f t="shared" si="186"/>
        <v>7975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 t="shared" si="181"/>
        <v>0</v>
      </c>
      <c r="G682" s="1">
        <f t="shared" si="165"/>
        <v>1132</v>
      </c>
      <c r="H682" s="2">
        <f t="shared" si="183"/>
        <v>0.1419435736677116</v>
      </c>
      <c r="I682" s="6"/>
      <c r="J682" s="2">
        <f t="shared" si="166"/>
        <v>0.55987460815047019</v>
      </c>
      <c r="K682" s="2">
        <f t="shared" si="167"/>
        <v>0.41793103448275865</v>
      </c>
      <c r="L682" s="2">
        <f t="shared" si="168"/>
        <v>0</v>
      </c>
      <c r="M682" s="2">
        <f t="shared" si="182"/>
        <v>2.2194357366771167E-2</v>
      </c>
      <c r="N682" s="63">
        <v>4465</v>
      </c>
      <c r="O682" s="63">
        <v>3333</v>
      </c>
      <c r="P682" s="63">
        <v>0</v>
      </c>
      <c r="Q682" s="63">
        <v>108</v>
      </c>
      <c r="R682" s="63">
        <v>55</v>
      </c>
      <c r="S682" s="63"/>
      <c r="T682" s="63">
        <v>14</v>
      </c>
      <c r="U682" s="63">
        <v>0</v>
      </c>
      <c r="V682" s="63">
        <v>0</v>
      </c>
      <c r="W682" s="63">
        <v>0</v>
      </c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BA682" t="str">
        <f t="shared" si="184"/>
        <v>Wells</v>
      </c>
      <c r="BB682" t="s">
        <v>924</v>
      </c>
      <c r="BC682">
        <v>1</v>
      </c>
      <c r="BE682" s="112">
        <v>23</v>
      </c>
      <c r="BF682" s="114">
        <v>31</v>
      </c>
      <c r="BG682" s="114">
        <v>135</v>
      </c>
      <c r="BH682" s="118">
        <v>81475</v>
      </c>
      <c r="BI682" s="118">
        <f t="shared" si="185"/>
        <v>23031</v>
      </c>
      <c r="BJ682" t="s">
        <v>1471</v>
      </c>
      <c r="BK682">
        <f t="shared" si="180"/>
        <v>2381475</v>
      </c>
      <c r="BP682">
        <v>58.16</v>
      </c>
      <c r="BQ682">
        <v>0.51</v>
      </c>
      <c r="BR682">
        <v>57.64</v>
      </c>
      <c r="BZ682" s="63"/>
      <c r="CR682" s="1" t="s">
        <v>3800</v>
      </c>
    </row>
    <row r="683" spans="1:96" ht="15" hidden="1" customHeight="1" outlineLevel="1">
      <c r="A683" t="s">
        <v>905</v>
      </c>
      <c r="B683" s="8" t="s">
        <v>1696</v>
      </c>
      <c r="C683" s="1">
        <f t="shared" si="186"/>
        <v>76</v>
      </c>
      <c r="D683" s="5">
        <f>IF(N683&gt;0, RANK(N683,(N683:P683,Q683:AE683)),0)</f>
        <v>2</v>
      </c>
      <c r="E683" s="5">
        <f>IF(O683&gt;0,RANK(O683,(N683:P683,Q683:AE683)),0)</f>
        <v>1</v>
      </c>
      <c r="F683" s="5">
        <f t="shared" si="181"/>
        <v>0</v>
      </c>
      <c r="G683" s="1">
        <f t="shared" si="165"/>
        <v>18</v>
      </c>
      <c r="H683" s="2">
        <f t="shared" si="183"/>
        <v>0.23684210526315788</v>
      </c>
      <c r="I683" s="6"/>
      <c r="J683" s="2">
        <f t="shared" si="166"/>
        <v>0.35526315789473684</v>
      </c>
      <c r="K683" s="2">
        <f t="shared" si="167"/>
        <v>0.59210526315789469</v>
      </c>
      <c r="L683" s="2">
        <f t="shared" si="168"/>
        <v>0</v>
      </c>
      <c r="M683" s="2">
        <f t="shared" si="182"/>
        <v>5.2631578947368474E-2</v>
      </c>
      <c r="N683" s="63">
        <v>27</v>
      </c>
      <c r="O683" s="63">
        <v>45</v>
      </c>
      <c r="P683" s="63">
        <v>0</v>
      </c>
      <c r="Q683" s="63">
        <v>1</v>
      </c>
      <c r="R683" s="63">
        <v>3</v>
      </c>
      <c r="S683" s="63"/>
      <c r="T683" s="63">
        <v>0</v>
      </c>
      <c r="U683" s="63">
        <v>0</v>
      </c>
      <c r="V683" s="63">
        <v>0</v>
      </c>
      <c r="W683" s="63">
        <v>0</v>
      </c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BA683" t="str">
        <f t="shared" si="184"/>
        <v>Wesley</v>
      </c>
      <c r="BB683" t="s">
        <v>691</v>
      </c>
      <c r="BC683">
        <v>2</v>
      </c>
      <c r="BE683" s="112">
        <v>23</v>
      </c>
      <c r="BF683" s="114">
        <v>29</v>
      </c>
      <c r="BG683" s="114">
        <v>215</v>
      </c>
      <c r="BH683" s="118">
        <v>81685</v>
      </c>
      <c r="BI683" s="118">
        <f t="shared" si="185"/>
        <v>23029</v>
      </c>
      <c r="BJ683" t="s">
        <v>1471</v>
      </c>
      <c r="BK683">
        <f t="shared" si="180"/>
        <v>2381685</v>
      </c>
      <c r="BP683">
        <v>50.87</v>
      </c>
      <c r="BQ683">
        <v>0.77</v>
      </c>
      <c r="BR683">
        <v>50.1</v>
      </c>
      <c r="BZ683" s="63"/>
      <c r="CR683" s="1" t="s">
        <v>3801</v>
      </c>
    </row>
    <row r="684" spans="1:96" ht="15" hidden="1" customHeight="1" outlineLevel="1">
      <c r="A684" t="s">
        <v>2595</v>
      </c>
      <c r="B684" s="8" t="s">
        <v>1696</v>
      </c>
      <c r="C684" s="1">
        <f t="shared" si="186"/>
        <v>1392</v>
      </c>
      <c r="D684" s="5">
        <f>IF(N684&gt;0, RANK(N684,(N684:P684,Q684:AE684)),0)</f>
        <v>1</v>
      </c>
      <c r="E684" s="5">
        <f>IF(O684&gt;0,RANK(O684,(N684:P684,Q684:AE684)),0)</f>
        <v>2</v>
      </c>
      <c r="F684" s="5">
        <f t="shared" si="181"/>
        <v>0</v>
      </c>
      <c r="G684" s="1">
        <f t="shared" si="165"/>
        <v>108</v>
      </c>
      <c r="H684" s="2">
        <f t="shared" si="183"/>
        <v>7.7586206896551727E-2</v>
      </c>
      <c r="I684" s="6"/>
      <c r="J684" s="2">
        <f t="shared" si="166"/>
        <v>0.52945402298850575</v>
      </c>
      <c r="K684" s="2">
        <f t="shared" si="167"/>
        <v>0.45186781609195403</v>
      </c>
      <c r="L684" s="2">
        <f t="shared" si="168"/>
        <v>0</v>
      </c>
      <c r="M684" s="2">
        <f t="shared" si="182"/>
        <v>1.8678160919540221E-2</v>
      </c>
      <c r="N684" s="63">
        <v>737</v>
      </c>
      <c r="O684" s="63">
        <v>629</v>
      </c>
      <c r="P684" s="63">
        <v>0</v>
      </c>
      <c r="Q684" s="63">
        <v>19</v>
      </c>
      <c r="R684" s="63">
        <v>3</v>
      </c>
      <c r="S684" s="63"/>
      <c r="T684" s="63">
        <v>4</v>
      </c>
      <c r="U684" s="63">
        <v>0</v>
      </c>
      <c r="V684" s="63">
        <v>0</v>
      </c>
      <c r="W684" s="63">
        <v>0</v>
      </c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BA684" t="str">
        <f t="shared" si="184"/>
        <v>West Bath</v>
      </c>
      <c r="BB684" t="s">
        <v>1282</v>
      </c>
      <c r="BC684">
        <v>1</v>
      </c>
      <c r="BE684" s="112">
        <v>23</v>
      </c>
      <c r="BF684" s="114">
        <v>23</v>
      </c>
      <c r="BG684" s="114">
        <v>45</v>
      </c>
      <c r="BH684" s="118">
        <v>81930</v>
      </c>
      <c r="BI684" s="118">
        <f t="shared" si="185"/>
        <v>23023</v>
      </c>
      <c r="BJ684" t="s">
        <v>1471</v>
      </c>
      <c r="BK684">
        <f t="shared" si="180"/>
        <v>2381930</v>
      </c>
      <c r="BP684">
        <v>14.98</v>
      </c>
      <c r="BQ684">
        <v>3.17</v>
      </c>
      <c r="BR684">
        <v>11.81</v>
      </c>
      <c r="BZ684" s="63"/>
      <c r="CR684" s="1" t="s">
        <v>3802</v>
      </c>
    </row>
    <row r="685" spans="1:96" ht="15" hidden="1" customHeight="1" outlineLevel="1">
      <c r="A685" t="s">
        <v>1134</v>
      </c>
      <c r="B685" s="8" t="s">
        <v>1696</v>
      </c>
      <c r="C685" s="1">
        <f t="shared" si="186"/>
        <v>53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 t="shared" si="181"/>
        <v>0</v>
      </c>
      <c r="G685" s="1">
        <f t="shared" si="165"/>
        <v>9</v>
      </c>
      <c r="H685" s="2">
        <f t="shared" si="183"/>
        <v>0.16981132075471697</v>
      </c>
      <c r="I685" s="6"/>
      <c r="J685" s="2">
        <f t="shared" si="166"/>
        <v>0.39622641509433965</v>
      </c>
      <c r="K685" s="2">
        <f t="shared" si="167"/>
        <v>0.56603773584905659</v>
      </c>
      <c r="L685" s="2">
        <f t="shared" si="168"/>
        <v>0</v>
      </c>
      <c r="M685" s="2">
        <f t="shared" si="182"/>
        <v>3.7735849056603765E-2</v>
      </c>
      <c r="N685" s="63">
        <v>21</v>
      </c>
      <c r="O685" s="63">
        <v>30</v>
      </c>
      <c r="P685" s="63">
        <v>0</v>
      </c>
      <c r="Q685" s="63">
        <v>1</v>
      </c>
      <c r="R685" s="63">
        <v>1</v>
      </c>
      <c r="S685" s="63"/>
      <c r="T685" s="63">
        <v>0</v>
      </c>
      <c r="U685" s="63">
        <v>0</v>
      </c>
      <c r="V685" s="63">
        <v>0</v>
      </c>
      <c r="W685" s="63">
        <v>0</v>
      </c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BA685" t="str">
        <f t="shared" si="184"/>
        <v>West Forks</v>
      </c>
      <c r="BB685" t="s">
        <v>1786</v>
      </c>
      <c r="BC685">
        <v>2</v>
      </c>
      <c r="BE685" s="112">
        <v>23</v>
      </c>
      <c r="BF685" s="114">
        <v>25</v>
      </c>
      <c r="BG685" s="114">
        <v>165</v>
      </c>
      <c r="BH685" s="118">
        <v>82840</v>
      </c>
      <c r="BI685" s="118">
        <f t="shared" si="185"/>
        <v>23025</v>
      </c>
      <c r="BJ685" t="s">
        <v>3073</v>
      </c>
      <c r="BK685">
        <f t="shared" si="180"/>
        <v>2382840</v>
      </c>
      <c r="BP685">
        <v>49.42</v>
      </c>
      <c r="BQ685">
        <v>0.55000000000000004</v>
      </c>
      <c r="BR685">
        <v>48.87</v>
      </c>
      <c r="BZ685" s="63"/>
      <c r="CR685" s="1" t="s">
        <v>3803</v>
      </c>
    </row>
    <row r="686" spans="1:96" ht="15" hidden="1" customHeight="1" outlineLevel="1">
      <c r="A686" t="s">
        <v>1989</v>
      </c>
      <c r="B686" s="8" t="s">
        <v>1696</v>
      </c>
      <c r="C686" s="1">
        <f t="shared" si="186"/>
        <v>2380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 t="shared" si="181"/>
        <v>0</v>
      </c>
      <c r="G686" s="1">
        <f t="shared" si="165"/>
        <v>317</v>
      </c>
      <c r="H686" s="2">
        <f t="shared" si="183"/>
        <v>0.13319327731092437</v>
      </c>
      <c r="I686" s="6"/>
      <c r="J686" s="2">
        <f t="shared" si="166"/>
        <v>0.42016806722689076</v>
      </c>
      <c r="K686" s="2">
        <f t="shared" si="167"/>
        <v>0.55336134453781516</v>
      </c>
      <c r="L686" s="2">
        <f t="shared" si="168"/>
        <v>0</v>
      </c>
      <c r="M686" s="2">
        <f t="shared" si="182"/>
        <v>2.6470588235294024E-2</v>
      </c>
      <c r="N686" s="63">
        <v>1000</v>
      </c>
      <c r="O686" s="63">
        <v>1317</v>
      </c>
      <c r="P686" s="63">
        <v>0</v>
      </c>
      <c r="Q686" s="63">
        <v>42</v>
      </c>
      <c r="R686" s="63">
        <v>17</v>
      </c>
      <c r="S686" s="63"/>
      <c r="T686" s="63">
        <v>4</v>
      </c>
      <c r="U686" s="63">
        <v>0</v>
      </c>
      <c r="V686" s="63">
        <v>0</v>
      </c>
      <c r="W686" s="63">
        <v>0</v>
      </c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BA686" t="str">
        <f t="shared" si="184"/>
        <v>West Gardiner</v>
      </c>
      <c r="BB686" t="s">
        <v>3005</v>
      </c>
      <c r="BC686">
        <v>2</v>
      </c>
      <c r="BE686" s="112">
        <v>23</v>
      </c>
      <c r="BF686" s="114">
        <v>11</v>
      </c>
      <c r="BG686" s="114">
        <v>130</v>
      </c>
      <c r="BH686" s="118">
        <v>82945</v>
      </c>
      <c r="BI686" s="118">
        <f t="shared" si="185"/>
        <v>23011</v>
      </c>
      <c r="BJ686" t="s">
        <v>1471</v>
      </c>
      <c r="BK686">
        <f t="shared" si="180"/>
        <v>2382945</v>
      </c>
      <c r="BP686">
        <v>27.06</v>
      </c>
      <c r="BQ686">
        <v>2.42</v>
      </c>
      <c r="BR686">
        <v>24.64</v>
      </c>
      <c r="BZ686" s="63"/>
      <c r="CR686" s="1" t="s">
        <v>3804</v>
      </c>
    </row>
    <row r="687" spans="1:96" ht="15" hidden="1" customHeight="1" outlineLevel="1">
      <c r="A687" t="s">
        <v>1507</v>
      </c>
      <c r="B687" s="8" t="s">
        <v>1696</v>
      </c>
      <c r="C687" s="1">
        <f t="shared" si="186"/>
        <v>957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 t="shared" si="181"/>
        <v>0</v>
      </c>
      <c r="G687" s="1">
        <f t="shared" si="165"/>
        <v>180</v>
      </c>
      <c r="H687" s="2">
        <f t="shared" si="183"/>
        <v>0.18808777429467086</v>
      </c>
      <c r="I687" s="6"/>
      <c r="J687" s="2">
        <f t="shared" si="166"/>
        <v>0.38871473354231972</v>
      </c>
      <c r="K687" s="2">
        <f t="shared" si="167"/>
        <v>0.57680250783699061</v>
      </c>
      <c r="L687" s="2">
        <f t="shared" si="168"/>
        <v>0</v>
      </c>
      <c r="M687" s="2">
        <f t="shared" si="182"/>
        <v>3.4482758620689613E-2</v>
      </c>
      <c r="N687" s="63">
        <v>372</v>
      </c>
      <c r="O687" s="63">
        <v>552</v>
      </c>
      <c r="P687" s="63">
        <v>0</v>
      </c>
      <c r="Q687" s="63">
        <v>22</v>
      </c>
      <c r="R687" s="63">
        <v>10</v>
      </c>
      <c r="S687" s="63"/>
      <c r="T687" s="63">
        <v>1</v>
      </c>
      <c r="U687" s="63">
        <v>0</v>
      </c>
      <c r="V687" s="63">
        <v>0</v>
      </c>
      <c r="W687" s="63">
        <v>0</v>
      </c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BA687" t="str">
        <f t="shared" si="184"/>
        <v>West Paris</v>
      </c>
      <c r="BB687" t="s">
        <v>2381</v>
      </c>
      <c r="BC687">
        <v>2</v>
      </c>
      <c r="BE687" s="112">
        <v>23</v>
      </c>
      <c r="BF687" s="114">
        <v>17</v>
      </c>
      <c r="BG687" s="114">
        <v>170</v>
      </c>
      <c r="BH687" s="118">
        <v>83890</v>
      </c>
      <c r="BI687" s="118">
        <f t="shared" si="185"/>
        <v>23017</v>
      </c>
      <c r="BJ687" t="s">
        <v>1471</v>
      </c>
      <c r="BK687">
        <f t="shared" si="180"/>
        <v>2383890</v>
      </c>
      <c r="BP687">
        <v>24.4</v>
      </c>
      <c r="BQ687">
        <v>0.16</v>
      </c>
      <c r="BR687">
        <v>24.25</v>
      </c>
      <c r="BZ687" s="63"/>
      <c r="CR687" s="1" t="s">
        <v>3805</v>
      </c>
    </row>
    <row r="688" spans="1:96" ht="15" hidden="1" customHeight="1" outlineLevel="1">
      <c r="A688" t="s">
        <v>464</v>
      </c>
      <c r="B688" s="8" t="s">
        <v>1696</v>
      </c>
      <c r="C688" s="1">
        <f t="shared" si="186"/>
        <v>11187</v>
      </c>
      <c r="D688" s="5">
        <f>IF(N688&gt;0, RANK(N688,(N688:P688,Q688:AE688)),0)</f>
        <v>1</v>
      </c>
      <c r="E688" s="5">
        <f>IF(O688&gt;0,RANK(O688,(N688:P688,Q688:AE688)),0)</f>
        <v>2</v>
      </c>
      <c r="F688" s="5">
        <f t="shared" si="181"/>
        <v>0</v>
      </c>
      <c r="G688" s="1">
        <f t="shared" si="165"/>
        <v>3683</v>
      </c>
      <c r="H688" s="2">
        <f t="shared" si="183"/>
        <v>0.32922141771699293</v>
      </c>
      <c r="I688" s="6"/>
      <c r="J688" s="2">
        <f t="shared" si="166"/>
        <v>0.65021900420130507</v>
      </c>
      <c r="K688" s="2">
        <f t="shared" si="167"/>
        <v>0.32099758648431215</v>
      </c>
      <c r="L688" s="2">
        <f t="shared" si="168"/>
        <v>0</v>
      </c>
      <c r="M688" s="2">
        <f t="shared" si="182"/>
        <v>2.878340931438278E-2</v>
      </c>
      <c r="N688" s="63">
        <v>7274</v>
      </c>
      <c r="O688" s="63">
        <v>3591</v>
      </c>
      <c r="P688" s="63">
        <v>0</v>
      </c>
      <c r="Q688" s="63">
        <v>181</v>
      </c>
      <c r="R688" s="63">
        <v>123</v>
      </c>
      <c r="S688" s="63"/>
      <c r="T688" s="63">
        <v>16</v>
      </c>
      <c r="U688" s="63">
        <v>0</v>
      </c>
      <c r="V688" s="63">
        <v>0</v>
      </c>
      <c r="W688" s="63">
        <v>2</v>
      </c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BA688" t="str">
        <f t="shared" si="184"/>
        <v>Westbrook</v>
      </c>
      <c r="BB688" t="s">
        <v>1530</v>
      </c>
      <c r="BC688">
        <v>1</v>
      </c>
      <c r="BE688" s="112">
        <v>23</v>
      </c>
      <c r="BF688" s="114">
        <v>5</v>
      </c>
      <c r="BG688" s="114">
        <v>120</v>
      </c>
      <c r="BH688" s="118">
        <v>82105</v>
      </c>
      <c r="BI688" s="118">
        <f t="shared" si="185"/>
        <v>23005</v>
      </c>
      <c r="BJ688" t="s">
        <v>1248</v>
      </c>
      <c r="BK688">
        <f t="shared" si="180"/>
        <v>2382105</v>
      </c>
      <c r="BP688">
        <v>17.059999999999999</v>
      </c>
      <c r="BQ688">
        <v>0.2</v>
      </c>
      <c r="BR688">
        <v>16.87</v>
      </c>
      <c r="BZ688" s="63"/>
      <c r="CR688" s="1" t="s">
        <v>3806</v>
      </c>
    </row>
    <row r="689" spans="1:96" ht="15" hidden="1" customHeight="1" outlineLevel="1">
      <c r="A689" t="s">
        <v>3059</v>
      </c>
      <c r="B689" s="8" t="s">
        <v>1696</v>
      </c>
      <c r="C689" s="1">
        <f t="shared" si="186"/>
        <v>267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 t="shared" si="181"/>
        <v>0</v>
      </c>
      <c r="G689" s="1">
        <f t="shared" si="165"/>
        <v>82</v>
      </c>
      <c r="H689" s="2">
        <f t="shared" si="183"/>
        <v>0.30711610486891383</v>
      </c>
      <c r="I689" s="6"/>
      <c r="J689" s="2">
        <f t="shared" si="166"/>
        <v>0.34456928838951312</v>
      </c>
      <c r="K689" s="2">
        <f t="shared" si="167"/>
        <v>0.651685393258427</v>
      </c>
      <c r="L689" s="2">
        <f t="shared" si="168"/>
        <v>0</v>
      </c>
      <c r="M689" s="2">
        <f t="shared" si="182"/>
        <v>3.7453183520599342E-3</v>
      </c>
      <c r="N689" s="63">
        <v>92</v>
      </c>
      <c r="O689" s="63">
        <v>174</v>
      </c>
      <c r="P689" s="63">
        <v>0</v>
      </c>
      <c r="Q689" s="63">
        <v>0</v>
      </c>
      <c r="R689" s="63">
        <v>1</v>
      </c>
      <c r="S689" s="63"/>
      <c r="T689" s="63">
        <v>0</v>
      </c>
      <c r="U689" s="63">
        <v>0</v>
      </c>
      <c r="V689" s="63">
        <v>0</v>
      </c>
      <c r="W689" s="63">
        <v>0</v>
      </c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BA689" t="str">
        <f t="shared" si="184"/>
        <v>Westfield</v>
      </c>
      <c r="BB689" t="s">
        <v>2829</v>
      </c>
      <c r="BC689">
        <v>2</v>
      </c>
      <c r="BE689" s="112">
        <v>23</v>
      </c>
      <c r="BF689" s="114">
        <v>3</v>
      </c>
      <c r="BG689" s="114">
        <v>325</v>
      </c>
      <c r="BH689" s="118">
        <v>82770</v>
      </c>
      <c r="BI689" s="118">
        <f t="shared" si="185"/>
        <v>23003</v>
      </c>
      <c r="BJ689" t="s">
        <v>1471</v>
      </c>
      <c r="BK689">
        <f t="shared" si="180"/>
        <v>2382770</v>
      </c>
      <c r="BP689">
        <v>40.33</v>
      </c>
      <c r="BQ689">
        <v>0.04</v>
      </c>
      <c r="BR689">
        <v>40.299999999999997</v>
      </c>
      <c r="BZ689" s="63"/>
      <c r="CR689" s="1" t="s">
        <v>3807</v>
      </c>
    </row>
    <row r="690" spans="1:96" ht="15" hidden="1" customHeight="1" outlineLevel="1">
      <c r="A690" t="s">
        <v>3193</v>
      </c>
      <c r="B690" s="8" t="s">
        <v>1696</v>
      </c>
      <c r="C690" s="1">
        <f t="shared" si="186"/>
        <v>55</v>
      </c>
      <c r="D690" s="5">
        <f>IF(N690&gt;0, RANK(N690,(N690:P690,Q690:AE690)),0)</f>
        <v>1</v>
      </c>
      <c r="E690" s="5">
        <f>IF(O690&gt;0,RANK(O690,(N690:P690,Q690:AE690)),0)</f>
        <v>2</v>
      </c>
      <c r="F690" s="5">
        <f t="shared" si="181"/>
        <v>0</v>
      </c>
      <c r="G690" s="1">
        <f t="shared" si="165"/>
        <v>6</v>
      </c>
      <c r="H690" s="2">
        <f t="shared" si="183"/>
        <v>0.10909090909090909</v>
      </c>
      <c r="I690" s="6"/>
      <c r="J690" s="2">
        <f t="shared" si="166"/>
        <v>0.54545454545454541</v>
      </c>
      <c r="K690" s="2">
        <f t="shared" si="167"/>
        <v>0.43636363636363634</v>
      </c>
      <c r="L690" s="2">
        <f t="shared" si="168"/>
        <v>0</v>
      </c>
      <c r="M690" s="2">
        <f t="shared" si="182"/>
        <v>1.8181818181818243E-2</v>
      </c>
      <c r="N690" s="63">
        <v>30</v>
      </c>
      <c r="O690" s="63">
        <v>24</v>
      </c>
      <c r="P690" s="63">
        <v>0</v>
      </c>
      <c r="Q690" s="63">
        <v>0</v>
      </c>
      <c r="R690" s="63">
        <v>1</v>
      </c>
      <c r="S690" s="63"/>
      <c r="T690" s="63">
        <v>0</v>
      </c>
      <c r="U690" s="63">
        <v>0</v>
      </c>
      <c r="V690" s="63">
        <v>0</v>
      </c>
      <c r="W690" s="63">
        <v>0</v>
      </c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BA690" t="str">
        <f t="shared" si="184"/>
        <v>Westmanland</v>
      </c>
      <c r="BB690" t="s">
        <v>2829</v>
      </c>
      <c r="BC690">
        <v>2</v>
      </c>
      <c r="BE690" s="112">
        <v>23</v>
      </c>
      <c r="BF690" s="114">
        <v>3</v>
      </c>
      <c r="BG690" s="114">
        <v>330</v>
      </c>
      <c r="BH690" s="118">
        <v>83540</v>
      </c>
      <c r="BI690" s="118">
        <f t="shared" si="185"/>
        <v>23003</v>
      </c>
      <c r="BJ690" t="s">
        <v>1471</v>
      </c>
      <c r="BK690">
        <f t="shared" si="180"/>
        <v>2383540</v>
      </c>
      <c r="BP690">
        <v>36.57</v>
      </c>
      <c r="BQ690">
        <v>0.91</v>
      </c>
      <c r="BR690">
        <v>35.67</v>
      </c>
      <c r="BZ690" s="63"/>
      <c r="CR690" s="1" t="s">
        <v>3808</v>
      </c>
    </row>
    <row r="691" spans="1:96" ht="15" hidden="1" customHeight="1" outlineLevel="1">
      <c r="A691" t="s">
        <v>1429</v>
      </c>
      <c r="B691" s="8" t="s">
        <v>1696</v>
      </c>
      <c r="C691" s="1">
        <f t="shared" si="186"/>
        <v>182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 t="shared" si="181"/>
        <v>0</v>
      </c>
      <c r="G691" s="1">
        <f t="shared" si="165"/>
        <v>70</v>
      </c>
      <c r="H691" s="2">
        <f t="shared" si="183"/>
        <v>0.38461538461538464</v>
      </c>
      <c r="I691" s="6"/>
      <c r="J691" s="2">
        <f t="shared" si="166"/>
        <v>0.30219780219780218</v>
      </c>
      <c r="K691" s="2">
        <f t="shared" si="167"/>
        <v>0.68681318681318682</v>
      </c>
      <c r="L691" s="2">
        <f t="shared" si="168"/>
        <v>0</v>
      </c>
      <c r="M691" s="2">
        <f t="shared" si="182"/>
        <v>1.098901098901095E-2</v>
      </c>
      <c r="N691" s="63">
        <v>55</v>
      </c>
      <c r="O691" s="63">
        <v>125</v>
      </c>
      <c r="P691" s="63">
        <v>0</v>
      </c>
      <c r="Q691" s="63">
        <v>2</v>
      </c>
      <c r="R691" s="63">
        <v>0</v>
      </c>
      <c r="S691" s="63"/>
      <c r="T691" s="63">
        <v>0</v>
      </c>
      <c r="U691" s="63">
        <v>0</v>
      </c>
      <c r="V691" s="63">
        <v>0</v>
      </c>
      <c r="W691" s="63">
        <v>0</v>
      </c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BA691" t="str">
        <f t="shared" si="184"/>
        <v>Weston</v>
      </c>
      <c r="BB691" t="s">
        <v>2829</v>
      </c>
      <c r="BC691">
        <v>2</v>
      </c>
      <c r="BE691" s="112">
        <v>23</v>
      </c>
      <c r="BF691" s="114">
        <v>3</v>
      </c>
      <c r="BG691" s="114">
        <v>335</v>
      </c>
      <c r="BH691" s="118">
        <v>83785</v>
      </c>
      <c r="BI691" s="118">
        <f t="shared" si="185"/>
        <v>23003</v>
      </c>
      <c r="BJ691" t="s">
        <v>1471</v>
      </c>
      <c r="BK691">
        <f t="shared" si="180"/>
        <v>2383785</v>
      </c>
      <c r="BP691">
        <v>40.35</v>
      </c>
      <c r="BQ691">
        <v>9.8699999999999992</v>
      </c>
      <c r="BR691">
        <v>30.48</v>
      </c>
      <c r="BZ691" s="63"/>
      <c r="CR691" s="1" t="s">
        <v>3809</v>
      </c>
    </row>
    <row r="692" spans="1:96" ht="15" hidden="1" customHeight="1" outlineLevel="1">
      <c r="A692" t="s">
        <v>569</v>
      </c>
      <c r="B692" s="8" t="s">
        <v>1696</v>
      </c>
      <c r="C692" s="1">
        <f t="shared" si="186"/>
        <v>551</v>
      </c>
      <c r="D692" s="5">
        <f>IF(N692&gt;0, RANK(N692,(N692:P692,Q692:AE692)),0)</f>
        <v>1</v>
      </c>
      <c r="E692" s="5">
        <f>IF(O692&gt;0,RANK(O692,(N692:P692,Q692:AE692)),0)</f>
        <v>2</v>
      </c>
      <c r="F692" s="5">
        <f t="shared" si="181"/>
        <v>0</v>
      </c>
      <c r="G692" s="1">
        <f t="shared" si="165"/>
        <v>72</v>
      </c>
      <c r="H692" s="2">
        <f t="shared" si="183"/>
        <v>0.1306715063520871</v>
      </c>
      <c r="I692" s="6"/>
      <c r="J692" s="2">
        <f t="shared" si="166"/>
        <v>0.54990925589836659</v>
      </c>
      <c r="K692" s="2">
        <f t="shared" si="167"/>
        <v>0.41923774954627951</v>
      </c>
      <c r="L692" s="2">
        <f t="shared" si="168"/>
        <v>0</v>
      </c>
      <c r="M692" s="2">
        <f t="shared" si="182"/>
        <v>3.0852994555353896E-2</v>
      </c>
      <c r="N692" s="63">
        <v>303</v>
      </c>
      <c r="O692" s="63">
        <v>231</v>
      </c>
      <c r="P692" s="63">
        <v>0</v>
      </c>
      <c r="Q692" s="63">
        <v>11</v>
      </c>
      <c r="R692" s="63">
        <v>4</v>
      </c>
      <c r="S692" s="63"/>
      <c r="T692" s="63">
        <v>2</v>
      </c>
      <c r="U692" s="63">
        <v>0</v>
      </c>
      <c r="V692" s="63">
        <v>0</v>
      </c>
      <c r="W692" s="63">
        <v>0</v>
      </c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BA692" t="str">
        <f t="shared" si="184"/>
        <v>Westport Island</v>
      </c>
      <c r="BB692" t="s">
        <v>1596</v>
      </c>
      <c r="BC692">
        <v>1</v>
      </c>
      <c r="BE692" s="112">
        <v>23</v>
      </c>
      <c r="BF692" s="114">
        <v>15</v>
      </c>
      <c r="BG692" s="114">
        <v>92</v>
      </c>
      <c r="BH692" s="118">
        <v>84135</v>
      </c>
      <c r="BI692" s="118">
        <f t="shared" si="185"/>
        <v>23015</v>
      </c>
      <c r="BJ692" t="s">
        <v>1471</v>
      </c>
      <c r="BK692">
        <f t="shared" si="180"/>
        <v>2384135</v>
      </c>
      <c r="BP692">
        <v>14.2</v>
      </c>
      <c r="BQ692">
        <v>5.46</v>
      </c>
      <c r="BR692">
        <v>8.74</v>
      </c>
      <c r="BZ692" s="63"/>
      <c r="CR692" s="1" t="s">
        <v>3810</v>
      </c>
    </row>
    <row r="693" spans="1:96" ht="15" hidden="1" customHeight="1" outlineLevel="1">
      <c r="A693" t="s">
        <v>930</v>
      </c>
      <c r="B693" s="8" t="s">
        <v>1696</v>
      </c>
      <c r="C693" s="1">
        <f t="shared" si="186"/>
        <v>1479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 t="shared" si="181"/>
        <v>0</v>
      </c>
      <c r="G693" s="1">
        <f t="shared" si="165"/>
        <v>65</v>
      </c>
      <c r="H693" s="2">
        <f t="shared" si="183"/>
        <v>4.3948613928329952E-2</v>
      </c>
      <c r="I693" s="6"/>
      <c r="J693" s="2">
        <f t="shared" si="166"/>
        <v>0.46517917511832318</v>
      </c>
      <c r="K693" s="2">
        <f t="shared" si="167"/>
        <v>0.50912778904665312</v>
      </c>
      <c r="L693" s="2">
        <f t="shared" si="168"/>
        <v>0</v>
      </c>
      <c r="M693" s="2">
        <f t="shared" si="182"/>
        <v>2.5693035835023692E-2</v>
      </c>
      <c r="N693" s="63">
        <v>688</v>
      </c>
      <c r="O693" s="63">
        <v>753</v>
      </c>
      <c r="P693" s="63">
        <v>0</v>
      </c>
      <c r="Q693" s="63">
        <v>18</v>
      </c>
      <c r="R693" s="63">
        <v>14</v>
      </c>
      <c r="S693" s="63"/>
      <c r="T693" s="63">
        <v>6</v>
      </c>
      <c r="U693" s="63">
        <v>0</v>
      </c>
      <c r="V693" s="63">
        <v>0</v>
      </c>
      <c r="W693" s="63">
        <v>0</v>
      </c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BA693" t="str">
        <f t="shared" si="184"/>
        <v>Whitefield</v>
      </c>
      <c r="BB693" t="s">
        <v>1596</v>
      </c>
      <c r="BC693">
        <v>1</v>
      </c>
      <c r="BE693" s="112">
        <v>23</v>
      </c>
      <c r="BF693" s="114">
        <v>15</v>
      </c>
      <c r="BG693" s="114">
        <v>95</v>
      </c>
      <c r="BH693" s="118">
        <v>85010</v>
      </c>
      <c r="BI693" s="118">
        <f t="shared" si="185"/>
        <v>23015</v>
      </c>
      <c r="BJ693" t="s">
        <v>1471</v>
      </c>
      <c r="BK693">
        <f t="shared" si="180"/>
        <v>2385010</v>
      </c>
      <c r="BP693">
        <v>47.54</v>
      </c>
      <c r="BQ693">
        <v>0.7</v>
      </c>
      <c r="BR693">
        <v>46.84</v>
      </c>
      <c r="BZ693" s="63"/>
      <c r="CR693" s="1" t="s">
        <v>3811</v>
      </c>
    </row>
    <row r="694" spans="1:96" ht="15" hidden="1" customHeight="1" outlineLevel="1">
      <c r="A694" t="s">
        <v>2474</v>
      </c>
      <c r="B694" s="8" t="s">
        <v>1696</v>
      </c>
      <c r="C694" s="1">
        <f t="shared" si="186"/>
        <v>361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 t="shared" si="181"/>
        <v>0</v>
      </c>
      <c r="G694" s="1">
        <f t="shared" si="165"/>
        <v>58</v>
      </c>
      <c r="H694" s="2">
        <f t="shared" si="183"/>
        <v>0.16066481994459833</v>
      </c>
      <c r="I694" s="6"/>
      <c r="J694" s="2">
        <f t="shared" si="166"/>
        <v>0.40720221606648199</v>
      </c>
      <c r="K694" s="2">
        <f t="shared" si="167"/>
        <v>0.56786703601108035</v>
      </c>
      <c r="L694" s="2">
        <f t="shared" si="168"/>
        <v>0</v>
      </c>
      <c r="M694" s="2">
        <f t="shared" si="182"/>
        <v>2.4930747922437657E-2</v>
      </c>
      <c r="N694" s="63">
        <v>147</v>
      </c>
      <c r="O694" s="63">
        <v>205</v>
      </c>
      <c r="P694" s="63">
        <v>0</v>
      </c>
      <c r="Q694" s="63">
        <v>6</v>
      </c>
      <c r="R694" s="63">
        <v>3</v>
      </c>
      <c r="S694" s="63"/>
      <c r="T694" s="63">
        <v>0</v>
      </c>
      <c r="U694" s="63">
        <v>0</v>
      </c>
      <c r="V694" s="63">
        <v>0</v>
      </c>
      <c r="W694" s="63">
        <v>0</v>
      </c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BA694" t="str">
        <f t="shared" si="184"/>
        <v>Whiting</v>
      </c>
      <c r="BB694" t="s">
        <v>691</v>
      </c>
      <c r="BC694">
        <v>2</v>
      </c>
      <c r="BE694" s="112">
        <v>23</v>
      </c>
      <c r="BF694" s="114">
        <v>29</v>
      </c>
      <c r="BG694" s="114">
        <v>220</v>
      </c>
      <c r="BH694" s="118">
        <v>85185</v>
      </c>
      <c r="BI694" s="118">
        <f t="shared" si="185"/>
        <v>23029</v>
      </c>
      <c r="BJ694" t="s">
        <v>1471</v>
      </c>
      <c r="BK694">
        <f t="shared" si="180"/>
        <v>2385185</v>
      </c>
      <c r="BP694">
        <v>52.11</v>
      </c>
      <c r="BQ694">
        <v>5.34</v>
      </c>
      <c r="BR694">
        <v>46.77</v>
      </c>
      <c r="BZ694" s="63"/>
      <c r="CR694" s="1" t="s">
        <v>3812</v>
      </c>
    </row>
    <row r="695" spans="1:96" ht="15" hidden="1" customHeight="1" outlineLevel="1">
      <c r="A695" t="s">
        <v>604</v>
      </c>
      <c r="B695" s="8" t="s">
        <v>1696</v>
      </c>
      <c r="C695" s="1">
        <f t="shared" si="186"/>
        <v>130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 t="shared" si="181"/>
        <v>0</v>
      </c>
      <c r="G695" s="1">
        <f t="shared" si="165"/>
        <v>15</v>
      </c>
      <c r="H695" s="2">
        <f t="shared" si="183"/>
        <v>0.11538461538461539</v>
      </c>
      <c r="I695" s="6"/>
      <c r="J695" s="2">
        <f t="shared" si="166"/>
        <v>0.42307692307692307</v>
      </c>
      <c r="K695" s="2">
        <f t="shared" si="167"/>
        <v>0.53846153846153844</v>
      </c>
      <c r="L695" s="2">
        <f t="shared" si="168"/>
        <v>0</v>
      </c>
      <c r="M695" s="2">
        <f t="shared" si="182"/>
        <v>3.8461538461538436E-2</v>
      </c>
      <c r="N695" s="63">
        <v>55</v>
      </c>
      <c r="O695" s="63">
        <v>70</v>
      </c>
      <c r="P695" s="63">
        <v>0</v>
      </c>
      <c r="Q695" s="63">
        <v>1</v>
      </c>
      <c r="R695" s="63">
        <v>4</v>
      </c>
      <c r="S695" s="63"/>
      <c r="T695" s="63">
        <v>0</v>
      </c>
      <c r="U695" s="63">
        <v>0</v>
      </c>
      <c r="V695" s="63">
        <v>0</v>
      </c>
      <c r="W695" s="63">
        <v>0</v>
      </c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BA695" t="str">
        <f t="shared" si="184"/>
        <v>Whitneyville</v>
      </c>
      <c r="BB695" t="s">
        <v>691</v>
      </c>
      <c r="BC695">
        <v>2</v>
      </c>
      <c r="BE695" s="112">
        <v>23</v>
      </c>
      <c r="BF695" s="114">
        <v>29</v>
      </c>
      <c r="BG695" s="114">
        <v>225</v>
      </c>
      <c r="BH695" s="118">
        <v>85290</v>
      </c>
      <c r="BI695" s="118">
        <f t="shared" si="185"/>
        <v>23029</v>
      </c>
      <c r="BJ695" t="s">
        <v>1471</v>
      </c>
      <c r="BK695">
        <f t="shared" si="180"/>
        <v>2385290</v>
      </c>
      <c r="BP695">
        <v>14.62</v>
      </c>
      <c r="BQ695">
        <v>0.31</v>
      </c>
      <c r="BR695">
        <v>14.31</v>
      </c>
      <c r="BZ695" s="63"/>
      <c r="CR695" s="1" t="s">
        <v>3813</v>
      </c>
    </row>
    <row r="696" spans="1:96" ht="15" hidden="1" customHeight="1" outlineLevel="1">
      <c r="A696" t="s">
        <v>1885</v>
      </c>
      <c r="B696" s="8" t="s">
        <v>1696</v>
      </c>
      <c r="C696" s="1">
        <f t="shared" si="186"/>
        <v>90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 t="shared" si="181"/>
        <v>0</v>
      </c>
      <c r="G696" s="1">
        <f t="shared" si="165"/>
        <v>50</v>
      </c>
      <c r="H696" s="2">
        <f t="shared" si="183"/>
        <v>0.55555555555555558</v>
      </c>
      <c r="I696" s="6"/>
      <c r="J696" s="2">
        <f t="shared" si="166"/>
        <v>0.22222222222222221</v>
      </c>
      <c r="K696" s="2">
        <f t="shared" si="167"/>
        <v>0.77777777777777779</v>
      </c>
      <c r="L696" s="2">
        <f t="shared" si="168"/>
        <v>0</v>
      </c>
      <c r="M696" s="2">
        <f t="shared" si="182"/>
        <v>0</v>
      </c>
      <c r="N696" s="63">
        <v>20</v>
      </c>
      <c r="O696" s="63">
        <v>70</v>
      </c>
      <c r="P696" s="63">
        <v>0</v>
      </c>
      <c r="Q696" s="63">
        <v>0</v>
      </c>
      <c r="R696" s="63">
        <v>0</v>
      </c>
      <c r="S696" s="63"/>
      <c r="T696" s="63">
        <v>0</v>
      </c>
      <c r="U696" s="63">
        <v>0</v>
      </c>
      <c r="V696" s="63">
        <v>0</v>
      </c>
      <c r="W696" s="63">
        <v>0</v>
      </c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BA696" t="str">
        <f t="shared" si="184"/>
        <v>Willimantic</v>
      </c>
      <c r="BB696" t="s">
        <v>1956</v>
      </c>
      <c r="BC696">
        <v>2</v>
      </c>
      <c r="BE696" s="112">
        <v>23</v>
      </c>
      <c r="BF696" s="114">
        <v>21</v>
      </c>
      <c r="BG696" s="114">
        <v>100</v>
      </c>
      <c r="BH696" s="118">
        <v>85710</v>
      </c>
      <c r="BI696" s="118">
        <f t="shared" si="185"/>
        <v>23021</v>
      </c>
      <c r="BJ696" t="s">
        <v>1471</v>
      </c>
      <c r="BK696">
        <f t="shared" si="180"/>
        <v>2385710</v>
      </c>
      <c r="BP696">
        <v>48.1</v>
      </c>
      <c r="BQ696">
        <v>4.55</v>
      </c>
      <c r="BR696">
        <v>43.55</v>
      </c>
      <c r="BZ696" s="63"/>
      <c r="CR696" s="1" t="s">
        <v>3814</v>
      </c>
    </row>
    <row r="697" spans="1:96" ht="15" hidden="1" customHeight="1" outlineLevel="1">
      <c r="A697" t="s">
        <v>2074</v>
      </c>
      <c r="B697" s="8" t="s">
        <v>1696</v>
      </c>
      <c r="C697" s="1">
        <f t="shared" si="186"/>
        <v>2177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 t="shared" si="181"/>
        <v>0</v>
      </c>
      <c r="G697" s="1">
        <f t="shared" si="165"/>
        <v>139</v>
      </c>
      <c r="H697" s="2">
        <f t="shared" si="183"/>
        <v>6.3849333945796963E-2</v>
      </c>
      <c r="I697" s="6"/>
      <c r="J697" s="2">
        <f t="shared" si="166"/>
        <v>0.44924207625172258</v>
      </c>
      <c r="K697" s="2">
        <f t="shared" si="167"/>
        <v>0.51309141019751947</v>
      </c>
      <c r="L697" s="2">
        <f t="shared" si="168"/>
        <v>0</v>
      </c>
      <c r="M697" s="2">
        <f t="shared" si="182"/>
        <v>3.7666513550757896E-2</v>
      </c>
      <c r="N697" s="63">
        <v>978</v>
      </c>
      <c r="O697" s="63">
        <v>1117</v>
      </c>
      <c r="P697" s="63">
        <v>0</v>
      </c>
      <c r="Q697" s="63">
        <v>62</v>
      </c>
      <c r="R697" s="63">
        <v>18</v>
      </c>
      <c r="S697" s="63"/>
      <c r="T697" s="63">
        <v>2</v>
      </c>
      <c r="U697" s="63">
        <v>0</v>
      </c>
      <c r="V697" s="63">
        <v>0</v>
      </c>
      <c r="W697" s="63">
        <v>0</v>
      </c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BA697" t="str">
        <f t="shared" si="184"/>
        <v>Wilton</v>
      </c>
      <c r="BB697" t="s">
        <v>1137</v>
      </c>
      <c r="BC697">
        <v>2</v>
      </c>
      <c r="BE697" s="112">
        <v>23</v>
      </c>
      <c r="BF697" s="114">
        <v>7</v>
      </c>
      <c r="BG697" s="114">
        <v>105</v>
      </c>
      <c r="BH697" s="118">
        <v>85850</v>
      </c>
      <c r="BI697" s="118">
        <f t="shared" si="185"/>
        <v>23007</v>
      </c>
      <c r="BJ697" t="s">
        <v>1471</v>
      </c>
      <c r="BK697">
        <f t="shared" si="180"/>
        <v>2385850</v>
      </c>
      <c r="BP697">
        <v>42.82</v>
      </c>
      <c r="BQ697">
        <v>1.56</v>
      </c>
      <c r="BR697">
        <v>41.26</v>
      </c>
      <c r="BZ697" s="63"/>
      <c r="CR697" s="1" t="s">
        <v>3815</v>
      </c>
    </row>
    <row r="698" spans="1:96" ht="15" hidden="1" customHeight="1" outlineLevel="1">
      <c r="A698" t="s">
        <v>2128</v>
      </c>
      <c r="B698" s="8" t="s">
        <v>1696</v>
      </c>
      <c r="C698" s="1">
        <f t="shared" si="186"/>
        <v>11442</v>
      </c>
      <c r="D698" s="5">
        <f>IF(N698&gt;0, RANK(N698,(N698:P698,Q698:AE698)),0)</f>
        <v>1</v>
      </c>
      <c r="E698" s="5">
        <f>IF(O698&gt;0,RANK(O698,(N698:P698,Q698:AE698)),0)</f>
        <v>2</v>
      </c>
      <c r="F698" s="5">
        <f t="shared" si="181"/>
        <v>0</v>
      </c>
      <c r="G698" s="1">
        <f t="shared" si="165"/>
        <v>502</v>
      </c>
      <c r="H698" s="2">
        <f t="shared" si="183"/>
        <v>4.3873448697780107E-2</v>
      </c>
      <c r="I698" s="6"/>
      <c r="J698" s="2">
        <f t="shared" si="166"/>
        <v>0.50533123579793737</v>
      </c>
      <c r="K698" s="2">
        <f t="shared" si="167"/>
        <v>0.46145778710015734</v>
      </c>
      <c r="L698" s="2">
        <f t="shared" si="168"/>
        <v>0</v>
      </c>
      <c r="M698" s="2">
        <f t="shared" si="182"/>
        <v>3.3210977101905292E-2</v>
      </c>
      <c r="N698" s="63">
        <v>5782</v>
      </c>
      <c r="O698" s="63">
        <v>5280</v>
      </c>
      <c r="P698" s="63">
        <v>0</v>
      </c>
      <c r="Q698" s="63">
        <v>229</v>
      </c>
      <c r="R698" s="63">
        <v>129</v>
      </c>
      <c r="S698" s="63"/>
      <c r="T698" s="63">
        <v>22</v>
      </c>
      <c r="U698" s="63">
        <v>0</v>
      </c>
      <c r="V698" s="63">
        <v>0</v>
      </c>
      <c r="W698" s="63">
        <v>0</v>
      </c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BA698" t="str">
        <f t="shared" si="184"/>
        <v>Windham</v>
      </c>
      <c r="BB698" t="s">
        <v>1530</v>
      </c>
      <c r="BC698">
        <v>1</v>
      </c>
      <c r="BE698" s="112">
        <v>23</v>
      </c>
      <c r="BF698" s="114">
        <v>5</v>
      </c>
      <c r="BG698" s="114">
        <v>125</v>
      </c>
      <c r="BH698" s="118">
        <v>86025</v>
      </c>
      <c r="BI698" s="118">
        <f t="shared" si="185"/>
        <v>23005</v>
      </c>
      <c r="BJ698" t="s">
        <v>1471</v>
      </c>
      <c r="BK698">
        <f t="shared" si="180"/>
        <v>2386025</v>
      </c>
      <c r="BP698">
        <v>50.28</v>
      </c>
      <c r="BQ698">
        <v>3.6</v>
      </c>
      <c r="BR698">
        <v>46.68</v>
      </c>
      <c r="BZ698" s="63"/>
      <c r="CR698" s="152" t="s">
        <v>3816</v>
      </c>
    </row>
    <row r="699" spans="1:96" ht="15" hidden="1" customHeight="1" outlineLevel="1">
      <c r="A699" t="s">
        <v>2280</v>
      </c>
      <c r="B699" s="8" t="s">
        <v>1696</v>
      </c>
      <c r="C699" s="1">
        <f t="shared" si="186"/>
        <v>1433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 t="shared" si="181"/>
        <v>0</v>
      </c>
      <c r="G699" s="1">
        <f t="shared" si="165"/>
        <v>422</v>
      </c>
      <c r="H699" s="2">
        <f t="shared" si="183"/>
        <v>0.29448709002093509</v>
      </c>
      <c r="I699" s="6"/>
      <c r="J699" s="2">
        <f t="shared" si="166"/>
        <v>0.33286810886252616</v>
      </c>
      <c r="K699" s="2">
        <f t="shared" si="167"/>
        <v>0.62735519888346125</v>
      </c>
      <c r="L699" s="2">
        <f t="shared" si="168"/>
        <v>0</v>
      </c>
      <c r="M699" s="2">
        <f t="shared" si="182"/>
        <v>3.9776692254012591E-2</v>
      </c>
      <c r="N699" s="63">
        <v>477</v>
      </c>
      <c r="O699" s="63">
        <v>899</v>
      </c>
      <c r="P699" s="63">
        <v>0</v>
      </c>
      <c r="Q699" s="63">
        <v>41</v>
      </c>
      <c r="R699" s="63">
        <v>14</v>
      </c>
      <c r="S699" s="63"/>
      <c r="T699" s="63">
        <v>2</v>
      </c>
      <c r="U699" s="63">
        <v>0</v>
      </c>
      <c r="V699" s="63">
        <v>0</v>
      </c>
      <c r="W699" s="63">
        <v>0</v>
      </c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BA699" t="str">
        <f t="shared" si="184"/>
        <v>Windsor</v>
      </c>
      <c r="BB699" t="s">
        <v>3005</v>
      </c>
      <c r="BC699">
        <v>1</v>
      </c>
      <c r="BE699" s="112">
        <v>23</v>
      </c>
      <c r="BF699" s="114">
        <v>11</v>
      </c>
      <c r="BG699" s="114">
        <v>135</v>
      </c>
      <c r="BH699" s="118">
        <v>86165</v>
      </c>
      <c r="BI699" s="118">
        <f t="shared" si="185"/>
        <v>23011</v>
      </c>
      <c r="BJ699" t="s">
        <v>1471</v>
      </c>
      <c r="BK699">
        <f t="shared" si="180"/>
        <v>2386165</v>
      </c>
      <c r="BP699">
        <v>35.58</v>
      </c>
      <c r="BQ699">
        <v>0.93</v>
      </c>
      <c r="BR699">
        <v>34.65</v>
      </c>
      <c r="BZ699" s="63"/>
      <c r="CR699" s="151" t="s">
        <v>3817</v>
      </c>
    </row>
    <row r="700" spans="1:96" ht="15" hidden="1" customHeight="1" outlineLevel="1">
      <c r="A700" t="s">
        <v>1441</v>
      </c>
      <c r="B700" s="8" t="s">
        <v>1696</v>
      </c>
      <c r="C700" s="1">
        <f t="shared" si="186"/>
        <v>207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 t="shared" si="181"/>
        <v>0</v>
      </c>
      <c r="G700" s="1">
        <f t="shared" si="165"/>
        <v>85</v>
      </c>
      <c r="H700" s="2">
        <f t="shared" si="183"/>
        <v>0.41062801932367149</v>
      </c>
      <c r="I700" s="6"/>
      <c r="J700" s="2">
        <f t="shared" si="166"/>
        <v>0.28985507246376813</v>
      </c>
      <c r="K700" s="2">
        <f t="shared" si="167"/>
        <v>0.70048309178743962</v>
      </c>
      <c r="L700" s="2">
        <f t="shared" si="168"/>
        <v>0</v>
      </c>
      <c r="M700" s="2">
        <f t="shared" si="182"/>
        <v>9.6618357487923134E-3</v>
      </c>
      <c r="N700" s="63">
        <v>60</v>
      </c>
      <c r="O700" s="63">
        <v>145</v>
      </c>
      <c r="P700" s="63">
        <v>0</v>
      </c>
      <c r="Q700" s="63">
        <v>0</v>
      </c>
      <c r="R700" s="63">
        <v>1</v>
      </c>
      <c r="S700" s="63"/>
      <c r="T700" s="63">
        <v>1</v>
      </c>
      <c r="U700" s="63">
        <v>0</v>
      </c>
      <c r="V700" s="63">
        <v>0</v>
      </c>
      <c r="W700" s="63">
        <v>0</v>
      </c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BA700" t="str">
        <f t="shared" si="184"/>
        <v>Winn</v>
      </c>
      <c r="BB700" t="s">
        <v>2479</v>
      </c>
      <c r="BC700">
        <v>2</v>
      </c>
      <c r="BE700" s="112">
        <v>23</v>
      </c>
      <c r="BF700" s="114">
        <v>19</v>
      </c>
      <c r="BG700" s="114">
        <v>305</v>
      </c>
      <c r="BH700" s="118">
        <v>86305</v>
      </c>
      <c r="BI700" s="118">
        <f t="shared" si="185"/>
        <v>23019</v>
      </c>
      <c r="BJ700" t="s">
        <v>1471</v>
      </c>
      <c r="BK700">
        <f t="shared" si="180"/>
        <v>2386305</v>
      </c>
      <c r="BP700">
        <v>44.27</v>
      </c>
      <c r="BQ700">
        <v>0.14000000000000001</v>
      </c>
      <c r="BR700">
        <v>44.13</v>
      </c>
      <c r="BZ700" s="63"/>
      <c r="CR700" s="1" t="s">
        <v>3818</v>
      </c>
    </row>
    <row r="701" spans="1:96" ht="15" hidden="1" customHeight="1" outlineLevel="1">
      <c r="A701" t="s">
        <v>1335</v>
      </c>
      <c r="B701" s="8" t="s">
        <v>1696</v>
      </c>
      <c r="C701" s="1">
        <f t="shared" si="186"/>
        <v>4679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 t="shared" si="181"/>
        <v>0</v>
      </c>
      <c r="G701" s="1">
        <f t="shared" si="165"/>
        <v>176</v>
      </c>
      <c r="H701" s="2">
        <f t="shared" si="183"/>
        <v>3.761487497328489E-2</v>
      </c>
      <c r="I701" s="6"/>
      <c r="J701" s="2">
        <f t="shared" si="166"/>
        <v>0.46676640307758066</v>
      </c>
      <c r="K701" s="2">
        <f t="shared" si="167"/>
        <v>0.50438127805086552</v>
      </c>
      <c r="L701" s="2">
        <f t="shared" si="168"/>
        <v>0</v>
      </c>
      <c r="M701" s="2">
        <f t="shared" si="182"/>
        <v>2.8852318871553817E-2</v>
      </c>
      <c r="N701" s="63">
        <v>2184</v>
      </c>
      <c r="O701" s="63">
        <v>2360</v>
      </c>
      <c r="P701" s="63">
        <v>0</v>
      </c>
      <c r="Q701" s="63">
        <v>85</v>
      </c>
      <c r="R701" s="63">
        <v>46</v>
      </c>
      <c r="S701" s="63"/>
      <c r="T701" s="63">
        <v>4</v>
      </c>
      <c r="U701" s="63">
        <v>0</v>
      </c>
      <c r="V701" s="63">
        <v>0</v>
      </c>
      <c r="W701" s="63">
        <v>0</v>
      </c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BA701" t="str">
        <f t="shared" si="184"/>
        <v>Winslow</v>
      </c>
      <c r="BB701" t="s">
        <v>3005</v>
      </c>
      <c r="BC701">
        <v>1</v>
      </c>
      <c r="BE701" s="112">
        <v>23</v>
      </c>
      <c r="BF701" s="114">
        <v>11</v>
      </c>
      <c r="BG701" s="114">
        <v>140</v>
      </c>
      <c r="BH701" s="118">
        <v>86515</v>
      </c>
      <c r="BI701" s="118">
        <f t="shared" si="185"/>
        <v>23011</v>
      </c>
      <c r="BJ701" t="s">
        <v>1471</v>
      </c>
      <c r="BK701">
        <f t="shared" si="180"/>
        <v>2386515</v>
      </c>
      <c r="BP701">
        <v>38.72</v>
      </c>
      <c r="BQ701">
        <v>1.87</v>
      </c>
      <c r="BR701">
        <v>36.85</v>
      </c>
      <c r="BZ701" s="63"/>
      <c r="CR701" s="1" t="s">
        <v>3819</v>
      </c>
    </row>
    <row r="702" spans="1:96" ht="15" hidden="1" customHeight="1" outlineLevel="1">
      <c r="A702" t="s">
        <v>2910</v>
      </c>
      <c r="B702" s="8" t="s">
        <v>1696</v>
      </c>
      <c r="C702" s="1">
        <f t="shared" si="186"/>
        <v>329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 t="shared" si="181"/>
        <v>0</v>
      </c>
      <c r="G702" s="1">
        <f t="shared" si="165"/>
        <v>34</v>
      </c>
      <c r="H702" s="2">
        <f t="shared" si="183"/>
        <v>0.10334346504559271</v>
      </c>
      <c r="I702" s="6"/>
      <c r="J702" s="2">
        <f t="shared" si="166"/>
        <v>0.44072948328267475</v>
      </c>
      <c r="K702" s="2">
        <f t="shared" si="167"/>
        <v>0.54407294832826747</v>
      </c>
      <c r="L702" s="2">
        <f t="shared" si="168"/>
        <v>0</v>
      </c>
      <c r="M702" s="2">
        <f t="shared" si="182"/>
        <v>1.5197568389057836E-2</v>
      </c>
      <c r="N702" s="63">
        <v>145</v>
      </c>
      <c r="O702" s="63">
        <v>179</v>
      </c>
      <c r="P702" s="63">
        <v>0</v>
      </c>
      <c r="Q702" s="63">
        <v>5</v>
      </c>
      <c r="R702" s="63">
        <v>0</v>
      </c>
      <c r="S702" s="63"/>
      <c r="T702" s="63">
        <v>0</v>
      </c>
      <c r="U702" s="63">
        <v>0</v>
      </c>
      <c r="V702" s="63">
        <v>0</v>
      </c>
      <c r="W702" s="63">
        <v>0</v>
      </c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BA702" t="str">
        <f t="shared" si="184"/>
        <v>Winter Harbor</v>
      </c>
      <c r="BB702" t="s">
        <v>597</v>
      </c>
      <c r="BC702">
        <v>2</v>
      </c>
      <c r="BE702" s="112">
        <v>23</v>
      </c>
      <c r="BF702" s="114">
        <v>9</v>
      </c>
      <c r="BG702" s="114">
        <v>185</v>
      </c>
      <c r="BH702" s="118">
        <v>86655</v>
      </c>
      <c r="BI702" s="118">
        <f t="shared" si="185"/>
        <v>23009</v>
      </c>
      <c r="BJ702" t="s">
        <v>1471</v>
      </c>
      <c r="BK702">
        <f t="shared" si="180"/>
        <v>2386655</v>
      </c>
      <c r="BP702">
        <v>65.7</v>
      </c>
      <c r="BQ702">
        <v>51.33</v>
      </c>
      <c r="BR702">
        <v>14.37</v>
      </c>
      <c r="BZ702" s="63"/>
      <c r="CR702" s="1" t="s">
        <v>3820</v>
      </c>
    </row>
    <row r="703" spans="1:96" ht="15" hidden="1" customHeight="1" outlineLevel="1">
      <c r="A703" t="s">
        <v>137</v>
      </c>
      <c r="B703" s="8" t="s">
        <v>1696</v>
      </c>
      <c r="C703" s="1">
        <f t="shared" si="186"/>
        <v>2335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 t="shared" si="181"/>
        <v>0</v>
      </c>
      <c r="G703" s="1">
        <f t="shared" si="165"/>
        <v>211</v>
      </c>
      <c r="H703" s="2">
        <f t="shared" si="183"/>
        <v>9.036402569593148E-2</v>
      </c>
      <c r="I703" s="6"/>
      <c r="J703" s="2">
        <f t="shared" si="166"/>
        <v>0.44282655246252678</v>
      </c>
      <c r="K703" s="2">
        <f t="shared" si="167"/>
        <v>0.53319057815845827</v>
      </c>
      <c r="L703" s="2">
        <f t="shared" si="168"/>
        <v>0</v>
      </c>
      <c r="M703" s="2">
        <f t="shared" si="182"/>
        <v>2.3982869379014948E-2</v>
      </c>
      <c r="N703" s="63">
        <v>1034</v>
      </c>
      <c r="O703" s="63">
        <v>1245</v>
      </c>
      <c r="P703" s="63">
        <v>0</v>
      </c>
      <c r="Q703" s="63">
        <v>36</v>
      </c>
      <c r="R703" s="63">
        <v>18</v>
      </c>
      <c r="S703" s="63"/>
      <c r="T703" s="63">
        <v>2</v>
      </c>
      <c r="U703" s="63">
        <v>0</v>
      </c>
      <c r="V703" s="63">
        <v>0</v>
      </c>
      <c r="W703" s="63">
        <v>0</v>
      </c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BA703" t="str">
        <f t="shared" si="184"/>
        <v>Winterport</v>
      </c>
      <c r="BB703" t="s">
        <v>217</v>
      </c>
      <c r="BC703">
        <v>2</v>
      </c>
      <c r="BE703" s="112">
        <v>23</v>
      </c>
      <c r="BF703" s="114">
        <v>27</v>
      </c>
      <c r="BG703" s="114">
        <v>130</v>
      </c>
      <c r="BH703" s="118">
        <v>86760</v>
      </c>
      <c r="BI703" s="118">
        <f t="shared" si="185"/>
        <v>23027</v>
      </c>
      <c r="BJ703" t="s">
        <v>1471</v>
      </c>
      <c r="BK703">
        <f t="shared" si="180"/>
        <v>2386760</v>
      </c>
      <c r="BP703">
        <v>37.11</v>
      </c>
      <c r="BQ703">
        <v>1.51</v>
      </c>
      <c r="BR703">
        <v>35.590000000000003</v>
      </c>
      <c r="BZ703" s="63"/>
      <c r="CR703" s="1" t="s">
        <v>3821</v>
      </c>
    </row>
    <row r="704" spans="1:96" ht="15" hidden="1" customHeight="1" outlineLevel="1">
      <c r="A704" t="s">
        <v>247</v>
      </c>
      <c r="B704" s="8" t="s">
        <v>1696</v>
      </c>
      <c r="C704" s="1">
        <f t="shared" si="186"/>
        <v>125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 t="shared" si="181"/>
        <v>0</v>
      </c>
      <c r="G704" s="1">
        <f t="shared" si="165"/>
        <v>23</v>
      </c>
      <c r="H704" s="2">
        <f t="shared" si="183"/>
        <v>0.184</v>
      </c>
      <c r="I704" s="6"/>
      <c r="J704" s="2">
        <f t="shared" si="166"/>
        <v>0.39200000000000002</v>
      </c>
      <c r="K704" s="2">
        <f t="shared" si="167"/>
        <v>0.57599999999999996</v>
      </c>
      <c r="L704" s="2">
        <f t="shared" si="168"/>
        <v>0</v>
      </c>
      <c r="M704" s="2">
        <f t="shared" si="182"/>
        <v>3.2000000000000028E-2</v>
      </c>
      <c r="N704" s="63">
        <v>49</v>
      </c>
      <c r="O704" s="63">
        <v>72</v>
      </c>
      <c r="P704" s="63">
        <v>0</v>
      </c>
      <c r="Q704" s="63">
        <v>1</v>
      </c>
      <c r="R704" s="63">
        <v>2</v>
      </c>
      <c r="S704" s="63"/>
      <c r="T704" s="63">
        <v>1</v>
      </c>
      <c r="U704" s="63">
        <v>0</v>
      </c>
      <c r="V704" s="63">
        <v>0</v>
      </c>
      <c r="W704" s="63">
        <v>0</v>
      </c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BA704" t="str">
        <f t="shared" si="184"/>
        <v>Winterville</v>
      </c>
      <c r="BB704" t="s">
        <v>2829</v>
      </c>
      <c r="BC704">
        <v>2</v>
      </c>
      <c r="BE704" s="112">
        <v>23</v>
      </c>
      <c r="BF704" s="114">
        <v>3</v>
      </c>
      <c r="BG704" s="114">
        <v>340</v>
      </c>
      <c r="BH704" s="118">
        <v>86865</v>
      </c>
      <c r="BI704" s="118">
        <f t="shared" si="185"/>
        <v>23003</v>
      </c>
      <c r="BJ704" t="s">
        <v>3073</v>
      </c>
      <c r="BK704">
        <f t="shared" si="180"/>
        <v>2386865</v>
      </c>
      <c r="BP704">
        <v>39.11</v>
      </c>
      <c r="BQ704">
        <v>3.41</v>
      </c>
      <c r="BR704">
        <v>35.700000000000003</v>
      </c>
      <c r="BZ704" s="63"/>
      <c r="CR704" s="1" t="s">
        <v>3822</v>
      </c>
    </row>
    <row r="705" spans="1:96" ht="15" hidden="1" customHeight="1" outlineLevel="1">
      <c r="A705" t="s">
        <v>1320</v>
      </c>
      <c r="B705" s="8" t="s">
        <v>1696</v>
      </c>
      <c r="C705" s="1">
        <f t="shared" si="186"/>
        <v>3737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 t="shared" si="181"/>
        <v>0</v>
      </c>
      <c r="G705" s="1">
        <f t="shared" si="165"/>
        <v>314</v>
      </c>
      <c r="H705" s="2">
        <f t="shared" si="183"/>
        <v>8.4024618678084029E-2</v>
      </c>
      <c r="I705" s="6"/>
      <c r="J705" s="2">
        <f t="shared" si="166"/>
        <v>0.52528766390152526</v>
      </c>
      <c r="K705" s="2">
        <f t="shared" si="167"/>
        <v>0.44126304522344129</v>
      </c>
      <c r="L705" s="2">
        <f t="shared" si="168"/>
        <v>0</v>
      </c>
      <c r="M705" s="2">
        <f t="shared" si="182"/>
        <v>3.3449290875033455E-2</v>
      </c>
      <c r="N705" s="63">
        <v>1963</v>
      </c>
      <c r="O705" s="63">
        <v>1649</v>
      </c>
      <c r="P705" s="63">
        <v>0</v>
      </c>
      <c r="Q705" s="63">
        <v>69</v>
      </c>
      <c r="R705" s="63">
        <v>55</v>
      </c>
      <c r="S705" s="63"/>
      <c r="T705" s="63">
        <v>1</v>
      </c>
      <c r="U705" s="63">
        <v>0</v>
      </c>
      <c r="V705" s="63">
        <v>0</v>
      </c>
      <c r="W705" s="63">
        <v>0</v>
      </c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BA705" t="str">
        <f t="shared" si="184"/>
        <v>Winthrop</v>
      </c>
      <c r="BB705" t="s">
        <v>3005</v>
      </c>
      <c r="BC705">
        <v>1</v>
      </c>
      <c r="BE705" s="112">
        <v>23</v>
      </c>
      <c r="BF705" s="114">
        <v>11</v>
      </c>
      <c r="BG705" s="114">
        <v>145</v>
      </c>
      <c r="BH705" s="118">
        <v>86970</v>
      </c>
      <c r="BI705" s="118">
        <f t="shared" si="185"/>
        <v>23011</v>
      </c>
      <c r="BJ705" t="s">
        <v>1471</v>
      </c>
      <c r="BK705">
        <f t="shared" si="180"/>
        <v>2386970</v>
      </c>
      <c r="BP705">
        <v>37.950000000000003</v>
      </c>
      <c r="BQ705">
        <v>6.71</v>
      </c>
      <c r="BR705">
        <v>31.24</v>
      </c>
      <c r="BZ705" s="63"/>
      <c r="CR705" s="1" t="s">
        <v>3823</v>
      </c>
    </row>
    <row r="706" spans="1:96" ht="15" hidden="1" customHeight="1" outlineLevel="1">
      <c r="A706" t="s">
        <v>2289</v>
      </c>
      <c r="B706" s="8" t="s">
        <v>1696</v>
      </c>
      <c r="C706" s="1">
        <f t="shared" ref="C706:C722" si="187">SUM(N706:AY706)</f>
        <v>2313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 t="shared" ref="F706:F722" si="188">IF(P706&gt;0,RANK(P706,(N706:AE706)),0)</f>
        <v>0</v>
      </c>
      <c r="G706" s="1">
        <f t="shared" ref="G706:G722" si="189">IF(C706&gt;0,MAX(N706:P706)-LARGE(N706:P706,2),0)</f>
        <v>2</v>
      </c>
      <c r="H706" s="2">
        <f t="shared" si="183"/>
        <v>8.6467790747946386E-4</v>
      </c>
      <c r="I706" s="6"/>
      <c r="J706" s="2">
        <f t="shared" ref="J706:J722" si="190">IF(C706=0,"-",N706/C706)</f>
        <v>0.4816255944660614</v>
      </c>
      <c r="K706" s="2">
        <f t="shared" ref="K706:K722" si="191">IF(C706=0,"-",O706/C706)</f>
        <v>0.48076091655858194</v>
      </c>
      <c r="L706" s="2">
        <f t="shared" ref="L706:L722" si="192">IF(C706=0,"-",P706/C706)</f>
        <v>0</v>
      </c>
      <c r="M706" s="2">
        <f t="shared" ref="M706:M722" si="193">IF(C706=0,"-",(1-J706-K706-L706))</f>
        <v>3.7613488975356602E-2</v>
      </c>
      <c r="N706" s="63">
        <v>1114</v>
      </c>
      <c r="O706" s="63">
        <v>1112</v>
      </c>
      <c r="P706" s="63">
        <v>0</v>
      </c>
      <c r="Q706" s="63">
        <v>61</v>
      </c>
      <c r="R706" s="63">
        <v>26</v>
      </c>
      <c r="S706" s="63"/>
      <c r="T706" s="63">
        <v>0</v>
      </c>
      <c r="U706" s="63">
        <v>0</v>
      </c>
      <c r="V706" s="63">
        <v>0</v>
      </c>
      <c r="W706" s="63">
        <v>0</v>
      </c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BA706" t="str">
        <f t="shared" si="184"/>
        <v>Wiscasset</v>
      </c>
      <c r="BB706" t="s">
        <v>1596</v>
      </c>
      <c r="BC706">
        <v>1</v>
      </c>
      <c r="BE706" s="112">
        <v>23</v>
      </c>
      <c r="BF706" s="114">
        <v>15</v>
      </c>
      <c r="BG706" s="114">
        <v>100</v>
      </c>
      <c r="BH706" s="118">
        <v>87075</v>
      </c>
      <c r="BI706" s="118">
        <f t="shared" si="185"/>
        <v>23015</v>
      </c>
      <c r="BJ706" t="s">
        <v>1471</v>
      </c>
      <c r="BK706">
        <f t="shared" si="180"/>
        <v>2387075</v>
      </c>
      <c r="BP706">
        <v>27.71</v>
      </c>
      <c r="BQ706">
        <v>3.12</v>
      </c>
      <c r="BR706">
        <v>24.59</v>
      </c>
      <c r="BZ706" s="63"/>
      <c r="CR706" s="1" t="s">
        <v>3824</v>
      </c>
    </row>
    <row r="707" spans="1:96" ht="15" hidden="1" customHeight="1" outlineLevel="1">
      <c r="A707" t="s">
        <v>1948</v>
      </c>
      <c r="B707" s="8" t="s">
        <v>1696</v>
      </c>
      <c r="C707" s="1">
        <f t="shared" si="187"/>
        <v>662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 t="shared" si="188"/>
        <v>0</v>
      </c>
      <c r="G707" s="1">
        <f t="shared" si="189"/>
        <v>170</v>
      </c>
      <c r="H707" s="2">
        <f t="shared" si="183"/>
        <v>0.25679758308157102</v>
      </c>
      <c r="I707" s="6"/>
      <c r="J707" s="2">
        <f t="shared" si="190"/>
        <v>0.36102719033232628</v>
      </c>
      <c r="K707" s="2">
        <f t="shared" si="191"/>
        <v>0.6178247734138973</v>
      </c>
      <c r="L707" s="2">
        <f t="shared" si="192"/>
        <v>0</v>
      </c>
      <c r="M707" s="2">
        <f t="shared" si="193"/>
        <v>2.114803625377637E-2</v>
      </c>
      <c r="N707" s="63">
        <v>239</v>
      </c>
      <c r="O707" s="63">
        <v>409</v>
      </c>
      <c r="P707" s="63">
        <v>0</v>
      </c>
      <c r="Q707" s="63">
        <v>8</v>
      </c>
      <c r="R707" s="63">
        <v>3</v>
      </c>
      <c r="S707" s="63"/>
      <c r="T707" s="63">
        <v>3</v>
      </c>
      <c r="U707" s="63">
        <v>0</v>
      </c>
      <c r="V707" s="63">
        <v>0</v>
      </c>
      <c r="W707" s="63">
        <v>0</v>
      </c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BA707" t="str">
        <f t="shared" si="184"/>
        <v>Woodland</v>
      </c>
      <c r="BB707" t="s">
        <v>2829</v>
      </c>
      <c r="BC707">
        <v>2</v>
      </c>
      <c r="BE707" s="112">
        <v>23</v>
      </c>
      <c r="BF707" s="114">
        <v>3</v>
      </c>
      <c r="BG707" s="114">
        <v>345</v>
      </c>
      <c r="BH707" s="118">
        <v>87215</v>
      </c>
      <c r="BI707" s="118">
        <f t="shared" si="185"/>
        <v>23003</v>
      </c>
      <c r="BJ707" t="s">
        <v>1471</v>
      </c>
      <c r="BK707">
        <f t="shared" si="180"/>
        <v>2387215</v>
      </c>
      <c r="BP707">
        <v>35.270000000000003</v>
      </c>
      <c r="BQ707">
        <v>0</v>
      </c>
      <c r="BR707">
        <v>35.270000000000003</v>
      </c>
      <c r="BZ707" s="63"/>
      <c r="CR707" s="1" t="s">
        <v>3825</v>
      </c>
    </row>
    <row r="708" spans="1:96" ht="15" hidden="1" customHeight="1" outlineLevel="1">
      <c r="A708" t="s">
        <v>1708</v>
      </c>
      <c r="B708" s="8" t="s">
        <v>1696</v>
      </c>
      <c r="C708" s="1">
        <f t="shared" si="187"/>
        <v>945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 t="shared" si="188"/>
        <v>0</v>
      </c>
      <c r="G708" s="1">
        <f t="shared" si="189"/>
        <v>166</v>
      </c>
      <c r="H708" s="2">
        <f t="shared" si="183"/>
        <v>0.17566137566137566</v>
      </c>
      <c r="I708" s="6"/>
      <c r="J708" s="2">
        <f t="shared" si="190"/>
        <v>0.38941798941798944</v>
      </c>
      <c r="K708" s="2">
        <f t="shared" si="191"/>
        <v>0.56507936507936507</v>
      </c>
      <c r="L708" s="2">
        <f t="shared" si="192"/>
        <v>0</v>
      </c>
      <c r="M708" s="2">
        <f t="shared" si="193"/>
        <v>4.5502645502645489E-2</v>
      </c>
      <c r="N708" s="63">
        <v>368</v>
      </c>
      <c r="O708" s="63">
        <v>534</v>
      </c>
      <c r="P708" s="63">
        <v>0</v>
      </c>
      <c r="Q708" s="63">
        <v>30</v>
      </c>
      <c r="R708" s="63">
        <v>6</v>
      </c>
      <c r="S708" s="63"/>
      <c r="T708" s="63">
        <v>7</v>
      </c>
      <c r="U708" s="63">
        <v>0</v>
      </c>
      <c r="V708" s="63">
        <v>0</v>
      </c>
      <c r="W708" s="63">
        <v>0</v>
      </c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BA708" t="str">
        <f t="shared" si="184"/>
        <v>Woodstock</v>
      </c>
      <c r="BB708" t="s">
        <v>2381</v>
      </c>
      <c r="BC708">
        <v>2</v>
      </c>
      <c r="BE708" s="112">
        <v>23</v>
      </c>
      <c r="BF708" s="114">
        <v>17</v>
      </c>
      <c r="BG708" s="114">
        <v>175</v>
      </c>
      <c r="BH708" s="118">
        <v>87355</v>
      </c>
      <c r="BI708" s="118">
        <f t="shared" si="185"/>
        <v>23017</v>
      </c>
      <c r="BJ708" t="s">
        <v>1471</v>
      </c>
      <c r="BK708">
        <f t="shared" si="180"/>
        <v>2387355</v>
      </c>
      <c r="BP708">
        <v>46.85</v>
      </c>
      <c r="BQ708">
        <v>1.1499999999999999</v>
      </c>
      <c r="BR708">
        <v>45.7</v>
      </c>
      <c r="BZ708" s="63"/>
      <c r="CR708" s="1" t="s">
        <v>3826</v>
      </c>
    </row>
    <row r="709" spans="1:96" ht="15" hidden="1" customHeight="1" outlineLevel="1">
      <c r="A709" t="s">
        <v>1919</v>
      </c>
      <c r="B709" s="8" t="s">
        <v>1696</v>
      </c>
      <c r="C709" s="1">
        <f t="shared" si="187"/>
        <v>136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 t="shared" si="188"/>
        <v>0</v>
      </c>
      <c r="G709" s="1">
        <f t="shared" si="189"/>
        <v>97</v>
      </c>
      <c r="H709" s="2">
        <f t="shared" si="183"/>
        <v>0.71323529411764708</v>
      </c>
      <c r="I709" s="6"/>
      <c r="J709" s="2">
        <f t="shared" si="190"/>
        <v>0.13970588235294118</v>
      </c>
      <c r="K709" s="2">
        <f t="shared" si="191"/>
        <v>0.8529411764705882</v>
      </c>
      <c r="L709" s="2">
        <f t="shared" si="192"/>
        <v>0</v>
      </c>
      <c r="M709" s="2">
        <f t="shared" si="193"/>
        <v>7.3529411764706731E-3</v>
      </c>
      <c r="N709" s="63">
        <v>19</v>
      </c>
      <c r="O709" s="63">
        <v>116</v>
      </c>
      <c r="P709" s="63">
        <v>0</v>
      </c>
      <c r="Q709" s="63">
        <v>1</v>
      </c>
      <c r="R709" s="63">
        <v>0</v>
      </c>
      <c r="S709" s="63"/>
      <c r="T709" s="63">
        <v>0</v>
      </c>
      <c r="U709" s="63">
        <v>0</v>
      </c>
      <c r="V709" s="63">
        <v>0</v>
      </c>
      <c r="W709" s="63">
        <v>0</v>
      </c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BA709" t="str">
        <f t="shared" si="184"/>
        <v>Woodville</v>
      </c>
      <c r="BB709" t="s">
        <v>2479</v>
      </c>
      <c r="BC709">
        <v>2</v>
      </c>
      <c r="BE709" s="112">
        <v>23</v>
      </c>
      <c r="BF709" s="114">
        <v>19</v>
      </c>
      <c r="BG709" s="114">
        <v>310</v>
      </c>
      <c r="BH709" s="118">
        <v>87390</v>
      </c>
      <c r="BI709" s="118">
        <f t="shared" si="185"/>
        <v>23019</v>
      </c>
      <c r="BJ709" t="s">
        <v>1471</v>
      </c>
      <c r="BK709">
        <f t="shared" si="180"/>
        <v>2387390</v>
      </c>
      <c r="BP709">
        <v>42.93</v>
      </c>
      <c r="BQ709">
        <v>0</v>
      </c>
      <c r="BR709">
        <v>42.93</v>
      </c>
      <c r="BZ709" s="63"/>
      <c r="CR709" s="1" t="s">
        <v>3827</v>
      </c>
    </row>
    <row r="710" spans="1:96" ht="15" hidden="1" customHeight="1" outlineLevel="1">
      <c r="A710" t="s">
        <v>1519</v>
      </c>
      <c r="B710" s="8" t="s">
        <v>1696</v>
      </c>
      <c r="C710" s="1">
        <f t="shared" si="187"/>
        <v>2150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 t="shared" si="188"/>
        <v>0</v>
      </c>
      <c r="G710" s="1">
        <f t="shared" si="189"/>
        <v>27</v>
      </c>
      <c r="H710" s="2">
        <f t="shared" si="183"/>
        <v>1.2558139534883722E-2</v>
      </c>
      <c r="I710" s="6"/>
      <c r="J710" s="2">
        <f t="shared" si="190"/>
        <v>0.4813953488372093</v>
      </c>
      <c r="K710" s="2">
        <f t="shared" si="191"/>
        <v>0.49395348837209302</v>
      </c>
      <c r="L710" s="2">
        <f t="shared" si="192"/>
        <v>0</v>
      </c>
      <c r="M710" s="2">
        <f t="shared" si="193"/>
        <v>2.4651162790697623E-2</v>
      </c>
      <c r="N710" s="63">
        <v>1035</v>
      </c>
      <c r="O710" s="63">
        <v>1062</v>
      </c>
      <c r="P710" s="63">
        <v>0</v>
      </c>
      <c r="Q710" s="63">
        <v>28</v>
      </c>
      <c r="R710" s="63">
        <v>22</v>
      </c>
      <c r="S710" s="63"/>
      <c r="T710" s="63">
        <v>3</v>
      </c>
      <c r="U710" s="63">
        <v>0</v>
      </c>
      <c r="V710" s="63">
        <v>0</v>
      </c>
      <c r="W710" s="63">
        <v>0</v>
      </c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BA710" t="str">
        <f t="shared" si="184"/>
        <v>Woolwich</v>
      </c>
      <c r="BB710" t="s">
        <v>1282</v>
      </c>
      <c r="BC710">
        <v>1</v>
      </c>
      <c r="BE710" s="112">
        <v>23</v>
      </c>
      <c r="BF710" s="114">
        <v>23</v>
      </c>
      <c r="BG710" s="114">
        <v>50</v>
      </c>
      <c r="BH710" s="118">
        <v>87460</v>
      </c>
      <c r="BI710" s="118">
        <f t="shared" si="185"/>
        <v>23023</v>
      </c>
      <c r="BJ710" t="s">
        <v>1471</v>
      </c>
      <c r="BK710">
        <f t="shared" si="180"/>
        <v>2387460</v>
      </c>
      <c r="BP710">
        <v>41.65</v>
      </c>
      <c r="BQ710">
        <v>6.6</v>
      </c>
      <c r="BR710">
        <v>35.049999999999997</v>
      </c>
      <c r="BZ710" s="63"/>
      <c r="CR710" s="1" t="s">
        <v>3828</v>
      </c>
    </row>
    <row r="711" spans="1:96" ht="15" hidden="1" customHeight="1" outlineLevel="1">
      <c r="A711" t="s">
        <v>2038</v>
      </c>
      <c r="B711" s="8" t="s">
        <v>1696</v>
      </c>
      <c r="C711" s="1">
        <f t="shared" si="187"/>
        <v>39</v>
      </c>
      <c r="D711" s="5">
        <f>IF(N711&gt;0, RANK(N711,(N711:P711,Q711:AE711)),0)</f>
        <v>1</v>
      </c>
      <c r="E711" s="5">
        <f>IF(O711&gt;0,RANK(O711,(N711:P711,Q711:AE711)),0)</f>
        <v>2</v>
      </c>
      <c r="F711" s="5">
        <f t="shared" si="188"/>
        <v>0</v>
      </c>
      <c r="G711" s="1">
        <f t="shared" si="189"/>
        <v>6</v>
      </c>
      <c r="H711" s="2">
        <f>IF(C711&gt;0,G711/C711,0)</f>
        <v>0.15384615384615385</v>
      </c>
      <c r="I711" s="6"/>
      <c r="J711" s="2">
        <f t="shared" si="190"/>
        <v>0.53846153846153844</v>
      </c>
      <c r="K711" s="2">
        <f t="shared" si="191"/>
        <v>0.38461538461538464</v>
      </c>
      <c r="L711" s="2">
        <f t="shared" si="192"/>
        <v>0</v>
      </c>
      <c r="M711" s="2">
        <f t="shared" si="193"/>
        <v>7.6923076923076927E-2</v>
      </c>
      <c r="N711" s="63">
        <v>21</v>
      </c>
      <c r="O711" s="63">
        <v>15</v>
      </c>
      <c r="P711" s="63">
        <v>0</v>
      </c>
      <c r="Q711" s="63">
        <v>2</v>
      </c>
      <c r="R711" s="63">
        <v>1</v>
      </c>
      <c r="S711" s="63"/>
      <c r="T711" s="63">
        <v>0</v>
      </c>
      <c r="U711" s="63">
        <v>0</v>
      </c>
      <c r="V711" s="63">
        <v>0</v>
      </c>
      <c r="W711" s="63">
        <v>0</v>
      </c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BA711" t="str">
        <f>A711</f>
        <v>Wyman</v>
      </c>
      <c r="BB711" t="s">
        <v>1137</v>
      </c>
      <c r="BC711">
        <v>2</v>
      </c>
      <c r="BE711" s="112">
        <v>23</v>
      </c>
      <c r="BF711" s="114">
        <v>7</v>
      </c>
      <c r="BH711" s="139">
        <v>87680</v>
      </c>
      <c r="BI711" s="118">
        <f>BE711*1000+BF711</f>
        <v>23007</v>
      </c>
      <c r="BJ711" t="s">
        <v>956</v>
      </c>
      <c r="BK711">
        <f>BE711*100000+BH711</f>
        <v>2387680</v>
      </c>
      <c r="BZ711" s="63"/>
      <c r="CR711" s="1" t="s">
        <v>3829</v>
      </c>
    </row>
    <row r="712" spans="1:96" ht="15" hidden="1" customHeight="1" outlineLevel="1">
      <c r="A712" t="s">
        <v>3208</v>
      </c>
      <c r="B712" s="8" t="s">
        <v>1696</v>
      </c>
      <c r="C712" s="1">
        <f t="shared" si="187"/>
        <v>6358</v>
      </c>
      <c r="D712" s="5">
        <f>IF(N712&gt;0, RANK(N712,(N712:P712,Q712:AE712)),0)</f>
        <v>1</v>
      </c>
      <c r="E712" s="5">
        <f>IF(O712&gt;0,RANK(O712,(N712:P712,Q712:AE712)),0)</f>
        <v>2</v>
      </c>
      <c r="F712" s="5">
        <f t="shared" si="188"/>
        <v>0</v>
      </c>
      <c r="G712" s="1">
        <f t="shared" si="189"/>
        <v>3346</v>
      </c>
      <c r="H712" s="2">
        <f t="shared" si="183"/>
        <v>0.52626612142183071</v>
      </c>
      <c r="I712" s="6"/>
      <c r="J712" s="2">
        <f t="shared" si="190"/>
        <v>0.75259515570934254</v>
      </c>
      <c r="K712" s="2">
        <f t="shared" si="191"/>
        <v>0.2263290342875118</v>
      </c>
      <c r="L712" s="2">
        <f t="shared" si="192"/>
        <v>0</v>
      </c>
      <c r="M712" s="2">
        <f t="shared" si="193"/>
        <v>2.1075810003145651E-2</v>
      </c>
      <c r="N712" s="63">
        <v>4785</v>
      </c>
      <c r="O712" s="63">
        <v>1439</v>
      </c>
      <c r="P712" s="63">
        <v>0</v>
      </c>
      <c r="Q712" s="63">
        <v>79</v>
      </c>
      <c r="R712" s="63">
        <v>43</v>
      </c>
      <c r="S712" s="63"/>
      <c r="T712" s="63">
        <v>12</v>
      </c>
      <c r="U712" s="63">
        <v>0</v>
      </c>
      <c r="V712" s="63">
        <v>0</v>
      </c>
      <c r="W712" s="63">
        <v>0</v>
      </c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BA712" t="str">
        <f t="shared" si="184"/>
        <v>Yarmouth</v>
      </c>
      <c r="BB712" t="s">
        <v>1530</v>
      </c>
      <c r="BC712">
        <v>1</v>
      </c>
      <c r="BE712" s="112">
        <v>23</v>
      </c>
      <c r="BF712" s="114">
        <v>5</v>
      </c>
      <c r="BG712" s="114">
        <v>130</v>
      </c>
      <c r="BH712" s="118">
        <v>87845</v>
      </c>
      <c r="BI712" s="118">
        <f t="shared" si="185"/>
        <v>23005</v>
      </c>
      <c r="BJ712" t="s">
        <v>1471</v>
      </c>
      <c r="BK712">
        <f t="shared" si="180"/>
        <v>2387845</v>
      </c>
      <c r="BP712">
        <v>22.78</v>
      </c>
      <c r="BQ712">
        <v>9.44</v>
      </c>
      <c r="BR712">
        <v>13.34</v>
      </c>
      <c r="BZ712" s="63"/>
      <c r="CR712" s="1" t="s">
        <v>3830</v>
      </c>
    </row>
    <row r="713" spans="1:96" ht="15" hidden="1" customHeight="1" outlineLevel="1">
      <c r="A713" t="s">
        <v>924</v>
      </c>
      <c r="B713" s="8" t="s">
        <v>1696</v>
      </c>
      <c r="C713" s="1">
        <f t="shared" si="187"/>
        <v>9658</v>
      </c>
      <c r="D713" s="5">
        <f>IF(N713&gt;0, RANK(N713,(N713:P713,Q713:AE713)),0)</f>
        <v>1</v>
      </c>
      <c r="E713" s="5">
        <f>IF(O713&gt;0,RANK(O713,(N713:P713,Q713:AE713)),0)</f>
        <v>2</v>
      </c>
      <c r="F713" s="5">
        <f>IF(P713&gt;0,RANK(P713,(N713:AE713)),0)</f>
        <v>0</v>
      </c>
      <c r="G713" s="1">
        <f>IF(C713&gt;0,MAX(N713:P713)-LARGE(N713:P713,2),0)</f>
        <v>2765</v>
      </c>
      <c r="H713" s="2">
        <f>IF(C713&gt;0,G713/C713,0)</f>
        <v>0.28629115758956308</v>
      </c>
      <c r="I713" s="6"/>
      <c r="J713" s="2">
        <f>IF(C713=0,"-",N713/C713)</f>
        <v>0.6333609442948851</v>
      </c>
      <c r="K713" s="2">
        <f>IF(C713=0,"-",O713/C713)</f>
        <v>0.34706978670532201</v>
      </c>
      <c r="L713" s="2">
        <f>IF(C713=0,"-",P713/C713)</f>
        <v>0</v>
      </c>
      <c r="M713" s="2">
        <f>IF(C713=0,"-",(1-J713-K713-L713))</f>
        <v>1.9569268999792888E-2</v>
      </c>
      <c r="N713" s="63">
        <v>6117</v>
      </c>
      <c r="O713" s="63">
        <v>3352</v>
      </c>
      <c r="P713" s="63">
        <v>0</v>
      </c>
      <c r="Q713" s="63">
        <v>129</v>
      </c>
      <c r="R713" s="63">
        <v>54</v>
      </c>
      <c r="S713" s="63"/>
      <c r="T713" s="63">
        <v>6</v>
      </c>
      <c r="U713" s="63">
        <v>0</v>
      </c>
      <c r="V713" s="63">
        <v>0</v>
      </c>
      <c r="W713" s="63">
        <v>0</v>
      </c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BA713" t="str">
        <f>A713</f>
        <v>York</v>
      </c>
      <c r="BB713" t="s">
        <v>924</v>
      </c>
      <c r="BC713">
        <v>1</v>
      </c>
      <c r="BE713" s="112">
        <v>23</v>
      </c>
      <c r="BF713" s="114">
        <v>31</v>
      </c>
      <c r="BG713" s="114">
        <v>140</v>
      </c>
      <c r="BH713" s="118">
        <v>87985</v>
      </c>
      <c r="BI713" s="118">
        <f t="shared" ref="BI713:BI720" si="194">BE713*1000+BF713</f>
        <v>23031</v>
      </c>
      <c r="BJ713" t="s">
        <v>1471</v>
      </c>
      <c r="BK713">
        <f>BE713*100000+BH713</f>
        <v>2387985</v>
      </c>
      <c r="BP713">
        <v>57.7</v>
      </c>
      <c r="BQ713">
        <v>2.78</v>
      </c>
      <c r="BR713">
        <v>54.91</v>
      </c>
      <c r="BZ713" s="63"/>
      <c r="CR713" s="1" t="s">
        <v>3831</v>
      </c>
    </row>
    <row r="714" spans="1:96" ht="15" hidden="1" customHeight="1" outlineLevel="1">
      <c r="A714" t="s">
        <v>3299</v>
      </c>
      <c r="B714" s="8" t="s">
        <v>1696</v>
      </c>
      <c r="C714" s="1">
        <f t="shared" si="187"/>
        <v>0</v>
      </c>
      <c r="D714" s="5">
        <f>IF(N714&gt;0, RANK(N714,(N714:P714,Q714:AE714)),0)</f>
        <v>0</v>
      </c>
      <c r="E714" s="5">
        <f>IF(O714&gt;0,RANK(O714,(N714:P714,Q714:AE714)),0)</f>
        <v>0</v>
      </c>
      <c r="F714" s="5">
        <f t="shared" ref="F714:F721" si="195">IF(P714&gt;0,RANK(P714,(N714:AE714)),0)</f>
        <v>0</v>
      </c>
      <c r="G714" s="1">
        <f t="shared" ref="G714:G721" si="196">IF(C714&gt;0,MAX(N714:P714)-LARGE(N714:P714,2),0)</f>
        <v>0</v>
      </c>
      <c r="H714" s="2">
        <f t="shared" ref="H714:H721" si="197">IF(C714&gt;0,G714/C714,0)</f>
        <v>0</v>
      </c>
      <c r="I714" s="6"/>
      <c r="J714" s="2" t="str">
        <f t="shared" ref="J714:J721" si="198">IF(C714=0,"-",N714/C714)</f>
        <v>-</v>
      </c>
      <c r="K714" s="2" t="str">
        <f t="shared" ref="K714:K721" si="199">IF(C714=0,"-",O714/C714)</f>
        <v>-</v>
      </c>
      <c r="L714" s="2" t="str">
        <f t="shared" ref="L714:L721" si="200">IF(C714=0,"-",P714/C714)</f>
        <v>-</v>
      </c>
      <c r="M714" s="2" t="str">
        <f t="shared" ref="M714:M721" si="201">IF(C714=0,"-",(1-J714-K714-L714))</f>
        <v>-</v>
      </c>
      <c r="N714" s="63">
        <v>0</v>
      </c>
      <c r="O714" s="63">
        <v>0</v>
      </c>
      <c r="P714" s="63">
        <v>0</v>
      </c>
      <c r="Q714" s="63">
        <v>0</v>
      </c>
      <c r="R714" s="63">
        <v>0</v>
      </c>
      <c r="S714" s="63"/>
      <c r="T714" s="63">
        <v>0</v>
      </c>
      <c r="U714" s="63">
        <v>0</v>
      </c>
      <c r="V714" s="63">
        <v>0</v>
      </c>
      <c r="W714" s="63">
        <v>0</v>
      </c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BA714" t="str">
        <f t="shared" ref="BA714:BA720" si="202">A714</f>
        <v xml:space="preserve">Barnard Twp/Ebeemee Twp/T4 R9 Nwp/Williamsburg Twp                                                                                                    </v>
      </c>
      <c r="BB714" t="s">
        <v>1956</v>
      </c>
      <c r="BC714">
        <v>2</v>
      </c>
      <c r="BE714" s="112">
        <v>23</v>
      </c>
      <c r="BF714" s="114">
        <v>21</v>
      </c>
      <c r="BH714" s="118">
        <v>99901</v>
      </c>
      <c r="BI714" s="118">
        <f t="shared" si="194"/>
        <v>23021</v>
      </c>
      <c r="BJ714" t="s">
        <v>956</v>
      </c>
      <c r="BK714">
        <f t="shared" ref="BK714:BK720" si="203">BE714*100000+BH714</f>
        <v>2399901</v>
      </c>
      <c r="BZ714" s="63"/>
      <c r="CR714" s="1" t="s">
        <v>3832</v>
      </c>
    </row>
    <row r="715" spans="1:96" ht="15" hidden="1" customHeight="1" outlineLevel="1">
      <c r="A715" t="s">
        <v>3300</v>
      </c>
      <c r="B715" s="8" t="s">
        <v>1696</v>
      </c>
      <c r="C715" s="1">
        <f t="shared" si="187"/>
        <v>0</v>
      </c>
      <c r="D715" s="5">
        <f>IF(N715&gt;0, RANK(N715,(N715:P715,Q715:AE715)),0)</f>
        <v>0</v>
      </c>
      <c r="E715" s="5">
        <f>IF(O715&gt;0,RANK(O715,(N715:P715,Q715:AE715)),0)</f>
        <v>0</v>
      </c>
      <c r="F715" s="5">
        <f t="shared" si="195"/>
        <v>0</v>
      </c>
      <c r="G715" s="1">
        <f t="shared" si="196"/>
        <v>0</v>
      </c>
      <c r="H715" s="2">
        <f t="shared" si="197"/>
        <v>0</v>
      </c>
      <c r="I715" s="6"/>
      <c r="J715" s="2" t="str">
        <f t="shared" si="198"/>
        <v>-</v>
      </c>
      <c r="K715" s="2" t="str">
        <f t="shared" si="199"/>
        <v>-</v>
      </c>
      <c r="L715" s="2" t="str">
        <f t="shared" si="200"/>
        <v>-</v>
      </c>
      <c r="M715" s="2" t="str">
        <f t="shared" si="201"/>
        <v>-</v>
      </c>
      <c r="N715" s="63">
        <v>0</v>
      </c>
      <c r="O715" s="63">
        <v>0</v>
      </c>
      <c r="P715" s="63">
        <v>0</v>
      </c>
      <c r="Q715" s="63">
        <v>0</v>
      </c>
      <c r="R715" s="63">
        <v>0</v>
      </c>
      <c r="S715" s="63"/>
      <c r="T715" s="63">
        <v>0</v>
      </c>
      <c r="U715" s="63">
        <v>0</v>
      </c>
      <c r="V715" s="63">
        <v>0</v>
      </c>
      <c r="W715" s="63">
        <v>0</v>
      </c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BA715" t="str">
        <f t="shared" si="202"/>
        <v xml:space="preserve">Berry Twp/Cathance Twp/Marion Twp                                                                                                                     </v>
      </c>
      <c r="BB715" t="s">
        <v>691</v>
      </c>
      <c r="BC715">
        <v>2</v>
      </c>
      <c r="BE715" s="112">
        <v>23</v>
      </c>
      <c r="BF715" s="114">
        <v>29</v>
      </c>
      <c r="BH715" s="118">
        <v>99902</v>
      </c>
      <c r="BI715" s="118">
        <f t="shared" si="194"/>
        <v>23029</v>
      </c>
      <c r="BJ715" t="s">
        <v>956</v>
      </c>
      <c r="BK715">
        <f t="shared" si="203"/>
        <v>2399902</v>
      </c>
      <c r="BZ715" s="63"/>
      <c r="CR715" s="1" t="s">
        <v>3833</v>
      </c>
    </row>
    <row r="716" spans="1:96" ht="15" hidden="1" customHeight="1" outlineLevel="1">
      <c r="A716" t="s">
        <v>3301</v>
      </c>
      <c r="B716" s="8" t="s">
        <v>1696</v>
      </c>
      <c r="C716" s="1">
        <f t="shared" si="187"/>
        <v>0</v>
      </c>
      <c r="D716" s="5">
        <f>IF(N716&gt;0, RANK(N716,(N716:P716,Q716:AE716)),0)</f>
        <v>0</v>
      </c>
      <c r="E716" s="5">
        <f>IF(O716&gt;0,RANK(O716,(N716:P716,Q716:AE716)),0)</f>
        <v>0</v>
      </c>
      <c r="F716" s="5">
        <f t="shared" si="195"/>
        <v>0</v>
      </c>
      <c r="G716" s="1">
        <f t="shared" si="196"/>
        <v>0</v>
      </c>
      <c r="H716" s="2">
        <f t="shared" si="197"/>
        <v>0</v>
      </c>
      <c r="I716" s="6"/>
      <c r="J716" s="2" t="str">
        <f t="shared" si="198"/>
        <v>-</v>
      </c>
      <c r="K716" s="2" t="str">
        <f t="shared" si="199"/>
        <v>-</v>
      </c>
      <c r="L716" s="2" t="str">
        <f t="shared" si="200"/>
        <v>-</v>
      </c>
      <c r="M716" s="2" t="str">
        <f t="shared" si="201"/>
        <v>-</v>
      </c>
      <c r="N716" s="63">
        <v>0</v>
      </c>
      <c r="O716" s="63">
        <v>0</v>
      </c>
      <c r="P716" s="63">
        <v>0</v>
      </c>
      <c r="Q716" s="63">
        <v>0</v>
      </c>
      <c r="R716" s="63">
        <v>0</v>
      </c>
      <c r="S716" s="63"/>
      <c r="T716" s="63">
        <v>0</v>
      </c>
      <c r="U716" s="63">
        <v>0</v>
      </c>
      <c r="V716" s="63">
        <v>0</v>
      </c>
      <c r="W716" s="63">
        <v>0</v>
      </c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BA716" t="str">
        <f t="shared" si="202"/>
        <v xml:space="preserve">Big Twenty Twp/T15 R15 Wels                                                                                                                           </v>
      </c>
      <c r="BB716" t="s">
        <v>2829</v>
      </c>
      <c r="BC716">
        <v>2</v>
      </c>
      <c r="BE716" s="112">
        <v>23</v>
      </c>
      <c r="BF716" s="114">
        <v>3</v>
      </c>
      <c r="BH716" s="118">
        <v>99003</v>
      </c>
      <c r="BI716" s="118">
        <f t="shared" si="194"/>
        <v>23003</v>
      </c>
      <c r="BJ716" t="s">
        <v>956</v>
      </c>
      <c r="BK716">
        <f t="shared" si="203"/>
        <v>2399003</v>
      </c>
      <c r="BZ716" s="63"/>
      <c r="CR716" s="1" t="s">
        <v>3834</v>
      </c>
    </row>
    <row r="717" spans="1:96" ht="15" hidden="1" customHeight="1" outlineLevel="1">
      <c r="A717" t="s">
        <v>3302</v>
      </c>
      <c r="B717" s="8" t="s">
        <v>1696</v>
      </c>
      <c r="C717" s="1">
        <f t="shared" si="187"/>
        <v>0</v>
      </c>
      <c r="D717" s="5">
        <f>IF(N717&gt;0, RANK(N717,(N717:P717,Q717:AE717)),0)</f>
        <v>0</v>
      </c>
      <c r="E717" s="5">
        <f>IF(O717&gt;0,RANK(O717,(N717:P717,Q717:AE717)),0)</f>
        <v>0</v>
      </c>
      <c r="F717" s="5">
        <f t="shared" si="195"/>
        <v>0</v>
      </c>
      <c r="G717" s="1">
        <f t="shared" si="196"/>
        <v>0</v>
      </c>
      <c r="H717" s="2">
        <f t="shared" si="197"/>
        <v>0</v>
      </c>
      <c r="I717" s="6"/>
      <c r="J717" s="2" t="str">
        <f t="shared" si="198"/>
        <v>-</v>
      </c>
      <c r="K717" s="2" t="str">
        <f t="shared" si="199"/>
        <v>-</v>
      </c>
      <c r="L717" s="2" t="str">
        <f t="shared" si="200"/>
        <v>-</v>
      </c>
      <c r="M717" s="2" t="str">
        <f t="shared" si="201"/>
        <v>-</v>
      </c>
      <c r="N717" s="63">
        <v>0</v>
      </c>
      <c r="O717" s="63">
        <v>0</v>
      </c>
      <c r="P717" s="63">
        <v>0</v>
      </c>
      <c r="Q717" s="63">
        <v>0</v>
      </c>
      <c r="R717" s="63">
        <v>0</v>
      </c>
      <c r="S717" s="63"/>
      <c r="T717" s="63">
        <v>0</v>
      </c>
      <c r="U717" s="63">
        <v>0</v>
      </c>
      <c r="V717" s="63">
        <v>0</v>
      </c>
      <c r="W717" s="63">
        <v>0</v>
      </c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BA717" t="str">
        <f t="shared" si="202"/>
        <v xml:space="preserve">Grindstone/Herseytown/Soldiertown Twp                                                                                                                 </v>
      </c>
      <c r="BB717" t="s">
        <v>2479</v>
      </c>
      <c r="BC717">
        <v>2</v>
      </c>
      <c r="BE717" s="112">
        <v>23</v>
      </c>
      <c r="BF717" s="114">
        <v>19</v>
      </c>
      <c r="BH717" s="118">
        <v>99905</v>
      </c>
      <c r="BI717" s="118">
        <f t="shared" si="194"/>
        <v>23019</v>
      </c>
      <c r="BJ717" t="s">
        <v>956</v>
      </c>
      <c r="BK717">
        <f t="shared" si="203"/>
        <v>2399905</v>
      </c>
      <c r="BZ717" s="63"/>
      <c r="CR717" s="1" t="s">
        <v>3835</v>
      </c>
    </row>
    <row r="718" spans="1:96" ht="15" hidden="1" customHeight="1" outlineLevel="1">
      <c r="A718" t="s">
        <v>3303</v>
      </c>
      <c r="B718" s="8" t="s">
        <v>1696</v>
      </c>
      <c r="C718" s="1">
        <f t="shared" si="187"/>
        <v>27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 t="shared" si="195"/>
        <v>0</v>
      </c>
      <c r="G718" s="1">
        <f t="shared" si="196"/>
        <v>13</v>
      </c>
      <c r="H718" s="2">
        <f t="shared" si="197"/>
        <v>0.48148148148148145</v>
      </c>
      <c r="I718" s="6"/>
      <c r="J718" s="2">
        <f t="shared" si="198"/>
        <v>0.22222222222222221</v>
      </c>
      <c r="K718" s="2">
        <f t="shared" si="199"/>
        <v>0.70370370370370372</v>
      </c>
      <c r="L718" s="2">
        <f t="shared" si="200"/>
        <v>0</v>
      </c>
      <c r="M718" s="2">
        <f t="shared" si="201"/>
        <v>7.407407407407407E-2</v>
      </c>
      <c r="N718" s="63">
        <v>6</v>
      </c>
      <c r="O718" s="63">
        <v>19</v>
      </c>
      <c r="P718" s="63">
        <v>0</v>
      </c>
      <c r="Q718" s="63">
        <v>1</v>
      </c>
      <c r="R718" s="63">
        <v>1</v>
      </c>
      <c r="S718" s="63"/>
      <c r="T718" s="63">
        <v>0</v>
      </c>
      <c r="U718" s="63">
        <v>0</v>
      </c>
      <c r="V718" s="63">
        <v>0</v>
      </c>
      <c r="W718" s="63">
        <v>0</v>
      </c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BA718" t="str">
        <f t="shared" si="202"/>
        <v xml:space="preserve">Lexington Twp/Spring Lake Twp                                                                                                                         </v>
      </c>
      <c r="BB718" t="s">
        <v>1786</v>
      </c>
      <c r="BC718">
        <v>2</v>
      </c>
      <c r="BE718" s="112">
        <v>23</v>
      </c>
      <c r="BF718" s="114">
        <v>25</v>
      </c>
      <c r="BH718" s="118">
        <v>99906</v>
      </c>
      <c r="BI718" s="118">
        <f t="shared" si="194"/>
        <v>23025</v>
      </c>
      <c r="BJ718" t="s">
        <v>956</v>
      </c>
      <c r="BK718">
        <f t="shared" si="203"/>
        <v>2399906</v>
      </c>
      <c r="BZ718" s="63"/>
      <c r="CR718" s="1" t="s">
        <v>3836</v>
      </c>
    </row>
    <row r="719" spans="1:96" ht="15" hidden="1" customHeight="1" outlineLevel="1">
      <c r="A719" t="s">
        <v>3304</v>
      </c>
      <c r="B719" s="8" t="s">
        <v>1696</v>
      </c>
      <c r="C719" s="1">
        <f t="shared" si="187"/>
        <v>10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 t="shared" si="195"/>
        <v>0</v>
      </c>
      <c r="G719" s="1">
        <f t="shared" si="196"/>
        <v>2</v>
      </c>
      <c r="H719" s="2">
        <f t="shared" si="197"/>
        <v>0.2</v>
      </c>
      <c r="I719" s="6"/>
      <c r="J719" s="2">
        <f t="shared" si="198"/>
        <v>0.4</v>
      </c>
      <c r="K719" s="2">
        <f t="shared" si="199"/>
        <v>0.6</v>
      </c>
      <c r="L719" s="2">
        <f t="shared" si="200"/>
        <v>0</v>
      </c>
      <c r="M719" s="2">
        <f t="shared" si="201"/>
        <v>0</v>
      </c>
      <c r="N719" s="63">
        <v>4</v>
      </c>
      <c r="O719" s="63">
        <v>6</v>
      </c>
      <c r="P719" s="63">
        <v>0</v>
      </c>
      <c r="Q719" s="63">
        <v>0</v>
      </c>
      <c r="R719" s="63">
        <v>0</v>
      </c>
      <c r="S719" s="63"/>
      <c r="T719" s="63">
        <v>0</v>
      </c>
      <c r="U719" s="63">
        <v>0</v>
      </c>
      <c r="V719" s="63">
        <v>0</v>
      </c>
      <c r="W719" s="63">
        <v>0</v>
      </c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BA719" t="str">
        <f t="shared" si="202"/>
        <v xml:space="preserve">T5 R7 Twp/T5 R8 Twp/T6 R8 Twps                                                                                                                        </v>
      </c>
      <c r="BB719" t="s">
        <v>2479</v>
      </c>
      <c r="BC719">
        <v>2</v>
      </c>
      <c r="BE719" s="112">
        <v>23</v>
      </c>
      <c r="BF719" s="114">
        <v>19</v>
      </c>
      <c r="BH719" s="118">
        <v>99908</v>
      </c>
      <c r="BI719" s="118">
        <f t="shared" si="194"/>
        <v>23019</v>
      </c>
      <c r="BJ719" t="s">
        <v>956</v>
      </c>
      <c r="BK719">
        <f t="shared" si="203"/>
        <v>2399908</v>
      </c>
      <c r="BZ719" s="63"/>
      <c r="CR719" s="1" t="s">
        <v>3837</v>
      </c>
    </row>
    <row r="720" spans="1:96" ht="15" hidden="1" customHeight="1" outlineLevel="1">
      <c r="A720" t="s">
        <v>3305</v>
      </c>
      <c r="B720" s="8" t="s">
        <v>1696</v>
      </c>
      <c r="C720" s="1">
        <f t="shared" si="187"/>
        <v>0</v>
      </c>
      <c r="D720" s="5">
        <f>IF(N720&gt;0, RANK(N720,(N720:P720,Q720:AE720)),0)</f>
        <v>0</v>
      </c>
      <c r="E720" s="5">
        <f>IF(O720&gt;0,RANK(O720,(N720:P720,Q720:AE720)),0)</f>
        <v>0</v>
      </c>
      <c r="F720" s="5">
        <f t="shared" si="195"/>
        <v>0</v>
      </c>
      <c r="G720" s="1">
        <f t="shared" si="196"/>
        <v>0</v>
      </c>
      <c r="H720" s="2">
        <f t="shared" si="197"/>
        <v>0</v>
      </c>
      <c r="I720" s="6"/>
      <c r="J720" s="2" t="str">
        <f t="shared" si="198"/>
        <v>-</v>
      </c>
      <c r="K720" s="2" t="str">
        <f t="shared" si="199"/>
        <v>-</v>
      </c>
      <c r="L720" s="2" t="str">
        <f t="shared" si="200"/>
        <v>-</v>
      </c>
      <c r="M720" s="2" t="str">
        <f t="shared" si="201"/>
        <v>-</v>
      </c>
      <c r="N720" s="63">
        <v>0</v>
      </c>
      <c r="O720" s="63">
        <v>0</v>
      </c>
      <c r="P720" s="63">
        <v>0</v>
      </c>
      <c r="Q720" s="63">
        <v>0</v>
      </c>
      <c r="R720" s="63">
        <v>0</v>
      </c>
      <c r="S720" s="63"/>
      <c r="T720" s="63">
        <v>0</v>
      </c>
      <c r="U720" s="63">
        <v>0</v>
      </c>
      <c r="V720" s="63">
        <v>0</v>
      </c>
      <c r="W720" s="63">
        <v>0</v>
      </c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BA720" t="str">
        <f t="shared" si="202"/>
        <v xml:space="preserve">T12/R13 Wels/T9 R8 Wels                                                                                                                               </v>
      </c>
      <c r="BB720" t="s">
        <v>2829</v>
      </c>
      <c r="BC720">
        <v>2</v>
      </c>
      <c r="BE720" s="112">
        <v>23</v>
      </c>
      <c r="BF720" s="114">
        <v>3</v>
      </c>
      <c r="BH720" s="118">
        <v>99909</v>
      </c>
      <c r="BI720" s="118">
        <f t="shared" si="194"/>
        <v>23003</v>
      </c>
      <c r="BJ720" t="s">
        <v>956</v>
      </c>
      <c r="BK720">
        <f t="shared" si="203"/>
        <v>2399909</v>
      </c>
      <c r="BZ720" s="63"/>
      <c r="CR720" s="1" t="s">
        <v>3838</v>
      </c>
    </row>
    <row r="721" spans="1:78" ht="15" hidden="1" customHeight="1" outlineLevel="1">
      <c r="A721" t="s">
        <v>2701</v>
      </c>
      <c r="B721" s="8" t="s">
        <v>1696</v>
      </c>
      <c r="C721" s="1">
        <f t="shared" si="187"/>
        <v>5719</v>
      </c>
      <c r="D721" s="5">
        <f>IF(N721&gt;0, RANK(N721,(N721:P721,Q721:AE721)),0)</f>
        <v>1</v>
      </c>
      <c r="E721" s="5">
        <f>IF(O721&gt;0,RANK(O721,(N721:P721,Q721:AE721)),0)</f>
        <v>2</v>
      </c>
      <c r="F721" s="5">
        <f t="shared" si="195"/>
        <v>0</v>
      </c>
      <c r="G721" s="1">
        <f t="shared" si="196"/>
        <v>3761</v>
      </c>
      <c r="H721" s="2">
        <f t="shared" si="197"/>
        <v>0.65763245322608843</v>
      </c>
      <c r="I721" s="6"/>
      <c r="J721" s="2">
        <f t="shared" si="198"/>
        <v>0.8041615667074663</v>
      </c>
      <c r="K721" s="2">
        <f t="shared" si="199"/>
        <v>0.14652911348137787</v>
      </c>
      <c r="L721" s="2">
        <f t="shared" si="200"/>
        <v>0</v>
      </c>
      <c r="M721" s="2">
        <f t="shared" si="201"/>
        <v>4.9309319811155827E-2</v>
      </c>
      <c r="N721" s="63">
        <v>4599</v>
      </c>
      <c r="O721" s="63">
        <v>838</v>
      </c>
      <c r="P721" s="63">
        <v>0</v>
      </c>
      <c r="Q721" s="63">
        <v>147</v>
      </c>
      <c r="R721" s="63">
        <v>119</v>
      </c>
      <c r="S721" s="63"/>
      <c r="T721" s="63">
        <v>10</v>
      </c>
      <c r="U721" s="63">
        <v>0</v>
      </c>
      <c r="V721" s="63">
        <v>0</v>
      </c>
      <c r="W721" s="63">
        <v>6</v>
      </c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BA721" t="str">
        <f t="shared" si="184"/>
        <v>Overseas</v>
      </c>
      <c r="BB721" t="s">
        <v>2701</v>
      </c>
      <c r="BC721">
        <v>0</v>
      </c>
      <c r="BE721" s="112">
        <v>23</v>
      </c>
      <c r="BF721" s="114">
        <v>99</v>
      </c>
      <c r="BH721" s="118">
        <v>99000</v>
      </c>
      <c r="BI721" s="118">
        <f t="shared" si="185"/>
        <v>23099</v>
      </c>
      <c r="BJ721" t="s">
        <v>3235</v>
      </c>
      <c r="BK721">
        <f t="shared" si="180"/>
        <v>2399000</v>
      </c>
      <c r="BP721">
        <v>57.7</v>
      </c>
      <c r="BQ721">
        <v>2.78</v>
      </c>
      <c r="BR721">
        <v>54.91</v>
      </c>
      <c r="BZ721" s="63"/>
    </row>
    <row r="722" spans="1:78" ht="15" customHeight="1" collapsed="1">
      <c r="A722" s="8" t="s">
        <v>3169</v>
      </c>
      <c r="B722" s="8" t="s">
        <v>544</v>
      </c>
      <c r="C722" s="1">
        <f t="shared" si="187"/>
        <v>819316</v>
      </c>
      <c r="D722" s="5">
        <f>IF(N722&gt;0, RANK(N722,(N722:P722,Q722:AE722)),0)</f>
        <v>1</v>
      </c>
      <c r="E722" s="5">
        <f>IF(O722&gt;0,RANK(O722,(N722:P722,Q722:AE722)),0)</f>
        <v>2</v>
      </c>
      <c r="F722" s="5">
        <f t="shared" si="188"/>
        <v>0</v>
      </c>
      <c r="G722" s="1">
        <f t="shared" si="189"/>
        <v>74364</v>
      </c>
      <c r="H722" s="2">
        <f t="shared" si="183"/>
        <v>9.0763514931967645E-2</v>
      </c>
      <c r="I722" s="6"/>
      <c r="J722" s="2">
        <f t="shared" si="190"/>
        <v>0.53094898671574831</v>
      </c>
      <c r="K722" s="2">
        <f t="shared" si="191"/>
        <v>0.44018547178378059</v>
      </c>
      <c r="L722" s="2">
        <f t="shared" si="192"/>
        <v>0</v>
      </c>
      <c r="M722" s="2">
        <f t="shared" si="193"/>
        <v>2.8865541500471104E-2</v>
      </c>
      <c r="N722" s="63">
        <v>435015</v>
      </c>
      <c r="O722" s="63">
        <v>360651</v>
      </c>
      <c r="P722" s="63">
        <v>0</v>
      </c>
      <c r="Q722" s="63">
        <v>14151</v>
      </c>
      <c r="R722" s="63">
        <v>8230</v>
      </c>
      <c r="S722" s="63"/>
      <c r="T722" s="63">
        <v>1182</v>
      </c>
      <c r="U722" s="63">
        <v>0</v>
      </c>
      <c r="V722" s="63">
        <v>0</v>
      </c>
      <c r="W722" s="63">
        <v>87</v>
      </c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1"/>
      <c r="AY722" s="1"/>
      <c r="BA722" t="str">
        <f t="shared" si="184"/>
        <v>Maine</v>
      </c>
      <c r="BE722" s="112">
        <v>23</v>
      </c>
      <c r="BI722" s="112">
        <v>23</v>
      </c>
      <c r="BJ722" t="s">
        <v>710</v>
      </c>
      <c r="BK722" s="112">
        <v>23</v>
      </c>
      <c r="BL722" s="1">
        <f>SUM(BL174:BL721)</f>
        <v>0</v>
      </c>
      <c r="BM722" s="1">
        <f>SUM(BM174:BM721)</f>
        <v>0</v>
      </c>
      <c r="BP722">
        <v>35384.65</v>
      </c>
      <c r="BQ722">
        <v>4523.1000000000004</v>
      </c>
      <c r="BR722">
        <v>30861.55</v>
      </c>
      <c r="BZ722" s="63">
        <f>SUM(BZ174:BZ721)</f>
        <v>0</v>
      </c>
    </row>
    <row r="723" spans="1:78" s="65" customFormat="1" ht="15" customHeight="1">
      <c r="A723" s="8"/>
      <c r="B723" s="8"/>
      <c r="C723" s="1"/>
      <c r="D723" s="5"/>
      <c r="E723" s="5"/>
      <c r="F723" s="5"/>
      <c r="G723" s="1"/>
      <c r="H723" s="2"/>
      <c r="I723" s="14"/>
      <c r="J723" s="2"/>
      <c r="K723" s="2"/>
      <c r="L723" s="2"/>
      <c r="M723" s="2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8"/>
      <c r="AD723" s="8"/>
      <c r="AE723" s="8"/>
      <c r="AF723" s="8"/>
      <c r="AG723" s="8"/>
      <c r="AH723" s="8"/>
      <c r="AI723" s="8"/>
      <c r="AJ723" s="8"/>
      <c r="BA723"/>
      <c r="BC723" s="8"/>
      <c r="BE723" s="112"/>
      <c r="BF723" s="114"/>
      <c r="BG723" s="114"/>
      <c r="BH723" s="118"/>
      <c r="BI723" s="118"/>
      <c r="BK723"/>
      <c r="BL723" s="66"/>
      <c r="BM723" s="66"/>
      <c r="BN723" s="1"/>
      <c r="BX723" s="65" t="s">
        <v>3840</v>
      </c>
      <c r="BZ723" s="126" t="s">
        <v>3839</v>
      </c>
    </row>
    <row r="724" spans="1:78" ht="15" hidden="1" customHeight="1" outlineLevel="1">
      <c r="A724" s="64" t="s">
        <v>2178</v>
      </c>
      <c r="B724" s="8" t="s">
        <v>1319</v>
      </c>
      <c r="C724" s="1">
        <f t="shared" ref="C724:C787" si="204">SUM(N724:AY724)</f>
        <v>9660</v>
      </c>
      <c r="D724" s="5">
        <f>IF(N724&gt;0, RANK(N724,(N724:P724,Q724:AE724)),0)</f>
        <v>1</v>
      </c>
      <c r="E724" s="5">
        <f>IF(O724&gt;0,RANK(O724,(N724:P724,Q724:AE724)),0)</f>
        <v>2</v>
      </c>
      <c r="F724" s="5">
        <f t="shared" ref="F724:F787" si="205">IF(P724&gt;0,RANK(P724,(N724:AE724)),0)</f>
        <v>0</v>
      </c>
      <c r="G724" s="1">
        <f t="shared" ref="G724:G787" si="206">IF(C724&gt;0,MAX(N724:P724)-LARGE(N724:P724,2),0)</f>
        <v>973</v>
      </c>
      <c r="H724" s="2">
        <f t="shared" si="183"/>
        <v>0.10072463768115943</v>
      </c>
      <c r="I724" s="6"/>
      <c r="J724" s="2">
        <f t="shared" ref="J724:J787" si="207">IF(C724=0,"-",N724/C724)</f>
        <v>0.53923395445134581</v>
      </c>
      <c r="K724" s="2">
        <f t="shared" ref="K724:K787" si="208">IF(C724=0,"-",O724/C724)</f>
        <v>0.43850931677018634</v>
      </c>
      <c r="L724" s="2">
        <f t="shared" ref="L724:L787" si="209">IF(C724=0,"-",P724/C724)</f>
        <v>0</v>
      </c>
      <c r="M724" s="2">
        <f t="shared" ref="M724:M787" si="210">IF(C724=0,"-",(1-J724-K724-L724))</f>
        <v>2.2256728778467849E-2</v>
      </c>
      <c r="N724" s="63">
        <v>5209</v>
      </c>
      <c r="O724" s="63">
        <v>4236</v>
      </c>
      <c r="P724" s="63"/>
      <c r="Q724" s="63">
        <v>146</v>
      </c>
      <c r="R724" s="63">
        <v>45</v>
      </c>
      <c r="S724" s="63"/>
      <c r="T724" s="63"/>
      <c r="U724" s="63"/>
      <c r="V724" s="63"/>
      <c r="W724" s="63">
        <v>24</v>
      </c>
      <c r="X724" s="63"/>
      <c r="Y724" s="63"/>
      <c r="Z724" s="63"/>
      <c r="AA724" s="63"/>
      <c r="AB724" s="63"/>
      <c r="BA724" t="str">
        <f t="shared" si="184"/>
        <v>Abington</v>
      </c>
      <c r="BB724" t="s">
        <v>231</v>
      </c>
      <c r="BC724">
        <v>8</v>
      </c>
      <c r="BE724" s="112">
        <v>25</v>
      </c>
      <c r="BF724" s="114">
        <v>23</v>
      </c>
      <c r="BG724" s="114">
        <v>5</v>
      </c>
      <c r="BH724" s="118">
        <v>170</v>
      </c>
      <c r="BI724" s="118">
        <f t="shared" si="185"/>
        <v>25023</v>
      </c>
      <c r="BJ724" t="s">
        <v>1471</v>
      </c>
      <c r="BK724">
        <f t="shared" ref="BK724:BK787" si="211">BE724*100000+BH724</f>
        <v>2500170</v>
      </c>
      <c r="BL724" s="66"/>
      <c r="BM724" s="66"/>
      <c r="BP724">
        <v>10.17</v>
      </c>
      <c r="BQ724">
        <v>0.22</v>
      </c>
      <c r="BR724">
        <v>9.94</v>
      </c>
    </row>
    <row r="725" spans="1:78" ht="15" hidden="1" customHeight="1" outlineLevel="1">
      <c r="A725" s="64" t="s">
        <v>2031</v>
      </c>
      <c r="B725" s="8" t="s">
        <v>1319</v>
      </c>
      <c r="C725" s="1">
        <f t="shared" si="204"/>
        <v>13927</v>
      </c>
      <c r="D725" s="5">
        <f>IF(N725&gt;0, RANK(N725,(N725:P725,Q725:AE725)),0)</f>
        <v>1</v>
      </c>
      <c r="E725" s="5">
        <f>IF(O725&gt;0,RANK(O725,(N725:P725,Q725:AE725)),0)</f>
        <v>2</v>
      </c>
      <c r="F725" s="5">
        <f t="shared" si="205"/>
        <v>0</v>
      </c>
      <c r="G725" s="1">
        <f t="shared" si="206"/>
        <v>8634</v>
      </c>
      <c r="H725" s="2">
        <f t="shared" si="183"/>
        <v>0.61994686580024416</v>
      </c>
      <c r="I725" s="6"/>
      <c r="J725" s="2">
        <f t="shared" si="207"/>
        <v>0.79737201120126378</v>
      </c>
      <c r="K725" s="2">
        <f t="shared" si="208"/>
        <v>0.17742514540101961</v>
      </c>
      <c r="L725" s="2">
        <f t="shared" si="209"/>
        <v>0</v>
      </c>
      <c r="M725" s="2">
        <f t="shared" si="210"/>
        <v>2.5202843397716612E-2</v>
      </c>
      <c r="N725" s="63">
        <v>11105</v>
      </c>
      <c r="O725" s="63">
        <v>2471</v>
      </c>
      <c r="P725" s="63"/>
      <c r="Q725" s="63">
        <v>193</v>
      </c>
      <c r="R725" s="63">
        <v>74</v>
      </c>
      <c r="S725" s="63"/>
      <c r="T725" s="63"/>
      <c r="U725" s="63"/>
      <c r="V725" s="63"/>
      <c r="W725" s="63">
        <v>84</v>
      </c>
      <c r="X725" s="63"/>
      <c r="Y725" s="63"/>
      <c r="Z725" s="63"/>
      <c r="AA725" s="63"/>
      <c r="AB725" s="63"/>
      <c r="BA725" t="str">
        <f t="shared" si="184"/>
        <v>Acton</v>
      </c>
      <c r="BB725" t="s">
        <v>503</v>
      </c>
      <c r="BC725">
        <v>3</v>
      </c>
      <c r="BE725" s="112">
        <v>25</v>
      </c>
      <c r="BF725" s="114">
        <v>17</v>
      </c>
      <c r="BG725" s="114">
        <v>5</v>
      </c>
      <c r="BH725" s="118">
        <v>380</v>
      </c>
      <c r="BI725" s="118">
        <f t="shared" si="185"/>
        <v>25017</v>
      </c>
      <c r="BJ725" t="s">
        <v>1471</v>
      </c>
      <c r="BK725">
        <f t="shared" si="211"/>
        <v>2500380</v>
      </c>
      <c r="BL725" s="66"/>
      <c r="BM725" s="66"/>
      <c r="BP725">
        <v>20.28</v>
      </c>
      <c r="BQ725">
        <v>0.31</v>
      </c>
      <c r="BR725">
        <v>19.97</v>
      </c>
    </row>
    <row r="726" spans="1:78" ht="15" hidden="1" customHeight="1" outlineLevel="1">
      <c r="A726" s="64" t="s">
        <v>2771</v>
      </c>
      <c r="B726" s="8" t="s">
        <v>1319</v>
      </c>
      <c r="C726" s="1">
        <f t="shared" si="204"/>
        <v>6068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 t="shared" si="205"/>
        <v>0</v>
      </c>
      <c r="G726" s="1">
        <f t="shared" si="206"/>
        <v>626</v>
      </c>
      <c r="H726" s="2">
        <f t="shared" si="183"/>
        <v>0.1031641397495056</v>
      </c>
      <c r="I726" s="6"/>
      <c r="J726" s="2">
        <f t="shared" si="207"/>
        <v>0.43902439024390244</v>
      </c>
      <c r="K726" s="2">
        <f t="shared" si="208"/>
        <v>0.54218852999340805</v>
      </c>
      <c r="L726" s="2">
        <f t="shared" si="209"/>
        <v>0</v>
      </c>
      <c r="M726" s="2">
        <f t="shared" si="210"/>
        <v>1.8787079762689562E-2</v>
      </c>
      <c r="N726" s="63">
        <v>2664</v>
      </c>
      <c r="O726" s="63">
        <v>3290</v>
      </c>
      <c r="P726" s="63"/>
      <c r="Q726" s="63">
        <v>73</v>
      </c>
      <c r="R726" s="63">
        <v>30</v>
      </c>
      <c r="S726" s="63"/>
      <c r="T726" s="63"/>
      <c r="U726" s="63"/>
      <c r="V726" s="63"/>
      <c r="W726" s="63">
        <v>11</v>
      </c>
      <c r="X726" s="63"/>
      <c r="Y726" s="63"/>
      <c r="Z726" s="63"/>
      <c r="AA726" s="63"/>
      <c r="AB726" s="63"/>
      <c r="BA726" t="str">
        <f t="shared" si="184"/>
        <v>Acushnet</v>
      </c>
      <c r="BB726" t="s">
        <v>2213</v>
      </c>
      <c r="BC726">
        <v>9</v>
      </c>
      <c r="BE726" s="112">
        <v>25</v>
      </c>
      <c r="BF726" s="114">
        <v>5</v>
      </c>
      <c r="BG726" s="114">
        <v>5</v>
      </c>
      <c r="BH726" s="118">
        <v>520</v>
      </c>
      <c r="BI726" s="118">
        <f t="shared" si="185"/>
        <v>25005</v>
      </c>
      <c r="BJ726" t="s">
        <v>1471</v>
      </c>
      <c r="BK726">
        <f t="shared" si="211"/>
        <v>2500520</v>
      </c>
      <c r="BL726" s="66"/>
      <c r="BM726" s="66"/>
      <c r="BP726">
        <v>18.920000000000002</v>
      </c>
      <c r="BQ726">
        <v>0.46</v>
      </c>
      <c r="BR726">
        <v>18.45</v>
      </c>
    </row>
    <row r="727" spans="1:78" ht="15" hidden="1" customHeight="1" outlineLevel="1">
      <c r="A727" s="64" t="s">
        <v>1025</v>
      </c>
      <c r="B727" s="8" t="s">
        <v>1319</v>
      </c>
      <c r="C727" s="1">
        <f t="shared" si="204"/>
        <v>4441</v>
      </c>
      <c r="D727" s="5">
        <f>IF(N727&gt;0, RANK(N727,(N727:P727,Q727:AE727)),0)</f>
        <v>1</v>
      </c>
      <c r="E727" s="5">
        <f>IF(O727&gt;0,RANK(O727,(N727:P727,Q727:AE727)),0)</f>
        <v>2</v>
      </c>
      <c r="F727" s="5">
        <f t="shared" si="205"/>
        <v>0</v>
      </c>
      <c r="G727" s="1">
        <f t="shared" si="206"/>
        <v>1466</v>
      </c>
      <c r="H727" s="2">
        <f t="shared" si="183"/>
        <v>0.33010583201981536</v>
      </c>
      <c r="I727" s="6"/>
      <c r="J727" s="2">
        <f t="shared" si="207"/>
        <v>0.651655032650304</v>
      </c>
      <c r="K727" s="2">
        <f t="shared" si="208"/>
        <v>0.32154920063048864</v>
      </c>
      <c r="L727" s="2">
        <f t="shared" si="209"/>
        <v>0</v>
      </c>
      <c r="M727" s="2">
        <f t="shared" si="210"/>
        <v>2.6795766719207359E-2</v>
      </c>
      <c r="N727" s="63">
        <v>2894</v>
      </c>
      <c r="O727" s="63">
        <v>1428</v>
      </c>
      <c r="P727" s="63"/>
      <c r="Q727" s="63">
        <v>77</v>
      </c>
      <c r="R727" s="63">
        <v>35</v>
      </c>
      <c r="S727" s="63"/>
      <c r="T727" s="63"/>
      <c r="U727" s="63"/>
      <c r="V727" s="63"/>
      <c r="W727" s="63">
        <v>7</v>
      </c>
      <c r="X727" s="63"/>
      <c r="Y727" s="63"/>
      <c r="Z727" s="63"/>
      <c r="AA727" s="63"/>
      <c r="AB727" s="63"/>
      <c r="BA727" t="str">
        <f t="shared" si="184"/>
        <v>Adams</v>
      </c>
      <c r="BB727" t="s">
        <v>2311</v>
      </c>
      <c r="BC727">
        <v>1</v>
      </c>
      <c r="BE727" s="112">
        <v>25</v>
      </c>
      <c r="BF727" s="114">
        <v>3</v>
      </c>
      <c r="BG727" s="114">
        <v>5</v>
      </c>
      <c r="BH727" s="118">
        <v>555</v>
      </c>
      <c r="BI727" s="118">
        <f t="shared" si="185"/>
        <v>25003</v>
      </c>
      <c r="BJ727" t="s">
        <v>1471</v>
      </c>
      <c r="BK727">
        <f t="shared" si="211"/>
        <v>2500555</v>
      </c>
      <c r="BL727" s="66"/>
      <c r="BM727" s="66"/>
      <c r="BP727">
        <v>22.94</v>
      </c>
      <c r="BQ727">
        <v>0</v>
      </c>
      <c r="BR727">
        <v>22.94</v>
      </c>
    </row>
    <row r="728" spans="1:78" ht="15" hidden="1" customHeight="1" outlineLevel="1">
      <c r="A728" s="64" t="s">
        <v>2182</v>
      </c>
      <c r="B728" s="8" t="s">
        <v>1319</v>
      </c>
      <c r="C728" s="1">
        <f t="shared" si="204"/>
        <v>16185</v>
      </c>
      <c r="D728" s="5">
        <f>IF(N728&gt;0, RANK(N728,(N728:P728,Q728:AE728)),0)</f>
        <v>2</v>
      </c>
      <c r="E728" s="5">
        <f>IF(O728&gt;0,RANK(O728,(N728:P728,Q728:AE728)),0)</f>
        <v>1</v>
      </c>
      <c r="F728" s="5">
        <f t="shared" si="205"/>
        <v>0</v>
      </c>
      <c r="G728" s="1">
        <f t="shared" si="206"/>
        <v>279</v>
      </c>
      <c r="H728" s="2">
        <f t="shared" si="183"/>
        <v>1.7238183503243742E-2</v>
      </c>
      <c r="I728" s="6"/>
      <c r="J728" s="2">
        <f t="shared" si="207"/>
        <v>0.48155699721964784</v>
      </c>
      <c r="K728" s="2">
        <f t="shared" si="208"/>
        <v>0.49879518072289158</v>
      </c>
      <c r="L728" s="2">
        <f t="shared" si="209"/>
        <v>0</v>
      </c>
      <c r="M728" s="2">
        <f t="shared" si="210"/>
        <v>1.9647822057460573E-2</v>
      </c>
      <c r="N728" s="63">
        <v>7794</v>
      </c>
      <c r="O728" s="63">
        <v>8073</v>
      </c>
      <c r="P728" s="63"/>
      <c r="Q728" s="63">
        <v>186</v>
      </c>
      <c r="R728" s="63">
        <v>74</v>
      </c>
      <c r="S728" s="63"/>
      <c r="T728" s="63"/>
      <c r="U728" s="63"/>
      <c r="V728" s="63"/>
      <c r="W728" s="63">
        <v>58</v>
      </c>
      <c r="X728" s="63"/>
      <c r="Y728" s="63"/>
      <c r="Z728" s="63"/>
      <c r="AA728" s="63"/>
      <c r="AB728" s="63"/>
      <c r="BA728" t="str">
        <f t="shared" si="184"/>
        <v>Agawam</v>
      </c>
      <c r="BB728" t="s">
        <v>2851</v>
      </c>
      <c r="BC728">
        <v>1</v>
      </c>
      <c r="BE728" s="112">
        <v>25</v>
      </c>
      <c r="BF728" s="114">
        <v>13</v>
      </c>
      <c r="BG728" s="114">
        <v>5</v>
      </c>
      <c r="BH728" s="118">
        <v>765</v>
      </c>
      <c r="BI728" s="118">
        <f t="shared" si="185"/>
        <v>25013</v>
      </c>
      <c r="BJ728" t="s">
        <v>1248</v>
      </c>
      <c r="BK728">
        <f t="shared" si="211"/>
        <v>2500765</v>
      </c>
      <c r="BL728" s="66"/>
      <c r="BM728" s="66"/>
      <c r="BP728">
        <v>24.23</v>
      </c>
      <c r="BQ728">
        <v>0.99</v>
      </c>
      <c r="BR728">
        <v>23.24</v>
      </c>
    </row>
    <row r="729" spans="1:78" ht="15" hidden="1" customHeight="1" outlineLevel="1">
      <c r="A729" s="64" t="s">
        <v>3021</v>
      </c>
      <c r="B729" s="8" t="s">
        <v>1319</v>
      </c>
      <c r="C729" s="1">
        <f t="shared" si="204"/>
        <v>325</v>
      </c>
      <c r="D729" s="5">
        <f>IF(N729&gt;0, RANK(N729,(N729:P729,Q729:AE729)),0)</f>
        <v>1</v>
      </c>
      <c r="E729" s="5">
        <f>IF(O729&gt;0,RANK(O729,(N729:P729,Q729:AE729)),0)</f>
        <v>2</v>
      </c>
      <c r="F729" s="5">
        <f t="shared" si="205"/>
        <v>0</v>
      </c>
      <c r="G729" s="1">
        <f t="shared" si="206"/>
        <v>221</v>
      </c>
      <c r="H729" s="2">
        <f t="shared" si="183"/>
        <v>0.68</v>
      </c>
      <c r="I729" s="6"/>
      <c r="J729" s="2">
        <f t="shared" si="207"/>
        <v>0.83384615384615379</v>
      </c>
      <c r="K729" s="2">
        <f t="shared" si="208"/>
        <v>0.15384615384615385</v>
      </c>
      <c r="L729" s="2">
        <f t="shared" si="209"/>
        <v>0</v>
      </c>
      <c r="M729" s="2">
        <f t="shared" si="210"/>
        <v>1.2307692307692353E-2</v>
      </c>
      <c r="N729" s="63">
        <v>271</v>
      </c>
      <c r="O729" s="63">
        <v>50</v>
      </c>
      <c r="P729" s="63"/>
      <c r="Q729" s="63">
        <v>1</v>
      </c>
      <c r="R729" s="63">
        <v>1</v>
      </c>
      <c r="S729" s="63"/>
      <c r="T729" s="63"/>
      <c r="U729" s="63"/>
      <c r="V729" s="63"/>
      <c r="W729" s="63">
        <v>2</v>
      </c>
      <c r="X729" s="63"/>
      <c r="Y729" s="63"/>
      <c r="Z729" s="63"/>
      <c r="AA729" s="63"/>
      <c r="AB729" s="63"/>
      <c r="BA729" t="str">
        <f t="shared" si="184"/>
        <v>Alford</v>
      </c>
      <c r="BB729" t="s">
        <v>2311</v>
      </c>
      <c r="BC729">
        <v>1</v>
      </c>
      <c r="BE729" s="112">
        <v>25</v>
      </c>
      <c r="BF729" s="114">
        <v>3</v>
      </c>
      <c r="BG729" s="114">
        <v>10</v>
      </c>
      <c r="BH729" s="118">
        <v>975</v>
      </c>
      <c r="BI729" s="118">
        <f t="shared" si="185"/>
        <v>25003</v>
      </c>
      <c r="BJ729" t="s">
        <v>1471</v>
      </c>
      <c r="BK729">
        <f t="shared" si="211"/>
        <v>2500975</v>
      </c>
      <c r="BL729" s="66"/>
      <c r="BM729" s="66"/>
      <c r="BP729">
        <v>11.56</v>
      </c>
      <c r="BQ729">
        <v>0</v>
      </c>
      <c r="BR729">
        <v>11.56</v>
      </c>
    </row>
    <row r="730" spans="1:78" ht="15" hidden="1" customHeight="1" outlineLevel="1">
      <c r="A730" s="64" t="s">
        <v>1210</v>
      </c>
      <c r="B730" s="8" t="s">
        <v>1319</v>
      </c>
      <c r="C730" s="1">
        <f t="shared" si="204"/>
        <v>10395</v>
      </c>
      <c r="D730" s="5">
        <f>IF(N730&gt;0, RANK(N730,(N730:P730,Q730:AE730)),0)</f>
        <v>1</v>
      </c>
      <c r="E730" s="5">
        <f>IF(O730&gt;0,RANK(O730,(N730:P730,Q730:AE730)),0)</f>
        <v>2</v>
      </c>
      <c r="F730" s="5">
        <f t="shared" si="205"/>
        <v>0</v>
      </c>
      <c r="G730" s="1">
        <f t="shared" si="206"/>
        <v>3460</v>
      </c>
      <c r="H730" s="2">
        <f t="shared" si="183"/>
        <v>0.33285233285233284</v>
      </c>
      <c r="I730" s="6"/>
      <c r="J730" s="2">
        <f t="shared" si="207"/>
        <v>0.65281385281385285</v>
      </c>
      <c r="K730" s="2">
        <f t="shared" si="208"/>
        <v>0.31996151996151995</v>
      </c>
      <c r="L730" s="2">
        <f t="shared" si="209"/>
        <v>0</v>
      </c>
      <c r="M730" s="2">
        <f t="shared" si="210"/>
        <v>2.7224627224627207E-2</v>
      </c>
      <c r="N730" s="63">
        <v>6786</v>
      </c>
      <c r="O730" s="63">
        <v>3326</v>
      </c>
      <c r="P730" s="63"/>
      <c r="Q730" s="63">
        <v>174</v>
      </c>
      <c r="R730" s="63">
        <v>54</v>
      </c>
      <c r="S730" s="63"/>
      <c r="T730" s="63"/>
      <c r="U730" s="63"/>
      <c r="V730" s="63"/>
      <c r="W730" s="63">
        <v>55</v>
      </c>
      <c r="X730" s="63"/>
      <c r="Y730" s="63"/>
      <c r="Z730" s="63"/>
      <c r="AA730" s="63"/>
      <c r="AB730" s="63"/>
      <c r="BA730" t="str">
        <f t="shared" si="184"/>
        <v>Amesbury</v>
      </c>
      <c r="BB730" t="s">
        <v>841</v>
      </c>
      <c r="BC730">
        <v>6</v>
      </c>
      <c r="BE730" s="112">
        <v>25</v>
      </c>
      <c r="BF730" s="114">
        <v>9</v>
      </c>
      <c r="BG730" s="114">
        <v>5</v>
      </c>
      <c r="BH730" s="118">
        <v>1185</v>
      </c>
      <c r="BI730" s="118">
        <f t="shared" si="185"/>
        <v>25009</v>
      </c>
      <c r="BJ730" t="s">
        <v>1248</v>
      </c>
      <c r="BK730">
        <f t="shared" si="211"/>
        <v>2501185</v>
      </c>
      <c r="BL730" s="66"/>
      <c r="BM730" s="66"/>
      <c r="BP730">
        <v>13.65</v>
      </c>
      <c r="BQ730">
        <v>1.24</v>
      </c>
      <c r="BR730">
        <v>12.4</v>
      </c>
    </row>
    <row r="731" spans="1:78" ht="15" hidden="1" customHeight="1" outlineLevel="1">
      <c r="A731" s="64" t="s">
        <v>2472</v>
      </c>
      <c r="B731" s="8" t="s">
        <v>1319</v>
      </c>
      <c r="C731" s="1">
        <f t="shared" si="204"/>
        <v>11871</v>
      </c>
      <c r="D731" s="5">
        <f>IF(N731&gt;0, RANK(N731,(N731:P731,Q731:AE731)),0)</f>
        <v>1</v>
      </c>
      <c r="E731" s="5">
        <f>IF(O731&gt;0,RANK(O731,(N731:P731,Q731:AE731)),0)</f>
        <v>2</v>
      </c>
      <c r="F731" s="5">
        <f t="shared" si="205"/>
        <v>0</v>
      </c>
      <c r="G731" s="1">
        <f t="shared" si="206"/>
        <v>9845</v>
      </c>
      <c r="H731" s="2">
        <f t="shared" si="183"/>
        <v>0.82933198551090892</v>
      </c>
      <c r="I731" s="6"/>
      <c r="J731" s="2">
        <f t="shared" si="207"/>
        <v>0.90287254654199312</v>
      </c>
      <c r="K731" s="2">
        <f t="shared" si="208"/>
        <v>7.3540561031084153E-2</v>
      </c>
      <c r="L731" s="2">
        <f t="shared" si="209"/>
        <v>0</v>
      </c>
      <c r="M731" s="2">
        <f t="shared" si="210"/>
        <v>2.3586892426922731E-2</v>
      </c>
      <c r="N731" s="63">
        <v>10718</v>
      </c>
      <c r="O731" s="63">
        <v>873</v>
      </c>
      <c r="P731" s="63"/>
      <c r="Q731" s="63">
        <v>89</v>
      </c>
      <c r="R731" s="63">
        <v>129</v>
      </c>
      <c r="S731" s="63"/>
      <c r="T731" s="63"/>
      <c r="U731" s="63"/>
      <c r="V731" s="63"/>
      <c r="W731" s="63">
        <v>62</v>
      </c>
      <c r="X731" s="63"/>
      <c r="Y731" s="63"/>
      <c r="Z731" s="63"/>
      <c r="AA731" s="63"/>
      <c r="AB731" s="63"/>
      <c r="BA731" t="str">
        <f t="shared" si="184"/>
        <v>Amherst</v>
      </c>
      <c r="BB731" t="s">
        <v>2174</v>
      </c>
      <c r="BC731">
        <v>2</v>
      </c>
      <c r="BE731" s="112">
        <v>25</v>
      </c>
      <c r="BF731" s="114">
        <v>15</v>
      </c>
      <c r="BG731" s="114">
        <v>5</v>
      </c>
      <c r="BH731" s="118">
        <v>1325</v>
      </c>
      <c r="BI731" s="118">
        <f t="shared" si="185"/>
        <v>25015</v>
      </c>
      <c r="BJ731" t="s">
        <v>1471</v>
      </c>
      <c r="BK731">
        <f t="shared" si="211"/>
        <v>2501325</v>
      </c>
      <c r="BL731" s="66"/>
      <c r="BM731" s="66"/>
      <c r="BP731">
        <v>27.76</v>
      </c>
      <c r="BQ731">
        <v>0.04</v>
      </c>
      <c r="BR731">
        <v>27.72</v>
      </c>
    </row>
    <row r="732" spans="1:78" ht="15" hidden="1" customHeight="1" outlineLevel="1">
      <c r="A732" s="64" t="s">
        <v>771</v>
      </c>
      <c r="B732" s="8" t="s">
        <v>1319</v>
      </c>
      <c r="C732" s="1">
        <f t="shared" si="204"/>
        <v>21743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 t="shared" si="205"/>
        <v>0</v>
      </c>
      <c r="G732" s="1">
        <f t="shared" si="206"/>
        <v>7810</v>
      </c>
      <c r="H732" s="2">
        <f t="shared" si="183"/>
        <v>0.35919606310076807</v>
      </c>
      <c r="I732" s="6"/>
      <c r="J732" s="2">
        <f t="shared" si="207"/>
        <v>0.66701927056983856</v>
      </c>
      <c r="K732" s="2">
        <f t="shared" si="208"/>
        <v>0.30782320746907049</v>
      </c>
      <c r="L732" s="2">
        <f t="shared" si="209"/>
        <v>0</v>
      </c>
      <c r="M732" s="2">
        <f t="shared" si="210"/>
        <v>2.5157521961090945E-2</v>
      </c>
      <c r="N732" s="63">
        <v>14503</v>
      </c>
      <c r="O732" s="63">
        <v>6693</v>
      </c>
      <c r="P732" s="63"/>
      <c r="Q732" s="63">
        <v>291</v>
      </c>
      <c r="R732" s="63">
        <v>105</v>
      </c>
      <c r="S732" s="63"/>
      <c r="T732" s="63"/>
      <c r="U732" s="63"/>
      <c r="V732" s="63"/>
      <c r="W732" s="63">
        <v>151</v>
      </c>
      <c r="X732" s="63"/>
      <c r="Y732" s="63"/>
      <c r="Z732" s="63"/>
      <c r="AA732" s="63"/>
      <c r="AB732" s="63"/>
      <c r="BA732" t="str">
        <f t="shared" si="184"/>
        <v>Andover</v>
      </c>
      <c r="BB732" t="s">
        <v>841</v>
      </c>
      <c r="BE732" s="112">
        <v>25</v>
      </c>
      <c r="BF732" s="114">
        <v>9</v>
      </c>
      <c r="BG732" s="114">
        <v>10</v>
      </c>
      <c r="BH732" s="118">
        <v>1465</v>
      </c>
      <c r="BI732" s="118">
        <f t="shared" si="185"/>
        <v>25009</v>
      </c>
      <c r="BJ732" t="s">
        <v>1471</v>
      </c>
      <c r="BK732">
        <f t="shared" si="211"/>
        <v>2501465</v>
      </c>
      <c r="BL732" s="66"/>
      <c r="BM732" s="66"/>
      <c r="BP732">
        <v>32.119999999999997</v>
      </c>
      <c r="BQ732">
        <v>1.1200000000000001</v>
      </c>
      <c r="BR732">
        <v>31.01</v>
      </c>
    </row>
    <row r="733" spans="1:78" ht="15" hidden="1" customHeight="1" outlineLevel="1">
      <c r="A733" s="64" t="s">
        <v>690</v>
      </c>
      <c r="B733" s="8" t="s">
        <v>1319</v>
      </c>
      <c r="C733" s="1">
        <f t="shared" si="204"/>
        <v>355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 t="shared" si="205"/>
        <v>0</v>
      </c>
      <c r="G733" s="1">
        <f t="shared" si="206"/>
        <v>277</v>
      </c>
      <c r="H733" s="2">
        <f t="shared" si="183"/>
        <v>0.78028169014084503</v>
      </c>
      <c r="I733" s="6"/>
      <c r="J733" s="2">
        <f t="shared" si="207"/>
        <v>0.87605633802816907</v>
      </c>
      <c r="K733" s="2">
        <f t="shared" si="208"/>
        <v>9.5774647887323941E-2</v>
      </c>
      <c r="L733" s="2">
        <f t="shared" si="209"/>
        <v>0</v>
      </c>
      <c r="M733" s="2">
        <f t="shared" si="210"/>
        <v>2.8169014084506991E-2</v>
      </c>
      <c r="N733" s="63">
        <v>311</v>
      </c>
      <c r="O733" s="63">
        <v>34</v>
      </c>
      <c r="P733" s="63"/>
      <c r="Q733" s="63">
        <v>8</v>
      </c>
      <c r="R733" s="63">
        <v>1</v>
      </c>
      <c r="S733" s="63"/>
      <c r="T733" s="63"/>
      <c r="U733" s="63"/>
      <c r="V733" s="63"/>
      <c r="W733" s="63">
        <v>1</v>
      </c>
      <c r="X733" s="63"/>
      <c r="Y733" s="63"/>
      <c r="Z733" s="63"/>
      <c r="AA733" s="63"/>
      <c r="AB733" s="63"/>
      <c r="BA733" t="str">
        <f>A733</f>
        <v>Aquinnah</v>
      </c>
      <c r="BB733" t="s">
        <v>3030</v>
      </c>
      <c r="BC733">
        <v>9</v>
      </c>
      <c r="BE733" s="112">
        <v>25</v>
      </c>
      <c r="BF733" s="114">
        <v>7</v>
      </c>
      <c r="BG733" s="114">
        <v>3</v>
      </c>
      <c r="BH733" s="118">
        <v>1585</v>
      </c>
      <c r="BI733" s="118">
        <f t="shared" si="185"/>
        <v>25007</v>
      </c>
      <c r="BJ733" t="s">
        <v>1471</v>
      </c>
      <c r="BK733">
        <f t="shared" si="211"/>
        <v>2501585</v>
      </c>
      <c r="BL733" s="66"/>
      <c r="BM733" s="66"/>
      <c r="BP733">
        <v>40.770000000000003</v>
      </c>
      <c r="BQ733">
        <v>35.409999999999997</v>
      </c>
      <c r="BR733">
        <v>5.36</v>
      </c>
    </row>
    <row r="734" spans="1:78" ht="15" hidden="1" customHeight="1" outlineLevel="1">
      <c r="A734" s="64" t="s">
        <v>1817</v>
      </c>
      <c r="B734" s="8" t="s">
        <v>1319</v>
      </c>
      <c r="C734" s="1">
        <f t="shared" si="204"/>
        <v>28551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 t="shared" si="205"/>
        <v>0</v>
      </c>
      <c r="G734" s="1">
        <f t="shared" si="206"/>
        <v>19290</v>
      </c>
      <c r="H734" s="2">
        <f t="shared" si="183"/>
        <v>0.67563307765052016</v>
      </c>
      <c r="I734" s="6"/>
      <c r="J734" s="2">
        <f t="shared" si="207"/>
        <v>0.82907779062029352</v>
      </c>
      <c r="K734" s="2">
        <f t="shared" si="208"/>
        <v>0.15344471296977338</v>
      </c>
      <c r="L734" s="2">
        <f t="shared" si="209"/>
        <v>0</v>
      </c>
      <c r="M734" s="2">
        <f t="shared" si="210"/>
        <v>1.7477496409933096E-2</v>
      </c>
      <c r="N734" s="63">
        <v>23671</v>
      </c>
      <c r="O734" s="63">
        <v>4381</v>
      </c>
      <c r="P734" s="63"/>
      <c r="Q734" s="63">
        <v>232</v>
      </c>
      <c r="R734" s="63">
        <v>149</v>
      </c>
      <c r="S734" s="63"/>
      <c r="T734" s="63"/>
      <c r="U734" s="63"/>
      <c r="V734" s="63"/>
      <c r="W734" s="63">
        <v>118</v>
      </c>
      <c r="X734" s="63"/>
      <c r="Y734" s="63"/>
      <c r="Z734" s="63"/>
      <c r="AA734" s="63"/>
      <c r="AB734" s="63"/>
      <c r="BA734" t="str">
        <f t="shared" si="184"/>
        <v>Arlington</v>
      </c>
      <c r="BB734" t="s">
        <v>503</v>
      </c>
      <c r="BC734">
        <v>5</v>
      </c>
      <c r="BE734" s="112">
        <v>25</v>
      </c>
      <c r="BF734" s="114">
        <v>17</v>
      </c>
      <c r="BG734" s="114">
        <v>10</v>
      </c>
      <c r="BH734" s="118">
        <v>1605</v>
      </c>
      <c r="BI734" s="118">
        <f t="shared" si="185"/>
        <v>25017</v>
      </c>
      <c r="BJ734" t="s">
        <v>1471</v>
      </c>
      <c r="BK734">
        <f t="shared" si="211"/>
        <v>2501605</v>
      </c>
      <c r="BL734" s="66"/>
      <c r="BM734" s="66"/>
      <c r="BP734">
        <v>5.51</v>
      </c>
      <c r="BQ734">
        <v>0.33</v>
      </c>
      <c r="BR734">
        <v>5.18</v>
      </c>
    </row>
    <row r="735" spans="1:78" ht="15" hidden="1" customHeight="1" outlineLevel="1">
      <c r="A735" s="64" t="s">
        <v>1211</v>
      </c>
      <c r="B735" s="8" t="s">
        <v>1319</v>
      </c>
      <c r="C735" s="1">
        <f t="shared" si="204"/>
        <v>3827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 t="shared" si="205"/>
        <v>0</v>
      </c>
      <c r="G735" s="1">
        <f t="shared" si="206"/>
        <v>363</v>
      </c>
      <c r="H735" s="2">
        <f t="shared" si="183"/>
        <v>9.48523647765874E-2</v>
      </c>
      <c r="I735" s="6"/>
      <c r="J735" s="2">
        <f t="shared" si="207"/>
        <v>0.53044159916383593</v>
      </c>
      <c r="K735" s="2">
        <f t="shared" si="208"/>
        <v>0.4355892343872485</v>
      </c>
      <c r="L735" s="2">
        <f t="shared" si="209"/>
        <v>0</v>
      </c>
      <c r="M735" s="2">
        <f t="shared" si="210"/>
        <v>3.3969166448915566E-2</v>
      </c>
      <c r="N735" s="63">
        <v>2030</v>
      </c>
      <c r="O735" s="63">
        <v>1667</v>
      </c>
      <c r="P735" s="63"/>
      <c r="Q735" s="63">
        <v>87</v>
      </c>
      <c r="R735" s="63">
        <v>21</v>
      </c>
      <c r="S735" s="63"/>
      <c r="T735" s="63"/>
      <c r="U735" s="63"/>
      <c r="V735" s="63"/>
      <c r="W735" s="63">
        <v>22</v>
      </c>
      <c r="X735" s="63"/>
      <c r="Y735" s="63"/>
      <c r="Z735" s="63"/>
      <c r="AA735" s="63"/>
      <c r="AB735" s="63"/>
      <c r="BA735" t="str">
        <f t="shared" si="184"/>
        <v>Ashburnham</v>
      </c>
      <c r="BB735" s="8" t="s">
        <v>1773</v>
      </c>
      <c r="BC735">
        <v>3</v>
      </c>
      <c r="BE735" s="112">
        <v>25</v>
      </c>
      <c r="BF735" s="114">
        <v>27</v>
      </c>
      <c r="BG735" s="114">
        <v>5</v>
      </c>
      <c r="BH735" s="118">
        <v>1885</v>
      </c>
      <c r="BI735" s="118">
        <f t="shared" si="185"/>
        <v>25027</v>
      </c>
      <c r="BJ735" t="s">
        <v>1471</v>
      </c>
      <c r="BK735">
        <f t="shared" si="211"/>
        <v>2501885</v>
      </c>
      <c r="BL735" s="66"/>
      <c r="BM735" s="66"/>
      <c r="BP735">
        <v>41</v>
      </c>
      <c r="BQ735">
        <v>2.33</v>
      </c>
      <c r="BR735">
        <v>38.67</v>
      </c>
    </row>
    <row r="736" spans="1:78" ht="15" hidden="1" customHeight="1" outlineLevel="1">
      <c r="A736" s="64" t="s">
        <v>2686</v>
      </c>
      <c r="B736" s="8" t="s">
        <v>1319</v>
      </c>
      <c r="C736" s="1">
        <f t="shared" si="204"/>
        <v>2023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 t="shared" si="205"/>
        <v>0</v>
      </c>
      <c r="G736" s="1">
        <f t="shared" si="206"/>
        <v>52</v>
      </c>
      <c r="H736" s="2">
        <f t="shared" ref="H736:H799" si="212">IF(C736&gt;0,G736/C736,0)</f>
        <v>2.5704399406821551E-2</v>
      </c>
      <c r="I736" s="6"/>
      <c r="J736" s="2">
        <f t="shared" si="207"/>
        <v>0.47256549678695009</v>
      </c>
      <c r="K736" s="2">
        <f t="shared" si="208"/>
        <v>0.4982698961937716</v>
      </c>
      <c r="L736" s="2">
        <f t="shared" si="209"/>
        <v>0</v>
      </c>
      <c r="M736" s="2">
        <f t="shared" si="210"/>
        <v>2.9164607019278255E-2</v>
      </c>
      <c r="N736" s="63">
        <v>956</v>
      </c>
      <c r="O736" s="63">
        <v>1008</v>
      </c>
      <c r="P736" s="63"/>
      <c r="Q736" s="63">
        <v>41</v>
      </c>
      <c r="R736" s="63">
        <v>16</v>
      </c>
      <c r="S736" s="63"/>
      <c r="T736" s="63"/>
      <c r="U736" s="63"/>
      <c r="V736" s="63"/>
      <c r="W736" s="63">
        <v>2</v>
      </c>
      <c r="X736" s="63"/>
      <c r="Y736" s="63"/>
      <c r="Z736" s="63"/>
      <c r="AA736" s="63"/>
      <c r="AB736" s="63"/>
      <c r="BA736" t="str">
        <f t="shared" si="184"/>
        <v>Ashby</v>
      </c>
      <c r="BB736" t="s">
        <v>503</v>
      </c>
      <c r="BC736">
        <v>3</v>
      </c>
      <c r="BE736" s="112">
        <v>25</v>
      </c>
      <c r="BF736" s="114">
        <v>17</v>
      </c>
      <c r="BG736" s="114">
        <v>15</v>
      </c>
      <c r="BH736" s="118">
        <v>1955</v>
      </c>
      <c r="BI736" s="118">
        <f t="shared" si="185"/>
        <v>25017</v>
      </c>
      <c r="BJ736" t="s">
        <v>1471</v>
      </c>
      <c r="BK736">
        <f t="shared" si="211"/>
        <v>2501955</v>
      </c>
      <c r="BL736" s="66"/>
      <c r="BM736" s="66"/>
      <c r="BP736">
        <v>24.17</v>
      </c>
      <c r="BQ736">
        <v>0.37</v>
      </c>
      <c r="BR736">
        <v>23.8</v>
      </c>
    </row>
    <row r="737" spans="1:70" ht="15" hidden="1" customHeight="1" outlineLevel="1">
      <c r="A737" s="64" t="s">
        <v>2700</v>
      </c>
      <c r="B737" s="8" t="s">
        <v>1319</v>
      </c>
      <c r="C737" s="1">
        <f t="shared" si="204"/>
        <v>1218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 t="shared" si="205"/>
        <v>0</v>
      </c>
      <c r="G737" s="1">
        <f t="shared" si="206"/>
        <v>813</v>
      </c>
      <c r="H737" s="2">
        <f t="shared" si="212"/>
        <v>0.66748768472906406</v>
      </c>
      <c r="I737" s="6"/>
      <c r="J737" s="2">
        <f t="shared" si="207"/>
        <v>0.81527093596059108</v>
      </c>
      <c r="K737" s="2">
        <f t="shared" si="208"/>
        <v>0.14778325123152711</v>
      </c>
      <c r="L737" s="2">
        <f t="shared" si="209"/>
        <v>0</v>
      </c>
      <c r="M737" s="2">
        <f t="shared" si="210"/>
        <v>3.6945812807881812E-2</v>
      </c>
      <c r="N737" s="63">
        <v>993</v>
      </c>
      <c r="O737" s="63">
        <v>180</v>
      </c>
      <c r="P737" s="63"/>
      <c r="Q737" s="63">
        <v>30</v>
      </c>
      <c r="R737" s="63">
        <v>12</v>
      </c>
      <c r="S737" s="63"/>
      <c r="T737" s="63"/>
      <c r="U737" s="63"/>
      <c r="V737" s="63"/>
      <c r="W737" s="63">
        <v>3</v>
      </c>
      <c r="X737" s="63"/>
      <c r="Y737" s="63"/>
      <c r="Z737" s="63"/>
      <c r="AA737" s="63"/>
      <c r="AB737" s="63"/>
      <c r="BA737" t="str">
        <f t="shared" ref="BA737:BA800" si="213">A737</f>
        <v>Ashfield</v>
      </c>
      <c r="BB737" t="s">
        <v>1137</v>
      </c>
      <c r="BC737">
        <v>1</v>
      </c>
      <c r="BE737" s="112">
        <v>25</v>
      </c>
      <c r="BF737" s="114">
        <v>11</v>
      </c>
      <c r="BG737" s="114">
        <v>5</v>
      </c>
      <c r="BH737" s="118">
        <v>2095</v>
      </c>
      <c r="BI737" s="118">
        <f t="shared" si="185"/>
        <v>25011</v>
      </c>
      <c r="BJ737" t="s">
        <v>1471</v>
      </c>
      <c r="BK737">
        <f t="shared" si="211"/>
        <v>2502095</v>
      </c>
      <c r="BL737" s="66"/>
      <c r="BM737" s="66"/>
      <c r="BP737">
        <v>40.42</v>
      </c>
      <c r="BQ737">
        <v>0.12</v>
      </c>
      <c r="BR737">
        <v>40.299999999999997</v>
      </c>
    </row>
    <row r="738" spans="1:70" ht="15" hidden="1" customHeight="1" outlineLevel="1">
      <c r="A738" s="64" t="s">
        <v>196</v>
      </c>
      <c r="B738" s="8" t="s">
        <v>1319</v>
      </c>
      <c r="C738" s="1">
        <f t="shared" si="204"/>
        <v>10444</v>
      </c>
      <c r="D738" s="5">
        <f>IF(N738&gt;0, RANK(N738,(N738:P738,Q738:AE738)),0)</f>
        <v>1</v>
      </c>
      <c r="E738" s="5">
        <f>IF(O738&gt;0,RANK(O738,(N738:P738,Q738:AE738)),0)</f>
        <v>2</v>
      </c>
      <c r="F738" s="5">
        <f t="shared" si="205"/>
        <v>0</v>
      </c>
      <c r="G738" s="1">
        <f t="shared" si="206"/>
        <v>4372</v>
      </c>
      <c r="H738" s="2">
        <f t="shared" si="212"/>
        <v>0.41861355802374567</v>
      </c>
      <c r="I738" s="6"/>
      <c r="J738" s="2">
        <f t="shared" si="207"/>
        <v>0.69973190348525471</v>
      </c>
      <c r="K738" s="2">
        <f t="shared" si="208"/>
        <v>0.28111834546150899</v>
      </c>
      <c r="L738" s="2">
        <f t="shared" si="209"/>
        <v>0</v>
      </c>
      <c r="M738" s="2">
        <f t="shared" si="210"/>
        <v>1.9149751053236297E-2</v>
      </c>
      <c r="N738" s="63">
        <v>7308</v>
      </c>
      <c r="O738" s="63">
        <v>2936</v>
      </c>
      <c r="P738" s="63"/>
      <c r="Q738" s="63">
        <v>153</v>
      </c>
      <c r="R738" s="63">
        <v>47</v>
      </c>
      <c r="S738" s="63"/>
      <c r="T738" s="63"/>
      <c r="U738" s="63"/>
      <c r="V738" s="63"/>
      <c r="W738" s="63">
        <v>0</v>
      </c>
      <c r="X738" s="63"/>
      <c r="Y738" s="63"/>
      <c r="Z738" s="63"/>
      <c r="AA738" s="63"/>
      <c r="AB738" s="63"/>
      <c r="BA738" t="str">
        <f t="shared" si="213"/>
        <v>Ashland</v>
      </c>
      <c r="BB738" t="s">
        <v>503</v>
      </c>
      <c r="BC738">
        <v>5</v>
      </c>
      <c r="BE738" s="112">
        <v>25</v>
      </c>
      <c r="BF738" s="114">
        <v>17</v>
      </c>
      <c r="BG738" s="114">
        <v>20</v>
      </c>
      <c r="BH738" s="118">
        <v>2130</v>
      </c>
      <c r="BI738" s="118">
        <f t="shared" si="185"/>
        <v>25017</v>
      </c>
      <c r="BJ738" t="s">
        <v>1471</v>
      </c>
      <c r="BK738">
        <f t="shared" si="211"/>
        <v>2502130</v>
      </c>
      <c r="BL738" s="66"/>
      <c r="BM738" s="66"/>
      <c r="BP738">
        <v>12.92</v>
      </c>
      <c r="BQ738">
        <v>0.48</v>
      </c>
      <c r="BR738">
        <v>12.44</v>
      </c>
    </row>
    <row r="739" spans="1:70" ht="15" hidden="1" customHeight="1" outlineLevel="1">
      <c r="A739" s="64" t="s">
        <v>1355</v>
      </c>
      <c r="B739" s="8" t="s">
        <v>1319</v>
      </c>
      <c r="C739" s="1">
        <f t="shared" si="204"/>
        <v>5502</v>
      </c>
      <c r="D739" s="5">
        <f>IF(N739&gt;0, RANK(N739,(N739:P739,Q739:AE739)),0)</f>
        <v>1</v>
      </c>
      <c r="E739" s="5">
        <f>IF(O739&gt;0,RANK(O739,(N739:P739,Q739:AE739)),0)</f>
        <v>2</v>
      </c>
      <c r="F739" s="5">
        <f t="shared" si="205"/>
        <v>0</v>
      </c>
      <c r="G739" s="1">
        <f t="shared" si="206"/>
        <v>126</v>
      </c>
      <c r="H739" s="2">
        <f t="shared" si="212"/>
        <v>2.2900763358778626E-2</v>
      </c>
      <c r="I739" s="6"/>
      <c r="J739" s="2">
        <f t="shared" si="207"/>
        <v>0.49163940385314431</v>
      </c>
      <c r="K739" s="2">
        <f t="shared" si="208"/>
        <v>0.4687386404943657</v>
      </c>
      <c r="L739" s="2">
        <f t="shared" si="209"/>
        <v>0</v>
      </c>
      <c r="M739" s="2">
        <f t="shared" si="210"/>
        <v>3.9621955652489993E-2</v>
      </c>
      <c r="N739" s="63">
        <v>2705</v>
      </c>
      <c r="O739" s="63">
        <v>2579</v>
      </c>
      <c r="P739" s="63"/>
      <c r="Q739" s="63">
        <v>128</v>
      </c>
      <c r="R739" s="63">
        <v>57</v>
      </c>
      <c r="S739" s="63"/>
      <c r="T739" s="63"/>
      <c r="U739" s="63"/>
      <c r="V739" s="63"/>
      <c r="W739" s="63">
        <v>33</v>
      </c>
      <c r="X739" s="63"/>
      <c r="Y739" s="63"/>
      <c r="Z739" s="63"/>
      <c r="AA739" s="63"/>
      <c r="AB739" s="63"/>
      <c r="BA739" t="str">
        <f t="shared" si="213"/>
        <v>Athol</v>
      </c>
      <c r="BB739" s="8" t="s">
        <v>1773</v>
      </c>
      <c r="BC739">
        <v>2</v>
      </c>
      <c r="BE739" s="112">
        <v>25</v>
      </c>
      <c r="BF739" s="114">
        <v>27</v>
      </c>
      <c r="BG739" s="114">
        <v>10</v>
      </c>
      <c r="BH739" s="118">
        <v>2480</v>
      </c>
      <c r="BI739" s="118">
        <f t="shared" ref="BI739:BI802" si="214">BE739*1000+BF739</f>
        <v>25027</v>
      </c>
      <c r="BJ739" t="s">
        <v>1471</v>
      </c>
      <c r="BK739">
        <f t="shared" si="211"/>
        <v>2502480</v>
      </c>
      <c r="BL739" s="66"/>
      <c r="BM739" s="66"/>
      <c r="BP739">
        <v>33.39</v>
      </c>
      <c r="BQ739">
        <v>0.82</v>
      </c>
      <c r="BR739">
        <v>32.57</v>
      </c>
    </row>
    <row r="740" spans="1:70" ht="15" hidden="1" customHeight="1" outlineLevel="1">
      <c r="A740" s="64" t="s">
        <v>1622</v>
      </c>
      <c r="B740" s="8" t="s">
        <v>1319</v>
      </c>
      <c r="C740" s="1">
        <f t="shared" si="204"/>
        <v>23555</v>
      </c>
      <c r="D740" s="5">
        <f>IF(N740&gt;0, RANK(N740,(N740:P740,Q740:AE740)),0)</f>
        <v>1</v>
      </c>
      <c r="E740" s="5">
        <f>IF(O740&gt;0,RANK(O740,(N740:P740,Q740:AE740)),0)</f>
        <v>2</v>
      </c>
      <c r="F740" s="5">
        <f t="shared" si="205"/>
        <v>0</v>
      </c>
      <c r="G740" s="1">
        <f t="shared" si="206"/>
        <v>4389</v>
      </c>
      <c r="H740" s="2">
        <f t="shared" si="212"/>
        <v>0.18632986627043091</v>
      </c>
      <c r="I740" s="6"/>
      <c r="J740" s="2">
        <f t="shared" si="207"/>
        <v>0.57996179155168759</v>
      </c>
      <c r="K740" s="2">
        <f t="shared" si="208"/>
        <v>0.39363192528125662</v>
      </c>
      <c r="L740" s="2">
        <f t="shared" si="209"/>
        <v>0</v>
      </c>
      <c r="M740" s="2">
        <f t="shared" si="210"/>
        <v>2.6406283167055788E-2</v>
      </c>
      <c r="N740" s="63">
        <v>13661</v>
      </c>
      <c r="O740" s="63">
        <v>9272</v>
      </c>
      <c r="P740" s="63"/>
      <c r="Q740" s="63">
        <v>373</v>
      </c>
      <c r="R740" s="63">
        <v>149</v>
      </c>
      <c r="S740" s="63"/>
      <c r="T740" s="63"/>
      <c r="U740" s="63"/>
      <c r="V740" s="63"/>
      <c r="W740" s="63">
        <v>100</v>
      </c>
      <c r="X740" s="63"/>
      <c r="Y740" s="63"/>
      <c r="Z740" s="63"/>
      <c r="AA740" s="63"/>
      <c r="AB740" s="63"/>
      <c r="BA740" t="str">
        <f t="shared" si="213"/>
        <v>Attleboro</v>
      </c>
      <c r="BB740" t="s">
        <v>2213</v>
      </c>
      <c r="BC740">
        <v>4</v>
      </c>
      <c r="BE740" s="112">
        <v>25</v>
      </c>
      <c r="BF740" s="114">
        <v>5</v>
      </c>
      <c r="BG740" s="114">
        <v>10</v>
      </c>
      <c r="BH740" s="118">
        <v>2690</v>
      </c>
      <c r="BI740" s="118">
        <f t="shared" si="214"/>
        <v>25005</v>
      </c>
      <c r="BJ740" t="s">
        <v>1248</v>
      </c>
      <c r="BK740">
        <f t="shared" si="211"/>
        <v>2502690</v>
      </c>
      <c r="BL740" s="66"/>
      <c r="BM740" s="66"/>
      <c r="BP740">
        <v>28.28</v>
      </c>
      <c r="BQ740">
        <v>0.77</v>
      </c>
      <c r="BR740">
        <v>27.51</v>
      </c>
    </row>
    <row r="741" spans="1:70" ht="15" hidden="1" customHeight="1" outlineLevel="1">
      <c r="A741" s="64" t="s">
        <v>1342</v>
      </c>
      <c r="B741" s="8" t="s">
        <v>1319</v>
      </c>
      <c r="C741" s="1">
        <f t="shared" si="204"/>
        <v>10201</v>
      </c>
      <c r="D741" s="5">
        <f>IF(N741&gt;0, RANK(N741,(N741:P741,Q741:AE741)),0)</f>
        <v>1</v>
      </c>
      <c r="E741" s="5">
        <f>IF(O741&gt;0,RANK(O741,(N741:P741,Q741:AE741)),0)</f>
        <v>2</v>
      </c>
      <c r="F741" s="5">
        <f t="shared" si="205"/>
        <v>0</v>
      </c>
      <c r="G741" s="1">
        <f t="shared" si="206"/>
        <v>1314</v>
      </c>
      <c r="H741" s="2">
        <f t="shared" si="212"/>
        <v>0.1288109008920694</v>
      </c>
      <c r="I741" s="6"/>
      <c r="J741" s="2">
        <f t="shared" si="207"/>
        <v>0.55092637976668957</v>
      </c>
      <c r="K741" s="2">
        <f t="shared" si="208"/>
        <v>0.42211547887462014</v>
      </c>
      <c r="L741" s="2">
        <f t="shared" si="209"/>
        <v>0</v>
      </c>
      <c r="M741" s="2">
        <f t="shared" si="210"/>
        <v>2.6958141358690291E-2</v>
      </c>
      <c r="N741" s="63">
        <v>5620</v>
      </c>
      <c r="O741" s="63">
        <v>4306</v>
      </c>
      <c r="P741" s="63"/>
      <c r="Q741" s="63">
        <v>173</v>
      </c>
      <c r="R741" s="63">
        <v>66</v>
      </c>
      <c r="S741" s="63"/>
      <c r="T741" s="63"/>
      <c r="U741" s="63"/>
      <c r="V741" s="63"/>
      <c r="W741" s="63">
        <v>36</v>
      </c>
      <c r="X741" s="63"/>
      <c r="Y741" s="63"/>
      <c r="Z741" s="63"/>
      <c r="AA741" s="63"/>
      <c r="AB741" s="63"/>
      <c r="BA741" t="str">
        <f t="shared" si="213"/>
        <v>Auburn</v>
      </c>
      <c r="BB741" s="8" t="s">
        <v>1773</v>
      </c>
      <c r="BC741">
        <v>2</v>
      </c>
      <c r="BE741" s="112">
        <v>25</v>
      </c>
      <c r="BF741" s="114">
        <v>27</v>
      </c>
      <c r="BG741" s="114">
        <v>15</v>
      </c>
      <c r="BH741" s="118">
        <v>2760</v>
      </c>
      <c r="BI741" s="118">
        <f t="shared" si="214"/>
        <v>25027</v>
      </c>
      <c r="BJ741" t="s">
        <v>1471</v>
      </c>
      <c r="BK741">
        <f t="shared" si="211"/>
        <v>2502760</v>
      </c>
      <c r="BL741" s="66"/>
      <c r="BM741" s="66"/>
      <c r="BP741">
        <v>16.399999999999999</v>
      </c>
      <c r="BQ741">
        <v>1.04</v>
      </c>
      <c r="BR741">
        <v>15.36</v>
      </c>
    </row>
    <row r="742" spans="1:70" ht="15" hidden="1" customHeight="1" outlineLevel="1">
      <c r="A742" s="64" t="s">
        <v>244</v>
      </c>
      <c r="B742" s="8" t="s">
        <v>1319</v>
      </c>
      <c r="C742" s="1">
        <f t="shared" si="204"/>
        <v>2697</v>
      </c>
      <c r="D742" s="5">
        <f>IF(N742&gt;0, RANK(N742,(N742:P742,Q742:AE742)),0)</f>
        <v>1</v>
      </c>
      <c r="E742" s="5">
        <f>IF(O742&gt;0,RANK(O742,(N742:P742,Q742:AE742)),0)</f>
        <v>2</v>
      </c>
      <c r="F742" s="5">
        <f t="shared" si="205"/>
        <v>0</v>
      </c>
      <c r="G742" s="1">
        <f t="shared" si="206"/>
        <v>571</v>
      </c>
      <c r="H742" s="2">
        <f t="shared" si="212"/>
        <v>0.21171672228401928</v>
      </c>
      <c r="I742" s="6"/>
      <c r="J742" s="2">
        <f t="shared" si="207"/>
        <v>0.59362254356692623</v>
      </c>
      <c r="K742" s="2">
        <f t="shared" si="208"/>
        <v>0.38190582128290695</v>
      </c>
      <c r="L742" s="2">
        <f t="shared" si="209"/>
        <v>0</v>
      </c>
      <c r="M742" s="2">
        <f t="shared" si="210"/>
        <v>2.4471635150166815E-2</v>
      </c>
      <c r="N742" s="63">
        <v>1601</v>
      </c>
      <c r="O742" s="63">
        <v>1030</v>
      </c>
      <c r="P742" s="63"/>
      <c r="Q742" s="63">
        <v>36</v>
      </c>
      <c r="R742" s="63">
        <v>21</v>
      </c>
      <c r="S742" s="63"/>
      <c r="T742" s="63"/>
      <c r="U742" s="63"/>
      <c r="V742" s="63"/>
      <c r="W742" s="63">
        <v>9</v>
      </c>
      <c r="X742" s="63"/>
      <c r="Y742" s="63"/>
      <c r="Z742" s="63"/>
      <c r="AA742" s="63"/>
      <c r="AB742" s="63"/>
      <c r="BA742" t="str">
        <f t="shared" si="213"/>
        <v>Avon</v>
      </c>
      <c r="BB742" t="s">
        <v>752</v>
      </c>
      <c r="BC742">
        <v>8</v>
      </c>
      <c r="BE742" s="112">
        <v>25</v>
      </c>
      <c r="BF742" s="114">
        <v>21</v>
      </c>
      <c r="BG742" s="114">
        <v>5</v>
      </c>
      <c r="BH742" s="118">
        <v>2935</v>
      </c>
      <c r="BI742" s="118">
        <f t="shared" si="214"/>
        <v>25021</v>
      </c>
      <c r="BJ742" t="s">
        <v>1471</v>
      </c>
      <c r="BK742">
        <f t="shared" si="211"/>
        <v>2502935</v>
      </c>
      <c r="BL742" s="66"/>
      <c r="BM742" s="66"/>
      <c r="BP742">
        <v>4.57</v>
      </c>
      <c r="BQ742">
        <v>0.19</v>
      </c>
      <c r="BR742">
        <v>4.38</v>
      </c>
    </row>
    <row r="743" spans="1:70" ht="15" hidden="1" customHeight="1" outlineLevel="1">
      <c r="A743" s="64" t="s">
        <v>1291</v>
      </c>
      <c r="B743" s="8" t="s">
        <v>1319</v>
      </c>
      <c r="C743" s="1">
        <f t="shared" si="204"/>
        <v>4625</v>
      </c>
      <c r="D743" s="5">
        <f>IF(N743&gt;0, RANK(N743,(N743:P743,Q743:AE743)),0)</f>
        <v>1</v>
      </c>
      <c r="E743" s="5">
        <f>IF(O743&gt;0,RANK(O743,(N743:P743,Q743:AE743)),0)</f>
        <v>2</v>
      </c>
      <c r="F743" s="5">
        <f t="shared" si="205"/>
        <v>0</v>
      </c>
      <c r="G743" s="1">
        <f t="shared" si="206"/>
        <v>1395</v>
      </c>
      <c r="H743" s="2">
        <f t="shared" si="212"/>
        <v>0.30162162162162159</v>
      </c>
      <c r="I743" s="6"/>
      <c r="J743" s="2">
        <f t="shared" si="207"/>
        <v>0.633945945945946</v>
      </c>
      <c r="K743" s="2">
        <f t="shared" si="208"/>
        <v>0.33232432432432435</v>
      </c>
      <c r="L743" s="2">
        <f t="shared" si="209"/>
        <v>0</v>
      </c>
      <c r="M743" s="2">
        <f t="shared" si="210"/>
        <v>3.3729729729729652E-2</v>
      </c>
      <c r="N743" s="63">
        <v>2932</v>
      </c>
      <c r="O743" s="63">
        <v>1537</v>
      </c>
      <c r="P743" s="63"/>
      <c r="Q743" s="63">
        <v>111</v>
      </c>
      <c r="R743" s="63">
        <v>26</v>
      </c>
      <c r="S743" s="63"/>
      <c r="T743" s="63"/>
      <c r="U743" s="63"/>
      <c r="V743" s="63"/>
      <c r="W743" s="63">
        <v>19</v>
      </c>
      <c r="X743" s="63"/>
      <c r="Y743" s="63"/>
      <c r="Z743" s="63"/>
      <c r="AA743" s="63"/>
      <c r="AB743" s="63"/>
      <c r="BA743" t="str">
        <f t="shared" si="213"/>
        <v>Ayer</v>
      </c>
      <c r="BB743" t="s">
        <v>503</v>
      </c>
      <c r="BC743">
        <v>3</v>
      </c>
      <c r="BE743" s="112">
        <v>25</v>
      </c>
      <c r="BF743" s="114">
        <v>17</v>
      </c>
      <c r="BG743" s="114">
        <v>25</v>
      </c>
      <c r="BH743" s="118">
        <v>3005</v>
      </c>
      <c r="BI743" s="118">
        <f t="shared" si="214"/>
        <v>25017</v>
      </c>
      <c r="BJ743" t="s">
        <v>1471</v>
      </c>
      <c r="BK743">
        <f t="shared" si="211"/>
        <v>2503005</v>
      </c>
      <c r="BL743" s="66"/>
      <c r="BM743" s="66"/>
      <c r="BP743">
        <v>9.57</v>
      </c>
      <c r="BQ743">
        <v>0.55000000000000004</v>
      </c>
      <c r="BR743">
        <v>9.02</v>
      </c>
    </row>
    <row r="744" spans="1:70" ht="15" hidden="1" customHeight="1" outlineLevel="1">
      <c r="A744" s="64" t="s">
        <v>2409</v>
      </c>
      <c r="B744" s="8" t="s">
        <v>1319</v>
      </c>
      <c r="C744" s="1">
        <f t="shared" si="204"/>
        <v>28427</v>
      </c>
      <c r="D744" s="5">
        <f>IF(N744&gt;0, RANK(N744,(N744:P744,Q744:AE744)),0)</f>
        <v>1</v>
      </c>
      <c r="E744" s="5">
        <f>IF(O744&gt;0,RANK(O744,(N744:P744,Q744:AE744)),0)</f>
        <v>2</v>
      </c>
      <c r="F744" s="5">
        <f t="shared" si="205"/>
        <v>0</v>
      </c>
      <c r="G744" s="1">
        <f t="shared" si="206"/>
        <v>5055</v>
      </c>
      <c r="H744" s="2">
        <f t="shared" si="212"/>
        <v>0.17782389981355753</v>
      </c>
      <c r="I744" s="6"/>
      <c r="J744" s="2">
        <f t="shared" si="207"/>
        <v>0.58011749393182532</v>
      </c>
      <c r="K744" s="2">
        <f t="shared" si="208"/>
        <v>0.40229359411826782</v>
      </c>
      <c r="L744" s="2">
        <f t="shared" si="209"/>
        <v>0</v>
      </c>
      <c r="M744" s="2">
        <f t="shared" si="210"/>
        <v>1.758891194990686E-2</v>
      </c>
      <c r="N744" s="63">
        <v>16491</v>
      </c>
      <c r="O744" s="63">
        <v>11436</v>
      </c>
      <c r="P744" s="63"/>
      <c r="Q744" s="63">
        <v>365</v>
      </c>
      <c r="R744" s="63">
        <v>110</v>
      </c>
      <c r="S744" s="63"/>
      <c r="T744" s="63"/>
      <c r="U744" s="63"/>
      <c r="V744" s="63"/>
      <c r="W744" s="63">
        <v>25</v>
      </c>
      <c r="X744" s="63"/>
      <c r="Y744" s="63"/>
      <c r="Z744" s="63"/>
      <c r="AA744" s="63"/>
      <c r="AB744" s="63"/>
      <c r="BA744" t="str">
        <f t="shared" si="213"/>
        <v>Barnstable</v>
      </c>
      <c r="BB744" t="s">
        <v>2409</v>
      </c>
      <c r="BC744">
        <v>9</v>
      </c>
      <c r="BE744" s="112">
        <v>25</v>
      </c>
      <c r="BF744" s="114">
        <v>1</v>
      </c>
      <c r="BG744" s="114">
        <v>5</v>
      </c>
      <c r="BH744" s="118">
        <v>3600</v>
      </c>
      <c r="BI744" s="118">
        <f t="shared" si="214"/>
        <v>25001</v>
      </c>
      <c r="BJ744" t="s">
        <v>1248</v>
      </c>
      <c r="BK744">
        <f t="shared" si="211"/>
        <v>2503600</v>
      </c>
      <c r="BL744" s="66"/>
      <c r="BM744" s="66"/>
      <c r="BP744">
        <v>76.25</v>
      </c>
      <c r="BQ744">
        <v>16.21</v>
      </c>
      <c r="BR744">
        <v>60.04</v>
      </c>
    </row>
    <row r="745" spans="1:70" ht="15" hidden="1" customHeight="1" outlineLevel="1">
      <c r="A745" s="64" t="s">
        <v>920</v>
      </c>
      <c r="B745" s="8" t="s">
        <v>1319</v>
      </c>
      <c r="C745" s="1">
        <f t="shared" si="204"/>
        <v>3157</v>
      </c>
      <c r="D745" s="5">
        <f>IF(N745&gt;0, RANK(N745,(N745:P745,Q745:AE745)),0)</f>
        <v>1</v>
      </c>
      <c r="E745" s="5">
        <f>IF(O745&gt;0,RANK(O745,(N745:P745,Q745:AE745)),0)</f>
        <v>2</v>
      </c>
      <c r="F745" s="5">
        <f t="shared" si="205"/>
        <v>0</v>
      </c>
      <c r="G745" s="1">
        <f t="shared" si="206"/>
        <v>12</v>
      </c>
      <c r="H745" s="2">
        <f t="shared" si="212"/>
        <v>3.8010769718086791E-3</v>
      </c>
      <c r="I745" s="6"/>
      <c r="J745" s="2">
        <f t="shared" si="207"/>
        <v>0.48622109597719354</v>
      </c>
      <c r="K745" s="2">
        <f t="shared" si="208"/>
        <v>0.48242001900538484</v>
      </c>
      <c r="L745" s="2">
        <f t="shared" si="209"/>
        <v>0</v>
      </c>
      <c r="M745" s="2">
        <f t="shared" si="210"/>
        <v>3.1358885017421623E-2</v>
      </c>
      <c r="N745" s="63">
        <v>1535</v>
      </c>
      <c r="O745" s="63">
        <v>1523</v>
      </c>
      <c r="P745" s="63"/>
      <c r="Q745" s="63">
        <v>68</v>
      </c>
      <c r="R745" s="63">
        <v>19</v>
      </c>
      <c r="S745" s="63"/>
      <c r="T745" s="63"/>
      <c r="U745" s="63"/>
      <c r="V745" s="63"/>
      <c r="W745" s="63">
        <v>12</v>
      </c>
      <c r="X745" s="63"/>
      <c r="Y745" s="63"/>
      <c r="Z745" s="63"/>
      <c r="AA745" s="63"/>
      <c r="AB745" s="63"/>
      <c r="BA745" t="str">
        <f t="shared" si="213"/>
        <v>Barre</v>
      </c>
      <c r="BB745" s="8" t="s">
        <v>1773</v>
      </c>
      <c r="BC745">
        <v>2</v>
      </c>
      <c r="BE745" s="112">
        <v>25</v>
      </c>
      <c r="BF745" s="114">
        <v>27</v>
      </c>
      <c r="BG745" s="114">
        <v>20</v>
      </c>
      <c r="BH745" s="118">
        <v>3740</v>
      </c>
      <c r="BI745" s="118">
        <f t="shared" si="214"/>
        <v>25027</v>
      </c>
      <c r="BJ745" t="s">
        <v>1471</v>
      </c>
      <c r="BK745">
        <f t="shared" si="211"/>
        <v>2503740</v>
      </c>
      <c r="BL745" s="66"/>
      <c r="BM745" s="66"/>
      <c r="BP745">
        <v>44.61</v>
      </c>
      <c r="BQ745">
        <v>0.28000000000000003</v>
      </c>
      <c r="BR745">
        <v>44.33</v>
      </c>
    </row>
    <row r="746" spans="1:70" ht="15" hidden="1" customHeight="1" outlineLevel="1">
      <c r="A746" s="64" t="s">
        <v>3092</v>
      </c>
      <c r="B746" s="8" t="s">
        <v>1319</v>
      </c>
      <c r="C746" s="1">
        <f t="shared" si="204"/>
        <v>1195</v>
      </c>
      <c r="D746" s="5">
        <f>IF(N746&gt;0, RANK(N746,(N746:P746,Q746:AE746)),0)</f>
        <v>1</v>
      </c>
      <c r="E746" s="5">
        <f>IF(O746&gt;0,RANK(O746,(N746:P746,Q746:AE746)),0)</f>
        <v>2</v>
      </c>
      <c r="F746" s="5">
        <f t="shared" si="205"/>
        <v>0</v>
      </c>
      <c r="G746" s="1">
        <f t="shared" si="206"/>
        <v>344</v>
      </c>
      <c r="H746" s="2">
        <f t="shared" si="212"/>
        <v>0.2878661087866109</v>
      </c>
      <c r="I746" s="6"/>
      <c r="J746" s="2">
        <f t="shared" si="207"/>
        <v>0.63347280334728029</v>
      </c>
      <c r="K746" s="2">
        <f t="shared" si="208"/>
        <v>0.34560669456066945</v>
      </c>
      <c r="L746" s="2">
        <f t="shared" si="209"/>
        <v>0</v>
      </c>
      <c r="M746" s="2">
        <f t="shared" si="210"/>
        <v>2.0920502092050264E-2</v>
      </c>
      <c r="N746" s="63">
        <v>757</v>
      </c>
      <c r="O746" s="63">
        <v>413</v>
      </c>
      <c r="P746" s="63"/>
      <c r="Q746" s="63">
        <v>17</v>
      </c>
      <c r="R746" s="63">
        <v>6</v>
      </c>
      <c r="S746" s="63"/>
      <c r="T746" s="63"/>
      <c r="U746" s="63"/>
      <c r="V746" s="63"/>
      <c r="W746" s="63">
        <v>2</v>
      </c>
      <c r="X746" s="63"/>
      <c r="Y746" s="63"/>
      <c r="Z746" s="63"/>
      <c r="AA746" s="63"/>
      <c r="AB746" s="63"/>
      <c r="BA746" t="str">
        <f t="shared" si="213"/>
        <v>Becket</v>
      </c>
      <c r="BB746" t="s">
        <v>2311</v>
      </c>
      <c r="BC746">
        <v>1</v>
      </c>
      <c r="BE746" s="112">
        <v>25</v>
      </c>
      <c r="BF746" s="114">
        <v>3</v>
      </c>
      <c r="BG746" s="114">
        <v>15</v>
      </c>
      <c r="BH746" s="118">
        <v>4545</v>
      </c>
      <c r="BI746" s="118">
        <f t="shared" si="214"/>
        <v>25003</v>
      </c>
      <c r="BJ746" t="s">
        <v>1471</v>
      </c>
      <c r="BK746">
        <f t="shared" si="211"/>
        <v>2504545</v>
      </c>
      <c r="BL746" s="66"/>
      <c r="BM746" s="66"/>
      <c r="BP746">
        <v>47.76</v>
      </c>
      <c r="BQ746">
        <v>1.49</v>
      </c>
      <c r="BR746">
        <v>46.26</v>
      </c>
    </row>
    <row r="747" spans="1:70" ht="15" hidden="1" customHeight="1" outlineLevel="1">
      <c r="A747" s="64" t="s">
        <v>1765</v>
      </c>
      <c r="B747" s="8" t="s">
        <v>1319</v>
      </c>
      <c r="C747" s="1">
        <f t="shared" si="204"/>
        <v>8859</v>
      </c>
      <c r="D747" s="5">
        <f>IF(N747&gt;0, RANK(N747,(N747:P747,Q747:AE747)),0)</f>
        <v>1</v>
      </c>
      <c r="E747" s="5">
        <f>IF(O747&gt;0,RANK(O747,(N747:P747,Q747:AE747)),0)</f>
        <v>2</v>
      </c>
      <c r="F747" s="5">
        <f t="shared" si="205"/>
        <v>0</v>
      </c>
      <c r="G747" s="1">
        <f t="shared" si="206"/>
        <v>4272</v>
      </c>
      <c r="H747" s="2">
        <f t="shared" si="212"/>
        <v>0.48222146969183882</v>
      </c>
      <c r="I747" s="6"/>
      <c r="J747" s="2">
        <f t="shared" si="207"/>
        <v>0.72829890506829209</v>
      </c>
      <c r="K747" s="2">
        <f t="shared" si="208"/>
        <v>0.24607743537645332</v>
      </c>
      <c r="L747" s="2">
        <f t="shared" si="209"/>
        <v>0</v>
      </c>
      <c r="M747" s="2">
        <f t="shared" si="210"/>
        <v>2.5623659555254585E-2</v>
      </c>
      <c r="N747" s="63">
        <v>6452</v>
      </c>
      <c r="O747" s="63">
        <v>2180</v>
      </c>
      <c r="P747" s="63"/>
      <c r="Q747" s="63">
        <v>126</v>
      </c>
      <c r="R747" s="63">
        <v>44</v>
      </c>
      <c r="S747" s="63"/>
      <c r="T747" s="63"/>
      <c r="U747" s="63"/>
      <c r="V747" s="63"/>
      <c r="W747" s="63">
        <v>57</v>
      </c>
      <c r="X747" s="63"/>
      <c r="Y747" s="63"/>
      <c r="Z747" s="63"/>
      <c r="AA747" s="63"/>
      <c r="AB747" s="63"/>
      <c r="BA747" t="str">
        <f t="shared" si="213"/>
        <v>Bedford</v>
      </c>
      <c r="BB747" t="s">
        <v>503</v>
      </c>
      <c r="BC747">
        <v>6</v>
      </c>
      <c r="BE747" s="112">
        <v>25</v>
      </c>
      <c r="BF747" s="114">
        <v>17</v>
      </c>
      <c r="BG747" s="114">
        <v>30</v>
      </c>
      <c r="BH747" s="118">
        <v>4615</v>
      </c>
      <c r="BI747" s="118">
        <f t="shared" si="214"/>
        <v>25017</v>
      </c>
      <c r="BJ747" t="s">
        <v>1471</v>
      </c>
      <c r="BK747">
        <f t="shared" si="211"/>
        <v>2504615</v>
      </c>
      <c r="BL747" s="66"/>
      <c r="BM747" s="66"/>
      <c r="BP747">
        <v>13.87</v>
      </c>
      <c r="BQ747">
        <v>0.13</v>
      </c>
      <c r="BR747">
        <v>13.74</v>
      </c>
    </row>
    <row r="748" spans="1:70" ht="15" hidden="1" customHeight="1" outlineLevel="1">
      <c r="A748" s="64" t="s">
        <v>2017</v>
      </c>
      <c r="B748" s="8" t="s">
        <v>1319</v>
      </c>
      <c r="C748" s="1">
        <f t="shared" si="204"/>
        <v>9609</v>
      </c>
      <c r="D748" s="5">
        <f>IF(N748&gt;0, RANK(N748,(N748:P748,Q748:AE748)),0)</f>
        <v>1</v>
      </c>
      <c r="E748" s="5">
        <f>IF(O748&gt;0,RANK(O748,(N748:P748,Q748:AE748)),0)</f>
        <v>2</v>
      </c>
      <c r="F748" s="5">
        <f t="shared" si="205"/>
        <v>0</v>
      </c>
      <c r="G748" s="1">
        <f t="shared" si="206"/>
        <v>2412</v>
      </c>
      <c r="H748" s="2">
        <f t="shared" si="212"/>
        <v>0.25101467374336561</v>
      </c>
      <c r="I748" s="6"/>
      <c r="J748" s="2">
        <f t="shared" si="207"/>
        <v>0.61327921740035385</v>
      </c>
      <c r="K748" s="2">
        <f t="shared" si="208"/>
        <v>0.36226454365698824</v>
      </c>
      <c r="L748" s="2">
        <f t="shared" si="209"/>
        <v>0</v>
      </c>
      <c r="M748" s="2">
        <f t="shared" si="210"/>
        <v>2.4456238942657915E-2</v>
      </c>
      <c r="N748" s="63">
        <v>5893</v>
      </c>
      <c r="O748" s="63">
        <v>3481</v>
      </c>
      <c r="P748" s="63"/>
      <c r="Q748" s="63">
        <v>147</v>
      </c>
      <c r="R748" s="63">
        <v>68</v>
      </c>
      <c r="S748" s="63"/>
      <c r="T748" s="63"/>
      <c r="U748" s="63"/>
      <c r="V748" s="63"/>
      <c r="W748" s="63">
        <v>20</v>
      </c>
      <c r="X748" s="63"/>
      <c r="Y748" s="63"/>
      <c r="Z748" s="63"/>
      <c r="AA748" s="63"/>
      <c r="AB748" s="63"/>
      <c r="BA748" t="str">
        <f t="shared" si="213"/>
        <v>Belchertown</v>
      </c>
      <c r="BB748" t="s">
        <v>2174</v>
      </c>
      <c r="BC748">
        <v>2</v>
      </c>
      <c r="BE748" s="112">
        <v>25</v>
      </c>
      <c r="BF748" s="114">
        <v>15</v>
      </c>
      <c r="BG748" s="114">
        <v>10</v>
      </c>
      <c r="BH748" s="118">
        <v>4825</v>
      </c>
      <c r="BI748" s="118">
        <f t="shared" si="214"/>
        <v>25015</v>
      </c>
      <c r="BJ748" t="s">
        <v>1471</v>
      </c>
      <c r="BK748">
        <f t="shared" si="211"/>
        <v>2504825</v>
      </c>
      <c r="BL748" s="66"/>
      <c r="BM748" s="66"/>
      <c r="BP748">
        <v>55.36</v>
      </c>
      <c r="BQ748">
        <v>2.64</v>
      </c>
      <c r="BR748">
        <v>52.73</v>
      </c>
    </row>
    <row r="749" spans="1:70" ht="15" hidden="1" customHeight="1" outlineLevel="1">
      <c r="A749" s="64" t="s">
        <v>1635</v>
      </c>
      <c r="B749" s="8" t="s">
        <v>1319</v>
      </c>
      <c r="C749" s="1">
        <f t="shared" si="204"/>
        <v>9889</v>
      </c>
      <c r="D749" s="5">
        <f>IF(N749&gt;0, RANK(N749,(N749:P749,Q749:AE749)),0)</f>
        <v>1</v>
      </c>
      <c r="E749" s="5">
        <f>IF(O749&gt;0,RANK(O749,(N749:P749,Q749:AE749)),0)</f>
        <v>2</v>
      </c>
      <c r="F749" s="5">
        <f t="shared" si="205"/>
        <v>0</v>
      </c>
      <c r="G749" s="1">
        <f t="shared" si="206"/>
        <v>809</v>
      </c>
      <c r="H749" s="2">
        <f t="shared" si="212"/>
        <v>8.1808069572251993E-2</v>
      </c>
      <c r="I749" s="6"/>
      <c r="J749" s="2">
        <f t="shared" si="207"/>
        <v>0.52694913540297295</v>
      </c>
      <c r="K749" s="2">
        <f t="shared" si="208"/>
        <v>0.44514106583072099</v>
      </c>
      <c r="L749" s="2">
        <f t="shared" si="209"/>
        <v>0</v>
      </c>
      <c r="M749" s="2">
        <f t="shared" si="210"/>
        <v>2.790979876630606E-2</v>
      </c>
      <c r="N749" s="63">
        <v>5211</v>
      </c>
      <c r="O749" s="63">
        <v>4402</v>
      </c>
      <c r="P749" s="63"/>
      <c r="Q749" s="63">
        <v>161</v>
      </c>
      <c r="R749" s="63">
        <v>68</v>
      </c>
      <c r="S749" s="63"/>
      <c r="T749" s="63"/>
      <c r="U749" s="63"/>
      <c r="V749" s="63"/>
      <c r="W749" s="63">
        <v>47</v>
      </c>
      <c r="X749" s="63"/>
      <c r="Y749" s="63"/>
      <c r="Z749" s="63"/>
      <c r="AA749" s="63"/>
      <c r="AB749" s="63"/>
      <c r="BA749" t="str">
        <f t="shared" si="213"/>
        <v>Bellingham</v>
      </c>
      <c r="BB749" t="s">
        <v>752</v>
      </c>
      <c r="BE749" s="112">
        <v>25</v>
      </c>
      <c r="BF749" s="114">
        <v>21</v>
      </c>
      <c r="BG749" s="114">
        <v>10</v>
      </c>
      <c r="BH749" s="118">
        <v>4930</v>
      </c>
      <c r="BI749" s="118">
        <f t="shared" si="214"/>
        <v>25021</v>
      </c>
      <c r="BJ749" t="s">
        <v>1471</v>
      </c>
      <c r="BK749">
        <f t="shared" si="211"/>
        <v>2504930</v>
      </c>
      <c r="BL749" s="66"/>
      <c r="BM749" s="66"/>
      <c r="BP749">
        <v>18.989999999999998</v>
      </c>
      <c r="BQ749">
        <v>0.49</v>
      </c>
      <c r="BR749">
        <v>18.5</v>
      </c>
    </row>
    <row r="750" spans="1:70" ht="15" hidden="1" customHeight="1" outlineLevel="1">
      <c r="A750" s="64" t="s">
        <v>898</v>
      </c>
      <c r="B750" s="8" t="s">
        <v>1319</v>
      </c>
      <c r="C750" s="1">
        <f t="shared" si="204"/>
        <v>15356</v>
      </c>
      <c r="D750" s="5">
        <f>IF(N750&gt;0, RANK(N750,(N750:P750,Q750:AE750)),0)</f>
        <v>1</v>
      </c>
      <c r="E750" s="5">
        <f>IF(O750&gt;0,RANK(O750,(N750:P750,Q750:AE750)),0)</f>
        <v>2</v>
      </c>
      <c r="F750" s="5">
        <f t="shared" si="205"/>
        <v>0</v>
      </c>
      <c r="G750" s="1">
        <f t="shared" si="206"/>
        <v>9043</v>
      </c>
      <c r="H750" s="2">
        <f t="shared" si="212"/>
        <v>0.58889033602500651</v>
      </c>
      <c r="I750" s="6"/>
      <c r="J750" s="2">
        <f t="shared" si="207"/>
        <v>0.78138838239124775</v>
      </c>
      <c r="K750" s="2">
        <f t="shared" si="208"/>
        <v>0.19249804636624121</v>
      </c>
      <c r="L750" s="2">
        <f t="shared" si="209"/>
        <v>0</v>
      </c>
      <c r="M750" s="2">
        <f t="shared" si="210"/>
        <v>2.6113571242511041E-2</v>
      </c>
      <c r="N750" s="63">
        <v>11999</v>
      </c>
      <c r="O750" s="63">
        <v>2956</v>
      </c>
      <c r="P750" s="63"/>
      <c r="Q750" s="63">
        <v>183</v>
      </c>
      <c r="R750" s="63">
        <v>111</v>
      </c>
      <c r="S750" s="63"/>
      <c r="T750" s="63"/>
      <c r="U750" s="63"/>
      <c r="V750" s="63"/>
      <c r="W750" s="63">
        <v>107</v>
      </c>
      <c r="X750" s="63"/>
      <c r="Y750" s="63"/>
      <c r="Z750" s="63"/>
      <c r="AA750" s="63"/>
      <c r="AB750" s="63"/>
      <c r="BA750" t="str">
        <f t="shared" si="213"/>
        <v>Belmont</v>
      </c>
      <c r="BB750" t="s">
        <v>503</v>
      </c>
      <c r="BC750">
        <v>5</v>
      </c>
      <c r="BE750" s="112">
        <v>25</v>
      </c>
      <c r="BF750" s="114">
        <v>17</v>
      </c>
      <c r="BG750" s="114">
        <v>35</v>
      </c>
      <c r="BH750" s="118">
        <v>5070</v>
      </c>
      <c r="BI750" s="118">
        <f t="shared" si="214"/>
        <v>25017</v>
      </c>
      <c r="BJ750" t="s">
        <v>1471</v>
      </c>
      <c r="BK750">
        <f t="shared" si="211"/>
        <v>2505070</v>
      </c>
      <c r="BL750" s="66"/>
      <c r="BM750" s="66"/>
      <c r="BP750">
        <v>4.71</v>
      </c>
      <c r="BQ750">
        <v>0.05</v>
      </c>
      <c r="BR750">
        <v>4.66</v>
      </c>
    </row>
    <row r="751" spans="1:70" ht="15" hidden="1" customHeight="1" outlineLevel="1">
      <c r="A751" s="64" t="s">
        <v>1308</v>
      </c>
      <c r="B751" s="8" t="s">
        <v>1319</v>
      </c>
      <c r="C751" s="1">
        <f t="shared" si="204"/>
        <v>4113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 t="shared" si="205"/>
        <v>0</v>
      </c>
      <c r="G751" s="1">
        <f t="shared" si="206"/>
        <v>487</v>
      </c>
      <c r="H751" s="2">
        <f t="shared" si="212"/>
        <v>0.11840505713591053</v>
      </c>
      <c r="I751" s="6"/>
      <c r="J751" s="2">
        <f t="shared" si="207"/>
        <v>0.42888402625820571</v>
      </c>
      <c r="K751" s="2">
        <f t="shared" si="208"/>
        <v>0.54728908339411619</v>
      </c>
      <c r="L751" s="2">
        <f t="shared" si="209"/>
        <v>0</v>
      </c>
      <c r="M751" s="2">
        <f t="shared" si="210"/>
        <v>2.3826890347678154E-2</v>
      </c>
      <c r="N751" s="63">
        <v>1764</v>
      </c>
      <c r="O751" s="63">
        <v>2251</v>
      </c>
      <c r="P751" s="63"/>
      <c r="Q751" s="63">
        <v>62</v>
      </c>
      <c r="R751" s="63">
        <v>20</v>
      </c>
      <c r="S751" s="63"/>
      <c r="T751" s="63"/>
      <c r="U751" s="63"/>
      <c r="V751" s="63"/>
      <c r="W751" s="63">
        <v>16</v>
      </c>
      <c r="X751" s="63"/>
      <c r="Y751" s="63"/>
      <c r="Z751" s="63"/>
      <c r="AA751" s="63"/>
      <c r="AB751" s="63"/>
      <c r="BA751" t="str">
        <f t="shared" si="213"/>
        <v>Berkley</v>
      </c>
      <c r="BB751" t="s">
        <v>2213</v>
      </c>
      <c r="BC751">
        <v>4</v>
      </c>
      <c r="BE751" s="112">
        <v>25</v>
      </c>
      <c r="BF751" s="114">
        <v>5</v>
      </c>
      <c r="BG751" s="114">
        <v>15</v>
      </c>
      <c r="BH751" s="118">
        <v>5280</v>
      </c>
      <c r="BI751" s="118">
        <f t="shared" si="214"/>
        <v>25005</v>
      </c>
      <c r="BJ751" t="s">
        <v>1471</v>
      </c>
      <c r="BK751">
        <f t="shared" si="211"/>
        <v>2505280</v>
      </c>
      <c r="BL751" s="66"/>
      <c r="BM751" s="66"/>
      <c r="BP751">
        <v>17.36</v>
      </c>
      <c r="BQ751">
        <v>0.82</v>
      </c>
      <c r="BR751">
        <v>16.54</v>
      </c>
    </row>
    <row r="752" spans="1:70" ht="15" hidden="1" customHeight="1" outlineLevel="1">
      <c r="A752" s="64" t="s">
        <v>364</v>
      </c>
      <c r="B752" s="8" t="s">
        <v>1319</v>
      </c>
      <c r="C752" s="1">
        <f t="shared" si="204"/>
        <v>2265</v>
      </c>
      <c r="D752" s="5">
        <f>IF(N752&gt;0, RANK(N752,(N752:P752,Q752:AE752)),0)</f>
        <v>1</v>
      </c>
      <c r="E752" s="5">
        <f>IF(O752&gt;0,RANK(O752,(N752:P752,Q752:AE752)),0)</f>
        <v>2</v>
      </c>
      <c r="F752" s="5">
        <f t="shared" si="205"/>
        <v>0</v>
      </c>
      <c r="G752" s="1">
        <f t="shared" si="206"/>
        <v>559</v>
      </c>
      <c r="H752" s="2">
        <f t="shared" si="212"/>
        <v>0.2467991169977925</v>
      </c>
      <c r="I752" s="6"/>
      <c r="J752" s="2">
        <f t="shared" si="207"/>
        <v>0.60706401766004414</v>
      </c>
      <c r="K752" s="2">
        <f t="shared" si="208"/>
        <v>0.36026490066225164</v>
      </c>
      <c r="L752" s="2">
        <f t="shared" si="209"/>
        <v>0</v>
      </c>
      <c r="M752" s="2">
        <f t="shared" si="210"/>
        <v>3.2671081677704217E-2</v>
      </c>
      <c r="N752" s="63">
        <v>1375</v>
      </c>
      <c r="O752" s="63">
        <v>816</v>
      </c>
      <c r="P752" s="63"/>
      <c r="Q752" s="63">
        <v>48</v>
      </c>
      <c r="R752" s="63">
        <v>18</v>
      </c>
      <c r="S752" s="63"/>
      <c r="T752" s="63"/>
      <c r="U752" s="63"/>
      <c r="V752" s="63"/>
      <c r="W752" s="63">
        <v>8</v>
      </c>
      <c r="X752" s="63"/>
      <c r="Y752" s="63"/>
      <c r="Z752" s="63"/>
      <c r="AA752" s="63"/>
      <c r="AB752" s="63"/>
      <c r="BA752" t="str">
        <f t="shared" si="213"/>
        <v>Berlin</v>
      </c>
      <c r="BB752" s="8" t="s">
        <v>1773</v>
      </c>
      <c r="BC752">
        <v>3</v>
      </c>
      <c r="BE752" s="112">
        <v>25</v>
      </c>
      <c r="BF752" s="114">
        <v>27</v>
      </c>
      <c r="BG752" s="114">
        <v>25</v>
      </c>
      <c r="BH752" s="118">
        <v>5490</v>
      </c>
      <c r="BI752" s="118">
        <f t="shared" si="214"/>
        <v>25027</v>
      </c>
      <c r="BJ752" t="s">
        <v>1471</v>
      </c>
      <c r="BK752">
        <f t="shared" si="211"/>
        <v>2505490</v>
      </c>
      <c r="BL752" s="66"/>
      <c r="BM752" s="66"/>
      <c r="BP752">
        <v>13.09</v>
      </c>
      <c r="BQ752">
        <v>0.16</v>
      </c>
      <c r="BR752">
        <v>12.93</v>
      </c>
    </row>
    <row r="753" spans="1:70" ht="15" hidden="1" customHeight="1" outlineLevel="1">
      <c r="A753" s="64" t="s">
        <v>2359</v>
      </c>
      <c r="B753" s="8" t="s">
        <v>1319</v>
      </c>
      <c r="C753" s="1">
        <f t="shared" si="204"/>
        <v>1375</v>
      </c>
      <c r="D753" s="5">
        <f>IF(N753&gt;0, RANK(N753,(N753:P753,Q753:AE753)),0)</f>
        <v>1</v>
      </c>
      <c r="E753" s="5">
        <f>IF(O753&gt;0,RANK(O753,(N753:P753,Q753:AE753)),0)</f>
        <v>2</v>
      </c>
      <c r="F753" s="5">
        <f t="shared" si="205"/>
        <v>0</v>
      </c>
      <c r="G753" s="1">
        <f t="shared" si="206"/>
        <v>493</v>
      </c>
      <c r="H753" s="2">
        <f t="shared" si="212"/>
        <v>0.35854545454545456</v>
      </c>
      <c r="I753" s="6"/>
      <c r="J753" s="2">
        <f t="shared" si="207"/>
        <v>0.66618181818181821</v>
      </c>
      <c r="K753" s="2">
        <f t="shared" si="208"/>
        <v>0.30763636363636365</v>
      </c>
      <c r="L753" s="2">
        <f t="shared" si="209"/>
        <v>0</v>
      </c>
      <c r="M753" s="2">
        <f t="shared" si="210"/>
        <v>2.6181818181818139E-2</v>
      </c>
      <c r="N753" s="63">
        <v>916</v>
      </c>
      <c r="O753" s="63">
        <v>423</v>
      </c>
      <c r="P753" s="63"/>
      <c r="Q753" s="63">
        <v>28</v>
      </c>
      <c r="R753" s="63">
        <v>8</v>
      </c>
      <c r="S753" s="63"/>
      <c r="T753" s="63"/>
      <c r="U753" s="63"/>
      <c r="V753" s="63"/>
      <c r="W753" s="63">
        <v>0</v>
      </c>
      <c r="X753" s="63"/>
      <c r="Y753" s="63"/>
      <c r="Z753" s="63"/>
      <c r="AA753" s="63"/>
      <c r="AB753" s="63"/>
      <c r="BA753" t="str">
        <f t="shared" si="213"/>
        <v>Bernardston</v>
      </c>
      <c r="BB753" t="s">
        <v>1137</v>
      </c>
      <c r="BC753">
        <v>1</v>
      </c>
      <c r="BE753" s="112">
        <v>25</v>
      </c>
      <c r="BF753" s="114">
        <v>11</v>
      </c>
      <c r="BG753" s="114">
        <v>10</v>
      </c>
      <c r="BH753" s="118">
        <v>5560</v>
      </c>
      <c r="BI753" s="118">
        <f t="shared" si="214"/>
        <v>25011</v>
      </c>
      <c r="BJ753" t="s">
        <v>1471</v>
      </c>
      <c r="BK753">
        <f t="shared" si="211"/>
        <v>2505560</v>
      </c>
      <c r="BL753" s="66"/>
      <c r="BM753" s="66"/>
      <c r="BP753">
        <v>23.41</v>
      </c>
      <c r="BQ753">
        <v>0</v>
      </c>
      <c r="BR753">
        <v>23.41</v>
      </c>
    </row>
    <row r="754" spans="1:70" ht="15" hidden="1" customHeight="1" outlineLevel="1">
      <c r="A754" s="64" t="s">
        <v>2344</v>
      </c>
      <c r="B754" s="8" t="s">
        <v>1319</v>
      </c>
      <c r="C754" s="1">
        <f t="shared" si="204"/>
        <v>24450</v>
      </c>
      <c r="D754" s="5">
        <f>IF(N754&gt;0, RANK(N754,(N754:P754,Q754:AE754)),0)</f>
        <v>1</v>
      </c>
      <c r="E754" s="5">
        <f>IF(O754&gt;0,RANK(O754,(N754:P754,Q754:AE754)),0)</f>
        <v>2</v>
      </c>
      <c r="F754" s="5">
        <f t="shared" si="205"/>
        <v>0</v>
      </c>
      <c r="G754" s="1">
        <f t="shared" si="206"/>
        <v>9498</v>
      </c>
      <c r="H754" s="2">
        <f t="shared" si="212"/>
        <v>0.38846625766871168</v>
      </c>
      <c r="I754" s="6"/>
      <c r="J754" s="2">
        <f t="shared" si="207"/>
        <v>0.68314928425357868</v>
      </c>
      <c r="K754" s="2">
        <f t="shared" si="208"/>
        <v>0.29468302658486706</v>
      </c>
      <c r="L754" s="2">
        <f t="shared" si="209"/>
        <v>0</v>
      </c>
      <c r="M754" s="2">
        <f t="shared" si="210"/>
        <v>2.216768916155426E-2</v>
      </c>
      <c r="N754" s="63">
        <v>16703</v>
      </c>
      <c r="O754" s="63">
        <v>7205</v>
      </c>
      <c r="P754" s="63"/>
      <c r="Q754" s="63">
        <v>375</v>
      </c>
      <c r="R754" s="63">
        <v>109</v>
      </c>
      <c r="S754" s="63"/>
      <c r="T754" s="63"/>
      <c r="U754" s="63"/>
      <c r="V754" s="63"/>
      <c r="W754" s="63">
        <v>58</v>
      </c>
      <c r="X754" s="63"/>
      <c r="Y754" s="63"/>
      <c r="Z754" s="63"/>
      <c r="AA754" s="63"/>
      <c r="AB754" s="63"/>
      <c r="BA754" t="str">
        <f t="shared" si="213"/>
        <v>Beverly</v>
      </c>
      <c r="BB754" t="s">
        <v>841</v>
      </c>
      <c r="BC754">
        <v>6</v>
      </c>
      <c r="BE754" s="112">
        <v>25</v>
      </c>
      <c r="BF754" s="114">
        <v>9</v>
      </c>
      <c r="BG754" s="114">
        <v>15</v>
      </c>
      <c r="BH754" s="118">
        <v>5595</v>
      </c>
      <c r="BI754" s="118">
        <f t="shared" si="214"/>
        <v>25009</v>
      </c>
      <c r="BJ754" t="s">
        <v>1248</v>
      </c>
      <c r="BK754">
        <f t="shared" si="211"/>
        <v>2505595</v>
      </c>
      <c r="BL754" s="66"/>
      <c r="BM754" s="66"/>
      <c r="BP754">
        <v>22.74</v>
      </c>
      <c r="BQ754">
        <v>6.14</v>
      </c>
      <c r="BR754">
        <v>16.600000000000001</v>
      </c>
    </row>
    <row r="755" spans="1:70" ht="15" hidden="1" customHeight="1" outlineLevel="1">
      <c r="A755" s="64" t="s">
        <v>2801</v>
      </c>
      <c r="B755" s="8" t="s">
        <v>1319</v>
      </c>
      <c r="C755" s="1">
        <f t="shared" si="204"/>
        <v>24644</v>
      </c>
      <c r="D755" s="5">
        <f>IF(N755&gt;0, RANK(N755,(N755:P755,Q755:AE755)),0)</f>
        <v>1</v>
      </c>
      <c r="E755" s="5">
        <f>IF(O755&gt;0,RANK(O755,(N755:P755,Q755:AE755)),0)</f>
        <v>2</v>
      </c>
      <c r="F755" s="5">
        <f t="shared" si="205"/>
        <v>0</v>
      </c>
      <c r="G755" s="1">
        <f t="shared" si="206"/>
        <v>2597</v>
      </c>
      <c r="H755" s="2">
        <f t="shared" si="212"/>
        <v>0.10538062002921604</v>
      </c>
      <c r="I755" s="6"/>
      <c r="J755" s="2">
        <f t="shared" si="207"/>
        <v>0.54082129524427858</v>
      </c>
      <c r="K755" s="2">
        <f t="shared" si="208"/>
        <v>0.43544067521506247</v>
      </c>
      <c r="L755" s="2">
        <f t="shared" si="209"/>
        <v>0</v>
      </c>
      <c r="M755" s="2">
        <f t="shared" si="210"/>
        <v>2.3738029540658956E-2</v>
      </c>
      <c r="N755" s="63">
        <v>13328</v>
      </c>
      <c r="O755" s="63">
        <v>10731</v>
      </c>
      <c r="P755" s="63"/>
      <c r="Q755" s="63">
        <v>360</v>
      </c>
      <c r="R755" s="63">
        <v>113</v>
      </c>
      <c r="S755" s="63"/>
      <c r="T755" s="63"/>
      <c r="U755" s="63"/>
      <c r="V755" s="63"/>
      <c r="W755" s="63">
        <v>112</v>
      </c>
      <c r="X755" s="63"/>
      <c r="Y755" s="63"/>
      <c r="Z755" s="63"/>
      <c r="AA755" s="63"/>
      <c r="AB755" s="63"/>
      <c r="BA755" t="str">
        <f t="shared" si="213"/>
        <v>Billerica</v>
      </c>
      <c r="BB755" t="s">
        <v>503</v>
      </c>
      <c r="BC755">
        <v>6</v>
      </c>
      <c r="BE755" s="112">
        <v>25</v>
      </c>
      <c r="BF755" s="114">
        <v>17</v>
      </c>
      <c r="BG755" s="114">
        <v>40</v>
      </c>
      <c r="BH755" s="118">
        <v>5805</v>
      </c>
      <c r="BI755" s="118">
        <f t="shared" si="214"/>
        <v>25017</v>
      </c>
      <c r="BJ755" t="s">
        <v>1471</v>
      </c>
      <c r="BK755">
        <f t="shared" si="211"/>
        <v>2505805</v>
      </c>
      <c r="BL755" s="66"/>
      <c r="BM755" s="66"/>
      <c r="BP755">
        <v>26.38</v>
      </c>
      <c r="BQ755">
        <v>0.5</v>
      </c>
      <c r="BR755">
        <v>25.89</v>
      </c>
    </row>
    <row r="756" spans="1:70" ht="15" hidden="1" customHeight="1" outlineLevel="1">
      <c r="A756" s="64" t="s">
        <v>2610</v>
      </c>
      <c r="B756" s="8" t="s">
        <v>1319</v>
      </c>
      <c r="C756" s="1">
        <f t="shared" si="204"/>
        <v>5135</v>
      </c>
      <c r="D756" s="5">
        <f>IF(N756&gt;0, RANK(N756,(N756:P756,Q756:AE756)),0)</f>
        <v>2</v>
      </c>
      <c r="E756" s="5">
        <f>IF(O756&gt;0,RANK(O756,(N756:P756,Q756:AE756)),0)</f>
        <v>1</v>
      </c>
      <c r="F756" s="5">
        <f t="shared" si="205"/>
        <v>0</v>
      </c>
      <c r="G756" s="1">
        <f t="shared" si="206"/>
        <v>110</v>
      </c>
      <c r="H756" s="2">
        <f t="shared" si="212"/>
        <v>2.1421616358325218E-2</v>
      </c>
      <c r="I756" s="6"/>
      <c r="J756" s="2">
        <f t="shared" si="207"/>
        <v>0.47711781888997079</v>
      </c>
      <c r="K756" s="2">
        <f t="shared" si="208"/>
        <v>0.49853943524829603</v>
      </c>
      <c r="L756" s="2">
        <f t="shared" si="209"/>
        <v>0</v>
      </c>
      <c r="M756" s="2">
        <f t="shared" si="210"/>
        <v>2.4342745861733239E-2</v>
      </c>
      <c r="N756" s="63">
        <v>2450</v>
      </c>
      <c r="O756" s="63">
        <v>2560</v>
      </c>
      <c r="P756" s="63"/>
      <c r="Q756" s="63">
        <v>82</v>
      </c>
      <c r="R756" s="63">
        <v>27</v>
      </c>
      <c r="S756" s="63"/>
      <c r="T756" s="63"/>
      <c r="U756" s="63"/>
      <c r="V756" s="63"/>
      <c r="W756" s="63">
        <v>16</v>
      </c>
      <c r="X756" s="63"/>
      <c r="Y756" s="63"/>
      <c r="Z756" s="63"/>
      <c r="AA756" s="63"/>
      <c r="AB756" s="63"/>
      <c r="BA756" t="str">
        <f t="shared" si="213"/>
        <v>Blackstone</v>
      </c>
      <c r="BB756" s="8" t="s">
        <v>1773</v>
      </c>
      <c r="BC756">
        <v>2</v>
      </c>
      <c r="BE756" s="112">
        <v>25</v>
      </c>
      <c r="BF756" s="114">
        <v>27</v>
      </c>
      <c r="BG756" s="114">
        <v>30</v>
      </c>
      <c r="BH756" s="118">
        <v>6015</v>
      </c>
      <c r="BI756" s="118">
        <f t="shared" si="214"/>
        <v>25027</v>
      </c>
      <c r="BJ756" t="s">
        <v>1471</v>
      </c>
      <c r="BK756">
        <f t="shared" si="211"/>
        <v>2506015</v>
      </c>
      <c r="BL756" s="66"/>
      <c r="BM756" s="66"/>
      <c r="BP756">
        <v>11.23</v>
      </c>
      <c r="BQ756">
        <v>0.33</v>
      </c>
      <c r="BR756">
        <v>10.9</v>
      </c>
    </row>
    <row r="757" spans="1:70" ht="15" hidden="1" customHeight="1" outlineLevel="1">
      <c r="A757" s="64" t="s">
        <v>2824</v>
      </c>
      <c r="B757" s="8" t="s">
        <v>1319</v>
      </c>
      <c r="C757" s="1">
        <f t="shared" si="204"/>
        <v>775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 t="shared" si="205"/>
        <v>0</v>
      </c>
      <c r="G757" s="1">
        <f t="shared" si="206"/>
        <v>147</v>
      </c>
      <c r="H757" s="2">
        <f t="shared" si="212"/>
        <v>0.1896774193548387</v>
      </c>
      <c r="I757" s="6"/>
      <c r="J757" s="2">
        <f t="shared" si="207"/>
        <v>0.39612903225806451</v>
      </c>
      <c r="K757" s="2">
        <f t="shared" si="208"/>
        <v>0.58580645161290323</v>
      </c>
      <c r="L757" s="2">
        <f t="shared" si="209"/>
        <v>0</v>
      </c>
      <c r="M757" s="2">
        <f t="shared" si="210"/>
        <v>1.806451612903226E-2</v>
      </c>
      <c r="N757" s="63">
        <v>307</v>
      </c>
      <c r="O757" s="63">
        <v>454</v>
      </c>
      <c r="P757" s="63"/>
      <c r="Q757" s="63">
        <v>13</v>
      </c>
      <c r="R757" s="63">
        <v>1</v>
      </c>
      <c r="S757" s="63"/>
      <c r="T757" s="63"/>
      <c r="U757" s="63"/>
      <c r="V757" s="63"/>
      <c r="W757" s="63">
        <v>0</v>
      </c>
      <c r="X757" s="63"/>
      <c r="Y757" s="63"/>
      <c r="Z757" s="63"/>
      <c r="AA757" s="63"/>
      <c r="AB757" s="63"/>
      <c r="BA757" t="str">
        <f t="shared" si="213"/>
        <v>Blandford</v>
      </c>
      <c r="BB757" t="s">
        <v>2851</v>
      </c>
      <c r="BC757">
        <v>1</v>
      </c>
      <c r="BE757" s="112">
        <v>25</v>
      </c>
      <c r="BF757" s="114">
        <v>13</v>
      </c>
      <c r="BG757" s="114">
        <v>10</v>
      </c>
      <c r="BH757" s="118">
        <v>6085</v>
      </c>
      <c r="BI757" s="118">
        <f t="shared" si="214"/>
        <v>25013</v>
      </c>
      <c r="BJ757" t="s">
        <v>1471</v>
      </c>
      <c r="BK757">
        <f t="shared" si="211"/>
        <v>2506085</v>
      </c>
      <c r="BL757" s="66"/>
      <c r="BM757" s="66"/>
      <c r="BP757">
        <v>53.55</v>
      </c>
      <c r="BQ757">
        <v>1.81</v>
      </c>
      <c r="BR757">
        <v>51.74</v>
      </c>
    </row>
    <row r="758" spans="1:70" ht="15" hidden="1" customHeight="1" outlineLevel="1">
      <c r="A758" s="64" t="s">
        <v>55</v>
      </c>
      <c r="B758" s="8" t="s">
        <v>1319</v>
      </c>
      <c r="C758" s="1">
        <f t="shared" si="204"/>
        <v>3762</v>
      </c>
      <c r="D758" s="5">
        <f>IF(N758&gt;0, RANK(N758,(N758:P758,Q758:AE758)),0)</f>
        <v>1</v>
      </c>
      <c r="E758" s="5">
        <f>IF(O758&gt;0,RANK(O758,(N758:P758,Q758:AE758)),0)</f>
        <v>2</v>
      </c>
      <c r="F758" s="5">
        <f t="shared" si="205"/>
        <v>0</v>
      </c>
      <c r="G758" s="1">
        <f t="shared" si="206"/>
        <v>1389</v>
      </c>
      <c r="H758" s="2">
        <f t="shared" si="212"/>
        <v>0.36921850079744817</v>
      </c>
      <c r="I758" s="6"/>
      <c r="J758" s="2">
        <f t="shared" si="207"/>
        <v>0.67224880382775121</v>
      </c>
      <c r="K758" s="2">
        <f t="shared" si="208"/>
        <v>0.30303030303030304</v>
      </c>
      <c r="L758" s="2">
        <f t="shared" si="209"/>
        <v>0</v>
      </c>
      <c r="M758" s="2">
        <f t="shared" si="210"/>
        <v>2.4720893141945754E-2</v>
      </c>
      <c r="N758" s="63">
        <v>2529</v>
      </c>
      <c r="O758" s="63">
        <v>1140</v>
      </c>
      <c r="P758" s="63"/>
      <c r="Q758" s="63">
        <v>75</v>
      </c>
      <c r="R758" s="63">
        <v>18</v>
      </c>
      <c r="S758" s="63"/>
      <c r="T758" s="63"/>
      <c r="U758" s="63"/>
      <c r="V758" s="63"/>
      <c r="W758" s="63">
        <v>0</v>
      </c>
      <c r="X758" s="63"/>
      <c r="Y758" s="63"/>
      <c r="Z758" s="63"/>
      <c r="AA758" s="63"/>
      <c r="AB758" s="63"/>
      <c r="BA758" t="str">
        <f t="shared" si="213"/>
        <v>Bolton</v>
      </c>
      <c r="BB758" s="8" t="s">
        <v>1773</v>
      </c>
      <c r="BC758">
        <v>3</v>
      </c>
      <c r="BE758" s="112">
        <v>25</v>
      </c>
      <c r="BF758" s="114">
        <v>27</v>
      </c>
      <c r="BG758" s="114">
        <v>35</v>
      </c>
      <c r="BH758" s="118">
        <v>6365</v>
      </c>
      <c r="BI758" s="118">
        <f t="shared" si="214"/>
        <v>25027</v>
      </c>
      <c r="BJ758" t="s">
        <v>1471</v>
      </c>
      <c r="BK758">
        <f t="shared" si="211"/>
        <v>2506365</v>
      </c>
      <c r="BL758" s="66"/>
      <c r="BM758" s="66"/>
      <c r="BP758">
        <v>20</v>
      </c>
      <c r="BQ758">
        <v>7.0000000000000007E-2</v>
      </c>
      <c r="BR758">
        <v>19.93</v>
      </c>
    </row>
    <row r="759" spans="1:70" ht="15" hidden="1" customHeight="1" outlineLevel="1">
      <c r="A759" s="64" t="s">
        <v>3065</v>
      </c>
      <c r="B759" s="8" t="s">
        <v>1319</v>
      </c>
      <c r="C759" s="1">
        <f t="shared" si="204"/>
        <v>293796</v>
      </c>
      <c r="D759" s="5">
        <f>IF(N759&gt;0, RANK(N759,(N759:P759,Q759:AE759)),0)</f>
        <v>1</v>
      </c>
      <c r="E759" s="5">
        <f>IF(O759&gt;0,RANK(O759,(N759:P759,Q759:AE759)),0)</f>
        <v>2</v>
      </c>
      <c r="F759" s="5">
        <f t="shared" si="205"/>
        <v>0</v>
      </c>
      <c r="G759" s="1">
        <f t="shared" si="206"/>
        <v>197292</v>
      </c>
      <c r="H759" s="2">
        <f t="shared" si="212"/>
        <v>0.67152718212637341</v>
      </c>
      <c r="I759" s="6"/>
      <c r="J759" s="2">
        <f t="shared" si="207"/>
        <v>0.82614126809078403</v>
      </c>
      <c r="K759" s="2">
        <f t="shared" si="208"/>
        <v>0.15461408596441067</v>
      </c>
      <c r="L759" s="2">
        <f t="shared" si="209"/>
        <v>0</v>
      </c>
      <c r="M759" s="2">
        <f t="shared" si="210"/>
        <v>1.9244645944805294E-2</v>
      </c>
      <c r="N759" s="63">
        <v>242717</v>
      </c>
      <c r="O759" s="63">
        <v>45425</v>
      </c>
      <c r="P759" s="63"/>
      <c r="Q759" s="63">
        <v>2603</v>
      </c>
      <c r="R759" s="63">
        <v>1484</v>
      </c>
      <c r="S759" s="63"/>
      <c r="T759" s="63"/>
      <c r="U759" s="63"/>
      <c r="V759" s="63"/>
      <c r="W759" s="63">
        <v>1567</v>
      </c>
      <c r="X759" s="63"/>
      <c r="Y759" s="63"/>
      <c r="Z759" s="63"/>
      <c r="AA759" s="63"/>
      <c r="AB759" s="63"/>
      <c r="BA759" t="str">
        <f t="shared" si="213"/>
        <v>Boston</v>
      </c>
      <c r="BB759" t="s">
        <v>1467</v>
      </c>
      <c r="BE759" s="112">
        <v>25</v>
      </c>
      <c r="BF759" s="114">
        <v>25</v>
      </c>
      <c r="BG759" s="114">
        <v>5</v>
      </c>
      <c r="BH759" s="118">
        <v>7000</v>
      </c>
      <c r="BI759" s="118">
        <f t="shared" si="214"/>
        <v>25025</v>
      </c>
      <c r="BJ759" t="s">
        <v>1248</v>
      </c>
      <c r="BK759">
        <f t="shared" si="211"/>
        <v>2507000</v>
      </c>
      <c r="BL759" s="66"/>
      <c r="BM759" s="66"/>
      <c r="BP759">
        <v>89.63</v>
      </c>
      <c r="BQ759">
        <v>41.21</v>
      </c>
      <c r="BR759">
        <v>48.43</v>
      </c>
    </row>
    <row r="760" spans="1:70" ht="15" hidden="1" customHeight="1" outlineLevel="1">
      <c r="A760" s="64" t="s">
        <v>3067</v>
      </c>
      <c r="B760" s="8" t="s">
        <v>1319</v>
      </c>
      <c r="C760" s="1">
        <f t="shared" si="204"/>
        <v>12119</v>
      </c>
      <c r="D760" s="5">
        <f>IF(N760&gt;0, RANK(N760,(N760:P760,Q760:AE760)),0)</f>
        <v>1</v>
      </c>
      <c r="E760" s="5">
        <f>IF(O760&gt;0,RANK(O760,(N760:P760,Q760:AE760)),0)</f>
        <v>2</v>
      </c>
      <c r="F760" s="5">
        <f t="shared" si="205"/>
        <v>0</v>
      </c>
      <c r="G760" s="1">
        <f t="shared" si="206"/>
        <v>1196</v>
      </c>
      <c r="H760" s="2">
        <f t="shared" si="212"/>
        <v>9.8688010561927553E-2</v>
      </c>
      <c r="I760" s="6"/>
      <c r="J760" s="2">
        <f t="shared" si="207"/>
        <v>0.53857579008168988</v>
      </c>
      <c r="K760" s="2">
        <f t="shared" si="208"/>
        <v>0.43988777951976238</v>
      </c>
      <c r="L760" s="2">
        <f t="shared" si="209"/>
        <v>0</v>
      </c>
      <c r="M760" s="2">
        <f t="shared" si="210"/>
        <v>2.1536430398547746E-2</v>
      </c>
      <c r="N760" s="63">
        <v>6527</v>
      </c>
      <c r="O760" s="63">
        <v>5331</v>
      </c>
      <c r="P760" s="63"/>
      <c r="Q760" s="63">
        <v>148</v>
      </c>
      <c r="R760" s="63">
        <v>59</v>
      </c>
      <c r="S760" s="63"/>
      <c r="T760" s="63"/>
      <c r="U760" s="63"/>
      <c r="V760" s="63"/>
      <c r="W760" s="63">
        <v>54</v>
      </c>
      <c r="X760" s="63"/>
      <c r="Y760" s="63"/>
      <c r="Z760" s="63"/>
      <c r="AA760" s="63"/>
      <c r="AB760" s="63"/>
      <c r="BA760" t="str">
        <f t="shared" si="213"/>
        <v>Bourne</v>
      </c>
      <c r="BB760" t="s">
        <v>2409</v>
      </c>
      <c r="BC760">
        <v>9</v>
      </c>
      <c r="BE760" s="112">
        <v>25</v>
      </c>
      <c r="BF760" s="114">
        <v>1</v>
      </c>
      <c r="BG760" s="114">
        <v>10</v>
      </c>
      <c r="BH760" s="118">
        <v>7175</v>
      </c>
      <c r="BI760" s="118">
        <f t="shared" si="214"/>
        <v>25001</v>
      </c>
      <c r="BJ760" t="s">
        <v>1471</v>
      </c>
      <c r="BK760">
        <f t="shared" si="211"/>
        <v>2507175</v>
      </c>
      <c r="BL760" s="66"/>
      <c r="BM760" s="66"/>
      <c r="BP760">
        <v>52.81</v>
      </c>
      <c r="BQ760">
        <v>11.9</v>
      </c>
      <c r="BR760">
        <v>40.909999999999997</v>
      </c>
    </row>
    <row r="761" spans="1:70" ht="15" hidden="1" customHeight="1" outlineLevel="1">
      <c r="A761" s="64" t="s">
        <v>2743</v>
      </c>
      <c r="B761" s="8" t="s">
        <v>1319</v>
      </c>
      <c r="C761" s="1">
        <f t="shared" si="204"/>
        <v>3402</v>
      </c>
      <c r="D761" s="5">
        <f>IF(N761&gt;0, RANK(N761,(N761:P761,Q761:AE761)),0)</f>
        <v>1</v>
      </c>
      <c r="E761" s="5">
        <f>IF(O761&gt;0,RANK(O761,(N761:P761,Q761:AE761)),0)</f>
        <v>2</v>
      </c>
      <c r="F761" s="5">
        <f t="shared" si="205"/>
        <v>0</v>
      </c>
      <c r="G761" s="1">
        <f t="shared" si="206"/>
        <v>1740</v>
      </c>
      <c r="H761" s="2">
        <f t="shared" si="212"/>
        <v>0.5114638447971781</v>
      </c>
      <c r="I761" s="6"/>
      <c r="J761" s="2">
        <f t="shared" si="207"/>
        <v>0.74250440917107585</v>
      </c>
      <c r="K761" s="2">
        <f t="shared" si="208"/>
        <v>0.23104056437389769</v>
      </c>
      <c r="L761" s="2">
        <f t="shared" si="209"/>
        <v>0</v>
      </c>
      <c r="M761" s="2">
        <f t="shared" si="210"/>
        <v>2.6455026455026454E-2</v>
      </c>
      <c r="N761" s="63">
        <v>2526</v>
      </c>
      <c r="O761" s="63">
        <v>786</v>
      </c>
      <c r="P761" s="63"/>
      <c r="Q761" s="63">
        <v>63</v>
      </c>
      <c r="R761" s="63">
        <v>22</v>
      </c>
      <c r="S761" s="63"/>
      <c r="T761" s="63"/>
      <c r="U761" s="63"/>
      <c r="V761" s="63"/>
      <c r="W761" s="63">
        <v>5</v>
      </c>
      <c r="X761" s="63"/>
      <c r="Y761" s="63"/>
      <c r="Z761" s="63"/>
      <c r="AA761" s="63"/>
      <c r="AB761" s="63"/>
      <c r="BA761" t="str">
        <f t="shared" si="213"/>
        <v>Boxborough</v>
      </c>
      <c r="BB761" t="s">
        <v>503</v>
      </c>
      <c r="BC761">
        <v>3</v>
      </c>
      <c r="BE761" s="112">
        <v>25</v>
      </c>
      <c r="BF761" s="114">
        <v>17</v>
      </c>
      <c r="BG761" s="114">
        <v>45</v>
      </c>
      <c r="BH761" s="118">
        <v>7350</v>
      </c>
      <c r="BI761" s="118">
        <f t="shared" si="214"/>
        <v>25017</v>
      </c>
      <c r="BJ761" t="s">
        <v>1471</v>
      </c>
      <c r="BK761">
        <f t="shared" si="211"/>
        <v>2507350</v>
      </c>
      <c r="BL761" s="66"/>
      <c r="BM761" s="66"/>
      <c r="BP761">
        <v>10.41</v>
      </c>
      <c r="BQ761">
        <v>0.05</v>
      </c>
      <c r="BR761">
        <v>10.36</v>
      </c>
    </row>
    <row r="762" spans="1:70" ht="15" hidden="1" customHeight="1" outlineLevel="1">
      <c r="A762" s="64" t="s">
        <v>1276</v>
      </c>
      <c r="B762" s="8" t="s">
        <v>1319</v>
      </c>
      <c r="C762" s="1">
        <f t="shared" si="204"/>
        <v>5543</v>
      </c>
      <c r="D762" s="5">
        <f>IF(N762&gt;0, RANK(N762,(N762:P762,Q762:AE762)),0)</f>
        <v>1</v>
      </c>
      <c r="E762" s="5">
        <f>IF(O762&gt;0,RANK(O762,(N762:P762,Q762:AE762)),0)</f>
        <v>2</v>
      </c>
      <c r="F762" s="5">
        <f t="shared" si="205"/>
        <v>0</v>
      </c>
      <c r="G762" s="1">
        <f t="shared" si="206"/>
        <v>846</v>
      </c>
      <c r="H762" s="2">
        <f t="shared" si="212"/>
        <v>0.15262493234710445</v>
      </c>
      <c r="I762" s="6"/>
      <c r="J762" s="2">
        <f t="shared" si="207"/>
        <v>0.56233086776114016</v>
      </c>
      <c r="K762" s="2">
        <f t="shared" si="208"/>
        <v>0.40970593541403572</v>
      </c>
      <c r="L762" s="2">
        <f t="shared" si="209"/>
        <v>0</v>
      </c>
      <c r="M762" s="2">
        <f t="shared" si="210"/>
        <v>2.7963196824824121E-2</v>
      </c>
      <c r="N762" s="63">
        <v>3117</v>
      </c>
      <c r="O762" s="63">
        <v>2271</v>
      </c>
      <c r="P762" s="63"/>
      <c r="Q762" s="63">
        <v>93</v>
      </c>
      <c r="R762" s="63">
        <v>23</v>
      </c>
      <c r="S762" s="63"/>
      <c r="T762" s="63"/>
      <c r="U762" s="63"/>
      <c r="V762" s="63"/>
      <c r="W762" s="63">
        <v>39</v>
      </c>
      <c r="X762" s="63"/>
      <c r="Y762" s="63"/>
      <c r="Z762" s="63"/>
      <c r="AA762" s="63"/>
      <c r="AB762" s="63"/>
      <c r="BA762" t="str">
        <f t="shared" si="213"/>
        <v>Boxford</v>
      </c>
      <c r="BB762" t="s">
        <v>841</v>
      </c>
      <c r="BC762">
        <v>6</v>
      </c>
      <c r="BE762" s="112">
        <v>25</v>
      </c>
      <c r="BF762" s="114">
        <v>9</v>
      </c>
      <c r="BG762" s="114">
        <v>20</v>
      </c>
      <c r="BH762" s="118">
        <v>7420</v>
      </c>
      <c r="BI762" s="118">
        <f t="shared" si="214"/>
        <v>25009</v>
      </c>
      <c r="BJ762" t="s">
        <v>1471</v>
      </c>
      <c r="BK762">
        <f t="shared" si="211"/>
        <v>2507420</v>
      </c>
      <c r="BL762" s="66"/>
      <c r="BM762" s="66"/>
      <c r="BP762">
        <v>24.57</v>
      </c>
      <c r="BQ762">
        <v>0.59</v>
      </c>
      <c r="BR762">
        <v>23.97</v>
      </c>
    </row>
    <row r="763" spans="1:70" ht="15" hidden="1" customHeight="1" outlineLevel="1">
      <c r="A763" s="64" t="s">
        <v>2123</v>
      </c>
      <c r="B763" s="8" t="s">
        <v>1319</v>
      </c>
      <c r="C763" s="1">
        <f t="shared" si="204"/>
        <v>3304</v>
      </c>
      <c r="D763" s="5">
        <f>IF(N763&gt;0, RANK(N763,(N763:P763,Q763:AE763)),0)</f>
        <v>1</v>
      </c>
      <c r="E763" s="5">
        <f>IF(O763&gt;0,RANK(O763,(N763:P763,Q763:AE763)),0)</f>
        <v>2</v>
      </c>
      <c r="F763" s="5">
        <f t="shared" si="205"/>
        <v>0</v>
      </c>
      <c r="G763" s="1">
        <f t="shared" si="206"/>
        <v>559</v>
      </c>
      <c r="H763" s="2">
        <f t="shared" si="212"/>
        <v>0.16918886198547214</v>
      </c>
      <c r="I763" s="6"/>
      <c r="J763" s="2">
        <f t="shared" si="207"/>
        <v>0.56809927360774815</v>
      </c>
      <c r="K763" s="2">
        <f t="shared" si="208"/>
        <v>0.39891041162227603</v>
      </c>
      <c r="L763" s="2">
        <f t="shared" si="209"/>
        <v>0</v>
      </c>
      <c r="M763" s="2">
        <f t="shared" si="210"/>
        <v>3.2990314769975826E-2</v>
      </c>
      <c r="N763" s="63">
        <v>1877</v>
      </c>
      <c r="O763" s="63">
        <v>1318</v>
      </c>
      <c r="P763" s="63"/>
      <c r="Q763" s="63">
        <v>70</v>
      </c>
      <c r="R763" s="63">
        <v>15</v>
      </c>
      <c r="S763" s="63"/>
      <c r="T763" s="63"/>
      <c r="U763" s="63"/>
      <c r="V763" s="63"/>
      <c r="W763" s="63">
        <v>24</v>
      </c>
      <c r="X763" s="63"/>
      <c r="Y763" s="63"/>
      <c r="Z763" s="63"/>
      <c r="AA763" s="63"/>
      <c r="AB763" s="63"/>
      <c r="BA763" t="str">
        <f t="shared" si="213"/>
        <v>Boylston</v>
      </c>
      <c r="BB763" s="8" t="s">
        <v>1773</v>
      </c>
      <c r="BC763">
        <v>2</v>
      </c>
      <c r="BE763" s="112">
        <v>25</v>
      </c>
      <c r="BF763" s="114">
        <v>27</v>
      </c>
      <c r="BG763" s="114">
        <v>40</v>
      </c>
      <c r="BH763" s="118">
        <v>7525</v>
      </c>
      <c r="BI763" s="118">
        <f t="shared" si="214"/>
        <v>25027</v>
      </c>
      <c r="BJ763" t="s">
        <v>1471</v>
      </c>
      <c r="BK763">
        <f t="shared" si="211"/>
        <v>2507525</v>
      </c>
      <c r="BL763" s="66"/>
      <c r="BM763" s="66"/>
      <c r="BP763">
        <v>19.68</v>
      </c>
      <c r="BQ763">
        <v>3.64</v>
      </c>
      <c r="BR763">
        <v>16.03</v>
      </c>
    </row>
    <row r="764" spans="1:70" ht="15" hidden="1" customHeight="1" outlineLevel="1">
      <c r="A764" s="64" t="s">
        <v>240</v>
      </c>
      <c r="B764" s="8" t="s">
        <v>1319</v>
      </c>
      <c r="C764" s="1">
        <f t="shared" si="204"/>
        <v>21795</v>
      </c>
      <c r="D764" s="5">
        <f>IF(N764&gt;0, RANK(N764,(N764:P764,Q764:AE764)),0)</f>
        <v>1</v>
      </c>
      <c r="E764" s="5">
        <f>IF(O764&gt;0,RANK(O764,(N764:P764,Q764:AE764)),0)</f>
        <v>2</v>
      </c>
      <c r="F764" s="5">
        <f t="shared" si="205"/>
        <v>0</v>
      </c>
      <c r="G764" s="1">
        <f t="shared" si="206"/>
        <v>3868</v>
      </c>
      <c r="H764" s="2">
        <f t="shared" si="212"/>
        <v>0.17747189722413398</v>
      </c>
      <c r="I764" s="6"/>
      <c r="J764" s="2">
        <f t="shared" si="207"/>
        <v>0.57866483138334479</v>
      </c>
      <c r="K764" s="2">
        <f t="shared" si="208"/>
        <v>0.40119293415921081</v>
      </c>
      <c r="L764" s="2">
        <f t="shared" si="209"/>
        <v>0</v>
      </c>
      <c r="M764" s="2">
        <f t="shared" si="210"/>
        <v>2.0142234457444397E-2</v>
      </c>
      <c r="N764" s="63">
        <v>12612</v>
      </c>
      <c r="O764" s="63">
        <v>8744</v>
      </c>
      <c r="P764" s="63"/>
      <c r="Q764" s="63">
        <v>232</v>
      </c>
      <c r="R764" s="63">
        <v>94</v>
      </c>
      <c r="S764" s="63"/>
      <c r="T764" s="63"/>
      <c r="U764" s="63"/>
      <c r="V764" s="63"/>
      <c r="W764" s="63">
        <v>113</v>
      </c>
      <c r="X764" s="63"/>
      <c r="Y764" s="63"/>
      <c r="Z764" s="63"/>
      <c r="AA764" s="63"/>
      <c r="AB764" s="63"/>
      <c r="BA764" t="str">
        <f t="shared" si="213"/>
        <v>Braintree</v>
      </c>
      <c r="BB764" t="s">
        <v>752</v>
      </c>
      <c r="BC764">
        <v>8</v>
      </c>
      <c r="BE764" s="112">
        <v>25</v>
      </c>
      <c r="BF764" s="114">
        <v>21</v>
      </c>
      <c r="BG764" s="114">
        <v>15</v>
      </c>
      <c r="BH764" s="118">
        <v>7665</v>
      </c>
      <c r="BI764" s="118">
        <f t="shared" si="214"/>
        <v>25021</v>
      </c>
      <c r="BJ764" t="s">
        <v>1471</v>
      </c>
      <c r="BK764">
        <f t="shared" si="211"/>
        <v>2507665</v>
      </c>
      <c r="BL764" s="66"/>
      <c r="BM764" s="66"/>
      <c r="BP764">
        <v>14.52</v>
      </c>
      <c r="BQ764">
        <v>0.63</v>
      </c>
      <c r="BR764">
        <v>13.9</v>
      </c>
    </row>
    <row r="765" spans="1:70" ht="15" hidden="1" customHeight="1" outlineLevel="1">
      <c r="A765" s="64" t="s">
        <v>1778</v>
      </c>
      <c r="B765" s="8" t="s">
        <v>1319</v>
      </c>
      <c r="C765" s="1">
        <f t="shared" si="204"/>
        <v>7436</v>
      </c>
      <c r="D765" s="5">
        <f>IF(N765&gt;0, RANK(N765,(N765:P765,Q765:AE765)),0)</f>
        <v>1</v>
      </c>
      <c r="E765" s="5">
        <f>IF(O765&gt;0,RANK(O765,(N765:P765,Q765:AE765)),0)</f>
        <v>2</v>
      </c>
      <c r="F765" s="5">
        <f t="shared" si="205"/>
        <v>0</v>
      </c>
      <c r="G765" s="1">
        <f t="shared" si="206"/>
        <v>2602</v>
      </c>
      <c r="H765" s="2">
        <f t="shared" si="212"/>
        <v>0.349919311457773</v>
      </c>
      <c r="I765" s="6"/>
      <c r="J765" s="2">
        <f t="shared" si="207"/>
        <v>0.66433566433566438</v>
      </c>
      <c r="K765" s="2">
        <f t="shared" si="208"/>
        <v>0.31441635287789133</v>
      </c>
      <c r="L765" s="2">
        <f t="shared" si="209"/>
        <v>0</v>
      </c>
      <c r="M765" s="2">
        <f t="shared" si="210"/>
        <v>2.1247982786444297E-2</v>
      </c>
      <c r="N765" s="63">
        <v>4940</v>
      </c>
      <c r="O765" s="63">
        <v>2338</v>
      </c>
      <c r="P765" s="63"/>
      <c r="Q765" s="63">
        <v>102</v>
      </c>
      <c r="R765" s="63">
        <v>38</v>
      </c>
      <c r="S765" s="63"/>
      <c r="T765" s="63"/>
      <c r="U765" s="63"/>
      <c r="V765" s="63"/>
      <c r="W765" s="63">
        <v>18</v>
      </c>
      <c r="X765" s="63"/>
      <c r="Y765" s="63"/>
      <c r="Z765" s="63"/>
      <c r="AA765" s="63"/>
      <c r="AB765" s="63"/>
      <c r="BA765" t="str">
        <f t="shared" si="213"/>
        <v>Brewster</v>
      </c>
      <c r="BB765" t="s">
        <v>2409</v>
      </c>
      <c r="BC765">
        <v>9</v>
      </c>
      <c r="BE765" s="112">
        <v>25</v>
      </c>
      <c r="BF765" s="114">
        <v>1</v>
      </c>
      <c r="BG765" s="114">
        <v>15</v>
      </c>
      <c r="BH765" s="118">
        <v>7980</v>
      </c>
      <c r="BI765" s="118">
        <f t="shared" si="214"/>
        <v>25001</v>
      </c>
      <c r="BJ765" t="s">
        <v>1471</v>
      </c>
      <c r="BK765">
        <f t="shared" si="211"/>
        <v>2507980</v>
      </c>
      <c r="BL765" s="66"/>
      <c r="BM765" s="66"/>
      <c r="BP765">
        <v>25.46</v>
      </c>
      <c r="BQ765">
        <v>2.4700000000000002</v>
      </c>
      <c r="BR765">
        <v>22.98</v>
      </c>
    </row>
    <row r="766" spans="1:70" ht="15" hidden="1" customHeight="1" outlineLevel="1">
      <c r="A766" s="64" t="s">
        <v>803</v>
      </c>
      <c r="B766" s="8" t="s">
        <v>1319</v>
      </c>
      <c r="C766" s="1">
        <f t="shared" si="204"/>
        <v>14616</v>
      </c>
      <c r="D766" s="5">
        <f>IF(N766&gt;0, RANK(N766,(N766:P766,Q766:AE766)),0)</f>
        <v>1</v>
      </c>
      <c r="E766" s="5">
        <f>IF(O766&gt;0,RANK(O766,(N766:P766,Q766:AE766)),0)</f>
        <v>2</v>
      </c>
      <c r="F766" s="5">
        <f t="shared" si="205"/>
        <v>0</v>
      </c>
      <c r="G766" s="1">
        <f t="shared" si="206"/>
        <v>1116</v>
      </c>
      <c r="H766" s="2">
        <f t="shared" si="212"/>
        <v>7.6354679802955669E-2</v>
      </c>
      <c r="I766" s="6"/>
      <c r="J766" s="2">
        <f t="shared" si="207"/>
        <v>0.52599890530925009</v>
      </c>
      <c r="K766" s="2">
        <f t="shared" si="208"/>
        <v>0.44964422550629446</v>
      </c>
      <c r="L766" s="2">
        <f t="shared" si="209"/>
        <v>0</v>
      </c>
      <c r="M766" s="2">
        <f t="shared" si="210"/>
        <v>2.4356869184455454E-2</v>
      </c>
      <c r="N766" s="63">
        <v>7688</v>
      </c>
      <c r="O766" s="63">
        <v>6572</v>
      </c>
      <c r="P766" s="63"/>
      <c r="Q766" s="63">
        <v>220</v>
      </c>
      <c r="R766" s="63">
        <v>72</v>
      </c>
      <c r="S766" s="63"/>
      <c r="T766" s="63"/>
      <c r="U766" s="63"/>
      <c r="V766" s="63"/>
      <c r="W766" s="63">
        <v>64</v>
      </c>
      <c r="X766" s="63"/>
      <c r="Y766" s="63"/>
      <c r="Z766" s="63"/>
      <c r="AA766" s="63"/>
      <c r="AB766" s="63"/>
      <c r="BA766" t="str">
        <f t="shared" si="213"/>
        <v>Bridgewater</v>
      </c>
      <c r="BB766" t="s">
        <v>231</v>
      </c>
      <c r="BC766">
        <v>8</v>
      </c>
      <c r="BE766" s="112">
        <v>25</v>
      </c>
      <c r="BF766" s="114">
        <v>23</v>
      </c>
      <c r="BG766" s="114">
        <v>10</v>
      </c>
      <c r="BH766" s="118">
        <v>8085</v>
      </c>
      <c r="BI766" s="118">
        <f t="shared" si="214"/>
        <v>25023</v>
      </c>
      <c r="BJ766" t="s">
        <v>1471</v>
      </c>
      <c r="BK766">
        <f t="shared" si="211"/>
        <v>2508085</v>
      </c>
      <c r="BL766" s="66"/>
      <c r="BM766" s="66"/>
      <c r="BP766">
        <v>28.23</v>
      </c>
      <c r="BQ766">
        <v>0.74</v>
      </c>
      <c r="BR766">
        <v>27.49</v>
      </c>
    </row>
    <row r="767" spans="1:70" ht="15" hidden="1" customHeight="1" outlineLevel="1">
      <c r="A767" s="64" t="s">
        <v>3034</v>
      </c>
      <c r="B767" s="8" t="s">
        <v>1319</v>
      </c>
      <c r="C767" s="1">
        <f t="shared" si="204"/>
        <v>2314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 t="shared" si="205"/>
        <v>0</v>
      </c>
      <c r="G767" s="1">
        <f t="shared" si="206"/>
        <v>130</v>
      </c>
      <c r="H767" s="2">
        <f t="shared" si="212"/>
        <v>5.6179775280898875E-2</v>
      </c>
      <c r="I767" s="6"/>
      <c r="J767" s="2">
        <f t="shared" si="207"/>
        <v>0.45937770095073466</v>
      </c>
      <c r="K767" s="2">
        <f t="shared" si="208"/>
        <v>0.5155574762316335</v>
      </c>
      <c r="L767" s="2">
        <f t="shared" si="209"/>
        <v>0</v>
      </c>
      <c r="M767" s="2">
        <f t="shared" si="210"/>
        <v>2.5064822817631782E-2</v>
      </c>
      <c r="N767" s="63">
        <v>1063</v>
      </c>
      <c r="O767" s="63">
        <v>1193</v>
      </c>
      <c r="P767" s="63"/>
      <c r="Q767" s="63">
        <v>44</v>
      </c>
      <c r="R767" s="63">
        <v>11</v>
      </c>
      <c r="S767" s="63"/>
      <c r="T767" s="63"/>
      <c r="U767" s="63"/>
      <c r="V767" s="63"/>
      <c r="W767" s="63">
        <v>3</v>
      </c>
      <c r="X767" s="63"/>
      <c r="Y767" s="63"/>
      <c r="Z767" s="63"/>
      <c r="AA767" s="63"/>
      <c r="AB767" s="63"/>
      <c r="BA767" t="str">
        <f t="shared" si="213"/>
        <v>Brimfield</v>
      </c>
      <c r="BB767" t="s">
        <v>2851</v>
      </c>
      <c r="BC767">
        <v>1</v>
      </c>
      <c r="BE767" s="112">
        <v>25</v>
      </c>
      <c r="BF767" s="114">
        <v>13</v>
      </c>
      <c r="BG767" s="114">
        <v>15</v>
      </c>
      <c r="BH767" s="118">
        <v>8470</v>
      </c>
      <c r="BI767" s="118">
        <f t="shared" si="214"/>
        <v>25013</v>
      </c>
      <c r="BJ767" t="s">
        <v>1471</v>
      </c>
      <c r="BK767">
        <f t="shared" si="211"/>
        <v>2508470</v>
      </c>
      <c r="BL767" s="66"/>
      <c r="BM767" s="66"/>
      <c r="BP767">
        <v>35.21</v>
      </c>
      <c r="BQ767">
        <v>0.51</v>
      </c>
      <c r="BR767">
        <v>34.71</v>
      </c>
    </row>
    <row r="768" spans="1:70" ht="15" hidden="1" customHeight="1" outlineLevel="1">
      <c r="A768" s="64" t="s">
        <v>2190</v>
      </c>
      <c r="B768" s="8" t="s">
        <v>1319</v>
      </c>
      <c r="C768" s="1">
        <f t="shared" si="204"/>
        <v>38712</v>
      </c>
      <c r="D768" s="5">
        <f>IF(N768&gt;0, RANK(N768,(N768:P768,Q768:AE768)),0)</f>
        <v>1</v>
      </c>
      <c r="E768" s="5">
        <f>IF(O768&gt;0,RANK(O768,(N768:P768,Q768:AE768)),0)</f>
        <v>2</v>
      </c>
      <c r="F768" s="5">
        <f t="shared" si="205"/>
        <v>0</v>
      </c>
      <c r="G768" s="1">
        <f t="shared" si="206"/>
        <v>20786</v>
      </c>
      <c r="H768" s="2">
        <f t="shared" si="212"/>
        <v>0.53693945029964874</v>
      </c>
      <c r="I768" s="6"/>
      <c r="J768" s="2">
        <f t="shared" si="207"/>
        <v>0.76139181649101051</v>
      </c>
      <c r="K768" s="2">
        <f t="shared" si="208"/>
        <v>0.22445236619136186</v>
      </c>
      <c r="L768" s="2">
        <f t="shared" si="209"/>
        <v>0</v>
      </c>
      <c r="M768" s="2">
        <f t="shared" si="210"/>
        <v>1.4155817317627634E-2</v>
      </c>
      <c r="N768" s="63">
        <v>29475</v>
      </c>
      <c r="O768" s="63">
        <v>8689</v>
      </c>
      <c r="P768" s="63"/>
      <c r="Q768" s="63">
        <v>348</v>
      </c>
      <c r="R768" s="63">
        <v>143</v>
      </c>
      <c r="S768" s="63"/>
      <c r="T768" s="63"/>
      <c r="U768" s="63"/>
      <c r="V768" s="63"/>
      <c r="W768" s="63">
        <v>57</v>
      </c>
      <c r="X768" s="63"/>
      <c r="Y768" s="63"/>
      <c r="Z768" s="63"/>
      <c r="AA768" s="63"/>
      <c r="AB768" s="63"/>
      <c r="BA768" t="str">
        <f t="shared" si="213"/>
        <v>Brockton</v>
      </c>
      <c r="BB768" t="s">
        <v>231</v>
      </c>
      <c r="BC768">
        <v>8</v>
      </c>
      <c r="BE768" s="112">
        <v>25</v>
      </c>
      <c r="BF768" s="114">
        <v>23</v>
      </c>
      <c r="BG768" s="114">
        <v>15</v>
      </c>
      <c r="BH768" s="118">
        <v>9000</v>
      </c>
      <c r="BI768" s="118">
        <f t="shared" si="214"/>
        <v>25023</v>
      </c>
      <c r="BJ768" t="s">
        <v>1248</v>
      </c>
      <c r="BK768">
        <f t="shared" si="211"/>
        <v>2509000</v>
      </c>
      <c r="BL768" s="66"/>
      <c r="BM768" s="66"/>
      <c r="BP768">
        <v>21.59</v>
      </c>
      <c r="BQ768">
        <v>0.12</v>
      </c>
      <c r="BR768">
        <v>21.47</v>
      </c>
    </row>
    <row r="769" spans="1:70" ht="15" hidden="1" customHeight="1" outlineLevel="1">
      <c r="A769" s="64" t="s">
        <v>913</v>
      </c>
      <c r="B769" s="8" t="s">
        <v>1319</v>
      </c>
      <c r="C769" s="1">
        <f t="shared" si="204"/>
        <v>2054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 t="shared" si="205"/>
        <v>0</v>
      </c>
      <c r="G769" s="1">
        <f t="shared" si="206"/>
        <v>108</v>
      </c>
      <c r="H769" s="2">
        <f t="shared" si="212"/>
        <v>5.2580331061343723E-2</v>
      </c>
      <c r="I769" s="6"/>
      <c r="J769" s="2">
        <f t="shared" si="207"/>
        <v>0.46056475170399219</v>
      </c>
      <c r="K769" s="2">
        <f t="shared" si="208"/>
        <v>0.51314508276533588</v>
      </c>
      <c r="L769" s="2">
        <f t="shared" si="209"/>
        <v>0</v>
      </c>
      <c r="M769" s="2">
        <f t="shared" si="210"/>
        <v>2.6290165530671983E-2</v>
      </c>
      <c r="N769" s="63">
        <v>946</v>
      </c>
      <c r="O769" s="63">
        <v>1054</v>
      </c>
      <c r="P769" s="63"/>
      <c r="Q769" s="63">
        <v>34</v>
      </c>
      <c r="R769" s="63">
        <v>16</v>
      </c>
      <c r="S769" s="63"/>
      <c r="T769" s="63"/>
      <c r="U769" s="63"/>
      <c r="V769" s="63"/>
      <c r="W769" s="63">
        <v>4</v>
      </c>
      <c r="X769" s="63"/>
      <c r="Y769" s="63"/>
      <c r="Z769" s="63"/>
      <c r="AA769" s="63"/>
      <c r="AB769" s="63"/>
      <c r="BA769" t="str">
        <f t="shared" si="213"/>
        <v>Brookfield</v>
      </c>
      <c r="BB769" s="8" t="s">
        <v>1773</v>
      </c>
      <c r="BC769">
        <v>1</v>
      </c>
      <c r="BE769" s="112">
        <v>25</v>
      </c>
      <c r="BF769" s="114">
        <v>27</v>
      </c>
      <c r="BG769" s="114">
        <v>45</v>
      </c>
      <c r="BH769" s="118">
        <v>9105</v>
      </c>
      <c r="BI769" s="118">
        <f t="shared" si="214"/>
        <v>25027</v>
      </c>
      <c r="BJ769" t="s">
        <v>1471</v>
      </c>
      <c r="BK769">
        <f t="shared" si="211"/>
        <v>2509105</v>
      </c>
      <c r="BL769" s="66"/>
      <c r="BM769" s="66"/>
      <c r="BP769">
        <v>16.57</v>
      </c>
      <c r="BQ769">
        <v>1.05</v>
      </c>
      <c r="BR769">
        <v>15.52</v>
      </c>
    </row>
    <row r="770" spans="1:70" ht="15" hidden="1" customHeight="1" outlineLevel="1">
      <c r="A770" s="64" t="s">
        <v>1558</v>
      </c>
      <c r="B770" s="8" t="s">
        <v>1319</v>
      </c>
      <c r="C770" s="1">
        <f t="shared" si="204"/>
        <v>31084</v>
      </c>
      <c r="D770" s="5">
        <f>IF(N770&gt;0, RANK(N770,(N770:P770,Q770:AE770)),0)</f>
        <v>1</v>
      </c>
      <c r="E770" s="5">
        <f>IF(O770&gt;0,RANK(O770,(N770:P770,Q770:AE770)),0)</f>
        <v>2</v>
      </c>
      <c r="F770" s="5">
        <f t="shared" si="205"/>
        <v>0</v>
      </c>
      <c r="G770" s="1">
        <f t="shared" si="206"/>
        <v>23732</v>
      </c>
      <c r="H770" s="2">
        <f t="shared" si="212"/>
        <v>0.76347960365461331</v>
      </c>
      <c r="I770" s="6"/>
      <c r="J770" s="2">
        <f t="shared" si="207"/>
        <v>0.87343971174880963</v>
      </c>
      <c r="K770" s="2">
        <f t="shared" si="208"/>
        <v>0.10996010809419637</v>
      </c>
      <c r="L770" s="2">
        <f t="shared" si="209"/>
        <v>0</v>
      </c>
      <c r="M770" s="2">
        <f t="shared" si="210"/>
        <v>1.6600180156993993E-2</v>
      </c>
      <c r="N770" s="63">
        <v>27150</v>
      </c>
      <c r="O770" s="63">
        <v>3418</v>
      </c>
      <c r="P770" s="63"/>
      <c r="Q770" s="63">
        <v>243</v>
      </c>
      <c r="R770" s="63">
        <v>148</v>
      </c>
      <c r="S770" s="63"/>
      <c r="T770" s="63"/>
      <c r="U770" s="63"/>
      <c r="V770" s="63"/>
      <c r="W770" s="63">
        <v>125</v>
      </c>
      <c r="X770" s="63"/>
      <c r="Y770" s="63"/>
      <c r="Z770" s="63"/>
      <c r="AA770" s="63"/>
      <c r="AB770" s="63"/>
      <c r="BA770" t="str">
        <f t="shared" si="213"/>
        <v>Brookline</v>
      </c>
      <c r="BB770" t="s">
        <v>752</v>
      </c>
      <c r="BC770">
        <v>4</v>
      </c>
      <c r="BE770" s="112">
        <v>25</v>
      </c>
      <c r="BF770" s="114">
        <v>21</v>
      </c>
      <c r="BG770" s="114">
        <v>20</v>
      </c>
      <c r="BH770" s="118">
        <v>9175</v>
      </c>
      <c r="BI770" s="118">
        <f t="shared" si="214"/>
        <v>25021</v>
      </c>
      <c r="BJ770" t="s">
        <v>1471</v>
      </c>
      <c r="BK770">
        <f t="shared" si="211"/>
        <v>2509175</v>
      </c>
      <c r="BL770" s="66"/>
      <c r="BM770" s="66"/>
      <c r="BP770">
        <v>6.82</v>
      </c>
      <c r="BQ770">
        <v>0.03</v>
      </c>
      <c r="BR770">
        <v>6.79</v>
      </c>
    </row>
    <row r="771" spans="1:70" ht="15" hidden="1" customHeight="1" outlineLevel="1">
      <c r="A771" s="64" t="s">
        <v>2669</v>
      </c>
      <c r="B771" s="8" t="s">
        <v>1319</v>
      </c>
      <c r="C771" s="1">
        <f t="shared" si="204"/>
        <v>1191</v>
      </c>
      <c r="D771" s="5">
        <f>IF(N771&gt;0, RANK(N771,(N771:P771,Q771:AE771)),0)</f>
        <v>1</v>
      </c>
      <c r="E771" s="5">
        <f>IF(O771&gt;0,RANK(O771,(N771:P771,Q771:AE771)),0)</f>
        <v>2</v>
      </c>
      <c r="F771" s="5">
        <f t="shared" si="205"/>
        <v>0</v>
      </c>
      <c r="G771" s="1">
        <f t="shared" si="206"/>
        <v>621</v>
      </c>
      <c r="H771" s="2">
        <f t="shared" si="212"/>
        <v>0.52141057934508817</v>
      </c>
      <c r="I771" s="6"/>
      <c r="J771" s="2">
        <f t="shared" si="207"/>
        <v>0.74643157010915195</v>
      </c>
      <c r="K771" s="2">
        <f t="shared" si="208"/>
        <v>0.22502099076406382</v>
      </c>
      <c r="L771" s="2">
        <f t="shared" si="209"/>
        <v>0</v>
      </c>
      <c r="M771" s="2">
        <f t="shared" si="210"/>
        <v>2.854743912678423E-2</v>
      </c>
      <c r="N771" s="63">
        <v>889</v>
      </c>
      <c r="O771" s="63">
        <v>268</v>
      </c>
      <c r="P771" s="63"/>
      <c r="Q771" s="63">
        <v>18</v>
      </c>
      <c r="R771" s="63">
        <v>14</v>
      </c>
      <c r="S771" s="63"/>
      <c r="T771" s="63"/>
      <c r="U771" s="63"/>
      <c r="V771" s="63"/>
      <c r="W771" s="63">
        <v>2</v>
      </c>
      <c r="X771" s="63"/>
      <c r="Y771" s="63"/>
      <c r="Z771" s="63"/>
      <c r="AA771" s="63"/>
      <c r="AB771" s="63"/>
      <c r="BA771" t="str">
        <f t="shared" si="213"/>
        <v>Buckland</v>
      </c>
      <c r="BB771" t="s">
        <v>1137</v>
      </c>
      <c r="BC771">
        <v>1</v>
      </c>
      <c r="BE771" s="112">
        <v>25</v>
      </c>
      <c r="BF771" s="114">
        <v>11</v>
      </c>
      <c r="BG771" s="114">
        <v>15</v>
      </c>
      <c r="BH771" s="118">
        <v>9595</v>
      </c>
      <c r="BI771" s="118">
        <f t="shared" si="214"/>
        <v>25011</v>
      </c>
      <c r="BJ771" t="s">
        <v>1471</v>
      </c>
      <c r="BK771">
        <f t="shared" si="211"/>
        <v>2509595</v>
      </c>
      <c r="BL771" s="66"/>
      <c r="BM771" s="66"/>
      <c r="BP771">
        <v>19.75</v>
      </c>
      <c r="BQ771">
        <v>0.19</v>
      </c>
      <c r="BR771">
        <v>19.559999999999999</v>
      </c>
    </row>
    <row r="772" spans="1:70" ht="15" hidden="1" customHeight="1" outlineLevel="1">
      <c r="A772" s="64" t="s">
        <v>2560</v>
      </c>
      <c r="B772" s="8" t="s">
        <v>1319</v>
      </c>
      <c r="C772" s="1">
        <f t="shared" si="204"/>
        <v>15346</v>
      </c>
      <c r="D772" s="5">
        <f>IF(N772&gt;0, RANK(N772,(N772:P772,Q772:AE772)),0)</f>
        <v>1</v>
      </c>
      <c r="E772" s="5">
        <f>IF(O772&gt;0,RANK(O772,(N772:P772,Q772:AE772)),0)</f>
        <v>2</v>
      </c>
      <c r="F772" s="5">
        <f t="shared" si="205"/>
        <v>0</v>
      </c>
      <c r="G772" s="1">
        <f t="shared" si="206"/>
        <v>3881</v>
      </c>
      <c r="H772" s="2">
        <f t="shared" si="212"/>
        <v>0.25289977844389416</v>
      </c>
      <c r="I772" s="6"/>
      <c r="J772" s="2">
        <f t="shared" si="207"/>
        <v>0.61560015639254528</v>
      </c>
      <c r="K772" s="2">
        <f t="shared" si="208"/>
        <v>0.36270037794865112</v>
      </c>
      <c r="L772" s="2">
        <f t="shared" si="209"/>
        <v>0</v>
      </c>
      <c r="M772" s="2">
        <f t="shared" si="210"/>
        <v>2.1699465658803596E-2</v>
      </c>
      <c r="N772" s="63">
        <v>9447</v>
      </c>
      <c r="O772" s="63">
        <v>5566</v>
      </c>
      <c r="P772" s="63"/>
      <c r="Q772" s="63">
        <v>196</v>
      </c>
      <c r="R772" s="63">
        <v>76</v>
      </c>
      <c r="S772" s="63"/>
      <c r="T772" s="63"/>
      <c r="U772" s="63"/>
      <c r="V772" s="63"/>
      <c r="W772" s="63">
        <v>61</v>
      </c>
      <c r="X772" s="63"/>
      <c r="Y772" s="63"/>
      <c r="Z772" s="63"/>
      <c r="AA772" s="63"/>
      <c r="AB772" s="63"/>
      <c r="BA772" t="str">
        <f t="shared" si="213"/>
        <v>Burlington</v>
      </c>
      <c r="BB772" t="s">
        <v>503</v>
      </c>
      <c r="BC772">
        <v>6</v>
      </c>
      <c r="BE772" s="112">
        <v>25</v>
      </c>
      <c r="BF772" s="114">
        <v>17</v>
      </c>
      <c r="BG772" s="114">
        <v>50</v>
      </c>
      <c r="BH772" s="118">
        <v>9840</v>
      </c>
      <c r="BI772" s="118">
        <f t="shared" si="214"/>
        <v>25017</v>
      </c>
      <c r="BJ772" t="s">
        <v>1471</v>
      </c>
      <c r="BK772">
        <f t="shared" si="211"/>
        <v>2509840</v>
      </c>
      <c r="BL772" s="66"/>
      <c r="BM772" s="66"/>
      <c r="BP772">
        <v>11.88</v>
      </c>
      <c r="BQ772">
        <v>7.0000000000000007E-2</v>
      </c>
      <c r="BR772">
        <v>11.81</v>
      </c>
    </row>
    <row r="773" spans="1:70" ht="15" hidden="1" customHeight="1" outlineLevel="1">
      <c r="A773" s="64" t="s">
        <v>2561</v>
      </c>
      <c r="B773" s="8" t="s">
        <v>1319</v>
      </c>
      <c r="C773" s="1">
        <f t="shared" si="204"/>
        <v>54795</v>
      </c>
      <c r="D773" s="5">
        <f>IF(N773&gt;0, RANK(N773,(N773:P773,Q773:AE773)),0)</f>
        <v>1</v>
      </c>
      <c r="E773" s="5">
        <f>IF(O773&gt;0,RANK(O773,(N773:P773,Q773:AE773)),0)</f>
        <v>2</v>
      </c>
      <c r="F773" s="5">
        <f t="shared" si="205"/>
        <v>0</v>
      </c>
      <c r="G773" s="1">
        <f t="shared" si="206"/>
        <v>46714</v>
      </c>
      <c r="H773" s="2">
        <f t="shared" si="212"/>
        <v>0.85252304042339633</v>
      </c>
      <c r="I773" s="6"/>
      <c r="J773" s="2">
        <f t="shared" si="207"/>
        <v>0.91674422848800075</v>
      </c>
      <c r="K773" s="2">
        <f t="shared" si="208"/>
        <v>6.4221188064604431E-2</v>
      </c>
      <c r="L773" s="2">
        <f t="shared" si="209"/>
        <v>0</v>
      </c>
      <c r="M773" s="2">
        <f t="shared" si="210"/>
        <v>1.9034583447394823E-2</v>
      </c>
      <c r="N773" s="63">
        <v>50233</v>
      </c>
      <c r="O773" s="63">
        <v>3519</v>
      </c>
      <c r="P773" s="63"/>
      <c r="Q773" s="63">
        <v>395</v>
      </c>
      <c r="R773" s="63">
        <v>387</v>
      </c>
      <c r="S773" s="63"/>
      <c r="T773" s="63"/>
      <c r="U773" s="63"/>
      <c r="V773" s="63"/>
      <c r="W773" s="63">
        <v>261</v>
      </c>
      <c r="X773" s="63"/>
      <c r="Y773" s="63"/>
      <c r="Z773" s="63"/>
      <c r="AA773" s="63"/>
      <c r="AB773" s="63"/>
      <c r="BA773" t="str">
        <f t="shared" si="213"/>
        <v>Cambridge</v>
      </c>
      <c r="BB773" t="s">
        <v>503</v>
      </c>
      <c r="BE773" s="112">
        <v>25</v>
      </c>
      <c r="BF773" s="114">
        <v>17</v>
      </c>
      <c r="BG773" s="114">
        <v>55</v>
      </c>
      <c r="BH773" s="118">
        <v>11000</v>
      </c>
      <c r="BI773" s="118">
        <f t="shared" si="214"/>
        <v>25017</v>
      </c>
      <c r="BJ773" t="s">
        <v>1248</v>
      </c>
      <c r="BK773">
        <f t="shared" si="211"/>
        <v>2511000</v>
      </c>
      <c r="BL773" s="66"/>
      <c r="BM773" s="66"/>
      <c r="BP773">
        <v>7.13</v>
      </c>
      <c r="BQ773">
        <v>0.7</v>
      </c>
      <c r="BR773">
        <v>6.43</v>
      </c>
    </row>
    <row r="774" spans="1:70" ht="15" hidden="1" customHeight="1" outlineLevel="1">
      <c r="A774" s="64" t="s">
        <v>2911</v>
      </c>
      <c r="B774" s="8" t="s">
        <v>1319</v>
      </c>
      <c r="C774" s="1">
        <f t="shared" si="204"/>
        <v>14485</v>
      </c>
      <c r="D774" s="5">
        <f>IF(N774&gt;0, RANK(N774,(N774:P774,Q774:AE774)),0)</f>
        <v>1</v>
      </c>
      <c r="E774" s="5">
        <f>IF(O774&gt;0,RANK(O774,(N774:P774,Q774:AE774)),0)</f>
        <v>2</v>
      </c>
      <c r="F774" s="5">
        <f t="shared" si="205"/>
        <v>0</v>
      </c>
      <c r="G774" s="1">
        <f t="shared" si="206"/>
        <v>4257</v>
      </c>
      <c r="H774" s="2">
        <f t="shared" si="212"/>
        <v>0.29389023127373143</v>
      </c>
      <c r="I774" s="6"/>
      <c r="J774" s="2">
        <f t="shared" si="207"/>
        <v>0.63665861235761134</v>
      </c>
      <c r="K774" s="2">
        <f t="shared" si="208"/>
        <v>0.34276838108387986</v>
      </c>
      <c r="L774" s="2">
        <f t="shared" si="209"/>
        <v>0</v>
      </c>
      <c r="M774" s="2">
        <f t="shared" si="210"/>
        <v>2.05730065585088E-2</v>
      </c>
      <c r="N774" s="63">
        <v>9222</v>
      </c>
      <c r="O774" s="63">
        <v>4965</v>
      </c>
      <c r="P774" s="63"/>
      <c r="Q774" s="63">
        <v>187</v>
      </c>
      <c r="R774" s="63">
        <v>56</v>
      </c>
      <c r="S774" s="63"/>
      <c r="T774" s="63"/>
      <c r="U774" s="63"/>
      <c r="V774" s="63"/>
      <c r="W774" s="63">
        <v>55</v>
      </c>
      <c r="X774" s="63"/>
      <c r="Y774" s="63"/>
      <c r="Z774" s="63"/>
      <c r="AA774" s="63"/>
      <c r="AB774" s="63"/>
      <c r="BA774" t="str">
        <f t="shared" si="213"/>
        <v>Canton</v>
      </c>
      <c r="BB774" t="s">
        <v>752</v>
      </c>
      <c r="BC774">
        <v>8</v>
      </c>
      <c r="BE774" s="112">
        <v>25</v>
      </c>
      <c r="BF774" s="114">
        <v>21</v>
      </c>
      <c r="BG774" s="114">
        <v>25</v>
      </c>
      <c r="BH774" s="118">
        <v>11315</v>
      </c>
      <c r="BI774" s="118">
        <f t="shared" si="214"/>
        <v>25021</v>
      </c>
      <c r="BJ774" t="s">
        <v>1471</v>
      </c>
      <c r="BK774">
        <f t="shared" si="211"/>
        <v>2511315</v>
      </c>
      <c r="BL774" s="66"/>
      <c r="BM774" s="66"/>
      <c r="BP774">
        <v>19.579999999999998</v>
      </c>
      <c r="BQ774">
        <v>0.64</v>
      </c>
      <c r="BR774">
        <v>18.93</v>
      </c>
    </row>
    <row r="775" spans="1:70" ht="15" hidden="1" customHeight="1" outlineLevel="1">
      <c r="A775" s="64" t="s">
        <v>507</v>
      </c>
      <c r="B775" s="8" t="s">
        <v>1319</v>
      </c>
      <c r="C775" s="1">
        <f t="shared" si="204"/>
        <v>3638</v>
      </c>
      <c r="D775" s="5">
        <f>IF(N775&gt;0, RANK(N775,(N775:P775,Q775:AE775)),0)</f>
        <v>1</v>
      </c>
      <c r="E775" s="5">
        <f>IF(O775&gt;0,RANK(O775,(N775:P775,Q775:AE775)),0)</f>
        <v>2</v>
      </c>
      <c r="F775" s="5">
        <f t="shared" si="205"/>
        <v>0</v>
      </c>
      <c r="G775" s="1">
        <f t="shared" si="206"/>
        <v>2005</v>
      </c>
      <c r="H775" s="2">
        <f t="shared" si="212"/>
        <v>0.55112699285321609</v>
      </c>
      <c r="I775" s="6"/>
      <c r="J775" s="2">
        <f t="shared" si="207"/>
        <v>0.76195711929631671</v>
      </c>
      <c r="K775" s="2">
        <f t="shared" si="208"/>
        <v>0.21083012644310062</v>
      </c>
      <c r="L775" s="2">
        <f t="shared" si="209"/>
        <v>0</v>
      </c>
      <c r="M775" s="2">
        <f t="shared" si="210"/>
        <v>2.7212754260582672E-2</v>
      </c>
      <c r="N775" s="63">
        <v>2772</v>
      </c>
      <c r="O775" s="63">
        <v>767</v>
      </c>
      <c r="P775" s="63"/>
      <c r="Q775" s="63">
        <v>58</v>
      </c>
      <c r="R775" s="63">
        <v>17</v>
      </c>
      <c r="S775" s="63"/>
      <c r="T775" s="63"/>
      <c r="U775" s="63"/>
      <c r="V775" s="63"/>
      <c r="W775" s="63">
        <v>24</v>
      </c>
      <c r="X775" s="63"/>
      <c r="Y775" s="63"/>
      <c r="Z775" s="63"/>
      <c r="AA775" s="63"/>
      <c r="AB775" s="63"/>
      <c r="BA775" t="str">
        <f t="shared" si="213"/>
        <v>Carlisle</v>
      </c>
      <c r="BB775" t="s">
        <v>503</v>
      </c>
      <c r="BC775">
        <v>3</v>
      </c>
      <c r="BE775" s="112">
        <v>25</v>
      </c>
      <c r="BF775" s="114">
        <v>17</v>
      </c>
      <c r="BG775" s="114">
        <v>60</v>
      </c>
      <c r="BH775" s="118">
        <v>11525</v>
      </c>
      <c r="BI775" s="118">
        <f t="shared" si="214"/>
        <v>25017</v>
      </c>
      <c r="BJ775" t="s">
        <v>1471</v>
      </c>
      <c r="BK775">
        <f t="shared" si="211"/>
        <v>2511525</v>
      </c>
      <c r="BL775" s="66"/>
      <c r="BM775" s="66"/>
      <c r="BP775">
        <v>15.53</v>
      </c>
      <c r="BQ775">
        <v>0.17</v>
      </c>
      <c r="BR775">
        <v>15.36</v>
      </c>
    </row>
    <row r="776" spans="1:70" ht="15" hidden="1" customHeight="1" outlineLevel="1">
      <c r="A776" s="64" t="s">
        <v>79</v>
      </c>
      <c r="B776" s="8" t="s">
        <v>1319</v>
      </c>
      <c r="C776" s="1">
        <f t="shared" si="204"/>
        <v>6961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 t="shared" si="205"/>
        <v>0</v>
      </c>
      <c r="G776" s="1">
        <f t="shared" si="206"/>
        <v>227</v>
      </c>
      <c r="H776" s="2">
        <f t="shared" si="212"/>
        <v>3.2610257146961641E-2</v>
      </c>
      <c r="I776" s="6"/>
      <c r="J776" s="2">
        <f t="shared" si="207"/>
        <v>0.47076569458411149</v>
      </c>
      <c r="K776" s="2">
        <f t="shared" si="208"/>
        <v>0.50337595173107308</v>
      </c>
      <c r="L776" s="2">
        <f t="shared" si="209"/>
        <v>0</v>
      </c>
      <c r="M776" s="2">
        <f t="shared" si="210"/>
        <v>2.5858353684815483E-2</v>
      </c>
      <c r="N776" s="63">
        <v>3277</v>
      </c>
      <c r="O776" s="63">
        <v>3504</v>
      </c>
      <c r="P776" s="63"/>
      <c r="Q776" s="63">
        <v>96</v>
      </c>
      <c r="R776" s="63">
        <v>38</v>
      </c>
      <c r="S776" s="63"/>
      <c r="T776" s="63"/>
      <c r="U776" s="63"/>
      <c r="V776" s="63"/>
      <c r="W776" s="63">
        <v>46</v>
      </c>
      <c r="X776" s="63"/>
      <c r="Y776" s="63"/>
      <c r="Z776" s="63"/>
      <c r="AA776" s="63"/>
      <c r="AB776" s="63"/>
      <c r="BA776" t="str">
        <f t="shared" si="213"/>
        <v>Carver</v>
      </c>
      <c r="BB776" t="s">
        <v>231</v>
      </c>
      <c r="BC776">
        <v>9</v>
      </c>
      <c r="BE776" s="112">
        <v>25</v>
      </c>
      <c r="BF776" s="114">
        <v>23</v>
      </c>
      <c r="BG776" s="114">
        <v>20</v>
      </c>
      <c r="BH776" s="118">
        <v>11665</v>
      </c>
      <c r="BI776" s="118">
        <f t="shared" si="214"/>
        <v>25023</v>
      </c>
      <c r="BJ776" t="s">
        <v>1471</v>
      </c>
      <c r="BK776">
        <f t="shared" si="211"/>
        <v>2511665</v>
      </c>
      <c r="BL776" s="66"/>
      <c r="BM776" s="66"/>
      <c r="BP776">
        <v>39.81</v>
      </c>
      <c r="BQ776">
        <v>2.2599999999999998</v>
      </c>
      <c r="BR776">
        <v>37.549999999999997</v>
      </c>
    </row>
    <row r="777" spans="1:70" ht="15" hidden="1" customHeight="1" outlineLevel="1">
      <c r="A777" s="64" t="s">
        <v>1435</v>
      </c>
      <c r="B777" s="8" t="s">
        <v>1319</v>
      </c>
      <c r="C777" s="1">
        <f t="shared" si="204"/>
        <v>743</v>
      </c>
      <c r="D777" s="5">
        <f>IF(N777&gt;0, RANK(N777,(N777:P777,Q777:AE777)),0)</f>
        <v>1</v>
      </c>
      <c r="E777" s="5">
        <f>IF(O777&gt;0,RANK(O777,(N777:P777,Q777:AE777)),0)</f>
        <v>2</v>
      </c>
      <c r="F777" s="5">
        <f t="shared" si="205"/>
        <v>0</v>
      </c>
      <c r="G777" s="1">
        <f t="shared" si="206"/>
        <v>257</v>
      </c>
      <c r="H777" s="2">
        <f t="shared" si="212"/>
        <v>0.34589502018842533</v>
      </c>
      <c r="I777" s="6"/>
      <c r="J777" s="2">
        <f t="shared" si="207"/>
        <v>0.66218034993270525</v>
      </c>
      <c r="K777" s="2">
        <f t="shared" si="208"/>
        <v>0.31628532974427992</v>
      </c>
      <c r="L777" s="2">
        <f t="shared" si="209"/>
        <v>0</v>
      </c>
      <c r="M777" s="2">
        <f t="shared" si="210"/>
        <v>2.1534320323014833E-2</v>
      </c>
      <c r="N777" s="63">
        <v>492</v>
      </c>
      <c r="O777" s="63">
        <v>235</v>
      </c>
      <c r="P777" s="63"/>
      <c r="Q777" s="63">
        <v>12</v>
      </c>
      <c r="R777" s="63">
        <v>4</v>
      </c>
      <c r="S777" s="63"/>
      <c r="T777" s="63"/>
      <c r="U777" s="63"/>
      <c r="V777" s="63"/>
      <c r="W777" s="63">
        <v>0</v>
      </c>
      <c r="X777" s="63"/>
      <c r="Y777" s="63"/>
      <c r="Z777" s="63"/>
      <c r="AA777" s="63"/>
      <c r="AB777" s="63"/>
      <c r="BA777" t="str">
        <f t="shared" si="213"/>
        <v>Charlemont</v>
      </c>
      <c r="BB777" t="s">
        <v>1137</v>
      </c>
      <c r="BC777">
        <v>1</v>
      </c>
      <c r="BE777" s="112">
        <v>25</v>
      </c>
      <c r="BF777" s="114">
        <v>11</v>
      </c>
      <c r="BG777" s="114">
        <v>20</v>
      </c>
      <c r="BH777" s="118">
        <v>12505</v>
      </c>
      <c r="BI777" s="118">
        <f t="shared" si="214"/>
        <v>25011</v>
      </c>
      <c r="BJ777" t="s">
        <v>1471</v>
      </c>
      <c r="BK777">
        <f t="shared" si="211"/>
        <v>2512505</v>
      </c>
      <c r="BL777" s="66"/>
      <c r="BM777" s="66"/>
      <c r="BP777">
        <v>26.36</v>
      </c>
      <c r="BQ777">
        <v>0.26</v>
      </c>
      <c r="BR777">
        <v>26.1</v>
      </c>
    </row>
    <row r="778" spans="1:70" ht="15" hidden="1" customHeight="1" outlineLevel="1">
      <c r="A778" s="64" t="s">
        <v>359</v>
      </c>
      <c r="B778" s="8" t="s">
        <v>1319</v>
      </c>
      <c r="C778" s="1">
        <f t="shared" si="204"/>
        <v>8122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 t="shared" si="205"/>
        <v>0</v>
      </c>
      <c r="G778" s="1">
        <f t="shared" si="206"/>
        <v>368</v>
      </c>
      <c r="H778" s="2">
        <f t="shared" si="212"/>
        <v>4.5309037182959859E-2</v>
      </c>
      <c r="I778" s="6"/>
      <c r="J778" s="2">
        <f t="shared" si="207"/>
        <v>0.4628170401378971</v>
      </c>
      <c r="K778" s="2">
        <f t="shared" si="208"/>
        <v>0.50812607732085691</v>
      </c>
      <c r="L778" s="2">
        <f t="shared" si="209"/>
        <v>0</v>
      </c>
      <c r="M778" s="2">
        <f t="shared" si="210"/>
        <v>2.9056882541246054E-2</v>
      </c>
      <c r="N778" s="63">
        <v>3759</v>
      </c>
      <c r="O778" s="63">
        <v>4127</v>
      </c>
      <c r="P778" s="63"/>
      <c r="Q778" s="63">
        <v>158</v>
      </c>
      <c r="R778" s="63">
        <v>45</v>
      </c>
      <c r="S778" s="63"/>
      <c r="T778" s="63"/>
      <c r="U778" s="63"/>
      <c r="V778" s="63"/>
      <c r="W778" s="63">
        <v>33</v>
      </c>
      <c r="X778" s="63"/>
      <c r="Y778" s="63"/>
      <c r="Z778" s="63"/>
      <c r="AA778" s="63"/>
      <c r="AB778" s="63"/>
      <c r="BA778" t="str">
        <f t="shared" si="213"/>
        <v>Charlton</v>
      </c>
      <c r="BB778" s="8" t="s">
        <v>1773</v>
      </c>
      <c r="BC778">
        <v>1</v>
      </c>
      <c r="BE778" s="112">
        <v>25</v>
      </c>
      <c r="BF778" s="114">
        <v>27</v>
      </c>
      <c r="BG778" s="114">
        <v>50</v>
      </c>
      <c r="BH778" s="118">
        <v>12715</v>
      </c>
      <c r="BI778" s="118">
        <f t="shared" si="214"/>
        <v>25027</v>
      </c>
      <c r="BJ778" t="s">
        <v>1471</v>
      </c>
      <c r="BK778">
        <f t="shared" si="211"/>
        <v>2512715</v>
      </c>
      <c r="BL778" s="66"/>
      <c r="BM778" s="66"/>
      <c r="BP778">
        <v>43.77</v>
      </c>
      <c r="BQ778">
        <v>1.25</v>
      </c>
      <c r="BR778">
        <v>42.53</v>
      </c>
    </row>
    <row r="779" spans="1:70" ht="15" hidden="1" customHeight="1" outlineLevel="1">
      <c r="A779" s="64" t="s">
        <v>261</v>
      </c>
      <c r="B779" s="8" t="s">
        <v>1319</v>
      </c>
      <c r="C779" s="1">
        <f t="shared" si="204"/>
        <v>5075</v>
      </c>
      <c r="D779" s="5">
        <f>IF(N779&gt;0, RANK(N779,(N779:P779,Q779:AE779)),0)</f>
        <v>1</v>
      </c>
      <c r="E779" s="5">
        <f>IF(O779&gt;0,RANK(O779,(N779:P779,Q779:AE779)),0)</f>
        <v>2</v>
      </c>
      <c r="F779" s="5">
        <f t="shared" si="205"/>
        <v>0</v>
      </c>
      <c r="G779" s="1">
        <f t="shared" si="206"/>
        <v>1273</v>
      </c>
      <c r="H779" s="2">
        <f t="shared" si="212"/>
        <v>0.25083743842364531</v>
      </c>
      <c r="I779" s="6"/>
      <c r="J779" s="2">
        <f t="shared" si="207"/>
        <v>0.61221674876847287</v>
      </c>
      <c r="K779" s="2">
        <f t="shared" si="208"/>
        <v>0.36137931034482756</v>
      </c>
      <c r="L779" s="2">
        <f t="shared" si="209"/>
        <v>0</v>
      </c>
      <c r="M779" s="2">
        <f t="shared" si="210"/>
        <v>2.6403940886699562E-2</v>
      </c>
      <c r="N779" s="63">
        <v>3107</v>
      </c>
      <c r="O779" s="63">
        <v>1834</v>
      </c>
      <c r="P779" s="63"/>
      <c r="Q779" s="63">
        <v>70</v>
      </c>
      <c r="R779" s="63">
        <v>23</v>
      </c>
      <c r="S779" s="63"/>
      <c r="T779" s="63"/>
      <c r="U779" s="63"/>
      <c r="V779" s="63"/>
      <c r="W779" s="63">
        <v>41</v>
      </c>
      <c r="X779" s="63"/>
      <c r="Y779" s="63"/>
      <c r="Z779" s="63"/>
      <c r="AA779" s="63"/>
      <c r="AB779" s="63"/>
      <c r="BA779" t="str">
        <f t="shared" si="213"/>
        <v>Chatham</v>
      </c>
      <c r="BB779" t="s">
        <v>2409</v>
      </c>
      <c r="BC779">
        <v>9</v>
      </c>
      <c r="BE779" s="112">
        <v>25</v>
      </c>
      <c r="BF779" s="114">
        <v>1</v>
      </c>
      <c r="BG779" s="114">
        <v>20</v>
      </c>
      <c r="BH779" s="118">
        <v>12995</v>
      </c>
      <c r="BI779" s="118">
        <f t="shared" si="214"/>
        <v>25001</v>
      </c>
      <c r="BJ779" t="s">
        <v>1471</v>
      </c>
      <c r="BK779">
        <f t="shared" si="211"/>
        <v>2512995</v>
      </c>
      <c r="BL779" s="66"/>
      <c r="BM779" s="66"/>
      <c r="BP779">
        <v>24.41</v>
      </c>
      <c r="BQ779">
        <v>8.19</v>
      </c>
      <c r="BR779">
        <v>16.22</v>
      </c>
    </row>
    <row r="780" spans="1:70" ht="15" hidden="1" customHeight="1" outlineLevel="1">
      <c r="A780" s="64" t="s">
        <v>2942</v>
      </c>
      <c r="B780" s="8" t="s">
        <v>1319</v>
      </c>
      <c r="C780" s="1">
        <f t="shared" si="204"/>
        <v>22349</v>
      </c>
      <c r="D780" s="5">
        <f>IF(N780&gt;0, RANK(N780,(N780:P780,Q780:AE780)),0)</f>
        <v>1</v>
      </c>
      <c r="E780" s="5">
        <f>IF(O780&gt;0,RANK(O780,(N780:P780,Q780:AE780)),0)</f>
        <v>2</v>
      </c>
      <c r="F780" s="5">
        <f t="shared" si="205"/>
        <v>0</v>
      </c>
      <c r="G780" s="1">
        <f t="shared" si="206"/>
        <v>6078</v>
      </c>
      <c r="H780" s="2">
        <f t="shared" si="212"/>
        <v>0.27195847688934627</v>
      </c>
      <c r="I780" s="6"/>
      <c r="J780" s="2">
        <f t="shared" si="207"/>
        <v>0.62199650991095801</v>
      </c>
      <c r="K780" s="2">
        <f t="shared" si="208"/>
        <v>0.35003803302161168</v>
      </c>
      <c r="L780" s="2">
        <f t="shared" si="209"/>
        <v>0</v>
      </c>
      <c r="M780" s="2">
        <f t="shared" si="210"/>
        <v>2.796545706743031E-2</v>
      </c>
      <c r="N780" s="63">
        <v>13901</v>
      </c>
      <c r="O780" s="63">
        <v>7823</v>
      </c>
      <c r="P780" s="63"/>
      <c r="Q780" s="63">
        <v>398</v>
      </c>
      <c r="R780" s="63">
        <v>106</v>
      </c>
      <c r="S780" s="63"/>
      <c r="T780" s="63"/>
      <c r="U780" s="63"/>
      <c r="V780" s="63"/>
      <c r="W780" s="63">
        <v>121</v>
      </c>
      <c r="X780" s="63"/>
      <c r="Y780" s="63"/>
      <c r="Z780" s="63"/>
      <c r="AA780" s="63"/>
      <c r="AB780" s="63"/>
      <c r="BA780" t="str">
        <f t="shared" si="213"/>
        <v>Chelmsford</v>
      </c>
      <c r="BB780" t="s">
        <v>503</v>
      </c>
      <c r="BC780">
        <v>3</v>
      </c>
      <c r="BE780" s="112">
        <v>25</v>
      </c>
      <c r="BF780" s="114">
        <v>17</v>
      </c>
      <c r="BG780" s="114">
        <v>65</v>
      </c>
      <c r="BH780" s="118">
        <v>13135</v>
      </c>
      <c r="BI780" s="118">
        <f t="shared" si="214"/>
        <v>25017</v>
      </c>
      <c r="BJ780" t="s">
        <v>1471</v>
      </c>
      <c r="BK780">
        <f t="shared" si="211"/>
        <v>2513135</v>
      </c>
      <c r="BL780" s="66"/>
      <c r="BM780" s="66"/>
      <c r="BP780">
        <v>23.18</v>
      </c>
      <c r="BQ780">
        <v>0.53</v>
      </c>
      <c r="BR780">
        <v>22.65</v>
      </c>
    </row>
    <row r="781" spans="1:70" ht="15" hidden="1" customHeight="1" outlineLevel="1">
      <c r="A781" s="64" t="s">
        <v>1005</v>
      </c>
      <c r="B781" s="8" t="s">
        <v>1319</v>
      </c>
      <c r="C781" s="1">
        <f t="shared" si="204"/>
        <v>10524</v>
      </c>
      <c r="D781" s="5">
        <f>IF(N781&gt;0, RANK(N781,(N781:P781,Q781:AE781)),0)</f>
        <v>1</v>
      </c>
      <c r="E781" s="5">
        <f>IF(O781&gt;0,RANK(O781,(N781:P781,Q781:AE781)),0)</f>
        <v>2</v>
      </c>
      <c r="F781" s="5">
        <f t="shared" si="205"/>
        <v>0</v>
      </c>
      <c r="G781" s="1">
        <f t="shared" si="206"/>
        <v>5940</v>
      </c>
      <c r="H781" s="2">
        <f t="shared" si="212"/>
        <v>0.56442417331813</v>
      </c>
      <c r="I781" s="6"/>
      <c r="J781" s="2">
        <f t="shared" si="207"/>
        <v>0.7748954770049411</v>
      </c>
      <c r="K781" s="2">
        <f t="shared" si="208"/>
        <v>0.21047130368681111</v>
      </c>
      <c r="L781" s="2">
        <f t="shared" si="209"/>
        <v>0</v>
      </c>
      <c r="M781" s="2">
        <f t="shared" si="210"/>
        <v>1.4633219308247791E-2</v>
      </c>
      <c r="N781" s="63">
        <v>8155</v>
      </c>
      <c r="O781" s="63">
        <v>2215</v>
      </c>
      <c r="P781" s="63"/>
      <c r="Q781" s="63">
        <v>96</v>
      </c>
      <c r="R781" s="63">
        <v>58</v>
      </c>
      <c r="S781" s="63"/>
      <c r="T781" s="63"/>
      <c r="U781" s="63"/>
      <c r="V781" s="63"/>
      <c r="W781" s="63">
        <v>0</v>
      </c>
      <c r="X781" s="63"/>
      <c r="Y781" s="63"/>
      <c r="Z781" s="63"/>
      <c r="AA781" s="63"/>
      <c r="AB781" s="63"/>
      <c r="BA781" t="str">
        <f t="shared" si="213"/>
        <v>Chelsea</v>
      </c>
      <c r="BB781" t="s">
        <v>1467</v>
      </c>
      <c r="BC781">
        <v>7</v>
      </c>
      <c r="BE781" s="112">
        <v>25</v>
      </c>
      <c r="BF781" s="114">
        <v>25</v>
      </c>
      <c r="BG781" s="114">
        <v>10</v>
      </c>
      <c r="BH781" s="118">
        <v>13205</v>
      </c>
      <c r="BI781" s="118">
        <f t="shared" si="214"/>
        <v>25025</v>
      </c>
      <c r="BJ781" t="s">
        <v>1248</v>
      </c>
      <c r="BK781">
        <f t="shared" si="211"/>
        <v>2513205</v>
      </c>
      <c r="BL781" s="66"/>
      <c r="BM781" s="66"/>
      <c r="BP781">
        <v>2.48</v>
      </c>
      <c r="BQ781">
        <v>0.28999999999999998</v>
      </c>
      <c r="BR781">
        <v>2.19</v>
      </c>
    </row>
    <row r="782" spans="1:70" ht="15" hidden="1" customHeight="1" outlineLevel="1">
      <c r="A782" s="64" t="s">
        <v>1462</v>
      </c>
      <c r="B782" s="8" t="s">
        <v>1319</v>
      </c>
      <c r="C782" s="1">
        <f t="shared" si="204"/>
        <v>1946</v>
      </c>
      <c r="D782" s="5">
        <f>IF(N782&gt;0, RANK(N782,(N782:P782,Q782:AE782)),0)</f>
        <v>1</v>
      </c>
      <c r="E782" s="5">
        <f>IF(O782&gt;0,RANK(O782,(N782:P782,Q782:AE782)),0)</f>
        <v>2</v>
      </c>
      <c r="F782" s="5">
        <f t="shared" si="205"/>
        <v>0</v>
      </c>
      <c r="G782" s="1">
        <f t="shared" si="206"/>
        <v>349</v>
      </c>
      <c r="H782" s="2">
        <f t="shared" si="212"/>
        <v>0.17934224049331962</v>
      </c>
      <c r="I782" s="6"/>
      <c r="J782" s="2">
        <f t="shared" si="207"/>
        <v>0.57759506680369987</v>
      </c>
      <c r="K782" s="2">
        <f t="shared" si="208"/>
        <v>0.39825282631038028</v>
      </c>
      <c r="L782" s="2">
        <f t="shared" si="209"/>
        <v>0</v>
      </c>
      <c r="M782" s="2">
        <f t="shared" si="210"/>
        <v>2.4152106885919844E-2</v>
      </c>
      <c r="N782" s="63">
        <v>1124</v>
      </c>
      <c r="O782" s="63">
        <v>775</v>
      </c>
      <c r="P782" s="63"/>
      <c r="Q782" s="63">
        <v>36</v>
      </c>
      <c r="R782" s="63">
        <v>0</v>
      </c>
      <c r="S782" s="63"/>
      <c r="T782" s="63"/>
      <c r="U782" s="63"/>
      <c r="V782" s="63"/>
      <c r="W782" s="63">
        <v>11</v>
      </c>
      <c r="X782" s="63"/>
      <c r="Y782" s="63"/>
      <c r="Z782" s="63"/>
      <c r="AA782" s="63"/>
      <c r="AB782" s="63"/>
      <c r="BA782" t="str">
        <f t="shared" si="213"/>
        <v>Cheshire</v>
      </c>
      <c r="BB782" t="s">
        <v>2311</v>
      </c>
      <c r="BC782">
        <v>1</v>
      </c>
      <c r="BE782" s="112">
        <v>25</v>
      </c>
      <c r="BF782" s="114">
        <v>3</v>
      </c>
      <c r="BG782" s="114">
        <v>20</v>
      </c>
      <c r="BH782" s="118">
        <v>13345</v>
      </c>
      <c r="BI782" s="118">
        <f t="shared" si="214"/>
        <v>25003</v>
      </c>
      <c r="BJ782" t="s">
        <v>1471</v>
      </c>
      <c r="BK782">
        <f t="shared" si="211"/>
        <v>2513345</v>
      </c>
      <c r="BL782" s="66"/>
      <c r="BM782" s="66"/>
      <c r="BP782">
        <v>27.55</v>
      </c>
      <c r="BQ782">
        <v>0.61</v>
      </c>
      <c r="BR782">
        <v>26.94</v>
      </c>
    </row>
    <row r="783" spans="1:70" ht="15" hidden="1" customHeight="1" outlineLevel="1">
      <c r="A783" s="64" t="s">
        <v>357</v>
      </c>
      <c r="B783" s="8" t="s">
        <v>1319</v>
      </c>
      <c r="C783" s="1">
        <f t="shared" si="204"/>
        <v>744</v>
      </c>
      <c r="D783" s="5">
        <f>IF(N783&gt;0, RANK(N783,(N783:P783,Q783:AE783)),0)</f>
        <v>2</v>
      </c>
      <c r="E783" s="5">
        <f>IF(O783&gt;0,RANK(O783,(N783:P783,Q783:AE783)),0)</f>
        <v>1</v>
      </c>
      <c r="F783" s="5">
        <f t="shared" si="205"/>
        <v>0</v>
      </c>
      <c r="G783" s="1">
        <f t="shared" si="206"/>
        <v>102</v>
      </c>
      <c r="H783" s="2">
        <f t="shared" si="212"/>
        <v>0.13709677419354838</v>
      </c>
      <c r="I783" s="6"/>
      <c r="J783" s="2">
        <f t="shared" si="207"/>
        <v>0.42069892473118281</v>
      </c>
      <c r="K783" s="2">
        <f t="shared" si="208"/>
        <v>0.55779569892473113</v>
      </c>
      <c r="L783" s="2">
        <f t="shared" si="209"/>
        <v>0</v>
      </c>
      <c r="M783" s="2">
        <f t="shared" si="210"/>
        <v>2.1505376344086113E-2</v>
      </c>
      <c r="N783" s="63">
        <v>313</v>
      </c>
      <c r="O783" s="63">
        <v>415</v>
      </c>
      <c r="P783" s="63"/>
      <c r="Q783" s="63">
        <v>14</v>
      </c>
      <c r="R783" s="63">
        <v>2</v>
      </c>
      <c r="S783" s="63"/>
      <c r="T783" s="63"/>
      <c r="U783" s="63"/>
      <c r="V783" s="63"/>
      <c r="W783" s="63">
        <v>0</v>
      </c>
      <c r="X783" s="63"/>
      <c r="Y783" s="63"/>
      <c r="Z783" s="63"/>
      <c r="AA783" s="63"/>
      <c r="AB783" s="63"/>
      <c r="BA783" t="str">
        <f t="shared" si="213"/>
        <v>Chester</v>
      </c>
      <c r="BB783" t="s">
        <v>2851</v>
      </c>
      <c r="BC783">
        <v>1</v>
      </c>
      <c r="BE783" s="112">
        <v>25</v>
      </c>
      <c r="BF783" s="114">
        <v>13</v>
      </c>
      <c r="BG783" s="114">
        <v>20</v>
      </c>
      <c r="BH783" s="118">
        <v>13485</v>
      </c>
      <c r="BI783" s="118">
        <f t="shared" si="214"/>
        <v>25013</v>
      </c>
      <c r="BJ783" t="s">
        <v>1471</v>
      </c>
      <c r="BK783">
        <f t="shared" si="211"/>
        <v>2513485</v>
      </c>
      <c r="BL783" s="66"/>
      <c r="BM783" s="66"/>
      <c r="BP783">
        <v>37.130000000000003</v>
      </c>
      <c r="BQ783">
        <v>0.4</v>
      </c>
      <c r="BR783">
        <v>36.729999999999997</v>
      </c>
    </row>
    <row r="784" spans="1:70" ht="15" hidden="1" customHeight="1" outlineLevel="1">
      <c r="A784" s="64" t="s">
        <v>3089</v>
      </c>
      <c r="B784" s="8" t="s">
        <v>1319</v>
      </c>
      <c r="C784" s="1">
        <f t="shared" si="204"/>
        <v>822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 t="shared" si="205"/>
        <v>0</v>
      </c>
      <c r="G784" s="1">
        <f t="shared" si="206"/>
        <v>223</v>
      </c>
      <c r="H784" s="2">
        <f t="shared" si="212"/>
        <v>0.27128953771289538</v>
      </c>
      <c r="I784" s="6"/>
      <c r="J784" s="2">
        <f t="shared" si="207"/>
        <v>0.62043795620437958</v>
      </c>
      <c r="K784" s="2">
        <f t="shared" si="208"/>
        <v>0.3491484184914842</v>
      </c>
      <c r="L784" s="2">
        <f t="shared" si="209"/>
        <v>0</v>
      </c>
      <c r="M784" s="2">
        <f t="shared" si="210"/>
        <v>3.0413625304136216E-2</v>
      </c>
      <c r="N784" s="63">
        <v>510</v>
      </c>
      <c r="O784" s="63">
        <v>287</v>
      </c>
      <c r="P784" s="63"/>
      <c r="Q784" s="63">
        <v>14</v>
      </c>
      <c r="R784" s="63">
        <v>9</v>
      </c>
      <c r="S784" s="63"/>
      <c r="T784" s="63"/>
      <c r="U784" s="63"/>
      <c r="V784" s="63"/>
      <c r="W784" s="63">
        <v>2</v>
      </c>
      <c r="X784" s="63"/>
      <c r="Y784" s="63"/>
      <c r="Z784" s="63"/>
      <c r="AA784" s="63"/>
      <c r="AB784" s="63"/>
      <c r="BA784" t="str">
        <f t="shared" si="213"/>
        <v>Chesterfield</v>
      </c>
      <c r="BB784" t="s">
        <v>2174</v>
      </c>
      <c r="BC784">
        <v>1</v>
      </c>
      <c r="BE784" s="112">
        <v>25</v>
      </c>
      <c r="BF784" s="114">
        <v>15</v>
      </c>
      <c r="BG784" s="114">
        <v>15</v>
      </c>
      <c r="BH784" s="118">
        <v>13590</v>
      </c>
      <c r="BI784" s="118">
        <f t="shared" si="214"/>
        <v>25015</v>
      </c>
      <c r="BJ784" t="s">
        <v>1471</v>
      </c>
      <c r="BK784">
        <f t="shared" si="211"/>
        <v>2513590</v>
      </c>
      <c r="BL784" s="66"/>
      <c r="BM784" s="66"/>
      <c r="BP784">
        <v>31.29</v>
      </c>
      <c r="BQ784">
        <v>0.19</v>
      </c>
      <c r="BR784">
        <v>31.1</v>
      </c>
    </row>
    <row r="785" spans="1:70" ht="15" hidden="1" customHeight="1" outlineLevel="1">
      <c r="A785" s="64" t="s">
        <v>455</v>
      </c>
      <c r="B785" s="8" t="s">
        <v>1319</v>
      </c>
      <c r="C785" s="1">
        <f t="shared" si="204"/>
        <v>25795</v>
      </c>
      <c r="D785" s="5">
        <f>IF(N785&gt;0, RANK(N785,(N785:P785,Q785:AE785)),0)</f>
        <v>1</v>
      </c>
      <c r="E785" s="5">
        <f>IF(O785&gt;0,RANK(O785,(N785:P785,Q785:AE785)),0)</f>
        <v>2</v>
      </c>
      <c r="F785" s="5">
        <f t="shared" si="205"/>
        <v>0</v>
      </c>
      <c r="G785" s="1">
        <f t="shared" si="206"/>
        <v>3866</v>
      </c>
      <c r="H785" s="2">
        <f t="shared" si="212"/>
        <v>0.14987400659042449</v>
      </c>
      <c r="I785" s="6"/>
      <c r="J785" s="2">
        <f t="shared" si="207"/>
        <v>0.56220197712735032</v>
      </c>
      <c r="K785" s="2">
        <f t="shared" si="208"/>
        <v>0.41232797053692577</v>
      </c>
      <c r="L785" s="2">
        <f t="shared" si="209"/>
        <v>0</v>
      </c>
      <c r="M785" s="2">
        <f t="shared" si="210"/>
        <v>2.5470052335723914E-2</v>
      </c>
      <c r="N785" s="63">
        <v>14502</v>
      </c>
      <c r="O785" s="63">
        <v>10636</v>
      </c>
      <c r="P785" s="63"/>
      <c r="Q785" s="63">
        <v>397</v>
      </c>
      <c r="R785" s="63">
        <v>174</v>
      </c>
      <c r="S785" s="63"/>
      <c r="T785" s="63"/>
      <c r="U785" s="63"/>
      <c r="V785" s="63"/>
      <c r="W785" s="63">
        <v>86</v>
      </c>
      <c r="X785" s="63"/>
      <c r="Y785" s="63"/>
      <c r="Z785" s="63"/>
      <c r="AA785" s="63"/>
      <c r="AB785" s="63"/>
      <c r="BA785" t="str">
        <f t="shared" si="213"/>
        <v>Chicopee</v>
      </c>
      <c r="BB785" t="s">
        <v>2851</v>
      </c>
      <c r="BC785">
        <v>1</v>
      </c>
      <c r="BE785" s="112">
        <v>25</v>
      </c>
      <c r="BF785" s="114">
        <v>13</v>
      </c>
      <c r="BG785" s="114">
        <v>25</v>
      </c>
      <c r="BH785" s="118">
        <v>13660</v>
      </c>
      <c r="BI785" s="118">
        <f t="shared" si="214"/>
        <v>25013</v>
      </c>
      <c r="BJ785" t="s">
        <v>1248</v>
      </c>
      <c r="BK785">
        <f t="shared" si="211"/>
        <v>2513660</v>
      </c>
      <c r="BL785" s="66"/>
      <c r="BM785" s="66"/>
      <c r="BP785">
        <v>23.9</v>
      </c>
      <c r="BQ785">
        <v>1.03</v>
      </c>
      <c r="BR785">
        <v>22.87</v>
      </c>
    </row>
    <row r="786" spans="1:70" ht="15" hidden="1" customHeight="1" outlineLevel="1">
      <c r="A786" s="64" t="s">
        <v>2333</v>
      </c>
      <c r="B786" s="8" t="s">
        <v>1319</v>
      </c>
      <c r="C786" s="1">
        <f t="shared" si="204"/>
        <v>921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 t="shared" si="205"/>
        <v>0</v>
      </c>
      <c r="G786" s="1">
        <f t="shared" si="206"/>
        <v>685</v>
      </c>
      <c r="H786" s="2">
        <f t="shared" si="212"/>
        <v>0.74375678610206297</v>
      </c>
      <c r="I786" s="6"/>
      <c r="J786" s="2">
        <f t="shared" si="207"/>
        <v>0.86427795874049951</v>
      </c>
      <c r="K786" s="2">
        <f t="shared" si="208"/>
        <v>0.12052117263843648</v>
      </c>
      <c r="L786" s="2">
        <f t="shared" si="209"/>
        <v>0</v>
      </c>
      <c r="M786" s="2">
        <f t="shared" si="210"/>
        <v>1.5200868621064012E-2</v>
      </c>
      <c r="N786" s="63">
        <v>796</v>
      </c>
      <c r="O786" s="63">
        <v>111</v>
      </c>
      <c r="P786" s="63"/>
      <c r="Q786" s="63">
        <v>5</v>
      </c>
      <c r="R786" s="63">
        <v>3</v>
      </c>
      <c r="S786" s="63"/>
      <c r="T786" s="63"/>
      <c r="U786" s="63"/>
      <c r="V786" s="63"/>
      <c r="W786" s="63">
        <v>6</v>
      </c>
      <c r="X786" s="63"/>
      <c r="Y786" s="63"/>
      <c r="Z786" s="63"/>
      <c r="AA786" s="63"/>
      <c r="AB786" s="63"/>
      <c r="BA786" t="str">
        <f t="shared" si="213"/>
        <v>Chilmark</v>
      </c>
      <c r="BB786" t="s">
        <v>3030</v>
      </c>
      <c r="BC786">
        <v>9</v>
      </c>
      <c r="BE786" s="112">
        <v>25</v>
      </c>
      <c r="BF786" s="114">
        <v>7</v>
      </c>
      <c r="BG786" s="114">
        <v>5</v>
      </c>
      <c r="BH786" s="118">
        <v>13800</v>
      </c>
      <c r="BI786" s="118">
        <f t="shared" si="214"/>
        <v>25007</v>
      </c>
      <c r="BJ786" t="s">
        <v>1471</v>
      </c>
      <c r="BK786">
        <f t="shared" si="211"/>
        <v>2513800</v>
      </c>
      <c r="BL786" s="66"/>
      <c r="BM786" s="66"/>
      <c r="BP786">
        <v>100.42</v>
      </c>
      <c r="BQ786">
        <v>81.28</v>
      </c>
      <c r="BR786">
        <v>19.14</v>
      </c>
    </row>
    <row r="787" spans="1:70" ht="15" hidden="1" customHeight="1" outlineLevel="1">
      <c r="A787" s="64" t="s">
        <v>1115</v>
      </c>
      <c r="B787" s="8" t="s">
        <v>1319</v>
      </c>
      <c r="C787" s="1">
        <f t="shared" si="204"/>
        <v>990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 t="shared" si="205"/>
        <v>0</v>
      </c>
      <c r="G787" s="1">
        <f t="shared" si="206"/>
        <v>193</v>
      </c>
      <c r="H787" s="2">
        <f t="shared" si="212"/>
        <v>0.19494949494949496</v>
      </c>
      <c r="I787" s="6"/>
      <c r="J787" s="2">
        <f t="shared" si="207"/>
        <v>0.58888888888888891</v>
      </c>
      <c r="K787" s="2">
        <f t="shared" si="208"/>
        <v>0.39393939393939392</v>
      </c>
      <c r="L787" s="2">
        <f t="shared" si="209"/>
        <v>0</v>
      </c>
      <c r="M787" s="2">
        <f t="shared" si="210"/>
        <v>1.7171717171717171E-2</v>
      </c>
      <c r="N787" s="63">
        <v>583</v>
      </c>
      <c r="O787" s="63">
        <v>390</v>
      </c>
      <c r="P787" s="63"/>
      <c r="Q787" s="63">
        <v>13</v>
      </c>
      <c r="R787" s="63">
        <v>2</v>
      </c>
      <c r="S787" s="63"/>
      <c r="T787" s="63"/>
      <c r="U787" s="63"/>
      <c r="V787" s="63"/>
      <c r="W787" s="63">
        <v>2</v>
      </c>
      <c r="X787" s="63"/>
      <c r="Y787" s="63"/>
      <c r="Z787" s="63"/>
      <c r="AA787" s="63"/>
      <c r="AB787" s="63"/>
      <c r="BA787" t="str">
        <f t="shared" si="213"/>
        <v>Clarksburg</v>
      </c>
      <c r="BB787" t="s">
        <v>2311</v>
      </c>
      <c r="BC787">
        <v>1</v>
      </c>
      <c r="BE787" s="112">
        <v>25</v>
      </c>
      <c r="BF787" s="114">
        <v>3</v>
      </c>
      <c r="BG787" s="114">
        <v>25</v>
      </c>
      <c r="BH787" s="118">
        <v>14010</v>
      </c>
      <c r="BI787" s="118">
        <f t="shared" si="214"/>
        <v>25003</v>
      </c>
      <c r="BJ787" t="s">
        <v>1471</v>
      </c>
      <c r="BK787">
        <f t="shared" si="211"/>
        <v>2514010</v>
      </c>
      <c r="BL787" s="66"/>
      <c r="BM787" s="66"/>
      <c r="BP787">
        <v>12.84</v>
      </c>
      <c r="BQ787">
        <v>0.08</v>
      </c>
      <c r="BR787">
        <v>12.76</v>
      </c>
    </row>
    <row r="788" spans="1:70" ht="15" hidden="1" customHeight="1" outlineLevel="1">
      <c r="A788" s="64" t="s">
        <v>1284</v>
      </c>
      <c r="B788" s="8" t="s">
        <v>1319</v>
      </c>
      <c r="C788" s="1">
        <f t="shared" ref="C788:C851" si="215">SUM(N788:AY788)</f>
        <v>7826</v>
      </c>
      <c r="D788" s="5">
        <f>IF(N788&gt;0, RANK(N788,(N788:P788,Q788:AE788)),0)</f>
        <v>1</v>
      </c>
      <c r="E788" s="5">
        <f>IF(O788&gt;0,RANK(O788,(N788:P788,Q788:AE788)),0)</f>
        <v>2</v>
      </c>
      <c r="F788" s="5">
        <f t="shared" ref="F788:F851" si="216">IF(P788&gt;0,RANK(P788,(N788:AE788)),0)</f>
        <v>0</v>
      </c>
      <c r="G788" s="1">
        <f t="shared" ref="G788:G851" si="217">IF(C788&gt;0,MAX(N788:P788)-LARGE(N788:P788,2),0)</f>
        <v>1802</v>
      </c>
      <c r="H788" s="2">
        <f t="shared" si="212"/>
        <v>0.23025811397904422</v>
      </c>
      <c r="I788" s="6"/>
      <c r="J788" s="2">
        <f t="shared" ref="J788:J851" si="218">IF(C788=0,"-",N788/C788)</f>
        <v>0.59902887809864558</v>
      </c>
      <c r="K788" s="2">
        <f t="shared" ref="K788:K851" si="219">IF(C788=0,"-",O788/C788)</f>
        <v>0.3687707641196013</v>
      </c>
      <c r="L788" s="2">
        <f t="shared" ref="L788:L851" si="220">IF(C788=0,"-",P788/C788)</f>
        <v>0</v>
      </c>
      <c r="M788" s="2">
        <f t="shared" ref="M788:M851" si="221">IF(C788=0,"-",(1-J788-K788-L788))</f>
        <v>3.2200357781753119E-2</v>
      </c>
      <c r="N788" s="63">
        <v>4688</v>
      </c>
      <c r="O788" s="63">
        <v>2886</v>
      </c>
      <c r="P788" s="63"/>
      <c r="Q788" s="63">
        <v>158</v>
      </c>
      <c r="R788" s="63">
        <v>54</v>
      </c>
      <c r="S788" s="63"/>
      <c r="T788" s="63"/>
      <c r="U788" s="63"/>
      <c r="V788" s="63"/>
      <c r="W788" s="63">
        <v>40</v>
      </c>
      <c r="X788" s="63"/>
      <c r="Y788" s="63"/>
      <c r="Z788" s="63"/>
      <c r="AA788" s="63"/>
      <c r="AB788" s="63"/>
      <c r="BA788" t="str">
        <f t="shared" si="213"/>
        <v>Clinton</v>
      </c>
      <c r="BB788" s="8" t="s">
        <v>1773</v>
      </c>
      <c r="BC788">
        <v>3</v>
      </c>
      <c r="BE788" s="112">
        <v>25</v>
      </c>
      <c r="BF788" s="114">
        <v>27</v>
      </c>
      <c r="BG788" s="114">
        <v>55</v>
      </c>
      <c r="BH788" s="118">
        <v>14395</v>
      </c>
      <c r="BI788" s="118">
        <f t="shared" si="214"/>
        <v>25027</v>
      </c>
      <c r="BJ788" t="s">
        <v>1471</v>
      </c>
      <c r="BK788">
        <f t="shared" ref="BK788:BK851" si="222">BE788*100000+BH788</f>
        <v>2514395</v>
      </c>
      <c r="BL788" s="66"/>
      <c r="BM788" s="66"/>
      <c r="BP788">
        <v>7.3</v>
      </c>
      <c r="BQ788">
        <v>1.59</v>
      </c>
      <c r="BR788">
        <v>5.7</v>
      </c>
    </row>
    <row r="789" spans="1:70" ht="15" hidden="1" customHeight="1" outlineLevel="1">
      <c r="A789" s="64" t="s">
        <v>2530</v>
      </c>
      <c r="B789" s="8" t="s">
        <v>1319</v>
      </c>
      <c r="C789" s="1">
        <f t="shared" si="215"/>
        <v>5669</v>
      </c>
      <c r="D789" s="5">
        <f>IF(N789&gt;0, RANK(N789,(N789:P789,Q789:AE789)),0)</f>
        <v>1</v>
      </c>
      <c r="E789" s="5">
        <f>IF(O789&gt;0,RANK(O789,(N789:P789,Q789:AE789)),0)</f>
        <v>2</v>
      </c>
      <c r="F789" s="5">
        <f t="shared" si="216"/>
        <v>0</v>
      </c>
      <c r="G789" s="1">
        <f t="shared" si="217"/>
        <v>2184</v>
      </c>
      <c r="H789" s="2">
        <f t="shared" si="212"/>
        <v>0.38525313106367964</v>
      </c>
      <c r="I789" s="6"/>
      <c r="J789" s="2">
        <f t="shared" si="218"/>
        <v>0.67895572411360028</v>
      </c>
      <c r="K789" s="2">
        <f t="shared" si="219"/>
        <v>0.29370259304992063</v>
      </c>
      <c r="L789" s="2">
        <f t="shared" si="220"/>
        <v>0</v>
      </c>
      <c r="M789" s="2">
        <f t="shared" si="221"/>
        <v>2.7341682836479086E-2</v>
      </c>
      <c r="N789" s="63">
        <v>3849</v>
      </c>
      <c r="O789" s="63">
        <v>1665</v>
      </c>
      <c r="P789" s="63"/>
      <c r="Q789" s="63">
        <v>96</v>
      </c>
      <c r="R789" s="63">
        <v>11</v>
      </c>
      <c r="S789" s="63"/>
      <c r="T789" s="63"/>
      <c r="U789" s="63"/>
      <c r="V789" s="63"/>
      <c r="W789" s="63">
        <v>48</v>
      </c>
      <c r="X789" s="63"/>
      <c r="Y789" s="63"/>
      <c r="Z789" s="63"/>
      <c r="AA789" s="63"/>
      <c r="AB789" s="63"/>
      <c r="BA789" t="str">
        <f t="shared" si="213"/>
        <v>Cohasset</v>
      </c>
      <c r="BB789" t="s">
        <v>752</v>
      </c>
      <c r="BC789">
        <v>8</v>
      </c>
      <c r="BE789" s="112">
        <v>25</v>
      </c>
      <c r="BF789" s="114">
        <v>21</v>
      </c>
      <c r="BG789" s="114">
        <v>30</v>
      </c>
      <c r="BH789" s="118">
        <v>14640</v>
      </c>
      <c r="BI789" s="118">
        <f t="shared" si="214"/>
        <v>25021</v>
      </c>
      <c r="BJ789" t="s">
        <v>1471</v>
      </c>
      <c r="BK789">
        <f t="shared" si="222"/>
        <v>2514640</v>
      </c>
      <c r="BL789" s="66"/>
      <c r="BM789" s="66"/>
      <c r="BP789">
        <v>31.46</v>
      </c>
      <c r="BQ789">
        <v>21.57</v>
      </c>
      <c r="BR789">
        <v>9.89</v>
      </c>
    </row>
    <row r="790" spans="1:70" ht="15" hidden="1" customHeight="1" outlineLevel="1">
      <c r="A790" s="64" t="s">
        <v>531</v>
      </c>
      <c r="B790" s="8" t="s">
        <v>1319</v>
      </c>
      <c r="C790" s="1">
        <f t="shared" si="215"/>
        <v>1007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 t="shared" si="216"/>
        <v>0</v>
      </c>
      <c r="G790" s="1">
        <f t="shared" si="217"/>
        <v>361</v>
      </c>
      <c r="H790" s="2">
        <f t="shared" si="212"/>
        <v>0.35849056603773582</v>
      </c>
      <c r="I790" s="6"/>
      <c r="J790" s="2">
        <f t="shared" si="218"/>
        <v>0.66236345580933464</v>
      </c>
      <c r="K790" s="2">
        <f t="shared" si="219"/>
        <v>0.30387288977159882</v>
      </c>
      <c r="L790" s="2">
        <f t="shared" si="220"/>
        <v>0</v>
      </c>
      <c r="M790" s="2">
        <f t="shared" si="221"/>
        <v>3.3763654419066536E-2</v>
      </c>
      <c r="N790" s="63">
        <v>667</v>
      </c>
      <c r="O790" s="63">
        <v>306</v>
      </c>
      <c r="P790" s="63"/>
      <c r="Q790" s="63">
        <v>20</v>
      </c>
      <c r="R790" s="63">
        <v>10</v>
      </c>
      <c r="S790" s="63"/>
      <c r="T790" s="63"/>
      <c r="U790" s="63"/>
      <c r="V790" s="63"/>
      <c r="W790" s="63">
        <v>4</v>
      </c>
      <c r="X790" s="63"/>
      <c r="Y790" s="63"/>
      <c r="Z790" s="63"/>
      <c r="AA790" s="63"/>
      <c r="AB790" s="63"/>
      <c r="BA790" t="str">
        <f t="shared" si="213"/>
        <v>Colrain</v>
      </c>
      <c r="BB790" t="s">
        <v>1137</v>
      </c>
      <c r="BC790">
        <v>1</v>
      </c>
      <c r="BE790" s="112">
        <v>25</v>
      </c>
      <c r="BF790" s="114">
        <v>11</v>
      </c>
      <c r="BG790" s="114">
        <v>25</v>
      </c>
      <c r="BH790" s="118">
        <v>14885</v>
      </c>
      <c r="BI790" s="118">
        <f t="shared" si="214"/>
        <v>25011</v>
      </c>
      <c r="BJ790" t="s">
        <v>1471</v>
      </c>
      <c r="BK790">
        <f t="shared" si="222"/>
        <v>2514885</v>
      </c>
      <c r="BL790" s="66"/>
      <c r="BM790" s="66"/>
      <c r="BP790">
        <v>43.45</v>
      </c>
      <c r="BQ790">
        <v>7.0000000000000007E-2</v>
      </c>
      <c r="BR790">
        <v>43.38</v>
      </c>
    </row>
    <row r="791" spans="1:70" ht="15" hidden="1" customHeight="1" outlineLevel="1">
      <c r="A791" s="64" t="s">
        <v>2693</v>
      </c>
      <c r="B791" s="8" t="s">
        <v>1319</v>
      </c>
      <c r="C791" s="1">
        <f t="shared" si="215"/>
        <v>12311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 t="shared" si="216"/>
        <v>0</v>
      </c>
      <c r="G791" s="1">
        <f t="shared" si="217"/>
        <v>8047</v>
      </c>
      <c r="H791" s="2">
        <f t="shared" si="212"/>
        <v>0.65364308342133048</v>
      </c>
      <c r="I791" s="6"/>
      <c r="J791" s="2">
        <f t="shared" si="218"/>
        <v>0.81423117537161893</v>
      </c>
      <c r="K791" s="2">
        <f t="shared" si="219"/>
        <v>0.16058809195028836</v>
      </c>
      <c r="L791" s="2">
        <f t="shared" si="220"/>
        <v>0</v>
      </c>
      <c r="M791" s="2">
        <f t="shared" si="221"/>
        <v>2.5180732678092704E-2</v>
      </c>
      <c r="N791" s="63">
        <v>10024</v>
      </c>
      <c r="O791" s="63">
        <v>1977</v>
      </c>
      <c r="P791" s="63"/>
      <c r="Q791" s="63">
        <v>160</v>
      </c>
      <c r="R791" s="63">
        <v>52</v>
      </c>
      <c r="S791" s="63"/>
      <c r="T791" s="63"/>
      <c r="U791" s="63"/>
      <c r="V791" s="63"/>
      <c r="W791" s="63">
        <v>98</v>
      </c>
      <c r="X791" s="63"/>
      <c r="Y791" s="63"/>
      <c r="Z791" s="63"/>
      <c r="AA791" s="63"/>
      <c r="AB791" s="63"/>
      <c r="BA791" t="str">
        <f t="shared" si="213"/>
        <v>Concord</v>
      </c>
      <c r="BB791" t="s">
        <v>503</v>
      </c>
      <c r="BC791">
        <v>3</v>
      </c>
      <c r="BE791" s="112">
        <v>25</v>
      </c>
      <c r="BF791" s="114">
        <v>17</v>
      </c>
      <c r="BG791" s="114">
        <v>70</v>
      </c>
      <c r="BH791" s="118">
        <v>15060</v>
      </c>
      <c r="BI791" s="118">
        <f t="shared" si="214"/>
        <v>25017</v>
      </c>
      <c r="BJ791" t="s">
        <v>1471</v>
      </c>
      <c r="BK791">
        <f t="shared" si="222"/>
        <v>2515060</v>
      </c>
      <c r="BL791" s="66"/>
      <c r="BM791" s="66"/>
      <c r="BP791">
        <v>25.89</v>
      </c>
      <c r="BQ791">
        <v>0.97</v>
      </c>
      <c r="BR791">
        <v>24.92</v>
      </c>
    </row>
    <row r="792" spans="1:70" ht="15" hidden="1" customHeight="1" outlineLevel="1">
      <c r="A792" s="64" t="s">
        <v>2455</v>
      </c>
      <c r="B792" s="8" t="s">
        <v>1319</v>
      </c>
      <c r="C792" s="1">
        <f t="shared" si="215"/>
        <v>1303</v>
      </c>
      <c r="D792" s="5">
        <f>IF(N792&gt;0, RANK(N792,(N792:P792,Q792:AE792)),0)</f>
        <v>1</v>
      </c>
      <c r="E792" s="5">
        <f>IF(O792&gt;0,RANK(O792,(N792:P792,Q792:AE792)),0)</f>
        <v>2</v>
      </c>
      <c r="F792" s="5">
        <f t="shared" si="216"/>
        <v>0</v>
      </c>
      <c r="G792" s="1">
        <f t="shared" si="217"/>
        <v>711</v>
      </c>
      <c r="H792" s="2">
        <f t="shared" si="212"/>
        <v>0.54566385264773598</v>
      </c>
      <c r="I792" s="6"/>
      <c r="J792" s="2">
        <f t="shared" si="218"/>
        <v>0.75901765157329237</v>
      </c>
      <c r="K792" s="2">
        <f t="shared" si="219"/>
        <v>0.21335379892555642</v>
      </c>
      <c r="L792" s="2">
        <f t="shared" si="220"/>
        <v>0</v>
      </c>
      <c r="M792" s="2">
        <f t="shared" si="221"/>
        <v>2.7628549501151206E-2</v>
      </c>
      <c r="N792" s="63">
        <v>989</v>
      </c>
      <c r="O792" s="63">
        <v>278</v>
      </c>
      <c r="P792" s="63"/>
      <c r="Q792" s="63">
        <v>24</v>
      </c>
      <c r="R792" s="63">
        <v>11</v>
      </c>
      <c r="S792" s="63"/>
      <c r="T792" s="63"/>
      <c r="U792" s="63"/>
      <c r="V792" s="63"/>
      <c r="W792" s="63">
        <v>1</v>
      </c>
      <c r="X792" s="63"/>
      <c r="Y792" s="63"/>
      <c r="Z792" s="63"/>
      <c r="AA792" s="63"/>
      <c r="AB792" s="63"/>
      <c r="BA792" t="str">
        <f t="shared" si="213"/>
        <v>Conway</v>
      </c>
      <c r="BB792" t="s">
        <v>1137</v>
      </c>
      <c r="BC792">
        <v>1</v>
      </c>
      <c r="BE792" s="112">
        <v>25</v>
      </c>
      <c r="BF792" s="114">
        <v>11</v>
      </c>
      <c r="BG792" s="114">
        <v>30</v>
      </c>
      <c r="BH792" s="118">
        <v>15200</v>
      </c>
      <c r="BI792" s="118">
        <f t="shared" si="214"/>
        <v>25011</v>
      </c>
      <c r="BJ792" t="s">
        <v>1471</v>
      </c>
      <c r="BK792">
        <f t="shared" si="222"/>
        <v>2515200</v>
      </c>
      <c r="BL792" s="66"/>
      <c r="BM792" s="66"/>
      <c r="BP792">
        <v>37.82</v>
      </c>
      <c r="BQ792">
        <v>0.11</v>
      </c>
      <c r="BR792">
        <v>37.71</v>
      </c>
    </row>
    <row r="793" spans="1:70" ht="15" hidden="1" customHeight="1" outlineLevel="1">
      <c r="A793" s="64" t="s">
        <v>764</v>
      </c>
      <c r="B793" s="8" t="s">
        <v>1319</v>
      </c>
      <c r="C793" s="1">
        <f t="shared" si="215"/>
        <v>591</v>
      </c>
      <c r="D793" s="5">
        <f>IF(N793&gt;0, RANK(N793,(N793:P793,Q793:AE793)),0)</f>
        <v>1</v>
      </c>
      <c r="E793" s="5">
        <f>IF(O793&gt;0,RANK(O793,(N793:P793,Q793:AE793)),0)</f>
        <v>2</v>
      </c>
      <c r="F793" s="5">
        <f t="shared" si="216"/>
        <v>0</v>
      </c>
      <c r="G793" s="1">
        <f t="shared" si="217"/>
        <v>251</v>
      </c>
      <c r="H793" s="2">
        <f t="shared" si="212"/>
        <v>0.42470389170896783</v>
      </c>
      <c r="I793" s="6"/>
      <c r="J793" s="2">
        <f t="shared" si="218"/>
        <v>0.69881556683587143</v>
      </c>
      <c r="K793" s="2">
        <f t="shared" si="219"/>
        <v>0.27411167512690354</v>
      </c>
      <c r="L793" s="2">
        <f t="shared" si="220"/>
        <v>0</v>
      </c>
      <c r="M793" s="2">
        <f t="shared" si="221"/>
        <v>2.7072758037225031E-2</v>
      </c>
      <c r="N793" s="63">
        <v>413</v>
      </c>
      <c r="O793" s="63">
        <v>162</v>
      </c>
      <c r="P793" s="63"/>
      <c r="Q793" s="63">
        <v>7</v>
      </c>
      <c r="R793" s="63">
        <v>4</v>
      </c>
      <c r="S793" s="63"/>
      <c r="T793" s="63"/>
      <c r="U793" s="63"/>
      <c r="V793" s="63"/>
      <c r="W793" s="63">
        <v>5</v>
      </c>
      <c r="X793" s="63"/>
      <c r="Y793" s="63"/>
      <c r="Z793" s="63"/>
      <c r="AA793" s="63"/>
      <c r="AB793" s="63"/>
      <c r="BA793" t="str">
        <f t="shared" si="213"/>
        <v>Cummington</v>
      </c>
      <c r="BB793" t="s">
        <v>2174</v>
      </c>
      <c r="BC793">
        <v>1</v>
      </c>
      <c r="BE793" s="112">
        <v>25</v>
      </c>
      <c r="BF793" s="114">
        <v>15</v>
      </c>
      <c r="BG793" s="114">
        <v>20</v>
      </c>
      <c r="BH793" s="118">
        <v>16040</v>
      </c>
      <c r="BI793" s="118">
        <f t="shared" si="214"/>
        <v>25015</v>
      </c>
      <c r="BJ793" t="s">
        <v>1471</v>
      </c>
      <c r="BK793">
        <f t="shared" si="222"/>
        <v>2516040</v>
      </c>
      <c r="BL793" s="66"/>
      <c r="BM793" s="66"/>
      <c r="BP793">
        <v>23.05</v>
      </c>
      <c r="BQ793">
        <v>0</v>
      </c>
      <c r="BR793">
        <v>23.05</v>
      </c>
    </row>
    <row r="794" spans="1:70" ht="15" hidden="1" customHeight="1" outlineLevel="1">
      <c r="A794" s="64" t="s">
        <v>1808</v>
      </c>
      <c r="B794" s="8" t="s">
        <v>1319</v>
      </c>
      <c r="C794" s="1">
        <f t="shared" si="215"/>
        <v>3821</v>
      </c>
      <c r="D794" s="5">
        <f>IF(N794&gt;0, RANK(N794,(N794:P794,Q794:AE794)),0)</f>
        <v>1</v>
      </c>
      <c r="E794" s="5">
        <f>IF(O794&gt;0,RANK(O794,(N794:P794,Q794:AE794)),0)</f>
        <v>2</v>
      </c>
      <c r="F794" s="5">
        <f t="shared" si="216"/>
        <v>0</v>
      </c>
      <c r="G794" s="1">
        <f t="shared" si="217"/>
        <v>1643</v>
      </c>
      <c r="H794" s="2">
        <f t="shared" si="212"/>
        <v>0.42999214865218527</v>
      </c>
      <c r="I794" s="6"/>
      <c r="J794" s="2">
        <f t="shared" si="218"/>
        <v>0.70191049463491229</v>
      </c>
      <c r="K794" s="2">
        <f t="shared" si="219"/>
        <v>0.27191834598272702</v>
      </c>
      <c r="L794" s="2">
        <f t="shared" si="220"/>
        <v>0</v>
      </c>
      <c r="M794" s="2">
        <f t="shared" si="221"/>
        <v>2.6171159382360698E-2</v>
      </c>
      <c r="N794" s="63">
        <v>2682</v>
      </c>
      <c r="O794" s="63">
        <v>1039</v>
      </c>
      <c r="P794" s="63"/>
      <c r="Q794" s="63">
        <v>63</v>
      </c>
      <c r="R794" s="63">
        <v>27</v>
      </c>
      <c r="S794" s="63"/>
      <c r="T794" s="63"/>
      <c r="U794" s="63"/>
      <c r="V794" s="63"/>
      <c r="W794" s="63">
        <v>10</v>
      </c>
      <c r="X794" s="63"/>
      <c r="Y794" s="63"/>
      <c r="Z794" s="63"/>
      <c r="AA794" s="63"/>
      <c r="AB794" s="63"/>
      <c r="BA794" t="str">
        <f t="shared" si="213"/>
        <v>Dalton</v>
      </c>
      <c r="BB794" t="s">
        <v>2311</v>
      </c>
      <c r="BC794">
        <v>1</v>
      </c>
      <c r="BE794" s="112">
        <v>25</v>
      </c>
      <c r="BF794" s="114">
        <v>3</v>
      </c>
      <c r="BG794" s="114">
        <v>30</v>
      </c>
      <c r="BH794" s="118">
        <v>16180</v>
      </c>
      <c r="BI794" s="118">
        <f t="shared" si="214"/>
        <v>25003</v>
      </c>
      <c r="BJ794" t="s">
        <v>1471</v>
      </c>
      <c r="BK794">
        <f t="shared" si="222"/>
        <v>2516180</v>
      </c>
      <c r="BL794" s="66"/>
      <c r="BM794" s="66"/>
      <c r="BP794">
        <v>21.85</v>
      </c>
      <c r="BQ794">
        <v>0.04</v>
      </c>
      <c r="BR794">
        <v>21.81</v>
      </c>
    </row>
    <row r="795" spans="1:70" ht="15" hidden="1" customHeight="1" outlineLevel="1">
      <c r="A795" s="64" t="s">
        <v>2071</v>
      </c>
      <c r="B795" s="8" t="s">
        <v>1319</v>
      </c>
      <c r="C795" s="1">
        <f t="shared" si="215"/>
        <v>16907</v>
      </c>
      <c r="D795" s="5">
        <f>IF(N795&gt;0, RANK(N795,(N795:P795,Q795:AE795)),0)</f>
        <v>1</v>
      </c>
      <c r="E795" s="5">
        <f>IF(O795&gt;0,RANK(O795,(N795:P795,Q795:AE795)),0)</f>
        <v>2</v>
      </c>
      <c r="F795" s="5">
        <f t="shared" si="216"/>
        <v>0</v>
      </c>
      <c r="G795" s="1">
        <f t="shared" si="217"/>
        <v>3108</v>
      </c>
      <c r="H795" s="2">
        <f t="shared" si="212"/>
        <v>0.18382918317856509</v>
      </c>
      <c r="I795" s="6"/>
      <c r="J795" s="2">
        <f t="shared" si="218"/>
        <v>0.58159342284260962</v>
      </c>
      <c r="K795" s="2">
        <f t="shared" si="219"/>
        <v>0.39776423966404451</v>
      </c>
      <c r="L795" s="2">
        <f t="shared" si="220"/>
        <v>0</v>
      </c>
      <c r="M795" s="2">
        <f t="shared" si="221"/>
        <v>2.0642337493345875E-2</v>
      </c>
      <c r="N795" s="63">
        <v>9833</v>
      </c>
      <c r="O795" s="63">
        <v>6725</v>
      </c>
      <c r="P795" s="63"/>
      <c r="Q795" s="63">
        <v>211</v>
      </c>
      <c r="R795" s="63">
        <v>91</v>
      </c>
      <c r="S795" s="63"/>
      <c r="T795" s="63"/>
      <c r="U795" s="63"/>
      <c r="V795" s="63"/>
      <c r="W795" s="63">
        <v>47</v>
      </c>
      <c r="X795" s="63"/>
      <c r="Y795" s="63"/>
      <c r="Z795" s="63"/>
      <c r="AA795" s="63"/>
      <c r="AB795" s="63"/>
      <c r="BA795" t="str">
        <f t="shared" si="213"/>
        <v>Danvers</v>
      </c>
      <c r="BB795" t="s">
        <v>841</v>
      </c>
      <c r="BC795">
        <v>6</v>
      </c>
      <c r="BE795" s="112">
        <v>25</v>
      </c>
      <c r="BF795" s="114">
        <v>9</v>
      </c>
      <c r="BG795" s="114">
        <v>25</v>
      </c>
      <c r="BH795" s="118">
        <v>16250</v>
      </c>
      <c r="BI795" s="118">
        <f t="shared" si="214"/>
        <v>25009</v>
      </c>
      <c r="BJ795" t="s">
        <v>1471</v>
      </c>
      <c r="BK795">
        <f t="shared" si="222"/>
        <v>2516250</v>
      </c>
      <c r="BL795" s="66"/>
      <c r="BM795" s="66"/>
      <c r="BP795">
        <v>14.09</v>
      </c>
      <c r="BQ795">
        <v>0.81</v>
      </c>
      <c r="BR795">
        <v>13.28</v>
      </c>
    </row>
    <row r="796" spans="1:70" ht="15" hidden="1" customHeight="1" outlineLevel="1">
      <c r="A796" s="64" t="s">
        <v>896</v>
      </c>
      <c r="B796" s="8" t="s">
        <v>1319</v>
      </c>
      <c r="C796" s="1">
        <f t="shared" si="215"/>
        <v>17884</v>
      </c>
      <c r="D796" s="5">
        <f>IF(N796&gt;0, RANK(N796,(N796:P796,Q796:AE796)),0)</f>
        <v>1</v>
      </c>
      <c r="E796" s="5">
        <f>IF(O796&gt;0,RANK(O796,(N796:P796,Q796:AE796)),0)</f>
        <v>2</v>
      </c>
      <c r="F796" s="5">
        <f t="shared" si="216"/>
        <v>0</v>
      </c>
      <c r="G796" s="1">
        <f t="shared" si="217"/>
        <v>2014</v>
      </c>
      <c r="H796" s="2">
        <f t="shared" si="212"/>
        <v>0.11261462760008946</v>
      </c>
      <c r="I796" s="6"/>
      <c r="J796" s="2">
        <f t="shared" si="218"/>
        <v>0.54752851711026618</v>
      </c>
      <c r="K796" s="2">
        <f t="shared" si="219"/>
        <v>0.43491388951017668</v>
      </c>
      <c r="L796" s="2">
        <f t="shared" si="220"/>
        <v>0</v>
      </c>
      <c r="M796" s="2">
        <f t="shared" si="221"/>
        <v>1.7557593379557146E-2</v>
      </c>
      <c r="N796" s="63">
        <v>9792</v>
      </c>
      <c r="O796" s="63">
        <v>7778</v>
      </c>
      <c r="P796" s="63"/>
      <c r="Q796" s="63">
        <v>181</v>
      </c>
      <c r="R796" s="63">
        <v>70</v>
      </c>
      <c r="S796" s="63"/>
      <c r="T796" s="63"/>
      <c r="U796" s="63"/>
      <c r="V796" s="63"/>
      <c r="W796" s="63">
        <v>63</v>
      </c>
      <c r="X796" s="63"/>
      <c r="Y796" s="63"/>
      <c r="Z796" s="63"/>
      <c r="AA796" s="63"/>
      <c r="AB796" s="63"/>
      <c r="BA796" t="str">
        <f t="shared" si="213"/>
        <v>Dartmouth</v>
      </c>
      <c r="BB796" t="s">
        <v>2213</v>
      </c>
      <c r="BC796">
        <v>9</v>
      </c>
      <c r="BE796" s="112">
        <v>25</v>
      </c>
      <c r="BF796" s="114">
        <v>5</v>
      </c>
      <c r="BG796" s="114">
        <v>20</v>
      </c>
      <c r="BH796" s="118">
        <v>16425</v>
      </c>
      <c r="BI796" s="118">
        <f t="shared" si="214"/>
        <v>25005</v>
      </c>
      <c r="BJ796" t="s">
        <v>1471</v>
      </c>
      <c r="BK796">
        <f t="shared" si="222"/>
        <v>2516425</v>
      </c>
      <c r="BL796" s="66"/>
      <c r="BM796" s="66"/>
      <c r="BP796">
        <v>97.82</v>
      </c>
      <c r="BQ796">
        <v>36.25</v>
      </c>
      <c r="BR796">
        <v>61.57</v>
      </c>
    </row>
    <row r="797" spans="1:70" ht="15" hidden="1" customHeight="1" outlineLevel="1">
      <c r="A797" s="64" t="s">
        <v>684</v>
      </c>
      <c r="B797" s="8" t="s">
        <v>1319</v>
      </c>
      <c r="C797" s="1">
        <f t="shared" si="215"/>
        <v>15867</v>
      </c>
      <c r="D797" s="5">
        <f>IF(N797&gt;0, RANK(N797,(N797:P797,Q797:AE797)),0)</f>
        <v>1</v>
      </c>
      <c r="E797" s="5">
        <f>IF(O797&gt;0,RANK(O797,(N797:P797,Q797:AE797)),0)</f>
        <v>2</v>
      </c>
      <c r="F797" s="5">
        <f t="shared" si="216"/>
        <v>0</v>
      </c>
      <c r="G797" s="1">
        <f t="shared" si="217"/>
        <v>5989</v>
      </c>
      <c r="H797" s="2">
        <f t="shared" si="212"/>
        <v>0.37745005357030315</v>
      </c>
      <c r="I797" s="6"/>
      <c r="J797" s="2">
        <f t="shared" si="218"/>
        <v>0.67813701392827885</v>
      </c>
      <c r="K797" s="2">
        <f t="shared" si="219"/>
        <v>0.30068696035797565</v>
      </c>
      <c r="L797" s="2">
        <f t="shared" si="220"/>
        <v>0</v>
      </c>
      <c r="M797" s="2">
        <f t="shared" si="221"/>
        <v>2.1176025713745494E-2</v>
      </c>
      <c r="N797" s="63">
        <v>10760</v>
      </c>
      <c r="O797" s="63">
        <v>4771</v>
      </c>
      <c r="P797" s="63"/>
      <c r="Q797" s="63">
        <v>191</v>
      </c>
      <c r="R797" s="63">
        <v>60</v>
      </c>
      <c r="S797" s="63"/>
      <c r="T797" s="63"/>
      <c r="U797" s="63"/>
      <c r="V797" s="63"/>
      <c r="W797" s="63">
        <v>85</v>
      </c>
      <c r="X797" s="63"/>
      <c r="Y797" s="63"/>
      <c r="Z797" s="63"/>
      <c r="AA797" s="63"/>
      <c r="AB797" s="63"/>
      <c r="BA797" t="str">
        <f t="shared" si="213"/>
        <v>Dedham</v>
      </c>
      <c r="BB797" t="s">
        <v>752</v>
      </c>
      <c r="BC797">
        <v>8</v>
      </c>
      <c r="BE797" s="112">
        <v>25</v>
      </c>
      <c r="BF797" s="114">
        <v>21</v>
      </c>
      <c r="BG797" s="114">
        <v>35</v>
      </c>
      <c r="BH797" s="118">
        <v>16495</v>
      </c>
      <c r="BI797" s="118">
        <f t="shared" si="214"/>
        <v>25021</v>
      </c>
      <c r="BJ797" t="s">
        <v>1471</v>
      </c>
      <c r="BK797">
        <f t="shared" si="222"/>
        <v>2516495</v>
      </c>
      <c r="BL797" s="66"/>
      <c r="BM797" s="66"/>
      <c r="BP797">
        <v>10.64</v>
      </c>
      <c r="BQ797">
        <v>0.19</v>
      </c>
      <c r="BR797">
        <v>10.45</v>
      </c>
    </row>
    <row r="798" spans="1:70" ht="15" hidden="1" customHeight="1" outlineLevel="1">
      <c r="A798" s="64" t="s">
        <v>1114</v>
      </c>
      <c r="B798" s="8" t="s">
        <v>1319</v>
      </c>
      <c r="C798" s="1">
        <f t="shared" si="215"/>
        <v>3350</v>
      </c>
      <c r="D798" s="5">
        <f>IF(N798&gt;0, RANK(N798,(N798:P798,Q798:AE798)),0)</f>
        <v>1</v>
      </c>
      <c r="E798" s="5">
        <f>IF(O798&gt;0,RANK(O798,(N798:P798,Q798:AE798)),0)</f>
        <v>2</v>
      </c>
      <c r="F798" s="5">
        <f t="shared" si="216"/>
        <v>0</v>
      </c>
      <c r="G798" s="1">
        <f t="shared" si="217"/>
        <v>1586</v>
      </c>
      <c r="H798" s="2">
        <f t="shared" si="212"/>
        <v>0.47343283582089551</v>
      </c>
      <c r="I798" s="6"/>
      <c r="J798" s="2">
        <f t="shared" si="218"/>
        <v>0.72388059701492535</v>
      </c>
      <c r="K798" s="2">
        <f t="shared" si="219"/>
        <v>0.25044776119402984</v>
      </c>
      <c r="L798" s="2">
        <f t="shared" si="220"/>
        <v>0</v>
      </c>
      <c r="M798" s="2">
        <f t="shared" si="221"/>
        <v>2.5671641791044808E-2</v>
      </c>
      <c r="N798" s="63">
        <v>2425</v>
      </c>
      <c r="O798" s="63">
        <v>839</v>
      </c>
      <c r="P798" s="63"/>
      <c r="Q798" s="63">
        <v>55</v>
      </c>
      <c r="R798" s="63">
        <v>21</v>
      </c>
      <c r="S798" s="63"/>
      <c r="T798" s="63"/>
      <c r="U798" s="63"/>
      <c r="V798" s="63"/>
      <c r="W798" s="63">
        <v>10</v>
      </c>
      <c r="X798" s="63"/>
      <c r="Y798" s="63"/>
      <c r="Z798" s="63"/>
      <c r="AA798" s="63"/>
      <c r="AB798" s="63"/>
      <c r="BA798" t="str">
        <f t="shared" si="213"/>
        <v>Deerfield</v>
      </c>
      <c r="BB798" t="s">
        <v>1137</v>
      </c>
      <c r="BC798">
        <v>2</v>
      </c>
      <c r="BE798" s="112">
        <v>25</v>
      </c>
      <c r="BF798" s="114">
        <v>11</v>
      </c>
      <c r="BG798" s="114">
        <v>35</v>
      </c>
      <c r="BH798" s="118">
        <v>16670</v>
      </c>
      <c r="BI798" s="118">
        <f t="shared" si="214"/>
        <v>25011</v>
      </c>
      <c r="BJ798" t="s">
        <v>1471</v>
      </c>
      <c r="BK798">
        <f t="shared" si="222"/>
        <v>2516670</v>
      </c>
      <c r="BL798" s="66"/>
      <c r="BM798" s="66"/>
      <c r="BP798">
        <v>33.36</v>
      </c>
      <c r="BQ798">
        <v>1.06</v>
      </c>
      <c r="BR798">
        <v>32.29</v>
      </c>
    </row>
    <row r="799" spans="1:70" ht="15" hidden="1" customHeight="1" outlineLevel="1">
      <c r="A799" s="64" t="s">
        <v>614</v>
      </c>
      <c r="B799" s="8" t="s">
        <v>1319</v>
      </c>
      <c r="C799" s="1">
        <f t="shared" si="215"/>
        <v>10321</v>
      </c>
      <c r="D799" s="5">
        <f>IF(N799&gt;0, RANK(N799,(N799:P799,Q799:AE799)),0)</f>
        <v>1</v>
      </c>
      <c r="E799" s="5">
        <f>IF(O799&gt;0,RANK(O799,(N799:P799,Q799:AE799)),0)</f>
        <v>2</v>
      </c>
      <c r="F799" s="5">
        <f t="shared" si="216"/>
        <v>0</v>
      </c>
      <c r="G799" s="1">
        <f t="shared" si="217"/>
        <v>2243</v>
      </c>
      <c r="H799" s="2">
        <f t="shared" si="212"/>
        <v>0.21732390272260441</v>
      </c>
      <c r="I799" s="6"/>
      <c r="J799" s="2">
        <f t="shared" si="218"/>
        <v>0.59887607789942832</v>
      </c>
      <c r="K799" s="2">
        <f t="shared" si="219"/>
        <v>0.38155217517682394</v>
      </c>
      <c r="L799" s="2">
        <f t="shared" si="220"/>
        <v>0</v>
      </c>
      <c r="M799" s="2">
        <f t="shared" si="221"/>
        <v>1.9571746923747746E-2</v>
      </c>
      <c r="N799" s="63">
        <v>6181</v>
      </c>
      <c r="O799" s="63">
        <v>3938</v>
      </c>
      <c r="P799" s="63"/>
      <c r="Q799" s="63">
        <v>119</v>
      </c>
      <c r="R799" s="63">
        <v>36</v>
      </c>
      <c r="S799" s="63"/>
      <c r="T799" s="63"/>
      <c r="U799" s="63"/>
      <c r="V799" s="63"/>
      <c r="W799" s="63">
        <v>47</v>
      </c>
      <c r="X799" s="63"/>
      <c r="Y799" s="63"/>
      <c r="Z799" s="63"/>
      <c r="AA799" s="63"/>
      <c r="AB799" s="63"/>
      <c r="BA799" t="str">
        <f t="shared" si="213"/>
        <v>Dennis</v>
      </c>
      <c r="BB799" t="s">
        <v>2409</v>
      </c>
      <c r="BC799">
        <v>9</v>
      </c>
      <c r="BE799" s="112">
        <v>25</v>
      </c>
      <c r="BF799" s="114">
        <v>1</v>
      </c>
      <c r="BG799" s="114">
        <v>25</v>
      </c>
      <c r="BH799" s="118">
        <v>16775</v>
      </c>
      <c r="BI799" s="118">
        <f t="shared" si="214"/>
        <v>25001</v>
      </c>
      <c r="BJ799" t="s">
        <v>1471</v>
      </c>
      <c r="BK799">
        <f t="shared" si="222"/>
        <v>2516775</v>
      </c>
      <c r="BL799" s="66"/>
      <c r="BM799" s="66"/>
      <c r="BP799">
        <v>22.23</v>
      </c>
      <c r="BQ799">
        <v>1.64</v>
      </c>
      <c r="BR799">
        <v>20.6</v>
      </c>
    </row>
    <row r="800" spans="1:70" ht="15" hidden="1" customHeight="1" outlineLevel="1">
      <c r="A800" s="64" t="s">
        <v>776</v>
      </c>
      <c r="B800" s="8" t="s">
        <v>1319</v>
      </c>
      <c r="C800" s="1">
        <f t="shared" si="215"/>
        <v>4724</v>
      </c>
      <c r="D800" s="5">
        <f>IF(N800&gt;0, RANK(N800,(N800:P800,Q800:AE800)),0)</f>
        <v>2</v>
      </c>
      <c r="E800" s="5">
        <f>IF(O800&gt;0,RANK(O800,(N800:P800,Q800:AE800)),0)</f>
        <v>1</v>
      </c>
      <c r="F800" s="5">
        <f t="shared" si="216"/>
        <v>0</v>
      </c>
      <c r="G800" s="1">
        <f t="shared" si="217"/>
        <v>334</v>
      </c>
      <c r="H800" s="2">
        <f t="shared" ref="H800:H863" si="223">IF(C800&gt;0,G800/C800,0)</f>
        <v>7.070279424216766E-2</v>
      </c>
      <c r="I800" s="6"/>
      <c r="J800" s="2">
        <f t="shared" si="218"/>
        <v>0.45279424216765451</v>
      </c>
      <c r="K800" s="2">
        <f t="shared" si="219"/>
        <v>0.52349703640982215</v>
      </c>
      <c r="L800" s="2">
        <f t="shared" si="220"/>
        <v>0</v>
      </c>
      <c r="M800" s="2">
        <f t="shared" si="221"/>
        <v>2.3708721422523338E-2</v>
      </c>
      <c r="N800" s="63">
        <v>2139</v>
      </c>
      <c r="O800" s="63">
        <v>2473</v>
      </c>
      <c r="P800" s="63"/>
      <c r="Q800" s="63">
        <v>62</v>
      </c>
      <c r="R800" s="63">
        <v>25</v>
      </c>
      <c r="S800" s="63"/>
      <c r="T800" s="63"/>
      <c r="U800" s="63"/>
      <c r="V800" s="63"/>
      <c r="W800" s="63">
        <v>25</v>
      </c>
      <c r="X800" s="63"/>
      <c r="Y800" s="63"/>
      <c r="Z800" s="63"/>
      <c r="AA800" s="63"/>
      <c r="AB800" s="63"/>
      <c r="BA800" t="str">
        <f t="shared" si="213"/>
        <v>Dighton</v>
      </c>
      <c r="BB800" t="s">
        <v>2213</v>
      </c>
      <c r="BC800">
        <v>4</v>
      </c>
      <c r="BE800" s="112">
        <v>25</v>
      </c>
      <c r="BF800" s="114">
        <v>5</v>
      </c>
      <c r="BG800" s="114">
        <v>25</v>
      </c>
      <c r="BH800" s="118">
        <v>16950</v>
      </c>
      <c r="BI800" s="118">
        <f t="shared" si="214"/>
        <v>25005</v>
      </c>
      <c r="BJ800" t="s">
        <v>1471</v>
      </c>
      <c r="BK800">
        <f t="shared" si="222"/>
        <v>2516950</v>
      </c>
      <c r="BL800" s="66"/>
      <c r="BM800" s="66"/>
      <c r="BP800">
        <v>22.85</v>
      </c>
      <c r="BQ800">
        <v>0.47</v>
      </c>
      <c r="BR800">
        <v>22.38</v>
      </c>
    </row>
    <row r="801" spans="1:70" ht="15" hidden="1" customHeight="1" outlineLevel="1">
      <c r="A801" s="64" t="s">
        <v>1147</v>
      </c>
      <c r="B801" s="8" t="s">
        <v>1319</v>
      </c>
      <c r="C801" s="1">
        <f t="shared" si="215"/>
        <v>5534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 t="shared" si="216"/>
        <v>0</v>
      </c>
      <c r="G801" s="1">
        <f t="shared" si="217"/>
        <v>498</v>
      </c>
      <c r="H801" s="2">
        <f t="shared" si="223"/>
        <v>8.9989157932779187E-2</v>
      </c>
      <c r="I801" s="6"/>
      <c r="J801" s="2">
        <f t="shared" si="218"/>
        <v>0.44416335381279365</v>
      </c>
      <c r="K801" s="2">
        <f t="shared" si="219"/>
        <v>0.53415251174557288</v>
      </c>
      <c r="L801" s="2">
        <f t="shared" si="220"/>
        <v>0</v>
      </c>
      <c r="M801" s="2">
        <f t="shared" si="221"/>
        <v>2.1684134441633529E-2</v>
      </c>
      <c r="N801" s="63">
        <v>2458</v>
      </c>
      <c r="O801" s="63">
        <v>2956</v>
      </c>
      <c r="P801" s="63"/>
      <c r="Q801" s="63">
        <v>91</v>
      </c>
      <c r="R801" s="63">
        <v>29</v>
      </c>
      <c r="S801" s="63"/>
      <c r="T801" s="63"/>
      <c r="U801" s="63"/>
      <c r="V801" s="63"/>
      <c r="W801" s="63">
        <v>0</v>
      </c>
      <c r="X801" s="63"/>
      <c r="Y801" s="63"/>
      <c r="Z801" s="63"/>
      <c r="AA801" s="63"/>
      <c r="AB801" s="63"/>
      <c r="BA801" t="str">
        <f t="shared" ref="BA801:BA863" si="224">A801</f>
        <v>Douglas</v>
      </c>
      <c r="BB801" s="8" t="s">
        <v>1773</v>
      </c>
      <c r="BC801">
        <v>2</v>
      </c>
      <c r="BE801" s="112">
        <v>25</v>
      </c>
      <c r="BF801" s="114">
        <v>27</v>
      </c>
      <c r="BG801" s="114">
        <v>60</v>
      </c>
      <c r="BH801" s="118">
        <v>17300</v>
      </c>
      <c r="BI801" s="118">
        <f t="shared" si="214"/>
        <v>25027</v>
      </c>
      <c r="BJ801" t="s">
        <v>1471</v>
      </c>
      <c r="BK801">
        <f t="shared" si="222"/>
        <v>2517300</v>
      </c>
      <c r="BL801" s="66"/>
      <c r="BM801" s="66"/>
      <c r="BP801">
        <v>37.71</v>
      </c>
      <c r="BQ801">
        <v>1.34</v>
      </c>
      <c r="BR801">
        <v>36.369999999999997</v>
      </c>
    </row>
    <row r="802" spans="1:70" ht="15" hidden="1" customHeight="1" outlineLevel="1">
      <c r="A802" s="64" t="s">
        <v>3083</v>
      </c>
      <c r="B802" s="8" t="s">
        <v>1319</v>
      </c>
      <c r="C802" s="1">
        <f t="shared" si="215"/>
        <v>4023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 t="shared" si="216"/>
        <v>0</v>
      </c>
      <c r="G802" s="1">
        <f t="shared" si="217"/>
        <v>1619</v>
      </c>
      <c r="H802" s="2">
        <f t="shared" si="223"/>
        <v>0.40243599304001987</v>
      </c>
      <c r="I802" s="6"/>
      <c r="J802" s="2">
        <f t="shared" si="218"/>
        <v>0.68630375341784733</v>
      </c>
      <c r="K802" s="2">
        <f t="shared" si="219"/>
        <v>0.28386776037782752</v>
      </c>
      <c r="L802" s="2">
        <f t="shared" si="220"/>
        <v>0</v>
      </c>
      <c r="M802" s="2">
        <f t="shared" si="221"/>
        <v>2.9828486204325155E-2</v>
      </c>
      <c r="N802" s="63">
        <v>2761</v>
      </c>
      <c r="O802" s="63">
        <v>1142</v>
      </c>
      <c r="P802" s="63"/>
      <c r="Q802" s="63">
        <v>67</v>
      </c>
      <c r="R802" s="63">
        <v>14</v>
      </c>
      <c r="S802" s="63"/>
      <c r="T802" s="63"/>
      <c r="U802" s="63"/>
      <c r="V802" s="63"/>
      <c r="W802" s="63">
        <v>39</v>
      </c>
      <c r="X802" s="63"/>
      <c r="Y802" s="63"/>
      <c r="Z802" s="63"/>
      <c r="AA802" s="63"/>
      <c r="AB802" s="63"/>
      <c r="BA802" t="str">
        <f t="shared" si="224"/>
        <v>Dover</v>
      </c>
      <c r="BB802" t="s">
        <v>752</v>
      </c>
      <c r="BC802">
        <v>4</v>
      </c>
      <c r="BE802" s="112">
        <v>25</v>
      </c>
      <c r="BF802" s="114">
        <v>21</v>
      </c>
      <c r="BG802" s="114">
        <v>40</v>
      </c>
      <c r="BH802" s="118">
        <v>17405</v>
      </c>
      <c r="BI802" s="118">
        <f t="shared" si="214"/>
        <v>25021</v>
      </c>
      <c r="BJ802" t="s">
        <v>1471</v>
      </c>
      <c r="BK802">
        <f t="shared" si="222"/>
        <v>2517405</v>
      </c>
      <c r="BL802" s="66"/>
      <c r="BM802" s="66"/>
      <c r="BP802">
        <v>15.41</v>
      </c>
      <c r="BQ802">
        <v>0.08</v>
      </c>
      <c r="BR802">
        <v>15.33</v>
      </c>
    </row>
    <row r="803" spans="1:70" ht="15" hidden="1" customHeight="1" outlineLevel="1">
      <c r="A803" s="64" t="s">
        <v>302</v>
      </c>
      <c r="B803" s="8" t="s">
        <v>1319</v>
      </c>
      <c r="C803" s="1">
        <f t="shared" si="215"/>
        <v>17845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 t="shared" si="216"/>
        <v>0</v>
      </c>
      <c r="G803" s="1">
        <f t="shared" si="217"/>
        <v>106</v>
      </c>
      <c r="H803" s="2">
        <f t="shared" si="223"/>
        <v>5.940039226674138E-3</v>
      </c>
      <c r="I803" s="6"/>
      <c r="J803" s="2">
        <f t="shared" si="218"/>
        <v>0.48786775007004762</v>
      </c>
      <c r="K803" s="2">
        <f t="shared" si="219"/>
        <v>0.49380778929672176</v>
      </c>
      <c r="L803" s="2">
        <f t="shared" si="220"/>
        <v>0</v>
      </c>
      <c r="M803" s="2">
        <f t="shared" si="221"/>
        <v>1.8324460633230566E-2</v>
      </c>
      <c r="N803" s="63">
        <v>8706</v>
      </c>
      <c r="O803" s="63">
        <v>8812</v>
      </c>
      <c r="P803" s="63"/>
      <c r="Q803" s="63">
        <v>253</v>
      </c>
      <c r="R803" s="63">
        <v>74</v>
      </c>
      <c r="S803" s="63"/>
      <c r="T803" s="63"/>
      <c r="U803" s="63"/>
      <c r="V803" s="63"/>
      <c r="W803" s="63">
        <v>0</v>
      </c>
      <c r="X803" s="63"/>
      <c r="Y803" s="63"/>
      <c r="Z803" s="63"/>
      <c r="AA803" s="63"/>
      <c r="AB803" s="63"/>
      <c r="BA803" t="str">
        <f t="shared" si="224"/>
        <v>Dracut</v>
      </c>
      <c r="BB803" t="s">
        <v>503</v>
      </c>
      <c r="BC803">
        <v>3</v>
      </c>
      <c r="BE803" s="112">
        <v>25</v>
      </c>
      <c r="BF803" s="114">
        <v>17</v>
      </c>
      <c r="BG803" s="114">
        <v>75</v>
      </c>
      <c r="BH803" s="118">
        <v>17475</v>
      </c>
      <c r="BI803" s="118">
        <f t="shared" ref="BI803:BI866" si="225">BE803*1000+BF803</f>
        <v>25017</v>
      </c>
      <c r="BJ803" t="s">
        <v>1471</v>
      </c>
      <c r="BK803">
        <f t="shared" si="222"/>
        <v>2517475</v>
      </c>
      <c r="BL803" s="66"/>
      <c r="BM803" s="66"/>
      <c r="BP803">
        <v>21.36</v>
      </c>
      <c r="BQ803">
        <v>0.46</v>
      </c>
      <c r="BR803">
        <v>20.9</v>
      </c>
    </row>
    <row r="804" spans="1:70" ht="15" hidden="1" customHeight="1" outlineLevel="1">
      <c r="A804" s="64" t="s">
        <v>3043</v>
      </c>
      <c r="B804" s="8" t="s">
        <v>1319</v>
      </c>
      <c r="C804" s="1">
        <f t="shared" si="215"/>
        <v>6092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 t="shared" si="216"/>
        <v>0</v>
      </c>
      <c r="G804" s="1">
        <f t="shared" si="217"/>
        <v>448</v>
      </c>
      <c r="H804" s="2">
        <f t="shared" si="223"/>
        <v>7.3539067629678267E-2</v>
      </c>
      <c r="I804" s="6"/>
      <c r="J804" s="2">
        <f t="shared" si="218"/>
        <v>0.45042678923177937</v>
      </c>
      <c r="K804" s="2">
        <f t="shared" si="219"/>
        <v>0.52396585686145769</v>
      </c>
      <c r="L804" s="2">
        <f t="shared" si="220"/>
        <v>0</v>
      </c>
      <c r="M804" s="2">
        <f t="shared" si="221"/>
        <v>2.5607353906762942E-2</v>
      </c>
      <c r="N804" s="63">
        <v>2744</v>
      </c>
      <c r="O804" s="63">
        <v>3192</v>
      </c>
      <c r="P804" s="63"/>
      <c r="Q804" s="63">
        <v>103</v>
      </c>
      <c r="R804" s="63">
        <v>27</v>
      </c>
      <c r="S804" s="63"/>
      <c r="T804" s="63"/>
      <c r="U804" s="63"/>
      <c r="V804" s="63"/>
      <c r="W804" s="63">
        <v>26</v>
      </c>
      <c r="X804" s="63"/>
      <c r="Y804" s="63"/>
      <c r="Z804" s="63"/>
      <c r="AA804" s="63"/>
      <c r="AB804" s="63"/>
      <c r="BA804" t="str">
        <f t="shared" si="224"/>
        <v>Dudley</v>
      </c>
      <c r="BB804" s="8" t="s">
        <v>1773</v>
      </c>
      <c r="BC804">
        <v>1</v>
      </c>
      <c r="BE804" s="112">
        <v>25</v>
      </c>
      <c r="BF804" s="114">
        <v>27</v>
      </c>
      <c r="BG804" s="114">
        <v>65</v>
      </c>
      <c r="BH804" s="118">
        <v>17685</v>
      </c>
      <c r="BI804" s="118">
        <f t="shared" si="225"/>
        <v>25027</v>
      </c>
      <c r="BJ804" t="s">
        <v>1471</v>
      </c>
      <c r="BK804">
        <f t="shared" si="222"/>
        <v>2517685</v>
      </c>
      <c r="BL804" s="66"/>
      <c r="BM804" s="66"/>
      <c r="BP804">
        <v>22.06</v>
      </c>
      <c r="BQ804">
        <v>1.01</v>
      </c>
      <c r="BR804">
        <v>21.05</v>
      </c>
    </row>
    <row r="805" spans="1:70" ht="15" hidden="1" customHeight="1" outlineLevel="1">
      <c r="A805" s="64" t="s">
        <v>2196</v>
      </c>
      <c r="B805" s="8" t="s">
        <v>1319</v>
      </c>
      <c r="C805" s="1">
        <f t="shared" si="215"/>
        <v>2173</v>
      </c>
      <c r="D805" s="5">
        <f>IF(N805&gt;0, RANK(N805,(N805:P805,Q805:AE805)),0)</f>
        <v>1</v>
      </c>
      <c r="E805" s="5">
        <f>IF(O805&gt;0,RANK(O805,(N805:P805,Q805:AE805)),0)</f>
        <v>2</v>
      </c>
      <c r="F805" s="5">
        <f t="shared" si="216"/>
        <v>0</v>
      </c>
      <c r="G805" s="1">
        <f t="shared" si="217"/>
        <v>366</v>
      </c>
      <c r="H805" s="2">
        <f t="shared" si="223"/>
        <v>0.16843074091118271</v>
      </c>
      <c r="I805" s="6"/>
      <c r="J805" s="2">
        <f t="shared" si="218"/>
        <v>0.57202024850437183</v>
      </c>
      <c r="K805" s="2">
        <f t="shared" si="219"/>
        <v>0.40358950759318912</v>
      </c>
      <c r="L805" s="2">
        <f t="shared" si="220"/>
        <v>0</v>
      </c>
      <c r="M805" s="2">
        <f t="shared" si="221"/>
        <v>2.4390243902439046E-2</v>
      </c>
      <c r="N805" s="63">
        <v>1243</v>
      </c>
      <c r="O805" s="63">
        <v>877</v>
      </c>
      <c r="P805" s="63"/>
      <c r="Q805" s="63">
        <v>46</v>
      </c>
      <c r="R805" s="63">
        <v>7</v>
      </c>
      <c r="S805" s="63"/>
      <c r="T805" s="63"/>
      <c r="U805" s="63"/>
      <c r="V805" s="63"/>
      <c r="W805" s="63">
        <v>0</v>
      </c>
      <c r="X805" s="63"/>
      <c r="Y805" s="63"/>
      <c r="Z805" s="63"/>
      <c r="AA805" s="63"/>
      <c r="AB805" s="63"/>
      <c r="BA805" t="str">
        <f t="shared" si="224"/>
        <v>Dunstable</v>
      </c>
      <c r="BB805" t="s">
        <v>503</v>
      </c>
      <c r="BC805">
        <v>3</v>
      </c>
      <c r="BE805" s="112">
        <v>25</v>
      </c>
      <c r="BF805" s="114">
        <v>17</v>
      </c>
      <c r="BG805" s="114">
        <v>80</v>
      </c>
      <c r="BH805" s="118">
        <v>17825</v>
      </c>
      <c r="BI805" s="118">
        <f t="shared" si="225"/>
        <v>25017</v>
      </c>
      <c r="BJ805" t="s">
        <v>1471</v>
      </c>
      <c r="BK805">
        <f t="shared" si="222"/>
        <v>2517825</v>
      </c>
      <c r="BL805" s="66"/>
      <c r="BM805" s="66"/>
      <c r="BP805">
        <v>16.739999999999998</v>
      </c>
      <c r="BQ805">
        <v>0.19</v>
      </c>
      <c r="BR805">
        <v>16.55</v>
      </c>
    </row>
    <row r="806" spans="1:70" ht="15" hidden="1" customHeight="1" outlineLevel="1">
      <c r="A806" s="64" t="s">
        <v>2984</v>
      </c>
      <c r="B806" s="8" t="s">
        <v>1319</v>
      </c>
      <c r="C806" s="1">
        <f t="shared" si="215"/>
        <v>11219</v>
      </c>
      <c r="D806" s="5">
        <f>IF(N806&gt;0, RANK(N806,(N806:P806,Q806:AE806)),0)</f>
        <v>1</v>
      </c>
      <c r="E806" s="5">
        <f>IF(O806&gt;0,RANK(O806,(N806:P806,Q806:AE806)),0)</f>
        <v>2</v>
      </c>
      <c r="F806" s="5">
        <f t="shared" si="216"/>
        <v>0</v>
      </c>
      <c r="G806" s="1">
        <f t="shared" si="217"/>
        <v>2878</v>
      </c>
      <c r="H806" s="2">
        <f t="shared" si="223"/>
        <v>0.25652910241554505</v>
      </c>
      <c r="I806" s="6"/>
      <c r="J806" s="2">
        <f t="shared" si="218"/>
        <v>0.61591942240841435</v>
      </c>
      <c r="K806" s="2">
        <f t="shared" si="219"/>
        <v>0.35939031999286924</v>
      </c>
      <c r="L806" s="2">
        <f t="shared" si="220"/>
        <v>0</v>
      </c>
      <c r="M806" s="2">
        <f t="shared" si="221"/>
        <v>2.4690257598716403E-2</v>
      </c>
      <c r="N806" s="63">
        <v>6910</v>
      </c>
      <c r="O806" s="63">
        <v>4032</v>
      </c>
      <c r="P806" s="63"/>
      <c r="Q806" s="63">
        <v>166</v>
      </c>
      <c r="R806" s="63">
        <v>24</v>
      </c>
      <c r="S806" s="63"/>
      <c r="T806" s="63"/>
      <c r="U806" s="63"/>
      <c r="V806" s="63"/>
      <c r="W806" s="63">
        <v>87</v>
      </c>
      <c r="X806" s="63"/>
      <c r="Y806" s="63"/>
      <c r="Z806" s="63"/>
      <c r="AA806" s="63"/>
      <c r="AB806" s="63"/>
      <c r="BA806" t="str">
        <f t="shared" si="224"/>
        <v>Duxbury</v>
      </c>
      <c r="BB806" t="s">
        <v>231</v>
      </c>
      <c r="BC806">
        <v>9</v>
      </c>
      <c r="BE806" s="112">
        <v>25</v>
      </c>
      <c r="BF806" s="114">
        <v>23</v>
      </c>
      <c r="BG806" s="114">
        <v>25</v>
      </c>
      <c r="BH806" s="118">
        <v>17895</v>
      </c>
      <c r="BI806" s="118">
        <f t="shared" si="225"/>
        <v>25023</v>
      </c>
      <c r="BJ806" t="s">
        <v>1471</v>
      </c>
      <c r="BK806">
        <f t="shared" si="222"/>
        <v>2517895</v>
      </c>
      <c r="BL806" s="66"/>
      <c r="BM806" s="66"/>
      <c r="BP806">
        <v>37.619999999999997</v>
      </c>
      <c r="BQ806">
        <v>13.87</v>
      </c>
      <c r="BR806">
        <v>23.75</v>
      </c>
    </row>
    <row r="807" spans="1:70" ht="15" hidden="1" customHeight="1" outlineLevel="1">
      <c r="A807" s="64" t="s">
        <v>2262</v>
      </c>
      <c r="B807" s="8" t="s">
        <v>1319</v>
      </c>
      <c r="C807" s="1">
        <f t="shared" si="215"/>
        <v>8767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 t="shared" si="216"/>
        <v>0</v>
      </c>
      <c r="G807" s="1">
        <f t="shared" si="217"/>
        <v>183</v>
      </c>
      <c r="H807" s="2">
        <f t="shared" si="223"/>
        <v>2.0873731036842706E-2</v>
      </c>
      <c r="I807" s="6"/>
      <c r="J807" s="2">
        <f t="shared" si="218"/>
        <v>0.47713014714269419</v>
      </c>
      <c r="K807" s="2">
        <f t="shared" si="219"/>
        <v>0.4980038781795369</v>
      </c>
      <c r="L807" s="2">
        <f t="shared" si="220"/>
        <v>0</v>
      </c>
      <c r="M807" s="2">
        <f t="shared" si="221"/>
        <v>2.4865974677768909E-2</v>
      </c>
      <c r="N807" s="63">
        <v>4183</v>
      </c>
      <c r="O807" s="63">
        <v>4366</v>
      </c>
      <c r="P807" s="63"/>
      <c r="Q807" s="63">
        <v>140</v>
      </c>
      <c r="R807" s="63">
        <v>43</v>
      </c>
      <c r="S807" s="63"/>
      <c r="T807" s="63"/>
      <c r="U807" s="63"/>
      <c r="V807" s="63"/>
      <c r="W807" s="63">
        <v>35</v>
      </c>
      <c r="X807" s="63"/>
      <c r="Y807" s="63"/>
      <c r="Z807" s="63"/>
      <c r="AA807" s="63"/>
      <c r="AB807" s="63"/>
      <c r="BA807" t="str">
        <f t="shared" si="224"/>
        <v>East Bridgewater</v>
      </c>
      <c r="BB807" t="s">
        <v>231</v>
      </c>
      <c r="BC807">
        <v>8</v>
      </c>
      <c r="BE807" s="112">
        <v>25</v>
      </c>
      <c r="BF807" s="114">
        <v>23</v>
      </c>
      <c r="BG807" s="114">
        <v>30</v>
      </c>
      <c r="BH807" s="118">
        <v>18455</v>
      </c>
      <c r="BI807" s="118">
        <f t="shared" si="225"/>
        <v>25023</v>
      </c>
      <c r="BJ807" t="s">
        <v>1471</v>
      </c>
      <c r="BK807">
        <f t="shared" si="222"/>
        <v>2518455</v>
      </c>
      <c r="BL807" s="66"/>
      <c r="BM807" s="66"/>
      <c r="BP807">
        <v>17.5</v>
      </c>
      <c r="BQ807">
        <v>0.26</v>
      </c>
      <c r="BR807">
        <v>17.239999999999998</v>
      </c>
    </row>
    <row r="808" spans="1:70" ht="15" hidden="1" customHeight="1" outlineLevel="1">
      <c r="A808" s="64" t="s">
        <v>2740</v>
      </c>
      <c r="B808" s="8" t="s">
        <v>1319</v>
      </c>
      <c r="C808" s="1">
        <f t="shared" si="215"/>
        <v>1365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 t="shared" si="216"/>
        <v>0</v>
      </c>
      <c r="G808" s="1">
        <f t="shared" si="217"/>
        <v>148</v>
      </c>
      <c r="H808" s="2">
        <f t="shared" si="223"/>
        <v>0.10842490842490843</v>
      </c>
      <c r="I808" s="6"/>
      <c r="J808" s="2">
        <f t="shared" si="218"/>
        <v>0.43443223443223444</v>
      </c>
      <c r="K808" s="2">
        <f t="shared" si="219"/>
        <v>0.54285714285714282</v>
      </c>
      <c r="L808" s="2">
        <f t="shared" si="220"/>
        <v>0</v>
      </c>
      <c r="M808" s="2">
        <f t="shared" si="221"/>
        <v>2.2710622710622741E-2</v>
      </c>
      <c r="N808" s="63">
        <v>593</v>
      </c>
      <c r="O808" s="63">
        <v>741</v>
      </c>
      <c r="P808" s="63"/>
      <c r="Q808" s="63">
        <v>18</v>
      </c>
      <c r="R808" s="63">
        <v>7</v>
      </c>
      <c r="S808" s="63"/>
      <c r="T808" s="63"/>
      <c r="U808" s="63"/>
      <c r="V808" s="63"/>
      <c r="W808" s="63">
        <v>6</v>
      </c>
      <c r="X808" s="63"/>
      <c r="Y808" s="63"/>
      <c r="Z808" s="63"/>
      <c r="AA808" s="63"/>
      <c r="AB808" s="63"/>
      <c r="BA808" t="str">
        <f t="shared" si="224"/>
        <v>East Brookfield</v>
      </c>
      <c r="BB808" s="8" t="s">
        <v>1773</v>
      </c>
      <c r="BC808">
        <v>1</v>
      </c>
      <c r="BE808" s="112">
        <v>25</v>
      </c>
      <c r="BF808" s="114">
        <v>27</v>
      </c>
      <c r="BG808" s="114">
        <v>70</v>
      </c>
      <c r="BH808" s="118">
        <v>18560</v>
      </c>
      <c r="BI808" s="118">
        <f t="shared" si="225"/>
        <v>25027</v>
      </c>
      <c r="BJ808" t="s">
        <v>1471</v>
      </c>
      <c r="BK808">
        <f t="shared" si="222"/>
        <v>2518560</v>
      </c>
      <c r="BL808" s="66"/>
      <c r="BM808" s="66"/>
      <c r="BP808">
        <v>10.38</v>
      </c>
      <c r="BQ808">
        <v>0.53</v>
      </c>
      <c r="BR808">
        <v>9.84</v>
      </c>
    </row>
    <row r="809" spans="1:70" ht="15" hidden="1" customHeight="1" outlineLevel="1">
      <c r="A809" s="64" t="s">
        <v>1901</v>
      </c>
      <c r="B809" s="8" t="s">
        <v>1319</v>
      </c>
      <c r="C809" s="1">
        <f t="shared" si="215"/>
        <v>10122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 t="shared" si="216"/>
        <v>0</v>
      </c>
      <c r="G809" s="1">
        <f t="shared" si="217"/>
        <v>672</v>
      </c>
      <c r="H809" s="2">
        <f t="shared" si="223"/>
        <v>6.6390041493775934E-2</v>
      </c>
      <c r="I809" s="6"/>
      <c r="J809" s="2">
        <f t="shared" si="218"/>
        <v>0.52311796087729701</v>
      </c>
      <c r="K809" s="2">
        <f t="shared" si="219"/>
        <v>0.45672791938352103</v>
      </c>
      <c r="L809" s="2">
        <f t="shared" si="220"/>
        <v>0</v>
      </c>
      <c r="M809" s="2">
        <f t="shared" si="221"/>
        <v>2.0154119739181964E-2</v>
      </c>
      <c r="N809" s="63">
        <v>5295</v>
      </c>
      <c r="O809" s="63">
        <v>4623</v>
      </c>
      <c r="P809" s="63"/>
      <c r="Q809" s="63">
        <v>119</v>
      </c>
      <c r="R809" s="63">
        <v>42</v>
      </c>
      <c r="S809" s="63"/>
      <c r="T809" s="63"/>
      <c r="U809" s="63"/>
      <c r="V809" s="63"/>
      <c r="W809" s="63">
        <v>43</v>
      </c>
      <c r="X809" s="63"/>
      <c r="Y809" s="63"/>
      <c r="Z809" s="63"/>
      <c r="AA809" s="63"/>
      <c r="AB809" s="63"/>
      <c r="BA809" t="str">
        <f t="shared" si="224"/>
        <v>East Longmeadow</v>
      </c>
      <c r="BB809" t="s">
        <v>2851</v>
      </c>
      <c r="BC809">
        <v>1</v>
      </c>
      <c r="BE809" s="112">
        <v>25</v>
      </c>
      <c r="BF809" s="114">
        <v>13</v>
      </c>
      <c r="BG809" s="114">
        <v>30</v>
      </c>
      <c r="BH809" s="118">
        <v>19645</v>
      </c>
      <c r="BI809" s="118">
        <f t="shared" si="225"/>
        <v>25013</v>
      </c>
      <c r="BJ809" t="s">
        <v>1471</v>
      </c>
      <c r="BK809">
        <f t="shared" si="222"/>
        <v>2519645</v>
      </c>
      <c r="BL809" s="66"/>
      <c r="BM809" s="66"/>
      <c r="BP809">
        <v>13.01</v>
      </c>
      <c r="BQ809">
        <v>0.04</v>
      </c>
      <c r="BR809">
        <v>12.97</v>
      </c>
    </row>
    <row r="810" spans="1:70" ht="15" hidden="1" customHeight="1" outlineLevel="1">
      <c r="A810" s="64" t="s">
        <v>1370</v>
      </c>
      <c r="B810" s="8" t="s">
        <v>1319</v>
      </c>
      <c r="C810" s="1">
        <f t="shared" si="215"/>
        <v>4100</v>
      </c>
      <c r="D810" s="5">
        <f>IF(N810&gt;0, RANK(N810,(N810:P810,Q810:AE810)),0)</f>
        <v>1</v>
      </c>
      <c r="E810" s="5">
        <f>IF(O810&gt;0,RANK(O810,(N810:P810,Q810:AE810)),0)</f>
        <v>2</v>
      </c>
      <c r="F810" s="5">
        <f t="shared" si="216"/>
        <v>0</v>
      </c>
      <c r="G810" s="1">
        <f t="shared" si="217"/>
        <v>1713</v>
      </c>
      <c r="H810" s="2">
        <f t="shared" si="223"/>
        <v>0.41780487804878047</v>
      </c>
      <c r="I810" s="6"/>
      <c r="J810" s="2">
        <f t="shared" si="218"/>
        <v>0.69853658536585361</v>
      </c>
      <c r="K810" s="2">
        <f t="shared" si="219"/>
        <v>0.2807317073170732</v>
      </c>
      <c r="L810" s="2">
        <f t="shared" si="220"/>
        <v>0</v>
      </c>
      <c r="M810" s="2">
        <f t="shared" si="221"/>
        <v>2.0731707317073189E-2</v>
      </c>
      <c r="N810" s="63">
        <v>2864</v>
      </c>
      <c r="O810" s="63">
        <v>1151</v>
      </c>
      <c r="P810" s="63"/>
      <c r="Q810" s="63">
        <v>48</v>
      </c>
      <c r="R810" s="63">
        <v>16</v>
      </c>
      <c r="S810" s="63"/>
      <c r="T810" s="63"/>
      <c r="U810" s="63"/>
      <c r="V810" s="63"/>
      <c r="W810" s="63">
        <v>21</v>
      </c>
      <c r="X810" s="63"/>
      <c r="Y810" s="63"/>
      <c r="Z810" s="63"/>
      <c r="AA810" s="63"/>
      <c r="AB810" s="63"/>
      <c r="BA810" t="str">
        <f t="shared" si="224"/>
        <v>Eastham</v>
      </c>
      <c r="BB810" t="s">
        <v>2409</v>
      </c>
      <c r="BC810">
        <v>9</v>
      </c>
      <c r="BE810" s="112">
        <v>25</v>
      </c>
      <c r="BF810" s="114">
        <v>1</v>
      </c>
      <c r="BG810" s="114">
        <v>30</v>
      </c>
      <c r="BH810" s="118">
        <v>19295</v>
      </c>
      <c r="BI810" s="118">
        <f t="shared" si="225"/>
        <v>25001</v>
      </c>
      <c r="BJ810" t="s">
        <v>1471</v>
      </c>
      <c r="BK810">
        <f t="shared" si="222"/>
        <v>2519295</v>
      </c>
      <c r="BL810" s="66"/>
      <c r="BM810" s="66"/>
      <c r="BP810">
        <v>27.25</v>
      </c>
      <c r="BQ810">
        <v>13.26</v>
      </c>
      <c r="BR810">
        <v>13.99</v>
      </c>
    </row>
    <row r="811" spans="1:70" ht="15" hidden="1" customHeight="1" outlineLevel="1">
      <c r="A811" s="64" t="s">
        <v>2124</v>
      </c>
      <c r="B811" s="8" t="s">
        <v>1319</v>
      </c>
      <c r="C811" s="1">
        <f t="shared" si="215"/>
        <v>10592</v>
      </c>
      <c r="D811" s="5">
        <f>IF(N811&gt;0, RANK(N811,(N811:P811,Q811:AE811)),0)</f>
        <v>1</v>
      </c>
      <c r="E811" s="5">
        <f>IF(O811&gt;0,RANK(O811,(N811:P811,Q811:AE811)),0)</f>
        <v>2</v>
      </c>
      <c r="F811" s="5">
        <f t="shared" si="216"/>
        <v>0</v>
      </c>
      <c r="G811" s="1">
        <f t="shared" si="217"/>
        <v>5271</v>
      </c>
      <c r="H811" s="2">
        <f t="shared" si="223"/>
        <v>0.49763972809667673</v>
      </c>
      <c r="I811" s="6"/>
      <c r="J811" s="2">
        <f t="shared" si="218"/>
        <v>0.73602719033232633</v>
      </c>
      <c r="K811" s="2">
        <f t="shared" si="219"/>
        <v>0.23838746223564955</v>
      </c>
      <c r="L811" s="2">
        <f t="shared" si="220"/>
        <v>0</v>
      </c>
      <c r="M811" s="2">
        <f t="shared" si="221"/>
        <v>2.5585347432024119E-2</v>
      </c>
      <c r="N811" s="63">
        <v>7796</v>
      </c>
      <c r="O811" s="63">
        <v>2525</v>
      </c>
      <c r="P811" s="63"/>
      <c r="Q811" s="63">
        <v>132</v>
      </c>
      <c r="R811" s="63">
        <v>108</v>
      </c>
      <c r="S811" s="63"/>
      <c r="T811" s="63"/>
      <c r="U811" s="63"/>
      <c r="V811" s="63"/>
      <c r="W811" s="63">
        <v>31</v>
      </c>
      <c r="X811" s="63"/>
      <c r="Y811" s="63"/>
      <c r="Z811" s="63"/>
      <c r="AA811" s="63"/>
      <c r="AB811" s="63"/>
      <c r="BA811" t="str">
        <f t="shared" si="224"/>
        <v>Easthampton</v>
      </c>
      <c r="BB811" t="s">
        <v>2174</v>
      </c>
      <c r="BC811">
        <v>1</v>
      </c>
      <c r="BE811" s="112">
        <v>25</v>
      </c>
      <c r="BF811" s="114">
        <v>15</v>
      </c>
      <c r="BG811" s="114">
        <v>25</v>
      </c>
      <c r="BH811" s="118">
        <v>19330</v>
      </c>
      <c r="BI811" s="118">
        <f t="shared" si="225"/>
        <v>25015</v>
      </c>
      <c r="BJ811" t="s">
        <v>1248</v>
      </c>
      <c r="BK811">
        <f t="shared" si="222"/>
        <v>2519330</v>
      </c>
      <c r="BL811" s="66"/>
      <c r="BM811" s="66"/>
      <c r="BP811">
        <v>13.6</v>
      </c>
      <c r="BQ811">
        <v>0.19</v>
      </c>
      <c r="BR811">
        <v>13.42</v>
      </c>
    </row>
    <row r="812" spans="1:70" ht="15" hidden="1" customHeight="1" outlineLevel="1">
      <c r="A812" s="64" t="s">
        <v>2522</v>
      </c>
      <c r="B812" s="8" t="s">
        <v>1319</v>
      </c>
      <c r="C812" s="1">
        <f t="shared" si="215"/>
        <v>14519</v>
      </c>
      <c r="D812" s="5">
        <f>IF(N812&gt;0, RANK(N812,(N812:P812,Q812:AE812)),0)</f>
        <v>1</v>
      </c>
      <c r="E812" s="5">
        <f>IF(O812&gt;0,RANK(O812,(N812:P812,Q812:AE812)),0)</f>
        <v>2</v>
      </c>
      <c r="F812" s="5">
        <f t="shared" si="216"/>
        <v>0</v>
      </c>
      <c r="G812" s="1">
        <f t="shared" si="217"/>
        <v>3248</v>
      </c>
      <c r="H812" s="2">
        <f t="shared" si="223"/>
        <v>0.22370686686410909</v>
      </c>
      <c r="I812" s="6"/>
      <c r="J812" s="2">
        <f t="shared" si="218"/>
        <v>0.60024795096080996</v>
      </c>
      <c r="K812" s="2">
        <f t="shared" si="219"/>
        <v>0.3765410840967009</v>
      </c>
      <c r="L812" s="2">
        <f t="shared" si="220"/>
        <v>0</v>
      </c>
      <c r="M812" s="2">
        <f t="shared" si="221"/>
        <v>2.3210964942489143E-2</v>
      </c>
      <c r="N812" s="63">
        <v>8715</v>
      </c>
      <c r="O812" s="63">
        <v>5467</v>
      </c>
      <c r="P812" s="63"/>
      <c r="Q812" s="63">
        <v>198</v>
      </c>
      <c r="R812" s="63">
        <v>77</v>
      </c>
      <c r="S812" s="63"/>
      <c r="T812" s="63"/>
      <c r="U812" s="63"/>
      <c r="V812" s="63"/>
      <c r="W812" s="63">
        <v>62</v>
      </c>
      <c r="X812" s="63"/>
      <c r="Y812" s="63"/>
      <c r="Z812" s="63"/>
      <c r="AA812" s="63"/>
      <c r="AB812" s="63"/>
      <c r="BA812" t="str">
        <f t="shared" si="224"/>
        <v>Easton</v>
      </c>
      <c r="BB812" t="s">
        <v>2213</v>
      </c>
      <c r="BC812">
        <v>4</v>
      </c>
      <c r="BE812" s="112">
        <v>25</v>
      </c>
      <c r="BF812" s="114">
        <v>5</v>
      </c>
      <c r="BG812" s="114">
        <v>30</v>
      </c>
      <c r="BH812" s="118">
        <v>20100</v>
      </c>
      <c r="BI812" s="118">
        <f t="shared" si="225"/>
        <v>25005</v>
      </c>
      <c r="BJ812" t="s">
        <v>1471</v>
      </c>
      <c r="BK812">
        <f t="shared" si="222"/>
        <v>2520100</v>
      </c>
      <c r="BL812" s="66"/>
      <c r="BM812" s="66"/>
      <c r="BP812">
        <v>29.17</v>
      </c>
      <c r="BQ812">
        <v>0.74</v>
      </c>
      <c r="BR812">
        <v>28.44</v>
      </c>
    </row>
    <row r="813" spans="1:70" ht="15" hidden="1" customHeight="1" outlineLevel="1">
      <c r="A813" s="64" t="s">
        <v>1871</v>
      </c>
      <c r="B813" s="8" t="s">
        <v>1319</v>
      </c>
      <c r="C813" s="1">
        <f t="shared" si="215"/>
        <v>3101</v>
      </c>
      <c r="D813" s="5">
        <f>IF(N813&gt;0, RANK(N813,(N813:P813,Q813:AE813)),0)</f>
        <v>1</v>
      </c>
      <c r="E813" s="5">
        <f>IF(O813&gt;0,RANK(O813,(N813:P813,Q813:AE813)),0)</f>
        <v>2</v>
      </c>
      <c r="F813" s="5">
        <f t="shared" si="216"/>
        <v>0</v>
      </c>
      <c r="G813" s="1">
        <f t="shared" si="217"/>
        <v>1331</v>
      </c>
      <c r="H813" s="2">
        <f t="shared" si="223"/>
        <v>0.42921638181231858</v>
      </c>
      <c r="I813" s="6"/>
      <c r="J813" s="2">
        <f t="shared" si="218"/>
        <v>0.70461141567236374</v>
      </c>
      <c r="K813" s="2">
        <f t="shared" si="219"/>
        <v>0.27539503386004516</v>
      </c>
      <c r="L813" s="2">
        <f t="shared" si="220"/>
        <v>0</v>
      </c>
      <c r="M813" s="2">
        <f t="shared" si="221"/>
        <v>1.9993550467591104E-2</v>
      </c>
      <c r="N813" s="63">
        <v>2185</v>
      </c>
      <c r="O813" s="63">
        <v>854</v>
      </c>
      <c r="P813" s="63"/>
      <c r="Q813" s="63">
        <v>39</v>
      </c>
      <c r="R813" s="63">
        <v>15</v>
      </c>
      <c r="S813" s="63"/>
      <c r="T813" s="63"/>
      <c r="U813" s="63"/>
      <c r="V813" s="63"/>
      <c r="W813" s="63">
        <v>8</v>
      </c>
      <c r="X813" s="63"/>
      <c r="Y813" s="63"/>
      <c r="Z813" s="63"/>
      <c r="AA813" s="63"/>
      <c r="AB813" s="63"/>
      <c r="BA813" t="str">
        <f t="shared" si="224"/>
        <v>Edgartown</v>
      </c>
      <c r="BB813" t="s">
        <v>3030</v>
      </c>
      <c r="BC813">
        <v>9</v>
      </c>
      <c r="BE813" s="112">
        <v>25</v>
      </c>
      <c r="BF813" s="114">
        <v>7</v>
      </c>
      <c r="BG813" s="114">
        <v>10</v>
      </c>
      <c r="BH813" s="118">
        <v>21150</v>
      </c>
      <c r="BI813" s="118">
        <f t="shared" si="225"/>
        <v>25007</v>
      </c>
      <c r="BJ813" t="s">
        <v>1471</v>
      </c>
      <c r="BK813">
        <f t="shared" si="222"/>
        <v>2521150</v>
      </c>
      <c r="BL813" s="66"/>
      <c r="BM813" s="66"/>
      <c r="BP813">
        <v>122.74</v>
      </c>
      <c r="BQ813">
        <v>95.75</v>
      </c>
      <c r="BR813">
        <v>26.99</v>
      </c>
    </row>
    <row r="814" spans="1:70" ht="15" hidden="1" customHeight="1" outlineLevel="1">
      <c r="A814" s="64" t="s">
        <v>2979</v>
      </c>
      <c r="B814" s="8" t="s">
        <v>1319</v>
      </c>
      <c r="C814" s="1">
        <f t="shared" si="215"/>
        <v>973</v>
      </c>
      <c r="D814" s="5">
        <f>IF(N814&gt;0, RANK(N814,(N814:P814,Q814:AE814)),0)</f>
        <v>1</v>
      </c>
      <c r="E814" s="5">
        <f>IF(O814&gt;0,RANK(O814,(N814:P814,Q814:AE814)),0)</f>
        <v>2</v>
      </c>
      <c r="F814" s="5">
        <f t="shared" si="216"/>
        <v>0</v>
      </c>
      <c r="G814" s="1">
        <f t="shared" si="217"/>
        <v>609</v>
      </c>
      <c r="H814" s="2">
        <f t="shared" si="223"/>
        <v>0.62589928057553956</v>
      </c>
      <c r="I814" s="6"/>
      <c r="J814" s="2">
        <f t="shared" si="218"/>
        <v>0.8047276464542652</v>
      </c>
      <c r="K814" s="2">
        <f t="shared" si="219"/>
        <v>0.17882836587872558</v>
      </c>
      <c r="L814" s="2">
        <f t="shared" si="220"/>
        <v>0</v>
      </c>
      <c r="M814" s="2">
        <f t="shared" si="221"/>
        <v>1.6443987667009219E-2</v>
      </c>
      <c r="N814" s="63">
        <v>783</v>
      </c>
      <c r="O814" s="63">
        <v>174</v>
      </c>
      <c r="P814" s="63"/>
      <c r="Q814" s="63">
        <v>8</v>
      </c>
      <c r="R814" s="63">
        <v>7</v>
      </c>
      <c r="S814" s="63"/>
      <c r="T814" s="63"/>
      <c r="U814" s="63"/>
      <c r="V814" s="63"/>
      <c r="W814" s="63">
        <v>1</v>
      </c>
      <c r="X814" s="63"/>
      <c r="Y814" s="63"/>
      <c r="Z814" s="63"/>
      <c r="AA814" s="63"/>
      <c r="AB814" s="63"/>
      <c r="BA814" t="str">
        <f t="shared" si="224"/>
        <v>Egremont</v>
      </c>
      <c r="BB814" t="s">
        <v>2311</v>
      </c>
      <c r="BC814">
        <v>1</v>
      </c>
      <c r="BE814" s="112">
        <v>25</v>
      </c>
      <c r="BF814" s="114">
        <v>3</v>
      </c>
      <c r="BG814" s="114">
        <v>35</v>
      </c>
      <c r="BH814" s="118">
        <v>21360</v>
      </c>
      <c r="BI814" s="118">
        <f t="shared" si="225"/>
        <v>25003</v>
      </c>
      <c r="BJ814" t="s">
        <v>1471</v>
      </c>
      <c r="BK814">
        <f t="shared" si="222"/>
        <v>2521360</v>
      </c>
      <c r="BL814" s="66"/>
      <c r="BM814" s="66"/>
      <c r="BP814">
        <v>18.95</v>
      </c>
      <c r="BQ814">
        <v>0.12</v>
      </c>
      <c r="BR814">
        <v>18.84</v>
      </c>
    </row>
    <row r="815" spans="1:70" ht="15" hidden="1" customHeight="1" outlineLevel="1">
      <c r="A815" s="64" t="s">
        <v>2295</v>
      </c>
      <c r="B815" s="8" t="s">
        <v>1319</v>
      </c>
      <c r="C815" s="1">
        <f t="shared" si="215"/>
        <v>929</v>
      </c>
      <c r="D815" s="5">
        <f>IF(N815&gt;0, RANK(N815,(N815:P815,Q815:AE815)),0)</f>
        <v>1</v>
      </c>
      <c r="E815" s="5">
        <f>IF(O815&gt;0,RANK(O815,(N815:P815,Q815:AE815)),0)</f>
        <v>2</v>
      </c>
      <c r="F815" s="5">
        <f t="shared" si="216"/>
        <v>0</v>
      </c>
      <c r="G815" s="1">
        <f t="shared" si="217"/>
        <v>195</v>
      </c>
      <c r="H815" s="2">
        <f t="shared" si="223"/>
        <v>0.20990312163616792</v>
      </c>
      <c r="I815" s="6"/>
      <c r="J815" s="2">
        <f t="shared" si="218"/>
        <v>0.59203444564047358</v>
      </c>
      <c r="K815" s="2">
        <f t="shared" si="219"/>
        <v>0.38213132400430572</v>
      </c>
      <c r="L815" s="2">
        <f t="shared" si="220"/>
        <v>0</v>
      </c>
      <c r="M815" s="2">
        <f t="shared" si="221"/>
        <v>2.58342303552207E-2</v>
      </c>
      <c r="N815" s="63">
        <v>550</v>
      </c>
      <c r="O815" s="63">
        <v>355</v>
      </c>
      <c r="P815" s="63"/>
      <c r="Q815" s="63">
        <v>15</v>
      </c>
      <c r="R815" s="63">
        <v>4</v>
      </c>
      <c r="S815" s="63"/>
      <c r="T815" s="63"/>
      <c r="U815" s="63"/>
      <c r="V815" s="63"/>
      <c r="W815" s="63">
        <v>5</v>
      </c>
      <c r="X815" s="63"/>
      <c r="Y815" s="63"/>
      <c r="Z815" s="63"/>
      <c r="AA815" s="63"/>
      <c r="AB815" s="63"/>
      <c r="BA815" t="str">
        <f t="shared" si="224"/>
        <v>Erving</v>
      </c>
      <c r="BB815" t="s">
        <v>1137</v>
      </c>
      <c r="BC815">
        <v>2</v>
      </c>
      <c r="BE815" s="112">
        <v>25</v>
      </c>
      <c r="BF815" s="114">
        <v>11</v>
      </c>
      <c r="BG815" s="114">
        <v>40</v>
      </c>
      <c r="BH815" s="118">
        <v>21780</v>
      </c>
      <c r="BI815" s="118">
        <f t="shared" si="225"/>
        <v>25011</v>
      </c>
      <c r="BJ815" t="s">
        <v>1471</v>
      </c>
      <c r="BK815">
        <f t="shared" si="222"/>
        <v>2521780</v>
      </c>
      <c r="BL815" s="66"/>
      <c r="BM815" s="66"/>
      <c r="BP815">
        <v>14.39</v>
      </c>
      <c r="BQ815">
        <v>0.52</v>
      </c>
      <c r="BR815">
        <v>13.87</v>
      </c>
    </row>
    <row r="816" spans="1:70" ht="15" hidden="1" customHeight="1" outlineLevel="1">
      <c r="A816" s="64" t="s">
        <v>841</v>
      </c>
      <c r="B816" s="8" t="s">
        <v>1319</v>
      </c>
      <c r="C816" s="1">
        <f t="shared" si="215"/>
        <v>2512</v>
      </c>
      <c r="D816" s="5">
        <f>IF(N816&gt;0, RANK(N816,(N816:P816,Q816:AE816)),0)</f>
        <v>1</v>
      </c>
      <c r="E816" s="5">
        <f>IF(O816&gt;0,RANK(O816,(N816:P816,Q816:AE816)),0)</f>
        <v>2</v>
      </c>
      <c r="F816" s="5">
        <f t="shared" si="216"/>
        <v>0</v>
      </c>
      <c r="G816" s="1">
        <f t="shared" si="217"/>
        <v>854</v>
      </c>
      <c r="H816" s="2">
        <f t="shared" si="223"/>
        <v>0.33996815286624205</v>
      </c>
      <c r="I816" s="6"/>
      <c r="J816" s="2">
        <f t="shared" si="218"/>
        <v>0.65684713375796178</v>
      </c>
      <c r="K816" s="2">
        <f t="shared" si="219"/>
        <v>0.31687898089171973</v>
      </c>
      <c r="L816" s="2">
        <f t="shared" si="220"/>
        <v>0</v>
      </c>
      <c r="M816" s="2">
        <f t="shared" si="221"/>
        <v>2.6273885350318493E-2</v>
      </c>
      <c r="N816" s="63">
        <v>1650</v>
      </c>
      <c r="O816" s="63">
        <v>796</v>
      </c>
      <c r="P816" s="63"/>
      <c r="Q816" s="63">
        <v>45</v>
      </c>
      <c r="R816" s="63">
        <v>8</v>
      </c>
      <c r="S816" s="63"/>
      <c r="T816" s="63"/>
      <c r="U816" s="63"/>
      <c r="V816" s="63"/>
      <c r="W816" s="63">
        <v>13</v>
      </c>
      <c r="X816" s="63"/>
      <c r="Y816" s="63"/>
      <c r="Z816" s="63"/>
      <c r="AA816" s="63"/>
      <c r="AB816" s="63"/>
      <c r="BA816" t="str">
        <f t="shared" si="224"/>
        <v>Essex</v>
      </c>
      <c r="BB816" t="s">
        <v>841</v>
      </c>
      <c r="BC816">
        <v>6</v>
      </c>
      <c r="BE816" s="112">
        <v>25</v>
      </c>
      <c r="BF816" s="114">
        <v>9</v>
      </c>
      <c r="BG816" s="114">
        <v>30</v>
      </c>
      <c r="BH816" s="118">
        <v>21850</v>
      </c>
      <c r="BI816" s="118">
        <f t="shared" si="225"/>
        <v>25009</v>
      </c>
      <c r="BJ816" t="s">
        <v>1471</v>
      </c>
      <c r="BK816">
        <f t="shared" si="222"/>
        <v>2521850</v>
      </c>
      <c r="BL816" s="66"/>
      <c r="BM816" s="66"/>
      <c r="BP816">
        <v>15.94</v>
      </c>
      <c r="BQ816">
        <v>1.78</v>
      </c>
      <c r="BR816">
        <v>14.16</v>
      </c>
    </row>
    <row r="817" spans="1:70" ht="15" hidden="1" customHeight="1" outlineLevel="1">
      <c r="A817" s="64" t="s">
        <v>1985</v>
      </c>
      <c r="B817" s="8" t="s">
        <v>1319</v>
      </c>
      <c r="C817" s="1">
        <f t="shared" si="215"/>
        <v>14817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 t="shared" si="216"/>
        <v>0</v>
      </c>
      <c r="G817" s="1">
        <f t="shared" si="217"/>
        <v>6399</v>
      </c>
      <c r="H817" s="2">
        <f t="shared" si="223"/>
        <v>0.43186879935209554</v>
      </c>
      <c r="I817" s="6"/>
      <c r="J817" s="2">
        <f t="shared" si="218"/>
        <v>0.70810555443072143</v>
      </c>
      <c r="K817" s="2">
        <f t="shared" si="219"/>
        <v>0.27623675507862588</v>
      </c>
      <c r="L817" s="2">
        <f t="shared" si="220"/>
        <v>0</v>
      </c>
      <c r="M817" s="2">
        <f t="shared" si="221"/>
        <v>1.5657690490652687E-2</v>
      </c>
      <c r="N817" s="63">
        <v>10492</v>
      </c>
      <c r="O817" s="63">
        <v>4093</v>
      </c>
      <c r="P817" s="63"/>
      <c r="Q817" s="63">
        <v>108</v>
      </c>
      <c r="R817" s="63">
        <v>72</v>
      </c>
      <c r="S817" s="63"/>
      <c r="T817" s="63"/>
      <c r="U817" s="63"/>
      <c r="V817" s="63"/>
      <c r="W817" s="63">
        <v>52</v>
      </c>
      <c r="X817" s="63"/>
      <c r="Y817" s="63"/>
      <c r="Z817" s="63"/>
      <c r="AA817" s="63"/>
      <c r="AB817" s="63"/>
      <c r="BA817" t="str">
        <f t="shared" si="224"/>
        <v>Everett</v>
      </c>
      <c r="BB817" t="s">
        <v>503</v>
      </c>
      <c r="BC817">
        <v>7</v>
      </c>
      <c r="BE817" s="112">
        <v>25</v>
      </c>
      <c r="BF817" s="114">
        <v>17</v>
      </c>
      <c r="BG817" s="114">
        <v>85</v>
      </c>
      <c r="BH817" s="118">
        <v>21990</v>
      </c>
      <c r="BI817" s="118">
        <f t="shared" si="225"/>
        <v>25017</v>
      </c>
      <c r="BJ817" t="s">
        <v>1248</v>
      </c>
      <c r="BK817">
        <f t="shared" si="222"/>
        <v>2521990</v>
      </c>
      <c r="BL817" s="66"/>
      <c r="BM817" s="66"/>
      <c r="BP817">
        <v>3.67</v>
      </c>
      <c r="BQ817">
        <v>0.28000000000000003</v>
      </c>
      <c r="BR817">
        <v>3.38</v>
      </c>
    </row>
    <row r="818" spans="1:70" ht="15" hidden="1" customHeight="1" outlineLevel="1">
      <c r="A818" s="64" t="s">
        <v>1886</v>
      </c>
      <c r="B818" s="8" t="s">
        <v>1319</v>
      </c>
      <c r="C818" s="1">
        <f t="shared" si="215"/>
        <v>9557</v>
      </c>
      <c r="D818" s="5">
        <f>IF(N818&gt;0, RANK(N818,(N818:P818,Q818:AE818)),0)</f>
        <v>1</v>
      </c>
      <c r="E818" s="5">
        <f>IF(O818&gt;0,RANK(O818,(N818:P818,Q818:AE818)),0)</f>
        <v>2</v>
      </c>
      <c r="F818" s="5">
        <f t="shared" si="216"/>
        <v>0</v>
      </c>
      <c r="G818" s="1">
        <f t="shared" si="217"/>
        <v>818</v>
      </c>
      <c r="H818" s="2">
        <f t="shared" si="223"/>
        <v>8.5591712880611071E-2</v>
      </c>
      <c r="I818" s="6"/>
      <c r="J818" s="2">
        <f t="shared" si="218"/>
        <v>0.53290781626033279</v>
      </c>
      <c r="K818" s="2">
        <f t="shared" si="219"/>
        <v>0.44731610337972166</v>
      </c>
      <c r="L818" s="2">
        <f t="shared" si="220"/>
        <v>0</v>
      </c>
      <c r="M818" s="2">
        <f t="shared" si="221"/>
        <v>1.9776080359945547E-2</v>
      </c>
      <c r="N818" s="63">
        <v>5093</v>
      </c>
      <c r="O818" s="63">
        <v>4275</v>
      </c>
      <c r="P818" s="63"/>
      <c r="Q818" s="63">
        <v>114</v>
      </c>
      <c r="R818" s="63">
        <v>45</v>
      </c>
      <c r="S818" s="63"/>
      <c r="T818" s="63"/>
      <c r="U818" s="63"/>
      <c r="V818" s="63"/>
      <c r="W818" s="63">
        <v>30</v>
      </c>
      <c r="X818" s="63"/>
      <c r="Y818" s="63"/>
      <c r="Z818" s="63"/>
      <c r="AA818" s="63"/>
      <c r="AB818" s="63"/>
      <c r="BA818" t="str">
        <f t="shared" si="224"/>
        <v>Fairhaven</v>
      </c>
      <c r="BB818" t="s">
        <v>2213</v>
      </c>
      <c r="BC818">
        <v>9</v>
      </c>
      <c r="BE818" s="112">
        <v>25</v>
      </c>
      <c r="BF818" s="114">
        <v>5</v>
      </c>
      <c r="BG818" s="114">
        <v>35</v>
      </c>
      <c r="BH818" s="118">
        <v>22130</v>
      </c>
      <c r="BI818" s="118">
        <f t="shared" si="225"/>
        <v>25005</v>
      </c>
      <c r="BJ818" t="s">
        <v>1471</v>
      </c>
      <c r="BK818">
        <f t="shared" si="222"/>
        <v>2522130</v>
      </c>
      <c r="BL818" s="66"/>
      <c r="BM818" s="66"/>
      <c r="BP818">
        <v>14.1</v>
      </c>
      <c r="BQ818">
        <v>1.7</v>
      </c>
      <c r="BR818">
        <v>12.4</v>
      </c>
    </row>
    <row r="819" spans="1:70" ht="15" hidden="1" customHeight="1" outlineLevel="1">
      <c r="A819" s="64" t="s">
        <v>3041</v>
      </c>
      <c r="B819" s="8" t="s">
        <v>1319</v>
      </c>
      <c r="C819" s="1">
        <f t="shared" si="215"/>
        <v>31616</v>
      </c>
      <c r="D819" s="5">
        <f>IF(N819&gt;0, RANK(N819,(N819:P819,Q819:AE819)),0)</f>
        <v>1</v>
      </c>
      <c r="E819" s="5">
        <f>IF(O819&gt;0,RANK(O819,(N819:P819,Q819:AE819)),0)</f>
        <v>2</v>
      </c>
      <c r="F819" s="5">
        <f t="shared" si="216"/>
        <v>0</v>
      </c>
      <c r="G819" s="1">
        <f t="shared" si="217"/>
        <v>3888</v>
      </c>
      <c r="H819" s="2">
        <f t="shared" si="223"/>
        <v>0.12297570850202429</v>
      </c>
      <c r="I819" s="6"/>
      <c r="J819" s="2">
        <f t="shared" si="218"/>
        <v>0.55222039473684215</v>
      </c>
      <c r="K819" s="2">
        <f t="shared" si="219"/>
        <v>0.42924468623481782</v>
      </c>
      <c r="L819" s="2">
        <f t="shared" si="220"/>
        <v>0</v>
      </c>
      <c r="M819" s="2">
        <f t="shared" si="221"/>
        <v>1.8534919028340036E-2</v>
      </c>
      <c r="N819" s="63">
        <v>17459</v>
      </c>
      <c r="O819" s="63">
        <v>13571</v>
      </c>
      <c r="P819" s="63"/>
      <c r="Q819" s="63">
        <v>379</v>
      </c>
      <c r="R819" s="63">
        <v>156</v>
      </c>
      <c r="S819" s="63"/>
      <c r="T819" s="63"/>
      <c r="U819" s="63"/>
      <c r="V819" s="63"/>
      <c r="W819" s="63">
        <v>51</v>
      </c>
      <c r="X819" s="63"/>
      <c r="Y819" s="63"/>
      <c r="Z819" s="63"/>
      <c r="AA819" s="63"/>
      <c r="AB819" s="63"/>
      <c r="BA819" t="str">
        <f t="shared" si="224"/>
        <v>Fall River</v>
      </c>
      <c r="BB819" t="s">
        <v>2213</v>
      </c>
      <c r="BE819" s="112">
        <v>25</v>
      </c>
      <c r="BF819" s="114">
        <v>5</v>
      </c>
      <c r="BG819" s="114">
        <v>40</v>
      </c>
      <c r="BH819" s="118">
        <v>23000</v>
      </c>
      <c r="BI819" s="118">
        <f t="shared" si="225"/>
        <v>25005</v>
      </c>
      <c r="BJ819" t="s">
        <v>1248</v>
      </c>
      <c r="BK819">
        <f t="shared" si="222"/>
        <v>2523000</v>
      </c>
      <c r="BL819" s="66"/>
      <c r="BM819" s="66"/>
      <c r="BP819">
        <v>38.22</v>
      </c>
      <c r="BQ819">
        <v>7.2</v>
      </c>
      <c r="BR819">
        <v>31.02</v>
      </c>
    </row>
    <row r="820" spans="1:70" ht="15" hidden="1" customHeight="1" outlineLevel="1">
      <c r="A820" s="64" t="s">
        <v>1523</v>
      </c>
      <c r="B820" s="8" t="s">
        <v>1319</v>
      </c>
      <c r="C820" s="1">
        <f t="shared" si="215"/>
        <v>21890</v>
      </c>
      <c r="D820" s="5">
        <f>IF(N820&gt;0, RANK(N820,(N820:P820,Q820:AE820)),0)</f>
        <v>1</v>
      </c>
      <c r="E820" s="5">
        <f>IF(O820&gt;0,RANK(O820,(N820:P820,Q820:AE820)),0)</f>
        <v>2</v>
      </c>
      <c r="F820" s="5">
        <f t="shared" si="216"/>
        <v>0</v>
      </c>
      <c r="G820" s="1">
        <f t="shared" si="217"/>
        <v>6815</v>
      </c>
      <c r="H820" s="2">
        <f t="shared" si="223"/>
        <v>0.31132937414344447</v>
      </c>
      <c r="I820" s="6"/>
      <c r="J820" s="2">
        <f t="shared" si="218"/>
        <v>0.64568296025582461</v>
      </c>
      <c r="K820" s="2">
        <f t="shared" si="219"/>
        <v>0.33435358611238009</v>
      </c>
      <c r="L820" s="2">
        <f t="shared" si="220"/>
        <v>0</v>
      </c>
      <c r="M820" s="2">
        <f t="shared" si="221"/>
        <v>1.9963453631795303E-2</v>
      </c>
      <c r="N820" s="63">
        <v>14134</v>
      </c>
      <c r="O820" s="63">
        <v>7319</v>
      </c>
      <c r="P820" s="63"/>
      <c r="Q820" s="63">
        <v>245</v>
      </c>
      <c r="R820" s="63">
        <v>96</v>
      </c>
      <c r="S820" s="63"/>
      <c r="T820" s="63"/>
      <c r="U820" s="63"/>
      <c r="V820" s="63"/>
      <c r="W820" s="63">
        <v>96</v>
      </c>
      <c r="X820" s="63"/>
      <c r="Y820" s="63"/>
      <c r="Z820" s="63"/>
      <c r="AA820" s="63"/>
      <c r="AB820" s="63"/>
      <c r="BA820" t="str">
        <f t="shared" si="224"/>
        <v>Falmouth</v>
      </c>
      <c r="BB820" t="s">
        <v>2409</v>
      </c>
      <c r="BC820">
        <v>9</v>
      </c>
      <c r="BE820" s="112">
        <v>25</v>
      </c>
      <c r="BF820" s="114">
        <v>1</v>
      </c>
      <c r="BG820" s="114">
        <v>35</v>
      </c>
      <c r="BH820" s="118">
        <v>23105</v>
      </c>
      <c r="BI820" s="118">
        <f t="shared" si="225"/>
        <v>25001</v>
      </c>
      <c r="BJ820" t="s">
        <v>1471</v>
      </c>
      <c r="BK820">
        <f t="shared" si="222"/>
        <v>2523105</v>
      </c>
      <c r="BL820" s="66"/>
      <c r="BM820" s="66"/>
      <c r="BP820">
        <v>54.43</v>
      </c>
      <c r="BQ820">
        <v>10.18</v>
      </c>
      <c r="BR820">
        <v>44.24</v>
      </c>
    </row>
    <row r="821" spans="1:70" ht="15" hidden="1" customHeight="1" outlineLevel="1">
      <c r="A821" s="64" t="s">
        <v>3056</v>
      </c>
      <c r="B821" s="8" t="s">
        <v>1319</v>
      </c>
      <c r="C821" s="1">
        <f t="shared" si="215"/>
        <v>16509</v>
      </c>
      <c r="D821" s="5">
        <f>IF(N821&gt;0, RANK(N821,(N821:P821,Q821:AE821)),0)</f>
        <v>1</v>
      </c>
      <c r="E821" s="5">
        <f>IF(O821&gt;0,RANK(O821,(N821:P821,Q821:AE821)),0)</f>
        <v>2</v>
      </c>
      <c r="F821" s="5">
        <f t="shared" si="216"/>
        <v>0</v>
      </c>
      <c r="G821" s="1">
        <f t="shared" si="217"/>
        <v>3711</v>
      </c>
      <c r="H821" s="2">
        <f t="shared" si="223"/>
        <v>0.22478648010176266</v>
      </c>
      <c r="I821" s="6"/>
      <c r="J821" s="2">
        <f t="shared" si="218"/>
        <v>0.59949118662547696</v>
      </c>
      <c r="K821" s="2">
        <f t="shared" si="219"/>
        <v>0.37470470652371435</v>
      </c>
      <c r="L821" s="2">
        <f t="shared" si="220"/>
        <v>0</v>
      </c>
      <c r="M821" s="2">
        <f t="shared" si="221"/>
        <v>2.5804106850808695E-2</v>
      </c>
      <c r="N821" s="63">
        <v>9897</v>
      </c>
      <c r="O821" s="63">
        <v>6186</v>
      </c>
      <c r="P821" s="63"/>
      <c r="Q821" s="63">
        <v>277</v>
      </c>
      <c r="R821" s="63">
        <v>104</v>
      </c>
      <c r="S821" s="63"/>
      <c r="T821" s="63"/>
      <c r="U821" s="63"/>
      <c r="V821" s="63"/>
      <c r="W821" s="63">
        <v>45</v>
      </c>
      <c r="X821" s="63"/>
      <c r="Y821" s="63"/>
      <c r="Z821" s="63"/>
      <c r="AA821" s="63"/>
      <c r="AB821" s="63"/>
      <c r="BA821" t="str">
        <f t="shared" si="224"/>
        <v>Fitchburg</v>
      </c>
      <c r="BB821" s="8" t="s">
        <v>1773</v>
      </c>
      <c r="BC821">
        <v>3</v>
      </c>
      <c r="BE821" s="112">
        <v>25</v>
      </c>
      <c r="BF821" s="114">
        <v>27</v>
      </c>
      <c r="BG821" s="114">
        <v>75</v>
      </c>
      <c r="BH821" s="118">
        <v>23875</v>
      </c>
      <c r="BI821" s="118">
        <f t="shared" si="225"/>
        <v>25027</v>
      </c>
      <c r="BJ821" t="s">
        <v>1248</v>
      </c>
      <c r="BK821">
        <f t="shared" si="222"/>
        <v>2523875</v>
      </c>
      <c r="BL821" s="66"/>
      <c r="BM821" s="66"/>
      <c r="BP821">
        <v>28.06</v>
      </c>
      <c r="BQ821">
        <v>0.3</v>
      </c>
      <c r="BR821">
        <v>27.76</v>
      </c>
    </row>
    <row r="822" spans="1:70" ht="15" hidden="1" customHeight="1" outlineLevel="1">
      <c r="A822" s="64" t="s">
        <v>1532</v>
      </c>
      <c r="B822" s="8" t="s">
        <v>1319</v>
      </c>
      <c r="C822" s="1">
        <f t="shared" si="215"/>
        <v>418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 t="shared" si="216"/>
        <v>0</v>
      </c>
      <c r="G822" s="1">
        <f t="shared" si="217"/>
        <v>6</v>
      </c>
      <c r="H822" s="2">
        <f t="shared" si="223"/>
        <v>1.4354066985645933E-2</v>
      </c>
      <c r="I822" s="6"/>
      <c r="J822" s="2">
        <f t="shared" si="218"/>
        <v>0.5</v>
      </c>
      <c r="K822" s="2">
        <f t="shared" si="219"/>
        <v>0.48564593301435405</v>
      </c>
      <c r="L822" s="2">
        <f t="shared" si="220"/>
        <v>0</v>
      </c>
      <c r="M822" s="2">
        <f t="shared" si="221"/>
        <v>1.4354066985645952E-2</v>
      </c>
      <c r="N822" s="63">
        <v>209</v>
      </c>
      <c r="O822" s="63">
        <v>203</v>
      </c>
      <c r="P822" s="63"/>
      <c r="Q822" s="63">
        <v>6</v>
      </c>
      <c r="R822" s="63">
        <v>0</v>
      </c>
      <c r="S822" s="63"/>
      <c r="T822" s="63"/>
      <c r="U822" s="63"/>
      <c r="V822" s="63"/>
      <c r="W822" s="63">
        <v>0</v>
      </c>
      <c r="X822" s="63"/>
      <c r="Y822" s="63"/>
      <c r="Z822" s="63"/>
      <c r="AA822" s="63"/>
      <c r="AB822" s="63"/>
      <c r="BA822" t="str">
        <f t="shared" si="224"/>
        <v>Florida</v>
      </c>
      <c r="BB822" t="s">
        <v>2311</v>
      </c>
      <c r="BC822">
        <v>1</v>
      </c>
      <c r="BE822" s="112">
        <v>25</v>
      </c>
      <c r="BF822" s="114">
        <v>3</v>
      </c>
      <c r="BG822" s="114">
        <v>40</v>
      </c>
      <c r="BH822" s="118">
        <v>24120</v>
      </c>
      <c r="BI822" s="118">
        <f t="shared" si="225"/>
        <v>25003</v>
      </c>
      <c r="BJ822" t="s">
        <v>1471</v>
      </c>
      <c r="BK822">
        <f t="shared" si="222"/>
        <v>2524120</v>
      </c>
      <c r="BL822" s="66"/>
      <c r="BM822" s="66"/>
      <c r="BP822">
        <v>24.56</v>
      </c>
      <c r="BQ822">
        <v>0.2</v>
      </c>
      <c r="BR822">
        <v>24.36</v>
      </c>
    </row>
    <row r="823" spans="1:70" ht="15" hidden="1" customHeight="1" outlineLevel="1">
      <c r="A823" s="64" t="s">
        <v>2177</v>
      </c>
      <c r="B823" s="8" t="s">
        <v>1319</v>
      </c>
      <c r="C823" s="1">
        <f t="shared" si="215"/>
        <v>11346</v>
      </c>
      <c r="D823" s="5">
        <f>IF(N823&gt;0, RANK(N823,(N823:P823,Q823:AE823)),0)</f>
        <v>1</v>
      </c>
      <c r="E823" s="5">
        <f>IF(O823&gt;0,RANK(O823,(N823:P823,Q823:AE823)),0)</f>
        <v>2</v>
      </c>
      <c r="F823" s="5">
        <f t="shared" si="216"/>
        <v>0</v>
      </c>
      <c r="G823" s="1">
        <f t="shared" si="217"/>
        <v>2383</v>
      </c>
      <c r="H823" s="2">
        <f t="shared" si="223"/>
        <v>0.21002996650802044</v>
      </c>
      <c r="I823" s="6"/>
      <c r="J823" s="2">
        <f t="shared" si="218"/>
        <v>0.59404195311122865</v>
      </c>
      <c r="K823" s="2">
        <f t="shared" si="219"/>
        <v>0.38401198660320818</v>
      </c>
      <c r="L823" s="2">
        <f t="shared" si="220"/>
        <v>0</v>
      </c>
      <c r="M823" s="2">
        <f t="shared" si="221"/>
        <v>2.1946060285563174E-2</v>
      </c>
      <c r="N823" s="63">
        <v>6740</v>
      </c>
      <c r="O823" s="63">
        <v>4357</v>
      </c>
      <c r="P823" s="63"/>
      <c r="Q823" s="63">
        <v>163</v>
      </c>
      <c r="R823" s="63">
        <v>43</v>
      </c>
      <c r="S823" s="63"/>
      <c r="T823" s="63"/>
      <c r="U823" s="63"/>
      <c r="V823" s="63"/>
      <c r="W823" s="63">
        <v>43</v>
      </c>
      <c r="X823" s="63"/>
      <c r="Y823" s="63"/>
      <c r="Z823" s="63"/>
      <c r="AA823" s="63"/>
      <c r="AB823" s="63"/>
      <c r="BA823" t="str">
        <f t="shared" si="224"/>
        <v>Foxborough</v>
      </c>
      <c r="BB823" t="s">
        <v>752</v>
      </c>
      <c r="BC823">
        <v>4</v>
      </c>
      <c r="BE823" s="112">
        <v>25</v>
      </c>
      <c r="BF823" s="114">
        <v>21</v>
      </c>
      <c r="BG823" s="114">
        <v>45</v>
      </c>
      <c r="BH823" s="118">
        <v>24820</v>
      </c>
      <c r="BI823" s="118">
        <f t="shared" si="225"/>
        <v>25021</v>
      </c>
      <c r="BJ823" t="s">
        <v>1471</v>
      </c>
      <c r="BK823">
        <f t="shared" si="222"/>
        <v>2524820</v>
      </c>
      <c r="BL823" s="66"/>
      <c r="BM823" s="66"/>
      <c r="BP823">
        <v>20.89</v>
      </c>
      <c r="BQ823">
        <v>0.81</v>
      </c>
      <c r="BR823">
        <v>20.079999999999998</v>
      </c>
    </row>
    <row r="824" spans="1:70" ht="15" hidden="1" customHeight="1" outlineLevel="1">
      <c r="A824" s="64" t="s">
        <v>2673</v>
      </c>
      <c r="B824" s="8" t="s">
        <v>1319</v>
      </c>
      <c r="C824" s="1">
        <f t="shared" si="215"/>
        <v>32048</v>
      </c>
      <c r="D824" s="5">
        <f>IF(N824&gt;0, RANK(N824,(N824:P824,Q824:AE824)),0)</f>
        <v>1</v>
      </c>
      <c r="E824" s="5">
        <f>IF(O824&gt;0,RANK(O824,(N824:P824,Q824:AE824)),0)</f>
        <v>2</v>
      </c>
      <c r="F824" s="5">
        <f t="shared" si="216"/>
        <v>0</v>
      </c>
      <c r="G824" s="1">
        <f t="shared" si="217"/>
        <v>15910</v>
      </c>
      <c r="H824" s="2">
        <f t="shared" si="223"/>
        <v>0.49644283574638043</v>
      </c>
      <c r="I824" s="6"/>
      <c r="J824" s="2">
        <f t="shared" si="218"/>
        <v>0.73708187718422369</v>
      </c>
      <c r="K824" s="2">
        <f t="shared" si="219"/>
        <v>0.24063904143784323</v>
      </c>
      <c r="L824" s="2">
        <f t="shared" si="220"/>
        <v>0</v>
      </c>
      <c r="M824" s="2">
        <f t="shared" si="221"/>
        <v>2.227908137793308E-2</v>
      </c>
      <c r="N824" s="63">
        <v>23622</v>
      </c>
      <c r="O824" s="63">
        <v>7712</v>
      </c>
      <c r="P824" s="63"/>
      <c r="Q824" s="63">
        <v>391</v>
      </c>
      <c r="R824" s="63">
        <v>150</v>
      </c>
      <c r="S824" s="63"/>
      <c r="T824" s="63"/>
      <c r="U824" s="63"/>
      <c r="V824" s="63"/>
      <c r="W824" s="63">
        <v>173</v>
      </c>
      <c r="X824" s="63"/>
      <c r="Y824" s="63"/>
      <c r="Z824" s="63"/>
      <c r="AA824" s="63"/>
      <c r="AB824" s="63"/>
      <c r="BA824" t="str">
        <f t="shared" si="224"/>
        <v>Framingham</v>
      </c>
      <c r="BB824" t="s">
        <v>503</v>
      </c>
      <c r="BC824">
        <v>5</v>
      </c>
      <c r="BE824" s="112">
        <v>25</v>
      </c>
      <c r="BF824" s="114">
        <v>17</v>
      </c>
      <c r="BG824" s="114">
        <v>90</v>
      </c>
      <c r="BH824" s="118">
        <v>24925</v>
      </c>
      <c r="BI824" s="118">
        <f t="shared" si="225"/>
        <v>25017</v>
      </c>
      <c r="BJ824" t="s">
        <v>1471</v>
      </c>
      <c r="BK824">
        <f t="shared" si="222"/>
        <v>2524925</v>
      </c>
      <c r="BL824" s="66"/>
      <c r="BM824" s="66"/>
      <c r="BP824">
        <v>26.44</v>
      </c>
      <c r="BQ824">
        <v>1.32</v>
      </c>
      <c r="BR824">
        <v>25.12</v>
      </c>
    </row>
    <row r="825" spans="1:70" ht="15" hidden="1" customHeight="1" outlineLevel="1">
      <c r="A825" s="64" t="s">
        <v>1137</v>
      </c>
      <c r="B825" s="8" t="s">
        <v>1319</v>
      </c>
      <c r="C825" s="1">
        <f t="shared" si="215"/>
        <v>20346</v>
      </c>
      <c r="D825" s="5">
        <f>IF(N825&gt;0, RANK(N825,(N825:P825,Q825:AE825)),0)</f>
        <v>1</v>
      </c>
      <c r="E825" s="5">
        <f>IF(O825&gt;0,RANK(O825,(N825:P825,Q825:AE825)),0)</f>
        <v>2</v>
      </c>
      <c r="F825" s="5">
        <f t="shared" si="216"/>
        <v>0</v>
      </c>
      <c r="G825" s="1">
        <f t="shared" si="217"/>
        <v>5130</v>
      </c>
      <c r="H825" s="2">
        <f t="shared" si="223"/>
        <v>0.25213801238572692</v>
      </c>
      <c r="I825" s="6"/>
      <c r="J825" s="2">
        <f t="shared" si="218"/>
        <v>0.61314263245846845</v>
      </c>
      <c r="K825" s="2">
        <f t="shared" si="219"/>
        <v>0.36100462007274159</v>
      </c>
      <c r="L825" s="2">
        <f t="shared" si="220"/>
        <v>0</v>
      </c>
      <c r="M825" s="2">
        <f t="shared" si="221"/>
        <v>2.5852747468789961E-2</v>
      </c>
      <c r="N825" s="63">
        <v>12475</v>
      </c>
      <c r="O825" s="63">
        <v>7345</v>
      </c>
      <c r="P825" s="63"/>
      <c r="Q825" s="63">
        <v>338</v>
      </c>
      <c r="R825" s="63">
        <v>101</v>
      </c>
      <c r="S825" s="63"/>
      <c r="T825" s="63"/>
      <c r="U825" s="63"/>
      <c r="V825" s="63"/>
      <c r="W825" s="63">
        <v>87</v>
      </c>
      <c r="X825" s="63"/>
      <c r="Y825" s="63"/>
      <c r="Z825" s="63"/>
      <c r="AA825" s="63"/>
      <c r="AB825" s="63"/>
      <c r="BA825" t="str">
        <f t="shared" si="224"/>
        <v>Franklin</v>
      </c>
      <c r="BB825" t="s">
        <v>752</v>
      </c>
      <c r="BC825">
        <v>4</v>
      </c>
      <c r="BE825" s="112">
        <v>25</v>
      </c>
      <c r="BF825" s="114">
        <v>21</v>
      </c>
      <c r="BG825" s="114">
        <v>50</v>
      </c>
      <c r="BH825" s="118">
        <v>25100</v>
      </c>
      <c r="BI825" s="118">
        <f t="shared" si="225"/>
        <v>25021</v>
      </c>
      <c r="BJ825" t="s">
        <v>1248</v>
      </c>
      <c r="BK825">
        <f t="shared" si="222"/>
        <v>2525100</v>
      </c>
      <c r="BL825" s="66"/>
      <c r="BM825" s="66"/>
      <c r="BP825">
        <v>27.01</v>
      </c>
      <c r="BQ825">
        <v>0.27</v>
      </c>
      <c r="BR825">
        <v>26.74</v>
      </c>
    </row>
    <row r="826" spans="1:70" ht="15" hidden="1" customHeight="1" outlineLevel="1">
      <c r="A826" s="64" t="s">
        <v>952</v>
      </c>
      <c r="B826" s="8" t="s">
        <v>1319</v>
      </c>
      <c r="C826" s="1">
        <f t="shared" si="215"/>
        <v>5506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 t="shared" si="216"/>
        <v>0</v>
      </c>
      <c r="G826" s="1">
        <f t="shared" si="217"/>
        <v>423</v>
      </c>
      <c r="H826" s="2">
        <f t="shared" si="223"/>
        <v>7.6825281511078827E-2</v>
      </c>
      <c r="I826" s="6"/>
      <c r="J826" s="2">
        <f t="shared" si="218"/>
        <v>0.45096258626952418</v>
      </c>
      <c r="K826" s="2">
        <f t="shared" si="219"/>
        <v>0.52778786778060294</v>
      </c>
      <c r="L826" s="2">
        <f t="shared" si="220"/>
        <v>0</v>
      </c>
      <c r="M826" s="2">
        <f t="shared" si="221"/>
        <v>2.1249545949872939E-2</v>
      </c>
      <c r="N826" s="63">
        <v>2483</v>
      </c>
      <c r="O826" s="63">
        <v>2906</v>
      </c>
      <c r="P826" s="63"/>
      <c r="Q826" s="63">
        <v>70</v>
      </c>
      <c r="R826" s="63">
        <v>26</v>
      </c>
      <c r="S826" s="63"/>
      <c r="T826" s="63"/>
      <c r="U826" s="63"/>
      <c r="V826" s="63"/>
      <c r="W826" s="63">
        <v>21</v>
      </c>
      <c r="X826" s="63"/>
      <c r="Y826" s="63"/>
      <c r="Z826" s="63"/>
      <c r="AA826" s="63"/>
      <c r="AB826" s="63"/>
      <c r="BA826" t="str">
        <f t="shared" si="224"/>
        <v>Freetown</v>
      </c>
      <c r="BB826" t="s">
        <v>2213</v>
      </c>
      <c r="BC826">
        <v>4</v>
      </c>
      <c r="BE826" s="112">
        <v>25</v>
      </c>
      <c r="BF826" s="114">
        <v>5</v>
      </c>
      <c r="BG826" s="114">
        <v>45</v>
      </c>
      <c r="BH826" s="118">
        <v>25240</v>
      </c>
      <c r="BI826" s="118">
        <f t="shared" si="225"/>
        <v>25005</v>
      </c>
      <c r="BJ826" t="s">
        <v>1471</v>
      </c>
      <c r="BK826">
        <f t="shared" si="222"/>
        <v>2525240</v>
      </c>
      <c r="BL826" s="66"/>
      <c r="BM826" s="66"/>
      <c r="BP826">
        <v>38.299999999999997</v>
      </c>
      <c r="BQ826">
        <v>1.69</v>
      </c>
      <c r="BR826">
        <v>36.61</v>
      </c>
    </row>
    <row r="827" spans="1:70" ht="15" hidden="1" customHeight="1" outlineLevel="1">
      <c r="A827" s="64" t="s">
        <v>1084</v>
      </c>
      <c r="B827" s="8" t="s">
        <v>1319</v>
      </c>
      <c r="C827" s="1">
        <f t="shared" si="215"/>
        <v>9444</v>
      </c>
      <c r="D827" s="5">
        <f>IF(N827&gt;0, RANK(N827,(N827:P827,Q827:AE827)),0)</f>
        <v>1</v>
      </c>
      <c r="E827" s="5">
        <f>IF(O827&gt;0,RANK(O827,(N827:P827,Q827:AE827)),0)</f>
        <v>2</v>
      </c>
      <c r="F827" s="5">
        <f t="shared" si="216"/>
        <v>0</v>
      </c>
      <c r="G827" s="1">
        <f t="shared" si="217"/>
        <v>1274</v>
      </c>
      <c r="H827" s="2">
        <f t="shared" si="223"/>
        <v>0.13490046590427784</v>
      </c>
      <c r="I827" s="6"/>
      <c r="J827" s="2">
        <f t="shared" si="218"/>
        <v>0.551990681914443</v>
      </c>
      <c r="K827" s="2">
        <f t="shared" si="219"/>
        <v>0.41709021601016516</v>
      </c>
      <c r="L827" s="2">
        <f t="shared" si="220"/>
        <v>0</v>
      </c>
      <c r="M827" s="2">
        <f t="shared" si="221"/>
        <v>3.0919102075391836E-2</v>
      </c>
      <c r="N827" s="63">
        <v>5213</v>
      </c>
      <c r="O827" s="63">
        <v>3939</v>
      </c>
      <c r="P827" s="63"/>
      <c r="Q827" s="63">
        <v>211</v>
      </c>
      <c r="R827" s="63">
        <v>60</v>
      </c>
      <c r="S827" s="63"/>
      <c r="T827" s="63"/>
      <c r="U827" s="63"/>
      <c r="V827" s="63"/>
      <c r="W827" s="63">
        <v>21</v>
      </c>
      <c r="X827" s="63"/>
      <c r="Y827" s="63"/>
      <c r="Z827" s="63"/>
      <c r="AA827" s="63"/>
      <c r="AB827" s="63"/>
      <c r="BA827" t="str">
        <f t="shared" si="224"/>
        <v>Gardner</v>
      </c>
      <c r="BB827" s="8" t="s">
        <v>1773</v>
      </c>
      <c r="BC827">
        <v>3</v>
      </c>
      <c r="BE827" s="112">
        <v>25</v>
      </c>
      <c r="BF827" s="114">
        <v>27</v>
      </c>
      <c r="BG827" s="114">
        <v>80</v>
      </c>
      <c r="BH827" s="118">
        <v>25485</v>
      </c>
      <c r="BI827" s="118">
        <f t="shared" si="225"/>
        <v>25027</v>
      </c>
      <c r="BJ827" t="s">
        <v>1248</v>
      </c>
      <c r="BK827">
        <f t="shared" si="222"/>
        <v>2525485</v>
      </c>
      <c r="BL827" s="66"/>
      <c r="BM827" s="66"/>
      <c r="BP827">
        <v>23</v>
      </c>
      <c r="BQ827">
        <v>0.81</v>
      </c>
      <c r="BR827">
        <v>22.19</v>
      </c>
    </row>
    <row r="828" spans="1:70" ht="15" hidden="1" customHeight="1" outlineLevel="1">
      <c r="A828" s="64" t="s">
        <v>445</v>
      </c>
      <c r="B828" s="8" t="s">
        <v>1319</v>
      </c>
      <c r="C828" s="1">
        <f t="shared" si="215"/>
        <v>5585</v>
      </c>
      <c r="D828" s="5">
        <f>IF(N828&gt;0, RANK(N828,(N828:P828,Q828:AE828)),0)</f>
        <v>1</v>
      </c>
      <c r="E828" s="5">
        <f>IF(O828&gt;0,RANK(O828,(N828:P828,Q828:AE828)),0)</f>
        <v>2</v>
      </c>
      <c r="F828" s="5">
        <f t="shared" si="216"/>
        <v>0</v>
      </c>
      <c r="G828" s="1">
        <f t="shared" si="217"/>
        <v>663</v>
      </c>
      <c r="H828" s="2">
        <f t="shared" si="223"/>
        <v>0.11871083258728737</v>
      </c>
      <c r="I828" s="6"/>
      <c r="J828" s="2">
        <f t="shared" si="218"/>
        <v>0.54628469113697409</v>
      </c>
      <c r="K828" s="2">
        <f t="shared" si="219"/>
        <v>0.42757385854968666</v>
      </c>
      <c r="L828" s="2">
        <f t="shared" si="220"/>
        <v>0</v>
      </c>
      <c r="M828" s="2">
        <f t="shared" si="221"/>
        <v>2.6141450313339254E-2</v>
      </c>
      <c r="N828" s="63">
        <v>3051</v>
      </c>
      <c r="O828" s="63">
        <v>2388</v>
      </c>
      <c r="P828" s="63"/>
      <c r="Q828" s="63">
        <v>84</v>
      </c>
      <c r="R828" s="63">
        <v>22</v>
      </c>
      <c r="S828" s="63"/>
      <c r="T828" s="63"/>
      <c r="U828" s="63"/>
      <c r="V828" s="63"/>
      <c r="W828" s="63">
        <v>40</v>
      </c>
      <c r="X828" s="63"/>
      <c r="Y828" s="63"/>
      <c r="Z828" s="63"/>
      <c r="AA828" s="63"/>
      <c r="AB828" s="63"/>
      <c r="BA828" t="str">
        <f t="shared" si="224"/>
        <v>Georgetown</v>
      </c>
      <c r="BB828" t="s">
        <v>841</v>
      </c>
      <c r="BC828">
        <v>6</v>
      </c>
      <c r="BE828" s="112">
        <v>25</v>
      </c>
      <c r="BF828" s="114">
        <v>9</v>
      </c>
      <c r="BG828" s="114">
        <v>35</v>
      </c>
      <c r="BH828" s="118">
        <v>25625</v>
      </c>
      <c r="BI828" s="118">
        <f t="shared" si="225"/>
        <v>25009</v>
      </c>
      <c r="BJ828" t="s">
        <v>1471</v>
      </c>
      <c r="BK828">
        <f t="shared" si="222"/>
        <v>2525625</v>
      </c>
      <c r="BL828" s="66"/>
      <c r="BM828" s="66"/>
      <c r="BP828">
        <v>13.17</v>
      </c>
      <c r="BQ828">
        <v>0.23</v>
      </c>
      <c r="BR828">
        <v>12.94</v>
      </c>
    </row>
    <row r="829" spans="1:70" ht="15" hidden="1" customHeight="1" outlineLevel="1">
      <c r="A829" s="64" t="s">
        <v>2772</v>
      </c>
      <c r="B829" s="8" t="s">
        <v>1319</v>
      </c>
      <c r="C829" s="1">
        <f t="shared" si="215"/>
        <v>987</v>
      </c>
      <c r="D829" s="5">
        <f>IF(N829&gt;0, RANK(N829,(N829:P829,Q829:AE829)),0)</f>
        <v>1</v>
      </c>
      <c r="E829" s="5">
        <f>IF(O829&gt;0,RANK(O829,(N829:P829,Q829:AE829)),0)</f>
        <v>2</v>
      </c>
      <c r="F829" s="5">
        <f t="shared" si="216"/>
        <v>0</v>
      </c>
      <c r="G829" s="1">
        <f t="shared" si="217"/>
        <v>400</v>
      </c>
      <c r="H829" s="2">
        <f t="shared" si="223"/>
        <v>0.40526849037487334</v>
      </c>
      <c r="I829" s="6"/>
      <c r="J829" s="2">
        <f t="shared" si="218"/>
        <v>0.68794326241134751</v>
      </c>
      <c r="K829" s="2">
        <f t="shared" si="219"/>
        <v>0.28267477203647418</v>
      </c>
      <c r="L829" s="2">
        <f t="shared" si="220"/>
        <v>0</v>
      </c>
      <c r="M829" s="2">
        <f t="shared" si="221"/>
        <v>2.9381965552178313E-2</v>
      </c>
      <c r="N829" s="63">
        <v>679</v>
      </c>
      <c r="O829" s="63">
        <v>279</v>
      </c>
      <c r="P829" s="63"/>
      <c r="Q829" s="63">
        <v>18</v>
      </c>
      <c r="R829" s="63">
        <v>5</v>
      </c>
      <c r="S829" s="63"/>
      <c r="T829" s="63"/>
      <c r="U829" s="63"/>
      <c r="V829" s="63"/>
      <c r="W829" s="63">
        <v>6</v>
      </c>
      <c r="X829" s="63"/>
      <c r="Y829" s="63"/>
      <c r="Z829" s="63"/>
      <c r="AA829" s="63"/>
      <c r="AB829" s="63"/>
      <c r="BA829" t="str">
        <f t="shared" si="224"/>
        <v>Gill</v>
      </c>
      <c r="BB829" t="s">
        <v>1137</v>
      </c>
      <c r="BC829">
        <v>2</v>
      </c>
      <c r="BE829" s="112">
        <v>25</v>
      </c>
      <c r="BF829" s="114">
        <v>11</v>
      </c>
      <c r="BG829" s="114">
        <v>45</v>
      </c>
      <c r="BH829" s="118">
        <v>25730</v>
      </c>
      <c r="BI829" s="118">
        <f t="shared" si="225"/>
        <v>25011</v>
      </c>
      <c r="BJ829" t="s">
        <v>1471</v>
      </c>
      <c r="BK829">
        <f t="shared" si="222"/>
        <v>2525730</v>
      </c>
      <c r="BL829" s="66"/>
      <c r="BM829" s="66"/>
      <c r="BP829">
        <v>14.82</v>
      </c>
      <c r="BQ829">
        <v>0.84</v>
      </c>
      <c r="BR829">
        <v>13.98</v>
      </c>
    </row>
    <row r="830" spans="1:70" ht="15" hidden="1" customHeight="1" outlineLevel="1">
      <c r="A830" s="64" t="s">
        <v>2436</v>
      </c>
      <c r="B830" s="8" t="s">
        <v>1319</v>
      </c>
      <c r="C830" s="1">
        <f t="shared" si="215"/>
        <v>18159</v>
      </c>
      <c r="D830" s="5">
        <f>IF(N830&gt;0, RANK(N830,(N830:P830,Q830:AE830)),0)</f>
        <v>1</v>
      </c>
      <c r="E830" s="5">
        <f>IF(O830&gt;0,RANK(O830,(N830:P830,Q830:AE830)),0)</f>
        <v>2</v>
      </c>
      <c r="F830" s="5">
        <f t="shared" si="216"/>
        <v>0</v>
      </c>
      <c r="G830" s="1">
        <f t="shared" si="217"/>
        <v>6543</v>
      </c>
      <c r="H830" s="2">
        <f t="shared" si="223"/>
        <v>0.36031719808359491</v>
      </c>
      <c r="I830" s="6"/>
      <c r="J830" s="2">
        <f t="shared" si="218"/>
        <v>0.66842887824219399</v>
      </c>
      <c r="K830" s="2">
        <f t="shared" si="219"/>
        <v>0.30811168015859902</v>
      </c>
      <c r="L830" s="2">
        <f t="shared" si="220"/>
        <v>0</v>
      </c>
      <c r="M830" s="2">
        <f t="shared" si="221"/>
        <v>2.3459441599206987E-2</v>
      </c>
      <c r="N830" s="63">
        <v>12138</v>
      </c>
      <c r="O830" s="63">
        <v>5595</v>
      </c>
      <c r="P830" s="63"/>
      <c r="Q830" s="63">
        <v>217</v>
      </c>
      <c r="R830" s="63">
        <v>88</v>
      </c>
      <c r="S830" s="63"/>
      <c r="T830" s="63"/>
      <c r="U830" s="63"/>
      <c r="V830" s="63"/>
      <c r="W830" s="63">
        <v>121</v>
      </c>
      <c r="X830" s="63"/>
      <c r="Y830" s="63"/>
      <c r="Z830" s="63"/>
      <c r="AA830" s="63"/>
      <c r="AB830" s="63"/>
      <c r="BA830" t="str">
        <f t="shared" si="224"/>
        <v>Gloucester</v>
      </c>
      <c r="BB830" t="s">
        <v>841</v>
      </c>
      <c r="BC830">
        <v>6</v>
      </c>
      <c r="BE830" s="112">
        <v>25</v>
      </c>
      <c r="BF830" s="114">
        <v>9</v>
      </c>
      <c r="BG830" s="114">
        <v>40</v>
      </c>
      <c r="BH830" s="118">
        <v>26150</v>
      </c>
      <c r="BI830" s="118">
        <f t="shared" si="225"/>
        <v>25009</v>
      </c>
      <c r="BJ830" t="s">
        <v>1248</v>
      </c>
      <c r="BK830">
        <f t="shared" si="222"/>
        <v>2526150</v>
      </c>
      <c r="BL830" s="66"/>
      <c r="BM830" s="66"/>
      <c r="BP830">
        <v>41.5</v>
      </c>
      <c r="BQ830">
        <v>15.53</v>
      </c>
      <c r="BR830">
        <v>25.96</v>
      </c>
    </row>
    <row r="831" spans="1:70" ht="15" hidden="1" customHeight="1" outlineLevel="1">
      <c r="A831" s="64" t="s">
        <v>592</v>
      </c>
      <c r="B831" s="8" t="s">
        <v>1319</v>
      </c>
      <c r="C831" s="1">
        <f t="shared" si="215"/>
        <v>672</v>
      </c>
      <c r="D831" s="5">
        <f>IF(N831&gt;0, RANK(N831,(N831:P831,Q831:AE831)),0)</f>
        <v>1</v>
      </c>
      <c r="E831" s="5">
        <f>IF(O831&gt;0,RANK(O831,(N831:P831,Q831:AE831)),0)</f>
        <v>2</v>
      </c>
      <c r="F831" s="5">
        <f t="shared" si="216"/>
        <v>0</v>
      </c>
      <c r="G831" s="1">
        <f t="shared" si="217"/>
        <v>187</v>
      </c>
      <c r="H831" s="2">
        <f t="shared" si="223"/>
        <v>0.27827380952380953</v>
      </c>
      <c r="I831" s="6"/>
      <c r="J831" s="2">
        <f t="shared" si="218"/>
        <v>0.62202380952380953</v>
      </c>
      <c r="K831" s="2">
        <f t="shared" si="219"/>
        <v>0.34375</v>
      </c>
      <c r="L831" s="2">
        <f t="shared" si="220"/>
        <v>0</v>
      </c>
      <c r="M831" s="2">
        <f t="shared" si="221"/>
        <v>3.4226190476190466E-2</v>
      </c>
      <c r="N831" s="63">
        <v>418</v>
      </c>
      <c r="O831" s="63">
        <v>231</v>
      </c>
      <c r="P831" s="63"/>
      <c r="Q831" s="63">
        <v>15</v>
      </c>
      <c r="R831" s="63">
        <v>5</v>
      </c>
      <c r="S831" s="63"/>
      <c r="T831" s="63"/>
      <c r="U831" s="63"/>
      <c r="V831" s="63"/>
      <c r="W831" s="63">
        <v>3</v>
      </c>
      <c r="X831" s="63"/>
      <c r="Y831" s="63"/>
      <c r="Z831" s="63"/>
      <c r="AA831" s="63"/>
      <c r="AB831" s="63"/>
      <c r="BA831" t="str">
        <f t="shared" si="224"/>
        <v>Goshen</v>
      </c>
      <c r="BB831" t="s">
        <v>2174</v>
      </c>
      <c r="BC831">
        <v>1</v>
      </c>
      <c r="BE831" s="112">
        <v>25</v>
      </c>
      <c r="BF831" s="114">
        <v>15</v>
      </c>
      <c r="BG831" s="114">
        <v>30</v>
      </c>
      <c r="BH831" s="118">
        <v>26290</v>
      </c>
      <c r="BI831" s="118">
        <f t="shared" si="225"/>
        <v>25015</v>
      </c>
      <c r="BJ831" t="s">
        <v>1471</v>
      </c>
      <c r="BK831">
        <f t="shared" si="222"/>
        <v>2526290</v>
      </c>
      <c r="BL831" s="66"/>
      <c r="BM831" s="66"/>
      <c r="BP831">
        <v>17.72</v>
      </c>
      <c r="BQ831">
        <v>0.35</v>
      </c>
      <c r="BR831">
        <v>17.37</v>
      </c>
    </row>
    <row r="832" spans="1:70" ht="15" hidden="1" customHeight="1" outlineLevel="1">
      <c r="A832" s="64" t="s">
        <v>1978</v>
      </c>
      <c r="B832" s="8" t="s">
        <v>1319</v>
      </c>
      <c r="C832" s="1">
        <f t="shared" si="215"/>
        <v>82</v>
      </c>
      <c r="D832" s="5">
        <f>IF(N832&gt;0, RANK(N832,(N832:P832,Q832:AE832)),0)</f>
        <v>1</v>
      </c>
      <c r="E832" s="5">
        <f>IF(O832&gt;0,RANK(O832,(N832:P832,Q832:AE832)),0)</f>
        <v>2</v>
      </c>
      <c r="F832" s="5">
        <f t="shared" si="216"/>
        <v>0</v>
      </c>
      <c r="G832" s="1">
        <f t="shared" si="217"/>
        <v>34</v>
      </c>
      <c r="H832" s="2">
        <f t="shared" si="223"/>
        <v>0.41463414634146339</v>
      </c>
      <c r="I832" s="6"/>
      <c r="J832" s="2">
        <f t="shared" si="218"/>
        <v>0.68292682926829273</v>
      </c>
      <c r="K832" s="2">
        <f t="shared" si="219"/>
        <v>0.26829268292682928</v>
      </c>
      <c r="L832" s="2">
        <f t="shared" si="220"/>
        <v>0</v>
      </c>
      <c r="M832" s="2">
        <f t="shared" si="221"/>
        <v>4.8780487804877981E-2</v>
      </c>
      <c r="N832" s="63">
        <v>56</v>
      </c>
      <c r="O832" s="63">
        <v>22</v>
      </c>
      <c r="P832" s="63"/>
      <c r="Q832" s="63">
        <v>2</v>
      </c>
      <c r="R832" s="63">
        <v>1</v>
      </c>
      <c r="S832" s="63"/>
      <c r="T832" s="63"/>
      <c r="U832" s="63"/>
      <c r="V832" s="63"/>
      <c r="W832" s="63">
        <v>1</v>
      </c>
      <c r="X832" s="63"/>
      <c r="Y832" s="63"/>
      <c r="Z832" s="63"/>
      <c r="AA832" s="63"/>
      <c r="AB832" s="63"/>
      <c r="BA832" t="str">
        <f t="shared" si="224"/>
        <v>Gosnold</v>
      </c>
      <c r="BB832" t="s">
        <v>3030</v>
      </c>
      <c r="BC832">
        <v>9</v>
      </c>
      <c r="BE832" s="112">
        <v>25</v>
      </c>
      <c r="BF832" s="114">
        <v>7</v>
      </c>
      <c r="BG832" s="114">
        <v>20</v>
      </c>
      <c r="BH832" s="118">
        <v>26325</v>
      </c>
      <c r="BI832" s="118">
        <f t="shared" si="225"/>
        <v>25007</v>
      </c>
      <c r="BJ832" t="s">
        <v>1471</v>
      </c>
      <c r="BK832">
        <f t="shared" si="222"/>
        <v>2526325</v>
      </c>
      <c r="BL832" s="66"/>
      <c r="BM832" s="66"/>
      <c r="BP832">
        <v>140.16</v>
      </c>
      <c r="BQ832">
        <v>126.82</v>
      </c>
      <c r="BR832">
        <v>13.34</v>
      </c>
    </row>
    <row r="833" spans="1:70" ht="15" hidden="1" customHeight="1" outlineLevel="1">
      <c r="A833" s="64" t="s">
        <v>2258</v>
      </c>
      <c r="B833" s="8" t="s">
        <v>1319</v>
      </c>
      <c r="C833" s="1">
        <f t="shared" si="215"/>
        <v>11453</v>
      </c>
      <c r="D833" s="5">
        <f>IF(N833&gt;0, RANK(N833,(N833:P833,Q833:AE833)),0)</f>
        <v>1</v>
      </c>
      <c r="E833" s="5">
        <f>IF(O833&gt;0,RANK(O833,(N833:P833,Q833:AE833)),0)</f>
        <v>2</v>
      </c>
      <c r="F833" s="5">
        <f t="shared" si="216"/>
        <v>0</v>
      </c>
      <c r="G833" s="1">
        <f t="shared" si="217"/>
        <v>3128</v>
      </c>
      <c r="H833" s="2">
        <f t="shared" si="223"/>
        <v>0.27311621409237752</v>
      </c>
      <c r="I833" s="6"/>
      <c r="J833" s="2">
        <f t="shared" si="218"/>
        <v>0.6233301318431852</v>
      </c>
      <c r="K833" s="2">
        <f t="shared" si="219"/>
        <v>0.35021391775080762</v>
      </c>
      <c r="L833" s="2">
        <f t="shared" si="220"/>
        <v>0</v>
      </c>
      <c r="M833" s="2">
        <f t="shared" si="221"/>
        <v>2.6455950406007178E-2</v>
      </c>
      <c r="N833" s="63">
        <v>7139</v>
      </c>
      <c r="O833" s="63">
        <v>4011</v>
      </c>
      <c r="P833" s="63"/>
      <c r="Q833" s="63">
        <v>175</v>
      </c>
      <c r="R833" s="63">
        <v>71</v>
      </c>
      <c r="S833" s="63"/>
      <c r="T833" s="63"/>
      <c r="U833" s="63"/>
      <c r="V833" s="63"/>
      <c r="W833" s="63">
        <v>57</v>
      </c>
      <c r="X833" s="63"/>
      <c r="Y833" s="63"/>
      <c r="Z833" s="63"/>
      <c r="AA833" s="63"/>
      <c r="AB833" s="63"/>
      <c r="BA833" t="str">
        <f t="shared" si="224"/>
        <v>Grafton</v>
      </c>
      <c r="BB833" s="8" t="s">
        <v>1773</v>
      </c>
      <c r="BC833">
        <v>2</v>
      </c>
      <c r="BE833" s="112">
        <v>25</v>
      </c>
      <c r="BF833" s="114">
        <v>27</v>
      </c>
      <c r="BG833" s="114">
        <v>85</v>
      </c>
      <c r="BH833" s="118">
        <v>26430</v>
      </c>
      <c r="BI833" s="118">
        <f t="shared" si="225"/>
        <v>25027</v>
      </c>
      <c r="BJ833" t="s">
        <v>1471</v>
      </c>
      <c r="BK833">
        <f t="shared" si="222"/>
        <v>2526430</v>
      </c>
      <c r="BL833" s="66"/>
      <c r="BM833" s="66"/>
      <c r="BP833">
        <v>23.27</v>
      </c>
      <c r="BQ833">
        <v>0.53</v>
      </c>
      <c r="BR833">
        <v>22.74</v>
      </c>
    </row>
    <row r="834" spans="1:70" ht="15" hidden="1" customHeight="1" outlineLevel="1">
      <c r="A834" s="64" t="s">
        <v>2451</v>
      </c>
      <c r="B834" s="8" t="s">
        <v>1319</v>
      </c>
      <c r="C834" s="1">
        <f t="shared" si="215"/>
        <v>3956</v>
      </c>
      <c r="D834" s="5">
        <f>IF(N834&gt;0, RANK(N834,(N834:P834,Q834:AE834)),0)</f>
        <v>1</v>
      </c>
      <c r="E834" s="5">
        <f>IF(O834&gt;0,RANK(O834,(N834:P834,Q834:AE834)),0)</f>
        <v>2</v>
      </c>
      <c r="F834" s="5">
        <f t="shared" si="216"/>
        <v>0</v>
      </c>
      <c r="G834" s="1">
        <f t="shared" si="217"/>
        <v>240</v>
      </c>
      <c r="H834" s="2">
        <f t="shared" si="223"/>
        <v>6.0667340748230533E-2</v>
      </c>
      <c r="I834" s="6"/>
      <c r="J834" s="2">
        <f t="shared" si="218"/>
        <v>0.51946410515672392</v>
      </c>
      <c r="K834" s="2">
        <f t="shared" si="219"/>
        <v>0.45879676440849343</v>
      </c>
      <c r="L834" s="2">
        <f t="shared" si="220"/>
        <v>0</v>
      </c>
      <c r="M834" s="2">
        <f t="shared" si="221"/>
        <v>2.173913043478265E-2</v>
      </c>
      <c r="N834" s="63">
        <v>2055</v>
      </c>
      <c r="O834" s="63">
        <v>1815</v>
      </c>
      <c r="P834" s="63"/>
      <c r="Q834" s="63">
        <v>56</v>
      </c>
      <c r="R834" s="63">
        <v>22</v>
      </c>
      <c r="S834" s="63"/>
      <c r="T834" s="63"/>
      <c r="U834" s="63"/>
      <c r="V834" s="63"/>
      <c r="W834" s="63">
        <v>8</v>
      </c>
      <c r="X834" s="63"/>
      <c r="Y834" s="63"/>
      <c r="Z834" s="63"/>
      <c r="AA834" s="63"/>
      <c r="AB834" s="63"/>
      <c r="BA834" t="str">
        <f t="shared" si="224"/>
        <v>Granby</v>
      </c>
      <c r="BB834" t="s">
        <v>2174</v>
      </c>
      <c r="BC834">
        <v>1</v>
      </c>
      <c r="BE834" s="112">
        <v>25</v>
      </c>
      <c r="BF834" s="114">
        <v>15</v>
      </c>
      <c r="BG834" s="114">
        <v>35</v>
      </c>
      <c r="BH834" s="118">
        <v>26535</v>
      </c>
      <c r="BI834" s="118">
        <f t="shared" si="225"/>
        <v>25015</v>
      </c>
      <c r="BJ834" t="s">
        <v>1471</v>
      </c>
      <c r="BK834">
        <f t="shared" si="222"/>
        <v>2526535</v>
      </c>
      <c r="BL834" s="66"/>
      <c r="BM834" s="66"/>
      <c r="BP834">
        <v>28.07</v>
      </c>
      <c r="BQ834">
        <v>0.2</v>
      </c>
      <c r="BR834">
        <v>27.86</v>
      </c>
    </row>
    <row r="835" spans="1:70" ht="15" hidden="1" customHeight="1" outlineLevel="1">
      <c r="A835" s="64" t="s">
        <v>865</v>
      </c>
      <c r="B835" s="8" t="s">
        <v>1319</v>
      </c>
      <c r="C835" s="1">
        <f t="shared" si="215"/>
        <v>990</v>
      </c>
      <c r="D835" s="5">
        <f>IF(N835&gt;0, RANK(N835,(N835:P835,Q835:AE835)),0)</f>
        <v>2</v>
      </c>
      <c r="E835" s="5">
        <f>IF(O835&gt;0,RANK(O835,(N835:P835,Q835:AE835)),0)</f>
        <v>1</v>
      </c>
      <c r="F835" s="5">
        <f t="shared" si="216"/>
        <v>0</v>
      </c>
      <c r="G835" s="1">
        <f t="shared" si="217"/>
        <v>163</v>
      </c>
      <c r="H835" s="2">
        <f t="shared" si="223"/>
        <v>0.16464646464646465</v>
      </c>
      <c r="I835" s="6"/>
      <c r="J835" s="2">
        <f t="shared" si="218"/>
        <v>0.40606060606060607</v>
      </c>
      <c r="K835" s="2">
        <f t="shared" si="219"/>
        <v>0.57070707070707072</v>
      </c>
      <c r="L835" s="2">
        <f t="shared" si="220"/>
        <v>0</v>
      </c>
      <c r="M835" s="2">
        <f t="shared" si="221"/>
        <v>2.3232323232323271E-2</v>
      </c>
      <c r="N835" s="63">
        <v>402</v>
      </c>
      <c r="O835" s="63">
        <v>565</v>
      </c>
      <c r="P835" s="63"/>
      <c r="Q835" s="63">
        <v>20</v>
      </c>
      <c r="R835" s="63">
        <v>3</v>
      </c>
      <c r="S835" s="63"/>
      <c r="T835" s="63"/>
      <c r="U835" s="63"/>
      <c r="V835" s="63"/>
      <c r="W835" s="63">
        <v>0</v>
      </c>
      <c r="X835" s="63"/>
      <c r="Y835" s="63"/>
      <c r="Z835" s="63"/>
      <c r="AA835" s="63"/>
      <c r="AB835" s="63"/>
      <c r="BA835" t="str">
        <f t="shared" si="224"/>
        <v>Granville</v>
      </c>
      <c r="BB835" t="s">
        <v>2851</v>
      </c>
      <c r="BC835">
        <v>1</v>
      </c>
      <c r="BE835" s="112">
        <v>25</v>
      </c>
      <c r="BF835" s="114">
        <v>13</v>
      </c>
      <c r="BG835" s="114">
        <v>35</v>
      </c>
      <c r="BH835" s="118">
        <v>26675</v>
      </c>
      <c r="BI835" s="118">
        <f t="shared" si="225"/>
        <v>25013</v>
      </c>
      <c r="BJ835" t="s">
        <v>1471</v>
      </c>
      <c r="BK835">
        <f t="shared" si="222"/>
        <v>2526675</v>
      </c>
      <c r="BL835" s="66"/>
      <c r="BM835" s="66"/>
      <c r="BP835">
        <v>42.96</v>
      </c>
      <c r="BQ835">
        <v>0.73</v>
      </c>
      <c r="BR835">
        <v>42.24</v>
      </c>
    </row>
    <row r="836" spans="1:70" ht="15" hidden="1" customHeight="1" outlineLevel="1">
      <c r="A836" s="64" t="s">
        <v>2135</v>
      </c>
      <c r="B836" s="8" t="s">
        <v>1319</v>
      </c>
      <c r="C836" s="1">
        <f t="shared" si="215"/>
        <v>4112</v>
      </c>
      <c r="D836" s="5">
        <f>IF(N836&gt;0, RANK(N836,(N836:P836,Q836:AE836)),0)</f>
        <v>1</v>
      </c>
      <c r="E836" s="5">
        <f>IF(O836&gt;0,RANK(O836,(N836:P836,Q836:AE836)),0)</f>
        <v>2</v>
      </c>
      <c r="F836" s="5">
        <f t="shared" si="216"/>
        <v>0</v>
      </c>
      <c r="G836" s="1">
        <f t="shared" si="217"/>
        <v>2714</v>
      </c>
      <c r="H836" s="2">
        <f t="shared" si="223"/>
        <v>0.66001945525291827</v>
      </c>
      <c r="I836" s="6"/>
      <c r="J836" s="2">
        <f t="shared" si="218"/>
        <v>0.81906614785992216</v>
      </c>
      <c r="K836" s="2">
        <f t="shared" si="219"/>
        <v>0.15904669260700388</v>
      </c>
      <c r="L836" s="2">
        <f t="shared" si="220"/>
        <v>0</v>
      </c>
      <c r="M836" s="2">
        <f t="shared" si="221"/>
        <v>2.1887159533073963E-2</v>
      </c>
      <c r="N836" s="63">
        <v>3368</v>
      </c>
      <c r="O836" s="63">
        <v>654</v>
      </c>
      <c r="P836" s="63"/>
      <c r="Q836" s="63">
        <v>44</v>
      </c>
      <c r="R836" s="63">
        <v>28</v>
      </c>
      <c r="S836" s="63"/>
      <c r="T836" s="63"/>
      <c r="U836" s="63"/>
      <c r="V836" s="63"/>
      <c r="W836" s="63">
        <v>18</v>
      </c>
      <c r="X836" s="63"/>
      <c r="Y836" s="63"/>
      <c r="Z836" s="63"/>
      <c r="AA836" s="63"/>
      <c r="AB836" s="63"/>
      <c r="BA836" t="str">
        <f t="shared" si="224"/>
        <v>Great Barrington</v>
      </c>
      <c r="BB836" t="s">
        <v>2311</v>
      </c>
      <c r="BC836">
        <v>1</v>
      </c>
      <c r="BE836" s="112">
        <v>25</v>
      </c>
      <c r="BF836" s="114">
        <v>3</v>
      </c>
      <c r="BG836" s="114">
        <v>45</v>
      </c>
      <c r="BH836" s="118">
        <v>26815</v>
      </c>
      <c r="BI836" s="118">
        <f t="shared" si="225"/>
        <v>25003</v>
      </c>
      <c r="BJ836" t="s">
        <v>1471</v>
      </c>
      <c r="BK836">
        <f t="shared" si="222"/>
        <v>2526815</v>
      </c>
      <c r="BL836" s="66"/>
      <c r="BM836" s="66"/>
      <c r="BP836">
        <v>45.7</v>
      </c>
      <c r="BQ836">
        <v>0.51</v>
      </c>
      <c r="BR836">
        <v>45.18</v>
      </c>
    </row>
    <row r="837" spans="1:70" ht="15" hidden="1" customHeight="1" outlineLevel="1">
      <c r="A837" s="64" t="s">
        <v>2136</v>
      </c>
      <c r="B837" s="8" t="s">
        <v>1319</v>
      </c>
      <c r="C837" s="1">
        <f t="shared" si="215"/>
        <v>9409</v>
      </c>
      <c r="D837" s="5">
        <f>IF(N837&gt;0, RANK(N837,(N837:P837,Q837:AE837)),0)</f>
        <v>1</v>
      </c>
      <c r="E837" s="5">
        <f>IF(O837&gt;0,RANK(O837,(N837:P837,Q837:AE837)),0)</f>
        <v>2</v>
      </c>
      <c r="F837" s="5">
        <f t="shared" si="216"/>
        <v>0</v>
      </c>
      <c r="G837" s="1">
        <f t="shared" si="217"/>
        <v>4618</v>
      </c>
      <c r="H837" s="2">
        <f t="shared" si="223"/>
        <v>0.49080667446062282</v>
      </c>
      <c r="I837" s="6"/>
      <c r="J837" s="2">
        <f t="shared" si="218"/>
        <v>0.73153363800616433</v>
      </c>
      <c r="K837" s="2">
        <f t="shared" si="219"/>
        <v>0.24072696354554149</v>
      </c>
      <c r="L837" s="2">
        <f t="shared" si="220"/>
        <v>0</v>
      </c>
      <c r="M837" s="2">
        <f t="shared" si="221"/>
        <v>2.7739398448294178E-2</v>
      </c>
      <c r="N837" s="63">
        <v>6883</v>
      </c>
      <c r="O837" s="63">
        <v>2265</v>
      </c>
      <c r="P837" s="63"/>
      <c r="Q837" s="63">
        <v>136</v>
      </c>
      <c r="R837" s="63">
        <v>83</v>
      </c>
      <c r="S837" s="63"/>
      <c r="T837" s="63"/>
      <c r="U837" s="63"/>
      <c r="V837" s="63"/>
      <c r="W837" s="63">
        <v>42</v>
      </c>
      <c r="X837" s="63"/>
      <c r="Y837" s="63"/>
      <c r="Z837" s="63"/>
      <c r="AA837" s="63"/>
      <c r="AB837" s="63"/>
      <c r="BA837" t="str">
        <f t="shared" si="224"/>
        <v>Greenfield</v>
      </c>
      <c r="BB837" t="s">
        <v>1137</v>
      </c>
      <c r="BC837">
        <v>2</v>
      </c>
      <c r="BE837" s="112">
        <v>25</v>
      </c>
      <c r="BF837" s="114">
        <v>11</v>
      </c>
      <c r="BG837" s="114">
        <v>50</v>
      </c>
      <c r="BH837" s="118">
        <v>27025</v>
      </c>
      <c r="BI837" s="118">
        <f t="shared" si="225"/>
        <v>25011</v>
      </c>
      <c r="BJ837" t="s">
        <v>1248</v>
      </c>
      <c r="BK837">
        <f t="shared" si="222"/>
        <v>2527025</v>
      </c>
      <c r="BL837" s="66"/>
      <c r="BM837" s="66"/>
      <c r="BP837">
        <v>21.92</v>
      </c>
      <c r="BQ837">
        <v>0.19</v>
      </c>
      <c r="BR837">
        <v>21.73</v>
      </c>
    </row>
    <row r="838" spans="1:70" ht="15" hidden="1" customHeight="1" outlineLevel="1">
      <c r="A838" s="64" t="s">
        <v>2480</v>
      </c>
      <c r="B838" s="8" t="s">
        <v>1319</v>
      </c>
      <c r="C838" s="1">
        <f t="shared" si="215"/>
        <v>7285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 t="shared" si="216"/>
        <v>0</v>
      </c>
      <c r="G838" s="1">
        <f t="shared" si="217"/>
        <v>2792</v>
      </c>
      <c r="H838" s="2">
        <f t="shared" si="223"/>
        <v>0.38325326012354155</v>
      </c>
      <c r="I838" s="6"/>
      <c r="J838" s="2">
        <f t="shared" si="218"/>
        <v>0.67824296499656833</v>
      </c>
      <c r="K838" s="2">
        <f t="shared" si="219"/>
        <v>0.29498970487302678</v>
      </c>
      <c r="L838" s="2">
        <f t="shared" si="220"/>
        <v>0</v>
      </c>
      <c r="M838" s="2">
        <f t="shared" si="221"/>
        <v>2.6767330130404887E-2</v>
      </c>
      <c r="N838" s="63">
        <v>4941</v>
      </c>
      <c r="O838" s="63">
        <v>2149</v>
      </c>
      <c r="P838" s="63"/>
      <c r="Q838" s="63">
        <v>125</v>
      </c>
      <c r="R838" s="63">
        <v>29</v>
      </c>
      <c r="S838" s="63"/>
      <c r="T838" s="63"/>
      <c r="U838" s="63"/>
      <c r="V838" s="63"/>
      <c r="W838" s="63">
        <v>41</v>
      </c>
      <c r="X838" s="63"/>
      <c r="Y838" s="63"/>
      <c r="Z838" s="63"/>
      <c r="AA838" s="63"/>
      <c r="AB838" s="63"/>
      <c r="BA838" t="str">
        <f t="shared" si="224"/>
        <v>Groton</v>
      </c>
      <c r="BB838" t="s">
        <v>503</v>
      </c>
      <c r="BC838">
        <v>3</v>
      </c>
      <c r="BE838" s="112">
        <v>25</v>
      </c>
      <c r="BF838" s="114">
        <v>17</v>
      </c>
      <c r="BG838" s="114">
        <v>95</v>
      </c>
      <c r="BH838" s="118">
        <v>27480</v>
      </c>
      <c r="BI838" s="118">
        <f t="shared" si="225"/>
        <v>25017</v>
      </c>
      <c r="BJ838" t="s">
        <v>1471</v>
      </c>
      <c r="BK838">
        <f t="shared" si="222"/>
        <v>2527480</v>
      </c>
      <c r="BL838" s="66"/>
      <c r="BM838" s="66"/>
      <c r="BP838">
        <v>33.71</v>
      </c>
      <c r="BQ838">
        <v>0.94</v>
      </c>
      <c r="BR838">
        <v>32.770000000000003</v>
      </c>
    </row>
    <row r="839" spans="1:70" ht="15" hidden="1" customHeight="1" outlineLevel="1">
      <c r="A839" s="64" t="s">
        <v>2148</v>
      </c>
      <c r="B839" s="8" t="s">
        <v>1319</v>
      </c>
      <c r="C839" s="1">
        <f t="shared" si="215"/>
        <v>4536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 t="shared" si="216"/>
        <v>0</v>
      </c>
      <c r="G839" s="1">
        <f t="shared" si="217"/>
        <v>445</v>
      </c>
      <c r="H839" s="2">
        <f t="shared" si="223"/>
        <v>9.8104056437389772E-2</v>
      </c>
      <c r="I839" s="6"/>
      <c r="J839" s="2">
        <f t="shared" si="218"/>
        <v>0.53373015873015872</v>
      </c>
      <c r="K839" s="2">
        <f t="shared" si="219"/>
        <v>0.43562610229276894</v>
      </c>
      <c r="L839" s="2">
        <f t="shared" si="220"/>
        <v>0</v>
      </c>
      <c r="M839" s="2">
        <f t="shared" si="221"/>
        <v>3.0643738977072343E-2</v>
      </c>
      <c r="N839" s="63">
        <v>2421</v>
      </c>
      <c r="O839" s="63">
        <v>1976</v>
      </c>
      <c r="P839" s="63"/>
      <c r="Q839" s="63">
        <v>92</v>
      </c>
      <c r="R839" s="63">
        <v>22</v>
      </c>
      <c r="S839" s="63"/>
      <c r="T839" s="63"/>
      <c r="U839" s="63"/>
      <c r="V839" s="63"/>
      <c r="W839" s="63">
        <v>25</v>
      </c>
      <c r="X839" s="63"/>
      <c r="Y839" s="63"/>
      <c r="Z839" s="63"/>
      <c r="AA839" s="63"/>
      <c r="AB839" s="63"/>
      <c r="BA839" t="str">
        <f t="shared" si="224"/>
        <v>Groveland</v>
      </c>
      <c r="BB839" t="s">
        <v>841</v>
      </c>
      <c r="BC839">
        <v>6</v>
      </c>
      <c r="BE839" s="112">
        <v>25</v>
      </c>
      <c r="BF839" s="114">
        <v>9</v>
      </c>
      <c r="BG839" s="114">
        <v>45</v>
      </c>
      <c r="BH839" s="118">
        <v>27620</v>
      </c>
      <c r="BI839" s="118">
        <f t="shared" si="225"/>
        <v>25009</v>
      </c>
      <c r="BJ839" t="s">
        <v>1471</v>
      </c>
      <c r="BK839">
        <f t="shared" si="222"/>
        <v>2527620</v>
      </c>
      <c r="BL839" s="66"/>
      <c r="BM839" s="66"/>
      <c r="BP839">
        <v>9.41</v>
      </c>
      <c r="BQ839">
        <v>0.47</v>
      </c>
      <c r="BR839">
        <v>8.94</v>
      </c>
    </row>
    <row r="840" spans="1:70" ht="15" hidden="1" customHeight="1" outlineLevel="1">
      <c r="A840" s="64" t="s">
        <v>2147</v>
      </c>
      <c r="B840" s="8" t="s">
        <v>1319</v>
      </c>
      <c r="C840" s="1">
        <f t="shared" si="215"/>
        <v>3493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 t="shared" si="216"/>
        <v>0</v>
      </c>
      <c r="G840" s="1">
        <f t="shared" si="217"/>
        <v>1551</v>
      </c>
      <c r="H840" s="2">
        <f t="shared" si="223"/>
        <v>0.44403091898081876</v>
      </c>
      <c r="I840" s="6"/>
      <c r="J840" s="2">
        <f t="shared" si="218"/>
        <v>0.70884626395648442</v>
      </c>
      <c r="K840" s="2">
        <f t="shared" si="219"/>
        <v>0.26481534497566561</v>
      </c>
      <c r="L840" s="2">
        <f t="shared" si="220"/>
        <v>0</v>
      </c>
      <c r="M840" s="2">
        <f t="shared" si="221"/>
        <v>2.6338391067849964E-2</v>
      </c>
      <c r="N840" s="63">
        <v>2476</v>
      </c>
      <c r="O840" s="63">
        <v>925</v>
      </c>
      <c r="P840" s="63"/>
      <c r="Q840" s="63">
        <v>49</v>
      </c>
      <c r="R840" s="63">
        <v>27</v>
      </c>
      <c r="S840" s="63"/>
      <c r="T840" s="63"/>
      <c r="U840" s="63"/>
      <c r="V840" s="63"/>
      <c r="W840" s="63">
        <v>16</v>
      </c>
      <c r="X840" s="63"/>
      <c r="Y840" s="63"/>
      <c r="Z840" s="63"/>
      <c r="AA840" s="63"/>
      <c r="AB840" s="63"/>
      <c r="BA840" t="str">
        <f t="shared" si="224"/>
        <v>Hadley</v>
      </c>
      <c r="BB840" t="s">
        <v>2174</v>
      </c>
      <c r="BC840">
        <v>2</v>
      </c>
      <c r="BE840" s="112">
        <v>25</v>
      </c>
      <c r="BF840" s="114">
        <v>15</v>
      </c>
      <c r="BG840" s="114">
        <v>40</v>
      </c>
      <c r="BH840" s="118">
        <v>27690</v>
      </c>
      <c r="BI840" s="118">
        <f t="shared" si="225"/>
        <v>25015</v>
      </c>
      <c r="BJ840" t="s">
        <v>1471</v>
      </c>
      <c r="BK840">
        <f t="shared" si="222"/>
        <v>2527690</v>
      </c>
      <c r="BL840" s="66"/>
      <c r="BM840" s="66"/>
      <c r="BP840">
        <v>24.72</v>
      </c>
      <c r="BQ840">
        <v>1.42</v>
      </c>
      <c r="BR840">
        <v>23.31</v>
      </c>
    </row>
    <row r="841" spans="1:70" ht="15" hidden="1" customHeight="1" outlineLevel="1">
      <c r="A841" s="64" t="s">
        <v>391</v>
      </c>
      <c r="B841" s="8" t="s">
        <v>1319</v>
      </c>
      <c r="C841" s="1">
        <f t="shared" si="215"/>
        <v>4874</v>
      </c>
      <c r="D841" s="5">
        <f>IF(N841&gt;0, RANK(N841,(N841:P841,Q841:AE841)),0)</f>
        <v>2</v>
      </c>
      <c r="E841" s="5">
        <f>IF(O841&gt;0,RANK(O841,(N841:P841,Q841:AE841)),0)</f>
        <v>1</v>
      </c>
      <c r="F841" s="5">
        <f t="shared" si="216"/>
        <v>0</v>
      </c>
      <c r="G841" s="1">
        <f t="shared" si="217"/>
        <v>44</v>
      </c>
      <c r="H841" s="2">
        <f t="shared" si="223"/>
        <v>9.0274928190398028E-3</v>
      </c>
      <c r="I841" s="6"/>
      <c r="J841" s="2">
        <f t="shared" si="218"/>
        <v>0.48297086581862947</v>
      </c>
      <c r="K841" s="2">
        <f t="shared" si="219"/>
        <v>0.49199835863766928</v>
      </c>
      <c r="L841" s="2">
        <f t="shared" si="220"/>
        <v>0</v>
      </c>
      <c r="M841" s="2">
        <f t="shared" si="221"/>
        <v>2.5030775543701256E-2</v>
      </c>
      <c r="N841" s="63">
        <v>2354</v>
      </c>
      <c r="O841" s="63">
        <v>2398</v>
      </c>
      <c r="P841" s="63"/>
      <c r="Q841" s="63">
        <v>75</v>
      </c>
      <c r="R841" s="63">
        <v>30</v>
      </c>
      <c r="S841" s="63"/>
      <c r="T841" s="63"/>
      <c r="U841" s="63"/>
      <c r="V841" s="63"/>
      <c r="W841" s="63">
        <v>17</v>
      </c>
      <c r="X841" s="63"/>
      <c r="Y841" s="63"/>
      <c r="Z841" s="63"/>
      <c r="AA841" s="63"/>
      <c r="AB841" s="63"/>
      <c r="BA841" t="str">
        <f t="shared" si="224"/>
        <v>Halifax</v>
      </c>
      <c r="BB841" t="s">
        <v>231</v>
      </c>
      <c r="BC841">
        <v>9</v>
      </c>
      <c r="BE841" s="112">
        <v>25</v>
      </c>
      <c r="BF841" s="114">
        <v>23</v>
      </c>
      <c r="BG841" s="114">
        <v>35</v>
      </c>
      <c r="BH841" s="118">
        <v>27795</v>
      </c>
      <c r="BI841" s="118">
        <f t="shared" si="225"/>
        <v>25023</v>
      </c>
      <c r="BJ841" t="s">
        <v>1471</v>
      </c>
      <c r="BK841">
        <f t="shared" si="222"/>
        <v>2527795</v>
      </c>
      <c r="BL841" s="66"/>
      <c r="BM841" s="66"/>
      <c r="BP841">
        <v>17.329999999999998</v>
      </c>
      <c r="BQ841">
        <v>1.18</v>
      </c>
      <c r="BR841">
        <v>16.149999999999999</v>
      </c>
    </row>
    <row r="842" spans="1:70" ht="15" hidden="1" customHeight="1" outlineLevel="1">
      <c r="A842" s="64" t="s">
        <v>2644</v>
      </c>
      <c r="B842" s="8" t="s">
        <v>1319</v>
      </c>
      <c r="C842" s="1">
        <f t="shared" si="215"/>
        <v>4988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 t="shared" si="216"/>
        <v>0</v>
      </c>
      <c r="G842" s="1">
        <f t="shared" si="217"/>
        <v>1906</v>
      </c>
      <c r="H842" s="2">
        <f t="shared" si="223"/>
        <v>0.38211708099438652</v>
      </c>
      <c r="I842" s="6"/>
      <c r="J842" s="2">
        <f t="shared" si="218"/>
        <v>0.67441860465116277</v>
      </c>
      <c r="K842" s="2">
        <f t="shared" si="219"/>
        <v>0.29230152365677625</v>
      </c>
      <c r="L842" s="2">
        <f t="shared" si="220"/>
        <v>0</v>
      </c>
      <c r="M842" s="2">
        <f t="shared" si="221"/>
        <v>3.3279871692060981E-2</v>
      </c>
      <c r="N842" s="63">
        <v>3364</v>
      </c>
      <c r="O842" s="63">
        <v>1458</v>
      </c>
      <c r="P842" s="63"/>
      <c r="Q842" s="63">
        <v>105</v>
      </c>
      <c r="R842" s="63">
        <v>18</v>
      </c>
      <c r="S842" s="63"/>
      <c r="T842" s="63"/>
      <c r="U842" s="63"/>
      <c r="V842" s="63"/>
      <c r="W842" s="63">
        <v>43</v>
      </c>
      <c r="X842" s="63"/>
      <c r="Y842" s="63"/>
      <c r="Z842" s="63"/>
      <c r="AA842" s="63"/>
      <c r="AB842" s="63"/>
      <c r="BA842" t="str">
        <f t="shared" si="224"/>
        <v>Hamilton</v>
      </c>
      <c r="BB842" t="s">
        <v>841</v>
      </c>
      <c r="BC842">
        <v>6</v>
      </c>
      <c r="BE842" s="112">
        <v>25</v>
      </c>
      <c r="BF842" s="114">
        <v>9</v>
      </c>
      <c r="BG842" s="114">
        <v>50</v>
      </c>
      <c r="BH842" s="118">
        <v>27900</v>
      </c>
      <c r="BI842" s="118">
        <f t="shared" si="225"/>
        <v>25009</v>
      </c>
      <c r="BJ842" t="s">
        <v>1471</v>
      </c>
      <c r="BK842">
        <f t="shared" si="222"/>
        <v>2527900</v>
      </c>
      <c r="BL842" s="66"/>
      <c r="BM842" s="66"/>
      <c r="BP842">
        <v>14.94</v>
      </c>
      <c r="BQ842">
        <v>0.34</v>
      </c>
      <c r="BR842">
        <v>14.6</v>
      </c>
    </row>
    <row r="843" spans="1:70" ht="15" hidden="1" customHeight="1" outlineLevel="1">
      <c r="A843" s="64" t="s">
        <v>2851</v>
      </c>
      <c r="B843" s="8" t="s">
        <v>1319</v>
      </c>
      <c r="C843" s="1">
        <f t="shared" si="215"/>
        <v>3339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 t="shared" si="216"/>
        <v>0</v>
      </c>
      <c r="G843" s="1">
        <f t="shared" si="217"/>
        <v>174</v>
      </c>
      <c r="H843" s="2">
        <f t="shared" si="223"/>
        <v>5.2111410601976639E-2</v>
      </c>
      <c r="I843" s="6"/>
      <c r="J843" s="2">
        <f t="shared" si="218"/>
        <v>0.46091644204851751</v>
      </c>
      <c r="K843" s="2">
        <f t="shared" si="219"/>
        <v>0.51302785265049411</v>
      </c>
      <c r="L843" s="2">
        <f t="shared" si="220"/>
        <v>0</v>
      </c>
      <c r="M843" s="2">
        <f t="shared" si="221"/>
        <v>2.6055705300988441E-2</v>
      </c>
      <c r="N843" s="63">
        <v>1539</v>
      </c>
      <c r="O843" s="63">
        <v>1713</v>
      </c>
      <c r="P843" s="63"/>
      <c r="Q843" s="63">
        <v>58</v>
      </c>
      <c r="R843" s="63">
        <v>16</v>
      </c>
      <c r="S843" s="63"/>
      <c r="T843" s="63"/>
      <c r="U843" s="63"/>
      <c r="V843" s="63"/>
      <c r="W843" s="63">
        <v>13</v>
      </c>
      <c r="X843" s="63"/>
      <c r="Y843" s="63"/>
      <c r="Z843" s="63"/>
      <c r="AA843" s="63"/>
      <c r="AB843" s="63"/>
      <c r="BA843" t="str">
        <f t="shared" si="224"/>
        <v>Hampden</v>
      </c>
      <c r="BB843" t="s">
        <v>2851</v>
      </c>
      <c r="BC843">
        <v>1</v>
      </c>
      <c r="BE843" s="112">
        <v>25</v>
      </c>
      <c r="BF843" s="114">
        <v>13</v>
      </c>
      <c r="BG843" s="114">
        <v>40</v>
      </c>
      <c r="BH843" s="118">
        <v>28075</v>
      </c>
      <c r="BI843" s="118">
        <f t="shared" si="225"/>
        <v>25013</v>
      </c>
      <c r="BJ843" t="s">
        <v>1471</v>
      </c>
      <c r="BK843">
        <f t="shared" si="222"/>
        <v>2528075</v>
      </c>
      <c r="BL843" s="66"/>
      <c r="BM843" s="66"/>
      <c r="BP843">
        <v>19.649999999999999</v>
      </c>
      <c r="BQ843">
        <v>0.01</v>
      </c>
      <c r="BR843">
        <v>19.64</v>
      </c>
    </row>
    <row r="844" spans="1:70" ht="15" hidden="1" customHeight="1" outlineLevel="1">
      <c r="A844" s="64" t="s">
        <v>597</v>
      </c>
      <c r="B844" s="8" t="s">
        <v>1319</v>
      </c>
      <c r="C844" s="1">
        <f t="shared" si="215"/>
        <v>478</v>
      </c>
      <c r="D844" s="5">
        <f>IF(N844&gt;0, RANK(N844,(N844:P844,Q844:AE844)),0)</f>
        <v>1</v>
      </c>
      <c r="E844" s="5">
        <f>IF(O844&gt;0,RANK(O844,(N844:P844,Q844:AE844)),0)</f>
        <v>2</v>
      </c>
      <c r="F844" s="5">
        <f t="shared" si="216"/>
        <v>0</v>
      </c>
      <c r="G844" s="1">
        <f t="shared" si="217"/>
        <v>50</v>
      </c>
      <c r="H844" s="2">
        <f t="shared" si="223"/>
        <v>0.10460251046025104</v>
      </c>
      <c r="I844" s="6"/>
      <c r="J844" s="2">
        <f t="shared" si="218"/>
        <v>0.53765690376569042</v>
      </c>
      <c r="K844" s="2">
        <f t="shared" si="219"/>
        <v>0.43305439330543932</v>
      </c>
      <c r="L844" s="2">
        <f t="shared" si="220"/>
        <v>0</v>
      </c>
      <c r="M844" s="2">
        <f t="shared" si="221"/>
        <v>2.9288702928870258E-2</v>
      </c>
      <c r="N844" s="63">
        <v>257</v>
      </c>
      <c r="O844" s="63">
        <v>207</v>
      </c>
      <c r="P844" s="63"/>
      <c r="Q844" s="63">
        <v>9</v>
      </c>
      <c r="R844" s="63">
        <v>3</v>
      </c>
      <c r="S844" s="63"/>
      <c r="T844" s="63"/>
      <c r="U844" s="63"/>
      <c r="V844" s="63"/>
      <c r="W844" s="63">
        <v>2</v>
      </c>
      <c r="X844" s="63"/>
      <c r="Y844" s="63"/>
      <c r="Z844" s="63"/>
      <c r="AA844" s="63"/>
      <c r="AB844" s="63"/>
      <c r="BA844" t="str">
        <f t="shared" si="224"/>
        <v>Hancock</v>
      </c>
      <c r="BB844" t="s">
        <v>2311</v>
      </c>
      <c r="BC844">
        <v>1</v>
      </c>
      <c r="BE844" s="112">
        <v>25</v>
      </c>
      <c r="BF844" s="114">
        <v>3</v>
      </c>
      <c r="BG844" s="114">
        <v>50</v>
      </c>
      <c r="BH844" s="118">
        <v>28180</v>
      </c>
      <c r="BI844" s="118">
        <f t="shared" si="225"/>
        <v>25003</v>
      </c>
      <c r="BJ844" t="s">
        <v>1471</v>
      </c>
      <c r="BK844">
        <f t="shared" si="222"/>
        <v>2528180</v>
      </c>
      <c r="BL844" s="66"/>
      <c r="BM844" s="66"/>
      <c r="BP844">
        <v>35.76</v>
      </c>
      <c r="BQ844">
        <v>0.03</v>
      </c>
      <c r="BR844">
        <v>35.729999999999997</v>
      </c>
    </row>
    <row r="845" spans="1:70" ht="15" hidden="1" customHeight="1" outlineLevel="1">
      <c r="A845" s="64" t="s">
        <v>692</v>
      </c>
      <c r="B845" s="8" t="s">
        <v>1319</v>
      </c>
      <c r="C845" s="1">
        <f t="shared" si="215"/>
        <v>9652</v>
      </c>
      <c r="D845" s="5">
        <f>IF(N845&gt;0, RANK(N845,(N845:P845,Q845:AE845)),0)</f>
        <v>1</v>
      </c>
      <c r="E845" s="5">
        <f>IF(O845&gt;0,RANK(O845,(N845:P845,Q845:AE845)),0)</f>
        <v>2</v>
      </c>
      <c r="F845" s="5">
        <f t="shared" si="216"/>
        <v>0</v>
      </c>
      <c r="G845" s="1">
        <f t="shared" si="217"/>
        <v>403</v>
      </c>
      <c r="H845" s="2">
        <f t="shared" si="223"/>
        <v>4.1753004558640699E-2</v>
      </c>
      <c r="I845" s="6"/>
      <c r="J845" s="2">
        <f t="shared" si="218"/>
        <v>0.50870285951098215</v>
      </c>
      <c r="K845" s="2">
        <f t="shared" si="219"/>
        <v>0.46694985495234148</v>
      </c>
      <c r="L845" s="2">
        <f t="shared" si="220"/>
        <v>0</v>
      </c>
      <c r="M845" s="2">
        <f t="shared" si="221"/>
        <v>2.4347285536676366E-2</v>
      </c>
      <c r="N845" s="63">
        <v>4910</v>
      </c>
      <c r="O845" s="63">
        <v>4507</v>
      </c>
      <c r="P845" s="63"/>
      <c r="Q845" s="63">
        <v>153</v>
      </c>
      <c r="R845" s="63">
        <v>28</v>
      </c>
      <c r="S845" s="63"/>
      <c r="T845" s="63"/>
      <c r="U845" s="63"/>
      <c r="V845" s="63"/>
      <c r="W845" s="63">
        <v>54</v>
      </c>
      <c r="X845" s="63"/>
      <c r="Y845" s="63"/>
      <c r="Z845" s="63"/>
      <c r="AA845" s="63"/>
      <c r="AB845" s="63"/>
      <c r="BA845" t="str">
        <f t="shared" si="224"/>
        <v>Hanover</v>
      </c>
      <c r="BB845" t="s">
        <v>231</v>
      </c>
      <c r="BC845">
        <v>9</v>
      </c>
      <c r="BE845" s="112">
        <v>25</v>
      </c>
      <c r="BF845" s="114">
        <v>23</v>
      </c>
      <c r="BG845" s="114">
        <v>40</v>
      </c>
      <c r="BH845" s="118">
        <v>28285</v>
      </c>
      <c r="BI845" s="118">
        <f t="shared" si="225"/>
        <v>25023</v>
      </c>
      <c r="BJ845" t="s">
        <v>1471</v>
      </c>
      <c r="BK845">
        <f t="shared" si="222"/>
        <v>2528285</v>
      </c>
      <c r="BL845" s="66"/>
      <c r="BM845" s="66"/>
      <c r="BP845">
        <v>15.72</v>
      </c>
      <c r="BQ845">
        <v>0.11</v>
      </c>
      <c r="BR845">
        <v>15.61</v>
      </c>
    </row>
    <row r="846" spans="1:70" ht="15" hidden="1" customHeight="1" outlineLevel="1">
      <c r="A846" s="64" t="s">
        <v>1782</v>
      </c>
      <c r="B846" s="8" t="s">
        <v>1319</v>
      </c>
      <c r="C846" s="1">
        <f t="shared" si="215"/>
        <v>6741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 t="shared" si="216"/>
        <v>0</v>
      </c>
      <c r="G846" s="1">
        <f t="shared" si="217"/>
        <v>70</v>
      </c>
      <c r="H846" s="2">
        <f t="shared" si="223"/>
        <v>1.0384215991692628E-2</v>
      </c>
      <c r="I846" s="6"/>
      <c r="J846" s="2">
        <f t="shared" si="218"/>
        <v>0.48123423824358402</v>
      </c>
      <c r="K846" s="2">
        <f t="shared" si="219"/>
        <v>0.49161845423527667</v>
      </c>
      <c r="L846" s="2">
        <f t="shared" si="220"/>
        <v>0</v>
      </c>
      <c r="M846" s="2">
        <f t="shared" si="221"/>
        <v>2.7147307521139308E-2</v>
      </c>
      <c r="N846" s="63">
        <v>3244</v>
      </c>
      <c r="O846" s="63">
        <v>3314</v>
      </c>
      <c r="P846" s="63"/>
      <c r="Q846" s="63">
        <v>125</v>
      </c>
      <c r="R846" s="63">
        <v>34</v>
      </c>
      <c r="S846" s="63"/>
      <c r="T846" s="63"/>
      <c r="U846" s="63"/>
      <c r="V846" s="63"/>
      <c r="W846" s="63">
        <v>24</v>
      </c>
      <c r="X846" s="63"/>
      <c r="Y846" s="63"/>
      <c r="Z846" s="63"/>
      <c r="AA846" s="63"/>
      <c r="AB846" s="63"/>
      <c r="BA846" t="str">
        <f t="shared" si="224"/>
        <v>Hanson</v>
      </c>
      <c r="BB846" t="s">
        <v>231</v>
      </c>
      <c r="BC846">
        <v>9</v>
      </c>
      <c r="BE846" s="112">
        <v>25</v>
      </c>
      <c r="BF846" s="114">
        <v>23</v>
      </c>
      <c r="BG846" s="114">
        <v>45</v>
      </c>
      <c r="BH846" s="118">
        <v>28495</v>
      </c>
      <c r="BI846" s="118">
        <f t="shared" si="225"/>
        <v>25023</v>
      </c>
      <c r="BJ846" t="s">
        <v>1471</v>
      </c>
      <c r="BK846">
        <f t="shared" si="222"/>
        <v>2528495</v>
      </c>
      <c r="BL846" s="66"/>
      <c r="BM846" s="66"/>
      <c r="BP846">
        <v>15.67</v>
      </c>
      <c r="BQ846">
        <v>0.66</v>
      </c>
      <c r="BR846">
        <v>15.01</v>
      </c>
    </row>
    <row r="847" spans="1:70" ht="15" hidden="1" customHeight="1" outlineLevel="1">
      <c r="A847" s="64" t="s">
        <v>2988</v>
      </c>
      <c r="B847" s="8" t="s">
        <v>1319</v>
      </c>
      <c r="C847" s="1">
        <f t="shared" si="215"/>
        <v>1529</v>
      </c>
      <c r="D847" s="5">
        <f>IF(N847&gt;0, RANK(N847,(N847:P847,Q847:AE847)),0)</f>
        <v>1</v>
      </c>
      <c r="E847" s="5">
        <f>IF(O847&gt;0,RANK(O847,(N847:P847,Q847:AE847)),0)</f>
        <v>2</v>
      </c>
      <c r="F847" s="5">
        <f t="shared" si="216"/>
        <v>0</v>
      </c>
      <c r="G847" s="1">
        <f t="shared" si="217"/>
        <v>16</v>
      </c>
      <c r="H847" s="2">
        <f t="shared" si="223"/>
        <v>1.0464355788096796E-2</v>
      </c>
      <c r="I847" s="6"/>
      <c r="J847" s="2">
        <f t="shared" si="218"/>
        <v>0.48986265533028123</v>
      </c>
      <c r="K847" s="2">
        <f t="shared" si="219"/>
        <v>0.47939829954218444</v>
      </c>
      <c r="L847" s="2">
        <f t="shared" si="220"/>
        <v>0</v>
      </c>
      <c r="M847" s="2">
        <f t="shared" si="221"/>
        <v>3.0739045127534392E-2</v>
      </c>
      <c r="N847" s="63">
        <v>749</v>
      </c>
      <c r="O847" s="63">
        <v>733</v>
      </c>
      <c r="P847" s="63"/>
      <c r="Q847" s="63">
        <v>32</v>
      </c>
      <c r="R847" s="63">
        <v>7</v>
      </c>
      <c r="S847" s="63"/>
      <c r="T847" s="63"/>
      <c r="U847" s="63"/>
      <c r="V847" s="63"/>
      <c r="W847" s="63">
        <v>8</v>
      </c>
      <c r="X847" s="63"/>
      <c r="Y847" s="63"/>
      <c r="Z847" s="63"/>
      <c r="AA847" s="63"/>
      <c r="AB847" s="63"/>
      <c r="BA847" t="str">
        <f t="shared" si="224"/>
        <v>Hardwick</v>
      </c>
      <c r="BB847" s="8" t="s">
        <v>1773</v>
      </c>
      <c r="BC847">
        <v>2</v>
      </c>
      <c r="BE847" s="112">
        <v>25</v>
      </c>
      <c r="BF847" s="114">
        <v>27</v>
      </c>
      <c r="BG847" s="114">
        <v>90</v>
      </c>
      <c r="BH847" s="118">
        <v>28740</v>
      </c>
      <c r="BI847" s="118">
        <f t="shared" si="225"/>
        <v>25027</v>
      </c>
      <c r="BJ847" t="s">
        <v>1471</v>
      </c>
      <c r="BK847">
        <f t="shared" si="222"/>
        <v>2528740</v>
      </c>
      <c r="BL847" s="66"/>
      <c r="BM847" s="66"/>
      <c r="BP847">
        <v>40.840000000000003</v>
      </c>
      <c r="BQ847">
        <v>2.25</v>
      </c>
      <c r="BR847">
        <v>38.590000000000003</v>
      </c>
    </row>
    <row r="848" spans="1:70" ht="15" hidden="1" customHeight="1" outlineLevel="1">
      <c r="A848" s="64" t="s">
        <v>2498</v>
      </c>
      <c r="B848" s="8" t="s">
        <v>1319</v>
      </c>
      <c r="C848" s="1">
        <f t="shared" si="215"/>
        <v>4129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 t="shared" si="216"/>
        <v>0</v>
      </c>
      <c r="G848" s="1">
        <f t="shared" si="217"/>
        <v>2120</v>
      </c>
      <c r="H848" s="2">
        <f t="shared" si="223"/>
        <v>0.5134415112618067</v>
      </c>
      <c r="I848" s="6"/>
      <c r="J848" s="2">
        <f t="shared" si="218"/>
        <v>0.7444901913296198</v>
      </c>
      <c r="K848" s="2">
        <f t="shared" si="219"/>
        <v>0.23104868006781304</v>
      </c>
      <c r="L848" s="2">
        <f t="shared" si="220"/>
        <v>0</v>
      </c>
      <c r="M848" s="2">
        <f t="shared" si="221"/>
        <v>2.4461128602567161E-2</v>
      </c>
      <c r="N848" s="63">
        <v>3074</v>
      </c>
      <c r="O848" s="63">
        <v>954</v>
      </c>
      <c r="P848" s="63"/>
      <c r="Q848" s="63">
        <v>71</v>
      </c>
      <c r="R848" s="63">
        <v>18</v>
      </c>
      <c r="S848" s="63"/>
      <c r="T848" s="63"/>
      <c r="U848" s="63"/>
      <c r="V848" s="63"/>
      <c r="W848" s="63">
        <v>12</v>
      </c>
      <c r="X848" s="63"/>
      <c r="Y848" s="63"/>
      <c r="Z848" s="63"/>
      <c r="AA848" s="63"/>
      <c r="AB848" s="63"/>
      <c r="BA848" t="str">
        <f t="shared" si="224"/>
        <v>Harvard</v>
      </c>
      <c r="BB848" s="8" t="s">
        <v>1773</v>
      </c>
      <c r="BC848">
        <v>3</v>
      </c>
      <c r="BE848" s="112">
        <v>25</v>
      </c>
      <c r="BF848" s="114">
        <v>27</v>
      </c>
      <c r="BG848" s="114">
        <v>95</v>
      </c>
      <c r="BH848" s="118">
        <v>28950</v>
      </c>
      <c r="BI848" s="118">
        <f t="shared" si="225"/>
        <v>25027</v>
      </c>
      <c r="BJ848" t="s">
        <v>1471</v>
      </c>
      <c r="BK848">
        <f t="shared" si="222"/>
        <v>2528950</v>
      </c>
      <c r="BL848" s="66"/>
      <c r="BM848" s="66"/>
      <c r="BP848">
        <v>26.97</v>
      </c>
      <c r="BQ848">
        <v>0.61</v>
      </c>
      <c r="BR848">
        <v>26.36</v>
      </c>
    </row>
    <row r="849" spans="1:70" ht="15" hidden="1" customHeight="1" outlineLevel="1">
      <c r="A849" s="64" t="s">
        <v>2746</v>
      </c>
      <c r="B849" s="8" t="s">
        <v>1319</v>
      </c>
      <c r="C849" s="1">
        <f t="shared" si="215"/>
        <v>9448</v>
      </c>
      <c r="D849" s="5">
        <f>IF(N849&gt;0, RANK(N849,(N849:P849,Q849:AE849)),0)</f>
        <v>1</v>
      </c>
      <c r="E849" s="5">
        <f>IF(O849&gt;0,RANK(O849,(N849:P849,Q849:AE849)),0)</f>
        <v>2</v>
      </c>
      <c r="F849" s="5">
        <f t="shared" si="216"/>
        <v>0</v>
      </c>
      <c r="G849" s="1">
        <f t="shared" si="217"/>
        <v>2468</v>
      </c>
      <c r="H849" s="2">
        <f t="shared" si="223"/>
        <v>0.26121930567315832</v>
      </c>
      <c r="I849" s="6"/>
      <c r="J849" s="2">
        <f t="shared" si="218"/>
        <v>0.61737933954276036</v>
      </c>
      <c r="K849" s="2">
        <f t="shared" si="219"/>
        <v>0.35616003386960204</v>
      </c>
      <c r="L849" s="2">
        <f t="shared" si="220"/>
        <v>0</v>
      </c>
      <c r="M849" s="2">
        <f t="shared" si="221"/>
        <v>2.6460626587637592E-2</v>
      </c>
      <c r="N849" s="63">
        <v>5833</v>
      </c>
      <c r="O849" s="63">
        <v>3365</v>
      </c>
      <c r="P849" s="63"/>
      <c r="Q849" s="63">
        <v>149</v>
      </c>
      <c r="R849" s="63">
        <v>47</v>
      </c>
      <c r="S849" s="63"/>
      <c r="T849" s="63"/>
      <c r="U849" s="63"/>
      <c r="V849" s="63"/>
      <c r="W849" s="63">
        <v>54</v>
      </c>
      <c r="X849" s="63"/>
      <c r="Y849" s="63"/>
      <c r="Z849" s="63"/>
      <c r="AA849" s="63"/>
      <c r="AB849" s="63"/>
      <c r="BA849" t="str">
        <f t="shared" si="224"/>
        <v>Harwich</v>
      </c>
      <c r="BB849" t="s">
        <v>2409</v>
      </c>
      <c r="BC849">
        <v>9</v>
      </c>
      <c r="BE849" s="112">
        <v>25</v>
      </c>
      <c r="BF849" s="114">
        <v>1</v>
      </c>
      <c r="BG849" s="114">
        <v>40</v>
      </c>
      <c r="BH849" s="118">
        <v>29020</v>
      </c>
      <c r="BI849" s="118">
        <f t="shared" si="225"/>
        <v>25001</v>
      </c>
      <c r="BJ849" t="s">
        <v>1471</v>
      </c>
      <c r="BK849">
        <f t="shared" si="222"/>
        <v>2529020</v>
      </c>
      <c r="BL849" s="66"/>
      <c r="BM849" s="66"/>
      <c r="BP849">
        <v>33.15</v>
      </c>
      <c r="BQ849">
        <v>12.11</v>
      </c>
      <c r="BR849">
        <v>21.04</v>
      </c>
    </row>
    <row r="850" spans="1:70" ht="15" hidden="1" customHeight="1" outlineLevel="1">
      <c r="A850" s="64" t="s">
        <v>1811</v>
      </c>
      <c r="B850" s="8" t="s">
        <v>1319</v>
      </c>
      <c r="C850" s="1">
        <f t="shared" si="215"/>
        <v>2313</v>
      </c>
      <c r="D850" s="5">
        <f>IF(N850&gt;0, RANK(N850,(N850:P850,Q850:AE850)),0)</f>
        <v>1</v>
      </c>
      <c r="E850" s="5">
        <f>IF(O850&gt;0,RANK(O850,(N850:P850,Q850:AE850)),0)</f>
        <v>2</v>
      </c>
      <c r="F850" s="5">
        <f t="shared" si="216"/>
        <v>0</v>
      </c>
      <c r="G850" s="1">
        <f t="shared" si="217"/>
        <v>892</v>
      </c>
      <c r="H850" s="2">
        <f t="shared" si="223"/>
        <v>0.38564634673584092</v>
      </c>
      <c r="I850" s="6"/>
      <c r="J850" s="2">
        <f t="shared" si="218"/>
        <v>0.68223086900129704</v>
      </c>
      <c r="K850" s="2">
        <f t="shared" si="219"/>
        <v>0.29658452226545612</v>
      </c>
      <c r="L850" s="2">
        <f t="shared" si="220"/>
        <v>0</v>
      </c>
      <c r="M850" s="2">
        <f t="shared" si="221"/>
        <v>2.1184608733246846E-2</v>
      </c>
      <c r="N850" s="63">
        <v>1578</v>
      </c>
      <c r="O850" s="63">
        <v>686</v>
      </c>
      <c r="P850" s="63"/>
      <c r="Q850" s="63">
        <v>23</v>
      </c>
      <c r="R850" s="63">
        <v>15</v>
      </c>
      <c r="S850" s="63"/>
      <c r="T850" s="63"/>
      <c r="U850" s="63"/>
      <c r="V850" s="63"/>
      <c r="W850" s="63">
        <v>11</v>
      </c>
      <c r="X850" s="63"/>
      <c r="Y850" s="63"/>
      <c r="Z850" s="63"/>
      <c r="AA850" s="63"/>
      <c r="AB850" s="63"/>
      <c r="BA850" t="str">
        <f t="shared" si="224"/>
        <v>Hatfield</v>
      </c>
      <c r="BB850" t="s">
        <v>2174</v>
      </c>
      <c r="BC850">
        <v>2</v>
      </c>
      <c r="BE850" s="112">
        <v>25</v>
      </c>
      <c r="BF850" s="114">
        <v>15</v>
      </c>
      <c r="BG850" s="114">
        <v>45</v>
      </c>
      <c r="BH850" s="118">
        <v>29265</v>
      </c>
      <c r="BI850" s="118">
        <f t="shared" si="225"/>
        <v>25015</v>
      </c>
      <c r="BJ850" t="s">
        <v>1471</v>
      </c>
      <c r="BK850">
        <f t="shared" si="222"/>
        <v>2529265</v>
      </c>
      <c r="BL850" s="66"/>
      <c r="BM850" s="66"/>
      <c r="BP850">
        <v>16.82</v>
      </c>
      <c r="BQ850">
        <v>0.81</v>
      </c>
      <c r="BR850">
        <v>16.02</v>
      </c>
    </row>
    <row r="851" spans="1:70" ht="15" hidden="1" customHeight="1" outlineLevel="1">
      <c r="A851" s="64" t="s">
        <v>1460</v>
      </c>
      <c r="B851" s="8" t="s">
        <v>1319</v>
      </c>
      <c r="C851" s="1">
        <f t="shared" si="215"/>
        <v>32401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 t="shared" si="216"/>
        <v>0</v>
      </c>
      <c r="G851" s="1">
        <f t="shared" si="217"/>
        <v>6449</v>
      </c>
      <c r="H851" s="2">
        <f t="shared" si="223"/>
        <v>0.19903706675719884</v>
      </c>
      <c r="I851" s="6"/>
      <c r="J851" s="2">
        <f t="shared" si="218"/>
        <v>0.58701891916916149</v>
      </c>
      <c r="K851" s="2">
        <f t="shared" si="219"/>
        <v>0.38798185241196259</v>
      </c>
      <c r="L851" s="2">
        <f t="shared" si="220"/>
        <v>0</v>
      </c>
      <c r="M851" s="2">
        <f t="shared" si="221"/>
        <v>2.4999228418875918E-2</v>
      </c>
      <c r="N851" s="63">
        <v>19020</v>
      </c>
      <c r="O851" s="63">
        <v>12571</v>
      </c>
      <c r="P851" s="63"/>
      <c r="Q851" s="63">
        <v>444</v>
      </c>
      <c r="R851" s="63">
        <v>197</v>
      </c>
      <c r="S851" s="63"/>
      <c r="T851" s="63"/>
      <c r="U851" s="63"/>
      <c r="V851" s="63"/>
      <c r="W851" s="63">
        <v>169</v>
      </c>
      <c r="X851" s="63"/>
      <c r="Y851" s="63"/>
      <c r="Z851" s="63"/>
      <c r="AA851" s="63"/>
      <c r="AB851" s="63"/>
      <c r="BA851" t="str">
        <f t="shared" si="224"/>
        <v>Haverhill</v>
      </c>
      <c r="BB851" t="s">
        <v>841</v>
      </c>
      <c r="BC851">
        <v>3</v>
      </c>
      <c r="BE851" s="112">
        <v>25</v>
      </c>
      <c r="BF851" s="114">
        <v>9</v>
      </c>
      <c r="BG851" s="114">
        <v>55</v>
      </c>
      <c r="BH851" s="118">
        <v>29405</v>
      </c>
      <c r="BI851" s="118">
        <f t="shared" si="225"/>
        <v>25009</v>
      </c>
      <c r="BJ851" t="s">
        <v>1248</v>
      </c>
      <c r="BK851">
        <f t="shared" si="222"/>
        <v>2529405</v>
      </c>
      <c r="BL851" s="66"/>
      <c r="BM851" s="66"/>
      <c r="BP851">
        <v>35.630000000000003</v>
      </c>
      <c r="BQ851">
        <v>2.31</v>
      </c>
      <c r="BR851">
        <v>33.33</v>
      </c>
    </row>
    <row r="852" spans="1:70" ht="15" hidden="1" customHeight="1" outlineLevel="1">
      <c r="A852" s="64" t="s">
        <v>580</v>
      </c>
      <c r="B852" s="8" t="s">
        <v>1319</v>
      </c>
      <c r="C852" s="1">
        <f t="shared" ref="C852:C915" si="226">SUM(N852:AY852)</f>
        <v>231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 t="shared" ref="F852:F915" si="227">IF(P852&gt;0,RANK(P852,(N852:AE852)),0)</f>
        <v>0</v>
      </c>
      <c r="G852" s="1">
        <f t="shared" ref="G852:G915" si="228">IF(C852&gt;0,MAX(N852:P852)-LARGE(N852:P852,2),0)</f>
        <v>85</v>
      </c>
      <c r="H852" s="2">
        <f t="shared" si="223"/>
        <v>0.36796536796536794</v>
      </c>
      <c r="I852" s="6"/>
      <c r="J852" s="2">
        <f t="shared" ref="J852:J915" si="229">IF(C852=0,"-",N852/C852)</f>
        <v>0.67099567099567103</v>
      </c>
      <c r="K852" s="2">
        <f t="shared" ref="K852:K915" si="230">IF(C852=0,"-",O852/C852)</f>
        <v>0.30303030303030304</v>
      </c>
      <c r="L852" s="2">
        <f t="shared" ref="L852:L915" si="231">IF(C852=0,"-",P852/C852)</f>
        <v>0</v>
      </c>
      <c r="M852" s="2">
        <f t="shared" ref="M852:M915" si="232">IF(C852=0,"-",(1-J852-K852-L852))</f>
        <v>2.5974025974025927E-2</v>
      </c>
      <c r="N852" s="63">
        <v>155</v>
      </c>
      <c r="O852" s="63">
        <v>70</v>
      </c>
      <c r="P852" s="63"/>
      <c r="Q852" s="63">
        <v>3</v>
      </c>
      <c r="R852" s="63">
        <v>3</v>
      </c>
      <c r="S852" s="63"/>
      <c r="T852" s="63"/>
      <c r="U852" s="63"/>
      <c r="V852" s="63"/>
      <c r="W852" s="63">
        <v>0</v>
      </c>
      <c r="X852" s="63"/>
      <c r="Y852" s="63"/>
      <c r="Z852" s="63"/>
      <c r="AA852" s="63"/>
      <c r="AB852" s="63"/>
      <c r="BA852" t="str">
        <f t="shared" si="224"/>
        <v>Hawley</v>
      </c>
      <c r="BB852" t="s">
        <v>1137</v>
      </c>
      <c r="BC852">
        <v>1</v>
      </c>
      <c r="BE852" s="112">
        <v>25</v>
      </c>
      <c r="BF852" s="114">
        <v>11</v>
      </c>
      <c r="BG852" s="114">
        <v>55</v>
      </c>
      <c r="BH852" s="118">
        <v>29475</v>
      </c>
      <c r="BI852" s="118">
        <f t="shared" si="225"/>
        <v>25011</v>
      </c>
      <c r="BJ852" t="s">
        <v>1471</v>
      </c>
      <c r="BK852">
        <f t="shared" ref="BK852:BK915" si="233">BE852*100000+BH852</f>
        <v>2529475</v>
      </c>
      <c r="BL852" s="66"/>
      <c r="BM852" s="66"/>
      <c r="BP852">
        <v>30.88</v>
      </c>
      <c r="BQ852">
        <v>0.02</v>
      </c>
      <c r="BR852">
        <v>30.86</v>
      </c>
    </row>
    <row r="853" spans="1:70" ht="15" hidden="1" customHeight="1" outlineLevel="1">
      <c r="A853" s="64" t="s">
        <v>2016</v>
      </c>
      <c r="B853" s="8" t="s">
        <v>1319</v>
      </c>
      <c r="C853" s="1">
        <f t="shared" si="226"/>
        <v>468</v>
      </c>
      <c r="D853" s="5">
        <f>IF(N853&gt;0, RANK(N853,(N853:P853,Q853:AE853)),0)</f>
        <v>1</v>
      </c>
      <c r="E853" s="5">
        <f>IF(O853&gt;0,RANK(O853,(N853:P853,Q853:AE853)),0)</f>
        <v>2</v>
      </c>
      <c r="F853" s="5">
        <f t="shared" si="227"/>
        <v>0</v>
      </c>
      <c r="G853" s="1">
        <f t="shared" si="228"/>
        <v>136</v>
      </c>
      <c r="H853" s="2">
        <f t="shared" si="223"/>
        <v>0.29059829059829062</v>
      </c>
      <c r="I853" s="6"/>
      <c r="J853" s="2">
        <f t="shared" si="229"/>
        <v>0.62820512820512819</v>
      </c>
      <c r="K853" s="2">
        <f t="shared" si="230"/>
        <v>0.33760683760683763</v>
      </c>
      <c r="L853" s="2">
        <f t="shared" si="231"/>
        <v>0</v>
      </c>
      <c r="M853" s="2">
        <f t="shared" si="232"/>
        <v>3.4188034188034178E-2</v>
      </c>
      <c r="N853" s="63">
        <v>294</v>
      </c>
      <c r="O853" s="63">
        <v>158</v>
      </c>
      <c r="P853" s="63"/>
      <c r="Q853" s="63">
        <v>8</v>
      </c>
      <c r="R853" s="63">
        <v>6</v>
      </c>
      <c r="S853" s="63"/>
      <c r="T853" s="63"/>
      <c r="U853" s="63"/>
      <c r="V853" s="63"/>
      <c r="W853" s="63">
        <v>2</v>
      </c>
      <c r="X853" s="63"/>
      <c r="Y853" s="63"/>
      <c r="Z853" s="63"/>
      <c r="AA853" s="63"/>
      <c r="AB853" s="63"/>
      <c r="BA853" t="str">
        <f t="shared" si="224"/>
        <v>Heath</v>
      </c>
      <c r="BB853" t="s">
        <v>1137</v>
      </c>
      <c r="BC853">
        <v>1</v>
      </c>
      <c r="BE853" s="112">
        <v>25</v>
      </c>
      <c r="BF853" s="114">
        <v>11</v>
      </c>
      <c r="BG853" s="114">
        <v>60</v>
      </c>
      <c r="BH853" s="118">
        <v>29650</v>
      </c>
      <c r="BI853" s="118">
        <f t="shared" si="225"/>
        <v>25011</v>
      </c>
      <c r="BJ853" t="s">
        <v>1471</v>
      </c>
      <c r="BK853">
        <f t="shared" si="233"/>
        <v>2529650</v>
      </c>
      <c r="BL853" s="66"/>
      <c r="BM853" s="66"/>
      <c r="BP853">
        <v>24.92</v>
      </c>
      <c r="BQ853">
        <v>0.02</v>
      </c>
      <c r="BR853">
        <v>24.9</v>
      </c>
    </row>
    <row r="854" spans="1:70" ht="15" hidden="1" customHeight="1" outlineLevel="1">
      <c r="A854" s="64" t="s">
        <v>2468</v>
      </c>
      <c r="B854" s="8" t="s">
        <v>1319</v>
      </c>
      <c r="C854" s="1">
        <f t="shared" si="226"/>
        <v>16229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 t="shared" si="227"/>
        <v>0</v>
      </c>
      <c r="G854" s="1">
        <f t="shared" si="228"/>
        <v>5869</v>
      </c>
      <c r="H854" s="2">
        <f t="shared" si="223"/>
        <v>0.36163657649886005</v>
      </c>
      <c r="I854" s="6"/>
      <c r="J854" s="2">
        <f t="shared" si="229"/>
        <v>0.66886437858155157</v>
      </c>
      <c r="K854" s="2">
        <f t="shared" si="230"/>
        <v>0.30722780208269146</v>
      </c>
      <c r="L854" s="2">
        <f t="shared" si="231"/>
        <v>0</v>
      </c>
      <c r="M854" s="2">
        <f t="shared" si="232"/>
        <v>2.3907819335756975E-2</v>
      </c>
      <c r="N854" s="63">
        <v>10855</v>
      </c>
      <c r="O854" s="63">
        <v>4986</v>
      </c>
      <c r="P854" s="63"/>
      <c r="Q854" s="63">
        <v>208</v>
      </c>
      <c r="R854" s="63">
        <v>43</v>
      </c>
      <c r="S854" s="63"/>
      <c r="T854" s="63"/>
      <c r="U854" s="63"/>
      <c r="V854" s="63"/>
      <c r="W854" s="63">
        <v>137</v>
      </c>
      <c r="X854" s="63"/>
      <c r="Y854" s="63"/>
      <c r="Z854" s="63"/>
      <c r="AA854" s="63"/>
      <c r="AB854" s="63"/>
      <c r="BA854" t="str">
        <f t="shared" si="224"/>
        <v>Hingham</v>
      </c>
      <c r="BB854" t="s">
        <v>231</v>
      </c>
      <c r="BC854">
        <v>8</v>
      </c>
      <c r="BE854" s="112">
        <v>25</v>
      </c>
      <c r="BF854" s="114">
        <v>23</v>
      </c>
      <c r="BG854" s="114">
        <v>50</v>
      </c>
      <c r="BH854" s="118">
        <v>30210</v>
      </c>
      <c r="BI854" s="118">
        <f t="shared" si="225"/>
        <v>25023</v>
      </c>
      <c r="BJ854" t="s">
        <v>1471</v>
      </c>
      <c r="BK854">
        <f t="shared" si="233"/>
        <v>2530210</v>
      </c>
      <c r="BL854" s="66"/>
      <c r="BM854" s="66"/>
      <c r="BP854">
        <v>25.04</v>
      </c>
      <c r="BQ854">
        <v>2.57</v>
      </c>
      <c r="BR854">
        <v>22.47</v>
      </c>
    </row>
    <row r="855" spans="1:70" ht="15" hidden="1" customHeight="1" outlineLevel="1">
      <c r="A855" s="64" t="s">
        <v>1670</v>
      </c>
      <c r="B855" s="8" t="s">
        <v>1319</v>
      </c>
      <c r="C855" s="1">
        <f t="shared" si="226"/>
        <v>1210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 t="shared" si="227"/>
        <v>0</v>
      </c>
      <c r="G855" s="1">
        <f t="shared" si="228"/>
        <v>369</v>
      </c>
      <c r="H855" s="2">
        <f t="shared" si="223"/>
        <v>0.30495867768595042</v>
      </c>
      <c r="I855" s="6"/>
      <c r="J855" s="2">
        <f t="shared" si="229"/>
        <v>0.63719008264462806</v>
      </c>
      <c r="K855" s="2">
        <f t="shared" si="230"/>
        <v>0.3322314049586777</v>
      </c>
      <c r="L855" s="2">
        <f t="shared" si="231"/>
        <v>0</v>
      </c>
      <c r="M855" s="2">
        <f t="shared" si="232"/>
        <v>3.0578512396694235E-2</v>
      </c>
      <c r="N855" s="63">
        <v>771</v>
      </c>
      <c r="O855" s="63">
        <v>402</v>
      </c>
      <c r="P855" s="63"/>
      <c r="Q855" s="63">
        <v>18</v>
      </c>
      <c r="R855" s="63">
        <v>15</v>
      </c>
      <c r="S855" s="63"/>
      <c r="T855" s="63"/>
      <c r="U855" s="63"/>
      <c r="V855" s="63"/>
      <c r="W855" s="63">
        <v>4</v>
      </c>
      <c r="X855" s="63"/>
      <c r="Y855" s="63"/>
      <c r="Z855" s="63"/>
      <c r="AA855" s="63"/>
      <c r="AB855" s="63"/>
      <c r="BA855" t="str">
        <f t="shared" si="224"/>
        <v>Hinsdale</v>
      </c>
      <c r="BB855" t="s">
        <v>2311</v>
      </c>
      <c r="BC855">
        <v>1</v>
      </c>
      <c r="BE855" s="112">
        <v>25</v>
      </c>
      <c r="BF855" s="114">
        <v>3</v>
      </c>
      <c r="BG855" s="114">
        <v>55</v>
      </c>
      <c r="BH855" s="118">
        <v>30315</v>
      </c>
      <c r="BI855" s="118">
        <f t="shared" si="225"/>
        <v>25003</v>
      </c>
      <c r="BJ855" t="s">
        <v>1471</v>
      </c>
      <c r="BK855">
        <f t="shared" si="233"/>
        <v>2530315</v>
      </c>
      <c r="BL855" s="66"/>
      <c r="BM855" s="66"/>
      <c r="BP855">
        <v>21.7</v>
      </c>
      <c r="BQ855">
        <v>0.86</v>
      </c>
      <c r="BR855">
        <v>20.84</v>
      </c>
    </row>
    <row r="856" spans="1:70" ht="15" hidden="1" customHeight="1" outlineLevel="1">
      <c r="A856" s="64" t="s">
        <v>450</v>
      </c>
      <c r="B856" s="8" t="s">
        <v>1319</v>
      </c>
      <c r="C856" s="1">
        <f t="shared" si="226"/>
        <v>6213</v>
      </c>
      <c r="D856" s="5">
        <f>IF(N856&gt;0, RANK(N856,(N856:P856,Q856:AE856)),0)</f>
        <v>1</v>
      </c>
      <c r="E856" s="5">
        <f>IF(O856&gt;0,RANK(O856,(N856:P856,Q856:AE856)),0)</f>
        <v>2</v>
      </c>
      <c r="F856" s="5">
        <f t="shared" si="227"/>
        <v>0</v>
      </c>
      <c r="G856" s="1">
        <f t="shared" si="228"/>
        <v>1329</v>
      </c>
      <c r="H856" s="2">
        <f t="shared" si="223"/>
        <v>0.21390632544664415</v>
      </c>
      <c r="I856" s="6"/>
      <c r="J856" s="2">
        <f t="shared" si="229"/>
        <v>0.59713503943344604</v>
      </c>
      <c r="K856" s="2">
        <f t="shared" si="230"/>
        <v>0.38322871398680186</v>
      </c>
      <c r="L856" s="2">
        <f t="shared" si="231"/>
        <v>0</v>
      </c>
      <c r="M856" s="2">
        <f t="shared" si="232"/>
        <v>1.9636246579752104E-2</v>
      </c>
      <c r="N856" s="63">
        <v>3710</v>
      </c>
      <c r="O856" s="63">
        <v>2381</v>
      </c>
      <c r="P856" s="63"/>
      <c r="Q856" s="63">
        <v>71</v>
      </c>
      <c r="R856" s="63">
        <v>31</v>
      </c>
      <c r="S856" s="63"/>
      <c r="T856" s="63"/>
      <c r="U856" s="63"/>
      <c r="V856" s="63"/>
      <c r="W856" s="63">
        <v>20</v>
      </c>
      <c r="X856" s="63"/>
      <c r="Y856" s="63"/>
      <c r="Z856" s="63"/>
      <c r="AA856" s="63"/>
      <c r="AB856" s="63"/>
      <c r="BA856" t="str">
        <f t="shared" si="224"/>
        <v>Holbrook</v>
      </c>
      <c r="BB856" t="s">
        <v>752</v>
      </c>
      <c r="BC856">
        <v>8</v>
      </c>
      <c r="BE856" s="112">
        <v>25</v>
      </c>
      <c r="BF856" s="114">
        <v>21</v>
      </c>
      <c r="BG856" s="114">
        <v>55</v>
      </c>
      <c r="BH856" s="118">
        <v>30455</v>
      </c>
      <c r="BI856" s="118">
        <f t="shared" si="225"/>
        <v>25021</v>
      </c>
      <c r="BJ856" t="s">
        <v>1471</v>
      </c>
      <c r="BK856">
        <f t="shared" si="233"/>
        <v>2530455</v>
      </c>
      <c r="BL856" s="66"/>
      <c r="BM856" s="66"/>
      <c r="BP856">
        <v>7.41</v>
      </c>
      <c r="BQ856">
        <v>0.05</v>
      </c>
      <c r="BR856">
        <v>7.35</v>
      </c>
    </row>
    <row r="857" spans="1:70" ht="15" hidden="1" customHeight="1" outlineLevel="1">
      <c r="A857" s="64" t="s">
        <v>1788</v>
      </c>
      <c r="B857" s="8" t="s">
        <v>1319</v>
      </c>
      <c r="C857" s="1">
        <f t="shared" si="226"/>
        <v>12654</v>
      </c>
      <c r="D857" s="5">
        <f>IF(N857&gt;0, RANK(N857,(N857:P857,Q857:AE857)),0)</f>
        <v>1</v>
      </c>
      <c r="E857" s="5">
        <f>IF(O857&gt;0,RANK(O857,(N857:P857,Q857:AE857)),0)</f>
        <v>2</v>
      </c>
      <c r="F857" s="5">
        <f t="shared" si="227"/>
        <v>0</v>
      </c>
      <c r="G857" s="1">
        <f t="shared" si="228"/>
        <v>2329</v>
      </c>
      <c r="H857" s="2">
        <f t="shared" si="223"/>
        <v>0.18405247352615775</v>
      </c>
      <c r="I857" s="6"/>
      <c r="J857" s="2">
        <f t="shared" si="229"/>
        <v>0.57886834202623672</v>
      </c>
      <c r="K857" s="2">
        <f t="shared" si="230"/>
        <v>0.39481586850007905</v>
      </c>
      <c r="L857" s="2">
        <f t="shared" si="231"/>
        <v>0</v>
      </c>
      <c r="M857" s="2">
        <f t="shared" si="232"/>
        <v>2.6315789473684237E-2</v>
      </c>
      <c r="N857" s="63">
        <v>7325</v>
      </c>
      <c r="O857" s="63">
        <v>4996</v>
      </c>
      <c r="P857" s="63"/>
      <c r="Q857" s="63">
        <v>200</v>
      </c>
      <c r="R857" s="63">
        <v>65</v>
      </c>
      <c r="S857" s="63"/>
      <c r="T857" s="63"/>
      <c r="U857" s="63"/>
      <c r="V857" s="63"/>
      <c r="W857" s="63">
        <v>68</v>
      </c>
      <c r="X857" s="63"/>
      <c r="Y857" s="63"/>
      <c r="Z857" s="63"/>
      <c r="AA857" s="63"/>
      <c r="AB857" s="63"/>
      <c r="BA857" t="str">
        <f t="shared" si="224"/>
        <v>Holden</v>
      </c>
      <c r="BB857" s="8" t="s">
        <v>1773</v>
      </c>
      <c r="BC857">
        <v>2</v>
      </c>
      <c r="BE857" s="112">
        <v>25</v>
      </c>
      <c r="BF857" s="114">
        <v>27</v>
      </c>
      <c r="BG857" s="114">
        <v>100</v>
      </c>
      <c r="BH857" s="118">
        <v>30560</v>
      </c>
      <c r="BI857" s="118">
        <f t="shared" si="225"/>
        <v>25027</v>
      </c>
      <c r="BJ857" t="s">
        <v>1471</v>
      </c>
      <c r="BK857">
        <f t="shared" si="233"/>
        <v>2530560</v>
      </c>
      <c r="BL857" s="66"/>
      <c r="BM857" s="66"/>
      <c r="BP857">
        <v>36.22</v>
      </c>
      <c r="BQ857">
        <v>1.23</v>
      </c>
      <c r="BR857">
        <v>34.99</v>
      </c>
    </row>
    <row r="858" spans="1:70" ht="15" hidden="1" customHeight="1" outlineLevel="1">
      <c r="A858" s="64" t="s">
        <v>3099</v>
      </c>
      <c r="B858" s="8" t="s">
        <v>1319</v>
      </c>
      <c r="C858" s="1">
        <f t="shared" si="226"/>
        <v>1545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 t="shared" si="227"/>
        <v>0</v>
      </c>
      <c r="G858" s="1">
        <f t="shared" si="228"/>
        <v>95</v>
      </c>
      <c r="H858" s="2">
        <f t="shared" si="223"/>
        <v>6.1488673139158574E-2</v>
      </c>
      <c r="I858" s="6"/>
      <c r="J858" s="2">
        <f t="shared" si="229"/>
        <v>0.45177993527508092</v>
      </c>
      <c r="K858" s="2">
        <f t="shared" si="230"/>
        <v>0.51326860841423949</v>
      </c>
      <c r="L858" s="2">
        <f t="shared" si="231"/>
        <v>0</v>
      </c>
      <c r="M858" s="2">
        <f t="shared" si="232"/>
        <v>3.4951456310679641E-2</v>
      </c>
      <c r="N858" s="63">
        <v>698</v>
      </c>
      <c r="O858" s="63">
        <v>793</v>
      </c>
      <c r="P858" s="63"/>
      <c r="Q858" s="63">
        <v>38</v>
      </c>
      <c r="R858" s="63">
        <v>7</v>
      </c>
      <c r="S858" s="63"/>
      <c r="T858" s="63"/>
      <c r="U858" s="63"/>
      <c r="V858" s="63"/>
      <c r="W858" s="63">
        <v>9</v>
      </c>
      <c r="X858" s="63"/>
      <c r="Y858" s="63"/>
      <c r="Z858" s="63"/>
      <c r="AA858" s="63"/>
      <c r="AB858" s="63"/>
      <c r="BA858" t="str">
        <f t="shared" si="224"/>
        <v>Holland</v>
      </c>
      <c r="BB858" t="s">
        <v>2851</v>
      </c>
      <c r="BC858">
        <v>1</v>
      </c>
      <c r="BE858" s="112">
        <v>25</v>
      </c>
      <c r="BF858" s="114">
        <v>13</v>
      </c>
      <c r="BG858" s="114">
        <v>45</v>
      </c>
      <c r="BH858" s="118">
        <v>30665</v>
      </c>
      <c r="BI858" s="118">
        <f t="shared" si="225"/>
        <v>25013</v>
      </c>
      <c r="BJ858" t="s">
        <v>1471</v>
      </c>
      <c r="BK858">
        <f t="shared" si="233"/>
        <v>2530665</v>
      </c>
      <c r="BL858" s="66"/>
      <c r="BM858" s="66"/>
      <c r="BP858">
        <v>13.1</v>
      </c>
      <c r="BQ858">
        <v>0.7</v>
      </c>
      <c r="BR858">
        <v>12.39</v>
      </c>
    </row>
    <row r="859" spans="1:70" ht="15" hidden="1" customHeight="1" outlineLevel="1">
      <c r="A859" s="64" t="s">
        <v>1904</v>
      </c>
      <c r="B859" s="8" t="s">
        <v>1319</v>
      </c>
      <c r="C859" s="1">
        <f t="shared" si="226"/>
        <v>9617</v>
      </c>
      <c r="D859" s="5">
        <f>IF(N859&gt;0, RANK(N859,(N859:P859,Q859:AE859)),0)</f>
        <v>1</v>
      </c>
      <c r="E859" s="5">
        <f>IF(O859&gt;0,RANK(O859,(N859:P859,Q859:AE859)),0)</f>
        <v>2</v>
      </c>
      <c r="F859" s="5">
        <f t="shared" si="227"/>
        <v>0</v>
      </c>
      <c r="G859" s="1">
        <f t="shared" si="228"/>
        <v>4192</v>
      </c>
      <c r="H859" s="2">
        <f t="shared" si="223"/>
        <v>0.43589476967869401</v>
      </c>
      <c r="I859" s="6"/>
      <c r="J859" s="2">
        <f t="shared" si="229"/>
        <v>0.70406571695955078</v>
      </c>
      <c r="K859" s="2">
        <f t="shared" si="230"/>
        <v>0.26817094728085683</v>
      </c>
      <c r="L859" s="2">
        <f t="shared" si="231"/>
        <v>0</v>
      </c>
      <c r="M859" s="2">
        <f t="shared" si="232"/>
        <v>2.7763335759592389E-2</v>
      </c>
      <c r="N859" s="63">
        <v>6771</v>
      </c>
      <c r="O859" s="63">
        <v>2579</v>
      </c>
      <c r="P859" s="63"/>
      <c r="Q859" s="63">
        <v>161</v>
      </c>
      <c r="R859" s="63">
        <v>45</v>
      </c>
      <c r="S859" s="63"/>
      <c r="T859" s="63"/>
      <c r="U859" s="63"/>
      <c r="V859" s="63"/>
      <c r="W859" s="63">
        <v>61</v>
      </c>
      <c r="X859" s="63"/>
      <c r="Y859" s="63"/>
      <c r="Z859" s="63"/>
      <c r="AA859" s="63"/>
      <c r="AB859" s="63"/>
      <c r="BA859" t="str">
        <f t="shared" si="224"/>
        <v>Holliston</v>
      </c>
      <c r="BB859" t="s">
        <v>503</v>
      </c>
      <c r="BC859">
        <v>5</v>
      </c>
      <c r="BE859" s="112">
        <v>25</v>
      </c>
      <c r="BF859" s="114">
        <v>17</v>
      </c>
      <c r="BG859" s="114">
        <v>100</v>
      </c>
      <c r="BH859" s="118">
        <v>30700</v>
      </c>
      <c r="BI859" s="118">
        <f t="shared" si="225"/>
        <v>25017</v>
      </c>
      <c r="BJ859" t="s">
        <v>1471</v>
      </c>
      <c r="BK859">
        <f t="shared" si="233"/>
        <v>2530700</v>
      </c>
      <c r="BL859" s="66"/>
      <c r="BM859" s="66"/>
      <c r="BP859">
        <v>19.04</v>
      </c>
      <c r="BQ859">
        <v>0.33</v>
      </c>
      <c r="BR859">
        <v>18.71</v>
      </c>
    </row>
    <row r="860" spans="1:70" ht="15" hidden="1" customHeight="1" outlineLevel="1">
      <c r="A860" s="64" t="s">
        <v>1905</v>
      </c>
      <c r="B860" s="8" t="s">
        <v>1319</v>
      </c>
      <c r="C860" s="1">
        <f t="shared" si="226"/>
        <v>16313</v>
      </c>
      <c r="D860" s="5">
        <f>IF(N860&gt;0, RANK(N860,(N860:P860,Q860:AE860)),0)</f>
        <v>1</v>
      </c>
      <c r="E860" s="5">
        <f>IF(O860&gt;0,RANK(O860,(N860:P860,Q860:AE860)),0)</f>
        <v>2</v>
      </c>
      <c r="F860" s="5">
        <f t="shared" si="227"/>
        <v>0</v>
      </c>
      <c r="G860" s="1">
        <f t="shared" si="228"/>
        <v>6309</v>
      </c>
      <c r="H860" s="2">
        <f t="shared" si="223"/>
        <v>0.38674676638263961</v>
      </c>
      <c r="I860" s="6"/>
      <c r="J860" s="2">
        <f t="shared" si="229"/>
        <v>0.6836265555078771</v>
      </c>
      <c r="K860" s="2">
        <f t="shared" si="230"/>
        <v>0.29687978912523755</v>
      </c>
      <c r="L860" s="2">
        <f t="shared" si="231"/>
        <v>0</v>
      </c>
      <c r="M860" s="2">
        <f t="shared" si="232"/>
        <v>1.9493655366885354E-2</v>
      </c>
      <c r="N860" s="63">
        <v>11152</v>
      </c>
      <c r="O860" s="63">
        <v>4843</v>
      </c>
      <c r="P860" s="63"/>
      <c r="Q860" s="63">
        <v>169</v>
      </c>
      <c r="R860" s="63">
        <v>128</v>
      </c>
      <c r="S860" s="63"/>
      <c r="T860" s="63"/>
      <c r="U860" s="63"/>
      <c r="V860" s="63"/>
      <c r="W860" s="63">
        <v>21</v>
      </c>
      <c r="X860" s="63"/>
      <c r="Y860" s="63"/>
      <c r="Z860" s="63"/>
      <c r="AA860" s="63"/>
      <c r="AB860" s="63"/>
      <c r="BA860" t="str">
        <f t="shared" si="224"/>
        <v>Holyoke</v>
      </c>
      <c r="BB860" t="s">
        <v>2851</v>
      </c>
      <c r="BC860">
        <v>1</v>
      </c>
      <c r="BE860" s="112">
        <v>25</v>
      </c>
      <c r="BF860" s="114">
        <v>13</v>
      </c>
      <c r="BG860" s="114">
        <v>50</v>
      </c>
      <c r="BH860" s="118">
        <v>30840</v>
      </c>
      <c r="BI860" s="118">
        <f t="shared" si="225"/>
        <v>25013</v>
      </c>
      <c r="BJ860" t="s">
        <v>1248</v>
      </c>
      <c r="BK860">
        <f t="shared" si="233"/>
        <v>2530840</v>
      </c>
      <c r="BL860" s="66"/>
      <c r="BM860" s="66"/>
      <c r="BP860">
        <v>22.82</v>
      </c>
      <c r="BQ860">
        <v>1.53</v>
      </c>
      <c r="BR860">
        <v>21.29</v>
      </c>
    </row>
    <row r="861" spans="1:70" ht="15" hidden="1" customHeight="1" outlineLevel="1">
      <c r="A861" s="64" t="s">
        <v>2756</v>
      </c>
      <c r="B861" s="8" t="s">
        <v>1319</v>
      </c>
      <c r="C861" s="1">
        <f t="shared" si="226"/>
        <v>3775</v>
      </c>
      <c r="D861" s="5">
        <f>IF(N861&gt;0, RANK(N861,(N861:P861,Q861:AE861)),0)</f>
        <v>1</v>
      </c>
      <c r="E861" s="5">
        <f>IF(O861&gt;0,RANK(O861,(N861:P861,Q861:AE861)),0)</f>
        <v>2</v>
      </c>
      <c r="F861" s="5">
        <f t="shared" si="227"/>
        <v>0</v>
      </c>
      <c r="G861" s="1">
        <f t="shared" si="228"/>
        <v>900</v>
      </c>
      <c r="H861" s="2">
        <f t="shared" si="223"/>
        <v>0.23841059602649006</v>
      </c>
      <c r="I861" s="6"/>
      <c r="J861" s="2">
        <f t="shared" si="229"/>
        <v>0.60529801324503307</v>
      </c>
      <c r="K861" s="2">
        <f t="shared" si="230"/>
        <v>0.36688741721854307</v>
      </c>
      <c r="L861" s="2">
        <f t="shared" si="231"/>
        <v>0</v>
      </c>
      <c r="M861" s="2">
        <f t="shared" si="232"/>
        <v>2.7814569536423861E-2</v>
      </c>
      <c r="N861" s="63">
        <v>2285</v>
      </c>
      <c r="O861" s="63">
        <v>1385</v>
      </c>
      <c r="P861" s="63"/>
      <c r="Q861" s="63">
        <v>62</v>
      </c>
      <c r="R861" s="63">
        <v>22</v>
      </c>
      <c r="S861" s="63"/>
      <c r="T861" s="63"/>
      <c r="U861" s="63"/>
      <c r="V861" s="63"/>
      <c r="W861" s="63">
        <v>21</v>
      </c>
      <c r="X861" s="63"/>
      <c r="Y861" s="63"/>
      <c r="Z861" s="63"/>
      <c r="AA861" s="63"/>
      <c r="AB861" s="63"/>
      <c r="BA861" t="str">
        <f t="shared" si="224"/>
        <v>Hopedale</v>
      </c>
      <c r="BB861" s="8" t="s">
        <v>1773</v>
      </c>
      <c r="BC861">
        <v>4</v>
      </c>
      <c r="BE861" s="112">
        <v>25</v>
      </c>
      <c r="BF861" s="114">
        <v>27</v>
      </c>
      <c r="BG861" s="114">
        <v>105</v>
      </c>
      <c r="BH861" s="118">
        <v>30945</v>
      </c>
      <c r="BI861" s="118">
        <f t="shared" si="225"/>
        <v>25027</v>
      </c>
      <c r="BJ861" t="s">
        <v>1471</v>
      </c>
      <c r="BK861">
        <f t="shared" si="233"/>
        <v>2530945</v>
      </c>
      <c r="BL861" s="66"/>
      <c r="BM861" s="66"/>
      <c r="BP861">
        <v>5.32</v>
      </c>
      <c r="BQ861">
        <v>0.17</v>
      </c>
      <c r="BR861">
        <v>5.16</v>
      </c>
    </row>
    <row r="862" spans="1:70" ht="15" hidden="1" customHeight="1" outlineLevel="1">
      <c r="A862" s="64" t="s">
        <v>574</v>
      </c>
      <c r="B862" s="8" t="s">
        <v>1319</v>
      </c>
      <c r="C862" s="1">
        <f t="shared" si="226"/>
        <v>10296</v>
      </c>
      <c r="D862" s="5">
        <f>IF(N862&gt;0, RANK(N862,(N862:P862,Q862:AE862)),0)</f>
        <v>1</v>
      </c>
      <c r="E862" s="5">
        <f>IF(O862&gt;0,RANK(O862,(N862:P862,Q862:AE862)),0)</f>
        <v>2</v>
      </c>
      <c r="F862" s="5">
        <f t="shared" si="227"/>
        <v>0</v>
      </c>
      <c r="G862" s="1">
        <f t="shared" si="228"/>
        <v>4066</v>
      </c>
      <c r="H862" s="2">
        <f t="shared" si="223"/>
        <v>0.39491064491064493</v>
      </c>
      <c r="I862" s="6"/>
      <c r="J862" s="2">
        <f t="shared" si="229"/>
        <v>0.68444055944055948</v>
      </c>
      <c r="K862" s="2">
        <f t="shared" si="230"/>
        <v>0.28952991452991456</v>
      </c>
      <c r="L862" s="2">
        <f t="shared" si="231"/>
        <v>0</v>
      </c>
      <c r="M862" s="2">
        <f t="shared" si="232"/>
        <v>2.6029526029525962E-2</v>
      </c>
      <c r="N862" s="63">
        <v>7047</v>
      </c>
      <c r="O862" s="63">
        <v>2981</v>
      </c>
      <c r="P862" s="63"/>
      <c r="Q862" s="63">
        <v>143</v>
      </c>
      <c r="R862" s="63">
        <v>43</v>
      </c>
      <c r="S862" s="63"/>
      <c r="T862" s="63"/>
      <c r="U862" s="63"/>
      <c r="V862" s="63"/>
      <c r="W862" s="63">
        <v>82</v>
      </c>
      <c r="X862" s="63"/>
      <c r="Y862" s="63"/>
      <c r="Z862" s="63"/>
      <c r="AA862" s="63"/>
      <c r="AB862" s="63"/>
      <c r="BA862" t="str">
        <f t="shared" si="224"/>
        <v>Hopkinton</v>
      </c>
      <c r="BB862" t="s">
        <v>503</v>
      </c>
      <c r="BC862">
        <v>4</v>
      </c>
      <c r="BE862" s="112">
        <v>25</v>
      </c>
      <c r="BF862" s="114">
        <v>17</v>
      </c>
      <c r="BG862" s="114">
        <v>105</v>
      </c>
      <c r="BH862" s="118">
        <v>31085</v>
      </c>
      <c r="BI862" s="118">
        <f t="shared" si="225"/>
        <v>25017</v>
      </c>
      <c r="BJ862" t="s">
        <v>1471</v>
      </c>
      <c r="BK862">
        <f t="shared" si="233"/>
        <v>2531085</v>
      </c>
      <c r="BL862" s="66"/>
      <c r="BM862" s="66"/>
      <c r="BP862">
        <v>28.16</v>
      </c>
      <c r="BQ862">
        <v>1.61</v>
      </c>
      <c r="BR862">
        <v>26.56</v>
      </c>
    </row>
    <row r="863" spans="1:70" ht="15" hidden="1" customHeight="1" outlineLevel="1">
      <c r="A863" s="64" t="s">
        <v>2230</v>
      </c>
      <c r="B863" s="8" t="s">
        <v>1319</v>
      </c>
      <c r="C863" s="1">
        <f t="shared" si="226"/>
        <v>2927</v>
      </c>
      <c r="D863" s="5">
        <f>IF(N863&gt;0, RANK(N863,(N863:P863,Q863:AE863)),0)</f>
        <v>2</v>
      </c>
      <c r="E863" s="5">
        <f>IF(O863&gt;0,RANK(O863,(N863:P863,Q863:AE863)),0)</f>
        <v>1</v>
      </c>
      <c r="F863" s="5">
        <f t="shared" si="227"/>
        <v>0</v>
      </c>
      <c r="G863" s="1">
        <f t="shared" si="228"/>
        <v>52</v>
      </c>
      <c r="H863" s="2">
        <f t="shared" si="223"/>
        <v>1.7765630338230271E-2</v>
      </c>
      <c r="I863" s="6"/>
      <c r="J863" s="2">
        <f t="shared" si="229"/>
        <v>0.47488896481038606</v>
      </c>
      <c r="K863" s="2">
        <f t="shared" si="230"/>
        <v>0.49265459514861631</v>
      </c>
      <c r="L863" s="2">
        <f t="shared" si="231"/>
        <v>0</v>
      </c>
      <c r="M863" s="2">
        <f t="shared" si="232"/>
        <v>3.2456440040997681E-2</v>
      </c>
      <c r="N863" s="63">
        <v>1390</v>
      </c>
      <c r="O863" s="63">
        <v>1442</v>
      </c>
      <c r="P863" s="63"/>
      <c r="Q863" s="63">
        <v>63</v>
      </c>
      <c r="R863" s="63">
        <v>21</v>
      </c>
      <c r="S863" s="63"/>
      <c r="T863" s="63"/>
      <c r="U863" s="63"/>
      <c r="V863" s="63"/>
      <c r="W863" s="63">
        <v>11</v>
      </c>
      <c r="X863" s="63"/>
      <c r="Y863" s="63"/>
      <c r="Z863" s="63"/>
      <c r="AA863" s="63"/>
      <c r="AB863" s="63"/>
      <c r="BA863" t="str">
        <f t="shared" si="224"/>
        <v>Hubbardston</v>
      </c>
      <c r="BB863" s="8" t="s">
        <v>1773</v>
      </c>
      <c r="BC863">
        <v>2</v>
      </c>
      <c r="BE863" s="112">
        <v>25</v>
      </c>
      <c r="BF863" s="114">
        <v>27</v>
      </c>
      <c r="BG863" s="114">
        <v>110</v>
      </c>
      <c r="BH863" s="118">
        <v>31435</v>
      </c>
      <c r="BI863" s="118">
        <f t="shared" si="225"/>
        <v>25027</v>
      </c>
      <c r="BJ863" t="s">
        <v>1471</v>
      </c>
      <c r="BK863">
        <f t="shared" si="233"/>
        <v>2531435</v>
      </c>
      <c r="BL863" s="66"/>
      <c r="BM863" s="66"/>
      <c r="BP863">
        <v>41.95</v>
      </c>
      <c r="BQ863">
        <v>0.92</v>
      </c>
      <c r="BR863">
        <v>41.03</v>
      </c>
    </row>
    <row r="864" spans="1:70" ht="15" hidden="1" customHeight="1" outlineLevel="1">
      <c r="A864" s="64" t="s">
        <v>2100</v>
      </c>
      <c r="B864" s="8" t="s">
        <v>1319</v>
      </c>
      <c r="C864" s="1">
        <f t="shared" si="226"/>
        <v>11583</v>
      </c>
      <c r="D864" s="5">
        <f>IF(N864&gt;0, RANK(N864,(N864:P864,Q864:AE864)),0)</f>
        <v>1</v>
      </c>
      <c r="E864" s="5">
        <f>IF(O864&gt;0,RANK(O864,(N864:P864,Q864:AE864)),0)</f>
        <v>2</v>
      </c>
      <c r="F864" s="5">
        <f t="shared" si="227"/>
        <v>0</v>
      </c>
      <c r="G864" s="1">
        <f t="shared" si="228"/>
        <v>3562</v>
      </c>
      <c r="H864" s="2">
        <f t="shared" ref="H864:H927" si="234">IF(C864&gt;0,G864/C864,0)</f>
        <v>0.30751964085297417</v>
      </c>
      <c r="I864" s="6"/>
      <c r="J864" s="2">
        <f t="shared" si="229"/>
        <v>0.64007597340930678</v>
      </c>
      <c r="K864" s="2">
        <f t="shared" si="230"/>
        <v>0.33255633255633255</v>
      </c>
      <c r="L864" s="2">
        <f t="shared" si="231"/>
        <v>0</v>
      </c>
      <c r="M864" s="2">
        <f t="shared" si="232"/>
        <v>2.7367694034360679E-2</v>
      </c>
      <c r="N864" s="63">
        <v>7414</v>
      </c>
      <c r="O864" s="63">
        <v>3852</v>
      </c>
      <c r="P864" s="63"/>
      <c r="Q864" s="63">
        <v>196</v>
      </c>
      <c r="R864" s="63">
        <v>71</v>
      </c>
      <c r="S864" s="63"/>
      <c r="T864" s="63"/>
      <c r="U864" s="63"/>
      <c r="V864" s="63"/>
      <c r="W864" s="63">
        <v>50</v>
      </c>
      <c r="X864" s="63"/>
      <c r="Y864" s="63"/>
      <c r="Z864" s="63"/>
      <c r="AA864" s="63"/>
      <c r="AB864" s="63"/>
      <c r="BA864" t="str">
        <f t="shared" ref="BA864:BA927" si="235">A864</f>
        <v>Hudson</v>
      </c>
      <c r="BB864" t="s">
        <v>503</v>
      </c>
      <c r="BC864">
        <v>3</v>
      </c>
      <c r="BE864" s="112">
        <v>25</v>
      </c>
      <c r="BF864" s="114">
        <v>17</v>
      </c>
      <c r="BG864" s="114">
        <v>110</v>
      </c>
      <c r="BH864" s="118">
        <v>31540</v>
      </c>
      <c r="BI864" s="118">
        <f t="shared" si="225"/>
        <v>25017</v>
      </c>
      <c r="BJ864" t="s">
        <v>1471</v>
      </c>
      <c r="BK864">
        <f t="shared" si="233"/>
        <v>2531540</v>
      </c>
      <c r="BL864" s="66"/>
      <c r="BM864" s="66"/>
      <c r="BP864">
        <v>11.84</v>
      </c>
      <c r="BQ864">
        <v>0.34</v>
      </c>
      <c r="BR864">
        <v>11.5</v>
      </c>
    </row>
    <row r="865" spans="1:70" ht="15" hidden="1" customHeight="1" outlineLevel="1">
      <c r="A865" s="64" t="s">
        <v>646</v>
      </c>
      <c r="B865" s="8" t="s">
        <v>1319</v>
      </c>
      <c r="C865" s="1">
        <f t="shared" si="226"/>
        <v>7080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 t="shared" si="227"/>
        <v>0</v>
      </c>
      <c r="G865" s="1">
        <f t="shared" si="228"/>
        <v>2074</v>
      </c>
      <c r="H865" s="2">
        <f t="shared" si="234"/>
        <v>0.29293785310734466</v>
      </c>
      <c r="I865" s="6"/>
      <c r="J865" s="2">
        <f t="shared" si="229"/>
        <v>0.63658192090395482</v>
      </c>
      <c r="K865" s="2">
        <f t="shared" si="230"/>
        <v>0.34364406779661016</v>
      </c>
      <c r="L865" s="2">
        <f t="shared" si="231"/>
        <v>0</v>
      </c>
      <c r="M865" s="2">
        <f t="shared" si="232"/>
        <v>1.9774011299435013E-2</v>
      </c>
      <c r="N865" s="63">
        <v>4507</v>
      </c>
      <c r="O865" s="63">
        <v>2433</v>
      </c>
      <c r="P865" s="63"/>
      <c r="Q865" s="63">
        <v>77</v>
      </c>
      <c r="R865" s="63">
        <v>33</v>
      </c>
      <c r="S865" s="63"/>
      <c r="T865" s="63"/>
      <c r="U865" s="63"/>
      <c r="V865" s="63"/>
      <c r="W865" s="63">
        <v>30</v>
      </c>
      <c r="X865" s="63"/>
      <c r="Y865" s="63"/>
      <c r="Z865" s="63"/>
      <c r="AA865" s="63"/>
      <c r="AB865" s="63"/>
      <c r="BA865" t="str">
        <f t="shared" si="235"/>
        <v>Hull</v>
      </c>
      <c r="BB865" t="s">
        <v>231</v>
      </c>
      <c r="BC865">
        <v>8</v>
      </c>
      <c r="BE865" s="112">
        <v>25</v>
      </c>
      <c r="BF865" s="114">
        <v>23</v>
      </c>
      <c r="BG865" s="114">
        <v>55</v>
      </c>
      <c r="BH865" s="118">
        <v>31645</v>
      </c>
      <c r="BI865" s="118">
        <f t="shared" si="225"/>
        <v>25023</v>
      </c>
      <c r="BJ865" t="s">
        <v>1471</v>
      </c>
      <c r="BK865">
        <f t="shared" si="233"/>
        <v>2531645</v>
      </c>
      <c r="BL865" s="66"/>
      <c r="BM865" s="66"/>
      <c r="BP865">
        <v>28.21</v>
      </c>
      <c r="BQ865">
        <v>25.18</v>
      </c>
      <c r="BR865">
        <v>3.03</v>
      </c>
    </row>
    <row r="866" spans="1:70" ht="15" hidden="1" customHeight="1" outlineLevel="1">
      <c r="A866" s="64" t="s">
        <v>2843</v>
      </c>
      <c r="B866" s="8" t="s">
        <v>1319</v>
      </c>
      <c r="C866" s="1">
        <f t="shared" si="226"/>
        <v>1217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 t="shared" si="227"/>
        <v>0</v>
      </c>
      <c r="G866" s="1">
        <f t="shared" si="228"/>
        <v>8</v>
      </c>
      <c r="H866" s="2">
        <f t="shared" si="234"/>
        <v>6.5735414954806899E-3</v>
      </c>
      <c r="I866" s="6"/>
      <c r="J866" s="2">
        <f t="shared" si="229"/>
        <v>0.48069022185702548</v>
      </c>
      <c r="K866" s="2">
        <f t="shared" si="230"/>
        <v>0.48726376335250615</v>
      </c>
      <c r="L866" s="2">
        <f t="shared" si="231"/>
        <v>0</v>
      </c>
      <c r="M866" s="2">
        <f t="shared" si="232"/>
        <v>3.2046014790468369E-2</v>
      </c>
      <c r="N866" s="63">
        <v>585</v>
      </c>
      <c r="O866" s="63">
        <v>593</v>
      </c>
      <c r="P866" s="63"/>
      <c r="Q866" s="63">
        <v>24</v>
      </c>
      <c r="R866" s="63">
        <v>13</v>
      </c>
      <c r="S866" s="63"/>
      <c r="T866" s="63"/>
      <c r="U866" s="63"/>
      <c r="V866" s="63"/>
      <c r="W866" s="63">
        <v>2</v>
      </c>
      <c r="X866" s="63"/>
      <c r="Y866" s="63"/>
      <c r="Z866" s="63"/>
      <c r="AA866" s="63"/>
      <c r="AB866" s="63"/>
      <c r="BA866" t="str">
        <f t="shared" si="235"/>
        <v>Huntington</v>
      </c>
      <c r="BB866" t="s">
        <v>2174</v>
      </c>
      <c r="BC866">
        <v>1</v>
      </c>
      <c r="BE866" s="112">
        <v>25</v>
      </c>
      <c r="BF866" s="114">
        <v>15</v>
      </c>
      <c r="BG866" s="114">
        <v>50</v>
      </c>
      <c r="BH866" s="118">
        <v>31785</v>
      </c>
      <c r="BI866" s="118">
        <f t="shared" si="225"/>
        <v>25015</v>
      </c>
      <c r="BJ866" t="s">
        <v>1471</v>
      </c>
      <c r="BK866">
        <f t="shared" si="233"/>
        <v>2531785</v>
      </c>
      <c r="BL866" s="66"/>
      <c r="BM866" s="66"/>
      <c r="BP866">
        <v>26.91</v>
      </c>
      <c r="BQ866">
        <v>0.27</v>
      </c>
      <c r="BR866">
        <v>26.64</v>
      </c>
    </row>
    <row r="867" spans="1:70" ht="15" hidden="1" customHeight="1" outlineLevel="1">
      <c r="A867" s="64" t="s">
        <v>2508</v>
      </c>
      <c r="B867" s="8" t="s">
        <v>1319</v>
      </c>
      <c r="C867" s="1">
        <f t="shared" si="226"/>
        <v>9614</v>
      </c>
      <c r="D867" s="5">
        <f>IF(N867&gt;0, RANK(N867,(N867:P867,Q867:AE867)),0)</f>
        <v>1</v>
      </c>
      <c r="E867" s="5">
        <f>IF(O867&gt;0,RANK(O867,(N867:P867,Q867:AE867)),0)</f>
        <v>2</v>
      </c>
      <c r="F867" s="5">
        <f t="shared" si="227"/>
        <v>0</v>
      </c>
      <c r="G867" s="1">
        <f t="shared" si="228"/>
        <v>3164</v>
      </c>
      <c r="H867" s="2">
        <f t="shared" si="234"/>
        <v>0.32910339088828794</v>
      </c>
      <c r="I867" s="6"/>
      <c r="J867" s="2">
        <f t="shared" si="229"/>
        <v>0.65248595797794884</v>
      </c>
      <c r="K867" s="2">
        <f t="shared" si="230"/>
        <v>0.3233825670896609</v>
      </c>
      <c r="L867" s="2">
        <f t="shared" si="231"/>
        <v>0</v>
      </c>
      <c r="M867" s="2">
        <f t="shared" si="232"/>
        <v>2.4131474932390262E-2</v>
      </c>
      <c r="N867" s="63">
        <v>6273</v>
      </c>
      <c r="O867" s="63">
        <v>3109</v>
      </c>
      <c r="P867" s="63"/>
      <c r="Q867" s="63">
        <v>149</v>
      </c>
      <c r="R867" s="63">
        <v>43</v>
      </c>
      <c r="S867" s="63"/>
      <c r="T867" s="63"/>
      <c r="U867" s="63"/>
      <c r="V867" s="63"/>
      <c r="W867" s="63">
        <v>40</v>
      </c>
      <c r="X867" s="63"/>
      <c r="Y867" s="63"/>
      <c r="Z867" s="63"/>
      <c r="AA867" s="63"/>
      <c r="AB867" s="63"/>
      <c r="BA867" t="str">
        <f t="shared" si="235"/>
        <v>Ipswich</v>
      </c>
      <c r="BB867" t="s">
        <v>841</v>
      </c>
      <c r="BC867">
        <v>6</v>
      </c>
      <c r="BE867" s="112">
        <v>25</v>
      </c>
      <c r="BF867" s="114">
        <v>9</v>
      </c>
      <c r="BG867" s="114">
        <v>60</v>
      </c>
      <c r="BH867" s="118">
        <v>32310</v>
      </c>
      <c r="BI867" s="118">
        <f t="shared" ref="BI867:BI930" si="236">BE867*1000+BF867</f>
        <v>25009</v>
      </c>
      <c r="BJ867" t="s">
        <v>1471</v>
      </c>
      <c r="BK867">
        <f t="shared" si="233"/>
        <v>2532310</v>
      </c>
      <c r="BL867" s="66"/>
      <c r="BM867" s="66"/>
      <c r="BP867">
        <v>42.14</v>
      </c>
      <c r="BQ867">
        <v>9.56</v>
      </c>
      <c r="BR867">
        <v>32.58</v>
      </c>
    </row>
    <row r="868" spans="1:70" ht="15" hidden="1" customHeight="1" outlineLevel="1">
      <c r="A868" s="64" t="s">
        <v>1131</v>
      </c>
      <c r="B868" s="8" t="s">
        <v>1319</v>
      </c>
      <c r="C868" s="1">
        <f t="shared" si="226"/>
        <v>8520</v>
      </c>
      <c r="D868" s="5">
        <f>IF(N868&gt;0, RANK(N868,(N868:P868,Q868:AE868)),0)</f>
        <v>1</v>
      </c>
      <c r="E868" s="5">
        <f>IF(O868&gt;0,RANK(O868,(N868:P868,Q868:AE868)),0)</f>
        <v>2</v>
      </c>
      <c r="F868" s="5">
        <f t="shared" si="227"/>
        <v>0</v>
      </c>
      <c r="G868" s="1">
        <f t="shared" si="228"/>
        <v>747</v>
      </c>
      <c r="H868" s="2">
        <f t="shared" si="234"/>
        <v>8.7676056338028163E-2</v>
      </c>
      <c r="I868" s="6"/>
      <c r="J868" s="2">
        <f t="shared" si="229"/>
        <v>0.53075117370892022</v>
      </c>
      <c r="K868" s="2">
        <f t="shared" si="230"/>
        <v>0.443075117370892</v>
      </c>
      <c r="L868" s="2">
        <f t="shared" si="231"/>
        <v>0</v>
      </c>
      <c r="M868" s="2">
        <f t="shared" si="232"/>
        <v>2.6173708920187777E-2</v>
      </c>
      <c r="N868" s="63">
        <v>4522</v>
      </c>
      <c r="O868" s="63">
        <v>3775</v>
      </c>
      <c r="P868" s="63"/>
      <c r="Q868" s="63">
        <v>164</v>
      </c>
      <c r="R868" s="63">
        <v>31</v>
      </c>
      <c r="S868" s="63"/>
      <c r="T868" s="63"/>
      <c r="U868" s="63"/>
      <c r="V868" s="63"/>
      <c r="W868" s="63">
        <v>28</v>
      </c>
      <c r="X868" s="63"/>
      <c r="Y868" s="63"/>
      <c r="Z868" s="63"/>
      <c r="AA868" s="63"/>
      <c r="AB868" s="63"/>
      <c r="BA868" t="str">
        <f t="shared" si="235"/>
        <v>Kingston</v>
      </c>
      <c r="BB868" t="s">
        <v>231</v>
      </c>
      <c r="BC868">
        <v>9</v>
      </c>
      <c r="BE868" s="112">
        <v>25</v>
      </c>
      <c r="BF868" s="114">
        <v>23</v>
      </c>
      <c r="BG868" s="114">
        <v>60</v>
      </c>
      <c r="BH868" s="118">
        <v>33220</v>
      </c>
      <c r="BI868" s="118">
        <f t="shared" si="236"/>
        <v>25023</v>
      </c>
      <c r="BJ868" t="s">
        <v>1471</v>
      </c>
      <c r="BK868">
        <f t="shared" si="233"/>
        <v>2533220</v>
      </c>
      <c r="BL868" s="66"/>
      <c r="BM868" s="66"/>
      <c r="BP868">
        <v>20.39</v>
      </c>
      <c r="BQ868">
        <v>1.86</v>
      </c>
      <c r="BR868">
        <v>18.53</v>
      </c>
    </row>
    <row r="869" spans="1:70" ht="15" hidden="1" customHeight="1" outlineLevel="1">
      <c r="A869" s="64" t="s">
        <v>2021</v>
      </c>
      <c r="B869" s="8" t="s">
        <v>1319</v>
      </c>
      <c r="C869" s="1">
        <f t="shared" si="226"/>
        <v>7323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 t="shared" si="227"/>
        <v>0</v>
      </c>
      <c r="G869" s="1">
        <f t="shared" si="228"/>
        <v>442</v>
      </c>
      <c r="H869" s="2">
        <f t="shared" si="234"/>
        <v>6.0357776867404067E-2</v>
      </c>
      <c r="I869" s="6"/>
      <c r="J869" s="2">
        <f t="shared" si="229"/>
        <v>0.45555100368701351</v>
      </c>
      <c r="K869" s="2">
        <f t="shared" si="230"/>
        <v>0.51590878055441758</v>
      </c>
      <c r="L869" s="2">
        <f t="shared" si="231"/>
        <v>0</v>
      </c>
      <c r="M869" s="2">
        <f t="shared" si="232"/>
        <v>2.854021575856891E-2</v>
      </c>
      <c r="N869" s="63">
        <v>3336</v>
      </c>
      <c r="O869" s="63">
        <v>3778</v>
      </c>
      <c r="P869" s="63"/>
      <c r="Q869" s="63">
        <v>140</v>
      </c>
      <c r="R869" s="63">
        <v>38</v>
      </c>
      <c r="S869" s="63"/>
      <c r="T869" s="63"/>
      <c r="U869" s="63"/>
      <c r="V869" s="63"/>
      <c r="W869" s="63">
        <v>31</v>
      </c>
      <c r="X869" s="63"/>
      <c r="Y869" s="63"/>
      <c r="Z869" s="63"/>
      <c r="AA869" s="63"/>
      <c r="AB869" s="63"/>
      <c r="BA869" t="str">
        <f t="shared" si="235"/>
        <v>Lakeville</v>
      </c>
      <c r="BB869" t="s">
        <v>231</v>
      </c>
      <c r="BC869">
        <v>4</v>
      </c>
      <c r="BE869" s="112">
        <v>25</v>
      </c>
      <c r="BF869" s="114">
        <v>23</v>
      </c>
      <c r="BG869" s="114">
        <v>65</v>
      </c>
      <c r="BH869" s="118">
        <v>33920</v>
      </c>
      <c r="BI869" s="118">
        <f t="shared" si="236"/>
        <v>25023</v>
      </c>
      <c r="BJ869" t="s">
        <v>1471</v>
      </c>
      <c r="BK869">
        <f t="shared" si="233"/>
        <v>2533920</v>
      </c>
      <c r="BL869" s="66"/>
      <c r="BM869" s="66"/>
      <c r="BP869">
        <v>36.14</v>
      </c>
      <c r="BQ869">
        <v>6.24</v>
      </c>
      <c r="BR869">
        <v>29.9</v>
      </c>
    </row>
    <row r="870" spans="1:70" ht="15" hidden="1" customHeight="1" outlineLevel="1">
      <c r="A870" s="64" t="s">
        <v>1060</v>
      </c>
      <c r="B870" s="8" t="s">
        <v>1319</v>
      </c>
      <c r="C870" s="1">
        <f t="shared" si="226"/>
        <v>4354</v>
      </c>
      <c r="D870" s="5">
        <f>IF(N870&gt;0, RANK(N870,(N870:P870,Q870:AE870)),0)</f>
        <v>1</v>
      </c>
      <c r="E870" s="5">
        <f>IF(O870&gt;0,RANK(O870,(N870:P870,Q870:AE870)),0)</f>
        <v>2</v>
      </c>
      <c r="F870" s="5">
        <f t="shared" si="227"/>
        <v>0</v>
      </c>
      <c r="G870" s="1">
        <f t="shared" si="228"/>
        <v>696</v>
      </c>
      <c r="H870" s="2">
        <f t="shared" si="234"/>
        <v>0.1598530087276068</v>
      </c>
      <c r="I870" s="6"/>
      <c r="J870" s="2">
        <f t="shared" si="229"/>
        <v>0.56453835553514009</v>
      </c>
      <c r="K870" s="2">
        <f t="shared" si="230"/>
        <v>0.40468534680753332</v>
      </c>
      <c r="L870" s="2">
        <f t="shared" si="231"/>
        <v>0</v>
      </c>
      <c r="M870" s="2">
        <f t="shared" si="232"/>
        <v>3.077629765732659E-2</v>
      </c>
      <c r="N870" s="63">
        <v>2458</v>
      </c>
      <c r="O870" s="63">
        <v>1762</v>
      </c>
      <c r="P870" s="63"/>
      <c r="Q870" s="63">
        <v>88</v>
      </c>
      <c r="R870" s="63">
        <v>21</v>
      </c>
      <c r="S870" s="63"/>
      <c r="T870" s="63"/>
      <c r="U870" s="63"/>
      <c r="V870" s="63"/>
      <c r="W870" s="63">
        <v>25</v>
      </c>
      <c r="X870" s="63"/>
      <c r="Y870" s="63"/>
      <c r="Z870" s="63"/>
      <c r="AA870" s="63"/>
      <c r="AB870" s="63"/>
      <c r="BA870" t="str">
        <f t="shared" si="235"/>
        <v>Lancaster</v>
      </c>
      <c r="BB870" s="8" t="s">
        <v>1773</v>
      </c>
      <c r="BC870">
        <v>3</v>
      </c>
      <c r="BE870" s="112">
        <v>25</v>
      </c>
      <c r="BF870" s="114">
        <v>27</v>
      </c>
      <c r="BG870" s="114">
        <v>115</v>
      </c>
      <c r="BH870" s="118">
        <v>34165</v>
      </c>
      <c r="BI870" s="118">
        <f t="shared" si="236"/>
        <v>25027</v>
      </c>
      <c r="BJ870" t="s">
        <v>1471</v>
      </c>
      <c r="BK870">
        <f t="shared" si="233"/>
        <v>2534165</v>
      </c>
      <c r="BL870" s="66"/>
      <c r="BM870" s="66"/>
      <c r="BP870">
        <v>28.19</v>
      </c>
      <c r="BQ870">
        <v>0.52</v>
      </c>
      <c r="BR870">
        <v>27.68</v>
      </c>
    </row>
    <row r="871" spans="1:70" ht="15" hidden="1" customHeight="1" outlineLevel="1">
      <c r="A871" s="64" t="s">
        <v>1792</v>
      </c>
      <c r="B871" s="8" t="s">
        <v>1319</v>
      </c>
      <c r="C871" s="1">
        <f t="shared" si="226"/>
        <v>1891</v>
      </c>
      <c r="D871" s="5">
        <f>IF(N871&gt;0, RANK(N871,(N871:P871,Q871:AE871)),0)</f>
        <v>1</v>
      </c>
      <c r="E871" s="5">
        <f>IF(O871&gt;0,RANK(O871,(N871:P871,Q871:AE871)),0)</f>
        <v>2</v>
      </c>
      <c r="F871" s="5">
        <f t="shared" si="227"/>
        <v>0</v>
      </c>
      <c r="G871" s="1">
        <f t="shared" si="228"/>
        <v>633</v>
      </c>
      <c r="H871" s="2">
        <f t="shared" si="234"/>
        <v>0.33474352194606027</v>
      </c>
      <c r="I871" s="6"/>
      <c r="J871" s="2">
        <f t="shared" si="229"/>
        <v>0.65415124272871494</v>
      </c>
      <c r="K871" s="2">
        <f t="shared" si="230"/>
        <v>0.31940772078265467</v>
      </c>
      <c r="L871" s="2">
        <f t="shared" si="231"/>
        <v>0</v>
      </c>
      <c r="M871" s="2">
        <f t="shared" si="232"/>
        <v>2.6441036488630387E-2</v>
      </c>
      <c r="N871" s="63">
        <v>1237</v>
      </c>
      <c r="O871" s="63">
        <v>604</v>
      </c>
      <c r="P871" s="63"/>
      <c r="Q871" s="63">
        <v>31</v>
      </c>
      <c r="R871" s="63">
        <v>9</v>
      </c>
      <c r="S871" s="63"/>
      <c r="T871" s="63"/>
      <c r="U871" s="63"/>
      <c r="V871" s="63"/>
      <c r="W871" s="63">
        <v>10</v>
      </c>
      <c r="X871" s="63"/>
      <c r="Y871" s="63"/>
      <c r="Z871" s="63"/>
      <c r="AA871" s="63"/>
      <c r="AB871" s="63"/>
      <c r="BA871" t="str">
        <f t="shared" si="235"/>
        <v>Lanesborough</v>
      </c>
      <c r="BB871" t="s">
        <v>2311</v>
      </c>
      <c r="BC871">
        <v>1</v>
      </c>
      <c r="BE871" s="112">
        <v>25</v>
      </c>
      <c r="BF871" s="114">
        <v>3</v>
      </c>
      <c r="BG871" s="114">
        <v>60</v>
      </c>
      <c r="BH871" s="118">
        <v>34340</v>
      </c>
      <c r="BI871" s="118">
        <f t="shared" si="236"/>
        <v>25003</v>
      </c>
      <c r="BJ871" t="s">
        <v>1471</v>
      </c>
      <c r="BK871">
        <f t="shared" si="233"/>
        <v>2534340</v>
      </c>
      <c r="BL871" s="66"/>
      <c r="BM871" s="66"/>
      <c r="BP871">
        <v>29.74</v>
      </c>
      <c r="BQ871">
        <v>0.7</v>
      </c>
      <c r="BR871">
        <v>29.04</v>
      </c>
    </row>
    <row r="872" spans="1:70" ht="15" hidden="1" customHeight="1" outlineLevel="1">
      <c r="A872" s="64" t="s">
        <v>548</v>
      </c>
      <c r="B872" s="8" t="s">
        <v>1319</v>
      </c>
      <c r="C872" s="1">
        <f t="shared" si="226"/>
        <v>23208</v>
      </c>
      <c r="D872" s="5">
        <f>IF(N872&gt;0, RANK(N872,(N872:P872,Q872:AE872)),0)</f>
        <v>1</v>
      </c>
      <c r="E872" s="5">
        <f>IF(O872&gt;0,RANK(O872,(N872:P872,Q872:AE872)),0)</f>
        <v>2</v>
      </c>
      <c r="F872" s="5">
        <f t="shared" si="227"/>
        <v>0</v>
      </c>
      <c r="G872" s="1">
        <f t="shared" si="228"/>
        <v>11220</v>
      </c>
      <c r="H872" s="2">
        <f t="shared" si="234"/>
        <v>0.48345398138572904</v>
      </c>
      <c r="I872" s="6"/>
      <c r="J872" s="2">
        <f t="shared" si="229"/>
        <v>0.73349706997587039</v>
      </c>
      <c r="K872" s="2">
        <f t="shared" si="230"/>
        <v>0.25004308859014135</v>
      </c>
      <c r="L872" s="2">
        <f t="shared" si="231"/>
        <v>0</v>
      </c>
      <c r="M872" s="2">
        <f t="shared" si="232"/>
        <v>1.6459841433988265E-2</v>
      </c>
      <c r="N872" s="63">
        <v>17023</v>
      </c>
      <c r="O872" s="63">
        <v>5803</v>
      </c>
      <c r="P872" s="63"/>
      <c r="Q872" s="63">
        <v>221</v>
      </c>
      <c r="R872" s="63">
        <v>98</v>
      </c>
      <c r="S872" s="63"/>
      <c r="T872" s="63"/>
      <c r="U872" s="63"/>
      <c r="V872" s="63"/>
      <c r="W872" s="63">
        <v>63</v>
      </c>
      <c r="X872" s="63"/>
      <c r="Y872" s="63"/>
      <c r="Z872" s="63"/>
      <c r="AA872" s="63"/>
      <c r="AB872" s="63"/>
      <c r="BA872" t="str">
        <f t="shared" si="235"/>
        <v>Lawrence</v>
      </c>
      <c r="BB872" t="s">
        <v>841</v>
      </c>
      <c r="BC872">
        <v>3</v>
      </c>
      <c r="BE872" s="112">
        <v>25</v>
      </c>
      <c r="BF872" s="114">
        <v>9</v>
      </c>
      <c r="BG872" s="114">
        <v>65</v>
      </c>
      <c r="BH872" s="118">
        <v>34550</v>
      </c>
      <c r="BI872" s="118">
        <f t="shared" si="236"/>
        <v>25009</v>
      </c>
      <c r="BJ872" t="s">
        <v>1248</v>
      </c>
      <c r="BK872">
        <f t="shared" si="233"/>
        <v>2534550</v>
      </c>
      <c r="BL872" s="66"/>
      <c r="BM872" s="66"/>
      <c r="BP872">
        <v>7.41</v>
      </c>
      <c r="BQ872">
        <v>0.45</v>
      </c>
      <c r="BR872">
        <v>6.96</v>
      </c>
    </row>
    <row r="873" spans="1:70" ht="15" hidden="1" customHeight="1" outlineLevel="1">
      <c r="A873" s="64" t="s">
        <v>97</v>
      </c>
      <c r="B873" s="8" t="s">
        <v>1319</v>
      </c>
      <c r="C873" s="1">
        <f t="shared" si="226"/>
        <v>3489</v>
      </c>
      <c r="D873" s="5">
        <f>IF(N873&gt;0, RANK(N873,(N873:P873,Q873:AE873)),0)</f>
        <v>1</v>
      </c>
      <c r="E873" s="5">
        <f>IF(O873&gt;0,RANK(O873,(N873:P873,Q873:AE873)),0)</f>
        <v>2</v>
      </c>
      <c r="F873" s="5">
        <f t="shared" si="227"/>
        <v>0</v>
      </c>
      <c r="G873" s="1">
        <f t="shared" si="228"/>
        <v>1430</v>
      </c>
      <c r="H873" s="2">
        <f t="shared" si="234"/>
        <v>0.40985955861278306</v>
      </c>
      <c r="I873" s="6"/>
      <c r="J873" s="2">
        <f t="shared" si="229"/>
        <v>0.69217540842648329</v>
      </c>
      <c r="K873" s="2">
        <f t="shared" si="230"/>
        <v>0.28231584981370023</v>
      </c>
      <c r="L873" s="2">
        <f t="shared" si="231"/>
        <v>0</v>
      </c>
      <c r="M873" s="2">
        <f t="shared" si="232"/>
        <v>2.5508741759816489E-2</v>
      </c>
      <c r="N873" s="63">
        <v>2415</v>
      </c>
      <c r="O873" s="63">
        <v>985</v>
      </c>
      <c r="P873" s="63"/>
      <c r="Q873" s="63">
        <v>51</v>
      </c>
      <c r="R873" s="63">
        <v>23</v>
      </c>
      <c r="S873" s="63"/>
      <c r="T873" s="63"/>
      <c r="U873" s="63"/>
      <c r="V873" s="63"/>
      <c r="W873" s="63">
        <v>15</v>
      </c>
      <c r="X873" s="63"/>
      <c r="Y873" s="63"/>
      <c r="Z873" s="63"/>
      <c r="AA873" s="63"/>
      <c r="AB873" s="63"/>
      <c r="BA873" t="str">
        <f t="shared" si="235"/>
        <v>Lee</v>
      </c>
      <c r="BB873" t="s">
        <v>2311</v>
      </c>
      <c r="BC873">
        <v>1</v>
      </c>
      <c r="BE873" s="112">
        <v>25</v>
      </c>
      <c r="BF873" s="114">
        <v>3</v>
      </c>
      <c r="BG873" s="114">
        <v>65</v>
      </c>
      <c r="BH873" s="118">
        <v>34655</v>
      </c>
      <c r="BI873" s="118">
        <f t="shared" si="236"/>
        <v>25003</v>
      </c>
      <c r="BJ873" t="s">
        <v>1471</v>
      </c>
      <c r="BK873">
        <f t="shared" si="233"/>
        <v>2534655</v>
      </c>
      <c r="BL873" s="66"/>
      <c r="BM873" s="66"/>
      <c r="BP873">
        <v>27.03</v>
      </c>
      <c r="BQ873">
        <v>0.63</v>
      </c>
      <c r="BR873">
        <v>26.4</v>
      </c>
    </row>
    <row r="874" spans="1:70" ht="15" hidden="1" customHeight="1" outlineLevel="1">
      <c r="A874" s="64" t="s">
        <v>2999</v>
      </c>
      <c r="B874" s="8" t="s">
        <v>1319</v>
      </c>
      <c r="C874" s="1">
        <f t="shared" si="226"/>
        <v>6415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 t="shared" si="227"/>
        <v>0</v>
      </c>
      <c r="G874" s="1">
        <f t="shared" si="228"/>
        <v>45</v>
      </c>
      <c r="H874" s="2">
        <f t="shared" si="234"/>
        <v>7.014809041309431E-3</v>
      </c>
      <c r="I874" s="6"/>
      <c r="J874" s="2">
        <f t="shared" si="229"/>
        <v>0.483398285268901</v>
      </c>
      <c r="K874" s="2">
        <f t="shared" si="230"/>
        <v>0.49041309431021046</v>
      </c>
      <c r="L874" s="2">
        <f t="shared" si="231"/>
        <v>0</v>
      </c>
      <c r="M874" s="2">
        <f t="shared" si="232"/>
        <v>2.6188620420888598E-2</v>
      </c>
      <c r="N874" s="63">
        <v>3101</v>
      </c>
      <c r="O874" s="63">
        <v>3146</v>
      </c>
      <c r="P874" s="63"/>
      <c r="Q874" s="63">
        <v>103</v>
      </c>
      <c r="R874" s="63">
        <v>39</v>
      </c>
      <c r="S874" s="63"/>
      <c r="T874" s="63"/>
      <c r="U874" s="63"/>
      <c r="V874" s="63"/>
      <c r="W874" s="63">
        <v>26</v>
      </c>
      <c r="X874" s="63"/>
      <c r="Y874" s="63"/>
      <c r="Z874" s="63"/>
      <c r="AA874" s="63"/>
      <c r="AB874" s="63"/>
      <c r="BA874" t="str">
        <f t="shared" si="235"/>
        <v>Leicester</v>
      </c>
      <c r="BB874" s="8" t="s">
        <v>1773</v>
      </c>
      <c r="BC874">
        <v>2</v>
      </c>
      <c r="BE874" s="112">
        <v>25</v>
      </c>
      <c r="BF874" s="114">
        <v>27</v>
      </c>
      <c r="BG874" s="114">
        <v>120</v>
      </c>
      <c r="BH874" s="118">
        <v>34795</v>
      </c>
      <c r="BI874" s="118">
        <f t="shared" si="236"/>
        <v>25027</v>
      </c>
      <c r="BJ874" t="s">
        <v>1471</v>
      </c>
      <c r="BK874">
        <f t="shared" si="233"/>
        <v>2534795</v>
      </c>
      <c r="BL874" s="66"/>
      <c r="BM874" s="66"/>
      <c r="BP874">
        <v>24.68</v>
      </c>
      <c r="BQ874">
        <v>1.32</v>
      </c>
      <c r="BR874">
        <v>23.36</v>
      </c>
    </row>
    <row r="875" spans="1:70" ht="15" hidden="1" customHeight="1" outlineLevel="1">
      <c r="A875" s="64" t="s">
        <v>1392</v>
      </c>
      <c r="B875" s="8" t="s">
        <v>1319</v>
      </c>
      <c r="C875" s="1">
        <f t="shared" si="226"/>
        <v>3368</v>
      </c>
      <c r="D875" s="5">
        <f>IF(N875&gt;0, RANK(N875,(N875:P875,Q875:AE875)),0)</f>
        <v>1</v>
      </c>
      <c r="E875" s="5">
        <f>IF(O875&gt;0,RANK(O875,(N875:P875,Q875:AE875)),0)</f>
        <v>2</v>
      </c>
      <c r="F875" s="5">
        <f t="shared" si="227"/>
        <v>0</v>
      </c>
      <c r="G875" s="1">
        <f t="shared" si="228"/>
        <v>2099</v>
      </c>
      <c r="H875" s="2">
        <f t="shared" si="234"/>
        <v>0.62321852731591454</v>
      </c>
      <c r="I875" s="6"/>
      <c r="J875" s="2">
        <f t="shared" si="229"/>
        <v>0.8019596199524941</v>
      </c>
      <c r="K875" s="2">
        <f t="shared" si="230"/>
        <v>0.17874109263657958</v>
      </c>
      <c r="L875" s="2">
        <f t="shared" si="231"/>
        <v>0</v>
      </c>
      <c r="M875" s="2">
        <f t="shared" si="232"/>
        <v>1.9299287410926319E-2</v>
      </c>
      <c r="N875" s="63">
        <v>2701</v>
      </c>
      <c r="O875" s="63">
        <v>602</v>
      </c>
      <c r="P875" s="63"/>
      <c r="Q875" s="63">
        <v>30</v>
      </c>
      <c r="R875" s="63">
        <v>17</v>
      </c>
      <c r="S875" s="63"/>
      <c r="T875" s="63"/>
      <c r="U875" s="63"/>
      <c r="V875" s="63"/>
      <c r="W875" s="63">
        <v>18</v>
      </c>
      <c r="X875" s="63"/>
      <c r="Y875" s="63"/>
      <c r="Z875" s="63"/>
      <c r="AA875" s="63"/>
      <c r="AB875" s="63"/>
      <c r="BA875" t="str">
        <f t="shared" si="235"/>
        <v>Lenox</v>
      </c>
      <c r="BB875" t="s">
        <v>2311</v>
      </c>
      <c r="BC875">
        <v>1</v>
      </c>
      <c r="BE875" s="112">
        <v>25</v>
      </c>
      <c r="BF875" s="114">
        <v>3</v>
      </c>
      <c r="BG875" s="114">
        <v>70</v>
      </c>
      <c r="BH875" s="118">
        <v>34970</v>
      </c>
      <c r="BI875" s="118">
        <f t="shared" si="236"/>
        <v>25003</v>
      </c>
      <c r="BJ875" t="s">
        <v>1471</v>
      </c>
      <c r="BK875">
        <f t="shared" si="233"/>
        <v>2534970</v>
      </c>
      <c r="BL875" s="66"/>
      <c r="BM875" s="66"/>
      <c r="BP875">
        <v>21.48</v>
      </c>
      <c r="BQ875">
        <v>0.27</v>
      </c>
      <c r="BR875">
        <v>21.22</v>
      </c>
    </row>
    <row r="876" spans="1:70" ht="15" hidden="1" customHeight="1" outlineLevel="1">
      <c r="A876" s="64" t="s">
        <v>378</v>
      </c>
      <c r="B876" s="8" t="s">
        <v>1319</v>
      </c>
      <c r="C876" s="1">
        <f t="shared" si="226"/>
        <v>21525</v>
      </c>
      <c r="D876" s="5">
        <f>IF(N876&gt;0, RANK(N876,(N876:P876,Q876:AE876)),0)</f>
        <v>1</v>
      </c>
      <c r="E876" s="5">
        <f>IF(O876&gt;0,RANK(O876,(N876:P876,Q876:AE876)),0)</f>
        <v>2</v>
      </c>
      <c r="F876" s="5">
        <f t="shared" si="227"/>
        <v>0</v>
      </c>
      <c r="G876" s="1">
        <f t="shared" si="228"/>
        <v>3752</v>
      </c>
      <c r="H876" s="2">
        <f t="shared" si="234"/>
        <v>0.1743089430894309</v>
      </c>
      <c r="I876" s="6"/>
      <c r="J876" s="2">
        <f t="shared" si="229"/>
        <v>0.57347270615563295</v>
      </c>
      <c r="K876" s="2">
        <f t="shared" si="230"/>
        <v>0.3991637630662021</v>
      </c>
      <c r="L876" s="2">
        <f t="shared" si="231"/>
        <v>0</v>
      </c>
      <c r="M876" s="2">
        <f t="shared" si="232"/>
        <v>2.7363530778164946E-2</v>
      </c>
      <c r="N876" s="63">
        <v>12344</v>
      </c>
      <c r="O876" s="63">
        <v>8592</v>
      </c>
      <c r="P876" s="63"/>
      <c r="Q876" s="63">
        <v>370</v>
      </c>
      <c r="R876" s="63">
        <v>145</v>
      </c>
      <c r="S876" s="63"/>
      <c r="T876" s="63"/>
      <c r="U876" s="63"/>
      <c r="V876" s="63"/>
      <c r="W876" s="63">
        <v>74</v>
      </c>
      <c r="X876" s="63"/>
      <c r="Y876" s="63"/>
      <c r="Z876" s="63"/>
      <c r="AA876" s="63"/>
      <c r="AB876" s="63"/>
      <c r="BA876" t="str">
        <f t="shared" si="235"/>
        <v>Leominster</v>
      </c>
      <c r="BB876" s="8" t="s">
        <v>1773</v>
      </c>
      <c r="BC876">
        <v>2</v>
      </c>
      <c r="BE876" s="112">
        <v>25</v>
      </c>
      <c r="BF876" s="114">
        <v>27</v>
      </c>
      <c r="BG876" s="114">
        <v>125</v>
      </c>
      <c r="BH876" s="118">
        <v>35075</v>
      </c>
      <c r="BI876" s="118">
        <f t="shared" si="236"/>
        <v>25027</v>
      </c>
      <c r="BJ876" t="s">
        <v>1248</v>
      </c>
      <c r="BK876">
        <f t="shared" si="233"/>
        <v>2535075</v>
      </c>
      <c r="BL876" s="66"/>
      <c r="BM876" s="66"/>
      <c r="BP876">
        <v>29.76</v>
      </c>
      <c r="BQ876">
        <v>0.88</v>
      </c>
      <c r="BR876">
        <v>28.88</v>
      </c>
    </row>
    <row r="877" spans="1:70" ht="15" hidden="1" customHeight="1" outlineLevel="1">
      <c r="A877" s="64" t="s">
        <v>834</v>
      </c>
      <c r="B877" s="8" t="s">
        <v>1319</v>
      </c>
      <c r="C877" s="1">
        <f t="shared" si="226"/>
        <v>1386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 t="shared" si="227"/>
        <v>0</v>
      </c>
      <c r="G877" s="1">
        <f t="shared" si="228"/>
        <v>1030</v>
      </c>
      <c r="H877" s="2">
        <f t="shared" si="234"/>
        <v>0.74314574314574311</v>
      </c>
      <c r="I877" s="6"/>
      <c r="J877" s="2">
        <f t="shared" si="229"/>
        <v>0.86075036075036071</v>
      </c>
      <c r="K877" s="2">
        <f t="shared" si="230"/>
        <v>0.1176046176046176</v>
      </c>
      <c r="L877" s="2">
        <f t="shared" si="231"/>
        <v>0</v>
      </c>
      <c r="M877" s="2">
        <f t="shared" si="232"/>
        <v>2.1645021645021689E-2</v>
      </c>
      <c r="N877" s="63">
        <v>1193</v>
      </c>
      <c r="O877" s="63">
        <v>163</v>
      </c>
      <c r="P877" s="63"/>
      <c r="Q877" s="63">
        <v>12</v>
      </c>
      <c r="R877" s="63">
        <v>12</v>
      </c>
      <c r="S877" s="63"/>
      <c r="T877" s="63"/>
      <c r="U877" s="63"/>
      <c r="V877" s="63"/>
      <c r="W877" s="63">
        <v>6</v>
      </c>
      <c r="X877" s="63"/>
      <c r="Y877" s="63"/>
      <c r="Z877" s="63"/>
      <c r="AA877" s="63"/>
      <c r="AB877" s="63"/>
      <c r="BA877" t="str">
        <f t="shared" si="235"/>
        <v>Leverett</v>
      </c>
      <c r="BB877" t="s">
        <v>1137</v>
      </c>
      <c r="BC877">
        <v>2</v>
      </c>
      <c r="BE877" s="112">
        <v>25</v>
      </c>
      <c r="BF877" s="114">
        <v>11</v>
      </c>
      <c r="BG877" s="114">
        <v>65</v>
      </c>
      <c r="BH877" s="118">
        <v>35180</v>
      </c>
      <c r="BI877" s="118">
        <f t="shared" si="236"/>
        <v>25011</v>
      </c>
      <c r="BJ877" t="s">
        <v>1471</v>
      </c>
      <c r="BK877">
        <f t="shared" si="233"/>
        <v>2535180</v>
      </c>
      <c r="BL877" s="66"/>
      <c r="BM877" s="66"/>
      <c r="BP877">
        <v>22.98</v>
      </c>
      <c r="BQ877">
        <v>0.14000000000000001</v>
      </c>
      <c r="BR877">
        <v>22.85</v>
      </c>
    </row>
    <row r="878" spans="1:70" ht="15" hidden="1" customHeight="1" outlineLevel="1">
      <c r="A878" s="64" t="s">
        <v>1658</v>
      </c>
      <c r="B878" s="8" t="s">
        <v>1319</v>
      </c>
      <c r="C878" s="1">
        <f t="shared" si="226"/>
        <v>20048</v>
      </c>
      <c r="D878" s="5">
        <f>IF(N878&gt;0, RANK(N878,(N878:P878,Q878:AE878)),0)</f>
        <v>1</v>
      </c>
      <c r="E878" s="5">
        <f>IF(O878&gt;0,RANK(O878,(N878:P878,Q878:AE878)),0)</f>
        <v>2</v>
      </c>
      <c r="F878" s="5">
        <f t="shared" si="227"/>
        <v>0</v>
      </c>
      <c r="G878" s="1">
        <f t="shared" si="228"/>
        <v>12971</v>
      </c>
      <c r="H878" s="2">
        <f t="shared" si="234"/>
        <v>0.64699720670391059</v>
      </c>
      <c r="I878" s="6"/>
      <c r="J878" s="2">
        <f t="shared" si="229"/>
        <v>0.81344772545889865</v>
      </c>
      <c r="K878" s="2">
        <f t="shared" si="230"/>
        <v>0.16645051875498804</v>
      </c>
      <c r="L878" s="2">
        <f t="shared" si="231"/>
        <v>0</v>
      </c>
      <c r="M878" s="2">
        <f t="shared" si="232"/>
        <v>2.0101755786113312E-2</v>
      </c>
      <c r="N878" s="63">
        <v>16308</v>
      </c>
      <c r="O878" s="63">
        <v>3337</v>
      </c>
      <c r="P878" s="63"/>
      <c r="Q878" s="63">
        <v>193</v>
      </c>
      <c r="R878" s="63">
        <v>97</v>
      </c>
      <c r="S878" s="63"/>
      <c r="T878" s="63"/>
      <c r="U878" s="63"/>
      <c r="V878" s="63"/>
      <c r="W878" s="63">
        <v>113</v>
      </c>
      <c r="X878" s="63"/>
      <c r="Y878" s="63"/>
      <c r="Z878" s="63"/>
      <c r="AA878" s="63"/>
      <c r="AB878" s="63"/>
      <c r="BA878" t="str">
        <f t="shared" si="235"/>
        <v>Lexington</v>
      </c>
      <c r="BB878" t="s">
        <v>503</v>
      </c>
      <c r="BC878">
        <v>5</v>
      </c>
      <c r="BE878" s="112">
        <v>25</v>
      </c>
      <c r="BF878" s="114">
        <v>17</v>
      </c>
      <c r="BG878" s="114">
        <v>115</v>
      </c>
      <c r="BH878" s="118">
        <v>35215</v>
      </c>
      <c r="BI878" s="118">
        <f t="shared" si="236"/>
        <v>25017</v>
      </c>
      <c r="BJ878" t="s">
        <v>1471</v>
      </c>
      <c r="BK878">
        <f t="shared" si="233"/>
        <v>2535215</v>
      </c>
      <c r="BL878" s="66"/>
      <c r="BM878" s="66"/>
      <c r="BP878">
        <v>16.54</v>
      </c>
      <c r="BQ878">
        <v>0.14000000000000001</v>
      </c>
      <c r="BR878">
        <v>16.399999999999999</v>
      </c>
    </row>
    <row r="879" spans="1:70" ht="15" hidden="1" customHeight="1" outlineLevel="1">
      <c r="A879" s="64" t="s">
        <v>1777</v>
      </c>
      <c r="B879" s="8" t="s">
        <v>1319</v>
      </c>
      <c r="C879" s="1">
        <f t="shared" si="226"/>
        <v>502</v>
      </c>
      <c r="D879" s="5">
        <f>IF(N879&gt;0, RANK(N879,(N879:P879,Q879:AE879)),0)</f>
        <v>1</v>
      </c>
      <c r="E879" s="5">
        <f>IF(O879&gt;0,RANK(O879,(N879:P879,Q879:AE879)),0)</f>
        <v>2</v>
      </c>
      <c r="F879" s="5">
        <f t="shared" si="227"/>
        <v>0</v>
      </c>
      <c r="G879" s="1">
        <f t="shared" si="228"/>
        <v>175</v>
      </c>
      <c r="H879" s="2">
        <f t="shared" si="234"/>
        <v>0.34860557768924305</v>
      </c>
      <c r="I879" s="6"/>
      <c r="J879" s="2">
        <f t="shared" si="229"/>
        <v>0.65737051792828682</v>
      </c>
      <c r="K879" s="2">
        <f t="shared" si="230"/>
        <v>0.30876494023904383</v>
      </c>
      <c r="L879" s="2">
        <f t="shared" si="231"/>
        <v>0</v>
      </c>
      <c r="M879" s="2">
        <f t="shared" si="232"/>
        <v>3.3864541832669348E-2</v>
      </c>
      <c r="N879" s="63">
        <v>330</v>
      </c>
      <c r="O879" s="63">
        <v>155</v>
      </c>
      <c r="P879" s="63"/>
      <c r="Q879" s="63">
        <v>11</v>
      </c>
      <c r="R879" s="63">
        <v>4</v>
      </c>
      <c r="S879" s="63"/>
      <c r="T879" s="63"/>
      <c r="U879" s="63"/>
      <c r="V879" s="63"/>
      <c r="W879" s="63">
        <v>2</v>
      </c>
      <c r="X879" s="63"/>
      <c r="Y879" s="63"/>
      <c r="Z879" s="63"/>
      <c r="AA879" s="63"/>
      <c r="AB879" s="63"/>
      <c r="BA879" t="str">
        <f t="shared" si="235"/>
        <v>Leyden</v>
      </c>
      <c r="BB879" t="s">
        <v>1137</v>
      </c>
      <c r="BC879">
        <v>1</v>
      </c>
      <c r="BE879" s="112">
        <v>25</v>
      </c>
      <c r="BF879" s="114">
        <v>11</v>
      </c>
      <c r="BG879" s="114">
        <v>70</v>
      </c>
      <c r="BH879" s="118">
        <v>35285</v>
      </c>
      <c r="BI879" s="118">
        <f t="shared" si="236"/>
        <v>25011</v>
      </c>
      <c r="BJ879" t="s">
        <v>1471</v>
      </c>
      <c r="BK879">
        <f t="shared" si="233"/>
        <v>2535285</v>
      </c>
      <c r="BL879" s="66"/>
      <c r="BM879" s="66"/>
      <c r="BP879">
        <v>18</v>
      </c>
      <c r="BQ879">
        <v>0.01</v>
      </c>
      <c r="BR879">
        <v>17.989999999999998</v>
      </c>
    </row>
    <row r="880" spans="1:70" ht="15" hidden="1" customHeight="1" outlineLevel="1">
      <c r="A880" s="64" t="s">
        <v>1596</v>
      </c>
      <c r="B880" s="8" t="s">
        <v>1319</v>
      </c>
      <c r="C880" s="1">
        <f t="shared" si="226"/>
        <v>4271</v>
      </c>
      <c r="D880" s="5">
        <f>IF(N880&gt;0, RANK(N880,(N880:P880,Q880:AE880)),0)</f>
        <v>1</v>
      </c>
      <c r="E880" s="5">
        <f>IF(O880&gt;0,RANK(O880,(N880:P880,Q880:AE880)),0)</f>
        <v>2</v>
      </c>
      <c r="F880" s="5">
        <f t="shared" si="227"/>
        <v>0</v>
      </c>
      <c r="G880" s="1">
        <f t="shared" si="228"/>
        <v>2810</v>
      </c>
      <c r="H880" s="2">
        <f t="shared" si="234"/>
        <v>0.65792554436900019</v>
      </c>
      <c r="I880" s="6"/>
      <c r="J880" s="2">
        <f t="shared" si="229"/>
        <v>0.8178412549754156</v>
      </c>
      <c r="K880" s="2">
        <f t="shared" si="230"/>
        <v>0.15991571060641535</v>
      </c>
      <c r="L880" s="2">
        <f t="shared" si="231"/>
        <v>0</v>
      </c>
      <c r="M880" s="2">
        <f t="shared" si="232"/>
        <v>2.224303441816905E-2</v>
      </c>
      <c r="N880" s="63">
        <v>3493</v>
      </c>
      <c r="O880" s="63">
        <v>683</v>
      </c>
      <c r="P880" s="63"/>
      <c r="Q880" s="63">
        <v>51</v>
      </c>
      <c r="R880" s="63">
        <v>21</v>
      </c>
      <c r="S880" s="63"/>
      <c r="T880" s="63"/>
      <c r="U880" s="63"/>
      <c r="V880" s="63"/>
      <c r="W880" s="63">
        <v>23</v>
      </c>
      <c r="X880" s="63"/>
      <c r="Y880" s="63"/>
      <c r="Z880" s="63"/>
      <c r="AA880" s="63"/>
      <c r="AB880" s="63"/>
      <c r="BA880" t="str">
        <f t="shared" si="235"/>
        <v>Lincoln</v>
      </c>
      <c r="BB880" t="s">
        <v>503</v>
      </c>
      <c r="BC880">
        <v>5</v>
      </c>
      <c r="BE880" s="112">
        <v>25</v>
      </c>
      <c r="BF880" s="114">
        <v>17</v>
      </c>
      <c r="BG880" s="114">
        <v>120</v>
      </c>
      <c r="BH880" s="118">
        <v>35425</v>
      </c>
      <c r="BI880" s="118">
        <f t="shared" si="236"/>
        <v>25017</v>
      </c>
      <c r="BJ880" t="s">
        <v>1471</v>
      </c>
      <c r="BK880">
        <f t="shared" si="233"/>
        <v>2535425</v>
      </c>
      <c r="BL880" s="66"/>
      <c r="BM880" s="66"/>
      <c r="BP880">
        <v>15.01</v>
      </c>
      <c r="BQ880">
        <v>0.64</v>
      </c>
      <c r="BR880">
        <v>14.37</v>
      </c>
    </row>
    <row r="881" spans="1:70" ht="15" hidden="1" customHeight="1" outlineLevel="1">
      <c r="A881" s="64" t="s">
        <v>1780</v>
      </c>
      <c r="B881" s="8" t="s">
        <v>1319</v>
      </c>
      <c r="C881" s="1">
        <f t="shared" si="226"/>
        <v>6691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 t="shared" si="227"/>
        <v>0</v>
      </c>
      <c r="G881" s="1">
        <f t="shared" si="228"/>
        <v>2499</v>
      </c>
      <c r="H881" s="2">
        <f t="shared" si="234"/>
        <v>0.37348677327753699</v>
      </c>
      <c r="I881" s="6"/>
      <c r="J881" s="2">
        <f t="shared" si="229"/>
        <v>0.66940666567030338</v>
      </c>
      <c r="K881" s="2">
        <f t="shared" si="230"/>
        <v>0.29591989239276639</v>
      </c>
      <c r="L881" s="2">
        <f t="shared" si="231"/>
        <v>0</v>
      </c>
      <c r="M881" s="2">
        <f t="shared" si="232"/>
        <v>3.4673441936930227E-2</v>
      </c>
      <c r="N881" s="63">
        <v>4479</v>
      </c>
      <c r="O881" s="63">
        <v>1980</v>
      </c>
      <c r="P881" s="63"/>
      <c r="Q881" s="63">
        <v>151</v>
      </c>
      <c r="R881" s="63">
        <v>24</v>
      </c>
      <c r="S881" s="63"/>
      <c r="T881" s="63"/>
      <c r="U881" s="63"/>
      <c r="V881" s="63"/>
      <c r="W881" s="63">
        <v>57</v>
      </c>
      <c r="X881" s="63"/>
      <c r="Y881" s="63"/>
      <c r="Z881" s="63"/>
      <c r="AA881" s="63"/>
      <c r="AB881" s="63"/>
      <c r="BA881" t="str">
        <f t="shared" si="235"/>
        <v>Littleton</v>
      </c>
      <c r="BB881" t="s">
        <v>503</v>
      </c>
      <c r="BC881">
        <v>3</v>
      </c>
      <c r="BE881" s="112">
        <v>25</v>
      </c>
      <c r="BF881" s="114">
        <v>17</v>
      </c>
      <c r="BG881" s="114">
        <v>125</v>
      </c>
      <c r="BH881" s="118">
        <v>35950</v>
      </c>
      <c r="BI881" s="118">
        <f t="shared" si="236"/>
        <v>25017</v>
      </c>
      <c r="BJ881" t="s">
        <v>1471</v>
      </c>
      <c r="BK881">
        <f t="shared" si="233"/>
        <v>2535950</v>
      </c>
      <c r="BL881" s="66"/>
      <c r="BM881" s="66"/>
      <c r="BP881">
        <v>17.55</v>
      </c>
      <c r="BQ881">
        <v>0.93</v>
      </c>
      <c r="BR881">
        <v>16.62</v>
      </c>
    </row>
    <row r="882" spans="1:70" ht="15" hidden="1" customHeight="1" outlineLevel="1">
      <c r="A882" s="64" t="s">
        <v>1049</v>
      </c>
      <c r="B882" s="8" t="s">
        <v>1319</v>
      </c>
      <c r="C882" s="1">
        <f t="shared" si="226"/>
        <v>10395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 t="shared" si="227"/>
        <v>0</v>
      </c>
      <c r="G882" s="1">
        <f t="shared" si="228"/>
        <v>3186</v>
      </c>
      <c r="H882" s="2">
        <f t="shared" si="234"/>
        <v>0.30649350649350648</v>
      </c>
      <c r="I882" s="6"/>
      <c r="J882" s="2">
        <f t="shared" si="229"/>
        <v>0.64252044252044249</v>
      </c>
      <c r="K882" s="2">
        <f t="shared" si="230"/>
        <v>0.33602693602693601</v>
      </c>
      <c r="L882" s="2">
        <f t="shared" si="231"/>
        <v>0</v>
      </c>
      <c r="M882" s="2">
        <f t="shared" si="232"/>
        <v>2.1452621452621501E-2</v>
      </c>
      <c r="N882" s="63">
        <v>6679</v>
      </c>
      <c r="O882" s="63">
        <v>3493</v>
      </c>
      <c r="P882" s="63"/>
      <c r="Q882" s="63">
        <v>143</v>
      </c>
      <c r="R882" s="63">
        <v>32</v>
      </c>
      <c r="S882" s="63"/>
      <c r="T882" s="63"/>
      <c r="U882" s="63"/>
      <c r="V882" s="63"/>
      <c r="W882" s="63">
        <v>48</v>
      </c>
      <c r="X882" s="63"/>
      <c r="Y882" s="63"/>
      <c r="Z882" s="63"/>
      <c r="AA882" s="63"/>
      <c r="AB882" s="63"/>
      <c r="BA882" t="str">
        <f t="shared" si="235"/>
        <v>Longmeadow</v>
      </c>
      <c r="BB882" t="s">
        <v>2851</v>
      </c>
      <c r="BC882">
        <v>1</v>
      </c>
      <c r="BE882" s="112">
        <v>25</v>
      </c>
      <c r="BF882" s="114">
        <v>13</v>
      </c>
      <c r="BG882" s="114">
        <v>55</v>
      </c>
      <c r="BH882" s="118">
        <v>36300</v>
      </c>
      <c r="BI882" s="118">
        <f t="shared" si="236"/>
        <v>25013</v>
      </c>
      <c r="BJ882" t="s">
        <v>1471</v>
      </c>
      <c r="BK882">
        <f t="shared" si="233"/>
        <v>2536300</v>
      </c>
      <c r="BL882" s="66"/>
      <c r="BM882" s="66"/>
      <c r="BP882">
        <v>9.51</v>
      </c>
      <c r="BQ882">
        <v>0.48</v>
      </c>
      <c r="BR882">
        <v>9.02</v>
      </c>
    </row>
    <row r="883" spans="1:70" ht="15" hidden="1" customHeight="1" outlineLevel="1">
      <c r="A883" s="64" t="s">
        <v>2853</v>
      </c>
      <c r="B883" s="8" t="s">
        <v>1319</v>
      </c>
      <c r="C883" s="1">
        <f t="shared" si="226"/>
        <v>38681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 t="shared" si="227"/>
        <v>0</v>
      </c>
      <c r="G883" s="1">
        <f t="shared" si="228"/>
        <v>13198</v>
      </c>
      <c r="H883" s="2">
        <f t="shared" si="234"/>
        <v>0.34120110648638868</v>
      </c>
      <c r="I883" s="6"/>
      <c r="J883" s="2">
        <f t="shared" si="229"/>
        <v>0.66037589514231798</v>
      </c>
      <c r="K883" s="2">
        <f t="shared" si="230"/>
        <v>0.31917478865592924</v>
      </c>
      <c r="L883" s="2">
        <f t="shared" si="231"/>
        <v>0</v>
      </c>
      <c r="M883" s="2">
        <f t="shared" si="232"/>
        <v>2.0449316201752776E-2</v>
      </c>
      <c r="N883" s="63">
        <v>25544</v>
      </c>
      <c r="O883" s="63">
        <v>12346</v>
      </c>
      <c r="P883" s="63"/>
      <c r="Q883" s="63">
        <v>466</v>
      </c>
      <c r="R883" s="63">
        <v>229</v>
      </c>
      <c r="S883" s="63"/>
      <c r="T883" s="63"/>
      <c r="U883" s="63"/>
      <c r="V883" s="63"/>
      <c r="W883" s="63">
        <v>96</v>
      </c>
      <c r="X883" s="63"/>
      <c r="Y883" s="63"/>
      <c r="Z883" s="63"/>
      <c r="AA883" s="63"/>
      <c r="AB883" s="63"/>
      <c r="BA883" t="str">
        <f t="shared" si="235"/>
        <v>Lowell</v>
      </c>
      <c r="BB883" t="s">
        <v>503</v>
      </c>
      <c r="BC883">
        <v>3</v>
      </c>
      <c r="BE883" s="112">
        <v>25</v>
      </c>
      <c r="BF883" s="114">
        <v>17</v>
      </c>
      <c r="BG883" s="114">
        <v>130</v>
      </c>
      <c r="BH883" s="118">
        <v>37000</v>
      </c>
      <c r="BI883" s="118">
        <f t="shared" si="236"/>
        <v>25017</v>
      </c>
      <c r="BJ883" t="s">
        <v>1248</v>
      </c>
      <c r="BK883">
        <f t="shared" si="233"/>
        <v>2537000</v>
      </c>
      <c r="BL883" s="66"/>
      <c r="BM883" s="66"/>
      <c r="BP883">
        <v>14.54</v>
      </c>
      <c r="BQ883">
        <v>0.76</v>
      </c>
      <c r="BR883">
        <v>13.77</v>
      </c>
    </row>
    <row r="884" spans="1:70" ht="15" hidden="1" customHeight="1" outlineLevel="1">
      <c r="A884" s="64" t="s">
        <v>2719</v>
      </c>
      <c r="B884" s="8" t="s">
        <v>1319</v>
      </c>
      <c r="C884" s="1">
        <f t="shared" si="226"/>
        <v>11384</v>
      </c>
      <c r="D884" s="5">
        <f>IF(N884&gt;0, RANK(N884,(N884:P884,Q884:AE884)),0)</f>
        <v>2</v>
      </c>
      <c r="E884" s="5">
        <f>IF(O884&gt;0,RANK(O884,(N884:P884,Q884:AE884)),0)</f>
        <v>1</v>
      </c>
      <c r="F884" s="5">
        <f t="shared" si="227"/>
        <v>0</v>
      </c>
      <c r="G884" s="1">
        <f t="shared" si="228"/>
        <v>228</v>
      </c>
      <c r="H884" s="2">
        <f t="shared" si="234"/>
        <v>2.0028109627547436E-2</v>
      </c>
      <c r="I884" s="6"/>
      <c r="J884" s="2">
        <f t="shared" si="229"/>
        <v>0.48023541813070975</v>
      </c>
      <c r="K884" s="2">
        <f t="shared" si="230"/>
        <v>0.50026352775825722</v>
      </c>
      <c r="L884" s="2">
        <f t="shared" si="231"/>
        <v>0</v>
      </c>
      <c r="M884" s="2">
        <f t="shared" si="232"/>
        <v>1.9501054111032978E-2</v>
      </c>
      <c r="N884" s="63">
        <v>5467</v>
      </c>
      <c r="O884" s="63">
        <v>5695</v>
      </c>
      <c r="P884" s="63"/>
      <c r="Q884" s="63">
        <v>127</v>
      </c>
      <c r="R884" s="63">
        <v>57</v>
      </c>
      <c r="S884" s="63"/>
      <c r="T884" s="63"/>
      <c r="U884" s="63"/>
      <c r="V884" s="63"/>
      <c r="W884" s="63">
        <v>38</v>
      </c>
      <c r="X884" s="63"/>
      <c r="Y884" s="63"/>
      <c r="Z884" s="63"/>
      <c r="AA884" s="63"/>
      <c r="AB884" s="63"/>
      <c r="BA884" t="str">
        <f t="shared" si="235"/>
        <v>Ludlow</v>
      </c>
      <c r="BB884" t="s">
        <v>2851</v>
      </c>
      <c r="BC884">
        <v>1</v>
      </c>
      <c r="BE884" s="112">
        <v>25</v>
      </c>
      <c r="BF884" s="114">
        <v>13</v>
      </c>
      <c r="BG884" s="114">
        <v>60</v>
      </c>
      <c r="BH884" s="118">
        <v>37175</v>
      </c>
      <c r="BI884" s="118">
        <f t="shared" si="236"/>
        <v>25013</v>
      </c>
      <c r="BJ884" t="s">
        <v>1471</v>
      </c>
      <c r="BK884">
        <f t="shared" si="233"/>
        <v>2537175</v>
      </c>
      <c r="BL884" s="66"/>
      <c r="BM884" s="66"/>
      <c r="BP884">
        <v>28.23</v>
      </c>
      <c r="BQ884">
        <v>1.08</v>
      </c>
      <c r="BR884">
        <v>27.15</v>
      </c>
    </row>
    <row r="885" spans="1:70" ht="15" hidden="1" customHeight="1" outlineLevel="1">
      <c r="A885" s="64" t="s">
        <v>1607</v>
      </c>
      <c r="B885" s="8" t="s">
        <v>1319</v>
      </c>
      <c r="C885" s="1">
        <f t="shared" si="226"/>
        <v>7192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 t="shared" si="227"/>
        <v>0</v>
      </c>
      <c r="G885" s="1">
        <f t="shared" si="228"/>
        <v>1091</v>
      </c>
      <c r="H885" s="2">
        <f t="shared" si="234"/>
        <v>0.15169632925472748</v>
      </c>
      <c r="I885" s="6"/>
      <c r="J885" s="2">
        <f t="shared" si="229"/>
        <v>0.55992769744160176</v>
      </c>
      <c r="K885" s="2">
        <f t="shared" si="230"/>
        <v>0.40823136818687428</v>
      </c>
      <c r="L885" s="2">
        <f t="shared" si="231"/>
        <v>0</v>
      </c>
      <c r="M885" s="2">
        <f t="shared" si="232"/>
        <v>3.1840934371523966E-2</v>
      </c>
      <c r="N885" s="63">
        <v>4027</v>
      </c>
      <c r="O885" s="63">
        <v>2936</v>
      </c>
      <c r="P885" s="63"/>
      <c r="Q885" s="63">
        <v>142</v>
      </c>
      <c r="R885" s="63">
        <v>43</v>
      </c>
      <c r="S885" s="63"/>
      <c r="T885" s="63"/>
      <c r="U885" s="63"/>
      <c r="V885" s="63"/>
      <c r="W885" s="63">
        <v>44</v>
      </c>
      <c r="X885" s="63"/>
      <c r="Y885" s="63"/>
      <c r="Z885" s="63"/>
      <c r="AA885" s="63"/>
      <c r="AB885" s="63"/>
      <c r="BA885" t="str">
        <f t="shared" si="235"/>
        <v>Lunenburg</v>
      </c>
      <c r="BB885" s="8" t="s">
        <v>1773</v>
      </c>
      <c r="BC885">
        <v>3</v>
      </c>
      <c r="BE885" s="112">
        <v>25</v>
      </c>
      <c r="BF885" s="114">
        <v>27</v>
      </c>
      <c r="BG885" s="114">
        <v>130</v>
      </c>
      <c r="BH885" s="118">
        <v>37420</v>
      </c>
      <c r="BI885" s="118">
        <f t="shared" si="236"/>
        <v>25027</v>
      </c>
      <c r="BJ885" t="s">
        <v>1471</v>
      </c>
      <c r="BK885">
        <f t="shared" si="233"/>
        <v>2537420</v>
      </c>
      <c r="BL885" s="66"/>
      <c r="BM885" s="66"/>
      <c r="BP885">
        <v>27.69</v>
      </c>
      <c r="BQ885">
        <v>1.27</v>
      </c>
      <c r="BR885">
        <v>26.42</v>
      </c>
    </row>
    <row r="886" spans="1:70" ht="15" hidden="1" customHeight="1" outlineLevel="1">
      <c r="A886" s="64" t="s">
        <v>1760</v>
      </c>
      <c r="B886" s="8" t="s">
        <v>1319</v>
      </c>
      <c r="C886" s="1">
        <f t="shared" si="226"/>
        <v>35777</v>
      </c>
      <c r="D886" s="5">
        <f>IF(N886&gt;0, RANK(N886,(N886:P886,Q886:AE886)),0)</f>
        <v>1</v>
      </c>
      <c r="E886" s="5">
        <f>IF(O886&gt;0,RANK(O886,(N886:P886,Q886:AE886)),0)</f>
        <v>2</v>
      </c>
      <c r="F886" s="5">
        <f t="shared" si="227"/>
        <v>0</v>
      </c>
      <c r="G886" s="1">
        <f t="shared" si="228"/>
        <v>14237</v>
      </c>
      <c r="H886" s="2">
        <f t="shared" si="234"/>
        <v>0.39793722223775052</v>
      </c>
      <c r="I886" s="6"/>
      <c r="J886" s="2">
        <f t="shared" si="229"/>
        <v>0.68932554434413174</v>
      </c>
      <c r="K886" s="2">
        <f t="shared" si="230"/>
        <v>0.29138832210638121</v>
      </c>
      <c r="L886" s="2">
        <f t="shared" si="231"/>
        <v>0</v>
      </c>
      <c r="M886" s="2">
        <f t="shared" si="232"/>
        <v>1.928613354948705E-2</v>
      </c>
      <c r="N886" s="63">
        <v>24662</v>
      </c>
      <c r="O886" s="63">
        <v>10425</v>
      </c>
      <c r="P886" s="63"/>
      <c r="Q886" s="63">
        <v>343</v>
      </c>
      <c r="R886" s="63">
        <v>209</v>
      </c>
      <c r="S886" s="63"/>
      <c r="T886" s="63"/>
      <c r="U886" s="63"/>
      <c r="V886" s="63"/>
      <c r="W886" s="63">
        <v>138</v>
      </c>
      <c r="X886" s="63"/>
      <c r="Y886" s="63"/>
      <c r="Z886" s="63"/>
      <c r="AA886" s="63"/>
      <c r="AB886" s="63"/>
      <c r="BA886" t="str">
        <f t="shared" si="235"/>
        <v>Lynn</v>
      </c>
      <c r="BB886" t="s">
        <v>841</v>
      </c>
      <c r="BC886">
        <v>6</v>
      </c>
      <c r="BE886" s="112">
        <v>25</v>
      </c>
      <c r="BF886" s="114">
        <v>9</v>
      </c>
      <c r="BG886" s="114">
        <v>70</v>
      </c>
      <c r="BH886" s="118">
        <v>37490</v>
      </c>
      <c r="BI886" s="118">
        <f t="shared" si="236"/>
        <v>25009</v>
      </c>
      <c r="BJ886" t="s">
        <v>1248</v>
      </c>
      <c r="BK886">
        <f t="shared" si="233"/>
        <v>2537490</v>
      </c>
      <c r="BL886" s="66"/>
      <c r="BM886" s="66"/>
      <c r="BP886">
        <v>13.49</v>
      </c>
      <c r="BQ886">
        <v>2.68</v>
      </c>
      <c r="BR886">
        <v>10.82</v>
      </c>
    </row>
    <row r="887" spans="1:70" ht="15" hidden="1" customHeight="1" outlineLevel="1">
      <c r="A887" s="64" t="s">
        <v>218</v>
      </c>
      <c r="B887" s="8" t="s">
        <v>1319</v>
      </c>
      <c r="C887" s="1">
        <f t="shared" si="226"/>
        <v>8345</v>
      </c>
      <c r="D887" s="5">
        <f>IF(N887&gt;0, RANK(N887,(N887:P887,Q887:AE887)),0)</f>
        <v>1</v>
      </c>
      <c r="E887" s="5">
        <f>IF(O887&gt;0,RANK(O887,(N887:P887,Q887:AE887)),0)</f>
        <v>2</v>
      </c>
      <c r="F887" s="5">
        <f t="shared" si="227"/>
        <v>0</v>
      </c>
      <c r="G887" s="1">
        <f t="shared" si="228"/>
        <v>244</v>
      </c>
      <c r="H887" s="2">
        <f t="shared" si="234"/>
        <v>2.9239065308568006E-2</v>
      </c>
      <c r="I887" s="6"/>
      <c r="J887" s="2">
        <f t="shared" si="229"/>
        <v>0.50485320551228285</v>
      </c>
      <c r="K887" s="2">
        <f t="shared" si="230"/>
        <v>0.47561414020371479</v>
      </c>
      <c r="L887" s="2">
        <f t="shared" si="231"/>
        <v>0</v>
      </c>
      <c r="M887" s="2">
        <f t="shared" si="232"/>
        <v>1.953265428400236E-2</v>
      </c>
      <c r="N887" s="63">
        <v>4213</v>
      </c>
      <c r="O887" s="63">
        <v>3969</v>
      </c>
      <c r="P887" s="63"/>
      <c r="Q887" s="63">
        <v>89</v>
      </c>
      <c r="R887" s="63">
        <v>32</v>
      </c>
      <c r="S887" s="63"/>
      <c r="T887" s="63"/>
      <c r="U887" s="63"/>
      <c r="V887" s="63"/>
      <c r="W887" s="63">
        <v>42</v>
      </c>
      <c r="X887" s="63"/>
      <c r="Y887" s="63"/>
      <c r="Z887" s="63"/>
      <c r="AA887" s="63"/>
      <c r="AB887" s="63"/>
      <c r="BA887" t="str">
        <f t="shared" si="235"/>
        <v>Lynnfield</v>
      </c>
      <c r="BB887" t="s">
        <v>841</v>
      </c>
      <c r="BC887">
        <v>6</v>
      </c>
      <c r="BE887" s="112">
        <v>25</v>
      </c>
      <c r="BF887" s="114">
        <v>9</v>
      </c>
      <c r="BG887" s="114">
        <v>75</v>
      </c>
      <c r="BH887" s="118">
        <v>37560</v>
      </c>
      <c r="BI887" s="118">
        <f t="shared" si="236"/>
        <v>25009</v>
      </c>
      <c r="BJ887" t="s">
        <v>1471</v>
      </c>
      <c r="BK887">
        <f t="shared" si="233"/>
        <v>2537560</v>
      </c>
      <c r="BL887" s="66"/>
      <c r="BM887" s="66"/>
      <c r="BP887">
        <v>10.48</v>
      </c>
      <c r="BQ887">
        <v>0.34</v>
      </c>
      <c r="BR887">
        <v>10.14</v>
      </c>
    </row>
    <row r="888" spans="1:70" ht="15" hidden="1" customHeight="1" outlineLevel="1">
      <c r="A888" s="64" t="s">
        <v>394</v>
      </c>
      <c r="B888" s="8" t="s">
        <v>1319</v>
      </c>
      <c r="C888" s="1">
        <f t="shared" si="226"/>
        <v>25623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 t="shared" si="227"/>
        <v>0</v>
      </c>
      <c r="G888" s="1">
        <f t="shared" si="228"/>
        <v>13085</v>
      </c>
      <c r="H888" s="2">
        <f t="shared" si="234"/>
        <v>0.51067400382468875</v>
      </c>
      <c r="I888" s="6"/>
      <c r="J888" s="2">
        <f t="shared" si="229"/>
        <v>0.74585333489443073</v>
      </c>
      <c r="K888" s="2">
        <f t="shared" si="230"/>
        <v>0.23517933106974204</v>
      </c>
      <c r="L888" s="2">
        <f t="shared" si="231"/>
        <v>0</v>
      </c>
      <c r="M888" s="2">
        <f t="shared" si="232"/>
        <v>1.8967334035827232E-2</v>
      </c>
      <c r="N888" s="63">
        <v>19111</v>
      </c>
      <c r="O888" s="63">
        <v>6026</v>
      </c>
      <c r="P888" s="63"/>
      <c r="Q888" s="63">
        <v>254</v>
      </c>
      <c r="R888" s="63">
        <v>141</v>
      </c>
      <c r="S888" s="63"/>
      <c r="T888" s="63"/>
      <c r="U888" s="63"/>
      <c r="V888" s="63"/>
      <c r="W888" s="63">
        <v>91</v>
      </c>
      <c r="X888" s="63"/>
      <c r="Y888" s="63"/>
      <c r="Z888" s="63"/>
      <c r="AA888" s="63"/>
      <c r="AB888" s="63"/>
      <c r="BA888" t="str">
        <f t="shared" si="235"/>
        <v>Malden</v>
      </c>
      <c r="BB888" t="s">
        <v>503</v>
      </c>
      <c r="BC888">
        <v>5</v>
      </c>
      <c r="BE888" s="112">
        <v>25</v>
      </c>
      <c r="BF888" s="114">
        <v>17</v>
      </c>
      <c r="BG888" s="114">
        <v>135</v>
      </c>
      <c r="BH888" s="118">
        <v>37875</v>
      </c>
      <c r="BI888" s="118">
        <f t="shared" si="236"/>
        <v>25017</v>
      </c>
      <c r="BJ888" t="s">
        <v>1248</v>
      </c>
      <c r="BK888">
        <f t="shared" si="233"/>
        <v>2537875</v>
      </c>
      <c r="BL888" s="66"/>
      <c r="BM888" s="66"/>
      <c r="BP888">
        <v>5.1100000000000003</v>
      </c>
      <c r="BQ888">
        <v>0.04</v>
      </c>
      <c r="BR888">
        <v>5.07</v>
      </c>
    </row>
    <row r="889" spans="1:70" ht="15" hidden="1" customHeight="1" outlineLevel="1">
      <c r="A889" s="64" t="s">
        <v>287</v>
      </c>
      <c r="B889" s="8" t="s">
        <v>1319</v>
      </c>
      <c r="C889" s="1">
        <f t="shared" si="226"/>
        <v>3819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 t="shared" si="227"/>
        <v>0</v>
      </c>
      <c r="G889" s="1">
        <f t="shared" si="228"/>
        <v>1698</v>
      </c>
      <c r="H889" s="2">
        <f t="shared" si="234"/>
        <v>0.44461901021209743</v>
      </c>
      <c r="I889" s="6"/>
      <c r="J889" s="2">
        <f t="shared" si="229"/>
        <v>0.71013354281225449</v>
      </c>
      <c r="K889" s="2">
        <f t="shared" si="230"/>
        <v>0.26551453260015712</v>
      </c>
      <c r="L889" s="2">
        <f t="shared" si="231"/>
        <v>0</v>
      </c>
      <c r="M889" s="2">
        <f t="shared" si="232"/>
        <v>2.4351924587588392E-2</v>
      </c>
      <c r="N889" s="63">
        <v>2712</v>
      </c>
      <c r="O889" s="63">
        <v>1014</v>
      </c>
      <c r="P889" s="63"/>
      <c r="Q889" s="63">
        <v>53</v>
      </c>
      <c r="R889" s="63">
        <v>14</v>
      </c>
      <c r="S889" s="63"/>
      <c r="T889" s="63"/>
      <c r="U889" s="63"/>
      <c r="V889" s="63"/>
      <c r="W889" s="63">
        <v>26</v>
      </c>
      <c r="X889" s="63"/>
      <c r="Y889" s="63"/>
      <c r="Z889" s="63"/>
      <c r="AA889" s="63"/>
      <c r="AB889" s="63"/>
      <c r="BA889" t="str">
        <f t="shared" si="235"/>
        <v>Manchester-by-the-Sea</v>
      </c>
      <c r="BB889" t="s">
        <v>841</v>
      </c>
      <c r="BC889">
        <v>6</v>
      </c>
      <c r="BE889" s="112">
        <v>25</v>
      </c>
      <c r="BF889" s="114">
        <v>9</v>
      </c>
      <c r="BG889" s="114">
        <v>83</v>
      </c>
      <c r="BH889" s="118">
        <v>37995</v>
      </c>
      <c r="BI889" s="118">
        <f t="shared" si="236"/>
        <v>25009</v>
      </c>
      <c r="BJ889" t="s">
        <v>1471</v>
      </c>
      <c r="BK889">
        <f t="shared" si="233"/>
        <v>2537995</v>
      </c>
      <c r="BL889" s="66"/>
      <c r="BM889" s="66"/>
      <c r="BP889">
        <v>18.25</v>
      </c>
      <c r="BQ889">
        <v>8.9600000000000009</v>
      </c>
      <c r="BR889">
        <v>9.2899999999999991</v>
      </c>
    </row>
    <row r="890" spans="1:70" ht="15" hidden="1" customHeight="1" outlineLevel="1">
      <c r="A890" s="64" t="s">
        <v>2257</v>
      </c>
      <c r="B890" s="8" t="s">
        <v>1319</v>
      </c>
      <c r="C890" s="1">
        <f t="shared" si="226"/>
        <v>14537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 t="shared" si="227"/>
        <v>0</v>
      </c>
      <c r="G890" s="1">
        <f t="shared" si="228"/>
        <v>3875</v>
      </c>
      <c r="H890" s="2">
        <f t="shared" si="234"/>
        <v>0.2665611886909266</v>
      </c>
      <c r="I890" s="6"/>
      <c r="J890" s="2">
        <f t="shared" si="229"/>
        <v>0.62076081722501208</v>
      </c>
      <c r="K890" s="2">
        <f t="shared" si="230"/>
        <v>0.35419962853408543</v>
      </c>
      <c r="L890" s="2">
        <f t="shared" si="231"/>
        <v>0</v>
      </c>
      <c r="M890" s="2">
        <f t="shared" si="232"/>
        <v>2.5039554240902484E-2</v>
      </c>
      <c r="N890" s="63">
        <v>9024</v>
      </c>
      <c r="O890" s="63">
        <v>5149</v>
      </c>
      <c r="P890" s="63"/>
      <c r="Q890" s="63">
        <v>222</v>
      </c>
      <c r="R890" s="63">
        <v>66</v>
      </c>
      <c r="S890" s="63"/>
      <c r="T890" s="63"/>
      <c r="U890" s="63"/>
      <c r="V890" s="63"/>
      <c r="W890" s="63">
        <v>76</v>
      </c>
      <c r="X890" s="63"/>
      <c r="Y890" s="63"/>
      <c r="Z890" s="63"/>
      <c r="AA890" s="63"/>
      <c r="AB890" s="63"/>
      <c r="BA890" t="str">
        <f t="shared" si="235"/>
        <v>Mansfield</v>
      </c>
      <c r="BB890" t="s">
        <v>2213</v>
      </c>
      <c r="BC890">
        <v>4</v>
      </c>
      <c r="BE890" s="112">
        <v>25</v>
      </c>
      <c r="BF890" s="114">
        <v>5</v>
      </c>
      <c r="BG890" s="114">
        <v>50</v>
      </c>
      <c r="BH890" s="118">
        <v>38225</v>
      </c>
      <c r="BI890" s="118">
        <f t="shared" si="236"/>
        <v>25005</v>
      </c>
      <c r="BJ890" t="s">
        <v>1471</v>
      </c>
      <c r="BK890">
        <f t="shared" si="233"/>
        <v>2538225</v>
      </c>
      <c r="BL890" s="66"/>
      <c r="BM890" s="66"/>
      <c r="BP890">
        <v>20.72</v>
      </c>
      <c r="BQ890">
        <v>0.26</v>
      </c>
      <c r="BR890">
        <v>20.46</v>
      </c>
    </row>
    <row r="891" spans="1:70" ht="15" hidden="1" customHeight="1" outlineLevel="1">
      <c r="A891" s="64" t="s">
        <v>2243</v>
      </c>
      <c r="B891" s="8" t="s">
        <v>1319</v>
      </c>
      <c r="C891" s="1">
        <f t="shared" si="226"/>
        <v>14234</v>
      </c>
      <c r="D891" s="5">
        <f>IF(N891&gt;0, RANK(N891,(N891:P891,Q891:AE891)),0)</f>
        <v>1</v>
      </c>
      <c r="E891" s="5">
        <f>IF(O891&gt;0,RANK(O891,(N891:P891,Q891:AE891)),0)</f>
        <v>2</v>
      </c>
      <c r="F891" s="5">
        <f t="shared" si="227"/>
        <v>0</v>
      </c>
      <c r="G891" s="1">
        <f t="shared" si="228"/>
        <v>6338</v>
      </c>
      <c r="H891" s="2">
        <f t="shared" si="234"/>
        <v>0.4452718842208796</v>
      </c>
      <c r="I891" s="6"/>
      <c r="J891" s="2">
        <f t="shared" si="229"/>
        <v>0.71153575944920611</v>
      </c>
      <c r="K891" s="2">
        <f t="shared" si="230"/>
        <v>0.26626387522832656</v>
      </c>
      <c r="L891" s="2">
        <f t="shared" si="231"/>
        <v>0</v>
      </c>
      <c r="M891" s="2">
        <f t="shared" si="232"/>
        <v>2.220036532246733E-2</v>
      </c>
      <c r="N891" s="63">
        <v>10128</v>
      </c>
      <c r="O891" s="63">
        <v>3790</v>
      </c>
      <c r="P891" s="63"/>
      <c r="Q891" s="63">
        <v>176</v>
      </c>
      <c r="R891" s="63">
        <v>47</v>
      </c>
      <c r="S891" s="63"/>
      <c r="T891" s="63"/>
      <c r="U891" s="63"/>
      <c r="V891" s="63"/>
      <c r="W891" s="63">
        <v>93</v>
      </c>
      <c r="X891" s="63"/>
      <c r="Y891" s="63"/>
      <c r="Z891" s="63"/>
      <c r="AA891" s="63"/>
      <c r="AB891" s="63"/>
      <c r="BA891" t="str">
        <f t="shared" si="235"/>
        <v>Marblehead</v>
      </c>
      <c r="BB891" t="s">
        <v>841</v>
      </c>
      <c r="BC891">
        <v>6</v>
      </c>
      <c r="BE891" s="112">
        <v>25</v>
      </c>
      <c r="BF891" s="114">
        <v>9</v>
      </c>
      <c r="BG891" s="114">
        <v>85</v>
      </c>
      <c r="BH891" s="118">
        <v>38400</v>
      </c>
      <c r="BI891" s="118">
        <f t="shared" si="236"/>
        <v>25009</v>
      </c>
      <c r="BJ891" t="s">
        <v>1471</v>
      </c>
      <c r="BK891">
        <f t="shared" si="233"/>
        <v>2538400</v>
      </c>
      <c r="BL891" s="66"/>
      <c r="BM891" s="66"/>
      <c r="BP891">
        <v>19.63</v>
      </c>
      <c r="BQ891">
        <v>15.1</v>
      </c>
      <c r="BR891">
        <v>4.53</v>
      </c>
    </row>
    <row r="892" spans="1:70" ht="15" hidden="1" customHeight="1" outlineLevel="1">
      <c r="A892" s="64" t="s">
        <v>1825</v>
      </c>
      <c r="B892" s="8" t="s">
        <v>1319</v>
      </c>
      <c r="C892" s="1">
        <f t="shared" si="226"/>
        <v>3696</v>
      </c>
      <c r="D892" s="5">
        <f>IF(N892&gt;0, RANK(N892,(N892:P892,Q892:AE892)),0)</f>
        <v>1</v>
      </c>
      <c r="E892" s="5">
        <f>IF(O892&gt;0,RANK(O892,(N892:P892,Q892:AE892)),0)</f>
        <v>2</v>
      </c>
      <c r="F892" s="5">
        <f t="shared" si="227"/>
        <v>0</v>
      </c>
      <c r="G892" s="1">
        <f t="shared" si="228"/>
        <v>1125</v>
      </c>
      <c r="H892" s="2">
        <f t="shared" si="234"/>
        <v>0.30438311688311687</v>
      </c>
      <c r="I892" s="6"/>
      <c r="J892" s="2">
        <f t="shared" si="229"/>
        <v>0.64096320346320346</v>
      </c>
      <c r="K892" s="2">
        <f t="shared" si="230"/>
        <v>0.33658008658008659</v>
      </c>
      <c r="L892" s="2">
        <f t="shared" si="231"/>
        <v>0</v>
      </c>
      <c r="M892" s="2">
        <f t="shared" si="232"/>
        <v>2.2456709956709953E-2</v>
      </c>
      <c r="N892" s="63">
        <v>2369</v>
      </c>
      <c r="O892" s="63">
        <v>1244</v>
      </c>
      <c r="P892" s="63"/>
      <c r="Q892" s="63">
        <v>52</v>
      </c>
      <c r="R892" s="63">
        <v>11</v>
      </c>
      <c r="S892" s="63"/>
      <c r="T892" s="63"/>
      <c r="U892" s="63"/>
      <c r="V892" s="63"/>
      <c r="W892" s="63">
        <v>20</v>
      </c>
      <c r="X892" s="63"/>
      <c r="Y892" s="63"/>
      <c r="Z892" s="63"/>
      <c r="AA892" s="63"/>
      <c r="AB892" s="63"/>
      <c r="BA892" t="str">
        <f t="shared" si="235"/>
        <v>Marion</v>
      </c>
      <c r="BB892" t="s">
        <v>231</v>
      </c>
      <c r="BC892">
        <v>9</v>
      </c>
      <c r="BE892" s="112">
        <v>25</v>
      </c>
      <c r="BF892" s="114">
        <v>23</v>
      </c>
      <c r="BG892" s="114">
        <v>70</v>
      </c>
      <c r="BH892" s="118">
        <v>38540</v>
      </c>
      <c r="BI892" s="118">
        <f t="shared" si="236"/>
        <v>25023</v>
      </c>
      <c r="BJ892" t="s">
        <v>1471</v>
      </c>
      <c r="BK892">
        <f t="shared" si="233"/>
        <v>2538540</v>
      </c>
      <c r="BL892" s="66"/>
      <c r="BM892" s="66"/>
      <c r="BP892">
        <v>26.69</v>
      </c>
      <c r="BQ892">
        <v>12.06</v>
      </c>
      <c r="BR892">
        <v>14.63</v>
      </c>
    </row>
    <row r="893" spans="1:70" ht="15" hidden="1" customHeight="1" outlineLevel="1">
      <c r="A893" s="64" t="s">
        <v>1609</v>
      </c>
      <c r="B893" s="8" t="s">
        <v>1319</v>
      </c>
      <c r="C893" s="1">
        <f t="shared" si="226"/>
        <v>19143</v>
      </c>
      <c r="D893" s="5">
        <f>IF(N893&gt;0, RANK(N893,(N893:P893,Q893:AE893)),0)</f>
        <v>1</v>
      </c>
      <c r="E893" s="5">
        <f>IF(O893&gt;0,RANK(O893,(N893:P893,Q893:AE893)),0)</f>
        <v>2</v>
      </c>
      <c r="F893" s="5">
        <f t="shared" si="227"/>
        <v>0</v>
      </c>
      <c r="G893" s="1">
        <f t="shared" si="228"/>
        <v>6510</v>
      </c>
      <c r="H893" s="2">
        <f t="shared" si="234"/>
        <v>0.34007208901426111</v>
      </c>
      <c r="I893" s="6"/>
      <c r="J893" s="2">
        <f t="shared" si="229"/>
        <v>0.65872642741472076</v>
      </c>
      <c r="K893" s="2">
        <f t="shared" si="230"/>
        <v>0.3186543384004597</v>
      </c>
      <c r="L893" s="2">
        <f t="shared" si="231"/>
        <v>0</v>
      </c>
      <c r="M893" s="2">
        <f t="shared" si="232"/>
        <v>2.2619234184819537E-2</v>
      </c>
      <c r="N893" s="63">
        <v>12610</v>
      </c>
      <c r="O893" s="63">
        <v>6100</v>
      </c>
      <c r="P893" s="63"/>
      <c r="Q893" s="63">
        <v>250</v>
      </c>
      <c r="R893" s="63">
        <v>90</v>
      </c>
      <c r="S893" s="63"/>
      <c r="T893" s="63"/>
      <c r="U893" s="63"/>
      <c r="V893" s="63"/>
      <c r="W893" s="63">
        <v>93</v>
      </c>
      <c r="X893" s="63"/>
      <c r="Y893" s="63"/>
      <c r="Z893" s="63"/>
      <c r="AA893" s="63"/>
      <c r="AB893" s="63"/>
      <c r="BA893" t="str">
        <f t="shared" si="235"/>
        <v>Marlborough</v>
      </c>
      <c r="BB893" t="s">
        <v>503</v>
      </c>
      <c r="BC893">
        <v>3</v>
      </c>
      <c r="BE893" s="112">
        <v>25</v>
      </c>
      <c r="BF893" s="114">
        <v>17</v>
      </c>
      <c r="BG893" s="114">
        <v>140</v>
      </c>
      <c r="BH893" s="118">
        <v>38715</v>
      </c>
      <c r="BI893" s="118">
        <f t="shared" si="236"/>
        <v>25017</v>
      </c>
      <c r="BJ893" t="s">
        <v>1248</v>
      </c>
      <c r="BK893">
        <f t="shared" si="233"/>
        <v>2538715</v>
      </c>
      <c r="BL893" s="66"/>
      <c r="BM893" s="66"/>
      <c r="BP893">
        <v>22.17</v>
      </c>
      <c r="BQ893">
        <v>1.08</v>
      </c>
      <c r="BR893">
        <v>21.09</v>
      </c>
    </row>
    <row r="894" spans="1:70" ht="15" hidden="1" customHeight="1" outlineLevel="1">
      <c r="A894" s="64" t="s">
        <v>1377</v>
      </c>
      <c r="B894" s="8" t="s">
        <v>1319</v>
      </c>
      <c r="C894" s="1">
        <f t="shared" si="226"/>
        <v>17482</v>
      </c>
      <c r="D894" s="5">
        <f>IF(N894&gt;0, RANK(N894,(N894:P894,Q894:AE894)),0)</f>
        <v>1</v>
      </c>
      <c r="E894" s="5">
        <f>IF(O894&gt;0,RANK(O894,(N894:P894,Q894:AE894)),0)</f>
        <v>2</v>
      </c>
      <c r="F894" s="5">
        <f t="shared" si="227"/>
        <v>0</v>
      </c>
      <c r="G894" s="1">
        <f t="shared" si="228"/>
        <v>2173</v>
      </c>
      <c r="H894" s="2">
        <f t="shared" si="234"/>
        <v>0.12429927925866606</v>
      </c>
      <c r="I894" s="6"/>
      <c r="J894" s="2">
        <f t="shared" si="229"/>
        <v>0.55319757464820962</v>
      </c>
      <c r="K894" s="2">
        <f t="shared" si="230"/>
        <v>0.42889829538954355</v>
      </c>
      <c r="L894" s="2">
        <f t="shared" si="231"/>
        <v>0</v>
      </c>
      <c r="M894" s="2">
        <f t="shared" si="232"/>
        <v>1.7904129962246829E-2</v>
      </c>
      <c r="N894" s="63">
        <v>9671</v>
      </c>
      <c r="O894" s="63">
        <v>7498</v>
      </c>
      <c r="P894" s="63"/>
      <c r="Q894" s="63">
        <v>233</v>
      </c>
      <c r="R894" s="63">
        <v>79</v>
      </c>
      <c r="S894" s="63"/>
      <c r="T894" s="63"/>
      <c r="U894" s="63"/>
      <c r="V894" s="63"/>
      <c r="W894" s="63">
        <v>1</v>
      </c>
      <c r="X894" s="63"/>
      <c r="Y894" s="63"/>
      <c r="Z894" s="63"/>
      <c r="AA894" s="63"/>
      <c r="AB894" s="63"/>
      <c r="BA894" t="str">
        <f t="shared" si="235"/>
        <v>Marshfield</v>
      </c>
      <c r="BB894" t="s">
        <v>231</v>
      </c>
      <c r="BC894">
        <v>9</v>
      </c>
      <c r="BE894" s="112">
        <v>25</v>
      </c>
      <c r="BF894" s="114">
        <v>23</v>
      </c>
      <c r="BG894" s="114">
        <v>75</v>
      </c>
      <c r="BH894" s="118">
        <v>38855</v>
      </c>
      <c r="BI894" s="118">
        <f t="shared" si="236"/>
        <v>25023</v>
      </c>
      <c r="BJ894" t="s">
        <v>1471</v>
      </c>
      <c r="BK894">
        <f t="shared" si="233"/>
        <v>2538855</v>
      </c>
      <c r="BL894" s="66"/>
      <c r="BM894" s="66"/>
      <c r="BP894">
        <v>31.73</v>
      </c>
      <c r="BQ894">
        <v>3.28</v>
      </c>
      <c r="BR894">
        <v>28.45</v>
      </c>
    </row>
    <row r="895" spans="1:70" ht="15" hidden="1" customHeight="1" outlineLevel="1">
      <c r="A895" s="64" t="s">
        <v>189</v>
      </c>
      <c r="B895" s="8" t="s">
        <v>1319</v>
      </c>
      <c r="C895" s="1">
        <f t="shared" si="226"/>
        <v>10263</v>
      </c>
      <c r="D895" s="5">
        <f>IF(N895&gt;0, RANK(N895,(N895:P895,Q895:AE895)),0)</f>
        <v>1</v>
      </c>
      <c r="E895" s="5">
        <f>IF(O895&gt;0,RANK(O895,(N895:P895,Q895:AE895)),0)</f>
        <v>2</v>
      </c>
      <c r="F895" s="5">
        <f t="shared" si="227"/>
        <v>0</v>
      </c>
      <c r="G895" s="1">
        <f t="shared" si="228"/>
        <v>1896</v>
      </c>
      <c r="H895" s="2">
        <f t="shared" si="234"/>
        <v>0.1847413037123648</v>
      </c>
      <c r="I895" s="6"/>
      <c r="J895" s="2">
        <f t="shared" si="229"/>
        <v>0.58287050570008769</v>
      </c>
      <c r="K895" s="2">
        <f t="shared" si="230"/>
        <v>0.39812920198772289</v>
      </c>
      <c r="L895" s="2">
        <f t="shared" si="231"/>
        <v>0</v>
      </c>
      <c r="M895" s="2">
        <f t="shared" si="232"/>
        <v>1.9000292312189415E-2</v>
      </c>
      <c r="N895" s="63">
        <v>5982</v>
      </c>
      <c r="O895" s="63">
        <v>4086</v>
      </c>
      <c r="P895" s="63"/>
      <c r="Q895" s="63">
        <v>122</v>
      </c>
      <c r="R895" s="63">
        <v>41</v>
      </c>
      <c r="S895" s="63"/>
      <c r="T895" s="63"/>
      <c r="U895" s="63"/>
      <c r="V895" s="63"/>
      <c r="W895" s="63">
        <v>32</v>
      </c>
      <c r="X895" s="63"/>
      <c r="Y895" s="63"/>
      <c r="Z895" s="63"/>
      <c r="AA895" s="63"/>
      <c r="AB895" s="63"/>
      <c r="BA895" t="str">
        <f t="shared" si="235"/>
        <v>Mashpee</v>
      </c>
      <c r="BB895" t="s">
        <v>2409</v>
      </c>
      <c r="BC895">
        <v>9</v>
      </c>
      <c r="BE895" s="112">
        <v>25</v>
      </c>
      <c r="BF895" s="114">
        <v>1</v>
      </c>
      <c r="BG895" s="114">
        <v>45</v>
      </c>
      <c r="BH895" s="118">
        <v>39100</v>
      </c>
      <c r="BI895" s="118">
        <f t="shared" si="236"/>
        <v>25001</v>
      </c>
      <c r="BJ895" t="s">
        <v>1471</v>
      </c>
      <c r="BK895">
        <f t="shared" si="233"/>
        <v>2539100</v>
      </c>
      <c r="BL895" s="66"/>
      <c r="BM895" s="66"/>
      <c r="BP895">
        <v>27.24</v>
      </c>
      <c r="BQ895">
        <v>3.76</v>
      </c>
      <c r="BR895">
        <v>23.48</v>
      </c>
    </row>
    <row r="896" spans="1:70" ht="15" hidden="1" customHeight="1" outlineLevel="1">
      <c r="A896" s="64" t="s">
        <v>134</v>
      </c>
      <c r="B896" s="8" t="s">
        <v>1319</v>
      </c>
      <c r="C896" s="1">
        <f t="shared" si="226"/>
        <v>4697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 t="shared" si="227"/>
        <v>0</v>
      </c>
      <c r="G896" s="1">
        <f t="shared" si="228"/>
        <v>842</v>
      </c>
      <c r="H896" s="2">
        <f t="shared" si="234"/>
        <v>0.17926335959122844</v>
      </c>
      <c r="I896" s="6"/>
      <c r="J896" s="2">
        <f t="shared" si="229"/>
        <v>0.58122205663189275</v>
      </c>
      <c r="K896" s="2">
        <f t="shared" si="230"/>
        <v>0.40195869704066428</v>
      </c>
      <c r="L896" s="2">
        <f t="shared" si="231"/>
        <v>0</v>
      </c>
      <c r="M896" s="2">
        <f t="shared" si="232"/>
        <v>1.6819246327442972E-2</v>
      </c>
      <c r="N896" s="63">
        <v>2730</v>
      </c>
      <c r="O896" s="63">
        <v>1888</v>
      </c>
      <c r="P896" s="63"/>
      <c r="Q896" s="63">
        <v>53</v>
      </c>
      <c r="R896" s="63">
        <v>18</v>
      </c>
      <c r="S896" s="63"/>
      <c r="T896" s="63"/>
      <c r="U896" s="63"/>
      <c r="V896" s="63"/>
      <c r="W896" s="63">
        <v>8</v>
      </c>
      <c r="X896" s="63"/>
      <c r="Y896" s="63"/>
      <c r="Z896" s="63"/>
      <c r="AA896" s="63"/>
      <c r="AB896" s="63"/>
      <c r="BA896" t="str">
        <f t="shared" si="235"/>
        <v>Mattapoisett</v>
      </c>
      <c r="BB896" t="s">
        <v>231</v>
      </c>
      <c r="BC896">
        <v>9</v>
      </c>
      <c r="BE896" s="112">
        <v>25</v>
      </c>
      <c r="BF896" s="114">
        <v>23</v>
      </c>
      <c r="BG896" s="114">
        <v>80</v>
      </c>
      <c r="BH896" s="118">
        <v>39450</v>
      </c>
      <c r="BI896" s="118">
        <f t="shared" si="236"/>
        <v>25023</v>
      </c>
      <c r="BJ896" t="s">
        <v>1471</v>
      </c>
      <c r="BK896">
        <f t="shared" si="233"/>
        <v>2539450</v>
      </c>
      <c r="BL896" s="66"/>
      <c r="BM896" s="66"/>
      <c r="BP896">
        <v>23.33</v>
      </c>
      <c r="BQ896">
        <v>6.85</v>
      </c>
      <c r="BR896">
        <v>16.48</v>
      </c>
    </row>
    <row r="897" spans="1:70" ht="15" hidden="1" customHeight="1" outlineLevel="1">
      <c r="A897" s="64" t="s">
        <v>787</v>
      </c>
      <c r="B897" s="8" t="s">
        <v>1319</v>
      </c>
      <c r="C897" s="1">
        <f t="shared" si="226"/>
        <v>6786</v>
      </c>
      <c r="D897" s="5">
        <f>IF(N897&gt;0, RANK(N897,(N897:P897,Q897:AE897)),0)</f>
        <v>1</v>
      </c>
      <c r="E897" s="5">
        <f>IF(O897&gt;0,RANK(O897,(N897:P897,Q897:AE897)),0)</f>
        <v>2</v>
      </c>
      <c r="F897" s="5">
        <f t="shared" si="227"/>
        <v>0</v>
      </c>
      <c r="G897" s="1">
        <f t="shared" si="228"/>
        <v>3270</v>
      </c>
      <c r="H897" s="2">
        <f t="shared" si="234"/>
        <v>0.48187444739168878</v>
      </c>
      <c r="I897" s="6"/>
      <c r="J897" s="2">
        <f t="shared" si="229"/>
        <v>0.7282640730916593</v>
      </c>
      <c r="K897" s="2">
        <f t="shared" si="230"/>
        <v>0.24638962569997053</v>
      </c>
      <c r="L897" s="2">
        <f t="shared" si="231"/>
        <v>0</v>
      </c>
      <c r="M897" s="2">
        <f t="shared" si="232"/>
        <v>2.534630120837017E-2</v>
      </c>
      <c r="N897" s="63">
        <v>4942</v>
      </c>
      <c r="O897" s="63">
        <v>1672</v>
      </c>
      <c r="P897" s="63"/>
      <c r="Q897" s="63">
        <v>89</v>
      </c>
      <c r="R897" s="63">
        <v>44</v>
      </c>
      <c r="S897" s="63"/>
      <c r="T897" s="63"/>
      <c r="U897" s="63"/>
      <c r="V897" s="63"/>
      <c r="W897" s="63">
        <v>39</v>
      </c>
      <c r="X897" s="63"/>
      <c r="Y897" s="63"/>
      <c r="Z897" s="63"/>
      <c r="AA897" s="63"/>
      <c r="AB897" s="63"/>
      <c r="BA897" t="str">
        <f t="shared" si="235"/>
        <v>Maynard</v>
      </c>
      <c r="BB897" t="s">
        <v>503</v>
      </c>
      <c r="BC897">
        <v>3</v>
      </c>
      <c r="BE897" s="112">
        <v>25</v>
      </c>
      <c r="BF897" s="114">
        <v>17</v>
      </c>
      <c r="BG897" s="114">
        <v>145</v>
      </c>
      <c r="BH897" s="118">
        <v>39625</v>
      </c>
      <c r="BI897" s="118">
        <f t="shared" si="236"/>
        <v>25017</v>
      </c>
      <c r="BJ897" t="s">
        <v>1471</v>
      </c>
      <c r="BK897">
        <f t="shared" si="233"/>
        <v>2539625</v>
      </c>
      <c r="BL897" s="66"/>
      <c r="BM897" s="66"/>
      <c r="BP897">
        <v>5.37</v>
      </c>
      <c r="BQ897">
        <v>0.13</v>
      </c>
      <c r="BR897">
        <v>5.24</v>
      </c>
    </row>
    <row r="898" spans="1:70" ht="15" hidden="1" customHeight="1" outlineLevel="1">
      <c r="A898" s="64" t="s">
        <v>476</v>
      </c>
      <c r="B898" s="8" t="s">
        <v>1319</v>
      </c>
      <c r="C898" s="1">
        <f t="shared" si="226"/>
        <v>8211</v>
      </c>
      <c r="D898" s="5">
        <f>IF(N898&gt;0, RANK(N898,(N898:P898,Q898:AE898)),0)</f>
        <v>1</v>
      </c>
      <c r="E898" s="5">
        <f>IF(O898&gt;0,RANK(O898,(N898:P898,Q898:AE898)),0)</f>
        <v>2</v>
      </c>
      <c r="F898" s="5">
        <f t="shared" si="227"/>
        <v>0</v>
      </c>
      <c r="G898" s="1">
        <f t="shared" si="228"/>
        <v>3294</v>
      </c>
      <c r="H898" s="2">
        <f t="shared" si="234"/>
        <v>0.40116916331750091</v>
      </c>
      <c r="I898" s="6"/>
      <c r="J898" s="2">
        <f t="shared" si="229"/>
        <v>0.69029350870783091</v>
      </c>
      <c r="K898" s="2">
        <f t="shared" si="230"/>
        <v>0.28912434539033005</v>
      </c>
      <c r="L898" s="2">
        <f t="shared" si="231"/>
        <v>0</v>
      </c>
      <c r="M898" s="2">
        <f t="shared" si="232"/>
        <v>2.0582145901839044E-2</v>
      </c>
      <c r="N898" s="63">
        <v>5668</v>
      </c>
      <c r="O898" s="63">
        <v>2374</v>
      </c>
      <c r="P898" s="63"/>
      <c r="Q898" s="63">
        <v>148</v>
      </c>
      <c r="R898" s="63">
        <v>21</v>
      </c>
      <c r="S898" s="63"/>
      <c r="T898" s="63"/>
      <c r="U898" s="63"/>
      <c r="V898" s="63"/>
      <c r="W898" s="63">
        <v>0</v>
      </c>
      <c r="X898" s="63"/>
      <c r="Y898" s="63"/>
      <c r="Z898" s="63"/>
      <c r="AA898" s="63"/>
      <c r="AB898" s="63"/>
      <c r="BA898" t="str">
        <f t="shared" si="235"/>
        <v>Medfield</v>
      </c>
      <c r="BB898" t="s">
        <v>752</v>
      </c>
      <c r="BC898">
        <v>4</v>
      </c>
      <c r="BE898" s="112">
        <v>25</v>
      </c>
      <c r="BF898" s="114">
        <v>21</v>
      </c>
      <c r="BG898" s="114">
        <v>60</v>
      </c>
      <c r="BH898" s="118">
        <v>39765</v>
      </c>
      <c r="BI898" s="118">
        <f t="shared" si="236"/>
        <v>25021</v>
      </c>
      <c r="BJ898" t="s">
        <v>1471</v>
      </c>
      <c r="BK898">
        <f t="shared" si="233"/>
        <v>2539765</v>
      </c>
      <c r="BL898" s="66"/>
      <c r="BM898" s="66"/>
      <c r="BP898">
        <v>14.6</v>
      </c>
      <c r="BQ898">
        <v>0.09</v>
      </c>
      <c r="BR898">
        <v>14.51</v>
      </c>
    </row>
    <row r="899" spans="1:70" ht="15" hidden="1" customHeight="1" outlineLevel="1">
      <c r="A899" s="64" t="s">
        <v>1412</v>
      </c>
      <c r="B899" s="8" t="s">
        <v>1319</v>
      </c>
      <c r="C899" s="1">
        <f t="shared" si="226"/>
        <v>31713</v>
      </c>
      <c r="D899" s="5">
        <f>IF(N899&gt;0, RANK(N899,(N899:P899,Q899:AE899)),0)</f>
        <v>1</v>
      </c>
      <c r="E899" s="5">
        <f>IF(O899&gt;0,RANK(O899,(N899:P899,Q899:AE899)),0)</f>
        <v>2</v>
      </c>
      <c r="F899" s="5">
        <f t="shared" si="227"/>
        <v>0</v>
      </c>
      <c r="G899" s="1">
        <f t="shared" si="228"/>
        <v>15929</v>
      </c>
      <c r="H899" s="2">
        <f t="shared" si="234"/>
        <v>0.50228612871693001</v>
      </c>
      <c r="I899" s="6"/>
      <c r="J899" s="2">
        <f t="shared" si="229"/>
        <v>0.7408633683347523</v>
      </c>
      <c r="K899" s="2">
        <f t="shared" si="230"/>
        <v>0.23857723961782235</v>
      </c>
      <c r="L899" s="2">
        <f t="shared" si="231"/>
        <v>0</v>
      </c>
      <c r="M899" s="2">
        <f t="shared" si="232"/>
        <v>2.0559392047425351E-2</v>
      </c>
      <c r="N899" s="63">
        <v>23495</v>
      </c>
      <c r="O899" s="63">
        <v>7566</v>
      </c>
      <c r="P899" s="63"/>
      <c r="Q899" s="63">
        <v>294</v>
      </c>
      <c r="R899" s="63">
        <v>208</v>
      </c>
      <c r="S899" s="63"/>
      <c r="T899" s="63"/>
      <c r="U899" s="63"/>
      <c r="V899" s="63"/>
      <c r="W899" s="63">
        <v>150</v>
      </c>
      <c r="X899" s="63"/>
      <c r="Y899" s="63"/>
      <c r="Z899" s="63"/>
      <c r="AA899" s="63"/>
      <c r="AB899" s="63"/>
      <c r="BA899" t="str">
        <f t="shared" si="235"/>
        <v>Medford</v>
      </c>
      <c r="BB899" t="s">
        <v>503</v>
      </c>
      <c r="BC899">
        <v>5</v>
      </c>
      <c r="BE899" s="112">
        <v>25</v>
      </c>
      <c r="BF899" s="114">
        <v>17</v>
      </c>
      <c r="BG899" s="114">
        <v>150</v>
      </c>
      <c r="BH899" s="118">
        <v>39835</v>
      </c>
      <c r="BI899" s="118">
        <f t="shared" si="236"/>
        <v>25017</v>
      </c>
      <c r="BJ899" t="s">
        <v>1248</v>
      </c>
      <c r="BK899">
        <f t="shared" si="233"/>
        <v>2539835</v>
      </c>
      <c r="BL899" s="66"/>
      <c r="BM899" s="66"/>
      <c r="BP899">
        <v>8.64</v>
      </c>
      <c r="BQ899">
        <v>0.5</v>
      </c>
      <c r="BR899">
        <v>8.14</v>
      </c>
    </row>
    <row r="900" spans="1:70" ht="15" hidden="1" customHeight="1" outlineLevel="1">
      <c r="A900" s="64" t="s">
        <v>1206</v>
      </c>
      <c r="B900" s="8" t="s">
        <v>1319</v>
      </c>
      <c r="C900" s="1">
        <f t="shared" si="226"/>
        <v>8416</v>
      </c>
      <c r="D900" s="5">
        <f>IF(N900&gt;0, RANK(N900,(N900:P900,Q900:AE900)),0)</f>
        <v>1</v>
      </c>
      <c r="E900" s="5">
        <f>IF(O900&gt;0,RANK(O900,(N900:P900,Q900:AE900)),0)</f>
        <v>2</v>
      </c>
      <c r="F900" s="5">
        <f t="shared" si="227"/>
        <v>0</v>
      </c>
      <c r="G900" s="1">
        <f t="shared" si="228"/>
        <v>2152</v>
      </c>
      <c r="H900" s="2">
        <f t="shared" si="234"/>
        <v>0.25570342205323193</v>
      </c>
      <c r="I900" s="6"/>
      <c r="J900" s="2">
        <f t="shared" si="229"/>
        <v>0.61264258555133078</v>
      </c>
      <c r="K900" s="2">
        <f t="shared" si="230"/>
        <v>0.35693916349809884</v>
      </c>
      <c r="L900" s="2">
        <f t="shared" si="231"/>
        <v>0</v>
      </c>
      <c r="M900" s="2">
        <f t="shared" si="232"/>
        <v>3.041825095057038E-2</v>
      </c>
      <c r="N900" s="63">
        <v>5156</v>
      </c>
      <c r="O900" s="63">
        <v>3004</v>
      </c>
      <c r="P900" s="63"/>
      <c r="Q900" s="63">
        <v>155</v>
      </c>
      <c r="R900" s="63">
        <v>43</v>
      </c>
      <c r="S900" s="63"/>
      <c r="T900" s="63"/>
      <c r="U900" s="63"/>
      <c r="V900" s="63"/>
      <c r="W900" s="63">
        <v>58</v>
      </c>
      <c r="X900" s="63"/>
      <c r="Y900" s="63"/>
      <c r="Z900" s="63"/>
      <c r="AA900" s="63"/>
      <c r="AB900" s="63"/>
      <c r="BA900" t="str">
        <f t="shared" si="235"/>
        <v>Medway</v>
      </c>
      <c r="BB900" t="s">
        <v>752</v>
      </c>
      <c r="BC900">
        <v>4</v>
      </c>
      <c r="BE900" s="112">
        <v>25</v>
      </c>
      <c r="BF900" s="114">
        <v>21</v>
      </c>
      <c r="BG900" s="114">
        <v>65</v>
      </c>
      <c r="BH900" s="118">
        <v>39975</v>
      </c>
      <c r="BI900" s="118">
        <f t="shared" si="236"/>
        <v>25021</v>
      </c>
      <c r="BJ900" t="s">
        <v>1471</v>
      </c>
      <c r="BK900">
        <f t="shared" si="233"/>
        <v>2539975</v>
      </c>
      <c r="BL900" s="66"/>
      <c r="BM900" s="66"/>
      <c r="BP900">
        <v>11.54</v>
      </c>
      <c r="BQ900">
        <v>0.09</v>
      </c>
      <c r="BR900">
        <v>11.45</v>
      </c>
    </row>
    <row r="901" spans="1:70" ht="15" hidden="1" customHeight="1" outlineLevel="1">
      <c r="A901" s="64" t="s">
        <v>2412</v>
      </c>
      <c r="B901" s="8" t="s">
        <v>1319</v>
      </c>
      <c r="C901" s="1">
        <f t="shared" si="226"/>
        <v>18241</v>
      </c>
      <c r="D901" s="5">
        <f>IF(N901&gt;0, RANK(N901,(N901:P901,Q901:AE901)),0)</f>
        <v>1</v>
      </c>
      <c r="E901" s="5">
        <f>IF(O901&gt;0,RANK(O901,(N901:P901,Q901:AE901)),0)</f>
        <v>2</v>
      </c>
      <c r="F901" s="5">
        <f t="shared" si="227"/>
        <v>0</v>
      </c>
      <c r="G901" s="1">
        <f t="shared" si="228"/>
        <v>8567</v>
      </c>
      <c r="H901" s="2">
        <f t="shared" si="234"/>
        <v>0.4696562688449098</v>
      </c>
      <c r="I901" s="6"/>
      <c r="J901" s="2">
        <f t="shared" si="229"/>
        <v>0.72435721725782576</v>
      </c>
      <c r="K901" s="2">
        <f t="shared" si="230"/>
        <v>0.25470094841291596</v>
      </c>
      <c r="L901" s="2">
        <f t="shared" si="231"/>
        <v>0</v>
      </c>
      <c r="M901" s="2">
        <f t="shared" si="232"/>
        <v>2.094183432925828E-2</v>
      </c>
      <c r="N901" s="63">
        <v>13213</v>
      </c>
      <c r="O901" s="63">
        <v>4646</v>
      </c>
      <c r="P901" s="63"/>
      <c r="Q901" s="63">
        <v>197</v>
      </c>
      <c r="R901" s="63">
        <v>71</v>
      </c>
      <c r="S901" s="63"/>
      <c r="T901" s="63"/>
      <c r="U901" s="63"/>
      <c r="V901" s="63"/>
      <c r="W901" s="63">
        <v>114</v>
      </c>
      <c r="X901" s="63"/>
      <c r="Y901" s="63"/>
      <c r="Z901" s="63"/>
      <c r="AA901" s="63"/>
      <c r="AB901" s="63"/>
      <c r="BA901" t="str">
        <f t="shared" si="235"/>
        <v>Melrose</v>
      </c>
      <c r="BB901" t="s">
        <v>503</v>
      </c>
      <c r="BC901">
        <v>5</v>
      </c>
      <c r="BE901" s="112">
        <v>25</v>
      </c>
      <c r="BF901" s="114">
        <v>17</v>
      </c>
      <c r="BG901" s="114">
        <v>155</v>
      </c>
      <c r="BH901" s="118">
        <v>40115</v>
      </c>
      <c r="BI901" s="118">
        <f t="shared" si="236"/>
        <v>25017</v>
      </c>
      <c r="BJ901" t="s">
        <v>1248</v>
      </c>
      <c r="BK901">
        <f t="shared" si="233"/>
        <v>2540115</v>
      </c>
      <c r="BL901" s="66"/>
      <c r="BM901" s="66"/>
      <c r="BP901">
        <v>4.75</v>
      </c>
      <c r="BQ901">
        <v>0.06</v>
      </c>
      <c r="BR901">
        <v>4.6900000000000004</v>
      </c>
    </row>
    <row r="902" spans="1:70" ht="15" hidden="1" customHeight="1" outlineLevel="1">
      <c r="A902" s="64" t="s">
        <v>2859</v>
      </c>
      <c r="B902" s="8" t="s">
        <v>1319</v>
      </c>
      <c r="C902" s="1">
        <f t="shared" si="226"/>
        <v>3944</v>
      </c>
      <c r="D902" s="5">
        <f>IF(N902&gt;0, RANK(N902,(N902:P902,Q902:AE902)),0)</f>
        <v>1</v>
      </c>
      <c r="E902" s="5">
        <f>IF(O902&gt;0,RANK(O902,(N902:P902,Q902:AE902)),0)</f>
        <v>2</v>
      </c>
      <c r="F902" s="5">
        <f t="shared" si="227"/>
        <v>0</v>
      </c>
      <c r="G902" s="1">
        <f t="shared" si="228"/>
        <v>293</v>
      </c>
      <c r="H902" s="2">
        <f t="shared" si="234"/>
        <v>7.4290060851926978E-2</v>
      </c>
      <c r="I902" s="6"/>
      <c r="J902" s="2">
        <f t="shared" si="229"/>
        <v>0.52408722109533468</v>
      </c>
      <c r="K902" s="2">
        <f t="shared" si="230"/>
        <v>0.44979716024340771</v>
      </c>
      <c r="L902" s="2">
        <f t="shared" si="231"/>
        <v>0</v>
      </c>
      <c r="M902" s="2">
        <f t="shared" si="232"/>
        <v>2.6115618661257611E-2</v>
      </c>
      <c r="N902" s="63">
        <v>2067</v>
      </c>
      <c r="O902" s="63">
        <v>1774</v>
      </c>
      <c r="P902" s="63"/>
      <c r="Q902" s="63">
        <v>73</v>
      </c>
      <c r="R902" s="63">
        <v>25</v>
      </c>
      <c r="S902" s="63"/>
      <c r="T902" s="63"/>
      <c r="U902" s="63"/>
      <c r="V902" s="63"/>
      <c r="W902" s="63">
        <v>5</v>
      </c>
      <c r="X902" s="63"/>
      <c r="Y902" s="63"/>
      <c r="Z902" s="63"/>
      <c r="AA902" s="63"/>
      <c r="AB902" s="63"/>
      <c r="BA902" t="str">
        <f t="shared" si="235"/>
        <v>Mendon</v>
      </c>
      <c r="BB902" s="8" t="s">
        <v>1773</v>
      </c>
      <c r="BC902">
        <v>2</v>
      </c>
      <c r="BE902" s="112">
        <v>25</v>
      </c>
      <c r="BF902" s="114">
        <v>27</v>
      </c>
      <c r="BG902" s="114">
        <v>135</v>
      </c>
      <c r="BH902" s="118">
        <v>40255</v>
      </c>
      <c r="BI902" s="118">
        <f t="shared" si="236"/>
        <v>25027</v>
      </c>
      <c r="BJ902" t="s">
        <v>1471</v>
      </c>
      <c r="BK902">
        <f t="shared" si="233"/>
        <v>2540255</v>
      </c>
      <c r="BL902" s="66"/>
      <c r="BM902" s="66"/>
      <c r="BP902">
        <v>18.260000000000002</v>
      </c>
      <c r="BQ902">
        <v>0.16</v>
      </c>
      <c r="BR902">
        <v>18.100000000000001</v>
      </c>
    </row>
    <row r="903" spans="1:70" ht="15" hidden="1" customHeight="1" outlineLevel="1">
      <c r="A903" s="64" t="s">
        <v>1452</v>
      </c>
      <c r="B903" s="8" t="s">
        <v>1319</v>
      </c>
      <c r="C903" s="1">
        <f t="shared" si="226"/>
        <v>4391</v>
      </c>
      <c r="D903" s="5">
        <f>IF(N903&gt;0, RANK(N903,(N903:P903,Q903:AE903)),0)</f>
        <v>1</v>
      </c>
      <c r="E903" s="5">
        <f>IF(O903&gt;0,RANK(O903,(N903:P903,Q903:AE903)),0)</f>
        <v>2</v>
      </c>
      <c r="F903" s="5">
        <f t="shared" si="227"/>
        <v>0</v>
      </c>
      <c r="G903" s="1">
        <f t="shared" si="228"/>
        <v>824</v>
      </c>
      <c r="H903" s="2">
        <f t="shared" si="234"/>
        <v>0.18765657025734456</v>
      </c>
      <c r="I903" s="6"/>
      <c r="J903" s="2">
        <f t="shared" si="229"/>
        <v>0.58050557959462534</v>
      </c>
      <c r="K903" s="2">
        <f t="shared" si="230"/>
        <v>0.39284900933728079</v>
      </c>
      <c r="L903" s="2">
        <f t="shared" si="231"/>
        <v>0</v>
      </c>
      <c r="M903" s="2">
        <f t="shared" si="232"/>
        <v>2.6645411068093872E-2</v>
      </c>
      <c r="N903" s="63">
        <v>2549</v>
      </c>
      <c r="O903" s="63">
        <v>1725</v>
      </c>
      <c r="P903" s="63"/>
      <c r="Q903" s="63">
        <v>71</v>
      </c>
      <c r="R903" s="63">
        <v>17</v>
      </c>
      <c r="S903" s="63"/>
      <c r="T903" s="63"/>
      <c r="U903" s="63"/>
      <c r="V903" s="63"/>
      <c r="W903" s="63">
        <v>29</v>
      </c>
      <c r="X903" s="63"/>
      <c r="Y903" s="63"/>
      <c r="Z903" s="63"/>
      <c r="AA903" s="63"/>
      <c r="AB903" s="63"/>
      <c r="BA903" t="str">
        <f t="shared" si="235"/>
        <v>Merrimac</v>
      </c>
      <c r="BB903" t="s">
        <v>841</v>
      </c>
      <c r="BC903">
        <v>6</v>
      </c>
      <c r="BE903" s="112">
        <v>25</v>
      </c>
      <c r="BF903" s="114">
        <v>9</v>
      </c>
      <c r="BG903" s="114">
        <v>90</v>
      </c>
      <c r="BH903" s="118">
        <v>40430</v>
      </c>
      <c r="BI903" s="118">
        <f t="shared" si="236"/>
        <v>25009</v>
      </c>
      <c r="BJ903" t="s">
        <v>1471</v>
      </c>
      <c r="BK903">
        <f t="shared" si="233"/>
        <v>2540430</v>
      </c>
      <c r="BL903" s="66"/>
      <c r="BM903" s="66"/>
      <c r="BP903">
        <v>8.83</v>
      </c>
      <c r="BQ903">
        <v>0.3</v>
      </c>
      <c r="BR903">
        <v>8.5299999999999994</v>
      </c>
    </row>
    <row r="904" spans="1:70" ht="15" hidden="1" customHeight="1" outlineLevel="1">
      <c r="A904" s="64" t="s">
        <v>705</v>
      </c>
      <c r="B904" s="8" t="s">
        <v>1319</v>
      </c>
      <c r="C904" s="1">
        <f t="shared" si="226"/>
        <v>25919</v>
      </c>
      <c r="D904" s="5">
        <f>IF(N904&gt;0, RANK(N904,(N904:P904,Q904:AE904)),0)</f>
        <v>1</v>
      </c>
      <c r="E904" s="5">
        <f>IF(O904&gt;0,RANK(O904,(N904:P904,Q904:AE904)),0)</f>
        <v>2</v>
      </c>
      <c r="F904" s="5">
        <f t="shared" si="227"/>
        <v>0</v>
      </c>
      <c r="G904" s="1">
        <f t="shared" si="228"/>
        <v>3201</v>
      </c>
      <c r="H904" s="2">
        <f t="shared" si="234"/>
        <v>0.12350013503607392</v>
      </c>
      <c r="I904" s="6"/>
      <c r="J904" s="2">
        <f t="shared" si="229"/>
        <v>0.55279910490373863</v>
      </c>
      <c r="K904" s="2">
        <f t="shared" si="230"/>
        <v>0.42929896986766464</v>
      </c>
      <c r="L904" s="2">
        <f t="shared" si="231"/>
        <v>0</v>
      </c>
      <c r="M904" s="2">
        <f t="shared" si="232"/>
        <v>1.7901925228596738E-2</v>
      </c>
      <c r="N904" s="63">
        <v>14328</v>
      </c>
      <c r="O904" s="63">
        <v>11127</v>
      </c>
      <c r="P904" s="63"/>
      <c r="Q904" s="63">
        <v>256</v>
      </c>
      <c r="R904" s="63">
        <v>111</v>
      </c>
      <c r="S904" s="63"/>
      <c r="T904" s="63"/>
      <c r="U904" s="63"/>
      <c r="V904" s="63"/>
      <c r="W904" s="63">
        <v>97</v>
      </c>
      <c r="X904" s="63"/>
      <c r="Y904" s="63"/>
      <c r="Z904" s="63"/>
      <c r="AA904" s="63"/>
      <c r="AB904" s="63"/>
      <c r="BA904" t="str">
        <f t="shared" si="235"/>
        <v>Methuen</v>
      </c>
      <c r="BB904" t="s">
        <v>841</v>
      </c>
      <c r="BC904">
        <v>3</v>
      </c>
      <c r="BE904" s="112">
        <v>25</v>
      </c>
      <c r="BF904" s="114">
        <v>9</v>
      </c>
      <c r="BG904" s="114">
        <v>95</v>
      </c>
      <c r="BH904" s="118">
        <v>40710</v>
      </c>
      <c r="BI904" s="118">
        <f t="shared" si="236"/>
        <v>25009</v>
      </c>
      <c r="BJ904" t="s">
        <v>1248</v>
      </c>
      <c r="BK904">
        <f t="shared" si="233"/>
        <v>2540710</v>
      </c>
      <c r="BL904" s="66"/>
      <c r="BM904" s="66"/>
      <c r="BP904">
        <v>23.08</v>
      </c>
      <c r="BQ904">
        <v>0.68</v>
      </c>
      <c r="BR904">
        <v>22.4</v>
      </c>
    </row>
    <row r="905" spans="1:70" ht="15" hidden="1" customHeight="1" outlineLevel="1">
      <c r="A905" s="64" t="s">
        <v>5</v>
      </c>
      <c r="B905" s="8" t="s">
        <v>1319</v>
      </c>
      <c r="C905" s="1">
        <f t="shared" si="226"/>
        <v>13857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 t="shared" si="227"/>
        <v>0</v>
      </c>
      <c r="G905" s="1">
        <f t="shared" si="228"/>
        <v>840</v>
      </c>
      <c r="H905" s="2">
        <f t="shared" si="234"/>
        <v>6.0619181641047848E-2</v>
      </c>
      <c r="I905" s="6"/>
      <c r="J905" s="2">
        <f t="shared" si="229"/>
        <v>0.4563758389261745</v>
      </c>
      <c r="K905" s="2">
        <f t="shared" si="230"/>
        <v>0.51699502056722235</v>
      </c>
      <c r="L905" s="2">
        <f t="shared" si="231"/>
        <v>0</v>
      </c>
      <c r="M905" s="2">
        <f t="shared" si="232"/>
        <v>2.6629140506603144E-2</v>
      </c>
      <c r="N905" s="63">
        <v>6324</v>
      </c>
      <c r="O905" s="63">
        <v>7164</v>
      </c>
      <c r="P905" s="63"/>
      <c r="Q905" s="63">
        <v>242</v>
      </c>
      <c r="R905" s="63">
        <v>71</v>
      </c>
      <c r="S905" s="63"/>
      <c r="T905" s="63"/>
      <c r="U905" s="63"/>
      <c r="V905" s="63"/>
      <c r="W905" s="63">
        <v>56</v>
      </c>
      <c r="X905" s="63"/>
      <c r="Y905" s="63"/>
      <c r="Z905" s="63"/>
      <c r="AA905" s="63"/>
      <c r="AB905" s="63"/>
      <c r="BA905" t="str">
        <f t="shared" si="235"/>
        <v>Middleborough</v>
      </c>
      <c r="BB905" t="s">
        <v>231</v>
      </c>
      <c r="BC905">
        <v>9</v>
      </c>
      <c r="BE905" s="112">
        <v>25</v>
      </c>
      <c r="BF905" s="114">
        <v>23</v>
      </c>
      <c r="BG905" s="114">
        <v>85</v>
      </c>
      <c r="BH905" s="118">
        <v>40850</v>
      </c>
      <c r="BI905" s="118">
        <f t="shared" si="236"/>
        <v>25023</v>
      </c>
      <c r="BJ905" t="s">
        <v>1471</v>
      </c>
      <c r="BK905">
        <f t="shared" si="233"/>
        <v>2540850</v>
      </c>
      <c r="BL905" s="66"/>
      <c r="BM905" s="66"/>
      <c r="BP905">
        <v>72.3</v>
      </c>
      <c r="BQ905">
        <v>2.75</v>
      </c>
      <c r="BR905">
        <v>69.55</v>
      </c>
    </row>
    <row r="906" spans="1:70" ht="15" hidden="1" customHeight="1" outlineLevel="1">
      <c r="A906" s="64" t="s">
        <v>14</v>
      </c>
      <c r="B906" s="8" t="s">
        <v>1319</v>
      </c>
      <c r="C906" s="1">
        <f t="shared" si="226"/>
        <v>334</v>
      </c>
      <c r="D906" s="5">
        <f>IF(N906&gt;0, RANK(N906,(N906:P906,Q906:AE906)),0)</f>
        <v>1</v>
      </c>
      <c r="E906" s="5">
        <f>IF(O906&gt;0,RANK(O906,(N906:P906,Q906:AE906)),0)</f>
        <v>2</v>
      </c>
      <c r="F906" s="5">
        <f t="shared" si="227"/>
        <v>0</v>
      </c>
      <c r="G906" s="1">
        <f t="shared" si="228"/>
        <v>75</v>
      </c>
      <c r="H906" s="2">
        <f t="shared" si="234"/>
        <v>0.22455089820359281</v>
      </c>
      <c r="I906" s="6"/>
      <c r="J906" s="2">
        <f t="shared" si="229"/>
        <v>0.59580838323353291</v>
      </c>
      <c r="K906" s="2">
        <f t="shared" si="230"/>
        <v>0.3712574850299401</v>
      </c>
      <c r="L906" s="2">
        <f t="shared" si="231"/>
        <v>0</v>
      </c>
      <c r="M906" s="2">
        <f t="shared" si="232"/>
        <v>3.2934131736526984E-2</v>
      </c>
      <c r="N906" s="63">
        <v>199</v>
      </c>
      <c r="O906" s="63">
        <v>124</v>
      </c>
      <c r="P906" s="63"/>
      <c r="Q906" s="63">
        <v>9</v>
      </c>
      <c r="R906" s="63">
        <v>1</v>
      </c>
      <c r="S906" s="63"/>
      <c r="T906" s="63"/>
      <c r="U906" s="63"/>
      <c r="V906" s="63"/>
      <c r="W906" s="63">
        <v>1</v>
      </c>
      <c r="X906" s="63"/>
      <c r="Y906" s="63"/>
      <c r="Z906" s="63"/>
      <c r="AA906" s="63"/>
      <c r="AB906" s="63"/>
      <c r="BA906" t="str">
        <f t="shared" si="235"/>
        <v>Middlefield</v>
      </c>
      <c r="BB906" t="s">
        <v>2174</v>
      </c>
      <c r="BC906">
        <v>1</v>
      </c>
      <c r="BE906" s="112">
        <v>25</v>
      </c>
      <c r="BF906" s="114">
        <v>15</v>
      </c>
      <c r="BG906" s="114">
        <v>55</v>
      </c>
      <c r="BH906" s="118">
        <v>40990</v>
      </c>
      <c r="BI906" s="118">
        <f t="shared" si="236"/>
        <v>25015</v>
      </c>
      <c r="BJ906" t="s">
        <v>1471</v>
      </c>
      <c r="BK906">
        <f t="shared" si="233"/>
        <v>2540990</v>
      </c>
      <c r="BL906" s="66"/>
      <c r="BM906" s="66"/>
      <c r="BP906">
        <v>24.16</v>
      </c>
      <c r="BQ906">
        <v>0.01</v>
      </c>
      <c r="BR906">
        <v>24.16</v>
      </c>
    </row>
    <row r="907" spans="1:70" ht="15" hidden="1" customHeight="1" outlineLevel="1">
      <c r="A907" s="64" t="s">
        <v>2495</v>
      </c>
      <c r="B907" s="8" t="s">
        <v>1319</v>
      </c>
      <c r="C907" s="1">
        <f t="shared" si="226"/>
        <v>5858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 t="shared" si="227"/>
        <v>0</v>
      </c>
      <c r="G907" s="1">
        <f t="shared" si="228"/>
        <v>202</v>
      </c>
      <c r="H907" s="2">
        <f t="shared" si="234"/>
        <v>3.4482758620689655E-2</v>
      </c>
      <c r="I907" s="6"/>
      <c r="J907" s="2">
        <f t="shared" si="229"/>
        <v>0.4718333902355753</v>
      </c>
      <c r="K907" s="2">
        <f t="shared" si="230"/>
        <v>0.50631614885626497</v>
      </c>
      <c r="L907" s="2">
        <f t="shared" si="231"/>
        <v>0</v>
      </c>
      <c r="M907" s="2">
        <f t="shared" si="232"/>
        <v>2.1850460908159675E-2</v>
      </c>
      <c r="N907" s="63">
        <v>2764</v>
      </c>
      <c r="O907" s="63">
        <v>2966</v>
      </c>
      <c r="P907" s="63"/>
      <c r="Q907" s="63">
        <v>77</v>
      </c>
      <c r="R907" s="63">
        <v>21</v>
      </c>
      <c r="S907" s="63"/>
      <c r="T907" s="63"/>
      <c r="U907" s="63"/>
      <c r="V907" s="63"/>
      <c r="W907" s="63">
        <v>30</v>
      </c>
      <c r="X907" s="63"/>
      <c r="Y907" s="63"/>
      <c r="Z907" s="63"/>
      <c r="AA907" s="63"/>
      <c r="AB907" s="63"/>
      <c r="BA907" t="str">
        <f t="shared" si="235"/>
        <v>Middleton</v>
      </c>
      <c r="BB907" t="s">
        <v>841</v>
      </c>
      <c r="BC907">
        <v>6</v>
      </c>
      <c r="BE907" s="112">
        <v>25</v>
      </c>
      <c r="BF907" s="114">
        <v>9</v>
      </c>
      <c r="BG907" s="114">
        <v>100</v>
      </c>
      <c r="BH907" s="118">
        <v>41095</v>
      </c>
      <c r="BI907" s="118">
        <f t="shared" si="236"/>
        <v>25009</v>
      </c>
      <c r="BJ907" t="s">
        <v>1471</v>
      </c>
      <c r="BK907">
        <f t="shared" si="233"/>
        <v>2541095</v>
      </c>
      <c r="BL907" s="66"/>
      <c r="BM907" s="66"/>
      <c r="BP907">
        <v>14.44</v>
      </c>
      <c r="BQ907">
        <v>0.48</v>
      </c>
      <c r="BR907">
        <v>13.97</v>
      </c>
    </row>
    <row r="908" spans="1:70" ht="15" hidden="1" customHeight="1" outlineLevel="1">
      <c r="A908" s="64" t="s">
        <v>139</v>
      </c>
      <c r="B908" s="8" t="s">
        <v>1319</v>
      </c>
      <c r="C908" s="1">
        <f t="shared" si="226"/>
        <v>14580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 t="shared" si="227"/>
        <v>0</v>
      </c>
      <c r="G908" s="1">
        <f t="shared" si="228"/>
        <v>3156</v>
      </c>
      <c r="H908" s="2">
        <f t="shared" si="234"/>
        <v>0.21646090534979423</v>
      </c>
      <c r="I908" s="6"/>
      <c r="J908" s="2">
        <f t="shared" si="229"/>
        <v>0.5967078189300411</v>
      </c>
      <c r="K908" s="2">
        <f t="shared" si="230"/>
        <v>0.38024691358024693</v>
      </c>
      <c r="L908" s="2">
        <f t="shared" si="231"/>
        <v>0</v>
      </c>
      <c r="M908" s="2">
        <f t="shared" si="232"/>
        <v>2.3045267489711974E-2</v>
      </c>
      <c r="N908" s="63">
        <v>8700</v>
      </c>
      <c r="O908" s="63">
        <v>5544</v>
      </c>
      <c r="P908" s="63"/>
      <c r="Q908" s="63">
        <v>184</v>
      </c>
      <c r="R908" s="63">
        <v>78</v>
      </c>
      <c r="S908" s="63"/>
      <c r="T908" s="63"/>
      <c r="U908" s="63"/>
      <c r="V908" s="63"/>
      <c r="W908" s="63">
        <v>74</v>
      </c>
      <c r="X908" s="63"/>
      <c r="Y908" s="63"/>
      <c r="Z908" s="63"/>
      <c r="AA908" s="63"/>
      <c r="AB908" s="63"/>
      <c r="BA908" t="str">
        <f t="shared" si="235"/>
        <v>Milford</v>
      </c>
      <c r="BB908" s="8" t="s">
        <v>1773</v>
      </c>
      <c r="BC908">
        <v>4</v>
      </c>
      <c r="BE908" s="112">
        <v>25</v>
      </c>
      <c r="BF908" s="114">
        <v>27</v>
      </c>
      <c r="BG908" s="114">
        <v>140</v>
      </c>
      <c r="BH908" s="118">
        <v>41165</v>
      </c>
      <c r="BI908" s="118">
        <f t="shared" si="236"/>
        <v>25027</v>
      </c>
      <c r="BJ908" t="s">
        <v>1471</v>
      </c>
      <c r="BK908">
        <f t="shared" si="233"/>
        <v>2541165</v>
      </c>
      <c r="BL908" s="66"/>
      <c r="BM908" s="66"/>
      <c r="BP908">
        <v>14.87</v>
      </c>
      <c r="BQ908">
        <v>0.27</v>
      </c>
      <c r="BR908">
        <v>14.6</v>
      </c>
    </row>
    <row r="909" spans="1:70" ht="15" hidden="1" customHeight="1" outlineLevel="1">
      <c r="A909" s="64" t="s">
        <v>309</v>
      </c>
      <c r="B909" s="8" t="s">
        <v>1319</v>
      </c>
      <c r="C909" s="1">
        <f t="shared" si="226"/>
        <v>8162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 t="shared" si="227"/>
        <v>0</v>
      </c>
      <c r="G909" s="1">
        <f t="shared" si="228"/>
        <v>457</v>
      </c>
      <c r="H909" s="2">
        <f t="shared" si="234"/>
        <v>5.5991178632688064E-2</v>
      </c>
      <c r="I909" s="6"/>
      <c r="J909" s="2">
        <f t="shared" si="229"/>
        <v>0.51408968390100462</v>
      </c>
      <c r="K909" s="2">
        <f t="shared" si="230"/>
        <v>0.45809850526831658</v>
      </c>
      <c r="L909" s="2">
        <f t="shared" si="231"/>
        <v>0</v>
      </c>
      <c r="M909" s="2">
        <f t="shared" si="232"/>
        <v>2.7811810830678796E-2</v>
      </c>
      <c r="N909" s="63">
        <v>4196</v>
      </c>
      <c r="O909" s="63">
        <v>3739</v>
      </c>
      <c r="P909" s="63"/>
      <c r="Q909" s="63">
        <v>149</v>
      </c>
      <c r="R909" s="63">
        <v>53</v>
      </c>
      <c r="S909" s="63"/>
      <c r="T909" s="63"/>
      <c r="U909" s="63"/>
      <c r="V909" s="63"/>
      <c r="W909" s="63">
        <v>25</v>
      </c>
      <c r="X909" s="63"/>
      <c r="Y909" s="63"/>
      <c r="Z909" s="63"/>
      <c r="AA909" s="63"/>
      <c r="AB909" s="63"/>
      <c r="BA909" t="str">
        <f t="shared" si="235"/>
        <v>Millbury</v>
      </c>
      <c r="BB909" s="8" t="s">
        <v>1773</v>
      </c>
      <c r="BC909">
        <v>2</v>
      </c>
      <c r="BE909" s="112">
        <v>25</v>
      </c>
      <c r="BF909" s="114">
        <v>27</v>
      </c>
      <c r="BG909" s="114">
        <v>145</v>
      </c>
      <c r="BH909" s="118">
        <v>41340</v>
      </c>
      <c r="BI909" s="118">
        <f t="shared" si="236"/>
        <v>25027</v>
      </c>
      <c r="BJ909" t="s">
        <v>1471</v>
      </c>
      <c r="BK909">
        <f t="shared" si="233"/>
        <v>2541340</v>
      </c>
      <c r="BL909" s="66"/>
      <c r="BM909" s="66"/>
      <c r="BP909">
        <v>16.260000000000002</v>
      </c>
      <c r="BQ909">
        <v>0.52</v>
      </c>
      <c r="BR909">
        <v>15.73</v>
      </c>
    </row>
    <row r="910" spans="1:70" ht="15" hidden="1" customHeight="1" outlineLevel="1">
      <c r="A910" s="64" t="s">
        <v>136</v>
      </c>
      <c r="B910" s="8" t="s">
        <v>1319</v>
      </c>
      <c r="C910" s="1">
        <f t="shared" si="226"/>
        <v>5639</v>
      </c>
      <c r="D910" s="5">
        <f>IF(N910&gt;0, RANK(N910,(N910:P910,Q910:AE910)),0)</f>
        <v>1</v>
      </c>
      <c r="E910" s="5">
        <f>IF(O910&gt;0,RANK(O910,(N910:P910,Q910:AE910)),0)</f>
        <v>2</v>
      </c>
      <c r="F910" s="5">
        <f t="shared" si="227"/>
        <v>0</v>
      </c>
      <c r="G910" s="1">
        <f t="shared" si="228"/>
        <v>1501</v>
      </c>
      <c r="H910" s="2">
        <f t="shared" si="234"/>
        <v>0.26618194715375065</v>
      </c>
      <c r="I910" s="6"/>
      <c r="J910" s="2">
        <f t="shared" si="229"/>
        <v>0.62103209788969671</v>
      </c>
      <c r="K910" s="2">
        <f t="shared" si="230"/>
        <v>0.35485015073594611</v>
      </c>
      <c r="L910" s="2">
        <f t="shared" si="231"/>
        <v>0</v>
      </c>
      <c r="M910" s="2">
        <f t="shared" si="232"/>
        <v>2.4117751374357177E-2</v>
      </c>
      <c r="N910" s="63">
        <v>3502</v>
      </c>
      <c r="O910" s="63">
        <v>2001</v>
      </c>
      <c r="P910" s="63"/>
      <c r="Q910" s="63">
        <v>81</v>
      </c>
      <c r="R910" s="63">
        <v>33</v>
      </c>
      <c r="S910" s="63"/>
      <c r="T910" s="63"/>
      <c r="U910" s="63"/>
      <c r="V910" s="63"/>
      <c r="W910" s="63">
        <v>22</v>
      </c>
      <c r="X910" s="63"/>
      <c r="Y910" s="63"/>
      <c r="Z910" s="63"/>
      <c r="AA910" s="63"/>
      <c r="AB910" s="63"/>
      <c r="BA910" t="str">
        <f t="shared" si="235"/>
        <v>Millis</v>
      </c>
      <c r="BB910" t="s">
        <v>752</v>
      </c>
      <c r="BC910">
        <v>4</v>
      </c>
      <c r="BE910" s="112">
        <v>25</v>
      </c>
      <c r="BF910" s="114">
        <v>21</v>
      </c>
      <c r="BG910" s="114">
        <v>70</v>
      </c>
      <c r="BH910" s="118">
        <v>41515</v>
      </c>
      <c r="BI910" s="118">
        <f t="shared" si="236"/>
        <v>25021</v>
      </c>
      <c r="BJ910" t="s">
        <v>1471</v>
      </c>
      <c r="BK910">
        <f t="shared" si="233"/>
        <v>2541515</v>
      </c>
      <c r="BL910" s="66"/>
      <c r="BM910" s="66"/>
      <c r="BP910">
        <v>12.26</v>
      </c>
      <c r="BQ910">
        <v>0.11</v>
      </c>
      <c r="BR910">
        <v>12.16</v>
      </c>
    </row>
    <row r="911" spans="1:70" ht="15" hidden="1" customHeight="1" outlineLevel="1">
      <c r="A911" s="64" t="s">
        <v>1116</v>
      </c>
      <c r="B911" s="8" t="s">
        <v>1319</v>
      </c>
      <c r="C911" s="1">
        <f t="shared" si="226"/>
        <v>1848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 t="shared" si="227"/>
        <v>0</v>
      </c>
      <c r="G911" s="1">
        <f t="shared" si="228"/>
        <v>155</v>
      </c>
      <c r="H911" s="2">
        <f t="shared" si="234"/>
        <v>8.3874458874458879E-2</v>
      </c>
      <c r="I911" s="6"/>
      <c r="J911" s="2">
        <f t="shared" si="229"/>
        <v>0.44426406926406925</v>
      </c>
      <c r="K911" s="2">
        <f t="shared" si="230"/>
        <v>0.52813852813852813</v>
      </c>
      <c r="L911" s="2">
        <f t="shared" si="231"/>
        <v>0</v>
      </c>
      <c r="M911" s="2">
        <f t="shared" si="232"/>
        <v>2.759740259740262E-2</v>
      </c>
      <c r="N911" s="63">
        <v>821</v>
      </c>
      <c r="O911" s="63">
        <v>976</v>
      </c>
      <c r="P911" s="63"/>
      <c r="Q911" s="63">
        <v>37</v>
      </c>
      <c r="R911" s="63">
        <v>7</v>
      </c>
      <c r="S911" s="63"/>
      <c r="T911" s="63"/>
      <c r="U911" s="63"/>
      <c r="V911" s="63"/>
      <c r="W911" s="63">
        <v>7</v>
      </c>
      <c r="X911" s="63"/>
      <c r="Y911" s="63"/>
      <c r="Z911" s="63"/>
      <c r="AA911" s="63"/>
      <c r="AB911" s="63"/>
      <c r="BA911" t="str">
        <f t="shared" si="235"/>
        <v>Millville</v>
      </c>
      <c r="BB911" s="8" t="s">
        <v>1773</v>
      </c>
      <c r="BC911">
        <v>2</v>
      </c>
      <c r="BE911" s="112">
        <v>25</v>
      </c>
      <c r="BF911" s="114">
        <v>27</v>
      </c>
      <c r="BG911" s="114">
        <v>150</v>
      </c>
      <c r="BH911" s="118">
        <v>41585</v>
      </c>
      <c r="BI911" s="118">
        <f t="shared" si="236"/>
        <v>25027</v>
      </c>
      <c r="BJ911" t="s">
        <v>1471</v>
      </c>
      <c r="BK911">
        <f t="shared" si="233"/>
        <v>2541585</v>
      </c>
      <c r="BL911" s="66"/>
      <c r="BM911" s="66"/>
      <c r="BP911">
        <v>5</v>
      </c>
      <c r="BQ911">
        <v>7.0000000000000007E-2</v>
      </c>
      <c r="BR911">
        <v>4.93</v>
      </c>
    </row>
    <row r="912" spans="1:70" ht="15" hidden="1" customHeight="1" outlineLevel="1">
      <c r="A912" s="64" t="s">
        <v>734</v>
      </c>
      <c r="B912" s="8" t="s">
        <v>1319</v>
      </c>
      <c r="C912" s="1">
        <f t="shared" si="226"/>
        <v>17654</v>
      </c>
      <c r="D912" s="5">
        <f>IF(N912&gt;0, RANK(N912,(N912:P912,Q912:AE912)),0)</f>
        <v>1</v>
      </c>
      <c r="E912" s="5">
        <f>IF(O912&gt;0,RANK(O912,(N912:P912,Q912:AE912)),0)</f>
        <v>2</v>
      </c>
      <c r="F912" s="5">
        <f t="shared" si="227"/>
        <v>0</v>
      </c>
      <c r="G912" s="1">
        <f t="shared" si="228"/>
        <v>8421</v>
      </c>
      <c r="H912" s="2">
        <f t="shared" si="234"/>
        <v>0.47700237906423476</v>
      </c>
      <c r="I912" s="6"/>
      <c r="J912" s="2">
        <f t="shared" si="229"/>
        <v>0.72856009969412028</v>
      </c>
      <c r="K912" s="2">
        <f t="shared" si="230"/>
        <v>0.25155772062988557</v>
      </c>
      <c r="L912" s="2">
        <f t="shared" si="231"/>
        <v>0</v>
      </c>
      <c r="M912" s="2">
        <f t="shared" si="232"/>
        <v>1.9882179675994149E-2</v>
      </c>
      <c r="N912" s="63">
        <v>12862</v>
      </c>
      <c r="O912" s="63">
        <v>4441</v>
      </c>
      <c r="P912" s="63"/>
      <c r="Q912" s="63">
        <v>178</v>
      </c>
      <c r="R912" s="63">
        <v>45</v>
      </c>
      <c r="S912" s="63"/>
      <c r="T912" s="63"/>
      <c r="U912" s="63"/>
      <c r="V912" s="63"/>
      <c r="W912" s="63">
        <v>128</v>
      </c>
      <c r="X912" s="63"/>
      <c r="Y912" s="63"/>
      <c r="Z912" s="63"/>
      <c r="AA912" s="63"/>
      <c r="AB912" s="63"/>
      <c r="BA912" t="str">
        <f t="shared" si="235"/>
        <v>Milton</v>
      </c>
      <c r="BB912" t="s">
        <v>752</v>
      </c>
      <c r="BE912" s="112">
        <v>25</v>
      </c>
      <c r="BF912" s="114">
        <v>21</v>
      </c>
      <c r="BG912" s="114">
        <v>75</v>
      </c>
      <c r="BH912" s="118">
        <v>41690</v>
      </c>
      <c r="BI912" s="118">
        <f t="shared" si="236"/>
        <v>25021</v>
      </c>
      <c r="BJ912" t="s">
        <v>1471</v>
      </c>
      <c r="BK912">
        <f t="shared" si="233"/>
        <v>2541690</v>
      </c>
      <c r="BL912" s="66"/>
      <c r="BM912" s="66"/>
      <c r="BP912">
        <v>13.28</v>
      </c>
      <c r="BQ912">
        <v>0.24</v>
      </c>
      <c r="BR912">
        <v>13.04</v>
      </c>
    </row>
    <row r="913" spans="1:70" ht="15" hidden="1" customHeight="1" outlineLevel="1">
      <c r="A913" s="64" t="s">
        <v>643</v>
      </c>
      <c r="B913" s="8" t="s">
        <v>1319</v>
      </c>
      <c r="C913" s="1">
        <f t="shared" si="226"/>
        <v>60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 t="shared" si="227"/>
        <v>0</v>
      </c>
      <c r="G913" s="1">
        <f t="shared" si="228"/>
        <v>3</v>
      </c>
      <c r="H913" s="2">
        <f t="shared" si="234"/>
        <v>0.05</v>
      </c>
      <c r="I913" s="6"/>
      <c r="J913" s="2">
        <f t="shared" si="229"/>
        <v>0.46666666666666667</v>
      </c>
      <c r="K913" s="2">
        <f t="shared" si="230"/>
        <v>0.51666666666666672</v>
      </c>
      <c r="L913" s="2">
        <f t="shared" si="231"/>
        <v>0</v>
      </c>
      <c r="M913" s="2">
        <f t="shared" si="232"/>
        <v>1.6666666666666607E-2</v>
      </c>
      <c r="N913" s="63">
        <v>28</v>
      </c>
      <c r="O913" s="63">
        <v>31</v>
      </c>
      <c r="P913" s="63"/>
      <c r="Q913" s="63">
        <v>1</v>
      </c>
      <c r="R913" s="63">
        <v>0</v>
      </c>
      <c r="S913" s="63"/>
      <c r="T913" s="63"/>
      <c r="U913" s="63"/>
      <c r="V913" s="63"/>
      <c r="W913" s="63">
        <v>0</v>
      </c>
      <c r="X913" s="63"/>
      <c r="Y913" s="63"/>
      <c r="Z913" s="63"/>
      <c r="AA913" s="63"/>
      <c r="AB913" s="63"/>
      <c r="BA913" t="str">
        <f t="shared" si="235"/>
        <v>Monroe</v>
      </c>
      <c r="BB913" t="s">
        <v>1137</v>
      </c>
      <c r="BC913">
        <v>1</v>
      </c>
      <c r="BE913" s="112">
        <v>25</v>
      </c>
      <c r="BF913" s="114">
        <v>11</v>
      </c>
      <c r="BG913" s="114">
        <v>75</v>
      </c>
      <c r="BH913" s="118">
        <v>42040</v>
      </c>
      <c r="BI913" s="118">
        <f t="shared" si="236"/>
        <v>25011</v>
      </c>
      <c r="BJ913" t="s">
        <v>1471</v>
      </c>
      <c r="BK913">
        <f t="shared" si="233"/>
        <v>2542040</v>
      </c>
      <c r="BL913" s="66"/>
      <c r="BM913" s="66"/>
      <c r="BP913">
        <v>10.78</v>
      </c>
      <c r="BQ913">
        <v>7.0000000000000007E-2</v>
      </c>
      <c r="BR913">
        <v>10.71</v>
      </c>
    </row>
    <row r="914" spans="1:70" ht="15" hidden="1" customHeight="1" outlineLevel="1">
      <c r="A914" s="64" t="s">
        <v>448</v>
      </c>
      <c r="B914" s="8" t="s">
        <v>1319</v>
      </c>
      <c r="C914" s="1">
        <f t="shared" si="226"/>
        <v>5175</v>
      </c>
      <c r="D914" s="5">
        <f>IF(N914&gt;0, RANK(N914,(N914:P914,Q914:AE914)),0)</f>
        <v>2</v>
      </c>
      <c r="E914" s="5">
        <f>IF(O914&gt;0,RANK(O914,(N914:P914,Q914:AE914)),0)</f>
        <v>1</v>
      </c>
      <c r="F914" s="5">
        <f t="shared" si="227"/>
        <v>0</v>
      </c>
      <c r="G914" s="1">
        <f t="shared" si="228"/>
        <v>142</v>
      </c>
      <c r="H914" s="2">
        <f t="shared" si="234"/>
        <v>2.743961352657005E-2</v>
      </c>
      <c r="I914" s="6"/>
      <c r="J914" s="2">
        <f t="shared" si="229"/>
        <v>0.47265700483091788</v>
      </c>
      <c r="K914" s="2">
        <f t="shared" si="230"/>
        <v>0.50009661835748798</v>
      </c>
      <c r="L914" s="2">
        <f t="shared" si="231"/>
        <v>0</v>
      </c>
      <c r="M914" s="2">
        <f t="shared" si="232"/>
        <v>2.7246376811594142E-2</v>
      </c>
      <c r="N914" s="63">
        <v>2446</v>
      </c>
      <c r="O914" s="63">
        <v>2588</v>
      </c>
      <c r="P914" s="63"/>
      <c r="Q914" s="63">
        <v>97</v>
      </c>
      <c r="R914" s="63">
        <v>31</v>
      </c>
      <c r="S914" s="63"/>
      <c r="T914" s="63"/>
      <c r="U914" s="63"/>
      <c r="V914" s="63"/>
      <c r="W914" s="63">
        <v>13</v>
      </c>
      <c r="X914" s="63"/>
      <c r="Y914" s="63"/>
      <c r="Z914" s="63"/>
      <c r="AA914" s="63"/>
      <c r="AB914" s="63"/>
      <c r="BA914" t="str">
        <f t="shared" si="235"/>
        <v>Monson</v>
      </c>
      <c r="BB914" t="s">
        <v>2851</v>
      </c>
      <c r="BC914">
        <v>1</v>
      </c>
      <c r="BE914" s="112">
        <v>25</v>
      </c>
      <c r="BF914" s="114">
        <v>13</v>
      </c>
      <c r="BG914" s="114">
        <v>65</v>
      </c>
      <c r="BH914" s="118">
        <v>42145</v>
      </c>
      <c r="BI914" s="118">
        <f t="shared" si="236"/>
        <v>25013</v>
      </c>
      <c r="BJ914" t="s">
        <v>1471</v>
      </c>
      <c r="BK914">
        <f t="shared" si="233"/>
        <v>2542145</v>
      </c>
      <c r="BL914" s="66"/>
      <c r="BM914" s="66"/>
      <c r="BP914">
        <v>44.82</v>
      </c>
      <c r="BQ914">
        <v>0.54</v>
      </c>
      <c r="BR914">
        <v>44.28</v>
      </c>
    </row>
    <row r="915" spans="1:70" ht="15" hidden="1" customHeight="1" outlineLevel="1">
      <c r="A915" s="64" t="s">
        <v>685</v>
      </c>
      <c r="B915" s="8" t="s">
        <v>1319</v>
      </c>
      <c r="C915" s="1">
        <f t="shared" si="226"/>
        <v>4898</v>
      </c>
      <c r="D915" s="5">
        <f>IF(N915&gt;0, RANK(N915,(N915:P915,Q915:AE915)),0)</f>
        <v>1</v>
      </c>
      <c r="E915" s="5">
        <f>IF(O915&gt;0,RANK(O915,(N915:P915,Q915:AE915)),0)</f>
        <v>2</v>
      </c>
      <c r="F915" s="5">
        <f t="shared" si="227"/>
        <v>0</v>
      </c>
      <c r="G915" s="1">
        <f t="shared" si="228"/>
        <v>2309</v>
      </c>
      <c r="H915" s="2">
        <f t="shared" si="234"/>
        <v>0.47141690485912618</v>
      </c>
      <c r="I915" s="6"/>
      <c r="J915" s="2">
        <f t="shared" si="229"/>
        <v>0.71866067782768472</v>
      </c>
      <c r="K915" s="2">
        <f t="shared" si="230"/>
        <v>0.24724377296855859</v>
      </c>
      <c r="L915" s="2">
        <f t="shared" si="231"/>
        <v>0</v>
      </c>
      <c r="M915" s="2">
        <f t="shared" si="232"/>
        <v>3.4095549203756681E-2</v>
      </c>
      <c r="N915" s="63">
        <v>3520</v>
      </c>
      <c r="O915" s="63">
        <v>1211</v>
      </c>
      <c r="P915" s="63"/>
      <c r="Q915" s="63">
        <v>86</v>
      </c>
      <c r="R915" s="63">
        <v>56</v>
      </c>
      <c r="S915" s="63"/>
      <c r="T915" s="63"/>
      <c r="U915" s="63"/>
      <c r="V915" s="63"/>
      <c r="W915" s="63">
        <v>25</v>
      </c>
      <c r="X915" s="63"/>
      <c r="Y915" s="63"/>
      <c r="Z915" s="63"/>
      <c r="AA915" s="63"/>
      <c r="AB915" s="63"/>
      <c r="BA915" t="str">
        <f t="shared" si="235"/>
        <v>Montague</v>
      </c>
      <c r="BB915" t="s">
        <v>1137</v>
      </c>
      <c r="BC915">
        <v>2</v>
      </c>
      <c r="BE915" s="112">
        <v>25</v>
      </c>
      <c r="BF915" s="114">
        <v>11</v>
      </c>
      <c r="BG915" s="114">
        <v>80</v>
      </c>
      <c r="BH915" s="118">
        <v>42285</v>
      </c>
      <c r="BI915" s="118">
        <f t="shared" si="236"/>
        <v>25011</v>
      </c>
      <c r="BJ915" t="s">
        <v>1471</v>
      </c>
      <c r="BK915">
        <f t="shared" si="233"/>
        <v>2542285</v>
      </c>
      <c r="BL915" s="66"/>
      <c r="BM915" s="66"/>
      <c r="BP915">
        <v>31.41</v>
      </c>
      <c r="BQ915">
        <v>1.01</v>
      </c>
      <c r="BR915">
        <v>30.4</v>
      </c>
    </row>
    <row r="916" spans="1:70" ht="15" hidden="1" customHeight="1" outlineLevel="1">
      <c r="A916" s="64" t="s">
        <v>114</v>
      </c>
      <c r="B916" s="8" t="s">
        <v>1319</v>
      </c>
      <c r="C916" s="1">
        <f t="shared" ref="C916:C979" si="237">SUM(N916:AY916)</f>
        <v>592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 t="shared" ref="F916:F979" si="238">IF(P916&gt;0,RANK(P916,(N916:AE916)),0)</f>
        <v>0</v>
      </c>
      <c r="G916" s="1">
        <f t="shared" ref="G916:G979" si="239">IF(C916&gt;0,MAX(N916:P916)-LARGE(N916:P916,2),0)</f>
        <v>379</v>
      </c>
      <c r="H916" s="2">
        <f t="shared" si="234"/>
        <v>0.64020270270270274</v>
      </c>
      <c r="I916" s="6"/>
      <c r="J916" s="2">
        <f t="shared" ref="J916:J979" si="240">IF(C916=0,"-",N916/C916)</f>
        <v>0.8125</v>
      </c>
      <c r="K916" s="2">
        <f t="shared" ref="K916:K979" si="241">IF(C916=0,"-",O916/C916)</f>
        <v>0.17229729729729729</v>
      </c>
      <c r="L916" s="2">
        <f t="shared" ref="L916:L979" si="242">IF(C916=0,"-",P916/C916)</f>
        <v>0</v>
      </c>
      <c r="M916" s="2">
        <f t="shared" ref="M916:M979" si="243">IF(C916=0,"-",(1-J916-K916-L916))</f>
        <v>1.5202702702702714E-2</v>
      </c>
      <c r="N916" s="63">
        <v>481</v>
      </c>
      <c r="O916" s="63">
        <v>102</v>
      </c>
      <c r="P916" s="63"/>
      <c r="Q916" s="63">
        <v>6</v>
      </c>
      <c r="R916" s="63">
        <v>2</v>
      </c>
      <c r="S916" s="63"/>
      <c r="T916" s="63"/>
      <c r="U916" s="63"/>
      <c r="V916" s="63"/>
      <c r="W916" s="63">
        <v>1</v>
      </c>
      <c r="X916" s="63"/>
      <c r="Y916" s="63"/>
      <c r="Z916" s="63"/>
      <c r="AA916" s="63"/>
      <c r="AB916" s="63"/>
      <c r="BA916" t="str">
        <f t="shared" si="235"/>
        <v>Monterey</v>
      </c>
      <c r="BB916" t="s">
        <v>2311</v>
      </c>
      <c r="BC916">
        <v>1</v>
      </c>
      <c r="BE916" s="112">
        <v>25</v>
      </c>
      <c r="BF916" s="114">
        <v>3</v>
      </c>
      <c r="BG916" s="114">
        <v>75</v>
      </c>
      <c r="BH916" s="118">
        <v>42460</v>
      </c>
      <c r="BI916" s="118">
        <f t="shared" si="236"/>
        <v>25003</v>
      </c>
      <c r="BJ916" t="s">
        <v>1471</v>
      </c>
      <c r="BK916">
        <f t="shared" ref="BK916:BK979" si="244">BE916*100000+BH916</f>
        <v>2542460</v>
      </c>
      <c r="BL916" s="66"/>
      <c r="BM916" s="66"/>
      <c r="BP916">
        <v>27.32</v>
      </c>
      <c r="BQ916">
        <v>0.82</v>
      </c>
      <c r="BR916">
        <v>26.5</v>
      </c>
    </row>
    <row r="917" spans="1:70" ht="15" hidden="1" customHeight="1" outlineLevel="1">
      <c r="A917" s="64" t="s">
        <v>1405</v>
      </c>
      <c r="B917" s="8" t="s">
        <v>1319</v>
      </c>
      <c r="C917" s="1">
        <f t="shared" si="237"/>
        <v>564</v>
      </c>
      <c r="D917" s="5">
        <f>IF(N917&gt;0, RANK(N917,(N917:P917,Q917:AE917)),0)</f>
        <v>2</v>
      </c>
      <c r="E917" s="5">
        <f>IF(O917&gt;0,RANK(O917,(N917:P917,Q917:AE917)),0)</f>
        <v>1</v>
      </c>
      <c r="F917" s="5">
        <f t="shared" si="238"/>
        <v>0</v>
      </c>
      <c r="G917" s="1">
        <f t="shared" si="239"/>
        <v>66</v>
      </c>
      <c r="H917" s="2">
        <f t="shared" si="234"/>
        <v>0.11702127659574468</v>
      </c>
      <c r="I917" s="6"/>
      <c r="J917" s="2">
        <f t="shared" si="240"/>
        <v>0.43617021276595747</v>
      </c>
      <c r="K917" s="2">
        <f t="shared" si="241"/>
        <v>0.55319148936170215</v>
      </c>
      <c r="L917" s="2">
        <f t="shared" si="242"/>
        <v>0</v>
      </c>
      <c r="M917" s="2">
        <f t="shared" si="243"/>
        <v>1.0638297872340385E-2</v>
      </c>
      <c r="N917" s="63">
        <v>246</v>
      </c>
      <c r="O917" s="63">
        <v>312</v>
      </c>
      <c r="P917" s="63"/>
      <c r="Q917" s="63">
        <v>4</v>
      </c>
      <c r="R917" s="63">
        <v>1</v>
      </c>
      <c r="S917" s="63"/>
      <c r="T917" s="63"/>
      <c r="U917" s="63"/>
      <c r="V917" s="63"/>
      <c r="W917" s="63">
        <v>1</v>
      </c>
      <c r="X917" s="63"/>
      <c r="Y917" s="63"/>
      <c r="Z917" s="63"/>
      <c r="AA917" s="63"/>
      <c r="AB917" s="63"/>
      <c r="BA917" t="str">
        <f t="shared" si="235"/>
        <v>Montgomery</v>
      </c>
      <c r="BB917" t="s">
        <v>2851</v>
      </c>
      <c r="BC917">
        <v>1</v>
      </c>
      <c r="BE917" s="112">
        <v>25</v>
      </c>
      <c r="BF917" s="114">
        <v>13</v>
      </c>
      <c r="BG917" s="114">
        <v>70</v>
      </c>
      <c r="BH917" s="118">
        <v>42530</v>
      </c>
      <c r="BI917" s="118">
        <f t="shared" si="236"/>
        <v>25013</v>
      </c>
      <c r="BJ917" t="s">
        <v>1471</v>
      </c>
      <c r="BK917">
        <f t="shared" si="244"/>
        <v>2542530</v>
      </c>
      <c r="BL917" s="66"/>
      <c r="BM917" s="66"/>
      <c r="BP917">
        <v>15.19</v>
      </c>
      <c r="BQ917">
        <v>0.13</v>
      </c>
      <c r="BR917">
        <v>15.05</v>
      </c>
    </row>
    <row r="918" spans="1:70" ht="15" hidden="1" customHeight="1" outlineLevel="1">
      <c r="A918" s="64" t="s">
        <v>961</v>
      </c>
      <c r="B918" s="8" t="s">
        <v>1319</v>
      </c>
      <c r="C918" s="1">
        <f t="shared" si="237"/>
        <v>125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 t="shared" si="238"/>
        <v>0</v>
      </c>
      <c r="G918" s="1">
        <f t="shared" si="239"/>
        <v>86</v>
      </c>
      <c r="H918" s="2">
        <f t="shared" si="234"/>
        <v>0.68799999999999994</v>
      </c>
      <c r="I918" s="6"/>
      <c r="J918" s="2">
        <f t="shared" si="240"/>
        <v>0.81599999999999995</v>
      </c>
      <c r="K918" s="2">
        <f t="shared" si="241"/>
        <v>0.128</v>
      </c>
      <c r="L918" s="2">
        <f t="shared" si="242"/>
        <v>0</v>
      </c>
      <c r="M918" s="2">
        <f t="shared" si="243"/>
        <v>5.600000000000005E-2</v>
      </c>
      <c r="N918" s="63">
        <v>102</v>
      </c>
      <c r="O918" s="63">
        <v>16</v>
      </c>
      <c r="P918" s="63"/>
      <c r="Q918" s="63">
        <v>1</v>
      </c>
      <c r="R918" s="63">
        <v>4</v>
      </c>
      <c r="S918" s="63"/>
      <c r="T918" s="63"/>
      <c r="U918" s="63"/>
      <c r="V918" s="63"/>
      <c r="W918" s="63">
        <v>2</v>
      </c>
      <c r="X918" s="63"/>
      <c r="Y918" s="63"/>
      <c r="Z918" s="63"/>
      <c r="AA918" s="63"/>
      <c r="AB918" s="63"/>
      <c r="BA918" t="str">
        <f t="shared" si="235"/>
        <v>Mt. Washington</v>
      </c>
      <c r="BB918" t="s">
        <v>2311</v>
      </c>
      <c r="BC918">
        <v>1</v>
      </c>
      <c r="BE918" s="112">
        <v>25</v>
      </c>
      <c r="BF918" s="114">
        <v>3</v>
      </c>
      <c r="BG918" s="114">
        <v>80</v>
      </c>
      <c r="BH918" s="118">
        <v>43300</v>
      </c>
      <c r="BI918" s="118">
        <f t="shared" si="236"/>
        <v>25003</v>
      </c>
      <c r="BJ918" t="s">
        <v>1471</v>
      </c>
      <c r="BK918">
        <f t="shared" si="244"/>
        <v>2543300</v>
      </c>
      <c r="BL918" s="66"/>
      <c r="BM918" s="66"/>
      <c r="BP918">
        <v>22.37</v>
      </c>
      <c r="BQ918">
        <v>0.15</v>
      </c>
      <c r="BR918">
        <v>22.22</v>
      </c>
    </row>
    <row r="919" spans="1:70" ht="15" hidden="1" customHeight="1" outlineLevel="1">
      <c r="A919" s="64" t="s">
        <v>257</v>
      </c>
      <c r="B919" s="8" t="s">
        <v>1319</v>
      </c>
      <c r="C919" s="1">
        <f t="shared" si="237"/>
        <v>2524</v>
      </c>
      <c r="D919" s="5">
        <f>IF(N919&gt;0, RANK(N919,(N919:P919,Q919:AE919)),0)</f>
        <v>1</v>
      </c>
      <c r="E919" s="5">
        <f>IF(O919&gt;0,RANK(O919,(N919:P919,Q919:AE919)),0)</f>
        <v>2</v>
      </c>
      <c r="F919" s="5">
        <f t="shared" si="238"/>
        <v>0</v>
      </c>
      <c r="G919" s="1">
        <f t="shared" si="239"/>
        <v>787</v>
      </c>
      <c r="H919" s="2">
        <f t="shared" si="234"/>
        <v>0.31180665610142633</v>
      </c>
      <c r="I919" s="6"/>
      <c r="J919" s="2">
        <f t="shared" si="240"/>
        <v>0.64540412044374007</v>
      </c>
      <c r="K919" s="2">
        <f t="shared" si="241"/>
        <v>0.3335974643423138</v>
      </c>
      <c r="L919" s="2">
        <f t="shared" si="242"/>
        <v>0</v>
      </c>
      <c r="M919" s="2">
        <f t="shared" si="243"/>
        <v>2.0998415213946131E-2</v>
      </c>
      <c r="N919" s="63">
        <v>1629</v>
      </c>
      <c r="O919" s="63">
        <v>842</v>
      </c>
      <c r="P919" s="63"/>
      <c r="Q919" s="63">
        <v>30</v>
      </c>
      <c r="R919" s="63">
        <v>7</v>
      </c>
      <c r="S919" s="63"/>
      <c r="T919" s="63"/>
      <c r="U919" s="63"/>
      <c r="V919" s="63"/>
      <c r="W919" s="63">
        <v>16</v>
      </c>
      <c r="X919" s="63"/>
      <c r="Y919" s="63"/>
      <c r="Z919" s="63"/>
      <c r="AA919" s="63"/>
      <c r="AB919" s="63"/>
      <c r="BA919" t="str">
        <f t="shared" si="235"/>
        <v>Nahant</v>
      </c>
      <c r="BB919" t="s">
        <v>841</v>
      </c>
      <c r="BC919">
        <v>6</v>
      </c>
      <c r="BE919" s="112">
        <v>25</v>
      </c>
      <c r="BF919" s="114">
        <v>9</v>
      </c>
      <c r="BG919" s="114">
        <v>105</v>
      </c>
      <c r="BH919" s="118">
        <v>43580</v>
      </c>
      <c r="BI919" s="118">
        <f t="shared" si="236"/>
        <v>25009</v>
      </c>
      <c r="BJ919" t="s">
        <v>1471</v>
      </c>
      <c r="BK919">
        <f t="shared" si="244"/>
        <v>2543580</v>
      </c>
      <c r="BL919" s="66"/>
      <c r="BM919" s="66"/>
      <c r="BP919">
        <v>15.48</v>
      </c>
      <c r="BQ919">
        <v>14.24</v>
      </c>
      <c r="BR919">
        <v>1.24</v>
      </c>
    </row>
    <row r="920" spans="1:70" ht="15" hidden="1" customHeight="1" outlineLevel="1">
      <c r="A920" s="64" t="s">
        <v>3139</v>
      </c>
      <c r="B920" s="8" t="s">
        <v>1319</v>
      </c>
      <c r="C920" s="1">
        <f t="shared" si="237"/>
        <v>7306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 t="shared" si="238"/>
        <v>0</v>
      </c>
      <c r="G920" s="1">
        <f t="shared" si="239"/>
        <v>3327</v>
      </c>
      <c r="H920" s="2">
        <f t="shared" si="234"/>
        <v>0.4553791404325212</v>
      </c>
      <c r="I920" s="6"/>
      <c r="J920" s="2">
        <f t="shared" si="240"/>
        <v>0.71735559813851624</v>
      </c>
      <c r="K920" s="2">
        <f t="shared" si="241"/>
        <v>0.26197645770599509</v>
      </c>
      <c r="L920" s="2">
        <f t="shared" si="242"/>
        <v>0</v>
      </c>
      <c r="M920" s="2">
        <f t="shared" si="243"/>
        <v>2.0667944155488671E-2</v>
      </c>
      <c r="N920" s="63">
        <v>5241</v>
      </c>
      <c r="O920" s="63">
        <v>1914</v>
      </c>
      <c r="P920" s="63"/>
      <c r="Q920" s="63">
        <v>81</v>
      </c>
      <c r="R920" s="63">
        <v>41</v>
      </c>
      <c r="S920" s="63"/>
      <c r="T920" s="63"/>
      <c r="U920" s="63"/>
      <c r="V920" s="63"/>
      <c r="W920" s="63">
        <v>29</v>
      </c>
      <c r="X920" s="63"/>
      <c r="Y920" s="63"/>
      <c r="Z920" s="63"/>
      <c r="AA920" s="63"/>
      <c r="AB920" s="63"/>
      <c r="BA920" t="str">
        <f t="shared" si="235"/>
        <v>Nantucket</v>
      </c>
      <c r="BB920" t="s">
        <v>3139</v>
      </c>
      <c r="BC920">
        <v>9</v>
      </c>
      <c r="BE920" s="112">
        <v>25</v>
      </c>
      <c r="BF920" s="114">
        <v>19</v>
      </c>
      <c r="BG920" s="114">
        <v>5</v>
      </c>
      <c r="BH920" s="118">
        <v>43790</v>
      </c>
      <c r="BI920" s="118">
        <f t="shared" si="236"/>
        <v>25019</v>
      </c>
      <c r="BJ920" t="s">
        <v>1471</v>
      </c>
      <c r="BK920">
        <f t="shared" si="244"/>
        <v>2543790</v>
      </c>
      <c r="BL920" s="66"/>
      <c r="BM920" s="66"/>
      <c r="BP920">
        <v>105.27</v>
      </c>
      <c r="BQ920">
        <v>57.46</v>
      </c>
      <c r="BR920">
        <v>47.81</v>
      </c>
    </row>
    <row r="921" spans="1:70" ht="15" hidden="1" customHeight="1" outlineLevel="1">
      <c r="A921" s="64" t="s">
        <v>2946</v>
      </c>
      <c r="B921" s="8" t="s">
        <v>1319</v>
      </c>
      <c r="C921" s="1">
        <f t="shared" si="237"/>
        <v>21776</v>
      </c>
      <c r="D921" s="5">
        <f>IF(N921&gt;0, RANK(N921,(N921:P921,Q921:AE921)),0)</f>
        <v>1</v>
      </c>
      <c r="E921" s="5">
        <f>IF(O921&gt;0,RANK(O921,(N921:P921,Q921:AE921)),0)</f>
        <v>2</v>
      </c>
      <c r="F921" s="5">
        <f t="shared" si="238"/>
        <v>0</v>
      </c>
      <c r="G921" s="1">
        <f t="shared" si="239"/>
        <v>11359</v>
      </c>
      <c r="H921" s="2">
        <f t="shared" si="234"/>
        <v>0.52162931667891255</v>
      </c>
      <c r="I921" s="6"/>
      <c r="J921" s="2">
        <f t="shared" si="240"/>
        <v>0.74990815576781777</v>
      </c>
      <c r="K921" s="2">
        <f t="shared" si="241"/>
        <v>0.22827883908890523</v>
      </c>
      <c r="L921" s="2">
        <f t="shared" si="242"/>
        <v>0</v>
      </c>
      <c r="M921" s="2">
        <f t="shared" si="243"/>
        <v>2.1813005143276998E-2</v>
      </c>
      <c r="N921" s="63">
        <v>16330</v>
      </c>
      <c r="O921" s="63">
        <v>4971</v>
      </c>
      <c r="P921" s="63"/>
      <c r="Q921" s="63">
        <v>254</v>
      </c>
      <c r="R921" s="63">
        <v>87</v>
      </c>
      <c r="S921" s="63"/>
      <c r="T921" s="63"/>
      <c r="U921" s="63"/>
      <c r="V921" s="63"/>
      <c r="W921" s="63">
        <v>134</v>
      </c>
      <c r="X921" s="63"/>
      <c r="Y921" s="63"/>
      <c r="Z921" s="63"/>
      <c r="AA921" s="63"/>
      <c r="AB921" s="63"/>
      <c r="BA921" t="str">
        <f t="shared" si="235"/>
        <v>Natick</v>
      </c>
      <c r="BB921" t="s">
        <v>503</v>
      </c>
      <c r="BC921">
        <v>5</v>
      </c>
      <c r="BE921" s="112">
        <v>25</v>
      </c>
      <c r="BF921" s="114">
        <v>17</v>
      </c>
      <c r="BG921" s="114">
        <v>160</v>
      </c>
      <c r="BH921" s="118">
        <v>43895</v>
      </c>
      <c r="BI921" s="118">
        <f t="shared" si="236"/>
        <v>25017</v>
      </c>
      <c r="BJ921" t="s">
        <v>1471</v>
      </c>
      <c r="BK921">
        <f t="shared" si="244"/>
        <v>2543895</v>
      </c>
      <c r="BL921" s="66"/>
      <c r="BM921" s="66"/>
      <c r="BP921">
        <v>16.05</v>
      </c>
      <c r="BQ921">
        <v>0.97</v>
      </c>
      <c r="BR921">
        <v>15.08</v>
      </c>
    </row>
    <row r="922" spans="1:70" ht="15" hidden="1" customHeight="1" outlineLevel="1">
      <c r="A922" s="64" t="s">
        <v>891</v>
      </c>
      <c r="B922" s="8" t="s">
        <v>1319</v>
      </c>
      <c r="C922" s="1">
        <f t="shared" si="237"/>
        <v>20113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 t="shared" si="238"/>
        <v>0</v>
      </c>
      <c r="G922" s="1">
        <f t="shared" si="239"/>
        <v>11495</v>
      </c>
      <c r="H922" s="2">
        <f t="shared" si="234"/>
        <v>0.57152090687614976</v>
      </c>
      <c r="I922" s="6"/>
      <c r="J922" s="2">
        <f t="shared" si="240"/>
        <v>0.77427534430467859</v>
      </c>
      <c r="K922" s="2">
        <f t="shared" si="241"/>
        <v>0.20275443742852881</v>
      </c>
      <c r="L922" s="2">
        <f t="shared" si="242"/>
        <v>0</v>
      </c>
      <c r="M922" s="2">
        <f t="shared" si="243"/>
        <v>2.2970218266792602E-2</v>
      </c>
      <c r="N922" s="63">
        <v>15573</v>
      </c>
      <c r="O922" s="63">
        <v>4078</v>
      </c>
      <c r="P922" s="63"/>
      <c r="Q922" s="63">
        <v>235</v>
      </c>
      <c r="R922" s="63">
        <v>62</v>
      </c>
      <c r="S922" s="63"/>
      <c r="T922" s="63"/>
      <c r="U922" s="63"/>
      <c r="V922" s="63"/>
      <c r="W922" s="63">
        <v>165</v>
      </c>
      <c r="X922" s="63"/>
      <c r="Y922" s="63"/>
      <c r="Z922" s="63"/>
      <c r="AA922" s="63"/>
      <c r="AB922" s="63"/>
      <c r="BA922" t="str">
        <f t="shared" si="235"/>
        <v>Needham</v>
      </c>
      <c r="BB922" t="s">
        <v>752</v>
      </c>
      <c r="BC922">
        <v>4</v>
      </c>
      <c r="BE922" s="112">
        <v>25</v>
      </c>
      <c r="BF922" s="114">
        <v>21</v>
      </c>
      <c r="BG922" s="114">
        <v>80</v>
      </c>
      <c r="BH922" s="118">
        <v>44105</v>
      </c>
      <c r="BI922" s="118">
        <f t="shared" si="236"/>
        <v>25021</v>
      </c>
      <c r="BJ922" t="s">
        <v>1471</v>
      </c>
      <c r="BK922">
        <f t="shared" si="244"/>
        <v>2544105</v>
      </c>
      <c r="BL922" s="66"/>
      <c r="BM922" s="66"/>
      <c r="BP922">
        <v>12.7</v>
      </c>
      <c r="BQ922">
        <v>0.09</v>
      </c>
      <c r="BR922">
        <v>12.61</v>
      </c>
    </row>
    <row r="923" spans="1:70" ht="15" hidden="1" customHeight="1" outlineLevel="1">
      <c r="A923" s="64" t="s">
        <v>1477</v>
      </c>
      <c r="B923" s="8" t="s">
        <v>1319</v>
      </c>
      <c r="C923" s="1">
        <f t="shared" si="237"/>
        <v>151</v>
      </c>
      <c r="D923" s="5">
        <f>IF(N923&gt;0, RANK(N923,(N923:P923,Q923:AE923)),0)</f>
        <v>1</v>
      </c>
      <c r="E923" s="5">
        <f>IF(O923&gt;0,RANK(O923,(N923:P923,Q923:AE923)),0)</f>
        <v>2</v>
      </c>
      <c r="F923" s="5">
        <f t="shared" si="238"/>
        <v>0</v>
      </c>
      <c r="G923" s="1">
        <f t="shared" si="239"/>
        <v>50</v>
      </c>
      <c r="H923" s="2">
        <f t="shared" si="234"/>
        <v>0.33112582781456956</v>
      </c>
      <c r="I923" s="6"/>
      <c r="J923" s="2">
        <f t="shared" si="240"/>
        <v>0.64900662251655628</v>
      </c>
      <c r="K923" s="2">
        <f t="shared" si="241"/>
        <v>0.31788079470198677</v>
      </c>
      <c r="L923" s="2">
        <f t="shared" si="242"/>
        <v>0</v>
      </c>
      <c r="M923" s="2">
        <f t="shared" si="243"/>
        <v>3.3112582781456956E-2</v>
      </c>
      <c r="N923" s="63">
        <v>98</v>
      </c>
      <c r="O923" s="63">
        <v>48</v>
      </c>
      <c r="P923" s="63"/>
      <c r="Q923" s="63">
        <v>4</v>
      </c>
      <c r="R923" s="63">
        <v>1</v>
      </c>
      <c r="S923" s="63"/>
      <c r="T923" s="63"/>
      <c r="U923" s="63"/>
      <c r="V923" s="63"/>
      <c r="W923" s="63">
        <v>0</v>
      </c>
      <c r="X923" s="63"/>
      <c r="Y923" s="63"/>
      <c r="Z923" s="63"/>
      <c r="AA923" s="63"/>
      <c r="AB923" s="63"/>
      <c r="BA923" t="str">
        <f t="shared" si="235"/>
        <v>New Ashford</v>
      </c>
      <c r="BB923" t="s">
        <v>2311</v>
      </c>
      <c r="BC923">
        <v>1</v>
      </c>
      <c r="BE923" s="112">
        <v>25</v>
      </c>
      <c r="BF923" s="114">
        <v>3</v>
      </c>
      <c r="BG923" s="114">
        <v>85</v>
      </c>
      <c r="BH923" s="118">
        <v>44385</v>
      </c>
      <c r="BI923" s="118">
        <f t="shared" si="236"/>
        <v>25003</v>
      </c>
      <c r="BJ923" t="s">
        <v>1471</v>
      </c>
      <c r="BK923">
        <f t="shared" si="244"/>
        <v>2544385</v>
      </c>
      <c r="BL923" s="66"/>
      <c r="BM923" s="66"/>
      <c r="BP923">
        <v>13.54</v>
      </c>
      <c r="BQ923">
        <v>0</v>
      </c>
      <c r="BR923">
        <v>13.54</v>
      </c>
    </row>
    <row r="924" spans="1:70" ht="15" hidden="1" customHeight="1" outlineLevel="1">
      <c r="A924" s="64" t="s">
        <v>266</v>
      </c>
      <c r="B924" s="8" t="s">
        <v>1319</v>
      </c>
      <c r="C924" s="1">
        <f t="shared" si="237"/>
        <v>34877</v>
      </c>
      <c r="D924" s="5">
        <f>IF(N924&gt;0, RANK(N924,(N924:P924,Q924:AE924)),0)</f>
        <v>1</v>
      </c>
      <c r="E924" s="5">
        <f>IF(O924&gt;0,RANK(O924,(N924:P924,Q924:AE924)),0)</f>
        <v>2</v>
      </c>
      <c r="F924" s="5">
        <f t="shared" si="238"/>
        <v>0</v>
      </c>
      <c r="G924" s="1">
        <f t="shared" si="239"/>
        <v>8303</v>
      </c>
      <c r="H924" s="2">
        <f t="shared" si="234"/>
        <v>0.23806520056197494</v>
      </c>
      <c r="I924" s="6"/>
      <c r="J924" s="2">
        <f t="shared" si="240"/>
        <v>0.60977148263898839</v>
      </c>
      <c r="K924" s="2">
        <f t="shared" si="241"/>
        <v>0.37170628207701351</v>
      </c>
      <c r="L924" s="2">
        <f t="shared" si="242"/>
        <v>0</v>
      </c>
      <c r="M924" s="2">
        <f t="shared" si="243"/>
        <v>1.8522235283998101E-2</v>
      </c>
      <c r="N924" s="63">
        <v>21267</v>
      </c>
      <c r="O924" s="63">
        <v>12964</v>
      </c>
      <c r="P924" s="63"/>
      <c r="Q924" s="63">
        <v>354</v>
      </c>
      <c r="R924" s="63">
        <v>194</v>
      </c>
      <c r="S924" s="63"/>
      <c r="T924" s="63"/>
      <c r="U924" s="63"/>
      <c r="V924" s="63"/>
      <c r="W924" s="63">
        <v>98</v>
      </c>
      <c r="X924" s="63"/>
      <c r="Y924" s="63"/>
      <c r="Z924" s="63"/>
      <c r="AA924" s="63"/>
      <c r="AB924" s="63"/>
      <c r="BA924" t="str">
        <f t="shared" si="235"/>
        <v>New Bedford</v>
      </c>
      <c r="BB924" t="s">
        <v>2213</v>
      </c>
      <c r="BC924">
        <v>9</v>
      </c>
      <c r="BE924" s="112">
        <v>25</v>
      </c>
      <c r="BF924" s="114">
        <v>5</v>
      </c>
      <c r="BG924" s="114">
        <v>55</v>
      </c>
      <c r="BH924" s="118">
        <v>45000</v>
      </c>
      <c r="BI924" s="118">
        <f t="shared" si="236"/>
        <v>25005</v>
      </c>
      <c r="BJ924" t="s">
        <v>1248</v>
      </c>
      <c r="BK924">
        <f t="shared" si="244"/>
        <v>2545000</v>
      </c>
      <c r="BL924" s="66"/>
      <c r="BM924" s="66"/>
      <c r="BP924">
        <v>24.03</v>
      </c>
      <c r="BQ924">
        <v>3.9</v>
      </c>
      <c r="BR924">
        <v>20.12</v>
      </c>
    </row>
    <row r="925" spans="1:70" ht="15" hidden="1" customHeight="1" outlineLevel="1">
      <c r="A925" s="64" t="s">
        <v>591</v>
      </c>
      <c r="B925" s="8" t="s">
        <v>1319</v>
      </c>
      <c r="C925" s="1">
        <f t="shared" si="237"/>
        <v>671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 t="shared" si="238"/>
        <v>0</v>
      </c>
      <c r="G925" s="1">
        <f t="shared" si="239"/>
        <v>18</v>
      </c>
      <c r="H925" s="2">
        <f t="shared" si="234"/>
        <v>2.6825633383010434E-2</v>
      </c>
      <c r="I925" s="6"/>
      <c r="J925" s="2">
        <f t="shared" si="240"/>
        <v>0.47540983606557374</v>
      </c>
      <c r="K925" s="2">
        <f t="shared" si="241"/>
        <v>0.50223546944858422</v>
      </c>
      <c r="L925" s="2">
        <f t="shared" si="242"/>
        <v>0</v>
      </c>
      <c r="M925" s="2">
        <f t="shared" si="243"/>
        <v>2.2354694485842042E-2</v>
      </c>
      <c r="N925" s="63">
        <v>319</v>
      </c>
      <c r="O925" s="63">
        <v>337</v>
      </c>
      <c r="P925" s="63"/>
      <c r="Q925" s="63">
        <v>9</v>
      </c>
      <c r="R925" s="63">
        <v>4</v>
      </c>
      <c r="S925" s="63"/>
      <c r="T925" s="63"/>
      <c r="U925" s="63"/>
      <c r="V925" s="63"/>
      <c r="W925" s="63">
        <v>2</v>
      </c>
      <c r="X925" s="63"/>
      <c r="Y925" s="63"/>
      <c r="Z925" s="63"/>
      <c r="AA925" s="63"/>
      <c r="AB925" s="63"/>
      <c r="BA925" t="str">
        <f t="shared" si="235"/>
        <v>New Braintree</v>
      </c>
      <c r="BB925" s="8" t="s">
        <v>1773</v>
      </c>
      <c r="BC925">
        <v>2</v>
      </c>
      <c r="BE925" s="112">
        <v>25</v>
      </c>
      <c r="BF925" s="114">
        <v>27</v>
      </c>
      <c r="BG925" s="114">
        <v>155</v>
      </c>
      <c r="BH925" s="118">
        <v>45105</v>
      </c>
      <c r="BI925" s="118">
        <f t="shared" si="236"/>
        <v>25027</v>
      </c>
      <c r="BJ925" t="s">
        <v>1471</v>
      </c>
      <c r="BK925">
        <f t="shared" si="244"/>
        <v>2545105</v>
      </c>
      <c r="BL925" s="66"/>
      <c r="BM925" s="66"/>
      <c r="BP925">
        <v>20.86</v>
      </c>
      <c r="BQ925">
        <v>0.15</v>
      </c>
      <c r="BR925">
        <v>20.7</v>
      </c>
    </row>
    <row r="926" spans="1:70" ht="15" hidden="1" customHeight="1" outlineLevel="1">
      <c r="A926" s="64" t="s">
        <v>327</v>
      </c>
      <c r="B926" s="8" t="s">
        <v>1319</v>
      </c>
      <c r="C926" s="1">
        <f t="shared" si="237"/>
        <v>959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 t="shared" si="238"/>
        <v>0</v>
      </c>
      <c r="G926" s="1">
        <f t="shared" si="239"/>
        <v>414</v>
      </c>
      <c r="H926" s="2">
        <f t="shared" si="234"/>
        <v>0.4316996871741397</v>
      </c>
      <c r="I926" s="6"/>
      <c r="J926" s="2">
        <f t="shared" si="240"/>
        <v>0.70698644421272161</v>
      </c>
      <c r="K926" s="2">
        <f t="shared" si="241"/>
        <v>0.27528675703858185</v>
      </c>
      <c r="L926" s="2">
        <f t="shared" si="242"/>
        <v>0</v>
      </c>
      <c r="M926" s="2">
        <f t="shared" si="243"/>
        <v>1.7726798748696537E-2</v>
      </c>
      <c r="N926" s="63">
        <v>678</v>
      </c>
      <c r="O926" s="63">
        <v>264</v>
      </c>
      <c r="P926" s="63"/>
      <c r="Q926" s="63">
        <v>13</v>
      </c>
      <c r="R926" s="63">
        <v>4</v>
      </c>
      <c r="S926" s="63"/>
      <c r="T926" s="63"/>
      <c r="U926" s="63"/>
      <c r="V926" s="63"/>
      <c r="W926" s="63">
        <v>0</v>
      </c>
      <c r="X926" s="63"/>
      <c r="Y926" s="63"/>
      <c r="Z926" s="63"/>
      <c r="AA926" s="63"/>
      <c r="AB926" s="63"/>
      <c r="BA926" t="str">
        <f t="shared" si="235"/>
        <v>New Marlborough</v>
      </c>
      <c r="BB926" t="s">
        <v>2311</v>
      </c>
      <c r="BC926">
        <v>1</v>
      </c>
      <c r="BE926" s="112">
        <v>25</v>
      </c>
      <c r="BF926" s="114">
        <v>3</v>
      </c>
      <c r="BG926" s="114">
        <v>90</v>
      </c>
      <c r="BH926" s="118">
        <v>45420</v>
      </c>
      <c r="BI926" s="118">
        <f t="shared" si="236"/>
        <v>25003</v>
      </c>
      <c r="BJ926" t="s">
        <v>1471</v>
      </c>
      <c r="BK926">
        <f t="shared" si="244"/>
        <v>2545420</v>
      </c>
      <c r="BL926" s="66"/>
      <c r="BM926" s="66"/>
      <c r="BP926">
        <v>47.88</v>
      </c>
      <c r="BQ926">
        <v>0.69</v>
      </c>
      <c r="BR926">
        <v>47.2</v>
      </c>
    </row>
    <row r="927" spans="1:70" ht="15" hidden="1" customHeight="1" outlineLevel="1">
      <c r="A927" s="64" t="s">
        <v>2158</v>
      </c>
      <c r="B927" s="8" t="s">
        <v>1319</v>
      </c>
      <c r="C927" s="1">
        <f t="shared" si="237"/>
        <v>681</v>
      </c>
      <c r="D927" s="5">
        <f>IF(N927&gt;0, RANK(N927,(N927:P927,Q927:AE927)),0)</f>
        <v>1</v>
      </c>
      <c r="E927" s="5">
        <f>IF(O927&gt;0,RANK(O927,(N927:P927,Q927:AE927)),0)</f>
        <v>2</v>
      </c>
      <c r="F927" s="5">
        <f t="shared" si="238"/>
        <v>0</v>
      </c>
      <c r="G927" s="1">
        <f t="shared" si="239"/>
        <v>182</v>
      </c>
      <c r="H927" s="2">
        <f t="shared" si="234"/>
        <v>0.26725403817914833</v>
      </c>
      <c r="I927" s="6"/>
      <c r="J927" s="2">
        <f t="shared" si="240"/>
        <v>0.61527165932452277</v>
      </c>
      <c r="K927" s="2">
        <f t="shared" si="241"/>
        <v>0.34801762114537443</v>
      </c>
      <c r="L927" s="2">
        <f t="shared" si="242"/>
        <v>0</v>
      </c>
      <c r="M927" s="2">
        <f t="shared" si="243"/>
        <v>3.6710719530102798E-2</v>
      </c>
      <c r="N927" s="63">
        <v>419</v>
      </c>
      <c r="O927" s="63">
        <v>237</v>
      </c>
      <c r="P927" s="63"/>
      <c r="Q927" s="63">
        <v>8</v>
      </c>
      <c r="R927" s="63">
        <v>12</v>
      </c>
      <c r="S927" s="63"/>
      <c r="T927" s="63"/>
      <c r="U927" s="63"/>
      <c r="V927" s="63"/>
      <c r="W927" s="63">
        <v>5</v>
      </c>
      <c r="X927" s="63"/>
      <c r="Y927" s="63"/>
      <c r="Z927" s="63"/>
      <c r="AA927" s="63"/>
      <c r="AB927" s="63"/>
      <c r="BA927" t="str">
        <f t="shared" si="235"/>
        <v>New Salem</v>
      </c>
      <c r="BB927" t="s">
        <v>1137</v>
      </c>
      <c r="BC927">
        <v>2</v>
      </c>
      <c r="BE927" s="112">
        <v>25</v>
      </c>
      <c r="BF927" s="114">
        <v>11</v>
      </c>
      <c r="BG927" s="114">
        <v>85</v>
      </c>
      <c r="BH927" s="118">
        <v>45490</v>
      </c>
      <c r="BI927" s="118">
        <f t="shared" si="236"/>
        <v>25011</v>
      </c>
      <c r="BJ927" t="s">
        <v>1471</v>
      </c>
      <c r="BK927">
        <f t="shared" si="244"/>
        <v>2545490</v>
      </c>
      <c r="BL927" s="66"/>
      <c r="BM927" s="66"/>
      <c r="BP927">
        <v>58.75</v>
      </c>
      <c r="BQ927">
        <v>13.77</v>
      </c>
      <c r="BR927">
        <v>44.98</v>
      </c>
    </row>
    <row r="928" spans="1:70" ht="15" hidden="1" customHeight="1" outlineLevel="1">
      <c r="A928" s="64" t="s">
        <v>3159</v>
      </c>
      <c r="B928" s="8" t="s">
        <v>1319</v>
      </c>
      <c r="C928" s="1">
        <f t="shared" si="237"/>
        <v>5025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 t="shared" si="238"/>
        <v>0</v>
      </c>
      <c r="G928" s="1">
        <f t="shared" si="239"/>
        <v>1384</v>
      </c>
      <c r="H928" s="2">
        <f t="shared" ref="H928:H991" si="245">IF(C928&gt;0,G928/C928,0)</f>
        <v>0.27542288557213929</v>
      </c>
      <c r="I928" s="6"/>
      <c r="J928" s="2">
        <f t="shared" si="240"/>
        <v>0.62447761194029849</v>
      </c>
      <c r="K928" s="2">
        <f t="shared" si="241"/>
        <v>0.34905472636815921</v>
      </c>
      <c r="L928" s="2">
        <f t="shared" si="242"/>
        <v>0</v>
      </c>
      <c r="M928" s="2">
        <f t="shared" si="243"/>
        <v>2.6467661691542299E-2</v>
      </c>
      <c r="N928" s="63">
        <v>3138</v>
      </c>
      <c r="O928" s="63">
        <v>1754</v>
      </c>
      <c r="P928" s="63"/>
      <c r="Q928" s="63">
        <v>90</v>
      </c>
      <c r="R928" s="63">
        <v>23</v>
      </c>
      <c r="S928" s="63"/>
      <c r="T928" s="63"/>
      <c r="U928" s="63"/>
      <c r="V928" s="63"/>
      <c r="W928" s="63">
        <v>20</v>
      </c>
      <c r="X928" s="63"/>
      <c r="Y928" s="63"/>
      <c r="Z928" s="63"/>
      <c r="AA928" s="63"/>
      <c r="AB928" s="63"/>
      <c r="BA928" t="str">
        <f t="shared" ref="BA928:BA991" si="246">A928</f>
        <v>Newbury</v>
      </c>
      <c r="BB928" t="s">
        <v>841</v>
      </c>
      <c r="BC928">
        <v>6</v>
      </c>
      <c r="BE928" s="112">
        <v>25</v>
      </c>
      <c r="BF928" s="114">
        <v>9</v>
      </c>
      <c r="BG928" s="114">
        <v>110</v>
      </c>
      <c r="BH928" s="118">
        <v>45175</v>
      </c>
      <c r="BI928" s="118">
        <f t="shared" si="236"/>
        <v>25009</v>
      </c>
      <c r="BJ928" t="s">
        <v>1471</v>
      </c>
      <c r="BK928">
        <f t="shared" si="244"/>
        <v>2545175</v>
      </c>
      <c r="BL928" s="66"/>
      <c r="BM928" s="66"/>
      <c r="BP928">
        <v>26.45</v>
      </c>
      <c r="BQ928">
        <v>2.2000000000000002</v>
      </c>
      <c r="BR928">
        <v>24.25</v>
      </c>
    </row>
    <row r="929" spans="1:70" ht="15" hidden="1" customHeight="1" outlineLevel="1">
      <c r="A929" s="64" t="s">
        <v>24</v>
      </c>
      <c r="B929" s="8" t="s">
        <v>1319</v>
      </c>
      <c r="C929" s="1">
        <f t="shared" si="237"/>
        <v>12708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 t="shared" si="238"/>
        <v>0</v>
      </c>
      <c r="G929" s="1">
        <f t="shared" si="239"/>
        <v>5971</v>
      </c>
      <c r="H929" s="2">
        <f t="shared" si="245"/>
        <v>0.46986150456405412</v>
      </c>
      <c r="I929" s="6"/>
      <c r="J929" s="2">
        <f t="shared" si="240"/>
        <v>0.72584198929807997</v>
      </c>
      <c r="K929" s="2">
        <f t="shared" si="241"/>
        <v>0.25598048473402579</v>
      </c>
      <c r="L929" s="2">
        <f t="shared" si="242"/>
        <v>0</v>
      </c>
      <c r="M929" s="2">
        <f t="shared" si="243"/>
        <v>1.8177525967894237E-2</v>
      </c>
      <c r="N929" s="63">
        <v>9224</v>
      </c>
      <c r="O929" s="63">
        <v>3253</v>
      </c>
      <c r="P929" s="63"/>
      <c r="Q929" s="63">
        <v>178</v>
      </c>
      <c r="R929" s="63">
        <v>53</v>
      </c>
      <c r="S929" s="63"/>
      <c r="T929" s="63"/>
      <c r="U929" s="63"/>
      <c r="V929" s="63"/>
      <c r="W929" s="63">
        <v>0</v>
      </c>
      <c r="X929" s="63"/>
      <c r="Y929" s="63"/>
      <c r="Z929" s="63"/>
      <c r="AA929" s="63"/>
      <c r="AB929" s="63"/>
      <c r="BA929" t="str">
        <f t="shared" si="246"/>
        <v>Newburyport</v>
      </c>
      <c r="BB929" t="s">
        <v>841</v>
      </c>
      <c r="BC929">
        <v>6</v>
      </c>
      <c r="BE929" s="112">
        <v>25</v>
      </c>
      <c r="BF929" s="114">
        <v>9</v>
      </c>
      <c r="BG929" s="114">
        <v>115</v>
      </c>
      <c r="BH929" s="118">
        <v>45245</v>
      </c>
      <c r="BI929" s="118">
        <f t="shared" si="236"/>
        <v>25009</v>
      </c>
      <c r="BJ929" t="s">
        <v>1248</v>
      </c>
      <c r="BK929">
        <f t="shared" si="244"/>
        <v>2545245</v>
      </c>
      <c r="BL929" s="66"/>
      <c r="BM929" s="66"/>
      <c r="BP929">
        <v>10.59</v>
      </c>
      <c r="BQ929">
        <v>2.2000000000000002</v>
      </c>
      <c r="BR929">
        <v>8.3800000000000008</v>
      </c>
    </row>
    <row r="930" spans="1:70" ht="15" hidden="1" customHeight="1" outlineLevel="1">
      <c r="A930" s="64" t="s">
        <v>1135</v>
      </c>
      <c r="B930" s="8" t="s">
        <v>1319</v>
      </c>
      <c r="C930" s="1">
        <f t="shared" si="237"/>
        <v>50295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 t="shared" si="238"/>
        <v>0</v>
      </c>
      <c r="G930" s="1">
        <f t="shared" si="239"/>
        <v>32550</v>
      </c>
      <c r="H930" s="2">
        <f t="shared" si="245"/>
        <v>0.64718162839248439</v>
      </c>
      <c r="I930" s="6"/>
      <c r="J930" s="2">
        <f t="shared" si="240"/>
        <v>0.81334128641017989</v>
      </c>
      <c r="K930" s="2">
        <f t="shared" si="241"/>
        <v>0.16615965801769558</v>
      </c>
      <c r="L930" s="2">
        <f t="shared" si="242"/>
        <v>0</v>
      </c>
      <c r="M930" s="2">
        <f t="shared" si="243"/>
        <v>2.049905557212453E-2</v>
      </c>
      <c r="N930" s="63">
        <v>40907</v>
      </c>
      <c r="O930" s="63">
        <v>8357</v>
      </c>
      <c r="P930" s="63"/>
      <c r="Q930" s="63">
        <v>509</v>
      </c>
      <c r="R930" s="63">
        <v>214</v>
      </c>
      <c r="S930" s="63"/>
      <c r="T930" s="63"/>
      <c r="U930" s="63"/>
      <c r="V930" s="63"/>
      <c r="W930" s="63">
        <v>308</v>
      </c>
      <c r="X930" s="63"/>
      <c r="Y930" s="63"/>
      <c r="Z930" s="63"/>
      <c r="AA930" s="63"/>
      <c r="AB930" s="63"/>
      <c r="BA930" t="str">
        <f t="shared" si="246"/>
        <v>Newton</v>
      </c>
      <c r="BB930" t="s">
        <v>503</v>
      </c>
      <c r="BC930">
        <v>4</v>
      </c>
      <c r="BE930" s="112">
        <v>25</v>
      </c>
      <c r="BF930" s="114">
        <v>17</v>
      </c>
      <c r="BG930" s="114">
        <v>165</v>
      </c>
      <c r="BH930" s="118">
        <v>45560</v>
      </c>
      <c r="BI930" s="118">
        <f t="shared" si="236"/>
        <v>25017</v>
      </c>
      <c r="BJ930" t="s">
        <v>1248</v>
      </c>
      <c r="BK930">
        <f t="shared" si="244"/>
        <v>2545560</v>
      </c>
      <c r="BL930" s="66"/>
      <c r="BM930" s="66"/>
      <c r="BP930">
        <v>18.2</v>
      </c>
      <c r="BQ930">
        <v>0.15</v>
      </c>
      <c r="BR930">
        <v>18.05</v>
      </c>
    </row>
    <row r="931" spans="1:70" ht="15" hidden="1" customHeight="1" outlineLevel="1">
      <c r="A931" s="64" t="s">
        <v>752</v>
      </c>
      <c r="B931" s="8" t="s">
        <v>1319</v>
      </c>
      <c r="C931" s="1">
        <f t="shared" si="237"/>
        <v>6853</v>
      </c>
      <c r="D931" s="5">
        <f>IF(N931&gt;0, RANK(N931,(N931:P931,Q931:AE931)),0)</f>
        <v>1</v>
      </c>
      <c r="E931" s="5">
        <f>IF(O931&gt;0,RANK(O931,(N931:P931,Q931:AE931)),0)</f>
        <v>2</v>
      </c>
      <c r="F931" s="5">
        <f t="shared" si="238"/>
        <v>0</v>
      </c>
      <c r="G931" s="1">
        <f t="shared" si="239"/>
        <v>1530</v>
      </c>
      <c r="H931" s="2">
        <f t="shared" si="245"/>
        <v>0.22325988618123449</v>
      </c>
      <c r="I931" s="6"/>
      <c r="J931" s="2">
        <f t="shared" si="240"/>
        <v>0.59827812636801403</v>
      </c>
      <c r="K931" s="2">
        <f t="shared" si="241"/>
        <v>0.37501824018677954</v>
      </c>
      <c r="L931" s="2">
        <f t="shared" si="242"/>
        <v>0</v>
      </c>
      <c r="M931" s="2">
        <f t="shared" si="243"/>
        <v>2.6703633445206432E-2</v>
      </c>
      <c r="N931" s="63">
        <v>4100</v>
      </c>
      <c r="O931" s="63">
        <v>2570</v>
      </c>
      <c r="P931" s="63"/>
      <c r="Q931" s="63">
        <v>106</v>
      </c>
      <c r="R931" s="63">
        <v>23</v>
      </c>
      <c r="S931" s="63"/>
      <c r="T931" s="63"/>
      <c r="U931" s="63"/>
      <c r="V931" s="63"/>
      <c r="W931" s="63">
        <v>54</v>
      </c>
      <c r="X931" s="63"/>
      <c r="Y931" s="63"/>
      <c r="Z931" s="63"/>
      <c r="AA931" s="63"/>
      <c r="AB931" s="63"/>
      <c r="BA931" t="str">
        <f t="shared" si="246"/>
        <v>Norfolk</v>
      </c>
      <c r="BB931" t="s">
        <v>752</v>
      </c>
      <c r="BC931">
        <v>4</v>
      </c>
      <c r="BE931" s="112">
        <v>25</v>
      </c>
      <c r="BF931" s="114">
        <v>21</v>
      </c>
      <c r="BG931" s="114">
        <v>85</v>
      </c>
      <c r="BH931" s="118">
        <v>46050</v>
      </c>
      <c r="BI931" s="118">
        <f t="shared" ref="BI931:BI994" si="247">BE931*1000+BF931</f>
        <v>25021</v>
      </c>
      <c r="BJ931" t="s">
        <v>1471</v>
      </c>
      <c r="BK931">
        <f t="shared" si="244"/>
        <v>2546050</v>
      </c>
      <c r="BL931" s="66"/>
      <c r="BM931" s="66"/>
      <c r="BP931">
        <v>15.19</v>
      </c>
      <c r="BQ931">
        <v>0.35</v>
      </c>
      <c r="BR931">
        <v>14.84</v>
      </c>
    </row>
    <row r="932" spans="1:70" ht="15" hidden="1" customHeight="1" outlineLevel="1">
      <c r="A932" s="64" t="s">
        <v>3080</v>
      </c>
      <c r="B932" s="8" t="s">
        <v>1319</v>
      </c>
      <c r="C932" s="1">
        <f t="shared" si="237"/>
        <v>5932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 t="shared" si="238"/>
        <v>0</v>
      </c>
      <c r="G932" s="1">
        <f t="shared" si="239"/>
        <v>2616</v>
      </c>
      <c r="H932" s="2">
        <f t="shared" si="245"/>
        <v>0.44099797707349964</v>
      </c>
      <c r="I932" s="6"/>
      <c r="J932" s="2">
        <f t="shared" si="240"/>
        <v>0.71072151045178689</v>
      </c>
      <c r="K932" s="2">
        <f t="shared" si="241"/>
        <v>0.26972353337828725</v>
      </c>
      <c r="L932" s="2">
        <f t="shared" si="242"/>
        <v>0</v>
      </c>
      <c r="M932" s="2">
        <f t="shared" si="243"/>
        <v>1.9554956169925863E-2</v>
      </c>
      <c r="N932" s="63">
        <v>4216</v>
      </c>
      <c r="O932" s="63">
        <v>1600</v>
      </c>
      <c r="P932" s="63"/>
      <c r="Q932" s="63">
        <v>72</v>
      </c>
      <c r="R932" s="63">
        <v>44</v>
      </c>
      <c r="S932" s="63"/>
      <c r="T932" s="63"/>
      <c r="U932" s="63"/>
      <c r="V932" s="63"/>
      <c r="W932" s="63">
        <v>0</v>
      </c>
      <c r="X932" s="63"/>
      <c r="Y932" s="63"/>
      <c r="Z932" s="63"/>
      <c r="AA932" s="63"/>
      <c r="AB932" s="63"/>
      <c r="BA932" t="str">
        <f t="shared" si="246"/>
        <v>North Adams</v>
      </c>
      <c r="BB932" t="s">
        <v>2311</v>
      </c>
      <c r="BC932">
        <v>1</v>
      </c>
      <c r="BE932" s="112">
        <v>25</v>
      </c>
      <c r="BF932" s="114">
        <v>3</v>
      </c>
      <c r="BG932" s="114">
        <v>95</v>
      </c>
      <c r="BH932" s="118">
        <v>46225</v>
      </c>
      <c r="BI932" s="118">
        <f t="shared" si="247"/>
        <v>25003</v>
      </c>
      <c r="BJ932" t="s">
        <v>1248</v>
      </c>
      <c r="BK932">
        <f t="shared" si="244"/>
        <v>2546225</v>
      </c>
      <c r="BL932" s="66"/>
      <c r="BM932" s="66"/>
      <c r="BP932">
        <v>20.57</v>
      </c>
      <c r="BQ932">
        <v>0.13</v>
      </c>
      <c r="BR932">
        <v>20.440000000000001</v>
      </c>
    </row>
    <row r="933" spans="1:70" ht="15" hidden="1" customHeight="1" outlineLevel="1">
      <c r="A933" s="64" t="s">
        <v>2691</v>
      </c>
      <c r="B933" s="8" t="s">
        <v>1319</v>
      </c>
      <c r="C933" s="1">
        <f t="shared" si="237"/>
        <v>18012</v>
      </c>
      <c r="D933" s="5">
        <f>IF(N933&gt;0, RANK(N933,(N933:P933,Q933:AE933)),0)</f>
        <v>1</v>
      </c>
      <c r="E933" s="5">
        <f>IF(O933&gt;0,RANK(O933,(N933:P933,Q933:AE933)),0)</f>
        <v>2</v>
      </c>
      <c r="F933" s="5">
        <f t="shared" si="238"/>
        <v>0</v>
      </c>
      <c r="G933" s="1">
        <f t="shared" si="239"/>
        <v>4474</v>
      </c>
      <c r="H933" s="2">
        <f t="shared" si="245"/>
        <v>0.24838996224739063</v>
      </c>
      <c r="I933" s="6"/>
      <c r="J933" s="2">
        <f t="shared" si="240"/>
        <v>0.61192538307794808</v>
      </c>
      <c r="K933" s="2">
        <f t="shared" si="241"/>
        <v>0.3635354208305574</v>
      </c>
      <c r="L933" s="2">
        <f t="shared" si="242"/>
        <v>0</v>
      </c>
      <c r="M933" s="2">
        <f t="shared" si="243"/>
        <v>2.453919609149452E-2</v>
      </c>
      <c r="N933" s="63">
        <v>11022</v>
      </c>
      <c r="O933" s="63">
        <v>6548</v>
      </c>
      <c r="P933" s="63"/>
      <c r="Q933" s="63">
        <v>244</v>
      </c>
      <c r="R933" s="63">
        <v>65</v>
      </c>
      <c r="S933" s="63"/>
      <c r="T933" s="63"/>
      <c r="U933" s="63"/>
      <c r="V933" s="63"/>
      <c r="W933" s="63">
        <v>133</v>
      </c>
      <c r="X933" s="63"/>
      <c r="Y933" s="63"/>
      <c r="Z933" s="63"/>
      <c r="AA933" s="63"/>
      <c r="AB933" s="63"/>
      <c r="BA933" t="str">
        <f t="shared" si="246"/>
        <v>North Andover</v>
      </c>
      <c r="BB933" t="s">
        <v>841</v>
      </c>
      <c r="BC933">
        <v>6</v>
      </c>
      <c r="BE933" s="112">
        <v>25</v>
      </c>
      <c r="BF933" s="114">
        <v>9</v>
      </c>
      <c r="BG933" s="114">
        <v>120</v>
      </c>
      <c r="BH933" s="118">
        <v>46365</v>
      </c>
      <c r="BI933" s="118">
        <f t="shared" si="247"/>
        <v>25009</v>
      </c>
      <c r="BJ933" t="s">
        <v>1471</v>
      </c>
      <c r="BK933">
        <f t="shared" si="244"/>
        <v>2546365</v>
      </c>
      <c r="BL933" s="66"/>
      <c r="BM933" s="66"/>
      <c r="BP933">
        <v>27.84</v>
      </c>
      <c r="BQ933">
        <v>1.19</v>
      </c>
      <c r="BR933">
        <v>26.65</v>
      </c>
    </row>
    <row r="934" spans="1:70" ht="15" hidden="1" customHeight="1" outlineLevel="1">
      <c r="A934" s="64" t="s">
        <v>1357</v>
      </c>
      <c r="B934" s="8" t="s">
        <v>1319</v>
      </c>
      <c r="C934" s="1">
        <f t="shared" si="237"/>
        <v>17191</v>
      </c>
      <c r="D934" s="5">
        <f>IF(N934&gt;0, RANK(N934,(N934:P934,Q934:AE934)),0)</f>
        <v>1</v>
      </c>
      <c r="E934" s="5">
        <f>IF(O934&gt;0,RANK(O934,(N934:P934,Q934:AE934)),0)</f>
        <v>2</v>
      </c>
      <c r="F934" s="5">
        <f t="shared" si="238"/>
        <v>0</v>
      </c>
      <c r="G934" s="1">
        <f t="shared" si="239"/>
        <v>2674</v>
      </c>
      <c r="H934" s="2">
        <f t="shared" si="245"/>
        <v>0.15554650689314176</v>
      </c>
      <c r="I934" s="6"/>
      <c r="J934" s="2">
        <f t="shared" si="240"/>
        <v>0.56564481414693735</v>
      </c>
      <c r="K934" s="2">
        <f t="shared" si="241"/>
        <v>0.41009830725379559</v>
      </c>
      <c r="L934" s="2">
        <f t="shared" si="242"/>
        <v>0</v>
      </c>
      <c r="M934" s="2">
        <f t="shared" si="243"/>
        <v>2.4256878599267062E-2</v>
      </c>
      <c r="N934" s="63">
        <v>9724</v>
      </c>
      <c r="O934" s="63">
        <v>7050</v>
      </c>
      <c r="P934" s="63"/>
      <c r="Q934" s="63">
        <v>262</v>
      </c>
      <c r="R934" s="63">
        <v>96</v>
      </c>
      <c r="S934" s="63"/>
      <c r="T934" s="63"/>
      <c r="U934" s="63"/>
      <c r="V934" s="63"/>
      <c r="W934" s="63">
        <v>59</v>
      </c>
      <c r="X934" s="63"/>
      <c r="Y934" s="63"/>
      <c r="Z934" s="63"/>
      <c r="AA934" s="63"/>
      <c r="AB934" s="63"/>
      <c r="BA934" t="str">
        <f t="shared" si="246"/>
        <v>North Attleborough</v>
      </c>
      <c r="BB934" t="s">
        <v>2213</v>
      </c>
      <c r="BC934">
        <v>4</v>
      </c>
      <c r="BE934" s="112">
        <v>25</v>
      </c>
      <c r="BF934" s="114">
        <v>5</v>
      </c>
      <c r="BG934" s="114">
        <v>60</v>
      </c>
      <c r="BH934" s="118">
        <v>46575</v>
      </c>
      <c r="BI934" s="118">
        <f t="shared" si="247"/>
        <v>25005</v>
      </c>
      <c r="BJ934" t="s">
        <v>1471</v>
      </c>
      <c r="BK934">
        <f t="shared" si="244"/>
        <v>2546575</v>
      </c>
      <c r="BL934" s="66"/>
      <c r="BM934" s="66"/>
      <c r="BP934">
        <v>19.05</v>
      </c>
      <c r="BQ934">
        <v>0.41</v>
      </c>
      <c r="BR934">
        <v>18.64</v>
      </c>
    </row>
    <row r="935" spans="1:70" ht="15" hidden="1" customHeight="1" outlineLevel="1">
      <c r="A935" s="64" t="s">
        <v>1287</v>
      </c>
      <c r="B935" s="8" t="s">
        <v>1319</v>
      </c>
      <c r="C935" s="1">
        <f t="shared" si="237"/>
        <v>2715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 t="shared" si="238"/>
        <v>0</v>
      </c>
      <c r="G935" s="1">
        <f t="shared" si="239"/>
        <v>278</v>
      </c>
      <c r="H935" s="2">
        <f t="shared" si="245"/>
        <v>0.10239410681399631</v>
      </c>
      <c r="I935" s="6"/>
      <c r="J935" s="2">
        <f t="shared" si="240"/>
        <v>0.43499079189686923</v>
      </c>
      <c r="K935" s="2">
        <f t="shared" si="241"/>
        <v>0.53738489871086559</v>
      </c>
      <c r="L935" s="2">
        <f t="shared" si="242"/>
        <v>0</v>
      </c>
      <c r="M935" s="2">
        <f t="shared" si="243"/>
        <v>2.7624309392265234E-2</v>
      </c>
      <c r="N935" s="63">
        <v>1181</v>
      </c>
      <c r="O935" s="63">
        <v>1459</v>
      </c>
      <c r="P935" s="63"/>
      <c r="Q935" s="63">
        <v>54</v>
      </c>
      <c r="R935" s="63">
        <v>10</v>
      </c>
      <c r="S935" s="63"/>
      <c r="T935" s="63"/>
      <c r="U935" s="63"/>
      <c r="V935" s="63"/>
      <c r="W935" s="63">
        <v>11</v>
      </c>
      <c r="X935" s="63"/>
      <c r="Y935" s="63"/>
      <c r="Z935" s="63"/>
      <c r="AA935" s="63"/>
      <c r="AB935" s="63"/>
      <c r="BA935" t="str">
        <f t="shared" si="246"/>
        <v>North Brookfield</v>
      </c>
      <c r="BB935" s="8" t="s">
        <v>1773</v>
      </c>
      <c r="BC935">
        <v>2</v>
      </c>
      <c r="BE935" s="112">
        <v>25</v>
      </c>
      <c r="BF935" s="114">
        <v>27</v>
      </c>
      <c r="BG935" s="114">
        <v>170</v>
      </c>
      <c r="BH935" s="118">
        <v>47135</v>
      </c>
      <c r="BI935" s="118">
        <f t="shared" si="247"/>
        <v>25027</v>
      </c>
      <c r="BJ935" t="s">
        <v>1471</v>
      </c>
      <c r="BK935">
        <f t="shared" si="244"/>
        <v>2547135</v>
      </c>
      <c r="BL935" s="66"/>
      <c r="BM935" s="66"/>
      <c r="BP935">
        <v>21.73</v>
      </c>
      <c r="BQ935">
        <v>0.66</v>
      </c>
      <c r="BR935">
        <v>21.06</v>
      </c>
    </row>
    <row r="936" spans="1:70" ht="15" hidden="1" customHeight="1" outlineLevel="1">
      <c r="A936" s="64" t="s">
        <v>3052</v>
      </c>
      <c r="B936" s="8" t="s">
        <v>1319</v>
      </c>
      <c r="C936" s="1">
        <f t="shared" si="237"/>
        <v>9930</v>
      </c>
      <c r="D936" s="5">
        <f>IF(N936&gt;0, RANK(N936,(N936:P936,Q936:AE936)),0)</f>
        <v>1</v>
      </c>
      <c r="E936" s="5">
        <f>IF(O936&gt;0,RANK(O936,(N936:P936,Q936:AE936)),0)</f>
        <v>2</v>
      </c>
      <c r="F936" s="5">
        <f t="shared" si="238"/>
        <v>0</v>
      </c>
      <c r="G936" s="1">
        <f t="shared" si="239"/>
        <v>1469</v>
      </c>
      <c r="H936" s="2">
        <f t="shared" si="245"/>
        <v>0.14793554884189325</v>
      </c>
      <c r="I936" s="6"/>
      <c r="J936" s="2">
        <f t="shared" si="240"/>
        <v>0.56243705941591138</v>
      </c>
      <c r="K936" s="2">
        <f t="shared" si="241"/>
        <v>0.41450151057401813</v>
      </c>
      <c r="L936" s="2">
        <f t="shared" si="242"/>
        <v>0</v>
      </c>
      <c r="M936" s="2">
        <f t="shared" si="243"/>
        <v>2.3061430010070494E-2</v>
      </c>
      <c r="N936" s="63">
        <v>5585</v>
      </c>
      <c r="O936" s="63">
        <v>4116</v>
      </c>
      <c r="P936" s="63"/>
      <c r="Q936" s="63">
        <v>140</v>
      </c>
      <c r="R936" s="63">
        <v>35</v>
      </c>
      <c r="S936" s="63"/>
      <c r="T936" s="63"/>
      <c r="U936" s="63"/>
      <c r="V936" s="63"/>
      <c r="W936" s="63">
        <v>54</v>
      </c>
      <c r="X936" s="63"/>
      <c r="Y936" s="63"/>
      <c r="Z936" s="63"/>
      <c r="AA936" s="63"/>
      <c r="AB936" s="63"/>
      <c r="BA936" t="str">
        <f t="shared" si="246"/>
        <v>North Reading</v>
      </c>
      <c r="BB936" t="s">
        <v>503</v>
      </c>
      <c r="BC936">
        <v>6</v>
      </c>
      <c r="BE936" s="112">
        <v>25</v>
      </c>
      <c r="BF936" s="114">
        <v>17</v>
      </c>
      <c r="BG936" s="114">
        <v>170</v>
      </c>
      <c r="BH936" s="118">
        <v>48955</v>
      </c>
      <c r="BI936" s="118">
        <f t="shared" si="247"/>
        <v>25017</v>
      </c>
      <c r="BJ936" t="s">
        <v>1471</v>
      </c>
      <c r="BK936">
        <f t="shared" si="244"/>
        <v>2548955</v>
      </c>
      <c r="BL936" s="66"/>
      <c r="BM936" s="66"/>
      <c r="BP936">
        <v>13.51</v>
      </c>
      <c r="BQ936">
        <v>0.25</v>
      </c>
      <c r="BR936">
        <v>13.25</v>
      </c>
    </row>
    <row r="937" spans="1:70" ht="15" hidden="1" customHeight="1" outlineLevel="1">
      <c r="A937" s="64" t="s">
        <v>2750</v>
      </c>
      <c r="B937" s="8" t="s">
        <v>1319</v>
      </c>
      <c r="C937" s="1">
        <f t="shared" si="237"/>
        <v>17925</v>
      </c>
      <c r="D937" s="5">
        <f>IF(N937&gt;0, RANK(N937,(N937:P937,Q937:AE937)),0)</f>
        <v>1</v>
      </c>
      <c r="E937" s="5">
        <f>IF(O937&gt;0,RANK(O937,(N937:P937,Q937:AE937)),0)</f>
        <v>2</v>
      </c>
      <c r="F937" s="5">
        <f t="shared" si="238"/>
        <v>0</v>
      </c>
      <c r="G937" s="1">
        <f t="shared" si="239"/>
        <v>13794</v>
      </c>
      <c r="H937" s="2">
        <f t="shared" si="245"/>
        <v>0.76953974895397492</v>
      </c>
      <c r="I937" s="6"/>
      <c r="J937" s="2">
        <f t="shared" si="240"/>
        <v>0.87302649930264997</v>
      </c>
      <c r="K937" s="2">
        <f t="shared" si="241"/>
        <v>0.10348675034867504</v>
      </c>
      <c r="L937" s="2">
        <f t="shared" si="242"/>
        <v>0</v>
      </c>
      <c r="M937" s="2">
        <f t="shared" si="243"/>
        <v>2.3486750348674992E-2</v>
      </c>
      <c r="N937" s="63">
        <v>15649</v>
      </c>
      <c r="O937" s="63">
        <v>1855</v>
      </c>
      <c r="P937" s="63"/>
      <c r="Q937" s="63">
        <v>146</v>
      </c>
      <c r="R937" s="63">
        <v>199</v>
      </c>
      <c r="S937" s="63"/>
      <c r="T937" s="63"/>
      <c r="U937" s="63"/>
      <c r="V937" s="63"/>
      <c r="W937" s="63">
        <v>76</v>
      </c>
      <c r="X937" s="63"/>
      <c r="Y937" s="63"/>
      <c r="Z937" s="63"/>
      <c r="AA937" s="63"/>
      <c r="AB937" s="63"/>
      <c r="BA937" t="str">
        <f t="shared" si="246"/>
        <v>Northampton</v>
      </c>
      <c r="BB937" t="s">
        <v>2174</v>
      </c>
      <c r="BC937">
        <v>2</v>
      </c>
      <c r="BE937" s="112">
        <v>25</v>
      </c>
      <c r="BF937" s="114">
        <v>15</v>
      </c>
      <c r="BG937" s="114">
        <v>60</v>
      </c>
      <c r="BH937" s="118">
        <v>46330</v>
      </c>
      <c r="BI937" s="118">
        <f t="shared" si="247"/>
        <v>25015</v>
      </c>
      <c r="BJ937" t="s">
        <v>1248</v>
      </c>
      <c r="BK937">
        <f t="shared" si="244"/>
        <v>2546330</v>
      </c>
      <c r="BL937" s="66"/>
      <c r="BM937" s="66"/>
      <c r="BP937">
        <v>35.6</v>
      </c>
      <c r="BQ937">
        <v>1.1399999999999999</v>
      </c>
      <c r="BR937">
        <v>34.46</v>
      </c>
    </row>
    <row r="938" spans="1:70" ht="15" hidden="1" customHeight="1" outlineLevel="1">
      <c r="A938" s="64" t="s">
        <v>1002</v>
      </c>
      <c r="B938" s="8" t="s">
        <v>1319</v>
      </c>
      <c r="C938" s="1">
        <f t="shared" si="237"/>
        <v>9687</v>
      </c>
      <c r="D938" s="5">
        <f>IF(N938&gt;0, RANK(N938,(N938:P938,Q938:AE938)),0)</f>
        <v>1</v>
      </c>
      <c r="E938" s="5">
        <f>IF(O938&gt;0,RANK(O938,(N938:P938,Q938:AE938)),0)</f>
        <v>2</v>
      </c>
      <c r="F938" s="5">
        <f t="shared" si="238"/>
        <v>0</v>
      </c>
      <c r="G938" s="1">
        <f t="shared" si="239"/>
        <v>3563</v>
      </c>
      <c r="H938" s="2">
        <f t="shared" si="245"/>
        <v>0.36781253225972954</v>
      </c>
      <c r="I938" s="6"/>
      <c r="J938" s="2">
        <f t="shared" si="240"/>
        <v>0.66852482708784966</v>
      </c>
      <c r="K938" s="2">
        <f t="shared" si="241"/>
        <v>0.30071229482812017</v>
      </c>
      <c r="L938" s="2">
        <f t="shared" si="242"/>
        <v>0</v>
      </c>
      <c r="M938" s="2">
        <f t="shared" si="243"/>
        <v>3.0762878084030165E-2</v>
      </c>
      <c r="N938" s="63">
        <v>6476</v>
      </c>
      <c r="O938" s="63">
        <v>2913</v>
      </c>
      <c r="P938" s="63"/>
      <c r="Q938" s="63">
        <v>166</v>
      </c>
      <c r="R938" s="63">
        <v>51</v>
      </c>
      <c r="S938" s="63"/>
      <c r="T938" s="63"/>
      <c r="U938" s="63"/>
      <c r="V938" s="63"/>
      <c r="W938" s="63">
        <v>81</v>
      </c>
      <c r="X938" s="63"/>
      <c r="Y938" s="63"/>
      <c r="Z938" s="63"/>
      <c r="AA938" s="63"/>
      <c r="AB938" s="63"/>
      <c r="BA938" t="str">
        <f t="shared" si="246"/>
        <v>Northborough</v>
      </c>
      <c r="BB938" s="8" t="s">
        <v>1773</v>
      </c>
      <c r="BC938">
        <v>2</v>
      </c>
      <c r="BE938" s="112">
        <v>25</v>
      </c>
      <c r="BF938" s="114">
        <v>27</v>
      </c>
      <c r="BG938" s="114">
        <v>160</v>
      </c>
      <c r="BH938" s="118">
        <v>46820</v>
      </c>
      <c r="BI938" s="118">
        <f t="shared" si="247"/>
        <v>25027</v>
      </c>
      <c r="BJ938" t="s">
        <v>1471</v>
      </c>
      <c r="BK938">
        <f t="shared" si="244"/>
        <v>2546820</v>
      </c>
      <c r="BL938" s="66"/>
      <c r="BM938" s="66"/>
      <c r="BP938">
        <v>18.75</v>
      </c>
      <c r="BQ938">
        <v>0.22</v>
      </c>
      <c r="BR938">
        <v>18.53</v>
      </c>
    </row>
    <row r="939" spans="1:70" ht="15" hidden="1" customHeight="1" outlineLevel="1">
      <c r="A939" s="64" t="s">
        <v>2685</v>
      </c>
      <c r="B939" s="8" t="s">
        <v>1319</v>
      </c>
      <c r="C939" s="1">
        <f t="shared" si="237"/>
        <v>9228</v>
      </c>
      <c r="D939" s="5">
        <f>IF(N939&gt;0, RANK(N939,(N939:P939,Q939:AE939)),0)</f>
        <v>1</v>
      </c>
      <c r="E939" s="5">
        <f>IF(O939&gt;0,RANK(O939,(N939:P939,Q939:AE939)),0)</f>
        <v>2</v>
      </c>
      <c r="F939" s="5">
        <f t="shared" si="238"/>
        <v>0</v>
      </c>
      <c r="G939" s="1">
        <f t="shared" si="239"/>
        <v>476</v>
      </c>
      <c r="H939" s="2">
        <f t="shared" si="245"/>
        <v>5.1582141309059387E-2</v>
      </c>
      <c r="I939" s="6"/>
      <c r="J939" s="2">
        <f t="shared" si="240"/>
        <v>0.51148677936714348</v>
      </c>
      <c r="K939" s="2">
        <f t="shared" si="241"/>
        <v>0.45990463805808407</v>
      </c>
      <c r="L939" s="2">
        <f t="shared" si="242"/>
        <v>0</v>
      </c>
      <c r="M939" s="2">
        <f t="shared" si="243"/>
        <v>2.8608582574772445E-2</v>
      </c>
      <c r="N939" s="63">
        <v>4720</v>
      </c>
      <c r="O939" s="63">
        <v>4244</v>
      </c>
      <c r="P939" s="63"/>
      <c r="Q939" s="63">
        <v>180</v>
      </c>
      <c r="R939" s="63">
        <v>48</v>
      </c>
      <c r="S939" s="63"/>
      <c r="T939" s="63"/>
      <c r="U939" s="63"/>
      <c r="V939" s="63"/>
      <c r="W939" s="63">
        <v>36</v>
      </c>
      <c r="X939" s="63"/>
      <c r="Y939" s="63"/>
      <c r="Z939" s="63"/>
      <c r="AA939" s="63"/>
      <c r="AB939" s="63"/>
      <c r="BA939" t="str">
        <f t="shared" si="246"/>
        <v>Northbridge</v>
      </c>
      <c r="BB939" s="8" t="s">
        <v>1773</v>
      </c>
      <c r="BC939">
        <v>2</v>
      </c>
      <c r="BE939" s="112">
        <v>25</v>
      </c>
      <c r="BF939" s="114">
        <v>27</v>
      </c>
      <c r="BG939" s="114">
        <v>165</v>
      </c>
      <c r="BH939" s="118">
        <v>46925</v>
      </c>
      <c r="BI939" s="118">
        <f t="shared" si="247"/>
        <v>25027</v>
      </c>
      <c r="BJ939" t="s">
        <v>1471</v>
      </c>
      <c r="BK939">
        <f t="shared" si="244"/>
        <v>2546925</v>
      </c>
      <c r="BL939" s="66"/>
      <c r="BM939" s="66"/>
      <c r="BP939">
        <v>18.059999999999999</v>
      </c>
      <c r="BQ939">
        <v>0.88</v>
      </c>
      <c r="BR939">
        <v>17.18</v>
      </c>
    </row>
    <row r="940" spans="1:70" ht="15" hidden="1" customHeight="1" outlineLevel="1">
      <c r="A940" s="64" t="s">
        <v>2828</v>
      </c>
      <c r="B940" s="8" t="s">
        <v>1319</v>
      </c>
      <c r="C940" s="1">
        <f t="shared" si="237"/>
        <v>1855</v>
      </c>
      <c r="D940" s="5">
        <f>IF(N940&gt;0, RANK(N940,(N940:P940,Q940:AE940)),0)</f>
        <v>1</v>
      </c>
      <c r="E940" s="5">
        <f>IF(O940&gt;0,RANK(O940,(N940:P940,Q940:AE940)),0)</f>
        <v>2</v>
      </c>
      <c r="F940" s="5">
        <f t="shared" si="238"/>
        <v>0</v>
      </c>
      <c r="G940" s="1">
        <f t="shared" si="239"/>
        <v>619</v>
      </c>
      <c r="H940" s="2">
        <f t="shared" si="245"/>
        <v>0.33369272237196768</v>
      </c>
      <c r="I940" s="6"/>
      <c r="J940" s="2">
        <f t="shared" si="240"/>
        <v>0.65283018867924525</v>
      </c>
      <c r="K940" s="2">
        <f t="shared" si="241"/>
        <v>0.31913746630727763</v>
      </c>
      <c r="L940" s="2">
        <f t="shared" si="242"/>
        <v>0</v>
      </c>
      <c r="M940" s="2">
        <f t="shared" si="243"/>
        <v>2.8032345013477122E-2</v>
      </c>
      <c r="N940" s="63">
        <v>1211</v>
      </c>
      <c r="O940" s="63">
        <v>592</v>
      </c>
      <c r="P940" s="63"/>
      <c r="Q940" s="63">
        <v>37</v>
      </c>
      <c r="R940" s="63">
        <v>8</v>
      </c>
      <c r="S940" s="63"/>
      <c r="T940" s="63"/>
      <c r="U940" s="63"/>
      <c r="V940" s="63"/>
      <c r="W940" s="63">
        <v>7</v>
      </c>
      <c r="X940" s="63"/>
      <c r="Y940" s="63"/>
      <c r="Z940" s="63"/>
      <c r="AA940" s="63"/>
      <c r="AB940" s="63"/>
      <c r="BA940" t="str">
        <f t="shared" si="246"/>
        <v>Northfield</v>
      </c>
      <c r="BB940" t="s">
        <v>1137</v>
      </c>
      <c r="BC940">
        <v>2</v>
      </c>
      <c r="BE940" s="112">
        <v>25</v>
      </c>
      <c r="BF940" s="114">
        <v>11</v>
      </c>
      <c r="BG940" s="114">
        <v>90</v>
      </c>
      <c r="BH940" s="118">
        <v>47835</v>
      </c>
      <c r="BI940" s="118">
        <f t="shared" si="247"/>
        <v>25011</v>
      </c>
      <c r="BJ940" t="s">
        <v>1471</v>
      </c>
      <c r="BK940">
        <f t="shared" si="244"/>
        <v>2547835</v>
      </c>
      <c r="BL940" s="66"/>
      <c r="BM940" s="66"/>
      <c r="BP940">
        <v>35.36</v>
      </c>
      <c r="BQ940">
        <v>0.95</v>
      </c>
      <c r="BR940">
        <v>34.409999999999997</v>
      </c>
    </row>
    <row r="941" spans="1:70" ht="15" hidden="1" customHeight="1" outlineLevel="1">
      <c r="A941" s="64" t="s">
        <v>2473</v>
      </c>
      <c r="B941" s="8" t="s">
        <v>1319</v>
      </c>
      <c r="C941" s="1">
        <f t="shared" si="237"/>
        <v>10974</v>
      </c>
      <c r="D941" s="5">
        <f>IF(N941&gt;0, RANK(N941,(N941:P941,Q941:AE941)),0)</f>
        <v>1</v>
      </c>
      <c r="E941" s="5">
        <f>IF(O941&gt;0,RANK(O941,(N941:P941,Q941:AE941)),0)</f>
        <v>2</v>
      </c>
      <c r="F941" s="5">
        <f t="shared" si="238"/>
        <v>0</v>
      </c>
      <c r="G941" s="1">
        <f t="shared" si="239"/>
        <v>1183</v>
      </c>
      <c r="H941" s="2">
        <f t="shared" si="245"/>
        <v>0.10780025514853289</v>
      </c>
      <c r="I941" s="6"/>
      <c r="J941" s="2">
        <f t="shared" si="240"/>
        <v>0.53927464917076728</v>
      </c>
      <c r="K941" s="2">
        <f t="shared" si="241"/>
        <v>0.43147439402223436</v>
      </c>
      <c r="L941" s="2">
        <f t="shared" si="242"/>
        <v>0</v>
      </c>
      <c r="M941" s="2">
        <f t="shared" si="243"/>
        <v>2.9250956806998352E-2</v>
      </c>
      <c r="N941" s="63">
        <v>5918</v>
      </c>
      <c r="O941" s="63">
        <v>4735</v>
      </c>
      <c r="P941" s="63"/>
      <c r="Q941" s="63">
        <v>193</v>
      </c>
      <c r="R941" s="63">
        <v>65</v>
      </c>
      <c r="S941" s="63"/>
      <c r="T941" s="63"/>
      <c r="U941" s="63"/>
      <c r="V941" s="63"/>
      <c r="W941" s="63">
        <v>63</v>
      </c>
      <c r="X941" s="63"/>
      <c r="Y941" s="63"/>
      <c r="Z941" s="63"/>
      <c r="AA941" s="63"/>
      <c r="AB941" s="63"/>
      <c r="BA941" t="str">
        <f t="shared" si="246"/>
        <v>Norton</v>
      </c>
      <c r="BB941" t="s">
        <v>2213</v>
      </c>
      <c r="BC941">
        <v>4</v>
      </c>
      <c r="BE941" s="112">
        <v>25</v>
      </c>
      <c r="BF941" s="114">
        <v>5</v>
      </c>
      <c r="BG941" s="114">
        <v>65</v>
      </c>
      <c r="BH941" s="118">
        <v>49970</v>
      </c>
      <c r="BI941" s="118">
        <f t="shared" si="247"/>
        <v>25005</v>
      </c>
      <c r="BJ941" t="s">
        <v>1471</v>
      </c>
      <c r="BK941">
        <f t="shared" si="244"/>
        <v>2549970</v>
      </c>
      <c r="BL941" s="66"/>
      <c r="BM941" s="66"/>
      <c r="BP941">
        <v>29.82</v>
      </c>
      <c r="BQ941">
        <v>1.1100000000000001</v>
      </c>
      <c r="BR941">
        <v>28.71</v>
      </c>
    </row>
    <row r="942" spans="1:70" ht="15" hidden="1" customHeight="1" outlineLevel="1">
      <c r="A942" s="64" t="s">
        <v>2890</v>
      </c>
      <c r="B942" s="8" t="s">
        <v>1319</v>
      </c>
      <c r="C942" s="1">
        <f t="shared" si="237"/>
        <v>7386</v>
      </c>
      <c r="D942" s="5">
        <f>IF(N942&gt;0, RANK(N942,(N942:P942,Q942:AE942)),0)</f>
        <v>1</v>
      </c>
      <c r="E942" s="5">
        <f>IF(O942&gt;0,RANK(O942,(N942:P942,Q942:AE942)),0)</f>
        <v>2</v>
      </c>
      <c r="F942" s="5">
        <f t="shared" si="238"/>
        <v>0</v>
      </c>
      <c r="G942" s="1">
        <f t="shared" si="239"/>
        <v>1371</v>
      </c>
      <c r="H942" s="2">
        <f t="shared" si="245"/>
        <v>0.18562144597887897</v>
      </c>
      <c r="I942" s="6"/>
      <c r="J942" s="2">
        <f t="shared" si="240"/>
        <v>0.58096398591930676</v>
      </c>
      <c r="K942" s="2">
        <f t="shared" si="241"/>
        <v>0.39534253994042784</v>
      </c>
      <c r="L942" s="2">
        <f t="shared" si="242"/>
        <v>0</v>
      </c>
      <c r="M942" s="2">
        <f t="shared" si="243"/>
        <v>2.3693474140265403E-2</v>
      </c>
      <c r="N942" s="63">
        <v>4291</v>
      </c>
      <c r="O942" s="63">
        <v>2920</v>
      </c>
      <c r="P942" s="63"/>
      <c r="Q942" s="63">
        <v>93</v>
      </c>
      <c r="R942" s="63">
        <v>18</v>
      </c>
      <c r="S942" s="63"/>
      <c r="T942" s="63"/>
      <c r="U942" s="63"/>
      <c r="V942" s="63"/>
      <c r="W942" s="63">
        <v>64</v>
      </c>
      <c r="X942" s="63"/>
      <c r="Y942" s="63"/>
      <c r="Z942" s="63"/>
      <c r="AA942" s="63"/>
      <c r="AB942" s="63"/>
      <c r="BA942" t="str">
        <f t="shared" si="246"/>
        <v>Norwell</v>
      </c>
      <c r="BB942" t="s">
        <v>231</v>
      </c>
      <c r="BC942">
        <v>9</v>
      </c>
      <c r="BE942" s="112">
        <v>25</v>
      </c>
      <c r="BF942" s="114">
        <v>23</v>
      </c>
      <c r="BG942" s="114">
        <v>90</v>
      </c>
      <c r="BH942" s="118">
        <v>50145</v>
      </c>
      <c r="BI942" s="118">
        <f t="shared" si="247"/>
        <v>25023</v>
      </c>
      <c r="BJ942" t="s">
        <v>1471</v>
      </c>
      <c r="BK942">
        <f t="shared" si="244"/>
        <v>2550145</v>
      </c>
      <c r="BL942" s="66"/>
      <c r="BM942" s="66"/>
      <c r="BP942">
        <v>21.17</v>
      </c>
      <c r="BQ942">
        <v>0.28999999999999998</v>
      </c>
      <c r="BR942">
        <v>20.87</v>
      </c>
    </row>
    <row r="943" spans="1:70" ht="15" hidden="1" customHeight="1" outlineLevel="1">
      <c r="A943" s="64" t="s">
        <v>3072</v>
      </c>
      <c r="B943" s="8" t="s">
        <v>1319</v>
      </c>
      <c r="C943" s="1">
        <f t="shared" si="237"/>
        <v>17453</v>
      </c>
      <c r="D943" s="5">
        <f>IF(N943&gt;0, RANK(N943,(N943:P943,Q943:AE943)),0)</f>
        <v>1</v>
      </c>
      <c r="E943" s="5">
        <f>IF(O943&gt;0,RANK(O943,(N943:P943,Q943:AE943)),0)</f>
        <v>2</v>
      </c>
      <c r="F943" s="5">
        <f t="shared" si="238"/>
        <v>0</v>
      </c>
      <c r="G943" s="1">
        <f t="shared" si="239"/>
        <v>5388</v>
      </c>
      <c r="H943" s="2">
        <f t="shared" si="245"/>
        <v>0.30871483412593825</v>
      </c>
      <c r="I943" s="6"/>
      <c r="J943" s="2">
        <f t="shared" si="240"/>
        <v>0.64241104681143646</v>
      </c>
      <c r="K943" s="2">
        <f t="shared" si="241"/>
        <v>0.33369621268549821</v>
      </c>
      <c r="L943" s="2">
        <f t="shared" si="242"/>
        <v>0</v>
      </c>
      <c r="M943" s="2">
        <f t="shared" si="243"/>
        <v>2.3892740503065335E-2</v>
      </c>
      <c r="N943" s="63">
        <v>11212</v>
      </c>
      <c r="O943" s="63">
        <v>5824</v>
      </c>
      <c r="P943" s="63"/>
      <c r="Q943" s="63">
        <v>228</v>
      </c>
      <c r="R943" s="63">
        <v>83</v>
      </c>
      <c r="S943" s="63"/>
      <c r="T943" s="63"/>
      <c r="U943" s="63"/>
      <c r="V943" s="63"/>
      <c r="W943" s="63">
        <v>106</v>
      </c>
      <c r="X943" s="63"/>
      <c r="Y943" s="63"/>
      <c r="Z943" s="63"/>
      <c r="AA943" s="63"/>
      <c r="AB943" s="63"/>
      <c r="BA943" t="str">
        <f t="shared" si="246"/>
        <v>Norwood</v>
      </c>
      <c r="BB943" t="s">
        <v>752</v>
      </c>
      <c r="BC943">
        <v>8</v>
      </c>
      <c r="BE943" s="112">
        <v>25</v>
      </c>
      <c r="BF943" s="114">
        <v>21</v>
      </c>
      <c r="BG943" s="114">
        <v>90</v>
      </c>
      <c r="BH943" s="118">
        <v>50250</v>
      </c>
      <c r="BI943" s="118">
        <f t="shared" si="247"/>
        <v>25021</v>
      </c>
      <c r="BJ943" t="s">
        <v>1471</v>
      </c>
      <c r="BK943">
        <f t="shared" si="244"/>
        <v>2550250</v>
      </c>
      <c r="BL943" s="66"/>
      <c r="BM943" s="66"/>
      <c r="BP943">
        <v>10.55</v>
      </c>
      <c r="BQ943">
        <v>7.0000000000000007E-2</v>
      </c>
      <c r="BR943">
        <v>10.48</v>
      </c>
    </row>
    <row r="944" spans="1:70" ht="15" hidden="1" customHeight="1" outlineLevel="1">
      <c r="A944" s="64" t="s">
        <v>2027</v>
      </c>
      <c r="B944" s="8" t="s">
        <v>1319</v>
      </c>
      <c r="C944" s="1">
        <f t="shared" si="237"/>
        <v>3209</v>
      </c>
      <c r="D944" s="5">
        <f>IF(N944&gt;0, RANK(N944,(N944:P944,Q944:AE944)),0)</f>
        <v>1</v>
      </c>
      <c r="E944" s="5">
        <f>IF(O944&gt;0,RANK(O944,(N944:P944,Q944:AE944)),0)</f>
        <v>2</v>
      </c>
      <c r="F944" s="5">
        <f t="shared" si="238"/>
        <v>0</v>
      </c>
      <c r="G944" s="1">
        <f t="shared" si="239"/>
        <v>1690</v>
      </c>
      <c r="H944" s="2">
        <f t="shared" si="245"/>
        <v>0.52664381427235896</v>
      </c>
      <c r="I944" s="6"/>
      <c r="J944" s="2">
        <f t="shared" si="240"/>
        <v>0.75412901215331885</v>
      </c>
      <c r="K944" s="2">
        <f t="shared" si="241"/>
        <v>0.22748519788095981</v>
      </c>
      <c r="L944" s="2">
        <f t="shared" si="242"/>
        <v>0</v>
      </c>
      <c r="M944" s="2">
        <f t="shared" si="243"/>
        <v>1.838578996572135E-2</v>
      </c>
      <c r="N944" s="63">
        <v>2420</v>
      </c>
      <c r="O944" s="63">
        <v>730</v>
      </c>
      <c r="P944" s="63"/>
      <c r="Q944" s="63">
        <v>32</v>
      </c>
      <c r="R944" s="63">
        <v>20</v>
      </c>
      <c r="S944" s="63"/>
      <c r="T944" s="63"/>
      <c r="U944" s="63"/>
      <c r="V944" s="63"/>
      <c r="W944" s="63">
        <v>7</v>
      </c>
      <c r="X944" s="63"/>
      <c r="Y944" s="63"/>
      <c r="Z944" s="63"/>
      <c r="AA944" s="63"/>
      <c r="AB944" s="63"/>
      <c r="BA944" t="str">
        <f t="shared" si="246"/>
        <v>Oak Bluffs</v>
      </c>
      <c r="BB944" t="s">
        <v>3030</v>
      </c>
      <c r="BC944">
        <v>9</v>
      </c>
      <c r="BE944" s="112">
        <v>25</v>
      </c>
      <c r="BF944" s="114">
        <v>7</v>
      </c>
      <c r="BG944" s="114">
        <v>25</v>
      </c>
      <c r="BH944" s="118">
        <v>50390</v>
      </c>
      <c r="BI944" s="118">
        <f t="shared" si="247"/>
        <v>25007</v>
      </c>
      <c r="BJ944" t="s">
        <v>1471</v>
      </c>
      <c r="BK944">
        <f t="shared" si="244"/>
        <v>2550390</v>
      </c>
      <c r="BL944" s="66"/>
      <c r="BM944" s="66"/>
      <c r="BP944">
        <v>25.96</v>
      </c>
      <c r="BQ944">
        <v>18.59</v>
      </c>
      <c r="BR944">
        <v>7.37</v>
      </c>
    </row>
    <row r="945" spans="1:70" ht="15" hidden="1" customHeight="1" outlineLevel="1">
      <c r="A945" s="64" t="s">
        <v>3103</v>
      </c>
      <c r="B945" s="8" t="s">
        <v>1319</v>
      </c>
      <c r="C945" s="1">
        <f t="shared" si="237"/>
        <v>1257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 t="shared" si="238"/>
        <v>0</v>
      </c>
      <c r="G945" s="1">
        <f t="shared" si="239"/>
        <v>110</v>
      </c>
      <c r="H945" s="2">
        <f t="shared" si="245"/>
        <v>8.7509944311853619E-2</v>
      </c>
      <c r="I945" s="6"/>
      <c r="J945" s="2">
        <f t="shared" si="240"/>
        <v>0.4407319013524264</v>
      </c>
      <c r="K945" s="2">
        <f t="shared" si="241"/>
        <v>0.52824184566428001</v>
      </c>
      <c r="L945" s="2">
        <f t="shared" si="242"/>
        <v>0</v>
      </c>
      <c r="M945" s="2">
        <f t="shared" si="243"/>
        <v>3.1026252983293534E-2</v>
      </c>
      <c r="N945" s="63">
        <v>554</v>
      </c>
      <c r="O945" s="63">
        <v>664</v>
      </c>
      <c r="P945" s="63"/>
      <c r="Q945" s="63">
        <v>29</v>
      </c>
      <c r="R945" s="63">
        <v>7</v>
      </c>
      <c r="S945" s="63"/>
      <c r="T945" s="63"/>
      <c r="U945" s="63"/>
      <c r="V945" s="63"/>
      <c r="W945" s="63">
        <v>3</v>
      </c>
      <c r="X945" s="63"/>
      <c r="Y945" s="63"/>
      <c r="Z945" s="63"/>
      <c r="AA945" s="63"/>
      <c r="AB945" s="63"/>
      <c r="BA945" t="str">
        <f t="shared" si="246"/>
        <v>Oakham</v>
      </c>
      <c r="BB945" s="8" t="s">
        <v>1773</v>
      </c>
      <c r="BC945">
        <v>2</v>
      </c>
      <c r="BE945" s="112">
        <v>25</v>
      </c>
      <c r="BF945" s="114">
        <v>27</v>
      </c>
      <c r="BG945" s="114">
        <v>175</v>
      </c>
      <c r="BH945" s="118">
        <v>50670</v>
      </c>
      <c r="BI945" s="118">
        <f t="shared" si="247"/>
        <v>25027</v>
      </c>
      <c r="BJ945" t="s">
        <v>1471</v>
      </c>
      <c r="BK945">
        <f t="shared" si="244"/>
        <v>2550670</v>
      </c>
      <c r="BL945" s="66"/>
      <c r="BM945" s="66"/>
      <c r="BP945">
        <v>21.53</v>
      </c>
      <c r="BQ945">
        <v>0.41</v>
      </c>
      <c r="BR945">
        <v>21.12</v>
      </c>
    </row>
    <row r="946" spans="1:70" ht="15" hidden="1" customHeight="1" outlineLevel="1">
      <c r="A946" s="64" t="s">
        <v>2012</v>
      </c>
      <c r="B946" s="8" t="s">
        <v>1319</v>
      </c>
      <c r="C946" s="1">
        <f t="shared" si="237"/>
        <v>3800</v>
      </c>
      <c r="D946" s="5">
        <f>IF(N946&gt;0, RANK(N946,(N946:P946,Q946:AE946)),0)</f>
        <v>1</v>
      </c>
      <c r="E946" s="5">
        <f>IF(O946&gt;0,RANK(O946,(N946:P946,Q946:AE946)),0)</f>
        <v>2</v>
      </c>
      <c r="F946" s="5">
        <f t="shared" si="238"/>
        <v>0</v>
      </c>
      <c r="G946" s="1">
        <f t="shared" si="239"/>
        <v>285</v>
      </c>
      <c r="H946" s="2">
        <f t="shared" si="245"/>
        <v>7.4999999999999997E-2</v>
      </c>
      <c r="I946" s="6"/>
      <c r="J946" s="2">
        <f t="shared" si="240"/>
        <v>0.52210526315789474</v>
      </c>
      <c r="K946" s="2">
        <f t="shared" si="241"/>
        <v>0.44710526315789473</v>
      </c>
      <c r="L946" s="2">
        <f t="shared" si="242"/>
        <v>0</v>
      </c>
      <c r="M946" s="2">
        <f t="shared" si="243"/>
        <v>3.0789473684210533E-2</v>
      </c>
      <c r="N946" s="63">
        <v>1984</v>
      </c>
      <c r="O946" s="63">
        <v>1699</v>
      </c>
      <c r="P946" s="63"/>
      <c r="Q946" s="63">
        <v>69</v>
      </c>
      <c r="R946" s="63">
        <v>35</v>
      </c>
      <c r="S946" s="63"/>
      <c r="T946" s="63"/>
      <c r="U946" s="63"/>
      <c r="V946" s="63"/>
      <c r="W946" s="63">
        <v>13</v>
      </c>
      <c r="X946" s="63"/>
      <c r="Y946" s="63"/>
      <c r="Z946" s="63"/>
      <c r="AA946" s="63"/>
      <c r="AB946" s="63"/>
      <c r="BA946" t="str">
        <f t="shared" si="246"/>
        <v>Orange</v>
      </c>
      <c r="BB946" t="s">
        <v>1137</v>
      </c>
      <c r="BC946">
        <v>2</v>
      </c>
      <c r="BE946" s="112">
        <v>25</v>
      </c>
      <c r="BF946" s="114">
        <v>11</v>
      </c>
      <c r="BG946" s="114">
        <v>95</v>
      </c>
      <c r="BH946" s="118">
        <v>51265</v>
      </c>
      <c r="BI946" s="118">
        <f t="shared" si="247"/>
        <v>25011</v>
      </c>
      <c r="BJ946" t="s">
        <v>1471</v>
      </c>
      <c r="BK946">
        <f t="shared" si="244"/>
        <v>2551265</v>
      </c>
      <c r="BL946" s="66"/>
      <c r="BM946" s="66"/>
      <c r="BP946">
        <v>35.99</v>
      </c>
      <c r="BQ946">
        <v>0.62</v>
      </c>
      <c r="BR946">
        <v>35.36</v>
      </c>
    </row>
    <row r="947" spans="1:70" ht="15" hidden="1" customHeight="1" outlineLevel="1">
      <c r="A947" s="64" t="s">
        <v>405</v>
      </c>
      <c r="B947" s="8" t="s">
        <v>1319</v>
      </c>
      <c r="C947" s="1">
        <f t="shared" si="237"/>
        <v>4842</v>
      </c>
      <c r="D947" s="5">
        <f>IF(N947&gt;0, RANK(N947,(N947:P947,Q947:AE947)),0)</f>
        <v>1</v>
      </c>
      <c r="E947" s="5">
        <f>IF(O947&gt;0,RANK(O947,(N947:P947,Q947:AE947)),0)</f>
        <v>2</v>
      </c>
      <c r="F947" s="5">
        <f t="shared" si="238"/>
        <v>0</v>
      </c>
      <c r="G947" s="1">
        <f t="shared" si="239"/>
        <v>1830</v>
      </c>
      <c r="H947" s="2">
        <f t="shared" si="245"/>
        <v>0.37794299876084264</v>
      </c>
      <c r="I947" s="6"/>
      <c r="J947" s="2">
        <f t="shared" si="240"/>
        <v>0.6790582403965304</v>
      </c>
      <c r="K947" s="2">
        <f t="shared" si="241"/>
        <v>0.30111524163568776</v>
      </c>
      <c r="L947" s="2">
        <f t="shared" si="242"/>
        <v>0</v>
      </c>
      <c r="M947" s="2">
        <f t="shared" si="243"/>
        <v>1.9826517967781843E-2</v>
      </c>
      <c r="N947" s="63">
        <v>3288</v>
      </c>
      <c r="O947" s="63">
        <v>1458</v>
      </c>
      <c r="P947" s="63"/>
      <c r="Q947" s="63">
        <v>56</v>
      </c>
      <c r="R947" s="63">
        <v>15</v>
      </c>
      <c r="S947" s="63"/>
      <c r="T947" s="63"/>
      <c r="U947" s="63"/>
      <c r="V947" s="63"/>
      <c r="W947" s="63">
        <v>25</v>
      </c>
      <c r="X947" s="63"/>
      <c r="Y947" s="63"/>
      <c r="Z947" s="63"/>
      <c r="AA947" s="63"/>
      <c r="AB947" s="63"/>
      <c r="BA947" t="str">
        <f t="shared" si="246"/>
        <v>Orleans</v>
      </c>
      <c r="BB947" t="s">
        <v>2409</v>
      </c>
      <c r="BC947">
        <v>9</v>
      </c>
      <c r="BE947" s="112">
        <v>25</v>
      </c>
      <c r="BF947" s="114">
        <v>1</v>
      </c>
      <c r="BG947" s="114">
        <v>50</v>
      </c>
      <c r="BH947" s="118">
        <v>51440</v>
      </c>
      <c r="BI947" s="118">
        <f t="shared" si="247"/>
        <v>25001</v>
      </c>
      <c r="BJ947" t="s">
        <v>1471</v>
      </c>
      <c r="BK947">
        <f t="shared" si="244"/>
        <v>2551440</v>
      </c>
      <c r="BL947" s="66"/>
      <c r="BM947" s="66"/>
      <c r="BP947">
        <v>21.08</v>
      </c>
      <c r="BQ947">
        <v>6.9</v>
      </c>
      <c r="BR947">
        <v>14.17</v>
      </c>
    </row>
    <row r="948" spans="1:70" ht="15" hidden="1" customHeight="1" outlineLevel="1">
      <c r="A948" s="64" t="s">
        <v>3009</v>
      </c>
      <c r="B948" s="8" t="s">
        <v>1319</v>
      </c>
      <c r="C948" s="1">
        <f t="shared" si="237"/>
        <v>1014</v>
      </c>
      <c r="D948" s="5">
        <f>IF(N948&gt;0, RANK(N948,(N948:P948,Q948:AE948)),0)</f>
        <v>1</v>
      </c>
      <c r="E948" s="5">
        <f>IF(O948&gt;0,RANK(O948,(N948:P948,Q948:AE948)),0)</f>
        <v>2</v>
      </c>
      <c r="F948" s="5">
        <f t="shared" si="238"/>
        <v>0</v>
      </c>
      <c r="G948" s="1">
        <f t="shared" si="239"/>
        <v>109</v>
      </c>
      <c r="H948" s="2">
        <f t="shared" si="245"/>
        <v>0.10749506903353057</v>
      </c>
      <c r="I948" s="6"/>
      <c r="J948" s="2">
        <f t="shared" si="240"/>
        <v>0.54240631163708086</v>
      </c>
      <c r="K948" s="2">
        <f t="shared" si="241"/>
        <v>0.4349112426035503</v>
      </c>
      <c r="L948" s="2">
        <f t="shared" si="242"/>
        <v>0</v>
      </c>
      <c r="M948" s="2">
        <f t="shared" si="243"/>
        <v>2.2682445759368841E-2</v>
      </c>
      <c r="N948" s="63">
        <v>550</v>
      </c>
      <c r="O948" s="63">
        <v>441</v>
      </c>
      <c r="P948" s="63"/>
      <c r="Q948" s="63">
        <v>14</v>
      </c>
      <c r="R948" s="63">
        <v>6</v>
      </c>
      <c r="S948" s="63"/>
      <c r="T948" s="63"/>
      <c r="U948" s="63"/>
      <c r="V948" s="63"/>
      <c r="W948" s="63">
        <v>3</v>
      </c>
      <c r="X948" s="63"/>
      <c r="Y948" s="63"/>
      <c r="Z948" s="63"/>
      <c r="AA948" s="63"/>
      <c r="AB948" s="63"/>
      <c r="BA948" t="str">
        <f t="shared" si="246"/>
        <v>Otis</v>
      </c>
      <c r="BB948" t="s">
        <v>2311</v>
      </c>
      <c r="BC948">
        <v>1</v>
      </c>
      <c r="BE948" s="112">
        <v>25</v>
      </c>
      <c r="BF948" s="114">
        <v>3</v>
      </c>
      <c r="BG948" s="114">
        <v>100</v>
      </c>
      <c r="BH948" s="118">
        <v>51580</v>
      </c>
      <c r="BI948" s="118">
        <f t="shared" si="247"/>
        <v>25003</v>
      </c>
      <c r="BJ948" t="s">
        <v>1471</v>
      </c>
      <c r="BK948">
        <f t="shared" si="244"/>
        <v>2551580</v>
      </c>
      <c r="BL948" s="66"/>
      <c r="BM948" s="66"/>
      <c r="BP948">
        <v>38.03</v>
      </c>
      <c r="BQ948">
        <v>2.19</v>
      </c>
      <c r="BR948">
        <v>35.840000000000003</v>
      </c>
    </row>
    <row r="949" spans="1:70" ht="15" hidden="1" customHeight="1" outlineLevel="1">
      <c r="A949" s="64" t="s">
        <v>2381</v>
      </c>
      <c r="B949" s="8" t="s">
        <v>1319</v>
      </c>
      <c r="C949" s="1">
        <f t="shared" si="237"/>
        <v>7574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 t="shared" si="238"/>
        <v>0</v>
      </c>
      <c r="G949" s="1">
        <f t="shared" si="239"/>
        <v>172</v>
      </c>
      <c r="H949" s="2">
        <f t="shared" si="245"/>
        <v>2.2709268550303672E-2</v>
      </c>
      <c r="I949" s="6"/>
      <c r="J949" s="2">
        <f t="shared" si="240"/>
        <v>0.47438605756535518</v>
      </c>
      <c r="K949" s="2">
        <f t="shared" si="241"/>
        <v>0.49709532611565882</v>
      </c>
      <c r="L949" s="2">
        <f t="shared" si="242"/>
        <v>0</v>
      </c>
      <c r="M949" s="2">
        <f t="shared" si="243"/>
        <v>2.8518616318986056E-2</v>
      </c>
      <c r="N949" s="63">
        <v>3593</v>
      </c>
      <c r="O949" s="63">
        <v>3765</v>
      </c>
      <c r="P949" s="63"/>
      <c r="Q949" s="63">
        <v>142</v>
      </c>
      <c r="R949" s="63">
        <v>44</v>
      </c>
      <c r="S949" s="63"/>
      <c r="T949" s="63"/>
      <c r="U949" s="63"/>
      <c r="V949" s="63"/>
      <c r="W949" s="63">
        <v>30</v>
      </c>
      <c r="X949" s="63"/>
      <c r="Y949" s="63"/>
      <c r="Z949" s="63"/>
      <c r="AA949" s="63"/>
      <c r="AB949" s="63"/>
      <c r="BA949" t="str">
        <f t="shared" si="246"/>
        <v>Oxford</v>
      </c>
      <c r="BB949" s="8" t="s">
        <v>1773</v>
      </c>
      <c r="BC949">
        <v>2</v>
      </c>
      <c r="BE949" s="112">
        <v>25</v>
      </c>
      <c r="BF949" s="114">
        <v>27</v>
      </c>
      <c r="BG949" s="114">
        <v>180</v>
      </c>
      <c r="BH949" s="118">
        <v>51825</v>
      </c>
      <c r="BI949" s="118">
        <f t="shared" si="247"/>
        <v>25027</v>
      </c>
      <c r="BJ949" t="s">
        <v>1471</v>
      </c>
      <c r="BK949">
        <f t="shared" si="244"/>
        <v>2551825</v>
      </c>
      <c r="BL949" s="66"/>
      <c r="BM949" s="66"/>
      <c r="BP949">
        <v>27.51</v>
      </c>
      <c r="BQ949">
        <v>0.88</v>
      </c>
      <c r="BR949">
        <v>26.63</v>
      </c>
    </row>
    <row r="950" spans="1:70" ht="15" hidden="1" customHeight="1" outlineLevel="1">
      <c r="A950" s="64" t="s">
        <v>2383</v>
      </c>
      <c r="B950" s="8" t="s">
        <v>1319</v>
      </c>
      <c r="C950" s="1">
        <f t="shared" si="237"/>
        <v>6503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 t="shared" si="238"/>
        <v>0</v>
      </c>
      <c r="G950" s="1">
        <f t="shared" si="239"/>
        <v>132</v>
      </c>
      <c r="H950" s="2">
        <f t="shared" si="245"/>
        <v>2.0298323850530525E-2</v>
      </c>
      <c r="I950" s="6"/>
      <c r="J950" s="2">
        <f t="shared" si="240"/>
        <v>0.47793326157158234</v>
      </c>
      <c r="K950" s="2">
        <f t="shared" si="241"/>
        <v>0.49823158542211288</v>
      </c>
      <c r="L950" s="2">
        <f t="shared" si="242"/>
        <v>0</v>
      </c>
      <c r="M950" s="2">
        <f t="shared" si="243"/>
        <v>2.3835153006304788E-2</v>
      </c>
      <c r="N950" s="63">
        <v>3108</v>
      </c>
      <c r="O950" s="63">
        <v>3240</v>
      </c>
      <c r="P950" s="63"/>
      <c r="Q950" s="63">
        <v>102</v>
      </c>
      <c r="R950" s="63">
        <v>32</v>
      </c>
      <c r="S950" s="63"/>
      <c r="T950" s="63"/>
      <c r="U950" s="63"/>
      <c r="V950" s="63"/>
      <c r="W950" s="63">
        <v>21</v>
      </c>
      <c r="X950" s="63"/>
      <c r="Y950" s="63"/>
      <c r="Z950" s="63"/>
      <c r="AA950" s="63"/>
      <c r="AB950" s="63"/>
      <c r="BA950" t="str">
        <f t="shared" si="246"/>
        <v>Palmer</v>
      </c>
      <c r="BB950" t="s">
        <v>2851</v>
      </c>
      <c r="BE950" s="112">
        <v>25</v>
      </c>
      <c r="BF950" s="114">
        <v>13</v>
      </c>
      <c r="BG950" s="114">
        <v>75</v>
      </c>
      <c r="BH950" s="118">
        <v>52105</v>
      </c>
      <c r="BI950" s="118">
        <f t="shared" si="247"/>
        <v>25013</v>
      </c>
      <c r="BJ950" t="s">
        <v>1471</v>
      </c>
      <c r="BK950">
        <f t="shared" si="244"/>
        <v>2552105</v>
      </c>
      <c r="BL950" s="66"/>
      <c r="BM950" s="66"/>
      <c r="BP950">
        <v>32.020000000000003</v>
      </c>
      <c r="BQ950">
        <v>0.49</v>
      </c>
      <c r="BR950">
        <v>31.53</v>
      </c>
    </row>
    <row r="951" spans="1:70" ht="15" hidden="1" customHeight="1" outlineLevel="1">
      <c r="A951" s="64" t="s">
        <v>3078</v>
      </c>
      <c r="B951" s="8" t="s">
        <v>1319</v>
      </c>
      <c r="C951" s="1">
        <f t="shared" si="237"/>
        <v>2962</v>
      </c>
      <c r="D951" s="5">
        <f>IF(N951&gt;0, RANK(N951,(N951:P951,Q951:AE951)),0)</f>
        <v>1</v>
      </c>
      <c r="E951" s="5">
        <f>IF(O951&gt;0,RANK(O951,(N951:P951,Q951:AE951)),0)</f>
        <v>2</v>
      </c>
      <c r="F951" s="5">
        <f t="shared" si="238"/>
        <v>0</v>
      </c>
      <c r="G951" s="1">
        <f t="shared" si="239"/>
        <v>357</v>
      </c>
      <c r="H951" s="2">
        <f t="shared" si="245"/>
        <v>0.12052667116812964</v>
      </c>
      <c r="I951" s="6"/>
      <c r="J951" s="2">
        <f t="shared" si="240"/>
        <v>0.54861580013504385</v>
      </c>
      <c r="K951" s="2">
        <f t="shared" si="241"/>
        <v>0.42808912896691426</v>
      </c>
      <c r="L951" s="2">
        <f t="shared" si="242"/>
        <v>0</v>
      </c>
      <c r="M951" s="2">
        <f t="shared" si="243"/>
        <v>2.3295070898041892E-2</v>
      </c>
      <c r="N951" s="63">
        <v>1625</v>
      </c>
      <c r="O951" s="63">
        <v>1268</v>
      </c>
      <c r="P951" s="63"/>
      <c r="Q951" s="63">
        <v>41</v>
      </c>
      <c r="R951" s="63">
        <v>12</v>
      </c>
      <c r="S951" s="63"/>
      <c r="T951" s="63"/>
      <c r="U951" s="63"/>
      <c r="V951" s="63"/>
      <c r="W951" s="63">
        <v>16</v>
      </c>
      <c r="X951" s="63"/>
      <c r="Y951" s="63"/>
      <c r="Z951" s="63"/>
      <c r="AA951" s="63"/>
      <c r="AB951" s="63"/>
      <c r="BA951" t="str">
        <f t="shared" si="246"/>
        <v>Paxton</v>
      </c>
      <c r="BB951" s="8" t="s">
        <v>1773</v>
      </c>
      <c r="BC951">
        <v>2</v>
      </c>
      <c r="BE951" s="112">
        <v>25</v>
      </c>
      <c r="BF951" s="114">
        <v>27</v>
      </c>
      <c r="BG951" s="114">
        <v>185</v>
      </c>
      <c r="BH951" s="118">
        <v>52420</v>
      </c>
      <c r="BI951" s="118">
        <f t="shared" si="247"/>
        <v>25027</v>
      </c>
      <c r="BJ951" t="s">
        <v>1471</v>
      </c>
      <c r="BK951">
        <f t="shared" si="244"/>
        <v>2552420</v>
      </c>
      <c r="BL951" s="66"/>
      <c r="BM951" s="66"/>
      <c r="BP951">
        <v>15.48</v>
      </c>
      <c r="BQ951">
        <v>0.74</v>
      </c>
      <c r="BR951">
        <v>14.73</v>
      </c>
    </row>
    <row r="952" spans="1:70" ht="15" hidden="1" customHeight="1" outlineLevel="1">
      <c r="A952" s="64" t="s">
        <v>3045</v>
      </c>
      <c r="B952" s="8" t="s">
        <v>1319</v>
      </c>
      <c r="C952" s="1">
        <f t="shared" si="237"/>
        <v>30090</v>
      </c>
      <c r="D952" s="5">
        <f>IF(N952&gt;0, RANK(N952,(N952:P952,Q952:AE952)),0)</f>
        <v>1</v>
      </c>
      <c r="E952" s="5">
        <f>IF(O952&gt;0,RANK(O952,(N952:P952,Q952:AE952)),0)</f>
        <v>2</v>
      </c>
      <c r="F952" s="5">
        <f t="shared" si="238"/>
        <v>0</v>
      </c>
      <c r="G952" s="1">
        <f t="shared" si="239"/>
        <v>4156</v>
      </c>
      <c r="H952" s="2">
        <f t="shared" si="245"/>
        <v>0.13811897640412096</v>
      </c>
      <c r="I952" s="6"/>
      <c r="J952" s="2">
        <f t="shared" si="240"/>
        <v>0.5603190428713859</v>
      </c>
      <c r="K952" s="2">
        <f t="shared" si="241"/>
        <v>0.42220006646726488</v>
      </c>
      <c r="L952" s="2">
        <f t="shared" si="242"/>
        <v>0</v>
      </c>
      <c r="M952" s="2">
        <f t="shared" si="243"/>
        <v>1.7480890661349224E-2</v>
      </c>
      <c r="N952" s="63">
        <v>16860</v>
      </c>
      <c r="O952" s="63">
        <v>12704</v>
      </c>
      <c r="P952" s="63"/>
      <c r="Q952" s="63">
        <v>313</v>
      </c>
      <c r="R952" s="63">
        <v>96</v>
      </c>
      <c r="S952" s="63"/>
      <c r="T952" s="63"/>
      <c r="U952" s="63"/>
      <c r="V952" s="63"/>
      <c r="W952" s="63">
        <v>117</v>
      </c>
      <c r="X952" s="63"/>
      <c r="Y952" s="63"/>
      <c r="Z952" s="63"/>
      <c r="AA952" s="63"/>
      <c r="AB952" s="63"/>
      <c r="BA952" t="str">
        <f t="shared" si="246"/>
        <v>Peabody</v>
      </c>
      <c r="BB952" t="s">
        <v>841</v>
      </c>
      <c r="BC952">
        <v>6</v>
      </c>
      <c r="BE952" s="112">
        <v>25</v>
      </c>
      <c r="BF952" s="114">
        <v>9</v>
      </c>
      <c r="BG952" s="114">
        <v>125</v>
      </c>
      <c r="BH952" s="118">
        <v>52490</v>
      </c>
      <c r="BI952" s="118">
        <f t="shared" si="247"/>
        <v>25009</v>
      </c>
      <c r="BJ952" t="s">
        <v>1248</v>
      </c>
      <c r="BK952">
        <f t="shared" si="244"/>
        <v>2552490</v>
      </c>
      <c r="BL952" s="66"/>
      <c r="BM952" s="66"/>
      <c r="BP952">
        <v>16.87</v>
      </c>
      <c r="BQ952">
        <v>0.48</v>
      </c>
      <c r="BR952">
        <v>16.399999999999999</v>
      </c>
    </row>
    <row r="953" spans="1:70" ht="15" hidden="1" customHeight="1" outlineLevel="1">
      <c r="A953" s="64" t="s">
        <v>2120</v>
      </c>
      <c r="B953" s="8" t="s">
        <v>1319</v>
      </c>
      <c r="C953" s="1">
        <f t="shared" si="237"/>
        <v>925</v>
      </c>
      <c r="D953" s="5">
        <f>IF(N953&gt;0, RANK(N953,(N953:P953,Q953:AE953)),0)</f>
        <v>1</v>
      </c>
      <c r="E953" s="5">
        <f>IF(O953&gt;0,RANK(O953,(N953:P953,Q953:AE953)),0)</f>
        <v>2</v>
      </c>
      <c r="F953" s="5">
        <f t="shared" si="238"/>
        <v>0</v>
      </c>
      <c r="G953" s="1">
        <f t="shared" si="239"/>
        <v>730</v>
      </c>
      <c r="H953" s="2">
        <f t="shared" si="245"/>
        <v>0.78918918918918923</v>
      </c>
      <c r="I953" s="6"/>
      <c r="J953" s="2">
        <f t="shared" si="240"/>
        <v>0.88540540540540535</v>
      </c>
      <c r="K953" s="2">
        <f t="shared" si="241"/>
        <v>9.6216216216216219E-2</v>
      </c>
      <c r="L953" s="2">
        <f t="shared" si="242"/>
        <v>0</v>
      </c>
      <c r="M953" s="2">
        <f t="shared" si="243"/>
        <v>1.8378378378378427E-2</v>
      </c>
      <c r="N953" s="63">
        <v>819</v>
      </c>
      <c r="O953" s="63">
        <v>89</v>
      </c>
      <c r="P953" s="63"/>
      <c r="Q953" s="63">
        <v>8</v>
      </c>
      <c r="R953" s="63">
        <v>7</v>
      </c>
      <c r="S953" s="63"/>
      <c r="T953" s="63"/>
      <c r="U953" s="63"/>
      <c r="V953" s="63"/>
      <c r="W953" s="63">
        <v>2</v>
      </c>
      <c r="X953" s="63"/>
      <c r="Y953" s="63"/>
      <c r="Z953" s="63"/>
      <c r="AA953" s="63"/>
      <c r="AB953" s="63"/>
      <c r="BA953" t="str">
        <f t="shared" si="246"/>
        <v>Pelham</v>
      </c>
      <c r="BB953" t="s">
        <v>2174</v>
      </c>
      <c r="BC953">
        <v>2</v>
      </c>
      <c r="BE953" s="112">
        <v>25</v>
      </c>
      <c r="BF953" s="114">
        <v>15</v>
      </c>
      <c r="BG953" s="114">
        <v>65</v>
      </c>
      <c r="BH953" s="118">
        <v>52560</v>
      </c>
      <c r="BI953" s="118">
        <f t="shared" si="247"/>
        <v>25015</v>
      </c>
      <c r="BJ953" t="s">
        <v>1471</v>
      </c>
      <c r="BK953">
        <f t="shared" si="244"/>
        <v>2552560</v>
      </c>
      <c r="BL953" s="66"/>
      <c r="BM953" s="66"/>
      <c r="BP953">
        <v>26.5</v>
      </c>
      <c r="BQ953">
        <v>1.43</v>
      </c>
      <c r="BR953">
        <v>25.07</v>
      </c>
    </row>
    <row r="954" spans="1:70" ht="15" hidden="1" customHeight="1" outlineLevel="1">
      <c r="A954" s="64" t="s">
        <v>2103</v>
      </c>
      <c r="B954" s="8" t="s">
        <v>1319</v>
      </c>
      <c r="C954" s="1">
        <f t="shared" si="237"/>
        <v>11753</v>
      </c>
      <c r="D954" s="5">
        <f>IF(N954&gt;0, RANK(N954,(N954:P954,Q954:AE954)),0)</f>
        <v>1</v>
      </c>
      <c r="E954" s="5">
        <f>IF(O954&gt;0,RANK(O954,(N954:P954,Q954:AE954)),0)</f>
        <v>2</v>
      </c>
      <c r="F954" s="5">
        <f t="shared" si="238"/>
        <v>0</v>
      </c>
      <c r="G954" s="1">
        <f t="shared" si="239"/>
        <v>911</v>
      </c>
      <c r="H954" s="2">
        <f t="shared" si="245"/>
        <v>7.7512124563941118E-2</v>
      </c>
      <c r="I954" s="6"/>
      <c r="J954" s="2">
        <f t="shared" si="240"/>
        <v>0.52531268612269211</v>
      </c>
      <c r="K954" s="2">
        <f t="shared" si="241"/>
        <v>0.44780056155875098</v>
      </c>
      <c r="L954" s="2">
        <f t="shared" si="242"/>
        <v>0</v>
      </c>
      <c r="M954" s="2">
        <f t="shared" si="243"/>
        <v>2.6886752318556917E-2</v>
      </c>
      <c r="N954" s="63">
        <v>6174</v>
      </c>
      <c r="O954" s="63">
        <v>5263</v>
      </c>
      <c r="P954" s="63"/>
      <c r="Q954" s="63">
        <v>167</v>
      </c>
      <c r="R954" s="63">
        <v>73</v>
      </c>
      <c r="S954" s="63"/>
      <c r="T954" s="63"/>
      <c r="U954" s="63"/>
      <c r="V954" s="63"/>
      <c r="W954" s="63">
        <v>76</v>
      </c>
      <c r="X954" s="63"/>
      <c r="Y954" s="63"/>
      <c r="Z954" s="63"/>
      <c r="AA954" s="63"/>
      <c r="AB954" s="63"/>
      <c r="BA954" t="str">
        <f t="shared" si="246"/>
        <v>Pembroke</v>
      </c>
      <c r="BB954" t="s">
        <v>231</v>
      </c>
      <c r="BC954">
        <v>9</v>
      </c>
      <c r="BE954" s="112">
        <v>25</v>
      </c>
      <c r="BF954" s="114">
        <v>23</v>
      </c>
      <c r="BG954" s="114">
        <v>95</v>
      </c>
      <c r="BH954" s="118">
        <v>52630</v>
      </c>
      <c r="BI954" s="118">
        <f t="shared" si="247"/>
        <v>25023</v>
      </c>
      <c r="BJ954" t="s">
        <v>1471</v>
      </c>
      <c r="BK954">
        <f t="shared" si="244"/>
        <v>2552630</v>
      </c>
      <c r="BL954" s="66"/>
      <c r="BM954" s="66"/>
      <c r="BP954">
        <v>23.47</v>
      </c>
      <c r="BQ954">
        <v>1.63</v>
      </c>
      <c r="BR954">
        <v>21.84</v>
      </c>
    </row>
    <row r="955" spans="1:70" ht="15" hidden="1" customHeight="1" outlineLevel="1">
      <c r="A955" s="64" t="s">
        <v>1410</v>
      </c>
      <c r="B955" s="8" t="s">
        <v>1319</v>
      </c>
      <c r="C955" s="1">
        <f t="shared" si="237"/>
        <v>7307</v>
      </c>
      <c r="D955" s="5">
        <f>IF(N955&gt;0, RANK(N955,(N955:P955,Q955:AE955)),0)</f>
        <v>1</v>
      </c>
      <c r="E955" s="5">
        <f>IF(O955&gt;0,RANK(O955,(N955:P955,Q955:AE955)),0)</f>
        <v>2</v>
      </c>
      <c r="F955" s="5">
        <f t="shared" si="238"/>
        <v>0</v>
      </c>
      <c r="G955" s="1">
        <f t="shared" si="239"/>
        <v>664</v>
      </c>
      <c r="H955" s="2">
        <f t="shared" si="245"/>
        <v>9.0871766798959905E-2</v>
      </c>
      <c r="I955" s="6"/>
      <c r="J955" s="2">
        <f t="shared" si="240"/>
        <v>0.52949226768851787</v>
      </c>
      <c r="K955" s="2">
        <f t="shared" si="241"/>
        <v>0.43862050088955795</v>
      </c>
      <c r="L955" s="2">
        <f t="shared" si="242"/>
        <v>0</v>
      </c>
      <c r="M955" s="2">
        <f t="shared" si="243"/>
        <v>3.1887231421924178E-2</v>
      </c>
      <c r="N955" s="63">
        <v>3869</v>
      </c>
      <c r="O955" s="63">
        <v>3205</v>
      </c>
      <c r="P955" s="63"/>
      <c r="Q955" s="63">
        <v>146</v>
      </c>
      <c r="R955" s="63">
        <v>38</v>
      </c>
      <c r="S955" s="63"/>
      <c r="T955" s="63"/>
      <c r="U955" s="63"/>
      <c r="V955" s="63"/>
      <c r="W955" s="63">
        <v>49</v>
      </c>
      <c r="X955" s="63"/>
      <c r="Y955" s="63"/>
      <c r="Z955" s="63"/>
      <c r="AA955" s="63"/>
      <c r="AB955" s="63"/>
      <c r="BA955" t="str">
        <f t="shared" si="246"/>
        <v>Pepperell</v>
      </c>
      <c r="BB955" t="s">
        <v>503</v>
      </c>
      <c r="BC955">
        <v>3</v>
      </c>
      <c r="BE955" s="112">
        <v>25</v>
      </c>
      <c r="BF955" s="114">
        <v>17</v>
      </c>
      <c r="BG955" s="114">
        <v>175</v>
      </c>
      <c r="BH955" s="118">
        <v>52805</v>
      </c>
      <c r="BI955" s="118">
        <f t="shared" si="247"/>
        <v>25017</v>
      </c>
      <c r="BJ955" t="s">
        <v>1471</v>
      </c>
      <c r="BK955">
        <f t="shared" si="244"/>
        <v>2552805</v>
      </c>
      <c r="BL955" s="66"/>
      <c r="BM955" s="66"/>
      <c r="BP955">
        <v>23.17</v>
      </c>
      <c r="BQ955">
        <v>0.61</v>
      </c>
      <c r="BR955">
        <v>22.56</v>
      </c>
    </row>
    <row r="956" spans="1:70" ht="15" hidden="1" customHeight="1" outlineLevel="1">
      <c r="A956" s="64" t="s">
        <v>3152</v>
      </c>
      <c r="B956" s="8" t="s">
        <v>1319</v>
      </c>
      <c r="C956" s="1">
        <f t="shared" si="237"/>
        <v>533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 t="shared" si="238"/>
        <v>0</v>
      </c>
      <c r="G956" s="1">
        <f t="shared" si="239"/>
        <v>83</v>
      </c>
      <c r="H956" s="2">
        <f t="shared" si="245"/>
        <v>0.15572232645403378</v>
      </c>
      <c r="I956" s="6"/>
      <c r="J956" s="2">
        <f t="shared" si="240"/>
        <v>0.56097560975609762</v>
      </c>
      <c r="K956" s="2">
        <f t="shared" si="241"/>
        <v>0.40525328330206378</v>
      </c>
      <c r="L956" s="2">
        <f t="shared" si="242"/>
        <v>0</v>
      </c>
      <c r="M956" s="2">
        <f t="shared" si="243"/>
        <v>3.3771106941838602E-2</v>
      </c>
      <c r="N956" s="63">
        <v>299</v>
      </c>
      <c r="O956" s="63">
        <v>216</v>
      </c>
      <c r="P956" s="63"/>
      <c r="Q956" s="63">
        <v>14</v>
      </c>
      <c r="R956" s="63">
        <v>2</v>
      </c>
      <c r="S956" s="63"/>
      <c r="T956" s="63"/>
      <c r="U956" s="63"/>
      <c r="V956" s="63"/>
      <c r="W956" s="63">
        <v>2</v>
      </c>
      <c r="X956" s="63"/>
      <c r="Y956" s="63"/>
      <c r="Z956" s="63"/>
      <c r="AA956" s="63"/>
      <c r="AB956" s="63"/>
      <c r="BA956" t="str">
        <f t="shared" si="246"/>
        <v>Peru</v>
      </c>
      <c r="BB956" t="s">
        <v>2311</v>
      </c>
      <c r="BC956">
        <v>1</v>
      </c>
      <c r="BE956" s="112">
        <v>25</v>
      </c>
      <c r="BF956" s="114">
        <v>3</v>
      </c>
      <c r="BG956" s="114">
        <v>105</v>
      </c>
      <c r="BH956" s="118">
        <v>53050</v>
      </c>
      <c r="BI956" s="118">
        <f t="shared" si="247"/>
        <v>25003</v>
      </c>
      <c r="BJ956" t="s">
        <v>1471</v>
      </c>
      <c r="BK956">
        <f t="shared" si="244"/>
        <v>2553050</v>
      </c>
      <c r="BL956" s="66"/>
      <c r="BM956" s="66"/>
      <c r="BP956">
        <v>26.03</v>
      </c>
      <c r="BQ956">
        <v>0.1</v>
      </c>
      <c r="BR956">
        <v>25.93</v>
      </c>
    </row>
    <row r="957" spans="1:70" ht="15" hidden="1" customHeight="1" outlineLevel="1">
      <c r="A957" s="64" t="s">
        <v>828</v>
      </c>
      <c r="B957" s="8" t="s">
        <v>1319</v>
      </c>
      <c r="C957" s="1">
        <f t="shared" si="237"/>
        <v>872</v>
      </c>
      <c r="D957" s="5">
        <f>IF(N957&gt;0, RANK(N957,(N957:P957,Q957:AE957)),0)</f>
        <v>1</v>
      </c>
      <c r="E957" s="5">
        <f>IF(O957&gt;0,RANK(O957,(N957:P957,Q957:AE957)),0)</f>
        <v>2</v>
      </c>
      <c r="F957" s="5">
        <f t="shared" si="238"/>
        <v>0</v>
      </c>
      <c r="G957" s="1">
        <f t="shared" si="239"/>
        <v>207</v>
      </c>
      <c r="H957" s="2">
        <f t="shared" si="245"/>
        <v>0.23738532110091742</v>
      </c>
      <c r="I957" s="6"/>
      <c r="J957" s="2">
        <f t="shared" si="240"/>
        <v>0.60550458715596334</v>
      </c>
      <c r="K957" s="2">
        <f t="shared" si="241"/>
        <v>0.36811926605504586</v>
      </c>
      <c r="L957" s="2">
        <f t="shared" si="242"/>
        <v>0</v>
      </c>
      <c r="M957" s="2">
        <f t="shared" si="243"/>
        <v>2.6376146788990806E-2</v>
      </c>
      <c r="N957" s="63">
        <v>528</v>
      </c>
      <c r="O957" s="63">
        <v>321</v>
      </c>
      <c r="P957" s="63"/>
      <c r="Q957" s="63">
        <v>17</v>
      </c>
      <c r="R957" s="63">
        <v>4</v>
      </c>
      <c r="S957" s="63"/>
      <c r="T957" s="63"/>
      <c r="U957" s="63"/>
      <c r="V957" s="63"/>
      <c r="W957" s="63">
        <v>2</v>
      </c>
      <c r="X957" s="63"/>
      <c r="Y957" s="63"/>
      <c r="Z957" s="63"/>
      <c r="AA957" s="63"/>
      <c r="AB957" s="63"/>
      <c r="BA957" t="str">
        <f t="shared" si="246"/>
        <v>Petersham</v>
      </c>
      <c r="BB957" s="8" t="s">
        <v>1773</v>
      </c>
      <c r="BC957">
        <v>2</v>
      </c>
      <c r="BE957" s="112">
        <v>25</v>
      </c>
      <c r="BF957" s="114">
        <v>27</v>
      </c>
      <c r="BG957" s="114">
        <v>190</v>
      </c>
      <c r="BH957" s="118">
        <v>53120</v>
      </c>
      <c r="BI957" s="118">
        <f t="shared" si="247"/>
        <v>25027</v>
      </c>
      <c r="BJ957" t="s">
        <v>1471</v>
      </c>
      <c r="BK957">
        <f t="shared" si="244"/>
        <v>2553120</v>
      </c>
      <c r="BL957" s="66"/>
      <c r="BM957" s="66"/>
      <c r="BP957">
        <v>68.3</v>
      </c>
      <c r="BQ957">
        <v>14.07</v>
      </c>
      <c r="BR957">
        <v>54.24</v>
      </c>
    </row>
    <row r="958" spans="1:70" ht="15" hidden="1" customHeight="1" outlineLevel="1">
      <c r="A958" s="64" t="s">
        <v>3119</v>
      </c>
      <c r="B958" s="8" t="s">
        <v>1319</v>
      </c>
      <c r="C958" s="1">
        <f t="shared" si="237"/>
        <v>1094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 t="shared" si="238"/>
        <v>0</v>
      </c>
      <c r="G958" s="1">
        <f t="shared" si="239"/>
        <v>142</v>
      </c>
      <c r="H958" s="2">
        <f t="shared" si="245"/>
        <v>0.12979890310786105</v>
      </c>
      <c r="I958" s="6"/>
      <c r="J958" s="2">
        <f t="shared" si="240"/>
        <v>0.42504570383912249</v>
      </c>
      <c r="K958" s="2">
        <f t="shared" si="241"/>
        <v>0.55484460694698357</v>
      </c>
      <c r="L958" s="2">
        <f t="shared" si="242"/>
        <v>0</v>
      </c>
      <c r="M958" s="2">
        <f t="shared" si="243"/>
        <v>2.0109689213894E-2</v>
      </c>
      <c r="N958" s="63">
        <v>465</v>
      </c>
      <c r="O958" s="63">
        <v>607</v>
      </c>
      <c r="P958" s="63"/>
      <c r="Q958" s="63">
        <v>20</v>
      </c>
      <c r="R958" s="63">
        <v>2</v>
      </c>
      <c r="S958" s="63"/>
      <c r="T958" s="63"/>
      <c r="U958" s="63"/>
      <c r="V958" s="63"/>
      <c r="W958" s="63">
        <v>0</v>
      </c>
      <c r="X958" s="63"/>
      <c r="Y958" s="63"/>
      <c r="Z958" s="63"/>
      <c r="AA958" s="63"/>
      <c r="AB958" s="63"/>
      <c r="BA958" t="str">
        <f t="shared" si="246"/>
        <v>Phillipston</v>
      </c>
      <c r="BB958" s="8" t="s">
        <v>1773</v>
      </c>
      <c r="BC958">
        <v>2</v>
      </c>
      <c r="BE958" s="112">
        <v>25</v>
      </c>
      <c r="BF958" s="114">
        <v>27</v>
      </c>
      <c r="BG958" s="114">
        <v>195</v>
      </c>
      <c r="BH958" s="118">
        <v>53225</v>
      </c>
      <c r="BI958" s="118">
        <f t="shared" si="247"/>
        <v>25027</v>
      </c>
      <c r="BJ958" t="s">
        <v>1471</v>
      </c>
      <c r="BK958">
        <f t="shared" si="244"/>
        <v>2553225</v>
      </c>
      <c r="BL958" s="66"/>
      <c r="BM958" s="66"/>
      <c r="BP958">
        <v>24.64</v>
      </c>
      <c r="BQ958">
        <v>0.38</v>
      </c>
      <c r="BR958">
        <v>24.26</v>
      </c>
    </row>
    <row r="959" spans="1:70" ht="15" hidden="1" customHeight="1" outlineLevel="1">
      <c r="A959" s="64" t="s">
        <v>3096</v>
      </c>
      <c r="B959" s="8" t="s">
        <v>1319</v>
      </c>
      <c r="C959" s="1">
        <f t="shared" si="237"/>
        <v>21942</v>
      </c>
      <c r="D959" s="5">
        <f>IF(N959&gt;0, RANK(N959,(N959:P959,Q959:AE959)),0)</f>
        <v>1</v>
      </c>
      <c r="E959" s="5">
        <f>IF(O959&gt;0,RANK(O959,(N959:P959,Q959:AE959)),0)</f>
        <v>2</v>
      </c>
      <c r="F959" s="5">
        <f t="shared" si="238"/>
        <v>0</v>
      </c>
      <c r="G959" s="1">
        <f t="shared" si="239"/>
        <v>11387</v>
      </c>
      <c r="H959" s="2">
        <f t="shared" si="245"/>
        <v>0.51895907392215845</v>
      </c>
      <c r="I959" s="6"/>
      <c r="J959" s="2">
        <f t="shared" si="240"/>
        <v>0.74760732841126609</v>
      </c>
      <c r="K959" s="2">
        <f t="shared" si="241"/>
        <v>0.22864825448910764</v>
      </c>
      <c r="L959" s="2">
        <f t="shared" si="242"/>
        <v>0</v>
      </c>
      <c r="M959" s="2">
        <f t="shared" si="243"/>
        <v>2.3744417099626269E-2</v>
      </c>
      <c r="N959" s="63">
        <v>16404</v>
      </c>
      <c r="O959" s="63">
        <v>5017</v>
      </c>
      <c r="P959" s="63"/>
      <c r="Q959" s="63">
        <v>290</v>
      </c>
      <c r="R959" s="63">
        <v>166</v>
      </c>
      <c r="S959" s="63"/>
      <c r="T959" s="63"/>
      <c r="U959" s="63"/>
      <c r="V959" s="63"/>
      <c r="W959" s="63">
        <v>65</v>
      </c>
      <c r="X959" s="63"/>
      <c r="Y959" s="63"/>
      <c r="Z959" s="63"/>
      <c r="AA959" s="63"/>
      <c r="AB959" s="63"/>
      <c r="BA959" t="str">
        <f t="shared" si="246"/>
        <v>Pittsfield</v>
      </c>
      <c r="BB959" t="s">
        <v>2311</v>
      </c>
      <c r="BC959">
        <v>1</v>
      </c>
      <c r="BE959" s="112">
        <v>25</v>
      </c>
      <c r="BF959" s="114">
        <v>3</v>
      </c>
      <c r="BG959" s="114">
        <v>110</v>
      </c>
      <c r="BH959" s="118">
        <v>53960</v>
      </c>
      <c r="BI959" s="118">
        <f t="shared" si="247"/>
        <v>25003</v>
      </c>
      <c r="BJ959" t="s">
        <v>1248</v>
      </c>
      <c r="BK959">
        <f t="shared" si="244"/>
        <v>2553960</v>
      </c>
      <c r="BL959" s="66"/>
      <c r="BM959" s="66"/>
      <c r="BP959">
        <v>42.32</v>
      </c>
      <c r="BQ959">
        <v>1.59</v>
      </c>
      <c r="BR959">
        <v>40.729999999999997</v>
      </c>
    </row>
    <row r="960" spans="1:70" ht="15" hidden="1" customHeight="1" outlineLevel="1">
      <c r="A960" s="64" t="s">
        <v>2129</v>
      </c>
      <c r="B960" s="8" t="s">
        <v>1319</v>
      </c>
      <c r="C960" s="1">
        <f t="shared" si="237"/>
        <v>443</v>
      </c>
      <c r="D960" s="5">
        <f>IF(N960&gt;0, RANK(N960,(N960:P960,Q960:AE960)),0)</f>
        <v>1</v>
      </c>
      <c r="E960" s="5">
        <f>IF(O960&gt;0,RANK(O960,(N960:P960,Q960:AE960)),0)</f>
        <v>2</v>
      </c>
      <c r="F960" s="5">
        <f t="shared" si="238"/>
        <v>0</v>
      </c>
      <c r="G960" s="1">
        <f t="shared" si="239"/>
        <v>200</v>
      </c>
      <c r="H960" s="2">
        <f t="shared" si="245"/>
        <v>0.45146726862302483</v>
      </c>
      <c r="I960" s="6"/>
      <c r="J960" s="2">
        <f t="shared" si="240"/>
        <v>0.71331828442437928</v>
      </c>
      <c r="K960" s="2">
        <f t="shared" si="241"/>
        <v>0.26185101580135439</v>
      </c>
      <c r="L960" s="2">
        <f t="shared" si="242"/>
        <v>0</v>
      </c>
      <c r="M960" s="2">
        <f t="shared" si="243"/>
        <v>2.4830699774266329E-2</v>
      </c>
      <c r="N960" s="63">
        <v>316</v>
      </c>
      <c r="O960" s="63">
        <v>116</v>
      </c>
      <c r="P960" s="63"/>
      <c r="Q960" s="63">
        <v>6</v>
      </c>
      <c r="R960" s="63">
        <v>4</v>
      </c>
      <c r="S960" s="63"/>
      <c r="T960" s="63"/>
      <c r="U960" s="63"/>
      <c r="V960" s="63"/>
      <c r="W960" s="63">
        <v>1</v>
      </c>
      <c r="X960" s="63"/>
      <c r="Y960" s="63"/>
      <c r="Z960" s="63"/>
      <c r="AA960" s="63"/>
      <c r="AB960" s="63"/>
      <c r="BA960" t="str">
        <f t="shared" si="246"/>
        <v>Plainfield</v>
      </c>
      <c r="BB960" t="s">
        <v>2174</v>
      </c>
      <c r="BC960">
        <v>1</v>
      </c>
      <c r="BE960" s="112">
        <v>25</v>
      </c>
      <c r="BF960" s="114">
        <v>15</v>
      </c>
      <c r="BG960" s="114">
        <v>70</v>
      </c>
      <c r="BH960" s="118">
        <v>54030</v>
      </c>
      <c r="BI960" s="118">
        <f t="shared" si="247"/>
        <v>25015</v>
      </c>
      <c r="BJ960" t="s">
        <v>1471</v>
      </c>
      <c r="BK960">
        <f t="shared" si="244"/>
        <v>2554030</v>
      </c>
      <c r="BL960" s="66"/>
      <c r="BM960" s="66"/>
      <c r="BP960">
        <v>21.26</v>
      </c>
      <c r="BQ960">
        <v>0.21</v>
      </c>
      <c r="BR960">
        <v>21.05</v>
      </c>
    </row>
    <row r="961" spans="1:70" ht="15" hidden="1" customHeight="1" outlineLevel="1">
      <c r="A961" s="64" t="s">
        <v>2812</v>
      </c>
      <c r="B961" s="8" t="s">
        <v>1319</v>
      </c>
      <c r="C961" s="1">
        <f t="shared" si="237"/>
        <v>5823</v>
      </c>
      <c r="D961" s="5">
        <f>IF(N961&gt;0, RANK(N961,(N961:P961,Q961:AE961)),0)</f>
        <v>1</v>
      </c>
      <c r="E961" s="5">
        <f>IF(O961&gt;0,RANK(O961,(N961:P961,Q961:AE961)),0)</f>
        <v>2</v>
      </c>
      <c r="F961" s="5">
        <f t="shared" si="238"/>
        <v>0</v>
      </c>
      <c r="G961" s="1">
        <f t="shared" si="239"/>
        <v>722</v>
      </c>
      <c r="H961" s="2">
        <f t="shared" si="245"/>
        <v>0.123991069895243</v>
      </c>
      <c r="I961" s="6"/>
      <c r="J961" s="2">
        <f t="shared" si="240"/>
        <v>0.54885797698780692</v>
      </c>
      <c r="K961" s="2">
        <f t="shared" si="241"/>
        <v>0.42486690709256397</v>
      </c>
      <c r="L961" s="2">
        <f t="shared" si="242"/>
        <v>0</v>
      </c>
      <c r="M961" s="2">
        <f t="shared" si="243"/>
        <v>2.6275115919629111E-2</v>
      </c>
      <c r="N961" s="63">
        <v>3196</v>
      </c>
      <c r="O961" s="63">
        <v>2474</v>
      </c>
      <c r="P961" s="63"/>
      <c r="Q961" s="63">
        <v>112</v>
      </c>
      <c r="R961" s="63">
        <v>38</v>
      </c>
      <c r="S961" s="63"/>
      <c r="T961" s="63"/>
      <c r="U961" s="63"/>
      <c r="V961" s="63"/>
      <c r="W961" s="63">
        <v>3</v>
      </c>
      <c r="X961" s="63"/>
      <c r="Y961" s="63"/>
      <c r="Z961" s="63"/>
      <c r="AA961" s="63"/>
      <c r="AB961" s="63"/>
      <c r="BA961" t="str">
        <f t="shared" si="246"/>
        <v>Plainville</v>
      </c>
      <c r="BB961" t="s">
        <v>752</v>
      </c>
      <c r="BC961">
        <v>4</v>
      </c>
      <c r="BE961" s="112">
        <v>25</v>
      </c>
      <c r="BF961" s="114">
        <v>21</v>
      </c>
      <c r="BG961" s="114">
        <v>95</v>
      </c>
      <c r="BH961" s="118">
        <v>54100</v>
      </c>
      <c r="BI961" s="118">
        <f t="shared" si="247"/>
        <v>25021</v>
      </c>
      <c r="BJ961" t="s">
        <v>1471</v>
      </c>
      <c r="BK961">
        <f t="shared" si="244"/>
        <v>2554100</v>
      </c>
      <c r="BL961" s="66"/>
      <c r="BM961" s="66"/>
      <c r="BP961">
        <v>11.55</v>
      </c>
      <c r="BQ961">
        <v>0.49</v>
      </c>
      <c r="BR961">
        <v>11.06</v>
      </c>
    </row>
    <row r="962" spans="1:70" ht="15" hidden="1" customHeight="1" outlineLevel="1">
      <c r="A962" s="64" t="s">
        <v>231</v>
      </c>
      <c r="B962" s="8" t="s">
        <v>1319</v>
      </c>
      <c r="C962" s="1">
        <f t="shared" si="237"/>
        <v>37336</v>
      </c>
      <c r="D962" s="5">
        <f>IF(N962&gt;0, RANK(N962,(N962:P962,Q962:AE962)),0)</f>
        <v>1</v>
      </c>
      <c r="E962" s="5">
        <f>IF(O962&gt;0,RANK(O962,(N962:P962,Q962:AE962)),0)</f>
        <v>2</v>
      </c>
      <c r="F962" s="5">
        <f t="shared" si="238"/>
        <v>0</v>
      </c>
      <c r="G962" s="1">
        <f t="shared" si="239"/>
        <v>6114</v>
      </c>
      <c r="H962" s="2">
        <f t="shared" si="245"/>
        <v>0.16375616027426612</v>
      </c>
      <c r="I962" s="6"/>
      <c r="J962" s="2">
        <f t="shared" si="240"/>
        <v>0.56958431540604237</v>
      </c>
      <c r="K962" s="2">
        <f t="shared" si="241"/>
        <v>0.40582815513177628</v>
      </c>
      <c r="L962" s="2">
        <f t="shared" si="242"/>
        <v>0</v>
      </c>
      <c r="M962" s="2">
        <f t="shared" si="243"/>
        <v>2.4587529462181346E-2</v>
      </c>
      <c r="N962" s="63">
        <v>21266</v>
      </c>
      <c r="O962" s="63">
        <v>15152</v>
      </c>
      <c r="P962" s="63"/>
      <c r="Q962" s="63">
        <v>560</v>
      </c>
      <c r="R962" s="63">
        <v>166</v>
      </c>
      <c r="S962" s="63"/>
      <c r="T962" s="63"/>
      <c r="U962" s="63"/>
      <c r="V962" s="63"/>
      <c r="W962" s="63">
        <v>192</v>
      </c>
      <c r="X962" s="63"/>
      <c r="Y962" s="63"/>
      <c r="Z962" s="63"/>
      <c r="AA962" s="63"/>
      <c r="AB962" s="63"/>
      <c r="BA962" t="str">
        <f t="shared" si="246"/>
        <v>Plymouth</v>
      </c>
      <c r="BB962" t="s">
        <v>231</v>
      </c>
      <c r="BC962">
        <v>9</v>
      </c>
      <c r="BE962" s="112">
        <v>25</v>
      </c>
      <c r="BF962" s="114">
        <v>23</v>
      </c>
      <c r="BG962" s="114">
        <v>100</v>
      </c>
      <c r="BH962" s="118">
        <v>54310</v>
      </c>
      <c r="BI962" s="118">
        <f t="shared" si="247"/>
        <v>25023</v>
      </c>
      <c r="BJ962" t="s">
        <v>1471</v>
      </c>
      <c r="BK962">
        <f t="shared" si="244"/>
        <v>2554310</v>
      </c>
      <c r="BL962" s="66"/>
      <c r="BM962" s="66"/>
      <c r="BP962">
        <v>133.97999999999999</v>
      </c>
      <c r="BQ962">
        <v>37.520000000000003</v>
      </c>
      <c r="BR962">
        <v>96.46</v>
      </c>
    </row>
    <row r="963" spans="1:70" ht="15" hidden="1" customHeight="1" outlineLevel="1">
      <c r="A963" s="64" t="s">
        <v>2763</v>
      </c>
      <c r="B963" s="8" t="s">
        <v>1319</v>
      </c>
      <c r="C963" s="1">
        <f t="shared" si="237"/>
        <v>1918</v>
      </c>
      <c r="D963" s="5">
        <f>IF(N963&gt;0, RANK(N963,(N963:P963,Q963:AE963)),0)</f>
        <v>1</v>
      </c>
      <c r="E963" s="5">
        <f>IF(O963&gt;0,RANK(O963,(N963:P963,Q963:AE963)),0)</f>
        <v>2</v>
      </c>
      <c r="F963" s="5">
        <f t="shared" si="238"/>
        <v>0</v>
      </c>
      <c r="G963" s="1">
        <f t="shared" si="239"/>
        <v>50</v>
      </c>
      <c r="H963" s="2">
        <f t="shared" si="245"/>
        <v>2.6068821689259645E-2</v>
      </c>
      <c r="I963" s="6"/>
      <c r="J963" s="2">
        <f t="shared" si="240"/>
        <v>0.50156412930135563</v>
      </c>
      <c r="K963" s="2">
        <f t="shared" si="241"/>
        <v>0.47549530761209591</v>
      </c>
      <c r="L963" s="2">
        <f t="shared" si="242"/>
        <v>0</v>
      </c>
      <c r="M963" s="2">
        <f t="shared" si="243"/>
        <v>2.294056308654846E-2</v>
      </c>
      <c r="N963" s="63">
        <v>962</v>
      </c>
      <c r="O963" s="63">
        <v>912</v>
      </c>
      <c r="P963" s="63"/>
      <c r="Q963" s="63">
        <v>31</v>
      </c>
      <c r="R963" s="63">
        <v>12</v>
      </c>
      <c r="S963" s="63"/>
      <c r="T963" s="63"/>
      <c r="U963" s="63"/>
      <c r="V963" s="63"/>
      <c r="W963" s="63">
        <v>1</v>
      </c>
      <c r="X963" s="63"/>
      <c r="Y963" s="63"/>
      <c r="Z963" s="63"/>
      <c r="AA963" s="63"/>
      <c r="AB963" s="63"/>
      <c r="BA963" t="str">
        <f t="shared" si="246"/>
        <v>Plympton</v>
      </c>
      <c r="BB963" t="s">
        <v>231</v>
      </c>
      <c r="BC963">
        <v>9</v>
      </c>
      <c r="BE963" s="112">
        <v>25</v>
      </c>
      <c r="BF963" s="114">
        <v>23</v>
      </c>
      <c r="BG963" s="114">
        <v>105</v>
      </c>
      <c r="BH963" s="118">
        <v>54415</v>
      </c>
      <c r="BI963" s="118">
        <f t="shared" si="247"/>
        <v>25023</v>
      </c>
      <c r="BJ963" t="s">
        <v>1471</v>
      </c>
      <c r="BK963">
        <f t="shared" si="244"/>
        <v>2554415</v>
      </c>
      <c r="BL963" s="66"/>
      <c r="BM963" s="66"/>
      <c r="BP963">
        <v>15.14</v>
      </c>
      <c r="BQ963">
        <v>0.35</v>
      </c>
      <c r="BR963">
        <v>14.79</v>
      </c>
    </row>
    <row r="964" spans="1:70" ht="15" hidden="1" customHeight="1" outlineLevel="1">
      <c r="A964" s="64" t="s">
        <v>2821</v>
      </c>
      <c r="B964" s="8" t="s">
        <v>1319</v>
      </c>
      <c r="C964" s="1">
        <f t="shared" si="237"/>
        <v>2575</v>
      </c>
      <c r="D964" s="5">
        <f>IF(N964&gt;0, RANK(N964,(N964:P964,Q964:AE964)),0)</f>
        <v>1</v>
      </c>
      <c r="E964" s="5">
        <f>IF(O964&gt;0,RANK(O964,(N964:P964,Q964:AE964)),0)</f>
        <v>2</v>
      </c>
      <c r="F964" s="5">
        <f t="shared" si="238"/>
        <v>0</v>
      </c>
      <c r="G964" s="1">
        <f t="shared" si="239"/>
        <v>553</v>
      </c>
      <c r="H964" s="2">
        <f t="shared" si="245"/>
        <v>0.21475728155339807</v>
      </c>
      <c r="I964" s="6"/>
      <c r="J964" s="2">
        <f t="shared" si="240"/>
        <v>0.59417475728155345</v>
      </c>
      <c r="K964" s="2">
        <f t="shared" si="241"/>
        <v>0.37941747572815532</v>
      </c>
      <c r="L964" s="2">
        <f t="shared" si="242"/>
        <v>0</v>
      </c>
      <c r="M964" s="2">
        <f t="shared" si="243"/>
        <v>2.6407766990291237E-2</v>
      </c>
      <c r="N964" s="63">
        <v>1530</v>
      </c>
      <c r="O964" s="63">
        <v>977</v>
      </c>
      <c r="P964" s="63"/>
      <c r="Q964" s="63">
        <v>45</v>
      </c>
      <c r="R964" s="63">
        <v>3</v>
      </c>
      <c r="S964" s="63"/>
      <c r="T964" s="63"/>
      <c r="U964" s="63"/>
      <c r="V964" s="63"/>
      <c r="W964" s="63">
        <v>20</v>
      </c>
      <c r="X964" s="63"/>
      <c r="Y964" s="63"/>
      <c r="Z964" s="63"/>
      <c r="AA964" s="63"/>
      <c r="AB964" s="63"/>
      <c r="BA964" t="str">
        <f t="shared" si="246"/>
        <v>Princeton</v>
      </c>
      <c r="BB964" s="8" t="s">
        <v>1773</v>
      </c>
      <c r="BC964">
        <v>2</v>
      </c>
      <c r="BE964" s="112">
        <v>25</v>
      </c>
      <c r="BF964" s="114">
        <v>27</v>
      </c>
      <c r="BG964" s="114">
        <v>200</v>
      </c>
      <c r="BH964" s="118">
        <v>55395</v>
      </c>
      <c r="BI964" s="118">
        <f t="shared" si="247"/>
        <v>25027</v>
      </c>
      <c r="BJ964" t="s">
        <v>1471</v>
      </c>
      <c r="BK964">
        <f t="shared" si="244"/>
        <v>2555395</v>
      </c>
      <c r="BL964" s="66"/>
      <c r="BM964" s="66"/>
      <c r="BP964">
        <v>35.840000000000003</v>
      </c>
      <c r="BQ964">
        <v>0.4</v>
      </c>
      <c r="BR964">
        <v>35.44</v>
      </c>
    </row>
    <row r="965" spans="1:70" ht="15" hidden="1" customHeight="1" outlineLevel="1">
      <c r="A965" s="64" t="s">
        <v>1213</v>
      </c>
      <c r="B965" s="8" t="s">
        <v>1319</v>
      </c>
      <c r="C965" s="1">
        <f t="shared" si="237"/>
        <v>2613</v>
      </c>
      <c r="D965" s="5">
        <f>IF(N965&gt;0, RANK(N965,(N965:P965,Q965:AE965)),0)</f>
        <v>1</v>
      </c>
      <c r="E965" s="5">
        <f>IF(O965&gt;0,RANK(O965,(N965:P965,Q965:AE965)),0)</f>
        <v>2</v>
      </c>
      <c r="F965" s="5">
        <f t="shared" si="238"/>
        <v>0</v>
      </c>
      <c r="G965" s="1">
        <f t="shared" si="239"/>
        <v>2220</v>
      </c>
      <c r="H965" s="2">
        <f t="shared" si="245"/>
        <v>0.84959816303099889</v>
      </c>
      <c r="I965" s="6"/>
      <c r="J965" s="2">
        <f t="shared" si="240"/>
        <v>0.91924990432453124</v>
      </c>
      <c r="K965" s="2">
        <f t="shared" si="241"/>
        <v>6.965174129353234E-2</v>
      </c>
      <c r="L965" s="2">
        <f t="shared" si="242"/>
        <v>0</v>
      </c>
      <c r="M965" s="2">
        <f t="shared" si="243"/>
        <v>1.1098354381936418E-2</v>
      </c>
      <c r="N965" s="63">
        <v>2402</v>
      </c>
      <c r="O965" s="63">
        <v>182</v>
      </c>
      <c r="P965" s="63"/>
      <c r="Q965" s="63">
        <v>10</v>
      </c>
      <c r="R965" s="63">
        <v>6</v>
      </c>
      <c r="S965" s="63"/>
      <c r="T965" s="63"/>
      <c r="U965" s="63"/>
      <c r="V965" s="63"/>
      <c r="W965" s="63">
        <v>13</v>
      </c>
      <c r="X965" s="63"/>
      <c r="Y965" s="63"/>
      <c r="Z965" s="63"/>
      <c r="AA965" s="63"/>
      <c r="AB965" s="63"/>
      <c r="BA965" t="str">
        <f t="shared" si="246"/>
        <v>Provincetown</v>
      </c>
      <c r="BB965" t="s">
        <v>2409</v>
      </c>
      <c r="BC965">
        <v>9</v>
      </c>
      <c r="BE965" s="112">
        <v>25</v>
      </c>
      <c r="BF965" s="114">
        <v>1</v>
      </c>
      <c r="BG965" s="114">
        <v>55</v>
      </c>
      <c r="BH965" s="118">
        <v>55500</v>
      </c>
      <c r="BI965" s="118">
        <f t="shared" si="247"/>
        <v>25001</v>
      </c>
      <c r="BJ965" t="s">
        <v>1471</v>
      </c>
      <c r="BK965">
        <f t="shared" si="244"/>
        <v>2555500</v>
      </c>
      <c r="BL965" s="66"/>
      <c r="BM965" s="66"/>
      <c r="BP965">
        <v>17.47</v>
      </c>
      <c r="BQ965">
        <v>7.81</v>
      </c>
      <c r="BR965">
        <v>9.66</v>
      </c>
    </row>
    <row r="966" spans="1:70" ht="15" hidden="1" customHeight="1" outlineLevel="1">
      <c r="A966" s="64" t="s">
        <v>1399</v>
      </c>
      <c r="B966" s="8" t="s">
        <v>1319</v>
      </c>
      <c r="C966" s="1">
        <f t="shared" si="237"/>
        <v>45793</v>
      </c>
      <c r="D966" s="5">
        <f>IF(N966&gt;0, RANK(N966,(N966:P966,Q966:AE966)),0)</f>
        <v>1</v>
      </c>
      <c r="E966" s="5">
        <f>IF(O966&gt;0,RANK(O966,(N966:P966,Q966:AE966)),0)</f>
        <v>2</v>
      </c>
      <c r="F966" s="5">
        <f t="shared" si="238"/>
        <v>0</v>
      </c>
      <c r="G966" s="1">
        <f t="shared" si="239"/>
        <v>16106</v>
      </c>
      <c r="H966" s="2">
        <f t="shared" si="245"/>
        <v>0.35171314393029501</v>
      </c>
      <c r="I966" s="6"/>
      <c r="J966" s="2">
        <f t="shared" si="240"/>
        <v>0.66486144170506412</v>
      </c>
      <c r="K966" s="2">
        <f t="shared" si="241"/>
        <v>0.31314829777476905</v>
      </c>
      <c r="L966" s="2">
        <f t="shared" si="242"/>
        <v>0</v>
      </c>
      <c r="M966" s="2">
        <f t="shared" si="243"/>
        <v>2.1990260520166838E-2</v>
      </c>
      <c r="N966" s="63">
        <v>30446</v>
      </c>
      <c r="O966" s="63">
        <v>14340</v>
      </c>
      <c r="P966" s="63"/>
      <c r="Q966" s="63">
        <v>538</v>
      </c>
      <c r="R966" s="63">
        <v>235</v>
      </c>
      <c r="S966" s="63"/>
      <c r="T966" s="63"/>
      <c r="U966" s="63"/>
      <c r="V966" s="63"/>
      <c r="W966" s="63">
        <v>234</v>
      </c>
      <c r="X966" s="63"/>
      <c r="Y966" s="63"/>
      <c r="Z966" s="63"/>
      <c r="AA966" s="63"/>
      <c r="AB966" s="63"/>
      <c r="BA966" t="str">
        <f t="shared" si="246"/>
        <v>Quincy</v>
      </c>
      <c r="BB966" t="s">
        <v>752</v>
      </c>
      <c r="BC966">
        <v>8</v>
      </c>
      <c r="BE966" s="112">
        <v>25</v>
      </c>
      <c r="BF966" s="114">
        <v>21</v>
      </c>
      <c r="BG966" s="114">
        <v>100</v>
      </c>
      <c r="BH966" s="118">
        <v>55745</v>
      </c>
      <c r="BI966" s="118">
        <f t="shared" si="247"/>
        <v>25021</v>
      </c>
      <c r="BJ966" t="s">
        <v>1248</v>
      </c>
      <c r="BK966">
        <f t="shared" si="244"/>
        <v>2555745</v>
      </c>
      <c r="BL966" s="66"/>
      <c r="BM966" s="66"/>
      <c r="BP966">
        <v>26.89</v>
      </c>
      <c r="BQ966">
        <v>10.11</v>
      </c>
      <c r="BR966">
        <v>16.78</v>
      </c>
    </row>
    <row r="967" spans="1:70" ht="15" hidden="1" customHeight="1" outlineLevel="1">
      <c r="A967" s="64" t="s">
        <v>1459</v>
      </c>
      <c r="B967" s="8" t="s">
        <v>1319</v>
      </c>
      <c r="C967" s="1">
        <f t="shared" si="237"/>
        <v>17455</v>
      </c>
      <c r="D967" s="5">
        <f>IF(N967&gt;0, RANK(N967,(N967:P967,Q967:AE967)),0)</f>
        <v>1</v>
      </c>
      <c r="E967" s="5">
        <f>IF(O967&gt;0,RANK(O967,(N967:P967,Q967:AE967)),0)</f>
        <v>2</v>
      </c>
      <c r="F967" s="5">
        <f t="shared" si="238"/>
        <v>0</v>
      </c>
      <c r="G967" s="1">
        <f t="shared" si="239"/>
        <v>10153</v>
      </c>
      <c r="H967" s="2">
        <f t="shared" si="245"/>
        <v>0.58166714408478948</v>
      </c>
      <c r="I967" s="6"/>
      <c r="J967" s="2">
        <f t="shared" si="240"/>
        <v>0.78350042967631051</v>
      </c>
      <c r="K967" s="2">
        <f t="shared" si="241"/>
        <v>0.20183328559152106</v>
      </c>
      <c r="L967" s="2">
        <f t="shared" si="242"/>
        <v>0</v>
      </c>
      <c r="M967" s="2">
        <f t="shared" si="243"/>
        <v>1.4666284732168439E-2</v>
      </c>
      <c r="N967" s="63">
        <v>13676</v>
      </c>
      <c r="O967" s="63">
        <v>3523</v>
      </c>
      <c r="P967" s="63"/>
      <c r="Q967" s="63">
        <v>113</v>
      </c>
      <c r="R967" s="63">
        <v>75</v>
      </c>
      <c r="S967" s="63"/>
      <c r="T967" s="63"/>
      <c r="U967" s="63"/>
      <c r="V967" s="63"/>
      <c r="W967" s="63">
        <v>68</v>
      </c>
      <c r="X967" s="63"/>
      <c r="Y967" s="63"/>
      <c r="Z967" s="63"/>
      <c r="AA967" s="63"/>
      <c r="AB967" s="63"/>
      <c r="BA967" t="str">
        <f t="shared" si="246"/>
        <v>Randolph</v>
      </c>
      <c r="BB967" t="s">
        <v>752</v>
      </c>
      <c r="BC967">
        <v>7</v>
      </c>
      <c r="BE967" s="112">
        <v>25</v>
      </c>
      <c r="BF967" s="114">
        <v>21</v>
      </c>
      <c r="BG967" s="114">
        <v>105</v>
      </c>
      <c r="BH967" s="118">
        <v>55955</v>
      </c>
      <c r="BI967" s="118">
        <f t="shared" si="247"/>
        <v>25021</v>
      </c>
      <c r="BJ967" t="s">
        <v>1471</v>
      </c>
      <c r="BK967">
        <f t="shared" si="244"/>
        <v>2555955</v>
      </c>
      <c r="BL967" s="66"/>
      <c r="BM967" s="66"/>
      <c r="BP967">
        <v>10.5</v>
      </c>
      <c r="BQ967">
        <v>0.43</v>
      </c>
      <c r="BR967">
        <v>10.07</v>
      </c>
    </row>
    <row r="968" spans="1:70" ht="15" hidden="1" customHeight="1" outlineLevel="1">
      <c r="A968" s="64" t="s">
        <v>528</v>
      </c>
      <c r="B968" s="8" t="s">
        <v>1319</v>
      </c>
      <c r="C968" s="1">
        <f t="shared" si="237"/>
        <v>8811</v>
      </c>
      <c r="D968" s="5">
        <f>IF(N968&gt;0, RANK(N968,(N968:P968,Q968:AE968)),0)</f>
        <v>1</v>
      </c>
      <c r="E968" s="5">
        <f>IF(O968&gt;0,RANK(O968,(N968:P968,Q968:AE968)),0)</f>
        <v>2</v>
      </c>
      <c r="F968" s="5">
        <f t="shared" si="238"/>
        <v>0</v>
      </c>
      <c r="G968" s="1">
        <f t="shared" si="239"/>
        <v>129</v>
      </c>
      <c r="H968" s="2">
        <f t="shared" si="245"/>
        <v>1.4640789921688798E-2</v>
      </c>
      <c r="I968" s="6"/>
      <c r="J968" s="2">
        <f t="shared" si="240"/>
        <v>0.49619793440018162</v>
      </c>
      <c r="K968" s="2">
        <f t="shared" si="241"/>
        <v>0.48155714447849279</v>
      </c>
      <c r="L968" s="2">
        <f t="shared" si="242"/>
        <v>0</v>
      </c>
      <c r="M968" s="2">
        <f t="shared" si="243"/>
        <v>2.2244921121325534E-2</v>
      </c>
      <c r="N968" s="63">
        <v>4372</v>
      </c>
      <c r="O968" s="63">
        <v>4243</v>
      </c>
      <c r="P968" s="63"/>
      <c r="Q968" s="63">
        <v>130</v>
      </c>
      <c r="R968" s="63">
        <v>39</v>
      </c>
      <c r="S968" s="63"/>
      <c r="T968" s="63"/>
      <c r="U968" s="63"/>
      <c r="V968" s="63"/>
      <c r="W968" s="63">
        <v>27</v>
      </c>
      <c r="X968" s="63"/>
      <c r="Y968" s="63"/>
      <c r="Z968" s="63"/>
      <c r="AA968" s="63"/>
      <c r="AB968" s="63"/>
      <c r="BA968" t="str">
        <f t="shared" si="246"/>
        <v>Raynham</v>
      </c>
      <c r="BB968" t="s">
        <v>2213</v>
      </c>
      <c r="BE968" s="112">
        <v>25</v>
      </c>
      <c r="BF968" s="114">
        <v>5</v>
      </c>
      <c r="BG968" s="114">
        <v>70</v>
      </c>
      <c r="BH968" s="118">
        <v>56060</v>
      </c>
      <c r="BI968" s="118">
        <f t="shared" si="247"/>
        <v>25005</v>
      </c>
      <c r="BJ968" t="s">
        <v>1471</v>
      </c>
      <c r="BK968">
        <f t="shared" si="244"/>
        <v>2556060</v>
      </c>
      <c r="BL968" s="66"/>
      <c r="BM968" s="66"/>
      <c r="BP968">
        <v>20.86</v>
      </c>
      <c r="BQ968">
        <v>0.36</v>
      </c>
      <c r="BR968">
        <v>20.5</v>
      </c>
    </row>
    <row r="969" spans="1:70" ht="15" hidden="1" customHeight="1" outlineLevel="1">
      <c r="A969" s="64" t="s">
        <v>1164</v>
      </c>
      <c r="B969" s="8" t="s">
        <v>1319</v>
      </c>
      <c r="C969" s="1">
        <f t="shared" si="237"/>
        <v>16952</v>
      </c>
      <c r="D969" s="5">
        <f>IF(N969&gt;0, RANK(N969,(N969:P969,Q969:AE969)),0)</f>
        <v>1</v>
      </c>
      <c r="E969" s="5">
        <f>IF(O969&gt;0,RANK(O969,(N969:P969,Q969:AE969)),0)</f>
        <v>2</v>
      </c>
      <c r="F969" s="5">
        <f t="shared" si="238"/>
        <v>0</v>
      </c>
      <c r="G969" s="1">
        <f t="shared" si="239"/>
        <v>5690</v>
      </c>
      <c r="H969" s="2">
        <f t="shared" si="245"/>
        <v>0.33565361019348749</v>
      </c>
      <c r="I969" s="6"/>
      <c r="J969" s="2">
        <f t="shared" si="240"/>
        <v>0.65679565832940068</v>
      </c>
      <c r="K969" s="2">
        <f t="shared" si="241"/>
        <v>0.32114204813591318</v>
      </c>
      <c r="L969" s="2">
        <f t="shared" si="242"/>
        <v>0</v>
      </c>
      <c r="M969" s="2">
        <f t="shared" si="243"/>
        <v>2.2062293534686139E-2</v>
      </c>
      <c r="N969" s="63">
        <v>11134</v>
      </c>
      <c r="O969" s="63">
        <v>5444</v>
      </c>
      <c r="P969" s="63"/>
      <c r="Q969" s="63">
        <v>216</v>
      </c>
      <c r="R969" s="63">
        <v>75</v>
      </c>
      <c r="S969" s="63"/>
      <c r="T969" s="63"/>
      <c r="U969" s="63"/>
      <c r="V969" s="63"/>
      <c r="W969" s="63">
        <v>83</v>
      </c>
      <c r="X969" s="63"/>
      <c r="Y969" s="63"/>
      <c r="Z969" s="63"/>
      <c r="AA969" s="63"/>
      <c r="AB969" s="63"/>
      <c r="BA969" t="str">
        <f t="shared" si="246"/>
        <v>Reading</v>
      </c>
      <c r="BB969" t="s">
        <v>503</v>
      </c>
      <c r="BC969">
        <v>6</v>
      </c>
      <c r="BE969" s="112">
        <v>25</v>
      </c>
      <c r="BF969" s="114">
        <v>17</v>
      </c>
      <c r="BG969" s="114">
        <v>180</v>
      </c>
      <c r="BH969" s="118">
        <v>56130</v>
      </c>
      <c r="BI969" s="118">
        <f t="shared" si="247"/>
        <v>25017</v>
      </c>
      <c r="BJ969" t="s">
        <v>1471</v>
      </c>
      <c r="BK969">
        <f t="shared" si="244"/>
        <v>2556130</v>
      </c>
      <c r="BL969" s="66"/>
      <c r="BM969" s="66"/>
      <c r="BP969">
        <v>9.93</v>
      </c>
      <c r="BQ969">
        <v>0</v>
      </c>
      <c r="BR969">
        <v>9.93</v>
      </c>
    </row>
    <row r="970" spans="1:70" ht="15" hidden="1" customHeight="1" outlineLevel="1">
      <c r="A970" s="64" t="s">
        <v>2752</v>
      </c>
      <c r="B970" s="8" t="s">
        <v>1319</v>
      </c>
      <c r="C970" s="1">
        <f t="shared" si="237"/>
        <v>7917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 t="shared" si="238"/>
        <v>0</v>
      </c>
      <c r="G970" s="1">
        <f t="shared" si="239"/>
        <v>426</v>
      </c>
      <c r="H970" s="2">
        <f t="shared" si="245"/>
        <v>5.3808260704812427E-2</v>
      </c>
      <c r="I970" s="6"/>
      <c r="J970" s="2">
        <f t="shared" si="240"/>
        <v>0.46103321965390931</v>
      </c>
      <c r="K970" s="2">
        <f t="shared" si="241"/>
        <v>0.51484148035872179</v>
      </c>
      <c r="L970" s="2">
        <f t="shared" si="242"/>
        <v>0</v>
      </c>
      <c r="M970" s="2">
        <f t="shared" si="243"/>
        <v>2.4125299987368898E-2</v>
      </c>
      <c r="N970" s="63">
        <v>3650</v>
      </c>
      <c r="O970" s="63">
        <v>4076</v>
      </c>
      <c r="P970" s="63"/>
      <c r="Q970" s="63">
        <v>118</v>
      </c>
      <c r="R970" s="63">
        <v>38</v>
      </c>
      <c r="S970" s="63"/>
      <c r="T970" s="63"/>
      <c r="U970" s="63"/>
      <c r="V970" s="63"/>
      <c r="W970" s="63">
        <v>35</v>
      </c>
      <c r="X970" s="63"/>
      <c r="Y970" s="63"/>
      <c r="Z970" s="63"/>
      <c r="AA970" s="63"/>
      <c r="AB970" s="63"/>
      <c r="BA970" t="str">
        <f t="shared" si="246"/>
        <v>Rehoboth</v>
      </c>
      <c r="BB970" t="s">
        <v>2213</v>
      </c>
      <c r="BC970">
        <v>4</v>
      </c>
      <c r="BE970" s="112">
        <v>25</v>
      </c>
      <c r="BF970" s="114">
        <v>5</v>
      </c>
      <c r="BG970" s="114">
        <v>75</v>
      </c>
      <c r="BH970" s="118">
        <v>56375</v>
      </c>
      <c r="BI970" s="118">
        <f t="shared" si="247"/>
        <v>25005</v>
      </c>
      <c r="BJ970" t="s">
        <v>1471</v>
      </c>
      <c r="BK970">
        <f t="shared" si="244"/>
        <v>2556375</v>
      </c>
      <c r="BL970" s="66"/>
      <c r="BM970" s="66"/>
      <c r="BP970">
        <v>46.77</v>
      </c>
      <c r="BQ970">
        <v>0.28000000000000003</v>
      </c>
      <c r="BR970">
        <v>46.5</v>
      </c>
    </row>
    <row r="971" spans="1:70" ht="15" hidden="1" customHeight="1" outlineLevel="1">
      <c r="A971" s="64" t="s">
        <v>2347</v>
      </c>
      <c r="B971" s="8" t="s">
        <v>1319</v>
      </c>
      <c r="C971" s="1">
        <f t="shared" si="237"/>
        <v>20890</v>
      </c>
      <c r="D971" s="5">
        <f>IF(N971&gt;0, RANK(N971,(N971:P971,Q971:AE971)),0)</f>
        <v>1</v>
      </c>
      <c r="E971" s="5">
        <f>IF(O971&gt;0,RANK(O971,(N971:P971,Q971:AE971)),0)</f>
        <v>2</v>
      </c>
      <c r="F971" s="5">
        <f t="shared" si="238"/>
        <v>0</v>
      </c>
      <c r="G971" s="1">
        <f t="shared" si="239"/>
        <v>6157</v>
      </c>
      <c r="H971" s="2">
        <f t="shared" si="245"/>
        <v>0.29473432264241262</v>
      </c>
      <c r="I971" s="6"/>
      <c r="J971" s="2">
        <f t="shared" si="240"/>
        <v>0.63954044997606507</v>
      </c>
      <c r="K971" s="2">
        <f t="shared" si="241"/>
        <v>0.34480612733365246</v>
      </c>
      <c r="L971" s="2">
        <f t="shared" si="242"/>
        <v>0</v>
      </c>
      <c r="M971" s="2">
        <f t="shared" si="243"/>
        <v>1.565342269028247E-2</v>
      </c>
      <c r="N971" s="63">
        <v>13360</v>
      </c>
      <c r="O971" s="63">
        <v>7203</v>
      </c>
      <c r="P971" s="63"/>
      <c r="Q971" s="63">
        <v>155</v>
      </c>
      <c r="R971" s="63">
        <v>100</v>
      </c>
      <c r="S971" s="63"/>
      <c r="T971" s="63"/>
      <c r="U971" s="63"/>
      <c r="V971" s="63"/>
      <c r="W971" s="63">
        <v>72</v>
      </c>
      <c r="X971" s="63"/>
      <c r="Y971" s="63"/>
      <c r="Z971" s="63"/>
      <c r="AA971" s="63"/>
      <c r="AB971" s="63"/>
      <c r="BA971" t="str">
        <f t="shared" si="246"/>
        <v>Revere</v>
      </c>
      <c r="BB971" t="s">
        <v>1467</v>
      </c>
      <c r="BC971">
        <v>5</v>
      </c>
      <c r="BE971" s="112">
        <v>25</v>
      </c>
      <c r="BF971" s="114">
        <v>25</v>
      </c>
      <c r="BG971" s="114">
        <v>15</v>
      </c>
      <c r="BH971" s="118">
        <v>56585</v>
      </c>
      <c r="BI971" s="118">
        <f t="shared" si="247"/>
        <v>25025</v>
      </c>
      <c r="BJ971" t="s">
        <v>1248</v>
      </c>
      <c r="BK971">
        <f t="shared" si="244"/>
        <v>2556585</v>
      </c>
      <c r="BL971" s="66"/>
      <c r="BM971" s="66"/>
      <c r="BP971">
        <v>10.029999999999999</v>
      </c>
      <c r="BQ971">
        <v>4.1100000000000003</v>
      </c>
      <c r="BR971">
        <v>5.91</v>
      </c>
    </row>
    <row r="972" spans="1:70" ht="15" hidden="1" customHeight="1" outlineLevel="1">
      <c r="A972" s="64" t="s">
        <v>1880</v>
      </c>
      <c r="B972" s="8" t="s">
        <v>1319</v>
      </c>
      <c r="C972" s="1">
        <f t="shared" si="237"/>
        <v>1057</v>
      </c>
      <c r="D972" s="5">
        <f>IF(N972&gt;0, RANK(N972,(N972:P972,Q972:AE972)),0)</f>
        <v>1</v>
      </c>
      <c r="E972" s="5">
        <f>IF(O972&gt;0,RANK(O972,(N972:P972,Q972:AE972)),0)</f>
        <v>2</v>
      </c>
      <c r="F972" s="5">
        <f t="shared" si="238"/>
        <v>0</v>
      </c>
      <c r="G972" s="1">
        <f t="shared" si="239"/>
        <v>613</v>
      </c>
      <c r="H972" s="2">
        <f t="shared" si="245"/>
        <v>0.57994323557237459</v>
      </c>
      <c r="I972" s="6"/>
      <c r="J972" s="2">
        <f t="shared" si="240"/>
        <v>0.78334910122989598</v>
      </c>
      <c r="K972" s="2">
        <f t="shared" si="241"/>
        <v>0.20340586565752128</v>
      </c>
      <c r="L972" s="2">
        <f t="shared" si="242"/>
        <v>0</v>
      </c>
      <c r="M972" s="2">
        <f t="shared" si="243"/>
        <v>1.3245033112582738E-2</v>
      </c>
      <c r="N972" s="63">
        <v>828</v>
      </c>
      <c r="O972" s="63">
        <v>215</v>
      </c>
      <c r="P972" s="63"/>
      <c r="Q972" s="63">
        <v>8</v>
      </c>
      <c r="R972" s="63">
        <v>4</v>
      </c>
      <c r="S972" s="63"/>
      <c r="T972" s="63"/>
      <c r="U972" s="63"/>
      <c r="V972" s="63"/>
      <c r="W972" s="63">
        <v>2</v>
      </c>
      <c r="X972" s="63"/>
      <c r="Y972" s="63"/>
      <c r="Z972" s="63"/>
      <c r="AA972" s="63"/>
      <c r="AB972" s="63"/>
      <c r="BA972" t="str">
        <f t="shared" si="246"/>
        <v>Richmond</v>
      </c>
      <c r="BB972" t="s">
        <v>2311</v>
      </c>
      <c r="BC972">
        <v>1</v>
      </c>
      <c r="BE972" s="112">
        <v>25</v>
      </c>
      <c r="BF972" s="114">
        <v>3</v>
      </c>
      <c r="BG972" s="114">
        <v>115</v>
      </c>
      <c r="BH972" s="118">
        <v>56795</v>
      </c>
      <c r="BI972" s="118">
        <f t="shared" si="247"/>
        <v>25003</v>
      </c>
      <c r="BJ972" t="s">
        <v>1471</v>
      </c>
      <c r="BK972">
        <f t="shared" si="244"/>
        <v>2556795</v>
      </c>
      <c r="BL972" s="66"/>
      <c r="BM972" s="66"/>
      <c r="BP972">
        <v>19.239999999999998</v>
      </c>
      <c r="BQ972">
        <v>0.27</v>
      </c>
      <c r="BR972">
        <v>18.96</v>
      </c>
    </row>
    <row r="973" spans="1:70" ht="15" hidden="1" customHeight="1" outlineLevel="1">
      <c r="A973" s="64" t="s">
        <v>1705</v>
      </c>
      <c r="B973" s="8" t="s">
        <v>1319</v>
      </c>
      <c r="C973" s="1">
        <f t="shared" si="237"/>
        <v>3833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 t="shared" si="238"/>
        <v>0</v>
      </c>
      <c r="G973" s="1">
        <f t="shared" si="239"/>
        <v>229</v>
      </c>
      <c r="H973" s="2">
        <f t="shared" si="245"/>
        <v>5.9744325593529872E-2</v>
      </c>
      <c r="I973" s="6"/>
      <c r="J973" s="2">
        <f t="shared" si="240"/>
        <v>0.45969214714322987</v>
      </c>
      <c r="K973" s="2">
        <f t="shared" si="241"/>
        <v>0.51943647273675975</v>
      </c>
      <c r="L973" s="2">
        <f t="shared" si="242"/>
        <v>0</v>
      </c>
      <c r="M973" s="2">
        <f t="shared" si="243"/>
        <v>2.0871380120010441E-2</v>
      </c>
      <c r="N973" s="63">
        <v>1762</v>
      </c>
      <c r="O973" s="63">
        <v>1991</v>
      </c>
      <c r="P973" s="63"/>
      <c r="Q973" s="63">
        <v>51</v>
      </c>
      <c r="R973" s="63">
        <v>15</v>
      </c>
      <c r="S973" s="63"/>
      <c r="T973" s="63"/>
      <c r="U973" s="63"/>
      <c r="V973" s="63"/>
      <c r="W973" s="63">
        <v>14</v>
      </c>
      <c r="X973" s="63"/>
      <c r="Y973" s="63"/>
      <c r="Z973" s="63"/>
      <c r="AA973" s="63"/>
      <c r="AB973" s="63"/>
      <c r="BA973" t="str">
        <f t="shared" si="246"/>
        <v>Rochester</v>
      </c>
      <c r="BB973" t="s">
        <v>231</v>
      </c>
      <c r="BC973">
        <v>9</v>
      </c>
      <c r="BE973" s="112">
        <v>25</v>
      </c>
      <c r="BF973" s="114">
        <v>23</v>
      </c>
      <c r="BG973" s="114">
        <v>110</v>
      </c>
      <c r="BH973" s="118">
        <v>57600</v>
      </c>
      <c r="BI973" s="118">
        <f t="shared" si="247"/>
        <v>25023</v>
      </c>
      <c r="BJ973" t="s">
        <v>1471</v>
      </c>
      <c r="BK973">
        <f t="shared" si="244"/>
        <v>2557600</v>
      </c>
      <c r="BL973" s="66"/>
      <c r="BM973" s="66"/>
      <c r="BP973">
        <v>36.39</v>
      </c>
      <c r="BQ973">
        <v>2.46</v>
      </c>
      <c r="BR973">
        <v>33.93</v>
      </c>
    </row>
    <row r="974" spans="1:70" ht="15" hidden="1" customHeight="1" outlineLevel="1">
      <c r="A974" s="64" t="s">
        <v>535</v>
      </c>
      <c r="B974" s="8" t="s">
        <v>1319</v>
      </c>
      <c r="C974" s="1">
        <f t="shared" si="237"/>
        <v>9994</v>
      </c>
      <c r="D974" s="5">
        <f>IF(N974&gt;0, RANK(N974,(N974:P974,Q974:AE974)),0)</f>
        <v>1</v>
      </c>
      <c r="E974" s="5">
        <f>IF(O974&gt;0,RANK(O974,(N974:P974,Q974:AE974)),0)</f>
        <v>2</v>
      </c>
      <c r="F974" s="5">
        <f t="shared" si="238"/>
        <v>0</v>
      </c>
      <c r="G974" s="1">
        <f t="shared" si="239"/>
        <v>1081</v>
      </c>
      <c r="H974" s="2">
        <f t="shared" si="245"/>
        <v>0.10816489893936362</v>
      </c>
      <c r="I974" s="6"/>
      <c r="J974" s="2">
        <f t="shared" si="240"/>
        <v>0.54032419451670999</v>
      </c>
      <c r="K974" s="2">
        <f t="shared" si="241"/>
        <v>0.43215929557734639</v>
      </c>
      <c r="L974" s="2">
        <f t="shared" si="242"/>
        <v>0</v>
      </c>
      <c r="M974" s="2">
        <f t="shared" si="243"/>
        <v>2.751650990594362E-2</v>
      </c>
      <c r="N974" s="63">
        <v>5400</v>
      </c>
      <c r="O974" s="63">
        <v>4319</v>
      </c>
      <c r="P974" s="63"/>
      <c r="Q974" s="63">
        <v>153</v>
      </c>
      <c r="R974" s="63">
        <v>60</v>
      </c>
      <c r="S974" s="63"/>
      <c r="T974" s="63"/>
      <c r="U974" s="63"/>
      <c r="V974" s="63"/>
      <c r="W974" s="63">
        <v>62</v>
      </c>
      <c r="X974" s="63"/>
      <c r="Y974" s="63"/>
      <c r="Z974" s="63"/>
      <c r="AA974" s="63"/>
      <c r="AB974" s="63"/>
      <c r="BA974" t="str">
        <f t="shared" si="246"/>
        <v>Rockland</v>
      </c>
      <c r="BB974" t="s">
        <v>231</v>
      </c>
      <c r="BC974">
        <v>9</v>
      </c>
      <c r="BE974" s="112">
        <v>25</v>
      </c>
      <c r="BF974" s="114">
        <v>23</v>
      </c>
      <c r="BG974" s="114">
        <v>115</v>
      </c>
      <c r="BH974" s="118">
        <v>57775</v>
      </c>
      <c r="BI974" s="118">
        <f t="shared" si="247"/>
        <v>25023</v>
      </c>
      <c r="BJ974" t="s">
        <v>1471</v>
      </c>
      <c r="BK974">
        <f t="shared" si="244"/>
        <v>2557775</v>
      </c>
      <c r="BL974" s="66"/>
      <c r="BM974" s="66"/>
      <c r="BP974">
        <v>10.1</v>
      </c>
      <c r="BQ974">
        <v>0.08</v>
      </c>
      <c r="BR974">
        <v>10.02</v>
      </c>
    </row>
    <row r="975" spans="1:70" ht="15" hidden="1" customHeight="1" outlineLevel="1">
      <c r="A975" s="64" t="s">
        <v>2348</v>
      </c>
      <c r="B975" s="8" t="s">
        <v>1319</v>
      </c>
      <c r="C975" s="1">
        <f t="shared" si="237"/>
        <v>5275</v>
      </c>
      <c r="D975" s="5">
        <f>IF(N975&gt;0, RANK(N975,(N975:P975,Q975:AE975)),0)</f>
        <v>1</v>
      </c>
      <c r="E975" s="5">
        <f>IF(O975&gt;0,RANK(O975,(N975:P975,Q975:AE975)),0)</f>
        <v>2</v>
      </c>
      <c r="F975" s="5">
        <f t="shared" si="238"/>
        <v>0</v>
      </c>
      <c r="G975" s="1">
        <f t="shared" si="239"/>
        <v>2555</v>
      </c>
      <c r="H975" s="2">
        <f t="shared" si="245"/>
        <v>0.48436018957345972</v>
      </c>
      <c r="I975" s="6"/>
      <c r="J975" s="2">
        <f t="shared" si="240"/>
        <v>0.73194312796208527</v>
      </c>
      <c r="K975" s="2">
        <f t="shared" si="241"/>
        <v>0.24758293838862558</v>
      </c>
      <c r="L975" s="2">
        <f t="shared" si="242"/>
        <v>0</v>
      </c>
      <c r="M975" s="2">
        <f t="shared" si="243"/>
        <v>2.047393364928915E-2</v>
      </c>
      <c r="N975" s="63">
        <v>3861</v>
      </c>
      <c r="O975" s="63">
        <v>1306</v>
      </c>
      <c r="P975" s="63"/>
      <c r="Q975" s="63">
        <v>65</v>
      </c>
      <c r="R975" s="63">
        <v>23</v>
      </c>
      <c r="S975" s="63"/>
      <c r="T975" s="63"/>
      <c r="U975" s="63"/>
      <c r="V975" s="63"/>
      <c r="W975" s="63">
        <v>20</v>
      </c>
      <c r="X975" s="63"/>
      <c r="Y975" s="63"/>
      <c r="Z975" s="63"/>
      <c r="AA975" s="63"/>
      <c r="AB975" s="63"/>
      <c r="BA975" t="str">
        <f t="shared" si="246"/>
        <v>Rockport</v>
      </c>
      <c r="BB975" t="s">
        <v>841</v>
      </c>
      <c r="BC975">
        <v>6</v>
      </c>
      <c r="BE975" s="112">
        <v>25</v>
      </c>
      <c r="BF975" s="114">
        <v>9</v>
      </c>
      <c r="BG975" s="114">
        <v>130</v>
      </c>
      <c r="BH975" s="118">
        <v>57880</v>
      </c>
      <c r="BI975" s="118">
        <f t="shared" si="247"/>
        <v>25009</v>
      </c>
      <c r="BJ975" t="s">
        <v>1471</v>
      </c>
      <c r="BK975">
        <f t="shared" si="244"/>
        <v>2557880</v>
      </c>
      <c r="BL975" s="66"/>
      <c r="BM975" s="66"/>
      <c r="BP975">
        <v>17.579999999999998</v>
      </c>
      <c r="BQ975">
        <v>10.52</v>
      </c>
      <c r="BR975">
        <v>7.07</v>
      </c>
    </row>
    <row r="976" spans="1:70" ht="15" hidden="1" customHeight="1" outlineLevel="1">
      <c r="A976" s="64" t="s">
        <v>1425</v>
      </c>
      <c r="B976" s="8" t="s">
        <v>1319</v>
      </c>
      <c r="C976" s="1">
        <f t="shared" si="237"/>
        <v>267</v>
      </c>
      <c r="D976" s="5">
        <f>IF(N976&gt;0, RANK(N976,(N976:P976,Q976:AE976)),0)</f>
        <v>1</v>
      </c>
      <c r="E976" s="5">
        <f>IF(O976&gt;0,RANK(O976,(N976:P976,Q976:AE976)),0)</f>
        <v>2</v>
      </c>
      <c r="F976" s="5">
        <f t="shared" si="238"/>
        <v>0</v>
      </c>
      <c r="G976" s="1">
        <f t="shared" si="239"/>
        <v>39</v>
      </c>
      <c r="H976" s="2">
        <f t="shared" si="245"/>
        <v>0.14606741573033707</v>
      </c>
      <c r="I976" s="6"/>
      <c r="J976" s="2">
        <f t="shared" si="240"/>
        <v>0.56928838951310856</v>
      </c>
      <c r="K976" s="2">
        <f t="shared" si="241"/>
        <v>0.42322097378277151</v>
      </c>
      <c r="L976" s="2">
        <f t="shared" si="242"/>
        <v>0</v>
      </c>
      <c r="M976" s="2">
        <f t="shared" si="243"/>
        <v>7.490636704119924E-3</v>
      </c>
      <c r="N976" s="63">
        <v>152</v>
      </c>
      <c r="O976" s="63">
        <v>113</v>
      </c>
      <c r="P976" s="63"/>
      <c r="Q976" s="63">
        <v>2</v>
      </c>
      <c r="R976" s="63">
        <v>0</v>
      </c>
      <c r="S976" s="63"/>
      <c r="T976" s="63"/>
      <c r="U976" s="63"/>
      <c r="V976" s="63"/>
      <c r="W976" s="63">
        <v>0</v>
      </c>
      <c r="X976" s="63"/>
      <c r="Y976" s="63"/>
      <c r="Z976" s="63"/>
      <c r="AA976" s="63"/>
      <c r="AB976" s="63"/>
      <c r="BA976" t="str">
        <f t="shared" si="246"/>
        <v>Rowe</v>
      </c>
      <c r="BB976" t="s">
        <v>1137</v>
      </c>
      <c r="BC976">
        <v>1</v>
      </c>
      <c r="BE976" s="112">
        <v>25</v>
      </c>
      <c r="BF976" s="114">
        <v>11</v>
      </c>
      <c r="BG976" s="114">
        <v>100</v>
      </c>
      <c r="BH976" s="118">
        <v>58335</v>
      </c>
      <c r="BI976" s="118">
        <f t="shared" si="247"/>
        <v>25011</v>
      </c>
      <c r="BJ976" t="s">
        <v>1471</v>
      </c>
      <c r="BK976">
        <f t="shared" si="244"/>
        <v>2558335</v>
      </c>
      <c r="BL976" s="66"/>
      <c r="BM976" s="66"/>
      <c r="BP976">
        <v>24.07</v>
      </c>
      <c r="BQ976">
        <v>0.52</v>
      </c>
      <c r="BR976">
        <v>23.55</v>
      </c>
    </row>
    <row r="977" spans="1:70" ht="15" hidden="1" customHeight="1" outlineLevel="1">
      <c r="A977" s="64" t="s">
        <v>668</v>
      </c>
      <c r="B977" s="8" t="s">
        <v>1319</v>
      </c>
      <c r="C977" s="1">
        <f t="shared" si="237"/>
        <v>4227</v>
      </c>
      <c r="D977" s="5">
        <f>IF(N977&gt;0, RANK(N977,(N977:P977,Q977:AE977)),0)</f>
        <v>1</v>
      </c>
      <c r="E977" s="5">
        <f>IF(O977&gt;0,RANK(O977,(N977:P977,Q977:AE977)),0)</f>
        <v>2</v>
      </c>
      <c r="F977" s="5">
        <f t="shared" si="238"/>
        <v>0</v>
      </c>
      <c r="G977" s="1">
        <f t="shared" si="239"/>
        <v>238</v>
      </c>
      <c r="H977" s="2">
        <f t="shared" si="245"/>
        <v>5.6304707830612727E-2</v>
      </c>
      <c r="I977" s="6"/>
      <c r="J977" s="2">
        <f t="shared" si="240"/>
        <v>0.51573219777620061</v>
      </c>
      <c r="K977" s="2">
        <f t="shared" si="241"/>
        <v>0.45942748994558791</v>
      </c>
      <c r="L977" s="2">
        <f t="shared" si="242"/>
        <v>0</v>
      </c>
      <c r="M977" s="2">
        <f t="shared" si="243"/>
        <v>2.4840312278211485E-2</v>
      </c>
      <c r="N977" s="63">
        <v>2180</v>
      </c>
      <c r="O977" s="63">
        <v>1942</v>
      </c>
      <c r="P977" s="63"/>
      <c r="Q977" s="63">
        <v>58</v>
      </c>
      <c r="R977" s="63">
        <v>21</v>
      </c>
      <c r="S977" s="63"/>
      <c r="T977" s="63"/>
      <c r="U977" s="63"/>
      <c r="V977" s="63"/>
      <c r="W977" s="63">
        <v>26</v>
      </c>
      <c r="X977" s="63"/>
      <c r="Y977" s="63"/>
      <c r="Z977" s="63"/>
      <c r="AA977" s="63"/>
      <c r="AB977" s="63"/>
      <c r="BA977" t="str">
        <f t="shared" si="246"/>
        <v>Rowley</v>
      </c>
      <c r="BB977" t="s">
        <v>841</v>
      </c>
      <c r="BC977">
        <v>6</v>
      </c>
      <c r="BE977" s="112">
        <v>25</v>
      </c>
      <c r="BF977" s="114">
        <v>9</v>
      </c>
      <c r="BG977" s="114">
        <v>135</v>
      </c>
      <c r="BH977" s="118">
        <v>58405</v>
      </c>
      <c r="BI977" s="118">
        <f t="shared" si="247"/>
        <v>25009</v>
      </c>
      <c r="BJ977" t="s">
        <v>1471</v>
      </c>
      <c r="BK977">
        <f t="shared" si="244"/>
        <v>2558405</v>
      </c>
      <c r="BL977" s="66"/>
      <c r="BM977" s="66"/>
      <c r="BP977">
        <v>20.59</v>
      </c>
      <c r="BQ977">
        <v>1.87</v>
      </c>
      <c r="BR977">
        <v>18.72</v>
      </c>
    </row>
    <row r="978" spans="1:70" ht="15" hidden="1" customHeight="1" outlineLevel="1">
      <c r="A978" s="64" t="s">
        <v>1158</v>
      </c>
      <c r="B978" s="8" t="s">
        <v>1319</v>
      </c>
      <c r="C978" s="1">
        <f t="shared" si="237"/>
        <v>787</v>
      </c>
      <c r="D978" s="5">
        <f>IF(N978&gt;0, RANK(N978,(N978:P978,Q978:AE978)),0)</f>
        <v>1</v>
      </c>
      <c r="E978" s="5">
        <f>IF(O978&gt;0,RANK(O978,(N978:P978,Q978:AE978)),0)</f>
        <v>2</v>
      </c>
      <c r="F978" s="5">
        <f t="shared" si="238"/>
        <v>0</v>
      </c>
      <c r="G978" s="1">
        <f t="shared" si="239"/>
        <v>51</v>
      </c>
      <c r="H978" s="2">
        <f t="shared" si="245"/>
        <v>6.480304955527319E-2</v>
      </c>
      <c r="I978" s="6"/>
      <c r="J978" s="2">
        <f t="shared" si="240"/>
        <v>0.51842439644218552</v>
      </c>
      <c r="K978" s="2">
        <f t="shared" si="241"/>
        <v>0.4536213468869123</v>
      </c>
      <c r="L978" s="2">
        <f t="shared" si="242"/>
        <v>0</v>
      </c>
      <c r="M978" s="2">
        <f t="shared" si="243"/>
        <v>2.7954256670902178E-2</v>
      </c>
      <c r="N978" s="63">
        <v>408</v>
      </c>
      <c r="O978" s="63">
        <v>357</v>
      </c>
      <c r="P978" s="63"/>
      <c r="Q978" s="63">
        <v>18</v>
      </c>
      <c r="R978" s="63">
        <v>3</v>
      </c>
      <c r="S978" s="63"/>
      <c r="T978" s="63"/>
      <c r="U978" s="63"/>
      <c r="V978" s="63"/>
      <c r="W978" s="63">
        <v>1</v>
      </c>
      <c r="X978" s="63"/>
      <c r="Y978" s="63"/>
      <c r="Z978" s="63"/>
      <c r="AA978" s="63"/>
      <c r="AB978" s="63"/>
      <c r="BA978" t="str">
        <f t="shared" si="246"/>
        <v>Royalston</v>
      </c>
      <c r="BB978" s="8" t="s">
        <v>1773</v>
      </c>
      <c r="BC978">
        <v>2</v>
      </c>
      <c r="BE978" s="112">
        <v>25</v>
      </c>
      <c r="BF978" s="114">
        <v>27</v>
      </c>
      <c r="BG978" s="114">
        <v>205</v>
      </c>
      <c r="BH978" s="118">
        <v>58580</v>
      </c>
      <c r="BI978" s="118">
        <f t="shared" si="247"/>
        <v>25027</v>
      </c>
      <c r="BJ978" t="s">
        <v>1471</v>
      </c>
      <c r="BK978">
        <f t="shared" si="244"/>
        <v>2558580</v>
      </c>
      <c r="BL978" s="66"/>
      <c r="BM978" s="66"/>
      <c r="BP978">
        <v>42.48</v>
      </c>
      <c r="BQ978">
        <v>0.59</v>
      </c>
      <c r="BR978">
        <v>41.89</v>
      </c>
    </row>
    <row r="979" spans="1:70" ht="15" hidden="1" customHeight="1" outlineLevel="1">
      <c r="A979" s="64" t="s">
        <v>1819</v>
      </c>
      <c r="B979" s="8" t="s">
        <v>1319</v>
      </c>
      <c r="C979" s="1">
        <f t="shared" si="237"/>
        <v>919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 t="shared" si="238"/>
        <v>0</v>
      </c>
      <c r="G979" s="1">
        <f t="shared" si="239"/>
        <v>146</v>
      </c>
      <c r="H979" s="2">
        <f t="shared" si="245"/>
        <v>0.1588683351468988</v>
      </c>
      <c r="I979" s="6"/>
      <c r="J979" s="2">
        <f t="shared" si="240"/>
        <v>0.3982589771490751</v>
      </c>
      <c r="K979" s="2">
        <f t="shared" si="241"/>
        <v>0.5571273122959739</v>
      </c>
      <c r="L979" s="2">
        <f t="shared" si="242"/>
        <v>0</v>
      </c>
      <c r="M979" s="2">
        <f t="shared" si="243"/>
        <v>4.4613710554951003E-2</v>
      </c>
      <c r="N979" s="63">
        <v>366</v>
      </c>
      <c r="O979" s="63">
        <v>512</v>
      </c>
      <c r="P979" s="63"/>
      <c r="Q979" s="63">
        <v>28</v>
      </c>
      <c r="R979" s="63">
        <v>6</v>
      </c>
      <c r="S979" s="63"/>
      <c r="T979" s="63"/>
      <c r="U979" s="63"/>
      <c r="V979" s="63"/>
      <c r="W979" s="63">
        <v>7</v>
      </c>
      <c r="X979" s="63"/>
      <c r="Y979" s="63"/>
      <c r="Z979" s="63"/>
      <c r="AA979" s="63"/>
      <c r="AB979" s="63"/>
      <c r="BA979" t="str">
        <f t="shared" si="246"/>
        <v>Russell</v>
      </c>
      <c r="BB979" t="s">
        <v>2851</v>
      </c>
      <c r="BC979">
        <v>1</v>
      </c>
      <c r="BE979" s="112">
        <v>25</v>
      </c>
      <c r="BF979" s="114">
        <v>13</v>
      </c>
      <c r="BG979" s="114">
        <v>80</v>
      </c>
      <c r="BH979" s="118">
        <v>58650</v>
      </c>
      <c r="BI979" s="118">
        <f t="shared" si="247"/>
        <v>25013</v>
      </c>
      <c r="BJ979" t="s">
        <v>1471</v>
      </c>
      <c r="BK979">
        <f t="shared" si="244"/>
        <v>2558650</v>
      </c>
      <c r="BL979" s="66"/>
      <c r="BM979" s="66"/>
      <c r="BP979">
        <v>17.88</v>
      </c>
      <c r="BQ979">
        <v>0.32</v>
      </c>
      <c r="BR979">
        <v>17.559999999999999</v>
      </c>
    </row>
    <row r="980" spans="1:70" ht="15" hidden="1" customHeight="1" outlineLevel="1">
      <c r="A980" s="64" t="s">
        <v>589</v>
      </c>
      <c r="B980" s="8" t="s">
        <v>1319</v>
      </c>
      <c r="C980" s="1">
        <f t="shared" ref="C980:C1043" si="248">SUM(N980:AY980)</f>
        <v>5675</v>
      </c>
      <c r="D980" s="5">
        <f>IF(N980&gt;0, RANK(N980,(N980:P980,Q980:AE980)),0)</f>
        <v>1</v>
      </c>
      <c r="E980" s="5">
        <f>IF(O980&gt;0,RANK(O980,(N980:P980,Q980:AE980)),0)</f>
        <v>2</v>
      </c>
      <c r="F980" s="5">
        <f t="shared" ref="F980:F1043" si="249">IF(P980&gt;0,RANK(P980,(N980:AE980)),0)</f>
        <v>0</v>
      </c>
      <c r="G980" s="1">
        <f t="shared" ref="G980:G1043" si="250">IF(C980&gt;0,MAX(N980:P980)-LARGE(N980:P980,2),0)</f>
        <v>151</v>
      </c>
      <c r="H980" s="2">
        <f t="shared" si="245"/>
        <v>2.6607929515418502E-2</v>
      </c>
      <c r="I980" s="6"/>
      <c r="J980" s="2">
        <f t="shared" ref="J980:J1043" si="251">IF(C980=0,"-",N980/C980)</f>
        <v>0.49656387665198237</v>
      </c>
      <c r="K980" s="2">
        <f t="shared" ref="K980:K1043" si="252">IF(C980=0,"-",O980/C980)</f>
        <v>0.46995594713656386</v>
      </c>
      <c r="L980" s="2">
        <f t="shared" ref="L980:L1043" si="253">IF(C980=0,"-",P980/C980)</f>
        <v>0</v>
      </c>
      <c r="M980" s="2">
        <f t="shared" ref="M980:M1043" si="254">IF(C980=0,"-",(1-J980-K980-L980))</f>
        <v>3.3480176211453716E-2</v>
      </c>
      <c r="N980" s="63">
        <v>2818</v>
      </c>
      <c r="O980" s="63">
        <v>2667</v>
      </c>
      <c r="P980" s="63"/>
      <c r="Q980" s="63">
        <v>121</v>
      </c>
      <c r="R980" s="63">
        <v>29</v>
      </c>
      <c r="S980" s="63"/>
      <c r="T980" s="63"/>
      <c r="U980" s="63"/>
      <c r="V980" s="63"/>
      <c r="W980" s="63">
        <v>40</v>
      </c>
      <c r="X980" s="63"/>
      <c r="Y980" s="63"/>
      <c r="Z980" s="63"/>
      <c r="AA980" s="63"/>
      <c r="AB980" s="63"/>
      <c r="BA980" t="str">
        <f t="shared" si="246"/>
        <v>Rutland</v>
      </c>
      <c r="BB980" s="8" t="s">
        <v>1773</v>
      </c>
      <c r="BC980">
        <v>2</v>
      </c>
      <c r="BE980" s="112">
        <v>25</v>
      </c>
      <c r="BF980" s="114">
        <v>27</v>
      </c>
      <c r="BG980" s="114">
        <v>210</v>
      </c>
      <c r="BH980" s="118">
        <v>58825</v>
      </c>
      <c r="BI980" s="118">
        <f t="shared" si="247"/>
        <v>25027</v>
      </c>
      <c r="BJ980" t="s">
        <v>1471</v>
      </c>
      <c r="BK980">
        <f t="shared" ref="BK980:BK1043" si="255">BE980*100000+BH980</f>
        <v>2558825</v>
      </c>
      <c r="BL980" s="66"/>
      <c r="BM980" s="66"/>
      <c r="BP980">
        <v>36.409999999999997</v>
      </c>
      <c r="BQ980">
        <v>1.1499999999999999</v>
      </c>
      <c r="BR980">
        <v>35.26</v>
      </c>
    </row>
    <row r="981" spans="1:70" ht="15" hidden="1" customHeight="1" outlineLevel="1">
      <c r="A981" s="64" t="s">
        <v>2879</v>
      </c>
      <c r="B981" s="8" t="s">
        <v>1319</v>
      </c>
      <c r="C981" s="1">
        <f t="shared" si="248"/>
        <v>24018</v>
      </c>
      <c r="D981" s="5">
        <f>IF(N981&gt;0, RANK(N981,(N981:P981,Q981:AE981)),0)</f>
        <v>1</v>
      </c>
      <c r="E981" s="5">
        <f>IF(O981&gt;0,RANK(O981,(N981:P981,Q981:AE981)),0)</f>
        <v>2</v>
      </c>
      <c r="F981" s="5">
        <f t="shared" si="249"/>
        <v>0</v>
      </c>
      <c r="G981" s="1">
        <f t="shared" si="250"/>
        <v>12590</v>
      </c>
      <c r="H981" s="2">
        <f t="shared" si="245"/>
        <v>0.52419019069031558</v>
      </c>
      <c r="I981" s="6"/>
      <c r="J981" s="2">
        <f t="shared" si="251"/>
        <v>0.75039553668082271</v>
      </c>
      <c r="K981" s="2">
        <f t="shared" si="252"/>
        <v>0.22620534599050712</v>
      </c>
      <c r="L981" s="2">
        <f t="shared" si="253"/>
        <v>0</v>
      </c>
      <c r="M981" s="2">
        <f t="shared" si="254"/>
        <v>2.3399117328670171E-2</v>
      </c>
      <c r="N981" s="63">
        <v>18023</v>
      </c>
      <c r="O981" s="63">
        <v>5433</v>
      </c>
      <c r="P981" s="63"/>
      <c r="Q981" s="63">
        <v>286</v>
      </c>
      <c r="R981" s="63">
        <v>157</v>
      </c>
      <c r="S981" s="63"/>
      <c r="T981" s="63"/>
      <c r="U981" s="63"/>
      <c r="V981" s="63"/>
      <c r="W981" s="63">
        <v>119</v>
      </c>
      <c r="X981" s="63"/>
      <c r="Y981" s="63"/>
      <c r="Z981" s="63"/>
      <c r="AA981" s="63"/>
      <c r="AB981" s="63"/>
      <c r="BA981" t="str">
        <f t="shared" si="246"/>
        <v>Salem</v>
      </c>
      <c r="BB981" t="s">
        <v>841</v>
      </c>
      <c r="BC981">
        <v>6</v>
      </c>
      <c r="BE981" s="112">
        <v>25</v>
      </c>
      <c r="BF981" s="114">
        <v>9</v>
      </c>
      <c r="BG981" s="114">
        <v>140</v>
      </c>
      <c r="BH981" s="118">
        <v>59105</v>
      </c>
      <c r="BI981" s="118">
        <f t="shared" si="247"/>
        <v>25009</v>
      </c>
      <c r="BJ981" t="s">
        <v>1248</v>
      </c>
      <c r="BK981">
        <f t="shared" si="255"/>
        <v>2559105</v>
      </c>
      <c r="BL981" s="66"/>
      <c r="BM981" s="66"/>
      <c r="BP981">
        <v>18.059999999999999</v>
      </c>
      <c r="BQ981">
        <v>9.9499999999999993</v>
      </c>
      <c r="BR981">
        <v>8.1</v>
      </c>
    </row>
    <row r="982" spans="1:70" ht="15" hidden="1" customHeight="1" outlineLevel="1">
      <c r="A982" s="64" t="s">
        <v>2096</v>
      </c>
      <c r="B982" s="8" t="s">
        <v>1319</v>
      </c>
      <c r="C982" s="1">
        <f t="shared" si="248"/>
        <v>5556</v>
      </c>
      <c r="D982" s="5">
        <f>IF(N982&gt;0, RANK(N982,(N982:P982,Q982:AE982)),0)</f>
        <v>1</v>
      </c>
      <c r="E982" s="5">
        <f>IF(O982&gt;0,RANK(O982,(N982:P982,Q982:AE982)),0)</f>
        <v>2</v>
      </c>
      <c r="F982" s="5">
        <f t="shared" si="249"/>
        <v>0</v>
      </c>
      <c r="G982" s="1">
        <f t="shared" si="250"/>
        <v>248</v>
      </c>
      <c r="H982" s="2">
        <f t="shared" si="245"/>
        <v>4.4636429085673147E-2</v>
      </c>
      <c r="I982" s="6"/>
      <c r="J982" s="2">
        <f t="shared" si="251"/>
        <v>0.51205903527717778</v>
      </c>
      <c r="K982" s="2">
        <f t="shared" si="252"/>
        <v>0.46742260619150466</v>
      </c>
      <c r="L982" s="2">
        <f t="shared" si="253"/>
        <v>0</v>
      </c>
      <c r="M982" s="2">
        <f t="shared" si="254"/>
        <v>2.051835853131756E-2</v>
      </c>
      <c r="N982" s="63">
        <v>2845</v>
      </c>
      <c r="O982" s="63">
        <v>2597</v>
      </c>
      <c r="P982" s="63"/>
      <c r="Q982" s="63">
        <v>84</v>
      </c>
      <c r="R982" s="63">
        <v>18</v>
      </c>
      <c r="S982" s="63"/>
      <c r="T982" s="63"/>
      <c r="U982" s="63"/>
      <c r="V982" s="63"/>
      <c r="W982" s="63">
        <v>12</v>
      </c>
      <c r="X982" s="63"/>
      <c r="Y982" s="63"/>
      <c r="Z982" s="63"/>
      <c r="AA982" s="63"/>
      <c r="AB982" s="63"/>
      <c r="BA982" t="str">
        <f t="shared" si="246"/>
        <v>Salisbury</v>
      </c>
      <c r="BB982" t="s">
        <v>841</v>
      </c>
      <c r="BC982">
        <v>6</v>
      </c>
      <c r="BE982" s="112">
        <v>25</v>
      </c>
      <c r="BF982" s="114">
        <v>9</v>
      </c>
      <c r="BG982" s="114">
        <v>145</v>
      </c>
      <c r="BH982" s="118">
        <v>59245</v>
      </c>
      <c r="BI982" s="118">
        <f t="shared" si="247"/>
        <v>25009</v>
      </c>
      <c r="BJ982" t="s">
        <v>1471</v>
      </c>
      <c r="BK982">
        <f t="shared" si="255"/>
        <v>2559245</v>
      </c>
      <c r="BL982" s="66"/>
      <c r="BM982" s="66"/>
      <c r="BP982">
        <v>17.850000000000001</v>
      </c>
      <c r="BQ982">
        <v>2.41</v>
      </c>
      <c r="BR982">
        <v>15.43</v>
      </c>
    </row>
    <row r="983" spans="1:70" ht="15" hidden="1" customHeight="1" outlineLevel="1">
      <c r="A983" s="64" t="s">
        <v>1898</v>
      </c>
      <c r="B983" s="8" t="s">
        <v>1319</v>
      </c>
      <c r="C983" s="1">
        <f t="shared" si="248"/>
        <v>515</v>
      </c>
      <c r="D983" s="5">
        <f>IF(N983&gt;0, RANK(N983,(N983:P983,Q983:AE983)),0)</f>
        <v>1</v>
      </c>
      <c r="E983" s="5">
        <f>IF(O983&gt;0,RANK(O983,(N983:P983,Q983:AE983)),0)</f>
        <v>2</v>
      </c>
      <c r="F983" s="5">
        <f t="shared" si="249"/>
        <v>0</v>
      </c>
      <c r="G983" s="1">
        <f t="shared" si="250"/>
        <v>106</v>
      </c>
      <c r="H983" s="2">
        <f t="shared" si="245"/>
        <v>0.2058252427184466</v>
      </c>
      <c r="I983" s="6"/>
      <c r="J983" s="2">
        <f t="shared" si="251"/>
        <v>0.59417475728155345</v>
      </c>
      <c r="K983" s="2">
        <f t="shared" si="252"/>
        <v>0.38834951456310679</v>
      </c>
      <c r="L983" s="2">
        <f t="shared" si="253"/>
        <v>0</v>
      </c>
      <c r="M983" s="2">
        <f t="shared" si="254"/>
        <v>1.7475728155339765E-2</v>
      </c>
      <c r="N983" s="63">
        <v>306</v>
      </c>
      <c r="O983" s="63">
        <v>200</v>
      </c>
      <c r="P983" s="63"/>
      <c r="Q983" s="63">
        <v>5</v>
      </c>
      <c r="R983" s="63">
        <v>2</v>
      </c>
      <c r="S983" s="63"/>
      <c r="T983" s="63"/>
      <c r="U983" s="63"/>
      <c r="V983" s="63"/>
      <c r="W983" s="63">
        <v>2</v>
      </c>
      <c r="X983" s="63"/>
      <c r="Y983" s="63"/>
      <c r="Z983" s="63"/>
      <c r="AA983" s="63"/>
      <c r="AB983" s="63"/>
      <c r="BA983" t="str">
        <f t="shared" si="246"/>
        <v>Sandisfield</v>
      </c>
      <c r="BB983" t="s">
        <v>2311</v>
      </c>
      <c r="BC983">
        <v>1</v>
      </c>
      <c r="BE983" s="112">
        <v>25</v>
      </c>
      <c r="BF983" s="114">
        <v>3</v>
      </c>
      <c r="BG983" s="114">
        <v>120</v>
      </c>
      <c r="BH983" s="118">
        <v>59665</v>
      </c>
      <c r="BI983" s="118">
        <f t="shared" si="247"/>
        <v>25003</v>
      </c>
      <c r="BJ983" t="s">
        <v>1471</v>
      </c>
      <c r="BK983">
        <f t="shared" si="255"/>
        <v>2559665</v>
      </c>
      <c r="BL983" s="66"/>
      <c r="BM983" s="66"/>
      <c r="BP983">
        <v>53.03</v>
      </c>
      <c r="BQ983">
        <v>0.71</v>
      </c>
      <c r="BR983">
        <v>52.32</v>
      </c>
    </row>
    <row r="984" spans="1:70" ht="15" hidden="1" customHeight="1" outlineLevel="1">
      <c r="A984" s="64" t="s">
        <v>2917</v>
      </c>
      <c r="B984" s="8" t="s">
        <v>1319</v>
      </c>
      <c r="C984" s="1">
        <f t="shared" si="248"/>
        <v>14061</v>
      </c>
      <c r="D984" s="5">
        <f>IF(N984&gt;0, RANK(N984,(N984:P984,Q984:AE984)),0)</f>
        <v>1</v>
      </c>
      <c r="E984" s="5">
        <f>IF(O984&gt;0,RANK(O984,(N984:P984,Q984:AE984)),0)</f>
        <v>2</v>
      </c>
      <c r="F984" s="5">
        <f t="shared" si="249"/>
        <v>0</v>
      </c>
      <c r="G984" s="1">
        <f t="shared" si="250"/>
        <v>1695</v>
      </c>
      <c r="H984" s="2">
        <f t="shared" si="245"/>
        <v>0.12054619159377</v>
      </c>
      <c r="I984" s="6"/>
      <c r="J984" s="2">
        <f t="shared" si="251"/>
        <v>0.55038759689922478</v>
      </c>
      <c r="K984" s="2">
        <f t="shared" si="252"/>
        <v>0.42984140530545478</v>
      </c>
      <c r="L984" s="2">
        <f t="shared" si="253"/>
        <v>0</v>
      </c>
      <c r="M984" s="2">
        <f t="shared" si="254"/>
        <v>1.9770997795320433E-2</v>
      </c>
      <c r="N984" s="63">
        <v>7739</v>
      </c>
      <c r="O984" s="63">
        <v>6044</v>
      </c>
      <c r="P984" s="63"/>
      <c r="Q984" s="63">
        <v>189</v>
      </c>
      <c r="R984" s="63">
        <v>57</v>
      </c>
      <c r="S984" s="63"/>
      <c r="T984" s="63"/>
      <c r="U984" s="63"/>
      <c r="V984" s="63"/>
      <c r="W984" s="63">
        <v>32</v>
      </c>
      <c r="X984" s="63"/>
      <c r="Y984" s="63"/>
      <c r="Z984" s="63"/>
      <c r="AA984" s="63"/>
      <c r="AB984" s="63"/>
      <c r="BA984" t="str">
        <f t="shared" si="246"/>
        <v>Sandwich</v>
      </c>
      <c r="BB984" t="s">
        <v>2409</v>
      </c>
      <c r="BC984">
        <v>9</v>
      </c>
      <c r="BE984" s="112">
        <v>25</v>
      </c>
      <c r="BF984" s="114">
        <v>1</v>
      </c>
      <c r="BG984" s="114">
        <v>60</v>
      </c>
      <c r="BH984" s="118">
        <v>59735</v>
      </c>
      <c r="BI984" s="118">
        <f t="shared" si="247"/>
        <v>25001</v>
      </c>
      <c r="BJ984" t="s">
        <v>1471</v>
      </c>
      <c r="BK984">
        <f t="shared" si="255"/>
        <v>2559735</v>
      </c>
      <c r="BL984" s="66"/>
      <c r="BM984" s="66"/>
      <c r="BP984">
        <v>44.36</v>
      </c>
      <c r="BQ984">
        <v>1.32</v>
      </c>
      <c r="BR984">
        <v>43.04</v>
      </c>
    </row>
    <row r="985" spans="1:70" ht="15" hidden="1" customHeight="1" outlineLevel="1">
      <c r="A985" s="64" t="s">
        <v>2558</v>
      </c>
      <c r="B985" s="8" t="s">
        <v>1319</v>
      </c>
      <c r="C985" s="1">
        <f t="shared" si="248"/>
        <v>15797</v>
      </c>
      <c r="D985" s="5">
        <f>IF(N985&gt;0, RANK(N985,(N985:P985,Q985:AE985)),0)</f>
        <v>1</v>
      </c>
      <c r="E985" s="5">
        <f>IF(O985&gt;0,RANK(O985,(N985:P985,Q985:AE985)),0)</f>
        <v>2</v>
      </c>
      <c r="F985" s="5">
        <f t="shared" si="249"/>
        <v>0</v>
      </c>
      <c r="G985" s="1">
        <f t="shared" si="250"/>
        <v>458</v>
      </c>
      <c r="H985" s="2">
        <f t="shared" si="245"/>
        <v>2.899284674305248E-2</v>
      </c>
      <c r="I985" s="6"/>
      <c r="J985" s="2">
        <f t="shared" si="251"/>
        <v>0.50648857377983159</v>
      </c>
      <c r="K985" s="2">
        <f t="shared" si="252"/>
        <v>0.47749572703677912</v>
      </c>
      <c r="L985" s="2">
        <f t="shared" si="253"/>
        <v>0</v>
      </c>
      <c r="M985" s="2">
        <f t="shared" si="254"/>
        <v>1.6015699183389298E-2</v>
      </c>
      <c r="N985" s="63">
        <v>8001</v>
      </c>
      <c r="O985" s="63">
        <v>7543</v>
      </c>
      <c r="P985" s="63"/>
      <c r="Q985" s="63">
        <v>150</v>
      </c>
      <c r="R985" s="63">
        <v>50</v>
      </c>
      <c r="S985" s="63"/>
      <c r="T985" s="63"/>
      <c r="U985" s="63"/>
      <c r="V985" s="63"/>
      <c r="W985" s="63">
        <v>53</v>
      </c>
      <c r="X985" s="63"/>
      <c r="Y985" s="63"/>
      <c r="Z985" s="63"/>
      <c r="AA985" s="63"/>
      <c r="AB985" s="63"/>
      <c r="BA985" t="str">
        <f t="shared" si="246"/>
        <v>Saugus</v>
      </c>
      <c r="BB985" t="s">
        <v>841</v>
      </c>
      <c r="BC985">
        <v>6</v>
      </c>
      <c r="BE985" s="112">
        <v>25</v>
      </c>
      <c r="BF985" s="114">
        <v>9</v>
      </c>
      <c r="BG985" s="114">
        <v>150</v>
      </c>
      <c r="BH985" s="118">
        <v>60015</v>
      </c>
      <c r="BI985" s="118">
        <f t="shared" si="247"/>
        <v>25009</v>
      </c>
      <c r="BJ985" t="s">
        <v>1471</v>
      </c>
      <c r="BK985">
        <f t="shared" si="255"/>
        <v>2560015</v>
      </c>
      <c r="BL985" s="66"/>
      <c r="BM985" s="66"/>
      <c r="BP985">
        <v>11.75</v>
      </c>
      <c r="BQ985">
        <v>0.77</v>
      </c>
      <c r="BR985">
        <v>10.99</v>
      </c>
    </row>
    <row r="986" spans="1:70" ht="15" hidden="1" customHeight="1" outlineLevel="1">
      <c r="A986" s="64" t="s">
        <v>1917</v>
      </c>
      <c r="B986" s="8" t="s">
        <v>1319</v>
      </c>
      <c r="C986" s="1">
        <f t="shared" si="248"/>
        <v>399</v>
      </c>
      <c r="D986" s="5">
        <f>IF(N986&gt;0, RANK(N986,(N986:P986,Q986:AE986)),0)</f>
        <v>1</v>
      </c>
      <c r="E986" s="5">
        <f>IF(O986&gt;0,RANK(O986,(N986:P986,Q986:AE986)),0)</f>
        <v>2</v>
      </c>
      <c r="F986" s="5">
        <f t="shared" si="249"/>
        <v>0</v>
      </c>
      <c r="G986" s="1">
        <f t="shared" si="250"/>
        <v>65</v>
      </c>
      <c r="H986" s="2">
        <f t="shared" si="245"/>
        <v>0.16290726817042606</v>
      </c>
      <c r="I986" s="6"/>
      <c r="J986" s="2">
        <f t="shared" si="251"/>
        <v>0.5664160401002506</v>
      </c>
      <c r="K986" s="2">
        <f t="shared" si="252"/>
        <v>0.40350877192982454</v>
      </c>
      <c r="L986" s="2">
        <f t="shared" si="253"/>
        <v>0</v>
      </c>
      <c r="M986" s="2">
        <f t="shared" si="254"/>
        <v>3.0075187969924866E-2</v>
      </c>
      <c r="N986" s="63">
        <v>226</v>
      </c>
      <c r="O986" s="63">
        <v>161</v>
      </c>
      <c r="P986" s="63"/>
      <c r="Q986" s="63">
        <v>7</v>
      </c>
      <c r="R986" s="63">
        <v>4</v>
      </c>
      <c r="S986" s="63"/>
      <c r="T986" s="63"/>
      <c r="U986" s="63"/>
      <c r="V986" s="63"/>
      <c r="W986" s="63">
        <v>1</v>
      </c>
      <c r="X986" s="63"/>
      <c r="Y986" s="63"/>
      <c r="Z986" s="63"/>
      <c r="AA986" s="63"/>
      <c r="AB986" s="63"/>
      <c r="BA986" t="str">
        <f t="shared" si="246"/>
        <v>Savoy</v>
      </c>
      <c r="BB986" t="s">
        <v>2311</v>
      </c>
      <c r="BC986">
        <v>1</v>
      </c>
      <c r="BE986" s="112">
        <v>25</v>
      </c>
      <c r="BF986" s="114">
        <v>3</v>
      </c>
      <c r="BG986" s="114">
        <v>125</v>
      </c>
      <c r="BH986" s="118">
        <v>60225</v>
      </c>
      <c r="BI986" s="118">
        <f t="shared" si="247"/>
        <v>25003</v>
      </c>
      <c r="BJ986" t="s">
        <v>1471</v>
      </c>
      <c r="BK986">
        <f t="shared" si="255"/>
        <v>2560225</v>
      </c>
      <c r="BL986" s="66"/>
      <c r="BM986" s="66"/>
      <c r="BP986">
        <v>36.01</v>
      </c>
      <c r="BQ986">
        <v>0.14000000000000001</v>
      </c>
      <c r="BR986">
        <v>35.86</v>
      </c>
    </row>
    <row r="987" spans="1:70" ht="15" hidden="1" customHeight="1" outlineLevel="1">
      <c r="A987" s="64" t="s">
        <v>753</v>
      </c>
      <c r="B987" s="8" t="s">
        <v>1319</v>
      </c>
      <c r="C987" s="1">
        <f t="shared" si="248"/>
        <v>13530</v>
      </c>
      <c r="D987" s="5">
        <f>IF(N987&gt;0, RANK(N987,(N987:P987,Q987:AE987)),0)</f>
        <v>1</v>
      </c>
      <c r="E987" s="5">
        <f>IF(O987&gt;0,RANK(O987,(N987:P987,Q987:AE987)),0)</f>
        <v>2</v>
      </c>
      <c r="F987" s="5">
        <f t="shared" si="249"/>
        <v>0</v>
      </c>
      <c r="G987" s="1">
        <f t="shared" si="250"/>
        <v>3994</v>
      </c>
      <c r="H987" s="2">
        <f t="shared" si="245"/>
        <v>0.29519586104951956</v>
      </c>
      <c r="I987" s="6"/>
      <c r="J987" s="2">
        <f t="shared" si="251"/>
        <v>0.63621581670362159</v>
      </c>
      <c r="K987" s="2">
        <f t="shared" si="252"/>
        <v>0.34101995565410198</v>
      </c>
      <c r="L987" s="2">
        <f t="shared" si="253"/>
        <v>0</v>
      </c>
      <c r="M987" s="2">
        <f t="shared" si="254"/>
        <v>2.2764227642276424E-2</v>
      </c>
      <c r="N987" s="63">
        <v>8608</v>
      </c>
      <c r="O987" s="63">
        <v>4614</v>
      </c>
      <c r="P987" s="63"/>
      <c r="Q987" s="63">
        <v>185</v>
      </c>
      <c r="R987" s="63">
        <v>54</v>
      </c>
      <c r="S987" s="63"/>
      <c r="T987" s="63"/>
      <c r="U987" s="63"/>
      <c r="V987" s="63"/>
      <c r="W987" s="63">
        <v>69</v>
      </c>
      <c r="X987" s="63"/>
      <c r="Y987" s="63"/>
      <c r="Z987" s="63"/>
      <c r="AA987" s="63"/>
      <c r="AB987" s="63"/>
      <c r="BA987" t="str">
        <f t="shared" si="246"/>
        <v>Scituate</v>
      </c>
      <c r="BB987" t="s">
        <v>231</v>
      </c>
      <c r="BC987">
        <v>8</v>
      </c>
      <c r="BE987" s="112">
        <v>25</v>
      </c>
      <c r="BF987" s="114">
        <v>23</v>
      </c>
      <c r="BG987" s="114">
        <v>120</v>
      </c>
      <c r="BH987" s="118">
        <v>60330</v>
      </c>
      <c r="BI987" s="118">
        <f t="shared" si="247"/>
        <v>25023</v>
      </c>
      <c r="BJ987" t="s">
        <v>1471</v>
      </c>
      <c r="BK987">
        <f t="shared" si="255"/>
        <v>2560330</v>
      </c>
      <c r="BL987" s="66"/>
      <c r="BM987" s="66"/>
      <c r="BP987">
        <v>31.8</v>
      </c>
      <c r="BQ987">
        <v>14.61</v>
      </c>
      <c r="BR987">
        <v>17.18</v>
      </c>
    </row>
    <row r="988" spans="1:70" ht="15" hidden="1" customHeight="1" outlineLevel="1">
      <c r="A988" s="64" t="s">
        <v>2576</v>
      </c>
      <c r="B988" s="8" t="s">
        <v>1319</v>
      </c>
      <c r="C988" s="1">
        <f t="shared" si="248"/>
        <v>8955</v>
      </c>
      <c r="D988" s="5">
        <f>IF(N988&gt;0, RANK(N988,(N988:P988,Q988:AE988)),0)</f>
        <v>1</v>
      </c>
      <c r="E988" s="5">
        <f>IF(O988&gt;0,RANK(O988,(N988:P988,Q988:AE988)),0)</f>
        <v>2</v>
      </c>
      <c r="F988" s="5">
        <f t="shared" si="249"/>
        <v>0</v>
      </c>
      <c r="G988" s="1">
        <f t="shared" si="250"/>
        <v>816</v>
      </c>
      <c r="H988" s="2">
        <f t="shared" si="245"/>
        <v>9.1122278056951431E-2</v>
      </c>
      <c r="I988" s="6"/>
      <c r="J988" s="2">
        <f t="shared" si="251"/>
        <v>0.53445002791736462</v>
      </c>
      <c r="K988" s="2">
        <f t="shared" si="252"/>
        <v>0.44332774986041318</v>
      </c>
      <c r="L988" s="2">
        <f t="shared" si="253"/>
        <v>0</v>
      </c>
      <c r="M988" s="2">
        <f t="shared" si="254"/>
        <v>2.2222222222222199E-2</v>
      </c>
      <c r="N988" s="63">
        <v>4786</v>
      </c>
      <c r="O988" s="63">
        <v>3970</v>
      </c>
      <c r="P988" s="63"/>
      <c r="Q988" s="63">
        <v>121</v>
      </c>
      <c r="R988" s="63">
        <v>34</v>
      </c>
      <c r="S988" s="63"/>
      <c r="T988" s="63"/>
      <c r="U988" s="63"/>
      <c r="V988" s="63"/>
      <c r="W988" s="63">
        <v>44</v>
      </c>
      <c r="X988" s="63"/>
      <c r="Y988" s="63"/>
      <c r="Z988" s="63"/>
      <c r="AA988" s="63"/>
      <c r="AB988" s="63"/>
      <c r="BA988" t="str">
        <f t="shared" si="246"/>
        <v>Seekonk</v>
      </c>
      <c r="BB988" t="s">
        <v>2213</v>
      </c>
      <c r="BC988">
        <v>4</v>
      </c>
      <c r="BE988" s="112">
        <v>25</v>
      </c>
      <c r="BF988" s="114">
        <v>5</v>
      </c>
      <c r="BG988" s="114">
        <v>80</v>
      </c>
      <c r="BH988" s="118">
        <v>60645</v>
      </c>
      <c r="BI988" s="118">
        <f t="shared" si="247"/>
        <v>25005</v>
      </c>
      <c r="BJ988" t="s">
        <v>1471</v>
      </c>
      <c r="BK988">
        <f t="shared" si="255"/>
        <v>2560645</v>
      </c>
      <c r="BL988" s="66"/>
      <c r="BM988" s="66"/>
      <c r="BP988">
        <v>18.420000000000002</v>
      </c>
      <c r="BQ988">
        <v>0.1</v>
      </c>
      <c r="BR988">
        <v>18.32</v>
      </c>
    </row>
    <row r="989" spans="1:70" ht="15" hidden="1" customHeight="1" outlineLevel="1">
      <c r="A989" s="64" t="s">
        <v>1683</v>
      </c>
      <c r="B989" s="8" t="s">
        <v>1319</v>
      </c>
      <c r="C989" s="1">
        <f t="shared" si="248"/>
        <v>11617</v>
      </c>
      <c r="D989" s="5">
        <f>IF(N989&gt;0, RANK(N989,(N989:P989,Q989:AE989)),0)</f>
        <v>1</v>
      </c>
      <c r="E989" s="5">
        <f>IF(O989&gt;0,RANK(O989,(N989:P989,Q989:AE989)),0)</f>
        <v>2</v>
      </c>
      <c r="F989" s="5">
        <f t="shared" si="249"/>
        <v>0</v>
      </c>
      <c r="G989" s="1">
        <f t="shared" si="250"/>
        <v>6175</v>
      </c>
      <c r="H989" s="2">
        <f t="shared" si="245"/>
        <v>0.53154859257983988</v>
      </c>
      <c r="I989" s="6"/>
      <c r="J989" s="2">
        <f t="shared" si="251"/>
        <v>0.75561676852888005</v>
      </c>
      <c r="K989" s="2">
        <f t="shared" si="252"/>
        <v>0.22406817594904019</v>
      </c>
      <c r="L989" s="2">
        <f t="shared" si="253"/>
        <v>0</v>
      </c>
      <c r="M989" s="2">
        <f t="shared" si="254"/>
        <v>2.0315055522079767E-2</v>
      </c>
      <c r="N989" s="63">
        <v>8778</v>
      </c>
      <c r="O989" s="63">
        <v>2603</v>
      </c>
      <c r="P989" s="63"/>
      <c r="Q989" s="63">
        <v>139</v>
      </c>
      <c r="R989" s="63">
        <v>49</v>
      </c>
      <c r="S989" s="63"/>
      <c r="T989" s="63"/>
      <c r="U989" s="63"/>
      <c r="V989" s="63"/>
      <c r="W989" s="63">
        <v>48</v>
      </c>
      <c r="X989" s="63"/>
      <c r="Y989" s="63"/>
      <c r="Z989" s="63"/>
      <c r="AA989" s="63"/>
      <c r="AB989" s="63"/>
      <c r="BA989" t="str">
        <f t="shared" si="246"/>
        <v>Sharon</v>
      </c>
      <c r="BB989" t="s">
        <v>752</v>
      </c>
      <c r="BC989">
        <v>4</v>
      </c>
      <c r="BE989" s="112">
        <v>25</v>
      </c>
      <c r="BF989" s="114">
        <v>21</v>
      </c>
      <c r="BG989" s="114">
        <v>110</v>
      </c>
      <c r="BH989" s="118">
        <v>60785</v>
      </c>
      <c r="BI989" s="118">
        <f t="shared" si="247"/>
        <v>25021</v>
      </c>
      <c r="BJ989" t="s">
        <v>1471</v>
      </c>
      <c r="BK989">
        <f t="shared" si="255"/>
        <v>2560785</v>
      </c>
      <c r="BL989" s="66"/>
      <c r="BM989" s="66"/>
      <c r="BP989">
        <v>24.17</v>
      </c>
      <c r="BQ989">
        <v>0.86</v>
      </c>
      <c r="BR989">
        <v>23.31</v>
      </c>
    </row>
    <row r="990" spans="1:70" ht="15" hidden="1" customHeight="1" outlineLevel="1">
      <c r="A990" s="64" t="s">
        <v>1218</v>
      </c>
      <c r="B990" s="8" t="s">
        <v>1319</v>
      </c>
      <c r="C990" s="1">
        <f t="shared" si="248"/>
        <v>2162</v>
      </c>
      <c r="D990" s="5">
        <f>IF(N990&gt;0, RANK(N990,(N990:P990,Q990:AE990)),0)</f>
        <v>1</v>
      </c>
      <c r="E990" s="5">
        <f>IF(O990&gt;0,RANK(O990,(N990:P990,Q990:AE990)),0)</f>
        <v>2</v>
      </c>
      <c r="F990" s="5">
        <f t="shared" si="249"/>
        <v>0</v>
      </c>
      <c r="G990" s="1">
        <f t="shared" si="250"/>
        <v>964</v>
      </c>
      <c r="H990" s="2">
        <f t="shared" si="245"/>
        <v>0.44588344125809437</v>
      </c>
      <c r="I990" s="6"/>
      <c r="J990" s="2">
        <f t="shared" si="251"/>
        <v>0.71322849213691031</v>
      </c>
      <c r="K990" s="2">
        <f t="shared" si="252"/>
        <v>0.26734505087881594</v>
      </c>
      <c r="L990" s="2">
        <f t="shared" si="253"/>
        <v>0</v>
      </c>
      <c r="M990" s="2">
        <f t="shared" si="254"/>
        <v>1.9426456984273754E-2</v>
      </c>
      <c r="N990" s="63">
        <v>1542</v>
      </c>
      <c r="O990" s="63">
        <v>578</v>
      </c>
      <c r="P990" s="63"/>
      <c r="Q990" s="63">
        <v>21</v>
      </c>
      <c r="R990" s="63">
        <v>15</v>
      </c>
      <c r="S990" s="63"/>
      <c r="T990" s="63"/>
      <c r="U990" s="63"/>
      <c r="V990" s="63"/>
      <c r="W990" s="63">
        <v>6</v>
      </c>
      <c r="X990" s="63"/>
      <c r="Y990" s="63"/>
      <c r="Z990" s="63"/>
      <c r="AA990" s="63"/>
      <c r="AB990" s="63"/>
      <c r="BA990" t="str">
        <f t="shared" si="246"/>
        <v>Sheffield</v>
      </c>
      <c r="BB990" t="s">
        <v>2311</v>
      </c>
      <c r="BC990">
        <v>1</v>
      </c>
      <c r="BE990" s="112">
        <v>25</v>
      </c>
      <c r="BF990" s="114">
        <v>3</v>
      </c>
      <c r="BG990" s="114">
        <v>130</v>
      </c>
      <c r="BH990" s="118">
        <v>61065</v>
      </c>
      <c r="BI990" s="118">
        <f t="shared" si="247"/>
        <v>25003</v>
      </c>
      <c r="BJ990" t="s">
        <v>1471</v>
      </c>
      <c r="BK990">
        <f t="shared" si="255"/>
        <v>2561065</v>
      </c>
      <c r="BL990" s="66"/>
      <c r="BM990" s="66"/>
      <c r="BP990">
        <v>48.54</v>
      </c>
      <c r="BQ990">
        <v>0.39</v>
      </c>
      <c r="BR990">
        <v>48.15</v>
      </c>
    </row>
    <row r="991" spans="1:70" ht="15" hidden="1" customHeight="1" outlineLevel="1">
      <c r="A991" s="64" t="s">
        <v>529</v>
      </c>
      <c r="B991" s="8" t="s">
        <v>1319</v>
      </c>
      <c r="C991" s="1">
        <f t="shared" si="248"/>
        <v>1174</v>
      </c>
      <c r="D991" s="5">
        <f>IF(N991&gt;0, RANK(N991,(N991:P991,Q991:AE991)),0)</f>
        <v>1</v>
      </c>
      <c r="E991" s="5">
        <f>IF(O991&gt;0,RANK(O991,(N991:P991,Q991:AE991)),0)</f>
        <v>2</v>
      </c>
      <c r="F991" s="5">
        <f t="shared" si="249"/>
        <v>0</v>
      </c>
      <c r="G991" s="1">
        <f t="shared" si="250"/>
        <v>718</v>
      </c>
      <c r="H991" s="2">
        <f t="shared" si="245"/>
        <v>0.61158432708688248</v>
      </c>
      <c r="I991" s="6"/>
      <c r="J991" s="2">
        <f t="shared" si="251"/>
        <v>0.78960817717206133</v>
      </c>
      <c r="K991" s="2">
        <f t="shared" si="252"/>
        <v>0.17802385008517888</v>
      </c>
      <c r="L991" s="2">
        <f t="shared" si="253"/>
        <v>0</v>
      </c>
      <c r="M991" s="2">
        <f t="shared" si="254"/>
        <v>3.2367972742759793E-2</v>
      </c>
      <c r="N991" s="63">
        <v>927</v>
      </c>
      <c r="O991" s="63">
        <v>209</v>
      </c>
      <c r="P991" s="63"/>
      <c r="Q991" s="63">
        <v>24</v>
      </c>
      <c r="R991" s="63">
        <v>8</v>
      </c>
      <c r="S991" s="63"/>
      <c r="T991" s="63"/>
      <c r="U991" s="63"/>
      <c r="V991" s="63"/>
      <c r="W991" s="63">
        <v>6</v>
      </c>
      <c r="X991" s="63"/>
      <c r="Y991" s="63"/>
      <c r="Z991" s="63"/>
      <c r="AA991" s="63"/>
      <c r="AB991" s="63"/>
      <c r="BA991" t="str">
        <f t="shared" si="246"/>
        <v>Shelburne</v>
      </c>
      <c r="BB991" t="s">
        <v>1137</v>
      </c>
      <c r="BC991">
        <v>1</v>
      </c>
      <c r="BE991" s="112">
        <v>25</v>
      </c>
      <c r="BF991" s="114">
        <v>11</v>
      </c>
      <c r="BG991" s="114">
        <v>105</v>
      </c>
      <c r="BH991" s="118">
        <v>61135</v>
      </c>
      <c r="BI991" s="118">
        <f t="shared" si="247"/>
        <v>25011</v>
      </c>
      <c r="BJ991" t="s">
        <v>1471</v>
      </c>
      <c r="BK991">
        <f t="shared" si="255"/>
        <v>2561135</v>
      </c>
      <c r="BL991" s="66"/>
      <c r="BM991" s="66"/>
      <c r="BP991">
        <v>23.45</v>
      </c>
      <c r="BQ991">
        <v>0.2</v>
      </c>
      <c r="BR991">
        <v>23.25</v>
      </c>
    </row>
    <row r="992" spans="1:70" ht="15" hidden="1" customHeight="1" outlineLevel="1">
      <c r="A992" s="64" t="s">
        <v>352</v>
      </c>
      <c r="B992" s="8" t="s">
        <v>1319</v>
      </c>
      <c r="C992" s="1">
        <f t="shared" si="248"/>
        <v>2963</v>
      </c>
      <c r="D992" s="5">
        <f>IF(N992&gt;0, RANK(N992,(N992:P992,Q992:AE992)),0)</f>
        <v>1</v>
      </c>
      <c r="E992" s="5">
        <f>IF(O992&gt;0,RANK(O992,(N992:P992,Q992:AE992)),0)</f>
        <v>2</v>
      </c>
      <c r="F992" s="5">
        <f t="shared" si="249"/>
        <v>0</v>
      </c>
      <c r="G992" s="1">
        <f t="shared" si="250"/>
        <v>1688</v>
      </c>
      <c r="H992" s="2">
        <f t="shared" ref="H992:H1055" si="256">IF(C992&gt;0,G992/C992,0)</f>
        <v>0.56969287883901454</v>
      </c>
      <c r="I992" s="6"/>
      <c r="J992" s="2">
        <f t="shared" si="251"/>
        <v>0.76510293621329728</v>
      </c>
      <c r="K992" s="2">
        <f t="shared" si="252"/>
        <v>0.19541005737428283</v>
      </c>
      <c r="L992" s="2">
        <f t="shared" si="253"/>
        <v>0</v>
      </c>
      <c r="M992" s="2">
        <f t="shared" si="254"/>
        <v>3.9487006412419895E-2</v>
      </c>
      <c r="N992" s="63">
        <v>2267</v>
      </c>
      <c r="O992" s="63">
        <v>579</v>
      </c>
      <c r="P992" s="63"/>
      <c r="Q992" s="63">
        <v>72</v>
      </c>
      <c r="R992" s="63">
        <v>15</v>
      </c>
      <c r="S992" s="63"/>
      <c r="T992" s="63"/>
      <c r="U992" s="63"/>
      <c r="V992" s="63"/>
      <c r="W992" s="63">
        <v>30</v>
      </c>
      <c r="X992" s="63"/>
      <c r="Y992" s="63"/>
      <c r="Z992" s="63"/>
      <c r="AA992" s="63"/>
      <c r="AB992" s="63"/>
      <c r="BA992" t="str">
        <f t="shared" ref="BA992:BA1055" si="257">A992</f>
        <v>Sherborn</v>
      </c>
      <c r="BB992" t="s">
        <v>503</v>
      </c>
      <c r="BC992">
        <v>5</v>
      </c>
      <c r="BE992" s="112">
        <v>25</v>
      </c>
      <c r="BF992" s="114">
        <v>17</v>
      </c>
      <c r="BG992" s="114">
        <v>185</v>
      </c>
      <c r="BH992" s="118">
        <v>61380</v>
      </c>
      <c r="BI992" s="118">
        <f t="shared" si="247"/>
        <v>25017</v>
      </c>
      <c r="BJ992" t="s">
        <v>1471</v>
      </c>
      <c r="BK992">
        <f t="shared" si="255"/>
        <v>2561380</v>
      </c>
      <c r="BL992" s="66"/>
      <c r="BM992" s="66"/>
      <c r="BP992">
        <v>16.190000000000001</v>
      </c>
      <c r="BQ992">
        <v>0.22</v>
      </c>
      <c r="BR992">
        <v>15.96</v>
      </c>
    </row>
    <row r="993" spans="1:70" ht="15" hidden="1" customHeight="1" outlineLevel="1">
      <c r="A993" s="64" t="s">
        <v>1350</v>
      </c>
      <c r="B993" s="8" t="s">
        <v>1319</v>
      </c>
      <c r="C993" s="1">
        <f t="shared" si="248"/>
        <v>3700</v>
      </c>
      <c r="D993" s="5">
        <f>IF(N993&gt;0, RANK(N993,(N993:P993,Q993:AE993)),0)</f>
        <v>1</v>
      </c>
      <c r="E993" s="5">
        <f>IF(O993&gt;0,RANK(O993,(N993:P993,Q993:AE993)),0)</f>
        <v>2</v>
      </c>
      <c r="F993" s="5">
        <f t="shared" si="249"/>
        <v>0</v>
      </c>
      <c r="G993" s="1">
        <f t="shared" si="250"/>
        <v>607</v>
      </c>
      <c r="H993" s="2">
        <f t="shared" si="256"/>
        <v>0.16405405405405404</v>
      </c>
      <c r="I993" s="6"/>
      <c r="J993" s="2">
        <f t="shared" si="251"/>
        <v>0.56756756756756754</v>
      </c>
      <c r="K993" s="2">
        <f t="shared" si="252"/>
        <v>0.4035135135135135</v>
      </c>
      <c r="L993" s="2">
        <f t="shared" si="253"/>
        <v>0</v>
      </c>
      <c r="M993" s="2">
        <f t="shared" si="254"/>
        <v>2.8918918918918957E-2</v>
      </c>
      <c r="N993" s="63">
        <v>2100</v>
      </c>
      <c r="O993" s="63">
        <v>1493</v>
      </c>
      <c r="P993" s="63"/>
      <c r="Q993" s="63">
        <v>67</v>
      </c>
      <c r="R993" s="63">
        <v>22</v>
      </c>
      <c r="S993" s="63"/>
      <c r="T993" s="63"/>
      <c r="U993" s="63"/>
      <c r="V993" s="63"/>
      <c r="W993" s="63">
        <v>18</v>
      </c>
      <c r="X993" s="63"/>
      <c r="Y993" s="63"/>
      <c r="Z993" s="63"/>
      <c r="AA993" s="63"/>
      <c r="AB993" s="63"/>
      <c r="BA993" t="str">
        <f t="shared" si="257"/>
        <v>Shirley</v>
      </c>
      <c r="BB993" t="s">
        <v>503</v>
      </c>
      <c r="BC993">
        <v>3</v>
      </c>
      <c r="BE993" s="112">
        <v>25</v>
      </c>
      <c r="BF993" s="114">
        <v>17</v>
      </c>
      <c r="BG993" s="114">
        <v>190</v>
      </c>
      <c r="BH993" s="118">
        <v>61590</v>
      </c>
      <c r="BI993" s="118">
        <f t="shared" si="247"/>
        <v>25017</v>
      </c>
      <c r="BJ993" t="s">
        <v>1471</v>
      </c>
      <c r="BK993">
        <f t="shared" si="255"/>
        <v>2561590</v>
      </c>
      <c r="BL993" s="66"/>
      <c r="BM993" s="66"/>
      <c r="BP993">
        <v>15.9</v>
      </c>
      <c r="BQ993">
        <v>0.08</v>
      </c>
      <c r="BR993">
        <v>15.82</v>
      </c>
    </row>
    <row r="994" spans="1:70" ht="15" hidden="1" customHeight="1" outlineLevel="1">
      <c r="A994" s="64" t="s">
        <v>959</v>
      </c>
      <c r="B994" s="8" t="s">
        <v>1319</v>
      </c>
      <c r="C994" s="1">
        <f t="shared" si="248"/>
        <v>21131</v>
      </c>
      <c r="D994" s="5">
        <f>IF(N994&gt;0, RANK(N994,(N994:P994,Q994:AE994)),0)</f>
        <v>1</v>
      </c>
      <c r="E994" s="5">
        <f>IF(O994&gt;0,RANK(O994,(N994:P994,Q994:AE994)),0)</f>
        <v>2</v>
      </c>
      <c r="F994" s="5">
        <f t="shared" si="249"/>
        <v>0</v>
      </c>
      <c r="G994" s="1">
        <f t="shared" si="250"/>
        <v>6532</v>
      </c>
      <c r="H994" s="2">
        <f t="shared" si="256"/>
        <v>0.3091193033931191</v>
      </c>
      <c r="I994" s="6"/>
      <c r="J994" s="2">
        <f t="shared" si="251"/>
        <v>0.64313094505702517</v>
      </c>
      <c r="K994" s="2">
        <f t="shared" si="252"/>
        <v>0.33401164166390612</v>
      </c>
      <c r="L994" s="2">
        <f t="shared" si="253"/>
        <v>0</v>
      </c>
      <c r="M994" s="2">
        <f t="shared" si="254"/>
        <v>2.2857413279068706E-2</v>
      </c>
      <c r="N994" s="63">
        <v>13590</v>
      </c>
      <c r="O994" s="63">
        <v>7058</v>
      </c>
      <c r="P994" s="63"/>
      <c r="Q994" s="63">
        <v>280</v>
      </c>
      <c r="R994" s="63">
        <v>107</v>
      </c>
      <c r="S994" s="63"/>
      <c r="T994" s="63"/>
      <c r="U994" s="63"/>
      <c r="V994" s="63"/>
      <c r="W994" s="63">
        <v>96</v>
      </c>
      <c r="X994" s="63"/>
      <c r="Y994" s="63"/>
      <c r="Z994" s="63"/>
      <c r="AA994" s="63"/>
      <c r="AB994" s="63"/>
      <c r="BA994" t="str">
        <f t="shared" si="257"/>
        <v>Shrewsbury</v>
      </c>
      <c r="BB994" s="8" t="s">
        <v>1773</v>
      </c>
      <c r="BC994">
        <v>2</v>
      </c>
      <c r="BE994" s="112">
        <v>25</v>
      </c>
      <c r="BF994" s="114">
        <v>27</v>
      </c>
      <c r="BG994" s="114">
        <v>215</v>
      </c>
      <c r="BH994" s="118">
        <v>61800</v>
      </c>
      <c r="BI994" s="118">
        <f t="shared" si="247"/>
        <v>25027</v>
      </c>
      <c r="BJ994" t="s">
        <v>1471</v>
      </c>
      <c r="BK994">
        <f t="shared" si="255"/>
        <v>2561800</v>
      </c>
      <c r="BL994" s="66"/>
      <c r="BM994" s="66"/>
      <c r="BP994">
        <v>21.65</v>
      </c>
      <c r="BQ994">
        <v>0.92</v>
      </c>
      <c r="BR994">
        <v>20.73</v>
      </c>
    </row>
    <row r="995" spans="1:70" ht="15" hidden="1" customHeight="1" outlineLevel="1">
      <c r="A995" s="64" t="s">
        <v>3058</v>
      </c>
      <c r="B995" s="8" t="s">
        <v>1319</v>
      </c>
      <c r="C995" s="1">
        <f t="shared" si="248"/>
        <v>1330</v>
      </c>
      <c r="D995" s="5">
        <f>IF(N995&gt;0, RANK(N995,(N995:P995,Q995:AE995)),0)</f>
        <v>1</v>
      </c>
      <c r="E995" s="5">
        <f>IF(O995&gt;0,RANK(O995,(N995:P995,Q995:AE995)),0)</f>
        <v>2</v>
      </c>
      <c r="F995" s="5">
        <f t="shared" si="249"/>
        <v>0</v>
      </c>
      <c r="G995" s="1">
        <f t="shared" si="250"/>
        <v>1010</v>
      </c>
      <c r="H995" s="2">
        <f t="shared" si="256"/>
        <v>0.75939849624060152</v>
      </c>
      <c r="I995" s="6"/>
      <c r="J995" s="2">
        <f t="shared" si="251"/>
        <v>0.86766917293233081</v>
      </c>
      <c r="K995" s="2">
        <f t="shared" si="252"/>
        <v>0.10827067669172932</v>
      </c>
      <c r="L995" s="2">
        <f t="shared" si="253"/>
        <v>0</v>
      </c>
      <c r="M995" s="2">
        <f t="shared" si="254"/>
        <v>2.4060150375939865E-2</v>
      </c>
      <c r="N995" s="63">
        <v>1154</v>
      </c>
      <c r="O995" s="63">
        <v>144</v>
      </c>
      <c r="P995" s="63"/>
      <c r="Q995" s="63">
        <v>13</v>
      </c>
      <c r="R995" s="63">
        <v>13</v>
      </c>
      <c r="S995" s="63"/>
      <c r="T995" s="63"/>
      <c r="U995" s="63"/>
      <c r="V995" s="63"/>
      <c r="W995" s="63">
        <v>6</v>
      </c>
      <c r="X995" s="63"/>
      <c r="Y995" s="63"/>
      <c r="Z995" s="63"/>
      <c r="AA995" s="63"/>
      <c r="AB995" s="63"/>
      <c r="BA995" t="str">
        <f t="shared" si="257"/>
        <v>Shutesbury</v>
      </c>
      <c r="BB995" t="s">
        <v>1137</v>
      </c>
      <c r="BC995">
        <v>2</v>
      </c>
      <c r="BE995" s="112">
        <v>25</v>
      </c>
      <c r="BF995" s="114">
        <v>11</v>
      </c>
      <c r="BG995" s="114">
        <v>110</v>
      </c>
      <c r="BH995" s="118">
        <v>61905</v>
      </c>
      <c r="BI995" s="118">
        <f t="shared" ref="BI995:BI1058" si="258">BE995*1000+BF995</f>
        <v>25011</v>
      </c>
      <c r="BJ995" t="s">
        <v>1471</v>
      </c>
      <c r="BK995">
        <f t="shared" si="255"/>
        <v>2561905</v>
      </c>
      <c r="BL995" s="66"/>
      <c r="BM995" s="66"/>
      <c r="BP995">
        <v>27.17</v>
      </c>
      <c r="BQ995">
        <v>0.56000000000000005</v>
      </c>
      <c r="BR995">
        <v>26.61</v>
      </c>
    </row>
    <row r="996" spans="1:70" ht="15" hidden="1" customHeight="1" outlineLevel="1">
      <c r="A996" s="64" t="s">
        <v>1786</v>
      </c>
      <c r="B996" s="8" t="s">
        <v>1319</v>
      </c>
      <c r="C996" s="1">
        <f t="shared" si="248"/>
        <v>11122</v>
      </c>
      <c r="D996" s="5">
        <f>IF(N996&gt;0, RANK(N996,(N996:P996,Q996:AE996)),0)</f>
        <v>1</v>
      </c>
      <c r="E996" s="5">
        <f>IF(O996&gt;0,RANK(O996,(N996:P996,Q996:AE996)),0)</f>
        <v>2</v>
      </c>
      <c r="F996" s="5">
        <f t="shared" si="249"/>
        <v>0</v>
      </c>
      <c r="G996" s="1">
        <f t="shared" si="250"/>
        <v>702</v>
      </c>
      <c r="H996" s="2">
        <f t="shared" si="256"/>
        <v>6.3118144218665712E-2</v>
      </c>
      <c r="I996" s="6"/>
      <c r="J996" s="2">
        <f t="shared" si="251"/>
        <v>0.52283761913324944</v>
      </c>
      <c r="K996" s="2">
        <f t="shared" si="252"/>
        <v>0.4597194749145837</v>
      </c>
      <c r="L996" s="2">
        <f t="shared" si="253"/>
        <v>0</v>
      </c>
      <c r="M996" s="2">
        <f t="shared" si="254"/>
        <v>1.7442905952166854E-2</v>
      </c>
      <c r="N996" s="63">
        <v>5815</v>
      </c>
      <c r="O996" s="63">
        <v>5113</v>
      </c>
      <c r="P996" s="63"/>
      <c r="Q996" s="63">
        <v>135</v>
      </c>
      <c r="R996" s="63">
        <v>45</v>
      </c>
      <c r="S996" s="63"/>
      <c r="T996" s="63"/>
      <c r="U996" s="63"/>
      <c r="V996" s="63"/>
      <c r="W996" s="63">
        <v>14</v>
      </c>
      <c r="X996" s="63"/>
      <c r="Y996" s="63"/>
      <c r="Z996" s="63"/>
      <c r="AA996" s="63"/>
      <c r="AB996" s="63"/>
      <c r="BA996" t="str">
        <f t="shared" si="257"/>
        <v>Somerset</v>
      </c>
      <c r="BB996" t="s">
        <v>2213</v>
      </c>
      <c r="BC996">
        <v>4</v>
      </c>
      <c r="BE996" s="112">
        <v>25</v>
      </c>
      <c r="BF996" s="114">
        <v>5</v>
      </c>
      <c r="BG996" s="114">
        <v>85</v>
      </c>
      <c r="BH996" s="118">
        <v>62430</v>
      </c>
      <c r="BI996" s="118">
        <f t="shared" si="258"/>
        <v>25005</v>
      </c>
      <c r="BJ996" t="s">
        <v>1471</v>
      </c>
      <c r="BK996">
        <f t="shared" si="255"/>
        <v>2562430</v>
      </c>
      <c r="BL996" s="66"/>
      <c r="BM996" s="66"/>
      <c r="BP996">
        <v>11.98</v>
      </c>
      <c r="BQ996">
        <v>3.87</v>
      </c>
      <c r="BR996">
        <v>8.11</v>
      </c>
    </row>
    <row r="997" spans="1:70" ht="15" hidden="1" customHeight="1" outlineLevel="1">
      <c r="A997" s="64" t="s">
        <v>2438</v>
      </c>
      <c r="B997" s="8" t="s">
        <v>1319</v>
      </c>
      <c r="C997" s="1">
        <f t="shared" si="248"/>
        <v>42200</v>
      </c>
      <c r="D997" s="5">
        <f>IF(N997&gt;0, RANK(N997,(N997:P997,Q997:AE997)),0)</f>
        <v>1</v>
      </c>
      <c r="E997" s="5">
        <f>IF(O997&gt;0,RANK(O997,(N997:P997,Q997:AE997)),0)</f>
        <v>2</v>
      </c>
      <c r="F997" s="5">
        <f t="shared" si="249"/>
        <v>0</v>
      </c>
      <c r="G997" s="1">
        <f t="shared" si="250"/>
        <v>32744</v>
      </c>
      <c r="H997" s="2">
        <f t="shared" si="256"/>
        <v>0.77592417061611374</v>
      </c>
      <c r="I997" s="6"/>
      <c r="J997" s="2">
        <f t="shared" si="251"/>
        <v>0.87741706161137445</v>
      </c>
      <c r="K997" s="2">
        <f t="shared" si="252"/>
        <v>0.10149289099526067</v>
      </c>
      <c r="L997" s="2">
        <f t="shared" si="253"/>
        <v>0</v>
      </c>
      <c r="M997" s="2">
        <f t="shared" si="254"/>
        <v>2.1090047393364883E-2</v>
      </c>
      <c r="N997" s="63">
        <v>37027</v>
      </c>
      <c r="O997" s="63">
        <v>4283</v>
      </c>
      <c r="P997" s="63"/>
      <c r="Q997" s="63">
        <v>346</v>
      </c>
      <c r="R997" s="63">
        <v>332</v>
      </c>
      <c r="S997" s="63"/>
      <c r="T997" s="63"/>
      <c r="U997" s="63"/>
      <c r="V997" s="63"/>
      <c r="W997" s="63">
        <v>212</v>
      </c>
      <c r="X997" s="63"/>
      <c r="Y997" s="63"/>
      <c r="Z997" s="63"/>
      <c r="AA997" s="63"/>
      <c r="AB997" s="63"/>
      <c r="BA997" t="str">
        <f t="shared" si="257"/>
        <v>Somerville</v>
      </c>
      <c r="BB997" t="s">
        <v>503</v>
      </c>
      <c r="BC997">
        <v>7</v>
      </c>
      <c r="BE997" s="112">
        <v>25</v>
      </c>
      <c r="BF997" s="114">
        <v>17</v>
      </c>
      <c r="BG997" s="114">
        <v>195</v>
      </c>
      <c r="BH997" s="118">
        <v>62535</v>
      </c>
      <c r="BI997" s="118">
        <f t="shared" si="258"/>
        <v>25017</v>
      </c>
      <c r="BJ997" t="s">
        <v>1248</v>
      </c>
      <c r="BK997">
        <f t="shared" si="255"/>
        <v>2562535</v>
      </c>
      <c r="BL997" s="66"/>
      <c r="BM997" s="66"/>
      <c r="BP997">
        <v>4.21</v>
      </c>
      <c r="BQ997">
        <v>0.11</v>
      </c>
      <c r="BR997">
        <v>4.1100000000000003</v>
      </c>
    </row>
    <row r="998" spans="1:70" ht="15" hidden="1" customHeight="1" outlineLevel="1">
      <c r="A998" s="64" t="s">
        <v>1274</v>
      </c>
      <c r="B998" s="8" t="s">
        <v>1319</v>
      </c>
      <c r="C998" s="1">
        <f t="shared" si="248"/>
        <v>10059</v>
      </c>
      <c r="D998" s="5">
        <f>IF(N998&gt;0, RANK(N998,(N998:P998,Q998:AE998)),0)</f>
        <v>1</v>
      </c>
      <c r="E998" s="5">
        <f>IF(O998&gt;0,RANK(O998,(N998:P998,Q998:AE998)),0)</f>
        <v>2</v>
      </c>
      <c r="F998" s="5">
        <f t="shared" si="249"/>
        <v>0</v>
      </c>
      <c r="G998" s="1">
        <f t="shared" si="250"/>
        <v>3360</v>
      </c>
      <c r="H998" s="2">
        <f t="shared" si="256"/>
        <v>0.33402922755741127</v>
      </c>
      <c r="I998" s="6"/>
      <c r="J998" s="2">
        <f t="shared" si="251"/>
        <v>0.65513470523908934</v>
      </c>
      <c r="K998" s="2">
        <f t="shared" si="252"/>
        <v>0.32110547768167808</v>
      </c>
      <c r="L998" s="2">
        <f t="shared" si="253"/>
        <v>0</v>
      </c>
      <c r="M998" s="2">
        <f t="shared" si="254"/>
        <v>2.3759817079232581E-2</v>
      </c>
      <c r="N998" s="63">
        <v>6590</v>
      </c>
      <c r="O998" s="63">
        <v>3230</v>
      </c>
      <c r="P998" s="63"/>
      <c r="Q998" s="63">
        <v>144</v>
      </c>
      <c r="R998" s="63">
        <v>59</v>
      </c>
      <c r="S998" s="63"/>
      <c r="T998" s="63"/>
      <c r="U998" s="63"/>
      <c r="V998" s="63"/>
      <c r="W998" s="63">
        <v>36</v>
      </c>
      <c r="X998" s="63"/>
      <c r="Y998" s="63"/>
      <c r="Z998" s="63"/>
      <c r="AA998" s="63"/>
      <c r="AB998" s="63"/>
      <c r="BA998" t="str">
        <f t="shared" si="257"/>
        <v>South Hadley</v>
      </c>
      <c r="BB998" t="s">
        <v>2174</v>
      </c>
      <c r="BC998">
        <v>1</v>
      </c>
      <c r="BE998" s="112">
        <v>25</v>
      </c>
      <c r="BF998" s="114">
        <v>15</v>
      </c>
      <c r="BG998" s="114">
        <v>80</v>
      </c>
      <c r="BH998" s="118">
        <v>64145</v>
      </c>
      <c r="BI998" s="118">
        <f t="shared" si="258"/>
        <v>25015</v>
      </c>
      <c r="BJ998" t="s">
        <v>1471</v>
      </c>
      <c r="BK998">
        <f t="shared" si="255"/>
        <v>2564145</v>
      </c>
      <c r="BL998" s="66"/>
      <c r="BM998" s="66"/>
      <c r="BP998">
        <v>18.39</v>
      </c>
      <c r="BQ998">
        <v>0.68</v>
      </c>
      <c r="BR998">
        <v>17.71</v>
      </c>
    </row>
    <row r="999" spans="1:70" ht="15" hidden="1" customHeight="1" outlineLevel="1">
      <c r="A999" s="64" t="s">
        <v>212</v>
      </c>
      <c r="B999" s="8" t="s">
        <v>1319</v>
      </c>
      <c r="C999" s="1">
        <f t="shared" si="248"/>
        <v>4194</v>
      </c>
      <c r="D999" s="5">
        <f>IF(N999&gt;0, RANK(N999,(N999:P999,Q999:AE999)),0)</f>
        <v>1</v>
      </c>
      <c r="E999" s="5">
        <f>IF(O999&gt;0,RANK(O999,(N999:P999,Q999:AE999)),0)</f>
        <v>2</v>
      </c>
      <c r="F999" s="5">
        <f t="shared" si="249"/>
        <v>0</v>
      </c>
      <c r="G999" s="1">
        <f t="shared" si="250"/>
        <v>420</v>
      </c>
      <c r="H999" s="2">
        <f t="shared" si="256"/>
        <v>0.10014306151645208</v>
      </c>
      <c r="I999" s="6"/>
      <c r="J999" s="2">
        <f t="shared" si="251"/>
        <v>0.53195040534096327</v>
      </c>
      <c r="K999" s="2">
        <f t="shared" si="252"/>
        <v>0.43180734382451119</v>
      </c>
      <c r="L999" s="2">
        <f t="shared" si="253"/>
        <v>0</v>
      </c>
      <c r="M999" s="2">
        <f t="shared" si="254"/>
        <v>3.6242250834525536E-2</v>
      </c>
      <c r="N999" s="63">
        <v>2231</v>
      </c>
      <c r="O999" s="63">
        <v>1811</v>
      </c>
      <c r="P999" s="63"/>
      <c r="Q999" s="63">
        <v>76</v>
      </c>
      <c r="R999" s="63">
        <v>20</v>
      </c>
      <c r="S999" s="63"/>
      <c r="T999" s="63"/>
      <c r="U999" s="63"/>
      <c r="V999" s="63"/>
      <c r="W999" s="63">
        <v>56</v>
      </c>
      <c r="X999" s="63"/>
      <c r="Y999" s="63"/>
      <c r="Z999" s="63"/>
      <c r="AA999" s="63"/>
      <c r="AB999" s="63"/>
      <c r="BA999" t="str">
        <f t="shared" si="257"/>
        <v>Southampton</v>
      </c>
      <c r="BB999" t="s">
        <v>2174</v>
      </c>
      <c r="BC999">
        <v>1</v>
      </c>
      <c r="BE999" s="112">
        <v>25</v>
      </c>
      <c r="BF999" s="114">
        <v>15</v>
      </c>
      <c r="BG999" s="114">
        <v>75</v>
      </c>
      <c r="BH999" s="118">
        <v>62745</v>
      </c>
      <c r="BI999" s="118">
        <f t="shared" si="258"/>
        <v>25015</v>
      </c>
      <c r="BJ999" t="s">
        <v>1471</v>
      </c>
      <c r="BK999">
        <f t="shared" si="255"/>
        <v>2562745</v>
      </c>
      <c r="BL999" s="66"/>
      <c r="BM999" s="66"/>
      <c r="BP999">
        <v>29.08</v>
      </c>
      <c r="BQ999">
        <v>0.93</v>
      </c>
      <c r="BR999">
        <v>28.15</v>
      </c>
    </row>
    <row r="1000" spans="1:70" ht="15" hidden="1" customHeight="1" outlineLevel="1">
      <c r="A1000" s="64" t="s">
        <v>2276</v>
      </c>
      <c r="B1000" s="8" t="s">
        <v>1319</v>
      </c>
      <c r="C1000" s="1">
        <f t="shared" si="248"/>
        <v>6665</v>
      </c>
      <c r="D1000" s="5">
        <f>IF(N1000&gt;0, RANK(N1000,(N1000:P1000,Q1000:AE1000)),0)</f>
        <v>1</v>
      </c>
      <c r="E1000" s="5">
        <f>IF(O1000&gt;0,RANK(O1000,(N1000:P1000,Q1000:AE1000)),0)</f>
        <v>2</v>
      </c>
      <c r="F1000" s="5">
        <f t="shared" si="249"/>
        <v>0</v>
      </c>
      <c r="G1000" s="1">
        <f t="shared" si="250"/>
        <v>2767</v>
      </c>
      <c r="H1000" s="2">
        <f t="shared" si="256"/>
        <v>0.41515378844711176</v>
      </c>
      <c r="I1000" s="6"/>
      <c r="J1000" s="2">
        <f t="shared" si="251"/>
        <v>0.69287321830457616</v>
      </c>
      <c r="K1000" s="2">
        <f t="shared" si="252"/>
        <v>0.27771942985746434</v>
      </c>
      <c r="L1000" s="2">
        <f t="shared" si="253"/>
        <v>0</v>
      </c>
      <c r="M1000" s="2">
        <f t="shared" si="254"/>
        <v>2.9407351837959506E-2</v>
      </c>
      <c r="N1000" s="63">
        <v>4618</v>
      </c>
      <c r="O1000" s="63">
        <v>1851</v>
      </c>
      <c r="P1000" s="63"/>
      <c r="Q1000" s="63">
        <v>113</v>
      </c>
      <c r="R1000" s="63">
        <v>27</v>
      </c>
      <c r="S1000" s="63"/>
      <c r="T1000" s="63"/>
      <c r="U1000" s="63"/>
      <c r="V1000" s="63"/>
      <c r="W1000" s="63">
        <v>56</v>
      </c>
      <c r="X1000" s="63"/>
      <c r="Y1000" s="63"/>
      <c r="Z1000" s="63"/>
      <c r="AA1000" s="63"/>
      <c r="AB1000" s="63"/>
      <c r="BA1000" t="str">
        <f t="shared" si="257"/>
        <v>Southborough</v>
      </c>
      <c r="BB1000" s="8" t="s">
        <v>1773</v>
      </c>
      <c r="BC1000">
        <v>5</v>
      </c>
      <c r="BE1000" s="112">
        <v>25</v>
      </c>
      <c r="BF1000" s="114">
        <v>27</v>
      </c>
      <c r="BG1000" s="114">
        <v>220</v>
      </c>
      <c r="BH1000" s="118">
        <v>63165</v>
      </c>
      <c r="BI1000" s="118">
        <f t="shared" si="258"/>
        <v>25027</v>
      </c>
      <c r="BJ1000" t="s">
        <v>1471</v>
      </c>
      <c r="BK1000">
        <f t="shared" si="255"/>
        <v>2563165</v>
      </c>
      <c r="BL1000" s="66"/>
      <c r="BM1000" s="66"/>
      <c r="BP1000">
        <v>15.66</v>
      </c>
      <c r="BQ1000">
        <v>1.51</v>
      </c>
      <c r="BR1000">
        <v>14.15</v>
      </c>
    </row>
    <row r="1001" spans="1:70" ht="15" hidden="1" customHeight="1" outlineLevel="1">
      <c r="A1001" s="64" t="s">
        <v>2877</v>
      </c>
      <c r="B1001" s="8" t="s">
        <v>1319</v>
      </c>
      <c r="C1001" s="1">
        <f t="shared" si="248"/>
        <v>7261</v>
      </c>
      <c r="D1001" s="5">
        <f>IF(N1001&gt;0, RANK(N1001,(N1001:P1001,Q1001:AE1001)),0)</f>
        <v>1</v>
      </c>
      <c r="E1001" s="5">
        <f>IF(O1001&gt;0,RANK(O1001,(N1001:P1001,Q1001:AE1001)),0)</f>
        <v>2</v>
      </c>
      <c r="F1001" s="5">
        <f t="shared" si="249"/>
        <v>0</v>
      </c>
      <c r="G1001" s="1">
        <f t="shared" si="250"/>
        <v>1057</v>
      </c>
      <c r="H1001" s="2">
        <f t="shared" si="256"/>
        <v>0.14557223522930726</v>
      </c>
      <c r="I1001" s="6"/>
      <c r="J1001" s="2">
        <f t="shared" si="251"/>
        <v>0.56176835146674009</v>
      </c>
      <c r="K1001" s="2">
        <f t="shared" si="252"/>
        <v>0.41619611623743286</v>
      </c>
      <c r="L1001" s="2">
        <f t="shared" si="253"/>
        <v>0</v>
      </c>
      <c r="M1001" s="2">
        <f t="shared" si="254"/>
        <v>2.2035532295827054E-2</v>
      </c>
      <c r="N1001" s="63">
        <v>4079</v>
      </c>
      <c r="O1001" s="63">
        <v>3022</v>
      </c>
      <c r="P1001" s="63"/>
      <c r="Q1001" s="63">
        <v>79</v>
      </c>
      <c r="R1001" s="63">
        <v>51</v>
      </c>
      <c r="S1001" s="63"/>
      <c r="T1001" s="63"/>
      <c r="U1001" s="63"/>
      <c r="V1001" s="63"/>
      <c r="W1001" s="63">
        <v>30</v>
      </c>
      <c r="X1001" s="63"/>
      <c r="Y1001" s="63"/>
      <c r="Z1001" s="63"/>
      <c r="AA1001" s="63"/>
      <c r="AB1001" s="63"/>
      <c r="BA1001" t="str">
        <f t="shared" si="257"/>
        <v>Southbridge</v>
      </c>
      <c r="BB1001" s="8" t="s">
        <v>1773</v>
      </c>
      <c r="BC1001">
        <v>1</v>
      </c>
      <c r="BE1001" s="112">
        <v>25</v>
      </c>
      <c r="BF1001" s="114">
        <v>27</v>
      </c>
      <c r="BG1001" s="114">
        <v>225</v>
      </c>
      <c r="BH1001" s="118">
        <v>63270</v>
      </c>
      <c r="BI1001" s="118">
        <f t="shared" si="258"/>
        <v>25027</v>
      </c>
      <c r="BJ1001" t="s">
        <v>1248</v>
      </c>
      <c r="BK1001">
        <f t="shared" si="255"/>
        <v>2563270</v>
      </c>
      <c r="BL1001" s="66"/>
      <c r="BM1001" s="66"/>
      <c r="BP1001">
        <v>20.86</v>
      </c>
      <c r="BQ1001">
        <v>0.5</v>
      </c>
      <c r="BR1001">
        <v>20.36</v>
      </c>
    </row>
    <row r="1002" spans="1:70" ht="15" hidden="1" customHeight="1" outlineLevel="1">
      <c r="A1002" s="64" t="s">
        <v>1397</v>
      </c>
      <c r="B1002" s="8" t="s">
        <v>1319</v>
      </c>
      <c r="C1002" s="1">
        <f t="shared" si="248"/>
        <v>5732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 t="shared" si="249"/>
        <v>0</v>
      </c>
      <c r="G1002" s="1">
        <f t="shared" si="250"/>
        <v>861</v>
      </c>
      <c r="H1002" s="2">
        <f t="shared" si="256"/>
        <v>0.15020935101186322</v>
      </c>
      <c r="I1002" s="6"/>
      <c r="J1002" s="2">
        <f t="shared" si="251"/>
        <v>0.41172365666434052</v>
      </c>
      <c r="K1002" s="2">
        <f t="shared" si="252"/>
        <v>0.5619330076762038</v>
      </c>
      <c r="L1002" s="2">
        <f t="shared" si="253"/>
        <v>0</v>
      </c>
      <c r="M1002" s="2">
        <f t="shared" si="254"/>
        <v>2.634333565945568E-2</v>
      </c>
      <c r="N1002" s="63">
        <v>2360</v>
      </c>
      <c r="O1002" s="63">
        <v>3221</v>
      </c>
      <c r="P1002" s="63"/>
      <c r="Q1002" s="63">
        <v>99</v>
      </c>
      <c r="R1002" s="63">
        <v>30</v>
      </c>
      <c r="S1002" s="63"/>
      <c r="T1002" s="63"/>
      <c r="U1002" s="63"/>
      <c r="V1002" s="63"/>
      <c r="W1002" s="63">
        <v>22</v>
      </c>
      <c r="X1002" s="63"/>
      <c r="Y1002" s="63"/>
      <c r="Z1002" s="63"/>
      <c r="AA1002" s="63"/>
      <c r="AB1002" s="63"/>
      <c r="BA1002" t="str">
        <f t="shared" si="257"/>
        <v>Southwick</v>
      </c>
      <c r="BB1002" t="s">
        <v>2851</v>
      </c>
      <c r="BC1002">
        <v>1</v>
      </c>
      <c r="BE1002" s="112">
        <v>25</v>
      </c>
      <c r="BF1002" s="114">
        <v>13</v>
      </c>
      <c r="BG1002" s="114">
        <v>85</v>
      </c>
      <c r="BH1002" s="118">
        <v>65825</v>
      </c>
      <c r="BI1002" s="118">
        <f t="shared" si="258"/>
        <v>25013</v>
      </c>
      <c r="BJ1002" t="s">
        <v>1471</v>
      </c>
      <c r="BK1002">
        <f t="shared" si="255"/>
        <v>2565825</v>
      </c>
      <c r="BL1002" s="66"/>
      <c r="BM1002" s="66"/>
      <c r="BP1002">
        <v>31.7</v>
      </c>
      <c r="BQ1002">
        <v>0.75</v>
      </c>
      <c r="BR1002">
        <v>30.96</v>
      </c>
    </row>
    <row r="1003" spans="1:70" ht="15" hidden="1" customHeight="1" outlineLevel="1">
      <c r="A1003" s="64" t="s">
        <v>633</v>
      </c>
      <c r="B1003" s="8" t="s">
        <v>1319</v>
      </c>
      <c r="C1003" s="1">
        <f t="shared" si="248"/>
        <v>6412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 t="shared" si="249"/>
        <v>0</v>
      </c>
      <c r="G1003" s="1">
        <f t="shared" si="250"/>
        <v>298</v>
      </c>
      <c r="H1003" s="2">
        <f t="shared" si="256"/>
        <v>4.647535870243294E-2</v>
      </c>
      <c r="I1003" s="6"/>
      <c r="J1003" s="2">
        <f t="shared" si="251"/>
        <v>0.46615720524017468</v>
      </c>
      <c r="K1003" s="2">
        <f t="shared" si="252"/>
        <v>0.51263256394260759</v>
      </c>
      <c r="L1003" s="2">
        <f t="shared" si="253"/>
        <v>0</v>
      </c>
      <c r="M1003" s="2">
        <f t="shared" si="254"/>
        <v>2.1210230817217735E-2</v>
      </c>
      <c r="N1003" s="63">
        <v>2989</v>
      </c>
      <c r="O1003" s="63">
        <v>3287</v>
      </c>
      <c r="P1003" s="63"/>
      <c r="Q1003" s="63">
        <v>100</v>
      </c>
      <c r="R1003" s="63">
        <v>36</v>
      </c>
      <c r="S1003" s="63"/>
      <c r="T1003" s="63"/>
      <c r="U1003" s="63"/>
      <c r="V1003" s="63"/>
      <c r="W1003" s="63">
        <v>0</v>
      </c>
      <c r="X1003" s="63"/>
      <c r="Y1003" s="63"/>
      <c r="Z1003" s="63"/>
      <c r="AA1003" s="63"/>
      <c r="AB1003" s="63"/>
      <c r="BA1003" t="str">
        <f t="shared" si="257"/>
        <v>Spencer</v>
      </c>
      <c r="BB1003" s="8" t="s">
        <v>1773</v>
      </c>
      <c r="BC1003">
        <v>2</v>
      </c>
      <c r="BE1003" s="112">
        <v>25</v>
      </c>
      <c r="BF1003" s="114">
        <v>27</v>
      </c>
      <c r="BG1003" s="114">
        <v>230</v>
      </c>
      <c r="BH1003" s="118">
        <v>66105</v>
      </c>
      <c r="BI1003" s="118">
        <f t="shared" si="258"/>
        <v>25027</v>
      </c>
      <c r="BJ1003" t="s">
        <v>1471</v>
      </c>
      <c r="BK1003">
        <f t="shared" si="255"/>
        <v>2566105</v>
      </c>
      <c r="BL1003" s="66"/>
      <c r="BM1003" s="66"/>
      <c r="BP1003">
        <v>34.049999999999997</v>
      </c>
      <c r="BQ1003">
        <v>1.2</v>
      </c>
      <c r="BR1003">
        <v>32.85</v>
      </c>
    </row>
    <row r="1004" spans="1:70" ht="15" hidden="1" customHeight="1" outlineLevel="1">
      <c r="A1004" s="64" t="s">
        <v>1994</v>
      </c>
      <c r="B1004" s="8" t="s">
        <v>1319</v>
      </c>
      <c r="C1004" s="1">
        <f t="shared" si="248"/>
        <v>54373</v>
      </c>
      <c r="D1004" s="5">
        <f>IF(N1004&gt;0, RANK(N1004,(N1004:P1004,Q1004:AE1004)),0)</f>
        <v>1</v>
      </c>
      <c r="E1004" s="5">
        <f>IF(O1004&gt;0,RANK(O1004,(N1004:P1004,Q1004:AE1004)),0)</f>
        <v>2</v>
      </c>
      <c r="F1004" s="5">
        <f t="shared" si="249"/>
        <v>0</v>
      </c>
      <c r="G1004" s="1">
        <f t="shared" si="250"/>
        <v>25404</v>
      </c>
      <c r="H1004" s="2">
        <f t="shared" si="256"/>
        <v>0.46721718499990805</v>
      </c>
      <c r="I1004" s="6"/>
      <c r="J1004" s="2">
        <f t="shared" si="251"/>
        <v>0.72390708623765476</v>
      </c>
      <c r="K1004" s="2">
        <f t="shared" si="252"/>
        <v>0.25668990123774665</v>
      </c>
      <c r="L1004" s="2">
        <f t="shared" si="253"/>
        <v>0</v>
      </c>
      <c r="M1004" s="2">
        <f t="shared" si="254"/>
        <v>1.9403012524598584E-2</v>
      </c>
      <c r="N1004" s="63">
        <v>39361</v>
      </c>
      <c r="O1004" s="63">
        <v>13957</v>
      </c>
      <c r="P1004" s="63"/>
      <c r="Q1004" s="63">
        <v>546</v>
      </c>
      <c r="R1004" s="63">
        <v>278</v>
      </c>
      <c r="S1004" s="63"/>
      <c r="T1004" s="63"/>
      <c r="U1004" s="63"/>
      <c r="V1004" s="63"/>
      <c r="W1004" s="63">
        <v>231</v>
      </c>
      <c r="X1004" s="63"/>
      <c r="Y1004" s="63"/>
      <c r="Z1004" s="63"/>
      <c r="AA1004" s="63"/>
      <c r="AB1004" s="63"/>
      <c r="BA1004" t="str">
        <f t="shared" si="257"/>
        <v>Springfield</v>
      </c>
      <c r="BB1004" t="s">
        <v>2851</v>
      </c>
      <c r="BC1004">
        <v>1</v>
      </c>
      <c r="BE1004" s="112">
        <v>25</v>
      </c>
      <c r="BF1004" s="114">
        <v>13</v>
      </c>
      <c r="BG1004" s="114">
        <v>90</v>
      </c>
      <c r="BH1004" s="118">
        <v>67000</v>
      </c>
      <c r="BI1004" s="118">
        <f t="shared" si="258"/>
        <v>25013</v>
      </c>
      <c r="BJ1004" t="s">
        <v>1248</v>
      </c>
      <c r="BK1004">
        <f t="shared" si="255"/>
        <v>2567000</v>
      </c>
      <c r="BL1004" s="66"/>
      <c r="BM1004" s="66"/>
      <c r="BP1004">
        <v>33.200000000000003</v>
      </c>
      <c r="BQ1004">
        <v>1.1000000000000001</v>
      </c>
      <c r="BR1004">
        <v>32.1</v>
      </c>
    </row>
    <row r="1005" spans="1:70" ht="15" hidden="1" customHeight="1" outlineLevel="1">
      <c r="A1005" s="64" t="s">
        <v>2623</v>
      </c>
      <c r="B1005" s="8" t="s">
        <v>1319</v>
      </c>
      <c r="C1005" s="1">
        <f t="shared" si="248"/>
        <v>5451</v>
      </c>
      <c r="D1005" s="5">
        <f>IF(N1005&gt;0, RANK(N1005,(N1005:P1005,Q1005:AE1005)),0)</f>
        <v>1</v>
      </c>
      <c r="E1005" s="5">
        <f>IF(O1005&gt;0,RANK(O1005,(N1005:P1005,Q1005:AE1005)),0)</f>
        <v>2</v>
      </c>
      <c r="F1005" s="5">
        <f t="shared" si="249"/>
        <v>0</v>
      </c>
      <c r="G1005" s="1">
        <f t="shared" si="250"/>
        <v>397</v>
      </c>
      <c r="H1005" s="2">
        <f t="shared" si="256"/>
        <v>7.2830673270959462E-2</v>
      </c>
      <c r="I1005" s="6"/>
      <c r="J1005" s="2">
        <f t="shared" si="251"/>
        <v>0.5211887727022565</v>
      </c>
      <c r="K1005" s="2">
        <f t="shared" si="252"/>
        <v>0.44835809943129701</v>
      </c>
      <c r="L1005" s="2">
        <f t="shared" si="253"/>
        <v>0</v>
      </c>
      <c r="M1005" s="2">
        <f t="shared" si="254"/>
        <v>3.0453127866446494E-2</v>
      </c>
      <c r="N1005" s="63">
        <v>2841</v>
      </c>
      <c r="O1005" s="63">
        <v>2444</v>
      </c>
      <c r="P1005" s="63"/>
      <c r="Q1005" s="63">
        <v>100</v>
      </c>
      <c r="R1005" s="63">
        <v>30</v>
      </c>
      <c r="S1005" s="63"/>
      <c r="T1005" s="63"/>
      <c r="U1005" s="63"/>
      <c r="V1005" s="63"/>
      <c r="W1005" s="63">
        <v>36</v>
      </c>
      <c r="X1005" s="63"/>
      <c r="Y1005" s="63"/>
      <c r="Z1005" s="63"/>
      <c r="AA1005" s="63"/>
      <c r="AB1005" s="63"/>
      <c r="BA1005" t="str">
        <f t="shared" si="257"/>
        <v>Sterling</v>
      </c>
      <c r="BB1005" s="8" t="s">
        <v>1773</v>
      </c>
      <c r="BC1005">
        <v>2</v>
      </c>
      <c r="BE1005" s="112">
        <v>25</v>
      </c>
      <c r="BF1005" s="114">
        <v>27</v>
      </c>
      <c r="BG1005" s="114">
        <v>235</v>
      </c>
      <c r="BH1005" s="118">
        <v>67385</v>
      </c>
      <c r="BI1005" s="118">
        <f t="shared" si="258"/>
        <v>25027</v>
      </c>
      <c r="BJ1005" t="s">
        <v>1471</v>
      </c>
      <c r="BK1005">
        <f t="shared" si="255"/>
        <v>2567385</v>
      </c>
      <c r="BL1005" s="66"/>
      <c r="BM1005" s="66"/>
      <c r="BP1005">
        <v>31.6</v>
      </c>
      <c r="BQ1005">
        <v>1.08</v>
      </c>
      <c r="BR1005">
        <v>30.52</v>
      </c>
    </row>
    <row r="1006" spans="1:70" ht="15" hidden="1" customHeight="1" outlineLevel="1">
      <c r="A1006" s="64" t="s">
        <v>2547</v>
      </c>
      <c r="B1006" s="8" t="s">
        <v>1319</v>
      </c>
      <c r="C1006" s="1">
        <f t="shared" si="248"/>
        <v>1363</v>
      </c>
      <c r="D1006" s="5">
        <f>IF(N1006&gt;0, RANK(N1006,(N1006:P1006,Q1006:AE1006)),0)</f>
        <v>1</v>
      </c>
      <c r="E1006" s="5">
        <f>IF(O1006&gt;0,RANK(O1006,(N1006:P1006,Q1006:AE1006)),0)</f>
        <v>2</v>
      </c>
      <c r="F1006" s="5">
        <f t="shared" si="249"/>
        <v>0</v>
      </c>
      <c r="G1006" s="1">
        <f t="shared" si="250"/>
        <v>862</v>
      </c>
      <c r="H1006" s="2">
        <f t="shared" si="256"/>
        <v>0.63242846661775498</v>
      </c>
      <c r="I1006" s="6"/>
      <c r="J1006" s="2">
        <f t="shared" si="251"/>
        <v>0.80630961115187083</v>
      </c>
      <c r="K1006" s="2">
        <f t="shared" si="252"/>
        <v>0.17388114453411593</v>
      </c>
      <c r="L1006" s="2">
        <f t="shared" si="253"/>
        <v>0</v>
      </c>
      <c r="M1006" s="2">
        <f t="shared" si="254"/>
        <v>1.9809244314013236E-2</v>
      </c>
      <c r="N1006" s="63">
        <v>1099</v>
      </c>
      <c r="O1006" s="63">
        <v>237</v>
      </c>
      <c r="P1006" s="63"/>
      <c r="Q1006" s="63">
        <v>12</v>
      </c>
      <c r="R1006" s="63">
        <v>11</v>
      </c>
      <c r="S1006" s="63"/>
      <c r="T1006" s="63"/>
      <c r="U1006" s="63"/>
      <c r="V1006" s="63"/>
      <c r="W1006" s="63">
        <v>4</v>
      </c>
      <c r="X1006" s="63"/>
      <c r="Y1006" s="63"/>
      <c r="Z1006" s="63"/>
      <c r="AA1006" s="63"/>
      <c r="AB1006" s="63"/>
      <c r="BA1006" t="str">
        <f t="shared" si="257"/>
        <v>Stockbridge</v>
      </c>
      <c r="BB1006" t="s">
        <v>2311</v>
      </c>
      <c r="BC1006">
        <v>1</v>
      </c>
      <c r="BE1006" s="112">
        <v>25</v>
      </c>
      <c r="BF1006" s="114">
        <v>3</v>
      </c>
      <c r="BG1006" s="114">
        <v>135</v>
      </c>
      <c r="BH1006" s="118">
        <v>67595</v>
      </c>
      <c r="BI1006" s="118">
        <f t="shared" si="258"/>
        <v>25003</v>
      </c>
      <c r="BJ1006" t="s">
        <v>1471</v>
      </c>
      <c r="BK1006">
        <f t="shared" si="255"/>
        <v>2567595</v>
      </c>
      <c r="BL1006" s="66"/>
      <c r="BM1006" s="66"/>
      <c r="BP1006">
        <v>23.71</v>
      </c>
      <c r="BQ1006">
        <v>0.77</v>
      </c>
      <c r="BR1006">
        <v>22.94</v>
      </c>
    </row>
    <row r="1007" spans="1:70" ht="15" hidden="1" customHeight="1" outlineLevel="1">
      <c r="A1007" s="64" t="s">
        <v>2106</v>
      </c>
      <c r="B1007" s="8" t="s">
        <v>1319</v>
      </c>
      <c r="C1007" s="1">
        <f t="shared" si="248"/>
        <v>14322</v>
      </c>
      <c r="D1007" s="5">
        <f>IF(N1007&gt;0, RANK(N1007,(N1007:P1007,Q1007:AE1007)),0)</f>
        <v>1</v>
      </c>
      <c r="E1007" s="5">
        <f>IF(O1007&gt;0,RANK(O1007,(N1007:P1007,Q1007:AE1007)),0)</f>
        <v>2</v>
      </c>
      <c r="F1007" s="5">
        <f t="shared" si="249"/>
        <v>0</v>
      </c>
      <c r="G1007" s="1">
        <f t="shared" si="250"/>
        <v>3304</v>
      </c>
      <c r="H1007" s="2">
        <f t="shared" si="256"/>
        <v>0.23069403714565004</v>
      </c>
      <c r="I1007" s="6"/>
      <c r="J1007" s="2">
        <f t="shared" si="251"/>
        <v>0.60578131545873481</v>
      </c>
      <c r="K1007" s="2">
        <f t="shared" si="252"/>
        <v>0.37508727831308475</v>
      </c>
      <c r="L1007" s="2">
        <f t="shared" si="253"/>
        <v>0</v>
      </c>
      <c r="M1007" s="2">
        <f t="shared" si="254"/>
        <v>1.9131406228180436E-2</v>
      </c>
      <c r="N1007" s="63">
        <v>8676</v>
      </c>
      <c r="O1007" s="63">
        <v>5372</v>
      </c>
      <c r="P1007" s="63"/>
      <c r="Q1007" s="63">
        <v>151</v>
      </c>
      <c r="R1007" s="63">
        <v>59</v>
      </c>
      <c r="S1007" s="63"/>
      <c r="T1007" s="63"/>
      <c r="U1007" s="63"/>
      <c r="V1007" s="63"/>
      <c r="W1007" s="63">
        <v>64</v>
      </c>
      <c r="X1007" s="63"/>
      <c r="Y1007" s="63"/>
      <c r="Z1007" s="63"/>
      <c r="AA1007" s="63"/>
      <c r="AB1007" s="63"/>
      <c r="BA1007" t="str">
        <f t="shared" si="257"/>
        <v>Stoneham</v>
      </c>
      <c r="BB1007" t="s">
        <v>503</v>
      </c>
      <c r="BC1007">
        <v>5</v>
      </c>
      <c r="BE1007" s="112">
        <v>25</v>
      </c>
      <c r="BF1007" s="114">
        <v>17</v>
      </c>
      <c r="BG1007" s="114">
        <v>200</v>
      </c>
      <c r="BH1007" s="118">
        <v>67665</v>
      </c>
      <c r="BI1007" s="118">
        <f t="shared" si="258"/>
        <v>25017</v>
      </c>
      <c r="BJ1007" t="s">
        <v>1471</v>
      </c>
      <c r="BK1007">
        <f t="shared" si="255"/>
        <v>2567665</v>
      </c>
      <c r="BL1007" s="66"/>
      <c r="BM1007" s="66"/>
      <c r="BP1007">
        <v>6.71</v>
      </c>
      <c r="BQ1007">
        <v>0.56000000000000005</v>
      </c>
      <c r="BR1007">
        <v>6.15</v>
      </c>
    </row>
    <row r="1008" spans="1:70" ht="15" hidden="1" customHeight="1" outlineLevel="1">
      <c r="A1008" s="64" t="s">
        <v>1270</v>
      </c>
      <c r="B1008" s="8" t="s">
        <v>1319</v>
      </c>
      <c r="C1008" s="1">
        <f t="shared" si="248"/>
        <v>15623</v>
      </c>
      <c r="D1008" s="5">
        <f>IF(N1008&gt;0, RANK(N1008,(N1008:P1008,Q1008:AE1008)),0)</f>
        <v>1</v>
      </c>
      <c r="E1008" s="5">
        <f>IF(O1008&gt;0,RANK(O1008,(N1008:P1008,Q1008:AE1008)),0)</f>
        <v>2</v>
      </c>
      <c r="F1008" s="5">
        <f t="shared" si="249"/>
        <v>0</v>
      </c>
      <c r="G1008" s="1">
        <f t="shared" si="250"/>
        <v>5173</v>
      </c>
      <c r="H1008" s="2">
        <f t="shared" si="256"/>
        <v>0.33111438264097803</v>
      </c>
      <c r="I1008" s="6"/>
      <c r="J1008" s="2">
        <f t="shared" si="251"/>
        <v>0.6563400115214747</v>
      </c>
      <c r="K1008" s="2">
        <f t="shared" si="252"/>
        <v>0.32522562888049672</v>
      </c>
      <c r="L1008" s="2">
        <f t="shared" si="253"/>
        <v>0</v>
      </c>
      <c r="M1008" s="2">
        <f t="shared" si="254"/>
        <v>1.8434359598028582E-2</v>
      </c>
      <c r="N1008" s="63">
        <v>10254</v>
      </c>
      <c r="O1008" s="63">
        <v>5081</v>
      </c>
      <c r="P1008" s="63"/>
      <c r="Q1008" s="63">
        <v>189</v>
      </c>
      <c r="R1008" s="63">
        <v>69</v>
      </c>
      <c r="S1008" s="63"/>
      <c r="T1008" s="63"/>
      <c r="U1008" s="63"/>
      <c r="V1008" s="63"/>
      <c r="W1008" s="63">
        <v>30</v>
      </c>
      <c r="X1008" s="63"/>
      <c r="Y1008" s="63"/>
      <c r="Z1008" s="63"/>
      <c r="AA1008" s="63"/>
      <c r="AB1008" s="63"/>
      <c r="BA1008" t="str">
        <f t="shared" si="257"/>
        <v>Stoughton</v>
      </c>
      <c r="BB1008" t="s">
        <v>752</v>
      </c>
      <c r="BC1008">
        <v>8</v>
      </c>
      <c r="BE1008" s="112">
        <v>25</v>
      </c>
      <c r="BF1008" s="114">
        <v>21</v>
      </c>
      <c r="BG1008" s="114">
        <v>115</v>
      </c>
      <c r="BH1008" s="118">
        <v>67945</v>
      </c>
      <c r="BI1008" s="118">
        <f t="shared" si="258"/>
        <v>25021</v>
      </c>
      <c r="BJ1008" t="s">
        <v>1471</v>
      </c>
      <c r="BK1008">
        <f t="shared" si="255"/>
        <v>2567945</v>
      </c>
      <c r="BL1008" s="66"/>
      <c r="BM1008" s="66"/>
      <c r="BP1008">
        <v>16.27</v>
      </c>
      <c r="BQ1008">
        <v>0.23</v>
      </c>
      <c r="BR1008">
        <v>16.04</v>
      </c>
    </row>
    <row r="1009" spans="1:70" ht="15" hidden="1" customHeight="1" outlineLevel="1">
      <c r="A1009" s="64" t="s">
        <v>1063</v>
      </c>
      <c r="B1009" s="8" t="s">
        <v>1319</v>
      </c>
      <c r="C1009" s="1">
        <f t="shared" si="248"/>
        <v>4964</v>
      </c>
      <c r="D1009" s="5">
        <f>IF(N1009&gt;0, RANK(N1009,(N1009:P1009,Q1009:AE1009)),0)</f>
        <v>1</v>
      </c>
      <c r="E1009" s="5">
        <f>IF(O1009&gt;0,RANK(O1009,(N1009:P1009,Q1009:AE1009)),0)</f>
        <v>2</v>
      </c>
      <c r="F1009" s="5">
        <f t="shared" si="249"/>
        <v>0</v>
      </c>
      <c r="G1009" s="1">
        <f t="shared" si="250"/>
        <v>2293</v>
      </c>
      <c r="H1009" s="2">
        <f t="shared" si="256"/>
        <v>0.46192586623690574</v>
      </c>
      <c r="I1009" s="6"/>
      <c r="J1009" s="2">
        <f t="shared" si="251"/>
        <v>0.71535052377115227</v>
      </c>
      <c r="K1009" s="2">
        <f t="shared" si="252"/>
        <v>0.25342465753424659</v>
      </c>
      <c r="L1009" s="2">
        <f t="shared" si="253"/>
        <v>0</v>
      </c>
      <c r="M1009" s="2">
        <f t="shared" si="254"/>
        <v>3.1224818694601142E-2</v>
      </c>
      <c r="N1009" s="63">
        <v>3551</v>
      </c>
      <c r="O1009" s="63">
        <v>1258</v>
      </c>
      <c r="P1009" s="63"/>
      <c r="Q1009" s="63">
        <v>109</v>
      </c>
      <c r="R1009" s="63">
        <v>23</v>
      </c>
      <c r="S1009" s="63"/>
      <c r="T1009" s="63"/>
      <c r="U1009" s="63"/>
      <c r="V1009" s="63"/>
      <c r="W1009" s="63">
        <v>23</v>
      </c>
      <c r="X1009" s="63"/>
      <c r="Y1009" s="63"/>
      <c r="Z1009" s="63"/>
      <c r="AA1009" s="63"/>
      <c r="AB1009" s="63"/>
      <c r="BA1009" t="str">
        <f t="shared" si="257"/>
        <v>Stow</v>
      </c>
      <c r="BB1009" t="s">
        <v>503</v>
      </c>
      <c r="BC1009">
        <v>3</v>
      </c>
      <c r="BE1009" s="112">
        <v>25</v>
      </c>
      <c r="BF1009" s="114">
        <v>17</v>
      </c>
      <c r="BG1009" s="114">
        <v>205</v>
      </c>
      <c r="BH1009" s="118">
        <v>68050</v>
      </c>
      <c r="BI1009" s="118">
        <f t="shared" si="258"/>
        <v>25017</v>
      </c>
      <c r="BJ1009" t="s">
        <v>1471</v>
      </c>
      <c r="BK1009">
        <f t="shared" si="255"/>
        <v>2568050</v>
      </c>
      <c r="BL1009" s="66"/>
      <c r="BM1009" s="66"/>
      <c r="BP1009">
        <v>18.09</v>
      </c>
      <c r="BQ1009">
        <v>0.47</v>
      </c>
      <c r="BR1009">
        <v>17.62</v>
      </c>
    </row>
    <row r="1010" spans="1:70" ht="15" hidden="1" customHeight="1" outlineLevel="1">
      <c r="A1010" s="64" t="s">
        <v>1376</v>
      </c>
      <c r="B1010" s="8" t="s">
        <v>1319</v>
      </c>
      <c r="C1010" s="1">
        <f t="shared" si="248"/>
        <v>6093</v>
      </c>
      <c r="D1010" s="5">
        <f>IF(N1010&gt;0, RANK(N1010,(N1010:P1010,Q1010:AE1010)),0)</f>
        <v>1</v>
      </c>
      <c r="E1010" s="5">
        <f>IF(O1010&gt;0,RANK(O1010,(N1010:P1010,Q1010:AE1010)),0)</f>
        <v>2</v>
      </c>
      <c r="F1010" s="5">
        <f t="shared" si="249"/>
        <v>0</v>
      </c>
      <c r="G1010" s="1">
        <f t="shared" si="250"/>
        <v>902</v>
      </c>
      <c r="H1010" s="2">
        <f t="shared" si="256"/>
        <v>0.14803873297226325</v>
      </c>
      <c r="I1010" s="6"/>
      <c r="J1010" s="2">
        <f t="shared" si="251"/>
        <v>0.56080748399803049</v>
      </c>
      <c r="K1010" s="2">
        <f t="shared" si="252"/>
        <v>0.41276875102576727</v>
      </c>
      <c r="L1010" s="2">
        <f t="shared" si="253"/>
        <v>0</v>
      </c>
      <c r="M1010" s="2">
        <f t="shared" si="254"/>
        <v>2.6423764976202246E-2</v>
      </c>
      <c r="N1010" s="63">
        <v>3417</v>
      </c>
      <c r="O1010" s="63">
        <v>2515</v>
      </c>
      <c r="P1010" s="63"/>
      <c r="Q1010" s="63">
        <v>129</v>
      </c>
      <c r="R1010" s="63">
        <v>29</v>
      </c>
      <c r="S1010" s="63"/>
      <c r="T1010" s="63"/>
      <c r="U1010" s="63"/>
      <c r="V1010" s="63"/>
      <c r="W1010" s="63">
        <v>3</v>
      </c>
      <c r="X1010" s="63"/>
      <c r="Y1010" s="63"/>
      <c r="Z1010" s="63"/>
      <c r="AA1010" s="63"/>
      <c r="AB1010" s="63"/>
      <c r="BA1010" t="str">
        <f t="shared" si="257"/>
        <v>Sturbridge</v>
      </c>
      <c r="BB1010" s="8" t="s">
        <v>1773</v>
      </c>
      <c r="BC1010">
        <v>1</v>
      </c>
      <c r="BE1010" s="112">
        <v>25</v>
      </c>
      <c r="BF1010" s="114">
        <v>27</v>
      </c>
      <c r="BG1010" s="114">
        <v>240</v>
      </c>
      <c r="BH1010" s="118">
        <v>68155</v>
      </c>
      <c r="BI1010" s="118">
        <f t="shared" si="258"/>
        <v>25027</v>
      </c>
      <c r="BJ1010" t="s">
        <v>1471</v>
      </c>
      <c r="BK1010">
        <f t="shared" si="255"/>
        <v>2568155</v>
      </c>
      <c r="BL1010" s="66"/>
      <c r="BM1010" s="66"/>
      <c r="BP1010">
        <v>38.950000000000003</v>
      </c>
      <c r="BQ1010">
        <v>1.54</v>
      </c>
      <c r="BR1010">
        <v>37.409999999999997</v>
      </c>
    </row>
    <row r="1011" spans="1:70" ht="15" hidden="1" customHeight="1" outlineLevel="1">
      <c r="A1011" s="64" t="s">
        <v>678</v>
      </c>
      <c r="B1011" s="8" t="s">
        <v>1319</v>
      </c>
      <c r="C1011" s="1">
        <f t="shared" si="248"/>
        <v>12354</v>
      </c>
      <c r="D1011" s="5">
        <f>IF(N1011&gt;0, RANK(N1011,(N1011:P1011,Q1011:AE1011)),0)</f>
        <v>1</v>
      </c>
      <c r="E1011" s="5">
        <f>IF(O1011&gt;0,RANK(O1011,(N1011:P1011,Q1011:AE1011)),0)</f>
        <v>2</v>
      </c>
      <c r="F1011" s="5">
        <f t="shared" si="249"/>
        <v>0</v>
      </c>
      <c r="G1011" s="1">
        <f t="shared" si="250"/>
        <v>6654</v>
      </c>
      <c r="H1011" s="2">
        <f t="shared" si="256"/>
        <v>0.53861097620203979</v>
      </c>
      <c r="I1011" s="6"/>
      <c r="J1011" s="2">
        <f t="shared" si="251"/>
        <v>0.75643516270033995</v>
      </c>
      <c r="K1011" s="2">
        <f t="shared" si="252"/>
        <v>0.21782418649830015</v>
      </c>
      <c r="L1011" s="2">
        <f t="shared" si="253"/>
        <v>0</v>
      </c>
      <c r="M1011" s="2">
        <f t="shared" si="254"/>
        <v>2.5740650801359899E-2</v>
      </c>
      <c r="N1011" s="63">
        <v>9345</v>
      </c>
      <c r="O1011" s="63">
        <v>2691</v>
      </c>
      <c r="P1011" s="63"/>
      <c r="Q1011" s="63">
        <v>187</v>
      </c>
      <c r="R1011" s="63">
        <v>45</v>
      </c>
      <c r="S1011" s="63"/>
      <c r="T1011" s="63"/>
      <c r="U1011" s="63"/>
      <c r="V1011" s="63"/>
      <c r="W1011" s="63">
        <v>86</v>
      </c>
      <c r="X1011" s="63"/>
      <c r="Y1011" s="63"/>
      <c r="Z1011" s="63"/>
      <c r="AA1011" s="63"/>
      <c r="AB1011" s="63"/>
      <c r="BA1011" t="str">
        <f t="shared" si="257"/>
        <v>Sudbury</v>
      </c>
      <c r="BB1011" t="s">
        <v>503</v>
      </c>
      <c r="BE1011" s="112">
        <v>25</v>
      </c>
      <c r="BF1011" s="114">
        <v>17</v>
      </c>
      <c r="BG1011" s="114">
        <v>210</v>
      </c>
      <c r="BH1011" s="118">
        <v>68260</v>
      </c>
      <c r="BI1011" s="118">
        <f t="shared" si="258"/>
        <v>25017</v>
      </c>
      <c r="BJ1011" t="s">
        <v>1471</v>
      </c>
      <c r="BK1011">
        <f t="shared" si="255"/>
        <v>2568260</v>
      </c>
      <c r="BL1011" s="66"/>
      <c r="BM1011" s="66"/>
      <c r="BP1011">
        <v>24.63</v>
      </c>
      <c r="BQ1011">
        <v>0.26</v>
      </c>
      <c r="BR1011">
        <v>24.37</v>
      </c>
    </row>
    <row r="1012" spans="1:70" ht="15" hidden="1" customHeight="1" outlineLevel="1">
      <c r="A1012" s="64" t="s">
        <v>1083</v>
      </c>
      <c r="B1012" s="8" t="s">
        <v>1319</v>
      </c>
      <c r="C1012" s="1">
        <f t="shared" si="248"/>
        <v>2050</v>
      </c>
      <c r="D1012" s="5">
        <f>IF(N1012&gt;0, RANK(N1012,(N1012:P1012,Q1012:AE1012)),0)</f>
        <v>1</v>
      </c>
      <c r="E1012" s="5">
        <f>IF(O1012&gt;0,RANK(O1012,(N1012:P1012,Q1012:AE1012)),0)</f>
        <v>2</v>
      </c>
      <c r="F1012" s="5">
        <f t="shared" si="249"/>
        <v>0</v>
      </c>
      <c r="G1012" s="1">
        <f t="shared" si="250"/>
        <v>1211</v>
      </c>
      <c r="H1012" s="2">
        <f t="shared" si="256"/>
        <v>0.59073170731707314</v>
      </c>
      <c r="I1012" s="6"/>
      <c r="J1012" s="2">
        <f t="shared" si="251"/>
        <v>0.78292682926829271</v>
      </c>
      <c r="K1012" s="2">
        <f t="shared" si="252"/>
        <v>0.19219512195121952</v>
      </c>
      <c r="L1012" s="2">
        <f t="shared" si="253"/>
        <v>0</v>
      </c>
      <c r="M1012" s="2">
        <f t="shared" si="254"/>
        <v>2.4878048780487771E-2</v>
      </c>
      <c r="N1012" s="63">
        <v>1605</v>
      </c>
      <c r="O1012" s="63">
        <v>394</v>
      </c>
      <c r="P1012" s="63"/>
      <c r="Q1012" s="63">
        <v>21</v>
      </c>
      <c r="R1012" s="63">
        <v>25</v>
      </c>
      <c r="S1012" s="63"/>
      <c r="T1012" s="63"/>
      <c r="U1012" s="63"/>
      <c r="V1012" s="63"/>
      <c r="W1012" s="63">
        <v>5</v>
      </c>
      <c r="X1012" s="63"/>
      <c r="Y1012" s="63"/>
      <c r="Z1012" s="63"/>
      <c r="AA1012" s="63"/>
      <c r="AB1012" s="63"/>
      <c r="BA1012" t="str">
        <f t="shared" si="257"/>
        <v>Sunderland</v>
      </c>
      <c r="BB1012" t="s">
        <v>1137</v>
      </c>
      <c r="BC1012">
        <v>2</v>
      </c>
      <c r="BE1012" s="112">
        <v>25</v>
      </c>
      <c r="BF1012" s="114">
        <v>11</v>
      </c>
      <c r="BG1012" s="114">
        <v>115</v>
      </c>
      <c r="BH1012" s="118">
        <v>68400</v>
      </c>
      <c r="BI1012" s="118">
        <f t="shared" si="258"/>
        <v>25011</v>
      </c>
      <c r="BJ1012" t="s">
        <v>1471</v>
      </c>
      <c r="BK1012">
        <f t="shared" si="255"/>
        <v>2568400</v>
      </c>
      <c r="BL1012" s="66"/>
      <c r="BM1012" s="66"/>
      <c r="BP1012">
        <v>14.8</v>
      </c>
      <c r="BQ1012">
        <v>0.41</v>
      </c>
      <c r="BR1012">
        <v>14.39</v>
      </c>
    </row>
    <row r="1013" spans="1:70" ht="15" hidden="1" customHeight="1" outlineLevel="1">
      <c r="A1013" s="64" t="s">
        <v>637</v>
      </c>
      <c r="B1013" s="8" t="s">
        <v>1319</v>
      </c>
      <c r="C1013" s="1">
        <f t="shared" si="248"/>
        <v>6318</v>
      </c>
      <c r="D1013" s="5">
        <f>IF(N1013&gt;0, RANK(N1013,(N1013:P1013,Q1013:AE1013)),0)</f>
        <v>1</v>
      </c>
      <c r="E1013" s="5">
        <f>IF(O1013&gt;0,RANK(O1013,(N1013:P1013,Q1013:AE1013)),0)</f>
        <v>2</v>
      </c>
      <c r="F1013" s="5">
        <f t="shared" si="249"/>
        <v>0</v>
      </c>
      <c r="G1013" s="1">
        <f t="shared" si="250"/>
        <v>10</v>
      </c>
      <c r="H1013" s="2">
        <f t="shared" si="256"/>
        <v>1.5827793605571383E-3</v>
      </c>
      <c r="I1013" s="6"/>
      <c r="J1013" s="2">
        <f t="shared" si="251"/>
        <v>0.48923710034821144</v>
      </c>
      <c r="K1013" s="2">
        <f t="shared" si="252"/>
        <v>0.48765432098765432</v>
      </c>
      <c r="L1013" s="2">
        <f t="shared" si="253"/>
        <v>0</v>
      </c>
      <c r="M1013" s="2">
        <f t="shared" si="254"/>
        <v>2.3108578664134238E-2</v>
      </c>
      <c r="N1013" s="63">
        <v>3091</v>
      </c>
      <c r="O1013" s="63">
        <v>3081</v>
      </c>
      <c r="P1013" s="63"/>
      <c r="Q1013" s="63">
        <v>96</v>
      </c>
      <c r="R1013" s="63">
        <v>21</v>
      </c>
      <c r="S1013" s="63"/>
      <c r="T1013" s="63"/>
      <c r="U1013" s="63"/>
      <c r="V1013" s="63"/>
      <c r="W1013" s="63">
        <v>29</v>
      </c>
      <c r="X1013" s="63"/>
      <c r="Y1013" s="63"/>
      <c r="Z1013" s="63"/>
      <c r="AA1013" s="63"/>
      <c r="AB1013" s="63"/>
      <c r="BA1013" t="str">
        <f t="shared" si="257"/>
        <v>Sutton</v>
      </c>
      <c r="BB1013" s="8" t="s">
        <v>1773</v>
      </c>
      <c r="BC1013">
        <v>2</v>
      </c>
      <c r="BE1013" s="112">
        <v>25</v>
      </c>
      <c r="BF1013" s="114">
        <v>27</v>
      </c>
      <c r="BG1013" s="114">
        <v>245</v>
      </c>
      <c r="BH1013" s="118">
        <v>68610</v>
      </c>
      <c r="BI1013" s="118">
        <f t="shared" si="258"/>
        <v>25027</v>
      </c>
      <c r="BJ1013" t="s">
        <v>1471</v>
      </c>
      <c r="BK1013">
        <f t="shared" si="255"/>
        <v>2568610</v>
      </c>
      <c r="BL1013" s="66"/>
      <c r="BM1013" s="66"/>
      <c r="BP1013">
        <v>33.93</v>
      </c>
      <c r="BQ1013">
        <v>1.55</v>
      </c>
      <c r="BR1013">
        <v>32.380000000000003</v>
      </c>
    </row>
    <row r="1014" spans="1:70" ht="15" hidden="1" customHeight="1" outlineLevel="1">
      <c r="A1014" s="64" t="s">
        <v>2841</v>
      </c>
      <c r="B1014" s="8" t="s">
        <v>1319</v>
      </c>
      <c r="C1014" s="1">
        <f t="shared" si="248"/>
        <v>9572</v>
      </c>
      <c r="D1014" s="5">
        <f>IF(N1014&gt;0, RANK(N1014,(N1014:P1014,Q1014:AE1014)),0)</f>
        <v>1</v>
      </c>
      <c r="E1014" s="5">
        <f>IF(O1014&gt;0,RANK(O1014,(N1014:P1014,Q1014:AE1014)),0)</f>
        <v>2</v>
      </c>
      <c r="F1014" s="5">
        <f t="shared" si="249"/>
        <v>0</v>
      </c>
      <c r="G1014" s="1">
        <f t="shared" si="250"/>
        <v>4290</v>
      </c>
      <c r="H1014" s="2">
        <f t="shared" si="256"/>
        <v>0.44818219807772669</v>
      </c>
      <c r="I1014" s="6"/>
      <c r="J1014" s="2">
        <f t="shared" si="251"/>
        <v>0.71510656080234014</v>
      </c>
      <c r="K1014" s="2">
        <f t="shared" si="252"/>
        <v>0.26692436272461345</v>
      </c>
      <c r="L1014" s="2">
        <f t="shared" si="253"/>
        <v>0</v>
      </c>
      <c r="M1014" s="2">
        <f t="shared" si="254"/>
        <v>1.7969076473046408E-2</v>
      </c>
      <c r="N1014" s="63">
        <v>6845</v>
      </c>
      <c r="O1014" s="63">
        <v>2555</v>
      </c>
      <c r="P1014" s="63"/>
      <c r="Q1014" s="63">
        <v>92</v>
      </c>
      <c r="R1014" s="63">
        <v>33</v>
      </c>
      <c r="S1014" s="63"/>
      <c r="T1014" s="63"/>
      <c r="U1014" s="63"/>
      <c r="V1014" s="63"/>
      <c r="W1014" s="63">
        <v>47</v>
      </c>
      <c r="X1014" s="63"/>
      <c r="Y1014" s="63"/>
      <c r="Z1014" s="63"/>
      <c r="AA1014" s="63"/>
      <c r="AB1014" s="63"/>
      <c r="BA1014" t="str">
        <f t="shared" si="257"/>
        <v>Swampscott</v>
      </c>
      <c r="BB1014" t="s">
        <v>841</v>
      </c>
      <c r="BC1014">
        <v>6</v>
      </c>
      <c r="BE1014" s="112">
        <v>25</v>
      </c>
      <c r="BF1014" s="114">
        <v>9</v>
      </c>
      <c r="BG1014" s="114">
        <v>155</v>
      </c>
      <c r="BH1014" s="118">
        <v>68645</v>
      </c>
      <c r="BI1014" s="118">
        <f t="shared" si="258"/>
        <v>25009</v>
      </c>
      <c r="BJ1014" t="s">
        <v>1471</v>
      </c>
      <c r="BK1014">
        <f t="shared" si="255"/>
        <v>2568645</v>
      </c>
      <c r="BL1014" s="66"/>
      <c r="BM1014" s="66"/>
      <c r="BP1014">
        <v>6.73</v>
      </c>
      <c r="BQ1014">
        <v>3.69</v>
      </c>
      <c r="BR1014">
        <v>3.05</v>
      </c>
    </row>
    <row r="1015" spans="1:70" ht="15" hidden="1" customHeight="1" outlineLevel="1">
      <c r="A1015" s="64" t="s">
        <v>1814</v>
      </c>
      <c r="B1015" s="8" t="s">
        <v>1319</v>
      </c>
      <c r="C1015" s="1">
        <f t="shared" si="248"/>
        <v>10034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 t="shared" si="249"/>
        <v>0</v>
      </c>
      <c r="G1015" s="1">
        <f t="shared" si="250"/>
        <v>387</v>
      </c>
      <c r="H1015" s="2">
        <f t="shared" si="256"/>
        <v>3.8568865856089297E-2</v>
      </c>
      <c r="I1015" s="6"/>
      <c r="J1015" s="2">
        <f t="shared" si="251"/>
        <v>0.47199521626470003</v>
      </c>
      <c r="K1015" s="2">
        <f t="shared" si="252"/>
        <v>0.5105640821207893</v>
      </c>
      <c r="L1015" s="2">
        <f t="shared" si="253"/>
        <v>0</v>
      </c>
      <c r="M1015" s="2">
        <f t="shared" si="254"/>
        <v>1.7440701614510612E-2</v>
      </c>
      <c r="N1015" s="63">
        <v>4736</v>
      </c>
      <c r="O1015" s="63">
        <v>5123</v>
      </c>
      <c r="P1015" s="63"/>
      <c r="Q1015" s="63">
        <v>119</v>
      </c>
      <c r="R1015" s="63">
        <v>36</v>
      </c>
      <c r="S1015" s="63"/>
      <c r="T1015" s="63"/>
      <c r="U1015" s="63"/>
      <c r="V1015" s="63"/>
      <c r="W1015" s="63">
        <v>20</v>
      </c>
      <c r="X1015" s="63"/>
      <c r="Y1015" s="63"/>
      <c r="Z1015" s="63"/>
      <c r="AA1015" s="63"/>
      <c r="AB1015" s="63"/>
      <c r="BA1015" t="str">
        <f t="shared" si="257"/>
        <v>Swansea</v>
      </c>
      <c r="BB1015" t="s">
        <v>2213</v>
      </c>
      <c r="BC1015">
        <v>4</v>
      </c>
      <c r="BE1015" s="112">
        <v>25</v>
      </c>
      <c r="BF1015" s="114">
        <v>5</v>
      </c>
      <c r="BG1015" s="114">
        <v>90</v>
      </c>
      <c r="BH1015" s="118">
        <v>68750</v>
      </c>
      <c r="BI1015" s="118">
        <f t="shared" si="258"/>
        <v>25005</v>
      </c>
      <c r="BJ1015" t="s">
        <v>1471</v>
      </c>
      <c r="BK1015">
        <f t="shared" si="255"/>
        <v>2568750</v>
      </c>
      <c r="BL1015" s="66"/>
      <c r="BM1015" s="66"/>
      <c r="BP1015">
        <v>25.54</v>
      </c>
      <c r="BQ1015">
        <v>2.4700000000000002</v>
      </c>
      <c r="BR1015">
        <v>23.06</v>
      </c>
    </row>
    <row r="1016" spans="1:70" ht="15" hidden="1" customHeight="1" outlineLevel="1">
      <c r="A1016" s="64" t="s">
        <v>2292</v>
      </c>
      <c r="B1016" s="8" t="s">
        <v>1319</v>
      </c>
      <c r="C1016" s="1">
        <f t="shared" si="248"/>
        <v>26773</v>
      </c>
      <c r="D1016" s="5">
        <f>IF(N1016&gt;0, RANK(N1016,(N1016:P1016,Q1016:AE1016)),0)</f>
        <v>1</v>
      </c>
      <c r="E1016" s="5">
        <f>IF(O1016&gt;0,RANK(O1016,(N1016:P1016,Q1016:AE1016)),0)</f>
        <v>2</v>
      </c>
      <c r="F1016" s="5">
        <f t="shared" si="249"/>
        <v>0</v>
      </c>
      <c r="G1016" s="1">
        <f t="shared" si="250"/>
        <v>3848</v>
      </c>
      <c r="H1016" s="2">
        <f t="shared" si="256"/>
        <v>0.14372688902999289</v>
      </c>
      <c r="I1016" s="6"/>
      <c r="J1016" s="2">
        <f t="shared" si="251"/>
        <v>0.56011653531542971</v>
      </c>
      <c r="K1016" s="2">
        <f t="shared" si="252"/>
        <v>0.41638964628543684</v>
      </c>
      <c r="L1016" s="2">
        <f t="shared" si="253"/>
        <v>0</v>
      </c>
      <c r="M1016" s="2">
        <f t="shared" si="254"/>
        <v>2.3493818399133448E-2</v>
      </c>
      <c r="N1016" s="63">
        <v>14996</v>
      </c>
      <c r="O1016" s="63">
        <v>11148</v>
      </c>
      <c r="P1016" s="63"/>
      <c r="Q1016" s="63">
        <v>379</v>
      </c>
      <c r="R1016" s="63">
        <v>154</v>
      </c>
      <c r="S1016" s="63"/>
      <c r="T1016" s="63"/>
      <c r="U1016" s="63"/>
      <c r="V1016" s="63"/>
      <c r="W1016" s="63">
        <v>96</v>
      </c>
      <c r="X1016" s="63"/>
      <c r="Y1016" s="63"/>
      <c r="Z1016" s="63"/>
      <c r="AA1016" s="63"/>
      <c r="AB1016" s="63"/>
      <c r="BA1016" t="str">
        <f t="shared" si="257"/>
        <v>Taunton</v>
      </c>
      <c r="BB1016" t="s">
        <v>2213</v>
      </c>
      <c r="BC1016">
        <v>4</v>
      </c>
      <c r="BE1016" s="112">
        <v>25</v>
      </c>
      <c r="BF1016" s="114">
        <v>5</v>
      </c>
      <c r="BG1016" s="114">
        <v>95</v>
      </c>
      <c r="BH1016" s="118">
        <v>69170</v>
      </c>
      <c r="BI1016" s="118">
        <f t="shared" si="258"/>
        <v>25005</v>
      </c>
      <c r="BJ1016" t="s">
        <v>1248</v>
      </c>
      <c r="BK1016">
        <f t="shared" si="255"/>
        <v>2569170</v>
      </c>
      <c r="BL1016" s="66"/>
      <c r="BM1016" s="66"/>
      <c r="BP1016">
        <v>47.96</v>
      </c>
      <c r="BQ1016">
        <v>1.35</v>
      </c>
      <c r="BR1016">
        <v>46.61</v>
      </c>
    </row>
    <row r="1017" spans="1:70" ht="15" hidden="1" customHeight="1" outlineLevel="1">
      <c r="A1017" s="64" t="s">
        <v>2909</v>
      </c>
      <c r="B1017" s="8" t="s">
        <v>1319</v>
      </c>
      <c r="C1017" s="1">
        <f t="shared" si="248"/>
        <v>4495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 t="shared" si="249"/>
        <v>0</v>
      </c>
      <c r="G1017" s="1">
        <f t="shared" si="250"/>
        <v>228</v>
      </c>
      <c r="H1017" s="2">
        <f t="shared" si="256"/>
        <v>5.0723025583982201E-2</v>
      </c>
      <c r="I1017" s="6"/>
      <c r="J1017" s="2">
        <f t="shared" si="251"/>
        <v>0.45850945494994438</v>
      </c>
      <c r="K1017" s="2">
        <f t="shared" si="252"/>
        <v>0.50923248053392656</v>
      </c>
      <c r="L1017" s="2">
        <f t="shared" si="253"/>
        <v>0</v>
      </c>
      <c r="M1017" s="2">
        <f t="shared" si="254"/>
        <v>3.2258064516129004E-2</v>
      </c>
      <c r="N1017" s="63">
        <v>2061</v>
      </c>
      <c r="O1017" s="63">
        <v>2289</v>
      </c>
      <c r="P1017" s="63"/>
      <c r="Q1017" s="63">
        <v>95</v>
      </c>
      <c r="R1017" s="63">
        <v>31</v>
      </c>
      <c r="S1017" s="63"/>
      <c r="T1017" s="63"/>
      <c r="U1017" s="63"/>
      <c r="V1017" s="63"/>
      <c r="W1017" s="63">
        <v>19</v>
      </c>
      <c r="X1017" s="63"/>
      <c r="Y1017" s="63"/>
      <c r="Z1017" s="63"/>
      <c r="AA1017" s="63"/>
      <c r="AB1017" s="63"/>
      <c r="BA1017" t="str">
        <f t="shared" si="257"/>
        <v>Templeton</v>
      </c>
      <c r="BB1017" s="8" t="s">
        <v>1773</v>
      </c>
      <c r="BC1017">
        <v>2</v>
      </c>
      <c r="BE1017" s="112">
        <v>25</v>
      </c>
      <c r="BF1017" s="114">
        <v>27</v>
      </c>
      <c r="BG1017" s="114">
        <v>250</v>
      </c>
      <c r="BH1017" s="118">
        <v>69275</v>
      </c>
      <c r="BI1017" s="118">
        <f t="shared" si="258"/>
        <v>25027</v>
      </c>
      <c r="BJ1017" t="s">
        <v>1471</v>
      </c>
      <c r="BK1017">
        <f t="shared" si="255"/>
        <v>2569275</v>
      </c>
      <c r="BL1017" s="66"/>
      <c r="BM1017" s="66"/>
      <c r="BP1017">
        <v>32.409999999999997</v>
      </c>
      <c r="BQ1017">
        <v>0.38</v>
      </c>
      <c r="BR1017">
        <v>32.04</v>
      </c>
    </row>
    <row r="1018" spans="1:70" ht="15" hidden="1" customHeight="1" outlineLevel="1">
      <c r="A1018" s="64" t="s">
        <v>1493</v>
      </c>
      <c r="B1018" s="8" t="s">
        <v>1319</v>
      </c>
      <c r="C1018" s="1">
        <f t="shared" si="248"/>
        <v>19137</v>
      </c>
      <c r="D1018" s="5">
        <f>IF(N1018&gt;0, RANK(N1018,(N1018:P1018,Q1018:AE1018)),0)</f>
        <v>1</v>
      </c>
      <c r="E1018" s="5">
        <f>IF(O1018&gt;0,RANK(O1018,(N1018:P1018,Q1018:AE1018)),0)</f>
        <v>2</v>
      </c>
      <c r="F1018" s="5">
        <f t="shared" si="249"/>
        <v>0</v>
      </c>
      <c r="G1018" s="1">
        <f t="shared" si="250"/>
        <v>1171</v>
      </c>
      <c r="H1018" s="2">
        <f t="shared" si="256"/>
        <v>6.1190364215916809E-2</v>
      </c>
      <c r="I1018" s="6"/>
      <c r="J1018" s="2">
        <f t="shared" si="251"/>
        <v>0.52014422323248155</v>
      </c>
      <c r="K1018" s="2">
        <f t="shared" si="252"/>
        <v>0.45895385901656477</v>
      </c>
      <c r="L1018" s="2">
        <f t="shared" si="253"/>
        <v>0</v>
      </c>
      <c r="M1018" s="2">
        <f t="shared" si="254"/>
        <v>2.090191775095368E-2</v>
      </c>
      <c r="N1018" s="63">
        <v>9954</v>
      </c>
      <c r="O1018" s="63">
        <v>8783</v>
      </c>
      <c r="P1018" s="63"/>
      <c r="Q1018" s="63">
        <v>250</v>
      </c>
      <c r="R1018" s="63">
        <v>78</v>
      </c>
      <c r="S1018" s="63"/>
      <c r="T1018" s="63"/>
      <c r="U1018" s="63"/>
      <c r="V1018" s="63"/>
      <c r="W1018" s="63">
        <v>72</v>
      </c>
      <c r="X1018" s="63"/>
      <c r="Y1018" s="63"/>
      <c r="Z1018" s="63"/>
      <c r="AA1018" s="63"/>
      <c r="AB1018" s="63"/>
      <c r="BA1018" t="str">
        <f t="shared" si="257"/>
        <v>Tewksbury</v>
      </c>
      <c r="BB1018" t="s">
        <v>503</v>
      </c>
      <c r="BC1018">
        <v>6</v>
      </c>
      <c r="BE1018" s="112">
        <v>25</v>
      </c>
      <c r="BF1018" s="114">
        <v>17</v>
      </c>
      <c r="BG1018" s="114">
        <v>215</v>
      </c>
      <c r="BH1018" s="118">
        <v>69415</v>
      </c>
      <c r="BI1018" s="118">
        <f t="shared" si="258"/>
        <v>25017</v>
      </c>
      <c r="BJ1018" t="s">
        <v>1471</v>
      </c>
      <c r="BK1018">
        <f t="shared" si="255"/>
        <v>2569415</v>
      </c>
      <c r="BL1018" s="66"/>
      <c r="BM1018" s="66"/>
      <c r="BP1018">
        <v>21.06</v>
      </c>
      <c r="BQ1018">
        <v>0.34</v>
      </c>
      <c r="BR1018">
        <v>20.72</v>
      </c>
    </row>
    <row r="1019" spans="1:70" ht="15" hidden="1" customHeight="1" outlineLevel="1">
      <c r="A1019" s="64" t="s">
        <v>1611</v>
      </c>
      <c r="B1019" s="8" t="s">
        <v>1319</v>
      </c>
      <c r="C1019" s="1">
        <f t="shared" si="248"/>
        <v>2835</v>
      </c>
      <c r="D1019" s="5">
        <f>IF(N1019&gt;0, RANK(N1019,(N1019:P1019,Q1019:AE1019)),0)</f>
        <v>1</v>
      </c>
      <c r="E1019" s="5">
        <f>IF(O1019&gt;0,RANK(O1019,(N1019:P1019,Q1019:AE1019)),0)</f>
        <v>2</v>
      </c>
      <c r="F1019" s="5">
        <f t="shared" si="249"/>
        <v>0</v>
      </c>
      <c r="G1019" s="1">
        <f t="shared" si="250"/>
        <v>1683</v>
      </c>
      <c r="H1019" s="2">
        <f t="shared" si="256"/>
        <v>0.59365079365079365</v>
      </c>
      <c r="I1019" s="6"/>
      <c r="J1019" s="2">
        <f t="shared" si="251"/>
        <v>0.78483245149911818</v>
      </c>
      <c r="K1019" s="2">
        <f t="shared" si="252"/>
        <v>0.19118165784832453</v>
      </c>
      <c r="L1019" s="2">
        <f t="shared" si="253"/>
        <v>0</v>
      </c>
      <c r="M1019" s="2">
        <f t="shared" si="254"/>
        <v>2.3985890652557296E-2</v>
      </c>
      <c r="N1019" s="63">
        <v>2225</v>
      </c>
      <c r="O1019" s="63">
        <v>542</v>
      </c>
      <c r="P1019" s="63"/>
      <c r="Q1019" s="63">
        <v>35</v>
      </c>
      <c r="R1019" s="63">
        <v>25</v>
      </c>
      <c r="S1019" s="63"/>
      <c r="T1019" s="63"/>
      <c r="U1019" s="63"/>
      <c r="V1019" s="63"/>
      <c r="W1019" s="63">
        <v>8</v>
      </c>
      <c r="X1019" s="63"/>
      <c r="Y1019" s="63"/>
      <c r="Z1019" s="63"/>
      <c r="AA1019" s="63"/>
      <c r="AB1019" s="63"/>
      <c r="BA1019" t="str">
        <f t="shared" si="257"/>
        <v>Tisbury</v>
      </c>
      <c r="BB1019" t="s">
        <v>3030</v>
      </c>
      <c r="BC1019">
        <v>9</v>
      </c>
      <c r="BE1019" s="112">
        <v>25</v>
      </c>
      <c r="BF1019" s="114">
        <v>7</v>
      </c>
      <c r="BG1019" s="114">
        <v>30</v>
      </c>
      <c r="BH1019" s="118">
        <v>69940</v>
      </c>
      <c r="BI1019" s="118">
        <f t="shared" si="258"/>
        <v>25007</v>
      </c>
      <c r="BJ1019" t="s">
        <v>1471</v>
      </c>
      <c r="BK1019">
        <f t="shared" si="255"/>
        <v>2569940</v>
      </c>
      <c r="BL1019" s="66"/>
      <c r="BM1019" s="66"/>
      <c r="BP1019">
        <v>19.16</v>
      </c>
      <c r="BQ1019">
        <v>12.6</v>
      </c>
      <c r="BR1019">
        <v>6.56</v>
      </c>
    </row>
    <row r="1020" spans="1:70" ht="15" hidden="1" customHeight="1" outlineLevel="1">
      <c r="A1020" s="64" t="s">
        <v>67</v>
      </c>
      <c r="B1020" s="8" t="s">
        <v>1319</v>
      </c>
      <c r="C1020" s="1">
        <f t="shared" si="248"/>
        <v>328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 t="shared" si="249"/>
        <v>0</v>
      </c>
      <c r="G1020" s="1">
        <f t="shared" si="250"/>
        <v>50</v>
      </c>
      <c r="H1020" s="2">
        <f t="shared" si="256"/>
        <v>0.1524390243902439</v>
      </c>
      <c r="I1020" s="6"/>
      <c r="J1020" s="2">
        <f t="shared" si="251"/>
        <v>0.41463414634146339</v>
      </c>
      <c r="K1020" s="2">
        <f t="shared" si="252"/>
        <v>0.56707317073170727</v>
      </c>
      <c r="L1020" s="2">
        <f t="shared" si="253"/>
        <v>0</v>
      </c>
      <c r="M1020" s="2">
        <f t="shared" si="254"/>
        <v>1.8292682926829396E-2</v>
      </c>
      <c r="N1020" s="63">
        <v>136</v>
      </c>
      <c r="O1020" s="63">
        <v>186</v>
      </c>
      <c r="P1020" s="63"/>
      <c r="Q1020" s="63">
        <v>5</v>
      </c>
      <c r="R1020" s="63">
        <v>0</v>
      </c>
      <c r="S1020" s="63"/>
      <c r="T1020" s="63"/>
      <c r="U1020" s="63"/>
      <c r="V1020" s="63"/>
      <c r="W1020" s="63">
        <v>1</v>
      </c>
      <c r="X1020" s="63"/>
      <c r="Y1020" s="63"/>
      <c r="Z1020" s="63"/>
      <c r="AA1020" s="63"/>
      <c r="AB1020" s="63"/>
      <c r="BA1020" t="str">
        <f t="shared" si="257"/>
        <v>Tolland</v>
      </c>
      <c r="BB1020" t="s">
        <v>2851</v>
      </c>
      <c r="BC1020">
        <v>1</v>
      </c>
      <c r="BE1020" s="112">
        <v>25</v>
      </c>
      <c r="BF1020" s="114">
        <v>13</v>
      </c>
      <c r="BG1020" s="114">
        <v>95</v>
      </c>
      <c r="BH1020" s="118">
        <v>70045</v>
      </c>
      <c r="BI1020" s="118">
        <f t="shared" si="258"/>
        <v>25013</v>
      </c>
      <c r="BJ1020" t="s">
        <v>1471</v>
      </c>
      <c r="BK1020">
        <f t="shared" si="255"/>
        <v>2570045</v>
      </c>
      <c r="BL1020" s="66"/>
      <c r="BM1020" s="66"/>
      <c r="BP1020">
        <v>32.78</v>
      </c>
      <c r="BQ1020">
        <v>1.1399999999999999</v>
      </c>
      <c r="BR1020">
        <v>31.64</v>
      </c>
    </row>
    <row r="1021" spans="1:70" ht="15" hidden="1" customHeight="1" outlineLevel="1">
      <c r="A1021" s="64" t="s">
        <v>899</v>
      </c>
      <c r="B1021" s="8" t="s">
        <v>1319</v>
      </c>
      <c r="C1021" s="1">
        <f t="shared" si="248"/>
        <v>4144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 t="shared" si="249"/>
        <v>0</v>
      </c>
      <c r="G1021" s="1">
        <f t="shared" si="250"/>
        <v>858</v>
      </c>
      <c r="H1021" s="2">
        <f t="shared" si="256"/>
        <v>0.20704633204633205</v>
      </c>
      <c r="I1021" s="6"/>
      <c r="J1021" s="2">
        <f t="shared" si="251"/>
        <v>0.59362934362934361</v>
      </c>
      <c r="K1021" s="2">
        <f t="shared" si="252"/>
        <v>0.38658301158301156</v>
      </c>
      <c r="L1021" s="2">
        <f t="shared" si="253"/>
        <v>0</v>
      </c>
      <c r="M1021" s="2">
        <f t="shared" si="254"/>
        <v>1.9787644787644831E-2</v>
      </c>
      <c r="N1021" s="63">
        <v>2460</v>
      </c>
      <c r="O1021" s="63">
        <v>1602</v>
      </c>
      <c r="P1021" s="63"/>
      <c r="Q1021" s="63">
        <v>72</v>
      </c>
      <c r="R1021" s="63">
        <v>10</v>
      </c>
      <c r="S1021" s="63"/>
      <c r="T1021" s="63"/>
      <c r="U1021" s="63"/>
      <c r="V1021" s="63"/>
      <c r="W1021" s="63">
        <v>0</v>
      </c>
      <c r="X1021" s="63"/>
      <c r="Y1021" s="63"/>
      <c r="Z1021" s="63"/>
      <c r="AA1021" s="63"/>
      <c r="AB1021" s="63"/>
      <c r="BA1021" t="str">
        <f t="shared" si="257"/>
        <v>Topsfield</v>
      </c>
      <c r="BB1021" t="s">
        <v>841</v>
      </c>
      <c r="BC1021">
        <v>6</v>
      </c>
      <c r="BE1021" s="112">
        <v>25</v>
      </c>
      <c r="BF1021" s="114">
        <v>9</v>
      </c>
      <c r="BG1021" s="114">
        <v>160</v>
      </c>
      <c r="BH1021" s="118">
        <v>70150</v>
      </c>
      <c r="BI1021" s="118">
        <f t="shared" si="258"/>
        <v>25009</v>
      </c>
      <c r="BJ1021" t="s">
        <v>1471</v>
      </c>
      <c r="BK1021">
        <f t="shared" si="255"/>
        <v>2570150</v>
      </c>
      <c r="BL1021" s="66"/>
      <c r="BM1021" s="66"/>
      <c r="BP1021">
        <v>12.84</v>
      </c>
      <c r="BQ1021">
        <v>0.1</v>
      </c>
      <c r="BR1021">
        <v>12.74</v>
      </c>
    </row>
    <row r="1022" spans="1:70" ht="15" hidden="1" customHeight="1" outlineLevel="1">
      <c r="A1022" s="64" t="s">
        <v>106</v>
      </c>
      <c r="B1022" s="8" t="s">
        <v>1319</v>
      </c>
      <c r="C1022" s="1">
        <f t="shared" si="248"/>
        <v>5476</v>
      </c>
      <c r="D1022" s="5">
        <f>IF(N1022&gt;0, RANK(N1022,(N1022:P1022,Q1022:AE1022)),0)</f>
        <v>1</v>
      </c>
      <c r="E1022" s="5">
        <f>IF(O1022&gt;0,RANK(O1022,(N1022:P1022,Q1022:AE1022)),0)</f>
        <v>2</v>
      </c>
      <c r="F1022" s="5">
        <f t="shared" si="249"/>
        <v>0</v>
      </c>
      <c r="G1022" s="1">
        <f t="shared" si="250"/>
        <v>67</v>
      </c>
      <c r="H1022" s="2">
        <f t="shared" si="256"/>
        <v>1.2235208181154127E-2</v>
      </c>
      <c r="I1022" s="6"/>
      <c r="J1022" s="2">
        <f t="shared" si="251"/>
        <v>0.49068663257852446</v>
      </c>
      <c r="K1022" s="2">
        <f t="shared" si="252"/>
        <v>0.47845142439737032</v>
      </c>
      <c r="L1022" s="2">
        <f t="shared" si="253"/>
        <v>0</v>
      </c>
      <c r="M1022" s="2">
        <f t="shared" si="254"/>
        <v>3.0861943024105276E-2</v>
      </c>
      <c r="N1022" s="63">
        <v>2687</v>
      </c>
      <c r="O1022" s="63">
        <v>2620</v>
      </c>
      <c r="P1022" s="63"/>
      <c r="Q1022" s="63">
        <v>108</v>
      </c>
      <c r="R1022" s="63">
        <v>26</v>
      </c>
      <c r="S1022" s="63"/>
      <c r="T1022" s="63"/>
      <c r="U1022" s="63"/>
      <c r="V1022" s="63"/>
      <c r="W1022" s="63">
        <v>35</v>
      </c>
      <c r="X1022" s="63"/>
      <c r="Y1022" s="63"/>
      <c r="Z1022" s="63"/>
      <c r="AA1022" s="63"/>
      <c r="AB1022" s="63"/>
      <c r="BA1022" t="str">
        <f t="shared" si="257"/>
        <v>Townsend</v>
      </c>
      <c r="BB1022" t="s">
        <v>503</v>
      </c>
      <c r="BC1022">
        <v>3</v>
      </c>
      <c r="BE1022" s="112">
        <v>25</v>
      </c>
      <c r="BF1022" s="114">
        <v>17</v>
      </c>
      <c r="BG1022" s="114">
        <v>220</v>
      </c>
      <c r="BH1022" s="118">
        <v>70360</v>
      </c>
      <c r="BI1022" s="118">
        <f t="shared" si="258"/>
        <v>25017</v>
      </c>
      <c r="BJ1022" t="s">
        <v>1471</v>
      </c>
      <c r="BK1022">
        <f t="shared" si="255"/>
        <v>2570360</v>
      </c>
      <c r="BL1022" s="66"/>
      <c r="BM1022" s="66"/>
      <c r="BP1022">
        <v>33.11</v>
      </c>
      <c r="BQ1022">
        <v>0.24</v>
      </c>
      <c r="BR1022">
        <v>32.869999999999997</v>
      </c>
    </row>
    <row r="1023" spans="1:70" ht="15" hidden="1" customHeight="1" outlineLevel="1">
      <c r="A1023" s="64" t="s">
        <v>1290</v>
      </c>
      <c r="B1023" s="8" t="s">
        <v>1319</v>
      </c>
      <c r="C1023" s="1">
        <f t="shared" si="248"/>
        <v>1762</v>
      </c>
      <c r="D1023" s="5">
        <f>IF(N1023&gt;0, RANK(N1023,(N1023:P1023,Q1023:AE1023)),0)</f>
        <v>1</v>
      </c>
      <c r="E1023" s="5">
        <f>IF(O1023&gt;0,RANK(O1023,(N1023:P1023,Q1023:AE1023)),0)</f>
        <v>2</v>
      </c>
      <c r="F1023" s="5">
        <f t="shared" si="249"/>
        <v>0</v>
      </c>
      <c r="G1023" s="1">
        <f t="shared" si="250"/>
        <v>1046</v>
      </c>
      <c r="H1023" s="2">
        <f t="shared" si="256"/>
        <v>0.59364358683314411</v>
      </c>
      <c r="I1023" s="6"/>
      <c r="J1023" s="2">
        <f t="shared" si="251"/>
        <v>0.7866061293984109</v>
      </c>
      <c r="K1023" s="2">
        <f t="shared" si="252"/>
        <v>0.19296254256526674</v>
      </c>
      <c r="L1023" s="2">
        <f t="shared" si="253"/>
        <v>0</v>
      </c>
      <c r="M1023" s="2">
        <f t="shared" si="254"/>
        <v>2.043132803632236E-2</v>
      </c>
      <c r="N1023" s="63">
        <v>1386</v>
      </c>
      <c r="O1023" s="63">
        <v>340</v>
      </c>
      <c r="P1023" s="63"/>
      <c r="Q1023" s="63">
        <v>19</v>
      </c>
      <c r="R1023" s="63">
        <v>8</v>
      </c>
      <c r="S1023" s="63"/>
      <c r="T1023" s="63"/>
      <c r="U1023" s="63"/>
      <c r="V1023" s="63"/>
      <c r="W1023" s="63">
        <v>9</v>
      </c>
      <c r="X1023" s="63"/>
      <c r="Y1023" s="63"/>
      <c r="Z1023" s="63"/>
      <c r="AA1023" s="63"/>
      <c r="AB1023" s="63"/>
      <c r="BA1023" t="str">
        <f t="shared" si="257"/>
        <v>Truro</v>
      </c>
      <c r="BB1023" t="s">
        <v>2409</v>
      </c>
      <c r="BC1023">
        <v>9</v>
      </c>
      <c r="BE1023" s="112">
        <v>25</v>
      </c>
      <c r="BF1023" s="114">
        <v>1</v>
      </c>
      <c r="BG1023" s="114">
        <v>65</v>
      </c>
      <c r="BH1023" s="118">
        <v>70605</v>
      </c>
      <c r="BI1023" s="118">
        <f t="shared" si="258"/>
        <v>25001</v>
      </c>
      <c r="BJ1023" t="s">
        <v>1471</v>
      </c>
      <c r="BK1023">
        <f t="shared" si="255"/>
        <v>2570605</v>
      </c>
      <c r="BL1023" s="66"/>
      <c r="BM1023" s="66"/>
      <c r="BP1023">
        <v>26.32</v>
      </c>
      <c r="BQ1023">
        <v>5.27</v>
      </c>
      <c r="BR1023">
        <v>21.05</v>
      </c>
    </row>
    <row r="1024" spans="1:70" ht="15" hidden="1" customHeight="1" outlineLevel="1">
      <c r="A1024" s="64" t="s">
        <v>616</v>
      </c>
      <c r="B1024" s="8" t="s">
        <v>1319</v>
      </c>
      <c r="C1024" s="1">
        <f t="shared" si="248"/>
        <v>7545</v>
      </c>
      <c r="D1024" s="5">
        <f>IF(N1024&gt;0, RANK(N1024,(N1024:P1024,Q1024:AE1024)),0)</f>
        <v>1</v>
      </c>
      <c r="E1024" s="5">
        <f>IF(O1024&gt;0,RANK(O1024,(N1024:P1024,Q1024:AE1024)),0)</f>
        <v>2</v>
      </c>
      <c r="F1024" s="5">
        <f t="shared" si="249"/>
        <v>0</v>
      </c>
      <c r="G1024" s="1">
        <f t="shared" si="250"/>
        <v>659</v>
      </c>
      <c r="H1024" s="2">
        <f t="shared" si="256"/>
        <v>8.7342611000662693E-2</v>
      </c>
      <c r="I1024" s="6"/>
      <c r="J1024" s="2">
        <f t="shared" si="251"/>
        <v>0.53465871438038437</v>
      </c>
      <c r="K1024" s="2">
        <f t="shared" si="252"/>
        <v>0.44731610337972166</v>
      </c>
      <c r="L1024" s="2">
        <f t="shared" si="253"/>
        <v>0</v>
      </c>
      <c r="M1024" s="2">
        <f t="shared" si="254"/>
        <v>1.8025182239893967E-2</v>
      </c>
      <c r="N1024" s="63">
        <v>4034</v>
      </c>
      <c r="O1024" s="63">
        <v>3375</v>
      </c>
      <c r="P1024" s="63"/>
      <c r="Q1024" s="63">
        <v>106</v>
      </c>
      <c r="R1024" s="63">
        <v>30</v>
      </c>
      <c r="S1024" s="63"/>
      <c r="T1024" s="63"/>
      <c r="U1024" s="63"/>
      <c r="V1024" s="63"/>
      <c r="W1024" s="63">
        <v>0</v>
      </c>
      <c r="X1024" s="63"/>
      <c r="Y1024" s="63"/>
      <c r="Z1024" s="63"/>
      <c r="AA1024" s="63"/>
      <c r="AB1024" s="63"/>
      <c r="BA1024" t="str">
        <f t="shared" si="257"/>
        <v>Tyngsborough</v>
      </c>
      <c r="BB1024" t="s">
        <v>503</v>
      </c>
      <c r="BC1024">
        <v>3</v>
      </c>
      <c r="BE1024" s="112">
        <v>25</v>
      </c>
      <c r="BF1024" s="114">
        <v>17</v>
      </c>
      <c r="BG1024" s="114">
        <v>225</v>
      </c>
      <c r="BH1024" s="118">
        <v>71025</v>
      </c>
      <c r="BI1024" s="118">
        <f t="shared" si="258"/>
        <v>25017</v>
      </c>
      <c r="BJ1024" t="s">
        <v>1471</v>
      </c>
      <c r="BK1024">
        <f t="shared" si="255"/>
        <v>2571025</v>
      </c>
      <c r="BL1024" s="66"/>
      <c r="BM1024" s="66"/>
      <c r="BP1024">
        <v>18.05</v>
      </c>
      <c r="BQ1024">
        <v>1.2</v>
      </c>
      <c r="BR1024">
        <v>16.86</v>
      </c>
    </row>
    <row r="1025" spans="1:70" ht="15" hidden="1" customHeight="1" outlineLevel="1">
      <c r="A1025" s="64" t="s">
        <v>908</v>
      </c>
      <c r="B1025" s="8" t="s">
        <v>1319</v>
      </c>
      <c r="C1025" s="1">
        <f t="shared" si="248"/>
        <v>314</v>
      </c>
      <c r="D1025" s="5">
        <f>IF(N1025&gt;0, RANK(N1025,(N1025:P1025,Q1025:AE1025)),0)</f>
        <v>1</v>
      </c>
      <c r="E1025" s="5">
        <f>IF(O1025&gt;0,RANK(O1025,(N1025:P1025,Q1025:AE1025)),0)</f>
        <v>2</v>
      </c>
      <c r="F1025" s="5">
        <f t="shared" si="249"/>
        <v>0</v>
      </c>
      <c r="G1025" s="1">
        <f t="shared" si="250"/>
        <v>162</v>
      </c>
      <c r="H1025" s="2">
        <f t="shared" si="256"/>
        <v>0.51592356687898089</v>
      </c>
      <c r="I1025" s="6"/>
      <c r="J1025" s="2">
        <f t="shared" si="251"/>
        <v>0.74522292993630568</v>
      </c>
      <c r="K1025" s="2">
        <f t="shared" si="252"/>
        <v>0.22929936305732485</v>
      </c>
      <c r="L1025" s="2">
        <f t="shared" si="253"/>
        <v>0</v>
      </c>
      <c r="M1025" s="2">
        <f t="shared" si="254"/>
        <v>2.5477707006369477E-2</v>
      </c>
      <c r="N1025" s="63">
        <v>234</v>
      </c>
      <c r="O1025" s="63">
        <v>72</v>
      </c>
      <c r="P1025" s="63"/>
      <c r="Q1025" s="63">
        <v>3</v>
      </c>
      <c r="R1025" s="63">
        <v>2</v>
      </c>
      <c r="S1025" s="63"/>
      <c r="T1025" s="63"/>
      <c r="U1025" s="63"/>
      <c r="V1025" s="63"/>
      <c r="W1025" s="63">
        <v>3</v>
      </c>
      <c r="X1025" s="63"/>
      <c r="Y1025" s="63"/>
      <c r="Z1025" s="63"/>
      <c r="AA1025" s="63"/>
      <c r="AB1025" s="63"/>
      <c r="BA1025" t="str">
        <f t="shared" si="257"/>
        <v>Tyringham</v>
      </c>
      <c r="BB1025" t="s">
        <v>2311</v>
      </c>
      <c r="BC1025">
        <v>1</v>
      </c>
      <c r="BE1025" s="112">
        <v>25</v>
      </c>
      <c r="BF1025" s="114">
        <v>3</v>
      </c>
      <c r="BG1025" s="114">
        <v>140</v>
      </c>
      <c r="BH1025" s="118">
        <v>71095</v>
      </c>
      <c r="BI1025" s="118">
        <f t="shared" si="258"/>
        <v>25003</v>
      </c>
      <c r="BJ1025" t="s">
        <v>1471</v>
      </c>
      <c r="BK1025">
        <f t="shared" si="255"/>
        <v>2571095</v>
      </c>
      <c r="BL1025" s="66"/>
      <c r="BM1025" s="66"/>
      <c r="BP1025">
        <v>18.93</v>
      </c>
      <c r="BQ1025">
        <v>0.23</v>
      </c>
      <c r="BR1025">
        <v>18.7</v>
      </c>
    </row>
    <row r="1026" spans="1:70" ht="15" hidden="1" customHeight="1" outlineLevel="1">
      <c r="A1026" s="64" t="s">
        <v>2019</v>
      </c>
      <c r="B1026" s="8" t="s">
        <v>1319</v>
      </c>
      <c r="C1026" s="1">
        <f t="shared" si="248"/>
        <v>5300</v>
      </c>
      <c r="D1026" s="5">
        <f>IF(N1026&gt;0, RANK(N1026,(N1026:P1026,Q1026:AE1026)),0)</f>
        <v>1</v>
      </c>
      <c r="E1026" s="5">
        <f>IF(O1026&gt;0,RANK(O1026,(N1026:P1026,Q1026:AE1026)),0)</f>
        <v>2</v>
      </c>
      <c r="F1026" s="5">
        <f t="shared" si="249"/>
        <v>0</v>
      </c>
      <c r="G1026" s="1">
        <f t="shared" si="250"/>
        <v>1185</v>
      </c>
      <c r="H1026" s="2">
        <f t="shared" si="256"/>
        <v>0.22358490566037736</v>
      </c>
      <c r="I1026" s="6"/>
      <c r="J1026" s="2">
        <f t="shared" si="251"/>
        <v>0.59867924528301886</v>
      </c>
      <c r="K1026" s="2">
        <f t="shared" si="252"/>
        <v>0.37509433962264149</v>
      </c>
      <c r="L1026" s="2">
        <f t="shared" si="253"/>
        <v>0</v>
      </c>
      <c r="M1026" s="2">
        <f t="shared" si="254"/>
        <v>2.622641509433965E-2</v>
      </c>
      <c r="N1026" s="63">
        <v>3173</v>
      </c>
      <c r="O1026" s="63">
        <v>1988</v>
      </c>
      <c r="P1026" s="63"/>
      <c r="Q1026" s="63">
        <v>82</v>
      </c>
      <c r="R1026" s="63">
        <v>23</v>
      </c>
      <c r="S1026" s="63"/>
      <c r="T1026" s="63"/>
      <c r="U1026" s="63"/>
      <c r="V1026" s="63"/>
      <c r="W1026" s="63">
        <v>34</v>
      </c>
      <c r="X1026" s="63"/>
      <c r="Y1026" s="63"/>
      <c r="Z1026" s="63"/>
      <c r="AA1026" s="63"/>
      <c r="AB1026" s="63"/>
      <c r="BA1026" t="str">
        <f t="shared" si="257"/>
        <v>Upton</v>
      </c>
      <c r="BB1026" s="8" t="s">
        <v>1773</v>
      </c>
      <c r="BC1026">
        <v>2</v>
      </c>
      <c r="BE1026" s="112">
        <v>25</v>
      </c>
      <c r="BF1026" s="114">
        <v>27</v>
      </c>
      <c r="BG1026" s="114">
        <v>255</v>
      </c>
      <c r="BH1026" s="118">
        <v>71480</v>
      </c>
      <c r="BI1026" s="118">
        <f t="shared" si="258"/>
        <v>25027</v>
      </c>
      <c r="BJ1026" t="s">
        <v>1471</v>
      </c>
      <c r="BK1026">
        <f t="shared" si="255"/>
        <v>2571480</v>
      </c>
      <c r="BL1026" s="66"/>
      <c r="BM1026" s="66"/>
      <c r="BP1026">
        <v>21.73</v>
      </c>
      <c r="BQ1026">
        <v>0.21</v>
      </c>
      <c r="BR1026">
        <v>21.52</v>
      </c>
    </row>
    <row r="1027" spans="1:70" ht="15" hidden="1" customHeight="1" outlineLevel="1">
      <c r="A1027" s="64" t="s">
        <v>1899</v>
      </c>
      <c r="B1027" s="8" t="s">
        <v>1319</v>
      </c>
      <c r="C1027" s="1">
        <f t="shared" si="248"/>
        <v>8727</v>
      </c>
      <c r="D1027" s="5">
        <f>IF(N1027&gt;0, RANK(N1027,(N1027:P1027,Q1027:AE1027)),0)</f>
        <v>1</v>
      </c>
      <c r="E1027" s="5">
        <f>IF(O1027&gt;0,RANK(O1027,(N1027:P1027,Q1027:AE1027)),0)</f>
        <v>2</v>
      </c>
      <c r="F1027" s="5">
        <f t="shared" si="249"/>
        <v>0</v>
      </c>
      <c r="G1027" s="1">
        <f t="shared" si="250"/>
        <v>258</v>
      </c>
      <c r="H1027" s="2">
        <f t="shared" si="256"/>
        <v>2.9563423856995532E-2</v>
      </c>
      <c r="I1027" s="6"/>
      <c r="J1027" s="2">
        <f t="shared" si="251"/>
        <v>0.49856766357282001</v>
      </c>
      <c r="K1027" s="2">
        <f t="shared" si="252"/>
        <v>0.46900423971582444</v>
      </c>
      <c r="L1027" s="2">
        <f t="shared" si="253"/>
        <v>0</v>
      </c>
      <c r="M1027" s="2">
        <f t="shared" si="254"/>
        <v>3.2428096711355547E-2</v>
      </c>
      <c r="N1027" s="63">
        <v>4351</v>
      </c>
      <c r="O1027" s="63">
        <v>4093</v>
      </c>
      <c r="P1027" s="63"/>
      <c r="Q1027" s="63">
        <v>166</v>
      </c>
      <c r="R1027" s="63">
        <v>70</v>
      </c>
      <c r="S1027" s="63"/>
      <c r="T1027" s="63"/>
      <c r="U1027" s="63"/>
      <c r="V1027" s="63"/>
      <c r="W1027" s="63">
        <v>47</v>
      </c>
      <c r="X1027" s="63"/>
      <c r="Y1027" s="63"/>
      <c r="Z1027" s="63"/>
      <c r="AA1027" s="63"/>
      <c r="AB1027" s="63"/>
      <c r="BA1027" t="str">
        <f t="shared" si="257"/>
        <v>Uxbridge</v>
      </c>
      <c r="BB1027" s="8" t="s">
        <v>1773</v>
      </c>
      <c r="BC1027">
        <v>2</v>
      </c>
      <c r="BE1027" s="112">
        <v>25</v>
      </c>
      <c r="BF1027" s="114">
        <v>27</v>
      </c>
      <c r="BG1027" s="114">
        <v>260</v>
      </c>
      <c r="BH1027" s="118">
        <v>71620</v>
      </c>
      <c r="BI1027" s="118">
        <f t="shared" si="258"/>
        <v>25027</v>
      </c>
      <c r="BJ1027" t="s">
        <v>1471</v>
      </c>
      <c r="BK1027">
        <f t="shared" si="255"/>
        <v>2571620</v>
      </c>
      <c r="BL1027" s="66"/>
      <c r="BM1027" s="66"/>
      <c r="BP1027">
        <v>30.37</v>
      </c>
      <c r="BQ1027">
        <v>0.83</v>
      </c>
      <c r="BR1027">
        <v>29.54</v>
      </c>
    </row>
    <row r="1028" spans="1:70" ht="15" hidden="1" customHeight="1" outlineLevel="1">
      <c r="A1028" s="64" t="s">
        <v>2607</v>
      </c>
      <c r="B1028" s="8" t="s">
        <v>1319</v>
      </c>
      <c r="C1028" s="1">
        <f t="shared" si="248"/>
        <v>16623</v>
      </c>
      <c r="D1028" s="5">
        <f>IF(N1028&gt;0, RANK(N1028,(N1028:P1028,Q1028:AE1028)),0)</f>
        <v>1</v>
      </c>
      <c r="E1028" s="5">
        <f>IF(O1028&gt;0,RANK(O1028,(N1028:P1028,Q1028:AE1028)),0)</f>
        <v>2</v>
      </c>
      <c r="F1028" s="5">
        <f t="shared" si="249"/>
        <v>0</v>
      </c>
      <c r="G1028" s="1">
        <f t="shared" si="250"/>
        <v>4183</v>
      </c>
      <c r="H1028" s="2">
        <f t="shared" si="256"/>
        <v>0.25163929495277626</v>
      </c>
      <c r="I1028" s="6"/>
      <c r="J1028" s="2">
        <f t="shared" si="251"/>
        <v>0.61451001624255552</v>
      </c>
      <c r="K1028" s="2">
        <f t="shared" si="252"/>
        <v>0.36287072128977921</v>
      </c>
      <c r="L1028" s="2">
        <f t="shared" si="253"/>
        <v>0</v>
      </c>
      <c r="M1028" s="2">
        <f t="shared" si="254"/>
        <v>2.2619262467665269E-2</v>
      </c>
      <c r="N1028" s="63">
        <v>10215</v>
      </c>
      <c r="O1028" s="63">
        <v>6032</v>
      </c>
      <c r="P1028" s="63"/>
      <c r="Q1028" s="63">
        <v>193</v>
      </c>
      <c r="R1028" s="63">
        <v>73</v>
      </c>
      <c r="S1028" s="63"/>
      <c r="T1028" s="63"/>
      <c r="U1028" s="63"/>
      <c r="V1028" s="63"/>
      <c r="W1028" s="63">
        <v>110</v>
      </c>
      <c r="X1028" s="63"/>
      <c r="Y1028" s="63"/>
      <c r="Z1028" s="63"/>
      <c r="AA1028" s="63"/>
      <c r="AB1028" s="63"/>
      <c r="BA1028" t="str">
        <f t="shared" si="257"/>
        <v>Wakefield</v>
      </c>
      <c r="BB1028" t="s">
        <v>503</v>
      </c>
      <c r="BC1028">
        <v>6</v>
      </c>
      <c r="BE1028" s="112">
        <v>25</v>
      </c>
      <c r="BF1028" s="114">
        <v>17</v>
      </c>
      <c r="BG1028" s="114">
        <v>230</v>
      </c>
      <c r="BH1028" s="118">
        <v>72215</v>
      </c>
      <c r="BI1028" s="118">
        <f t="shared" si="258"/>
        <v>25017</v>
      </c>
      <c r="BJ1028" t="s">
        <v>1471</v>
      </c>
      <c r="BK1028">
        <f t="shared" si="255"/>
        <v>2572215</v>
      </c>
      <c r="BL1028" s="66"/>
      <c r="BM1028" s="66"/>
      <c r="BP1028">
        <v>7.91</v>
      </c>
      <c r="BQ1028">
        <v>0.44</v>
      </c>
      <c r="BR1028">
        <v>7.47</v>
      </c>
    </row>
    <row r="1029" spans="1:70" ht="15" hidden="1" customHeight="1" outlineLevel="1">
      <c r="A1029" s="64" t="s">
        <v>2768</v>
      </c>
      <c r="B1029" s="8" t="s">
        <v>1319</v>
      </c>
      <c r="C1029" s="1">
        <f t="shared" si="248"/>
        <v>1087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 t="shared" si="249"/>
        <v>0</v>
      </c>
      <c r="G1029" s="1">
        <f t="shared" si="250"/>
        <v>190</v>
      </c>
      <c r="H1029" s="2">
        <f t="shared" si="256"/>
        <v>0.17479300827966882</v>
      </c>
      <c r="I1029" s="6"/>
      <c r="J1029" s="2">
        <f t="shared" si="251"/>
        <v>0.39466421343146274</v>
      </c>
      <c r="K1029" s="2">
        <f t="shared" si="252"/>
        <v>0.56945722171113156</v>
      </c>
      <c r="L1029" s="2">
        <f t="shared" si="253"/>
        <v>0</v>
      </c>
      <c r="M1029" s="2">
        <f t="shared" si="254"/>
        <v>3.5878564857405704E-2</v>
      </c>
      <c r="N1029" s="63">
        <v>429</v>
      </c>
      <c r="O1029" s="63">
        <v>619</v>
      </c>
      <c r="P1029" s="63"/>
      <c r="Q1029" s="63">
        <v>26</v>
      </c>
      <c r="R1029" s="63">
        <v>8</v>
      </c>
      <c r="S1029" s="63"/>
      <c r="T1029" s="63"/>
      <c r="U1029" s="63"/>
      <c r="V1029" s="63"/>
      <c r="W1029" s="63">
        <v>5</v>
      </c>
      <c r="X1029" s="63"/>
      <c r="Y1029" s="63"/>
      <c r="Z1029" s="63"/>
      <c r="AA1029" s="63"/>
      <c r="AB1029" s="63"/>
      <c r="BA1029" t="str">
        <f t="shared" si="257"/>
        <v>Wales</v>
      </c>
      <c r="BB1029" t="s">
        <v>2851</v>
      </c>
      <c r="BC1029">
        <v>1</v>
      </c>
      <c r="BE1029" s="112">
        <v>25</v>
      </c>
      <c r="BF1029" s="114">
        <v>13</v>
      </c>
      <c r="BG1029" s="114">
        <v>100</v>
      </c>
      <c r="BH1029" s="118">
        <v>72390</v>
      </c>
      <c r="BI1029" s="118">
        <f t="shared" si="258"/>
        <v>25013</v>
      </c>
      <c r="BJ1029" t="s">
        <v>1471</v>
      </c>
      <c r="BK1029">
        <f t="shared" si="255"/>
        <v>2572390</v>
      </c>
      <c r="BL1029" s="66"/>
      <c r="BM1029" s="66"/>
      <c r="BP1029">
        <v>15.96</v>
      </c>
      <c r="BQ1029">
        <v>0.21</v>
      </c>
      <c r="BR1029">
        <v>15.75</v>
      </c>
    </row>
    <row r="1030" spans="1:70" ht="15" hidden="1" customHeight="1" outlineLevel="1">
      <c r="A1030" s="64" t="s">
        <v>2847</v>
      </c>
      <c r="B1030" s="8" t="s">
        <v>1319</v>
      </c>
      <c r="C1030" s="1">
        <f t="shared" si="248"/>
        <v>16166</v>
      </c>
      <c r="D1030" s="5">
        <f>IF(N1030&gt;0, RANK(N1030,(N1030:P1030,Q1030:AE1030)),0)</f>
        <v>1</v>
      </c>
      <c r="E1030" s="5">
        <f>IF(O1030&gt;0,RANK(O1030,(N1030:P1030,Q1030:AE1030)),0)</f>
        <v>2</v>
      </c>
      <c r="F1030" s="5">
        <f t="shared" si="249"/>
        <v>0</v>
      </c>
      <c r="G1030" s="1">
        <f t="shared" si="250"/>
        <v>3231</v>
      </c>
      <c r="H1030" s="2">
        <f t="shared" si="256"/>
        <v>0.19986391191389336</v>
      </c>
      <c r="I1030" s="6"/>
      <c r="J1030" s="2">
        <f t="shared" si="251"/>
        <v>0.58604478535197324</v>
      </c>
      <c r="K1030" s="2">
        <f t="shared" si="252"/>
        <v>0.38618087343807994</v>
      </c>
      <c r="L1030" s="2">
        <f t="shared" si="253"/>
        <v>0</v>
      </c>
      <c r="M1030" s="2">
        <f t="shared" si="254"/>
        <v>2.7774341209946818E-2</v>
      </c>
      <c r="N1030" s="63">
        <v>9474</v>
      </c>
      <c r="O1030" s="63">
        <v>6243</v>
      </c>
      <c r="P1030" s="63"/>
      <c r="Q1030" s="63">
        <v>269</v>
      </c>
      <c r="R1030" s="63">
        <v>71</v>
      </c>
      <c r="S1030" s="63"/>
      <c r="T1030" s="63"/>
      <c r="U1030" s="63"/>
      <c r="V1030" s="63"/>
      <c r="W1030" s="63">
        <v>109</v>
      </c>
      <c r="X1030" s="63"/>
      <c r="Y1030" s="63"/>
      <c r="Z1030" s="63"/>
      <c r="AA1030" s="63"/>
      <c r="AB1030" s="63"/>
      <c r="BA1030" t="str">
        <f t="shared" si="257"/>
        <v>Walpole</v>
      </c>
      <c r="BB1030" t="s">
        <v>752</v>
      </c>
      <c r="BC1030">
        <v>8</v>
      </c>
      <c r="BE1030" s="112">
        <v>25</v>
      </c>
      <c r="BF1030" s="114">
        <v>21</v>
      </c>
      <c r="BG1030" s="114">
        <v>120</v>
      </c>
      <c r="BH1030" s="118">
        <v>72495</v>
      </c>
      <c r="BI1030" s="118">
        <f t="shared" si="258"/>
        <v>25021</v>
      </c>
      <c r="BJ1030" t="s">
        <v>1471</v>
      </c>
      <c r="BK1030">
        <f t="shared" si="255"/>
        <v>2572495</v>
      </c>
      <c r="BL1030" s="66"/>
      <c r="BM1030" s="66"/>
      <c r="BP1030">
        <v>21</v>
      </c>
      <c r="BQ1030">
        <v>0.46</v>
      </c>
      <c r="BR1030">
        <v>20.54</v>
      </c>
    </row>
    <row r="1031" spans="1:70" ht="15" hidden="1" customHeight="1" outlineLevel="1">
      <c r="A1031" s="64" t="s">
        <v>857</v>
      </c>
      <c r="B1031" s="8" t="s">
        <v>1319</v>
      </c>
      <c r="C1031" s="1">
        <f t="shared" si="248"/>
        <v>28896</v>
      </c>
      <c r="D1031" s="5">
        <f>IF(N1031&gt;0, RANK(N1031,(N1031:P1031,Q1031:AE1031)),0)</f>
        <v>1</v>
      </c>
      <c r="E1031" s="5">
        <f>IF(O1031&gt;0,RANK(O1031,(N1031:P1031,Q1031:AE1031)),0)</f>
        <v>2</v>
      </c>
      <c r="F1031" s="5">
        <f t="shared" si="249"/>
        <v>0</v>
      </c>
      <c r="G1031" s="1">
        <f t="shared" si="250"/>
        <v>12637</v>
      </c>
      <c r="H1031" s="2">
        <f t="shared" si="256"/>
        <v>0.43732696566998891</v>
      </c>
      <c r="I1031" s="6"/>
      <c r="J1031" s="2">
        <f t="shared" si="251"/>
        <v>0.70681063122923593</v>
      </c>
      <c r="K1031" s="2">
        <f t="shared" si="252"/>
        <v>0.26948366555924697</v>
      </c>
      <c r="L1031" s="2">
        <f t="shared" si="253"/>
        <v>0</v>
      </c>
      <c r="M1031" s="2">
        <f t="shared" si="254"/>
        <v>2.3705703211517104E-2</v>
      </c>
      <c r="N1031" s="63">
        <v>20424</v>
      </c>
      <c r="O1031" s="63">
        <v>7787</v>
      </c>
      <c r="P1031" s="63"/>
      <c r="Q1031" s="63">
        <v>345</v>
      </c>
      <c r="R1031" s="63">
        <v>186</v>
      </c>
      <c r="S1031" s="63"/>
      <c r="T1031" s="63"/>
      <c r="U1031" s="63"/>
      <c r="V1031" s="63"/>
      <c r="W1031" s="63">
        <v>154</v>
      </c>
      <c r="X1031" s="63"/>
      <c r="Y1031" s="63"/>
      <c r="Z1031" s="63"/>
      <c r="AA1031" s="63"/>
      <c r="AB1031" s="63"/>
      <c r="BA1031" t="str">
        <f t="shared" si="257"/>
        <v>Waltham</v>
      </c>
      <c r="BB1031" t="s">
        <v>503</v>
      </c>
      <c r="BC1031">
        <v>5</v>
      </c>
      <c r="BE1031" s="112">
        <v>25</v>
      </c>
      <c r="BF1031" s="114">
        <v>17</v>
      </c>
      <c r="BG1031" s="114">
        <v>235</v>
      </c>
      <c r="BH1031" s="118">
        <v>72600</v>
      </c>
      <c r="BI1031" s="118">
        <f t="shared" si="258"/>
        <v>25017</v>
      </c>
      <c r="BJ1031" t="s">
        <v>1248</v>
      </c>
      <c r="BK1031">
        <f t="shared" si="255"/>
        <v>2572600</v>
      </c>
      <c r="BL1031" s="66"/>
      <c r="BM1031" s="66"/>
      <c r="BP1031">
        <v>13.61</v>
      </c>
      <c r="BQ1031">
        <v>0.91</v>
      </c>
      <c r="BR1031">
        <v>12.7</v>
      </c>
    </row>
    <row r="1032" spans="1:70" ht="15" hidden="1" customHeight="1" outlineLevel="1">
      <c r="A1032" s="64" t="s">
        <v>1041</v>
      </c>
      <c r="B1032" s="8" t="s">
        <v>1319</v>
      </c>
      <c r="C1032" s="1">
        <f t="shared" si="248"/>
        <v>4951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 t="shared" si="249"/>
        <v>0</v>
      </c>
      <c r="G1032" s="1">
        <f t="shared" si="250"/>
        <v>91</v>
      </c>
      <c r="H1032" s="2">
        <f t="shared" si="256"/>
        <v>1.8380125227226821E-2</v>
      </c>
      <c r="I1032" s="6"/>
      <c r="J1032" s="2">
        <f t="shared" si="251"/>
        <v>0.47525752373257929</v>
      </c>
      <c r="K1032" s="2">
        <f t="shared" si="252"/>
        <v>0.49363764895980611</v>
      </c>
      <c r="L1032" s="2">
        <f t="shared" si="253"/>
        <v>0</v>
      </c>
      <c r="M1032" s="2">
        <f t="shared" si="254"/>
        <v>3.1104827307614547E-2</v>
      </c>
      <c r="N1032" s="63">
        <v>2353</v>
      </c>
      <c r="O1032" s="63">
        <v>2444</v>
      </c>
      <c r="P1032" s="63"/>
      <c r="Q1032" s="63">
        <v>92</v>
      </c>
      <c r="R1032" s="63">
        <v>45</v>
      </c>
      <c r="S1032" s="63"/>
      <c r="T1032" s="63"/>
      <c r="U1032" s="63"/>
      <c r="V1032" s="63"/>
      <c r="W1032" s="63">
        <v>17</v>
      </c>
      <c r="X1032" s="63"/>
      <c r="Y1032" s="63"/>
      <c r="Z1032" s="63"/>
      <c r="AA1032" s="63"/>
      <c r="AB1032" s="63"/>
      <c r="BA1032" t="str">
        <f t="shared" si="257"/>
        <v>Ware</v>
      </c>
      <c r="BB1032" t="s">
        <v>2174</v>
      </c>
      <c r="BC1032">
        <v>2</v>
      </c>
      <c r="BE1032" s="112">
        <v>25</v>
      </c>
      <c r="BF1032" s="114">
        <v>15</v>
      </c>
      <c r="BG1032" s="114">
        <v>85</v>
      </c>
      <c r="BH1032" s="118">
        <v>72880</v>
      </c>
      <c r="BI1032" s="118">
        <f t="shared" si="258"/>
        <v>25015</v>
      </c>
      <c r="BJ1032" t="s">
        <v>1471</v>
      </c>
      <c r="BK1032">
        <f t="shared" si="255"/>
        <v>2572880</v>
      </c>
      <c r="BL1032" s="66"/>
      <c r="BM1032" s="66"/>
      <c r="BP1032">
        <v>39.979999999999997</v>
      </c>
      <c r="BQ1032">
        <v>5.57</v>
      </c>
      <c r="BR1032">
        <v>34.409999999999997</v>
      </c>
    </row>
    <row r="1033" spans="1:70" ht="15" hidden="1" customHeight="1" outlineLevel="1">
      <c r="A1033" s="64" t="s">
        <v>2113</v>
      </c>
      <c r="B1033" s="8" t="s">
        <v>1319</v>
      </c>
      <c r="C1033" s="1">
        <f t="shared" si="248"/>
        <v>12726</v>
      </c>
      <c r="D1033" s="5">
        <f>IF(N1033&gt;0, RANK(N1033,(N1033:P1033,Q1033:AE1033)),0)</f>
        <v>1</v>
      </c>
      <c r="E1033" s="5">
        <f>IF(O1033&gt;0,RANK(O1033,(N1033:P1033,Q1033:AE1033)),0)</f>
        <v>2</v>
      </c>
      <c r="F1033" s="5">
        <f t="shared" si="249"/>
        <v>0</v>
      </c>
      <c r="G1033" s="1">
        <f t="shared" si="250"/>
        <v>1365</v>
      </c>
      <c r="H1033" s="2">
        <f t="shared" si="256"/>
        <v>0.10726072607260725</v>
      </c>
      <c r="I1033" s="6"/>
      <c r="J1033" s="2">
        <f t="shared" si="251"/>
        <v>0.54086122898004085</v>
      </c>
      <c r="K1033" s="2">
        <f t="shared" si="252"/>
        <v>0.43360050290743363</v>
      </c>
      <c r="L1033" s="2">
        <f t="shared" si="253"/>
        <v>0</v>
      </c>
      <c r="M1033" s="2">
        <f t="shared" si="254"/>
        <v>2.553826811252552E-2</v>
      </c>
      <c r="N1033" s="63">
        <v>6883</v>
      </c>
      <c r="O1033" s="63">
        <v>5518</v>
      </c>
      <c r="P1033" s="63"/>
      <c r="Q1033" s="63">
        <v>202</v>
      </c>
      <c r="R1033" s="63">
        <v>73</v>
      </c>
      <c r="S1033" s="63"/>
      <c r="T1033" s="63"/>
      <c r="U1033" s="63"/>
      <c r="V1033" s="63"/>
      <c r="W1033" s="63">
        <v>50</v>
      </c>
      <c r="X1033" s="63"/>
      <c r="Y1033" s="63"/>
      <c r="Z1033" s="63"/>
      <c r="AA1033" s="63"/>
      <c r="AB1033" s="63"/>
      <c r="BA1033" t="str">
        <f t="shared" si="257"/>
        <v>Wareham</v>
      </c>
      <c r="BB1033" t="s">
        <v>231</v>
      </c>
      <c r="BC1033">
        <v>9</v>
      </c>
      <c r="BE1033" s="112">
        <v>25</v>
      </c>
      <c r="BF1033" s="114">
        <v>23</v>
      </c>
      <c r="BG1033" s="114">
        <v>125</v>
      </c>
      <c r="BH1033" s="118">
        <v>72985</v>
      </c>
      <c r="BI1033" s="118">
        <f t="shared" si="258"/>
        <v>25023</v>
      </c>
      <c r="BJ1033" t="s">
        <v>1471</v>
      </c>
      <c r="BK1033">
        <f t="shared" si="255"/>
        <v>2572985</v>
      </c>
      <c r="BL1033" s="66"/>
      <c r="BM1033" s="66"/>
      <c r="BP1033">
        <v>46.28</v>
      </c>
      <c r="BQ1033">
        <v>10.48</v>
      </c>
      <c r="BR1033">
        <v>35.799999999999997</v>
      </c>
    </row>
    <row r="1034" spans="1:70" ht="15" hidden="1" customHeight="1" outlineLevel="1">
      <c r="A1034" s="64" t="s">
        <v>422</v>
      </c>
      <c r="B1034" s="8" t="s">
        <v>1319</v>
      </c>
      <c r="C1034" s="1">
        <f t="shared" si="248"/>
        <v>2599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 t="shared" si="249"/>
        <v>0</v>
      </c>
      <c r="G1034" s="1">
        <f t="shared" si="250"/>
        <v>226</v>
      </c>
      <c r="H1034" s="2">
        <f t="shared" si="256"/>
        <v>8.6956521739130432E-2</v>
      </c>
      <c r="I1034" s="6"/>
      <c r="J1034" s="2">
        <f t="shared" si="251"/>
        <v>0.44209311273566754</v>
      </c>
      <c r="K1034" s="2">
        <f t="shared" si="252"/>
        <v>0.52904963447479803</v>
      </c>
      <c r="L1034" s="2">
        <f t="shared" si="253"/>
        <v>0</v>
      </c>
      <c r="M1034" s="2">
        <f t="shared" si="254"/>
        <v>2.8857252789534438E-2</v>
      </c>
      <c r="N1034" s="63">
        <v>1149</v>
      </c>
      <c r="O1034" s="63">
        <v>1375</v>
      </c>
      <c r="P1034" s="63"/>
      <c r="Q1034" s="63">
        <v>52</v>
      </c>
      <c r="R1034" s="63">
        <v>15</v>
      </c>
      <c r="S1034" s="63"/>
      <c r="T1034" s="63"/>
      <c r="U1034" s="63"/>
      <c r="V1034" s="63"/>
      <c r="W1034" s="63">
        <v>8</v>
      </c>
      <c r="X1034" s="63"/>
      <c r="Y1034" s="63"/>
      <c r="Z1034" s="63"/>
      <c r="AA1034" s="63"/>
      <c r="AB1034" s="63"/>
      <c r="BA1034" t="str">
        <f t="shared" si="257"/>
        <v>Warren</v>
      </c>
      <c r="BB1034" s="8" t="s">
        <v>1773</v>
      </c>
      <c r="BC1034">
        <v>1</v>
      </c>
      <c r="BE1034" s="112">
        <v>25</v>
      </c>
      <c r="BF1034" s="114">
        <v>27</v>
      </c>
      <c r="BG1034" s="114">
        <v>265</v>
      </c>
      <c r="BH1034" s="118">
        <v>73090</v>
      </c>
      <c r="BI1034" s="118">
        <f t="shared" si="258"/>
        <v>25027</v>
      </c>
      <c r="BJ1034" t="s">
        <v>1471</v>
      </c>
      <c r="BK1034">
        <f t="shared" si="255"/>
        <v>2573090</v>
      </c>
      <c r="BL1034" s="66"/>
      <c r="BM1034" s="66"/>
      <c r="BP1034">
        <v>27.62</v>
      </c>
      <c r="BQ1034">
        <v>0.09</v>
      </c>
      <c r="BR1034">
        <v>27.53</v>
      </c>
    </row>
    <row r="1035" spans="1:70" ht="15" hidden="1" customHeight="1" outlineLevel="1">
      <c r="A1035" s="64" t="s">
        <v>2294</v>
      </c>
      <c r="B1035" s="8" t="s">
        <v>1319</v>
      </c>
      <c r="C1035" s="1">
        <f t="shared" si="248"/>
        <v>523</v>
      </c>
      <c r="D1035" s="5">
        <f>IF(N1035&gt;0, RANK(N1035,(N1035:P1035,Q1035:AE1035)),0)</f>
        <v>1</v>
      </c>
      <c r="E1035" s="5">
        <f>IF(O1035&gt;0,RANK(O1035,(N1035:P1035,Q1035:AE1035)),0)</f>
        <v>2</v>
      </c>
      <c r="F1035" s="5">
        <f t="shared" si="249"/>
        <v>0</v>
      </c>
      <c r="G1035" s="1">
        <f t="shared" si="250"/>
        <v>183</v>
      </c>
      <c r="H1035" s="2">
        <f t="shared" si="256"/>
        <v>0.34990439770554493</v>
      </c>
      <c r="I1035" s="6"/>
      <c r="J1035" s="2">
        <f t="shared" si="251"/>
        <v>0.65583173996175903</v>
      </c>
      <c r="K1035" s="2">
        <f t="shared" si="252"/>
        <v>0.30592734225621415</v>
      </c>
      <c r="L1035" s="2">
        <f t="shared" si="253"/>
        <v>0</v>
      </c>
      <c r="M1035" s="2">
        <f t="shared" si="254"/>
        <v>3.8240917782026818E-2</v>
      </c>
      <c r="N1035" s="63">
        <v>343</v>
      </c>
      <c r="O1035" s="63">
        <v>160</v>
      </c>
      <c r="P1035" s="63"/>
      <c r="Q1035" s="63">
        <v>12</v>
      </c>
      <c r="R1035" s="63">
        <v>7</v>
      </c>
      <c r="S1035" s="63"/>
      <c r="T1035" s="63"/>
      <c r="U1035" s="63"/>
      <c r="V1035" s="63"/>
      <c r="W1035" s="63">
        <v>1</v>
      </c>
      <c r="X1035" s="63"/>
      <c r="Y1035" s="63"/>
      <c r="Z1035" s="63"/>
      <c r="AA1035" s="63"/>
      <c r="AB1035" s="63"/>
      <c r="BA1035" t="str">
        <f t="shared" si="257"/>
        <v>Warwick</v>
      </c>
      <c r="BB1035" t="s">
        <v>1137</v>
      </c>
      <c r="BC1035">
        <v>2</v>
      </c>
      <c r="BE1035" s="112">
        <v>25</v>
      </c>
      <c r="BF1035" s="114">
        <v>11</v>
      </c>
      <c r="BG1035" s="114">
        <v>120</v>
      </c>
      <c r="BH1035" s="118">
        <v>73265</v>
      </c>
      <c r="BI1035" s="118">
        <f t="shared" si="258"/>
        <v>25011</v>
      </c>
      <c r="BJ1035" t="s">
        <v>1471</v>
      </c>
      <c r="BK1035">
        <f t="shared" si="255"/>
        <v>2573265</v>
      </c>
      <c r="BL1035" s="66"/>
      <c r="BM1035" s="66"/>
      <c r="BP1035">
        <v>37.6</v>
      </c>
      <c r="BQ1035">
        <v>0.34</v>
      </c>
      <c r="BR1035">
        <v>37.270000000000003</v>
      </c>
    </row>
    <row r="1036" spans="1:70" ht="15" hidden="1" customHeight="1" outlineLevel="1">
      <c r="A1036" s="64" t="s">
        <v>691</v>
      </c>
      <c r="B1036" s="8" t="s">
        <v>1319</v>
      </c>
      <c r="C1036" s="1">
        <f t="shared" si="248"/>
        <v>353</v>
      </c>
      <c r="D1036" s="5">
        <f>IF(N1036&gt;0, RANK(N1036,(N1036:P1036,Q1036:AE1036)),0)</f>
        <v>1</v>
      </c>
      <c r="E1036" s="5">
        <f>IF(O1036&gt;0,RANK(O1036,(N1036:P1036,Q1036:AE1036)),0)</f>
        <v>2</v>
      </c>
      <c r="F1036" s="5">
        <f t="shared" si="249"/>
        <v>0</v>
      </c>
      <c r="G1036" s="1">
        <f t="shared" si="250"/>
        <v>133</v>
      </c>
      <c r="H1036" s="2">
        <f t="shared" si="256"/>
        <v>0.37677053824362605</v>
      </c>
      <c r="I1036" s="6"/>
      <c r="J1036" s="2">
        <f t="shared" si="251"/>
        <v>0.67988668555240794</v>
      </c>
      <c r="K1036" s="2">
        <f t="shared" si="252"/>
        <v>0.30311614730878189</v>
      </c>
      <c r="L1036" s="2">
        <f t="shared" si="253"/>
        <v>0</v>
      </c>
      <c r="M1036" s="2">
        <f t="shared" si="254"/>
        <v>1.6997167138810165E-2</v>
      </c>
      <c r="N1036" s="63">
        <v>240</v>
      </c>
      <c r="O1036" s="63">
        <v>107</v>
      </c>
      <c r="P1036" s="63"/>
      <c r="Q1036" s="63">
        <v>5</v>
      </c>
      <c r="R1036" s="63">
        <v>1</v>
      </c>
      <c r="S1036" s="63"/>
      <c r="T1036" s="63"/>
      <c r="U1036" s="63"/>
      <c r="V1036" s="63"/>
      <c r="W1036" s="63">
        <v>0</v>
      </c>
      <c r="X1036" s="63"/>
      <c r="Y1036" s="63"/>
      <c r="Z1036" s="63"/>
      <c r="AA1036" s="63"/>
      <c r="AB1036" s="63"/>
      <c r="BA1036" t="str">
        <f t="shared" si="257"/>
        <v>Washington</v>
      </c>
      <c r="BB1036" t="s">
        <v>2311</v>
      </c>
      <c r="BC1036">
        <v>1</v>
      </c>
      <c r="BE1036" s="112">
        <v>25</v>
      </c>
      <c r="BF1036" s="114">
        <v>3</v>
      </c>
      <c r="BG1036" s="114">
        <v>145</v>
      </c>
      <c r="BH1036" s="118">
        <v>73335</v>
      </c>
      <c r="BI1036" s="118">
        <f t="shared" si="258"/>
        <v>25003</v>
      </c>
      <c r="BJ1036" t="s">
        <v>1471</v>
      </c>
      <c r="BK1036">
        <f t="shared" si="255"/>
        <v>2573335</v>
      </c>
      <c r="BL1036" s="66"/>
      <c r="BM1036" s="66"/>
      <c r="BP1036">
        <v>38.68</v>
      </c>
      <c r="BQ1036">
        <v>0.92</v>
      </c>
      <c r="BR1036">
        <v>37.76</v>
      </c>
    </row>
    <row r="1037" spans="1:70" ht="15" hidden="1" customHeight="1" outlineLevel="1">
      <c r="A1037" s="64" t="s">
        <v>1356</v>
      </c>
      <c r="B1037" s="8" t="s">
        <v>1319</v>
      </c>
      <c r="C1037" s="1">
        <f t="shared" si="248"/>
        <v>19227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 t="shared" si="249"/>
        <v>0</v>
      </c>
      <c r="G1037" s="1">
        <f t="shared" si="250"/>
        <v>11169</v>
      </c>
      <c r="H1037" s="2">
        <f t="shared" si="256"/>
        <v>0.58090185676392569</v>
      </c>
      <c r="I1037" s="6"/>
      <c r="J1037" s="2">
        <f t="shared" si="251"/>
        <v>0.77859260415041354</v>
      </c>
      <c r="K1037" s="2">
        <f t="shared" si="252"/>
        <v>0.19769074738648776</v>
      </c>
      <c r="L1037" s="2">
        <f t="shared" si="253"/>
        <v>0</v>
      </c>
      <c r="M1037" s="2">
        <f t="shared" si="254"/>
        <v>2.3716648463098705E-2</v>
      </c>
      <c r="N1037" s="63">
        <v>14970</v>
      </c>
      <c r="O1037" s="63">
        <v>3801</v>
      </c>
      <c r="P1037" s="63"/>
      <c r="Q1037" s="63">
        <v>207</v>
      </c>
      <c r="R1037" s="63">
        <v>131</v>
      </c>
      <c r="S1037" s="63"/>
      <c r="T1037" s="63"/>
      <c r="U1037" s="63"/>
      <c r="V1037" s="63"/>
      <c r="W1037" s="63">
        <v>118</v>
      </c>
      <c r="X1037" s="63"/>
      <c r="Y1037" s="63"/>
      <c r="Z1037" s="63"/>
      <c r="AA1037" s="63"/>
      <c r="AB1037" s="63"/>
      <c r="BA1037" t="str">
        <f t="shared" si="257"/>
        <v>Watertown</v>
      </c>
      <c r="BB1037" t="s">
        <v>503</v>
      </c>
      <c r="BC1037">
        <v>5</v>
      </c>
      <c r="BE1037" s="112">
        <v>25</v>
      </c>
      <c r="BF1037" s="114">
        <v>17</v>
      </c>
      <c r="BG1037" s="114">
        <v>240</v>
      </c>
      <c r="BH1037" s="118">
        <v>73440</v>
      </c>
      <c r="BI1037" s="118">
        <f t="shared" si="258"/>
        <v>25017</v>
      </c>
      <c r="BJ1037" t="s">
        <v>1248</v>
      </c>
      <c r="BK1037">
        <f t="shared" si="255"/>
        <v>2573440</v>
      </c>
      <c r="BL1037" s="66"/>
      <c r="BM1037" s="66"/>
      <c r="BP1037">
        <v>4.16</v>
      </c>
      <c r="BQ1037">
        <v>0.05</v>
      </c>
      <c r="BR1037">
        <v>4.1100000000000003</v>
      </c>
    </row>
    <row r="1038" spans="1:70" ht="15" hidden="1" customHeight="1" outlineLevel="1">
      <c r="A1038" s="64" t="s">
        <v>2210</v>
      </c>
      <c r="B1038" s="8" t="s">
        <v>1319</v>
      </c>
      <c r="C1038" s="1">
        <f t="shared" si="248"/>
        <v>9302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 t="shared" si="249"/>
        <v>0</v>
      </c>
      <c r="G1038" s="1">
        <f t="shared" si="250"/>
        <v>5639</v>
      </c>
      <c r="H1038" s="2">
        <f t="shared" si="256"/>
        <v>0.60621371748011177</v>
      </c>
      <c r="I1038" s="6"/>
      <c r="J1038" s="2">
        <f t="shared" si="251"/>
        <v>0.78950763276714686</v>
      </c>
      <c r="K1038" s="2">
        <f t="shared" si="252"/>
        <v>0.18329391528703504</v>
      </c>
      <c r="L1038" s="2">
        <f t="shared" si="253"/>
        <v>0</v>
      </c>
      <c r="M1038" s="2">
        <f t="shared" si="254"/>
        <v>2.7198451945818103E-2</v>
      </c>
      <c r="N1038" s="63">
        <v>7344</v>
      </c>
      <c r="O1038" s="63">
        <v>1705</v>
      </c>
      <c r="P1038" s="63"/>
      <c r="Q1038" s="63">
        <v>143</v>
      </c>
      <c r="R1038" s="63">
        <v>60</v>
      </c>
      <c r="S1038" s="63"/>
      <c r="T1038" s="63"/>
      <c r="U1038" s="63"/>
      <c r="V1038" s="63"/>
      <c r="W1038" s="63">
        <v>50</v>
      </c>
      <c r="X1038" s="63"/>
      <c r="Y1038" s="63"/>
      <c r="Z1038" s="63"/>
      <c r="AA1038" s="63"/>
      <c r="AB1038" s="63"/>
      <c r="BA1038" t="str">
        <f t="shared" si="257"/>
        <v>Wayland</v>
      </c>
      <c r="BB1038" t="s">
        <v>503</v>
      </c>
      <c r="BC1038">
        <v>5</v>
      </c>
      <c r="BE1038" s="112">
        <v>25</v>
      </c>
      <c r="BF1038" s="114">
        <v>17</v>
      </c>
      <c r="BG1038" s="114">
        <v>245</v>
      </c>
      <c r="BH1038" s="118">
        <v>73790</v>
      </c>
      <c r="BI1038" s="118">
        <f t="shared" si="258"/>
        <v>25017</v>
      </c>
      <c r="BJ1038" t="s">
        <v>1471</v>
      </c>
      <c r="BK1038">
        <f t="shared" si="255"/>
        <v>2573790</v>
      </c>
      <c r="BL1038" s="66"/>
      <c r="BM1038" s="66"/>
      <c r="BP1038">
        <v>15.91</v>
      </c>
      <c r="BQ1038">
        <v>0.67</v>
      </c>
      <c r="BR1038">
        <v>15.23</v>
      </c>
    </row>
    <row r="1039" spans="1:70" ht="15" hidden="1" customHeight="1" outlineLevel="1">
      <c r="A1039" s="64" t="s">
        <v>696</v>
      </c>
      <c r="B1039" s="8" t="s">
        <v>1319</v>
      </c>
      <c r="C1039" s="1">
        <f t="shared" si="248"/>
        <v>8298</v>
      </c>
      <c r="D1039" s="5">
        <f>IF(N1039&gt;0, RANK(N1039,(N1039:P1039,Q1039:AE1039)),0)</f>
        <v>1</v>
      </c>
      <c r="E1039" s="5">
        <f>IF(O1039&gt;0,RANK(O1039,(N1039:P1039,Q1039:AE1039)),0)</f>
        <v>2</v>
      </c>
      <c r="F1039" s="5">
        <f t="shared" si="249"/>
        <v>0</v>
      </c>
      <c r="G1039" s="1">
        <f t="shared" si="250"/>
        <v>7</v>
      </c>
      <c r="H1039" s="2">
        <f t="shared" si="256"/>
        <v>8.435767654856592E-4</v>
      </c>
      <c r="I1039" s="6"/>
      <c r="J1039" s="2">
        <f t="shared" si="251"/>
        <v>0.48758737045071099</v>
      </c>
      <c r="K1039" s="2">
        <f t="shared" si="252"/>
        <v>0.48674379368522536</v>
      </c>
      <c r="L1039" s="2">
        <f t="shared" si="253"/>
        <v>0</v>
      </c>
      <c r="M1039" s="2">
        <f t="shared" si="254"/>
        <v>2.5668835864063655E-2</v>
      </c>
      <c r="N1039" s="63">
        <v>4046</v>
      </c>
      <c r="O1039" s="63">
        <v>4039</v>
      </c>
      <c r="P1039" s="63"/>
      <c r="Q1039" s="63">
        <v>123</v>
      </c>
      <c r="R1039" s="63">
        <v>51</v>
      </c>
      <c r="S1039" s="63"/>
      <c r="T1039" s="63"/>
      <c r="U1039" s="63"/>
      <c r="V1039" s="63"/>
      <c r="W1039" s="63">
        <v>39</v>
      </c>
      <c r="X1039" s="63"/>
      <c r="Y1039" s="63"/>
      <c r="Z1039" s="63"/>
      <c r="AA1039" s="63"/>
      <c r="AB1039" s="63"/>
      <c r="BA1039" t="str">
        <f t="shared" si="257"/>
        <v>Webster</v>
      </c>
      <c r="BB1039" s="8" t="s">
        <v>1773</v>
      </c>
      <c r="BC1039">
        <v>2</v>
      </c>
      <c r="BE1039" s="112">
        <v>25</v>
      </c>
      <c r="BF1039" s="114">
        <v>27</v>
      </c>
      <c r="BG1039" s="114">
        <v>270</v>
      </c>
      <c r="BH1039" s="118">
        <v>73895</v>
      </c>
      <c r="BI1039" s="118">
        <f t="shared" si="258"/>
        <v>25027</v>
      </c>
      <c r="BJ1039" t="s">
        <v>1471</v>
      </c>
      <c r="BK1039">
        <f t="shared" si="255"/>
        <v>2573895</v>
      </c>
      <c r="BL1039" s="66"/>
      <c r="BM1039" s="66"/>
      <c r="BP1039">
        <v>14.54</v>
      </c>
      <c r="BQ1039">
        <v>2.0499999999999998</v>
      </c>
      <c r="BR1039">
        <v>12.49</v>
      </c>
    </row>
    <row r="1040" spans="1:70" ht="15" hidden="1" customHeight="1" outlineLevel="1">
      <c r="A1040" s="64" t="s">
        <v>2057</v>
      </c>
      <c r="B1040" s="8" t="s">
        <v>1319</v>
      </c>
      <c r="C1040" s="1">
        <f t="shared" si="248"/>
        <v>16342</v>
      </c>
      <c r="D1040" s="5">
        <f>IF(N1040&gt;0, RANK(N1040,(N1040:P1040,Q1040:AE1040)),0)</f>
        <v>1</v>
      </c>
      <c r="E1040" s="5">
        <f>IF(O1040&gt;0,RANK(O1040,(N1040:P1040,Q1040:AE1040)),0)</f>
        <v>2</v>
      </c>
      <c r="F1040" s="5">
        <f t="shared" si="249"/>
        <v>0</v>
      </c>
      <c r="G1040" s="1">
        <f t="shared" si="250"/>
        <v>9335</v>
      </c>
      <c r="H1040" s="2">
        <f t="shared" si="256"/>
        <v>0.57122751193244403</v>
      </c>
      <c r="I1040" s="6"/>
      <c r="J1040" s="2">
        <f t="shared" si="251"/>
        <v>0.77285521967935378</v>
      </c>
      <c r="K1040" s="2">
        <f t="shared" si="252"/>
        <v>0.2016277077469098</v>
      </c>
      <c r="L1040" s="2">
        <f t="shared" si="253"/>
        <v>0</v>
      </c>
      <c r="M1040" s="2">
        <f t="shared" si="254"/>
        <v>2.5517072573736421E-2</v>
      </c>
      <c r="N1040" s="63">
        <v>12630</v>
      </c>
      <c r="O1040" s="63">
        <v>3295</v>
      </c>
      <c r="P1040" s="63"/>
      <c r="Q1040" s="63">
        <v>198</v>
      </c>
      <c r="R1040" s="63">
        <v>47</v>
      </c>
      <c r="S1040" s="63"/>
      <c r="T1040" s="63"/>
      <c r="U1040" s="63"/>
      <c r="V1040" s="63"/>
      <c r="W1040" s="63">
        <v>172</v>
      </c>
      <c r="X1040" s="63"/>
      <c r="Y1040" s="63"/>
      <c r="Z1040" s="63"/>
      <c r="AA1040" s="63"/>
      <c r="AB1040" s="63"/>
      <c r="BA1040" t="str">
        <f t="shared" si="257"/>
        <v>Wellesley</v>
      </c>
      <c r="BB1040" t="s">
        <v>752</v>
      </c>
      <c r="BC1040">
        <v>4</v>
      </c>
      <c r="BE1040" s="112">
        <v>25</v>
      </c>
      <c r="BF1040" s="114">
        <v>21</v>
      </c>
      <c r="BG1040" s="114">
        <v>125</v>
      </c>
      <c r="BH1040" s="118">
        <v>74175</v>
      </c>
      <c r="BI1040" s="118">
        <f t="shared" si="258"/>
        <v>25021</v>
      </c>
      <c r="BJ1040" t="s">
        <v>1471</v>
      </c>
      <c r="BK1040">
        <f t="shared" si="255"/>
        <v>2574175</v>
      </c>
      <c r="BL1040" s="66"/>
      <c r="BM1040" s="66"/>
      <c r="BP1040">
        <v>10.49</v>
      </c>
      <c r="BQ1040">
        <v>0.31</v>
      </c>
      <c r="BR1040">
        <v>10.18</v>
      </c>
    </row>
    <row r="1041" spans="1:70" ht="15" hidden="1" customHeight="1" outlineLevel="1">
      <c r="A1041" s="64" t="s">
        <v>1542</v>
      </c>
      <c r="B1041" s="8" t="s">
        <v>1319</v>
      </c>
      <c r="C1041" s="1">
        <f t="shared" si="248"/>
        <v>2516</v>
      </c>
      <c r="D1041" s="5">
        <f>IF(N1041&gt;0, RANK(N1041,(N1041:P1041,Q1041:AE1041)),0)</f>
        <v>1</v>
      </c>
      <c r="E1041" s="5">
        <f>IF(O1041&gt;0,RANK(O1041,(N1041:P1041,Q1041:AE1041)),0)</f>
        <v>2</v>
      </c>
      <c r="F1041" s="5">
        <f t="shared" si="249"/>
        <v>0</v>
      </c>
      <c r="G1041" s="1">
        <f t="shared" si="250"/>
        <v>1475</v>
      </c>
      <c r="H1041" s="2">
        <f t="shared" si="256"/>
        <v>0.58624801271860094</v>
      </c>
      <c r="I1041" s="6"/>
      <c r="J1041" s="2">
        <f t="shared" si="251"/>
        <v>0.78338632750397452</v>
      </c>
      <c r="K1041" s="2">
        <f t="shared" si="252"/>
        <v>0.19713831478537361</v>
      </c>
      <c r="L1041" s="2">
        <f t="shared" si="253"/>
        <v>0</v>
      </c>
      <c r="M1041" s="2">
        <f t="shared" si="254"/>
        <v>1.9475357710651869E-2</v>
      </c>
      <c r="N1041" s="63">
        <v>1971</v>
      </c>
      <c r="O1041" s="63">
        <v>496</v>
      </c>
      <c r="P1041" s="63"/>
      <c r="Q1041" s="63">
        <v>24</v>
      </c>
      <c r="R1041" s="63">
        <v>17</v>
      </c>
      <c r="S1041" s="63"/>
      <c r="T1041" s="63"/>
      <c r="U1041" s="63"/>
      <c r="V1041" s="63"/>
      <c r="W1041" s="63">
        <v>8</v>
      </c>
      <c r="X1041" s="63"/>
      <c r="Y1041" s="63"/>
      <c r="Z1041" s="63"/>
      <c r="AA1041" s="63"/>
      <c r="AB1041" s="63"/>
      <c r="BA1041" t="str">
        <f t="shared" si="257"/>
        <v>Wellfleet</v>
      </c>
      <c r="BB1041" t="s">
        <v>2409</v>
      </c>
      <c r="BC1041">
        <v>9</v>
      </c>
      <c r="BE1041" s="112">
        <v>25</v>
      </c>
      <c r="BF1041" s="114">
        <v>1</v>
      </c>
      <c r="BG1041" s="114">
        <v>70</v>
      </c>
      <c r="BH1041" s="118">
        <v>74385</v>
      </c>
      <c r="BI1041" s="118">
        <f t="shared" si="258"/>
        <v>25001</v>
      </c>
      <c r="BJ1041" t="s">
        <v>1471</v>
      </c>
      <c r="BK1041">
        <f t="shared" si="255"/>
        <v>2574385</v>
      </c>
      <c r="BL1041" s="66"/>
      <c r="BM1041" s="66"/>
      <c r="BP1041">
        <v>35.36</v>
      </c>
      <c r="BQ1041">
        <v>15.52</v>
      </c>
      <c r="BR1041">
        <v>19.829999999999998</v>
      </c>
    </row>
    <row r="1042" spans="1:70" ht="15" hidden="1" customHeight="1" outlineLevel="1">
      <c r="A1042" s="64" t="s">
        <v>1543</v>
      </c>
      <c r="B1042" s="8" t="s">
        <v>1319</v>
      </c>
      <c r="C1042" s="1">
        <f t="shared" si="248"/>
        <v>614</v>
      </c>
      <c r="D1042" s="5">
        <f>IF(N1042&gt;0, RANK(N1042,(N1042:P1042,Q1042:AE1042)),0)</f>
        <v>1</v>
      </c>
      <c r="E1042" s="5">
        <f>IF(O1042&gt;0,RANK(O1042,(N1042:P1042,Q1042:AE1042)),0)</f>
        <v>2</v>
      </c>
      <c r="F1042" s="5">
        <f t="shared" si="249"/>
        <v>0</v>
      </c>
      <c r="G1042" s="1">
        <f t="shared" si="250"/>
        <v>382</v>
      </c>
      <c r="H1042" s="2">
        <f t="shared" si="256"/>
        <v>0.62214983713355054</v>
      </c>
      <c r="I1042" s="6"/>
      <c r="J1042" s="2">
        <f t="shared" si="251"/>
        <v>0.79315960912052119</v>
      </c>
      <c r="K1042" s="2">
        <f t="shared" si="252"/>
        <v>0.17100977198697068</v>
      </c>
      <c r="L1042" s="2">
        <f t="shared" si="253"/>
        <v>0</v>
      </c>
      <c r="M1042" s="2">
        <f t="shared" si="254"/>
        <v>3.5830618892508131E-2</v>
      </c>
      <c r="N1042" s="63">
        <v>487</v>
      </c>
      <c r="O1042" s="63">
        <v>105</v>
      </c>
      <c r="P1042" s="63"/>
      <c r="Q1042" s="63">
        <v>13</v>
      </c>
      <c r="R1042" s="63">
        <v>9</v>
      </c>
      <c r="S1042" s="63"/>
      <c r="T1042" s="63"/>
      <c r="U1042" s="63"/>
      <c r="V1042" s="63"/>
      <c r="W1042" s="63">
        <v>0</v>
      </c>
      <c r="X1042" s="63"/>
      <c r="Y1042" s="63"/>
      <c r="Z1042" s="63"/>
      <c r="AA1042" s="63"/>
      <c r="AB1042" s="63"/>
      <c r="BA1042" t="str">
        <f t="shared" si="257"/>
        <v>Wendell</v>
      </c>
      <c r="BB1042" t="s">
        <v>1137</v>
      </c>
      <c r="BC1042">
        <v>2</v>
      </c>
      <c r="BE1042" s="112">
        <v>25</v>
      </c>
      <c r="BF1042" s="114">
        <v>11</v>
      </c>
      <c r="BG1042" s="114">
        <v>125</v>
      </c>
      <c r="BH1042" s="118">
        <v>74525</v>
      </c>
      <c r="BI1042" s="118">
        <f t="shared" si="258"/>
        <v>25011</v>
      </c>
      <c r="BJ1042" t="s">
        <v>1471</v>
      </c>
      <c r="BK1042">
        <f t="shared" si="255"/>
        <v>2574525</v>
      </c>
      <c r="BL1042" s="66"/>
      <c r="BM1042" s="66"/>
      <c r="BP1042">
        <v>32.22</v>
      </c>
      <c r="BQ1042">
        <v>0.22</v>
      </c>
      <c r="BR1042">
        <v>31.99</v>
      </c>
    </row>
    <row r="1043" spans="1:70" ht="15" hidden="1" customHeight="1" outlineLevel="1">
      <c r="A1043" s="64" t="s">
        <v>2927</v>
      </c>
      <c r="B1043" s="8" t="s">
        <v>1319</v>
      </c>
      <c r="C1043" s="1">
        <f t="shared" si="248"/>
        <v>2608</v>
      </c>
      <c r="D1043" s="5">
        <f>IF(N1043&gt;0, RANK(N1043,(N1043:P1043,Q1043:AE1043)),0)</f>
        <v>1</v>
      </c>
      <c r="E1043" s="5">
        <f>IF(O1043&gt;0,RANK(O1043,(N1043:P1043,Q1043:AE1043)),0)</f>
        <v>2</v>
      </c>
      <c r="F1043" s="5">
        <f t="shared" si="249"/>
        <v>0</v>
      </c>
      <c r="G1043" s="1">
        <f t="shared" si="250"/>
        <v>996</v>
      </c>
      <c r="H1043" s="2">
        <f t="shared" si="256"/>
        <v>0.38190184049079756</v>
      </c>
      <c r="I1043" s="6"/>
      <c r="J1043" s="2">
        <f t="shared" si="251"/>
        <v>0.67523006134969321</v>
      </c>
      <c r="K1043" s="2">
        <f t="shared" si="252"/>
        <v>0.29332822085889571</v>
      </c>
      <c r="L1043" s="2">
        <f t="shared" si="253"/>
        <v>0</v>
      </c>
      <c r="M1043" s="2">
        <f t="shared" si="254"/>
        <v>3.1441717791411083E-2</v>
      </c>
      <c r="N1043" s="63">
        <v>1761</v>
      </c>
      <c r="O1043" s="63">
        <v>765</v>
      </c>
      <c r="P1043" s="63"/>
      <c r="Q1043" s="63">
        <v>56</v>
      </c>
      <c r="R1043" s="63">
        <v>9</v>
      </c>
      <c r="S1043" s="63"/>
      <c r="T1043" s="63"/>
      <c r="U1043" s="63"/>
      <c r="V1043" s="63"/>
      <c r="W1043" s="63">
        <v>17</v>
      </c>
      <c r="X1043" s="63"/>
      <c r="Y1043" s="63"/>
      <c r="Z1043" s="63"/>
      <c r="AA1043" s="63"/>
      <c r="AB1043" s="63"/>
      <c r="BA1043" t="str">
        <f t="shared" si="257"/>
        <v>Wenham</v>
      </c>
      <c r="BB1043" t="s">
        <v>841</v>
      </c>
      <c r="BC1043">
        <v>6</v>
      </c>
      <c r="BE1043" s="112">
        <v>25</v>
      </c>
      <c r="BF1043" s="114">
        <v>9</v>
      </c>
      <c r="BG1043" s="114">
        <v>165</v>
      </c>
      <c r="BH1043" s="118">
        <v>74595</v>
      </c>
      <c r="BI1043" s="118">
        <f t="shared" si="258"/>
        <v>25009</v>
      </c>
      <c r="BJ1043" t="s">
        <v>1471</v>
      </c>
      <c r="BK1043">
        <f t="shared" si="255"/>
        <v>2574595</v>
      </c>
      <c r="BL1043" s="66"/>
      <c r="BM1043" s="66"/>
      <c r="BP1043">
        <v>8.09</v>
      </c>
      <c r="BQ1043">
        <v>0.37</v>
      </c>
      <c r="BR1043">
        <v>7.72</v>
      </c>
    </row>
    <row r="1044" spans="1:70" ht="15" hidden="1" customHeight="1" outlineLevel="1">
      <c r="A1044" s="64" t="s">
        <v>1173</v>
      </c>
      <c r="B1044" s="8" t="s">
        <v>1319</v>
      </c>
      <c r="C1044" s="1">
        <f t="shared" ref="C1044:C1075" si="259">SUM(N1044:AY1044)</f>
        <v>4802</v>
      </c>
      <c r="D1044" s="5">
        <f>IF(N1044&gt;0, RANK(N1044,(N1044:P1044,Q1044:AE1044)),0)</f>
        <v>1</v>
      </c>
      <c r="E1044" s="5">
        <f>IF(O1044&gt;0,RANK(O1044,(N1044:P1044,Q1044:AE1044)),0)</f>
        <v>2</v>
      </c>
      <c r="F1044" s="5">
        <f t="shared" ref="F1044:F1075" si="260">IF(P1044&gt;0,RANK(P1044,(N1044:AE1044)),0)</f>
        <v>0</v>
      </c>
      <c r="G1044" s="1">
        <f t="shared" ref="G1044:G1075" si="261">IF(C1044&gt;0,MAX(N1044:P1044)-LARGE(N1044:P1044,2),0)</f>
        <v>916</v>
      </c>
      <c r="H1044" s="2">
        <f t="shared" si="256"/>
        <v>0.19075385256143274</v>
      </c>
      <c r="I1044" s="6"/>
      <c r="J1044" s="2">
        <f t="shared" ref="J1044:J1075" si="262">IF(C1044=0,"-",N1044/C1044)</f>
        <v>0.58059142024156607</v>
      </c>
      <c r="K1044" s="2">
        <f t="shared" ref="K1044:K1075" si="263">IF(C1044=0,"-",O1044/C1044)</f>
        <v>0.38983756768013328</v>
      </c>
      <c r="L1044" s="2">
        <f t="shared" ref="L1044:L1075" si="264">IF(C1044=0,"-",P1044/C1044)</f>
        <v>0</v>
      </c>
      <c r="M1044" s="2">
        <f t="shared" ref="M1044:M1075" si="265">IF(C1044=0,"-",(1-J1044-K1044-L1044))</f>
        <v>2.9571012078300651E-2</v>
      </c>
      <c r="N1044" s="63">
        <v>2788</v>
      </c>
      <c r="O1044" s="63">
        <v>1872</v>
      </c>
      <c r="P1044" s="63"/>
      <c r="Q1044" s="63">
        <v>83</v>
      </c>
      <c r="R1044" s="63">
        <v>29</v>
      </c>
      <c r="S1044" s="63"/>
      <c r="T1044" s="63"/>
      <c r="U1044" s="63"/>
      <c r="V1044" s="63"/>
      <c r="W1044" s="63">
        <v>30</v>
      </c>
      <c r="X1044" s="63"/>
      <c r="Y1044" s="63"/>
      <c r="Z1044" s="63"/>
      <c r="AA1044" s="63"/>
      <c r="AB1044" s="63"/>
      <c r="BA1044" t="str">
        <f t="shared" si="257"/>
        <v>West Boylston</v>
      </c>
      <c r="BB1044" s="8" t="s">
        <v>1773</v>
      </c>
      <c r="BC1044">
        <v>2</v>
      </c>
      <c r="BE1044" s="112">
        <v>25</v>
      </c>
      <c r="BF1044" s="114">
        <v>27</v>
      </c>
      <c r="BG1044" s="114">
        <v>280</v>
      </c>
      <c r="BH1044" s="118">
        <v>75155</v>
      </c>
      <c r="BI1044" s="118">
        <f t="shared" si="258"/>
        <v>25027</v>
      </c>
      <c r="BJ1044" t="s">
        <v>1471</v>
      </c>
      <c r="BK1044">
        <f t="shared" ref="BK1044:BK1074" si="266">BE1044*100000+BH1044</f>
        <v>2575155</v>
      </c>
      <c r="BL1044" s="66"/>
      <c r="BM1044" s="66"/>
      <c r="BP1044">
        <v>13.84</v>
      </c>
      <c r="BQ1044">
        <v>0.95</v>
      </c>
      <c r="BR1044">
        <v>12.9</v>
      </c>
    </row>
    <row r="1045" spans="1:70" ht="15" hidden="1" customHeight="1" outlineLevel="1">
      <c r="A1045" s="64" t="s">
        <v>2110</v>
      </c>
      <c r="B1045" s="8" t="s">
        <v>1319</v>
      </c>
      <c r="C1045" s="1">
        <f t="shared" si="259"/>
        <v>4625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 t="shared" si="260"/>
        <v>0</v>
      </c>
      <c r="G1045" s="1">
        <f t="shared" si="261"/>
        <v>48</v>
      </c>
      <c r="H1045" s="2">
        <f t="shared" si="256"/>
        <v>1.0378378378378378E-2</v>
      </c>
      <c r="I1045" s="6"/>
      <c r="J1045" s="2">
        <f t="shared" si="262"/>
        <v>0.48086486486486485</v>
      </c>
      <c r="K1045" s="2">
        <f t="shared" si="263"/>
        <v>0.49124324324324325</v>
      </c>
      <c r="L1045" s="2">
        <f t="shared" si="264"/>
        <v>0</v>
      </c>
      <c r="M1045" s="2">
        <f t="shared" si="265"/>
        <v>2.7891891891891951E-2</v>
      </c>
      <c r="N1045" s="63">
        <v>2224</v>
      </c>
      <c r="O1045" s="63">
        <v>2272</v>
      </c>
      <c r="P1045" s="63"/>
      <c r="Q1045" s="63">
        <v>77</v>
      </c>
      <c r="R1045" s="63">
        <v>27</v>
      </c>
      <c r="S1045" s="63"/>
      <c r="T1045" s="63"/>
      <c r="U1045" s="63"/>
      <c r="V1045" s="63"/>
      <c r="W1045" s="63">
        <v>25</v>
      </c>
      <c r="X1045" s="63"/>
      <c r="Y1045" s="63"/>
      <c r="Z1045" s="63"/>
      <c r="AA1045" s="63"/>
      <c r="AB1045" s="63"/>
      <c r="BA1045" t="str">
        <f t="shared" si="257"/>
        <v>West Bridgewater</v>
      </c>
      <c r="BB1045" t="s">
        <v>231</v>
      </c>
      <c r="BC1045">
        <v>8</v>
      </c>
      <c r="BE1045" s="112">
        <v>25</v>
      </c>
      <c r="BF1045" s="114">
        <v>23</v>
      </c>
      <c r="BG1045" s="114">
        <v>130</v>
      </c>
      <c r="BH1045" s="118">
        <v>75260</v>
      </c>
      <c r="BI1045" s="118">
        <f t="shared" si="258"/>
        <v>25023</v>
      </c>
      <c r="BJ1045" t="s">
        <v>1471</v>
      </c>
      <c r="BK1045">
        <f t="shared" si="266"/>
        <v>2575260</v>
      </c>
      <c r="BL1045" s="66"/>
      <c r="BM1045" s="66"/>
      <c r="BP1045">
        <v>15.83</v>
      </c>
      <c r="BQ1045">
        <v>0.09</v>
      </c>
      <c r="BR1045">
        <v>15.74</v>
      </c>
    </row>
    <row r="1046" spans="1:70" ht="15" hidden="1" customHeight="1" outlineLevel="1">
      <c r="A1046" s="64" t="s">
        <v>2443</v>
      </c>
      <c r="B1046" s="8" t="s">
        <v>1319</v>
      </c>
      <c r="C1046" s="1">
        <f t="shared" si="259"/>
        <v>2327</v>
      </c>
      <c r="D1046" s="5">
        <f>IF(N1046&gt;0, RANK(N1046,(N1046:P1046,Q1046:AE1046)),0)</f>
        <v>1</v>
      </c>
      <c r="E1046" s="5">
        <f>IF(O1046&gt;0,RANK(O1046,(N1046:P1046,Q1046:AE1046)),0)</f>
        <v>2</v>
      </c>
      <c r="F1046" s="5">
        <f t="shared" si="260"/>
        <v>0</v>
      </c>
      <c r="G1046" s="1">
        <f t="shared" si="261"/>
        <v>10</v>
      </c>
      <c r="H1046" s="2">
        <f t="shared" si="256"/>
        <v>4.2973785990545769E-3</v>
      </c>
      <c r="I1046" s="6"/>
      <c r="J1046" s="2">
        <f t="shared" si="262"/>
        <v>0.48861194671250535</v>
      </c>
      <c r="K1046" s="2">
        <f t="shared" si="263"/>
        <v>0.48431456811345081</v>
      </c>
      <c r="L1046" s="2">
        <f t="shared" si="264"/>
        <v>0</v>
      </c>
      <c r="M1046" s="2">
        <f t="shared" si="265"/>
        <v>2.7073485174043788E-2</v>
      </c>
      <c r="N1046" s="63">
        <v>1137</v>
      </c>
      <c r="O1046" s="63">
        <v>1127</v>
      </c>
      <c r="P1046" s="63"/>
      <c r="Q1046" s="63">
        <v>38</v>
      </c>
      <c r="R1046" s="63">
        <v>12</v>
      </c>
      <c r="S1046" s="63"/>
      <c r="T1046" s="63"/>
      <c r="U1046" s="63"/>
      <c r="V1046" s="63"/>
      <c r="W1046" s="63">
        <v>13</v>
      </c>
      <c r="X1046" s="63"/>
      <c r="Y1046" s="63"/>
      <c r="Z1046" s="63"/>
      <c r="AA1046" s="63"/>
      <c r="AB1046" s="63"/>
      <c r="BA1046" t="str">
        <f t="shared" si="257"/>
        <v>West Brookfield</v>
      </c>
      <c r="BB1046" s="8" t="s">
        <v>1773</v>
      </c>
      <c r="BC1046">
        <v>2</v>
      </c>
      <c r="BE1046" s="112">
        <v>25</v>
      </c>
      <c r="BF1046" s="114">
        <v>27</v>
      </c>
      <c r="BG1046" s="114">
        <v>285</v>
      </c>
      <c r="BH1046" s="118">
        <v>75400</v>
      </c>
      <c r="BI1046" s="118">
        <f t="shared" si="258"/>
        <v>25027</v>
      </c>
      <c r="BJ1046" t="s">
        <v>1471</v>
      </c>
      <c r="BK1046">
        <f t="shared" si="266"/>
        <v>2575400</v>
      </c>
      <c r="BL1046" s="66"/>
      <c r="BM1046" s="66"/>
      <c r="BP1046">
        <v>21.12</v>
      </c>
      <c r="BQ1046">
        <v>0.64</v>
      </c>
      <c r="BR1046">
        <v>20.47</v>
      </c>
    </row>
    <row r="1047" spans="1:70" ht="15" hidden="1" customHeight="1" outlineLevel="1">
      <c r="A1047" s="64" t="s">
        <v>2142</v>
      </c>
      <c r="B1047" s="8" t="s">
        <v>1319</v>
      </c>
      <c r="C1047" s="1">
        <f t="shared" si="259"/>
        <v>3270</v>
      </c>
      <c r="D1047" s="5">
        <f>IF(N1047&gt;0, RANK(N1047,(N1047:P1047,Q1047:AE1047)),0)</f>
        <v>1</v>
      </c>
      <c r="E1047" s="5">
        <f>IF(O1047&gt;0,RANK(O1047,(N1047:P1047,Q1047:AE1047)),0)</f>
        <v>2</v>
      </c>
      <c r="F1047" s="5">
        <f t="shared" si="260"/>
        <v>0</v>
      </c>
      <c r="G1047" s="1">
        <f t="shared" si="261"/>
        <v>1050</v>
      </c>
      <c r="H1047" s="2">
        <f t="shared" si="256"/>
        <v>0.32110091743119268</v>
      </c>
      <c r="I1047" s="6"/>
      <c r="J1047" s="2">
        <f t="shared" si="262"/>
        <v>0.64556574923547405</v>
      </c>
      <c r="K1047" s="2">
        <f t="shared" si="263"/>
        <v>0.32446483180428137</v>
      </c>
      <c r="L1047" s="2">
        <f t="shared" si="264"/>
        <v>0</v>
      </c>
      <c r="M1047" s="2">
        <f t="shared" si="265"/>
        <v>2.9969418960244576E-2</v>
      </c>
      <c r="N1047" s="63">
        <v>2111</v>
      </c>
      <c r="O1047" s="63">
        <v>1061</v>
      </c>
      <c r="P1047" s="63"/>
      <c r="Q1047" s="63">
        <v>72</v>
      </c>
      <c r="R1047" s="63">
        <v>5</v>
      </c>
      <c r="S1047" s="63"/>
      <c r="T1047" s="63"/>
      <c r="U1047" s="63"/>
      <c r="V1047" s="63"/>
      <c r="W1047" s="63">
        <v>21</v>
      </c>
      <c r="X1047" s="63"/>
      <c r="Y1047" s="63"/>
      <c r="Z1047" s="63"/>
      <c r="AA1047" s="63"/>
      <c r="AB1047" s="63"/>
      <c r="BA1047" t="str">
        <f t="shared" si="257"/>
        <v>West Newbury</v>
      </c>
      <c r="BB1047" t="s">
        <v>841</v>
      </c>
      <c r="BC1047">
        <v>6</v>
      </c>
      <c r="BE1047" s="112">
        <v>25</v>
      </c>
      <c r="BF1047" s="114">
        <v>9</v>
      </c>
      <c r="BG1047" s="114">
        <v>170</v>
      </c>
      <c r="BH1047" s="118">
        <v>77150</v>
      </c>
      <c r="BI1047" s="118">
        <f t="shared" si="258"/>
        <v>25009</v>
      </c>
      <c r="BJ1047" t="s">
        <v>1471</v>
      </c>
      <c r="BK1047">
        <f t="shared" si="266"/>
        <v>2577150</v>
      </c>
      <c r="BL1047" s="66"/>
      <c r="BM1047" s="66"/>
      <c r="BP1047">
        <v>14.6</v>
      </c>
      <c r="BQ1047">
        <v>1.08</v>
      </c>
      <c r="BR1047">
        <v>13.52</v>
      </c>
    </row>
    <row r="1048" spans="1:70" ht="15" hidden="1" customHeight="1" outlineLevel="1">
      <c r="A1048" s="64" t="s">
        <v>2922</v>
      </c>
      <c r="B1048" s="8" t="s">
        <v>1319</v>
      </c>
      <c r="C1048" s="1">
        <f t="shared" si="259"/>
        <v>13513</v>
      </c>
      <c r="D1048" s="5">
        <f>IF(N1048&gt;0, RANK(N1048,(N1048:P1048,Q1048:AE1048)),0)</f>
        <v>1</v>
      </c>
      <c r="E1048" s="5">
        <f>IF(O1048&gt;0,RANK(O1048,(N1048:P1048,Q1048:AE1048)),0)</f>
        <v>2</v>
      </c>
      <c r="F1048" s="5">
        <f t="shared" si="260"/>
        <v>0</v>
      </c>
      <c r="G1048" s="1">
        <f t="shared" si="261"/>
        <v>1090</v>
      </c>
      <c r="H1048" s="2">
        <f t="shared" si="256"/>
        <v>8.0663065196477465E-2</v>
      </c>
      <c r="I1048" s="6"/>
      <c r="J1048" s="2">
        <f t="shared" si="262"/>
        <v>0.52963812624879747</v>
      </c>
      <c r="K1048" s="2">
        <f t="shared" si="263"/>
        <v>0.44897506105231999</v>
      </c>
      <c r="L1048" s="2">
        <f t="shared" si="264"/>
        <v>0</v>
      </c>
      <c r="M1048" s="2">
        <f t="shared" si="265"/>
        <v>2.138681269888254E-2</v>
      </c>
      <c r="N1048" s="63">
        <v>7157</v>
      </c>
      <c r="O1048" s="63">
        <v>6067</v>
      </c>
      <c r="P1048" s="63"/>
      <c r="Q1048" s="63">
        <v>183</v>
      </c>
      <c r="R1048" s="63">
        <v>66</v>
      </c>
      <c r="S1048" s="63"/>
      <c r="T1048" s="63"/>
      <c r="U1048" s="63"/>
      <c r="V1048" s="63"/>
      <c r="W1048" s="63">
        <v>40</v>
      </c>
      <c r="X1048" s="63"/>
      <c r="Y1048" s="63"/>
      <c r="Z1048" s="63"/>
      <c r="AA1048" s="63"/>
      <c r="AB1048" s="63"/>
      <c r="BA1048" t="str">
        <f t="shared" si="257"/>
        <v>West Springfield</v>
      </c>
      <c r="BB1048" t="s">
        <v>2851</v>
      </c>
      <c r="BC1048">
        <v>1</v>
      </c>
      <c r="BE1048" s="112">
        <v>25</v>
      </c>
      <c r="BF1048" s="114">
        <v>13</v>
      </c>
      <c r="BG1048" s="114">
        <v>110</v>
      </c>
      <c r="BH1048" s="118">
        <v>77850</v>
      </c>
      <c r="BI1048" s="118">
        <f t="shared" si="258"/>
        <v>25013</v>
      </c>
      <c r="BJ1048" t="s">
        <v>1248</v>
      </c>
      <c r="BK1048">
        <f t="shared" si="266"/>
        <v>2577850</v>
      </c>
      <c r="BL1048" s="66"/>
      <c r="BM1048" s="66"/>
      <c r="BP1048">
        <v>17.54</v>
      </c>
      <c r="BQ1048">
        <v>0.79</v>
      </c>
      <c r="BR1048">
        <v>16.75</v>
      </c>
    </row>
    <row r="1049" spans="1:70" ht="15" hidden="1" customHeight="1" outlineLevel="1">
      <c r="A1049" s="64" t="s">
        <v>1461</v>
      </c>
      <c r="B1049" s="8" t="s">
        <v>1319</v>
      </c>
      <c r="C1049" s="1">
        <f t="shared" si="259"/>
        <v>971</v>
      </c>
      <c r="D1049" s="5">
        <f>IF(N1049&gt;0, RANK(N1049,(N1049:P1049,Q1049:AE1049)),0)</f>
        <v>1</v>
      </c>
      <c r="E1049" s="5">
        <f>IF(O1049&gt;0,RANK(O1049,(N1049:P1049,Q1049:AE1049)),0)</f>
        <v>2</v>
      </c>
      <c r="F1049" s="5">
        <f t="shared" si="260"/>
        <v>0</v>
      </c>
      <c r="G1049" s="1">
        <f t="shared" si="261"/>
        <v>620</v>
      </c>
      <c r="H1049" s="2">
        <f t="shared" si="256"/>
        <v>0.63851699279093721</v>
      </c>
      <c r="I1049" s="6"/>
      <c r="J1049" s="2">
        <f t="shared" si="262"/>
        <v>0.80741503604531406</v>
      </c>
      <c r="K1049" s="2">
        <f t="shared" si="263"/>
        <v>0.16889804325437693</v>
      </c>
      <c r="L1049" s="2">
        <f t="shared" si="264"/>
        <v>0</v>
      </c>
      <c r="M1049" s="2">
        <f t="shared" si="265"/>
        <v>2.3686920700309005E-2</v>
      </c>
      <c r="N1049" s="63">
        <v>784</v>
      </c>
      <c r="O1049" s="63">
        <v>164</v>
      </c>
      <c r="P1049" s="63"/>
      <c r="Q1049" s="63">
        <v>15</v>
      </c>
      <c r="R1049" s="63">
        <v>4</v>
      </c>
      <c r="S1049" s="63"/>
      <c r="T1049" s="63"/>
      <c r="U1049" s="63"/>
      <c r="V1049" s="63"/>
      <c r="W1049" s="63">
        <v>4</v>
      </c>
      <c r="X1049" s="63"/>
      <c r="Y1049" s="63"/>
      <c r="Z1049" s="63"/>
      <c r="AA1049" s="63"/>
      <c r="AB1049" s="63"/>
      <c r="BA1049" t="str">
        <f t="shared" si="257"/>
        <v>West Stockbridge</v>
      </c>
      <c r="BB1049" t="s">
        <v>2311</v>
      </c>
      <c r="BC1049">
        <v>1</v>
      </c>
      <c r="BE1049" s="112">
        <v>25</v>
      </c>
      <c r="BF1049" s="114">
        <v>3</v>
      </c>
      <c r="BG1049" s="114">
        <v>150</v>
      </c>
      <c r="BH1049" s="118">
        <v>77990</v>
      </c>
      <c r="BI1049" s="118">
        <f t="shared" si="258"/>
        <v>25003</v>
      </c>
      <c r="BJ1049" t="s">
        <v>1471</v>
      </c>
      <c r="BK1049">
        <f t="shared" si="266"/>
        <v>2577990</v>
      </c>
      <c r="BL1049" s="66"/>
      <c r="BM1049" s="66"/>
      <c r="BP1049">
        <v>18.63</v>
      </c>
      <c r="BQ1049">
        <v>0.16</v>
      </c>
      <c r="BR1049">
        <v>18.48</v>
      </c>
    </row>
    <row r="1050" spans="1:70" ht="15" hidden="1" customHeight="1" outlineLevel="1">
      <c r="A1050" s="64" t="s">
        <v>2850</v>
      </c>
      <c r="B1050" s="8" t="s">
        <v>1319</v>
      </c>
      <c r="C1050" s="1">
        <f t="shared" si="259"/>
        <v>2295</v>
      </c>
      <c r="D1050" s="5">
        <f>IF(N1050&gt;0, RANK(N1050,(N1050:P1050,Q1050:AE1050)),0)</f>
        <v>1</v>
      </c>
      <c r="E1050" s="5">
        <f>IF(O1050&gt;0,RANK(O1050,(N1050:P1050,Q1050:AE1050)),0)</f>
        <v>2</v>
      </c>
      <c r="F1050" s="5">
        <f t="shared" si="260"/>
        <v>0</v>
      </c>
      <c r="G1050" s="1">
        <f t="shared" si="261"/>
        <v>1583</v>
      </c>
      <c r="H1050" s="2">
        <f t="shared" si="256"/>
        <v>0.68976034858387802</v>
      </c>
      <c r="I1050" s="6"/>
      <c r="J1050" s="2">
        <f t="shared" si="262"/>
        <v>0.83703703703703702</v>
      </c>
      <c r="K1050" s="2">
        <f t="shared" si="263"/>
        <v>0.14727668845315905</v>
      </c>
      <c r="L1050" s="2">
        <f t="shared" si="264"/>
        <v>0</v>
      </c>
      <c r="M1050" s="2">
        <f t="shared" si="265"/>
        <v>1.5686274509803921E-2</v>
      </c>
      <c r="N1050" s="63">
        <v>1921</v>
      </c>
      <c r="O1050" s="63">
        <v>338</v>
      </c>
      <c r="P1050" s="63"/>
      <c r="Q1050" s="63">
        <v>17</v>
      </c>
      <c r="R1050" s="63">
        <v>17</v>
      </c>
      <c r="S1050" s="63"/>
      <c r="T1050" s="63"/>
      <c r="U1050" s="63"/>
      <c r="V1050" s="63"/>
      <c r="W1050" s="63">
        <v>2</v>
      </c>
      <c r="X1050" s="63"/>
      <c r="Y1050" s="63"/>
      <c r="Z1050" s="63"/>
      <c r="AA1050" s="63"/>
      <c r="AB1050" s="63"/>
      <c r="BA1050" t="str">
        <f t="shared" si="257"/>
        <v>West Tisbury</v>
      </c>
      <c r="BB1050" t="s">
        <v>3030</v>
      </c>
      <c r="BC1050">
        <v>9</v>
      </c>
      <c r="BE1050" s="112">
        <v>25</v>
      </c>
      <c r="BF1050" s="114">
        <v>7</v>
      </c>
      <c r="BG1050" s="114">
        <v>35</v>
      </c>
      <c r="BH1050" s="118">
        <v>78235</v>
      </c>
      <c r="BI1050" s="118">
        <f t="shared" si="258"/>
        <v>25007</v>
      </c>
      <c r="BJ1050" t="s">
        <v>1471</v>
      </c>
      <c r="BK1050">
        <f t="shared" si="266"/>
        <v>2578235</v>
      </c>
      <c r="BL1050" s="66"/>
      <c r="BM1050" s="66"/>
      <c r="BP1050">
        <v>41.74</v>
      </c>
      <c r="BQ1050">
        <v>16.73</v>
      </c>
      <c r="BR1050">
        <v>25.01</v>
      </c>
    </row>
    <row r="1051" spans="1:70" ht="15" hidden="1" customHeight="1" outlineLevel="1">
      <c r="A1051" s="64" t="s">
        <v>2920</v>
      </c>
      <c r="B1051" s="8" t="s">
        <v>1319</v>
      </c>
      <c r="C1051" s="1">
        <f t="shared" si="259"/>
        <v>10636</v>
      </c>
      <c r="D1051" s="5">
        <f>IF(N1051&gt;0, RANK(N1051,(N1051:P1051,Q1051:AE1051)),0)</f>
        <v>1</v>
      </c>
      <c r="E1051" s="5">
        <f>IF(O1051&gt;0,RANK(O1051,(N1051:P1051,Q1051:AE1051)),0)</f>
        <v>2</v>
      </c>
      <c r="F1051" s="5">
        <f t="shared" si="260"/>
        <v>0</v>
      </c>
      <c r="G1051" s="1">
        <f t="shared" si="261"/>
        <v>4793</v>
      </c>
      <c r="H1051" s="2">
        <f t="shared" si="256"/>
        <v>0.45063933809702894</v>
      </c>
      <c r="I1051" s="6"/>
      <c r="J1051" s="2">
        <f t="shared" si="262"/>
        <v>0.71163971417826255</v>
      </c>
      <c r="K1051" s="2">
        <f t="shared" si="263"/>
        <v>0.26100037608123355</v>
      </c>
      <c r="L1051" s="2">
        <f t="shared" si="264"/>
        <v>0</v>
      </c>
      <c r="M1051" s="2">
        <f t="shared" si="265"/>
        <v>2.7359909740503896E-2</v>
      </c>
      <c r="N1051" s="63">
        <v>7569</v>
      </c>
      <c r="O1051" s="63">
        <v>2776</v>
      </c>
      <c r="P1051" s="63"/>
      <c r="Q1051" s="63">
        <v>160</v>
      </c>
      <c r="R1051" s="63">
        <v>55</v>
      </c>
      <c r="S1051" s="63"/>
      <c r="T1051" s="63"/>
      <c r="U1051" s="63"/>
      <c r="V1051" s="63"/>
      <c r="W1051" s="63">
        <v>76</v>
      </c>
      <c r="X1051" s="63"/>
      <c r="Y1051" s="63"/>
      <c r="Z1051" s="63"/>
      <c r="AA1051" s="63"/>
      <c r="AB1051" s="63"/>
      <c r="BA1051" t="str">
        <f t="shared" si="257"/>
        <v>Westborough</v>
      </c>
      <c r="BB1051" s="8" t="s">
        <v>1773</v>
      </c>
      <c r="BC1051">
        <v>2</v>
      </c>
      <c r="BE1051" s="112">
        <v>25</v>
      </c>
      <c r="BF1051" s="114">
        <v>27</v>
      </c>
      <c r="BG1051" s="114">
        <v>275</v>
      </c>
      <c r="BH1051" s="118">
        <v>75015</v>
      </c>
      <c r="BI1051" s="118">
        <f t="shared" si="258"/>
        <v>25027</v>
      </c>
      <c r="BJ1051" t="s">
        <v>1471</v>
      </c>
      <c r="BK1051">
        <f t="shared" si="266"/>
        <v>2575015</v>
      </c>
      <c r="BL1051" s="66"/>
      <c r="BM1051" s="66"/>
      <c r="BP1051">
        <v>21.63</v>
      </c>
      <c r="BQ1051">
        <v>1.1000000000000001</v>
      </c>
      <c r="BR1051">
        <v>20.52</v>
      </c>
    </row>
    <row r="1052" spans="1:70" ht="15" hidden="1" customHeight="1" outlineLevel="1">
      <c r="A1052" s="64" t="s">
        <v>3059</v>
      </c>
      <c r="B1052" s="8" t="s">
        <v>1319</v>
      </c>
      <c r="C1052" s="1">
        <f t="shared" si="259"/>
        <v>20685</v>
      </c>
      <c r="D1052" s="5">
        <f>IF(N1052&gt;0, RANK(N1052,(N1052:P1052,Q1052:AE1052)),0)</f>
        <v>1</v>
      </c>
      <c r="E1052" s="5">
        <f>IF(O1052&gt;0,RANK(O1052,(N1052:P1052,Q1052:AE1052)),0)</f>
        <v>2</v>
      </c>
      <c r="F1052" s="5">
        <f t="shared" si="260"/>
        <v>0</v>
      </c>
      <c r="G1052" s="1">
        <f t="shared" si="261"/>
        <v>342</v>
      </c>
      <c r="H1052" s="2">
        <f t="shared" si="256"/>
        <v>1.6533720087019581E-2</v>
      </c>
      <c r="I1052" s="6"/>
      <c r="J1052" s="2">
        <f t="shared" si="262"/>
        <v>0.49311094996374183</v>
      </c>
      <c r="K1052" s="2">
        <f t="shared" si="263"/>
        <v>0.47657722987672224</v>
      </c>
      <c r="L1052" s="2">
        <f t="shared" si="264"/>
        <v>0</v>
      </c>
      <c r="M1052" s="2">
        <f t="shared" si="265"/>
        <v>3.0311820159535929E-2</v>
      </c>
      <c r="N1052" s="63">
        <v>10200</v>
      </c>
      <c r="O1052" s="63">
        <v>9858</v>
      </c>
      <c r="P1052" s="63"/>
      <c r="Q1052" s="63">
        <v>418</v>
      </c>
      <c r="R1052" s="63">
        <v>126</v>
      </c>
      <c r="S1052" s="63"/>
      <c r="T1052" s="63"/>
      <c r="U1052" s="63"/>
      <c r="V1052" s="63"/>
      <c r="W1052" s="63">
        <v>83</v>
      </c>
      <c r="X1052" s="63"/>
      <c r="Y1052" s="63"/>
      <c r="Z1052" s="63"/>
      <c r="AA1052" s="63"/>
      <c r="AB1052" s="63"/>
      <c r="BA1052" t="str">
        <f t="shared" si="257"/>
        <v>Westfield</v>
      </c>
      <c r="BB1052" t="s">
        <v>2851</v>
      </c>
      <c r="BC1052">
        <v>1</v>
      </c>
      <c r="BE1052" s="112">
        <v>25</v>
      </c>
      <c r="BF1052" s="114">
        <v>13</v>
      </c>
      <c r="BG1052" s="114">
        <v>105</v>
      </c>
      <c r="BH1052" s="118">
        <v>76030</v>
      </c>
      <c r="BI1052" s="118">
        <f t="shared" si="258"/>
        <v>25013</v>
      </c>
      <c r="BJ1052" t="s">
        <v>1248</v>
      </c>
      <c r="BK1052">
        <f t="shared" si="266"/>
        <v>2576030</v>
      </c>
      <c r="BL1052" s="66"/>
      <c r="BM1052" s="66"/>
      <c r="BP1052">
        <v>47.32</v>
      </c>
      <c r="BQ1052">
        <v>0.74</v>
      </c>
      <c r="BR1052">
        <v>46.58</v>
      </c>
    </row>
    <row r="1053" spans="1:70" ht="15" hidden="1" customHeight="1" outlineLevel="1">
      <c r="A1053" s="64" t="s">
        <v>2819</v>
      </c>
      <c r="B1053" s="8" t="s">
        <v>1319</v>
      </c>
      <c r="C1053" s="1">
        <f t="shared" si="259"/>
        <v>15298</v>
      </c>
      <c r="D1053" s="5">
        <f>IF(N1053&gt;0, RANK(N1053,(N1053:P1053,Q1053:AE1053)),0)</f>
        <v>1</v>
      </c>
      <c r="E1053" s="5">
        <f>IF(O1053&gt;0,RANK(O1053,(N1053:P1053,Q1053:AE1053)),0)</f>
        <v>2</v>
      </c>
      <c r="F1053" s="5">
        <f t="shared" si="260"/>
        <v>0</v>
      </c>
      <c r="G1053" s="1">
        <f t="shared" si="261"/>
        <v>5573</v>
      </c>
      <c r="H1053" s="2">
        <f t="shared" si="256"/>
        <v>0.36429598640345145</v>
      </c>
      <c r="I1053" s="6"/>
      <c r="J1053" s="2">
        <f t="shared" si="262"/>
        <v>0.66864949666623086</v>
      </c>
      <c r="K1053" s="2">
        <f t="shared" si="263"/>
        <v>0.30435351026277946</v>
      </c>
      <c r="L1053" s="2">
        <f t="shared" si="264"/>
        <v>0</v>
      </c>
      <c r="M1053" s="2">
        <f t="shared" si="265"/>
        <v>2.6996993070989683E-2</v>
      </c>
      <c r="N1053" s="63">
        <v>10229</v>
      </c>
      <c r="O1053" s="63">
        <v>4656</v>
      </c>
      <c r="P1053" s="63"/>
      <c r="Q1053" s="63">
        <v>258</v>
      </c>
      <c r="R1053" s="63">
        <v>65</v>
      </c>
      <c r="S1053" s="63"/>
      <c r="T1053" s="63"/>
      <c r="U1053" s="63"/>
      <c r="V1053" s="63"/>
      <c r="W1053" s="63">
        <v>90</v>
      </c>
      <c r="X1053" s="63"/>
      <c r="Y1053" s="63"/>
      <c r="Z1053" s="63"/>
      <c r="AA1053" s="63"/>
      <c r="AB1053" s="63"/>
      <c r="BA1053" t="str">
        <f t="shared" si="257"/>
        <v>Westford</v>
      </c>
      <c r="BB1053" t="s">
        <v>503</v>
      </c>
      <c r="BC1053">
        <v>3</v>
      </c>
      <c r="BE1053" s="112">
        <v>25</v>
      </c>
      <c r="BF1053" s="114">
        <v>17</v>
      </c>
      <c r="BG1053" s="114">
        <v>250</v>
      </c>
      <c r="BH1053" s="118">
        <v>76135</v>
      </c>
      <c r="BI1053" s="118">
        <f t="shared" si="258"/>
        <v>25017</v>
      </c>
      <c r="BJ1053" t="s">
        <v>1471</v>
      </c>
      <c r="BK1053">
        <f t="shared" si="266"/>
        <v>2576135</v>
      </c>
      <c r="BL1053" s="66"/>
      <c r="BM1053" s="66"/>
      <c r="BP1053">
        <v>31.33</v>
      </c>
      <c r="BQ1053">
        <v>0.72</v>
      </c>
      <c r="BR1053">
        <v>30.61</v>
      </c>
    </row>
    <row r="1054" spans="1:70" ht="15" hidden="1" customHeight="1" outlineLevel="1">
      <c r="A1054" s="64" t="s">
        <v>2041</v>
      </c>
      <c r="B1054" s="8" t="s">
        <v>1319</v>
      </c>
      <c r="C1054" s="1">
        <f t="shared" si="259"/>
        <v>1195</v>
      </c>
      <c r="D1054" s="5">
        <f>IF(N1054&gt;0, RANK(N1054,(N1054:P1054,Q1054:AE1054)),0)</f>
        <v>1</v>
      </c>
      <c r="E1054" s="5">
        <f>IF(O1054&gt;0,RANK(O1054,(N1054:P1054,Q1054:AE1054)),0)</f>
        <v>2</v>
      </c>
      <c r="F1054" s="5">
        <f t="shared" si="260"/>
        <v>0</v>
      </c>
      <c r="G1054" s="1">
        <f t="shared" si="261"/>
        <v>320</v>
      </c>
      <c r="H1054" s="2">
        <f t="shared" si="256"/>
        <v>0.26778242677824265</v>
      </c>
      <c r="I1054" s="6"/>
      <c r="J1054" s="2">
        <f t="shared" si="262"/>
        <v>0.62426778242677827</v>
      </c>
      <c r="K1054" s="2">
        <f t="shared" si="263"/>
        <v>0.35648535564853556</v>
      </c>
      <c r="L1054" s="2">
        <f t="shared" si="264"/>
        <v>0</v>
      </c>
      <c r="M1054" s="2">
        <f t="shared" si="265"/>
        <v>1.9246861924686165E-2</v>
      </c>
      <c r="N1054" s="63">
        <v>746</v>
      </c>
      <c r="O1054" s="63">
        <v>426</v>
      </c>
      <c r="P1054" s="63"/>
      <c r="Q1054" s="63">
        <v>11</v>
      </c>
      <c r="R1054" s="63">
        <v>11</v>
      </c>
      <c r="S1054" s="63"/>
      <c r="T1054" s="63"/>
      <c r="U1054" s="63"/>
      <c r="V1054" s="63"/>
      <c r="W1054" s="63">
        <v>1</v>
      </c>
      <c r="X1054" s="63"/>
      <c r="Y1054" s="63"/>
      <c r="Z1054" s="63"/>
      <c r="AA1054" s="63"/>
      <c r="AB1054" s="63"/>
      <c r="BA1054" t="str">
        <f t="shared" si="257"/>
        <v>Westhampton</v>
      </c>
      <c r="BB1054" t="s">
        <v>2174</v>
      </c>
      <c r="BC1054">
        <v>1</v>
      </c>
      <c r="BE1054" s="112">
        <v>25</v>
      </c>
      <c r="BF1054" s="114">
        <v>15</v>
      </c>
      <c r="BG1054" s="114">
        <v>90</v>
      </c>
      <c r="BH1054" s="118">
        <v>76380</v>
      </c>
      <c r="BI1054" s="118">
        <f t="shared" si="258"/>
        <v>25015</v>
      </c>
      <c r="BJ1054" t="s">
        <v>1471</v>
      </c>
      <c r="BK1054">
        <f t="shared" si="266"/>
        <v>2576380</v>
      </c>
      <c r="BL1054" s="66"/>
      <c r="BM1054" s="66"/>
      <c r="BP1054">
        <v>27.34</v>
      </c>
      <c r="BQ1054">
        <v>0.2</v>
      </c>
      <c r="BR1054">
        <v>27.14</v>
      </c>
    </row>
    <row r="1055" spans="1:70" ht="15" hidden="1" customHeight="1" outlineLevel="1">
      <c r="A1055" s="64" t="s">
        <v>3075</v>
      </c>
      <c r="B1055" s="8" t="s">
        <v>1319</v>
      </c>
      <c r="C1055" s="1">
        <f t="shared" si="259"/>
        <v>5294</v>
      </c>
      <c r="D1055" s="5">
        <f>IF(N1055&gt;0, RANK(N1055,(N1055:P1055,Q1055:AE1055)),0)</f>
        <v>1</v>
      </c>
      <c r="E1055" s="5">
        <f>IF(O1055&gt;0,RANK(O1055,(N1055:P1055,Q1055:AE1055)),0)</f>
        <v>2</v>
      </c>
      <c r="F1055" s="5">
        <f t="shared" si="260"/>
        <v>0</v>
      </c>
      <c r="G1055" s="1">
        <f t="shared" si="261"/>
        <v>188</v>
      </c>
      <c r="H1055" s="2">
        <f t="shared" si="256"/>
        <v>3.5511900264450322E-2</v>
      </c>
      <c r="I1055" s="6"/>
      <c r="J1055" s="2">
        <f t="shared" si="262"/>
        <v>0.50340007555723465</v>
      </c>
      <c r="K1055" s="2">
        <f t="shared" si="263"/>
        <v>0.46788817529278426</v>
      </c>
      <c r="L1055" s="2">
        <f t="shared" si="264"/>
        <v>0</v>
      </c>
      <c r="M1055" s="2">
        <f t="shared" si="265"/>
        <v>2.8711749149981092E-2</v>
      </c>
      <c r="N1055" s="63">
        <v>2665</v>
      </c>
      <c r="O1055" s="63">
        <v>2477</v>
      </c>
      <c r="P1055" s="63"/>
      <c r="Q1055" s="63">
        <v>108</v>
      </c>
      <c r="R1055" s="63">
        <v>28</v>
      </c>
      <c r="S1055" s="63"/>
      <c r="T1055" s="63"/>
      <c r="U1055" s="63"/>
      <c r="V1055" s="63"/>
      <c r="W1055" s="63">
        <v>16</v>
      </c>
      <c r="X1055" s="63"/>
      <c r="Y1055" s="63"/>
      <c r="Z1055" s="63"/>
      <c r="AA1055" s="63"/>
      <c r="AB1055" s="63"/>
      <c r="BA1055" t="str">
        <f t="shared" si="257"/>
        <v>Westminster</v>
      </c>
      <c r="BB1055" s="8" t="s">
        <v>1773</v>
      </c>
      <c r="BC1055">
        <v>3</v>
      </c>
      <c r="BE1055" s="112">
        <v>25</v>
      </c>
      <c r="BF1055" s="114">
        <v>27</v>
      </c>
      <c r="BG1055" s="114">
        <v>290</v>
      </c>
      <c r="BH1055" s="118">
        <v>77010</v>
      </c>
      <c r="BI1055" s="118">
        <f t="shared" si="258"/>
        <v>25027</v>
      </c>
      <c r="BJ1055" t="s">
        <v>1471</v>
      </c>
      <c r="BK1055">
        <f t="shared" si="266"/>
        <v>2577010</v>
      </c>
      <c r="BL1055" s="66"/>
      <c r="BM1055" s="66"/>
      <c r="BP1055">
        <v>37.33</v>
      </c>
      <c r="BQ1055">
        <v>1.83</v>
      </c>
      <c r="BR1055">
        <v>35.51</v>
      </c>
    </row>
    <row r="1056" spans="1:70" ht="15" hidden="1" customHeight="1" outlineLevel="1">
      <c r="A1056" s="64" t="s">
        <v>1429</v>
      </c>
      <c r="B1056" s="8" t="s">
        <v>1319</v>
      </c>
      <c r="C1056" s="1">
        <f t="shared" si="259"/>
        <v>7085</v>
      </c>
      <c r="D1056" s="5">
        <f>IF(N1056&gt;0, RANK(N1056,(N1056:P1056,Q1056:AE1056)),0)</f>
        <v>1</v>
      </c>
      <c r="E1056" s="5">
        <f>IF(O1056&gt;0,RANK(O1056,(N1056:P1056,Q1056:AE1056)),0)</f>
        <v>2</v>
      </c>
      <c r="F1056" s="5">
        <f t="shared" si="260"/>
        <v>0</v>
      </c>
      <c r="G1056" s="1">
        <f t="shared" si="261"/>
        <v>3417</v>
      </c>
      <c r="H1056" s="2">
        <f t="shared" ref="H1056:H1119" si="267">IF(C1056&gt;0,G1056/C1056,0)</f>
        <v>0.48228652081863094</v>
      </c>
      <c r="I1056" s="6"/>
      <c r="J1056" s="2">
        <f t="shared" si="262"/>
        <v>0.72392378263937895</v>
      </c>
      <c r="K1056" s="2">
        <f t="shared" si="263"/>
        <v>0.24163726182074807</v>
      </c>
      <c r="L1056" s="2">
        <f t="shared" si="264"/>
        <v>0</v>
      </c>
      <c r="M1056" s="2">
        <f t="shared" si="265"/>
        <v>3.4438955539872973E-2</v>
      </c>
      <c r="N1056" s="63">
        <v>5129</v>
      </c>
      <c r="O1056" s="63">
        <v>1712</v>
      </c>
      <c r="P1056" s="63"/>
      <c r="Q1056" s="63">
        <v>152</v>
      </c>
      <c r="R1056" s="63">
        <v>19</v>
      </c>
      <c r="S1056" s="63"/>
      <c r="T1056" s="63"/>
      <c r="U1056" s="63"/>
      <c r="V1056" s="63"/>
      <c r="W1056" s="63">
        <v>73</v>
      </c>
      <c r="X1056" s="63"/>
      <c r="Y1056" s="63"/>
      <c r="Z1056" s="63"/>
      <c r="AA1056" s="63"/>
      <c r="AB1056" s="63"/>
      <c r="BA1056" t="str">
        <f t="shared" ref="BA1056:BA1115" si="268">A1056</f>
        <v>Weston</v>
      </c>
      <c r="BB1056" t="s">
        <v>503</v>
      </c>
      <c r="BC1056">
        <v>5</v>
      </c>
      <c r="BE1056" s="112">
        <v>25</v>
      </c>
      <c r="BF1056" s="114">
        <v>17</v>
      </c>
      <c r="BG1056" s="114">
        <v>255</v>
      </c>
      <c r="BH1056" s="118">
        <v>77255</v>
      </c>
      <c r="BI1056" s="118">
        <f t="shared" si="258"/>
        <v>25017</v>
      </c>
      <c r="BJ1056" t="s">
        <v>1471</v>
      </c>
      <c r="BK1056">
        <f t="shared" si="266"/>
        <v>2577255</v>
      </c>
      <c r="BL1056" s="66"/>
      <c r="BM1056" s="66"/>
      <c r="BP1056">
        <v>17.329999999999998</v>
      </c>
      <c r="BQ1056">
        <v>0.32</v>
      </c>
      <c r="BR1056">
        <v>17.02</v>
      </c>
    </row>
    <row r="1057" spans="1:70" ht="15" hidden="1" customHeight="1" outlineLevel="1">
      <c r="A1057" s="64" t="s">
        <v>2191</v>
      </c>
      <c r="B1057" s="8" t="s">
        <v>1319</v>
      </c>
      <c r="C1057" s="1">
        <f t="shared" si="259"/>
        <v>10546</v>
      </c>
      <c r="D1057" s="5">
        <f>IF(N1057&gt;0, RANK(N1057,(N1057:P1057,Q1057:AE1057)),0)</f>
        <v>1</v>
      </c>
      <c r="E1057" s="5">
        <f>IF(O1057&gt;0,RANK(O1057,(N1057:P1057,Q1057:AE1057)),0)</f>
        <v>2</v>
      </c>
      <c r="F1057" s="5">
        <f t="shared" si="260"/>
        <v>0</v>
      </c>
      <c r="G1057" s="1">
        <f t="shared" si="261"/>
        <v>301</v>
      </c>
      <c r="H1057" s="2">
        <f t="shared" si="267"/>
        <v>2.8541627157216008E-2</v>
      </c>
      <c r="I1057" s="6"/>
      <c r="J1057" s="2">
        <f t="shared" si="262"/>
        <v>0.50436184335292999</v>
      </c>
      <c r="K1057" s="2">
        <f t="shared" si="263"/>
        <v>0.47582021619571402</v>
      </c>
      <c r="L1057" s="2">
        <f t="shared" si="264"/>
        <v>0</v>
      </c>
      <c r="M1057" s="2">
        <f t="shared" si="265"/>
        <v>1.9817940451355986E-2</v>
      </c>
      <c r="N1057" s="63">
        <v>5319</v>
      </c>
      <c r="O1057" s="63">
        <v>5018</v>
      </c>
      <c r="P1057" s="63"/>
      <c r="Q1057" s="63">
        <v>122</v>
      </c>
      <c r="R1057" s="63">
        <v>62</v>
      </c>
      <c r="S1057" s="63"/>
      <c r="T1057" s="63"/>
      <c r="U1057" s="63"/>
      <c r="V1057" s="63"/>
      <c r="W1057" s="63">
        <v>25</v>
      </c>
      <c r="X1057" s="63"/>
      <c r="Y1057" s="63"/>
      <c r="Z1057" s="63"/>
      <c r="AA1057" s="63"/>
      <c r="AB1057" s="63"/>
      <c r="BA1057" t="str">
        <f t="shared" si="268"/>
        <v>Westport</v>
      </c>
      <c r="BB1057" t="s">
        <v>2213</v>
      </c>
      <c r="BC1057">
        <v>9</v>
      </c>
      <c r="BE1057" s="112">
        <v>25</v>
      </c>
      <c r="BF1057" s="114">
        <v>5</v>
      </c>
      <c r="BG1057" s="114">
        <v>100</v>
      </c>
      <c r="BH1057" s="118">
        <v>77570</v>
      </c>
      <c r="BI1057" s="118">
        <f t="shared" si="258"/>
        <v>25005</v>
      </c>
      <c r="BJ1057" t="s">
        <v>1471</v>
      </c>
      <c r="BK1057">
        <f t="shared" si="266"/>
        <v>2577570</v>
      </c>
      <c r="BL1057" s="66"/>
      <c r="BM1057" s="66"/>
      <c r="BP1057">
        <v>64.39</v>
      </c>
      <c r="BQ1057">
        <v>14.34</v>
      </c>
      <c r="BR1057">
        <v>50.05</v>
      </c>
    </row>
    <row r="1058" spans="1:70" ht="15" hidden="1" customHeight="1" outlineLevel="1">
      <c r="A1058" s="64" t="s">
        <v>2048</v>
      </c>
      <c r="B1058" s="8" t="s">
        <v>1319</v>
      </c>
      <c r="C1058" s="1">
        <f t="shared" si="259"/>
        <v>10545</v>
      </c>
      <c r="D1058" s="5">
        <f>IF(N1058&gt;0, RANK(N1058,(N1058:P1058,Q1058:AE1058)),0)</f>
        <v>1</v>
      </c>
      <c r="E1058" s="5">
        <f>IF(O1058&gt;0,RANK(O1058,(N1058:P1058,Q1058:AE1058)),0)</f>
        <v>2</v>
      </c>
      <c r="F1058" s="5">
        <f t="shared" si="260"/>
        <v>0</v>
      </c>
      <c r="G1058" s="1">
        <f t="shared" si="261"/>
        <v>3388</v>
      </c>
      <c r="H1058" s="2">
        <f t="shared" si="267"/>
        <v>0.32128971076339496</v>
      </c>
      <c r="I1058" s="6"/>
      <c r="J1058" s="2">
        <f t="shared" si="262"/>
        <v>0.64788999525841628</v>
      </c>
      <c r="K1058" s="2">
        <f t="shared" si="263"/>
        <v>0.32660028449502132</v>
      </c>
      <c r="L1058" s="2">
        <f t="shared" si="264"/>
        <v>0</v>
      </c>
      <c r="M1058" s="2">
        <f t="shared" si="265"/>
        <v>2.5509720246562395E-2</v>
      </c>
      <c r="N1058" s="63">
        <v>6832</v>
      </c>
      <c r="O1058" s="63">
        <v>3444</v>
      </c>
      <c r="P1058" s="63"/>
      <c r="Q1058" s="63">
        <v>149</v>
      </c>
      <c r="R1058" s="63">
        <v>40</v>
      </c>
      <c r="S1058" s="63"/>
      <c r="T1058" s="63"/>
      <c r="U1058" s="63"/>
      <c r="V1058" s="63"/>
      <c r="W1058" s="63">
        <v>80</v>
      </c>
      <c r="X1058" s="63"/>
      <c r="Y1058" s="63"/>
      <c r="Z1058" s="63"/>
      <c r="AA1058" s="63"/>
      <c r="AB1058" s="63"/>
      <c r="BA1058" t="str">
        <f t="shared" si="268"/>
        <v>Westwood</v>
      </c>
      <c r="BB1058" t="s">
        <v>752</v>
      </c>
      <c r="BC1058">
        <v>8</v>
      </c>
      <c r="BE1058" s="112">
        <v>25</v>
      </c>
      <c r="BF1058" s="114">
        <v>21</v>
      </c>
      <c r="BG1058" s="114">
        <v>130</v>
      </c>
      <c r="BH1058" s="118">
        <v>78690</v>
      </c>
      <c r="BI1058" s="118">
        <f t="shared" si="258"/>
        <v>25021</v>
      </c>
      <c r="BJ1058" t="s">
        <v>1471</v>
      </c>
      <c r="BK1058">
        <f t="shared" si="266"/>
        <v>2578690</v>
      </c>
      <c r="BL1058" s="66"/>
      <c r="BM1058" s="66"/>
      <c r="BP1058">
        <v>11.12</v>
      </c>
      <c r="BQ1058">
        <v>0.15</v>
      </c>
      <c r="BR1058">
        <v>10.97</v>
      </c>
    </row>
    <row r="1059" spans="1:70" ht="15" hidden="1" customHeight="1" outlineLevel="1">
      <c r="A1059" s="64" t="s">
        <v>1534</v>
      </c>
      <c r="B1059" s="8" t="s">
        <v>1319</v>
      </c>
      <c r="C1059" s="1">
        <f t="shared" si="259"/>
        <v>32827</v>
      </c>
      <c r="D1059" s="5">
        <f>IF(N1059&gt;0, RANK(N1059,(N1059:P1059,Q1059:AE1059)),0)</f>
        <v>1</v>
      </c>
      <c r="E1059" s="5">
        <f>IF(O1059&gt;0,RANK(O1059,(N1059:P1059,Q1059:AE1059)),0)</f>
        <v>2</v>
      </c>
      <c r="F1059" s="5">
        <f t="shared" si="260"/>
        <v>0</v>
      </c>
      <c r="G1059" s="1">
        <f t="shared" si="261"/>
        <v>7155</v>
      </c>
      <c r="H1059" s="2">
        <f t="shared" si="267"/>
        <v>0.21796082493069729</v>
      </c>
      <c r="I1059" s="6"/>
      <c r="J1059" s="2">
        <f t="shared" si="262"/>
        <v>0.59752642641727849</v>
      </c>
      <c r="K1059" s="2">
        <f t="shared" si="263"/>
        <v>0.37956560148658119</v>
      </c>
      <c r="L1059" s="2">
        <f t="shared" si="264"/>
        <v>0</v>
      </c>
      <c r="M1059" s="2">
        <f t="shared" si="265"/>
        <v>2.2907972096140317E-2</v>
      </c>
      <c r="N1059" s="63">
        <v>19615</v>
      </c>
      <c r="O1059" s="63">
        <v>12460</v>
      </c>
      <c r="P1059" s="63"/>
      <c r="Q1059" s="63">
        <v>436</v>
      </c>
      <c r="R1059" s="63">
        <v>138</v>
      </c>
      <c r="S1059" s="63"/>
      <c r="T1059" s="63"/>
      <c r="U1059" s="63"/>
      <c r="V1059" s="63"/>
      <c r="W1059" s="63">
        <v>178</v>
      </c>
      <c r="X1059" s="63"/>
      <c r="Y1059" s="63"/>
      <c r="Z1059" s="63"/>
      <c r="AA1059" s="63"/>
      <c r="AB1059" s="63"/>
      <c r="BA1059" t="str">
        <f t="shared" si="268"/>
        <v>Weymouth</v>
      </c>
      <c r="BB1059" t="s">
        <v>752</v>
      </c>
      <c r="BC1059">
        <v>8</v>
      </c>
      <c r="BE1059" s="112">
        <v>25</v>
      </c>
      <c r="BF1059" s="114">
        <v>21</v>
      </c>
      <c r="BG1059" s="114">
        <v>135</v>
      </c>
      <c r="BH1059" s="118">
        <v>78865</v>
      </c>
      <c r="BI1059" s="118">
        <f t="shared" ref="BI1059:BI1122" si="269">BE1059*1000+BF1059</f>
        <v>25021</v>
      </c>
      <c r="BJ1059" t="s">
        <v>1248</v>
      </c>
      <c r="BK1059">
        <f t="shared" si="266"/>
        <v>2578865</v>
      </c>
      <c r="BL1059" s="66"/>
      <c r="BM1059" s="66"/>
      <c r="BP1059">
        <v>21.61</v>
      </c>
      <c r="BQ1059">
        <v>4.5999999999999996</v>
      </c>
      <c r="BR1059">
        <v>17.010000000000002</v>
      </c>
    </row>
    <row r="1060" spans="1:70" ht="15" hidden="1" customHeight="1" outlineLevel="1">
      <c r="A1060" s="64" t="s">
        <v>2854</v>
      </c>
      <c r="B1060" s="8" t="s">
        <v>1319</v>
      </c>
      <c r="C1060" s="1">
        <f t="shared" si="259"/>
        <v>1107</v>
      </c>
      <c r="D1060" s="5">
        <f>IF(N1060&gt;0, RANK(N1060,(N1060:P1060,Q1060:AE1060)),0)</f>
        <v>1</v>
      </c>
      <c r="E1060" s="5">
        <f>IF(O1060&gt;0,RANK(O1060,(N1060:P1060,Q1060:AE1060)),0)</f>
        <v>2</v>
      </c>
      <c r="F1060" s="5">
        <f t="shared" si="260"/>
        <v>0</v>
      </c>
      <c r="G1060" s="1">
        <f t="shared" si="261"/>
        <v>413</v>
      </c>
      <c r="H1060" s="2">
        <f t="shared" si="267"/>
        <v>0.37308039747064137</v>
      </c>
      <c r="I1060" s="6"/>
      <c r="J1060" s="2">
        <f t="shared" si="262"/>
        <v>0.67299006323396571</v>
      </c>
      <c r="K1060" s="2">
        <f t="shared" si="263"/>
        <v>0.29990966576332428</v>
      </c>
      <c r="L1060" s="2">
        <f t="shared" si="264"/>
        <v>0</v>
      </c>
      <c r="M1060" s="2">
        <f t="shared" si="265"/>
        <v>2.7100271002710008E-2</v>
      </c>
      <c r="N1060" s="63">
        <v>745</v>
      </c>
      <c r="O1060" s="63">
        <v>332</v>
      </c>
      <c r="P1060" s="63"/>
      <c r="Q1060" s="63">
        <v>16</v>
      </c>
      <c r="R1060" s="63">
        <v>10</v>
      </c>
      <c r="S1060" s="63"/>
      <c r="T1060" s="63"/>
      <c r="U1060" s="63"/>
      <c r="V1060" s="63"/>
      <c r="W1060" s="63">
        <v>4</v>
      </c>
      <c r="X1060" s="63"/>
      <c r="Y1060" s="63"/>
      <c r="Z1060" s="63"/>
      <c r="AA1060" s="63"/>
      <c r="AB1060" s="63"/>
      <c r="BA1060" t="str">
        <f t="shared" si="268"/>
        <v>Whately</v>
      </c>
      <c r="BB1060" t="s">
        <v>1137</v>
      </c>
      <c r="BC1060">
        <v>2</v>
      </c>
      <c r="BE1060" s="112">
        <v>25</v>
      </c>
      <c r="BF1060" s="114">
        <v>11</v>
      </c>
      <c r="BG1060" s="114">
        <v>130</v>
      </c>
      <c r="BH1060" s="118">
        <v>79110</v>
      </c>
      <c r="BI1060" s="118">
        <f t="shared" si="269"/>
        <v>25011</v>
      </c>
      <c r="BJ1060" t="s">
        <v>1471</v>
      </c>
      <c r="BK1060">
        <f t="shared" si="266"/>
        <v>2579110</v>
      </c>
      <c r="BL1060" s="66"/>
      <c r="BM1060" s="66"/>
      <c r="BP1060">
        <v>20.66</v>
      </c>
      <c r="BQ1060">
        <v>0.48</v>
      </c>
      <c r="BR1060">
        <v>20.18</v>
      </c>
    </row>
    <row r="1061" spans="1:70" ht="15" hidden="1" customHeight="1" outlineLevel="1">
      <c r="A1061" s="64" t="s">
        <v>2441</v>
      </c>
      <c r="B1061" s="8" t="s">
        <v>1319</v>
      </c>
      <c r="C1061" s="1">
        <f t="shared" si="259"/>
        <v>8629</v>
      </c>
      <c r="D1061" s="5">
        <f>IF(N1061&gt;0, RANK(N1061,(N1061:P1061,Q1061:AE1061)),0)</f>
        <v>1</v>
      </c>
      <c r="E1061" s="5">
        <f>IF(O1061&gt;0,RANK(O1061,(N1061:P1061,Q1061:AE1061)),0)</f>
        <v>2</v>
      </c>
      <c r="F1061" s="5">
        <f t="shared" si="260"/>
        <v>0</v>
      </c>
      <c r="G1061" s="1">
        <f t="shared" si="261"/>
        <v>614</v>
      </c>
      <c r="H1061" s="2">
        <f t="shared" si="267"/>
        <v>7.1155406188434356E-2</v>
      </c>
      <c r="I1061" s="6"/>
      <c r="J1061" s="2">
        <f t="shared" si="262"/>
        <v>0.5210337234905551</v>
      </c>
      <c r="K1061" s="2">
        <f t="shared" si="263"/>
        <v>0.44987831730212074</v>
      </c>
      <c r="L1061" s="2">
        <f t="shared" si="264"/>
        <v>0</v>
      </c>
      <c r="M1061" s="2">
        <f t="shared" si="265"/>
        <v>2.9087959207324154E-2</v>
      </c>
      <c r="N1061" s="63">
        <v>4496</v>
      </c>
      <c r="O1061" s="63">
        <v>3882</v>
      </c>
      <c r="P1061" s="63"/>
      <c r="Q1061" s="63">
        <v>153</v>
      </c>
      <c r="R1061" s="63">
        <v>45</v>
      </c>
      <c r="S1061" s="63"/>
      <c r="T1061" s="63"/>
      <c r="U1061" s="63"/>
      <c r="V1061" s="63"/>
      <c r="W1061" s="63">
        <v>53</v>
      </c>
      <c r="X1061" s="63"/>
      <c r="Y1061" s="63"/>
      <c r="Z1061" s="63"/>
      <c r="AA1061" s="63"/>
      <c r="AB1061" s="63"/>
      <c r="BA1061" t="str">
        <f t="shared" si="268"/>
        <v>Whitman</v>
      </c>
      <c r="BB1061" t="s">
        <v>231</v>
      </c>
      <c r="BC1061">
        <v>8</v>
      </c>
      <c r="BE1061" s="112">
        <v>25</v>
      </c>
      <c r="BF1061" s="114">
        <v>23</v>
      </c>
      <c r="BG1061" s="114">
        <v>135</v>
      </c>
      <c r="BH1061" s="118">
        <v>79530</v>
      </c>
      <c r="BI1061" s="118">
        <f t="shared" si="269"/>
        <v>25023</v>
      </c>
      <c r="BJ1061" t="s">
        <v>1471</v>
      </c>
      <c r="BK1061">
        <f t="shared" si="266"/>
        <v>2579530</v>
      </c>
      <c r="BL1061" s="66"/>
      <c r="BM1061" s="66"/>
      <c r="BP1061">
        <v>6.97</v>
      </c>
      <c r="BQ1061">
        <v>0.01</v>
      </c>
      <c r="BR1061">
        <v>6.96</v>
      </c>
    </row>
    <row r="1062" spans="1:70" ht="15" hidden="1" customHeight="1" outlineLevel="1">
      <c r="A1062" s="64" t="s">
        <v>3044</v>
      </c>
      <c r="B1062" s="8" t="s">
        <v>1319</v>
      </c>
      <c r="C1062" s="1">
        <f t="shared" si="259"/>
        <v>9397</v>
      </c>
      <c r="D1062" s="5">
        <f>IF(N1062&gt;0, RANK(N1062,(N1062:P1062,Q1062:AE1062)),0)</f>
        <v>1</v>
      </c>
      <c r="E1062" s="5">
        <f>IF(O1062&gt;0,RANK(O1062,(N1062:P1062,Q1062:AE1062)),0)</f>
        <v>2</v>
      </c>
      <c r="F1062" s="5">
        <f t="shared" si="260"/>
        <v>0</v>
      </c>
      <c r="G1062" s="1">
        <f t="shared" si="261"/>
        <v>666</v>
      </c>
      <c r="H1062" s="2">
        <f t="shared" si="267"/>
        <v>7.0873683090347986E-2</v>
      </c>
      <c r="I1062" s="6"/>
      <c r="J1062" s="2">
        <f t="shared" si="262"/>
        <v>0.52442268809194426</v>
      </c>
      <c r="K1062" s="2">
        <f t="shared" si="263"/>
        <v>0.45354900500159623</v>
      </c>
      <c r="L1062" s="2">
        <f t="shared" si="264"/>
        <v>0</v>
      </c>
      <c r="M1062" s="2">
        <f t="shared" si="265"/>
        <v>2.2028306906459516E-2</v>
      </c>
      <c r="N1062" s="63">
        <v>4928</v>
      </c>
      <c r="O1062" s="63">
        <v>4262</v>
      </c>
      <c r="P1062" s="63"/>
      <c r="Q1062" s="63">
        <v>135</v>
      </c>
      <c r="R1062" s="63">
        <v>41</v>
      </c>
      <c r="S1062" s="63"/>
      <c r="T1062" s="63"/>
      <c r="U1062" s="63"/>
      <c r="V1062" s="63"/>
      <c r="W1062" s="63">
        <v>31</v>
      </c>
      <c r="X1062" s="63"/>
      <c r="Y1062" s="63"/>
      <c r="Z1062" s="63"/>
      <c r="AA1062" s="63"/>
      <c r="AB1062" s="63"/>
      <c r="BA1062" t="str">
        <f t="shared" si="268"/>
        <v>Wilbraham</v>
      </c>
      <c r="BB1062" t="s">
        <v>2851</v>
      </c>
      <c r="BC1062">
        <v>1</v>
      </c>
      <c r="BE1062" s="112">
        <v>25</v>
      </c>
      <c r="BF1062" s="114">
        <v>13</v>
      </c>
      <c r="BG1062" s="114">
        <v>115</v>
      </c>
      <c r="BH1062" s="118">
        <v>79740</v>
      </c>
      <c r="BI1062" s="118">
        <f t="shared" si="269"/>
        <v>25013</v>
      </c>
      <c r="BJ1062" t="s">
        <v>1471</v>
      </c>
      <c r="BK1062">
        <f t="shared" si="266"/>
        <v>2579740</v>
      </c>
      <c r="BL1062" s="66"/>
      <c r="BM1062" s="66"/>
      <c r="BP1062">
        <v>22.42</v>
      </c>
      <c r="BQ1062">
        <v>0.2</v>
      </c>
      <c r="BR1062">
        <v>22.22</v>
      </c>
    </row>
    <row r="1063" spans="1:70" ht="15" hidden="1" customHeight="1" outlineLevel="1">
      <c r="A1063" s="64" t="s">
        <v>63</v>
      </c>
      <c r="B1063" s="8" t="s">
        <v>1319</v>
      </c>
      <c r="C1063" s="1">
        <f t="shared" si="259"/>
        <v>1822</v>
      </c>
      <c r="D1063" s="5">
        <f>IF(N1063&gt;0, RANK(N1063,(N1063:P1063,Q1063:AE1063)),0)</f>
        <v>1</v>
      </c>
      <c r="E1063" s="5">
        <f>IF(O1063&gt;0,RANK(O1063,(N1063:P1063,Q1063:AE1063)),0)</f>
        <v>2</v>
      </c>
      <c r="F1063" s="5">
        <f t="shared" si="260"/>
        <v>0</v>
      </c>
      <c r="G1063" s="1">
        <f t="shared" si="261"/>
        <v>1109</v>
      </c>
      <c r="H1063" s="2">
        <f t="shared" si="267"/>
        <v>0.60867178924259058</v>
      </c>
      <c r="I1063" s="6"/>
      <c r="J1063" s="2">
        <f t="shared" si="262"/>
        <v>0.79363336992316136</v>
      </c>
      <c r="K1063" s="2">
        <f t="shared" si="263"/>
        <v>0.18496158068057081</v>
      </c>
      <c r="L1063" s="2">
        <f t="shared" si="264"/>
        <v>0</v>
      </c>
      <c r="M1063" s="2">
        <f t="shared" si="265"/>
        <v>2.1405049396267833E-2</v>
      </c>
      <c r="N1063" s="63">
        <v>1446</v>
      </c>
      <c r="O1063" s="63">
        <v>337</v>
      </c>
      <c r="P1063" s="63"/>
      <c r="Q1063" s="63">
        <v>21</v>
      </c>
      <c r="R1063" s="63">
        <v>13</v>
      </c>
      <c r="S1063" s="63"/>
      <c r="T1063" s="63"/>
      <c r="U1063" s="63"/>
      <c r="V1063" s="63"/>
      <c r="W1063" s="63">
        <v>5</v>
      </c>
      <c r="X1063" s="63"/>
      <c r="Y1063" s="63"/>
      <c r="Z1063" s="63"/>
      <c r="AA1063" s="63"/>
      <c r="AB1063" s="63"/>
      <c r="BA1063" t="str">
        <f t="shared" si="268"/>
        <v>Williamsburg</v>
      </c>
      <c r="BB1063" t="s">
        <v>2174</v>
      </c>
      <c r="BC1063">
        <v>1</v>
      </c>
      <c r="BE1063" s="112">
        <v>25</v>
      </c>
      <c r="BF1063" s="114">
        <v>15</v>
      </c>
      <c r="BG1063" s="114">
        <v>95</v>
      </c>
      <c r="BH1063" s="118">
        <v>79915</v>
      </c>
      <c r="BI1063" s="118">
        <f t="shared" si="269"/>
        <v>25015</v>
      </c>
      <c r="BJ1063" t="s">
        <v>1471</v>
      </c>
      <c r="BK1063">
        <f t="shared" si="266"/>
        <v>2579915</v>
      </c>
      <c r="BL1063" s="66"/>
      <c r="BM1063" s="66"/>
      <c r="BP1063">
        <v>25.71</v>
      </c>
      <c r="BQ1063">
        <v>0.09</v>
      </c>
      <c r="BR1063">
        <v>25.63</v>
      </c>
    </row>
    <row r="1064" spans="1:70" ht="15" hidden="1" customHeight="1" outlineLevel="1">
      <c r="A1064" s="64" t="s">
        <v>1500</v>
      </c>
      <c r="B1064" s="8" t="s">
        <v>1319</v>
      </c>
      <c r="C1064" s="1">
        <f t="shared" si="259"/>
        <v>3757</v>
      </c>
      <c r="D1064" s="5">
        <f>IF(N1064&gt;0, RANK(N1064,(N1064:P1064,Q1064:AE1064)),0)</f>
        <v>1</v>
      </c>
      <c r="E1064" s="5">
        <f>IF(O1064&gt;0,RANK(O1064,(N1064:P1064,Q1064:AE1064)),0)</f>
        <v>2</v>
      </c>
      <c r="F1064" s="5">
        <f t="shared" si="260"/>
        <v>0</v>
      </c>
      <c r="G1064" s="1">
        <f t="shared" si="261"/>
        <v>2697</v>
      </c>
      <c r="H1064" s="2">
        <f t="shared" si="267"/>
        <v>0.71785999467660366</v>
      </c>
      <c r="I1064" s="6"/>
      <c r="J1064" s="2">
        <f t="shared" si="262"/>
        <v>0.85067873303167418</v>
      </c>
      <c r="K1064" s="2">
        <f t="shared" si="263"/>
        <v>0.13281873835507055</v>
      </c>
      <c r="L1064" s="2">
        <f t="shared" si="264"/>
        <v>0</v>
      </c>
      <c r="M1064" s="2">
        <f t="shared" si="265"/>
        <v>1.6502528613255268E-2</v>
      </c>
      <c r="N1064" s="63">
        <v>3196</v>
      </c>
      <c r="O1064" s="63">
        <v>499</v>
      </c>
      <c r="P1064" s="63"/>
      <c r="Q1064" s="63">
        <v>29</v>
      </c>
      <c r="R1064" s="63">
        <v>17</v>
      </c>
      <c r="S1064" s="63"/>
      <c r="T1064" s="63"/>
      <c r="U1064" s="63"/>
      <c r="V1064" s="63"/>
      <c r="W1064" s="63">
        <v>16</v>
      </c>
      <c r="X1064" s="63"/>
      <c r="Y1064" s="63"/>
      <c r="Z1064" s="63"/>
      <c r="AA1064" s="63"/>
      <c r="AB1064" s="63"/>
      <c r="BA1064" t="str">
        <f t="shared" si="268"/>
        <v>Williamstown</v>
      </c>
      <c r="BB1064" t="s">
        <v>2311</v>
      </c>
      <c r="BC1064">
        <v>1</v>
      </c>
      <c r="BE1064" s="112">
        <v>25</v>
      </c>
      <c r="BF1064" s="114">
        <v>3</v>
      </c>
      <c r="BG1064" s="114">
        <v>155</v>
      </c>
      <c r="BH1064" s="118">
        <v>79985</v>
      </c>
      <c r="BI1064" s="118">
        <f t="shared" si="269"/>
        <v>25003</v>
      </c>
      <c r="BJ1064" t="s">
        <v>1471</v>
      </c>
      <c r="BK1064">
        <f t="shared" si="266"/>
        <v>2579985</v>
      </c>
      <c r="BL1064" s="66"/>
      <c r="BM1064" s="66"/>
      <c r="BP1064">
        <v>46.91</v>
      </c>
      <c r="BQ1064">
        <v>0.02</v>
      </c>
      <c r="BR1064">
        <v>46.89</v>
      </c>
    </row>
    <row r="1065" spans="1:70" ht="15" hidden="1" customHeight="1" outlineLevel="1">
      <c r="A1065" s="64" t="s">
        <v>2510</v>
      </c>
      <c r="B1065" s="8" t="s">
        <v>1319</v>
      </c>
      <c r="C1065" s="1">
        <f t="shared" si="259"/>
        <v>14806</v>
      </c>
      <c r="D1065" s="5">
        <f>IF(N1065&gt;0, RANK(N1065,(N1065:P1065,Q1065:AE1065)),0)</f>
        <v>1</v>
      </c>
      <c r="E1065" s="5">
        <f>IF(O1065&gt;0,RANK(O1065,(N1065:P1065,Q1065:AE1065)),0)</f>
        <v>2</v>
      </c>
      <c r="F1065" s="5">
        <f t="shared" si="260"/>
        <v>0</v>
      </c>
      <c r="G1065" s="1">
        <f t="shared" si="261"/>
        <v>1579</v>
      </c>
      <c r="H1065" s="2">
        <f t="shared" si="267"/>
        <v>0.10664595434283398</v>
      </c>
      <c r="I1065" s="6"/>
      <c r="J1065" s="2">
        <f t="shared" si="262"/>
        <v>0.54214507632041065</v>
      </c>
      <c r="K1065" s="2">
        <f t="shared" si="263"/>
        <v>0.43549912197757668</v>
      </c>
      <c r="L1065" s="2">
        <f t="shared" si="264"/>
        <v>0</v>
      </c>
      <c r="M1065" s="2">
        <f t="shared" si="265"/>
        <v>2.2355801702012679E-2</v>
      </c>
      <c r="N1065" s="63">
        <v>8027</v>
      </c>
      <c r="O1065" s="63">
        <v>6448</v>
      </c>
      <c r="P1065" s="63"/>
      <c r="Q1065" s="63">
        <v>198</v>
      </c>
      <c r="R1065" s="63">
        <v>69</v>
      </c>
      <c r="S1065" s="63"/>
      <c r="T1065" s="63"/>
      <c r="U1065" s="63"/>
      <c r="V1065" s="63"/>
      <c r="W1065" s="63">
        <v>64</v>
      </c>
      <c r="X1065" s="63"/>
      <c r="Y1065" s="63"/>
      <c r="Z1065" s="63"/>
      <c r="AA1065" s="63"/>
      <c r="AB1065" s="63"/>
      <c r="BA1065" t="str">
        <f t="shared" si="268"/>
        <v>Wilmington</v>
      </c>
      <c r="BB1065" t="s">
        <v>503</v>
      </c>
      <c r="BC1065">
        <v>6</v>
      </c>
      <c r="BE1065" s="112">
        <v>25</v>
      </c>
      <c r="BF1065" s="114">
        <v>17</v>
      </c>
      <c r="BG1065" s="114">
        <v>260</v>
      </c>
      <c r="BH1065" s="118">
        <v>80230</v>
      </c>
      <c r="BI1065" s="118">
        <f t="shared" si="269"/>
        <v>25017</v>
      </c>
      <c r="BJ1065" t="s">
        <v>1471</v>
      </c>
      <c r="BK1065">
        <f t="shared" si="266"/>
        <v>2580230</v>
      </c>
      <c r="BL1065" s="66"/>
      <c r="BM1065" s="66"/>
      <c r="BP1065">
        <v>17.21</v>
      </c>
      <c r="BQ1065">
        <v>0.08</v>
      </c>
      <c r="BR1065">
        <v>17.13</v>
      </c>
    </row>
    <row r="1066" spans="1:70" ht="15" hidden="1" customHeight="1" outlineLevel="1">
      <c r="A1066" s="64" t="s">
        <v>2534</v>
      </c>
      <c r="B1066" s="8" t="s">
        <v>1319</v>
      </c>
      <c r="C1066" s="1">
        <f t="shared" si="259"/>
        <v>5152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 t="shared" si="260"/>
        <v>0</v>
      </c>
      <c r="G1066" s="1">
        <f t="shared" si="261"/>
        <v>348</v>
      </c>
      <c r="H1066" s="2">
        <f t="shared" si="267"/>
        <v>6.754658385093168E-2</v>
      </c>
      <c r="I1066" s="6"/>
      <c r="J1066" s="2">
        <f t="shared" si="262"/>
        <v>0.44895186335403725</v>
      </c>
      <c r="K1066" s="2">
        <f t="shared" si="263"/>
        <v>0.51649844720496896</v>
      </c>
      <c r="L1066" s="2">
        <f t="shared" si="264"/>
        <v>0</v>
      </c>
      <c r="M1066" s="2">
        <f t="shared" si="265"/>
        <v>3.4549689440993792E-2</v>
      </c>
      <c r="N1066" s="63">
        <v>2313</v>
      </c>
      <c r="O1066" s="63">
        <v>2661</v>
      </c>
      <c r="P1066" s="63"/>
      <c r="Q1066" s="63">
        <v>124</v>
      </c>
      <c r="R1066" s="63">
        <v>47</v>
      </c>
      <c r="S1066" s="63"/>
      <c r="T1066" s="63"/>
      <c r="U1066" s="63"/>
      <c r="V1066" s="63"/>
      <c r="W1066" s="63">
        <v>7</v>
      </c>
      <c r="X1066" s="63"/>
      <c r="Y1066" s="63"/>
      <c r="Z1066" s="63"/>
      <c r="AA1066" s="63"/>
      <c r="AB1066" s="63"/>
      <c r="BA1066" t="str">
        <f t="shared" si="268"/>
        <v>Winchendon</v>
      </c>
      <c r="BB1066" s="8" t="s">
        <v>1773</v>
      </c>
      <c r="BE1066" s="112">
        <v>25</v>
      </c>
      <c r="BF1066" s="114">
        <v>27</v>
      </c>
      <c r="BG1066" s="114">
        <v>295</v>
      </c>
      <c r="BH1066" s="118">
        <v>80405</v>
      </c>
      <c r="BI1066" s="118">
        <f t="shared" si="269"/>
        <v>25027</v>
      </c>
      <c r="BJ1066" t="s">
        <v>1471</v>
      </c>
      <c r="BK1066">
        <f t="shared" si="266"/>
        <v>2580405</v>
      </c>
      <c r="BL1066" s="66"/>
      <c r="BM1066" s="66"/>
      <c r="BP1066">
        <v>44.06</v>
      </c>
      <c r="BQ1066">
        <v>0.78</v>
      </c>
      <c r="BR1066">
        <v>43.28</v>
      </c>
    </row>
    <row r="1067" spans="1:70" ht="15" hidden="1" customHeight="1" outlineLevel="1">
      <c r="A1067" s="64" t="s">
        <v>892</v>
      </c>
      <c r="B1067" s="8" t="s">
        <v>1319</v>
      </c>
      <c r="C1067" s="1">
        <f t="shared" si="259"/>
        <v>13870</v>
      </c>
      <c r="D1067" s="5">
        <f>IF(N1067&gt;0, RANK(N1067,(N1067:P1067,Q1067:AE1067)),0)</f>
        <v>1</v>
      </c>
      <c r="E1067" s="5">
        <f>IF(O1067&gt;0,RANK(O1067,(N1067:P1067,Q1067:AE1067)),0)</f>
        <v>2</v>
      </c>
      <c r="F1067" s="5">
        <f t="shared" si="260"/>
        <v>0</v>
      </c>
      <c r="G1067" s="1">
        <f t="shared" si="261"/>
        <v>6041</v>
      </c>
      <c r="H1067" s="2">
        <f t="shared" si="267"/>
        <v>0.43554434030281181</v>
      </c>
      <c r="I1067" s="6"/>
      <c r="J1067" s="2">
        <f t="shared" si="262"/>
        <v>0.70490266762797404</v>
      </c>
      <c r="K1067" s="2">
        <f t="shared" si="263"/>
        <v>0.26935832732516224</v>
      </c>
      <c r="L1067" s="2">
        <f t="shared" si="264"/>
        <v>0</v>
      </c>
      <c r="M1067" s="2">
        <f t="shared" si="265"/>
        <v>2.5739005046863717E-2</v>
      </c>
      <c r="N1067" s="63">
        <v>9777</v>
      </c>
      <c r="O1067" s="63">
        <v>3736</v>
      </c>
      <c r="P1067" s="63"/>
      <c r="Q1067" s="63">
        <v>200</v>
      </c>
      <c r="R1067" s="63">
        <v>57</v>
      </c>
      <c r="S1067" s="63"/>
      <c r="T1067" s="63"/>
      <c r="U1067" s="63"/>
      <c r="V1067" s="63"/>
      <c r="W1067" s="63">
        <v>100</v>
      </c>
      <c r="X1067" s="63"/>
      <c r="Y1067" s="63"/>
      <c r="Z1067" s="63"/>
      <c r="AA1067" s="63"/>
      <c r="AB1067" s="63"/>
      <c r="BA1067" t="str">
        <f t="shared" si="268"/>
        <v>Winchester</v>
      </c>
      <c r="BB1067" t="s">
        <v>503</v>
      </c>
      <c r="BC1067">
        <v>5</v>
      </c>
      <c r="BE1067" s="112">
        <v>25</v>
      </c>
      <c r="BF1067" s="114">
        <v>17</v>
      </c>
      <c r="BG1067" s="114">
        <v>265</v>
      </c>
      <c r="BH1067" s="118">
        <v>80510</v>
      </c>
      <c r="BI1067" s="118">
        <f t="shared" si="269"/>
        <v>25017</v>
      </c>
      <c r="BJ1067" t="s">
        <v>1471</v>
      </c>
      <c r="BK1067">
        <f t="shared" si="266"/>
        <v>2580510</v>
      </c>
      <c r="BL1067" s="66"/>
      <c r="BM1067" s="66"/>
      <c r="BP1067">
        <v>6.29</v>
      </c>
      <c r="BQ1067">
        <v>0.25</v>
      </c>
      <c r="BR1067">
        <v>6.04</v>
      </c>
    </row>
    <row r="1068" spans="1:70" ht="15" hidden="1" customHeight="1" outlineLevel="1">
      <c r="A1068" s="64" t="s">
        <v>2280</v>
      </c>
      <c r="B1068" s="8" t="s">
        <v>1319</v>
      </c>
      <c r="C1068" s="1">
        <f t="shared" si="259"/>
        <v>579</v>
      </c>
      <c r="D1068" s="5">
        <f>IF(N1068&gt;0, RANK(N1068,(N1068:P1068,Q1068:AE1068)),0)</f>
        <v>1</v>
      </c>
      <c r="E1068" s="5">
        <f>IF(O1068&gt;0,RANK(O1068,(N1068:P1068,Q1068:AE1068)),0)</f>
        <v>2</v>
      </c>
      <c r="F1068" s="5">
        <f t="shared" si="260"/>
        <v>0</v>
      </c>
      <c r="G1068" s="1">
        <f t="shared" si="261"/>
        <v>169</v>
      </c>
      <c r="H1068" s="2">
        <f t="shared" si="267"/>
        <v>0.2918825561312608</v>
      </c>
      <c r="I1068" s="6"/>
      <c r="J1068" s="2">
        <f t="shared" si="262"/>
        <v>0.63903281519861832</v>
      </c>
      <c r="K1068" s="2">
        <f t="shared" si="263"/>
        <v>0.34715025906735753</v>
      </c>
      <c r="L1068" s="2">
        <f t="shared" si="264"/>
        <v>0</v>
      </c>
      <c r="M1068" s="2">
        <f t="shared" si="265"/>
        <v>1.3816925734024155E-2</v>
      </c>
      <c r="N1068" s="63">
        <v>370</v>
      </c>
      <c r="O1068" s="63">
        <v>201</v>
      </c>
      <c r="P1068" s="63"/>
      <c r="Q1068" s="63">
        <v>4</v>
      </c>
      <c r="R1068" s="63">
        <v>3</v>
      </c>
      <c r="S1068" s="63"/>
      <c r="T1068" s="63"/>
      <c r="U1068" s="63"/>
      <c r="V1068" s="63"/>
      <c r="W1068" s="63">
        <v>1</v>
      </c>
      <c r="X1068" s="63"/>
      <c r="Y1068" s="63"/>
      <c r="Z1068" s="63"/>
      <c r="AA1068" s="63"/>
      <c r="AB1068" s="63"/>
      <c r="BA1068" t="str">
        <f t="shared" si="268"/>
        <v>Windsor</v>
      </c>
      <c r="BB1068" t="s">
        <v>2311</v>
      </c>
      <c r="BC1068">
        <v>1</v>
      </c>
      <c r="BE1068" s="112">
        <v>25</v>
      </c>
      <c r="BF1068" s="114">
        <v>3</v>
      </c>
      <c r="BG1068" s="114">
        <v>160</v>
      </c>
      <c r="BH1068" s="118">
        <v>80685</v>
      </c>
      <c r="BI1068" s="118">
        <f t="shared" si="269"/>
        <v>25003</v>
      </c>
      <c r="BJ1068" t="s">
        <v>1471</v>
      </c>
      <c r="BK1068">
        <f t="shared" si="266"/>
        <v>2580685</v>
      </c>
      <c r="BL1068" s="66"/>
      <c r="BM1068" s="66"/>
      <c r="BP1068">
        <v>35.119999999999997</v>
      </c>
      <c r="BQ1068">
        <v>0.14000000000000001</v>
      </c>
      <c r="BR1068">
        <v>34.99</v>
      </c>
    </row>
    <row r="1069" spans="1:70" ht="15" hidden="1" customHeight="1" outlineLevel="1">
      <c r="A1069" s="64" t="s">
        <v>1320</v>
      </c>
      <c r="B1069" s="8" t="s">
        <v>1319</v>
      </c>
      <c r="C1069" s="1">
        <f t="shared" si="259"/>
        <v>10252</v>
      </c>
      <c r="D1069" s="5">
        <f>IF(N1069&gt;0, RANK(N1069,(N1069:P1069,Q1069:AE1069)),0)</f>
        <v>1</v>
      </c>
      <c r="E1069" s="5">
        <f>IF(O1069&gt;0,RANK(O1069,(N1069:P1069,Q1069:AE1069)),0)</f>
        <v>2</v>
      </c>
      <c r="F1069" s="5">
        <f t="shared" si="260"/>
        <v>0</v>
      </c>
      <c r="G1069" s="1">
        <f t="shared" si="261"/>
        <v>2520</v>
      </c>
      <c r="H1069" s="2">
        <f t="shared" si="267"/>
        <v>0.24580569644947328</v>
      </c>
      <c r="I1069" s="6"/>
      <c r="J1069" s="2">
        <f t="shared" si="262"/>
        <v>0.61353882169332818</v>
      </c>
      <c r="K1069" s="2">
        <f t="shared" si="263"/>
        <v>0.36773312524385487</v>
      </c>
      <c r="L1069" s="2">
        <f t="shared" si="264"/>
        <v>0</v>
      </c>
      <c r="M1069" s="2">
        <f t="shared" si="265"/>
        <v>1.8728053062816941E-2</v>
      </c>
      <c r="N1069" s="63">
        <v>6290</v>
      </c>
      <c r="O1069" s="63">
        <v>3770</v>
      </c>
      <c r="P1069" s="63"/>
      <c r="Q1069" s="63">
        <v>105</v>
      </c>
      <c r="R1069" s="63">
        <v>53</v>
      </c>
      <c r="S1069" s="63"/>
      <c r="T1069" s="63"/>
      <c r="U1069" s="63"/>
      <c r="V1069" s="63"/>
      <c r="W1069" s="63">
        <v>34</v>
      </c>
      <c r="X1069" s="63"/>
      <c r="Y1069" s="63"/>
      <c r="Z1069" s="63"/>
      <c r="AA1069" s="63"/>
      <c r="AB1069" s="63"/>
      <c r="BA1069" t="str">
        <f t="shared" si="268"/>
        <v>Winthrop</v>
      </c>
      <c r="BB1069" t="s">
        <v>1467</v>
      </c>
      <c r="BC1069">
        <v>5</v>
      </c>
      <c r="BE1069" s="112">
        <v>25</v>
      </c>
      <c r="BF1069" s="114">
        <v>25</v>
      </c>
      <c r="BG1069" s="114">
        <v>20</v>
      </c>
      <c r="BH1069" s="118">
        <v>80930</v>
      </c>
      <c r="BI1069" s="118">
        <f t="shared" si="269"/>
        <v>25025</v>
      </c>
      <c r="BJ1069" t="s">
        <v>1471</v>
      </c>
      <c r="BK1069">
        <f t="shared" si="266"/>
        <v>2580930</v>
      </c>
      <c r="BL1069" s="66"/>
      <c r="BM1069" s="66"/>
      <c r="BP1069">
        <v>8.3000000000000007</v>
      </c>
      <c r="BQ1069">
        <v>6.31</v>
      </c>
      <c r="BR1069">
        <v>1.99</v>
      </c>
    </row>
    <row r="1070" spans="1:70" ht="15" hidden="1" customHeight="1" outlineLevel="1">
      <c r="A1070" s="64" t="s">
        <v>2350</v>
      </c>
      <c r="B1070" s="8" t="s">
        <v>1319</v>
      </c>
      <c r="C1070" s="1">
        <f t="shared" si="259"/>
        <v>22418</v>
      </c>
      <c r="D1070" s="5">
        <f>IF(N1070&gt;0, RANK(N1070,(N1070:P1070,Q1070:AE1070)),0)</f>
        <v>1</v>
      </c>
      <c r="E1070" s="5">
        <f>IF(O1070&gt;0,RANK(O1070,(N1070:P1070,Q1070:AE1070)),0)</f>
        <v>2</v>
      </c>
      <c r="F1070" s="5">
        <f t="shared" si="260"/>
        <v>0</v>
      </c>
      <c r="G1070" s="1">
        <f t="shared" si="261"/>
        <v>5047</v>
      </c>
      <c r="H1070" s="2">
        <f t="shared" si="267"/>
        <v>0.22513159068605584</v>
      </c>
      <c r="I1070" s="6"/>
      <c r="J1070" s="2">
        <f t="shared" si="262"/>
        <v>0.60353287536800782</v>
      </c>
      <c r="K1070" s="2">
        <f t="shared" si="263"/>
        <v>0.378401284681952</v>
      </c>
      <c r="L1070" s="2">
        <f t="shared" si="264"/>
        <v>0</v>
      </c>
      <c r="M1070" s="2">
        <f t="shared" si="265"/>
        <v>1.8065839950040186E-2</v>
      </c>
      <c r="N1070" s="63">
        <v>13530</v>
      </c>
      <c r="O1070" s="63">
        <v>8483</v>
      </c>
      <c r="P1070" s="63"/>
      <c r="Q1070" s="63">
        <v>255</v>
      </c>
      <c r="R1070" s="63">
        <v>89</v>
      </c>
      <c r="S1070" s="63"/>
      <c r="T1070" s="63"/>
      <c r="U1070" s="63"/>
      <c r="V1070" s="63"/>
      <c r="W1070" s="63">
        <v>61</v>
      </c>
      <c r="X1070" s="63"/>
      <c r="Y1070" s="63"/>
      <c r="Z1070" s="63"/>
      <c r="AA1070" s="63"/>
      <c r="AB1070" s="63"/>
      <c r="BA1070" t="str">
        <f t="shared" si="268"/>
        <v>Woburn</v>
      </c>
      <c r="BB1070" t="s">
        <v>503</v>
      </c>
      <c r="BC1070">
        <v>5</v>
      </c>
      <c r="BE1070" s="112">
        <v>25</v>
      </c>
      <c r="BF1070" s="114">
        <v>17</v>
      </c>
      <c r="BG1070" s="114">
        <v>270</v>
      </c>
      <c r="BH1070" s="118">
        <v>81035</v>
      </c>
      <c r="BI1070" s="118">
        <f t="shared" si="269"/>
        <v>25017</v>
      </c>
      <c r="BJ1070" t="s">
        <v>1248</v>
      </c>
      <c r="BK1070">
        <f t="shared" si="266"/>
        <v>2581035</v>
      </c>
      <c r="BL1070" s="66"/>
      <c r="BM1070" s="66"/>
      <c r="BP1070">
        <v>12.89</v>
      </c>
      <c r="BQ1070">
        <v>0.22</v>
      </c>
      <c r="BR1070">
        <v>12.67</v>
      </c>
    </row>
    <row r="1071" spans="1:70" ht="15" hidden="1" customHeight="1" outlineLevel="1">
      <c r="A1071" s="64" t="s">
        <v>1773</v>
      </c>
      <c r="B1071" s="8" t="s">
        <v>1319</v>
      </c>
      <c r="C1071" s="1">
        <f t="shared" si="259"/>
        <v>71370</v>
      </c>
      <c r="D1071" s="5">
        <f>IF(N1071&gt;0, RANK(N1071,(N1071:P1071,Q1071:AE1071)),0)</f>
        <v>1</v>
      </c>
      <c r="E1071" s="5">
        <f>IF(O1071&gt;0,RANK(O1071,(N1071:P1071,Q1071:AE1071)),0)</f>
        <v>2</v>
      </c>
      <c r="F1071" s="5">
        <f t="shared" si="260"/>
        <v>0</v>
      </c>
      <c r="G1071" s="1">
        <f t="shared" si="261"/>
        <v>27415</v>
      </c>
      <c r="H1071" s="2">
        <f t="shared" si="267"/>
        <v>0.3841249824856382</v>
      </c>
      <c r="I1071" s="6"/>
      <c r="J1071" s="2">
        <f t="shared" si="262"/>
        <v>0.68073420204567747</v>
      </c>
      <c r="K1071" s="2">
        <f t="shared" si="263"/>
        <v>0.29660921956003922</v>
      </c>
      <c r="L1071" s="2">
        <f t="shared" si="264"/>
        <v>0</v>
      </c>
      <c r="M1071" s="2">
        <f t="shared" si="265"/>
        <v>2.2656578394283311E-2</v>
      </c>
      <c r="N1071" s="63">
        <v>48584</v>
      </c>
      <c r="O1071" s="63">
        <v>21169</v>
      </c>
      <c r="P1071" s="63"/>
      <c r="Q1071" s="63">
        <v>830</v>
      </c>
      <c r="R1071" s="63">
        <v>459</v>
      </c>
      <c r="S1071" s="63"/>
      <c r="T1071" s="63"/>
      <c r="U1071" s="63"/>
      <c r="V1071" s="63"/>
      <c r="W1071" s="63">
        <v>328</v>
      </c>
      <c r="X1071" s="63"/>
      <c r="Y1071" s="63"/>
      <c r="Z1071" s="63"/>
      <c r="AA1071" s="63"/>
      <c r="AB1071" s="63"/>
      <c r="BA1071" t="str">
        <f t="shared" si="268"/>
        <v>Worcester</v>
      </c>
      <c r="BB1071" s="8" t="s">
        <v>1773</v>
      </c>
      <c r="BC1071">
        <v>2</v>
      </c>
      <c r="BE1071" s="112">
        <v>25</v>
      </c>
      <c r="BF1071" s="114">
        <v>27</v>
      </c>
      <c r="BG1071" s="114">
        <v>300</v>
      </c>
      <c r="BH1071" s="118">
        <v>82000</v>
      </c>
      <c r="BI1071" s="118">
        <f t="shared" si="269"/>
        <v>25027</v>
      </c>
      <c r="BJ1071" t="s">
        <v>1248</v>
      </c>
      <c r="BK1071">
        <f t="shared" si="266"/>
        <v>2582000</v>
      </c>
      <c r="BL1071" s="66"/>
      <c r="BM1071" s="66"/>
      <c r="BP1071">
        <v>38.56</v>
      </c>
      <c r="BQ1071">
        <v>1</v>
      </c>
      <c r="BR1071">
        <v>37.56</v>
      </c>
    </row>
    <row r="1072" spans="1:70" ht="15" hidden="1" customHeight="1" outlineLevel="1">
      <c r="A1072" s="64" t="s">
        <v>2099</v>
      </c>
      <c r="B1072" s="8" t="s">
        <v>1319</v>
      </c>
      <c r="C1072" s="1">
        <f t="shared" si="259"/>
        <v>870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 t="shared" si="260"/>
        <v>0</v>
      </c>
      <c r="G1072" s="1">
        <f t="shared" si="261"/>
        <v>300</v>
      </c>
      <c r="H1072" s="2">
        <f t="shared" si="267"/>
        <v>0.34482758620689657</v>
      </c>
      <c r="I1072" s="6"/>
      <c r="J1072" s="2">
        <f t="shared" si="262"/>
        <v>0.65632183908045982</v>
      </c>
      <c r="K1072" s="2">
        <f t="shared" si="263"/>
        <v>0.31149425287356319</v>
      </c>
      <c r="L1072" s="2">
        <f t="shared" si="264"/>
        <v>0</v>
      </c>
      <c r="M1072" s="2">
        <f t="shared" si="265"/>
        <v>3.2183908045976983E-2</v>
      </c>
      <c r="N1072" s="63">
        <v>571</v>
      </c>
      <c r="O1072" s="63">
        <v>271</v>
      </c>
      <c r="P1072" s="63"/>
      <c r="Q1072" s="63">
        <v>17</v>
      </c>
      <c r="R1072" s="63">
        <v>9</v>
      </c>
      <c r="S1072" s="63"/>
      <c r="T1072" s="63"/>
      <c r="U1072" s="63"/>
      <c r="V1072" s="63"/>
      <c r="W1072" s="63">
        <v>2</v>
      </c>
      <c r="X1072" s="63"/>
      <c r="Y1072" s="63"/>
      <c r="Z1072" s="63"/>
      <c r="AA1072" s="63"/>
      <c r="AB1072" s="63"/>
      <c r="BA1072" t="str">
        <f t="shared" si="268"/>
        <v>Worthington</v>
      </c>
      <c r="BB1072" t="s">
        <v>2174</v>
      </c>
      <c r="BC1072">
        <v>1</v>
      </c>
      <c r="BE1072" s="112">
        <v>25</v>
      </c>
      <c r="BF1072" s="114">
        <v>15</v>
      </c>
      <c r="BG1072" s="114">
        <v>100</v>
      </c>
      <c r="BH1072" s="118">
        <v>82175</v>
      </c>
      <c r="BI1072" s="118">
        <f t="shared" si="269"/>
        <v>25015</v>
      </c>
      <c r="BJ1072" t="s">
        <v>1471</v>
      </c>
      <c r="BK1072">
        <f t="shared" si="266"/>
        <v>2582175</v>
      </c>
      <c r="BL1072" s="66"/>
      <c r="BM1072" s="66"/>
      <c r="BP1072">
        <v>32.1</v>
      </c>
      <c r="BQ1072">
        <v>0.04</v>
      </c>
      <c r="BR1072">
        <v>32.06</v>
      </c>
    </row>
    <row r="1073" spans="1:78" ht="15" hidden="1" customHeight="1" outlineLevel="1">
      <c r="A1073" s="64" t="s">
        <v>859</v>
      </c>
      <c r="B1073" s="8" t="s">
        <v>1319</v>
      </c>
      <c r="C1073" s="1">
        <f t="shared" si="259"/>
        <v>7807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 t="shared" si="260"/>
        <v>0</v>
      </c>
      <c r="G1073" s="1">
        <f t="shared" si="261"/>
        <v>928</v>
      </c>
      <c r="H1073" s="2">
        <f t="shared" si="267"/>
        <v>0.11886768284872551</v>
      </c>
      <c r="I1073" s="6"/>
      <c r="J1073" s="2">
        <f t="shared" si="262"/>
        <v>0.54399897527859609</v>
      </c>
      <c r="K1073" s="2">
        <f t="shared" si="263"/>
        <v>0.42513129242987063</v>
      </c>
      <c r="L1073" s="2">
        <f t="shared" si="264"/>
        <v>0</v>
      </c>
      <c r="M1073" s="2">
        <f t="shared" si="265"/>
        <v>3.0869732291533281E-2</v>
      </c>
      <c r="N1073" s="63">
        <v>4247</v>
      </c>
      <c r="O1073" s="63">
        <v>3319</v>
      </c>
      <c r="P1073" s="63"/>
      <c r="Q1073" s="63">
        <v>132</v>
      </c>
      <c r="R1073" s="63">
        <v>34</v>
      </c>
      <c r="S1073" s="63"/>
      <c r="T1073" s="63"/>
      <c r="U1073" s="63"/>
      <c r="V1073" s="63"/>
      <c r="W1073" s="63">
        <v>75</v>
      </c>
      <c r="X1073" s="63"/>
      <c r="Y1073" s="63"/>
      <c r="Z1073" s="63"/>
      <c r="AA1073" s="63"/>
      <c r="AB1073" s="63"/>
      <c r="BA1073" t="str">
        <f t="shared" si="268"/>
        <v>Wrentham</v>
      </c>
      <c r="BB1073" t="s">
        <v>752</v>
      </c>
      <c r="BC1073">
        <v>4</v>
      </c>
      <c r="BE1073" s="112">
        <v>25</v>
      </c>
      <c r="BF1073" s="114">
        <v>21</v>
      </c>
      <c r="BG1073" s="114">
        <v>140</v>
      </c>
      <c r="BH1073" s="118">
        <v>82315</v>
      </c>
      <c r="BI1073" s="118">
        <f t="shared" si="269"/>
        <v>25021</v>
      </c>
      <c r="BJ1073" t="s">
        <v>1471</v>
      </c>
      <c r="BK1073">
        <f t="shared" si="266"/>
        <v>2582315</v>
      </c>
      <c r="BL1073" s="66"/>
      <c r="BM1073" s="66"/>
      <c r="BP1073">
        <v>22.92</v>
      </c>
      <c r="BQ1073">
        <v>0.72</v>
      </c>
      <c r="BR1073">
        <v>22.2</v>
      </c>
    </row>
    <row r="1074" spans="1:78" ht="15" hidden="1" customHeight="1" outlineLevel="1">
      <c r="A1074" s="64" t="s">
        <v>3208</v>
      </c>
      <c r="B1074" s="8" t="s">
        <v>1319</v>
      </c>
      <c r="C1074" s="1">
        <f t="shared" si="259"/>
        <v>15452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 t="shared" si="260"/>
        <v>0</v>
      </c>
      <c r="G1074" s="1">
        <f t="shared" si="261"/>
        <v>3156</v>
      </c>
      <c r="H1074" s="2">
        <f t="shared" si="267"/>
        <v>0.20424540512555009</v>
      </c>
      <c r="I1074" s="6"/>
      <c r="J1074" s="2">
        <f t="shared" si="262"/>
        <v>0.59209163862283198</v>
      </c>
      <c r="K1074" s="2">
        <f t="shared" si="263"/>
        <v>0.38784623349728192</v>
      </c>
      <c r="L1074" s="2">
        <f t="shared" si="264"/>
        <v>0</v>
      </c>
      <c r="M1074" s="2">
        <f t="shared" si="265"/>
        <v>2.0062127879886094E-2</v>
      </c>
      <c r="N1074" s="63">
        <v>9149</v>
      </c>
      <c r="O1074" s="63">
        <v>5993</v>
      </c>
      <c r="P1074" s="63"/>
      <c r="Q1074" s="63">
        <v>190</v>
      </c>
      <c r="R1074" s="63">
        <v>69</v>
      </c>
      <c r="S1074" s="63"/>
      <c r="T1074" s="63"/>
      <c r="U1074" s="63"/>
      <c r="V1074" s="63"/>
      <c r="W1074" s="63">
        <v>51</v>
      </c>
      <c r="X1074" s="63"/>
      <c r="Y1074" s="63"/>
      <c r="Z1074" s="63"/>
      <c r="AA1074" s="63"/>
      <c r="AB1074" s="63"/>
      <c r="BA1074" t="str">
        <f t="shared" si="268"/>
        <v>Yarmouth</v>
      </c>
      <c r="BB1074" t="s">
        <v>2409</v>
      </c>
      <c r="BC1074">
        <v>9</v>
      </c>
      <c r="BE1074" s="112">
        <v>25</v>
      </c>
      <c r="BF1074" s="114">
        <v>1</v>
      </c>
      <c r="BG1074" s="114">
        <v>75</v>
      </c>
      <c r="BH1074" s="118">
        <v>82525</v>
      </c>
      <c r="BI1074" s="118">
        <f t="shared" si="269"/>
        <v>25001</v>
      </c>
      <c r="BJ1074" t="s">
        <v>1471</v>
      </c>
      <c r="BK1074">
        <f t="shared" si="266"/>
        <v>2582525</v>
      </c>
      <c r="BL1074" s="66"/>
      <c r="BM1074" s="66"/>
      <c r="BP1074">
        <v>28.22</v>
      </c>
      <c r="BQ1074">
        <v>3.97</v>
      </c>
      <c r="BR1074">
        <v>24.25</v>
      </c>
    </row>
    <row r="1075" spans="1:78" ht="15" customHeight="1" collapsed="1">
      <c r="A1075" s="8" t="s">
        <v>2476</v>
      </c>
      <c r="B1075" s="8" t="s">
        <v>544</v>
      </c>
      <c r="C1075" s="1">
        <f t="shared" si="259"/>
        <v>3631402</v>
      </c>
      <c r="D1075" s="5">
        <f>IF(N1075&gt;0, RANK(N1075,(N1075:P1075,Q1075:AE1075)),0)</f>
        <v>1</v>
      </c>
      <c r="E1075" s="5">
        <f>IF(O1075&gt;0,RANK(O1075,(N1075:P1075,Q1075:AE1075)),0)</f>
        <v>2</v>
      </c>
      <c r="F1075" s="5">
        <f t="shared" si="260"/>
        <v>0</v>
      </c>
      <c r="G1075" s="1">
        <f t="shared" si="261"/>
        <v>1215000</v>
      </c>
      <c r="H1075" s="2">
        <f t="shared" si="267"/>
        <v>0.33458151975462919</v>
      </c>
      <c r="I1075" s="6"/>
      <c r="J1075" s="2">
        <f t="shared" si="262"/>
        <v>0.6560006300596849</v>
      </c>
      <c r="K1075" s="2">
        <f t="shared" si="263"/>
        <v>0.32141911030505571</v>
      </c>
      <c r="L1075" s="2">
        <f t="shared" si="264"/>
        <v>0</v>
      </c>
      <c r="M1075" s="2">
        <f t="shared" si="265"/>
        <v>2.2580259635259392E-2</v>
      </c>
      <c r="N1075" s="63">
        <v>2382202</v>
      </c>
      <c r="O1075" s="63">
        <v>1167202</v>
      </c>
      <c r="P1075" s="63">
        <v>0</v>
      </c>
      <c r="Q1075" s="63">
        <v>47013</v>
      </c>
      <c r="R1075" s="63">
        <v>18658</v>
      </c>
      <c r="S1075" s="63"/>
      <c r="T1075" s="63"/>
      <c r="U1075" s="63"/>
      <c r="V1075" s="63"/>
      <c r="W1075" s="63">
        <v>16327</v>
      </c>
      <c r="X1075" s="63"/>
      <c r="Y1075" s="63"/>
      <c r="Z1075" s="63"/>
      <c r="AA1075" s="63">
        <v>0</v>
      </c>
      <c r="AB1075" s="63"/>
      <c r="AE1075" s="63">
        <v>0</v>
      </c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BA1075" t="str">
        <f t="shared" si="268"/>
        <v>Massachusetts</v>
      </c>
      <c r="BE1075" s="112">
        <v>25</v>
      </c>
      <c r="BI1075" s="112">
        <v>25</v>
      </c>
      <c r="BJ1075" t="s">
        <v>710</v>
      </c>
      <c r="BK1075" s="112">
        <v>25</v>
      </c>
      <c r="BL1075" s="1">
        <f>SUM(BL724:BL1074)</f>
        <v>0</v>
      </c>
      <c r="BM1075" s="1">
        <f>SUM(BM724:BM1074)</f>
        <v>0</v>
      </c>
      <c r="BP1075">
        <v>10554.57</v>
      </c>
      <c r="BQ1075">
        <v>2714.55</v>
      </c>
      <c r="BR1075">
        <v>7840.02</v>
      </c>
      <c r="BX1075" s="63">
        <f>SUM(BX724:BX1074)</f>
        <v>0</v>
      </c>
      <c r="BZ1075" s="63">
        <f>SUM(BZ724:BZ1074)</f>
        <v>0</v>
      </c>
    </row>
    <row r="1076" spans="1:78" ht="15" customHeight="1">
      <c r="A1076" s="8"/>
      <c r="B1076" s="8"/>
      <c r="C1076" s="1"/>
      <c r="D1076" s="5"/>
      <c r="E1076" s="5"/>
      <c r="F1076" s="5"/>
      <c r="G1076" s="1"/>
      <c r="I1076" s="6"/>
      <c r="J1076" s="2"/>
      <c r="K1076" s="2"/>
      <c r="L1076" s="2"/>
      <c r="M1076" s="2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</row>
    <row r="1077" spans="1:78" ht="15" hidden="1" customHeight="1" outlineLevel="1">
      <c r="A1077" t="s">
        <v>2365</v>
      </c>
      <c r="B1077" s="8" t="s">
        <v>1798</v>
      </c>
      <c r="C1077" s="1">
        <f t="shared" ref="C1077:C1140" si="270">SUM(N1077:AY1077)</f>
        <v>569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 t="shared" ref="F1077:F1140" si="271">IF(P1077&gt;0,RANK(P1077,(N1077:AE1077)),0)</f>
        <v>0</v>
      </c>
      <c r="G1077" s="1">
        <f t="shared" ref="G1077:G1140" si="272">IF(C1077&gt;0,MAX(N1077:P1077)-LARGE(N1077:P1077,2),0)</f>
        <v>24</v>
      </c>
      <c r="H1077" s="2">
        <f t="shared" si="267"/>
        <v>4.21792618629174E-2</v>
      </c>
      <c r="I1077" s="6"/>
      <c r="J1077" s="2">
        <f t="shared" ref="J1077:J1140" si="273">IF(C1077=0,"-",N1077/C1077)</f>
        <v>0.51493848857644986</v>
      </c>
      <c r="K1077" s="2">
        <f t="shared" ref="K1077:K1140" si="274">IF(C1077=0,"-",O1077/C1077)</f>
        <v>0.47275922671353249</v>
      </c>
      <c r="L1077" s="2">
        <f t="shared" ref="L1077:L1140" si="275">IF(C1077=0,"-",P1077/C1077)</f>
        <v>0</v>
      </c>
      <c r="M1077" s="2">
        <f t="shared" ref="M1077:M1140" si="276">IF(C1077=0,"-",(1-J1077-K1077-L1077))</f>
        <v>1.2302284710017652E-2</v>
      </c>
      <c r="N1077" s="63">
        <v>293</v>
      </c>
      <c r="O1077" s="63">
        <v>269</v>
      </c>
      <c r="P1077" s="63"/>
      <c r="Q1077" s="63">
        <v>7</v>
      </c>
      <c r="R1077" s="63"/>
      <c r="S1077" s="63"/>
      <c r="T1077" s="63"/>
      <c r="U1077" s="63"/>
      <c r="V1077" s="63"/>
      <c r="W1077" s="63">
        <v>0</v>
      </c>
      <c r="X1077" s="63"/>
      <c r="Y1077" s="63"/>
      <c r="Z1077" s="63"/>
      <c r="AA1077" s="63"/>
      <c r="AB1077" s="63"/>
      <c r="BA1077" t="str">
        <f t="shared" si="268"/>
        <v>Acworth</v>
      </c>
      <c r="BB1077" t="s">
        <v>1039</v>
      </c>
      <c r="BC1077">
        <v>2</v>
      </c>
      <c r="BD1077">
        <v>2</v>
      </c>
      <c r="BE1077" s="112">
        <v>33</v>
      </c>
      <c r="BF1077" s="114">
        <v>19</v>
      </c>
      <c r="BG1077" s="114">
        <v>5</v>
      </c>
      <c r="BH1077" s="118">
        <v>260</v>
      </c>
      <c r="BI1077" s="118">
        <f t="shared" si="269"/>
        <v>33019</v>
      </c>
      <c r="BJ1077" t="s">
        <v>1471</v>
      </c>
      <c r="BK1077">
        <f t="shared" ref="BK1077:BK1140" si="277">BE1077*100000+BH1077</f>
        <v>3300260</v>
      </c>
      <c r="BP1077">
        <v>39.130000000000003</v>
      </c>
      <c r="BQ1077">
        <v>0.24</v>
      </c>
      <c r="BR1077">
        <v>38.89</v>
      </c>
      <c r="BW1077" s="1"/>
      <c r="BZ1077" t="str">
        <f>"$vote_array_twn[0][1]["&amp;BH1077&amp;"]="&amp;N1077&amp;";"</f>
        <v>$vote_array_twn[0][1][260]=293;</v>
      </c>
    </row>
    <row r="1078" spans="1:78" ht="15" hidden="1" customHeight="1" outlineLevel="1">
      <c r="A1078" t="s">
        <v>233</v>
      </c>
      <c r="B1078" s="8" t="s">
        <v>1798</v>
      </c>
      <c r="C1078" s="1">
        <f t="shared" si="270"/>
        <v>449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271"/>
        <v>0</v>
      </c>
      <c r="G1078" s="1">
        <f t="shared" si="272"/>
        <v>60</v>
      </c>
      <c r="H1078" s="2">
        <f t="shared" si="267"/>
        <v>0.133630289532294</v>
      </c>
      <c r="I1078" s="6"/>
      <c r="J1078" s="2">
        <f t="shared" si="273"/>
        <v>0.55679287305122493</v>
      </c>
      <c r="K1078" s="2">
        <f t="shared" si="274"/>
        <v>0.42316258351893093</v>
      </c>
      <c r="L1078" s="2">
        <f t="shared" si="275"/>
        <v>0</v>
      </c>
      <c r="M1078" s="2">
        <f t="shared" si="276"/>
        <v>2.0044543429844131E-2</v>
      </c>
      <c r="N1078" s="63">
        <v>250</v>
      </c>
      <c r="O1078" s="63">
        <v>190</v>
      </c>
      <c r="P1078" s="63"/>
      <c r="Q1078" s="63">
        <v>9</v>
      </c>
      <c r="R1078" s="63"/>
      <c r="S1078" s="63"/>
      <c r="T1078" s="63"/>
      <c r="U1078" s="63"/>
      <c r="V1078" s="63"/>
      <c r="W1078" s="63">
        <v>0</v>
      </c>
      <c r="X1078" s="63"/>
      <c r="Y1078" s="63"/>
      <c r="Z1078" s="63"/>
      <c r="AA1078" s="63"/>
      <c r="AB1078" s="63"/>
      <c r="BA1078" t="str">
        <f t="shared" si="268"/>
        <v>Albany</v>
      </c>
      <c r="BB1078" t="s">
        <v>1674</v>
      </c>
      <c r="BC1078">
        <v>1</v>
      </c>
      <c r="BD1078">
        <v>1</v>
      </c>
      <c r="BE1078" s="112">
        <v>33</v>
      </c>
      <c r="BF1078" s="114">
        <v>3</v>
      </c>
      <c r="BG1078" s="114">
        <v>5</v>
      </c>
      <c r="BH1078" s="118">
        <v>420</v>
      </c>
      <c r="BI1078" s="118">
        <f t="shared" si="269"/>
        <v>33003</v>
      </c>
      <c r="BJ1078" t="s">
        <v>1471</v>
      </c>
      <c r="BK1078">
        <f t="shared" si="277"/>
        <v>3300420</v>
      </c>
      <c r="BP1078">
        <v>75.069999999999993</v>
      </c>
      <c r="BQ1078">
        <v>0.33</v>
      </c>
      <c r="BR1078">
        <v>74.739999999999995</v>
      </c>
      <c r="BW1078" s="1"/>
    </row>
    <row r="1079" spans="1:78" ht="15" hidden="1" customHeight="1" outlineLevel="1">
      <c r="A1079" t="s">
        <v>1529</v>
      </c>
      <c r="B1079" s="8" t="s">
        <v>1798</v>
      </c>
      <c r="C1079" s="1">
        <f t="shared" si="270"/>
        <v>1080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 t="shared" si="271"/>
        <v>0</v>
      </c>
      <c r="G1079" s="1">
        <f t="shared" si="272"/>
        <v>176</v>
      </c>
      <c r="H1079" s="2">
        <f t="shared" si="267"/>
        <v>0.16296296296296298</v>
      </c>
      <c r="I1079" s="6"/>
      <c r="J1079" s="2">
        <f t="shared" si="273"/>
        <v>0.40740740740740738</v>
      </c>
      <c r="K1079" s="2">
        <f t="shared" si="274"/>
        <v>0.57037037037037042</v>
      </c>
      <c r="L1079" s="2">
        <f t="shared" si="275"/>
        <v>0</v>
      </c>
      <c r="M1079" s="2">
        <f t="shared" si="276"/>
        <v>2.2222222222222143E-2</v>
      </c>
      <c r="N1079" s="63">
        <v>440</v>
      </c>
      <c r="O1079" s="63">
        <v>616</v>
      </c>
      <c r="P1079" s="63"/>
      <c r="Q1079" s="63">
        <v>24</v>
      </c>
      <c r="R1079" s="63"/>
      <c r="S1079" s="63"/>
      <c r="T1079" s="63"/>
      <c r="U1079" s="63"/>
      <c r="V1079" s="63"/>
      <c r="W1079" s="63">
        <v>0</v>
      </c>
      <c r="X1079" s="63"/>
      <c r="Y1079" s="63"/>
      <c r="Z1079" s="63"/>
      <c r="AA1079" s="63"/>
      <c r="AB1079" s="63"/>
      <c r="BA1079" t="str">
        <f t="shared" si="268"/>
        <v>Alexandria</v>
      </c>
      <c r="BB1079" t="s">
        <v>2258</v>
      </c>
      <c r="BC1079">
        <v>2</v>
      </c>
      <c r="BD1079">
        <v>2</v>
      </c>
      <c r="BE1079" s="112">
        <v>33</v>
      </c>
      <c r="BF1079" s="114">
        <v>9</v>
      </c>
      <c r="BG1079" s="114">
        <v>5</v>
      </c>
      <c r="BH1079" s="118">
        <v>580</v>
      </c>
      <c r="BI1079" s="118">
        <f t="shared" si="269"/>
        <v>33009</v>
      </c>
      <c r="BJ1079" t="s">
        <v>1471</v>
      </c>
      <c r="BK1079">
        <f t="shared" si="277"/>
        <v>3300580</v>
      </c>
      <c r="BP1079">
        <v>43.09</v>
      </c>
      <c r="BQ1079">
        <v>0.1</v>
      </c>
      <c r="BR1079">
        <v>43</v>
      </c>
      <c r="BW1079" s="1"/>
    </row>
    <row r="1080" spans="1:78" ht="15" hidden="1" customHeight="1" outlineLevel="1">
      <c r="A1080" t="s">
        <v>2958</v>
      </c>
      <c r="B1080" s="8" t="s">
        <v>1798</v>
      </c>
      <c r="C1080" s="1">
        <f t="shared" si="270"/>
        <v>2325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 t="shared" si="271"/>
        <v>0</v>
      </c>
      <c r="G1080" s="1">
        <f t="shared" si="272"/>
        <v>183</v>
      </c>
      <c r="H1080" s="2">
        <f t="shared" si="267"/>
        <v>7.8709677419354834E-2</v>
      </c>
      <c r="I1080" s="6"/>
      <c r="J1080" s="2">
        <f t="shared" si="273"/>
        <v>0.45161290322580644</v>
      </c>
      <c r="K1080" s="2">
        <f t="shared" si="274"/>
        <v>0.53032258064516125</v>
      </c>
      <c r="L1080" s="2">
        <f t="shared" si="275"/>
        <v>0</v>
      </c>
      <c r="M1080" s="2">
        <f t="shared" si="276"/>
        <v>1.806451612903226E-2</v>
      </c>
      <c r="N1080" s="63">
        <v>1050</v>
      </c>
      <c r="O1080" s="63">
        <v>1233</v>
      </c>
      <c r="P1080" s="63"/>
      <c r="Q1080" s="63">
        <v>42</v>
      </c>
      <c r="R1080" s="63"/>
      <c r="S1080" s="63"/>
      <c r="T1080" s="63"/>
      <c r="U1080" s="63"/>
      <c r="V1080" s="63"/>
      <c r="W1080" s="63">
        <v>0</v>
      </c>
      <c r="X1080" s="63"/>
      <c r="Y1080" s="63"/>
      <c r="Z1080" s="63"/>
      <c r="AA1080" s="63"/>
      <c r="AB1080" s="63"/>
      <c r="BA1080" t="str">
        <f t="shared" si="268"/>
        <v>Allenstown</v>
      </c>
      <c r="BB1080" t="s">
        <v>2492</v>
      </c>
      <c r="BC1080">
        <v>2</v>
      </c>
      <c r="BD1080">
        <v>2</v>
      </c>
      <c r="BE1080" s="112">
        <v>33</v>
      </c>
      <c r="BF1080" s="114">
        <v>13</v>
      </c>
      <c r="BG1080" s="114">
        <v>5</v>
      </c>
      <c r="BH1080" s="118">
        <v>660</v>
      </c>
      <c r="BI1080" s="118">
        <f t="shared" si="269"/>
        <v>33013</v>
      </c>
      <c r="BJ1080" t="s">
        <v>1471</v>
      </c>
      <c r="BK1080">
        <f t="shared" si="277"/>
        <v>3300660</v>
      </c>
      <c r="BP1080">
        <v>20.63</v>
      </c>
      <c r="BQ1080">
        <v>0.11</v>
      </c>
      <c r="BR1080">
        <v>20.53</v>
      </c>
      <c r="BW1080" s="1"/>
    </row>
    <row r="1081" spans="1:78" ht="15" hidden="1" customHeight="1" outlineLevel="1">
      <c r="A1081" t="s">
        <v>2423</v>
      </c>
      <c r="B1081" s="8" t="s">
        <v>1798</v>
      </c>
      <c r="C1081" s="1">
        <f t="shared" si="270"/>
        <v>1189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si="271"/>
        <v>0</v>
      </c>
      <c r="G1081" s="1">
        <f t="shared" si="272"/>
        <v>207</v>
      </c>
      <c r="H1081" s="2">
        <f t="shared" si="267"/>
        <v>0.17409587888982339</v>
      </c>
      <c r="I1081" s="6"/>
      <c r="J1081" s="2">
        <f t="shared" si="273"/>
        <v>0.57527333894028598</v>
      </c>
      <c r="K1081" s="2">
        <f t="shared" si="274"/>
        <v>0.40117746005046256</v>
      </c>
      <c r="L1081" s="2">
        <f t="shared" si="275"/>
        <v>0</v>
      </c>
      <c r="M1081" s="2">
        <f t="shared" si="276"/>
        <v>2.3549201009251453E-2</v>
      </c>
      <c r="N1081" s="63">
        <v>684</v>
      </c>
      <c r="O1081" s="63">
        <v>477</v>
      </c>
      <c r="P1081" s="63"/>
      <c r="Q1081" s="63">
        <v>28</v>
      </c>
      <c r="R1081" s="63"/>
      <c r="S1081" s="63"/>
      <c r="T1081" s="63"/>
      <c r="U1081" s="63"/>
      <c r="V1081" s="63"/>
      <c r="W1081" s="63">
        <v>0</v>
      </c>
      <c r="X1081" s="63"/>
      <c r="Y1081" s="63"/>
      <c r="Z1081" s="63"/>
      <c r="AA1081" s="63"/>
      <c r="AB1081" s="63"/>
      <c r="BA1081" t="str">
        <f t="shared" si="268"/>
        <v>Alstead</v>
      </c>
      <c r="BB1081" t="s">
        <v>1462</v>
      </c>
      <c r="BC1081">
        <v>2</v>
      </c>
      <c r="BD1081">
        <v>2</v>
      </c>
      <c r="BE1081" s="112">
        <v>33</v>
      </c>
      <c r="BF1081" s="114">
        <v>5</v>
      </c>
      <c r="BG1081" s="114">
        <v>5</v>
      </c>
      <c r="BH1081" s="118">
        <v>820</v>
      </c>
      <c r="BI1081" s="118">
        <f t="shared" si="269"/>
        <v>33005</v>
      </c>
      <c r="BJ1081" t="s">
        <v>1471</v>
      </c>
      <c r="BK1081">
        <f t="shared" si="277"/>
        <v>3300820</v>
      </c>
      <c r="BP1081">
        <v>39.369999999999997</v>
      </c>
      <c r="BQ1081">
        <v>0.47</v>
      </c>
      <c r="BR1081">
        <v>38.9</v>
      </c>
      <c r="BW1081" s="1"/>
    </row>
    <row r="1082" spans="1:78" ht="15" hidden="1" customHeight="1" outlineLevel="1">
      <c r="A1082" t="s">
        <v>1488</v>
      </c>
      <c r="B1082" s="8" t="s">
        <v>1798</v>
      </c>
      <c r="C1082" s="1">
        <f t="shared" si="270"/>
        <v>3903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 t="shared" si="271"/>
        <v>0</v>
      </c>
      <c r="G1082" s="1">
        <f t="shared" si="272"/>
        <v>982</v>
      </c>
      <c r="H1082" s="2">
        <f t="shared" si="267"/>
        <v>0.25160133230848064</v>
      </c>
      <c r="I1082" s="6"/>
      <c r="J1082" s="2">
        <f t="shared" si="273"/>
        <v>0.36843453753522931</v>
      </c>
      <c r="K1082" s="2">
        <f t="shared" si="274"/>
        <v>0.62003586984370995</v>
      </c>
      <c r="L1082" s="2">
        <f t="shared" si="275"/>
        <v>0</v>
      </c>
      <c r="M1082" s="2">
        <f t="shared" si="276"/>
        <v>1.152959262106068E-2</v>
      </c>
      <c r="N1082" s="63">
        <v>1438</v>
      </c>
      <c r="O1082" s="63">
        <v>2420</v>
      </c>
      <c r="P1082" s="63"/>
      <c r="Q1082" s="63">
        <v>45</v>
      </c>
      <c r="R1082" s="63"/>
      <c r="S1082" s="63"/>
      <c r="T1082" s="63"/>
      <c r="U1082" s="63"/>
      <c r="V1082" s="63"/>
      <c r="W1082" s="63">
        <v>0</v>
      </c>
      <c r="X1082" s="63"/>
      <c r="Y1082" s="63"/>
      <c r="Z1082" s="63"/>
      <c r="AA1082" s="63"/>
      <c r="AB1082" s="63"/>
      <c r="BA1082" t="str">
        <f t="shared" si="268"/>
        <v>Alton</v>
      </c>
      <c r="BB1082" t="s">
        <v>1436</v>
      </c>
      <c r="BC1082">
        <v>1</v>
      </c>
      <c r="BD1082">
        <v>1</v>
      </c>
      <c r="BE1082" s="112">
        <v>33</v>
      </c>
      <c r="BF1082" s="114">
        <v>1</v>
      </c>
      <c r="BG1082" s="114">
        <v>5</v>
      </c>
      <c r="BH1082" s="118">
        <v>1060</v>
      </c>
      <c r="BI1082" s="118">
        <f t="shared" si="269"/>
        <v>33001</v>
      </c>
      <c r="BJ1082" t="s">
        <v>1471</v>
      </c>
      <c r="BK1082">
        <f t="shared" si="277"/>
        <v>3301060</v>
      </c>
      <c r="BP1082">
        <v>82.19</v>
      </c>
      <c r="BQ1082">
        <v>19.05</v>
      </c>
      <c r="BR1082">
        <v>63.13</v>
      </c>
      <c r="BW1082" s="1"/>
    </row>
    <row r="1083" spans="1:78" ht="15" hidden="1" customHeight="1" outlineLevel="1">
      <c r="A1083" t="s">
        <v>2472</v>
      </c>
      <c r="B1083" s="8" t="s">
        <v>1798</v>
      </c>
      <c r="C1083" s="1">
        <f t="shared" si="270"/>
        <v>8137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271"/>
        <v>0</v>
      </c>
      <c r="G1083" s="1">
        <f t="shared" si="272"/>
        <v>1588</v>
      </c>
      <c r="H1083" s="2">
        <f t="shared" si="267"/>
        <v>0.19515792060956128</v>
      </c>
      <c r="I1083" s="6"/>
      <c r="J1083" s="2">
        <f t="shared" si="273"/>
        <v>0.58940641514071523</v>
      </c>
      <c r="K1083" s="2">
        <f t="shared" si="274"/>
        <v>0.39424849453115401</v>
      </c>
      <c r="L1083" s="2">
        <f t="shared" si="275"/>
        <v>0</v>
      </c>
      <c r="M1083" s="2">
        <f t="shared" si="276"/>
        <v>1.6345090328130751E-2</v>
      </c>
      <c r="N1083" s="63">
        <v>4796</v>
      </c>
      <c r="O1083" s="63">
        <v>3208</v>
      </c>
      <c r="P1083" s="63"/>
      <c r="Q1083" s="63">
        <v>133</v>
      </c>
      <c r="R1083" s="63"/>
      <c r="S1083" s="63"/>
      <c r="T1083" s="63"/>
      <c r="U1083" s="63"/>
      <c r="V1083" s="63"/>
      <c r="W1083" s="63">
        <v>0</v>
      </c>
      <c r="X1083" s="63"/>
      <c r="Y1083" s="63"/>
      <c r="Z1083" s="63"/>
      <c r="AA1083" s="63"/>
      <c r="AB1083" s="63"/>
      <c r="BA1083" t="str">
        <f t="shared" si="268"/>
        <v>Amherst</v>
      </c>
      <c r="BB1083" t="s">
        <v>1160</v>
      </c>
      <c r="BC1083">
        <v>2</v>
      </c>
      <c r="BD1083">
        <v>2</v>
      </c>
      <c r="BE1083" s="112">
        <v>33</v>
      </c>
      <c r="BF1083" s="114">
        <v>11</v>
      </c>
      <c r="BG1083" s="114">
        <v>5</v>
      </c>
      <c r="BH1083" s="118">
        <v>1300</v>
      </c>
      <c r="BI1083" s="118">
        <f t="shared" si="269"/>
        <v>33011</v>
      </c>
      <c r="BJ1083" t="s">
        <v>1471</v>
      </c>
      <c r="BK1083">
        <f t="shared" si="277"/>
        <v>3301300</v>
      </c>
      <c r="BP1083">
        <v>34.81</v>
      </c>
      <c r="BQ1083">
        <v>0.52</v>
      </c>
      <c r="BR1083">
        <v>34.29</v>
      </c>
      <c r="BW1083" s="1"/>
    </row>
    <row r="1084" spans="1:78" ht="15" hidden="1" customHeight="1" outlineLevel="1">
      <c r="A1084" t="s">
        <v>771</v>
      </c>
      <c r="B1084" s="8" t="s">
        <v>1798</v>
      </c>
      <c r="C1084" s="1">
        <f t="shared" si="270"/>
        <v>1588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271"/>
        <v>0</v>
      </c>
      <c r="G1084" s="1">
        <f t="shared" si="272"/>
        <v>118</v>
      </c>
      <c r="H1084" s="2">
        <f t="shared" si="267"/>
        <v>7.4307304785894202E-2</v>
      </c>
      <c r="I1084" s="6"/>
      <c r="J1084" s="2">
        <f t="shared" si="273"/>
        <v>0.53148614609571787</v>
      </c>
      <c r="K1084" s="2">
        <f t="shared" si="274"/>
        <v>0.45717884130982367</v>
      </c>
      <c r="L1084" s="2">
        <f t="shared" si="275"/>
        <v>0</v>
      </c>
      <c r="M1084" s="2">
        <f t="shared" si="276"/>
        <v>1.133501259445846E-2</v>
      </c>
      <c r="N1084" s="63">
        <v>844</v>
      </c>
      <c r="O1084" s="63">
        <v>726</v>
      </c>
      <c r="P1084" s="63"/>
      <c r="Q1084" s="63">
        <v>18</v>
      </c>
      <c r="R1084" s="63"/>
      <c r="S1084" s="63"/>
      <c r="T1084" s="63"/>
      <c r="U1084" s="63"/>
      <c r="V1084" s="63"/>
      <c r="W1084" s="63">
        <v>0</v>
      </c>
      <c r="X1084" s="63"/>
      <c r="Y1084" s="63"/>
      <c r="Z1084" s="63"/>
      <c r="AA1084" s="63"/>
      <c r="AB1084" s="63"/>
      <c r="BA1084" t="str">
        <f t="shared" si="268"/>
        <v>Andover</v>
      </c>
      <c r="BB1084" t="s">
        <v>2492</v>
      </c>
      <c r="BC1084">
        <v>2</v>
      </c>
      <c r="BD1084">
        <v>2</v>
      </c>
      <c r="BE1084" s="112">
        <v>33</v>
      </c>
      <c r="BF1084" s="114">
        <v>13</v>
      </c>
      <c r="BG1084" s="114">
        <v>10</v>
      </c>
      <c r="BH1084" s="118">
        <v>1460</v>
      </c>
      <c r="BI1084" s="118">
        <f t="shared" si="269"/>
        <v>33013</v>
      </c>
      <c r="BJ1084" t="s">
        <v>1471</v>
      </c>
      <c r="BK1084">
        <f t="shared" si="277"/>
        <v>3301460</v>
      </c>
      <c r="BP1084">
        <v>41.33</v>
      </c>
      <c r="BQ1084">
        <v>0.87</v>
      </c>
      <c r="BR1084">
        <v>40.46</v>
      </c>
      <c r="BW1084" s="1"/>
    </row>
    <row r="1085" spans="1:78" ht="15" hidden="1" customHeight="1" outlineLevel="1">
      <c r="A1085" t="s">
        <v>729</v>
      </c>
      <c r="B1085" s="8" t="s">
        <v>1798</v>
      </c>
      <c r="C1085" s="1">
        <f t="shared" si="270"/>
        <v>1575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 t="shared" si="271"/>
        <v>0</v>
      </c>
      <c r="G1085" s="1">
        <f t="shared" si="272"/>
        <v>18</v>
      </c>
      <c r="H1085" s="2">
        <f t="shared" si="267"/>
        <v>1.1428571428571429E-2</v>
      </c>
      <c r="I1085" s="6"/>
      <c r="J1085" s="2">
        <f t="shared" si="273"/>
        <v>0.4831746031746032</v>
      </c>
      <c r="K1085" s="2">
        <f t="shared" si="274"/>
        <v>0.4946031746031746</v>
      </c>
      <c r="L1085" s="2">
        <f t="shared" si="275"/>
        <v>0</v>
      </c>
      <c r="M1085" s="2">
        <f t="shared" si="276"/>
        <v>2.2222222222222254E-2</v>
      </c>
      <c r="N1085" s="63">
        <v>761</v>
      </c>
      <c r="O1085" s="63">
        <v>779</v>
      </c>
      <c r="P1085" s="63"/>
      <c r="Q1085" s="63">
        <v>35</v>
      </c>
      <c r="R1085" s="63"/>
      <c r="S1085" s="63"/>
      <c r="T1085" s="63"/>
      <c r="U1085" s="63"/>
      <c r="V1085" s="63"/>
      <c r="W1085" s="63">
        <v>0</v>
      </c>
      <c r="X1085" s="63"/>
      <c r="Y1085" s="63"/>
      <c r="Z1085" s="63"/>
      <c r="AA1085" s="63"/>
      <c r="AB1085" s="63"/>
      <c r="BA1085" t="str">
        <f t="shared" si="268"/>
        <v>Antrim</v>
      </c>
      <c r="BB1085" t="s">
        <v>1160</v>
      </c>
      <c r="BC1085">
        <v>2</v>
      </c>
      <c r="BD1085">
        <v>2</v>
      </c>
      <c r="BE1085" s="112">
        <v>33</v>
      </c>
      <c r="BF1085" s="114">
        <v>11</v>
      </c>
      <c r="BG1085" s="114">
        <v>10</v>
      </c>
      <c r="BH1085" s="118">
        <v>1700</v>
      </c>
      <c r="BI1085" s="118">
        <f t="shared" si="269"/>
        <v>33011</v>
      </c>
      <c r="BJ1085" t="s">
        <v>1471</v>
      </c>
      <c r="BK1085">
        <f t="shared" si="277"/>
        <v>3301700</v>
      </c>
      <c r="BP1085">
        <v>36.5</v>
      </c>
      <c r="BQ1085">
        <v>0.83</v>
      </c>
      <c r="BR1085">
        <v>35.67</v>
      </c>
      <c r="BW1085" s="1"/>
    </row>
    <row r="1086" spans="1:78" ht="15" hidden="1" customHeight="1" outlineLevel="1">
      <c r="A1086" t="s">
        <v>196</v>
      </c>
      <c r="B1086" s="8" t="s">
        <v>1798</v>
      </c>
      <c r="C1086" s="1">
        <f t="shared" si="270"/>
        <v>1218</v>
      </c>
      <c r="D1086" s="5">
        <f>IF(N1086&gt;0, RANK(N1086,(N1086:P1086,Q1086:AE1086)),0)</f>
        <v>1</v>
      </c>
      <c r="E1086" s="5">
        <f>IF(O1086&gt;0,RANK(O1086,(N1086:P1086,Q1086:AE1086)),0)</f>
        <v>2</v>
      </c>
      <c r="F1086" s="5">
        <f t="shared" si="271"/>
        <v>0</v>
      </c>
      <c r="G1086" s="1">
        <f t="shared" si="272"/>
        <v>70</v>
      </c>
      <c r="H1086" s="2">
        <f t="shared" si="267"/>
        <v>5.7471264367816091E-2</v>
      </c>
      <c r="I1086" s="6"/>
      <c r="J1086" s="2">
        <f t="shared" si="273"/>
        <v>0.51888341543513961</v>
      </c>
      <c r="K1086" s="2">
        <f t="shared" si="274"/>
        <v>0.46141215106732347</v>
      </c>
      <c r="L1086" s="2">
        <f t="shared" si="275"/>
        <v>0</v>
      </c>
      <c r="M1086" s="2">
        <f t="shared" si="276"/>
        <v>1.9704433497536922E-2</v>
      </c>
      <c r="N1086" s="63">
        <v>632</v>
      </c>
      <c r="O1086" s="63">
        <v>562</v>
      </c>
      <c r="P1086" s="63"/>
      <c r="Q1086" s="63">
        <v>24</v>
      </c>
      <c r="R1086" s="63"/>
      <c r="S1086" s="63"/>
      <c r="T1086" s="63"/>
      <c r="U1086" s="63"/>
      <c r="V1086" s="63"/>
      <c r="W1086" s="63">
        <v>0</v>
      </c>
      <c r="X1086" s="63"/>
      <c r="Y1086" s="63"/>
      <c r="Z1086" s="63"/>
      <c r="AA1086" s="63"/>
      <c r="AB1086" s="63"/>
      <c r="BA1086" t="str">
        <f t="shared" si="268"/>
        <v>Ashland</v>
      </c>
      <c r="BB1086" t="s">
        <v>2258</v>
      </c>
      <c r="BC1086">
        <v>2</v>
      </c>
      <c r="BD1086">
        <v>2</v>
      </c>
      <c r="BE1086" s="112">
        <v>33</v>
      </c>
      <c r="BF1086" s="114">
        <v>9</v>
      </c>
      <c r="BG1086" s="114">
        <v>10</v>
      </c>
      <c r="BH1086" s="118">
        <v>2020</v>
      </c>
      <c r="BI1086" s="118">
        <f t="shared" si="269"/>
        <v>33009</v>
      </c>
      <c r="BJ1086" t="s">
        <v>1471</v>
      </c>
      <c r="BK1086">
        <f t="shared" si="277"/>
        <v>3302020</v>
      </c>
      <c r="BP1086">
        <v>11.71</v>
      </c>
      <c r="BQ1086">
        <v>0.45</v>
      </c>
      <c r="BR1086">
        <v>11.25</v>
      </c>
      <c r="BW1086" s="1"/>
    </row>
    <row r="1087" spans="1:78" ht="15" hidden="1" customHeight="1" outlineLevel="1">
      <c r="A1087" t="s">
        <v>2167</v>
      </c>
      <c r="B1087" s="8" t="s">
        <v>1798</v>
      </c>
      <c r="C1087" s="1">
        <f t="shared" si="270"/>
        <v>5104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271"/>
        <v>0</v>
      </c>
      <c r="G1087" s="1">
        <f t="shared" si="272"/>
        <v>545</v>
      </c>
      <c r="H1087" s="2">
        <f t="shared" si="267"/>
        <v>0.10677899686520376</v>
      </c>
      <c r="I1087" s="6"/>
      <c r="J1087" s="2">
        <f t="shared" si="273"/>
        <v>0.44083072100313481</v>
      </c>
      <c r="K1087" s="2">
        <f t="shared" si="274"/>
        <v>0.54760971786833856</v>
      </c>
      <c r="L1087" s="2">
        <f t="shared" si="275"/>
        <v>0</v>
      </c>
      <c r="M1087" s="2">
        <f t="shared" si="276"/>
        <v>1.155956112852663E-2</v>
      </c>
      <c r="N1087" s="63">
        <v>2250</v>
      </c>
      <c r="O1087" s="63">
        <v>2795</v>
      </c>
      <c r="P1087" s="63"/>
      <c r="Q1087" s="63">
        <v>59</v>
      </c>
      <c r="R1087" s="63"/>
      <c r="S1087" s="63"/>
      <c r="T1087" s="63"/>
      <c r="U1087" s="63"/>
      <c r="V1087" s="63"/>
      <c r="W1087" s="63">
        <v>0</v>
      </c>
      <c r="X1087" s="63"/>
      <c r="Y1087" s="63"/>
      <c r="Z1087" s="63"/>
      <c r="AA1087" s="63"/>
      <c r="AB1087" s="63"/>
      <c r="BA1087" t="str">
        <f t="shared" si="268"/>
        <v>Atkinson</v>
      </c>
      <c r="BB1087" t="s">
        <v>2969</v>
      </c>
      <c r="BC1087">
        <v>2</v>
      </c>
      <c r="BD1087">
        <v>2</v>
      </c>
      <c r="BE1087" s="112">
        <v>33</v>
      </c>
      <c r="BF1087" s="114">
        <v>15</v>
      </c>
      <c r="BG1087" s="114">
        <v>5</v>
      </c>
      <c r="BH1087" s="118">
        <v>2340</v>
      </c>
      <c r="BI1087" s="118">
        <f t="shared" si="269"/>
        <v>33015</v>
      </c>
      <c r="BJ1087" t="s">
        <v>1471</v>
      </c>
      <c r="BK1087">
        <f t="shared" si="277"/>
        <v>3302340</v>
      </c>
      <c r="BP1087">
        <v>11.29</v>
      </c>
      <c r="BQ1087">
        <v>0.16</v>
      </c>
      <c r="BR1087">
        <v>11.13</v>
      </c>
      <c r="BW1087" s="1"/>
    </row>
    <row r="1088" spans="1:78" ht="15" hidden="1" customHeight="1" outlineLevel="1">
      <c r="A1088" t="s">
        <v>1342</v>
      </c>
      <c r="B1088" s="8" t="s">
        <v>1798</v>
      </c>
      <c r="C1088" s="1">
        <f t="shared" si="270"/>
        <v>3930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 t="shared" si="271"/>
        <v>0</v>
      </c>
      <c r="G1088" s="1">
        <f t="shared" si="272"/>
        <v>646</v>
      </c>
      <c r="H1088" s="2">
        <f t="shared" si="267"/>
        <v>0.1643765903307888</v>
      </c>
      <c r="I1088" s="6"/>
      <c r="J1088" s="2">
        <f t="shared" si="273"/>
        <v>0.41195928753180661</v>
      </c>
      <c r="K1088" s="2">
        <f t="shared" si="274"/>
        <v>0.57633587786259544</v>
      </c>
      <c r="L1088" s="2">
        <f t="shared" si="275"/>
        <v>0</v>
      </c>
      <c r="M1088" s="2">
        <f t="shared" si="276"/>
        <v>1.1704834605598013E-2</v>
      </c>
      <c r="N1088" s="63">
        <v>1619</v>
      </c>
      <c r="O1088" s="63">
        <v>2265</v>
      </c>
      <c r="P1088" s="63"/>
      <c r="Q1088" s="63">
        <v>46</v>
      </c>
      <c r="R1088" s="63"/>
      <c r="S1088" s="63"/>
      <c r="T1088" s="63"/>
      <c r="U1088" s="63"/>
      <c r="V1088" s="63"/>
      <c r="W1088" s="63">
        <v>0</v>
      </c>
      <c r="X1088" s="63"/>
      <c r="Y1088" s="63"/>
      <c r="Z1088" s="63"/>
      <c r="AA1088" s="63"/>
      <c r="AB1088" s="63"/>
      <c r="BA1088" t="str">
        <f t="shared" si="268"/>
        <v>Auburn</v>
      </c>
      <c r="BB1088" t="s">
        <v>2969</v>
      </c>
      <c r="BC1088">
        <v>1</v>
      </c>
      <c r="BD1088">
        <v>1</v>
      </c>
      <c r="BE1088" s="112">
        <v>33</v>
      </c>
      <c r="BF1088" s="114">
        <v>15</v>
      </c>
      <c r="BG1088" s="114">
        <v>10</v>
      </c>
      <c r="BH1088" s="118">
        <v>2820</v>
      </c>
      <c r="BI1088" s="118">
        <f t="shared" si="269"/>
        <v>33015</v>
      </c>
      <c r="BJ1088" t="s">
        <v>1471</v>
      </c>
      <c r="BK1088">
        <f t="shared" si="277"/>
        <v>3302820</v>
      </c>
      <c r="BP1088">
        <v>28.71</v>
      </c>
      <c r="BQ1088">
        <v>3.5</v>
      </c>
      <c r="BR1088">
        <v>25.21</v>
      </c>
      <c r="BW1088" s="1"/>
    </row>
    <row r="1089" spans="1:75" ht="15" hidden="1" customHeight="1" outlineLevel="1">
      <c r="A1089" t="s">
        <v>973</v>
      </c>
      <c r="B1089" s="8" t="s">
        <v>1798</v>
      </c>
      <c r="C1089" s="1">
        <f t="shared" si="270"/>
        <v>2922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 t="shared" si="271"/>
        <v>0</v>
      </c>
      <c r="G1089" s="1">
        <f t="shared" si="272"/>
        <v>548</v>
      </c>
      <c r="H1089" s="2">
        <f t="shared" si="267"/>
        <v>0.18754277891854895</v>
      </c>
      <c r="I1089" s="6"/>
      <c r="J1089" s="2">
        <f t="shared" si="273"/>
        <v>0.39356605065023959</v>
      </c>
      <c r="K1089" s="2">
        <f t="shared" si="274"/>
        <v>0.58110882956878851</v>
      </c>
      <c r="L1089" s="2">
        <f t="shared" si="275"/>
        <v>0</v>
      </c>
      <c r="M1089" s="2">
        <f t="shared" si="276"/>
        <v>2.532511978097185E-2</v>
      </c>
      <c r="N1089" s="63">
        <v>1150</v>
      </c>
      <c r="O1089" s="63">
        <v>1698</v>
      </c>
      <c r="P1089" s="63"/>
      <c r="Q1089" s="63">
        <v>74</v>
      </c>
      <c r="R1089" s="63"/>
      <c r="S1089" s="63"/>
      <c r="T1089" s="63"/>
      <c r="U1089" s="63"/>
      <c r="V1089" s="63"/>
      <c r="W1089" s="63">
        <v>0</v>
      </c>
      <c r="X1089" s="63"/>
      <c r="Y1089" s="63"/>
      <c r="Z1089" s="63"/>
      <c r="AA1089" s="63"/>
      <c r="AB1089" s="63"/>
      <c r="BA1089" t="str">
        <f t="shared" si="268"/>
        <v>Barnstead</v>
      </c>
      <c r="BB1089" t="s">
        <v>1436</v>
      </c>
      <c r="BC1089">
        <v>1</v>
      </c>
      <c r="BD1089">
        <v>1</v>
      </c>
      <c r="BE1089" s="112">
        <v>33</v>
      </c>
      <c r="BF1089" s="114">
        <v>1</v>
      </c>
      <c r="BG1089" s="114">
        <v>10</v>
      </c>
      <c r="BH1089" s="118">
        <v>3220</v>
      </c>
      <c r="BI1089" s="118">
        <f t="shared" si="269"/>
        <v>33001</v>
      </c>
      <c r="BJ1089" t="s">
        <v>1471</v>
      </c>
      <c r="BK1089">
        <f t="shared" si="277"/>
        <v>3303220</v>
      </c>
      <c r="BP1089">
        <v>43.97</v>
      </c>
      <c r="BQ1089">
        <v>2.0499999999999998</v>
      </c>
      <c r="BR1089">
        <v>41.92</v>
      </c>
      <c r="BW1089" s="1"/>
    </row>
    <row r="1090" spans="1:75" ht="15" hidden="1" customHeight="1" outlineLevel="1">
      <c r="A1090" t="s">
        <v>318</v>
      </c>
      <c r="B1090" s="8" t="s">
        <v>1798</v>
      </c>
      <c r="C1090" s="1">
        <f t="shared" si="270"/>
        <v>6004</v>
      </c>
      <c r="D1090" s="5">
        <f>IF(N1090&gt;0, RANK(N1090,(N1090:P1090,Q1090:AE1090)),0)</f>
        <v>1</v>
      </c>
      <c r="E1090" s="5">
        <f>IF(O1090&gt;0,RANK(O1090,(N1090:P1090,Q1090:AE1090)),0)</f>
        <v>2</v>
      </c>
      <c r="F1090" s="5">
        <f t="shared" si="271"/>
        <v>0</v>
      </c>
      <c r="G1090" s="1">
        <f t="shared" si="272"/>
        <v>409</v>
      </c>
      <c r="H1090" s="2">
        <f t="shared" si="267"/>
        <v>6.812125249833445E-2</v>
      </c>
      <c r="I1090" s="6"/>
      <c r="J1090" s="2">
        <f t="shared" si="273"/>
        <v>0.52331778814123919</v>
      </c>
      <c r="K1090" s="2">
        <f t="shared" si="274"/>
        <v>0.45519653564290474</v>
      </c>
      <c r="L1090" s="2">
        <f t="shared" si="275"/>
        <v>0</v>
      </c>
      <c r="M1090" s="2">
        <f t="shared" si="276"/>
        <v>2.1485676215856064E-2</v>
      </c>
      <c r="N1090" s="63">
        <v>3142</v>
      </c>
      <c r="O1090" s="63">
        <v>2733</v>
      </c>
      <c r="P1090" s="63"/>
      <c r="Q1090" s="63">
        <v>129</v>
      </c>
      <c r="R1090" s="63"/>
      <c r="S1090" s="63"/>
      <c r="T1090" s="63"/>
      <c r="U1090" s="63"/>
      <c r="V1090" s="63"/>
      <c r="W1090" s="63">
        <v>0</v>
      </c>
      <c r="X1090" s="63"/>
      <c r="Y1090" s="63"/>
      <c r="Z1090" s="63"/>
      <c r="AA1090" s="63"/>
      <c r="AB1090" s="63"/>
      <c r="BA1090" t="str">
        <f t="shared" si="268"/>
        <v>Barrington</v>
      </c>
      <c r="BB1090" t="s">
        <v>2034</v>
      </c>
      <c r="BC1090">
        <v>1</v>
      </c>
      <c r="BD1090">
        <v>1</v>
      </c>
      <c r="BE1090" s="112">
        <v>33</v>
      </c>
      <c r="BF1090" s="114">
        <v>17</v>
      </c>
      <c r="BG1090" s="114">
        <v>5</v>
      </c>
      <c r="BH1090" s="118">
        <v>3460</v>
      </c>
      <c r="BI1090" s="118">
        <f t="shared" si="269"/>
        <v>33017</v>
      </c>
      <c r="BJ1090" t="s">
        <v>1471</v>
      </c>
      <c r="BK1090">
        <f t="shared" si="277"/>
        <v>3303460</v>
      </c>
      <c r="BP1090">
        <v>48.52</v>
      </c>
      <c r="BQ1090">
        <v>1.93</v>
      </c>
      <c r="BR1090">
        <v>46.59</v>
      </c>
      <c r="BW1090" s="1"/>
    </row>
    <row r="1091" spans="1:75" ht="15" hidden="1" customHeight="1" outlineLevel="1">
      <c r="A1091" t="s">
        <v>974</v>
      </c>
      <c r="B1091" s="8" t="s">
        <v>1798</v>
      </c>
      <c r="C1091" s="1">
        <f t="shared" si="270"/>
        <v>2170</v>
      </c>
      <c r="D1091" s="5">
        <f>IF(N1091&gt;0, RANK(N1091,(N1091:P1091,Q1091:AE1091)),0)</f>
        <v>1</v>
      </c>
      <c r="E1091" s="5">
        <f>IF(O1091&gt;0,RANK(O1091,(N1091:P1091,Q1091:AE1091)),0)</f>
        <v>2</v>
      </c>
      <c r="F1091" s="5">
        <f t="shared" si="271"/>
        <v>0</v>
      </c>
      <c r="G1091" s="1">
        <f t="shared" si="272"/>
        <v>601</v>
      </c>
      <c r="H1091" s="2">
        <f t="shared" si="267"/>
        <v>0.2769585253456221</v>
      </c>
      <c r="I1091" s="6"/>
      <c r="J1091" s="2">
        <f t="shared" si="273"/>
        <v>0.63317972350230411</v>
      </c>
      <c r="K1091" s="2">
        <f t="shared" si="274"/>
        <v>0.35622119815668202</v>
      </c>
      <c r="L1091" s="2">
        <f t="shared" si="275"/>
        <v>0</v>
      </c>
      <c r="M1091" s="2">
        <f t="shared" si="276"/>
        <v>1.0599078341013868E-2</v>
      </c>
      <c r="N1091" s="63">
        <v>1374</v>
      </c>
      <c r="O1091" s="63">
        <v>773</v>
      </c>
      <c r="P1091" s="63"/>
      <c r="Q1091" s="63">
        <v>23</v>
      </c>
      <c r="R1091" s="63"/>
      <c r="S1091" s="63"/>
      <c r="T1091" s="63"/>
      <c r="U1091" s="63"/>
      <c r="V1091" s="63"/>
      <c r="W1091" s="63">
        <v>0</v>
      </c>
      <c r="X1091" s="63"/>
      <c r="Y1091" s="63"/>
      <c r="Z1091" s="63"/>
      <c r="AA1091" s="63"/>
      <c r="AB1091" s="63"/>
      <c r="BA1091" t="str">
        <f t="shared" si="268"/>
        <v>Bartlett</v>
      </c>
      <c r="BB1091" t="s">
        <v>1674</v>
      </c>
      <c r="BC1091">
        <v>1</v>
      </c>
      <c r="BD1091">
        <v>1</v>
      </c>
      <c r="BE1091" s="112">
        <v>33</v>
      </c>
      <c r="BF1091" s="114">
        <v>3</v>
      </c>
      <c r="BG1091" s="114">
        <v>10</v>
      </c>
      <c r="BH1091" s="118">
        <v>3700</v>
      </c>
      <c r="BI1091" s="118">
        <f t="shared" si="269"/>
        <v>33003</v>
      </c>
      <c r="BJ1091" t="s">
        <v>1471</v>
      </c>
      <c r="BK1091">
        <f t="shared" si="277"/>
        <v>3303700</v>
      </c>
      <c r="BP1091">
        <v>75.290000000000006</v>
      </c>
      <c r="BQ1091">
        <v>0.01</v>
      </c>
      <c r="BR1091">
        <v>75.28</v>
      </c>
      <c r="BW1091" s="1"/>
    </row>
    <row r="1092" spans="1:75" ht="15" hidden="1" customHeight="1" outlineLevel="1">
      <c r="A1092" t="s">
        <v>707</v>
      </c>
      <c r="B1092" s="8" t="s">
        <v>1798</v>
      </c>
      <c r="C1092" s="1">
        <f t="shared" si="270"/>
        <v>623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271"/>
        <v>0</v>
      </c>
      <c r="G1092" s="1">
        <f t="shared" si="272"/>
        <v>94</v>
      </c>
      <c r="H1092" s="2">
        <f t="shared" si="267"/>
        <v>0.1508828250401284</v>
      </c>
      <c r="I1092" s="6"/>
      <c r="J1092" s="2">
        <f t="shared" si="273"/>
        <v>0.4157303370786517</v>
      </c>
      <c r="K1092" s="2">
        <f t="shared" si="274"/>
        <v>0.5666131621187801</v>
      </c>
      <c r="L1092" s="2">
        <f t="shared" si="275"/>
        <v>0</v>
      </c>
      <c r="M1092" s="2">
        <f t="shared" si="276"/>
        <v>1.7656500802568198E-2</v>
      </c>
      <c r="N1092" s="63">
        <v>259</v>
      </c>
      <c r="O1092" s="63">
        <v>353</v>
      </c>
      <c r="P1092" s="63"/>
      <c r="Q1092" s="63">
        <v>11</v>
      </c>
      <c r="R1092" s="63"/>
      <c r="S1092" s="63"/>
      <c r="T1092" s="63"/>
      <c r="U1092" s="63"/>
      <c r="V1092" s="63"/>
      <c r="W1092" s="63">
        <v>0</v>
      </c>
      <c r="X1092" s="63"/>
      <c r="Y1092" s="63"/>
      <c r="Z1092" s="63"/>
      <c r="AA1092" s="63"/>
      <c r="AB1092" s="63"/>
      <c r="BA1092" t="str">
        <f t="shared" si="268"/>
        <v>Bath</v>
      </c>
      <c r="BB1092" t="s">
        <v>2258</v>
      </c>
      <c r="BC1092">
        <v>2</v>
      </c>
      <c r="BD1092">
        <v>2</v>
      </c>
      <c r="BE1092" s="112">
        <v>33</v>
      </c>
      <c r="BF1092" s="114">
        <v>9</v>
      </c>
      <c r="BG1092" s="114">
        <v>15</v>
      </c>
      <c r="BH1092" s="118">
        <v>3940</v>
      </c>
      <c r="BI1092" s="118">
        <f t="shared" si="269"/>
        <v>33009</v>
      </c>
      <c r="BJ1092" t="s">
        <v>1471</v>
      </c>
      <c r="BK1092">
        <f t="shared" si="277"/>
        <v>3303940</v>
      </c>
      <c r="BP1092">
        <v>38.64</v>
      </c>
      <c r="BQ1092">
        <v>0.46</v>
      </c>
      <c r="BR1092">
        <v>38.19</v>
      </c>
      <c r="BW1092" s="1"/>
    </row>
    <row r="1093" spans="1:75" ht="15" hidden="1" customHeight="1" outlineLevel="1">
      <c r="A1093" t="s">
        <v>1765</v>
      </c>
      <c r="B1093" s="8" t="s">
        <v>1798</v>
      </c>
      <c r="C1093" s="1">
        <f t="shared" si="270"/>
        <v>14739</v>
      </c>
      <c r="D1093" s="5">
        <f>IF(N1093&gt;0, RANK(N1093,(N1093:P1093,Q1093:AE1093)),0)</f>
        <v>1</v>
      </c>
      <c r="E1093" s="5">
        <f>IF(O1093&gt;0,RANK(O1093,(N1093:P1093,Q1093:AE1093)),0)</f>
        <v>2</v>
      </c>
      <c r="F1093" s="5">
        <f t="shared" si="271"/>
        <v>0</v>
      </c>
      <c r="G1093" s="1">
        <f t="shared" si="272"/>
        <v>469</v>
      </c>
      <c r="H1093" s="2">
        <f t="shared" si="267"/>
        <v>3.1820340592984601E-2</v>
      </c>
      <c r="I1093" s="6"/>
      <c r="J1093" s="2">
        <f t="shared" si="273"/>
        <v>0.51027885202523915</v>
      </c>
      <c r="K1093" s="2">
        <f t="shared" si="274"/>
        <v>0.47845851143225454</v>
      </c>
      <c r="L1093" s="2">
        <f t="shared" si="275"/>
        <v>0</v>
      </c>
      <c r="M1093" s="2">
        <f t="shared" si="276"/>
        <v>1.126263654250631E-2</v>
      </c>
      <c r="N1093" s="63">
        <v>7521</v>
      </c>
      <c r="O1093" s="63">
        <v>7052</v>
      </c>
      <c r="P1093" s="63"/>
      <c r="Q1093" s="63">
        <v>166</v>
      </c>
      <c r="R1093" s="63"/>
      <c r="S1093" s="63"/>
      <c r="T1093" s="63"/>
      <c r="U1093" s="63"/>
      <c r="V1093" s="63"/>
      <c r="W1093" s="63">
        <v>0</v>
      </c>
      <c r="X1093" s="63"/>
      <c r="Y1093" s="63"/>
      <c r="Z1093" s="63"/>
      <c r="AA1093" s="63"/>
      <c r="AB1093" s="63"/>
      <c r="BA1093" t="str">
        <f t="shared" si="268"/>
        <v>Bedford</v>
      </c>
      <c r="BB1093" t="s">
        <v>1160</v>
      </c>
      <c r="BC1093">
        <v>1</v>
      </c>
      <c r="BD1093">
        <v>1</v>
      </c>
      <c r="BE1093" s="112">
        <v>33</v>
      </c>
      <c r="BF1093" s="114">
        <v>11</v>
      </c>
      <c r="BG1093" s="114">
        <v>15</v>
      </c>
      <c r="BH1093" s="118">
        <v>4500</v>
      </c>
      <c r="BI1093" s="118">
        <f t="shared" si="269"/>
        <v>33011</v>
      </c>
      <c r="BJ1093" t="s">
        <v>1471</v>
      </c>
      <c r="BK1093">
        <f t="shared" si="277"/>
        <v>3304500</v>
      </c>
      <c r="BP1093">
        <v>33.119999999999997</v>
      </c>
      <c r="BQ1093">
        <v>0.28000000000000003</v>
      </c>
      <c r="BR1093">
        <v>32.83</v>
      </c>
      <c r="BW1093" s="1"/>
    </row>
    <row r="1094" spans="1:75" ht="15" hidden="1" customHeight="1" outlineLevel="1">
      <c r="A1094" t="s">
        <v>898</v>
      </c>
      <c r="B1094" s="8" t="s">
        <v>1798</v>
      </c>
      <c r="C1094" s="1">
        <f t="shared" si="270"/>
        <v>4052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 t="shared" si="271"/>
        <v>0</v>
      </c>
      <c r="G1094" s="1">
        <f t="shared" si="272"/>
        <v>756</v>
      </c>
      <c r="H1094" s="2">
        <f t="shared" si="267"/>
        <v>0.18657453109575517</v>
      </c>
      <c r="I1094" s="6"/>
      <c r="J1094" s="2">
        <f t="shared" si="273"/>
        <v>0.39708785784797629</v>
      </c>
      <c r="K1094" s="2">
        <f t="shared" si="274"/>
        <v>0.58366238894373146</v>
      </c>
      <c r="L1094" s="2">
        <f t="shared" si="275"/>
        <v>0</v>
      </c>
      <c r="M1094" s="2">
        <f t="shared" si="276"/>
        <v>1.9249753208292253E-2</v>
      </c>
      <c r="N1094" s="63">
        <v>1609</v>
      </c>
      <c r="O1094" s="63">
        <v>2365</v>
      </c>
      <c r="P1094" s="63"/>
      <c r="Q1094" s="63">
        <v>78</v>
      </c>
      <c r="R1094" s="63"/>
      <c r="S1094" s="63"/>
      <c r="T1094" s="63"/>
      <c r="U1094" s="63"/>
      <c r="V1094" s="63"/>
      <c r="W1094" s="63">
        <v>0</v>
      </c>
      <c r="X1094" s="63"/>
      <c r="Y1094" s="63"/>
      <c r="Z1094" s="63"/>
      <c r="AA1094" s="63"/>
      <c r="AB1094" s="63"/>
      <c r="BA1094" t="str">
        <f t="shared" si="268"/>
        <v>Belmont</v>
      </c>
      <c r="BB1094" t="s">
        <v>1436</v>
      </c>
      <c r="BC1094">
        <v>1</v>
      </c>
      <c r="BD1094">
        <v>1</v>
      </c>
      <c r="BE1094" s="112">
        <v>33</v>
      </c>
      <c r="BF1094" s="114">
        <v>1</v>
      </c>
      <c r="BG1094" s="114">
        <v>15</v>
      </c>
      <c r="BH1094" s="118">
        <v>4740</v>
      </c>
      <c r="BI1094" s="118">
        <f t="shared" si="269"/>
        <v>33001</v>
      </c>
      <c r="BJ1094" t="s">
        <v>1471</v>
      </c>
      <c r="BK1094">
        <f t="shared" si="277"/>
        <v>3304740</v>
      </c>
      <c r="BP1094">
        <v>32.299999999999997</v>
      </c>
      <c r="BQ1094">
        <v>1.69</v>
      </c>
      <c r="BR1094">
        <v>30.61</v>
      </c>
      <c r="BW1094" s="1"/>
    </row>
    <row r="1095" spans="1:75" ht="15" hidden="1" customHeight="1" outlineLevel="1">
      <c r="A1095" t="s">
        <v>950</v>
      </c>
      <c r="B1095" s="8" t="s">
        <v>1798</v>
      </c>
      <c r="C1095" s="1">
        <f t="shared" si="270"/>
        <v>833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 t="shared" si="271"/>
        <v>0</v>
      </c>
      <c r="G1095" s="1">
        <f t="shared" si="272"/>
        <v>29</v>
      </c>
      <c r="H1095" s="2">
        <f t="shared" si="267"/>
        <v>3.4813925570228089E-2</v>
      </c>
      <c r="I1095" s="6"/>
      <c r="J1095" s="2">
        <f t="shared" si="273"/>
        <v>0.47418967587034816</v>
      </c>
      <c r="K1095" s="2">
        <f t="shared" si="274"/>
        <v>0.50900360144057621</v>
      </c>
      <c r="L1095" s="2">
        <f t="shared" si="275"/>
        <v>0</v>
      </c>
      <c r="M1095" s="2">
        <f t="shared" si="276"/>
        <v>1.6806722689075682E-2</v>
      </c>
      <c r="N1095" s="63">
        <v>395</v>
      </c>
      <c r="O1095" s="63">
        <v>424</v>
      </c>
      <c r="P1095" s="63"/>
      <c r="Q1095" s="63">
        <v>14</v>
      </c>
      <c r="R1095" s="63"/>
      <c r="S1095" s="63"/>
      <c r="T1095" s="63"/>
      <c r="U1095" s="63"/>
      <c r="V1095" s="63"/>
      <c r="W1095" s="63">
        <v>0</v>
      </c>
      <c r="X1095" s="63"/>
      <c r="Y1095" s="63"/>
      <c r="Z1095" s="63"/>
      <c r="AA1095" s="63"/>
      <c r="AB1095" s="63"/>
      <c r="BA1095" t="str">
        <f t="shared" si="268"/>
        <v>Bennington</v>
      </c>
      <c r="BB1095" t="s">
        <v>1160</v>
      </c>
      <c r="BC1095">
        <v>2</v>
      </c>
      <c r="BD1095">
        <v>2</v>
      </c>
      <c r="BE1095" s="112">
        <v>33</v>
      </c>
      <c r="BF1095" s="114">
        <v>11</v>
      </c>
      <c r="BG1095" s="114">
        <v>20</v>
      </c>
      <c r="BH1095" s="118">
        <v>4900</v>
      </c>
      <c r="BI1095" s="118">
        <f t="shared" si="269"/>
        <v>33011</v>
      </c>
      <c r="BJ1095" t="s">
        <v>1471</v>
      </c>
      <c r="BK1095">
        <f t="shared" si="277"/>
        <v>3304900</v>
      </c>
      <c r="BP1095">
        <v>11.32</v>
      </c>
      <c r="BQ1095">
        <v>0.26</v>
      </c>
      <c r="BR1095">
        <v>11.06</v>
      </c>
      <c r="BW1095" s="1"/>
    </row>
    <row r="1096" spans="1:75" ht="15" hidden="1" customHeight="1" outlineLevel="1">
      <c r="A1096" t="s">
        <v>1097</v>
      </c>
      <c r="B1096" s="8" t="s">
        <v>1798</v>
      </c>
      <c r="C1096" s="1">
        <f t="shared" si="270"/>
        <v>235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271"/>
        <v>0</v>
      </c>
      <c r="G1096" s="1">
        <f t="shared" si="272"/>
        <v>54</v>
      </c>
      <c r="H1096" s="2">
        <f t="shared" si="267"/>
        <v>0.22978723404255319</v>
      </c>
      <c r="I1096" s="6"/>
      <c r="J1096" s="2">
        <f t="shared" si="273"/>
        <v>0.37872340425531914</v>
      </c>
      <c r="K1096" s="2">
        <f t="shared" si="274"/>
        <v>0.60851063829787233</v>
      </c>
      <c r="L1096" s="2">
        <f t="shared" si="275"/>
        <v>0</v>
      </c>
      <c r="M1096" s="2">
        <f t="shared" si="276"/>
        <v>1.2765957446808529E-2</v>
      </c>
      <c r="N1096" s="63">
        <v>89</v>
      </c>
      <c r="O1096" s="63">
        <v>143</v>
      </c>
      <c r="P1096" s="63"/>
      <c r="Q1096" s="63">
        <v>3</v>
      </c>
      <c r="R1096" s="63"/>
      <c r="S1096" s="63"/>
      <c r="T1096" s="63"/>
      <c r="U1096" s="63"/>
      <c r="V1096" s="63"/>
      <c r="W1096" s="63">
        <v>0</v>
      </c>
      <c r="X1096" s="63"/>
      <c r="Y1096" s="63"/>
      <c r="Z1096" s="63"/>
      <c r="AA1096" s="63"/>
      <c r="AB1096" s="63"/>
      <c r="BA1096" t="str">
        <f t="shared" si="268"/>
        <v>Benton</v>
      </c>
      <c r="BB1096" t="s">
        <v>2258</v>
      </c>
      <c r="BC1096">
        <v>2</v>
      </c>
      <c r="BD1096">
        <v>2</v>
      </c>
      <c r="BE1096" s="112">
        <v>33</v>
      </c>
      <c r="BF1096" s="114">
        <v>9</v>
      </c>
      <c r="BG1096" s="114">
        <v>20</v>
      </c>
      <c r="BH1096" s="118">
        <v>5060</v>
      </c>
      <c r="BI1096" s="118">
        <f t="shared" si="269"/>
        <v>33009</v>
      </c>
      <c r="BJ1096" t="s">
        <v>1471</v>
      </c>
      <c r="BK1096">
        <f t="shared" si="277"/>
        <v>3305060</v>
      </c>
      <c r="BP1096">
        <v>48.37</v>
      </c>
      <c r="BQ1096">
        <v>0.23</v>
      </c>
      <c r="BR1096">
        <v>48.15</v>
      </c>
      <c r="BW1096" s="1"/>
    </row>
    <row r="1097" spans="1:75" ht="15" hidden="1" customHeight="1" outlineLevel="1">
      <c r="A1097" t="s">
        <v>364</v>
      </c>
      <c r="B1097" s="8" t="s">
        <v>1798</v>
      </c>
      <c r="C1097" s="1">
        <f t="shared" si="270"/>
        <v>4065</v>
      </c>
      <c r="D1097" s="5">
        <f>IF(N1097&gt;0, RANK(N1097,(N1097:P1097,Q1097:AE1097)),0)</f>
        <v>1</v>
      </c>
      <c r="E1097" s="5">
        <f>IF(O1097&gt;0,RANK(O1097,(N1097:P1097,Q1097:AE1097)),0)</f>
        <v>2</v>
      </c>
      <c r="F1097" s="5">
        <f t="shared" si="271"/>
        <v>0</v>
      </c>
      <c r="G1097" s="1">
        <f t="shared" si="272"/>
        <v>295</v>
      </c>
      <c r="H1097" s="2">
        <f t="shared" si="267"/>
        <v>7.2570725707257075E-2</v>
      </c>
      <c r="I1097" s="6"/>
      <c r="J1097" s="2">
        <f t="shared" si="273"/>
        <v>0.52816728167281668</v>
      </c>
      <c r="K1097" s="2">
        <f t="shared" si="274"/>
        <v>0.45559655596555965</v>
      </c>
      <c r="L1097" s="2">
        <f t="shared" si="275"/>
        <v>0</v>
      </c>
      <c r="M1097" s="2">
        <f t="shared" si="276"/>
        <v>1.6236162361623674E-2</v>
      </c>
      <c r="N1097" s="63">
        <v>2147</v>
      </c>
      <c r="O1097" s="63">
        <v>1852</v>
      </c>
      <c r="P1097" s="63"/>
      <c r="Q1097" s="63">
        <v>66</v>
      </c>
      <c r="R1097" s="63"/>
      <c r="S1097" s="63"/>
      <c r="T1097" s="63"/>
      <c r="U1097" s="63"/>
      <c r="V1097" s="63"/>
      <c r="W1097" s="63">
        <v>0</v>
      </c>
      <c r="X1097" s="63"/>
      <c r="Y1097" s="63"/>
      <c r="Z1097" s="63"/>
      <c r="AA1097" s="63"/>
      <c r="AB1097" s="63"/>
      <c r="BA1097" t="str">
        <f t="shared" si="268"/>
        <v>Berlin</v>
      </c>
      <c r="BB1097" t="s">
        <v>442</v>
      </c>
      <c r="BC1097">
        <v>2</v>
      </c>
      <c r="BD1097">
        <v>2</v>
      </c>
      <c r="BE1097" s="112">
        <v>33</v>
      </c>
      <c r="BF1097" s="114">
        <v>7</v>
      </c>
      <c r="BG1097" s="114">
        <v>20</v>
      </c>
      <c r="BH1097" s="118">
        <v>5140</v>
      </c>
      <c r="BI1097" s="118">
        <f t="shared" si="269"/>
        <v>33007</v>
      </c>
      <c r="BJ1097" t="s">
        <v>1248</v>
      </c>
      <c r="BK1097">
        <f t="shared" si="277"/>
        <v>3305140</v>
      </c>
      <c r="BP1097">
        <v>62.46</v>
      </c>
      <c r="BQ1097">
        <v>0.73</v>
      </c>
      <c r="BR1097">
        <v>61.73</v>
      </c>
      <c r="BW1097" s="1"/>
    </row>
    <row r="1098" spans="1:75" ht="15" hidden="1" customHeight="1" outlineLevel="1">
      <c r="A1098" s="8" t="s">
        <v>2550</v>
      </c>
      <c r="B1098" s="8" t="s">
        <v>1798</v>
      </c>
      <c r="C1098" s="1">
        <f t="shared" si="270"/>
        <v>1671</v>
      </c>
      <c r="D1098" s="5">
        <f>IF(N1098&gt;0, RANK(N1098,(N1098:P1098,Q1098:AE1098)),0)</f>
        <v>1</v>
      </c>
      <c r="E1098" s="5">
        <f>IF(O1098&gt;0,RANK(O1098,(N1098:P1098,Q1098:AE1098)),0)</f>
        <v>2</v>
      </c>
      <c r="F1098" s="5">
        <f t="shared" si="271"/>
        <v>0</v>
      </c>
      <c r="G1098" s="1">
        <f t="shared" si="272"/>
        <v>401</v>
      </c>
      <c r="H1098" s="2">
        <f t="shared" si="267"/>
        <v>0.23997606223818074</v>
      </c>
      <c r="I1098" s="6"/>
      <c r="J1098" s="2">
        <f t="shared" si="273"/>
        <v>0.61101137043686415</v>
      </c>
      <c r="K1098" s="2">
        <f t="shared" si="274"/>
        <v>0.37103530819868341</v>
      </c>
      <c r="L1098" s="2">
        <f t="shared" si="275"/>
        <v>0</v>
      </c>
      <c r="M1098" s="2">
        <f t="shared" si="276"/>
        <v>1.7953321364452435E-2</v>
      </c>
      <c r="N1098" s="63">
        <v>1021</v>
      </c>
      <c r="O1098" s="63">
        <v>620</v>
      </c>
      <c r="P1098" s="63"/>
      <c r="Q1098" s="63">
        <v>30</v>
      </c>
      <c r="R1098" s="63"/>
      <c r="S1098" s="63"/>
      <c r="T1098" s="63"/>
      <c r="U1098" s="63"/>
      <c r="V1098" s="63"/>
      <c r="W1098" s="63">
        <v>0</v>
      </c>
      <c r="X1098" s="63"/>
      <c r="Y1098" s="63"/>
      <c r="Z1098" s="63"/>
      <c r="AA1098" s="63"/>
      <c r="AB1098" s="63"/>
      <c r="BA1098" t="str">
        <f t="shared" si="268"/>
        <v>Bethlehem</v>
      </c>
      <c r="BB1098" t="s">
        <v>2258</v>
      </c>
      <c r="BC1098">
        <v>2</v>
      </c>
      <c r="BD1098">
        <v>2</v>
      </c>
      <c r="BE1098" s="112">
        <v>33</v>
      </c>
      <c r="BF1098" s="114">
        <v>9</v>
      </c>
      <c r="BG1098" s="114">
        <v>25</v>
      </c>
      <c r="BH1098" s="118">
        <v>5460</v>
      </c>
      <c r="BI1098" s="118">
        <f t="shared" si="269"/>
        <v>33009</v>
      </c>
      <c r="BJ1098" t="s">
        <v>1471</v>
      </c>
      <c r="BK1098">
        <f t="shared" si="277"/>
        <v>3305460</v>
      </c>
      <c r="BP1098">
        <v>91</v>
      </c>
      <c r="BQ1098">
        <v>7.0000000000000007E-2</v>
      </c>
      <c r="BR1098">
        <v>90.94</v>
      </c>
      <c r="BW1098" s="1"/>
    </row>
    <row r="1099" spans="1:75" ht="15" hidden="1" customHeight="1" outlineLevel="1">
      <c r="A1099" t="s">
        <v>2059</v>
      </c>
      <c r="B1099" s="8" t="s">
        <v>1798</v>
      </c>
      <c r="C1099" s="1">
        <f t="shared" si="270"/>
        <v>2040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 t="shared" si="271"/>
        <v>0</v>
      </c>
      <c r="G1099" s="1">
        <f t="shared" si="272"/>
        <v>133</v>
      </c>
      <c r="H1099" s="2">
        <f t="shared" si="267"/>
        <v>6.5196078431372553E-2</v>
      </c>
      <c r="I1099" s="6"/>
      <c r="J1099" s="2">
        <f t="shared" si="273"/>
        <v>0.45637254901960783</v>
      </c>
      <c r="K1099" s="2">
        <f t="shared" si="274"/>
        <v>0.52156862745098043</v>
      </c>
      <c r="L1099" s="2">
        <f t="shared" si="275"/>
        <v>0</v>
      </c>
      <c r="M1099" s="2">
        <f t="shared" si="276"/>
        <v>2.2058823529411797E-2</v>
      </c>
      <c r="N1099" s="63">
        <v>931</v>
      </c>
      <c r="O1099" s="63">
        <v>1064</v>
      </c>
      <c r="P1099" s="63"/>
      <c r="Q1099" s="63">
        <v>45</v>
      </c>
      <c r="R1099" s="63"/>
      <c r="S1099" s="63"/>
      <c r="T1099" s="63"/>
      <c r="U1099" s="63"/>
      <c r="V1099" s="63"/>
      <c r="W1099" s="63">
        <v>0</v>
      </c>
      <c r="X1099" s="63"/>
      <c r="Y1099" s="63"/>
      <c r="Z1099" s="63"/>
      <c r="AA1099" s="63"/>
      <c r="AB1099" s="63"/>
      <c r="BA1099" t="str">
        <f t="shared" si="268"/>
        <v>Boscawen</v>
      </c>
      <c r="BB1099" t="s">
        <v>2492</v>
      </c>
      <c r="BC1099">
        <v>2</v>
      </c>
      <c r="BD1099">
        <v>2</v>
      </c>
      <c r="BE1099" s="112">
        <v>33</v>
      </c>
      <c r="BF1099" s="114">
        <v>13</v>
      </c>
      <c r="BG1099" s="114">
        <v>15</v>
      </c>
      <c r="BH1099" s="118">
        <v>6260</v>
      </c>
      <c r="BI1099" s="118">
        <f t="shared" si="269"/>
        <v>33013</v>
      </c>
      <c r="BJ1099" t="s">
        <v>1471</v>
      </c>
      <c r="BK1099">
        <f t="shared" si="277"/>
        <v>3306260</v>
      </c>
      <c r="BP1099">
        <v>25.4</v>
      </c>
      <c r="BQ1099">
        <v>0.68</v>
      </c>
      <c r="BR1099">
        <v>24.73</v>
      </c>
      <c r="BW1099" s="1"/>
    </row>
    <row r="1100" spans="1:75" ht="15" hidden="1" customHeight="1" outlineLevel="1">
      <c r="A1100" t="s">
        <v>2369</v>
      </c>
      <c r="B1100" s="8" t="s">
        <v>1798</v>
      </c>
      <c r="C1100" s="1">
        <f t="shared" si="270"/>
        <v>5512</v>
      </c>
      <c r="D1100" s="5">
        <f>IF(N1100&gt;0, RANK(N1100,(N1100:P1100,Q1100:AE1100)),0)</f>
        <v>1</v>
      </c>
      <c r="E1100" s="5">
        <f>IF(O1100&gt;0,RANK(O1100,(N1100:P1100,Q1100:AE1100)),0)</f>
        <v>2</v>
      </c>
      <c r="F1100" s="5">
        <f t="shared" si="271"/>
        <v>0</v>
      </c>
      <c r="G1100" s="1">
        <f t="shared" si="272"/>
        <v>1089</v>
      </c>
      <c r="H1100" s="2">
        <f t="shared" si="267"/>
        <v>0.19756894049346879</v>
      </c>
      <c r="I1100" s="6"/>
      <c r="J1100" s="2">
        <f t="shared" si="273"/>
        <v>0.59071117561683595</v>
      </c>
      <c r="K1100" s="2">
        <f t="shared" si="274"/>
        <v>0.39314223512336721</v>
      </c>
      <c r="L1100" s="2">
        <f t="shared" si="275"/>
        <v>0</v>
      </c>
      <c r="M1100" s="2">
        <f t="shared" si="276"/>
        <v>1.614658925979684E-2</v>
      </c>
      <c r="N1100" s="63">
        <v>3256</v>
      </c>
      <c r="O1100" s="63">
        <v>2167</v>
      </c>
      <c r="P1100" s="63"/>
      <c r="Q1100" s="63">
        <v>89</v>
      </c>
      <c r="R1100" s="63"/>
      <c r="S1100" s="63"/>
      <c r="T1100" s="63"/>
      <c r="U1100" s="63"/>
      <c r="V1100" s="63"/>
      <c r="W1100" s="63">
        <v>0</v>
      </c>
      <c r="X1100" s="63"/>
      <c r="Y1100" s="63"/>
      <c r="Z1100" s="63"/>
      <c r="AA1100" s="63"/>
      <c r="AB1100" s="63"/>
      <c r="BA1100" t="str">
        <f t="shared" si="268"/>
        <v>Bow</v>
      </c>
      <c r="BB1100" t="s">
        <v>2492</v>
      </c>
      <c r="BC1100">
        <v>2</v>
      </c>
      <c r="BD1100">
        <v>2</v>
      </c>
      <c r="BE1100" s="112">
        <v>33</v>
      </c>
      <c r="BF1100" s="114">
        <v>13</v>
      </c>
      <c r="BG1100" s="114">
        <v>20</v>
      </c>
      <c r="BH1100" s="118">
        <v>6500</v>
      </c>
      <c r="BI1100" s="118">
        <f t="shared" si="269"/>
        <v>33013</v>
      </c>
      <c r="BJ1100" t="s">
        <v>1471</v>
      </c>
      <c r="BK1100">
        <f t="shared" si="277"/>
        <v>3306500</v>
      </c>
      <c r="BP1100">
        <v>28.47</v>
      </c>
      <c r="BQ1100">
        <v>0.4</v>
      </c>
      <c r="BR1100">
        <v>28.07</v>
      </c>
      <c r="BW1100" s="1"/>
    </row>
    <row r="1101" spans="1:75" ht="15" hidden="1" customHeight="1" outlineLevel="1">
      <c r="A1101" t="s">
        <v>2274</v>
      </c>
      <c r="B1101" s="8" t="s">
        <v>1798</v>
      </c>
      <c r="C1101" s="1">
        <f t="shared" si="270"/>
        <v>1067</v>
      </c>
      <c r="D1101" s="5">
        <f>IF(N1101&gt;0, RANK(N1101,(N1101:P1101,Q1101:AE1101)),0)</f>
        <v>1</v>
      </c>
      <c r="E1101" s="5">
        <f>IF(O1101&gt;0,RANK(O1101,(N1101:P1101,Q1101:AE1101)),0)</f>
        <v>2</v>
      </c>
      <c r="F1101" s="5">
        <f t="shared" si="271"/>
        <v>0</v>
      </c>
      <c r="G1101" s="1">
        <f t="shared" si="272"/>
        <v>85</v>
      </c>
      <c r="H1101" s="2">
        <f t="shared" si="267"/>
        <v>7.9662605435801309E-2</v>
      </c>
      <c r="I1101" s="6"/>
      <c r="J1101" s="2">
        <f t="shared" si="273"/>
        <v>0.52764761012183692</v>
      </c>
      <c r="K1101" s="2">
        <f t="shared" si="274"/>
        <v>0.44798500468603564</v>
      </c>
      <c r="L1101" s="2">
        <f t="shared" si="275"/>
        <v>0</v>
      </c>
      <c r="M1101" s="2">
        <f t="shared" si="276"/>
        <v>2.4367385192127444E-2</v>
      </c>
      <c r="N1101" s="63">
        <v>563</v>
      </c>
      <c r="O1101" s="63">
        <v>478</v>
      </c>
      <c r="P1101" s="63"/>
      <c r="Q1101" s="63">
        <v>26</v>
      </c>
      <c r="R1101" s="63"/>
      <c r="S1101" s="63"/>
      <c r="T1101" s="63"/>
      <c r="U1101" s="63"/>
      <c r="V1101" s="63"/>
      <c r="W1101" s="63">
        <v>0</v>
      </c>
      <c r="X1101" s="63"/>
      <c r="Y1101" s="63"/>
      <c r="Z1101" s="63"/>
      <c r="AA1101" s="63"/>
      <c r="AB1101" s="63"/>
      <c r="BA1101" t="str">
        <f t="shared" si="268"/>
        <v>Bradford</v>
      </c>
      <c r="BB1101" t="s">
        <v>2492</v>
      </c>
      <c r="BC1101">
        <v>2</v>
      </c>
      <c r="BD1101">
        <v>2</v>
      </c>
      <c r="BE1101" s="112">
        <v>33</v>
      </c>
      <c r="BF1101" s="114">
        <v>13</v>
      </c>
      <c r="BG1101" s="114">
        <v>25</v>
      </c>
      <c r="BH1101" s="118">
        <v>6980</v>
      </c>
      <c r="BI1101" s="118">
        <f t="shared" si="269"/>
        <v>33013</v>
      </c>
      <c r="BJ1101" t="s">
        <v>1471</v>
      </c>
      <c r="BK1101">
        <f t="shared" si="277"/>
        <v>3306980</v>
      </c>
      <c r="BP1101">
        <v>36.01</v>
      </c>
      <c r="BQ1101">
        <v>0.7</v>
      </c>
      <c r="BR1101">
        <v>35.32</v>
      </c>
      <c r="BW1101" s="1"/>
    </row>
    <row r="1102" spans="1:75" ht="15" hidden="1" customHeight="1" outlineLevel="1">
      <c r="A1102" t="s">
        <v>2556</v>
      </c>
      <c r="B1102" s="8" t="s">
        <v>1798</v>
      </c>
      <c r="C1102" s="1">
        <f t="shared" si="270"/>
        <v>2914</v>
      </c>
      <c r="D1102" s="5">
        <f>IF(N1102&gt;0, RANK(N1102,(N1102:P1102,Q1102:AE1102)),0)</f>
        <v>1</v>
      </c>
      <c r="E1102" s="5">
        <f>IF(O1102&gt;0,RANK(O1102,(N1102:P1102,Q1102:AE1102)),0)</f>
        <v>2</v>
      </c>
      <c r="F1102" s="5">
        <f t="shared" si="271"/>
        <v>0</v>
      </c>
      <c r="G1102" s="1">
        <f t="shared" si="272"/>
        <v>133</v>
      </c>
      <c r="H1102" s="2">
        <f t="shared" si="267"/>
        <v>4.5641729581331503E-2</v>
      </c>
      <c r="I1102" s="6"/>
      <c r="J1102" s="2">
        <f t="shared" si="273"/>
        <v>0.51647220315717224</v>
      </c>
      <c r="K1102" s="2">
        <f t="shared" si="274"/>
        <v>0.47083047357584079</v>
      </c>
      <c r="L1102" s="2">
        <f t="shared" si="275"/>
        <v>0</v>
      </c>
      <c r="M1102" s="2">
        <f t="shared" si="276"/>
        <v>1.2697323266986971E-2</v>
      </c>
      <c r="N1102" s="63">
        <v>1505</v>
      </c>
      <c r="O1102" s="63">
        <v>1372</v>
      </c>
      <c r="P1102" s="63"/>
      <c r="Q1102" s="63">
        <v>37</v>
      </c>
      <c r="R1102" s="63"/>
      <c r="S1102" s="63"/>
      <c r="T1102" s="63"/>
      <c r="U1102" s="63"/>
      <c r="V1102" s="63"/>
      <c r="W1102" s="63">
        <v>0</v>
      </c>
      <c r="X1102" s="63"/>
      <c r="Y1102" s="63"/>
      <c r="Z1102" s="63"/>
      <c r="AA1102" s="63"/>
      <c r="AB1102" s="63"/>
      <c r="BA1102" t="str">
        <f t="shared" si="268"/>
        <v>Brentwood</v>
      </c>
      <c r="BB1102" t="s">
        <v>2969</v>
      </c>
      <c r="BC1102">
        <v>1</v>
      </c>
      <c r="BD1102">
        <v>1</v>
      </c>
      <c r="BE1102" s="112">
        <v>33</v>
      </c>
      <c r="BF1102" s="114">
        <v>15</v>
      </c>
      <c r="BG1102" s="114">
        <v>15</v>
      </c>
      <c r="BH1102" s="118">
        <v>7220</v>
      </c>
      <c r="BI1102" s="118">
        <f t="shared" si="269"/>
        <v>33015</v>
      </c>
      <c r="BJ1102" t="s">
        <v>1471</v>
      </c>
      <c r="BK1102">
        <f t="shared" si="277"/>
        <v>3307220</v>
      </c>
      <c r="BP1102">
        <v>16.98</v>
      </c>
      <c r="BQ1102">
        <v>0.16</v>
      </c>
      <c r="BR1102">
        <v>16.82</v>
      </c>
      <c r="BW1102" s="1"/>
    </row>
    <row r="1103" spans="1:75" ht="15" hidden="1" customHeight="1" outlineLevel="1">
      <c r="A1103" t="s">
        <v>803</v>
      </c>
      <c r="B1103" s="8" t="s">
        <v>1798</v>
      </c>
      <c r="C1103" s="1">
        <f t="shared" si="270"/>
        <v>853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 t="shared" si="271"/>
        <v>0</v>
      </c>
      <c r="G1103" s="1">
        <f t="shared" si="272"/>
        <v>108</v>
      </c>
      <c r="H1103" s="2">
        <f t="shared" si="267"/>
        <v>0.12661195779601406</v>
      </c>
      <c r="I1103" s="6"/>
      <c r="J1103" s="2">
        <f t="shared" si="273"/>
        <v>0.42672919109026963</v>
      </c>
      <c r="K1103" s="2">
        <f t="shared" si="274"/>
        <v>0.55334114888628372</v>
      </c>
      <c r="L1103" s="2">
        <f t="shared" si="275"/>
        <v>0</v>
      </c>
      <c r="M1103" s="2">
        <f t="shared" si="276"/>
        <v>1.9929660023446649E-2</v>
      </c>
      <c r="N1103" s="63">
        <v>364</v>
      </c>
      <c r="O1103" s="63">
        <v>472</v>
      </c>
      <c r="P1103" s="63"/>
      <c r="Q1103" s="63">
        <v>17</v>
      </c>
      <c r="R1103" s="63"/>
      <c r="S1103" s="63"/>
      <c r="T1103" s="63"/>
      <c r="U1103" s="63"/>
      <c r="V1103" s="63"/>
      <c r="W1103" s="63">
        <v>0</v>
      </c>
      <c r="X1103" s="63"/>
      <c r="Y1103" s="63"/>
      <c r="Z1103" s="63"/>
      <c r="AA1103" s="63"/>
      <c r="AB1103" s="63"/>
      <c r="BA1103" t="str">
        <f t="shared" si="268"/>
        <v>Bridgewater</v>
      </c>
      <c r="BB1103" t="s">
        <v>2258</v>
      </c>
      <c r="BC1103">
        <v>2</v>
      </c>
      <c r="BD1103">
        <v>2</v>
      </c>
      <c r="BE1103" s="112">
        <v>33</v>
      </c>
      <c r="BF1103" s="114">
        <v>9</v>
      </c>
      <c r="BG1103" s="114">
        <v>30</v>
      </c>
      <c r="BH1103" s="118">
        <v>7540</v>
      </c>
      <c r="BI1103" s="118">
        <f t="shared" si="269"/>
        <v>33009</v>
      </c>
      <c r="BJ1103" t="s">
        <v>1471</v>
      </c>
      <c r="BK1103">
        <f t="shared" si="277"/>
        <v>3307540</v>
      </c>
      <c r="BP1103">
        <v>21.45</v>
      </c>
      <c r="BQ1103">
        <v>0.18</v>
      </c>
      <c r="BR1103">
        <v>21.27</v>
      </c>
      <c r="BW1103" s="1"/>
    </row>
    <row r="1104" spans="1:75" ht="15" hidden="1" customHeight="1" outlineLevel="1">
      <c r="A1104" t="s">
        <v>2213</v>
      </c>
      <c r="B1104" s="8" t="s">
        <v>1798</v>
      </c>
      <c r="C1104" s="1">
        <f t="shared" si="270"/>
        <v>1865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 t="shared" si="271"/>
        <v>0</v>
      </c>
      <c r="G1104" s="1">
        <f t="shared" si="272"/>
        <v>152</v>
      </c>
      <c r="H1104" s="2">
        <f t="shared" si="267"/>
        <v>8.1501340482573723E-2</v>
      </c>
      <c r="I1104" s="6"/>
      <c r="J1104" s="2">
        <f t="shared" si="273"/>
        <v>0.45147453083109917</v>
      </c>
      <c r="K1104" s="2">
        <f t="shared" si="274"/>
        <v>0.53297587131367297</v>
      </c>
      <c r="L1104" s="2">
        <f t="shared" si="275"/>
        <v>0</v>
      </c>
      <c r="M1104" s="2">
        <f t="shared" si="276"/>
        <v>1.5549597855227804E-2</v>
      </c>
      <c r="N1104" s="63">
        <v>842</v>
      </c>
      <c r="O1104" s="63">
        <v>994</v>
      </c>
      <c r="P1104" s="63"/>
      <c r="Q1104" s="63">
        <v>29</v>
      </c>
      <c r="R1104" s="63"/>
      <c r="S1104" s="63"/>
      <c r="T1104" s="63"/>
      <c r="U1104" s="63"/>
      <c r="V1104" s="63"/>
      <c r="W1104" s="63">
        <v>0</v>
      </c>
      <c r="X1104" s="63"/>
      <c r="Y1104" s="63"/>
      <c r="Z1104" s="63"/>
      <c r="AA1104" s="63"/>
      <c r="AB1104" s="63"/>
      <c r="BA1104" t="str">
        <f t="shared" si="268"/>
        <v>Bristol</v>
      </c>
      <c r="BB1104" t="s">
        <v>2258</v>
      </c>
      <c r="BC1104">
        <v>2</v>
      </c>
      <c r="BD1104">
        <v>2</v>
      </c>
      <c r="BE1104" s="112">
        <v>33</v>
      </c>
      <c r="BF1104" s="114">
        <v>9</v>
      </c>
      <c r="BG1104" s="114">
        <v>35</v>
      </c>
      <c r="BH1104" s="118">
        <v>7700</v>
      </c>
      <c r="BI1104" s="118">
        <f t="shared" si="269"/>
        <v>33009</v>
      </c>
      <c r="BJ1104" t="s">
        <v>1471</v>
      </c>
      <c r="BK1104">
        <f t="shared" si="277"/>
        <v>3307700</v>
      </c>
      <c r="BP1104">
        <v>22.26</v>
      </c>
      <c r="BQ1104">
        <v>4.92</v>
      </c>
      <c r="BR1104">
        <v>17.34</v>
      </c>
      <c r="BW1104" s="1"/>
    </row>
    <row r="1105" spans="1:75" ht="15" hidden="1" customHeight="1" outlineLevel="1">
      <c r="A1105" t="s">
        <v>913</v>
      </c>
      <c r="B1105" s="8" t="s">
        <v>1798</v>
      </c>
      <c r="C1105" s="1">
        <f t="shared" si="270"/>
        <v>545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 t="shared" si="271"/>
        <v>0</v>
      </c>
      <c r="G1105" s="1">
        <f t="shared" si="272"/>
        <v>97</v>
      </c>
      <c r="H1105" s="2">
        <f t="shared" si="267"/>
        <v>0.1779816513761468</v>
      </c>
      <c r="I1105" s="6"/>
      <c r="J1105" s="2">
        <f t="shared" si="273"/>
        <v>0.4</v>
      </c>
      <c r="K1105" s="2">
        <f t="shared" si="274"/>
        <v>0.57798165137614677</v>
      </c>
      <c r="L1105" s="2">
        <f t="shared" si="275"/>
        <v>0</v>
      </c>
      <c r="M1105" s="2">
        <f t="shared" si="276"/>
        <v>2.2018348623853212E-2</v>
      </c>
      <c r="N1105" s="63">
        <v>218</v>
      </c>
      <c r="O1105" s="63">
        <v>315</v>
      </c>
      <c r="P1105" s="63"/>
      <c r="Q1105" s="63">
        <v>12</v>
      </c>
      <c r="R1105" s="63"/>
      <c r="S1105" s="63"/>
      <c r="T1105" s="63"/>
      <c r="U1105" s="63"/>
      <c r="V1105" s="63"/>
      <c r="W1105" s="63">
        <v>0</v>
      </c>
      <c r="X1105" s="63"/>
      <c r="Y1105" s="63"/>
      <c r="Z1105" s="63"/>
      <c r="AA1105" s="63"/>
      <c r="AB1105" s="63"/>
      <c r="BA1105" t="str">
        <f t="shared" si="268"/>
        <v>Brookfield</v>
      </c>
      <c r="BB1105" t="s">
        <v>1674</v>
      </c>
      <c r="BC1105">
        <v>1</v>
      </c>
      <c r="BD1105">
        <v>1</v>
      </c>
      <c r="BE1105" s="112">
        <v>33</v>
      </c>
      <c r="BF1105" s="114">
        <v>3</v>
      </c>
      <c r="BG1105" s="114">
        <v>15</v>
      </c>
      <c r="BH1105" s="118">
        <v>7940</v>
      </c>
      <c r="BI1105" s="118">
        <f t="shared" si="269"/>
        <v>33003</v>
      </c>
      <c r="BJ1105" t="s">
        <v>1471</v>
      </c>
      <c r="BK1105">
        <f t="shared" si="277"/>
        <v>3307940</v>
      </c>
      <c r="BP1105">
        <v>23.26</v>
      </c>
      <c r="BQ1105">
        <v>0.39</v>
      </c>
      <c r="BR1105">
        <v>22.86</v>
      </c>
      <c r="BW1105" s="1"/>
    </row>
    <row r="1106" spans="1:75" ht="15" hidden="1" customHeight="1" outlineLevel="1">
      <c r="A1106" t="s">
        <v>1558</v>
      </c>
      <c r="B1106" s="8" t="s">
        <v>1798</v>
      </c>
      <c r="C1106" s="1">
        <f t="shared" si="270"/>
        <v>3628</v>
      </c>
      <c r="D1106" s="5">
        <f>IF(N1106&gt;0, RANK(N1106,(N1106:P1106,Q1106:AE1106)),0)</f>
        <v>1</v>
      </c>
      <c r="E1106" s="5">
        <f>IF(O1106&gt;0,RANK(O1106,(N1106:P1106,Q1106:AE1106)),0)</f>
        <v>2</v>
      </c>
      <c r="F1106" s="5">
        <f t="shared" si="271"/>
        <v>0</v>
      </c>
      <c r="G1106" s="1">
        <f t="shared" si="272"/>
        <v>256</v>
      </c>
      <c r="H1106" s="2">
        <f t="shared" si="267"/>
        <v>7.0562293274531424E-2</v>
      </c>
      <c r="I1106" s="6"/>
      <c r="J1106" s="2">
        <f t="shared" si="273"/>
        <v>0.52453142227122385</v>
      </c>
      <c r="K1106" s="2">
        <f t="shared" si="274"/>
        <v>0.45396912899669239</v>
      </c>
      <c r="L1106" s="2">
        <f t="shared" si="275"/>
        <v>0</v>
      </c>
      <c r="M1106" s="2">
        <f t="shared" si="276"/>
        <v>2.1499448732083759E-2</v>
      </c>
      <c r="N1106" s="63">
        <v>1903</v>
      </c>
      <c r="O1106" s="63">
        <v>1647</v>
      </c>
      <c r="P1106" s="63"/>
      <c r="Q1106" s="63">
        <v>78</v>
      </c>
      <c r="R1106" s="63"/>
      <c r="S1106" s="63"/>
      <c r="T1106" s="63"/>
      <c r="U1106" s="63"/>
      <c r="V1106" s="63"/>
      <c r="W1106" s="63">
        <v>0</v>
      </c>
      <c r="X1106" s="63"/>
      <c r="Y1106" s="63"/>
      <c r="Z1106" s="63"/>
      <c r="AA1106" s="63"/>
      <c r="AB1106" s="63"/>
      <c r="BA1106" t="str">
        <f t="shared" si="268"/>
        <v>Brookline</v>
      </c>
      <c r="BB1106" t="s">
        <v>1160</v>
      </c>
      <c r="BC1106">
        <v>2</v>
      </c>
      <c r="BD1106">
        <v>2</v>
      </c>
      <c r="BE1106" s="112">
        <v>33</v>
      </c>
      <c r="BF1106" s="114">
        <v>11</v>
      </c>
      <c r="BG1106" s="114">
        <v>25</v>
      </c>
      <c r="BH1106" s="118">
        <v>8100</v>
      </c>
      <c r="BI1106" s="118">
        <f t="shared" si="269"/>
        <v>33011</v>
      </c>
      <c r="BJ1106" t="s">
        <v>1471</v>
      </c>
      <c r="BK1106">
        <f t="shared" si="277"/>
        <v>3308100</v>
      </c>
      <c r="BP1106">
        <v>20.13</v>
      </c>
      <c r="BQ1106">
        <v>0.36</v>
      </c>
      <c r="BR1106">
        <v>19.77</v>
      </c>
      <c r="BW1106" s="1"/>
    </row>
    <row r="1107" spans="1:75" ht="15" hidden="1" customHeight="1" outlineLevel="1">
      <c r="A1107" t="s">
        <v>2561</v>
      </c>
      <c r="B1107" s="8" t="s">
        <v>1798</v>
      </c>
      <c r="C1107" s="1">
        <f t="shared" si="270"/>
        <v>7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 t="shared" si="271"/>
        <v>0</v>
      </c>
      <c r="G1107" s="1">
        <f t="shared" si="272"/>
        <v>1</v>
      </c>
      <c r="H1107" s="2">
        <f t="shared" si="267"/>
        <v>0.14285714285714285</v>
      </c>
      <c r="I1107" s="6"/>
      <c r="J1107" s="2">
        <f t="shared" si="273"/>
        <v>0.42857142857142855</v>
      </c>
      <c r="K1107" s="2">
        <f t="shared" si="274"/>
        <v>0.5714285714285714</v>
      </c>
      <c r="L1107" s="2">
        <f t="shared" si="275"/>
        <v>0</v>
      </c>
      <c r="M1107" s="2">
        <f t="shared" si="276"/>
        <v>0</v>
      </c>
      <c r="N1107" s="63">
        <v>3</v>
      </c>
      <c r="O1107" s="63">
        <v>4</v>
      </c>
      <c r="P1107" s="63"/>
      <c r="Q1107" s="63">
        <v>0</v>
      </c>
      <c r="R1107" s="63"/>
      <c r="S1107" s="63"/>
      <c r="T1107" s="63"/>
      <c r="U1107" s="63"/>
      <c r="V1107" s="63"/>
      <c r="W1107" s="63">
        <v>0</v>
      </c>
      <c r="X1107" s="63"/>
      <c r="Y1107" s="63"/>
      <c r="Z1107" s="63"/>
      <c r="AA1107" s="63"/>
      <c r="AB1107" s="63"/>
      <c r="BA1107" t="str">
        <f t="shared" si="268"/>
        <v>Cambridge</v>
      </c>
      <c r="BB1107" t="s">
        <v>442</v>
      </c>
      <c r="BC1107">
        <v>2</v>
      </c>
      <c r="BD1107">
        <v>2</v>
      </c>
      <c r="BE1107" s="112">
        <v>33</v>
      </c>
      <c r="BF1107" s="114">
        <v>7</v>
      </c>
      <c r="BG1107" s="114">
        <v>25</v>
      </c>
      <c r="BH1107" s="118">
        <v>8420</v>
      </c>
      <c r="BI1107" s="118">
        <f t="shared" si="269"/>
        <v>33007</v>
      </c>
      <c r="BJ1107" t="s">
        <v>1296</v>
      </c>
      <c r="BK1107">
        <f t="shared" si="277"/>
        <v>3308420</v>
      </c>
      <c r="BP1107">
        <v>51.44</v>
      </c>
      <c r="BQ1107">
        <v>0.64</v>
      </c>
      <c r="BR1107">
        <v>50.81</v>
      </c>
      <c r="BW1107" s="1"/>
    </row>
    <row r="1108" spans="1:75" ht="15" hidden="1" customHeight="1" outlineLevel="1">
      <c r="A1108" t="s">
        <v>2705</v>
      </c>
      <c r="B1108" s="8" t="s">
        <v>1798</v>
      </c>
      <c r="C1108" s="1">
        <f t="shared" si="270"/>
        <v>2129</v>
      </c>
      <c r="D1108" s="5">
        <f>IF(N1108&gt;0, RANK(N1108,(N1108:P1108,Q1108:AE1108)),0)</f>
        <v>1</v>
      </c>
      <c r="E1108" s="5">
        <f>IF(O1108&gt;0,RANK(O1108,(N1108:P1108,Q1108:AE1108)),0)</f>
        <v>2</v>
      </c>
      <c r="F1108" s="5">
        <f t="shared" si="271"/>
        <v>0</v>
      </c>
      <c r="G1108" s="1">
        <f t="shared" si="272"/>
        <v>156</v>
      </c>
      <c r="H1108" s="2">
        <f t="shared" si="267"/>
        <v>7.3273837482386098E-2</v>
      </c>
      <c r="I1108" s="6"/>
      <c r="J1108" s="2">
        <f t="shared" si="273"/>
        <v>0.52606857679661811</v>
      </c>
      <c r="K1108" s="2">
        <f t="shared" si="274"/>
        <v>0.45279473931423203</v>
      </c>
      <c r="L1108" s="2">
        <f t="shared" si="275"/>
        <v>0</v>
      </c>
      <c r="M1108" s="2">
        <f t="shared" si="276"/>
        <v>2.1136683889149854E-2</v>
      </c>
      <c r="N1108" s="63">
        <v>1120</v>
      </c>
      <c r="O1108" s="63">
        <v>964</v>
      </c>
      <c r="P1108" s="63"/>
      <c r="Q1108" s="63">
        <v>45</v>
      </c>
      <c r="R1108" s="63"/>
      <c r="S1108" s="63"/>
      <c r="T1108" s="63"/>
      <c r="U1108" s="63"/>
      <c r="V1108" s="63"/>
      <c r="W1108" s="63">
        <v>0</v>
      </c>
      <c r="X1108" s="63"/>
      <c r="Y1108" s="63"/>
      <c r="Z1108" s="63"/>
      <c r="AA1108" s="63"/>
      <c r="AB1108" s="63"/>
      <c r="BA1108" t="str">
        <f t="shared" si="268"/>
        <v>Campton</v>
      </c>
      <c r="BB1108" t="s">
        <v>2258</v>
      </c>
      <c r="BC1108">
        <v>1</v>
      </c>
      <c r="BD1108">
        <v>1</v>
      </c>
      <c r="BE1108" s="112">
        <v>33</v>
      </c>
      <c r="BF1108" s="114">
        <v>9</v>
      </c>
      <c r="BG1108" s="114">
        <v>40</v>
      </c>
      <c r="BH1108" s="118">
        <v>8660</v>
      </c>
      <c r="BI1108" s="118">
        <f t="shared" si="269"/>
        <v>33009</v>
      </c>
      <c r="BJ1108" t="s">
        <v>1471</v>
      </c>
      <c r="BK1108">
        <f t="shared" si="277"/>
        <v>3308660</v>
      </c>
      <c r="BP1108">
        <v>52.52</v>
      </c>
      <c r="BQ1108">
        <v>0.59</v>
      </c>
      <c r="BR1108">
        <v>51.93</v>
      </c>
      <c r="BW1108" s="1"/>
    </row>
    <row r="1109" spans="1:75" ht="15" hidden="1" customHeight="1" outlineLevel="1">
      <c r="A1109" t="s">
        <v>2562</v>
      </c>
      <c r="B1109" s="8" t="s">
        <v>1798</v>
      </c>
      <c r="C1109" s="1">
        <f t="shared" si="270"/>
        <v>2086</v>
      </c>
      <c r="D1109" s="5">
        <f>IF(N1109&gt;0, RANK(N1109,(N1109:P1109,Q1109:AE1109)),0)</f>
        <v>1</v>
      </c>
      <c r="E1109" s="5">
        <f>IF(O1109&gt;0,RANK(O1109,(N1109:P1109,Q1109:AE1109)),0)</f>
        <v>2</v>
      </c>
      <c r="F1109" s="5">
        <f t="shared" si="271"/>
        <v>0</v>
      </c>
      <c r="G1109" s="1">
        <f t="shared" si="272"/>
        <v>272</v>
      </c>
      <c r="H1109" s="2">
        <f t="shared" si="267"/>
        <v>0.13039309683604985</v>
      </c>
      <c r="I1109" s="6"/>
      <c r="J1109" s="2">
        <f t="shared" si="273"/>
        <v>0.55704697986577179</v>
      </c>
      <c r="K1109" s="2">
        <f t="shared" si="274"/>
        <v>0.42665388302972196</v>
      </c>
      <c r="L1109" s="2">
        <f t="shared" si="275"/>
        <v>0</v>
      </c>
      <c r="M1109" s="2">
        <f t="shared" si="276"/>
        <v>1.6299137104506256E-2</v>
      </c>
      <c r="N1109" s="63">
        <v>1162</v>
      </c>
      <c r="O1109" s="63">
        <v>890</v>
      </c>
      <c r="P1109" s="63"/>
      <c r="Q1109" s="63">
        <v>34</v>
      </c>
      <c r="R1109" s="63"/>
      <c r="S1109" s="63"/>
      <c r="T1109" s="63"/>
      <c r="U1109" s="63"/>
      <c r="V1109" s="63"/>
      <c r="W1109" s="63">
        <v>0</v>
      </c>
      <c r="X1109" s="63"/>
      <c r="Y1109" s="63"/>
      <c r="Z1109" s="63"/>
      <c r="AA1109" s="63"/>
      <c r="AB1109" s="63"/>
      <c r="BA1109" t="str">
        <f t="shared" si="268"/>
        <v>Canaan</v>
      </c>
      <c r="BB1109" t="s">
        <v>2258</v>
      </c>
      <c r="BC1109">
        <v>2</v>
      </c>
      <c r="BD1109">
        <v>2</v>
      </c>
      <c r="BE1109" s="112">
        <v>33</v>
      </c>
      <c r="BF1109" s="114">
        <v>9</v>
      </c>
      <c r="BG1109" s="114">
        <v>45</v>
      </c>
      <c r="BH1109" s="118">
        <v>8980</v>
      </c>
      <c r="BI1109" s="118">
        <f t="shared" si="269"/>
        <v>33009</v>
      </c>
      <c r="BJ1109" t="s">
        <v>1471</v>
      </c>
      <c r="BK1109">
        <f t="shared" si="277"/>
        <v>3308980</v>
      </c>
      <c r="BP1109">
        <v>55.03</v>
      </c>
      <c r="BQ1109">
        <v>1.82</v>
      </c>
      <c r="BR1109">
        <v>53.22</v>
      </c>
      <c r="BW1109" s="1"/>
    </row>
    <row r="1110" spans="1:75" ht="15" hidden="1" customHeight="1" outlineLevel="1">
      <c r="A1110" t="s">
        <v>2319</v>
      </c>
      <c r="B1110" s="8" t="s">
        <v>1798</v>
      </c>
      <c r="C1110" s="1">
        <f t="shared" si="270"/>
        <v>2782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271"/>
        <v>0</v>
      </c>
      <c r="G1110" s="1">
        <f t="shared" si="272"/>
        <v>663</v>
      </c>
      <c r="H1110" s="2">
        <f t="shared" si="267"/>
        <v>0.23831775700934579</v>
      </c>
      <c r="I1110" s="6"/>
      <c r="J1110" s="2">
        <f t="shared" si="273"/>
        <v>0.37347232207045289</v>
      </c>
      <c r="K1110" s="2">
        <f t="shared" si="274"/>
        <v>0.61179007907979865</v>
      </c>
      <c r="L1110" s="2">
        <f t="shared" si="275"/>
        <v>0</v>
      </c>
      <c r="M1110" s="2">
        <f t="shared" si="276"/>
        <v>1.4737598849748457E-2</v>
      </c>
      <c r="N1110" s="63">
        <v>1039</v>
      </c>
      <c r="O1110" s="63">
        <v>1702</v>
      </c>
      <c r="P1110" s="63"/>
      <c r="Q1110" s="63">
        <v>41</v>
      </c>
      <c r="R1110" s="63"/>
      <c r="S1110" s="63"/>
      <c r="T1110" s="63"/>
      <c r="U1110" s="63"/>
      <c r="V1110" s="63"/>
      <c r="W1110" s="63">
        <v>0</v>
      </c>
      <c r="X1110" s="63"/>
      <c r="Y1110" s="63"/>
      <c r="Z1110" s="63"/>
      <c r="AA1110" s="63"/>
      <c r="AB1110" s="63"/>
      <c r="BA1110" t="str">
        <f t="shared" si="268"/>
        <v>Candia</v>
      </c>
      <c r="BB1110" t="s">
        <v>2969</v>
      </c>
      <c r="BC1110">
        <v>1</v>
      </c>
      <c r="BD1110">
        <v>1</v>
      </c>
      <c r="BE1110" s="112">
        <v>33</v>
      </c>
      <c r="BF1110" s="114">
        <v>15</v>
      </c>
      <c r="BG1110" s="114">
        <v>20</v>
      </c>
      <c r="BH1110" s="118">
        <v>9300</v>
      </c>
      <c r="BI1110" s="118">
        <f t="shared" si="269"/>
        <v>33015</v>
      </c>
      <c r="BJ1110" t="s">
        <v>1471</v>
      </c>
      <c r="BK1110">
        <f t="shared" si="277"/>
        <v>3309300</v>
      </c>
      <c r="BP1110">
        <v>30.57</v>
      </c>
      <c r="BQ1110">
        <v>0.24</v>
      </c>
      <c r="BR1110">
        <v>30.32</v>
      </c>
      <c r="BW1110" s="1"/>
    </row>
    <row r="1111" spans="1:75" ht="15" hidden="1" customHeight="1" outlineLevel="1">
      <c r="A1111" t="s">
        <v>2889</v>
      </c>
      <c r="B1111" s="8" t="s">
        <v>1798</v>
      </c>
      <c r="C1111" s="1">
        <f t="shared" si="270"/>
        <v>1754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271"/>
        <v>0</v>
      </c>
      <c r="G1111" s="1">
        <f t="shared" si="272"/>
        <v>291</v>
      </c>
      <c r="H1111" s="2">
        <f t="shared" si="267"/>
        <v>0.16590649942987457</v>
      </c>
      <c r="I1111" s="6"/>
      <c r="J1111" s="2">
        <f t="shared" si="273"/>
        <v>0.57525655644241735</v>
      </c>
      <c r="K1111" s="2">
        <f t="shared" si="274"/>
        <v>0.40935005701254273</v>
      </c>
      <c r="L1111" s="2">
        <f t="shared" si="275"/>
        <v>0</v>
      </c>
      <c r="M1111" s="2">
        <f t="shared" si="276"/>
        <v>1.5393386545039911E-2</v>
      </c>
      <c r="N1111" s="63">
        <v>1009</v>
      </c>
      <c r="O1111" s="63">
        <v>718</v>
      </c>
      <c r="P1111" s="63"/>
      <c r="Q1111" s="63">
        <v>27</v>
      </c>
      <c r="R1111" s="63"/>
      <c r="S1111" s="63"/>
      <c r="T1111" s="63"/>
      <c r="U1111" s="63"/>
      <c r="V1111" s="63"/>
      <c r="W1111" s="63">
        <v>0</v>
      </c>
      <c r="X1111" s="63"/>
      <c r="Y1111" s="63"/>
      <c r="Z1111" s="63"/>
      <c r="AA1111" s="63"/>
      <c r="AB1111" s="63"/>
      <c r="BA1111" t="str">
        <f t="shared" si="268"/>
        <v>Canterbury</v>
      </c>
      <c r="BB1111" t="s">
        <v>2492</v>
      </c>
      <c r="BC1111">
        <v>2</v>
      </c>
      <c r="BD1111">
        <v>2</v>
      </c>
      <c r="BE1111" s="112">
        <v>33</v>
      </c>
      <c r="BF1111" s="114">
        <v>13</v>
      </c>
      <c r="BG1111" s="114">
        <v>30</v>
      </c>
      <c r="BH1111" s="118">
        <v>9860</v>
      </c>
      <c r="BI1111" s="118">
        <f t="shared" si="269"/>
        <v>33013</v>
      </c>
      <c r="BJ1111" t="s">
        <v>1471</v>
      </c>
      <c r="BK1111">
        <f t="shared" si="277"/>
        <v>3309860</v>
      </c>
      <c r="BP1111">
        <v>44.63</v>
      </c>
      <c r="BQ1111">
        <v>0.79</v>
      </c>
      <c r="BR1111">
        <v>43.84</v>
      </c>
      <c r="BW1111" s="1"/>
    </row>
    <row r="1112" spans="1:75" ht="15" hidden="1" customHeight="1" outlineLevel="1">
      <c r="A1112" t="s">
        <v>1674</v>
      </c>
      <c r="B1112" s="8" t="s">
        <v>1798</v>
      </c>
      <c r="C1112" s="1">
        <f t="shared" si="270"/>
        <v>538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 t="shared" si="271"/>
        <v>0</v>
      </c>
      <c r="G1112" s="1">
        <f t="shared" si="272"/>
        <v>1</v>
      </c>
      <c r="H1112" s="2">
        <f t="shared" si="267"/>
        <v>1.8587360594795538E-3</v>
      </c>
      <c r="I1112" s="6"/>
      <c r="J1112" s="2">
        <f t="shared" si="273"/>
        <v>0.49442379182156132</v>
      </c>
      <c r="K1112" s="2">
        <f t="shared" si="274"/>
        <v>0.49628252788104088</v>
      </c>
      <c r="L1112" s="2">
        <f t="shared" si="275"/>
        <v>0</v>
      </c>
      <c r="M1112" s="2">
        <f t="shared" si="276"/>
        <v>9.293680297397855E-3</v>
      </c>
      <c r="N1112" s="63">
        <v>266</v>
      </c>
      <c r="O1112" s="63">
        <v>267</v>
      </c>
      <c r="P1112" s="63"/>
      <c r="Q1112" s="63">
        <v>5</v>
      </c>
      <c r="R1112" s="63"/>
      <c r="S1112" s="63"/>
      <c r="T1112" s="63"/>
      <c r="U1112" s="63"/>
      <c r="V1112" s="63"/>
      <c r="W1112" s="63">
        <v>0</v>
      </c>
      <c r="X1112" s="63"/>
      <c r="Y1112" s="63"/>
      <c r="Z1112" s="63"/>
      <c r="AA1112" s="63"/>
      <c r="AB1112" s="63"/>
      <c r="BA1112" t="str">
        <f t="shared" si="268"/>
        <v>Carroll</v>
      </c>
      <c r="BB1112" t="s">
        <v>442</v>
      </c>
      <c r="BC1112">
        <v>2</v>
      </c>
      <c r="BD1112">
        <v>2</v>
      </c>
      <c r="BE1112" s="112">
        <v>33</v>
      </c>
      <c r="BF1112" s="114">
        <v>7</v>
      </c>
      <c r="BG1112" s="114">
        <v>30</v>
      </c>
      <c r="BH1112" s="118">
        <v>10100</v>
      </c>
      <c r="BI1112" s="118">
        <f t="shared" si="269"/>
        <v>33007</v>
      </c>
      <c r="BJ1112" t="s">
        <v>1471</v>
      </c>
      <c r="BK1112">
        <f t="shared" si="277"/>
        <v>3310100</v>
      </c>
      <c r="BP1112">
        <v>50.21</v>
      </c>
      <c r="BQ1112">
        <v>0.03</v>
      </c>
      <c r="BR1112">
        <v>50.19</v>
      </c>
      <c r="BW1112" s="1"/>
    </row>
    <row r="1113" spans="1:75" ht="15" hidden="1" customHeight="1" outlineLevel="1">
      <c r="A1113" t="s">
        <v>3040</v>
      </c>
      <c r="B1113" s="8" t="s">
        <v>1798</v>
      </c>
      <c r="C1113" s="1">
        <f t="shared" si="270"/>
        <v>792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 t="shared" si="271"/>
        <v>0</v>
      </c>
      <c r="G1113" s="1">
        <f t="shared" si="272"/>
        <v>28</v>
      </c>
      <c r="H1113" s="2">
        <f t="shared" si="267"/>
        <v>3.5353535353535352E-2</v>
      </c>
      <c r="I1113" s="6"/>
      <c r="J1113" s="2">
        <f t="shared" si="273"/>
        <v>0.47853535353535354</v>
      </c>
      <c r="K1113" s="2">
        <f t="shared" si="274"/>
        <v>0.51388888888888884</v>
      </c>
      <c r="L1113" s="2">
        <f t="shared" si="275"/>
        <v>0</v>
      </c>
      <c r="M1113" s="2">
        <f t="shared" si="276"/>
        <v>7.575757575757569E-3</v>
      </c>
      <c r="N1113" s="63">
        <v>379</v>
      </c>
      <c r="O1113" s="63">
        <v>407</v>
      </c>
      <c r="P1113" s="63"/>
      <c r="Q1113" s="63">
        <v>6</v>
      </c>
      <c r="R1113" s="63"/>
      <c r="S1113" s="63"/>
      <c r="T1113" s="63"/>
      <c r="U1113" s="63"/>
      <c r="V1113" s="63"/>
      <c r="W1113" s="63">
        <v>0</v>
      </c>
      <c r="X1113" s="63"/>
      <c r="Y1113" s="63"/>
      <c r="Z1113" s="63"/>
      <c r="AA1113" s="63"/>
      <c r="AB1113" s="63"/>
      <c r="BA1113" t="str">
        <f t="shared" si="268"/>
        <v>Center Harbor</v>
      </c>
      <c r="BB1113" t="s">
        <v>1436</v>
      </c>
      <c r="BC1113">
        <v>2</v>
      </c>
      <c r="BD1113">
        <v>2</v>
      </c>
      <c r="BE1113" s="112">
        <v>33</v>
      </c>
      <c r="BF1113" s="114">
        <v>1</v>
      </c>
      <c r="BG1113" s="114">
        <v>20</v>
      </c>
      <c r="BH1113" s="118">
        <v>10660</v>
      </c>
      <c r="BI1113" s="118">
        <f t="shared" si="269"/>
        <v>33001</v>
      </c>
      <c r="BJ1113" t="s">
        <v>1471</v>
      </c>
      <c r="BK1113">
        <f t="shared" si="277"/>
        <v>3310660</v>
      </c>
      <c r="BP1113">
        <v>16.510000000000002</v>
      </c>
      <c r="BQ1113">
        <v>3.12</v>
      </c>
      <c r="BR1113">
        <v>13.39</v>
      </c>
      <c r="BW1113" s="1"/>
    </row>
    <row r="1114" spans="1:75" ht="15" hidden="1" customHeight="1" outlineLevel="1">
      <c r="A1114" t="s">
        <v>2622</v>
      </c>
      <c r="B1114" s="8" t="s">
        <v>1798</v>
      </c>
      <c r="C1114" s="1">
        <f t="shared" si="270"/>
        <v>2481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271"/>
        <v>0</v>
      </c>
      <c r="G1114" s="1">
        <f t="shared" si="272"/>
        <v>54</v>
      </c>
      <c r="H1114" s="2">
        <f t="shared" si="267"/>
        <v>2.1765417170495769E-2</v>
      </c>
      <c r="I1114" s="6"/>
      <c r="J1114" s="2">
        <f t="shared" si="273"/>
        <v>0.47762998790810157</v>
      </c>
      <c r="K1114" s="2">
        <f t="shared" si="274"/>
        <v>0.49939540507859737</v>
      </c>
      <c r="L1114" s="2">
        <f t="shared" si="275"/>
        <v>0</v>
      </c>
      <c r="M1114" s="2">
        <f t="shared" si="276"/>
        <v>2.2974607013301007E-2</v>
      </c>
      <c r="N1114" s="63">
        <v>1185</v>
      </c>
      <c r="O1114" s="63">
        <v>1239</v>
      </c>
      <c r="P1114" s="63"/>
      <c r="Q1114" s="63">
        <v>57</v>
      </c>
      <c r="R1114" s="63"/>
      <c r="S1114" s="63"/>
      <c r="T1114" s="63"/>
      <c r="U1114" s="63"/>
      <c r="V1114" s="63"/>
      <c r="W1114" s="63">
        <v>0</v>
      </c>
      <c r="X1114" s="63"/>
      <c r="Y1114" s="63"/>
      <c r="Z1114" s="63"/>
      <c r="AA1114" s="63"/>
      <c r="AB1114" s="63"/>
      <c r="BA1114" t="str">
        <f t="shared" si="268"/>
        <v>Charlestown</v>
      </c>
      <c r="BB1114" t="s">
        <v>1039</v>
      </c>
      <c r="BC1114">
        <v>2</v>
      </c>
      <c r="BD1114">
        <v>2</v>
      </c>
      <c r="BE1114" s="112">
        <v>33</v>
      </c>
      <c r="BF1114" s="114">
        <v>19</v>
      </c>
      <c r="BG1114" s="114">
        <v>10</v>
      </c>
      <c r="BH1114" s="118">
        <v>11380</v>
      </c>
      <c r="BI1114" s="118">
        <f t="shared" si="269"/>
        <v>33019</v>
      </c>
      <c r="BJ1114" t="s">
        <v>1471</v>
      </c>
      <c r="BK1114">
        <f t="shared" si="277"/>
        <v>3311380</v>
      </c>
      <c r="BP1114">
        <v>37.96</v>
      </c>
      <c r="BQ1114">
        <v>2.15</v>
      </c>
      <c r="BR1114">
        <v>35.81</v>
      </c>
      <c r="BW1114" s="1"/>
    </row>
    <row r="1115" spans="1:75" ht="15" hidden="1" customHeight="1" outlineLevel="1">
      <c r="A1115" t="s">
        <v>261</v>
      </c>
      <c r="B1115" s="8" t="s">
        <v>1798</v>
      </c>
      <c r="C1115" s="1">
        <f t="shared" si="270"/>
        <v>244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 t="shared" si="271"/>
        <v>0</v>
      </c>
      <c r="G1115" s="1">
        <f t="shared" si="272"/>
        <v>24</v>
      </c>
      <c r="H1115" s="2">
        <f t="shared" si="267"/>
        <v>9.8360655737704916E-2</v>
      </c>
      <c r="I1115" s="6"/>
      <c r="J1115" s="2">
        <f t="shared" si="273"/>
        <v>0.4344262295081967</v>
      </c>
      <c r="K1115" s="2">
        <f t="shared" si="274"/>
        <v>0.53278688524590168</v>
      </c>
      <c r="L1115" s="2">
        <f t="shared" si="275"/>
        <v>0</v>
      </c>
      <c r="M1115" s="2">
        <f t="shared" si="276"/>
        <v>3.2786885245901676E-2</v>
      </c>
      <c r="N1115" s="63">
        <v>106</v>
      </c>
      <c r="O1115" s="63">
        <v>130</v>
      </c>
      <c r="P1115" s="63"/>
      <c r="Q1115" s="63">
        <v>8</v>
      </c>
      <c r="R1115" s="63"/>
      <c r="S1115" s="63"/>
      <c r="T1115" s="63"/>
      <c r="U1115" s="63"/>
      <c r="V1115" s="63"/>
      <c r="W1115" s="63">
        <v>0</v>
      </c>
      <c r="X1115" s="63"/>
      <c r="Y1115" s="63"/>
      <c r="Z1115" s="63"/>
      <c r="AA1115" s="63"/>
      <c r="AB1115" s="63"/>
      <c r="BA1115" t="str">
        <f t="shared" si="268"/>
        <v>Chatham</v>
      </c>
      <c r="BB1115" t="s">
        <v>1674</v>
      </c>
      <c r="BC1115">
        <v>1</v>
      </c>
      <c r="BD1115">
        <v>1</v>
      </c>
      <c r="BE1115" s="112">
        <v>33</v>
      </c>
      <c r="BF1115" s="114">
        <v>3</v>
      </c>
      <c r="BG1115" s="114">
        <v>20</v>
      </c>
      <c r="BH1115" s="118">
        <v>11780</v>
      </c>
      <c r="BI1115" s="118">
        <f t="shared" si="269"/>
        <v>33003</v>
      </c>
      <c r="BJ1115" t="s">
        <v>1471</v>
      </c>
      <c r="BK1115">
        <f t="shared" si="277"/>
        <v>3311780</v>
      </c>
      <c r="BP1115">
        <v>57.22</v>
      </c>
      <c r="BQ1115">
        <v>0.51</v>
      </c>
      <c r="BR1115">
        <v>56.71</v>
      </c>
      <c r="BW1115" s="1"/>
    </row>
    <row r="1116" spans="1:75" ht="15" hidden="1" customHeight="1" outlineLevel="1">
      <c r="A1116" t="s">
        <v>357</v>
      </c>
      <c r="B1116" s="8" t="s">
        <v>1798</v>
      </c>
      <c r="C1116" s="1">
        <f t="shared" si="270"/>
        <v>3469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 t="shared" si="271"/>
        <v>0</v>
      </c>
      <c r="G1116" s="1">
        <f t="shared" si="272"/>
        <v>486</v>
      </c>
      <c r="H1116" s="2">
        <f t="shared" si="267"/>
        <v>0.14009801095416546</v>
      </c>
      <c r="I1116" s="6"/>
      <c r="J1116" s="2">
        <f t="shared" si="273"/>
        <v>0.42231190544825598</v>
      </c>
      <c r="K1116" s="2">
        <f t="shared" si="274"/>
        <v>0.56240991640242144</v>
      </c>
      <c r="L1116" s="2">
        <f t="shared" si="275"/>
        <v>0</v>
      </c>
      <c r="M1116" s="2">
        <f t="shared" si="276"/>
        <v>1.527817814932253E-2</v>
      </c>
      <c r="N1116" s="63">
        <v>1465</v>
      </c>
      <c r="O1116" s="63">
        <v>1951</v>
      </c>
      <c r="P1116" s="63"/>
      <c r="Q1116" s="63">
        <v>53</v>
      </c>
      <c r="R1116" s="63"/>
      <c r="S1116" s="63"/>
      <c r="T1116" s="63"/>
      <c r="U1116" s="63"/>
      <c r="V1116" s="63"/>
      <c r="W1116" s="63">
        <v>0</v>
      </c>
      <c r="X1116" s="63"/>
      <c r="Y1116" s="63"/>
      <c r="Z1116" s="63"/>
      <c r="AA1116" s="63"/>
      <c r="AB1116" s="63"/>
      <c r="BA1116" t="str">
        <f t="shared" ref="BA1116:BA1174" si="278">A1116</f>
        <v>Chester</v>
      </c>
      <c r="BB1116" t="s">
        <v>2969</v>
      </c>
      <c r="BC1116">
        <v>1</v>
      </c>
      <c r="BD1116">
        <v>1</v>
      </c>
      <c r="BE1116" s="112">
        <v>33</v>
      </c>
      <c r="BF1116" s="114">
        <v>15</v>
      </c>
      <c r="BG1116" s="114">
        <v>25</v>
      </c>
      <c r="BH1116" s="118">
        <v>12100</v>
      </c>
      <c r="BI1116" s="118">
        <f t="shared" si="269"/>
        <v>33015</v>
      </c>
      <c r="BJ1116" t="s">
        <v>1471</v>
      </c>
      <c r="BK1116">
        <f t="shared" si="277"/>
        <v>3312100</v>
      </c>
      <c r="BP1116">
        <v>26.02</v>
      </c>
      <c r="BQ1116">
        <v>0.11</v>
      </c>
      <c r="BR1116">
        <v>25.91</v>
      </c>
      <c r="BW1116" s="1"/>
    </row>
    <row r="1117" spans="1:75" ht="15" hidden="1" customHeight="1" outlineLevel="1">
      <c r="A1117" t="s">
        <v>3089</v>
      </c>
      <c r="B1117" s="8" t="s">
        <v>1798</v>
      </c>
      <c r="C1117" s="1">
        <f t="shared" si="270"/>
        <v>2392</v>
      </c>
      <c r="D1117" s="5">
        <f>IF(N1117&gt;0, RANK(N1117,(N1117:P1117,Q1117:AE1117)),0)</f>
        <v>1</v>
      </c>
      <c r="E1117" s="5">
        <f>IF(O1117&gt;0,RANK(O1117,(N1117:P1117,Q1117:AE1117)),0)</f>
        <v>2</v>
      </c>
      <c r="F1117" s="5">
        <f t="shared" si="271"/>
        <v>0</v>
      </c>
      <c r="G1117" s="1">
        <f t="shared" si="272"/>
        <v>432</v>
      </c>
      <c r="H1117" s="2">
        <f t="shared" si="267"/>
        <v>0.1806020066889632</v>
      </c>
      <c r="I1117" s="6"/>
      <c r="J1117" s="2">
        <f t="shared" si="273"/>
        <v>0.58110367892976589</v>
      </c>
      <c r="K1117" s="2">
        <f t="shared" si="274"/>
        <v>0.40050167224080269</v>
      </c>
      <c r="L1117" s="2">
        <f t="shared" si="275"/>
        <v>0</v>
      </c>
      <c r="M1117" s="2">
        <f t="shared" si="276"/>
        <v>1.8394648829431426E-2</v>
      </c>
      <c r="N1117" s="63">
        <v>1390</v>
      </c>
      <c r="O1117" s="63">
        <v>958</v>
      </c>
      <c r="P1117" s="63"/>
      <c r="Q1117" s="63">
        <v>44</v>
      </c>
      <c r="R1117" s="63"/>
      <c r="S1117" s="63"/>
      <c r="T1117" s="63"/>
      <c r="U1117" s="63"/>
      <c r="V1117" s="63"/>
      <c r="W1117" s="63">
        <v>0</v>
      </c>
      <c r="X1117" s="63"/>
      <c r="Y1117" s="63"/>
      <c r="Z1117" s="63"/>
      <c r="AA1117" s="63"/>
      <c r="AB1117" s="63"/>
      <c r="BA1117" t="str">
        <f t="shared" si="278"/>
        <v>Chesterfield</v>
      </c>
      <c r="BB1117" t="s">
        <v>1462</v>
      </c>
      <c r="BC1117">
        <v>2</v>
      </c>
      <c r="BD1117">
        <v>2</v>
      </c>
      <c r="BE1117" s="112">
        <v>33</v>
      </c>
      <c r="BF1117" s="114">
        <v>5</v>
      </c>
      <c r="BG1117" s="114">
        <v>10</v>
      </c>
      <c r="BH1117" s="118">
        <v>12260</v>
      </c>
      <c r="BI1117" s="118">
        <f t="shared" si="269"/>
        <v>33005</v>
      </c>
      <c r="BJ1117" t="s">
        <v>1471</v>
      </c>
      <c r="BK1117">
        <f t="shared" si="277"/>
        <v>3312260</v>
      </c>
      <c r="BP1117">
        <v>47.56</v>
      </c>
      <c r="BQ1117">
        <v>2</v>
      </c>
      <c r="BR1117">
        <v>45.56</v>
      </c>
      <c r="BW1117" s="1"/>
    </row>
    <row r="1118" spans="1:75" ht="15" hidden="1" customHeight="1" outlineLevel="1">
      <c r="A1118" t="s">
        <v>1262</v>
      </c>
      <c r="B1118" s="8" t="s">
        <v>1798</v>
      </c>
      <c r="C1118" s="1">
        <f t="shared" si="270"/>
        <v>1736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 t="shared" si="271"/>
        <v>0</v>
      </c>
      <c r="G1118" s="1">
        <f t="shared" si="272"/>
        <v>160</v>
      </c>
      <c r="H1118" s="2">
        <f t="shared" si="267"/>
        <v>9.2165898617511524E-2</v>
      </c>
      <c r="I1118" s="6"/>
      <c r="J1118" s="2">
        <f t="shared" si="273"/>
        <v>0.44354838709677419</v>
      </c>
      <c r="K1118" s="2">
        <f t="shared" si="274"/>
        <v>0.5357142857142857</v>
      </c>
      <c r="L1118" s="2">
        <f t="shared" si="275"/>
        <v>0</v>
      </c>
      <c r="M1118" s="2">
        <f t="shared" si="276"/>
        <v>2.0737327188940058E-2</v>
      </c>
      <c r="N1118" s="63">
        <v>770</v>
      </c>
      <c r="O1118" s="63">
        <v>930</v>
      </c>
      <c r="P1118" s="63"/>
      <c r="Q1118" s="63">
        <v>36</v>
      </c>
      <c r="R1118" s="63"/>
      <c r="S1118" s="63"/>
      <c r="T1118" s="63"/>
      <c r="U1118" s="63"/>
      <c r="V1118" s="63"/>
      <c r="W1118" s="63">
        <v>0</v>
      </c>
      <c r="X1118" s="63"/>
      <c r="Y1118" s="63"/>
      <c r="Z1118" s="63"/>
      <c r="AA1118" s="63"/>
      <c r="AB1118" s="63"/>
      <c r="BA1118" t="str">
        <f t="shared" si="278"/>
        <v>Chichester</v>
      </c>
      <c r="BB1118" t="s">
        <v>2492</v>
      </c>
      <c r="BC1118">
        <v>2</v>
      </c>
      <c r="BD1118">
        <v>2</v>
      </c>
      <c r="BE1118" s="112">
        <v>33</v>
      </c>
      <c r="BF1118" s="114">
        <v>13</v>
      </c>
      <c r="BG1118" s="114">
        <v>35</v>
      </c>
      <c r="BH1118" s="118">
        <v>12420</v>
      </c>
      <c r="BI1118" s="118">
        <f t="shared" si="269"/>
        <v>33013</v>
      </c>
      <c r="BJ1118" t="s">
        <v>1471</v>
      </c>
      <c r="BK1118">
        <f t="shared" si="277"/>
        <v>3312420</v>
      </c>
      <c r="BP1118">
        <v>21.18</v>
      </c>
      <c r="BQ1118">
        <v>0.11</v>
      </c>
      <c r="BR1118">
        <v>21.07</v>
      </c>
      <c r="BW1118" s="1"/>
    </row>
    <row r="1119" spans="1:75" ht="15" hidden="1" customHeight="1" outlineLevel="1">
      <c r="A1119" t="s">
        <v>1423</v>
      </c>
      <c r="B1119" s="8" t="s">
        <v>1798</v>
      </c>
      <c r="C1119" s="1">
        <f t="shared" si="270"/>
        <v>5813</v>
      </c>
      <c r="D1119" s="5">
        <f>IF(N1119&gt;0, RANK(N1119,(N1119:P1119,Q1119:AE1119)),0)</f>
        <v>1</v>
      </c>
      <c r="E1119" s="5">
        <f>IF(O1119&gt;0,RANK(O1119,(N1119:P1119,Q1119:AE1119)),0)</f>
        <v>2</v>
      </c>
      <c r="F1119" s="5">
        <f t="shared" si="271"/>
        <v>0</v>
      </c>
      <c r="G1119" s="1">
        <f t="shared" si="272"/>
        <v>107</v>
      </c>
      <c r="H1119" s="2">
        <f t="shared" si="267"/>
        <v>1.8407018751075175E-2</v>
      </c>
      <c r="I1119" s="6"/>
      <c r="J1119" s="2">
        <f t="shared" si="273"/>
        <v>0.49802167555479099</v>
      </c>
      <c r="K1119" s="2">
        <f t="shared" si="274"/>
        <v>0.47961465680371579</v>
      </c>
      <c r="L1119" s="2">
        <f t="shared" si="275"/>
        <v>0</v>
      </c>
      <c r="M1119" s="2">
        <f t="shared" si="276"/>
        <v>2.2363667641493168E-2</v>
      </c>
      <c r="N1119" s="63">
        <v>2895</v>
      </c>
      <c r="O1119" s="63">
        <v>2788</v>
      </c>
      <c r="P1119" s="63"/>
      <c r="Q1119" s="63">
        <v>130</v>
      </c>
      <c r="R1119" s="63"/>
      <c r="S1119" s="63"/>
      <c r="T1119" s="63"/>
      <c r="U1119" s="63"/>
      <c r="V1119" s="63"/>
      <c r="W1119" s="63">
        <v>0</v>
      </c>
      <c r="X1119" s="63"/>
      <c r="Y1119" s="63"/>
      <c r="Z1119" s="63"/>
      <c r="AA1119" s="63"/>
      <c r="AB1119" s="63"/>
      <c r="BA1119" t="str">
        <f t="shared" si="278"/>
        <v>Claremont</v>
      </c>
      <c r="BB1119" t="s">
        <v>1039</v>
      </c>
      <c r="BC1119">
        <v>2</v>
      </c>
      <c r="BD1119">
        <v>2</v>
      </c>
      <c r="BE1119" s="112">
        <v>33</v>
      </c>
      <c r="BF1119" s="114">
        <v>19</v>
      </c>
      <c r="BG1119" s="114">
        <v>15</v>
      </c>
      <c r="BH1119" s="118">
        <v>12900</v>
      </c>
      <c r="BI1119" s="118">
        <f t="shared" si="269"/>
        <v>33019</v>
      </c>
      <c r="BJ1119" t="s">
        <v>1248</v>
      </c>
      <c r="BK1119">
        <f t="shared" si="277"/>
        <v>3312900</v>
      </c>
      <c r="BP1119">
        <v>44.09</v>
      </c>
      <c r="BQ1119">
        <v>0.96</v>
      </c>
      <c r="BR1119">
        <v>43.12</v>
      </c>
      <c r="BW1119" s="1"/>
    </row>
    <row r="1120" spans="1:75" ht="15" hidden="1" customHeight="1" outlineLevel="1">
      <c r="A1120" t="s">
        <v>2212</v>
      </c>
      <c r="B1120" s="8" t="s">
        <v>1798</v>
      </c>
      <c r="C1120" s="1">
        <f t="shared" si="270"/>
        <v>183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271"/>
        <v>0</v>
      </c>
      <c r="G1120" s="1">
        <f t="shared" si="272"/>
        <v>36</v>
      </c>
      <c r="H1120" s="2">
        <f t="shared" ref="H1120:H1183" si="279">IF(C1120&gt;0,G1120/C1120,0)</f>
        <v>0.19672131147540983</v>
      </c>
      <c r="I1120" s="6"/>
      <c r="J1120" s="2">
        <f t="shared" si="273"/>
        <v>0.39344262295081966</v>
      </c>
      <c r="K1120" s="2">
        <f t="shared" si="274"/>
        <v>0.5901639344262295</v>
      </c>
      <c r="L1120" s="2">
        <f t="shared" si="275"/>
        <v>0</v>
      </c>
      <c r="M1120" s="2">
        <f t="shared" si="276"/>
        <v>1.6393442622950838E-2</v>
      </c>
      <c r="N1120" s="63">
        <v>72</v>
      </c>
      <c r="O1120" s="63">
        <v>108</v>
      </c>
      <c r="P1120" s="63"/>
      <c r="Q1120" s="63">
        <v>3</v>
      </c>
      <c r="R1120" s="63"/>
      <c r="S1120" s="63"/>
      <c r="T1120" s="63"/>
      <c r="U1120" s="63"/>
      <c r="V1120" s="63"/>
      <c r="W1120" s="63">
        <v>0</v>
      </c>
      <c r="X1120" s="63"/>
      <c r="Y1120" s="63"/>
      <c r="Z1120" s="63"/>
      <c r="AA1120" s="63"/>
      <c r="AB1120" s="63"/>
      <c r="BA1120" t="str">
        <f t="shared" si="278"/>
        <v>Clarksville</v>
      </c>
      <c r="BB1120" t="s">
        <v>442</v>
      </c>
      <c r="BC1120">
        <v>2</v>
      </c>
      <c r="BD1120">
        <v>2</v>
      </c>
      <c r="BE1120" s="112">
        <v>33</v>
      </c>
      <c r="BF1120" s="114">
        <v>7</v>
      </c>
      <c r="BG1120" s="114">
        <v>40</v>
      </c>
      <c r="BH1120" s="118">
        <v>13220</v>
      </c>
      <c r="BI1120" s="118">
        <f t="shared" si="269"/>
        <v>33007</v>
      </c>
      <c r="BJ1120" t="s">
        <v>1471</v>
      </c>
      <c r="BK1120">
        <f t="shared" si="277"/>
        <v>3313220</v>
      </c>
      <c r="BP1120">
        <v>62.12</v>
      </c>
      <c r="BQ1120">
        <v>1.88</v>
      </c>
      <c r="BR1120">
        <v>60.24</v>
      </c>
      <c r="BW1120" s="1"/>
    </row>
    <row r="1121" spans="1:81" ht="15" hidden="1" customHeight="1" outlineLevel="1">
      <c r="A1121" t="s">
        <v>396</v>
      </c>
      <c r="B1121" s="8" t="s">
        <v>1798</v>
      </c>
      <c r="C1121" s="1">
        <f t="shared" si="270"/>
        <v>1074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 t="shared" si="271"/>
        <v>0</v>
      </c>
      <c r="G1121" s="1">
        <f t="shared" si="272"/>
        <v>212</v>
      </c>
      <c r="H1121" s="2">
        <f t="shared" si="279"/>
        <v>0.1973929236499069</v>
      </c>
      <c r="I1121" s="6"/>
      <c r="J1121" s="2">
        <f t="shared" si="273"/>
        <v>0.38919925512104281</v>
      </c>
      <c r="K1121" s="2">
        <f t="shared" si="274"/>
        <v>0.58659217877094971</v>
      </c>
      <c r="L1121" s="2">
        <f t="shared" si="275"/>
        <v>0</v>
      </c>
      <c r="M1121" s="2">
        <f t="shared" si="276"/>
        <v>2.4208566108007479E-2</v>
      </c>
      <c r="N1121" s="63">
        <v>418</v>
      </c>
      <c r="O1121" s="63">
        <v>630</v>
      </c>
      <c r="P1121" s="63"/>
      <c r="Q1121" s="63">
        <v>26</v>
      </c>
      <c r="R1121" s="63"/>
      <c r="S1121" s="63"/>
      <c r="T1121" s="63"/>
      <c r="U1121" s="63"/>
      <c r="V1121" s="63"/>
      <c r="W1121" s="63">
        <v>0</v>
      </c>
      <c r="X1121" s="63"/>
      <c r="Y1121" s="63"/>
      <c r="Z1121" s="63"/>
      <c r="AA1121" s="63"/>
      <c r="AB1121" s="63"/>
      <c r="BA1121" t="str">
        <f t="shared" si="278"/>
        <v>Colebrook</v>
      </c>
      <c r="BB1121" t="s">
        <v>442</v>
      </c>
      <c r="BC1121">
        <v>2</v>
      </c>
      <c r="BD1121">
        <v>2</v>
      </c>
      <c r="BE1121" s="112">
        <v>33</v>
      </c>
      <c r="BF1121" s="114">
        <v>7</v>
      </c>
      <c r="BG1121" s="114">
        <v>45</v>
      </c>
      <c r="BH1121" s="118">
        <v>13780</v>
      </c>
      <c r="BI1121" s="118">
        <f t="shared" si="269"/>
        <v>33007</v>
      </c>
      <c r="BJ1121" t="s">
        <v>1471</v>
      </c>
      <c r="BK1121">
        <f t="shared" si="277"/>
        <v>3313780</v>
      </c>
      <c r="BP1121">
        <v>41.01</v>
      </c>
      <c r="BQ1121">
        <v>0.03</v>
      </c>
      <c r="BR1121">
        <v>40.99</v>
      </c>
      <c r="BW1121" s="1"/>
    </row>
    <row r="1122" spans="1:81" ht="15" hidden="1" customHeight="1" outlineLevel="1">
      <c r="A1122" t="s">
        <v>1495</v>
      </c>
      <c r="B1122" s="8" t="s">
        <v>1798</v>
      </c>
      <c r="C1122" s="1">
        <f t="shared" si="270"/>
        <v>351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271"/>
        <v>0</v>
      </c>
      <c r="G1122" s="1">
        <f t="shared" si="272"/>
        <v>121</v>
      </c>
      <c r="H1122" s="2">
        <f t="shared" si="279"/>
        <v>0.34472934472934474</v>
      </c>
      <c r="I1122" s="6"/>
      <c r="J1122" s="2">
        <f t="shared" si="273"/>
        <v>0.3247863247863248</v>
      </c>
      <c r="K1122" s="2">
        <f t="shared" si="274"/>
        <v>0.66951566951566954</v>
      </c>
      <c r="L1122" s="2">
        <f t="shared" si="275"/>
        <v>0</v>
      </c>
      <c r="M1122" s="2">
        <f t="shared" si="276"/>
        <v>5.6980056980057148E-3</v>
      </c>
      <c r="N1122" s="63">
        <v>114</v>
      </c>
      <c r="O1122" s="63">
        <v>235</v>
      </c>
      <c r="P1122" s="63"/>
      <c r="Q1122" s="63">
        <v>2</v>
      </c>
      <c r="R1122" s="63"/>
      <c r="S1122" s="63"/>
      <c r="T1122" s="63"/>
      <c r="U1122" s="63"/>
      <c r="V1122" s="63"/>
      <c r="W1122" s="63">
        <v>0</v>
      </c>
      <c r="X1122" s="63"/>
      <c r="Y1122" s="63"/>
      <c r="Z1122" s="63"/>
      <c r="AA1122" s="63"/>
      <c r="AB1122" s="63"/>
      <c r="BA1122" t="str">
        <f t="shared" si="278"/>
        <v>Columbia</v>
      </c>
      <c r="BB1122" t="s">
        <v>442</v>
      </c>
      <c r="BC1122">
        <v>2</v>
      </c>
      <c r="BD1122">
        <v>2</v>
      </c>
      <c r="BE1122" s="112">
        <v>33</v>
      </c>
      <c r="BF1122" s="114">
        <v>7</v>
      </c>
      <c r="BG1122" s="114">
        <v>50</v>
      </c>
      <c r="BH1122" s="118">
        <v>13940</v>
      </c>
      <c r="BI1122" s="118">
        <f t="shared" si="269"/>
        <v>33007</v>
      </c>
      <c r="BJ1122" t="s">
        <v>1471</v>
      </c>
      <c r="BK1122">
        <f t="shared" si="277"/>
        <v>3313940</v>
      </c>
      <c r="BP1122">
        <v>60.89</v>
      </c>
      <c r="BQ1122">
        <v>0.06</v>
      </c>
      <c r="BR1122">
        <v>60.83</v>
      </c>
      <c r="BW1122" s="1"/>
    </row>
    <row r="1123" spans="1:81" ht="15" hidden="1" customHeight="1" outlineLevel="1">
      <c r="A1123" t="s">
        <v>2693</v>
      </c>
      <c r="B1123" s="8" t="s">
        <v>1798</v>
      </c>
      <c r="C1123" s="1">
        <f t="shared" si="270"/>
        <v>23868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271"/>
        <v>0</v>
      </c>
      <c r="G1123" s="1">
        <f t="shared" si="272"/>
        <v>7528</v>
      </c>
      <c r="H1123" s="2">
        <f t="shared" si="279"/>
        <v>0.31540137422490366</v>
      </c>
      <c r="I1123" s="6"/>
      <c r="J1123" s="2">
        <f t="shared" si="273"/>
        <v>0.64986592927769393</v>
      </c>
      <c r="K1123" s="2">
        <f t="shared" si="274"/>
        <v>0.33446455505279032</v>
      </c>
      <c r="L1123" s="2">
        <f t="shared" si="275"/>
        <v>0</v>
      </c>
      <c r="M1123" s="2">
        <f t="shared" si="276"/>
        <v>1.5669515669515743E-2</v>
      </c>
      <c r="N1123" s="63">
        <v>15511</v>
      </c>
      <c r="O1123" s="63">
        <v>7983</v>
      </c>
      <c r="P1123" s="63"/>
      <c r="Q1123" s="63">
        <v>374</v>
      </c>
      <c r="R1123" s="63"/>
      <c r="S1123" s="63"/>
      <c r="T1123" s="63"/>
      <c r="U1123" s="63"/>
      <c r="V1123" s="63"/>
      <c r="W1123" s="63">
        <v>0</v>
      </c>
      <c r="X1123" s="63"/>
      <c r="Y1123" s="63"/>
      <c r="Z1123" s="63"/>
      <c r="AA1123" s="63"/>
      <c r="AB1123" s="63"/>
      <c r="BA1123" t="str">
        <f t="shared" si="278"/>
        <v>Concord</v>
      </c>
      <c r="BB1123" t="s">
        <v>2492</v>
      </c>
      <c r="BC1123">
        <v>2</v>
      </c>
      <c r="BD1123">
        <v>2</v>
      </c>
      <c r="BE1123" s="112">
        <v>33</v>
      </c>
      <c r="BF1123" s="114">
        <v>13</v>
      </c>
      <c r="BG1123" s="114">
        <v>40</v>
      </c>
      <c r="BH1123" s="118">
        <v>14200</v>
      </c>
      <c r="BI1123" s="118">
        <f t="shared" ref="BI1123:BI1186" si="280">BE1123*1000+BF1123</f>
        <v>33013</v>
      </c>
      <c r="BJ1123" t="s">
        <v>1248</v>
      </c>
      <c r="BK1123">
        <f t="shared" si="277"/>
        <v>3314200</v>
      </c>
      <c r="BP1123">
        <v>67.52</v>
      </c>
      <c r="BQ1123">
        <v>3.23</v>
      </c>
      <c r="BR1123">
        <v>64.290000000000006</v>
      </c>
      <c r="BW1123" s="1"/>
    </row>
    <row r="1124" spans="1:81" ht="15" hidden="1" customHeight="1" outlineLevel="1">
      <c r="A1124" t="s">
        <v>2455</v>
      </c>
      <c r="B1124" s="8" t="s">
        <v>1798</v>
      </c>
      <c r="C1124" s="1">
        <f t="shared" si="270"/>
        <v>5849</v>
      </c>
      <c r="D1124" s="5">
        <f>IF(N1124&gt;0, RANK(N1124,(N1124:P1124,Q1124:AE1124)),0)</f>
        <v>1</v>
      </c>
      <c r="E1124" s="5">
        <f>IF(O1124&gt;0,RANK(O1124,(N1124:P1124,Q1124:AE1124)),0)</f>
        <v>2</v>
      </c>
      <c r="F1124" s="5">
        <f t="shared" si="271"/>
        <v>0</v>
      </c>
      <c r="G1124" s="1">
        <f t="shared" si="272"/>
        <v>1000</v>
      </c>
      <c r="H1124" s="2">
        <f t="shared" si="279"/>
        <v>0.17096939647803044</v>
      </c>
      <c r="I1124" s="6"/>
      <c r="J1124" s="2">
        <f t="shared" si="273"/>
        <v>0.57787656009574284</v>
      </c>
      <c r="K1124" s="2">
        <f t="shared" si="274"/>
        <v>0.40690716361771245</v>
      </c>
      <c r="L1124" s="2">
        <f t="shared" si="275"/>
        <v>0</v>
      </c>
      <c r="M1124" s="2">
        <f t="shared" si="276"/>
        <v>1.5216276286544705E-2</v>
      </c>
      <c r="N1124" s="63">
        <v>3380</v>
      </c>
      <c r="O1124" s="63">
        <v>2380</v>
      </c>
      <c r="P1124" s="63"/>
      <c r="Q1124" s="63">
        <v>89</v>
      </c>
      <c r="R1124" s="63"/>
      <c r="S1124" s="63"/>
      <c r="T1124" s="63"/>
      <c r="U1124" s="63"/>
      <c r="V1124" s="63"/>
      <c r="W1124" s="63">
        <v>0</v>
      </c>
      <c r="X1124" s="63"/>
      <c r="Y1124" s="63"/>
      <c r="Z1124" s="63"/>
      <c r="AA1124" s="63"/>
      <c r="AB1124" s="63"/>
      <c r="BA1124" t="str">
        <f t="shared" si="278"/>
        <v>Conway</v>
      </c>
      <c r="BB1124" t="s">
        <v>1674</v>
      </c>
      <c r="BC1124">
        <v>1</v>
      </c>
      <c r="BD1124">
        <v>1</v>
      </c>
      <c r="BE1124" s="112">
        <v>33</v>
      </c>
      <c r="BF1124" s="114">
        <v>3</v>
      </c>
      <c r="BG1124" s="114">
        <v>25</v>
      </c>
      <c r="BH1124" s="118">
        <v>14660</v>
      </c>
      <c r="BI1124" s="118">
        <f t="shared" si="280"/>
        <v>33003</v>
      </c>
      <c r="BJ1124" t="s">
        <v>1471</v>
      </c>
      <c r="BK1124">
        <f t="shared" si="277"/>
        <v>3314660</v>
      </c>
      <c r="BP1124">
        <v>71.709999999999994</v>
      </c>
      <c r="BQ1124">
        <v>2.0499999999999998</v>
      </c>
      <c r="BR1124">
        <v>69.66</v>
      </c>
      <c r="BW1124" s="1"/>
    </row>
    <row r="1125" spans="1:81" ht="15" hidden="1" customHeight="1" outlineLevel="1">
      <c r="A1125" t="s">
        <v>1159</v>
      </c>
      <c r="B1125" s="8" t="s">
        <v>1798</v>
      </c>
      <c r="C1125" s="1">
        <f t="shared" si="270"/>
        <v>1109</v>
      </c>
      <c r="D1125" s="5">
        <f>IF(N1125&gt;0, RANK(N1125,(N1125:P1125,Q1125:AE1125)),0)</f>
        <v>1</v>
      </c>
      <c r="E1125" s="5">
        <f>IF(O1125&gt;0,RANK(O1125,(N1125:P1125,Q1125:AE1125)),0)</f>
        <v>2</v>
      </c>
      <c r="F1125" s="5">
        <f t="shared" si="271"/>
        <v>0</v>
      </c>
      <c r="G1125" s="1">
        <f t="shared" si="272"/>
        <v>271</v>
      </c>
      <c r="H1125" s="2">
        <f t="shared" si="279"/>
        <v>0.24436429215509467</v>
      </c>
      <c r="I1125" s="6"/>
      <c r="J1125" s="2">
        <f t="shared" si="273"/>
        <v>0.61226330027051401</v>
      </c>
      <c r="K1125" s="2">
        <f t="shared" si="274"/>
        <v>0.36789900811541931</v>
      </c>
      <c r="L1125" s="2">
        <f t="shared" si="275"/>
        <v>0</v>
      </c>
      <c r="M1125" s="2">
        <f t="shared" si="276"/>
        <v>1.9837691614066677E-2</v>
      </c>
      <c r="N1125" s="63">
        <v>679</v>
      </c>
      <c r="O1125" s="63">
        <v>408</v>
      </c>
      <c r="P1125" s="63"/>
      <c r="Q1125" s="63">
        <v>22</v>
      </c>
      <c r="R1125" s="63"/>
      <c r="S1125" s="63"/>
      <c r="T1125" s="63"/>
      <c r="U1125" s="63"/>
      <c r="V1125" s="63"/>
      <c r="W1125" s="63">
        <v>0</v>
      </c>
      <c r="X1125" s="63"/>
      <c r="Y1125" s="63"/>
      <c r="Z1125" s="63"/>
      <c r="AA1125" s="63"/>
      <c r="AB1125" s="63"/>
      <c r="BA1125" t="str">
        <f t="shared" si="278"/>
        <v>Cornish</v>
      </c>
      <c r="BB1125" t="s">
        <v>1039</v>
      </c>
      <c r="BC1125">
        <v>2</v>
      </c>
      <c r="BD1125">
        <v>2</v>
      </c>
      <c r="BE1125" s="112">
        <v>33</v>
      </c>
      <c r="BF1125" s="114">
        <v>19</v>
      </c>
      <c r="BG1125" s="114">
        <v>20</v>
      </c>
      <c r="BH1125" s="118">
        <v>15060</v>
      </c>
      <c r="BI1125" s="118">
        <f t="shared" si="280"/>
        <v>33019</v>
      </c>
      <c r="BJ1125" t="s">
        <v>1471</v>
      </c>
      <c r="BK1125">
        <f t="shared" si="277"/>
        <v>3315060</v>
      </c>
      <c r="BP1125">
        <v>42.85</v>
      </c>
      <c r="BQ1125">
        <v>0.72</v>
      </c>
      <c r="BR1125">
        <v>42.12</v>
      </c>
      <c r="BW1125" s="1"/>
    </row>
    <row r="1126" spans="1:81" ht="15" hidden="1" customHeight="1" outlineLevel="1">
      <c r="A1126" t="s">
        <v>2820</v>
      </c>
      <c r="B1126" s="8" t="s">
        <v>1798</v>
      </c>
      <c r="C1126" s="1">
        <f t="shared" si="270"/>
        <v>510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271"/>
        <v>0</v>
      </c>
      <c r="G1126" s="1">
        <f t="shared" si="272"/>
        <v>147</v>
      </c>
      <c r="H1126" s="2">
        <f t="shared" si="279"/>
        <v>0.28823529411764703</v>
      </c>
      <c r="I1126" s="6"/>
      <c r="J1126" s="2">
        <f t="shared" si="273"/>
        <v>0.33725490196078434</v>
      </c>
      <c r="K1126" s="2">
        <f t="shared" si="274"/>
        <v>0.62549019607843137</v>
      </c>
      <c r="L1126" s="2">
        <f t="shared" si="275"/>
        <v>0</v>
      </c>
      <c r="M1126" s="2">
        <f t="shared" si="276"/>
        <v>3.7254901960784292E-2</v>
      </c>
      <c r="N1126" s="63">
        <v>172</v>
      </c>
      <c r="O1126" s="63">
        <v>319</v>
      </c>
      <c r="P1126" s="63"/>
      <c r="Q1126" s="63">
        <v>19</v>
      </c>
      <c r="R1126" s="63"/>
      <c r="S1126" s="63"/>
      <c r="T1126" s="63"/>
      <c r="U1126" s="63"/>
      <c r="V1126" s="63"/>
      <c r="W1126" s="63">
        <v>0</v>
      </c>
      <c r="X1126" s="63"/>
      <c r="Y1126" s="63"/>
      <c r="Z1126" s="63"/>
      <c r="AA1126" s="63"/>
      <c r="AB1126" s="63"/>
      <c r="BA1126" t="str">
        <f t="shared" si="278"/>
        <v>Croydon</v>
      </c>
      <c r="BB1126" t="s">
        <v>1039</v>
      </c>
      <c r="BC1126">
        <v>2</v>
      </c>
      <c r="BD1126">
        <v>2</v>
      </c>
      <c r="BE1126" s="112">
        <v>33</v>
      </c>
      <c r="BF1126" s="114">
        <v>19</v>
      </c>
      <c r="BG1126" s="114">
        <v>25</v>
      </c>
      <c r="BH1126" s="118">
        <v>16340</v>
      </c>
      <c r="BI1126" s="118">
        <f t="shared" si="280"/>
        <v>33019</v>
      </c>
      <c r="BJ1126" t="s">
        <v>1471</v>
      </c>
      <c r="BK1126">
        <f t="shared" si="277"/>
        <v>3316340</v>
      </c>
      <c r="BP1126">
        <v>37.86</v>
      </c>
      <c r="BQ1126">
        <v>0.77</v>
      </c>
      <c r="BR1126">
        <v>37.08</v>
      </c>
      <c r="BW1126" s="1"/>
    </row>
    <row r="1127" spans="1:81" ht="15" hidden="1" customHeight="1" outlineLevel="1">
      <c r="A1127" t="s">
        <v>1808</v>
      </c>
      <c r="B1127" s="8" t="s">
        <v>1798</v>
      </c>
      <c r="C1127" s="1">
        <f t="shared" si="270"/>
        <v>528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 t="shared" si="271"/>
        <v>0</v>
      </c>
      <c r="G1127" s="1">
        <f t="shared" si="272"/>
        <v>64</v>
      </c>
      <c r="H1127" s="2">
        <f t="shared" si="279"/>
        <v>0.12121212121212122</v>
      </c>
      <c r="I1127" s="6"/>
      <c r="J1127" s="2">
        <f t="shared" si="273"/>
        <v>0.4375</v>
      </c>
      <c r="K1127" s="2">
        <f t="shared" si="274"/>
        <v>0.55871212121212122</v>
      </c>
      <c r="L1127" s="2">
        <f t="shared" si="275"/>
        <v>0</v>
      </c>
      <c r="M1127" s="2">
        <f t="shared" si="276"/>
        <v>3.7878787878787845E-3</v>
      </c>
      <c r="N1127" s="63">
        <v>231</v>
      </c>
      <c r="O1127" s="63">
        <v>295</v>
      </c>
      <c r="P1127" s="63"/>
      <c r="Q1127" s="63">
        <v>2</v>
      </c>
      <c r="R1127" s="63"/>
      <c r="S1127" s="63"/>
      <c r="T1127" s="63"/>
      <c r="U1127" s="63"/>
      <c r="V1127" s="63"/>
      <c r="W1127" s="63">
        <v>0</v>
      </c>
      <c r="X1127" s="63"/>
      <c r="Y1127" s="63"/>
      <c r="Z1127" s="63"/>
      <c r="AA1127" s="63"/>
      <c r="AB1127" s="63"/>
      <c r="BA1127" t="str">
        <f t="shared" si="278"/>
        <v>Dalton</v>
      </c>
      <c r="BB1127" t="s">
        <v>442</v>
      </c>
      <c r="BC1127">
        <v>2</v>
      </c>
      <c r="BD1127">
        <v>2</v>
      </c>
      <c r="BE1127" s="112">
        <v>33</v>
      </c>
      <c r="BF1127" s="114">
        <v>7</v>
      </c>
      <c r="BG1127" s="114">
        <v>65</v>
      </c>
      <c r="BH1127" s="118">
        <v>16820</v>
      </c>
      <c r="BI1127" s="118">
        <f t="shared" si="280"/>
        <v>33007</v>
      </c>
      <c r="BJ1127" t="s">
        <v>1471</v>
      </c>
      <c r="BK1127">
        <f t="shared" si="277"/>
        <v>3316820</v>
      </c>
      <c r="BP1127">
        <v>28.26</v>
      </c>
      <c r="BQ1127">
        <v>0.77</v>
      </c>
      <c r="BR1127">
        <v>27.49</v>
      </c>
      <c r="BW1127" s="1"/>
    </row>
    <row r="1128" spans="1:81" ht="15" hidden="1" customHeight="1" outlineLevel="1">
      <c r="A1128" t="s">
        <v>1617</v>
      </c>
      <c r="B1128" s="8" t="s">
        <v>1798</v>
      </c>
      <c r="C1128" s="1">
        <f t="shared" si="270"/>
        <v>725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 t="shared" si="271"/>
        <v>0</v>
      </c>
      <c r="G1128" s="1">
        <f t="shared" si="272"/>
        <v>124</v>
      </c>
      <c r="H1128" s="2">
        <f t="shared" si="279"/>
        <v>0.17103448275862068</v>
      </c>
      <c r="I1128" s="6"/>
      <c r="J1128" s="2">
        <f t="shared" si="273"/>
        <v>0.4</v>
      </c>
      <c r="K1128" s="2">
        <f t="shared" si="274"/>
        <v>0.57103448275862068</v>
      </c>
      <c r="L1128" s="2">
        <f t="shared" si="275"/>
        <v>0</v>
      </c>
      <c r="M1128" s="2">
        <f t="shared" si="276"/>
        <v>2.8965517241379302E-2</v>
      </c>
      <c r="N1128" s="63">
        <v>290</v>
      </c>
      <c r="O1128" s="63">
        <v>414</v>
      </c>
      <c r="P1128" s="63"/>
      <c r="Q1128" s="63">
        <v>21</v>
      </c>
      <c r="R1128" s="63"/>
      <c r="S1128" s="63"/>
      <c r="T1128" s="63"/>
      <c r="U1128" s="63"/>
      <c r="V1128" s="63"/>
      <c r="W1128" s="63">
        <v>0</v>
      </c>
      <c r="X1128" s="63"/>
      <c r="Y1128" s="63"/>
      <c r="Z1128" s="63"/>
      <c r="AA1128" s="63"/>
      <c r="AB1128" s="63"/>
      <c r="BA1128" t="str">
        <f t="shared" si="278"/>
        <v>Danbury</v>
      </c>
      <c r="BB1128" t="s">
        <v>2492</v>
      </c>
      <c r="BC1128">
        <v>2</v>
      </c>
      <c r="BD1128">
        <v>2</v>
      </c>
      <c r="BE1128" s="112">
        <v>33</v>
      </c>
      <c r="BF1128" s="114">
        <v>13</v>
      </c>
      <c r="BG1128" s="114">
        <v>45</v>
      </c>
      <c r="BH1128" s="118">
        <v>16980</v>
      </c>
      <c r="BI1128" s="118">
        <f t="shared" si="280"/>
        <v>33013</v>
      </c>
      <c r="BJ1128" t="s">
        <v>1471</v>
      </c>
      <c r="BK1128">
        <f t="shared" si="277"/>
        <v>3316980</v>
      </c>
      <c r="BP1128">
        <v>37.729999999999997</v>
      </c>
      <c r="BQ1128">
        <v>0.28000000000000003</v>
      </c>
      <c r="BR1128">
        <v>37.450000000000003</v>
      </c>
      <c r="BW1128" s="1"/>
    </row>
    <row r="1129" spans="1:81" ht="15" hidden="1" customHeight="1" outlineLevel="1">
      <c r="A1129" t="s">
        <v>860</v>
      </c>
      <c r="B1129" s="8" t="s">
        <v>1798</v>
      </c>
      <c r="C1129" s="1">
        <f t="shared" si="270"/>
        <v>2816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 t="shared" si="271"/>
        <v>0</v>
      </c>
      <c r="G1129" s="1">
        <f t="shared" si="272"/>
        <v>604</v>
      </c>
      <c r="H1129" s="2">
        <f t="shared" si="279"/>
        <v>0.21448863636363635</v>
      </c>
      <c r="I1129" s="6"/>
      <c r="J1129" s="2">
        <f t="shared" si="273"/>
        <v>0.38423295454545453</v>
      </c>
      <c r="K1129" s="2">
        <f t="shared" si="274"/>
        <v>0.59872159090909094</v>
      </c>
      <c r="L1129" s="2">
        <f t="shared" si="275"/>
        <v>0</v>
      </c>
      <c r="M1129" s="2">
        <f t="shared" si="276"/>
        <v>1.7045454545454475E-2</v>
      </c>
      <c r="N1129" s="63">
        <v>1082</v>
      </c>
      <c r="O1129" s="63">
        <v>1686</v>
      </c>
      <c r="P1129" s="63"/>
      <c r="Q1129" s="63">
        <v>48</v>
      </c>
      <c r="R1129" s="63"/>
      <c r="S1129" s="63"/>
      <c r="T1129" s="63"/>
      <c r="U1129" s="63"/>
      <c r="V1129" s="63"/>
      <c r="W1129" s="63">
        <v>0</v>
      </c>
      <c r="X1129" s="63"/>
      <c r="Y1129" s="63"/>
      <c r="Z1129" s="63"/>
      <c r="AA1129" s="63"/>
      <c r="AB1129" s="63"/>
      <c r="BA1129" t="str">
        <f t="shared" si="278"/>
        <v>Danville</v>
      </c>
      <c r="BB1129" t="s">
        <v>2969</v>
      </c>
      <c r="BC1129">
        <v>1</v>
      </c>
      <c r="BD1129">
        <v>1</v>
      </c>
      <c r="BE1129" s="112">
        <v>33</v>
      </c>
      <c r="BF1129" s="114">
        <v>15</v>
      </c>
      <c r="BG1129" s="114">
        <v>30</v>
      </c>
      <c r="BH1129" s="118">
        <v>17140</v>
      </c>
      <c r="BI1129" s="118">
        <f t="shared" si="280"/>
        <v>33015</v>
      </c>
      <c r="BJ1129" t="s">
        <v>1471</v>
      </c>
      <c r="BK1129">
        <f t="shared" si="277"/>
        <v>3317140</v>
      </c>
      <c r="BP1129">
        <v>11.91</v>
      </c>
      <c r="BQ1129">
        <v>0.2</v>
      </c>
      <c r="BR1129">
        <v>11.71</v>
      </c>
      <c r="BW1129" s="1"/>
    </row>
    <row r="1130" spans="1:81" ht="15" hidden="1" customHeight="1" outlineLevel="1">
      <c r="A1130" t="s">
        <v>1114</v>
      </c>
      <c r="B1130" s="8" t="s">
        <v>1798</v>
      </c>
      <c r="C1130" s="1">
        <f t="shared" si="270"/>
        <v>3208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271"/>
        <v>0</v>
      </c>
      <c r="G1130" s="1">
        <f t="shared" si="272"/>
        <v>426</v>
      </c>
      <c r="H1130" s="2">
        <f t="shared" si="279"/>
        <v>0.1327930174563591</v>
      </c>
      <c r="I1130" s="6"/>
      <c r="J1130" s="2">
        <f t="shared" si="273"/>
        <v>0.42394014962593518</v>
      </c>
      <c r="K1130" s="2">
        <f t="shared" si="274"/>
        <v>0.55673316708229426</v>
      </c>
      <c r="L1130" s="2">
        <f t="shared" si="275"/>
        <v>0</v>
      </c>
      <c r="M1130" s="2">
        <f t="shared" si="276"/>
        <v>1.9326683291770563E-2</v>
      </c>
      <c r="N1130" s="63">
        <v>1360</v>
      </c>
      <c r="O1130" s="63">
        <v>1786</v>
      </c>
      <c r="P1130" s="63"/>
      <c r="Q1130" s="63">
        <v>62</v>
      </c>
      <c r="R1130" s="63"/>
      <c r="S1130" s="63"/>
      <c r="T1130" s="63"/>
      <c r="U1130" s="63"/>
      <c r="V1130" s="63"/>
      <c r="W1130" s="63">
        <v>0</v>
      </c>
      <c r="X1130" s="63"/>
      <c r="Y1130" s="63"/>
      <c r="Z1130" s="63"/>
      <c r="AA1130" s="63"/>
      <c r="AB1130" s="63"/>
      <c r="BA1130" t="str">
        <f t="shared" si="278"/>
        <v>Deerfield</v>
      </c>
      <c r="BB1130" t="s">
        <v>2969</v>
      </c>
      <c r="BC1130">
        <v>2</v>
      </c>
      <c r="BD1130">
        <v>2</v>
      </c>
      <c r="BE1130" s="112">
        <v>33</v>
      </c>
      <c r="BF1130" s="114">
        <v>15</v>
      </c>
      <c r="BG1130" s="114">
        <v>35</v>
      </c>
      <c r="BH1130" s="118">
        <v>17460</v>
      </c>
      <c r="BI1130" s="118">
        <f t="shared" si="280"/>
        <v>33015</v>
      </c>
      <c r="BJ1130" t="s">
        <v>1471</v>
      </c>
      <c r="BK1130">
        <f t="shared" si="277"/>
        <v>3317460</v>
      </c>
      <c r="BP1130">
        <v>52.26</v>
      </c>
      <c r="BQ1130">
        <v>1.35</v>
      </c>
      <c r="BR1130">
        <v>50.91</v>
      </c>
      <c r="BW1130" s="1"/>
    </row>
    <row r="1131" spans="1:81" ht="15" hidden="1" customHeight="1" outlineLevel="1">
      <c r="A1131" t="s">
        <v>2546</v>
      </c>
      <c r="B1131" s="8" t="s">
        <v>1798</v>
      </c>
      <c r="C1131" s="1">
        <f t="shared" si="270"/>
        <v>1158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 t="shared" si="271"/>
        <v>0</v>
      </c>
      <c r="G1131" s="1">
        <f t="shared" si="272"/>
        <v>208</v>
      </c>
      <c r="H1131" s="2">
        <f t="shared" si="279"/>
        <v>0.17962003454231434</v>
      </c>
      <c r="I1131" s="6"/>
      <c r="J1131" s="2">
        <f t="shared" si="273"/>
        <v>0.39896373056994816</v>
      </c>
      <c r="K1131" s="2">
        <f t="shared" si="274"/>
        <v>0.5785837651122625</v>
      </c>
      <c r="L1131" s="2">
        <f t="shared" si="275"/>
        <v>0</v>
      </c>
      <c r="M1131" s="2">
        <f t="shared" si="276"/>
        <v>2.2452504317789335E-2</v>
      </c>
      <c r="N1131" s="63">
        <v>462</v>
      </c>
      <c r="O1131" s="63">
        <v>670</v>
      </c>
      <c r="P1131" s="63"/>
      <c r="Q1131" s="63">
        <v>26</v>
      </c>
      <c r="R1131" s="63"/>
      <c r="S1131" s="63"/>
      <c r="T1131" s="63"/>
      <c r="U1131" s="63"/>
      <c r="V1131" s="63"/>
      <c r="W1131" s="63">
        <v>0</v>
      </c>
      <c r="X1131" s="63"/>
      <c r="Y1131" s="63"/>
      <c r="Z1131" s="63"/>
      <c r="AA1131" s="63"/>
      <c r="AB1131" s="63"/>
      <c r="BA1131" t="str">
        <f t="shared" si="278"/>
        <v>Deering</v>
      </c>
      <c r="BB1131" t="s">
        <v>1160</v>
      </c>
      <c r="BC1131">
        <v>2</v>
      </c>
      <c r="BD1131">
        <v>2</v>
      </c>
      <c r="BE1131" s="112">
        <v>33</v>
      </c>
      <c r="BF1131" s="114">
        <v>11</v>
      </c>
      <c r="BG1131" s="114">
        <v>30</v>
      </c>
      <c r="BH1131" s="118">
        <v>17780</v>
      </c>
      <c r="BI1131" s="118">
        <f t="shared" si="280"/>
        <v>33011</v>
      </c>
      <c r="BJ1131" t="s">
        <v>1471</v>
      </c>
      <c r="BK1131">
        <f t="shared" si="277"/>
        <v>3317780</v>
      </c>
      <c r="BP1131">
        <v>31.44</v>
      </c>
      <c r="BQ1131">
        <v>0.64</v>
      </c>
      <c r="BR1131">
        <v>30.8</v>
      </c>
      <c r="BW1131" s="1"/>
    </row>
    <row r="1132" spans="1:81" ht="15" hidden="1" customHeight="1" outlineLevel="1">
      <c r="A1132" t="s">
        <v>2544</v>
      </c>
      <c r="B1132" s="8" t="s">
        <v>1798</v>
      </c>
      <c r="C1132" s="1">
        <f t="shared" si="270"/>
        <v>17894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271"/>
        <v>0</v>
      </c>
      <c r="G1132" s="1">
        <f t="shared" si="272"/>
        <v>1197</v>
      </c>
      <c r="H1132" s="2">
        <f t="shared" si="279"/>
        <v>6.6893930926567563E-2</v>
      </c>
      <c r="I1132" s="6"/>
      <c r="J1132" s="2">
        <f t="shared" si="273"/>
        <v>0.45909243321783838</v>
      </c>
      <c r="K1132" s="2">
        <f t="shared" si="274"/>
        <v>0.52598636414440592</v>
      </c>
      <c r="L1132" s="2">
        <f t="shared" si="275"/>
        <v>0</v>
      </c>
      <c r="M1132" s="2">
        <f t="shared" si="276"/>
        <v>1.4921202637755759E-2</v>
      </c>
      <c r="N1132" s="63">
        <v>8215</v>
      </c>
      <c r="O1132" s="63">
        <v>9412</v>
      </c>
      <c r="P1132" s="63"/>
      <c r="Q1132" s="63">
        <v>267</v>
      </c>
      <c r="R1132" s="63"/>
      <c r="S1132" s="63"/>
      <c r="T1132" s="63"/>
      <c r="U1132" s="63"/>
      <c r="V1132" s="63"/>
      <c r="W1132" s="63">
        <v>0</v>
      </c>
      <c r="X1132" s="63"/>
      <c r="Y1132" s="63"/>
      <c r="Z1132" s="63"/>
      <c r="AA1132" s="63"/>
      <c r="AB1132" s="63"/>
      <c r="BA1132" t="str">
        <f t="shared" si="278"/>
        <v>Derry</v>
      </c>
      <c r="BB1132" t="s">
        <v>2969</v>
      </c>
      <c r="BC1132">
        <v>1</v>
      </c>
      <c r="BD1132">
        <v>1</v>
      </c>
      <c r="BE1132" s="112">
        <v>33</v>
      </c>
      <c r="BF1132" s="114">
        <v>15</v>
      </c>
      <c r="BG1132" s="114">
        <v>40</v>
      </c>
      <c r="BH1132" s="118">
        <v>17940</v>
      </c>
      <c r="BI1132" s="118">
        <f t="shared" si="280"/>
        <v>33015</v>
      </c>
      <c r="BJ1132" t="s">
        <v>1471</v>
      </c>
      <c r="BK1132">
        <f t="shared" si="277"/>
        <v>3317940</v>
      </c>
      <c r="BP1132">
        <v>36.659999999999997</v>
      </c>
      <c r="BQ1132">
        <v>0.88</v>
      </c>
      <c r="BR1132">
        <v>35.79</v>
      </c>
      <c r="BW1132" s="1"/>
    </row>
    <row r="1133" spans="1:81" ht="15" hidden="1" customHeight="1" outlineLevel="1">
      <c r="A1133" t="s">
        <v>1692</v>
      </c>
      <c r="B1133" s="8" t="s">
        <v>1798</v>
      </c>
      <c r="C1133" s="1">
        <f t="shared" si="270"/>
        <v>5</v>
      </c>
      <c r="D1133" s="5">
        <f>IF(N1133&gt;0, RANK(N1133,(N1133:P1133,Q1133:AE1133)),0)</f>
        <v>1</v>
      </c>
      <c r="E1133" s="5">
        <f>IF(O1133&gt;0,RANK(O1133,(N1133:P1133,Q1133:AE1133)),0)</f>
        <v>0</v>
      </c>
      <c r="F1133" s="5">
        <f t="shared" si="271"/>
        <v>0</v>
      </c>
      <c r="G1133" s="1">
        <f t="shared" si="272"/>
        <v>5</v>
      </c>
      <c r="H1133" s="2">
        <f t="shared" si="279"/>
        <v>1</v>
      </c>
      <c r="I1133" s="6"/>
      <c r="J1133" s="2">
        <f t="shared" si="273"/>
        <v>1</v>
      </c>
      <c r="K1133" s="2">
        <f t="shared" si="274"/>
        <v>0</v>
      </c>
      <c r="L1133" s="2">
        <f t="shared" si="275"/>
        <v>0</v>
      </c>
      <c r="M1133" s="2">
        <f t="shared" si="276"/>
        <v>0</v>
      </c>
      <c r="N1133" s="63">
        <v>5</v>
      </c>
      <c r="O1133" s="63">
        <v>0</v>
      </c>
      <c r="P1133" s="63"/>
      <c r="Q1133" s="63">
        <v>0</v>
      </c>
      <c r="R1133" s="63"/>
      <c r="S1133" s="63"/>
      <c r="T1133" s="63"/>
      <c r="U1133" s="63"/>
      <c r="V1133" s="63"/>
      <c r="W1133" s="63">
        <v>0</v>
      </c>
      <c r="X1133" s="63"/>
      <c r="Y1133" s="63"/>
      <c r="Z1133" s="63"/>
      <c r="AA1133" s="63"/>
      <c r="AB1133" s="63"/>
      <c r="BA1133" t="str">
        <f t="shared" si="278"/>
        <v>Dixville</v>
      </c>
      <c r="BB1133" t="s">
        <v>442</v>
      </c>
      <c r="BC1133">
        <v>2</v>
      </c>
      <c r="BD1133">
        <v>2</v>
      </c>
      <c r="BE1133" s="112">
        <v>33</v>
      </c>
      <c r="BF1133" s="114">
        <v>7</v>
      </c>
      <c r="BG1133" s="114">
        <v>75</v>
      </c>
      <c r="BH1133" s="118">
        <v>18420</v>
      </c>
      <c r="BI1133" s="118">
        <f t="shared" si="280"/>
        <v>33007</v>
      </c>
      <c r="BJ1133" t="s">
        <v>1296</v>
      </c>
      <c r="BK1133">
        <f t="shared" si="277"/>
        <v>3318420</v>
      </c>
      <c r="BP1133">
        <v>48.99</v>
      </c>
      <c r="BQ1133">
        <v>0.14000000000000001</v>
      </c>
      <c r="BR1133">
        <v>48.86</v>
      </c>
      <c r="BW1133" s="1"/>
      <c r="BZ1133" t="str">
        <f>"$vote_array_twn[0]["&amp;N$2&amp;"]["&amp;$BH1133&amp;"]="&amp;N1133&amp;";"</f>
        <v>$vote_array_twn[0][1][18420]=5;</v>
      </c>
      <c r="CA1133" t="str">
        <f>"$vote_array_twn[0]["&amp;O$2&amp;"]["&amp;$BH1133&amp;"]="&amp;O1133&amp;";"</f>
        <v>$vote_array_twn[0][2][18420]=0;</v>
      </c>
      <c r="CC1133" t="str">
        <f>"$vote_array_twn[0]["&amp;Q$2&amp;"]["&amp;$BH1133&amp;"]="&amp;Q1133&amp;";"</f>
        <v>$vote_array_twn[0][4][18420]=0;</v>
      </c>
    </row>
    <row r="1134" spans="1:81" ht="15" hidden="1" customHeight="1" outlineLevel="1">
      <c r="A1134" t="s">
        <v>792</v>
      </c>
      <c r="B1134" s="8" t="s">
        <v>1798</v>
      </c>
      <c r="C1134" s="1">
        <f t="shared" si="270"/>
        <v>233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271"/>
        <v>0</v>
      </c>
      <c r="G1134" s="1">
        <f t="shared" si="272"/>
        <v>19</v>
      </c>
      <c r="H1134" s="2">
        <f t="shared" si="279"/>
        <v>8.15450643776824E-2</v>
      </c>
      <c r="I1134" s="6"/>
      <c r="J1134" s="2">
        <f t="shared" si="273"/>
        <v>0.45064377682403434</v>
      </c>
      <c r="K1134" s="2">
        <f t="shared" si="274"/>
        <v>0.53218884120171672</v>
      </c>
      <c r="L1134" s="2">
        <f t="shared" si="275"/>
        <v>0</v>
      </c>
      <c r="M1134" s="2">
        <f t="shared" si="276"/>
        <v>1.7167381974248941E-2</v>
      </c>
      <c r="N1134" s="63">
        <v>105</v>
      </c>
      <c r="O1134" s="63">
        <v>124</v>
      </c>
      <c r="P1134" s="63"/>
      <c r="Q1134" s="63">
        <v>4</v>
      </c>
      <c r="R1134" s="63"/>
      <c r="S1134" s="63"/>
      <c r="T1134" s="63"/>
      <c r="U1134" s="63"/>
      <c r="V1134" s="63"/>
      <c r="W1134" s="63">
        <v>0</v>
      </c>
      <c r="X1134" s="63"/>
      <c r="Y1134" s="63"/>
      <c r="Z1134" s="63"/>
      <c r="AA1134" s="63"/>
      <c r="AB1134" s="63"/>
      <c r="BA1134" t="str">
        <f t="shared" si="278"/>
        <v>Dorchester</v>
      </c>
      <c r="BB1134" t="s">
        <v>2258</v>
      </c>
      <c r="BC1134">
        <v>2</v>
      </c>
      <c r="BD1134">
        <v>2</v>
      </c>
      <c r="BE1134" s="112">
        <v>33</v>
      </c>
      <c r="BF1134" s="114">
        <v>9</v>
      </c>
      <c r="BG1134" s="114">
        <v>50</v>
      </c>
      <c r="BH1134" s="118">
        <v>18740</v>
      </c>
      <c r="BI1134" s="118">
        <f t="shared" si="280"/>
        <v>33009</v>
      </c>
      <c r="BJ1134" t="s">
        <v>1471</v>
      </c>
      <c r="BK1134">
        <f t="shared" si="277"/>
        <v>3318740</v>
      </c>
      <c r="BP1134">
        <v>45.24</v>
      </c>
      <c r="BQ1134">
        <v>0.55000000000000004</v>
      </c>
      <c r="BR1134">
        <v>44.69</v>
      </c>
      <c r="BW1134" s="1"/>
    </row>
    <row r="1135" spans="1:81" ht="15" hidden="1" customHeight="1" outlineLevel="1">
      <c r="A1135" t="s">
        <v>3083</v>
      </c>
      <c r="B1135" s="8" t="s">
        <v>1798</v>
      </c>
      <c r="C1135" s="1">
        <f t="shared" si="270"/>
        <v>19185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271"/>
        <v>0</v>
      </c>
      <c r="G1135" s="1">
        <f t="shared" si="272"/>
        <v>6177</v>
      </c>
      <c r="H1135" s="2">
        <f t="shared" si="279"/>
        <v>0.32197028928850663</v>
      </c>
      <c r="I1135" s="6"/>
      <c r="J1135" s="2">
        <f t="shared" si="273"/>
        <v>0.65196768308574404</v>
      </c>
      <c r="K1135" s="2">
        <f t="shared" si="274"/>
        <v>0.32999739379723741</v>
      </c>
      <c r="L1135" s="2">
        <f t="shared" si="275"/>
        <v>0</v>
      </c>
      <c r="M1135" s="2">
        <f t="shared" si="276"/>
        <v>1.8034923117018542E-2</v>
      </c>
      <c r="N1135" s="63">
        <v>12508</v>
      </c>
      <c r="O1135" s="63">
        <v>6331</v>
      </c>
      <c r="P1135" s="63"/>
      <c r="Q1135" s="63">
        <v>346</v>
      </c>
      <c r="R1135" s="63"/>
      <c r="S1135" s="63"/>
      <c r="T1135" s="63"/>
      <c r="U1135" s="63"/>
      <c r="V1135" s="63"/>
      <c r="W1135" s="63">
        <v>0</v>
      </c>
      <c r="X1135" s="63"/>
      <c r="Y1135" s="63"/>
      <c r="Z1135" s="63"/>
      <c r="AA1135" s="63"/>
      <c r="AB1135" s="63"/>
      <c r="BA1135" t="str">
        <f t="shared" si="278"/>
        <v>Dover</v>
      </c>
      <c r="BB1135" t="s">
        <v>2034</v>
      </c>
      <c r="BC1135">
        <v>1</v>
      </c>
      <c r="BD1135">
        <v>1</v>
      </c>
      <c r="BE1135" s="112">
        <v>33</v>
      </c>
      <c r="BF1135" s="114">
        <v>17</v>
      </c>
      <c r="BG1135" s="114">
        <v>10</v>
      </c>
      <c r="BH1135" s="118">
        <v>18820</v>
      </c>
      <c r="BI1135" s="118">
        <f t="shared" si="280"/>
        <v>33017</v>
      </c>
      <c r="BJ1135" t="s">
        <v>1248</v>
      </c>
      <c r="BK1135">
        <f t="shared" si="277"/>
        <v>3318820</v>
      </c>
      <c r="BP1135">
        <v>29.05</v>
      </c>
      <c r="BQ1135">
        <v>2.34</v>
      </c>
      <c r="BR1135">
        <v>26.72</v>
      </c>
      <c r="BW1135" s="1"/>
    </row>
    <row r="1136" spans="1:81" ht="15" hidden="1" customHeight="1" outlineLevel="1">
      <c r="A1136" t="s">
        <v>1693</v>
      </c>
      <c r="B1136" s="8" t="s">
        <v>1798</v>
      </c>
      <c r="C1136" s="1">
        <f t="shared" si="270"/>
        <v>1109</v>
      </c>
      <c r="D1136" s="5">
        <f>IF(N1136&gt;0, RANK(N1136,(N1136:P1136,Q1136:AE1136)),0)</f>
        <v>1</v>
      </c>
      <c r="E1136" s="5">
        <f>IF(O1136&gt;0,RANK(O1136,(N1136:P1136,Q1136:AE1136)),0)</f>
        <v>2</v>
      </c>
      <c r="F1136" s="5">
        <f t="shared" si="271"/>
        <v>0</v>
      </c>
      <c r="G1136" s="1">
        <f t="shared" si="272"/>
        <v>283</v>
      </c>
      <c r="H1136" s="2">
        <f t="shared" si="279"/>
        <v>0.25518485121731288</v>
      </c>
      <c r="I1136" s="6"/>
      <c r="J1136" s="2">
        <f t="shared" si="273"/>
        <v>0.61947700631199276</v>
      </c>
      <c r="K1136" s="2">
        <f t="shared" si="274"/>
        <v>0.36429215509467988</v>
      </c>
      <c r="L1136" s="2">
        <f t="shared" si="275"/>
        <v>0</v>
      </c>
      <c r="M1136" s="2">
        <f t="shared" si="276"/>
        <v>1.6230838593327357E-2</v>
      </c>
      <c r="N1136" s="63">
        <v>687</v>
      </c>
      <c r="O1136" s="63">
        <v>404</v>
      </c>
      <c r="P1136" s="63"/>
      <c r="Q1136" s="63">
        <v>18</v>
      </c>
      <c r="R1136" s="63"/>
      <c r="S1136" s="63"/>
      <c r="T1136" s="63"/>
      <c r="U1136" s="63"/>
      <c r="V1136" s="63"/>
      <c r="W1136" s="63">
        <v>0</v>
      </c>
      <c r="X1136" s="63"/>
      <c r="Y1136" s="63"/>
      <c r="Z1136" s="63"/>
      <c r="AA1136" s="63"/>
      <c r="AB1136" s="63"/>
      <c r="BA1136" t="str">
        <f t="shared" si="278"/>
        <v>Dublin</v>
      </c>
      <c r="BB1136" t="s">
        <v>1462</v>
      </c>
      <c r="BC1136">
        <v>2</v>
      </c>
      <c r="BD1136">
        <v>2</v>
      </c>
      <c r="BE1136" s="112">
        <v>33</v>
      </c>
      <c r="BF1136" s="114">
        <v>5</v>
      </c>
      <c r="BG1136" s="114">
        <v>15</v>
      </c>
      <c r="BH1136" s="118">
        <v>19140</v>
      </c>
      <c r="BI1136" s="118">
        <f t="shared" si="280"/>
        <v>33005</v>
      </c>
      <c r="BJ1136" t="s">
        <v>1471</v>
      </c>
      <c r="BK1136">
        <f t="shared" si="277"/>
        <v>3319140</v>
      </c>
      <c r="BP1136">
        <v>29.08</v>
      </c>
      <c r="BQ1136">
        <v>1.1000000000000001</v>
      </c>
      <c r="BR1136">
        <v>27.98</v>
      </c>
      <c r="BW1136" s="1"/>
    </row>
    <row r="1137" spans="1:75" ht="15" hidden="1" customHeight="1" outlineLevel="1">
      <c r="A1137" t="s">
        <v>935</v>
      </c>
      <c r="B1137" s="8" t="s">
        <v>1798</v>
      </c>
      <c r="C1137" s="1">
        <f t="shared" si="270"/>
        <v>184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 t="shared" si="271"/>
        <v>0</v>
      </c>
      <c r="G1137" s="1">
        <f t="shared" si="272"/>
        <v>46</v>
      </c>
      <c r="H1137" s="2">
        <f t="shared" si="279"/>
        <v>0.25</v>
      </c>
      <c r="I1137" s="6"/>
      <c r="J1137" s="2">
        <f t="shared" si="273"/>
        <v>0.3641304347826087</v>
      </c>
      <c r="K1137" s="2">
        <f t="shared" si="274"/>
        <v>0.61413043478260865</v>
      </c>
      <c r="L1137" s="2">
        <f t="shared" si="275"/>
        <v>0</v>
      </c>
      <c r="M1137" s="2">
        <f t="shared" si="276"/>
        <v>2.1739130434782705E-2</v>
      </c>
      <c r="N1137" s="63">
        <v>67</v>
      </c>
      <c r="O1137" s="63">
        <v>113</v>
      </c>
      <c r="P1137" s="63"/>
      <c r="Q1137" s="63">
        <v>4</v>
      </c>
      <c r="R1137" s="63"/>
      <c r="S1137" s="63"/>
      <c r="T1137" s="63"/>
      <c r="U1137" s="63"/>
      <c r="V1137" s="63"/>
      <c r="W1137" s="63">
        <v>0</v>
      </c>
      <c r="X1137" s="63"/>
      <c r="Y1137" s="63"/>
      <c r="Z1137" s="63"/>
      <c r="AA1137" s="63"/>
      <c r="AB1137" s="63"/>
      <c r="BA1137" t="str">
        <f t="shared" si="278"/>
        <v>Dummer</v>
      </c>
      <c r="BB1137" t="s">
        <v>442</v>
      </c>
      <c r="BC1137">
        <v>2</v>
      </c>
      <c r="BD1137">
        <v>2</v>
      </c>
      <c r="BE1137" s="112">
        <v>33</v>
      </c>
      <c r="BF1137" s="114">
        <v>7</v>
      </c>
      <c r="BG1137" s="114">
        <v>80</v>
      </c>
      <c r="BH1137" s="118">
        <v>19300</v>
      </c>
      <c r="BI1137" s="118">
        <f t="shared" si="280"/>
        <v>33007</v>
      </c>
      <c r="BJ1137" t="s">
        <v>1471</v>
      </c>
      <c r="BK1137">
        <f t="shared" si="277"/>
        <v>3319300</v>
      </c>
      <c r="BP1137">
        <v>49.04</v>
      </c>
      <c r="BQ1137">
        <v>1.3</v>
      </c>
      <c r="BR1137">
        <v>47.75</v>
      </c>
      <c r="BW1137" s="1"/>
    </row>
    <row r="1138" spans="1:75" ht="15" hidden="1" customHeight="1" outlineLevel="1">
      <c r="A1138" t="s">
        <v>389</v>
      </c>
      <c r="B1138" s="8" t="s">
        <v>1798</v>
      </c>
      <c r="C1138" s="1">
        <f t="shared" si="270"/>
        <v>2030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271"/>
        <v>0</v>
      </c>
      <c r="G1138" s="1">
        <f t="shared" si="272"/>
        <v>244</v>
      </c>
      <c r="H1138" s="2">
        <f t="shared" si="279"/>
        <v>0.12019704433497537</v>
      </c>
      <c r="I1138" s="6"/>
      <c r="J1138" s="2">
        <f t="shared" si="273"/>
        <v>0.43201970443349752</v>
      </c>
      <c r="K1138" s="2">
        <f t="shared" si="274"/>
        <v>0.55221674876847293</v>
      </c>
      <c r="L1138" s="2">
        <f t="shared" si="275"/>
        <v>0</v>
      </c>
      <c r="M1138" s="2">
        <f t="shared" si="276"/>
        <v>1.5763546798029604E-2</v>
      </c>
      <c r="N1138" s="63">
        <v>877</v>
      </c>
      <c r="O1138" s="63">
        <v>1121</v>
      </c>
      <c r="P1138" s="63"/>
      <c r="Q1138" s="63">
        <v>32</v>
      </c>
      <c r="R1138" s="63"/>
      <c r="S1138" s="63"/>
      <c r="T1138" s="63"/>
      <c r="U1138" s="63"/>
      <c r="V1138" s="63"/>
      <c r="W1138" s="63">
        <v>0</v>
      </c>
      <c r="X1138" s="63"/>
      <c r="Y1138" s="63"/>
      <c r="Z1138" s="63"/>
      <c r="AA1138" s="63"/>
      <c r="AB1138" s="63"/>
      <c r="BA1138" t="str">
        <f t="shared" si="278"/>
        <v>Dunbarton</v>
      </c>
      <c r="BB1138" t="s">
        <v>2492</v>
      </c>
      <c r="BC1138">
        <v>2</v>
      </c>
      <c r="BD1138">
        <v>2</v>
      </c>
      <c r="BE1138" s="112">
        <v>33</v>
      </c>
      <c r="BF1138" s="114">
        <v>13</v>
      </c>
      <c r="BG1138" s="114">
        <v>50</v>
      </c>
      <c r="BH1138" s="118">
        <v>19460</v>
      </c>
      <c r="BI1138" s="118">
        <f t="shared" si="280"/>
        <v>33013</v>
      </c>
      <c r="BJ1138" t="s">
        <v>1471</v>
      </c>
      <c r="BK1138">
        <f t="shared" si="277"/>
        <v>3319460</v>
      </c>
      <c r="BP1138">
        <v>31.36</v>
      </c>
      <c r="BQ1138">
        <v>0.47</v>
      </c>
      <c r="BR1138">
        <v>30.89</v>
      </c>
      <c r="BW1138" s="1"/>
    </row>
    <row r="1139" spans="1:75" ht="15" hidden="1" customHeight="1" outlineLevel="1">
      <c r="A1139" t="s">
        <v>2219</v>
      </c>
      <c r="B1139" s="8" t="s">
        <v>1798</v>
      </c>
      <c r="C1139" s="1">
        <f t="shared" si="270"/>
        <v>7810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271"/>
        <v>0</v>
      </c>
      <c r="G1139" s="1">
        <f t="shared" si="272"/>
        <v>4258</v>
      </c>
      <c r="H1139" s="2">
        <f t="shared" si="279"/>
        <v>0.54519846350832268</v>
      </c>
      <c r="I1139" s="6"/>
      <c r="J1139" s="2">
        <f t="shared" si="273"/>
        <v>0.76440460947503197</v>
      </c>
      <c r="K1139" s="2">
        <f t="shared" si="274"/>
        <v>0.21920614596670934</v>
      </c>
      <c r="L1139" s="2">
        <f t="shared" si="275"/>
        <v>0</v>
      </c>
      <c r="M1139" s="2">
        <f t="shared" si="276"/>
        <v>1.6389244558258687E-2</v>
      </c>
      <c r="N1139" s="63">
        <v>5970</v>
      </c>
      <c r="O1139" s="63">
        <v>1712</v>
      </c>
      <c r="P1139" s="63"/>
      <c r="Q1139" s="63">
        <v>128</v>
      </c>
      <c r="R1139" s="63"/>
      <c r="S1139" s="63"/>
      <c r="T1139" s="63"/>
      <c r="U1139" s="63"/>
      <c r="V1139" s="63"/>
      <c r="W1139" s="63">
        <v>0</v>
      </c>
      <c r="X1139" s="63"/>
      <c r="Y1139" s="63"/>
      <c r="Z1139" s="63"/>
      <c r="AA1139" s="63"/>
      <c r="AB1139" s="63"/>
      <c r="BA1139" t="str">
        <f t="shared" si="278"/>
        <v>Durham</v>
      </c>
      <c r="BB1139" t="s">
        <v>2034</v>
      </c>
      <c r="BC1139">
        <v>1</v>
      </c>
      <c r="BD1139">
        <v>1</v>
      </c>
      <c r="BE1139" s="112">
        <v>33</v>
      </c>
      <c r="BF1139" s="114">
        <v>17</v>
      </c>
      <c r="BG1139" s="114">
        <v>15</v>
      </c>
      <c r="BH1139" s="118">
        <v>19700</v>
      </c>
      <c r="BI1139" s="118">
        <f t="shared" si="280"/>
        <v>33017</v>
      </c>
      <c r="BJ1139" t="s">
        <v>1471</v>
      </c>
      <c r="BK1139">
        <f t="shared" si="277"/>
        <v>3319700</v>
      </c>
      <c r="BP1139">
        <v>24.76</v>
      </c>
      <c r="BQ1139">
        <v>2.37</v>
      </c>
      <c r="BR1139">
        <v>22.39</v>
      </c>
      <c r="BW1139" s="1"/>
    </row>
    <row r="1140" spans="1:75" ht="15" hidden="1" customHeight="1" outlineLevel="1">
      <c r="A1140" t="s">
        <v>2493</v>
      </c>
      <c r="B1140" s="8" t="s">
        <v>1798</v>
      </c>
      <c r="C1140" s="1">
        <f t="shared" si="270"/>
        <v>1692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 t="shared" si="271"/>
        <v>0</v>
      </c>
      <c r="G1140" s="1">
        <f t="shared" si="272"/>
        <v>108</v>
      </c>
      <c r="H1140" s="2">
        <f t="shared" si="279"/>
        <v>6.3829787234042548E-2</v>
      </c>
      <c r="I1140" s="6"/>
      <c r="J1140" s="2">
        <f t="shared" si="273"/>
        <v>0.46158392434988177</v>
      </c>
      <c r="K1140" s="2">
        <f t="shared" si="274"/>
        <v>0.52541371158392436</v>
      </c>
      <c r="L1140" s="2">
        <f t="shared" si="275"/>
        <v>0</v>
      </c>
      <c r="M1140" s="2">
        <f t="shared" si="276"/>
        <v>1.3002364066193817E-2</v>
      </c>
      <c r="N1140" s="63">
        <v>781</v>
      </c>
      <c r="O1140" s="63">
        <v>889</v>
      </c>
      <c r="P1140" s="63"/>
      <c r="Q1140" s="63">
        <v>22</v>
      </c>
      <c r="R1140" s="63"/>
      <c r="S1140" s="63"/>
      <c r="T1140" s="63"/>
      <c r="U1140" s="63"/>
      <c r="V1140" s="63"/>
      <c r="W1140" s="63">
        <v>0</v>
      </c>
      <c r="X1140" s="63"/>
      <c r="Y1140" s="63"/>
      <c r="Z1140" s="63"/>
      <c r="AA1140" s="63"/>
      <c r="AB1140" s="63"/>
      <c r="BA1140" t="str">
        <f t="shared" si="278"/>
        <v>East Kingston</v>
      </c>
      <c r="BB1140" t="s">
        <v>2969</v>
      </c>
      <c r="BC1140">
        <v>1</v>
      </c>
      <c r="BD1140">
        <v>1</v>
      </c>
      <c r="BE1140" s="112">
        <v>33</v>
      </c>
      <c r="BF1140" s="114">
        <v>15</v>
      </c>
      <c r="BG1140" s="114">
        <v>45</v>
      </c>
      <c r="BH1140" s="118">
        <v>21380</v>
      </c>
      <c r="BI1140" s="118">
        <f t="shared" si="280"/>
        <v>33015</v>
      </c>
      <c r="BJ1140" t="s">
        <v>1471</v>
      </c>
      <c r="BK1140">
        <f t="shared" si="277"/>
        <v>3321380</v>
      </c>
      <c r="BP1140">
        <v>10.050000000000001</v>
      </c>
      <c r="BQ1140">
        <v>0.06</v>
      </c>
      <c r="BR1140">
        <v>9.99</v>
      </c>
      <c r="BW1140" s="1"/>
    </row>
    <row r="1141" spans="1:75" ht="15" hidden="1" customHeight="1" outlineLevel="1">
      <c r="A1141" t="s">
        <v>2522</v>
      </c>
      <c r="B1141" s="8" t="s">
        <v>1798</v>
      </c>
      <c r="C1141" s="1">
        <f t="shared" ref="C1141:C1204" si="281">SUM(N1141:AY1141)</f>
        <v>234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ref="F1141:F1204" si="282">IF(P1141&gt;0,RANK(P1141,(N1141:AE1141)),0)</f>
        <v>0</v>
      </c>
      <c r="G1141" s="1">
        <f t="shared" ref="G1141:G1204" si="283">IF(C1141&gt;0,MAX(N1141:P1141)-LARGE(N1141:P1141,2),0)</f>
        <v>103</v>
      </c>
      <c r="H1141" s="2">
        <f t="shared" si="279"/>
        <v>0.44017094017094016</v>
      </c>
      <c r="I1141" s="6"/>
      <c r="J1141" s="2">
        <f t="shared" ref="J1141:J1204" si="284">IF(C1141=0,"-",N1141/C1141)</f>
        <v>0.71367521367521369</v>
      </c>
      <c r="K1141" s="2">
        <f t="shared" ref="K1141:K1204" si="285">IF(C1141=0,"-",O1141/C1141)</f>
        <v>0.27350427350427353</v>
      </c>
      <c r="L1141" s="2">
        <f t="shared" ref="L1141:L1204" si="286">IF(C1141=0,"-",P1141/C1141)</f>
        <v>0</v>
      </c>
      <c r="M1141" s="2">
        <f t="shared" ref="M1141:M1204" si="287">IF(C1141=0,"-",(1-J1141-K1141-L1141))</f>
        <v>1.2820512820512775E-2</v>
      </c>
      <c r="N1141" s="63">
        <v>167</v>
      </c>
      <c r="O1141" s="63">
        <v>64</v>
      </c>
      <c r="P1141" s="63"/>
      <c r="Q1141" s="63">
        <v>3</v>
      </c>
      <c r="R1141" s="63"/>
      <c r="S1141" s="63"/>
      <c r="T1141" s="63"/>
      <c r="U1141" s="63"/>
      <c r="V1141" s="63"/>
      <c r="W1141" s="63">
        <v>0</v>
      </c>
      <c r="X1141" s="63"/>
      <c r="Y1141" s="63"/>
      <c r="Z1141" s="63"/>
      <c r="AA1141" s="63"/>
      <c r="AB1141" s="63"/>
      <c r="BA1141" t="str">
        <f t="shared" si="278"/>
        <v>Easton</v>
      </c>
      <c r="BB1141" t="s">
        <v>2258</v>
      </c>
      <c r="BC1141">
        <v>2</v>
      </c>
      <c r="BD1141">
        <v>2</v>
      </c>
      <c r="BE1141" s="112">
        <v>33</v>
      </c>
      <c r="BF1141" s="114">
        <v>9</v>
      </c>
      <c r="BG1141" s="114">
        <v>55</v>
      </c>
      <c r="BH1141" s="118">
        <v>22020</v>
      </c>
      <c r="BI1141" s="118">
        <f t="shared" si="280"/>
        <v>33009</v>
      </c>
      <c r="BJ1141" t="s">
        <v>1471</v>
      </c>
      <c r="BK1141">
        <f t="shared" ref="BK1141:BK1204" si="288">BE1141*100000+BH1141</f>
        <v>3322020</v>
      </c>
      <c r="BP1141">
        <v>31.19</v>
      </c>
      <c r="BQ1141">
        <v>0.01</v>
      </c>
      <c r="BR1141">
        <v>31.18</v>
      </c>
      <c r="BW1141" s="1"/>
    </row>
    <row r="1142" spans="1:75" ht="15" hidden="1" customHeight="1" outlineLevel="1">
      <c r="A1142" t="s">
        <v>518</v>
      </c>
      <c r="B1142" s="8" t="s">
        <v>1798</v>
      </c>
      <c r="C1142" s="1">
        <f t="shared" si="281"/>
        <v>309</v>
      </c>
      <c r="D1142" s="5">
        <f>IF(N1142&gt;0, RANK(N1142,(N1142:P1142,Q1142:AE1142)),0)</f>
        <v>1</v>
      </c>
      <c r="E1142" s="5">
        <f>IF(O1142&gt;0,RANK(O1142,(N1142:P1142,Q1142:AE1142)),0)</f>
        <v>2</v>
      </c>
      <c r="F1142" s="5">
        <f t="shared" si="282"/>
        <v>0</v>
      </c>
      <c r="G1142" s="1">
        <f t="shared" si="283"/>
        <v>71</v>
      </c>
      <c r="H1142" s="2">
        <f t="shared" si="279"/>
        <v>0.22977346278317151</v>
      </c>
      <c r="I1142" s="6"/>
      <c r="J1142" s="2">
        <f t="shared" si="284"/>
        <v>0.60841423948220064</v>
      </c>
      <c r="K1142" s="2">
        <f t="shared" si="285"/>
        <v>0.37864077669902912</v>
      </c>
      <c r="L1142" s="2">
        <f t="shared" si="286"/>
        <v>0</v>
      </c>
      <c r="M1142" s="2">
        <f t="shared" si="287"/>
        <v>1.2944983818770239E-2</v>
      </c>
      <c r="N1142" s="63">
        <v>188</v>
      </c>
      <c r="O1142" s="63">
        <v>117</v>
      </c>
      <c r="P1142" s="63"/>
      <c r="Q1142" s="63">
        <v>4</v>
      </c>
      <c r="R1142" s="63"/>
      <c r="S1142" s="63"/>
      <c r="T1142" s="63"/>
      <c r="U1142" s="63"/>
      <c r="V1142" s="63"/>
      <c r="W1142" s="63">
        <v>0</v>
      </c>
      <c r="X1142" s="63"/>
      <c r="Y1142" s="63"/>
      <c r="Z1142" s="63"/>
      <c r="AA1142" s="63"/>
      <c r="AB1142" s="63"/>
      <c r="BA1142" t="str">
        <f t="shared" si="278"/>
        <v>Eaton</v>
      </c>
      <c r="BB1142" t="s">
        <v>1674</v>
      </c>
      <c r="BC1142">
        <v>1</v>
      </c>
      <c r="BD1142">
        <v>1</v>
      </c>
      <c r="BE1142" s="112">
        <v>33</v>
      </c>
      <c r="BF1142" s="114">
        <v>3</v>
      </c>
      <c r="BG1142" s="114">
        <v>30</v>
      </c>
      <c r="BH1142" s="118">
        <v>23380</v>
      </c>
      <c r="BI1142" s="118">
        <f t="shared" si="280"/>
        <v>33003</v>
      </c>
      <c r="BJ1142" t="s">
        <v>1471</v>
      </c>
      <c r="BK1142">
        <f t="shared" si="288"/>
        <v>3323380</v>
      </c>
      <c r="BP1142">
        <v>25.58</v>
      </c>
      <c r="BQ1142">
        <v>1.18</v>
      </c>
      <c r="BR1142">
        <v>24.39</v>
      </c>
      <c r="BW1142" s="1"/>
    </row>
    <row r="1143" spans="1:75" ht="15" hidden="1" customHeight="1" outlineLevel="1">
      <c r="A1143" t="s">
        <v>2323</v>
      </c>
      <c r="B1143" s="8" t="s">
        <v>1798</v>
      </c>
      <c r="C1143" s="1">
        <f t="shared" si="281"/>
        <v>926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 t="shared" si="282"/>
        <v>0</v>
      </c>
      <c r="G1143" s="1">
        <f t="shared" si="283"/>
        <v>135</v>
      </c>
      <c r="H1143" s="2">
        <f t="shared" si="279"/>
        <v>0.14578833693304535</v>
      </c>
      <c r="I1143" s="6"/>
      <c r="J1143" s="2">
        <f t="shared" si="284"/>
        <v>0.4222462203023758</v>
      </c>
      <c r="K1143" s="2">
        <f t="shared" si="285"/>
        <v>0.56803455723542118</v>
      </c>
      <c r="L1143" s="2">
        <f t="shared" si="286"/>
        <v>0</v>
      </c>
      <c r="M1143" s="2">
        <f t="shared" si="287"/>
        <v>9.7192224622030254E-3</v>
      </c>
      <c r="N1143" s="63">
        <v>391</v>
      </c>
      <c r="O1143" s="63">
        <v>526</v>
      </c>
      <c r="P1143" s="63"/>
      <c r="Q1143" s="63">
        <v>9</v>
      </c>
      <c r="R1143" s="63"/>
      <c r="S1143" s="63"/>
      <c r="T1143" s="63"/>
      <c r="U1143" s="63"/>
      <c r="V1143" s="63"/>
      <c r="W1143" s="63">
        <v>0</v>
      </c>
      <c r="X1143" s="63"/>
      <c r="Y1143" s="63"/>
      <c r="Z1143" s="63"/>
      <c r="AA1143" s="63"/>
      <c r="AB1143" s="63"/>
      <c r="BA1143" t="str">
        <f t="shared" si="278"/>
        <v>Effingham</v>
      </c>
      <c r="BB1143" t="s">
        <v>1674</v>
      </c>
      <c r="BC1143">
        <v>1</v>
      </c>
      <c r="BD1143">
        <v>1</v>
      </c>
      <c r="BE1143" s="112">
        <v>33</v>
      </c>
      <c r="BF1143" s="114">
        <v>3</v>
      </c>
      <c r="BG1143" s="114">
        <v>35</v>
      </c>
      <c r="BH1143" s="118">
        <v>23620</v>
      </c>
      <c r="BI1143" s="118">
        <f t="shared" si="280"/>
        <v>33003</v>
      </c>
      <c r="BJ1143" t="s">
        <v>1471</v>
      </c>
      <c r="BK1143">
        <f t="shared" si="288"/>
        <v>3323620</v>
      </c>
      <c r="BP1143">
        <v>39.65</v>
      </c>
      <c r="BQ1143">
        <v>1.1100000000000001</v>
      </c>
      <c r="BR1143">
        <v>38.549999999999997</v>
      </c>
      <c r="BW1143" s="1"/>
    </row>
    <row r="1144" spans="1:75" ht="15" hidden="1" customHeight="1" outlineLevel="1">
      <c r="A1144" t="s">
        <v>1465</v>
      </c>
      <c r="B1144" s="8" t="s">
        <v>1798</v>
      </c>
      <c r="C1144" s="1">
        <f t="shared" si="281"/>
        <v>78</v>
      </c>
      <c r="D1144" s="5">
        <f>IF(N1144&gt;0, RANK(N1144,(N1144:P1144,Q1144:AE1144)),0)</f>
        <v>1</v>
      </c>
      <c r="E1144" s="5">
        <f>IF(O1144&gt;0,RANK(O1144,(N1144:P1144,Q1144:AE1144)),0)</f>
        <v>2</v>
      </c>
      <c r="F1144" s="5">
        <f t="shared" si="282"/>
        <v>0</v>
      </c>
      <c r="G1144" s="1">
        <f t="shared" si="283"/>
        <v>13</v>
      </c>
      <c r="H1144" s="2">
        <f t="shared" si="279"/>
        <v>0.16666666666666666</v>
      </c>
      <c r="I1144" s="6"/>
      <c r="J1144" s="2">
        <f t="shared" si="284"/>
        <v>0.57692307692307687</v>
      </c>
      <c r="K1144" s="2">
        <f t="shared" si="285"/>
        <v>0.41025641025641024</v>
      </c>
      <c r="L1144" s="2">
        <f t="shared" si="286"/>
        <v>0</v>
      </c>
      <c r="M1144" s="2">
        <f t="shared" si="287"/>
        <v>1.2820512820512886E-2</v>
      </c>
      <c r="N1144" s="63">
        <v>45</v>
      </c>
      <c r="O1144" s="63">
        <v>32</v>
      </c>
      <c r="P1144" s="63"/>
      <c r="Q1144" s="63">
        <v>1</v>
      </c>
      <c r="R1144" s="63"/>
      <c r="S1144" s="63"/>
      <c r="T1144" s="63"/>
      <c r="U1144" s="63"/>
      <c r="V1144" s="63"/>
      <c r="W1144" s="63">
        <v>0</v>
      </c>
      <c r="X1144" s="63"/>
      <c r="Y1144" s="63"/>
      <c r="Z1144" s="63"/>
      <c r="AA1144" s="63"/>
      <c r="AB1144" s="63"/>
      <c r="BA1144" t="str">
        <f t="shared" si="278"/>
        <v>Ellsworth</v>
      </c>
      <c r="BB1144" t="s">
        <v>2258</v>
      </c>
      <c r="BC1144">
        <v>2</v>
      </c>
      <c r="BD1144">
        <v>2</v>
      </c>
      <c r="BE1144" s="112">
        <v>33</v>
      </c>
      <c r="BF1144" s="114">
        <v>9</v>
      </c>
      <c r="BG1144" s="114">
        <v>60</v>
      </c>
      <c r="BH1144" s="118">
        <v>23860</v>
      </c>
      <c r="BI1144" s="118">
        <f t="shared" si="280"/>
        <v>33009</v>
      </c>
      <c r="BJ1144" t="s">
        <v>1471</v>
      </c>
      <c r="BK1144">
        <f t="shared" si="288"/>
        <v>3323860</v>
      </c>
      <c r="BP1144">
        <v>21.48</v>
      </c>
      <c r="BQ1144">
        <v>0.1</v>
      </c>
      <c r="BR1144">
        <v>21.39</v>
      </c>
      <c r="BW1144" s="1"/>
    </row>
    <row r="1145" spans="1:75" ht="15" hidden="1" customHeight="1" outlineLevel="1">
      <c r="A1145" t="s">
        <v>2399</v>
      </c>
      <c r="B1145" s="8" t="s">
        <v>1798</v>
      </c>
      <c r="C1145" s="1">
        <f t="shared" si="281"/>
        <v>2765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si="282"/>
        <v>0</v>
      </c>
      <c r="G1145" s="1">
        <f t="shared" si="283"/>
        <v>847</v>
      </c>
      <c r="H1145" s="2">
        <f t="shared" si="279"/>
        <v>0.30632911392405066</v>
      </c>
      <c r="I1145" s="6"/>
      <c r="J1145" s="2">
        <f t="shared" si="284"/>
        <v>0.64267631103074141</v>
      </c>
      <c r="K1145" s="2">
        <f t="shared" si="285"/>
        <v>0.33634719710669075</v>
      </c>
      <c r="L1145" s="2">
        <f t="shared" si="286"/>
        <v>0</v>
      </c>
      <c r="M1145" s="2">
        <f t="shared" si="287"/>
        <v>2.0976491862567836E-2</v>
      </c>
      <c r="N1145" s="63">
        <v>1777</v>
      </c>
      <c r="O1145" s="63">
        <v>930</v>
      </c>
      <c r="P1145" s="63"/>
      <c r="Q1145" s="63">
        <v>58</v>
      </c>
      <c r="R1145" s="63"/>
      <c r="S1145" s="63"/>
      <c r="T1145" s="63"/>
      <c r="U1145" s="63"/>
      <c r="V1145" s="63"/>
      <c r="W1145" s="63">
        <v>0</v>
      </c>
      <c r="X1145" s="63"/>
      <c r="Y1145" s="63"/>
      <c r="Z1145" s="63"/>
      <c r="AA1145" s="63"/>
      <c r="AB1145" s="63"/>
      <c r="BA1145" t="str">
        <f t="shared" si="278"/>
        <v>Enfield</v>
      </c>
      <c r="BB1145" t="s">
        <v>2258</v>
      </c>
      <c r="BC1145">
        <v>2</v>
      </c>
      <c r="BD1145">
        <v>2</v>
      </c>
      <c r="BE1145" s="112">
        <v>33</v>
      </c>
      <c r="BF1145" s="114">
        <v>9</v>
      </c>
      <c r="BG1145" s="114">
        <v>65</v>
      </c>
      <c r="BH1145" s="118">
        <v>24340</v>
      </c>
      <c r="BI1145" s="118">
        <f t="shared" si="280"/>
        <v>33009</v>
      </c>
      <c r="BJ1145" t="s">
        <v>1471</v>
      </c>
      <c r="BK1145">
        <f t="shared" si="288"/>
        <v>3324340</v>
      </c>
      <c r="BP1145">
        <v>43.1</v>
      </c>
      <c r="BQ1145">
        <v>2.85</v>
      </c>
      <c r="BR1145">
        <v>40.25</v>
      </c>
      <c r="BW1145" s="1"/>
    </row>
    <row r="1146" spans="1:75" ht="15" hidden="1" customHeight="1" outlineLevel="1">
      <c r="A1146" t="s">
        <v>1828</v>
      </c>
      <c r="B1146" s="8" t="s">
        <v>1798</v>
      </c>
      <c r="C1146" s="1">
        <f t="shared" si="281"/>
        <v>4437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 t="shared" si="282"/>
        <v>0</v>
      </c>
      <c r="G1146" s="1">
        <f t="shared" si="283"/>
        <v>264</v>
      </c>
      <c r="H1146" s="2">
        <f t="shared" si="279"/>
        <v>5.9499661933739012E-2</v>
      </c>
      <c r="I1146" s="6"/>
      <c r="J1146" s="2">
        <f t="shared" si="284"/>
        <v>0.46134775749380214</v>
      </c>
      <c r="K1146" s="2">
        <f t="shared" si="285"/>
        <v>0.52084741942754109</v>
      </c>
      <c r="L1146" s="2">
        <f t="shared" si="286"/>
        <v>0</v>
      </c>
      <c r="M1146" s="2">
        <f t="shared" si="287"/>
        <v>1.7804823078656828E-2</v>
      </c>
      <c r="N1146" s="63">
        <v>2047</v>
      </c>
      <c r="O1146" s="63">
        <v>2311</v>
      </c>
      <c r="P1146" s="63"/>
      <c r="Q1146" s="63">
        <v>79</v>
      </c>
      <c r="R1146" s="63"/>
      <c r="S1146" s="63"/>
      <c r="T1146" s="63"/>
      <c r="U1146" s="63"/>
      <c r="V1146" s="63"/>
      <c r="W1146" s="63">
        <v>0</v>
      </c>
      <c r="X1146" s="63"/>
      <c r="Y1146" s="63"/>
      <c r="Z1146" s="63"/>
      <c r="AA1146" s="63"/>
      <c r="AB1146" s="63"/>
      <c r="BA1146" t="str">
        <f t="shared" si="278"/>
        <v>Epping</v>
      </c>
      <c r="BB1146" t="s">
        <v>2969</v>
      </c>
      <c r="BC1146">
        <v>1</v>
      </c>
      <c r="BD1146">
        <v>1</v>
      </c>
      <c r="BE1146" s="112">
        <v>33</v>
      </c>
      <c r="BF1146" s="114">
        <v>15</v>
      </c>
      <c r="BG1146" s="114">
        <v>50</v>
      </c>
      <c r="BH1146" s="118">
        <v>24660</v>
      </c>
      <c r="BI1146" s="118">
        <f t="shared" si="280"/>
        <v>33015</v>
      </c>
      <c r="BJ1146" t="s">
        <v>1471</v>
      </c>
      <c r="BK1146">
        <f t="shared" si="288"/>
        <v>3324660</v>
      </c>
      <c r="BP1146">
        <v>26.23</v>
      </c>
      <c r="BQ1146">
        <v>0.2</v>
      </c>
      <c r="BR1146">
        <v>26.03</v>
      </c>
      <c r="BW1146" s="1"/>
    </row>
    <row r="1147" spans="1:75" ht="15" hidden="1" customHeight="1" outlineLevel="1">
      <c r="A1147" t="s">
        <v>2076</v>
      </c>
      <c r="B1147" s="8" t="s">
        <v>1798</v>
      </c>
      <c r="C1147" s="1">
        <f t="shared" si="281"/>
        <v>2927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282"/>
        <v>0</v>
      </c>
      <c r="G1147" s="1">
        <f t="shared" si="283"/>
        <v>522</v>
      </c>
      <c r="H1147" s="2">
        <f t="shared" si="279"/>
        <v>0.17833959685685002</v>
      </c>
      <c r="I1147" s="6"/>
      <c r="J1147" s="2">
        <f t="shared" si="284"/>
        <v>0.40314314998291767</v>
      </c>
      <c r="K1147" s="2">
        <f t="shared" si="285"/>
        <v>0.58148274683976764</v>
      </c>
      <c r="L1147" s="2">
        <f t="shared" si="286"/>
        <v>0</v>
      </c>
      <c r="M1147" s="2">
        <f t="shared" si="287"/>
        <v>1.5374103177314691E-2</v>
      </c>
      <c r="N1147" s="63">
        <v>1180</v>
      </c>
      <c r="O1147" s="63">
        <v>1702</v>
      </c>
      <c r="P1147" s="63"/>
      <c r="Q1147" s="63">
        <v>45</v>
      </c>
      <c r="R1147" s="63"/>
      <c r="S1147" s="63"/>
      <c r="T1147" s="63"/>
      <c r="U1147" s="63"/>
      <c r="V1147" s="63"/>
      <c r="W1147" s="63">
        <v>0</v>
      </c>
      <c r="X1147" s="63"/>
      <c r="Y1147" s="63"/>
      <c r="Z1147" s="63"/>
      <c r="AA1147" s="63"/>
      <c r="AB1147" s="63"/>
      <c r="BA1147" t="str">
        <f t="shared" si="278"/>
        <v>Epsom</v>
      </c>
      <c r="BB1147" t="s">
        <v>2492</v>
      </c>
      <c r="BC1147">
        <v>2</v>
      </c>
      <c r="BD1147">
        <v>2</v>
      </c>
      <c r="BE1147" s="112">
        <v>33</v>
      </c>
      <c r="BF1147" s="114">
        <v>13</v>
      </c>
      <c r="BG1147" s="114">
        <v>55</v>
      </c>
      <c r="BH1147" s="118">
        <v>24900</v>
      </c>
      <c r="BI1147" s="118">
        <f t="shared" si="280"/>
        <v>33013</v>
      </c>
      <c r="BJ1147" t="s">
        <v>1471</v>
      </c>
      <c r="BK1147">
        <f t="shared" si="288"/>
        <v>3324900</v>
      </c>
      <c r="BP1147">
        <v>34.369999999999997</v>
      </c>
      <c r="BQ1147">
        <v>0.2</v>
      </c>
      <c r="BR1147">
        <v>34.17</v>
      </c>
      <c r="BW1147" s="1"/>
    </row>
    <row r="1148" spans="1:75" ht="15" hidden="1" customHeight="1" outlineLevel="1">
      <c r="A1148" t="s">
        <v>2077</v>
      </c>
      <c r="B1148" s="8" t="s">
        <v>1798</v>
      </c>
      <c r="C1148" s="1">
        <f t="shared" si="281"/>
        <v>216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 t="shared" si="282"/>
        <v>0</v>
      </c>
      <c r="G1148" s="1">
        <f t="shared" si="283"/>
        <v>73</v>
      </c>
      <c r="H1148" s="2">
        <f t="shared" si="279"/>
        <v>0.33796296296296297</v>
      </c>
      <c r="I1148" s="6"/>
      <c r="J1148" s="2">
        <f t="shared" si="284"/>
        <v>0.32870370370370372</v>
      </c>
      <c r="K1148" s="2">
        <f t="shared" si="285"/>
        <v>0.66666666666666663</v>
      </c>
      <c r="L1148" s="2">
        <f t="shared" si="286"/>
        <v>0</v>
      </c>
      <c r="M1148" s="2">
        <f t="shared" si="287"/>
        <v>4.6296296296296502E-3</v>
      </c>
      <c r="N1148" s="63">
        <v>71</v>
      </c>
      <c r="O1148" s="63">
        <v>144</v>
      </c>
      <c r="P1148" s="63"/>
      <c r="Q1148" s="63">
        <v>1</v>
      </c>
      <c r="R1148" s="63"/>
      <c r="S1148" s="63"/>
      <c r="T1148" s="63"/>
      <c r="U1148" s="63"/>
      <c r="V1148" s="63"/>
      <c r="W1148" s="63">
        <v>0</v>
      </c>
      <c r="X1148" s="63"/>
      <c r="Y1148" s="63"/>
      <c r="Z1148" s="63"/>
      <c r="AA1148" s="63"/>
      <c r="AB1148" s="63"/>
      <c r="BA1148" t="str">
        <f t="shared" si="278"/>
        <v>Errol</v>
      </c>
      <c r="BB1148" t="s">
        <v>442</v>
      </c>
      <c r="BC1148">
        <v>2</v>
      </c>
      <c r="BD1148">
        <v>2</v>
      </c>
      <c r="BE1148" s="112">
        <v>33</v>
      </c>
      <c r="BF1148" s="114">
        <v>7</v>
      </c>
      <c r="BG1148" s="114">
        <v>85</v>
      </c>
      <c r="BH1148" s="118">
        <v>25140</v>
      </c>
      <c r="BI1148" s="118">
        <f t="shared" si="280"/>
        <v>33007</v>
      </c>
      <c r="BJ1148" t="s">
        <v>1471</v>
      </c>
      <c r="BK1148">
        <f t="shared" si="288"/>
        <v>3325140</v>
      </c>
      <c r="BP1148">
        <v>69.59</v>
      </c>
      <c r="BQ1148">
        <v>8.6300000000000008</v>
      </c>
      <c r="BR1148">
        <v>60.97</v>
      </c>
      <c r="BW1148" s="1"/>
    </row>
    <row r="1149" spans="1:75" ht="15" hidden="1" customHeight="1" outlineLevel="1">
      <c r="A1149" t="s">
        <v>1776</v>
      </c>
      <c r="B1149" s="8" t="s">
        <v>1798</v>
      </c>
      <c r="C1149" s="1">
        <f t="shared" si="281"/>
        <v>10289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282"/>
        <v>0</v>
      </c>
      <c r="G1149" s="1">
        <f t="shared" si="283"/>
        <v>3499</v>
      </c>
      <c r="H1149" s="2">
        <f t="shared" si="279"/>
        <v>0.34007192146953058</v>
      </c>
      <c r="I1149" s="6"/>
      <c r="J1149" s="2">
        <f t="shared" si="284"/>
        <v>0.66284381378170865</v>
      </c>
      <c r="K1149" s="2">
        <f t="shared" si="285"/>
        <v>0.32277189231217807</v>
      </c>
      <c r="L1149" s="2">
        <f t="shared" si="286"/>
        <v>0</v>
      </c>
      <c r="M1149" s="2">
        <f t="shared" si="287"/>
        <v>1.4384293906113288E-2</v>
      </c>
      <c r="N1149" s="63">
        <v>6820</v>
      </c>
      <c r="O1149" s="63">
        <v>3321</v>
      </c>
      <c r="P1149" s="63"/>
      <c r="Q1149" s="63">
        <v>148</v>
      </c>
      <c r="R1149" s="63"/>
      <c r="S1149" s="63"/>
      <c r="T1149" s="63"/>
      <c r="U1149" s="63"/>
      <c r="V1149" s="63"/>
      <c r="W1149" s="63">
        <v>0</v>
      </c>
      <c r="X1149" s="63"/>
      <c r="Y1149" s="63"/>
      <c r="Z1149" s="63"/>
      <c r="AA1149" s="63"/>
      <c r="AB1149" s="63"/>
      <c r="BA1149" t="str">
        <f t="shared" si="278"/>
        <v>Exeter</v>
      </c>
      <c r="BB1149" t="s">
        <v>2969</v>
      </c>
      <c r="BC1149">
        <v>1</v>
      </c>
      <c r="BD1149">
        <v>1</v>
      </c>
      <c r="BE1149" s="112">
        <v>33</v>
      </c>
      <c r="BF1149" s="114">
        <v>15</v>
      </c>
      <c r="BG1149" s="114">
        <v>55</v>
      </c>
      <c r="BH1149" s="118">
        <v>25380</v>
      </c>
      <c r="BI1149" s="118">
        <f t="shared" si="280"/>
        <v>33015</v>
      </c>
      <c r="BJ1149" t="s">
        <v>1471</v>
      </c>
      <c r="BK1149">
        <f t="shared" si="288"/>
        <v>3325380</v>
      </c>
      <c r="BP1149">
        <v>20.010000000000002</v>
      </c>
      <c r="BQ1149">
        <v>0.37</v>
      </c>
      <c r="BR1149">
        <v>19.64</v>
      </c>
      <c r="BW1149" s="1"/>
    </row>
    <row r="1150" spans="1:75" ht="15" hidden="1" customHeight="1" outlineLevel="1">
      <c r="A1150" t="s">
        <v>1947</v>
      </c>
      <c r="B1150" s="8" t="s">
        <v>1798</v>
      </c>
      <c r="C1150" s="1">
        <f t="shared" si="281"/>
        <v>3433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 t="shared" si="282"/>
        <v>0</v>
      </c>
      <c r="G1150" s="1">
        <f t="shared" si="283"/>
        <v>635</v>
      </c>
      <c r="H1150" s="2">
        <f t="shared" si="279"/>
        <v>0.18496941450626275</v>
      </c>
      <c r="I1150" s="6"/>
      <c r="J1150" s="2">
        <f t="shared" si="284"/>
        <v>0.39761141858432858</v>
      </c>
      <c r="K1150" s="2">
        <f t="shared" si="285"/>
        <v>0.58258083309059128</v>
      </c>
      <c r="L1150" s="2">
        <f t="shared" si="286"/>
        <v>0</v>
      </c>
      <c r="M1150" s="2">
        <f t="shared" si="287"/>
        <v>1.9807748325080143E-2</v>
      </c>
      <c r="N1150" s="63">
        <v>1365</v>
      </c>
      <c r="O1150" s="63">
        <v>2000</v>
      </c>
      <c r="P1150" s="63"/>
      <c r="Q1150" s="63">
        <v>68</v>
      </c>
      <c r="R1150" s="63"/>
      <c r="S1150" s="63"/>
      <c r="T1150" s="63"/>
      <c r="U1150" s="63"/>
      <c r="V1150" s="63"/>
      <c r="W1150" s="63">
        <v>0</v>
      </c>
      <c r="X1150" s="63"/>
      <c r="Y1150" s="63"/>
      <c r="Z1150" s="63"/>
      <c r="AA1150" s="63"/>
      <c r="AB1150" s="63"/>
      <c r="BA1150" t="str">
        <f t="shared" si="278"/>
        <v>Farmington</v>
      </c>
      <c r="BB1150" t="s">
        <v>2034</v>
      </c>
      <c r="BC1150">
        <v>1</v>
      </c>
      <c r="BD1150">
        <v>1</v>
      </c>
      <c r="BE1150" s="112">
        <v>33</v>
      </c>
      <c r="BF1150" s="114">
        <v>17</v>
      </c>
      <c r="BG1150" s="114">
        <v>20</v>
      </c>
      <c r="BH1150" s="118">
        <v>26020</v>
      </c>
      <c r="BI1150" s="118">
        <f t="shared" si="280"/>
        <v>33017</v>
      </c>
      <c r="BJ1150" t="s">
        <v>1471</v>
      </c>
      <c r="BK1150">
        <f t="shared" si="288"/>
        <v>3326020</v>
      </c>
      <c r="BP1150">
        <v>37.479999999999997</v>
      </c>
      <c r="BQ1150">
        <v>0.33</v>
      </c>
      <c r="BR1150">
        <v>37.15</v>
      </c>
      <c r="BW1150" s="1"/>
    </row>
    <row r="1151" spans="1:75" ht="15" hidden="1" customHeight="1" outlineLevel="1">
      <c r="A1151" t="s">
        <v>2353</v>
      </c>
      <c r="B1151" s="8" t="s">
        <v>1798</v>
      </c>
      <c r="C1151" s="1">
        <f t="shared" si="281"/>
        <v>1367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282"/>
        <v>0</v>
      </c>
      <c r="G1151" s="1">
        <f t="shared" si="283"/>
        <v>16</v>
      </c>
      <c r="H1151" s="2">
        <f t="shared" si="279"/>
        <v>1.1704462326261888E-2</v>
      </c>
      <c r="I1151" s="6"/>
      <c r="J1151" s="2">
        <f t="shared" si="284"/>
        <v>0.48719824433065106</v>
      </c>
      <c r="K1151" s="2">
        <f t="shared" si="285"/>
        <v>0.49890270665691294</v>
      </c>
      <c r="L1151" s="2">
        <f t="shared" si="286"/>
        <v>0</v>
      </c>
      <c r="M1151" s="2">
        <f t="shared" si="287"/>
        <v>1.3899049012435993E-2</v>
      </c>
      <c r="N1151" s="63">
        <v>666</v>
      </c>
      <c r="O1151" s="63">
        <v>682</v>
      </c>
      <c r="P1151" s="63"/>
      <c r="Q1151" s="63">
        <v>19</v>
      </c>
      <c r="R1151" s="63"/>
      <c r="S1151" s="63"/>
      <c r="T1151" s="63"/>
      <c r="U1151" s="63"/>
      <c r="V1151" s="63"/>
      <c r="W1151" s="63">
        <v>0</v>
      </c>
      <c r="X1151" s="63"/>
      <c r="Y1151" s="63"/>
      <c r="Z1151" s="63"/>
      <c r="AA1151" s="63"/>
      <c r="AB1151" s="63"/>
      <c r="BA1151" t="str">
        <f t="shared" si="278"/>
        <v>Fitzwilliam</v>
      </c>
      <c r="BB1151" t="s">
        <v>1462</v>
      </c>
      <c r="BC1151">
        <v>2</v>
      </c>
      <c r="BD1151">
        <v>2</v>
      </c>
      <c r="BE1151" s="112">
        <v>33</v>
      </c>
      <c r="BF1151" s="114">
        <v>5</v>
      </c>
      <c r="BG1151" s="114">
        <v>20</v>
      </c>
      <c r="BH1151" s="118">
        <v>26500</v>
      </c>
      <c r="BI1151" s="118">
        <f t="shared" si="280"/>
        <v>33005</v>
      </c>
      <c r="BJ1151" t="s">
        <v>1471</v>
      </c>
      <c r="BK1151">
        <f t="shared" si="288"/>
        <v>3326500</v>
      </c>
      <c r="BP1151">
        <v>36.03</v>
      </c>
      <c r="BQ1151">
        <v>1.41</v>
      </c>
      <c r="BR1151">
        <v>34.619999999999997</v>
      </c>
      <c r="BW1151" s="1"/>
    </row>
    <row r="1152" spans="1:75" ht="15" hidden="1" customHeight="1" outlineLevel="1">
      <c r="A1152" t="s">
        <v>774</v>
      </c>
      <c r="B1152" s="8" t="s">
        <v>1798</v>
      </c>
      <c r="C1152" s="1">
        <f t="shared" si="281"/>
        <v>1152</v>
      </c>
      <c r="D1152" s="5">
        <f>IF(N1152&gt;0, RANK(N1152,(N1152:P1152,Q1152:AE1152)),0)</f>
        <v>1</v>
      </c>
      <c r="E1152" s="5">
        <f>IF(O1152&gt;0,RANK(O1152,(N1152:P1152,Q1152:AE1152)),0)</f>
        <v>2</v>
      </c>
      <c r="F1152" s="5">
        <f t="shared" si="282"/>
        <v>0</v>
      </c>
      <c r="G1152" s="1">
        <f t="shared" si="283"/>
        <v>58</v>
      </c>
      <c r="H1152" s="2">
        <f t="shared" si="279"/>
        <v>5.0347222222222224E-2</v>
      </c>
      <c r="I1152" s="6"/>
      <c r="J1152" s="2">
        <f t="shared" si="284"/>
        <v>0.51388888888888884</v>
      </c>
      <c r="K1152" s="2">
        <f t="shared" si="285"/>
        <v>0.46354166666666669</v>
      </c>
      <c r="L1152" s="2">
        <f t="shared" si="286"/>
        <v>0</v>
      </c>
      <c r="M1152" s="2">
        <f t="shared" si="287"/>
        <v>2.2569444444444475E-2</v>
      </c>
      <c r="N1152" s="63">
        <v>592</v>
      </c>
      <c r="O1152" s="63">
        <v>534</v>
      </c>
      <c r="P1152" s="63"/>
      <c r="Q1152" s="63">
        <v>26</v>
      </c>
      <c r="R1152" s="63"/>
      <c r="S1152" s="63"/>
      <c r="T1152" s="63"/>
      <c r="U1152" s="63"/>
      <c r="V1152" s="63"/>
      <c r="W1152" s="63">
        <v>0</v>
      </c>
      <c r="X1152" s="63"/>
      <c r="Y1152" s="63"/>
      <c r="Z1152" s="63"/>
      <c r="AA1152" s="63"/>
      <c r="AB1152" s="63"/>
      <c r="BA1152" t="str">
        <f t="shared" si="278"/>
        <v>Francestown</v>
      </c>
      <c r="BB1152" t="s">
        <v>1160</v>
      </c>
      <c r="BC1152">
        <v>2</v>
      </c>
      <c r="BD1152">
        <v>2</v>
      </c>
      <c r="BE1152" s="112">
        <v>33</v>
      </c>
      <c r="BF1152" s="114">
        <v>11</v>
      </c>
      <c r="BG1152" s="114">
        <v>35</v>
      </c>
      <c r="BH1152" s="118">
        <v>27140</v>
      </c>
      <c r="BI1152" s="118">
        <f t="shared" si="280"/>
        <v>33011</v>
      </c>
      <c r="BJ1152" t="s">
        <v>1471</v>
      </c>
      <c r="BK1152">
        <f t="shared" si="288"/>
        <v>3327140</v>
      </c>
      <c r="BP1152">
        <v>30.7</v>
      </c>
      <c r="BQ1152">
        <v>0.53</v>
      </c>
      <c r="BR1152">
        <v>30.16</v>
      </c>
      <c r="BW1152" s="1"/>
    </row>
    <row r="1153" spans="1:75" ht="15" hidden="1" customHeight="1" outlineLevel="1">
      <c r="A1153" t="s">
        <v>2314</v>
      </c>
      <c r="B1153" s="8" t="s">
        <v>1798</v>
      </c>
      <c r="C1153" s="1">
        <f t="shared" si="281"/>
        <v>801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282"/>
        <v>0</v>
      </c>
      <c r="G1153" s="1">
        <f t="shared" si="283"/>
        <v>294</v>
      </c>
      <c r="H1153" s="2">
        <f t="shared" si="279"/>
        <v>0.36704119850187267</v>
      </c>
      <c r="I1153" s="6"/>
      <c r="J1153" s="2">
        <f t="shared" si="284"/>
        <v>0.67665418227215979</v>
      </c>
      <c r="K1153" s="2">
        <f t="shared" si="285"/>
        <v>0.30961298377028712</v>
      </c>
      <c r="L1153" s="2">
        <f t="shared" si="286"/>
        <v>0</v>
      </c>
      <c r="M1153" s="2">
        <f t="shared" si="287"/>
        <v>1.3732833957553092E-2</v>
      </c>
      <c r="N1153" s="63">
        <v>542</v>
      </c>
      <c r="O1153" s="63">
        <v>248</v>
      </c>
      <c r="P1153" s="63"/>
      <c r="Q1153" s="63">
        <v>11</v>
      </c>
      <c r="R1153" s="63"/>
      <c r="S1153" s="63"/>
      <c r="T1153" s="63"/>
      <c r="U1153" s="63"/>
      <c r="V1153" s="63"/>
      <c r="W1153" s="63">
        <v>0</v>
      </c>
      <c r="X1153" s="63"/>
      <c r="Y1153" s="63"/>
      <c r="Z1153" s="63"/>
      <c r="AA1153" s="63"/>
      <c r="AB1153" s="63"/>
      <c r="BA1153" t="str">
        <f t="shared" si="278"/>
        <v>Franconia</v>
      </c>
      <c r="BB1153" t="s">
        <v>2258</v>
      </c>
      <c r="BC1153">
        <v>2</v>
      </c>
      <c r="BD1153">
        <v>2</v>
      </c>
      <c r="BE1153" s="112">
        <v>33</v>
      </c>
      <c r="BF1153" s="114">
        <v>9</v>
      </c>
      <c r="BG1153" s="114">
        <v>70</v>
      </c>
      <c r="BH1153" s="118">
        <v>27300</v>
      </c>
      <c r="BI1153" s="118">
        <f t="shared" si="280"/>
        <v>33009</v>
      </c>
      <c r="BJ1153" t="s">
        <v>1471</v>
      </c>
      <c r="BK1153">
        <f t="shared" si="288"/>
        <v>3327300</v>
      </c>
      <c r="BP1153">
        <v>65.959999999999994</v>
      </c>
      <c r="BQ1153">
        <v>0.08</v>
      </c>
      <c r="BR1153">
        <v>65.88</v>
      </c>
      <c r="BW1153" s="1"/>
    </row>
    <row r="1154" spans="1:75" ht="15" hidden="1" customHeight="1" outlineLevel="1">
      <c r="A1154" t="s">
        <v>1137</v>
      </c>
      <c r="B1154" s="8" t="s">
        <v>1798</v>
      </c>
      <c r="C1154" s="1">
        <f t="shared" si="281"/>
        <v>4153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 t="shared" si="282"/>
        <v>0</v>
      </c>
      <c r="G1154" s="1">
        <f t="shared" si="283"/>
        <v>477</v>
      </c>
      <c r="H1154" s="2">
        <f t="shared" si="279"/>
        <v>0.11485673007464484</v>
      </c>
      <c r="I1154" s="6"/>
      <c r="J1154" s="2">
        <f t="shared" si="284"/>
        <v>0.43438478208523956</v>
      </c>
      <c r="K1154" s="2">
        <f t="shared" si="285"/>
        <v>0.54924151215988437</v>
      </c>
      <c r="L1154" s="2">
        <f t="shared" si="286"/>
        <v>0</v>
      </c>
      <c r="M1154" s="2">
        <f t="shared" si="287"/>
        <v>1.6373705754876067E-2</v>
      </c>
      <c r="N1154" s="63">
        <v>1804</v>
      </c>
      <c r="O1154" s="63">
        <v>2281</v>
      </c>
      <c r="P1154" s="63"/>
      <c r="Q1154" s="63">
        <v>68</v>
      </c>
      <c r="R1154" s="63"/>
      <c r="S1154" s="63"/>
      <c r="T1154" s="63"/>
      <c r="U1154" s="63"/>
      <c r="V1154" s="63"/>
      <c r="W1154" s="63">
        <v>0</v>
      </c>
      <c r="X1154" s="63"/>
      <c r="Y1154" s="63"/>
      <c r="Z1154" s="63"/>
      <c r="AA1154" s="63"/>
      <c r="AB1154" s="63"/>
      <c r="BA1154" t="str">
        <f t="shared" si="278"/>
        <v>Franklin</v>
      </c>
      <c r="BB1154" t="s">
        <v>2492</v>
      </c>
      <c r="BC1154">
        <v>2</v>
      </c>
      <c r="BD1154">
        <v>2</v>
      </c>
      <c r="BE1154" s="112">
        <v>33</v>
      </c>
      <c r="BF1154" s="114">
        <v>13</v>
      </c>
      <c r="BG1154" s="114">
        <v>60</v>
      </c>
      <c r="BH1154" s="118">
        <v>27380</v>
      </c>
      <c r="BI1154" s="118">
        <f t="shared" si="280"/>
        <v>33013</v>
      </c>
      <c r="BJ1154" t="s">
        <v>1248</v>
      </c>
      <c r="BK1154">
        <f t="shared" si="288"/>
        <v>3327380</v>
      </c>
      <c r="BP1154">
        <v>29.16</v>
      </c>
      <c r="BQ1154">
        <v>1.59</v>
      </c>
      <c r="BR1154">
        <v>27.57</v>
      </c>
      <c r="BW1154" s="1"/>
    </row>
    <row r="1155" spans="1:75" ht="15" hidden="1" customHeight="1" outlineLevel="1">
      <c r="A1155" t="s">
        <v>822</v>
      </c>
      <c r="B1155" s="8" t="s">
        <v>1798</v>
      </c>
      <c r="C1155" s="1">
        <f t="shared" si="281"/>
        <v>1090</v>
      </c>
      <c r="D1155" s="5">
        <f>IF(N1155&gt;0, RANK(N1155,(N1155:P1155,Q1155:AE1155)),0)</f>
        <v>1</v>
      </c>
      <c r="E1155" s="5">
        <f>IF(O1155&gt;0,RANK(O1155,(N1155:P1155,Q1155:AE1155)),0)</f>
        <v>1</v>
      </c>
      <c r="F1155" s="5">
        <f t="shared" si="282"/>
        <v>0</v>
      </c>
      <c r="G1155" s="1">
        <f t="shared" si="283"/>
        <v>0</v>
      </c>
      <c r="H1155" s="2">
        <f t="shared" si="279"/>
        <v>0</v>
      </c>
      <c r="I1155" s="6"/>
      <c r="J1155" s="2">
        <f t="shared" si="284"/>
        <v>0.49357798165137617</v>
      </c>
      <c r="K1155" s="2">
        <f t="shared" si="285"/>
        <v>0.49357798165137617</v>
      </c>
      <c r="L1155" s="2">
        <f t="shared" si="286"/>
        <v>0</v>
      </c>
      <c r="M1155" s="2">
        <f t="shared" si="287"/>
        <v>1.2844036697247707E-2</v>
      </c>
      <c r="N1155" s="63">
        <v>538</v>
      </c>
      <c r="O1155" s="63">
        <v>538</v>
      </c>
      <c r="P1155" s="63"/>
      <c r="Q1155" s="63">
        <v>14</v>
      </c>
      <c r="R1155" s="63"/>
      <c r="S1155" s="63"/>
      <c r="T1155" s="63"/>
      <c r="U1155" s="63"/>
      <c r="V1155" s="63"/>
      <c r="W1155" s="63">
        <v>0</v>
      </c>
      <c r="X1155" s="63"/>
      <c r="Y1155" s="63"/>
      <c r="Z1155" s="63"/>
      <c r="AA1155" s="63"/>
      <c r="AB1155" s="63"/>
      <c r="BA1155" t="str">
        <f t="shared" si="278"/>
        <v>Freedom</v>
      </c>
      <c r="BB1155" t="s">
        <v>1674</v>
      </c>
      <c r="BC1155">
        <v>1</v>
      </c>
      <c r="BD1155">
        <v>1</v>
      </c>
      <c r="BE1155" s="112">
        <v>33</v>
      </c>
      <c r="BF1155" s="114">
        <v>3</v>
      </c>
      <c r="BG1155" s="114">
        <v>40</v>
      </c>
      <c r="BH1155" s="118">
        <v>27700</v>
      </c>
      <c r="BI1155" s="118">
        <f t="shared" si="280"/>
        <v>33003</v>
      </c>
      <c r="BJ1155" t="s">
        <v>1471</v>
      </c>
      <c r="BK1155">
        <f t="shared" si="288"/>
        <v>3327700</v>
      </c>
      <c r="BP1155">
        <v>37.96</v>
      </c>
      <c r="BQ1155">
        <v>3.32</v>
      </c>
      <c r="BR1155">
        <v>34.65</v>
      </c>
      <c r="BW1155" s="1"/>
    </row>
    <row r="1156" spans="1:75" ht="15" hidden="1" customHeight="1" outlineLevel="1">
      <c r="A1156" t="s">
        <v>1756</v>
      </c>
      <c r="B1156" s="8" t="s">
        <v>1798</v>
      </c>
      <c r="C1156" s="1">
        <f t="shared" si="281"/>
        <v>2839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 t="shared" si="282"/>
        <v>0</v>
      </c>
      <c r="G1156" s="1">
        <f t="shared" si="283"/>
        <v>484</v>
      </c>
      <c r="H1156" s="2">
        <f t="shared" si="279"/>
        <v>0.1704825642831983</v>
      </c>
      <c r="I1156" s="6"/>
      <c r="J1156" s="2">
        <f t="shared" si="284"/>
        <v>0.40542444522719268</v>
      </c>
      <c r="K1156" s="2">
        <f t="shared" si="285"/>
        <v>0.57590700951039098</v>
      </c>
      <c r="L1156" s="2">
        <f t="shared" si="286"/>
        <v>0</v>
      </c>
      <c r="M1156" s="2">
        <f t="shared" si="287"/>
        <v>1.8668545262416347E-2</v>
      </c>
      <c r="N1156" s="63">
        <v>1151</v>
      </c>
      <c r="O1156" s="63">
        <v>1635</v>
      </c>
      <c r="P1156" s="63"/>
      <c r="Q1156" s="63">
        <v>53</v>
      </c>
      <c r="R1156" s="63"/>
      <c r="S1156" s="63"/>
      <c r="T1156" s="63"/>
      <c r="U1156" s="63"/>
      <c r="V1156" s="63"/>
      <c r="W1156" s="63">
        <v>0</v>
      </c>
      <c r="X1156" s="63"/>
      <c r="Y1156" s="63"/>
      <c r="Z1156" s="63"/>
      <c r="AA1156" s="63"/>
      <c r="AB1156" s="63"/>
      <c r="BA1156" t="str">
        <f t="shared" si="278"/>
        <v>Fremont</v>
      </c>
      <c r="BB1156" t="s">
        <v>2969</v>
      </c>
      <c r="BC1156">
        <v>1</v>
      </c>
      <c r="BD1156">
        <v>1</v>
      </c>
      <c r="BE1156" s="112">
        <v>33</v>
      </c>
      <c r="BF1156" s="114">
        <v>15</v>
      </c>
      <c r="BG1156" s="114">
        <v>60</v>
      </c>
      <c r="BH1156" s="118">
        <v>27940</v>
      </c>
      <c r="BI1156" s="118">
        <f t="shared" si="280"/>
        <v>33015</v>
      </c>
      <c r="BJ1156" t="s">
        <v>1471</v>
      </c>
      <c r="BK1156">
        <f t="shared" si="288"/>
        <v>3327940</v>
      </c>
      <c r="BP1156">
        <v>17.41</v>
      </c>
      <c r="BQ1156">
        <v>0.25</v>
      </c>
      <c r="BR1156">
        <v>17.16</v>
      </c>
      <c r="BW1156" s="1"/>
    </row>
    <row r="1157" spans="1:75" ht="15" hidden="1" customHeight="1" outlineLevel="1">
      <c r="A1157" t="s">
        <v>625</v>
      </c>
      <c r="B1157" s="8" t="s">
        <v>1798</v>
      </c>
      <c r="C1157" s="1">
        <f t="shared" si="281"/>
        <v>5313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 t="shared" si="282"/>
        <v>0</v>
      </c>
      <c r="G1157" s="1">
        <f t="shared" si="283"/>
        <v>240</v>
      </c>
      <c r="H1157" s="2">
        <f t="shared" si="279"/>
        <v>4.517221908526256E-2</v>
      </c>
      <c r="I1157" s="6"/>
      <c r="J1157" s="2">
        <f t="shared" si="284"/>
        <v>0.47204968944099379</v>
      </c>
      <c r="K1157" s="2">
        <f t="shared" si="285"/>
        <v>0.51722190852625638</v>
      </c>
      <c r="L1157" s="2">
        <f t="shared" si="286"/>
        <v>0</v>
      </c>
      <c r="M1157" s="2">
        <f t="shared" si="287"/>
        <v>1.0728402032749829E-2</v>
      </c>
      <c r="N1157" s="63">
        <v>2508</v>
      </c>
      <c r="O1157" s="63">
        <v>2748</v>
      </c>
      <c r="P1157" s="63"/>
      <c r="Q1157" s="63">
        <v>57</v>
      </c>
      <c r="R1157" s="63"/>
      <c r="S1157" s="63"/>
      <c r="T1157" s="63"/>
      <c r="U1157" s="63"/>
      <c r="V1157" s="63"/>
      <c r="W1157" s="63">
        <v>0</v>
      </c>
      <c r="X1157" s="63"/>
      <c r="Y1157" s="63"/>
      <c r="Z1157" s="63"/>
      <c r="AA1157" s="63"/>
      <c r="AB1157" s="63"/>
      <c r="BA1157" t="str">
        <f t="shared" si="278"/>
        <v>Gilford</v>
      </c>
      <c r="BB1157" t="s">
        <v>1436</v>
      </c>
      <c r="BC1157">
        <v>1</v>
      </c>
      <c r="BD1157">
        <v>1</v>
      </c>
      <c r="BE1157" s="112">
        <v>33</v>
      </c>
      <c r="BF1157" s="114">
        <v>1</v>
      </c>
      <c r="BG1157" s="114">
        <v>25</v>
      </c>
      <c r="BH1157" s="118">
        <v>28740</v>
      </c>
      <c r="BI1157" s="118">
        <f t="shared" si="280"/>
        <v>33001</v>
      </c>
      <c r="BJ1157" t="s">
        <v>1471</v>
      </c>
      <c r="BK1157">
        <f t="shared" si="288"/>
        <v>3328740</v>
      </c>
      <c r="BP1157">
        <v>53.83</v>
      </c>
      <c r="BQ1157">
        <v>14.85</v>
      </c>
      <c r="BR1157">
        <v>38.97</v>
      </c>
      <c r="BW1157" s="1"/>
    </row>
    <row r="1158" spans="1:75" ht="15" hidden="1" customHeight="1" outlineLevel="1">
      <c r="A1158" t="s">
        <v>2085</v>
      </c>
      <c r="B1158" s="8" t="s">
        <v>1798</v>
      </c>
      <c r="C1158" s="1">
        <f t="shared" si="281"/>
        <v>2478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 t="shared" si="282"/>
        <v>0</v>
      </c>
      <c r="G1158" s="1">
        <f t="shared" si="283"/>
        <v>403</v>
      </c>
      <c r="H1158" s="2">
        <f t="shared" si="279"/>
        <v>0.16263115415657789</v>
      </c>
      <c r="I1158" s="6"/>
      <c r="J1158" s="2">
        <f t="shared" si="284"/>
        <v>0.41162227602905571</v>
      </c>
      <c r="K1158" s="2">
        <f t="shared" si="285"/>
        <v>0.57425343018563357</v>
      </c>
      <c r="L1158" s="2">
        <f t="shared" si="286"/>
        <v>0</v>
      </c>
      <c r="M1158" s="2">
        <f t="shared" si="287"/>
        <v>1.412429378531066E-2</v>
      </c>
      <c r="N1158" s="63">
        <v>1020</v>
      </c>
      <c r="O1158" s="63">
        <v>1423</v>
      </c>
      <c r="P1158" s="63"/>
      <c r="Q1158" s="63">
        <v>35</v>
      </c>
      <c r="R1158" s="63"/>
      <c r="S1158" s="63"/>
      <c r="T1158" s="63"/>
      <c r="U1158" s="63"/>
      <c r="V1158" s="63"/>
      <c r="W1158" s="63">
        <v>0</v>
      </c>
      <c r="X1158" s="63"/>
      <c r="Y1158" s="63"/>
      <c r="Z1158" s="63"/>
      <c r="AA1158" s="63"/>
      <c r="AB1158" s="63"/>
      <c r="BA1158" t="str">
        <f t="shared" si="278"/>
        <v>Gilmanton</v>
      </c>
      <c r="BB1158" t="s">
        <v>1436</v>
      </c>
      <c r="BC1158">
        <v>1</v>
      </c>
      <c r="BD1158">
        <v>1</v>
      </c>
      <c r="BE1158" s="112">
        <v>33</v>
      </c>
      <c r="BF1158" s="114">
        <v>1</v>
      </c>
      <c r="BG1158" s="114">
        <v>30</v>
      </c>
      <c r="BH1158" s="118">
        <v>28980</v>
      </c>
      <c r="BI1158" s="118">
        <f t="shared" si="280"/>
        <v>33001</v>
      </c>
      <c r="BJ1158" t="s">
        <v>1471</v>
      </c>
      <c r="BK1158">
        <f t="shared" si="288"/>
        <v>3328980</v>
      </c>
      <c r="BP1158">
        <v>59.06</v>
      </c>
      <c r="BQ1158">
        <v>1.95</v>
      </c>
      <c r="BR1158">
        <v>57.11</v>
      </c>
      <c r="BW1158" s="1"/>
    </row>
    <row r="1159" spans="1:75" ht="15" hidden="1" customHeight="1" outlineLevel="1">
      <c r="A1159" t="s">
        <v>95</v>
      </c>
      <c r="B1159" s="8" t="s">
        <v>1798</v>
      </c>
      <c r="C1159" s="1">
        <f t="shared" si="281"/>
        <v>516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282"/>
        <v>0</v>
      </c>
      <c r="G1159" s="1">
        <f t="shared" si="283"/>
        <v>23</v>
      </c>
      <c r="H1159" s="2">
        <f t="shared" si="279"/>
        <v>4.4573643410852716E-2</v>
      </c>
      <c r="I1159" s="6"/>
      <c r="J1159" s="2">
        <f t="shared" si="284"/>
        <v>0.46511627906976744</v>
      </c>
      <c r="K1159" s="2">
        <f t="shared" si="285"/>
        <v>0.50968992248062017</v>
      </c>
      <c r="L1159" s="2">
        <f t="shared" si="286"/>
        <v>0</v>
      </c>
      <c r="M1159" s="2">
        <f t="shared" si="287"/>
        <v>2.5193798449612448E-2</v>
      </c>
      <c r="N1159" s="63">
        <v>240</v>
      </c>
      <c r="O1159" s="63">
        <v>263</v>
      </c>
      <c r="P1159" s="63"/>
      <c r="Q1159" s="63">
        <v>13</v>
      </c>
      <c r="R1159" s="63"/>
      <c r="S1159" s="63"/>
      <c r="T1159" s="63"/>
      <c r="U1159" s="63"/>
      <c r="V1159" s="63"/>
      <c r="W1159" s="63">
        <v>0</v>
      </c>
      <c r="X1159" s="63"/>
      <c r="Y1159" s="63"/>
      <c r="Z1159" s="63"/>
      <c r="AA1159" s="63"/>
      <c r="AB1159" s="63"/>
      <c r="BA1159" t="str">
        <f t="shared" si="278"/>
        <v>Gilsum</v>
      </c>
      <c r="BB1159" t="s">
        <v>1462</v>
      </c>
      <c r="BC1159">
        <v>2</v>
      </c>
      <c r="BD1159">
        <v>2</v>
      </c>
      <c r="BE1159" s="112">
        <v>33</v>
      </c>
      <c r="BF1159" s="114">
        <v>5</v>
      </c>
      <c r="BG1159" s="114">
        <v>25</v>
      </c>
      <c r="BH1159" s="118">
        <v>29220</v>
      </c>
      <c r="BI1159" s="118">
        <f t="shared" si="280"/>
        <v>33005</v>
      </c>
      <c r="BJ1159" t="s">
        <v>1471</v>
      </c>
      <c r="BK1159">
        <f t="shared" si="288"/>
        <v>3329220</v>
      </c>
      <c r="BP1159">
        <v>16.68</v>
      </c>
      <c r="BQ1159">
        <v>0.02</v>
      </c>
      <c r="BR1159">
        <v>16.66</v>
      </c>
      <c r="BW1159" s="1"/>
    </row>
    <row r="1160" spans="1:75" ht="15" hidden="1" customHeight="1" outlineLevel="1">
      <c r="A1160" t="s">
        <v>164</v>
      </c>
      <c r="B1160" s="8" t="s">
        <v>1798</v>
      </c>
      <c r="C1160" s="1">
        <f t="shared" si="281"/>
        <v>10190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282"/>
        <v>0</v>
      </c>
      <c r="G1160" s="1">
        <f t="shared" si="283"/>
        <v>73</v>
      </c>
      <c r="H1160" s="2">
        <f t="shared" si="279"/>
        <v>7.163886162904809E-3</v>
      </c>
      <c r="I1160" s="6"/>
      <c r="J1160" s="2">
        <f t="shared" si="284"/>
        <v>0.4874386653581943</v>
      </c>
      <c r="K1160" s="2">
        <f t="shared" si="285"/>
        <v>0.49460255152109911</v>
      </c>
      <c r="L1160" s="2">
        <f t="shared" si="286"/>
        <v>0</v>
      </c>
      <c r="M1160" s="2">
        <f t="shared" si="287"/>
        <v>1.7958783120706534E-2</v>
      </c>
      <c r="N1160" s="63">
        <v>4967</v>
      </c>
      <c r="O1160" s="63">
        <v>5040</v>
      </c>
      <c r="P1160" s="63"/>
      <c r="Q1160" s="63">
        <v>183</v>
      </c>
      <c r="R1160" s="63"/>
      <c r="S1160" s="63"/>
      <c r="T1160" s="63"/>
      <c r="U1160" s="63"/>
      <c r="V1160" s="63"/>
      <c r="W1160" s="63">
        <v>0</v>
      </c>
      <c r="X1160" s="63"/>
      <c r="Y1160" s="63"/>
      <c r="Z1160" s="63"/>
      <c r="AA1160" s="63"/>
      <c r="AB1160" s="63"/>
      <c r="BA1160" t="str">
        <f t="shared" si="278"/>
        <v>Goffstown</v>
      </c>
      <c r="BB1160" t="s">
        <v>1160</v>
      </c>
      <c r="BC1160">
        <v>1</v>
      </c>
      <c r="BD1160">
        <v>1</v>
      </c>
      <c r="BE1160" s="112">
        <v>33</v>
      </c>
      <c r="BF1160" s="114">
        <v>11</v>
      </c>
      <c r="BG1160" s="114">
        <v>40</v>
      </c>
      <c r="BH1160" s="118">
        <v>29860</v>
      </c>
      <c r="BI1160" s="118">
        <f t="shared" si="280"/>
        <v>33011</v>
      </c>
      <c r="BJ1160" t="s">
        <v>1471</v>
      </c>
      <c r="BK1160">
        <f t="shared" si="288"/>
        <v>3329860</v>
      </c>
      <c r="BP1160">
        <v>37.51</v>
      </c>
      <c r="BQ1160">
        <v>0.62</v>
      </c>
      <c r="BR1160">
        <v>36.89</v>
      </c>
      <c r="BW1160" s="1"/>
    </row>
    <row r="1161" spans="1:75" ht="15" hidden="1" customHeight="1" outlineLevel="1">
      <c r="A1161" t="s">
        <v>143</v>
      </c>
      <c r="B1161" s="8" t="s">
        <v>1798</v>
      </c>
      <c r="C1161" s="1">
        <f t="shared" si="281"/>
        <v>1681</v>
      </c>
      <c r="D1161" s="5">
        <f>IF(N1161&gt;0, RANK(N1161,(N1161:P1161,Q1161:AE1161)),0)</f>
        <v>1</v>
      </c>
      <c r="E1161" s="5">
        <f>IF(O1161&gt;0,RANK(O1161,(N1161:P1161,Q1161:AE1161)),0)</f>
        <v>2</v>
      </c>
      <c r="F1161" s="5">
        <f t="shared" si="282"/>
        <v>0</v>
      </c>
      <c r="G1161" s="1">
        <f t="shared" si="283"/>
        <v>156</v>
      </c>
      <c r="H1161" s="2">
        <f t="shared" si="279"/>
        <v>9.2801903628792384E-2</v>
      </c>
      <c r="I1161" s="6"/>
      <c r="J1161" s="2">
        <f t="shared" si="284"/>
        <v>0.53777513384889941</v>
      </c>
      <c r="K1161" s="2">
        <f t="shared" si="285"/>
        <v>0.4449732302201071</v>
      </c>
      <c r="L1161" s="2">
        <f t="shared" si="286"/>
        <v>0</v>
      </c>
      <c r="M1161" s="2">
        <f t="shared" si="287"/>
        <v>1.7251635930993492E-2</v>
      </c>
      <c r="N1161" s="63">
        <v>904</v>
      </c>
      <c r="O1161" s="63">
        <v>748</v>
      </c>
      <c r="P1161" s="63"/>
      <c r="Q1161" s="63">
        <v>29</v>
      </c>
      <c r="R1161" s="63"/>
      <c r="S1161" s="63"/>
      <c r="T1161" s="63"/>
      <c r="U1161" s="63"/>
      <c r="V1161" s="63"/>
      <c r="W1161" s="63">
        <v>0</v>
      </c>
      <c r="X1161" s="63"/>
      <c r="Y1161" s="63"/>
      <c r="Z1161" s="63"/>
      <c r="AA1161" s="63"/>
      <c r="AB1161" s="63"/>
      <c r="BA1161" t="str">
        <f t="shared" si="278"/>
        <v>Gorham</v>
      </c>
      <c r="BB1161" t="s">
        <v>442</v>
      </c>
      <c r="BC1161">
        <v>2</v>
      </c>
      <c r="BD1161">
        <v>2</v>
      </c>
      <c r="BE1161" s="112">
        <v>33</v>
      </c>
      <c r="BF1161" s="114">
        <v>7</v>
      </c>
      <c r="BG1161" s="114">
        <v>95</v>
      </c>
      <c r="BH1161" s="118">
        <v>30260</v>
      </c>
      <c r="BI1161" s="118">
        <f t="shared" si="280"/>
        <v>33007</v>
      </c>
      <c r="BJ1161" t="s">
        <v>1471</v>
      </c>
      <c r="BK1161">
        <f t="shared" si="288"/>
        <v>3330260</v>
      </c>
      <c r="BP1161">
        <v>32.31</v>
      </c>
      <c r="BQ1161">
        <v>0.41</v>
      </c>
      <c r="BR1161">
        <v>31.91</v>
      </c>
      <c r="BW1161" s="1"/>
    </row>
    <row r="1162" spans="1:75" ht="15" hidden="1" customHeight="1" outlineLevel="1">
      <c r="A1162" t="s">
        <v>592</v>
      </c>
      <c r="B1162" s="8" t="s">
        <v>1798</v>
      </c>
      <c r="C1162" s="1">
        <f t="shared" si="281"/>
        <v>481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282"/>
        <v>0</v>
      </c>
      <c r="G1162" s="1">
        <f t="shared" si="283"/>
        <v>98</v>
      </c>
      <c r="H1162" s="2">
        <f t="shared" si="279"/>
        <v>0.20374220374220375</v>
      </c>
      <c r="I1162" s="6"/>
      <c r="J1162" s="2">
        <f t="shared" si="284"/>
        <v>0.38669438669438672</v>
      </c>
      <c r="K1162" s="2">
        <f t="shared" si="285"/>
        <v>0.59043659043659047</v>
      </c>
      <c r="L1162" s="2">
        <f t="shared" si="286"/>
        <v>0</v>
      </c>
      <c r="M1162" s="2">
        <f t="shared" si="287"/>
        <v>2.2869022869022815E-2</v>
      </c>
      <c r="N1162" s="63">
        <v>186</v>
      </c>
      <c r="O1162" s="63">
        <v>284</v>
      </c>
      <c r="P1162" s="63"/>
      <c r="Q1162" s="63">
        <v>11</v>
      </c>
      <c r="R1162" s="63"/>
      <c r="S1162" s="63"/>
      <c r="T1162" s="63"/>
      <c r="U1162" s="63"/>
      <c r="V1162" s="63"/>
      <c r="W1162" s="63">
        <v>0</v>
      </c>
      <c r="X1162" s="63"/>
      <c r="Y1162" s="63"/>
      <c r="Z1162" s="63"/>
      <c r="AA1162" s="63"/>
      <c r="AB1162" s="63"/>
      <c r="BA1162" t="str">
        <f t="shared" si="278"/>
        <v>Goshen</v>
      </c>
      <c r="BB1162" t="s">
        <v>1039</v>
      </c>
      <c r="BC1162">
        <v>2</v>
      </c>
      <c r="BD1162">
        <v>2</v>
      </c>
      <c r="BE1162" s="112">
        <v>33</v>
      </c>
      <c r="BF1162" s="114">
        <v>19</v>
      </c>
      <c r="BG1162" s="114">
        <v>30</v>
      </c>
      <c r="BH1162" s="118">
        <v>30500</v>
      </c>
      <c r="BI1162" s="118">
        <f t="shared" si="280"/>
        <v>33019</v>
      </c>
      <c r="BJ1162" t="s">
        <v>1471</v>
      </c>
      <c r="BK1162">
        <f t="shared" si="288"/>
        <v>3330500</v>
      </c>
      <c r="BP1162">
        <v>22.58</v>
      </c>
      <c r="BQ1162">
        <v>0.09</v>
      </c>
      <c r="BR1162">
        <v>22.49</v>
      </c>
      <c r="BW1162" s="1"/>
    </row>
    <row r="1163" spans="1:75" ht="15" hidden="1" customHeight="1" outlineLevel="1">
      <c r="A1163" t="s">
        <v>2258</v>
      </c>
      <c r="B1163" s="8" t="s">
        <v>1798</v>
      </c>
      <c r="C1163" s="1">
        <f t="shared" si="281"/>
        <v>784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 t="shared" si="282"/>
        <v>0</v>
      </c>
      <c r="G1163" s="1">
        <f t="shared" si="283"/>
        <v>78</v>
      </c>
      <c r="H1163" s="2">
        <f t="shared" si="279"/>
        <v>9.9489795918367346E-2</v>
      </c>
      <c r="I1163" s="6"/>
      <c r="J1163" s="2">
        <f t="shared" si="284"/>
        <v>0.44005102040816324</v>
      </c>
      <c r="K1163" s="2">
        <f t="shared" si="285"/>
        <v>0.53954081632653061</v>
      </c>
      <c r="L1163" s="2">
        <f t="shared" si="286"/>
        <v>0</v>
      </c>
      <c r="M1163" s="2">
        <f t="shared" si="287"/>
        <v>2.0408163265306145E-2</v>
      </c>
      <c r="N1163" s="63">
        <v>345</v>
      </c>
      <c r="O1163" s="63">
        <v>423</v>
      </c>
      <c r="P1163" s="63"/>
      <c r="Q1163" s="63">
        <v>16</v>
      </c>
      <c r="R1163" s="63"/>
      <c r="S1163" s="63"/>
      <c r="T1163" s="63"/>
      <c r="U1163" s="63"/>
      <c r="V1163" s="63"/>
      <c r="W1163" s="63">
        <v>0</v>
      </c>
      <c r="X1163" s="63"/>
      <c r="Y1163" s="63"/>
      <c r="Z1163" s="63"/>
      <c r="AA1163" s="63"/>
      <c r="AB1163" s="63"/>
      <c r="BA1163" t="str">
        <f t="shared" si="278"/>
        <v>Grafton</v>
      </c>
      <c r="BB1163" t="s">
        <v>2258</v>
      </c>
      <c r="BC1163">
        <v>2</v>
      </c>
      <c r="BD1163">
        <v>2</v>
      </c>
      <c r="BE1163" s="112">
        <v>33</v>
      </c>
      <c r="BF1163" s="114">
        <v>9</v>
      </c>
      <c r="BG1163" s="114">
        <v>75</v>
      </c>
      <c r="BH1163" s="118">
        <v>30820</v>
      </c>
      <c r="BI1163" s="118">
        <f t="shared" si="280"/>
        <v>33009</v>
      </c>
      <c r="BJ1163" t="s">
        <v>1471</v>
      </c>
      <c r="BK1163">
        <f t="shared" si="288"/>
        <v>3330820</v>
      </c>
      <c r="BP1163">
        <v>42.63</v>
      </c>
      <c r="BQ1163">
        <v>0.79</v>
      </c>
      <c r="BR1163">
        <v>41.83</v>
      </c>
      <c r="BW1163" s="1"/>
    </row>
    <row r="1164" spans="1:75" ht="15" hidden="1" customHeight="1" outlineLevel="1">
      <c r="A1164" t="s">
        <v>75</v>
      </c>
      <c r="B1164" s="8" t="s">
        <v>1798</v>
      </c>
      <c r="C1164" s="1">
        <f t="shared" si="281"/>
        <v>2447</v>
      </c>
      <c r="D1164" s="5">
        <f>IF(N1164&gt;0, RANK(N1164,(N1164:P1164,Q1164:AE1164)),0)</f>
        <v>1</v>
      </c>
      <c r="E1164" s="5">
        <f>IF(O1164&gt;0,RANK(O1164,(N1164:P1164,Q1164:AE1164)),0)</f>
        <v>2</v>
      </c>
      <c r="F1164" s="5">
        <f t="shared" si="282"/>
        <v>0</v>
      </c>
      <c r="G1164" s="1">
        <f t="shared" si="283"/>
        <v>922</v>
      </c>
      <c r="H1164" s="2">
        <f t="shared" si="279"/>
        <v>0.37678790355537395</v>
      </c>
      <c r="I1164" s="6"/>
      <c r="J1164" s="2">
        <f t="shared" si="284"/>
        <v>0.68205966489579073</v>
      </c>
      <c r="K1164" s="2">
        <f t="shared" si="285"/>
        <v>0.30527176134041684</v>
      </c>
      <c r="L1164" s="2">
        <f t="shared" si="286"/>
        <v>0</v>
      </c>
      <c r="M1164" s="2">
        <f t="shared" si="287"/>
        <v>1.2668573763792434E-2</v>
      </c>
      <c r="N1164" s="63">
        <v>1669</v>
      </c>
      <c r="O1164" s="63">
        <v>747</v>
      </c>
      <c r="P1164" s="63"/>
      <c r="Q1164" s="63">
        <v>31</v>
      </c>
      <c r="R1164" s="63"/>
      <c r="S1164" s="63"/>
      <c r="T1164" s="63"/>
      <c r="U1164" s="63"/>
      <c r="V1164" s="63"/>
      <c r="W1164" s="63">
        <v>0</v>
      </c>
      <c r="X1164" s="63"/>
      <c r="Y1164" s="63"/>
      <c r="Z1164" s="63"/>
      <c r="AA1164" s="63"/>
      <c r="AB1164" s="63"/>
      <c r="BA1164" t="str">
        <f t="shared" si="278"/>
        <v>Grantham</v>
      </c>
      <c r="BB1164" t="s">
        <v>1039</v>
      </c>
      <c r="BC1164">
        <v>2</v>
      </c>
      <c r="BD1164">
        <v>2</v>
      </c>
      <c r="BE1164" s="112">
        <v>33</v>
      </c>
      <c r="BF1164" s="114">
        <v>19</v>
      </c>
      <c r="BG1164" s="114">
        <v>35</v>
      </c>
      <c r="BH1164" s="118">
        <v>31220</v>
      </c>
      <c r="BI1164" s="118">
        <f t="shared" si="280"/>
        <v>33019</v>
      </c>
      <c r="BJ1164" t="s">
        <v>1471</v>
      </c>
      <c r="BK1164">
        <f t="shared" si="288"/>
        <v>3331220</v>
      </c>
      <c r="BP1164">
        <v>27.65</v>
      </c>
      <c r="BQ1164">
        <v>0.87</v>
      </c>
      <c r="BR1164">
        <v>26.78</v>
      </c>
      <c r="BW1164" s="1"/>
    </row>
    <row r="1165" spans="1:75" ht="15" hidden="1" customHeight="1" outlineLevel="1">
      <c r="A1165" t="s">
        <v>2136</v>
      </c>
      <c r="B1165" s="8" t="s">
        <v>1798</v>
      </c>
      <c r="C1165" s="1">
        <f t="shared" si="281"/>
        <v>1010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282"/>
        <v>0</v>
      </c>
      <c r="G1165" s="1">
        <f t="shared" si="283"/>
        <v>63</v>
      </c>
      <c r="H1165" s="2">
        <f t="shared" si="279"/>
        <v>6.2376237623762376E-2</v>
      </c>
      <c r="I1165" s="6"/>
      <c r="J1165" s="2">
        <f t="shared" si="284"/>
        <v>0.52376237623762378</v>
      </c>
      <c r="K1165" s="2">
        <f t="shared" si="285"/>
        <v>0.46138613861386141</v>
      </c>
      <c r="L1165" s="2">
        <f t="shared" si="286"/>
        <v>0</v>
      </c>
      <c r="M1165" s="2">
        <f t="shared" si="287"/>
        <v>1.4851485148514809E-2</v>
      </c>
      <c r="N1165" s="63">
        <v>529</v>
      </c>
      <c r="O1165" s="63">
        <v>466</v>
      </c>
      <c r="P1165" s="63"/>
      <c r="Q1165" s="63">
        <v>15</v>
      </c>
      <c r="R1165" s="63"/>
      <c r="S1165" s="63"/>
      <c r="T1165" s="63"/>
      <c r="U1165" s="63"/>
      <c r="V1165" s="63"/>
      <c r="W1165" s="63">
        <v>0</v>
      </c>
      <c r="X1165" s="63"/>
      <c r="Y1165" s="63"/>
      <c r="Z1165" s="63"/>
      <c r="AA1165" s="63"/>
      <c r="AB1165" s="63"/>
      <c r="BA1165" t="str">
        <f t="shared" si="278"/>
        <v>Greenfield</v>
      </c>
      <c r="BB1165" t="s">
        <v>1160</v>
      </c>
      <c r="BC1165">
        <v>2</v>
      </c>
      <c r="BD1165">
        <v>2</v>
      </c>
      <c r="BE1165" s="112">
        <v>33</v>
      </c>
      <c r="BF1165" s="114">
        <v>11</v>
      </c>
      <c r="BG1165" s="114">
        <v>45</v>
      </c>
      <c r="BH1165" s="118">
        <v>31540</v>
      </c>
      <c r="BI1165" s="118">
        <f t="shared" si="280"/>
        <v>33011</v>
      </c>
      <c r="BJ1165" t="s">
        <v>1471</v>
      </c>
      <c r="BK1165">
        <f t="shared" si="288"/>
        <v>3331540</v>
      </c>
      <c r="BP1165">
        <v>26.01</v>
      </c>
      <c r="BQ1165">
        <v>0.56000000000000005</v>
      </c>
      <c r="BR1165">
        <v>25.45</v>
      </c>
      <c r="BW1165" s="1"/>
    </row>
    <row r="1166" spans="1:75" ht="15" hidden="1" customHeight="1" outlineLevel="1">
      <c r="A1166" t="s">
        <v>16</v>
      </c>
      <c r="B1166" s="8" t="s">
        <v>1798</v>
      </c>
      <c r="C1166" s="1">
        <f t="shared" si="281"/>
        <v>2919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282"/>
        <v>0</v>
      </c>
      <c r="G1166" s="1">
        <f t="shared" si="283"/>
        <v>563</v>
      </c>
      <c r="H1166" s="2">
        <f t="shared" si="279"/>
        <v>0.19287427201096266</v>
      </c>
      <c r="I1166" s="6"/>
      <c r="J1166" s="2">
        <f t="shared" si="284"/>
        <v>0.59027064063035284</v>
      </c>
      <c r="K1166" s="2">
        <f t="shared" si="285"/>
        <v>0.39739636861939021</v>
      </c>
      <c r="L1166" s="2">
        <f t="shared" si="286"/>
        <v>0</v>
      </c>
      <c r="M1166" s="2">
        <f t="shared" si="287"/>
        <v>1.2332990750256956E-2</v>
      </c>
      <c r="N1166" s="63">
        <v>1723</v>
      </c>
      <c r="O1166" s="63">
        <v>1160</v>
      </c>
      <c r="P1166" s="63"/>
      <c r="Q1166" s="63">
        <v>36</v>
      </c>
      <c r="R1166" s="63"/>
      <c r="S1166" s="63"/>
      <c r="T1166" s="63"/>
      <c r="U1166" s="63"/>
      <c r="V1166" s="63"/>
      <c r="W1166" s="63">
        <v>0</v>
      </c>
      <c r="X1166" s="63"/>
      <c r="Y1166" s="63"/>
      <c r="Z1166" s="63"/>
      <c r="AA1166" s="63"/>
      <c r="AB1166" s="63"/>
      <c r="BA1166" t="str">
        <f t="shared" si="278"/>
        <v>Greenland</v>
      </c>
      <c r="BB1166" t="s">
        <v>2969</v>
      </c>
      <c r="BC1166">
        <v>1</v>
      </c>
      <c r="BD1166">
        <v>1</v>
      </c>
      <c r="BE1166" s="112">
        <v>33</v>
      </c>
      <c r="BF1166" s="114">
        <v>15</v>
      </c>
      <c r="BG1166" s="114">
        <v>65</v>
      </c>
      <c r="BH1166" s="118">
        <v>31700</v>
      </c>
      <c r="BI1166" s="118">
        <f t="shared" si="280"/>
        <v>33015</v>
      </c>
      <c r="BJ1166" t="s">
        <v>1471</v>
      </c>
      <c r="BK1166">
        <f t="shared" si="288"/>
        <v>3331700</v>
      </c>
      <c r="BP1166">
        <v>13.29</v>
      </c>
      <c r="BQ1166">
        <v>2.8</v>
      </c>
      <c r="BR1166">
        <v>10.49</v>
      </c>
      <c r="BW1166" s="1"/>
    </row>
    <row r="1167" spans="1:75" ht="15" hidden="1" customHeight="1" outlineLevel="1">
      <c r="A1167" t="s">
        <v>2487</v>
      </c>
      <c r="B1167" s="8" t="s">
        <v>1798</v>
      </c>
      <c r="C1167" s="1">
        <f t="shared" si="281"/>
        <v>1</v>
      </c>
      <c r="D1167" s="5">
        <f>IF(N1167&gt;0, RANK(N1167,(N1167:P1167,Q1167:AE1167)),0)</f>
        <v>1</v>
      </c>
      <c r="E1167" s="5">
        <f>IF(O1167&gt;0,RANK(O1167,(N1167:P1167,Q1167:AE1167)),0)</f>
        <v>0</v>
      </c>
      <c r="F1167" s="5">
        <f t="shared" si="282"/>
        <v>0</v>
      </c>
      <c r="G1167" s="1">
        <f t="shared" si="283"/>
        <v>1</v>
      </c>
      <c r="H1167" s="2">
        <f t="shared" si="279"/>
        <v>1</v>
      </c>
      <c r="I1167" s="6"/>
      <c r="J1167" s="2">
        <f t="shared" si="284"/>
        <v>1</v>
      </c>
      <c r="K1167" s="2">
        <f t="shared" si="285"/>
        <v>0</v>
      </c>
      <c r="L1167" s="2">
        <f t="shared" si="286"/>
        <v>0</v>
      </c>
      <c r="M1167" s="2">
        <f t="shared" si="287"/>
        <v>0</v>
      </c>
      <c r="N1167" s="63">
        <v>1</v>
      </c>
      <c r="O1167" s="63">
        <v>0</v>
      </c>
      <c r="P1167" s="63"/>
      <c r="Q1167" s="63">
        <v>0</v>
      </c>
      <c r="R1167" s="63"/>
      <c r="S1167" s="63"/>
      <c r="T1167" s="63"/>
      <c r="U1167" s="63"/>
      <c r="V1167" s="63"/>
      <c r="W1167" s="63">
        <v>0</v>
      </c>
      <c r="X1167" s="63"/>
      <c r="Y1167" s="63"/>
      <c r="Z1167" s="63"/>
      <c r="AA1167" s="63"/>
      <c r="AB1167" s="63"/>
      <c r="BA1167" t="str">
        <f t="shared" si="278"/>
        <v>Green's Grant</v>
      </c>
      <c r="BB1167" t="s">
        <v>442</v>
      </c>
      <c r="BC1167">
        <v>2</v>
      </c>
      <c r="BD1167">
        <v>2</v>
      </c>
      <c r="BE1167" s="112">
        <v>33</v>
      </c>
      <c r="BF1167" s="114">
        <v>7</v>
      </c>
      <c r="BG1167" s="114">
        <v>100</v>
      </c>
      <c r="BH1167" s="118">
        <v>31780</v>
      </c>
      <c r="BI1167" s="118">
        <f t="shared" si="280"/>
        <v>33007</v>
      </c>
      <c r="BJ1167" s="8" t="s">
        <v>1296</v>
      </c>
      <c r="BK1167">
        <f t="shared" si="288"/>
        <v>3331780</v>
      </c>
      <c r="BP1167">
        <v>3.66</v>
      </c>
      <c r="BQ1167">
        <v>0</v>
      </c>
      <c r="BR1167">
        <v>3.66</v>
      </c>
      <c r="BW1167" s="1"/>
    </row>
    <row r="1168" spans="1:75" ht="15" hidden="1" customHeight="1" outlineLevel="1">
      <c r="A1168" s="8" t="s">
        <v>2485</v>
      </c>
      <c r="B1168" s="8" t="s">
        <v>1798</v>
      </c>
      <c r="C1168" s="1">
        <f t="shared" si="281"/>
        <v>1054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 t="shared" si="282"/>
        <v>0</v>
      </c>
      <c r="G1168" s="1">
        <f t="shared" si="283"/>
        <v>31</v>
      </c>
      <c r="H1168" s="2">
        <f t="shared" si="279"/>
        <v>2.9411764705882353E-2</v>
      </c>
      <c r="I1168" s="6"/>
      <c r="J1168" s="2">
        <f t="shared" si="284"/>
        <v>0.47533206831119545</v>
      </c>
      <c r="K1168" s="2">
        <f t="shared" si="285"/>
        <v>0.50474383301707781</v>
      </c>
      <c r="L1168" s="2">
        <f t="shared" si="286"/>
        <v>0</v>
      </c>
      <c r="M1168" s="2">
        <f t="shared" si="287"/>
        <v>1.9924098671726731E-2</v>
      </c>
      <c r="N1168" s="63">
        <v>501</v>
      </c>
      <c r="O1168" s="63">
        <v>532</v>
      </c>
      <c r="P1168" s="63"/>
      <c r="Q1168" s="63">
        <v>21</v>
      </c>
      <c r="R1168" s="63"/>
      <c r="S1168" s="63"/>
      <c r="T1168" s="63"/>
      <c r="U1168" s="63"/>
      <c r="V1168" s="63"/>
      <c r="W1168" s="63">
        <v>0</v>
      </c>
      <c r="X1168" s="63"/>
      <c r="Y1168" s="63"/>
      <c r="Z1168" s="63"/>
      <c r="AA1168" s="63"/>
      <c r="AB1168" s="63"/>
      <c r="BA1168" t="str">
        <f t="shared" si="278"/>
        <v>Greenville</v>
      </c>
      <c r="BB1168" t="s">
        <v>1160</v>
      </c>
      <c r="BC1168">
        <v>2</v>
      </c>
      <c r="BD1168">
        <v>2</v>
      </c>
      <c r="BE1168" s="112">
        <v>33</v>
      </c>
      <c r="BF1168" s="114">
        <v>11</v>
      </c>
      <c r="BG1168" s="114">
        <v>50</v>
      </c>
      <c r="BH1168" s="118">
        <v>31940</v>
      </c>
      <c r="BI1168" s="118">
        <f t="shared" si="280"/>
        <v>33011</v>
      </c>
      <c r="BJ1168" t="s">
        <v>1471</v>
      </c>
      <c r="BK1168">
        <f t="shared" si="288"/>
        <v>3331940</v>
      </c>
      <c r="BP1168">
        <v>6.87</v>
      </c>
      <c r="BQ1168">
        <v>0</v>
      </c>
      <c r="BR1168">
        <v>6.87</v>
      </c>
      <c r="BW1168" s="1"/>
    </row>
    <row r="1169" spans="1:75" ht="15" hidden="1" customHeight="1" outlineLevel="1">
      <c r="A1169" t="s">
        <v>2480</v>
      </c>
      <c r="B1169" s="8" t="s">
        <v>1798</v>
      </c>
      <c r="C1169" s="1">
        <f t="shared" si="281"/>
        <v>380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 t="shared" si="282"/>
        <v>0</v>
      </c>
      <c r="G1169" s="1">
        <f t="shared" si="283"/>
        <v>90</v>
      </c>
      <c r="H1169" s="2">
        <f t="shared" si="279"/>
        <v>0.23684210526315788</v>
      </c>
      <c r="I1169" s="6"/>
      <c r="J1169" s="2">
        <f t="shared" si="284"/>
        <v>0.37368421052631579</v>
      </c>
      <c r="K1169" s="2">
        <f t="shared" si="285"/>
        <v>0.61052631578947369</v>
      </c>
      <c r="L1169" s="2">
        <f t="shared" si="286"/>
        <v>0</v>
      </c>
      <c r="M1169" s="2">
        <f t="shared" si="287"/>
        <v>1.5789473684210464E-2</v>
      </c>
      <c r="N1169" s="63">
        <v>142</v>
      </c>
      <c r="O1169" s="63">
        <v>232</v>
      </c>
      <c r="P1169" s="63"/>
      <c r="Q1169" s="63">
        <v>6</v>
      </c>
      <c r="R1169" s="63"/>
      <c r="S1169" s="63"/>
      <c r="T1169" s="63"/>
      <c r="U1169" s="63"/>
      <c r="V1169" s="63"/>
      <c r="W1169" s="63">
        <v>0</v>
      </c>
      <c r="X1169" s="63"/>
      <c r="Y1169" s="63"/>
      <c r="Z1169" s="63"/>
      <c r="AA1169" s="63"/>
      <c r="AB1169" s="63"/>
      <c r="BA1169" t="str">
        <f t="shared" si="278"/>
        <v>Groton</v>
      </c>
      <c r="BB1169" t="s">
        <v>2258</v>
      </c>
      <c r="BC1169">
        <v>2</v>
      </c>
      <c r="BD1169">
        <v>2</v>
      </c>
      <c r="BE1169" s="112">
        <v>33</v>
      </c>
      <c r="BF1169" s="114">
        <v>9</v>
      </c>
      <c r="BG1169" s="114">
        <v>80</v>
      </c>
      <c r="BH1169" s="118">
        <v>32180</v>
      </c>
      <c r="BI1169" s="118">
        <f t="shared" si="280"/>
        <v>33009</v>
      </c>
      <c r="BJ1169" t="s">
        <v>1471</v>
      </c>
      <c r="BK1169">
        <f t="shared" si="288"/>
        <v>3332180</v>
      </c>
      <c r="BP1169">
        <v>40.82</v>
      </c>
      <c r="BQ1169">
        <v>0.05</v>
      </c>
      <c r="BR1169">
        <v>40.78</v>
      </c>
      <c r="BW1169" s="1"/>
    </row>
    <row r="1170" spans="1:75" ht="15" hidden="1" customHeight="1" outlineLevel="1">
      <c r="A1170" t="s">
        <v>1100</v>
      </c>
      <c r="B1170" s="8" t="s">
        <v>1798</v>
      </c>
      <c r="C1170" s="1">
        <f t="shared" si="281"/>
        <v>117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 t="shared" si="282"/>
        <v>0</v>
      </c>
      <c r="G1170" s="1">
        <f t="shared" si="283"/>
        <v>54</v>
      </c>
      <c r="H1170" s="2">
        <f t="shared" si="279"/>
        <v>0.46153846153846156</v>
      </c>
      <c r="I1170" s="6"/>
      <c r="J1170" s="2">
        <f t="shared" si="284"/>
        <v>0.26495726495726496</v>
      </c>
      <c r="K1170" s="2">
        <f t="shared" si="285"/>
        <v>0.72649572649572647</v>
      </c>
      <c r="L1170" s="2">
        <f t="shared" si="286"/>
        <v>0</v>
      </c>
      <c r="M1170" s="2">
        <f t="shared" si="287"/>
        <v>8.5470085470086277E-3</v>
      </c>
      <c r="N1170" s="63">
        <v>31</v>
      </c>
      <c r="O1170" s="63">
        <v>85</v>
      </c>
      <c r="P1170" s="63"/>
      <c r="Q1170" s="63">
        <v>1</v>
      </c>
      <c r="R1170" s="63"/>
      <c r="S1170" s="63"/>
      <c r="T1170" s="63"/>
      <c r="U1170" s="63"/>
      <c r="V1170" s="63"/>
      <c r="W1170" s="63">
        <v>0</v>
      </c>
      <c r="X1170" s="63"/>
      <c r="Y1170" s="63"/>
      <c r="Z1170" s="63"/>
      <c r="AA1170" s="63"/>
      <c r="AB1170" s="63"/>
      <c r="BA1170" t="str">
        <f t="shared" si="278"/>
        <v>Hale's Location</v>
      </c>
      <c r="BB1170" t="s">
        <v>1674</v>
      </c>
      <c r="BC1170">
        <v>1</v>
      </c>
      <c r="BD1170">
        <v>1</v>
      </c>
      <c r="BE1170" s="112">
        <v>33</v>
      </c>
      <c r="BF1170" s="114">
        <v>3</v>
      </c>
      <c r="BG1170" s="114">
        <v>45</v>
      </c>
      <c r="BH1170" s="118">
        <v>32500</v>
      </c>
      <c r="BI1170" s="118">
        <f t="shared" si="280"/>
        <v>33003</v>
      </c>
      <c r="BJ1170" s="8" t="s">
        <v>1296</v>
      </c>
      <c r="BK1170">
        <f t="shared" si="288"/>
        <v>3332500</v>
      </c>
      <c r="BP1170">
        <v>2.4300000000000002</v>
      </c>
      <c r="BQ1170">
        <v>0</v>
      </c>
      <c r="BR1170">
        <v>2.4300000000000002</v>
      </c>
      <c r="BW1170" s="1"/>
    </row>
    <row r="1171" spans="1:75" ht="15" hidden="1" customHeight="1" outlineLevel="1">
      <c r="A1171" t="s">
        <v>2814</v>
      </c>
      <c r="B1171" s="8" t="s">
        <v>1798</v>
      </c>
      <c r="C1171" s="1">
        <f t="shared" si="281"/>
        <v>5882</v>
      </c>
      <c r="D1171" s="5">
        <f>IF(N1171&gt;0, RANK(N1171,(N1171:P1171,Q1171:AE1171)),0)</f>
        <v>2</v>
      </c>
      <c r="E1171" s="5">
        <f>IF(O1171&gt;0,RANK(O1171,(N1171:P1171,Q1171:AE1171)),0)</f>
        <v>1</v>
      </c>
      <c r="F1171" s="5">
        <f t="shared" si="282"/>
        <v>0</v>
      </c>
      <c r="G1171" s="1">
        <f t="shared" si="283"/>
        <v>809</v>
      </c>
      <c r="H1171" s="2">
        <f t="shared" si="279"/>
        <v>0.13753825229513772</v>
      </c>
      <c r="I1171" s="6"/>
      <c r="J1171" s="2">
        <f t="shared" si="284"/>
        <v>0.42400544032641957</v>
      </c>
      <c r="K1171" s="2">
        <f t="shared" si="285"/>
        <v>0.56154369262155734</v>
      </c>
      <c r="L1171" s="2">
        <f t="shared" si="286"/>
        <v>0</v>
      </c>
      <c r="M1171" s="2">
        <f t="shared" si="287"/>
        <v>1.4450867052023142E-2</v>
      </c>
      <c r="N1171" s="63">
        <v>2494</v>
      </c>
      <c r="O1171" s="63">
        <v>3303</v>
      </c>
      <c r="P1171" s="63"/>
      <c r="Q1171" s="63">
        <v>85</v>
      </c>
      <c r="R1171" s="63"/>
      <c r="S1171" s="63"/>
      <c r="T1171" s="63"/>
      <c r="U1171" s="63"/>
      <c r="V1171" s="63"/>
      <c r="W1171" s="63">
        <v>0</v>
      </c>
      <c r="X1171" s="63"/>
      <c r="Y1171" s="63"/>
      <c r="Z1171" s="63"/>
      <c r="AA1171" s="63"/>
      <c r="AB1171" s="63"/>
      <c r="BA1171" t="str">
        <f t="shared" si="278"/>
        <v>Hampstead</v>
      </c>
      <c r="BB1171" t="s">
        <v>2969</v>
      </c>
      <c r="BC1171">
        <v>1</v>
      </c>
      <c r="BD1171">
        <v>1</v>
      </c>
      <c r="BE1171" s="112">
        <v>33</v>
      </c>
      <c r="BF1171" s="114">
        <v>15</v>
      </c>
      <c r="BG1171" s="114">
        <v>70</v>
      </c>
      <c r="BH1171" s="118">
        <v>32900</v>
      </c>
      <c r="BI1171" s="118">
        <f t="shared" si="280"/>
        <v>33015</v>
      </c>
      <c r="BJ1171" t="s">
        <v>1471</v>
      </c>
      <c r="BK1171">
        <f t="shared" si="288"/>
        <v>3332900</v>
      </c>
      <c r="BP1171">
        <v>14.01</v>
      </c>
      <c r="BQ1171">
        <v>0.69</v>
      </c>
      <c r="BR1171">
        <v>13.32</v>
      </c>
      <c r="BW1171" s="1"/>
    </row>
    <row r="1172" spans="1:75" ht="15" hidden="1" customHeight="1" outlineLevel="1">
      <c r="A1172" t="s">
        <v>718</v>
      </c>
      <c r="B1172" s="8" t="s">
        <v>1798</v>
      </c>
      <c r="C1172" s="1">
        <f t="shared" si="281"/>
        <v>11502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282"/>
        <v>0</v>
      </c>
      <c r="G1172" s="1">
        <f t="shared" si="283"/>
        <v>938</v>
      </c>
      <c r="H1172" s="2">
        <f t="shared" si="279"/>
        <v>8.1551034602677791E-2</v>
      </c>
      <c r="I1172" s="6"/>
      <c r="J1172" s="2">
        <f t="shared" si="284"/>
        <v>0.53468961919666147</v>
      </c>
      <c r="K1172" s="2">
        <f t="shared" si="285"/>
        <v>0.45313858459398365</v>
      </c>
      <c r="L1172" s="2">
        <f t="shared" si="286"/>
        <v>0</v>
      </c>
      <c r="M1172" s="2">
        <f t="shared" si="287"/>
        <v>1.2171796209354879E-2</v>
      </c>
      <c r="N1172" s="63">
        <v>6150</v>
      </c>
      <c r="O1172" s="63">
        <v>5212</v>
      </c>
      <c r="P1172" s="63"/>
      <c r="Q1172" s="63">
        <v>140</v>
      </c>
      <c r="R1172" s="63"/>
      <c r="S1172" s="63"/>
      <c r="T1172" s="63"/>
      <c r="U1172" s="63"/>
      <c r="V1172" s="63"/>
      <c r="W1172" s="63">
        <v>0</v>
      </c>
      <c r="X1172" s="63"/>
      <c r="Y1172" s="63"/>
      <c r="Z1172" s="63"/>
      <c r="AA1172" s="63"/>
      <c r="AB1172" s="63"/>
      <c r="BA1172" t="str">
        <f t="shared" si="278"/>
        <v>Hampton</v>
      </c>
      <c r="BB1172" t="s">
        <v>2969</v>
      </c>
      <c r="BC1172">
        <v>1</v>
      </c>
      <c r="BD1172">
        <v>1</v>
      </c>
      <c r="BE1172" s="112">
        <v>33</v>
      </c>
      <c r="BF1172" s="114">
        <v>15</v>
      </c>
      <c r="BG1172" s="114">
        <v>75</v>
      </c>
      <c r="BH1172" s="118">
        <v>33060</v>
      </c>
      <c r="BI1172" s="118">
        <f t="shared" si="280"/>
        <v>33015</v>
      </c>
      <c r="BJ1172" t="s">
        <v>1471</v>
      </c>
      <c r="BK1172">
        <f t="shared" si="288"/>
        <v>3333060</v>
      </c>
      <c r="BP1172">
        <v>14.58</v>
      </c>
      <c r="BQ1172">
        <v>1.55</v>
      </c>
      <c r="BR1172">
        <v>13.03</v>
      </c>
      <c r="BW1172" s="1"/>
    </row>
    <row r="1173" spans="1:75" ht="15" hidden="1" customHeight="1" outlineLevel="1">
      <c r="A1173" t="s">
        <v>3024</v>
      </c>
      <c r="B1173" s="8" t="s">
        <v>1798</v>
      </c>
      <c r="C1173" s="1">
        <f t="shared" si="281"/>
        <v>1720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282"/>
        <v>0</v>
      </c>
      <c r="G1173" s="1">
        <f t="shared" si="283"/>
        <v>18</v>
      </c>
      <c r="H1173" s="2">
        <f t="shared" si="279"/>
        <v>1.0465116279069767E-2</v>
      </c>
      <c r="I1173" s="6"/>
      <c r="J1173" s="2">
        <f t="shared" si="284"/>
        <v>0.49127906976744184</v>
      </c>
      <c r="K1173" s="2">
        <f t="shared" si="285"/>
        <v>0.50174418604651161</v>
      </c>
      <c r="L1173" s="2">
        <f t="shared" si="286"/>
        <v>0</v>
      </c>
      <c r="M1173" s="2">
        <f t="shared" si="287"/>
        <v>6.9767441860465462E-3</v>
      </c>
      <c r="N1173" s="63">
        <v>845</v>
      </c>
      <c r="O1173" s="63">
        <v>863</v>
      </c>
      <c r="P1173" s="63"/>
      <c r="Q1173" s="63">
        <v>12</v>
      </c>
      <c r="R1173" s="63"/>
      <c r="S1173" s="63"/>
      <c r="T1173" s="63"/>
      <c r="U1173" s="63"/>
      <c r="V1173" s="63"/>
      <c r="W1173" s="63">
        <v>0</v>
      </c>
      <c r="X1173" s="63"/>
      <c r="Y1173" s="63"/>
      <c r="Z1173" s="63"/>
      <c r="AA1173" s="63"/>
      <c r="AB1173" s="63"/>
      <c r="BA1173" t="str">
        <f t="shared" si="278"/>
        <v>Hampton Falls</v>
      </c>
      <c r="BB1173" t="s">
        <v>2969</v>
      </c>
      <c r="BC1173">
        <v>1</v>
      </c>
      <c r="BD1173">
        <v>1</v>
      </c>
      <c r="BE1173" s="112">
        <v>33</v>
      </c>
      <c r="BF1173" s="114">
        <v>15</v>
      </c>
      <c r="BG1173" s="114">
        <v>80</v>
      </c>
      <c r="BH1173" s="118">
        <v>33460</v>
      </c>
      <c r="BI1173" s="118">
        <f t="shared" si="280"/>
        <v>33015</v>
      </c>
      <c r="BJ1173" t="s">
        <v>1471</v>
      </c>
      <c r="BK1173">
        <f t="shared" si="288"/>
        <v>3333460</v>
      </c>
      <c r="BP1173">
        <v>12.52</v>
      </c>
      <c r="BQ1173">
        <v>0.3</v>
      </c>
      <c r="BR1173">
        <v>12.22</v>
      </c>
      <c r="BW1173" s="1"/>
    </row>
    <row r="1174" spans="1:75" ht="15" hidden="1" customHeight="1" outlineLevel="1">
      <c r="A1174" t="s">
        <v>597</v>
      </c>
      <c r="B1174" s="8" t="s">
        <v>1798</v>
      </c>
      <c r="C1174" s="1">
        <f t="shared" si="281"/>
        <v>1298</v>
      </c>
      <c r="D1174" s="5">
        <f>IF(N1174&gt;0, RANK(N1174,(N1174:P1174,Q1174:AE1174)),0)</f>
        <v>1</v>
      </c>
      <c r="E1174" s="5">
        <f>IF(O1174&gt;0,RANK(O1174,(N1174:P1174,Q1174:AE1174)),0)</f>
        <v>2</v>
      </c>
      <c r="F1174" s="5">
        <f t="shared" si="282"/>
        <v>0</v>
      </c>
      <c r="G1174" s="1">
        <f t="shared" si="283"/>
        <v>467</v>
      </c>
      <c r="H1174" s="2">
        <f t="shared" si="279"/>
        <v>0.35978428351309705</v>
      </c>
      <c r="I1174" s="6"/>
      <c r="J1174" s="2">
        <f t="shared" si="284"/>
        <v>0.67411402157164868</v>
      </c>
      <c r="K1174" s="2">
        <f t="shared" si="285"/>
        <v>0.31432973805855163</v>
      </c>
      <c r="L1174" s="2">
        <f t="shared" si="286"/>
        <v>0</v>
      </c>
      <c r="M1174" s="2">
        <f t="shared" si="287"/>
        <v>1.1556240369799686E-2</v>
      </c>
      <c r="N1174" s="63">
        <v>875</v>
      </c>
      <c r="O1174" s="63">
        <v>408</v>
      </c>
      <c r="P1174" s="63"/>
      <c r="Q1174" s="63">
        <v>15</v>
      </c>
      <c r="R1174" s="63"/>
      <c r="S1174" s="63"/>
      <c r="T1174" s="63"/>
      <c r="U1174" s="63"/>
      <c r="V1174" s="63"/>
      <c r="W1174" s="63">
        <v>0</v>
      </c>
      <c r="X1174" s="63"/>
      <c r="Y1174" s="63"/>
      <c r="Z1174" s="63"/>
      <c r="AA1174" s="63"/>
      <c r="AB1174" s="63"/>
      <c r="BA1174" t="str">
        <f t="shared" si="278"/>
        <v>Hancock</v>
      </c>
      <c r="BB1174" t="s">
        <v>1160</v>
      </c>
      <c r="BC1174">
        <v>2</v>
      </c>
      <c r="BD1174">
        <v>2</v>
      </c>
      <c r="BE1174" s="112">
        <v>33</v>
      </c>
      <c r="BF1174" s="114">
        <v>11</v>
      </c>
      <c r="BG1174" s="114">
        <v>55</v>
      </c>
      <c r="BH1174" s="118">
        <v>33700</v>
      </c>
      <c r="BI1174" s="118">
        <f t="shared" si="280"/>
        <v>33011</v>
      </c>
      <c r="BJ1174" t="s">
        <v>1471</v>
      </c>
      <c r="BK1174">
        <f t="shared" si="288"/>
        <v>3333700</v>
      </c>
      <c r="BP1174">
        <v>31.22</v>
      </c>
      <c r="BQ1174">
        <v>1.25</v>
      </c>
      <c r="BR1174">
        <v>29.97</v>
      </c>
      <c r="BW1174" s="1"/>
    </row>
    <row r="1175" spans="1:75" ht="15" hidden="1" customHeight="1" outlineLevel="1">
      <c r="A1175" t="s">
        <v>692</v>
      </c>
      <c r="B1175" s="8" t="s">
        <v>1798</v>
      </c>
      <c r="C1175" s="1">
        <f t="shared" si="281"/>
        <v>7117</v>
      </c>
      <c r="D1175" s="5">
        <f>IF(N1175&gt;0, RANK(N1175,(N1175:P1175,Q1175:AE1175)),0)</f>
        <v>1</v>
      </c>
      <c r="E1175" s="5">
        <f>IF(O1175&gt;0,RANK(O1175,(N1175:P1175,Q1175:AE1175)),0)</f>
        <v>2</v>
      </c>
      <c r="F1175" s="5">
        <f t="shared" si="282"/>
        <v>0</v>
      </c>
      <c r="G1175" s="1">
        <f t="shared" si="283"/>
        <v>5369</v>
      </c>
      <c r="H1175" s="2">
        <f t="shared" si="279"/>
        <v>0.75439089504004497</v>
      </c>
      <c r="I1175" s="6"/>
      <c r="J1175" s="2">
        <f t="shared" si="284"/>
        <v>0.87255866235773505</v>
      </c>
      <c r="K1175" s="2">
        <f t="shared" si="285"/>
        <v>0.11816776731769003</v>
      </c>
      <c r="L1175" s="2">
        <f t="shared" si="286"/>
        <v>0</v>
      </c>
      <c r="M1175" s="2">
        <f t="shared" si="287"/>
        <v>9.2735703245749174E-3</v>
      </c>
      <c r="N1175" s="63">
        <v>6210</v>
      </c>
      <c r="O1175" s="63">
        <v>841</v>
      </c>
      <c r="P1175" s="63"/>
      <c r="Q1175" s="63">
        <v>66</v>
      </c>
      <c r="R1175" s="63"/>
      <c r="S1175" s="63"/>
      <c r="T1175" s="63"/>
      <c r="U1175" s="63"/>
      <c r="V1175" s="63"/>
      <c r="W1175" s="63">
        <v>0</v>
      </c>
      <c r="X1175" s="63"/>
      <c r="Y1175" s="63"/>
      <c r="Z1175" s="63"/>
      <c r="AA1175" s="63"/>
      <c r="AB1175" s="63"/>
      <c r="BA1175" t="str">
        <f t="shared" ref="BA1175:BA1234" si="289">A1175</f>
        <v>Hanover</v>
      </c>
      <c r="BB1175" t="s">
        <v>2258</v>
      </c>
      <c r="BC1175">
        <v>2</v>
      </c>
      <c r="BD1175">
        <v>2</v>
      </c>
      <c r="BE1175" s="112">
        <v>33</v>
      </c>
      <c r="BF1175" s="114">
        <v>9</v>
      </c>
      <c r="BG1175" s="114">
        <v>85</v>
      </c>
      <c r="BH1175" s="118">
        <v>33860</v>
      </c>
      <c r="BI1175" s="118">
        <f t="shared" si="280"/>
        <v>33009</v>
      </c>
      <c r="BJ1175" t="s">
        <v>1471</v>
      </c>
      <c r="BK1175">
        <f t="shared" si="288"/>
        <v>3333860</v>
      </c>
      <c r="BP1175">
        <v>50.21</v>
      </c>
      <c r="BQ1175">
        <v>1.1200000000000001</v>
      </c>
      <c r="BR1175">
        <v>49.09</v>
      </c>
      <c r="BW1175" s="1"/>
    </row>
    <row r="1176" spans="1:75" ht="15" hidden="1" customHeight="1" outlineLevel="1">
      <c r="A1176" t="s">
        <v>1879</v>
      </c>
      <c r="B1176" s="8" t="s">
        <v>1798</v>
      </c>
      <c r="C1176" s="1">
        <f t="shared" si="281"/>
        <v>760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282"/>
        <v>0</v>
      </c>
      <c r="G1176" s="1">
        <f t="shared" si="283"/>
        <v>352</v>
      </c>
      <c r="H1176" s="2">
        <f t="shared" si="279"/>
        <v>0.4631578947368421</v>
      </c>
      <c r="I1176" s="6"/>
      <c r="J1176" s="2">
        <f t="shared" si="284"/>
        <v>0.72763157894736841</v>
      </c>
      <c r="K1176" s="2">
        <f t="shared" si="285"/>
        <v>0.26447368421052631</v>
      </c>
      <c r="L1176" s="2">
        <f t="shared" si="286"/>
        <v>0</v>
      </c>
      <c r="M1176" s="2">
        <f t="shared" si="287"/>
        <v>7.8947368421052877E-3</v>
      </c>
      <c r="N1176" s="63">
        <v>553</v>
      </c>
      <c r="O1176" s="63">
        <v>201</v>
      </c>
      <c r="P1176" s="63"/>
      <c r="Q1176" s="63">
        <v>6</v>
      </c>
      <c r="R1176" s="63"/>
      <c r="S1176" s="63"/>
      <c r="T1176" s="63"/>
      <c r="U1176" s="63"/>
      <c r="V1176" s="63"/>
      <c r="W1176" s="63">
        <v>0</v>
      </c>
      <c r="X1176" s="63"/>
      <c r="Y1176" s="63"/>
      <c r="Z1176" s="63"/>
      <c r="AA1176" s="63"/>
      <c r="AB1176" s="63"/>
      <c r="BA1176" t="str">
        <f t="shared" si="289"/>
        <v>Harrisville</v>
      </c>
      <c r="BB1176" t="s">
        <v>1462</v>
      </c>
      <c r="BC1176">
        <v>2</v>
      </c>
      <c r="BD1176">
        <v>2</v>
      </c>
      <c r="BE1176" s="112">
        <v>33</v>
      </c>
      <c r="BF1176" s="114">
        <v>5</v>
      </c>
      <c r="BG1176" s="114">
        <v>30</v>
      </c>
      <c r="BH1176" s="118">
        <v>34420</v>
      </c>
      <c r="BI1176" s="118">
        <f t="shared" si="280"/>
        <v>33005</v>
      </c>
      <c r="BJ1176" t="s">
        <v>1471</v>
      </c>
      <c r="BK1176">
        <f t="shared" si="288"/>
        <v>3334420</v>
      </c>
      <c r="BP1176">
        <v>20.25</v>
      </c>
      <c r="BQ1176">
        <v>1.51</v>
      </c>
      <c r="BR1176">
        <v>18.739999999999998</v>
      </c>
      <c r="BW1176" s="1"/>
    </row>
    <row r="1177" spans="1:75" ht="15" hidden="1" customHeight="1" outlineLevel="1">
      <c r="A1177" t="s">
        <v>1694</v>
      </c>
      <c r="B1177" s="8" t="s">
        <v>1798</v>
      </c>
      <c r="C1177" s="1">
        <f t="shared" si="281"/>
        <v>43</v>
      </c>
      <c r="D1177" s="5">
        <f>IF(N1177&gt;0, RANK(N1177,(N1177:P1177,Q1177:AE1177)),0)</f>
        <v>1</v>
      </c>
      <c r="E1177" s="5">
        <f>IF(O1177&gt;0,RANK(O1177,(N1177:P1177,Q1177:AE1177)),0)</f>
        <v>2</v>
      </c>
      <c r="F1177" s="5">
        <f t="shared" si="282"/>
        <v>0</v>
      </c>
      <c r="G1177" s="1">
        <f t="shared" si="283"/>
        <v>3</v>
      </c>
      <c r="H1177" s="2">
        <f t="shared" si="279"/>
        <v>6.9767441860465115E-2</v>
      </c>
      <c r="I1177" s="6"/>
      <c r="J1177" s="2">
        <f t="shared" si="284"/>
        <v>0.53488372093023251</v>
      </c>
      <c r="K1177" s="2">
        <f t="shared" si="285"/>
        <v>0.46511627906976744</v>
      </c>
      <c r="L1177" s="2">
        <f t="shared" si="286"/>
        <v>0</v>
      </c>
      <c r="M1177" s="2">
        <f t="shared" si="287"/>
        <v>5.5511151231257827E-17</v>
      </c>
      <c r="N1177" s="63">
        <v>23</v>
      </c>
      <c r="O1177" s="63">
        <v>20</v>
      </c>
      <c r="P1177" s="63"/>
      <c r="Q1177" s="63">
        <v>0</v>
      </c>
      <c r="R1177" s="63"/>
      <c r="S1177" s="63"/>
      <c r="T1177" s="63"/>
      <c r="U1177" s="63"/>
      <c r="V1177" s="63"/>
      <c r="W1177" s="63">
        <v>0</v>
      </c>
      <c r="X1177" s="63"/>
      <c r="Y1177" s="63"/>
      <c r="Z1177" s="63"/>
      <c r="AA1177" s="63"/>
      <c r="AB1177" s="63"/>
      <c r="BA1177" t="str">
        <f t="shared" si="289"/>
        <v>Hart's Location</v>
      </c>
      <c r="BB1177" t="s">
        <v>1674</v>
      </c>
      <c r="BC1177">
        <v>1</v>
      </c>
      <c r="BD1177">
        <v>1</v>
      </c>
      <c r="BE1177" s="112">
        <v>33</v>
      </c>
      <c r="BF1177" s="114">
        <v>3</v>
      </c>
      <c r="BG1177" s="114">
        <v>50</v>
      </c>
      <c r="BH1177" s="118">
        <v>34500</v>
      </c>
      <c r="BI1177" s="118">
        <f t="shared" si="280"/>
        <v>33003</v>
      </c>
      <c r="BJ1177" t="s">
        <v>1471</v>
      </c>
      <c r="BK1177">
        <f t="shared" si="288"/>
        <v>3334500</v>
      </c>
      <c r="BP1177">
        <v>18.600000000000001</v>
      </c>
      <c r="BQ1177">
        <v>0</v>
      </c>
      <c r="BR1177">
        <v>18.600000000000001</v>
      </c>
      <c r="BW1177" s="1"/>
    </row>
    <row r="1178" spans="1:75" ht="15" hidden="1" customHeight="1" outlineLevel="1">
      <c r="A1178" t="s">
        <v>1460</v>
      </c>
      <c r="B1178" s="8" t="s">
        <v>1798</v>
      </c>
      <c r="C1178" s="1">
        <f t="shared" si="281"/>
        <v>2144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 t="shared" si="282"/>
        <v>0</v>
      </c>
      <c r="G1178" s="1">
        <f t="shared" si="283"/>
        <v>255</v>
      </c>
      <c r="H1178" s="2">
        <f t="shared" si="279"/>
        <v>0.11893656716417911</v>
      </c>
      <c r="I1178" s="6"/>
      <c r="J1178" s="2">
        <f t="shared" si="284"/>
        <v>0.43143656716417911</v>
      </c>
      <c r="K1178" s="2">
        <f t="shared" si="285"/>
        <v>0.55037313432835822</v>
      </c>
      <c r="L1178" s="2">
        <f t="shared" si="286"/>
        <v>0</v>
      </c>
      <c r="M1178" s="2">
        <f t="shared" si="287"/>
        <v>1.8190298507462677E-2</v>
      </c>
      <c r="N1178" s="63">
        <v>925</v>
      </c>
      <c r="O1178" s="63">
        <v>1180</v>
      </c>
      <c r="P1178" s="63"/>
      <c r="Q1178" s="63">
        <v>39</v>
      </c>
      <c r="R1178" s="63"/>
      <c r="S1178" s="63"/>
      <c r="T1178" s="63"/>
      <c r="U1178" s="63"/>
      <c r="V1178" s="63"/>
      <c r="W1178" s="63">
        <v>0</v>
      </c>
      <c r="X1178" s="63"/>
      <c r="Y1178" s="63"/>
      <c r="Z1178" s="63"/>
      <c r="AA1178" s="63"/>
      <c r="AB1178" s="63"/>
      <c r="BA1178" t="str">
        <f t="shared" si="289"/>
        <v>Haverhill</v>
      </c>
      <c r="BB1178" t="s">
        <v>2258</v>
      </c>
      <c r="BC1178">
        <v>2</v>
      </c>
      <c r="BD1178">
        <v>2</v>
      </c>
      <c r="BE1178" s="112">
        <v>33</v>
      </c>
      <c r="BF1178" s="114">
        <v>9</v>
      </c>
      <c r="BG1178" s="114">
        <v>90</v>
      </c>
      <c r="BH1178" s="118">
        <v>34820</v>
      </c>
      <c r="BI1178" s="118">
        <f t="shared" si="280"/>
        <v>33009</v>
      </c>
      <c r="BJ1178" t="s">
        <v>1471</v>
      </c>
      <c r="BK1178">
        <f t="shared" si="288"/>
        <v>3334820</v>
      </c>
      <c r="BP1178">
        <v>52.44</v>
      </c>
      <c r="BQ1178">
        <v>1.36</v>
      </c>
      <c r="BR1178">
        <v>51.08</v>
      </c>
      <c r="BW1178" s="1"/>
    </row>
    <row r="1179" spans="1:75" ht="15" hidden="1" customHeight="1" outlineLevel="1">
      <c r="A1179" t="s">
        <v>975</v>
      </c>
      <c r="B1179" s="8" t="s">
        <v>1798</v>
      </c>
      <c r="C1179" s="1">
        <f t="shared" si="281"/>
        <v>520</v>
      </c>
      <c r="D1179" s="5">
        <f>IF(N1179&gt;0, RANK(N1179,(N1179:P1179,Q1179:AE1179)),0)</f>
        <v>2</v>
      </c>
      <c r="E1179" s="5">
        <f>IF(O1179&gt;0,RANK(O1179,(N1179:P1179,Q1179:AE1179)),0)</f>
        <v>1</v>
      </c>
      <c r="F1179" s="5">
        <f t="shared" si="282"/>
        <v>0</v>
      </c>
      <c r="G1179" s="1">
        <f t="shared" si="283"/>
        <v>28</v>
      </c>
      <c r="H1179" s="2">
        <f t="shared" si="279"/>
        <v>5.3846153846153849E-2</v>
      </c>
      <c r="I1179" s="6"/>
      <c r="J1179" s="2">
        <f t="shared" si="284"/>
        <v>0.45961538461538459</v>
      </c>
      <c r="K1179" s="2">
        <f t="shared" si="285"/>
        <v>0.51346153846153841</v>
      </c>
      <c r="L1179" s="2">
        <f t="shared" si="286"/>
        <v>0</v>
      </c>
      <c r="M1179" s="2">
        <f t="shared" si="287"/>
        <v>2.6923076923077049E-2</v>
      </c>
      <c r="N1179" s="63">
        <v>239</v>
      </c>
      <c r="O1179" s="63">
        <v>267</v>
      </c>
      <c r="P1179" s="63"/>
      <c r="Q1179" s="63">
        <v>14</v>
      </c>
      <c r="R1179" s="63"/>
      <c r="S1179" s="63"/>
      <c r="T1179" s="63"/>
      <c r="U1179" s="63"/>
      <c r="V1179" s="63"/>
      <c r="W1179" s="63">
        <v>0</v>
      </c>
      <c r="X1179" s="63"/>
      <c r="Y1179" s="63"/>
      <c r="Z1179" s="63"/>
      <c r="AA1179" s="63"/>
      <c r="AB1179" s="63"/>
      <c r="BA1179" t="str">
        <f t="shared" si="289"/>
        <v>Hebron</v>
      </c>
      <c r="BB1179" t="s">
        <v>2258</v>
      </c>
      <c r="BC1179">
        <v>2</v>
      </c>
      <c r="BD1179">
        <v>2</v>
      </c>
      <c r="BE1179" s="112">
        <v>33</v>
      </c>
      <c r="BF1179" s="114">
        <v>9</v>
      </c>
      <c r="BG1179" s="114">
        <v>95</v>
      </c>
      <c r="BH1179" s="118">
        <v>35220</v>
      </c>
      <c r="BI1179" s="118">
        <f t="shared" si="280"/>
        <v>33009</v>
      </c>
      <c r="BJ1179" t="s">
        <v>1471</v>
      </c>
      <c r="BK1179">
        <f t="shared" si="288"/>
        <v>3335220</v>
      </c>
      <c r="BP1179">
        <v>18.899999999999999</v>
      </c>
      <c r="BQ1179">
        <v>2.06</v>
      </c>
      <c r="BR1179">
        <v>16.829999999999998</v>
      </c>
      <c r="BW1179" s="1"/>
    </row>
    <row r="1180" spans="1:75" ht="15" hidden="1" customHeight="1" outlineLevel="1">
      <c r="A1180" t="s">
        <v>3008</v>
      </c>
      <c r="B1180" s="8" t="s">
        <v>1798</v>
      </c>
      <c r="C1180" s="1">
        <f t="shared" si="281"/>
        <v>2711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282"/>
        <v>0</v>
      </c>
      <c r="G1180" s="1">
        <f t="shared" si="283"/>
        <v>494</v>
      </c>
      <c r="H1180" s="2">
        <f t="shared" si="279"/>
        <v>0.18222058281077094</v>
      </c>
      <c r="I1180" s="6"/>
      <c r="J1180" s="2">
        <f t="shared" si="284"/>
        <v>0.57875322759129477</v>
      </c>
      <c r="K1180" s="2">
        <f t="shared" si="285"/>
        <v>0.3965326447805238</v>
      </c>
      <c r="L1180" s="2">
        <f t="shared" si="286"/>
        <v>0</v>
      </c>
      <c r="M1180" s="2">
        <f t="shared" si="287"/>
        <v>2.4714127628181426E-2</v>
      </c>
      <c r="N1180" s="63">
        <v>1569</v>
      </c>
      <c r="O1180" s="63">
        <v>1075</v>
      </c>
      <c r="P1180" s="63"/>
      <c r="Q1180" s="63">
        <v>67</v>
      </c>
      <c r="R1180" s="63"/>
      <c r="S1180" s="63"/>
      <c r="T1180" s="63"/>
      <c r="U1180" s="63"/>
      <c r="V1180" s="63"/>
      <c r="W1180" s="63">
        <v>0</v>
      </c>
      <c r="X1180" s="63"/>
      <c r="Y1180" s="63"/>
      <c r="Z1180" s="63"/>
      <c r="AA1180" s="63"/>
      <c r="AB1180" s="63"/>
      <c r="BA1180" t="str">
        <f t="shared" si="289"/>
        <v>Henniker</v>
      </c>
      <c r="BB1180" t="s">
        <v>2492</v>
      </c>
      <c r="BC1180">
        <v>2</v>
      </c>
      <c r="BD1180">
        <v>2</v>
      </c>
      <c r="BE1180" s="112">
        <v>33</v>
      </c>
      <c r="BF1180" s="114">
        <v>13</v>
      </c>
      <c r="BG1180" s="114">
        <v>65</v>
      </c>
      <c r="BH1180" s="118">
        <v>35540</v>
      </c>
      <c r="BI1180" s="118">
        <f t="shared" si="280"/>
        <v>33013</v>
      </c>
      <c r="BJ1180" t="s">
        <v>1471</v>
      </c>
      <c r="BK1180">
        <f t="shared" si="288"/>
        <v>3335540</v>
      </c>
      <c r="BP1180">
        <v>44.81</v>
      </c>
      <c r="BQ1180">
        <v>0.68</v>
      </c>
      <c r="BR1180">
        <v>44.13</v>
      </c>
      <c r="BW1180" s="1"/>
    </row>
    <row r="1181" spans="1:75" ht="15" hidden="1" customHeight="1" outlineLevel="1">
      <c r="A1181" t="s">
        <v>1565</v>
      </c>
      <c r="B1181" s="8" t="s">
        <v>1798</v>
      </c>
      <c r="C1181" s="1">
        <f t="shared" si="281"/>
        <v>635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 t="shared" si="282"/>
        <v>0</v>
      </c>
      <c r="G1181" s="1">
        <f t="shared" si="283"/>
        <v>179</v>
      </c>
      <c r="H1181" s="2">
        <f t="shared" si="279"/>
        <v>0.28188976377952757</v>
      </c>
      <c r="I1181" s="6"/>
      <c r="J1181" s="2">
        <f t="shared" si="284"/>
        <v>0.35275590551181102</v>
      </c>
      <c r="K1181" s="2">
        <f t="shared" si="285"/>
        <v>0.63464566929133859</v>
      </c>
      <c r="L1181" s="2">
        <f t="shared" si="286"/>
        <v>0</v>
      </c>
      <c r="M1181" s="2">
        <f t="shared" si="287"/>
        <v>1.2598425196850394E-2</v>
      </c>
      <c r="N1181" s="63">
        <v>224</v>
      </c>
      <c r="O1181" s="63">
        <v>403</v>
      </c>
      <c r="P1181" s="63"/>
      <c r="Q1181" s="63">
        <v>8</v>
      </c>
      <c r="R1181" s="63"/>
      <c r="S1181" s="63"/>
      <c r="T1181" s="63"/>
      <c r="U1181" s="63"/>
      <c r="V1181" s="63"/>
      <c r="W1181" s="63">
        <v>0</v>
      </c>
      <c r="X1181" s="63"/>
      <c r="Y1181" s="63"/>
      <c r="Z1181" s="63"/>
      <c r="AA1181" s="63"/>
      <c r="AB1181" s="63"/>
      <c r="BA1181" t="str">
        <f t="shared" si="289"/>
        <v>Hill</v>
      </c>
      <c r="BB1181" t="s">
        <v>2492</v>
      </c>
      <c r="BC1181">
        <v>2</v>
      </c>
      <c r="BD1181">
        <v>2</v>
      </c>
      <c r="BE1181" s="112">
        <v>33</v>
      </c>
      <c r="BF1181" s="114">
        <v>13</v>
      </c>
      <c r="BG1181" s="114">
        <v>70</v>
      </c>
      <c r="BH1181" s="118">
        <v>35860</v>
      </c>
      <c r="BI1181" s="118">
        <f t="shared" si="280"/>
        <v>33013</v>
      </c>
      <c r="BJ1181" t="s">
        <v>1471</v>
      </c>
      <c r="BK1181">
        <f t="shared" si="288"/>
        <v>3335860</v>
      </c>
      <c r="BP1181">
        <v>26.87</v>
      </c>
      <c r="BQ1181">
        <v>0.16</v>
      </c>
      <c r="BR1181">
        <v>26.71</v>
      </c>
      <c r="BW1181" s="1"/>
    </row>
    <row r="1182" spans="1:75" ht="15" hidden="1" customHeight="1" outlineLevel="1">
      <c r="A1182" t="s">
        <v>1160</v>
      </c>
      <c r="B1182" s="8" t="s">
        <v>1798</v>
      </c>
      <c r="C1182" s="1">
        <f t="shared" si="281"/>
        <v>3276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282"/>
        <v>0</v>
      </c>
      <c r="G1182" s="1">
        <f t="shared" si="283"/>
        <v>247</v>
      </c>
      <c r="H1182" s="2">
        <f t="shared" si="279"/>
        <v>7.5396825396825393E-2</v>
      </c>
      <c r="I1182" s="6"/>
      <c r="J1182" s="2">
        <f t="shared" si="284"/>
        <v>0.45024420024420025</v>
      </c>
      <c r="K1182" s="2">
        <f t="shared" si="285"/>
        <v>0.52564102564102566</v>
      </c>
      <c r="L1182" s="2">
        <f t="shared" si="286"/>
        <v>0</v>
      </c>
      <c r="M1182" s="2">
        <f t="shared" si="287"/>
        <v>2.411477411477414E-2</v>
      </c>
      <c r="N1182" s="63">
        <v>1475</v>
      </c>
      <c r="O1182" s="63">
        <v>1722</v>
      </c>
      <c r="P1182" s="63"/>
      <c r="Q1182" s="63">
        <v>79</v>
      </c>
      <c r="R1182" s="63"/>
      <c r="S1182" s="63"/>
      <c r="T1182" s="63"/>
      <c r="U1182" s="63"/>
      <c r="V1182" s="63"/>
      <c r="W1182" s="63">
        <v>0</v>
      </c>
      <c r="X1182" s="63"/>
      <c r="Y1182" s="63"/>
      <c r="Z1182" s="63"/>
      <c r="AA1182" s="63"/>
      <c r="AB1182" s="63"/>
      <c r="BA1182" t="str">
        <f t="shared" si="289"/>
        <v>Hillsborough</v>
      </c>
      <c r="BB1182" t="s">
        <v>1160</v>
      </c>
      <c r="BC1182">
        <v>2</v>
      </c>
      <c r="BD1182">
        <v>2</v>
      </c>
      <c r="BE1182" s="112">
        <v>33</v>
      </c>
      <c r="BF1182" s="114">
        <v>11</v>
      </c>
      <c r="BG1182" s="114">
        <v>60</v>
      </c>
      <c r="BH1182" s="118">
        <v>36180</v>
      </c>
      <c r="BI1182" s="118">
        <f t="shared" si="280"/>
        <v>33011</v>
      </c>
      <c r="BJ1182" t="s">
        <v>1471</v>
      </c>
      <c r="BK1182">
        <f t="shared" si="288"/>
        <v>3336180</v>
      </c>
      <c r="BP1182">
        <v>44.63</v>
      </c>
      <c r="BQ1182">
        <v>1</v>
      </c>
      <c r="BR1182">
        <v>43.63</v>
      </c>
      <c r="BW1182" s="1"/>
    </row>
    <row r="1183" spans="1:75" ht="15" hidden="1" customHeight="1" outlineLevel="1">
      <c r="A1183" t="s">
        <v>1670</v>
      </c>
      <c r="B1183" s="8" t="s">
        <v>1798</v>
      </c>
      <c r="C1183" s="1">
        <f t="shared" si="281"/>
        <v>1910</v>
      </c>
      <c r="D1183" s="5">
        <f>IF(N1183&gt;0, RANK(N1183,(N1183:P1183,Q1183:AE1183)),0)</f>
        <v>1</v>
      </c>
      <c r="E1183" s="5">
        <f>IF(O1183&gt;0,RANK(O1183,(N1183:P1183,Q1183:AE1183)),0)</f>
        <v>2</v>
      </c>
      <c r="F1183" s="5">
        <f t="shared" si="282"/>
        <v>0</v>
      </c>
      <c r="G1183" s="1">
        <f t="shared" si="283"/>
        <v>219</v>
      </c>
      <c r="H1183" s="2">
        <f t="shared" si="279"/>
        <v>0.11465968586387434</v>
      </c>
      <c r="I1183" s="6"/>
      <c r="J1183" s="2">
        <f t="shared" si="284"/>
        <v>0.54869109947643979</v>
      </c>
      <c r="K1183" s="2">
        <f t="shared" si="285"/>
        <v>0.43403141361256542</v>
      </c>
      <c r="L1183" s="2">
        <f t="shared" si="286"/>
        <v>0</v>
      </c>
      <c r="M1183" s="2">
        <f t="shared" si="287"/>
        <v>1.7277486910994788E-2</v>
      </c>
      <c r="N1183" s="63">
        <v>1048</v>
      </c>
      <c r="O1183" s="63">
        <v>829</v>
      </c>
      <c r="P1183" s="63"/>
      <c r="Q1183" s="63">
        <v>33</v>
      </c>
      <c r="R1183" s="63"/>
      <c r="S1183" s="63"/>
      <c r="T1183" s="63"/>
      <c r="U1183" s="63"/>
      <c r="V1183" s="63"/>
      <c r="W1183" s="63">
        <v>0</v>
      </c>
      <c r="X1183" s="63"/>
      <c r="Y1183" s="63"/>
      <c r="Z1183" s="63"/>
      <c r="AA1183" s="63"/>
      <c r="AB1183" s="63"/>
      <c r="BA1183" t="str">
        <f t="shared" si="289"/>
        <v>Hinsdale</v>
      </c>
      <c r="BB1183" t="s">
        <v>1462</v>
      </c>
      <c r="BC1183">
        <v>2</v>
      </c>
      <c r="BD1183">
        <v>2</v>
      </c>
      <c r="BE1183" s="112">
        <v>33</v>
      </c>
      <c r="BF1183" s="114">
        <v>5</v>
      </c>
      <c r="BG1183" s="114">
        <v>35</v>
      </c>
      <c r="BH1183" s="118">
        <v>36660</v>
      </c>
      <c r="BI1183" s="118">
        <f t="shared" si="280"/>
        <v>33005</v>
      </c>
      <c r="BJ1183" t="s">
        <v>1471</v>
      </c>
      <c r="BK1183">
        <f t="shared" si="288"/>
        <v>3336660</v>
      </c>
      <c r="BP1183">
        <v>22.78</v>
      </c>
      <c r="BQ1183">
        <v>2.1</v>
      </c>
      <c r="BR1183">
        <v>20.68</v>
      </c>
      <c r="BW1183" s="1"/>
    </row>
    <row r="1184" spans="1:75" ht="15" hidden="1" customHeight="1" outlineLevel="1">
      <c r="A1184" t="s">
        <v>1329</v>
      </c>
      <c r="B1184" s="8" t="s">
        <v>1798</v>
      </c>
      <c r="C1184" s="1">
        <f t="shared" si="281"/>
        <v>1481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282"/>
        <v>0</v>
      </c>
      <c r="G1184" s="1">
        <f t="shared" si="283"/>
        <v>321</v>
      </c>
      <c r="H1184" s="2">
        <f t="shared" ref="H1184:H1247" si="290">IF(C1184&gt;0,G1184/C1184,0)</f>
        <v>0.21674544226873735</v>
      </c>
      <c r="I1184" s="6"/>
      <c r="J1184" s="2">
        <f t="shared" si="284"/>
        <v>0.60094530722484807</v>
      </c>
      <c r="K1184" s="2">
        <f t="shared" si="285"/>
        <v>0.38419986495611075</v>
      </c>
      <c r="L1184" s="2">
        <f t="shared" si="286"/>
        <v>0</v>
      </c>
      <c r="M1184" s="2">
        <f t="shared" si="287"/>
        <v>1.4854827819041183E-2</v>
      </c>
      <c r="N1184" s="63">
        <v>890</v>
      </c>
      <c r="O1184" s="63">
        <v>569</v>
      </c>
      <c r="P1184" s="63"/>
      <c r="Q1184" s="63">
        <v>22</v>
      </c>
      <c r="R1184" s="63"/>
      <c r="S1184" s="63"/>
      <c r="T1184" s="63"/>
      <c r="U1184" s="63"/>
      <c r="V1184" s="63"/>
      <c r="W1184" s="63">
        <v>0</v>
      </c>
      <c r="X1184" s="63"/>
      <c r="Y1184" s="63"/>
      <c r="Z1184" s="63"/>
      <c r="AA1184" s="63"/>
      <c r="AB1184" s="63"/>
      <c r="BA1184" t="str">
        <f t="shared" si="289"/>
        <v>Holderness</v>
      </c>
      <c r="BB1184" t="s">
        <v>2258</v>
      </c>
      <c r="BC1184">
        <v>2</v>
      </c>
      <c r="BD1184">
        <v>2</v>
      </c>
      <c r="BE1184" s="112">
        <v>33</v>
      </c>
      <c r="BF1184" s="114">
        <v>9</v>
      </c>
      <c r="BG1184" s="114">
        <v>100</v>
      </c>
      <c r="BH1184" s="118">
        <v>36900</v>
      </c>
      <c r="BI1184" s="118">
        <f t="shared" si="280"/>
        <v>33009</v>
      </c>
      <c r="BJ1184" t="s">
        <v>1471</v>
      </c>
      <c r="BK1184">
        <f t="shared" si="288"/>
        <v>3336900</v>
      </c>
      <c r="BP1184">
        <v>35.630000000000003</v>
      </c>
      <c r="BQ1184">
        <v>5.25</v>
      </c>
      <c r="BR1184">
        <v>30.38</v>
      </c>
      <c r="BW1184" s="1"/>
    </row>
    <row r="1185" spans="1:75" ht="15" hidden="1" customHeight="1" outlineLevel="1">
      <c r="A1185" t="s">
        <v>2285</v>
      </c>
      <c r="B1185" s="8" t="s">
        <v>1798</v>
      </c>
      <c r="C1185" s="1">
        <f t="shared" si="281"/>
        <v>5825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282"/>
        <v>0</v>
      </c>
      <c r="G1185" s="1">
        <f t="shared" si="283"/>
        <v>809</v>
      </c>
      <c r="H1185" s="2">
        <f t="shared" si="290"/>
        <v>0.13888412017167381</v>
      </c>
      <c r="I1185" s="6"/>
      <c r="J1185" s="2">
        <f t="shared" si="284"/>
        <v>0.56257510729613736</v>
      </c>
      <c r="K1185" s="2">
        <f t="shared" si="285"/>
        <v>0.42369098712446351</v>
      </c>
      <c r="L1185" s="2">
        <f t="shared" si="286"/>
        <v>0</v>
      </c>
      <c r="M1185" s="2">
        <f t="shared" si="287"/>
        <v>1.373390557939913E-2</v>
      </c>
      <c r="N1185" s="63">
        <v>3277</v>
      </c>
      <c r="O1185" s="63">
        <v>2468</v>
      </c>
      <c r="P1185" s="63"/>
      <c r="Q1185" s="63">
        <v>80</v>
      </c>
      <c r="R1185" s="63"/>
      <c r="S1185" s="63"/>
      <c r="T1185" s="63"/>
      <c r="U1185" s="63"/>
      <c r="V1185" s="63"/>
      <c r="W1185" s="63">
        <v>0</v>
      </c>
      <c r="X1185" s="63"/>
      <c r="Y1185" s="63"/>
      <c r="Z1185" s="63"/>
      <c r="AA1185" s="63"/>
      <c r="AB1185" s="63"/>
      <c r="BA1185" t="str">
        <f t="shared" si="289"/>
        <v>Hollis</v>
      </c>
      <c r="BB1185" t="s">
        <v>1160</v>
      </c>
      <c r="BC1185">
        <v>2</v>
      </c>
      <c r="BD1185">
        <v>2</v>
      </c>
      <c r="BE1185" s="112">
        <v>33</v>
      </c>
      <c r="BF1185" s="114">
        <v>11</v>
      </c>
      <c r="BG1185" s="114">
        <v>65</v>
      </c>
      <c r="BH1185" s="118">
        <v>37140</v>
      </c>
      <c r="BI1185" s="118">
        <f t="shared" si="280"/>
        <v>33011</v>
      </c>
      <c r="BJ1185" t="s">
        <v>1471</v>
      </c>
      <c r="BK1185">
        <f t="shared" si="288"/>
        <v>3337140</v>
      </c>
      <c r="BP1185">
        <v>32.31</v>
      </c>
      <c r="BQ1185">
        <v>0.56999999999999995</v>
      </c>
      <c r="BR1185">
        <v>31.75</v>
      </c>
      <c r="BW1185" s="1"/>
    </row>
    <row r="1186" spans="1:75" ht="15" hidden="1" customHeight="1" outlineLevel="1">
      <c r="A1186" t="s">
        <v>2286</v>
      </c>
      <c r="B1186" s="8" t="s">
        <v>1798</v>
      </c>
      <c r="C1186" s="1">
        <f t="shared" si="281"/>
        <v>8585</v>
      </c>
      <c r="D1186" s="5">
        <f>IF(N1186&gt;0, RANK(N1186,(N1186:P1186,Q1186:AE1186)),0)</f>
        <v>2</v>
      </c>
      <c r="E1186" s="5">
        <f>IF(O1186&gt;0,RANK(O1186,(N1186:P1186,Q1186:AE1186)),0)</f>
        <v>1</v>
      </c>
      <c r="F1186" s="5">
        <f t="shared" si="282"/>
        <v>0</v>
      </c>
      <c r="G1186" s="1">
        <f t="shared" si="283"/>
        <v>327</v>
      </c>
      <c r="H1186" s="2">
        <f t="shared" si="290"/>
        <v>3.8089691322073384E-2</v>
      </c>
      <c r="I1186" s="6"/>
      <c r="J1186" s="2">
        <f t="shared" si="284"/>
        <v>0.47291788002329643</v>
      </c>
      <c r="K1186" s="2">
        <f t="shared" si="285"/>
        <v>0.51100757134536978</v>
      </c>
      <c r="L1186" s="2">
        <f t="shared" si="286"/>
        <v>0</v>
      </c>
      <c r="M1186" s="2">
        <f t="shared" si="287"/>
        <v>1.6074548631333729E-2</v>
      </c>
      <c r="N1186" s="63">
        <v>4060</v>
      </c>
      <c r="O1186" s="63">
        <v>4387</v>
      </c>
      <c r="P1186" s="63"/>
      <c r="Q1186" s="63">
        <v>138</v>
      </c>
      <c r="R1186" s="63"/>
      <c r="S1186" s="63"/>
      <c r="T1186" s="63"/>
      <c r="U1186" s="63"/>
      <c r="V1186" s="63"/>
      <c r="W1186" s="63">
        <v>0</v>
      </c>
      <c r="X1186" s="63"/>
      <c r="Y1186" s="63"/>
      <c r="Z1186" s="63"/>
      <c r="AA1186" s="63"/>
      <c r="AB1186" s="63"/>
      <c r="BA1186" t="str">
        <f t="shared" si="289"/>
        <v>Hooksett</v>
      </c>
      <c r="BB1186" t="s">
        <v>2492</v>
      </c>
      <c r="BC1186">
        <v>1</v>
      </c>
      <c r="BD1186">
        <v>1</v>
      </c>
      <c r="BE1186" s="112">
        <v>33</v>
      </c>
      <c r="BF1186" s="114">
        <v>13</v>
      </c>
      <c r="BG1186" s="114">
        <v>75</v>
      </c>
      <c r="BH1186" s="118">
        <v>37300</v>
      </c>
      <c r="BI1186" s="118">
        <f t="shared" si="280"/>
        <v>33013</v>
      </c>
      <c r="BJ1186" t="s">
        <v>1471</v>
      </c>
      <c r="BK1186">
        <f t="shared" si="288"/>
        <v>3337300</v>
      </c>
      <c r="BP1186">
        <v>37.28</v>
      </c>
      <c r="BQ1186">
        <v>1.05</v>
      </c>
      <c r="BR1186">
        <v>36.22</v>
      </c>
      <c r="BW1186" s="1"/>
    </row>
    <row r="1187" spans="1:75" ht="15" hidden="1" customHeight="1" outlineLevel="1">
      <c r="A1187" s="8" t="s">
        <v>574</v>
      </c>
      <c r="B1187" s="8" t="s">
        <v>1798</v>
      </c>
      <c r="C1187" s="1">
        <f t="shared" si="281"/>
        <v>4163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282"/>
        <v>0</v>
      </c>
      <c r="G1187" s="1">
        <f t="shared" si="283"/>
        <v>1288</v>
      </c>
      <c r="H1187" s="2">
        <f t="shared" si="290"/>
        <v>0.30939226519337015</v>
      </c>
      <c r="I1187" s="6"/>
      <c r="J1187" s="2">
        <f t="shared" si="284"/>
        <v>0.64568820562094642</v>
      </c>
      <c r="K1187" s="2">
        <f t="shared" si="285"/>
        <v>0.33629594042757627</v>
      </c>
      <c r="L1187" s="2">
        <f t="shared" si="286"/>
        <v>0</v>
      </c>
      <c r="M1187" s="2">
        <f t="shared" si="287"/>
        <v>1.8015853951477312E-2</v>
      </c>
      <c r="N1187" s="63">
        <v>2688</v>
      </c>
      <c r="O1187" s="63">
        <v>1400</v>
      </c>
      <c r="P1187" s="63"/>
      <c r="Q1187" s="63">
        <v>75</v>
      </c>
      <c r="R1187" s="63"/>
      <c r="S1187" s="63"/>
      <c r="T1187" s="63"/>
      <c r="U1187" s="63"/>
      <c r="V1187" s="63"/>
      <c r="W1187" s="63">
        <v>0</v>
      </c>
      <c r="X1187" s="63"/>
      <c r="Y1187" s="63"/>
      <c r="Z1187" s="63"/>
      <c r="AA1187" s="63"/>
      <c r="AB1187" s="63"/>
      <c r="BA1187" t="str">
        <f t="shared" si="289"/>
        <v>Hopkinton</v>
      </c>
      <c r="BB1187" t="s">
        <v>2492</v>
      </c>
      <c r="BC1187">
        <v>2</v>
      </c>
      <c r="BD1187">
        <v>2</v>
      </c>
      <c r="BE1187" s="112">
        <v>33</v>
      </c>
      <c r="BF1187" s="114">
        <v>13</v>
      </c>
      <c r="BG1187" s="114">
        <v>80</v>
      </c>
      <c r="BH1187" s="118">
        <v>37540</v>
      </c>
      <c r="BI1187" s="118">
        <f t="shared" ref="BI1187:BI1250" si="291">BE1187*1000+BF1187</f>
        <v>33013</v>
      </c>
      <c r="BJ1187" t="s">
        <v>1471</v>
      </c>
      <c r="BK1187">
        <f t="shared" si="288"/>
        <v>3337540</v>
      </c>
      <c r="BP1187">
        <v>45.09</v>
      </c>
      <c r="BQ1187">
        <v>1.8</v>
      </c>
      <c r="BR1187">
        <v>43.29</v>
      </c>
      <c r="BW1187" s="1"/>
    </row>
    <row r="1188" spans="1:75" ht="15" hidden="1" customHeight="1" outlineLevel="1">
      <c r="A1188" t="s">
        <v>2100</v>
      </c>
      <c r="B1188" s="8" t="s">
        <v>1798</v>
      </c>
      <c r="C1188" s="1">
        <f t="shared" si="281"/>
        <v>14593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 t="shared" si="282"/>
        <v>0</v>
      </c>
      <c r="G1188" s="1">
        <f t="shared" si="283"/>
        <v>1112</v>
      </c>
      <c r="H1188" s="2">
        <f t="shared" si="290"/>
        <v>7.6200918248475302E-2</v>
      </c>
      <c r="I1188" s="6"/>
      <c r="J1188" s="2">
        <f t="shared" si="284"/>
        <v>0.45446446926608647</v>
      </c>
      <c r="K1188" s="2">
        <f t="shared" si="285"/>
        <v>0.53066538751456183</v>
      </c>
      <c r="L1188" s="2">
        <f t="shared" si="286"/>
        <v>0</v>
      </c>
      <c r="M1188" s="2">
        <f t="shared" si="287"/>
        <v>1.4870143219351761E-2</v>
      </c>
      <c r="N1188" s="63">
        <v>6632</v>
      </c>
      <c r="O1188" s="63">
        <v>7744</v>
      </c>
      <c r="P1188" s="63"/>
      <c r="Q1188" s="63">
        <v>217</v>
      </c>
      <c r="R1188" s="63"/>
      <c r="S1188" s="63"/>
      <c r="T1188" s="63"/>
      <c r="U1188" s="63"/>
      <c r="V1188" s="63"/>
      <c r="W1188" s="63">
        <v>0</v>
      </c>
      <c r="X1188" s="63"/>
      <c r="Y1188" s="63"/>
      <c r="Z1188" s="63"/>
      <c r="AA1188" s="63"/>
      <c r="AB1188" s="63"/>
      <c r="BA1188" t="str">
        <f t="shared" si="289"/>
        <v>Hudson</v>
      </c>
      <c r="BB1188" t="s">
        <v>1160</v>
      </c>
      <c r="BC1188">
        <v>2</v>
      </c>
      <c r="BD1188">
        <v>2</v>
      </c>
      <c r="BE1188" s="112">
        <v>33</v>
      </c>
      <c r="BF1188" s="114">
        <v>11</v>
      </c>
      <c r="BG1188" s="114">
        <v>70</v>
      </c>
      <c r="BH1188" s="118">
        <v>37940</v>
      </c>
      <c r="BI1188" s="118">
        <f t="shared" si="291"/>
        <v>33011</v>
      </c>
      <c r="BJ1188" t="s">
        <v>1471</v>
      </c>
      <c r="BK1188">
        <f t="shared" si="288"/>
        <v>3337940</v>
      </c>
      <c r="BP1188">
        <v>29.09</v>
      </c>
      <c r="BQ1188">
        <v>0.82</v>
      </c>
      <c r="BR1188">
        <v>28.27</v>
      </c>
      <c r="BW1188" s="1"/>
    </row>
    <row r="1189" spans="1:75" ht="15" hidden="1" customHeight="1" outlineLevel="1">
      <c r="A1189" t="s">
        <v>2919</v>
      </c>
      <c r="B1189" s="8" t="s">
        <v>1798</v>
      </c>
      <c r="C1189" s="1">
        <f t="shared" si="281"/>
        <v>786</v>
      </c>
      <c r="D1189" s="5">
        <f>IF(N1189&gt;0, RANK(N1189,(N1189:P1189,Q1189:AE1189)),0)</f>
        <v>1</v>
      </c>
      <c r="E1189" s="5">
        <f>IF(O1189&gt;0,RANK(O1189,(N1189:P1189,Q1189:AE1189)),0)</f>
        <v>2</v>
      </c>
      <c r="F1189" s="5">
        <f t="shared" si="282"/>
        <v>0</v>
      </c>
      <c r="G1189" s="1">
        <f t="shared" si="283"/>
        <v>355</v>
      </c>
      <c r="H1189" s="2">
        <f t="shared" si="290"/>
        <v>0.45165394402035625</v>
      </c>
      <c r="I1189" s="6"/>
      <c r="J1189" s="2">
        <f t="shared" si="284"/>
        <v>0.72137404580152675</v>
      </c>
      <c r="K1189" s="2">
        <f t="shared" si="285"/>
        <v>0.26972010178117051</v>
      </c>
      <c r="L1189" s="2">
        <f t="shared" si="286"/>
        <v>0</v>
      </c>
      <c r="M1189" s="2">
        <f t="shared" si="287"/>
        <v>8.9058524173027398E-3</v>
      </c>
      <c r="N1189" s="63">
        <v>567</v>
      </c>
      <c r="O1189" s="63">
        <v>212</v>
      </c>
      <c r="P1189" s="63"/>
      <c r="Q1189" s="63">
        <v>7</v>
      </c>
      <c r="R1189" s="63"/>
      <c r="S1189" s="63"/>
      <c r="T1189" s="63"/>
      <c r="U1189" s="63"/>
      <c r="V1189" s="63"/>
      <c r="W1189" s="63">
        <v>0</v>
      </c>
      <c r="X1189" s="63"/>
      <c r="Y1189" s="63"/>
      <c r="Z1189" s="63"/>
      <c r="AA1189" s="63"/>
      <c r="AB1189" s="63"/>
      <c r="BA1189" t="str">
        <f t="shared" si="289"/>
        <v>Jackson</v>
      </c>
      <c r="BB1189" t="s">
        <v>1674</v>
      </c>
      <c r="BC1189">
        <v>1</v>
      </c>
      <c r="BD1189">
        <v>1</v>
      </c>
      <c r="BE1189" s="112">
        <v>33</v>
      </c>
      <c r="BF1189" s="114">
        <v>3</v>
      </c>
      <c r="BG1189" s="114">
        <v>55</v>
      </c>
      <c r="BH1189" s="118">
        <v>38260</v>
      </c>
      <c r="BI1189" s="118">
        <f t="shared" si="291"/>
        <v>33003</v>
      </c>
      <c r="BJ1189" t="s">
        <v>1471</v>
      </c>
      <c r="BK1189">
        <f t="shared" si="288"/>
        <v>3338260</v>
      </c>
      <c r="BP1189">
        <v>66.94</v>
      </c>
      <c r="BQ1189">
        <v>0.01</v>
      </c>
      <c r="BR1189">
        <v>66.930000000000007</v>
      </c>
      <c r="BW1189" s="1"/>
    </row>
    <row r="1190" spans="1:75" ht="15" hidden="1" customHeight="1" outlineLevel="1">
      <c r="A1190" t="s">
        <v>2287</v>
      </c>
      <c r="B1190" s="8" t="s">
        <v>1798</v>
      </c>
      <c r="C1190" s="1">
        <f t="shared" si="281"/>
        <v>3018</v>
      </c>
      <c r="D1190" s="5">
        <f>IF(N1190&gt;0, RANK(N1190,(N1190:P1190,Q1190:AE1190)),0)</f>
        <v>1</v>
      </c>
      <c r="E1190" s="5">
        <f>IF(O1190&gt;0,RANK(O1190,(N1190:P1190,Q1190:AE1190)),0)</f>
        <v>2</v>
      </c>
      <c r="F1190" s="5">
        <f t="shared" si="282"/>
        <v>0</v>
      </c>
      <c r="G1190" s="1">
        <f t="shared" si="283"/>
        <v>118</v>
      </c>
      <c r="H1190" s="2">
        <f t="shared" si="290"/>
        <v>3.9098740888005301E-2</v>
      </c>
      <c r="I1190" s="6"/>
      <c r="J1190" s="2">
        <f t="shared" si="284"/>
        <v>0.5062955599734924</v>
      </c>
      <c r="K1190" s="2">
        <f t="shared" si="285"/>
        <v>0.4671968190854871</v>
      </c>
      <c r="L1190" s="2">
        <f t="shared" si="286"/>
        <v>0</v>
      </c>
      <c r="M1190" s="2">
        <f t="shared" si="287"/>
        <v>2.6507620941020493E-2</v>
      </c>
      <c r="N1190" s="63">
        <v>1528</v>
      </c>
      <c r="O1190" s="63">
        <v>1410</v>
      </c>
      <c r="P1190" s="63"/>
      <c r="Q1190" s="63">
        <v>80</v>
      </c>
      <c r="R1190" s="63"/>
      <c r="S1190" s="63"/>
      <c r="T1190" s="63"/>
      <c r="U1190" s="63"/>
      <c r="V1190" s="63"/>
      <c r="W1190" s="63">
        <v>0</v>
      </c>
      <c r="X1190" s="63"/>
      <c r="Y1190" s="63"/>
      <c r="Z1190" s="63"/>
      <c r="AA1190" s="63"/>
      <c r="AB1190" s="63"/>
      <c r="BA1190" t="str">
        <f t="shared" si="289"/>
        <v>Jaffrey</v>
      </c>
      <c r="BB1190" t="s">
        <v>1462</v>
      </c>
      <c r="BC1190">
        <v>2</v>
      </c>
      <c r="BD1190">
        <v>2</v>
      </c>
      <c r="BE1190" s="112">
        <v>33</v>
      </c>
      <c r="BF1190" s="114">
        <v>5</v>
      </c>
      <c r="BG1190" s="114">
        <v>40</v>
      </c>
      <c r="BH1190" s="118">
        <v>38500</v>
      </c>
      <c r="BI1190" s="118">
        <f t="shared" si="291"/>
        <v>33005</v>
      </c>
      <c r="BJ1190" t="s">
        <v>1471</v>
      </c>
      <c r="BK1190">
        <f t="shared" si="288"/>
        <v>3338500</v>
      </c>
      <c r="BP1190">
        <v>40.03</v>
      </c>
      <c r="BQ1190">
        <v>1.73</v>
      </c>
      <c r="BR1190">
        <v>38.299999999999997</v>
      </c>
      <c r="BW1190" s="1"/>
    </row>
    <row r="1191" spans="1:75" ht="15" hidden="1" customHeight="1" outlineLevel="1">
      <c r="A1191" s="8" t="s">
        <v>1091</v>
      </c>
      <c r="B1191" s="8" t="s">
        <v>1798</v>
      </c>
      <c r="C1191" s="1">
        <f t="shared" si="281"/>
        <v>662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 t="shared" si="282"/>
        <v>0</v>
      </c>
      <c r="G1191" s="1">
        <f t="shared" si="283"/>
        <v>137</v>
      </c>
      <c r="H1191" s="2">
        <f t="shared" si="290"/>
        <v>0.20694864048338368</v>
      </c>
      <c r="I1191" s="6"/>
      <c r="J1191" s="2">
        <f t="shared" si="284"/>
        <v>0.38821752265861026</v>
      </c>
      <c r="K1191" s="2">
        <f t="shared" si="285"/>
        <v>0.595166163141994</v>
      </c>
      <c r="L1191" s="2">
        <f t="shared" si="286"/>
        <v>0</v>
      </c>
      <c r="M1191" s="2">
        <f t="shared" si="287"/>
        <v>1.6616314199395799E-2</v>
      </c>
      <c r="N1191" s="63">
        <v>257</v>
      </c>
      <c r="O1191" s="63">
        <v>394</v>
      </c>
      <c r="P1191" s="63"/>
      <c r="Q1191" s="63">
        <v>11</v>
      </c>
      <c r="R1191" s="63"/>
      <c r="S1191" s="63"/>
      <c r="T1191" s="63"/>
      <c r="U1191" s="63"/>
      <c r="V1191" s="63"/>
      <c r="W1191" s="63">
        <v>0</v>
      </c>
      <c r="X1191" s="63"/>
      <c r="Y1191" s="63"/>
      <c r="Z1191" s="63"/>
      <c r="AA1191" s="63"/>
      <c r="AB1191" s="63"/>
      <c r="BA1191" t="str">
        <f t="shared" si="289"/>
        <v>Jefferson</v>
      </c>
      <c r="BB1191" t="s">
        <v>442</v>
      </c>
      <c r="BC1191">
        <v>2</v>
      </c>
      <c r="BD1191">
        <v>2</v>
      </c>
      <c r="BE1191" s="112">
        <v>33</v>
      </c>
      <c r="BF1191" s="114">
        <v>7</v>
      </c>
      <c r="BG1191" s="114">
        <v>110</v>
      </c>
      <c r="BH1191" s="118">
        <v>38820</v>
      </c>
      <c r="BI1191" s="118">
        <f t="shared" si="291"/>
        <v>33007</v>
      </c>
      <c r="BJ1191" t="s">
        <v>1471</v>
      </c>
      <c r="BK1191">
        <f t="shared" si="288"/>
        <v>3338820</v>
      </c>
      <c r="BP1191">
        <v>50.38</v>
      </c>
      <c r="BQ1191">
        <v>0.23</v>
      </c>
      <c r="BR1191">
        <v>50.16</v>
      </c>
      <c r="BW1191" s="1"/>
    </row>
    <row r="1192" spans="1:75" ht="15" hidden="1" customHeight="1" outlineLevel="1">
      <c r="A1192" t="s">
        <v>2070</v>
      </c>
      <c r="B1192" s="8" t="s">
        <v>1798</v>
      </c>
      <c r="C1192" s="1">
        <f t="shared" si="281"/>
        <v>12929</v>
      </c>
      <c r="D1192" s="5">
        <f>IF(N1192&gt;0, RANK(N1192,(N1192:P1192,Q1192:AE1192)),0)</f>
        <v>1</v>
      </c>
      <c r="E1192" s="5">
        <f>IF(O1192&gt;0,RANK(O1192,(N1192:P1192,Q1192:AE1192)),0)</f>
        <v>2</v>
      </c>
      <c r="F1192" s="5">
        <f t="shared" si="282"/>
        <v>0</v>
      </c>
      <c r="G1192" s="1">
        <f t="shared" si="283"/>
        <v>5192</v>
      </c>
      <c r="H1192" s="2">
        <f t="shared" si="290"/>
        <v>0.40157784824812437</v>
      </c>
      <c r="I1192" s="6"/>
      <c r="J1192" s="2">
        <f t="shared" si="284"/>
        <v>0.69224224611338847</v>
      </c>
      <c r="K1192" s="2">
        <f t="shared" si="285"/>
        <v>0.29066439786526416</v>
      </c>
      <c r="L1192" s="2">
        <f t="shared" si="286"/>
        <v>0</v>
      </c>
      <c r="M1192" s="2">
        <f t="shared" si="287"/>
        <v>1.7093356021347372E-2</v>
      </c>
      <c r="N1192" s="63">
        <v>8950</v>
      </c>
      <c r="O1192" s="63">
        <v>3758</v>
      </c>
      <c r="P1192" s="63"/>
      <c r="Q1192" s="63">
        <v>221</v>
      </c>
      <c r="R1192" s="63"/>
      <c r="S1192" s="63"/>
      <c r="T1192" s="63"/>
      <c r="U1192" s="63"/>
      <c r="V1192" s="63"/>
      <c r="W1192" s="63">
        <v>0</v>
      </c>
      <c r="X1192" s="63"/>
      <c r="Y1192" s="63"/>
      <c r="Z1192" s="63"/>
      <c r="AA1192" s="63"/>
      <c r="AB1192" s="63"/>
      <c r="BA1192" t="str">
        <f t="shared" si="289"/>
        <v>Keene</v>
      </c>
      <c r="BB1192" t="s">
        <v>1462</v>
      </c>
      <c r="BC1192">
        <v>2</v>
      </c>
      <c r="BD1192">
        <v>2</v>
      </c>
      <c r="BE1192" s="112">
        <v>33</v>
      </c>
      <c r="BF1192" s="114">
        <v>5</v>
      </c>
      <c r="BG1192" s="114">
        <v>45</v>
      </c>
      <c r="BH1192" s="118">
        <v>39300</v>
      </c>
      <c r="BI1192" s="118">
        <f t="shared" si="291"/>
        <v>33005</v>
      </c>
      <c r="BJ1192" t="s">
        <v>1248</v>
      </c>
      <c r="BK1192">
        <f t="shared" si="288"/>
        <v>3339300</v>
      </c>
      <c r="BP1192">
        <v>37.56</v>
      </c>
      <c r="BQ1192">
        <v>0.25</v>
      </c>
      <c r="BR1192">
        <v>37.31</v>
      </c>
      <c r="BW1192" s="1"/>
    </row>
    <row r="1193" spans="1:75" ht="15" hidden="1" customHeight="1" outlineLevel="1">
      <c r="A1193" t="s">
        <v>1735</v>
      </c>
      <c r="B1193" s="8" t="s">
        <v>1798</v>
      </c>
      <c r="C1193" s="1">
        <f t="shared" si="281"/>
        <v>1557</v>
      </c>
      <c r="D1193" s="5">
        <f>IF(N1193&gt;0, RANK(N1193,(N1193:P1193,Q1193:AE1193)),0)</f>
        <v>1</v>
      </c>
      <c r="E1193" s="5">
        <f>IF(O1193&gt;0,RANK(O1193,(N1193:P1193,Q1193:AE1193)),0)</f>
        <v>2</v>
      </c>
      <c r="F1193" s="5">
        <f t="shared" si="282"/>
        <v>0</v>
      </c>
      <c r="G1193" s="1">
        <f t="shared" si="283"/>
        <v>79</v>
      </c>
      <c r="H1193" s="2">
        <f t="shared" si="290"/>
        <v>5.073859987154785E-2</v>
      </c>
      <c r="I1193" s="6"/>
      <c r="J1193" s="2">
        <f t="shared" si="284"/>
        <v>0.51701991008349391</v>
      </c>
      <c r="K1193" s="2">
        <f t="shared" si="285"/>
        <v>0.46628131021194608</v>
      </c>
      <c r="L1193" s="2">
        <f t="shared" si="286"/>
        <v>0</v>
      </c>
      <c r="M1193" s="2">
        <f t="shared" si="287"/>
        <v>1.6698779704560018E-2</v>
      </c>
      <c r="N1193" s="63">
        <v>805</v>
      </c>
      <c r="O1193" s="63">
        <v>726</v>
      </c>
      <c r="P1193" s="63"/>
      <c r="Q1193" s="63">
        <v>26</v>
      </c>
      <c r="R1193" s="63"/>
      <c r="S1193" s="63"/>
      <c r="T1193" s="63"/>
      <c r="U1193" s="63"/>
      <c r="V1193" s="63"/>
      <c r="W1193" s="63">
        <v>0</v>
      </c>
      <c r="X1193" s="63"/>
      <c r="Y1193" s="63"/>
      <c r="Z1193" s="63"/>
      <c r="AA1193" s="63"/>
      <c r="AB1193" s="63"/>
      <c r="BA1193" t="str">
        <f t="shared" si="289"/>
        <v>Kensington</v>
      </c>
      <c r="BB1193" t="s">
        <v>2969</v>
      </c>
      <c r="BC1193">
        <v>1</v>
      </c>
      <c r="BD1193">
        <v>1</v>
      </c>
      <c r="BE1193" s="112">
        <v>33</v>
      </c>
      <c r="BF1193" s="114">
        <v>15</v>
      </c>
      <c r="BG1193" s="114">
        <v>85</v>
      </c>
      <c r="BH1193" s="118">
        <v>39780</v>
      </c>
      <c r="BI1193" s="118">
        <f t="shared" si="291"/>
        <v>33015</v>
      </c>
      <c r="BJ1193" t="s">
        <v>1471</v>
      </c>
      <c r="BK1193">
        <f t="shared" si="288"/>
        <v>3339780</v>
      </c>
      <c r="BP1193">
        <v>11.96</v>
      </c>
      <c r="BQ1193">
        <v>0.01</v>
      </c>
      <c r="BR1193">
        <v>11.95</v>
      </c>
      <c r="BW1193" s="1"/>
    </row>
    <row r="1194" spans="1:75" ht="15" hidden="1" customHeight="1" outlineLevel="1">
      <c r="A1194" t="s">
        <v>1131</v>
      </c>
      <c r="B1194" s="8" t="s">
        <v>1798</v>
      </c>
      <c r="C1194" s="1">
        <f t="shared" si="281"/>
        <v>4094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 t="shared" si="282"/>
        <v>0</v>
      </c>
      <c r="G1194" s="1">
        <f t="shared" si="283"/>
        <v>580</v>
      </c>
      <c r="H1194" s="2">
        <f t="shared" si="290"/>
        <v>0.14167073766487542</v>
      </c>
      <c r="I1194" s="6"/>
      <c r="J1194" s="2">
        <f t="shared" si="284"/>
        <v>0.42281387396189546</v>
      </c>
      <c r="K1194" s="2">
        <f t="shared" si="285"/>
        <v>0.56448461162677088</v>
      </c>
      <c r="L1194" s="2">
        <f t="shared" si="286"/>
        <v>0</v>
      </c>
      <c r="M1194" s="2">
        <f t="shared" si="287"/>
        <v>1.2701514411333714E-2</v>
      </c>
      <c r="N1194" s="63">
        <v>1731</v>
      </c>
      <c r="O1194" s="63">
        <v>2311</v>
      </c>
      <c r="P1194" s="63"/>
      <c r="Q1194" s="63">
        <v>52</v>
      </c>
      <c r="R1194" s="63"/>
      <c r="S1194" s="63"/>
      <c r="T1194" s="63"/>
      <c r="U1194" s="63"/>
      <c r="V1194" s="63"/>
      <c r="W1194" s="63">
        <v>0</v>
      </c>
      <c r="X1194" s="63"/>
      <c r="Y1194" s="63"/>
      <c r="Z1194" s="63"/>
      <c r="AA1194" s="63"/>
      <c r="AB1194" s="63"/>
      <c r="BA1194" t="str">
        <f t="shared" si="289"/>
        <v>Kingston</v>
      </c>
      <c r="BB1194" t="s">
        <v>2969</v>
      </c>
      <c r="BC1194">
        <v>1</v>
      </c>
      <c r="BD1194">
        <v>1</v>
      </c>
      <c r="BE1194" s="112">
        <v>33</v>
      </c>
      <c r="BF1194" s="114">
        <v>15</v>
      </c>
      <c r="BG1194" s="114">
        <v>90</v>
      </c>
      <c r="BH1194" s="118">
        <v>40100</v>
      </c>
      <c r="BI1194" s="118">
        <f t="shared" si="291"/>
        <v>33015</v>
      </c>
      <c r="BJ1194" t="s">
        <v>1471</v>
      </c>
      <c r="BK1194">
        <f t="shared" si="288"/>
        <v>3340100</v>
      </c>
      <c r="BP1194">
        <v>20.88</v>
      </c>
      <c r="BQ1194">
        <v>1.26</v>
      </c>
      <c r="BR1194">
        <v>19.62</v>
      </c>
      <c r="BW1194" s="1"/>
    </row>
    <row r="1195" spans="1:75" ht="15" hidden="1" customHeight="1" outlineLevel="1">
      <c r="A1195" t="s">
        <v>2297</v>
      </c>
      <c r="B1195" s="8" t="s">
        <v>1798</v>
      </c>
      <c r="C1195" s="1">
        <f t="shared" si="281"/>
        <v>8920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282"/>
        <v>0</v>
      </c>
      <c r="G1195" s="1">
        <f t="shared" si="283"/>
        <v>501</v>
      </c>
      <c r="H1195" s="2">
        <f t="shared" si="290"/>
        <v>5.6165919282511211E-2</v>
      </c>
      <c r="I1195" s="6"/>
      <c r="J1195" s="2">
        <f t="shared" si="284"/>
        <v>0.46423766816143497</v>
      </c>
      <c r="K1195" s="2">
        <f t="shared" si="285"/>
        <v>0.52040358744394621</v>
      </c>
      <c r="L1195" s="2">
        <f t="shared" si="286"/>
        <v>0</v>
      </c>
      <c r="M1195" s="2">
        <f t="shared" si="287"/>
        <v>1.5358744394618817E-2</v>
      </c>
      <c r="N1195" s="63">
        <v>4141</v>
      </c>
      <c r="O1195" s="63">
        <v>4642</v>
      </c>
      <c r="P1195" s="63"/>
      <c r="Q1195" s="63">
        <v>137</v>
      </c>
      <c r="R1195" s="63"/>
      <c r="S1195" s="63"/>
      <c r="T1195" s="63"/>
      <c r="U1195" s="63"/>
      <c r="V1195" s="63"/>
      <c r="W1195" s="63">
        <v>0</v>
      </c>
      <c r="X1195" s="63"/>
      <c r="Y1195" s="63"/>
      <c r="Z1195" s="63"/>
      <c r="AA1195" s="63"/>
      <c r="AB1195" s="63"/>
      <c r="BA1195" t="str">
        <f t="shared" si="289"/>
        <v>Laconia</v>
      </c>
      <c r="BB1195" t="s">
        <v>1436</v>
      </c>
      <c r="BC1195">
        <v>1</v>
      </c>
      <c r="BD1195">
        <v>1</v>
      </c>
      <c r="BE1195" s="112">
        <v>33</v>
      </c>
      <c r="BF1195" s="114">
        <v>1</v>
      </c>
      <c r="BG1195" s="114">
        <v>35</v>
      </c>
      <c r="BH1195" s="118">
        <v>40180</v>
      </c>
      <c r="BI1195" s="118">
        <f t="shared" si="291"/>
        <v>33001</v>
      </c>
      <c r="BJ1195" t="s">
        <v>1248</v>
      </c>
      <c r="BK1195">
        <f t="shared" si="288"/>
        <v>3340180</v>
      </c>
      <c r="BP1195">
        <v>26.58</v>
      </c>
      <c r="BQ1195">
        <v>6.3</v>
      </c>
      <c r="BR1195">
        <v>20.28</v>
      </c>
      <c r="BW1195" s="1"/>
    </row>
    <row r="1196" spans="1:75" ht="15" hidden="1" customHeight="1" outlineLevel="1">
      <c r="A1196" t="s">
        <v>1060</v>
      </c>
      <c r="B1196" s="8" t="s">
        <v>1798</v>
      </c>
      <c r="C1196" s="1">
        <f t="shared" si="281"/>
        <v>1725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 t="shared" si="282"/>
        <v>0</v>
      </c>
      <c r="G1196" s="1">
        <f t="shared" si="283"/>
        <v>57</v>
      </c>
      <c r="H1196" s="2">
        <f t="shared" si="290"/>
        <v>3.3043478260869563E-2</v>
      </c>
      <c r="I1196" s="6"/>
      <c r="J1196" s="2">
        <f t="shared" si="284"/>
        <v>0.47362318840579709</v>
      </c>
      <c r="K1196" s="2">
        <f t="shared" si="285"/>
        <v>0.50666666666666671</v>
      </c>
      <c r="L1196" s="2">
        <f t="shared" si="286"/>
        <v>0</v>
      </c>
      <c r="M1196" s="2">
        <f t="shared" si="287"/>
        <v>1.97101449275362E-2</v>
      </c>
      <c r="N1196" s="63">
        <v>817</v>
      </c>
      <c r="O1196" s="63">
        <v>874</v>
      </c>
      <c r="P1196" s="63"/>
      <c r="Q1196" s="63">
        <v>34</v>
      </c>
      <c r="R1196" s="63"/>
      <c r="S1196" s="63"/>
      <c r="T1196" s="63"/>
      <c r="U1196" s="63"/>
      <c r="V1196" s="63"/>
      <c r="W1196" s="63">
        <v>0</v>
      </c>
      <c r="X1196" s="63"/>
      <c r="Y1196" s="63"/>
      <c r="Z1196" s="63"/>
      <c r="AA1196" s="63"/>
      <c r="AB1196" s="63"/>
      <c r="BA1196" t="str">
        <f t="shared" si="289"/>
        <v>Lancaster</v>
      </c>
      <c r="BB1196" t="s">
        <v>442</v>
      </c>
      <c r="BC1196">
        <v>2</v>
      </c>
      <c r="BD1196">
        <v>2</v>
      </c>
      <c r="BE1196" s="112">
        <v>33</v>
      </c>
      <c r="BF1196" s="114">
        <v>7</v>
      </c>
      <c r="BG1196" s="114">
        <v>120</v>
      </c>
      <c r="BH1196" s="118">
        <v>40420</v>
      </c>
      <c r="BI1196" s="118">
        <f t="shared" si="291"/>
        <v>33007</v>
      </c>
      <c r="BJ1196" t="s">
        <v>1471</v>
      </c>
      <c r="BK1196">
        <f t="shared" si="288"/>
        <v>3340420</v>
      </c>
      <c r="BP1196">
        <v>51.27</v>
      </c>
      <c r="BQ1196">
        <v>1.17</v>
      </c>
      <c r="BR1196">
        <v>50.1</v>
      </c>
      <c r="BW1196" s="1"/>
    </row>
    <row r="1197" spans="1:75" ht="15" hidden="1" customHeight="1" outlineLevel="1">
      <c r="A1197" t="s">
        <v>1986</v>
      </c>
      <c r="B1197" s="8" t="s">
        <v>1798</v>
      </c>
      <c r="C1197" s="1">
        <f t="shared" si="281"/>
        <v>285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282"/>
        <v>0</v>
      </c>
      <c r="G1197" s="1">
        <f t="shared" si="283"/>
        <v>29</v>
      </c>
      <c r="H1197" s="2">
        <f t="shared" si="290"/>
        <v>0.10175438596491228</v>
      </c>
      <c r="I1197" s="6"/>
      <c r="J1197" s="2">
        <f t="shared" si="284"/>
        <v>0.44210526315789472</v>
      </c>
      <c r="K1197" s="2">
        <f t="shared" si="285"/>
        <v>0.54385964912280704</v>
      </c>
      <c r="L1197" s="2">
        <f t="shared" si="286"/>
        <v>0</v>
      </c>
      <c r="M1197" s="2">
        <f t="shared" si="287"/>
        <v>1.4035087719298178E-2</v>
      </c>
      <c r="N1197" s="63">
        <v>126</v>
      </c>
      <c r="O1197" s="63">
        <v>155</v>
      </c>
      <c r="P1197" s="63"/>
      <c r="Q1197" s="63">
        <v>4</v>
      </c>
      <c r="R1197" s="63"/>
      <c r="S1197" s="63"/>
      <c r="T1197" s="63"/>
      <c r="U1197" s="63"/>
      <c r="V1197" s="63"/>
      <c r="W1197" s="63">
        <v>0</v>
      </c>
      <c r="X1197" s="63"/>
      <c r="Y1197" s="63"/>
      <c r="Z1197" s="63"/>
      <c r="AA1197" s="63"/>
      <c r="AB1197" s="63"/>
      <c r="BA1197" t="str">
        <f t="shared" si="289"/>
        <v>Landaff</v>
      </c>
      <c r="BB1197" t="s">
        <v>2258</v>
      </c>
      <c r="BC1197">
        <v>2</v>
      </c>
      <c r="BD1197">
        <v>2</v>
      </c>
      <c r="BE1197" s="112">
        <v>33</v>
      </c>
      <c r="BF1197" s="114">
        <v>9</v>
      </c>
      <c r="BG1197" s="114">
        <v>105</v>
      </c>
      <c r="BH1197" s="118">
        <v>40660</v>
      </c>
      <c r="BI1197" s="118">
        <f t="shared" si="291"/>
        <v>33009</v>
      </c>
      <c r="BJ1197" t="s">
        <v>1471</v>
      </c>
      <c r="BK1197">
        <f t="shared" si="288"/>
        <v>3340660</v>
      </c>
      <c r="BP1197">
        <v>28.45</v>
      </c>
      <c r="BQ1197">
        <v>7.0000000000000007E-2</v>
      </c>
      <c r="BR1197">
        <v>28.39</v>
      </c>
      <c r="BW1197" s="1"/>
    </row>
    <row r="1198" spans="1:75" ht="15" hidden="1" customHeight="1" outlineLevel="1">
      <c r="A1198" t="s">
        <v>472</v>
      </c>
      <c r="B1198" s="8" t="s">
        <v>1798</v>
      </c>
      <c r="C1198" s="1">
        <f t="shared" si="281"/>
        <v>412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 t="shared" si="282"/>
        <v>0</v>
      </c>
      <c r="G1198" s="1">
        <f t="shared" si="283"/>
        <v>7</v>
      </c>
      <c r="H1198" s="2">
        <f t="shared" si="290"/>
        <v>1.6990291262135922E-2</v>
      </c>
      <c r="I1198" s="6"/>
      <c r="J1198" s="2">
        <f t="shared" si="284"/>
        <v>0.5</v>
      </c>
      <c r="K1198" s="2">
        <f t="shared" si="285"/>
        <v>0.48300970873786409</v>
      </c>
      <c r="L1198" s="2">
        <f t="shared" si="286"/>
        <v>0</v>
      </c>
      <c r="M1198" s="2">
        <f t="shared" si="287"/>
        <v>1.6990291262135915E-2</v>
      </c>
      <c r="N1198" s="63">
        <v>206</v>
      </c>
      <c r="O1198" s="63">
        <v>199</v>
      </c>
      <c r="P1198" s="63"/>
      <c r="Q1198" s="63">
        <v>7</v>
      </c>
      <c r="R1198" s="63"/>
      <c r="S1198" s="63"/>
      <c r="T1198" s="63"/>
      <c r="U1198" s="63"/>
      <c r="V1198" s="63"/>
      <c r="W1198" s="63">
        <v>0</v>
      </c>
      <c r="X1198" s="63"/>
      <c r="Y1198" s="63"/>
      <c r="Z1198" s="63"/>
      <c r="AA1198" s="63"/>
      <c r="AB1198" s="63"/>
      <c r="BA1198" t="str">
        <f t="shared" si="289"/>
        <v>Langdon</v>
      </c>
      <c r="BB1198" t="s">
        <v>1039</v>
      </c>
      <c r="BC1198">
        <v>2</v>
      </c>
      <c r="BD1198">
        <v>2</v>
      </c>
      <c r="BE1198" s="112">
        <v>33</v>
      </c>
      <c r="BF1198" s="114">
        <v>19</v>
      </c>
      <c r="BG1198" s="114">
        <v>40</v>
      </c>
      <c r="BH1198" s="118">
        <v>40900</v>
      </c>
      <c r="BI1198" s="118">
        <f t="shared" si="291"/>
        <v>33019</v>
      </c>
      <c r="BJ1198" t="s">
        <v>1471</v>
      </c>
      <c r="BK1198">
        <f t="shared" si="288"/>
        <v>3340900</v>
      </c>
      <c r="BP1198">
        <v>16.329999999999998</v>
      </c>
      <c r="BQ1198">
        <v>0.06</v>
      </c>
      <c r="BR1198">
        <v>16.27</v>
      </c>
      <c r="BW1198" s="1"/>
    </row>
    <row r="1199" spans="1:75" ht="15" hidden="1" customHeight="1" outlineLevel="1">
      <c r="A1199" t="s">
        <v>188</v>
      </c>
      <c r="B1199" s="8" t="s">
        <v>1798</v>
      </c>
      <c r="C1199" s="1">
        <f t="shared" si="281"/>
        <v>7949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282"/>
        <v>0</v>
      </c>
      <c r="G1199" s="1">
        <f t="shared" si="283"/>
        <v>3941</v>
      </c>
      <c r="H1199" s="2">
        <f t="shared" si="290"/>
        <v>0.49578563341300791</v>
      </c>
      <c r="I1199" s="6"/>
      <c r="J1199" s="2">
        <f t="shared" si="284"/>
        <v>0.7416027173229337</v>
      </c>
      <c r="K1199" s="2">
        <f t="shared" si="285"/>
        <v>0.24581708390992577</v>
      </c>
      <c r="L1199" s="2">
        <f t="shared" si="286"/>
        <v>0</v>
      </c>
      <c r="M1199" s="2">
        <f t="shared" si="287"/>
        <v>1.2580198767140532E-2</v>
      </c>
      <c r="N1199" s="63">
        <v>5895</v>
      </c>
      <c r="O1199" s="63">
        <v>1954</v>
      </c>
      <c r="P1199" s="63"/>
      <c r="Q1199" s="63">
        <v>100</v>
      </c>
      <c r="R1199" s="63"/>
      <c r="S1199" s="63"/>
      <c r="T1199" s="63"/>
      <c r="U1199" s="63"/>
      <c r="V1199" s="63"/>
      <c r="W1199" s="63">
        <v>0</v>
      </c>
      <c r="X1199" s="63"/>
      <c r="Y1199" s="63"/>
      <c r="Z1199" s="63"/>
      <c r="AA1199" s="63"/>
      <c r="AB1199" s="63"/>
      <c r="BA1199" t="str">
        <f t="shared" si="289"/>
        <v>Lebanon</v>
      </c>
      <c r="BB1199" t="s">
        <v>2258</v>
      </c>
      <c r="BC1199">
        <v>2</v>
      </c>
      <c r="BD1199">
        <v>2</v>
      </c>
      <c r="BE1199" s="112">
        <v>33</v>
      </c>
      <c r="BF1199" s="114">
        <v>9</v>
      </c>
      <c r="BG1199" s="114">
        <v>110</v>
      </c>
      <c r="BH1199" s="118">
        <v>41300</v>
      </c>
      <c r="BI1199" s="118">
        <f t="shared" si="291"/>
        <v>33009</v>
      </c>
      <c r="BJ1199" t="s">
        <v>1248</v>
      </c>
      <c r="BK1199">
        <f t="shared" si="288"/>
        <v>3341300</v>
      </c>
      <c r="BP1199">
        <v>41.36</v>
      </c>
      <c r="BQ1199">
        <v>0.99</v>
      </c>
      <c r="BR1199">
        <v>40.36</v>
      </c>
      <c r="BW1199" s="1"/>
    </row>
    <row r="1200" spans="1:75" ht="15" hidden="1" customHeight="1" outlineLevel="1">
      <c r="A1200" t="s">
        <v>97</v>
      </c>
      <c r="B1200" s="8" t="s">
        <v>1798</v>
      </c>
      <c r="C1200" s="1">
        <f t="shared" si="281"/>
        <v>2976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282"/>
        <v>0</v>
      </c>
      <c r="G1200" s="1">
        <f t="shared" si="283"/>
        <v>986</v>
      </c>
      <c r="H1200" s="2">
        <f t="shared" si="290"/>
        <v>0.33131720430107525</v>
      </c>
      <c r="I1200" s="6"/>
      <c r="J1200" s="2">
        <f t="shared" si="284"/>
        <v>0.65759408602150538</v>
      </c>
      <c r="K1200" s="2">
        <f t="shared" si="285"/>
        <v>0.32627688172043012</v>
      </c>
      <c r="L1200" s="2">
        <f t="shared" si="286"/>
        <v>0</v>
      </c>
      <c r="M1200" s="2">
        <f t="shared" si="287"/>
        <v>1.6129032258064502E-2</v>
      </c>
      <c r="N1200" s="63">
        <v>1957</v>
      </c>
      <c r="O1200" s="63">
        <v>971</v>
      </c>
      <c r="P1200" s="63"/>
      <c r="Q1200" s="63">
        <v>48</v>
      </c>
      <c r="R1200" s="63"/>
      <c r="S1200" s="63"/>
      <c r="T1200" s="63"/>
      <c r="U1200" s="63"/>
      <c r="V1200" s="63"/>
      <c r="W1200" s="63">
        <v>0</v>
      </c>
      <c r="X1200" s="63"/>
      <c r="Y1200" s="63"/>
      <c r="Z1200" s="63"/>
      <c r="AA1200" s="63"/>
      <c r="AB1200" s="63"/>
      <c r="BA1200" t="str">
        <f t="shared" si="289"/>
        <v>Lee</v>
      </c>
      <c r="BB1200" t="s">
        <v>2034</v>
      </c>
      <c r="BC1200">
        <v>1</v>
      </c>
      <c r="BD1200">
        <v>1</v>
      </c>
      <c r="BE1200" s="112">
        <v>33</v>
      </c>
      <c r="BF1200" s="114">
        <v>17</v>
      </c>
      <c r="BG1200" s="114">
        <v>25</v>
      </c>
      <c r="BH1200" s="118">
        <v>41460</v>
      </c>
      <c r="BI1200" s="118">
        <f t="shared" si="291"/>
        <v>33017</v>
      </c>
      <c r="BJ1200" t="s">
        <v>1471</v>
      </c>
      <c r="BK1200">
        <f t="shared" si="288"/>
        <v>3341460</v>
      </c>
      <c r="BP1200">
        <v>20.16</v>
      </c>
      <c r="BQ1200">
        <v>0.21</v>
      </c>
      <c r="BR1200">
        <v>19.95</v>
      </c>
      <c r="BW1200" s="1"/>
    </row>
    <row r="1201" spans="1:75" ht="15" hidden="1" customHeight="1" outlineLevel="1">
      <c r="A1201" t="s">
        <v>298</v>
      </c>
      <c r="B1201" s="8" t="s">
        <v>1798</v>
      </c>
      <c r="C1201" s="1">
        <f t="shared" si="281"/>
        <v>726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 t="shared" si="282"/>
        <v>0</v>
      </c>
      <c r="G1201" s="1">
        <f t="shared" si="283"/>
        <v>166</v>
      </c>
      <c r="H1201" s="2">
        <f t="shared" si="290"/>
        <v>0.22865013774104684</v>
      </c>
      <c r="I1201" s="6"/>
      <c r="J1201" s="2">
        <f t="shared" si="284"/>
        <v>0.37741046831955921</v>
      </c>
      <c r="K1201" s="2">
        <f t="shared" si="285"/>
        <v>0.60606060606060608</v>
      </c>
      <c r="L1201" s="2">
        <f t="shared" si="286"/>
        <v>0</v>
      </c>
      <c r="M1201" s="2">
        <f t="shared" si="287"/>
        <v>1.6528925619834767E-2</v>
      </c>
      <c r="N1201" s="63">
        <v>274</v>
      </c>
      <c r="O1201" s="63">
        <v>440</v>
      </c>
      <c r="P1201" s="63"/>
      <c r="Q1201" s="63">
        <v>12</v>
      </c>
      <c r="R1201" s="63"/>
      <c r="S1201" s="63"/>
      <c r="T1201" s="63"/>
      <c r="U1201" s="63"/>
      <c r="V1201" s="63"/>
      <c r="W1201" s="63">
        <v>0</v>
      </c>
      <c r="X1201" s="63"/>
      <c r="Y1201" s="63"/>
      <c r="Z1201" s="63"/>
      <c r="AA1201" s="63"/>
      <c r="AB1201" s="63"/>
      <c r="BA1201" t="str">
        <f t="shared" si="289"/>
        <v>Lempster</v>
      </c>
      <c r="BB1201" t="s">
        <v>1039</v>
      </c>
      <c r="BC1201">
        <v>2</v>
      </c>
      <c r="BD1201">
        <v>2</v>
      </c>
      <c r="BE1201" s="112">
        <v>33</v>
      </c>
      <c r="BF1201" s="114">
        <v>19</v>
      </c>
      <c r="BG1201" s="114">
        <v>45</v>
      </c>
      <c r="BH1201" s="118">
        <v>41700</v>
      </c>
      <c r="BI1201" s="118">
        <f t="shared" si="291"/>
        <v>33019</v>
      </c>
      <c r="BJ1201" t="s">
        <v>1471</v>
      </c>
      <c r="BK1201">
        <f t="shared" si="288"/>
        <v>3341700</v>
      </c>
      <c r="BP1201">
        <v>32.770000000000003</v>
      </c>
      <c r="BQ1201">
        <v>0.43</v>
      </c>
      <c r="BR1201">
        <v>32.340000000000003</v>
      </c>
      <c r="BW1201" s="1"/>
    </row>
    <row r="1202" spans="1:75" ht="15" hidden="1" customHeight="1" outlineLevel="1">
      <c r="A1202" s="8" t="s">
        <v>1596</v>
      </c>
      <c r="B1202" s="8" t="s">
        <v>1798</v>
      </c>
      <c r="C1202" s="1">
        <f t="shared" si="281"/>
        <v>923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282"/>
        <v>0</v>
      </c>
      <c r="G1202" s="1">
        <f t="shared" si="283"/>
        <v>116</v>
      </c>
      <c r="H1202" s="2">
        <f t="shared" si="290"/>
        <v>0.12567713976164679</v>
      </c>
      <c r="I1202" s="6"/>
      <c r="J1202" s="2">
        <f t="shared" si="284"/>
        <v>0.55579631635969662</v>
      </c>
      <c r="K1202" s="2">
        <f t="shared" si="285"/>
        <v>0.43011917659804982</v>
      </c>
      <c r="L1202" s="2">
        <f t="shared" si="286"/>
        <v>0</v>
      </c>
      <c r="M1202" s="2">
        <f t="shared" si="287"/>
        <v>1.4084507042253558E-2</v>
      </c>
      <c r="N1202" s="63">
        <v>513</v>
      </c>
      <c r="O1202" s="63">
        <v>397</v>
      </c>
      <c r="P1202" s="63"/>
      <c r="Q1202" s="63">
        <v>13</v>
      </c>
      <c r="R1202" s="63"/>
      <c r="S1202" s="63"/>
      <c r="T1202" s="63"/>
      <c r="U1202" s="63"/>
      <c r="V1202" s="63"/>
      <c r="W1202" s="63">
        <v>0</v>
      </c>
      <c r="X1202" s="63"/>
      <c r="Y1202" s="63"/>
      <c r="Z1202" s="63"/>
      <c r="AA1202" s="63"/>
      <c r="AB1202" s="63"/>
      <c r="BA1202" t="str">
        <f t="shared" si="289"/>
        <v>Lincoln</v>
      </c>
      <c r="BB1202" t="s">
        <v>2258</v>
      </c>
      <c r="BC1202">
        <v>2</v>
      </c>
      <c r="BD1202">
        <v>2</v>
      </c>
      <c r="BE1202" s="112">
        <v>33</v>
      </c>
      <c r="BF1202" s="114">
        <v>9</v>
      </c>
      <c r="BG1202" s="114">
        <v>115</v>
      </c>
      <c r="BH1202" s="118">
        <v>41860</v>
      </c>
      <c r="BI1202" s="118">
        <f t="shared" si="291"/>
        <v>33009</v>
      </c>
      <c r="BJ1202" t="s">
        <v>1471</v>
      </c>
      <c r="BK1202">
        <f t="shared" si="288"/>
        <v>3341860</v>
      </c>
      <c r="BP1202">
        <v>130.91999999999999</v>
      </c>
      <c r="BQ1202">
        <v>0.22</v>
      </c>
      <c r="BR1202">
        <v>130.69999999999999</v>
      </c>
      <c r="BW1202" s="1"/>
    </row>
    <row r="1203" spans="1:75" ht="15" hidden="1" customHeight="1" outlineLevel="1">
      <c r="A1203" t="s">
        <v>1509</v>
      </c>
      <c r="B1203" s="8" t="s">
        <v>1798</v>
      </c>
      <c r="C1203" s="1">
        <f t="shared" si="281"/>
        <v>796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 t="shared" si="282"/>
        <v>0</v>
      </c>
      <c r="G1203" s="1">
        <f t="shared" si="283"/>
        <v>78</v>
      </c>
      <c r="H1203" s="2">
        <f t="shared" si="290"/>
        <v>9.7989949748743713E-2</v>
      </c>
      <c r="I1203" s="6"/>
      <c r="J1203" s="2">
        <f t="shared" si="284"/>
        <v>0.44346733668341709</v>
      </c>
      <c r="K1203" s="2">
        <f t="shared" si="285"/>
        <v>0.54145728643216084</v>
      </c>
      <c r="L1203" s="2">
        <f t="shared" si="286"/>
        <v>0</v>
      </c>
      <c r="M1203" s="2">
        <f t="shared" si="287"/>
        <v>1.5075376884422065E-2</v>
      </c>
      <c r="N1203" s="63">
        <v>353</v>
      </c>
      <c r="O1203" s="63">
        <v>431</v>
      </c>
      <c r="P1203" s="63"/>
      <c r="Q1203" s="63">
        <v>12</v>
      </c>
      <c r="R1203" s="63"/>
      <c r="S1203" s="63"/>
      <c r="T1203" s="63"/>
      <c r="U1203" s="63"/>
      <c r="V1203" s="63"/>
      <c r="W1203" s="63">
        <v>0</v>
      </c>
      <c r="X1203" s="63"/>
      <c r="Y1203" s="63"/>
      <c r="Z1203" s="63"/>
      <c r="AA1203" s="63"/>
      <c r="AB1203" s="63"/>
      <c r="BA1203" t="str">
        <f t="shared" si="289"/>
        <v>Lisbon</v>
      </c>
      <c r="BB1203" t="s">
        <v>2258</v>
      </c>
      <c r="BC1203">
        <v>2</v>
      </c>
      <c r="BD1203">
        <v>2</v>
      </c>
      <c r="BE1203" s="112">
        <v>33</v>
      </c>
      <c r="BF1203" s="114">
        <v>9</v>
      </c>
      <c r="BG1203" s="114">
        <v>120</v>
      </c>
      <c r="BH1203" s="118">
        <v>42020</v>
      </c>
      <c r="BI1203" s="118">
        <f t="shared" si="291"/>
        <v>33009</v>
      </c>
      <c r="BJ1203" t="s">
        <v>1471</v>
      </c>
      <c r="BK1203">
        <f t="shared" si="288"/>
        <v>3342020</v>
      </c>
      <c r="BP1203">
        <v>26.68</v>
      </c>
      <c r="BQ1203">
        <v>0.16</v>
      </c>
      <c r="BR1203">
        <v>26.51</v>
      </c>
      <c r="BW1203" s="1"/>
    </row>
    <row r="1204" spans="1:75" ht="15" hidden="1" customHeight="1" outlineLevel="1">
      <c r="A1204" t="s">
        <v>1275</v>
      </c>
      <c r="B1204" s="8" t="s">
        <v>1798</v>
      </c>
      <c r="C1204" s="1">
        <f t="shared" si="281"/>
        <v>5410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 t="shared" si="282"/>
        <v>0</v>
      </c>
      <c r="G1204" s="1">
        <f t="shared" si="283"/>
        <v>327</v>
      </c>
      <c r="H1204" s="2">
        <f t="shared" si="290"/>
        <v>6.044362292051756E-2</v>
      </c>
      <c r="I1204" s="6"/>
      <c r="J1204" s="2">
        <f t="shared" si="284"/>
        <v>0.46155268022181145</v>
      </c>
      <c r="K1204" s="2">
        <f t="shared" si="285"/>
        <v>0.52199630314232903</v>
      </c>
      <c r="L1204" s="2">
        <f t="shared" si="286"/>
        <v>0</v>
      </c>
      <c r="M1204" s="2">
        <f t="shared" si="287"/>
        <v>1.6451016635859461E-2</v>
      </c>
      <c r="N1204" s="63">
        <v>2497</v>
      </c>
      <c r="O1204" s="63">
        <v>2824</v>
      </c>
      <c r="P1204" s="63"/>
      <c r="Q1204" s="63">
        <v>89</v>
      </c>
      <c r="R1204" s="63"/>
      <c r="S1204" s="63"/>
      <c r="T1204" s="63"/>
      <c r="U1204" s="63"/>
      <c r="V1204" s="63"/>
      <c r="W1204" s="63">
        <v>0</v>
      </c>
      <c r="X1204" s="63"/>
      <c r="Y1204" s="63"/>
      <c r="Z1204" s="63"/>
      <c r="AA1204" s="63"/>
      <c r="AB1204" s="63"/>
      <c r="BA1204" t="str">
        <f t="shared" si="289"/>
        <v>Litchfield</v>
      </c>
      <c r="BB1204" t="s">
        <v>1160</v>
      </c>
      <c r="BC1204">
        <v>2</v>
      </c>
      <c r="BD1204">
        <v>2</v>
      </c>
      <c r="BE1204" s="112">
        <v>33</v>
      </c>
      <c r="BF1204" s="114">
        <v>11</v>
      </c>
      <c r="BG1204" s="114">
        <v>75</v>
      </c>
      <c r="BH1204" s="118">
        <v>42260</v>
      </c>
      <c r="BI1204" s="118">
        <f t="shared" si="291"/>
        <v>33011</v>
      </c>
      <c r="BJ1204" t="s">
        <v>1471</v>
      </c>
      <c r="BK1204">
        <f t="shared" si="288"/>
        <v>3342260</v>
      </c>
      <c r="BP1204">
        <v>15.45</v>
      </c>
      <c r="BQ1204">
        <v>0.35</v>
      </c>
      <c r="BR1204">
        <v>15.1</v>
      </c>
      <c r="BW1204" s="1"/>
    </row>
    <row r="1205" spans="1:75" ht="15" hidden="1" customHeight="1" outlineLevel="1">
      <c r="A1205" t="s">
        <v>1780</v>
      </c>
      <c r="B1205" s="8" t="s">
        <v>1798</v>
      </c>
      <c r="C1205" s="1">
        <f t="shared" ref="C1205:C1268" si="292">SUM(N1205:AY1205)</f>
        <v>3115</v>
      </c>
      <c r="D1205" s="5">
        <f>IF(N1205&gt;0, RANK(N1205,(N1205:P1205,Q1205:AE1205)),0)</f>
        <v>1</v>
      </c>
      <c r="E1205" s="5">
        <f>IF(O1205&gt;0,RANK(O1205,(N1205:P1205,Q1205:AE1205)),0)</f>
        <v>2</v>
      </c>
      <c r="F1205" s="5">
        <f t="shared" ref="F1205:F1268" si="293">IF(P1205&gt;0,RANK(P1205,(N1205:AE1205)),0)</f>
        <v>0</v>
      </c>
      <c r="G1205" s="1">
        <f t="shared" ref="G1205:G1268" si="294">IF(C1205&gt;0,MAX(N1205:P1205)-LARGE(N1205:P1205,2),0)</f>
        <v>50</v>
      </c>
      <c r="H1205" s="2">
        <f t="shared" si="290"/>
        <v>1.6051364365971106E-2</v>
      </c>
      <c r="I1205" s="6"/>
      <c r="J1205" s="2">
        <f t="shared" ref="J1205:J1268" si="295">IF(C1205=0,"-",N1205/C1205)</f>
        <v>0.49983948635634029</v>
      </c>
      <c r="K1205" s="2">
        <f t="shared" ref="K1205:K1268" si="296">IF(C1205=0,"-",O1205/C1205)</f>
        <v>0.48378812199036919</v>
      </c>
      <c r="L1205" s="2">
        <f t="shared" ref="L1205:L1268" si="297">IF(C1205=0,"-",P1205/C1205)</f>
        <v>0</v>
      </c>
      <c r="M1205" s="2">
        <f t="shared" ref="M1205:M1268" si="298">IF(C1205=0,"-",(1-J1205-K1205-L1205))</f>
        <v>1.6372391653290574E-2</v>
      </c>
      <c r="N1205" s="63">
        <v>1557</v>
      </c>
      <c r="O1205" s="63">
        <v>1507</v>
      </c>
      <c r="P1205" s="63"/>
      <c r="Q1205" s="63">
        <v>51</v>
      </c>
      <c r="R1205" s="63"/>
      <c r="S1205" s="63"/>
      <c r="T1205" s="63"/>
      <c r="U1205" s="63"/>
      <c r="V1205" s="63"/>
      <c r="W1205" s="63">
        <v>0</v>
      </c>
      <c r="X1205" s="63"/>
      <c r="Y1205" s="63"/>
      <c r="Z1205" s="63"/>
      <c r="AA1205" s="63"/>
      <c r="AB1205" s="63"/>
      <c r="BA1205" t="str">
        <f t="shared" si="289"/>
        <v>Littleton</v>
      </c>
      <c r="BB1205" t="s">
        <v>2258</v>
      </c>
      <c r="BC1205">
        <v>2</v>
      </c>
      <c r="BD1205">
        <v>2</v>
      </c>
      <c r="BE1205" s="112">
        <v>33</v>
      </c>
      <c r="BF1205" s="114">
        <v>9</v>
      </c>
      <c r="BG1205" s="114">
        <v>125</v>
      </c>
      <c r="BH1205" s="118">
        <v>42580</v>
      </c>
      <c r="BI1205" s="118">
        <f t="shared" si="291"/>
        <v>33009</v>
      </c>
      <c r="BJ1205" t="s">
        <v>1471</v>
      </c>
      <c r="BK1205">
        <f t="shared" ref="BK1205:BK1268" si="299">BE1205*100000+BH1205</f>
        <v>3342580</v>
      </c>
      <c r="BP1205">
        <v>54.09</v>
      </c>
      <c r="BQ1205">
        <v>3.85</v>
      </c>
      <c r="BR1205">
        <v>50.24</v>
      </c>
      <c r="BW1205" s="1"/>
    </row>
    <row r="1206" spans="1:75" ht="15" hidden="1" customHeight="1" outlineLevel="1">
      <c r="A1206" t="s">
        <v>1783</v>
      </c>
      <c r="B1206" s="8" t="s">
        <v>1798</v>
      </c>
      <c r="C1206" s="1">
        <f t="shared" si="292"/>
        <v>15873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 t="shared" si="293"/>
        <v>0</v>
      </c>
      <c r="G1206" s="1">
        <f t="shared" si="294"/>
        <v>167</v>
      </c>
      <c r="H1206" s="2">
        <f t="shared" si="290"/>
        <v>1.052101052101052E-2</v>
      </c>
      <c r="I1206" s="6"/>
      <c r="J1206" s="2">
        <f t="shared" si="295"/>
        <v>0.48749448749448748</v>
      </c>
      <c r="K1206" s="2">
        <f t="shared" si="296"/>
        <v>0.49801549801549799</v>
      </c>
      <c r="L1206" s="2">
        <f t="shared" si="297"/>
        <v>0</v>
      </c>
      <c r="M1206" s="2">
        <f t="shared" si="298"/>
        <v>1.4490014490014469E-2</v>
      </c>
      <c r="N1206" s="63">
        <v>7738</v>
      </c>
      <c r="O1206" s="63">
        <v>7905</v>
      </c>
      <c r="P1206" s="63"/>
      <c r="Q1206" s="63">
        <v>230</v>
      </c>
      <c r="R1206" s="63"/>
      <c r="S1206" s="63"/>
      <c r="T1206" s="63"/>
      <c r="U1206" s="63"/>
      <c r="V1206" s="63"/>
      <c r="W1206" s="63">
        <v>0</v>
      </c>
      <c r="X1206" s="63"/>
      <c r="Y1206" s="63"/>
      <c r="Z1206" s="63"/>
      <c r="AA1206" s="63"/>
      <c r="AB1206" s="63"/>
      <c r="BA1206" t="str">
        <f t="shared" si="289"/>
        <v>Londonderry</v>
      </c>
      <c r="BB1206" t="s">
        <v>2969</v>
      </c>
      <c r="BC1206">
        <v>1</v>
      </c>
      <c r="BD1206">
        <v>1</v>
      </c>
      <c r="BE1206" s="112">
        <v>33</v>
      </c>
      <c r="BF1206" s="114">
        <v>15</v>
      </c>
      <c r="BG1206" s="114">
        <v>95</v>
      </c>
      <c r="BH1206" s="118">
        <v>43220</v>
      </c>
      <c r="BI1206" s="118">
        <f t="shared" si="291"/>
        <v>33015</v>
      </c>
      <c r="BJ1206" t="s">
        <v>1471</v>
      </c>
      <c r="BK1206">
        <f t="shared" si="299"/>
        <v>3343220</v>
      </c>
      <c r="BP1206">
        <v>41.94</v>
      </c>
      <c r="BQ1206">
        <v>0.13</v>
      </c>
      <c r="BR1206">
        <v>41.81</v>
      </c>
      <c r="BW1206" s="1"/>
    </row>
    <row r="1207" spans="1:75" ht="15" hidden="1" customHeight="1" outlineLevel="1">
      <c r="A1207" t="s">
        <v>711</v>
      </c>
      <c r="B1207" s="8" t="s">
        <v>1798</v>
      </c>
      <c r="C1207" s="1">
        <f t="shared" si="292"/>
        <v>3711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 t="shared" si="293"/>
        <v>0</v>
      </c>
      <c r="G1207" s="1">
        <f t="shared" si="294"/>
        <v>663</v>
      </c>
      <c r="H1207" s="2">
        <f t="shared" si="290"/>
        <v>0.17865804365400162</v>
      </c>
      <c r="I1207" s="6"/>
      <c r="J1207" s="2">
        <f t="shared" si="295"/>
        <v>0.40123955807060091</v>
      </c>
      <c r="K1207" s="2">
        <f t="shared" si="296"/>
        <v>0.57989760172460258</v>
      </c>
      <c r="L1207" s="2">
        <f t="shared" si="297"/>
        <v>0</v>
      </c>
      <c r="M1207" s="2">
        <f t="shared" si="298"/>
        <v>1.8862840204796449E-2</v>
      </c>
      <c r="N1207" s="63">
        <v>1489</v>
      </c>
      <c r="O1207" s="63">
        <v>2152</v>
      </c>
      <c r="P1207" s="63"/>
      <c r="Q1207" s="63">
        <v>70</v>
      </c>
      <c r="R1207" s="63"/>
      <c r="S1207" s="63"/>
      <c r="T1207" s="63"/>
      <c r="U1207" s="63"/>
      <c r="V1207" s="63"/>
      <c r="W1207" s="63">
        <v>0</v>
      </c>
      <c r="X1207" s="63"/>
      <c r="Y1207" s="63"/>
      <c r="Z1207" s="63"/>
      <c r="AA1207" s="63"/>
      <c r="AB1207" s="63"/>
      <c r="BA1207" t="str">
        <f t="shared" si="289"/>
        <v>Loudon</v>
      </c>
      <c r="BB1207" t="s">
        <v>2492</v>
      </c>
      <c r="BC1207">
        <v>2</v>
      </c>
      <c r="BD1207">
        <v>2</v>
      </c>
      <c r="BE1207" s="112">
        <v>33</v>
      </c>
      <c r="BF1207" s="114">
        <v>13</v>
      </c>
      <c r="BG1207" s="114">
        <v>85</v>
      </c>
      <c r="BH1207" s="118">
        <v>43380</v>
      </c>
      <c r="BI1207" s="118">
        <f t="shared" si="291"/>
        <v>33013</v>
      </c>
      <c r="BJ1207" t="s">
        <v>1471</v>
      </c>
      <c r="BK1207">
        <f t="shared" si="299"/>
        <v>3343380</v>
      </c>
      <c r="BP1207">
        <v>47.48</v>
      </c>
      <c r="BQ1207">
        <v>0.67</v>
      </c>
      <c r="BR1207">
        <v>46.81</v>
      </c>
      <c r="BW1207" s="1"/>
    </row>
    <row r="1208" spans="1:75" ht="15" hidden="1" customHeight="1" outlineLevel="1">
      <c r="A1208" t="s">
        <v>1269</v>
      </c>
      <c r="B1208" s="8" t="s">
        <v>1798</v>
      </c>
      <c r="C1208" s="1">
        <f t="shared" si="292"/>
        <v>385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293"/>
        <v>0</v>
      </c>
      <c r="G1208" s="1">
        <f t="shared" si="294"/>
        <v>34</v>
      </c>
      <c r="H1208" s="2">
        <f t="shared" si="290"/>
        <v>8.8311688311688313E-2</v>
      </c>
      <c r="I1208" s="6"/>
      <c r="J1208" s="2">
        <f t="shared" si="295"/>
        <v>0.45194805194805193</v>
      </c>
      <c r="K1208" s="2">
        <f t="shared" si="296"/>
        <v>0.54025974025974022</v>
      </c>
      <c r="L1208" s="2">
        <f t="shared" si="297"/>
        <v>0</v>
      </c>
      <c r="M1208" s="2">
        <f t="shared" si="298"/>
        <v>7.7922077922079058E-3</v>
      </c>
      <c r="N1208" s="63">
        <v>174</v>
      </c>
      <c r="O1208" s="63">
        <v>208</v>
      </c>
      <c r="P1208" s="63"/>
      <c r="Q1208" s="63">
        <v>3</v>
      </c>
      <c r="R1208" s="63"/>
      <c r="S1208" s="63"/>
      <c r="T1208" s="63"/>
      <c r="U1208" s="63"/>
      <c r="V1208" s="63"/>
      <c r="W1208" s="63">
        <v>0</v>
      </c>
      <c r="X1208" s="63"/>
      <c r="Y1208" s="63"/>
      <c r="Z1208" s="63"/>
      <c r="AA1208" s="63"/>
      <c r="AB1208" s="63"/>
      <c r="BA1208" t="str">
        <f t="shared" si="289"/>
        <v>Lyman</v>
      </c>
      <c r="BB1208" t="s">
        <v>2258</v>
      </c>
      <c r="BC1208">
        <v>2</v>
      </c>
      <c r="BD1208">
        <v>2</v>
      </c>
      <c r="BE1208" s="112">
        <v>33</v>
      </c>
      <c r="BF1208" s="114">
        <v>9</v>
      </c>
      <c r="BG1208" s="114">
        <v>130</v>
      </c>
      <c r="BH1208" s="118">
        <v>44100</v>
      </c>
      <c r="BI1208" s="118">
        <f t="shared" si="291"/>
        <v>33009</v>
      </c>
      <c r="BJ1208" t="s">
        <v>1471</v>
      </c>
      <c r="BK1208">
        <f t="shared" si="299"/>
        <v>3344100</v>
      </c>
      <c r="BP1208">
        <v>28.75</v>
      </c>
      <c r="BQ1208">
        <v>0.28999999999999998</v>
      </c>
      <c r="BR1208">
        <v>28.46</v>
      </c>
      <c r="BW1208" s="1"/>
    </row>
    <row r="1209" spans="1:75" ht="15" hidden="1" customHeight="1" outlineLevel="1">
      <c r="A1209" t="s">
        <v>2345</v>
      </c>
      <c r="B1209" s="8" t="s">
        <v>1798</v>
      </c>
      <c r="C1209" s="1">
        <f t="shared" si="292"/>
        <v>1305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si="293"/>
        <v>0</v>
      </c>
      <c r="G1209" s="1">
        <f t="shared" si="294"/>
        <v>856</v>
      </c>
      <c r="H1209" s="2">
        <f t="shared" si="290"/>
        <v>0.65593869731800769</v>
      </c>
      <c r="I1209" s="6"/>
      <c r="J1209" s="2">
        <f t="shared" si="295"/>
        <v>0.82298850574712645</v>
      </c>
      <c r="K1209" s="2">
        <f t="shared" si="296"/>
        <v>0.16704980842911876</v>
      </c>
      <c r="L1209" s="2">
        <f t="shared" si="297"/>
        <v>0</v>
      </c>
      <c r="M1209" s="2">
        <f t="shared" si="298"/>
        <v>9.9616858237547845E-3</v>
      </c>
      <c r="N1209" s="63">
        <v>1074</v>
      </c>
      <c r="O1209" s="63">
        <v>218</v>
      </c>
      <c r="P1209" s="63"/>
      <c r="Q1209" s="63">
        <v>13</v>
      </c>
      <c r="R1209" s="63"/>
      <c r="S1209" s="63"/>
      <c r="T1209" s="63"/>
      <c r="U1209" s="63"/>
      <c r="V1209" s="63"/>
      <c r="W1209" s="63">
        <v>0</v>
      </c>
      <c r="X1209" s="63"/>
      <c r="Y1209" s="63"/>
      <c r="Z1209" s="63"/>
      <c r="AA1209" s="63"/>
      <c r="AB1209" s="63"/>
      <c r="BA1209" t="str">
        <f t="shared" si="289"/>
        <v>Lyme</v>
      </c>
      <c r="BB1209" t="s">
        <v>2258</v>
      </c>
      <c r="BC1209">
        <v>2</v>
      </c>
      <c r="BD1209">
        <v>2</v>
      </c>
      <c r="BE1209" s="112">
        <v>33</v>
      </c>
      <c r="BF1209" s="114">
        <v>9</v>
      </c>
      <c r="BG1209" s="114">
        <v>135</v>
      </c>
      <c r="BH1209" s="118">
        <v>44260</v>
      </c>
      <c r="BI1209" s="118">
        <f t="shared" si="291"/>
        <v>33009</v>
      </c>
      <c r="BJ1209" t="s">
        <v>1471</v>
      </c>
      <c r="BK1209">
        <f t="shared" si="299"/>
        <v>3344260</v>
      </c>
      <c r="BP1209">
        <v>54.97</v>
      </c>
      <c r="BQ1209">
        <v>1.1299999999999999</v>
      </c>
      <c r="BR1209">
        <v>53.85</v>
      </c>
      <c r="BW1209" s="1"/>
    </row>
    <row r="1210" spans="1:75" ht="15" hidden="1" customHeight="1" outlineLevel="1">
      <c r="A1210" t="s">
        <v>2641</v>
      </c>
      <c r="B1210" s="8" t="s">
        <v>1798</v>
      </c>
      <c r="C1210" s="1">
        <f t="shared" si="292"/>
        <v>1138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 t="shared" si="293"/>
        <v>0</v>
      </c>
      <c r="G1210" s="1">
        <f t="shared" si="294"/>
        <v>23</v>
      </c>
      <c r="H1210" s="2">
        <f t="shared" si="290"/>
        <v>2.0210896309314587E-2</v>
      </c>
      <c r="I1210" s="6"/>
      <c r="J1210" s="2">
        <f t="shared" si="295"/>
        <v>0.49560632688927941</v>
      </c>
      <c r="K1210" s="2">
        <f t="shared" si="296"/>
        <v>0.47539543057996486</v>
      </c>
      <c r="L1210" s="2">
        <f t="shared" si="297"/>
        <v>0</v>
      </c>
      <c r="M1210" s="2">
        <f t="shared" si="298"/>
        <v>2.8998242530755725E-2</v>
      </c>
      <c r="N1210" s="63">
        <v>564</v>
      </c>
      <c r="O1210" s="63">
        <v>541</v>
      </c>
      <c r="P1210" s="63"/>
      <c r="Q1210" s="63">
        <v>33</v>
      </c>
      <c r="R1210" s="63"/>
      <c r="S1210" s="63"/>
      <c r="T1210" s="63"/>
      <c r="U1210" s="63"/>
      <c r="V1210" s="63"/>
      <c r="W1210" s="63">
        <v>0</v>
      </c>
      <c r="X1210" s="63"/>
      <c r="Y1210" s="63"/>
      <c r="Z1210" s="63"/>
      <c r="AA1210" s="63"/>
      <c r="AB1210" s="63"/>
      <c r="BA1210" t="str">
        <f t="shared" si="289"/>
        <v>Lyndeborough</v>
      </c>
      <c r="BB1210" t="s">
        <v>1160</v>
      </c>
      <c r="BC1210">
        <v>2</v>
      </c>
      <c r="BD1210">
        <v>2</v>
      </c>
      <c r="BE1210" s="112">
        <v>33</v>
      </c>
      <c r="BF1210" s="114">
        <v>11</v>
      </c>
      <c r="BG1210" s="114">
        <v>80</v>
      </c>
      <c r="BH1210" s="118">
        <v>44580</v>
      </c>
      <c r="BI1210" s="118">
        <f t="shared" si="291"/>
        <v>33011</v>
      </c>
      <c r="BJ1210" t="s">
        <v>1471</v>
      </c>
      <c r="BK1210">
        <f t="shared" si="299"/>
        <v>3344580</v>
      </c>
      <c r="BP1210">
        <v>31.21</v>
      </c>
      <c r="BQ1210">
        <v>0.12</v>
      </c>
      <c r="BR1210">
        <v>31.09</v>
      </c>
      <c r="BW1210" s="1"/>
    </row>
    <row r="1211" spans="1:75" ht="15" hidden="1" customHeight="1" outlineLevel="1">
      <c r="A1211" t="s">
        <v>1655</v>
      </c>
      <c r="B1211" s="8" t="s">
        <v>1798</v>
      </c>
      <c r="C1211" s="1">
        <f t="shared" si="292"/>
        <v>1308</v>
      </c>
      <c r="D1211" s="5">
        <f>IF(N1211&gt;0, RANK(N1211,(N1211:P1211,Q1211:AE1211)),0)</f>
        <v>1</v>
      </c>
      <c r="E1211" s="5">
        <f>IF(O1211&gt;0,RANK(O1211,(N1211:P1211,Q1211:AE1211)),0)</f>
        <v>2</v>
      </c>
      <c r="F1211" s="5">
        <f t="shared" si="293"/>
        <v>0</v>
      </c>
      <c r="G1211" s="1">
        <f t="shared" si="294"/>
        <v>370</v>
      </c>
      <c r="H1211" s="2">
        <f t="shared" si="290"/>
        <v>0.28287461773700306</v>
      </c>
      <c r="I1211" s="6"/>
      <c r="J1211" s="2">
        <f t="shared" si="295"/>
        <v>0.62996941896024461</v>
      </c>
      <c r="K1211" s="2">
        <f t="shared" si="296"/>
        <v>0.3470948012232416</v>
      </c>
      <c r="L1211" s="2">
        <f t="shared" si="297"/>
        <v>0</v>
      </c>
      <c r="M1211" s="2">
        <f t="shared" si="298"/>
        <v>2.293577981651379E-2</v>
      </c>
      <c r="N1211" s="63">
        <v>824</v>
      </c>
      <c r="O1211" s="63">
        <v>454</v>
      </c>
      <c r="P1211" s="63"/>
      <c r="Q1211" s="63">
        <v>30</v>
      </c>
      <c r="R1211" s="63"/>
      <c r="S1211" s="63"/>
      <c r="T1211" s="63"/>
      <c r="U1211" s="63"/>
      <c r="V1211" s="63"/>
      <c r="W1211" s="63">
        <v>0</v>
      </c>
      <c r="X1211" s="63"/>
      <c r="Y1211" s="63"/>
      <c r="Z1211" s="63"/>
      <c r="AA1211" s="63"/>
      <c r="AB1211" s="63"/>
      <c r="BA1211" t="str">
        <f t="shared" si="289"/>
        <v>Madbury</v>
      </c>
      <c r="BB1211" t="s">
        <v>2034</v>
      </c>
      <c r="BC1211">
        <v>1</v>
      </c>
      <c r="BD1211">
        <v>1</v>
      </c>
      <c r="BE1211" s="112">
        <v>33</v>
      </c>
      <c r="BF1211" s="114">
        <v>17</v>
      </c>
      <c r="BG1211" s="114">
        <v>30</v>
      </c>
      <c r="BH1211" s="118">
        <v>44820</v>
      </c>
      <c r="BI1211" s="118">
        <f t="shared" si="291"/>
        <v>33017</v>
      </c>
      <c r="BJ1211" t="s">
        <v>1471</v>
      </c>
      <c r="BK1211">
        <f t="shared" si="299"/>
        <v>3344820</v>
      </c>
      <c r="BP1211">
        <v>12.24</v>
      </c>
      <c r="BQ1211">
        <v>0.56000000000000005</v>
      </c>
      <c r="BR1211">
        <v>11.68</v>
      </c>
      <c r="BW1211" s="1"/>
    </row>
    <row r="1212" spans="1:75" ht="15" hidden="1" customHeight="1" outlineLevel="1">
      <c r="A1212" s="8" t="s">
        <v>1649</v>
      </c>
      <c r="B1212" s="8" t="s">
        <v>1798</v>
      </c>
      <c r="C1212" s="1">
        <f t="shared" si="292"/>
        <v>1703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293"/>
        <v>0</v>
      </c>
      <c r="G1212" s="1">
        <f t="shared" si="294"/>
        <v>166</v>
      </c>
      <c r="H1212" s="2">
        <f t="shared" si="290"/>
        <v>9.7475044039929543E-2</v>
      </c>
      <c r="I1212" s="6"/>
      <c r="J1212" s="2">
        <f t="shared" si="295"/>
        <v>0.54374633000587203</v>
      </c>
      <c r="K1212" s="2">
        <f t="shared" si="296"/>
        <v>0.44627128596594245</v>
      </c>
      <c r="L1212" s="2">
        <f t="shared" si="297"/>
        <v>0</v>
      </c>
      <c r="M1212" s="2">
        <f t="shared" si="298"/>
        <v>9.9823840281855203E-3</v>
      </c>
      <c r="N1212" s="63">
        <v>926</v>
      </c>
      <c r="O1212" s="63">
        <v>760</v>
      </c>
      <c r="P1212" s="63"/>
      <c r="Q1212" s="63">
        <v>17</v>
      </c>
      <c r="R1212" s="63"/>
      <c r="S1212" s="63"/>
      <c r="T1212" s="63"/>
      <c r="U1212" s="63"/>
      <c r="V1212" s="63"/>
      <c r="W1212" s="63">
        <v>0</v>
      </c>
      <c r="X1212" s="63"/>
      <c r="Y1212" s="63"/>
      <c r="Z1212" s="63"/>
      <c r="AA1212" s="63"/>
      <c r="AB1212" s="63"/>
      <c r="BA1212" t="str">
        <f t="shared" si="289"/>
        <v>Madison</v>
      </c>
      <c r="BB1212" t="s">
        <v>1674</v>
      </c>
      <c r="BC1212">
        <v>1</v>
      </c>
      <c r="BD1212">
        <v>1</v>
      </c>
      <c r="BE1212" s="112">
        <v>33</v>
      </c>
      <c r="BF1212" s="114">
        <v>3</v>
      </c>
      <c r="BG1212" s="114">
        <v>60</v>
      </c>
      <c r="BH1212" s="118">
        <v>45060</v>
      </c>
      <c r="BI1212" s="118">
        <f t="shared" si="291"/>
        <v>33003</v>
      </c>
      <c r="BJ1212" t="s">
        <v>1471</v>
      </c>
      <c r="BK1212">
        <f t="shared" si="299"/>
        <v>3345060</v>
      </c>
      <c r="BP1212">
        <v>40.950000000000003</v>
      </c>
      <c r="BQ1212">
        <v>2.2200000000000002</v>
      </c>
      <c r="BR1212">
        <v>38.729999999999997</v>
      </c>
      <c r="BW1212" s="1"/>
    </row>
    <row r="1213" spans="1:75" ht="15" hidden="1" customHeight="1" outlineLevel="1">
      <c r="A1213" t="s">
        <v>1982</v>
      </c>
      <c r="B1213" s="8" t="s">
        <v>1798</v>
      </c>
      <c r="C1213" s="1">
        <f t="shared" si="292"/>
        <v>52606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293"/>
        <v>0</v>
      </c>
      <c r="G1213" s="1">
        <f t="shared" si="294"/>
        <v>7337</v>
      </c>
      <c r="H1213" s="2">
        <f t="shared" si="290"/>
        <v>0.13947078280044101</v>
      </c>
      <c r="I1213" s="6"/>
      <c r="J1213" s="2">
        <f t="shared" si="295"/>
        <v>0.56008820286659311</v>
      </c>
      <c r="K1213" s="2">
        <f t="shared" si="296"/>
        <v>0.42061742006615216</v>
      </c>
      <c r="L1213" s="2">
        <f t="shared" si="297"/>
        <v>0</v>
      </c>
      <c r="M1213" s="2">
        <f t="shared" si="298"/>
        <v>1.9294377067254731E-2</v>
      </c>
      <c r="N1213" s="63">
        <v>29464</v>
      </c>
      <c r="O1213" s="63">
        <v>22127</v>
      </c>
      <c r="P1213" s="63"/>
      <c r="Q1213" s="63">
        <v>1015</v>
      </c>
      <c r="R1213" s="63"/>
      <c r="S1213" s="63"/>
      <c r="T1213" s="63"/>
      <c r="U1213" s="63"/>
      <c r="V1213" s="63"/>
      <c r="W1213" s="63">
        <v>0</v>
      </c>
      <c r="X1213" s="63"/>
      <c r="Y1213" s="63"/>
      <c r="Z1213" s="63"/>
      <c r="AA1213" s="63"/>
      <c r="AB1213" s="63"/>
      <c r="BA1213" t="str">
        <f t="shared" si="289"/>
        <v>Manchester</v>
      </c>
      <c r="BB1213" t="s">
        <v>1160</v>
      </c>
      <c r="BC1213">
        <v>1</v>
      </c>
      <c r="BD1213">
        <v>1</v>
      </c>
      <c r="BE1213" s="112">
        <v>33</v>
      </c>
      <c r="BF1213" s="114">
        <v>11</v>
      </c>
      <c r="BG1213" s="114">
        <v>85</v>
      </c>
      <c r="BH1213" s="118">
        <v>45140</v>
      </c>
      <c r="BI1213" s="118">
        <f t="shared" si="291"/>
        <v>33011</v>
      </c>
      <c r="BJ1213" t="s">
        <v>1248</v>
      </c>
      <c r="BK1213">
        <f t="shared" si="299"/>
        <v>3345140</v>
      </c>
      <c r="BP1213">
        <v>34.909999999999997</v>
      </c>
      <c r="BQ1213">
        <v>1.9</v>
      </c>
      <c r="BR1213">
        <v>33.01</v>
      </c>
      <c r="BW1213" s="1"/>
    </row>
    <row r="1214" spans="1:75" ht="15" hidden="1" customHeight="1" outlineLevel="1">
      <c r="A1214" t="s">
        <v>1609</v>
      </c>
      <c r="B1214" s="8" t="s">
        <v>1798</v>
      </c>
      <c r="C1214" s="1">
        <f t="shared" si="292"/>
        <v>1269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293"/>
        <v>0</v>
      </c>
      <c r="G1214" s="1">
        <f t="shared" si="294"/>
        <v>365</v>
      </c>
      <c r="H1214" s="2">
        <f t="shared" si="290"/>
        <v>0.28762805358550042</v>
      </c>
      <c r="I1214" s="6"/>
      <c r="J1214" s="2">
        <f t="shared" si="295"/>
        <v>0.63514578408195432</v>
      </c>
      <c r="K1214" s="2">
        <f t="shared" si="296"/>
        <v>0.3475177304964539</v>
      </c>
      <c r="L1214" s="2">
        <f t="shared" si="297"/>
        <v>0</v>
      </c>
      <c r="M1214" s="2">
        <f t="shared" si="298"/>
        <v>1.7336485421591774E-2</v>
      </c>
      <c r="N1214" s="63">
        <v>806</v>
      </c>
      <c r="O1214" s="63">
        <v>441</v>
      </c>
      <c r="P1214" s="63"/>
      <c r="Q1214" s="63">
        <v>22</v>
      </c>
      <c r="R1214" s="63"/>
      <c r="S1214" s="63"/>
      <c r="T1214" s="63"/>
      <c r="U1214" s="63"/>
      <c r="V1214" s="63"/>
      <c r="W1214" s="63">
        <v>0</v>
      </c>
      <c r="X1214" s="63"/>
      <c r="Y1214" s="63"/>
      <c r="Z1214" s="63"/>
      <c r="AA1214" s="63"/>
      <c r="AB1214" s="63"/>
      <c r="BA1214" t="str">
        <f t="shared" si="289"/>
        <v>Marlborough</v>
      </c>
      <c r="BB1214" t="s">
        <v>1462</v>
      </c>
      <c r="BC1214">
        <v>2</v>
      </c>
      <c r="BD1214">
        <v>2</v>
      </c>
      <c r="BE1214" s="112">
        <v>33</v>
      </c>
      <c r="BF1214" s="114">
        <v>5</v>
      </c>
      <c r="BG1214" s="114">
        <v>50</v>
      </c>
      <c r="BH1214" s="118">
        <v>45460</v>
      </c>
      <c r="BI1214" s="118">
        <f t="shared" si="291"/>
        <v>33005</v>
      </c>
      <c r="BJ1214" t="s">
        <v>1471</v>
      </c>
      <c r="BK1214">
        <f t="shared" si="299"/>
        <v>3345460</v>
      </c>
      <c r="BP1214">
        <v>20.64</v>
      </c>
      <c r="BQ1214">
        <v>0.24</v>
      </c>
      <c r="BR1214">
        <v>20.41</v>
      </c>
      <c r="BW1214" s="1"/>
    </row>
    <row r="1215" spans="1:75" ht="15" hidden="1" customHeight="1" outlineLevel="1">
      <c r="A1215" t="s">
        <v>2326</v>
      </c>
      <c r="B1215" s="8" t="s">
        <v>1798</v>
      </c>
      <c r="C1215" s="1">
        <f t="shared" si="292"/>
        <v>496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293"/>
        <v>0</v>
      </c>
      <c r="G1215" s="1">
        <f t="shared" si="294"/>
        <v>70</v>
      </c>
      <c r="H1215" s="2">
        <f t="shared" si="290"/>
        <v>0.14112903225806453</v>
      </c>
      <c r="I1215" s="6"/>
      <c r="J1215" s="2">
        <f t="shared" si="295"/>
        <v>0.55846774193548387</v>
      </c>
      <c r="K1215" s="2">
        <f t="shared" si="296"/>
        <v>0.41733870967741937</v>
      </c>
      <c r="L1215" s="2">
        <f t="shared" si="297"/>
        <v>0</v>
      </c>
      <c r="M1215" s="2">
        <f t="shared" si="298"/>
        <v>2.4193548387096753E-2</v>
      </c>
      <c r="N1215" s="63">
        <v>277</v>
      </c>
      <c r="O1215" s="63">
        <v>207</v>
      </c>
      <c r="P1215" s="63"/>
      <c r="Q1215" s="63">
        <v>12</v>
      </c>
      <c r="R1215" s="63"/>
      <c r="S1215" s="63"/>
      <c r="T1215" s="63"/>
      <c r="U1215" s="63"/>
      <c r="V1215" s="63"/>
      <c r="W1215" s="63">
        <v>0</v>
      </c>
      <c r="X1215" s="63"/>
      <c r="Y1215" s="63"/>
      <c r="Z1215" s="63"/>
      <c r="AA1215" s="63"/>
      <c r="AB1215" s="63"/>
      <c r="BA1215" t="str">
        <f t="shared" si="289"/>
        <v>Marlow</v>
      </c>
      <c r="BB1215" t="s">
        <v>1462</v>
      </c>
      <c r="BC1215">
        <v>2</v>
      </c>
      <c r="BD1215">
        <v>2</v>
      </c>
      <c r="BE1215" s="112">
        <v>33</v>
      </c>
      <c r="BF1215" s="114">
        <v>5</v>
      </c>
      <c r="BG1215" s="114">
        <v>55</v>
      </c>
      <c r="BH1215" s="118">
        <v>45700</v>
      </c>
      <c r="BI1215" s="118">
        <f t="shared" si="291"/>
        <v>33005</v>
      </c>
      <c r="BJ1215" t="s">
        <v>1471</v>
      </c>
      <c r="BK1215">
        <f t="shared" si="299"/>
        <v>3345700</v>
      </c>
      <c r="BP1215">
        <v>26.42</v>
      </c>
      <c r="BQ1215">
        <v>0.47</v>
      </c>
      <c r="BR1215">
        <v>25.95</v>
      </c>
      <c r="BW1215" s="1"/>
    </row>
    <row r="1216" spans="1:75" ht="15" hidden="1" customHeight="1" outlineLevel="1">
      <c r="A1216" t="s">
        <v>1941</v>
      </c>
      <c r="B1216" s="8" t="s">
        <v>1798</v>
      </c>
      <c r="C1216" s="1">
        <f t="shared" si="292"/>
        <v>946</v>
      </c>
      <c r="D1216" s="5">
        <f>IF(N1216&gt;0, RANK(N1216,(N1216:P1216,Q1216:AE1216)),0)</f>
        <v>2</v>
      </c>
      <c r="E1216" s="5">
        <f>IF(O1216&gt;0,RANK(O1216,(N1216:P1216,Q1216:AE1216)),0)</f>
        <v>1</v>
      </c>
      <c r="F1216" s="5">
        <f t="shared" si="293"/>
        <v>0</v>
      </c>
      <c r="G1216" s="1">
        <f t="shared" si="294"/>
        <v>155</v>
      </c>
      <c r="H1216" s="2">
        <f t="shared" si="290"/>
        <v>0.16384778012684989</v>
      </c>
      <c r="I1216" s="6"/>
      <c r="J1216" s="2">
        <f t="shared" si="295"/>
        <v>0.40169133192389006</v>
      </c>
      <c r="K1216" s="2">
        <f t="shared" si="296"/>
        <v>0.56553911205073992</v>
      </c>
      <c r="L1216" s="2">
        <f t="shared" si="297"/>
        <v>0</v>
      </c>
      <c r="M1216" s="2">
        <f t="shared" si="298"/>
        <v>3.2769556025370017E-2</v>
      </c>
      <c r="N1216" s="63">
        <v>380</v>
      </c>
      <c r="O1216" s="63">
        <v>535</v>
      </c>
      <c r="P1216" s="63"/>
      <c r="Q1216" s="63">
        <v>31</v>
      </c>
      <c r="R1216" s="63"/>
      <c r="S1216" s="63"/>
      <c r="T1216" s="63"/>
      <c r="U1216" s="63"/>
      <c r="V1216" s="63"/>
      <c r="W1216" s="63">
        <v>0</v>
      </c>
      <c r="X1216" s="63"/>
      <c r="Y1216" s="63"/>
      <c r="Z1216" s="63"/>
      <c r="AA1216" s="63"/>
      <c r="AB1216" s="63"/>
      <c r="BA1216" t="str">
        <f t="shared" si="289"/>
        <v>Mason</v>
      </c>
      <c r="BB1216" t="s">
        <v>1160</v>
      </c>
      <c r="BC1216">
        <v>2</v>
      </c>
      <c r="BD1216">
        <v>2</v>
      </c>
      <c r="BE1216" s="112">
        <v>33</v>
      </c>
      <c r="BF1216" s="114">
        <v>11</v>
      </c>
      <c r="BG1216" s="114">
        <v>90</v>
      </c>
      <c r="BH1216" s="118">
        <v>46260</v>
      </c>
      <c r="BI1216" s="118">
        <f t="shared" si="291"/>
        <v>33011</v>
      </c>
      <c r="BJ1216" t="s">
        <v>1471</v>
      </c>
      <c r="BK1216">
        <f t="shared" si="299"/>
        <v>3346260</v>
      </c>
      <c r="BP1216">
        <v>23.96</v>
      </c>
      <c r="BQ1216">
        <v>0.06</v>
      </c>
      <c r="BR1216">
        <v>23.9</v>
      </c>
      <c r="BW1216" s="1"/>
    </row>
    <row r="1217" spans="1:81" ht="15" hidden="1" customHeight="1" outlineLevel="1">
      <c r="A1217" t="s">
        <v>949</v>
      </c>
      <c r="B1217" s="8" t="s">
        <v>1798</v>
      </c>
      <c r="C1217" s="1">
        <f t="shared" si="292"/>
        <v>4407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 t="shared" si="293"/>
        <v>0</v>
      </c>
      <c r="G1217" s="1">
        <f t="shared" si="294"/>
        <v>69</v>
      </c>
      <c r="H1217" s="2">
        <f t="shared" si="290"/>
        <v>1.5656909462219197E-2</v>
      </c>
      <c r="I1217" s="6"/>
      <c r="J1217" s="2">
        <f t="shared" si="295"/>
        <v>0.4853641933287951</v>
      </c>
      <c r="K1217" s="2">
        <f t="shared" si="296"/>
        <v>0.50102110279101431</v>
      </c>
      <c r="L1217" s="2">
        <f t="shared" si="297"/>
        <v>0</v>
      </c>
      <c r="M1217" s="2">
        <f t="shared" si="298"/>
        <v>1.3614703880190593E-2</v>
      </c>
      <c r="N1217" s="63">
        <v>2139</v>
      </c>
      <c r="O1217" s="63">
        <v>2208</v>
      </c>
      <c r="P1217" s="63"/>
      <c r="Q1217" s="63">
        <v>60</v>
      </c>
      <c r="R1217" s="63"/>
      <c r="S1217" s="63"/>
      <c r="T1217" s="63"/>
      <c r="U1217" s="63"/>
      <c r="V1217" s="63"/>
      <c r="W1217" s="63">
        <v>0</v>
      </c>
      <c r="X1217" s="63"/>
      <c r="Y1217" s="63"/>
      <c r="Z1217" s="63"/>
      <c r="AA1217" s="63"/>
      <c r="AB1217" s="63"/>
      <c r="BA1217" t="str">
        <f t="shared" si="289"/>
        <v>Meredith</v>
      </c>
      <c r="BB1217" t="s">
        <v>1436</v>
      </c>
      <c r="BC1217">
        <v>1</v>
      </c>
      <c r="BD1217">
        <v>1</v>
      </c>
      <c r="BE1217" s="112">
        <v>33</v>
      </c>
      <c r="BF1217" s="114">
        <v>1</v>
      </c>
      <c r="BG1217" s="114">
        <v>40</v>
      </c>
      <c r="BH1217" s="118">
        <v>47140</v>
      </c>
      <c r="BI1217" s="118">
        <f t="shared" si="291"/>
        <v>33001</v>
      </c>
      <c r="BJ1217" t="s">
        <v>1471</v>
      </c>
      <c r="BK1217">
        <f t="shared" si="299"/>
        <v>3347140</v>
      </c>
      <c r="BP1217">
        <v>54.13</v>
      </c>
      <c r="BQ1217">
        <v>13.93</v>
      </c>
      <c r="BR1217">
        <v>40.19</v>
      </c>
      <c r="BW1217" s="1"/>
    </row>
    <row r="1218" spans="1:81" ht="15" hidden="1" customHeight="1" outlineLevel="1">
      <c r="A1218" t="s">
        <v>2492</v>
      </c>
      <c r="B1218" s="8" t="s">
        <v>1798</v>
      </c>
      <c r="C1218" s="1">
        <f t="shared" si="292"/>
        <v>16697</v>
      </c>
      <c r="D1218" s="5">
        <f>IF(N1218&gt;0, RANK(N1218,(N1218:P1218,Q1218:AE1218)),0)</f>
        <v>1</v>
      </c>
      <c r="E1218" s="5">
        <f>IF(O1218&gt;0,RANK(O1218,(N1218:P1218,Q1218:AE1218)),0)</f>
        <v>2</v>
      </c>
      <c r="F1218" s="5">
        <f t="shared" si="293"/>
        <v>0</v>
      </c>
      <c r="G1218" s="1">
        <f t="shared" si="294"/>
        <v>1056</v>
      </c>
      <c r="H1218" s="2">
        <f t="shared" si="290"/>
        <v>6.324489429238786E-2</v>
      </c>
      <c r="I1218" s="6"/>
      <c r="J1218" s="2">
        <f t="shared" si="295"/>
        <v>0.52254896089117808</v>
      </c>
      <c r="K1218" s="2">
        <f t="shared" si="296"/>
        <v>0.45930406659879019</v>
      </c>
      <c r="L1218" s="2">
        <f t="shared" si="297"/>
        <v>0</v>
      </c>
      <c r="M1218" s="2">
        <f t="shared" si="298"/>
        <v>1.8146972510031723E-2</v>
      </c>
      <c r="N1218" s="63">
        <v>8725</v>
      </c>
      <c r="O1218" s="63">
        <v>7669</v>
      </c>
      <c r="P1218" s="63"/>
      <c r="Q1218" s="63">
        <v>303</v>
      </c>
      <c r="R1218" s="63"/>
      <c r="S1218" s="63"/>
      <c r="T1218" s="63"/>
      <c r="U1218" s="63"/>
      <c r="V1218" s="63"/>
      <c r="W1218" s="63">
        <v>0</v>
      </c>
      <c r="X1218" s="63"/>
      <c r="Y1218" s="63"/>
      <c r="Z1218" s="63"/>
      <c r="AA1218" s="63"/>
      <c r="AB1218" s="63"/>
      <c r="BA1218" t="str">
        <f t="shared" si="289"/>
        <v>Merrimack</v>
      </c>
      <c r="BB1218" t="s">
        <v>1160</v>
      </c>
      <c r="BC1218">
        <v>1</v>
      </c>
      <c r="BD1218">
        <v>1</v>
      </c>
      <c r="BE1218" s="112">
        <v>33</v>
      </c>
      <c r="BF1218" s="114">
        <v>11</v>
      </c>
      <c r="BG1218" s="114">
        <v>95</v>
      </c>
      <c r="BH1218" s="118">
        <v>47540</v>
      </c>
      <c r="BI1218" s="118">
        <f t="shared" si="291"/>
        <v>33011</v>
      </c>
      <c r="BJ1218" t="s">
        <v>1471</v>
      </c>
      <c r="BK1218">
        <f t="shared" si="299"/>
        <v>3347540</v>
      </c>
      <c r="BP1218">
        <v>33.43</v>
      </c>
      <c r="BQ1218">
        <v>0.83</v>
      </c>
      <c r="BR1218">
        <v>32.6</v>
      </c>
      <c r="BW1218" s="1"/>
    </row>
    <row r="1219" spans="1:81" ht="15" hidden="1" customHeight="1" outlineLevel="1">
      <c r="A1219" t="s">
        <v>2495</v>
      </c>
      <c r="B1219" s="8" t="s">
        <v>1798</v>
      </c>
      <c r="C1219" s="1">
        <f t="shared" si="292"/>
        <v>1042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 t="shared" si="293"/>
        <v>0</v>
      </c>
      <c r="G1219" s="1">
        <f t="shared" si="294"/>
        <v>265</v>
      </c>
      <c r="H1219" s="2">
        <f t="shared" si="290"/>
        <v>0.2543186180422265</v>
      </c>
      <c r="I1219" s="6"/>
      <c r="J1219" s="2">
        <f t="shared" si="295"/>
        <v>0.36276391554702497</v>
      </c>
      <c r="K1219" s="2">
        <f t="shared" si="296"/>
        <v>0.61708253358925147</v>
      </c>
      <c r="L1219" s="2">
        <f t="shared" si="297"/>
        <v>0</v>
      </c>
      <c r="M1219" s="2">
        <f t="shared" si="298"/>
        <v>2.0153550863723502E-2</v>
      </c>
      <c r="N1219" s="63">
        <v>378</v>
      </c>
      <c r="O1219" s="63">
        <v>643</v>
      </c>
      <c r="P1219" s="63"/>
      <c r="Q1219" s="63">
        <v>21</v>
      </c>
      <c r="R1219" s="63"/>
      <c r="S1219" s="63"/>
      <c r="T1219" s="63"/>
      <c r="U1219" s="63"/>
      <c r="V1219" s="63"/>
      <c r="W1219" s="63">
        <v>0</v>
      </c>
      <c r="X1219" s="63"/>
      <c r="Y1219" s="63"/>
      <c r="Z1219" s="63"/>
      <c r="AA1219" s="63"/>
      <c r="AB1219" s="63"/>
      <c r="BA1219" t="str">
        <f t="shared" si="289"/>
        <v>Middleton</v>
      </c>
      <c r="BB1219" t="s">
        <v>2034</v>
      </c>
      <c r="BC1219">
        <v>1</v>
      </c>
      <c r="BD1219">
        <v>1</v>
      </c>
      <c r="BE1219" s="112">
        <v>33</v>
      </c>
      <c r="BF1219" s="114">
        <v>17</v>
      </c>
      <c r="BG1219" s="114">
        <v>35</v>
      </c>
      <c r="BH1219" s="118">
        <v>47700</v>
      </c>
      <c r="BI1219" s="118">
        <f t="shared" si="291"/>
        <v>33017</v>
      </c>
      <c r="BJ1219" t="s">
        <v>1471</v>
      </c>
      <c r="BK1219">
        <f t="shared" si="299"/>
        <v>3347700</v>
      </c>
      <c r="BP1219">
        <v>18.510000000000002</v>
      </c>
      <c r="BQ1219">
        <v>0.42</v>
      </c>
      <c r="BR1219">
        <v>18.09</v>
      </c>
      <c r="BW1219" s="1"/>
    </row>
    <row r="1220" spans="1:81" ht="15" hidden="1" customHeight="1" outlineLevel="1">
      <c r="A1220" t="s">
        <v>13</v>
      </c>
      <c r="B1220" s="8" t="s">
        <v>1798</v>
      </c>
      <c r="C1220" s="1">
        <f t="shared" si="292"/>
        <v>794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293"/>
        <v>0</v>
      </c>
      <c r="G1220" s="1">
        <f t="shared" si="294"/>
        <v>92</v>
      </c>
      <c r="H1220" s="2">
        <f t="shared" si="290"/>
        <v>0.11586901763224182</v>
      </c>
      <c r="I1220" s="6"/>
      <c r="J1220" s="2">
        <f t="shared" si="295"/>
        <v>0.4345088161209068</v>
      </c>
      <c r="K1220" s="2">
        <f t="shared" si="296"/>
        <v>0.55037783375314864</v>
      </c>
      <c r="L1220" s="2">
        <f t="shared" si="297"/>
        <v>0</v>
      </c>
      <c r="M1220" s="2">
        <f t="shared" si="298"/>
        <v>1.5113350125944613E-2</v>
      </c>
      <c r="N1220" s="63">
        <v>345</v>
      </c>
      <c r="O1220" s="63">
        <v>437</v>
      </c>
      <c r="P1220" s="63"/>
      <c r="Q1220" s="63">
        <v>12</v>
      </c>
      <c r="R1220" s="63"/>
      <c r="S1220" s="63"/>
      <c r="T1220" s="63"/>
      <c r="U1220" s="63"/>
      <c r="V1220" s="63"/>
      <c r="W1220" s="63">
        <v>0</v>
      </c>
      <c r="X1220" s="63"/>
      <c r="Y1220" s="63"/>
      <c r="Z1220" s="63"/>
      <c r="AA1220" s="63"/>
      <c r="AB1220" s="63"/>
      <c r="BA1220" t="str">
        <f t="shared" si="289"/>
        <v>Milan</v>
      </c>
      <c r="BB1220" t="s">
        <v>442</v>
      </c>
      <c r="BC1220">
        <v>2</v>
      </c>
      <c r="BD1220">
        <v>2</v>
      </c>
      <c r="BE1220" s="112">
        <v>33</v>
      </c>
      <c r="BF1220" s="114">
        <v>7</v>
      </c>
      <c r="BG1220" s="114">
        <v>135</v>
      </c>
      <c r="BH1220" s="118">
        <v>47860</v>
      </c>
      <c r="BI1220" s="118">
        <f t="shared" si="291"/>
        <v>33007</v>
      </c>
      <c r="BJ1220" t="s">
        <v>1471</v>
      </c>
      <c r="BK1220">
        <f t="shared" si="299"/>
        <v>3347860</v>
      </c>
      <c r="BP1220">
        <v>62.26</v>
      </c>
      <c r="BQ1220">
        <v>0.52</v>
      </c>
      <c r="BR1220">
        <v>61.74</v>
      </c>
      <c r="BW1220" s="1"/>
    </row>
    <row r="1221" spans="1:81" ht="15" hidden="1" customHeight="1" outlineLevel="1">
      <c r="A1221" t="s">
        <v>139</v>
      </c>
      <c r="B1221" s="8" t="s">
        <v>1798</v>
      </c>
      <c r="C1221" s="1">
        <f t="shared" si="292"/>
        <v>8961</v>
      </c>
      <c r="D1221" s="5">
        <f>IF(N1221&gt;0, RANK(N1221,(N1221:P1221,Q1221:AE1221)),0)</f>
        <v>1</v>
      </c>
      <c r="E1221" s="5">
        <f>IF(O1221&gt;0,RANK(O1221,(N1221:P1221,Q1221:AE1221)),0)</f>
        <v>2</v>
      </c>
      <c r="F1221" s="5">
        <f t="shared" si="293"/>
        <v>0</v>
      </c>
      <c r="G1221" s="1">
        <f t="shared" si="294"/>
        <v>521</v>
      </c>
      <c r="H1221" s="2">
        <f t="shared" si="290"/>
        <v>5.8140832496373175E-2</v>
      </c>
      <c r="I1221" s="6"/>
      <c r="J1221" s="2">
        <f t="shared" si="295"/>
        <v>0.51824573150318043</v>
      </c>
      <c r="K1221" s="2">
        <f t="shared" si="296"/>
        <v>0.46010489900680729</v>
      </c>
      <c r="L1221" s="2">
        <f t="shared" si="297"/>
        <v>0</v>
      </c>
      <c r="M1221" s="2">
        <f t="shared" si="298"/>
        <v>2.1649369490012282E-2</v>
      </c>
      <c r="N1221" s="63">
        <v>4644</v>
      </c>
      <c r="O1221" s="63">
        <v>4123</v>
      </c>
      <c r="P1221" s="63"/>
      <c r="Q1221" s="63">
        <v>194</v>
      </c>
      <c r="R1221" s="63"/>
      <c r="S1221" s="63"/>
      <c r="T1221" s="63"/>
      <c r="U1221" s="63"/>
      <c r="V1221" s="63"/>
      <c r="W1221" s="63">
        <v>0</v>
      </c>
      <c r="X1221" s="63"/>
      <c r="Y1221" s="63"/>
      <c r="Z1221" s="63"/>
      <c r="AA1221" s="63"/>
      <c r="AB1221" s="63"/>
      <c r="BA1221" t="str">
        <f t="shared" si="289"/>
        <v>Milford</v>
      </c>
      <c r="BB1221" t="s">
        <v>1160</v>
      </c>
      <c r="BC1221">
        <v>2</v>
      </c>
      <c r="BD1221">
        <v>2</v>
      </c>
      <c r="BE1221" s="112">
        <v>33</v>
      </c>
      <c r="BF1221" s="114">
        <v>11</v>
      </c>
      <c r="BG1221" s="114">
        <v>100</v>
      </c>
      <c r="BH1221" s="118">
        <v>48020</v>
      </c>
      <c r="BI1221" s="118">
        <f t="shared" si="291"/>
        <v>33011</v>
      </c>
      <c r="BJ1221" t="s">
        <v>1471</v>
      </c>
      <c r="BK1221">
        <f t="shared" si="299"/>
        <v>3348020</v>
      </c>
      <c r="BP1221">
        <v>25.28</v>
      </c>
      <c r="BQ1221">
        <v>0.06</v>
      </c>
      <c r="BR1221">
        <v>25.23</v>
      </c>
      <c r="BW1221" s="1"/>
    </row>
    <row r="1222" spans="1:81" ht="15" hidden="1" customHeight="1" outlineLevel="1">
      <c r="A1222" t="s">
        <v>480</v>
      </c>
      <c r="B1222" s="8" t="s">
        <v>1798</v>
      </c>
      <c r="C1222" s="1">
        <f t="shared" si="292"/>
        <v>21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293"/>
        <v>0</v>
      </c>
      <c r="G1222" s="1">
        <f t="shared" si="294"/>
        <v>11</v>
      </c>
      <c r="H1222" s="2">
        <f t="shared" si="290"/>
        <v>0.52380952380952384</v>
      </c>
      <c r="I1222" s="6"/>
      <c r="J1222" s="2">
        <f t="shared" si="295"/>
        <v>0.23809523809523808</v>
      </c>
      <c r="K1222" s="2">
        <f t="shared" si="296"/>
        <v>0.76190476190476186</v>
      </c>
      <c r="L1222" s="2">
        <f t="shared" si="297"/>
        <v>0</v>
      </c>
      <c r="M1222" s="2">
        <f t="shared" si="298"/>
        <v>0</v>
      </c>
      <c r="N1222" s="63">
        <v>5</v>
      </c>
      <c r="O1222" s="63">
        <v>16</v>
      </c>
      <c r="P1222" s="63"/>
      <c r="Q1222" s="63">
        <v>0</v>
      </c>
      <c r="R1222" s="63"/>
      <c r="S1222" s="63"/>
      <c r="T1222" s="63"/>
      <c r="U1222" s="63"/>
      <c r="V1222" s="63"/>
      <c r="W1222" s="63">
        <v>0</v>
      </c>
      <c r="X1222" s="63"/>
      <c r="Y1222" s="63"/>
      <c r="Z1222" s="63"/>
      <c r="AA1222" s="63"/>
      <c r="AB1222" s="63"/>
      <c r="BA1222" t="str">
        <f t="shared" si="289"/>
        <v>Millsfield</v>
      </c>
      <c r="BB1222" t="s">
        <v>442</v>
      </c>
      <c r="BC1222">
        <v>2</v>
      </c>
      <c r="BD1222">
        <v>2</v>
      </c>
      <c r="BE1222" s="112">
        <v>33</v>
      </c>
      <c r="BF1222" s="114">
        <v>7</v>
      </c>
      <c r="BG1222" s="114">
        <v>140</v>
      </c>
      <c r="BH1222" s="118">
        <v>48260</v>
      </c>
      <c r="BI1222" s="118">
        <f t="shared" si="291"/>
        <v>33007</v>
      </c>
      <c r="BJ1222" t="s">
        <v>1296</v>
      </c>
      <c r="BK1222">
        <f t="shared" si="299"/>
        <v>3348260</v>
      </c>
      <c r="BP1222">
        <v>45.31</v>
      </c>
      <c r="BQ1222">
        <v>0.35</v>
      </c>
      <c r="BR1222">
        <v>44.96</v>
      </c>
      <c r="BW1222" s="1"/>
      <c r="BZ1222" t="str">
        <f>"$vote_array_twn[0]["&amp;N$2&amp;"]["&amp;$BH1222&amp;"]="&amp;N1222&amp;";"</f>
        <v>$vote_array_twn[0][1][48260]=5;</v>
      </c>
      <c r="CA1222" t="str">
        <f>"$vote_array_twn[0]["&amp;O$2&amp;"]["&amp;$BH1222&amp;"]="&amp;O1222&amp;";"</f>
        <v>$vote_array_twn[0][2][48260]=16;</v>
      </c>
      <c r="CC1222" t="str">
        <f>"$vote_array_twn[0]["&amp;Q$2&amp;"]["&amp;$BH1222&amp;"]="&amp;Q1222&amp;";"</f>
        <v>$vote_array_twn[0][4][48260]=0;</v>
      </c>
    </row>
    <row r="1223" spans="1:81" ht="15" hidden="1" customHeight="1" outlineLevel="1">
      <c r="A1223" t="s">
        <v>734</v>
      </c>
      <c r="B1223" s="8" t="s">
        <v>1798</v>
      </c>
      <c r="C1223" s="1">
        <f t="shared" si="292"/>
        <v>2539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293"/>
        <v>0</v>
      </c>
      <c r="G1223" s="1">
        <f t="shared" si="294"/>
        <v>461</v>
      </c>
      <c r="H1223" s="2">
        <f t="shared" si="290"/>
        <v>0.18156754627806224</v>
      </c>
      <c r="I1223" s="6"/>
      <c r="J1223" s="2">
        <f t="shared" si="295"/>
        <v>0.3997636864907444</v>
      </c>
      <c r="K1223" s="2">
        <f t="shared" si="296"/>
        <v>0.58133123276880661</v>
      </c>
      <c r="L1223" s="2">
        <f t="shared" si="297"/>
        <v>0</v>
      </c>
      <c r="M1223" s="2">
        <f t="shared" si="298"/>
        <v>1.8905080740449054E-2</v>
      </c>
      <c r="N1223" s="63">
        <v>1015</v>
      </c>
      <c r="O1223" s="63">
        <v>1476</v>
      </c>
      <c r="P1223" s="63"/>
      <c r="Q1223" s="63">
        <v>48</v>
      </c>
      <c r="R1223" s="63"/>
      <c r="S1223" s="63"/>
      <c r="T1223" s="63"/>
      <c r="U1223" s="63"/>
      <c r="V1223" s="63"/>
      <c r="W1223" s="63">
        <v>0</v>
      </c>
      <c r="X1223" s="63"/>
      <c r="Y1223" s="63"/>
      <c r="Z1223" s="63"/>
      <c r="AA1223" s="63"/>
      <c r="AB1223" s="63"/>
      <c r="BA1223" t="str">
        <f t="shared" si="289"/>
        <v>Milton</v>
      </c>
      <c r="BB1223" t="s">
        <v>2034</v>
      </c>
      <c r="BC1223">
        <v>1</v>
      </c>
      <c r="BD1223">
        <v>1</v>
      </c>
      <c r="BE1223" s="112">
        <v>33</v>
      </c>
      <c r="BF1223" s="114">
        <v>17</v>
      </c>
      <c r="BG1223" s="114">
        <v>40</v>
      </c>
      <c r="BH1223" s="118">
        <v>48660</v>
      </c>
      <c r="BI1223" s="118">
        <f t="shared" si="291"/>
        <v>33017</v>
      </c>
      <c r="BJ1223" t="s">
        <v>1471</v>
      </c>
      <c r="BK1223">
        <f t="shared" si="299"/>
        <v>3348660</v>
      </c>
      <c r="BP1223">
        <v>34.28</v>
      </c>
      <c r="BQ1223">
        <v>1.17</v>
      </c>
      <c r="BR1223">
        <v>33.11</v>
      </c>
      <c r="BW1223" s="1"/>
    </row>
    <row r="1224" spans="1:81" ht="15" hidden="1" customHeight="1" outlineLevel="1">
      <c r="A1224" t="s">
        <v>643</v>
      </c>
      <c r="B1224" s="8" t="s">
        <v>1798</v>
      </c>
      <c r="C1224" s="1">
        <f t="shared" si="292"/>
        <v>544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 t="shared" si="293"/>
        <v>0</v>
      </c>
      <c r="G1224" s="1">
        <f t="shared" si="294"/>
        <v>82</v>
      </c>
      <c r="H1224" s="2">
        <f t="shared" si="290"/>
        <v>0.15073529411764705</v>
      </c>
      <c r="I1224" s="6"/>
      <c r="J1224" s="2">
        <f t="shared" si="295"/>
        <v>0.4172794117647059</v>
      </c>
      <c r="K1224" s="2">
        <f t="shared" si="296"/>
        <v>0.56801470588235292</v>
      </c>
      <c r="L1224" s="2">
        <f t="shared" si="297"/>
        <v>0</v>
      </c>
      <c r="M1224" s="2">
        <f t="shared" si="298"/>
        <v>1.4705882352941235E-2</v>
      </c>
      <c r="N1224" s="63">
        <v>227</v>
      </c>
      <c r="O1224" s="63">
        <v>309</v>
      </c>
      <c r="P1224" s="63"/>
      <c r="Q1224" s="63">
        <v>8</v>
      </c>
      <c r="R1224" s="63"/>
      <c r="S1224" s="63"/>
      <c r="T1224" s="63"/>
      <c r="U1224" s="63"/>
      <c r="V1224" s="63"/>
      <c r="W1224" s="63">
        <v>0</v>
      </c>
      <c r="X1224" s="63"/>
      <c r="Y1224" s="63"/>
      <c r="Z1224" s="63"/>
      <c r="AA1224" s="63"/>
      <c r="AB1224" s="63"/>
      <c r="BA1224" t="str">
        <f t="shared" si="289"/>
        <v>Monroe</v>
      </c>
      <c r="BB1224" t="s">
        <v>2258</v>
      </c>
      <c r="BC1224">
        <v>2</v>
      </c>
      <c r="BD1224">
        <v>2</v>
      </c>
      <c r="BE1224" s="112">
        <v>33</v>
      </c>
      <c r="BF1224" s="114">
        <v>9</v>
      </c>
      <c r="BG1224" s="114">
        <v>140</v>
      </c>
      <c r="BH1224" s="118">
        <v>48980</v>
      </c>
      <c r="BI1224" s="118">
        <f t="shared" si="291"/>
        <v>33009</v>
      </c>
      <c r="BJ1224" t="s">
        <v>1471</v>
      </c>
      <c r="BK1224">
        <f t="shared" si="299"/>
        <v>3348980</v>
      </c>
      <c r="BP1224">
        <v>23.8</v>
      </c>
      <c r="BQ1224">
        <v>1.43</v>
      </c>
      <c r="BR1224">
        <v>22.38</v>
      </c>
      <c r="BW1224" s="1"/>
    </row>
    <row r="1225" spans="1:81" ht="15" hidden="1" customHeight="1" outlineLevel="1">
      <c r="A1225" t="s">
        <v>788</v>
      </c>
      <c r="B1225" s="8" t="s">
        <v>1798</v>
      </c>
      <c r="C1225" s="1">
        <f t="shared" si="292"/>
        <v>1778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293"/>
        <v>0</v>
      </c>
      <c r="G1225" s="1">
        <f t="shared" si="294"/>
        <v>281</v>
      </c>
      <c r="H1225" s="2">
        <f t="shared" si="290"/>
        <v>0.15804274465691789</v>
      </c>
      <c r="I1225" s="6"/>
      <c r="J1225" s="2">
        <f t="shared" si="295"/>
        <v>0.56861642294713166</v>
      </c>
      <c r="K1225" s="2">
        <f t="shared" si="296"/>
        <v>0.41057367829021374</v>
      </c>
      <c r="L1225" s="2">
        <f t="shared" si="297"/>
        <v>0</v>
      </c>
      <c r="M1225" s="2">
        <f t="shared" si="298"/>
        <v>2.0809898762654599E-2</v>
      </c>
      <c r="N1225" s="63">
        <v>1011</v>
      </c>
      <c r="O1225" s="63">
        <v>730</v>
      </c>
      <c r="P1225" s="63"/>
      <c r="Q1225" s="63">
        <v>37</v>
      </c>
      <c r="R1225" s="63"/>
      <c r="S1225" s="63"/>
      <c r="T1225" s="63"/>
      <c r="U1225" s="63"/>
      <c r="V1225" s="63"/>
      <c r="W1225" s="63">
        <v>0</v>
      </c>
      <c r="X1225" s="63"/>
      <c r="Y1225" s="63"/>
      <c r="Z1225" s="63"/>
      <c r="AA1225" s="63"/>
      <c r="AB1225" s="63"/>
      <c r="BA1225" t="str">
        <f t="shared" si="289"/>
        <v>Mont Vernon</v>
      </c>
      <c r="BB1225" t="s">
        <v>1160</v>
      </c>
      <c r="BC1225">
        <v>2</v>
      </c>
      <c r="BD1225">
        <v>2</v>
      </c>
      <c r="BE1225" s="112">
        <v>33</v>
      </c>
      <c r="BF1225" s="114">
        <v>11</v>
      </c>
      <c r="BG1225" s="114">
        <v>105</v>
      </c>
      <c r="BH1225" s="118">
        <v>49140</v>
      </c>
      <c r="BI1225" s="118">
        <f t="shared" si="291"/>
        <v>33011</v>
      </c>
      <c r="BJ1225" t="s">
        <v>1471</v>
      </c>
      <c r="BK1225">
        <f t="shared" si="299"/>
        <v>3349140</v>
      </c>
      <c r="BP1225">
        <v>16.7</v>
      </c>
      <c r="BQ1225">
        <v>0.08</v>
      </c>
      <c r="BR1225">
        <v>16.62</v>
      </c>
      <c r="BW1225" s="1"/>
    </row>
    <row r="1226" spans="1:81" ht="15" hidden="1" customHeight="1" outlineLevel="1">
      <c r="A1226" t="s">
        <v>635</v>
      </c>
      <c r="B1226" s="8" t="s">
        <v>1798</v>
      </c>
      <c r="C1226" s="1">
        <f t="shared" si="292"/>
        <v>3646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293"/>
        <v>0</v>
      </c>
      <c r="G1226" s="1">
        <f t="shared" si="294"/>
        <v>392</v>
      </c>
      <c r="H1226" s="2">
        <f t="shared" si="290"/>
        <v>0.10751508502468458</v>
      </c>
      <c r="I1226" s="6"/>
      <c r="J1226" s="2">
        <f t="shared" si="295"/>
        <v>0.44020844761382338</v>
      </c>
      <c r="K1226" s="2">
        <f t="shared" si="296"/>
        <v>0.54772353263850793</v>
      </c>
      <c r="L1226" s="2">
        <f t="shared" si="297"/>
        <v>0</v>
      </c>
      <c r="M1226" s="2">
        <f t="shared" si="298"/>
        <v>1.206801974766869E-2</v>
      </c>
      <c r="N1226" s="63">
        <v>1605</v>
      </c>
      <c r="O1226" s="63">
        <v>1997</v>
      </c>
      <c r="P1226" s="63"/>
      <c r="Q1226" s="63">
        <v>44</v>
      </c>
      <c r="R1226" s="63"/>
      <c r="S1226" s="63"/>
      <c r="T1226" s="63"/>
      <c r="U1226" s="63"/>
      <c r="V1226" s="63"/>
      <c r="W1226" s="63">
        <v>0</v>
      </c>
      <c r="X1226" s="63"/>
      <c r="Y1226" s="63"/>
      <c r="Z1226" s="63"/>
      <c r="AA1226" s="63"/>
      <c r="AB1226" s="63"/>
      <c r="BA1226" t="str">
        <f t="shared" si="289"/>
        <v>Moultonborough</v>
      </c>
      <c r="BB1226" t="s">
        <v>1674</v>
      </c>
      <c r="BC1226">
        <v>1</v>
      </c>
      <c r="BD1226">
        <v>1</v>
      </c>
      <c r="BE1226" s="112">
        <v>33</v>
      </c>
      <c r="BF1226" s="114">
        <v>3</v>
      </c>
      <c r="BG1226" s="114">
        <v>65</v>
      </c>
      <c r="BH1226" s="118">
        <v>49380</v>
      </c>
      <c r="BI1226" s="118">
        <f t="shared" si="291"/>
        <v>33003</v>
      </c>
      <c r="BJ1226" t="s">
        <v>1471</v>
      </c>
      <c r="BK1226">
        <f t="shared" si="299"/>
        <v>3349380</v>
      </c>
      <c r="BP1226">
        <v>74.59</v>
      </c>
      <c r="BQ1226">
        <v>14.75</v>
      </c>
      <c r="BR1226">
        <v>59.84</v>
      </c>
      <c r="BW1226" s="1"/>
    </row>
    <row r="1227" spans="1:81" ht="15" hidden="1" customHeight="1" outlineLevel="1">
      <c r="A1227" t="s">
        <v>946</v>
      </c>
      <c r="B1227" s="8" t="s">
        <v>1798</v>
      </c>
      <c r="C1227" s="1">
        <f t="shared" si="292"/>
        <v>45281</v>
      </c>
      <c r="D1227" s="5">
        <f>IF(N1227&gt;0, RANK(N1227,(N1227:P1227,Q1227:AE1227)),0)</f>
        <v>1</v>
      </c>
      <c r="E1227" s="5">
        <f>IF(O1227&gt;0,RANK(O1227,(N1227:P1227,Q1227:AE1227)),0)</f>
        <v>2</v>
      </c>
      <c r="F1227" s="5">
        <f t="shared" si="293"/>
        <v>0</v>
      </c>
      <c r="G1227" s="1">
        <f t="shared" si="294"/>
        <v>8964</v>
      </c>
      <c r="H1227" s="2">
        <f t="shared" si="290"/>
        <v>0.19796382588723746</v>
      </c>
      <c r="I1227" s="6"/>
      <c r="J1227" s="2">
        <f t="shared" si="295"/>
        <v>0.59119719087475986</v>
      </c>
      <c r="K1227" s="2">
        <f t="shared" si="296"/>
        <v>0.39323336498752237</v>
      </c>
      <c r="L1227" s="2">
        <f t="shared" si="297"/>
        <v>0</v>
      </c>
      <c r="M1227" s="2">
        <f t="shared" si="298"/>
        <v>1.5569444137717769E-2</v>
      </c>
      <c r="N1227" s="63">
        <v>26770</v>
      </c>
      <c r="O1227" s="63">
        <v>17806</v>
      </c>
      <c r="P1227" s="63"/>
      <c r="Q1227" s="63">
        <v>705</v>
      </c>
      <c r="R1227" s="63"/>
      <c r="S1227" s="63"/>
      <c r="T1227" s="63"/>
      <c r="U1227" s="63"/>
      <c r="V1227" s="63"/>
      <c r="W1227" s="63">
        <v>0</v>
      </c>
      <c r="X1227" s="63"/>
      <c r="Y1227" s="63"/>
      <c r="Z1227" s="63"/>
      <c r="AA1227" s="63"/>
      <c r="AB1227" s="63"/>
      <c r="BA1227" t="str">
        <f t="shared" si="289"/>
        <v>Nashua</v>
      </c>
      <c r="BB1227" t="s">
        <v>1160</v>
      </c>
      <c r="BC1227">
        <v>2</v>
      </c>
      <c r="BD1227">
        <v>2</v>
      </c>
      <c r="BE1227" s="112">
        <v>33</v>
      </c>
      <c r="BF1227" s="114">
        <v>11</v>
      </c>
      <c r="BG1227" s="114">
        <v>110</v>
      </c>
      <c r="BH1227" s="118">
        <v>50260</v>
      </c>
      <c r="BI1227" s="118">
        <f t="shared" si="291"/>
        <v>33011</v>
      </c>
      <c r="BJ1227" t="s">
        <v>1248</v>
      </c>
      <c r="BK1227">
        <f t="shared" si="299"/>
        <v>3350260</v>
      </c>
      <c r="BP1227">
        <v>31.84</v>
      </c>
      <c r="BQ1227">
        <v>0.95</v>
      </c>
      <c r="BR1227">
        <v>30.89</v>
      </c>
      <c r="BW1227" s="1"/>
    </row>
    <row r="1228" spans="1:81" ht="15" hidden="1" customHeight="1" outlineLevel="1">
      <c r="A1228" t="s">
        <v>424</v>
      </c>
      <c r="B1228" s="8" t="s">
        <v>1798</v>
      </c>
      <c r="C1228" s="1">
        <f t="shared" si="292"/>
        <v>451</v>
      </c>
      <c r="D1228" s="5">
        <f>IF(N1228&gt;0, RANK(N1228,(N1228:P1228,Q1228:AE1228)),0)</f>
        <v>1</v>
      </c>
      <c r="E1228" s="5">
        <f>IF(O1228&gt;0,RANK(O1228,(N1228:P1228,Q1228:AE1228)),0)</f>
        <v>2</v>
      </c>
      <c r="F1228" s="5">
        <f t="shared" si="293"/>
        <v>0</v>
      </c>
      <c r="G1228" s="1">
        <f t="shared" si="294"/>
        <v>111</v>
      </c>
      <c r="H1228" s="2">
        <f t="shared" si="290"/>
        <v>0.24611973392461198</v>
      </c>
      <c r="I1228" s="6"/>
      <c r="J1228" s="2">
        <f t="shared" si="295"/>
        <v>0.6097560975609756</v>
      </c>
      <c r="K1228" s="2">
        <f t="shared" si="296"/>
        <v>0.36363636363636365</v>
      </c>
      <c r="L1228" s="2">
        <f t="shared" si="297"/>
        <v>0</v>
      </c>
      <c r="M1228" s="2">
        <f t="shared" si="298"/>
        <v>2.6607538802660757E-2</v>
      </c>
      <c r="N1228" s="63">
        <v>275</v>
      </c>
      <c r="O1228" s="63">
        <v>164</v>
      </c>
      <c r="P1228" s="63"/>
      <c r="Q1228" s="63">
        <v>12</v>
      </c>
      <c r="R1228" s="63"/>
      <c r="S1228" s="63"/>
      <c r="T1228" s="63"/>
      <c r="U1228" s="63"/>
      <c r="V1228" s="63"/>
      <c r="W1228" s="63">
        <v>0</v>
      </c>
      <c r="X1228" s="63"/>
      <c r="Y1228" s="63"/>
      <c r="Z1228" s="63"/>
      <c r="AA1228" s="63"/>
      <c r="AB1228" s="63"/>
      <c r="BA1228" t="str">
        <f t="shared" si="289"/>
        <v>Nelson</v>
      </c>
      <c r="BB1228" t="s">
        <v>1462</v>
      </c>
      <c r="BC1228">
        <v>2</v>
      </c>
      <c r="BD1228">
        <v>2</v>
      </c>
      <c r="BE1228" s="112">
        <v>33</v>
      </c>
      <c r="BF1228" s="114">
        <v>5</v>
      </c>
      <c r="BG1228" s="114">
        <v>60</v>
      </c>
      <c r="BH1228" s="118">
        <v>50580</v>
      </c>
      <c r="BI1228" s="118">
        <f t="shared" si="291"/>
        <v>33005</v>
      </c>
      <c r="BJ1228" t="s">
        <v>1471</v>
      </c>
      <c r="BK1228">
        <f t="shared" si="299"/>
        <v>3350580</v>
      </c>
      <c r="BP1228">
        <v>23.24</v>
      </c>
      <c r="BQ1228">
        <v>1.38</v>
      </c>
      <c r="BR1228">
        <v>21.87</v>
      </c>
      <c r="BW1228" s="1"/>
    </row>
    <row r="1229" spans="1:81" ht="15" hidden="1" customHeight="1" outlineLevel="1">
      <c r="A1229" t="s">
        <v>2618</v>
      </c>
      <c r="B1229" s="8" t="s">
        <v>1798</v>
      </c>
      <c r="C1229" s="1">
        <f t="shared" si="292"/>
        <v>3922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293"/>
        <v>0</v>
      </c>
      <c r="G1229" s="1">
        <f t="shared" si="294"/>
        <v>210</v>
      </c>
      <c r="H1229" s="2">
        <f t="shared" si="290"/>
        <v>5.3544110147883732E-2</v>
      </c>
      <c r="I1229" s="6"/>
      <c r="J1229" s="2">
        <f t="shared" si="295"/>
        <v>0.4655787863335033</v>
      </c>
      <c r="K1229" s="2">
        <f t="shared" si="296"/>
        <v>0.5191228964813871</v>
      </c>
      <c r="L1229" s="2">
        <f t="shared" si="297"/>
        <v>0</v>
      </c>
      <c r="M1229" s="2">
        <f t="shared" si="298"/>
        <v>1.5298317185109656E-2</v>
      </c>
      <c r="N1229" s="63">
        <v>1826</v>
      </c>
      <c r="O1229" s="63">
        <v>2036</v>
      </c>
      <c r="P1229" s="63"/>
      <c r="Q1229" s="63">
        <v>60</v>
      </c>
      <c r="R1229" s="63"/>
      <c r="S1229" s="63"/>
      <c r="T1229" s="63"/>
      <c r="U1229" s="63"/>
      <c r="V1229" s="63"/>
      <c r="W1229" s="63">
        <v>0</v>
      </c>
      <c r="X1229" s="63"/>
      <c r="Y1229" s="63"/>
      <c r="Z1229" s="63"/>
      <c r="AA1229" s="63"/>
      <c r="AB1229" s="63"/>
      <c r="BA1229" t="str">
        <f t="shared" si="289"/>
        <v>New Boston</v>
      </c>
      <c r="BB1229" t="s">
        <v>1160</v>
      </c>
      <c r="BC1229">
        <v>2</v>
      </c>
      <c r="BD1229">
        <v>2</v>
      </c>
      <c r="BE1229" s="112">
        <v>33</v>
      </c>
      <c r="BF1229" s="114">
        <v>11</v>
      </c>
      <c r="BG1229" s="114">
        <v>115</v>
      </c>
      <c r="BH1229" s="118">
        <v>50740</v>
      </c>
      <c r="BI1229" s="118">
        <f t="shared" si="291"/>
        <v>33011</v>
      </c>
      <c r="BJ1229" t="s">
        <v>1471</v>
      </c>
      <c r="BK1229">
        <f t="shared" si="299"/>
        <v>3350740</v>
      </c>
      <c r="BP1229">
        <v>43.22</v>
      </c>
      <c r="BQ1229">
        <v>0.38</v>
      </c>
      <c r="BR1229">
        <v>42.84</v>
      </c>
      <c r="BW1229" s="1"/>
    </row>
    <row r="1230" spans="1:81" ht="15" hidden="1" customHeight="1" outlineLevel="1">
      <c r="A1230" t="s">
        <v>2532</v>
      </c>
      <c r="B1230" s="8" t="s">
        <v>1798</v>
      </c>
      <c r="C1230" s="1">
        <f t="shared" si="292"/>
        <v>902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 t="shared" si="293"/>
        <v>0</v>
      </c>
      <c r="G1230" s="1">
        <f t="shared" si="294"/>
        <v>338</v>
      </c>
      <c r="H1230" s="2">
        <f t="shared" si="290"/>
        <v>0.37472283813747226</v>
      </c>
      <c r="I1230" s="6"/>
      <c r="J1230" s="2">
        <f t="shared" si="295"/>
        <v>0.6862527716186253</v>
      </c>
      <c r="K1230" s="2">
        <f t="shared" si="296"/>
        <v>0.31152993348115299</v>
      </c>
      <c r="L1230" s="2">
        <f t="shared" si="297"/>
        <v>0</v>
      </c>
      <c r="M1230" s="2">
        <f t="shared" si="298"/>
        <v>2.2172949002217113E-3</v>
      </c>
      <c r="N1230" s="63">
        <v>619</v>
      </c>
      <c r="O1230" s="63">
        <v>281</v>
      </c>
      <c r="P1230" s="63"/>
      <c r="Q1230" s="63">
        <v>2</v>
      </c>
      <c r="R1230" s="63"/>
      <c r="S1230" s="63"/>
      <c r="T1230" s="63"/>
      <c r="U1230" s="63"/>
      <c r="V1230" s="63"/>
      <c r="W1230" s="63">
        <v>0</v>
      </c>
      <c r="X1230" s="63"/>
      <c r="Y1230" s="63"/>
      <c r="Z1230" s="63"/>
      <c r="AA1230" s="63"/>
      <c r="AB1230" s="63"/>
      <c r="BA1230" t="str">
        <f t="shared" si="289"/>
        <v>New Castle</v>
      </c>
      <c r="BB1230" t="s">
        <v>2969</v>
      </c>
      <c r="BC1230">
        <v>1</v>
      </c>
      <c r="BD1230">
        <v>1</v>
      </c>
      <c r="BE1230" s="112">
        <v>33</v>
      </c>
      <c r="BF1230" s="114">
        <v>15</v>
      </c>
      <c r="BG1230" s="114">
        <v>100</v>
      </c>
      <c r="BH1230" s="118">
        <v>50980</v>
      </c>
      <c r="BI1230" s="118">
        <f t="shared" si="291"/>
        <v>33015</v>
      </c>
      <c r="BJ1230" t="s">
        <v>1471</v>
      </c>
      <c r="BK1230">
        <f t="shared" si="299"/>
        <v>3350980</v>
      </c>
      <c r="BP1230">
        <v>2.38</v>
      </c>
      <c r="BQ1230">
        <v>1.55</v>
      </c>
      <c r="BR1230">
        <v>0.83</v>
      </c>
      <c r="BW1230" s="1"/>
    </row>
    <row r="1231" spans="1:81" ht="15" hidden="1" customHeight="1" outlineLevel="1">
      <c r="A1231" t="s">
        <v>522</v>
      </c>
      <c r="B1231" s="8" t="s">
        <v>1798</v>
      </c>
      <c r="C1231" s="1">
        <f t="shared" si="292"/>
        <v>1864</v>
      </c>
      <c r="D1231" s="5">
        <f>IF(N1231&gt;0, RANK(N1231,(N1231:P1231,Q1231:AE1231)),0)</f>
        <v>2</v>
      </c>
      <c r="E1231" s="5">
        <f>IF(O1231&gt;0,RANK(O1231,(N1231:P1231,Q1231:AE1231)),0)</f>
        <v>1</v>
      </c>
      <c r="F1231" s="5">
        <f t="shared" si="293"/>
        <v>0</v>
      </c>
      <c r="G1231" s="1">
        <f t="shared" si="294"/>
        <v>382</v>
      </c>
      <c r="H1231" s="2">
        <f t="shared" si="290"/>
        <v>0.20493562231759657</v>
      </c>
      <c r="I1231" s="6"/>
      <c r="J1231" s="2">
        <f t="shared" si="295"/>
        <v>0.39002145922746784</v>
      </c>
      <c r="K1231" s="2">
        <f t="shared" si="296"/>
        <v>0.59495708154506433</v>
      </c>
      <c r="L1231" s="2">
        <f t="shared" si="297"/>
        <v>0</v>
      </c>
      <c r="M1231" s="2">
        <f t="shared" si="298"/>
        <v>1.5021459227467893E-2</v>
      </c>
      <c r="N1231" s="63">
        <v>727</v>
      </c>
      <c r="O1231" s="63">
        <v>1109</v>
      </c>
      <c r="P1231" s="63"/>
      <c r="Q1231" s="63">
        <v>28</v>
      </c>
      <c r="R1231" s="63"/>
      <c r="S1231" s="63"/>
      <c r="T1231" s="63"/>
      <c r="U1231" s="63"/>
      <c r="V1231" s="63"/>
      <c r="W1231" s="63">
        <v>0</v>
      </c>
      <c r="X1231" s="63"/>
      <c r="Y1231" s="63"/>
      <c r="Z1231" s="63"/>
      <c r="AA1231" s="63"/>
      <c r="AB1231" s="63"/>
      <c r="BA1231" t="str">
        <f t="shared" si="289"/>
        <v>New Durham</v>
      </c>
      <c r="BB1231" t="s">
        <v>2034</v>
      </c>
      <c r="BC1231">
        <v>1</v>
      </c>
      <c r="BD1231">
        <v>1</v>
      </c>
      <c r="BE1231" s="112">
        <v>33</v>
      </c>
      <c r="BF1231" s="114">
        <v>17</v>
      </c>
      <c r="BG1231" s="114">
        <v>45</v>
      </c>
      <c r="BH1231" s="118">
        <v>51220</v>
      </c>
      <c r="BI1231" s="118">
        <f t="shared" si="291"/>
        <v>33017</v>
      </c>
      <c r="BJ1231" t="s">
        <v>1471</v>
      </c>
      <c r="BK1231">
        <f t="shared" si="299"/>
        <v>3351220</v>
      </c>
      <c r="BP1231">
        <v>44.15</v>
      </c>
      <c r="BQ1231">
        <v>2.46</v>
      </c>
      <c r="BR1231">
        <v>41.69</v>
      </c>
      <c r="BW1231" s="1"/>
    </row>
    <row r="1232" spans="1:81" ht="15" hidden="1" customHeight="1" outlineLevel="1">
      <c r="A1232" t="s">
        <v>46</v>
      </c>
      <c r="B1232" s="8" t="s">
        <v>1798</v>
      </c>
      <c r="C1232" s="1">
        <f t="shared" si="292"/>
        <v>1534</v>
      </c>
      <c r="D1232" s="5">
        <f>IF(N1232&gt;0, RANK(N1232,(N1232:P1232,Q1232:AE1232)),0)</f>
        <v>2</v>
      </c>
      <c r="E1232" s="5">
        <f>IF(O1232&gt;0,RANK(O1232,(N1232:P1232,Q1232:AE1232)),0)</f>
        <v>1</v>
      </c>
      <c r="F1232" s="5">
        <f t="shared" si="293"/>
        <v>0</v>
      </c>
      <c r="G1232" s="1">
        <f t="shared" si="294"/>
        <v>113</v>
      </c>
      <c r="H1232" s="2">
        <f t="shared" si="290"/>
        <v>7.3663624511082132E-2</v>
      </c>
      <c r="I1232" s="6"/>
      <c r="J1232" s="2">
        <f t="shared" si="295"/>
        <v>0.45436766623207303</v>
      </c>
      <c r="K1232" s="2">
        <f t="shared" si="296"/>
        <v>0.52803129074315514</v>
      </c>
      <c r="L1232" s="2">
        <f t="shared" si="297"/>
        <v>0</v>
      </c>
      <c r="M1232" s="2">
        <f t="shared" si="298"/>
        <v>1.7601043024771834E-2</v>
      </c>
      <c r="N1232" s="63">
        <v>697</v>
      </c>
      <c r="O1232" s="63">
        <v>810</v>
      </c>
      <c r="P1232" s="63"/>
      <c r="Q1232" s="63">
        <v>27</v>
      </c>
      <c r="R1232" s="63"/>
      <c r="S1232" s="63"/>
      <c r="T1232" s="63"/>
      <c r="U1232" s="63"/>
      <c r="V1232" s="63"/>
      <c r="W1232" s="63">
        <v>0</v>
      </c>
      <c r="X1232" s="63"/>
      <c r="Y1232" s="63"/>
      <c r="Z1232" s="63"/>
      <c r="AA1232" s="63"/>
      <c r="AB1232" s="63"/>
      <c r="BA1232" t="str">
        <f t="shared" si="289"/>
        <v>New Hampton</v>
      </c>
      <c r="BB1232" t="s">
        <v>1436</v>
      </c>
      <c r="BC1232">
        <v>1</v>
      </c>
      <c r="BD1232">
        <v>1</v>
      </c>
      <c r="BE1232" s="112">
        <v>33</v>
      </c>
      <c r="BF1232" s="114">
        <v>1</v>
      </c>
      <c r="BG1232" s="114">
        <v>45</v>
      </c>
      <c r="BH1232" s="118">
        <v>51540</v>
      </c>
      <c r="BI1232" s="118">
        <f t="shared" si="291"/>
        <v>33001</v>
      </c>
      <c r="BJ1232" t="s">
        <v>1471</v>
      </c>
      <c r="BK1232">
        <f t="shared" si="299"/>
        <v>3351540</v>
      </c>
      <c r="BP1232">
        <v>38.21</v>
      </c>
      <c r="BQ1232">
        <v>1.5</v>
      </c>
      <c r="BR1232">
        <v>36.700000000000003</v>
      </c>
      <c r="BW1232" s="1"/>
    </row>
    <row r="1233" spans="1:75" ht="15" hidden="1" customHeight="1" outlineLevel="1">
      <c r="A1233" t="s">
        <v>2264</v>
      </c>
      <c r="B1233" s="8" t="s">
        <v>1798</v>
      </c>
      <c r="C1233" s="1">
        <f t="shared" si="292"/>
        <v>3123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293"/>
        <v>0</v>
      </c>
      <c r="G1233" s="1">
        <f t="shared" si="294"/>
        <v>1137</v>
      </c>
      <c r="H1233" s="2">
        <f t="shared" si="290"/>
        <v>0.36407300672430354</v>
      </c>
      <c r="I1233" s="6"/>
      <c r="J1233" s="2">
        <f t="shared" si="295"/>
        <v>0.30803714377201408</v>
      </c>
      <c r="K1233" s="2">
        <f t="shared" si="296"/>
        <v>0.67211015049631762</v>
      </c>
      <c r="L1233" s="2">
        <f t="shared" si="297"/>
        <v>0</v>
      </c>
      <c r="M1233" s="2">
        <f t="shared" si="298"/>
        <v>1.9852705731668308E-2</v>
      </c>
      <c r="N1233" s="63">
        <v>962</v>
      </c>
      <c r="O1233" s="63">
        <v>2099</v>
      </c>
      <c r="P1233" s="63"/>
      <c r="Q1233" s="63">
        <v>62</v>
      </c>
      <c r="R1233" s="63"/>
      <c r="S1233" s="63"/>
      <c r="T1233" s="63"/>
      <c r="U1233" s="63"/>
      <c r="V1233" s="63"/>
      <c r="W1233" s="63">
        <v>0</v>
      </c>
      <c r="X1233" s="63"/>
      <c r="Y1233" s="63"/>
      <c r="Z1233" s="63"/>
      <c r="AA1233" s="63"/>
      <c r="AB1233" s="63"/>
      <c r="BA1233" t="str">
        <f t="shared" si="289"/>
        <v>New Ipswich</v>
      </c>
      <c r="BB1233" t="s">
        <v>1160</v>
      </c>
      <c r="BC1233">
        <v>2</v>
      </c>
      <c r="BD1233">
        <v>2</v>
      </c>
      <c r="BE1233" s="112">
        <v>33</v>
      </c>
      <c r="BF1233" s="114">
        <v>11</v>
      </c>
      <c r="BG1233" s="114">
        <v>120</v>
      </c>
      <c r="BH1233" s="118">
        <v>51940</v>
      </c>
      <c r="BI1233" s="118">
        <f t="shared" si="291"/>
        <v>33011</v>
      </c>
      <c r="BJ1233" t="s">
        <v>1471</v>
      </c>
      <c r="BK1233">
        <f t="shared" si="299"/>
        <v>3351940</v>
      </c>
      <c r="BP1233">
        <v>33.06</v>
      </c>
      <c r="BQ1233">
        <v>0.32</v>
      </c>
      <c r="BR1233">
        <v>32.75</v>
      </c>
      <c r="BW1233" s="1"/>
    </row>
    <row r="1234" spans="1:75" ht="15" hidden="1" customHeight="1" outlineLevel="1">
      <c r="A1234" t="s">
        <v>130</v>
      </c>
      <c r="B1234" s="8" t="s">
        <v>1798</v>
      </c>
      <c r="C1234" s="1">
        <f t="shared" si="292"/>
        <v>3182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 t="shared" si="293"/>
        <v>0</v>
      </c>
      <c r="G1234" s="1">
        <f t="shared" si="294"/>
        <v>1022</v>
      </c>
      <c r="H1234" s="2">
        <f t="shared" si="290"/>
        <v>0.32118164676304212</v>
      </c>
      <c r="I1234" s="6"/>
      <c r="J1234" s="2">
        <f t="shared" si="295"/>
        <v>0.65399120050282844</v>
      </c>
      <c r="K1234" s="2">
        <f t="shared" si="296"/>
        <v>0.33280955373978632</v>
      </c>
      <c r="L1234" s="2">
        <f t="shared" si="297"/>
        <v>0</v>
      </c>
      <c r="M1234" s="2">
        <f t="shared" si="298"/>
        <v>1.3199245757385236E-2</v>
      </c>
      <c r="N1234" s="63">
        <v>2081</v>
      </c>
      <c r="O1234" s="63">
        <v>1059</v>
      </c>
      <c r="P1234" s="63"/>
      <c r="Q1234" s="63">
        <v>42</v>
      </c>
      <c r="R1234" s="63"/>
      <c r="S1234" s="63"/>
      <c r="T1234" s="63"/>
      <c r="U1234" s="63"/>
      <c r="V1234" s="63"/>
      <c r="W1234" s="63">
        <v>0</v>
      </c>
      <c r="X1234" s="63"/>
      <c r="Y1234" s="63"/>
      <c r="Z1234" s="63"/>
      <c r="AA1234" s="63"/>
      <c r="AB1234" s="63"/>
      <c r="BA1234" t="str">
        <f t="shared" si="289"/>
        <v>New London</v>
      </c>
      <c r="BB1234" t="s">
        <v>2492</v>
      </c>
      <c r="BC1234">
        <v>2</v>
      </c>
      <c r="BD1234">
        <v>2</v>
      </c>
      <c r="BE1234" s="112">
        <v>33</v>
      </c>
      <c r="BF1234" s="114">
        <v>13</v>
      </c>
      <c r="BG1234" s="114">
        <v>95</v>
      </c>
      <c r="BH1234" s="118">
        <v>52100</v>
      </c>
      <c r="BI1234" s="118">
        <f t="shared" si="291"/>
        <v>33013</v>
      </c>
      <c r="BJ1234" t="s">
        <v>1471</v>
      </c>
      <c r="BK1234">
        <f t="shared" si="299"/>
        <v>3352100</v>
      </c>
      <c r="BP1234">
        <v>25.59</v>
      </c>
      <c r="BQ1234">
        <v>3.08</v>
      </c>
      <c r="BR1234">
        <v>22.51</v>
      </c>
      <c r="BW1234" s="1"/>
    </row>
    <row r="1235" spans="1:75" ht="15" hidden="1" customHeight="1" outlineLevel="1">
      <c r="A1235" t="s">
        <v>3159</v>
      </c>
      <c r="B1235" s="8" t="s">
        <v>1798</v>
      </c>
      <c r="C1235" s="1">
        <f t="shared" si="292"/>
        <v>1659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 t="shared" si="293"/>
        <v>0</v>
      </c>
      <c r="G1235" s="1">
        <f t="shared" si="294"/>
        <v>179</v>
      </c>
      <c r="H1235" s="2">
        <f t="shared" si="290"/>
        <v>0.10789632308619651</v>
      </c>
      <c r="I1235" s="6"/>
      <c r="J1235" s="2">
        <f t="shared" si="295"/>
        <v>0.54550934297769738</v>
      </c>
      <c r="K1235" s="2">
        <f t="shared" si="296"/>
        <v>0.43761301989150092</v>
      </c>
      <c r="L1235" s="2">
        <f t="shared" si="297"/>
        <v>0</v>
      </c>
      <c r="M1235" s="2">
        <f t="shared" si="298"/>
        <v>1.6877637130801704E-2</v>
      </c>
      <c r="N1235" s="63">
        <v>905</v>
      </c>
      <c r="O1235" s="63">
        <v>726</v>
      </c>
      <c r="P1235" s="63"/>
      <c r="Q1235" s="63">
        <v>28</v>
      </c>
      <c r="R1235" s="63"/>
      <c r="S1235" s="63"/>
      <c r="T1235" s="63"/>
      <c r="U1235" s="63"/>
      <c r="V1235" s="63"/>
      <c r="W1235" s="63">
        <v>0</v>
      </c>
      <c r="X1235" s="63"/>
      <c r="Y1235" s="63"/>
      <c r="Z1235" s="63"/>
      <c r="AA1235" s="63"/>
      <c r="AB1235" s="63"/>
      <c r="BA1235" t="str">
        <f t="shared" ref="BA1235:BA1293" si="300">A1235</f>
        <v>Newbury</v>
      </c>
      <c r="BB1235" t="s">
        <v>2492</v>
      </c>
      <c r="BC1235">
        <v>2</v>
      </c>
      <c r="BD1235">
        <v>2</v>
      </c>
      <c r="BE1235" s="112">
        <v>33</v>
      </c>
      <c r="BF1235" s="114">
        <v>13</v>
      </c>
      <c r="BG1235" s="114">
        <v>90</v>
      </c>
      <c r="BH1235" s="118">
        <v>50900</v>
      </c>
      <c r="BI1235" s="118">
        <f t="shared" si="291"/>
        <v>33013</v>
      </c>
      <c r="BJ1235" t="s">
        <v>1471</v>
      </c>
      <c r="BK1235">
        <f t="shared" si="299"/>
        <v>3350900</v>
      </c>
      <c r="BP1235">
        <v>38.090000000000003</v>
      </c>
      <c r="BQ1235">
        <v>2.29</v>
      </c>
      <c r="BR1235">
        <v>35.799999999999997</v>
      </c>
      <c r="BW1235" s="1"/>
    </row>
    <row r="1236" spans="1:75" ht="15" hidden="1" customHeight="1" outlineLevel="1">
      <c r="A1236" t="s">
        <v>2145</v>
      </c>
      <c r="B1236" s="8" t="s">
        <v>1798</v>
      </c>
      <c r="C1236" s="1">
        <f t="shared" si="292"/>
        <v>1255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293"/>
        <v>0</v>
      </c>
      <c r="G1236" s="1">
        <f t="shared" si="294"/>
        <v>207</v>
      </c>
      <c r="H1236" s="2">
        <f t="shared" si="290"/>
        <v>0.16494023904382471</v>
      </c>
      <c r="I1236" s="6"/>
      <c r="J1236" s="2">
        <f t="shared" si="295"/>
        <v>0.57290836653386457</v>
      </c>
      <c r="K1236" s="2">
        <f t="shared" si="296"/>
        <v>0.40796812749003986</v>
      </c>
      <c r="L1236" s="2">
        <f t="shared" si="297"/>
        <v>0</v>
      </c>
      <c r="M1236" s="2">
        <f t="shared" si="298"/>
        <v>1.9123505976095578E-2</v>
      </c>
      <c r="N1236" s="63">
        <v>719</v>
      </c>
      <c r="O1236" s="63">
        <v>512</v>
      </c>
      <c r="P1236" s="63"/>
      <c r="Q1236" s="63">
        <v>24</v>
      </c>
      <c r="R1236" s="63"/>
      <c r="S1236" s="63"/>
      <c r="T1236" s="63"/>
      <c r="U1236" s="63"/>
      <c r="V1236" s="63"/>
      <c r="W1236" s="63">
        <v>0</v>
      </c>
      <c r="X1236" s="63"/>
      <c r="Y1236" s="63"/>
      <c r="Z1236" s="63"/>
      <c r="AA1236" s="63"/>
      <c r="AB1236" s="63"/>
      <c r="BA1236" t="str">
        <f t="shared" si="300"/>
        <v>Newfields</v>
      </c>
      <c r="BB1236" t="s">
        <v>2969</v>
      </c>
      <c r="BC1236">
        <v>1</v>
      </c>
      <c r="BD1236">
        <v>1</v>
      </c>
      <c r="BE1236" s="112">
        <v>33</v>
      </c>
      <c r="BF1236" s="114">
        <v>15</v>
      </c>
      <c r="BG1236" s="114">
        <v>105</v>
      </c>
      <c r="BH1236" s="118">
        <v>51380</v>
      </c>
      <c r="BI1236" s="118">
        <f t="shared" si="291"/>
        <v>33015</v>
      </c>
      <c r="BJ1236" t="s">
        <v>1471</v>
      </c>
      <c r="BK1236">
        <f t="shared" si="299"/>
        <v>3351380</v>
      </c>
      <c r="BP1236">
        <v>7.18</v>
      </c>
      <c r="BQ1236">
        <v>0.16</v>
      </c>
      <c r="BR1236">
        <v>7.02</v>
      </c>
      <c r="BW1236" s="1"/>
    </row>
    <row r="1237" spans="1:75" ht="15" hidden="1" customHeight="1" outlineLevel="1">
      <c r="A1237" t="s">
        <v>2907</v>
      </c>
      <c r="B1237" s="8" t="s">
        <v>1798</v>
      </c>
      <c r="C1237" s="1">
        <f t="shared" si="292"/>
        <v>639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293"/>
        <v>0</v>
      </c>
      <c r="G1237" s="1">
        <f t="shared" si="294"/>
        <v>21</v>
      </c>
      <c r="H1237" s="2">
        <f t="shared" si="290"/>
        <v>3.2863849765258218E-2</v>
      </c>
      <c r="I1237" s="6"/>
      <c r="J1237" s="2">
        <f t="shared" si="295"/>
        <v>0.47574334898278559</v>
      </c>
      <c r="K1237" s="2">
        <f t="shared" si="296"/>
        <v>0.50860719874804383</v>
      </c>
      <c r="L1237" s="2">
        <f t="shared" si="297"/>
        <v>0</v>
      </c>
      <c r="M1237" s="2">
        <f t="shared" si="298"/>
        <v>1.5649452269170583E-2</v>
      </c>
      <c r="N1237" s="63">
        <v>304</v>
      </c>
      <c r="O1237" s="63">
        <v>325</v>
      </c>
      <c r="P1237" s="63"/>
      <c r="Q1237" s="63">
        <v>10</v>
      </c>
      <c r="R1237" s="63"/>
      <c r="S1237" s="63"/>
      <c r="T1237" s="63"/>
      <c r="U1237" s="63"/>
      <c r="V1237" s="63"/>
      <c r="W1237" s="63">
        <v>0</v>
      </c>
      <c r="X1237" s="63"/>
      <c r="Y1237" s="63"/>
      <c r="Z1237" s="63"/>
      <c r="AA1237" s="63"/>
      <c r="AB1237" s="63"/>
      <c r="BA1237" t="str">
        <f t="shared" si="300"/>
        <v>Newington</v>
      </c>
      <c r="BB1237" t="s">
        <v>2969</v>
      </c>
      <c r="BC1237">
        <v>1</v>
      </c>
      <c r="BD1237">
        <v>1</v>
      </c>
      <c r="BE1237" s="112">
        <v>33</v>
      </c>
      <c r="BF1237" s="114">
        <v>15</v>
      </c>
      <c r="BG1237" s="114">
        <v>110</v>
      </c>
      <c r="BH1237" s="118">
        <v>51620</v>
      </c>
      <c r="BI1237" s="118">
        <f t="shared" si="291"/>
        <v>33015</v>
      </c>
      <c r="BJ1237" t="s">
        <v>1471</v>
      </c>
      <c r="BK1237">
        <f t="shared" si="299"/>
        <v>3351620</v>
      </c>
      <c r="BP1237">
        <v>12.47</v>
      </c>
      <c r="BQ1237">
        <v>4.12</v>
      </c>
      <c r="BR1237">
        <v>8.36</v>
      </c>
      <c r="BW1237" s="1"/>
    </row>
    <row r="1238" spans="1:75" ht="15" hidden="1" customHeight="1" outlineLevel="1">
      <c r="A1238" t="s">
        <v>1476</v>
      </c>
      <c r="B1238" s="8" t="s">
        <v>1798</v>
      </c>
      <c r="C1238" s="1">
        <f t="shared" si="292"/>
        <v>6004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293"/>
        <v>0</v>
      </c>
      <c r="G1238" s="1">
        <f t="shared" si="294"/>
        <v>2028</v>
      </c>
      <c r="H1238" s="2">
        <f t="shared" si="290"/>
        <v>0.33777481678880744</v>
      </c>
      <c r="I1238" s="6"/>
      <c r="J1238" s="2">
        <f t="shared" si="295"/>
        <v>0.65839440373084612</v>
      </c>
      <c r="K1238" s="2">
        <f t="shared" si="296"/>
        <v>0.32061958694203863</v>
      </c>
      <c r="L1238" s="2">
        <f t="shared" si="297"/>
        <v>0</v>
      </c>
      <c r="M1238" s="2">
        <f t="shared" si="298"/>
        <v>2.0986009327115251E-2</v>
      </c>
      <c r="N1238" s="63">
        <v>3953</v>
      </c>
      <c r="O1238" s="63">
        <v>1925</v>
      </c>
      <c r="P1238" s="63"/>
      <c r="Q1238" s="63">
        <v>126</v>
      </c>
      <c r="R1238" s="63"/>
      <c r="S1238" s="63"/>
      <c r="T1238" s="63"/>
      <c r="U1238" s="63"/>
      <c r="V1238" s="63"/>
      <c r="W1238" s="63">
        <v>0</v>
      </c>
      <c r="X1238" s="63"/>
      <c r="Y1238" s="63"/>
      <c r="Z1238" s="63"/>
      <c r="AA1238" s="63"/>
      <c r="AB1238" s="63"/>
      <c r="BA1238" t="str">
        <f t="shared" si="300"/>
        <v>Newmarket</v>
      </c>
      <c r="BB1238" t="s">
        <v>2969</v>
      </c>
      <c r="BC1238">
        <v>1</v>
      </c>
      <c r="BD1238">
        <v>1</v>
      </c>
      <c r="BE1238" s="112">
        <v>33</v>
      </c>
      <c r="BF1238" s="114">
        <v>15</v>
      </c>
      <c r="BG1238" s="114">
        <v>115</v>
      </c>
      <c r="BH1238" s="118">
        <v>52340</v>
      </c>
      <c r="BI1238" s="118">
        <f t="shared" si="291"/>
        <v>33015</v>
      </c>
      <c r="BJ1238" t="s">
        <v>1471</v>
      </c>
      <c r="BK1238">
        <f t="shared" si="299"/>
        <v>3352340</v>
      </c>
      <c r="BP1238">
        <v>14.17</v>
      </c>
      <c r="BQ1238">
        <v>1.62</v>
      </c>
      <c r="BR1238">
        <v>12.55</v>
      </c>
      <c r="BW1238" s="1"/>
    </row>
    <row r="1239" spans="1:75" ht="15" hidden="1" customHeight="1" outlineLevel="1">
      <c r="A1239" t="s">
        <v>2008</v>
      </c>
      <c r="B1239" s="8" t="s">
        <v>1798</v>
      </c>
      <c r="C1239" s="1">
        <f t="shared" si="292"/>
        <v>3138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293"/>
        <v>0</v>
      </c>
      <c r="G1239" s="1">
        <f t="shared" si="294"/>
        <v>472</v>
      </c>
      <c r="H1239" s="2">
        <f t="shared" si="290"/>
        <v>0.15041427660930529</v>
      </c>
      <c r="I1239" s="6"/>
      <c r="J1239" s="2">
        <f t="shared" si="295"/>
        <v>0.4145952836201402</v>
      </c>
      <c r="K1239" s="2">
        <f t="shared" si="296"/>
        <v>0.56500956022944548</v>
      </c>
      <c r="L1239" s="2">
        <f t="shared" si="297"/>
        <v>0</v>
      </c>
      <c r="M1239" s="2">
        <f t="shared" si="298"/>
        <v>2.0395156150414318E-2</v>
      </c>
      <c r="N1239" s="63">
        <v>1301</v>
      </c>
      <c r="O1239" s="63">
        <v>1773</v>
      </c>
      <c r="P1239" s="63"/>
      <c r="Q1239" s="63">
        <v>64</v>
      </c>
      <c r="R1239" s="63"/>
      <c r="S1239" s="63"/>
      <c r="T1239" s="63"/>
      <c r="U1239" s="63"/>
      <c r="V1239" s="63"/>
      <c r="W1239" s="63">
        <v>0</v>
      </c>
      <c r="X1239" s="63"/>
      <c r="Y1239" s="63"/>
      <c r="Z1239" s="63"/>
      <c r="AA1239" s="63"/>
      <c r="AB1239" s="63"/>
      <c r="BA1239" t="str">
        <f t="shared" si="300"/>
        <v>Newport</v>
      </c>
      <c r="BB1239" t="s">
        <v>1039</v>
      </c>
      <c r="BC1239">
        <v>2</v>
      </c>
      <c r="BD1239">
        <v>2</v>
      </c>
      <c r="BE1239" s="112">
        <v>33</v>
      </c>
      <c r="BF1239" s="114">
        <v>19</v>
      </c>
      <c r="BG1239" s="114">
        <v>50</v>
      </c>
      <c r="BH1239" s="118">
        <v>52580</v>
      </c>
      <c r="BI1239" s="118">
        <f t="shared" si="291"/>
        <v>33019</v>
      </c>
      <c r="BJ1239" t="s">
        <v>1471</v>
      </c>
      <c r="BK1239">
        <f t="shared" si="299"/>
        <v>3352580</v>
      </c>
      <c r="BP1239">
        <v>43.65</v>
      </c>
      <c r="BQ1239">
        <v>0.08</v>
      </c>
      <c r="BR1239">
        <v>43.57</v>
      </c>
      <c r="BW1239" s="1"/>
    </row>
    <row r="1240" spans="1:75" ht="15" hidden="1" customHeight="1" outlineLevel="1">
      <c r="A1240" t="s">
        <v>1135</v>
      </c>
      <c r="B1240" s="8" t="s">
        <v>1798</v>
      </c>
      <c r="C1240" s="1">
        <f t="shared" si="292"/>
        <v>2994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293"/>
        <v>0</v>
      </c>
      <c r="G1240" s="1">
        <f t="shared" si="294"/>
        <v>403</v>
      </c>
      <c r="H1240" s="2">
        <f t="shared" si="290"/>
        <v>0.13460253841015363</v>
      </c>
      <c r="I1240" s="6"/>
      <c r="J1240" s="2">
        <f t="shared" si="295"/>
        <v>0.42651970607882433</v>
      </c>
      <c r="K1240" s="2">
        <f t="shared" si="296"/>
        <v>0.56112224448897796</v>
      </c>
      <c r="L1240" s="2">
        <f t="shared" si="297"/>
        <v>0</v>
      </c>
      <c r="M1240" s="2">
        <f t="shared" si="298"/>
        <v>1.2358049432197649E-2</v>
      </c>
      <c r="N1240" s="63">
        <v>1277</v>
      </c>
      <c r="O1240" s="63">
        <v>1680</v>
      </c>
      <c r="P1240" s="63"/>
      <c r="Q1240" s="63">
        <v>37</v>
      </c>
      <c r="R1240" s="63"/>
      <c r="S1240" s="63"/>
      <c r="T1240" s="63"/>
      <c r="U1240" s="63"/>
      <c r="V1240" s="63"/>
      <c r="W1240" s="63">
        <v>0</v>
      </c>
      <c r="X1240" s="63"/>
      <c r="Y1240" s="63"/>
      <c r="Z1240" s="63"/>
      <c r="AA1240" s="63"/>
      <c r="AB1240" s="63"/>
      <c r="BA1240" t="str">
        <f t="shared" si="300"/>
        <v>Newton</v>
      </c>
      <c r="BB1240" t="s">
        <v>2969</v>
      </c>
      <c r="BC1240">
        <v>1</v>
      </c>
      <c r="BD1240">
        <v>1</v>
      </c>
      <c r="BE1240" s="112">
        <v>33</v>
      </c>
      <c r="BF1240" s="114">
        <v>15</v>
      </c>
      <c r="BG1240" s="114">
        <v>120</v>
      </c>
      <c r="BH1240" s="118">
        <v>52900</v>
      </c>
      <c r="BI1240" s="118">
        <f t="shared" si="291"/>
        <v>33015</v>
      </c>
      <c r="BJ1240" t="s">
        <v>1471</v>
      </c>
      <c r="BK1240">
        <f t="shared" si="299"/>
        <v>3352900</v>
      </c>
      <c r="BP1240">
        <v>10.06</v>
      </c>
      <c r="BQ1240">
        <v>0.16</v>
      </c>
      <c r="BR1240">
        <v>9.91</v>
      </c>
      <c r="BW1240" s="1"/>
    </row>
    <row r="1241" spans="1:75" ht="15" hidden="1" customHeight="1" outlineLevel="1">
      <c r="A1241" t="s">
        <v>2975</v>
      </c>
      <c r="B1241" s="8" t="s">
        <v>1798</v>
      </c>
      <c r="C1241" s="1">
        <f t="shared" si="292"/>
        <v>3474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 t="shared" si="293"/>
        <v>0</v>
      </c>
      <c r="G1241" s="1">
        <f t="shared" si="294"/>
        <v>532</v>
      </c>
      <c r="H1241" s="2">
        <f t="shared" si="290"/>
        <v>0.15313759355210133</v>
      </c>
      <c r="I1241" s="6"/>
      <c r="J1241" s="2">
        <f t="shared" si="295"/>
        <v>0.57196315486470928</v>
      </c>
      <c r="K1241" s="2">
        <f t="shared" si="296"/>
        <v>0.41882556131260795</v>
      </c>
      <c r="L1241" s="2">
        <f t="shared" si="297"/>
        <v>0</v>
      </c>
      <c r="M1241" s="2">
        <f t="shared" si="298"/>
        <v>9.2112838226827698E-3</v>
      </c>
      <c r="N1241" s="63">
        <v>1987</v>
      </c>
      <c r="O1241" s="63">
        <v>1455</v>
      </c>
      <c r="P1241" s="63"/>
      <c r="Q1241" s="63">
        <v>32</v>
      </c>
      <c r="R1241" s="63"/>
      <c r="S1241" s="63"/>
      <c r="T1241" s="63"/>
      <c r="U1241" s="63"/>
      <c r="V1241" s="63"/>
      <c r="W1241" s="63">
        <v>0</v>
      </c>
      <c r="X1241" s="63"/>
      <c r="Y1241" s="63"/>
      <c r="Z1241" s="63"/>
      <c r="AA1241" s="63"/>
      <c r="AB1241" s="63"/>
      <c r="BA1241" t="str">
        <f t="shared" si="300"/>
        <v>North Hampton</v>
      </c>
      <c r="BB1241" t="s">
        <v>2969</v>
      </c>
      <c r="BC1241">
        <v>1</v>
      </c>
      <c r="BD1241">
        <v>1</v>
      </c>
      <c r="BE1241" s="112">
        <v>33</v>
      </c>
      <c r="BF1241" s="114">
        <v>15</v>
      </c>
      <c r="BG1241" s="114">
        <v>125</v>
      </c>
      <c r="BH1241" s="118">
        <v>54580</v>
      </c>
      <c r="BI1241" s="118">
        <f t="shared" si="291"/>
        <v>33015</v>
      </c>
      <c r="BJ1241" t="s">
        <v>1471</v>
      </c>
      <c r="BK1241">
        <f t="shared" si="299"/>
        <v>3354580</v>
      </c>
      <c r="BP1241">
        <v>14.4</v>
      </c>
      <c r="BQ1241">
        <v>0.5</v>
      </c>
      <c r="BR1241">
        <v>13.91</v>
      </c>
      <c r="BW1241" s="1"/>
    </row>
    <row r="1242" spans="1:75" ht="15" hidden="1" customHeight="1" outlineLevel="1">
      <c r="A1242" t="s">
        <v>2828</v>
      </c>
      <c r="B1242" s="8" t="s">
        <v>1798</v>
      </c>
      <c r="C1242" s="1">
        <f t="shared" si="292"/>
        <v>2619</v>
      </c>
      <c r="D1242" s="5">
        <f>IF(N1242&gt;0, RANK(N1242,(N1242:P1242,Q1242:AE1242)),0)</f>
        <v>2</v>
      </c>
      <c r="E1242" s="5">
        <f>IF(O1242&gt;0,RANK(O1242,(N1242:P1242,Q1242:AE1242)),0)</f>
        <v>1</v>
      </c>
      <c r="F1242" s="5">
        <f t="shared" si="293"/>
        <v>0</v>
      </c>
      <c r="G1242" s="1">
        <f t="shared" si="294"/>
        <v>313</v>
      </c>
      <c r="H1242" s="2">
        <f t="shared" si="290"/>
        <v>0.11951126384116074</v>
      </c>
      <c r="I1242" s="6"/>
      <c r="J1242" s="2">
        <f t="shared" si="295"/>
        <v>0.42840778923253148</v>
      </c>
      <c r="K1242" s="2">
        <f t="shared" si="296"/>
        <v>0.54791905307369226</v>
      </c>
      <c r="L1242" s="2">
        <f t="shared" si="297"/>
        <v>0</v>
      </c>
      <c r="M1242" s="2">
        <f t="shared" si="298"/>
        <v>2.3673157693776203E-2</v>
      </c>
      <c r="N1242" s="63">
        <v>1122</v>
      </c>
      <c r="O1242" s="63">
        <v>1435</v>
      </c>
      <c r="P1242" s="63"/>
      <c r="Q1242" s="63">
        <v>62</v>
      </c>
      <c r="R1242" s="63"/>
      <c r="S1242" s="63"/>
      <c r="T1242" s="63"/>
      <c r="U1242" s="63"/>
      <c r="V1242" s="63"/>
      <c r="W1242" s="63">
        <v>0</v>
      </c>
      <c r="X1242" s="63"/>
      <c r="Y1242" s="63"/>
      <c r="Z1242" s="63"/>
      <c r="AA1242" s="63"/>
      <c r="AB1242" s="63"/>
      <c r="BA1242" t="str">
        <f t="shared" si="300"/>
        <v>Northfield</v>
      </c>
      <c r="BB1242" t="s">
        <v>2492</v>
      </c>
      <c r="BC1242">
        <v>2</v>
      </c>
      <c r="BD1242">
        <v>2</v>
      </c>
      <c r="BE1242" s="112">
        <v>33</v>
      </c>
      <c r="BF1242" s="114">
        <v>13</v>
      </c>
      <c r="BG1242" s="114">
        <v>100</v>
      </c>
      <c r="BH1242" s="118">
        <v>54260</v>
      </c>
      <c r="BI1242" s="118">
        <f t="shared" si="291"/>
        <v>33013</v>
      </c>
      <c r="BJ1242" t="s">
        <v>1471</v>
      </c>
      <c r="BK1242">
        <f t="shared" si="299"/>
        <v>3354260</v>
      </c>
      <c r="BP1242">
        <v>29.05</v>
      </c>
      <c r="BQ1242">
        <v>0.26</v>
      </c>
      <c r="BR1242">
        <v>28.79</v>
      </c>
      <c r="BW1242" s="1"/>
    </row>
    <row r="1243" spans="1:75" ht="15" hidden="1" customHeight="1" outlineLevel="1">
      <c r="A1243" t="s">
        <v>2937</v>
      </c>
      <c r="B1243" s="8" t="s">
        <v>1798</v>
      </c>
      <c r="C1243" s="1">
        <f t="shared" si="292"/>
        <v>1056</v>
      </c>
      <c r="D1243" s="5">
        <f>IF(N1243&gt;0, RANK(N1243,(N1243:P1243,Q1243:AE1243)),0)</f>
        <v>2</v>
      </c>
      <c r="E1243" s="5">
        <f>IF(O1243&gt;0,RANK(O1243,(N1243:P1243,Q1243:AE1243)),0)</f>
        <v>1</v>
      </c>
      <c r="F1243" s="5">
        <f t="shared" si="293"/>
        <v>0</v>
      </c>
      <c r="G1243" s="1">
        <f t="shared" si="294"/>
        <v>190</v>
      </c>
      <c r="H1243" s="2">
        <f t="shared" si="290"/>
        <v>0.17992424242424243</v>
      </c>
      <c r="I1243" s="6"/>
      <c r="J1243" s="2">
        <f t="shared" si="295"/>
        <v>0.40151515151515149</v>
      </c>
      <c r="K1243" s="2">
        <f t="shared" si="296"/>
        <v>0.58143939393939392</v>
      </c>
      <c r="L1243" s="2">
        <f t="shared" si="297"/>
        <v>0</v>
      </c>
      <c r="M1243" s="2">
        <f t="shared" si="298"/>
        <v>1.7045454545454586E-2</v>
      </c>
      <c r="N1243" s="63">
        <v>424</v>
      </c>
      <c r="O1243" s="63">
        <v>614</v>
      </c>
      <c r="P1243" s="63"/>
      <c r="Q1243" s="63">
        <v>18</v>
      </c>
      <c r="R1243" s="63"/>
      <c r="S1243" s="63"/>
      <c r="T1243" s="63"/>
      <c r="U1243" s="63"/>
      <c r="V1243" s="63"/>
      <c r="W1243" s="63">
        <v>0</v>
      </c>
      <c r="X1243" s="63"/>
      <c r="Y1243" s="63"/>
      <c r="Z1243" s="63"/>
      <c r="AA1243" s="63"/>
      <c r="AB1243" s="63"/>
      <c r="BA1243" t="str">
        <f t="shared" si="300"/>
        <v>Northumberland</v>
      </c>
      <c r="BB1243" t="s">
        <v>442</v>
      </c>
      <c r="BC1243">
        <v>2</v>
      </c>
      <c r="BD1243">
        <v>2</v>
      </c>
      <c r="BE1243" s="112">
        <v>33</v>
      </c>
      <c r="BF1243" s="114">
        <v>7</v>
      </c>
      <c r="BG1243" s="114">
        <v>145</v>
      </c>
      <c r="BH1243" s="118">
        <v>56100</v>
      </c>
      <c r="BI1243" s="118">
        <f t="shared" si="291"/>
        <v>33007</v>
      </c>
      <c r="BJ1243" t="s">
        <v>1471</v>
      </c>
      <c r="BK1243">
        <f t="shared" si="299"/>
        <v>3356100</v>
      </c>
      <c r="BP1243">
        <v>36.94</v>
      </c>
      <c r="BQ1243">
        <v>0.76</v>
      </c>
      <c r="BR1243">
        <v>36.18</v>
      </c>
      <c r="BW1243" s="1"/>
    </row>
    <row r="1244" spans="1:75" ht="15" hidden="1" customHeight="1" outlineLevel="1">
      <c r="A1244" t="s">
        <v>2475</v>
      </c>
      <c r="B1244" s="8" t="s">
        <v>1798</v>
      </c>
      <c r="C1244" s="1">
        <f t="shared" si="292"/>
        <v>2868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293"/>
        <v>0</v>
      </c>
      <c r="G1244" s="1">
        <f t="shared" si="294"/>
        <v>154</v>
      </c>
      <c r="H1244" s="2">
        <f t="shared" si="290"/>
        <v>5.3695955369595538E-2</v>
      </c>
      <c r="I1244" s="6"/>
      <c r="J1244" s="2">
        <f t="shared" si="295"/>
        <v>0.46338912133891214</v>
      </c>
      <c r="K1244" s="2">
        <f t="shared" si="296"/>
        <v>0.51708507670850767</v>
      </c>
      <c r="L1244" s="2">
        <f t="shared" si="297"/>
        <v>0</v>
      </c>
      <c r="M1244" s="2">
        <f t="shared" si="298"/>
        <v>1.9525801952580246E-2</v>
      </c>
      <c r="N1244" s="63">
        <v>1329</v>
      </c>
      <c r="O1244" s="63">
        <v>1483</v>
      </c>
      <c r="P1244" s="63"/>
      <c r="Q1244" s="63">
        <v>56</v>
      </c>
      <c r="R1244" s="63"/>
      <c r="S1244" s="63"/>
      <c r="T1244" s="63"/>
      <c r="U1244" s="63"/>
      <c r="V1244" s="63"/>
      <c r="W1244" s="63">
        <v>0</v>
      </c>
      <c r="X1244" s="63"/>
      <c r="Y1244" s="63"/>
      <c r="Z1244" s="63"/>
      <c r="AA1244" s="63"/>
      <c r="AB1244" s="63"/>
      <c r="BA1244" t="str">
        <f t="shared" si="300"/>
        <v>Northwood</v>
      </c>
      <c r="BB1244" t="s">
        <v>2969</v>
      </c>
      <c r="BC1244">
        <v>2</v>
      </c>
      <c r="BD1244">
        <v>2</v>
      </c>
      <c r="BE1244" s="112">
        <v>33</v>
      </c>
      <c r="BF1244" s="114">
        <v>15</v>
      </c>
      <c r="BG1244" s="114">
        <v>130</v>
      </c>
      <c r="BH1244" s="118">
        <v>56820</v>
      </c>
      <c r="BI1244" s="118">
        <f t="shared" si="291"/>
        <v>33015</v>
      </c>
      <c r="BJ1244" t="s">
        <v>1471</v>
      </c>
      <c r="BK1244">
        <f t="shared" si="299"/>
        <v>3356820</v>
      </c>
      <c r="BP1244">
        <v>30.05</v>
      </c>
      <c r="BQ1244">
        <v>2.0699999999999998</v>
      </c>
      <c r="BR1244">
        <v>27.99</v>
      </c>
      <c r="BW1244" s="1"/>
    </row>
    <row r="1245" spans="1:75" ht="15" hidden="1" customHeight="1" outlineLevel="1">
      <c r="A1245" t="s">
        <v>3129</v>
      </c>
      <c r="B1245" s="8" t="s">
        <v>1798</v>
      </c>
      <c r="C1245" s="1">
        <f t="shared" si="292"/>
        <v>3496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 t="shared" si="293"/>
        <v>0</v>
      </c>
      <c r="G1245" s="1">
        <f t="shared" si="294"/>
        <v>128</v>
      </c>
      <c r="H1245" s="2">
        <f t="shared" si="290"/>
        <v>3.6613272311212815E-2</v>
      </c>
      <c r="I1245" s="6"/>
      <c r="J1245" s="2">
        <f t="shared" si="295"/>
        <v>0.5060068649885584</v>
      </c>
      <c r="K1245" s="2">
        <f t="shared" si="296"/>
        <v>0.46939359267734554</v>
      </c>
      <c r="L1245" s="2">
        <f t="shared" si="297"/>
        <v>0</v>
      </c>
      <c r="M1245" s="2">
        <f t="shared" si="298"/>
        <v>2.4599542334096058E-2</v>
      </c>
      <c r="N1245" s="63">
        <v>1769</v>
      </c>
      <c r="O1245" s="63">
        <v>1641</v>
      </c>
      <c r="P1245" s="63"/>
      <c r="Q1245" s="63">
        <v>86</v>
      </c>
      <c r="R1245" s="63"/>
      <c r="S1245" s="63"/>
      <c r="T1245" s="63"/>
      <c r="U1245" s="63"/>
      <c r="V1245" s="63"/>
      <c r="W1245" s="63">
        <v>0</v>
      </c>
      <c r="X1245" s="63"/>
      <c r="Y1245" s="63"/>
      <c r="Z1245" s="63"/>
      <c r="AA1245" s="63"/>
      <c r="AB1245" s="63"/>
      <c r="BA1245" t="str">
        <f t="shared" si="300"/>
        <v>Nottingham</v>
      </c>
      <c r="BB1245" t="s">
        <v>2969</v>
      </c>
      <c r="BC1245">
        <v>1</v>
      </c>
      <c r="BD1245">
        <v>1</v>
      </c>
      <c r="BE1245" s="112">
        <v>33</v>
      </c>
      <c r="BF1245" s="114">
        <v>15</v>
      </c>
      <c r="BG1245" s="114">
        <v>135</v>
      </c>
      <c r="BH1245" s="118">
        <v>57460</v>
      </c>
      <c r="BI1245" s="118">
        <f t="shared" si="291"/>
        <v>33015</v>
      </c>
      <c r="BJ1245" t="s">
        <v>1471</v>
      </c>
      <c r="BK1245">
        <f t="shared" si="299"/>
        <v>3357460</v>
      </c>
      <c r="BP1245">
        <v>48.42</v>
      </c>
      <c r="BQ1245">
        <v>1.94</v>
      </c>
      <c r="BR1245">
        <v>46.47</v>
      </c>
      <c r="BW1245" s="1"/>
    </row>
    <row r="1246" spans="1:75" ht="15" hidden="1" customHeight="1" outlineLevel="1">
      <c r="A1246" t="s">
        <v>2012</v>
      </c>
      <c r="B1246" s="8" t="s">
        <v>1798</v>
      </c>
      <c r="C1246" s="1">
        <f t="shared" si="292"/>
        <v>196</v>
      </c>
      <c r="D1246" s="5">
        <f>IF(N1246&gt;0, RANK(N1246,(N1246:P1246,Q1246:AE1246)),0)</f>
        <v>2</v>
      </c>
      <c r="E1246" s="5">
        <f>IF(O1246&gt;0,RANK(O1246,(N1246:P1246,Q1246:AE1246)),0)</f>
        <v>1</v>
      </c>
      <c r="F1246" s="5">
        <f t="shared" si="293"/>
        <v>0</v>
      </c>
      <c r="G1246" s="1">
        <f t="shared" si="294"/>
        <v>30</v>
      </c>
      <c r="H1246" s="2">
        <f t="shared" si="290"/>
        <v>0.15306122448979592</v>
      </c>
      <c r="I1246" s="6"/>
      <c r="J1246" s="2">
        <f t="shared" si="295"/>
        <v>0.40816326530612246</v>
      </c>
      <c r="K1246" s="2">
        <f t="shared" si="296"/>
        <v>0.56122448979591832</v>
      </c>
      <c r="L1246" s="2">
        <f t="shared" si="297"/>
        <v>0</v>
      </c>
      <c r="M1246" s="2">
        <f t="shared" si="298"/>
        <v>3.0612244897959218E-2</v>
      </c>
      <c r="N1246" s="63">
        <v>80</v>
      </c>
      <c r="O1246" s="63">
        <v>110</v>
      </c>
      <c r="P1246" s="63"/>
      <c r="Q1246" s="63">
        <v>6</v>
      </c>
      <c r="R1246" s="63"/>
      <c r="S1246" s="63"/>
      <c r="T1246" s="63"/>
      <c r="U1246" s="63"/>
      <c r="V1246" s="63"/>
      <c r="W1246" s="63">
        <v>0</v>
      </c>
      <c r="X1246" s="63"/>
      <c r="Y1246" s="63"/>
      <c r="Z1246" s="63"/>
      <c r="AA1246" s="63"/>
      <c r="AB1246" s="63"/>
      <c r="BA1246" t="str">
        <f t="shared" si="300"/>
        <v>Orange</v>
      </c>
      <c r="BB1246" t="s">
        <v>2258</v>
      </c>
      <c r="BC1246">
        <v>2</v>
      </c>
      <c r="BD1246">
        <v>2</v>
      </c>
      <c r="BE1246" s="112">
        <v>33</v>
      </c>
      <c r="BF1246" s="114">
        <v>9</v>
      </c>
      <c r="BG1246" s="114">
        <v>145</v>
      </c>
      <c r="BH1246" s="118">
        <v>58340</v>
      </c>
      <c r="BI1246" s="118">
        <f t="shared" si="291"/>
        <v>33009</v>
      </c>
      <c r="BJ1246" t="s">
        <v>1471</v>
      </c>
      <c r="BK1246">
        <f t="shared" si="299"/>
        <v>3358340</v>
      </c>
      <c r="BP1246">
        <v>23.25</v>
      </c>
      <c r="BQ1246">
        <v>0.04</v>
      </c>
      <c r="BR1246">
        <v>23.22</v>
      </c>
      <c r="BW1246" s="1"/>
    </row>
    <row r="1247" spans="1:75" ht="15" hidden="1" customHeight="1" outlineLevel="1">
      <c r="A1247" t="s">
        <v>3014</v>
      </c>
      <c r="B1247" s="8" t="s">
        <v>1798</v>
      </c>
      <c r="C1247" s="1">
        <f t="shared" si="292"/>
        <v>823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293"/>
        <v>0</v>
      </c>
      <c r="G1247" s="1">
        <f t="shared" si="294"/>
        <v>270</v>
      </c>
      <c r="H1247" s="2">
        <f t="shared" si="290"/>
        <v>0.32806804374240583</v>
      </c>
      <c r="I1247" s="6"/>
      <c r="J1247" s="2">
        <f t="shared" si="295"/>
        <v>0.65492102065613611</v>
      </c>
      <c r="K1247" s="2">
        <f t="shared" si="296"/>
        <v>0.32685297691373028</v>
      </c>
      <c r="L1247" s="2">
        <f t="shared" si="297"/>
        <v>0</v>
      </c>
      <c r="M1247" s="2">
        <f t="shared" si="298"/>
        <v>1.8226002430133614E-2</v>
      </c>
      <c r="N1247" s="63">
        <v>539</v>
      </c>
      <c r="O1247" s="63">
        <v>269</v>
      </c>
      <c r="P1247" s="63"/>
      <c r="Q1247" s="63">
        <v>15</v>
      </c>
      <c r="R1247" s="63"/>
      <c r="S1247" s="63"/>
      <c r="T1247" s="63"/>
      <c r="U1247" s="63"/>
      <c r="V1247" s="63"/>
      <c r="W1247" s="63">
        <v>0</v>
      </c>
      <c r="X1247" s="63"/>
      <c r="Y1247" s="63"/>
      <c r="Z1247" s="63"/>
      <c r="AA1247" s="63"/>
      <c r="AB1247" s="63"/>
      <c r="BA1247" t="str">
        <f t="shared" si="300"/>
        <v>Orford</v>
      </c>
      <c r="BB1247" t="s">
        <v>2258</v>
      </c>
      <c r="BC1247">
        <v>2</v>
      </c>
      <c r="BD1247">
        <v>2</v>
      </c>
      <c r="BE1247" s="112">
        <v>33</v>
      </c>
      <c r="BF1247" s="114">
        <v>9</v>
      </c>
      <c r="BG1247" s="114">
        <v>150</v>
      </c>
      <c r="BH1247" s="118">
        <v>58500</v>
      </c>
      <c r="BI1247" s="118">
        <f t="shared" si="291"/>
        <v>33009</v>
      </c>
      <c r="BJ1247" t="s">
        <v>1471</v>
      </c>
      <c r="BK1247">
        <f t="shared" si="299"/>
        <v>3358500</v>
      </c>
      <c r="BP1247">
        <v>48.02</v>
      </c>
      <c r="BQ1247">
        <v>1.35</v>
      </c>
      <c r="BR1247">
        <v>46.67</v>
      </c>
      <c r="BW1247" s="1"/>
    </row>
    <row r="1248" spans="1:75" ht="15" hidden="1" customHeight="1" outlineLevel="1">
      <c r="A1248" t="s">
        <v>2506</v>
      </c>
      <c r="B1248" s="8" t="s">
        <v>1798</v>
      </c>
      <c r="C1248" s="1">
        <f t="shared" si="292"/>
        <v>2486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 t="shared" si="293"/>
        <v>0</v>
      </c>
      <c r="G1248" s="1">
        <f t="shared" si="294"/>
        <v>522</v>
      </c>
      <c r="H1248" s="2">
        <f t="shared" ref="H1248:H1311" si="301">IF(C1248&gt;0,G1248/C1248,0)</f>
        <v>0.20997586484312147</v>
      </c>
      <c r="I1248" s="6"/>
      <c r="J1248" s="2">
        <f t="shared" si="295"/>
        <v>0.38817377312952533</v>
      </c>
      <c r="K1248" s="2">
        <f t="shared" si="296"/>
        <v>0.59814963797264686</v>
      </c>
      <c r="L1248" s="2">
        <f t="shared" si="297"/>
        <v>0</v>
      </c>
      <c r="M1248" s="2">
        <f t="shared" si="298"/>
        <v>1.3676588897827746E-2</v>
      </c>
      <c r="N1248" s="63">
        <v>965</v>
      </c>
      <c r="O1248" s="63">
        <v>1487</v>
      </c>
      <c r="P1248" s="63"/>
      <c r="Q1248" s="63">
        <v>34</v>
      </c>
      <c r="R1248" s="63"/>
      <c r="S1248" s="63"/>
      <c r="T1248" s="63"/>
      <c r="U1248" s="63"/>
      <c r="V1248" s="63"/>
      <c r="W1248" s="63">
        <v>0</v>
      </c>
      <c r="X1248" s="63"/>
      <c r="Y1248" s="63"/>
      <c r="Z1248" s="63"/>
      <c r="AA1248" s="63"/>
      <c r="AB1248" s="63"/>
      <c r="BA1248" t="str">
        <f t="shared" si="300"/>
        <v>Ossipee</v>
      </c>
      <c r="BB1248" t="s">
        <v>1674</v>
      </c>
      <c r="BC1248">
        <v>1</v>
      </c>
      <c r="BD1248">
        <v>1</v>
      </c>
      <c r="BE1248" s="112">
        <v>33</v>
      </c>
      <c r="BF1248" s="114">
        <v>3</v>
      </c>
      <c r="BG1248" s="114">
        <v>70</v>
      </c>
      <c r="BH1248" s="118">
        <v>58740</v>
      </c>
      <c r="BI1248" s="118">
        <f t="shared" si="291"/>
        <v>33003</v>
      </c>
      <c r="BJ1248" t="s">
        <v>1471</v>
      </c>
      <c r="BK1248">
        <f t="shared" si="299"/>
        <v>3358740</v>
      </c>
      <c r="BP1248">
        <v>75.56</v>
      </c>
      <c r="BQ1248">
        <v>4.42</v>
      </c>
      <c r="BR1248">
        <v>71.150000000000006</v>
      </c>
      <c r="BW1248" s="1"/>
    </row>
    <row r="1249" spans="1:75" ht="15" hidden="1" customHeight="1" outlineLevel="1">
      <c r="A1249" t="s">
        <v>2120</v>
      </c>
      <c r="B1249" s="8" t="s">
        <v>1798</v>
      </c>
      <c r="C1249" s="1">
        <f t="shared" si="292"/>
        <v>8854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293"/>
        <v>0</v>
      </c>
      <c r="G1249" s="1">
        <f t="shared" si="294"/>
        <v>1773</v>
      </c>
      <c r="H1249" s="2">
        <f t="shared" si="301"/>
        <v>0.20024847526541675</v>
      </c>
      <c r="I1249" s="6"/>
      <c r="J1249" s="2">
        <f t="shared" si="295"/>
        <v>0.39304269256833069</v>
      </c>
      <c r="K1249" s="2">
        <f t="shared" si="296"/>
        <v>0.59329116783374747</v>
      </c>
      <c r="L1249" s="2">
        <f t="shared" si="297"/>
        <v>0</v>
      </c>
      <c r="M1249" s="2">
        <f t="shared" si="298"/>
        <v>1.3666139597921845E-2</v>
      </c>
      <c r="N1249" s="63">
        <v>3480</v>
      </c>
      <c r="O1249" s="63">
        <v>5253</v>
      </c>
      <c r="P1249" s="63"/>
      <c r="Q1249" s="63">
        <v>121</v>
      </c>
      <c r="R1249" s="63"/>
      <c r="S1249" s="63"/>
      <c r="T1249" s="63"/>
      <c r="U1249" s="63"/>
      <c r="V1249" s="63"/>
      <c r="W1249" s="63">
        <v>0</v>
      </c>
      <c r="X1249" s="63"/>
      <c r="Y1249" s="63"/>
      <c r="Z1249" s="63"/>
      <c r="AA1249" s="63"/>
      <c r="AB1249" s="63"/>
      <c r="BA1249" t="str">
        <f t="shared" si="300"/>
        <v>Pelham</v>
      </c>
      <c r="BB1249" t="s">
        <v>1160</v>
      </c>
      <c r="BC1249">
        <v>2</v>
      </c>
      <c r="BD1249">
        <v>2</v>
      </c>
      <c r="BE1249" s="112">
        <v>33</v>
      </c>
      <c r="BF1249" s="114">
        <v>11</v>
      </c>
      <c r="BG1249" s="114">
        <v>125</v>
      </c>
      <c r="BH1249" s="118">
        <v>59940</v>
      </c>
      <c r="BI1249" s="118">
        <f t="shared" si="291"/>
        <v>33011</v>
      </c>
      <c r="BJ1249" t="s">
        <v>1471</v>
      </c>
      <c r="BK1249">
        <f t="shared" si="299"/>
        <v>3359940</v>
      </c>
      <c r="BP1249">
        <v>26.96</v>
      </c>
      <c r="BQ1249">
        <v>0.52</v>
      </c>
      <c r="BR1249">
        <v>26.43</v>
      </c>
      <c r="BW1249" s="1"/>
    </row>
    <row r="1250" spans="1:75" ht="15" hidden="1" customHeight="1" outlineLevel="1">
      <c r="A1250" t="s">
        <v>2103</v>
      </c>
      <c r="B1250" s="8" t="s">
        <v>1798</v>
      </c>
      <c r="C1250" s="1">
        <f t="shared" si="292"/>
        <v>4325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 t="shared" si="293"/>
        <v>0</v>
      </c>
      <c r="G1250" s="1">
        <f t="shared" si="294"/>
        <v>132</v>
      </c>
      <c r="H1250" s="2">
        <f t="shared" si="301"/>
        <v>3.0520231213872831E-2</v>
      </c>
      <c r="I1250" s="6"/>
      <c r="J1250" s="2">
        <f t="shared" si="295"/>
        <v>0.50612716763005783</v>
      </c>
      <c r="K1250" s="2">
        <f t="shared" si="296"/>
        <v>0.47560693641618496</v>
      </c>
      <c r="L1250" s="2">
        <f t="shared" si="297"/>
        <v>0</v>
      </c>
      <c r="M1250" s="2">
        <f t="shared" si="298"/>
        <v>1.8265895953757216E-2</v>
      </c>
      <c r="N1250" s="63">
        <v>2189</v>
      </c>
      <c r="O1250" s="63">
        <v>2057</v>
      </c>
      <c r="P1250" s="63"/>
      <c r="Q1250" s="63">
        <v>79</v>
      </c>
      <c r="R1250" s="63"/>
      <c r="S1250" s="63"/>
      <c r="T1250" s="63"/>
      <c r="U1250" s="63"/>
      <c r="V1250" s="63"/>
      <c r="W1250" s="63">
        <v>0</v>
      </c>
      <c r="X1250" s="63"/>
      <c r="Y1250" s="63"/>
      <c r="Z1250" s="63"/>
      <c r="AA1250" s="63"/>
      <c r="AB1250" s="63"/>
      <c r="BA1250" t="str">
        <f t="shared" si="300"/>
        <v>Pembroke</v>
      </c>
      <c r="BB1250" t="s">
        <v>2492</v>
      </c>
      <c r="BC1250">
        <v>2</v>
      </c>
      <c r="BD1250">
        <v>2</v>
      </c>
      <c r="BE1250" s="112">
        <v>33</v>
      </c>
      <c r="BF1250" s="114">
        <v>13</v>
      </c>
      <c r="BG1250" s="114">
        <v>105</v>
      </c>
      <c r="BH1250" s="118">
        <v>60020</v>
      </c>
      <c r="BI1250" s="118">
        <f t="shared" si="291"/>
        <v>33013</v>
      </c>
      <c r="BJ1250" t="s">
        <v>1471</v>
      </c>
      <c r="BK1250">
        <f t="shared" si="299"/>
        <v>3360020</v>
      </c>
      <c r="BP1250">
        <v>22.99</v>
      </c>
      <c r="BQ1250">
        <v>0.16</v>
      </c>
      <c r="BR1250">
        <v>22.83</v>
      </c>
      <c r="BW1250" s="1"/>
    </row>
    <row r="1251" spans="1:75" ht="15" hidden="1" customHeight="1" outlineLevel="1">
      <c r="A1251" t="s">
        <v>2972</v>
      </c>
      <c r="B1251" s="8" t="s">
        <v>1798</v>
      </c>
      <c r="C1251" s="1">
        <f t="shared" si="292"/>
        <v>4400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293"/>
        <v>0</v>
      </c>
      <c r="G1251" s="1">
        <f t="shared" si="294"/>
        <v>1844</v>
      </c>
      <c r="H1251" s="2">
        <f t="shared" si="301"/>
        <v>0.41909090909090907</v>
      </c>
      <c r="I1251" s="6"/>
      <c r="J1251" s="2">
        <f t="shared" si="295"/>
        <v>0.70227272727272727</v>
      </c>
      <c r="K1251" s="2">
        <f t="shared" si="296"/>
        <v>0.2831818181818182</v>
      </c>
      <c r="L1251" s="2">
        <f t="shared" si="297"/>
        <v>0</v>
      </c>
      <c r="M1251" s="2">
        <f t="shared" si="298"/>
        <v>1.4545454545454528E-2</v>
      </c>
      <c r="N1251" s="63">
        <v>3090</v>
      </c>
      <c r="O1251" s="63">
        <v>1246</v>
      </c>
      <c r="P1251" s="63"/>
      <c r="Q1251" s="63">
        <v>64</v>
      </c>
      <c r="R1251" s="63"/>
      <c r="S1251" s="63"/>
      <c r="T1251" s="63"/>
      <c r="U1251" s="63"/>
      <c r="V1251" s="63"/>
      <c r="W1251" s="63">
        <v>0</v>
      </c>
      <c r="X1251" s="63"/>
      <c r="Y1251" s="63"/>
      <c r="Z1251" s="63"/>
      <c r="AA1251" s="63"/>
      <c r="AB1251" s="63"/>
      <c r="BA1251" t="str">
        <f t="shared" si="300"/>
        <v>Peterborough</v>
      </c>
      <c r="BB1251" t="s">
        <v>1160</v>
      </c>
      <c r="BC1251">
        <v>2</v>
      </c>
      <c r="BD1251">
        <v>2</v>
      </c>
      <c r="BE1251" s="112">
        <v>33</v>
      </c>
      <c r="BF1251" s="114">
        <v>11</v>
      </c>
      <c r="BG1251" s="114">
        <v>130</v>
      </c>
      <c r="BH1251" s="118">
        <v>60580</v>
      </c>
      <c r="BI1251" s="118">
        <f t="shared" ref="BI1251:BI1314" si="302">BE1251*1000+BF1251</f>
        <v>33011</v>
      </c>
      <c r="BJ1251" t="s">
        <v>1471</v>
      </c>
      <c r="BK1251">
        <f t="shared" si="299"/>
        <v>3360580</v>
      </c>
      <c r="BP1251">
        <v>38.11</v>
      </c>
      <c r="BQ1251">
        <v>0.41</v>
      </c>
      <c r="BR1251">
        <v>37.71</v>
      </c>
      <c r="BW1251" s="1"/>
    </row>
    <row r="1252" spans="1:75" ht="15" hidden="1" customHeight="1" outlineLevel="1">
      <c r="A1252" t="s">
        <v>2408</v>
      </c>
      <c r="B1252" s="8" t="s">
        <v>1798</v>
      </c>
      <c r="C1252" s="1">
        <f t="shared" si="292"/>
        <v>440</v>
      </c>
      <c r="D1252" s="5">
        <f>IF(N1252&gt;0, RANK(N1252,(N1252:P1252,Q1252:AE1252)),0)</f>
        <v>1</v>
      </c>
      <c r="E1252" s="5">
        <f>IF(O1252&gt;0,RANK(O1252,(N1252:P1252,Q1252:AE1252)),0)</f>
        <v>2</v>
      </c>
      <c r="F1252" s="5">
        <f t="shared" si="293"/>
        <v>0</v>
      </c>
      <c r="G1252" s="1">
        <f t="shared" si="294"/>
        <v>47</v>
      </c>
      <c r="H1252" s="2">
        <f t="shared" si="301"/>
        <v>0.10681818181818181</v>
      </c>
      <c r="I1252" s="6"/>
      <c r="J1252" s="2">
        <f t="shared" si="295"/>
        <v>0.54772727272727273</v>
      </c>
      <c r="K1252" s="2">
        <f t="shared" si="296"/>
        <v>0.44090909090909092</v>
      </c>
      <c r="L1252" s="2">
        <f t="shared" si="297"/>
        <v>0</v>
      </c>
      <c r="M1252" s="2">
        <f t="shared" si="298"/>
        <v>1.1363636363636354E-2</v>
      </c>
      <c r="N1252" s="63">
        <v>241</v>
      </c>
      <c r="O1252" s="63">
        <v>194</v>
      </c>
      <c r="P1252" s="63"/>
      <c r="Q1252" s="63">
        <v>5</v>
      </c>
      <c r="R1252" s="63"/>
      <c r="S1252" s="63"/>
      <c r="T1252" s="63"/>
      <c r="U1252" s="63"/>
      <c r="V1252" s="63"/>
      <c r="W1252" s="63">
        <v>0</v>
      </c>
      <c r="X1252" s="63"/>
      <c r="Y1252" s="63"/>
      <c r="Z1252" s="63"/>
      <c r="AA1252" s="63"/>
      <c r="AB1252" s="63"/>
      <c r="BA1252" t="str">
        <f t="shared" si="300"/>
        <v>Piermont</v>
      </c>
      <c r="BB1252" t="s">
        <v>2258</v>
      </c>
      <c r="BC1252">
        <v>2</v>
      </c>
      <c r="BD1252">
        <v>2</v>
      </c>
      <c r="BE1252" s="112">
        <v>33</v>
      </c>
      <c r="BF1252" s="114">
        <v>9</v>
      </c>
      <c r="BG1252" s="114">
        <v>155</v>
      </c>
      <c r="BH1252" s="118">
        <v>61060</v>
      </c>
      <c r="BI1252" s="118">
        <f t="shared" si="302"/>
        <v>33009</v>
      </c>
      <c r="BJ1252" t="s">
        <v>1471</v>
      </c>
      <c r="BK1252">
        <f t="shared" si="299"/>
        <v>3361060</v>
      </c>
      <c r="BP1252">
        <v>39.82</v>
      </c>
      <c r="BQ1252">
        <v>1.33</v>
      </c>
      <c r="BR1252">
        <v>38.49</v>
      </c>
      <c r="BW1252" s="1"/>
    </row>
    <row r="1253" spans="1:75" ht="15" hidden="1" customHeight="1" outlineLevel="1">
      <c r="A1253" t="s">
        <v>1525</v>
      </c>
      <c r="B1253" s="8" t="s">
        <v>1798</v>
      </c>
      <c r="C1253" s="1">
        <f t="shared" si="292"/>
        <v>1</v>
      </c>
      <c r="D1253" s="5">
        <f>IF(N1253&gt;0, RANK(N1253,(N1253:P1253,Q1253:AE1253)),0)</f>
        <v>1</v>
      </c>
      <c r="E1253" s="5">
        <f>IF(O1253&gt;0,RANK(O1253,(N1253:P1253,Q1253:AE1253)),0)</f>
        <v>0</v>
      </c>
      <c r="F1253" s="5">
        <f t="shared" si="293"/>
        <v>0</v>
      </c>
      <c r="G1253" s="1">
        <f t="shared" si="294"/>
        <v>1</v>
      </c>
      <c r="H1253" s="2">
        <f t="shared" si="301"/>
        <v>1</v>
      </c>
      <c r="I1253" s="6"/>
      <c r="J1253" s="2">
        <f t="shared" si="295"/>
        <v>1</v>
      </c>
      <c r="K1253" s="2">
        <f t="shared" si="296"/>
        <v>0</v>
      </c>
      <c r="L1253" s="2">
        <f t="shared" si="297"/>
        <v>0</v>
      </c>
      <c r="M1253" s="2">
        <f t="shared" si="298"/>
        <v>0</v>
      </c>
      <c r="N1253" s="63">
        <v>1</v>
      </c>
      <c r="O1253" s="63">
        <v>0</v>
      </c>
      <c r="P1253" s="63"/>
      <c r="Q1253" s="63">
        <v>0</v>
      </c>
      <c r="R1253" s="63"/>
      <c r="S1253" s="63"/>
      <c r="T1253" s="63"/>
      <c r="U1253" s="63"/>
      <c r="V1253" s="63"/>
      <c r="W1253" s="63">
        <v>0</v>
      </c>
      <c r="X1253" s="63"/>
      <c r="Y1253" s="63"/>
      <c r="Z1253" s="63"/>
      <c r="AA1253" s="63"/>
      <c r="AB1253" s="63"/>
      <c r="BA1253" t="str">
        <f t="shared" si="300"/>
        <v>Pinkham's Grant</v>
      </c>
      <c r="BB1253" t="s">
        <v>442</v>
      </c>
      <c r="BC1253">
        <v>2</v>
      </c>
      <c r="BD1253">
        <v>2</v>
      </c>
      <c r="BE1253" s="112">
        <v>33</v>
      </c>
      <c r="BF1253" s="114">
        <v>7</v>
      </c>
      <c r="BG1253" s="114">
        <v>155</v>
      </c>
      <c r="BH1253" s="118">
        <v>61620</v>
      </c>
      <c r="BI1253" s="118">
        <f t="shared" si="302"/>
        <v>33007</v>
      </c>
      <c r="BJ1253" s="8" t="s">
        <v>1296</v>
      </c>
      <c r="BK1253">
        <f t="shared" si="299"/>
        <v>3361620</v>
      </c>
      <c r="BP1253">
        <v>3.77</v>
      </c>
      <c r="BQ1253">
        <v>0</v>
      </c>
      <c r="BR1253">
        <v>3.77</v>
      </c>
      <c r="BW1253" s="1"/>
    </row>
    <row r="1254" spans="1:75" ht="15" hidden="1" customHeight="1" outlineLevel="1">
      <c r="A1254" t="s">
        <v>483</v>
      </c>
      <c r="B1254" s="8" t="s">
        <v>1798</v>
      </c>
      <c r="C1254" s="1">
        <f t="shared" si="292"/>
        <v>545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 t="shared" si="293"/>
        <v>0</v>
      </c>
      <c r="G1254" s="1">
        <f t="shared" si="294"/>
        <v>222</v>
      </c>
      <c r="H1254" s="2">
        <f t="shared" si="301"/>
        <v>0.40733944954128443</v>
      </c>
      <c r="I1254" s="6"/>
      <c r="J1254" s="2">
        <f t="shared" si="295"/>
        <v>0.28990825688073396</v>
      </c>
      <c r="K1254" s="2">
        <f t="shared" si="296"/>
        <v>0.69724770642201839</v>
      </c>
      <c r="L1254" s="2">
        <f t="shared" si="297"/>
        <v>0</v>
      </c>
      <c r="M1254" s="2">
        <f t="shared" si="298"/>
        <v>1.2844036697247652E-2</v>
      </c>
      <c r="N1254" s="63">
        <v>158</v>
      </c>
      <c r="O1254" s="63">
        <v>380</v>
      </c>
      <c r="P1254" s="63"/>
      <c r="Q1254" s="63">
        <v>7</v>
      </c>
      <c r="R1254" s="63"/>
      <c r="S1254" s="63"/>
      <c r="T1254" s="63"/>
      <c r="U1254" s="63"/>
      <c r="V1254" s="63"/>
      <c r="W1254" s="63">
        <v>0</v>
      </c>
      <c r="X1254" s="63"/>
      <c r="Y1254" s="63"/>
      <c r="Z1254" s="63"/>
      <c r="AA1254" s="63"/>
      <c r="AB1254" s="63"/>
      <c r="BA1254" t="str">
        <f t="shared" si="300"/>
        <v>Pittsburg</v>
      </c>
      <c r="BB1254" t="s">
        <v>442</v>
      </c>
      <c r="BC1254">
        <v>2</v>
      </c>
      <c r="BD1254">
        <v>2</v>
      </c>
      <c r="BE1254" s="112">
        <v>33</v>
      </c>
      <c r="BF1254" s="114">
        <v>7</v>
      </c>
      <c r="BG1254" s="114">
        <v>160</v>
      </c>
      <c r="BH1254" s="118">
        <v>61780</v>
      </c>
      <c r="BI1254" s="118">
        <f t="shared" si="302"/>
        <v>33007</v>
      </c>
      <c r="BJ1254" s="8" t="s">
        <v>1471</v>
      </c>
      <c r="BK1254">
        <f t="shared" si="299"/>
        <v>3361780</v>
      </c>
      <c r="BP1254">
        <v>291.35000000000002</v>
      </c>
      <c r="BQ1254">
        <v>9.0500000000000007</v>
      </c>
      <c r="BR1254">
        <v>282.3</v>
      </c>
      <c r="BW1254" s="1"/>
    </row>
    <row r="1255" spans="1:75" ht="15" hidden="1" customHeight="1" outlineLevel="1">
      <c r="A1255" t="s">
        <v>3096</v>
      </c>
      <c r="B1255" s="8" t="s">
        <v>1798</v>
      </c>
      <c r="C1255" s="1">
        <f t="shared" si="292"/>
        <v>2095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 t="shared" si="293"/>
        <v>0</v>
      </c>
      <c r="G1255" s="1">
        <f t="shared" si="294"/>
        <v>423</v>
      </c>
      <c r="H1255" s="2">
        <f t="shared" si="301"/>
        <v>0.20190930787589498</v>
      </c>
      <c r="I1255" s="6"/>
      <c r="J1255" s="2">
        <f t="shared" si="295"/>
        <v>0.38520286396181386</v>
      </c>
      <c r="K1255" s="2">
        <f t="shared" si="296"/>
        <v>0.58711217183770881</v>
      </c>
      <c r="L1255" s="2">
        <f t="shared" si="297"/>
        <v>0</v>
      </c>
      <c r="M1255" s="2">
        <f t="shared" si="298"/>
        <v>2.768496420047728E-2</v>
      </c>
      <c r="N1255" s="63">
        <v>807</v>
      </c>
      <c r="O1255" s="63">
        <v>1230</v>
      </c>
      <c r="P1255" s="63"/>
      <c r="Q1255" s="63">
        <v>58</v>
      </c>
      <c r="R1255" s="63"/>
      <c r="S1255" s="63"/>
      <c r="T1255" s="63"/>
      <c r="U1255" s="63"/>
      <c r="V1255" s="63"/>
      <c r="W1255" s="63">
        <v>0</v>
      </c>
      <c r="X1255" s="63"/>
      <c r="Y1255" s="63"/>
      <c r="Z1255" s="63"/>
      <c r="AA1255" s="63"/>
      <c r="AB1255" s="63"/>
      <c r="BA1255" t="str">
        <f t="shared" si="300"/>
        <v>Pittsfield</v>
      </c>
      <c r="BB1255" t="s">
        <v>2492</v>
      </c>
      <c r="BC1255">
        <v>2</v>
      </c>
      <c r="BD1255">
        <v>2</v>
      </c>
      <c r="BE1255" s="112">
        <v>33</v>
      </c>
      <c r="BF1255" s="114">
        <v>13</v>
      </c>
      <c r="BG1255" s="114">
        <v>110</v>
      </c>
      <c r="BH1255" s="118">
        <v>61940</v>
      </c>
      <c r="BI1255" s="118">
        <f t="shared" si="302"/>
        <v>33013</v>
      </c>
      <c r="BJ1255" t="s">
        <v>1471</v>
      </c>
      <c r="BK1255">
        <f t="shared" si="299"/>
        <v>3361940</v>
      </c>
      <c r="BP1255">
        <v>23.87</v>
      </c>
      <c r="BQ1255">
        <v>0.3</v>
      </c>
      <c r="BR1255">
        <v>23.57</v>
      </c>
      <c r="BW1255" s="1"/>
    </row>
    <row r="1256" spans="1:75" ht="15" hidden="1" customHeight="1" outlineLevel="1">
      <c r="A1256" t="s">
        <v>2129</v>
      </c>
      <c r="B1256" s="8" t="s">
        <v>1798</v>
      </c>
      <c r="C1256" s="1">
        <f t="shared" si="292"/>
        <v>1685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293"/>
        <v>0</v>
      </c>
      <c r="G1256" s="1">
        <f t="shared" si="294"/>
        <v>613</v>
      </c>
      <c r="H1256" s="2">
        <f t="shared" si="301"/>
        <v>0.36379821958456976</v>
      </c>
      <c r="I1256" s="6"/>
      <c r="J1256" s="2">
        <f t="shared" si="295"/>
        <v>0.67359050445103863</v>
      </c>
      <c r="K1256" s="2">
        <f t="shared" si="296"/>
        <v>0.30979228486646887</v>
      </c>
      <c r="L1256" s="2">
        <f t="shared" si="297"/>
        <v>0</v>
      </c>
      <c r="M1256" s="2">
        <f t="shared" si="298"/>
        <v>1.66172106824925E-2</v>
      </c>
      <c r="N1256" s="63">
        <v>1135</v>
      </c>
      <c r="O1256" s="63">
        <v>522</v>
      </c>
      <c r="P1256" s="63"/>
      <c r="Q1256" s="63">
        <v>28</v>
      </c>
      <c r="R1256" s="63"/>
      <c r="S1256" s="63"/>
      <c r="T1256" s="63"/>
      <c r="U1256" s="63"/>
      <c r="V1256" s="63"/>
      <c r="W1256" s="63">
        <v>0</v>
      </c>
      <c r="X1256" s="63"/>
      <c r="Y1256" s="63"/>
      <c r="Z1256" s="63"/>
      <c r="AA1256" s="63"/>
      <c r="AB1256" s="63"/>
      <c r="BA1256" t="str">
        <f t="shared" si="300"/>
        <v>Plainfield</v>
      </c>
      <c r="BB1256" t="s">
        <v>1039</v>
      </c>
      <c r="BC1256">
        <v>2</v>
      </c>
      <c r="BD1256">
        <v>2</v>
      </c>
      <c r="BE1256" s="112">
        <v>33</v>
      </c>
      <c r="BF1256" s="114">
        <v>19</v>
      </c>
      <c r="BG1256" s="114">
        <v>55</v>
      </c>
      <c r="BH1256" s="118">
        <v>62340</v>
      </c>
      <c r="BI1256" s="118">
        <f t="shared" si="302"/>
        <v>33019</v>
      </c>
      <c r="BJ1256" t="s">
        <v>1471</v>
      </c>
      <c r="BK1256">
        <f t="shared" si="299"/>
        <v>3362340</v>
      </c>
      <c r="BP1256">
        <v>52.91</v>
      </c>
      <c r="BQ1256">
        <v>0.75</v>
      </c>
      <c r="BR1256">
        <v>52.16</v>
      </c>
      <c r="BW1256" s="1"/>
    </row>
    <row r="1257" spans="1:75" ht="15" hidden="1" customHeight="1" outlineLevel="1">
      <c r="A1257" t="s">
        <v>2175</v>
      </c>
      <c r="B1257" s="8" t="s">
        <v>1798</v>
      </c>
      <c r="C1257" s="1">
        <f t="shared" si="292"/>
        <v>4612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 t="shared" si="293"/>
        <v>0</v>
      </c>
      <c r="G1257" s="1">
        <f t="shared" si="294"/>
        <v>459</v>
      </c>
      <c r="H1257" s="2">
        <f t="shared" si="301"/>
        <v>9.9522983521248914E-2</v>
      </c>
      <c r="I1257" s="6"/>
      <c r="J1257" s="2">
        <f t="shared" si="295"/>
        <v>0.44340849956634865</v>
      </c>
      <c r="K1257" s="2">
        <f t="shared" si="296"/>
        <v>0.54293148308759753</v>
      </c>
      <c r="L1257" s="2">
        <f t="shared" si="297"/>
        <v>0</v>
      </c>
      <c r="M1257" s="2">
        <f t="shared" si="298"/>
        <v>1.3660017346053821E-2</v>
      </c>
      <c r="N1257" s="63">
        <v>2045</v>
      </c>
      <c r="O1257" s="63">
        <v>2504</v>
      </c>
      <c r="P1257" s="63"/>
      <c r="Q1257" s="63">
        <v>63</v>
      </c>
      <c r="R1257" s="63"/>
      <c r="S1257" s="63"/>
      <c r="T1257" s="63"/>
      <c r="U1257" s="63"/>
      <c r="V1257" s="63"/>
      <c r="W1257" s="63">
        <v>0</v>
      </c>
      <c r="X1257" s="63"/>
      <c r="Y1257" s="63"/>
      <c r="Z1257" s="63"/>
      <c r="AA1257" s="63"/>
      <c r="AB1257" s="63"/>
      <c r="BA1257" t="str">
        <f t="shared" si="300"/>
        <v>Plaistow</v>
      </c>
      <c r="BB1257" t="s">
        <v>2969</v>
      </c>
      <c r="BC1257">
        <v>1</v>
      </c>
      <c r="BD1257">
        <v>1</v>
      </c>
      <c r="BE1257" s="112">
        <v>33</v>
      </c>
      <c r="BF1257" s="114">
        <v>15</v>
      </c>
      <c r="BG1257" s="114">
        <v>140</v>
      </c>
      <c r="BH1257" s="118">
        <v>62500</v>
      </c>
      <c r="BI1257" s="118">
        <f t="shared" si="302"/>
        <v>33015</v>
      </c>
      <c r="BJ1257" t="s">
        <v>1471</v>
      </c>
      <c r="BK1257">
        <f t="shared" si="299"/>
        <v>3362500</v>
      </c>
      <c r="BP1257">
        <v>10.64</v>
      </c>
      <c r="BQ1257">
        <v>0.01</v>
      </c>
      <c r="BR1257">
        <v>10.63</v>
      </c>
      <c r="BW1257" s="1"/>
    </row>
    <row r="1258" spans="1:75" ht="15" hidden="1" customHeight="1" outlineLevel="1">
      <c r="A1258" t="s">
        <v>231</v>
      </c>
      <c r="B1258" s="8" t="s">
        <v>1798</v>
      </c>
      <c r="C1258" s="1">
        <f t="shared" si="292"/>
        <v>3415</v>
      </c>
      <c r="D1258" s="5">
        <f>IF(N1258&gt;0, RANK(N1258,(N1258:P1258,Q1258:AE1258)),0)</f>
        <v>1</v>
      </c>
      <c r="E1258" s="5">
        <f>IF(O1258&gt;0,RANK(O1258,(N1258:P1258,Q1258:AE1258)),0)</f>
        <v>2</v>
      </c>
      <c r="F1258" s="5">
        <f t="shared" si="293"/>
        <v>0</v>
      </c>
      <c r="G1258" s="1">
        <f t="shared" si="294"/>
        <v>1091</v>
      </c>
      <c r="H1258" s="2">
        <f t="shared" si="301"/>
        <v>0.31947291361639824</v>
      </c>
      <c r="I1258" s="6"/>
      <c r="J1258" s="2">
        <f t="shared" si="295"/>
        <v>0.64831625183016106</v>
      </c>
      <c r="K1258" s="2">
        <f t="shared" si="296"/>
        <v>0.32884333821376283</v>
      </c>
      <c r="L1258" s="2">
        <f t="shared" si="297"/>
        <v>0</v>
      </c>
      <c r="M1258" s="2">
        <f t="shared" si="298"/>
        <v>2.2840409956076113E-2</v>
      </c>
      <c r="N1258" s="63">
        <v>2214</v>
      </c>
      <c r="O1258" s="63">
        <v>1123</v>
      </c>
      <c r="P1258" s="63"/>
      <c r="Q1258" s="63">
        <v>78</v>
      </c>
      <c r="R1258" s="63"/>
      <c r="S1258" s="63"/>
      <c r="T1258" s="63"/>
      <c r="U1258" s="63"/>
      <c r="V1258" s="63"/>
      <c r="W1258" s="63">
        <v>0</v>
      </c>
      <c r="X1258" s="63"/>
      <c r="Y1258" s="63"/>
      <c r="Z1258" s="63"/>
      <c r="AA1258" s="63"/>
      <c r="AB1258" s="63"/>
      <c r="BA1258" t="str">
        <f t="shared" si="300"/>
        <v>Plymouth</v>
      </c>
      <c r="BB1258" t="s">
        <v>2258</v>
      </c>
      <c r="BC1258">
        <v>2</v>
      </c>
      <c r="BD1258">
        <v>2</v>
      </c>
      <c r="BE1258" s="112">
        <v>33</v>
      </c>
      <c r="BF1258" s="114">
        <v>9</v>
      </c>
      <c r="BG1258" s="114">
        <v>160</v>
      </c>
      <c r="BH1258" s="118">
        <v>62660</v>
      </c>
      <c r="BI1258" s="118">
        <f t="shared" si="302"/>
        <v>33009</v>
      </c>
      <c r="BJ1258" t="s">
        <v>1471</v>
      </c>
      <c r="BK1258">
        <f t="shared" si="299"/>
        <v>3362660</v>
      </c>
      <c r="BP1258">
        <v>28.74</v>
      </c>
      <c r="BQ1258">
        <v>0.35</v>
      </c>
      <c r="BR1258">
        <v>28.39</v>
      </c>
      <c r="BW1258" s="1"/>
    </row>
    <row r="1259" spans="1:75" ht="15" hidden="1" customHeight="1" outlineLevel="1">
      <c r="A1259" t="s">
        <v>1289</v>
      </c>
      <c r="B1259" s="8" t="s">
        <v>1798</v>
      </c>
      <c r="C1259" s="1">
        <f t="shared" si="292"/>
        <v>14701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293"/>
        <v>0</v>
      </c>
      <c r="G1259" s="1">
        <f t="shared" si="294"/>
        <v>6827</v>
      </c>
      <c r="H1259" s="2">
        <f t="shared" si="301"/>
        <v>0.46439017753894291</v>
      </c>
      <c r="I1259" s="6"/>
      <c r="J1259" s="2">
        <f t="shared" si="295"/>
        <v>0.72532480783620157</v>
      </c>
      <c r="K1259" s="2">
        <f t="shared" si="296"/>
        <v>0.26093463029725866</v>
      </c>
      <c r="L1259" s="2">
        <f t="shared" si="297"/>
        <v>0</v>
      </c>
      <c r="M1259" s="2">
        <f t="shared" si="298"/>
        <v>1.3740561866539769E-2</v>
      </c>
      <c r="N1259" s="63">
        <v>10663</v>
      </c>
      <c r="O1259" s="63">
        <v>3836</v>
      </c>
      <c r="P1259" s="63"/>
      <c r="Q1259" s="63">
        <v>202</v>
      </c>
      <c r="R1259" s="63"/>
      <c r="S1259" s="63"/>
      <c r="T1259" s="63"/>
      <c r="U1259" s="63"/>
      <c r="V1259" s="63"/>
      <c r="W1259" s="63">
        <v>0</v>
      </c>
      <c r="X1259" s="63"/>
      <c r="Y1259" s="63"/>
      <c r="Z1259" s="63"/>
      <c r="AA1259" s="63"/>
      <c r="AB1259" s="63"/>
      <c r="BA1259" t="str">
        <f t="shared" si="300"/>
        <v>Portsmouth</v>
      </c>
      <c r="BB1259" t="s">
        <v>2969</v>
      </c>
      <c r="BC1259">
        <v>1</v>
      </c>
      <c r="BD1259">
        <v>1</v>
      </c>
      <c r="BE1259" s="112">
        <v>33</v>
      </c>
      <c r="BF1259" s="114">
        <v>15</v>
      </c>
      <c r="BG1259" s="114">
        <v>145</v>
      </c>
      <c r="BH1259" s="118">
        <v>62900</v>
      </c>
      <c r="BI1259" s="118">
        <f t="shared" si="302"/>
        <v>33015</v>
      </c>
      <c r="BJ1259" t="s">
        <v>1248</v>
      </c>
      <c r="BK1259">
        <f t="shared" si="299"/>
        <v>3362900</v>
      </c>
      <c r="BP1259">
        <v>16.79</v>
      </c>
      <c r="BQ1259">
        <v>1.18</v>
      </c>
      <c r="BR1259">
        <v>15.61</v>
      </c>
      <c r="BW1259" s="1"/>
    </row>
    <row r="1260" spans="1:75" ht="15" hidden="1" customHeight="1" outlineLevel="1">
      <c r="A1260" t="s">
        <v>1459</v>
      </c>
      <c r="B1260" s="8" t="s">
        <v>1798</v>
      </c>
      <c r="C1260" s="1">
        <f t="shared" si="292"/>
        <v>277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293"/>
        <v>0</v>
      </c>
      <c r="G1260" s="1">
        <f t="shared" si="294"/>
        <v>103</v>
      </c>
      <c r="H1260" s="2">
        <f t="shared" si="301"/>
        <v>0.37184115523465705</v>
      </c>
      <c r="I1260" s="6"/>
      <c r="J1260" s="2">
        <f t="shared" si="295"/>
        <v>0.67148014440433212</v>
      </c>
      <c r="K1260" s="2">
        <f t="shared" si="296"/>
        <v>0.29963898916967507</v>
      </c>
      <c r="L1260" s="2">
        <f t="shared" si="297"/>
        <v>0</v>
      </c>
      <c r="M1260" s="2">
        <f t="shared" si="298"/>
        <v>2.8880866425992802E-2</v>
      </c>
      <c r="N1260" s="63">
        <v>186</v>
      </c>
      <c r="O1260" s="63">
        <v>83</v>
      </c>
      <c r="P1260" s="63"/>
      <c r="Q1260" s="63">
        <v>8</v>
      </c>
      <c r="R1260" s="63"/>
      <c r="S1260" s="63"/>
      <c r="T1260" s="63"/>
      <c r="U1260" s="63"/>
      <c r="V1260" s="63"/>
      <c r="W1260" s="63">
        <v>0</v>
      </c>
      <c r="X1260" s="63"/>
      <c r="Y1260" s="63"/>
      <c r="Z1260" s="63"/>
      <c r="AA1260" s="63"/>
      <c r="AB1260" s="63"/>
      <c r="BA1260" t="str">
        <f t="shared" si="300"/>
        <v>Randolph</v>
      </c>
      <c r="BB1260" t="s">
        <v>442</v>
      </c>
      <c r="BC1260">
        <v>2</v>
      </c>
      <c r="BD1260">
        <v>2</v>
      </c>
      <c r="BE1260" s="112">
        <v>33</v>
      </c>
      <c r="BF1260" s="114">
        <v>7</v>
      </c>
      <c r="BG1260" s="114">
        <v>165</v>
      </c>
      <c r="BH1260" s="118">
        <v>63860</v>
      </c>
      <c r="BI1260" s="118">
        <f t="shared" si="302"/>
        <v>33007</v>
      </c>
      <c r="BJ1260" t="s">
        <v>1471</v>
      </c>
      <c r="BK1260">
        <f t="shared" si="299"/>
        <v>3363860</v>
      </c>
      <c r="BP1260">
        <v>47.15</v>
      </c>
      <c r="BQ1260">
        <v>0.04</v>
      </c>
      <c r="BR1260">
        <v>47.11</v>
      </c>
      <c r="BW1260" s="1"/>
    </row>
    <row r="1261" spans="1:75" ht="15" hidden="1" customHeight="1" outlineLevel="1">
      <c r="A1261" t="s">
        <v>3015</v>
      </c>
      <c r="B1261" s="8" t="s">
        <v>1798</v>
      </c>
      <c r="C1261" s="1">
        <f t="shared" si="292"/>
        <v>6000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293"/>
        <v>0</v>
      </c>
      <c r="G1261" s="1">
        <f t="shared" si="294"/>
        <v>1139</v>
      </c>
      <c r="H1261" s="2">
        <f t="shared" si="301"/>
        <v>0.18983333333333333</v>
      </c>
      <c r="I1261" s="6"/>
      <c r="J1261" s="2">
        <f t="shared" si="295"/>
        <v>0.39633333333333332</v>
      </c>
      <c r="K1261" s="2">
        <f t="shared" si="296"/>
        <v>0.58616666666666661</v>
      </c>
      <c r="L1261" s="2">
        <f t="shared" si="297"/>
        <v>0</v>
      </c>
      <c r="M1261" s="2">
        <f t="shared" si="298"/>
        <v>1.7500000000000071E-2</v>
      </c>
      <c r="N1261" s="63">
        <v>2378</v>
      </c>
      <c r="O1261" s="63">
        <v>3517</v>
      </c>
      <c r="P1261" s="63"/>
      <c r="Q1261" s="63">
        <v>105</v>
      </c>
      <c r="R1261" s="63"/>
      <c r="S1261" s="63"/>
      <c r="T1261" s="63"/>
      <c r="U1261" s="63"/>
      <c r="V1261" s="63"/>
      <c r="W1261" s="63">
        <v>0</v>
      </c>
      <c r="X1261" s="63"/>
      <c r="Y1261" s="63"/>
      <c r="Z1261" s="63"/>
      <c r="AA1261" s="63"/>
      <c r="AB1261" s="63"/>
      <c r="BA1261" t="str">
        <f t="shared" si="300"/>
        <v>Raymond</v>
      </c>
      <c r="BB1261" t="s">
        <v>2969</v>
      </c>
      <c r="BC1261">
        <v>1</v>
      </c>
      <c r="BD1261">
        <v>1</v>
      </c>
      <c r="BE1261" s="112">
        <v>33</v>
      </c>
      <c r="BF1261" s="114">
        <v>15</v>
      </c>
      <c r="BG1261" s="114">
        <v>150</v>
      </c>
      <c r="BH1261" s="118">
        <v>64020</v>
      </c>
      <c r="BI1261" s="118">
        <f t="shared" si="302"/>
        <v>33015</v>
      </c>
      <c r="BJ1261" t="s">
        <v>1471</v>
      </c>
      <c r="BK1261">
        <f t="shared" si="299"/>
        <v>3364020</v>
      </c>
      <c r="BP1261">
        <v>29.57</v>
      </c>
      <c r="BQ1261">
        <v>0.79</v>
      </c>
      <c r="BR1261">
        <v>28.78</v>
      </c>
      <c r="BW1261" s="1"/>
    </row>
    <row r="1262" spans="1:75" ht="15" hidden="1" customHeight="1" outlineLevel="1">
      <c r="A1262" t="s">
        <v>1880</v>
      </c>
      <c r="B1262" s="8" t="s">
        <v>1798</v>
      </c>
      <c r="C1262" s="1">
        <f t="shared" si="292"/>
        <v>719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 t="shared" si="293"/>
        <v>0</v>
      </c>
      <c r="G1262" s="1">
        <f t="shared" si="294"/>
        <v>121</v>
      </c>
      <c r="H1262" s="2">
        <f t="shared" si="301"/>
        <v>0.16828929068150209</v>
      </c>
      <c r="I1262" s="6"/>
      <c r="J1262" s="2">
        <f t="shared" si="295"/>
        <v>0.40611961057023643</v>
      </c>
      <c r="K1262" s="2">
        <f t="shared" si="296"/>
        <v>0.57440890125173849</v>
      </c>
      <c r="L1262" s="2">
        <f t="shared" si="297"/>
        <v>0</v>
      </c>
      <c r="M1262" s="2">
        <f t="shared" si="298"/>
        <v>1.947148817802502E-2</v>
      </c>
      <c r="N1262" s="63">
        <v>292</v>
      </c>
      <c r="O1262" s="63">
        <v>413</v>
      </c>
      <c r="P1262" s="63"/>
      <c r="Q1262" s="63">
        <v>14</v>
      </c>
      <c r="R1262" s="63"/>
      <c r="S1262" s="63"/>
      <c r="T1262" s="63"/>
      <c r="U1262" s="63"/>
      <c r="V1262" s="63"/>
      <c r="W1262" s="63">
        <v>0</v>
      </c>
      <c r="X1262" s="63"/>
      <c r="Y1262" s="63"/>
      <c r="Z1262" s="63"/>
      <c r="AA1262" s="63"/>
      <c r="AB1262" s="63"/>
      <c r="BA1262" t="str">
        <f t="shared" si="300"/>
        <v>Richmond</v>
      </c>
      <c r="BB1262" t="s">
        <v>1462</v>
      </c>
      <c r="BC1262">
        <v>2</v>
      </c>
      <c r="BD1262">
        <v>2</v>
      </c>
      <c r="BE1262" s="112">
        <v>33</v>
      </c>
      <c r="BF1262" s="114">
        <v>5</v>
      </c>
      <c r="BG1262" s="114">
        <v>65</v>
      </c>
      <c r="BH1262" s="118">
        <v>64420</v>
      </c>
      <c r="BI1262" s="118">
        <f t="shared" si="302"/>
        <v>33005</v>
      </c>
      <c r="BJ1262" t="s">
        <v>1471</v>
      </c>
      <c r="BK1262">
        <f t="shared" si="299"/>
        <v>3364420</v>
      </c>
      <c r="BP1262">
        <v>37.770000000000003</v>
      </c>
      <c r="BQ1262">
        <v>0.2</v>
      </c>
      <c r="BR1262">
        <v>37.57</v>
      </c>
      <c r="BW1262" s="1"/>
    </row>
    <row r="1263" spans="1:75" ht="15" hidden="1" customHeight="1" outlineLevel="1">
      <c r="A1263" t="s">
        <v>3016</v>
      </c>
      <c r="B1263" s="8" t="s">
        <v>1798</v>
      </c>
      <c r="C1263" s="1">
        <f t="shared" si="292"/>
        <v>3658</v>
      </c>
      <c r="D1263" s="5">
        <f>IF(N1263&gt;0, RANK(N1263,(N1263:P1263,Q1263:AE1263)),0)</f>
        <v>2</v>
      </c>
      <c r="E1263" s="5">
        <f>IF(O1263&gt;0,RANK(O1263,(N1263:P1263,Q1263:AE1263)),0)</f>
        <v>1</v>
      </c>
      <c r="F1263" s="5">
        <f t="shared" si="293"/>
        <v>0</v>
      </c>
      <c r="G1263" s="1">
        <f t="shared" si="294"/>
        <v>701</v>
      </c>
      <c r="H1263" s="2">
        <f t="shared" si="301"/>
        <v>0.19163477310005467</v>
      </c>
      <c r="I1263" s="6"/>
      <c r="J1263" s="2">
        <f t="shared" si="295"/>
        <v>0.39447785675232366</v>
      </c>
      <c r="K1263" s="2">
        <f t="shared" si="296"/>
        <v>0.58611262985237833</v>
      </c>
      <c r="L1263" s="2">
        <f t="shared" si="297"/>
        <v>0</v>
      </c>
      <c r="M1263" s="2">
        <f t="shared" si="298"/>
        <v>1.940951339529795E-2</v>
      </c>
      <c r="N1263" s="63">
        <v>1443</v>
      </c>
      <c r="O1263" s="63">
        <v>2144</v>
      </c>
      <c r="P1263" s="63"/>
      <c r="Q1263" s="63">
        <v>71</v>
      </c>
      <c r="R1263" s="63"/>
      <c r="S1263" s="63"/>
      <c r="T1263" s="63"/>
      <c r="U1263" s="63"/>
      <c r="V1263" s="63"/>
      <c r="W1263" s="63">
        <v>0</v>
      </c>
      <c r="X1263" s="63"/>
      <c r="Y1263" s="63"/>
      <c r="Z1263" s="63"/>
      <c r="AA1263" s="63"/>
      <c r="AB1263" s="63"/>
      <c r="BA1263" t="str">
        <f t="shared" si="300"/>
        <v>Rindge</v>
      </c>
      <c r="BB1263" t="s">
        <v>1462</v>
      </c>
      <c r="BC1263">
        <v>2</v>
      </c>
      <c r="BD1263">
        <v>2</v>
      </c>
      <c r="BE1263" s="112">
        <v>33</v>
      </c>
      <c r="BF1263" s="114">
        <v>5</v>
      </c>
      <c r="BG1263" s="114">
        <v>70</v>
      </c>
      <c r="BH1263" s="118">
        <v>64580</v>
      </c>
      <c r="BI1263" s="118">
        <f t="shared" si="302"/>
        <v>33005</v>
      </c>
      <c r="BJ1263" t="s">
        <v>1471</v>
      </c>
      <c r="BK1263">
        <f t="shared" si="299"/>
        <v>3364580</v>
      </c>
      <c r="BP1263">
        <v>39.96</v>
      </c>
      <c r="BQ1263">
        <v>2.77</v>
      </c>
      <c r="BR1263">
        <v>37.19</v>
      </c>
      <c r="BW1263" s="1"/>
    </row>
    <row r="1264" spans="1:75" ht="15" hidden="1" customHeight="1" outlineLevel="1">
      <c r="A1264" t="s">
        <v>1705</v>
      </c>
      <c r="B1264" s="8" t="s">
        <v>1798</v>
      </c>
      <c r="C1264" s="1">
        <f t="shared" si="292"/>
        <v>16845</v>
      </c>
      <c r="D1264" s="5">
        <f>IF(N1264&gt;0, RANK(N1264,(N1264:P1264,Q1264:AE1264)),0)</f>
        <v>2</v>
      </c>
      <c r="E1264" s="5">
        <f>IF(O1264&gt;0,RANK(O1264,(N1264:P1264,Q1264:AE1264)),0)</f>
        <v>1</v>
      </c>
      <c r="F1264" s="5">
        <f t="shared" si="293"/>
        <v>0</v>
      </c>
      <c r="G1264" s="1">
        <f t="shared" si="294"/>
        <v>235</v>
      </c>
      <c r="H1264" s="2">
        <f t="shared" si="301"/>
        <v>1.3950727218759276E-2</v>
      </c>
      <c r="I1264" s="6"/>
      <c r="J1264" s="2">
        <f t="shared" si="295"/>
        <v>0.48275452656574652</v>
      </c>
      <c r="K1264" s="2">
        <f t="shared" si="296"/>
        <v>0.49670525378450581</v>
      </c>
      <c r="L1264" s="2">
        <f t="shared" si="297"/>
        <v>0</v>
      </c>
      <c r="M1264" s="2">
        <f t="shared" si="298"/>
        <v>2.0540219649747726E-2</v>
      </c>
      <c r="N1264" s="63">
        <v>8132</v>
      </c>
      <c r="O1264" s="63">
        <v>8367</v>
      </c>
      <c r="P1264" s="63"/>
      <c r="Q1264" s="63">
        <v>346</v>
      </c>
      <c r="R1264" s="63"/>
      <c r="S1264" s="63"/>
      <c r="T1264" s="63"/>
      <c r="U1264" s="63"/>
      <c r="V1264" s="63"/>
      <c r="W1264" s="63">
        <v>0</v>
      </c>
      <c r="X1264" s="63"/>
      <c r="Y1264" s="63"/>
      <c r="Z1264" s="63"/>
      <c r="AA1264" s="63"/>
      <c r="AB1264" s="63"/>
      <c r="BA1264" t="str">
        <f t="shared" si="300"/>
        <v>Rochester</v>
      </c>
      <c r="BB1264" t="s">
        <v>2034</v>
      </c>
      <c r="BC1264">
        <v>1</v>
      </c>
      <c r="BD1264">
        <v>1</v>
      </c>
      <c r="BE1264" s="112">
        <v>33</v>
      </c>
      <c r="BF1264" s="114">
        <v>17</v>
      </c>
      <c r="BG1264" s="114">
        <v>50</v>
      </c>
      <c r="BH1264" s="118">
        <v>65140</v>
      </c>
      <c r="BI1264" s="118">
        <f t="shared" si="302"/>
        <v>33017</v>
      </c>
      <c r="BJ1264" t="s">
        <v>1248</v>
      </c>
      <c r="BK1264">
        <f t="shared" si="299"/>
        <v>3365140</v>
      </c>
      <c r="BP1264">
        <v>45.78</v>
      </c>
      <c r="BQ1264">
        <v>0.63</v>
      </c>
      <c r="BR1264">
        <v>45.15</v>
      </c>
      <c r="BW1264" s="1"/>
    </row>
    <row r="1265" spans="1:75" ht="15" hidden="1" customHeight="1" outlineLevel="1">
      <c r="A1265" t="s">
        <v>2450</v>
      </c>
      <c r="B1265" s="8" t="s">
        <v>1798</v>
      </c>
      <c r="C1265" s="1">
        <f t="shared" si="292"/>
        <v>1736</v>
      </c>
      <c r="D1265" s="5">
        <f>IF(N1265&gt;0, RANK(N1265,(N1265:P1265,Q1265:AE1265)),0)</f>
        <v>1</v>
      </c>
      <c r="E1265" s="5">
        <f>IF(O1265&gt;0,RANK(O1265,(N1265:P1265,Q1265:AE1265)),0)</f>
        <v>2</v>
      </c>
      <c r="F1265" s="5">
        <f t="shared" si="293"/>
        <v>0</v>
      </c>
      <c r="G1265" s="1">
        <f t="shared" si="294"/>
        <v>216</v>
      </c>
      <c r="H1265" s="2">
        <f t="shared" si="301"/>
        <v>0.12442396313364056</v>
      </c>
      <c r="I1265" s="6"/>
      <c r="J1265" s="2">
        <f t="shared" si="295"/>
        <v>0.54781105990783407</v>
      </c>
      <c r="K1265" s="2">
        <f t="shared" si="296"/>
        <v>0.42338709677419356</v>
      </c>
      <c r="L1265" s="2">
        <f t="shared" si="297"/>
        <v>0</v>
      </c>
      <c r="M1265" s="2">
        <f t="shared" si="298"/>
        <v>2.8801843317972364E-2</v>
      </c>
      <c r="N1265" s="63">
        <v>951</v>
      </c>
      <c r="O1265" s="63">
        <v>735</v>
      </c>
      <c r="P1265" s="63"/>
      <c r="Q1265" s="63">
        <v>50</v>
      </c>
      <c r="R1265" s="63"/>
      <c r="S1265" s="63"/>
      <c r="T1265" s="63"/>
      <c r="U1265" s="63"/>
      <c r="V1265" s="63"/>
      <c r="W1265" s="63">
        <v>0</v>
      </c>
      <c r="X1265" s="63"/>
      <c r="Y1265" s="63"/>
      <c r="Z1265" s="63"/>
      <c r="AA1265" s="63"/>
      <c r="AB1265" s="63"/>
      <c r="BA1265" t="str">
        <f t="shared" si="300"/>
        <v>Rollinsford</v>
      </c>
      <c r="BB1265" t="s">
        <v>2034</v>
      </c>
      <c r="BC1265">
        <v>1</v>
      </c>
      <c r="BD1265">
        <v>1</v>
      </c>
      <c r="BE1265" s="112">
        <v>33</v>
      </c>
      <c r="BF1265" s="114">
        <v>17</v>
      </c>
      <c r="BG1265" s="114">
        <v>55</v>
      </c>
      <c r="BH1265" s="118">
        <v>65540</v>
      </c>
      <c r="BI1265" s="118">
        <f t="shared" si="302"/>
        <v>33017</v>
      </c>
      <c r="BJ1265" t="s">
        <v>1471</v>
      </c>
      <c r="BK1265">
        <f t="shared" si="299"/>
        <v>3365540</v>
      </c>
      <c r="BP1265">
        <v>7.54</v>
      </c>
      <c r="BQ1265">
        <v>0.25</v>
      </c>
      <c r="BR1265">
        <v>7.29</v>
      </c>
      <c r="BW1265" s="1"/>
    </row>
    <row r="1266" spans="1:75" ht="15" hidden="1" customHeight="1" outlineLevel="1">
      <c r="A1266" t="s">
        <v>2716</v>
      </c>
      <c r="B1266" s="8" t="s">
        <v>1798</v>
      </c>
      <c r="C1266" s="1">
        <f t="shared" si="292"/>
        <v>144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293"/>
        <v>0</v>
      </c>
      <c r="G1266" s="1">
        <f t="shared" si="294"/>
        <v>40</v>
      </c>
      <c r="H1266" s="2">
        <f t="shared" si="301"/>
        <v>0.27777777777777779</v>
      </c>
      <c r="I1266" s="6"/>
      <c r="J1266" s="2">
        <f t="shared" si="295"/>
        <v>0.63888888888888884</v>
      </c>
      <c r="K1266" s="2">
        <f t="shared" si="296"/>
        <v>0.3611111111111111</v>
      </c>
      <c r="L1266" s="2">
        <f t="shared" si="297"/>
        <v>0</v>
      </c>
      <c r="M1266" s="2">
        <f t="shared" si="298"/>
        <v>5.5511151231257827E-17</v>
      </c>
      <c r="N1266" s="63">
        <v>92</v>
      </c>
      <c r="O1266" s="63">
        <v>52</v>
      </c>
      <c r="P1266" s="63"/>
      <c r="Q1266" s="63">
        <v>0</v>
      </c>
      <c r="R1266" s="63"/>
      <c r="S1266" s="63"/>
      <c r="T1266" s="63"/>
      <c r="U1266" s="63"/>
      <c r="V1266" s="63"/>
      <c r="W1266" s="63">
        <v>0</v>
      </c>
      <c r="X1266" s="63"/>
      <c r="Y1266" s="63"/>
      <c r="Z1266" s="63"/>
      <c r="AA1266" s="63"/>
      <c r="AB1266" s="63"/>
      <c r="BA1266" t="str">
        <f t="shared" si="300"/>
        <v>Roxbury</v>
      </c>
      <c r="BB1266" t="s">
        <v>1462</v>
      </c>
      <c r="BC1266">
        <v>2</v>
      </c>
      <c r="BD1266">
        <v>2</v>
      </c>
      <c r="BE1266" s="112">
        <v>33</v>
      </c>
      <c r="BF1266" s="114">
        <v>5</v>
      </c>
      <c r="BG1266" s="114">
        <v>75</v>
      </c>
      <c r="BH1266" s="118">
        <v>65700</v>
      </c>
      <c r="BI1266" s="118">
        <f t="shared" si="302"/>
        <v>33005</v>
      </c>
      <c r="BJ1266" t="s">
        <v>1471</v>
      </c>
      <c r="BK1266">
        <f t="shared" si="299"/>
        <v>3365700</v>
      </c>
      <c r="BP1266">
        <v>12.19</v>
      </c>
      <c r="BQ1266">
        <v>0.28999999999999998</v>
      </c>
      <c r="BR1266">
        <v>11.9</v>
      </c>
      <c r="BW1266" s="1"/>
    </row>
    <row r="1267" spans="1:75" ht="15" hidden="1" customHeight="1" outlineLevel="1">
      <c r="A1267" t="s">
        <v>1952</v>
      </c>
      <c r="B1267" s="8" t="s">
        <v>1798</v>
      </c>
      <c r="C1267" s="1">
        <f t="shared" si="292"/>
        <v>956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293"/>
        <v>0</v>
      </c>
      <c r="G1267" s="1">
        <f t="shared" si="294"/>
        <v>117</v>
      </c>
      <c r="H1267" s="2">
        <f t="shared" si="301"/>
        <v>0.12238493723849372</v>
      </c>
      <c r="I1267" s="6"/>
      <c r="J1267" s="2">
        <f t="shared" si="295"/>
        <v>0.42887029288702927</v>
      </c>
      <c r="K1267" s="2">
        <f t="shared" si="296"/>
        <v>0.55125523012552302</v>
      </c>
      <c r="L1267" s="2">
        <f t="shared" si="297"/>
        <v>0</v>
      </c>
      <c r="M1267" s="2">
        <f t="shared" si="298"/>
        <v>1.9874476987447709E-2</v>
      </c>
      <c r="N1267" s="63">
        <v>410</v>
      </c>
      <c r="O1267" s="63">
        <v>527</v>
      </c>
      <c r="P1267" s="63"/>
      <c r="Q1267" s="63">
        <v>19</v>
      </c>
      <c r="R1267" s="63"/>
      <c r="S1267" s="63"/>
      <c r="T1267" s="63"/>
      <c r="U1267" s="63"/>
      <c r="V1267" s="63"/>
      <c r="W1267" s="63">
        <v>0</v>
      </c>
      <c r="X1267" s="63"/>
      <c r="Y1267" s="63"/>
      <c r="Z1267" s="63"/>
      <c r="AA1267" s="63"/>
      <c r="AB1267" s="63"/>
      <c r="BA1267" t="str">
        <f t="shared" si="300"/>
        <v>Rumney</v>
      </c>
      <c r="BB1267" t="s">
        <v>2258</v>
      </c>
      <c r="BC1267">
        <v>2</v>
      </c>
      <c r="BD1267">
        <v>2</v>
      </c>
      <c r="BE1267" s="112">
        <v>33</v>
      </c>
      <c r="BF1267" s="114">
        <v>9</v>
      </c>
      <c r="BG1267" s="114">
        <v>165</v>
      </c>
      <c r="BH1267" s="118">
        <v>65940</v>
      </c>
      <c r="BI1267" s="118">
        <f t="shared" si="302"/>
        <v>33009</v>
      </c>
      <c r="BJ1267" t="s">
        <v>1471</v>
      </c>
      <c r="BK1267">
        <f t="shared" si="299"/>
        <v>3365940</v>
      </c>
      <c r="BP1267">
        <v>42.56</v>
      </c>
      <c r="BQ1267">
        <v>0.63</v>
      </c>
      <c r="BR1267">
        <v>41.92</v>
      </c>
      <c r="BW1267" s="1"/>
    </row>
    <row r="1268" spans="1:75" ht="15" hidden="1" customHeight="1" outlineLevel="1">
      <c r="A1268" t="s">
        <v>1953</v>
      </c>
      <c r="B1268" s="8" t="s">
        <v>1798</v>
      </c>
      <c r="C1268" s="1">
        <f t="shared" si="292"/>
        <v>4440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293"/>
        <v>0</v>
      </c>
      <c r="G1268" s="1">
        <f t="shared" si="294"/>
        <v>1161</v>
      </c>
      <c r="H1268" s="2">
        <f t="shared" si="301"/>
        <v>0.26148648648648648</v>
      </c>
      <c r="I1268" s="6"/>
      <c r="J1268" s="2">
        <f t="shared" si="295"/>
        <v>0.62635135135135134</v>
      </c>
      <c r="K1268" s="2">
        <f t="shared" si="296"/>
        <v>0.36486486486486486</v>
      </c>
      <c r="L1268" s="2">
        <f t="shared" si="297"/>
        <v>0</v>
      </c>
      <c r="M1268" s="2">
        <f t="shared" si="298"/>
        <v>8.7837837837838051E-3</v>
      </c>
      <c r="N1268" s="63">
        <v>2781</v>
      </c>
      <c r="O1268" s="63">
        <v>1620</v>
      </c>
      <c r="P1268" s="63"/>
      <c r="Q1268" s="63">
        <v>39</v>
      </c>
      <c r="R1268" s="63"/>
      <c r="S1268" s="63"/>
      <c r="T1268" s="63"/>
      <c r="U1268" s="63"/>
      <c r="V1268" s="63"/>
      <c r="W1268" s="63">
        <v>0</v>
      </c>
      <c r="X1268" s="63"/>
      <c r="Y1268" s="63"/>
      <c r="Z1268" s="63"/>
      <c r="AA1268" s="63"/>
      <c r="AB1268" s="63"/>
      <c r="BA1268" t="str">
        <f t="shared" si="300"/>
        <v>Rye</v>
      </c>
      <c r="BB1268" t="s">
        <v>2969</v>
      </c>
      <c r="BC1268">
        <v>1</v>
      </c>
      <c r="BD1268">
        <v>1</v>
      </c>
      <c r="BE1268" s="112">
        <v>33</v>
      </c>
      <c r="BF1268" s="114">
        <v>15</v>
      </c>
      <c r="BG1268" s="114">
        <v>155</v>
      </c>
      <c r="BH1268" s="118">
        <v>66180</v>
      </c>
      <c r="BI1268" s="118">
        <f t="shared" si="302"/>
        <v>33015</v>
      </c>
      <c r="BJ1268" t="s">
        <v>1471</v>
      </c>
      <c r="BK1268">
        <f t="shared" si="299"/>
        <v>3366180</v>
      </c>
      <c r="BP1268">
        <v>35.5</v>
      </c>
      <c r="BQ1268">
        <v>22.88</v>
      </c>
      <c r="BR1268">
        <v>12.62</v>
      </c>
      <c r="BW1268" s="1"/>
    </row>
    <row r="1269" spans="1:75" ht="15" hidden="1" customHeight="1" outlineLevel="1">
      <c r="A1269" t="s">
        <v>2879</v>
      </c>
      <c r="B1269" s="8" t="s">
        <v>1798</v>
      </c>
      <c r="C1269" s="1">
        <f t="shared" ref="C1269:C1318" si="303">SUM(N1269:AY1269)</f>
        <v>17841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 t="shared" ref="F1269:F1318" si="304">IF(P1269&gt;0,RANK(P1269,(N1269:AE1269)),0)</f>
        <v>0</v>
      </c>
      <c r="G1269" s="1">
        <f t="shared" ref="G1269:G1318" si="305">IF(C1269&gt;0,MAX(N1269:P1269)-LARGE(N1269:P1269,2),0)</f>
        <v>2331</v>
      </c>
      <c r="H1269" s="2">
        <f t="shared" si="301"/>
        <v>0.13065411131663024</v>
      </c>
      <c r="I1269" s="6"/>
      <c r="J1269" s="2">
        <f t="shared" ref="J1269:J1318" si="306">IF(C1269=0,"-",N1269/C1269)</f>
        <v>0.4281150159744409</v>
      </c>
      <c r="K1269" s="2">
        <f t="shared" ref="K1269:K1318" si="307">IF(C1269=0,"-",O1269/C1269)</f>
        <v>0.55876912729107109</v>
      </c>
      <c r="L1269" s="2">
        <f t="shared" ref="L1269:L1318" si="308">IF(C1269=0,"-",P1269/C1269)</f>
        <v>0</v>
      </c>
      <c r="M1269" s="2">
        <f t="shared" ref="M1269:M1318" si="309">IF(C1269=0,"-",(1-J1269-K1269-L1269))</f>
        <v>1.3115856734488007E-2</v>
      </c>
      <c r="N1269" s="63">
        <v>7638</v>
      </c>
      <c r="O1269" s="63">
        <v>9969</v>
      </c>
      <c r="P1269" s="63"/>
      <c r="Q1269" s="63">
        <v>234</v>
      </c>
      <c r="R1269" s="63"/>
      <c r="S1269" s="63"/>
      <c r="T1269" s="63"/>
      <c r="U1269" s="63"/>
      <c r="V1269" s="63"/>
      <c r="W1269" s="63">
        <v>0</v>
      </c>
      <c r="X1269" s="63"/>
      <c r="Y1269" s="63"/>
      <c r="Z1269" s="63"/>
      <c r="AA1269" s="63"/>
      <c r="AB1269" s="63"/>
      <c r="BA1269" t="str">
        <f t="shared" si="300"/>
        <v>Salem</v>
      </c>
      <c r="BB1269" t="s">
        <v>2969</v>
      </c>
      <c r="BC1269">
        <v>2</v>
      </c>
      <c r="BD1269">
        <v>2</v>
      </c>
      <c r="BE1269" s="112">
        <v>33</v>
      </c>
      <c r="BF1269" s="114">
        <v>15</v>
      </c>
      <c r="BG1269" s="114">
        <v>160</v>
      </c>
      <c r="BH1269" s="118">
        <v>66660</v>
      </c>
      <c r="BI1269" s="118">
        <f t="shared" si="302"/>
        <v>33015</v>
      </c>
      <c r="BJ1269" t="s">
        <v>1471</v>
      </c>
      <c r="BK1269">
        <f t="shared" ref="BK1269:BK1317" si="310">BE1269*100000+BH1269</f>
        <v>3366660</v>
      </c>
      <c r="BP1269">
        <v>25.86</v>
      </c>
      <c r="BQ1269">
        <v>1.1599999999999999</v>
      </c>
      <c r="BR1269">
        <v>24.7</v>
      </c>
      <c r="BW1269" s="1"/>
    </row>
    <row r="1270" spans="1:75" ht="15" hidden="1" customHeight="1" outlineLevel="1">
      <c r="A1270" t="s">
        <v>2096</v>
      </c>
      <c r="B1270" s="8" t="s">
        <v>1798</v>
      </c>
      <c r="C1270" s="1">
        <f t="shared" si="303"/>
        <v>922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 t="shared" si="304"/>
        <v>0</v>
      </c>
      <c r="G1270" s="1">
        <f t="shared" si="305"/>
        <v>137</v>
      </c>
      <c r="H1270" s="2">
        <f t="shared" si="301"/>
        <v>0.14859002169197397</v>
      </c>
      <c r="I1270" s="6"/>
      <c r="J1270" s="2">
        <f t="shared" si="306"/>
        <v>0.4121475054229935</v>
      </c>
      <c r="K1270" s="2">
        <f t="shared" si="307"/>
        <v>0.56073752711496749</v>
      </c>
      <c r="L1270" s="2">
        <f t="shared" si="308"/>
        <v>0</v>
      </c>
      <c r="M1270" s="2">
        <f t="shared" si="309"/>
        <v>2.7114967462039008E-2</v>
      </c>
      <c r="N1270" s="63">
        <v>380</v>
      </c>
      <c r="O1270" s="63">
        <v>517</v>
      </c>
      <c r="P1270" s="63"/>
      <c r="Q1270" s="63">
        <v>25</v>
      </c>
      <c r="R1270" s="63"/>
      <c r="S1270" s="63"/>
      <c r="T1270" s="63"/>
      <c r="U1270" s="63"/>
      <c r="V1270" s="63"/>
      <c r="W1270" s="63">
        <v>0</v>
      </c>
      <c r="X1270" s="63"/>
      <c r="Y1270" s="63"/>
      <c r="Z1270" s="63"/>
      <c r="AA1270" s="63"/>
      <c r="AB1270" s="63"/>
      <c r="BA1270" t="str">
        <f t="shared" si="300"/>
        <v>Salisbury</v>
      </c>
      <c r="BB1270" t="s">
        <v>2492</v>
      </c>
      <c r="BC1270">
        <v>2</v>
      </c>
      <c r="BD1270">
        <v>2</v>
      </c>
      <c r="BE1270" s="112">
        <v>33</v>
      </c>
      <c r="BF1270" s="114">
        <v>13</v>
      </c>
      <c r="BG1270" s="114">
        <v>115</v>
      </c>
      <c r="BH1270" s="118">
        <v>66980</v>
      </c>
      <c r="BI1270" s="118">
        <f t="shared" si="302"/>
        <v>33013</v>
      </c>
      <c r="BJ1270" t="s">
        <v>1471</v>
      </c>
      <c r="BK1270">
        <f t="shared" si="310"/>
        <v>3366980</v>
      </c>
      <c r="BP1270">
        <v>40.21</v>
      </c>
      <c r="BQ1270">
        <v>0.26</v>
      </c>
      <c r="BR1270">
        <v>39.96</v>
      </c>
      <c r="BW1270" s="1"/>
    </row>
    <row r="1271" spans="1:75" ht="15" hidden="1" customHeight="1" outlineLevel="1">
      <c r="A1271" t="s">
        <v>1940</v>
      </c>
      <c r="B1271" s="8" t="s">
        <v>1798</v>
      </c>
      <c r="C1271" s="1">
        <f t="shared" si="303"/>
        <v>2045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304"/>
        <v>0</v>
      </c>
      <c r="G1271" s="1">
        <f t="shared" si="305"/>
        <v>259</v>
      </c>
      <c r="H1271" s="2">
        <f t="shared" si="301"/>
        <v>0.12665036674816627</v>
      </c>
      <c r="I1271" s="6"/>
      <c r="J1271" s="2">
        <f t="shared" si="306"/>
        <v>0.42787286063569679</v>
      </c>
      <c r="K1271" s="2">
        <f t="shared" si="307"/>
        <v>0.55452322738386306</v>
      </c>
      <c r="L1271" s="2">
        <f t="shared" si="308"/>
        <v>0</v>
      </c>
      <c r="M1271" s="2">
        <f t="shared" si="309"/>
        <v>1.7603911980440201E-2</v>
      </c>
      <c r="N1271" s="63">
        <v>875</v>
      </c>
      <c r="O1271" s="63">
        <v>1134</v>
      </c>
      <c r="P1271" s="63"/>
      <c r="Q1271" s="63">
        <v>36</v>
      </c>
      <c r="R1271" s="63"/>
      <c r="S1271" s="63"/>
      <c r="T1271" s="63"/>
      <c r="U1271" s="63"/>
      <c r="V1271" s="63"/>
      <c r="W1271" s="63">
        <v>0</v>
      </c>
      <c r="X1271" s="63"/>
      <c r="Y1271" s="63"/>
      <c r="Z1271" s="63"/>
      <c r="AA1271" s="63"/>
      <c r="AB1271" s="63"/>
      <c r="BA1271" t="str">
        <f t="shared" si="300"/>
        <v>Sanbornton</v>
      </c>
      <c r="BB1271" t="s">
        <v>1436</v>
      </c>
      <c r="BC1271">
        <v>1</v>
      </c>
      <c r="BD1271">
        <v>1</v>
      </c>
      <c r="BE1271" s="112">
        <v>33</v>
      </c>
      <c r="BF1271" s="114">
        <v>1</v>
      </c>
      <c r="BG1271" s="114">
        <v>50</v>
      </c>
      <c r="BH1271" s="118">
        <v>67300</v>
      </c>
      <c r="BI1271" s="118">
        <f t="shared" si="302"/>
        <v>33001</v>
      </c>
      <c r="BJ1271" t="s">
        <v>1471</v>
      </c>
      <c r="BK1271">
        <f t="shared" si="310"/>
        <v>3367300</v>
      </c>
      <c r="BP1271">
        <v>49.76</v>
      </c>
      <c r="BQ1271">
        <v>2.2200000000000002</v>
      </c>
      <c r="BR1271">
        <v>47.54</v>
      </c>
      <c r="BW1271" s="1"/>
    </row>
    <row r="1272" spans="1:75" ht="15" hidden="1" customHeight="1" outlineLevel="1">
      <c r="A1272" t="s">
        <v>2846</v>
      </c>
      <c r="B1272" s="8" t="s">
        <v>1798</v>
      </c>
      <c r="C1272" s="1">
        <f t="shared" si="303"/>
        <v>3975</v>
      </c>
      <c r="D1272" s="5">
        <f>IF(N1272&gt;0, RANK(N1272,(N1272:P1272,Q1272:AE1272)),0)</f>
        <v>2</v>
      </c>
      <c r="E1272" s="5">
        <f>IF(O1272&gt;0,RANK(O1272,(N1272:P1272,Q1272:AE1272)),0)</f>
        <v>1</v>
      </c>
      <c r="F1272" s="5">
        <f t="shared" si="304"/>
        <v>0</v>
      </c>
      <c r="G1272" s="1">
        <f t="shared" si="305"/>
        <v>641</v>
      </c>
      <c r="H1272" s="2">
        <f t="shared" si="301"/>
        <v>0.16125786163522013</v>
      </c>
      <c r="I1272" s="6"/>
      <c r="J1272" s="2">
        <f t="shared" si="306"/>
        <v>0.41056603773584904</v>
      </c>
      <c r="K1272" s="2">
        <f t="shared" si="307"/>
        <v>0.57182389937106914</v>
      </c>
      <c r="L1272" s="2">
        <f t="shared" si="308"/>
        <v>0</v>
      </c>
      <c r="M1272" s="2">
        <f t="shared" si="309"/>
        <v>1.7610062893081757E-2</v>
      </c>
      <c r="N1272" s="63">
        <v>1632</v>
      </c>
      <c r="O1272" s="63">
        <v>2273</v>
      </c>
      <c r="P1272" s="63"/>
      <c r="Q1272" s="63">
        <v>70</v>
      </c>
      <c r="R1272" s="63"/>
      <c r="S1272" s="63"/>
      <c r="T1272" s="63"/>
      <c r="U1272" s="63"/>
      <c r="V1272" s="63"/>
      <c r="W1272" s="63">
        <v>0</v>
      </c>
      <c r="X1272" s="63"/>
      <c r="Y1272" s="63"/>
      <c r="Z1272" s="63"/>
      <c r="AA1272" s="63"/>
      <c r="AB1272" s="63"/>
      <c r="BA1272" t="str">
        <f t="shared" si="300"/>
        <v>Sandown</v>
      </c>
      <c r="BB1272" t="s">
        <v>2969</v>
      </c>
      <c r="BC1272">
        <v>1</v>
      </c>
      <c r="BD1272">
        <v>1</v>
      </c>
      <c r="BE1272" s="112">
        <v>33</v>
      </c>
      <c r="BF1272" s="114">
        <v>15</v>
      </c>
      <c r="BG1272" s="114">
        <v>165</v>
      </c>
      <c r="BH1272" s="118">
        <v>67620</v>
      </c>
      <c r="BI1272" s="118">
        <f t="shared" si="302"/>
        <v>33015</v>
      </c>
      <c r="BJ1272" t="s">
        <v>1471</v>
      </c>
      <c r="BK1272">
        <f t="shared" si="310"/>
        <v>3367620</v>
      </c>
      <c r="BP1272">
        <v>14.42</v>
      </c>
      <c r="BQ1272">
        <v>0.51</v>
      </c>
      <c r="BR1272">
        <v>13.91</v>
      </c>
      <c r="BW1272" s="1"/>
    </row>
    <row r="1273" spans="1:75" ht="15" hidden="1" customHeight="1" outlineLevel="1">
      <c r="A1273" t="s">
        <v>2917</v>
      </c>
      <c r="B1273" s="8" t="s">
        <v>1798</v>
      </c>
      <c r="C1273" s="1">
        <f t="shared" si="303"/>
        <v>1143</v>
      </c>
      <c r="D1273" s="5">
        <f>IF(N1273&gt;0, RANK(N1273,(N1273:P1273,Q1273:AE1273)),0)</f>
        <v>1</v>
      </c>
      <c r="E1273" s="5">
        <f>IF(O1273&gt;0,RANK(O1273,(N1273:P1273,Q1273:AE1273)),0)</f>
        <v>2</v>
      </c>
      <c r="F1273" s="5">
        <f t="shared" si="304"/>
        <v>0</v>
      </c>
      <c r="G1273" s="1">
        <f t="shared" si="305"/>
        <v>305</v>
      </c>
      <c r="H1273" s="2">
        <f t="shared" si="301"/>
        <v>0.2668416447944007</v>
      </c>
      <c r="I1273" s="6"/>
      <c r="J1273" s="2">
        <f t="shared" si="306"/>
        <v>0.6281714785651793</v>
      </c>
      <c r="K1273" s="2">
        <f t="shared" si="307"/>
        <v>0.36132983377077865</v>
      </c>
      <c r="L1273" s="2">
        <f t="shared" si="308"/>
        <v>0</v>
      </c>
      <c r="M1273" s="2">
        <f t="shared" si="309"/>
        <v>1.049868766404205E-2</v>
      </c>
      <c r="N1273" s="63">
        <v>718</v>
      </c>
      <c r="O1273" s="63">
        <v>413</v>
      </c>
      <c r="P1273" s="63"/>
      <c r="Q1273" s="63">
        <v>12</v>
      </c>
      <c r="R1273" s="63"/>
      <c r="S1273" s="63"/>
      <c r="T1273" s="63"/>
      <c r="U1273" s="63"/>
      <c r="V1273" s="63"/>
      <c r="W1273" s="63">
        <v>0</v>
      </c>
      <c r="X1273" s="63"/>
      <c r="Y1273" s="63"/>
      <c r="Z1273" s="63"/>
      <c r="AA1273" s="63"/>
      <c r="AB1273" s="63"/>
      <c r="BA1273" t="str">
        <f t="shared" si="300"/>
        <v>Sandwich</v>
      </c>
      <c r="BB1273" t="s">
        <v>1674</v>
      </c>
      <c r="BC1273">
        <v>1</v>
      </c>
      <c r="BD1273">
        <v>1</v>
      </c>
      <c r="BE1273" s="112">
        <v>33</v>
      </c>
      <c r="BF1273" s="114">
        <v>3</v>
      </c>
      <c r="BG1273" s="114">
        <v>75</v>
      </c>
      <c r="BH1273" s="118">
        <v>67780</v>
      </c>
      <c r="BI1273" s="118">
        <f t="shared" si="302"/>
        <v>33003</v>
      </c>
      <c r="BJ1273" t="s">
        <v>1471</v>
      </c>
      <c r="BK1273">
        <f t="shared" si="310"/>
        <v>3367780</v>
      </c>
      <c r="BP1273">
        <v>93.47</v>
      </c>
      <c r="BQ1273">
        <v>2.88</v>
      </c>
      <c r="BR1273">
        <v>90.6</v>
      </c>
      <c r="BW1273" s="1"/>
    </row>
    <row r="1274" spans="1:75" ht="15" hidden="1" customHeight="1" outlineLevel="1">
      <c r="A1274" t="s">
        <v>1020</v>
      </c>
      <c r="B1274" s="8" t="s">
        <v>1798</v>
      </c>
      <c r="C1274" s="1">
        <f t="shared" si="303"/>
        <v>4639</v>
      </c>
      <c r="D1274" s="5">
        <f>IF(N1274&gt;0, RANK(N1274,(N1274:P1274,Q1274:AE1274)),0)</f>
        <v>2</v>
      </c>
      <c r="E1274" s="5">
        <f>IF(O1274&gt;0,RANK(O1274,(N1274:P1274,Q1274:AE1274)),0)</f>
        <v>1</v>
      </c>
      <c r="F1274" s="5">
        <f t="shared" si="304"/>
        <v>0</v>
      </c>
      <c r="G1274" s="1">
        <f t="shared" si="305"/>
        <v>622</v>
      </c>
      <c r="H1274" s="2">
        <f t="shared" si="301"/>
        <v>0.13408062082345332</v>
      </c>
      <c r="I1274" s="6"/>
      <c r="J1274" s="2">
        <f t="shared" si="306"/>
        <v>0.42530717827117914</v>
      </c>
      <c r="K1274" s="2">
        <f t="shared" si="307"/>
        <v>0.55938779909463243</v>
      </c>
      <c r="L1274" s="2">
        <f t="shared" si="308"/>
        <v>0</v>
      </c>
      <c r="M1274" s="2">
        <f t="shared" si="309"/>
        <v>1.5305022634188425E-2</v>
      </c>
      <c r="N1274" s="63">
        <v>1973</v>
      </c>
      <c r="O1274" s="63">
        <v>2595</v>
      </c>
      <c r="P1274" s="63"/>
      <c r="Q1274" s="63">
        <v>71</v>
      </c>
      <c r="R1274" s="63"/>
      <c r="S1274" s="63"/>
      <c r="T1274" s="63"/>
      <c r="U1274" s="63"/>
      <c r="V1274" s="63"/>
      <c r="W1274" s="63">
        <v>0</v>
      </c>
      <c r="X1274" s="63"/>
      <c r="Y1274" s="63"/>
      <c r="Z1274" s="63"/>
      <c r="AA1274" s="63"/>
      <c r="AB1274" s="63"/>
      <c r="BA1274" t="str">
        <f t="shared" si="300"/>
        <v>Seabrook</v>
      </c>
      <c r="BB1274" t="s">
        <v>2969</v>
      </c>
      <c r="BC1274">
        <v>1</v>
      </c>
      <c r="BD1274">
        <v>1</v>
      </c>
      <c r="BE1274" s="112">
        <v>33</v>
      </c>
      <c r="BF1274" s="114">
        <v>15</v>
      </c>
      <c r="BG1274" s="114">
        <v>170</v>
      </c>
      <c r="BH1274" s="118">
        <v>68260</v>
      </c>
      <c r="BI1274" s="118">
        <f t="shared" si="302"/>
        <v>33015</v>
      </c>
      <c r="BJ1274" t="s">
        <v>1471</v>
      </c>
      <c r="BK1274">
        <f t="shared" si="310"/>
        <v>3368260</v>
      </c>
      <c r="BP1274">
        <v>9.6199999999999992</v>
      </c>
      <c r="BQ1274">
        <v>0.75</v>
      </c>
      <c r="BR1274">
        <v>8.86</v>
      </c>
      <c r="BW1274" s="1"/>
    </row>
    <row r="1275" spans="1:75" ht="15" hidden="1" customHeight="1" outlineLevel="1">
      <c r="A1275" t="s">
        <v>1683</v>
      </c>
      <c r="B1275" s="8" t="s">
        <v>1798</v>
      </c>
      <c r="C1275" s="1">
        <f t="shared" si="303"/>
        <v>273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 t="shared" si="304"/>
        <v>0</v>
      </c>
      <c r="G1275" s="1">
        <f t="shared" si="305"/>
        <v>37</v>
      </c>
      <c r="H1275" s="2">
        <f t="shared" si="301"/>
        <v>0.13553113553113552</v>
      </c>
      <c r="I1275" s="6"/>
      <c r="J1275" s="2">
        <f t="shared" si="306"/>
        <v>0.56043956043956045</v>
      </c>
      <c r="K1275" s="2">
        <f t="shared" si="307"/>
        <v>0.4249084249084249</v>
      </c>
      <c r="L1275" s="2">
        <f t="shared" si="308"/>
        <v>0</v>
      </c>
      <c r="M1275" s="2">
        <f t="shared" si="309"/>
        <v>1.4652014652014655E-2</v>
      </c>
      <c r="N1275" s="63">
        <v>153</v>
      </c>
      <c r="O1275" s="63">
        <v>116</v>
      </c>
      <c r="P1275" s="63"/>
      <c r="Q1275" s="63">
        <v>4</v>
      </c>
      <c r="R1275" s="63"/>
      <c r="S1275" s="63"/>
      <c r="T1275" s="63"/>
      <c r="U1275" s="63"/>
      <c r="V1275" s="63"/>
      <c r="W1275" s="63">
        <v>0</v>
      </c>
      <c r="X1275" s="63"/>
      <c r="Y1275" s="63"/>
      <c r="Z1275" s="63"/>
      <c r="AA1275" s="63"/>
      <c r="AB1275" s="63"/>
      <c r="BA1275" t="str">
        <f t="shared" si="300"/>
        <v>Sharon</v>
      </c>
      <c r="BB1275" t="s">
        <v>1160</v>
      </c>
      <c r="BC1275">
        <v>2</v>
      </c>
      <c r="BD1275">
        <v>2</v>
      </c>
      <c r="BE1275" s="112">
        <v>33</v>
      </c>
      <c r="BF1275" s="114">
        <v>11</v>
      </c>
      <c r="BG1275" s="114">
        <v>135</v>
      </c>
      <c r="BH1275" s="118">
        <v>68820</v>
      </c>
      <c r="BI1275" s="118">
        <f t="shared" si="302"/>
        <v>33011</v>
      </c>
      <c r="BJ1275" t="s">
        <v>1471</v>
      </c>
      <c r="BK1275">
        <f t="shared" si="310"/>
        <v>3368820</v>
      </c>
      <c r="BP1275">
        <v>14.6</v>
      </c>
      <c r="BQ1275">
        <v>0</v>
      </c>
      <c r="BR1275">
        <v>14.6</v>
      </c>
      <c r="BW1275" s="1"/>
    </row>
    <row r="1276" spans="1:75" ht="15" hidden="1" customHeight="1" outlineLevel="1">
      <c r="A1276" t="s">
        <v>529</v>
      </c>
      <c r="B1276" s="8" t="s">
        <v>1798</v>
      </c>
      <c r="C1276" s="1">
        <f t="shared" si="303"/>
        <v>254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 t="shared" si="304"/>
        <v>0</v>
      </c>
      <c r="G1276" s="1">
        <f t="shared" si="305"/>
        <v>9</v>
      </c>
      <c r="H1276" s="2">
        <f t="shared" si="301"/>
        <v>3.5433070866141732E-2</v>
      </c>
      <c r="I1276" s="6"/>
      <c r="J1276" s="2">
        <f t="shared" si="306"/>
        <v>0.51574803149606296</v>
      </c>
      <c r="K1276" s="2">
        <f t="shared" si="307"/>
        <v>0.48031496062992124</v>
      </c>
      <c r="L1276" s="2">
        <f t="shared" si="308"/>
        <v>0</v>
      </c>
      <c r="M1276" s="2">
        <f t="shared" si="309"/>
        <v>3.9370078740157965E-3</v>
      </c>
      <c r="N1276" s="63">
        <v>131</v>
      </c>
      <c r="O1276" s="63">
        <v>122</v>
      </c>
      <c r="P1276" s="63"/>
      <c r="Q1276" s="63">
        <v>1</v>
      </c>
      <c r="R1276" s="63"/>
      <c r="S1276" s="63"/>
      <c r="T1276" s="63"/>
      <c r="U1276" s="63"/>
      <c r="V1276" s="63"/>
      <c r="W1276" s="63">
        <v>0</v>
      </c>
      <c r="X1276" s="63"/>
      <c r="Y1276" s="63"/>
      <c r="Z1276" s="63"/>
      <c r="AA1276" s="63"/>
      <c r="AB1276" s="63"/>
      <c r="BA1276" t="str">
        <f t="shared" si="300"/>
        <v>Shelburne</v>
      </c>
      <c r="BB1276" t="s">
        <v>442</v>
      </c>
      <c r="BC1276">
        <v>2</v>
      </c>
      <c r="BD1276">
        <v>2</v>
      </c>
      <c r="BE1276" s="112">
        <v>33</v>
      </c>
      <c r="BF1276" s="114">
        <v>7</v>
      </c>
      <c r="BG1276" s="114">
        <v>180</v>
      </c>
      <c r="BH1276" s="118">
        <v>68980</v>
      </c>
      <c r="BI1276" s="118">
        <f t="shared" si="302"/>
        <v>33007</v>
      </c>
      <c r="BJ1276" t="s">
        <v>1471</v>
      </c>
      <c r="BK1276">
        <f t="shared" si="310"/>
        <v>3368980</v>
      </c>
      <c r="BP1276">
        <v>48.8</v>
      </c>
      <c r="BQ1276">
        <v>0.9</v>
      </c>
      <c r="BR1276">
        <v>47.89</v>
      </c>
      <c r="BW1276" s="1"/>
    </row>
    <row r="1277" spans="1:75" ht="15" hidden="1" customHeight="1" outlineLevel="1">
      <c r="A1277" t="s">
        <v>1373</v>
      </c>
      <c r="B1277" s="8" t="s">
        <v>1798</v>
      </c>
      <c r="C1277" s="1">
        <f t="shared" si="303"/>
        <v>6071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304"/>
        <v>0</v>
      </c>
      <c r="G1277" s="1">
        <f t="shared" si="305"/>
        <v>872</v>
      </c>
      <c r="H1277" s="2">
        <f t="shared" si="301"/>
        <v>0.14363366825893592</v>
      </c>
      <c r="I1277" s="6"/>
      <c r="J1277" s="2">
        <f t="shared" si="306"/>
        <v>0.5636633174106408</v>
      </c>
      <c r="K1277" s="2">
        <f t="shared" si="307"/>
        <v>0.42002964915170482</v>
      </c>
      <c r="L1277" s="2">
        <f t="shared" si="308"/>
        <v>0</v>
      </c>
      <c r="M1277" s="2">
        <f t="shared" si="309"/>
        <v>1.6307033437654384E-2</v>
      </c>
      <c r="N1277" s="63">
        <v>3422</v>
      </c>
      <c r="O1277" s="63">
        <v>2550</v>
      </c>
      <c r="P1277" s="63"/>
      <c r="Q1277" s="63">
        <v>99</v>
      </c>
      <c r="R1277" s="63"/>
      <c r="S1277" s="63"/>
      <c r="T1277" s="63"/>
      <c r="U1277" s="63"/>
      <c r="V1277" s="63"/>
      <c r="W1277" s="63">
        <v>0</v>
      </c>
      <c r="X1277" s="63"/>
      <c r="Y1277" s="63"/>
      <c r="Z1277" s="63"/>
      <c r="AA1277" s="63"/>
      <c r="AB1277" s="63"/>
      <c r="BA1277" t="str">
        <f t="shared" si="300"/>
        <v>Somersworth</v>
      </c>
      <c r="BB1277" t="s">
        <v>2034</v>
      </c>
      <c r="BC1277">
        <v>1</v>
      </c>
      <c r="BD1277">
        <v>1</v>
      </c>
      <c r="BE1277" s="112">
        <v>33</v>
      </c>
      <c r="BF1277" s="114">
        <v>17</v>
      </c>
      <c r="BG1277" s="114">
        <v>60</v>
      </c>
      <c r="BH1277" s="118">
        <v>69940</v>
      </c>
      <c r="BI1277" s="118">
        <f t="shared" si="302"/>
        <v>33017</v>
      </c>
      <c r="BJ1277" t="s">
        <v>1248</v>
      </c>
      <c r="BK1277">
        <f t="shared" si="310"/>
        <v>3369940</v>
      </c>
      <c r="BP1277">
        <v>10.01</v>
      </c>
      <c r="BQ1277">
        <v>0.23</v>
      </c>
      <c r="BR1277">
        <v>9.7799999999999994</v>
      </c>
      <c r="BW1277" s="1"/>
    </row>
    <row r="1278" spans="1:75" ht="15" hidden="1" customHeight="1" outlineLevel="1">
      <c r="A1278" t="s">
        <v>532</v>
      </c>
      <c r="B1278" s="8" t="s">
        <v>1798</v>
      </c>
      <c r="C1278" s="1">
        <f t="shared" si="303"/>
        <v>652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304"/>
        <v>0</v>
      </c>
      <c r="G1278" s="1">
        <f t="shared" si="305"/>
        <v>22</v>
      </c>
      <c r="H1278" s="2">
        <f t="shared" si="301"/>
        <v>3.3742331288343558E-2</v>
      </c>
      <c r="I1278" s="6"/>
      <c r="J1278" s="2">
        <f t="shared" si="306"/>
        <v>0.46625766871165641</v>
      </c>
      <c r="K1278" s="2">
        <f t="shared" si="307"/>
        <v>0.5</v>
      </c>
      <c r="L1278" s="2">
        <f t="shared" si="308"/>
        <v>0</v>
      </c>
      <c r="M1278" s="2">
        <f t="shared" si="309"/>
        <v>3.3742331288343586E-2</v>
      </c>
      <c r="N1278" s="63">
        <v>304</v>
      </c>
      <c r="O1278" s="63">
        <v>326</v>
      </c>
      <c r="P1278" s="63"/>
      <c r="Q1278" s="63">
        <v>22</v>
      </c>
      <c r="R1278" s="63"/>
      <c r="S1278" s="63"/>
      <c r="T1278" s="63"/>
      <c r="U1278" s="63"/>
      <c r="V1278" s="63"/>
      <c r="W1278" s="63">
        <v>0</v>
      </c>
      <c r="X1278" s="63"/>
      <c r="Y1278" s="63"/>
      <c r="Z1278" s="63"/>
      <c r="AA1278" s="63"/>
      <c r="AB1278" s="63"/>
      <c r="BA1278" t="str">
        <f t="shared" si="300"/>
        <v>South Hampton</v>
      </c>
      <c r="BB1278" t="s">
        <v>2969</v>
      </c>
      <c r="BC1278">
        <v>1</v>
      </c>
      <c r="BD1278">
        <v>1</v>
      </c>
      <c r="BE1278" s="112">
        <v>33</v>
      </c>
      <c r="BF1278" s="114">
        <v>15</v>
      </c>
      <c r="BG1278" s="114">
        <v>175</v>
      </c>
      <c r="BH1278" s="118">
        <v>71140</v>
      </c>
      <c r="BI1278" s="118">
        <f t="shared" si="302"/>
        <v>33015</v>
      </c>
      <c r="BJ1278" t="s">
        <v>1471</v>
      </c>
      <c r="BK1278">
        <f t="shared" si="310"/>
        <v>3371140</v>
      </c>
      <c r="BP1278">
        <v>8.01</v>
      </c>
      <c r="BQ1278">
        <v>0.13</v>
      </c>
      <c r="BR1278">
        <v>7.87</v>
      </c>
      <c r="BW1278" s="1"/>
    </row>
    <row r="1279" spans="1:75" ht="15" hidden="1" customHeight="1" outlineLevel="1">
      <c r="A1279" t="s">
        <v>1994</v>
      </c>
      <c r="B1279" s="8" t="s">
        <v>1798</v>
      </c>
      <c r="C1279" s="1">
        <f t="shared" si="303"/>
        <v>889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 t="shared" si="304"/>
        <v>0</v>
      </c>
      <c r="G1279" s="1">
        <f t="shared" si="305"/>
        <v>1</v>
      </c>
      <c r="H1279" s="2">
        <f t="shared" si="301"/>
        <v>1.1248593925759281E-3</v>
      </c>
      <c r="I1279" s="6"/>
      <c r="J1279" s="2">
        <f t="shared" si="306"/>
        <v>0.49156355455568052</v>
      </c>
      <c r="K1279" s="2">
        <f t="shared" si="307"/>
        <v>0.49043869516310462</v>
      </c>
      <c r="L1279" s="2">
        <f t="shared" si="308"/>
        <v>0</v>
      </c>
      <c r="M1279" s="2">
        <f t="shared" si="309"/>
        <v>1.7997750281214919E-2</v>
      </c>
      <c r="N1279" s="63">
        <v>437</v>
      </c>
      <c r="O1279" s="63">
        <v>436</v>
      </c>
      <c r="P1279" s="63"/>
      <c r="Q1279" s="63">
        <v>16</v>
      </c>
      <c r="R1279" s="63"/>
      <c r="S1279" s="63"/>
      <c r="T1279" s="63"/>
      <c r="U1279" s="63"/>
      <c r="V1279" s="63"/>
      <c r="W1279" s="63">
        <v>0</v>
      </c>
      <c r="X1279" s="63"/>
      <c r="Y1279" s="63"/>
      <c r="Z1279" s="63"/>
      <c r="AA1279" s="63"/>
      <c r="AB1279" s="63"/>
      <c r="BA1279" t="str">
        <f t="shared" si="300"/>
        <v>Springfield</v>
      </c>
      <c r="BB1279" t="s">
        <v>1039</v>
      </c>
      <c r="BC1279">
        <v>2</v>
      </c>
      <c r="BD1279">
        <v>2</v>
      </c>
      <c r="BE1279" s="112">
        <v>33</v>
      </c>
      <c r="BF1279" s="114">
        <v>19</v>
      </c>
      <c r="BG1279" s="114">
        <v>60</v>
      </c>
      <c r="BH1279" s="118">
        <v>72740</v>
      </c>
      <c r="BI1279" s="118">
        <f t="shared" si="302"/>
        <v>33019</v>
      </c>
      <c r="BJ1279" t="s">
        <v>1471</v>
      </c>
      <c r="BK1279">
        <f t="shared" si="310"/>
        <v>3372740</v>
      </c>
      <c r="BP1279">
        <v>44.14</v>
      </c>
      <c r="BQ1279">
        <v>0.89</v>
      </c>
      <c r="BR1279">
        <v>43.25</v>
      </c>
      <c r="BW1279" s="1"/>
    </row>
    <row r="1280" spans="1:75" ht="15" hidden="1" customHeight="1" outlineLevel="1">
      <c r="A1280" t="s">
        <v>602</v>
      </c>
      <c r="B1280" s="8" t="s">
        <v>1798</v>
      </c>
      <c r="C1280" s="1">
        <f t="shared" si="303"/>
        <v>295</v>
      </c>
      <c r="D1280" s="5">
        <f>IF(N1280&gt;0, RANK(N1280,(N1280:P1280,Q1280:AE1280)),0)</f>
        <v>2</v>
      </c>
      <c r="E1280" s="5">
        <f>IF(O1280&gt;0,RANK(O1280,(N1280:P1280,Q1280:AE1280)),0)</f>
        <v>1</v>
      </c>
      <c r="F1280" s="5">
        <f t="shared" si="304"/>
        <v>0</v>
      </c>
      <c r="G1280" s="1">
        <f t="shared" si="305"/>
        <v>82</v>
      </c>
      <c r="H1280" s="2">
        <f t="shared" si="301"/>
        <v>0.27796610169491526</v>
      </c>
      <c r="I1280" s="6"/>
      <c r="J1280" s="2">
        <f t="shared" si="306"/>
        <v>0.35932203389830508</v>
      </c>
      <c r="K1280" s="2">
        <f t="shared" si="307"/>
        <v>0.63728813559322028</v>
      </c>
      <c r="L1280" s="2">
        <f t="shared" si="308"/>
        <v>0</v>
      </c>
      <c r="M1280" s="2">
        <f t="shared" si="309"/>
        <v>3.3898305084746339E-3</v>
      </c>
      <c r="N1280" s="63">
        <v>106</v>
      </c>
      <c r="O1280" s="63">
        <v>188</v>
      </c>
      <c r="P1280" s="63"/>
      <c r="Q1280" s="63">
        <v>1</v>
      </c>
      <c r="R1280" s="63"/>
      <c r="S1280" s="63"/>
      <c r="T1280" s="63"/>
      <c r="U1280" s="63"/>
      <c r="V1280" s="63"/>
      <c r="W1280" s="63">
        <v>0</v>
      </c>
      <c r="X1280" s="63"/>
      <c r="Y1280" s="63"/>
      <c r="Z1280" s="63"/>
      <c r="AA1280" s="63"/>
      <c r="AB1280" s="63"/>
      <c r="BA1280" t="str">
        <f t="shared" si="300"/>
        <v>Stark</v>
      </c>
      <c r="BB1280" t="s">
        <v>442</v>
      </c>
      <c r="BC1280">
        <v>2</v>
      </c>
      <c r="BD1280">
        <v>2</v>
      </c>
      <c r="BE1280" s="112">
        <v>33</v>
      </c>
      <c r="BF1280" s="114">
        <v>7</v>
      </c>
      <c r="BG1280" s="114">
        <v>185</v>
      </c>
      <c r="BH1280" s="118">
        <v>73060</v>
      </c>
      <c r="BI1280" s="118">
        <f t="shared" si="302"/>
        <v>33007</v>
      </c>
      <c r="BJ1280" t="s">
        <v>1471</v>
      </c>
      <c r="BK1280">
        <f t="shared" si="310"/>
        <v>3373060</v>
      </c>
      <c r="BP1280">
        <v>59.6</v>
      </c>
      <c r="BQ1280">
        <v>0.5</v>
      </c>
      <c r="BR1280">
        <v>59.1</v>
      </c>
      <c r="BW1280" s="1"/>
    </row>
    <row r="1281" spans="1:75" ht="15" hidden="1" customHeight="1" outlineLevel="1">
      <c r="A1281" t="s">
        <v>986</v>
      </c>
      <c r="B1281" s="8" t="s">
        <v>1798</v>
      </c>
      <c r="C1281" s="1">
        <f t="shared" si="303"/>
        <v>413</v>
      </c>
      <c r="D1281" s="5">
        <f>IF(N1281&gt;0, RANK(N1281,(N1281:P1281,Q1281:AE1281)),0)</f>
        <v>2</v>
      </c>
      <c r="E1281" s="5">
        <f>IF(O1281&gt;0,RANK(O1281,(N1281:P1281,Q1281:AE1281)),0)</f>
        <v>1</v>
      </c>
      <c r="F1281" s="5">
        <f t="shared" si="304"/>
        <v>0</v>
      </c>
      <c r="G1281" s="1">
        <f t="shared" si="305"/>
        <v>174</v>
      </c>
      <c r="H1281" s="2">
        <f t="shared" si="301"/>
        <v>0.42130750605326878</v>
      </c>
      <c r="I1281" s="6"/>
      <c r="J1281" s="2">
        <f t="shared" si="306"/>
        <v>0.28329297820823246</v>
      </c>
      <c r="K1281" s="2">
        <f t="shared" si="307"/>
        <v>0.70460048426150124</v>
      </c>
      <c r="L1281" s="2">
        <f t="shared" si="308"/>
        <v>0</v>
      </c>
      <c r="M1281" s="2">
        <f t="shared" si="309"/>
        <v>1.2106537530266248E-2</v>
      </c>
      <c r="N1281" s="63">
        <v>117</v>
      </c>
      <c r="O1281" s="63">
        <v>291</v>
      </c>
      <c r="P1281" s="63"/>
      <c r="Q1281" s="63">
        <v>5</v>
      </c>
      <c r="R1281" s="63"/>
      <c r="S1281" s="63"/>
      <c r="T1281" s="63"/>
      <c r="U1281" s="63"/>
      <c r="V1281" s="63"/>
      <c r="W1281" s="63">
        <v>0</v>
      </c>
      <c r="X1281" s="63"/>
      <c r="Y1281" s="63"/>
      <c r="Z1281" s="63"/>
      <c r="AA1281" s="63"/>
      <c r="AB1281" s="63"/>
      <c r="BA1281" t="str">
        <f t="shared" si="300"/>
        <v>Stewartstown</v>
      </c>
      <c r="BB1281" t="s">
        <v>442</v>
      </c>
      <c r="BC1281">
        <v>2</v>
      </c>
      <c r="BD1281">
        <v>2</v>
      </c>
      <c r="BE1281" s="112">
        <v>33</v>
      </c>
      <c r="BF1281" s="114">
        <v>7</v>
      </c>
      <c r="BG1281" s="114">
        <v>190</v>
      </c>
      <c r="BH1281" s="118">
        <v>73380</v>
      </c>
      <c r="BI1281" s="118">
        <f t="shared" si="302"/>
        <v>33007</v>
      </c>
      <c r="BJ1281" t="s">
        <v>1471</v>
      </c>
      <c r="BK1281">
        <f t="shared" si="310"/>
        <v>3373380</v>
      </c>
      <c r="BP1281">
        <v>46.78</v>
      </c>
      <c r="BQ1281">
        <v>0.39</v>
      </c>
      <c r="BR1281">
        <v>46.38</v>
      </c>
      <c r="BW1281" s="1"/>
    </row>
    <row r="1282" spans="1:75" ht="15" hidden="1" customHeight="1" outlineLevel="1">
      <c r="A1282" t="s">
        <v>502</v>
      </c>
      <c r="B1282" s="8" t="s">
        <v>1798</v>
      </c>
      <c r="C1282" s="1">
        <f t="shared" si="303"/>
        <v>849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304"/>
        <v>0</v>
      </c>
      <c r="G1282" s="1">
        <f t="shared" si="305"/>
        <v>11</v>
      </c>
      <c r="H1282" s="2">
        <f t="shared" si="301"/>
        <v>1.2956419316843345E-2</v>
      </c>
      <c r="I1282" s="6"/>
      <c r="J1282" s="2">
        <f t="shared" si="306"/>
        <v>0.49352179034157834</v>
      </c>
      <c r="K1282" s="2">
        <f t="shared" si="307"/>
        <v>0.50647820965842172</v>
      </c>
      <c r="L1282" s="2">
        <f t="shared" si="308"/>
        <v>0</v>
      </c>
      <c r="M1282" s="2">
        <f t="shared" si="309"/>
        <v>0</v>
      </c>
      <c r="N1282" s="63">
        <v>419</v>
      </c>
      <c r="O1282" s="63">
        <v>430</v>
      </c>
      <c r="P1282" s="63"/>
      <c r="Q1282" s="63">
        <v>0</v>
      </c>
      <c r="R1282" s="63"/>
      <c r="S1282" s="63"/>
      <c r="T1282" s="63"/>
      <c r="U1282" s="63"/>
      <c r="V1282" s="63"/>
      <c r="W1282" s="63">
        <v>0</v>
      </c>
      <c r="X1282" s="63"/>
      <c r="Y1282" s="63"/>
      <c r="Z1282" s="63"/>
      <c r="AA1282" s="63"/>
      <c r="AB1282" s="63"/>
      <c r="BA1282" t="str">
        <f t="shared" si="300"/>
        <v>Stoddard</v>
      </c>
      <c r="BB1282" t="s">
        <v>1462</v>
      </c>
      <c r="BC1282">
        <v>2</v>
      </c>
      <c r="BD1282">
        <v>2</v>
      </c>
      <c r="BE1282" s="112">
        <v>33</v>
      </c>
      <c r="BF1282" s="114">
        <v>5</v>
      </c>
      <c r="BG1282" s="114">
        <v>80</v>
      </c>
      <c r="BH1282" s="118">
        <v>73700</v>
      </c>
      <c r="BI1282" s="118">
        <f t="shared" si="302"/>
        <v>33005</v>
      </c>
      <c r="BJ1282" t="s">
        <v>1471</v>
      </c>
      <c r="BK1282">
        <f t="shared" si="310"/>
        <v>3373700</v>
      </c>
      <c r="BP1282">
        <v>53.01</v>
      </c>
      <c r="BQ1282">
        <v>2.13</v>
      </c>
      <c r="BR1282">
        <v>50.88</v>
      </c>
      <c r="BW1282" s="1"/>
    </row>
    <row r="1283" spans="1:75" ht="15" hidden="1" customHeight="1" outlineLevel="1">
      <c r="A1283" t="s">
        <v>2034</v>
      </c>
      <c r="B1283" s="8" t="s">
        <v>1798</v>
      </c>
      <c r="C1283" s="1">
        <f t="shared" si="303"/>
        <v>2783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304"/>
        <v>0</v>
      </c>
      <c r="G1283" s="1">
        <f t="shared" si="305"/>
        <v>78</v>
      </c>
      <c r="H1283" s="2">
        <f t="shared" si="301"/>
        <v>2.8027308659719728E-2</v>
      </c>
      <c r="I1283" s="6"/>
      <c r="J1283" s="2">
        <f t="shared" si="306"/>
        <v>0.47790154509522098</v>
      </c>
      <c r="K1283" s="2">
        <f t="shared" si="307"/>
        <v>0.50592885375494068</v>
      </c>
      <c r="L1283" s="2">
        <f t="shared" si="308"/>
        <v>0</v>
      </c>
      <c r="M1283" s="2">
        <f t="shared" si="309"/>
        <v>1.6169601149838342E-2</v>
      </c>
      <c r="N1283" s="63">
        <v>1330</v>
      </c>
      <c r="O1283" s="63">
        <v>1408</v>
      </c>
      <c r="P1283" s="63"/>
      <c r="Q1283" s="63">
        <v>45</v>
      </c>
      <c r="R1283" s="63"/>
      <c r="S1283" s="63"/>
      <c r="T1283" s="63"/>
      <c r="U1283" s="63"/>
      <c r="V1283" s="63"/>
      <c r="W1283" s="63">
        <v>0</v>
      </c>
      <c r="X1283" s="63"/>
      <c r="Y1283" s="63"/>
      <c r="Z1283" s="63"/>
      <c r="AA1283" s="63"/>
      <c r="AB1283" s="63"/>
      <c r="BA1283" t="str">
        <f t="shared" si="300"/>
        <v>Strafford</v>
      </c>
      <c r="BB1283" t="s">
        <v>2034</v>
      </c>
      <c r="BC1283">
        <v>1</v>
      </c>
      <c r="BD1283">
        <v>1</v>
      </c>
      <c r="BE1283" s="112">
        <v>33</v>
      </c>
      <c r="BF1283" s="114">
        <v>17</v>
      </c>
      <c r="BG1283" s="114">
        <v>65</v>
      </c>
      <c r="BH1283" s="118">
        <v>73860</v>
      </c>
      <c r="BI1283" s="118">
        <f t="shared" si="302"/>
        <v>33017</v>
      </c>
      <c r="BJ1283" t="s">
        <v>1471</v>
      </c>
      <c r="BK1283">
        <f t="shared" si="310"/>
        <v>3373860</v>
      </c>
      <c r="BP1283">
        <v>51.42</v>
      </c>
      <c r="BQ1283">
        <v>2.25</v>
      </c>
      <c r="BR1283">
        <v>49.17</v>
      </c>
      <c r="BW1283" s="1"/>
    </row>
    <row r="1284" spans="1:75" ht="15" hidden="1" customHeight="1" outlineLevel="1">
      <c r="A1284" t="s">
        <v>2836</v>
      </c>
      <c r="B1284" s="8" t="s">
        <v>1798</v>
      </c>
      <c r="C1284" s="1">
        <f t="shared" si="303"/>
        <v>300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304"/>
        <v>0</v>
      </c>
      <c r="G1284" s="1">
        <f t="shared" si="305"/>
        <v>19</v>
      </c>
      <c r="H1284" s="2">
        <f t="shared" si="301"/>
        <v>6.3333333333333339E-2</v>
      </c>
      <c r="I1284" s="6"/>
      <c r="J1284" s="2">
        <f t="shared" si="306"/>
        <v>0.53</v>
      </c>
      <c r="K1284" s="2">
        <f t="shared" si="307"/>
        <v>0.46666666666666667</v>
      </c>
      <c r="L1284" s="2">
        <f t="shared" si="308"/>
        <v>0</v>
      </c>
      <c r="M1284" s="2">
        <f t="shared" si="309"/>
        <v>3.3333333333332993E-3</v>
      </c>
      <c r="N1284" s="63">
        <v>159</v>
      </c>
      <c r="O1284" s="63">
        <v>140</v>
      </c>
      <c r="P1284" s="63"/>
      <c r="Q1284" s="63">
        <v>1</v>
      </c>
      <c r="R1284" s="63"/>
      <c r="S1284" s="63"/>
      <c r="T1284" s="63"/>
      <c r="U1284" s="63"/>
      <c r="V1284" s="63"/>
      <c r="W1284" s="63">
        <v>0</v>
      </c>
      <c r="X1284" s="63"/>
      <c r="Y1284" s="63"/>
      <c r="Z1284" s="63"/>
      <c r="AA1284" s="63"/>
      <c r="AB1284" s="63"/>
      <c r="BA1284" t="str">
        <f t="shared" si="300"/>
        <v>Stratford</v>
      </c>
      <c r="BB1284" t="s">
        <v>442</v>
      </c>
      <c r="BC1284">
        <v>2</v>
      </c>
      <c r="BD1284">
        <v>2</v>
      </c>
      <c r="BE1284" s="112">
        <v>33</v>
      </c>
      <c r="BF1284" s="114">
        <v>7</v>
      </c>
      <c r="BG1284" s="114">
        <v>195</v>
      </c>
      <c r="BH1284" s="118">
        <v>74180</v>
      </c>
      <c r="BI1284" s="118">
        <f t="shared" si="302"/>
        <v>33007</v>
      </c>
      <c r="BJ1284" t="s">
        <v>1471</v>
      </c>
      <c r="BK1284">
        <f t="shared" si="310"/>
        <v>3374180</v>
      </c>
      <c r="BP1284">
        <v>80</v>
      </c>
      <c r="BQ1284">
        <v>0.14000000000000001</v>
      </c>
      <c r="BR1284">
        <v>79.849999999999994</v>
      </c>
      <c r="BW1284" s="1"/>
    </row>
    <row r="1285" spans="1:75" ht="15" hidden="1" customHeight="1" outlineLevel="1">
      <c r="A1285" t="s">
        <v>2805</v>
      </c>
      <c r="B1285" s="8" t="s">
        <v>1798</v>
      </c>
      <c r="C1285" s="1">
        <f t="shared" si="303"/>
        <v>5485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 t="shared" si="304"/>
        <v>0</v>
      </c>
      <c r="G1285" s="1">
        <f t="shared" si="305"/>
        <v>1191</v>
      </c>
      <c r="H1285" s="2">
        <f t="shared" si="301"/>
        <v>0.2171376481312671</v>
      </c>
      <c r="I1285" s="6"/>
      <c r="J1285" s="2">
        <f t="shared" si="306"/>
        <v>0.60273473108477671</v>
      </c>
      <c r="K1285" s="2">
        <f t="shared" si="307"/>
        <v>0.38559708295350958</v>
      </c>
      <c r="L1285" s="2">
        <f t="shared" si="308"/>
        <v>0</v>
      </c>
      <c r="M1285" s="2">
        <f t="shared" si="309"/>
        <v>1.1668185961713706E-2</v>
      </c>
      <c r="N1285" s="63">
        <v>3306</v>
      </c>
      <c r="O1285" s="63">
        <v>2115</v>
      </c>
      <c r="P1285" s="63"/>
      <c r="Q1285" s="63">
        <v>64</v>
      </c>
      <c r="R1285" s="63"/>
      <c r="S1285" s="63"/>
      <c r="T1285" s="63"/>
      <c r="U1285" s="63"/>
      <c r="V1285" s="63"/>
      <c r="W1285" s="63">
        <v>0</v>
      </c>
      <c r="X1285" s="63"/>
      <c r="Y1285" s="63"/>
      <c r="Z1285" s="63"/>
      <c r="AA1285" s="63"/>
      <c r="AB1285" s="63"/>
      <c r="BA1285" t="str">
        <f t="shared" si="300"/>
        <v>Stratham</v>
      </c>
      <c r="BB1285" t="s">
        <v>2969</v>
      </c>
      <c r="BC1285">
        <v>1</v>
      </c>
      <c r="BD1285">
        <v>1</v>
      </c>
      <c r="BE1285" s="112">
        <v>33</v>
      </c>
      <c r="BF1285" s="114">
        <v>15</v>
      </c>
      <c r="BG1285" s="114">
        <v>180</v>
      </c>
      <c r="BH1285" s="118">
        <v>74340</v>
      </c>
      <c r="BI1285" s="118">
        <f t="shared" si="302"/>
        <v>33015</v>
      </c>
      <c r="BJ1285" t="s">
        <v>1471</v>
      </c>
      <c r="BK1285">
        <f t="shared" si="310"/>
        <v>3374340</v>
      </c>
      <c r="BP1285">
        <v>15.48</v>
      </c>
      <c r="BQ1285">
        <v>0.37</v>
      </c>
      <c r="BR1285">
        <v>15.11</v>
      </c>
      <c r="BW1285" s="1"/>
    </row>
    <row r="1286" spans="1:75" ht="15" hidden="1" customHeight="1" outlineLevel="1">
      <c r="A1286" t="s">
        <v>3117</v>
      </c>
      <c r="B1286" s="8" t="s">
        <v>1798</v>
      </c>
      <c r="C1286" s="1">
        <f t="shared" si="303"/>
        <v>485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304"/>
        <v>0</v>
      </c>
      <c r="G1286" s="1">
        <f t="shared" si="305"/>
        <v>163</v>
      </c>
      <c r="H1286" s="2">
        <f t="shared" si="301"/>
        <v>0.33608247422680415</v>
      </c>
      <c r="I1286" s="6"/>
      <c r="J1286" s="2">
        <f t="shared" si="306"/>
        <v>0.65154639175257734</v>
      </c>
      <c r="K1286" s="2">
        <f t="shared" si="307"/>
        <v>0.31546391752577319</v>
      </c>
      <c r="L1286" s="2">
        <f t="shared" si="308"/>
        <v>0</v>
      </c>
      <c r="M1286" s="2">
        <f t="shared" si="309"/>
        <v>3.2989690721649478E-2</v>
      </c>
      <c r="N1286" s="63">
        <v>316</v>
      </c>
      <c r="O1286" s="63">
        <v>153</v>
      </c>
      <c r="P1286" s="63"/>
      <c r="Q1286" s="63">
        <v>16</v>
      </c>
      <c r="R1286" s="63"/>
      <c r="S1286" s="63"/>
      <c r="T1286" s="63"/>
      <c r="U1286" s="63"/>
      <c r="V1286" s="63"/>
      <c r="W1286" s="63">
        <v>0</v>
      </c>
      <c r="X1286" s="63"/>
      <c r="Y1286" s="63"/>
      <c r="Z1286" s="63"/>
      <c r="AA1286" s="63"/>
      <c r="AB1286" s="63"/>
      <c r="BA1286" t="str">
        <f t="shared" si="300"/>
        <v>Sugar Hill</v>
      </c>
      <c r="BB1286" t="s">
        <v>2258</v>
      </c>
      <c r="BC1286">
        <v>2</v>
      </c>
      <c r="BD1286">
        <v>2</v>
      </c>
      <c r="BE1286" s="112">
        <v>33</v>
      </c>
      <c r="BF1286" s="114">
        <v>9</v>
      </c>
      <c r="BG1286" s="114">
        <v>167</v>
      </c>
      <c r="BH1286" s="118">
        <v>74740</v>
      </c>
      <c r="BI1286" s="118">
        <f t="shared" si="302"/>
        <v>33009</v>
      </c>
      <c r="BJ1286" t="s">
        <v>1471</v>
      </c>
      <c r="BK1286">
        <f t="shared" si="310"/>
        <v>3374740</v>
      </c>
      <c r="BP1286">
        <v>17.23</v>
      </c>
      <c r="BQ1286">
        <v>0.11</v>
      </c>
      <c r="BR1286">
        <v>17.11</v>
      </c>
      <c r="BW1286" s="1"/>
    </row>
    <row r="1287" spans="1:75" ht="15" hidden="1" customHeight="1" outlineLevel="1">
      <c r="A1287" t="s">
        <v>1039</v>
      </c>
      <c r="B1287" s="8" t="s">
        <v>1798</v>
      </c>
      <c r="C1287" s="1">
        <f t="shared" si="303"/>
        <v>412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304"/>
        <v>0</v>
      </c>
      <c r="G1287" s="1">
        <f t="shared" si="305"/>
        <v>30</v>
      </c>
      <c r="H1287" s="2">
        <f t="shared" si="301"/>
        <v>7.281553398058252E-2</v>
      </c>
      <c r="I1287" s="6"/>
      <c r="J1287" s="2">
        <f t="shared" si="306"/>
        <v>0.52427184466019416</v>
      </c>
      <c r="K1287" s="2">
        <f t="shared" si="307"/>
        <v>0.45145631067961167</v>
      </c>
      <c r="L1287" s="2">
        <f t="shared" si="308"/>
        <v>0</v>
      </c>
      <c r="M1287" s="2">
        <f t="shared" si="309"/>
        <v>2.4271844660194164E-2</v>
      </c>
      <c r="N1287" s="63">
        <v>216</v>
      </c>
      <c r="O1287" s="63">
        <v>186</v>
      </c>
      <c r="P1287" s="63"/>
      <c r="Q1287" s="63">
        <v>10</v>
      </c>
      <c r="R1287" s="63"/>
      <c r="S1287" s="63"/>
      <c r="T1287" s="63"/>
      <c r="U1287" s="63"/>
      <c r="V1287" s="63"/>
      <c r="W1287" s="63">
        <v>0</v>
      </c>
      <c r="X1287" s="63"/>
      <c r="Y1287" s="63"/>
      <c r="Z1287" s="63"/>
      <c r="AA1287" s="63"/>
      <c r="AB1287" s="63"/>
      <c r="BA1287" t="str">
        <f t="shared" si="300"/>
        <v>Sullivan</v>
      </c>
      <c r="BB1287" t="s">
        <v>1462</v>
      </c>
      <c r="BC1287">
        <v>2</v>
      </c>
      <c r="BD1287">
        <v>2</v>
      </c>
      <c r="BE1287" s="112">
        <v>33</v>
      </c>
      <c r="BF1287" s="114">
        <v>5</v>
      </c>
      <c r="BG1287" s="114">
        <v>85</v>
      </c>
      <c r="BH1287" s="118">
        <v>74900</v>
      </c>
      <c r="BI1287" s="118">
        <f t="shared" si="302"/>
        <v>33005</v>
      </c>
      <c r="BJ1287" t="s">
        <v>1471</v>
      </c>
      <c r="BK1287">
        <f t="shared" si="310"/>
        <v>3374900</v>
      </c>
      <c r="BP1287">
        <v>18.7</v>
      </c>
      <c r="BQ1287">
        <v>0.19</v>
      </c>
      <c r="BR1287">
        <v>18.510000000000002</v>
      </c>
      <c r="BW1287" s="1"/>
    </row>
    <row r="1288" spans="1:75" ht="15" hidden="1" customHeight="1" outlineLevel="1">
      <c r="A1288" t="s">
        <v>2263</v>
      </c>
      <c r="B1288" s="8" t="s">
        <v>1798</v>
      </c>
      <c r="C1288" s="1">
        <f t="shared" si="303"/>
        <v>2431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 t="shared" si="304"/>
        <v>0</v>
      </c>
      <c r="G1288" s="1">
        <f t="shared" si="305"/>
        <v>223</v>
      </c>
      <c r="H1288" s="2">
        <f t="shared" si="301"/>
        <v>9.1731797614150554E-2</v>
      </c>
      <c r="I1288" s="6"/>
      <c r="J1288" s="2">
        <f t="shared" si="306"/>
        <v>0.53846153846153844</v>
      </c>
      <c r="K1288" s="2">
        <f t="shared" si="307"/>
        <v>0.44672974084738792</v>
      </c>
      <c r="L1288" s="2">
        <f t="shared" si="308"/>
        <v>0</v>
      </c>
      <c r="M1288" s="2">
        <f t="shared" si="309"/>
        <v>1.480872069107364E-2</v>
      </c>
      <c r="N1288" s="63">
        <v>1309</v>
      </c>
      <c r="O1288" s="63">
        <v>1086</v>
      </c>
      <c r="P1288" s="63"/>
      <c r="Q1288" s="63">
        <v>36</v>
      </c>
      <c r="R1288" s="63"/>
      <c r="S1288" s="63"/>
      <c r="T1288" s="63"/>
      <c r="U1288" s="63"/>
      <c r="V1288" s="63"/>
      <c r="W1288" s="63">
        <v>0</v>
      </c>
      <c r="X1288" s="63"/>
      <c r="Y1288" s="63"/>
      <c r="Z1288" s="63"/>
      <c r="AA1288" s="63"/>
      <c r="AB1288" s="63"/>
      <c r="BA1288" t="str">
        <f t="shared" si="300"/>
        <v>Sunapee</v>
      </c>
      <c r="BB1288" t="s">
        <v>1039</v>
      </c>
      <c r="BC1288">
        <v>2</v>
      </c>
      <c r="BD1288">
        <v>2</v>
      </c>
      <c r="BE1288" s="112">
        <v>33</v>
      </c>
      <c r="BF1288" s="114">
        <v>19</v>
      </c>
      <c r="BG1288" s="114">
        <v>65</v>
      </c>
      <c r="BH1288" s="118">
        <v>75060</v>
      </c>
      <c r="BI1288" s="118">
        <f t="shared" si="302"/>
        <v>33019</v>
      </c>
      <c r="BJ1288" t="s">
        <v>1471</v>
      </c>
      <c r="BK1288">
        <f t="shared" si="310"/>
        <v>3375060</v>
      </c>
      <c r="BP1288">
        <v>25.2</v>
      </c>
      <c r="BQ1288">
        <v>4.08</v>
      </c>
      <c r="BR1288">
        <v>21.12</v>
      </c>
      <c r="BW1288" s="1"/>
    </row>
    <row r="1289" spans="1:75" ht="15" hidden="1" customHeight="1" outlineLevel="1">
      <c r="A1289" t="s">
        <v>1468</v>
      </c>
      <c r="B1289" s="8" t="s">
        <v>1798</v>
      </c>
      <c r="C1289" s="1">
        <f t="shared" si="303"/>
        <v>563</v>
      </c>
      <c r="D1289" s="5">
        <f>IF(N1289&gt;0, RANK(N1289,(N1289:P1289,Q1289:AE1289)),0)</f>
        <v>1</v>
      </c>
      <c r="E1289" s="5">
        <f>IF(O1289&gt;0,RANK(O1289,(N1289:P1289,Q1289:AE1289)),0)</f>
        <v>2</v>
      </c>
      <c r="F1289" s="5">
        <f t="shared" si="304"/>
        <v>0</v>
      </c>
      <c r="G1289" s="1">
        <f t="shared" si="305"/>
        <v>55</v>
      </c>
      <c r="H1289" s="2">
        <f t="shared" si="301"/>
        <v>9.7690941385435173E-2</v>
      </c>
      <c r="I1289" s="6"/>
      <c r="J1289" s="2">
        <f t="shared" si="306"/>
        <v>0.54529307282415629</v>
      </c>
      <c r="K1289" s="2">
        <f t="shared" si="307"/>
        <v>0.44760213143872113</v>
      </c>
      <c r="L1289" s="2">
        <f t="shared" si="308"/>
        <v>0</v>
      </c>
      <c r="M1289" s="2">
        <f t="shared" si="309"/>
        <v>7.1047957371225823E-3</v>
      </c>
      <c r="N1289" s="63">
        <v>307</v>
      </c>
      <c r="O1289" s="63">
        <v>252</v>
      </c>
      <c r="P1289" s="63"/>
      <c r="Q1289" s="63">
        <v>4</v>
      </c>
      <c r="R1289" s="63"/>
      <c r="S1289" s="63"/>
      <c r="T1289" s="63"/>
      <c r="U1289" s="63"/>
      <c r="V1289" s="63"/>
      <c r="W1289" s="63">
        <v>0</v>
      </c>
      <c r="X1289" s="63"/>
      <c r="Y1289" s="63"/>
      <c r="Z1289" s="63"/>
      <c r="AA1289" s="63"/>
      <c r="AB1289" s="63"/>
      <c r="BA1289" t="str">
        <f t="shared" si="300"/>
        <v>Surry</v>
      </c>
      <c r="BB1289" t="s">
        <v>1462</v>
      </c>
      <c r="BC1289">
        <v>2</v>
      </c>
      <c r="BD1289">
        <v>2</v>
      </c>
      <c r="BE1289" s="112">
        <v>33</v>
      </c>
      <c r="BF1289" s="114">
        <v>5</v>
      </c>
      <c r="BG1289" s="114">
        <v>90</v>
      </c>
      <c r="BH1289" s="118">
        <v>75300</v>
      </c>
      <c r="BI1289" s="118">
        <f t="shared" si="302"/>
        <v>33005</v>
      </c>
      <c r="BJ1289" t="s">
        <v>1471</v>
      </c>
      <c r="BK1289">
        <f t="shared" si="310"/>
        <v>3375300</v>
      </c>
      <c r="BP1289">
        <v>15.89</v>
      </c>
      <c r="BQ1289">
        <v>0.32</v>
      </c>
      <c r="BR1289">
        <v>15.58</v>
      </c>
      <c r="BW1289" s="1"/>
    </row>
    <row r="1290" spans="1:75" ht="15" hidden="1" customHeight="1" outlineLevel="1">
      <c r="A1290" t="s">
        <v>637</v>
      </c>
      <c r="B1290" s="8" t="s">
        <v>1798</v>
      </c>
      <c r="C1290" s="1">
        <f t="shared" si="303"/>
        <v>1348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304"/>
        <v>0</v>
      </c>
      <c r="G1290" s="1">
        <f t="shared" si="305"/>
        <v>179</v>
      </c>
      <c r="H1290" s="2">
        <f t="shared" si="301"/>
        <v>0.1327893175074184</v>
      </c>
      <c r="I1290" s="6"/>
      <c r="J1290" s="2">
        <f t="shared" si="306"/>
        <v>0.5586053412462908</v>
      </c>
      <c r="K1290" s="2">
        <f t="shared" si="307"/>
        <v>0.4258160237388724</v>
      </c>
      <c r="L1290" s="2">
        <f t="shared" si="308"/>
        <v>0</v>
      </c>
      <c r="M1290" s="2">
        <f t="shared" si="309"/>
        <v>1.5578635014836806E-2</v>
      </c>
      <c r="N1290" s="63">
        <v>753</v>
      </c>
      <c r="O1290" s="63">
        <v>574</v>
      </c>
      <c r="P1290" s="63"/>
      <c r="Q1290" s="63">
        <v>21</v>
      </c>
      <c r="R1290" s="63"/>
      <c r="S1290" s="63"/>
      <c r="T1290" s="63"/>
      <c r="U1290" s="63"/>
      <c r="V1290" s="63"/>
      <c r="W1290" s="63">
        <v>0</v>
      </c>
      <c r="X1290" s="63"/>
      <c r="Y1290" s="63"/>
      <c r="Z1290" s="63"/>
      <c r="AA1290" s="63"/>
      <c r="AB1290" s="63"/>
      <c r="BA1290" t="str">
        <f t="shared" si="300"/>
        <v>Sutton</v>
      </c>
      <c r="BB1290" t="s">
        <v>2492</v>
      </c>
      <c r="BC1290">
        <v>2</v>
      </c>
      <c r="BD1290">
        <v>2</v>
      </c>
      <c r="BE1290" s="112">
        <v>33</v>
      </c>
      <c r="BF1290" s="114">
        <v>13</v>
      </c>
      <c r="BG1290" s="114">
        <v>120</v>
      </c>
      <c r="BH1290" s="118">
        <v>75460</v>
      </c>
      <c r="BI1290" s="118">
        <f t="shared" si="302"/>
        <v>33013</v>
      </c>
      <c r="BJ1290" t="s">
        <v>1471</v>
      </c>
      <c r="BK1290">
        <f t="shared" si="310"/>
        <v>3375460</v>
      </c>
      <c r="BP1290">
        <v>43.14</v>
      </c>
      <c r="BQ1290">
        <v>0.8</v>
      </c>
      <c r="BR1290">
        <v>42.34</v>
      </c>
      <c r="BW1290" s="1"/>
    </row>
    <row r="1291" spans="1:75" ht="15" hidden="1" customHeight="1" outlineLevel="1">
      <c r="A1291" t="s">
        <v>2990</v>
      </c>
      <c r="B1291" s="8" t="s">
        <v>1798</v>
      </c>
      <c r="C1291" s="1">
        <f t="shared" si="303"/>
        <v>3830</v>
      </c>
      <c r="D1291" s="5">
        <f>IF(N1291&gt;0, RANK(N1291,(N1291:P1291,Q1291:AE1291)),0)</f>
        <v>1</v>
      </c>
      <c r="E1291" s="5">
        <f>IF(O1291&gt;0,RANK(O1291,(N1291:P1291,Q1291:AE1291)),0)</f>
        <v>2</v>
      </c>
      <c r="F1291" s="5">
        <f t="shared" si="304"/>
        <v>0</v>
      </c>
      <c r="G1291" s="1">
        <f t="shared" si="305"/>
        <v>245</v>
      </c>
      <c r="H1291" s="2">
        <f t="shared" si="301"/>
        <v>6.3968668407310705E-2</v>
      </c>
      <c r="I1291" s="6"/>
      <c r="J1291" s="2">
        <f t="shared" si="306"/>
        <v>0.5242819843342037</v>
      </c>
      <c r="K1291" s="2">
        <f t="shared" si="307"/>
        <v>0.46031331592689295</v>
      </c>
      <c r="L1291" s="2">
        <f t="shared" si="308"/>
        <v>0</v>
      </c>
      <c r="M1291" s="2">
        <f t="shared" si="309"/>
        <v>1.5404699738903349E-2</v>
      </c>
      <c r="N1291" s="63">
        <v>2008</v>
      </c>
      <c r="O1291" s="63">
        <v>1763</v>
      </c>
      <c r="P1291" s="63"/>
      <c r="Q1291" s="63">
        <v>59</v>
      </c>
      <c r="R1291" s="63"/>
      <c r="S1291" s="63"/>
      <c r="T1291" s="63"/>
      <c r="U1291" s="63"/>
      <c r="V1291" s="63"/>
      <c r="W1291" s="63">
        <v>0</v>
      </c>
      <c r="X1291" s="63"/>
      <c r="Y1291" s="63"/>
      <c r="Z1291" s="63"/>
      <c r="AA1291" s="63"/>
      <c r="AB1291" s="63"/>
      <c r="BA1291" t="str">
        <f t="shared" si="300"/>
        <v>Swanzey</v>
      </c>
      <c r="BB1291" t="s">
        <v>1462</v>
      </c>
      <c r="BC1291">
        <v>2</v>
      </c>
      <c r="BD1291">
        <v>2</v>
      </c>
      <c r="BE1291" s="112">
        <v>33</v>
      </c>
      <c r="BF1291" s="114">
        <v>5</v>
      </c>
      <c r="BG1291" s="114">
        <v>95</v>
      </c>
      <c r="BH1291" s="118">
        <v>75700</v>
      </c>
      <c r="BI1291" s="118">
        <f t="shared" si="302"/>
        <v>33005</v>
      </c>
      <c r="BJ1291" t="s">
        <v>1471</v>
      </c>
      <c r="BK1291">
        <f t="shared" si="310"/>
        <v>3375700</v>
      </c>
      <c r="BP1291">
        <v>45.35</v>
      </c>
      <c r="BQ1291">
        <v>0.36</v>
      </c>
      <c r="BR1291">
        <v>44.99</v>
      </c>
      <c r="BW1291" s="1"/>
    </row>
    <row r="1292" spans="1:75" ht="15" hidden="1" customHeight="1" outlineLevel="1">
      <c r="A1292" t="s">
        <v>2515</v>
      </c>
      <c r="B1292" s="8" t="s">
        <v>1798</v>
      </c>
      <c r="C1292" s="1">
        <f t="shared" si="303"/>
        <v>1768</v>
      </c>
      <c r="D1292" s="5">
        <f>IF(N1292&gt;0, RANK(N1292,(N1292:P1292,Q1292:AE1292)),0)</f>
        <v>1</v>
      </c>
      <c r="E1292" s="5">
        <f>IF(O1292&gt;0,RANK(O1292,(N1292:P1292,Q1292:AE1292)),0)</f>
        <v>2</v>
      </c>
      <c r="F1292" s="5">
        <f t="shared" si="304"/>
        <v>0</v>
      </c>
      <c r="G1292" s="1">
        <f t="shared" si="305"/>
        <v>61</v>
      </c>
      <c r="H1292" s="2">
        <f t="shared" si="301"/>
        <v>3.4502262443438916E-2</v>
      </c>
      <c r="I1292" s="6"/>
      <c r="J1292" s="2">
        <f t="shared" si="306"/>
        <v>0.50848416289592757</v>
      </c>
      <c r="K1292" s="2">
        <f t="shared" si="307"/>
        <v>0.47398190045248867</v>
      </c>
      <c r="L1292" s="2">
        <f t="shared" si="308"/>
        <v>0</v>
      </c>
      <c r="M1292" s="2">
        <f t="shared" si="309"/>
        <v>1.7533936651583759E-2</v>
      </c>
      <c r="N1292" s="63">
        <v>899</v>
      </c>
      <c r="O1292" s="63">
        <v>838</v>
      </c>
      <c r="P1292" s="63"/>
      <c r="Q1292" s="63">
        <v>31</v>
      </c>
      <c r="R1292" s="63"/>
      <c r="S1292" s="63"/>
      <c r="T1292" s="63"/>
      <c r="U1292" s="63"/>
      <c r="V1292" s="63"/>
      <c r="W1292" s="63">
        <v>0</v>
      </c>
      <c r="X1292" s="63"/>
      <c r="Y1292" s="63"/>
      <c r="Z1292" s="63"/>
      <c r="AA1292" s="63"/>
      <c r="AB1292" s="63"/>
      <c r="BA1292" t="str">
        <f t="shared" si="300"/>
        <v>Tamworth</v>
      </c>
      <c r="BB1292" t="s">
        <v>1674</v>
      </c>
      <c r="BC1292">
        <v>1</v>
      </c>
      <c r="BD1292">
        <v>1</v>
      </c>
      <c r="BE1292" s="112">
        <v>33</v>
      </c>
      <c r="BF1292" s="114">
        <v>3</v>
      </c>
      <c r="BG1292" s="114">
        <v>80</v>
      </c>
      <c r="BH1292" s="118">
        <v>76100</v>
      </c>
      <c r="BI1292" s="118">
        <f t="shared" si="302"/>
        <v>33003</v>
      </c>
      <c r="BJ1292" t="s">
        <v>1471</v>
      </c>
      <c r="BK1292">
        <f t="shared" si="310"/>
        <v>3376100</v>
      </c>
      <c r="BP1292">
        <v>60.75</v>
      </c>
      <c r="BQ1292">
        <v>0.82</v>
      </c>
      <c r="BR1292">
        <v>59.93</v>
      </c>
      <c r="BW1292" s="1"/>
    </row>
    <row r="1293" spans="1:75" ht="15" hidden="1" customHeight="1" outlineLevel="1">
      <c r="A1293" t="s">
        <v>3207</v>
      </c>
      <c r="B1293" s="8" t="s">
        <v>1798</v>
      </c>
      <c r="C1293" s="1">
        <f t="shared" si="303"/>
        <v>961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304"/>
        <v>0</v>
      </c>
      <c r="G1293" s="1">
        <f t="shared" si="305"/>
        <v>86</v>
      </c>
      <c r="H1293" s="2">
        <f t="shared" si="301"/>
        <v>8.9490114464099893E-2</v>
      </c>
      <c r="I1293" s="6"/>
      <c r="J1293" s="2">
        <f t="shared" si="306"/>
        <v>0.53902185223725285</v>
      </c>
      <c r="K1293" s="2">
        <f t="shared" si="307"/>
        <v>0.44953173777315297</v>
      </c>
      <c r="L1293" s="2">
        <f t="shared" si="308"/>
        <v>0</v>
      </c>
      <c r="M1293" s="2">
        <f t="shared" si="309"/>
        <v>1.1446409989594175E-2</v>
      </c>
      <c r="N1293" s="63">
        <v>518</v>
      </c>
      <c r="O1293" s="63">
        <v>432</v>
      </c>
      <c r="P1293" s="63"/>
      <c r="Q1293" s="63">
        <v>11</v>
      </c>
      <c r="R1293" s="63"/>
      <c r="S1293" s="63"/>
      <c r="T1293" s="63"/>
      <c r="U1293" s="63"/>
      <c r="V1293" s="63"/>
      <c r="W1293" s="63">
        <v>0</v>
      </c>
      <c r="X1293" s="63"/>
      <c r="Y1293" s="63"/>
      <c r="Z1293" s="63"/>
      <c r="AA1293" s="63"/>
      <c r="AB1293" s="63"/>
      <c r="BA1293" t="str">
        <f t="shared" si="300"/>
        <v>Temple</v>
      </c>
      <c r="BB1293" t="s">
        <v>1160</v>
      </c>
      <c r="BC1293">
        <v>2</v>
      </c>
      <c r="BD1293">
        <v>2</v>
      </c>
      <c r="BE1293" s="112">
        <v>33</v>
      </c>
      <c r="BF1293" s="114">
        <v>11</v>
      </c>
      <c r="BG1293" s="114">
        <v>140</v>
      </c>
      <c r="BH1293" s="118">
        <v>76260</v>
      </c>
      <c r="BI1293" s="118">
        <f t="shared" si="302"/>
        <v>33011</v>
      </c>
      <c r="BJ1293" t="s">
        <v>1471</v>
      </c>
      <c r="BK1293">
        <f t="shared" si="310"/>
        <v>3376260</v>
      </c>
      <c r="BP1293">
        <v>23.46</v>
      </c>
      <c r="BQ1293">
        <v>0.22</v>
      </c>
      <c r="BR1293">
        <v>23.24</v>
      </c>
      <c r="BW1293" s="1"/>
    </row>
    <row r="1294" spans="1:75" ht="15" hidden="1" customHeight="1" outlineLevel="1">
      <c r="A1294" t="s">
        <v>1299</v>
      </c>
      <c r="B1294" s="8" t="s">
        <v>1798</v>
      </c>
      <c r="C1294" s="1">
        <f t="shared" si="303"/>
        <v>1731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304"/>
        <v>0</v>
      </c>
      <c r="G1294" s="1">
        <f t="shared" si="305"/>
        <v>221</v>
      </c>
      <c r="H1294" s="2">
        <f t="shared" si="301"/>
        <v>0.12767186597342575</v>
      </c>
      <c r="I1294" s="6"/>
      <c r="J1294" s="2">
        <f t="shared" si="306"/>
        <v>0.55343731946851527</v>
      </c>
      <c r="K1294" s="2">
        <f t="shared" si="307"/>
        <v>0.42576545349508954</v>
      </c>
      <c r="L1294" s="2">
        <f t="shared" si="308"/>
        <v>0</v>
      </c>
      <c r="M1294" s="2">
        <f t="shared" si="309"/>
        <v>2.0797227036395194E-2</v>
      </c>
      <c r="N1294" s="63">
        <v>958</v>
      </c>
      <c r="O1294" s="63">
        <v>737</v>
      </c>
      <c r="P1294" s="63"/>
      <c r="Q1294" s="63">
        <v>36</v>
      </c>
      <c r="R1294" s="63"/>
      <c r="S1294" s="63"/>
      <c r="T1294" s="63"/>
      <c r="U1294" s="63"/>
      <c r="V1294" s="63"/>
      <c r="W1294" s="63">
        <v>0</v>
      </c>
      <c r="X1294" s="63"/>
      <c r="Y1294" s="63"/>
      <c r="Z1294" s="63"/>
      <c r="AA1294" s="63"/>
      <c r="AB1294" s="63"/>
      <c r="BA1294" t="str">
        <f t="shared" ref="BA1294:BA1357" si="311">A1294</f>
        <v>Thornton</v>
      </c>
      <c r="BB1294" t="s">
        <v>2258</v>
      </c>
      <c r="BC1294">
        <v>2</v>
      </c>
      <c r="BD1294">
        <v>2</v>
      </c>
      <c r="BE1294" s="112">
        <v>33</v>
      </c>
      <c r="BF1294" s="114">
        <v>9</v>
      </c>
      <c r="BG1294" s="114">
        <v>170</v>
      </c>
      <c r="BH1294" s="118">
        <v>76740</v>
      </c>
      <c r="BI1294" s="118">
        <f t="shared" si="302"/>
        <v>33009</v>
      </c>
      <c r="BJ1294" t="s">
        <v>1471</v>
      </c>
      <c r="BK1294">
        <f t="shared" si="310"/>
        <v>3376740</v>
      </c>
      <c r="BP1294">
        <v>50.82</v>
      </c>
      <c r="BQ1294">
        <v>0.42</v>
      </c>
      <c r="BR1294">
        <v>50.4</v>
      </c>
      <c r="BW1294" s="1"/>
    </row>
    <row r="1295" spans="1:75" ht="15" hidden="1" customHeight="1" outlineLevel="1">
      <c r="A1295" t="s">
        <v>2346</v>
      </c>
      <c r="B1295" s="8" t="s">
        <v>1798</v>
      </c>
      <c r="C1295" s="1">
        <f t="shared" si="303"/>
        <v>2025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 t="shared" si="304"/>
        <v>0</v>
      </c>
      <c r="G1295" s="1">
        <f t="shared" si="305"/>
        <v>106</v>
      </c>
      <c r="H1295" s="2">
        <f t="shared" si="301"/>
        <v>5.2345679012345679E-2</v>
      </c>
      <c r="I1295" s="6"/>
      <c r="J1295" s="2">
        <f t="shared" si="306"/>
        <v>0.46320987654320989</v>
      </c>
      <c r="K1295" s="2">
        <f t="shared" si="307"/>
        <v>0.51555555555555554</v>
      </c>
      <c r="L1295" s="2">
        <f t="shared" si="308"/>
        <v>0</v>
      </c>
      <c r="M1295" s="2">
        <f t="shared" si="309"/>
        <v>2.1234567901234569E-2</v>
      </c>
      <c r="N1295" s="63">
        <v>938</v>
      </c>
      <c r="O1295" s="63">
        <v>1044</v>
      </c>
      <c r="P1295" s="63"/>
      <c r="Q1295" s="63">
        <v>43</v>
      </c>
      <c r="R1295" s="63"/>
      <c r="S1295" s="63"/>
      <c r="T1295" s="63"/>
      <c r="U1295" s="63"/>
      <c r="V1295" s="63"/>
      <c r="W1295" s="63">
        <v>0</v>
      </c>
      <c r="X1295" s="63"/>
      <c r="Y1295" s="63"/>
      <c r="Z1295" s="63"/>
      <c r="AA1295" s="63"/>
      <c r="AB1295" s="63"/>
      <c r="BA1295" t="str">
        <f t="shared" si="311"/>
        <v>Tilton</v>
      </c>
      <c r="BB1295" t="s">
        <v>1436</v>
      </c>
      <c r="BC1295">
        <v>1</v>
      </c>
      <c r="BD1295">
        <v>1</v>
      </c>
      <c r="BE1295" s="112">
        <v>33</v>
      </c>
      <c r="BF1295" s="114">
        <v>1</v>
      </c>
      <c r="BG1295" s="114">
        <v>55</v>
      </c>
      <c r="BH1295" s="118">
        <v>77060</v>
      </c>
      <c r="BI1295" s="118">
        <f t="shared" si="302"/>
        <v>33001</v>
      </c>
      <c r="BJ1295" t="s">
        <v>1471</v>
      </c>
      <c r="BK1295">
        <f t="shared" si="310"/>
        <v>3377060</v>
      </c>
      <c r="BP1295">
        <v>12.03</v>
      </c>
      <c r="BQ1295">
        <v>0.57999999999999996</v>
      </c>
      <c r="BR1295">
        <v>11.44</v>
      </c>
      <c r="BW1295" s="1"/>
    </row>
    <row r="1296" spans="1:75" ht="15" hidden="1" customHeight="1" outlineLevel="1">
      <c r="A1296" t="s">
        <v>98</v>
      </c>
      <c r="B1296" s="8" t="s">
        <v>1798</v>
      </c>
      <c r="C1296" s="1">
        <f t="shared" si="303"/>
        <v>1117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 t="shared" si="304"/>
        <v>0</v>
      </c>
      <c r="G1296" s="1">
        <f t="shared" si="305"/>
        <v>74</v>
      </c>
      <c r="H1296" s="2">
        <f t="shared" si="301"/>
        <v>6.624888093106536E-2</v>
      </c>
      <c r="I1296" s="6"/>
      <c r="J1296" s="2">
        <f t="shared" si="306"/>
        <v>0.45568487018800358</v>
      </c>
      <c r="K1296" s="2">
        <f t="shared" si="307"/>
        <v>0.52193375111906892</v>
      </c>
      <c r="L1296" s="2">
        <f t="shared" si="308"/>
        <v>0</v>
      </c>
      <c r="M1296" s="2">
        <f t="shared" si="309"/>
        <v>2.2381378692927445E-2</v>
      </c>
      <c r="N1296" s="63">
        <v>509</v>
      </c>
      <c r="O1296" s="63">
        <v>583</v>
      </c>
      <c r="P1296" s="63"/>
      <c r="Q1296" s="63">
        <v>25</v>
      </c>
      <c r="R1296" s="63"/>
      <c r="S1296" s="63"/>
      <c r="T1296" s="63"/>
      <c r="U1296" s="63"/>
      <c r="V1296" s="63"/>
      <c r="W1296" s="63">
        <v>0</v>
      </c>
      <c r="X1296" s="63"/>
      <c r="Y1296" s="63"/>
      <c r="Z1296" s="63"/>
      <c r="AA1296" s="63"/>
      <c r="AB1296" s="63"/>
      <c r="BA1296" t="str">
        <f t="shared" si="311"/>
        <v>Troy</v>
      </c>
      <c r="BB1296" t="s">
        <v>1462</v>
      </c>
      <c r="BC1296">
        <v>2</v>
      </c>
      <c r="BD1296">
        <v>2</v>
      </c>
      <c r="BE1296" s="112">
        <v>33</v>
      </c>
      <c r="BF1296" s="114">
        <v>5</v>
      </c>
      <c r="BG1296" s="114">
        <v>100</v>
      </c>
      <c r="BH1296" s="118">
        <v>77380</v>
      </c>
      <c r="BI1296" s="118">
        <f t="shared" si="302"/>
        <v>33005</v>
      </c>
      <c r="BJ1296" t="s">
        <v>1471</v>
      </c>
      <c r="BK1296">
        <f t="shared" si="310"/>
        <v>3377380</v>
      </c>
      <c r="BP1296">
        <v>17.579999999999998</v>
      </c>
      <c r="BQ1296">
        <v>0.16</v>
      </c>
      <c r="BR1296">
        <v>17.420000000000002</v>
      </c>
      <c r="BW1296" s="1"/>
    </row>
    <row r="1297" spans="1:75" ht="15" hidden="1" customHeight="1" outlineLevel="1">
      <c r="A1297" t="s">
        <v>1381</v>
      </c>
      <c r="B1297" s="8" t="s">
        <v>1798</v>
      </c>
      <c r="C1297" s="1">
        <f t="shared" si="303"/>
        <v>1900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 t="shared" si="304"/>
        <v>0</v>
      </c>
      <c r="G1297" s="1">
        <f t="shared" si="305"/>
        <v>137</v>
      </c>
      <c r="H1297" s="2">
        <f t="shared" si="301"/>
        <v>7.2105263157894742E-2</v>
      </c>
      <c r="I1297" s="6"/>
      <c r="J1297" s="2">
        <f t="shared" si="306"/>
        <v>0.46052631578947367</v>
      </c>
      <c r="K1297" s="2">
        <f t="shared" si="307"/>
        <v>0.53263157894736846</v>
      </c>
      <c r="L1297" s="2">
        <f t="shared" si="308"/>
        <v>0</v>
      </c>
      <c r="M1297" s="2">
        <f t="shared" si="309"/>
        <v>6.8421052631578716E-3</v>
      </c>
      <c r="N1297" s="63">
        <v>875</v>
      </c>
      <c r="O1297" s="63">
        <v>1012</v>
      </c>
      <c r="P1297" s="63"/>
      <c r="Q1297" s="63">
        <v>13</v>
      </c>
      <c r="R1297" s="63"/>
      <c r="S1297" s="63"/>
      <c r="T1297" s="63"/>
      <c r="U1297" s="63"/>
      <c r="V1297" s="63"/>
      <c r="W1297" s="63">
        <v>0</v>
      </c>
      <c r="X1297" s="63"/>
      <c r="Y1297" s="63"/>
      <c r="Z1297" s="63"/>
      <c r="AA1297" s="63"/>
      <c r="AB1297" s="63"/>
      <c r="BA1297" t="str">
        <f t="shared" si="311"/>
        <v>Tuftonboro</v>
      </c>
      <c r="BB1297" t="s">
        <v>1674</v>
      </c>
      <c r="BC1297">
        <v>1</v>
      </c>
      <c r="BD1297">
        <v>1</v>
      </c>
      <c r="BE1297" s="112">
        <v>33</v>
      </c>
      <c r="BF1297" s="114">
        <v>3</v>
      </c>
      <c r="BG1297" s="114">
        <v>85</v>
      </c>
      <c r="BH1297" s="118">
        <v>77620</v>
      </c>
      <c r="BI1297" s="118">
        <f t="shared" si="302"/>
        <v>33003</v>
      </c>
      <c r="BJ1297" t="s">
        <v>1471</v>
      </c>
      <c r="BK1297">
        <f t="shared" si="310"/>
        <v>3377620</v>
      </c>
      <c r="BP1297">
        <v>50.08</v>
      </c>
      <c r="BQ1297">
        <v>8.94</v>
      </c>
      <c r="BR1297">
        <v>41.13</v>
      </c>
      <c r="BW1297" s="1"/>
    </row>
    <row r="1298" spans="1:75" ht="15" hidden="1" customHeight="1" outlineLevel="1">
      <c r="A1298" t="s">
        <v>3114</v>
      </c>
      <c r="B1298" s="8" t="s">
        <v>1798</v>
      </c>
      <c r="C1298" s="1">
        <f t="shared" si="303"/>
        <v>892</v>
      </c>
      <c r="D1298" s="5">
        <f>IF(N1298&gt;0, RANK(N1298,(N1298:P1298,Q1298:AE1298)),0)</f>
        <v>2</v>
      </c>
      <c r="E1298" s="5">
        <f>IF(O1298&gt;0,RANK(O1298,(N1298:P1298,Q1298:AE1298)),0)</f>
        <v>1</v>
      </c>
      <c r="F1298" s="5">
        <f t="shared" si="304"/>
        <v>0</v>
      </c>
      <c r="G1298" s="1">
        <f t="shared" si="305"/>
        <v>196</v>
      </c>
      <c r="H1298" s="2">
        <f t="shared" si="301"/>
        <v>0.21973094170403587</v>
      </c>
      <c r="I1298" s="6"/>
      <c r="J1298" s="2">
        <f t="shared" si="306"/>
        <v>0.3755605381165919</v>
      </c>
      <c r="K1298" s="2">
        <f t="shared" si="307"/>
        <v>0.5952914798206278</v>
      </c>
      <c r="L1298" s="2">
        <f t="shared" si="308"/>
        <v>0</v>
      </c>
      <c r="M1298" s="2">
        <f t="shared" si="309"/>
        <v>2.9147982062780353E-2</v>
      </c>
      <c r="N1298" s="63">
        <v>335</v>
      </c>
      <c r="O1298" s="63">
        <v>531</v>
      </c>
      <c r="P1298" s="63"/>
      <c r="Q1298" s="63">
        <v>26</v>
      </c>
      <c r="R1298" s="63"/>
      <c r="S1298" s="63"/>
      <c r="T1298" s="63"/>
      <c r="U1298" s="63"/>
      <c r="V1298" s="63"/>
      <c r="W1298" s="63">
        <v>0</v>
      </c>
      <c r="X1298" s="63"/>
      <c r="Y1298" s="63"/>
      <c r="Z1298" s="63"/>
      <c r="AA1298" s="63"/>
      <c r="AB1298" s="63"/>
      <c r="BA1298" t="str">
        <f t="shared" si="311"/>
        <v>Unity</v>
      </c>
      <c r="BB1298" t="s">
        <v>1039</v>
      </c>
      <c r="BC1298">
        <v>2</v>
      </c>
      <c r="BD1298">
        <v>2</v>
      </c>
      <c r="BE1298" s="112">
        <v>33</v>
      </c>
      <c r="BF1298" s="114">
        <v>19</v>
      </c>
      <c r="BG1298" s="114">
        <v>70</v>
      </c>
      <c r="BH1298" s="118">
        <v>77940</v>
      </c>
      <c r="BI1298" s="118">
        <f t="shared" si="302"/>
        <v>33019</v>
      </c>
      <c r="BJ1298" t="s">
        <v>1471</v>
      </c>
      <c r="BK1298">
        <f t="shared" si="310"/>
        <v>3377940</v>
      </c>
      <c r="BP1298">
        <v>37.18</v>
      </c>
      <c r="BQ1298">
        <v>0.24</v>
      </c>
      <c r="BR1298">
        <v>36.94</v>
      </c>
      <c r="BW1298" s="1"/>
    </row>
    <row r="1299" spans="1:75" ht="15" hidden="1" customHeight="1" outlineLevel="1">
      <c r="A1299" t="s">
        <v>2607</v>
      </c>
      <c r="B1299" s="8" t="s">
        <v>1798</v>
      </c>
      <c r="C1299" s="1">
        <f t="shared" si="303"/>
        <v>3270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 t="shared" si="304"/>
        <v>0</v>
      </c>
      <c r="G1299" s="1">
        <f t="shared" si="305"/>
        <v>746</v>
      </c>
      <c r="H1299" s="2">
        <f t="shared" si="301"/>
        <v>0.22813455657492354</v>
      </c>
      <c r="I1299" s="6"/>
      <c r="J1299" s="2">
        <f t="shared" si="306"/>
        <v>0.37920489296636084</v>
      </c>
      <c r="K1299" s="2">
        <f t="shared" si="307"/>
        <v>0.60733944954128438</v>
      </c>
      <c r="L1299" s="2">
        <f t="shared" si="308"/>
        <v>0</v>
      </c>
      <c r="M1299" s="2">
        <f t="shared" si="309"/>
        <v>1.3455657492354778E-2</v>
      </c>
      <c r="N1299" s="63">
        <v>1240</v>
      </c>
      <c r="O1299" s="63">
        <v>1986</v>
      </c>
      <c r="P1299" s="63"/>
      <c r="Q1299" s="63">
        <v>44</v>
      </c>
      <c r="R1299" s="63"/>
      <c r="S1299" s="63"/>
      <c r="T1299" s="63"/>
      <c r="U1299" s="63"/>
      <c r="V1299" s="63"/>
      <c r="W1299" s="63">
        <v>0</v>
      </c>
      <c r="X1299" s="63"/>
      <c r="Y1299" s="63"/>
      <c r="Z1299" s="63"/>
      <c r="AA1299" s="63"/>
      <c r="AB1299" s="63"/>
      <c r="BA1299" t="str">
        <f t="shared" si="311"/>
        <v>Wakefield</v>
      </c>
      <c r="BB1299" t="s">
        <v>1674</v>
      </c>
      <c r="BC1299">
        <v>1</v>
      </c>
      <c r="BD1299">
        <v>1</v>
      </c>
      <c r="BE1299" s="112">
        <v>33</v>
      </c>
      <c r="BF1299" s="114">
        <v>3</v>
      </c>
      <c r="BG1299" s="114">
        <v>90</v>
      </c>
      <c r="BH1299" s="118">
        <v>78180</v>
      </c>
      <c r="BI1299" s="118">
        <f t="shared" si="302"/>
        <v>33003</v>
      </c>
      <c r="BJ1299" t="s">
        <v>1471</v>
      </c>
      <c r="BK1299">
        <f t="shared" si="310"/>
        <v>3378180</v>
      </c>
      <c r="BP1299">
        <v>44.65</v>
      </c>
      <c r="BQ1299">
        <v>5.32</v>
      </c>
      <c r="BR1299">
        <v>39.32</v>
      </c>
      <c r="BW1299" s="1"/>
    </row>
    <row r="1300" spans="1:75" ht="15" hidden="1" customHeight="1" outlineLevel="1">
      <c r="A1300" t="s">
        <v>2847</v>
      </c>
      <c r="B1300" s="8" t="s">
        <v>1798</v>
      </c>
      <c r="C1300" s="1">
        <f t="shared" si="303"/>
        <v>2347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304"/>
        <v>0</v>
      </c>
      <c r="G1300" s="1">
        <f t="shared" si="305"/>
        <v>636</v>
      </c>
      <c r="H1300" s="2">
        <f t="shared" si="301"/>
        <v>0.2709842351938645</v>
      </c>
      <c r="I1300" s="6"/>
      <c r="J1300" s="2">
        <f t="shared" si="306"/>
        <v>0.62633148700468688</v>
      </c>
      <c r="K1300" s="2">
        <f t="shared" si="307"/>
        <v>0.35534725181082233</v>
      </c>
      <c r="L1300" s="2">
        <f t="shared" si="308"/>
        <v>0</v>
      </c>
      <c r="M1300" s="2">
        <f t="shared" si="309"/>
        <v>1.8321261184490789E-2</v>
      </c>
      <c r="N1300" s="63">
        <v>1470</v>
      </c>
      <c r="O1300" s="63">
        <v>834</v>
      </c>
      <c r="P1300" s="63"/>
      <c r="Q1300" s="63">
        <v>43</v>
      </c>
      <c r="R1300" s="63"/>
      <c r="S1300" s="63"/>
      <c r="T1300" s="63"/>
      <c r="U1300" s="63"/>
      <c r="V1300" s="63"/>
      <c r="W1300" s="63">
        <v>0</v>
      </c>
      <c r="X1300" s="63"/>
      <c r="Y1300" s="63"/>
      <c r="Z1300" s="63"/>
      <c r="AA1300" s="63"/>
      <c r="AB1300" s="63"/>
      <c r="BA1300" t="str">
        <f t="shared" si="311"/>
        <v>Walpole</v>
      </c>
      <c r="BB1300" t="s">
        <v>1462</v>
      </c>
      <c r="BC1300">
        <v>2</v>
      </c>
      <c r="BD1300">
        <v>2</v>
      </c>
      <c r="BE1300" s="112">
        <v>33</v>
      </c>
      <c r="BF1300" s="114">
        <v>5</v>
      </c>
      <c r="BG1300" s="114">
        <v>105</v>
      </c>
      <c r="BH1300" s="118">
        <v>78420</v>
      </c>
      <c r="BI1300" s="118">
        <f t="shared" si="302"/>
        <v>33005</v>
      </c>
      <c r="BJ1300" t="s">
        <v>1471</v>
      </c>
      <c r="BK1300">
        <f t="shared" si="310"/>
        <v>3378420</v>
      </c>
      <c r="BP1300">
        <v>36.64</v>
      </c>
      <c r="BQ1300">
        <v>1.08</v>
      </c>
      <c r="BR1300">
        <v>35.57</v>
      </c>
      <c r="BW1300" s="1"/>
    </row>
    <row r="1301" spans="1:75" ht="15" hidden="1" customHeight="1" outlineLevel="1">
      <c r="A1301" t="s">
        <v>2372</v>
      </c>
      <c r="B1301" s="8" t="s">
        <v>1798</v>
      </c>
      <c r="C1301" s="1">
        <f t="shared" si="303"/>
        <v>1928</v>
      </c>
      <c r="D1301" s="5">
        <f>IF(N1301&gt;0, RANK(N1301,(N1301:P1301,Q1301:AE1301)),0)</f>
        <v>1</v>
      </c>
      <c r="E1301" s="5">
        <f>IF(O1301&gt;0,RANK(O1301,(N1301:P1301,Q1301:AE1301)),0)</f>
        <v>2</v>
      </c>
      <c r="F1301" s="5">
        <f t="shared" si="304"/>
        <v>0</v>
      </c>
      <c r="G1301" s="1">
        <f t="shared" si="305"/>
        <v>206</v>
      </c>
      <c r="H1301" s="2">
        <f t="shared" si="301"/>
        <v>0.10684647302904564</v>
      </c>
      <c r="I1301" s="6"/>
      <c r="J1301" s="2">
        <f t="shared" si="306"/>
        <v>0.54460580912863066</v>
      </c>
      <c r="K1301" s="2">
        <f t="shared" si="307"/>
        <v>0.43775933609958506</v>
      </c>
      <c r="L1301" s="2">
        <f t="shared" si="308"/>
        <v>0</v>
      </c>
      <c r="M1301" s="2">
        <f t="shared" si="309"/>
        <v>1.7634854771784281E-2</v>
      </c>
      <c r="N1301" s="63">
        <v>1050</v>
      </c>
      <c r="O1301" s="63">
        <v>844</v>
      </c>
      <c r="P1301" s="63"/>
      <c r="Q1301" s="63">
        <v>34</v>
      </c>
      <c r="R1301" s="63"/>
      <c r="S1301" s="63"/>
      <c r="T1301" s="63"/>
      <c r="U1301" s="63"/>
      <c r="V1301" s="63"/>
      <c r="W1301" s="63">
        <v>0</v>
      </c>
      <c r="X1301" s="63"/>
      <c r="Y1301" s="63"/>
      <c r="Z1301" s="63"/>
      <c r="AA1301" s="63"/>
      <c r="AB1301" s="63"/>
      <c r="BA1301" t="str">
        <f t="shared" si="311"/>
        <v>Warner</v>
      </c>
      <c r="BB1301" t="s">
        <v>2492</v>
      </c>
      <c r="BC1301">
        <v>2</v>
      </c>
      <c r="BD1301">
        <v>2</v>
      </c>
      <c r="BE1301" s="112">
        <v>33</v>
      </c>
      <c r="BF1301" s="114">
        <v>13</v>
      </c>
      <c r="BG1301" s="114">
        <v>125</v>
      </c>
      <c r="BH1301" s="118">
        <v>78580</v>
      </c>
      <c r="BI1301" s="118">
        <f t="shared" si="302"/>
        <v>33013</v>
      </c>
      <c r="BJ1301" t="s">
        <v>1471</v>
      </c>
      <c r="BK1301">
        <f t="shared" si="310"/>
        <v>3378580</v>
      </c>
      <c r="BP1301">
        <v>55.9</v>
      </c>
      <c r="BQ1301">
        <v>0.24</v>
      </c>
      <c r="BR1301">
        <v>55.65</v>
      </c>
      <c r="BW1301" s="1"/>
    </row>
    <row r="1302" spans="1:75" ht="15" hidden="1" customHeight="1" outlineLevel="1">
      <c r="A1302" t="s">
        <v>422</v>
      </c>
      <c r="B1302" s="8" t="s">
        <v>1798</v>
      </c>
      <c r="C1302" s="1">
        <f t="shared" si="303"/>
        <v>478</v>
      </c>
      <c r="D1302" s="5">
        <f>IF(N1302&gt;0, RANK(N1302,(N1302:P1302,Q1302:AE1302)),0)</f>
        <v>2</v>
      </c>
      <c r="E1302" s="5">
        <f>IF(O1302&gt;0,RANK(O1302,(N1302:P1302,Q1302:AE1302)),0)</f>
        <v>1</v>
      </c>
      <c r="F1302" s="5">
        <f t="shared" si="304"/>
        <v>0</v>
      </c>
      <c r="G1302" s="1">
        <f t="shared" si="305"/>
        <v>86</v>
      </c>
      <c r="H1302" s="2">
        <f t="shared" si="301"/>
        <v>0.1799163179916318</v>
      </c>
      <c r="I1302" s="6"/>
      <c r="J1302" s="2">
        <f t="shared" si="306"/>
        <v>0.39539748953974896</v>
      </c>
      <c r="K1302" s="2">
        <f t="shared" si="307"/>
        <v>0.57531380753138073</v>
      </c>
      <c r="L1302" s="2">
        <f t="shared" si="308"/>
        <v>0</v>
      </c>
      <c r="M1302" s="2">
        <f t="shared" si="309"/>
        <v>2.9288702928870314E-2</v>
      </c>
      <c r="N1302" s="63">
        <v>189</v>
      </c>
      <c r="O1302" s="63">
        <v>275</v>
      </c>
      <c r="P1302" s="63"/>
      <c r="Q1302" s="63">
        <v>14</v>
      </c>
      <c r="R1302" s="63"/>
      <c r="S1302" s="63"/>
      <c r="T1302" s="63"/>
      <c r="U1302" s="63"/>
      <c r="V1302" s="63"/>
      <c r="W1302" s="63">
        <v>0</v>
      </c>
      <c r="X1302" s="63"/>
      <c r="Y1302" s="63"/>
      <c r="Z1302" s="63"/>
      <c r="AA1302" s="63"/>
      <c r="AB1302" s="63"/>
      <c r="BA1302" t="str">
        <f t="shared" si="311"/>
        <v>Warren</v>
      </c>
      <c r="BB1302" t="s">
        <v>2258</v>
      </c>
      <c r="BC1302">
        <v>2</v>
      </c>
      <c r="BD1302">
        <v>2</v>
      </c>
      <c r="BE1302" s="112">
        <v>33</v>
      </c>
      <c r="BF1302" s="114">
        <v>9</v>
      </c>
      <c r="BG1302" s="114">
        <v>175</v>
      </c>
      <c r="BH1302" s="118">
        <v>78740</v>
      </c>
      <c r="BI1302" s="118">
        <f t="shared" si="302"/>
        <v>33009</v>
      </c>
      <c r="BJ1302" t="s">
        <v>1471</v>
      </c>
      <c r="BK1302">
        <f t="shared" si="310"/>
        <v>3378740</v>
      </c>
      <c r="BP1302">
        <v>49.05</v>
      </c>
      <c r="BQ1302">
        <v>0.39</v>
      </c>
      <c r="BR1302">
        <v>48.66</v>
      </c>
      <c r="BW1302" s="1"/>
    </row>
    <row r="1303" spans="1:75" ht="15" hidden="1" customHeight="1" outlineLevel="1">
      <c r="A1303" t="s">
        <v>691</v>
      </c>
      <c r="B1303" s="8" t="s">
        <v>1798</v>
      </c>
      <c r="C1303" s="1">
        <f t="shared" si="303"/>
        <v>797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304"/>
        <v>0</v>
      </c>
      <c r="G1303" s="1">
        <f t="shared" si="305"/>
        <v>153</v>
      </c>
      <c r="H1303" s="2">
        <f t="shared" si="301"/>
        <v>0.191969887076537</v>
      </c>
      <c r="I1303" s="6"/>
      <c r="J1303" s="2">
        <f t="shared" si="306"/>
        <v>0.39397741530740277</v>
      </c>
      <c r="K1303" s="2">
        <f t="shared" si="307"/>
        <v>0.58594730238393977</v>
      </c>
      <c r="L1303" s="2">
        <f t="shared" si="308"/>
        <v>0</v>
      </c>
      <c r="M1303" s="2">
        <f t="shared" si="309"/>
        <v>2.0075282308657516E-2</v>
      </c>
      <c r="N1303" s="63">
        <v>314</v>
      </c>
      <c r="O1303" s="63">
        <v>467</v>
      </c>
      <c r="P1303" s="63"/>
      <c r="Q1303" s="63">
        <v>16</v>
      </c>
      <c r="R1303" s="63"/>
      <c r="S1303" s="63"/>
      <c r="T1303" s="63"/>
      <c r="U1303" s="63"/>
      <c r="V1303" s="63"/>
      <c r="W1303" s="63">
        <v>0</v>
      </c>
      <c r="X1303" s="63"/>
      <c r="Y1303" s="63"/>
      <c r="Z1303" s="63"/>
      <c r="AA1303" s="63"/>
      <c r="AB1303" s="63"/>
      <c r="BA1303" t="str">
        <f t="shared" si="311"/>
        <v>Washington</v>
      </c>
      <c r="BB1303" t="s">
        <v>1039</v>
      </c>
      <c r="BC1303">
        <v>2</v>
      </c>
      <c r="BD1303">
        <v>2</v>
      </c>
      <c r="BE1303" s="112">
        <v>33</v>
      </c>
      <c r="BF1303" s="114">
        <v>19</v>
      </c>
      <c r="BG1303" s="114">
        <v>75</v>
      </c>
      <c r="BH1303" s="118">
        <v>78980</v>
      </c>
      <c r="BI1303" s="118">
        <f t="shared" si="302"/>
        <v>33019</v>
      </c>
      <c r="BJ1303" t="s">
        <v>1471</v>
      </c>
      <c r="BK1303">
        <f t="shared" si="310"/>
        <v>3378980</v>
      </c>
      <c r="BP1303">
        <v>47.63</v>
      </c>
      <c r="BQ1303">
        <v>2.2000000000000002</v>
      </c>
      <c r="BR1303">
        <v>45.43</v>
      </c>
      <c r="BW1303" s="1"/>
    </row>
    <row r="1304" spans="1:75" ht="15" hidden="1" customHeight="1" outlineLevel="1">
      <c r="A1304" t="s">
        <v>2712</v>
      </c>
      <c r="B1304" s="8" t="s">
        <v>1798</v>
      </c>
      <c r="C1304" s="1">
        <f t="shared" si="303"/>
        <v>369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304"/>
        <v>0</v>
      </c>
      <c r="G1304" s="1">
        <f t="shared" si="305"/>
        <v>111</v>
      </c>
      <c r="H1304" s="2">
        <f t="shared" si="301"/>
        <v>0.30081300813008133</v>
      </c>
      <c r="I1304" s="6"/>
      <c r="J1304" s="2">
        <f t="shared" si="306"/>
        <v>0.6449864498644986</v>
      </c>
      <c r="K1304" s="2">
        <f t="shared" si="307"/>
        <v>0.34417344173441733</v>
      </c>
      <c r="L1304" s="2">
        <f t="shared" si="308"/>
        <v>0</v>
      </c>
      <c r="M1304" s="2">
        <f t="shared" si="309"/>
        <v>1.084010840108407E-2</v>
      </c>
      <c r="N1304" s="63">
        <v>238</v>
      </c>
      <c r="O1304" s="63">
        <v>127</v>
      </c>
      <c r="P1304" s="63"/>
      <c r="Q1304" s="63">
        <v>4</v>
      </c>
      <c r="R1304" s="63"/>
      <c r="S1304" s="63"/>
      <c r="T1304" s="63"/>
      <c r="U1304" s="63"/>
      <c r="V1304" s="63"/>
      <c r="W1304" s="63">
        <v>0</v>
      </c>
      <c r="X1304" s="63"/>
      <c r="Y1304" s="63"/>
      <c r="Z1304" s="63"/>
      <c r="AA1304" s="63"/>
      <c r="AB1304" s="63"/>
      <c r="BA1304" t="str">
        <f t="shared" si="311"/>
        <v>Waterville Valley</v>
      </c>
      <c r="BB1304" t="s">
        <v>2258</v>
      </c>
      <c r="BC1304">
        <v>2</v>
      </c>
      <c r="BD1304">
        <v>2</v>
      </c>
      <c r="BE1304" s="112">
        <v>33</v>
      </c>
      <c r="BF1304" s="114">
        <v>9</v>
      </c>
      <c r="BG1304" s="114">
        <v>181</v>
      </c>
      <c r="BH1304" s="118">
        <v>79380</v>
      </c>
      <c r="BI1304" s="118">
        <f t="shared" si="302"/>
        <v>33009</v>
      </c>
      <c r="BJ1304" t="s">
        <v>1471</v>
      </c>
      <c r="BK1304">
        <f t="shared" si="310"/>
        <v>3379380</v>
      </c>
      <c r="BP1304">
        <v>64.92</v>
      </c>
      <c r="BQ1304">
        <v>0.03</v>
      </c>
      <c r="BR1304">
        <v>64.89</v>
      </c>
      <c r="BW1304" s="1"/>
    </row>
    <row r="1305" spans="1:75" ht="15" hidden="1" customHeight="1" outlineLevel="1">
      <c r="A1305" t="s">
        <v>2956</v>
      </c>
      <c r="B1305" s="8" t="s">
        <v>1798</v>
      </c>
      <c r="C1305" s="1">
        <f t="shared" si="303"/>
        <v>5521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 t="shared" si="304"/>
        <v>0</v>
      </c>
      <c r="G1305" s="1">
        <f t="shared" si="305"/>
        <v>1002</v>
      </c>
      <c r="H1305" s="2">
        <f t="shared" si="301"/>
        <v>0.18148886071363884</v>
      </c>
      <c r="I1305" s="6"/>
      <c r="J1305" s="2">
        <f t="shared" si="306"/>
        <v>0.40047092917949645</v>
      </c>
      <c r="K1305" s="2">
        <f t="shared" si="307"/>
        <v>0.58195978989313535</v>
      </c>
      <c r="L1305" s="2">
        <f t="shared" si="308"/>
        <v>0</v>
      </c>
      <c r="M1305" s="2">
        <f t="shared" si="309"/>
        <v>1.7569280927368203E-2</v>
      </c>
      <c r="N1305" s="63">
        <v>2211</v>
      </c>
      <c r="O1305" s="63">
        <v>3213</v>
      </c>
      <c r="P1305" s="63"/>
      <c r="Q1305" s="63">
        <v>97</v>
      </c>
      <c r="R1305" s="63"/>
      <c r="S1305" s="63"/>
      <c r="T1305" s="63"/>
      <c r="U1305" s="63"/>
      <c r="V1305" s="63"/>
      <c r="W1305" s="63">
        <v>0</v>
      </c>
      <c r="X1305" s="63"/>
      <c r="Y1305" s="63"/>
      <c r="Z1305" s="63"/>
      <c r="AA1305" s="63"/>
      <c r="AB1305" s="63"/>
      <c r="BA1305" t="str">
        <f t="shared" si="311"/>
        <v>Weare</v>
      </c>
      <c r="BB1305" t="s">
        <v>1160</v>
      </c>
      <c r="BC1305">
        <v>2</v>
      </c>
      <c r="BD1305">
        <v>2</v>
      </c>
      <c r="BE1305" s="112">
        <v>33</v>
      </c>
      <c r="BF1305" s="114">
        <v>11</v>
      </c>
      <c r="BG1305" s="114">
        <v>145</v>
      </c>
      <c r="BH1305" s="118">
        <v>79780</v>
      </c>
      <c r="BI1305" s="118">
        <f t="shared" si="302"/>
        <v>33011</v>
      </c>
      <c r="BJ1305" t="s">
        <v>1471</v>
      </c>
      <c r="BK1305">
        <f t="shared" si="310"/>
        <v>3379780</v>
      </c>
      <c r="BP1305">
        <v>59.89</v>
      </c>
      <c r="BQ1305">
        <v>1.04</v>
      </c>
      <c r="BR1305">
        <v>58.85</v>
      </c>
      <c r="BW1305" s="1"/>
    </row>
    <row r="1306" spans="1:75" ht="15" hidden="1" customHeight="1" outlineLevel="1">
      <c r="A1306" t="s">
        <v>696</v>
      </c>
      <c r="B1306" s="8" t="s">
        <v>1798</v>
      </c>
      <c r="C1306" s="1">
        <f t="shared" si="303"/>
        <v>1241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 t="shared" si="304"/>
        <v>0</v>
      </c>
      <c r="G1306" s="1">
        <f t="shared" si="305"/>
        <v>121</v>
      </c>
      <c r="H1306" s="2">
        <f t="shared" si="301"/>
        <v>9.7502014504431911E-2</v>
      </c>
      <c r="I1306" s="6"/>
      <c r="J1306" s="2">
        <f t="shared" si="306"/>
        <v>0.44157937147461723</v>
      </c>
      <c r="K1306" s="2">
        <f t="shared" si="307"/>
        <v>0.5390813859790492</v>
      </c>
      <c r="L1306" s="2">
        <f t="shared" si="308"/>
        <v>0</v>
      </c>
      <c r="M1306" s="2">
        <f t="shared" si="309"/>
        <v>1.9339242546333568E-2</v>
      </c>
      <c r="N1306" s="63">
        <v>548</v>
      </c>
      <c r="O1306" s="63">
        <v>669</v>
      </c>
      <c r="P1306" s="63"/>
      <c r="Q1306" s="63">
        <v>24</v>
      </c>
      <c r="R1306" s="63"/>
      <c r="S1306" s="63"/>
      <c r="T1306" s="63"/>
      <c r="U1306" s="63"/>
      <c r="V1306" s="63"/>
      <c r="W1306" s="63">
        <v>0</v>
      </c>
      <c r="X1306" s="63"/>
      <c r="Y1306" s="63"/>
      <c r="Z1306" s="63"/>
      <c r="AA1306" s="63"/>
      <c r="AB1306" s="63"/>
      <c r="BA1306" t="str">
        <f t="shared" si="311"/>
        <v>Webster</v>
      </c>
      <c r="BB1306" t="s">
        <v>2492</v>
      </c>
      <c r="BC1306">
        <v>2</v>
      </c>
      <c r="BD1306">
        <v>2</v>
      </c>
      <c r="BE1306" s="112">
        <v>33</v>
      </c>
      <c r="BF1306" s="114">
        <v>13</v>
      </c>
      <c r="BG1306" s="114">
        <v>130</v>
      </c>
      <c r="BH1306" s="118">
        <v>80020</v>
      </c>
      <c r="BI1306" s="118">
        <f t="shared" si="302"/>
        <v>33013</v>
      </c>
      <c r="BJ1306" t="s">
        <v>1471</v>
      </c>
      <c r="BK1306">
        <f t="shared" si="310"/>
        <v>3380020</v>
      </c>
      <c r="BP1306">
        <v>28.56</v>
      </c>
      <c r="BQ1306">
        <v>0.66</v>
      </c>
      <c r="BR1306">
        <v>27.9</v>
      </c>
      <c r="BW1306" s="1"/>
    </row>
    <row r="1307" spans="1:75" ht="15" hidden="1" customHeight="1" outlineLevel="1">
      <c r="A1307" t="s">
        <v>1980</v>
      </c>
      <c r="B1307" s="8" t="s">
        <v>1798</v>
      </c>
      <c r="C1307" s="1">
        <f t="shared" si="303"/>
        <v>616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304"/>
        <v>0</v>
      </c>
      <c r="G1307" s="1">
        <f t="shared" si="305"/>
        <v>43</v>
      </c>
      <c r="H1307" s="2">
        <f t="shared" si="301"/>
        <v>6.9805194805194801E-2</v>
      </c>
      <c r="I1307" s="6"/>
      <c r="J1307" s="2">
        <f t="shared" si="306"/>
        <v>0.45454545454545453</v>
      </c>
      <c r="K1307" s="2">
        <f t="shared" si="307"/>
        <v>0.52435064935064934</v>
      </c>
      <c r="L1307" s="2">
        <f t="shared" si="308"/>
        <v>0</v>
      </c>
      <c r="M1307" s="2">
        <f t="shared" si="309"/>
        <v>2.1103896103896069E-2</v>
      </c>
      <c r="N1307" s="63">
        <v>280</v>
      </c>
      <c r="O1307" s="63">
        <v>323</v>
      </c>
      <c r="P1307" s="63"/>
      <c r="Q1307" s="63">
        <v>13</v>
      </c>
      <c r="R1307" s="63"/>
      <c r="S1307" s="63"/>
      <c r="T1307" s="63"/>
      <c r="U1307" s="63"/>
      <c r="V1307" s="63"/>
      <c r="W1307" s="63">
        <v>0</v>
      </c>
      <c r="X1307" s="63"/>
      <c r="Y1307" s="63"/>
      <c r="Z1307" s="63"/>
      <c r="AA1307" s="63"/>
      <c r="AB1307" s="63"/>
      <c r="BA1307" t="str">
        <f t="shared" si="311"/>
        <v>Wentworth</v>
      </c>
      <c r="BB1307" t="s">
        <v>2258</v>
      </c>
      <c r="BC1307">
        <v>2</v>
      </c>
      <c r="BD1307">
        <v>2</v>
      </c>
      <c r="BE1307" s="112">
        <v>33</v>
      </c>
      <c r="BF1307" s="114">
        <v>9</v>
      </c>
      <c r="BG1307" s="114">
        <v>185</v>
      </c>
      <c r="BH1307" s="118">
        <v>80500</v>
      </c>
      <c r="BI1307" s="118">
        <f t="shared" si="302"/>
        <v>33009</v>
      </c>
      <c r="BJ1307" t="s">
        <v>1471</v>
      </c>
      <c r="BK1307">
        <f t="shared" si="310"/>
        <v>3380500</v>
      </c>
      <c r="BP1307">
        <v>41.94</v>
      </c>
      <c r="BQ1307">
        <v>0.28000000000000003</v>
      </c>
      <c r="BR1307">
        <v>41.66</v>
      </c>
      <c r="BW1307" s="1"/>
    </row>
    <row r="1308" spans="1:75" ht="15" hidden="1" customHeight="1" outlineLevel="1">
      <c r="A1308" s="8" t="s">
        <v>3884</v>
      </c>
      <c r="B1308" s="8" t="s">
        <v>1798</v>
      </c>
      <c r="C1308" s="1">
        <f t="shared" si="303"/>
        <v>18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 t="shared" si="304"/>
        <v>0</v>
      </c>
      <c r="G1308" s="1">
        <f t="shared" si="305"/>
        <v>9</v>
      </c>
      <c r="H1308" s="2">
        <f t="shared" si="301"/>
        <v>0.5</v>
      </c>
      <c r="I1308" s="6"/>
      <c r="J1308" s="2">
        <f t="shared" si="306"/>
        <v>0.22222222222222221</v>
      </c>
      <c r="K1308" s="2">
        <f t="shared" si="307"/>
        <v>0.72222222222222221</v>
      </c>
      <c r="L1308" s="2">
        <f t="shared" si="308"/>
        <v>0</v>
      </c>
      <c r="M1308" s="2">
        <f t="shared" si="309"/>
        <v>5.555555555555558E-2</v>
      </c>
      <c r="N1308" s="63">
        <v>4</v>
      </c>
      <c r="O1308" s="63">
        <v>13</v>
      </c>
      <c r="P1308" s="63"/>
      <c r="Q1308" s="63">
        <v>1</v>
      </c>
      <c r="R1308" s="63"/>
      <c r="S1308" s="63"/>
      <c r="T1308" s="63"/>
      <c r="U1308" s="63"/>
      <c r="V1308" s="63"/>
      <c r="W1308" s="63">
        <v>0</v>
      </c>
      <c r="X1308" s="63"/>
      <c r="Y1308" s="63"/>
      <c r="Z1308" s="63"/>
      <c r="AA1308" s="63"/>
      <c r="AB1308" s="63"/>
      <c r="BA1308" t="str">
        <f t="shared" si="311"/>
        <v>Wentworth's Location</v>
      </c>
      <c r="BB1308" t="s">
        <v>442</v>
      </c>
      <c r="BC1308">
        <v>2</v>
      </c>
      <c r="BD1308">
        <v>2</v>
      </c>
      <c r="BE1308" s="112">
        <v>33</v>
      </c>
      <c r="BF1308" s="114">
        <v>7</v>
      </c>
      <c r="BG1308" s="114">
        <v>210</v>
      </c>
      <c r="BH1308" s="118">
        <v>80740</v>
      </c>
      <c r="BI1308" s="118">
        <f t="shared" si="302"/>
        <v>33007</v>
      </c>
      <c r="BJ1308" s="8" t="s">
        <v>1296</v>
      </c>
      <c r="BK1308">
        <f t="shared" si="310"/>
        <v>3380740</v>
      </c>
      <c r="BP1308">
        <v>19.47</v>
      </c>
      <c r="BQ1308">
        <v>0.72</v>
      </c>
      <c r="BR1308">
        <v>18.760000000000002</v>
      </c>
      <c r="BW1308" s="1"/>
    </row>
    <row r="1309" spans="1:75" ht="15" hidden="1" customHeight="1" outlineLevel="1">
      <c r="A1309" t="s">
        <v>2754</v>
      </c>
      <c r="B1309" s="8" t="s">
        <v>1798</v>
      </c>
      <c r="C1309" s="1">
        <f t="shared" si="303"/>
        <v>1133</v>
      </c>
      <c r="D1309" s="5">
        <f>IF(N1309&gt;0, RANK(N1309,(N1309:P1309,Q1309:AE1309)),0)</f>
        <v>1</v>
      </c>
      <c r="E1309" s="5">
        <f>IF(O1309&gt;0,RANK(O1309,(N1309:P1309,Q1309:AE1309)),0)</f>
        <v>2</v>
      </c>
      <c r="F1309" s="5">
        <f t="shared" si="304"/>
        <v>0</v>
      </c>
      <c r="G1309" s="1">
        <f t="shared" si="305"/>
        <v>207</v>
      </c>
      <c r="H1309" s="2">
        <f t="shared" si="301"/>
        <v>0.18270079435127978</v>
      </c>
      <c r="I1309" s="6"/>
      <c r="J1309" s="2">
        <f t="shared" si="306"/>
        <v>0.58252427184466016</v>
      </c>
      <c r="K1309" s="2">
        <f t="shared" si="307"/>
        <v>0.39982347749338043</v>
      </c>
      <c r="L1309" s="2">
        <f t="shared" si="308"/>
        <v>0</v>
      </c>
      <c r="M1309" s="2">
        <f t="shared" si="309"/>
        <v>1.7652250661959412E-2</v>
      </c>
      <c r="N1309" s="63">
        <v>660</v>
      </c>
      <c r="O1309" s="63">
        <v>453</v>
      </c>
      <c r="P1309" s="63"/>
      <c r="Q1309" s="63">
        <v>20</v>
      </c>
      <c r="R1309" s="63"/>
      <c r="S1309" s="63"/>
      <c r="T1309" s="63"/>
      <c r="U1309" s="63"/>
      <c r="V1309" s="63"/>
      <c r="W1309" s="63">
        <v>0</v>
      </c>
      <c r="X1309" s="63"/>
      <c r="Y1309" s="63"/>
      <c r="Z1309" s="63"/>
      <c r="AA1309" s="63"/>
      <c r="AB1309" s="63"/>
      <c r="BA1309" t="str">
        <f t="shared" si="311"/>
        <v>Westmoreland</v>
      </c>
      <c r="BB1309" t="s">
        <v>1462</v>
      </c>
      <c r="BC1309">
        <v>2</v>
      </c>
      <c r="BD1309">
        <v>2</v>
      </c>
      <c r="BE1309" s="112">
        <v>33</v>
      </c>
      <c r="BF1309" s="114">
        <v>5</v>
      </c>
      <c r="BG1309" s="114">
        <v>110</v>
      </c>
      <c r="BH1309" s="118">
        <v>82660</v>
      </c>
      <c r="BI1309" s="118">
        <f t="shared" si="302"/>
        <v>33005</v>
      </c>
      <c r="BJ1309" t="s">
        <v>1471</v>
      </c>
      <c r="BK1309">
        <f t="shared" si="310"/>
        <v>3382660</v>
      </c>
      <c r="BP1309">
        <v>36.880000000000003</v>
      </c>
      <c r="BQ1309">
        <v>1</v>
      </c>
      <c r="BR1309">
        <v>35.880000000000003</v>
      </c>
      <c r="BW1309" s="1"/>
    </row>
    <row r="1310" spans="1:75" ht="15" hidden="1" customHeight="1" outlineLevel="1">
      <c r="A1310" t="s">
        <v>930</v>
      </c>
      <c r="B1310" s="8" t="s">
        <v>1798</v>
      </c>
      <c r="C1310" s="1">
        <f t="shared" si="303"/>
        <v>1321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 t="shared" si="304"/>
        <v>0</v>
      </c>
      <c r="G1310" s="1">
        <f t="shared" si="305"/>
        <v>38</v>
      </c>
      <c r="H1310" s="2">
        <f t="shared" si="301"/>
        <v>2.8766086298258896E-2</v>
      </c>
      <c r="I1310" s="6"/>
      <c r="J1310" s="2">
        <f t="shared" si="306"/>
        <v>0.47766843300529904</v>
      </c>
      <c r="K1310" s="2">
        <f t="shared" si="307"/>
        <v>0.50643451930355787</v>
      </c>
      <c r="L1310" s="2">
        <f t="shared" si="308"/>
        <v>0</v>
      </c>
      <c r="M1310" s="2">
        <f t="shared" si="309"/>
        <v>1.5897047691143085E-2</v>
      </c>
      <c r="N1310" s="63">
        <v>631</v>
      </c>
      <c r="O1310" s="63">
        <v>669</v>
      </c>
      <c r="P1310" s="63"/>
      <c r="Q1310" s="63">
        <v>21</v>
      </c>
      <c r="R1310" s="63"/>
      <c r="S1310" s="63"/>
      <c r="T1310" s="63"/>
      <c r="U1310" s="63"/>
      <c r="V1310" s="63"/>
      <c r="W1310" s="63">
        <v>0</v>
      </c>
      <c r="X1310" s="63"/>
      <c r="Y1310" s="63"/>
      <c r="Z1310" s="63"/>
      <c r="AA1310" s="63"/>
      <c r="AB1310" s="63"/>
      <c r="BA1310" t="str">
        <f t="shared" si="311"/>
        <v>Whitefield</v>
      </c>
      <c r="BB1310" t="s">
        <v>442</v>
      </c>
      <c r="BC1310">
        <v>2</v>
      </c>
      <c r="BD1310">
        <v>2</v>
      </c>
      <c r="BE1310" s="112">
        <v>33</v>
      </c>
      <c r="BF1310" s="114">
        <v>7</v>
      </c>
      <c r="BG1310" s="114">
        <v>215</v>
      </c>
      <c r="BH1310" s="118">
        <v>84420</v>
      </c>
      <c r="BI1310" s="118">
        <f t="shared" si="302"/>
        <v>33007</v>
      </c>
      <c r="BJ1310" t="s">
        <v>1471</v>
      </c>
      <c r="BK1310">
        <f t="shared" si="310"/>
        <v>3384420</v>
      </c>
      <c r="BP1310">
        <v>34.68</v>
      </c>
      <c r="BQ1310">
        <v>0.43</v>
      </c>
      <c r="BR1310">
        <v>34.25</v>
      </c>
      <c r="BW1310" s="1"/>
    </row>
    <row r="1311" spans="1:75" ht="15" hidden="1" customHeight="1" outlineLevel="1">
      <c r="A1311" t="s">
        <v>3028</v>
      </c>
      <c r="B1311" s="8" t="s">
        <v>1798</v>
      </c>
      <c r="C1311" s="1">
        <f t="shared" si="303"/>
        <v>956</v>
      </c>
      <c r="D1311" s="5">
        <f>IF(N1311&gt;0, RANK(N1311,(N1311:P1311,Q1311:AE1311)),0)</f>
        <v>1</v>
      </c>
      <c r="E1311" s="5">
        <f>IF(O1311&gt;0,RANK(O1311,(N1311:P1311,Q1311:AE1311)),0)</f>
        <v>2</v>
      </c>
      <c r="F1311" s="5">
        <f t="shared" si="304"/>
        <v>0</v>
      </c>
      <c r="G1311" s="1">
        <f t="shared" si="305"/>
        <v>217</v>
      </c>
      <c r="H1311" s="2">
        <f t="shared" si="301"/>
        <v>0.22698744769874477</v>
      </c>
      <c r="I1311" s="6"/>
      <c r="J1311" s="2">
        <f t="shared" si="306"/>
        <v>0.60983263598326365</v>
      </c>
      <c r="K1311" s="2">
        <f t="shared" si="307"/>
        <v>0.38284518828451886</v>
      </c>
      <c r="L1311" s="2">
        <f t="shared" si="308"/>
        <v>0</v>
      </c>
      <c r="M1311" s="2">
        <f t="shared" si="309"/>
        <v>7.3221757322174952E-3</v>
      </c>
      <c r="N1311" s="63">
        <v>583</v>
      </c>
      <c r="O1311" s="63">
        <v>366</v>
      </c>
      <c r="P1311" s="63"/>
      <c r="Q1311" s="63">
        <v>7</v>
      </c>
      <c r="R1311" s="63"/>
      <c r="S1311" s="63"/>
      <c r="T1311" s="63"/>
      <c r="U1311" s="63"/>
      <c r="V1311" s="63"/>
      <c r="W1311" s="63">
        <v>0</v>
      </c>
      <c r="X1311" s="63"/>
      <c r="Y1311" s="63"/>
      <c r="Z1311" s="63"/>
      <c r="AA1311" s="63"/>
      <c r="AB1311" s="63"/>
      <c r="BA1311" t="str">
        <f t="shared" si="311"/>
        <v>Wilmot</v>
      </c>
      <c r="BB1311" t="s">
        <v>2492</v>
      </c>
      <c r="BC1311">
        <v>2</v>
      </c>
      <c r="BD1311">
        <v>2</v>
      </c>
      <c r="BE1311" s="112">
        <v>33</v>
      </c>
      <c r="BF1311" s="114">
        <v>13</v>
      </c>
      <c r="BG1311" s="114">
        <v>135</v>
      </c>
      <c r="BH1311" s="118">
        <v>84900</v>
      </c>
      <c r="BI1311" s="118">
        <f t="shared" si="302"/>
        <v>33013</v>
      </c>
      <c r="BJ1311" t="s">
        <v>1471</v>
      </c>
      <c r="BK1311">
        <f t="shared" si="310"/>
        <v>3384900</v>
      </c>
      <c r="BP1311">
        <v>29.75</v>
      </c>
      <c r="BQ1311">
        <v>0.22</v>
      </c>
      <c r="BR1311">
        <v>29.54</v>
      </c>
      <c r="BW1311" s="1"/>
    </row>
    <row r="1312" spans="1:75" ht="15" hidden="1" customHeight="1" outlineLevel="1">
      <c r="A1312" t="s">
        <v>2074</v>
      </c>
      <c r="B1312" s="8" t="s">
        <v>1798</v>
      </c>
      <c r="C1312" s="1">
        <f t="shared" si="303"/>
        <v>2473</v>
      </c>
      <c r="D1312" s="5">
        <f>IF(N1312&gt;0, RANK(N1312,(N1312:P1312,Q1312:AE1312)),0)</f>
        <v>1</v>
      </c>
      <c r="E1312" s="5">
        <f>IF(O1312&gt;0,RANK(O1312,(N1312:P1312,Q1312:AE1312)),0)</f>
        <v>2</v>
      </c>
      <c r="F1312" s="5">
        <f t="shared" si="304"/>
        <v>0</v>
      </c>
      <c r="G1312" s="1">
        <f t="shared" si="305"/>
        <v>240</v>
      </c>
      <c r="H1312" s="2">
        <f t="shared" ref="H1312:H1376" si="312">IF(C1312&gt;0,G1312/C1312,0)</f>
        <v>9.7048119692680956E-2</v>
      </c>
      <c r="I1312" s="6"/>
      <c r="J1312" s="2">
        <f t="shared" si="306"/>
        <v>0.53780832996360695</v>
      </c>
      <c r="K1312" s="2">
        <f t="shared" si="307"/>
        <v>0.44076021027092599</v>
      </c>
      <c r="L1312" s="2">
        <f t="shared" si="308"/>
        <v>0</v>
      </c>
      <c r="M1312" s="2">
        <f t="shared" si="309"/>
        <v>2.1431459765467065E-2</v>
      </c>
      <c r="N1312" s="63">
        <v>1330</v>
      </c>
      <c r="O1312" s="63">
        <v>1090</v>
      </c>
      <c r="P1312" s="63"/>
      <c r="Q1312" s="63">
        <v>53</v>
      </c>
      <c r="R1312" s="63"/>
      <c r="S1312" s="63"/>
      <c r="T1312" s="63"/>
      <c r="U1312" s="63"/>
      <c r="V1312" s="63"/>
      <c r="W1312" s="63">
        <v>0</v>
      </c>
      <c r="X1312" s="63"/>
      <c r="Y1312" s="63"/>
      <c r="Z1312" s="63"/>
      <c r="AA1312" s="63"/>
      <c r="AB1312" s="63"/>
      <c r="BA1312" t="str">
        <f t="shared" si="311"/>
        <v>Wilton</v>
      </c>
      <c r="BB1312" t="s">
        <v>1160</v>
      </c>
      <c r="BC1312">
        <v>2</v>
      </c>
      <c r="BD1312">
        <v>2</v>
      </c>
      <c r="BE1312" s="112">
        <v>33</v>
      </c>
      <c r="BF1312" s="114">
        <v>11</v>
      </c>
      <c r="BG1312" s="114">
        <v>150</v>
      </c>
      <c r="BH1312" s="118">
        <v>85220</v>
      </c>
      <c r="BI1312" s="118">
        <f t="shared" si="302"/>
        <v>33011</v>
      </c>
      <c r="BJ1312" t="s">
        <v>1471</v>
      </c>
      <c r="BK1312">
        <f t="shared" si="310"/>
        <v>3385220</v>
      </c>
      <c r="BP1312">
        <v>25.85</v>
      </c>
      <c r="BQ1312">
        <v>0.09</v>
      </c>
      <c r="BR1312">
        <v>25.76</v>
      </c>
      <c r="BW1312" s="1"/>
    </row>
    <row r="1313" spans="1:77" ht="15" hidden="1" customHeight="1" outlineLevel="1">
      <c r="A1313" t="s">
        <v>892</v>
      </c>
      <c r="B1313" s="8" t="s">
        <v>1798</v>
      </c>
      <c r="C1313" s="1">
        <f t="shared" si="303"/>
        <v>2019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 t="shared" si="304"/>
        <v>0</v>
      </c>
      <c r="G1313" s="1">
        <f t="shared" si="305"/>
        <v>2</v>
      </c>
      <c r="H1313" s="2">
        <f t="shared" si="312"/>
        <v>9.9058940069341253E-4</v>
      </c>
      <c r="I1313" s="6"/>
      <c r="J1313" s="2">
        <f t="shared" si="306"/>
        <v>0.48836057454185239</v>
      </c>
      <c r="K1313" s="2">
        <f t="shared" si="307"/>
        <v>0.4893511639425458</v>
      </c>
      <c r="L1313" s="2">
        <f t="shared" si="308"/>
        <v>0</v>
      </c>
      <c r="M1313" s="2">
        <f t="shared" si="309"/>
        <v>2.2288261515601759E-2</v>
      </c>
      <c r="N1313" s="63">
        <v>986</v>
      </c>
      <c r="O1313" s="63">
        <v>988</v>
      </c>
      <c r="P1313" s="63"/>
      <c r="Q1313" s="63">
        <v>45</v>
      </c>
      <c r="R1313" s="63"/>
      <c r="S1313" s="63"/>
      <c r="T1313" s="63"/>
      <c r="U1313" s="63"/>
      <c r="V1313" s="63"/>
      <c r="W1313" s="63">
        <v>0</v>
      </c>
      <c r="X1313" s="63"/>
      <c r="Y1313" s="63"/>
      <c r="Z1313" s="63"/>
      <c r="AA1313" s="63"/>
      <c r="AB1313" s="63"/>
      <c r="BA1313" t="str">
        <f t="shared" si="311"/>
        <v>Winchester</v>
      </c>
      <c r="BB1313" t="s">
        <v>1462</v>
      </c>
      <c r="BC1313">
        <v>2</v>
      </c>
      <c r="BD1313">
        <v>2</v>
      </c>
      <c r="BE1313" s="112">
        <v>33</v>
      </c>
      <c r="BF1313" s="114">
        <v>5</v>
      </c>
      <c r="BG1313" s="114">
        <v>115</v>
      </c>
      <c r="BH1313" s="118">
        <v>85540</v>
      </c>
      <c r="BI1313" s="118">
        <f t="shared" si="302"/>
        <v>33005</v>
      </c>
      <c r="BJ1313" t="s">
        <v>1471</v>
      </c>
      <c r="BK1313">
        <f t="shared" si="310"/>
        <v>3385540</v>
      </c>
      <c r="BP1313">
        <v>55.53</v>
      </c>
      <c r="BQ1313">
        <v>0.59</v>
      </c>
      <c r="BR1313">
        <v>54.94</v>
      </c>
      <c r="BW1313" s="1"/>
    </row>
    <row r="1314" spans="1:77" ht="15" hidden="1" customHeight="1" outlineLevel="1">
      <c r="A1314" t="s">
        <v>2128</v>
      </c>
      <c r="B1314" s="8" t="s">
        <v>1798</v>
      </c>
      <c r="C1314" s="1">
        <f t="shared" si="303"/>
        <v>9900</v>
      </c>
      <c r="D1314" s="5">
        <f>IF(N1314&gt;0, RANK(N1314,(N1314:P1314,Q1314:AE1314)),0)</f>
        <v>2</v>
      </c>
      <c r="E1314" s="5">
        <f>IF(O1314&gt;0,RANK(O1314,(N1314:P1314,Q1314:AE1314)),0)</f>
        <v>1</v>
      </c>
      <c r="F1314" s="5">
        <f t="shared" si="304"/>
        <v>0</v>
      </c>
      <c r="G1314" s="1">
        <f t="shared" si="305"/>
        <v>629</v>
      </c>
      <c r="H1314" s="2">
        <f t="shared" si="312"/>
        <v>6.3535353535353542E-2</v>
      </c>
      <c r="I1314" s="6"/>
      <c r="J1314" s="2">
        <f t="shared" si="306"/>
        <v>0.46131313131313129</v>
      </c>
      <c r="K1314" s="2">
        <f t="shared" si="307"/>
        <v>0.5248484848484849</v>
      </c>
      <c r="L1314" s="2">
        <f t="shared" si="308"/>
        <v>0</v>
      </c>
      <c r="M1314" s="2">
        <f t="shared" si="309"/>
        <v>1.3838383838383761E-2</v>
      </c>
      <c r="N1314" s="63">
        <v>4567</v>
      </c>
      <c r="O1314" s="63">
        <v>5196</v>
      </c>
      <c r="P1314" s="63"/>
      <c r="Q1314" s="63">
        <v>137</v>
      </c>
      <c r="R1314" s="63"/>
      <c r="S1314" s="63"/>
      <c r="T1314" s="63"/>
      <c r="U1314" s="63"/>
      <c r="V1314" s="63"/>
      <c r="W1314" s="63">
        <v>0</v>
      </c>
      <c r="X1314" s="63"/>
      <c r="Y1314" s="63"/>
      <c r="Z1314" s="63"/>
      <c r="AA1314" s="63"/>
      <c r="AB1314" s="63"/>
      <c r="BA1314" t="str">
        <f t="shared" si="311"/>
        <v>Windham</v>
      </c>
      <c r="BB1314" t="s">
        <v>2969</v>
      </c>
      <c r="BC1314">
        <v>2</v>
      </c>
      <c r="BD1314">
        <v>2</v>
      </c>
      <c r="BE1314" s="112">
        <v>33</v>
      </c>
      <c r="BF1314" s="114">
        <v>15</v>
      </c>
      <c r="BG1314" s="114">
        <v>185</v>
      </c>
      <c r="BH1314" s="118">
        <v>85780</v>
      </c>
      <c r="BI1314" s="118">
        <f t="shared" si="302"/>
        <v>33015</v>
      </c>
      <c r="BJ1314" t="s">
        <v>1471</v>
      </c>
      <c r="BK1314">
        <f t="shared" si="310"/>
        <v>3385780</v>
      </c>
      <c r="BP1314">
        <v>27.86</v>
      </c>
      <c r="BQ1314">
        <v>1.06</v>
      </c>
      <c r="BR1314">
        <v>26.8</v>
      </c>
      <c r="BW1314" s="1"/>
    </row>
    <row r="1315" spans="1:77" ht="15" hidden="1" customHeight="1" outlineLevel="1">
      <c r="A1315" t="s">
        <v>2280</v>
      </c>
      <c r="B1315" s="8" t="s">
        <v>1798</v>
      </c>
      <c r="C1315" s="1">
        <f t="shared" si="303"/>
        <v>129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 t="shared" si="304"/>
        <v>0</v>
      </c>
      <c r="G1315" s="1">
        <f t="shared" si="305"/>
        <v>58</v>
      </c>
      <c r="H1315" s="2">
        <f t="shared" si="312"/>
        <v>0.44961240310077522</v>
      </c>
      <c r="I1315" s="6"/>
      <c r="J1315" s="2">
        <f t="shared" si="306"/>
        <v>0.2558139534883721</v>
      </c>
      <c r="K1315" s="2">
        <f t="shared" si="307"/>
        <v>0.70542635658914732</v>
      </c>
      <c r="L1315" s="2">
        <f t="shared" si="308"/>
        <v>0</v>
      </c>
      <c r="M1315" s="2">
        <f t="shared" si="309"/>
        <v>3.8759689922480578E-2</v>
      </c>
      <c r="N1315" s="63">
        <v>33</v>
      </c>
      <c r="O1315" s="63">
        <v>91</v>
      </c>
      <c r="P1315" s="63"/>
      <c r="Q1315" s="63">
        <v>5</v>
      </c>
      <c r="R1315" s="63"/>
      <c r="S1315" s="63"/>
      <c r="T1315" s="63"/>
      <c r="U1315" s="63"/>
      <c r="V1315" s="63"/>
      <c r="W1315" s="63">
        <v>0</v>
      </c>
      <c r="X1315" s="63"/>
      <c r="Y1315" s="63"/>
      <c r="Z1315" s="63"/>
      <c r="AA1315" s="63"/>
      <c r="AB1315" s="63"/>
      <c r="BA1315" t="str">
        <f t="shared" si="311"/>
        <v>Windsor</v>
      </c>
      <c r="BB1315" t="s">
        <v>1160</v>
      </c>
      <c r="BC1315">
        <v>2</v>
      </c>
      <c r="BD1315">
        <v>2</v>
      </c>
      <c r="BE1315" s="112">
        <v>33</v>
      </c>
      <c r="BF1315" s="114">
        <v>11</v>
      </c>
      <c r="BG1315" s="114">
        <v>155</v>
      </c>
      <c r="BH1315" s="118">
        <v>85940</v>
      </c>
      <c r="BI1315" s="118">
        <f t="shared" ref="BI1315:BI1379" si="313">BE1315*1000+BF1315</f>
        <v>33011</v>
      </c>
      <c r="BJ1315" t="s">
        <v>1471</v>
      </c>
      <c r="BK1315">
        <f t="shared" si="310"/>
        <v>3385940</v>
      </c>
      <c r="BP1315">
        <v>8.6199999999999992</v>
      </c>
      <c r="BQ1315">
        <v>0.27</v>
      </c>
      <c r="BR1315">
        <v>8.34</v>
      </c>
      <c r="BW1315" s="1"/>
    </row>
    <row r="1316" spans="1:77" ht="15" hidden="1" customHeight="1" outlineLevel="1">
      <c r="A1316" t="s">
        <v>35</v>
      </c>
      <c r="B1316" s="8" t="s">
        <v>1798</v>
      </c>
      <c r="C1316" s="1">
        <f t="shared" si="303"/>
        <v>4777</v>
      </c>
      <c r="D1316" s="5">
        <f>IF(N1316&gt;0, RANK(N1316,(N1316:P1316,Q1316:AE1316)),0)</f>
        <v>2</v>
      </c>
      <c r="E1316" s="5">
        <f>IF(O1316&gt;0,RANK(O1316,(N1316:P1316,Q1316:AE1316)),0)</f>
        <v>1</v>
      </c>
      <c r="F1316" s="5">
        <f t="shared" si="304"/>
        <v>0</v>
      </c>
      <c r="G1316" s="1">
        <f t="shared" si="305"/>
        <v>16</v>
      </c>
      <c r="H1316" s="2">
        <f t="shared" si="312"/>
        <v>3.3493824576093785E-3</v>
      </c>
      <c r="I1316" s="6"/>
      <c r="J1316" s="2">
        <f t="shared" si="306"/>
        <v>0.49298723047938037</v>
      </c>
      <c r="K1316" s="2">
        <f t="shared" si="307"/>
        <v>0.49633661293698972</v>
      </c>
      <c r="L1316" s="2">
        <f t="shared" si="308"/>
        <v>0</v>
      </c>
      <c r="M1316" s="2">
        <f t="shared" si="309"/>
        <v>1.067615658362997E-2</v>
      </c>
      <c r="N1316" s="63">
        <v>2355</v>
      </c>
      <c r="O1316" s="63">
        <v>2371</v>
      </c>
      <c r="P1316" s="63"/>
      <c r="Q1316" s="63">
        <v>51</v>
      </c>
      <c r="R1316" s="63"/>
      <c r="S1316" s="63"/>
      <c r="T1316" s="63"/>
      <c r="U1316" s="63"/>
      <c r="V1316" s="63"/>
      <c r="W1316" s="63">
        <v>0</v>
      </c>
      <c r="X1316" s="63"/>
      <c r="Y1316" s="63"/>
      <c r="Z1316" s="63"/>
      <c r="AA1316" s="63"/>
      <c r="AB1316" s="63"/>
      <c r="BA1316" t="str">
        <f t="shared" si="311"/>
        <v>Wolfeboro</v>
      </c>
      <c r="BB1316" t="s">
        <v>1674</v>
      </c>
      <c r="BC1316">
        <v>1</v>
      </c>
      <c r="BD1316">
        <v>1</v>
      </c>
      <c r="BE1316" s="112">
        <v>33</v>
      </c>
      <c r="BF1316" s="114">
        <v>3</v>
      </c>
      <c r="BG1316" s="114">
        <v>95</v>
      </c>
      <c r="BH1316" s="118">
        <v>86420</v>
      </c>
      <c r="BI1316" s="118">
        <f t="shared" si="313"/>
        <v>33003</v>
      </c>
      <c r="BJ1316" t="s">
        <v>1471</v>
      </c>
      <c r="BK1316">
        <f t="shared" si="310"/>
        <v>3386420</v>
      </c>
      <c r="BP1316">
        <v>58.49</v>
      </c>
      <c r="BQ1316">
        <v>10.18</v>
      </c>
      <c r="BR1316">
        <v>48.31</v>
      </c>
      <c r="BW1316" s="1"/>
    </row>
    <row r="1317" spans="1:77" ht="15" hidden="1" customHeight="1" outlineLevel="1">
      <c r="A1317" t="s">
        <v>1708</v>
      </c>
      <c r="B1317" s="8" t="s">
        <v>1798</v>
      </c>
      <c r="C1317" s="1">
        <f t="shared" si="303"/>
        <v>858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304"/>
        <v>0</v>
      </c>
      <c r="G1317" s="1">
        <f t="shared" si="305"/>
        <v>116</v>
      </c>
      <c r="H1317" s="2">
        <f t="shared" si="312"/>
        <v>0.1351981351981352</v>
      </c>
      <c r="I1317" s="6"/>
      <c r="J1317" s="2">
        <f t="shared" si="306"/>
        <v>0.55944055944055948</v>
      </c>
      <c r="K1317" s="2">
        <f t="shared" si="307"/>
        <v>0.42424242424242425</v>
      </c>
      <c r="L1317" s="2">
        <f t="shared" si="308"/>
        <v>0</v>
      </c>
      <c r="M1317" s="2">
        <f t="shared" si="309"/>
        <v>1.6317016317016264E-2</v>
      </c>
      <c r="N1317" s="63">
        <v>480</v>
      </c>
      <c r="O1317" s="63">
        <v>364</v>
      </c>
      <c r="P1317" s="63"/>
      <c r="Q1317" s="63">
        <v>14</v>
      </c>
      <c r="R1317" s="63"/>
      <c r="S1317" s="63"/>
      <c r="T1317" s="63"/>
      <c r="U1317" s="63"/>
      <c r="V1317" s="63"/>
      <c r="W1317" s="63">
        <v>0</v>
      </c>
      <c r="X1317" s="63"/>
      <c r="Y1317" s="63"/>
      <c r="Z1317" s="63"/>
      <c r="AA1317" s="63"/>
      <c r="AB1317" s="63"/>
      <c r="BA1317" t="str">
        <f t="shared" si="311"/>
        <v>Woodstock</v>
      </c>
      <c r="BB1317" t="s">
        <v>2258</v>
      </c>
      <c r="BC1317">
        <v>2</v>
      </c>
      <c r="BD1317">
        <v>2</v>
      </c>
      <c r="BE1317" s="112">
        <v>33</v>
      </c>
      <c r="BF1317" s="114">
        <v>9</v>
      </c>
      <c r="BG1317" s="114">
        <v>190</v>
      </c>
      <c r="BH1317" s="118">
        <v>87060</v>
      </c>
      <c r="BI1317" s="118">
        <f t="shared" si="313"/>
        <v>33009</v>
      </c>
      <c r="BJ1317" t="s">
        <v>1471</v>
      </c>
      <c r="BK1317">
        <f t="shared" si="310"/>
        <v>3387060</v>
      </c>
      <c r="BP1317">
        <v>59.22</v>
      </c>
      <c r="BQ1317">
        <v>0.5</v>
      </c>
      <c r="BR1317">
        <v>58.72</v>
      </c>
      <c r="BW1317" s="1"/>
    </row>
    <row r="1318" spans="1:77" ht="15" customHeight="1" collapsed="1">
      <c r="A1318" s="8" t="s">
        <v>2606</v>
      </c>
      <c r="B1318" s="8" t="s">
        <v>544</v>
      </c>
      <c r="C1318" s="1">
        <f t="shared" si="303"/>
        <v>803810</v>
      </c>
      <c r="D1318" s="5">
        <f>IF(N1318&gt;0, RANK(N1318,(N1318:P1318,Q1318:AE1318)),0)</f>
        <v>1</v>
      </c>
      <c r="E1318" s="5">
        <f>IF(O1318&gt;0,RANK(O1318,(N1318:P1318,Q1318:AE1318)),0)</f>
        <v>2</v>
      </c>
      <c r="F1318" s="5">
        <f t="shared" si="304"/>
        <v>0</v>
      </c>
      <c r="G1318" s="1">
        <f t="shared" si="305"/>
        <v>59267</v>
      </c>
      <c r="H1318" s="2">
        <f t="shared" si="312"/>
        <v>7.3732598499645433E-2</v>
      </c>
      <c r="I1318" s="6"/>
      <c r="J1318" s="2">
        <f t="shared" si="306"/>
        <v>0.52863363232604721</v>
      </c>
      <c r="K1318" s="2">
        <f t="shared" si="307"/>
        <v>0.45490103382640174</v>
      </c>
      <c r="L1318" s="2">
        <f t="shared" si="308"/>
        <v>0</v>
      </c>
      <c r="M1318" s="2">
        <f t="shared" si="309"/>
        <v>1.6465333847551056E-2</v>
      </c>
      <c r="N1318" s="63">
        <v>424921</v>
      </c>
      <c r="O1318" s="63">
        <v>365654</v>
      </c>
      <c r="P1318" s="63">
        <v>0</v>
      </c>
      <c r="Q1318" s="63">
        <v>13235</v>
      </c>
      <c r="R1318" s="63">
        <v>0</v>
      </c>
      <c r="S1318" s="63"/>
      <c r="T1318" s="63">
        <v>0</v>
      </c>
      <c r="U1318" s="63"/>
      <c r="V1318" s="63"/>
      <c r="W1318" s="63">
        <v>0</v>
      </c>
      <c r="X1318" s="63"/>
      <c r="Y1318" s="63"/>
      <c r="Z1318" s="63"/>
      <c r="AA1318" s="63"/>
      <c r="AB1318" s="63"/>
      <c r="AG1318" s="63"/>
      <c r="AI1318" s="63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BA1318" t="str">
        <f t="shared" si="311"/>
        <v>New Hapmshire</v>
      </c>
      <c r="BE1318" s="112">
        <v>33</v>
      </c>
      <c r="BI1318" s="112">
        <v>33</v>
      </c>
      <c r="BJ1318" t="s">
        <v>710</v>
      </c>
      <c r="BK1318" s="112">
        <v>33</v>
      </c>
      <c r="BP1318">
        <v>9349.94</v>
      </c>
      <c r="BQ1318">
        <v>381.84</v>
      </c>
      <c r="BR1318">
        <v>8968.1</v>
      </c>
      <c r="BW1318" s="63">
        <v>0</v>
      </c>
      <c r="BX1318" s="63"/>
      <c r="BY1318" s="63">
        <f>SUM(BY1077:BY1317)</f>
        <v>0</v>
      </c>
    </row>
    <row r="1319" spans="1:77" ht="15" customHeight="1">
      <c r="B1319" s="8"/>
      <c r="C1319" s="1"/>
      <c r="D1319" s="5"/>
      <c r="E1319" s="5"/>
      <c r="F1319" s="5"/>
      <c r="G1319" s="1"/>
      <c r="J1319" s="2"/>
      <c r="K1319" s="2"/>
      <c r="L1319" s="2"/>
      <c r="M1319" s="2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</row>
    <row r="1320" spans="1:77" ht="15" hidden="1" customHeight="1" outlineLevel="1">
      <c r="A1320" t="s">
        <v>318</v>
      </c>
      <c r="B1320" s="8" t="s">
        <v>1646</v>
      </c>
      <c r="C1320" s="1">
        <f t="shared" ref="C1320:C1360" si="314">SUM(N1320:AY1320)</f>
        <v>10832</v>
      </c>
      <c r="D1320" s="5">
        <f>IF(N1320&gt;0, RANK(N1320,(N1320:P1320,Q1320:AE1320)),0)</f>
        <v>1</v>
      </c>
      <c r="E1320" s="5">
        <f>IF(O1320&gt;0,RANK(O1320,(N1320:P1320,Q1320:AE1320)),0)</f>
        <v>2</v>
      </c>
      <c r="F1320" s="5">
        <f t="shared" ref="F1320:F1360" si="315">IF(P1320&gt;0,RANK(P1320,(N1320:AE1320)),0)</f>
        <v>0</v>
      </c>
      <c r="G1320" s="1">
        <f t="shared" ref="G1320:G1360" si="316">IF(C1320&gt;0,MAX(N1320:P1320)-LARGE(N1320:P1320,2),0)</f>
        <v>4824</v>
      </c>
      <c r="H1320" s="2">
        <f t="shared" si="312"/>
        <v>0.44534711964549484</v>
      </c>
      <c r="I1320" s="6"/>
      <c r="J1320" s="2">
        <f t="shared" ref="J1320:J1360" si="317">IF(C1320=0,"-",N1320/C1320)</f>
        <v>0.71205686853766614</v>
      </c>
      <c r="K1320" s="2">
        <f t="shared" ref="K1320:K1360" si="318">IF(C1320=0,"-",O1320/C1320)</f>
        <v>0.26670974889217136</v>
      </c>
      <c r="L1320" s="2">
        <f t="shared" ref="L1320:L1360" si="319">IF(C1320=0,"-",P1320/C1320)</f>
        <v>0</v>
      </c>
      <c r="M1320" s="2">
        <f t="shared" ref="M1320:M1360" si="320">IF(C1320=0,"-",(1-J1320-K1320-L1320))</f>
        <v>2.1233382570162496E-2</v>
      </c>
      <c r="N1320" s="63">
        <v>7713</v>
      </c>
      <c r="O1320" s="63">
        <v>2889</v>
      </c>
      <c r="P1320" s="63">
        <v>0</v>
      </c>
      <c r="Q1320" s="63">
        <v>113</v>
      </c>
      <c r="R1320" s="63">
        <v>0</v>
      </c>
      <c r="S1320" s="63">
        <v>0</v>
      </c>
      <c r="T1320" s="63">
        <v>13</v>
      </c>
      <c r="U1320" s="63">
        <v>0</v>
      </c>
      <c r="V1320" s="63">
        <v>12</v>
      </c>
      <c r="W1320" s="63">
        <v>78</v>
      </c>
      <c r="X1320" s="63">
        <v>0</v>
      </c>
      <c r="Y1320" s="63">
        <v>0</v>
      </c>
      <c r="Z1320" s="63">
        <v>14</v>
      </c>
      <c r="AA1320" s="63">
        <v>0</v>
      </c>
      <c r="AB1320" s="63">
        <v>0</v>
      </c>
      <c r="AC1320" s="63">
        <v>0</v>
      </c>
      <c r="AD1320" s="63">
        <v>0</v>
      </c>
      <c r="AE1320" s="63">
        <v>0</v>
      </c>
      <c r="AF1320" s="63">
        <v>0</v>
      </c>
      <c r="AG1320" s="63">
        <v>0</v>
      </c>
      <c r="AH1320" s="63">
        <v>0</v>
      </c>
      <c r="AI1320" s="63">
        <v>0</v>
      </c>
      <c r="AJ1320" s="63">
        <v>0</v>
      </c>
      <c r="AK1320" s="63">
        <v>0</v>
      </c>
      <c r="AL1320" s="63">
        <v>0</v>
      </c>
      <c r="AM1320" s="63">
        <v>0</v>
      </c>
      <c r="AN1320" s="63">
        <v>0</v>
      </c>
      <c r="AO1320" s="63">
        <v>0</v>
      </c>
      <c r="AP1320" s="63">
        <v>0</v>
      </c>
      <c r="AQ1320" s="63">
        <v>0</v>
      </c>
      <c r="AR1320" s="63">
        <v>0</v>
      </c>
      <c r="AS1320" s="63">
        <v>0</v>
      </c>
      <c r="AT1320" s="63">
        <v>0</v>
      </c>
      <c r="AU1320" s="63">
        <v>0</v>
      </c>
      <c r="AV1320" s="63">
        <v>0</v>
      </c>
      <c r="AW1320" s="63">
        <v>0</v>
      </c>
      <c r="AX1320" s="63">
        <v>0</v>
      </c>
      <c r="AY1320" s="63"/>
      <c r="BA1320" t="str">
        <f t="shared" si="311"/>
        <v>Barrington</v>
      </c>
      <c r="BB1320" t="s">
        <v>2213</v>
      </c>
      <c r="BC1320">
        <v>1</v>
      </c>
      <c r="BE1320" s="112">
        <v>44</v>
      </c>
      <c r="BF1320" s="114">
        <v>1</v>
      </c>
      <c r="BG1320" s="114">
        <v>5</v>
      </c>
      <c r="BH1320" s="118">
        <v>5140</v>
      </c>
      <c r="BI1320" s="118">
        <f t="shared" si="313"/>
        <v>44001</v>
      </c>
      <c r="BJ1320" t="s">
        <v>1471</v>
      </c>
      <c r="BK1320">
        <f t="shared" ref="BK1320:BK1359" si="321">BE1320*100000+BH1320</f>
        <v>4405140</v>
      </c>
      <c r="BM1320" s="63"/>
      <c r="BP1320">
        <v>15.42</v>
      </c>
      <c r="BQ1320">
        <v>7.01</v>
      </c>
      <c r="BR1320">
        <v>8.42</v>
      </c>
      <c r="BW1320" s="63"/>
      <c r="BX1320" s="1"/>
    </row>
    <row r="1321" spans="1:77" ht="15" hidden="1" customHeight="1" outlineLevel="1">
      <c r="A1321" t="s">
        <v>2213</v>
      </c>
      <c r="B1321" s="8" t="s">
        <v>1646</v>
      </c>
      <c r="C1321" s="1">
        <f t="shared" si="314"/>
        <v>11657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315"/>
        <v>0</v>
      </c>
      <c r="G1321" s="1">
        <f t="shared" si="316"/>
        <v>2218</v>
      </c>
      <c r="H1321" s="2">
        <f t="shared" si="312"/>
        <v>0.19027193960710304</v>
      </c>
      <c r="I1321" s="6"/>
      <c r="J1321" s="2">
        <f t="shared" si="317"/>
        <v>0.58445569185896884</v>
      </c>
      <c r="K1321" s="2">
        <f t="shared" si="318"/>
        <v>0.3941837522518658</v>
      </c>
      <c r="L1321" s="2">
        <f t="shared" si="319"/>
        <v>0</v>
      </c>
      <c r="M1321" s="2">
        <f t="shared" si="320"/>
        <v>2.1360555889165356E-2</v>
      </c>
      <c r="N1321" s="63">
        <v>6813</v>
      </c>
      <c r="O1321" s="63">
        <v>4595</v>
      </c>
      <c r="P1321" s="63">
        <v>0</v>
      </c>
      <c r="Q1321" s="63">
        <v>139</v>
      </c>
      <c r="R1321" s="63">
        <v>0</v>
      </c>
      <c r="S1321" s="63">
        <v>0</v>
      </c>
      <c r="T1321" s="63">
        <v>17</v>
      </c>
      <c r="U1321" s="63">
        <v>0</v>
      </c>
      <c r="V1321" s="63">
        <v>19</v>
      </c>
      <c r="W1321" s="63">
        <v>60</v>
      </c>
      <c r="X1321" s="63">
        <v>0</v>
      </c>
      <c r="Y1321" s="63">
        <v>0</v>
      </c>
      <c r="Z1321" s="63">
        <v>14</v>
      </c>
      <c r="AA1321" s="63">
        <v>0</v>
      </c>
      <c r="AB1321" s="63">
        <v>0</v>
      </c>
      <c r="AC1321" s="63">
        <v>0</v>
      </c>
      <c r="AD1321" s="63">
        <v>0</v>
      </c>
      <c r="AE1321" s="63">
        <v>0</v>
      </c>
      <c r="AF1321" s="63">
        <v>0</v>
      </c>
      <c r="AG1321" s="63">
        <v>0</v>
      </c>
      <c r="AH1321" s="63">
        <v>0</v>
      </c>
      <c r="AI1321" s="63">
        <v>0</v>
      </c>
      <c r="AJ1321" s="63">
        <v>0</v>
      </c>
      <c r="AK1321" s="63">
        <v>0</v>
      </c>
      <c r="AL1321" s="63">
        <v>0</v>
      </c>
      <c r="AM1321" s="63">
        <v>0</v>
      </c>
      <c r="AN1321" s="63">
        <v>0</v>
      </c>
      <c r="AO1321" s="63">
        <v>0</v>
      </c>
      <c r="AP1321" s="63">
        <v>0</v>
      </c>
      <c r="AQ1321" s="63">
        <v>0</v>
      </c>
      <c r="AR1321" s="63">
        <v>0</v>
      </c>
      <c r="AS1321" s="63">
        <v>0</v>
      </c>
      <c r="AT1321" s="63">
        <v>0</v>
      </c>
      <c r="AU1321" s="63">
        <v>0</v>
      </c>
      <c r="AV1321" s="63">
        <v>0</v>
      </c>
      <c r="AW1321" s="63">
        <v>0</v>
      </c>
      <c r="AX1321" s="63">
        <v>0</v>
      </c>
      <c r="AY1321" s="63"/>
      <c r="BA1321" t="str">
        <f t="shared" si="311"/>
        <v>Bristol</v>
      </c>
      <c r="BB1321" t="s">
        <v>2213</v>
      </c>
      <c r="BC1321">
        <v>1</v>
      </c>
      <c r="BE1321" s="112">
        <v>44</v>
      </c>
      <c r="BF1321" s="114">
        <v>1</v>
      </c>
      <c r="BG1321" s="114">
        <v>10</v>
      </c>
      <c r="BH1321" s="118">
        <v>9280</v>
      </c>
      <c r="BI1321" s="118">
        <f t="shared" si="313"/>
        <v>44001</v>
      </c>
      <c r="BJ1321" t="s">
        <v>1471</v>
      </c>
      <c r="BK1321">
        <f t="shared" si="321"/>
        <v>4409280</v>
      </c>
      <c r="BM1321" s="63"/>
      <c r="BP1321">
        <v>20.63</v>
      </c>
      <c r="BQ1321">
        <v>10.52</v>
      </c>
      <c r="BR1321">
        <v>10.11</v>
      </c>
      <c r="BW1321" s="63"/>
      <c r="BX1321" s="1"/>
    </row>
    <row r="1322" spans="1:77" ht="15" hidden="1" customHeight="1" outlineLevel="1">
      <c r="A1322" t="s">
        <v>2194</v>
      </c>
      <c r="B1322" s="8" t="s">
        <v>1646</v>
      </c>
      <c r="C1322" s="1">
        <f t="shared" si="314"/>
        <v>8538</v>
      </c>
      <c r="D1322" s="5">
        <f>IF(N1322&gt;0, RANK(N1322,(N1322:P1322,Q1322:AE1322)),0)</f>
        <v>2</v>
      </c>
      <c r="E1322" s="5">
        <f>IF(O1322&gt;0,RANK(O1322,(N1322:P1322,Q1322:AE1322)),0)</f>
        <v>1</v>
      </c>
      <c r="F1322" s="5">
        <f t="shared" si="315"/>
        <v>0</v>
      </c>
      <c r="G1322" s="1">
        <f t="shared" si="316"/>
        <v>1472</v>
      </c>
      <c r="H1322" s="2">
        <f t="shared" si="312"/>
        <v>0.17240571562426799</v>
      </c>
      <c r="I1322" s="6"/>
      <c r="J1322" s="2">
        <f t="shared" si="317"/>
        <v>0.40220192082454909</v>
      </c>
      <c r="K1322" s="2">
        <f t="shared" si="318"/>
        <v>0.57460763644881707</v>
      </c>
      <c r="L1322" s="2">
        <f t="shared" si="319"/>
        <v>0</v>
      </c>
      <c r="M1322" s="2">
        <f t="shared" si="320"/>
        <v>2.3190442726633842E-2</v>
      </c>
      <c r="N1322" s="63">
        <v>3434</v>
      </c>
      <c r="O1322" s="63">
        <v>4906</v>
      </c>
      <c r="P1322" s="63">
        <v>0</v>
      </c>
      <c r="Q1322" s="63">
        <v>126</v>
      </c>
      <c r="R1322" s="63">
        <v>0</v>
      </c>
      <c r="S1322" s="63">
        <v>0</v>
      </c>
      <c r="T1322" s="63">
        <v>13</v>
      </c>
      <c r="U1322" s="63">
        <v>0</v>
      </c>
      <c r="V1322" s="63">
        <v>15</v>
      </c>
      <c r="W1322" s="63">
        <v>37</v>
      </c>
      <c r="X1322" s="63">
        <v>0</v>
      </c>
      <c r="Y1322" s="63">
        <v>0</v>
      </c>
      <c r="Z1322" s="63">
        <v>7</v>
      </c>
      <c r="AA1322" s="63">
        <v>0</v>
      </c>
      <c r="AB1322" s="63">
        <v>0</v>
      </c>
      <c r="AC1322" s="63">
        <v>0</v>
      </c>
      <c r="AD1322" s="63">
        <v>0</v>
      </c>
      <c r="AE1322" s="63">
        <v>0</v>
      </c>
      <c r="AF1322" s="63">
        <v>0</v>
      </c>
      <c r="AG1322" s="63">
        <v>0</v>
      </c>
      <c r="AH1322" s="63">
        <v>0</v>
      </c>
      <c r="AI1322" s="63">
        <v>0</v>
      </c>
      <c r="AJ1322" s="63">
        <v>0</v>
      </c>
      <c r="AK1322" s="63">
        <v>0</v>
      </c>
      <c r="AL1322" s="63">
        <v>0</v>
      </c>
      <c r="AM1322" s="63">
        <v>0</v>
      </c>
      <c r="AN1322" s="63">
        <v>0</v>
      </c>
      <c r="AO1322" s="63">
        <v>0</v>
      </c>
      <c r="AP1322" s="63">
        <v>0</v>
      </c>
      <c r="AQ1322" s="63">
        <v>0</v>
      </c>
      <c r="AR1322" s="63">
        <v>0</v>
      </c>
      <c r="AS1322" s="63">
        <v>0</v>
      </c>
      <c r="AT1322" s="63">
        <v>0</v>
      </c>
      <c r="AU1322" s="63">
        <v>0</v>
      </c>
      <c r="AV1322" s="63">
        <v>0</v>
      </c>
      <c r="AW1322" s="63">
        <v>0</v>
      </c>
      <c r="AX1322" s="63">
        <v>0</v>
      </c>
      <c r="AY1322" s="63"/>
      <c r="BA1322" t="str">
        <f t="shared" si="311"/>
        <v>Burrillville</v>
      </c>
      <c r="BB1322" t="s">
        <v>1152</v>
      </c>
      <c r="BC1322">
        <v>2</v>
      </c>
      <c r="BE1322" s="112">
        <v>44</v>
      </c>
      <c r="BF1322" s="114">
        <v>7</v>
      </c>
      <c r="BG1322" s="114">
        <v>5</v>
      </c>
      <c r="BH1322" s="118">
        <v>11800</v>
      </c>
      <c r="BI1322" s="118">
        <f t="shared" si="313"/>
        <v>44007</v>
      </c>
      <c r="BJ1322" t="s">
        <v>1471</v>
      </c>
      <c r="BK1322">
        <f t="shared" si="321"/>
        <v>4411800</v>
      </c>
      <c r="BM1322" s="63"/>
      <c r="BP1322">
        <v>57.15</v>
      </c>
      <c r="BQ1322">
        <v>1.58</v>
      </c>
      <c r="BR1322">
        <v>55.56</v>
      </c>
      <c r="BW1322" s="63"/>
      <c r="BX1322" s="1"/>
    </row>
    <row r="1323" spans="1:77" ht="15" hidden="1" customHeight="1" outlineLevel="1">
      <c r="A1323" t="s">
        <v>996</v>
      </c>
      <c r="B1323" s="8" t="s">
        <v>1646</v>
      </c>
      <c r="C1323" s="1">
        <f t="shared" si="314"/>
        <v>4272</v>
      </c>
      <c r="D1323" s="5">
        <f>IF(N1323&gt;0, RANK(N1323,(N1323:P1323,Q1323:AE1323)),0)</f>
        <v>1</v>
      </c>
      <c r="E1323" s="5">
        <f>IF(O1323&gt;0,RANK(O1323,(N1323:P1323,Q1323:AE1323)),0)</f>
        <v>2</v>
      </c>
      <c r="F1323" s="5">
        <f t="shared" si="315"/>
        <v>0</v>
      </c>
      <c r="G1323" s="1">
        <f t="shared" si="316"/>
        <v>1960</v>
      </c>
      <c r="H1323" s="2">
        <f t="shared" si="312"/>
        <v>0.45880149812734083</v>
      </c>
      <c r="I1323" s="6"/>
      <c r="J1323" s="2">
        <f t="shared" si="317"/>
        <v>0.71933520599250933</v>
      </c>
      <c r="K1323" s="2">
        <f t="shared" si="318"/>
        <v>0.26053370786516855</v>
      </c>
      <c r="L1323" s="2">
        <f t="shared" si="319"/>
        <v>0</v>
      </c>
      <c r="M1323" s="2">
        <f t="shared" si="320"/>
        <v>2.0131086142322119E-2</v>
      </c>
      <c r="N1323" s="63">
        <v>3073</v>
      </c>
      <c r="O1323" s="63">
        <v>1113</v>
      </c>
      <c r="P1323" s="63">
        <v>0</v>
      </c>
      <c r="Q1323" s="63">
        <v>25</v>
      </c>
      <c r="R1323" s="63">
        <v>0</v>
      </c>
      <c r="S1323" s="63">
        <v>0</v>
      </c>
      <c r="T1323" s="63">
        <v>10</v>
      </c>
      <c r="U1323" s="63">
        <v>0</v>
      </c>
      <c r="V1323" s="63">
        <v>27</v>
      </c>
      <c r="W1323" s="63">
        <v>16</v>
      </c>
      <c r="X1323" s="63">
        <v>0</v>
      </c>
      <c r="Y1323" s="63">
        <v>0</v>
      </c>
      <c r="Z1323" s="63">
        <v>8</v>
      </c>
      <c r="AA1323" s="63">
        <v>0</v>
      </c>
      <c r="AB1323" s="63">
        <v>0</v>
      </c>
      <c r="AC1323" s="63">
        <v>0</v>
      </c>
      <c r="AD1323" s="63">
        <v>0</v>
      </c>
      <c r="AE1323" s="63">
        <v>0</v>
      </c>
      <c r="AF1323" s="63">
        <v>0</v>
      </c>
      <c r="AG1323" s="63">
        <v>0</v>
      </c>
      <c r="AH1323" s="63">
        <v>0</v>
      </c>
      <c r="AI1323" s="63">
        <v>0</v>
      </c>
      <c r="AJ1323" s="63">
        <v>0</v>
      </c>
      <c r="AK1323" s="63">
        <v>0</v>
      </c>
      <c r="AL1323" s="63">
        <v>0</v>
      </c>
      <c r="AM1323" s="63">
        <v>0</v>
      </c>
      <c r="AN1323" s="63">
        <v>0</v>
      </c>
      <c r="AO1323" s="63">
        <v>0</v>
      </c>
      <c r="AP1323" s="63">
        <v>0</v>
      </c>
      <c r="AQ1323" s="63">
        <v>0</v>
      </c>
      <c r="AR1323" s="63">
        <v>0</v>
      </c>
      <c r="AS1323" s="63">
        <v>0</v>
      </c>
      <c r="AT1323" s="63">
        <v>0</v>
      </c>
      <c r="AU1323" s="63">
        <v>0</v>
      </c>
      <c r="AV1323" s="63">
        <v>0</v>
      </c>
      <c r="AW1323" s="63">
        <v>0</v>
      </c>
      <c r="AX1323" s="63">
        <v>0</v>
      </c>
      <c r="AY1323" s="63"/>
      <c r="BA1323" t="str">
        <f t="shared" si="311"/>
        <v>Central Falls</v>
      </c>
      <c r="BB1323" t="s">
        <v>1152</v>
      </c>
      <c r="BC1323">
        <v>1</v>
      </c>
      <c r="BE1323" s="112">
        <v>44</v>
      </c>
      <c r="BF1323" s="114">
        <v>7</v>
      </c>
      <c r="BG1323" s="114">
        <v>10</v>
      </c>
      <c r="BH1323" s="118">
        <v>14140</v>
      </c>
      <c r="BI1323" s="118">
        <f t="shared" si="313"/>
        <v>44007</v>
      </c>
      <c r="BJ1323" t="s">
        <v>1248</v>
      </c>
      <c r="BK1323">
        <f t="shared" si="321"/>
        <v>4414140</v>
      </c>
      <c r="BM1323" s="63"/>
      <c r="BP1323">
        <v>1.29</v>
      </c>
      <c r="BQ1323">
        <v>0.08</v>
      </c>
      <c r="BR1323">
        <v>1.21</v>
      </c>
      <c r="BW1323" s="63"/>
      <c r="BX1323" s="1"/>
    </row>
    <row r="1324" spans="1:77" ht="15" hidden="1" customHeight="1" outlineLevel="1">
      <c r="A1324" t="s">
        <v>2622</v>
      </c>
      <c r="B1324" s="8" t="s">
        <v>1646</v>
      </c>
      <c r="C1324" s="1">
        <f t="shared" si="314"/>
        <v>5220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si="315"/>
        <v>0</v>
      </c>
      <c r="G1324" s="1">
        <f t="shared" si="316"/>
        <v>711</v>
      </c>
      <c r="H1324" s="2">
        <f t="shared" si="312"/>
        <v>0.13620689655172413</v>
      </c>
      <c r="I1324" s="6"/>
      <c r="J1324" s="2">
        <f t="shared" si="317"/>
        <v>0.55727969348659001</v>
      </c>
      <c r="K1324" s="2">
        <f t="shared" si="318"/>
        <v>0.42107279693486588</v>
      </c>
      <c r="L1324" s="2">
        <f t="shared" si="319"/>
        <v>0</v>
      </c>
      <c r="M1324" s="2">
        <f t="shared" si="320"/>
        <v>2.1647509578544111E-2</v>
      </c>
      <c r="N1324" s="63">
        <v>2909</v>
      </c>
      <c r="O1324" s="63">
        <v>2198</v>
      </c>
      <c r="P1324" s="63">
        <v>0</v>
      </c>
      <c r="Q1324" s="63">
        <v>64</v>
      </c>
      <c r="R1324" s="63">
        <v>0</v>
      </c>
      <c r="S1324" s="63">
        <v>0</v>
      </c>
      <c r="T1324" s="63">
        <v>9</v>
      </c>
      <c r="U1324" s="63">
        <v>0</v>
      </c>
      <c r="V1324" s="63">
        <v>9</v>
      </c>
      <c r="W1324" s="63">
        <v>27</v>
      </c>
      <c r="X1324" s="63">
        <v>0</v>
      </c>
      <c r="Y1324" s="63">
        <v>0</v>
      </c>
      <c r="Z1324" s="63">
        <v>4</v>
      </c>
      <c r="AA1324" s="63">
        <v>0</v>
      </c>
      <c r="AB1324" s="63">
        <v>0</v>
      </c>
      <c r="AC1324" s="63">
        <v>0</v>
      </c>
      <c r="AD1324" s="63">
        <v>0</v>
      </c>
      <c r="AE1324" s="63">
        <v>0</v>
      </c>
      <c r="AF1324" s="63">
        <v>0</v>
      </c>
      <c r="AG1324" s="63">
        <v>0</v>
      </c>
      <c r="AH1324" s="63">
        <v>0</v>
      </c>
      <c r="AI1324" s="63">
        <v>0</v>
      </c>
      <c r="AJ1324" s="63">
        <v>0</v>
      </c>
      <c r="AK1324" s="63">
        <v>0</v>
      </c>
      <c r="AL1324" s="63">
        <v>0</v>
      </c>
      <c r="AM1324" s="63">
        <v>0</v>
      </c>
      <c r="AN1324" s="63">
        <v>0</v>
      </c>
      <c r="AO1324" s="63">
        <v>0</v>
      </c>
      <c r="AP1324" s="63">
        <v>0</v>
      </c>
      <c r="AQ1324" s="63">
        <v>0</v>
      </c>
      <c r="AR1324" s="63">
        <v>0</v>
      </c>
      <c r="AS1324" s="63">
        <v>0</v>
      </c>
      <c r="AT1324" s="63">
        <v>0</v>
      </c>
      <c r="AU1324" s="63">
        <v>0</v>
      </c>
      <c r="AV1324" s="63">
        <v>0</v>
      </c>
      <c r="AW1324" s="63">
        <v>0</v>
      </c>
      <c r="AX1324" s="63">
        <v>0</v>
      </c>
      <c r="AY1324" s="63"/>
      <c r="BA1324" t="str">
        <f t="shared" si="311"/>
        <v>Charlestown</v>
      </c>
      <c r="BB1324" t="s">
        <v>691</v>
      </c>
      <c r="BC1324">
        <v>2</v>
      </c>
      <c r="BE1324" s="112">
        <v>44</v>
      </c>
      <c r="BF1324" s="114">
        <v>9</v>
      </c>
      <c r="BG1324" s="114">
        <v>5</v>
      </c>
      <c r="BH1324" s="118">
        <v>14500</v>
      </c>
      <c r="BI1324" s="118">
        <f t="shared" si="313"/>
        <v>44009</v>
      </c>
      <c r="BJ1324" t="s">
        <v>1471</v>
      </c>
      <c r="BK1324">
        <f t="shared" si="321"/>
        <v>4414500</v>
      </c>
      <c r="BM1324" s="63"/>
      <c r="BP1324">
        <v>59.29</v>
      </c>
      <c r="BQ1324">
        <v>22.45</v>
      </c>
      <c r="BR1324">
        <v>36.840000000000003</v>
      </c>
      <c r="BW1324" s="63"/>
      <c r="BX1324" s="1"/>
    </row>
    <row r="1325" spans="1:77" ht="15" hidden="1" customHeight="1" outlineLevel="1">
      <c r="A1325" t="s">
        <v>3189</v>
      </c>
      <c r="B1325" s="8" t="s">
        <v>1646</v>
      </c>
      <c r="C1325" s="1">
        <f t="shared" si="314"/>
        <v>20004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 t="shared" si="315"/>
        <v>0</v>
      </c>
      <c r="G1325" s="1">
        <f t="shared" si="316"/>
        <v>1338</v>
      </c>
      <c r="H1325" s="2">
        <f t="shared" si="312"/>
        <v>6.6886622675464913E-2</v>
      </c>
      <c r="I1325" s="6"/>
      <c r="J1325" s="2">
        <f t="shared" si="317"/>
        <v>0.45605878824235152</v>
      </c>
      <c r="K1325" s="2">
        <f t="shared" si="318"/>
        <v>0.52294541091781643</v>
      </c>
      <c r="L1325" s="2">
        <f t="shared" si="319"/>
        <v>0</v>
      </c>
      <c r="M1325" s="2">
        <f t="shared" si="320"/>
        <v>2.0995800839832102E-2</v>
      </c>
      <c r="N1325" s="63">
        <v>9123</v>
      </c>
      <c r="O1325" s="63">
        <v>10461</v>
      </c>
      <c r="P1325" s="63">
        <v>0</v>
      </c>
      <c r="Q1325" s="63">
        <v>232</v>
      </c>
      <c r="R1325" s="63">
        <v>0</v>
      </c>
      <c r="S1325" s="63">
        <v>0</v>
      </c>
      <c r="T1325" s="63">
        <v>40</v>
      </c>
      <c r="U1325" s="63">
        <v>0</v>
      </c>
      <c r="V1325" s="63">
        <v>22</v>
      </c>
      <c r="W1325" s="63">
        <v>89</v>
      </c>
      <c r="X1325" s="63">
        <v>0</v>
      </c>
      <c r="Y1325" s="63">
        <v>0</v>
      </c>
      <c r="Z1325" s="63">
        <v>37</v>
      </c>
      <c r="AA1325" s="63">
        <v>0</v>
      </c>
      <c r="AB1325" s="63">
        <v>0</v>
      </c>
      <c r="AC1325" s="63">
        <v>0</v>
      </c>
      <c r="AD1325" s="63">
        <v>0</v>
      </c>
      <c r="AE1325" s="63">
        <v>0</v>
      </c>
      <c r="AF1325" s="63">
        <v>0</v>
      </c>
      <c r="AG1325" s="63">
        <v>0</v>
      </c>
      <c r="AH1325" s="63">
        <v>0</v>
      </c>
      <c r="AI1325" s="63">
        <v>0</v>
      </c>
      <c r="AJ1325" s="63">
        <v>0</v>
      </c>
      <c r="AK1325" s="63">
        <v>0</v>
      </c>
      <c r="AL1325" s="63">
        <v>0</v>
      </c>
      <c r="AM1325" s="63">
        <v>0</v>
      </c>
      <c r="AN1325" s="63">
        <v>0</v>
      </c>
      <c r="AO1325" s="63">
        <v>0</v>
      </c>
      <c r="AP1325" s="63">
        <v>0</v>
      </c>
      <c r="AQ1325" s="63">
        <v>0</v>
      </c>
      <c r="AR1325" s="63">
        <v>0</v>
      </c>
      <c r="AS1325" s="63">
        <v>0</v>
      </c>
      <c r="AT1325" s="63">
        <v>0</v>
      </c>
      <c r="AU1325" s="63">
        <v>0</v>
      </c>
      <c r="AV1325" s="63">
        <v>0</v>
      </c>
      <c r="AW1325" s="63">
        <v>0</v>
      </c>
      <c r="AX1325" s="63">
        <v>0</v>
      </c>
      <c r="AY1325" s="63"/>
      <c r="BA1325" t="str">
        <f t="shared" si="311"/>
        <v>Coventry</v>
      </c>
      <c r="BB1325" t="s">
        <v>724</v>
      </c>
      <c r="BC1325">
        <v>2</v>
      </c>
      <c r="BE1325" s="112">
        <v>44</v>
      </c>
      <c r="BF1325" s="114">
        <v>3</v>
      </c>
      <c r="BG1325" s="114">
        <v>5</v>
      </c>
      <c r="BH1325" s="118">
        <v>18640</v>
      </c>
      <c r="BI1325" s="118">
        <f t="shared" si="313"/>
        <v>44003</v>
      </c>
      <c r="BJ1325" t="s">
        <v>1471</v>
      </c>
      <c r="BK1325">
        <f t="shared" si="321"/>
        <v>4418640</v>
      </c>
      <c r="BM1325" s="63"/>
      <c r="BP1325">
        <v>62.34</v>
      </c>
      <c r="BQ1325">
        <v>2.8</v>
      </c>
      <c r="BR1325">
        <v>59.54</v>
      </c>
      <c r="BW1325" s="63"/>
      <c r="BX1325" s="1"/>
    </row>
    <row r="1326" spans="1:77" ht="15" hidden="1" customHeight="1" outlineLevel="1">
      <c r="A1326" t="s">
        <v>848</v>
      </c>
      <c r="B1326" s="8" t="s">
        <v>1646</v>
      </c>
      <c r="C1326" s="1">
        <f t="shared" si="314"/>
        <v>41053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315"/>
        <v>0</v>
      </c>
      <c r="G1326" s="1">
        <f t="shared" si="316"/>
        <v>5726</v>
      </c>
      <c r="H1326" s="2">
        <f t="shared" si="312"/>
        <v>0.13947823545173313</v>
      </c>
      <c r="I1326" s="6"/>
      <c r="J1326" s="2">
        <f t="shared" si="317"/>
        <v>0.56120137383382451</v>
      </c>
      <c r="K1326" s="2">
        <f t="shared" si="318"/>
        <v>0.42172313838209147</v>
      </c>
      <c r="L1326" s="2">
        <f t="shared" si="319"/>
        <v>0</v>
      </c>
      <c r="M1326" s="2">
        <f t="shared" si="320"/>
        <v>1.707548778408402E-2</v>
      </c>
      <c r="N1326" s="63">
        <v>23039</v>
      </c>
      <c r="O1326" s="63">
        <v>17313</v>
      </c>
      <c r="P1326" s="63">
        <v>0</v>
      </c>
      <c r="Q1326" s="63">
        <v>311</v>
      </c>
      <c r="R1326" s="63">
        <v>0</v>
      </c>
      <c r="S1326" s="63">
        <v>0</v>
      </c>
      <c r="T1326" s="63">
        <v>73</v>
      </c>
      <c r="U1326" s="63">
        <v>0</v>
      </c>
      <c r="V1326" s="63">
        <v>68</v>
      </c>
      <c r="W1326" s="63">
        <v>202</v>
      </c>
      <c r="X1326" s="63">
        <v>0</v>
      </c>
      <c r="Y1326" s="63">
        <v>0</v>
      </c>
      <c r="Z1326" s="63">
        <v>47</v>
      </c>
      <c r="AA1326" s="63">
        <v>0</v>
      </c>
      <c r="AB1326" s="63">
        <v>0</v>
      </c>
      <c r="AC1326" s="63">
        <v>0</v>
      </c>
      <c r="AD1326" s="63">
        <v>0</v>
      </c>
      <c r="AE1326" s="63">
        <v>0</v>
      </c>
      <c r="AF1326" s="63">
        <v>0</v>
      </c>
      <c r="AG1326" s="63">
        <v>0</v>
      </c>
      <c r="AH1326" s="63">
        <v>0</v>
      </c>
      <c r="AI1326" s="63">
        <v>0</v>
      </c>
      <c r="AJ1326" s="63">
        <v>0</v>
      </c>
      <c r="AK1326" s="63">
        <v>0</v>
      </c>
      <c r="AL1326" s="63">
        <v>0</v>
      </c>
      <c r="AM1326" s="63">
        <v>0</v>
      </c>
      <c r="AN1326" s="63">
        <v>0</v>
      </c>
      <c r="AO1326" s="63">
        <v>0</v>
      </c>
      <c r="AP1326" s="63">
        <v>0</v>
      </c>
      <c r="AQ1326" s="63">
        <v>0</v>
      </c>
      <c r="AR1326" s="63">
        <v>0</v>
      </c>
      <c r="AS1326" s="63">
        <v>0</v>
      </c>
      <c r="AT1326" s="63">
        <v>0</v>
      </c>
      <c r="AU1326" s="63">
        <v>0</v>
      </c>
      <c r="AV1326" s="63">
        <v>0</v>
      </c>
      <c r="AW1326" s="63">
        <v>0</v>
      </c>
      <c r="AX1326" s="63">
        <v>0</v>
      </c>
      <c r="AY1326" s="63"/>
      <c r="BA1326" t="str">
        <f t="shared" si="311"/>
        <v>Cranston</v>
      </c>
      <c r="BB1326" t="s">
        <v>1152</v>
      </c>
      <c r="BC1326">
        <v>2</v>
      </c>
      <c r="BE1326" s="112">
        <v>44</v>
      </c>
      <c r="BF1326" s="114">
        <v>7</v>
      </c>
      <c r="BG1326" s="114">
        <v>15</v>
      </c>
      <c r="BH1326" s="118">
        <v>19180</v>
      </c>
      <c r="BI1326" s="118">
        <f t="shared" si="313"/>
        <v>44007</v>
      </c>
      <c r="BJ1326" t="s">
        <v>1248</v>
      </c>
      <c r="BK1326">
        <f t="shared" si="321"/>
        <v>4419180</v>
      </c>
      <c r="BM1326" s="63"/>
      <c r="BP1326">
        <v>29.93</v>
      </c>
      <c r="BQ1326">
        <v>1.36</v>
      </c>
      <c r="BR1326">
        <v>28.57</v>
      </c>
      <c r="BW1326" s="63"/>
      <c r="BX1326" s="1"/>
    </row>
    <row r="1327" spans="1:77" ht="15" hidden="1" customHeight="1" outlineLevel="1">
      <c r="A1327" t="s">
        <v>1530</v>
      </c>
      <c r="B1327" s="8" t="s">
        <v>1646</v>
      </c>
      <c r="C1327" s="1">
        <f t="shared" si="314"/>
        <v>19678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315"/>
        <v>0</v>
      </c>
      <c r="G1327" s="1">
        <f t="shared" si="316"/>
        <v>2451</v>
      </c>
      <c r="H1327" s="2">
        <f t="shared" si="312"/>
        <v>0.12455534098993801</v>
      </c>
      <c r="I1327" s="6"/>
      <c r="J1327" s="2">
        <f t="shared" si="317"/>
        <v>0.55234271775586952</v>
      </c>
      <c r="K1327" s="2">
        <f t="shared" si="318"/>
        <v>0.42778737676593148</v>
      </c>
      <c r="L1327" s="2">
        <f t="shared" si="319"/>
        <v>0</v>
      </c>
      <c r="M1327" s="2">
        <f t="shared" si="320"/>
        <v>1.9869905478199001E-2</v>
      </c>
      <c r="N1327" s="63">
        <v>10869</v>
      </c>
      <c r="O1327" s="63">
        <v>8418</v>
      </c>
      <c r="P1327" s="63">
        <v>0</v>
      </c>
      <c r="Q1327" s="63">
        <v>206</v>
      </c>
      <c r="R1327" s="63">
        <v>0</v>
      </c>
      <c r="S1327" s="63">
        <v>0</v>
      </c>
      <c r="T1327" s="63">
        <v>38</v>
      </c>
      <c r="U1327" s="63">
        <v>0</v>
      </c>
      <c r="V1327" s="63">
        <v>18</v>
      </c>
      <c r="W1327" s="63">
        <v>102</v>
      </c>
      <c r="X1327" s="63">
        <v>0</v>
      </c>
      <c r="Y1327" s="63">
        <v>0</v>
      </c>
      <c r="Z1327" s="63">
        <v>27</v>
      </c>
      <c r="AA1327" s="63">
        <v>0</v>
      </c>
      <c r="AB1327" s="63">
        <v>0</v>
      </c>
      <c r="AC1327" s="63">
        <v>0</v>
      </c>
      <c r="AD1327" s="63">
        <v>0</v>
      </c>
      <c r="AE1327" s="63">
        <v>0</v>
      </c>
      <c r="AF1327" s="63">
        <v>0</v>
      </c>
      <c r="AG1327" s="63">
        <v>0</v>
      </c>
      <c r="AH1327" s="63">
        <v>0</v>
      </c>
      <c r="AI1327" s="63">
        <v>0</v>
      </c>
      <c r="AJ1327" s="63">
        <v>0</v>
      </c>
      <c r="AK1327" s="63">
        <v>0</v>
      </c>
      <c r="AL1327" s="63">
        <v>0</v>
      </c>
      <c r="AM1327" s="63">
        <v>0</v>
      </c>
      <c r="AN1327" s="63">
        <v>0</v>
      </c>
      <c r="AO1327" s="63">
        <v>0</v>
      </c>
      <c r="AP1327" s="63">
        <v>0</v>
      </c>
      <c r="AQ1327" s="63">
        <v>0</v>
      </c>
      <c r="AR1327" s="63">
        <v>0</v>
      </c>
      <c r="AS1327" s="63">
        <v>0</v>
      </c>
      <c r="AT1327" s="63">
        <v>0</v>
      </c>
      <c r="AU1327" s="63">
        <v>0</v>
      </c>
      <c r="AV1327" s="63">
        <v>0</v>
      </c>
      <c r="AW1327" s="63">
        <v>0</v>
      </c>
      <c r="AX1327" s="63">
        <v>0</v>
      </c>
      <c r="AY1327" s="63"/>
      <c r="BA1327" t="str">
        <f t="shared" si="311"/>
        <v>Cumberland</v>
      </c>
      <c r="BB1327" t="s">
        <v>1152</v>
      </c>
      <c r="BC1327">
        <v>1</v>
      </c>
      <c r="BE1327" s="112">
        <v>44</v>
      </c>
      <c r="BF1327" s="114">
        <v>7</v>
      </c>
      <c r="BG1327" s="114">
        <v>20</v>
      </c>
      <c r="BH1327" s="118">
        <v>20080</v>
      </c>
      <c r="BI1327" s="118">
        <f t="shared" si="313"/>
        <v>44007</v>
      </c>
      <c r="BJ1327" t="s">
        <v>1471</v>
      </c>
      <c r="BK1327">
        <f t="shared" si="321"/>
        <v>4420080</v>
      </c>
      <c r="BM1327" s="63"/>
      <c r="BP1327">
        <v>28.25</v>
      </c>
      <c r="BQ1327">
        <v>1.46</v>
      </c>
      <c r="BR1327">
        <v>26.79</v>
      </c>
      <c r="BW1327" s="63"/>
      <c r="BX1327" s="1"/>
    </row>
    <row r="1328" spans="1:77" ht="15" hidden="1" customHeight="1" outlineLevel="1">
      <c r="A1328" t="s">
        <v>2964</v>
      </c>
      <c r="B1328" s="8" t="s">
        <v>1646</v>
      </c>
      <c r="C1328" s="1">
        <f t="shared" si="314"/>
        <v>8647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315"/>
        <v>0</v>
      </c>
      <c r="G1328" s="1">
        <f t="shared" si="316"/>
        <v>1991</v>
      </c>
      <c r="H1328" s="2">
        <f t="shared" si="312"/>
        <v>0.2302532670290274</v>
      </c>
      <c r="I1328" s="6"/>
      <c r="J1328" s="2">
        <f t="shared" si="317"/>
        <v>0.60344628194749628</v>
      </c>
      <c r="K1328" s="2">
        <f t="shared" si="318"/>
        <v>0.37319301491846885</v>
      </c>
      <c r="L1328" s="2">
        <f t="shared" si="319"/>
        <v>0</v>
      </c>
      <c r="M1328" s="2">
        <f t="shared" si="320"/>
        <v>2.3360703134034877E-2</v>
      </c>
      <c r="N1328" s="63">
        <v>5218</v>
      </c>
      <c r="O1328" s="63">
        <v>3227</v>
      </c>
      <c r="P1328" s="63">
        <v>0</v>
      </c>
      <c r="Q1328" s="63">
        <v>104</v>
      </c>
      <c r="R1328" s="63">
        <v>0</v>
      </c>
      <c r="S1328" s="63">
        <v>0</v>
      </c>
      <c r="T1328" s="63">
        <v>9</v>
      </c>
      <c r="U1328" s="63">
        <v>0</v>
      </c>
      <c r="V1328" s="63">
        <v>8</v>
      </c>
      <c r="W1328" s="63">
        <v>73</v>
      </c>
      <c r="X1328" s="63">
        <v>0</v>
      </c>
      <c r="Y1328" s="63">
        <v>0</v>
      </c>
      <c r="Z1328" s="63">
        <v>8</v>
      </c>
      <c r="AA1328" s="63">
        <v>0</v>
      </c>
      <c r="AB1328" s="63">
        <v>0</v>
      </c>
      <c r="AC1328" s="63">
        <v>0</v>
      </c>
      <c r="AD1328" s="63">
        <v>0</v>
      </c>
      <c r="AE1328" s="63">
        <v>0</v>
      </c>
      <c r="AF1328" s="63">
        <v>0</v>
      </c>
      <c r="AG1328" s="63">
        <v>0</v>
      </c>
      <c r="AH1328" s="63">
        <v>0</v>
      </c>
      <c r="AI1328" s="63">
        <v>0</v>
      </c>
      <c r="AJ1328" s="63">
        <v>0</v>
      </c>
      <c r="AK1328" s="63">
        <v>0</v>
      </c>
      <c r="AL1328" s="63">
        <v>0</v>
      </c>
      <c r="AM1328" s="63">
        <v>0</v>
      </c>
      <c r="AN1328" s="63">
        <v>0</v>
      </c>
      <c r="AO1328" s="63">
        <v>0</v>
      </c>
      <c r="AP1328" s="63">
        <v>0</v>
      </c>
      <c r="AQ1328" s="63">
        <v>0</v>
      </c>
      <c r="AR1328" s="63">
        <v>0</v>
      </c>
      <c r="AS1328" s="63">
        <v>0</v>
      </c>
      <c r="AT1328" s="63">
        <v>0</v>
      </c>
      <c r="AU1328" s="63">
        <v>0</v>
      </c>
      <c r="AV1328" s="63">
        <v>0</v>
      </c>
      <c r="AW1328" s="63">
        <v>0</v>
      </c>
      <c r="AX1328" s="63">
        <v>0</v>
      </c>
      <c r="AY1328" s="63"/>
      <c r="BA1328" t="str">
        <f t="shared" si="311"/>
        <v>East Greenwich</v>
      </c>
      <c r="BB1328" t="s">
        <v>724</v>
      </c>
      <c r="BC1328">
        <v>2</v>
      </c>
      <c r="BE1328" s="112">
        <v>44</v>
      </c>
      <c r="BF1328" s="114">
        <v>3</v>
      </c>
      <c r="BG1328" s="114">
        <v>10</v>
      </c>
      <c r="BH1328" s="118">
        <v>22240</v>
      </c>
      <c r="BI1328" s="118">
        <f t="shared" si="313"/>
        <v>44003</v>
      </c>
      <c r="BJ1328" t="s">
        <v>1471</v>
      </c>
      <c r="BK1328">
        <f t="shared" si="321"/>
        <v>4422240</v>
      </c>
      <c r="BM1328" s="63"/>
      <c r="BP1328">
        <v>16.71</v>
      </c>
      <c r="BQ1328">
        <v>0.14000000000000001</v>
      </c>
      <c r="BR1328">
        <v>16.579999999999998</v>
      </c>
      <c r="BW1328" s="63"/>
      <c r="BX1328" s="1"/>
    </row>
    <row r="1329" spans="1:76" ht="15" hidden="1" customHeight="1" outlineLevel="1">
      <c r="A1329" t="s">
        <v>2119</v>
      </c>
      <c r="B1329" s="8" t="s">
        <v>1646</v>
      </c>
      <c r="C1329" s="1">
        <f t="shared" si="314"/>
        <v>23153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315"/>
        <v>0</v>
      </c>
      <c r="G1329" s="1">
        <f t="shared" si="316"/>
        <v>6805</v>
      </c>
      <c r="H1329" s="2">
        <f t="shared" si="312"/>
        <v>0.29391439554269427</v>
      </c>
      <c r="I1329" s="6"/>
      <c r="J1329" s="2">
        <f t="shared" si="317"/>
        <v>0.63641860666004402</v>
      </c>
      <c r="K1329" s="2">
        <f t="shared" si="318"/>
        <v>0.3425042111173498</v>
      </c>
      <c r="L1329" s="2">
        <f t="shared" si="319"/>
        <v>0</v>
      </c>
      <c r="M1329" s="2">
        <f t="shared" si="320"/>
        <v>2.1077182222606183E-2</v>
      </c>
      <c r="N1329" s="63">
        <v>14735</v>
      </c>
      <c r="O1329" s="63">
        <v>7930</v>
      </c>
      <c r="P1329" s="63">
        <v>0</v>
      </c>
      <c r="Q1329" s="63">
        <v>204</v>
      </c>
      <c r="R1329" s="63">
        <v>0</v>
      </c>
      <c r="S1329" s="63">
        <v>0</v>
      </c>
      <c r="T1329" s="63">
        <v>58</v>
      </c>
      <c r="U1329" s="63">
        <v>0</v>
      </c>
      <c r="V1329" s="63">
        <v>49</v>
      </c>
      <c r="W1329" s="63">
        <v>132</v>
      </c>
      <c r="X1329" s="63">
        <v>0</v>
      </c>
      <c r="Y1329" s="63">
        <v>0</v>
      </c>
      <c r="Z1329" s="63">
        <v>45</v>
      </c>
      <c r="AA1329" s="63">
        <v>0</v>
      </c>
      <c r="AB1329" s="63">
        <v>0</v>
      </c>
      <c r="AC1329" s="63">
        <v>0</v>
      </c>
      <c r="AD1329" s="63">
        <v>0</v>
      </c>
      <c r="AE1329" s="63">
        <v>0</v>
      </c>
      <c r="AF1329" s="63">
        <v>0</v>
      </c>
      <c r="AG1329" s="63">
        <v>0</v>
      </c>
      <c r="AH1329" s="63">
        <v>0</v>
      </c>
      <c r="AI1329" s="63">
        <v>0</v>
      </c>
      <c r="AJ1329" s="63">
        <v>0</v>
      </c>
      <c r="AK1329" s="63">
        <v>0</v>
      </c>
      <c r="AL1329" s="63">
        <v>0</v>
      </c>
      <c r="AM1329" s="63">
        <v>0</v>
      </c>
      <c r="AN1329" s="63">
        <v>0</v>
      </c>
      <c r="AO1329" s="63">
        <v>0</v>
      </c>
      <c r="AP1329" s="63">
        <v>0</v>
      </c>
      <c r="AQ1329" s="63">
        <v>0</v>
      </c>
      <c r="AR1329" s="63">
        <v>0</v>
      </c>
      <c r="AS1329" s="63">
        <v>0</v>
      </c>
      <c r="AT1329" s="63">
        <v>0</v>
      </c>
      <c r="AU1329" s="63">
        <v>0</v>
      </c>
      <c r="AV1329" s="63">
        <v>0</v>
      </c>
      <c r="AW1329" s="63">
        <v>0</v>
      </c>
      <c r="AX1329" s="63">
        <v>0</v>
      </c>
      <c r="AY1329" s="63"/>
      <c r="BA1329" t="str">
        <f t="shared" si="311"/>
        <v>East Providence</v>
      </c>
      <c r="BB1329" t="s">
        <v>1152</v>
      </c>
      <c r="BC1329">
        <v>1</v>
      </c>
      <c r="BE1329" s="112">
        <v>44</v>
      </c>
      <c r="BF1329" s="114">
        <v>7</v>
      </c>
      <c r="BG1329" s="114">
        <v>25</v>
      </c>
      <c r="BH1329" s="118">
        <v>22960</v>
      </c>
      <c r="BI1329" s="118">
        <f t="shared" si="313"/>
        <v>44007</v>
      </c>
      <c r="BJ1329" t="s">
        <v>1248</v>
      </c>
      <c r="BK1329">
        <f t="shared" si="321"/>
        <v>4422960</v>
      </c>
      <c r="BM1329" s="63"/>
      <c r="BP1329">
        <v>16.61</v>
      </c>
      <c r="BQ1329">
        <v>3.21</v>
      </c>
      <c r="BR1329">
        <v>13.41</v>
      </c>
      <c r="BW1329" s="63"/>
      <c r="BX1329" s="1"/>
    </row>
    <row r="1330" spans="1:76" ht="15" hidden="1" customHeight="1" outlineLevel="1">
      <c r="A1330" t="s">
        <v>1776</v>
      </c>
      <c r="B1330" s="8" t="s">
        <v>1646</v>
      </c>
      <c r="C1330" s="1">
        <f t="shared" si="314"/>
        <v>4082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 t="shared" si="315"/>
        <v>0</v>
      </c>
      <c r="G1330" s="1">
        <f t="shared" si="316"/>
        <v>35</v>
      </c>
      <c r="H1330" s="2">
        <f t="shared" si="312"/>
        <v>8.5742283194512499E-3</v>
      </c>
      <c r="I1330" s="6"/>
      <c r="J1330" s="2">
        <f t="shared" si="317"/>
        <v>0.48358647721705045</v>
      </c>
      <c r="K1330" s="2">
        <f t="shared" si="318"/>
        <v>0.49216070553650171</v>
      </c>
      <c r="L1330" s="2">
        <f t="shared" si="319"/>
        <v>0</v>
      </c>
      <c r="M1330" s="2">
        <f t="shared" si="320"/>
        <v>2.42528172464479E-2</v>
      </c>
      <c r="N1330" s="63">
        <v>1974</v>
      </c>
      <c r="O1330" s="63">
        <v>2009</v>
      </c>
      <c r="P1330" s="63">
        <v>0</v>
      </c>
      <c r="Q1330" s="63">
        <v>55</v>
      </c>
      <c r="R1330" s="63">
        <v>0</v>
      </c>
      <c r="S1330" s="63">
        <v>0</v>
      </c>
      <c r="T1330" s="63">
        <v>9</v>
      </c>
      <c r="U1330" s="63">
        <v>0</v>
      </c>
      <c r="V1330" s="63">
        <v>4</v>
      </c>
      <c r="W1330" s="63">
        <v>23</v>
      </c>
      <c r="X1330" s="63">
        <v>0</v>
      </c>
      <c r="Y1330" s="63">
        <v>0</v>
      </c>
      <c r="Z1330" s="63">
        <v>8</v>
      </c>
      <c r="AA1330" s="63">
        <v>0</v>
      </c>
      <c r="AB1330" s="63">
        <v>0</v>
      </c>
      <c r="AC1330" s="63">
        <v>0</v>
      </c>
      <c r="AD1330" s="63">
        <v>0</v>
      </c>
      <c r="AE1330" s="63">
        <v>0</v>
      </c>
      <c r="AF1330" s="63">
        <v>0</v>
      </c>
      <c r="AG1330" s="63">
        <v>0</v>
      </c>
      <c r="AH1330" s="63">
        <v>0</v>
      </c>
      <c r="AI1330" s="63">
        <v>0</v>
      </c>
      <c r="AJ1330" s="63">
        <v>0</v>
      </c>
      <c r="AK1330" s="63">
        <v>0</v>
      </c>
      <c r="AL1330" s="63">
        <v>0</v>
      </c>
      <c r="AM1330" s="63">
        <v>0</v>
      </c>
      <c r="AN1330" s="63">
        <v>0</v>
      </c>
      <c r="AO1330" s="63">
        <v>0</v>
      </c>
      <c r="AP1330" s="63">
        <v>0</v>
      </c>
      <c r="AQ1330" s="63">
        <v>0</v>
      </c>
      <c r="AR1330" s="63">
        <v>0</v>
      </c>
      <c r="AS1330" s="63">
        <v>0</v>
      </c>
      <c r="AT1330" s="63">
        <v>0</v>
      </c>
      <c r="AU1330" s="63">
        <v>0</v>
      </c>
      <c r="AV1330" s="63">
        <v>0</v>
      </c>
      <c r="AW1330" s="63">
        <v>0</v>
      </c>
      <c r="AX1330" s="63">
        <v>0</v>
      </c>
      <c r="AY1330" s="63"/>
      <c r="BA1330" t="str">
        <f t="shared" si="311"/>
        <v>Exeter</v>
      </c>
      <c r="BB1330" t="s">
        <v>691</v>
      </c>
      <c r="BC1330">
        <v>2</v>
      </c>
      <c r="BE1330" s="112">
        <v>44</v>
      </c>
      <c r="BF1330" s="114">
        <v>9</v>
      </c>
      <c r="BG1330" s="114">
        <v>10</v>
      </c>
      <c r="BH1330" s="118">
        <v>25300</v>
      </c>
      <c r="BI1330" s="118">
        <f t="shared" si="313"/>
        <v>44009</v>
      </c>
      <c r="BJ1330" t="s">
        <v>1471</v>
      </c>
      <c r="BK1330">
        <f t="shared" si="321"/>
        <v>4425300</v>
      </c>
      <c r="BM1330" s="63"/>
      <c r="BP1330">
        <v>58.38</v>
      </c>
      <c r="BQ1330">
        <v>0.67</v>
      </c>
      <c r="BR1330">
        <v>57.71</v>
      </c>
      <c r="BW1330" s="63"/>
      <c r="BX1330" s="1"/>
    </row>
    <row r="1331" spans="1:76" ht="15" hidden="1" customHeight="1" outlineLevel="1">
      <c r="A1331" t="s">
        <v>789</v>
      </c>
      <c r="B1331" s="8" t="s">
        <v>1646</v>
      </c>
      <c r="C1331" s="1">
        <f t="shared" si="314"/>
        <v>2865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 t="shared" si="315"/>
        <v>0</v>
      </c>
      <c r="G1331" s="1">
        <f t="shared" si="316"/>
        <v>358</v>
      </c>
      <c r="H1331" s="2">
        <f t="shared" si="312"/>
        <v>0.124956369982548</v>
      </c>
      <c r="I1331" s="6"/>
      <c r="J1331" s="2">
        <f t="shared" si="317"/>
        <v>0.42722513089005237</v>
      </c>
      <c r="K1331" s="2">
        <f t="shared" si="318"/>
        <v>0.55218150087260032</v>
      </c>
      <c r="L1331" s="2">
        <f t="shared" si="319"/>
        <v>0</v>
      </c>
      <c r="M1331" s="2">
        <f t="shared" si="320"/>
        <v>2.0593368237347365E-2</v>
      </c>
      <c r="N1331" s="63">
        <v>1224</v>
      </c>
      <c r="O1331" s="63">
        <v>1582</v>
      </c>
      <c r="P1331" s="63">
        <v>0</v>
      </c>
      <c r="Q1331" s="63">
        <v>34</v>
      </c>
      <c r="R1331" s="63">
        <v>0</v>
      </c>
      <c r="S1331" s="63">
        <v>0</v>
      </c>
      <c r="T1331" s="63">
        <v>10</v>
      </c>
      <c r="U1331" s="63">
        <v>0</v>
      </c>
      <c r="V1331" s="63">
        <v>2</v>
      </c>
      <c r="W1331" s="63">
        <v>9</v>
      </c>
      <c r="X1331" s="63">
        <v>0</v>
      </c>
      <c r="Y1331" s="63">
        <v>0</v>
      </c>
      <c r="Z1331" s="63">
        <v>4</v>
      </c>
      <c r="AA1331" s="63">
        <v>0</v>
      </c>
      <c r="AB1331" s="63">
        <v>0</v>
      </c>
      <c r="AC1331" s="63">
        <v>0</v>
      </c>
      <c r="AD1331" s="63">
        <v>0</v>
      </c>
      <c r="AE1331" s="63">
        <v>0</v>
      </c>
      <c r="AF1331" s="63">
        <v>0</v>
      </c>
      <c r="AG1331" s="63">
        <v>0</v>
      </c>
      <c r="AH1331" s="63">
        <v>0</v>
      </c>
      <c r="AI1331" s="63">
        <v>0</v>
      </c>
      <c r="AJ1331" s="63">
        <v>0</v>
      </c>
      <c r="AK1331" s="63">
        <v>0</v>
      </c>
      <c r="AL1331" s="63">
        <v>0</v>
      </c>
      <c r="AM1331" s="63">
        <v>0</v>
      </c>
      <c r="AN1331" s="63">
        <v>0</v>
      </c>
      <c r="AO1331" s="63">
        <v>0</v>
      </c>
      <c r="AP1331" s="63">
        <v>0</v>
      </c>
      <c r="AQ1331" s="63">
        <v>0</v>
      </c>
      <c r="AR1331" s="63">
        <v>0</v>
      </c>
      <c r="AS1331" s="63">
        <v>0</v>
      </c>
      <c r="AT1331" s="63">
        <v>0</v>
      </c>
      <c r="AU1331" s="63">
        <v>0</v>
      </c>
      <c r="AV1331" s="63">
        <v>0</v>
      </c>
      <c r="AW1331" s="63">
        <v>0</v>
      </c>
      <c r="AX1331" s="63">
        <v>0</v>
      </c>
      <c r="AY1331" s="63"/>
      <c r="BA1331" t="str">
        <f t="shared" si="311"/>
        <v>Foster</v>
      </c>
      <c r="BB1331" t="s">
        <v>1152</v>
      </c>
      <c r="BC1331">
        <v>2</v>
      </c>
      <c r="BE1331" s="112">
        <v>44</v>
      </c>
      <c r="BF1331" s="114">
        <v>7</v>
      </c>
      <c r="BG1331" s="114">
        <v>30</v>
      </c>
      <c r="BH1331" s="118">
        <v>27460</v>
      </c>
      <c r="BI1331" s="118">
        <f t="shared" si="313"/>
        <v>44007</v>
      </c>
      <c r="BJ1331" t="s">
        <v>1471</v>
      </c>
      <c r="BK1331">
        <f t="shared" si="321"/>
        <v>4427460</v>
      </c>
      <c r="BM1331" s="63"/>
      <c r="BP1331">
        <v>51.87</v>
      </c>
      <c r="BQ1331">
        <v>0.73</v>
      </c>
      <c r="BR1331">
        <v>51.14</v>
      </c>
      <c r="BW1331" s="63"/>
      <c r="BX1331" s="1"/>
    </row>
    <row r="1332" spans="1:76" ht="15" hidden="1" customHeight="1" outlineLevel="1">
      <c r="A1332" t="s">
        <v>478</v>
      </c>
      <c r="B1332" s="8" t="s">
        <v>1646</v>
      </c>
      <c r="C1332" s="1">
        <f t="shared" si="314"/>
        <v>6113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315"/>
        <v>0</v>
      </c>
      <c r="G1332" s="1">
        <f t="shared" si="316"/>
        <v>713</v>
      </c>
      <c r="H1332" s="2">
        <f t="shared" si="312"/>
        <v>0.11663667593652871</v>
      </c>
      <c r="I1332" s="6"/>
      <c r="J1332" s="2">
        <f t="shared" si="317"/>
        <v>0.43153934238508096</v>
      </c>
      <c r="K1332" s="2">
        <f t="shared" si="318"/>
        <v>0.54817601832160967</v>
      </c>
      <c r="L1332" s="2">
        <f t="shared" si="319"/>
        <v>0</v>
      </c>
      <c r="M1332" s="2">
        <f t="shared" si="320"/>
        <v>2.028463929330937E-2</v>
      </c>
      <c r="N1332" s="63">
        <v>2638</v>
      </c>
      <c r="O1332" s="63">
        <v>3351</v>
      </c>
      <c r="P1332" s="63">
        <v>0</v>
      </c>
      <c r="Q1332" s="63">
        <v>62</v>
      </c>
      <c r="R1332" s="63">
        <v>0</v>
      </c>
      <c r="S1332" s="63">
        <v>0</v>
      </c>
      <c r="T1332" s="63">
        <v>10</v>
      </c>
      <c r="U1332" s="63">
        <v>0</v>
      </c>
      <c r="V1332" s="63">
        <v>6</v>
      </c>
      <c r="W1332" s="63">
        <v>38</v>
      </c>
      <c r="X1332" s="63">
        <v>0</v>
      </c>
      <c r="Y1332" s="63">
        <v>0</v>
      </c>
      <c r="Z1332" s="63">
        <v>8</v>
      </c>
      <c r="AA1332" s="63">
        <v>0</v>
      </c>
      <c r="AB1332" s="63">
        <v>0</v>
      </c>
      <c r="AC1332" s="63">
        <v>0</v>
      </c>
      <c r="AD1332" s="63">
        <v>0</v>
      </c>
      <c r="AE1332" s="63">
        <v>0</v>
      </c>
      <c r="AF1332" s="63">
        <v>0</v>
      </c>
      <c r="AG1332" s="63">
        <v>0</v>
      </c>
      <c r="AH1332" s="63">
        <v>0</v>
      </c>
      <c r="AI1332" s="63">
        <v>0</v>
      </c>
      <c r="AJ1332" s="63">
        <v>0</v>
      </c>
      <c r="AK1332" s="63">
        <v>0</v>
      </c>
      <c r="AL1332" s="63">
        <v>0</v>
      </c>
      <c r="AM1332" s="63">
        <v>0</v>
      </c>
      <c r="AN1332" s="63">
        <v>0</v>
      </c>
      <c r="AO1332" s="63">
        <v>0</v>
      </c>
      <c r="AP1332" s="63">
        <v>0</v>
      </c>
      <c r="AQ1332" s="63">
        <v>0</v>
      </c>
      <c r="AR1332" s="63">
        <v>0</v>
      </c>
      <c r="AS1332" s="63">
        <v>0</v>
      </c>
      <c r="AT1332" s="63">
        <v>0</v>
      </c>
      <c r="AU1332" s="63">
        <v>0</v>
      </c>
      <c r="AV1332" s="63">
        <v>0</v>
      </c>
      <c r="AW1332" s="63">
        <v>0</v>
      </c>
      <c r="AX1332" s="63">
        <v>0</v>
      </c>
      <c r="AY1332" s="63"/>
      <c r="BA1332" t="str">
        <f t="shared" si="311"/>
        <v>Glocester</v>
      </c>
      <c r="BB1332" t="s">
        <v>1152</v>
      </c>
      <c r="BC1332">
        <v>2</v>
      </c>
      <c r="BE1332" s="112">
        <v>44</v>
      </c>
      <c r="BF1332" s="114">
        <v>7</v>
      </c>
      <c r="BG1332" s="114">
        <v>35</v>
      </c>
      <c r="BH1332" s="118">
        <v>30340</v>
      </c>
      <c r="BI1332" s="118">
        <f t="shared" si="313"/>
        <v>44007</v>
      </c>
      <c r="BJ1332" t="s">
        <v>1471</v>
      </c>
      <c r="BK1332">
        <f t="shared" si="321"/>
        <v>4430340</v>
      </c>
      <c r="BM1332" s="63"/>
      <c r="BP1332">
        <v>56.84</v>
      </c>
      <c r="BQ1332">
        <v>2.02</v>
      </c>
      <c r="BR1332">
        <v>54.82</v>
      </c>
      <c r="BW1332" s="63"/>
      <c r="BX1332" s="1"/>
    </row>
    <row r="1333" spans="1:76" ht="15" hidden="1" customHeight="1" outlineLevel="1">
      <c r="A1333" t="s">
        <v>574</v>
      </c>
      <c r="B1333" s="8" t="s">
        <v>1646</v>
      </c>
      <c r="C1333" s="1">
        <f t="shared" si="314"/>
        <v>4846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 t="shared" si="315"/>
        <v>0</v>
      </c>
      <c r="G1333" s="1">
        <f t="shared" si="316"/>
        <v>125</v>
      </c>
      <c r="H1333" s="2">
        <f t="shared" si="312"/>
        <v>2.5794469665703673E-2</v>
      </c>
      <c r="I1333" s="6"/>
      <c r="J1333" s="2">
        <f t="shared" si="317"/>
        <v>0.47420553033429635</v>
      </c>
      <c r="K1333" s="2">
        <f t="shared" si="318"/>
        <v>0.5</v>
      </c>
      <c r="L1333" s="2">
        <f t="shared" si="319"/>
        <v>0</v>
      </c>
      <c r="M1333" s="2">
        <f t="shared" si="320"/>
        <v>2.5794469665703645E-2</v>
      </c>
      <c r="N1333" s="63">
        <v>2298</v>
      </c>
      <c r="O1333" s="63">
        <v>2423</v>
      </c>
      <c r="P1333" s="63">
        <v>0</v>
      </c>
      <c r="Q1333" s="63">
        <v>74</v>
      </c>
      <c r="R1333" s="63">
        <v>0</v>
      </c>
      <c r="S1333" s="63">
        <v>0</v>
      </c>
      <c r="T1333" s="63">
        <v>12</v>
      </c>
      <c r="U1333" s="63">
        <v>0</v>
      </c>
      <c r="V1333" s="63">
        <v>6</v>
      </c>
      <c r="W1333" s="63">
        <v>24</v>
      </c>
      <c r="X1333" s="63">
        <v>0</v>
      </c>
      <c r="Y1333" s="63">
        <v>0</v>
      </c>
      <c r="Z1333" s="63">
        <v>9</v>
      </c>
      <c r="AA1333" s="63">
        <v>0</v>
      </c>
      <c r="AB1333" s="63">
        <v>0</v>
      </c>
      <c r="AC1333" s="63">
        <v>0</v>
      </c>
      <c r="AD1333" s="63">
        <v>0</v>
      </c>
      <c r="AE1333" s="63">
        <v>0</v>
      </c>
      <c r="AF1333" s="63">
        <v>0</v>
      </c>
      <c r="AG1333" s="63">
        <v>0</v>
      </c>
      <c r="AH1333" s="63">
        <v>0</v>
      </c>
      <c r="AI1333" s="63">
        <v>0</v>
      </c>
      <c r="AJ1333" s="63">
        <v>0</v>
      </c>
      <c r="AK1333" s="63">
        <v>0</v>
      </c>
      <c r="AL1333" s="63">
        <v>0</v>
      </c>
      <c r="AM1333" s="63">
        <v>0</v>
      </c>
      <c r="AN1333" s="63">
        <v>0</v>
      </c>
      <c r="AO1333" s="63">
        <v>0</v>
      </c>
      <c r="AP1333" s="63">
        <v>0</v>
      </c>
      <c r="AQ1333" s="63">
        <v>0</v>
      </c>
      <c r="AR1333" s="63">
        <v>0</v>
      </c>
      <c r="AS1333" s="63">
        <v>0</v>
      </c>
      <c r="AT1333" s="63">
        <v>0</v>
      </c>
      <c r="AU1333" s="63">
        <v>0</v>
      </c>
      <c r="AV1333" s="63">
        <v>0</v>
      </c>
      <c r="AW1333" s="63">
        <v>0</v>
      </c>
      <c r="AX1333" s="63">
        <v>0</v>
      </c>
      <c r="AY1333" s="63"/>
      <c r="BA1333" t="str">
        <f t="shared" si="311"/>
        <v>Hopkinton</v>
      </c>
      <c r="BB1333" t="s">
        <v>691</v>
      </c>
      <c r="BC1333">
        <v>2</v>
      </c>
      <c r="BE1333" s="112">
        <v>44</v>
      </c>
      <c r="BF1333" s="114">
        <v>9</v>
      </c>
      <c r="BG1333" s="114">
        <v>15</v>
      </c>
      <c r="BH1333" s="118">
        <v>35380</v>
      </c>
      <c r="BI1333" s="118">
        <f t="shared" si="313"/>
        <v>44009</v>
      </c>
      <c r="BJ1333" t="s">
        <v>1471</v>
      </c>
      <c r="BK1333">
        <f t="shared" si="321"/>
        <v>4435380</v>
      </c>
      <c r="BM1333" s="63"/>
      <c r="BP1333">
        <v>44.13</v>
      </c>
      <c r="BQ1333">
        <v>1.1399999999999999</v>
      </c>
      <c r="BR1333">
        <v>42.99</v>
      </c>
      <c r="BW1333" s="63"/>
      <c r="BX1333" s="1"/>
    </row>
    <row r="1334" spans="1:76" ht="15" hidden="1" customHeight="1" outlineLevel="1">
      <c r="A1334" t="s">
        <v>2277</v>
      </c>
      <c r="B1334" s="8" t="s">
        <v>1646</v>
      </c>
      <c r="C1334" s="1">
        <f t="shared" si="314"/>
        <v>4084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315"/>
        <v>0</v>
      </c>
      <c r="G1334" s="1">
        <f t="shared" si="316"/>
        <v>1583</v>
      </c>
      <c r="H1334" s="2">
        <f t="shared" si="312"/>
        <v>0.3876101860920666</v>
      </c>
      <c r="I1334" s="6"/>
      <c r="J1334" s="2">
        <f t="shared" si="317"/>
        <v>0.68437806072477958</v>
      </c>
      <c r="K1334" s="2">
        <f t="shared" si="318"/>
        <v>0.29676787463271304</v>
      </c>
      <c r="L1334" s="2">
        <f t="shared" si="319"/>
        <v>0</v>
      </c>
      <c r="M1334" s="2">
        <f t="shared" si="320"/>
        <v>1.8854064642507384E-2</v>
      </c>
      <c r="N1334" s="63">
        <v>2795</v>
      </c>
      <c r="O1334" s="63">
        <v>1212</v>
      </c>
      <c r="P1334" s="63">
        <v>0</v>
      </c>
      <c r="Q1334" s="63">
        <v>44</v>
      </c>
      <c r="R1334" s="63">
        <v>0</v>
      </c>
      <c r="S1334" s="63">
        <v>0</v>
      </c>
      <c r="T1334" s="63">
        <v>1</v>
      </c>
      <c r="U1334" s="63">
        <v>0</v>
      </c>
      <c r="V1334" s="63">
        <v>10</v>
      </c>
      <c r="W1334" s="63">
        <v>19</v>
      </c>
      <c r="X1334" s="63">
        <v>0</v>
      </c>
      <c r="Y1334" s="63">
        <v>0</v>
      </c>
      <c r="Z1334" s="63">
        <v>3</v>
      </c>
      <c r="AA1334" s="63">
        <v>0</v>
      </c>
      <c r="AB1334" s="63">
        <v>0</v>
      </c>
      <c r="AC1334" s="63">
        <v>0</v>
      </c>
      <c r="AD1334" s="63">
        <v>0</v>
      </c>
      <c r="AE1334" s="63">
        <v>0</v>
      </c>
      <c r="AF1334" s="63">
        <v>0</v>
      </c>
      <c r="AG1334" s="63">
        <v>0</v>
      </c>
      <c r="AH1334" s="63">
        <v>0</v>
      </c>
      <c r="AI1334" s="63">
        <v>0</v>
      </c>
      <c r="AJ1334" s="63">
        <v>0</v>
      </c>
      <c r="AK1334" s="63">
        <v>0</v>
      </c>
      <c r="AL1334" s="63">
        <v>0</v>
      </c>
      <c r="AM1334" s="63">
        <v>0</v>
      </c>
      <c r="AN1334" s="63">
        <v>0</v>
      </c>
      <c r="AO1334" s="63">
        <v>0</v>
      </c>
      <c r="AP1334" s="63">
        <v>0</v>
      </c>
      <c r="AQ1334" s="63">
        <v>0</v>
      </c>
      <c r="AR1334" s="63">
        <v>0</v>
      </c>
      <c r="AS1334" s="63">
        <v>0</v>
      </c>
      <c r="AT1334" s="63">
        <v>0</v>
      </c>
      <c r="AU1334" s="63">
        <v>0</v>
      </c>
      <c r="AV1334" s="63">
        <v>0</v>
      </c>
      <c r="AW1334" s="63">
        <v>0</v>
      </c>
      <c r="AX1334" s="63">
        <v>0</v>
      </c>
      <c r="AY1334" s="63"/>
      <c r="BA1334" t="str">
        <f t="shared" si="311"/>
        <v>Jamestown</v>
      </c>
      <c r="BB1334" t="s">
        <v>2008</v>
      </c>
      <c r="BC1334">
        <v>1</v>
      </c>
      <c r="BE1334" s="112">
        <v>44</v>
      </c>
      <c r="BF1334" s="114">
        <v>5</v>
      </c>
      <c r="BG1334" s="114">
        <v>5</v>
      </c>
      <c r="BH1334" s="118">
        <v>36820</v>
      </c>
      <c r="BI1334" s="118">
        <f t="shared" si="313"/>
        <v>44005</v>
      </c>
      <c r="BJ1334" t="s">
        <v>1471</v>
      </c>
      <c r="BK1334">
        <f t="shared" si="321"/>
        <v>4436820</v>
      </c>
      <c r="BM1334" s="63"/>
      <c r="BP1334">
        <v>35.340000000000003</v>
      </c>
      <c r="BQ1334">
        <v>25.64</v>
      </c>
      <c r="BR1334">
        <v>9.69</v>
      </c>
      <c r="BW1334" s="63"/>
      <c r="BX1334" s="1"/>
    </row>
    <row r="1335" spans="1:76" ht="15" hidden="1" customHeight="1" outlineLevel="1">
      <c r="A1335" t="s">
        <v>1254</v>
      </c>
      <c r="B1335" s="8" t="s">
        <v>1646</v>
      </c>
      <c r="C1335" s="1">
        <f t="shared" si="314"/>
        <v>15263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 t="shared" si="315"/>
        <v>0</v>
      </c>
      <c r="G1335" s="1">
        <f t="shared" si="316"/>
        <v>1384</v>
      </c>
      <c r="H1335" s="2">
        <f t="shared" si="312"/>
        <v>9.0676800104828675E-2</v>
      </c>
      <c r="I1335" s="6"/>
      <c r="J1335" s="2">
        <f t="shared" si="317"/>
        <v>0.44801153115377057</v>
      </c>
      <c r="K1335" s="2">
        <f t="shared" si="318"/>
        <v>0.53868833125859927</v>
      </c>
      <c r="L1335" s="2">
        <f t="shared" si="319"/>
        <v>0</v>
      </c>
      <c r="M1335" s="2">
        <f t="shared" si="320"/>
        <v>1.3300137587630156E-2</v>
      </c>
      <c r="N1335" s="63">
        <v>6838</v>
      </c>
      <c r="O1335" s="63">
        <v>8222</v>
      </c>
      <c r="P1335" s="63">
        <v>0</v>
      </c>
      <c r="Q1335" s="63">
        <v>88</v>
      </c>
      <c r="R1335" s="63">
        <v>0</v>
      </c>
      <c r="S1335" s="63">
        <v>0</v>
      </c>
      <c r="T1335" s="63">
        <v>24</v>
      </c>
      <c r="U1335" s="63">
        <v>0</v>
      </c>
      <c r="V1335" s="63">
        <v>15</v>
      </c>
      <c r="W1335" s="63">
        <v>58</v>
      </c>
      <c r="X1335" s="63">
        <v>0</v>
      </c>
      <c r="Y1335" s="63">
        <v>0</v>
      </c>
      <c r="Z1335" s="63">
        <v>18</v>
      </c>
      <c r="AA1335" s="63">
        <v>0</v>
      </c>
      <c r="AB1335" s="63">
        <v>0</v>
      </c>
      <c r="AC1335" s="63">
        <v>0</v>
      </c>
      <c r="AD1335" s="63">
        <v>0</v>
      </c>
      <c r="AE1335" s="63">
        <v>0</v>
      </c>
      <c r="AF1335" s="63">
        <v>0</v>
      </c>
      <c r="AG1335" s="63">
        <v>0</v>
      </c>
      <c r="AH1335" s="63">
        <v>0</v>
      </c>
      <c r="AI1335" s="63">
        <v>0</v>
      </c>
      <c r="AJ1335" s="63">
        <v>0</v>
      </c>
      <c r="AK1335" s="63">
        <v>0</v>
      </c>
      <c r="AL1335" s="63">
        <v>0</v>
      </c>
      <c r="AM1335" s="63">
        <v>0</v>
      </c>
      <c r="AN1335" s="63">
        <v>0</v>
      </c>
      <c r="AO1335" s="63">
        <v>0</v>
      </c>
      <c r="AP1335" s="63">
        <v>0</v>
      </c>
      <c r="AQ1335" s="63">
        <v>0</v>
      </c>
      <c r="AR1335" s="63">
        <v>0</v>
      </c>
      <c r="AS1335" s="63">
        <v>0</v>
      </c>
      <c r="AT1335" s="63">
        <v>0</v>
      </c>
      <c r="AU1335" s="63">
        <v>0</v>
      </c>
      <c r="AV1335" s="63">
        <v>0</v>
      </c>
      <c r="AW1335" s="63">
        <v>0</v>
      </c>
      <c r="AX1335" s="63">
        <v>0</v>
      </c>
      <c r="AY1335" s="63"/>
      <c r="BA1335" t="str">
        <f t="shared" si="311"/>
        <v>Johnston</v>
      </c>
      <c r="BB1335" t="s">
        <v>1152</v>
      </c>
      <c r="BC1335">
        <v>2</v>
      </c>
      <c r="BE1335" s="112">
        <v>44</v>
      </c>
      <c r="BF1335" s="114">
        <v>7</v>
      </c>
      <c r="BG1335" s="114">
        <v>40</v>
      </c>
      <c r="BH1335" s="118">
        <v>37720</v>
      </c>
      <c r="BI1335" s="118">
        <f t="shared" si="313"/>
        <v>44007</v>
      </c>
      <c r="BJ1335" t="s">
        <v>1471</v>
      </c>
      <c r="BK1335">
        <f t="shared" si="321"/>
        <v>4437720</v>
      </c>
      <c r="BM1335" s="63"/>
      <c r="BP1335">
        <v>24.37</v>
      </c>
      <c r="BQ1335">
        <v>0.71</v>
      </c>
      <c r="BR1335">
        <v>23.67</v>
      </c>
      <c r="BW1335" s="63"/>
      <c r="BX1335" s="1"/>
    </row>
    <row r="1336" spans="1:76" ht="15" hidden="1" customHeight="1" outlineLevel="1">
      <c r="A1336" t="s">
        <v>1596</v>
      </c>
      <c r="B1336" s="8" t="s">
        <v>1646</v>
      </c>
      <c r="C1336" s="1">
        <f t="shared" si="314"/>
        <v>12671</v>
      </c>
      <c r="D1336" s="5">
        <f>IF(N1336&gt;0, RANK(N1336,(N1336:P1336,Q1336:AE1336)),0)</f>
        <v>1</v>
      </c>
      <c r="E1336" s="5">
        <f>IF(O1336&gt;0,RANK(O1336,(N1336:P1336,Q1336:AE1336)),0)</f>
        <v>2</v>
      </c>
      <c r="F1336" s="5">
        <f t="shared" si="315"/>
        <v>0</v>
      </c>
      <c r="G1336" s="1">
        <f t="shared" si="316"/>
        <v>854</v>
      </c>
      <c r="H1336" s="2">
        <f t="shared" si="312"/>
        <v>6.7397995422618581E-2</v>
      </c>
      <c r="I1336" s="6"/>
      <c r="J1336" s="2">
        <f t="shared" si="317"/>
        <v>0.52347880988083029</v>
      </c>
      <c r="K1336" s="2">
        <f t="shared" si="318"/>
        <v>0.45608081445821169</v>
      </c>
      <c r="L1336" s="2">
        <f t="shared" si="319"/>
        <v>0</v>
      </c>
      <c r="M1336" s="2">
        <f t="shared" si="320"/>
        <v>2.0440375660958021E-2</v>
      </c>
      <c r="N1336" s="63">
        <v>6633</v>
      </c>
      <c r="O1336" s="63">
        <v>5779</v>
      </c>
      <c r="P1336" s="63">
        <v>0</v>
      </c>
      <c r="Q1336" s="63">
        <v>130</v>
      </c>
      <c r="R1336" s="63">
        <v>0</v>
      </c>
      <c r="S1336" s="63">
        <v>0</v>
      </c>
      <c r="T1336" s="63">
        <v>28</v>
      </c>
      <c r="U1336" s="63">
        <v>0</v>
      </c>
      <c r="V1336" s="63">
        <v>11</v>
      </c>
      <c r="W1336" s="63">
        <v>71</v>
      </c>
      <c r="X1336" s="63">
        <v>0</v>
      </c>
      <c r="Y1336" s="63">
        <v>0</v>
      </c>
      <c r="Z1336" s="63">
        <v>19</v>
      </c>
      <c r="AA1336" s="63">
        <v>0</v>
      </c>
      <c r="AB1336" s="63">
        <v>0</v>
      </c>
      <c r="AC1336" s="63">
        <v>0</v>
      </c>
      <c r="AD1336" s="63">
        <v>0</v>
      </c>
      <c r="AE1336" s="63">
        <v>0</v>
      </c>
      <c r="AF1336" s="63">
        <v>0</v>
      </c>
      <c r="AG1336" s="63">
        <v>0</v>
      </c>
      <c r="AH1336" s="63">
        <v>0</v>
      </c>
      <c r="AI1336" s="63">
        <v>0</v>
      </c>
      <c r="AJ1336" s="63">
        <v>0</v>
      </c>
      <c r="AK1336" s="63">
        <v>0</v>
      </c>
      <c r="AL1336" s="63">
        <v>0</v>
      </c>
      <c r="AM1336" s="63">
        <v>0</v>
      </c>
      <c r="AN1336" s="63">
        <v>0</v>
      </c>
      <c r="AO1336" s="63">
        <v>0</v>
      </c>
      <c r="AP1336" s="63">
        <v>0</v>
      </c>
      <c r="AQ1336" s="63">
        <v>0</v>
      </c>
      <c r="AR1336" s="63">
        <v>0</v>
      </c>
      <c r="AS1336" s="63">
        <v>0</v>
      </c>
      <c r="AT1336" s="63">
        <v>0</v>
      </c>
      <c r="AU1336" s="63">
        <v>0</v>
      </c>
      <c r="AV1336" s="63">
        <v>0</v>
      </c>
      <c r="AW1336" s="63">
        <v>0</v>
      </c>
      <c r="AX1336" s="63">
        <v>0</v>
      </c>
      <c r="AY1336" s="63"/>
      <c r="BA1336" t="str">
        <f t="shared" si="311"/>
        <v>Lincoln</v>
      </c>
      <c r="BB1336" t="s">
        <v>1152</v>
      </c>
      <c r="BC1336">
        <v>1</v>
      </c>
      <c r="BE1336" s="112">
        <v>44</v>
      </c>
      <c r="BF1336" s="114">
        <v>7</v>
      </c>
      <c r="BG1336" s="114">
        <v>45</v>
      </c>
      <c r="BH1336" s="118">
        <v>41500</v>
      </c>
      <c r="BI1336" s="118">
        <f t="shared" si="313"/>
        <v>44007</v>
      </c>
      <c r="BJ1336" t="s">
        <v>1471</v>
      </c>
      <c r="BK1336">
        <f t="shared" si="321"/>
        <v>4441500</v>
      </c>
      <c r="BM1336" s="63"/>
      <c r="BP1336">
        <v>18.95</v>
      </c>
      <c r="BQ1336">
        <v>0.72</v>
      </c>
      <c r="BR1336">
        <v>18.23</v>
      </c>
      <c r="BW1336" s="63"/>
      <c r="BX1336" s="1"/>
    </row>
    <row r="1337" spans="1:76" ht="15" hidden="1" customHeight="1" outlineLevel="1">
      <c r="A1337" t="s">
        <v>1104</v>
      </c>
      <c r="B1337" s="8" t="s">
        <v>1646</v>
      </c>
      <c r="C1337" s="1">
        <f t="shared" si="314"/>
        <v>2535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315"/>
        <v>0</v>
      </c>
      <c r="G1337" s="1">
        <f t="shared" si="316"/>
        <v>573</v>
      </c>
      <c r="H1337" s="2">
        <f t="shared" si="312"/>
        <v>0.22603550295857988</v>
      </c>
      <c r="I1337" s="6"/>
      <c r="J1337" s="2">
        <f t="shared" si="317"/>
        <v>0.60118343195266277</v>
      </c>
      <c r="K1337" s="2">
        <f t="shared" si="318"/>
        <v>0.37514792899408284</v>
      </c>
      <c r="L1337" s="2">
        <f t="shared" si="319"/>
        <v>0</v>
      </c>
      <c r="M1337" s="2">
        <f t="shared" si="320"/>
        <v>2.3668639053254392E-2</v>
      </c>
      <c r="N1337" s="63">
        <v>1524</v>
      </c>
      <c r="O1337" s="63">
        <v>951</v>
      </c>
      <c r="P1337" s="63">
        <v>0</v>
      </c>
      <c r="Q1337" s="63">
        <v>28</v>
      </c>
      <c r="R1337" s="63">
        <v>0</v>
      </c>
      <c r="S1337" s="63">
        <v>0</v>
      </c>
      <c r="T1337" s="63">
        <v>1</v>
      </c>
      <c r="U1337" s="63">
        <v>0</v>
      </c>
      <c r="V1337" s="63">
        <v>5</v>
      </c>
      <c r="W1337" s="63">
        <v>18</v>
      </c>
      <c r="X1337" s="63">
        <v>0</v>
      </c>
      <c r="Y1337" s="63">
        <v>0</v>
      </c>
      <c r="Z1337" s="63">
        <v>8</v>
      </c>
      <c r="AA1337" s="63">
        <v>0</v>
      </c>
      <c r="AB1337" s="63">
        <v>0</v>
      </c>
      <c r="AC1337" s="63">
        <v>0</v>
      </c>
      <c r="AD1337" s="63">
        <v>0</v>
      </c>
      <c r="AE1337" s="63">
        <v>0</v>
      </c>
      <c r="AF1337" s="63">
        <v>0</v>
      </c>
      <c r="AG1337" s="63">
        <v>0</v>
      </c>
      <c r="AH1337" s="63">
        <v>0</v>
      </c>
      <c r="AI1337" s="63">
        <v>0</v>
      </c>
      <c r="AJ1337" s="63">
        <v>0</v>
      </c>
      <c r="AK1337" s="63">
        <v>0</v>
      </c>
      <c r="AL1337" s="63">
        <v>0</v>
      </c>
      <c r="AM1337" s="63">
        <v>0</v>
      </c>
      <c r="AN1337" s="63">
        <v>0</v>
      </c>
      <c r="AO1337" s="63">
        <v>0</v>
      </c>
      <c r="AP1337" s="63">
        <v>0</v>
      </c>
      <c r="AQ1337" s="63">
        <v>0</v>
      </c>
      <c r="AR1337" s="63">
        <v>0</v>
      </c>
      <c r="AS1337" s="63">
        <v>0</v>
      </c>
      <c r="AT1337" s="63">
        <v>0</v>
      </c>
      <c r="AU1337" s="63">
        <v>0</v>
      </c>
      <c r="AV1337" s="63">
        <v>0</v>
      </c>
      <c r="AW1337" s="63">
        <v>0</v>
      </c>
      <c r="AX1337" s="63">
        <v>0</v>
      </c>
      <c r="AY1337" s="63"/>
      <c r="BA1337" t="str">
        <f t="shared" si="311"/>
        <v>Little Compton</v>
      </c>
      <c r="BB1337" t="s">
        <v>2008</v>
      </c>
      <c r="BC1337">
        <v>1</v>
      </c>
      <c r="BE1337" s="112">
        <v>44</v>
      </c>
      <c r="BF1337" s="114">
        <v>5</v>
      </c>
      <c r="BG1337" s="114">
        <v>10</v>
      </c>
      <c r="BH1337" s="118">
        <v>42400</v>
      </c>
      <c r="BI1337" s="118">
        <f t="shared" si="313"/>
        <v>44005</v>
      </c>
      <c r="BJ1337" t="s">
        <v>1471</v>
      </c>
      <c r="BK1337">
        <f t="shared" si="321"/>
        <v>4442400</v>
      </c>
      <c r="BM1337" s="63"/>
      <c r="BP1337">
        <v>28.9</v>
      </c>
      <c r="BQ1337">
        <v>8.0299999999999994</v>
      </c>
      <c r="BR1337">
        <v>20.87</v>
      </c>
      <c r="BW1337" s="63"/>
      <c r="BX1337" s="1"/>
    </row>
    <row r="1338" spans="1:76" ht="15" hidden="1" customHeight="1" outlineLevel="1">
      <c r="A1338" t="s">
        <v>766</v>
      </c>
      <c r="B1338" s="8" t="s">
        <v>1646</v>
      </c>
      <c r="C1338" s="1">
        <f t="shared" si="314"/>
        <v>8608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315"/>
        <v>0</v>
      </c>
      <c r="G1338" s="1">
        <f t="shared" si="316"/>
        <v>2644</v>
      </c>
      <c r="H1338" s="2">
        <f t="shared" si="312"/>
        <v>0.30715613382899626</v>
      </c>
      <c r="I1338" s="6"/>
      <c r="J1338" s="2">
        <f t="shared" si="317"/>
        <v>0.64230947955390338</v>
      </c>
      <c r="K1338" s="2">
        <f t="shared" si="318"/>
        <v>0.33515334572490707</v>
      </c>
      <c r="L1338" s="2">
        <f t="shared" si="319"/>
        <v>0</v>
      </c>
      <c r="M1338" s="2">
        <f t="shared" si="320"/>
        <v>2.2537174721189546E-2</v>
      </c>
      <c r="N1338" s="63">
        <v>5529</v>
      </c>
      <c r="O1338" s="63">
        <v>2885</v>
      </c>
      <c r="P1338" s="63">
        <v>0</v>
      </c>
      <c r="Q1338" s="63">
        <v>115</v>
      </c>
      <c r="R1338" s="63">
        <v>0</v>
      </c>
      <c r="S1338" s="63">
        <v>0</v>
      </c>
      <c r="T1338" s="63">
        <v>12</v>
      </c>
      <c r="U1338" s="63">
        <v>0</v>
      </c>
      <c r="V1338" s="63">
        <v>9</v>
      </c>
      <c r="W1338" s="63">
        <v>44</v>
      </c>
      <c r="X1338" s="63">
        <v>0</v>
      </c>
      <c r="Y1338" s="63">
        <v>0</v>
      </c>
      <c r="Z1338" s="63">
        <v>14</v>
      </c>
      <c r="AA1338" s="63">
        <v>0</v>
      </c>
      <c r="AB1338" s="63">
        <v>0</v>
      </c>
      <c r="AC1338" s="63">
        <v>0</v>
      </c>
      <c r="AD1338" s="63">
        <v>0</v>
      </c>
      <c r="AE1338" s="63">
        <v>0</v>
      </c>
      <c r="AF1338" s="63">
        <v>0</v>
      </c>
      <c r="AG1338" s="63">
        <v>0</v>
      </c>
      <c r="AH1338" s="63">
        <v>0</v>
      </c>
      <c r="AI1338" s="63">
        <v>0</v>
      </c>
      <c r="AJ1338" s="63">
        <v>0</v>
      </c>
      <c r="AK1338" s="63">
        <v>0</v>
      </c>
      <c r="AL1338" s="63">
        <v>0</v>
      </c>
      <c r="AM1338" s="63">
        <v>0</v>
      </c>
      <c r="AN1338" s="63">
        <v>0</v>
      </c>
      <c r="AO1338" s="63">
        <v>0</v>
      </c>
      <c r="AP1338" s="63">
        <v>0</v>
      </c>
      <c r="AQ1338" s="63">
        <v>0</v>
      </c>
      <c r="AR1338" s="63">
        <v>0</v>
      </c>
      <c r="AS1338" s="63">
        <v>0</v>
      </c>
      <c r="AT1338" s="63">
        <v>0</v>
      </c>
      <c r="AU1338" s="63">
        <v>0</v>
      </c>
      <c r="AV1338" s="63">
        <v>0</v>
      </c>
      <c r="AW1338" s="63">
        <v>0</v>
      </c>
      <c r="AX1338" s="63">
        <v>0</v>
      </c>
      <c r="AY1338" s="63"/>
      <c r="BA1338" t="str">
        <f t="shared" si="311"/>
        <v>Middletown</v>
      </c>
      <c r="BB1338" t="s">
        <v>2008</v>
      </c>
      <c r="BC1338">
        <v>1</v>
      </c>
      <c r="BE1338" s="112">
        <v>44</v>
      </c>
      <c r="BF1338" s="114">
        <v>5</v>
      </c>
      <c r="BG1338" s="114">
        <v>15</v>
      </c>
      <c r="BH1338" s="118">
        <v>45460</v>
      </c>
      <c r="BI1338" s="118">
        <f t="shared" si="313"/>
        <v>44005</v>
      </c>
      <c r="BJ1338" t="s">
        <v>1471</v>
      </c>
      <c r="BK1338">
        <f t="shared" si="321"/>
        <v>4445460</v>
      </c>
      <c r="BM1338" s="63"/>
      <c r="BP1338">
        <v>14.95</v>
      </c>
      <c r="BQ1338">
        <v>1.97</v>
      </c>
      <c r="BR1338">
        <v>12.98</v>
      </c>
      <c r="BW1338" s="63"/>
      <c r="BX1338" s="1"/>
    </row>
    <row r="1339" spans="1:76" ht="15" hidden="1" customHeight="1" outlineLevel="1">
      <c r="A1339" t="s">
        <v>2462</v>
      </c>
      <c r="B1339" s="8" t="s">
        <v>1646</v>
      </c>
      <c r="C1339" s="1">
        <f t="shared" si="314"/>
        <v>9030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315"/>
        <v>0</v>
      </c>
      <c r="G1339" s="1">
        <f t="shared" si="316"/>
        <v>1782</v>
      </c>
      <c r="H1339" s="2">
        <f t="shared" si="312"/>
        <v>0.1973421926910299</v>
      </c>
      <c r="I1339" s="6"/>
      <c r="J1339" s="2">
        <f t="shared" si="317"/>
        <v>0.59058693244739757</v>
      </c>
      <c r="K1339" s="2">
        <f t="shared" si="318"/>
        <v>0.39324473975636765</v>
      </c>
      <c r="L1339" s="2">
        <f t="shared" si="319"/>
        <v>0</v>
      </c>
      <c r="M1339" s="2">
        <f t="shared" si="320"/>
        <v>1.6168327796234783E-2</v>
      </c>
      <c r="N1339" s="63">
        <v>5333</v>
      </c>
      <c r="O1339" s="63">
        <v>3551</v>
      </c>
      <c r="P1339" s="63">
        <v>0</v>
      </c>
      <c r="Q1339" s="63">
        <v>56</v>
      </c>
      <c r="R1339" s="63">
        <v>0</v>
      </c>
      <c r="S1339" s="63">
        <v>0</v>
      </c>
      <c r="T1339" s="63">
        <v>14</v>
      </c>
      <c r="U1339" s="63">
        <v>0</v>
      </c>
      <c r="V1339" s="63">
        <v>9</v>
      </c>
      <c r="W1339" s="63">
        <v>62</v>
      </c>
      <c r="X1339" s="63">
        <v>0</v>
      </c>
      <c r="Y1339" s="63">
        <v>0</v>
      </c>
      <c r="Z1339" s="63">
        <v>5</v>
      </c>
      <c r="AA1339" s="63">
        <v>0</v>
      </c>
      <c r="AB1339" s="63">
        <v>0</v>
      </c>
      <c r="AC1339" s="63">
        <v>0</v>
      </c>
      <c r="AD1339" s="63">
        <v>0</v>
      </c>
      <c r="AE1339" s="63">
        <v>0</v>
      </c>
      <c r="AF1339" s="63">
        <v>0</v>
      </c>
      <c r="AG1339" s="63">
        <v>0</v>
      </c>
      <c r="AH1339" s="63">
        <v>0</v>
      </c>
      <c r="AI1339" s="63">
        <v>0</v>
      </c>
      <c r="AJ1339" s="63">
        <v>0</v>
      </c>
      <c r="AK1339" s="63">
        <v>0</v>
      </c>
      <c r="AL1339" s="63">
        <v>0</v>
      </c>
      <c r="AM1339" s="63">
        <v>0</v>
      </c>
      <c r="AN1339" s="63">
        <v>0</v>
      </c>
      <c r="AO1339" s="63">
        <v>0</v>
      </c>
      <c r="AP1339" s="63">
        <v>0</v>
      </c>
      <c r="AQ1339" s="63">
        <v>0</v>
      </c>
      <c r="AR1339" s="63">
        <v>0</v>
      </c>
      <c r="AS1339" s="63">
        <v>0</v>
      </c>
      <c r="AT1339" s="63">
        <v>0</v>
      </c>
      <c r="AU1339" s="63">
        <v>0</v>
      </c>
      <c r="AV1339" s="63">
        <v>0</v>
      </c>
      <c r="AW1339" s="63">
        <v>0</v>
      </c>
      <c r="AX1339" s="63">
        <v>0</v>
      </c>
      <c r="AY1339" s="63"/>
      <c r="BA1339" t="str">
        <f t="shared" si="311"/>
        <v>Narragansett</v>
      </c>
      <c r="BB1339" t="s">
        <v>691</v>
      </c>
      <c r="BC1339">
        <v>2</v>
      </c>
      <c r="BE1339" s="112">
        <v>44</v>
      </c>
      <c r="BF1339" s="114">
        <v>9</v>
      </c>
      <c r="BG1339" s="114">
        <v>20</v>
      </c>
      <c r="BH1339" s="118">
        <v>48340</v>
      </c>
      <c r="BI1339" s="118">
        <f t="shared" si="313"/>
        <v>44009</v>
      </c>
      <c r="BJ1339" t="s">
        <v>1471</v>
      </c>
      <c r="BK1339">
        <f t="shared" si="321"/>
        <v>4448340</v>
      </c>
      <c r="BM1339" s="63"/>
      <c r="BP1339">
        <v>37.770000000000003</v>
      </c>
      <c r="BQ1339">
        <v>23.63</v>
      </c>
      <c r="BR1339">
        <v>14.15</v>
      </c>
      <c r="BW1339" s="63"/>
      <c r="BX1339" s="1"/>
    </row>
    <row r="1340" spans="1:76" ht="15" hidden="1" customHeight="1" outlineLevel="1">
      <c r="A1340" t="s">
        <v>912</v>
      </c>
      <c r="B1340" s="8" t="s">
        <v>1646</v>
      </c>
      <c r="C1340" s="1">
        <f t="shared" si="314"/>
        <v>955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315"/>
        <v>0</v>
      </c>
      <c r="G1340" s="1">
        <f t="shared" si="316"/>
        <v>553</v>
      </c>
      <c r="H1340" s="2">
        <f t="shared" si="312"/>
        <v>0.5790575916230366</v>
      </c>
      <c r="I1340" s="6"/>
      <c r="J1340" s="2">
        <f t="shared" si="317"/>
        <v>0.78324607329842932</v>
      </c>
      <c r="K1340" s="2">
        <f t="shared" si="318"/>
        <v>0.20418848167539266</v>
      </c>
      <c r="L1340" s="2">
        <f t="shared" si="319"/>
        <v>0</v>
      </c>
      <c r="M1340" s="2">
        <f t="shared" si="320"/>
        <v>1.2565445026178013E-2</v>
      </c>
      <c r="N1340" s="63">
        <v>748</v>
      </c>
      <c r="O1340" s="63">
        <v>195</v>
      </c>
      <c r="P1340" s="63">
        <v>0</v>
      </c>
      <c r="Q1340" s="63">
        <v>4</v>
      </c>
      <c r="R1340" s="63">
        <v>0</v>
      </c>
      <c r="S1340" s="63">
        <v>0</v>
      </c>
      <c r="T1340" s="63">
        <v>1</v>
      </c>
      <c r="U1340" s="63">
        <v>0</v>
      </c>
      <c r="V1340" s="63">
        <v>0</v>
      </c>
      <c r="W1340" s="63">
        <v>7</v>
      </c>
      <c r="X1340" s="63">
        <v>0</v>
      </c>
      <c r="Y1340" s="63">
        <v>0</v>
      </c>
      <c r="Z1340" s="63">
        <v>0</v>
      </c>
      <c r="AA1340" s="63">
        <v>0</v>
      </c>
      <c r="AB1340" s="63">
        <v>0</v>
      </c>
      <c r="AC1340" s="63">
        <v>0</v>
      </c>
      <c r="AD1340" s="63">
        <v>0</v>
      </c>
      <c r="AE1340" s="63">
        <v>0</v>
      </c>
      <c r="AF1340" s="63">
        <v>0</v>
      </c>
      <c r="AG1340" s="63">
        <v>0</v>
      </c>
      <c r="AH1340" s="63">
        <v>0</v>
      </c>
      <c r="AI1340" s="63">
        <v>0</v>
      </c>
      <c r="AJ1340" s="63">
        <v>0</v>
      </c>
      <c r="AK1340" s="63">
        <v>0</v>
      </c>
      <c r="AL1340" s="63">
        <v>0</v>
      </c>
      <c r="AM1340" s="63">
        <v>0</v>
      </c>
      <c r="AN1340" s="63">
        <v>0</v>
      </c>
      <c r="AO1340" s="63">
        <v>0</v>
      </c>
      <c r="AP1340" s="63">
        <v>0</v>
      </c>
      <c r="AQ1340" s="63">
        <v>0</v>
      </c>
      <c r="AR1340" s="63">
        <v>0</v>
      </c>
      <c r="AS1340" s="63">
        <v>0</v>
      </c>
      <c r="AT1340" s="63">
        <v>0</v>
      </c>
      <c r="AU1340" s="63">
        <v>0</v>
      </c>
      <c r="AV1340" s="63">
        <v>0</v>
      </c>
      <c r="AW1340" s="63">
        <v>0</v>
      </c>
      <c r="AX1340" s="63">
        <v>0</v>
      </c>
      <c r="AY1340" s="63"/>
      <c r="BA1340" t="str">
        <f t="shared" si="311"/>
        <v>New Shoreham</v>
      </c>
      <c r="BB1340" t="s">
        <v>691</v>
      </c>
      <c r="BC1340">
        <v>2</v>
      </c>
      <c r="BE1340" s="112">
        <v>44</v>
      </c>
      <c r="BF1340" s="114">
        <v>9</v>
      </c>
      <c r="BG1340" s="114">
        <v>22</v>
      </c>
      <c r="BH1340" s="118">
        <v>50500</v>
      </c>
      <c r="BI1340" s="118">
        <f t="shared" si="313"/>
        <v>44009</v>
      </c>
      <c r="BJ1340" t="s">
        <v>1471</v>
      </c>
      <c r="BK1340">
        <f t="shared" si="321"/>
        <v>4450500</v>
      </c>
      <c r="BM1340" s="63"/>
      <c r="BP1340">
        <v>109.5</v>
      </c>
      <c r="BQ1340">
        <v>99.77</v>
      </c>
      <c r="BR1340">
        <v>9.73</v>
      </c>
      <c r="BW1340" s="63"/>
      <c r="BX1340" s="1"/>
    </row>
    <row r="1341" spans="1:76" ht="15" hidden="1" customHeight="1" outlineLevel="1">
      <c r="A1341" t="s">
        <v>2008</v>
      </c>
      <c r="B1341" s="8" t="s">
        <v>1646</v>
      </c>
      <c r="C1341" s="1">
        <f t="shared" si="314"/>
        <v>10712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315"/>
        <v>0</v>
      </c>
      <c r="G1341" s="1">
        <f t="shared" si="316"/>
        <v>5204</v>
      </c>
      <c r="H1341" s="2">
        <f t="shared" si="312"/>
        <v>0.48581030619865573</v>
      </c>
      <c r="I1341" s="6"/>
      <c r="J1341" s="2">
        <f t="shared" si="317"/>
        <v>0.73431665421956682</v>
      </c>
      <c r="K1341" s="2">
        <f t="shared" si="318"/>
        <v>0.24850634802091112</v>
      </c>
      <c r="L1341" s="2">
        <f t="shared" si="319"/>
        <v>0</v>
      </c>
      <c r="M1341" s="2">
        <f t="shared" si="320"/>
        <v>1.7176997759522056E-2</v>
      </c>
      <c r="N1341" s="63">
        <v>7866</v>
      </c>
      <c r="O1341" s="63">
        <v>2662</v>
      </c>
      <c r="P1341" s="63">
        <v>0</v>
      </c>
      <c r="Q1341" s="63">
        <v>85</v>
      </c>
      <c r="R1341" s="63">
        <v>0</v>
      </c>
      <c r="S1341" s="63">
        <v>0</v>
      </c>
      <c r="T1341" s="63">
        <v>16</v>
      </c>
      <c r="U1341" s="63">
        <v>0</v>
      </c>
      <c r="V1341" s="63">
        <v>10</v>
      </c>
      <c r="W1341" s="63">
        <v>61</v>
      </c>
      <c r="X1341" s="63">
        <v>0</v>
      </c>
      <c r="Y1341" s="63">
        <v>0</v>
      </c>
      <c r="Z1341" s="63">
        <v>12</v>
      </c>
      <c r="AA1341" s="63">
        <v>0</v>
      </c>
      <c r="AB1341" s="63">
        <v>0</v>
      </c>
      <c r="AC1341" s="63">
        <v>0</v>
      </c>
      <c r="AD1341" s="63">
        <v>0</v>
      </c>
      <c r="AE1341" s="63">
        <v>0</v>
      </c>
      <c r="AF1341" s="63">
        <v>0</v>
      </c>
      <c r="AG1341" s="63">
        <v>0</v>
      </c>
      <c r="AH1341" s="63">
        <v>0</v>
      </c>
      <c r="AI1341" s="63">
        <v>0</v>
      </c>
      <c r="AJ1341" s="63">
        <v>0</v>
      </c>
      <c r="AK1341" s="63">
        <v>0</v>
      </c>
      <c r="AL1341" s="63">
        <v>0</v>
      </c>
      <c r="AM1341" s="63">
        <v>0</v>
      </c>
      <c r="AN1341" s="63">
        <v>0</v>
      </c>
      <c r="AO1341" s="63">
        <v>0</v>
      </c>
      <c r="AP1341" s="63">
        <v>0</v>
      </c>
      <c r="AQ1341" s="63">
        <v>0</v>
      </c>
      <c r="AR1341" s="63">
        <v>0</v>
      </c>
      <c r="AS1341" s="63">
        <v>0</v>
      </c>
      <c r="AT1341" s="63">
        <v>0</v>
      </c>
      <c r="AU1341" s="63">
        <v>0</v>
      </c>
      <c r="AV1341" s="63">
        <v>0</v>
      </c>
      <c r="AW1341" s="63">
        <v>0</v>
      </c>
      <c r="AX1341" s="63">
        <v>0</v>
      </c>
      <c r="AY1341" s="63"/>
      <c r="BA1341" t="str">
        <f t="shared" si="311"/>
        <v>Newport</v>
      </c>
      <c r="BB1341" t="s">
        <v>2008</v>
      </c>
      <c r="BC1341">
        <v>1</v>
      </c>
      <c r="BE1341" s="112">
        <v>44</v>
      </c>
      <c r="BF1341" s="114">
        <v>5</v>
      </c>
      <c r="BG1341" s="114">
        <v>20</v>
      </c>
      <c r="BH1341" s="118">
        <v>49960</v>
      </c>
      <c r="BI1341" s="118">
        <f t="shared" si="313"/>
        <v>44005</v>
      </c>
      <c r="BJ1341" t="s">
        <v>1248</v>
      </c>
      <c r="BK1341">
        <f t="shared" si="321"/>
        <v>4449960</v>
      </c>
      <c r="BM1341" s="63"/>
      <c r="BP1341">
        <v>11.47</v>
      </c>
      <c r="BQ1341">
        <v>3.54</v>
      </c>
      <c r="BR1341">
        <v>7.94</v>
      </c>
      <c r="BW1341" s="63"/>
      <c r="BX1341" s="1"/>
    </row>
    <row r="1342" spans="1:76" ht="15" hidden="1" customHeight="1" outlineLevel="1">
      <c r="A1342" t="s">
        <v>663</v>
      </c>
      <c r="B1342" s="8" t="s">
        <v>1646</v>
      </c>
      <c r="C1342" s="1">
        <f t="shared" si="314"/>
        <v>17577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315"/>
        <v>0</v>
      </c>
      <c r="G1342" s="1">
        <f t="shared" si="316"/>
        <v>3901</v>
      </c>
      <c r="H1342" s="2">
        <f t="shared" si="312"/>
        <v>0.22193775957216819</v>
      </c>
      <c r="I1342" s="6"/>
      <c r="J1342" s="2">
        <f t="shared" si="317"/>
        <v>0.59930591113386811</v>
      </c>
      <c r="K1342" s="2">
        <f t="shared" si="318"/>
        <v>0.37736815156169995</v>
      </c>
      <c r="L1342" s="2">
        <f t="shared" si="319"/>
        <v>0</v>
      </c>
      <c r="M1342" s="2">
        <f t="shared" si="320"/>
        <v>2.3325937304431943E-2</v>
      </c>
      <c r="N1342" s="63">
        <v>10534</v>
      </c>
      <c r="O1342" s="63">
        <v>6633</v>
      </c>
      <c r="P1342" s="63">
        <v>0</v>
      </c>
      <c r="Q1342" s="63">
        <v>203</v>
      </c>
      <c r="R1342" s="63">
        <v>0</v>
      </c>
      <c r="S1342" s="63">
        <v>0</v>
      </c>
      <c r="T1342" s="63">
        <v>35</v>
      </c>
      <c r="U1342" s="63">
        <v>0</v>
      </c>
      <c r="V1342" s="63">
        <v>15</v>
      </c>
      <c r="W1342" s="63">
        <v>124</v>
      </c>
      <c r="X1342" s="63">
        <v>0</v>
      </c>
      <c r="Y1342" s="63">
        <v>0</v>
      </c>
      <c r="Z1342" s="63">
        <v>33</v>
      </c>
      <c r="AA1342" s="63">
        <v>0</v>
      </c>
      <c r="AB1342" s="63">
        <v>0</v>
      </c>
      <c r="AC1342" s="63">
        <v>0</v>
      </c>
      <c r="AD1342" s="63">
        <v>0</v>
      </c>
      <c r="AE1342" s="63">
        <v>0</v>
      </c>
      <c r="AF1342" s="63">
        <v>0</v>
      </c>
      <c r="AG1342" s="63">
        <v>0</v>
      </c>
      <c r="AH1342" s="63">
        <v>0</v>
      </c>
      <c r="AI1342" s="63">
        <v>0</v>
      </c>
      <c r="AJ1342" s="63">
        <v>0</v>
      </c>
      <c r="AK1342" s="63">
        <v>0</v>
      </c>
      <c r="AL1342" s="63">
        <v>0</v>
      </c>
      <c r="AM1342" s="63">
        <v>0</v>
      </c>
      <c r="AN1342" s="63">
        <v>0</v>
      </c>
      <c r="AO1342" s="63">
        <v>0</v>
      </c>
      <c r="AP1342" s="63">
        <v>0</v>
      </c>
      <c r="AQ1342" s="63">
        <v>0</v>
      </c>
      <c r="AR1342" s="63">
        <v>0</v>
      </c>
      <c r="AS1342" s="63">
        <v>0</v>
      </c>
      <c r="AT1342" s="63">
        <v>0</v>
      </c>
      <c r="AU1342" s="63">
        <v>0</v>
      </c>
      <c r="AV1342" s="63">
        <v>0</v>
      </c>
      <c r="AW1342" s="63">
        <v>0</v>
      </c>
      <c r="AX1342" s="63">
        <v>0</v>
      </c>
      <c r="AY1342" s="63"/>
      <c r="BA1342" t="str">
        <f t="shared" si="311"/>
        <v>North Kingstown</v>
      </c>
      <c r="BB1342" t="s">
        <v>691</v>
      </c>
      <c r="BC1342">
        <v>2</v>
      </c>
      <c r="BE1342" s="112">
        <v>44</v>
      </c>
      <c r="BF1342" s="114">
        <v>9</v>
      </c>
      <c r="BG1342" s="114">
        <v>25</v>
      </c>
      <c r="BH1342" s="118">
        <v>51580</v>
      </c>
      <c r="BI1342" s="118">
        <f t="shared" si="313"/>
        <v>44009</v>
      </c>
      <c r="BJ1342" t="s">
        <v>1471</v>
      </c>
      <c r="BK1342">
        <f t="shared" si="321"/>
        <v>4451580</v>
      </c>
      <c r="BM1342" s="63"/>
      <c r="BP1342">
        <v>58.34</v>
      </c>
      <c r="BQ1342">
        <v>14.75</v>
      </c>
      <c r="BR1342">
        <v>43.59</v>
      </c>
      <c r="BW1342" s="63"/>
      <c r="BX1342" s="1"/>
    </row>
    <row r="1343" spans="1:76" ht="15" hidden="1" customHeight="1" outlineLevel="1">
      <c r="A1343" t="s">
        <v>809</v>
      </c>
      <c r="B1343" s="8" t="s">
        <v>1646</v>
      </c>
      <c r="C1343" s="1">
        <f t="shared" si="314"/>
        <v>16851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315"/>
        <v>0</v>
      </c>
      <c r="G1343" s="1">
        <f t="shared" si="316"/>
        <v>2309</v>
      </c>
      <c r="H1343" s="2">
        <f t="shared" si="312"/>
        <v>0.1370245089312207</v>
      </c>
      <c r="I1343" s="6"/>
      <c r="J1343" s="2">
        <f t="shared" si="317"/>
        <v>0.56008545486914718</v>
      </c>
      <c r="K1343" s="2">
        <f t="shared" si="318"/>
        <v>0.42306094593792654</v>
      </c>
      <c r="L1343" s="2">
        <f t="shared" si="319"/>
        <v>0</v>
      </c>
      <c r="M1343" s="2">
        <f t="shared" si="320"/>
        <v>1.6853599192926283E-2</v>
      </c>
      <c r="N1343" s="63">
        <v>9438</v>
      </c>
      <c r="O1343" s="63">
        <v>7129</v>
      </c>
      <c r="P1343" s="63">
        <v>0</v>
      </c>
      <c r="Q1343" s="63">
        <v>145</v>
      </c>
      <c r="R1343" s="63">
        <v>0</v>
      </c>
      <c r="S1343" s="63">
        <v>0</v>
      </c>
      <c r="T1343" s="63">
        <v>19</v>
      </c>
      <c r="U1343" s="63">
        <v>0</v>
      </c>
      <c r="V1343" s="63">
        <v>31</v>
      </c>
      <c r="W1343" s="63">
        <v>66</v>
      </c>
      <c r="X1343" s="63">
        <v>0</v>
      </c>
      <c r="Y1343" s="63">
        <v>0</v>
      </c>
      <c r="Z1343" s="63">
        <v>23</v>
      </c>
      <c r="AA1343" s="63">
        <v>0</v>
      </c>
      <c r="AB1343" s="63">
        <v>0</v>
      </c>
      <c r="AC1343" s="63">
        <v>0</v>
      </c>
      <c r="AD1343" s="63">
        <v>0</v>
      </c>
      <c r="AE1343" s="63">
        <v>0</v>
      </c>
      <c r="AF1343" s="63">
        <v>0</v>
      </c>
      <c r="AG1343" s="63">
        <v>0</v>
      </c>
      <c r="AH1343" s="63">
        <v>0</v>
      </c>
      <c r="AI1343" s="63">
        <v>0</v>
      </c>
      <c r="AJ1343" s="63">
        <v>0</v>
      </c>
      <c r="AK1343" s="63">
        <v>0</v>
      </c>
      <c r="AL1343" s="63">
        <v>0</v>
      </c>
      <c r="AM1343" s="63">
        <v>0</v>
      </c>
      <c r="AN1343" s="63">
        <v>0</v>
      </c>
      <c r="AO1343" s="63">
        <v>0</v>
      </c>
      <c r="AP1343" s="63">
        <v>0</v>
      </c>
      <c r="AQ1343" s="63">
        <v>0</v>
      </c>
      <c r="AR1343" s="63">
        <v>0</v>
      </c>
      <c r="AS1343" s="63">
        <v>0</v>
      </c>
      <c r="AT1343" s="63">
        <v>0</v>
      </c>
      <c r="AU1343" s="63">
        <v>0</v>
      </c>
      <c r="AV1343" s="63">
        <v>0</v>
      </c>
      <c r="AW1343" s="63">
        <v>0</v>
      </c>
      <c r="AX1343" s="63">
        <v>0</v>
      </c>
      <c r="AY1343" s="63"/>
      <c r="BA1343" t="str">
        <f t="shared" si="311"/>
        <v>North Providence</v>
      </c>
      <c r="BB1343" t="s">
        <v>1152</v>
      </c>
      <c r="BC1343">
        <v>1</v>
      </c>
      <c r="BE1343" s="112">
        <v>44</v>
      </c>
      <c r="BF1343" s="114">
        <v>7</v>
      </c>
      <c r="BG1343" s="114">
        <v>50</v>
      </c>
      <c r="BH1343" s="118">
        <v>51760</v>
      </c>
      <c r="BI1343" s="118">
        <f t="shared" si="313"/>
        <v>44007</v>
      </c>
      <c r="BJ1343" t="s">
        <v>1471</v>
      </c>
      <c r="BK1343">
        <f t="shared" si="321"/>
        <v>4451760</v>
      </c>
      <c r="BM1343" s="63"/>
      <c r="BP1343">
        <v>5.79</v>
      </c>
      <c r="BQ1343">
        <v>0.12</v>
      </c>
      <c r="BR1343">
        <v>5.67</v>
      </c>
      <c r="BW1343" s="63"/>
      <c r="BX1343" s="1"/>
    </row>
    <row r="1344" spans="1:76" ht="15" hidden="1" customHeight="1" outlineLevel="1">
      <c r="A1344" t="s">
        <v>1731</v>
      </c>
      <c r="B1344" s="8" t="s">
        <v>1646</v>
      </c>
      <c r="C1344" s="1">
        <f t="shared" si="314"/>
        <v>7206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 t="shared" si="315"/>
        <v>0</v>
      </c>
      <c r="G1344" s="1">
        <f t="shared" si="316"/>
        <v>43</v>
      </c>
      <c r="H1344" s="2">
        <f t="shared" si="312"/>
        <v>5.9672495142936441E-3</v>
      </c>
      <c r="I1344" s="6"/>
      <c r="J1344" s="2">
        <f t="shared" si="317"/>
        <v>0.48667776852622813</v>
      </c>
      <c r="K1344" s="2">
        <f t="shared" si="318"/>
        <v>0.4926450180405218</v>
      </c>
      <c r="L1344" s="2">
        <f t="shared" si="319"/>
        <v>0</v>
      </c>
      <c r="M1344" s="2">
        <f t="shared" si="320"/>
        <v>2.0677213433250075E-2</v>
      </c>
      <c r="N1344" s="63">
        <v>3507</v>
      </c>
      <c r="O1344" s="63">
        <v>3550</v>
      </c>
      <c r="P1344" s="63">
        <v>0</v>
      </c>
      <c r="Q1344" s="63">
        <v>85</v>
      </c>
      <c r="R1344" s="63">
        <v>0</v>
      </c>
      <c r="S1344" s="63">
        <v>0</v>
      </c>
      <c r="T1344" s="63">
        <v>10</v>
      </c>
      <c r="U1344" s="63">
        <v>0</v>
      </c>
      <c r="V1344" s="63">
        <v>9</v>
      </c>
      <c r="W1344" s="63">
        <v>34</v>
      </c>
      <c r="X1344" s="63">
        <v>0</v>
      </c>
      <c r="Y1344" s="63">
        <v>0</v>
      </c>
      <c r="Z1344" s="63">
        <v>11</v>
      </c>
      <c r="AA1344" s="63">
        <v>0</v>
      </c>
      <c r="AB1344" s="63">
        <v>0</v>
      </c>
      <c r="AC1344" s="63">
        <v>0</v>
      </c>
      <c r="AD1344" s="63">
        <v>0</v>
      </c>
      <c r="AE1344" s="63">
        <v>0</v>
      </c>
      <c r="AF1344" s="63">
        <v>0</v>
      </c>
      <c r="AG1344" s="63">
        <v>0</v>
      </c>
      <c r="AH1344" s="63">
        <v>0</v>
      </c>
      <c r="AI1344" s="63">
        <v>0</v>
      </c>
      <c r="AJ1344" s="63">
        <v>0</v>
      </c>
      <c r="AK1344" s="63">
        <v>0</v>
      </c>
      <c r="AL1344" s="63">
        <v>0</v>
      </c>
      <c r="AM1344" s="63">
        <v>0</v>
      </c>
      <c r="AN1344" s="63">
        <v>0</v>
      </c>
      <c r="AO1344" s="63">
        <v>0</v>
      </c>
      <c r="AP1344" s="63">
        <v>0</v>
      </c>
      <c r="AQ1344" s="63">
        <v>0</v>
      </c>
      <c r="AR1344" s="63">
        <v>0</v>
      </c>
      <c r="AS1344" s="63">
        <v>0</v>
      </c>
      <c r="AT1344" s="63">
        <v>0</v>
      </c>
      <c r="AU1344" s="63">
        <v>0</v>
      </c>
      <c r="AV1344" s="63">
        <v>0</v>
      </c>
      <c r="AW1344" s="63">
        <v>0</v>
      </c>
      <c r="AX1344" s="63">
        <v>0</v>
      </c>
      <c r="AY1344" s="63"/>
      <c r="BA1344" t="str">
        <f t="shared" si="311"/>
        <v>North Smithfield</v>
      </c>
      <c r="BB1344" t="s">
        <v>1152</v>
      </c>
      <c r="BC1344">
        <v>1</v>
      </c>
      <c r="BE1344" s="112">
        <v>44</v>
      </c>
      <c r="BF1344" s="114">
        <v>7</v>
      </c>
      <c r="BG1344" s="114">
        <v>55</v>
      </c>
      <c r="BH1344" s="118">
        <v>52480</v>
      </c>
      <c r="BI1344" s="118">
        <f t="shared" si="313"/>
        <v>44007</v>
      </c>
      <c r="BJ1344" t="s">
        <v>1471</v>
      </c>
      <c r="BK1344">
        <f t="shared" si="321"/>
        <v>4452480</v>
      </c>
      <c r="BM1344" s="63"/>
      <c r="BP1344">
        <v>24.74</v>
      </c>
      <c r="BQ1344">
        <v>0.7</v>
      </c>
      <c r="BR1344">
        <v>24.04</v>
      </c>
      <c r="BW1344" s="63"/>
      <c r="BX1344" s="1"/>
    </row>
    <row r="1345" spans="1:77" ht="15" hidden="1" customHeight="1" outlineLevel="1">
      <c r="A1345" t="s">
        <v>163</v>
      </c>
      <c r="B1345" s="8" t="s">
        <v>1646</v>
      </c>
      <c r="C1345" s="1">
        <f t="shared" si="314"/>
        <v>25788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315"/>
        <v>0</v>
      </c>
      <c r="G1345" s="1">
        <f t="shared" si="316"/>
        <v>10796</v>
      </c>
      <c r="H1345" s="2">
        <f t="shared" si="312"/>
        <v>0.41864433069644796</v>
      </c>
      <c r="I1345" s="6"/>
      <c r="J1345" s="2">
        <f t="shared" si="317"/>
        <v>0.70005428881650378</v>
      </c>
      <c r="K1345" s="2">
        <f t="shared" si="318"/>
        <v>0.28140995812005581</v>
      </c>
      <c r="L1345" s="2">
        <f t="shared" si="319"/>
        <v>0</v>
      </c>
      <c r="M1345" s="2">
        <f t="shared" si="320"/>
        <v>1.8535753063440408E-2</v>
      </c>
      <c r="N1345" s="63">
        <v>18053</v>
      </c>
      <c r="O1345" s="63">
        <v>7257</v>
      </c>
      <c r="P1345" s="63">
        <v>0</v>
      </c>
      <c r="Q1345" s="63">
        <v>188</v>
      </c>
      <c r="R1345" s="63">
        <v>0</v>
      </c>
      <c r="S1345" s="63">
        <v>0</v>
      </c>
      <c r="T1345" s="63">
        <v>52</v>
      </c>
      <c r="U1345" s="63">
        <v>0</v>
      </c>
      <c r="V1345" s="63">
        <v>68</v>
      </c>
      <c r="W1345" s="63">
        <v>121</v>
      </c>
      <c r="X1345" s="63">
        <v>0</v>
      </c>
      <c r="Y1345" s="63">
        <v>0</v>
      </c>
      <c r="Z1345" s="63">
        <v>49</v>
      </c>
      <c r="AA1345" s="63">
        <v>0</v>
      </c>
      <c r="AB1345" s="63">
        <v>0</v>
      </c>
      <c r="AC1345" s="63">
        <v>0</v>
      </c>
      <c r="AD1345" s="63">
        <v>0</v>
      </c>
      <c r="AE1345" s="63">
        <v>0</v>
      </c>
      <c r="AF1345" s="63">
        <v>0</v>
      </c>
      <c r="AG1345" s="63">
        <v>0</v>
      </c>
      <c r="AH1345" s="63">
        <v>0</v>
      </c>
      <c r="AI1345" s="63">
        <v>0</v>
      </c>
      <c r="AJ1345" s="63">
        <v>0</v>
      </c>
      <c r="AK1345" s="63">
        <v>0</v>
      </c>
      <c r="AL1345" s="63">
        <v>0</v>
      </c>
      <c r="AM1345" s="63">
        <v>0</v>
      </c>
      <c r="AN1345" s="63">
        <v>0</v>
      </c>
      <c r="AO1345" s="63">
        <v>0</v>
      </c>
      <c r="AP1345" s="63">
        <v>0</v>
      </c>
      <c r="AQ1345" s="63">
        <v>0</v>
      </c>
      <c r="AR1345" s="63">
        <v>0</v>
      </c>
      <c r="AS1345" s="63">
        <v>0</v>
      </c>
      <c r="AT1345" s="63">
        <v>0</v>
      </c>
      <c r="AU1345" s="63">
        <v>0</v>
      </c>
      <c r="AV1345" s="63">
        <v>0</v>
      </c>
      <c r="AW1345" s="63">
        <v>0</v>
      </c>
      <c r="AX1345" s="63">
        <v>0</v>
      </c>
      <c r="AY1345" s="63"/>
      <c r="BA1345" t="str">
        <f t="shared" si="311"/>
        <v>Pawtucket</v>
      </c>
      <c r="BB1345" t="s">
        <v>1152</v>
      </c>
      <c r="BC1345">
        <v>1</v>
      </c>
      <c r="BE1345" s="112">
        <v>44</v>
      </c>
      <c r="BF1345" s="114">
        <v>7</v>
      </c>
      <c r="BG1345" s="114">
        <v>60</v>
      </c>
      <c r="BH1345" s="118">
        <v>54640</v>
      </c>
      <c r="BI1345" s="118">
        <f t="shared" si="313"/>
        <v>44007</v>
      </c>
      <c r="BJ1345" t="s">
        <v>1248</v>
      </c>
      <c r="BK1345">
        <f t="shared" si="321"/>
        <v>4454640</v>
      </c>
      <c r="BM1345" s="63"/>
      <c r="BP1345">
        <v>9</v>
      </c>
      <c r="BQ1345">
        <v>0.26</v>
      </c>
      <c r="BR1345">
        <v>8.74</v>
      </c>
      <c r="BW1345" s="63"/>
      <c r="BX1345" s="1"/>
    </row>
    <row r="1346" spans="1:77" ht="15" hidden="1" customHeight="1" outlineLevel="1">
      <c r="A1346" t="s">
        <v>1289</v>
      </c>
      <c r="B1346" s="8" t="s">
        <v>1646</v>
      </c>
      <c r="C1346" s="1">
        <f t="shared" si="314"/>
        <v>10917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315"/>
        <v>0</v>
      </c>
      <c r="G1346" s="1">
        <f t="shared" si="316"/>
        <v>2654</v>
      </c>
      <c r="H1346" s="2">
        <f t="shared" si="312"/>
        <v>0.24310708069982595</v>
      </c>
      <c r="I1346" s="6"/>
      <c r="J1346" s="2">
        <f t="shared" si="317"/>
        <v>0.60905010534029491</v>
      </c>
      <c r="K1346" s="2">
        <f t="shared" si="318"/>
        <v>0.36594302464046902</v>
      </c>
      <c r="L1346" s="2">
        <f t="shared" si="319"/>
        <v>0</v>
      </c>
      <c r="M1346" s="2">
        <f t="shared" si="320"/>
        <v>2.5006870019236072E-2</v>
      </c>
      <c r="N1346" s="63">
        <v>6649</v>
      </c>
      <c r="O1346" s="63">
        <v>3995</v>
      </c>
      <c r="P1346" s="63">
        <v>0</v>
      </c>
      <c r="Q1346" s="63">
        <v>148</v>
      </c>
      <c r="R1346" s="63">
        <v>0</v>
      </c>
      <c r="S1346" s="63">
        <v>0</v>
      </c>
      <c r="T1346" s="63">
        <v>24</v>
      </c>
      <c r="U1346" s="63">
        <v>0</v>
      </c>
      <c r="V1346" s="63">
        <v>13</v>
      </c>
      <c r="W1346" s="63">
        <v>73</v>
      </c>
      <c r="X1346" s="63">
        <v>0</v>
      </c>
      <c r="Y1346" s="63">
        <v>0</v>
      </c>
      <c r="Z1346" s="63">
        <v>15</v>
      </c>
      <c r="AA1346" s="63">
        <v>0</v>
      </c>
      <c r="AB1346" s="63">
        <v>0</v>
      </c>
      <c r="AC1346" s="63">
        <v>0</v>
      </c>
      <c r="AD1346" s="63">
        <v>0</v>
      </c>
      <c r="AE1346" s="63">
        <v>0</v>
      </c>
      <c r="AF1346" s="63">
        <v>0</v>
      </c>
      <c r="AG1346" s="63">
        <v>0</v>
      </c>
      <c r="AH1346" s="63">
        <v>0</v>
      </c>
      <c r="AI1346" s="63">
        <v>0</v>
      </c>
      <c r="AJ1346" s="63">
        <v>0</v>
      </c>
      <c r="AK1346" s="63">
        <v>0</v>
      </c>
      <c r="AL1346" s="63">
        <v>0</v>
      </c>
      <c r="AM1346" s="63">
        <v>0</v>
      </c>
      <c r="AN1346" s="63">
        <v>0</v>
      </c>
      <c r="AO1346" s="63">
        <v>0</v>
      </c>
      <c r="AP1346" s="63">
        <v>0</v>
      </c>
      <c r="AQ1346" s="63">
        <v>0</v>
      </c>
      <c r="AR1346" s="63">
        <v>0</v>
      </c>
      <c r="AS1346" s="63">
        <v>0</v>
      </c>
      <c r="AT1346" s="63">
        <v>0</v>
      </c>
      <c r="AU1346" s="63">
        <v>0</v>
      </c>
      <c r="AV1346" s="63">
        <v>0</v>
      </c>
      <c r="AW1346" s="63">
        <v>0</v>
      </c>
      <c r="AX1346" s="63">
        <v>0</v>
      </c>
      <c r="AY1346" s="63"/>
      <c r="BA1346" t="str">
        <f t="shared" si="311"/>
        <v>Portsmouth</v>
      </c>
      <c r="BB1346" t="s">
        <v>2008</v>
      </c>
      <c r="BC1346">
        <v>1</v>
      </c>
      <c r="BE1346" s="112">
        <v>44</v>
      </c>
      <c r="BF1346" s="114">
        <v>5</v>
      </c>
      <c r="BG1346" s="114">
        <v>30</v>
      </c>
      <c r="BH1346" s="118">
        <v>57880</v>
      </c>
      <c r="BI1346" s="118">
        <f t="shared" si="313"/>
        <v>44005</v>
      </c>
      <c r="BJ1346" t="s">
        <v>1471</v>
      </c>
      <c r="BK1346">
        <f t="shared" si="321"/>
        <v>4457880</v>
      </c>
      <c r="BM1346" s="63"/>
      <c r="BP1346">
        <v>59.3</v>
      </c>
      <c r="BQ1346">
        <v>36.090000000000003</v>
      </c>
      <c r="BR1346">
        <v>23.21</v>
      </c>
      <c r="BW1346" s="63"/>
      <c r="BX1346" s="1"/>
    </row>
    <row r="1347" spans="1:77" ht="15" hidden="1" customHeight="1" outlineLevel="1">
      <c r="A1347" t="s">
        <v>1152</v>
      </c>
      <c r="B1347" s="8" t="s">
        <v>1646</v>
      </c>
      <c r="C1347" s="1">
        <f t="shared" si="314"/>
        <v>57167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315"/>
        <v>0</v>
      </c>
      <c r="G1347" s="1">
        <f t="shared" si="316"/>
        <v>35755</v>
      </c>
      <c r="H1347" s="2">
        <f t="shared" si="312"/>
        <v>0.6254482481151713</v>
      </c>
      <c r="I1347" s="6"/>
      <c r="J1347" s="2">
        <f t="shared" si="317"/>
        <v>0.80362796718386487</v>
      </c>
      <c r="K1347" s="2">
        <f t="shared" si="318"/>
        <v>0.17817971906869348</v>
      </c>
      <c r="L1347" s="2">
        <f t="shared" si="319"/>
        <v>0</v>
      </c>
      <c r="M1347" s="2">
        <f t="shared" si="320"/>
        <v>1.8192313747441652E-2</v>
      </c>
      <c r="N1347" s="63">
        <v>45941</v>
      </c>
      <c r="O1347" s="63">
        <v>10186</v>
      </c>
      <c r="P1347" s="63">
        <v>0</v>
      </c>
      <c r="Q1347" s="63">
        <v>346</v>
      </c>
      <c r="R1347" s="63">
        <v>0</v>
      </c>
      <c r="S1347" s="63">
        <v>0</v>
      </c>
      <c r="T1347" s="63">
        <v>89</v>
      </c>
      <c r="U1347" s="63">
        <v>0</v>
      </c>
      <c r="V1347" s="63">
        <v>180</v>
      </c>
      <c r="W1347" s="63">
        <v>314</v>
      </c>
      <c r="X1347" s="63">
        <v>0</v>
      </c>
      <c r="Y1347" s="63">
        <v>0</v>
      </c>
      <c r="Z1347" s="63">
        <v>111</v>
      </c>
      <c r="AA1347" s="63">
        <v>0</v>
      </c>
      <c r="AB1347" s="63">
        <v>0</v>
      </c>
      <c r="AC1347" s="63">
        <v>0</v>
      </c>
      <c r="AD1347" s="63">
        <v>0</v>
      </c>
      <c r="AE1347" s="63">
        <v>0</v>
      </c>
      <c r="AF1347" s="63">
        <v>0</v>
      </c>
      <c r="AG1347" s="63">
        <v>0</v>
      </c>
      <c r="AH1347" s="63">
        <v>0</v>
      </c>
      <c r="AI1347" s="63">
        <v>0</v>
      </c>
      <c r="AJ1347" s="63">
        <v>0</v>
      </c>
      <c r="AK1347" s="63">
        <v>0</v>
      </c>
      <c r="AL1347" s="63">
        <v>0</v>
      </c>
      <c r="AM1347" s="63">
        <v>0</v>
      </c>
      <c r="AN1347" s="63">
        <v>0</v>
      </c>
      <c r="AO1347" s="63">
        <v>0</v>
      </c>
      <c r="AP1347" s="63">
        <v>0</v>
      </c>
      <c r="AQ1347" s="63">
        <v>0</v>
      </c>
      <c r="AR1347" s="63">
        <v>0</v>
      </c>
      <c r="AS1347" s="63">
        <v>0</v>
      </c>
      <c r="AT1347" s="63">
        <v>0</v>
      </c>
      <c r="AU1347" s="63">
        <v>0</v>
      </c>
      <c r="AV1347" s="63">
        <v>0</v>
      </c>
      <c r="AW1347" s="63">
        <v>0</v>
      </c>
      <c r="AX1347" s="63">
        <v>0</v>
      </c>
      <c r="AY1347" s="63"/>
      <c r="BA1347" t="str">
        <f t="shared" si="311"/>
        <v>Providence</v>
      </c>
      <c r="BB1347" t="s">
        <v>1152</v>
      </c>
      <c r="BC1347" s="71"/>
      <c r="BE1347" s="112">
        <v>44</v>
      </c>
      <c r="BF1347" s="114">
        <v>7</v>
      </c>
      <c r="BG1347" s="114">
        <v>65</v>
      </c>
      <c r="BH1347" s="118">
        <v>59000</v>
      </c>
      <c r="BI1347" s="118">
        <f t="shared" si="313"/>
        <v>44007</v>
      </c>
      <c r="BJ1347" t="s">
        <v>1248</v>
      </c>
      <c r="BK1347">
        <f t="shared" si="321"/>
        <v>4459000</v>
      </c>
      <c r="BM1347" s="63"/>
      <c r="BP1347">
        <v>20.53</v>
      </c>
      <c r="BQ1347">
        <v>2.06</v>
      </c>
      <c r="BR1347">
        <v>18.47</v>
      </c>
      <c r="BW1347" s="63"/>
      <c r="BX1347" s="1"/>
    </row>
    <row r="1348" spans="1:77" ht="15" hidden="1" customHeight="1" outlineLevel="1">
      <c r="A1348" t="s">
        <v>1880</v>
      </c>
      <c r="B1348" s="8" t="s">
        <v>1646</v>
      </c>
      <c r="C1348" s="1">
        <f t="shared" si="314"/>
        <v>4808</v>
      </c>
      <c r="D1348" s="5">
        <f>IF(N1348&gt;0, RANK(N1348,(N1348:P1348,Q1348:AE1348)),0)</f>
        <v>1</v>
      </c>
      <c r="E1348" s="5">
        <f>IF(O1348&gt;0,RANK(O1348,(N1348:P1348,Q1348:AE1348)),0)</f>
        <v>2</v>
      </c>
      <c r="F1348" s="5">
        <f t="shared" si="315"/>
        <v>0</v>
      </c>
      <c r="G1348" s="1">
        <f t="shared" si="316"/>
        <v>3</v>
      </c>
      <c r="H1348" s="2">
        <f t="shared" si="312"/>
        <v>6.2396006655574042E-4</v>
      </c>
      <c r="I1348" s="6"/>
      <c r="J1348" s="2">
        <f t="shared" si="317"/>
        <v>0.48793677204658903</v>
      </c>
      <c r="K1348" s="2">
        <f t="shared" si="318"/>
        <v>0.48731281198003329</v>
      </c>
      <c r="L1348" s="2">
        <f t="shared" si="319"/>
        <v>0</v>
      </c>
      <c r="M1348" s="2">
        <f t="shared" si="320"/>
        <v>2.4750415973377682E-2</v>
      </c>
      <c r="N1348" s="63">
        <v>2346</v>
      </c>
      <c r="O1348" s="63">
        <v>2343</v>
      </c>
      <c r="P1348" s="63">
        <v>0</v>
      </c>
      <c r="Q1348" s="63">
        <v>66</v>
      </c>
      <c r="R1348" s="63">
        <v>0</v>
      </c>
      <c r="S1348" s="63">
        <v>0</v>
      </c>
      <c r="T1348" s="63">
        <v>14</v>
      </c>
      <c r="U1348" s="63">
        <v>0</v>
      </c>
      <c r="V1348" s="63">
        <v>9</v>
      </c>
      <c r="W1348" s="63">
        <v>21</v>
      </c>
      <c r="X1348" s="63">
        <v>0</v>
      </c>
      <c r="Y1348" s="63">
        <v>0</v>
      </c>
      <c r="Z1348" s="63">
        <v>9</v>
      </c>
      <c r="AA1348" s="63">
        <v>0</v>
      </c>
      <c r="AB1348" s="63">
        <v>0</v>
      </c>
      <c r="AC1348" s="63">
        <v>0</v>
      </c>
      <c r="AD1348" s="63">
        <v>0</v>
      </c>
      <c r="AE1348" s="63">
        <v>0</v>
      </c>
      <c r="AF1348" s="63">
        <v>0</v>
      </c>
      <c r="AG1348" s="63">
        <v>0</v>
      </c>
      <c r="AH1348" s="63">
        <v>0</v>
      </c>
      <c r="AI1348" s="63">
        <v>0</v>
      </c>
      <c r="AJ1348" s="63">
        <v>0</v>
      </c>
      <c r="AK1348" s="63">
        <v>0</v>
      </c>
      <c r="AL1348" s="63">
        <v>0</v>
      </c>
      <c r="AM1348" s="63">
        <v>0</v>
      </c>
      <c r="AN1348" s="63">
        <v>0</v>
      </c>
      <c r="AO1348" s="63">
        <v>0</v>
      </c>
      <c r="AP1348" s="63">
        <v>0</v>
      </c>
      <c r="AQ1348" s="63">
        <v>0</v>
      </c>
      <c r="AR1348" s="63">
        <v>0</v>
      </c>
      <c r="AS1348" s="63">
        <v>0</v>
      </c>
      <c r="AT1348" s="63">
        <v>0</v>
      </c>
      <c r="AU1348" s="63">
        <v>0</v>
      </c>
      <c r="AV1348" s="63">
        <v>0</v>
      </c>
      <c r="AW1348" s="63">
        <v>0</v>
      </c>
      <c r="AX1348" s="63">
        <v>0</v>
      </c>
      <c r="AY1348" s="63"/>
      <c r="BA1348" t="str">
        <f t="shared" si="311"/>
        <v>Richmond</v>
      </c>
      <c r="BB1348" t="s">
        <v>691</v>
      </c>
      <c r="BC1348">
        <v>2</v>
      </c>
      <c r="BE1348" s="112">
        <v>44</v>
      </c>
      <c r="BF1348" s="114">
        <v>9</v>
      </c>
      <c r="BG1348" s="114">
        <v>30</v>
      </c>
      <c r="BH1348" s="118">
        <v>61160</v>
      </c>
      <c r="BI1348" s="118">
        <f t="shared" si="313"/>
        <v>44009</v>
      </c>
      <c r="BJ1348" t="s">
        <v>1471</v>
      </c>
      <c r="BK1348">
        <f t="shared" si="321"/>
        <v>4461160</v>
      </c>
      <c r="BM1348" s="63"/>
      <c r="BP1348">
        <v>40.78</v>
      </c>
      <c r="BQ1348">
        <v>0.22</v>
      </c>
      <c r="BR1348">
        <v>40.56</v>
      </c>
      <c r="BW1348" s="63"/>
      <c r="BX1348" s="1"/>
    </row>
    <row r="1349" spans="1:77" ht="15" hidden="1" customHeight="1" outlineLevel="1">
      <c r="A1349" t="s">
        <v>753</v>
      </c>
      <c r="B1349" s="8" t="s">
        <v>1646</v>
      </c>
      <c r="C1349" s="1">
        <f t="shared" si="314"/>
        <v>6683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 t="shared" si="315"/>
        <v>0</v>
      </c>
      <c r="G1349" s="1">
        <f t="shared" si="316"/>
        <v>1071</v>
      </c>
      <c r="H1349" s="2">
        <f t="shared" si="312"/>
        <v>0.1602573694448601</v>
      </c>
      <c r="I1349" s="6"/>
      <c r="J1349" s="2">
        <f t="shared" si="317"/>
        <v>0.40924734400718238</v>
      </c>
      <c r="K1349" s="2">
        <f t="shared" si="318"/>
        <v>0.56950471345204245</v>
      </c>
      <c r="L1349" s="2">
        <f t="shared" si="319"/>
        <v>0</v>
      </c>
      <c r="M1349" s="2">
        <f t="shared" si="320"/>
        <v>2.1247942540775111E-2</v>
      </c>
      <c r="N1349" s="63">
        <v>2735</v>
      </c>
      <c r="O1349" s="63">
        <v>3806</v>
      </c>
      <c r="P1349" s="63">
        <v>0</v>
      </c>
      <c r="Q1349" s="63">
        <v>69</v>
      </c>
      <c r="R1349" s="63">
        <v>0</v>
      </c>
      <c r="S1349" s="63">
        <v>0</v>
      </c>
      <c r="T1349" s="63">
        <v>15</v>
      </c>
      <c r="U1349" s="63">
        <v>0</v>
      </c>
      <c r="V1349" s="63">
        <v>8</v>
      </c>
      <c r="W1349" s="63">
        <v>38</v>
      </c>
      <c r="X1349" s="63">
        <v>0</v>
      </c>
      <c r="Y1349" s="63">
        <v>0</v>
      </c>
      <c r="Z1349" s="63">
        <v>12</v>
      </c>
      <c r="AA1349" s="63">
        <v>0</v>
      </c>
      <c r="AB1349" s="63">
        <v>0</v>
      </c>
      <c r="AC1349" s="63">
        <v>0</v>
      </c>
      <c r="AD1349" s="63">
        <v>0</v>
      </c>
      <c r="AE1349" s="63">
        <v>0</v>
      </c>
      <c r="AF1349" s="63">
        <v>0</v>
      </c>
      <c r="AG1349" s="63">
        <v>0</v>
      </c>
      <c r="AH1349" s="63">
        <v>0</v>
      </c>
      <c r="AI1349" s="63">
        <v>0</v>
      </c>
      <c r="AJ1349" s="63">
        <v>0</v>
      </c>
      <c r="AK1349" s="63">
        <v>0</v>
      </c>
      <c r="AL1349" s="63">
        <v>0</v>
      </c>
      <c r="AM1349" s="63">
        <v>0</v>
      </c>
      <c r="AN1349" s="63">
        <v>0</v>
      </c>
      <c r="AO1349" s="63">
        <v>0</v>
      </c>
      <c r="AP1349" s="63">
        <v>0</v>
      </c>
      <c r="AQ1349" s="63">
        <v>0</v>
      </c>
      <c r="AR1349" s="63">
        <v>0</v>
      </c>
      <c r="AS1349" s="63">
        <v>0</v>
      </c>
      <c r="AT1349" s="63">
        <v>0</v>
      </c>
      <c r="AU1349" s="63">
        <v>0</v>
      </c>
      <c r="AV1349" s="63">
        <v>0</v>
      </c>
      <c r="AW1349" s="63">
        <v>0</v>
      </c>
      <c r="AX1349" s="63">
        <v>0</v>
      </c>
      <c r="AY1349" s="63"/>
      <c r="BA1349" t="str">
        <f t="shared" si="311"/>
        <v>Scituate</v>
      </c>
      <c r="BB1349" t="s">
        <v>1152</v>
      </c>
      <c r="BC1349">
        <v>2</v>
      </c>
      <c r="BE1349" s="112">
        <v>44</v>
      </c>
      <c r="BF1349" s="114">
        <v>7</v>
      </c>
      <c r="BG1349" s="114">
        <v>70</v>
      </c>
      <c r="BH1349" s="118">
        <v>64220</v>
      </c>
      <c r="BI1349" s="118">
        <f t="shared" si="313"/>
        <v>44007</v>
      </c>
      <c r="BJ1349" t="s">
        <v>1471</v>
      </c>
      <c r="BK1349">
        <f t="shared" si="321"/>
        <v>4464220</v>
      </c>
      <c r="BM1349" s="63"/>
      <c r="BP1349">
        <v>54.79</v>
      </c>
      <c r="BQ1349">
        <v>6.11</v>
      </c>
      <c r="BR1349">
        <v>48.68</v>
      </c>
      <c r="BW1349" s="63"/>
      <c r="BX1349" s="1"/>
    </row>
    <row r="1350" spans="1:77" ht="15" hidden="1" customHeight="1" outlineLevel="1">
      <c r="A1350" t="s">
        <v>572</v>
      </c>
      <c r="B1350" s="8" t="s">
        <v>1646</v>
      </c>
      <c r="C1350" s="1">
        <f t="shared" si="314"/>
        <v>11528</v>
      </c>
      <c r="D1350" s="5">
        <f>IF(N1350&gt;0, RANK(N1350,(N1350:P1350,Q1350:AE1350)),0)</f>
        <v>2</v>
      </c>
      <c r="E1350" s="5">
        <f>IF(O1350&gt;0,RANK(O1350,(N1350:P1350,Q1350:AE1350)),0)</f>
        <v>1</v>
      </c>
      <c r="F1350" s="5">
        <f t="shared" si="315"/>
        <v>0</v>
      </c>
      <c r="G1350" s="1">
        <f t="shared" si="316"/>
        <v>178</v>
      </c>
      <c r="H1350" s="2">
        <f t="shared" si="312"/>
        <v>1.5440666204024983E-2</v>
      </c>
      <c r="I1350" s="6"/>
      <c r="J1350" s="2">
        <f t="shared" si="317"/>
        <v>0.48282442748091603</v>
      </c>
      <c r="K1350" s="2">
        <f t="shared" si="318"/>
        <v>0.49826509368494104</v>
      </c>
      <c r="L1350" s="2">
        <f t="shared" si="319"/>
        <v>0</v>
      </c>
      <c r="M1350" s="2">
        <f t="shared" si="320"/>
        <v>1.891047883414293E-2</v>
      </c>
      <c r="N1350" s="63">
        <v>5566</v>
      </c>
      <c r="O1350" s="63">
        <v>5744</v>
      </c>
      <c r="P1350" s="63">
        <v>0</v>
      </c>
      <c r="Q1350" s="63">
        <v>118</v>
      </c>
      <c r="R1350" s="63">
        <v>0</v>
      </c>
      <c r="S1350" s="63">
        <v>0</v>
      </c>
      <c r="T1350" s="63">
        <v>20</v>
      </c>
      <c r="U1350" s="63">
        <v>0</v>
      </c>
      <c r="V1350" s="63">
        <v>13</v>
      </c>
      <c r="W1350" s="63">
        <v>56</v>
      </c>
      <c r="X1350" s="63">
        <v>0</v>
      </c>
      <c r="Y1350" s="63">
        <v>0</v>
      </c>
      <c r="Z1350" s="63">
        <v>11</v>
      </c>
      <c r="AA1350" s="63">
        <v>0</v>
      </c>
      <c r="AB1350" s="63">
        <v>0</v>
      </c>
      <c r="AC1350" s="63">
        <v>0</v>
      </c>
      <c r="AD1350" s="63">
        <v>0</v>
      </c>
      <c r="AE1350" s="63">
        <v>0</v>
      </c>
      <c r="AF1350" s="63">
        <v>0</v>
      </c>
      <c r="AG1350" s="63">
        <v>0</v>
      </c>
      <c r="AH1350" s="63">
        <v>0</v>
      </c>
      <c r="AI1350" s="63">
        <v>0</v>
      </c>
      <c r="AJ1350" s="63">
        <v>0</v>
      </c>
      <c r="AK1350" s="63">
        <v>0</v>
      </c>
      <c r="AL1350" s="63">
        <v>0</v>
      </c>
      <c r="AM1350" s="63">
        <v>0</v>
      </c>
      <c r="AN1350" s="63">
        <v>0</v>
      </c>
      <c r="AO1350" s="63">
        <v>0</v>
      </c>
      <c r="AP1350" s="63">
        <v>0</v>
      </c>
      <c r="AQ1350" s="63">
        <v>0</v>
      </c>
      <c r="AR1350" s="63">
        <v>0</v>
      </c>
      <c r="AS1350" s="63">
        <v>0</v>
      </c>
      <c r="AT1350" s="63">
        <v>0</v>
      </c>
      <c r="AU1350" s="63">
        <v>0</v>
      </c>
      <c r="AV1350" s="63">
        <v>0</v>
      </c>
      <c r="AW1350" s="63">
        <v>0</v>
      </c>
      <c r="AX1350" s="63">
        <v>0</v>
      </c>
      <c r="AY1350" s="63"/>
      <c r="BA1350" t="str">
        <f t="shared" si="311"/>
        <v>Smithfield</v>
      </c>
      <c r="BB1350" t="s">
        <v>1152</v>
      </c>
      <c r="BC1350">
        <v>1</v>
      </c>
      <c r="BE1350" s="112">
        <v>44</v>
      </c>
      <c r="BF1350" s="114">
        <v>7</v>
      </c>
      <c r="BG1350" s="114">
        <v>75</v>
      </c>
      <c r="BH1350" s="118">
        <v>66200</v>
      </c>
      <c r="BI1350" s="118">
        <f t="shared" si="313"/>
        <v>44007</v>
      </c>
      <c r="BJ1350" t="s">
        <v>1471</v>
      </c>
      <c r="BK1350">
        <f t="shared" si="321"/>
        <v>4466200</v>
      </c>
      <c r="BM1350" s="63"/>
      <c r="BP1350">
        <v>27.77</v>
      </c>
      <c r="BQ1350">
        <v>1.18</v>
      </c>
      <c r="BR1350">
        <v>26.59</v>
      </c>
      <c r="BW1350" s="63"/>
      <c r="BX1350" s="1"/>
    </row>
    <row r="1351" spans="1:77" ht="15" hidden="1" customHeight="1" outlineLevel="1">
      <c r="A1351" t="s">
        <v>260</v>
      </c>
      <c r="B1351" s="8" t="s">
        <v>1646</v>
      </c>
      <c r="C1351" s="1">
        <f t="shared" si="314"/>
        <v>16688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315"/>
        <v>0</v>
      </c>
      <c r="G1351" s="1">
        <f t="shared" si="316"/>
        <v>6251</v>
      </c>
      <c r="H1351" s="2">
        <f t="shared" si="312"/>
        <v>0.37458053691275167</v>
      </c>
      <c r="I1351" s="6"/>
      <c r="J1351" s="2">
        <f t="shared" si="317"/>
        <v>0.67437679769894532</v>
      </c>
      <c r="K1351" s="2">
        <f t="shared" si="318"/>
        <v>0.29979626078619365</v>
      </c>
      <c r="L1351" s="2">
        <f t="shared" si="319"/>
        <v>0</v>
      </c>
      <c r="M1351" s="2">
        <f t="shared" si="320"/>
        <v>2.5826941514861035E-2</v>
      </c>
      <c r="N1351" s="63">
        <v>11254</v>
      </c>
      <c r="O1351" s="63">
        <v>5003</v>
      </c>
      <c r="P1351" s="63">
        <v>0</v>
      </c>
      <c r="Q1351" s="63">
        <v>212</v>
      </c>
      <c r="R1351" s="63">
        <v>0</v>
      </c>
      <c r="S1351" s="63">
        <v>0</v>
      </c>
      <c r="T1351" s="63">
        <v>38</v>
      </c>
      <c r="U1351" s="63">
        <v>0</v>
      </c>
      <c r="V1351" s="63">
        <v>30</v>
      </c>
      <c r="W1351" s="63">
        <v>121</v>
      </c>
      <c r="X1351" s="63">
        <v>0</v>
      </c>
      <c r="Y1351" s="63">
        <v>0</v>
      </c>
      <c r="Z1351" s="63">
        <v>30</v>
      </c>
      <c r="AA1351" s="63">
        <v>0</v>
      </c>
      <c r="AB1351" s="63">
        <v>0</v>
      </c>
      <c r="AC1351" s="63">
        <v>0</v>
      </c>
      <c r="AD1351" s="63">
        <v>0</v>
      </c>
      <c r="AE1351" s="63">
        <v>0</v>
      </c>
      <c r="AF1351" s="63">
        <v>0</v>
      </c>
      <c r="AG1351" s="63">
        <v>0</v>
      </c>
      <c r="AH1351" s="63">
        <v>0</v>
      </c>
      <c r="AI1351" s="63">
        <v>0</v>
      </c>
      <c r="AJ1351" s="63">
        <v>0</v>
      </c>
      <c r="AK1351" s="63">
        <v>0</v>
      </c>
      <c r="AL1351" s="63">
        <v>0</v>
      </c>
      <c r="AM1351" s="63">
        <v>0</v>
      </c>
      <c r="AN1351" s="63">
        <v>0</v>
      </c>
      <c r="AO1351" s="63">
        <v>0</v>
      </c>
      <c r="AP1351" s="63">
        <v>0</v>
      </c>
      <c r="AQ1351" s="63">
        <v>0</v>
      </c>
      <c r="AR1351" s="63">
        <v>0</v>
      </c>
      <c r="AS1351" s="63">
        <v>0</v>
      </c>
      <c r="AT1351" s="63">
        <v>0</v>
      </c>
      <c r="AU1351" s="63">
        <v>0</v>
      </c>
      <c r="AV1351" s="63">
        <v>0</v>
      </c>
      <c r="AW1351" s="63">
        <v>0</v>
      </c>
      <c r="AX1351" s="63">
        <v>0</v>
      </c>
      <c r="AY1351" s="63"/>
      <c r="BA1351" t="str">
        <f t="shared" si="311"/>
        <v>South Kingstown</v>
      </c>
      <c r="BB1351" t="s">
        <v>691</v>
      </c>
      <c r="BC1351">
        <v>2</v>
      </c>
      <c r="BE1351" s="112">
        <v>44</v>
      </c>
      <c r="BF1351" s="114">
        <v>9</v>
      </c>
      <c r="BG1351" s="114">
        <v>35</v>
      </c>
      <c r="BH1351" s="118">
        <v>67460</v>
      </c>
      <c r="BI1351" s="118">
        <f t="shared" si="313"/>
        <v>44009</v>
      </c>
      <c r="BJ1351" t="s">
        <v>1471</v>
      </c>
      <c r="BK1351">
        <f t="shared" si="321"/>
        <v>4467460</v>
      </c>
      <c r="BM1351" s="63"/>
      <c r="BP1351">
        <v>79.77</v>
      </c>
      <c r="BQ1351">
        <v>22.68</v>
      </c>
      <c r="BR1351">
        <v>57.09</v>
      </c>
      <c r="BW1351" s="63"/>
      <c r="BX1351" s="1"/>
    </row>
    <row r="1352" spans="1:77" ht="15" hidden="1" customHeight="1" outlineLevel="1">
      <c r="A1352" t="s">
        <v>2293</v>
      </c>
      <c r="B1352" s="8" t="s">
        <v>1646</v>
      </c>
      <c r="C1352" s="1">
        <f t="shared" si="314"/>
        <v>9292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315"/>
        <v>0</v>
      </c>
      <c r="G1352" s="1">
        <f t="shared" si="316"/>
        <v>1106</v>
      </c>
      <c r="H1352" s="2">
        <f t="shared" si="312"/>
        <v>0.11902712010331468</v>
      </c>
      <c r="I1352" s="6"/>
      <c r="J1352" s="2">
        <f t="shared" si="317"/>
        <v>0.55133448127421436</v>
      </c>
      <c r="K1352" s="2">
        <f t="shared" si="318"/>
        <v>0.43230736117089968</v>
      </c>
      <c r="L1352" s="2">
        <f t="shared" si="319"/>
        <v>0</v>
      </c>
      <c r="M1352" s="2">
        <f t="shared" si="320"/>
        <v>1.6358157554885955E-2</v>
      </c>
      <c r="N1352" s="63">
        <v>5123</v>
      </c>
      <c r="O1352" s="63">
        <v>4017</v>
      </c>
      <c r="P1352" s="63">
        <v>0</v>
      </c>
      <c r="Q1352" s="63">
        <v>84</v>
      </c>
      <c r="R1352" s="63">
        <v>0</v>
      </c>
      <c r="S1352" s="63">
        <v>0</v>
      </c>
      <c r="T1352" s="63">
        <v>17</v>
      </c>
      <c r="U1352" s="63">
        <v>0</v>
      </c>
      <c r="V1352" s="63">
        <v>10</v>
      </c>
      <c r="W1352" s="63">
        <v>32</v>
      </c>
      <c r="X1352" s="63">
        <v>0</v>
      </c>
      <c r="Y1352" s="63">
        <v>0</v>
      </c>
      <c r="Z1352" s="63">
        <v>9</v>
      </c>
      <c r="AA1352" s="63">
        <v>0</v>
      </c>
      <c r="AB1352" s="63">
        <v>0</v>
      </c>
      <c r="AC1352" s="63">
        <v>0</v>
      </c>
      <c r="AD1352" s="63">
        <v>0</v>
      </c>
      <c r="AE1352" s="63">
        <v>0</v>
      </c>
      <c r="AF1352" s="63">
        <v>0</v>
      </c>
      <c r="AG1352" s="63">
        <v>0</v>
      </c>
      <c r="AH1352" s="63">
        <v>0</v>
      </c>
      <c r="AI1352" s="63">
        <v>0</v>
      </c>
      <c r="AJ1352" s="63">
        <v>0</v>
      </c>
      <c r="AK1352" s="63">
        <v>0</v>
      </c>
      <c r="AL1352" s="63">
        <v>0</v>
      </c>
      <c r="AM1352" s="63">
        <v>0</v>
      </c>
      <c r="AN1352" s="63">
        <v>0</v>
      </c>
      <c r="AO1352" s="63">
        <v>0</v>
      </c>
      <c r="AP1352" s="63">
        <v>0</v>
      </c>
      <c r="AQ1352" s="63">
        <v>0</v>
      </c>
      <c r="AR1352" s="63">
        <v>0</v>
      </c>
      <c r="AS1352" s="63">
        <v>0</v>
      </c>
      <c r="AT1352" s="63">
        <v>0</v>
      </c>
      <c r="AU1352" s="63">
        <v>0</v>
      </c>
      <c r="AV1352" s="63">
        <v>0</v>
      </c>
      <c r="AW1352" s="63">
        <v>0</v>
      </c>
      <c r="AX1352" s="63">
        <v>0</v>
      </c>
      <c r="AY1352" s="63"/>
      <c r="BA1352" t="str">
        <f t="shared" si="311"/>
        <v>Tiverton</v>
      </c>
      <c r="BB1352" t="s">
        <v>2008</v>
      </c>
      <c r="BC1352">
        <v>1</v>
      </c>
      <c r="BE1352" s="112">
        <v>44</v>
      </c>
      <c r="BF1352" s="114">
        <v>5</v>
      </c>
      <c r="BG1352" s="114">
        <v>35</v>
      </c>
      <c r="BH1352" s="118">
        <v>70880</v>
      </c>
      <c r="BI1352" s="118">
        <f t="shared" si="313"/>
        <v>44005</v>
      </c>
      <c r="BJ1352" t="s">
        <v>1471</v>
      </c>
      <c r="BK1352">
        <f t="shared" si="321"/>
        <v>4470880</v>
      </c>
      <c r="BM1352" s="63"/>
      <c r="BP1352">
        <v>36.32</v>
      </c>
      <c r="BQ1352">
        <v>6.96</v>
      </c>
      <c r="BR1352">
        <v>29.36</v>
      </c>
      <c r="BW1352" s="63"/>
      <c r="BX1352" s="1"/>
    </row>
    <row r="1353" spans="1:77" ht="15" hidden="1" customHeight="1" outlineLevel="1">
      <c r="A1353" t="s">
        <v>422</v>
      </c>
      <c r="B1353" s="8" t="s">
        <v>1646</v>
      </c>
      <c r="C1353" s="1">
        <f t="shared" si="314"/>
        <v>5926</v>
      </c>
      <c r="D1353" s="5">
        <f>IF(N1353&gt;0, RANK(N1353,(N1353:P1353,Q1353:AE1353)),0)</f>
        <v>1</v>
      </c>
      <c r="E1353" s="5">
        <f>IF(O1353&gt;0,RANK(O1353,(N1353:P1353,Q1353:AE1353)),0)</f>
        <v>2</v>
      </c>
      <c r="F1353" s="5">
        <f t="shared" si="315"/>
        <v>0</v>
      </c>
      <c r="G1353" s="1">
        <f t="shared" si="316"/>
        <v>1263</v>
      </c>
      <c r="H1353" s="2">
        <f t="shared" si="312"/>
        <v>0.21312858589267633</v>
      </c>
      <c r="I1353" s="6"/>
      <c r="J1353" s="2">
        <f t="shared" si="317"/>
        <v>0.59466756665541676</v>
      </c>
      <c r="K1353" s="2">
        <f t="shared" si="318"/>
        <v>0.38153898076274045</v>
      </c>
      <c r="L1353" s="2">
        <f t="shared" si="319"/>
        <v>0</v>
      </c>
      <c r="M1353" s="2">
        <f t="shared" si="320"/>
        <v>2.3793452581842789E-2</v>
      </c>
      <c r="N1353" s="63">
        <v>3524</v>
      </c>
      <c r="O1353" s="63">
        <v>2261</v>
      </c>
      <c r="P1353" s="63">
        <v>0</v>
      </c>
      <c r="Q1353" s="63">
        <v>74</v>
      </c>
      <c r="R1353" s="63">
        <v>0</v>
      </c>
      <c r="S1353" s="63">
        <v>0</v>
      </c>
      <c r="T1353" s="63">
        <v>11</v>
      </c>
      <c r="U1353" s="63">
        <v>0</v>
      </c>
      <c r="V1353" s="63">
        <v>7</v>
      </c>
      <c r="W1353" s="63">
        <v>38</v>
      </c>
      <c r="X1353" s="63">
        <v>0</v>
      </c>
      <c r="Y1353" s="63">
        <v>0</v>
      </c>
      <c r="Z1353" s="63">
        <v>11</v>
      </c>
      <c r="AA1353" s="63">
        <v>0</v>
      </c>
      <c r="AB1353" s="63">
        <v>0</v>
      </c>
      <c r="AC1353" s="63">
        <v>0</v>
      </c>
      <c r="AD1353" s="63">
        <v>0</v>
      </c>
      <c r="AE1353" s="63">
        <v>0</v>
      </c>
      <c r="AF1353" s="63">
        <v>0</v>
      </c>
      <c r="AG1353" s="63">
        <v>0</v>
      </c>
      <c r="AH1353" s="63">
        <v>0</v>
      </c>
      <c r="AI1353" s="63">
        <v>0</v>
      </c>
      <c r="AJ1353" s="63">
        <v>0</v>
      </c>
      <c r="AK1353" s="63">
        <v>0</v>
      </c>
      <c r="AL1353" s="63">
        <v>0</v>
      </c>
      <c r="AM1353" s="63">
        <v>0</v>
      </c>
      <c r="AN1353" s="63">
        <v>0</v>
      </c>
      <c r="AO1353" s="63">
        <v>0</v>
      </c>
      <c r="AP1353" s="63">
        <v>0</v>
      </c>
      <c r="AQ1353" s="63">
        <v>0</v>
      </c>
      <c r="AR1353" s="63">
        <v>0</v>
      </c>
      <c r="AS1353" s="63">
        <v>0</v>
      </c>
      <c r="AT1353" s="63">
        <v>0</v>
      </c>
      <c r="AU1353" s="63">
        <v>0</v>
      </c>
      <c r="AV1353" s="63">
        <v>0</v>
      </c>
      <c r="AW1353" s="63">
        <v>0</v>
      </c>
      <c r="AX1353" s="63">
        <v>0</v>
      </c>
      <c r="AY1353" s="63"/>
      <c r="BA1353" t="str">
        <f t="shared" si="311"/>
        <v>Warren</v>
      </c>
      <c r="BB1353" t="s">
        <v>2213</v>
      </c>
      <c r="BC1353">
        <v>1</v>
      </c>
      <c r="BE1353" s="112">
        <v>44</v>
      </c>
      <c r="BF1353" s="114">
        <v>1</v>
      </c>
      <c r="BG1353" s="114">
        <v>15</v>
      </c>
      <c r="BH1353" s="118">
        <v>73760</v>
      </c>
      <c r="BI1353" s="118">
        <f t="shared" si="313"/>
        <v>44001</v>
      </c>
      <c r="BJ1353" t="s">
        <v>1471</v>
      </c>
      <c r="BK1353">
        <f t="shared" si="321"/>
        <v>4473760</v>
      </c>
      <c r="BM1353" s="63"/>
      <c r="BP1353">
        <v>8.65</v>
      </c>
      <c r="BQ1353">
        <v>2.5</v>
      </c>
      <c r="BR1353">
        <v>6.15</v>
      </c>
      <c r="BW1353" s="63"/>
      <c r="BX1353" s="1"/>
    </row>
    <row r="1354" spans="1:77" ht="15" hidden="1" customHeight="1" outlineLevel="1">
      <c r="A1354" t="s">
        <v>2294</v>
      </c>
      <c r="B1354" s="8" t="s">
        <v>1646</v>
      </c>
      <c r="C1354" s="1">
        <f t="shared" si="314"/>
        <v>46441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315"/>
        <v>0</v>
      </c>
      <c r="G1354" s="1">
        <f t="shared" si="316"/>
        <v>6267</v>
      </c>
      <c r="H1354" s="2">
        <f t="shared" si="312"/>
        <v>0.13494541461208845</v>
      </c>
      <c r="I1354" s="6"/>
      <c r="J1354" s="2">
        <f t="shared" si="317"/>
        <v>0.55651256432893348</v>
      </c>
      <c r="K1354" s="2">
        <f t="shared" si="318"/>
        <v>0.421567149716845</v>
      </c>
      <c r="L1354" s="2">
        <f t="shared" si="319"/>
        <v>0</v>
      </c>
      <c r="M1354" s="2">
        <f t="shared" si="320"/>
        <v>2.1920285954221519E-2</v>
      </c>
      <c r="N1354" s="63">
        <v>25845</v>
      </c>
      <c r="O1354" s="63">
        <v>19578</v>
      </c>
      <c r="P1354" s="63">
        <v>0</v>
      </c>
      <c r="Q1354" s="63">
        <v>545</v>
      </c>
      <c r="R1354" s="63">
        <v>0</v>
      </c>
      <c r="S1354" s="63">
        <v>0</v>
      </c>
      <c r="T1354" s="63">
        <v>81</v>
      </c>
      <c r="U1354" s="63">
        <v>0</v>
      </c>
      <c r="V1354" s="63">
        <v>53</v>
      </c>
      <c r="W1354" s="63">
        <v>271</v>
      </c>
      <c r="X1354" s="63">
        <v>0</v>
      </c>
      <c r="Y1354" s="63">
        <v>0</v>
      </c>
      <c r="Z1354" s="63">
        <v>68</v>
      </c>
      <c r="AA1354" s="63">
        <v>0</v>
      </c>
      <c r="AB1354" s="63">
        <v>0</v>
      </c>
      <c r="AC1354" s="63">
        <v>0</v>
      </c>
      <c r="AD1354" s="63">
        <v>0</v>
      </c>
      <c r="AE1354" s="63">
        <v>0</v>
      </c>
      <c r="AF1354" s="63">
        <v>0</v>
      </c>
      <c r="AG1354" s="63">
        <v>0</v>
      </c>
      <c r="AH1354" s="63">
        <v>0</v>
      </c>
      <c r="AI1354" s="63">
        <v>0</v>
      </c>
      <c r="AJ1354" s="63">
        <v>0</v>
      </c>
      <c r="AK1354" s="63">
        <v>0</v>
      </c>
      <c r="AL1354" s="63">
        <v>0</v>
      </c>
      <c r="AM1354" s="63">
        <v>0</v>
      </c>
      <c r="AN1354" s="63">
        <v>0</v>
      </c>
      <c r="AO1354" s="63">
        <v>0</v>
      </c>
      <c r="AP1354" s="63">
        <v>0</v>
      </c>
      <c r="AQ1354" s="63">
        <v>0</v>
      </c>
      <c r="AR1354" s="63">
        <v>0</v>
      </c>
      <c r="AS1354" s="63">
        <v>0</v>
      </c>
      <c r="AT1354" s="63">
        <v>0</v>
      </c>
      <c r="AU1354" s="63">
        <v>0</v>
      </c>
      <c r="AV1354" s="63">
        <v>0</v>
      </c>
      <c r="AW1354" s="63">
        <v>0</v>
      </c>
      <c r="AX1354" s="63">
        <v>0</v>
      </c>
      <c r="AY1354" s="63"/>
      <c r="BA1354" t="str">
        <f t="shared" si="311"/>
        <v>Warwick</v>
      </c>
      <c r="BB1354" t="s">
        <v>724</v>
      </c>
      <c r="BC1354">
        <v>2</v>
      </c>
      <c r="BE1354" s="112">
        <v>44</v>
      </c>
      <c r="BF1354" s="114">
        <v>3</v>
      </c>
      <c r="BG1354" s="114">
        <v>15</v>
      </c>
      <c r="BH1354" s="118">
        <v>74300</v>
      </c>
      <c r="BI1354" s="118">
        <f t="shared" si="313"/>
        <v>44003</v>
      </c>
      <c r="BJ1354" t="s">
        <v>1248</v>
      </c>
      <c r="BK1354">
        <f t="shared" si="321"/>
        <v>4474300</v>
      </c>
      <c r="BM1354" s="63"/>
      <c r="BP1354">
        <v>49.62</v>
      </c>
      <c r="BQ1354">
        <v>14.12</v>
      </c>
      <c r="BR1354">
        <v>35.5</v>
      </c>
      <c r="BW1354" s="63"/>
      <c r="BX1354" s="1"/>
    </row>
    <row r="1355" spans="1:77" ht="15" hidden="1" customHeight="1" outlineLevel="1">
      <c r="A1355" t="s">
        <v>1306</v>
      </c>
      <c r="B1355" s="8" t="s">
        <v>1646</v>
      </c>
      <c r="C1355" s="1">
        <f t="shared" si="314"/>
        <v>4000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 t="shared" si="315"/>
        <v>0</v>
      </c>
      <c r="G1355" s="1">
        <f t="shared" si="316"/>
        <v>549</v>
      </c>
      <c r="H1355" s="2">
        <f t="shared" si="312"/>
        <v>0.13725000000000001</v>
      </c>
      <c r="I1355" s="6"/>
      <c r="J1355" s="2">
        <f t="shared" si="317"/>
        <v>0.42325000000000002</v>
      </c>
      <c r="K1355" s="2">
        <f t="shared" si="318"/>
        <v>0.5605</v>
      </c>
      <c r="L1355" s="2">
        <f t="shared" si="319"/>
        <v>0</v>
      </c>
      <c r="M1355" s="2">
        <f t="shared" si="320"/>
        <v>1.6249999999999987E-2</v>
      </c>
      <c r="N1355" s="63">
        <v>1693</v>
      </c>
      <c r="O1355" s="63">
        <v>2242</v>
      </c>
      <c r="P1355" s="63">
        <v>0</v>
      </c>
      <c r="Q1355" s="63">
        <v>41</v>
      </c>
      <c r="R1355" s="63">
        <v>0</v>
      </c>
      <c r="S1355" s="63">
        <v>0</v>
      </c>
      <c r="T1355" s="63">
        <v>6</v>
      </c>
      <c r="U1355" s="63">
        <v>0</v>
      </c>
      <c r="V1355" s="63">
        <v>2</v>
      </c>
      <c r="W1355" s="63">
        <v>13</v>
      </c>
      <c r="X1355" s="63">
        <v>0</v>
      </c>
      <c r="Y1355" s="63">
        <v>0</v>
      </c>
      <c r="Z1355" s="63">
        <v>3</v>
      </c>
      <c r="AA1355" s="63">
        <v>0</v>
      </c>
      <c r="AB1355" s="63">
        <v>0</v>
      </c>
      <c r="AC1355" s="63">
        <v>0</v>
      </c>
      <c r="AD1355" s="63">
        <v>0</v>
      </c>
      <c r="AE1355" s="63">
        <v>0</v>
      </c>
      <c r="AF1355" s="63">
        <v>0</v>
      </c>
      <c r="AG1355" s="63">
        <v>0</v>
      </c>
      <c r="AH1355" s="63">
        <v>0</v>
      </c>
      <c r="AI1355" s="63">
        <v>0</v>
      </c>
      <c r="AJ1355" s="63">
        <v>0</v>
      </c>
      <c r="AK1355" s="63">
        <v>0</v>
      </c>
      <c r="AL1355" s="63">
        <v>0</v>
      </c>
      <c r="AM1355" s="63">
        <v>0</v>
      </c>
      <c r="AN1355" s="63">
        <v>0</v>
      </c>
      <c r="AO1355" s="63">
        <v>0</v>
      </c>
      <c r="AP1355" s="63">
        <v>0</v>
      </c>
      <c r="AQ1355" s="63">
        <v>0</v>
      </c>
      <c r="AR1355" s="63">
        <v>0</v>
      </c>
      <c r="AS1355" s="63">
        <v>0</v>
      </c>
      <c r="AT1355" s="63">
        <v>0</v>
      </c>
      <c r="AU1355" s="63">
        <v>0</v>
      </c>
      <c r="AV1355" s="63">
        <v>0</v>
      </c>
      <c r="AW1355" s="63">
        <v>0</v>
      </c>
      <c r="AX1355" s="63">
        <v>0</v>
      </c>
      <c r="AY1355" s="63"/>
      <c r="BA1355" t="str">
        <f t="shared" si="311"/>
        <v>West Greenwich</v>
      </c>
      <c r="BB1355" t="s">
        <v>724</v>
      </c>
      <c r="BC1355">
        <v>2</v>
      </c>
      <c r="BE1355" s="112">
        <v>44</v>
      </c>
      <c r="BF1355" s="114">
        <v>3</v>
      </c>
      <c r="BG1355" s="114">
        <v>20</v>
      </c>
      <c r="BH1355" s="118">
        <v>77720</v>
      </c>
      <c r="BI1355" s="118">
        <f t="shared" si="313"/>
        <v>44003</v>
      </c>
      <c r="BJ1355" t="s">
        <v>1471</v>
      </c>
      <c r="BK1355">
        <f t="shared" si="321"/>
        <v>4477720</v>
      </c>
      <c r="BM1355" s="63"/>
      <c r="BP1355">
        <v>51.32</v>
      </c>
      <c r="BQ1355">
        <v>0.69</v>
      </c>
      <c r="BR1355">
        <v>50.63</v>
      </c>
      <c r="BW1355" s="63"/>
      <c r="BX1355" s="1"/>
    </row>
    <row r="1356" spans="1:77" ht="15" hidden="1" customHeight="1" outlineLevel="1">
      <c r="A1356" t="s">
        <v>1267</v>
      </c>
      <c r="B1356" s="8" t="s">
        <v>1646</v>
      </c>
      <c r="C1356" s="1">
        <f t="shared" si="314"/>
        <v>14001</v>
      </c>
      <c r="D1356" s="5">
        <f>IF(N1356&gt;0, RANK(N1356,(N1356:P1356,Q1356:AE1356)),0)</f>
        <v>1</v>
      </c>
      <c r="E1356" s="5">
        <f>IF(O1356&gt;0,RANK(O1356,(N1356:P1356,Q1356:AE1356)),0)</f>
        <v>2</v>
      </c>
      <c r="F1356" s="5">
        <f t="shared" si="315"/>
        <v>0</v>
      </c>
      <c r="G1356" s="1">
        <f t="shared" si="316"/>
        <v>741</v>
      </c>
      <c r="H1356" s="2">
        <f t="shared" si="312"/>
        <v>5.2924791086350974E-2</v>
      </c>
      <c r="I1356" s="6"/>
      <c r="J1356" s="2">
        <f t="shared" si="317"/>
        <v>0.5166773801871295</v>
      </c>
      <c r="K1356" s="2">
        <f t="shared" si="318"/>
        <v>0.46375258910077849</v>
      </c>
      <c r="L1356" s="2">
        <f t="shared" si="319"/>
        <v>0</v>
      </c>
      <c r="M1356" s="2">
        <f t="shared" si="320"/>
        <v>1.9570030712092013E-2</v>
      </c>
      <c r="N1356" s="63">
        <v>7234</v>
      </c>
      <c r="O1356" s="63">
        <v>6493</v>
      </c>
      <c r="P1356" s="63">
        <v>0</v>
      </c>
      <c r="Q1356" s="63">
        <v>143</v>
      </c>
      <c r="R1356" s="63">
        <v>0</v>
      </c>
      <c r="S1356" s="63">
        <v>0</v>
      </c>
      <c r="T1356" s="63">
        <v>28</v>
      </c>
      <c r="U1356" s="63">
        <v>0</v>
      </c>
      <c r="V1356" s="63">
        <v>15</v>
      </c>
      <c r="W1356" s="63">
        <v>73</v>
      </c>
      <c r="X1356" s="63">
        <v>0</v>
      </c>
      <c r="Y1356" s="63">
        <v>0</v>
      </c>
      <c r="Z1356" s="63">
        <v>15</v>
      </c>
      <c r="AA1356" s="63">
        <v>0</v>
      </c>
      <c r="AB1356" s="63">
        <v>0</v>
      </c>
      <c r="AC1356" s="63">
        <v>0</v>
      </c>
      <c r="AD1356" s="63">
        <v>0</v>
      </c>
      <c r="AE1356" s="63">
        <v>0</v>
      </c>
      <c r="AF1356" s="63">
        <v>0</v>
      </c>
      <c r="AG1356" s="63">
        <v>0</v>
      </c>
      <c r="AH1356" s="63">
        <v>0</v>
      </c>
      <c r="AI1356" s="63">
        <v>0</v>
      </c>
      <c r="AJ1356" s="63">
        <v>0</v>
      </c>
      <c r="AK1356" s="63">
        <v>0</v>
      </c>
      <c r="AL1356" s="63">
        <v>0</v>
      </c>
      <c r="AM1356" s="63">
        <v>0</v>
      </c>
      <c r="AN1356" s="63">
        <v>0</v>
      </c>
      <c r="AO1356" s="63">
        <v>0</v>
      </c>
      <c r="AP1356" s="63">
        <v>0</v>
      </c>
      <c r="AQ1356" s="63">
        <v>0</v>
      </c>
      <c r="AR1356" s="63">
        <v>0</v>
      </c>
      <c r="AS1356" s="63">
        <v>0</v>
      </c>
      <c r="AT1356" s="63">
        <v>0</v>
      </c>
      <c r="AU1356" s="63">
        <v>0</v>
      </c>
      <c r="AV1356" s="63">
        <v>0</v>
      </c>
      <c r="AW1356" s="63">
        <v>0</v>
      </c>
      <c r="AX1356" s="63">
        <v>0</v>
      </c>
      <c r="AY1356" s="63"/>
      <c r="BA1356" t="str">
        <f t="shared" si="311"/>
        <v>West Warwick</v>
      </c>
      <c r="BB1356" t="s">
        <v>724</v>
      </c>
      <c r="BC1356">
        <v>2</v>
      </c>
      <c r="BE1356" s="112">
        <v>44</v>
      </c>
      <c r="BF1356" s="114">
        <v>3</v>
      </c>
      <c r="BG1356" s="114">
        <v>25</v>
      </c>
      <c r="BH1356" s="118">
        <v>78440</v>
      </c>
      <c r="BI1356" s="118">
        <f t="shared" si="313"/>
        <v>44003</v>
      </c>
      <c r="BJ1356" t="s">
        <v>1471</v>
      </c>
      <c r="BK1356">
        <f t="shared" si="321"/>
        <v>4478440</v>
      </c>
      <c r="BM1356" s="63"/>
      <c r="BP1356">
        <v>8.11</v>
      </c>
      <c r="BQ1356">
        <v>0.18</v>
      </c>
      <c r="BR1356">
        <v>7.93</v>
      </c>
      <c r="BW1356" s="63"/>
      <c r="BX1356" s="1"/>
    </row>
    <row r="1357" spans="1:77" ht="15" hidden="1" customHeight="1" outlineLevel="1">
      <c r="A1357" t="s">
        <v>78</v>
      </c>
      <c r="B1357" s="8" t="s">
        <v>1646</v>
      </c>
      <c r="C1357" s="1">
        <f t="shared" si="314"/>
        <v>12854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315"/>
        <v>0</v>
      </c>
      <c r="G1357" s="1">
        <f t="shared" si="316"/>
        <v>1690</v>
      </c>
      <c r="H1357" s="2">
        <f t="shared" si="312"/>
        <v>0.13147658316477362</v>
      </c>
      <c r="I1357" s="6"/>
      <c r="J1357" s="2">
        <f t="shared" si="317"/>
        <v>0.5564804730045122</v>
      </c>
      <c r="K1357" s="2">
        <f t="shared" si="318"/>
        <v>0.42500388983973858</v>
      </c>
      <c r="L1357" s="2">
        <f t="shared" si="319"/>
        <v>0</v>
      </c>
      <c r="M1357" s="2">
        <f t="shared" si="320"/>
        <v>1.8515637155749221E-2</v>
      </c>
      <c r="N1357" s="63">
        <v>7153</v>
      </c>
      <c r="O1357" s="63">
        <v>5463</v>
      </c>
      <c r="P1357" s="63">
        <v>0</v>
      </c>
      <c r="Q1357" s="63">
        <v>127</v>
      </c>
      <c r="R1357" s="63">
        <v>0</v>
      </c>
      <c r="S1357" s="63">
        <v>0</v>
      </c>
      <c r="T1357" s="63">
        <v>18</v>
      </c>
      <c r="U1357" s="63">
        <v>0</v>
      </c>
      <c r="V1357" s="63">
        <v>13</v>
      </c>
      <c r="W1357" s="63">
        <v>64</v>
      </c>
      <c r="X1357" s="63">
        <v>0</v>
      </c>
      <c r="Y1357" s="63">
        <v>0</v>
      </c>
      <c r="Z1357" s="63">
        <v>16</v>
      </c>
      <c r="AA1357" s="63">
        <v>0</v>
      </c>
      <c r="AB1357" s="63">
        <v>0</v>
      </c>
      <c r="AC1357" s="63">
        <v>0</v>
      </c>
      <c r="AD1357" s="63">
        <v>0</v>
      </c>
      <c r="AE1357" s="63">
        <v>0</v>
      </c>
      <c r="AF1357" s="63">
        <v>0</v>
      </c>
      <c r="AG1357" s="63">
        <v>0</v>
      </c>
      <c r="AH1357" s="63">
        <v>0</v>
      </c>
      <c r="AI1357" s="63">
        <v>0</v>
      </c>
      <c r="AJ1357" s="63">
        <v>0</v>
      </c>
      <c r="AK1357" s="63">
        <v>0</v>
      </c>
      <c r="AL1357" s="63">
        <v>0</v>
      </c>
      <c r="AM1357" s="63">
        <v>0</v>
      </c>
      <c r="AN1357" s="63">
        <v>0</v>
      </c>
      <c r="AO1357" s="63">
        <v>0</v>
      </c>
      <c r="AP1357" s="63">
        <v>0</v>
      </c>
      <c r="AQ1357" s="63">
        <v>0</v>
      </c>
      <c r="AR1357" s="63">
        <v>0</v>
      </c>
      <c r="AS1357" s="63">
        <v>0</v>
      </c>
      <c r="AT1357" s="63">
        <v>0</v>
      </c>
      <c r="AU1357" s="63">
        <v>0</v>
      </c>
      <c r="AV1357" s="63">
        <v>0</v>
      </c>
      <c r="AW1357" s="63">
        <v>0</v>
      </c>
      <c r="AX1357" s="63">
        <v>0</v>
      </c>
      <c r="AY1357" s="63"/>
      <c r="BA1357" t="str">
        <f t="shared" si="311"/>
        <v>Westerly</v>
      </c>
      <c r="BB1357" t="s">
        <v>691</v>
      </c>
      <c r="BC1357">
        <v>2</v>
      </c>
      <c r="BE1357" s="112">
        <v>44</v>
      </c>
      <c r="BF1357" s="114">
        <v>9</v>
      </c>
      <c r="BG1357" s="114">
        <v>40</v>
      </c>
      <c r="BH1357" s="118">
        <v>77000</v>
      </c>
      <c r="BI1357" s="118">
        <f t="shared" si="313"/>
        <v>44009</v>
      </c>
      <c r="BJ1357" t="s">
        <v>1471</v>
      </c>
      <c r="BK1357">
        <f t="shared" si="321"/>
        <v>4477000</v>
      </c>
      <c r="BM1357" s="63"/>
      <c r="BP1357">
        <v>74.81</v>
      </c>
      <c r="BQ1357">
        <v>44.72</v>
      </c>
      <c r="BR1357">
        <v>30.09</v>
      </c>
      <c r="BW1357" s="63"/>
      <c r="BX1357" s="1"/>
    </row>
    <row r="1358" spans="1:77" ht="15" hidden="1" customHeight="1" outlineLevel="1">
      <c r="A1358" t="s">
        <v>584</v>
      </c>
      <c r="B1358" s="8" t="s">
        <v>1646</v>
      </c>
      <c r="C1358" s="1">
        <f t="shared" si="314"/>
        <v>13838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>IF(P1358&gt;0,RANK(P1358,(N1358:AE1358)),0)</f>
        <v>0</v>
      </c>
      <c r="G1358" s="1">
        <f>IF(C1358&gt;0,MAX(N1358:P1358)-LARGE(N1358:P1358,2),0)</f>
        <v>1024</v>
      </c>
      <c r="H1358" s="2">
        <f>IF(C1358&gt;0,G1358/C1358,0)</f>
        <v>7.3999132822662239E-2</v>
      </c>
      <c r="I1358" s="6"/>
      <c r="J1358" s="2">
        <f>IF(C1358=0,"-",N1358/C1358)</f>
        <v>0.5267379679144385</v>
      </c>
      <c r="K1358" s="2">
        <f>IF(C1358=0,"-",O1358/C1358)</f>
        <v>0.45273883509177626</v>
      </c>
      <c r="L1358" s="2">
        <f>IF(C1358=0,"-",P1358/C1358)</f>
        <v>0</v>
      </c>
      <c r="M1358" s="2">
        <f>IF(C1358=0,"-",(1-J1358-K1358-L1358))</f>
        <v>2.0523196993785242E-2</v>
      </c>
      <c r="N1358" s="63">
        <v>7289</v>
      </c>
      <c r="O1358" s="63">
        <v>6265</v>
      </c>
      <c r="P1358" s="63">
        <v>0</v>
      </c>
      <c r="Q1358" s="63">
        <v>154</v>
      </c>
      <c r="R1358" s="63">
        <v>0</v>
      </c>
      <c r="S1358" s="63">
        <v>0</v>
      </c>
      <c r="T1358" s="63">
        <v>28</v>
      </c>
      <c r="U1358" s="63">
        <v>0</v>
      </c>
      <c r="V1358" s="63">
        <v>33</v>
      </c>
      <c r="W1358" s="63">
        <v>47</v>
      </c>
      <c r="X1358" s="63">
        <v>0</v>
      </c>
      <c r="Y1358" s="63">
        <v>0</v>
      </c>
      <c r="Z1358" s="63">
        <v>22</v>
      </c>
      <c r="AA1358" s="63">
        <v>0</v>
      </c>
      <c r="AB1358" s="63">
        <v>0</v>
      </c>
      <c r="AC1358" s="63">
        <v>0</v>
      </c>
      <c r="AD1358" s="63">
        <v>0</v>
      </c>
      <c r="AE1358" s="63">
        <v>0</v>
      </c>
      <c r="AF1358" s="63">
        <v>0</v>
      </c>
      <c r="AG1358" s="63">
        <v>0</v>
      </c>
      <c r="AH1358" s="63">
        <v>0</v>
      </c>
      <c r="AI1358" s="63">
        <v>0</v>
      </c>
      <c r="AJ1358" s="63">
        <v>0</v>
      </c>
      <c r="AK1358" s="63">
        <v>0</v>
      </c>
      <c r="AL1358" s="63">
        <v>0</v>
      </c>
      <c r="AM1358" s="63">
        <v>0</v>
      </c>
      <c r="AN1358" s="63">
        <v>0</v>
      </c>
      <c r="AO1358" s="63">
        <v>0</v>
      </c>
      <c r="AP1358" s="63">
        <v>0</v>
      </c>
      <c r="AQ1358" s="63">
        <v>0</v>
      </c>
      <c r="AR1358" s="63">
        <v>0</v>
      </c>
      <c r="AS1358" s="63">
        <v>0</v>
      </c>
      <c r="AT1358" s="63">
        <v>0</v>
      </c>
      <c r="AU1358" s="63">
        <v>0</v>
      </c>
      <c r="AV1358" s="63">
        <v>0</v>
      </c>
      <c r="AW1358" s="63">
        <v>0</v>
      </c>
      <c r="AX1358" s="63">
        <v>0</v>
      </c>
      <c r="AY1358" s="63"/>
      <c r="BA1358" t="str">
        <f>A1358</f>
        <v>Woonsocket</v>
      </c>
      <c r="BB1358" t="s">
        <v>1152</v>
      </c>
      <c r="BC1358">
        <v>1</v>
      </c>
      <c r="BE1358" s="112">
        <v>44</v>
      </c>
      <c r="BF1358" s="114">
        <v>7</v>
      </c>
      <c r="BG1358" s="114">
        <v>80</v>
      </c>
      <c r="BH1358" s="118">
        <v>80780</v>
      </c>
      <c r="BI1358" s="118">
        <f>BE1358*1000+BF1358</f>
        <v>44007</v>
      </c>
      <c r="BJ1358" t="s">
        <v>1248</v>
      </c>
      <c r="BK1358">
        <f>BE1358*100000+BH1358</f>
        <v>4480780</v>
      </c>
      <c r="BM1358" s="63"/>
      <c r="BP1358">
        <v>7.96</v>
      </c>
      <c r="BQ1358">
        <v>0.25</v>
      </c>
      <c r="BR1358">
        <v>7.71</v>
      </c>
      <c r="BW1358" s="63"/>
      <c r="BX1358" s="1"/>
    </row>
    <row r="1359" spans="1:77" ht="15" hidden="1" customHeight="1" outlineLevel="1">
      <c r="A1359" t="s">
        <v>3212</v>
      </c>
      <c r="B1359" s="8" t="s">
        <v>1646</v>
      </c>
      <c r="C1359" s="1">
        <f t="shared" si="314"/>
        <v>0</v>
      </c>
      <c r="D1359" s="5">
        <f>IF(N1359&gt;0, RANK(N1359,(N1359:P1359,Q1359:AE1359)),0)</f>
        <v>0</v>
      </c>
      <c r="E1359" s="5">
        <f>IF(O1359&gt;0,RANK(O1359,(N1359:P1359,Q1359:AE1359)),0)</f>
        <v>0</v>
      </c>
      <c r="F1359" s="5">
        <f t="shared" si="315"/>
        <v>0</v>
      </c>
      <c r="G1359" s="1">
        <f t="shared" si="316"/>
        <v>0</v>
      </c>
      <c r="H1359" s="2">
        <f t="shared" si="312"/>
        <v>0</v>
      </c>
      <c r="I1359" s="6"/>
      <c r="J1359" s="2" t="str">
        <f t="shared" si="317"/>
        <v>-</v>
      </c>
      <c r="K1359" s="2" t="str">
        <f t="shared" si="318"/>
        <v>-</v>
      </c>
      <c r="L1359" s="2" t="str">
        <f t="shared" si="319"/>
        <v>-</v>
      </c>
      <c r="M1359" s="2" t="str">
        <f t="shared" si="320"/>
        <v>-</v>
      </c>
      <c r="N1359" s="63">
        <v>0</v>
      </c>
      <c r="O1359" s="63">
        <v>0</v>
      </c>
      <c r="P1359" s="63">
        <v>0</v>
      </c>
      <c r="Q1359" s="63">
        <v>0</v>
      </c>
      <c r="R1359" s="63">
        <v>0</v>
      </c>
      <c r="S1359" s="63">
        <v>0</v>
      </c>
      <c r="T1359" s="63">
        <v>0</v>
      </c>
      <c r="U1359" s="63">
        <v>0</v>
      </c>
      <c r="V1359" s="63">
        <v>0</v>
      </c>
      <c r="W1359" s="63">
        <v>0</v>
      </c>
      <c r="X1359" s="63">
        <v>0</v>
      </c>
      <c r="Y1359" s="63">
        <v>0</v>
      </c>
      <c r="Z1359" s="63">
        <v>0</v>
      </c>
      <c r="AA1359" s="63">
        <v>0</v>
      </c>
      <c r="AB1359" s="63">
        <v>0</v>
      </c>
      <c r="AC1359" s="63">
        <v>0</v>
      </c>
      <c r="AD1359" s="63">
        <v>0</v>
      </c>
      <c r="AE1359" s="63">
        <v>0</v>
      </c>
      <c r="AF1359" s="63">
        <v>0</v>
      </c>
      <c r="AG1359" s="63">
        <v>0</v>
      </c>
      <c r="AH1359" s="63">
        <v>0</v>
      </c>
      <c r="AI1359" s="63">
        <v>0</v>
      </c>
      <c r="AJ1359" s="63">
        <v>0</v>
      </c>
      <c r="AK1359" s="63">
        <v>0</v>
      </c>
      <c r="AL1359" s="63">
        <v>0</v>
      </c>
      <c r="AM1359" s="63">
        <v>0</v>
      </c>
      <c r="AN1359" s="63">
        <v>0</v>
      </c>
      <c r="AO1359" s="63">
        <v>0</v>
      </c>
      <c r="AP1359" s="63">
        <v>0</v>
      </c>
      <c r="AQ1359" s="63">
        <v>0</v>
      </c>
      <c r="AR1359" s="63">
        <v>0</v>
      </c>
      <c r="AS1359" s="63">
        <v>0</v>
      </c>
      <c r="AT1359" s="63">
        <v>0</v>
      </c>
      <c r="AU1359" s="63">
        <v>0</v>
      </c>
      <c r="AV1359" s="63">
        <v>0</v>
      </c>
      <c r="AW1359" s="63">
        <v>0</v>
      </c>
      <c r="AX1359" s="63">
        <v>0</v>
      </c>
      <c r="AY1359" s="63"/>
      <c r="BA1359" t="str">
        <f t="shared" ref="BA1359:BA1422" si="322">A1359</f>
        <v>Federal</v>
      </c>
      <c r="BB1359" t="s">
        <v>3212</v>
      </c>
      <c r="BE1359" s="112">
        <v>44</v>
      </c>
      <c r="BF1359" s="114">
        <v>99</v>
      </c>
      <c r="BH1359" s="118">
        <v>99000</v>
      </c>
      <c r="BI1359" s="118">
        <f t="shared" si="313"/>
        <v>44099</v>
      </c>
      <c r="BJ1359" t="s">
        <v>3212</v>
      </c>
      <c r="BK1359">
        <f t="shared" si="321"/>
        <v>4499000</v>
      </c>
      <c r="BM1359" s="63"/>
      <c r="BP1359">
        <v>7.96</v>
      </c>
      <c r="BQ1359">
        <v>0.25</v>
      </c>
      <c r="BR1359">
        <v>7.71</v>
      </c>
      <c r="BW1359" s="63"/>
      <c r="BX1359" s="1"/>
    </row>
    <row r="1360" spans="1:77" ht="15" customHeight="1" collapsed="1">
      <c r="A1360" t="s">
        <v>1113</v>
      </c>
      <c r="B1360" s="8" t="s">
        <v>544</v>
      </c>
      <c r="C1360" s="1">
        <f t="shared" si="314"/>
        <v>516383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315"/>
        <v>0</v>
      </c>
      <c r="G1360" s="1">
        <f t="shared" si="316"/>
        <v>106373</v>
      </c>
      <c r="H1360" s="2">
        <f t="shared" si="312"/>
        <v>0.20599632443360838</v>
      </c>
      <c r="I1360" s="6"/>
      <c r="J1360" s="2">
        <f t="shared" si="317"/>
        <v>0.59299008681540644</v>
      </c>
      <c r="K1360" s="2">
        <f t="shared" si="318"/>
        <v>0.386993762381798</v>
      </c>
      <c r="L1360" s="2">
        <f t="shared" si="319"/>
        <v>0</v>
      </c>
      <c r="M1360" s="2">
        <f t="shared" si="320"/>
        <v>2.0016150802795563E-2</v>
      </c>
      <c r="N1360" s="63">
        <v>306210</v>
      </c>
      <c r="O1360" s="63">
        <v>199837</v>
      </c>
      <c r="P1360" s="63">
        <v>0</v>
      </c>
      <c r="Q1360" s="63">
        <v>5047</v>
      </c>
      <c r="R1360" s="63">
        <v>0</v>
      </c>
      <c r="S1360" s="63">
        <v>0</v>
      </c>
      <c r="T1360" s="63">
        <v>923</v>
      </c>
      <c r="U1360" s="63">
        <v>0</v>
      </c>
      <c r="V1360" s="63">
        <v>843</v>
      </c>
      <c r="W1360" s="63">
        <v>2756</v>
      </c>
      <c r="X1360" s="63">
        <v>0</v>
      </c>
      <c r="Y1360" s="63">
        <v>0</v>
      </c>
      <c r="Z1360" s="63">
        <v>767</v>
      </c>
      <c r="AA1360" s="63">
        <v>0</v>
      </c>
      <c r="AB1360" s="63">
        <v>0</v>
      </c>
      <c r="AC1360" s="63">
        <v>0</v>
      </c>
      <c r="AD1360" s="63">
        <v>0</v>
      </c>
      <c r="AE1360" s="63">
        <v>0</v>
      </c>
      <c r="AF1360" s="63">
        <v>0</v>
      </c>
      <c r="AG1360" s="63">
        <v>0</v>
      </c>
      <c r="AH1360" s="63">
        <v>0</v>
      </c>
      <c r="AI1360" s="63">
        <v>0</v>
      </c>
      <c r="AJ1360" s="63">
        <v>0</v>
      </c>
      <c r="AK1360" s="63">
        <v>0</v>
      </c>
      <c r="AL1360" s="63">
        <v>0</v>
      </c>
      <c r="AM1360" s="63">
        <v>0</v>
      </c>
      <c r="AN1360" s="63">
        <v>0</v>
      </c>
      <c r="AO1360" s="63">
        <v>0</v>
      </c>
      <c r="AP1360" s="63">
        <v>0</v>
      </c>
      <c r="AQ1360" s="63">
        <v>0</v>
      </c>
      <c r="AR1360" s="63">
        <v>0</v>
      </c>
      <c r="AS1360" s="63">
        <v>0</v>
      </c>
      <c r="AT1360" s="63">
        <v>0</v>
      </c>
      <c r="AU1360" s="63">
        <v>0</v>
      </c>
      <c r="AV1360" s="63">
        <v>0</v>
      </c>
      <c r="AW1360" s="63">
        <v>0</v>
      </c>
      <c r="AX1360" s="63">
        <v>0</v>
      </c>
      <c r="AY1360" s="63"/>
      <c r="BA1360" t="str">
        <f t="shared" si="322"/>
        <v>Rhode Island</v>
      </c>
      <c r="BE1360" s="112">
        <v>44</v>
      </c>
      <c r="BI1360" s="112">
        <v>44</v>
      </c>
      <c r="BJ1360" t="s">
        <v>710</v>
      </c>
      <c r="BK1360" s="112">
        <v>44</v>
      </c>
      <c r="BL1360" s="1">
        <f>SUM(BL1320:BL1359)</f>
        <v>0</v>
      </c>
      <c r="BM1360" s="1">
        <f>SUM(BM1320:BM1359)</f>
        <v>0</v>
      </c>
      <c r="BP1360">
        <v>1545.05</v>
      </c>
      <c r="BQ1360">
        <v>500.12</v>
      </c>
      <c r="BR1360">
        <v>1044.93</v>
      </c>
      <c r="BW1360" s="63">
        <v>0</v>
      </c>
      <c r="BX1360" s="1"/>
      <c r="BY1360" s="63">
        <f>SUM(BY1320:BY1359)</f>
        <v>0</v>
      </c>
    </row>
    <row r="1361" spans="1:76" ht="15" customHeight="1">
      <c r="B1361" s="8"/>
      <c r="C1361" s="1"/>
      <c r="D1361" s="5"/>
      <c r="E1361" s="5"/>
      <c r="F1361" s="5"/>
      <c r="G1361" s="1"/>
      <c r="J1361" s="2"/>
      <c r="K1361" s="2"/>
      <c r="L1361" s="2"/>
      <c r="M1361" s="2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</row>
    <row r="1362" spans="1:76" ht="15" hidden="1" customHeight="1" outlineLevel="1">
      <c r="A1362" t="s">
        <v>1345</v>
      </c>
      <c r="B1362" s="8" t="s">
        <v>2015</v>
      </c>
      <c r="C1362" s="1">
        <f t="shared" ref="C1362:C1425" si="323">SUM(N1362:AY1362)</f>
        <v>870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 t="shared" ref="F1362:F1425" si="324">IF(P1362&gt;0,RANK(P1362,(N1362:AE1362)),0)</f>
        <v>0</v>
      </c>
      <c r="G1362" s="1">
        <f t="shared" ref="G1362:G1425" si="325">IF(C1362&gt;0,MAX(N1362:P1362)-LARGE(N1362:P1362,2),0)</f>
        <v>66</v>
      </c>
      <c r="H1362" s="2">
        <f t="shared" si="312"/>
        <v>7.586206896551724E-2</v>
      </c>
      <c r="I1362" s="6"/>
      <c r="J1362" s="2">
        <f t="shared" ref="J1362:J1425" si="326">IF(C1362=0,"-",N1362/C1362)</f>
        <v>0.5114942528735632</v>
      </c>
      <c r="K1362" s="2">
        <f t="shared" ref="K1362:K1425" si="327">IF(C1362=0,"-",O1362/C1362)</f>
        <v>0.43563218390804598</v>
      </c>
      <c r="L1362" s="2">
        <f t="shared" ref="L1362:L1425" si="328">IF(C1362=0,"-",P1362/C1362)</f>
        <v>0</v>
      </c>
      <c r="M1362" s="2">
        <f t="shared" ref="M1362:M1425" si="329">IF(C1362=0,"-",(1-J1362-K1362-L1362))</f>
        <v>5.2873563218390818E-2</v>
      </c>
      <c r="N1362" s="63">
        <v>445</v>
      </c>
      <c r="O1362" s="63">
        <v>379</v>
      </c>
      <c r="P1362" s="63">
        <v>0</v>
      </c>
      <c r="Q1362" s="63">
        <v>15</v>
      </c>
      <c r="R1362" s="63">
        <v>2</v>
      </c>
      <c r="S1362" s="63">
        <v>1</v>
      </c>
      <c r="T1362" s="63">
        <v>1</v>
      </c>
      <c r="U1362" s="63">
        <v>6</v>
      </c>
      <c r="V1362" s="63">
        <v>0</v>
      </c>
      <c r="W1362" s="63">
        <v>4</v>
      </c>
      <c r="X1362" s="63">
        <v>3</v>
      </c>
      <c r="Y1362" s="63">
        <v>0</v>
      </c>
      <c r="Z1362" s="63">
        <v>3</v>
      </c>
      <c r="AA1362" s="63">
        <v>0</v>
      </c>
      <c r="AB1362" s="63">
        <v>0</v>
      </c>
      <c r="AC1362" s="63">
        <v>1</v>
      </c>
      <c r="AD1362" s="63">
        <v>0</v>
      </c>
      <c r="AE1362" s="63">
        <v>1</v>
      </c>
      <c r="AF1362" s="63">
        <v>0</v>
      </c>
      <c r="AG1362" s="63">
        <v>0</v>
      </c>
      <c r="AH1362" s="63">
        <v>0</v>
      </c>
      <c r="AI1362" s="63">
        <v>0</v>
      </c>
      <c r="AJ1362" s="63">
        <v>0</v>
      </c>
      <c r="AK1362" s="63">
        <v>0</v>
      </c>
      <c r="AL1362" s="63">
        <v>0</v>
      </c>
      <c r="AM1362" s="63">
        <v>0</v>
      </c>
      <c r="AN1362" s="63">
        <v>0</v>
      </c>
      <c r="AO1362" s="63">
        <v>4</v>
      </c>
      <c r="AP1362" s="63">
        <v>0</v>
      </c>
      <c r="AQ1362" s="63">
        <v>0</v>
      </c>
      <c r="AR1362" s="63">
        <v>5</v>
      </c>
      <c r="AS1362" s="63">
        <v>0</v>
      </c>
      <c r="AT1362" s="63">
        <v>0</v>
      </c>
      <c r="AU1362" s="63">
        <v>0</v>
      </c>
      <c r="AV1362" s="63">
        <v>0</v>
      </c>
      <c r="AW1362" s="63">
        <v>0</v>
      </c>
      <c r="AX1362" s="63">
        <v>0</v>
      </c>
      <c r="AY1362" s="63"/>
      <c r="BA1362" t="str">
        <f t="shared" si="322"/>
        <v>Addison</v>
      </c>
      <c r="BB1362" t="s">
        <v>1345</v>
      </c>
      <c r="BC1362">
        <v>1</v>
      </c>
      <c r="BE1362" s="112">
        <v>50</v>
      </c>
      <c r="BF1362" s="114">
        <v>1</v>
      </c>
      <c r="BG1362" s="114">
        <v>5</v>
      </c>
      <c r="BH1362" s="118">
        <v>325</v>
      </c>
      <c r="BI1362" s="118">
        <f t="shared" si="313"/>
        <v>50001</v>
      </c>
      <c r="BJ1362" s="8" t="s">
        <v>1471</v>
      </c>
      <c r="BK1362">
        <f t="shared" ref="BK1362:BK1425" si="330">BE1362*100000+BH1362</f>
        <v>5000325</v>
      </c>
      <c r="BP1362">
        <v>48.97</v>
      </c>
      <c r="BQ1362">
        <v>7.25</v>
      </c>
      <c r="BR1362">
        <v>41.73</v>
      </c>
      <c r="BW1362" s="63"/>
      <c r="BX1362" s="63"/>
    </row>
    <row r="1363" spans="1:76" ht="15" hidden="1" customHeight="1" outlineLevel="1">
      <c r="A1363" t="s">
        <v>233</v>
      </c>
      <c r="B1363" s="8" t="s">
        <v>2015</v>
      </c>
      <c r="C1363" s="1">
        <f t="shared" si="323"/>
        <v>540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324"/>
        <v>0</v>
      </c>
      <c r="G1363" s="1">
        <f t="shared" si="325"/>
        <v>51</v>
      </c>
      <c r="H1363" s="2">
        <f t="shared" si="312"/>
        <v>9.4444444444444442E-2</v>
      </c>
      <c r="I1363" s="6"/>
      <c r="J1363" s="2">
        <f t="shared" si="326"/>
        <v>0.52962962962962967</v>
      </c>
      <c r="K1363" s="2">
        <f t="shared" si="327"/>
        <v>0.43518518518518517</v>
      </c>
      <c r="L1363" s="2">
        <f t="shared" si="328"/>
        <v>0</v>
      </c>
      <c r="M1363" s="2">
        <f t="shared" si="329"/>
        <v>3.5185185185185153E-2</v>
      </c>
      <c r="N1363" s="63">
        <v>286</v>
      </c>
      <c r="O1363" s="63">
        <v>235</v>
      </c>
      <c r="P1363" s="63">
        <v>0</v>
      </c>
      <c r="Q1363" s="63">
        <v>4</v>
      </c>
      <c r="R1363" s="63">
        <v>2</v>
      </c>
      <c r="S1363" s="63">
        <v>0</v>
      </c>
      <c r="T1363" s="63">
        <v>0</v>
      </c>
      <c r="U1363" s="63">
        <v>0</v>
      </c>
      <c r="V1363" s="63">
        <v>0</v>
      </c>
      <c r="W1363" s="63">
        <v>3</v>
      </c>
      <c r="X1363" s="63">
        <v>0</v>
      </c>
      <c r="Y1363" s="63">
        <v>0</v>
      </c>
      <c r="Z1363" s="63">
        <v>0</v>
      </c>
      <c r="AA1363" s="63">
        <v>2</v>
      </c>
      <c r="AB1363" s="63">
        <v>0</v>
      </c>
      <c r="AC1363" s="63">
        <v>1</v>
      </c>
      <c r="AD1363" s="63">
        <v>0</v>
      </c>
      <c r="AE1363" s="63">
        <v>0</v>
      </c>
      <c r="AF1363" s="63">
        <v>0</v>
      </c>
      <c r="AG1363" s="63">
        <v>0</v>
      </c>
      <c r="AH1363" s="63">
        <v>0</v>
      </c>
      <c r="AI1363" s="63">
        <v>0</v>
      </c>
      <c r="AJ1363" s="63">
        <v>0</v>
      </c>
      <c r="AK1363" s="63">
        <v>0</v>
      </c>
      <c r="AL1363" s="63">
        <v>0</v>
      </c>
      <c r="AM1363" s="63">
        <v>0</v>
      </c>
      <c r="AN1363" s="63">
        <v>0</v>
      </c>
      <c r="AO1363" s="63">
        <v>2</v>
      </c>
      <c r="AP1363" s="63">
        <v>0</v>
      </c>
      <c r="AQ1363" s="63">
        <v>0</v>
      </c>
      <c r="AR1363" s="63">
        <v>5</v>
      </c>
      <c r="AS1363" s="63">
        <v>0</v>
      </c>
      <c r="AT1363" s="63">
        <v>0</v>
      </c>
      <c r="AU1363" s="63">
        <v>0</v>
      </c>
      <c r="AV1363" s="63">
        <v>0</v>
      </c>
      <c r="AW1363" s="63">
        <v>0</v>
      </c>
      <c r="AX1363" s="63">
        <v>0</v>
      </c>
      <c r="AY1363" s="63"/>
      <c r="BA1363" t="str">
        <f t="shared" si="322"/>
        <v>Albany</v>
      </c>
      <c r="BB1363" t="s">
        <v>405</v>
      </c>
      <c r="BC1363">
        <v>1</v>
      </c>
      <c r="BE1363" s="112">
        <v>50</v>
      </c>
      <c r="BF1363" s="114">
        <v>19</v>
      </c>
      <c r="BG1363" s="114">
        <v>5</v>
      </c>
      <c r="BH1363" s="118">
        <v>475</v>
      </c>
      <c r="BI1363" s="118">
        <f t="shared" si="313"/>
        <v>50019</v>
      </c>
      <c r="BJ1363" s="8" t="s">
        <v>1471</v>
      </c>
      <c r="BK1363">
        <f t="shared" si="330"/>
        <v>5000475</v>
      </c>
      <c r="BP1363">
        <v>38.68</v>
      </c>
      <c r="BQ1363">
        <v>0.2</v>
      </c>
      <c r="BR1363">
        <v>38.479999999999997</v>
      </c>
      <c r="BW1363" s="63"/>
      <c r="BX1363" s="63"/>
    </row>
    <row r="1364" spans="1:76" ht="15" hidden="1" customHeight="1" outlineLevel="1">
      <c r="A1364" t="s">
        <v>3216</v>
      </c>
      <c r="B1364" s="8" t="s">
        <v>2015</v>
      </c>
      <c r="C1364" s="1">
        <f t="shared" si="323"/>
        <v>1079</v>
      </c>
      <c r="D1364" s="5">
        <f>IF(N1364&gt;0, RANK(N1364,(N1364:P1364,Q1364:AE1364)),0)</f>
        <v>1</v>
      </c>
      <c r="E1364" s="5">
        <f>IF(O1364&gt;0,RANK(O1364,(N1364:P1364,Q1364:AE1364)),0)</f>
        <v>2</v>
      </c>
      <c r="F1364" s="5">
        <f t="shared" si="324"/>
        <v>0</v>
      </c>
      <c r="G1364" s="1">
        <f t="shared" si="325"/>
        <v>51</v>
      </c>
      <c r="H1364" s="2">
        <f t="shared" si="312"/>
        <v>4.7265987025023166E-2</v>
      </c>
      <c r="I1364" s="6"/>
      <c r="J1364" s="2">
        <f t="shared" si="326"/>
        <v>0.50973123262279885</v>
      </c>
      <c r="K1364" s="2">
        <f t="shared" si="327"/>
        <v>0.46246524559777574</v>
      </c>
      <c r="L1364" s="2">
        <f t="shared" si="328"/>
        <v>0</v>
      </c>
      <c r="M1364" s="2">
        <f t="shared" si="329"/>
        <v>2.7803521779425411E-2</v>
      </c>
      <c r="N1364" s="63">
        <v>550</v>
      </c>
      <c r="O1364" s="63">
        <v>499</v>
      </c>
      <c r="P1364" s="63">
        <v>0</v>
      </c>
      <c r="Q1364" s="63">
        <v>10</v>
      </c>
      <c r="R1364" s="63">
        <v>3</v>
      </c>
      <c r="S1364" s="63">
        <v>1</v>
      </c>
      <c r="T1364" s="63">
        <v>0</v>
      </c>
      <c r="U1364" s="63">
        <v>4</v>
      </c>
      <c r="V1364" s="63">
        <v>0</v>
      </c>
      <c r="W1364" s="63">
        <v>5</v>
      </c>
      <c r="X1364" s="63">
        <v>0</v>
      </c>
      <c r="Y1364" s="63">
        <v>0</v>
      </c>
      <c r="Z1364" s="63">
        <v>1</v>
      </c>
      <c r="AA1364" s="63">
        <v>0</v>
      </c>
      <c r="AB1364" s="63">
        <v>0</v>
      </c>
      <c r="AC1364" s="63">
        <v>0</v>
      </c>
      <c r="AD1364" s="63">
        <v>0</v>
      </c>
      <c r="AE1364" s="63">
        <v>0</v>
      </c>
      <c r="AF1364" s="63">
        <v>0</v>
      </c>
      <c r="AG1364" s="63">
        <v>0</v>
      </c>
      <c r="AH1364" s="63">
        <v>0</v>
      </c>
      <c r="AI1364" s="63">
        <v>0</v>
      </c>
      <c r="AJ1364" s="63">
        <v>0</v>
      </c>
      <c r="AK1364" s="63">
        <v>0</v>
      </c>
      <c r="AL1364" s="63">
        <v>0</v>
      </c>
      <c r="AM1364" s="63">
        <v>0</v>
      </c>
      <c r="AN1364" s="63">
        <v>0</v>
      </c>
      <c r="AO1364" s="63">
        <v>2</v>
      </c>
      <c r="AP1364" s="63">
        <v>0</v>
      </c>
      <c r="AQ1364" s="63">
        <v>0</v>
      </c>
      <c r="AR1364" s="63">
        <v>4</v>
      </c>
      <c r="AS1364" s="63">
        <v>0</v>
      </c>
      <c r="AT1364" s="63">
        <v>0</v>
      </c>
      <c r="AU1364" s="63">
        <v>0</v>
      </c>
      <c r="AV1364" s="63">
        <v>0</v>
      </c>
      <c r="AW1364" s="63">
        <v>0</v>
      </c>
      <c r="AX1364" s="63">
        <v>0</v>
      </c>
      <c r="AY1364" s="63"/>
      <c r="BA1364" t="str">
        <f t="shared" si="322"/>
        <v>Alburgh</v>
      </c>
      <c r="BB1364" t="s">
        <v>3173</v>
      </c>
      <c r="BC1364">
        <v>1</v>
      </c>
      <c r="BE1364" s="112">
        <v>50</v>
      </c>
      <c r="BF1364" s="114">
        <v>13</v>
      </c>
      <c r="BG1364" s="114">
        <v>5</v>
      </c>
      <c r="BH1364" s="118">
        <v>700</v>
      </c>
      <c r="BI1364" s="118">
        <f t="shared" si="313"/>
        <v>50013</v>
      </c>
      <c r="BJ1364" s="8" t="s">
        <v>1471</v>
      </c>
      <c r="BK1364">
        <f t="shared" si="330"/>
        <v>5000700</v>
      </c>
      <c r="BP1364">
        <v>48.8</v>
      </c>
      <c r="BQ1364">
        <v>19.5</v>
      </c>
      <c r="BR1364">
        <v>29.3</v>
      </c>
      <c r="BW1364" s="63"/>
      <c r="BX1364" s="63"/>
    </row>
    <row r="1365" spans="1:76" ht="15" hidden="1" customHeight="1" outlineLevel="1">
      <c r="A1365" t="s">
        <v>771</v>
      </c>
      <c r="B1365" s="8" t="s">
        <v>2015</v>
      </c>
      <c r="C1365" s="1">
        <f t="shared" si="323"/>
        <v>365</v>
      </c>
      <c r="D1365" s="5">
        <f>IF(N1365&gt;0, RANK(N1365,(N1365:P1365,Q1365:AE1365)),0)</f>
        <v>1</v>
      </c>
      <c r="E1365" s="5">
        <f>IF(O1365&gt;0,RANK(O1365,(N1365:P1365,Q1365:AE1365)),0)</f>
        <v>2</v>
      </c>
      <c r="F1365" s="5">
        <f t="shared" si="324"/>
        <v>0</v>
      </c>
      <c r="G1365" s="1">
        <f t="shared" si="325"/>
        <v>84</v>
      </c>
      <c r="H1365" s="2">
        <f t="shared" si="312"/>
        <v>0.23013698630136986</v>
      </c>
      <c r="I1365" s="6"/>
      <c r="J1365" s="2">
        <f t="shared" si="326"/>
        <v>0.59178082191780823</v>
      </c>
      <c r="K1365" s="2">
        <f t="shared" si="327"/>
        <v>0.36164383561643837</v>
      </c>
      <c r="L1365" s="2">
        <f t="shared" si="328"/>
        <v>0</v>
      </c>
      <c r="M1365" s="2">
        <f t="shared" si="329"/>
        <v>4.65753424657534E-2</v>
      </c>
      <c r="N1365" s="63">
        <v>216</v>
      </c>
      <c r="O1365" s="63">
        <v>132</v>
      </c>
      <c r="P1365" s="63">
        <v>0</v>
      </c>
      <c r="Q1365" s="63">
        <v>5</v>
      </c>
      <c r="R1365" s="63">
        <v>0</v>
      </c>
      <c r="S1365" s="63">
        <v>1</v>
      </c>
      <c r="T1365" s="63">
        <v>0</v>
      </c>
      <c r="U1365" s="63">
        <v>2</v>
      </c>
      <c r="V1365" s="63">
        <v>0</v>
      </c>
      <c r="W1365" s="63">
        <v>3</v>
      </c>
      <c r="X1365" s="63">
        <v>0</v>
      </c>
      <c r="Y1365" s="63">
        <v>0</v>
      </c>
      <c r="Z1365" s="63">
        <v>4</v>
      </c>
      <c r="AA1365" s="63">
        <v>0</v>
      </c>
      <c r="AB1365" s="63">
        <v>0</v>
      </c>
      <c r="AC1365" s="63">
        <v>0</v>
      </c>
      <c r="AD1365" s="63">
        <v>0</v>
      </c>
      <c r="AE1365" s="63">
        <v>0</v>
      </c>
      <c r="AF1365" s="63">
        <v>0</v>
      </c>
      <c r="AG1365" s="63">
        <v>0</v>
      </c>
      <c r="AH1365" s="63">
        <v>0</v>
      </c>
      <c r="AI1365" s="63">
        <v>0</v>
      </c>
      <c r="AJ1365" s="63">
        <v>0</v>
      </c>
      <c r="AK1365" s="63">
        <v>0</v>
      </c>
      <c r="AL1365" s="63">
        <v>0</v>
      </c>
      <c r="AM1365" s="63">
        <v>0</v>
      </c>
      <c r="AN1365" s="63">
        <v>0</v>
      </c>
      <c r="AO1365" s="63">
        <v>1</v>
      </c>
      <c r="AP1365" s="63">
        <v>1</v>
      </c>
      <c r="AQ1365" s="63">
        <v>0</v>
      </c>
      <c r="AR1365" s="63">
        <v>0</v>
      </c>
      <c r="AS1365" s="63">
        <v>0</v>
      </c>
      <c r="AT1365" s="63">
        <v>0</v>
      </c>
      <c r="AU1365" s="63">
        <v>0</v>
      </c>
      <c r="AV1365" s="63">
        <v>0</v>
      </c>
      <c r="AW1365" s="63">
        <v>0</v>
      </c>
      <c r="AX1365" s="63">
        <v>0</v>
      </c>
      <c r="AY1365" s="63"/>
      <c r="BA1365" t="str">
        <f t="shared" si="322"/>
        <v>Andover</v>
      </c>
      <c r="BB1365" t="s">
        <v>2280</v>
      </c>
      <c r="BC1365">
        <v>1</v>
      </c>
      <c r="BE1365" s="112">
        <v>50</v>
      </c>
      <c r="BF1365" s="114">
        <v>27</v>
      </c>
      <c r="BG1365" s="114">
        <v>5</v>
      </c>
      <c r="BH1365" s="118">
        <v>1300</v>
      </c>
      <c r="BI1365" s="118">
        <f t="shared" si="313"/>
        <v>50027</v>
      </c>
      <c r="BJ1365" s="8" t="s">
        <v>1471</v>
      </c>
      <c r="BK1365">
        <f t="shared" si="330"/>
        <v>5001300</v>
      </c>
      <c r="BP1365">
        <v>28.78</v>
      </c>
      <c r="BQ1365">
        <v>0.01</v>
      </c>
      <c r="BR1365">
        <v>28.77</v>
      </c>
      <c r="BW1365" s="63"/>
      <c r="BX1365" s="63"/>
    </row>
    <row r="1366" spans="1:76" ht="15" hidden="1" customHeight="1" outlineLevel="1">
      <c r="A1366" t="s">
        <v>1817</v>
      </c>
      <c r="B1366" s="8" t="s">
        <v>2015</v>
      </c>
      <c r="C1366" s="1">
        <f t="shared" si="323"/>
        <v>1485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si="324"/>
        <v>7</v>
      </c>
      <c r="G1366" s="1">
        <f t="shared" si="325"/>
        <v>418</v>
      </c>
      <c r="H1366" s="2">
        <f t="shared" si="312"/>
        <v>0.2814814814814815</v>
      </c>
      <c r="I1366" s="6"/>
      <c r="J1366" s="2">
        <f t="shared" si="326"/>
        <v>0.62558922558922558</v>
      </c>
      <c r="K1366" s="2">
        <f t="shared" si="327"/>
        <v>0.34410774410774408</v>
      </c>
      <c r="L1366" s="2">
        <f t="shared" si="328"/>
        <v>6.7340067340067344E-4</v>
      </c>
      <c r="M1366" s="2">
        <f t="shared" si="329"/>
        <v>2.9629629629629659E-2</v>
      </c>
      <c r="N1366" s="63">
        <v>929</v>
      </c>
      <c r="O1366" s="63">
        <v>511</v>
      </c>
      <c r="P1366" s="63">
        <v>1</v>
      </c>
      <c r="Q1366" s="63">
        <v>21</v>
      </c>
      <c r="R1366" s="63">
        <v>3</v>
      </c>
      <c r="S1366" s="63">
        <v>0</v>
      </c>
      <c r="T1366" s="63">
        <v>0</v>
      </c>
      <c r="U1366" s="63">
        <v>3</v>
      </c>
      <c r="V1366" s="63">
        <v>0</v>
      </c>
      <c r="W1366" s="63">
        <v>3</v>
      </c>
      <c r="X1366" s="63">
        <v>0</v>
      </c>
      <c r="Y1366" s="63">
        <v>0</v>
      </c>
      <c r="Z1366" s="63">
        <v>0</v>
      </c>
      <c r="AA1366" s="63">
        <v>0</v>
      </c>
      <c r="AB1366" s="63">
        <v>0</v>
      </c>
      <c r="AC1366" s="63">
        <v>0</v>
      </c>
      <c r="AD1366" s="63">
        <v>0</v>
      </c>
      <c r="AE1366" s="63">
        <v>0</v>
      </c>
      <c r="AF1366" s="63">
        <v>0</v>
      </c>
      <c r="AG1366" s="63">
        <v>0</v>
      </c>
      <c r="AH1366" s="63">
        <v>0</v>
      </c>
      <c r="AI1366" s="63">
        <v>0</v>
      </c>
      <c r="AJ1366" s="63">
        <v>0</v>
      </c>
      <c r="AK1366" s="63">
        <v>1</v>
      </c>
      <c r="AL1366" s="63">
        <v>0</v>
      </c>
      <c r="AM1366" s="63">
        <v>0</v>
      </c>
      <c r="AN1366" s="63">
        <v>0</v>
      </c>
      <c r="AO1366" s="63">
        <v>7</v>
      </c>
      <c r="AP1366" s="63">
        <v>0</v>
      </c>
      <c r="AQ1366" s="63">
        <v>0</v>
      </c>
      <c r="AR1366" s="63">
        <v>6</v>
      </c>
      <c r="AS1366" s="63">
        <v>0</v>
      </c>
      <c r="AT1366" s="63">
        <v>0</v>
      </c>
      <c r="AU1366" s="63">
        <v>0</v>
      </c>
      <c r="AV1366" s="63">
        <v>0</v>
      </c>
      <c r="AW1366" s="63">
        <v>0</v>
      </c>
      <c r="AX1366" s="63">
        <v>0</v>
      </c>
      <c r="AY1366" s="63"/>
      <c r="BA1366" t="str">
        <f t="shared" si="322"/>
        <v>Arlington</v>
      </c>
      <c r="BB1366" t="s">
        <v>950</v>
      </c>
      <c r="BC1366">
        <v>1</v>
      </c>
      <c r="BE1366" s="112">
        <v>50</v>
      </c>
      <c r="BF1366" s="114">
        <v>3</v>
      </c>
      <c r="BG1366" s="114">
        <v>5</v>
      </c>
      <c r="BH1366" s="118">
        <v>1450</v>
      </c>
      <c r="BI1366" s="118">
        <f t="shared" si="313"/>
        <v>50003</v>
      </c>
      <c r="BJ1366" s="8" t="s">
        <v>1471</v>
      </c>
      <c r="BK1366">
        <f t="shared" si="330"/>
        <v>5001450</v>
      </c>
      <c r="BP1366">
        <v>42.44</v>
      </c>
      <c r="BQ1366">
        <v>0.02</v>
      </c>
      <c r="BR1366">
        <v>42.42</v>
      </c>
      <c r="BW1366" s="63"/>
      <c r="BX1366" s="63"/>
    </row>
    <row r="1367" spans="1:76" ht="15" hidden="1" customHeight="1" outlineLevel="1">
      <c r="A1367" t="s">
        <v>1527</v>
      </c>
      <c r="B1367" s="8" t="s">
        <v>2015</v>
      </c>
      <c r="C1367" s="1">
        <f t="shared" si="323"/>
        <v>214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324"/>
        <v>0</v>
      </c>
      <c r="G1367" s="1">
        <f t="shared" si="325"/>
        <v>36</v>
      </c>
      <c r="H1367" s="2">
        <f t="shared" si="312"/>
        <v>0.16822429906542055</v>
      </c>
      <c r="I1367" s="6"/>
      <c r="J1367" s="2">
        <f t="shared" si="326"/>
        <v>0.56074766355140182</v>
      </c>
      <c r="K1367" s="2">
        <f t="shared" si="327"/>
        <v>0.3925233644859813</v>
      </c>
      <c r="L1367" s="2">
        <f t="shared" si="328"/>
        <v>0</v>
      </c>
      <c r="M1367" s="2">
        <f t="shared" si="329"/>
        <v>4.6728971962616883E-2</v>
      </c>
      <c r="N1367" s="63">
        <v>120</v>
      </c>
      <c r="O1367" s="63">
        <v>84</v>
      </c>
      <c r="P1367" s="63">
        <v>0</v>
      </c>
      <c r="Q1367" s="63">
        <v>1</v>
      </c>
      <c r="R1367" s="63">
        <v>3</v>
      </c>
      <c r="S1367" s="63">
        <v>0</v>
      </c>
      <c r="T1367" s="63">
        <v>0</v>
      </c>
      <c r="U1367" s="63">
        <v>0</v>
      </c>
      <c r="V1367" s="63">
        <v>0</v>
      </c>
      <c r="W1367" s="63">
        <v>0</v>
      </c>
      <c r="X1367" s="63">
        <v>1</v>
      </c>
      <c r="Y1367" s="63">
        <v>0</v>
      </c>
      <c r="Z1367" s="63">
        <v>0</v>
      </c>
      <c r="AA1367" s="63">
        <v>0</v>
      </c>
      <c r="AB1367" s="63">
        <v>0</v>
      </c>
      <c r="AC1367" s="63">
        <v>0</v>
      </c>
      <c r="AD1367" s="63">
        <v>0</v>
      </c>
      <c r="AE1367" s="63">
        <v>0</v>
      </c>
      <c r="AF1367" s="63">
        <v>0</v>
      </c>
      <c r="AG1367" s="63">
        <v>0</v>
      </c>
      <c r="AH1367" s="63">
        <v>0</v>
      </c>
      <c r="AI1367" s="63">
        <v>0</v>
      </c>
      <c r="AJ1367" s="63">
        <v>0</v>
      </c>
      <c r="AK1367" s="63">
        <v>0</v>
      </c>
      <c r="AL1367" s="63">
        <v>0</v>
      </c>
      <c r="AM1367" s="63">
        <v>0</v>
      </c>
      <c r="AN1367" s="63">
        <v>0</v>
      </c>
      <c r="AO1367" s="63">
        <v>2</v>
      </c>
      <c r="AP1367" s="63">
        <v>0</v>
      </c>
      <c r="AQ1367" s="63">
        <v>0</v>
      </c>
      <c r="AR1367" s="63">
        <v>2</v>
      </c>
      <c r="AS1367" s="63">
        <v>0</v>
      </c>
      <c r="AT1367" s="63">
        <v>0</v>
      </c>
      <c r="AU1367" s="63">
        <v>0</v>
      </c>
      <c r="AV1367" s="63">
        <v>1</v>
      </c>
      <c r="AW1367" s="63">
        <v>0</v>
      </c>
      <c r="AX1367" s="63">
        <v>0</v>
      </c>
      <c r="AY1367" s="63"/>
      <c r="BA1367" t="str">
        <f t="shared" si="322"/>
        <v>Athens</v>
      </c>
      <c r="BB1367" t="s">
        <v>2128</v>
      </c>
      <c r="BC1367">
        <v>1</v>
      </c>
      <c r="BE1367" s="112">
        <v>50</v>
      </c>
      <c r="BF1367" s="114">
        <v>25</v>
      </c>
      <c r="BG1367" s="114">
        <v>5</v>
      </c>
      <c r="BH1367" s="118">
        <v>1900</v>
      </c>
      <c r="BI1367" s="118">
        <f t="shared" si="313"/>
        <v>50025</v>
      </c>
      <c r="BJ1367" s="8" t="s">
        <v>1471</v>
      </c>
      <c r="BK1367">
        <f t="shared" si="330"/>
        <v>5001900</v>
      </c>
      <c r="BP1367">
        <v>13.08</v>
      </c>
      <c r="BQ1367">
        <v>0.04</v>
      </c>
      <c r="BR1367">
        <v>13.04</v>
      </c>
      <c r="BW1367" s="63"/>
      <c r="BX1367" s="63"/>
    </row>
    <row r="1368" spans="1:76" ht="15" hidden="1" customHeight="1" outlineLevel="1">
      <c r="A1368" t="s">
        <v>10</v>
      </c>
      <c r="B1368" s="8" t="s">
        <v>2015</v>
      </c>
      <c r="C1368" s="1">
        <f t="shared" si="323"/>
        <v>696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324"/>
        <v>0</v>
      </c>
      <c r="G1368" s="1">
        <f t="shared" si="325"/>
        <v>123</v>
      </c>
      <c r="H1368" s="2">
        <f t="shared" si="312"/>
        <v>0.17672413793103448</v>
      </c>
      <c r="I1368" s="6"/>
      <c r="J1368" s="2">
        <f t="shared" si="326"/>
        <v>0.56752873563218387</v>
      </c>
      <c r="K1368" s="2">
        <f t="shared" si="327"/>
        <v>0.39080459770114945</v>
      </c>
      <c r="L1368" s="2">
        <f t="shared" si="328"/>
        <v>0</v>
      </c>
      <c r="M1368" s="2">
        <f t="shared" si="329"/>
        <v>4.1666666666666685E-2</v>
      </c>
      <c r="N1368" s="63">
        <v>395</v>
      </c>
      <c r="O1368" s="63">
        <v>272</v>
      </c>
      <c r="P1368" s="63">
        <v>0</v>
      </c>
      <c r="Q1368" s="63">
        <v>9</v>
      </c>
      <c r="R1368" s="63">
        <v>2</v>
      </c>
      <c r="S1368" s="63">
        <v>1</v>
      </c>
      <c r="T1368" s="63">
        <v>0</v>
      </c>
      <c r="U1368" s="63">
        <v>4</v>
      </c>
      <c r="V1368" s="63">
        <v>1</v>
      </c>
      <c r="W1368" s="63">
        <v>3</v>
      </c>
      <c r="X1368" s="63">
        <v>0</v>
      </c>
      <c r="Y1368" s="63">
        <v>0</v>
      </c>
      <c r="Z1368" s="63">
        <v>0</v>
      </c>
      <c r="AA1368" s="63">
        <v>1</v>
      </c>
      <c r="AB1368" s="63">
        <v>0</v>
      </c>
      <c r="AC1368" s="63">
        <v>1</v>
      </c>
      <c r="AD1368" s="63">
        <v>0</v>
      </c>
      <c r="AE1368" s="63">
        <v>1</v>
      </c>
      <c r="AF1368" s="63">
        <v>0</v>
      </c>
      <c r="AG1368" s="63">
        <v>0</v>
      </c>
      <c r="AH1368" s="63">
        <v>0</v>
      </c>
      <c r="AI1368" s="63">
        <v>0</v>
      </c>
      <c r="AJ1368" s="63">
        <v>0</v>
      </c>
      <c r="AK1368" s="63">
        <v>0</v>
      </c>
      <c r="AL1368" s="63">
        <v>0</v>
      </c>
      <c r="AM1368" s="63">
        <v>0</v>
      </c>
      <c r="AN1368" s="63">
        <v>0</v>
      </c>
      <c r="AO1368" s="63">
        <v>1</v>
      </c>
      <c r="AP1368" s="63">
        <v>0</v>
      </c>
      <c r="AQ1368" s="63">
        <v>0</v>
      </c>
      <c r="AR1368" s="63">
        <v>5</v>
      </c>
      <c r="AS1368" s="63">
        <v>0</v>
      </c>
      <c r="AT1368" s="63">
        <v>0</v>
      </c>
      <c r="AU1368" s="63">
        <v>0</v>
      </c>
      <c r="AV1368" s="63">
        <v>0</v>
      </c>
      <c r="AW1368" s="63">
        <v>0</v>
      </c>
      <c r="AX1368" s="63">
        <v>0</v>
      </c>
      <c r="AY1368" s="63"/>
      <c r="BA1368" t="str">
        <f t="shared" si="322"/>
        <v>Bakersfield</v>
      </c>
      <c r="BB1368" t="s">
        <v>1137</v>
      </c>
      <c r="BC1368">
        <v>1</v>
      </c>
      <c r="BE1368" s="112">
        <v>50</v>
      </c>
      <c r="BF1368" s="114">
        <v>11</v>
      </c>
      <c r="BG1368" s="114">
        <v>10</v>
      </c>
      <c r="BH1368" s="118">
        <v>2500</v>
      </c>
      <c r="BI1368" s="118">
        <f t="shared" si="313"/>
        <v>50011</v>
      </c>
      <c r="BJ1368" s="8" t="s">
        <v>1471</v>
      </c>
      <c r="BK1368">
        <f t="shared" si="330"/>
        <v>5002500</v>
      </c>
      <c r="BP1368">
        <v>44.62</v>
      </c>
      <c r="BQ1368">
        <v>0.03</v>
      </c>
      <c r="BR1368">
        <v>44.59</v>
      </c>
      <c r="BW1368" s="63"/>
      <c r="BX1368" s="63"/>
    </row>
    <row r="1369" spans="1:76" ht="15" hidden="1" customHeight="1" outlineLevel="1">
      <c r="A1369" t="s">
        <v>1938</v>
      </c>
      <c r="B1369" s="8" t="s">
        <v>2015</v>
      </c>
      <c r="C1369" s="1">
        <f t="shared" si="323"/>
        <v>143</v>
      </c>
      <c r="D1369" s="5">
        <f>IF(N1369&gt;0, RANK(N1369,(N1369:P1369,Q1369:AE1369)),0)</f>
        <v>2</v>
      </c>
      <c r="E1369" s="5">
        <f>IF(O1369&gt;0,RANK(O1369,(N1369:P1369,Q1369:AE1369)),0)</f>
        <v>1</v>
      </c>
      <c r="F1369" s="5">
        <f t="shared" si="324"/>
        <v>0</v>
      </c>
      <c r="G1369" s="1">
        <f t="shared" si="325"/>
        <v>9</v>
      </c>
      <c r="H1369" s="2">
        <f t="shared" si="312"/>
        <v>6.2937062937062943E-2</v>
      </c>
      <c r="I1369" s="6"/>
      <c r="J1369" s="2">
        <f t="shared" si="326"/>
        <v>0.44055944055944057</v>
      </c>
      <c r="K1369" s="2">
        <f t="shared" si="327"/>
        <v>0.50349650349650354</v>
      </c>
      <c r="L1369" s="2">
        <f t="shared" si="328"/>
        <v>0</v>
      </c>
      <c r="M1369" s="2">
        <f t="shared" si="329"/>
        <v>5.5944055944055826E-2</v>
      </c>
      <c r="N1369" s="63">
        <v>63</v>
      </c>
      <c r="O1369" s="63">
        <v>72</v>
      </c>
      <c r="P1369" s="63">
        <v>0</v>
      </c>
      <c r="Q1369" s="63">
        <v>3</v>
      </c>
      <c r="R1369" s="63">
        <v>0</v>
      </c>
      <c r="S1369" s="63">
        <v>0</v>
      </c>
      <c r="T1369" s="63">
        <v>0</v>
      </c>
      <c r="U1369" s="63">
        <v>3</v>
      </c>
      <c r="V1369" s="63">
        <v>0</v>
      </c>
      <c r="W1369" s="63">
        <v>0</v>
      </c>
      <c r="X1369" s="63">
        <v>1</v>
      </c>
      <c r="Y1369" s="63">
        <v>0</v>
      </c>
      <c r="Z1369" s="63">
        <v>0</v>
      </c>
      <c r="AA1369" s="63">
        <v>0</v>
      </c>
      <c r="AB1369" s="63">
        <v>0</v>
      </c>
      <c r="AC1369" s="63">
        <v>0</v>
      </c>
      <c r="AD1369" s="63">
        <v>0</v>
      </c>
      <c r="AE1369" s="63">
        <v>0</v>
      </c>
      <c r="AF1369" s="63">
        <v>0</v>
      </c>
      <c r="AG1369" s="63">
        <v>0</v>
      </c>
      <c r="AH1369" s="63">
        <v>0</v>
      </c>
      <c r="AI1369" s="63">
        <v>0</v>
      </c>
      <c r="AJ1369" s="63">
        <v>0</v>
      </c>
      <c r="AK1369" s="63">
        <v>1</v>
      </c>
      <c r="AL1369" s="63">
        <v>0</v>
      </c>
      <c r="AM1369" s="63">
        <v>0</v>
      </c>
      <c r="AN1369" s="63">
        <v>0</v>
      </c>
      <c r="AO1369" s="63">
        <v>0</v>
      </c>
      <c r="AP1369" s="63">
        <v>0</v>
      </c>
      <c r="AQ1369" s="63">
        <v>0</v>
      </c>
      <c r="AR1369" s="63">
        <v>0</v>
      </c>
      <c r="AS1369" s="63">
        <v>0</v>
      </c>
      <c r="AT1369" s="63">
        <v>0</v>
      </c>
      <c r="AU1369" s="63">
        <v>0</v>
      </c>
      <c r="AV1369" s="63">
        <v>0</v>
      </c>
      <c r="AW1369" s="63">
        <v>0</v>
      </c>
      <c r="AX1369" s="63">
        <v>0</v>
      </c>
      <c r="AY1369" s="63"/>
      <c r="BA1369" t="str">
        <f t="shared" si="322"/>
        <v>Baltimore</v>
      </c>
      <c r="BB1369" t="s">
        <v>2280</v>
      </c>
      <c r="BC1369">
        <v>1</v>
      </c>
      <c r="BE1369" s="112">
        <v>50</v>
      </c>
      <c r="BF1369" s="114">
        <v>27</v>
      </c>
      <c r="BG1369" s="114">
        <v>11</v>
      </c>
      <c r="BH1369" s="118">
        <v>2575</v>
      </c>
      <c r="BI1369" s="118">
        <f t="shared" si="313"/>
        <v>50027</v>
      </c>
      <c r="BJ1369" s="8" t="s">
        <v>1471</v>
      </c>
      <c r="BK1369">
        <f t="shared" si="330"/>
        <v>5002575</v>
      </c>
      <c r="BP1369">
        <v>4.67</v>
      </c>
      <c r="BQ1369">
        <v>0</v>
      </c>
      <c r="BR1369">
        <v>4.67</v>
      </c>
      <c r="BW1369" s="63"/>
      <c r="BX1369" s="63"/>
    </row>
    <row r="1370" spans="1:76" ht="15" hidden="1" customHeight="1" outlineLevel="1">
      <c r="A1370" t="s">
        <v>42</v>
      </c>
      <c r="B1370" s="8" t="s">
        <v>2015</v>
      </c>
      <c r="C1370" s="1">
        <f t="shared" si="323"/>
        <v>669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324"/>
        <v>6</v>
      </c>
      <c r="G1370" s="1">
        <f t="shared" si="325"/>
        <v>288</v>
      </c>
      <c r="H1370" s="2">
        <f t="shared" si="312"/>
        <v>0.43049327354260092</v>
      </c>
      <c r="I1370" s="6"/>
      <c r="J1370" s="2">
        <f t="shared" si="326"/>
        <v>0.69506726457399104</v>
      </c>
      <c r="K1370" s="2">
        <f t="shared" si="327"/>
        <v>0.26457399103139012</v>
      </c>
      <c r="L1370" s="2">
        <f t="shared" si="328"/>
        <v>1.4947683109118087E-3</v>
      </c>
      <c r="M1370" s="2">
        <f t="shared" si="329"/>
        <v>3.8863976083707029E-2</v>
      </c>
      <c r="N1370" s="63">
        <v>465</v>
      </c>
      <c r="O1370" s="63">
        <v>177</v>
      </c>
      <c r="P1370" s="63">
        <v>1</v>
      </c>
      <c r="Q1370" s="63">
        <v>5</v>
      </c>
      <c r="R1370" s="63">
        <v>6</v>
      </c>
      <c r="S1370" s="63">
        <v>0</v>
      </c>
      <c r="T1370" s="63">
        <v>0</v>
      </c>
      <c r="U1370" s="63">
        <v>0</v>
      </c>
      <c r="V1370" s="63">
        <v>0</v>
      </c>
      <c r="W1370" s="63">
        <v>8</v>
      </c>
      <c r="X1370" s="63">
        <v>1</v>
      </c>
      <c r="Y1370" s="63">
        <v>0</v>
      </c>
      <c r="Z1370" s="63">
        <v>0</v>
      </c>
      <c r="AA1370" s="63">
        <v>0</v>
      </c>
      <c r="AB1370" s="63">
        <v>0</v>
      </c>
      <c r="AC1370" s="63">
        <v>0</v>
      </c>
      <c r="AD1370" s="63">
        <v>0</v>
      </c>
      <c r="AE1370" s="63">
        <v>1</v>
      </c>
      <c r="AF1370" s="63">
        <v>0</v>
      </c>
      <c r="AG1370" s="63">
        <v>0</v>
      </c>
      <c r="AH1370" s="63">
        <v>0</v>
      </c>
      <c r="AI1370" s="63">
        <v>0</v>
      </c>
      <c r="AJ1370" s="63">
        <v>0</v>
      </c>
      <c r="AK1370" s="63">
        <v>0</v>
      </c>
      <c r="AL1370" s="63">
        <v>0</v>
      </c>
      <c r="AM1370" s="63">
        <v>0</v>
      </c>
      <c r="AN1370" s="63">
        <v>0</v>
      </c>
      <c r="AO1370" s="63">
        <v>2</v>
      </c>
      <c r="AP1370" s="63">
        <v>0</v>
      </c>
      <c r="AQ1370" s="63">
        <v>0</v>
      </c>
      <c r="AR1370" s="63">
        <v>3</v>
      </c>
      <c r="AS1370" s="63">
        <v>0</v>
      </c>
      <c r="AT1370" s="63">
        <v>0</v>
      </c>
      <c r="AU1370" s="63">
        <v>0</v>
      </c>
      <c r="AV1370" s="63">
        <v>0</v>
      </c>
      <c r="AW1370" s="63">
        <v>0</v>
      </c>
      <c r="AX1370" s="63">
        <v>0</v>
      </c>
      <c r="AY1370" s="63"/>
      <c r="BA1370" t="str">
        <f t="shared" si="322"/>
        <v>Barnard</v>
      </c>
      <c r="BB1370" t="s">
        <v>2280</v>
      </c>
      <c r="BC1370">
        <v>1</v>
      </c>
      <c r="BE1370" s="112">
        <v>50</v>
      </c>
      <c r="BF1370" s="114">
        <v>27</v>
      </c>
      <c r="BG1370" s="114">
        <v>15</v>
      </c>
      <c r="BH1370" s="118">
        <v>2725</v>
      </c>
      <c r="BI1370" s="118">
        <f t="shared" si="313"/>
        <v>50027</v>
      </c>
      <c r="BJ1370" s="8" t="s">
        <v>1471</v>
      </c>
      <c r="BK1370">
        <f t="shared" si="330"/>
        <v>5002725</v>
      </c>
      <c r="BP1370">
        <v>48.89</v>
      </c>
      <c r="BQ1370">
        <v>0.19</v>
      </c>
      <c r="BR1370">
        <v>48.7</v>
      </c>
      <c r="BW1370" s="63"/>
      <c r="BX1370" s="63"/>
    </row>
    <row r="1371" spans="1:76" ht="15" hidden="1" customHeight="1" outlineLevel="1">
      <c r="A1371" t="s">
        <v>47</v>
      </c>
      <c r="B1371" s="8" t="s">
        <v>2015</v>
      </c>
      <c r="C1371" s="1">
        <f t="shared" si="323"/>
        <v>1095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324"/>
        <v>0</v>
      </c>
      <c r="G1371" s="1">
        <f t="shared" si="325"/>
        <v>187</v>
      </c>
      <c r="H1371" s="2">
        <f t="shared" si="312"/>
        <v>0.17077625570776256</v>
      </c>
      <c r="I1371" s="6"/>
      <c r="J1371" s="2">
        <f t="shared" si="326"/>
        <v>0.56986301369863013</v>
      </c>
      <c r="K1371" s="2">
        <f t="shared" si="327"/>
        <v>0.39908675799086757</v>
      </c>
      <c r="L1371" s="2">
        <f t="shared" si="328"/>
        <v>0</v>
      </c>
      <c r="M1371" s="2">
        <f t="shared" si="329"/>
        <v>3.1050228310502304E-2</v>
      </c>
      <c r="N1371" s="63">
        <v>624</v>
      </c>
      <c r="O1371" s="63">
        <v>437</v>
      </c>
      <c r="P1371" s="63">
        <v>0</v>
      </c>
      <c r="Q1371" s="63">
        <v>6</v>
      </c>
      <c r="R1371" s="63">
        <v>8</v>
      </c>
      <c r="S1371" s="63">
        <v>0</v>
      </c>
      <c r="T1371" s="63">
        <v>0</v>
      </c>
      <c r="U1371" s="63">
        <v>1</v>
      </c>
      <c r="V1371" s="63">
        <v>0</v>
      </c>
      <c r="W1371" s="63">
        <v>9</v>
      </c>
      <c r="X1371" s="63">
        <v>0</v>
      </c>
      <c r="Y1371" s="63">
        <v>0</v>
      </c>
      <c r="Z1371" s="63">
        <v>1</v>
      </c>
      <c r="AA1371" s="63">
        <v>1</v>
      </c>
      <c r="AB1371" s="63">
        <v>0</v>
      </c>
      <c r="AC1371" s="63">
        <v>1</v>
      </c>
      <c r="AD1371" s="63">
        <v>0</v>
      </c>
      <c r="AE1371" s="63">
        <v>0</v>
      </c>
      <c r="AF1371" s="63">
        <v>0</v>
      </c>
      <c r="AG1371" s="63">
        <v>0</v>
      </c>
      <c r="AH1371" s="63">
        <v>0</v>
      </c>
      <c r="AI1371" s="63">
        <v>0</v>
      </c>
      <c r="AJ1371" s="63">
        <v>0</v>
      </c>
      <c r="AK1371" s="63">
        <v>1</v>
      </c>
      <c r="AL1371" s="63">
        <v>0</v>
      </c>
      <c r="AM1371" s="63">
        <v>0</v>
      </c>
      <c r="AN1371" s="63">
        <v>0</v>
      </c>
      <c r="AO1371" s="63">
        <v>2</v>
      </c>
      <c r="AP1371" s="63">
        <v>0</v>
      </c>
      <c r="AQ1371" s="63">
        <v>0</v>
      </c>
      <c r="AR1371" s="63">
        <v>4</v>
      </c>
      <c r="AS1371" s="63">
        <v>0</v>
      </c>
      <c r="AT1371" s="63">
        <v>0</v>
      </c>
      <c r="AU1371" s="63">
        <v>0</v>
      </c>
      <c r="AV1371" s="63">
        <v>0</v>
      </c>
      <c r="AW1371" s="63">
        <v>0</v>
      </c>
      <c r="AX1371" s="63">
        <v>0</v>
      </c>
      <c r="AY1371" s="63"/>
      <c r="BA1371" t="str">
        <f t="shared" si="322"/>
        <v>Barnet</v>
      </c>
      <c r="BB1371" t="s">
        <v>680</v>
      </c>
      <c r="BC1371">
        <v>1</v>
      </c>
      <c r="BE1371" s="112">
        <v>50</v>
      </c>
      <c r="BF1371" s="114">
        <v>5</v>
      </c>
      <c r="BG1371" s="114">
        <v>5</v>
      </c>
      <c r="BH1371" s="118">
        <v>2875</v>
      </c>
      <c r="BI1371" s="118">
        <f t="shared" si="313"/>
        <v>50005</v>
      </c>
      <c r="BJ1371" s="8" t="s">
        <v>1471</v>
      </c>
      <c r="BK1371">
        <f t="shared" si="330"/>
        <v>5002875</v>
      </c>
      <c r="BP1371">
        <v>43.57</v>
      </c>
      <c r="BQ1371">
        <v>1.18</v>
      </c>
      <c r="BR1371">
        <v>42.39</v>
      </c>
      <c r="BW1371" s="63"/>
      <c r="BX1371" s="63"/>
    </row>
    <row r="1372" spans="1:76" ht="15" hidden="1" customHeight="1" outlineLevel="1">
      <c r="A1372" t="s">
        <v>920</v>
      </c>
      <c r="B1372" s="8" t="s">
        <v>2015</v>
      </c>
      <c r="C1372" s="1">
        <f t="shared" si="323"/>
        <v>3807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324"/>
        <v>7</v>
      </c>
      <c r="G1372" s="1">
        <f t="shared" si="325"/>
        <v>1082</v>
      </c>
      <c r="H1372" s="2">
        <f t="shared" si="312"/>
        <v>0.28421329130548989</v>
      </c>
      <c r="I1372" s="6"/>
      <c r="J1372" s="2">
        <f t="shared" si="326"/>
        <v>0.62516417126346202</v>
      </c>
      <c r="K1372" s="2">
        <f t="shared" si="327"/>
        <v>0.34095087995797213</v>
      </c>
      <c r="L1372" s="2">
        <f t="shared" si="328"/>
        <v>7.8802206461780935E-4</v>
      </c>
      <c r="M1372" s="2">
        <f t="shared" si="329"/>
        <v>3.3096926713948038E-2</v>
      </c>
      <c r="N1372" s="63">
        <v>2380</v>
      </c>
      <c r="O1372" s="63">
        <v>1298</v>
      </c>
      <c r="P1372" s="63">
        <v>3</v>
      </c>
      <c r="Q1372" s="63">
        <v>38</v>
      </c>
      <c r="R1372" s="63">
        <v>18</v>
      </c>
      <c r="S1372" s="63">
        <v>3</v>
      </c>
      <c r="T1372" s="63">
        <v>0</v>
      </c>
      <c r="U1372" s="63">
        <v>19</v>
      </c>
      <c r="V1372" s="63">
        <v>1</v>
      </c>
      <c r="W1372" s="63">
        <v>9</v>
      </c>
      <c r="X1372" s="63">
        <v>3</v>
      </c>
      <c r="Y1372" s="63">
        <v>0</v>
      </c>
      <c r="Z1372" s="63">
        <v>2</v>
      </c>
      <c r="AA1372" s="63">
        <v>1</v>
      </c>
      <c r="AB1372" s="63">
        <v>0</v>
      </c>
      <c r="AC1372" s="63">
        <v>0</v>
      </c>
      <c r="AD1372" s="63">
        <v>0</v>
      </c>
      <c r="AE1372" s="63">
        <v>1</v>
      </c>
      <c r="AF1372" s="63">
        <v>0</v>
      </c>
      <c r="AG1372" s="63">
        <v>0</v>
      </c>
      <c r="AH1372" s="63">
        <v>0</v>
      </c>
      <c r="AI1372" s="63">
        <v>0</v>
      </c>
      <c r="AJ1372" s="63">
        <v>0</v>
      </c>
      <c r="AK1372" s="63">
        <v>2</v>
      </c>
      <c r="AL1372" s="63">
        <v>0</v>
      </c>
      <c r="AM1372" s="63">
        <v>0</v>
      </c>
      <c r="AN1372" s="63">
        <v>0</v>
      </c>
      <c r="AO1372" s="63">
        <v>11</v>
      </c>
      <c r="AP1372" s="63">
        <v>2</v>
      </c>
      <c r="AQ1372" s="63">
        <v>0</v>
      </c>
      <c r="AR1372" s="63">
        <v>13</v>
      </c>
      <c r="AS1372" s="63">
        <v>1</v>
      </c>
      <c r="AT1372" s="63">
        <v>0</v>
      </c>
      <c r="AU1372" s="63">
        <v>0</v>
      </c>
      <c r="AV1372" s="63">
        <v>2</v>
      </c>
      <c r="AW1372" s="63">
        <v>0</v>
      </c>
      <c r="AX1372" s="63">
        <v>0</v>
      </c>
      <c r="AY1372" s="63"/>
      <c r="BA1372" t="str">
        <f t="shared" si="322"/>
        <v>Barre</v>
      </c>
      <c r="BB1372" t="s">
        <v>691</v>
      </c>
      <c r="BC1372">
        <v>1</v>
      </c>
      <c r="BE1372" s="112">
        <v>50</v>
      </c>
      <c r="BF1372" s="114">
        <v>23</v>
      </c>
      <c r="BG1372" s="114">
        <v>5</v>
      </c>
      <c r="BH1372" s="118">
        <v>3175</v>
      </c>
      <c r="BI1372" s="118">
        <f t="shared" si="313"/>
        <v>50023</v>
      </c>
      <c r="BJ1372" s="8" t="s">
        <v>1248</v>
      </c>
      <c r="BK1372">
        <f t="shared" si="330"/>
        <v>5003175</v>
      </c>
      <c r="BP1372">
        <v>4.0199999999999996</v>
      </c>
      <c r="BQ1372">
        <v>0</v>
      </c>
      <c r="BR1372">
        <v>4.0199999999999996</v>
      </c>
      <c r="BW1372" s="63"/>
      <c r="BX1372" s="63"/>
    </row>
    <row r="1373" spans="1:76" ht="15" hidden="1" customHeight="1" outlineLevel="1">
      <c r="A1373" t="s">
        <v>920</v>
      </c>
      <c r="B1373" s="8" t="s">
        <v>2015</v>
      </c>
      <c r="C1373" s="1">
        <f t="shared" si="323"/>
        <v>4766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 t="shared" si="324"/>
        <v>7</v>
      </c>
      <c r="G1373" s="1">
        <f t="shared" si="325"/>
        <v>419</v>
      </c>
      <c r="H1373" s="2">
        <f t="shared" si="312"/>
        <v>8.7914393621485523E-2</v>
      </c>
      <c r="I1373" s="6"/>
      <c r="J1373" s="2">
        <f t="shared" si="326"/>
        <v>0.52706672261854803</v>
      </c>
      <c r="K1373" s="2">
        <f t="shared" si="327"/>
        <v>0.43915232899706252</v>
      </c>
      <c r="L1373" s="2">
        <f t="shared" si="328"/>
        <v>4.1963911036508602E-4</v>
      </c>
      <c r="M1373" s="2">
        <f t="shared" si="329"/>
        <v>3.3361309274024357E-2</v>
      </c>
      <c r="N1373" s="63">
        <v>2512</v>
      </c>
      <c r="O1373" s="63">
        <v>2093</v>
      </c>
      <c r="P1373" s="63">
        <v>2</v>
      </c>
      <c r="Q1373" s="63">
        <v>57</v>
      </c>
      <c r="R1373" s="63">
        <v>15</v>
      </c>
      <c r="S1373" s="63">
        <v>2</v>
      </c>
      <c r="T1373" s="63">
        <v>2</v>
      </c>
      <c r="U1373" s="63">
        <v>25</v>
      </c>
      <c r="V1373" s="63">
        <v>0</v>
      </c>
      <c r="W1373" s="63">
        <v>14</v>
      </c>
      <c r="X1373" s="63">
        <v>0</v>
      </c>
      <c r="Y1373" s="63">
        <v>0</v>
      </c>
      <c r="Z1373" s="63">
        <v>1</v>
      </c>
      <c r="AA1373" s="63">
        <v>2</v>
      </c>
      <c r="AB1373" s="63">
        <v>1</v>
      </c>
      <c r="AC1373" s="63">
        <v>0</v>
      </c>
      <c r="AD1373" s="63">
        <v>0</v>
      </c>
      <c r="AE1373" s="63">
        <v>1</v>
      </c>
      <c r="AF1373" s="63">
        <v>0</v>
      </c>
      <c r="AG1373" s="63">
        <v>0</v>
      </c>
      <c r="AH1373" s="63">
        <v>0</v>
      </c>
      <c r="AI1373" s="63">
        <v>0</v>
      </c>
      <c r="AJ1373" s="63">
        <v>0</v>
      </c>
      <c r="AK1373" s="63">
        <v>0</v>
      </c>
      <c r="AL1373" s="63">
        <v>0</v>
      </c>
      <c r="AM1373" s="63">
        <v>0</v>
      </c>
      <c r="AN1373" s="63">
        <v>0</v>
      </c>
      <c r="AO1373" s="63">
        <v>18</v>
      </c>
      <c r="AP1373" s="63">
        <v>2</v>
      </c>
      <c r="AQ1373" s="63">
        <v>0</v>
      </c>
      <c r="AR1373" s="63">
        <v>17</v>
      </c>
      <c r="AS1373" s="63">
        <v>1</v>
      </c>
      <c r="AT1373" s="63">
        <v>0</v>
      </c>
      <c r="AU1373" s="63">
        <v>0</v>
      </c>
      <c r="AV1373" s="63">
        <v>1</v>
      </c>
      <c r="AW1373" s="63">
        <v>0</v>
      </c>
      <c r="AX1373" s="63">
        <v>0</v>
      </c>
      <c r="AY1373" s="63"/>
      <c r="BA1373" t="str">
        <f t="shared" si="322"/>
        <v>Barre</v>
      </c>
      <c r="BB1373" t="s">
        <v>691</v>
      </c>
      <c r="BC1373">
        <v>1</v>
      </c>
      <c r="BE1373" s="112">
        <v>50</v>
      </c>
      <c r="BF1373" s="114">
        <v>23</v>
      </c>
      <c r="BG1373" s="114">
        <v>10</v>
      </c>
      <c r="BH1373" s="118">
        <v>3250</v>
      </c>
      <c r="BI1373" s="118">
        <f t="shared" si="313"/>
        <v>50023</v>
      </c>
      <c r="BJ1373" s="8" t="s">
        <v>1471</v>
      </c>
      <c r="BK1373">
        <f t="shared" si="330"/>
        <v>5003250</v>
      </c>
      <c r="BP1373">
        <v>30.69</v>
      </c>
      <c r="BQ1373">
        <v>0.05</v>
      </c>
      <c r="BR1373">
        <v>30.64</v>
      </c>
      <c r="BW1373" s="63"/>
      <c r="BX1373" s="63"/>
    </row>
    <row r="1374" spans="1:76" ht="15" hidden="1" customHeight="1" outlineLevel="1">
      <c r="A1374" t="s">
        <v>545</v>
      </c>
      <c r="B1374" s="8" t="s">
        <v>2015</v>
      </c>
      <c r="C1374" s="1">
        <f t="shared" si="323"/>
        <v>1296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324"/>
        <v>9</v>
      </c>
      <c r="G1374" s="1">
        <f t="shared" si="325"/>
        <v>117</v>
      </c>
      <c r="H1374" s="2">
        <f t="shared" si="312"/>
        <v>9.0277777777777776E-2</v>
      </c>
      <c r="I1374" s="6"/>
      <c r="J1374" s="2">
        <f t="shared" si="326"/>
        <v>0.53009259259259256</v>
      </c>
      <c r="K1374" s="2">
        <f t="shared" si="327"/>
        <v>0.43981481481481483</v>
      </c>
      <c r="L1374" s="2">
        <f t="shared" si="328"/>
        <v>7.716049382716049E-4</v>
      </c>
      <c r="M1374" s="2">
        <f t="shared" si="329"/>
        <v>2.932098765432101E-2</v>
      </c>
      <c r="N1374" s="63">
        <v>687</v>
      </c>
      <c r="O1374" s="63">
        <v>570</v>
      </c>
      <c r="P1374" s="63">
        <v>1</v>
      </c>
      <c r="Q1374" s="63">
        <v>10</v>
      </c>
      <c r="R1374" s="63">
        <v>3</v>
      </c>
      <c r="S1374" s="63">
        <v>1</v>
      </c>
      <c r="T1374" s="63">
        <v>0</v>
      </c>
      <c r="U1374" s="63">
        <v>4</v>
      </c>
      <c r="V1374" s="63">
        <v>1</v>
      </c>
      <c r="W1374" s="63">
        <v>3</v>
      </c>
      <c r="X1374" s="63">
        <v>1</v>
      </c>
      <c r="Y1374" s="63">
        <v>0</v>
      </c>
      <c r="Z1374" s="63">
        <v>2</v>
      </c>
      <c r="AA1374" s="63">
        <v>2</v>
      </c>
      <c r="AB1374" s="63">
        <v>0</v>
      </c>
      <c r="AC1374" s="63">
        <v>0</v>
      </c>
      <c r="AD1374" s="63">
        <v>0</v>
      </c>
      <c r="AE1374" s="63">
        <v>0</v>
      </c>
      <c r="AF1374" s="63">
        <v>0</v>
      </c>
      <c r="AG1374" s="63">
        <v>0</v>
      </c>
      <c r="AH1374" s="63">
        <v>0</v>
      </c>
      <c r="AI1374" s="63">
        <v>0</v>
      </c>
      <c r="AJ1374" s="63">
        <v>0</v>
      </c>
      <c r="AK1374" s="63">
        <v>2</v>
      </c>
      <c r="AL1374" s="63">
        <v>0</v>
      </c>
      <c r="AM1374" s="63">
        <v>0</v>
      </c>
      <c r="AN1374" s="63">
        <v>0</v>
      </c>
      <c r="AO1374" s="63">
        <v>5</v>
      </c>
      <c r="AP1374" s="63">
        <v>1</v>
      </c>
      <c r="AQ1374" s="63">
        <v>0</v>
      </c>
      <c r="AR1374" s="63">
        <v>2</v>
      </c>
      <c r="AS1374" s="63">
        <v>0</v>
      </c>
      <c r="AT1374" s="63">
        <v>0</v>
      </c>
      <c r="AU1374" s="63">
        <v>0</v>
      </c>
      <c r="AV1374" s="63">
        <v>1</v>
      </c>
      <c r="AW1374" s="63">
        <v>0</v>
      </c>
      <c r="AX1374" s="63">
        <v>0</v>
      </c>
      <c r="AY1374" s="63"/>
      <c r="BA1374" t="str">
        <f t="shared" si="322"/>
        <v>Barton</v>
      </c>
      <c r="BB1374" t="s">
        <v>405</v>
      </c>
      <c r="BC1374">
        <v>1</v>
      </c>
      <c r="BE1374" s="112">
        <v>50</v>
      </c>
      <c r="BF1374" s="114">
        <v>19</v>
      </c>
      <c r="BG1374" s="114">
        <v>10</v>
      </c>
      <c r="BH1374" s="118">
        <v>3550</v>
      </c>
      <c r="BI1374" s="118">
        <f t="shared" si="313"/>
        <v>50019</v>
      </c>
      <c r="BJ1374" s="8" t="s">
        <v>1471</v>
      </c>
      <c r="BK1374">
        <f t="shared" si="330"/>
        <v>5003550</v>
      </c>
      <c r="BP1374">
        <v>44.91</v>
      </c>
      <c r="BQ1374">
        <v>1.26</v>
      </c>
      <c r="BR1374">
        <v>43.65</v>
      </c>
      <c r="BW1374" s="63"/>
      <c r="BX1374" s="63"/>
    </row>
    <row r="1375" spans="1:76" ht="15" hidden="1" customHeight="1" outlineLevel="1">
      <c r="A1375" t="s">
        <v>743</v>
      </c>
      <c r="B1375" s="8" t="s">
        <v>2015</v>
      </c>
      <c r="C1375" s="1">
        <f t="shared" si="323"/>
        <v>176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 t="shared" si="324"/>
        <v>0</v>
      </c>
      <c r="G1375" s="1">
        <f t="shared" si="325"/>
        <v>14</v>
      </c>
      <c r="H1375" s="2">
        <f t="shared" si="312"/>
        <v>7.9545454545454544E-2</v>
      </c>
      <c r="I1375" s="6"/>
      <c r="J1375" s="2">
        <f t="shared" si="326"/>
        <v>0.44886363636363635</v>
      </c>
      <c r="K1375" s="2">
        <f t="shared" si="327"/>
        <v>0.52840909090909094</v>
      </c>
      <c r="L1375" s="2">
        <f t="shared" si="328"/>
        <v>0</v>
      </c>
      <c r="M1375" s="2">
        <f t="shared" si="329"/>
        <v>2.2727272727272707E-2</v>
      </c>
      <c r="N1375" s="63">
        <v>79</v>
      </c>
      <c r="O1375" s="63">
        <v>93</v>
      </c>
      <c r="P1375" s="63">
        <v>0</v>
      </c>
      <c r="Q1375" s="63">
        <v>2</v>
      </c>
      <c r="R1375" s="63">
        <v>0</v>
      </c>
      <c r="S1375" s="63">
        <v>0</v>
      </c>
      <c r="T1375" s="63">
        <v>0</v>
      </c>
      <c r="U1375" s="63">
        <v>0</v>
      </c>
      <c r="V1375" s="63">
        <v>0</v>
      </c>
      <c r="W1375" s="63">
        <v>1</v>
      </c>
      <c r="X1375" s="63">
        <v>0</v>
      </c>
      <c r="Y1375" s="63">
        <v>0</v>
      </c>
      <c r="Z1375" s="63">
        <v>0</v>
      </c>
      <c r="AA1375" s="63">
        <v>0</v>
      </c>
      <c r="AB1375" s="63">
        <v>0</v>
      </c>
      <c r="AC1375" s="63">
        <v>0</v>
      </c>
      <c r="AD1375" s="63">
        <v>0</v>
      </c>
      <c r="AE1375" s="63">
        <v>0</v>
      </c>
      <c r="AF1375" s="63">
        <v>0</v>
      </c>
      <c r="AG1375" s="63">
        <v>0</v>
      </c>
      <c r="AH1375" s="63">
        <v>0</v>
      </c>
      <c r="AI1375" s="63">
        <v>0</v>
      </c>
      <c r="AJ1375" s="63">
        <v>0</v>
      </c>
      <c r="AK1375" s="63">
        <v>0</v>
      </c>
      <c r="AL1375" s="63">
        <v>0</v>
      </c>
      <c r="AM1375" s="63">
        <v>0</v>
      </c>
      <c r="AN1375" s="63">
        <v>0</v>
      </c>
      <c r="AO1375" s="63">
        <v>1</v>
      </c>
      <c r="AP1375" s="63">
        <v>0</v>
      </c>
      <c r="AQ1375" s="63">
        <v>0</v>
      </c>
      <c r="AR1375" s="63">
        <v>0</v>
      </c>
      <c r="AS1375" s="63">
        <v>0</v>
      </c>
      <c r="AT1375" s="63">
        <v>0</v>
      </c>
      <c r="AU1375" s="63">
        <v>0</v>
      </c>
      <c r="AV1375" s="63">
        <v>0</v>
      </c>
      <c r="AW1375" s="63">
        <v>0</v>
      </c>
      <c r="AX1375" s="63">
        <v>0</v>
      </c>
      <c r="AY1375" s="63"/>
      <c r="BA1375" t="str">
        <f t="shared" si="322"/>
        <v>Belvidere</v>
      </c>
      <c r="BB1375" t="s">
        <v>2767</v>
      </c>
      <c r="BC1375">
        <v>1</v>
      </c>
      <c r="BE1375" s="112">
        <v>50</v>
      </c>
      <c r="BF1375" s="114">
        <v>15</v>
      </c>
      <c r="BG1375" s="114">
        <v>5</v>
      </c>
      <c r="BH1375" s="118">
        <v>4375</v>
      </c>
      <c r="BI1375" s="118">
        <f t="shared" si="313"/>
        <v>50015</v>
      </c>
      <c r="BJ1375" s="8" t="s">
        <v>1471</v>
      </c>
      <c r="BK1375">
        <f t="shared" si="330"/>
        <v>5004375</v>
      </c>
      <c r="BP1375">
        <v>32.14</v>
      </c>
      <c r="BQ1375">
        <v>0</v>
      </c>
      <c r="BR1375">
        <v>32.14</v>
      </c>
      <c r="BW1375" s="63"/>
      <c r="BX1375" s="63"/>
    </row>
    <row r="1376" spans="1:76" ht="15" hidden="1" customHeight="1" outlineLevel="1">
      <c r="A1376" t="s">
        <v>950</v>
      </c>
      <c r="B1376" s="8" t="s">
        <v>2015</v>
      </c>
      <c r="C1376" s="1">
        <f t="shared" si="323"/>
        <v>7096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324"/>
        <v>13</v>
      </c>
      <c r="G1376" s="1">
        <f t="shared" si="325"/>
        <v>1896</v>
      </c>
      <c r="H1376" s="2">
        <f t="shared" si="312"/>
        <v>0.26719278466741825</v>
      </c>
      <c r="I1376" s="6"/>
      <c r="J1376" s="2">
        <f t="shared" si="326"/>
        <v>0.6156989853438557</v>
      </c>
      <c r="K1376" s="2">
        <f t="shared" si="327"/>
        <v>0.34850620067643745</v>
      </c>
      <c r="L1376" s="2">
        <f t="shared" si="328"/>
        <v>2.8184892897406989E-4</v>
      </c>
      <c r="M1376" s="2">
        <f t="shared" si="329"/>
        <v>3.551296505073278E-2</v>
      </c>
      <c r="N1376" s="63">
        <v>4369</v>
      </c>
      <c r="O1376" s="63">
        <v>2473</v>
      </c>
      <c r="P1376" s="63">
        <v>2</v>
      </c>
      <c r="Q1376" s="63">
        <v>63</v>
      </c>
      <c r="R1376" s="63">
        <v>35</v>
      </c>
      <c r="S1376" s="63">
        <v>3</v>
      </c>
      <c r="T1376" s="63">
        <v>0</v>
      </c>
      <c r="U1376" s="63">
        <v>31</v>
      </c>
      <c r="V1376" s="63">
        <v>3</v>
      </c>
      <c r="W1376" s="63">
        <v>34</v>
      </c>
      <c r="X1376" s="63">
        <v>8</v>
      </c>
      <c r="Y1376" s="63">
        <v>0</v>
      </c>
      <c r="Z1376" s="63">
        <v>6</v>
      </c>
      <c r="AA1376" s="63">
        <v>5</v>
      </c>
      <c r="AB1376" s="63">
        <v>3</v>
      </c>
      <c r="AC1376" s="63">
        <v>2</v>
      </c>
      <c r="AD1376" s="63">
        <v>0</v>
      </c>
      <c r="AE1376" s="63">
        <v>0</v>
      </c>
      <c r="AF1376" s="63">
        <v>0</v>
      </c>
      <c r="AG1376" s="63">
        <v>0</v>
      </c>
      <c r="AH1376" s="63">
        <v>0</v>
      </c>
      <c r="AI1376" s="63">
        <v>0</v>
      </c>
      <c r="AJ1376" s="63">
        <v>0</v>
      </c>
      <c r="AK1376" s="63">
        <v>3</v>
      </c>
      <c r="AL1376" s="63">
        <v>0</v>
      </c>
      <c r="AM1376" s="63">
        <v>0</v>
      </c>
      <c r="AN1376" s="63">
        <v>0</v>
      </c>
      <c r="AO1376" s="63">
        <v>24</v>
      </c>
      <c r="AP1376" s="63">
        <v>4</v>
      </c>
      <c r="AQ1376" s="63">
        <v>0</v>
      </c>
      <c r="AR1376" s="63">
        <v>23</v>
      </c>
      <c r="AS1376" s="63">
        <v>1</v>
      </c>
      <c r="AT1376" s="63">
        <v>0</v>
      </c>
      <c r="AU1376" s="63">
        <v>0</v>
      </c>
      <c r="AV1376" s="63">
        <v>4</v>
      </c>
      <c r="AW1376" s="63">
        <v>0</v>
      </c>
      <c r="AX1376" s="63">
        <v>0</v>
      </c>
      <c r="AY1376" s="63"/>
      <c r="BA1376" t="str">
        <f t="shared" si="322"/>
        <v>Bennington</v>
      </c>
      <c r="BB1376" t="s">
        <v>950</v>
      </c>
      <c r="BC1376">
        <v>1</v>
      </c>
      <c r="BE1376" s="112">
        <v>50</v>
      </c>
      <c r="BF1376" s="114">
        <v>3</v>
      </c>
      <c r="BG1376" s="114">
        <v>10</v>
      </c>
      <c r="BH1376" s="118">
        <v>4825</v>
      </c>
      <c r="BI1376" s="118">
        <f t="shared" si="313"/>
        <v>50003</v>
      </c>
      <c r="BJ1376" s="8" t="s">
        <v>1471</v>
      </c>
      <c r="BK1376">
        <f t="shared" si="330"/>
        <v>5004825</v>
      </c>
      <c r="BP1376">
        <v>42.49</v>
      </c>
      <c r="BQ1376">
        <v>0.06</v>
      </c>
      <c r="BR1376">
        <v>42.43</v>
      </c>
      <c r="BW1376" s="63"/>
      <c r="BX1376" s="63"/>
    </row>
    <row r="1377" spans="1:76" ht="15" hidden="1" customHeight="1" outlineLevel="1">
      <c r="A1377" t="s">
        <v>2799</v>
      </c>
      <c r="B1377" s="8" t="s">
        <v>2015</v>
      </c>
      <c r="C1377" s="1">
        <f t="shared" si="323"/>
        <v>583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 t="shared" si="324"/>
        <v>0</v>
      </c>
      <c r="G1377" s="1">
        <f t="shared" si="325"/>
        <v>47</v>
      </c>
      <c r="H1377" s="2">
        <f t="shared" ref="H1377:H1440" si="331">IF(C1377&gt;0,G1377/C1377,0)</f>
        <v>8.0617495711835338E-2</v>
      </c>
      <c r="I1377" s="6"/>
      <c r="J1377" s="2">
        <f t="shared" si="326"/>
        <v>0.44253859348198971</v>
      </c>
      <c r="K1377" s="2">
        <f t="shared" si="327"/>
        <v>0.52315608919382506</v>
      </c>
      <c r="L1377" s="2">
        <f t="shared" si="328"/>
        <v>0</v>
      </c>
      <c r="M1377" s="2">
        <f t="shared" si="329"/>
        <v>3.4305317324185292E-2</v>
      </c>
      <c r="N1377" s="63">
        <v>258</v>
      </c>
      <c r="O1377" s="63">
        <v>305</v>
      </c>
      <c r="P1377" s="63">
        <v>0</v>
      </c>
      <c r="Q1377" s="63">
        <v>5</v>
      </c>
      <c r="R1377" s="63">
        <v>1</v>
      </c>
      <c r="S1377" s="63">
        <v>1</v>
      </c>
      <c r="T1377" s="63">
        <v>0</v>
      </c>
      <c r="U1377" s="63">
        <v>1</v>
      </c>
      <c r="V1377" s="63">
        <v>1</v>
      </c>
      <c r="W1377" s="63">
        <v>2</v>
      </c>
      <c r="X1377" s="63">
        <v>0</v>
      </c>
      <c r="Y1377" s="63">
        <v>0</v>
      </c>
      <c r="Z1377" s="63">
        <v>0</v>
      </c>
      <c r="AA1377" s="63">
        <v>0</v>
      </c>
      <c r="AB1377" s="63">
        <v>0</v>
      </c>
      <c r="AC1377" s="63">
        <v>0</v>
      </c>
      <c r="AD1377" s="63">
        <v>0</v>
      </c>
      <c r="AE1377" s="63">
        <v>0</v>
      </c>
      <c r="AF1377" s="63">
        <v>0</v>
      </c>
      <c r="AG1377" s="63">
        <v>0</v>
      </c>
      <c r="AH1377" s="63">
        <v>0</v>
      </c>
      <c r="AI1377" s="63">
        <v>0</v>
      </c>
      <c r="AJ1377" s="63">
        <v>0</v>
      </c>
      <c r="AK1377" s="63">
        <v>2</v>
      </c>
      <c r="AL1377" s="63">
        <v>0</v>
      </c>
      <c r="AM1377" s="63">
        <v>0</v>
      </c>
      <c r="AN1377" s="63">
        <v>0</v>
      </c>
      <c r="AO1377" s="63">
        <v>0</v>
      </c>
      <c r="AP1377" s="63">
        <v>0</v>
      </c>
      <c r="AQ1377" s="63">
        <v>0</v>
      </c>
      <c r="AR1377" s="63">
        <v>6</v>
      </c>
      <c r="AS1377" s="63">
        <v>1</v>
      </c>
      <c r="AT1377" s="63">
        <v>0</v>
      </c>
      <c r="AU1377" s="63">
        <v>0</v>
      </c>
      <c r="AV1377" s="63">
        <v>0</v>
      </c>
      <c r="AW1377" s="63">
        <v>0</v>
      </c>
      <c r="AX1377" s="63">
        <v>0</v>
      </c>
      <c r="AY1377" s="63"/>
      <c r="BA1377" t="str">
        <f t="shared" si="322"/>
        <v>Benson</v>
      </c>
      <c r="BB1377" t="s">
        <v>589</v>
      </c>
      <c r="BC1377">
        <v>1</v>
      </c>
      <c r="BE1377" s="112">
        <v>50</v>
      </c>
      <c r="BF1377" s="114">
        <v>21</v>
      </c>
      <c r="BG1377" s="114">
        <v>5</v>
      </c>
      <c r="BH1377" s="118">
        <v>5200</v>
      </c>
      <c r="BI1377" s="118">
        <f t="shared" si="313"/>
        <v>50021</v>
      </c>
      <c r="BJ1377" s="8" t="s">
        <v>1471</v>
      </c>
      <c r="BK1377">
        <f t="shared" si="330"/>
        <v>5005200</v>
      </c>
      <c r="BP1377">
        <v>45.48</v>
      </c>
      <c r="BQ1377">
        <v>1.53</v>
      </c>
      <c r="BR1377">
        <v>43.96</v>
      </c>
      <c r="BW1377" s="63"/>
      <c r="BX1377" s="63"/>
    </row>
    <row r="1378" spans="1:76" ht="15" hidden="1" customHeight="1" outlineLevel="1">
      <c r="A1378" t="s">
        <v>2311</v>
      </c>
      <c r="B1378" s="8" t="s">
        <v>2015</v>
      </c>
      <c r="C1378" s="1">
        <f t="shared" si="323"/>
        <v>711</v>
      </c>
      <c r="D1378" s="5">
        <f>IF(N1378&gt;0, RANK(N1378,(N1378:P1378,Q1378:AE1378)),0)</f>
        <v>2</v>
      </c>
      <c r="E1378" s="5">
        <f>IF(O1378&gt;0,RANK(O1378,(N1378:P1378,Q1378:AE1378)),0)</f>
        <v>1</v>
      </c>
      <c r="F1378" s="5">
        <f t="shared" si="324"/>
        <v>0</v>
      </c>
      <c r="G1378" s="1">
        <f t="shared" si="325"/>
        <v>118</v>
      </c>
      <c r="H1378" s="2">
        <f t="shared" si="331"/>
        <v>0.16596343178621659</v>
      </c>
      <c r="I1378" s="6"/>
      <c r="J1378" s="2">
        <f t="shared" si="326"/>
        <v>0.39943741209563993</v>
      </c>
      <c r="K1378" s="2">
        <f t="shared" si="327"/>
        <v>0.56540084388185652</v>
      </c>
      <c r="L1378" s="2">
        <f t="shared" si="328"/>
        <v>0</v>
      </c>
      <c r="M1378" s="2">
        <f t="shared" si="329"/>
        <v>3.5161744022503605E-2</v>
      </c>
      <c r="N1378" s="63">
        <v>284</v>
      </c>
      <c r="O1378" s="63">
        <v>402</v>
      </c>
      <c r="P1378" s="63">
        <v>0</v>
      </c>
      <c r="Q1378" s="63">
        <v>9</v>
      </c>
      <c r="R1378" s="63">
        <v>0</v>
      </c>
      <c r="S1378" s="63">
        <v>1</v>
      </c>
      <c r="T1378" s="63">
        <v>0</v>
      </c>
      <c r="U1378" s="63">
        <v>5</v>
      </c>
      <c r="V1378" s="63">
        <v>0</v>
      </c>
      <c r="W1378" s="63">
        <v>3</v>
      </c>
      <c r="X1378" s="63">
        <v>0</v>
      </c>
      <c r="Y1378" s="63">
        <v>0</v>
      </c>
      <c r="Z1378" s="63">
        <v>0</v>
      </c>
      <c r="AA1378" s="63">
        <v>1</v>
      </c>
      <c r="AB1378" s="63">
        <v>0</v>
      </c>
      <c r="AC1378" s="63">
        <v>1</v>
      </c>
      <c r="AD1378" s="63">
        <v>0</v>
      </c>
      <c r="AE1378" s="63">
        <v>0</v>
      </c>
      <c r="AF1378" s="63">
        <v>0</v>
      </c>
      <c r="AG1378" s="63">
        <v>0</v>
      </c>
      <c r="AH1378" s="63">
        <v>0</v>
      </c>
      <c r="AI1378" s="63">
        <v>0</v>
      </c>
      <c r="AJ1378" s="63">
        <v>0</v>
      </c>
      <c r="AK1378" s="63">
        <v>1</v>
      </c>
      <c r="AL1378" s="63">
        <v>0</v>
      </c>
      <c r="AM1378" s="63">
        <v>0</v>
      </c>
      <c r="AN1378" s="63">
        <v>0</v>
      </c>
      <c r="AO1378" s="63">
        <v>2</v>
      </c>
      <c r="AP1378" s="63">
        <v>0</v>
      </c>
      <c r="AQ1378" s="63">
        <v>0</v>
      </c>
      <c r="AR1378" s="63">
        <v>2</v>
      </c>
      <c r="AS1378" s="63">
        <v>0</v>
      </c>
      <c r="AT1378" s="63">
        <v>0</v>
      </c>
      <c r="AU1378" s="63">
        <v>0</v>
      </c>
      <c r="AV1378" s="63">
        <v>0</v>
      </c>
      <c r="AW1378" s="63">
        <v>0</v>
      </c>
      <c r="AX1378" s="63">
        <v>0</v>
      </c>
      <c r="AY1378" s="63"/>
      <c r="BA1378" t="str">
        <f t="shared" si="322"/>
        <v>Berkshire</v>
      </c>
      <c r="BB1378" t="s">
        <v>1137</v>
      </c>
      <c r="BC1378">
        <v>1</v>
      </c>
      <c r="BE1378" s="112">
        <v>50</v>
      </c>
      <c r="BF1378" s="114">
        <v>11</v>
      </c>
      <c r="BG1378" s="114">
        <v>15</v>
      </c>
      <c r="BH1378" s="118">
        <v>5425</v>
      </c>
      <c r="BI1378" s="118">
        <f t="shared" si="313"/>
        <v>50011</v>
      </c>
      <c r="BJ1378" s="8" t="s">
        <v>1471</v>
      </c>
      <c r="BK1378">
        <f t="shared" si="330"/>
        <v>5005425</v>
      </c>
      <c r="BP1378">
        <v>42.22</v>
      </c>
      <c r="BQ1378">
        <v>0.02</v>
      </c>
      <c r="BR1378">
        <v>42.2</v>
      </c>
      <c r="BW1378" s="63"/>
      <c r="BX1378" s="63"/>
    </row>
    <row r="1379" spans="1:76" ht="15" hidden="1" customHeight="1" outlineLevel="1">
      <c r="A1379" t="s">
        <v>364</v>
      </c>
      <c r="B1379" s="8" t="s">
        <v>2015</v>
      </c>
      <c r="C1379" s="1">
        <f t="shared" si="323"/>
        <v>1534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324"/>
        <v>0</v>
      </c>
      <c r="G1379" s="1">
        <f t="shared" si="325"/>
        <v>440</v>
      </c>
      <c r="H1379" s="2">
        <f t="shared" si="331"/>
        <v>0.28683181225554105</v>
      </c>
      <c r="I1379" s="6"/>
      <c r="J1379" s="2">
        <f t="shared" si="326"/>
        <v>0.62581486310299872</v>
      </c>
      <c r="K1379" s="2">
        <f t="shared" si="327"/>
        <v>0.33898305084745761</v>
      </c>
      <c r="L1379" s="2">
        <f t="shared" si="328"/>
        <v>0</v>
      </c>
      <c r="M1379" s="2">
        <f t="shared" si="329"/>
        <v>3.5202086049543668E-2</v>
      </c>
      <c r="N1379" s="63">
        <v>960</v>
      </c>
      <c r="O1379" s="63">
        <v>520</v>
      </c>
      <c r="P1379" s="63">
        <v>0</v>
      </c>
      <c r="Q1379" s="63">
        <v>19</v>
      </c>
      <c r="R1379" s="63">
        <v>4</v>
      </c>
      <c r="S1379" s="63">
        <v>0</v>
      </c>
      <c r="T1379" s="63">
        <v>1</v>
      </c>
      <c r="U1379" s="63">
        <v>5</v>
      </c>
      <c r="V1379" s="63">
        <v>0</v>
      </c>
      <c r="W1379" s="63">
        <v>10</v>
      </c>
      <c r="X1379" s="63">
        <v>1</v>
      </c>
      <c r="Y1379" s="63">
        <v>0</v>
      </c>
      <c r="Z1379" s="63">
        <v>0</v>
      </c>
      <c r="AA1379" s="63">
        <v>1</v>
      </c>
      <c r="AB1379" s="63">
        <v>0</v>
      </c>
      <c r="AC1379" s="63">
        <v>1</v>
      </c>
      <c r="AD1379" s="63">
        <v>0</v>
      </c>
      <c r="AE1379" s="63">
        <v>0</v>
      </c>
      <c r="AF1379" s="63">
        <v>0</v>
      </c>
      <c r="AG1379" s="63">
        <v>0</v>
      </c>
      <c r="AH1379" s="63">
        <v>0</v>
      </c>
      <c r="AI1379" s="63">
        <v>0</v>
      </c>
      <c r="AJ1379" s="63">
        <v>0</v>
      </c>
      <c r="AK1379" s="63">
        <v>1</v>
      </c>
      <c r="AL1379" s="63">
        <v>0</v>
      </c>
      <c r="AM1379" s="63">
        <v>0</v>
      </c>
      <c r="AN1379" s="63">
        <v>0</v>
      </c>
      <c r="AO1379" s="63">
        <v>4</v>
      </c>
      <c r="AP1379" s="63">
        <v>1</v>
      </c>
      <c r="AQ1379" s="63">
        <v>0</v>
      </c>
      <c r="AR1379" s="63">
        <v>6</v>
      </c>
      <c r="AS1379" s="63">
        <v>0</v>
      </c>
      <c r="AT1379" s="63">
        <v>0</v>
      </c>
      <c r="AU1379" s="63">
        <v>0</v>
      </c>
      <c r="AV1379" s="63">
        <v>0</v>
      </c>
      <c r="AW1379" s="63">
        <v>0</v>
      </c>
      <c r="AX1379" s="63">
        <v>0</v>
      </c>
      <c r="AY1379" s="63"/>
      <c r="BA1379" t="str">
        <f t="shared" si="322"/>
        <v>Berlin</v>
      </c>
      <c r="BB1379" t="s">
        <v>691</v>
      </c>
      <c r="BC1379">
        <v>1</v>
      </c>
      <c r="BE1379" s="112">
        <v>50</v>
      </c>
      <c r="BF1379" s="114">
        <v>23</v>
      </c>
      <c r="BG1379" s="114">
        <v>15</v>
      </c>
      <c r="BH1379" s="118">
        <v>5650</v>
      </c>
      <c r="BI1379" s="118">
        <f t="shared" si="313"/>
        <v>50023</v>
      </c>
      <c r="BJ1379" s="8" t="s">
        <v>1471</v>
      </c>
      <c r="BK1379">
        <f t="shared" si="330"/>
        <v>5005650</v>
      </c>
      <c r="BP1379">
        <v>36.93</v>
      </c>
      <c r="BQ1379">
        <v>0.46</v>
      </c>
      <c r="BR1379">
        <v>36.47</v>
      </c>
      <c r="BW1379" s="63"/>
      <c r="BX1379" s="63"/>
    </row>
    <row r="1380" spans="1:76" ht="15" hidden="1" customHeight="1" outlineLevel="1">
      <c r="A1380" t="s">
        <v>365</v>
      </c>
      <c r="B1380" s="8" t="s">
        <v>2015</v>
      </c>
      <c r="C1380" s="1">
        <f t="shared" si="323"/>
        <v>1147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324"/>
        <v>0</v>
      </c>
      <c r="G1380" s="1">
        <f t="shared" si="325"/>
        <v>347</v>
      </c>
      <c r="H1380" s="2">
        <f t="shared" si="331"/>
        <v>0.30252833478639929</v>
      </c>
      <c r="I1380" s="6"/>
      <c r="J1380" s="2">
        <f t="shared" si="326"/>
        <v>0.63469921534437668</v>
      </c>
      <c r="K1380" s="2">
        <f t="shared" si="327"/>
        <v>0.33217088055797733</v>
      </c>
      <c r="L1380" s="2">
        <f t="shared" si="328"/>
        <v>0</v>
      </c>
      <c r="M1380" s="2">
        <f t="shared" si="329"/>
        <v>3.312990409764599E-2</v>
      </c>
      <c r="N1380" s="63">
        <v>728</v>
      </c>
      <c r="O1380" s="63">
        <v>381</v>
      </c>
      <c r="P1380" s="63">
        <v>0</v>
      </c>
      <c r="Q1380" s="63">
        <v>15</v>
      </c>
      <c r="R1380" s="63">
        <v>4</v>
      </c>
      <c r="S1380" s="63">
        <v>1</v>
      </c>
      <c r="T1380" s="63">
        <v>0</v>
      </c>
      <c r="U1380" s="63">
        <v>2</v>
      </c>
      <c r="V1380" s="63">
        <v>1</v>
      </c>
      <c r="W1380" s="63">
        <v>6</v>
      </c>
      <c r="X1380" s="63">
        <v>0</v>
      </c>
      <c r="Y1380" s="63">
        <v>0</v>
      </c>
      <c r="Z1380" s="63">
        <v>0</v>
      </c>
      <c r="AA1380" s="63">
        <v>0</v>
      </c>
      <c r="AB1380" s="63">
        <v>0</v>
      </c>
      <c r="AC1380" s="63">
        <v>0</v>
      </c>
      <c r="AD1380" s="63">
        <v>0</v>
      </c>
      <c r="AE1380" s="63">
        <v>0</v>
      </c>
      <c r="AF1380" s="63">
        <v>0</v>
      </c>
      <c r="AG1380" s="63">
        <v>0</v>
      </c>
      <c r="AH1380" s="63">
        <v>0</v>
      </c>
      <c r="AI1380" s="63">
        <v>0</v>
      </c>
      <c r="AJ1380" s="63">
        <v>0</v>
      </c>
      <c r="AK1380" s="63">
        <v>0</v>
      </c>
      <c r="AL1380" s="63">
        <v>0</v>
      </c>
      <c r="AM1380" s="63">
        <v>0</v>
      </c>
      <c r="AN1380" s="63">
        <v>0</v>
      </c>
      <c r="AO1380" s="63">
        <v>3</v>
      </c>
      <c r="AP1380" s="63">
        <v>0</v>
      </c>
      <c r="AQ1380" s="63">
        <v>0</v>
      </c>
      <c r="AR1380" s="63">
        <v>6</v>
      </c>
      <c r="AS1380" s="63">
        <v>0</v>
      </c>
      <c r="AT1380" s="63">
        <v>0</v>
      </c>
      <c r="AU1380" s="63">
        <v>0</v>
      </c>
      <c r="AV1380" s="63">
        <v>0</v>
      </c>
      <c r="AW1380" s="63">
        <v>0</v>
      </c>
      <c r="AX1380" s="63">
        <v>0</v>
      </c>
      <c r="AY1380" s="63"/>
      <c r="BA1380" t="str">
        <f t="shared" si="322"/>
        <v>Bethel</v>
      </c>
      <c r="BB1380" t="s">
        <v>2280</v>
      </c>
      <c r="BC1380">
        <v>1</v>
      </c>
      <c r="BE1380" s="112">
        <v>50</v>
      </c>
      <c r="BF1380" s="114">
        <v>27</v>
      </c>
      <c r="BG1380" s="114">
        <v>20</v>
      </c>
      <c r="BH1380" s="118">
        <v>5800</v>
      </c>
      <c r="BI1380" s="118">
        <f t="shared" ref="BI1380:BI1443" si="332">BE1380*1000+BF1380</f>
        <v>50027</v>
      </c>
      <c r="BJ1380" s="8" t="s">
        <v>1471</v>
      </c>
      <c r="BK1380">
        <f t="shared" si="330"/>
        <v>5005800</v>
      </c>
      <c r="BP1380">
        <v>45.44</v>
      </c>
      <c r="BQ1380">
        <v>0.14000000000000001</v>
      </c>
      <c r="BR1380">
        <v>45.3</v>
      </c>
      <c r="BW1380" s="63"/>
      <c r="BX1380" s="63"/>
    </row>
    <row r="1381" spans="1:76" ht="15" hidden="1" customHeight="1" outlineLevel="1">
      <c r="A1381" t="s">
        <v>54</v>
      </c>
      <c r="B1381" s="8" t="s">
        <v>2015</v>
      </c>
      <c r="C1381" s="1">
        <f t="shared" si="323"/>
        <v>130</v>
      </c>
      <c r="D1381" s="5">
        <f>IF(N1381&gt;0, RANK(N1381,(N1381:P1381,Q1381:AE1381)),0)</f>
        <v>2</v>
      </c>
      <c r="E1381" s="5">
        <f>IF(O1381&gt;0,RANK(O1381,(N1381:P1381,Q1381:AE1381)),0)</f>
        <v>1</v>
      </c>
      <c r="F1381" s="5">
        <f t="shared" si="324"/>
        <v>0</v>
      </c>
      <c r="G1381" s="1">
        <f t="shared" si="325"/>
        <v>18</v>
      </c>
      <c r="H1381" s="2">
        <f t="shared" si="331"/>
        <v>0.13846153846153847</v>
      </c>
      <c r="I1381" s="6"/>
      <c r="J1381" s="2">
        <f t="shared" si="326"/>
        <v>0.42307692307692307</v>
      </c>
      <c r="K1381" s="2">
        <f t="shared" si="327"/>
        <v>0.56153846153846154</v>
      </c>
      <c r="L1381" s="2">
        <f t="shared" si="328"/>
        <v>0</v>
      </c>
      <c r="M1381" s="2">
        <f t="shared" si="329"/>
        <v>1.538461538461533E-2</v>
      </c>
      <c r="N1381" s="63">
        <v>55</v>
      </c>
      <c r="O1381" s="63">
        <v>73</v>
      </c>
      <c r="P1381" s="63">
        <v>0</v>
      </c>
      <c r="Q1381" s="63">
        <v>0</v>
      </c>
      <c r="R1381" s="63">
        <v>0</v>
      </c>
      <c r="S1381" s="63">
        <v>0</v>
      </c>
      <c r="T1381" s="63">
        <v>0</v>
      </c>
      <c r="U1381" s="63">
        <v>0</v>
      </c>
      <c r="V1381" s="63">
        <v>0</v>
      </c>
      <c r="W1381" s="63">
        <v>0</v>
      </c>
      <c r="X1381" s="63">
        <v>0</v>
      </c>
      <c r="Y1381" s="63">
        <v>0</v>
      </c>
      <c r="Z1381" s="63">
        <v>0</v>
      </c>
      <c r="AA1381" s="63">
        <v>0</v>
      </c>
      <c r="AB1381" s="63">
        <v>1</v>
      </c>
      <c r="AC1381" s="63">
        <v>0</v>
      </c>
      <c r="AD1381" s="63">
        <v>0</v>
      </c>
      <c r="AE1381" s="63">
        <v>0</v>
      </c>
      <c r="AF1381" s="63">
        <v>0</v>
      </c>
      <c r="AG1381" s="63">
        <v>0</v>
      </c>
      <c r="AH1381" s="63">
        <v>0</v>
      </c>
      <c r="AI1381" s="63">
        <v>0</v>
      </c>
      <c r="AJ1381" s="63">
        <v>0</v>
      </c>
      <c r="AK1381" s="63">
        <v>0</v>
      </c>
      <c r="AL1381" s="63">
        <v>0</v>
      </c>
      <c r="AM1381" s="63">
        <v>0</v>
      </c>
      <c r="AN1381" s="63">
        <v>0</v>
      </c>
      <c r="AO1381" s="63">
        <v>0</v>
      </c>
      <c r="AP1381" s="63">
        <v>0</v>
      </c>
      <c r="AQ1381" s="63">
        <v>0</v>
      </c>
      <c r="AR1381" s="63">
        <v>1</v>
      </c>
      <c r="AS1381" s="63">
        <v>0</v>
      </c>
      <c r="AT1381" s="63">
        <v>0</v>
      </c>
      <c r="AU1381" s="63">
        <v>0</v>
      </c>
      <c r="AV1381" s="63">
        <v>0</v>
      </c>
      <c r="AW1381" s="63">
        <v>0</v>
      </c>
      <c r="AX1381" s="63">
        <v>0</v>
      </c>
      <c r="AY1381" s="63"/>
      <c r="BA1381" t="str">
        <f t="shared" si="322"/>
        <v>Bloomfield</v>
      </c>
      <c r="BB1381" t="s">
        <v>841</v>
      </c>
      <c r="BC1381">
        <v>1</v>
      </c>
      <c r="BE1381" s="112">
        <v>50</v>
      </c>
      <c r="BF1381" s="114">
        <v>9</v>
      </c>
      <c r="BG1381" s="114">
        <v>15</v>
      </c>
      <c r="BH1381" s="118">
        <v>6325</v>
      </c>
      <c r="BI1381" s="118">
        <f t="shared" si="332"/>
        <v>50009</v>
      </c>
      <c r="BJ1381" s="8" t="s">
        <v>1471</v>
      </c>
      <c r="BK1381">
        <f t="shared" si="330"/>
        <v>5006325</v>
      </c>
      <c r="BP1381">
        <v>40.42</v>
      </c>
      <c r="BQ1381">
        <v>0</v>
      </c>
      <c r="BR1381">
        <v>40.42</v>
      </c>
      <c r="BW1381" s="63"/>
      <c r="BX1381" s="63"/>
    </row>
    <row r="1382" spans="1:76" ht="15" hidden="1" customHeight="1" outlineLevel="1">
      <c r="A1382" t="s">
        <v>55</v>
      </c>
      <c r="B1382" s="8" t="s">
        <v>2015</v>
      </c>
      <c r="C1382" s="1">
        <f t="shared" si="323"/>
        <v>778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324"/>
        <v>0</v>
      </c>
      <c r="G1382" s="1">
        <f t="shared" si="325"/>
        <v>319</v>
      </c>
      <c r="H1382" s="2">
        <f t="shared" si="331"/>
        <v>0.41002570694087404</v>
      </c>
      <c r="I1382" s="6"/>
      <c r="J1382" s="2">
        <f t="shared" si="326"/>
        <v>0.69023136246786632</v>
      </c>
      <c r="K1382" s="2">
        <f t="shared" si="327"/>
        <v>0.28020565552699228</v>
      </c>
      <c r="L1382" s="2">
        <f t="shared" si="328"/>
        <v>0</v>
      </c>
      <c r="M1382" s="2">
        <f t="shared" si="329"/>
        <v>2.9562982005141403E-2</v>
      </c>
      <c r="N1382" s="63">
        <v>537</v>
      </c>
      <c r="O1382" s="63">
        <v>218</v>
      </c>
      <c r="P1382" s="63">
        <v>0</v>
      </c>
      <c r="Q1382" s="63">
        <v>6</v>
      </c>
      <c r="R1382" s="63">
        <v>1</v>
      </c>
      <c r="S1382" s="63">
        <v>0</v>
      </c>
      <c r="T1382" s="63">
        <v>0</v>
      </c>
      <c r="U1382" s="63">
        <v>1</v>
      </c>
      <c r="V1382" s="63">
        <v>3</v>
      </c>
      <c r="W1382" s="63">
        <v>6</v>
      </c>
      <c r="X1382" s="63">
        <v>1</v>
      </c>
      <c r="Y1382" s="63">
        <v>0</v>
      </c>
      <c r="Z1382" s="63">
        <v>1</v>
      </c>
      <c r="AA1382" s="63">
        <v>0</v>
      </c>
      <c r="AB1382" s="63">
        <v>0</v>
      </c>
      <c r="AC1382" s="63">
        <v>0</v>
      </c>
      <c r="AD1382" s="63">
        <v>0</v>
      </c>
      <c r="AE1382" s="63">
        <v>0</v>
      </c>
      <c r="AF1382" s="63">
        <v>0</v>
      </c>
      <c r="AG1382" s="63">
        <v>0</v>
      </c>
      <c r="AH1382" s="63">
        <v>0</v>
      </c>
      <c r="AI1382" s="63">
        <v>0</v>
      </c>
      <c r="AJ1382" s="63">
        <v>0</v>
      </c>
      <c r="AK1382" s="63">
        <v>0</v>
      </c>
      <c r="AL1382" s="63">
        <v>0</v>
      </c>
      <c r="AM1382" s="63">
        <v>0</v>
      </c>
      <c r="AN1382" s="63">
        <v>0</v>
      </c>
      <c r="AO1382" s="63">
        <v>1</v>
      </c>
      <c r="AP1382" s="63">
        <v>0</v>
      </c>
      <c r="AQ1382" s="63">
        <v>0</v>
      </c>
      <c r="AR1382" s="63">
        <v>3</v>
      </c>
      <c r="AS1382" s="63">
        <v>0</v>
      </c>
      <c r="AT1382" s="63">
        <v>0</v>
      </c>
      <c r="AU1382" s="63">
        <v>0</v>
      </c>
      <c r="AV1382" s="63">
        <v>0</v>
      </c>
      <c r="AW1382" s="63">
        <v>0</v>
      </c>
      <c r="AX1382" s="63">
        <v>0</v>
      </c>
      <c r="AY1382" s="63"/>
      <c r="BA1382" t="str">
        <f t="shared" si="322"/>
        <v>Bolton</v>
      </c>
      <c r="BB1382" t="s">
        <v>3172</v>
      </c>
      <c r="BC1382">
        <v>1</v>
      </c>
      <c r="BE1382" s="112">
        <v>50</v>
      </c>
      <c r="BF1382" s="114">
        <v>7</v>
      </c>
      <c r="BG1382" s="114">
        <v>5</v>
      </c>
      <c r="BH1382" s="118">
        <v>6550</v>
      </c>
      <c r="BI1382" s="118">
        <f t="shared" si="332"/>
        <v>50007</v>
      </c>
      <c r="BJ1382" s="8" t="s">
        <v>1471</v>
      </c>
      <c r="BK1382">
        <f t="shared" si="330"/>
        <v>5006550</v>
      </c>
      <c r="BP1382">
        <v>42.79</v>
      </c>
      <c r="BQ1382">
        <v>0.31</v>
      </c>
      <c r="BR1382">
        <v>42.48</v>
      </c>
      <c r="BW1382" s="63"/>
      <c r="BX1382" s="63"/>
    </row>
    <row r="1383" spans="1:76" ht="15" hidden="1" customHeight="1" outlineLevel="1">
      <c r="A1383" t="s">
        <v>2274</v>
      </c>
      <c r="B1383" s="8" t="s">
        <v>2015</v>
      </c>
      <c r="C1383" s="1">
        <f t="shared" si="323"/>
        <v>1494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324"/>
        <v>7</v>
      </c>
      <c r="G1383" s="1">
        <f t="shared" si="325"/>
        <v>344</v>
      </c>
      <c r="H1383" s="2">
        <f t="shared" si="331"/>
        <v>0.23025435073627845</v>
      </c>
      <c r="I1383" s="6"/>
      <c r="J1383" s="2">
        <f t="shared" si="326"/>
        <v>0.59772423025435073</v>
      </c>
      <c r="K1383" s="2">
        <f t="shared" si="327"/>
        <v>0.36746987951807231</v>
      </c>
      <c r="L1383" s="2">
        <f t="shared" si="328"/>
        <v>1.3386880856760374E-3</v>
      </c>
      <c r="M1383" s="2">
        <f t="shared" si="329"/>
        <v>3.3467202141900923E-2</v>
      </c>
      <c r="N1383" s="63">
        <v>893</v>
      </c>
      <c r="O1383" s="63">
        <v>549</v>
      </c>
      <c r="P1383" s="63">
        <v>2</v>
      </c>
      <c r="Q1383" s="63">
        <v>12</v>
      </c>
      <c r="R1383" s="63">
        <v>5</v>
      </c>
      <c r="S1383" s="63">
        <v>0</v>
      </c>
      <c r="T1383" s="63">
        <v>0</v>
      </c>
      <c r="U1383" s="63">
        <v>9</v>
      </c>
      <c r="V1383" s="63">
        <v>2</v>
      </c>
      <c r="W1383" s="63">
        <v>10</v>
      </c>
      <c r="X1383" s="63">
        <v>0</v>
      </c>
      <c r="Y1383" s="63">
        <v>0</v>
      </c>
      <c r="Z1383" s="63">
        <v>1</v>
      </c>
      <c r="AA1383" s="63">
        <v>0</v>
      </c>
      <c r="AB1383" s="63">
        <v>0</v>
      </c>
      <c r="AC1383" s="63">
        <v>0</v>
      </c>
      <c r="AD1383" s="63">
        <v>0</v>
      </c>
      <c r="AE1383" s="63">
        <v>0</v>
      </c>
      <c r="AF1383" s="63">
        <v>0</v>
      </c>
      <c r="AG1383" s="63">
        <v>0</v>
      </c>
      <c r="AH1383" s="63">
        <v>0</v>
      </c>
      <c r="AI1383" s="63">
        <v>0</v>
      </c>
      <c r="AJ1383" s="63">
        <v>0</v>
      </c>
      <c r="AK1383" s="63">
        <v>2</v>
      </c>
      <c r="AL1383" s="63">
        <v>0</v>
      </c>
      <c r="AM1383" s="63">
        <v>0</v>
      </c>
      <c r="AN1383" s="63">
        <v>0</v>
      </c>
      <c r="AO1383" s="63">
        <v>4</v>
      </c>
      <c r="AP1383" s="63">
        <v>0</v>
      </c>
      <c r="AQ1383" s="63">
        <v>0</v>
      </c>
      <c r="AR1383" s="63">
        <v>5</v>
      </c>
      <c r="AS1383" s="63">
        <v>0</v>
      </c>
      <c r="AT1383" s="63">
        <v>0</v>
      </c>
      <c r="AU1383" s="63">
        <v>0</v>
      </c>
      <c r="AV1383" s="63">
        <v>0</v>
      </c>
      <c r="AW1383" s="63">
        <v>0</v>
      </c>
      <c r="AX1383" s="63">
        <v>0</v>
      </c>
      <c r="AY1383" s="63"/>
      <c r="BA1383" t="str">
        <f t="shared" si="322"/>
        <v>Bradford</v>
      </c>
      <c r="BB1383" t="s">
        <v>2012</v>
      </c>
      <c r="BC1383">
        <v>1</v>
      </c>
      <c r="BE1383" s="112">
        <v>50</v>
      </c>
      <c r="BF1383" s="114">
        <v>17</v>
      </c>
      <c r="BG1383" s="114">
        <v>5</v>
      </c>
      <c r="BH1383" s="118">
        <v>7375</v>
      </c>
      <c r="BI1383" s="118">
        <f t="shared" si="332"/>
        <v>50017</v>
      </c>
      <c r="BJ1383" s="8" t="s">
        <v>1471</v>
      </c>
      <c r="BK1383">
        <f t="shared" si="330"/>
        <v>5007375</v>
      </c>
      <c r="BP1383">
        <v>29.87</v>
      </c>
      <c r="BQ1383">
        <v>0.06</v>
      </c>
      <c r="BR1383">
        <v>29.81</v>
      </c>
      <c r="BW1383" s="63"/>
      <c r="BX1383" s="63"/>
    </row>
    <row r="1384" spans="1:76" ht="15" hidden="1" customHeight="1" outlineLevel="1">
      <c r="A1384" t="s">
        <v>240</v>
      </c>
      <c r="B1384" s="8" t="s">
        <v>2015</v>
      </c>
      <c r="C1384" s="1">
        <f t="shared" si="323"/>
        <v>717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324"/>
        <v>0</v>
      </c>
      <c r="G1384" s="1">
        <f t="shared" si="325"/>
        <v>174</v>
      </c>
      <c r="H1384" s="2">
        <f t="shared" si="331"/>
        <v>0.24267782426778242</v>
      </c>
      <c r="I1384" s="6"/>
      <c r="J1384" s="2">
        <f t="shared" si="326"/>
        <v>0.60529986052998608</v>
      </c>
      <c r="K1384" s="2">
        <f t="shared" si="327"/>
        <v>0.36262203626220363</v>
      </c>
      <c r="L1384" s="2">
        <f t="shared" si="328"/>
        <v>0</v>
      </c>
      <c r="M1384" s="2">
        <f t="shared" si="329"/>
        <v>3.2078103207810293E-2</v>
      </c>
      <c r="N1384" s="63">
        <v>434</v>
      </c>
      <c r="O1384" s="63">
        <v>260</v>
      </c>
      <c r="P1384" s="63">
        <v>0</v>
      </c>
      <c r="Q1384" s="63">
        <v>3</v>
      </c>
      <c r="R1384" s="63">
        <v>0</v>
      </c>
      <c r="S1384" s="63">
        <v>0</v>
      </c>
      <c r="T1384" s="63">
        <v>1</v>
      </c>
      <c r="U1384" s="63">
        <v>1</v>
      </c>
      <c r="V1384" s="63">
        <v>1</v>
      </c>
      <c r="W1384" s="63">
        <v>6</v>
      </c>
      <c r="X1384" s="63">
        <v>1</v>
      </c>
      <c r="Y1384" s="63">
        <v>0</v>
      </c>
      <c r="Z1384" s="63">
        <v>0</v>
      </c>
      <c r="AA1384" s="63">
        <v>2</v>
      </c>
      <c r="AB1384" s="63">
        <v>0</v>
      </c>
      <c r="AC1384" s="63">
        <v>0</v>
      </c>
      <c r="AD1384" s="63">
        <v>0</v>
      </c>
      <c r="AE1384" s="63">
        <v>0</v>
      </c>
      <c r="AF1384" s="63">
        <v>0</v>
      </c>
      <c r="AG1384" s="63">
        <v>0</v>
      </c>
      <c r="AH1384" s="63">
        <v>0</v>
      </c>
      <c r="AI1384" s="63">
        <v>0</v>
      </c>
      <c r="AJ1384" s="63">
        <v>0</v>
      </c>
      <c r="AK1384" s="63">
        <v>3</v>
      </c>
      <c r="AL1384" s="63">
        <v>0</v>
      </c>
      <c r="AM1384" s="63">
        <v>0</v>
      </c>
      <c r="AN1384" s="63">
        <v>0</v>
      </c>
      <c r="AO1384" s="63">
        <v>0</v>
      </c>
      <c r="AP1384" s="63">
        <v>0</v>
      </c>
      <c r="AQ1384" s="63">
        <v>0</v>
      </c>
      <c r="AR1384" s="63">
        <v>5</v>
      </c>
      <c r="AS1384" s="63">
        <v>0</v>
      </c>
      <c r="AT1384" s="63">
        <v>0</v>
      </c>
      <c r="AU1384" s="63">
        <v>0</v>
      </c>
      <c r="AV1384" s="63">
        <v>0</v>
      </c>
      <c r="AW1384" s="63">
        <v>0</v>
      </c>
      <c r="AX1384" s="63">
        <v>0</v>
      </c>
      <c r="AY1384" s="63"/>
      <c r="BA1384" t="str">
        <f t="shared" si="322"/>
        <v>Braintree</v>
      </c>
      <c r="BB1384" t="s">
        <v>2012</v>
      </c>
      <c r="BC1384">
        <v>1</v>
      </c>
      <c r="BE1384" s="112">
        <v>50</v>
      </c>
      <c r="BF1384" s="114">
        <v>17</v>
      </c>
      <c r="BG1384" s="114">
        <v>10</v>
      </c>
      <c r="BH1384" s="118">
        <v>7600</v>
      </c>
      <c r="BI1384" s="118">
        <f t="shared" si="332"/>
        <v>50017</v>
      </c>
      <c r="BJ1384" s="8" t="s">
        <v>1471</v>
      </c>
      <c r="BK1384">
        <f t="shared" si="330"/>
        <v>5007600</v>
      </c>
      <c r="BP1384">
        <v>38.32</v>
      </c>
      <c r="BQ1384">
        <v>0.04</v>
      </c>
      <c r="BR1384">
        <v>38.28</v>
      </c>
      <c r="BW1384" s="63"/>
      <c r="BX1384" s="63"/>
    </row>
    <row r="1385" spans="1:76" ht="15" hidden="1" customHeight="1" outlineLevel="1">
      <c r="A1385" t="s">
        <v>904</v>
      </c>
      <c r="B1385" s="8" t="s">
        <v>2015</v>
      </c>
      <c r="C1385" s="1">
        <f t="shared" si="323"/>
        <v>2184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324"/>
        <v>0</v>
      </c>
      <c r="G1385" s="1">
        <f t="shared" si="325"/>
        <v>317</v>
      </c>
      <c r="H1385" s="2">
        <f t="shared" si="331"/>
        <v>0.14514652014652016</v>
      </c>
      <c r="I1385" s="6"/>
      <c r="J1385" s="2">
        <f t="shared" si="326"/>
        <v>0.55540293040293043</v>
      </c>
      <c r="K1385" s="2">
        <f t="shared" si="327"/>
        <v>0.41025641025641024</v>
      </c>
      <c r="L1385" s="2">
        <f t="shared" si="328"/>
        <v>0</v>
      </c>
      <c r="M1385" s="2">
        <f t="shared" si="329"/>
        <v>3.434065934065933E-2</v>
      </c>
      <c r="N1385" s="63">
        <v>1213</v>
      </c>
      <c r="O1385" s="63">
        <v>896</v>
      </c>
      <c r="P1385" s="63">
        <v>0</v>
      </c>
      <c r="Q1385" s="63">
        <v>19</v>
      </c>
      <c r="R1385" s="63">
        <v>3</v>
      </c>
      <c r="S1385" s="63">
        <v>3</v>
      </c>
      <c r="T1385" s="63">
        <v>0</v>
      </c>
      <c r="U1385" s="63">
        <v>11</v>
      </c>
      <c r="V1385" s="63">
        <v>0</v>
      </c>
      <c r="W1385" s="63">
        <v>5</v>
      </c>
      <c r="X1385" s="63">
        <v>4</v>
      </c>
      <c r="Y1385" s="63">
        <v>0</v>
      </c>
      <c r="Z1385" s="63">
        <v>2</v>
      </c>
      <c r="AA1385" s="63">
        <v>1</v>
      </c>
      <c r="AB1385" s="63">
        <v>0</v>
      </c>
      <c r="AC1385" s="63">
        <v>1</v>
      </c>
      <c r="AD1385" s="63">
        <v>0</v>
      </c>
      <c r="AE1385" s="63">
        <v>0</v>
      </c>
      <c r="AF1385" s="63">
        <v>0</v>
      </c>
      <c r="AG1385" s="63">
        <v>0</v>
      </c>
      <c r="AH1385" s="63">
        <v>0</v>
      </c>
      <c r="AI1385" s="63">
        <v>0</v>
      </c>
      <c r="AJ1385" s="63">
        <v>0</v>
      </c>
      <c r="AK1385" s="63">
        <v>2</v>
      </c>
      <c r="AL1385" s="63">
        <v>0</v>
      </c>
      <c r="AM1385" s="63">
        <v>0</v>
      </c>
      <c r="AN1385" s="63">
        <v>0</v>
      </c>
      <c r="AO1385" s="63">
        <v>9</v>
      </c>
      <c r="AP1385" s="63">
        <v>3</v>
      </c>
      <c r="AQ1385" s="63">
        <v>0</v>
      </c>
      <c r="AR1385" s="63">
        <v>10</v>
      </c>
      <c r="AS1385" s="63">
        <v>0</v>
      </c>
      <c r="AT1385" s="63">
        <v>0</v>
      </c>
      <c r="AU1385" s="63">
        <v>0</v>
      </c>
      <c r="AV1385" s="63">
        <v>2</v>
      </c>
      <c r="AW1385" s="63">
        <v>0</v>
      </c>
      <c r="AX1385" s="63">
        <v>0</v>
      </c>
      <c r="AY1385" s="63"/>
      <c r="BA1385" t="str">
        <f t="shared" si="322"/>
        <v>Brandon</v>
      </c>
      <c r="BB1385" t="s">
        <v>589</v>
      </c>
      <c r="BC1385">
        <v>1</v>
      </c>
      <c r="BE1385" s="112">
        <v>50</v>
      </c>
      <c r="BF1385" s="114">
        <v>21</v>
      </c>
      <c r="BG1385" s="114">
        <v>10</v>
      </c>
      <c r="BH1385" s="118">
        <v>7750</v>
      </c>
      <c r="BI1385" s="118">
        <f t="shared" si="332"/>
        <v>50021</v>
      </c>
      <c r="BJ1385" s="8" t="s">
        <v>1471</v>
      </c>
      <c r="BK1385">
        <f t="shared" si="330"/>
        <v>5007750</v>
      </c>
      <c r="BP1385">
        <v>40.17</v>
      </c>
      <c r="BQ1385">
        <v>0.05</v>
      </c>
      <c r="BR1385">
        <v>40.130000000000003</v>
      </c>
      <c r="BW1385" s="63"/>
      <c r="BX1385" s="63"/>
    </row>
    <row r="1386" spans="1:76" ht="15" hidden="1" customHeight="1" outlineLevel="1">
      <c r="A1386" t="s">
        <v>586</v>
      </c>
      <c r="B1386" s="8" t="s">
        <v>2015</v>
      </c>
      <c r="C1386" s="1">
        <f t="shared" si="323"/>
        <v>6663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324"/>
        <v>10</v>
      </c>
      <c r="G1386" s="1">
        <f t="shared" si="325"/>
        <v>4370</v>
      </c>
      <c r="H1386" s="2">
        <f t="shared" si="331"/>
        <v>0.65586072339786883</v>
      </c>
      <c r="I1386" s="6"/>
      <c r="J1386" s="2">
        <f t="shared" si="326"/>
        <v>0.81389764370403717</v>
      </c>
      <c r="K1386" s="2">
        <f t="shared" si="327"/>
        <v>0.15803692030616839</v>
      </c>
      <c r="L1386" s="2">
        <f t="shared" si="328"/>
        <v>3.0016509079993996E-4</v>
      </c>
      <c r="M1386" s="2">
        <f t="shared" si="329"/>
        <v>2.7765270898994502E-2</v>
      </c>
      <c r="N1386" s="63">
        <v>5423</v>
      </c>
      <c r="O1386" s="63">
        <v>1053</v>
      </c>
      <c r="P1386" s="63">
        <v>2</v>
      </c>
      <c r="Q1386" s="63">
        <v>45</v>
      </c>
      <c r="R1386" s="63">
        <v>37</v>
      </c>
      <c r="S1386" s="63">
        <v>3</v>
      </c>
      <c r="T1386" s="63">
        <v>0</v>
      </c>
      <c r="U1386" s="63">
        <v>10</v>
      </c>
      <c r="V1386" s="63">
        <v>11</v>
      </c>
      <c r="W1386" s="63">
        <v>28</v>
      </c>
      <c r="X1386" s="63">
        <v>12</v>
      </c>
      <c r="Y1386" s="63">
        <v>0</v>
      </c>
      <c r="Z1386" s="63">
        <v>2</v>
      </c>
      <c r="AA1386" s="63">
        <v>2</v>
      </c>
      <c r="AB1386" s="63">
        <v>0</v>
      </c>
      <c r="AC1386" s="63">
        <v>1</v>
      </c>
      <c r="AD1386" s="63">
        <v>0</v>
      </c>
      <c r="AE1386" s="63">
        <v>0</v>
      </c>
      <c r="AF1386" s="63">
        <v>0</v>
      </c>
      <c r="AG1386" s="63">
        <v>0</v>
      </c>
      <c r="AH1386" s="63">
        <v>0</v>
      </c>
      <c r="AI1386" s="63">
        <v>0</v>
      </c>
      <c r="AJ1386" s="63">
        <v>0</v>
      </c>
      <c r="AK1386" s="63">
        <v>3</v>
      </c>
      <c r="AL1386" s="63">
        <v>0</v>
      </c>
      <c r="AM1386" s="63">
        <v>0</v>
      </c>
      <c r="AN1386" s="63">
        <v>0</v>
      </c>
      <c r="AO1386" s="63">
        <v>18</v>
      </c>
      <c r="AP1386" s="63">
        <v>4</v>
      </c>
      <c r="AQ1386" s="63">
        <v>0</v>
      </c>
      <c r="AR1386" s="63">
        <v>8</v>
      </c>
      <c r="AS1386" s="63">
        <v>0</v>
      </c>
      <c r="AT1386" s="63">
        <v>0</v>
      </c>
      <c r="AU1386" s="63">
        <v>0</v>
      </c>
      <c r="AV1386" s="63">
        <v>1</v>
      </c>
      <c r="AW1386" s="63">
        <v>0</v>
      </c>
      <c r="AX1386" s="63">
        <v>0</v>
      </c>
      <c r="AY1386" s="63"/>
      <c r="BA1386" t="str">
        <f t="shared" si="322"/>
        <v>Brattleboro</v>
      </c>
      <c r="BB1386" t="s">
        <v>2128</v>
      </c>
      <c r="BC1386">
        <v>1</v>
      </c>
      <c r="BE1386" s="112">
        <v>50</v>
      </c>
      <c r="BF1386" s="114">
        <v>25</v>
      </c>
      <c r="BG1386" s="114">
        <v>10</v>
      </c>
      <c r="BH1386" s="118">
        <v>7900</v>
      </c>
      <c r="BI1386" s="118">
        <f t="shared" si="332"/>
        <v>50025</v>
      </c>
      <c r="BJ1386" s="8" t="s">
        <v>1471</v>
      </c>
      <c r="BK1386">
        <f t="shared" si="330"/>
        <v>5007900</v>
      </c>
      <c r="BP1386">
        <v>32.450000000000003</v>
      </c>
      <c r="BQ1386">
        <v>0.46</v>
      </c>
      <c r="BR1386">
        <v>31.99</v>
      </c>
      <c r="BW1386" s="63"/>
      <c r="BX1386" s="63"/>
    </row>
    <row r="1387" spans="1:76" ht="15" hidden="1" customHeight="1" outlineLevel="1">
      <c r="A1387" t="s">
        <v>803</v>
      </c>
      <c r="B1387" s="8" t="s">
        <v>2015</v>
      </c>
      <c r="C1387" s="1">
        <f t="shared" si="323"/>
        <v>601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324"/>
        <v>0</v>
      </c>
      <c r="G1387" s="1">
        <f t="shared" si="325"/>
        <v>160</v>
      </c>
      <c r="H1387" s="2">
        <f t="shared" si="331"/>
        <v>0.26622296173044924</v>
      </c>
      <c r="I1387" s="6"/>
      <c r="J1387" s="2">
        <f t="shared" si="326"/>
        <v>0.61896838602329451</v>
      </c>
      <c r="K1387" s="2">
        <f t="shared" si="327"/>
        <v>0.35274542429284528</v>
      </c>
      <c r="L1387" s="2">
        <f t="shared" si="328"/>
        <v>0</v>
      </c>
      <c r="M1387" s="2">
        <f t="shared" si="329"/>
        <v>2.8286189683860208E-2</v>
      </c>
      <c r="N1387" s="63">
        <v>372</v>
      </c>
      <c r="O1387" s="63">
        <v>212</v>
      </c>
      <c r="P1387" s="63">
        <v>0</v>
      </c>
      <c r="Q1387" s="63">
        <v>5</v>
      </c>
      <c r="R1387" s="63">
        <v>2</v>
      </c>
      <c r="S1387" s="63">
        <v>1</v>
      </c>
      <c r="T1387" s="63">
        <v>0</v>
      </c>
      <c r="U1387" s="63">
        <v>5</v>
      </c>
      <c r="V1387" s="63">
        <v>0</v>
      </c>
      <c r="W1387" s="63">
        <v>1</v>
      </c>
      <c r="X1387" s="63">
        <v>0</v>
      </c>
      <c r="Y1387" s="63">
        <v>0</v>
      </c>
      <c r="Z1387" s="63">
        <v>0</v>
      </c>
      <c r="AA1387" s="63">
        <v>0</v>
      </c>
      <c r="AB1387" s="63">
        <v>0</v>
      </c>
      <c r="AC1387" s="63">
        <v>0</v>
      </c>
      <c r="AD1387" s="63">
        <v>0</v>
      </c>
      <c r="AE1387" s="63">
        <v>0</v>
      </c>
      <c r="AF1387" s="63">
        <v>0</v>
      </c>
      <c r="AG1387" s="63">
        <v>0</v>
      </c>
      <c r="AH1387" s="63">
        <v>0</v>
      </c>
      <c r="AI1387" s="63">
        <v>0</v>
      </c>
      <c r="AJ1387" s="63">
        <v>0</v>
      </c>
      <c r="AK1387" s="63">
        <v>0</v>
      </c>
      <c r="AL1387" s="63">
        <v>0</v>
      </c>
      <c r="AM1387" s="63">
        <v>0</v>
      </c>
      <c r="AN1387" s="63">
        <v>0</v>
      </c>
      <c r="AO1387" s="63">
        <v>1</v>
      </c>
      <c r="AP1387" s="63">
        <v>0</v>
      </c>
      <c r="AQ1387" s="63">
        <v>0</v>
      </c>
      <c r="AR1387" s="63">
        <v>2</v>
      </c>
      <c r="AS1387" s="63">
        <v>0</v>
      </c>
      <c r="AT1387" s="63">
        <v>0</v>
      </c>
      <c r="AU1387" s="63">
        <v>0</v>
      </c>
      <c r="AV1387" s="63">
        <v>0</v>
      </c>
      <c r="AW1387" s="63">
        <v>0</v>
      </c>
      <c r="AX1387" s="63">
        <v>0</v>
      </c>
      <c r="AY1387" s="63"/>
      <c r="BA1387" t="str">
        <f t="shared" si="322"/>
        <v>Bridgewater</v>
      </c>
      <c r="BB1387" t="s">
        <v>2280</v>
      </c>
      <c r="BC1387">
        <v>1</v>
      </c>
      <c r="BE1387" s="112">
        <v>50</v>
      </c>
      <c r="BF1387" s="114">
        <v>27</v>
      </c>
      <c r="BG1387" s="114">
        <v>25</v>
      </c>
      <c r="BH1387" s="118">
        <v>8275</v>
      </c>
      <c r="BI1387" s="118">
        <f t="shared" si="332"/>
        <v>50027</v>
      </c>
      <c r="BJ1387" s="8" t="s">
        <v>1471</v>
      </c>
      <c r="BK1387">
        <f t="shared" si="330"/>
        <v>5008275</v>
      </c>
      <c r="BP1387">
        <v>49.55</v>
      </c>
      <c r="BQ1387">
        <v>0</v>
      </c>
      <c r="BR1387">
        <v>49.55</v>
      </c>
      <c r="BW1387" s="63"/>
      <c r="BX1387" s="63"/>
    </row>
    <row r="1388" spans="1:76" ht="15" hidden="1" customHeight="1" outlineLevel="1">
      <c r="A1388" t="s">
        <v>782</v>
      </c>
      <c r="B1388" s="8" t="s">
        <v>2015</v>
      </c>
      <c r="C1388" s="1">
        <f t="shared" si="323"/>
        <v>738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324"/>
        <v>0</v>
      </c>
      <c r="G1388" s="1">
        <f t="shared" si="325"/>
        <v>71</v>
      </c>
      <c r="H1388" s="2">
        <f t="shared" si="331"/>
        <v>9.6205962059620592E-2</v>
      </c>
      <c r="I1388" s="6"/>
      <c r="J1388" s="2">
        <f t="shared" si="326"/>
        <v>0.53116531165311653</v>
      </c>
      <c r="K1388" s="2">
        <f t="shared" si="327"/>
        <v>0.43495934959349591</v>
      </c>
      <c r="L1388" s="2">
        <f t="shared" si="328"/>
        <v>0</v>
      </c>
      <c r="M1388" s="2">
        <f t="shared" si="329"/>
        <v>3.3875338753387552E-2</v>
      </c>
      <c r="N1388" s="63">
        <v>392</v>
      </c>
      <c r="O1388" s="63">
        <v>321</v>
      </c>
      <c r="P1388" s="63">
        <v>0</v>
      </c>
      <c r="Q1388" s="63">
        <v>8</v>
      </c>
      <c r="R1388" s="63">
        <v>2</v>
      </c>
      <c r="S1388" s="63">
        <v>2</v>
      </c>
      <c r="T1388" s="63">
        <v>0</v>
      </c>
      <c r="U1388" s="63">
        <v>1</v>
      </c>
      <c r="V1388" s="63">
        <v>0</v>
      </c>
      <c r="W1388" s="63">
        <v>7</v>
      </c>
      <c r="X1388" s="63">
        <v>0</v>
      </c>
      <c r="Y1388" s="63">
        <v>0</v>
      </c>
      <c r="Z1388" s="63">
        <v>0</v>
      </c>
      <c r="AA1388" s="63">
        <v>0</v>
      </c>
      <c r="AB1388" s="63">
        <v>0</v>
      </c>
      <c r="AC1388" s="63">
        <v>0</v>
      </c>
      <c r="AD1388" s="63">
        <v>0</v>
      </c>
      <c r="AE1388" s="63">
        <v>0</v>
      </c>
      <c r="AF1388" s="63">
        <v>0</v>
      </c>
      <c r="AG1388" s="63">
        <v>0</v>
      </c>
      <c r="AH1388" s="63">
        <v>0</v>
      </c>
      <c r="AI1388" s="63">
        <v>0</v>
      </c>
      <c r="AJ1388" s="63">
        <v>0</v>
      </c>
      <c r="AK1388" s="63">
        <v>0</v>
      </c>
      <c r="AL1388" s="63">
        <v>0</v>
      </c>
      <c r="AM1388" s="63">
        <v>0</v>
      </c>
      <c r="AN1388" s="63">
        <v>0</v>
      </c>
      <c r="AO1388" s="63">
        <v>0</v>
      </c>
      <c r="AP1388" s="63">
        <v>0</v>
      </c>
      <c r="AQ1388" s="63">
        <v>0</v>
      </c>
      <c r="AR1388" s="63">
        <v>5</v>
      </c>
      <c r="AS1388" s="63">
        <v>0</v>
      </c>
      <c r="AT1388" s="63">
        <v>0</v>
      </c>
      <c r="AU1388" s="63">
        <v>0</v>
      </c>
      <c r="AV1388" s="63">
        <v>0</v>
      </c>
      <c r="AW1388" s="63">
        <v>0</v>
      </c>
      <c r="AX1388" s="63">
        <v>0</v>
      </c>
      <c r="AY1388" s="63"/>
      <c r="BA1388" t="str">
        <f t="shared" si="322"/>
        <v>Bridport</v>
      </c>
      <c r="BB1388" t="s">
        <v>1345</v>
      </c>
      <c r="BC1388">
        <v>1</v>
      </c>
      <c r="BE1388" s="112">
        <v>50</v>
      </c>
      <c r="BF1388" s="114">
        <v>1</v>
      </c>
      <c r="BG1388" s="114">
        <v>10</v>
      </c>
      <c r="BH1388" s="118">
        <v>8575</v>
      </c>
      <c r="BI1388" s="118">
        <f t="shared" si="332"/>
        <v>50001</v>
      </c>
      <c r="BJ1388" s="8" t="s">
        <v>1471</v>
      </c>
      <c r="BK1388">
        <f t="shared" si="330"/>
        <v>5008575</v>
      </c>
      <c r="BP1388">
        <v>46.25</v>
      </c>
      <c r="BQ1388">
        <v>2.2599999999999998</v>
      </c>
      <c r="BR1388">
        <v>43.98</v>
      </c>
      <c r="BW1388" s="63"/>
      <c r="BX1388" s="63"/>
    </row>
    <row r="1389" spans="1:76" ht="15" hidden="1" customHeight="1" outlineLevel="1">
      <c r="A1389" t="s">
        <v>786</v>
      </c>
      <c r="B1389" s="8" t="s">
        <v>2015</v>
      </c>
      <c r="C1389" s="1">
        <f t="shared" si="323"/>
        <v>619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 t="shared" si="324"/>
        <v>0</v>
      </c>
      <c r="G1389" s="1">
        <f t="shared" si="325"/>
        <v>84</v>
      </c>
      <c r="H1389" s="2">
        <f t="shared" si="331"/>
        <v>0.13570274636510501</v>
      </c>
      <c r="I1389" s="6"/>
      <c r="J1389" s="2">
        <f t="shared" si="326"/>
        <v>0.41680129240710823</v>
      </c>
      <c r="K1389" s="2">
        <f t="shared" si="327"/>
        <v>0.55250403877221321</v>
      </c>
      <c r="L1389" s="2">
        <f t="shared" si="328"/>
        <v>0</v>
      </c>
      <c r="M1389" s="2">
        <f t="shared" si="329"/>
        <v>3.0694668820678506E-2</v>
      </c>
      <c r="N1389" s="63">
        <v>258</v>
      </c>
      <c r="O1389" s="63">
        <v>342</v>
      </c>
      <c r="P1389" s="63">
        <v>0</v>
      </c>
      <c r="Q1389" s="63">
        <v>7</v>
      </c>
      <c r="R1389" s="63">
        <v>2</v>
      </c>
      <c r="S1389" s="63">
        <v>0</v>
      </c>
      <c r="T1389" s="63">
        <v>0</v>
      </c>
      <c r="U1389" s="63">
        <v>3</v>
      </c>
      <c r="V1389" s="63">
        <v>1</v>
      </c>
      <c r="W1389" s="63">
        <v>3</v>
      </c>
      <c r="X1389" s="63">
        <v>1</v>
      </c>
      <c r="Y1389" s="63">
        <v>0</v>
      </c>
      <c r="Z1389" s="63">
        <v>0</v>
      </c>
      <c r="AA1389" s="63">
        <v>0</v>
      </c>
      <c r="AB1389" s="63">
        <v>0</v>
      </c>
      <c r="AC1389" s="63">
        <v>1</v>
      </c>
      <c r="AD1389" s="63">
        <v>0</v>
      </c>
      <c r="AE1389" s="63">
        <v>0</v>
      </c>
      <c r="AF1389" s="63">
        <v>0</v>
      </c>
      <c r="AG1389" s="63">
        <v>0</v>
      </c>
      <c r="AH1389" s="63">
        <v>0</v>
      </c>
      <c r="AI1389" s="63">
        <v>0</v>
      </c>
      <c r="AJ1389" s="63">
        <v>0</v>
      </c>
      <c r="AK1389" s="63">
        <v>0</v>
      </c>
      <c r="AL1389" s="63">
        <v>0</v>
      </c>
      <c r="AM1389" s="63">
        <v>0</v>
      </c>
      <c r="AN1389" s="63">
        <v>0</v>
      </c>
      <c r="AO1389" s="63">
        <v>0</v>
      </c>
      <c r="AP1389" s="63">
        <v>0</v>
      </c>
      <c r="AQ1389" s="63">
        <v>0</v>
      </c>
      <c r="AR1389" s="63">
        <v>1</v>
      </c>
      <c r="AS1389" s="63">
        <v>0</v>
      </c>
      <c r="AT1389" s="63">
        <v>0</v>
      </c>
      <c r="AU1389" s="63">
        <v>0</v>
      </c>
      <c r="AV1389" s="63">
        <v>0</v>
      </c>
      <c r="AW1389" s="63">
        <v>0</v>
      </c>
      <c r="AX1389" s="63">
        <v>0</v>
      </c>
      <c r="AY1389" s="63"/>
      <c r="BA1389" t="str">
        <f t="shared" si="322"/>
        <v>Brighton</v>
      </c>
      <c r="BB1389" t="s">
        <v>841</v>
      </c>
      <c r="BC1389">
        <v>1</v>
      </c>
      <c r="BE1389" s="112">
        <v>50</v>
      </c>
      <c r="BF1389" s="114">
        <v>9</v>
      </c>
      <c r="BG1389" s="114">
        <v>20</v>
      </c>
      <c r="BH1389" s="118">
        <v>8725</v>
      </c>
      <c r="BI1389" s="118">
        <f t="shared" si="332"/>
        <v>50009</v>
      </c>
      <c r="BJ1389" s="8" t="s">
        <v>1471</v>
      </c>
      <c r="BK1389">
        <f t="shared" si="330"/>
        <v>5008725</v>
      </c>
      <c r="BP1389">
        <v>53.42</v>
      </c>
      <c r="BQ1389">
        <v>1.22</v>
      </c>
      <c r="BR1389">
        <v>52.19</v>
      </c>
      <c r="BW1389" s="63"/>
      <c r="BX1389" s="63"/>
    </row>
    <row r="1390" spans="1:76" ht="15" hidden="1" customHeight="1" outlineLevel="1">
      <c r="A1390" t="s">
        <v>2213</v>
      </c>
      <c r="B1390" s="8" t="s">
        <v>2015</v>
      </c>
      <c r="C1390" s="1">
        <f t="shared" si="323"/>
        <v>2245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324"/>
        <v>0</v>
      </c>
      <c r="G1390" s="1">
        <f t="shared" si="325"/>
        <v>791</v>
      </c>
      <c r="H1390" s="2">
        <f t="shared" si="331"/>
        <v>0.35233853006681515</v>
      </c>
      <c r="I1390" s="6"/>
      <c r="J1390" s="2">
        <f t="shared" si="326"/>
        <v>0.66013363028953231</v>
      </c>
      <c r="K1390" s="2">
        <f t="shared" si="327"/>
        <v>0.30779510022271717</v>
      </c>
      <c r="L1390" s="2">
        <f t="shared" si="328"/>
        <v>0</v>
      </c>
      <c r="M1390" s="2">
        <f t="shared" si="329"/>
        <v>3.207126948775052E-2</v>
      </c>
      <c r="N1390" s="63">
        <v>1482</v>
      </c>
      <c r="O1390" s="63">
        <v>691</v>
      </c>
      <c r="P1390" s="63">
        <v>0</v>
      </c>
      <c r="Q1390" s="63">
        <v>22</v>
      </c>
      <c r="R1390" s="63">
        <v>8</v>
      </c>
      <c r="S1390" s="63">
        <v>1</v>
      </c>
      <c r="T1390" s="63">
        <v>0</v>
      </c>
      <c r="U1390" s="63">
        <v>3</v>
      </c>
      <c r="V1390" s="63">
        <v>0</v>
      </c>
      <c r="W1390" s="63">
        <v>18</v>
      </c>
      <c r="X1390" s="63">
        <v>2</v>
      </c>
      <c r="Y1390" s="63">
        <v>0</v>
      </c>
      <c r="Z1390" s="63">
        <v>0</v>
      </c>
      <c r="AA1390" s="63">
        <v>0</v>
      </c>
      <c r="AB1390" s="63">
        <v>2</v>
      </c>
      <c r="AC1390" s="63">
        <v>0</v>
      </c>
      <c r="AD1390" s="63">
        <v>0</v>
      </c>
      <c r="AE1390" s="63">
        <v>0</v>
      </c>
      <c r="AF1390" s="63">
        <v>0</v>
      </c>
      <c r="AG1390" s="63">
        <v>0</v>
      </c>
      <c r="AH1390" s="63">
        <v>0</v>
      </c>
      <c r="AI1390" s="63">
        <v>0</v>
      </c>
      <c r="AJ1390" s="63">
        <v>0</v>
      </c>
      <c r="AK1390" s="63">
        <v>2</v>
      </c>
      <c r="AL1390" s="63">
        <v>0</v>
      </c>
      <c r="AM1390" s="63">
        <v>0</v>
      </c>
      <c r="AN1390" s="63">
        <v>0</v>
      </c>
      <c r="AO1390" s="63">
        <v>5</v>
      </c>
      <c r="AP1390" s="63">
        <v>2</v>
      </c>
      <c r="AQ1390" s="63">
        <v>0</v>
      </c>
      <c r="AR1390" s="63">
        <v>6</v>
      </c>
      <c r="AS1390" s="63">
        <v>0</v>
      </c>
      <c r="AT1390" s="63">
        <v>0</v>
      </c>
      <c r="AU1390" s="63">
        <v>0</v>
      </c>
      <c r="AV1390" s="63">
        <v>1</v>
      </c>
      <c r="AW1390" s="63">
        <v>0</v>
      </c>
      <c r="AX1390" s="63">
        <v>0</v>
      </c>
      <c r="AY1390" s="63"/>
      <c r="BA1390" t="str">
        <f t="shared" si="322"/>
        <v>Bristol</v>
      </c>
      <c r="BB1390" t="s">
        <v>1345</v>
      </c>
      <c r="BC1390">
        <v>1</v>
      </c>
      <c r="BE1390" s="112">
        <v>50</v>
      </c>
      <c r="BF1390" s="114">
        <v>1</v>
      </c>
      <c r="BG1390" s="114">
        <v>15</v>
      </c>
      <c r="BH1390" s="118">
        <v>9025</v>
      </c>
      <c r="BI1390" s="118">
        <f t="shared" si="332"/>
        <v>50001</v>
      </c>
      <c r="BJ1390" s="8" t="s">
        <v>1471</v>
      </c>
      <c r="BK1390">
        <f t="shared" si="330"/>
        <v>5009025</v>
      </c>
      <c r="BP1390">
        <v>42.18</v>
      </c>
      <c r="BQ1390">
        <v>0.4</v>
      </c>
      <c r="BR1390">
        <v>41.77</v>
      </c>
      <c r="BW1390" s="63"/>
      <c r="BX1390" s="63"/>
    </row>
    <row r="1391" spans="1:76" ht="15" hidden="1" customHeight="1" outlineLevel="1">
      <c r="A1391" t="s">
        <v>913</v>
      </c>
      <c r="B1391" s="8" t="s">
        <v>2015</v>
      </c>
      <c r="C1391" s="1">
        <f t="shared" si="323"/>
        <v>852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324"/>
        <v>0</v>
      </c>
      <c r="G1391" s="1">
        <f t="shared" si="325"/>
        <v>199</v>
      </c>
      <c r="H1391" s="2">
        <f t="shared" si="331"/>
        <v>0.2335680751173709</v>
      </c>
      <c r="I1391" s="6"/>
      <c r="J1391" s="2">
        <f t="shared" si="326"/>
        <v>0.5938967136150235</v>
      </c>
      <c r="K1391" s="2">
        <f t="shared" si="327"/>
        <v>0.36032863849765256</v>
      </c>
      <c r="L1391" s="2">
        <f t="shared" si="328"/>
        <v>0</v>
      </c>
      <c r="M1391" s="2">
        <f t="shared" si="329"/>
        <v>4.5774647887323938E-2</v>
      </c>
      <c r="N1391" s="63">
        <v>506</v>
      </c>
      <c r="O1391" s="63">
        <v>307</v>
      </c>
      <c r="P1391" s="63">
        <v>0</v>
      </c>
      <c r="Q1391" s="63">
        <v>9</v>
      </c>
      <c r="R1391" s="63">
        <v>6</v>
      </c>
      <c r="S1391" s="63">
        <v>1</v>
      </c>
      <c r="T1391" s="63">
        <v>0</v>
      </c>
      <c r="U1391" s="63">
        <v>5</v>
      </c>
      <c r="V1391" s="63">
        <v>0</v>
      </c>
      <c r="W1391" s="63">
        <v>5</v>
      </c>
      <c r="X1391" s="63">
        <v>2</v>
      </c>
      <c r="Y1391" s="63">
        <v>0</v>
      </c>
      <c r="Z1391" s="63">
        <v>0</v>
      </c>
      <c r="AA1391" s="63">
        <v>0</v>
      </c>
      <c r="AB1391" s="63">
        <v>0</v>
      </c>
      <c r="AC1391" s="63">
        <v>0</v>
      </c>
      <c r="AD1391" s="63">
        <v>0</v>
      </c>
      <c r="AE1391" s="63">
        <v>0</v>
      </c>
      <c r="AF1391" s="63">
        <v>0</v>
      </c>
      <c r="AG1391" s="63">
        <v>0</v>
      </c>
      <c r="AH1391" s="63">
        <v>0</v>
      </c>
      <c r="AI1391" s="63">
        <v>0</v>
      </c>
      <c r="AJ1391" s="63">
        <v>0</v>
      </c>
      <c r="AK1391" s="63">
        <v>3</v>
      </c>
      <c r="AL1391" s="63">
        <v>0</v>
      </c>
      <c r="AM1391" s="63">
        <v>0</v>
      </c>
      <c r="AN1391" s="63">
        <v>0</v>
      </c>
      <c r="AO1391" s="63">
        <v>4</v>
      </c>
      <c r="AP1391" s="63">
        <v>0</v>
      </c>
      <c r="AQ1391" s="63">
        <v>0</v>
      </c>
      <c r="AR1391" s="63">
        <v>3</v>
      </c>
      <c r="AS1391" s="63">
        <v>0</v>
      </c>
      <c r="AT1391" s="63">
        <v>0</v>
      </c>
      <c r="AU1391" s="63">
        <v>0</v>
      </c>
      <c r="AV1391" s="63">
        <v>1</v>
      </c>
      <c r="AW1391" s="63">
        <v>0</v>
      </c>
      <c r="AX1391" s="63">
        <v>0</v>
      </c>
      <c r="AY1391" s="63"/>
      <c r="BA1391" t="str">
        <f t="shared" si="322"/>
        <v>Brookfield</v>
      </c>
      <c r="BB1391" t="s">
        <v>2012</v>
      </c>
      <c r="BC1391">
        <v>1</v>
      </c>
      <c r="BE1391" s="112">
        <v>50</v>
      </c>
      <c r="BF1391" s="114">
        <v>17</v>
      </c>
      <c r="BG1391" s="114">
        <v>15</v>
      </c>
      <c r="BH1391" s="118">
        <v>9325</v>
      </c>
      <c r="BI1391" s="118">
        <f t="shared" si="332"/>
        <v>50017</v>
      </c>
      <c r="BJ1391" s="8" t="s">
        <v>1471</v>
      </c>
      <c r="BK1391">
        <f t="shared" si="330"/>
        <v>5009325</v>
      </c>
      <c r="BP1391">
        <v>41.67</v>
      </c>
      <c r="BQ1391">
        <v>0.27</v>
      </c>
      <c r="BR1391">
        <v>41.4</v>
      </c>
      <c r="BW1391" s="63"/>
      <c r="BX1391" s="63"/>
    </row>
    <row r="1392" spans="1:76" ht="15" hidden="1" customHeight="1" outlineLevel="1">
      <c r="A1392" t="s">
        <v>1558</v>
      </c>
      <c r="B1392" s="8" t="s">
        <v>2015</v>
      </c>
      <c r="C1392" s="1">
        <f t="shared" si="323"/>
        <v>329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324"/>
        <v>0</v>
      </c>
      <c r="G1392" s="1">
        <f t="shared" si="325"/>
        <v>121</v>
      </c>
      <c r="H1392" s="2">
        <f t="shared" si="331"/>
        <v>0.36778115501519759</v>
      </c>
      <c r="I1392" s="6"/>
      <c r="J1392" s="2">
        <f t="shared" si="326"/>
        <v>0.65957446808510634</v>
      </c>
      <c r="K1392" s="2">
        <f t="shared" si="327"/>
        <v>0.2917933130699088</v>
      </c>
      <c r="L1392" s="2">
        <f t="shared" si="328"/>
        <v>0</v>
      </c>
      <c r="M1392" s="2">
        <f t="shared" si="329"/>
        <v>4.8632218844984865E-2</v>
      </c>
      <c r="N1392" s="63">
        <v>217</v>
      </c>
      <c r="O1392" s="63">
        <v>96</v>
      </c>
      <c r="P1392" s="63">
        <v>0</v>
      </c>
      <c r="Q1392" s="63">
        <v>3</v>
      </c>
      <c r="R1392" s="63">
        <v>0</v>
      </c>
      <c r="S1392" s="63">
        <v>0</v>
      </c>
      <c r="T1392" s="63">
        <v>0</v>
      </c>
      <c r="U1392" s="63">
        <v>5</v>
      </c>
      <c r="V1392" s="63">
        <v>1</v>
      </c>
      <c r="W1392" s="63">
        <v>2</v>
      </c>
      <c r="X1392" s="63">
        <v>0</v>
      </c>
      <c r="Y1392" s="63">
        <v>0</v>
      </c>
      <c r="Z1392" s="63">
        <v>0</v>
      </c>
      <c r="AA1392" s="63">
        <v>0</v>
      </c>
      <c r="AB1392" s="63">
        <v>0</v>
      </c>
      <c r="AC1392" s="63">
        <v>0</v>
      </c>
      <c r="AD1392" s="63">
        <v>0</v>
      </c>
      <c r="AE1392" s="63">
        <v>1</v>
      </c>
      <c r="AF1392" s="63">
        <v>0</v>
      </c>
      <c r="AG1392" s="63">
        <v>0</v>
      </c>
      <c r="AH1392" s="63">
        <v>0</v>
      </c>
      <c r="AI1392" s="63">
        <v>0</v>
      </c>
      <c r="AJ1392" s="63">
        <v>0</v>
      </c>
      <c r="AK1392" s="63">
        <v>1</v>
      </c>
      <c r="AL1392" s="63">
        <v>0</v>
      </c>
      <c r="AM1392" s="63">
        <v>0</v>
      </c>
      <c r="AN1392" s="63">
        <v>0</v>
      </c>
      <c r="AO1392" s="63">
        <v>0</v>
      </c>
      <c r="AP1392" s="63">
        <v>1</v>
      </c>
      <c r="AQ1392" s="63">
        <v>0</v>
      </c>
      <c r="AR1392" s="63">
        <v>2</v>
      </c>
      <c r="AS1392" s="63">
        <v>0</v>
      </c>
      <c r="AT1392" s="63">
        <v>0</v>
      </c>
      <c r="AU1392" s="63">
        <v>0</v>
      </c>
      <c r="AV1392" s="63">
        <v>0</v>
      </c>
      <c r="AW1392" s="63">
        <v>0</v>
      </c>
      <c r="AX1392" s="63">
        <v>0</v>
      </c>
      <c r="AY1392" s="63"/>
      <c r="BA1392" t="str">
        <f t="shared" si="322"/>
        <v>Brookline</v>
      </c>
      <c r="BB1392" t="s">
        <v>2128</v>
      </c>
      <c r="BC1392">
        <v>1</v>
      </c>
      <c r="BE1392" s="112">
        <v>50</v>
      </c>
      <c r="BF1392" s="114">
        <v>25</v>
      </c>
      <c r="BG1392" s="114">
        <v>15</v>
      </c>
      <c r="BH1392" s="118">
        <v>9475</v>
      </c>
      <c r="BI1392" s="118">
        <f t="shared" si="332"/>
        <v>50025</v>
      </c>
      <c r="BJ1392" s="8" t="s">
        <v>1471</v>
      </c>
      <c r="BK1392">
        <f t="shared" si="330"/>
        <v>5009475</v>
      </c>
      <c r="BP1392">
        <v>12.91</v>
      </c>
      <c r="BQ1392">
        <v>0</v>
      </c>
      <c r="BR1392">
        <v>12.91</v>
      </c>
      <c r="BW1392" s="63"/>
      <c r="BX1392" s="63"/>
    </row>
    <row r="1393" spans="1:76" ht="15" hidden="1" customHeight="1" outlineLevel="1">
      <c r="A1393" t="s">
        <v>3095</v>
      </c>
      <c r="B1393" s="8" t="s">
        <v>2015</v>
      </c>
      <c r="C1393" s="1">
        <f t="shared" si="323"/>
        <v>490</v>
      </c>
      <c r="D1393" s="5">
        <f>IF(N1393&gt;0, RANK(N1393,(N1393:P1393,Q1393:AE1393)),0)</f>
        <v>2</v>
      </c>
      <c r="E1393" s="5">
        <f>IF(O1393&gt;0,RANK(O1393,(N1393:P1393,Q1393:AE1393)),0)</f>
        <v>1</v>
      </c>
      <c r="F1393" s="5">
        <f t="shared" si="324"/>
        <v>0</v>
      </c>
      <c r="G1393" s="1">
        <f t="shared" si="325"/>
        <v>47</v>
      </c>
      <c r="H1393" s="2">
        <f t="shared" si="331"/>
        <v>9.5918367346938774E-2</v>
      </c>
      <c r="I1393" s="6"/>
      <c r="J1393" s="2">
        <f t="shared" si="326"/>
        <v>0.44489795918367347</v>
      </c>
      <c r="K1393" s="2">
        <f t="shared" si="327"/>
        <v>0.54081632653061229</v>
      </c>
      <c r="L1393" s="2">
        <f t="shared" si="328"/>
        <v>0</v>
      </c>
      <c r="M1393" s="2">
        <f t="shared" si="329"/>
        <v>1.4285714285714235E-2</v>
      </c>
      <c r="N1393" s="63">
        <v>218</v>
      </c>
      <c r="O1393" s="63">
        <v>265</v>
      </c>
      <c r="P1393" s="63">
        <v>0</v>
      </c>
      <c r="Q1393" s="63">
        <v>3</v>
      </c>
      <c r="R1393" s="63">
        <v>0</v>
      </c>
      <c r="S1393" s="63">
        <v>0</v>
      </c>
      <c r="T1393" s="63">
        <v>0</v>
      </c>
      <c r="U1393" s="63">
        <v>0</v>
      </c>
      <c r="V1393" s="63">
        <v>0</v>
      </c>
      <c r="W1393" s="63">
        <v>1</v>
      </c>
      <c r="X1393" s="63">
        <v>0</v>
      </c>
      <c r="Y1393" s="63">
        <v>0</v>
      </c>
      <c r="Z1393" s="63">
        <v>0</v>
      </c>
      <c r="AA1393" s="63">
        <v>0</v>
      </c>
      <c r="AB1393" s="63">
        <v>0</v>
      </c>
      <c r="AC1393" s="63">
        <v>0</v>
      </c>
      <c r="AD1393" s="63">
        <v>0</v>
      </c>
      <c r="AE1393" s="63">
        <v>0</v>
      </c>
      <c r="AF1393" s="63">
        <v>0</v>
      </c>
      <c r="AG1393" s="63">
        <v>0</v>
      </c>
      <c r="AH1393" s="63">
        <v>0</v>
      </c>
      <c r="AI1393" s="63">
        <v>0</v>
      </c>
      <c r="AJ1393" s="63">
        <v>0</v>
      </c>
      <c r="AK1393" s="63">
        <v>0</v>
      </c>
      <c r="AL1393" s="63">
        <v>0</v>
      </c>
      <c r="AM1393" s="63">
        <v>0</v>
      </c>
      <c r="AN1393" s="63">
        <v>0</v>
      </c>
      <c r="AO1393" s="63">
        <v>0</v>
      </c>
      <c r="AP1393" s="63">
        <v>0</v>
      </c>
      <c r="AQ1393" s="63">
        <v>0</v>
      </c>
      <c r="AR1393" s="63">
        <v>3</v>
      </c>
      <c r="AS1393" s="63">
        <v>0</v>
      </c>
      <c r="AT1393" s="63">
        <v>0</v>
      </c>
      <c r="AU1393" s="63">
        <v>0</v>
      </c>
      <c r="AV1393" s="63">
        <v>0</v>
      </c>
      <c r="AW1393" s="63">
        <v>0</v>
      </c>
      <c r="AX1393" s="63">
        <v>0</v>
      </c>
      <c r="AY1393" s="63"/>
      <c r="BA1393" t="str">
        <f t="shared" si="322"/>
        <v>Brownington</v>
      </c>
      <c r="BB1393" t="s">
        <v>405</v>
      </c>
      <c r="BC1393">
        <v>1</v>
      </c>
      <c r="BE1393" s="112">
        <v>50</v>
      </c>
      <c r="BF1393" s="114">
        <v>19</v>
      </c>
      <c r="BG1393" s="114">
        <v>15</v>
      </c>
      <c r="BH1393" s="118">
        <v>9850</v>
      </c>
      <c r="BI1393" s="118">
        <f t="shared" si="332"/>
        <v>50019</v>
      </c>
      <c r="BJ1393" s="8" t="s">
        <v>1471</v>
      </c>
      <c r="BK1393">
        <f t="shared" si="330"/>
        <v>5009850</v>
      </c>
      <c r="BP1393">
        <v>28.43</v>
      </c>
      <c r="BQ1393">
        <v>0.14000000000000001</v>
      </c>
      <c r="BR1393">
        <v>28.28</v>
      </c>
      <c r="BW1393" s="63"/>
      <c r="BX1393" s="63"/>
    </row>
    <row r="1394" spans="1:76" ht="15" hidden="1" customHeight="1" outlineLevel="1">
      <c r="A1394" t="s">
        <v>1807</v>
      </c>
      <c r="B1394" s="8" t="s">
        <v>2015</v>
      </c>
      <c r="C1394" s="1">
        <f t="shared" si="323"/>
        <v>64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 t="shared" si="324"/>
        <v>0</v>
      </c>
      <c r="G1394" s="1">
        <f t="shared" si="325"/>
        <v>8</v>
      </c>
      <c r="H1394" s="2">
        <f t="shared" si="331"/>
        <v>0.125</v>
      </c>
      <c r="I1394" s="6"/>
      <c r="J1394" s="2">
        <f t="shared" si="326"/>
        <v>0.421875</v>
      </c>
      <c r="K1394" s="2">
        <f t="shared" si="327"/>
        <v>0.546875</v>
      </c>
      <c r="L1394" s="2">
        <f t="shared" si="328"/>
        <v>0</v>
      </c>
      <c r="M1394" s="2">
        <f t="shared" si="329"/>
        <v>3.125E-2</v>
      </c>
      <c r="N1394" s="63">
        <v>27</v>
      </c>
      <c r="O1394" s="63">
        <v>35</v>
      </c>
      <c r="P1394" s="63">
        <v>0</v>
      </c>
      <c r="Q1394" s="63">
        <v>2</v>
      </c>
      <c r="R1394" s="63">
        <v>0</v>
      </c>
      <c r="S1394" s="63">
        <v>0</v>
      </c>
      <c r="T1394" s="63">
        <v>0</v>
      </c>
      <c r="U1394" s="63">
        <v>0</v>
      </c>
      <c r="V1394" s="63">
        <v>0</v>
      </c>
      <c r="W1394" s="63">
        <v>0</v>
      </c>
      <c r="X1394" s="63">
        <v>0</v>
      </c>
      <c r="Y1394" s="63">
        <v>0</v>
      </c>
      <c r="Z1394" s="63">
        <v>0</v>
      </c>
      <c r="AA1394" s="63">
        <v>0</v>
      </c>
      <c r="AB1394" s="63">
        <v>0</v>
      </c>
      <c r="AC1394" s="63">
        <v>0</v>
      </c>
      <c r="AD1394" s="63">
        <v>0</v>
      </c>
      <c r="AE1394" s="63">
        <v>0</v>
      </c>
      <c r="AF1394" s="63">
        <v>0</v>
      </c>
      <c r="AG1394" s="63">
        <v>0</v>
      </c>
      <c r="AH1394" s="63">
        <v>0</v>
      </c>
      <c r="AI1394" s="63">
        <v>0</v>
      </c>
      <c r="AJ1394" s="63">
        <v>0</v>
      </c>
      <c r="AK1394" s="63">
        <v>0</v>
      </c>
      <c r="AL1394" s="63">
        <v>0</v>
      </c>
      <c r="AM1394" s="63">
        <v>0</v>
      </c>
      <c r="AN1394" s="63">
        <v>0</v>
      </c>
      <c r="AO1394" s="63">
        <v>0</v>
      </c>
      <c r="AP1394" s="63">
        <v>0</v>
      </c>
      <c r="AQ1394" s="63">
        <v>0</v>
      </c>
      <c r="AR1394" s="63">
        <v>0</v>
      </c>
      <c r="AS1394" s="63">
        <v>0</v>
      </c>
      <c r="AT1394" s="63">
        <v>0</v>
      </c>
      <c r="AU1394" s="63">
        <v>0</v>
      </c>
      <c r="AV1394" s="63">
        <v>0</v>
      </c>
      <c r="AW1394" s="63">
        <v>0</v>
      </c>
      <c r="AX1394" s="63">
        <v>0</v>
      </c>
      <c r="AY1394" s="63"/>
      <c r="BA1394" t="str">
        <f t="shared" si="322"/>
        <v>Brunswick</v>
      </c>
      <c r="BB1394" t="s">
        <v>841</v>
      </c>
      <c r="BC1394">
        <v>1</v>
      </c>
      <c r="BE1394" s="112">
        <v>50</v>
      </c>
      <c r="BF1394" s="114">
        <v>9</v>
      </c>
      <c r="BG1394" s="114">
        <v>25</v>
      </c>
      <c r="BH1394" s="118">
        <v>10075</v>
      </c>
      <c r="BI1394" s="118">
        <f t="shared" si="332"/>
        <v>50009</v>
      </c>
      <c r="BJ1394" s="8" t="s">
        <v>1471</v>
      </c>
      <c r="BK1394">
        <f t="shared" si="330"/>
        <v>5010075</v>
      </c>
      <c r="BP1394">
        <v>26</v>
      </c>
      <c r="BQ1394">
        <v>0.3</v>
      </c>
      <c r="BR1394">
        <v>25.69</v>
      </c>
      <c r="BW1394" s="63"/>
      <c r="BX1394" s="63"/>
    </row>
    <row r="1395" spans="1:76" ht="15" hidden="1" customHeight="1" outlineLevel="1">
      <c r="A1395" t="s">
        <v>2928</v>
      </c>
      <c r="B1395" s="8" t="s">
        <v>2015</v>
      </c>
      <c r="C1395" s="1">
        <f t="shared" si="323"/>
        <v>924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324"/>
        <v>0</v>
      </c>
      <c r="G1395" s="1">
        <f t="shared" si="325"/>
        <v>168</v>
      </c>
      <c r="H1395" s="2">
        <f t="shared" si="331"/>
        <v>0.18181818181818182</v>
      </c>
      <c r="I1395" s="6"/>
      <c r="J1395" s="2">
        <f t="shared" si="326"/>
        <v>0.57792207792207795</v>
      </c>
      <c r="K1395" s="2">
        <f t="shared" si="327"/>
        <v>0.39610389610389612</v>
      </c>
      <c r="L1395" s="2">
        <f t="shared" si="328"/>
        <v>0</v>
      </c>
      <c r="M1395" s="2">
        <f t="shared" si="329"/>
        <v>2.5974025974025927E-2</v>
      </c>
      <c r="N1395" s="63">
        <v>534</v>
      </c>
      <c r="O1395" s="63">
        <v>366</v>
      </c>
      <c r="P1395" s="63">
        <v>0</v>
      </c>
      <c r="Q1395" s="63">
        <v>5</v>
      </c>
      <c r="R1395" s="63">
        <v>3</v>
      </c>
      <c r="S1395" s="63">
        <v>0</v>
      </c>
      <c r="T1395" s="63">
        <v>0</v>
      </c>
      <c r="U1395" s="63">
        <v>3</v>
      </c>
      <c r="V1395" s="63">
        <v>0</v>
      </c>
      <c r="W1395" s="63">
        <v>5</v>
      </c>
      <c r="X1395" s="63">
        <v>0</v>
      </c>
      <c r="Y1395" s="63">
        <v>0</v>
      </c>
      <c r="Z1395" s="63">
        <v>0</v>
      </c>
      <c r="AA1395" s="63">
        <v>0</v>
      </c>
      <c r="AB1395" s="63">
        <v>0</v>
      </c>
      <c r="AC1395" s="63">
        <v>0</v>
      </c>
      <c r="AD1395" s="63">
        <v>0</v>
      </c>
      <c r="AE1395" s="63">
        <v>0</v>
      </c>
      <c r="AF1395" s="63">
        <v>0</v>
      </c>
      <c r="AG1395" s="63">
        <v>0</v>
      </c>
      <c r="AH1395" s="63">
        <v>0</v>
      </c>
      <c r="AI1395" s="63">
        <v>0</v>
      </c>
      <c r="AJ1395" s="63">
        <v>0</v>
      </c>
      <c r="AK1395" s="63">
        <v>1</v>
      </c>
      <c r="AL1395" s="63">
        <v>0</v>
      </c>
      <c r="AM1395" s="63">
        <v>0</v>
      </c>
      <c r="AN1395" s="63">
        <v>0</v>
      </c>
      <c r="AO1395" s="63">
        <v>4</v>
      </c>
      <c r="AP1395" s="63">
        <v>1</v>
      </c>
      <c r="AQ1395" s="63">
        <v>0</v>
      </c>
      <c r="AR1395" s="63">
        <v>2</v>
      </c>
      <c r="AS1395" s="63">
        <v>0</v>
      </c>
      <c r="AT1395" s="63">
        <v>0</v>
      </c>
      <c r="AU1395" s="63">
        <v>0</v>
      </c>
      <c r="AV1395" s="63">
        <v>0</v>
      </c>
      <c r="AW1395" s="63">
        <v>0</v>
      </c>
      <c r="AX1395" s="63">
        <v>0</v>
      </c>
      <c r="AY1395" s="63"/>
      <c r="BA1395" t="str">
        <f t="shared" si="322"/>
        <v>Burke</v>
      </c>
      <c r="BB1395" t="s">
        <v>680</v>
      </c>
      <c r="BC1395">
        <v>1</v>
      </c>
      <c r="BE1395" s="112">
        <v>50</v>
      </c>
      <c r="BF1395" s="114">
        <v>5</v>
      </c>
      <c r="BG1395" s="114">
        <v>10</v>
      </c>
      <c r="BH1395" s="118">
        <v>10450</v>
      </c>
      <c r="BI1395" s="118">
        <f t="shared" si="332"/>
        <v>50005</v>
      </c>
      <c r="BJ1395" s="8" t="s">
        <v>1471</v>
      </c>
      <c r="BK1395">
        <f t="shared" si="330"/>
        <v>5010450</v>
      </c>
      <c r="BP1395">
        <v>34.06</v>
      </c>
      <c r="BQ1395">
        <v>0.01</v>
      </c>
      <c r="BR1395">
        <v>34.049999999999997</v>
      </c>
      <c r="BW1395" s="63"/>
      <c r="BX1395" s="63"/>
    </row>
    <row r="1396" spans="1:76" ht="15" hidden="1" customHeight="1" outlineLevel="1">
      <c r="A1396" t="s">
        <v>2560</v>
      </c>
      <c r="B1396" s="8" t="s">
        <v>2015</v>
      </c>
      <c r="C1396" s="1">
        <f t="shared" si="323"/>
        <v>22218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324"/>
        <v>10</v>
      </c>
      <c r="G1396" s="1">
        <f t="shared" si="325"/>
        <v>16945</v>
      </c>
      <c r="H1396" s="2">
        <f t="shared" si="331"/>
        <v>0.76266990728238371</v>
      </c>
      <c r="I1396" s="6"/>
      <c r="J1396" s="2">
        <f t="shared" si="326"/>
        <v>0.86587451615806998</v>
      </c>
      <c r="K1396" s="2">
        <f t="shared" si="327"/>
        <v>0.10320460887568637</v>
      </c>
      <c r="L1396" s="2">
        <f t="shared" si="328"/>
        <v>3.6006841299846969E-4</v>
      </c>
      <c r="M1396" s="2">
        <f t="shared" si="329"/>
        <v>3.0560806553245171E-2</v>
      </c>
      <c r="N1396" s="63">
        <v>19238</v>
      </c>
      <c r="O1396" s="63">
        <v>2293</v>
      </c>
      <c r="P1396" s="63">
        <v>8</v>
      </c>
      <c r="Q1396" s="63">
        <v>155</v>
      </c>
      <c r="R1396" s="63">
        <v>157</v>
      </c>
      <c r="S1396" s="63">
        <v>3</v>
      </c>
      <c r="T1396" s="63">
        <v>2</v>
      </c>
      <c r="U1396" s="63">
        <v>87</v>
      </c>
      <c r="V1396" s="63">
        <v>34</v>
      </c>
      <c r="W1396" s="63">
        <v>128</v>
      </c>
      <c r="X1396" s="63">
        <v>22</v>
      </c>
      <c r="Y1396" s="63">
        <v>0</v>
      </c>
      <c r="Z1396" s="63">
        <v>9</v>
      </c>
      <c r="AA1396" s="63">
        <v>6</v>
      </c>
      <c r="AB1396" s="63">
        <v>1</v>
      </c>
      <c r="AC1396" s="63">
        <v>4</v>
      </c>
      <c r="AD1396" s="63">
        <v>0</v>
      </c>
      <c r="AE1396" s="63">
        <v>2</v>
      </c>
      <c r="AF1396" s="63">
        <v>0</v>
      </c>
      <c r="AG1396" s="63">
        <v>0</v>
      </c>
      <c r="AH1396" s="63">
        <v>0</v>
      </c>
      <c r="AI1396" s="63">
        <v>0</v>
      </c>
      <c r="AJ1396" s="63">
        <v>0</v>
      </c>
      <c r="AK1396" s="63">
        <v>4</v>
      </c>
      <c r="AL1396" s="63">
        <v>0</v>
      </c>
      <c r="AM1396" s="63">
        <v>0</v>
      </c>
      <c r="AN1396" s="63">
        <v>0</v>
      </c>
      <c r="AO1396" s="63">
        <v>22</v>
      </c>
      <c r="AP1396" s="63">
        <v>0</v>
      </c>
      <c r="AQ1396" s="63">
        <v>0</v>
      </c>
      <c r="AR1396" s="63">
        <v>31</v>
      </c>
      <c r="AS1396" s="63">
        <v>2</v>
      </c>
      <c r="AT1396" s="63">
        <v>0</v>
      </c>
      <c r="AU1396" s="63">
        <v>0</v>
      </c>
      <c r="AV1396" s="63">
        <v>10</v>
      </c>
      <c r="AW1396" s="63">
        <v>0</v>
      </c>
      <c r="AX1396" s="63">
        <v>0</v>
      </c>
      <c r="AY1396" s="63"/>
      <c r="BA1396" t="str">
        <f t="shared" si="322"/>
        <v>Burlington</v>
      </c>
      <c r="BB1396" t="s">
        <v>3172</v>
      </c>
      <c r="BC1396">
        <v>1</v>
      </c>
      <c r="BE1396" s="112">
        <v>50</v>
      </c>
      <c r="BF1396" s="114">
        <v>7</v>
      </c>
      <c r="BG1396" s="114">
        <v>15</v>
      </c>
      <c r="BH1396" s="118">
        <v>10675</v>
      </c>
      <c r="BI1396" s="118">
        <f t="shared" si="332"/>
        <v>50007</v>
      </c>
      <c r="BJ1396" s="8" t="s">
        <v>1248</v>
      </c>
      <c r="BK1396">
        <f t="shared" si="330"/>
        <v>5010675</v>
      </c>
      <c r="BP1396">
        <v>15.48</v>
      </c>
      <c r="BQ1396">
        <v>4.92</v>
      </c>
      <c r="BR1396">
        <v>10.56</v>
      </c>
      <c r="BW1396" s="63"/>
      <c r="BX1396" s="63"/>
    </row>
    <row r="1397" spans="1:76" ht="15" hidden="1" customHeight="1" outlineLevel="1">
      <c r="A1397" t="s">
        <v>2753</v>
      </c>
      <c r="B1397" s="8" t="s">
        <v>2015</v>
      </c>
      <c r="C1397" s="1">
        <f t="shared" si="323"/>
        <v>892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324"/>
        <v>0</v>
      </c>
      <c r="G1397" s="1">
        <f t="shared" si="325"/>
        <v>262</v>
      </c>
      <c r="H1397" s="2">
        <f t="shared" si="331"/>
        <v>0.29372197309417042</v>
      </c>
      <c r="I1397" s="6"/>
      <c r="J1397" s="2">
        <f t="shared" si="326"/>
        <v>0.62556053811659196</v>
      </c>
      <c r="K1397" s="2">
        <f t="shared" si="327"/>
        <v>0.33183856502242154</v>
      </c>
      <c r="L1397" s="2">
        <f t="shared" si="328"/>
        <v>0</v>
      </c>
      <c r="M1397" s="2">
        <f t="shared" si="329"/>
        <v>4.2600896860986504E-2</v>
      </c>
      <c r="N1397" s="63">
        <v>558</v>
      </c>
      <c r="O1397" s="63">
        <v>296</v>
      </c>
      <c r="P1397" s="63">
        <v>0</v>
      </c>
      <c r="Q1397" s="63">
        <v>8</v>
      </c>
      <c r="R1397" s="63">
        <v>8</v>
      </c>
      <c r="S1397" s="63">
        <v>3</v>
      </c>
      <c r="T1397" s="63">
        <v>0</v>
      </c>
      <c r="U1397" s="63">
        <v>6</v>
      </c>
      <c r="V1397" s="63">
        <v>0</v>
      </c>
      <c r="W1397" s="63">
        <v>8</v>
      </c>
      <c r="X1397" s="63">
        <v>0</v>
      </c>
      <c r="Y1397" s="63">
        <v>0</v>
      </c>
      <c r="Z1397" s="63">
        <v>0</v>
      </c>
      <c r="AA1397" s="63">
        <v>0</v>
      </c>
      <c r="AB1397" s="63">
        <v>0</v>
      </c>
      <c r="AC1397" s="63">
        <v>0</v>
      </c>
      <c r="AD1397" s="63">
        <v>0</v>
      </c>
      <c r="AE1397" s="63">
        <v>0</v>
      </c>
      <c r="AF1397" s="63">
        <v>0</v>
      </c>
      <c r="AG1397" s="63">
        <v>0</v>
      </c>
      <c r="AH1397" s="63">
        <v>0</v>
      </c>
      <c r="AI1397" s="63">
        <v>0</v>
      </c>
      <c r="AJ1397" s="63">
        <v>0</v>
      </c>
      <c r="AK1397" s="63">
        <v>0</v>
      </c>
      <c r="AL1397" s="63">
        <v>0</v>
      </c>
      <c r="AM1397" s="63">
        <v>0</v>
      </c>
      <c r="AN1397" s="63">
        <v>0</v>
      </c>
      <c r="AO1397" s="63">
        <v>2</v>
      </c>
      <c r="AP1397" s="63">
        <v>0</v>
      </c>
      <c r="AQ1397" s="63">
        <v>0</v>
      </c>
      <c r="AR1397" s="63">
        <v>3</v>
      </c>
      <c r="AS1397" s="63">
        <v>0</v>
      </c>
      <c r="AT1397" s="63">
        <v>0</v>
      </c>
      <c r="AU1397" s="63">
        <v>0</v>
      </c>
      <c r="AV1397" s="63">
        <v>0</v>
      </c>
      <c r="AW1397" s="63">
        <v>0</v>
      </c>
      <c r="AX1397" s="63">
        <v>0</v>
      </c>
      <c r="AY1397" s="63"/>
      <c r="BA1397" t="str">
        <f t="shared" si="322"/>
        <v>Cabot</v>
      </c>
      <c r="BB1397" t="s">
        <v>691</v>
      </c>
      <c r="BC1397">
        <v>1</v>
      </c>
      <c r="BE1397" s="112">
        <v>50</v>
      </c>
      <c r="BF1397" s="114">
        <v>23</v>
      </c>
      <c r="BG1397" s="114">
        <v>20</v>
      </c>
      <c r="BH1397" s="118">
        <v>11125</v>
      </c>
      <c r="BI1397" s="118">
        <f t="shared" si="332"/>
        <v>50023</v>
      </c>
      <c r="BJ1397" s="8" t="s">
        <v>1471</v>
      </c>
      <c r="BK1397">
        <f t="shared" si="330"/>
        <v>5011125</v>
      </c>
      <c r="BP1397">
        <v>38.53</v>
      </c>
      <c r="BQ1397">
        <v>1.24</v>
      </c>
      <c r="BR1397">
        <v>37.29</v>
      </c>
      <c r="BW1397" s="63"/>
      <c r="BX1397" s="63"/>
    </row>
    <row r="1398" spans="1:76" ht="15" hidden="1" customHeight="1" outlineLevel="1">
      <c r="A1398" t="s">
        <v>3057</v>
      </c>
      <c r="B1398" s="8" t="s">
        <v>2015</v>
      </c>
      <c r="C1398" s="1">
        <f t="shared" si="323"/>
        <v>1148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324"/>
        <v>0</v>
      </c>
      <c r="G1398" s="1">
        <f t="shared" si="325"/>
        <v>665</v>
      </c>
      <c r="H1398" s="2">
        <f t="shared" si="331"/>
        <v>0.57926829268292679</v>
      </c>
      <c r="I1398" s="6"/>
      <c r="J1398" s="2">
        <f t="shared" si="326"/>
        <v>0.77177700348432055</v>
      </c>
      <c r="K1398" s="2">
        <f t="shared" si="327"/>
        <v>0.19250871080139373</v>
      </c>
      <c r="L1398" s="2">
        <f t="shared" si="328"/>
        <v>0</v>
      </c>
      <c r="M1398" s="2">
        <f t="shared" si="329"/>
        <v>3.5714285714285726E-2</v>
      </c>
      <c r="N1398" s="63">
        <v>886</v>
      </c>
      <c r="O1398" s="63">
        <v>221</v>
      </c>
      <c r="P1398" s="63">
        <v>0</v>
      </c>
      <c r="Q1398" s="63">
        <v>6</v>
      </c>
      <c r="R1398" s="63">
        <v>10</v>
      </c>
      <c r="S1398" s="63">
        <v>2</v>
      </c>
      <c r="T1398" s="63">
        <v>1</v>
      </c>
      <c r="U1398" s="63">
        <v>3</v>
      </c>
      <c r="V1398" s="63">
        <v>0</v>
      </c>
      <c r="W1398" s="63">
        <v>10</v>
      </c>
      <c r="X1398" s="63">
        <v>3</v>
      </c>
      <c r="Y1398" s="63">
        <v>0</v>
      </c>
      <c r="Z1398" s="63">
        <v>0</v>
      </c>
      <c r="AA1398" s="63">
        <v>0</v>
      </c>
      <c r="AB1398" s="63">
        <v>0</v>
      </c>
      <c r="AC1398" s="63">
        <v>1</v>
      </c>
      <c r="AD1398" s="63">
        <v>0</v>
      </c>
      <c r="AE1398" s="63">
        <v>0</v>
      </c>
      <c r="AF1398" s="63">
        <v>0</v>
      </c>
      <c r="AG1398" s="63">
        <v>0</v>
      </c>
      <c r="AH1398" s="63">
        <v>0</v>
      </c>
      <c r="AI1398" s="63">
        <v>0</v>
      </c>
      <c r="AJ1398" s="63">
        <v>0</v>
      </c>
      <c r="AK1398" s="63">
        <v>1</v>
      </c>
      <c r="AL1398" s="63">
        <v>0</v>
      </c>
      <c r="AM1398" s="63">
        <v>0</v>
      </c>
      <c r="AN1398" s="63">
        <v>0</v>
      </c>
      <c r="AO1398" s="63">
        <v>1</v>
      </c>
      <c r="AP1398" s="63">
        <v>0</v>
      </c>
      <c r="AQ1398" s="63">
        <v>0</v>
      </c>
      <c r="AR1398" s="63">
        <v>1</v>
      </c>
      <c r="AS1398" s="63">
        <v>1</v>
      </c>
      <c r="AT1398" s="63">
        <v>0</v>
      </c>
      <c r="AU1398" s="63">
        <v>0</v>
      </c>
      <c r="AV1398" s="63">
        <v>1</v>
      </c>
      <c r="AW1398" s="63">
        <v>0</v>
      </c>
      <c r="AX1398" s="63">
        <v>0</v>
      </c>
      <c r="AY1398" s="63"/>
      <c r="BA1398" t="str">
        <f t="shared" si="322"/>
        <v>Calais</v>
      </c>
      <c r="BB1398" t="s">
        <v>691</v>
      </c>
      <c r="BC1398">
        <v>1</v>
      </c>
      <c r="BE1398" s="112">
        <v>50</v>
      </c>
      <c r="BF1398" s="114">
        <v>23</v>
      </c>
      <c r="BG1398" s="114">
        <v>25</v>
      </c>
      <c r="BH1398" s="118">
        <v>11350</v>
      </c>
      <c r="BI1398" s="118">
        <f t="shared" si="332"/>
        <v>50023</v>
      </c>
      <c r="BJ1398" s="8" t="s">
        <v>1471</v>
      </c>
      <c r="BK1398">
        <f t="shared" si="330"/>
        <v>5011350</v>
      </c>
      <c r="BP1398">
        <v>38.58</v>
      </c>
      <c r="BQ1398">
        <v>0.56000000000000005</v>
      </c>
      <c r="BR1398">
        <v>38.020000000000003</v>
      </c>
      <c r="BW1398" s="63"/>
      <c r="BX1398" s="63"/>
    </row>
    <row r="1399" spans="1:76" ht="15" hidden="1" customHeight="1" outlineLevel="1">
      <c r="A1399" t="s">
        <v>2561</v>
      </c>
      <c r="B1399" s="8" t="s">
        <v>2015</v>
      </c>
      <c r="C1399" s="1">
        <f t="shared" si="323"/>
        <v>2199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324"/>
        <v>0</v>
      </c>
      <c r="G1399" s="1">
        <f t="shared" si="325"/>
        <v>934</v>
      </c>
      <c r="H1399" s="2">
        <f t="shared" si="331"/>
        <v>0.42473851750795816</v>
      </c>
      <c r="I1399" s="6"/>
      <c r="J1399" s="2">
        <f t="shared" si="326"/>
        <v>0.69167803547066853</v>
      </c>
      <c r="K1399" s="2">
        <f t="shared" si="327"/>
        <v>0.26693951796271032</v>
      </c>
      <c r="L1399" s="2">
        <f t="shared" si="328"/>
        <v>0</v>
      </c>
      <c r="M1399" s="2">
        <f t="shared" si="329"/>
        <v>4.1382446566621156E-2</v>
      </c>
      <c r="N1399" s="63">
        <v>1521</v>
      </c>
      <c r="O1399" s="63">
        <v>587</v>
      </c>
      <c r="P1399" s="63">
        <v>0</v>
      </c>
      <c r="Q1399" s="63">
        <v>30</v>
      </c>
      <c r="R1399" s="63">
        <v>8</v>
      </c>
      <c r="S1399" s="63">
        <v>1</v>
      </c>
      <c r="T1399" s="63">
        <v>0</v>
      </c>
      <c r="U1399" s="63">
        <v>11</v>
      </c>
      <c r="V1399" s="63">
        <v>0</v>
      </c>
      <c r="W1399" s="63">
        <v>16</v>
      </c>
      <c r="X1399" s="63">
        <v>1</v>
      </c>
      <c r="Y1399" s="63">
        <v>0</v>
      </c>
      <c r="Z1399" s="63">
        <v>3</v>
      </c>
      <c r="AA1399" s="63">
        <v>1</v>
      </c>
      <c r="AB1399" s="63">
        <v>1</v>
      </c>
      <c r="AC1399" s="63">
        <v>1</v>
      </c>
      <c r="AD1399" s="63">
        <v>0</v>
      </c>
      <c r="AE1399" s="63">
        <v>0</v>
      </c>
      <c r="AF1399" s="63">
        <v>0</v>
      </c>
      <c r="AG1399" s="63">
        <v>0</v>
      </c>
      <c r="AH1399" s="63">
        <v>0</v>
      </c>
      <c r="AI1399" s="63">
        <v>0</v>
      </c>
      <c r="AJ1399" s="63">
        <v>0</v>
      </c>
      <c r="AK1399" s="63">
        <v>3</v>
      </c>
      <c r="AL1399" s="63">
        <v>0</v>
      </c>
      <c r="AM1399" s="63">
        <v>0</v>
      </c>
      <c r="AN1399" s="63">
        <v>0</v>
      </c>
      <c r="AO1399" s="63">
        <v>7</v>
      </c>
      <c r="AP1399" s="63">
        <v>0</v>
      </c>
      <c r="AQ1399" s="63">
        <v>0</v>
      </c>
      <c r="AR1399" s="63">
        <v>7</v>
      </c>
      <c r="AS1399" s="63">
        <v>0</v>
      </c>
      <c r="AT1399" s="63">
        <v>0</v>
      </c>
      <c r="AU1399" s="63">
        <v>0</v>
      </c>
      <c r="AV1399" s="63">
        <v>1</v>
      </c>
      <c r="AW1399" s="63">
        <v>0</v>
      </c>
      <c r="AX1399" s="63">
        <v>0</v>
      </c>
      <c r="AY1399" s="63"/>
      <c r="BA1399" t="str">
        <f t="shared" si="322"/>
        <v>Cambridge</v>
      </c>
      <c r="BB1399" t="s">
        <v>2767</v>
      </c>
      <c r="BC1399">
        <v>1</v>
      </c>
      <c r="BE1399" s="112">
        <v>50</v>
      </c>
      <c r="BF1399" s="114">
        <v>15</v>
      </c>
      <c r="BG1399" s="114">
        <v>10</v>
      </c>
      <c r="BH1399" s="118">
        <v>11500</v>
      </c>
      <c r="BI1399" s="118">
        <f t="shared" si="332"/>
        <v>50015</v>
      </c>
      <c r="BJ1399" s="8" t="s">
        <v>1471</v>
      </c>
      <c r="BK1399">
        <f t="shared" si="330"/>
        <v>5011500</v>
      </c>
      <c r="BP1399">
        <v>63.68</v>
      </c>
      <c r="BQ1399">
        <v>0.01</v>
      </c>
      <c r="BR1399">
        <v>63.66</v>
      </c>
      <c r="BW1399" s="63"/>
      <c r="BX1399" s="63"/>
    </row>
    <row r="1400" spans="1:76" ht="15" hidden="1" customHeight="1" outlineLevel="1">
      <c r="A1400" t="s">
        <v>2562</v>
      </c>
      <c r="B1400" s="8" t="s">
        <v>2015</v>
      </c>
      <c r="C1400" s="1">
        <f t="shared" si="323"/>
        <v>498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 t="shared" si="324"/>
        <v>5</v>
      </c>
      <c r="G1400" s="1">
        <f t="shared" si="325"/>
        <v>2</v>
      </c>
      <c r="H1400" s="2">
        <f t="shared" si="331"/>
        <v>4.0160642570281121E-3</v>
      </c>
      <c r="I1400" s="6"/>
      <c r="J1400" s="2">
        <f t="shared" si="326"/>
        <v>0.47991967871485941</v>
      </c>
      <c r="K1400" s="2">
        <f t="shared" si="327"/>
        <v>0.48393574297188757</v>
      </c>
      <c r="L1400" s="2">
        <f t="shared" si="328"/>
        <v>2.008032128514056E-3</v>
      </c>
      <c r="M1400" s="2">
        <f t="shared" si="329"/>
        <v>3.4136546184738964E-2</v>
      </c>
      <c r="N1400" s="63">
        <v>239</v>
      </c>
      <c r="O1400" s="63">
        <v>241</v>
      </c>
      <c r="P1400" s="63">
        <v>1</v>
      </c>
      <c r="Q1400" s="63">
        <v>7</v>
      </c>
      <c r="R1400" s="63">
        <v>0</v>
      </c>
      <c r="S1400" s="63">
        <v>0</v>
      </c>
      <c r="T1400" s="63">
        <v>1</v>
      </c>
      <c r="U1400" s="63">
        <v>0</v>
      </c>
      <c r="V1400" s="63">
        <v>0</v>
      </c>
      <c r="W1400" s="63">
        <v>4</v>
      </c>
      <c r="X1400" s="63">
        <v>0</v>
      </c>
      <c r="Y1400" s="63">
        <v>0</v>
      </c>
      <c r="Z1400" s="63">
        <v>0</v>
      </c>
      <c r="AA1400" s="63">
        <v>1</v>
      </c>
      <c r="AB1400" s="63">
        <v>0</v>
      </c>
      <c r="AC1400" s="63">
        <v>0</v>
      </c>
      <c r="AD1400" s="63">
        <v>0</v>
      </c>
      <c r="AE1400" s="63">
        <v>0</v>
      </c>
      <c r="AF1400" s="63">
        <v>0</v>
      </c>
      <c r="AG1400" s="63">
        <v>0</v>
      </c>
      <c r="AH1400" s="63">
        <v>0</v>
      </c>
      <c r="AI1400" s="63">
        <v>0</v>
      </c>
      <c r="AJ1400" s="63">
        <v>0</v>
      </c>
      <c r="AK1400" s="63">
        <v>0</v>
      </c>
      <c r="AL1400" s="63">
        <v>0</v>
      </c>
      <c r="AM1400" s="63">
        <v>0</v>
      </c>
      <c r="AN1400" s="63">
        <v>0</v>
      </c>
      <c r="AO1400" s="63">
        <v>2</v>
      </c>
      <c r="AP1400" s="63">
        <v>0</v>
      </c>
      <c r="AQ1400" s="63">
        <v>0</v>
      </c>
      <c r="AR1400" s="63">
        <v>2</v>
      </c>
      <c r="AS1400" s="63">
        <v>0</v>
      </c>
      <c r="AT1400" s="63">
        <v>0</v>
      </c>
      <c r="AU1400" s="63">
        <v>0</v>
      </c>
      <c r="AV1400" s="63">
        <v>0</v>
      </c>
      <c r="AW1400" s="63">
        <v>0</v>
      </c>
      <c r="AX1400" s="63">
        <v>0</v>
      </c>
      <c r="AY1400" s="63"/>
      <c r="BA1400" t="str">
        <f t="shared" si="322"/>
        <v>Canaan</v>
      </c>
      <c r="BB1400" t="s">
        <v>841</v>
      </c>
      <c r="BC1400">
        <v>1</v>
      </c>
      <c r="BE1400" s="112">
        <v>50</v>
      </c>
      <c r="BF1400" s="114">
        <v>9</v>
      </c>
      <c r="BG1400" s="114">
        <v>30</v>
      </c>
      <c r="BH1400" s="118">
        <v>11800</v>
      </c>
      <c r="BI1400" s="118">
        <f t="shared" si="332"/>
        <v>50009</v>
      </c>
      <c r="BJ1400" s="8" t="s">
        <v>1471</v>
      </c>
      <c r="BK1400">
        <f t="shared" si="330"/>
        <v>5011800</v>
      </c>
      <c r="BP1400">
        <v>33.380000000000003</v>
      </c>
      <c r="BQ1400">
        <v>0.17</v>
      </c>
      <c r="BR1400">
        <v>33.200000000000003</v>
      </c>
      <c r="BW1400" s="63"/>
      <c r="BX1400" s="63"/>
    </row>
    <row r="1401" spans="1:76" ht="15" hidden="1" customHeight="1" outlineLevel="1">
      <c r="A1401" t="s">
        <v>3066</v>
      </c>
      <c r="B1401" s="8" t="s">
        <v>2015</v>
      </c>
      <c r="C1401" s="1">
        <f t="shared" si="323"/>
        <v>2161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 t="shared" si="324"/>
        <v>0</v>
      </c>
      <c r="G1401" s="1">
        <f t="shared" si="325"/>
        <v>14</v>
      </c>
      <c r="H1401" s="2">
        <f t="shared" si="331"/>
        <v>6.4784821841739936E-3</v>
      </c>
      <c r="I1401" s="6"/>
      <c r="J1401" s="2">
        <f t="shared" si="326"/>
        <v>0.4886626561776955</v>
      </c>
      <c r="K1401" s="2">
        <f t="shared" si="327"/>
        <v>0.48218417399352154</v>
      </c>
      <c r="L1401" s="2">
        <f t="shared" si="328"/>
        <v>0</v>
      </c>
      <c r="M1401" s="2">
        <f t="shared" si="329"/>
        <v>2.9153169828783021E-2</v>
      </c>
      <c r="N1401" s="63">
        <v>1056</v>
      </c>
      <c r="O1401" s="63">
        <v>1042</v>
      </c>
      <c r="P1401" s="63">
        <v>0</v>
      </c>
      <c r="Q1401" s="63">
        <v>27</v>
      </c>
      <c r="R1401" s="63">
        <v>4</v>
      </c>
      <c r="S1401" s="63">
        <v>0</v>
      </c>
      <c r="T1401" s="63">
        <v>0</v>
      </c>
      <c r="U1401" s="63">
        <v>4</v>
      </c>
      <c r="V1401" s="63">
        <v>1</v>
      </c>
      <c r="W1401" s="63">
        <v>7</v>
      </c>
      <c r="X1401" s="63">
        <v>0</v>
      </c>
      <c r="Y1401" s="63">
        <v>0</v>
      </c>
      <c r="Z1401" s="63">
        <v>2</v>
      </c>
      <c r="AA1401" s="63">
        <v>1</v>
      </c>
      <c r="AB1401" s="63">
        <v>0</v>
      </c>
      <c r="AC1401" s="63">
        <v>0</v>
      </c>
      <c r="AD1401" s="63">
        <v>0</v>
      </c>
      <c r="AE1401" s="63">
        <v>0</v>
      </c>
      <c r="AF1401" s="63">
        <v>0</v>
      </c>
      <c r="AG1401" s="63">
        <v>0</v>
      </c>
      <c r="AH1401" s="63">
        <v>0</v>
      </c>
      <c r="AI1401" s="63">
        <v>0</v>
      </c>
      <c r="AJ1401" s="63">
        <v>0</v>
      </c>
      <c r="AK1401" s="63">
        <v>1</v>
      </c>
      <c r="AL1401" s="63">
        <v>0</v>
      </c>
      <c r="AM1401" s="63">
        <v>0</v>
      </c>
      <c r="AN1401" s="63">
        <v>0</v>
      </c>
      <c r="AO1401" s="63">
        <v>4</v>
      </c>
      <c r="AP1401" s="63">
        <v>1</v>
      </c>
      <c r="AQ1401" s="63">
        <v>0</v>
      </c>
      <c r="AR1401" s="63">
        <v>9</v>
      </c>
      <c r="AS1401" s="63">
        <v>0</v>
      </c>
      <c r="AT1401" s="63">
        <v>0</v>
      </c>
      <c r="AU1401" s="63">
        <v>0</v>
      </c>
      <c r="AV1401" s="63">
        <v>2</v>
      </c>
      <c r="AW1401" s="63">
        <v>0</v>
      </c>
      <c r="AX1401" s="63">
        <v>0</v>
      </c>
      <c r="AY1401" s="63"/>
      <c r="BA1401" t="str">
        <f t="shared" si="322"/>
        <v>Castleton</v>
      </c>
      <c r="BB1401" t="s">
        <v>589</v>
      </c>
      <c r="BC1401">
        <v>1</v>
      </c>
      <c r="BE1401" s="112">
        <v>50</v>
      </c>
      <c r="BF1401" s="114">
        <v>21</v>
      </c>
      <c r="BG1401" s="114">
        <v>15</v>
      </c>
      <c r="BH1401" s="118">
        <v>11950</v>
      </c>
      <c r="BI1401" s="118">
        <f t="shared" si="332"/>
        <v>50021</v>
      </c>
      <c r="BJ1401" s="8" t="s">
        <v>1471</v>
      </c>
      <c r="BK1401">
        <f t="shared" si="330"/>
        <v>5011950</v>
      </c>
      <c r="BP1401">
        <v>42.36</v>
      </c>
      <c r="BQ1401">
        <v>3.33</v>
      </c>
      <c r="BR1401">
        <v>39.020000000000003</v>
      </c>
      <c r="BW1401" s="63"/>
      <c r="BX1401" s="63"/>
    </row>
    <row r="1402" spans="1:76" ht="15" hidden="1" customHeight="1" outlineLevel="1">
      <c r="A1402" t="s">
        <v>1198</v>
      </c>
      <c r="B1402" s="8" t="s">
        <v>2015</v>
      </c>
      <c r="C1402" s="1">
        <f t="shared" si="323"/>
        <v>792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324"/>
        <v>7</v>
      </c>
      <c r="G1402" s="1">
        <f t="shared" si="325"/>
        <v>169</v>
      </c>
      <c r="H1402" s="2">
        <f t="shared" si="331"/>
        <v>0.21338383838383837</v>
      </c>
      <c r="I1402" s="6"/>
      <c r="J1402" s="2">
        <f t="shared" si="326"/>
        <v>0.58838383838383834</v>
      </c>
      <c r="K1402" s="2">
        <f t="shared" si="327"/>
        <v>0.375</v>
      </c>
      <c r="L1402" s="2">
        <f t="shared" si="328"/>
        <v>1.2626262626262627E-3</v>
      </c>
      <c r="M1402" s="2">
        <f t="shared" si="329"/>
        <v>3.5353535353535394E-2</v>
      </c>
      <c r="N1402" s="63">
        <v>466</v>
      </c>
      <c r="O1402" s="63">
        <v>297</v>
      </c>
      <c r="P1402" s="63">
        <v>1</v>
      </c>
      <c r="Q1402" s="63">
        <v>8</v>
      </c>
      <c r="R1402" s="63">
        <v>5</v>
      </c>
      <c r="S1402" s="63">
        <v>0</v>
      </c>
      <c r="T1402" s="63">
        <v>1</v>
      </c>
      <c r="U1402" s="63">
        <v>2</v>
      </c>
      <c r="V1402" s="63">
        <v>0</v>
      </c>
      <c r="W1402" s="63">
        <v>6</v>
      </c>
      <c r="X1402" s="63">
        <v>0</v>
      </c>
      <c r="Y1402" s="63">
        <v>0</v>
      </c>
      <c r="Z1402" s="63">
        <v>0</v>
      </c>
      <c r="AA1402" s="63">
        <v>0</v>
      </c>
      <c r="AB1402" s="63">
        <v>0</v>
      </c>
      <c r="AC1402" s="63">
        <v>0</v>
      </c>
      <c r="AD1402" s="63">
        <v>0</v>
      </c>
      <c r="AE1402" s="63">
        <v>0</v>
      </c>
      <c r="AF1402" s="63">
        <v>0</v>
      </c>
      <c r="AG1402" s="63">
        <v>0</v>
      </c>
      <c r="AH1402" s="63">
        <v>0</v>
      </c>
      <c r="AI1402" s="63">
        <v>0</v>
      </c>
      <c r="AJ1402" s="63">
        <v>0</v>
      </c>
      <c r="AK1402" s="63">
        <v>1</v>
      </c>
      <c r="AL1402" s="63">
        <v>0</v>
      </c>
      <c r="AM1402" s="63">
        <v>0</v>
      </c>
      <c r="AN1402" s="63">
        <v>0</v>
      </c>
      <c r="AO1402" s="63">
        <v>1</v>
      </c>
      <c r="AP1402" s="63">
        <v>1</v>
      </c>
      <c r="AQ1402" s="63">
        <v>0</v>
      </c>
      <c r="AR1402" s="63">
        <v>2</v>
      </c>
      <c r="AS1402" s="63">
        <v>0</v>
      </c>
      <c r="AT1402" s="63">
        <v>0</v>
      </c>
      <c r="AU1402" s="63">
        <v>0</v>
      </c>
      <c r="AV1402" s="63">
        <v>1</v>
      </c>
      <c r="AW1402" s="63">
        <v>0</v>
      </c>
      <c r="AX1402" s="63">
        <v>0</v>
      </c>
      <c r="AY1402" s="63"/>
      <c r="BA1402" t="str">
        <f t="shared" si="322"/>
        <v>Cavendish</v>
      </c>
      <c r="BB1402" t="s">
        <v>2280</v>
      </c>
      <c r="BC1402">
        <v>1</v>
      </c>
      <c r="BE1402" s="112">
        <v>50</v>
      </c>
      <c r="BF1402" s="114">
        <v>27</v>
      </c>
      <c r="BG1402" s="114">
        <v>30</v>
      </c>
      <c r="BH1402" s="118">
        <v>12250</v>
      </c>
      <c r="BI1402" s="118">
        <f t="shared" si="332"/>
        <v>50027</v>
      </c>
      <c r="BJ1402" s="8" t="s">
        <v>1471</v>
      </c>
      <c r="BK1402">
        <f t="shared" si="330"/>
        <v>5012250</v>
      </c>
      <c r="BP1402">
        <v>39.69</v>
      </c>
      <c r="BQ1402">
        <v>0.05</v>
      </c>
      <c r="BR1402">
        <v>39.64</v>
      </c>
      <c r="BW1402" s="63"/>
      <c r="BX1402" s="63"/>
    </row>
    <row r="1403" spans="1:76" ht="15" hidden="1" customHeight="1" outlineLevel="1">
      <c r="A1403" t="s">
        <v>2783</v>
      </c>
      <c r="B1403" s="8" t="s">
        <v>2015</v>
      </c>
      <c r="C1403" s="1">
        <f t="shared" si="323"/>
        <v>541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 t="shared" si="324"/>
        <v>0</v>
      </c>
      <c r="G1403" s="1">
        <f t="shared" si="325"/>
        <v>27</v>
      </c>
      <c r="H1403" s="2">
        <f t="shared" si="331"/>
        <v>4.9907578558225509E-2</v>
      </c>
      <c r="I1403" s="6"/>
      <c r="J1403" s="2">
        <f t="shared" si="326"/>
        <v>0.45656192236598891</v>
      </c>
      <c r="K1403" s="2">
        <f t="shared" si="327"/>
        <v>0.50646950092421439</v>
      </c>
      <c r="L1403" s="2">
        <f t="shared" si="328"/>
        <v>0</v>
      </c>
      <c r="M1403" s="2">
        <f t="shared" si="329"/>
        <v>3.6968576709796697E-2</v>
      </c>
      <c r="N1403" s="63">
        <v>247</v>
      </c>
      <c r="O1403" s="63">
        <v>274</v>
      </c>
      <c r="P1403" s="63">
        <v>0</v>
      </c>
      <c r="Q1403" s="63">
        <v>8</v>
      </c>
      <c r="R1403" s="63">
        <v>2</v>
      </c>
      <c r="S1403" s="63">
        <v>0</v>
      </c>
      <c r="T1403" s="63">
        <v>0</v>
      </c>
      <c r="U1403" s="63">
        <v>0</v>
      </c>
      <c r="V1403" s="63">
        <v>3</v>
      </c>
      <c r="W1403" s="63">
        <v>2</v>
      </c>
      <c r="X1403" s="63">
        <v>0</v>
      </c>
      <c r="Y1403" s="63">
        <v>0</v>
      </c>
      <c r="Z1403" s="63">
        <v>0</v>
      </c>
      <c r="AA1403" s="63">
        <v>0</v>
      </c>
      <c r="AB1403" s="63">
        <v>0</v>
      </c>
      <c r="AC1403" s="63">
        <v>0</v>
      </c>
      <c r="AD1403" s="63">
        <v>0</v>
      </c>
      <c r="AE1403" s="63">
        <v>0</v>
      </c>
      <c r="AF1403" s="63">
        <v>0</v>
      </c>
      <c r="AG1403" s="63">
        <v>0</v>
      </c>
      <c r="AH1403" s="63">
        <v>0</v>
      </c>
      <c r="AI1403" s="63">
        <v>0</v>
      </c>
      <c r="AJ1403" s="63">
        <v>0</v>
      </c>
      <c r="AK1403" s="63">
        <v>0</v>
      </c>
      <c r="AL1403" s="63">
        <v>0</v>
      </c>
      <c r="AM1403" s="63">
        <v>0</v>
      </c>
      <c r="AN1403" s="63">
        <v>0</v>
      </c>
      <c r="AO1403" s="63">
        <v>1</v>
      </c>
      <c r="AP1403" s="63">
        <v>0</v>
      </c>
      <c r="AQ1403" s="63">
        <v>0</v>
      </c>
      <c r="AR1403" s="63">
        <v>4</v>
      </c>
      <c r="AS1403" s="63">
        <v>0</v>
      </c>
      <c r="AT1403" s="63">
        <v>0</v>
      </c>
      <c r="AU1403" s="63">
        <v>0</v>
      </c>
      <c r="AV1403" s="63">
        <v>0</v>
      </c>
      <c r="AW1403" s="63">
        <v>0</v>
      </c>
      <c r="AX1403" s="63">
        <v>0</v>
      </c>
      <c r="AY1403" s="63"/>
      <c r="BA1403" t="str">
        <f t="shared" si="322"/>
        <v>Charleston</v>
      </c>
      <c r="BB1403" t="s">
        <v>405</v>
      </c>
      <c r="BC1403">
        <v>1</v>
      </c>
      <c r="BE1403" s="112">
        <v>50</v>
      </c>
      <c r="BF1403" s="114">
        <v>19</v>
      </c>
      <c r="BG1403" s="114">
        <v>20</v>
      </c>
      <c r="BH1403" s="118">
        <v>13150</v>
      </c>
      <c r="BI1403" s="118">
        <f t="shared" si="332"/>
        <v>50019</v>
      </c>
      <c r="BJ1403" s="8" t="s">
        <v>1471</v>
      </c>
      <c r="BK1403">
        <f t="shared" si="330"/>
        <v>5013150</v>
      </c>
      <c r="BP1403">
        <v>38.6</v>
      </c>
      <c r="BQ1403">
        <v>1.1299999999999999</v>
      </c>
      <c r="BR1403">
        <v>37.479999999999997</v>
      </c>
      <c r="BW1403" s="63"/>
      <c r="BX1403" s="63"/>
    </row>
    <row r="1404" spans="1:76" ht="15" hidden="1" customHeight="1" outlineLevel="1">
      <c r="A1404" t="s">
        <v>1187</v>
      </c>
      <c r="B1404" s="8" t="s">
        <v>2015</v>
      </c>
      <c r="C1404" s="1">
        <f t="shared" si="323"/>
        <v>2886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324"/>
        <v>10</v>
      </c>
      <c r="G1404" s="1">
        <f t="shared" si="325"/>
        <v>1774</v>
      </c>
      <c r="H1404" s="2">
        <f t="shared" si="331"/>
        <v>0.61469161469161471</v>
      </c>
      <c r="I1404" s="6"/>
      <c r="J1404" s="2">
        <f t="shared" si="326"/>
        <v>0.79175329175329179</v>
      </c>
      <c r="K1404" s="2">
        <f t="shared" si="327"/>
        <v>0.17706167706167705</v>
      </c>
      <c r="L1404" s="2">
        <f t="shared" si="328"/>
        <v>3.465003465003465E-4</v>
      </c>
      <c r="M1404" s="2">
        <f t="shared" si="329"/>
        <v>3.0838530838530814E-2</v>
      </c>
      <c r="N1404" s="63">
        <v>2285</v>
      </c>
      <c r="O1404" s="63">
        <v>511</v>
      </c>
      <c r="P1404" s="63">
        <v>1</v>
      </c>
      <c r="Q1404" s="63">
        <v>32</v>
      </c>
      <c r="R1404" s="63">
        <v>9</v>
      </c>
      <c r="S1404" s="63">
        <v>2</v>
      </c>
      <c r="T1404" s="63">
        <v>0</v>
      </c>
      <c r="U1404" s="63">
        <v>12</v>
      </c>
      <c r="V1404" s="63">
        <v>0</v>
      </c>
      <c r="W1404" s="63">
        <v>10</v>
      </c>
      <c r="X1404" s="63">
        <v>1</v>
      </c>
      <c r="Y1404" s="63">
        <v>0</v>
      </c>
      <c r="Z1404" s="63">
        <v>3</v>
      </c>
      <c r="AA1404" s="63">
        <v>1</v>
      </c>
      <c r="AB1404" s="63">
        <v>3</v>
      </c>
      <c r="AC1404" s="63">
        <v>1</v>
      </c>
      <c r="AD1404" s="63">
        <v>0</v>
      </c>
      <c r="AE1404" s="63">
        <v>0</v>
      </c>
      <c r="AF1404" s="63">
        <v>0</v>
      </c>
      <c r="AG1404" s="63">
        <v>0</v>
      </c>
      <c r="AH1404" s="63">
        <v>0</v>
      </c>
      <c r="AI1404" s="63">
        <v>0</v>
      </c>
      <c r="AJ1404" s="63">
        <v>0</v>
      </c>
      <c r="AK1404" s="63">
        <v>3</v>
      </c>
      <c r="AL1404" s="63">
        <v>0</v>
      </c>
      <c r="AM1404" s="63">
        <v>0</v>
      </c>
      <c r="AN1404" s="63">
        <v>0</v>
      </c>
      <c r="AO1404" s="63">
        <v>7</v>
      </c>
      <c r="AP1404" s="63">
        <v>1</v>
      </c>
      <c r="AQ1404" s="63">
        <v>0</v>
      </c>
      <c r="AR1404" s="63">
        <v>3</v>
      </c>
      <c r="AS1404" s="63">
        <v>0</v>
      </c>
      <c r="AT1404" s="63">
        <v>0</v>
      </c>
      <c r="AU1404" s="63">
        <v>0</v>
      </c>
      <c r="AV1404" s="63">
        <v>1</v>
      </c>
      <c r="AW1404" s="63">
        <v>0</v>
      </c>
      <c r="AX1404" s="63">
        <v>0</v>
      </c>
      <c r="AY1404" s="63"/>
      <c r="BA1404" t="str">
        <f t="shared" si="322"/>
        <v>Charlotte</v>
      </c>
      <c r="BB1404" t="s">
        <v>3172</v>
      </c>
      <c r="BC1404">
        <v>1</v>
      </c>
      <c r="BE1404" s="112">
        <v>50</v>
      </c>
      <c r="BF1404" s="114">
        <v>7</v>
      </c>
      <c r="BG1404" s="114">
        <v>20</v>
      </c>
      <c r="BH1404" s="118">
        <v>13300</v>
      </c>
      <c r="BI1404" s="118">
        <f t="shared" si="332"/>
        <v>50007</v>
      </c>
      <c r="BJ1404" s="8" t="s">
        <v>1471</v>
      </c>
      <c r="BK1404">
        <f t="shared" si="330"/>
        <v>5013300</v>
      </c>
      <c r="BP1404">
        <v>50.44</v>
      </c>
      <c r="BQ1404">
        <v>8.9600000000000009</v>
      </c>
      <c r="BR1404">
        <v>41.48</v>
      </c>
      <c r="BW1404" s="63"/>
      <c r="BX1404" s="63"/>
    </row>
    <row r="1405" spans="1:76" ht="15" hidden="1" customHeight="1" outlineLevel="1">
      <c r="A1405" t="s">
        <v>1005</v>
      </c>
      <c r="B1405" s="8" t="s">
        <v>2015</v>
      </c>
      <c r="C1405" s="1">
        <f t="shared" si="323"/>
        <v>723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324"/>
        <v>0</v>
      </c>
      <c r="G1405" s="1">
        <f t="shared" si="325"/>
        <v>120</v>
      </c>
      <c r="H1405" s="2">
        <f t="shared" si="331"/>
        <v>0.16597510373443983</v>
      </c>
      <c r="I1405" s="6"/>
      <c r="J1405" s="2">
        <f t="shared" si="326"/>
        <v>0.55878284923928079</v>
      </c>
      <c r="K1405" s="2">
        <f t="shared" si="327"/>
        <v>0.39280774550484093</v>
      </c>
      <c r="L1405" s="2">
        <f t="shared" si="328"/>
        <v>0</v>
      </c>
      <c r="M1405" s="2">
        <f t="shared" si="329"/>
        <v>4.8409405255878279E-2</v>
      </c>
      <c r="N1405" s="63">
        <v>404</v>
      </c>
      <c r="O1405" s="63">
        <v>284</v>
      </c>
      <c r="P1405" s="63">
        <v>0</v>
      </c>
      <c r="Q1405" s="63">
        <v>9</v>
      </c>
      <c r="R1405" s="63">
        <v>1</v>
      </c>
      <c r="S1405" s="63">
        <v>0</v>
      </c>
      <c r="T1405" s="63">
        <v>1</v>
      </c>
      <c r="U1405" s="63">
        <v>9</v>
      </c>
      <c r="V1405" s="63">
        <v>0</v>
      </c>
      <c r="W1405" s="63">
        <v>5</v>
      </c>
      <c r="X1405" s="63">
        <v>3</v>
      </c>
      <c r="Y1405" s="63">
        <v>0</v>
      </c>
      <c r="Z1405" s="63">
        <v>0</v>
      </c>
      <c r="AA1405" s="63">
        <v>1</v>
      </c>
      <c r="AB1405" s="63">
        <v>0</v>
      </c>
      <c r="AC1405" s="63">
        <v>0</v>
      </c>
      <c r="AD1405" s="63">
        <v>0</v>
      </c>
      <c r="AE1405" s="63">
        <v>0</v>
      </c>
      <c r="AF1405" s="63">
        <v>0</v>
      </c>
      <c r="AG1405" s="63">
        <v>0</v>
      </c>
      <c r="AH1405" s="63">
        <v>0</v>
      </c>
      <c r="AI1405" s="63">
        <v>0</v>
      </c>
      <c r="AJ1405" s="63">
        <v>0</v>
      </c>
      <c r="AK1405" s="63">
        <v>1</v>
      </c>
      <c r="AL1405" s="63">
        <v>0</v>
      </c>
      <c r="AM1405" s="63">
        <v>0</v>
      </c>
      <c r="AN1405" s="63">
        <v>0</v>
      </c>
      <c r="AO1405" s="63">
        <v>0</v>
      </c>
      <c r="AP1405" s="63">
        <v>2</v>
      </c>
      <c r="AQ1405" s="63">
        <v>0</v>
      </c>
      <c r="AR1405" s="63">
        <v>2</v>
      </c>
      <c r="AS1405" s="63">
        <v>0</v>
      </c>
      <c r="AT1405" s="63">
        <v>0</v>
      </c>
      <c r="AU1405" s="63">
        <v>0</v>
      </c>
      <c r="AV1405" s="63">
        <v>1</v>
      </c>
      <c r="AW1405" s="63">
        <v>0</v>
      </c>
      <c r="AX1405" s="63">
        <v>0</v>
      </c>
      <c r="AY1405" s="63"/>
      <c r="BA1405" t="str">
        <f t="shared" si="322"/>
        <v>Chelsea</v>
      </c>
      <c r="BB1405" t="s">
        <v>2012</v>
      </c>
      <c r="BC1405">
        <v>1</v>
      </c>
      <c r="BE1405" s="112">
        <v>50</v>
      </c>
      <c r="BF1405" s="114">
        <v>17</v>
      </c>
      <c r="BG1405" s="114">
        <v>20</v>
      </c>
      <c r="BH1405" s="118">
        <v>13525</v>
      </c>
      <c r="BI1405" s="118">
        <f t="shared" si="332"/>
        <v>50017</v>
      </c>
      <c r="BJ1405" s="8" t="s">
        <v>1471</v>
      </c>
      <c r="BK1405">
        <f t="shared" si="330"/>
        <v>5013525</v>
      </c>
      <c r="BP1405">
        <v>39.94</v>
      </c>
      <c r="BQ1405">
        <v>0.02</v>
      </c>
      <c r="BR1405">
        <v>39.92</v>
      </c>
      <c r="BW1405" s="63"/>
      <c r="BX1405" s="63"/>
    </row>
    <row r="1406" spans="1:76" ht="15" hidden="1" customHeight="1" outlineLevel="1">
      <c r="A1406" t="s">
        <v>357</v>
      </c>
      <c r="B1406" s="8" t="s">
        <v>2015</v>
      </c>
      <c r="C1406" s="1">
        <f t="shared" si="323"/>
        <v>1772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324"/>
        <v>0</v>
      </c>
      <c r="G1406" s="1">
        <f t="shared" si="325"/>
        <v>470</v>
      </c>
      <c r="H1406" s="2">
        <f t="shared" si="331"/>
        <v>0.26523702031602708</v>
      </c>
      <c r="I1406" s="6"/>
      <c r="J1406" s="2">
        <f t="shared" si="326"/>
        <v>0.61455981941309257</v>
      </c>
      <c r="K1406" s="2">
        <f t="shared" si="327"/>
        <v>0.34932279909706548</v>
      </c>
      <c r="L1406" s="2">
        <f t="shared" si="328"/>
        <v>0</v>
      </c>
      <c r="M1406" s="2">
        <f t="shared" si="329"/>
        <v>3.6117381489841949E-2</v>
      </c>
      <c r="N1406" s="63">
        <v>1089</v>
      </c>
      <c r="O1406" s="63">
        <v>619</v>
      </c>
      <c r="P1406" s="63">
        <v>0</v>
      </c>
      <c r="Q1406" s="63">
        <v>18</v>
      </c>
      <c r="R1406" s="63">
        <v>5</v>
      </c>
      <c r="S1406" s="63">
        <v>1</v>
      </c>
      <c r="T1406" s="63">
        <v>0</v>
      </c>
      <c r="U1406" s="63">
        <v>6</v>
      </c>
      <c r="V1406" s="63">
        <v>1</v>
      </c>
      <c r="W1406" s="63">
        <v>19</v>
      </c>
      <c r="X1406" s="63">
        <v>1</v>
      </c>
      <c r="Y1406" s="63">
        <v>0</v>
      </c>
      <c r="Z1406" s="63">
        <v>0</v>
      </c>
      <c r="AA1406" s="63">
        <v>1</v>
      </c>
      <c r="AB1406" s="63">
        <v>1</v>
      </c>
      <c r="AC1406" s="63">
        <v>0</v>
      </c>
      <c r="AD1406" s="63">
        <v>0</v>
      </c>
      <c r="AE1406" s="63">
        <v>0</v>
      </c>
      <c r="AF1406" s="63">
        <v>0</v>
      </c>
      <c r="AG1406" s="63">
        <v>0</v>
      </c>
      <c r="AH1406" s="63">
        <v>0</v>
      </c>
      <c r="AI1406" s="63">
        <v>0</v>
      </c>
      <c r="AJ1406" s="63">
        <v>0</v>
      </c>
      <c r="AK1406" s="63">
        <v>3</v>
      </c>
      <c r="AL1406" s="63">
        <v>0</v>
      </c>
      <c r="AM1406" s="63">
        <v>0</v>
      </c>
      <c r="AN1406" s="63">
        <v>0</v>
      </c>
      <c r="AO1406" s="63">
        <v>2</v>
      </c>
      <c r="AP1406" s="63">
        <v>0</v>
      </c>
      <c r="AQ1406" s="63">
        <v>0</v>
      </c>
      <c r="AR1406" s="63">
        <v>6</v>
      </c>
      <c r="AS1406" s="63">
        <v>0</v>
      </c>
      <c r="AT1406" s="63">
        <v>0</v>
      </c>
      <c r="AU1406" s="63">
        <v>0</v>
      </c>
      <c r="AV1406" s="63">
        <v>0</v>
      </c>
      <c r="AW1406" s="63">
        <v>0</v>
      </c>
      <c r="AX1406" s="63">
        <v>0</v>
      </c>
      <c r="AY1406" s="63"/>
      <c r="BA1406" t="str">
        <f t="shared" si="322"/>
        <v>Chester</v>
      </c>
      <c r="BB1406" t="s">
        <v>2280</v>
      </c>
      <c r="BC1406">
        <v>1</v>
      </c>
      <c r="BE1406" s="112">
        <v>50</v>
      </c>
      <c r="BF1406" s="114">
        <v>27</v>
      </c>
      <c r="BG1406" s="114">
        <v>35</v>
      </c>
      <c r="BH1406" s="118">
        <v>13675</v>
      </c>
      <c r="BI1406" s="118">
        <f t="shared" si="332"/>
        <v>50027</v>
      </c>
      <c r="BJ1406" s="8" t="s">
        <v>1471</v>
      </c>
      <c r="BK1406">
        <f t="shared" si="330"/>
        <v>5013675</v>
      </c>
      <c r="BP1406">
        <v>55.94</v>
      </c>
      <c r="BQ1406">
        <v>0.05</v>
      </c>
      <c r="BR1406">
        <v>55.89</v>
      </c>
      <c r="BW1406" s="63"/>
      <c r="BX1406" s="63"/>
    </row>
    <row r="1407" spans="1:76" ht="15" hidden="1" customHeight="1" outlineLevel="1">
      <c r="A1407" t="s">
        <v>3172</v>
      </c>
      <c r="B1407" s="8" t="s">
        <v>2015</v>
      </c>
      <c r="C1407" s="1">
        <f t="shared" si="323"/>
        <v>853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324"/>
        <v>0</v>
      </c>
      <c r="G1407" s="1">
        <f t="shared" si="325"/>
        <v>130</v>
      </c>
      <c r="H1407" s="2">
        <f t="shared" si="331"/>
        <v>0.15240328253223914</v>
      </c>
      <c r="I1407" s="6"/>
      <c r="J1407" s="2">
        <f t="shared" si="326"/>
        <v>0.55451348182883942</v>
      </c>
      <c r="K1407" s="2">
        <f t="shared" si="327"/>
        <v>0.40211019929660025</v>
      </c>
      <c r="L1407" s="2">
        <f t="shared" si="328"/>
        <v>0</v>
      </c>
      <c r="M1407" s="2">
        <f t="shared" si="329"/>
        <v>4.3376318874560338E-2</v>
      </c>
      <c r="N1407" s="63">
        <v>473</v>
      </c>
      <c r="O1407" s="63">
        <v>343</v>
      </c>
      <c r="P1407" s="63">
        <v>0</v>
      </c>
      <c r="Q1407" s="63">
        <v>12</v>
      </c>
      <c r="R1407" s="63">
        <v>5</v>
      </c>
      <c r="S1407" s="63">
        <v>0</v>
      </c>
      <c r="T1407" s="63">
        <v>1</v>
      </c>
      <c r="U1407" s="63">
        <v>5</v>
      </c>
      <c r="V1407" s="63">
        <v>0</v>
      </c>
      <c r="W1407" s="63">
        <v>2</v>
      </c>
      <c r="X1407" s="63">
        <v>0</v>
      </c>
      <c r="Y1407" s="63">
        <v>0</v>
      </c>
      <c r="Z1407" s="63">
        <v>3</v>
      </c>
      <c r="AA1407" s="63">
        <v>0</v>
      </c>
      <c r="AB1407" s="63">
        <v>0</v>
      </c>
      <c r="AC1407" s="63">
        <v>0</v>
      </c>
      <c r="AD1407" s="63">
        <v>0</v>
      </c>
      <c r="AE1407" s="63">
        <v>0</v>
      </c>
      <c r="AF1407" s="63">
        <v>0</v>
      </c>
      <c r="AG1407" s="63">
        <v>0</v>
      </c>
      <c r="AH1407" s="63">
        <v>0</v>
      </c>
      <c r="AI1407" s="63">
        <v>0</v>
      </c>
      <c r="AJ1407" s="63">
        <v>0</v>
      </c>
      <c r="AK1407" s="63">
        <v>1</v>
      </c>
      <c r="AL1407" s="63">
        <v>0</v>
      </c>
      <c r="AM1407" s="63">
        <v>0</v>
      </c>
      <c r="AN1407" s="63">
        <v>0</v>
      </c>
      <c r="AO1407" s="63">
        <v>0</v>
      </c>
      <c r="AP1407" s="63">
        <v>1</v>
      </c>
      <c r="AQ1407" s="63">
        <v>0</v>
      </c>
      <c r="AR1407" s="63">
        <v>7</v>
      </c>
      <c r="AS1407" s="63">
        <v>0</v>
      </c>
      <c r="AT1407" s="63">
        <v>0</v>
      </c>
      <c r="AU1407" s="63">
        <v>0</v>
      </c>
      <c r="AV1407" s="63">
        <v>0</v>
      </c>
      <c r="AW1407" s="63">
        <v>0</v>
      </c>
      <c r="AX1407" s="63">
        <v>0</v>
      </c>
      <c r="AY1407" s="63"/>
      <c r="BA1407" t="str">
        <f t="shared" si="322"/>
        <v>Chittenden</v>
      </c>
      <c r="BB1407" t="s">
        <v>589</v>
      </c>
      <c r="BC1407">
        <v>1</v>
      </c>
      <c r="BE1407" s="112">
        <v>50</v>
      </c>
      <c r="BF1407" s="114">
        <v>21</v>
      </c>
      <c r="BG1407" s="114">
        <v>20</v>
      </c>
      <c r="BH1407" s="118">
        <v>14350</v>
      </c>
      <c r="BI1407" s="118">
        <f t="shared" si="332"/>
        <v>50021</v>
      </c>
      <c r="BJ1407" s="8" t="s">
        <v>1471</v>
      </c>
      <c r="BK1407">
        <f t="shared" si="330"/>
        <v>5014350</v>
      </c>
      <c r="BP1407">
        <v>74.209999999999994</v>
      </c>
      <c r="BQ1407">
        <v>1.2</v>
      </c>
      <c r="BR1407">
        <v>73.010000000000005</v>
      </c>
      <c r="BW1407" s="63"/>
      <c r="BX1407" s="63"/>
    </row>
    <row r="1408" spans="1:76" ht="15" hidden="1" customHeight="1" outlineLevel="1">
      <c r="A1408" t="s">
        <v>232</v>
      </c>
      <c r="B1408" s="8" t="s">
        <v>2015</v>
      </c>
      <c r="C1408" s="1">
        <f t="shared" si="323"/>
        <v>1469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 t="shared" si="324"/>
        <v>0</v>
      </c>
      <c r="G1408" s="1">
        <f t="shared" si="325"/>
        <v>126</v>
      </c>
      <c r="H1408" s="2">
        <f t="shared" si="331"/>
        <v>8.5772634445200821E-2</v>
      </c>
      <c r="I1408" s="6"/>
      <c r="J1408" s="2">
        <f t="shared" si="326"/>
        <v>0.44656228727025188</v>
      </c>
      <c r="K1408" s="2">
        <f t="shared" si="327"/>
        <v>0.53233492171545271</v>
      </c>
      <c r="L1408" s="2">
        <f t="shared" si="328"/>
        <v>0</v>
      </c>
      <c r="M1408" s="2">
        <f t="shared" si="329"/>
        <v>2.1102791014295352E-2</v>
      </c>
      <c r="N1408" s="63">
        <v>656</v>
      </c>
      <c r="O1408" s="63">
        <v>782</v>
      </c>
      <c r="P1408" s="63">
        <v>0</v>
      </c>
      <c r="Q1408" s="63">
        <v>11</v>
      </c>
      <c r="R1408" s="63">
        <v>0</v>
      </c>
      <c r="S1408" s="63">
        <v>0</v>
      </c>
      <c r="T1408" s="63">
        <v>0</v>
      </c>
      <c r="U1408" s="63">
        <v>2</v>
      </c>
      <c r="V1408" s="63">
        <v>0</v>
      </c>
      <c r="W1408" s="63">
        <v>3</v>
      </c>
      <c r="X1408" s="63">
        <v>0</v>
      </c>
      <c r="Y1408" s="63">
        <v>0</v>
      </c>
      <c r="Z1408" s="63">
        <v>0</v>
      </c>
      <c r="AA1408" s="63">
        <v>2</v>
      </c>
      <c r="AB1408" s="63">
        <v>0</v>
      </c>
      <c r="AC1408" s="63">
        <v>0</v>
      </c>
      <c r="AD1408" s="63">
        <v>0</v>
      </c>
      <c r="AE1408" s="63">
        <v>0</v>
      </c>
      <c r="AF1408" s="63">
        <v>0</v>
      </c>
      <c r="AG1408" s="63">
        <v>0</v>
      </c>
      <c r="AH1408" s="63">
        <v>0</v>
      </c>
      <c r="AI1408" s="63">
        <v>0</v>
      </c>
      <c r="AJ1408" s="63">
        <v>0</v>
      </c>
      <c r="AK1408" s="63">
        <v>1</v>
      </c>
      <c r="AL1408" s="63">
        <v>0</v>
      </c>
      <c r="AM1408" s="63">
        <v>0</v>
      </c>
      <c r="AN1408" s="63">
        <v>0</v>
      </c>
      <c r="AO1408" s="63">
        <v>5</v>
      </c>
      <c r="AP1408" s="63">
        <v>1</v>
      </c>
      <c r="AQ1408" s="63">
        <v>0</v>
      </c>
      <c r="AR1408" s="63">
        <v>6</v>
      </c>
      <c r="AS1408" s="63">
        <v>0</v>
      </c>
      <c r="AT1408" s="63">
        <v>0</v>
      </c>
      <c r="AU1408" s="63">
        <v>0</v>
      </c>
      <c r="AV1408" s="63">
        <v>0</v>
      </c>
      <c r="AW1408" s="63">
        <v>0</v>
      </c>
      <c r="AX1408" s="63">
        <v>0</v>
      </c>
      <c r="AY1408" s="63"/>
      <c r="BA1408" t="str">
        <f t="shared" si="322"/>
        <v>Clarendon</v>
      </c>
      <c r="BB1408" t="s">
        <v>589</v>
      </c>
      <c r="BC1408">
        <v>1</v>
      </c>
      <c r="BE1408" s="112">
        <v>50</v>
      </c>
      <c r="BF1408" s="114">
        <v>21</v>
      </c>
      <c r="BG1408" s="114">
        <v>25</v>
      </c>
      <c r="BH1408" s="118">
        <v>14500</v>
      </c>
      <c r="BI1408" s="118">
        <f t="shared" si="332"/>
        <v>50021</v>
      </c>
      <c r="BJ1408" s="8" t="s">
        <v>1471</v>
      </c>
      <c r="BK1408">
        <f t="shared" si="330"/>
        <v>5014500</v>
      </c>
      <c r="BP1408">
        <v>31.56</v>
      </c>
      <c r="BQ1408">
        <v>0</v>
      </c>
      <c r="BR1408">
        <v>31.56</v>
      </c>
      <c r="BW1408" s="63"/>
      <c r="BX1408" s="63"/>
    </row>
    <row r="1409" spans="1:76" ht="15" hidden="1" customHeight="1" outlineLevel="1">
      <c r="A1409" t="s">
        <v>2542</v>
      </c>
      <c r="B1409" s="8" t="s">
        <v>2015</v>
      </c>
      <c r="C1409" s="1">
        <f t="shared" si="323"/>
        <v>9594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324"/>
        <v>8</v>
      </c>
      <c r="G1409" s="1">
        <f t="shared" si="325"/>
        <v>3599</v>
      </c>
      <c r="H1409" s="2">
        <f t="shared" si="331"/>
        <v>0.37513028976443613</v>
      </c>
      <c r="I1409" s="6"/>
      <c r="J1409" s="2">
        <f t="shared" si="326"/>
        <v>0.67239941630185529</v>
      </c>
      <c r="K1409" s="2">
        <f t="shared" si="327"/>
        <v>0.29726912653741921</v>
      </c>
      <c r="L1409" s="2">
        <f t="shared" si="328"/>
        <v>4.1692724619553888E-4</v>
      </c>
      <c r="M1409" s="2">
        <f t="shared" si="329"/>
        <v>2.9914529914529954E-2</v>
      </c>
      <c r="N1409" s="63">
        <v>6451</v>
      </c>
      <c r="O1409" s="63">
        <v>2852</v>
      </c>
      <c r="P1409" s="63">
        <v>4</v>
      </c>
      <c r="Q1409" s="63">
        <v>98</v>
      </c>
      <c r="R1409" s="63">
        <v>32</v>
      </c>
      <c r="S1409" s="63">
        <v>4</v>
      </c>
      <c r="T1409" s="63">
        <v>3</v>
      </c>
      <c r="U1409" s="63">
        <v>33</v>
      </c>
      <c r="V1409" s="63">
        <v>4</v>
      </c>
      <c r="W1409" s="63">
        <v>51</v>
      </c>
      <c r="X1409" s="63">
        <v>3</v>
      </c>
      <c r="Y1409" s="63">
        <v>0</v>
      </c>
      <c r="Z1409" s="63">
        <v>5</v>
      </c>
      <c r="AA1409" s="63">
        <v>4</v>
      </c>
      <c r="AB1409" s="63">
        <v>0</v>
      </c>
      <c r="AC1409" s="63">
        <v>1</v>
      </c>
      <c r="AD1409" s="63">
        <v>0</v>
      </c>
      <c r="AE1409" s="63">
        <v>1</v>
      </c>
      <c r="AF1409" s="63">
        <v>0</v>
      </c>
      <c r="AG1409" s="63">
        <v>0</v>
      </c>
      <c r="AH1409" s="63">
        <v>0</v>
      </c>
      <c r="AI1409" s="63">
        <v>0</v>
      </c>
      <c r="AJ1409" s="63">
        <v>0</v>
      </c>
      <c r="AK1409" s="63">
        <v>2</v>
      </c>
      <c r="AL1409" s="63">
        <v>0</v>
      </c>
      <c r="AM1409" s="63">
        <v>0</v>
      </c>
      <c r="AN1409" s="63">
        <v>0</v>
      </c>
      <c r="AO1409" s="63">
        <v>12</v>
      </c>
      <c r="AP1409" s="63">
        <v>2</v>
      </c>
      <c r="AQ1409" s="63">
        <v>0</v>
      </c>
      <c r="AR1409" s="63">
        <v>30</v>
      </c>
      <c r="AS1409" s="63">
        <v>0</v>
      </c>
      <c r="AT1409" s="63">
        <v>0</v>
      </c>
      <c r="AU1409" s="63">
        <v>0</v>
      </c>
      <c r="AV1409" s="63">
        <v>2</v>
      </c>
      <c r="AW1409" s="63">
        <v>0</v>
      </c>
      <c r="AX1409" s="63">
        <v>0</v>
      </c>
      <c r="AY1409" s="63"/>
      <c r="BA1409" t="str">
        <f t="shared" si="322"/>
        <v>Colchester</v>
      </c>
      <c r="BB1409" t="s">
        <v>3172</v>
      </c>
      <c r="BC1409">
        <v>1</v>
      </c>
      <c r="BE1409" s="112">
        <v>50</v>
      </c>
      <c r="BF1409" s="114">
        <v>7</v>
      </c>
      <c r="BG1409" s="114">
        <v>25</v>
      </c>
      <c r="BH1409" s="118">
        <v>14875</v>
      </c>
      <c r="BI1409" s="118">
        <f t="shared" si="332"/>
        <v>50007</v>
      </c>
      <c r="BJ1409" s="8" t="s">
        <v>1471</v>
      </c>
      <c r="BK1409">
        <f t="shared" si="330"/>
        <v>5014875</v>
      </c>
      <c r="BP1409">
        <v>58.63</v>
      </c>
      <c r="BQ1409">
        <v>21.75</v>
      </c>
      <c r="BR1409">
        <v>36.880000000000003</v>
      </c>
      <c r="BW1409" s="63"/>
      <c r="BX1409" s="63"/>
    </row>
    <row r="1410" spans="1:76" ht="15" hidden="1" customHeight="1" outlineLevel="1">
      <c r="A1410" t="s">
        <v>2693</v>
      </c>
      <c r="B1410" s="8" t="s">
        <v>2015</v>
      </c>
      <c r="C1410" s="1">
        <f t="shared" si="323"/>
        <v>630</v>
      </c>
      <c r="D1410" s="5">
        <f>IF(N1410&gt;0, RANK(N1410,(N1410:P1410,Q1410:AE1410)),0)</f>
        <v>2</v>
      </c>
      <c r="E1410" s="5">
        <f>IF(O1410&gt;0,RANK(O1410,(N1410:P1410,Q1410:AE1410)),0)</f>
        <v>1</v>
      </c>
      <c r="F1410" s="5">
        <f t="shared" si="324"/>
        <v>0</v>
      </c>
      <c r="G1410" s="1">
        <f t="shared" si="325"/>
        <v>81</v>
      </c>
      <c r="H1410" s="2">
        <f t="shared" si="331"/>
        <v>0.12857142857142856</v>
      </c>
      <c r="I1410" s="6"/>
      <c r="J1410" s="2">
        <f t="shared" si="326"/>
        <v>0.41587301587301589</v>
      </c>
      <c r="K1410" s="2">
        <f t="shared" si="327"/>
        <v>0.5444444444444444</v>
      </c>
      <c r="L1410" s="2">
        <f t="shared" si="328"/>
        <v>0</v>
      </c>
      <c r="M1410" s="2">
        <f t="shared" si="329"/>
        <v>3.9682539682539653E-2</v>
      </c>
      <c r="N1410" s="63">
        <v>262</v>
      </c>
      <c r="O1410" s="63">
        <v>343</v>
      </c>
      <c r="P1410" s="63">
        <v>0</v>
      </c>
      <c r="Q1410" s="63">
        <v>11</v>
      </c>
      <c r="R1410" s="63">
        <v>0</v>
      </c>
      <c r="S1410" s="63">
        <v>2</v>
      </c>
      <c r="T1410" s="63">
        <v>0</v>
      </c>
      <c r="U1410" s="63">
        <v>2</v>
      </c>
      <c r="V1410" s="63">
        <v>0</v>
      </c>
      <c r="W1410" s="63">
        <v>2</v>
      </c>
      <c r="X1410" s="63">
        <v>0</v>
      </c>
      <c r="Y1410" s="63">
        <v>0</v>
      </c>
      <c r="Z1410" s="63">
        <v>0</v>
      </c>
      <c r="AA1410" s="63">
        <v>1</v>
      </c>
      <c r="AB1410" s="63">
        <v>0</v>
      </c>
      <c r="AC1410" s="63">
        <v>0</v>
      </c>
      <c r="AD1410" s="63">
        <v>0</v>
      </c>
      <c r="AE1410" s="63">
        <v>0</v>
      </c>
      <c r="AF1410" s="63">
        <v>0</v>
      </c>
      <c r="AG1410" s="63">
        <v>0</v>
      </c>
      <c r="AH1410" s="63">
        <v>0</v>
      </c>
      <c r="AI1410" s="63">
        <v>0</v>
      </c>
      <c r="AJ1410" s="63">
        <v>0</v>
      </c>
      <c r="AK1410" s="63">
        <v>2</v>
      </c>
      <c r="AL1410" s="63">
        <v>0</v>
      </c>
      <c r="AM1410" s="63">
        <v>0</v>
      </c>
      <c r="AN1410" s="63">
        <v>0</v>
      </c>
      <c r="AO1410" s="63">
        <v>1</v>
      </c>
      <c r="AP1410" s="63">
        <v>1</v>
      </c>
      <c r="AQ1410" s="63">
        <v>0</v>
      </c>
      <c r="AR1410" s="63">
        <v>2</v>
      </c>
      <c r="AS1410" s="63">
        <v>0</v>
      </c>
      <c r="AT1410" s="63">
        <v>0</v>
      </c>
      <c r="AU1410" s="63">
        <v>0</v>
      </c>
      <c r="AV1410" s="63">
        <v>1</v>
      </c>
      <c r="AW1410" s="63">
        <v>0</v>
      </c>
      <c r="AX1410" s="63">
        <v>0</v>
      </c>
      <c r="AY1410" s="63"/>
      <c r="BA1410" t="str">
        <f t="shared" si="322"/>
        <v>Concord</v>
      </c>
      <c r="BB1410" t="s">
        <v>841</v>
      </c>
      <c r="BC1410">
        <v>1</v>
      </c>
      <c r="BE1410" s="112">
        <v>50</v>
      </c>
      <c r="BF1410" s="114">
        <v>9</v>
      </c>
      <c r="BG1410" s="114">
        <v>35</v>
      </c>
      <c r="BH1410" s="118">
        <v>15250</v>
      </c>
      <c r="BI1410" s="118">
        <f t="shared" si="332"/>
        <v>50009</v>
      </c>
      <c r="BJ1410" s="8" t="s">
        <v>1471</v>
      </c>
      <c r="BK1410">
        <f t="shared" si="330"/>
        <v>5015250</v>
      </c>
      <c r="BP1410">
        <v>53.46</v>
      </c>
      <c r="BQ1410">
        <v>2.0299999999999998</v>
      </c>
      <c r="BR1410">
        <v>51.44</v>
      </c>
      <c r="BW1410" s="63"/>
      <c r="BX1410" s="63"/>
    </row>
    <row r="1411" spans="1:76" ht="15" hidden="1" customHeight="1" outlineLevel="1">
      <c r="A1411" t="s">
        <v>2151</v>
      </c>
      <c r="B1411" s="8" t="s">
        <v>2015</v>
      </c>
      <c r="C1411" s="1">
        <f t="shared" si="323"/>
        <v>830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324"/>
        <v>0</v>
      </c>
      <c r="G1411" s="1">
        <f t="shared" si="325"/>
        <v>109</v>
      </c>
      <c r="H1411" s="2">
        <f t="shared" si="331"/>
        <v>0.13132530120481928</v>
      </c>
      <c r="I1411" s="6"/>
      <c r="J1411" s="2">
        <f t="shared" si="326"/>
        <v>0.55301204819277106</v>
      </c>
      <c r="K1411" s="2">
        <f t="shared" si="327"/>
        <v>0.42168674698795183</v>
      </c>
      <c r="L1411" s="2">
        <f t="shared" si="328"/>
        <v>0</v>
      </c>
      <c r="M1411" s="2">
        <f t="shared" si="329"/>
        <v>2.5301204819277112E-2</v>
      </c>
      <c r="N1411" s="63">
        <v>459</v>
      </c>
      <c r="O1411" s="63">
        <v>350</v>
      </c>
      <c r="P1411" s="63">
        <v>0</v>
      </c>
      <c r="Q1411" s="63">
        <v>4</v>
      </c>
      <c r="R1411" s="63">
        <v>3</v>
      </c>
      <c r="S1411" s="63">
        <v>0</v>
      </c>
      <c r="T1411" s="63">
        <v>0</v>
      </c>
      <c r="U1411" s="63">
        <v>1</v>
      </c>
      <c r="V1411" s="63">
        <v>0</v>
      </c>
      <c r="W1411" s="63">
        <v>2</v>
      </c>
      <c r="X1411" s="63">
        <v>1</v>
      </c>
      <c r="Y1411" s="63">
        <v>0</v>
      </c>
      <c r="Z1411" s="63">
        <v>2</v>
      </c>
      <c r="AA1411" s="63">
        <v>0</v>
      </c>
      <c r="AB1411" s="63">
        <v>0</v>
      </c>
      <c r="AC1411" s="63">
        <v>2</v>
      </c>
      <c r="AD1411" s="63">
        <v>0</v>
      </c>
      <c r="AE1411" s="63">
        <v>0</v>
      </c>
      <c r="AF1411" s="63">
        <v>0</v>
      </c>
      <c r="AG1411" s="63">
        <v>0</v>
      </c>
      <c r="AH1411" s="63">
        <v>0</v>
      </c>
      <c r="AI1411" s="63">
        <v>0</v>
      </c>
      <c r="AJ1411" s="63">
        <v>0</v>
      </c>
      <c r="AK1411" s="63">
        <v>0</v>
      </c>
      <c r="AL1411" s="63">
        <v>0</v>
      </c>
      <c r="AM1411" s="63">
        <v>0</v>
      </c>
      <c r="AN1411" s="63">
        <v>0</v>
      </c>
      <c r="AO1411" s="63">
        <v>5</v>
      </c>
      <c r="AP1411" s="63">
        <v>0</v>
      </c>
      <c r="AQ1411" s="63">
        <v>0</v>
      </c>
      <c r="AR1411" s="63">
        <v>1</v>
      </c>
      <c r="AS1411" s="63">
        <v>0</v>
      </c>
      <c r="AT1411" s="63">
        <v>0</v>
      </c>
      <c r="AU1411" s="63">
        <v>0</v>
      </c>
      <c r="AV1411" s="63">
        <v>0</v>
      </c>
      <c r="AW1411" s="63">
        <v>0</v>
      </c>
      <c r="AX1411" s="63">
        <v>0</v>
      </c>
      <c r="AY1411" s="63"/>
      <c r="BA1411" t="str">
        <f t="shared" si="322"/>
        <v>Corinth</v>
      </c>
      <c r="BB1411" t="s">
        <v>2012</v>
      </c>
      <c r="BC1411">
        <v>1</v>
      </c>
      <c r="BE1411" s="112">
        <v>50</v>
      </c>
      <c r="BF1411" s="114">
        <v>17</v>
      </c>
      <c r="BG1411" s="114">
        <v>25</v>
      </c>
      <c r="BH1411" s="118">
        <v>15700</v>
      </c>
      <c r="BI1411" s="118">
        <f t="shared" si="332"/>
        <v>50017</v>
      </c>
      <c r="BJ1411" s="8" t="s">
        <v>1471</v>
      </c>
      <c r="BK1411">
        <f t="shared" si="330"/>
        <v>5015700</v>
      </c>
      <c r="BP1411">
        <v>48.55</v>
      </c>
      <c r="BQ1411">
        <v>0.02</v>
      </c>
      <c r="BR1411">
        <v>48.54</v>
      </c>
      <c r="BW1411" s="63"/>
      <c r="BX1411" s="63"/>
    </row>
    <row r="1412" spans="1:76" ht="15" hidden="1" customHeight="1" outlineLevel="1">
      <c r="A1412" t="s">
        <v>3122</v>
      </c>
      <c r="B1412" s="8" t="s">
        <v>2015</v>
      </c>
      <c r="C1412" s="1">
        <f t="shared" si="323"/>
        <v>850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324"/>
        <v>8</v>
      </c>
      <c r="G1412" s="1">
        <f t="shared" si="325"/>
        <v>518</v>
      </c>
      <c r="H1412" s="2">
        <f t="shared" si="331"/>
        <v>0.60941176470588232</v>
      </c>
      <c r="I1412" s="6"/>
      <c r="J1412" s="2">
        <f t="shared" si="326"/>
        <v>0.78</v>
      </c>
      <c r="K1412" s="2">
        <f t="shared" si="327"/>
        <v>0.17058823529411765</v>
      </c>
      <c r="L1412" s="2">
        <f t="shared" si="328"/>
        <v>1.176470588235294E-3</v>
      </c>
      <c r="M1412" s="2">
        <f t="shared" si="329"/>
        <v>4.8235294117647029E-2</v>
      </c>
      <c r="N1412" s="63">
        <v>663</v>
      </c>
      <c r="O1412" s="63">
        <v>145</v>
      </c>
      <c r="P1412" s="63">
        <v>1</v>
      </c>
      <c r="Q1412" s="63">
        <v>12</v>
      </c>
      <c r="R1412" s="63">
        <v>4</v>
      </c>
      <c r="S1412" s="63">
        <v>0</v>
      </c>
      <c r="T1412" s="63">
        <v>0</v>
      </c>
      <c r="U1412" s="63">
        <v>3</v>
      </c>
      <c r="V1412" s="63">
        <v>0</v>
      </c>
      <c r="W1412" s="63">
        <v>10</v>
      </c>
      <c r="X1412" s="63">
        <v>2</v>
      </c>
      <c r="Y1412" s="63">
        <v>0</v>
      </c>
      <c r="Z1412" s="63">
        <v>1</v>
      </c>
      <c r="AA1412" s="63">
        <v>1</v>
      </c>
      <c r="AB1412" s="63">
        <v>0</v>
      </c>
      <c r="AC1412" s="63">
        <v>0</v>
      </c>
      <c r="AD1412" s="63">
        <v>0</v>
      </c>
      <c r="AE1412" s="63">
        <v>0</v>
      </c>
      <c r="AF1412" s="63">
        <v>0</v>
      </c>
      <c r="AG1412" s="63">
        <v>0</v>
      </c>
      <c r="AH1412" s="63">
        <v>0</v>
      </c>
      <c r="AI1412" s="63">
        <v>0</v>
      </c>
      <c r="AJ1412" s="63">
        <v>0</v>
      </c>
      <c r="AK1412" s="63">
        <v>1</v>
      </c>
      <c r="AL1412" s="63">
        <v>0</v>
      </c>
      <c r="AM1412" s="63">
        <v>0</v>
      </c>
      <c r="AN1412" s="63">
        <v>0</v>
      </c>
      <c r="AO1412" s="63">
        <v>2</v>
      </c>
      <c r="AP1412" s="63">
        <v>1</v>
      </c>
      <c r="AQ1412" s="63">
        <v>0</v>
      </c>
      <c r="AR1412" s="63">
        <v>4</v>
      </c>
      <c r="AS1412" s="63">
        <v>0</v>
      </c>
      <c r="AT1412" s="63">
        <v>0</v>
      </c>
      <c r="AU1412" s="63">
        <v>0</v>
      </c>
      <c r="AV1412" s="63">
        <v>0</v>
      </c>
      <c r="AW1412" s="63">
        <v>0</v>
      </c>
      <c r="AX1412" s="63">
        <v>0</v>
      </c>
      <c r="AY1412" s="63"/>
      <c r="BA1412" t="str">
        <f t="shared" si="322"/>
        <v>Cornwall</v>
      </c>
      <c r="BB1412" t="s">
        <v>1345</v>
      </c>
      <c r="BC1412">
        <v>1</v>
      </c>
      <c r="BE1412" s="112">
        <v>50</v>
      </c>
      <c r="BF1412" s="114">
        <v>1</v>
      </c>
      <c r="BG1412" s="114">
        <v>20</v>
      </c>
      <c r="BH1412" s="118">
        <v>16000</v>
      </c>
      <c r="BI1412" s="118">
        <f t="shared" si="332"/>
        <v>50001</v>
      </c>
      <c r="BJ1412" s="8" t="s">
        <v>1471</v>
      </c>
      <c r="BK1412">
        <f t="shared" si="330"/>
        <v>5016000</v>
      </c>
      <c r="BP1412">
        <v>28.65</v>
      </c>
      <c r="BQ1412">
        <v>0.02</v>
      </c>
      <c r="BR1412">
        <v>28.63</v>
      </c>
      <c r="BW1412" s="63"/>
      <c r="BX1412" s="63"/>
    </row>
    <row r="1413" spans="1:76" ht="15" hidden="1" customHeight="1" outlineLevel="1">
      <c r="A1413" t="s">
        <v>3189</v>
      </c>
      <c r="B1413" s="8" t="s">
        <v>2015</v>
      </c>
      <c r="C1413" s="1">
        <f t="shared" si="323"/>
        <v>568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 t="shared" si="324"/>
        <v>0</v>
      </c>
      <c r="G1413" s="1">
        <f t="shared" si="325"/>
        <v>49</v>
      </c>
      <c r="H1413" s="2">
        <f t="shared" si="331"/>
        <v>8.6267605633802813E-2</v>
      </c>
      <c r="I1413" s="6"/>
      <c r="J1413" s="2">
        <f t="shared" si="326"/>
        <v>0.43133802816901406</v>
      </c>
      <c r="K1413" s="2">
        <f t="shared" si="327"/>
        <v>0.51760563380281688</v>
      </c>
      <c r="L1413" s="2">
        <f t="shared" si="328"/>
        <v>0</v>
      </c>
      <c r="M1413" s="2">
        <f t="shared" si="329"/>
        <v>5.1056338028169113E-2</v>
      </c>
      <c r="N1413" s="63">
        <v>245</v>
      </c>
      <c r="O1413" s="63">
        <v>294</v>
      </c>
      <c r="P1413" s="63">
        <v>0</v>
      </c>
      <c r="Q1413" s="63">
        <v>7</v>
      </c>
      <c r="R1413" s="63">
        <v>3</v>
      </c>
      <c r="S1413" s="63">
        <v>0</v>
      </c>
      <c r="T1413" s="63">
        <v>0</v>
      </c>
      <c r="U1413" s="63">
        <v>1</v>
      </c>
      <c r="V1413" s="63">
        <v>0</v>
      </c>
      <c r="W1413" s="63">
        <v>7</v>
      </c>
      <c r="X1413" s="63">
        <v>1</v>
      </c>
      <c r="Y1413" s="63">
        <v>0</v>
      </c>
      <c r="Z1413" s="63">
        <v>1</v>
      </c>
      <c r="AA1413" s="63">
        <v>0</v>
      </c>
      <c r="AB1413" s="63">
        <v>0</v>
      </c>
      <c r="AC1413" s="63">
        <v>0</v>
      </c>
      <c r="AD1413" s="63">
        <v>0</v>
      </c>
      <c r="AE1413" s="63">
        <v>0</v>
      </c>
      <c r="AF1413" s="63">
        <v>0</v>
      </c>
      <c r="AG1413" s="63">
        <v>0</v>
      </c>
      <c r="AH1413" s="63">
        <v>0</v>
      </c>
      <c r="AI1413" s="63">
        <v>0</v>
      </c>
      <c r="AJ1413" s="63">
        <v>0</v>
      </c>
      <c r="AK1413" s="63">
        <v>1</v>
      </c>
      <c r="AL1413" s="63">
        <v>0</v>
      </c>
      <c r="AM1413" s="63">
        <v>0</v>
      </c>
      <c r="AN1413" s="63">
        <v>0</v>
      </c>
      <c r="AO1413" s="63">
        <v>3</v>
      </c>
      <c r="AP1413" s="63">
        <v>1</v>
      </c>
      <c r="AQ1413" s="63">
        <v>0</v>
      </c>
      <c r="AR1413" s="63">
        <v>4</v>
      </c>
      <c r="AS1413" s="63">
        <v>0</v>
      </c>
      <c r="AT1413" s="63">
        <v>0</v>
      </c>
      <c r="AU1413" s="63">
        <v>0</v>
      </c>
      <c r="AV1413" s="63">
        <v>0</v>
      </c>
      <c r="AW1413" s="63">
        <v>0</v>
      </c>
      <c r="AX1413" s="63">
        <v>0</v>
      </c>
      <c r="AY1413" s="63"/>
      <c r="BA1413" t="str">
        <f t="shared" si="322"/>
        <v>Coventry</v>
      </c>
      <c r="BB1413" t="s">
        <v>405</v>
      </c>
      <c r="BC1413">
        <v>1</v>
      </c>
      <c r="BE1413" s="112">
        <v>50</v>
      </c>
      <c r="BF1413" s="114">
        <v>19</v>
      </c>
      <c r="BG1413" s="114">
        <v>25</v>
      </c>
      <c r="BH1413" s="118">
        <v>16150</v>
      </c>
      <c r="BI1413" s="118">
        <f t="shared" si="332"/>
        <v>50019</v>
      </c>
      <c r="BJ1413" s="8" t="s">
        <v>1471</v>
      </c>
      <c r="BK1413">
        <f t="shared" si="330"/>
        <v>5016150</v>
      </c>
      <c r="BP1413">
        <v>27.67</v>
      </c>
      <c r="BQ1413">
        <v>0.22</v>
      </c>
      <c r="BR1413">
        <v>27.45</v>
      </c>
      <c r="BW1413" s="63"/>
      <c r="BX1413" s="63"/>
    </row>
    <row r="1414" spans="1:76" ht="15" hidden="1" customHeight="1" outlineLevel="1">
      <c r="A1414" t="s">
        <v>1794</v>
      </c>
      <c r="B1414" s="8" t="s">
        <v>2015</v>
      </c>
      <c r="C1414" s="1">
        <f t="shared" si="323"/>
        <v>774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324"/>
        <v>6</v>
      </c>
      <c r="G1414" s="1">
        <f t="shared" si="325"/>
        <v>368</v>
      </c>
      <c r="H1414" s="2">
        <f t="shared" si="331"/>
        <v>0.47545219638242892</v>
      </c>
      <c r="I1414" s="6"/>
      <c r="J1414" s="2">
        <f t="shared" si="326"/>
        <v>0.72093023255813948</v>
      </c>
      <c r="K1414" s="2">
        <f t="shared" si="327"/>
        <v>0.2454780361757106</v>
      </c>
      <c r="L1414" s="2">
        <f t="shared" si="328"/>
        <v>1.2919896640826874E-3</v>
      </c>
      <c r="M1414" s="2">
        <f t="shared" si="329"/>
        <v>3.2299741602067236E-2</v>
      </c>
      <c r="N1414" s="63">
        <v>558</v>
      </c>
      <c r="O1414" s="63">
        <v>190</v>
      </c>
      <c r="P1414" s="63">
        <v>1</v>
      </c>
      <c r="Q1414" s="63">
        <v>6</v>
      </c>
      <c r="R1414" s="63">
        <v>2</v>
      </c>
      <c r="S1414" s="63">
        <v>1</v>
      </c>
      <c r="T1414" s="63">
        <v>0</v>
      </c>
      <c r="U1414" s="63">
        <v>1</v>
      </c>
      <c r="V1414" s="63">
        <v>1</v>
      </c>
      <c r="W1414" s="63">
        <v>9</v>
      </c>
      <c r="X1414" s="63">
        <v>0</v>
      </c>
      <c r="Y1414" s="63">
        <v>0</v>
      </c>
      <c r="Z1414" s="63">
        <v>0</v>
      </c>
      <c r="AA1414" s="63">
        <v>0</v>
      </c>
      <c r="AB1414" s="63">
        <v>0</v>
      </c>
      <c r="AC1414" s="63">
        <v>0</v>
      </c>
      <c r="AD1414" s="63">
        <v>0</v>
      </c>
      <c r="AE1414" s="63">
        <v>0</v>
      </c>
      <c r="AF1414" s="63">
        <v>0</v>
      </c>
      <c r="AG1414" s="63">
        <v>0</v>
      </c>
      <c r="AH1414" s="63">
        <v>0</v>
      </c>
      <c r="AI1414" s="63">
        <v>0</v>
      </c>
      <c r="AJ1414" s="63">
        <v>0</v>
      </c>
      <c r="AK1414" s="63">
        <v>0</v>
      </c>
      <c r="AL1414" s="63">
        <v>0</v>
      </c>
      <c r="AM1414" s="63">
        <v>0</v>
      </c>
      <c r="AN1414" s="63">
        <v>0</v>
      </c>
      <c r="AO1414" s="63">
        <v>1</v>
      </c>
      <c r="AP1414" s="63">
        <v>0</v>
      </c>
      <c r="AQ1414" s="63">
        <v>0</v>
      </c>
      <c r="AR1414" s="63">
        <v>4</v>
      </c>
      <c r="AS1414" s="63">
        <v>0</v>
      </c>
      <c r="AT1414" s="63">
        <v>0</v>
      </c>
      <c r="AU1414" s="63">
        <v>0</v>
      </c>
      <c r="AV1414" s="63">
        <v>0</v>
      </c>
      <c r="AW1414" s="63">
        <v>0</v>
      </c>
      <c r="AX1414" s="63">
        <v>0</v>
      </c>
      <c r="AY1414" s="63"/>
      <c r="BA1414" t="str">
        <f t="shared" si="322"/>
        <v>Craftsbury</v>
      </c>
      <c r="BB1414" t="s">
        <v>405</v>
      </c>
      <c r="BC1414">
        <v>1</v>
      </c>
      <c r="BE1414" s="112">
        <v>50</v>
      </c>
      <c r="BF1414" s="114">
        <v>19</v>
      </c>
      <c r="BG1414" s="114">
        <v>30</v>
      </c>
      <c r="BH1414" s="118">
        <v>16300</v>
      </c>
      <c r="BI1414" s="118">
        <f t="shared" si="332"/>
        <v>50019</v>
      </c>
      <c r="BJ1414" s="8" t="s">
        <v>1471</v>
      </c>
      <c r="BK1414">
        <f t="shared" si="330"/>
        <v>5016300</v>
      </c>
      <c r="BP1414">
        <v>39.72</v>
      </c>
      <c r="BQ1414">
        <v>0.44</v>
      </c>
      <c r="BR1414">
        <v>39.28</v>
      </c>
      <c r="BW1414" s="63"/>
      <c r="BX1414" s="63"/>
    </row>
    <row r="1415" spans="1:76" ht="15" hidden="1" customHeight="1" outlineLevel="1">
      <c r="A1415" t="s">
        <v>1738</v>
      </c>
      <c r="B1415" s="8" t="s">
        <v>2015</v>
      </c>
      <c r="C1415" s="1">
        <f t="shared" si="323"/>
        <v>755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 t="shared" si="324"/>
        <v>7</v>
      </c>
      <c r="G1415" s="1">
        <f t="shared" si="325"/>
        <v>80</v>
      </c>
      <c r="H1415" s="2">
        <f t="shared" si="331"/>
        <v>0.10596026490066225</v>
      </c>
      <c r="I1415" s="6"/>
      <c r="J1415" s="2">
        <f t="shared" si="326"/>
        <v>0.43046357615894038</v>
      </c>
      <c r="K1415" s="2">
        <f t="shared" si="327"/>
        <v>0.53642384105960261</v>
      </c>
      <c r="L1415" s="2">
        <f t="shared" si="328"/>
        <v>1.3245033112582781E-3</v>
      </c>
      <c r="M1415" s="2">
        <f t="shared" si="329"/>
        <v>3.1788079470198731E-2</v>
      </c>
      <c r="N1415" s="63">
        <v>325</v>
      </c>
      <c r="O1415" s="63">
        <v>405</v>
      </c>
      <c r="P1415" s="63">
        <v>1</v>
      </c>
      <c r="Q1415" s="63">
        <v>6</v>
      </c>
      <c r="R1415" s="63">
        <v>6</v>
      </c>
      <c r="S1415" s="63">
        <v>0</v>
      </c>
      <c r="T1415" s="63">
        <v>0</v>
      </c>
      <c r="U1415" s="63">
        <v>3</v>
      </c>
      <c r="V1415" s="63">
        <v>0</v>
      </c>
      <c r="W1415" s="63">
        <v>1</v>
      </c>
      <c r="X1415" s="63">
        <v>0</v>
      </c>
      <c r="Y1415" s="63">
        <v>0</v>
      </c>
      <c r="Z1415" s="63">
        <v>2</v>
      </c>
      <c r="AA1415" s="63">
        <v>0</v>
      </c>
      <c r="AB1415" s="63">
        <v>0</v>
      </c>
      <c r="AC1415" s="63">
        <v>0</v>
      </c>
      <c r="AD1415" s="63">
        <v>0</v>
      </c>
      <c r="AE1415" s="63">
        <v>0</v>
      </c>
      <c r="AF1415" s="63">
        <v>0</v>
      </c>
      <c r="AG1415" s="63">
        <v>0</v>
      </c>
      <c r="AH1415" s="63">
        <v>0</v>
      </c>
      <c r="AI1415" s="63">
        <v>0</v>
      </c>
      <c r="AJ1415" s="63">
        <v>0</v>
      </c>
      <c r="AK1415" s="63">
        <v>0</v>
      </c>
      <c r="AL1415" s="63">
        <v>0</v>
      </c>
      <c r="AM1415" s="63">
        <v>0</v>
      </c>
      <c r="AN1415" s="63">
        <v>0</v>
      </c>
      <c r="AO1415" s="63">
        <v>1</v>
      </c>
      <c r="AP1415" s="63">
        <v>0</v>
      </c>
      <c r="AQ1415" s="63">
        <v>0</v>
      </c>
      <c r="AR1415" s="63">
        <v>5</v>
      </c>
      <c r="AS1415" s="63">
        <v>0</v>
      </c>
      <c r="AT1415" s="63">
        <v>0</v>
      </c>
      <c r="AU1415" s="63">
        <v>0</v>
      </c>
      <c r="AV1415" s="63">
        <v>0</v>
      </c>
      <c r="AW1415" s="63">
        <v>0</v>
      </c>
      <c r="AX1415" s="63">
        <v>0</v>
      </c>
      <c r="AY1415" s="63"/>
      <c r="BA1415" t="str">
        <f t="shared" si="322"/>
        <v>Danby</v>
      </c>
      <c r="BB1415" t="s">
        <v>589</v>
      </c>
      <c r="BC1415">
        <v>1</v>
      </c>
      <c r="BE1415" s="112">
        <v>50</v>
      </c>
      <c r="BF1415" s="114">
        <v>21</v>
      </c>
      <c r="BG1415" s="114">
        <v>30</v>
      </c>
      <c r="BH1415" s="118">
        <v>16825</v>
      </c>
      <c r="BI1415" s="118">
        <f t="shared" si="332"/>
        <v>50021</v>
      </c>
      <c r="BJ1415" s="8" t="s">
        <v>1471</v>
      </c>
      <c r="BK1415">
        <f t="shared" si="330"/>
        <v>5016825</v>
      </c>
      <c r="BP1415">
        <v>41.53</v>
      </c>
      <c r="BQ1415">
        <v>0.09</v>
      </c>
      <c r="BR1415">
        <v>41.44</v>
      </c>
      <c r="BW1415" s="63"/>
      <c r="BX1415" s="63"/>
    </row>
    <row r="1416" spans="1:76" ht="15" hidden="1" customHeight="1" outlineLevel="1">
      <c r="A1416" t="s">
        <v>860</v>
      </c>
      <c r="B1416" s="8" t="s">
        <v>2015</v>
      </c>
      <c r="C1416" s="1">
        <f t="shared" si="323"/>
        <v>1469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324"/>
        <v>0</v>
      </c>
      <c r="G1416" s="1">
        <f t="shared" si="325"/>
        <v>296</v>
      </c>
      <c r="H1416" s="2">
        <f t="shared" si="331"/>
        <v>0.20149761742682096</v>
      </c>
      <c r="I1416" s="6"/>
      <c r="J1416" s="2">
        <f t="shared" si="326"/>
        <v>0.5820285908781484</v>
      </c>
      <c r="K1416" s="2">
        <f t="shared" si="327"/>
        <v>0.38053097345132741</v>
      </c>
      <c r="L1416" s="2">
        <f t="shared" si="328"/>
        <v>0</v>
      </c>
      <c r="M1416" s="2">
        <f t="shared" si="329"/>
        <v>3.7440435670524186E-2</v>
      </c>
      <c r="N1416" s="63">
        <v>855</v>
      </c>
      <c r="O1416" s="63">
        <v>559</v>
      </c>
      <c r="P1416" s="63">
        <v>0</v>
      </c>
      <c r="Q1416" s="63">
        <v>17</v>
      </c>
      <c r="R1416" s="63">
        <v>9</v>
      </c>
      <c r="S1416" s="63">
        <v>0</v>
      </c>
      <c r="T1416" s="63">
        <v>1</v>
      </c>
      <c r="U1416" s="63">
        <v>3</v>
      </c>
      <c r="V1416" s="63">
        <v>2</v>
      </c>
      <c r="W1416" s="63">
        <v>8</v>
      </c>
      <c r="X1416" s="63">
        <v>0</v>
      </c>
      <c r="Y1416" s="63">
        <v>0</v>
      </c>
      <c r="Z1416" s="63">
        <v>1</v>
      </c>
      <c r="AA1416" s="63">
        <v>0</v>
      </c>
      <c r="AB1416" s="63">
        <v>0</v>
      </c>
      <c r="AC1416" s="63">
        <v>0</v>
      </c>
      <c r="AD1416" s="63">
        <v>0</v>
      </c>
      <c r="AE1416" s="63">
        <v>0</v>
      </c>
      <c r="AF1416" s="63">
        <v>0</v>
      </c>
      <c r="AG1416" s="63">
        <v>0</v>
      </c>
      <c r="AH1416" s="63">
        <v>0</v>
      </c>
      <c r="AI1416" s="63">
        <v>0</v>
      </c>
      <c r="AJ1416" s="63">
        <v>0</v>
      </c>
      <c r="AK1416" s="63">
        <v>1</v>
      </c>
      <c r="AL1416" s="63">
        <v>0</v>
      </c>
      <c r="AM1416" s="63">
        <v>0</v>
      </c>
      <c r="AN1416" s="63">
        <v>0</v>
      </c>
      <c r="AO1416" s="63">
        <v>3</v>
      </c>
      <c r="AP1416" s="63">
        <v>0</v>
      </c>
      <c r="AQ1416" s="63">
        <v>0</v>
      </c>
      <c r="AR1416" s="63">
        <v>9</v>
      </c>
      <c r="AS1416" s="63">
        <v>0</v>
      </c>
      <c r="AT1416" s="63">
        <v>0</v>
      </c>
      <c r="AU1416" s="63">
        <v>0</v>
      </c>
      <c r="AV1416" s="63">
        <v>1</v>
      </c>
      <c r="AW1416" s="63">
        <v>0</v>
      </c>
      <c r="AX1416" s="63">
        <v>0</v>
      </c>
      <c r="AY1416" s="63"/>
      <c r="BA1416" t="str">
        <f t="shared" si="322"/>
        <v>Danville</v>
      </c>
      <c r="BB1416" t="s">
        <v>680</v>
      </c>
      <c r="BC1416">
        <v>1</v>
      </c>
      <c r="BE1416" s="112">
        <v>50</v>
      </c>
      <c r="BF1416" s="114">
        <v>5</v>
      </c>
      <c r="BG1416" s="114">
        <v>15</v>
      </c>
      <c r="BH1416" s="118">
        <v>17125</v>
      </c>
      <c r="BI1416" s="118">
        <f t="shared" si="332"/>
        <v>50005</v>
      </c>
      <c r="BJ1416" s="8" t="s">
        <v>1471</v>
      </c>
      <c r="BK1416">
        <f t="shared" si="330"/>
        <v>5017125</v>
      </c>
      <c r="BP1416">
        <v>61.15</v>
      </c>
      <c r="BQ1416">
        <v>0.28000000000000003</v>
      </c>
      <c r="BR1416">
        <v>60.88</v>
      </c>
      <c r="BW1416" s="63"/>
      <c r="BX1416" s="63"/>
    </row>
    <row r="1417" spans="1:76" ht="15" hidden="1" customHeight="1" outlineLevel="1">
      <c r="A1417" t="s">
        <v>3154</v>
      </c>
      <c r="B1417" s="8" t="s">
        <v>2015</v>
      </c>
      <c r="C1417" s="1">
        <f t="shared" si="323"/>
        <v>2515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 t="shared" si="324"/>
        <v>0</v>
      </c>
      <c r="G1417" s="1">
        <f t="shared" si="325"/>
        <v>113</v>
      </c>
      <c r="H1417" s="2">
        <f t="shared" si="331"/>
        <v>4.4930417495029823E-2</v>
      </c>
      <c r="I1417" s="6"/>
      <c r="J1417" s="2">
        <f t="shared" si="326"/>
        <v>0.46401590457256459</v>
      </c>
      <c r="K1417" s="2">
        <f t="shared" si="327"/>
        <v>0.50894632206759438</v>
      </c>
      <c r="L1417" s="2">
        <f t="shared" si="328"/>
        <v>0</v>
      </c>
      <c r="M1417" s="2">
        <f t="shared" si="329"/>
        <v>2.7037773359841033E-2</v>
      </c>
      <c r="N1417" s="63">
        <v>1167</v>
      </c>
      <c r="O1417" s="63">
        <v>1280</v>
      </c>
      <c r="P1417" s="63">
        <v>0</v>
      </c>
      <c r="Q1417" s="63">
        <v>26</v>
      </c>
      <c r="R1417" s="63">
        <v>5</v>
      </c>
      <c r="S1417" s="63">
        <v>0</v>
      </c>
      <c r="T1417" s="63">
        <v>0</v>
      </c>
      <c r="U1417" s="63">
        <v>6</v>
      </c>
      <c r="V1417" s="63">
        <v>2</v>
      </c>
      <c r="W1417" s="63">
        <v>10</v>
      </c>
      <c r="X1417" s="63">
        <v>1</v>
      </c>
      <c r="Y1417" s="63">
        <v>0</v>
      </c>
      <c r="Z1417" s="63">
        <v>0</v>
      </c>
      <c r="AA1417" s="63">
        <v>0</v>
      </c>
      <c r="AB1417" s="63">
        <v>1</v>
      </c>
      <c r="AC1417" s="63">
        <v>1</v>
      </c>
      <c r="AD1417" s="63">
        <v>0</v>
      </c>
      <c r="AE1417" s="63">
        <v>0</v>
      </c>
      <c r="AF1417" s="63">
        <v>0</v>
      </c>
      <c r="AG1417" s="63">
        <v>0</v>
      </c>
      <c r="AH1417" s="63">
        <v>0</v>
      </c>
      <c r="AI1417" s="63">
        <v>0</v>
      </c>
      <c r="AJ1417" s="63">
        <v>0</v>
      </c>
      <c r="AK1417" s="63">
        <v>0</v>
      </c>
      <c r="AL1417" s="63">
        <v>0</v>
      </c>
      <c r="AM1417" s="63">
        <v>0</v>
      </c>
      <c r="AN1417" s="63">
        <v>0</v>
      </c>
      <c r="AO1417" s="63">
        <v>8</v>
      </c>
      <c r="AP1417" s="63">
        <v>0</v>
      </c>
      <c r="AQ1417" s="63">
        <v>0</v>
      </c>
      <c r="AR1417" s="63">
        <v>7</v>
      </c>
      <c r="AS1417" s="63">
        <v>0</v>
      </c>
      <c r="AT1417" s="63">
        <v>0</v>
      </c>
      <c r="AU1417" s="63">
        <v>0</v>
      </c>
      <c r="AV1417" s="63">
        <v>1</v>
      </c>
      <c r="AW1417" s="63">
        <v>0</v>
      </c>
      <c r="AX1417" s="63">
        <v>0</v>
      </c>
      <c r="AY1417" s="63"/>
      <c r="BA1417" t="str">
        <f t="shared" si="322"/>
        <v>Derby</v>
      </c>
      <c r="BB1417" t="s">
        <v>405</v>
      </c>
      <c r="BC1417">
        <v>1</v>
      </c>
      <c r="BE1417" s="112">
        <v>50</v>
      </c>
      <c r="BF1417" s="114">
        <v>19</v>
      </c>
      <c r="BG1417" s="114">
        <v>35</v>
      </c>
      <c r="BH1417" s="118">
        <v>17350</v>
      </c>
      <c r="BI1417" s="118">
        <f t="shared" si="332"/>
        <v>50019</v>
      </c>
      <c r="BJ1417" s="8" t="s">
        <v>1471</v>
      </c>
      <c r="BK1417">
        <f t="shared" si="330"/>
        <v>5017350</v>
      </c>
      <c r="BP1417">
        <v>57.62</v>
      </c>
      <c r="BQ1417">
        <v>7.99</v>
      </c>
      <c r="BR1417">
        <v>49.63</v>
      </c>
      <c r="BW1417" s="63"/>
      <c r="BX1417" s="63"/>
    </row>
    <row r="1418" spans="1:76" ht="15" hidden="1" customHeight="1" outlineLevel="1">
      <c r="A1418" t="s">
        <v>3153</v>
      </c>
      <c r="B1418" s="8" t="s">
        <v>2015</v>
      </c>
      <c r="C1418" s="1">
        <f t="shared" si="323"/>
        <v>1413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324"/>
        <v>0</v>
      </c>
      <c r="G1418" s="1">
        <f t="shared" si="325"/>
        <v>620</v>
      </c>
      <c r="H1418" s="2">
        <f t="shared" si="331"/>
        <v>0.43878273177636234</v>
      </c>
      <c r="I1418" s="6"/>
      <c r="J1418" s="2">
        <f t="shared" si="326"/>
        <v>0.7055909412597311</v>
      </c>
      <c r="K1418" s="2">
        <f t="shared" si="327"/>
        <v>0.2668082094833687</v>
      </c>
      <c r="L1418" s="2">
        <f t="shared" si="328"/>
        <v>0</v>
      </c>
      <c r="M1418" s="2">
        <f t="shared" si="329"/>
        <v>2.7600849256900206E-2</v>
      </c>
      <c r="N1418" s="63">
        <v>997</v>
      </c>
      <c r="O1418" s="63">
        <v>377</v>
      </c>
      <c r="P1418" s="63">
        <v>0</v>
      </c>
      <c r="Q1418" s="63">
        <v>10</v>
      </c>
      <c r="R1418" s="63">
        <v>5</v>
      </c>
      <c r="S1418" s="63">
        <v>0</v>
      </c>
      <c r="T1418" s="63">
        <v>0</v>
      </c>
      <c r="U1418" s="63">
        <v>2</v>
      </c>
      <c r="V1418" s="63">
        <v>1</v>
      </c>
      <c r="W1418" s="63">
        <v>12</v>
      </c>
      <c r="X1418" s="63">
        <v>1</v>
      </c>
      <c r="Y1418" s="63">
        <v>0</v>
      </c>
      <c r="Z1418" s="63">
        <v>2</v>
      </c>
      <c r="AA1418" s="63">
        <v>0</v>
      </c>
      <c r="AB1418" s="63">
        <v>0</v>
      </c>
      <c r="AC1418" s="63">
        <v>0</v>
      </c>
      <c r="AD1418" s="63">
        <v>0</v>
      </c>
      <c r="AE1418" s="63">
        <v>0</v>
      </c>
      <c r="AF1418" s="63">
        <v>0</v>
      </c>
      <c r="AG1418" s="63">
        <v>0</v>
      </c>
      <c r="AH1418" s="63">
        <v>0</v>
      </c>
      <c r="AI1418" s="63">
        <v>0</v>
      </c>
      <c r="AJ1418" s="63">
        <v>0</v>
      </c>
      <c r="AK1418" s="63">
        <v>1</v>
      </c>
      <c r="AL1418" s="63">
        <v>0</v>
      </c>
      <c r="AM1418" s="63">
        <v>0</v>
      </c>
      <c r="AN1418" s="63">
        <v>0</v>
      </c>
      <c r="AO1418" s="63">
        <v>1</v>
      </c>
      <c r="AP1418" s="63">
        <v>1</v>
      </c>
      <c r="AQ1418" s="63">
        <v>0</v>
      </c>
      <c r="AR1418" s="63">
        <v>1</v>
      </c>
      <c r="AS1418" s="63">
        <v>1</v>
      </c>
      <c r="AT1418" s="63">
        <v>0</v>
      </c>
      <c r="AU1418" s="63">
        <v>0</v>
      </c>
      <c r="AV1418" s="63">
        <v>1</v>
      </c>
      <c r="AW1418" s="63">
        <v>0</v>
      </c>
      <c r="AX1418" s="63">
        <v>0</v>
      </c>
      <c r="AY1418" s="63"/>
      <c r="BA1418" t="str">
        <f t="shared" si="322"/>
        <v>Dorset</v>
      </c>
      <c r="BB1418" t="s">
        <v>950</v>
      </c>
      <c r="BC1418">
        <v>1</v>
      </c>
      <c r="BE1418" s="112">
        <v>50</v>
      </c>
      <c r="BF1418" s="114">
        <v>3</v>
      </c>
      <c r="BG1418" s="114">
        <v>15</v>
      </c>
      <c r="BH1418" s="118">
        <v>17725</v>
      </c>
      <c r="BI1418" s="118">
        <f t="shared" si="332"/>
        <v>50003</v>
      </c>
      <c r="BJ1418" s="8" t="s">
        <v>1471</v>
      </c>
      <c r="BK1418">
        <f t="shared" si="330"/>
        <v>5017725</v>
      </c>
      <c r="BP1418">
        <v>47.85</v>
      </c>
      <c r="BQ1418">
        <v>0.04</v>
      </c>
      <c r="BR1418">
        <v>47.82</v>
      </c>
      <c r="BW1418" s="63"/>
      <c r="BX1418" s="63"/>
    </row>
    <row r="1419" spans="1:76" ht="15" hidden="1" customHeight="1" outlineLevel="1">
      <c r="A1419" t="s">
        <v>3083</v>
      </c>
      <c r="B1419" s="8" t="s">
        <v>2015</v>
      </c>
      <c r="C1419" s="1">
        <f t="shared" si="323"/>
        <v>948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324"/>
        <v>0</v>
      </c>
      <c r="G1419" s="1">
        <f t="shared" si="325"/>
        <v>317</v>
      </c>
      <c r="H1419" s="2">
        <f t="shared" si="331"/>
        <v>0.33438818565400846</v>
      </c>
      <c r="I1419" s="6"/>
      <c r="J1419" s="2">
        <f t="shared" si="326"/>
        <v>0.6466244725738397</v>
      </c>
      <c r="K1419" s="2">
        <f t="shared" si="327"/>
        <v>0.31223628691983124</v>
      </c>
      <c r="L1419" s="2">
        <f t="shared" si="328"/>
        <v>0</v>
      </c>
      <c r="M1419" s="2">
        <f t="shared" si="329"/>
        <v>4.1139240506329056E-2</v>
      </c>
      <c r="N1419" s="63">
        <v>613</v>
      </c>
      <c r="O1419" s="63">
        <v>296</v>
      </c>
      <c r="P1419" s="63">
        <v>0</v>
      </c>
      <c r="Q1419" s="63">
        <v>17</v>
      </c>
      <c r="R1419" s="63">
        <v>5</v>
      </c>
      <c r="S1419" s="63">
        <v>0</v>
      </c>
      <c r="T1419" s="63">
        <v>0</v>
      </c>
      <c r="U1419" s="63">
        <v>3</v>
      </c>
      <c r="V1419" s="63">
        <v>0</v>
      </c>
      <c r="W1419" s="63">
        <v>6</v>
      </c>
      <c r="X1419" s="63">
        <v>0</v>
      </c>
      <c r="Y1419" s="63">
        <v>0</v>
      </c>
      <c r="Z1419" s="63">
        <v>0</v>
      </c>
      <c r="AA1419" s="63">
        <v>0</v>
      </c>
      <c r="AB1419" s="63">
        <v>0</v>
      </c>
      <c r="AC1419" s="63">
        <v>1</v>
      </c>
      <c r="AD1419" s="63">
        <v>0</v>
      </c>
      <c r="AE1419" s="63">
        <v>0</v>
      </c>
      <c r="AF1419" s="63">
        <v>0</v>
      </c>
      <c r="AG1419" s="63">
        <v>0</v>
      </c>
      <c r="AH1419" s="63">
        <v>0</v>
      </c>
      <c r="AI1419" s="63">
        <v>0</v>
      </c>
      <c r="AJ1419" s="63">
        <v>0</v>
      </c>
      <c r="AK1419" s="63">
        <v>2</v>
      </c>
      <c r="AL1419" s="63">
        <v>0</v>
      </c>
      <c r="AM1419" s="63">
        <v>0</v>
      </c>
      <c r="AN1419" s="63">
        <v>0</v>
      </c>
      <c r="AO1419" s="63">
        <v>4</v>
      </c>
      <c r="AP1419" s="63">
        <v>1</v>
      </c>
      <c r="AQ1419" s="63">
        <v>0</v>
      </c>
      <c r="AR1419" s="63">
        <v>0</v>
      </c>
      <c r="AS1419" s="63">
        <v>0</v>
      </c>
      <c r="AT1419" s="63">
        <v>0</v>
      </c>
      <c r="AU1419" s="63">
        <v>0</v>
      </c>
      <c r="AV1419" s="63">
        <v>0</v>
      </c>
      <c r="AW1419" s="63">
        <v>0</v>
      </c>
      <c r="AX1419" s="63">
        <v>0</v>
      </c>
      <c r="AY1419" s="63"/>
      <c r="BA1419" t="str">
        <f t="shared" si="322"/>
        <v>Dover</v>
      </c>
      <c r="BB1419" t="s">
        <v>2128</v>
      </c>
      <c r="BC1419">
        <v>1</v>
      </c>
      <c r="BE1419" s="112">
        <v>50</v>
      </c>
      <c r="BF1419" s="114">
        <v>25</v>
      </c>
      <c r="BG1419" s="114">
        <v>20</v>
      </c>
      <c r="BH1419" s="118">
        <v>17875</v>
      </c>
      <c r="BI1419" s="118">
        <f t="shared" si="332"/>
        <v>50025</v>
      </c>
      <c r="BJ1419" s="8" t="s">
        <v>1471</v>
      </c>
      <c r="BK1419">
        <f t="shared" si="330"/>
        <v>5017875</v>
      </c>
      <c r="BP1419">
        <v>35.299999999999997</v>
      </c>
      <c r="BQ1419">
        <v>0</v>
      </c>
      <c r="BR1419">
        <v>35.299999999999997</v>
      </c>
      <c r="BW1419" s="63"/>
      <c r="BX1419" s="63"/>
    </row>
    <row r="1420" spans="1:76" ht="15" hidden="1" customHeight="1" outlineLevel="1">
      <c r="A1420" t="s">
        <v>2416</v>
      </c>
      <c r="B1420" s="8" t="s">
        <v>2015</v>
      </c>
      <c r="C1420" s="1">
        <f t="shared" si="323"/>
        <v>1357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324"/>
        <v>0</v>
      </c>
      <c r="G1420" s="1">
        <f t="shared" si="325"/>
        <v>754</v>
      </c>
      <c r="H1420" s="2">
        <f t="shared" si="331"/>
        <v>0.55563743551952838</v>
      </c>
      <c r="I1420" s="6"/>
      <c r="J1420" s="2">
        <f t="shared" si="326"/>
        <v>0.76271186440677963</v>
      </c>
      <c r="K1420" s="2">
        <f t="shared" si="327"/>
        <v>0.20707442888725128</v>
      </c>
      <c r="L1420" s="2">
        <f t="shared" si="328"/>
        <v>0</v>
      </c>
      <c r="M1420" s="2">
        <f t="shared" si="329"/>
        <v>3.0213706705969096E-2</v>
      </c>
      <c r="N1420" s="63">
        <v>1035</v>
      </c>
      <c r="O1420" s="63">
        <v>281</v>
      </c>
      <c r="P1420" s="63">
        <v>0</v>
      </c>
      <c r="Q1420" s="63">
        <v>11</v>
      </c>
      <c r="R1420" s="63">
        <v>2</v>
      </c>
      <c r="S1420" s="63">
        <v>1</v>
      </c>
      <c r="T1420" s="63">
        <v>0</v>
      </c>
      <c r="U1420" s="63">
        <v>5</v>
      </c>
      <c r="V1420" s="63">
        <v>1</v>
      </c>
      <c r="W1420" s="63">
        <v>12</v>
      </c>
      <c r="X1420" s="63">
        <v>0</v>
      </c>
      <c r="Y1420" s="63">
        <v>0</v>
      </c>
      <c r="Z1420" s="63">
        <v>0</v>
      </c>
      <c r="AA1420" s="63">
        <v>1</v>
      </c>
      <c r="AB1420" s="63">
        <v>0</v>
      </c>
      <c r="AC1420" s="63">
        <v>0</v>
      </c>
      <c r="AD1420" s="63">
        <v>0</v>
      </c>
      <c r="AE1420" s="63">
        <v>0</v>
      </c>
      <c r="AF1420" s="63">
        <v>0</v>
      </c>
      <c r="AG1420" s="63">
        <v>0</v>
      </c>
      <c r="AH1420" s="63">
        <v>0</v>
      </c>
      <c r="AI1420" s="63">
        <v>0</v>
      </c>
      <c r="AJ1420" s="63">
        <v>0</v>
      </c>
      <c r="AK1420" s="63">
        <v>0</v>
      </c>
      <c r="AL1420" s="63">
        <v>0</v>
      </c>
      <c r="AM1420" s="63">
        <v>0</v>
      </c>
      <c r="AN1420" s="63">
        <v>0</v>
      </c>
      <c r="AO1420" s="63">
        <v>2</v>
      </c>
      <c r="AP1420" s="63">
        <v>1</v>
      </c>
      <c r="AQ1420" s="63">
        <v>0</v>
      </c>
      <c r="AR1420" s="63">
        <v>5</v>
      </c>
      <c r="AS1420" s="63">
        <v>0</v>
      </c>
      <c r="AT1420" s="63">
        <v>0</v>
      </c>
      <c r="AU1420" s="63">
        <v>0</v>
      </c>
      <c r="AV1420" s="63">
        <v>0</v>
      </c>
      <c r="AW1420" s="63">
        <v>0</v>
      </c>
      <c r="AX1420" s="63">
        <v>0</v>
      </c>
      <c r="AY1420" s="63"/>
      <c r="BA1420" t="str">
        <f t="shared" si="322"/>
        <v>Dummerston</v>
      </c>
      <c r="BB1420" t="s">
        <v>2128</v>
      </c>
      <c r="BC1420">
        <v>1</v>
      </c>
      <c r="BE1420" s="112">
        <v>50</v>
      </c>
      <c r="BF1420" s="114">
        <v>25</v>
      </c>
      <c r="BG1420" s="114">
        <v>25</v>
      </c>
      <c r="BH1420" s="118">
        <v>18325</v>
      </c>
      <c r="BI1420" s="118">
        <f t="shared" si="332"/>
        <v>50025</v>
      </c>
      <c r="BJ1420" s="8" t="s">
        <v>1471</v>
      </c>
      <c r="BK1420">
        <f t="shared" si="330"/>
        <v>5018325</v>
      </c>
      <c r="BP1420">
        <v>30.8</v>
      </c>
      <c r="BQ1420">
        <v>0.22</v>
      </c>
      <c r="BR1420">
        <v>30.58</v>
      </c>
      <c r="BW1420" s="63"/>
      <c r="BX1420" s="63"/>
    </row>
    <row r="1421" spans="1:76" ht="15" hidden="1" customHeight="1" outlineLevel="1">
      <c r="A1421" t="s">
        <v>2984</v>
      </c>
      <c r="B1421" s="8" t="s">
        <v>2015</v>
      </c>
      <c r="C1421" s="1">
        <f t="shared" si="323"/>
        <v>914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324"/>
        <v>6</v>
      </c>
      <c r="G1421" s="1">
        <f t="shared" si="325"/>
        <v>405</v>
      </c>
      <c r="H1421" s="2">
        <f t="shared" si="331"/>
        <v>0.44310722100656458</v>
      </c>
      <c r="I1421" s="6"/>
      <c r="J1421" s="2">
        <f t="shared" si="326"/>
        <v>0.70897155361050324</v>
      </c>
      <c r="K1421" s="2">
        <f t="shared" si="327"/>
        <v>0.26586433260393871</v>
      </c>
      <c r="L1421" s="2">
        <f t="shared" si="328"/>
        <v>1.0940919037199124E-3</v>
      </c>
      <c r="M1421" s="2">
        <f t="shared" si="329"/>
        <v>2.4070021881838138E-2</v>
      </c>
      <c r="N1421" s="63">
        <v>648</v>
      </c>
      <c r="O1421" s="63">
        <v>243</v>
      </c>
      <c r="P1421" s="63">
        <v>1</v>
      </c>
      <c r="Q1421" s="63">
        <v>9</v>
      </c>
      <c r="R1421" s="63">
        <v>1</v>
      </c>
      <c r="S1421" s="63">
        <v>0</v>
      </c>
      <c r="T1421" s="63">
        <v>0</v>
      </c>
      <c r="U1421" s="63">
        <v>3</v>
      </c>
      <c r="V1421" s="63">
        <v>0</v>
      </c>
      <c r="W1421" s="63">
        <v>4</v>
      </c>
      <c r="X1421" s="63">
        <v>1</v>
      </c>
      <c r="Y1421" s="63">
        <v>0</v>
      </c>
      <c r="Z1421" s="63">
        <v>0</v>
      </c>
      <c r="AA1421" s="63">
        <v>0</v>
      </c>
      <c r="AB1421" s="63">
        <v>0</v>
      </c>
      <c r="AC1421" s="63">
        <v>0</v>
      </c>
      <c r="AD1421" s="63">
        <v>0</v>
      </c>
      <c r="AE1421" s="63">
        <v>0</v>
      </c>
      <c r="AF1421" s="63">
        <v>0</v>
      </c>
      <c r="AG1421" s="63">
        <v>0</v>
      </c>
      <c r="AH1421" s="63">
        <v>0</v>
      </c>
      <c r="AI1421" s="63">
        <v>0</v>
      </c>
      <c r="AJ1421" s="63">
        <v>0</v>
      </c>
      <c r="AK1421" s="63">
        <v>1</v>
      </c>
      <c r="AL1421" s="63">
        <v>0</v>
      </c>
      <c r="AM1421" s="63">
        <v>0</v>
      </c>
      <c r="AN1421" s="63">
        <v>0</v>
      </c>
      <c r="AO1421" s="63">
        <v>1</v>
      </c>
      <c r="AP1421" s="63">
        <v>0</v>
      </c>
      <c r="AQ1421" s="63">
        <v>0</v>
      </c>
      <c r="AR1421" s="63">
        <v>2</v>
      </c>
      <c r="AS1421" s="63">
        <v>0</v>
      </c>
      <c r="AT1421" s="63">
        <v>0</v>
      </c>
      <c r="AU1421" s="63">
        <v>0</v>
      </c>
      <c r="AV1421" s="63">
        <v>0</v>
      </c>
      <c r="AW1421" s="63">
        <v>0</v>
      </c>
      <c r="AX1421" s="63">
        <v>0</v>
      </c>
      <c r="AY1421" s="63"/>
      <c r="BA1421" t="str">
        <f t="shared" si="322"/>
        <v>Duxbury</v>
      </c>
      <c r="BB1421" t="s">
        <v>691</v>
      </c>
      <c r="BC1421">
        <v>1</v>
      </c>
      <c r="BE1421" s="112">
        <v>50</v>
      </c>
      <c r="BF1421" s="114">
        <v>23</v>
      </c>
      <c r="BG1421" s="114">
        <v>30</v>
      </c>
      <c r="BH1421" s="118">
        <v>18550</v>
      </c>
      <c r="BI1421" s="118">
        <f t="shared" si="332"/>
        <v>50023</v>
      </c>
      <c r="BJ1421" s="8" t="s">
        <v>1471</v>
      </c>
      <c r="BK1421">
        <f t="shared" si="330"/>
        <v>5018550</v>
      </c>
      <c r="BP1421">
        <v>43.08</v>
      </c>
      <c r="BQ1421">
        <v>0.16</v>
      </c>
      <c r="BR1421">
        <v>42.92</v>
      </c>
      <c r="BW1421" s="63"/>
      <c r="BX1421" s="63"/>
    </row>
    <row r="1422" spans="1:76" ht="15" hidden="1" customHeight="1" outlineLevel="1">
      <c r="A1422" t="s">
        <v>1313</v>
      </c>
      <c r="B1422" s="8" t="s">
        <v>2015</v>
      </c>
      <c r="C1422" s="1">
        <f t="shared" si="323"/>
        <v>140</v>
      </c>
      <c r="D1422" s="5">
        <f>IF(N1422&gt;0, RANK(N1422,(N1422:P1422,Q1422:AE1422)),0)</f>
        <v>1</v>
      </c>
      <c r="E1422" s="5">
        <f>IF(O1422&gt;0,RANK(O1422,(N1422:P1422,Q1422:AE1422)),0)</f>
        <v>2</v>
      </c>
      <c r="F1422" s="5">
        <f t="shared" si="324"/>
        <v>0</v>
      </c>
      <c r="G1422" s="1">
        <f t="shared" si="325"/>
        <v>4</v>
      </c>
      <c r="H1422" s="2">
        <f t="shared" si="331"/>
        <v>2.8571428571428571E-2</v>
      </c>
      <c r="I1422" s="6"/>
      <c r="J1422" s="2">
        <f t="shared" si="326"/>
        <v>0.49285714285714288</v>
      </c>
      <c r="K1422" s="2">
        <f t="shared" si="327"/>
        <v>0.4642857142857143</v>
      </c>
      <c r="L1422" s="2">
        <f t="shared" si="328"/>
        <v>0</v>
      </c>
      <c r="M1422" s="2">
        <f t="shared" si="329"/>
        <v>4.2857142857142816E-2</v>
      </c>
      <c r="N1422" s="63">
        <v>69</v>
      </c>
      <c r="O1422" s="63">
        <v>65</v>
      </c>
      <c r="P1422" s="63">
        <v>0</v>
      </c>
      <c r="Q1422" s="63">
        <v>1</v>
      </c>
      <c r="R1422" s="63">
        <v>1</v>
      </c>
      <c r="S1422" s="63">
        <v>0</v>
      </c>
      <c r="T1422" s="63">
        <v>0</v>
      </c>
      <c r="U1422" s="63">
        <v>0</v>
      </c>
      <c r="V1422" s="63">
        <v>0</v>
      </c>
      <c r="W1422" s="63">
        <v>4</v>
      </c>
      <c r="X1422" s="63">
        <v>0</v>
      </c>
      <c r="Y1422" s="63">
        <v>0</v>
      </c>
      <c r="Z1422" s="63">
        <v>0</v>
      </c>
      <c r="AA1422" s="63">
        <v>0</v>
      </c>
      <c r="AB1422" s="63">
        <v>0</v>
      </c>
      <c r="AC1422" s="63">
        <v>0</v>
      </c>
      <c r="AD1422" s="63">
        <v>0</v>
      </c>
      <c r="AE1422" s="63">
        <v>0</v>
      </c>
      <c r="AF1422" s="63">
        <v>0</v>
      </c>
      <c r="AG1422" s="63">
        <v>0</v>
      </c>
      <c r="AH1422" s="63">
        <v>0</v>
      </c>
      <c r="AI1422" s="63">
        <v>0</v>
      </c>
      <c r="AJ1422" s="63">
        <v>0</v>
      </c>
      <c r="AK1422" s="63">
        <v>0</v>
      </c>
      <c r="AL1422" s="63">
        <v>0</v>
      </c>
      <c r="AM1422" s="63">
        <v>0</v>
      </c>
      <c r="AN1422" s="63">
        <v>0</v>
      </c>
      <c r="AO1422" s="63">
        <v>0</v>
      </c>
      <c r="AP1422" s="63">
        <v>0</v>
      </c>
      <c r="AQ1422" s="63">
        <v>0</v>
      </c>
      <c r="AR1422" s="63">
        <v>0</v>
      </c>
      <c r="AS1422" s="63">
        <v>0</v>
      </c>
      <c r="AT1422" s="63">
        <v>0</v>
      </c>
      <c r="AU1422" s="63">
        <v>0</v>
      </c>
      <c r="AV1422" s="63">
        <v>0</v>
      </c>
      <c r="AW1422" s="63">
        <v>0</v>
      </c>
      <c r="AX1422" s="63">
        <v>0</v>
      </c>
      <c r="AY1422" s="63"/>
      <c r="BA1422" t="str">
        <f t="shared" si="322"/>
        <v>East Haven</v>
      </c>
      <c r="BB1422" t="s">
        <v>841</v>
      </c>
      <c r="BC1422">
        <v>1</v>
      </c>
      <c r="BE1422" s="112">
        <v>50</v>
      </c>
      <c r="BF1422" s="114">
        <v>9</v>
      </c>
      <c r="BG1422" s="114">
        <v>40</v>
      </c>
      <c r="BH1422" s="118">
        <v>21250</v>
      </c>
      <c r="BI1422" s="118">
        <f t="shared" si="332"/>
        <v>50009</v>
      </c>
      <c r="BJ1422" s="8" t="s">
        <v>1471</v>
      </c>
      <c r="BK1422">
        <f t="shared" si="330"/>
        <v>5021250</v>
      </c>
      <c r="BP1422">
        <v>37.409999999999997</v>
      </c>
      <c r="BQ1422">
        <v>0</v>
      </c>
      <c r="BR1422">
        <v>37.409999999999997</v>
      </c>
      <c r="BW1422" s="63"/>
      <c r="BX1422" s="63"/>
    </row>
    <row r="1423" spans="1:76" ht="15" hidden="1" customHeight="1" outlineLevel="1">
      <c r="A1423" t="s">
        <v>3098</v>
      </c>
      <c r="B1423" s="8" t="s">
        <v>2015</v>
      </c>
      <c r="C1423" s="1">
        <f t="shared" si="323"/>
        <v>1764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324"/>
        <v>7</v>
      </c>
      <c r="G1423" s="1">
        <f t="shared" si="325"/>
        <v>924</v>
      </c>
      <c r="H1423" s="2">
        <f t="shared" si="331"/>
        <v>0.52380952380952384</v>
      </c>
      <c r="I1423" s="6"/>
      <c r="J1423" s="2">
        <f t="shared" si="326"/>
        <v>0.74546485260770978</v>
      </c>
      <c r="K1423" s="2">
        <f t="shared" si="327"/>
        <v>0.22165532879818595</v>
      </c>
      <c r="L1423" s="2">
        <f t="shared" si="328"/>
        <v>5.6689342403628119E-4</v>
      </c>
      <c r="M1423" s="2">
        <f t="shared" si="329"/>
        <v>3.2312925170067987E-2</v>
      </c>
      <c r="N1423" s="63">
        <v>1315</v>
      </c>
      <c r="O1423" s="63">
        <v>391</v>
      </c>
      <c r="P1423" s="63">
        <v>1</v>
      </c>
      <c r="Q1423" s="63">
        <v>13</v>
      </c>
      <c r="R1423" s="63">
        <v>8</v>
      </c>
      <c r="S1423" s="63">
        <v>1</v>
      </c>
      <c r="T1423" s="63">
        <v>0</v>
      </c>
      <c r="U1423" s="63">
        <v>7</v>
      </c>
      <c r="V1423" s="63">
        <v>1</v>
      </c>
      <c r="W1423" s="63">
        <v>12</v>
      </c>
      <c r="X1423" s="63">
        <v>0</v>
      </c>
      <c r="Y1423" s="63">
        <v>0</v>
      </c>
      <c r="Z1423" s="63">
        <v>0</v>
      </c>
      <c r="AA1423" s="63">
        <v>1</v>
      </c>
      <c r="AB1423" s="63">
        <v>1</v>
      </c>
      <c r="AC1423" s="63">
        <v>0</v>
      </c>
      <c r="AD1423" s="63">
        <v>0</v>
      </c>
      <c r="AE1423" s="63">
        <v>0</v>
      </c>
      <c r="AF1423" s="63">
        <v>0</v>
      </c>
      <c r="AG1423" s="63">
        <v>0</v>
      </c>
      <c r="AH1423" s="63">
        <v>0</v>
      </c>
      <c r="AI1423" s="63">
        <v>0</v>
      </c>
      <c r="AJ1423" s="63">
        <v>0</v>
      </c>
      <c r="AK1423" s="63">
        <v>1</v>
      </c>
      <c r="AL1423" s="63">
        <v>0</v>
      </c>
      <c r="AM1423" s="63">
        <v>0</v>
      </c>
      <c r="AN1423" s="63">
        <v>0</v>
      </c>
      <c r="AO1423" s="63">
        <v>3</v>
      </c>
      <c r="AP1423" s="63">
        <v>1</v>
      </c>
      <c r="AQ1423" s="63">
        <v>0</v>
      </c>
      <c r="AR1423" s="63">
        <v>6</v>
      </c>
      <c r="AS1423" s="63">
        <v>0</v>
      </c>
      <c r="AT1423" s="63">
        <v>0</v>
      </c>
      <c r="AU1423" s="63">
        <v>0</v>
      </c>
      <c r="AV1423" s="63">
        <v>2</v>
      </c>
      <c r="AW1423" s="63">
        <v>0</v>
      </c>
      <c r="AX1423" s="63">
        <v>0</v>
      </c>
      <c r="AY1423" s="63"/>
      <c r="BA1423" t="str">
        <f t="shared" ref="BA1423:BA1486" si="333">A1423</f>
        <v>East Montpelier</v>
      </c>
      <c r="BB1423" t="s">
        <v>691</v>
      </c>
      <c r="BC1423">
        <v>1</v>
      </c>
      <c r="BE1423" s="112">
        <v>50</v>
      </c>
      <c r="BF1423" s="114">
        <v>23</v>
      </c>
      <c r="BG1423" s="114">
        <v>35</v>
      </c>
      <c r="BH1423" s="118">
        <v>21925</v>
      </c>
      <c r="BI1423" s="118">
        <f t="shared" si="332"/>
        <v>50023</v>
      </c>
      <c r="BJ1423" s="8" t="s">
        <v>1471</v>
      </c>
      <c r="BK1423">
        <f t="shared" si="330"/>
        <v>5021925</v>
      </c>
      <c r="BP1423">
        <v>32.1</v>
      </c>
      <c r="BQ1423">
        <v>0.11</v>
      </c>
      <c r="BR1423">
        <v>31.99</v>
      </c>
      <c r="BW1423" s="63"/>
      <c r="BX1423" s="63"/>
    </row>
    <row r="1424" spans="1:76" ht="15" hidden="1" customHeight="1" outlineLevel="1">
      <c r="A1424" t="s">
        <v>3140</v>
      </c>
      <c r="B1424" s="8" t="s">
        <v>2015</v>
      </c>
      <c r="C1424" s="1">
        <f t="shared" si="323"/>
        <v>634</v>
      </c>
      <c r="D1424" s="5">
        <f>IF(N1424&gt;0, RANK(N1424,(N1424:P1424,Q1424:AE1424)),0)</f>
        <v>2</v>
      </c>
      <c r="E1424" s="5">
        <f>IF(O1424&gt;0,RANK(O1424,(N1424:P1424,Q1424:AE1424)),0)</f>
        <v>1</v>
      </c>
      <c r="F1424" s="5">
        <f t="shared" si="324"/>
        <v>7</v>
      </c>
      <c r="G1424" s="1">
        <f t="shared" si="325"/>
        <v>10</v>
      </c>
      <c r="H1424" s="2">
        <f t="shared" si="331"/>
        <v>1.5772870662460567E-2</v>
      </c>
      <c r="I1424" s="6"/>
      <c r="J1424" s="2">
        <f t="shared" si="326"/>
        <v>0.47791798107255523</v>
      </c>
      <c r="K1424" s="2">
        <f t="shared" si="327"/>
        <v>0.49369085173501576</v>
      </c>
      <c r="L1424" s="2">
        <f t="shared" si="328"/>
        <v>1.5772870662460567E-3</v>
      </c>
      <c r="M1424" s="2">
        <f t="shared" si="329"/>
        <v>2.6813880126182955E-2</v>
      </c>
      <c r="N1424" s="63">
        <v>303</v>
      </c>
      <c r="O1424" s="63">
        <v>313</v>
      </c>
      <c r="P1424" s="63">
        <v>1</v>
      </c>
      <c r="Q1424" s="63">
        <v>3</v>
      </c>
      <c r="R1424" s="63">
        <v>2</v>
      </c>
      <c r="S1424" s="63">
        <v>0</v>
      </c>
      <c r="T1424" s="63">
        <v>0</v>
      </c>
      <c r="U1424" s="63">
        <v>0</v>
      </c>
      <c r="V1424" s="63">
        <v>0</v>
      </c>
      <c r="W1424" s="63">
        <v>5</v>
      </c>
      <c r="X1424" s="63">
        <v>2</v>
      </c>
      <c r="Y1424" s="63">
        <v>0</v>
      </c>
      <c r="Z1424" s="63">
        <v>0</v>
      </c>
      <c r="AA1424" s="63">
        <v>0</v>
      </c>
      <c r="AB1424" s="63">
        <v>1</v>
      </c>
      <c r="AC1424" s="63">
        <v>0</v>
      </c>
      <c r="AD1424" s="63">
        <v>0</v>
      </c>
      <c r="AE1424" s="63">
        <v>0</v>
      </c>
      <c r="AF1424" s="63">
        <v>0</v>
      </c>
      <c r="AG1424" s="63">
        <v>0</v>
      </c>
      <c r="AH1424" s="63">
        <v>0</v>
      </c>
      <c r="AI1424" s="63">
        <v>0</v>
      </c>
      <c r="AJ1424" s="63">
        <v>0</v>
      </c>
      <c r="AK1424" s="63">
        <v>0</v>
      </c>
      <c r="AL1424" s="63">
        <v>0</v>
      </c>
      <c r="AM1424" s="63">
        <v>0</v>
      </c>
      <c r="AN1424" s="63">
        <v>0</v>
      </c>
      <c r="AO1424" s="63">
        <v>3</v>
      </c>
      <c r="AP1424" s="63">
        <v>0</v>
      </c>
      <c r="AQ1424" s="63">
        <v>0</v>
      </c>
      <c r="AR1424" s="63">
        <v>1</v>
      </c>
      <c r="AS1424" s="63">
        <v>0</v>
      </c>
      <c r="AT1424" s="63">
        <v>0</v>
      </c>
      <c r="AU1424" s="63">
        <v>0</v>
      </c>
      <c r="AV1424" s="63">
        <v>0</v>
      </c>
      <c r="AW1424" s="63">
        <v>0</v>
      </c>
      <c r="AX1424" s="63">
        <v>0</v>
      </c>
      <c r="AY1424" s="63"/>
      <c r="BA1424" t="str">
        <f t="shared" si="333"/>
        <v>Eden</v>
      </c>
      <c r="BB1424" t="s">
        <v>2767</v>
      </c>
      <c r="BC1424">
        <v>1</v>
      </c>
      <c r="BE1424" s="112">
        <v>50</v>
      </c>
      <c r="BF1424" s="114">
        <v>15</v>
      </c>
      <c r="BG1424" s="114">
        <v>15</v>
      </c>
      <c r="BH1424" s="118">
        <v>23500</v>
      </c>
      <c r="BI1424" s="118">
        <f t="shared" si="332"/>
        <v>50015</v>
      </c>
      <c r="BJ1424" s="8" t="s">
        <v>1471</v>
      </c>
      <c r="BK1424">
        <f t="shared" si="330"/>
        <v>5023500</v>
      </c>
      <c r="BP1424">
        <v>64.290000000000006</v>
      </c>
      <c r="BQ1424">
        <v>0.71</v>
      </c>
      <c r="BR1424">
        <v>63.58</v>
      </c>
      <c r="BW1424" s="63"/>
      <c r="BX1424" s="63"/>
    </row>
    <row r="1425" spans="1:76" ht="15" hidden="1" customHeight="1" outlineLevel="1">
      <c r="A1425" t="s">
        <v>742</v>
      </c>
      <c r="B1425" s="8" t="s">
        <v>2015</v>
      </c>
      <c r="C1425" s="1">
        <f t="shared" si="323"/>
        <v>606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324"/>
        <v>0</v>
      </c>
      <c r="G1425" s="1">
        <f t="shared" si="325"/>
        <v>298</v>
      </c>
      <c r="H1425" s="2">
        <f t="shared" si="331"/>
        <v>0.49174917491749176</v>
      </c>
      <c r="I1425" s="6"/>
      <c r="J1425" s="2">
        <f t="shared" si="326"/>
        <v>0.73762376237623761</v>
      </c>
      <c r="K1425" s="2">
        <f t="shared" si="327"/>
        <v>0.24587458745874588</v>
      </c>
      <c r="L1425" s="2">
        <f t="shared" si="328"/>
        <v>0</v>
      </c>
      <c r="M1425" s="2">
        <f t="shared" si="329"/>
        <v>1.6501650165016507E-2</v>
      </c>
      <c r="N1425" s="63">
        <v>447</v>
      </c>
      <c r="O1425" s="63">
        <v>149</v>
      </c>
      <c r="P1425" s="63">
        <v>0</v>
      </c>
      <c r="Q1425" s="63">
        <v>2</v>
      </c>
      <c r="R1425" s="63">
        <v>0</v>
      </c>
      <c r="S1425" s="63">
        <v>0</v>
      </c>
      <c r="T1425" s="63">
        <v>0</v>
      </c>
      <c r="U1425" s="63">
        <v>1</v>
      </c>
      <c r="V1425" s="63">
        <v>0</v>
      </c>
      <c r="W1425" s="63">
        <v>0</v>
      </c>
      <c r="X1425" s="63">
        <v>1</v>
      </c>
      <c r="Y1425" s="63">
        <v>0</v>
      </c>
      <c r="Z1425" s="63">
        <v>1</v>
      </c>
      <c r="AA1425" s="63">
        <v>0</v>
      </c>
      <c r="AB1425" s="63">
        <v>0</v>
      </c>
      <c r="AC1425" s="63">
        <v>0</v>
      </c>
      <c r="AD1425" s="63">
        <v>0</v>
      </c>
      <c r="AE1425" s="63">
        <v>0</v>
      </c>
      <c r="AF1425" s="63">
        <v>0</v>
      </c>
      <c r="AG1425" s="63">
        <v>0</v>
      </c>
      <c r="AH1425" s="63">
        <v>0</v>
      </c>
      <c r="AI1425" s="63">
        <v>0</v>
      </c>
      <c r="AJ1425" s="63">
        <v>0</v>
      </c>
      <c r="AK1425" s="63">
        <v>1</v>
      </c>
      <c r="AL1425" s="63">
        <v>0</v>
      </c>
      <c r="AM1425" s="63">
        <v>0</v>
      </c>
      <c r="AN1425" s="63">
        <v>0</v>
      </c>
      <c r="AO1425" s="63">
        <v>1</v>
      </c>
      <c r="AP1425" s="63">
        <v>0</v>
      </c>
      <c r="AQ1425" s="63">
        <v>0</v>
      </c>
      <c r="AR1425" s="63">
        <v>3</v>
      </c>
      <c r="AS1425" s="63">
        <v>0</v>
      </c>
      <c r="AT1425" s="63">
        <v>0</v>
      </c>
      <c r="AU1425" s="63">
        <v>0</v>
      </c>
      <c r="AV1425" s="63">
        <v>0</v>
      </c>
      <c r="AW1425" s="63">
        <v>0</v>
      </c>
      <c r="AX1425" s="63">
        <v>0</v>
      </c>
      <c r="AY1425" s="63"/>
      <c r="BA1425" t="str">
        <f t="shared" si="333"/>
        <v>Elmore</v>
      </c>
      <c r="BB1425" t="s">
        <v>2767</v>
      </c>
      <c r="BC1425">
        <v>1</v>
      </c>
      <c r="BE1425" s="112">
        <v>50</v>
      </c>
      <c r="BF1425" s="114">
        <v>15</v>
      </c>
      <c r="BG1425" s="114">
        <v>20</v>
      </c>
      <c r="BH1425" s="118">
        <v>23725</v>
      </c>
      <c r="BI1425" s="118">
        <f t="shared" si="332"/>
        <v>50015</v>
      </c>
      <c r="BJ1425" s="8" t="s">
        <v>1471</v>
      </c>
      <c r="BK1425">
        <f t="shared" si="330"/>
        <v>5023725</v>
      </c>
      <c r="BP1425">
        <v>39.6</v>
      </c>
      <c r="BQ1425">
        <v>0.44</v>
      </c>
      <c r="BR1425">
        <v>39.15</v>
      </c>
      <c r="BW1425" s="63"/>
      <c r="BX1425" s="63"/>
    </row>
    <row r="1426" spans="1:76" ht="15" hidden="1" customHeight="1" outlineLevel="1">
      <c r="A1426" t="s">
        <v>3215</v>
      </c>
      <c r="B1426" s="8" t="s">
        <v>2015</v>
      </c>
      <c r="C1426" s="1">
        <f t="shared" ref="C1426:C1489" si="334">SUM(N1426:AY1426)</f>
        <v>1274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ref="F1426:F1489" si="335">IF(P1426&gt;0,RANK(P1426,(N1426:AE1426)),0)</f>
        <v>0</v>
      </c>
      <c r="G1426" s="1">
        <f t="shared" ref="G1426:G1489" si="336">IF(C1426&gt;0,MAX(N1426:P1426)-LARGE(N1426:P1426,2),0)</f>
        <v>50</v>
      </c>
      <c r="H1426" s="2">
        <f t="shared" si="331"/>
        <v>3.924646781789639E-2</v>
      </c>
      <c r="I1426" s="6"/>
      <c r="J1426" s="2">
        <f t="shared" ref="J1426:J1489" si="337">IF(C1426=0,"-",N1426/C1426)</f>
        <v>0.50235478806907374</v>
      </c>
      <c r="K1426" s="2">
        <f t="shared" ref="K1426:K1489" si="338">IF(C1426=0,"-",O1426/C1426)</f>
        <v>0.46310832025117737</v>
      </c>
      <c r="L1426" s="2">
        <f t="shared" ref="L1426:L1489" si="339">IF(C1426=0,"-",P1426/C1426)</f>
        <v>0</v>
      </c>
      <c r="M1426" s="2">
        <f t="shared" ref="M1426:M1489" si="340">IF(C1426=0,"-",(1-J1426-K1426-L1426))</f>
        <v>3.4536891679748882E-2</v>
      </c>
      <c r="N1426" s="63">
        <v>640</v>
      </c>
      <c r="O1426" s="63">
        <v>590</v>
      </c>
      <c r="P1426" s="63">
        <v>0</v>
      </c>
      <c r="Q1426" s="63">
        <v>13</v>
      </c>
      <c r="R1426" s="63">
        <v>5</v>
      </c>
      <c r="S1426" s="63">
        <v>1</v>
      </c>
      <c r="T1426" s="63">
        <v>0</v>
      </c>
      <c r="U1426" s="63">
        <v>3</v>
      </c>
      <c r="V1426" s="63">
        <v>1</v>
      </c>
      <c r="W1426" s="63">
        <v>6</v>
      </c>
      <c r="X1426" s="63">
        <v>1</v>
      </c>
      <c r="Y1426" s="63">
        <v>0</v>
      </c>
      <c r="Z1426" s="63">
        <v>1</v>
      </c>
      <c r="AA1426" s="63">
        <v>3</v>
      </c>
      <c r="AB1426" s="63">
        <v>0</v>
      </c>
      <c r="AC1426" s="63">
        <v>0</v>
      </c>
      <c r="AD1426" s="63">
        <v>0</v>
      </c>
      <c r="AE1426" s="63">
        <v>0</v>
      </c>
      <c r="AF1426" s="63">
        <v>0</v>
      </c>
      <c r="AG1426" s="63">
        <v>0</v>
      </c>
      <c r="AH1426" s="63">
        <v>0</v>
      </c>
      <c r="AI1426" s="63">
        <v>0</v>
      </c>
      <c r="AJ1426" s="63">
        <v>0</v>
      </c>
      <c r="AK1426" s="63">
        <v>1</v>
      </c>
      <c r="AL1426" s="63">
        <v>0</v>
      </c>
      <c r="AM1426" s="63">
        <v>0</v>
      </c>
      <c r="AN1426" s="63">
        <v>0</v>
      </c>
      <c r="AO1426" s="63">
        <v>2</v>
      </c>
      <c r="AP1426" s="63">
        <v>0</v>
      </c>
      <c r="AQ1426" s="63">
        <v>0</v>
      </c>
      <c r="AR1426" s="63">
        <v>6</v>
      </c>
      <c r="AS1426" s="63">
        <v>0</v>
      </c>
      <c r="AT1426" s="63">
        <v>0</v>
      </c>
      <c r="AU1426" s="63">
        <v>0</v>
      </c>
      <c r="AV1426" s="63">
        <v>1</v>
      </c>
      <c r="AW1426" s="63">
        <v>0</v>
      </c>
      <c r="AX1426" s="63">
        <v>0</v>
      </c>
      <c r="AY1426" s="63"/>
      <c r="BA1426" t="str">
        <f t="shared" si="333"/>
        <v>Enosburgh</v>
      </c>
      <c r="BB1426" t="s">
        <v>1137</v>
      </c>
      <c r="BC1426">
        <v>1</v>
      </c>
      <c r="BE1426" s="112">
        <v>50</v>
      </c>
      <c r="BF1426" s="114">
        <v>11</v>
      </c>
      <c r="BG1426" s="114">
        <v>20</v>
      </c>
      <c r="BH1426" s="118">
        <v>23875</v>
      </c>
      <c r="BI1426" s="118">
        <f t="shared" si="332"/>
        <v>50011</v>
      </c>
      <c r="BJ1426" s="8" t="s">
        <v>1471</v>
      </c>
      <c r="BK1426">
        <f t="shared" ref="BK1426:BK1489" si="341">BE1426*100000+BH1426</f>
        <v>5023875</v>
      </c>
      <c r="BP1426">
        <v>48.72</v>
      </c>
      <c r="BQ1426">
        <v>0.16</v>
      </c>
      <c r="BR1426">
        <v>48.57</v>
      </c>
      <c r="BW1426" s="63"/>
      <c r="BX1426" s="63"/>
    </row>
    <row r="1427" spans="1:76" ht="15" hidden="1" customHeight="1" outlineLevel="1">
      <c r="A1427" t="s">
        <v>841</v>
      </c>
      <c r="B1427" s="8" t="s">
        <v>2015</v>
      </c>
      <c r="C1427" s="1">
        <f t="shared" si="334"/>
        <v>13414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335"/>
        <v>8</v>
      </c>
      <c r="G1427" s="1">
        <f t="shared" si="336"/>
        <v>6158</v>
      </c>
      <c r="H1427" s="2">
        <f t="shared" si="331"/>
        <v>0.45907261070523336</v>
      </c>
      <c r="I1427" s="6"/>
      <c r="J1427" s="2">
        <f t="shared" si="337"/>
        <v>0.71365737289399134</v>
      </c>
      <c r="K1427" s="2">
        <f t="shared" si="338"/>
        <v>0.25458476218875803</v>
      </c>
      <c r="L1427" s="2">
        <f t="shared" si="339"/>
        <v>5.2184285075294466E-4</v>
      </c>
      <c r="M1427" s="2">
        <f t="shared" si="340"/>
        <v>3.1236022066497688E-2</v>
      </c>
      <c r="N1427" s="63">
        <v>9573</v>
      </c>
      <c r="O1427" s="63">
        <v>3415</v>
      </c>
      <c r="P1427" s="63">
        <v>7</v>
      </c>
      <c r="Q1427" s="63">
        <v>148</v>
      </c>
      <c r="R1427" s="63">
        <v>29</v>
      </c>
      <c r="S1427" s="63">
        <v>4</v>
      </c>
      <c r="T1427" s="63">
        <v>1</v>
      </c>
      <c r="U1427" s="63">
        <v>51</v>
      </c>
      <c r="V1427" s="63">
        <v>2</v>
      </c>
      <c r="W1427" s="63">
        <v>94</v>
      </c>
      <c r="X1427" s="63">
        <v>1</v>
      </c>
      <c r="Y1427" s="63">
        <v>0</v>
      </c>
      <c r="Z1427" s="63">
        <v>8</v>
      </c>
      <c r="AA1427" s="63">
        <v>4</v>
      </c>
      <c r="AB1427" s="63">
        <v>0</v>
      </c>
      <c r="AC1427" s="63">
        <v>1</v>
      </c>
      <c r="AD1427" s="63">
        <v>0</v>
      </c>
      <c r="AE1427" s="63">
        <v>0</v>
      </c>
      <c r="AF1427" s="63">
        <v>0</v>
      </c>
      <c r="AG1427" s="63">
        <v>0</v>
      </c>
      <c r="AH1427" s="63">
        <v>0</v>
      </c>
      <c r="AI1427" s="63">
        <v>0</v>
      </c>
      <c r="AJ1427" s="63">
        <v>0</v>
      </c>
      <c r="AK1427" s="63">
        <v>5</v>
      </c>
      <c r="AL1427" s="63">
        <v>0</v>
      </c>
      <c r="AM1427" s="63">
        <v>0</v>
      </c>
      <c r="AN1427" s="63">
        <v>0</v>
      </c>
      <c r="AO1427" s="63">
        <v>26</v>
      </c>
      <c r="AP1427" s="63">
        <v>8</v>
      </c>
      <c r="AQ1427" s="63">
        <v>0</v>
      </c>
      <c r="AR1427" s="63">
        <v>33</v>
      </c>
      <c r="AS1427" s="63">
        <v>0</v>
      </c>
      <c r="AT1427" s="63">
        <v>0</v>
      </c>
      <c r="AU1427" s="63">
        <v>0</v>
      </c>
      <c r="AV1427" s="63">
        <v>4</v>
      </c>
      <c r="AW1427" s="63">
        <v>0</v>
      </c>
      <c r="AX1427" s="63">
        <v>0</v>
      </c>
      <c r="AY1427" s="63"/>
      <c r="BA1427" t="str">
        <f t="shared" si="333"/>
        <v>Essex</v>
      </c>
      <c r="BB1427" t="s">
        <v>3172</v>
      </c>
      <c r="BC1427">
        <v>1</v>
      </c>
      <c r="BE1427" s="112">
        <v>50</v>
      </c>
      <c r="BF1427" s="114">
        <v>7</v>
      </c>
      <c r="BG1427" s="114">
        <v>30</v>
      </c>
      <c r="BH1427" s="118">
        <v>24175</v>
      </c>
      <c r="BI1427" s="118">
        <f t="shared" si="332"/>
        <v>50007</v>
      </c>
      <c r="BJ1427" s="8" t="s">
        <v>1471</v>
      </c>
      <c r="BK1427">
        <f t="shared" si="341"/>
        <v>5024175</v>
      </c>
      <c r="BP1427">
        <v>39.32</v>
      </c>
      <c r="BQ1427">
        <v>0.31</v>
      </c>
      <c r="BR1427">
        <v>39.01</v>
      </c>
      <c r="BW1427" s="63"/>
      <c r="BX1427" s="63"/>
    </row>
    <row r="1428" spans="1:76" ht="15" hidden="1" customHeight="1" outlineLevel="1">
      <c r="A1428" t="s">
        <v>2565</v>
      </c>
      <c r="B1428" s="8" t="s">
        <v>2015</v>
      </c>
      <c r="C1428" s="1">
        <f t="shared" si="334"/>
        <v>1308</v>
      </c>
      <c r="D1428" s="5">
        <f>IF(N1428&gt;0, RANK(N1428,(N1428:P1428,Q1428:AE1428)),0)</f>
        <v>2</v>
      </c>
      <c r="E1428" s="5">
        <f>IF(O1428&gt;0,RANK(O1428,(N1428:P1428,Q1428:AE1428)),0)</f>
        <v>1</v>
      </c>
      <c r="F1428" s="5">
        <f t="shared" si="335"/>
        <v>7</v>
      </c>
      <c r="G1428" s="1">
        <f t="shared" si="336"/>
        <v>23</v>
      </c>
      <c r="H1428" s="2">
        <f t="shared" si="331"/>
        <v>1.7584097859327217E-2</v>
      </c>
      <c r="I1428" s="6"/>
      <c r="J1428" s="2">
        <f t="shared" si="337"/>
        <v>0.47706422018348627</v>
      </c>
      <c r="K1428" s="2">
        <f t="shared" si="338"/>
        <v>0.49464831804281345</v>
      </c>
      <c r="L1428" s="2">
        <f t="shared" si="339"/>
        <v>7.6452599388379206E-4</v>
      </c>
      <c r="M1428" s="2">
        <f t="shared" si="340"/>
        <v>2.7522935779816491E-2</v>
      </c>
      <c r="N1428" s="63">
        <v>624</v>
      </c>
      <c r="O1428" s="63">
        <v>647</v>
      </c>
      <c r="P1428" s="63">
        <v>1</v>
      </c>
      <c r="Q1428" s="63">
        <v>10</v>
      </c>
      <c r="R1428" s="63">
        <v>2</v>
      </c>
      <c r="S1428" s="63">
        <v>0</v>
      </c>
      <c r="T1428" s="63">
        <v>0</v>
      </c>
      <c r="U1428" s="63">
        <v>7</v>
      </c>
      <c r="V1428" s="63">
        <v>1</v>
      </c>
      <c r="W1428" s="63">
        <v>1</v>
      </c>
      <c r="X1428" s="63">
        <v>1</v>
      </c>
      <c r="Y1428" s="63">
        <v>0</v>
      </c>
      <c r="Z1428" s="63">
        <v>1</v>
      </c>
      <c r="AA1428" s="63">
        <v>2</v>
      </c>
      <c r="AB1428" s="63">
        <v>0</v>
      </c>
      <c r="AC1428" s="63">
        <v>0</v>
      </c>
      <c r="AD1428" s="63">
        <v>0</v>
      </c>
      <c r="AE1428" s="63">
        <v>1</v>
      </c>
      <c r="AF1428" s="63">
        <v>0</v>
      </c>
      <c r="AG1428" s="63">
        <v>0</v>
      </c>
      <c r="AH1428" s="63">
        <v>0</v>
      </c>
      <c r="AI1428" s="63">
        <v>0</v>
      </c>
      <c r="AJ1428" s="63">
        <v>0</v>
      </c>
      <c r="AK1428" s="63">
        <v>0</v>
      </c>
      <c r="AL1428" s="63">
        <v>0</v>
      </c>
      <c r="AM1428" s="63">
        <v>0</v>
      </c>
      <c r="AN1428" s="63">
        <v>0</v>
      </c>
      <c r="AO1428" s="63">
        <v>1</v>
      </c>
      <c r="AP1428" s="63">
        <v>0</v>
      </c>
      <c r="AQ1428" s="63">
        <v>0</v>
      </c>
      <c r="AR1428" s="63">
        <v>8</v>
      </c>
      <c r="AS1428" s="63">
        <v>0</v>
      </c>
      <c r="AT1428" s="63">
        <v>0</v>
      </c>
      <c r="AU1428" s="63">
        <v>0</v>
      </c>
      <c r="AV1428" s="63">
        <v>1</v>
      </c>
      <c r="AW1428" s="63">
        <v>0</v>
      </c>
      <c r="AX1428" s="63">
        <v>0</v>
      </c>
      <c r="AY1428" s="63"/>
      <c r="BA1428" t="str">
        <f t="shared" si="333"/>
        <v>Fair Haven</v>
      </c>
      <c r="BB1428" t="s">
        <v>589</v>
      </c>
      <c r="BC1428">
        <v>1</v>
      </c>
      <c r="BE1428" s="112">
        <v>50</v>
      </c>
      <c r="BF1428" s="114">
        <v>21</v>
      </c>
      <c r="BG1428" s="114">
        <v>35</v>
      </c>
      <c r="BH1428" s="118">
        <v>25375</v>
      </c>
      <c r="BI1428" s="118">
        <f t="shared" si="332"/>
        <v>50021</v>
      </c>
      <c r="BJ1428" s="8" t="s">
        <v>1471</v>
      </c>
      <c r="BK1428">
        <f t="shared" si="341"/>
        <v>5025375</v>
      </c>
      <c r="BP1428">
        <v>18.13</v>
      </c>
      <c r="BQ1428">
        <v>0.49</v>
      </c>
      <c r="BR1428">
        <v>17.64</v>
      </c>
      <c r="BW1428" s="63"/>
      <c r="BX1428" s="63"/>
    </row>
    <row r="1429" spans="1:76" ht="15" hidden="1" customHeight="1" outlineLevel="1">
      <c r="A1429" t="s">
        <v>1393</v>
      </c>
      <c r="B1429" s="8" t="s">
        <v>2015</v>
      </c>
      <c r="C1429" s="1">
        <f t="shared" si="334"/>
        <v>2996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335"/>
        <v>0</v>
      </c>
      <c r="G1429" s="1">
        <f t="shared" si="336"/>
        <v>419</v>
      </c>
      <c r="H1429" s="2">
        <f t="shared" si="331"/>
        <v>0.13985313751668893</v>
      </c>
      <c r="I1429" s="6"/>
      <c r="J1429" s="2">
        <f t="shared" si="337"/>
        <v>0.55006675567423235</v>
      </c>
      <c r="K1429" s="2">
        <f t="shared" si="338"/>
        <v>0.41021361815754337</v>
      </c>
      <c r="L1429" s="2">
        <f t="shared" si="339"/>
        <v>0</v>
      </c>
      <c r="M1429" s="2">
        <f t="shared" si="340"/>
        <v>3.9719626168224276E-2</v>
      </c>
      <c r="N1429" s="63">
        <v>1648</v>
      </c>
      <c r="O1429" s="63">
        <v>1229</v>
      </c>
      <c r="P1429" s="63">
        <v>0</v>
      </c>
      <c r="Q1429" s="63">
        <v>55</v>
      </c>
      <c r="R1429" s="63">
        <v>6</v>
      </c>
      <c r="S1429" s="63">
        <v>0</v>
      </c>
      <c r="T1429" s="63">
        <v>0</v>
      </c>
      <c r="U1429" s="63">
        <v>12</v>
      </c>
      <c r="V1429" s="63">
        <v>0</v>
      </c>
      <c r="W1429" s="63">
        <v>8</v>
      </c>
      <c r="X1429" s="63">
        <v>1</v>
      </c>
      <c r="Y1429" s="63">
        <v>0</v>
      </c>
      <c r="Z1429" s="63">
        <v>5</v>
      </c>
      <c r="AA1429" s="63">
        <v>0</v>
      </c>
      <c r="AB1429" s="63">
        <v>0</v>
      </c>
      <c r="AC1429" s="63">
        <v>0</v>
      </c>
      <c r="AD1429" s="63">
        <v>0</v>
      </c>
      <c r="AE1429" s="63">
        <v>1</v>
      </c>
      <c r="AF1429" s="63">
        <v>0</v>
      </c>
      <c r="AG1429" s="63">
        <v>0</v>
      </c>
      <c r="AH1429" s="63">
        <v>0</v>
      </c>
      <c r="AI1429" s="63">
        <v>0</v>
      </c>
      <c r="AJ1429" s="63">
        <v>0</v>
      </c>
      <c r="AK1429" s="63">
        <v>3</v>
      </c>
      <c r="AL1429" s="63">
        <v>0</v>
      </c>
      <c r="AM1429" s="63">
        <v>0</v>
      </c>
      <c r="AN1429" s="63">
        <v>0</v>
      </c>
      <c r="AO1429" s="63">
        <v>7</v>
      </c>
      <c r="AP1429" s="63">
        <v>2</v>
      </c>
      <c r="AQ1429" s="63">
        <v>0</v>
      </c>
      <c r="AR1429" s="63">
        <v>18</v>
      </c>
      <c r="AS1429" s="63">
        <v>0</v>
      </c>
      <c r="AT1429" s="63">
        <v>0</v>
      </c>
      <c r="AU1429" s="63">
        <v>0</v>
      </c>
      <c r="AV1429" s="63">
        <v>1</v>
      </c>
      <c r="AW1429" s="63">
        <v>0</v>
      </c>
      <c r="AX1429" s="63">
        <v>0</v>
      </c>
      <c r="AY1429" s="63"/>
      <c r="BA1429" t="str">
        <f t="shared" si="333"/>
        <v>Fairfax</v>
      </c>
      <c r="BB1429" t="s">
        <v>1137</v>
      </c>
      <c r="BC1429">
        <v>1</v>
      </c>
      <c r="BE1429" s="112">
        <v>50</v>
      </c>
      <c r="BF1429" s="114">
        <v>11</v>
      </c>
      <c r="BG1429" s="114">
        <v>25</v>
      </c>
      <c r="BH1429" s="118">
        <v>24925</v>
      </c>
      <c r="BI1429" s="118">
        <f t="shared" si="332"/>
        <v>50011</v>
      </c>
      <c r="BJ1429" s="8" t="s">
        <v>1471</v>
      </c>
      <c r="BK1429">
        <f t="shared" si="341"/>
        <v>5024925</v>
      </c>
      <c r="BP1429">
        <v>40.5</v>
      </c>
      <c r="BQ1429">
        <v>0.31</v>
      </c>
      <c r="BR1429">
        <v>40.18</v>
      </c>
      <c r="BW1429" s="63"/>
      <c r="BX1429" s="63"/>
    </row>
    <row r="1430" spans="1:76" ht="15" hidden="1" customHeight="1" outlineLevel="1">
      <c r="A1430" t="s">
        <v>280</v>
      </c>
      <c r="B1430" s="8" t="s">
        <v>2015</v>
      </c>
      <c r="C1430" s="1">
        <f t="shared" si="334"/>
        <v>1140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si="335"/>
        <v>0</v>
      </c>
      <c r="G1430" s="1">
        <f t="shared" si="336"/>
        <v>151</v>
      </c>
      <c r="H1430" s="2">
        <f t="shared" si="331"/>
        <v>0.13245614035087719</v>
      </c>
      <c r="I1430" s="6"/>
      <c r="J1430" s="2">
        <f t="shared" si="337"/>
        <v>0.54824561403508776</v>
      </c>
      <c r="K1430" s="2">
        <f t="shared" si="338"/>
        <v>0.41578947368421054</v>
      </c>
      <c r="L1430" s="2">
        <f t="shared" si="339"/>
        <v>0</v>
      </c>
      <c r="M1430" s="2">
        <f t="shared" si="340"/>
        <v>3.59649122807017E-2</v>
      </c>
      <c r="N1430" s="63">
        <v>625</v>
      </c>
      <c r="O1430" s="63">
        <v>474</v>
      </c>
      <c r="P1430" s="63">
        <v>0</v>
      </c>
      <c r="Q1430" s="63">
        <v>7</v>
      </c>
      <c r="R1430" s="63">
        <v>3</v>
      </c>
      <c r="S1430" s="63">
        <v>1</v>
      </c>
      <c r="T1430" s="63">
        <v>0</v>
      </c>
      <c r="U1430" s="63">
        <v>4</v>
      </c>
      <c r="V1430" s="63">
        <v>0</v>
      </c>
      <c r="W1430" s="63">
        <v>12</v>
      </c>
      <c r="X1430" s="63">
        <v>0</v>
      </c>
      <c r="Y1430" s="63">
        <v>0</v>
      </c>
      <c r="Z1430" s="63">
        <v>1</v>
      </c>
      <c r="AA1430" s="63">
        <v>1</v>
      </c>
      <c r="AB1430" s="63">
        <v>0</v>
      </c>
      <c r="AC1430" s="63">
        <v>1</v>
      </c>
      <c r="AD1430" s="63">
        <v>0</v>
      </c>
      <c r="AE1430" s="63">
        <v>0</v>
      </c>
      <c r="AF1430" s="63">
        <v>0</v>
      </c>
      <c r="AG1430" s="63">
        <v>0</v>
      </c>
      <c r="AH1430" s="63">
        <v>0</v>
      </c>
      <c r="AI1430" s="63">
        <v>0</v>
      </c>
      <c r="AJ1430" s="63">
        <v>0</v>
      </c>
      <c r="AK1430" s="63">
        <v>1</v>
      </c>
      <c r="AL1430" s="63">
        <v>0</v>
      </c>
      <c r="AM1430" s="63">
        <v>0</v>
      </c>
      <c r="AN1430" s="63">
        <v>0</v>
      </c>
      <c r="AO1430" s="63">
        <v>4</v>
      </c>
      <c r="AP1430" s="63">
        <v>0</v>
      </c>
      <c r="AQ1430" s="63">
        <v>0</v>
      </c>
      <c r="AR1430" s="63">
        <v>6</v>
      </c>
      <c r="AS1430" s="63">
        <v>0</v>
      </c>
      <c r="AT1430" s="63">
        <v>0</v>
      </c>
      <c r="AU1430" s="63">
        <v>0</v>
      </c>
      <c r="AV1430" s="63">
        <v>0</v>
      </c>
      <c r="AW1430" s="63">
        <v>0</v>
      </c>
      <c r="AX1430" s="63">
        <v>0</v>
      </c>
      <c r="AY1430" s="63"/>
      <c r="BA1430" t="str">
        <f t="shared" si="333"/>
        <v>Fairfield</v>
      </c>
      <c r="BB1430" t="s">
        <v>1137</v>
      </c>
      <c r="BC1430">
        <v>1</v>
      </c>
      <c r="BE1430" s="112">
        <v>50</v>
      </c>
      <c r="BF1430" s="114">
        <v>11</v>
      </c>
      <c r="BG1430" s="114">
        <v>30</v>
      </c>
      <c r="BH1430" s="118">
        <v>25225</v>
      </c>
      <c r="BI1430" s="118">
        <f t="shared" si="332"/>
        <v>50011</v>
      </c>
      <c r="BJ1430" s="8" t="s">
        <v>1471</v>
      </c>
      <c r="BK1430">
        <f t="shared" si="341"/>
        <v>5025225</v>
      </c>
      <c r="BP1430">
        <v>68.55</v>
      </c>
      <c r="BQ1430">
        <v>0.76</v>
      </c>
      <c r="BR1430">
        <v>67.790000000000006</v>
      </c>
      <c r="BW1430" s="63"/>
      <c r="BX1430" s="63"/>
    </row>
    <row r="1431" spans="1:76" ht="15" hidden="1" customHeight="1" outlineLevel="1">
      <c r="A1431" t="s">
        <v>2838</v>
      </c>
      <c r="B1431" s="8" t="s">
        <v>2015</v>
      </c>
      <c r="C1431" s="1">
        <f t="shared" si="334"/>
        <v>621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335"/>
        <v>0</v>
      </c>
      <c r="G1431" s="1">
        <f t="shared" si="336"/>
        <v>282</v>
      </c>
      <c r="H1431" s="2">
        <f t="shared" si="331"/>
        <v>0.45410628019323673</v>
      </c>
      <c r="I1431" s="6"/>
      <c r="J1431" s="2">
        <f t="shared" si="337"/>
        <v>0.71175523349436398</v>
      </c>
      <c r="K1431" s="2">
        <f t="shared" si="338"/>
        <v>0.25764895330112719</v>
      </c>
      <c r="L1431" s="2">
        <f t="shared" si="339"/>
        <v>0</v>
      </c>
      <c r="M1431" s="2">
        <f t="shared" si="340"/>
        <v>3.0595813204508826E-2</v>
      </c>
      <c r="N1431" s="63">
        <v>442</v>
      </c>
      <c r="O1431" s="63">
        <v>160</v>
      </c>
      <c r="P1431" s="63">
        <v>0</v>
      </c>
      <c r="Q1431" s="63">
        <v>6</v>
      </c>
      <c r="R1431" s="63">
        <v>2</v>
      </c>
      <c r="S1431" s="63">
        <v>0</v>
      </c>
      <c r="T1431" s="63">
        <v>0</v>
      </c>
      <c r="U1431" s="63">
        <v>5</v>
      </c>
      <c r="V1431" s="63">
        <v>1</v>
      </c>
      <c r="W1431" s="63">
        <v>1</v>
      </c>
      <c r="X1431" s="63">
        <v>1</v>
      </c>
      <c r="Y1431" s="63">
        <v>0</v>
      </c>
      <c r="Z1431" s="63">
        <v>0</v>
      </c>
      <c r="AA1431" s="63">
        <v>0</v>
      </c>
      <c r="AB1431" s="63">
        <v>0</v>
      </c>
      <c r="AC1431" s="63">
        <v>0</v>
      </c>
      <c r="AD1431" s="63">
        <v>0</v>
      </c>
      <c r="AE1431" s="63">
        <v>0</v>
      </c>
      <c r="AF1431" s="63">
        <v>0</v>
      </c>
      <c r="AG1431" s="63">
        <v>0</v>
      </c>
      <c r="AH1431" s="63">
        <v>0</v>
      </c>
      <c r="AI1431" s="63">
        <v>0</v>
      </c>
      <c r="AJ1431" s="63">
        <v>0</v>
      </c>
      <c r="AK1431" s="63">
        <v>0</v>
      </c>
      <c r="AL1431" s="63">
        <v>0</v>
      </c>
      <c r="AM1431" s="63">
        <v>0</v>
      </c>
      <c r="AN1431" s="63">
        <v>0</v>
      </c>
      <c r="AO1431" s="63">
        <v>0</v>
      </c>
      <c r="AP1431" s="63">
        <v>0</v>
      </c>
      <c r="AQ1431" s="63">
        <v>0</v>
      </c>
      <c r="AR1431" s="63">
        <v>3</v>
      </c>
      <c r="AS1431" s="63">
        <v>0</v>
      </c>
      <c r="AT1431" s="63">
        <v>0</v>
      </c>
      <c r="AU1431" s="63">
        <v>0</v>
      </c>
      <c r="AV1431" s="63">
        <v>0</v>
      </c>
      <c r="AW1431" s="63">
        <v>0</v>
      </c>
      <c r="AX1431" s="63">
        <v>0</v>
      </c>
      <c r="AY1431" s="63"/>
      <c r="BA1431" t="str">
        <f t="shared" si="333"/>
        <v>Fairlee</v>
      </c>
      <c r="BB1431" t="s">
        <v>2012</v>
      </c>
      <c r="BC1431">
        <v>1</v>
      </c>
      <c r="BE1431" s="112">
        <v>50</v>
      </c>
      <c r="BF1431" s="114">
        <v>17</v>
      </c>
      <c r="BG1431" s="114">
        <v>30</v>
      </c>
      <c r="BH1431" s="118">
        <v>25675</v>
      </c>
      <c r="BI1431" s="118">
        <f t="shared" si="332"/>
        <v>50017</v>
      </c>
      <c r="BJ1431" s="8" t="s">
        <v>1471</v>
      </c>
      <c r="BK1431">
        <f t="shared" si="341"/>
        <v>5025675</v>
      </c>
      <c r="BP1431">
        <v>21.24</v>
      </c>
      <c r="BQ1431">
        <v>1.04</v>
      </c>
      <c r="BR1431">
        <v>20.2</v>
      </c>
      <c r="BW1431" s="63"/>
      <c r="BX1431" s="63"/>
    </row>
    <row r="1432" spans="1:76" ht="15" hidden="1" customHeight="1" outlineLevel="1">
      <c r="A1432" t="s">
        <v>1959</v>
      </c>
      <c r="B1432" s="8" t="s">
        <v>2015</v>
      </c>
      <c r="C1432" s="1">
        <f t="shared" si="334"/>
        <v>971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335"/>
        <v>7</v>
      </c>
      <c r="G1432" s="1">
        <f t="shared" si="336"/>
        <v>646</v>
      </c>
      <c r="H1432" s="2">
        <f t="shared" si="331"/>
        <v>0.66529351184346031</v>
      </c>
      <c r="I1432" s="6"/>
      <c r="J1432" s="2">
        <f t="shared" si="337"/>
        <v>0.81977342945417098</v>
      </c>
      <c r="K1432" s="2">
        <f t="shared" si="338"/>
        <v>0.15447991761071062</v>
      </c>
      <c r="L1432" s="2">
        <f t="shared" si="339"/>
        <v>1.0298661174047373E-3</v>
      </c>
      <c r="M1432" s="2">
        <f t="shared" si="340"/>
        <v>2.4716786817713672E-2</v>
      </c>
      <c r="N1432" s="63">
        <v>796</v>
      </c>
      <c r="O1432" s="63">
        <v>150</v>
      </c>
      <c r="P1432" s="63">
        <v>1</v>
      </c>
      <c r="Q1432" s="63">
        <v>6</v>
      </c>
      <c r="R1432" s="63">
        <v>2</v>
      </c>
      <c r="S1432" s="63">
        <v>0</v>
      </c>
      <c r="T1432" s="63">
        <v>0</v>
      </c>
      <c r="U1432" s="63">
        <v>3</v>
      </c>
      <c r="V1432" s="63">
        <v>0</v>
      </c>
      <c r="W1432" s="63">
        <v>8</v>
      </c>
      <c r="X1432" s="63">
        <v>0</v>
      </c>
      <c r="Y1432" s="63">
        <v>0</v>
      </c>
      <c r="Z1432" s="63">
        <v>0</v>
      </c>
      <c r="AA1432" s="63">
        <v>0</v>
      </c>
      <c r="AB1432" s="63">
        <v>0</v>
      </c>
      <c r="AC1432" s="63">
        <v>1</v>
      </c>
      <c r="AD1432" s="63">
        <v>0</v>
      </c>
      <c r="AE1432" s="63">
        <v>0</v>
      </c>
      <c r="AF1432" s="63">
        <v>0</v>
      </c>
      <c r="AG1432" s="63">
        <v>0</v>
      </c>
      <c r="AH1432" s="63">
        <v>0</v>
      </c>
      <c r="AI1432" s="63">
        <v>0</v>
      </c>
      <c r="AJ1432" s="63">
        <v>0</v>
      </c>
      <c r="AK1432" s="63">
        <v>0</v>
      </c>
      <c r="AL1432" s="63">
        <v>0</v>
      </c>
      <c r="AM1432" s="63">
        <v>0</v>
      </c>
      <c r="AN1432" s="63">
        <v>0</v>
      </c>
      <c r="AO1432" s="63">
        <v>2</v>
      </c>
      <c r="AP1432" s="63">
        <v>0</v>
      </c>
      <c r="AQ1432" s="63">
        <v>0</v>
      </c>
      <c r="AR1432" s="63">
        <v>2</v>
      </c>
      <c r="AS1432" s="63">
        <v>0</v>
      </c>
      <c r="AT1432" s="63">
        <v>0</v>
      </c>
      <c r="AU1432" s="63">
        <v>0</v>
      </c>
      <c r="AV1432" s="63">
        <v>0</v>
      </c>
      <c r="AW1432" s="63">
        <v>0</v>
      </c>
      <c r="AX1432" s="63">
        <v>0</v>
      </c>
      <c r="AY1432" s="63"/>
      <c r="BA1432" t="str">
        <f t="shared" si="333"/>
        <v>Fayston</v>
      </c>
      <c r="BB1432" t="s">
        <v>691</v>
      </c>
      <c r="BC1432">
        <v>1</v>
      </c>
      <c r="BE1432" s="112">
        <v>50</v>
      </c>
      <c r="BF1432" s="114">
        <v>23</v>
      </c>
      <c r="BG1432" s="114">
        <v>40</v>
      </c>
      <c r="BH1432" s="118">
        <v>25825</v>
      </c>
      <c r="BI1432" s="118">
        <f t="shared" si="332"/>
        <v>50023</v>
      </c>
      <c r="BJ1432" s="8" t="s">
        <v>1471</v>
      </c>
      <c r="BK1432">
        <f t="shared" si="341"/>
        <v>5025825</v>
      </c>
      <c r="BP1432">
        <v>36.5</v>
      </c>
      <c r="BQ1432">
        <v>0</v>
      </c>
      <c r="BR1432">
        <v>36.5</v>
      </c>
      <c r="BW1432" s="63"/>
      <c r="BX1432" s="63"/>
    </row>
    <row r="1433" spans="1:76" ht="15" hidden="1" customHeight="1" outlineLevel="1">
      <c r="A1433" t="s">
        <v>3214</v>
      </c>
      <c r="B1433" s="8" t="s">
        <v>2015</v>
      </c>
      <c r="C1433" s="1">
        <f t="shared" si="334"/>
        <v>1830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335"/>
        <v>0</v>
      </c>
      <c r="G1433" s="1">
        <f t="shared" si="336"/>
        <v>641</v>
      </c>
      <c r="H1433" s="2">
        <f t="shared" si="331"/>
        <v>0.35027322404371586</v>
      </c>
      <c r="I1433" s="6"/>
      <c r="J1433" s="2">
        <f t="shared" si="337"/>
        <v>0.65683060109289615</v>
      </c>
      <c r="K1433" s="2">
        <f t="shared" si="338"/>
        <v>0.30655737704918035</v>
      </c>
      <c r="L1433" s="2">
        <f t="shared" si="339"/>
        <v>0</v>
      </c>
      <c r="M1433" s="2">
        <f t="shared" si="340"/>
        <v>3.6612021857923505E-2</v>
      </c>
      <c r="N1433" s="63">
        <v>1202</v>
      </c>
      <c r="O1433" s="63">
        <v>561</v>
      </c>
      <c r="P1433" s="63">
        <v>0</v>
      </c>
      <c r="Q1433" s="63">
        <v>22</v>
      </c>
      <c r="R1433" s="63">
        <v>9</v>
      </c>
      <c r="S1433" s="63">
        <v>1</v>
      </c>
      <c r="T1433" s="63">
        <v>1</v>
      </c>
      <c r="U1433" s="63">
        <v>4</v>
      </c>
      <c r="V1433" s="63">
        <v>1</v>
      </c>
      <c r="W1433" s="63">
        <v>17</v>
      </c>
      <c r="X1433" s="63">
        <v>0</v>
      </c>
      <c r="Y1433" s="63">
        <v>0</v>
      </c>
      <c r="Z1433" s="63">
        <v>0</v>
      </c>
      <c r="AA1433" s="63">
        <v>1</v>
      </c>
      <c r="AB1433" s="63">
        <v>1</v>
      </c>
      <c r="AC1433" s="63">
        <v>1</v>
      </c>
      <c r="AD1433" s="63">
        <v>0</v>
      </c>
      <c r="AE1433" s="63">
        <v>0</v>
      </c>
      <c r="AF1433" s="63">
        <v>0</v>
      </c>
      <c r="AG1433" s="63">
        <v>0</v>
      </c>
      <c r="AH1433" s="63">
        <v>0</v>
      </c>
      <c r="AI1433" s="63">
        <v>0</v>
      </c>
      <c r="AJ1433" s="63">
        <v>0</v>
      </c>
      <c r="AK1433" s="63">
        <v>1</v>
      </c>
      <c r="AL1433" s="63">
        <v>0</v>
      </c>
      <c r="AM1433" s="63">
        <v>0</v>
      </c>
      <c r="AN1433" s="63">
        <v>0</v>
      </c>
      <c r="AO1433" s="63">
        <v>3</v>
      </c>
      <c r="AP1433" s="63">
        <v>0</v>
      </c>
      <c r="AQ1433" s="63">
        <v>0</v>
      </c>
      <c r="AR1433" s="63">
        <v>5</v>
      </c>
      <c r="AS1433" s="63">
        <v>0</v>
      </c>
      <c r="AT1433" s="63">
        <v>0</v>
      </c>
      <c r="AU1433" s="63">
        <v>0</v>
      </c>
      <c r="AV1433" s="63">
        <v>0</v>
      </c>
      <c r="AW1433" s="63">
        <v>0</v>
      </c>
      <c r="AX1433" s="63">
        <v>0</v>
      </c>
      <c r="AY1433" s="63"/>
      <c r="BA1433" t="str">
        <f t="shared" si="333"/>
        <v>Ferrisburgh</v>
      </c>
      <c r="BB1433" t="s">
        <v>1345</v>
      </c>
      <c r="BC1433">
        <v>1</v>
      </c>
      <c r="BE1433" s="112">
        <v>50</v>
      </c>
      <c r="BF1433" s="114">
        <v>1</v>
      </c>
      <c r="BG1433" s="114">
        <v>25</v>
      </c>
      <c r="BH1433" s="118">
        <v>26275</v>
      </c>
      <c r="BI1433" s="118">
        <f t="shared" si="332"/>
        <v>50001</v>
      </c>
      <c r="BJ1433" s="8" t="s">
        <v>1471</v>
      </c>
      <c r="BK1433">
        <f t="shared" si="341"/>
        <v>5026275</v>
      </c>
      <c r="BP1433">
        <v>61.15</v>
      </c>
      <c r="BQ1433">
        <v>13.33</v>
      </c>
      <c r="BR1433">
        <v>47.82</v>
      </c>
      <c r="BW1433" s="63"/>
      <c r="BX1433" s="63"/>
    </row>
    <row r="1434" spans="1:76" ht="15" hidden="1" customHeight="1" outlineLevel="1">
      <c r="A1434" t="s">
        <v>1176</v>
      </c>
      <c r="B1434" s="8" t="s">
        <v>2015</v>
      </c>
      <c r="C1434" s="1">
        <f t="shared" si="334"/>
        <v>824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335"/>
        <v>0</v>
      </c>
      <c r="G1434" s="1">
        <f t="shared" si="336"/>
        <v>203</v>
      </c>
      <c r="H1434" s="2">
        <f t="shared" si="331"/>
        <v>0.24635922330097088</v>
      </c>
      <c r="I1434" s="6"/>
      <c r="J1434" s="2">
        <f t="shared" si="337"/>
        <v>0.59951456310679607</v>
      </c>
      <c r="K1434" s="2">
        <f t="shared" si="338"/>
        <v>0.35315533980582525</v>
      </c>
      <c r="L1434" s="2">
        <f t="shared" si="339"/>
        <v>0</v>
      </c>
      <c r="M1434" s="2">
        <f t="shared" si="340"/>
        <v>4.7330097087378675E-2</v>
      </c>
      <c r="N1434" s="63">
        <v>494</v>
      </c>
      <c r="O1434" s="63">
        <v>291</v>
      </c>
      <c r="P1434" s="63">
        <v>0</v>
      </c>
      <c r="Q1434" s="63">
        <v>17</v>
      </c>
      <c r="R1434" s="63">
        <v>2</v>
      </c>
      <c r="S1434" s="63">
        <v>0</v>
      </c>
      <c r="T1434" s="63">
        <v>0</v>
      </c>
      <c r="U1434" s="63">
        <v>1</v>
      </c>
      <c r="V1434" s="63">
        <v>0</v>
      </c>
      <c r="W1434" s="63">
        <v>5</v>
      </c>
      <c r="X1434" s="63">
        <v>0</v>
      </c>
      <c r="Y1434" s="63">
        <v>0</v>
      </c>
      <c r="Z1434" s="63">
        <v>2</v>
      </c>
      <c r="AA1434" s="63">
        <v>0</v>
      </c>
      <c r="AB1434" s="63">
        <v>3</v>
      </c>
      <c r="AC1434" s="63">
        <v>0</v>
      </c>
      <c r="AD1434" s="63">
        <v>0</v>
      </c>
      <c r="AE1434" s="63">
        <v>0</v>
      </c>
      <c r="AF1434" s="63">
        <v>0</v>
      </c>
      <c r="AG1434" s="63">
        <v>0</v>
      </c>
      <c r="AH1434" s="63">
        <v>0</v>
      </c>
      <c r="AI1434" s="63">
        <v>0</v>
      </c>
      <c r="AJ1434" s="63">
        <v>0</v>
      </c>
      <c r="AK1434" s="63">
        <v>2</v>
      </c>
      <c r="AL1434" s="63">
        <v>0</v>
      </c>
      <c r="AM1434" s="63">
        <v>0</v>
      </c>
      <c r="AN1434" s="63">
        <v>0</v>
      </c>
      <c r="AO1434" s="63">
        <v>2</v>
      </c>
      <c r="AP1434" s="63">
        <v>2</v>
      </c>
      <c r="AQ1434" s="63">
        <v>0</v>
      </c>
      <c r="AR1434" s="63">
        <v>2</v>
      </c>
      <c r="AS1434" s="63">
        <v>0</v>
      </c>
      <c r="AT1434" s="63">
        <v>0</v>
      </c>
      <c r="AU1434" s="63">
        <v>0</v>
      </c>
      <c r="AV1434" s="63">
        <v>1</v>
      </c>
      <c r="AW1434" s="63">
        <v>0</v>
      </c>
      <c r="AX1434" s="63">
        <v>0</v>
      </c>
      <c r="AY1434" s="63"/>
      <c r="BA1434" t="str">
        <f t="shared" si="333"/>
        <v>Fletcher</v>
      </c>
      <c r="BB1434" t="s">
        <v>1137</v>
      </c>
      <c r="BC1434">
        <v>1</v>
      </c>
      <c r="BE1434" s="112">
        <v>50</v>
      </c>
      <c r="BF1434" s="114">
        <v>11</v>
      </c>
      <c r="BG1434" s="114">
        <v>35</v>
      </c>
      <c r="BH1434" s="118">
        <v>26500</v>
      </c>
      <c r="BI1434" s="118">
        <f t="shared" si="332"/>
        <v>50011</v>
      </c>
      <c r="BJ1434" s="8" t="s">
        <v>1471</v>
      </c>
      <c r="BK1434">
        <f t="shared" si="341"/>
        <v>5026500</v>
      </c>
      <c r="BP1434">
        <v>37.979999999999997</v>
      </c>
      <c r="BQ1434">
        <v>0.16</v>
      </c>
      <c r="BR1434">
        <v>37.82</v>
      </c>
      <c r="BW1434" s="63"/>
      <c r="BX1434" s="63"/>
    </row>
    <row r="1435" spans="1:76" ht="15" hidden="1" customHeight="1" outlineLevel="1">
      <c r="A1435" t="s">
        <v>1137</v>
      </c>
      <c r="B1435" s="8" t="s">
        <v>2015</v>
      </c>
      <c r="C1435" s="1">
        <f t="shared" si="334"/>
        <v>754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 t="shared" si="335"/>
        <v>0</v>
      </c>
      <c r="G1435" s="1">
        <f t="shared" si="336"/>
        <v>89</v>
      </c>
      <c r="H1435" s="2">
        <f t="shared" si="331"/>
        <v>0.11803713527851459</v>
      </c>
      <c r="I1435" s="6"/>
      <c r="J1435" s="2">
        <f t="shared" si="337"/>
        <v>0.4217506631299735</v>
      </c>
      <c r="K1435" s="2">
        <f t="shared" si="338"/>
        <v>0.53978779840848812</v>
      </c>
      <c r="L1435" s="2">
        <f t="shared" si="339"/>
        <v>0</v>
      </c>
      <c r="M1435" s="2">
        <f t="shared" si="340"/>
        <v>3.8461538461538436E-2</v>
      </c>
      <c r="N1435" s="63">
        <v>318</v>
      </c>
      <c r="O1435" s="63">
        <v>407</v>
      </c>
      <c r="P1435" s="63">
        <v>0</v>
      </c>
      <c r="Q1435" s="63">
        <v>11</v>
      </c>
      <c r="R1435" s="63">
        <v>0</v>
      </c>
      <c r="S1435" s="63">
        <v>0</v>
      </c>
      <c r="T1435" s="63">
        <v>0</v>
      </c>
      <c r="U1435" s="63">
        <v>3</v>
      </c>
      <c r="V1435" s="63">
        <v>0</v>
      </c>
      <c r="W1435" s="63">
        <v>1</v>
      </c>
      <c r="X1435" s="63">
        <v>3</v>
      </c>
      <c r="Y1435" s="63">
        <v>0</v>
      </c>
      <c r="Z1435" s="63">
        <v>1</v>
      </c>
      <c r="AA1435" s="63">
        <v>0</v>
      </c>
      <c r="AB1435" s="63">
        <v>1</v>
      </c>
      <c r="AC1435" s="63">
        <v>0</v>
      </c>
      <c r="AD1435" s="63">
        <v>0</v>
      </c>
      <c r="AE1435" s="63">
        <v>1</v>
      </c>
      <c r="AF1435" s="63">
        <v>0</v>
      </c>
      <c r="AG1435" s="63">
        <v>0</v>
      </c>
      <c r="AH1435" s="63">
        <v>0</v>
      </c>
      <c r="AI1435" s="63">
        <v>0</v>
      </c>
      <c r="AJ1435" s="63">
        <v>0</v>
      </c>
      <c r="AK1435" s="63">
        <v>1</v>
      </c>
      <c r="AL1435" s="63">
        <v>0</v>
      </c>
      <c r="AM1435" s="63">
        <v>0</v>
      </c>
      <c r="AN1435" s="63">
        <v>0</v>
      </c>
      <c r="AO1435" s="63">
        <v>6</v>
      </c>
      <c r="AP1435" s="63">
        <v>0</v>
      </c>
      <c r="AQ1435" s="63">
        <v>0</v>
      </c>
      <c r="AR1435" s="63">
        <v>1</v>
      </c>
      <c r="AS1435" s="63">
        <v>0</v>
      </c>
      <c r="AT1435" s="63">
        <v>0</v>
      </c>
      <c r="AU1435" s="63">
        <v>0</v>
      </c>
      <c r="AV1435" s="63">
        <v>0</v>
      </c>
      <c r="AW1435" s="63">
        <v>0</v>
      </c>
      <c r="AX1435" s="63">
        <v>0</v>
      </c>
      <c r="AY1435" s="63"/>
      <c r="BA1435" t="str">
        <f t="shared" si="333"/>
        <v>Franklin</v>
      </c>
      <c r="BB1435" t="s">
        <v>1137</v>
      </c>
      <c r="BC1435">
        <v>1</v>
      </c>
      <c r="BE1435" s="112">
        <v>50</v>
      </c>
      <c r="BF1435" s="114">
        <v>11</v>
      </c>
      <c r="BG1435" s="114">
        <v>40</v>
      </c>
      <c r="BH1435" s="118">
        <v>27100</v>
      </c>
      <c r="BI1435" s="118">
        <f t="shared" si="332"/>
        <v>50011</v>
      </c>
      <c r="BJ1435" s="8" t="s">
        <v>1471</v>
      </c>
      <c r="BK1435">
        <f t="shared" si="341"/>
        <v>5027100</v>
      </c>
      <c r="BP1435">
        <v>40.76</v>
      </c>
      <c r="BQ1435">
        <v>2.14</v>
      </c>
      <c r="BR1435">
        <v>38.630000000000003</v>
      </c>
      <c r="BW1435" s="63"/>
      <c r="BX1435" s="63"/>
    </row>
    <row r="1436" spans="1:76" ht="15" hidden="1" customHeight="1" outlineLevel="1">
      <c r="A1436" t="s">
        <v>1154</v>
      </c>
      <c r="B1436" s="8" t="s">
        <v>2015</v>
      </c>
      <c r="C1436" s="1">
        <f t="shared" si="334"/>
        <v>2917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 t="shared" si="335"/>
        <v>10</v>
      </c>
      <c r="G1436" s="1">
        <f t="shared" si="336"/>
        <v>222</v>
      </c>
      <c r="H1436" s="2">
        <f t="shared" si="331"/>
        <v>7.6105587932807681E-2</v>
      </c>
      <c r="I1436" s="6"/>
      <c r="J1436" s="2">
        <f t="shared" si="337"/>
        <v>0.52005485087418579</v>
      </c>
      <c r="K1436" s="2">
        <f t="shared" si="338"/>
        <v>0.44394926294137815</v>
      </c>
      <c r="L1436" s="2">
        <f t="shared" si="339"/>
        <v>3.4281796366129587E-4</v>
      </c>
      <c r="M1436" s="2">
        <f t="shared" si="340"/>
        <v>3.5653068220774756E-2</v>
      </c>
      <c r="N1436" s="63">
        <v>1517</v>
      </c>
      <c r="O1436" s="63">
        <v>1295</v>
      </c>
      <c r="P1436" s="63">
        <v>1</v>
      </c>
      <c r="Q1436" s="63">
        <v>34</v>
      </c>
      <c r="R1436" s="63">
        <v>8</v>
      </c>
      <c r="S1436" s="63">
        <v>2</v>
      </c>
      <c r="T1436" s="63">
        <v>0</v>
      </c>
      <c r="U1436" s="63">
        <v>13</v>
      </c>
      <c r="V1436" s="63">
        <v>0</v>
      </c>
      <c r="W1436" s="63">
        <v>21</v>
      </c>
      <c r="X1436" s="63">
        <v>3</v>
      </c>
      <c r="Y1436" s="63">
        <v>0</v>
      </c>
      <c r="Z1436" s="63">
        <v>4</v>
      </c>
      <c r="AA1436" s="63">
        <v>0</v>
      </c>
      <c r="AB1436" s="63">
        <v>0</v>
      </c>
      <c r="AC1436" s="63">
        <v>0</v>
      </c>
      <c r="AD1436" s="63">
        <v>0</v>
      </c>
      <c r="AE1436" s="63">
        <v>0</v>
      </c>
      <c r="AF1436" s="63">
        <v>0</v>
      </c>
      <c r="AG1436" s="63">
        <v>0</v>
      </c>
      <c r="AH1436" s="63">
        <v>0</v>
      </c>
      <c r="AI1436" s="63">
        <v>0</v>
      </c>
      <c r="AJ1436" s="63">
        <v>0</v>
      </c>
      <c r="AK1436" s="63">
        <v>2</v>
      </c>
      <c r="AL1436" s="63">
        <v>0</v>
      </c>
      <c r="AM1436" s="63">
        <v>0</v>
      </c>
      <c r="AN1436" s="63">
        <v>0</v>
      </c>
      <c r="AO1436" s="63">
        <v>3</v>
      </c>
      <c r="AP1436" s="63">
        <v>0</v>
      </c>
      <c r="AQ1436" s="63">
        <v>0</v>
      </c>
      <c r="AR1436" s="63">
        <v>13</v>
      </c>
      <c r="AS1436" s="63">
        <v>0</v>
      </c>
      <c r="AT1436" s="63">
        <v>0</v>
      </c>
      <c r="AU1436" s="63">
        <v>0</v>
      </c>
      <c r="AV1436" s="63">
        <v>1</v>
      </c>
      <c r="AW1436" s="63">
        <v>0</v>
      </c>
      <c r="AX1436" s="63">
        <v>0</v>
      </c>
      <c r="AY1436" s="63"/>
      <c r="BA1436" t="str">
        <f t="shared" si="333"/>
        <v>Georgia</v>
      </c>
      <c r="BB1436" t="s">
        <v>1137</v>
      </c>
      <c r="BC1436">
        <v>1</v>
      </c>
      <c r="BE1436" s="112">
        <v>50</v>
      </c>
      <c r="BF1436" s="114">
        <v>11</v>
      </c>
      <c r="BG1436" s="114">
        <v>45</v>
      </c>
      <c r="BH1436" s="118">
        <v>27700</v>
      </c>
      <c r="BI1436" s="118">
        <f t="shared" si="332"/>
        <v>50011</v>
      </c>
      <c r="BJ1436" s="8" t="s">
        <v>1471</v>
      </c>
      <c r="BK1436">
        <f t="shared" si="341"/>
        <v>5027700</v>
      </c>
      <c r="BP1436">
        <v>45.18</v>
      </c>
      <c r="BQ1436">
        <v>5.68</v>
      </c>
      <c r="BR1436">
        <v>39.5</v>
      </c>
      <c r="BW1436" s="63"/>
      <c r="BX1436" s="63"/>
    </row>
    <row r="1437" spans="1:76" ht="15" hidden="1" customHeight="1" outlineLevel="1">
      <c r="A1437" t="s">
        <v>2370</v>
      </c>
      <c r="B1437" s="8" t="s">
        <v>2015</v>
      </c>
      <c r="C1437" s="1">
        <f t="shared" si="334"/>
        <v>666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335"/>
        <v>0</v>
      </c>
      <c r="G1437" s="1">
        <f t="shared" si="336"/>
        <v>162</v>
      </c>
      <c r="H1437" s="2">
        <f t="shared" si="331"/>
        <v>0.24324324324324326</v>
      </c>
      <c r="I1437" s="6"/>
      <c r="J1437" s="2">
        <f t="shared" si="337"/>
        <v>0.60210210210210213</v>
      </c>
      <c r="K1437" s="2">
        <f t="shared" si="338"/>
        <v>0.35885885885885888</v>
      </c>
      <c r="L1437" s="2">
        <f t="shared" si="339"/>
        <v>0</v>
      </c>
      <c r="M1437" s="2">
        <f t="shared" si="340"/>
        <v>3.9039039039038992E-2</v>
      </c>
      <c r="N1437" s="63">
        <v>401</v>
      </c>
      <c r="O1437" s="63">
        <v>239</v>
      </c>
      <c r="P1437" s="63">
        <v>0</v>
      </c>
      <c r="Q1437" s="63">
        <v>8</v>
      </c>
      <c r="R1437" s="63">
        <v>1</v>
      </c>
      <c r="S1437" s="63">
        <v>0</v>
      </c>
      <c r="T1437" s="63">
        <v>0</v>
      </c>
      <c r="U1437" s="63">
        <v>2</v>
      </c>
      <c r="V1437" s="63">
        <v>0</v>
      </c>
      <c r="W1437" s="63">
        <v>4</v>
      </c>
      <c r="X1437" s="63">
        <v>0</v>
      </c>
      <c r="Y1437" s="63">
        <v>0</v>
      </c>
      <c r="Z1437" s="63">
        <v>0</v>
      </c>
      <c r="AA1437" s="63">
        <v>0</v>
      </c>
      <c r="AB1437" s="63">
        <v>1</v>
      </c>
      <c r="AC1437" s="63">
        <v>0</v>
      </c>
      <c r="AD1437" s="63">
        <v>0</v>
      </c>
      <c r="AE1437" s="63">
        <v>0</v>
      </c>
      <c r="AF1437" s="63">
        <v>0</v>
      </c>
      <c r="AG1437" s="63">
        <v>0</v>
      </c>
      <c r="AH1437" s="63">
        <v>0</v>
      </c>
      <c r="AI1437" s="63">
        <v>0</v>
      </c>
      <c r="AJ1437" s="63">
        <v>0</v>
      </c>
      <c r="AK1437" s="63">
        <v>1</v>
      </c>
      <c r="AL1437" s="63">
        <v>0</v>
      </c>
      <c r="AM1437" s="63">
        <v>0</v>
      </c>
      <c r="AN1437" s="63">
        <v>0</v>
      </c>
      <c r="AO1437" s="63">
        <v>6</v>
      </c>
      <c r="AP1437" s="63">
        <v>0</v>
      </c>
      <c r="AQ1437" s="63">
        <v>0</v>
      </c>
      <c r="AR1437" s="63">
        <v>3</v>
      </c>
      <c r="AS1437" s="63">
        <v>0</v>
      </c>
      <c r="AT1437" s="63">
        <v>0</v>
      </c>
      <c r="AU1437" s="63">
        <v>0</v>
      </c>
      <c r="AV1437" s="63">
        <v>0</v>
      </c>
      <c r="AW1437" s="63">
        <v>0</v>
      </c>
      <c r="AX1437" s="63">
        <v>0</v>
      </c>
      <c r="AY1437" s="63"/>
      <c r="BA1437" t="str">
        <f t="shared" si="333"/>
        <v>Glover</v>
      </c>
      <c r="BB1437" t="s">
        <v>405</v>
      </c>
      <c r="BC1437">
        <v>1</v>
      </c>
      <c r="BE1437" s="112">
        <v>50</v>
      </c>
      <c r="BF1437" s="114">
        <v>19</v>
      </c>
      <c r="BG1437" s="114">
        <v>40</v>
      </c>
      <c r="BH1437" s="118">
        <v>28075</v>
      </c>
      <c r="BI1437" s="118">
        <f t="shared" si="332"/>
        <v>50019</v>
      </c>
      <c r="BJ1437" s="8" t="s">
        <v>1471</v>
      </c>
      <c r="BK1437">
        <f t="shared" si="341"/>
        <v>5028075</v>
      </c>
      <c r="BP1437">
        <v>38.61</v>
      </c>
      <c r="BQ1437">
        <v>0.74</v>
      </c>
      <c r="BR1437">
        <v>37.869999999999997</v>
      </c>
      <c r="BW1437" s="63"/>
      <c r="BX1437" s="63"/>
    </row>
    <row r="1438" spans="1:76" ht="15" hidden="1" customHeight="1" outlineLevel="1">
      <c r="A1438" t="s">
        <v>592</v>
      </c>
      <c r="B1438" s="8" t="s">
        <v>2015</v>
      </c>
      <c r="C1438" s="1">
        <f t="shared" si="334"/>
        <v>126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335"/>
        <v>0</v>
      </c>
      <c r="G1438" s="1">
        <f t="shared" si="336"/>
        <v>56</v>
      </c>
      <c r="H1438" s="2">
        <f t="shared" si="331"/>
        <v>0.44444444444444442</v>
      </c>
      <c r="I1438" s="6"/>
      <c r="J1438" s="2">
        <f t="shared" si="337"/>
        <v>0.7142857142857143</v>
      </c>
      <c r="K1438" s="2">
        <f t="shared" si="338"/>
        <v>0.26984126984126983</v>
      </c>
      <c r="L1438" s="2">
        <f t="shared" si="339"/>
        <v>0</v>
      </c>
      <c r="M1438" s="2">
        <f t="shared" si="340"/>
        <v>1.5873015873015872E-2</v>
      </c>
      <c r="N1438" s="63">
        <v>90</v>
      </c>
      <c r="O1438" s="63">
        <v>34</v>
      </c>
      <c r="P1438" s="63">
        <v>0</v>
      </c>
      <c r="Q1438" s="63">
        <v>0</v>
      </c>
      <c r="R1438" s="63">
        <v>0</v>
      </c>
      <c r="S1438" s="63">
        <v>0</v>
      </c>
      <c r="T1438" s="63">
        <v>0</v>
      </c>
      <c r="U1438" s="63">
        <v>0</v>
      </c>
      <c r="V1438" s="63">
        <v>0</v>
      </c>
      <c r="W1438" s="63">
        <v>1</v>
      </c>
      <c r="X1438" s="63">
        <v>0</v>
      </c>
      <c r="Y1438" s="63">
        <v>0</v>
      </c>
      <c r="Z1438" s="63">
        <v>0</v>
      </c>
      <c r="AA1438" s="63">
        <v>0</v>
      </c>
      <c r="AB1438" s="63">
        <v>0</v>
      </c>
      <c r="AC1438" s="63">
        <v>0</v>
      </c>
      <c r="AD1438" s="63">
        <v>0</v>
      </c>
      <c r="AE1438" s="63">
        <v>0</v>
      </c>
      <c r="AF1438" s="63">
        <v>0</v>
      </c>
      <c r="AG1438" s="63">
        <v>0</v>
      </c>
      <c r="AH1438" s="63">
        <v>0</v>
      </c>
      <c r="AI1438" s="63">
        <v>0</v>
      </c>
      <c r="AJ1438" s="63">
        <v>0</v>
      </c>
      <c r="AK1438" s="63">
        <v>0</v>
      </c>
      <c r="AL1438" s="63">
        <v>0</v>
      </c>
      <c r="AM1438" s="63">
        <v>0</v>
      </c>
      <c r="AN1438" s="63">
        <v>0</v>
      </c>
      <c r="AO1438" s="63">
        <v>0</v>
      </c>
      <c r="AP1438" s="63">
        <v>0</v>
      </c>
      <c r="AQ1438" s="63">
        <v>0</v>
      </c>
      <c r="AR1438" s="63">
        <v>1</v>
      </c>
      <c r="AS1438" s="63">
        <v>0</v>
      </c>
      <c r="AT1438" s="63">
        <v>0</v>
      </c>
      <c r="AU1438" s="63">
        <v>0</v>
      </c>
      <c r="AV1438" s="63">
        <v>0</v>
      </c>
      <c r="AW1438" s="63">
        <v>0</v>
      </c>
      <c r="AX1438" s="63">
        <v>0</v>
      </c>
      <c r="AY1438" s="63"/>
      <c r="BA1438" t="str">
        <f t="shared" si="333"/>
        <v>Goshen</v>
      </c>
      <c r="BB1438" t="s">
        <v>1345</v>
      </c>
      <c r="BC1438">
        <v>1</v>
      </c>
      <c r="BE1438" s="112">
        <v>50</v>
      </c>
      <c r="BF1438" s="114">
        <v>1</v>
      </c>
      <c r="BG1438" s="114">
        <v>30</v>
      </c>
      <c r="BH1438" s="118">
        <v>28600</v>
      </c>
      <c r="BI1438" s="118">
        <f t="shared" si="332"/>
        <v>50001</v>
      </c>
      <c r="BJ1438" s="8" t="s">
        <v>1471</v>
      </c>
      <c r="BK1438">
        <f t="shared" si="341"/>
        <v>5028600</v>
      </c>
      <c r="BP1438">
        <v>21.4</v>
      </c>
      <c r="BQ1438">
        <v>0.11</v>
      </c>
      <c r="BR1438">
        <v>21.29</v>
      </c>
      <c r="BW1438" s="63"/>
      <c r="BX1438" s="63"/>
    </row>
    <row r="1439" spans="1:76" ht="15" hidden="1" customHeight="1" outlineLevel="1">
      <c r="A1439" t="s">
        <v>2258</v>
      </c>
      <c r="B1439" s="8" t="s">
        <v>2015</v>
      </c>
      <c r="C1439" s="1">
        <f t="shared" si="334"/>
        <v>405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335"/>
        <v>0</v>
      </c>
      <c r="G1439" s="1">
        <f t="shared" si="336"/>
        <v>134</v>
      </c>
      <c r="H1439" s="2">
        <f t="shared" si="331"/>
        <v>0.33086419753086421</v>
      </c>
      <c r="I1439" s="6"/>
      <c r="J1439" s="2">
        <f t="shared" si="337"/>
        <v>0.64938271604938269</v>
      </c>
      <c r="K1439" s="2">
        <f t="shared" si="338"/>
        <v>0.31851851851851853</v>
      </c>
      <c r="L1439" s="2">
        <f t="shared" si="339"/>
        <v>0</v>
      </c>
      <c r="M1439" s="2">
        <f t="shared" si="340"/>
        <v>3.2098765432098775E-2</v>
      </c>
      <c r="N1439" s="63">
        <v>263</v>
      </c>
      <c r="O1439" s="63">
        <v>129</v>
      </c>
      <c r="P1439" s="63">
        <v>0</v>
      </c>
      <c r="Q1439" s="63">
        <v>2</v>
      </c>
      <c r="R1439" s="63">
        <v>1</v>
      </c>
      <c r="S1439" s="63">
        <v>0</v>
      </c>
      <c r="T1439" s="63">
        <v>0</v>
      </c>
      <c r="U1439" s="63">
        <v>0</v>
      </c>
      <c r="V1439" s="63">
        <v>0</v>
      </c>
      <c r="W1439" s="63">
        <v>3</v>
      </c>
      <c r="X1439" s="63">
        <v>0</v>
      </c>
      <c r="Y1439" s="63">
        <v>0</v>
      </c>
      <c r="Z1439" s="63">
        <v>1</v>
      </c>
      <c r="AA1439" s="63">
        <v>0</v>
      </c>
      <c r="AB1439" s="63">
        <v>0</v>
      </c>
      <c r="AC1439" s="63">
        <v>0</v>
      </c>
      <c r="AD1439" s="63">
        <v>0</v>
      </c>
      <c r="AE1439" s="63">
        <v>0</v>
      </c>
      <c r="AF1439" s="63">
        <v>0</v>
      </c>
      <c r="AG1439" s="63">
        <v>0</v>
      </c>
      <c r="AH1439" s="63">
        <v>0</v>
      </c>
      <c r="AI1439" s="63">
        <v>0</v>
      </c>
      <c r="AJ1439" s="63">
        <v>0</v>
      </c>
      <c r="AK1439" s="63">
        <v>1</v>
      </c>
      <c r="AL1439" s="63">
        <v>0</v>
      </c>
      <c r="AM1439" s="63">
        <v>0</v>
      </c>
      <c r="AN1439" s="63">
        <v>0</v>
      </c>
      <c r="AO1439" s="63">
        <v>2</v>
      </c>
      <c r="AP1439" s="63">
        <v>0</v>
      </c>
      <c r="AQ1439" s="63">
        <v>0</v>
      </c>
      <c r="AR1439" s="63">
        <v>3</v>
      </c>
      <c r="AS1439" s="63">
        <v>0</v>
      </c>
      <c r="AT1439" s="63">
        <v>0</v>
      </c>
      <c r="AU1439" s="63">
        <v>0</v>
      </c>
      <c r="AV1439" s="63">
        <v>0</v>
      </c>
      <c r="AW1439" s="63">
        <v>0</v>
      </c>
      <c r="AX1439" s="63">
        <v>0</v>
      </c>
      <c r="AY1439" s="63"/>
      <c r="BA1439" t="str">
        <f t="shared" si="333"/>
        <v>Grafton</v>
      </c>
      <c r="BB1439" t="s">
        <v>2128</v>
      </c>
      <c r="BC1439">
        <v>1</v>
      </c>
      <c r="BE1439" s="112">
        <v>50</v>
      </c>
      <c r="BF1439" s="114">
        <v>25</v>
      </c>
      <c r="BG1439" s="114">
        <v>30</v>
      </c>
      <c r="BH1439" s="118">
        <v>28900</v>
      </c>
      <c r="BI1439" s="118">
        <f t="shared" si="332"/>
        <v>50025</v>
      </c>
      <c r="BJ1439" s="8" t="s">
        <v>1471</v>
      </c>
      <c r="BK1439">
        <f t="shared" si="341"/>
        <v>5028900</v>
      </c>
      <c r="BP1439">
        <v>38.4</v>
      </c>
      <c r="BQ1439">
        <v>0.01</v>
      </c>
      <c r="BR1439">
        <v>38.39</v>
      </c>
      <c r="BW1439" s="63"/>
      <c r="BX1439" s="63"/>
    </row>
    <row r="1440" spans="1:76" ht="15" hidden="1" customHeight="1" outlineLevel="1">
      <c r="A1440" t="s">
        <v>2451</v>
      </c>
      <c r="B1440" s="8" t="s">
        <v>2015</v>
      </c>
      <c r="C1440" s="1">
        <f t="shared" si="334"/>
        <v>43</v>
      </c>
      <c r="D1440" s="5">
        <f>IF(N1440&gt;0, RANK(N1440,(N1440:P1440,Q1440:AE1440)),0)</f>
        <v>2</v>
      </c>
      <c r="E1440" s="5">
        <f>IF(O1440&gt;0,RANK(O1440,(N1440:P1440,Q1440:AE1440)),0)</f>
        <v>1</v>
      </c>
      <c r="F1440" s="5">
        <f t="shared" si="335"/>
        <v>0</v>
      </c>
      <c r="G1440" s="1">
        <f t="shared" si="336"/>
        <v>3</v>
      </c>
      <c r="H1440" s="2">
        <f t="shared" si="331"/>
        <v>6.9767441860465115E-2</v>
      </c>
      <c r="I1440" s="6"/>
      <c r="J1440" s="2">
        <f t="shared" si="337"/>
        <v>0.46511627906976744</v>
      </c>
      <c r="K1440" s="2">
        <f t="shared" si="338"/>
        <v>0.53488372093023251</v>
      </c>
      <c r="L1440" s="2">
        <f t="shared" si="339"/>
        <v>0</v>
      </c>
      <c r="M1440" s="2">
        <f t="shared" si="340"/>
        <v>1.1102230246251565E-16</v>
      </c>
      <c r="N1440" s="63">
        <v>20</v>
      </c>
      <c r="O1440" s="63">
        <v>23</v>
      </c>
      <c r="P1440" s="63">
        <v>0</v>
      </c>
      <c r="Q1440" s="63">
        <v>0</v>
      </c>
      <c r="R1440" s="63">
        <v>0</v>
      </c>
      <c r="S1440" s="63">
        <v>0</v>
      </c>
      <c r="T1440" s="63">
        <v>0</v>
      </c>
      <c r="U1440" s="63">
        <v>0</v>
      </c>
      <c r="V1440" s="63">
        <v>0</v>
      </c>
      <c r="W1440" s="63">
        <v>0</v>
      </c>
      <c r="X1440" s="63">
        <v>0</v>
      </c>
      <c r="Y1440" s="63">
        <v>0</v>
      </c>
      <c r="Z1440" s="63">
        <v>0</v>
      </c>
      <c r="AA1440" s="63">
        <v>0</v>
      </c>
      <c r="AB1440" s="63">
        <v>0</v>
      </c>
      <c r="AC1440" s="63">
        <v>0</v>
      </c>
      <c r="AD1440" s="63">
        <v>0</v>
      </c>
      <c r="AE1440" s="63">
        <v>0</v>
      </c>
      <c r="AF1440" s="63">
        <v>0</v>
      </c>
      <c r="AG1440" s="63">
        <v>0</v>
      </c>
      <c r="AH1440" s="63">
        <v>0</v>
      </c>
      <c r="AI1440" s="63">
        <v>0</v>
      </c>
      <c r="AJ1440" s="63">
        <v>0</v>
      </c>
      <c r="AK1440" s="63">
        <v>0</v>
      </c>
      <c r="AL1440" s="63">
        <v>0</v>
      </c>
      <c r="AM1440" s="63">
        <v>0</v>
      </c>
      <c r="AN1440" s="63">
        <v>0</v>
      </c>
      <c r="AO1440" s="63">
        <v>0</v>
      </c>
      <c r="AP1440" s="63">
        <v>0</v>
      </c>
      <c r="AQ1440" s="63">
        <v>0</v>
      </c>
      <c r="AR1440" s="63">
        <v>0</v>
      </c>
      <c r="AS1440" s="63">
        <v>0</v>
      </c>
      <c r="AT1440" s="63">
        <v>0</v>
      </c>
      <c r="AU1440" s="63">
        <v>0</v>
      </c>
      <c r="AV1440" s="63">
        <v>0</v>
      </c>
      <c r="AW1440" s="63">
        <v>0</v>
      </c>
      <c r="AX1440" s="63">
        <v>0</v>
      </c>
      <c r="AY1440" s="63"/>
      <c r="BA1440" t="str">
        <f t="shared" si="333"/>
        <v>Granby</v>
      </c>
      <c r="BB1440" t="s">
        <v>841</v>
      </c>
      <c r="BC1440">
        <v>1</v>
      </c>
      <c r="BE1440" s="112">
        <v>50</v>
      </c>
      <c r="BF1440" s="114">
        <v>9</v>
      </c>
      <c r="BG1440" s="114">
        <v>50</v>
      </c>
      <c r="BH1440" s="118">
        <v>29125</v>
      </c>
      <c r="BI1440" s="118">
        <f t="shared" si="332"/>
        <v>50009</v>
      </c>
      <c r="BJ1440" s="8" t="s">
        <v>1471</v>
      </c>
      <c r="BK1440">
        <f t="shared" si="341"/>
        <v>5029125</v>
      </c>
      <c r="BP1440">
        <v>39.08</v>
      </c>
      <c r="BQ1440">
        <v>0.05</v>
      </c>
      <c r="BR1440">
        <v>39.03</v>
      </c>
      <c r="BW1440" s="63"/>
      <c r="BX1440" s="63"/>
    </row>
    <row r="1441" spans="1:76" ht="15" hidden="1" customHeight="1" outlineLevel="1">
      <c r="A1441" t="s">
        <v>3173</v>
      </c>
      <c r="B1441" s="8" t="s">
        <v>2015</v>
      </c>
      <c r="C1441" s="1">
        <f t="shared" si="334"/>
        <v>1409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335"/>
        <v>9</v>
      </c>
      <c r="G1441" s="1">
        <f t="shared" si="336"/>
        <v>293</v>
      </c>
      <c r="H1441" s="2">
        <f t="shared" ref="H1441:H1504" si="342">IF(C1441&gt;0,G1441/C1441,0)</f>
        <v>0.20794889992902768</v>
      </c>
      <c r="I1441" s="6"/>
      <c r="J1441" s="2">
        <f t="shared" si="337"/>
        <v>0.58977998580553581</v>
      </c>
      <c r="K1441" s="2">
        <f t="shared" si="338"/>
        <v>0.38183108587650816</v>
      </c>
      <c r="L1441" s="2">
        <f t="shared" si="339"/>
        <v>7.0972320794889996E-4</v>
      </c>
      <c r="M1441" s="2">
        <f t="shared" si="340"/>
        <v>2.767920511000713E-2</v>
      </c>
      <c r="N1441" s="63">
        <v>831</v>
      </c>
      <c r="O1441" s="63">
        <v>538</v>
      </c>
      <c r="P1441" s="63">
        <v>1</v>
      </c>
      <c r="Q1441" s="63">
        <v>6</v>
      </c>
      <c r="R1441" s="63">
        <v>2</v>
      </c>
      <c r="S1441" s="63">
        <v>2</v>
      </c>
      <c r="T1441" s="63">
        <v>0</v>
      </c>
      <c r="U1441" s="63">
        <v>5</v>
      </c>
      <c r="V1441" s="63">
        <v>0</v>
      </c>
      <c r="W1441" s="63">
        <v>9</v>
      </c>
      <c r="X1441" s="63">
        <v>1</v>
      </c>
      <c r="Y1441" s="63">
        <v>0</v>
      </c>
      <c r="Z1441" s="63">
        <v>0</v>
      </c>
      <c r="AA1441" s="63">
        <v>0</v>
      </c>
      <c r="AB1441" s="63">
        <v>2</v>
      </c>
      <c r="AC1441" s="63">
        <v>0</v>
      </c>
      <c r="AD1441" s="63">
        <v>0</v>
      </c>
      <c r="AE1441" s="63">
        <v>0</v>
      </c>
      <c r="AF1441" s="63">
        <v>0</v>
      </c>
      <c r="AG1441" s="63">
        <v>0</v>
      </c>
      <c r="AH1441" s="63">
        <v>0</v>
      </c>
      <c r="AI1441" s="63">
        <v>0</v>
      </c>
      <c r="AJ1441" s="63">
        <v>0</v>
      </c>
      <c r="AK1441" s="63">
        <v>2</v>
      </c>
      <c r="AL1441" s="63">
        <v>0</v>
      </c>
      <c r="AM1441" s="63">
        <v>0</v>
      </c>
      <c r="AN1441" s="63">
        <v>0</v>
      </c>
      <c r="AO1441" s="63">
        <v>3</v>
      </c>
      <c r="AP1441" s="63">
        <v>2</v>
      </c>
      <c r="AQ1441" s="63">
        <v>0</v>
      </c>
      <c r="AR1441" s="63">
        <v>4</v>
      </c>
      <c r="AS1441" s="63">
        <v>0</v>
      </c>
      <c r="AT1441" s="63">
        <v>0</v>
      </c>
      <c r="AU1441" s="63">
        <v>0</v>
      </c>
      <c r="AV1441" s="63">
        <v>1</v>
      </c>
      <c r="AW1441" s="63">
        <v>0</v>
      </c>
      <c r="AX1441" s="63">
        <v>0</v>
      </c>
      <c r="AY1441" s="63"/>
      <c r="BA1441" t="str">
        <f t="shared" si="333"/>
        <v>Grand Isle</v>
      </c>
      <c r="BB1441" t="s">
        <v>3173</v>
      </c>
      <c r="BC1441">
        <v>1</v>
      </c>
      <c r="BE1441" s="112">
        <v>50</v>
      </c>
      <c r="BF1441" s="114">
        <v>13</v>
      </c>
      <c r="BG1441" s="114">
        <v>10</v>
      </c>
      <c r="BH1441" s="118">
        <v>29275</v>
      </c>
      <c r="BI1441" s="118">
        <f t="shared" si="332"/>
        <v>50013</v>
      </c>
      <c r="BJ1441" s="8" t="s">
        <v>1471</v>
      </c>
      <c r="BK1441">
        <f t="shared" si="341"/>
        <v>5029275</v>
      </c>
      <c r="BP1441">
        <v>35.130000000000003</v>
      </c>
      <c r="BQ1441">
        <v>18.62</v>
      </c>
      <c r="BR1441">
        <v>16.510000000000002</v>
      </c>
      <c r="BW1441" s="63"/>
      <c r="BX1441" s="63"/>
    </row>
    <row r="1442" spans="1:76" ht="15" hidden="1" customHeight="1" outlineLevel="1">
      <c r="A1442" t="s">
        <v>865</v>
      </c>
      <c r="B1442" s="8" t="s">
        <v>2015</v>
      </c>
      <c r="C1442" s="1">
        <f t="shared" si="334"/>
        <v>169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335"/>
        <v>0</v>
      </c>
      <c r="G1442" s="1">
        <f t="shared" si="336"/>
        <v>106</v>
      </c>
      <c r="H1442" s="2">
        <f t="shared" si="342"/>
        <v>0.62721893491124259</v>
      </c>
      <c r="I1442" s="6"/>
      <c r="J1442" s="2">
        <f t="shared" si="337"/>
        <v>0.80473372781065089</v>
      </c>
      <c r="K1442" s="2">
        <f t="shared" si="338"/>
        <v>0.17751479289940827</v>
      </c>
      <c r="L1442" s="2">
        <f t="shared" si="339"/>
        <v>0</v>
      </c>
      <c r="M1442" s="2">
        <f t="shared" si="340"/>
        <v>1.7751479289940836E-2</v>
      </c>
      <c r="N1442" s="63">
        <v>136</v>
      </c>
      <c r="O1442" s="63">
        <v>30</v>
      </c>
      <c r="P1442" s="63">
        <v>0</v>
      </c>
      <c r="Q1442" s="63">
        <v>0</v>
      </c>
      <c r="R1442" s="63">
        <v>1</v>
      </c>
      <c r="S1442" s="63">
        <v>0</v>
      </c>
      <c r="T1442" s="63">
        <v>0</v>
      </c>
      <c r="U1442" s="63">
        <v>0</v>
      </c>
      <c r="V1442" s="63">
        <v>0</v>
      </c>
      <c r="W1442" s="63">
        <v>0</v>
      </c>
      <c r="X1442" s="63">
        <v>0</v>
      </c>
      <c r="Y1442" s="63">
        <v>0</v>
      </c>
      <c r="Z1442" s="63">
        <v>0</v>
      </c>
      <c r="AA1442" s="63">
        <v>0</v>
      </c>
      <c r="AB1442" s="63">
        <v>0</v>
      </c>
      <c r="AC1442" s="63">
        <v>0</v>
      </c>
      <c r="AD1442" s="63">
        <v>0</v>
      </c>
      <c r="AE1442" s="63">
        <v>0</v>
      </c>
      <c r="AF1442" s="63">
        <v>0</v>
      </c>
      <c r="AG1442" s="63">
        <v>0</v>
      </c>
      <c r="AH1442" s="63">
        <v>0</v>
      </c>
      <c r="AI1442" s="63">
        <v>0</v>
      </c>
      <c r="AJ1442" s="63">
        <v>0</v>
      </c>
      <c r="AK1442" s="63">
        <v>0</v>
      </c>
      <c r="AL1442" s="63">
        <v>0</v>
      </c>
      <c r="AM1442" s="63">
        <v>0</v>
      </c>
      <c r="AN1442" s="63">
        <v>0</v>
      </c>
      <c r="AO1442" s="63">
        <v>2</v>
      </c>
      <c r="AP1442" s="63">
        <v>0</v>
      </c>
      <c r="AQ1442" s="63">
        <v>0</v>
      </c>
      <c r="AR1442" s="63">
        <v>0</v>
      </c>
      <c r="AS1442" s="63">
        <v>0</v>
      </c>
      <c r="AT1442" s="63">
        <v>0</v>
      </c>
      <c r="AU1442" s="63">
        <v>0</v>
      </c>
      <c r="AV1442" s="63">
        <v>0</v>
      </c>
      <c r="AW1442" s="63">
        <v>0</v>
      </c>
      <c r="AX1442" s="63">
        <v>0</v>
      </c>
      <c r="AY1442" s="63"/>
      <c r="BA1442" t="str">
        <f t="shared" si="333"/>
        <v>Granville</v>
      </c>
      <c r="BB1442" t="s">
        <v>1345</v>
      </c>
      <c r="BC1442">
        <v>1</v>
      </c>
      <c r="BE1442" s="112">
        <v>50</v>
      </c>
      <c r="BF1442" s="114">
        <v>1</v>
      </c>
      <c r="BG1442" s="114">
        <v>35</v>
      </c>
      <c r="BH1442" s="118">
        <v>29575</v>
      </c>
      <c r="BI1442" s="118">
        <f t="shared" si="332"/>
        <v>50001</v>
      </c>
      <c r="BJ1442" s="8" t="s">
        <v>1471</v>
      </c>
      <c r="BK1442">
        <f t="shared" si="341"/>
        <v>5029575</v>
      </c>
      <c r="BP1442">
        <v>52.22</v>
      </c>
      <c r="BQ1442">
        <v>0</v>
      </c>
      <c r="BR1442">
        <v>52.22</v>
      </c>
      <c r="BW1442" s="63"/>
      <c r="BX1442" s="63"/>
    </row>
    <row r="1443" spans="1:76" ht="15" hidden="1" customHeight="1" outlineLevel="1">
      <c r="A1443" t="s">
        <v>2225</v>
      </c>
      <c r="B1443" s="8" t="s">
        <v>2015</v>
      </c>
      <c r="C1443" s="1">
        <f t="shared" si="334"/>
        <v>491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335"/>
        <v>0</v>
      </c>
      <c r="G1443" s="1">
        <f t="shared" si="336"/>
        <v>259</v>
      </c>
      <c r="H1443" s="2">
        <f t="shared" si="342"/>
        <v>0.52749490835030555</v>
      </c>
      <c r="I1443" s="6"/>
      <c r="J1443" s="2">
        <f t="shared" si="337"/>
        <v>0.74338085539714871</v>
      </c>
      <c r="K1443" s="2">
        <f t="shared" si="338"/>
        <v>0.21588594704684319</v>
      </c>
      <c r="L1443" s="2">
        <f t="shared" si="339"/>
        <v>0</v>
      </c>
      <c r="M1443" s="2">
        <f t="shared" si="340"/>
        <v>4.0733197556008099E-2</v>
      </c>
      <c r="N1443" s="63">
        <v>365</v>
      </c>
      <c r="O1443" s="63">
        <v>106</v>
      </c>
      <c r="P1443" s="63">
        <v>0</v>
      </c>
      <c r="Q1443" s="63">
        <v>6</v>
      </c>
      <c r="R1443" s="63">
        <v>1</v>
      </c>
      <c r="S1443" s="63">
        <v>0</v>
      </c>
      <c r="T1443" s="63">
        <v>0</v>
      </c>
      <c r="U1443" s="63">
        <v>2</v>
      </c>
      <c r="V1443" s="63">
        <v>0</v>
      </c>
      <c r="W1443" s="63">
        <v>3</v>
      </c>
      <c r="X1443" s="63">
        <v>1</v>
      </c>
      <c r="Y1443" s="63">
        <v>0</v>
      </c>
      <c r="Z1443" s="63">
        <v>0</v>
      </c>
      <c r="AA1443" s="63">
        <v>1</v>
      </c>
      <c r="AB1443" s="63">
        <v>0</v>
      </c>
      <c r="AC1443" s="63">
        <v>0</v>
      </c>
      <c r="AD1443" s="63">
        <v>0</v>
      </c>
      <c r="AE1443" s="63">
        <v>0</v>
      </c>
      <c r="AF1443" s="63">
        <v>0</v>
      </c>
      <c r="AG1443" s="63">
        <v>0</v>
      </c>
      <c r="AH1443" s="63">
        <v>0</v>
      </c>
      <c r="AI1443" s="63">
        <v>0</v>
      </c>
      <c r="AJ1443" s="63">
        <v>0</v>
      </c>
      <c r="AK1443" s="63">
        <v>0</v>
      </c>
      <c r="AL1443" s="63">
        <v>0</v>
      </c>
      <c r="AM1443" s="63">
        <v>0</v>
      </c>
      <c r="AN1443" s="63">
        <v>0</v>
      </c>
      <c r="AO1443" s="63">
        <v>2</v>
      </c>
      <c r="AP1443" s="63">
        <v>0</v>
      </c>
      <c r="AQ1443" s="63">
        <v>0</v>
      </c>
      <c r="AR1443" s="63">
        <v>3</v>
      </c>
      <c r="AS1443" s="63">
        <v>1</v>
      </c>
      <c r="AT1443" s="63">
        <v>0</v>
      </c>
      <c r="AU1443" s="63">
        <v>0</v>
      </c>
      <c r="AV1443" s="63">
        <v>0</v>
      </c>
      <c r="AW1443" s="63">
        <v>0</v>
      </c>
      <c r="AX1443" s="63">
        <v>0</v>
      </c>
      <c r="AY1443" s="63"/>
      <c r="BA1443" t="str">
        <f t="shared" si="333"/>
        <v>Greensboro</v>
      </c>
      <c r="BB1443" t="s">
        <v>405</v>
      </c>
      <c r="BC1443">
        <v>1</v>
      </c>
      <c r="BE1443" s="112">
        <v>50</v>
      </c>
      <c r="BF1443" s="114">
        <v>19</v>
      </c>
      <c r="BG1443" s="114">
        <v>45</v>
      </c>
      <c r="BH1443" s="118">
        <v>30175</v>
      </c>
      <c r="BI1443" s="118">
        <f t="shared" si="332"/>
        <v>50019</v>
      </c>
      <c r="BJ1443" s="8" t="s">
        <v>1471</v>
      </c>
      <c r="BK1443">
        <f t="shared" si="341"/>
        <v>5030175</v>
      </c>
      <c r="BP1443">
        <v>39.39</v>
      </c>
      <c r="BQ1443">
        <v>1.62</v>
      </c>
      <c r="BR1443">
        <v>37.770000000000003</v>
      </c>
      <c r="BW1443" s="63"/>
      <c r="BX1443" s="63"/>
    </row>
    <row r="1444" spans="1:76" ht="15" hidden="1" customHeight="1" outlineLevel="1">
      <c r="A1444" t="s">
        <v>2480</v>
      </c>
      <c r="B1444" s="8" t="s">
        <v>2015</v>
      </c>
      <c r="C1444" s="1">
        <f t="shared" si="334"/>
        <v>549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 t="shared" si="335"/>
        <v>0</v>
      </c>
      <c r="G1444" s="1">
        <f t="shared" si="336"/>
        <v>24</v>
      </c>
      <c r="H1444" s="2">
        <f t="shared" si="342"/>
        <v>4.3715846994535519E-2</v>
      </c>
      <c r="I1444" s="6"/>
      <c r="J1444" s="2">
        <f t="shared" si="337"/>
        <v>0.45173041894353372</v>
      </c>
      <c r="K1444" s="2">
        <f t="shared" si="338"/>
        <v>0.49544626593806923</v>
      </c>
      <c r="L1444" s="2">
        <f t="shared" si="339"/>
        <v>0</v>
      </c>
      <c r="M1444" s="2">
        <f t="shared" si="340"/>
        <v>5.2823315118397052E-2</v>
      </c>
      <c r="N1444" s="63">
        <v>248</v>
      </c>
      <c r="O1444" s="63">
        <v>272</v>
      </c>
      <c r="P1444" s="63">
        <v>0</v>
      </c>
      <c r="Q1444" s="63">
        <v>8</v>
      </c>
      <c r="R1444" s="63">
        <v>5</v>
      </c>
      <c r="S1444" s="63">
        <v>0</v>
      </c>
      <c r="T1444" s="63">
        <v>0</v>
      </c>
      <c r="U1444" s="63">
        <v>2</v>
      </c>
      <c r="V1444" s="63">
        <v>0</v>
      </c>
      <c r="W1444" s="63">
        <v>4</v>
      </c>
      <c r="X1444" s="63">
        <v>2</v>
      </c>
      <c r="Y1444" s="63">
        <v>0</v>
      </c>
      <c r="Z1444" s="63">
        <v>0</v>
      </c>
      <c r="AA1444" s="63">
        <v>0</v>
      </c>
      <c r="AB1444" s="63">
        <v>0</v>
      </c>
      <c r="AC1444" s="63">
        <v>1</v>
      </c>
      <c r="AD1444" s="63">
        <v>0</v>
      </c>
      <c r="AE1444" s="63">
        <v>0</v>
      </c>
      <c r="AF1444" s="63">
        <v>0</v>
      </c>
      <c r="AG1444" s="63">
        <v>0</v>
      </c>
      <c r="AH1444" s="63">
        <v>0</v>
      </c>
      <c r="AI1444" s="63">
        <v>0</v>
      </c>
      <c r="AJ1444" s="63">
        <v>0</v>
      </c>
      <c r="AK1444" s="63">
        <v>0</v>
      </c>
      <c r="AL1444" s="63">
        <v>0</v>
      </c>
      <c r="AM1444" s="63">
        <v>0</v>
      </c>
      <c r="AN1444" s="63">
        <v>0</v>
      </c>
      <c r="AO1444" s="63">
        <v>5</v>
      </c>
      <c r="AP1444" s="63">
        <v>0</v>
      </c>
      <c r="AQ1444" s="63">
        <v>0</v>
      </c>
      <c r="AR1444" s="63">
        <v>2</v>
      </c>
      <c r="AS1444" s="63">
        <v>0</v>
      </c>
      <c r="AT1444" s="63">
        <v>0</v>
      </c>
      <c r="AU1444" s="63">
        <v>0</v>
      </c>
      <c r="AV1444" s="63">
        <v>0</v>
      </c>
      <c r="AW1444" s="63">
        <v>0</v>
      </c>
      <c r="AX1444" s="63">
        <v>0</v>
      </c>
      <c r="AY1444" s="63"/>
      <c r="BA1444" t="str">
        <f t="shared" si="333"/>
        <v>Groton</v>
      </c>
      <c r="BB1444" t="s">
        <v>680</v>
      </c>
      <c r="BC1444">
        <v>1</v>
      </c>
      <c r="BE1444" s="112">
        <v>50</v>
      </c>
      <c r="BF1444" s="114">
        <v>5</v>
      </c>
      <c r="BG1444" s="114">
        <v>20</v>
      </c>
      <c r="BH1444" s="118">
        <v>30550</v>
      </c>
      <c r="BI1444" s="118">
        <f t="shared" ref="BI1444:BI1507" si="343">BE1444*1000+BF1444</f>
        <v>50005</v>
      </c>
      <c r="BJ1444" s="8" t="s">
        <v>1471</v>
      </c>
      <c r="BK1444">
        <f t="shared" si="341"/>
        <v>5030550</v>
      </c>
      <c r="BP1444">
        <v>54.96</v>
      </c>
      <c r="BQ1444">
        <v>1</v>
      </c>
      <c r="BR1444">
        <v>53.96</v>
      </c>
      <c r="BW1444" s="63"/>
      <c r="BX1444" s="63"/>
    </row>
    <row r="1445" spans="1:76" ht="15" hidden="1" customHeight="1" outlineLevel="1">
      <c r="A1445" t="s">
        <v>3190</v>
      </c>
      <c r="B1445" s="8" t="s">
        <v>2015</v>
      </c>
      <c r="C1445" s="1">
        <f t="shared" si="334"/>
        <v>174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 t="shared" si="335"/>
        <v>0</v>
      </c>
      <c r="G1445" s="1">
        <f t="shared" si="336"/>
        <v>11</v>
      </c>
      <c r="H1445" s="2">
        <f t="shared" si="342"/>
        <v>6.3218390804597707E-2</v>
      </c>
      <c r="I1445" s="6"/>
      <c r="J1445" s="2">
        <f t="shared" si="337"/>
        <v>0.45402298850574713</v>
      </c>
      <c r="K1445" s="2">
        <f t="shared" si="338"/>
        <v>0.51724137931034486</v>
      </c>
      <c r="L1445" s="2">
        <f t="shared" si="339"/>
        <v>0</v>
      </c>
      <c r="M1445" s="2">
        <f t="shared" si="340"/>
        <v>2.8735632183907955E-2</v>
      </c>
      <c r="N1445" s="63">
        <v>79</v>
      </c>
      <c r="O1445" s="63">
        <v>90</v>
      </c>
      <c r="P1445" s="63">
        <v>0</v>
      </c>
      <c r="Q1445" s="63">
        <v>4</v>
      </c>
      <c r="R1445" s="63">
        <v>0</v>
      </c>
      <c r="S1445" s="63">
        <v>0</v>
      </c>
      <c r="T1445" s="63">
        <v>0</v>
      </c>
      <c r="U1445" s="63">
        <v>0</v>
      </c>
      <c r="V1445" s="63">
        <v>0</v>
      </c>
      <c r="W1445" s="63">
        <v>1</v>
      </c>
      <c r="X1445" s="63">
        <v>0</v>
      </c>
      <c r="Y1445" s="63">
        <v>0</v>
      </c>
      <c r="Z1445" s="63">
        <v>0</v>
      </c>
      <c r="AA1445" s="63">
        <v>0</v>
      </c>
      <c r="AB1445" s="63">
        <v>0</v>
      </c>
      <c r="AC1445" s="63">
        <v>0</v>
      </c>
      <c r="AD1445" s="63">
        <v>0</v>
      </c>
      <c r="AE1445" s="63">
        <v>0</v>
      </c>
      <c r="AF1445" s="63">
        <v>0</v>
      </c>
      <c r="AG1445" s="63">
        <v>0</v>
      </c>
      <c r="AH1445" s="63">
        <v>0</v>
      </c>
      <c r="AI1445" s="63">
        <v>0</v>
      </c>
      <c r="AJ1445" s="63">
        <v>0</v>
      </c>
      <c r="AK1445" s="63">
        <v>0</v>
      </c>
      <c r="AL1445" s="63">
        <v>0</v>
      </c>
      <c r="AM1445" s="63">
        <v>0</v>
      </c>
      <c r="AN1445" s="63">
        <v>0</v>
      </c>
      <c r="AO1445" s="63">
        <v>0</v>
      </c>
      <c r="AP1445" s="63">
        <v>0</v>
      </c>
      <c r="AQ1445" s="63">
        <v>0</v>
      </c>
      <c r="AR1445" s="63">
        <v>0</v>
      </c>
      <c r="AS1445" s="63">
        <v>0</v>
      </c>
      <c r="AT1445" s="63">
        <v>0</v>
      </c>
      <c r="AU1445" s="63">
        <v>0</v>
      </c>
      <c r="AV1445" s="63">
        <v>0</v>
      </c>
      <c r="AW1445" s="63">
        <v>0</v>
      </c>
      <c r="AX1445" s="63">
        <v>0</v>
      </c>
      <c r="AY1445" s="63"/>
      <c r="BA1445" t="str">
        <f t="shared" si="333"/>
        <v>Guildhall</v>
      </c>
      <c r="BB1445" t="s">
        <v>841</v>
      </c>
      <c r="BC1445">
        <v>1</v>
      </c>
      <c r="BE1445" s="112">
        <v>50</v>
      </c>
      <c r="BF1445" s="114">
        <v>9</v>
      </c>
      <c r="BG1445" s="114">
        <v>55</v>
      </c>
      <c r="BH1445" s="118">
        <v>30775</v>
      </c>
      <c r="BI1445" s="118">
        <f t="shared" si="343"/>
        <v>50009</v>
      </c>
      <c r="BJ1445" s="8" t="s">
        <v>1471</v>
      </c>
      <c r="BK1445">
        <f t="shared" si="341"/>
        <v>5030775</v>
      </c>
      <c r="BP1445">
        <v>32.72</v>
      </c>
      <c r="BQ1445">
        <v>0</v>
      </c>
      <c r="BR1445">
        <v>32.72</v>
      </c>
      <c r="BW1445" s="63"/>
      <c r="BX1445" s="63"/>
    </row>
    <row r="1446" spans="1:76" ht="15" hidden="1" customHeight="1" outlineLevel="1">
      <c r="A1446" t="s">
        <v>1035</v>
      </c>
      <c r="B1446" s="8" t="s">
        <v>2015</v>
      </c>
      <c r="C1446" s="1">
        <f t="shared" si="334"/>
        <v>1354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335"/>
        <v>0</v>
      </c>
      <c r="G1446" s="1">
        <f t="shared" si="336"/>
        <v>630</v>
      </c>
      <c r="H1446" s="2">
        <f t="shared" si="342"/>
        <v>0.465288035450517</v>
      </c>
      <c r="I1446" s="6"/>
      <c r="J1446" s="2">
        <f t="shared" si="337"/>
        <v>0.72008862629246673</v>
      </c>
      <c r="K1446" s="2">
        <f t="shared" si="338"/>
        <v>0.25480059084194978</v>
      </c>
      <c r="L1446" s="2">
        <f t="shared" si="339"/>
        <v>0</v>
      </c>
      <c r="M1446" s="2">
        <f t="shared" si="340"/>
        <v>2.5110782865583492E-2</v>
      </c>
      <c r="N1446" s="63">
        <v>975</v>
      </c>
      <c r="O1446" s="63">
        <v>345</v>
      </c>
      <c r="P1446" s="63">
        <v>0</v>
      </c>
      <c r="Q1446" s="63">
        <v>12</v>
      </c>
      <c r="R1446" s="63">
        <v>10</v>
      </c>
      <c r="S1446" s="63">
        <v>0</v>
      </c>
      <c r="T1446" s="63">
        <v>0</v>
      </c>
      <c r="U1446" s="63">
        <v>1</v>
      </c>
      <c r="V1446" s="63">
        <v>1</v>
      </c>
      <c r="W1446" s="63">
        <v>1</v>
      </c>
      <c r="X1446" s="63">
        <v>1</v>
      </c>
      <c r="Y1446" s="63">
        <v>0</v>
      </c>
      <c r="Z1446" s="63">
        <v>0</v>
      </c>
      <c r="AA1446" s="63">
        <v>0</v>
      </c>
      <c r="AB1446" s="63">
        <v>0</v>
      </c>
      <c r="AC1446" s="63">
        <v>0</v>
      </c>
      <c r="AD1446" s="63">
        <v>0</v>
      </c>
      <c r="AE1446" s="63">
        <v>0</v>
      </c>
      <c r="AF1446" s="63">
        <v>0</v>
      </c>
      <c r="AG1446" s="63">
        <v>0</v>
      </c>
      <c r="AH1446" s="63">
        <v>0</v>
      </c>
      <c r="AI1446" s="63">
        <v>0</v>
      </c>
      <c r="AJ1446" s="63">
        <v>0</v>
      </c>
      <c r="AK1446" s="63">
        <v>0</v>
      </c>
      <c r="AL1446" s="63">
        <v>0</v>
      </c>
      <c r="AM1446" s="63">
        <v>0</v>
      </c>
      <c r="AN1446" s="63">
        <v>0</v>
      </c>
      <c r="AO1446" s="63">
        <v>2</v>
      </c>
      <c r="AP1446" s="63">
        <v>0</v>
      </c>
      <c r="AQ1446" s="63">
        <v>0</v>
      </c>
      <c r="AR1446" s="63">
        <v>3</v>
      </c>
      <c r="AS1446" s="63">
        <v>0</v>
      </c>
      <c r="AT1446" s="63">
        <v>0</v>
      </c>
      <c r="AU1446" s="63">
        <v>0</v>
      </c>
      <c r="AV1446" s="63">
        <v>3</v>
      </c>
      <c r="AW1446" s="63">
        <v>0</v>
      </c>
      <c r="AX1446" s="63">
        <v>0</v>
      </c>
      <c r="AY1446" s="63"/>
      <c r="BA1446" t="str">
        <f t="shared" si="333"/>
        <v>Guilford</v>
      </c>
      <c r="BB1446" t="s">
        <v>2128</v>
      </c>
      <c r="BC1446">
        <v>1</v>
      </c>
      <c r="BE1446" s="112">
        <v>50</v>
      </c>
      <c r="BF1446" s="114">
        <v>25</v>
      </c>
      <c r="BG1446" s="114">
        <v>35</v>
      </c>
      <c r="BH1446" s="118">
        <v>30925</v>
      </c>
      <c r="BI1446" s="118">
        <f t="shared" si="343"/>
        <v>50025</v>
      </c>
      <c r="BJ1446" s="8" t="s">
        <v>1471</v>
      </c>
      <c r="BK1446">
        <f t="shared" si="341"/>
        <v>5030925</v>
      </c>
      <c r="BP1446">
        <v>39.97</v>
      </c>
      <c r="BQ1446">
        <v>0.08</v>
      </c>
      <c r="BR1446">
        <v>39.89</v>
      </c>
      <c r="BW1446" s="63"/>
      <c r="BX1446" s="63"/>
    </row>
    <row r="1447" spans="1:76" ht="15" hidden="1" customHeight="1" outlineLevel="1">
      <c r="A1447" t="s">
        <v>391</v>
      </c>
      <c r="B1447" s="8" t="s">
        <v>2015</v>
      </c>
      <c r="C1447" s="1">
        <f t="shared" si="334"/>
        <v>492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335"/>
        <v>0</v>
      </c>
      <c r="G1447" s="1">
        <f t="shared" si="336"/>
        <v>80</v>
      </c>
      <c r="H1447" s="2">
        <f t="shared" si="342"/>
        <v>0.16260162601626016</v>
      </c>
      <c r="I1447" s="6"/>
      <c r="J1447" s="2">
        <f t="shared" si="337"/>
        <v>0.55487804878048785</v>
      </c>
      <c r="K1447" s="2">
        <f t="shared" si="338"/>
        <v>0.39227642276422764</v>
      </c>
      <c r="L1447" s="2">
        <f t="shared" si="339"/>
        <v>0</v>
      </c>
      <c r="M1447" s="2">
        <f t="shared" si="340"/>
        <v>5.2845528455284507E-2</v>
      </c>
      <c r="N1447" s="63">
        <v>273</v>
      </c>
      <c r="O1447" s="63">
        <v>193</v>
      </c>
      <c r="P1447" s="63">
        <v>0</v>
      </c>
      <c r="Q1447" s="63">
        <v>10</v>
      </c>
      <c r="R1447" s="63">
        <v>3</v>
      </c>
      <c r="S1447" s="63">
        <v>0</v>
      </c>
      <c r="T1447" s="63">
        <v>0</v>
      </c>
      <c r="U1447" s="63">
        <v>3</v>
      </c>
      <c r="V1447" s="63">
        <v>0</v>
      </c>
      <c r="W1447" s="63">
        <v>6</v>
      </c>
      <c r="X1447" s="63">
        <v>0</v>
      </c>
      <c r="Y1447" s="63">
        <v>0</v>
      </c>
      <c r="Z1447" s="63">
        <v>0</v>
      </c>
      <c r="AA1447" s="63">
        <v>0</v>
      </c>
      <c r="AB1447" s="63">
        <v>2</v>
      </c>
      <c r="AC1447" s="63">
        <v>0</v>
      </c>
      <c r="AD1447" s="63">
        <v>0</v>
      </c>
      <c r="AE1447" s="63">
        <v>0</v>
      </c>
      <c r="AF1447" s="63">
        <v>0</v>
      </c>
      <c r="AG1447" s="63">
        <v>0</v>
      </c>
      <c r="AH1447" s="63">
        <v>0</v>
      </c>
      <c r="AI1447" s="63">
        <v>0</v>
      </c>
      <c r="AJ1447" s="63">
        <v>0</v>
      </c>
      <c r="AK1447" s="63">
        <v>0</v>
      </c>
      <c r="AL1447" s="63">
        <v>0</v>
      </c>
      <c r="AM1447" s="63">
        <v>0</v>
      </c>
      <c r="AN1447" s="63">
        <v>0</v>
      </c>
      <c r="AO1447" s="63">
        <v>1</v>
      </c>
      <c r="AP1447" s="63">
        <v>0</v>
      </c>
      <c r="AQ1447" s="63">
        <v>0</v>
      </c>
      <c r="AR1447" s="63">
        <v>0</v>
      </c>
      <c r="AS1447" s="63">
        <v>0</v>
      </c>
      <c r="AT1447" s="63">
        <v>0</v>
      </c>
      <c r="AU1447" s="63">
        <v>0</v>
      </c>
      <c r="AV1447" s="63">
        <v>1</v>
      </c>
      <c r="AW1447" s="63">
        <v>0</v>
      </c>
      <c r="AX1447" s="63">
        <v>0</v>
      </c>
      <c r="AY1447" s="63"/>
      <c r="BA1447" t="str">
        <f t="shared" si="333"/>
        <v>Halifax</v>
      </c>
      <c r="BB1447" t="s">
        <v>2128</v>
      </c>
      <c r="BC1447">
        <v>1</v>
      </c>
      <c r="BE1447" s="112">
        <v>50</v>
      </c>
      <c r="BF1447" s="114">
        <v>25</v>
      </c>
      <c r="BG1447" s="114">
        <v>40</v>
      </c>
      <c r="BH1447" s="118">
        <v>31150</v>
      </c>
      <c r="BI1447" s="118">
        <f t="shared" si="343"/>
        <v>50025</v>
      </c>
      <c r="BJ1447" s="8" t="s">
        <v>1471</v>
      </c>
      <c r="BK1447">
        <f t="shared" si="341"/>
        <v>5031150</v>
      </c>
      <c r="BP1447">
        <v>39.799999999999997</v>
      </c>
      <c r="BQ1447">
        <v>0.05</v>
      </c>
      <c r="BR1447">
        <v>39.75</v>
      </c>
      <c r="BW1447" s="63"/>
      <c r="BX1447" s="63"/>
    </row>
    <row r="1448" spans="1:76" ht="15" hidden="1" customHeight="1" outlineLevel="1">
      <c r="A1448" t="s">
        <v>597</v>
      </c>
      <c r="B1448" s="8" t="s">
        <v>2015</v>
      </c>
      <c r="C1448" s="1">
        <f t="shared" si="334"/>
        <v>171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335"/>
        <v>0</v>
      </c>
      <c r="G1448" s="1">
        <f t="shared" si="336"/>
        <v>45</v>
      </c>
      <c r="H1448" s="2">
        <f t="shared" si="342"/>
        <v>0.26315789473684209</v>
      </c>
      <c r="I1448" s="6"/>
      <c r="J1448" s="2">
        <f t="shared" si="337"/>
        <v>0.59649122807017541</v>
      </c>
      <c r="K1448" s="2">
        <f t="shared" si="338"/>
        <v>0.33333333333333331</v>
      </c>
      <c r="L1448" s="2">
        <f t="shared" si="339"/>
        <v>0</v>
      </c>
      <c r="M1448" s="2">
        <f t="shared" si="340"/>
        <v>7.017543859649128E-2</v>
      </c>
      <c r="N1448" s="63">
        <v>102</v>
      </c>
      <c r="O1448" s="63">
        <v>57</v>
      </c>
      <c r="P1448" s="63">
        <v>0</v>
      </c>
      <c r="Q1448" s="63">
        <v>3</v>
      </c>
      <c r="R1448" s="63">
        <v>1</v>
      </c>
      <c r="S1448" s="63">
        <v>0</v>
      </c>
      <c r="T1448" s="63">
        <v>0</v>
      </c>
      <c r="U1448" s="63">
        <v>1</v>
      </c>
      <c r="V1448" s="63">
        <v>0</v>
      </c>
      <c r="W1448" s="63">
        <v>3</v>
      </c>
      <c r="X1448" s="63">
        <v>1</v>
      </c>
      <c r="Y1448" s="63">
        <v>0</v>
      </c>
      <c r="Z1448" s="63">
        <v>0</v>
      </c>
      <c r="AA1448" s="63">
        <v>0</v>
      </c>
      <c r="AB1448" s="63">
        <v>0</v>
      </c>
      <c r="AC1448" s="63">
        <v>0</v>
      </c>
      <c r="AD1448" s="63">
        <v>0</v>
      </c>
      <c r="AE1448" s="63">
        <v>0</v>
      </c>
      <c r="AF1448" s="63">
        <v>0</v>
      </c>
      <c r="AG1448" s="63">
        <v>0</v>
      </c>
      <c r="AH1448" s="63">
        <v>0</v>
      </c>
      <c r="AI1448" s="63">
        <v>0</v>
      </c>
      <c r="AJ1448" s="63">
        <v>0</v>
      </c>
      <c r="AK1448" s="63">
        <v>0</v>
      </c>
      <c r="AL1448" s="63">
        <v>0</v>
      </c>
      <c r="AM1448" s="63">
        <v>0</v>
      </c>
      <c r="AN1448" s="63">
        <v>0</v>
      </c>
      <c r="AO1448" s="63">
        <v>2</v>
      </c>
      <c r="AP1448" s="63">
        <v>0</v>
      </c>
      <c r="AQ1448" s="63">
        <v>0</v>
      </c>
      <c r="AR1448" s="63">
        <v>1</v>
      </c>
      <c r="AS1448" s="63">
        <v>0</v>
      </c>
      <c r="AT1448" s="63">
        <v>0</v>
      </c>
      <c r="AU1448" s="63">
        <v>0</v>
      </c>
      <c r="AV1448" s="63">
        <v>0</v>
      </c>
      <c r="AW1448" s="63">
        <v>0</v>
      </c>
      <c r="AX1448" s="63">
        <v>0</v>
      </c>
      <c r="AY1448" s="63"/>
      <c r="BA1448" t="str">
        <f t="shared" si="333"/>
        <v>Hancock</v>
      </c>
      <c r="BB1448" t="s">
        <v>1345</v>
      </c>
      <c r="BC1448">
        <v>1</v>
      </c>
      <c r="BE1448" s="112">
        <v>50</v>
      </c>
      <c r="BF1448" s="114">
        <v>1</v>
      </c>
      <c r="BG1448" s="114">
        <v>40</v>
      </c>
      <c r="BH1448" s="118">
        <v>31525</v>
      </c>
      <c r="BI1448" s="118">
        <f t="shared" si="343"/>
        <v>50001</v>
      </c>
      <c r="BJ1448" s="8" t="s">
        <v>1471</v>
      </c>
      <c r="BK1448">
        <f t="shared" si="341"/>
        <v>5031525</v>
      </c>
      <c r="BP1448">
        <v>38.46</v>
      </c>
      <c r="BQ1448">
        <v>0.02</v>
      </c>
      <c r="BR1448">
        <v>38.44</v>
      </c>
      <c r="BW1448" s="63"/>
      <c r="BX1448" s="63"/>
    </row>
    <row r="1449" spans="1:76" ht="15" hidden="1" customHeight="1" outlineLevel="1">
      <c r="A1449" t="s">
        <v>2988</v>
      </c>
      <c r="B1449" s="8" t="s">
        <v>2015</v>
      </c>
      <c r="C1449" s="1">
        <f t="shared" si="334"/>
        <v>1577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335"/>
        <v>0</v>
      </c>
      <c r="G1449" s="1">
        <f t="shared" si="336"/>
        <v>356</v>
      </c>
      <c r="H1449" s="2">
        <f t="shared" si="342"/>
        <v>0.22574508560558021</v>
      </c>
      <c r="I1449" s="6"/>
      <c r="J1449" s="2">
        <f t="shared" si="337"/>
        <v>0.59099556119213692</v>
      </c>
      <c r="K1449" s="2">
        <f t="shared" si="338"/>
        <v>0.36525047558655677</v>
      </c>
      <c r="L1449" s="2">
        <f t="shared" si="339"/>
        <v>0</v>
      </c>
      <c r="M1449" s="2">
        <f t="shared" si="340"/>
        <v>4.3753963221306313E-2</v>
      </c>
      <c r="N1449" s="63">
        <v>932</v>
      </c>
      <c r="O1449" s="63">
        <v>576</v>
      </c>
      <c r="P1449" s="63">
        <v>0</v>
      </c>
      <c r="Q1449" s="63">
        <v>18</v>
      </c>
      <c r="R1449" s="63">
        <v>9</v>
      </c>
      <c r="S1449" s="63">
        <v>3</v>
      </c>
      <c r="T1449" s="63">
        <v>1</v>
      </c>
      <c r="U1449" s="63">
        <v>5</v>
      </c>
      <c r="V1449" s="63">
        <v>1</v>
      </c>
      <c r="W1449" s="63">
        <v>3</v>
      </c>
      <c r="X1449" s="63">
        <v>1</v>
      </c>
      <c r="Y1449" s="63">
        <v>0</v>
      </c>
      <c r="Z1449" s="63">
        <v>0</v>
      </c>
      <c r="AA1449" s="63">
        <v>0</v>
      </c>
      <c r="AB1449" s="63">
        <v>0</v>
      </c>
      <c r="AC1449" s="63">
        <v>4</v>
      </c>
      <c r="AD1449" s="63">
        <v>0</v>
      </c>
      <c r="AE1449" s="63">
        <v>1</v>
      </c>
      <c r="AF1449" s="63">
        <v>0</v>
      </c>
      <c r="AG1449" s="63">
        <v>0</v>
      </c>
      <c r="AH1449" s="63">
        <v>0</v>
      </c>
      <c r="AI1449" s="63">
        <v>0</v>
      </c>
      <c r="AJ1449" s="63">
        <v>0</v>
      </c>
      <c r="AK1449" s="63">
        <v>1</v>
      </c>
      <c r="AL1449" s="63">
        <v>0</v>
      </c>
      <c r="AM1449" s="63">
        <v>0</v>
      </c>
      <c r="AN1449" s="63">
        <v>0</v>
      </c>
      <c r="AO1449" s="63">
        <v>9</v>
      </c>
      <c r="AP1449" s="63">
        <v>1</v>
      </c>
      <c r="AQ1449" s="63">
        <v>0</v>
      </c>
      <c r="AR1449" s="63">
        <v>11</v>
      </c>
      <c r="AS1449" s="63">
        <v>1</v>
      </c>
      <c r="AT1449" s="63">
        <v>0</v>
      </c>
      <c r="AU1449" s="63">
        <v>0</v>
      </c>
      <c r="AV1449" s="63">
        <v>0</v>
      </c>
      <c r="AW1449" s="63">
        <v>0</v>
      </c>
      <c r="AX1449" s="63">
        <v>0</v>
      </c>
      <c r="AY1449" s="63"/>
      <c r="BA1449" t="str">
        <f t="shared" si="333"/>
        <v>Hardwick</v>
      </c>
      <c r="BB1449" t="s">
        <v>680</v>
      </c>
      <c r="BC1449">
        <v>1</v>
      </c>
      <c r="BE1449" s="112">
        <v>50</v>
      </c>
      <c r="BF1449" s="114">
        <v>5</v>
      </c>
      <c r="BG1449" s="114">
        <v>25</v>
      </c>
      <c r="BH1449" s="118">
        <v>31825</v>
      </c>
      <c r="BI1449" s="118">
        <f t="shared" si="343"/>
        <v>50005</v>
      </c>
      <c r="BJ1449" s="8" t="s">
        <v>1471</v>
      </c>
      <c r="BK1449">
        <f t="shared" si="341"/>
        <v>5031825</v>
      </c>
      <c r="BP1449">
        <v>38.89</v>
      </c>
      <c r="BQ1449">
        <v>0.36</v>
      </c>
      <c r="BR1449">
        <v>38.53</v>
      </c>
      <c r="BW1449" s="63"/>
      <c r="BX1449" s="63"/>
    </row>
    <row r="1450" spans="1:76" ht="15" hidden="1" customHeight="1" outlineLevel="1">
      <c r="A1450" t="s">
        <v>1736</v>
      </c>
      <c r="B1450" s="8" t="s">
        <v>2015</v>
      </c>
      <c r="C1450" s="1">
        <f t="shared" si="334"/>
        <v>6264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335"/>
        <v>8</v>
      </c>
      <c r="G1450" s="1">
        <f t="shared" si="336"/>
        <v>2942</v>
      </c>
      <c r="H1450" s="2">
        <f t="shared" si="342"/>
        <v>0.46966794380587484</v>
      </c>
      <c r="I1450" s="6"/>
      <c r="J1450" s="2">
        <f t="shared" si="337"/>
        <v>0.72094508301404858</v>
      </c>
      <c r="K1450" s="2">
        <f t="shared" si="338"/>
        <v>0.25127713920817368</v>
      </c>
      <c r="L1450" s="2">
        <f t="shared" si="339"/>
        <v>6.3856960408684551E-4</v>
      </c>
      <c r="M1450" s="2">
        <f t="shared" si="340"/>
        <v>2.713920817369089E-2</v>
      </c>
      <c r="N1450" s="63">
        <v>4516</v>
      </c>
      <c r="O1450" s="63">
        <v>1574</v>
      </c>
      <c r="P1450" s="63">
        <v>4</v>
      </c>
      <c r="Q1450" s="63">
        <v>47</v>
      </c>
      <c r="R1450" s="63">
        <v>17</v>
      </c>
      <c r="S1450" s="63">
        <v>5</v>
      </c>
      <c r="T1450" s="63">
        <v>2</v>
      </c>
      <c r="U1450" s="63">
        <v>16</v>
      </c>
      <c r="V1450" s="63">
        <v>3</v>
      </c>
      <c r="W1450" s="63">
        <v>34</v>
      </c>
      <c r="X1450" s="63">
        <v>2</v>
      </c>
      <c r="Y1450" s="63">
        <v>0</v>
      </c>
      <c r="Z1450" s="63">
        <v>0</v>
      </c>
      <c r="AA1450" s="63">
        <v>3</v>
      </c>
      <c r="AB1450" s="63">
        <v>0</v>
      </c>
      <c r="AC1450" s="63">
        <v>0</v>
      </c>
      <c r="AD1450" s="63">
        <v>0</v>
      </c>
      <c r="AE1450" s="63">
        <v>2</v>
      </c>
      <c r="AF1450" s="63">
        <v>0</v>
      </c>
      <c r="AG1450" s="63">
        <v>0</v>
      </c>
      <c r="AH1450" s="63">
        <v>0</v>
      </c>
      <c r="AI1450" s="63">
        <v>0</v>
      </c>
      <c r="AJ1450" s="63">
        <v>0</v>
      </c>
      <c r="AK1450" s="63">
        <v>7</v>
      </c>
      <c r="AL1450" s="63">
        <v>0</v>
      </c>
      <c r="AM1450" s="63">
        <v>0</v>
      </c>
      <c r="AN1450" s="63">
        <v>0</v>
      </c>
      <c r="AO1450" s="63">
        <v>9</v>
      </c>
      <c r="AP1450" s="63">
        <v>3</v>
      </c>
      <c r="AQ1450" s="63">
        <v>0</v>
      </c>
      <c r="AR1450" s="63">
        <v>18</v>
      </c>
      <c r="AS1450" s="63">
        <v>0</v>
      </c>
      <c r="AT1450" s="63">
        <v>0</v>
      </c>
      <c r="AU1450" s="63">
        <v>0</v>
      </c>
      <c r="AV1450" s="63">
        <v>2</v>
      </c>
      <c r="AW1450" s="63">
        <v>0</v>
      </c>
      <c r="AX1450" s="63">
        <v>0</v>
      </c>
      <c r="AY1450" s="63"/>
      <c r="BA1450" t="str">
        <f t="shared" si="333"/>
        <v>Hartford</v>
      </c>
      <c r="BB1450" t="s">
        <v>2280</v>
      </c>
      <c r="BC1450">
        <v>1</v>
      </c>
      <c r="BE1450" s="112">
        <v>50</v>
      </c>
      <c r="BF1450" s="114">
        <v>27</v>
      </c>
      <c r="BG1450" s="114">
        <v>40</v>
      </c>
      <c r="BH1450" s="118">
        <v>32275</v>
      </c>
      <c r="BI1450" s="118">
        <f t="shared" si="343"/>
        <v>50027</v>
      </c>
      <c r="BJ1450" s="8" t="s">
        <v>1471</v>
      </c>
      <c r="BK1450">
        <f t="shared" si="341"/>
        <v>5032275</v>
      </c>
      <c r="BP1450">
        <v>45.9</v>
      </c>
      <c r="BQ1450">
        <v>0.75</v>
      </c>
      <c r="BR1450">
        <v>45.15</v>
      </c>
      <c r="BW1450" s="63"/>
      <c r="BX1450" s="63"/>
    </row>
    <row r="1451" spans="1:76" ht="15" hidden="1" customHeight="1" outlineLevel="1">
      <c r="A1451" t="s">
        <v>2371</v>
      </c>
      <c r="B1451" s="8" t="s">
        <v>2015</v>
      </c>
      <c r="C1451" s="1">
        <f t="shared" si="334"/>
        <v>2198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335"/>
        <v>7</v>
      </c>
      <c r="G1451" s="1">
        <f t="shared" si="336"/>
        <v>880</v>
      </c>
      <c r="H1451" s="2">
        <f t="shared" si="342"/>
        <v>0.40036396724294815</v>
      </c>
      <c r="I1451" s="6"/>
      <c r="J1451" s="2">
        <f t="shared" si="337"/>
        <v>0.68744313011828939</v>
      </c>
      <c r="K1451" s="2">
        <f t="shared" si="338"/>
        <v>0.28707916287534124</v>
      </c>
      <c r="L1451" s="2">
        <f t="shared" si="339"/>
        <v>9.099181073703367E-4</v>
      </c>
      <c r="M1451" s="2">
        <f t="shared" si="340"/>
        <v>2.4567788898999028E-2</v>
      </c>
      <c r="N1451" s="63">
        <v>1511</v>
      </c>
      <c r="O1451" s="63">
        <v>631</v>
      </c>
      <c r="P1451" s="63">
        <v>2</v>
      </c>
      <c r="Q1451" s="63">
        <v>20</v>
      </c>
      <c r="R1451" s="63">
        <v>7</v>
      </c>
      <c r="S1451" s="63">
        <v>2</v>
      </c>
      <c r="T1451" s="63">
        <v>0</v>
      </c>
      <c r="U1451" s="63">
        <v>4</v>
      </c>
      <c r="V1451" s="63">
        <v>0</v>
      </c>
      <c r="W1451" s="63">
        <v>6</v>
      </c>
      <c r="X1451" s="63">
        <v>1</v>
      </c>
      <c r="Y1451" s="63">
        <v>0</v>
      </c>
      <c r="Z1451" s="63">
        <v>0</v>
      </c>
      <c r="AA1451" s="63">
        <v>0</v>
      </c>
      <c r="AB1451" s="63">
        <v>0</v>
      </c>
      <c r="AC1451" s="63">
        <v>1</v>
      </c>
      <c r="AD1451" s="63">
        <v>0</v>
      </c>
      <c r="AE1451" s="63">
        <v>0</v>
      </c>
      <c r="AF1451" s="63">
        <v>0</v>
      </c>
      <c r="AG1451" s="63">
        <v>0</v>
      </c>
      <c r="AH1451" s="63">
        <v>0</v>
      </c>
      <c r="AI1451" s="63">
        <v>0</v>
      </c>
      <c r="AJ1451" s="63">
        <v>0</v>
      </c>
      <c r="AK1451" s="63">
        <v>1</v>
      </c>
      <c r="AL1451" s="63">
        <v>0</v>
      </c>
      <c r="AM1451" s="63">
        <v>0</v>
      </c>
      <c r="AN1451" s="63">
        <v>0</v>
      </c>
      <c r="AO1451" s="63">
        <v>4</v>
      </c>
      <c r="AP1451" s="63">
        <v>0</v>
      </c>
      <c r="AQ1451" s="63">
        <v>0</v>
      </c>
      <c r="AR1451" s="63">
        <v>8</v>
      </c>
      <c r="AS1451" s="63">
        <v>0</v>
      </c>
      <c r="AT1451" s="63">
        <v>0</v>
      </c>
      <c r="AU1451" s="63">
        <v>0</v>
      </c>
      <c r="AV1451" s="63">
        <v>0</v>
      </c>
      <c r="AW1451" s="63">
        <v>0</v>
      </c>
      <c r="AX1451" s="63">
        <v>0</v>
      </c>
      <c r="AY1451" s="63"/>
      <c r="BA1451" t="str">
        <f t="shared" si="333"/>
        <v>Hartland</v>
      </c>
      <c r="BB1451" t="s">
        <v>2280</v>
      </c>
      <c r="BC1451">
        <v>1</v>
      </c>
      <c r="BE1451" s="112">
        <v>50</v>
      </c>
      <c r="BF1451" s="114">
        <v>27</v>
      </c>
      <c r="BG1451" s="114">
        <v>45</v>
      </c>
      <c r="BH1451" s="118">
        <v>32425</v>
      </c>
      <c r="BI1451" s="118">
        <f t="shared" si="343"/>
        <v>50027</v>
      </c>
      <c r="BJ1451" s="8" t="s">
        <v>1471</v>
      </c>
      <c r="BK1451">
        <f t="shared" si="341"/>
        <v>5032425</v>
      </c>
      <c r="BP1451">
        <v>45.19</v>
      </c>
      <c r="BQ1451">
        <v>0.24</v>
      </c>
      <c r="BR1451">
        <v>44.96</v>
      </c>
      <c r="BW1451" s="63"/>
      <c r="BX1451" s="63"/>
    </row>
    <row r="1452" spans="1:76" ht="15" hidden="1" customHeight="1" outlineLevel="1">
      <c r="A1452" t="s">
        <v>2206</v>
      </c>
      <c r="B1452" s="8" t="s">
        <v>2015</v>
      </c>
      <c r="C1452" s="1">
        <f t="shared" si="334"/>
        <v>1726</v>
      </c>
      <c r="D1452" s="5">
        <f>IF(N1452&gt;0, RANK(N1452,(N1452:P1452,Q1452:AE1452)),0)</f>
        <v>2</v>
      </c>
      <c r="E1452" s="5">
        <f>IF(O1452&gt;0,RANK(O1452,(N1452:P1452,Q1452:AE1452)),0)</f>
        <v>1</v>
      </c>
      <c r="F1452" s="5">
        <f t="shared" si="335"/>
        <v>0</v>
      </c>
      <c r="G1452" s="1">
        <f t="shared" si="336"/>
        <v>279</v>
      </c>
      <c r="H1452" s="2">
        <f t="shared" si="342"/>
        <v>0.16164542294322132</v>
      </c>
      <c r="I1452" s="6"/>
      <c r="J1452" s="2">
        <f t="shared" si="337"/>
        <v>0.40440324449594439</v>
      </c>
      <c r="K1452" s="2">
        <f t="shared" si="338"/>
        <v>0.56604866743916571</v>
      </c>
      <c r="L1452" s="2">
        <f t="shared" si="339"/>
        <v>0</v>
      </c>
      <c r="M1452" s="2">
        <f t="shared" si="340"/>
        <v>2.9548088064889844E-2</v>
      </c>
      <c r="N1452" s="63">
        <v>698</v>
      </c>
      <c r="O1452" s="63">
        <v>977</v>
      </c>
      <c r="P1452" s="63">
        <v>0</v>
      </c>
      <c r="Q1452" s="63">
        <v>15</v>
      </c>
      <c r="R1452" s="63">
        <v>5</v>
      </c>
      <c r="S1452" s="63">
        <v>2</v>
      </c>
      <c r="T1452" s="63">
        <v>0</v>
      </c>
      <c r="U1452" s="63">
        <v>5</v>
      </c>
      <c r="V1452" s="63">
        <v>1</v>
      </c>
      <c r="W1452" s="63">
        <v>5</v>
      </c>
      <c r="X1452" s="63">
        <v>1</v>
      </c>
      <c r="Y1452" s="63">
        <v>0</v>
      </c>
      <c r="Z1452" s="63">
        <v>0</v>
      </c>
      <c r="AA1452" s="63">
        <v>0</v>
      </c>
      <c r="AB1452" s="63">
        <v>0</v>
      </c>
      <c r="AC1452" s="63">
        <v>0</v>
      </c>
      <c r="AD1452" s="63">
        <v>0</v>
      </c>
      <c r="AE1452" s="63">
        <v>0</v>
      </c>
      <c r="AF1452" s="63">
        <v>0</v>
      </c>
      <c r="AG1452" s="63">
        <v>0</v>
      </c>
      <c r="AH1452" s="63">
        <v>0</v>
      </c>
      <c r="AI1452" s="63">
        <v>0</v>
      </c>
      <c r="AJ1452" s="63">
        <v>0</v>
      </c>
      <c r="AK1452" s="63">
        <v>1</v>
      </c>
      <c r="AL1452" s="63">
        <v>0</v>
      </c>
      <c r="AM1452" s="63">
        <v>0</v>
      </c>
      <c r="AN1452" s="63">
        <v>0</v>
      </c>
      <c r="AO1452" s="63">
        <v>5</v>
      </c>
      <c r="AP1452" s="63">
        <v>0</v>
      </c>
      <c r="AQ1452" s="63">
        <v>0</v>
      </c>
      <c r="AR1452" s="63">
        <v>9</v>
      </c>
      <c r="AS1452" s="63">
        <v>1</v>
      </c>
      <c r="AT1452" s="63">
        <v>0</v>
      </c>
      <c r="AU1452" s="63">
        <v>0</v>
      </c>
      <c r="AV1452" s="63">
        <v>1</v>
      </c>
      <c r="AW1452" s="63">
        <v>0</v>
      </c>
      <c r="AX1452" s="63">
        <v>0</v>
      </c>
      <c r="AY1452" s="63"/>
      <c r="BA1452" t="str">
        <f t="shared" si="333"/>
        <v>Highgate</v>
      </c>
      <c r="BB1452" t="s">
        <v>1137</v>
      </c>
      <c r="BC1452">
        <v>1</v>
      </c>
      <c r="BE1452" s="112">
        <v>50</v>
      </c>
      <c r="BF1452" s="114">
        <v>11</v>
      </c>
      <c r="BG1452" s="114">
        <v>50</v>
      </c>
      <c r="BH1452" s="118">
        <v>33025</v>
      </c>
      <c r="BI1452" s="118">
        <f t="shared" si="343"/>
        <v>50011</v>
      </c>
      <c r="BJ1452" s="8" t="s">
        <v>1471</v>
      </c>
      <c r="BK1452">
        <f t="shared" si="341"/>
        <v>5033025</v>
      </c>
      <c r="BP1452">
        <v>59.89</v>
      </c>
      <c r="BQ1452">
        <v>8.74</v>
      </c>
      <c r="BR1452">
        <v>51.14</v>
      </c>
      <c r="BW1452" s="63"/>
      <c r="BX1452" s="63"/>
    </row>
    <row r="1453" spans="1:76" ht="15" hidden="1" customHeight="1" outlineLevel="1">
      <c r="A1453" t="s">
        <v>2049</v>
      </c>
      <c r="B1453" s="8" t="s">
        <v>2015</v>
      </c>
      <c r="C1453" s="1">
        <f t="shared" si="334"/>
        <v>3084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335"/>
        <v>8</v>
      </c>
      <c r="G1453" s="1">
        <f t="shared" si="336"/>
        <v>1505</v>
      </c>
      <c r="H1453" s="2">
        <f t="shared" si="342"/>
        <v>0.48800259403372243</v>
      </c>
      <c r="I1453" s="6"/>
      <c r="J1453" s="2">
        <f t="shared" si="337"/>
        <v>0.73086900129701682</v>
      </c>
      <c r="K1453" s="2">
        <f t="shared" si="338"/>
        <v>0.24286640726329442</v>
      </c>
      <c r="L1453" s="2">
        <f t="shared" si="339"/>
        <v>3.2425421530479895E-4</v>
      </c>
      <c r="M1453" s="2">
        <f t="shared" si="340"/>
        <v>2.5940337224383964E-2</v>
      </c>
      <c r="N1453" s="63">
        <v>2254</v>
      </c>
      <c r="O1453" s="63">
        <v>749</v>
      </c>
      <c r="P1453" s="63">
        <v>1</v>
      </c>
      <c r="Q1453" s="63">
        <v>27</v>
      </c>
      <c r="R1453" s="63">
        <v>7</v>
      </c>
      <c r="S1453" s="63">
        <v>0</v>
      </c>
      <c r="T1453" s="63">
        <v>0</v>
      </c>
      <c r="U1453" s="63">
        <v>14</v>
      </c>
      <c r="V1453" s="63">
        <v>0</v>
      </c>
      <c r="W1453" s="63">
        <v>10</v>
      </c>
      <c r="X1453" s="63">
        <v>2</v>
      </c>
      <c r="Y1453" s="63">
        <v>0</v>
      </c>
      <c r="Z1453" s="63">
        <v>1</v>
      </c>
      <c r="AA1453" s="63">
        <v>1</v>
      </c>
      <c r="AB1453" s="63">
        <v>1</v>
      </c>
      <c r="AC1453" s="63">
        <v>0</v>
      </c>
      <c r="AD1453" s="63">
        <v>0</v>
      </c>
      <c r="AE1453" s="63">
        <v>0</v>
      </c>
      <c r="AF1453" s="63">
        <v>0</v>
      </c>
      <c r="AG1453" s="63">
        <v>0</v>
      </c>
      <c r="AH1453" s="63">
        <v>0</v>
      </c>
      <c r="AI1453" s="63">
        <v>0</v>
      </c>
      <c r="AJ1453" s="63">
        <v>0</v>
      </c>
      <c r="AK1453" s="63">
        <v>2</v>
      </c>
      <c r="AL1453" s="63">
        <v>0</v>
      </c>
      <c r="AM1453" s="63">
        <v>0</v>
      </c>
      <c r="AN1453" s="63">
        <v>0</v>
      </c>
      <c r="AO1453" s="63">
        <v>6</v>
      </c>
      <c r="AP1453" s="63">
        <v>1</v>
      </c>
      <c r="AQ1453" s="63">
        <v>0</v>
      </c>
      <c r="AR1453" s="63">
        <v>7</v>
      </c>
      <c r="AS1453" s="63">
        <v>0</v>
      </c>
      <c r="AT1453" s="63">
        <v>0</v>
      </c>
      <c r="AU1453" s="63">
        <v>0</v>
      </c>
      <c r="AV1453" s="63">
        <v>1</v>
      </c>
      <c r="AW1453" s="63">
        <v>0</v>
      </c>
      <c r="AX1453" s="63">
        <v>0</v>
      </c>
      <c r="AY1453" s="63"/>
      <c r="BA1453" t="str">
        <f t="shared" si="333"/>
        <v>Hinesburg</v>
      </c>
      <c r="BB1453" t="s">
        <v>3172</v>
      </c>
      <c r="BC1453">
        <v>1</v>
      </c>
      <c r="BE1453" s="112">
        <v>50</v>
      </c>
      <c r="BF1453" s="114">
        <v>7</v>
      </c>
      <c r="BG1453" s="114">
        <v>35</v>
      </c>
      <c r="BH1453" s="118">
        <v>33475</v>
      </c>
      <c r="BI1453" s="118">
        <f t="shared" si="343"/>
        <v>50007</v>
      </c>
      <c r="BJ1453" s="8" t="s">
        <v>1471</v>
      </c>
      <c r="BK1453">
        <f t="shared" si="341"/>
        <v>5033475</v>
      </c>
      <c r="BP1453">
        <v>40.119999999999997</v>
      </c>
      <c r="BQ1453">
        <v>0.3</v>
      </c>
      <c r="BR1453">
        <v>39.81</v>
      </c>
      <c r="BW1453" s="63"/>
      <c r="BX1453" s="63"/>
    </row>
    <row r="1454" spans="1:76" ht="15" hidden="1" customHeight="1" outlineLevel="1">
      <c r="A1454" t="s">
        <v>3099</v>
      </c>
      <c r="B1454" s="8" t="s">
        <v>2015</v>
      </c>
      <c r="C1454" s="1">
        <f t="shared" si="334"/>
        <v>358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 t="shared" si="335"/>
        <v>0</v>
      </c>
      <c r="G1454" s="1">
        <f t="shared" si="336"/>
        <v>71</v>
      </c>
      <c r="H1454" s="2">
        <f t="shared" si="342"/>
        <v>0.19832402234636873</v>
      </c>
      <c r="I1454" s="6"/>
      <c r="J1454" s="2">
        <f t="shared" si="337"/>
        <v>0.38826815642458101</v>
      </c>
      <c r="K1454" s="2">
        <f t="shared" si="338"/>
        <v>0.58659217877094971</v>
      </c>
      <c r="L1454" s="2">
        <f t="shared" si="339"/>
        <v>0</v>
      </c>
      <c r="M1454" s="2">
        <f t="shared" si="340"/>
        <v>2.5139664804469275E-2</v>
      </c>
      <c r="N1454" s="63">
        <v>139</v>
      </c>
      <c r="O1454" s="63">
        <v>210</v>
      </c>
      <c r="P1454" s="63">
        <v>0</v>
      </c>
      <c r="Q1454" s="63">
        <v>5</v>
      </c>
      <c r="R1454" s="63">
        <v>0</v>
      </c>
      <c r="S1454" s="63">
        <v>0</v>
      </c>
      <c r="T1454" s="63">
        <v>0</v>
      </c>
      <c r="U1454" s="63">
        <v>0</v>
      </c>
      <c r="V1454" s="63">
        <v>0</v>
      </c>
      <c r="W1454" s="63">
        <v>1</v>
      </c>
      <c r="X1454" s="63">
        <v>1</v>
      </c>
      <c r="Y1454" s="63">
        <v>0</v>
      </c>
      <c r="Z1454" s="63">
        <v>0</v>
      </c>
      <c r="AA1454" s="63">
        <v>0</v>
      </c>
      <c r="AB1454" s="63">
        <v>0</v>
      </c>
      <c r="AC1454" s="63">
        <v>0</v>
      </c>
      <c r="AD1454" s="63">
        <v>0</v>
      </c>
      <c r="AE1454" s="63">
        <v>0</v>
      </c>
      <c r="AF1454" s="63">
        <v>0</v>
      </c>
      <c r="AG1454" s="63">
        <v>0</v>
      </c>
      <c r="AH1454" s="63">
        <v>0</v>
      </c>
      <c r="AI1454" s="63">
        <v>0</v>
      </c>
      <c r="AJ1454" s="63">
        <v>0</v>
      </c>
      <c r="AK1454" s="63">
        <v>0</v>
      </c>
      <c r="AL1454" s="63">
        <v>0</v>
      </c>
      <c r="AM1454" s="63">
        <v>0</v>
      </c>
      <c r="AN1454" s="63">
        <v>0</v>
      </c>
      <c r="AO1454" s="63">
        <v>1</v>
      </c>
      <c r="AP1454" s="63">
        <v>0</v>
      </c>
      <c r="AQ1454" s="63">
        <v>0</v>
      </c>
      <c r="AR1454" s="63">
        <v>1</v>
      </c>
      <c r="AS1454" s="63">
        <v>0</v>
      </c>
      <c r="AT1454" s="63">
        <v>0</v>
      </c>
      <c r="AU1454" s="63">
        <v>0</v>
      </c>
      <c r="AV1454" s="63">
        <v>0</v>
      </c>
      <c r="AW1454" s="63">
        <v>0</v>
      </c>
      <c r="AX1454" s="63">
        <v>0</v>
      </c>
      <c r="AY1454" s="63"/>
      <c r="BA1454" t="str">
        <f t="shared" si="333"/>
        <v>Holland</v>
      </c>
      <c r="BB1454" t="s">
        <v>405</v>
      </c>
      <c r="BC1454">
        <v>1</v>
      </c>
      <c r="BE1454" s="112">
        <v>50</v>
      </c>
      <c r="BF1454" s="114">
        <v>19</v>
      </c>
      <c r="BG1454" s="114">
        <v>50</v>
      </c>
      <c r="BH1454" s="118">
        <v>33775</v>
      </c>
      <c r="BI1454" s="118">
        <f t="shared" si="343"/>
        <v>50019</v>
      </c>
      <c r="BJ1454" s="8" t="s">
        <v>1471</v>
      </c>
      <c r="BK1454">
        <f t="shared" si="341"/>
        <v>5033775</v>
      </c>
      <c r="BP1454">
        <v>38.229999999999997</v>
      </c>
      <c r="BQ1454">
        <v>0.63</v>
      </c>
      <c r="BR1454">
        <v>37.6</v>
      </c>
      <c r="BW1454" s="63"/>
      <c r="BX1454" s="63"/>
    </row>
    <row r="1455" spans="1:76" ht="15" hidden="1" customHeight="1" outlineLevel="1">
      <c r="A1455" t="s">
        <v>2803</v>
      </c>
      <c r="B1455" s="8" t="s">
        <v>2015</v>
      </c>
      <c r="C1455" s="1">
        <f t="shared" si="334"/>
        <v>427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335"/>
        <v>0</v>
      </c>
      <c r="G1455" s="1">
        <f t="shared" si="336"/>
        <v>30</v>
      </c>
      <c r="H1455" s="2">
        <f t="shared" si="342"/>
        <v>7.0257611241217793E-2</v>
      </c>
      <c r="I1455" s="6"/>
      <c r="J1455" s="2">
        <f t="shared" si="337"/>
        <v>0.51756440281030447</v>
      </c>
      <c r="K1455" s="2">
        <f t="shared" si="338"/>
        <v>0.44730679156908665</v>
      </c>
      <c r="L1455" s="2">
        <f t="shared" si="339"/>
        <v>0</v>
      </c>
      <c r="M1455" s="2">
        <f t="shared" si="340"/>
        <v>3.5128805620608883E-2</v>
      </c>
      <c r="N1455" s="63">
        <v>221</v>
      </c>
      <c r="O1455" s="63">
        <v>191</v>
      </c>
      <c r="P1455" s="63">
        <v>0</v>
      </c>
      <c r="Q1455" s="63">
        <v>3</v>
      </c>
      <c r="R1455" s="63">
        <v>0</v>
      </c>
      <c r="S1455" s="63">
        <v>0</v>
      </c>
      <c r="T1455" s="63">
        <v>0</v>
      </c>
      <c r="U1455" s="63">
        <v>0</v>
      </c>
      <c r="V1455" s="63">
        <v>0</v>
      </c>
      <c r="W1455" s="63">
        <v>3</v>
      </c>
      <c r="X1455" s="63">
        <v>0</v>
      </c>
      <c r="Y1455" s="63">
        <v>0</v>
      </c>
      <c r="Z1455" s="63">
        <v>0</v>
      </c>
      <c r="AA1455" s="63">
        <v>0</v>
      </c>
      <c r="AB1455" s="63">
        <v>0</v>
      </c>
      <c r="AC1455" s="63">
        <v>0</v>
      </c>
      <c r="AD1455" s="63">
        <v>0</v>
      </c>
      <c r="AE1455" s="63">
        <v>0</v>
      </c>
      <c r="AF1455" s="63">
        <v>0</v>
      </c>
      <c r="AG1455" s="63">
        <v>0</v>
      </c>
      <c r="AH1455" s="63">
        <v>0</v>
      </c>
      <c r="AI1455" s="63">
        <v>0</v>
      </c>
      <c r="AJ1455" s="63">
        <v>0</v>
      </c>
      <c r="AK1455" s="63">
        <v>0</v>
      </c>
      <c r="AL1455" s="63">
        <v>0</v>
      </c>
      <c r="AM1455" s="63">
        <v>0</v>
      </c>
      <c r="AN1455" s="63">
        <v>0</v>
      </c>
      <c r="AO1455" s="63">
        <v>3</v>
      </c>
      <c r="AP1455" s="63">
        <v>1</v>
      </c>
      <c r="AQ1455" s="63">
        <v>0</v>
      </c>
      <c r="AR1455" s="63">
        <v>5</v>
      </c>
      <c r="AS1455" s="63">
        <v>0</v>
      </c>
      <c r="AT1455" s="63">
        <v>0</v>
      </c>
      <c r="AU1455" s="63">
        <v>0</v>
      </c>
      <c r="AV1455" s="63">
        <v>0</v>
      </c>
      <c r="AW1455" s="63">
        <v>0</v>
      </c>
      <c r="AX1455" s="63">
        <v>0</v>
      </c>
      <c r="AY1455" s="63"/>
      <c r="BA1455" t="str">
        <f t="shared" si="333"/>
        <v>Hubbardton</v>
      </c>
      <c r="BB1455" t="s">
        <v>589</v>
      </c>
      <c r="BC1455">
        <v>1</v>
      </c>
      <c r="BE1455" s="112">
        <v>50</v>
      </c>
      <c r="BF1455" s="114">
        <v>21</v>
      </c>
      <c r="BG1455" s="114">
        <v>40</v>
      </c>
      <c r="BH1455" s="118">
        <v>34450</v>
      </c>
      <c r="BI1455" s="118">
        <f t="shared" si="343"/>
        <v>50021</v>
      </c>
      <c r="BJ1455" s="8" t="s">
        <v>1471</v>
      </c>
      <c r="BK1455">
        <f t="shared" si="341"/>
        <v>5034450</v>
      </c>
      <c r="BP1455">
        <v>28.85</v>
      </c>
      <c r="BQ1455">
        <v>1.33</v>
      </c>
      <c r="BR1455">
        <v>27.52</v>
      </c>
      <c r="BW1455" s="63"/>
      <c r="BX1455" s="63"/>
    </row>
    <row r="1456" spans="1:76" ht="15" hidden="1" customHeight="1" outlineLevel="1">
      <c r="A1456" t="s">
        <v>2843</v>
      </c>
      <c r="B1456" s="8" t="s">
        <v>2015</v>
      </c>
      <c r="C1456" s="1">
        <f t="shared" si="334"/>
        <v>1405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335"/>
        <v>8</v>
      </c>
      <c r="G1456" s="1">
        <f t="shared" si="336"/>
        <v>735</v>
      </c>
      <c r="H1456" s="2">
        <f t="shared" si="342"/>
        <v>0.52313167259786475</v>
      </c>
      <c r="I1456" s="6"/>
      <c r="J1456" s="2">
        <f t="shared" si="337"/>
        <v>0.74519572953736657</v>
      </c>
      <c r="K1456" s="2">
        <f t="shared" si="338"/>
        <v>0.22206405693950179</v>
      </c>
      <c r="L1456" s="2">
        <f t="shared" si="339"/>
        <v>7.1174377224199293E-4</v>
      </c>
      <c r="M1456" s="2">
        <f t="shared" si="340"/>
        <v>3.2028469750889646E-2</v>
      </c>
      <c r="N1456" s="63">
        <v>1047</v>
      </c>
      <c r="O1456" s="63">
        <v>312</v>
      </c>
      <c r="P1456" s="63">
        <v>1</v>
      </c>
      <c r="Q1456" s="63">
        <v>11</v>
      </c>
      <c r="R1456" s="63">
        <v>6</v>
      </c>
      <c r="S1456" s="63">
        <v>1</v>
      </c>
      <c r="T1456" s="63">
        <v>2</v>
      </c>
      <c r="U1456" s="63">
        <v>5</v>
      </c>
      <c r="V1456" s="63">
        <v>0</v>
      </c>
      <c r="W1456" s="63">
        <v>12</v>
      </c>
      <c r="X1456" s="63">
        <v>0</v>
      </c>
      <c r="Y1456" s="63">
        <v>0</v>
      </c>
      <c r="Z1456" s="63">
        <v>0</v>
      </c>
      <c r="AA1456" s="63">
        <v>0</v>
      </c>
      <c r="AB1456" s="63">
        <v>0</v>
      </c>
      <c r="AC1456" s="63">
        <v>0</v>
      </c>
      <c r="AD1456" s="63">
        <v>0</v>
      </c>
      <c r="AE1456" s="63">
        <v>0</v>
      </c>
      <c r="AF1456" s="63">
        <v>0</v>
      </c>
      <c r="AG1456" s="63">
        <v>0</v>
      </c>
      <c r="AH1456" s="63">
        <v>0</v>
      </c>
      <c r="AI1456" s="63">
        <v>0</v>
      </c>
      <c r="AJ1456" s="63">
        <v>0</v>
      </c>
      <c r="AK1456" s="63">
        <v>2</v>
      </c>
      <c r="AL1456" s="63">
        <v>0</v>
      </c>
      <c r="AM1456" s="63">
        <v>0</v>
      </c>
      <c r="AN1456" s="63">
        <v>0</v>
      </c>
      <c r="AO1456" s="63">
        <v>2</v>
      </c>
      <c r="AP1456" s="63">
        <v>0</v>
      </c>
      <c r="AQ1456" s="63">
        <v>0</v>
      </c>
      <c r="AR1456" s="63">
        <v>3</v>
      </c>
      <c r="AS1456" s="63">
        <v>1</v>
      </c>
      <c r="AT1456" s="63">
        <v>0</v>
      </c>
      <c r="AU1456" s="63">
        <v>0</v>
      </c>
      <c r="AV1456" s="63">
        <v>0</v>
      </c>
      <c r="AW1456" s="63">
        <v>0</v>
      </c>
      <c r="AX1456" s="63">
        <v>0</v>
      </c>
      <c r="AY1456" s="63"/>
      <c r="BA1456" t="str">
        <f t="shared" si="333"/>
        <v>Huntington</v>
      </c>
      <c r="BB1456" t="s">
        <v>3172</v>
      </c>
      <c r="BC1456">
        <v>1</v>
      </c>
      <c r="BE1456" s="112">
        <v>50</v>
      </c>
      <c r="BF1456" s="114">
        <v>7</v>
      </c>
      <c r="BG1456" s="114">
        <v>40</v>
      </c>
      <c r="BH1456" s="118">
        <v>34600</v>
      </c>
      <c r="BI1456" s="118">
        <f t="shared" si="343"/>
        <v>50007</v>
      </c>
      <c r="BJ1456" s="8" t="s">
        <v>1471</v>
      </c>
      <c r="BK1456">
        <f t="shared" si="341"/>
        <v>5034600</v>
      </c>
      <c r="BP1456">
        <v>38.15</v>
      </c>
      <c r="BQ1456">
        <v>0.01</v>
      </c>
      <c r="BR1456">
        <v>38.14</v>
      </c>
      <c r="BW1456" s="63"/>
      <c r="BX1456" s="63"/>
    </row>
    <row r="1457" spans="1:76" ht="15" hidden="1" customHeight="1" outlineLevel="1">
      <c r="A1457" t="s">
        <v>1278</v>
      </c>
      <c r="B1457" s="8" t="s">
        <v>2015</v>
      </c>
      <c r="C1457" s="1">
        <f t="shared" si="334"/>
        <v>1731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335"/>
        <v>0</v>
      </c>
      <c r="G1457" s="1">
        <f t="shared" si="336"/>
        <v>572</v>
      </c>
      <c r="H1457" s="2">
        <f t="shared" si="342"/>
        <v>0.33044482957827848</v>
      </c>
      <c r="I1457" s="6"/>
      <c r="J1457" s="2">
        <f t="shared" si="337"/>
        <v>0.64586943963027155</v>
      </c>
      <c r="K1457" s="2">
        <f t="shared" si="338"/>
        <v>0.31542461005199307</v>
      </c>
      <c r="L1457" s="2">
        <f t="shared" si="339"/>
        <v>0</v>
      </c>
      <c r="M1457" s="2">
        <f t="shared" si="340"/>
        <v>3.8705950317735383E-2</v>
      </c>
      <c r="N1457" s="63">
        <v>1118</v>
      </c>
      <c r="O1457" s="63">
        <v>546</v>
      </c>
      <c r="P1457" s="63">
        <v>0</v>
      </c>
      <c r="Q1457" s="63">
        <v>20</v>
      </c>
      <c r="R1457" s="63">
        <v>6</v>
      </c>
      <c r="S1457" s="63">
        <v>2</v>
      </c>
      <c r="T1457" s="63">
        <v>1</v>
      </c>
      <c r="U1457" s="63">
        <v>7</v>
      </c>
      <c r="V1457" s="63">
        <v>0</v>
      </c>
      <c r="W1457" s="63">
        <v>5</v>
      </c>
      <c r="X1457" s="63">
        <v>1</v>
      </c>
      <c r="Y1457" s="63">
        <v>0</v>
      </c>
      <c r="Z1457" s="63">
        <v>0</v>
      </c>
      <c r="AA1457" s="63">
        <v>2</v>
      </c>
      <c r="AB1457" s="63">
        <v>1</v>
      </c>
      <c r="AC1457" s="63">
        <v>0</v>
      </c>
      <c r="AD1457" s="63">
        <v>0</v>
      </c>
      <c r="AE1457" s="63">
        <v>0</v>
      </c>
      <c r="AF1457" s="63">
        <v>0</v>
      </c>
      <c r="AG1457" s="63">
        <v>0</v>
      </c>
      <c r="AH1457" s="63">
        <v>0</v>
      </c>
      <c r="AI1457" s="63">
        <v>0</v>
      </c>
      <c r="AJ1457" s="63">
        <v>0</v>
      </c>
      <c r="AK1457" s="63">
        <v>3</v>
      </c>
      <c r="AL1457" s="63">
        <v>0</v>
      </c>
      <c r="AM1457" s="63">
        <v>0</v>
      </c>
      <c r="AN1457" s="63">
        <v>0</v>
      </c>
      <c r="AO1457" s="63">
        <v>4</v>
      </c>
      <c r="AP1457" s="63">
        <v>1</v>
      </c>
      <c r="AQ1457" s="63">
        <v>0</v>
      </c>
      <c r="AR1457" s="63">
        <v>10</v>
      </c>
      <c r="AS1457" s="63">
        <v>0</v>
      </c>
      <c r="AT1457" s="63">
        <v>0</v>
      </c>
      <c r="AU1457" s="63">
        <v>0</v>
      </c>
      <c r="AV1457" s="63">
        <v>4</v>
      </c>
      <c r="AW1457" s="63">
        <v>0</v>
      </c>
      <c r="AX1457" s="63">
        <v>0</v>
      </c>
      <c r="AY1457" s="63"/>
      <c r="BA1457" t="str">
        <f t="shared" si="333"/>
        <v>Hyde Park</v>
      </c>
      <c r="BB1457" t="s">
        <v>2767</v>
      </c>
      <c r="BC1457">
        <v>1</v>
      </c>
      <c r="BE1457" s="112">
        <v>50</v>
      </c>
      <c r="BF1457" s="114">
        <v>15</v>
      </c>
      <c r="BG1457" s="114">
        <v>25</v>
      </c>
      <c r="BH1457" s="118">
        <v>35050</v>
      </c>
      <c r="BI1457" s="118">
        <f t="shared" si="343"/>
        <v>50015</v>
      </c>
      <c r="BJ1457" s="8" t="s">
        <v>1471</v>
      </c>
      <c r="BK1457">
        <f t="shared" si="341"/>
        <v>5035050</v>
      </c>
      <c r="BP1457">
        <v>39</v>
      </c>
      <c r="BQ1457">
        <v>1.1200000000000001</v>
      </c>
      <c r="BR1457">
        <v>37.880000000000003</v>
      </c>
      <c r="BW1457" s="63"/>
      <c r="BX1457" s="63"/>
    </row>
    <row r="1458" spans="1:76" ht="15" hidden="1" customHeight="1" outlineLevel="1">
      <c r="A1458" t="s">
        <v>2661</v>
      </c>
      <c r="B1458" s="8" t="s">
        <v>2015</v>
      </c>
      <c r="C1458" s="1">
        <f t="shared" si="334"/>
        <v>262</v>
      </c>
      <c r="D1458" s="5">
        <f>IF(N1458&gt;0, RANK(N1458,(N1458:P1458,Q1458:AE1458)),0)</f>
        <v>1</v>
      </c>
      <c r="E1458" s="5">
        <f>IF(O1458&gt;0,RANK(O1458,(N1458:P1458,Q1458:AE1458)),0)</f>
        <v>1</v>
      </c>
      <c r="F1458" s="5">
        <f t="shared" si="335"/>
        <v>0</v>
      </c>
      <c r="G1458" s="1">
        <f t="shared" si="336"/>
        <v>0</v>
      </c>
      <c r="H1458" s="2">
        <f t="shared" si="342"/>
        <v>0</v>
      </c>
      <c r="I1458" s="6"/>
      <c r="J1458" s="2">
        <f t="shared" si="337"/>
        <v>0.49618320610687022</v>
      </c>
      <c r="K1458" s="2">
        <f t="shared" si="338"/>
        <v>0.49618320610687022</v>
      </c>
      <c r="L1458" s="2">
        <f t="shared" si="339"/>
        <v>0</v>
      </c>
      <c r="M1458" s="2">
        <f t="shared" si="340"/>
        <v>7.6335877862594992E-3</v>
      </c>
      <c r="N1458" s="63">
        <v>130</v>
      </c>
      <c r="O1458" s="63">
        <v>130</v>
      </c>
      <c r="P1458" s="63">
        <v>0</v>
      </c>
      <c r="Q1458" s="63">
        <v>1</v>
      </c>
      <c r="R1458" s="63">
        <v>0</v>
      </c>
      <c r="S1458" s="63">
        <v>0</v>
      </c>
      <c r="T1458" s="63">
        <v>0</v>
      </c>
      <c r="U1458" s="63">
        <v>0</v>
      </c>
      <c r="V1458" s="63">
        <v>0</v>
      </c>
      <c r="W1458" s="63">
        <v>0</v>
      </c>
      <c r="X1458" s="63">
        <v>0</v>
      </c>
      <c r="Y1458" s="63">
        <v>0</v>
      </c>
      <c r="Z1458" s="63">
        <v>0</v>
      </c>
      <c r="AA1458" s="63">
        <v>0</v>
      </c>
      <c r="AB1458" s="63">
        <v>0</v>
      </c>
      <c r="AC1458" s="63">
        <v>0</v>
      </c>
      <c r="AD1458" s="63">
        <v>0</v>
      </c>
      <c r="AE1458" s="63">
        <v>0</v>
      </c>
      <c r="AF1458" s="63">
        <v>0</v>
      </c>
      <c r="AG1458" s="63">
        <v>0</v>
      </c>
      <c r="AH1458" s="63">
        <v>0</v>
      </c>
      <c r="AI1458" s="63">
        <v>0</v>
      </c>
      <c r="AJ1458" s="63">
        <v>0</v>
      </c>
      <c r="AK1458" s="63">
        <v>0</v>
      </c>
      <c r="AL1458" s="63">
        <v>0</v>
      </c>
      <c r="AM1458" s="63">
        <v>0</v>
      </c>
      <c r="AN1458" s="63">
        <v>0</v>
      </c>
      <c r="AO1458" s="63">
        <v>0</v>
      </c>
      <c r="AP1458" s="63">
        <v>0</v>
      </c>
      <c r="AQ1458" s="63">
        <v>0</v>
      </c>
      <c r="AR1458" s="63">
        <v>1</v>
      </c>
      <c r="AS1458" s="63">
        <v>0</v>
      </c>
      <c r="AT1458" s="63">
        <v>0</v>
      </c>
      <c r="AU1458" s="63">
        <v>0</v>
      </c>
      <c r="AV1458" s="63">
        <v>0</v>
      </c>
      <c r="AW1458" s="63">
        <v>0</v>
      </c>
      <c r="AX1458" s="63">
        <v>0</v>
      </c>
      <c r="AY1458" s="63"/>
      <c r="BA1458" t="str">
        <f t="shared" si="333"/>
        <v>Ira</v>
      </c>
      <c r="BB1458" t="s">
        <v>589</v>
      </c>
      <c r="BC1458">
        <v>1</v>
      </c>
      <c r="BE1458" s="112">
        <v>50</v>
      </c>
      <c r="BF1458" s="114">
        <v>21</v>
      </c>
      <c r="BG1458" s="114">
        <v>45</v>
      </c>
      <c r="BH1458" s="118">
        <v>35425</v>
      </c>
      <c r="BI1458" s="118">
        <f t="shared" si="343"/>
        <v>50021</v>
      </c>
      <c r="BJ1458" s="8" t="s">
        <v>1471</v>
      </c>
      <c r="BK1458">
        <f t="shared" si="341"/>
        <v>5035425</v>
      </c>
      <c r="BP1458">
        <v>21.32</v>
      </c>
      <c r="BQ1458">
        <v>0</v>
      </c>
      <c r="BR1458">
        <v>21.32</v>
      </c>
      <c r="BW1458" s="63"/>
      <c r="BX1458" s="63"/>
    </row>
    <row r="1459" spans="1:76" ht="15" hidden="1" customHeight="1" outlineLevel="1">
      <c r="A1459" t="s">
        <v>3055</v>
      </c>
      <c r="B1459" s="8" t="s">
        <v>2015</v>
      </c>
      <c r="C1459" s="1">
        <f t="shared" si="334"/>
        <v>673</v>
      </c>
      <c r="D1459" s="5">
        <f>IF(N1459&gt;0, RANK(N1459,(N1459:P1459,Q1459:AE1459)),0)</f>
        <v>2</v>
      </c>
      <c r="E1459" s="5">
        <f>IF(O1459&gt;0,RANK(O1459,(N1459:P1459,Q1459:AE1459)),0)</f>
        <v>1</v>
      </c>
      <c r="F1459" s="5">
        <f t="shared" si="335"/>
        <v>0</v>
      </c>
      <c r="G1459" s="1">
        <f t="shared" si="336"/>
        <v>148</v>
      </c>
      <c r="H1459" s="2">
        <f t="shared" si="342"/>
        <v>0.21991084695393759</v>
      </c>
      <c r="I1459" s="6"/>
      <c r="J1459" s="2">
        <f t="shared" si="337"/>
        <v>0.38187221396731053</v>
      </c>
      <c r="K1459" s="2">
        <f t="shared" si="338"/>
        <v>0.60178306092124811</v>
      </c>
      <c r="L1459" s="2">
        <f t="shared" si="339"/>
        <v>0</v>
      </c>
      <c r="M1459" s="2">
        <f t="shared" si="340"/>
        <v>1.6344725111441361E-2</v>
      </c>
      <c r="N1459" s="63">
        <v>257</v>
      </c>
      <c r="O1459" s="63">
        <v>405</v>
      </c>
      <c r="P1459" s="63">
        <v>0</v>
      </c>
      <c r="Q1459" s="63">
        <v>1</v>
      </c>
      <c r="R1459" s="63">
        <v>0</v>
      </c>
      <c r="S1459" s="63">
        <v>2</v>
      </c>
      <c r="T1459" s="63">
        <v>0</v>
      </c>
      <c r="U1459" s="63">
        <v>2</v>
      </c>
      <c r="V1459" s="63">
        <v>1</v>
      </c>
      <c r="W1459" s="63">
        <v>1</v>
      </c>
      <c r="X1459" s="63">
        <v>0</v>
      </c>
      <c r="Y1459" s="63">
        <v>0</v>
      </c>
      <c r="Z1459" s="63">
        <v>0</v>
      </c>
      <c r="AA1459" s="63">
        <v>0</v>
      </c>
      <c r="AB1459" s="63">
        <v>0</v>
      </c>
      <c r="AC1459" s="63">
        <v>0</v>
      </c>
      <c r="AD1459" s="63">
        <v>0</v>
      </c>
      <c r="AE1459" s="63">
        <v>1</v>
      </c>
      <c r="AF1459" s="63">
        <v>0</v>
      </c>
      <c r="AG1459" s="63">
        <v>0</v>
      </c>
      <c r="AH1459" s="63">
        <v>0</v>
      </c>
      <c r="AI1459" s="63">
        <v>0</v>
      </c>
      <c r="AJ1459" s="63">
        <v>0</v>
      </c>
      <c r="AK1459" s="63">
        <v>0</v>
      </c>
      <c r="AL1459" s="63">
        <v>0</v>
      </c>
      <c r="AM1459" s="63">
        <v>0</v>
      </c>
      <c r="AN1459" s="63">
        <v>0</v>
      </c>
      <c r="AO1459" s="63">
        <v>1</v>
      </c>
      <c r="AP1459" s="63">
        <v>0</v>
      </c>
      <c r="AQ1459" s="63">
        <v>0</v>
      </c>
      <c r="AR1459" s="63">
        <v>2</v>
      </c>
      <c r="AS1459" s="63">
        <v>0</v>
      </c>
      <c r="AT1459" s="63">
        <v>0</v>
      </c>
      <c r="AU1459" s="63">
        <v>0</v>
      </c>
      <c r="AV1459" s="63">
        <v>0</v>
      </c>
      <c r="AW1459" s="63">
        <v>0</v>
      </c>
      <c r="AX1459" s="63">
        <v>0</v>
      </c>
      <c r="AY1459" s="63"/>
      <c r="BA1459" t="str">
        <f t="shared" si="333"/>
        <v>Irasburg</v>
      </c>
      <c r="BB1459" t="s">
        <v>405</v>
      </c>
      <c r="BC1459">
        <v>1</v>
      </c>
      <c r="BE1459" s="112">
        <v>50</v>
      </c>
      <c r="BF1459" s="114">
        <v>19</v>
      </c>
      <c r="BG1459" s="114">
        <v>55</v>
      </c>
      <c r="BH1459" s="118">
        <v>35575</v>
      </c>
      <c r="BI1459" s="118">
        <f t="shared" si="343"/>
        <v>50019</v>
      </c>
      <c r="BJ1459" s="8" t="s">
        <v>1471</v>
      </c>
      <c r="BK1459">
        <f t="shared" si="341"/>
        <v>5035575</v>
      </c>
      <c r="BP1459">
        <v>40.590000000000003</v>
      </c>
      <c r="BQ1459">
        <v>0.06</v>
      </c>
      <c r="BR1459">
        <v>40.53</v>
      </c>
      <c r="BW1459" s="63"/>
      <c r="BX1459" s="63"/>
    </row>
    <row r="1460" spans="1:76" ht="15" hidden="1" customHeight="1" outlineLevel="1">
      <c r="A1460" t="s">
        <v>2563</v>
      </c>
      <c r="B1460" s="8" t="s">
        <v>2015</v>
      </c>
      <c r="C1460" s="1">
        <f t="shared" si="334"/>
        <v>349</v>
      </c>
      <c r="D1460" s="5">
        <f>IF(N1460&gt;0, RANK(N1460,(N1460:P1460,Q1460:AE1460)),0)</f>
        <v>1</v>
      </c>
      <c r="E1460" s="5">
        <f>IF(O1460&gt;0,RANK(O1460,(N1460:P1460,Q1460:AE1460)),0)</f>
        <v>2</v>
      </c>
      <c r="F1460" s="5">
        <f t="shared" si="335"/>
        <v>0</v>
      </c>
      <c r="G1460" s="1">
        <f t="shared" si="336"/>
        <v>44</v>
      </c>
      <c r="H1460" s="2">
        <f t="shared" si="342"/>
        <v>0.12607449856733524</v>
      </c>
      <c r="I1460" s="6"/>
      <c r="J1460" s="2">
        <f t="shared" si="337"/>
        <v>0.54727793696275073</v>
      </c>
      <c r="K1460" s="2">
        <f t="shared" si="338"/>
        <v>0.42120343839541546</v>
      </c>
      <c r="L1460" s="2">
        <f t="shared" si="339"/>
        <v>0</v>
      </c>
      <c r="M1460" s="2">
        <f t="shared" si="340"/>
        <v>3.1518624641833803E-2</v>
      </c>
      <c r="N1460" s="63">
        <v>191</v>
      </c>
      <c r="O1460" s="63">
        <v>147</v>
      </c>
      <c r="P1460" s="63">
        <v>0</v>
      </c>
      <c r="Q1460" s="63">
        <v>3</v>
      </c>
      <c r="R1460" s="63">
        <v>1</v>
      </c>
      <c r="S1460" s="63">
        <v>0</v>
      </c>
      <c r="T1460" s="63">
        <v>0</v>
      </c>
      <c r="U1460" s="63">
        <v>1</v>
      </c>
      <c r="V1460" s="63">
        <v>0</v>
      </c>
      <c r="W1460" s="63">
        <v>4</v>
      </c>
      <c r="X1460" s="63">
        <v>0</v>
      </c>
      <c r="Y1460" s="63">
        <v>0</v>
      </c>
      <c r="Z1460" s="63">
        <v>0</v>
      </c>
      <c r="AA1460" s="63">
        <v>1</v>
      </c>
      <c r="AB1460" s="63">
        <v>0</v>
      </c>
      <c r="AC1460" s="63">
        <v>0</v>
      </c>
      <c r="AD1460" s="63">
        <v>0</v>
      </c>
      <c r="AE1460" s="63">
        <v>1</v>
      </c>
      <c r="AF1460" s="63">
        <v>0</v>
      </c>
      <c r="AG1460" s="63">
        <v>0</v>
      </c>
      <c r="AH1460" s="63">
        <v>0</v>
      </c>
      <c r="AI1460" s="63">
        <v>0</v>
      </c>
      <c r="AJ1460" s="63">
        <v>0</v>
      </c>
      <c r="AK1460" s="63">
        <v>0</v>
      </c>
      <c r="AL1460" s="63">
        <v>0</v>
      </c>
      <c r="AM1460" s="63">
        <v>0</v>
      </c>
      <c r="AN1460" s="63">
        <v>0</v>
      </c>
      <c r="AO1460" s="63">
        <v>0</v>
      </c>
      <c r="AP1460" s="63">
        <v>0</v>
      </c>
      <c r="AQ1460" s="63">
        <v>0</v>
      </c>
      <c r="AR1460" s="63">
        <v>0</v>
      </c>
      <c r="AS1460" s="63">
        <v>0</v>
      </c>
      <c r="AT1460" s="63">
        <v>0</v>
      </c>
      <c r="AU1460" s="63">
        <v>0</v>
      </c>
      <c r="AV1460" s="63">
        <v>0</v>
      </c>
      <c r="AW1460" s="63">
        <v>0</v>
      </c>
      <c r="AX1460" s="63">
        <v>0</v>
      </c>
      <c r="AY1460" s="63"/>
      <c r="BA1460" t="str">
        <f t="shared" si="333"/>
        <v>Isle La Motte</v>
      </c>
      <c r="BB1460" t="s">
        <v>3173</v>
      </c>
      <c r="BC1460">
        <v>1</v>
      </c>
      <c r="BE1460" s="112">
        <v>50</v>
      </c>
      <c r="BF1460" s="114">
        <v>13</v>
      </c>
      <c r="BG1460" s="114">
        <v>15</v>
      </c>
      <c r="BH1460" s="118">
        <v>35875</v>
      </c>
      <c r="BI1460" s="118">
        <f t="shared" si="343"/>
        <v>50013</v>
      </c>
      <c r="BJ1460" s="8" t="s">
        <v>1471</v>
      </c>
      <c r="BK1460">
        <f t="shared" si="341"/>
        <v>5035875</v>
      </c>
      <c r="BP1460">
        <v>16.66</v>
      </c>
      <c r="BQ1460">
        <v>8.6999999999999993</v>
      </c>
      <c r="BR1460">
        <v>7.96</v>
      </c>
      <c r="BW1460" s="63"/>
      <c r="BX1460" s="63"/>
    </row>
    <row r="1461" spans="1:76" ht="15" hidden="1" customHeight="1" outlineLevel="1">
      <c r="A1461" t="s">
        <v>2043</v>
      </c>
      <c r="B1461" s="8" t="s">
        <v>2015</v>
      </c>
      <c r="C1461" s="1">
        <f t="shared" si="334"/>
        <v>581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335"/>
        <v>0</v>
      </c>
      <c r="G1461" s="1">
        <f t="shared" si="336"/>
        <v>257</v>
      </c>
      <c r="H1461" s="2">
        <f t="shared" si="342"/>
        <v>0.44234079173838209</v>
      </c>
      <c r="I1461" s="6"/>
      <c r="J1461" s="2">
        <f t="shared" si="337"/>
        <v>0.6987951807228916</v>
      </c>
      <c r="K1461" s="2">
        <f t="shared" si="338"/>
        <v>0.25645438898450945</v>
      </c>
      <c r="L1461" s="2">
        <f t="shared" si="339"/>
        <v>0</v>
      </c>
      <c r="M1461" s="2">
        <f t="shared" si="340"/>
        <v>4.4750430292598953E-2</v>
      </c>
      <c r="N1461" s="63">
        <v>406</v>
      </c>
      <c r="O1461" s="63">
        <v>149</v>
      </c>
      <c r="P1461" s="63">
        <v>0</v>
      </c>
      <c r="Q1461" s="63">
        <v>6</v>
      </c>
      <c r="R1461" s="63">
        <v>5</v>
      </c>
      <c r="S1461" s="63">
        <v>1</v>
      </c>
      <c r="T1461" s="63">
        <v>0</v>
      </c>
      <c r="U1461" s="63">
        <v>4</v>
      </c>
      <c r="V1461" s="63">
        <v>0</v>
      </c>
      <c r="W1461" s="63">
        <v>5</v>
      </c>
      <c r="X1461" s="63">
        <v>0</v>
      </c>
      <c r="Y1461" s="63">
        <v>0</v>
      </c>
      <c r="Z1461" s="63">
        <v>0</v>
      </c>
      <c r="AA1461" s="63">
        <v>0</v>
      </c>
      <c r="AB1461" s="63">
        <v>0</v>
      </c>
      <c r="AC1461" s="63">
        <v>1</v>
      </c>
      <c r="AD1461" s="63">
        <v>0</v>
      </c>
      <c r="AE1461" s="63">
        <v>0</v>
      </c>
      <c r="AF1461" s="63">
        <v>0</v>
      </c>
      <c r="AG1461" s="63">
        <v>0</v>
      </c>
      <c r="AH1461" s="63">
        <v>0</v>
      </c>
      <c r="AI1461" s="63">
        <v>0</v>
      </c>
      <c r="AJ1461" s="63">
        <v>0</v>
      </c>
      <c r="AK1461" s="63">
        <v>0</v>
      </c>
      <c r="AL1461" s="63">
        <v>0</v>
      </c>
      <c r="AM1461" s="63">
        <v>0</v>
      </c>
      <c r="AN1461" s="63">
        <v>0</v>
      </c>
      <c r="AO1461" s="63">
        <v>1</v>
      </c>
      <c r="AP1461" s="63">
        <v>1</v>
      </c>
      <c r="AQ1461" s="63">
        <v>0</v>
      </c>
      <c r="AR1461" s="63">
        <v>1</v>
      </c>
      <c r="AS1461" s="63">
        <v>0</v>
      </c>
      <c r="AT1461" s="63">
        <v>0</v>
      </c>
      <c r="AU1461" s="63">
        <v>0</v>
      </c>
      <c r="AV1461" s="63">
        <v>1</v>
      </c>
      <c r="AW1461" s="63">
        <v>0</v>
      </c>
      <c r="AX1461" s="63">
        <v>0</v>
      </c>
      <c r="AY1461" s="63"/>
      <c r="BA1461" t="str">
        <f t="shared" si="333"/>
        <v>Jamaica</v>
      </c>
      <c r="BB1461" t="s">
        <v>2128</v>
      </c>
      <c r="BC1461">
        <v>1</v>
      </c>
      <c r="BE1461" s="112">
        <v>50</v>
      </c>
      <c r="BF1461" s="114">
        <v>25</v>
      </c>
      <c r="BG1461" s="114">
        <v>45</v>
      </c>
      <c r="BH1461" s="118">
        <v>36175</v>
      </c>
      <c r="BI1461" s="118">
        <f t="shared" si="343"/>
        <v>50025</v>
      </c>
      <c r="BJ1461" s="8" t="s">
        <v>1471</v>
      </c>
      <c r="BK1461">
        <f t="shared" si="341"/>
        <v>5036175</v>
      </c>
      <c r="BP1461">
        <v>49.45</v>
      </c>
      <c r="BQ1461">
        <v>0.1</v>
      </c>
      <c r="BR1461">
        <v>49.35</v>
      </c>
      <c r="BW1461" s="63"/>
      <c r="BX1461" s="63"/>
    </row>
    <row r="1462" spans="1:76" ht="15" hidden="1" customHeight="1" outlineLevel="1">
      <c r="A1462" t="s">
        <v>1923</v>
      </c>
      <c r="B1462" s="8" t="s">
        <v>2015</v>
      </c>
      <c r="C1462" s="1">
        <f t="shared" si="334"/>
        <v>294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335"/>
        <v>0</v>
      </c>
      <c r="G1462" s="1">
        <f t="shared" si="336"/>
        <v>5</v>
      </c>
      <c r="H1462" s="2">
        <f t="shared" si="342"/>
        <v>1.7006802721088437E-2</v>
      </c>
      <c r="I1462" s="6"/>
      <c r="J1462" s="2">
        <f t="shared" si="337"/>
        <v>0.48979591836734693</v>
      </c>
      <c r="K1462" s="2">
        <f t="shared" si="338"/>
        <v>0.47278911564625853</v>
      </c>
      <c r="L1462" s="2">
        <f t="shared" si="339"/>
        <v>0</v>
      </c>
      <c r="M1462" s="2">
        <f t="shared" si="340"/>
        <v>3.7414965986394544E-2</v>
      </c>
      <c r="N1462" s="63">
        <v>144</v>
      </c>
      <c r="O1462" s="63">
        <v>139</v>
      </c>
      <c r="P1462" s="63">
        <v>0</v>
      </c>
      <c r="Q1462" s="63">
        <v>4</v>
      </c>
      <c r="R1462" s="63">
        <v>0</v>
      </c>
      <c r="S1462" s="63">
        <v>1</v>
      </c>
      <c r="T1462" s="63">
        <v>0</v>
      </c>
      <c r="U1462" s="63">
        <v>2</v>
      </c>
      <c r="V1462" s="63">
        <v>0</v>
      </c>
      <c r="W1462" s="63">
        <v>1</v>
      </c>
      <c r="X1462" s="63">
        <v>0</v>
      </c>
      <c r="Y1462" s="63">
        <v>0</v>
      </c>
      <c r="Z1462" s="63">
        <v>0</v>
      </c>
      <c r="AA1462" s="63">
        <v>0</v>
      </c>
      <c r="AB1462" s="63">
        <v>0</v>
      </c>
      <c r="AC1462" s="63">
        <v>1</v>
      </c>
      <c r="AD1462" s="63">
        <v>0</v>
      </c>
      <c r="AE1462" s="63">
        <v>0</v>
      </c>
      <c r="AF1462" s="63">
        <v>0</v>
      </c>
      <c r="AG1462" s="63">
        <v>0</v>
      </c>
      <c r="AH1462" s="63">
        <v>0</v>
      </c>
      <c r="AI1462" s="63">
        <v>0</v>
      </c>
      <c r="AJ1462" s="63">
        <v>0</v>
      </c>
      <c r="AK1462" s="63">
        <v>0</v>
      </c>
      <c r="AL1462" s="63">
        <v>0</v>
      </c>
      <c r="AM1462" s="63">
        <v>0</v>
      </c>
      <c r="AN1462" s="63">
        <v>0</v>
      </c>
      <c r="AO1462" s="63">
        <v>0</v>
      </c>
      <c r="AP1462" s="63">
        <v>1</v>
      </c>
      <c r="AQ1462" s="63">
        <v>0</v>
      </c>
      <c r="AR1462" s="63">
        <v>1</v>
      </c>
      <c r="AS1462" s="63">
        <v>0</v>
      </c>
      <c r="AT1462" s="63">
        <v>0</v>
      </c>
      <c r="AU1462" s="63">
        <v>0</v>
      </c>
      <c r="AV1462" s="63">
        <v>0</v>
      </c>
      <c r="AW1462" s="63">
        <v>0</v>
      </c>
      <c r="AX1462" s="63">
        <v>0</v>
      </c>
      <c r="AY1462" s="63"/>
      <c r="BA1462" t="str">
        <f t="shared" si="333"/>
        <v>Jay</v>
      </c>
      <c r="BB1462" t="s">
        <v>405</v>
      </c>
      <c r="BC1462">
        <v>1</v>
      </c>
      <c r="BE1462" s="112">
        <v>50</v>
      </c>
      <c r="BF1462" s="114">
        <v>19</v>
      </c>
      <c r="BG1462" s="114">
        <v>60</v>
      </c>
      <c r="BH1462" s="118">
        <v>36325</v>
      </c>
      <c r="BI1462" s="118">
        <f t="shared" si="343"/>
        <v>50019</v>
      </c>
      <c r="BJ1462" s="8" t="s">
        <v>1471</v>
      </c>
      <c r="BK1462">
        <f t="shared" si="341"/>
        <v>5036325</v>
      </c>
      <c r="BP1462">
        <v>33.96</v>
      </c>
      <c r="BQ1462">
        <v>0.04</v>
      </c>
      <c r="BR1462">
        <v>33.92</v>
      </c>
      <c r="BW1462" s="63"/>
      <c r="BX1462" s="63"/>
    </row>
    <row r="1463" spans="1:76" ht="15" hidden="1" customHeight="1" outlineLevel="1">
      <c r="A1463" t="s">
        <v>129</v>
      </c>
      <c r="B1463" s="8" t="s">
        <v>2015</v>
      </c>
      <c r="C1463" s="1">
        <f t="shared" si="334"/>
        <v>3662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335"/>
        <v>8</v>
      </c>
      <c r="G1463" s="1">
        <f t="shared" si="336"/>
        <v>1752</v>
      </c>
      <c r="H1463" s="2">
        <f t="shared" si="342"/>
        <v>0.47842708902239212</v>
      </c>
      <c r="I1463" s="6"/>
      <c r="J1463" s="2">
        <f t="shared" si="337"/>
        <v>0.7255598033861278</v>
      </c>
      <c r="K1463" s="2">
        <f t="shared" si="338"/>
        <v>0.24713271436373566</v>
      </c>
      <c r="L1463" s="2">
        <f t="shared" si="339"/>
        <v>8.1922446750409611E-4</v>
      </c>
      <c r="M1463" s="2">
        <f t="shared" si="340"/>
        <v>2.648825778263245E-2</v>
      </c>
      <c r="N1463" s="63">
        <v>2657</v>
      </c>
      <c r="O1463" s="63">
        <v>905</v>
      </c>
      <c r="P1463" s="63">
        <v>3</v>
      </c>
      <c r="Q1463" s="63">
        <v>28</v>
      </c>
      <c r="R1463" s="63">
        <v>9</v>
      </c>
      <c r="S1463" s="63">
        <v>3</v>
      </c>
      <c r="T1463" s="63">
        <v>0</v>
      </c>
      <c r="U1463" s="63">
        <v>8</v>
      </c>
      <c r="V1463" s="63">
        <v>0</v>
      </c>
      <c r="W1463" s="63">
        <v>25</v>
      </c>
      <c r="X1463" s="63">
        <v>0</v>
      </c>
      <c r="Y1463" s="63">
        <v>0</v>
      </c>
      <c r="Z1463" s="63">
        <v>6</v>
      </c>
      <c r="AA1463" s="63">
        <v>1</v>
      </c>
      <c r="AB1463" s="63">
        <v>0</v>
      </c>
      <c r="AC1463" s="63">
        <v>0</v>
      </c>
      <c r="AD1463" s="63">
        <v>0</v>
      </c>
      <c r="AE1463" s="63">
        <v>0</v>
      </c>
      <c r="AF1463" s="63">
        <v>0</v>
      </c>
      <c r="AG1463" s="63">
        <v>0</v>
      </c>
      <c r="AH1463" s="63">
        <v>0</v>
      </c>
      <c r="AI1463" s="63">
        <v>0</v>
      </c>
      <c r="AJ1463" s="63">
        <v>0</v>
      </c>
      <c r="AK1463" s="63">
        <v>1</v>
      </c>
      <c r="AL1463" s="63">
        <v>0</v>
      </c>
      <c r="AM1463" s="63">
        <v>0</v>
      </c>
      <c r="AN1463" s="63">
        <v>0</v>
      </c>
      <c r="AO1463" s="63">
        <v>3</v>
      </c>
      <c r="AP1463" s="63">
        <v>1</v>
      </c>
      <c r="AQ1463" s="63">
        <v>0</v>
      </c>
      <c r="AR1463" s="63">
        <v>11</v>
      </c>
      <c r="AS1463" s="63">
        <v>0</v>
      </c>
      <c r="AT1463" s="63">
        <v>0</v>
      </c>
      <c r="AU1463" s="63">
        <v>0</v>
      </c>
      <c r="AV1463" s="63">
        <v>1</v>
      </c>
      <c r="AW1463" s="63">
        <v>0</v>
      </c>
      <c r="AX1463" s="63">
        <v>0</v>
      </c>
      <c r="AY1463" s="63"/>
      <c r="BA1463" t="str">
        <f t="shared" si="333"/>
        <v>Jericho</v>
      </c>
      <c r="BB1463" t="s">
        <v>3172</v>
      </c>
      <c r="BC1463">
        <v>1</v>
      </c>
      <c r="BE1463" s="112">
        <v>50</v>
      </c>
      <c r="BF1463" s="114">
        <v>7</v>
      </c>
      <c r="BG1463" s="114">
        <v>45</v>
      </c>
      <c r="BH1463" s="118">
        <v>36700</v>
      </c>
      <c r="BI1463" s="118">
        <f t="shared" si="343"/>
        <v>50007</v>
      </c>
      <c r="BJ1463" s="8" t="s">
        <v>1471</v>
      </c>
      <c r="BK1463">
        <f t="shared" si="341"/>
        <v>5036700</v>
      </c>
      <c r="BP1463">
        <v>35.450000000000003</v>
      </c>
      <c r="BQ1463">
        <v>0.05</v>
      </c>
      <c r="BR1463">
        <v>35.39</v>
      </c>
      <c r="BW1463" s="63"/>
      <c r="BX1463" s="63"/>
    </row>
    <row r="1464" spans="1:76" ht="15" hidden="1" customHeight="1" outlineLevel="1">
      <c r="A1464" t="s">
        <v>1360</v>
      </c>
      <c r="B1464" s="8" t="s">
        <v>2015</v>
      </c>
      <c r="C1464" s="1">
        <f t="shared" si="334"/>
        <v>1589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335"/>
        <v>9</v>
      </c>
      <c r="G1464" s="1">
        <f t="shared" si="336"/>
        <v>466</v>
      </c>
      <c r="H1464" s="2">
        <f t="shared" si="342"/>
        <v>0.2932662051604783</v>
      </c>
      <c r="I1464" s="6"/>
      <c r="J1464" s="2">
        <f t="shared" si="337"/>
        <v>0.62555066079295152</v>
      </c>
      <c r="K1464" s="2">
        <f t="shared" si="338"/>
        <v>0.33228445563247327</v>
      </c>
      <c r="L1464" s="2">
        <f t="shared" si="339"/>
        <v>6.2932662051604787E-4</v>
      </c>
      <c r="M1464" s="2">
        <f t="shared" si="340"/>
        <v>4.1535556954059159E-2</v>
      </c>
      <c r="N1464" s="63">
        <v>994</v>
      </c>
      <c r="O1464" s="63">
        <v>528</v>
      </c>
      <c r="P1464" s="63">
        <v>1</v>
      </c>
      <c r="Q1464" s="63">
        <v>29</v>
      </c>
      <c r="R1464" s="63">
        <v>7</v>
      </c>
      <c r="S1464" s="63">
        <v>2</v>
      </c>
      <c r="T1464" s="63">
        <v>0</v>
      </c>
      <c r="U1464" s="63">
        <v>5</v>
      </c>
      <c r="V1464" s="63">
        <v>2</v>
      </c>
      <c r="W1464" s="63">
        <v>7</v>
      </c>
      <c r="X1464" s="63">
        <v>0</v>
      </c>
      <c r="Y1464" s="63">
        <v>0</v>
      </c>
      <c r="Z1464" s="63">
        <v>0</v>
      </c>
      <c r="AA1464" s="63">
        <v>0</v>
      </c>
      <c r="AB1464" s="63">
        <v>0</v>
      </c>
      <c r="AC1464" s="63">
        <v>0</v>
      </c>
      <c r="AD1464" s="63">
        <v>0</v>
      </c>
      <c r="AE1464" s="63">
        <v>0</v>
      </c>
      <c r="AF1464" s="63">
        <v>0</v>
      </c>
      <c r="AG1464" s="63">
        <v>0</v>
      </c>
      <c r="AH1464" s="63">
        <v>0</v>
      </c>
      <c r="AI1464" s="63">
        <v>0</v>
      </c>
      <c r="AJ1464" s="63">
        <v>0</v>
      </c>
      <c r="AK1464" s="63">
        <v>2</v>
      </c>
      <c r="AL1464" s="63">
        <v>0</v>
      </c>
      <c r="AM1464" s="63">
        <v>0</v>
      </c>
      <c r="AN1464" s="63">
        <v>0</v>
      </c>
      <c r="AO1464" s="63">
        <v>4</v>
      </c>
      <c r="AP1464" s="63">
        <v>1</v>
      </c>
      <c r="AQ1464" s="63">
        <v>0</v>
      </c>
      <c r="AR1464" s="63">
        <v>7</v>
      </c>
      <c r="AS1464" s="63">
        <v>0</v>
      </c>
      <c r="AT1464" s="63">
        <v>0</v>
      </c>
      <c r="AU1464" s="63">
        <v>0</v>
      </c>
      <c r="AV1464" s="63">
        <v>0</v>
      </c>
      <c r="AW1464" s="63">
        <v>0</v>
      </c>
      <c r="AX1464" s="63">
        <v>0</v>
      </c>
      <c r="AY1464" s="63"/>
      <c r="BA1464" t="str">
        <f t="shared" si="333"/>
        <v>Johnson</v>
      </c>
      <c r="BB1464" t="s">
        <v>2767</v>
      </c>
      <c r="BC1464">
        <v>1</v>
      </c>
      <c r="BE1464" s="112">
        <v>50</v>
      </c>
      <c r="BF1464" s="114">
        <v>15</v>
      </c>
      <c r="BG1464" s="114">
        <v>30</v>
      </c>
      <c r="BH1464" s="118">
        <v>37075</v>
      </c>
      <c r="BI1464" s="118">
        <f t="shared" si="343"/>
        <v>50015</v>
      </c>
      <c r="BJ1464" s="8" t="s">
        <v>1471</v>
      </c>
      <c r="BK1464">
        <f t="shared" si="341"/>
        <v>5037075</v>
      </c>
      <c r="BP1464">
        <v>45.09</v>
      </c>
      <c r="BQ1464">
        <v>0.01</v>
      </c>
      <c r="BR1464">
        <v>45.08</v>
      </c>
      <c r="BW1464" s="63"/>
      <c r="BX1464" s="63"/>
    </row>
    <row r="1465" spans="1:76" ht="15" hidden="1" customHeight="1" outlineLevel="1">
      <c r="A1465" t="s">
        <v>2132</v>
      </c>
      <c r="B1465" s="8" t="s">
        <v>2015</v>
      </c>
      <c r="C1465" s="1">
        <f t="shared" si="334"/>
        <v>836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335"/>
        <v>0</v>
      </c>
      <c r="G1465" s="1">
        <f t="shared" si="336"/>
        <v>305</v>
      </c>
      <c r="H1465" s="2">
        <f t="shared" si="342"/>
        <v>0.36483253588516745</v>
      </c>
      <c r="I1465" s="6"/>
      <c r="J1465" s="2">
        <f t="shared" si="337"/>
        <v>0.66985645933014359</v>
      </c>
      <c r="K1465" s="2">
        <f t="shared" si="338"/>
        <v>0.30502392344497609</v>
      </c>
      <c r="L1465" s="2">
        <f t="shared" si="339"/>
        <v>0</v>
      </c>
      <c r="M1465" s="2">
        <f t="shared" si="340"/>
        <v>2.511961722488032E-2</v>
      </c>
      <c r="N1465" s="63">
        <v>560</v>
      </c>
      <c r="O1465" s="63">
        <v>255</v>
      </c>
      <c r="P1465" s="63">
        <v>0</v>
      </c>
      <c r="Q1465" s="63">
        <v>8</v>
      </c>
      <c r="R1465" s="63">
        <v>4</v>
      </c>
      <c r="S1465" s="63">
        <v>1</v>
      </c>
      <c r="T1465" s="63">
        <v>0</v>
      </c>
      <c r="U1465" s="63">
        <v>4</v>
      </c>
      <c r="V1465" s="63">
        <v>0</v>
      </c>
      <c r="W1465" s="63">
        <v>2</v>
      </c>
      <c r="X1465" s="63">
        <v>0</v>
      </c>
      <c r="Y1465" s="63">
        <v>0</v>
      </c>
      <c r="Z1465" s="63">
        <v>1</v>
      </c>
      <c r="AA1465" s="63">
        <v>0</v>
      </c>
      <c r="AB1465" s="63">
        <v>0</v>
      </c>
      <c r="AC1465" s="63">
        <v>0</v>
      </c>
      <c r="AD1465" s="63">
        <v>0</v>
      </c>
      <c r="AE1465" s="63">
        <v>0</v>
      </c>
      <c r="AF1465" s="63">
        <v>0</v>
      </c>
      <c r="AG1465" s="63">
        <v>0</v>
      </c>
      <c r="AH1465" s="63">
        <v>0</v>
      </c>
      <c r="AI1465" s="63">
        <v>0</v>
      </c>
      <c r="AJ1465" s="63">
        <v>0</v>
      </c>
      <c r="AK1465" s="63">
        <v>0</v>
      </c>
      <c r="AL1465" s="63">
        <v>0</v>
      </c>
      <c r="AM1465" s="63">
        <v>0</v>
      </c>
      <c r="AN1465" s="63">
        <v>0</v>
      </c>
      <c r="AO1465" s="63">
        <v>1</v>
      </c>
      <c r="AP1465" s="63">
        <v>0</v>
      </c>
      <c r="AQ1465" s="63">
        <v>0</v>
      </c>
      <c r="AR1465" s="63">
        <v>0</v>
      </c>
      <c r="AS1465" s="63">
        <v>0</v>
      </c>
      <c r="AT1465" s="63">
        <v>0</v>
      </c>
      <c r="AU1465" s="63">
        <v>0</v>
      </c>
      <c r="AV1465" s="63">
        <v>0</v>
      </c>
      <c r="AW1465" s="63">
        <v>0</v>
      </c>
      <c r="AX1465" s="63">
        <v>0</v>
      </c>
      <c r="AY1465" s="63"/>
      <c r="BA1465" t="str">
        <f t="shared" si="333"/>
        <v>Killington</v>
      </c>
      <c r="BB1465" t="s">
        <v>589</v>
      </c>
      <c r="BC1465">
        <v>1</v>
      </c>
      <c r="BE1465" s="112">
        <v>50</v>
      </c>
      <c r="BF1465" s="114">
        <v>21</v>
      </c>
      <c r="BG1465" s="114">
        <v>47</v>
      </c>
      <c r="BH1465" s="118">
        <v>37685</v>
      </c>
      <c r="BI1465" s="118">
        <f t="shared" si="343"/>
        <v>50021</v>
      </c>
      <c r="BJ1465" s="8" t="s">
        <v>1471</v>
      </c>
      <c r="BK1465">
        <f t="shared" si="341"/>
        <v>5037685</v>
      </c>
      <c r="BP1465">
        <v>46.86</v>
      </c>
      <c r="BQ1465">
        <v>0.22</v>
      </c>
      <c r="BR1465">
        <v>46.63</v>
      </c>
      <c r="BW1465" s="63"/>
      <c r="BX1465" s="63"/>
    </row>
    <row r="1466" spans="1:76" ht="15" hidden="1" customHeight="1" outlineLevel="1">
      <c r="A1466" t="s">
        <v>2989</v>
      </c>
      <c r="B1466" s="8" t="s">
        <v>2015</v>
      </c>
      <c r="C1466" s="1">
        <f t="shared" si="334"/>
        <v>329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335"/>
        <v>0</v>
      </c>
      <c r="G1466" s="1">
        <f t="shared" si="336"/>
        <v>61</v>
      </c>
      <c r="H1466" s="2">
        <f t="shared" si="342"/>
        <v>0.18541033434650456</v>
      </c>
      <c r="I1466" s="6"/>
      <c r="J1466" s="2">
        <f t="shared" si="337"/>
        <v>0.57750759878419455</v>
      </c>
      <c r="K1466" s="2">
        <f t="shared" si="338"/>
        <v>0.39209726443769</v>
      </c>
      <c r="L1466" s="2">
        <f t="shared" si="339"/>
        <v>0</v>
      </c>
      <c r="M1466" s="2">
        <f t="shared" si="340"/>
        <v>3.039513677811545E-2</v>
      </c>
      <c r="N1466" s="63">
        <v>190</v>
      </c>
      <c r="O1466" s="63">
        <v>129</v>
      </c>
      <c r="P1466" s="63">
        <v>0</v>
      </c>
      <c r="Q1466" s="63">
        <v>4</v>
      </c>
      <c r="R1466" s="63">
        <v>2</v>
      </c>
      <c r="S1466" s="63">
        <v>0</v>
      </c>
      <c r="T1466" s="63">
        <v>0</v>
      </c>
      <c r="U1466" s="63">
        <v>0</v>
      </c>
      <c r="V1466" s="63">
        <v>0</v>
      </c>
      <c r="W1466" s="63">
        <v>3</v>
      </c>
      <c r="X1466" s="63">
        <v>0</v>
      </c>
      <c r="Y1466" s="63">
        <v>0</v>
      </c>
      <c r="Z1466" s="63">
        <v>0</v>
      </c>
      <c r="AA1466" s="63">
        <v>0</v>
      </c>
      <c r="AB1466" s="63">
        <v>0</v>
      </c>
      <c r="AC1466" s="63">
        <v>0</v>
      </c>
      <c r="AD1466" s="63">
        <v>0</v>
      </c>
      <c r="AE1466" s="63">
        <v>0</v>
      </c>
      <c r="AF1466" s="63">
        <v>0</v>
      </c>
      <c r="AG1466" s="63">
        <v>0</v>
      </c>
      <c r="AH1466" s="63">
        <v>0</v>
      </c>
      <c r="AI1466" s="63">
        <v>0</v>
      </c>
      <c r="AJ1466" s="63">
        <v>0</v>
      </c>
      <c r="AK1466" s="63">
        <v>1</v>
      </c>
      <c r="AL1466" s="63">
        <v>0</v>
      </c>
      <c r="AM1466" s="63">
        <v>0</v>
      </c>
      <c r="AN1466" s="63">
        <v>0</v>
      </c>
      <c r="AO1466" s="63">
        <v>0</v>
      </c>
      <c r="AP1466" s="63">
        <v>0</v>
      </c>
      <c r="AQ1466" s="63">
        <v>0</v>
      </c>
      <c r="AR1466" s="63">
        <v>0</v>
      </c>
      <c r="AS1466" s="63">
        <v>0</v>
      </c>
      <c r="AT1466" s="63">
        <v>0</v>
      </c>
      <c r="AU1466" s="63">
        <v>0</v>
      </c>
      <c r="AV1466" s="63">
        <v>0</v>
      </c>
      <c r="AW1466" s="63">
        <v>0</v>
      </c>
      <c r="AX1466" s="63">
        <v>0</v>
      </c>
      <c r="AY1466" s="63"/>
      <c r="BA1466" t="str">
        <f t="shared" si="333"/>
        <v>Kirby</v>
      </c>
      <c r="BB1466" t="s">
        <v>680</v>
      </c>
      <c r="BC1466">
        <v>1</v>
      </c>
      <c r="BE1466" s="112">
        <v>50</v>
      </c>
      <c r="BF1466" s="114">
        <v>5</v>
      </c>
      <c r="BG1466" s="114">
        <v>30</v>
      </c>
      <c r="BH1466" s="118">
        <v>37900</v>
      </c>
      <c r="BI1466" s="118">
        <f t="shared" si="343"/>
        <v>50005</v>
      </c>
      <c r="BJ1466" s="8" t="s">
        <v>1471</v>
      </c>
      <c r="BK1466">
        <f t="shared" si="341"/>
        <v>5037900</v>
      </c>
      <c r="BP1466">
        <v>24.43</v>
      </c>
      <c r="BQ1466">
        <v>0.02</v>
      </c>
      <c r="BR1466">
        <v>24.41</v>
      </c>
      <c r="BW1466" s="63"/>
      <c r="BX1466" s="63"/>
    </row>
    <row r="1467" spans="1:76" ht="15" hidden="1" customHeight="1" outlineLevel="1">
      <c r="A1467" t="s">
        <v>2193</v>
      </c>
      <c r="B1467" s="8" t="s">
        <v>2015</v>
      </c>
      <c r="C1467" s="1">
        <f t="shared" si="334"/>
        <v>134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335"/>
        <v>0</v>
      </c>
      <c r="G1467" s="1">
        <f t="shared" si="336"/>
        <v>96</v>
      </c>
      <c r="H1467" s="2">
        <f t="shared" si="342"/>
        <v>0.71641791044776115</v>
      </c>
      <c r="I1467" s="6"/>
      <c r="J1467" s="2">
        <f t="shared" si="337"/>
        <v>0.85074626865671643</v>
      </c>
      <c r="K1467" s="2">
        <f t="shared" si="338"/>
        <v>0.13432835820895522</v>
      </c>
      <c r="L1467" s="2">
        <f t="shared" si="339"/>
        <v>0</v>
      </c>
      <c r="M1467" s="2">
        <f t="shared" si="340"/>
        <v>1.4925373134328346E-2</v>
      </c>
      <c r="N1467" s="63">
        <v>114</v>
      </c>
      <c r="O1467" s="63">
        <v>18</v>
      </c>
      <c r="P1467" s="63">
        <v>0</v>
      </c>
      <c r="Q1467" s="63">
        <v>1</v>
      </c>
      <c r="R1467" s="63">
        <v>0</v>
      </c>
      <c r="S1467" s="63">
        <v>0</v>
      </c>
      <c r="T1467" s="63">
        <v>0</v>
      </c>
      <c r="U1467" s="63">
        <v>0</v>
      </c>
      <c r="V1467" s="63">
        <v>0</v>
      </c>
      <c r="W1467" s="63">
        <v>0</v>
      </c>
      <c r="X1467" s="63">
        <v>0</v>
      </c>
      <c r="Y1467" s="63">
        <v>0</v>
      </c>
      <c r="Z1467" s="63">
        <v>0</v>
      </c>
      <c r="AA1467" s="63">
        <v>0</v>
      </c>
      <c r="AB1467" s="63">
        <v>0</v>
      </c>
      <c r="AC1467" s="63">
        <v>0</v>
      </c>
      <c r="AD1467" s="63">
        <v>0</v>
      </c>
      <c r="AE1467" s="63">
        <v>0</v>
      </c>
      <c r="AF1467" s="63">
        <v>0</v>
      </c>
      <c r="AG1467" s="63">
        <v>0</v>
      </c>
      <c r="AH1467" s="63">
        <v>0</v>
      </c>
      <c r="AI1467" s="63">
        <v>0</v>
      </c>
      <c r="AJ1467" s="63">
        <v>0</v>
      </c>
      <c r="AK1467" s="63">
        <v>0</v>
      </c>
      <c r="AL1467" s="63">
        <v>0</v>
      </c>
      <c r="AM1467" s="63">
        <v>0</v>
      </c>
      <c r="AN1467" s="63">
        <v>0</v>
      </c>
      <c r="AO1467" s="63">
        <v>1</v>
      </c>
      <c r="AP1467" s="63">
        <v>0</v>
      </c>
      <c r="AQ1467" s="63">
        <v>0</v>
      </c>
      <c r="AR1467" s="63">
        <v>0</v>
      </c>
      <c r="AS1467" s="63">
        <v>0</v>
      </c>
      <c r="AT1467" s="63">
        <v>0</v>
      </c>
      <c r="AU1467" s="63">
        <v>0</v>
      </c>
      <c r="AV1467" s="63">
        <v>0</v>
      </c>
      <c r="AW1467" s="63">
        <v>0</v>
      </c>
      <c r="AX1467" s="63">
        <v>0</v>
      </c>
      <c r="AY1467" s="63"/>
      <c r="BA1467" t="str">
        <f t="shared" si="333"/>
        <v>Landgrove</v>
      </c>
      <c r="BB1467" t="s">
        <v>950</v>
      </c>
      <c r="BC1467">
        <v>1</v>
      </c>
      <c r="BE1467" s="112">
        <v>50</v>
      </c>
      <c r="BF1467" s="114">
        <v>3</v>
      </c>
      <c r="BG1467" s="114">
        <v>20</v>
      </c>
      <c r="BH1467" s="118">
        <v>39025</v>
      </c>
      <c r="BI1467" s="118">
        <f t="shared" si="343"/>
        <v>50003</v>
      </c>
      <c r="BJ1467" s="8" t="s">
        <v>1471</v>
      </c>
      <c r="BK1467">
        <f t="shared" si="341"/>
        <v>5039025</v>
      </c>
      <c r="BP1467">
        <v>9.1199999999999992</v>
      </c>
      <c r="BQ1467">
        <v>0</v>
      </c>
      <c r="BR1467">
        <v>9.1199999999999992</v>
      </c>
      <c r="BW1467" s="63"/>
      <c r="BX1467" s="63"/>
    </row>
    <row r="1468" spans="1:76" ht="15" hidden="1" customHeight="1" outlineLevel="1">
      <c r="A1468" t="s">
        <v>2999</v>
      </c>
      <c r="B1468" s="8" t="s">
        <v>2015</v>
      </c>
      <c r="C1468" s="1">
        <f t="shared" si="334"/>
        <v>542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335"/>
        <v>0</v>
      </c>
      <c r="G1468" s="1">
        <f t="shared" si="336"/>
        <v>66</v>
      </c>
      <c r="H1468" s="2">
        <f t="shared" si="342"/>
        <v>0.12177121771217712</v>
      </c>
      <c r="I1468" s="6"/>
      <c r="J1468" s="2">
        <f t="shared" si="337"/>
        <v>0.54612546125461259</v>
      </c>
      <c r="K1468" s="2">
        <f t="shared" si="338"/>
        <v>0.42435424354243545</v>
      </c>
      <c r="L1468" s="2">
        <f t="shared" si="339"/>
        <v>0</v>
      </c>
      <c r="M1468" s="2">
        <f t="shared" si="340"/>
        <v>2.9520295202951963E-2</v>
      </c>
      <c r="N1468" s="63">
        <v>296</v>
      </c>
      <c r="O1468" s="63">
        <v>230</v>
      </c>
      <c r="P1468" s="63">
        <v>0</v>
      </c>
      <c r="Q1468" s="63">
        <v>8</v>
      </c>
      <c r="R1468" s="63">
        <v>0</v>
      </c>
      <c r="S1468" s="63">
        <v>1</v>
      </c>
      <c r="T1468" s="63">
        <v>0</v>
      </c>
      <c r="U1468" s="63">
        <v>1</v>
      </c>
      <c r="V1468" s="63">
        <v>0</v>
      </c>
      <c r="W1468" s="63">
        <v>2</v>
      </c>
      <c r="X1468" s="63">
        <v>0</v>
      </c>
      <c r="Y1468" s="63">
        <v>0</v>
      </c>
      <c r="Z1468" s="63">
        <v>0</v>
      </c>
      <c r="AA1468" s="63">
        <v>0</v>
      </c>
      <c r="AB1468" s="63">
        <v>0</v>
      </c>
      <c r="AC1468" s="63">
        <v>0</v>
      </c>
      <c r="AD1468" s="63">
        <v>0</v>
      </c>
      <c r="AE1468" s="63">
        <v>0</v>
      </c>
      <c r="AF1468" s="63">
        <v>0</v>
      </c>
      <c r="AG1468" s="63">
        <v>0</v>
      </c>
      <c r="AH1468" s="63">
        <v>0</v>
      </c>
      <c r="AI1468" s="63">
        <v>0</v>
      </c>
      <c r="AJ1468" s="63">
        <v>0</v>
      </c>
      <c r="AK1468" s="63">
        <v>2</v>
      </c>
      <c r="AL1468" s="63">
        <v>0</v>
      </c>
      <c r="AM1468" s="63">
        <v>0</v>
      </c>
      <c r="AN1468" s="63">
        <v>0</v>
      </c>
      <c r="AO1468" s="63">
        <v>1</v>
      </c>
      <c r="AP1468" s="63">
        <v>0</v>
      </c>
      <c r="AQ1468" s="63">
        <v>0</v>
      </c>
      <c r="AR1468" s="63">
        <v>1</v>
      </c>
      <c r="AS1468" s="63">
        <v>0</v>
      </c>
      <c r="AT1468" s="63">
        <v>0</v>
      </c>
      <c r="AU1468" s="63">
        <v>0</v>
      </c>
      <c r="AV1468" s="63">
        <v>0</v>
      </c>
      <c r="AW1468" s="63">
        <v>0</v>
      </c>
      <c r="AX1468" s="63">
        <v>0</v>
      </c>
      <c r="AY1468" s="63"/>
      <c r="BA1468" t="str">
        <f t="shared" si="333"/>
        <v>Leicester</v>
      </c>
      <c r="BB1468" t="s">
        <v>1345</v>
      </c>
      <c r="BC1468">
        <v>1</v>
      </c>
      <c r="BE1468" s="112">
        <v>50</v>
      </c>
      <c r="BF1468" s="114">
        <v>1</v>
      </c>
      <c r="BG1468" s="114">
        <v>45</v>
      </c>
      <c r="BH1468" s="118">
        <v>39325</v>
      </c>
      <c r="BI1468" s="118">
        <f t="shared" si="343"/>
        <v>50001</v>
      </c>
      <c r="BJ1468" s="8" t="s">
        <v>1471</v>
      </c>
      <c r="BK1468">
        <f t="shared" si="341"/>
        <v>5039325</v>
      </c>
      <c r="BP1468">
        <v>21.99</v>
      </c>
      <c r="BQ1468">
        <v>0.71</v>
      </c>
      <c r="BR1468">
        <v>21.28</v>
      </c>
      <c r="BW1468" s="63"/>
      <c r="BX1468" s="63"/>
    </row>
    <row r="1469" spans="1:76" ht="15" hidden="1" customHeight="1" outlineLevel="1">
      <c r="A1469" t="s">
        <v>785</v>
      </c>
      <c r="B1469" s="8" t="s">
        <v>2015</v>
      </c>
      <c r="C1469" s="1">
        <f t="shared" si="334"/>
        <v>49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 t="shared" si="335"/>
        <v>0</v>
      </c>
      <c r="G1469" s="1">
        <f t="shared" si="336"/>
        <v>2</v>
      </c>
      <c r="H1469" s="2">
        <f t="shared" si="342"/>
        <v>4.0816326530612242E-2</v>
      </c>
      <c r="I1469" s="6"/>
      <c r="J1469" s="2">
        <f t="shared" si="337"/>
        <v>0.51020408163265307</v>
      </c>
      <c r="K1469" s="2">
        <f t="shared" si="338"/>
        <v>0.46938775510204084</v>
      </c>
      <c r="L1469" s="2">
        <f t="shared" si="339"/>
        <v>0</v>
      </c>
      <c r="M1469" s="2">
        <f t="shared" si="340"/>
        <v>2.040816326530609E-2</v>
      </c>
      <c r="N1469" s="63">
        <v>25</v>
      </c>
      <c r="O1469" s="63">
        <v>23</v>
      </c>
      <c r="P1469" s="63">
        <v>0</v>
      </c>
      <c r="Q1469" s="63">
        <v>0</v>
      </c>
      <c r="R1469" s="63">
        <v>0</v>
      </c>
      <c r="S1469" s="63">
        <v>0</v>
      </c>
      <c r="T1469" s="63">
        <v>0</v>
      </c>
      <c r="U1469" s="63">
        <v>0</v>
      </c>
      <c r="V1469" s="63">
        <v>0</v>
      </c>
      <c r="W1469" s="63">
        <v>0</v>
      </c>
      <c r="X1469" s="63">
        <v>0</v>
      </c>
      <c r="Y1469" s="63">
        <v>0</v>
      </c>
      <c r="Z1469" s="63">
        <v>0</v>
      </c>
      <c r="AA1469" s="63">
        <v>0</v>
      </c>
      <c r="AB1469" s="63">
        <v>0</v>
      </c>
      <c r="AC1469" s="63">
        <v>0</v>
      </c>
      <c r="AD1469" s="63">
        <v>0</v>
      </c>
      <c r="AE1469" s="63">
        <v>0</v>
      </c>
      <c r="AF1469" s="63">
        <v>0</v>
      </c>
      <c r="AG1469" s="63">
        <v>0</v>
      </c>
      <c r="AH1469" s="63">
        <v>0</v>
      </c>
      <c r="AI1469" s="63">
        <v>0</v>
      </c>
      <c r="AJ1469" s="63">
        <v>0</v>
      </c>
      <c r="AK1469" s="63">
        <v>0</v>
      </c>
      <c r="AL1469" s="63">
        <v>0</v>
      </c>
      <c r="AM1469" s="63">
        <v>0</v>
      </c>
      <c r="AN1469" s="63">
        <v>0</v>
      </c>
      <c r="AO1469" s="63">
        <v>0</v>
      </c>
      <c r="AP1469" s="63">
        <v>1</v>
      </c>
      <c r="AQ1469" s="63">
        <v>0</v>
      </c>
      <c r="AR1469" s="63">
        <v>0</v>
      </c>
      <c r="AS1469" s="63">
        <v>0</v>
      </c>
      <c r="AT1469" s="63">
        <v>0</v>
      </c>
      <c r="AU1469" s="63">
        <v>0</v>
      </c>
      <c r="AV1469" s="63">
        <v>0</v>
      </c>
      <c r="AW1469" s="63">
        <v>0</v>
      </c>
      <c r="AX1469" s="63">
        <v>0</v>
      </c>
      <c r="AY1469" s="63"/>
      <c r="BA1469" t="str">
        <f t="shared" si="333"/>
        <v>Lemington</v>
      </c>
      <c r="BB1469" t="s">
        <v>841</v>
      </c>
      <c r="BC1469">
        <v>1</v>
      </c>
      <c r="BE1469" s="112">
        <v>50</v>
      </c>
      <c r="BF1469" s="114">
        <v>9</v>
      </c>
      <c r="BG1469" s="114">
        <v>60</v>
      </c>
      <c r="BH1469" s="118">
        <v>39700</v>
      </c>
      <c r="BI1469" s="118">
        <f t="shared" si="343"/>
        <v>50009</v>
      </c>
      <c r="BJ1469" s="8" t="s">
        <v>1471</v>
      </c>
      <c r="BK1469">
        <f t="shared" si="341"/>
        <v>5039700</v>
      </c>
      <c r="BP1469">
        <v>35.26</v>
      </c>
      <c r="BQ1469">
        <v>0</v>
      </c>
      <c r="BR1469">
        <v>35.26</v>
      </c>
      <c r="BW1469" s="63"/>
      <c r="BX1469" s="63"/>
    </row>
    <row r="1470" spans="1:76" ht="15" hidden="1" customHeight="1" outlineLevel="1">
      <c r="A1470" t="s">
        <v>1596</v>
      </c>
      <c r="B1470" s="8" t="s">
        <v>2015</v>
      </c>
      <c r="C1470" s="1">
        <f t="shared" si="334"/>
        <v>959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335"/>
        <v>0</v>
      </c>
      <c r="G1470" s="1">
        <f t="shared" si="336"/>
        <v>512</v>
      </c>
      <c r="H1470" s="2">
        <f t="shared" si="342"/>
        <v>0.53388946819603755</v>
      </c>
      <c r="I1470" s="6"/>
      <c r="J1470" s="2">
        <f t="shared" si="337"/>
        <v>0.75391032325338891</v>
      </c>
      <c r="K1470" s="2">
        <f t="shared" si="338"/>
        <v>0.22002085505735142</v>
      </c>
      <c r="L1470" s="2">
        <f t="shared" si="339"/>
        <v>0</v>
      </c>
      <c r="M1470" s="2">
        <f t="shared" si="340"/>
        <v>2.6068821689259669E-2</v>
      </c>
      <c r="N1470" s="63">
        <v>723</v>
      </c>
      <c r="O1470" s="63">
        <v>211</v>
      </c>
      <c r="P1470" s="63">
        <v>0</v>
      </c>
      <c r="Q1470" s="63">
        <v>8</v>
      </c>
      <c r="R1470" s="63">
        <v>2</v>
      </c>
      <c r="S1470" s="63">
        <v>0</v>
      </c>
      <c r="T1470" s="63">
        <v>0</v>
      </c>
      <c r="U1470" s="63">
        <v>3</v>
      </c>
      <c r="V1470" s="63">
        <v>1</v>
      </c>
      <c r="W1470" s="63">
        <v>4</v>
      </c>
      <c r="X1470" s="63">
        <v>0</v>
      </c>
      <c r="Y1470" s="63">
        <v>0</v>
      </c>
      <c r="Z1470" s="63">
        <v>0</v>
      </c>
      <c r="AA1470" s="63">
        <v>1</v>
      </c>
      <c r="AB1470" s="63">
        <v>0</v>
      </c>
      <c r="AC1470" s="63">
        <v>0</v>
      </c>
      <c r="AD1470" s="63">
        <v>0</v>
      </c>
      <c r="AE1470" s="63">
        <v>0</v>
      </c>
      <c r="AF1470" s="63">
        <v>0</v>
      </c>
      <c r="AG1470" s="63">
        <v>0</v>
      </c>
      <c r="AH1470" s="63">
        <v>0</v>
      </c>
      <c r="AI1470" s="63">
        <v>0</v>
      </c>
      <c r="AJ1470" s="63">
        <v>0</v>
      </c>
      <c r="AK1470" s="63">
        <v>3</v>
      </c>
      <c r="AL1470" s="63">
        <v>0</v>
      </c>
      <c r="AM1470" s="63">
        <v>0</v>
      </c>
      <c r="AN1470" s="63">
        <v>0</v>
      </c>
      <c r="AO1470" s="63">
        <v>0</v>
      </c>
      <c r="AP1470" s="63">
        <v>1</v>
      </c>
      <c r="AQ1470" s="63">
        <v>0</v>
      </c>
      <c r="AR1470" s="63">
        <v>2</v>
      </c>
      <c r="AS1470" s="63">
        <v>0</v>
      </c>
      <c r="AT1470" s="63">
        <v>0</v>
      </c>
      <c r="AU1470" s="63">
        <v>0</v>
      </c>
      <c r="AV1470" s="63">
        <v>0</v>
      </c>
      <c r="AW1470" s="63">
        <v>0</v>
      </c>
      <c r="AX1470" s="63">
        <v>0</v>
      </c>
      <c r="AY1470" s="63"/>
      <c r="BA1470" t="str">
        <f t="shared" si="333"/>
        <v>Lincoln</v>
      </c>
      <c r="BB1470" t="s">
        <v>1345</v>
      </c>
      <c r="BC1470">
        <v>1</v>
      </c>
      <c r="BE1470" s="112">
        <v>50</v>
      </c>
      <c r="BF1470" s="114">
        <v>1</v>
      </c>
      <c r="BG1470" s="114">
        <v>50</v>
      </c>
      <c r="BH1470" s="118">
        <v>40075</v>
      </c>
      <c r="BI1470" s="118">
        <f t="shared" si="343"/>
        <v>50001</v>
      </c>
      <c r="BJ1470" s="8" t="s">
        <v>1471</v>
      </c>
      <c r="BK1470">
        <f t="shared" si="341"/>
        <v>5040075</v>
      </c>
      <c r="BP1470">
        <v>44.02</v>
      </c>
      <c r="BQ1470">
        <v>0.03</v>
      </c>
      <c r="BR1470">
        <v>43.99</v>
      </c>
      <c r="BW1470" s="63"/>
      <c r="BX1470" s="63"/>
    </row>
    <row r="1471" spans="1:76" ht="15" hidden="1" customHeight="1" outlineLevel="1">
      <c r="A1471" t="s">
        <v>1783</v>
      </c>
      <c r="B1471" s="8" t="s">
        <v>2015</v>
      </c>
      <c r="C1471" s="1">
        <f t="shared" si="334"/>
        <v>1118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335"/>
        <v>0</v>
      </c>
      <c r="G1471" s="1">
        <f t="shared" si="336"/>
        <v>397</v>
      </c>
      <c r="H1471" s="2">
        <f t="shared" si="342"/>
        <v>0.35509838998211091</v>
      </c>
      <c r="I1471" s="6"/>
      <c r="J1471" s="2">
        <f t="shared" si="337"/>
        <v>0.66547406082289806</v>
      </c>
      <c r="K1471" s="2">
        <f t="shared" si="338"/>
        <v>0.3103756708407871</v>
      </c>
      <c r="L1471" s="2">
        <f t="shared" si="339"/>
        <v>0</v>
      </c>
      <c r="M1471" s="2">
        <f t="shared" si="340"/>
        <v>2.415026833631484E-2</v>
      </c>
      <c r="N1471" s="63">
        <v>744</v>
      </c>
      <c r="O1471" s="63">
        <v>347</v>
      </c>
      <c r="P1471" s="63">
        <v>0</v>
      </c>
      <c r="Q1471" s="63">
        <v>8</v>
      </c>
      <c r="R1471" s="63">
        <v>4</v>
      </c>
      <c r="S1471" s="63">
        <v>0</v>
      </c>
      <c r="T1471" s="63">
        <v>1</v>
      </c>
      <c r="U1471" s="63">
        <v>4</v>
      </c>
      <c r="V1471" s="63">
        <v>1</v>
      </c>
      <c r="W1471" s="63">
        <v>3</v>
      </c>
      <c r="X1471" s="63">
        <v>0</v>
      </c>
      <c r="Y1471" s="63">
        <v>0</v>
      </c>
      <c r="Z1471" s="63">
        <v>0</v>
      </c>
      <c r="AA1471" s="63">
        <v>0</v>
      </c>
      <c r="AB1471" s="63">
        <v>0</v>
      </c>
      <c r="AC1471" s="63">
        <v>0</v>
      </c>
      <c r="AD1471" s="63">
        <v>0</v>
      </c>
      <c r="AE1471" s="63">
        <v>1</v>
      </c>
      <c r="AF1471" s="63">
        <v>0</v>
      </c>
      <c r="AG1471" s="63">
        <v>0</v>
      </c>
      <c r="AH1471" s="63">
        <v>0</v>
      </c>
      <c r="AI1471" s="63">
        <v>0</v>
      </c>
      <c r="AJ1471" s="63">
        <v>0</v>
      </c>
      <c r="AK1471" s="63">
        <v>0</v>
      </c>
      <c r="AL1471" s="63">
        <v>0</v>
      </c>
      <c r="AM1471" s="63">
        <v>0</v>
      </c>
      <c r="AN1471" s="63">
        <v>0</v>
      </c>
      <c r="AO1471" s="63">
        <v>3</v>
      </c>
      <c r="AP1471" s="63">
        <v>0</v>
      </c>
      <c r="AQ1471" s="63">
        <v>0</v>
      </c>
      <c r="AR1471" s="63">
        <v>1</v>
      </c>
      <c r="AS1471" s="63">
        <v>0</v>
      </c>
      <c r="AT1471" s="63">
        <v>0</v>
      </c>
      <c r="AU1471" s="63">
        <v>0</v>
      </c>
      <c r="AV1471" s="63">
        <v>1</v>
      </c>
      <c r="AW1471" s="63">
        <v>0</v>
      </c>
      <c r="AX1471" s="63">
        <v>0</v>
      </c>
      <c r="AY1471" s="63"/>
      <c r="BA1471" t="str">
        <f t="shared" si="333"/>
        <v>Londonderry</v>
      </c>
      <c r="BB1471" t="s">
        <v>2128</v>
      </c>
      <c r="BC1471">
        <v>1</v>
      </c>
      <c r="BE1471" s="112">
        <v>50</v>
      </c>
      <c r="BF1471" s="114">
        <v>25</v>
      </c>
      <c r="BG1471" s="114">
        <v>50</v>
      </c>
      <c r="BH1471" s="118">
        <v>40225</v>
      </c>
      <c r="BI1471" s="118">
        <f t="shared" si="343"/>
        <v>50025</v>
      </c>
      <c r="BJ1471" s="8" t="s">
        <v>1471</v>
      </c>
      <c r="BK1471">
        <f t="shared" si="341"/>
        <v>5040225</v>
      </c>
      <c r="BP1471">
        <v>35.869999999999997</v>
      </c>
      <c r="BQ1471">
        <v>0.21</v>
      </c>
      <c r="BR1471">
        <v>35.67</v>
      </c>
      <c r="BW1471" s="63"/>
      <c r="BX1471" s="63"/>
    </row>
    <row r="1472" spans="1:76" ht="15" hidden="1" customHeight="1" outlineLevel="1">
      <c r="A1472" t="s">
        <v>2853</v>
      </c>
      <c r="B1472" s="8" t="s">
        <v>2015</v>
      </c>
      <c r="C1472" s="1">
        <f t="shared" si="334"/>
        <v>487</v>
      </c>
      <c r="D1472" s="5">
        <f>IF(N1472&gt;0, RANK(N1472,(N1472:P1472,Q1472:AE1472)),0)</f>
        <v>2</v>
      </c>
      <c r="E1472" s="5">
        <f>IF(O1472&gt;0,RANK(O1472,(N1472:P1472,Q1472:AE1472)),0)</f>
        <v>1</v>
      </c>
      <c r="F1472" s="5">
        <f t="shared" si="335"/>
        <v>5</v>
      </c>
      <c r="G1472" s="1">
        <f t="shared" si="336"/>
        <v>72</v>
      </c>
      <c r="H1472" s="2">
        <f t="shared" si="342"/>
        <v>0.14784394250513347</v>
      </c>
      <c r="I1472" s="6"/>
      <c r="J1472" s="2">
        <f t="shared" si="337"/>
        <v>0.41273100616016428</v>
      </c>
      <c r="K1472" s="2">
        <f t="shared" si="338"/>
        <v>0.56057494866529778</v>
      </c>
      <c r="L1472" s="2">
        <f t="shared" si="339"/>
        <v>2.0533880903490761E-3</v>
      </c>
      <c r="M1472" s="2">
        <f t="shared" si="340"/>
        <v>2.4640657084188809E-2</v>
      </c>
      <c r="N1472" s="63">
        <v>201</v>
      </c>
      <c r="O1472" s="63">
        <v>273</v>
      </c>
      <c r="P1472" s="63">
        <v>1</v>
      </c>
      <c r="Q1472" s="63">
        <v>2</v>
      </c>
      <c r="R1472" s="63">
        <v>3</v>
      </c>
      <c r="S1472" s="63">
        <v>0</v>
      </c>
      <c r="T1472" s="63">
        <v>1</v>
      </c>
      <c r="U1472" s="63">
        <v>1</v>
      </c>
      <c r="V1472" s="63">
        <v>0</v>
      </c>
      <c r="W1472" s="63">
        <v>0</v>
      </c>
      <c r="X1472" s="63">
        <v>0</v>
      </c>
      <c r="Y1472" s="63">
        <v>0</v>
      </c>
      <c r="Z1472" s="63">
        <v>0</v>
      </c>
      <c r="AA1472" s="63">
        <v>0</v>
      </c>
      <c r="AB1472" s="63">
        <v>0</v>
      </c>
      <c r="AC1472" s="63">
        <v>0</v>
      </c>
      <c r="AD1472" s="63">
        <v>0</v>
      </c>
      <c r="AE1472" s="63">
        <v>0</v>
      </c>
      <c r="AF1472" s="63">
        <v>0</v>
      </c>
      <c r="AG1472" s="63">
        <v>0</v>
      </c>
      <c r="AH1472" s="63">
        <v>0</v>
      </c>
      <c r="AI1472" s="63">
        <v>0</v>
      </c>
      <c r="AJ1472" s="63">
        <v>0</v>
      </c>
      <c r="AK1472" s="63">
        <v>1</v>
      </c>
      <c r="AL1472" s="63">
        <v>0</v>
      </c>
      <c r="AM1472" s="63">
        <v>0</v>
      </c>
      <c r="AN1472" s="63">
        <v>0</v>
      </c>
      <c r="AO1472" s="63">
        <v>2</v>
      </c>
      <c r="AP1472" s="63">
        <v>1</v>
      </c>
      <c r="AQ1472" s="63">
        <v>0</v>
      </c>
      <c r="AR1472" s="63">
        <v>1</v>
      </c>
      <c r="AS1472" s="63">
        <v>0</v>
      </c>
      <c r="AT1472" s="63">
        <v>0</v>
      </c>
      <c r="AU1472" s="63">
        <v>0</v>
      </c>
      <c r="AV1472" s="63">
        <v>0</v>
      </c>
      <c r="AW1472" s="63">
        <v>0</v>
      </c>
      <c r="AX1472" s="63">
        <v>0</v>
      </c>
      <c r="AY1472" s="63"/>
      <c r="BA1472" t="str">
        <f t="shared" si="333"/>
        <v>Lowell</v>
      </c>
      <c r="BB1472" t="s">
        <v>405</v>
      </c>
      <c r="BC1472">
        <v>1</v>
      </c>
      <c r="BE1472" s="112">
        <v>50</v>
      </c>
      <c r="BF1472" s="114">
        <v>19</v>
      </c>
      <c r="BG1472" s="114">
        <v>65</v>
      </c>
      <c r="BH1472" s="118">
        <v>40525</v>
      </c>
      <c r="BI1472" s="118">
        <f t="shared" si="343"/>
        <v>50019</v>
      </c>
      <c r="BJ1472" s="8" t="s">
        <v>1471</v>
      </c>
      <c r="BK1472">
        <f t="shared" si="341"/>
        <v>5040525</v>
      </c>
      <c r="BP1472">
        <v>56.06</v>
      </c>
      <c r="BQ1472">
        <v>0.06</v>
      </c>
      <c r="BR1472">
        <v>56.01</v>
      </c>
      <c r="BW1472" s="63"/>
      <c r="BX1472" s="63"/>
    </row>
    <row r="1473" spans="1:76" ht="15" hidden="1" customHeight="1" outlineLevel="1">
      <c r="A1473" t="s">
        <v>2719</v>
      </c>
      <c r="B1473" s="8" t="s">
        <v>2015</v>
      </c>
      <c r="C1473" s="1">
        <f t="shared" si="334"/>
        <v>1237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335"/>
        <v>0</v>
      </c>
      <c r="G1473" s="1">
        <f t="shared" si="336"/>
        <v>245</v>
      </c>
      <c r="H1473" s="2">
        <f t="shared" si="342"/>
        <v>0.19805982215036377</v>
      </c>
      <c r="I1473" s="6"/>
      <c r="J1473" s="2">
        <f t="shared" si="337"/>
        <v>0.58043654001616818</v>
      </c>
      <c r="K1473" s="2">
        <f t="shared" si="338"/>
        <v>0.38237671786580435</v>
      </c>
      <c r="L1473" s="2">
        <f t="shared" si="339"/>
        <v>0</v>
      </c>
      <c r="M1473" s="2">
        <f t="shared" si="340"/>
        <v>3.7186742118027472E-2</v>
      </c>
      <c r="N1473" s="63">
        <v>718</v>
      </c>
      <c r="O1473" s="63">
        <v>473</v>
      </c>
      <c r="P1473" s="63">
        <v>0</v>
      </c>
      <c r="Q1473" s="63">
        <v>13</v>
      </c>
      <c r="R1473" s="63">
        <v>10</v>
      </c>
      <c r="S1473" s="63">
        <v>0</v>
      </c>
      <c r="T1473" s="63">
        <v>0</v>
      </c>
      <c r="U1473" s="63">
        <v>5</v>
      </c>
      <c r="V1473" s="63">
        <v>0</v>
      </c>
      <c r="W1473" s="63">
        <v>4</v>
      </c>
      <c r="X1473" s="63">
        <v>0</v>
      </c>
      <c r="Y1473" s="63">
        <v>0</v>
      </c>
      <c r="Z1473" s="63">
        <v>0</v>
      </c>
      <c r="AA1473" s="63">
        <v>1</v>
      </c>
      <c r="AB1473" s="63">
        <v>1</v>
      </c>
      <c r="AC1473" s="63">
        <v>0</v>
      </c>
      <c r="AD1473" s="63">
        <v>0</v>
      </c>
      <c r="AE1473" s="63">
        <v>0</v>
      </c>
      <c r="AF1473" s="63">
        <v>0</v>
      </c>
      <c r="AG1473" s="63">
        <v>0</v>
      </c>
      <c r="AH1473" s="63">
        <v>0</v>
      </c>
      <c r="AI1473" s="63">
        <v>0</v>
      </c>
      <c r="AJ1473" s="63">
        <v>0</v>
      </c>
      <c r="AK1473" s="63">
        <v>0</v>
      </c>
      <c r="AL1473" s="63">
        <v>0</v>
      </c>
      <c r="AM1473" s="63">
        <v>0</v>
      </c>
      <c r="AN1473" s="63">
        <v>0</v>
      </c>
      <c r="AO1473" s="63">
        <v>5</v>
      </c>
      <c r="AP1473" s="63">
        <v>0</v>
      </c>
      <c r="AQ1473" s="63">
        <v>0</v>
      </c>
      <c r="AR1473" s="63">
        <v>6</v>
      </c>
      <c r="AS1473" s="63">
        <v>0</v>
      </c>
      <c r="AT1473" s="63">
        <v>0</v>
      </c>
      <c r="AU1473" s="63">
        <v>0</v>
      </c>
      <c r="AV1473" s="63">
        <v>1</v>
      </c>
      <c r="AW1473" s="63">
        <v>0</v>
      </c>
      <c r="AX1473" s="63">
        <v>0</v>
      </c>
      <c r="AY1473" s="63"/>
      <c r="BA1473" t="str">
        <f t="shared" si="333"/>
        <v>Ludlow</v>
      </c>
      <c r="BB1473" t="s">
        <v>2280</v>
      </c>
      <c r="BC1473">
        <v>1</v>
      </c>
      <c r="BE1473" s="112">
        <v>50</v>
      </c>
      <c r="BF1473" s="114">
        <v>27</v>
      </c>
      <c r="BG1473" s="114">
        <v>50</v>
      </c>
      <c r="BH1473" s="118">
        <v>41275</v>
      </c>
      <c r="BI1473" s="118">
        <f t="shared" si="343"/>
        <v>50027</v>
      </c>
      <c r="BJ1473" s="8" t="s">
        <v>1471</v>
      </c>
      <c r="BK1473">
        <f t="shared" si="341"/>
        <v>5041275</v>
      </c>
      <c r="BP1473">
        <v>35.700000000000003</v>
      </c>
      <c r="BQ1473">
        <v>0.43</v>
      </c>
      <c r="BR1473">
        <v>35.270000000000003</v>
      </c>
      <c r="BW1473" s="63"/>
      <c r="BX1473" s="63"/>
    </row>
    <row r="1474" spans="1:76" ht="15" hidden="1" customHeight="1" outlineLevel="1">
      <c r="A1474" t="s">
        <v>1607</v>
      </c>
      <c r="B1474" s="8" t="s">
        <v>2015</v>
      </c>
      <c r="C1474" s="1">
        <f t="shared" si="334"/>
        <v>633</v>
      </c>
      <c r="D1474" s="5">
        <f>IF(N1474&gt;0, RANK(N1474,(N1474:P1474,Q1474:AE1474)),0)</f>
        <v>2</v>
      </c>
      <c r="E1474" s="5">
        <f>IF(O1474&gt;0,RANK(O1474,(N1474:P1474,Q1474:AE1474)),0)</f>
        <v>1</v>
      </c>
      <c r="F1474" s="5">
        <f t="shared" si="335"/>
        <v>0</v>
      </c>
      <c r="G1474" s="1">
        <f t="shared" si="336"/>
        <v>123</v>
      </c>
      <c r="H1474" s="2">
        <f t="shared" si="342"/>
        <v>0.19431279620853081</v>
      </c>
      <c r="I1474" s="6"/>
      <c r="J1474" s="2">
        <f t="shared" si="337"/>
        <v>0.38388625592417064</v>
      </c>
      <c r="K1474" s="2">
        <f t="shared" si="338"/>
        <v>0.5781990521327014</v>
      </c>
      <c r="L1474" s="2">
        <f t="shared" si="339"/>
        <v>0</v>
      </c>
      <c r="M1474" s="2">
        <f t="shared" si="340"/>
        <v>3.7914691943127909E-2</v>
      </c>
      <c r="N1474" s="63">
        <v>243</v>
      </c>
      <c r="O1474" s="63">
        <v>366</v>
      </c>
      <c r="P1474" s="63">
        <v>0</v>
      </c>
      <c r="Q1474" s="63">
        <v>8</v>
      </c>
      <c r="R1474" s="63">
        <v>4</v>
      </c>
      <c r="S1474" s="63">
        <v>0</v>
      </c>
      <c r="T1474" s="63">
        <v>0</v>
      </c>
      <c r="U1474" s="63">
        <v>3</v>
      </c>
      <c r="V1474" s="63">
        <v>0</v>
      </c>
      <c r="W1474" s="63">
        <v>1</v>
      </c>
      <c r="X1474" s="63">
        <v>0</v>
      </c>
      <c r="Y1474" s="63">
        <v>0</v>
      </c>
      <c r="Z1474" s="63">
        <v>0</v>
      </c>
      <c r="AA1474" s="63">
        <v>0</v>
      </c>
      <c r="AB1474" s="63">
        <v>0</v>
      </c>
      <c r="AC1474" s="63">
        <v>0</v>
      </c>
      <c r="AD1474" s="63">
        <v>0</v>
      </c>
      <c r="AE1474" s="63">
        <v>0</v>
      </c>
      <c r="AF1474" s="63">
        <v>0</v>
      </c>
      <c r="AG1474" s="63">
        <v>0</v>
      </c>
      <c r="AH1474" s="63">
        <v>0</v>
      </c>
      <c r="AI1474" s="63">
        <v>0</v>
      </c>
      <c r="AJ1474" s="63">
        <v>0</v>
      </c>
      <c r="AK1474" s="63">
        <v>1</v>
      </c>
      <c r="AL1474" s="63">
        <v>0</v>
      </c>
      <c r="AM1474" s="63">
        <v>0</v>
      </c>
      <c r="AN1474" s="63">
        <v>0</v>
      </c>
      <c r="AO1474" s="63">
        <v>1</v>
      </c>
      <c r="AP1474" s="63">
        <v>1</v>
      </c>
      <c r="AQ1474" s="63">
        <v>0</v>
      </c>
      <c r="AR1474" s="63">
        <v>5</v>
      </c>
      <c r="AS1474" s="63">
        <v>0</v>
      </c>
      <c r="AT1474" s="63">
        <v>0</v>
      </c>
      <c r="AU1474" s="63">
        <v>0</v>
      </c>
      <c r="AV1474" s="63">
        <v>0</v>
      </c>
      <c r="AW1474" s="63">
        <v>0</v>
      </c>
      <c r="AX1474" s="63">
        <v>0</v>
      </c>
      <c r="AY1474" s="63"/>
      <c r="BA1474" t="str">
        <f t="shared" si="333"/>
        <v>Lunenburg</v>
      </c>
      <c r="BB1474" t="s">
        <v>841</v>
      </c>
      <c r="BC1474">
        <v>1</v>
      </c>
      <c r="BE1474" s="112">
        <v>50</v>
      </c>
      <c r="BF1474" s="114">
        <v>9</v>
      </c>
      <c r="BG1474" s="114">
        <v>70</v>
      </c>
      <c r="BH1474" s="118">
        <v>41425</v>
      </c>
      <c r="BI1474" s="118">
        <f t="shared" si="343"/>
        <v>50009</v>
      </c>
      <c r="BJ1474" s="8" t="s">
        <v>1471</v>
      </c>
      <c r="BK1474">
        <f t="shared" si="341"/>
        <v>5041425</v>
      </c>
      <c r="BP1474">
        <v>45.36</v>
      </c>
      <c r="BQ1474">
        <v>0.28000000000000003</v>
      </c>
      <c r="BR1474">
        <v>45.08</v>
      </c>
      <c r="BW1474" s="63"/>
      <c r="BX1474" s="63"/>
    </row>
    <row r="1475" spans="1:76" ht="15" hidden="1" customHeight="1" outlineLevel="1">
      <c r="A1475" t="s">
        <v>1706</v>
      </c>
      <c r="B1475" s="8" t="s">
        <v>2015</v>
      </c>
      <c r="C1475" s="1">
        <f t="shared" si="334"/>
        <v>2440</v>
      </c>
      <c r="D1475" s="5">
        <f>IF(N1475&gt;0, RANK(N1475,(N1475:P1475,Q1475:AE1475)),0)</f>
        <v>1</v>
      </c>
      <c r="E1475" s="5">
        <f>IF(O1475&gt;0,RANK(O1475,(N1475:P1475,Q1475:AE1475)),0)</f>
        <v>2</v>
      </c>
      <c r="F1475" s="5">
        <f t="shared" si="335"/>
        <v>0</v>
      </c>
      <c r="G1475" s="1">
        <f t="shared" si="336"/>
        <v>71</v>
      </c>
      <c r="H1475" s="2">
        <f t="shared" si="342"/>
        <v>2.9098360655737704E-2</v>
      </c>
      <c r="I1475" s="6"/>
      <c r="J1475" s="2">
        <f t="shared" si="337"/>
        <v>0.49467213114754099</v>
      </c>
      <c r="K1475" s="2">
        <f t="shared" si="338"/>
        <v>0.46557377049180326</v>
      </c>
      <c r="L1475" s="2">
        <f t="shared" si="339"/>
        <v>0</v>
      </c>
      <c r="M1475" s="2">
        <f t="shared" si="340"/>
        <v>3.9754098360655687E-2</v>
      </c>
      <c r="N1475" s="63">
        <v>1207</v>
      </c>
      <c r="O1475" s="63">
        <v>1136</v>
      </c>
      <c r="P1475" s="63">
        <v>0</v>
      </c>
      <c r="Q1475" s="63">
        <v>29</v>
      </c>
      <c r="R1475" s="63">
        <v>6</v>
      </c>
      <c r="S1475" s="63">
        <v>6</v>
      </c>
      <c r="T1475" s="63">
        <v>1</v>
      </c>
      <c r="U1475" s="63">
        <v>9</v>
      </c>
      <c r="V1475" s="63">
        <v>2</v>
      </c>
      <c r="W1475" s="63">
        <v>10</v>
      </c>
      <c r="X1475" s="63">
        <v>0</v>
      </c>
      <c r="Y1475" s="63">
        <v>0</v>
      </c>
      <c r="Z1475" s="63">
        <v>2</v>
      </c>
      <c r="AA1475" s="63">
        <v>1</v>
      </c>
      <c r="AB1475" s="63">
        <v>0</v>
      </c>
      <c r="AC1475" s="63">
        <v>0</v>
      </c>
      <c r="AD1475" s="63">
        <v>0</v>
      </c>
      <c r="AE1475" s="63">
        <v>2</v>
      </c>
      <c r="AF1475" s="63">
        <v>0</v>
      </c>
      <c r="AG1475" s="63">
        <v>0</v>
      </c>
      <c r="AH1475" s="63">
        <v>0</v>
      </c>
      <c r="AI1475" s="63">
        <v>0</v>
      </c>
      <c r="AJ1475" s="63">
        <v>0</v>
      </c>
      <c r="AK1475" s="63">
        <v>6</v>
      </c>
      <c r="AL1475" s="63">
        <v>0</v>
      </c>
      <c r="AM1475" s="63">
        <v>0</v>
      </c>
      <c r="AN1475" s="63">
        <v>0</v>
      </c>
      <c r="AO1475" s="63">
        <v>13</v>
      </c>
      <c r="AP1475" s="63">
        <v>0</v>
      </c>
      <c r="AQ1475" s="63">
        <v>0</v>
      </c>
      <c r="AR1475" s="63">
        <v>10</v>
      </c>
      <c r="AS1475" s="63">
        <v>0</v>
      </c>
      <c r="AT1475" s="63">
        <v>0</v>
      </c>
      <c r="AU1475" s="63">
        <v>0</v>
      </c>
      <c r="AV1475" s="63">
        <v>0</v>
      </c>
      <c r="AW1475" s="63">
        <v>0</v>
      </c>
      <c r="AX1475" s="63">
        <v>0</v>
      </c>
      <c r="AY1475" s="63"/>
      <c r="BA1475" t="str">
        <f t="shared" si="333"/>
        <v>Lyndon</v>
      </c>
      <c r="BB1475" t="s">
        <v>680</v>
      </c>
      <c r="BC1475">
        <v>1</v>
      </c>
      <c r="BE1475" s="112">
        <v>50</v>
      </c>
      <c r="BF1475" s="114">
        <v>5</v>
      </c>
      <c r="BG1475" s="114">
        <v>35</v>
      </c>
      <c r="BH1475" s="118">
        <v>41725</v>
      </c>
      <c r="BI1475" s="118">
        <f t="shared" si="343"/>
        <v>50005</v>
      </c>
      <c r="BJ1475" s="8" t="s">
        <v>1471</v>
      </c>
      <c r="BK1475">
        <f t="shared" si="341"/>
        <v>5041725</v>
      </c>
      <c r="BP1475">
        <v>39.799999999999997</v>
      </c>
      <c r="BQ1475">
        <v>0.04</v>
      </c>
      <c r="BR1475">
        <v>39.76</v>
      </c>
      <c r="BW1475" s="63"/>
      <c r="BX1475" s="63"/>
    </row>
    <row r="1476" spans="1:76" ht="15" hidden="1" customHeight="1" outlineLevel="1">
      <c r="A1476" t="s">
        <v>1195</v>
      </c>
      <c r="B1476" s="8" t="s">
        <v>2015</v>
      </c>
      <c r="C1476" s="1">
        <f t="shared" si="334"/>
        <v>145</v>
      </c>
      <c r="D1476" s="5">
        <f>IF(N1476&gt;0, RANK(N1476,(N1476:P1476,Q1476:AE1476)),0)</f>
        <v>2</v>
      </c>
      <c r="E1476" s="5">
        <f>IF(O1476&gt;0,RANK(O1476,(N1476:P1476,Q1476:AE1476)),0)</f>
        <v>1</v>
      </c>
      <c r="F1476" s="5">
        <f t="shared" si="335"/>
        <v>0</v>
      </c>
      <c r="G1476" s="1">
        <f t="shared" si="336"/>
        <v>7</v>
      </c>
      <c r="H1476" s="2">
        <f t="shared" si="342"/>
        <v>4.8275862068965517E-2</v>
      </c>
      <c r="I1476" s="6"/>
      <c r="J1476" s="2">
        <f t="shared" si="337"/>
        <v>0.46206896551724136</v>
      </c>
      <c r="K1476" s="2">
        <f t="shared" si="338"/>
        <v>0.51034482758620692</v>
      </c>
      <c r="L1476" s="2">
        <f t="shared" si="339"/>
        <v>0</v>
      </c>
      <c r="M1476" s="2">
        <f t="shared" si="340"/>
        <v>2.7586206896551668E-2</v>
      </c>
      <c r="N1476" s="63">
        <v>67</v>
      </c>
      <c r="O1476" s="63">
        <v>74</v>
      </c>
      <c r="P1476" s="63">
        <v>0</v>
      </c>
      <c r="Q1476" s="63">
        <v>0</v>
      </c>
      <c r="R1476" s="63">
        <v>0</v>
      </c>
      <c r="S1476" s="63">
        <v>1</v>
      </c>
      <c r="T1476" s="63">
        <v>0</v>
      </c>
      <c r="U1476" s="63">
        <v>0</v>
      </c>
      <c r="V1476" s="63">
        <v>0</v>
      </c>
      <c r="W1476" s="63">
        <v>2</v>
      </c>
      <c r="X1476" s="63">
        <v>0</v>
      </c>
      <c r="Y1476" s="63">
        <v>0</v>
      </c>
      <c r="Z1476" s="63">
        <v>0</v>
      </c>
      <c r="AA1476" s="63">
        <v>0</v>
      </c>
      <c r="AB1476" s="63">
        <v>0</v>
      </c>
      <c r="AC1476" s="63">
        <v>0</v>
      </c>
      <c r="AD1476" s="63">
        <v>0</v>
      </c>
      <c r="AE1476" s="63">
        <v>0</v>
      </c>
      <c r="AF1476" s="63">
        <v>0</v>
      </c>
      <c r="AG1476" s="63">
        <v>0</v>
      </c>
      <c r="AH1476" s="63">
        <v>0</v>
      </c>
      <c r="AI1476" s="63">
        <v>0</v>
      </c>
      <c r="AJ1476" s="63">
        <v>0</v>
      </c>
      <c r="AK1476" s="63">
        <v>1</v>
      </c>
      <c r="AL1476" s="63">
        <v>0</v>
      </c>
      <c r="AM1476" s="63">
        <v>0</v>
      </c>
      <c r="AN1476" s="63">
        <v>0</v>
      </c>
      <c r="AO1476" s="63">
        <v>0</v>
      </c>
      <c r="AP1476" s="63">
        <v>0</v>
      </c>
      <c r="AQ1476" s="63">
        <v>0</v>
      </c>
      <c r="AR1476" s="63">
        <v>0</v>
      </c>
      <c r="AS1476" s="63">
        <v>0</v>
      </c>
      <c r="AT1476" s="63">
        <v>0</v>
      </c>
      <c r="AU1476" s="63">
        <v>0</v>
      </c>
      <c r="AV1476" s="63">
        <v>0</v>
      </c>
      <c r="AW1476" s="63">
        <v>0</v>
      </c>
      <c r="AX1476" s="63">
        <v>0</v>
      </c>
      <c r="AY1476" s="63"/>
      <c r="BA1476" t="str">
        <f t="shared" si="333"/>
        <v>Maidstone</v>
      </c>
      <c r="BB1476" t="s">
        <v>841</v>
      </c>
      <c r="BC1476">
        <v>1</v>
      </c>
      <c r="BE1476" s="112">
        <v>50</v>
      </c>
      <c r="BF1476" s="114">
        <v>9</v>
      </c>
      <c r="BG1476" s="114">
        <v>75</v>
      </c>
      <c r="BH1476" s="118">
        <v>42475</v>
      </c>
      <c r="BI1476" s="118">
        <f t="shared" si="343"/>
        <v>50009</v>
      </c>
      <c r="BJ1476" s="8" t="s">
        <v>1471</v>
      </c>
      <c r="BK1476">
        <f t="shared" si="341"/>
        <v>5042475</v>
      </c>
      <c r="BP1476">
        <v>31.79</v>
      </c>
      <c r="BQ1476">
        <v>1.31</v>
      </c>
      <c r="BR1476">
        <v>30.48</v>
      </c>
      <c r="BW1476" s="63"/>
      <c r="BX1476" s="63"/>
    </row>
    <row r="1477" spans="1:76" ht="15" hidden="1" customHeight="1" outlineLevel="1">
      <c r="A1477" t="s">
        <v>1982</v>
      </c>
      <c r="B1477" s="8" t="s">
        <v>2015</v>
      </c>
      <c r="C1477" s="1">
        <f t="shared" si="334"/>
        <v>2785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335"/>
        <v>7</v>
      </c>
      <c r="G1477" s="1">
        <f t="shared" si="336"/>
        <v>1253</v>
      </c>
      <c r="H1477" s="2">
        <f t="shared" si="342"/>
        <v>0.44991023339317776</v>
      </c>
      <c r="I1477" s="6"/>
      <c r="J1477" s="2">
        <f t="shared" si="337"/>
        <v>0.71274685816876127</v>
      </c>
      <c r="K1477" s="2">
        <f t="shared" si="338"/>
        <v>0.26283662477558351</v>
      </c>
      <c r="L1477" s="2">
        <f t="shared" si="339"/>
        <v>3.590664272890485E-4</v>
      </c>
      <c r="M1477" s="2">
        <f t="shared" si="340"/>
        <v>2.405745062836618E-2</v>
      </c>
      <c r="N1477" s="63">
        <v>1985</v>
      </c>
      <c r="O1477" s="63">
        <v>732</v>
      </c>
      <c r="P1477" s="63">
        <v>1</v>
      </c>
      <c r="Q1477" s="63">
        <v>21</v>
      </c>
      <c r="R1477" s="63">
        <v>5</v>
      </c>
      <c r="S1477" s="63">
        <v>0</v>
      </c>
      <c r="T1477" s="63">
        <v>0</v>
      </c>
      <c r="U1477" s="63">
        <v>7</v>
      </c>
      <c r="V1477" s="63">
        <v>1</v>
      </c>
      <c r="W1477" s="63">
        <v>9</v>
      </c>
      <c r="X1477" s="63">
        <v>0</v>
      </c>
      <c r="Y1477" s="63">
        <v>0</v>
      </c>
      <c r="Z1477" s="63">
        <v>0</v>
      </c>
      <c r="AA1477" s="63">
        <v>0</v>
      </c>
      <c r="AB1477" s="63">
        <v>0</v>
      </c>
      <c r="AC1477" s="63">
        <v>0</v>
      </c>
      <c r="AD1477" s="63">
        <v>0</v>
      </c>
      <c r="AE1477" s="63">
        <v>0</v>
      </c>
      <c r="AF1477" s="63">
        <v>0</v>
      </c>
      <c r="AG1477" s="63">
        <v>0</v>
      </c>
      <c r="AH1477" s="63">
        <v>0</v>
      </c>
      <c r="AI1477" s="63">
        <v>0</v>
      </c>
      <c r="AJ1477" s="63">
        <v>0</v>
      </c>
      <c r="AK1477" s="63">
        <v>1</v>
      </c>
      <c r="AL1477" s="63">
        <v>0</v>
      </c>
      <c r="AM1477" s="63">
        <v>0</v>
      </c>
      <c r="AN1477" s="63">
        <v>0</v>
      </c>
      <c r="AO1477" s="63">
        <v>8</v>
      </c>
      <c r="AP1477" s="63">
        <v>1</v>
      </c>
      <c r="AQ1477" s="63">
        <v>0</v>
      </c>
      <c r="AR1477" s="63">
        <v>13</v>
      </c>
      <c r="AS1477" s="63">
        <v>0</v>
      </c>
      <c r="AT1477" s="63">
        <v>0</v>
      </c>
      <c r="AU1477" s="63">
        <v>0</v>
      </c>
      <c r="AV1477" s="63">
        <v>1</v>
      </c>
      <c r="AW1477" s="63">
        <v>0</v>
      </c>
      <c r="AX1477" s="63">
        <v>0</v>
      </c>
      <c r="AY1477" s="63"/>
      <c r="BA1477" t="str">
        <f t="shared" si="333"/>
        <v>Manchester</v>
      </c>
      <c r="BB1477" t="s">
        <v>950</v>
      </c>
      <c r="BC1477">
        <v>1</v>
      </c>
      <c r="BE1477" s="112">
        <v>50</v>
      </c>
      <c r="BF1477" s="114">
        <v>3</v>
      </c>
      <c r="BG1477" s="114">
        <v>25</v>
      </c>
      <c r="BH1477" s="118">
        <v>42850</v>
      </c>
      <c r="BI1477" s="118">
        <f t="shared" si="343"/>
        <v>50003</v>
      </c>
      <c r="BJ1477" s="8" t="s">
        <v>1471</v>
      </c>
      <c r="BK1477">
        <f t="shared" si="341"/>
        <v>5042850</v>
      </c>
      <c r="BP1477">
        <v>42.28</v>
      </c>
      <c r="BQ1477">
        <v>0.05</v>
      </c>
      <c r="BR1477">
        <v>42.23</v>
      </c>
      <c r="BW1477" s="63"/>
      <c r="BX1477" s="63"/>
    </row>
    <row r="1478" spans="1:76" ht="15" hidden="1" customHeight="1" outlineLevel="1">
      <c r="A1478" t="s">
        <v>1847</v>
      </c>
      <c r="B1478" s="8" t="s">
        <v>2015</v>
      </c>
      <c r="C1478" s="1">
        <f t="shared" si="334"/>
        <v>646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335"/>
        <v>0</v>
      </c>
      <c r="G1478" s="1">
        <f t="shared" si="336"/>
        <v>434</v>
      </c>
      <c r="H1478" s="2">
        <f t="shared" si="342"/>
        <v>0.67182662538699689</v>
      </c>
      <c r="I1478" s="6"/>
      <c r="J1478" s="2">
        <f t="shared" si="337"/>
        <v>0.8173374613003096</v>
      </c>
      <c r="K1478" s="2">
        <f t="shared" si="338"/>
        <v>0.14551083591331268</v>
      </c>
      <c r="L1478" s="2">
        <f t="shared" si="339"/>
        <v>0</v>
      </c>
      <c r="M1478" s="2">
        <f t="shared" si="340"/>
        <v>3.7151702786377722E-2</v>
      </c>
      <c r="N1478" s="63">
        <v>528</v>
      </c>
      <c r="O1478" s="63">
        <v>94</v>
      </c>
      <c r="P1478" s="63">
        <v>0</v>
      </c>
      <c r="Q1478" s="63">
        <v>5</v>
      </c>
      <c r="R1478" s="63">
        <v>5</v>
      </c>
      <c r="S1478" s="63">
        <v>0</v>
      </c>
      <c r="T1478" s="63">
        <v>2</v>
      </c>
      <c r="U1478" s="63">
        <v>1</v>
      </c>
      <c r="V1478" s="63">
        <v>0</v>
      </c>
      <c r="W1478" s="63">
        <v>5</v>
      </c>
      <c r="X1478" s="63">
        <v>1</v>
      </c>
      <c r="Y1478" s="63">
        <v>0</v>
      </c>
      <c r="Z1478" s="63">
        <v>2</v>
      </c>
      <c r="AA1478" s="63">
        <v>0</v>
      </c>
      <c r="AB1478" s="63">
        <v>0</v>
      </c>
      <c r="AC1478" s="63">
        <v>0</v>
      </c>
      <c r="AD1478" s="63">
        <v>0</v>
      </c>
      <c r="AE1478" s="63">
        <v>0</v>
      </c>
      <c r="AF1478" s="63">
        <v>0</v>
      </c>
      <c r="AG1478" s="63">
        <v>0</v>
      </c>
      <c r="AH1478" s="63">
        <v>0</v>
      </c>
      <c r="AI1478" s="63">
        <v>0</v>
      </c>
      <c r="AJ1478" s="63">
        <v>0</v>
      </c>
      <c r="AK1478" s="63">
        <v>0</v>
      </c>
      <c r="AL1478" s="63">
        <v>0</v>
      </c>
      <c r="AM1478" s="63">
        <v>0</v>
      </c>
      <c r="AN1478" s="63">
        <v>0</v>
      </c>
      <c r="AO1478" s="63">
        <v>0</v>
      </c>
      <c r="AP1478" s="63">
        <v>0</v>
      </c>
      <c r="AQ1478" s="63">
        <v>0</v>
      </c>
      <c r="AR1478" s="63">
        <v>3</v>
      </c>
      <c r="AS1478" s="63">
        <v>0</v>
      </c>
      <c r="AT1478" s="63">
        <v>0</v>
      </c>
      <c r="AU1478" s="63">
        <v>0</v>
      </c>
      <c r="AV1478" s="63">
        <v>0</v>
      </c>
      <c r="AW1478" s="63">
        <v>0</v>
      </c>
      <c r="AX1478" s="63">
        <v>0</v>
      </c>
      <c r="AY1478" s="63"/>
      <c r="BA1478" t="str">
        <f t="shared" si="333"/>
        <v>Marlboro</v>
      </c>
      <c r="BB1478" t="s">
        <v>2128</v>
      </c>
      <c r="BC1478">
        <v>1</v>
      </c>
      <c r="BE1478" s="112">
        <v>50</v>
      </c>
      <c r="BF1478" s="114">
        <v>25</v>
      </c>
      <c r="BG1478" s="114">
        <v>55</v>
      </c>
      <c r="BH1478" s="118">
        <v>43375</v>
      </c>
      <c r="BI1478" s="118">
        <f t="shared" si="343"/>
        <v>50025</v>
      </c>
      <c r="BJ1478" s="8" t="s">
        <v>1471</v>
      </c>
      <c r="BK1478">
        <f t="shared" si="341"/>
        <v>5043375</v>
      </c>
      <c r="BP1478">
        <v>40.65</v>
      </c>
      <c r="BQ1478">
        <v>0.32</v>
      </c>
      <c r="BR1478">
        <v>40.33</v>
      </c>
      <c r="BW1478" s="63"/>
      <c r="BX1478" s="63"/>
    </row>
    <row r="1479" spans="1:76" ht="15" hidden="1" customHeight="1" outlineLevel="1">
      <c r="A1479" t="s">
        <v>1377</v>
      </c>
      <c r="B1479" s="8" t="s">
        <v>2015</v>
      </c>
      <c r="C1479" s="1">
        <f t="shared" si="334"/>
        <v>964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335"/>
        <v>0</v>
      </c>
      <c r="G1479" s="1">
        <f t="shared" si="336"/>
        <v>250</v>
      </c>
      <c r="H1479" s="2">
        <f t="shared" si="342"/>
        <v>0.25933609958506226</v>
      </c>
      <c r="I1479" s="6"/>
      <c r="J1479" s="2">
        <f t="shared" si="337"/>
        <v>0.60788381742738584</v>
      </c>
      <c r="K1479" s="2">
        <f t="shared" si="338"/>
        <v>0.34854771784232363</v>
      </c>
      <c r="L1479" s="2">
        <f t="shared" si="339"/>
        <v>0</v>
      </c>
      <c r="M1479" s="2">
        <f t="shared" si="340"/>
        <v>4.3568464730290524E-2</v>
      </c>
      <c r="N1479" s="63">
        <v>586</v>
      </c>
      <c r="O1479" s="63">
        <v>336</v>
      </c>
      <c r="P1479" s="63">
        <v>0</v>
      </c>
      <c r="Q1479" s="63">
        <v>8</v>
      </c>
      <c r="R1479" s="63">
        <v>10</v>
      </c>
      <c r="S1479" s="63">
        <v>2</v>
      </c>
      <c r="T1479" s="63">
        <v>1</v>
      </c>
      <c r="U1479" s="63">
        <v>2</v>
      </c>
      <c r="V1479" s="63">
        <v>2</v>
      </c>
      <c r="W1479" s="63">
        <v>6</v>
      </c>
      <c r="X1479" s="63">
        <v>1</v>
      </c>
      <c r="Y1479" s="63">
        <v>0</v>
      </c>
      <c r="Z1479" s="63">
        <v>0</v>
      </c>
      <c r="AA1479" s="63">
        <v>0</v>
      </c>
      <c r="AB1479" s="63">
        <v>0</v>
      </c>
      <c r="AC1479" s="63">
        <v>1</v>
      </c>
      <c r="AD1479" s="63">
        <v>0</v>
      </c>
      <c r="AE1479" s="63">
        <v>0</v>
      </c>
      <c r="AF1479" s="63">
        <v>0</v>
      </c>
      <c r="AG1479" s="63">
        <v>0</v>
      </c>
      <c r="AH1479" s="63">
        <v>0</v>
      </c>
      <c r="AI1479" s="63">
        <v>0</v>
      </c>
      <c r="AJ1479" s="63">
        <v>0</v>
      </c>
      <c r="AK1479" s="63">
        <v>0</v>
      </c>
      <c r="AL1479" s="63">
        <v>0</v>
      </c>
      <c r="AM1479" s="63">
        <v>0</v>
      </c>
      <c r="AN1479" s="63">
        <v>0</v>
      </c>
      <c r="AO1479" s="63">
        <v>4</v>
      </c>
      <c r="AP1479" s="63">
        <v>1</v>
      </c>
      <c r="AQ1479" s="63">
        <v>0</v>
      </c>
      <c r="AR1479" s="63">
        <v>4</v>
      </c>
      <c r="AS1479" s="63">
        <v>0</v>
      </c>
      <c r="AT1479" s="63">
        <v>0</v>
      </c>
      <c r="AU1479" s="63">
        <v>0</v>
      </c>
      <c r="AV1479" s="63">
        <v>0</v>
      </c>
      <c r="AW1479" s="63">
        <v>0</v>
      </c>
      <c r="AX1479" s="63">
        <v>0</v>
      </c>
      <c r="AY1479" s="63"/>
      <c r="BA1479" t="str">
        <f t="shared" si="333"/>
        <v>Marshfield</v>
      </c>
      <c r="BB1479" t="s">
        <v>691</v>
      </c>
      <c r="BC1479">
        <v>1</v>
      </c>
      <c r="BE1479" s="112">
        <v>50</v>
      </c>
      <c r="BF1479" s="114">
        <v>23</v>
      </c>
      <c r="BG1479" s="114">
        <v>45</v>
      </c>
      <c r="BH1479" s="118">
        <v>43600</v>
      </c>
      <c r="BI1479" s="118">
        <f t="shared" si="343"/>
        <v>50023</v>
      </c>
      <c r="BJ1479" s="8" t="s">
        <v>1471</v>
      </c>
      <c r="BK1479">
        <f t="shared" si="341"/>
        <v>5043600</v>
      </c>
      <c r="BP1479">
        <v>43.39</v>
      </c>
      <c r="BQ1479">
        <v>0.28000000000000003</v>
      </c>
      <c r="BR1479">
        <v>43.11</v>
      </c>
      <c r="BW1479" s="63"/>
      <c r="BX1479" s="63"/>
    </row>
    <row r="1480" spans="1:76" ht="15" hidden="1" customHeight="1" outlineLevel="1">
      <c r="A1480" t="s">
        <v>2859</v>
      </c>
      <c r="B1480" s="8" t="s">
        <v>2015</v>
      </c>
      <c r="C1480" s="1">
        <f t="shared" si="334"/>
        <v>780</v>
      </c>
      <c r="D1480" s="5">
        <f>IF(N1480&gt;0, RANK(N1480,(N1480:P1480,Q1480:AE1480)),0)</f>
        <v>1</v>
      </c>
      <c r="E1480" s="5">
        <f>IF(O1480&gt;0,RANK(O1480,(N1480:P1480,Q1480:AE1480)),0)</f>
        <v>2</v>
      </c>
      <c r="F1480" s="5">
        <f t="shared" si="335"/>
        <v>0</v>
      </c>
      <c r="G1480" s="1">
        <f t="shared" si="336"/>
        <v>131</v>
      </c>
      <c r="H1480" s="2">
        <f t="shared" si="342"/>
        <v>0.16794871794871793</v>
      </c>
      <c r="I1480" s="6"/>
      <c r="J1480" s="2">
        <f t="shared" si="337"/>
        <v>0.57051282051282048</v>
      </c>
      <c r="K1480" s="2">
        <f t="shared" si="338"/>
        <v>0.40256410256410258</v>
      </c>
      <c r="L1480" s="2">
        <f t="shared" si="339"/>
        <v>0</v>
      </c>
      <c r="M1480" s="2">
        <f t="shared" si="340"/>
        <v>2.6923076923076938E-2</v>
      </c>
      <c r="N1480" s="63">
        <v>445</v>
      </c>
      <c r="O1480" s="63">
        <v>314</v>
      </c>
      <c r="P1480" s="63">
        <v>0</v>
      </c>
      <c r="Q1480" s="63">
        <v>6</v>
      </c>
      <c r="R1480" s="63">
        <v>3</v>
      </c>
      <c r="S1480" s="63">
        <v>0</v>
      </c>
      <c r="T1480" s="63">
        <v>0</v>
      </c>
      <c r="U1480" s="63">
        <v>4</v>
      </c>
      <c r="V1480" s="63">
        <v>0</v>
      </c>
      <c r="W1480" s="63">
        <v>2</v>
      </c>
      <c r="X1480" s="63">
        <v>0</v>
      </c>
      <c r="Y1480" s="63">
        <v>0</v>
      </c>
      <c r="Z1480" s="63">
        <v>0</v>
      </c>
      <c r="AA1480" s="63">
        <v>0</v>
      </c>
      <c r="AB1480" s="63">
        <v>0</v>
      </c>
      <c r="AC1480" s="63">
        <v>0</v>
      </c>
      <c r="AD1480" s="63">
        <v>0</v>
      </c>
      <c r="AE1480" s="63">
        <v>0</v>
      </c>
      <c r="AF1480" s="63">
        <v>0</v>
      </c>
      <c r="AG1480" s="63">
        <v>0</v>
      </c>
      <c r="AH1480" s="63">
        <v>0</v>
      </c>
      <c r="AI1480" s="63">
        <v>0</v>
      </c>
      <c r="AJ1480" s="63">
        <v>0</v>
      </c>
      <c r="AK1480" s="63">
        <v>0</v>
      </c>
      <c r="AL1480" s="63">
        <v>0</v>
      </c>
      <c r="AM1480" s="63">
        <v>0</v>
      </c>
      <c r="AN1480" s="63">
        <v>0</v>
      </c>
      <c r="AO1480" s="63">
        <v>2</v>
      </c>
      <c r="AP1480" s="63">
        <v>2</v>
      </c>
      <c r="AQ1480" s="63">
        <v>0</v>
      </c>
      <c r="AR1480" s="63">
        <v>2</v>
      </c>
      <c r="AS1480" s="63">
        <v>0</v>
      </c>
      <c r="AT1480" s="63">
        <v>0</v>
      </c>
      <c r="AU1480" s="63">
        <v>0</v>
      </c>
      <c r="AV1480" s="63">
        <v>0</v>
      </c>
      <c r="AW1480" s="63">
        <v>0</v>
      </c>
      <c r="AX1480" s="63">
        <v>0</v>
      </c>
      <c r="AY1480" s="63"/>
      <c r="BA1480" t="str">
        <f t="shared" si="333"/>
        <v>Mendon</v>
      </c>
      <c r="BB1480" t="s">
        <v>589</v>
      </c>
      <c r="BC1480">
        <v>1</v>
      </c>
      <c r="BE1480" s="112">
        <v>50</v>
      </c>
      <c r="BF1480" s="114">
        <v>21</v>
      </c>
      <c r="BG1480" s="114">
        <v>50</v>
      </c>
      <c r="BH1480" s="118">
        <v>44125</v>
      </c>
      <c r="BI1480" s="118">
        <f t="shared" si="343"/>
        <v>50021</v>
      </c>
      <c r="BJ1480" s="8" t="s">
        <v>1471</v>
      </c>
      <c r="BK1480">
        <f t="shared" si="341"/>
        <v>5044125</v>
      </c>
      <c r="BP1480">
        <v>38.1</v>
      </c>
      <c r="BQ1480">
        <v>0.01</v>
      </c>
      <c r="BR1480">
        <v>38.090000000000003</v>
      </c>
      <c r="BW1480" s="63"/>
      <c r="BX1480" s="63"/>
    </row>
    <row r="1481" spans="1:76" ht="15" hidden="1" customHeight="1" outlineLevel="1">
      <c r="A1481" t="s">
        <v>1170</v>
      </c>
      <c r="B1481" s="8" t="s">
        <v>2015</v>
      </c>
      <c r="C1481" s="1">
        <f t="shared" si="334"/>
        <v>4331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335"/>
        <v>12</v>
      </c>
      <c r="G1481" s="1">
        <f t="shared" si="336"/>
        <v>2747</v>
      </c>
      <c r="H1481" s="2">
        <f t="shared" si="342"/>
        <v>0.63426460401754792</v>
      </c>
      <c r="I1481" s="6"/>
      <c r="J1481" s="2">
        <f t="shared" si="337"/>
        <v>0.80327868852459017</v>
      </c>
      <c r="K1481" s="2">
        <f t="shared" si="338"/>
        <v>0.16901408450704225</v>
      </c>
      <c r="L1481" s="2">
        <f t="shared" si="339"/>
        <v>2.3089355806972986E-4</v>
      </c>
      <c r="M1481" s="2">
        <f t="shared" si="340"/>
        <v>2.7476333410297853E-2</v>
      </c>
      <c r="N1481" s="63">
        <v>3479</v>
      </c>
      <c r="O1481" s="63">
        <v>732</v>
      </c>
      <c r="P1481" s="63">
        <v>1</v>
      </c>
      <c r="Q1481" s="63">
        <v>39</v>
      </c>
      <c r="R1481" s="63">
        <v>16</v>
      </c>
      <c r="S1481" s="63">
        <v>2</v>
      </c>
      <c r="T1481" s="63">
        <v>0</v>
      </c>
      <c r="U1481" s="63">
        <v>11</v>
      </c>
      <c r="V1481" s="63">
        <v>4</v>
      </c>
      <c r="W1481" s="63">
        <v>15</v>
      </c>
      <c r="X1481" s="63">
        <v>3</v>
      </c>
      <c r="Y1481" s="63">
        <v>0</v>
      </c>
      <c r="Z1481" s="63">
        <v>5</v>
      </c>
      <c r="AA1481" s="63">
        <v>4</v>
      </c>
      <c r="AB1481" s="63">
        <v>1</v>
      </c>
      <c r="AC1481" s="63">
        <v>1</v>
      </c>
      <c r="AD1481" s="63">
        <v>0</v>
      </c>
      <c r="AE1481" s="63">
        <v>1</v>
      </c>
      <c r="AF1481" s="63">
        <v>0</v>
      </c>
      <c r="AG1481" s="63">
        <v>0</v>
      </c>
      <c r="AH1481" s="63">
        <v>0</v>
      </c>
      <c r="AI1481" s="63">
        <v>0</v>
      </c>
      <c r="AJ1481" s="63">
        <v>0</v>
      </c>
      <c r="AK1481" s="63">
        <v>2</v>
      </c>
      <c r="AL1481" s="63">
        <v>0</v>
      </c>
      <c r="AM1481" s="63">
        <v>0</v>
      </c>
      <c r="AN1481" s="63">
        <v>0</v>
      </c>
      <c r="AO1481" s="63">
        <v>4</v>
      </c>
      <c r="AP1481" s="63">
        <v>0</v>
      </c>
      <c r="AQ1481" s="63">
        <v>0</v>
      </c>
      <c r="AR1481" s="63">
        <v>11</v>
      </c>
      <c r="AS1481" s="63">
        <v>0</v>
      </c>
      <c r="AT1481" s="63">
        <v>0</v>
      </c>
      <c r="AU1481" s="63">
        <v>0</v>
      </c>
      <c r="AV1481" s="63">
        <v>0</v>
      </c>
      <c r="AW1481" s="63">
        <v>0</v>
      </c>
      <c r="AX1481" s="63">
        <v>0</v>
      </c>
      <c r="AY1481" s="63"/>
      <c r="BA1481" t="str">
        <f t="shared" si="333"/>
        <v>Middlebury</v>
      </c>
      <c r="BB1481" t="s">
        <v>1345</v>
      </c>
      <c r="BC1481">
        <v>1</v>
      </c>
      <c r="BE1481" s="112">
        <v>50</v>
      </c>
      <c r="BF1481" s="114">
        <v>1</v>
      </c>
      <c r="BG1481" s="114">
        <v>55</v>
      </c>
      <c r="BH1481" s="118">
        <v>44350</v>
      </c>
      <c r="BI1481" s="118">
        <f t="shared" si="343"/>
        <v>50001</v>
      </c>
      <c r="BJ1481" s="8" t="s">
        <v>1471</v>
      </c>
      <c r="BK1481">
        <f t="shared" si="341"/>
        <v>5044350</v>
      </c>
      <c r="BP1481">
        <v>39.17</v>
      </c>
      <c r="BQ1481">
        <v>0.14000000000000001</v>
      </c>
      <c r="BR1481">
        <v>39.03</v>
      </c>
      <c r="BW1481" s="63"/>
      <c r="BX1481" s="63"/>
    </row>
    <row r="1482" spans="1:76" ht="15" hidden="1" customHeight="1" outlineLevel="1">
      <c r="A1482" t="s">
        <v>503</v>
      </c>
      <c r="B1482" s="8" t="s">
        <v>2015</v>
      </c>
      <c r="C1482" s="1">
        <f t="shared" si="334"/>
        <v>1243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335"/>
        <v>7</v>
      </c>
      <c r="G1482" s="1">
        <f t="shared" si="336"/>
        <v>746</v>
      </c>
      <c r="H1482" s="2">
        <f t="shared" si="342"/>
        <v>0.60016090104585684</v>
      </c>
      <c r="I1482" s="6"/>
      <c r="J1482" s="2">
        <f t="shared" si="337"/>
        <v>0.78600160901045857</v>
      </c>
      <c r="K1482" s="2">
        <f t="shared" si="338"/>
        <v>0.18584070796460178</v>
      </c>
      <c r="L1482" s="2">
        <f t="shared" si="339"/>
        <v>8.045052292839903E-4</v>
      </c>
      <c r="M1482" s="2">
        <f t="shared" si="340"/>
        <v>2.7353177795655659E-2</v>
      </c>
      <c r="N1482" s="63">
        <v>977</v>
      </c>
      <c r="O1482" s="63">
        <v>231</v>
      </c>
      <c r="P1482" s="63">
        <v>1</v>
      </c>
      <c r="Q1482" s="63">
        <v>12</v>
      </c>
      <c r="R1482" s="63">
        <v>5</v>
      </c>
      <c r="S1482" s="63">
        <v>1</v>
      </c>
      <c r="T1482" s="63">
        <v>0</v>
      </c>
      <c r="U1482" s="63">
        <v>3</v>
      </c>
      <c r="V1482" s="63">
        <v>0</v>
      </c>
      <c r="W1482" s="63">
        <v>3</v>
      </c>
      <c r="X1482" s="63">
        <v>0</v>
      </c>
      <c r="Y1482" s="63">
        <v>0</v>
      </c>
      <c r="Z1482" s="63">
        <v>0</v>
      </c>
      <c r="AA1482" s="63">
        <v>0</v>
      </c>
      <c r="AB1482" s="63">
        <v>0</v>
      </c>
      <c r="AC1482" s="63">
        <v>1</v>
      </c>
      <c r="AD1482" s="63">
        <v>0</v>
      </c>
      <c r="AE1482" s="63">
        <v>1</v>
      </c>
      <c r="AF1482" s="63">
        <v>0</v>
      </c>
      <c r="AG1482" s="63">
        <v>0</v>
      </c>
      <c r="AH1482" s="63">
        <v>0</v>
      </c>
      <c r="AI1482" s="63">
        <v>0</v>
      </c>
      <c r="AJ1482" s="63">
        <v>0</v>
      </c>
      <c r="AK1482" s="63">
        <v>0</v>
      </c>
      <c r="AL1482" s="63">
        <v>0</v>
      </c>
      <c r="AM1482" s="63">
        <v>0</v>
      </c>
      <c r="AN1482" s="63">
        <v>0</v>
      </c>
      <c r="AO1482" s="63">
        <v>1</v>
      </c>
      <c r="AP1482" s="63">
        <v>0</v>
      </c>
      <c r="AQ1482" s="63">
        <v>0</v>
      </c>
      <c r="AR1482" s="63">
        <v>5</v>
      </c>
      <c r="AS1482" s="63">
        <v>0</v>
      </c>
      <c r="AT1482" s="63">
        <v>0</v>
      </c>
      <c r="AU1482" s="63">
        <v>0</v>
      </c>
      <c r="AV1482" s="63">
        <v>2</v>
      </c>
      <c r="AW1482" s="63">
        <v>0</v>
      </c>
      <c r="AX1482" s="63">
        <v>0</v>
      </c>
      <c r="AY1482" s="63"/>
      <c r="BA1482" t="str">
        <f t="shared" si="333"/>
        <v>Middlesex</v>
      </c>
      <c r="BB1482" t="s">
        <v>691</v>
      </c>
      <c r="BC1482">
        <v>1</v>
      </c>
      <c r="BE1482" s="112">
        <v>50</v>
      </c>
      <c r="BF1482" s="114">
        <v>23</v>
      </c>
      <c r="BG1482" s="114">
        <v>50</v>
      </c>
      <c r="BH1482" s="118">
        <v>44500</v>
      </c>
      <c r="BI1482" s="118">
        <f t="shared" si="343"/>
        <v>50023</v>
      </c>
      <c r="BJ1482" s="8" t="s">
        <v>1471</v>
      </c>
      <c r="BK1482">
        <f t="shared" si="341"/>
        <v>5044500</v>
      </c>
      <c r="BP1482">
        <v>39.86</v>
      </c>
      <c r="BQ1482">
        <v>0.21</v>
      </c>
      <c r="BR1482">
        <v>39.659999999999997</v>
      </c>
      <c r="BW1482" s="63"/>
      <c r="BX1482" s="63"/>
    </row>
    <row r="1483" spans="1:76" ht="15" hidden="1" customHeight="1" outlineLevel="1">
      <c r="A1483" t="s">
        <v>3157</v>
      </c>
      <c r="B1483" s="8" t="s">
        <v>2015</v>
      </c>
      <c r="C1483" s="1">
        <f t="shared" si="334"/>
        <v>549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335"/>
        <v>0</v>
      </c>
      <c r="G1483" s="1">
        <f t="shared" si="336"/>
        <v>83</v>
      </c>
      <c r="H1483" s="2">
        <f t="shared" si="342"/>
        <v>0.151183970856102</v>
      </c>
      <c r="I1483" s="6"/>
      <c r="J1483" s="2">
        <f t="shared" si="337"/>
        <v>0.56102003642987253</v>
      </c>
      <c r="K1483" s="2">
        <f t="shared" si="338"/>
        <v>0.4098360655737705</v>
      </c>
      <c r="L1483" s="2">
        <f t="shared" si="339"/>
        <v>0</v>
      </c>
      <c r="M1483" s="2">
        <f t="shared" si="340"/>
        <v>2.9143897996356971E-2</v>
      </c>
      <c r="N1483" s="63">
        <v>308</v>
      </c>
      <c r="O1483" s="63">
        <v>225</v>
      </c>
      <c r="P1483" s="63">
        <v>0</v>
      </c>
      <c r="Q1483" s="63">
        <v>3</v>
      </c>
      <c r="R1483" s="63">
        <v>0</v>
      </c>
      <c r="S1483" s="63">
        <v>0</v>
      </c>
      <c r="T1483" s="63">
        <v>0</v>
      </c>
      <c r="U1483" s="63">
        <v>2</v>
      </c>
      <c r="V1483" s="63">
        <v>0</v>
      </c>
      <c r="W1483" s="63">
        <v>4</v>
      </c>
      <c r="X1483" s="63">
        <v>0</v>
      </c>
      <c r="Y1483" s="63">
        <v>0</v>
      </c>
      <c r="Z1483" s="63">
        <v>0</v>
      </c>
      <c r="AA1483" s="63">
        <v>0</v>
      </c>
      <c r="AB1483" s="63">
        <v>0</v>
      </c>
      <c r="AC1483" s="63">
        <v>0</v>
      </c>
      <c r="AD1483" s="63">
        <v>0</v>
      </c>
      <c r="AE1483" s="63">
        <v>0</v>
      </c>
      <c r="AF1483" s="63">
        <v>0</v>
      </c>
      <c r="AG1483" s="63">
        <v>0</v>
      </c>
      <c r="AH1483" s="63">
        <v>0</v>
      </c>
      <c r="AI1483" s="63">
        <v>0</v>
      </c>
      <c r="AJ1483" s="63">
        <v>0</v>
      </c>
      <c r="AK1483" s="63">
        <v>0</v>
      </c>
      <c r="AL1483" s="63">
        <v>0</v>
      </c>
      <c r="AM1483" s="63">
        <v>0</v>
      </c>
      <c r="AN1483" s="63">
        <v>0</v>
      </c>
      <c r="AO1483" s="63">
        <v>3</v>
      </c>
      <c r="AP1483" s="63">
        <v>0</v>
      </c>
      <c r="AQ1483" s="63">
        <v>0</v>
      </c>
      <c r="AR1483" s="63">
        <v>3</v>
      </c>
      <c r="AS1483" s="63">
        <v>1</v>
      </c>
      <c r="AT1483" s="63">
        <v>0</v>
      </c>
      <c r="AU1483" s="63">
        <v>0</v>
      </c>
      <c r="AV1483" s="63">
        <v>0</v>
      </c>
      <c r="AW1483" s="63">
        <v>0</v>
      </c>
      <c r="AX1483" s="63">
        <v>0</v>
      </c>
      <c r="AY1483" s="63"/>
      <c r="BA1483" t="str">
        <f t="shared" si="333"/>
        <v>Middletown Springs</v>
      </c>
      <c r="BB1483" t="s">
        <v>589</v>
      </c>
      <c r="BC1483">
        <v>1</v>
      </c>
      <c r="BE1483" s="112">
        <v>50</v>
      </c>
      <c r="BF1483" s="114">
        <v>21</v>
      </c>
      <c r="BG1483" s="114">
        <v>55</v>
      </c>
      <c r="BH1483" s="118">
        <v>44800</v>
      </c>
      <c r="BI1483" s="118">
        <f t="shared" si="343"/>
        <v>50021</v>
      </c>
      <c r="BJ1483" s="8" t="s">
        <v>1471</v>
      </c>
      <c r="BK1483">
        <f t="shared" si="341"/>
        <v>5044800</v>
      </c>
      <c r="BP1483">
        <v>22.85</v>
      </c>
      <c r="BQ1483">
        <v>0</v>
      </c>
      <c r="BR1483">
        <v>22.84</v>
      </c>
      <c r="BW1483" s="63"/>
      <c r="BX1483" s="63"/>
    </row>
    <row r="1484" spans="1:76" ht="15" hidden="1" customHeight="1" outlineLevel="1">
      <c r="A1484" t="s">
        <v>734</v>
      </c>
      <c r="B1484" s="8" t="s">
        <v>2015</v>
      </c>
      <c r="C1484" s="1">
        <f t="shared" si="334"/>
        <v>6168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335"/>
        <v>10</v>
      </c>
      <c r="G1484" s="1">
        <f t="shared" si="336"/>
        <v>732</v>
      </c>
      <c r="H1484" s="2">
        <f t="shared" si="342"/>
        <v>0.11867704280155641</v>
      </c>
      <c r="I1484" s="6"/>
      <c r="J1484" s="2">
        <f t="shared" si="337"/>
        <v>0.54215304798962383</v>
      </c>
      <c r="K1484" s="2">
        <f t="shared" si="338"/>
        <v>0.42347600518806744</v>
      </c>
      <c r="L1484" s="2">
        <f t="shared" si="339"/>
        <v>4.8638132295719845E-4</v>
      </c>
      <c r="M1484" s="2">
        <f t="shared" si="340"/>
        <v>3.3884565499351538E-2</v>
      </c>
      <c r="N1484" s="63">
        <v>3344</v>
      </c>
      <c r="O1484" s="63">
        <v>2612</v>
      </c>
      <c r="P1484" s="63">
        <v>3</v>
      </c>
      <c r="Q1484" s="63">
        <v>67</v>
      </c>
      <c r="R1484" s="63">
        <v>10</v>
      </c>
      <c r="S1484" s="63">
        <v>7</v>
      </c>
      <c r="T1484" s="63">
        <v>0</v>
      </c>
      <c r="U1484" s="63">
        <v>31</v>
      </c>
      <c r="V1484" s="63">
        <v>3</v>
      </c>
      <c r="W1484" s="63">
        <v>21</v>
      </c>
      <c r="X1484" s="63">
        <v>5</v>
      </c>
      <c r="Y1484" s="63">
        <v>0</v>
      </c>
      <c r="Z1484" s="63">
        <v>3</v>
      </c>
      <c r="AA1484" s="63">
        <v>6</v>
      </c>
      <c r="AB1484" s="63">
        <v>1</v>
      </c>
      <c r="AC1484" s="63">
        <v>1</v>
      </c>
      <c r="AD1484" s="63">
        <v>0</v>
      </c>
      <c r="AE1484" s="63">
        <v>1</v>
      </c>
      <c r="AF1484" s="63">
        <v>0</v>
      </c>
      <c r="AG1484" s="63">
        <v>0</v>
      </c>
      <c r="AH1484" s="63">
        <v>0</v>
      </c>
      <c r="AI1484" s="63">
        <v>0</v>
      </c>
      <c r="AJ1484" s="63">
        <v>0</v>
      </c>
      <c r="AK1484" s="63">
        <v>5</v>
      </c>
      <c r="AL1484" s="63">
        <v>0</v>
      </c>
      <c r="AM1484" s="63">
        <v>0</v>
      </c>
      <c r="AN1484" s="63">
        <v>0</v>
      </c>
      <c r="AO1484" s="63">
        <v>20</v>
      </c>
      <c r="AP1484" s="63">
        <v>2</v>
      </c>
      <c r="AQ1484" s="63">
        <v>0</v>
      </c>
      <c r="AR1484" s="63">
        <v>21</v>
      </c>
      <c r="AS1484" s="63">
        <v>1</v>
      </c>
      <c r="AT1484" s="63">
        <v>0</v>
      </c>
      <c r="AU1484" s="63">
        <v>0</v>
      </c>
      <c r="AV1484" s="63">
        <v>4</v>
      </c>
      <c r="AW1484" s="63">
        <v>0</v>
      </c>
      <c r="AX1484" s="63">
        <v>0</v>
      </c>
      <c r="AY1484" s="63"/>
      <c r="BA1484" t="str">
        <f t="shared" si="333"/>
        <v>Milton</v>
      </c>
      <c r="BB1484" t="s">
        <v>3172</v>
      </c>
      <c r="BC1484">
        <v>1</v>
      </c>
      <c r="BE1484" s="112">
        <v>50</v>
      </c>
      <c r="BF1484" s="114">
        <v>7</v>
      </c>
      <c r="BG1484" s="114">
        <v>50</v>
      </c>
      <c r="BH1484" s="118">
        <v>45250</v>
      </c>
      <c r="BI1484" s="118">
        <f t="shared" si="343"/>
        <v>50007</v>
      </c>
      <c r="BJ1484" s="8" t="s">
        <v>1471</v>
      </c>
      <c r="BK1484">
        <f t="shared" si="341"/>
        <v>5045250</v>
      </c>
      <c r="BP1484">
        <v>60.89</v>
      </c>
      <c r="BQ1484">
        <v>9.43</v>
      </c>
      <c r="BR1484">
        <v>51.46</v>
      </c>
      <c r="BW1484" s="63"/>
      <c r="BX1484" s="63"/>
    </row>
    <row r="1485" spans="1:76" ht="15" hidden="1" customHeight="1" outlineLevel="1">
      <c r="A1485" t="s">
        <v>1793</v>
      </c>
      <c r="B1485" s="8" t="s">
        <v>2015</v>
      </c>
      <c r="C1485" s="1">
        <f t="shared" si="334"/>
        <v>1403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335"/>
        <v>0</v>
      </c>
      <c r="G1485" s="1">
        <f t="shared" si="336"/>
        <v>565</v>
      </c>
      <c r="H1485" s="2">
        <f t="shared" si="342"/>
        <v>0.40270848182466146</v>
      </c>
      <c r="I1485" s="6"/>
      <c r="J1485" s="2">
        <f t="shared" si="337"/>
        <v>0.68424803991446903</v>
      </c>
      <c r="K1485" s="2">
        <f t="shared" si="338"/>
        <v>0.28153955808980757</v>
      </c>
      <c r="L1485" s="2">
        <f t="shared" si="339"/>
        <v>0</v>
      </c>
      <c r="M1485" s="2">
        <f t="shared" si="340"/>
        <v>3.4212401995723396E-2</v>
      </c>
      <c r="N1485" s="63">
        <v>960</v>
      </c>
      <c r="O1485" s="63">
        <v>395</v>
      </c>
      <c r="P1485" s="63">
        <v>0</v>
      </c>
      <c r="Q1485" s="63">
        <v>18</v>
      </c>
      <c r="R1485" s="63">
        <v>2</v>
      </c>
      <c r="S1485" s="63">
        <v>0</v>
      </c>
      <c r="T1485" s="63">
        <v>0</v>
      </c>
      <c r="U1485" s="63">
        <v>4</v>
      </c>
      <c r="V1485" s="63">
        <v>0</v>
      </c>
      <c r="W1485" s="63">
        <v>13</v>
      </c>
      <c r="X1485" s="63">
        <v>0</v>
      </c>
      <c r="Y1485" s="63">
        <v>0</v>
      </c>
      <c r="Z1485" s="63">
        <v>0</v>
      </c>
      <c r="AA1485" s="63">
        <v>1</v>
      </c>
      <c r="AB1485" s="63">
        <v>2</v>
      </c>
      <c r="AC1485" s="63">
        <v>0</v>
      </c>
      <c r="AD1485" s="63">
        <v>0</v>
      </c>
      <c r="AE1485" s="63">
        <v>0</v>
      </c>
      <c r="AF1485" s="63">
        <v>0</v>
      </c>
      <c r="AG1485" s="63">
        <v>0</v>
      </c>
      <c r="AH1485" s="63">
        <v>0</v>
      </c>
      <c r="AI1485" s="63">
        <v>0</v>
      </c>
      <c r="AJ1485" s="63">
        <v>0</v>
      </c>
      <c r="AK1485" s="63">
        <v>0</v>
      </c>
      <c r="AL1485" s="63">
        <v>0</v>
      </c>
      <c r="AM1485" s="63">
        <v>0</v>
      </c>
      <c r="AN1485" s="63">
        <v>0</v>
      </c>
      <c r="AO1485" s="63">
        <v>5</v>
      </c>
      <c r="AP1485" s="63">
        <v>0</v>
      </c>
      <c r="AQ1485" s="63">
        <v>0</v>
      </c>
      <c r="AR1485" s="63">
        <v>2</v>
      </c>
      <c r="AS1485" s="63">
        <v>0</v>
      </c>
      <c r="AT1485" s="63">
        <v>0</v>
      </c>
      <c r="AU1485" s="63">
        <v>0</v>
      </c>
      <c r="AV1485" s="63">
        <v>1</v>
      </c>
      <c r="AW1485" s="63">
        <v>0</v>
      </c>
      <c r="AX1485" s="63">
        <v>0</v>
      </c>
      <c r="AY1485" s="63"/>
      <c r="BA1485" t="str">
        <f t="shared" si="333"/>
        <v>Monkton</v>
      </c>
      <c r="BB1485" t="s">
        <v>1345</v>
      </c>
      <c r="BC1485">
        <v>1</v>
      </c>
      <c r="BE1485" s="112">
        <v>50</v>
      </c>
      <c r="BF1485" s="114">
        <v>1</v>
      </c>
      <c r="BG1485" s="114">
        <v>60</v>
      </c>
      <c r="BH1485" s="118">
        <v>45550</v>
      </c>
      <c r="BI1485" s="118">
        <f t="shared" si="343"/>
        <v>50001</v>
      </c>
      <c r="BJ1485" s="8" t="s">
        <v>1471</v>
      </c>
      <c r="BK1485">
        <f t="shared" si="341"/>
        <v>5045550</v>
      </c>
      <c r="BP1485">
        <v>36.229999999999997</v>
      </c>
      <c r="BQ1485">
        <v>0.21</v>
      </c>
      <c r="BR1485">
        <v>36.020000000000003</v>
      </c>
      <c r="BW1485" s="63"/>
      <c r="BX1485" s="63"/>
    </row>
    <row r="1486" spans="1:76" ht="15" hidden="1" customHeight="1" outlineLevel="1">
      <c r="A1486" t="s">
        <v>1405</v>
      </c>
      <c r="B1486" s="8" t="s">
        <v>2015</v>
      </c>
      <c r="C1486" s="1">
        <f t="shared" si="334"/>
        <v>756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335"/>
        <v>0</v>
      </c>
      <c r="G1486" s="1">
        <f t="shared" si="336"/>
        <v>171</v>
      </c>
      <c r="H1486" s="2">
        <f t="shared" si="342"/>
        <v>0.22619047619047619</v>
      </c>
      <c r="I1486" s="6"/>
      <c r="J1486" s="2">
        <f t="shared" si="337"/>
        <v>0.59391534391534395</v>
      </c>
      <c r="K1486" s="2">
        <f t="shared" si="338"/>
        <v>0.36772486772486773</v>
      </c>
      <c r="L1486" s="2">
        <f t="shared" si="339"/>
        <v>0</v>
      </c>
      <c r="M1486" s="2">
        <f t="shared" si="340"/>
        <v>3.8359788359788316E-2</v>
      </c>
      <c r="N1486" s="63">
        <v>449</v>
      </c>
      <c r="O1486" s="63">
        <v>278</v>
      </c>
      <c r="P1486" s="63">
        <v>0</v>
      </c>
      <c r="Q1486" s="63">
        <v>10</v>
      </c>
      <c r="R1486" s="63">
        <v>3</v>
      </c>
      <c r="S1486" s="63">
        <v>0</v>
      </c>
      <c r="T1486" s="63">
        <v>0</v>
      </c>
      <c r="U1486" s="63">
        <v>2</v>
      </c>
      <c r="V1486" s="63">
        <v>0</v>
      </c>
      <c r="W1486" s="63">
        <v>8</v>
      </c>
      <c r="X1486" s="63">
        <v>0</v>
      </c>
      <c r="Y1486" s="63">
        <v>0</v>
      </c>
      <c r="Z1486" s="63">
        <v>3</v>
      </c>
      <c r="AA1486" s="63">
        <v>0</v>
      </c>
      <c r="AB1486" s="63">
        <v>0</v>
      </c>
      <c r="AC1486" s="63">
        <v>0</v>
      </c>
      <c r="AD1486" s="63">
        <v>0</v>
      </c>
      <c r="AE1486" s="63">
        <v>0</v>
      </c>
      <c r="AF1486" s="63">
        <v>0</v>
      </c>
      <c r="AG1486" s="63">
        <v>0</v>
      </c>
      <c r="AH1486" s="63">
        <v>0</v>
      </c>
      <c r="AI1486" s="63">
        <v>0</v>
      </c>
      <c r="AJ1486" s="63">
        <v>0</v>
      </c>
      <c r="AK1486" s="63">
        <v>0</v>
      </c>
      <c r="AL1486" s="63">
        <v>0</v>
      </c>
      <c r="AM1486" s="63">
        <v>0</v>
      </c>
      <c r="AN1486" s="63">
        <v>0</v>
      </c>
      <c r="AO1486" s="63">
        <v>0</v>
      </c>
      <c r="AP1486" s="63">
        <v>0</v>
      </c>
      <c r="AQ1486" s="63">
        <v>0</v>
      </c>
      <c r="AR1486" s="63">
        <v>3</v>
      </c>
      <c r="AS1486" s="63">
        <v>0</v>
      </c>
      <c r="AT1486" s="63">
        <v>0</v>
      </c>
      <c r="AU1486" s="63">
        <v>0</v>
      </c>
      <c r="AV1486" s="63">
        <v>0</v>
      </c>
      <c r="AW1486" s="63">
        <v>0</v>
      </c>
      <c r="AX1486" s="63">
        <v>0</v>
      </c>
      <c r="AY1486" s="63"/>
      <c r="BA1486" t="str">
        <f t="shared" si="333"/>
        <v>Montgomery</v>
      </c>
      <c r="BB1486" t="s">
        <v>1137</v>
      </c>
      <c r="BC1486">
        <v>1</v>
      </c>
      <c r="BE1486" s="112">
        <v>50</v>
      </c>
      <c r="BF1486" s="114">
        <v>11</v>
      </c>
      <c r="BG1486" s="114">
        <v>55</v>
      </c>
      <c r="BH1486" s="118">
        <v>45850</v>
      </c>
      <c r="BI1486" s="118">
        <f t="shared" si="343"/>
        <v>50011</v>
      </c>
      <c r="BJ1486" s="8" t="s">
        <v>1471</v>
      </c>
      <c r="BK1486">
        <f t="shared" si="341"/>
        <v>5045850</v>
      </c>
      <c r="BP1486">
        <v>56.75</v>
      </c>
      <c r="BQ1486">
        <v>0</v>
      </c>
      <c r="BR1486">
        <v>56.75</v>
      </c>
      <c r="BW1486" s="63"/>
      <c r="BX1486" s="63"/>
    </row>
    <row r="1487" spans="1:76" ht="15" hidden="1" customHeight="1" outlineLevel="1">
      <c r="A1487" t="s">
        <v>1514</v>
      </c>
      <c r="B1487" s="8" t="s">
        <v>2015</v>
      </c>
      <c r="C1487" s="1">
        <f t="shared" si="334"/>
        <v>5185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335"/>
        <v>10</v>
      </c>
      <c r="G1487" s="1">
        <f t="shared" si="336"/>
        <v>4108</v>
      </c>
      <c r="H1487" s="2">
        <f t="shared" si="342"/>
        <v>0.79228543876567026</v>
      </c>
      <c r="I1487" s="6"/>
      <c r="J1487" s="2">
        <f t="shared" si="337"/>
        <v>0.88254580520732884</v>
      </c>
      <c r="K1487" s="2">
        <f t="shared" si="338"/>
        <v>9.0260366441658635E-2</v>
      </c>
      <c r="L1487" s="2">
        <f t="shared" si="339"/>
        <v>1.9286403085824494E-4</v>
      </c>
      <c r="M1487" s="2">
        <f t="shared" si="340"/>
        <v>2.7000964320154284E-2</v>
      </c>
      <c r="N1487" s="63">
        <v>4576</v>
      </c>
      <c r="O1487" s="63">
        <v>468</v>
      </c>
      <c r="P1487" s="63">
        <v>1</v>
      </c>
      <c r="Q1487" s="63">
        <v>30</v>
      </c>
      <c r="R1487" s="63">
        <v>41</v>
      </c>
      <c r="S1487" s="63">
        <v>1</v>
      </c>
      <c r="T1487" s="63">
        <v>0</v>
      </c>
      <c r="U1487" s="63">
        <v>10</v>
      </c>
      <c r="V1487" s="63">
        <v>1</v>
      </c>
      <c r="W1487" s="63">
        <v>29</v>
      </c>
      <c r="X1487" s="63">
        <v>3</v>
      </c>
      <c r="Y1487" s="63">
        <v>0</v>
      </c>
      <c r="Z1487" s="63">
        <v>2</v>
      </c>
      <c r="AA1487" s="63">
        <v>0</v>
      </c>
      <c r="AB1487" s="63">
        <v>1</v>
      </c>
      <c r="AC1487" s="63">
        <v>2</v>
      </c>
      <c r="AD1487" s="63">
        <v>0</v>
      </c>
      <c r="AE1487" s="63">
        <v>1</v>
      </c>
      <c r="AF1487" s="63">
        <v>0</v>
      </c>
      <c r="AG1487" s="63">
        <v>0</v>
      </c>
      <c r="AH1487" s="63">
        <v>0</v>
      </c>
      <c r="AI1487" s="63">
        <v>0</v>
      </c>
      <c r="AJ1487" s="63">
        <v>0</v>
      </c>
      <c r="AK1487" s="63">
        <v>0</v>
      </c>
      <c r="AL1487" s="63">
        <v>0</v>
      </c>
      <c r="AM1487" s="63">
        <v>0</v>
      </c>
      <c r="AN1487" s="63">
        <v>0</v>
      </c>
      <c r="AO1487" s="63">
        <v>12</v>
      </c>
      <c r="AP1487" s="63">
        <v>2</v>
      </c>
      <c r="AQ1487" s="63">
        <v>0</v>
      </c>
      <c r="AR1487" s="63">
        <v>4</v>
      </c>
      <c r="AS1487" s="63">
        <v>0</v>
      </c>
      <c r="AT1487" s="63">
        <v>0</v>
      </c>
      <c r="AU1487" s="63">
        <v>0</v>
      </c>
      <c r="AV1487" s="63">
        <v>1</v>
      </c>
      <c r="AW1487" s="63">
        <v>0</v>
      </c>
      <c r="AX1487" s="63">
        <v>0</v>
      </c>
      <c r="AY1487" s="63"/>
      <c r="BA1487" t="str">
        <f t="shared" ref="BA1487:BA1550" si="344">A1487</f>
        <v>Montpelier</v>
      </c>
      <c r="BB1487" t="s">
        <v>691</v>
      </c>
      <c r="BC1487">
        <v>1</v>
      </c>
      <c r="BE1487" s="112">
        <v>50</v>
      </c>
      <c r="BF1487" s="114">
        <v>23</v>
      </c>
      <c r="BG1487" s="114">
        <v>55</v>
      </c>
      <c r="BH1487" s="118">
        <v>46000</v>
      </c>
      <c r="BI1487" s="118">
        <f t="shared" si="343"/>
        <v>50023</v>
      </c>
      <c r="BJ1487" s="8" t="s">
        <v>1248</v>
      </c>
      <c r="BK1487">
        <f t="shared" si="341"/>
        <v>5046000</v>
      </c>
      <c r="BP1487">
        <v>10.26</v>
      </c>
      <c r="BQ1487">
        <v>0.01</v>
      </c>
      <c r="BR1487">
        <v>10.25</v>
      </c>
      <c r="BW1487" s="63"/>
      <c r="BX1487" s="63"/>
    </row>
    <row r="1488" spans="1:76" ht="15" hidden="1" customHeight="1" outlineLevel="1">
      <c r="A1488" t="s">
        <v>2504</v>
      </c>
      <c r="B1488" s="8" t="s">
        <v>2015</v>
      </c>
      <c r="C1488" s="1">
        <f t="shared" si="334"/>
        <v>1185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335"/>
        <v>0</v>
      </c>
      <c r="G1488" s="1">
        <f t="shared" si="336"/>
        <v>703</v>
      </c>
      <c r="H1488" s="2">
        <f t="shared" si="342"/>
        <v>0.59324894514767934</v>
      </c>
      <c r="I1488" s="6"/>
      <c r="J1488" s="2">
        <f t="shared" si="337"/>
        <v>0.78143459915611813</v>
      </c>
      <c r="K1488" s="2">
        <f t="shared" si="338"/>
        <v>0.18818565400843881</v>
      </c>
      <c r="L1488" s="2">
        <f t="shared" si="339"/>
        <v>0</v>
      </c>
      <c r="M1488" s="2">
        <f t="shared" si="340"/>
        <v>3.0379746835443061E-2</v>
      </c>
      <c r="N1488" s="63">
        <v>926</v>
      </c>
      <c r="O1488" s="63">
        <v>223</v>
      </c>
      <c r="P1488" s="63">
        <v>0</v>
      </c>
      <c r="Q1488" s="63">
        <v>3</v>
      </c>
      <c r="R1488" s="63">
        <v>2</v>
      </c>
      <c r="S1488" s="63">
        <v>1</v>
      </c>
      <c r="T1488" s="63">
        <v>0</v>
      </c>
      <c r="U1488" s="63">
        <v>4</v>
      </c>
      <c r="V1488" s="63">
        <v>1</v>
      </c>
      <c r="W1488" s="63">
        <v>17</v>
      </c>
      <c r="X1488" s="63">
        <v>0</v>
      </c>
      <c r="Y1488" s="63">
        <v>0</v>
      </c>
      <c r="Z1488" s="63">
        <v>0</v>
      </c>
      <c r="AA1488" s="63">
        <v>0</v>
      </c>
      <c r="AB1488" s="63">
        <v>0</v>
      </c>
      <c r="AC1488" s="63">
        <v>0</v>
      </c>
      <c r="AD1488" s="63">
        <v>0</v>
      </c>
      <c r="AE1488" s="63">
        <v>0</v>
      </c>
      <c r="AF1488" s="63">
        <v>0</v>
      </c>
      <c r="AG1488" s="63">
        <v>0</v>
      </c>
      <c r="AH1488" s="63">
        <v>0</v>
      </c>
      <c r="AI1488" s="63">
        <v>0</v>
      </c>
      <c r="AJ1488" s="63">
        <v>0</v>
      </c>
      <c r="AK1488" s="63">
        <v>0</v>
      </c>
      <c r="AL1488" s="63">
        <v>0</v>
      </c>
      <c r="AM1488" s="63">
        <v>0</v>
      </c>
      <c r="AN1488" s="63">
        <v>0</v>
      </c>
      <c r="AO1488" s="63">
        <v>1</v>
      </c>
      <c r="AP1488" s="63">
        <v>0</v>
      </c>
      <c r="AQ1488" s="63">
        <v>0</v>
      </c>
      <c r="AR1488" s="63">
        <v>7</v>
      </c>
      <c r="AS1488" s="63">
        <v>0</v>
      </c>
      <c r="AT1488" s="63">
        <v>0</v>
      </c>
      <c r="AU1488" s="63">
        <v>0</v>
      </c>
      <c r="AV1488" s="63">
        <v>0</v>
      </c>
      <c r="AW1488" s="63">
        <v>0</v>
      </c>
      <c r="AX1488" s="63">
        <v>0</v>
      </c>
      <c r="AY1488" s="63"/>
      <c r="BA1488" t="str">
        <f t="shared" si="344"/>
        <v>Moretown</v>
      </c>
      <c r="BB1488" t="s">
        <v>691</v>
      </c>
      <c r="BC1488">
        <v>1</v>
      </c>
      <c r="BE1488" s="112">
        <v>50</v>
      </c>
      <c r="BF1488" s="114">
        <v>23</v>
      </c>
      <c r="BG1488" s="114">
        <v>60</v>
      </c>
      <c r="BH1488" s="118">
        <v>46225</v>
      </c>
      <c r="BI1488" s="118">
        <f t="shared" si="343"/>
        <v>50023</v>
      </c>
      <c r="BJ1488" s="8" t="s">
        <v>1471</v>
      </c>
      <c r="BK1488">
        <f t="shared" si="341"/>
        <v>5046225</v>
      </c>
      <c r="BP1488">
        <v>40.21</v>
      </c>
      <c r="BQ1488">
        <v>0.13</v>
      </c>
      <c r="BR1488">
        <v>40.08</v>
      </c>
      <c r="BW1488" s="63"/>
      <c r="BX1488" s="63"/>
    </row>
    <row r="1489" spans="1:76" ht="15" hidden="1" customHeight="1" outlineLevel="1">
      <c r="A1489" t="s">
        <v>1144</v>
      </c>
      <c r="B1489" s="8" t="s">
        <v>2015</v>
      </c>
      <c r="C1489" s="1">
        <f t="shared" si="334"/>
        <v>401</v>
      </c>
      <c r="D1489" s="5">
        <f>IF(N1489&gt;0, RANK(N1489,(N1489:P1489,Q1489:AE1489)),0)</f>
        <v>2</v>
      </c>
      <c r="E1489" s="5">
        <f>IF(O1489&gt;0,RANK(O1489,(N1489:P1489,Q1489:AE1489)),0)</f>
        <v>1</v>
      </c>
      <c r="F1489" s="5">
        <f t="shared" si="335"/>
        <v>0</v>
      </c>
      <c r="G1489" s="1">
        <f t="shared" si="336"/>
        <v>46</v>
      </c>
      <c r="H1489" s="2">
        <f t="shared" si="342"/>
        <v>0.11471321695760599</v>
      </c>
      <c r="I1489" s="6"/>
      <c r="J1489" s="2">
        <f t="shared" si="337"/>
        <v>0.42892768079800497</v>
      </c>
      <c r="K1489" s="2">
        <f t="shared" si="338"/>
        <v>0.54364089775561097</v>
      </c>
      <c r="L1489" s="2">
        <f t="shared" si="339"/>
        <v>0</v>
      </c>
      <c r="M1489" s="2">
        <f t="shared" si="340"/>
        <v>2.7431421446384108E-2</v>
      </c>
      <c r="N1489" s="63">
        <v>172</v>
      </c>
      <c r="O1489" s="63">
        <v>218</v>
      </c>
      <c r="P1489" s="63">
        <v>0</v>
      </c>
      <c r="Q1489" s="63">
        <v>6</v>
      </c>
      <c r="R1489" s="63">
        <v>2</v>
      </c>
      <c r="S1489" s="63">
        <v>0</v>
      </c>
      <c r="T1489" s="63">
        <v>0</v>
      </c>
      <c r="U1489" s="63">
        <v>0</v>
      </c>
      <c r="V1489" s="63">
        <v>0</v>
      </c>
      <c r="W1489" s="63">
        <v>1</v>
      </c>
      <c r="X1489" s="63">
        <v>0</v>
      </c>
      <c r="Y1489" s="63">
        <v>0</v>
      </c>
      <c r="Z1489" s="63">
        <v>0</v>
      </c>
      <c r="AA1489" s="63">
        <v>0</v>
      </c>
      <c r="AB1489" s="63">
        <v>0</v>
      </c>
      <c r="AC1489" s="63">
        <v>0</v>
      </c>
      <c r="AD1489" s="63">
        <v>0</v>
      </c>
      <c r="AE1489" s="63">
        <v>0</v>
      </c>
      <c r="AF1489" s="63">
        <v>0</v>
      </c>
      <c r="AG1489" s="63">
        <v>0</v>
      </c>
      <c r="AH1489" s="63">
        <v>0</v>
      </c>
      <c r="AI1489" s="63">
        <v>0</v>
      </c>
      <c r="AJ1489" s="63">
        <v>0</v>
      </c>
      <c r="AK1489" s="63">
        <v>0</v>
      </c>
      <c r="AL1489" s="63">
        <v>0</v>
      </c>
      <c r="AM1489" s="63">
        <v>0</v>
      </c>
      <c r="AN1489" s="63">
        <v>0</v>
      </c>
      <c r="AO1489" s="63">
        <v>2</v>
      </c>
      <c r="AP1489" s="63">
        <v>0</v>
      </c>
      <c r="AQ1489" s="63">
        <v>0</v>
      </c>
      <c r="AR1489" s="63">
        <v>0</v>
      </c>
      <c r="AS1489" s="63">
        <v>0</v>
      </c>
      <c r="AT1489" s="63">
        <v>0</v>
      </c>
      <c r="AU1489" s="63">
        <v>0</v>
      </c>
      <c r="AV1489" s="63">
        <v>0</v>
      </c>
      <c r="AW1489" s="63">
        <v>0</v>
      </c>
      <c r="AX1489" s="63">
        <v>0</v>
      </c>
      <c r="AY1489" s="63"/>
      <c r="BA1489" t="str">
        <f t="shared" si="344"/>
        <v>Morgan</v>
      </c>
      <c r="BB1489" t="s">
        <v>405</v>
      </c>
      <c r="BC1489">
        <v>1</v>
      </c>
      <c r="BE1489" s="112">
        <v>50</v>
      </c>
      <c r="BF1489" s="114">
        <v>19</v>
      </c>
      <c r="BG1489" s="114">
        <v>70</v>
      </c>
      <c r="BH1489" s="118">
        <v>46450</v>
      </c>
      <c r="BI1489" s="118">
        <f t="shared" si="343"/>
        <v>50019</v>
      </c>
      <c r="BJ1489" s="8" t="s">
        <v>1471</v>
      </c>
      <c r="BK1489">
        <f t="shared" si="341"/>
        <v>5046450</v>
      </c>
      <c r="BP1489">
        <v>33.869999999999997</v>
      </c>
      <c r="BQ1489">
        <v>2.61</v>
      </c>
      <c r="BR1489">
        <v>31.26</v>
      </c>
      <c r="BW1489" s="63"/>
      <c r="BX1489" s="63"/>
    </row>
    <row r="1490" spans="1:76" ht="15" hidden="1" customHeight="1" outlineLevel="1">
      <c r="A1490" t="s">
        <v>3074</v>
      </c>
      <c r="B1490" s="8" t="s">
        <v>2015</v>
      </c>
      <c r="C1490" s="1">
        <f t="shared" ref="C1490:C1553" si="345">SUM(N1490:AY1490)</f>
        <v>3197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ref="F1490:F1553" si="346">IF(P1490&gt;0,RANK(P1490,(N1490:AE1490)),0)</f>
        <v>0</v>
      </c>
      <c r="G1490" s="1">
        <f t="shared" ref="G1490:G1553" si="347">IF(C1490&gt;0,MAX(N1490:P1490)-LARGE(N1490:P1490,2),0)</f>
        <v>1423</v>
      </c>
      <c r="H1490" s="2">
        <f t="shared" si="342"/>
        <v>0.44510478573662809</v>
      </c>
      <c r="I1490" s="6"/>
      <c r="J1490" s="2">
        <f t="shared" ref="J1490:J1553" si="348">IF(C1490=0,"-",N1490/C1490)</f>
        <v>0.70566155771035344</v>
      </c>
      <c r="K1490" s="2">
        <f t="shared" ref="K1490:K1553" si="349">IF(C1490=0,"-",O1490/C1490)</f>
        <v>0.26055677197372534</v>
      </c>
      <c r="L1490" s="2">
        <f t="shared" ref="L1490:L1553" si="350">IF(C1490=0,"-",P1490/C1490)</f>
        <v>0</v>
      </c>
      <c r="M1490" s="2">
        <f t="shared" ref="M1490:M1553" si="351">IF(C1490=0,"-",(1-J1490-K1490-L1490))</f>
        <v>3.3781670315921219E-2</v>
      </c>
      <c r="N1490" s="63">
        <v>2256</v>
      </c>
      <c r="O1490" s="63">
        <v>833</v>
      </c>
      <c r="P1490" s="63">
        <v>0</v>
      </c>
      <c r="Q1490" s="63">
        <v>36</v>
      </c>
      <c r="R1490" s="63">
        <v>10</v>
      </c>
      <c r="S1490" s="63">
        <v>3</v>
      </c>
      <c r="T1490" s="63">
        <v>0</v>
      </c>
      <c r="U1490" s="63">
        <v>13</v>
      </c>
      <c r="V1490" s="63">
        <v>6</v>
      </c>
      <c r="W1490" s="63">
        <v>12</v>
      </c>
      <c r="X1490" s="63">
        <v>1</v>
      </c>
      <c r="Y1490" s="63">
        <v>0</v>
      </c>
      <c r="Z1490" s="63">
        <v>1</v>
      </c>
      <c r="AA1490" s="63">
        <v>3</v>
      </c>
      <c r="AB1490" s="63">
        <v>1</v>
      </c>
      <c r="AC1490" s="63">
        <v>0</v>
      </c>
      <c r="AD1490" s="63">
        <v>0</v>
      </c>
      <c r="AE1490" s="63">
        <v>0</v>
      </c>
      <c r="AF1490" s="63">
        <v>0</v>
      </c>
      <c r="AG1490" s="63">
        <v>0</v>
      </c>
      <c r="AH1490" s="63">
        <v>0</v>
      </c>
      <c r="AI1490" s="63">
        <v>0</v>
      </c>
      <c r="AJ1490" s="63">
        <v>0</v>
      </c>
      <c r="AK1490" s="63">
        <v>0</v>
      </c>
      <c r="AL1490" s="63">
        <v>0</v>
      </c>
      <c r="AM1490" s="63">
        <v>0</v>
      </c>
      <c r="AN1490" s="63">
        <v>0</v>
      </c>
      <c r="AO1490" s="63">
        <v>10</v>
      </c>
      <c r="AP1490" s="63">
        <v>1</v>
      </c>
      <c r="AQ1490" s="63">
        <v>0</v>
      </c>
      <c r="AR1490" s="63">
        <v>11</v>
      </c>
      <c r="AS1490" s="63">
        <v>0</v>
      </c>
      <c r="AT1490" s="63">
        <v>0</v>
      </c>
      <c r="AU1490" s="63">
        <v>0</v>
      </c>
      <c r="AV1490" s="63">
        <v>0</v>
      </c>
      <c r="AW1490" s="63">
        <v>0</v>
      </c>
      <c r="AX1490" s="63">
        <v>0</v>
      </c>
      <c r="AY1490" s="63"/>
      <c r="BA1490" t="str">
        <f t="shared" si="344"/>
        <v>Morristown</v>
      </c>
      <c r="BB1490" t="s">
        <v>2767</v>
      </c>
      <c r="BC1490">
        <v>1</v>
      </c>
      <c r="BE1490" s="112">
        <v>50</v>
      </c>
      <c r="BF1490" s="114">
        <v>15</v>
      </c>
      <c r="BG1490" s="114">
        <v>35</v>
      </c>
      <c r="BH1490" s="118">
        <v>46675</v>
      </c>
      <c r="BI1490" s="118">
        <f t="shared" si="343"/>
        <v>50015</v>
      </c>
      <c r="BJ1490" s="8" t="s">
        <v>1471</v>
      </c>
      <c r="BK1490">
        <f t="shared" ref="BK1490:BK1553" si="352">BE1490*100000+BH1490</f>
        <v>5046675</v>
      </c>
      <c r="BP1490">
        <v>51.61</v>
      </c>
      <c r="BQ1490">
        <v>0.26</v>
      </c>
      <c r="BR1490">
        <v>51.35</v>
      </c>
      <c r="BW1490" s="63"/>
      <c r="BX1490" s="63"/>
    </row>
    <row r="1491" spans="1:76" ht="15" hidden="1" customHeight="1" outlineLevel="1">
      <c r="A1491" t="s">
        <v>1902</v>
      </c>
      <c r="B1491" s="8" t="s">
        <v>2015</v>
      </c>
      <c r="C1491" s="1">
        <f t="shared" si="345"/>
        <v>848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346"/>
        <v>0</v>
      </c>
      <c r="G1491" s="1">
        <f t="shared" si="347"/>
        <v>77</v>
      </c>
      <c r="H1491" s="2">
        <f t="shared" si="342"/>
        <v>9.0801886792452824E-2</v>
      </c>
      <c r="I1491" s="6"/>
      <c r="J1491" s="2">
        <f t="shared" si="348"/>
        <v>0.53301886792452835</v>
      </c>
      <c r="K1491" s="2">
        <f t="shared" si="349"/>
        <v>0.44221698113207547</v>
      </c>
      <c r="L1491" s="2">
        <f t="shared" si="350"/>
        <v>0</v>
      </c>
      <c r="M1491" s="2">
        <f t="shared" si="351"/>
        <v>2.4764150943396179E-2</v>
      </c>
      <c r="N1491" s="63">
        <v>452</v>
      </c>
      <c r="O1491" s="63">
        <v>375</v>
      </c>
      <c r="P1491" s="63">
        <v>0</v>
      </c>
      <c r="Q1491" s="63">
        <v>2</v>
      </c>
      <c r="R1491" s="63">
        <v>1</v>
      </c>
      <c r="S1491" s="63">
        <v>1</v>
      </c>
      <c r="T1491" s="63">
        <v>0</v>
      </c>
      <c r="U1491" s="63">
        <v>7</v>
      </c>
      <c r="V1491" s="63">
        <v>0</v>
      </c>
      <c r="W1491" s="63">
        <v>3</v>
      </c>
      <c r="X1491" s="63">
        <v>0</v>
      </c>
      <c r="Y1491" s="63">
        <v>0</v>
      </c>
      <c r="Z1491" s="63">
        <v>0</v>
      </c>
      <c r="AA1491" s="63">
        <v>0</v>
      </c>
      <c r="AB1491" s="63">
        <v>0</v>
      </c>
      <c r="AC1491" s="63">
        <v>0</v>
      </c>
      <c r="AD1491" s="63">
        <v>0</v>
      </c>
      <c r="AE1491" s="63">
        <v>0</v>
      </c>
      <c r="AF1491" s="63">
        <v>0</v>
      </c>
      <c r="AG1491" s="63">
        <v>0</v>
      </c>
      <c r="AH1491" s="63">
        <v>0</v>
      </c>
      <c r="AI1491" s="63">
        <v>0</v>
      </c>
      <c r="AJ1491" s="63">
        <v>0</v>
      </c>
      <c r="AK1491" s="63">
        <v>0</v>
      </c>
      <c r="AL1491" s="63">
        <v>0</v>
      </c>
      <c r="AM1491" s="63">
        <v>0</v>
      </c>
      <c r="AN1491" s="63">
        <v>0</v>
      </c>
      <c r="AO1491" s="63">
        <v>1</v>
      </c>
      <c r="AP1491" s="63">
        <v>0</v>
      </c>
      <c r="AQ1491" s="63">
        <v>0</v>
      </c>
      <c r="AR1491" s="63">
        <v>5</v>
      </c>
      <c r="AS1491" s="63">
        <v>1</v>
      </c>
      <c r="AT1491" s="63">
        <v>0</v>
      </c>
      <c r="AU1491" s="63">
        <v>0</v>
      </c>
      <c r="AV1491" s="63">
        <v>0</v>
      </c>
      <c r="AW1491" s="63">
        <v>0</v>
      </c>
      <c r="AX1491" s="63">
        <v>0</v>
      </c>
      <c r="AY1491" s="63"/>
      <c r="BA1491" t="str">
        <f t="shared" si="344"/>
        <v>Mount Holly</v>
      </c>
      <c r="BB1491" t="s">
        <v>589</v>
      </c>
      <c r="BC1491">
        <v>1</v>
      </c>
      <c r="BE1491" s="112">
        <v>50</v>
      </c>
      <c r="BF1491" s="114">
        <v>21</v>
      </c>
      <c r="BG1491" s="114">
        <v>60</v>
      </c>
      <c r="BH1491" s="118">
        <v>47200</v>
      </c>
      <c r="BI1491" s="118">
        <f t="shared" si="343"/>
        <v>50021</v>
      </c>
      <c r="BJ1491" s="8" t="s">
        <v>1471</v>
      </c>
      <c r="BK1491">
        <f t="shared" si="352"/>
        <v>5047200</v>
      </c>
      <c r="BP1491">
        <v>49.57</v>
      </c>
      <c r="BQ1491">
        <v>0.38</v>
      </c>
      <c r="BR1491">
        <v>49.19</v>
      </c>
      <c r="BW1491" s="63"/>
      <c r="BX1491" s="63"/>
    </row>
    <row r="1492" spans="1:76" ht="15" hidden="1" customHeight="1" outlineLevel="1">
      <c r="A1492" t="s">
        <v>1372</v>
      </c>
      <c r="B1492" s="8" t="s">
        <v>2015</v>
      </c>
      <c r="C1492" s="1">
        <f t="shared" si="345"/>
        <v>117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 t="shared" si="346"/>
        <v>0</v>
      </c>
      <c r="G1492" s="1">
        <f t="shared" si="347"/>
        <v>1</v>
      </c>
      <c r="H1492" s="2">
        <f t="shared" si="342"/>
        <v>8.5470085470085479E-3</v>
      </c>
      <c r="I1492" s="6"/>
      <c r="J1492" s="2">
        <f t="shared" si="348"/>
        <v>0.47008547008547008</v>
      </c>
      <c r="K1492" s="2">
        <f t="shared" si="349"/>
        <v>0.47863247863247865</v>
      </c>
      <c r="L1492" s="2">
        <f t="shared" si="350"/>
        <v>0</v>
      </c>
      <c r="M1492" s="2">
        <f t="shared" si="351"/>
        <v>5.1282051282051266E-2</v>
      </c>
      <c r="N1492" s="63">
        <v>55</v>
      </c>
      <c r="O1492" s="63">
        <v>56</v>
      </c>
      <c r="P1492" s="63">
        <v>0</v>
      </c>
      <c r="Q1492" s="63">
        <v>1</v>
      </c>
      <c r="R1492" s="63">
        <v>0</v>
      </c>
      <c r="S1492" s="63">
        <v>0</v>
      </c>
      <c r="T1492" s="63">
        <v>0</v>
      </c>
      <c r="U1492" s="63">
        <v>1</v>
      </c>
      <c r="V1492" s="63">
        <v>0</v>
      </c>
      <c r="W1492" s="63">
        <v>2</v>
      </c>
      <c r="X1492" s="63">
        <v>0</v>
      </c>
      <c r="Y1492" s="63">
        <v>0</v>
      </c>
      <c r="Z1492" s="63">
        <v>0</v>
      </c>
      <c r="AA1492" s="63">
        <v>0</v>
      </c>
      <c r="AB1492" s="63">
        <v>0</v>
      </c>
      <c r="AC1492" s="63">
        <v>0</v>
      </c>
      <c r="AD1492" s="63">
        <v>0</v>
      </c>
      <c r="AE1492" s="63">
        <v>0</v>
      </c>
      <c r="AF1492" s="63">
        <v>0</v>
      </c>
      <c r="AG1492" s="63">
        <v>0</v>
      </c>
      <c r="AH1492" s="63">
        <v>0</v>
      </c>
      <c r="AI1492" s="63">
        <v>0</v>
      </c>
      <c r="AJ1492" s="63">
        <v>0</v>
      </c>
      <c r="AK1492" s="63">
        <v>0</v>
      </c>
      <c r="AL1492" s="63">
        <v>0</v>
      </c>
      <c r="AM1492" s="63">
        <v>0</v>
      </c>
      <c r="AN1492" s="63">
        <v>0</v>
      </c>
      <c r="AO1492" s="63">
        <v>0</v>
      </c>
      <c r="AP1492" s="63">
        <v>0</v>
      </c>
      <c r="AQ1492" s="63">
        <v>0</v>
      </c>
      <c r="AR1492" s="63">
        <v>2</v>
      </c>
      <c r="AS1492" s="63">
        <v>0</v>
      </c>
      <c r="AT1492" s="63">
        <v>0</v>
      </c>
      <c r="AU1492" s="63">
        <v>0</v>
      </c>
      <c r="AV1492" s="63">
        <v>0</v>
      </c>
      <c r="AW1492" s="63">
        <v>0</v>
      </c>
      <c r="AX1492" s="63">
        <v>0</v>
      </c>
      <c r="AY1492" s="63"/>
      <c r="BA1492" t="str">
        <f t="shared" si="344"/>
        <v>Mount Tabor</v>
      </c>
      <c r="BB1492" t="s">
        <v>589</v>
      </c>
      <c r="BC1492">
        <v>1</v>
      </c>
      <c r="BE1492" s="112">
        <v>50</v>
      </c>
      <c r="BF1492" s="114">
        <v>21</v>
      </c>
      <c r="BG1492" s="114">
        <v>65</v>
      </c>
      <c r="BH1492" s="118">
        <v>47425</v>
      </c>
      <c r="BI1492" s="118">
        <f t="shared" si="343"/>
        <v>50021</v>
      </c>
      <c r="BJ1492" s="8" t="s">
        <v>1471</v>
      </c>
      <c r="BK1492">
        <f t="shared" si="352"/>
        <v>5047425</v>
      </c>
      <c r="BP1492">
        <v>43.78</v>
      </c>
      <c r="BQ1492">
        <v>0.05</v>
      </c>
      <c r="BR1492">
        <v>43.73</v>
      </c>
      <c r="BW1492" s="63"/>
      <c r="BX1492" s="63"/>
    </row>
    <row r="1493" spans="1:76" ht="15" hidden="1" customHeight="1" outlineLevel="1">
      <c r="A1493" t="s">
        <v>2796</v>
      </c>
      <c r="B1493" s="8" t="s">
        <v>2015</v>
      </c>
      <c r="C1493" s="1">
        <f t="shared" si="345"/>
        <v>1172</v>
      </c>
      <c r="D1493" s="5">
        <f>IF(N1493&gt;0, RANK(N1493,(N1493:P1493,Q1493:AE1493)),0)</f>
        <v>1</v>
      </c>
      <c r="E1493" s="5">
        <f>IF(O1493&gt;0,RANK(O1493,(N1493:P1493,Q1493:AE1493)),0)</f>
        <v>2</v>
      </c>
      <c r="F1493" s="5">
        <f t="shared" si="346"/>
        <v>0</v>
      </c>
      <c r="G1493" s="1">
        <f t="shared" si="347"/>
        <v>336</v>
      </c>
      <c r="H1493" s="2">
        <f t="shared" si="342"/>
        <v>0.28668941979522183</v>
      </c>
      <c r="I1493" s="6"/>
      <c r="J1493" s="2">
        <f t="shared" si="348"/>
        <v>0.62457337883959041</v>
      </c>
      <c r="K1493" s="2">
        <f t="shared" si="349"/>
        <v>0.33788395904436858</v>
      </c>
      <c r="L1493" s="2">
        <f t="shared" si="350"/>
        <v>0</v>
      </c>
      <c r="M1493" s="2">
        <f t="shared" si="351"/>
        <v>3.7542662116041015E-2</v>
      </c>
      <c r="N1493" s="63">
        <v>732</v>
      </c>
      <c r="O1493" s="63">
        <v>396</v>
      </c>
      <c r="P1493" s="63">
        <v>0</v>
      </c>
      <c r="Q1493" s="63">
        <v>12</v>
      </c>
      <c r="R1493" s="63">
        <v>1</v>
      </c>
      <c r="S1493" s="63">
        <v>0</v>
      </c>
      <c r="T1493" s="63">
        <v>0</v>
      </c>
      <c r="U1493" s="63">
        <v>4</v>
      </c>
      <c r="V1493" s="63">
        <v>1</v>
      </c>
      <c r="W1493" s="63">
        <v>10</v>
      </c>
      <c r="X1493" s="63">
        <v>1</v>
      </c>
      <c r="Y1493" s="63">
        <v>0</v>
      </c>
      <c r="Z1493" s="63">
        <v>0</v>
      </c>
      <c r="AA1493" s="63">
        <v>0</v>
      </c>
      <c r="AB1493" s="63">
        <v>1</v>
      </c>
      <c r="AC1493" s="63">
        <v>0</v>
      </c>
      <c r="AD1493" s="63">
        <v>0</v>
      </c>
      <c r="AE1493" s="63">
        <v>0</v>
      </c>
      <c r="AF1493" s="63">
        <v>0</v>
      </c>
      <c r="AG1493" s="63">
        <v>0</v>
      </c>
      <c r="AH1493" s="63">
        <v>0</v>
      </c>
      <c r="AI1493" s="63">
        <v>0</v>
      </c>
      <c r="AJ1493" s="63">
        <v>0</v>
      </c>
      <c r="AK1493" s="63">
        <v>0</v>
      </c>
      <c r="AL1493" s="63">
        <v>0</v>
      </c>
      <c r="AM1493" s="63">
        <v>0</v>
      </c>
      <c r="AN1493" s="63">
        <v>0</v>
      </c>
      <c r="AO1493" s="63">
        <v>3</v>
      </c>
      <c r="AP1493" s="63">
        <v>0</v>
      </c>
      <c r="AQ1493" s="63">
        <v>0</v>
      </c>
      <c r="AR1493" s="63">
        <v>10</v>
      </c>
      <c r="AS1493" s="63">
        <v>1</v>
      </c>
      <c r="AT1493" s="63">
        <v>0</v>
      </c>
      <c r="AU1493" s="63">
        <v>0</v>
      </c>
      <c r="AV1493" s="63">
        <v>0</v>
      </c>
      <c r="AW1493" s="63">
        <v>0</v>
      </c>
      <c r="AX1493" s="63">
        <v>0</v>
      </c>
      <c r="AY1493" s="63"/>
      <c r="BA1493" t="str">
        <f t="shared" si="344"/>
        <v>New Haven</v>
      </c>
      <c r="BB1493" t="s">
        <v>1345</v>
      </c>
      <c r="BC1493">
        <v>1</v>
      </c>
      <c r="BE1493" s="112">
        <v>50</v>
      </c>
      <c r="BF1493" s="114">
        <v>1</v>
      </c>
      <c r="BG1493" s="114">
        <v>65</v>
      </c>
      <c r="BH1493" s="118">
        <v>48700</v>
      </c>
      <c r="BI1493" s="118">
        <f t="shared" si="343"/>
        <v>50001</v>
      </c>
      <c r="BJ1493" s="8" t="s">
        <v>1471</v>
      </c>
      <c r="BK1493">
        <f t="shared" si="352"/>
        <v>5048700</v>
      </c>
      <c r="BP1493">
        <v>41.79</v>
      </c>
      <c r="BQ1493">
        <v>0.14000000000000001</v>
      </c>
      <c r="BR1493">
        <v>41.65</v>
      </c>
      <c r="BW1493" s="63"/>
      <c r="BX1493" s="63"/>
    </row>
    <row r="1494" spans="1:76" ht="15" hidden="1" customHeight="1" outlineLevel="1">
      <c r="A1494" t="s">
        <v>2837</v>
      </c>
      <c r="B1494" s="8" t="s">
        <v>2015</v>
      </c>
      <c r="C1494" s="1">
        <f t="shared" si="345"/>
        <v>346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si="346"/>
        <v>0</v>
      </c>
      <c r="G1494" s="1">
        <f t="shared" si="347"/>
        <v>10</v>
      </c>
      <c r="H1494" s="2">
        <f t="shared" si="342"/>
        <v>2.8901734104046242E-2</v>
      </c>
      <c r="I1494" s="6"/>
      <c r="J1494" s="2">
        <f t="shared" si="348"/>
        <v>0.48843930635838151</v>
      </c>
      <c r="K1494" s="2">
        <f t="shared" si="349"/>
        <v>0.45953757225433528</v>
      </c>
      <c r="L1494" s="2">
        <f t="shared" si="350"/>
        <v>0</v>
      </c>
      <c r="M1494" s="2">
        <f t="shared" si="351"/>
        <v>5.2023121387283211E-2</v>
      </c>
      <c r="N1494" s="63">
        <v>169</v>
      </c>
      <c r="O1494" s="63">
        <v>159</v>
      </c>
      <c r="P1494" s="63">
        <v>0</v>
      </c>
      <c r="Q1494" s="63">
        <v>3</v>
      </c>
      <c r="R1494" s="63">
        <v>1</v>
      </c>
      <c r="S1494" s="63">
        <v>1</v>
      </c>
      <c r="T1494" s="63">
        <v>0</v>
      </c>
      <c r="U1494" s="63">
        <v>1</v>
      </c>
      <c r="V1494" s="63">
        <v>0</v>
      </c>
      <c r="W1494" s="63">
        <v>2</v>
      </c>
      <c r="X1494" s="63">
        <v>0</v>
      </c>
      <c r="Y1494" s="63">
        <v>0</v>
      </c>
      <c r="Z1494" s="63">
        <v>1</v>
      </c>
      <c r="AA1494" s="63">
        <v>0</v>
      </c>
      <c r="AB1494" s="63">
        <v>1</v>
      </c>
      <c r="AC1494" s="63">
        <v>0</v>
      </c>
      <c r="AD1494" s="63">
        <v>0</v>
      </c>
      <c r="AE1494" s="63">
        <v>0</v>
      </c>
      <c r="AF1494" s="63">
        <v>0</v>
      </c>
      <c r="AG1494" s="63">
        <v>0</v>
      </c>
      <c r="AH1494" s="63">
        <v>0</v>
      </c>
      <c r="AI1494" s="63">
        <v>0</v>
      </c>
      <c r="AJ1494" s="63">
        <v>0</v>
      </c>
      <c r="AK1494" s="63">
        <v>1</v>
      </c>
      <c r="AL1494" s="63">
        <v>0</v>
      </c>
      <c r="AM1494" s="63">
        <v>0</v>
      </c>
      <c r="AN1494" s="63">
        <v>0</v>
      </c>
      <c r="AO1494" s="63">
        <v>2</v>
      </c>
      <c r="AP1494" s="63">
        <v>2</v>
      </c>
      <c r="AQ1494" s="63">
        <v>0</v>
      </c>
      <c r="AR1494" s="63">
        <v>2</v>
      </c>
      <c r="AS1494" s="63">
        <v>1</v>
      </c>
      <c r="AT1494" s="63">
        <v>0</v>
      </c>
      <c r="AU1494" s="63">
        <v>0</v>
      </c>
      <c r="AV1494" s="63">
        <v>0</v>
      </c>
      <c r="AW1494" s="63">
        <v>0</v>
      </c>
      <c r="AX1494" s="63">
        <v>0</v>
      </c>
      <c r="AY1494" s="63"/>
      <c r="BA1494" t="str">
        <f t="shared" si="344"/>
        <v>Newark</v>
      </c>
      <c r="BB1494" t="s">
        <v>680</v>
      </c>
      <c r="BC1494">
        <v>1</v>
      </c>
      <c r="BE1494" s="112">
        <v>50</v>
      </c>
      <c r="BF1494" s="114">
        <v>5</v>
      </c>
      <c r="BG1494" s="114">
        <v>40</v>
      </c>
      <c r="BH1494" s="118">
        <v>47725</v>
      </c>
      <c r="BI1494" s="118">
        <f t="shared" si="343"/>
        <v>50005</v>
      </c>
      <c r="BJ1494" s="8" t="s">
        <v>1471</v>
      </c>
      <c r="BK1494">
        <f t="shared" si="352"/>
        <v>5047725</v>
      </c>
      <c r="BP1494">
        <v>37.17</v>
      </c>
      <c r="BQ1494">
        <v>0.38</v>
      </c>
      <c r="BR1494">
        <v>36.78</v>
      </c>
      <c r="BW1494" s="63"/>
      <c r="BX1494" s="63"/>
    </row>
    <row r="1495" spans="1:76" ht="15" hidden="1" customHeight="1" outlineLevel="1">
      <c r="A1495" t="s">
        <v>3159</v>
      </c>
      <c r="B1495" s="8" t="s">
        <v>2015</v>
      </c>
      <c r="C1495" s="1">
        <f t="shared" si="345"/>
        <v>1214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346"/>
        <v>0</v>
      </c>
      <c r="G1495" s="1">
        <f t="shared" si="347"/>
        <v>192</v>
      </c>
      <c r="H1495" s="2">
        <f t="shared" si="342"/>
        <v>0.15815485996705106</v>
      </c>
      <c r="I1495" s="6"/>
      <c r="J1495" s="2">
        <f t="shared" si="348"/>
        <v>0.56177924217462938</v>
      </c>
      <c r="K1495" s="2">
        <f t="shared" si="349"/>
        <v>0.40362438220757824</v>
      </c>
      <c r="L1495" s="2">
        <f t="shared" si="350"/>
        <v>0</v>
      </c>
      <c r="M1495" s="2">
        <f t="shared" si="351"/>
        <v>3.4596375617792385E-2</v>
      </c>
      <c r="N1495" s="63">
        <v>682</v>
      </c>
      <c r="O1495" s="63">
        <v>490</v>
      </c>
      <c r="P1495" s="63">
        <v>0</v>
      </c>
      <c r="Q1495" s="63">
        <v>12</v>
      </c>
      <c r="R1495" s="63">
        <v>4</v>
      </c>
      <c r="S1495" s="63">
        <v>2</v>
      </c>
      <c r="T1495" s="63">
        <v>0</v>
      </c>
      <c r="U1495" s="63">
        <v>7</v>
      </c>
      <c r="V1495" s="63">
        <v>1</v>
      </c>
      <c r="W1495" s="63">
        <v>2</v>
      </c>
      <c r="X1495" s="63">
        <v>0</v>
      </c>
      <c r="Y1495" s="63">
        <v>0</v>
      </c>
      <c r="Z1495" s="63">
        <v>0</v>
      </c>
      <c r="AA1495" s="63">
        <v>1</v>
      </c>
      <c r="AB1495" s="63">
        <v>0</v>
      </c>
      <c r="AC1495" s="63">
        <v>2</v>
      </c>
      <c r="AD1495" s="63">
        <v>0</v>
      </c>
      <c r="AE1495" s="63">
        <v>0</v>
      </c>
      <c r="AF1495" s="63">
        <v>0</v>
      </c>
      <c r="AG1495" s="63">
        <v>0</v>
      </c>
      <c r="AH1495" s="63">
        <v>0</v>
      </c>
      <c r="AI1495" s="63">
        <v>0</v>
      </c>
      <c r="AJ1495" s="63">
        <v>0</v>
      </c>
      <c r="AK1495" s="63">
        <v>1</v>
      </c>
      <c r="AL1495" s="63">
        <v>0</v>
      </c>
      <c r="AM1495" s="63">
        <v>0</v>
      </c>
      <c r="AN1495" s="63">
        <v>0</v>
      </c>
      <c r="AO1495" s="63">
        <v>4</v>
      </c>
      <c r="AP1495" s="63">
        <v>1</v>
      </c>
      <c r="AQ1495" s="63">
        <v>0</v>
      </c>
      <c r="AR1495" s="63">
        <v>3</v>
      </c>
      <c r="AS1495" s="63">
        <v>1</v>
      </c>
      <c r="AT1495" s="63">
        <v>0</v>
      </c>
      <c r="AU1495" s="63">
        <v>0</v>
      </c>
      <c r="AV1495" s="63">
        <v>1</v>
      </c>
      <c r="AW1495" s="63">
        <v>0</v>
      </c>
      <c r="AX1495" s="63">
        <v>0</v>
      </c>
      <c r="AY1495" s="63"/>
      <c r="BA1495" t="str">
        <f t="shared" si="344"/>
        <v>Newbury</v>
      </c>
      <c r="BB1495" t="s">
        <v>2012</v>
      </c>
      <c r="BC1495">
        <v>1</v>
      </c>
      <c r="BE1495" s="112">
        <v>50</v>
      </c>
      <c r="BF1495" s="114">
        <v>17</v>
      </c>
      <c r="BG1495" s="114">
        <v>35</v>
      </c>
      <c r="BH1495" s="118">
        <v>48175</v>
      </c>
      <c r="BI1495" s="118">
        <f t="shared" si="343"/>
        <v>50017</v>
      </c>
      <c r="BJ1495" s="8" t="s">
        <v>1471</v>
      </c>
      <c r="BK1495">
        <f t="shared" si="352"/>
        <v>5048175</v>
      </c>
      <c r="BP1495">
        <v>64.430000000000007</v>
      </c>
      <c r="BQ1495">
        <v>0.26</v>
      </c>
      <c r="BR1495">
        <v>64.180000000000007</v>
      </c>
      <c r="BW1495" s="63"/>
      <c r="BX1495" s="63"/>
    </row>
    <row r="1496" spans="1:76" ht="15" hidden="1" customHeight="1" outlineLevel="1">
      <c r="A1496" t="s">
        <v>1166</v>
      </c>
      <c r="B1496" s="8" t="s">
        <v>2015</v>
      </c>
      <c r="C1496" s="1">
        <f t="shared" si="345"/>
        <v>1141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346"/>
        <v>0</v>
      </c>
      <c r="G1496" s="1">
        <f t="shared" si="347"/>
        <v>581</v>
      </c>
      <c r="H1496" s="2">
        <f t="shared" si="342"/>
        <v>0.50920245398773001</v>
      </c>
      <c r="I1496" s="6"/>
      <c r="J1496" s="2">
        <f t="shared" si="348"/>
        <v>0.73794916739702021</v>
      </c>
      <c r="K1496" s="2">
        <f t="shared" si="349"/>
        <v>0.22874671340929009</v>
      </c>
      <c r="L1496" s="2">
        <f t="shared" si="350"/>
        <v>0</v>
      </c>
      <c r="M1496" s="2">
        <f t="shared" si="351"/>
        <v>3.3304119193689696E-2</v>
      </c>
      <c r="N1496" s="63">
        <v>842</v>
      </c>
      <c r="O1496" s="63">
        <v>261</v>
      </c>
      <c r="P1496" s="63">
        <v>0</v>
      </c>
      <c r="Q1496" s="63">
        <v>6</v>
      </c>
      <c r="R1496" s="63">
        <v>11</v>
      </c>
      <c r="S1496" s="63">
        <v>2</v>
      </c>
      <c r="T1496" s="63">
        <v>0</v>
      </c>
      <c r="U1496" s="63">
        <v>2</v>
      </c>
      <c r="V1496" s="63">
        <v>0</v>
      </c>
      <c r="W1496" s="63">
        <v>6</v>
      </c>
      <c r="X1496" s="63">
        <v>0</v>
      </c>
      <c r="Y1496" s="63">
        <v>0</v>
      </c>
      <c r="Z1496" s="63">
        <v>0</v>
      </c>
      <c r="AA1496" s="63">
        <v>0</v>
      </c>
      <c r="AB1496" s="63">
        <v>0</v>
      </c>
      <c r="AC1496" s="63">
        <v>1</v>
      </c>
      <c r="AD1496" s="63">
        <v>0</v>
      </c>
      <c r="AE1496" s="63">
        <v>0</v>
      </c>
      <c r="AF1496" s="63">
        <v>0</v>
      </c>
      <c r="AG1496" s="63">
        <v>0</v>
      </c>
      <c r="AH1496" s="63">
        <v>0</v>
      </c>
      <c r="AI1496" s="63">
        <v>0</v>
      </c>
      <c r="AJ1496" s="63">
        <v>0</v>
      </c>
      <c r="AK1496" s="63">
        <v>1</v>
      </c>
      <c r="AL1496" s="63">
        <v>0</v>
      </c>
      <c r="AM1496" s="63">
        <v>0</v>
      </c>
      <c r="AN1496" s="63">
        <v>0</v>
      </c>
      <c r="AO1496" s="63">
        <v>1</v>
      </c>
      <c r="AP1496" s="63">
        <v>0</v>
      </c>
      <c r="AQ1496" s="63">
        <v>0</v>
      </c>
      <c r="AR1496" s="63">
        <v>5</v>
      </c>
      <c r="AS1496" s="63">
        <v>0</v>
      </c>
      <c r="AT1496" s="63">
        <v>0</v>
      </c>
      <c r="AU1496" s="63">
        <v>0</v>
      </c>
      <c r="AV1496" s="63">
        <v>3</v>
      </c>
      <c r="AW1496" s="63">
        <v>0</v>
      </c>
      <c r="AX1496" s="63">
        <v>0</v>
      </c>
      <c r="AY1496" s="63"/>
      <c r="BA1496" t="str">
        <f t="shared" si="344"/>
        <v>Newfane</v>
      </c>
      <c r="BB1496" t="s">
        <v>2128</v>
      </c>
      <c r="BC1496">
        <v>1</v>
      </c>
      <c r="BE1496" s="112">
        <v>50</v>
      </c>
      <c r="BF1496" s="114">
        <v>25</v>
      </c>
      <c r="BG1496" s="114">
        <v>60</v>
      </c>
      <c r="BH1496" s="118">
        <v>48400</v>
      </c>
      <c r="BI1496" s="118">
        <f t="shared" si="343"/>
        <v>50025</v>
      </c>
      <c r="BJ1496" s="8" t="s">
        <v>1471</v>
      </c>
      <c r="BK1496">
        <f t="shared" si="352"/>
        <v>5048400</v>
      </c>
      <c r="BP1496">
        <v>40.380000000000003</v>
      </c>
      <c r="BQ1496">
        <v>0.14000000000000001</v>
      </c>
      <c r="BR1496">
        <v>40.24</v>
      </c>
      <c r="BW1496" s="63"/>
      <c r="BX1496" s="63"/>
    </row>
    <row r="1497" spans="1:76" ht="15" hidden="1" customHeight="1" outlineLevel="1">
      <c r="A1497" t="s">
        <v>2008</v>
      </c>
      <c r="B1497" s="8" t="s">
        <v>2015</v>
      </c>
      <c r="C1497" s="1">
        <f t="shared" si="345"/>
        <v>1842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346"/>
        <v>0</v>
      </c>
      <c r="G1497" s="1">
        <f t="shared" si="347"/>
        <v>276</v>
      </c>
      <c r="H1497" s="2">
        <f t="shared" si="342"/>
        <v>0.14983713355048861</v>
      </c>
      <c r="I1497" s="6"/>
      <c r="J1497" s="2">
        <f t="shared" si="348"/>
        <v>0.56080347448425627</v>
      </c>
      <c r="K1497" s="2">
        <f t="shared" si="349"/>
        <v>0.41096634093376766</v>
      </c>
      <c r="L1497" s="2">
        <f t="shared" si="350"/>
        <v>0</v>
      </c>
      <c r="M1497" s="2">
        <f t="shared" si="351"/>
        <v>2.823018458197607E-2</v>
      </c>
      <c r="N1497" s="63">
        <v>1033</v>
      </c>
      <c r="O1497" s="63">
        <v>757</v>
      </c>
      <c r="P1497" s="63">
        <v>0</v>
      </c>
      <c r="Q1497" s="63">
        <v>8</v>
      </c>
      <c r="R1497" s="63">
        <v>5</v>
      </c>
      <c r="S1497" s="63">
        <v>2</v>
      </c>
      <c r="T1497" s="63">
        <v>0</v>
      </c>
      <c r="U1497" s="63">
        <v>8</v>
      </c>
      <c r="V1497" s="63">
        <v>0</v>
      </c>
      <c r="W1497" s="63">
        <v>10</v>
      </c>
      <c r="X1497" s="63">
        <v>3</v>
      </c>
      <c r="Y1497" s="63">
        <v>0</v>
      </c>
      <c r="Z1497" s="63">
        <v>0</v>
      </c>
      <c r="AA1497" s="63">
        <v>1</v>
      </c>
      <c r="AB1497" s="63">
        <v>0</v>
      </c>
      <c r="AC1497" s="63">
        <v>0</v>
      </c>
      <c r="AD1497" s="63">
        <v>0</v>
      </c>
      <c r="AE1497" s="63">
        <v>0</v>
      </c>
      <c r="AF1497" s="63">
        <v>0</v>
      </c>
      <c r="AG1497" s="63">
        <v>0</v>
      </c>
      <c r="AH1497" s="63">
        <v>0</v>
      </c>
      <c r="AI1497" s="63">
        <v>0</v>
      </c>
      <c r="AJ1497" s="63">
        <v>0</v>
      </c>
      <c r="AK1497" s="63">
        <v>0</v>
      </c>
      <c r="AL1497" s="63">
        <v>0</v>
      </c>
      <c r="AM1497" s="63">
        <v>0</v>
      </c>
      <c r="AN1497" s="63">
        <v>0</v>
      </c>
      <c r="AO1497" s="63">
        <v>6</v>
      </c>
      <c r="AP1497" s="63">
        <v>1</v>
      </c>
      <c r="AQ1497" s="63">
        <v>0</v>
      </c>
      <c r="AR1497" s="63">
        <v>5</v>
      </c>
      <c r="AS1497" s="63">
        <v>0</v>
      </c>
      <c r="AT1497" s="63">
        <v>0</v>
      </c>
      <c r="AU1497" s="63">
        <v>0</v>
      </c>
      <c r="AV1497" s="63">
        <v>3</v>
      </c>
      <c r="AW1497" s="63">
        <v>0</v>
      </c>
      <c r="AX1497" s="63">
        <v>0</v>
      </c>
      <c r="AY1497" s="63"/>
      <c r="BA1497" t="str">
        <f t="shared" si="344"/>
        <v>Newport</v>
      </c>
      <c r="BB1497" t="s">
        <v>405</v>
      </c>
      <c r="BC1497">
        <v>1</v>
      </c>
      <c r="BE1497" s="112">
        <v>50</v>
      </c>
      <c r="BF1497" s="114">
        <v>19</v>
      </c>
      <c r="BG1497" s="114">
        <v>75</v>
      </c>
      <c r="BH1497" s="118">
        <v>48850</v>
      </c>
      <c r="BI1497" s="118">
        <f t="shared" si="343"/>
        <v>50019</v>
      </c>
      <c r="BJ1497" s="8" t="s">
        <v>1248</v>
      </c>
      <c r="BK1497">
        <f t="shared" si="352"/>
        <v>5048850</v>
      </c>
      <c r="BP1497">
        <v>7.62</v>
      </c>
      <c r="BQ1497">
        <v>1.59</v>
      </c>
      <c r="BR1497">
        <v>6.03</v>
      </c>
      <c r="BW1497" s="63"/>
      <c r="BX1497" s="63"/>
    </row>
    <row r="1498" spans="1:76" ht="15" hidden="1" customHeight="1" outlineLevel="1">
      <c r="A1498" t="s">
        <v>2008</v>
      </c>
      <c r="B1498" s="8" t="s">
        <v>2015</v>
      </c>
      <c r="C1498" s="1">
        <f t="shared" si="345"/>
        <v>776</v>
      </c>
      <c r="D1498" s="5">
        <f>IF(N1498&gt;0, RANK(N1498,(N1498:P1498,Q1498:AE1498)),0)</f>
        <v>2</v>
      </c>
      <c r="E1498" s="5">
        <f>IF(O1498&gt;0,RANK(O1498,(N1498:P1498,Q1498:AE1498)),0)</f>
        <v>1</v>
      </c>
      <c r="F1498" s="5">
        <f t="shared" si="346"/>
        <v>0</v>
      </c>
      <c r="G1498" s="1">
        <f t="shared" si="347"/>
        <v>74</v>
      </c>
      <c r="H1498" s="2">
        <f t="shared" si="342"/>
        <v>9.5360824742268036E-2</v>
      </c>
      <c r="I1498" s="6"/>
      <c r="J1498" s="2">
        <f t="shared" si="348"/>
        <v>0.43943298969072164</v>
      </c>
      <c r="K1498" s="2">
        <f t="shared" si="349"/>
        <v>0.53479381443298968</v>
      </c>
      <c r="L1498" s="2">
        <f t="shared" si="350"/>
        <v>0</v>
      </c>
      <c r="M1498" s="2">
        <f t="shared" si="351"/>
        <v>2.5773195876288679E-2</v>
      </c>
      <c r="N1498" s="63">
        <v>341</v>
      </c>
      <c r="O1498" s="63">
        <v>415</v>
      </c>
      <c r="P1498" s="63">
        <v>0</v>
      </c>
      <c r="Q1498" s="63">
        <v>6</v>
      </c>
      <c r="R1498" s="63">
        <v>1</v>
      </c>
      <c r="S1498" s="63">
        <v>0</v>
      </c>
      <c r="T1498" s="63">
        <v>0</v>
      </c>
      <c r="U1498" s="63">
        <v>1</v>
      </c>
      <c r="V1498" s="63">
        <v>0</v>
      </c>
      <c r="W1498" s="63">
        <v>5</v>
      </c>
      <c r="X1498" s="63">
        <v>0</v>
      </c>
      <c r="Y1498" s="63">
        <v>0</v>
      </c>
      <c r="Z1498" s="63">
        <v>2</v>
      </c>
      <c r="AA1498" s="63">
        <v>0</v>
      </c>
      <c r="AB1498" s="63">
        <v>0</v>
      </c>
      <c r="AC1498" s="63">
        <v>0</v>
      </c>
      <c r="AD1498" s="63">
        <v>0</v>
      </c>
      <c r="AE1498" s="63">
        <v>0</v>
      </c>
      <c r="AF1498" s="63">
        <v>0</v>
      </c>
      <c r="AG1498" s="63">
        <v>0</v>
      </c>
      <c r="AH1498" s="63">
        <v>0</v>
      </c>
      <c r="AI1498" s="63">
        <v>0</v>
      </c>
      <c r="AJ1498" s="63">
        <v>0</v>
      </c>
      <c r="AK1498" s="63">
        <v>0</v>
      </c>
      <c r="AL1498" s="63">
        <v>0</v>
      </c>
      <c r="AM1498" s="63">
        <v>0</v>
      </c>
      <c r="AN1498" s="63">
        <v>0</v>
      </c>
      <c r="AO1498" s="63">
        <v>1</v>
      </c>
      <c r="AP1498" s="63">
        <v>0</v>
      </c>
      <c r="AQ1498" s="63">
        <v>0</v>
      </c>
      <c r="AR1498" s="63">
        <v>3</v>
      </c>
      <c r="AS1498" s="63">
        <v>0</v>
      </c>
      <c r="AT1498" s="63">
        <v>0</v>
      </c>
      <c r="AU1498" s="63">
        <v>0</v>
      </c>
      <c r="AV1498" s="63">
        <v>1</v>
      </c>
      <c r="AW1498" s="63">
        <v>0</v>
      </c>
      <c r="AX1498" s="63">
        <v>0</v>
      </c>
      <c r="AY1498" s="63"/>
      <c r="BA1498" t="str">
        <f t="shared" si="344"/>
        <v>Newport</v>
      </c>
      <c r="BB1498" t="s">
        <v>405</v>
      </c>
      <c r="BC1498">
        <v>1</v>
      </c>
      <c r="BE1498" s="112">
        <v>50</v>
      </c>
      <c r="BF1498" s="114">
        <v>19</v>
      </c>
      <c r="BG1498" s="114">
        <v>80</v>
      </c>
      <c r="BH1498" s="118">
        <v>48925</v>
      </c>
      <c r="BI1498" s="118">
        <f t="shared" si="343"/>
        <v>50019</v>
      </c>
      <c r="BJ1498" s="8" t="s">
        <v>1471</v>
      </c>
      <c r="BK1498">
        <f t="shared" si="352"/>
        <v>5048925</v>
      </c>
      <c r="BP1498">
        <v>43.48</v>
      </c>
      <c r="BQ1498">
        <v>1.77</v>
      </c>
      <c r="BR1498">
        <v>41.71</v>
      </c>
      <c r="BW1498" s="63"/>
      <c r="BX1498" s="63"/>
    </row>
    <row r="1499" spans="1:76" ht="15" hidden="1" customHeight="1" outlineLevel="1">
      <c r="A1499" t="s">
        <v>2186</v>
      </c>
      <c r="B1499" s="8" t="s">
        <v>2015</v>
      </c>
      <c r="C1499" s="1">
        <f t="shared" si="345"/>
        <v>705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346"/>
        <v>0</v>
      </c>
      <c r="G1499" s="1">
        <f t="shared" si="347"/>
        <v>180</v>
      </c>
      <c r="H1499" s="2">
        <f t="shared" si="342"/>
        <v>0.25531914893617019</v>
      </c>
      <c r="I1499" s="6"/>
      <c r="J1499" s="2">
        <f t="shared" si="348"/>
        <v>0.60992907801418439</v>
      </c>
      <c r="K1499" s="2">
        <f t="shared" si="349"/>
        <v>0.3546099290780142</v>
      </c>
      <c r="L1499" s="2">
        <f t="shared" si="350"/>
        <v>0</v>
      </c>
      <c r="M1499" s="2">
        <f t="shared" si="351"/>
        <v>3.5460992907801414E-2</v>
      </c>
      <c r="N1499" s="63">
        <v>430</v>
      </c>
      <c r="O1499" s="63">
        <v>250</v>
      </c>
      <c r="P1499" s="63">
        <v>0</v>
      </c>
      <c r="Q1499" s="63">
        <v>3</v>
      </c>
      <c r="R1499" s="63">
        <v>4</v>
      </c>
      <c r="S1499" s="63">
        <v>1</v>
      </c>
      <c r="T1499" s="63">
        <v>0</v>
      </c>
      <c r="U1499" s="63">
        <v>3</v>
      </c>
      <c r="V1499" s="63">
        <v>0</v>
      </c>
      <c r="W1499" s="63">
        <v>7</v>
      </c>
      <c r="X1499" s="63">
        <v>0</v>
      </c>
      <c r="Y1499" s="63">
        <v>0</v>
      </c>
      <c r="Z1499" s="63">
        <v>0</v>
      </c>
      <c r="AA1499" s="63">
        <v>0</v>
      </c>
      <c r="AB1499" s="63">
        <v>1</v>
      </c>
      <c r="AC1499" s="63">
        <v>0</v>
      </c>
      <c r="AD1499" s="63">
        <v>0</v>
      </c>
      <c r="AE1499" s="63">
        <v>0</v>
      </c>
      <c r="AF1499" s="63">
        <v>0</v>
      </c>
      <c r="AG1499" s="63">
        <v>0</v>
      </c>
      <c r="AH1499" s="63">
        <v>0</v>
      </c>
      <c r="AI1499" s="63">
        <v>0</v>
      </c>
      <c r="AJ1499" s="63">
        <v>0</v>
      </c>
      <c r="AK1499" s="63">
        <v>1</v>
      </c>
      <c r="AL1499" s="63">
        <v>0</v>
      </c>
      <c r="AM1499" s="63">
        <v>0</v>
      </c>
      <c r="AN1499" s="63">
        <v>0</v>
      </c>
      <c r="AO1499" s="63">
        <v>2</v>
      </c>
      <c r="AP1499" s="63">
        <v>0</v>
      </c>
      <c r="AQ1499" s="63">
        <v>0</v>
      </c>
      <c r="AR1499" s="63">
        <v>3</v>
      </c>
      <c r="AS1499" s="63">
        <v>0</v>
      </c>
      <c r="AT1499" s="63">
        <v>0</v>
      </c>
      <c r="AU1499" s="63">
        <v>0</v>
      </c>
      <c r="AV1499" s="63">
        <v>0</v>
      </c>
      <c r="AW1499" s="63">
        <v>0</v>
      </c>
      <c r="AX1499" s="63">
        <v>0</v>
      </c>
      <c r="AY1499" s="63"/>
      <c r="BA1499" t="str">
        <f t="shared" si="344"/>
        <v>North Hero</v>
      </c>
      <c r="BB1499" t="s">
        <v>3173</v>
      </c>
      <c r="BC1499">
        <v>1</v>
      </c>
      <c r="BE1499" s="112">
        <v>50</v>
      </c>
      <c r="BF1499" s="114">
        <v>13</v>
      </c>
      <c r="BG1499" s="114">
        <v>20</v>
      </c>
      <c r="BH1499" s="118">
        <v>50650</v>
      </c>
      <c r="BI1499" s="118">
        <f t="shared" si="343"/>
        <v>50013</v>
      </c>
      <c r="BJ1499" s="8" t="s">
        <v>1471</v>
      </c>
      <c r="BK1499">
        <f t="shared" si="352"/>
        <v>5050650</v>
      </c>
      <c r="BP1499">
        <v>46.58</v>
      </c>
      <c r="BQ1499">
        <v>32.840000000000003</v>
      </c>
      <c r="BR1499">
        <v>13.74</v>
      </c>
      <c r="BW1499" s="63"/>
      <c r="BX1499" s="63"/>
    </row>
    <row r="1500" spans="1:76" ht="15" hidden="1" customHeight="1" outlineLevel="1">
      <c r="A1500" t="s">
        <v>2828</v>
      </c>
      <c r="B1500" s="8" t="s">
        <v>2015</v>
      </c>
      <c r="C1500" s="1">
        <f t="shared" si="345"/>
        <v>2465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346"/>
        <v>0</v>
      </c>
      <c r="G1500" s="1">
        <f t="shared" si="347"/>
        <v>671</v>
      </c>
      <c r="H1500" s="2">
        <f t="shared" si="342"/>
        <v>0.27221095334685597</v>
      </c>
      <c r="I1500" s="6"/>
      <c r="J1500" s="2">
        <f t="shared" si="348"/>
        <v>0.61176470588235299</v>
      </c>
      <c r="K1500" s="2">
        <f t="shared" si="349"/>
        <v>0.33955375253549697</v>
      </c>
      <c r="L1500" s="2">
        <f t="shared" si="350"/>
        <v>0</v>
      </c>
      <c r="M1500" s="2">
        <f t="shared" si="351"/>
        <v>4.8681541582150045E-2</v>
      </c>
      <c r="N1500" s="63">
        <v>1508</v>
      </c>
      <c r="O1500" s="63">
        <v>837</v>
      </c>
      <c r="P1500" s="63">
        <v>0</v>
      </c>
      <c r="Q1500" s="63">
        <v>46</v>
      </c>
      <c r="R1500" s="63">
        <v>7</v>
      </c>
      <c r="S1500" s="63">
        <v>3</v>
      </c>
      <c r="T1500" s="63">
        <v>0</v>
      </c>
      <c r="U1500" s="63">
        <v>14</v>
      </c>
      <c r="V1500" s="63">
        <v>0</v>
      </c>
      <c r="W1500" s="63">
        <v>14</v>
      </c>
      <c r="X1500" s="63">
        <v>1</v>
      </c>
      <c r="Y1500" s="63">
        <v>0</v>
      </c>
      <c r="Z1500" s="63">
        <v>2</v>
      </c>
      <c r="AA1500" s="63">
        <v>6</v>
      </c>
      <c r="AB1500" s="63">
        <v>0</v>
      </c>
      <c r="AC1500" s="63">
        <v>0</v>
      </c>
      <c r="AD1500" s="63">
        <v>0</v>
      </c>
      <c r="AE1500" s="63">
        <v>0</v>
      </c>
      <c r="AF1500" s="63">
        <v>0</v>
      </c>
      <c r="AG1500" s="63">
        <v>0</v>
      </c>
      <c r="AH1500" s="63">
        <v>0</v>
      </c>
      <c r="AI1500" s="63">
        <v>0</v>
      </c>
      <c r="AJ1500" s="63">
        <v>0</v>
      </c>
      <c r="AK1500" s="63">
        <v>0</v>
      </c>
      <c r="AL1500" s="63">
        <v>0</v>
      </c>
      <c r="AM1500" s="63">
        <v>0</v>
      </c>
      <c r="AN1500" s="63">
        <v>0</v>
      </c>
      <c r="AO1500" s="63">
        <v>7</v>
      </c>
      <c r="AP1500" s="63">
        <v>0</v>
      </c>
      <c r="AQ1500" s="63">
        <v>0</v>
      </c>
      <c r="AR1500" s="63">
        <v>18</v>
      </c>
      <c r="AS1500" s="63">
        <v>1</v>
      </c>
      <c r="AT1500" s="63">
        <v>0</v>
      </c>
      <c r="AU1500" s="63">
        <v>0</v>
      </c>
      <c r="AV1500" s="63">
        <v>1</v>
      </c>
      <c r="AW1500" s="63">
        <v>0</v>
      </c>
      <c r="AX1500" s="63">
        <v>0</v>
      </c>
      <c r="AY1500" s="63"/>
      <c r="BA1500" t="str">
        <f t="shared" si="344"/>
        <v>Northfield</v>
      </c>
      <c r="BB1500" t="s">
        <v>691</v>
      </c>
      <c r="BC1500">
        <v>1</v>
      </c>
      <c r="BE1500" s="112">
        <v>50</v>
      </c>
      <c r="BF1500" s="114">
        <v>23</v>
      </c>
      <c r="BG1500" s="114">
        <v>65</v>
      </c>
      <c r="BH1500" s="118">
        <v>50275</v>
      </c>
      <c r="BI1500" s="118">
        <f t="shared" si="343"/>
        <v>50023</v>
      </c>
      <c r="BJ1500" s="8" t="s">
        <v>1471</v>
      </c>
      <c r="BK1500">
        <f t="shared" si="352"/>
        <v>5050275</v>
      </c>
      <c r="BP1500">
        <v>43.73</v>
      </c>
      <c r="BQ1500">
        <v>0.03</v>
      </c>
      <c r="BR1500">
        <v>43.7</v>
      </c>
      <c r="BW1500" s="63"/>
      <c r="BX1500" s="63"/>
    </row>
    <row r="1501" spans="1:76" ht="15" hidden="1" customHeight="1" outlineLevel="1">
      <c r="A1501" t="s">
        <v>2473</v>
      </c>
      <c r="B1501" s="8" t="s">
        <v>2015</v>
      </c>
      <c r="C1501" s="1">
        <f t="shared" si="345"/>
        <v>108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 t="shared" si="346"/>
        <v>0</v>
      </c>
      <c r="G1501" s="1">
        <f t="shared" si="347"/>
        <v>18</v>
      </c>
      <c r="H1501" s="2">
        <f t="shared" si="342"/>
        <v>0.16666666666666666</v>
      </c>
      <c r="I1501" s="6"/>
      <c r="J1501" s="2">
        <f t="shared" si="348"/>
        <v>0.40740740740740738</v>
      </c>
      <c r="K1501" s="2">
        <f t="shared" si="349"/>
        <v>0.57407407407407407</v>
      </c>
      <c r="L1501" s="2">
        <f t="shared" si="350"/>
        <v>0</v>
      </c>
      <c r="M1501" s="2">
        <f t="shared" si="351"/>
        <v>1.851851851851849E-2</v>
      </c>
      <c r="N1501" s="63">
        <v>44</v>
      </c>
      <c r="O1501" s="63">
        <v>62</v>
      </c>
      <c r="P1501" s="63">
        <v>0</v>
      </c>
      <c r="Q1501" s="63">
        <v>0</v>
      </c>
      <c r="R1501" s="63">
        <v>0</v>
      </c>
      <c r="S1501" s="63">
        <v>0</v>
      </c>
      <c r="T1501" s="63">
        <v>0</v>
      </c>
      <c r="U1501" s="63">
        <v>0</v>
      </c>
      <c r="V1501" s="63">
        <v>0</v>
      </c>
      <c r="W1501" s="63">
        <v>0</v>
      </c>
      <c r="X1501" s="63">
        <v>0</v>
      </c>
      <c r="Y1501" s="63">
        <v>0</v>
      </c>
      <c r="Z1501" s="63">
        <v>0</v>
      </c>
      <c r="AA1501" s="63">
        <v>0</v>
      </c>
      <c r="AB1501" s="63">
        <v>0</v>
      </c>
      <c r="AC1501" s="63">
        <v>0</v>
      </c>
      <c r="AD1501" s="63">
        <v>0</v>
      </c>
      <c r="AE1501" s="63">
        <v>0</v>
      </c>
      <c r="AF1501" s="63">
        <v>0</v>
      </c>
      <c r="AG1501" s="63">
        <v>0</v>
      </c>
      <c r="AH1501" s="63">
        <v>0</v>
      </c>
      <c r="AI1501" s="63">
        <v>0</v>
      </c>
      <c r="AJ1501" s="63">
        <v>0</v>
      </c>
      <c r="AK1501" s="63">
        <v>0</v>
      </c>
      <c r="AL1501" s="63">
        <v>0</v>
      </c>
      <c r="AM1501" s="63">
        <v>0</v>
      </c>
      <c r="AN1501" s="63">
        <v>0</v>
      </c>
      <c r="AO1501" s="63">
        <v>0</v>
      </c>
      <c r="AP1501" s="63">
        <v>0</v>
      </c>
      <c r="AQ1501" s="63">
        <v>0</v>
      </c>
      <c r="AR1501" s="63">
        <v>2</v>
      </c>
      <c r="AS1501" s="63">
        <v>0</v>
      </c>
      <c r="AT1501" s="63">
        <v>0</v>
      </c>
      <c r="AU1501" s="63">
        <v>0</v>
      </c>
      <c r="AV1501" s="63">
        <v>0</v>
      </c>
      <c r="AW1501" s="63">
        <v>0</v>
      </c>
      <c r="AX1501" s="63">
        <v>0</v>
      </c>
      <c r="AY1501" s="63"/>
      <c r="BA1501" t="str">
        <f t="shared" si="344"/>
        <v>Norton</v>
      </c>
      <c r="BB1501" t="s">
        <v>841</v>
      </c>
      <c r="BC1501">
        <v>1</v>
      </c>
      <c r="BE1501" s="112">
        <v>50</v>
      </c>
      <c r="BF1501" s="114">
        <v>9</v>
      </c>
      <c r="BG1501" s="114">
        <v>80</v>
      </c>
      <c r="BH1501" s="118">
        <v>52750</v>
      </c>
      <c r="BI1501" s="118">
        <f t="shared" si="343"/>
        <v>50009</v>
      </c>
      <c r="BJ1501" s="8" t="s">
        <v>1471</v>
      </c>
      <c r="BK1501">
        <f t="shared" si="352"/>
        <v>5052750</v>
      </c>
      <c r="BP1501">
        <v>39.369999999999997</v>
      </c>
      <c r="BQ1501">
        <v>0.32</v>
      </c>
      <c r="BR1501">
        <v>39.049999999999997</v>
      </c>
      <c r="BW1501" s="63"/>
      <c r="BX1501" s="63"/>
    </row>
    <row r="1502" spans="1:76" ht="15" hidden="1" customHeight="1" outlineLevel="1">
      <c r="A1502" t="s">
        <v>3093</v>
      </c>
      <c r="B1502" s="8" t="s">
        <v>2015</v>
      </c>
      <c r="C1502" s="1">
        <f t="shared" si="345"/>
        <v>2570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346"/>
        <v>0</v>
      </c>
      <c r="G1502" s="1">
        <f t="shared" si="347"/>
        <v>2105</v>
      </c>
      <c r="H1502" s="2">
        <f t="shared" si="342"/>
        <v>0.81906614785992216</v>
      </c>
      <c r="I1502" s="6"/>
      <c r="J1502" s="2">
        <f t="shared" si="348"/>
        <v>0.90116731517509729</v>
      </c>
      <c r="K1502" s="2">
        <f t="shared" si="349"/>
        <v>8.2101167315175097E-2</v>
      </c>
      <c r="L1502" s="2">
        <f t="shared" si="350"/>
        <v>0</v>
      </c>
      <c r="M1502" s="2">
        <f t="shared" si="351"/>
        <v>1.6731517509727609E-2</v>
      </c>
      <c r="N1502" s="63">
        <v>2316</v>
      </c>
      <c r="O1502" s="63">
        <v>211</v>
      </c>
      <c r="P1502" s="63">
        <v>0</v>
      </c>
      <c r="Q1502" s="63">
        <v>13</v>
      </c>
      <c r="R1502" s="63">
        <v>8</v>
      </c>
      <c r="S1502" s="63">
        <v>1</v>
      </c>
      <c r="T1502" s="63">
        <v>0</v>
      </c>
      <c r="U1502" s="63">
        <v>6</v>
      </c>
      <c r="V1502" s="63">
        <v>0</v>
      </c>
      <c r="W1502" s="63">
        <v>5</v>
      </c>
      <c r="X1502" s="63">
        <v>0</v>
      </c>
      <c r="Y1502" s="63">
        <v>0</v>
      </c>
      <c r="Z1502" s="63">
        <v>3</v>
      </c>
      <c r="AA1502" s="63">
        <v>0</v>
      </c>
      <c r="AB1502" s="63">
        <v>0</v>
      </c>
      <c r="AC1502" s="63">
        <v>0</v>
      </c>
      <c r="AD1502" s="63">
        <v>0</v>
      </c>
      <c r="AE1502" s="63">
        <v>0</v>
      </c>
      <c r="AF1502" s="63">
        <v>0</v>
      </c>
      <c r="AG1502" s="63">
        <v>0</v>
      </c>
      <c r="AH1502" s="63">
        <v>0</v>
      </c>
      <c r="AI1502" s="63">
        <v>0</v>
      </c>
      <c r="AJ1502" s="63">
        <v>0</v>
      </c>
      <c r="AK1502" s="63">
        <v>0</v>
      </c>
      <c r="AL1502" s="63">
        <v>0</v>
      </c>
      <c r="AM1502" s="63">
        <v>0</v>
      </c>
      <c r="AN1502" s="63">
        <v>0</v>
      </c>
      <c r="AO1502" s="63">
        <v>4</v>
      </c>
      <c r="AP1502" s="63">
        <v>0</v>
      </c>
      <c r="AQ1502" s="63">
        <v>0</v>
      </c>
      <c r="AR1502" s="63">
        <v>3</v>
      </c>
      <c r="AS1502" s="63">
        <v>0</v>
      </c>
      <c r="AT1502" s="63">
        <v>0</v>
      </c>
      <c r="AU1502" s="63">
        <v>0</v>
      </c>
      <c r="AV1502" s="63">
        <v>0</v>
      </c>
      <c r="AW1502" s="63">
        <v>0</v>
      </c>
      <c r="AX1502" s="63">
        <v>0</v>
      </c>
      <c r="AY1502" s="63"/>
      <c r="BA1502" t="str">
        <f t="shared" si="344"/>
        <v>Norwich</v>
      </c>
      <c r="BB1502" t="s">
        <v>2280</v>
      </c>
      <c r="BC1502">
        <v>1</v>
      </c>
      <c r="BE1502" s="112">
        <v>50</v>
      </c>
      <c r="BF1502" s="114">
        <v>27</v>
      </c>
      <c r="BG1502" s="114">
        <v>55</v>
      </c>
      <c r="BH1502" s="118">
        <v>52900</v>
      </c>
      <c r="BI1502" s="118">
        <f t="shared" si="343"/>
        <v>50027</v>
      </c>
      <c r="BJ1502" s="8" t="s">
        <v>1471</v>
      </c>
      <c r="BK1502">
        <f t="shared" si="352"/>
        <v>5052900</v>
      </c>
      <c r="BP1502">
        <v>44.83</v>
      </c>
      <c r="BQ1502">
        <v>0.14000000000000001</v>
      </c>
      <c r="BR1502">
        <v>44.69</v>
      </c>
      <c r="BW1502" s="63"/>
      <c r="BX1502" s="63"/>
    </row>
    <row r="1503" spans="1:76" ht="15" hidden="1" customHeight="1" outlineLevel="1">
      <c r="A1503" t="s">
        <v>2012</v>
      </c>
      <c r="B1503" s="8" t="s">
        <v>2015</v>
      </c>
      <c r="C1503" s="1">
        <f t="shared" si="345"/>
        <v>610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 t="shared" si="346"/>
        <v>0</v>
      </c>
      <c r="G1503" s="1">
        <f t="shared" si="347"/>
        <v>63</v>
      </c>
      <c r="H1503" s="2">
        <f t="shared" si="342"/>
        <v>0.10327868852459017</v>
      </c>
      <c r="I1503" s="6"/>
      <c r="J1503" s="2">
        <f t="shared" si="348"/>
        <v>0.4278688524590164</v>
      </c>
      <c r="K1503" s="2">
        <f t="shared" si="349"/>
        <v>0.5311475409836065</v>
      </c>
      <c r="L1503" s="2">
        <f t="shared" si="350"/>
        <v>0</v>
      </c>
      <c r="M1503" s="2">
        <f t="shared" si="351"/>
        <v>4.0983606557377095E-2</v>
      </c>
      <c r="N1503" s="63">
        <v>261</v>
      </c>
      <c r="O1503" s="63">
        <v>324</v>
      </c>
      <c r="P1503" s="63">
        <v>0</v>
      </c>
      <c r="Q1503" s="63">
        <v>7</v>
      </c>
      <c r="R1503" s="63">
        <v>0</v>
      </c>
      <c r="S1503" s="63">
        <v>1</v>
      </c>
      <c r="T1503" s="63">
        <v>0</v>
      </c>
      <c r="U1503" s="63">
        <v>1</v>
      </c>
      <c r="V1503" s="63">
        <v>0</v>
      </c>
      <c r="W1503" s="63">
        <v>5</v>
      </c>
      <c r="X1503" s="63">
        <v>0</v>
      </c>
      <c r="Y1503" s="63">
        <v>0</v>
      </c>
      <c r="Z1503" s="63">
        <v>2</v>
      </c>
      <c r="AA1503" s="63">
        <v>2</v>
      </c>
      <c r="AB1503" s="63">
        <v>0</v>
      </c>
      <c r="AC1503" s="63">
        <v>0</v>
      </c>
      <c r="AD1503" s="63">
        <v>0</v>
      </c>
      <c r="AE1503" s="63">
        <v>0</v>
      </c>
      <c r="AF1503" s="63">
        <v>0</v>
      </c>
      <c r="AG1503" s="63">
        <v>0</v>
      </c>
      <c r="AH1503" s="63">
        <v>0</v>
      </c>
      <c r="AI1503" s="63">
        <v>0</v>
      </c>
      <c r="AJ1503" s="63">
        <v>0</v>
      </c>
      <c r="AK1503" s="63">
        <v>0</v>
      </c>
      <c r="AL1503" s="63">
        <v>0</v>
      </c>
      <c r="AM1503" s="63">
        <v>0</v>
      </c>
      <c r="AN1503" s="63">
        <v>0</v>
      </c>
      <c r="AO1503" s="63">
        <v>1</v>
      </c>
      <c r="AP1503" s="63">
        <v>0</v>
      </c>
      <c r="AQ1503" s="63">
        <v>0</v>
      </c>
      <c r="AR1503" s="63">
        <v>4</v>
      </c>
      <c r="AS1503" s="63">
        <v>2</v>
      </c>
      <c r="AT1503" s="63">
        <v>0</v>
      </c>
      <c r="AU1503" s="63">
        <v>0</v>
      </c>
      <c r="AV1503" s="63">
        <v>0</v>
      </c>
      <c r="AW1503" s="63">
        <v>0</v>
      </c>
      <c r="AX1503" s="63">
        <v>0</v>
      </c>
      <c r="AY1503" s="63"/>
      <c r="BA1503" t="str">
        <f t="shared" si="344"/>
        <v>Orange</v>
      </c>
      <c r="BB1503" t="s">
        <v>2012</v>
      </c>
      <c r="BC1503">
        <v>1</v>
      </c>
      <c r="BE1503" s="112">
        <v>50</v>
      </c>
      <c r="BF1503" s="114">
        <v>17</v>
      </c>
      <c r="BG1503" s="114">
        <v>40</v>
      </c>
      <c r="BH1503" s="118">
        <v>53425</v>
      </c>
      <c r="BI1503" s="118">
        <f t="shared" si="343"/>
        <v>50017</v>
      </c>
      <c r="BJ1503" s="8" t="s">
        <v>1471</v>
      </c>
      <c r="BK1503">
        <f t="shared" si="352"/>
        <v>5053425</v>
      </c>
      <c r="BP1503">
        <v>39.01</v>
      </c>
      <c r="BQ1503">
        <v>0.23</v>
      </c>
      <c r="BR1503">
        <v>38.78</v>
      </c>
      <c r="BW1503" s="63"/>
      <c r="BX1503" s="63"/>
    </row>
    <row r="1504" spans="1:76" ht="15" hidden="1" customHeight="1" outlineLevel="1">
      <c r="A1504" t="s">
        <v>2042</v>
      </c>
      <c r="B1504" s="8" t="s">
        <v>2015</v>
      </c>
      <c r="C1504" s="1">
        <f t="shared" si="345"/>
        <v>752</v>
      </c>
      <c r="D1504" s="5">
        <f>IF(N1504&gt;0, RANK(N1504,(N1504:P1504,Q1504:AE1504)),0)</f>
        <v>1</v>
      </c>
      <c r="E1504" s="5">
        <f>IF(O1504&gt;0,RANK(O1504,(N1504:P1504,Q1504:AE1504)),0)</f>
        <v>2</v>
      </c>
      <c r="F1504" s="5">
        <f t="shared" si="346"/>
        <v>0</v>
      </c>
      <c r="G1504" s="1">
        <f t="shared" si="347"/>
        <v>16</v>
      </c>
      <c r="H1504" s="2">
        <f t="shared" si="342"/>
        <v>2.1276595744680851E-2</v>
      </c>
      <c r="I1504" s="6"/>
      <c r="J1504" s="2">
        <f t="shared" si="348"/>
        <v>0.48803191489361702</v>
      </c>
      <c r="K1504" s="2">
        <f t="shared" si="349"/>
        <v>0.46675531914893614</v>
      </c>
      <c r="L1504" s="2">
        <f t="shared" si="350"/>
        <v>0</v>
      </c>
      <c r="M1504" s="2">
        <f t="shared" si="351"/>
        <v>4.5212765957446888E-2</v>
      </c>
      <c r="N1504" s="63">
        <v>367</v>
      </c>
      <c r="O1504" s="63">
        <v>351</v>
      </c>
      <c r="P1504" s="63">
        <v>0</v>
      </c>
      <c r="Q1504" s="63">
        <v>7</v>
      </c>
      <c r="R1504" s="63">
        <v>3</v>
      </c>
      <c r="S1504" s="63">
        <v>1</v>
      </c>
      <c r="T1504" s="63">
        <v>0</v>
      </c>
      <c r="U1504" s="63">
        <v>2</v>
      </c>
      <c r="V1504" s="63">
        <v>1</v>
      </c>
      <c r="W1504" s="63">
        <v>4</v>
      </c>
      <c r="X1504" s="63">
        <v>0</v>
      </c>
      <c r="Y1504" s="63">
        <v>0</v>
      </c>
      <c r="Z1504" s="63">
        <v>2</v>
      </c>
      <c r="AA1504" s="63">
        <v>0</v>
      </c>
      <c r="AB1504" s="63">
        <v>0</v>
      </c>
      <c r="AC1504" s="63">
        <v>0</v>
      </c>
      <c r="AD1504" s="63">
        <v>0</v>
      </c>
      <c r="AE1504" s="63">
        <v>0</v>
      </c>
      <c r="AF1504" s="63">
        <v>0</v>
      </c>
      <c r="AG1504" s="63">
        <v>0</v>
      </c>
      <c r="AH1504" s="63">
        <v>0</v>
      </c>
      <c r="AI1504" s="63">
        <v>0</v>
      </c>
      <c r="AJ1504" s="63">
        <v>0</v>
      </c>
      <c r="AK1504" s="63">
        <v>2</v>
      </c>
      <c r="AL1504" s="63">
        <v>0</v>
      </c>
      <c r="AM1504" s="63">
        <v>0</v>
      </c>
      <c r="AN1504" s="63">
        <v>0</v>
      </c>
      <c r="AO1504" s="63">
        <v>4</v>
      </c>
      <c r="AP1504" s="63">
        <v>0</v>
      </c>
      <c r="AQ1504" s="63">
        <v>0</v>
      </c>
      <c r="AR1504" s="63">
        <v>7</v>
      </c>
      <c r="AS1504" s="63">
        <v>0</v>
      </c>
      <c r="AT1504" s="63">
        <v>0</v>
      </c>
      <c r="AU1504" s="63">
        <v>0</v>
      </c>
      <c r="AV1504" s="63">
        <v>1</v>
      </c>
      <c r="AW1504" s="63">
        <v>0</v>
      </c>
      <c r="AX1504" s="63">
        <v>0</v>
      </c>
      <c r="AY1504" s="63"/>
      <c r="BA1504" t="str">
        <f t="shared" si="344"/>
        <v>Orwell</v>
      </c>
      <c r="BB1504" t="s">
        <v>1345</v>
      </c>
      <c r="BC1504">
        <v>1</v>
      </c>
      <c r="BE1504" s="112">
        <v>50</v>
      </c>
      <c r="BF1504" s="114">
        <v>1</v>
      </c>
      <c r="BG1504" s="114">
        <v>70</v>
      </c>
      <c r="BH1504" s="118">
        <v>53725</v>
      </c>
      <c r="BI1504" s="118">
        <f t="shared" si="343"/>
        <v>50001</v>
      </c>
      <c r="BJ1504" s="8" t="s">
        <v>1471</v>
      </c>
      <c r="BK1504">
        <f t="shared" si="352"/>
        <v>5053725</v>
      </c>
      <c r="BP1504">
        <v>49.68</v>
      </c>
      <c r="BQ1504">
        <v>2.2999999999999998</v>
      </c>
      <c r="BR1504">
        <v>47.39</v>
      </c>
      <c r="BW1504" s="63"/>
      <c r="BX1504" s="63"/>
    </row>
    <row r="1505" spans="1:76" ht="15" hidden="1" customHeight="1" outlineLevel="1">
      <c r="A1505" t="s">
        <v>2959</v>
      </c>
      <c r="B1505" s="8" t="s">
        <v>2015</v>
      </c>
      <c r="C1505" s="1">
        <f t="shared" si="345"/>
        <v>420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346"/>
        <v>0</v>
      </c>
      <c r="G1505" s="1">
        <f t="shared" si="347"/>
        <v>134</v>
      </c>
      <c r="H1505" s="2">
        <f t="shared" ref="H1505:H1568" si="353">IF(C1505&gt;0,G1505/C1505,0)</f>
        <v>0.31904761904761902</v>
      </c>
      <c r="I1505" s="6"/>
      <c r="J1505" s="2">
        <f t="shared" si="348"/>
        <v>0.64523809523809528</v>
      </c>
      <c r="K1505" s="2">
        <f t="shared" si="349"/>
        <v>0.3261904761904762</v>
      </c>
      <c r="L1505" s="2">
        <f t="shared" si="350"/>
        <v>0</v>
      </c>
      <c r="M1505" s="2">
        <f t="shared" si="351"/>
        <v>2.8571428571428525E-2</v>
      </c>
      <c r="N1505" s="63">
        <v>271</v>
      </c>
      <c r="O1505" s="63">
        <v>137</v>
      </c>
      <c r="P1505" s="63">
        <v>0</v>
      </c>
      <c r="Q1505" s="63">
        <v>5</v>
      </c>
      <c r="R1505" s="63">
        <v>0</v>
      </c>
      <c r="S1505" s="63">
        <v>0</v>
      </c>
      <c r="T1505" s="63">
        <v>0</v>
      </c>
      <c r="U1505" s="63">
        <v>3</v>
      </c>
      <c r="V1505" s="63">
        <v>0</v>
      </c>
      <c r="W1505" s="63">
        <v>1</v>
      </c>
      <c r="X1505" s="63">
        <v>0</v>
      </c>
      <c r="Y1505" s="63">
        <v>0</v>
      </c>
      <c r="Z1505" s="63">
        <v>0</v>
      </c>
      <c r="AA1505" s="63">
        <v>1</v>
      </c>
      <c r="AB1505" s="63">
        <v>0</v>
      </c>
      <c r="AC1505" s="63">
        <v>0</v>
      </c>
      <c r="AD1505" s="63">
        <v>0</v>
      </c>
      <c r="AE1505" s="63">
        <v>0</v>
      </c>
      <c r="AF1505" s="63">
        <v>0</v>
      </c>
      <c r="AG1505" s="63">
        <v>0</v>
      </c>
      <c r="AH1505" s="63">
        <v>0</v>
      </c>
      <c r="AI1505" s="63">
        <v>0</v>
      </c>
      <c r="AJ1505" s="63">
        <v>0</v>
      </c>
      <c r="AK1505" s="63">
        <v>0</v>
      </c>
      <c r="AL1505" s="63">
        <v>0</v>
      </c>
      <c r="AM1505" s="63">
        <v>0</v>
      </c>
      <c r="AN1505" s="63">
        <v>0</v>
      </c>
      <c r="AO1505" s="63">
        <v>2</v>
      </c>
      <c r="AP1505" s="63">
        <v>0</v>
      </c>
      <c r="AQ1505" s="63">
        <v>0</v>
      </c>
      <c r="AR1505" s="63">
        <v>0</v>
      </c>
      <c r="AS1505" s="63">
        <v>0</v>
      </c>
      <c r="AT1505" s="63">
        <v>0</v>
      </c>
      <c r="AU1505" s="63">
        <v>0</v>
      </c>
      <c r="AV1505" s="63">
        <v>0</v>
      </c>
      <c r="AW1505" s="63">
        <v>0</v>
      </c>
      <c r="AX1505" s="63">
        <v>0</v>
      </c>
      <c r="AY1505" s="63"/>
      <c r="BA1505" t="str">
        <f t="shared" si="344"/>
        <v>Panton</v>
      </c>
      <c r="BB1505" t="s">
        <v>1345</v>
      </c>
      <c r="BC1505">
        <v>1</v>
      </c>
      <c r="BE1505" s="112">
        <v>50</v>
      </c>
      <c r="BF1505" s="114">
        <v>1</v>
      </c>
      <c r="BG1505" s="114">
        <v>75</v>
      </c>
      <c r="BH1505" s="118">
        <v>53950</v>
      </c>
      <c r="BI1505" s="118">
        <f t="shared" si="343"/>
        <v>50001</v>
      </c>
      <c r="BJ1505" s="8" t="s">
        <v>1471</v>
      </c>
      <c r="BK1505">
        <f t="shared" si="352"/>
        <v>5053950</v>
      </c>
      <c r="BP1505">
        <v>22.03</v>
      </c>
      <c r="BQ1505">
        <v>6.56</v>
      </c>
      <c r="BR1505">
        <v>15.47</v>
      </c>
      <c r="BW1505" s="63"/>
      <c r="BX1505" s="63"/>
    </row>
    <row r="1506" spans="1:76" ht="15" hidden="1" customHeight="1" outlineLevel="1">
      <c r="A1506" t="s">
        <v>2970</v>
      </c>
      <c r="B1506" s="8" t="s">
        <v>2015</v>
      </c>
      <c r="C1506" s="1">
        <f t="shared" si="345"/>
        <v>887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346"/>
        <v>0</v>
      </c>
      <c r="G1506" s="1">
        <f t="shared" si="347"/>
        <v>127</v>
      </c>
      <c r="H1506" s="2">
        <f t="shared" si="353"/>
        <v>0.14317925591882752</v>
      </c>
      <c r="I1506" s="6"/>
      <c r="J1506" s="2">
        <f t="shared" si="348"/>
        <v>0.55918827508455471</v>
      </c>
      <c r="K1506" s="2">
        <f t="shared" si="349"/>
        <v>0.41600901916572719</v>
      </c>
      <c r="L1506" s="2">
        <f t="shared" si="350"/>
        <v>0</v>
      </c>
      <c r="M1506" s="2">
        <f t="shared" si="351"/>
        <v>2.4802705749718101E-2</v>
      </c>
      <c r="N1506" s="63">
        <v>496</v>
      </c>
      <c r="O1506" s="63">
        <v>369</v>
      </c>
      <c r="P1506" s="63">
        <v>0</v>
      </c>
      <c r="Q1506" s="63">
        <v>7</v>
      </c>
      <c r="R1506" s="63">
        <v>3</v>
      </c>
      <c r="S1506" s="63">
        <v>0</v>
      </c>
      <c r="T1506" s="63">
        <v>0</v>
      </c>
      <c r="U1506" s="63">
        <v>4</v>
      </c>
      <c r="V1506" s="63">
        <v>1</v>
      </c>
      <c r="W1506" s="63">
        <v>2</v>
      </c>
      <c r="X1506" s="63">
        <v>0</v>
      </c>
      <c r="Y1506" s="63">
        <v>0</v>
      </c>
      <c r="Z1506" s="63">
        <v>0</v>
      </c>
      <c r="AA1506" s="63">
        <v>0</v>
      </c>
      <c r="AB1506" s="63">
        <v>0</v>
      </c>
      <c r="AC1506" s="63">
        <v>0</v>
      </c>
      <c r="AD1506" s="63">
        <v>0</v>
      </c>
      <c r="AE1506" s="63">
        <v>0</v>
      </c>
      <c r="AF1506" s="63">
        <v>0</v>
      </c>
      <c r="AG1506" s="63">
        <v>0</v>
      </c>
      <c r="AH1506" s="63">
        <v>0</v>
      </c>
      <c r="AI1506" s="63">
        <v>0</v>
      </c>
      <c r="AJ1506" s="63">
        <v>0</v>
      </c>
      <c r="AK1506" s="63">
        <v>1</v>
      </c>
      <c r="AL1506" s="63">
        <v>0</v>
      </c>
      <c r="AM1506" s="63">
        <v>0</v>
      </c>
      <c r="AN1506" s="63">
        <v>0</v>
      </c>
      <c r="AO1506" s="63">
        <v>1</v>
      </c>
      <c r="AP1506" s="63">
        <v>0</v>
      </c>
      <c r="AQ1506" s="63">
        <v>0</v>
      </c>
      <c r="AR1506" s="63">
        <v>3</v>
      </c>
      <c r="AS1506" s="63">
        <v>0</v>
      </c>
      <c r="AT1506" s="63">
        <v>0</v>
      </c>
      <c r="AU1506" s="63">
        <v>0</v>
      </c>
      <c r="AV1506" s="63">
        <v>0</v>
      </c>
      <c r="AW1506" s="63">
        <v>0</v>
      </c>
      <c r="AX1506" s="63">
        <v>0</v>
      </c>
      <c r="AY1506" s="63"/>
      <c r="BA1506" t="str">
        <f t="shared" si="344"/>
        <v>Pawlet</v>
      </c>
      <c r="BB1506" t="s">
        <v>589</v>
      </c>
      <c r="BC1506">
        <v>1</v>
      </c>
      <c r="BE1506" s="112">
        <v>50</v>
      </c>
      <c r="BF1506" s="114">
        <v>21</v>
      </c>
      <c r="BG1506" s="114">
        <v>70</v>
      </c>
      <c r="BH1506" s="118">
        <v>54250</v>
      </c>
      <c r="BI1506" s="118">
        <f t="shared" si="343"/>
        <v>50021</v>
      </c>
      <c r="BJ1506" s="8" t="s">
        <v>1471</v>
      </c>
      <c r="BK1506">
        <f t="shared" si="352"/>
        <v>5054250</v>
      </c>
      <c r="BP1506">
        <v>42.91</v>
      </c>
      <c r="BQ1506">
        <v>0.01</v>
      </c>
      <c r="BR1506">
        <v>42.89</v>
      </c>
      <c r="BW1506" s="63"/>
      <c r="BX1506" s="63"/>
    </row>
    <row r="1507" spans="1:76" ht="15" hidden="1" customHeight="1" outlineLevel="1">
      <c r="A1507" t="s">
        <v>2880</v>
      </c>
      <c r="B1507" s="8" t="s">
        <v>2015</v>
      </c>
      <c r="C1507" s="1">
        <f t="shared" si="345"/>
        <v>519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346"/>
        <v>0</v>
      </c>
      <c r="G1507" s="1">
        <f t="shared" si="347"/>
        <v>216</v>
      </c>
      <c r="H1507" s="2">
        <f t="shared" si="353"/>
        <v>0.41618497109826591</v>
      </c>
      <c r="I1507" s="6"/>
      <c r="J1507" s="2">
        <f t="shared" si="348"/>
        <v>0.68786127167630062</v>
      </c>
      <c r="K1507" s="2">
        <f t="shared" si="349"/>
        <v>0.27167630057803466</v>
      </c>
      <c r="L1507" s="2">
        <f t="shared" si="350"/>
        <v>0</v>
      </c>
      <c r="M1507" s="2">
        <f t="shared" si="351"/>
        <v>4.046242774566472E-2</v>
      </c>
      <c r="N1507" s="63">
        <v>357</v>
      </c>
      <c r="O1507" s="63">
        <v>141</v>
      </c>
      <c r="P1507" s="63">
        <v>0</v>
      </c>
      <c r="Q1507" s="63">
        <v>4</v>
      </c>
      <c r="R1507" s="63">
        <v>3</v>
      </c>
      <c r="S1507" s="63">
        <v>1</v>
      </c>
      <c r="T1507" s="63">
        <v>0</v>
      </c>
      <c r="U1507" s="63">
        <v>2</v>
      </c>
      <c r="V1507" s="63">
        <v>0</v>
      </c>
      <c r="W1507" s="63">
        <v>8</v>
      </c>
      <c r="X1507" s="63">
        <v>0</v>
      </c>
      <c r="Y1507" s="63">
        <v>0</v>
      </c>
      <c r="Z1507" s="63">
        <v>0</v>
      </c>
      <c r="AA1507" s="63">
        <v>0</v>
      </c>
      <c r="AB1507" s="63">
        <v>0</v>
      </c>
      <c r="AC1507" s="63">
        <v>0</v>
      </c>
      <c r="AD1507" s="63">
        <v>0</v>
      </c>
      <c r="AE1507" s="63">
        <v>0</v>
      </c>
      <c r="AF1507" s="63">
        <v>0</v>
      </c>
      <c r="AG1507" s="63">
        <v>0</v>
      </c>
      <c r="AH1507" s="63">
        <v>0</v>
      </c>
      <c r="AI1507" s="63">
        <v>0</v>
      </c>
      <c r="AJ1507" s="63">
        <v>0</v>
      </c>
      <c r="AK1507" s="63">
        <v>0</v>
      </c>
      <c r="AL1507" s="63">
        <v>0</v>
      </c>
      <c r="AM1507" s="63">
        <v>0</v>
      </c>
      <c r="AN1507" s="63">
        <v>0</v>
      </c>
      <c r="AO1507" s="63">
        <v>0</v>
      </c>
      <c r="AP1507" s="63">
        <v>0</v>
      </c>
      <c r="AQ1507" s="63">
        <v>0</v>
      </c>
      <c r="AR1507" s="63">
        <v>3</v>
      </c>
      <c r="AS1507" s="63">
        <v>0</v>
      </c>
      <c r="AT1507" s="63">
        <v>0</v>
      </c>
      <c r="AU1507" s="63">
        <v>0</v>
      </c>
      <c r="AV1507" s="63">
        <v>0</v>
      </c>
      <c r="AW1507" s="63">
        <v>0</v>
      </c>
      <c r="AX1507" s="63">
        <v>0</v>
      </c>
      <c r="AY1507" s="63"/>
      <c r="BA1507" t="str">
        <f t="shared" si="344"/>
        <v>Peacham</v>
      </c>
      <c r="BB1507" t="s">
        <v>680</v>
      </c>
      <c r="BC1507">
        <v>1</v>
      </c>
      <c r="BE1507" s="112">
        <v>50</v>
      </c>
      <c r="BF1507" s="114">
        <v>5</v>
      </c>
      <c r="BG1507" s="114">
        <v>45</v>
      </c>
      <c r="BH1507" s="118">
        <v>54400</v>
      </c>
      <c r="BI1507" s="118">
        <f t="shared" si="343"/>
        <v>50005</v>
      </c>
      <c r="BJ1507" s="8" t="s">
        <v>1471</v>
      </c>
      <c r="BK1507">
        <f t="shared" si="352"/>
        <v>5054400</v>
      </c>
      <c r="BP1507">
        <v>47.67</v>
      </c>
      <c r="BQ1507">
        <v>0.93</v>
      </c>
      <c r="BR1507">
        <v>46.74</v>
      </c>
      <c r="BW1507" s="63"/>
      <c r="BX1507" s="63"/>
    </row>
    <row r="1508" spans="1:76" ht="15" hidden="1" customHeight="1" outlineLevel="1">
      <c r="A1508" t="s">
        <v>3152</v>
      </c>
      <c r="B1508" s="8" t="s">
        <v>2015</v>
      </c>
      <c r="C1508" s="1">
        <f t="shared" si="345"/>
        <v>300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346"/>
        <v>0</v>
      </c>
      <c r="G1508" s="1">
        <f t="shared" si="347"/>
        <v>147</v>
      </c>
      <c r="H1508" s="2">
        <f t="shared" si="353"/>
        <v>0.49</v>
      </c>
      <c r="I1508" s="6"/>
      <c r="J1508" s="2">
        <f t="shared" si="348"/>
        <v>0.72666666666666668</v>
      </c>
      <c r="K1508" s="2">
        <f t="shared" si="349"/>
        <v>0.23666666666666666</v>
      </c>
      <c r="L1508" s="2">
        <f t="shared" si="350"/>
        <v>0</v>
      </c>
      <c r="M1508" s="2">
        <f t="shared" si="351"/>
        <v>3.6666666666666653E-2</v>
      </c>
      <c r="N1508" s="63">
        <v>218</v>
      </c>
      <c r="O1508" s="63">
        <v>71</v>
      </c>
      <c r="P1508" s="63">
        <v>0</v>
      </c>
      <c r="Q1508" s="63">
        <v>2</v>
      </c>
      <c r="R1508" s="63">
        <v>2</v>
      </c>
      <c r="S1508" s="63">
        <v>0</v>
      </c>
      <c r="T1508" s="63">
        <v>0</v>
      </c>
      <c r="U1508" s="63">
        <v>3</v>
      </c>
      <c r="V1508" s="63">
        <v>0</v>
      </c>
      <c r="W1508" s="63">
        <v>3</v>
      </c>
      <c r="X1508" s="63">
        <v>0</v>
      </c>
      <c r="Y1508" s="63">
        <v>0</v>
      </c>
      <c r="Z1508" s="63">
        <v>0</v>
      </c>
      <c r="AA1508" s="63">
        <v>0</v>
      </c>
      <c r="AB1508" s="63">
        <v>0</v>
      </c>
      <c r="AC1508" s="63">
        <v>0</v>
      </c>
      <c r="AD1508" s="63">
        <v>0</v>
      </c>
      <c r="AE1508" s="63">
        <v>0</v>
      </c>
      <c r="AF1508" s="63">
        <v>0</v>
      </c>
      <c r="AG1508" s="63">
        <v>0</v>
      </c>
      <c r="AH1508" s="63">
        <v>0</v>
      </c>
      <c r="AI1508" s="63">
        <v>0</v>
      </c>
      <c r="AJ1508" s="63">
        <v>0</v>
      </c>
      <c r="AK1508" s="63">
        <v>0</v>
      </c>
      <c r="AL1508" s="63">
        <v>0</v>
      </c>
      <c r="AM1508" s="63">
        <v>0</v>
      </c>
      <c r="AN1508" s="63">
        <v>0</v>
      </c>
      <c r="AO1508" s="63">
        <v>0</v>
      </c>
      <c r="AP1508" s="63">
        <v>0</v>
      </c>
      <c r="AQ1508" s="63">
        <v>0</v>
      </c>
      <c r="AR1508" s="63">
        <v>1</v>
      </c>
      <c r="AS1508" s="63">
        <v>0</v>
      </c>
      <c r="AT1508" s="63">
        <v>0</v>
      </c>
      <c r="AU1508" s="63">
        <v>0</v>
      </c>
      <c r="AV1508" s="63">
        <v>0</v>
      </c>
      <c r="AW1508" s="63">
        <v>0</v>
      </c>
      <c r="AX1508" s="63">
        <v>0</v>
      </c>
      <c r="AY1508" s="63"/>
      <c r="BA1508" t="str">
        <f t="shared" si="344"/>
        <v>Peru</v>
      </c>
      <c r="BB1508" t="s">
        <v>950</v>
      </c>
      <c r="BC1508">
        <v>1</v>
      </c>
      <c r="BE1508" s="112">
        <v>50</v>
      </c>
      <c r="BF1508" s="114">
        <v>3</v>
      </c>
      <c r="BG1508" s="114">
        <v>30</v>
      </c>
      <c r="BH1508" s="118">
        <v>55000</v>
      </c>
      <c r="BI1508" s="118">
        <f t="shared" ref="BI1508:BI1571" si="354">BE1508*1000+BF1508</f>
        <v>50003</v>
      </c>
      <c r="BJ1508" s="8" t="s">
        <v>1471</v>
      </c>
      <c r="BK1508">
        <f t="shared" si="352"/>
        <v>5055000</v>
      </c>
      <c r="BP1508">
        <v>37.39</v>
      </c>
      <c r="BQ1508">
        <v>7.0000000000000007E-2</v>
      </c>
      <c r="BR1508">
        <v>37.32</v>
      </c>
      <c r="BW1508" s="63"/>
      <c r="BX1508" s="63"/>
    </row>
    <row r="1509" spans="1:76" ht="15" hidden="1" customHeight="1" outlineLevel="1">
      <c r="A1509" t="s">
        <v>3096</v>
      </c>
      <c r="B1509" s="8" t="s">
        <v>2015</v>
      </c>
      <c r="C1509" s="1">
        <f t="shared" si="345"/>
        <v>332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346"/>
        <v>0</v>
      </c>
      <c r="G1509" s="1">
        <f t="shared" si="347"/>
        <v>86</v>
      </c>
      <c r="H1509" s="2">
        <f t="shared" si="353"/>
        <v>0.25903614457831325</v>
      </c>
      <c r="I1509" s="6"/>
      <c r="J1509" s="2">
        <f t="shared" si="348"/>
        <v>0.62048192771084343</v>
      </c>
      <c r="K1509" s="2">
        <f t="shared" si="349"/>
        <v>0.36144578313253012</v>
      </c>
      <c r="L1509" s="2">
        <f t="shared" si="350"/>
        <v>0</v>
      </c>
      <c r="M1509" s="2">
        <f t="shared" si="351"/>
        <v>1.8072289156626453E-2</v>
      </c>
      <c r="N1509" s="63">
        <v>206</v>
      </c>
      <c r="O1509" s="63">
        <v>120</v>
      </c>
      <c r="P1509" s="63">
        <v>0</v>
      </c>
      <c r="Q1509" s="63">
        <v>1</v>
      </c>
      <c r="R1509" s="63">
        <v>1</v>
      </c>
      <c r="S1509" s="63">
        <v>0</v>
      </c>
      <c r="T1509" s="63">
        <v>0</v>
      </c>
      <c r="U1509" s="63">
        <v>1</v>
      </c>
      <c r="V1509" s="63">
        <v>0</v>
      </c>
      <c r="W1509" s="63">
        <v>1</v>
      </c>
      <c r="X1509" s="63">
        <v>0</v>
      </c>
      <c r="Y1509" s="63">
        <v>0</v>
      </c>
      <c r="Z1509" s="63">
        <v>0</v>
      </c>
      <c r="AA1509" s="63">
        <v>0</v>
      </c>
      <c r="AB1509" s="63">
        <v>0</v>
      </c>
      <c r="AC1509" s="63">
        <v>0</v>
      </c>
      <c r="AD1509" s="63">
        <v>0</v>
      </c>
      <c r="AE1509" s="63">
        <v>1</v>
      </c>
      <c r="AF1509" s="63">
        <v>0</v>
      </c>
      <c r="AG1509" s="63">
        <v>0</v>
      </c>
      <c r="AH1509" s="63">
        <v>0</v>
      </c>
      <c r="AI1509" s="63">
        <v>0</v>
      </c>
      <c r="AJ1509" s="63">
        <v>0</v>
      </c>
      <c r="AK1509" s="63">
        <v>0</v>
      </c>
      <c r="AL1509" s="63">
        <v>0</v>
      </c>
      <c r="AM1509" s="63">
        <v>0</v>
      </c>
      <c r="AN1509" s="63">
        <v>0</v>
      </c>
      <c r="AO1509" s="63">
        <v>1</v>
      </c>
      <c r="AP1509" s="63">
        <v>0</v>
      </c>
      <c r="AQ1509" s="63">
        <v>0</v>
      </c>
      <c r="AR1509" s="63">
        <v>0</v>
      </c>
      <c r="AS1509" s="63">
        <v>0</v>
      </c>
      <c r="AT1509" s="63">
        <v>0</v>
      </c>
      <c r="AU1509" s="63">
        <v>0</v>
      </c>
      <c r="AV1509" s="63">
        <v>0</v>
      </c>
      <c r="AW1509" s="63">
        <v>0</v>
      </c>
      <c r="AX1509" s="63">
        <v>0</v>
      </c>
      <c r="AY1509" s="63"/>
      <c r="BA1509" t="str">
        <f t="shared" si="344"/>
        <v>Pittsfield</v>
      </c>
      <c r="BB1509" t="s">
        <v>589</v>
      </c>
      <c r="BC1509">
        <v>1</v>
      </c>
      <c r="BE1509" s="112">
        <v>50</v>
      </c>
      <c r="BF1509" s="114">
        <v>21</v>
      </c>
      <c r="BG1509" s="114">
        <v>75</v>
      </c>
      <c r="BH1509" s="118">
        <v>55450</v>
      </c>
      <c r="BI1509" s="118">
        <f t="shared" si="354"/>
        <v>50021</v>
      </c>
      <c r="BJ1509" s="8" t="s">
        <v>1471</v>
      </c>
      <c r="BK1509">
        <f t="shared" si="352"/>
        <v>5055450</v>
      </c>
      <c r="BP1509">
        <v>20.05</v>
      </c>
      <c r="BQ1509">
        <v>0</v>
      </c>
      <c r="BR1509">
        <v>20.05</v>
      </c>
      <c r="BW1509" s="63"/>
      <c r="BX1509" s="63"/>
    </row>
    <row r="1510" spans="1:76" ht="15" hidden="1" customHeight="1" outlineLevel="1">
      <c r="A1510" t="s">
        <v>2893</v>
      </c>
      <c r="B1510" s="8" t="s">
        <v>2015</v>
      </c>
      <c r="C1510" s="1">
        <f t="shared" si="345"/>
        <v>1737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 t="shared" si="346"/>
        <v>0</v>
      </c>
      <c r="G1510" s="1">
        <f t="shared" si="347"/>
        <v>112</v>
      </c>
      <c r="H1510" s="2">
        <f t="shared" si="353"/>
        <v>6.44789867587795E-2</v>
      </c>
      <c r="I1510" s="6"/>
      <c r="J1510" s="2">
        <f t="shared" si="348"/>
        <v>0.515831894070236</v>
      </c>
      <c r="K1510" s="2">
        <f t="shared" si="349"/>
        <v>0.45135290731145655</v>
      </c>
      <c r="L1510" s="2">
        <f t="shared" si="350"/>
        <v>0</v>
      </c>
      <c r="M1510" s="2">
        <f t="shared" si="351"/>
        <v>3.2815198618307451E-2</v>
      </c>
      <c r="N1510" s="63">
        <v>896</v>
      </c>
      <c r="O1510" s="63">
        <v>784</v>
      </c>
      <c r="P1510" s="63">
        <v>0</v>
      </c>
      <c r="Q1510" s="63">
        <v>13</v>
      </c>
      <c r="R1510" s="63">
        <v>6</v>
      </c>
      <c r="S1510" s="63">
        <v>1</v>
      </c>
      <c r="T1510" s="63">
        <v>0</v>
      </c>
      <c r="U1510" s="63">
        <v>6</v>
      </c>
      <c r="V1510" s="63">
        <v>0</v>
      </c>
      <c r="W1510" s="63">
        <v>16</v>
      </c>
      <c r="X1510" s="63">
        <v>0</v>
      </c>
      <c r="Y1510" s="63">
        <v>0</v>
      </c>
      <c r="Z1510" s="63">
        <v>1</v>
      </c>
      <c r="AA1510" s="63">
        <v>0</v>
      </c>
      <c r="AB1510" s="63">
        <v>0</v>
      </c>
      <c r="AC1510" s="63">
        <v>0</v>
      </c>
      <c r="AD1510" s="63">
        <v>0</v>
      </c>
      <c r="AE1510" s="63">
        <v>0</v>
      </c>
      <c r="AF1510" s="63">
        <v>0</v>
      </c>
      <c r="AG1510" s="63">
        <v>0</v>
      </c>
      <c r="AH1510" s="63">
        <v>0</v>
      </c>
      <c r="AI1510" s="63">
        <v>0</v>
      </c>
      <c r="AJ1510" s="63">
        <v>0</v>
      </c>
      <c r="AK1510" s="63">
        <v>1</v>
      </c>
      <c r="AL1510" s="63">
        <v>0</v>
      </c>
      <c r="AM1510" s="63">
        <v>0</v>
      </c>
      <c r="AN1510" s="63">
        <v>0</v>
      </c>
      <c r="AO1510" s="63">
        <v>2</v>
      </c>
      <c r="AP1510" s="63">
        <v>1</v>
      </c>
      <c r="AQ1510" s="63">
        <v>0</v>
      </c>
      <c r="AR1510" s="63">
        <v>10</v>
      </c>
      <c r="AS1510" s="63">
        <v>0</v>
      </c>
      <c r="AT1510" s="63">
        <v>0</v>
      </c>
      <c r="AU1510" s="63">
        <v>0</v>
      </c>
      <c r="AV1510" s="63">
        <v>0</v>
      </c>
      <c r="AW1510" s="63">
        <v>0</v>
      </c>
      <c r="AX1510" s="63">
        <v>0</v>
      </c>
      <c r="AY1510" s="63"/>
      <c r="BA1510" t="str">
        <f t="shared" si="344"/>
        <v>Pittsford</v>
      </c>
      <c r="BB1510" t="s">
        <v>589</v>
      </c>
      <c r="BC1510">
        <v>1</v>
      </c>
      <c r="BE1510" s="112">
        <v>50</v>
      </c>
      <c r="BF1510" s="114">
        <v>21</v>
      </c>
      <c r="BG1510" s="114">
        <v>80</v>
      </c>
      <c r="BH1510" s="118">
        <v>55600</v>
      </c>
      <c r="BI1510" s="118">
        <f t="shared" si="354"/>
        <v>50021</v>
      </c>
      <c r="BJ1510" s="8" t="s">
        <v>1471</v>
      </c>
      <c r="BK1510">
        <f t="shared" si="352"/>
        <v>5055600</v>
      </c>
      <c r="BP1510">
        <v>43.57</v>
      </c>
      <c r="BQ1510">
        <v>0.08</v>
      </c>
      <c r="BR1510">
        <v>43.49</v>
      </c>
      <c r="BW1510" s="63"/>
      <c r="BX1510" s="63"/>
    </row>
    <row r="1511" spans="1:76" ht="15" hidden="1" customHeight="1" outlineLevel="1">
      <c r="A1511" t="s">
        <v>2129</v>
      </c>
      <c r="B1511" s="8" t="s">
        <v>2015</v>
      </c>
      <c r="C1511" s="1">
        <f t="shared" si="345"/>
        <v>814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346"/>
        <v>9</v>
      </c>
      <c r="G1511" s="1">
        <f t="shared" si="347"/>
        <v>440</v>
      </c>
      <c r="H1511" s="2">
        <f t="shared" si="353"/>
        <v>0.54054054054054057</v>
      </c>
      <c r="I1511" s="6"/>
      <c r="J1511" s="2">
        <f t="shared" si="348"/>
        <v>0.74447174447174447</v>
      </c>
      <c r="K1511" s="2">
        <f t="shared" si="349"/>
        <v>0.20393120393120392</v>
      </c>
      <c r="L1511" s="2">
        <f t="shared" si="350"/>
        <v>1.2285012285012285E-3</v>
      </c>
      <c r="M1511" s="2">
        <f t="shared" si="351"/>
        <v>5.0368550368550376E-2</v>
      </c>
      <c r="N1511" s="63">
        <v>606</v>
      </c>
      <c r="O1511" s="63">
        <v>166</v>
      </c>
      <c r="P1511" s="63">
        <v>1</v>
      </c>
      <c r="Q1511" s="63">
        <v>9</v>
      </c>
      <c r="R1511" s="63">
        <v>7</v>
      </c>
      <c r="S1511" s="63">
        <v>1</v>
      </c>
      <c r="T1511" s="63">
        <v>0</v>
      </c>
      <c r="U1511" s="63">
        <v>5</v>
      </c>
      <c r="V1511" s="63">
        <v>2</v>
      </c>
      <c r="W1511" s="63">
        <v>7</v>
      </c>
      <c r="X1511" s="63">
        <v>0</v>
      </c>
      <c r="Y1511" s="63">
        <v>0</v>
      </c>
      <c r="Z1511" s="63">
        <v>1</v>
      </c>
      <c r="AA1511" s="63">
        <v>0</v>
      </c>
      <c r="AB1511" s="63">
        <v>0</v>
      </c>
      <c r="AC1511" s="63">
        <v>2</v>
      </c>
      <c r="AD1511" s="63">
        <v>0</v>
      </c>
      <c r="AE1511" s="63">
        <v>0</v>
      </c>
      <c r="AF1511" s="63">
        <v>0</v>
      </c>
      <c r="AG1511" s="63">
        <v>0</v>
      </c>
      <c r="AH1511" s="63">
        <v>0</v>
      </c>
      <c r="AI1511" s="63">
        <v>0</v>
      </c>
      <c r="AJ1511" s="63">
        <v>0</v>
      </c>
      <c r="AK1511" s="63">
        <v>1</v>
      </c>
      <c r="AL1511" s="63">
        <v>0</v>
      </c>
      <c r="AM1511" s="63">
        <v>0</v>
      </c>
      <c r="AN1511" s="63">
        <v>0</v>
      </c>
      <c r="AO1511" s="63">
        <v>1</v>
      </c>
      <c r="AP1511" s="63">
        <v>0</v>
      </c>
      <c r="AQ1511" s="63">
        <v>0</v>
      </c>
      <c r="AR1511" s="63">
        <v>5</v>
      </c>
      <c r="AS1511" s="63">
        <v>0</v>
      </c>
      <c r="AT1511" s="63">
        <v>0</v>
      </c>
      <c r="AU1511" s="63">
        <v>0</v>
      </c>
      <c r="AV1511" s="63">
        <v>0</v>
      </c>
      <c r="AW1511" s="63">
        <v>0</v>
      </c>
      <c r="AX1511" s="63">
        <v>0</v>
      </c>
      <c r="AY1511" s="63"/>
      <c r="BA1511" t="str">
        <f t="shared" si="344"/>
        <v>Plainfield</v>
      </c>
      <c r="BB1511" t="s">
        <v>691</v>
      </c>
      <c r="BC1511">
        <v>1</v>
      </c>
      <c r="BE1511" s="112">
        <v>50</v>
      </c>
      <c r="BF1511" s="114">
        <v>23</v>
      </c>
      <c r="BG1511" s="114">
        <v>70</v>
      </c>
      <c r="BH1511" s="118">
        <v>55825</v>
      </c>
      <c r="BI1511" s="118">
        <f t="shared" si="354"/>
        <v>50023</v>
      </c>
      <c r="BJ1511" s="8" t="s">
        <v>1471</v>
      </c>
      <c r="BK1511">
        <f t="shared" si="352"/>
        <v>5055825</v>
      </c>
      <c r="BP1511">
        <v>21.05</v>
      </c>
      <c r="BQ1511">
        <v>0.04</v>
      </c>
      <c r="BR1511">
        <v>21.01</v>
      </c>
      <c r="BW1511" s="63"/>
      <c r="BX1511" s="63"/>
    </row>
    <row r="1512" spans="1:76" ht="15" hidden="1" customHeight="1" outlineLevel="1">
      <c r="A1512" t="s">
        <v>231</v>
      </c>
      <c r="B1512" s="8" t="s">
        <v>2015</v>
      </c>
      <c r="C1512" s="1">
        <f t="shared" si="345"/>
        <v>371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346"/>
        <v>0</v>
      </c>
      <c r="G1512" s="1">
        <f t="shared" si="347"/>
        <v>147</v>
      </c>
      <c r="H1512" s="2">
        <f t="shared" si="353"/>
        <v>0.39622641509433965</v>
      </c>
      <c r="I1512" s="6"/>
      <c r="J1512" s="2">
        <f t="shared" si="348"/>
        <v>0.67654986522911054</v>
      </c>
      <c r="K1512" s="2">
        <f t="shared" si="349"/>
        <v>0.28032345013477089</v>
      </c>
      <c r="L1512" s="2">
        <f t="shared" si="350"/>
        <v>0</v>
      </c>
      <c r="M1512" s="2">
        <f t="shared" si="351"/>
        <v>4.3126684636118573E-2</v>
      </c>
      <c r="N1512" s="63">
        <v>251</v>
      </c>
      <c r="O1512" s="63">
        <v>104</v>
      </c>
      <c r="P1512" s="63">
        <v>0</v>
      </c>
      <c r="Q1512" s="63">
        <v>7</v>
      </c>
      <c r="R1512" s="63">
        <v>0</v>
      </c>
      <c r="S1512" s="63">
        <v>1</v>
      </c>
      <c r="T1512" s="63">
        <v>0</v>
      </c>
      <c r="U1512" s="63">
        <v>1</v>
      </c>
      <c r="V1512" s="63">
        <v>0</v>
      </c>
      <c r="W1512" s="63">
        <v>3</v>
      </c>
      <c r="X1512" s="63">
        <v>0</v>
      </c>
      <c r="Y1512" s="63">
        <v>0</v>
      </c>
      <c r="Z1512" s="63">
        <v>2</v>
      </c>
      <c r="AA1512" s="63">
        <v>0</v>
      </c>
      <c r="AB1512" s="63">
        <v>0</v>
      </c>
      <c r="AC1512" s="63">
        <v>0</v>
      </c>
      <c r="AD1512" s="63">
        <v>0</v>
      </c>
      <c r="AE1512" s="63">
        <v>0</v>
      </c>
      <c r="AF1512" s="63">
        <v>0</v>
      </c>
      <c r="AG1512" s="63">
        <v>0</v>
      </c>
      <c r="AH1512" s="63">
        <v>0</v>
      </c>
      <c r="AI1512" s="63">
        <v>0</v>
      </c>
      <c r="AJ1512" s="63">
        <v>0</v>
      </c>
      <c r="AK1512" s="63">
        <v>0</v>
      </c>
      <c r="AL1512" s="63">
        <v>0</v>
      </c>
      <c r="AM1512" s="63">
        <v>0</v>
      </c>
      <c r="AN1512" s="63">
        <v>0</v>
      </c>
      <c r="AO1512" s="63">
        <v>1</v>
      </c>
      <c r="AP1512" s="63">
        <v>0</v>
      </c>
      <c r="AQ1512" s="63">
        <v>0</v>
      </c>
      <c r="AR1512" s="63">
        <v>1</v>
      </c>
      <c r="AS1512" s="63">
        <v>0</v>
      </c>
      <c r="AT1512" s="63">
        <v>0</v>
      </c>
      <c r="AU1512" s="63">
        <v>0</v>
      </c>
      <c r="AV1512" s="63">
        <v>0</v>
      </c>
      <c r="AW1512" s="63">
        <v>0</v>
      </c>
      <c r="AX1512" s="63">
        <v>0</v>
      </c>
      <c r="AY1512" s="63"/>
      <c r="BA1512" t="str">
        <f t="shared" si="344"/>
        <v>Plymouth</v>
      </c>
      <c r="BB1512" t="s">
        <v>2280</v>
      </c>
      <c r="BC1512">
        <v>1</v>
      </c>
      <c r="BE1512" s="112">
        <v>50</v>
      </c>
      <c r="BF1512" s="114">
        <v>27</v>
      </c>
      <c r="BG1512" s="114">
        <v>60</v>
      </c>
      <c r="BH1512" s="118">
        <v>56050</v>
      </c>
      <c r="BI1512" s="118">
        <f t="shared" si="354"/>
        <v>50027</v>
      </c>
      <c r="BJ1512" s="8" t="s">
        <v>1471</v>
      </c>
      <c r="BK1512">
        <f t="shared" si="352"/>
        <v>5056050</v>
      </c>
      <c r="BP1512">
        <v>48.67</v>
      </c>
      <c r="BQ1512">
        <v>0.49</v>
      </c>
      <c r="BR1512">
        <v>48.18</v>
      </c>
      <c r="BW1512" s="63"/>
      <c r="BX1512" s="63"/>
    </row>
    <row r="1513" spans="1:76" ht="15" hidden="1" customHeight="1" outlineLevel="1">
      <c r="A1513" t="s">
        <v>1427</v>
      </c>
      <c r="B1513" s="8" t="s">
        <v>2015</v>
      </c>
      <c r="C1513" s="1">
        <f t="shared" si="345"/>
        <v>679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346"/>
        <v>0</v>
      </c>
      <c r="G1513" s="1">
        <f t="shared" si="347"/>
        <v>363</v>
      </c>
      <c r="H1513" s="2">
        <f t="shared" si="353"/>
        <v>0.53460972017673047</v>
      </c>
      <c r="I1513" s="6"/>
      <c r="J1513" s="2">
        <f t="shared" si="348"/>
        <v>0.74963181148748159</v>
      </c>
      <c r="K1513" s="2">
        <f t="shared" si="349"/>
        <v>0.21502209131075112</v>
      </c>
      <c r="L1513" s="2">
        <f t="shared" si="350"/>
        <v>0</v>
      </c>
      <c r="M1513" s="2">
        <f t="shared" si="351"/>
        <v>3.534609720176729E-2</v>
      </c>
      <c r="N1513" s="63">
        <v>509</v>
      </c>
      <c r="O1513" s="63">
        <v>146</v>
      </c>
      <c r="P1513" s="63">
        <v>0</v>
      </c>
      <c r="Q1513" s="63">
        <v>4</v>
      </c>
      <c r="R1513" s="63">
        <v>4</v>
      </c>
      <c r="S1513" s="63">
        <v>0</v>
      </c>
      <c r="T1513" s="63">
        <v>0</v>
      </c>
      <c r="U1513" s="63">
        <v>4</v>
      </c>
      <c r="V1513" s="63">
        <v>1</v>
      </c>
      <c r="W1513" s="63">
        <v>7</v>
      </c>
      <c r="X1513" s="63">
        <v>0</v>
      </c>
      <c r="Y1513" s="63">
        <v>0</v>
      </c>
      <c r="Z1513" s="63">
        <v>0</v>
      </c>
      <c r="AA1513" s="63">
        <v>0</v>
      </c>
      <c r="AB1513" s="63">
        <v>0</v>
      </c>
      <c r="AC1513" s="63">
        <v>0</v>
      </c>
      <c r="AD1513" s="63">
        <v>0</v>
      </c>
      <c r="AE1513" s="63">
        <v>0</v>
      </c>
      <c r="AF1513" s="63">
        <v>0</v>
      </c>
      <c r="AG1513" s="63">
        <v>0</v>
      </c>
      <c r="AH1513" s="63">
        <v>0</v>
      </c>
      <c r="AI1513" s="63">
        <v>0</v>
      </c>
      <c r="AJ1513" s="63">
        <v>0</v>
      </c>
      <c r="AK1513" s="63">
        <v>1</v>
      </c>
      <c r="AL1513" s="63">
        <v>0</v>
      </c>
      <c r="AM1513" s="63">
        <v>0</v>
      </c>
      <c r="AN1513" s="63">
        <v>0</v>
      </c>
      <c r="AO1513" s="63">
        <v>0</v>
      </c>
      <c r="AP1513" s="63">
        <v>0</v>
      </c>
      <c r="AQ1513" s="63">
        <v>0</v>
      </c>
      <c r="AR1513" s="63">
        <v>3</v>
      </c>
      <c r="AS1513" s="63">
        <v>0</v>
      </c>
      <c r="AT1513" s="63">
        <v>0</v>
      </c>
      <c r="AU1513" s="63">
        <v>0</v>
      </c>
      <c r="AV1513" s="63">
        <v>0</v>
      </c>
      <c r="AW1513" s="63">
        <v>0</v>
      </c>
      <c r="AX1513" s="63">
        <v>0</v>
      </c>
      <c r="AY1513" s="63"/>
      <c r="BA1513" t="str">
        <f t="shared" si="344"/>
        <v>Pomfret</v>
      </c>
      <c r="BB1513" t="s">
        <v>2280</v>
      </c>
      <c r="BC1513">
        <v>1</v>
      </c>
      <c r="BE1513" s="112">
        <v>50</v>
      </c>
      <c r="BF1513" s="114">
        <v>27</v>
      </c>
      <c r="BG1513" s="114">
        <v>65</v>
      </c>
      <c r="BH1513" s="118">
        <v>56350</v>
      </c>
      <c r="BI1513" s="118">
        <f t="shared" si="354"/>
        <v>50027</v>
      </c>
      <c r="BJ1513" s="8" t="s">
        <v>1471</v>
      </c>
      <c r="BK1513">
        <f t="shared" si="352"/>
        <v>5056350</v>
      </c>
      <c r="BP1513">
        <v>39.46</v>
      </c>
      <c r="BQ1513">
        <v>0.06</v>
      </c>
      <c r="BR1513">
        <v>39.4</v>
      </c>
      <c r="BW1513" s="63"/>
      <c r="BX1513" s="63"/>
    </row>
    <row r="1514" spans="1:76" ht="15" hidden="1" customHeight="1" outlineLevel="1">
      <c r="A1514" t="s">
        <v>1207</v>
      </c>
      <c r="B1514" s="8" t="s">
        <v>2015</v>
      </c>
      <c r="C1514" s="1">
        <f t="shared" si="345"/>
        <v>1664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346"/>
        <v>0</v>
      </c>
      <c r="G1514" s="1">
        <f t="shared" si="347"/>
        <v>89</v>
      </c>
      <c r="H1514" s="2">
        <f t="shared" si="353"/>
        <v>5.348557692307692E-2</v>
      </c>
      <c r="I1514" s="6"/>
      <c r="J1514" s="2">
        <f t="shared" si="348"/>
        <v>0.50721153846153844</v>
      </c>
      <c r="K1514" s="2">
        <f t="shared" si="349"/>
        <v>0.45372596153846156</v>
      </c>
      <c r="L1514" s="2">
        <f t="shared" si="350"/>
        <v>0</v>
      </c>
      <c r="M1514" s="2">
        <f t="shared" si="351"/>
        <v>3.90625E-2</v>
      </c>
      <c r="N1514" s="63">
        <v>844</v>
      </c>
      <c r="O1514" s="63">
        <v>755</v>
      </c>
      <c r="P1514" s="63">
        <v>0</v>
      </c>
      <c r="Q1514" s="63">
        <v>19</v>
      </c>
      <c r="R1514" s="63">
        <v>11</v>
      </c>
      <c r="S1514" s="63">
        <v>3</v>
      </c>
      <c r="T1514" s="63">
        <v>0</v>
      </c>
      <c r="U1514" s="63">
        <v>7</v>
      </c>
      <c r="V1514" s="63">
        <v>0</v>
      </c>
      <c r="W1514" s="63">
        <v>3</v>
      </c>
      <c r="X1514" s="63">
        <v>0</v>
      </c>
      <c r="Y1514" s="63">
        <v>0</v>
      </c>
      <c r="Z1514" s="63">
        <v>1</v>
      </c>
      <c r="AA1514" s="63">
        <v>0</v>
      </c>
      <c r="AB1514" s="63">
        <v>0</v>
      </c>
      <c r="AC1514" s="63">
        <v>0</v>
      </c>
      <c r="AD1514" s="63">
        <v>0</v>
      </c>
      <c r="AE1514" s="63">
        <v>1</v>
      </c>
      <c r="AF1514" s="63">
        <v>0</v>
      </c>
      <c r="AG1514" s="63">
        <v>0</v>
      </c>
      <c r="AH1514" s="63">
        <v>0</v>
      </c>
      <c r="AI1514" s="63">
        <v>0</v>
      </c>
      <c r="AJ1514" s="63">
        <v>0</v>
      </c>
      <c r="AK1514" s="63">
        <v>1</v>
      </c>
      <c r="AL1514" s="63">
        <v>0</v>
      </c>
      <c r="AM1514" s="63">
        <v>0</v>
      </c>
      <c r="AN1514" s="63">
        <v>0</v>
      </c>
      <c r="AO1514" s="63">
        <v>2</v>
      </c>
      <c r="AP1514" s="63">
        <v>1</v>
      </c>
      <c r="AQ1514" s="63">
        <v>0</v>
      </c>
      <c r="AR1514" s="63">
        <v>16</v>
      </c>
      <c r="AS1514" s="63">
        <v>0</v>
      </c>
      <c r="AT1514" s="63">
        <v>0</v>
      </c>
      <c r="AU1514" s="63">
        <v>0</v>
      </c>
      <c r="AV1514" s="63">
        <v>0</v>
      </c>
      <c r="AW1514" s="63">
        <v>0</v>
      </c>
      <c r="AX1514" s="63">
        <v>0</v>
      </c>
      <c r="AY1514" s="63"/>
      <c r="BA1514" t="str">
        <f t="shared" si="344"/>
        <v>Poultney</v>
      </c>
      <c r="BB1514" t="s">
        <v>589</v>
      </c>
      <c r="BC1514">
        <v>1</v>
      </c>
      <c r="BE1514" s="112">
        <v>50</v>
      </c>
      <c r="BF1514" s="114">
        <v>21</v>
      </c>
      <c r="BG1514" s="114">
        <v>85</v>
      </c>
      <c r="BH1514" s="118">
        <v>56875</v>
      </c>
      <c r="BI1514" s="118">
        <f t="shared" si="354"/>
        <v>50021</v>
      </c>
      <c r="BJ1514" s="8" t="s">
        <v>1471</v>
      </c>
      <c r="BK1514">
        <f t="shared" si="352"/>
        <v>5056875</v>
      </c>
      <c r="BP1514">
        <v>44.8</v>
      </c>
      <c r="BQ1514">
        <v>0.87</v>
      </c>
      <c r="BR1514">
        <v>43.92</v>
      </c>
      <c r="BW1514" s="63"/>
      <c r="BX1514" s="63"/>
    </row>
    <row r="1515" spans="1:76" ht="15" hidden="1" customHeight="1" outlineLevel="1">
      <c r="A1515" t="s">
        <v>2223</v>
      </c>
      <c r="B1515" s="8" t="s">
        <v>2015</v>
      </c>
      <c r="C1515" s="1">
        <f t="shared" si="345"/>
        <v>1778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346"/>
        <v>0</v>
      </c>
      <c r="G1515" s="1">
        <f t="shared" si="347"/>
        <v>61</v>
      </c>
      <c r="H1515" s="2">
        <f t="shared" si="353"/>
        <v>3.4308211473565803E-2</v>
      </c>
      <c r="I1515" s="6"/>
      <c r="J1515" s="2">
        <f t="shared" si="348"/>
        <v>0.50168728908886384</v>
      </c>
      <c r="K1515" s="2">
        <f t="shared" si="349"/>
        <v>0.46737907761529807</v>
      </c>
      <c r="L1515" s="2">
        <f t="shared" si="350"/>
        <v>0</v>
      </c>
      <c r="M1515" s="2">
        <f t="shared" si="351"/>
        <v>3.0933633295838092E-2</v>
      </c>
      <c r="N1515" s="63">
        <v>892</v>
      </c>
      <c r="O1515" s="63">
        <v>831</v>
      </c>
      <c r="P1515" s="63">
        <v>0</v>
      </c>
      <c r="Q1515" s="63">
        <v>21</v>
      </c>
      <c r="R1515" s="63">
        <v>5</v>
      </c>
      <c r="S1515" s="63">
        <v>2</v>
      </c>
      <c r="T1515" s="63">
        <v>0</v>
      </c>
      <c r="U1515" s="63">
        <v>5</v>
      </c>
      <c r="V1515" s="63">
        <v>0</v>
      </c>
      <c r="W1515" s="63">
        <v>1</v>
      </c>
      <c r="X1515" s="63">
        <v>2</v>
      </c>
      <c r="Y1515" s="63">
        <v>0</v>
      </c>
      <c r="Z1515" s="63">
        <v>2</v>
      </c>
      <c r="AA1515" s="63">
        <v>1</v>
      </c>
      <c r="AB1515" s="63">
        <v>0</v>
      </c>
      <c r="AC1515" s="63">
        <v>1</v>
      </c>
      <c r="AD1515" s="63">
        <v>0</v>
      </c>
      <c r="AE1515" s="63">
        <v>1</v>
      </c>
      <c r="AF1515" s="63">
        <v>0</v>
      </c>
      <c r="AG1515" s="63">
        <v>0</v>
      </c>
      <c r="AH1515" s="63">
        <v>0</v>
      </c>
      <c r="AI1515" s="63">
        <v>0</v>
      </c>
      <c r="AJ1515" s="63">
        <v>0</v>
      </c>
      <c r="AK1515" s="63">
        <v>2</v>
      </c>
      <c r="AL1515" s="63">
        <v>0</v>
      </c>
      <c r="AM1515" s="63">
        <v>0</v>
      </c>
      <c r="AN1515" s="63">
        <v>0</v>
      </c>
      <c r="AO1515" s="63">
        <v>7</v>
      </c>
      <c r="AP1515" s="63">
        <v>2</v>
      </c>
      <c r="AQ1515" s="63">
        <v>0</v>
      </c>
      <c r="AR1515" s="63">
        <v>2</v>
      </c>
      <c r="AS1515" s="63">
        <v>1</v>
      </c>
      <c r="AT1515" s="63">
        <v>0</v>
      </c>
      <c r="AU1515" s="63">
        <v>0</v>
      </c>
      <c r="AV1515" s="63">
        <v>0</v>
      </c>
      <c r="AW1515" s="63">
        <v>0</v>
      </c>
      <c r="AX1515" s="63">
        <v>0</v>
      </c>
      <c r="AY1515" s="63"/>
      <c r="BA1515" t="str">
        <f t="shared" si="344"/>
        <v>Pownal</v>
      </c>
      <c r="BB1515" t="s">
        <v>950</v>
      </c>
      <c r="BC1515">
        <v>1</v>
      </c>
      <c r="BE1515" s="112">
        <v>50</v>
      </c>
      <c r="BF1515" s="114">
        <v>3</v>
      </c>
      <c r="BG1515" s="114">
        <v>35</v>
      </c>
      <c r="BH1515" s="118">
        <v>57025</v>
      </c>
      <c r="BI1515" s="118">
        <f t="shared" si="354"/>
        <v>50003</v>
      </c>
      <c r="BJ1515" s="8" t="s">
        <v>1471</v>
      </c>
      <c r="BK1515">
        <f t="shared" si="352"/>
        <v>5057025</v>
      </c>
      <c r="BP1515">
        <v>46.73</v>
      </c>
      <c r="BQ1515">
        <v>0.08</v>
      </c>
      <c r="BR1515">
        <v>46.65</v>
      </c>
      <c r="BW1515" s="63"/>
      <c r="BX1515" s="63"/>
    </row>
    <row r="1516" spans="1:76" ht="15" hidden="1" customHeight="1" outlineLevel="1">
      <c r="A1516" t="s">
        <v>2143</v>
      </c>
      <c r="B1516" s="8" t="s">
        <v>2015</v>
      </c>
      <c r="C1516" s="1">
        <f t="shared" si="345"/>
        <v>955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346"/>
        <v>0</v>
      </c>
      <c r="G1516" s="1">
        <f t="shared" si="347"/>
        <v>142</v>
      </c>
      <c r="H1516" s="2">
        <f t="shared" si="353"/>
        <v>0.1486910994764398</v>
      </c>
      <c r="I1516" s="6"/>
      <c r="J1516" s="2">
        <f t="shared" si="348"/>
        <v>0.55916230366492148</v>
      </c>
      <c r="K1516" s="2">
        <f t="shared" si="349"/>
        <v>0.41047120418848165</v>
      </c>
      <c r="L1516" s="2">
        <f t="shared" si="350"/>
        <v>0</v>
      </c>
      <c r="M1516" s="2">
        <f t="shared" si="351"/>
        <v>3.0366492146596868E-2</v>
      </c>
      <c r="N1516" s="63">
        <v>534</v>
      </c>
      <c r="O1516" s="63">
        <v>392</v>
      </c>
      <c r="P1516" s="63">
        <v>0</v>
      </c>
      <c r="Q1516" s="63">
        <v>12</v>
      </c>
      <c r="R1516" s="63">
        <v>5</v>
      </c>
      <c r="S1516" s="63">
        <v>1</v>
      </c>
      <c r="T1516" s="63">
        <v>0</v>
      </c>
      <c r="U1516" s="63">
        <v>1</v>
      </c>
      <c r="V1516" s="63">
        <v>0</v>
      </c>
      <c r="W1516" s="63">
        <v>3</v>
      </c>
      <c r="X1516" s="63">
        <v>0</v>
      </c>
      <c r="Y1516" s="63">
        <v>0</v>
      </c>
      <c r="Z1516" s="63">
        <v>4</v>
      </c>
      <c r="AA1516" s="63">
        <v>0</v>
      </c>
      <c r="AB1516" s="63">
        <v>0</v>
      </c>
      <c r="AC1516" s="63">
        <v>0</v>
      </c>
      <c r="AD1516" s="63">
        <v>0</v>
      </c>
      <c r="AE1516" s="63">
        <v>0</v>
      </c>
      <c r="AF1516" s="63">
        <v>0</v>
      </c>
      <c r="AG1516" s="63">
        <v>0</v>
      </c>
      <c r="AH1516" s="63">
        <v>0</v>
      </c>
      <c r="AI1516" s="63">
        <v>0</v>
      </c>
      <c r="AJ1516" s="63">
        <v>0</v>
      </c>
      <c r="AK1516" s="63">
        <v>0</v>
      </c>
      <c r="AL1516" s="63">
        <v>0</v>
      </c>
      <c r="AM1516" s="63">
        <v>0</v>
      </c>
      <c r="AN1516" s="63">
        <v>0</v>
      </c>
      <c r="AO1516" s="63">
        <v>0</v>
      </c>
      <c r="AP1516" s="63">
        <v>1</v>
      </c>
      <c r="AQ1516" s="63">
        <v>0</v>
      </c>
      <c r="AR1516" s="63">
        <v>1</v>
      </c>
      <c r="AS1516" s="63">
        <v>0</v>
      </c>
      <c r="AT1516" s="63">
        <v>0</v>
      </c>
      <c r="AU1516" s="63">
        <v>0</v>
      </c>
      <c r="AV1516" s="63">
        <v>1</v>
      </c>
      <c r="AW1516" s="63">
        <v>0</v>
      </c>
      <c r="AX1516" s="63">
        <v>0</v>
      </c>
      <c r="AY1516" s="63"/>
      <c r="BA1516" t="str">
        <f t="shared" si="344"/>
        <v>Proctor</v>
      </c>
      <c r="BB1516" t="s">
        <v>589</v>
      </c>
      <c r="BC1516">
        <v>1</v>
      </c>
      <c r="BE1516" s="112">
        <v>50</v>
      </c>
      <c r="BF1516" s="114">
        <v>21</v>
      </c>
      <c r="BG1516" s="114">
        <v>90</v>
      </c>
      <c r="BH1516" s="118">
        <v>57250</v>
      </c>
      <c r="BI1516" s="118">
        <f t="shared" si="354"/>
        <v>50021</v>
      </c>
      <c r="BJ1516" s="8" t="s">
        <v>1471</v>
      </c>
      <c r="BK1516">
        <f t="shared" si="352"/>
        <v>5057250</v>
      </c>
      <c r="BP1516">
        <v>7.6</v>
      </c>
      <c r="BQ1516">
        <v>0.03</v>
      </c>
      <c r="BR1516">
        <v>7.56</v>
      </c>
      <c r="BW1516" s="63"/>
      <c r="BX1516" s="63"/>
    </row>
    <row r="1517" spans="1:76" ht="15" hidden="1" customHeight="1" outlineLevel="1">
      <c r="A1517" t="s">
        <v>650</v>
      </c>
      <c r="B1517" s="8" t="s">
        <v>2015</v>
      </c>
      <c r="C1517" s="1">
        <f t="shared" si="345"/>
        <v>1515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346"/>
        <v>0</v>
      </c>
      <c r="G1517" s="1">
        <f t="shared" si="347"/>
        <v>999</v>
      </c>
      <c r="H1517" s="2">
        <f t="shared" si="353"/>
        <v>0.65940594059405944</v>
      </c>
      <c r="I1517" s="6"/>
      <c r="J1517" s="2">
        <f t="shared" si="348"/>
        <v>0.81452145214521454</v>
      </c>
      <c r="K1517" s="2">
        <f t="shared" si="349"/>
        <v>0.15511551155115511</v>
      </c>
      <c r="L1517" s="2">
        <f t="shared" si="350"/>
        <v>0</v>
      </c>
      <c r="M1517" s="2">
        <f t="shared" si="351"/>
        <v>3.0363036303630353E-2</v>
      </c>
      <c r="N1517" s="63">
        <v>1234</v>
      </c>
      <c r="O1517" s="63">
        <v>235</v>
      </c>
      <c r="P1517" s="63">
        <v>0</v>
      </c>
      <c r="Q1517" s="63">
        <v>8</v>
      </c>
      <c r="R1517" s="63">
        <v>11</v>
      </c>
      <c r="S1517" s="63">
        <v>1</v>
      </c>
      <c r="T1517" s="63">
        <v>0</v>
      </c>
      <c r="U1517" s="63">
        <v>0</v>
      </c>
      <c r="V1517" s="63">
        <v>2</v>
      </c>
      <c r="W1517" s="63">
        <v>12</v>
      </c>
      <c r="X1517" s="63">
        <v>1</v>
      </c>
      <c r="Y1517" s="63">
        <v>0</v>
      </c>
      <c r="Z1517" s="63">
        <v>0</v>
      </c>
      <c r="AA1517" s="63">
        <v>0</v>
      </c>
      <c r="AB1517" s="63">
        <v>0</v>
      </c>
      <c r="AC1517" s="63">
        <v>1</v>
      </c>
      <c r="AD1517" s="63">
        <v>0</v>
      </c>
      <c r="AE1517" s="63">
        <v>0</v>
      </c>
      <c r="AF1517" s="63">
        <v>0</v>
      </c>
      <c r="AG1517" s="63">
        <v>0</v>
      </c>
      <c r="AH1517" s="63">
        <v>0</v>
      </c>
      <c r="AI1517" s="63">
        <v>0</v>
      </c>
      <c r="AJ1517" s="63">
        <v>0</v>
      </c>
      <c r="AK1517" s="63">
        <v>1</v>
      </c>
      <c r="AL1517" s="63">
        <v>0</v>
      </c>
      <c r="AM1517" s="63">
        <v>0</v>
      </c>
      <c r="AN1517" s="63">
        <v>0</v>
      </c>
      <c r="AO1517" s="63">
        <v>1</v>
      </c>
      <c r="AP1517" s="63">
        <v>2</v>
      </c>
      <c r="AQ1517" s="63">
        <v>0</v>
      </c>
      <c r="AR1517" s="63">
        <v>6</v>
      </c>
      <c r="AS1517" s="63">
        <v>0</v>
      </c>
      <c r="AT1517" s="63">
        <v>0</v>
      </c>
      <c r="AU1517" s="63">
        <v>0</v>
      </c>
      <c r="AV1517" s="63">
        <v>0</v>
      </c>
      <c r="AW1517" s="63">
        <v>0</v>
      </c>
      <c r="AX1517" s="63">
        <v>0</v>
      </c>
      <c r="AY1517" s="63"/>
      <c r="BA1517" t="str">
        <f t="shared" si="344"/>
        <v>Putney</v>
      </c>
      <c r="BB1517" t="s">
        <v>2128</v>
      </c>
      <c r="BC1517">
        <v>1</v>
      </c>
      <c r="BE1517" s="112">
        <v>50</v>
      </c>
      <c r="BF1517" s="114">
        <v>25</v>
      </c>
      <c r="BG1517" s="114">
        <v>65</v>
      </c>
      <c r="BH1517" s="118">
        <v>57700</v>
      </c>
      <c r="BI1517" s="118">
        <f t="shared" si="354"/>
        <v>50025</v>
      </c>
      <c r="BJ1517" s="8" t="s">
        <v>1471</v>
      </c>
      <c r="BK1517">
        <f t="shared" si="352"/>
        <v>5057700</v>
      </c>
      <c r="BP1517">
        <v>26.81</v>
      </c>
      <c r="BQ1517">
        <v>0.01</v>
      </c>
      <c r="BR1517">
        <v>26.8</v>
      </c>
      <c r="BW1517" s="63"/>
      <c r="BX1517" s="63"/>
    </row>
    <row r="1518" spans="1:76" ht="15" hidden="1" customHeight="1" outlineLevel="1">
      <c r="A1518" t="s">
        <v>1459</v>
      </c>
      <c r="B1518" s="8" t="s">
        <v>2015</v>
      </c>
      <c r="C1518" s="1">
        <f t="shared" si="345"/>
        <v>2586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346"/>
        <v>10</v>
      </c>
      <c r="G1518" s="1">
        <f t="shared" si="347"/>
        <v>884</v>
      </c>
      <c r="H1518" s="2">
        <f t="shared" si="353"/>
        <v>0.34184068058778033</v>
      </c>
      <c r="I1518" s="6"/>
      <c r="J1518" s="2">
        <f t="shared" si="348"/>
        <v>0.65158546017014696</v>
      </c>
      <c r="K1518" s="2">
        <f t="shared" si="349"/>
        <v>0.30974477958236657</v>
      </c>
      <c r="L1518" s="2">
        <f t="shared" si="350"/>
        <v>3.8669760247486468E-4</v>
      </c>
      <c r="M1518" s="2">
        <f t="shared" si="351"/>
        <v>3.8283062645011606E-2</v>
      </c>
      <c r="N1518" s="63">
        <v>1685</v>
      </c>
      <c r="O1518" s="63">
        <v>801</v>
      </c>
      <c r="P1518" s="63">
        <v>1</v>
      </c>
      <c r="Q1518" s="63">
        <v>23</v>
      </c>
      <c r="R1518" s="63">
        <v>11</v>
      </c>
      <c r="S1518" s="63">
        <v>2</v>
      </c>
      <c r="T1518" s="63">
        <v>0</v>
      </c>
      <c r="U1518" s="63">
        <v>17</v>
      </c>
      <c r="V1518" s="63">
        <v>0</v>
      </c>
      <c r="W1518" s="63">
        <v>13</v>
      </c>
      <c r="X1518" s="63">
        <v>4</v>
      </c>
      <c r="Y1518" s="63">
        <v>0</v>
      </c>
      <c r="Z1518" s="63">
        <v>1</v>
      </c>
      <c r="AA1518" s="63">
        <v>5</v>
      </c>
      <c r="AB1518" s="63">
        <v>0</v>
      </c>
      <c r="AC1518" s="63">
        <v>0</v>
      </c>
      <c r="AD1518" s="63">
        <v>0</v>
      </c>
      <c r="AE1518" s="63">
        <v>0</v>
      </c>
      <c r="AF1518" s="63">
        <v>0</v>
      </c>
      <c r="AG1518" s="63">
        <v>0</v>
      </c>
      <c r="AH1518" s="63">
        <v>0</v>
      </c>
      <c r="AI1518" s="63">
        <v>0</v>
      </c>
      <c r="AJ1518" s="63">
        <v>0</v>
      </c>
      <c r="AK1518" s="63">
        <v>2</v>
      </c>
      <c r="AL1518" s="63">
        <v>0</v>
      </c>
      <c r="AM1518" s="63">
        <v>0</v>
      </c>
      <c r="AN1518" s="63">
        <v>0</v>
      </c>
      <c r="AO1518" s="63">
        <v>8</v>
      </c>
      <c r="AP1518" s="63">
        <v>2</v>
      </c>
      <c r="AQ1518" s="63">
        <v>0</v>
      </c>
      <c r="AR1518" s="63">
        <v>10</v>
      </c>
      <c r="AS1518" s="63">
        <v>0</v>
      </c>
      <c r="AT1518" s="63">
        <v>0</v>
      </c>
      <c r="AU1518" s="63">
        <v>0</v>
      </c>
      <c r="AV1518" s="63">
        <v>1</v>
      </c>
      <c r="AW1518" s="63">
        <v>0</v>
      </c>
      <c r="AX1518" s="63">
        <v>0</v>
      </c>
      <c r="AY1518" s="63"/>
      <c r="BA1518" t="str">
        <f t="shared" si="344"/>
        <v>Randolph</v>
      </c>
      <c r="BB1518" t="s">
        <v>2012</v>
      </c>
      <c r="BC1518">
        <v>1</v>
      </c>
      <c r="BE1518" s="112">
        <v>50</v>
      </c>
      <c r="BF1518" s="114">
        <v>17</v>
      </c>
      <c r="BG1518" s="114">
        <v>45</v>
      </c>
      <c r="BH1518" s="118">
        <v>58075</v>
      </c>
      <c r="BI1518" s="118">
        <f t="shared" si="354"/>
        <v>50017</v>
      </c>
      <c r="BJ1518" s="8" t="s">
        <v>1471</v>
      </c>
      <c r="BK1518">
        <f t="shared" si="352"/>
        <v>5058075</v>
      </c>
      <c r="BP1518">
        <v>47.9</v>
      </c>
      <c r="BQ1518">
        <v>0.04</v>
      </c>
      <c r="BR1518">
        <v>47.86</v>
      </c>
      <c r="BW1518" s="63"/>
      <c r="BX1518" s="63"/>
    </row>
    <row r="1519" spans="1:76" ht="15" hidden="1" customHeight="1" outlineLevel="1">
      <c r="A1519" t="s">
        <v>1164</v>
      </c>
      <c r="B1519" s="8" t="s">
        <v>2015</v>
      </c>
      <c r="C1519" s="1">
        <f t="shared" si="345"/>
        <v>445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346"/>
        <v>0</v>
      </c>
      <c r="G1519" s="1">
        <f t="shared" si="347"/>
        <v>192</v>
      </c>
      <c r="H1519" s="2">
        <f t="shared" si="353"/>
        <v>0.43146067415730338</v>
      </c>
      <c r="I1519" s="6"/>
      <c r="J1519" s="2">
        <f t="shared" si="348"/>
        <v>0.70112359550561798</v>
      </c>
      <c r="K1519" s="2">
        <f t="shared" si="349"/>
        <v>0.2696629213483146</v>
      </c>
      <c r="L1519" s="2">
        <f t="shared" si="350"/>
        <v>0</v>
      </c>
      <c r="M1519" s="2">
        <f t="shared" si="351"/>
        <v>2.921348314606742E-2</v>
      </c>
      <c r="N1519" s="63">
        <v>312</v>
      </c>
      <c r="O1519" s="63">
        <v>120</v>
      </c>
      <c r="P1519" s="63">
        <v>0</v>
      </c>
      <c r="Q1519" s="63">
        <v>6</v>
      </c>
      <c r="R1519" s="63">
        <v>2</v>
      </c>
      <c r="S1519" s="63">
        <v>1</v>
      </c>
      <c r="T1519" s="63">
        <v>0</v>
      </c>
      <c r="U1519" s="63">
        <v>0</v>
      </c>
      <c r="V1519" s="63">
        <v>0</v>
      </c>
      <c r="W1519" s="63">
        <v>3</v>
      </c>
      <c r="X1519" s="63">
        <v>0</v>
      </c>
      <c r="Y1519" s="63">
        <v>0</v>
      </c>
      <c r="Z1519" s="63">
        <v>0</v>
      </c>
      <c r="AA1519" s="63">
        <v>0</v>
      </c>
      <c r="AB1519" s="63">
        <v>0</v>
      </c>
      <c r="AC1519" s="63">
        <v>0</v>
      </c>
      <c r="AD1519" s="63">
        <v>0</v>
      </c>
      <c r="AE1519" s="63">
        <v>0</v>
      </c>
      <c r="AF1519" s="63">
        <v>0</v>
      </c>
      <c r="AG1519" s="63">
        <v>0</v>
      </c>
      <c r="AH1519" s="63">
        <v>0</v>
      </c>
      <c r="AI1519" s="63">
        <v>0</v>
      </c>
      <c r="AJ1519" s="63">
        <v>0</v>
      </c>
      <c r="AK1519" s="63">
        <v>0</v>
      </c>
      <c r="AL1519" s="63">
        <v>0</v>
      </c>
      <c r="AM1519" s="63">
        <v>0</v>
      </c>
      <c r="AN1519" s="63">
        <v>0</v>
      </c>
      <c r="AO1519" s="63">
        <v>1</v>
      </c>
      <c r="AP1519" s="63">
        <v>0</v>
      </c>
      <c r="AQ1519" s="63">
        <v>0</v>
      </c>
      <c r="AR1519" s="63">
        <v>0</v>
      </c>
      <c r="AS1519" s="63">
        <v>0</v>
      </c>
      <c r="AT1519" s="63">
        <v>0</v>
      </c>
      <c r="AU1519" s="63">
        <v>0</v>
      </c>
      <c r="AV1519" s="63">
        <v>0</v>
      </c>
      <c r="AW1519" s="63">
        <v>0</v>
      </c>
      <c r="AX1519" s="63">
        <v>0</v>
      </c>
      <c r="AY1519" s="63"/>
      <c r="BA1519" t="str">
        <f t="shared" si="344"/>
        <v>Reading</v>
      </c>
      <c r="BB1519" t="s">
        <v>2280</v>
      </c>
      <c r="BC1519">
        <v>1</v>
      </c>
      <c r="BE1519" s="112">
        <v>50</v>
      </c>
      <c r="BF1519" s="114">
        <v>27</v>
      </c>
      <c r="BG1519" s="114">
        <v>70</v>
      </c>
      <c r="BH1519" s="118">
        <v>58375</v>
      </c>
      <c r="BI1519" s="118">
        <f t="shared" si="354"/>
        <v>50027</v>
      </c>
      <c r="BJ1519" s="8" t="s">
        <v>1471</v>
      </c>
      <c r="BK1519">
        <f t="shared" si="352"/>
        <v>5058375</v>
      </c>
      <c r="BP1519">
        <v>41.66</v>
      </c>
      <c r="BQ1519">
        <v>0.17</v>
      </c>
      <c r="BR1519">
        <v>41.5</v>
      </c>
      <c r="BW1519" s="63"/>
      <c r="BX1519" s="63"/>
    </row>
    <row r="1520" spans="1:76" ht="15" hidden="1" customHeight="1" outlineLevel="1">
      <c r="A1520" t="s">
        <v>682</v>
      </c>
      <c r="B1520" s="8" t="s">
        <v>2015</v>
      </c>
      <c r="C1520" s="1">
        <f t="shared" si="345"/>
        <v>431</v>
      </c>
      <c r="D1520" s="5">
        <f>IF(N1520&gt;0, RANK(N1520,(N1520:P1520,Q1520:AE1520)),0)</f>
        <v>2</v>
      </c>
      <c r="E1520" s="5">
        <f>IF(O1520&gt;0,RANK(O1520,(N1520:P1520,Q1520:AE1520)),0)</f>
        <v>1</v>
      </c>
      <c r="F1520" s="5">
        <f t="shared" si="346"/>
        <v>4</v>
      </c>
      <c r="G1520" s="1">
        <f t="shared" si="347"/>
        <v>9</v>
      </c>
      <c r="H1520" s="2">
        <f t="shared" si="353"/>
        <v>2.0881670533642691E-2</v>
      </c>
      <c r="I1520" s="6"/>
      <c r="J1520" s="2">
        <f t="shared" si="348"/>
        <v>0.47099767981438517</v>
      </c>
      <c r="K1520" s="2">
        <f t="shared" si="349"/>
        <v>0.49187935034802782</v>
      </c>
      <c r="L1520" s="2">
        <f t="shared" si="350"/>
        <v>4.6403712296983757E-3</v>
      </c>
      <c r="M1520" s="2">
        <f t="shared" si="351"/>
        <v>3.2482598607888685E-2</v>
      </c>
      <c r="N1520" s="63">
        <v>203</v>
      </c>
      <c r="O1520" s="63">
        <v>212</v>
      </c>
      <c r="P1520" s="63">
        <v>2</v>
      </c>
      <c r="Q1520" s="63">
        <v>5</v>
      </c>
      <c r="R1520" s="63">
        <v>1</v>
      </c>
      <c r="S1520" s="63">
        <v>0</v>
      </c>
      <c r="T1520" s="63">
        <v>0</v>
      </c>
      <c r="U1520" s="63">
        <v>1</v>
      </c>
      <c r="V1520" s="63">
        <v>0</v>
      </c>
      <c r="W1520" s="63">
        <v>1</v>
      </c>
      <c r="X1520" s="63">
        <v>0</v>
      </c>
      <c r="Y1520" s="63">
        <v>0</v>
      </c>
      <c r="Z1520" s="63">
        <v>0</v>
      </c>
      <c r="AA1520" s="63">
        <v>0</v>
      </c>
      <c r="AB1520" s="63">
        <v>0</v>
      </c>
      <c r="AC1520" s="63">
        <v>0</v>
      </c>
      <c r="AD1520" s="63">
        <v>0</v>
      </c>
      <c r="AE1520" s="63">
        <v>0</v>
      </c>
      <c r="AF1520" s="63">
        <v>0</v>
      </c>
      <c r="AG1520" s="63">
        <v>0</v>
      </c>
      <c r="AH1520" s="63">
        <v>0</v>
      </c>
      <c r="AI1520" s="63">
        <v>0</v>
      </c>
      <c r="AJ1520" s="63">
        <v>0</v>
      </c>
      <c r="AK1520" s="63">
        <v>0</v>
      </c>
      <c r="AL1520" s="63">
        <v>0</v>
      </c>
      <c r="AM1520" s="63">
        <v>0</v>
      </c>
      <c r="AN1520" s="63">
        <v>0</v>
      </c>
      <c r="AO1520" s="63">
        <v>2</v>
      </c>
      <c r="AP1520" s="63">
        <v>0</v>
      </c>
      <c r="AQ1520" s="63">
        <v>0</v>
      </c>
      <c r="AR1520" s="63">
        <v>4</v>
      </c>
      <c r="AS1520" s="63">
        <v>0</v>
      </c>
      <c r="AT1520" s="63">
        <v>0</v>
      </c>
      <c r="AU1520" s="63">
        <v>0</v>
      </c>
      <c r="AV1520" s="63">
        <v>0</v>
      </c>
      <c r="AW1520" s="63">
        <v>0</v>
      </c>
      <c r="AX1520" s="63">
        <v>0</v>
      </c>
      <c r="AY1520" s="63"/>
      <c r="BA1520" t="str">
        <f t="shared" si="344"/>
        <v>Readsboro</v>
      </c>
      <c r="BB1520" t="s">
        <v>950</v>
      </c>
      <c r="BC1520">
        <v>1</v>
      </c>
      <c r="BE1520" s="112">
        <v>50</v>
      </c>
      <c r="BF1520" s="114">
        <v>3</v>
      </c>
      <c r="BG1520" s="114">
        <v>40</v>
      </c>
      <c r="BH1520" s="118">
        <v>58600</v>
      </c>
      <c r="BI1520" s="118">
        <f t="shared" si="354"/>
        <v>50003</v>
      </c>
      <c r="BJ1520" s="8" t="s">
        <v>1471</v>
      </c>
      <c r="BK1520">
        <f t="shared" si="352"/>
        <v>5058600</v>
      </c>
      <c r="BP1520">
        <v>36.47</v>
      </c>
      <c r="BQ1520">
        <v>0.1</v>
      </c>
      <c r="BR1520">
        <v>36.369999999999997</v>
      </c>
      <c r="BW1520" s="63"/>
      <c r="BX1520" s="63"/>
    </row>
    <row r="1521" spans="1:76" ht="15" hidden="1" customHeight="1" outlineLevel="1">
      <c r="A1521" t="s">
        <v>2692</v>
      </c>
      <c r="B1521" s="8" t="s">
        <v>2015</v>
      </c>
      <c r="C1521" s="1">
        <f t="shared" si="345"/>
        <v>942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 t="shared" si="346"/>
        <v>0</v>
      </c>
      <c r="G1521" s="1">
        <f t="shared" si="347"/>
        <v>44</v>
      </c>
      <c r="H1521" s="2">
        <f t="shared" si="353"/>
        <v>4.6709129511677279E-2</v>
      </c>
      <c r="I1521" s="6"/>
      <c r="J1521" s="2">
        <f t="shared" si="348"/>
        <v>0.46072186836518048</v>
      </c>
      <c r="K1521" s="2">
        <f t="shared" si="349"/>
        <v>0.50743099787685775</v>
      </c>
      <c r="L1521" s="2">
        <f t="shared" si="350"/>
        <v>0</v>
      </c>
      <c r="M1521" s="2">
        <f t="shared" si="351"/>
        <v>3.1847133757961776E-2</v>
      </c>
      <c r="N1521" s="63">
        <v>434</v>
      </c>
      <c r="O1521" s="63">
        <v>478</v>
      </c>
      <c r="P1521" s="63">
        <v>0</v>
      </c>
      <c r="Q1521" s="63">
        <v>8</v>
      </c>
      <c r="R1521" s="63">
        <v>1</v>
      </c>
      <c r="S1521" s="63">
        <v>1</v>
      </c>
      <c r="T1521" s="63">
        <v>0</v>
      </c>
      <c r="U1521" s="63">
        <v>4</v>
      </c>
      <c r="V1521" s="63">
        <v>0</v>
      </c>
      <c r="W1521" s="63">
        <v>1</v>
      </c>
      <c r="X1521" s="63">
        <v>0</v>
      </c>
      <c r="Y1521" s="63">
        <v>0</v>
      </c>
      <c r="Z1521" s="63">
        <v>0</v>
      </c>
      <c r="AA1521" s="63">
        <v>0</v>
      </c>
      <c r="AB1521" s="63">
        <v>0</v>
      </c>
      <c r="AC1521" s="63">
        <v>0</v>
      </c>
      <c r="AD1521" s="63">
        <v>0</v>
      </c>
      <c r="AE1521" s="63">
        <v>1</v>
      </c>
      <c r="AF1521" s="63">
        <v>0</v>
      </c>
      <c r="AG1521" s="63">
        <v>0</v>
      </c>
      <c r="AH1521" s="63">
        <v>0</v>
      </c>
      <c r="AI1521" s="63">
        <v>0</v>
      </c>
      <c r="AJ1521" s="63">
        <v>0</v>
      </c>
      <c r="AK1521" s="63">
        <v>2</v>
      </c>
      <c r="AL1521" s="63">
        <v>0</v>
      </c>
      <c r="AM1521" s="63">
        <v>0</v>
      </c>
      <c r="AN1521" s="63">
        <v>0</v>
      </c>
      <c r="AO1521" s="63">
        <v>5</v>
      </c>
      <c r="AP1521" s="63">
        <v>1</v>
      </c>
      <c r="AQ1521" s="63">
        <v>0</v>
      </c>
      <c r="AR1521" s="63">
        <v>6</v>
      </c>
      <c r="AS1521" s="63">
        <v>0</v>
      </c>
      <c r="AT1521" s="63">
        <v>0</v>
      </c>
      <c r="AU1521" s="63">
        <v>0</v>
      </c>
      <c r="AV1521" s="63">
        <v>0</v>
      </c>
      <c r="AW1521" s="63">
        <v>0</v>
      </c>
      <c r="AX1521" s="63">
        <v>0</v>
      </c>
      <c r="AY1521" s="63"/>
      <c r="BA1521" t="str">
        <f t="shared" si="344"/>
        <v>Richford</v>
      </c>
      <c r="BB1521" t="s">
        <v>1137</v>
      </c>
      <c r="BC1521">
        <v>1</v>
      </c>
      <c r="BE1521" s="112">
        <v>50</v>
      </c>
      <c r="BF1521" s="114">
        <v>11</v>
      </c>
      <c r="BG1521" s="114">
        <v>60</v>
      </c>
      <c r="BH1521" s="118">
        <v>59125</v>
      </c>
      <c r="BI1521" s="118">
        <f t="shared" si="354"/>
        <v>50011</v>
      </c>
      <c r="BJ1521" s="8" t="s">
        <v>1471</v>
      </c>
      <c r="BK1521">
        <f t="shared" si="352"/>
        <v>5059125</v>
      </c>
      <c r="BP1521">
        <v>43.28</v>
      </c>
      <c r="BQ1521">
        <v>0.02</v>
      </c>
      <c r="BR1521">
        <v>43.25</v>
      </c>
      <c r="BW1521" s="63"/>
      <c r="BX1521" s="63"/>
    </row>
    <row r="1522" spans="1:76" ht="15" hidden="1" customHeight="1" outlineLevel="1">
      <c r="A1522" t="s">
        <v>1880</v>
      </c>
      <c r="B1522" s="8" t="s">
        <v>2015</v>
      </c>
      <c r="C1522" s="1">
        <f t="shared" si="345"/>
        <v>2941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346"/>
        <v>0</v>
      </c>
      <c r="G1522" s="1">
        <f t="shared" si="347"/>
        <v>1715</v>
      </c>
      <c r="H1522" s="2">
        <f t="shared" si="353"/>
        <v>0.58313498809928599</v>
      </c>
      <c r="I1522" s="6"/>
      <c r="J1522" s="2">
        <f t="shared" si="348"/>
        <v>0.77762665759945593</v>
      </c>
      <c r="K1522" s="2">
        <f t="shared" si="349"/>
        <v>0.19449166950017002</v>
      </c>
      <c r="L1522" s="2">
        <f t="shared" si="350"/>
        <v>0</v>
      </c>
      <c r="M1522" s="2">
        <f t="shared" si="351"/>
        <v>2.7881672900374049E-2</v>
      </c>
      <c r="N1522" s="63">
        <v>2287</v>
      </c>
      <c r="O1522" s="63">
        <v>572</v>
      </c>
      <c r="P1522" s="63">
        <v>0</v>
      </c>
      <c r="Q1522" s="63">
        <v>31</v>
      </c>
      <c r="R1522" s="63">
        <v>4</v>
      </c>
      <c r="S1522" s="63">
        <v>4</v>
      </c>
      <c r="T1522" s="63">
        <v>0</v>
      </c>
      <c r="U1522" s="63">
        <v>11</v>
      </c>
      <c r="V1522" s="63">
        <v>0</v>
      </c>
      <c r="W1522" s="63">
        <v>15</v>
      </c>
      <c r="X1522" s="63">
        <v>3</v>
      </c>
      <c r="Y1522" s="63">
        <v>0</v>
      </c>
      <c r="Z1522" s="63">
        <v>2</v>
      </c>
      <c r="AA1522" s="63">
        <v>0</v>
      </c>
      <c r="AB1522" s="63">
        <v>0</v>
      </c>
      <c r="AC1522" s="63">
        <v>0</v>
      </c>
      <c r="AD1522" s="63">
        <v>0</v>
      </c>
      <c r="AE1522" s="63">
        <v>0</v>
      </c>
      <c r="AF1522" s="63">
        <v>0</v>
      </c>
      <c r="AG1522" s="63">
        <v>0</v>
      </c>
      <c r="AH1522" s="63">
        <v>0</v>
      </c>
      <c r="AI1522" s="63">
        <v>0</v>
      </c>
      <c r="AJ1522" s="63">
        <v>0</v>
      </c>
      <c r="AK1522" s="63">
        <v>1</v>
      </c>
      <c r="AL1522" s="63">
        <v>0</v>
      </c>
      <c r="AM1522" s="63">
        <v>0</v>
      </c>
      <c r="AN1522" s="63">
        <v>0</v>
      </c>
      <c r="AO1522" s="63">
        <v>4</v>
      </c>
      <c r="AP1522" s="63">
        <v>0</v>
      </c>
      <c r="AQ1522" s="63">
        <v>0</v>
      </c>
      <c r="AR1522" s="63">
        <v>7</v>
      </c>
      <c r="AS1522" s="63">
        <v>0</v>
      </c>
      <c r="AT1522" s="63">
        <v>0</v>
      </c>
      <c r="AU1522" s="63">
        <v>0</v>
      </c>
      <c r="AV1522" s="63">
        <v>0</v>
      </c>
      <c r="AW1522" s="63">
        <v>0</v>
      </c>
      <c r="AX1522" s="63">
        <v>0</v>
      </c>
      <c r="AY1522" s="63"/>
      <c r="BA1522" t="str">
        <f t="shared" si="344"/>
        <v>Richmond</v>
      </c>
      <c r="BB1522" t="s">
        <v>3172</v>
      </c>
      <c r="BC1522">
        <v>1</v>
      </c>
      <c r="BE1522" s="112">
        <v>50</v>
      </c>
      <c r="BF1522" s="114">
        <v>7</v>
      </c>
      <c r="BG1522" s="114">
        <v>55</v>
      </c>
      <c r="BH1522" s="118">
        <v>59275</v>
      </c>
      <c r="BI1522" s="118">
        <f t="shared" si="354"/>
        <v>50007</v>
      </c>
      <c r="BJ1522" s="8" t="s">
        <v>1471</v>
      </c>
      <c r="BK1522">
        <f t="shared" si="352"/>
        <v>5059275</v>
      </c>
      <c r="BP1522">
        <v>32.33</v>
      </c>
      <c r="BQ1522">
        <v>0.49</v>
      </c>
      <c r="BR1522">
        <v>31.84</v>
      </c>
      <c r="BW1522" s="63"/>
      <c r="BX1522" s="63"/>
    </row>
    <row r="1523" spans="1:76" ht="15" hidden="1" customHeight="1" outlineLevel="1">
      <c r="A1523" t="s">
        <v>1709</v>
      </c>
      <c r="B1523" s="8" t="s">
        <v>2015</v>
      </c>
      <c r="C1523" s="1">
        <f t="shared" si="345"/>
        <v>369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346"/>
        <v>0</v>
      </c>
      <c r="G1523" s="1">
        <f t="shared" si="347"/>
        <v>204</v>
      </c>
      <c r="H1523" s="2">
        <f t="shared" si="353"/>
        <v>0.55284552845528456</v>
      </c>
      <c r="I1523" s="6"/>
      <c r="J1523" s="2">
        <f t="shared" si="348"/>
        <v>0.75880758807588078</v>
      </c>
      <c r="K1523" s="2">
        <f t="shared" si="349"/>
        <v>0.20596205962059622</v>
      </c>
      <c r="L1523" s="2">
        <f t="shared" si="350"/>
        <v>0</v>
      </c>
      <c r="M1523" s="2">
        <f t="shared" si="351"/>
        <v>3.5230352303523005E-2</v>
      </c>
      <c r="N1523" s="63">
        <v>280</v>
      </c>
      <c r="O1523" s="63">
        <v>76</v>
      </c>
      <c r="P1523" s="63">
        <v>0</v>
      </c>
      <c r="Q1523" s="63">
        <v>4</v>
      </c>
      <c r="R1523" s="63">
        <v>3</v>
      </c>
      <c r="S1523" s="63">
        <v>0</v>
      </c>
      <c r="T1523" s="63">
        <v>0</v>
      </c>
      <c r="U1523" s="63">
        <v>2</v>
      </c>
      <c r="V1523" s="63">
        <v>0</v>
      </c>
      <c r="W1523" s="63">
        <v>3</v>
      </c>
      <c r="X1523" s="63">
        <v>0</v>
      </c>
      <c r="Y1523" s="63">
        <v>0</v>
      </c>
      <c r="Z1523" s="63">
        <v>0</v>
      </c>
      <c r="AA1523" s="63">
        <v>0</v>
      </c>
      <c r="AB1523" s="63">
        <v>0</v>
      </c>
      <c r="AC1523" s="63">
        <v>0</v>
      </c>
      <c r="AD1523" s="63">
        <v>0</v>
      </c>
      <c r="AE1523" s="63">
        <v>0</v>
      </c>
      <c r="AF1523" s="63">
        <v>0</v>
      </c>
      <c r="AG1523" s="63">
        <v>0</v>
      </c>
      <c r="AH1523" s="63">
        <v>0</v>
      </c>
      <c r="AI1523" s="63">
        <v>0</v>
      </c>
      <c r="AJ1523" s="63">
        <v>0</v>
      </c>
      <c r="AK1523" s="63">
        <v>0</v>
      </c>
      <c r="AL1523" s="63">
        <v>0</v>
      </c>
      <c r="AM1523" s="63">
        <v>0</v>
      </c>
      <c r="AN1523" s="63">
        <v>0</v>
      </c>
      <c r="AO1523" s="63">
        <v>1</v>
      </c>
      <c r="AP1523" s="63">
        <v>0</v>
      </c>
      <c r="AQ1523" s="63">
        <v>0</v>
      </c>
      <c r="AR1523" s="63">
        <v>0</v>
      </c>
      <c r="AS1523" s="63">
        <v>0</v>
      </c>
      <c r="AT1523" s="63">
        <v>0</v>
      </c>
      <c r="AU1523" s="63">
        <v>0</v>
      </c>
      <c r="AV1523" s="63">
        <v>0</v>
      </c>
      <c r="AW1523" s="63">
        <v>0</v>
      </c>
      <c r="AX1523" s="63">
        <v>0</v>
      </c>
      <c r="AY1523" s="63"/>
      <c r="BA1523" t="str">
        <f t="shared" si="344"/>
        <v>Ripton</v>
      </c>
      <c r="BB1523" t="s">
        <v>1345</v>
      </c>
      <c r="BC1523">
        <v>1</v>
      </c>
      <c r="BE1523" s="112">
        <v>50</v>
      </c>
      <c r="BF1523" s="114">
        <v>1</v>
      </c>
      <c r="BG1523" s="114">
        <v>80</v>
      </c>
      <c r="BH1523" s="118">
        <v>59650</v>
      </c>
      <c r="BI1523" s="118">
        <f t="shared" si="354"/>
        <v>50001</v>
      </c>
      <c r="BJ1523" s="8" t="s">
        <v>1471</v>
      </c>
      <c r="BK1523">
        <f t="shared" si="352"/>
        <v>5059650</v>
      </c>
      <c r="BP1523">
        <v>49.53</v>
      </c>
      <c r="BQ1523">
        <v>0.01</v>
      </c>
      <c r="BR1523">
        <v>49.52</v>
      </c>
      <c r="BW1523" s="63"/>
      <c r="BX1523" s="63"/>
    </row>
    <row r="1524" spans="1:76" ht="15" hidden="1" customHeight="1" outlineLevel="1">
      <c r="A1524" t="s">
        <v>1705</v>
      </c>
      <c r="B1524" s="8" t="s">
        <v>2015</v>
      </c>
      <c r="C1524" s="1">
        <f t="shared" si="345"/>
        <v>732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346"/>
        <v>5</v>
      </c>
      <c r="G1524" s="1">
        <f t="shared" si="347"/>
        <v>343</v>
      </c>
      <c r="H1524" s="2">
        <f t="shared" si="353"/>
        <v>0.46857923497267762</v>
      </c>
      <c r="I1524" s="6"/>
      <c r="J1524" s="2">
        <f t="shared" si="348"/>
        <v>0.71857923497267762</v>
      </c>
      <c r="K1524" s="2">
        <f t="shared" si="349"/>
        <v>0.25</v>
      </c>
      <c r="L1524" s="2">
        <f t="shared" si="350"/>
        <v>1.366120218579235E-3</v>
      </c>
      <c r="M1524" s="2">
        <f t="shared" si="351"/>
        <v>3.0054644808743147E-2</v>
      </c>
      <c r="N1524" s="63">
        <v>526</v>
      </c>
      <c r="O1524" s="63">
        <v>183</v>
      </c>
      <c r="P1524" s="63">
        <v>1</v>
      </c>
      <c r="Q1524" s="63">
        <v>5</v>
      </c>
      <c r="R1524" s="63">
        <v>1</v>
      </c>
      <c r="S1524" s="63">
        <v>0</v>
      </c>
      <c r="T1524" s="63">
        <v>0</v>
      </c>
      <c r="U1524" s="63">
        <v>0</v>
      </c>
      <c r="V1524" s="63">
        <v>0</v>
      </c>
      <c r="W1524" s="63">
        <v>14</v>
      </c>
      <c r="X1524" s="63">
        <v>0</v>
      </c>
      <c r="Y1524" s="63">
        <v>0</v>
      </c>
      <c r="Z1524" s="63">
        <v>0</v>
      </c>
      <c r="AA1524" s="63">
        <v>0</v>
      </c>
      <c r="AB1524" s="63">
        <v>0</v>
      </c>
      <c r="AC1524" s="63">
        <v>0</v>
      </c>
      <c r="AD1524" s="63">
        <v>0</v>
      </c>
      <c r="AE1524" s="63">
        <v>0</v>
      </c>
      <c r="AF1524" s="63">
        <v>0</v>
      </c>
      <c r="AG1524" s="63">
        <v>0</v>
      </c>
      <c r="AH1524" s="63">
        <v>0</v>
      </c>
      <c r="AI1524" s="63">
        <v>0</v>
      </c>
      <c r="AJ1524" s="63">
        <v>0</v>
      </c>
      <c r="AK1524" s="63">
        <v>0</v>
      </c>
      <c r="AL1524" s="63">
        <v>0</v>
      </c>
      <c r="AM1524" s="63">
        <v>0</v>
      </c>
      <c r="AN1524" s="63">
        <v>0</v>
      </c>
      <c r="AO1524" s="63">
        <v>1</v>
      </c>
      <c r="AP1524" s="63">
        <v>0</v>
      </c>
      <c r="AQ1524" s="63">
        <v>0</v>
      </c>
      <c r="AR1524" s="63">
        <v>1</v>
      </c>
      <c r="AS1524" s="63">
        <v>0</v>
      </c>
      <c r="AT1524" s="63">
        <v>0</v>
      </c>
      <c r="AU1524" s="63">
        <v>0</v>
      </c>
      <c r="AV1524" s="63">
        <v>0</v>
      </c>
      <c r="AW1524" s="63">
        <v>0</v>
      </c>
      <c r="AX1524" s="63">
        <v>0</v>
      </c>
      <c r="AY1524" s="63"/>
      <c r="BA1524" t="str">
        <f t="shared" si="344"/>
        <v>Rochester</v>
      </c>
      <c r="BB1524" t="s">
        <v>2280</v>
      </c>
      <c r="BC1524">
        <v>1</v>
      </c>
      <c r="BE1524" s="112">
        <v>50</v>
      </c>
      <c r="BF1524" s="114">
        <v>27</v>
      </c>
      <c r="BG1524" s="114">
        <v>75</v>
      </c>
      <c r="BH1524" s="118">
        <v>60100</v>
      </c>
      <c r="BI1524" s="118">
        <f t="shared" si="354"/>
        <v>50027</v>
      </c>
      <c r="BJ1524" s="8" t="s">
        <v>1471</v>
      </c>
      <c r="BK1524">
        <f t="shared" si="352"/>
        <v>5060100</v>
      </c>
      <c r="BP1524">
        <v>56.22</v>
      </c>
      <c r="BQ1524">
        <v>0.05</v>
      </c>
      <c r="BR1524">
        <v>56.17</v>
      </c>
      <c r="BW1524" s="63"/>
      <c r="BX1524" s="63"/>
    </row>
    <row r="1525" spans="1:76" ht="15" hidden="1" customHeight="1" outlineLevel="1">
      <c r="A1525" t="s">
        <v>2969</v>
      </c>
      <c r="B1525" s="8" t="s">
        <v>2015</v>
      </c>
      <c r="C1525" s="1">
        <f t="shared" si="345"/>
        <v>2519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346"/>
        <v>0</v>
      </c>
      <c r="G1525" s="1">
        <f t="shared" si="347"/>
        <v>985</v>
      </c>
      <c r="H1525" s="2">
        <f t="shared" si="353"/>
        <v>0.39102818578801113</v>
      </c>
      <c r="I1525" s="6"/>
      <c r="J1525" s="2">
        <f t="shared" si="348"/>
        <v>0.67606192933703846</v>
      </c>
      <c r="K1525" s="2">
        <f t="shared" si="349"/>
        <v>0.28503374354902739</v>
      </c>
      <c r="L1525" s="2">
        <f t="shared" si="350"/>
        <v>0</v>
      </c>
      <c r="M1525" s="2">
        <f t="shared" si="351"/>
        <v>3.8904327113934156E-2</v>
      </c>
      <c r="N1525" s="63">
        <v>1703</v>
      </c>
      <c r="O1525" s="63">
        <v>718</v>
      </c>
      <c r="P1525" s="63">
        <v>0</v>
      </c>
      <c r="Q1525" s="63">
        <v>26</v>
      </c>
      <c r="R1525" s="63">
        <v>20</v>
      </c>
      <c r="S1525" s="63">
        <v>1</v>
      </c>
      <c r="T1525" s="63">
        <v>0</v>
      </c>
      <c r="U1525" s="63">
        <v>9</v>
      </c>
      <c r="V1525" s="63">
        <v>0</v>
      </c>
      <c r="W1525" s="63">
        <v>9</v>
      </c>
      <c r="X1525" s="63">
        <v>5</v>
      </c>
      <c r="Y1525" s="63">
        <v>0</v>
      </c>
      <c r="Z1525" s="63">
        <v>2</v>
      </c>
      <c r="AA1525" s="63">
        <v>1</v>
      </c>
      <c r="AB1525" s="63">
        <v>0</v>
      </c>
      <c r="AC1525" s="63">
        <v>1</v>
      </c>
      <c r="AD1525" s="63">
        <v>0</v>
      </c>
      <c r="AE1525" s="63">
        <v>2</v>
      </c>
      <c r="AF1525" s="63">
        <v>0</v>
      </c>
      <c r="AG1525" s="63">
        <v>0</v>
      </c>
      <c r="AH1525" s="63">
        <v>0</v>
      </c>
      <c r="AI1525" s="63">
        <v>0</v>
      </c>
      <c r="AJ1525" s="63">
        <v>0</v>
      </c>
      <c r="AK1525" s="63">
        <v>1</v>
      </c>
      <c r="AL1525" s="63">
        <v>0</v>
      </c>
      <c r="AM1525" s="63">
        <v>0</v>
      </c>
      <c r="AN1525" s="63">
        <v>0</v>
      </c>
      <c r="AO1525" s="63">
        <v>13</v>
      </c>
      <c r="AP1525" s="63">
        <v>1</v>
      </c>
      <c r="AQ1525" s="63">
        <v>0</v>
      </c>
      <c r="AR1525" s="63">
        <v>7</v>
      </c>
      <c r="AS1525" s="63">
        <v>0</v>
      </c>
      <c r="AT1525" s="63">
        <v>0</v>
      </c>
      <c r="AU1525" s="63">
        <v>0</v>
      </c>
      <c r="AV1525" s="63">
        <v>0</v>
      </c>
      <c r="AW1525" s="63">
        <v>0</v>
      </c>
      <c r="AX1525" s="63">
        <v>0</v>
      </c>
      <c r="AY1525" s="63"/>
      <c r="BA1525" t="str">
        <f t="shared" si="344"/>
        <v>Rockingham</v>
      </c>
      <c r="BB1525" t="s">
        <v>2128</v>
      </c>
      <c r="BC1525">
        <v>1</v>
      </c>
      <c r="BE1525" s="112">
        <v>50</v>
      </c>
      <c r="BF1525" s="114">
        <v>25</v>
      </c>
      <c r="BG1525" s="114">
        <v>70</v>
      </c>
      <c r="BH1525" s="118">
        <v>60250</v>
      </c>
      <c r="BI1525" s="118">
        <f t="shared" si="354"/>
        <v>50025</v>
      </c>
      <c r="BJ1525" s="8" t="s">
        <v>1471</v>
      </c>
      <c r="BK1525">
        <f t="shared" si="352"/>
        <v>5060250</v>
      </c>
      <c r="BP1525">
        <v>42.31</v>
      </c>
      <c r="BQ1525">
        <v>0.41</v>
      </c>
      <c r="BR1525">
        <v>41.9</v>
      </c>
      <c r="BW1525" s="63"/>
      <c r="BX1525" s="63"/>
    </row>
    <row r="1526" spans="1:76" ht="15" hidden="1" customHeight="1" outlineLevel="1">
      <c r="A1526" t="s">
        <v>2716</v>
      </c>
      <c r="B1526" s="8" t="s">
        <v>2015</v>
      </c>
      <c r="C1526" s="1">
        <f t="shared" si="345"/>
        <v>433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346"/>
        <v>0</v>
      </c>
      <c r="G1526" s="1">
        <f t="shared" si="347"/>
        <v>147</v>
      </c>
      <c r="H1526" s="2">
        <f t="shared" si="353"/>
        <v>0.33949191685912239</v>
      </c>
      <c r="I1526" s="6"/>
      <c r="J1526" s="2">
        <f t="shared" si="348"/>
        <v>0.64896073903002305</v>
      </c>
      <c r="K1526" s="2">
        <f t="shared" si="349"/>
        <v>0.30946882217090071</v>
      </c>
      <c r="L1526" s="2">
        <f t="shared" si="350"/>
        <v>0</v>
      </c>
      <c r="M1526" s="2">
        <f t="shared" si="351"/>
        <v>4.1570438799076237E-2</v>
      </c>
      <c r="N1526" s="63">
        <v>281</v>
      </c>
      <c r="O1526" s="63">
        <v>134</v>
      </c>
      <c r="P1526" s="63">
        <v>0</v>
      </c>
      <c r="Q1526" s="63">
        <v>7</v>
      </c>
      <c r="R1526" s="63">
        <v>1</v>
      </c>
      <c r="S1526" s="63">
        <v>0</v>
      </c>
      <c r="T1526" s="63">
        <v>0</v>
      </c>
      <c r="U1526" s="63">
        <v>0</v>
      </c>
      <c r="V1526" s="63">
        <v>0</v>
      </c>
      <c r="W1526" s="63">
        <v>1</v>
      </c>
      <c r="X1526" s="63">
        <v>1</v>
      </c>
      <c r="Y1526" s="63">
        <v>0</v>
      </c>
      <c r="Z1526" s="63">
        <v>1</v>
      </c>
      <c r="AA1526" s="63">
        <v>1</v>
      </c>
      <c r="AB1526" s="63">
        <v>0</v>
      </c>
      <c r="AC1526" s="63">
        <v>0</v>
      </c>
      <c r="AD1526" s="63">
        <v>0</v>
      </c>
      <c r="AE1526" s="63">
        <v>0</v>
      </c>
      <c r="AF1526" s="63">
        <v>0</v>
      </c>
      <c r="AG1526" s="63">
        <v>0</v>
      </c>
      <c r="AH1526" s="63">
        <v>0</v>
      </c>
      <c r="AI1526" s="63">
        <v>0</v>
      </c>
      <c r="AJ1526" s="63">
        <v>0</v>
      </c>
      <c r="AK1526" s="63">
        <v>2</v>
      </c>
      <c r="AL1526" s="63">
        <v>0</v>
      </c>
      <c r="AM1526" s="63">
        <v>0</v>
      </c>
      <c r="AN1526" s="63">
        <v>0</v>
      </c>
      <c r="AO1526" s="63">
        <v>2</v>
      </c>
      <c r="AP1526" s="63">
        <v>0</v>
      </c>
      <c r="AQ1526" s="63">
        <v>0</v>
      </c>
      <c r="AR1526" s="63">
        <v>2</v>
      </c>
      <c r="AS1526" s="63">
        <v>0</v>
      </c>
      <c r="AT1526" s="63">
        <v>0</v>
      </c>
      <c r="AU1526" s="63">
        <v>0</v>
      </c>
      <c r="AV1526" s="63">
        <v>0</v>
      </c>
      <c r="AW1526" s="63">
        <v>0</v>
      </c>
      <c r="AX1526" s="63">
        <v>0</v>
      </c>
      <c r="AY1526" s="63"/>
      <c r="BA1526" t="str">
        <f t="shared" si="344"/>
        <v>Roxbury</v>
      </c>
      <c r="BB1526" t="s">
        <v>691</v>
      </c>
      <c r="BC1526">
        <v>1</v>
      </c>
      <c r="BE1526" s="112">
        <v>50</v>
      </c>
      <c r="BF1526" s="114">
        <v>23</v>
      </c>
      <c r="BG1526" s="114">
        <v>75</v>
      </c>
      <c r="BH1526" s="118">
        <v>60625</v>
      </c>
      <c r="BI1526" s="118">
        <f t="shared" si="354"/>
        <v>50023</v>
      </c>
      <c r="BJ1526" s="8" t="s">
        <v>1471</v>
      </c>
      <c r="BK1526">
        <f t="shared" si="352"/>
        <v>5060625</v>
      </c>
      <c r="BP1526">
        <v>41.83</v>
      </c>
      <c r="BQ1526">
        <v>0.04</v>
      </c>
      <c r="BR1526">
        <v>41.79</v>
      </c>
      <c r="BW1526" s="63"/>
      <c r="BX1526" s="63"/>
    </row>
    <row r="1527" spans="1:76" ht="15" hidden="1" customHeight="1" outlineLevel="1">
      <c r="A1527" t="s">
        <v>2588</v>
      </c>
      <c r="B1527" s="8" t="s">
        <v>2015</v>
      </c>
      <c r="C1527" s="1">
        <f t="shared" si="345"/>
        <v>1486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346"/>
        <v>9</v>
      </c>
      <c r="G1527" s="1">
        <f t="shared" si="347"/>
        <v>438</v>
      </c>
      <c r="H1527" s="2">
        <f t="shared" si="353"/>
        <v>0.29475100942126514</v>
      </c>
      <c r="I1527" s="6"/>
      <c r="J1527" s="2">
        <f t="shared" si="348"/>
        <v>0.62584118438761771</v>
      </c>
      <c r="K1527" s="2">
        <f t="shared" si="349"/>
        <v>0.33109017496635262</v>
      </c>
      <c r="L1527" s="2">
        <f t="shared" si="350"/>
        <v>6.7294751009421266E-4</v>
      </c>
      <c r="M1527" s="2">
        <f t="shared" si="351"/>
        <v>4.2395693135935456E-2</v>
      </c>
      <c r="N1527" s="63">
        <v>930</v>
      </c>
      <c r="O1527" s="63">
        <v>492</v>
      </c>
      <c r="P1527" s="63">
        <v>1</v>
      </c>
      <c r="Q1527" s="63">
        <v>17</v>
      </c>
      <c r="R1527" s="63">
        <v>7</v>
      </c>
      <c r="S1527" s="63">
        <v>0</v>
      </c>
      <c r="T1527" s="63">
        <v>0</v>
      </c>
      <c r="U1527" s="63">
        <v>4</v>
      </c>
      <c r="V1527" s="63">
        <v>1</v>
      </c>
      <c r="W1527" s="63">
        <v>12</v>
      </c>
      <c r="X1527" s="63">
        <v>2</v>
      </c>
      <c r="Y1527" s="63">
        <v>0</v>
      </c>
      <c r="Z1527" s="63">
        <v>2</v>
      </c>
      <c r="AA1527" s="63">
        <v>0</v>
      </c>
      <c r="AB1527" s="63">
        <v>0</v>
      </c>
      <c r="AC1527" s="63">
        <v>0</v>
      </c>
      <c r="AD1527" s="63">
        <v>0</v>
      </c>
      <c r="AE1527" s="63">
        <v>1</v>
      </c>
      <c r="AF1527" s="63">
        <v>0</v>
      </c>
      <c r="AG1527" s="63">
        <v>0</v>
      </c>
      <c r="AH1527" s="63">
        <v>0</v>
      </c>
      <c r="AI1527" s="63">
        <v>0</v>
      </c>
      <c r="AJ1527" s="63">
        <v>0</v>
      </c>
      <c r="AK1527" s="63">
        <v>3</v>
      </c>
      <c r="AL1527" s="63">
        <v>0</v>
      </c>
      <c r="AM1527" s="63">
        <v>0</v>
      </c>
      <c r="AN1527" s="63">
        <v>0</v>
      </c>
      <c r="AO1527" s="63">
        <v>7</v>
      </c>
      <c r="AP1527" s="63">
        <v>0</v>
      </c>
      <c r="AQ1527" s="63">
        <v>0</v>
      </c>
      <c r="AR1527" s="63">
        <v>6</v>
      </c>
      <c r="AS1527" s="63">
        <v>0</v>
      </c>
      <c r="AT1527" s="63">
        <v>0</v>
      </c>
      <c r="AU1527" s="63">
        <v>0</v>
      </c>
      <c r="AV1527" s="63">
        <v>1</v>
      </c>
      <c r="AW1527" s="63">
        <v>0</v>
      </c>
      <c r="AX1527" s="63">
        <v>0</v>
      </c>
      <c r="AY1527" s="63"/>
      <c r="BA1527" t="str">
        <f t="shared" si="344"/>
        <v>Royalton</v>
      </c>
      <c r="BB1527" t="s">
        <v>2280</v>
      </c>
      <c r="BC1527">
        <v>1</v>
      </c>
      <c r="BE1527" s="112">
        <v>50</v>
      </c>
      <c r="BF1527" s="114">
        <v>27</v>
      </c>
      <c r="BG1527" s="114">
        <v>80</v>
      </c>
      <c r="BH1527" s="118">
        <v>60850</v>
      </c>
      <c r="BI1527" s="118">
        <f t="shared" si="354"/>
        <v>50027</v>
      </c>
      <c r="BJ1527" s="8" t="s">
        <v>1471</v>
      </c>
      <c r="BK1527">
        <f t="shared" si="352"/>
        <v>5060850</v>
      </c>
      <c r="BP1527">
        <v>40.94</v>
      </c>
      <c r="BQ1527">
        <v>0.51</v>
      </c>
      <c r="BR1527">
        <v>40.43</v>
      </c>
      <c r="BW1527" s="63"/>
      <c r="BX1527" s="63"/>
    </row>
    <row r="1528" spans="1:76" ht="15" hidden="1" customHeight="1" outlineLevel="1">
      <c r="A1528" t="s">
        <v>1354</v>
      </c>
      <c r="B1528" s="8" t="s">
        <v>2015</v>
      </c>
      <c r="C1528" s="1">
        <f t="shared" si="345"/>
        <v>437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346"/>
        <v>0</v>
      </c>
      <c r="G1528" s="1">
        <f t="shared" si="347"/>
        <v>115</v>
      </c>
      <c r="H1528" s="2">
        <f t="shared" si="353"/>
        <v>0.26315789473684209</v>
      </c>
      <c r="I1528" s="6"/>
      <c r="J1528" s="2">
        <f t="shared" si="348"/>
        <v>0.61556064073226546</v>
      </c>
      <c r="K1528" s="2">
        <f t="shared" si="349"/>
        <v>0.35240274599542332</v>
      </c>
      <c r="L1528" s="2">
        <f t="shared" si="350"/>
        <v>0</v>
      </c>
      <c r="M1528" s="2">
        <f t="shared" si="351"/>
        <v>3.2036613272311221E-2</v>
      </c>
      <c r="N1528" s="63">
        <v>269</v>
      </c>
      <c r="O1528" s="63">
        <v>154</v>
      </c>
      <c r="P1528" s="63">
        <v>0</v>
      </c>
      <c r="Q1528" s="63">
        <v>3</v>
      </c>
      <c r="R1528" s="63">
        <v>1</v>
      </c>
      <c r="S1528" s="63">
        <v>0</v>
      </c>
      <c r="T1528" s="63">
        <v>0</v>
      </c>
      <c r="U1528" s="63">
        <v>1</v>
      </c>
      <c r="V1528" s="63">
        <v>0</v>
      </c>
      <c r="W1528" s="63">
        <v>3</v>
      </c>
      <c r="X1528" s="63">
        <v>0</v>
      </c>
      <c r="Y1528" s="63">
        <v>0</v>
      </c>
      <c r="Z1528" s="63">
        <v>0</v>
      </c>
      <c r="AA1528" s="63">
        <v>0</v>
      </c>
      <c r="AB1528" s="63">
        <v>0</v>
      </c>
      <c r="AC1528" s="63">
        <v>0</v>
      </c>
      <c r="AD1528" s="63">
        <v>0</v>
      </c>
      <c r="AE1528" s="63">
        <v>0</v>
      </c>
      <c r="AF1528" s="63">
        <v>0</v>
      </c>
      <c r="AG1528" s="63">
        <v>0</v>
      </c>
      <c r="AH1528" s="63">
        <v>0</v>
      </c>
      <c r="AI1528" s="63">
        <v>0</v>
      </c>
      <c r="AJ1528" s="63">
        <v>0</v>
      </c>
      <c r="AK1528" s="63">
        <v>0</v>
      </c>
      <c r="AL1528" s="63">
        <v>0</v>
      </c>
      <c r="AM1528" s="63">
        <v>0</v>
      </c>
      <c r="AN1528" s="63">
        <v>0</v>
      </c>
      <c r="AO1528" s="63">
        <v>3</v>
      </c>
      <c r="AP1528" s="63">
        <v>0</v>
      </c>
      <c r="AQ1528" s="63">
        <v>0</v>
      </c>
      <c r="AR1528" s="63">
        <v>2</v>
      </c>
      <c r="AS1528" s="63">
        <v>1</v>
      </c>
      <c r="AT1528" s="63">
        <v>0</v>
      </c>
      <c r="AU1528" s="63">
        <v>0</v>
      </c>
      <c r="AV1528" s="63">
        <v>0</v>
      </c>
      <c r="AW1528" s="63">
        <v>0</v>
      </c>
      <c r="AX1528" s="63">
        <v>0</v>
      </c>
      <c r="AY1528" s="63"/>
      <c r="BA1528" t="str">
        <f t="shared" si="344"/>
        <v>Rupert</v>
      </c>
      <c r="BB1528" t="s">
        <v>950</v>
      </c>
      <c r="BC1528">
        <v>1</v>
      </c>
      <c r="BE1528" s="112">
        <v>50</v>
      </c>
      <c r="BF1528" s="114">
        <v>3</v>
      </c>
      <c r="BG1528" s="114">
        <v>45</v>
      </c>
      <c r="BH1528" s="118">
        <v>61000</v>
      </c>
      <c r="BI1528" s="118">
        <f t="shared" si="354"/>
        <v>50003</v>
      </c>
      <c r="BJ1528" s="8" t="s">
        <v>1471</v>
      </c>
      <c r="BK1528">
        <f t="shared" si="352"/>
        <v>5061000</v>
      </c>
      <c r="BP1528">
        <v>44.6</v>
      </c>
      <c r="BQ1528">
        <v>0.01</v>
      </c>
      <c r="BR1528">
        <v>44.6</v>
      </c>
      <c r="BW1528" s="63"/>
      <c r="BX1528" s="63"/>
    </row>
    <row r="1529" spans="1:76" ht="15" hidden="1" customHeight="1" outlineLevel="1">
      <c r="A1529" t="s">
        <v>589</v>
      </c>
      <c r="B1529" s="8" t="s">
        <v>2015</v>
      </c>
      <c r="C1529" s="1">
        <f t="shared" si="345"/>
        <v>8000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346"/>
        <v>11</v>
      </c>
      <c r="G1529" s="1">
        <f t="shared" si="347"/>
        <v>1653</v>
      </c>
      <c r="H1529" s="2">
        <f t="shared" si="353"/>
        <v>0.206625</v>
      </c>
      <c r="I1529" s="6"/>
      <c r="J1529" s="2">
        <f t="shared" si="348"/>
        <v>0.58487500000000003</v>
      </c>
      <c r="K1529" s="2">
        <f t="shared" si="349"/>
        <v>0.37824999999999998</v>
      </c>
      <c r="L1529" s="2">
        <f t="shared" si="350"/>
        <v>1.25E-4</v>
      </c>
      <c r="M1529" s="2">
        <f t="shared" si="351"/>
        <v>3.6749999999999991E-2</v>
      </c>
      <c r="N1529" s="63">
        <v>4679</v>
      </c>
      <c r="O1529" s="63">
        <v>3026</v>
      </c>
      <c r="P1529" s="63">
        <v>1</v>
      </c>
      <c r="Q1529" s="63">
        <v>100</v>
      </c>
      <c r="R1529" s="63">
        <v>18</v>
      </c>
      <c r="S1529" s="63">
        <v>1</v>
      </c>
      <c r="T1529" s="63">
        <v>1</v>
      </c>
      <c r="U1529" s="63">
        <v>28</v>
      </c>
      <c r="V1529" s="63">
        <v>7</v>
      </c>
      <c r="W1529" s="63">
        <v>64</v>
      </c>
      <c r="X1529" s="63">
        <v>6</v>
      </c>
      <c r="Y1529" s="63">
        <v>0</v>
      </c>
      <c r="Z1529" s="63">
        <v>4</v>
      </c>
      <c r="AA1529" s="63">
        <v>3</v>
      </c>
      <c r="AB1529" s="63">
        <v>1</v>
      </c>
      <c r="AC1529" s="63">
        <v>1</v>
      </c>
      <c r="AD1529" s="63">
        <v>0</v>
      </c>
      <c r="AE1529" s="63">
        <v>1</v>
      </c>
      <c r="AF1529" s="63">
        <v>0</v>
      </c>
      <c r="AG1529" s="63">
        <v>0</v>
      </c>
      <c r="AH1529" s="63">
        <v>0</v>
      </c>
      <c r="AI1529" s="63">
        <v>0</v>
      </c>
      <c r="AJ1529" s="63">
        <v>0</v>
      </c>
      <c r="AK1529" s="63">
        <v>5</v>
      </c>
      <c r="AL1529" s="63">
        <v>0</v>
      </c>
      <c r="AM1529" s="63">
        <v>0</v>
      </c>
      <c r="AN1529" s="63">
        <v>0</v>
      </c>
      <c r="AO1529" s="63">
        <v>31</v>
      </c>
      <c r="AP1529" s="63">
        <v>0</v>
      </c>
      <c r="AQ1529" s="63">
        <v>0</v>
      </c>
      <c r="AR1529" s="63">
        <v>21</v>
      </c>
      <c r="AS1529" s="63">
        <v>0</v>
      </c>
      <c r="AT1529" s="63">
        <v>0</v>
      </c>
      <c r="AU1529" s="63">
        <v>0</v>
      </c>
      <c r="AV1529" s="63">
        <v>2</v>
      </c>
      <c r="AW1529" s="63">
        <v>0</v>
      </c>
      <c r="AX1529" s="63">
        <v>0</v>
      </c>
      <c r="AY1529" s="63"/>
      <c r="BA1529" t="str">
        <f t="shared" si="344"/>
        <v>Rutland</v>
      </c>
      <c r="BB1529" t="s">
        <v>589</v>
      </c>
      <c r="BC1529">
        <v>1</v>
      </c>
      <c r="BE1529" s="112">
        <v>50</v>
      </c>
      <c r="BF1529" s="114">
        <v>21</v>
      </c>
      <c r="BG1529" s="114">
        <v>95</v>
      </c>
      <c r="BH1529" s="118">
        <v>61225</v>
      </c>
      <c r="BI1529" s="118">
        <f t="shared" si="354"/>
        <v>50021</v>
      </c>
      <c r="BJ1529" s="8" t="s">
        <v>1248</v>
      </c>
      <c r="BK1529">
        <f t="shared" si="352"/>
        <v>5061225</v>
      </c>
      <c r="BP1529">
        <v>7.68</v>
      </c>
      <c r="BQ1529">
        <v>0.04</v>
      </c>
      <c r="BR1529">
        <v>7.64</v>
      </c>
      <c r="BW1529" s="63"/>
      <c r="BX1529" s="63"/>
    </row>
    <row r="1530" spans="1:76" ht="15" hidden="1" customHeight="1" outlineLevel="1">
      <c r="A1530" t="s">
        <v>589</v>
      </c>
      <c r="B1530" s="8" t="s">
        <v>2015</v>
      </c>
      <c r="C1530" s="1">
        <f t="shared" si="345"/>
        <v>2486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346"/>
        <v>0</v>
      </c>
      <c r="G1530" s="1">
        <f t="shared" si="347"/>
        <v>337</v>
      </c>
      <c r="H1530" s="2">
        <f t="shared" si="353"/>
        <v>0.13555913113435236</v>
      </c>
      <c r="I1530" s="6"/>
      <c r="J1530" s="2">
        <f t="shared" si="348"/>
        <v>0.55349959774738533</v>
      </c>
      <c r="K1530" s="2">
        <f t="shared" si="349"/>
        <v>0.41794046661303297</v>
      </c>
      <c r="L1530" s="2">
        <f t="shared" si="350"/>
        <v>0</v>
      </c>
      <c r="M1530" s="2">
        <f t="shared" si="351"/>
        <v>2.8559935639581702E-2</v>
      </c>
      <c r="N1530" s="63">
        <v>1376</v>
      </c>
      <c r="O1530" s="63">
        <v>1039</v>
      </c>
      <c r="P1530" s="63">
        <v>0</v>
      </c>
      <c r="Q1530" s="63">
        <v>28</v>
      </c>
      <c r="R1530" s="63">
        <v>0</v>
      </c>
      <c r="S1530" s="63">
        <v>4</v>
      </c>
      <c r="T1530" s="63">
        <v>0</v>
      </c>
      <c r="U1530" s="63">
        <v>8</v>
      </c>
      <c r="V1530" s="63">
        <v>0</v>
      </c>
      <c r="W1530" s="63">
        <v>11</v>
      </c>
      <c r="X1530" s="63">
        <v>1</v>
      </c>
      <c r="Y1530" s="63">
        <v>0</v>
      </c>
      <c r="Z1530" s="63">
        <v>1</v>
      </c>
      <c r="AA1530" s="63">
        <v>0</v>
      </c>
      <c r="AB1530" s="63">
        <v>0</v>
      </c>
      <c r="AC1530" s="63">
        <v>0</v>
      </c>
      <c r="AD1530" s="63">
        <v>0</v>
      </c>
      <c r="AE1530" s="63">
        <v>0</v>
      </c>
      <c r="AF1530" s="63">
        <v>0</v>
      </c>
      <c r="AG1530" s="63">
        <v>0</v>
      </c>
      <c r="AH1530" s="63">
        <v>0</v>
      </c>
      <c r="AI1530" s="63">
        <v>0</v>
      </c>
      <c r="AJ1530" s="63">
        <v>0</v>
      </c>
      <c r="AK1530" s="63">
        <v>2</v>
      </c>
      <c r="AL1530" s="63">
        <v>0</v>
      </c>
      <c r="AM1530" s="63">
        <v>0</v>
      </c>
      <c r="AN1530" s="63">
        <v>0</v>
      </c>
      <c r="AO1530" s="63">
        <v>3</v>
      </c>
      <c r="AP1530" s="63">
        <v>2</v>
      </c>
      <c r="AQ1530" s="63">
        <v>0</v>
      </c>
      <c r="AR1530" s="63">
        <v>10</v>
      </c>
      <c r="AS1530" s="63">
        <v>0</v>
      </c>
      <c r="AT1530" s="63">
        <v>0</v>
      </c>
      <c r="AU1530" s="63">
        <v>0</v>
      </c>
      <c r="AV1530" s="63">
        <v>1</v>
      </c>
      <c r="AW1530" s="63">
        <v>0</v>
      </c>
      <c r="AX1530" s="63">
        <v>0</v>
      </c>
      <c r="AY1530" s="63"/>
      <c r="BA1530" t="str">
        <f t="shared" si="344"/>
        <v>Rutland</v>
      </c>
      <c r="BB1530" t="s">
        <v>589</v>
      </c>
      <c r="BC1530">
        <v>1</v>
      </c>
      <c r="BE1530" s="112">
        <v>50</v>
      </c>
      <c r="BF1530" s="114">
        <v>21</v>
      </c>
      <c r="BG1530" s="114">
        <v>100</v>
      </c>
      <c r="BH1530" s="118">
        <v>61300</v>
      </c>
      <c r="BI1530" s="118">
        <f t="shared" si="354"/>
        <v>50021</v>
      </c>
      <c r="BJ1530" s="8" t="s">
        <v>1471</v>
      </c>
      <c r="BK1530">
        <f t="shared" si="352"/>
        <v>5061300</v>
      </c>
      <c r="BP1530">
        <v>19.3</v>
      </c>
      <c r="BQ1530">
        <v>0.05</v>
      </c>
      <c r="BR1530">
        <v>19.25</v>
      </c>
      <c r="BW1530" s="63"/>
      <c r="BX1530" s="63"/>
    </row>
    <row r="1531" spans="1:76" ht="15" hidden="1" customHeight="1" outlineLevel="1">
      <c r="A1531" t="s">
        <v>264</v>
      </c>
      <c r="B1531" s="8" t="s">
        <v>2015</v>
      </c>
      <c r="C1531" s="1">
        <f t="shared" si="345"/>
        <v>648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346"/>
        <v>0</v>
      </c>
      <c r="G1531" s="1">
        <f t="shared" si="347"/>
        <v>31</v>
      </c>
      <c r="H1531" s="2">
        <f t="shared" si="353"/>
        <v>4.7839506172839504E-2</v>
      </c>
      <c r="I1531" s="6"/>
      <c r="J1531" s="2">
        <f t="shared" si="348"/>
        <v>0.50771604938271608</v>
      </c>
      <c r="K1531" s="2">
        <f t="shared" si="349"/>
        <v>0.45987654320987653</v>
      </c>
      <c r="L1531" s="2">
        <f t="shared" si="350"/>
        <v>0</v>
      </c>
      <c r="M1531" s="2">
        <f t="shared" si="351"/>
        <v>3.2407407407407385E-2</v>
      </c>
      <c r="N1531" s="63">
        <v>329</v>
      </c>
      <c r="O1531" s="63">
        <v>298</v>
      </c>
      <c r="P1531" s="63">
        <v>0</v>
      </c>
      <c r="Q1531" s="63">
        <v>4</v>
      </c>
      <c r="R1531" s="63">
        <v>3</v>
      </c>
      <c r="S1531" s="63">
        <v>1</v>
      </c>
      <c r="T1531" s="63">
        <v>1</v>
      </c>
      <c r="U1531" s="63">
        <v>0</v>
      </c>
      <c r="V1531" s="63">
        <v>0</v>
      </c>
      <c r="W1531" s="63">
        <v>7</v>
      </c>
      <c r="X1531" s="63">
        <v>0</v>
      </c>
      <c r="Y1531" s="63">
        <v>0</v>
      </c>
      <c r="Z1531" s="63">
        <v>0</v>
      </c>
      <c r="AA1531" s="63">
        <v>0</v>
      </c>
      <c r="AB1531" s="63">
        <v>0</v>
      </c>
      <c r="AC1531" s="63">
        <v>0</v>
      </c>
      <c r="AD1531" s="63">
        <v>0</v>
      </c>
      <c r="AE1531" s="63">
        <v>0</v>
      </c>
      <c r="AF1531" s="63">
        <v>0</v>
      </c>
      <c r="AG1531" s="63">
        <v>0</v>
      </c>
      <c r="AH1531" s="63">
        <v>0</v>
      </c>
      <c r="AI1531" s="63">
        <v>0</v>
      </c>
      <c r="AJ1531" s="63">
        <v>0</v>
      </c>
      <c r="AK1531" s="63">
        <v>1</v>
      </c>
      <c r="AL1531" s="63">
        <v>0</v>
      </c>
      <c r="AM1531" s="63">
        <v>0</v>
      </c>
      <c r="AN1531" s="63">
        <v>0</v>
      </c>
      <c r="AO1531" s="63">
        <v>4</v>
      </c>
      <c r="AP1531" s="63">
        <v>0</v>
      </c>
      <c r="AQ1531" s="63">
        <v>0</v>
      </c>
      <c r="AR1531" s="63">
        <v>0</v>
      </c>
      <c r="AS1531" s="63">
        <v>0</v>
      </c>
      <c r="AT1531" s="63">
        <v>0</v>
      </c>
      <c r="AU1531" s="63">
        <v>0</v>
      </c>
      <c r="AV1531" s="63">
        <v>0</v>
      </c>
      <c r="AW1531" s="63">
        <v>0</v>
      </c>
      <c r="AX1531" s="63">
        <v>0</v>
      </c>
      <c r="AY1531" s="63"/>
      <c r="BA1531" t="str">
        <f t="shared" si="344"/>
        <v>Ryegate</v>
      </c>
      <c r="BB1531" t="s">
        <v>680</v>
      </c>
      <c r="BC1531">
        <v>1</v>
      </c>
      <c r="BE1531" s="112">
        <v>50</v>
      </c>
      <c r="BF1531" s="114">
        <v>5</v>
      </c>
      <c r="BG1531" s="114">
        <v>50</v>
      </c>
      <c r="BH1531" s="118">
        <v>61525</v>
      </c>
      <c r="BI1531" s="118">
        <f t="shared" si="354"/>
        <v>50005</v>
      </c>
      <c r="BJ1531" s="8" t="s">
        <v>1471</v>
      </c>
      <c r="BK1531">
        <f t="shared" si="352"/>
        <v>5061525</v>
      </c>
      <c r="BP1531">
        <v>36.799999999999997</v>
      </c>
      <c r="BQ1531">
        <v>0.22</v>
      </c>
      <c r="BR1531">
        <v>36.58</v>
      </c>
      <c r="BW1531" s="63"/>
      <c r="BX1531" s="63"/>
    </row>
    <row r="1532" spans="1:76" ht="15" hidden="1" customHeight="1" outlineLevel="1">
      <c r="A1532" t="s">
        <v>1341</v>
      </c>
      <c r="B1532" s="8" t="s">
        <v>2015</v>
      </c>
      <c r="C1532" s="1">
        <f t="shared" si="345"/>
        <v>3057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346"/>
        <v>9</v>
      </c>
      <c r="G1532" s="1">
        <f t="shared" si="347"/>
        <v>1036</v>
      </c>
      <c r="H1532" s="2">
        <f t="shared" si="353"/>
        <v>0.33889434085704939</v>
      </c>
      <c r="I1532" s="6"/>
      <c r="J1532" s="2">
        <f t="shared" si="348"/>
        <v>0.6483480536473667</v>
      </c>
      <c r="K1532" s="2">
        <f t="shared" si="349"/>
        <v>0.3094537127903173</v>
      </c>
      <c r="L1532" s="2">
        <f t="shared" si="350"/>
        <v>3.2711808963035657E-4</v>
      </c>
      <c r="M1532" s="2">
        <f t="shared" si="351"/>
        <v>4.1871115472685641E-2</v>
      </c>
      <c r="N1532" s="63">
        <v>1982</v>
      </c>
      <c r="O1532" s="63">
        <v>946</v>
      </c>
      <c r="P1532" s="63">
        <v>1</v>
      </c>
      <c r="Q1532" s="63">
        <v>54</v>
      </c>
      <c r="R1532" s="63">
        <v>14</v>
      </c>
      <c r="S1532" s="63">
        <v>3</v>
      </c>
      <c r="T1532" s="63">
        <v>1</v>
      </c>
      <c r="U1532" s="63">
        <v>10</v>
      </c>
      <c r="V1532" s="63">
        <v>2</v>
      </c>
      <c r="W1532" s="63">
        <v>16</v>
      </c>
      <c r="X1532" s="63">
        <v>1</v>
      </c>
      <c r="Y1532" s="63">
        <v>0</v>
      </c>
      <c r="Z1532" s="63">
        <v>0</v>
      </c>
      <c r="AA1532" s="63">
        <v>1</v>
      </c>
      <c r="AB1532" s="63">
        <v>1</v>
      </c>
      <c r="AC1532" s="63">
        <v>1</v>
      </c>
      <c r="AD1532" s="63">
        <v>0</v>
      </c>
      <c r="AE1532" s="63">
        <v>0</v>
      </c>
      <c r="AF1532" s="63">
        <v>0</v>
      </c>
      <c r="AG1532" s="63">
        <v>0</v>
      </c>
      <c r="AH1532" s="63">
        <v>0</v>
      </c>
      <c r="AI1532" s="63">
        <v>0</v>
      </c>
      <c r="AJ1532" s="63">
        <v>0</v>
      </c>
      <c r="AK1532" s="63">
        <v>2</v>
      </c>
      <c r="AL1532" s="63">
        <v>0</v>
      </c>
      <c r="AM1532" s="63">
        <v>0</v>
      </c>
      <c r="AN1532" s="63">
        <v>0</v>
      </c>
      <c r="AO1532" s="63">
        <v>7</v>
      </c>
      <c r="AP1532" s="63">
        <v>0</v>
      </c>
      <c r="AQ1532" s="63">
        <v>0</v>
      </c>
      <c r="AR1532" s="63">
        <v>15</v>
      </c>
      <c r="AS1532" s="63">
        <v>0</v>
      </c>
      <c r="AT1532" s="63">
        <v>0</v>
      </c>
      <c r="AU1532" s="63">
        <v>0</v>
      </c>
      <c r="AV1532" s="63">
        <v>0</v>
      </c>
      <c r="AW1532" s="63">
        <v>0</v>
      </c>
      <c r="AX1532" s="63">
        <v>0</v>
      </c>
      <c r="AY1532" s="63"/>
      <c r="BA1532" t="str">
        <f t="shared" si="344"/>
        <v>St. Albans</v>
      </c>
      <c r="BB1532" t="s">
        <v>1137</v>
      </c>
      <c r="BC1532">
        <v>1</v>
      </c>
      <c r="BE1532" s="112">
        <v>50</v>
      </c>
      <c r="BF1532" s="114">
        <v>11</v>
      </c>
      <c r="BG1532" s="114">
        <v>65</v>
      </c>
      <c r="BH1532" s="118">
        <v>61675</v>
      </c>
      <c r="BI1532" s="118">
        <f t="shared" si="354"/>
        <v>50011</v>
      </c>
      <c r="BJ1532" s="8" t="s">
        <v>1248</v>
      </c>
      <c r="BK1532">
        <f t="shared" si="352"/>
        <v>5061675</v>
      </c>
      <c r="BP1532">
        <v>2.0299999999999998</v>
      </c>
      <c r="BQ1532">
        <v>0</v>
      </c>
      <c r="BR1532">
        <v>2.0299999999999998</v>
      </c>
      <c r="BW1532" s="63"/>
      <c r="BX1532" s="63"/>
    </row>
    <row r="1533" spans="1:76" ht="15" hidden="1" customHeight="1" outlineLevel="1">
      <c r="A1533" t="s">
        <v>1341</v>
      </c>
      <c r="B1533" s="8" t="s">
        <v>2015</v>
      </c>
      <c r="C1533" s="1">
        <f t="shared" si="345"/>
        <v>3794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346"/>
        <v>9</v>
      </c>
      <c r="G1533" s="1">
        <f t="shared" si="347"/>
        <v>569</v>
      </c>
      <c r="H1533" s="2">
        <f t="shared" si="353"/>
        <v>0.1499736425935688</v>
      </c>
      <c r="I1533" s="6"/>
      <c r="J1533" s="2">
        <f t="shared" si="348"/>
        <v>0.56035846072746442</v>
      </c>
      <c r="K1533" s="2">
        <f t="shared" si="349"/>
        <v>0.4103848181338956</v>
      </c>
      <c r="L1533" s="2">
        <f t="shared" si="350"/>
        <v>5.2714812862414342E-4</v>
      </c>
      <c r="M1533" s="2">
        <f t="shared" si="351"/>
        <v>2.872957301001583E-2</v>
      </c>
      <c r="N1533" s="63">
        <v>2126</v>
      </c>
      <c r="O1533" s="63">
        <v>1557</v>
      </c>
      <c r="P1533" s="63">
        <v>2</v>
      </c>
      <c r="Q1533" s="63">
        <v>34</v>
      </c>
      <c r="R1533" s="63">
        <v>4</v>
      </c>
      <c r="S1533" s="63">
        <v>1</v>
      </c>
      <c r="T1533" s="63">
        <v>1</v>
      </c>
      <c r="U1533" s="63">
        <v>10</v>
      </c>
      <c r="V1533" s="63">
        <v>0</v>
      </c>
      <c r="W1533" s="63">
        <v>26</v>
      </c>
      <c r="X1533" s="63">
        <v>3</v>
      </c>
      <c r="Y1533" s="63">
        <v>0</v>
      </c>
      <c r="Z1533" s="63">
        <v>3</v>
      </c>
      <c r="AA1533" s="63">
        <v>0</v>
      </c>
      <c r="AB1533" s="63">
        <v>0</v>
      </c>
      <c r="AC1533" s="63">
        <v>0</v>
      </c>
      <c r="AD1533" s="63">
        <v>0</v>
      </c>
      <c r="AE1533" s="63">
        <v>0</v>
      </c>
      <c r="AF1533" s="63">
        <v>0</v>
      </c>
      <c r="AG1533" s="63">
        <v>0</v>
      </c>
      <c r="AH1533" s="63">
        <v>0</v>
      </c>
      <c r="AI1533" s="63">
        <v>0</v>
      </c>
      <c r="AJ1533" s="63">
        <v>0</v>
      </c>
      <c r="AK1533" s="63">
        <v>2</v>
      </c>
      <c r="AL1533" s="63">
        <v>0</v>
      </c>
      <c r="AM1533" s="63">
        <v>0</v>
      </c>
      <c r="AN1533" s="63">
        <v>0</v>
      </c>
      <c r="AO1533" s="63">
        <v>8</v>
      </c>
      <c r="AP1533" s="63">
        <v>0</v>
      </c>
      <c r="AQ1533" s="63">
        <v>0</v>
      </c>
      <c r="AR1533" s="63">
        <v>14</v>
      </c>
      <c r="AS1533" s="63">
        <v>0</v>
      </c>
      <c r="AT1533" s="63">
        <v>0</v>
      </c>
      <c r="AU1533" s="63">
        <v>0</v>
      </c>
      <c r="AV1533" s="63">
        <v>3</v>
      </c>
      <c r="AW1533" s="63">
        <v>0</v>
      </c>
      <c r="AX1533" s="63">
        <v>0</v>
      </c>
      <c r="AY1533" s="63"/>
      <c r="BA1533" t="str">
        <f t="shared" si="344"/>
        <v>St. Albans</v>
      </c>
      <c r="BB1533" t="s">
        <v>1137</v>
      </c>
      <c r="BC1533">
        <v>1</v>
      </c>
      <c r="BE1533" s="112">
        <v>50</v>
      </c>
      <c r="BF1533" s="114">
        <v>11</v>
      </c>
      <c r="BG1533" s="114">
        <v>70</v>
      </c>
      <c r="BH1533" s="118">
        <v>61750</v>
      </c>
      <c r="BI1533" s="118">
        <f t="shared" si="354"/>
        <v>50011</v>
      </c>
      <c r="BJ1533" s="8" t="s">
        <v>1471</v>
      </c>
      <c r="BK1533">
        <f t="shared" si="352"/>
        <v>5061750</v>
      </c>
      <c r="BP1533">
        <v>60.56</v>
      </c>
      <c r="BQ1533">
        <v>23</v>
      </c>
      <c r="BR1533">
        <v>37.56</v>
      </c>
      <c r="BW1533" s="63"/>
      <c r="BX1533" s="63"/>
    </row>
    <row r="1534" spans="1:76" ht="15" hidden="1" customHeight="1" outlineLevel="1">
      <c r="A1534" t="s">
        <v>1222</v>
      </c>
      <c r="B1534" s="8" t="s">
        <v>2015</v>
      </c>
      <c r="C1534" s="1">
        <f t="shared" si="345"/>
        <v>453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346"/>
        <v>0</v>
      </c>
      <c r="G1534" s="1">
        <f t="shared" si="347"/>
        <v>179</v>
      </c>
      <c r="H1534" s="2">
        <f t="shared" si="353"/>
        <v>0.39514348785871967</v>
      </c>
      <c r="I1534" s="6"/>
      <c r="J1534" s="2">
        <f t="shared" si="348"/>
        <v>0.6843267108167771</v>
      </c>
      <c r="K1534" s="2">
        <f t="shared" si="349"/>
        <v>0.28918322295805737</v>
      </c>
      <c r="L1534" s="2">
        <f t="shared" si="350"/>
        <v>0</v>
      </c>
      <c r="M1534" s="2">
        <f t="shared" si="351"/>
        <v>2.6490066225165532E-2</v>
      </c>
      <c r="N1534" s="63">
        <v>310</v>
      </c>
      <c r="O1534" s="63">
        <v>131</v>
      </c>
      <c r="P1534" s="63">
        <v>0</v>
      </c>
      <c r="Q1534" s="63">
        <v>6</v>
      </c>
      <c r="R1534" s="63">
        <v>0</v>
      </c>
      <c r="S1534" s="63">
        <v>0</v>
      </c>
      <c r="T1534" s="63">
        <v>1</v>
      </c>
      <c r="U1534" s="63">
        <v>2</v>
      </c>
      <c r="V1534" s="63">
        <v>0</v>
      </c>
      <c r="W1534" s="63">
        <v>3</v>
      </c>
      <c r="X1534" s="63">
        <v>0</v>
      </c>
      <c r="Y1534" s="63">
        <v>0</v>
      </c>
      <c r="Z1534" s="63">
        <v>0</v>
      </c>
      <c r="AA1534" s="63">
        <v>0</v>
      </c>
      <c r="AB1534" s="63">
        <v>0</v>
      </c>
      <c r="AC1534" s="63">
        <v>0</v>
      </c>
      <c r="AD1534" s="63">
        <v>0</v>
      </c>
      <c r="AE1534" s="63">
        <v>0</v>
      </c>
      <c r="AF1534" s="63">
        <v>0</v>
      </c>
      <c r="AG1534" s="63">
        <v>0</v>
      </c>
      <c r="AH1534" s="63">
        <v>0</v>
      </c>
      <c r="AI1534" s="63">
        <v>0</v>
      </c>
      <c r="AJ1534" s="63">
        <v>0</v>
      </c>
      <c r="AK1534" s="63">
        <v>0</v>
      </c>
      <c r="AL1534" s="63">
        <v>0</v>
      </c>
      <c r="AM1534" s="63">
        <v>0</v>
      </c>
      <c r="AN1534" s="63">
        <v>0</v>
      </c>
      <c r="AO1534" s="63">
        <v>0</v>
      </c>
      <c r="AP1534" s="63">
        <v>0</v>
      </c>
      <c r="AQ1534" s="63">
        <v>0</v>
      </c>
      <c r="AR1534" s="63">
        <v>0</v>
      </c>
      <c r="AS1534" s="63">
        <v>0</v>
      </c>
      <c r="AT1534" s="63">
        <v>0</v>
      </c>
      <c r="AU1534" s="63">
        <v>0</v>
      </c>
      <c r="AV1534" s="63">
        <v>0</v>
      </c>
      <c r="AW1534" s="63">
        <v>0</v>
      </c>
      <c r="AX1534" s="63">
        <v>0</v>
      </c>
      <c r="AY1534" s="63"/>
      <c r="BA1534" t="str">
        <f t="shared" si="344"/>
        <v>St. George</v>
      </c>
      <c r="BB1534" t="s">
        <v>3172</v>
      </c>
      <c r="BC1534">
        <v>1</v>
      </c>
      <c r="BE1534" s="112">
        <v>50</v>
      </c>
      <c r="BF1534" s="114">
        <v>7</v>
      </c>
      <c r="BG1534" s="114">
        <v>60</v>
      </c>
      <c r="BH1534" s="118">
        <v>62050</v>
      </c>
      <c r="BI1534" s="118">
        <f t="shared" si="354"/>
        <v>50007</v>
      </c>
      <c r="BJ1534" s="8" t="s">
        <v>1471</v>
      </c>
      <c r="BK1534">
        <f t="shared" si="352"/>
        <v>5062050</v>
      </c>
      <c r="BP1534">
        <v>3.59</v>
      </c>
      <c r="BQ1534">
        <v>0</v>
      </c>
      <c r="BR1534">
        <v>3.59</v>
      </c>
      <c r="BW1534" s="63"/>
      <c r="BX1534" s="63"/>
    </row>
    <row r="1535" spans="1:76" ht="15" hidden="1" customHeight="1" outlineLevel="1">
      <c r="A1535" t="s">
        <v>926</v>
      </c>
      <c r="B1535" s="8" t="s">
        <v>2015</v>
      </c>
      <c r="C1535" s="1">
        <f t="shared" si="345"/>
        <v>3377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346"/>
        <v>0</v>
      </c>
      <c r="G1535" s="1">
        <f t="shared" si="347"/>
        <v>816</v>
      </c>
      <c r="H1535" s="2">
        <f t="shared" si="353"/>
        <v>0.24163458691145986</v>
      </c>
      <c r="I1535" s="6"/>
      <c r="J1535" s="2">
        <f t="shared" si="348"/>
        <v>0.60230974237488899</v>
      </c>
      <c r="K1535" s="2">
        <f t="shared" si="349"/>
        <v>0.3606751554634291</v>
      </c>
      <c r="L1535" s="2">
        <f t="shared" si="350"/>
        <v>0</v>
      </c>
      <c r="M1535" s="2">
        <f t="shared" si="351"/>
        <v>3.7015102161681912E-2</v>
      </c>
      <c r="N1535" s="63">
        <v>2034</v>
      </c>
      <c r="O1535" s="63">
        <v>1218</v>
      </c>
      <c r="P1535" s="63">
        <v>0</v>
      </c>
      <c r="Q1535" s="63">
        <v>41</v>
      </c>
      <c r="R1535" s="63">
        <v>12</v>
      </c>
      <c r="S1535" s="63">
        <v>3</v>
      </c>
      <c r="T1535" s="63">
        <v>0</v>
      </c>
      <c r="U1535" s="63">
        <v>14</v>
      </c>
      <c r="V1535" s="63">
        <v>1</v>
      </c>
      <c r="W1535" s="63">
        <v>13</v>
      </c>
      <c r="X1535" s="63">
        <v>0</v>
      </c>
      <c r="Y1535" s="63">
        <v>0</v>
      </c>
      <c r="Z1535" s="63">
        <v>4</v>
      </c>
      <c r="AA1535" s="63">
        <v>4</v>
      </c>
      <c r="AB1535" s="63">
        <v>1</v>
      </c>
      <c r="AC1535" s="63">
        <v>2</v>
      </c>
      <c r="AD1535" s="63">
        <v>0</v>
      </c>
      <c r="AE1535" s="63">
        <v>2</v>
      </c>
      <c r="AF1535" s="63">
        <v>0</v>
      </c>
      <c r="AG1535" s="63">
        <v>0</v>
      </c>
      <c r="AH1535" s="63">
        <v>0</v>
      </c>
      <c r="AI1535" s="63">
        <v>0</v>
      </c>
      <c r="AJ1535" s="63">
        <v>0</v>
      </c>
      <c r="AK1535" s="63">
        <v>3</v>
      </c>
      <c r="AL1535" s="63">
        <v>0</v>
      </c>
      <c r="AM1535" s="63">
        <v>0</v>
      </c>
      <c r="AN1535" s="63">
        <v>0</v>
      </c>
      <c r="AO1535" s="63">
        <v>8</v>
      </c>
      <c r="AP1535" s="63">
        <v>0</v>
      </c>
      <c r="AQ1535" s="63">
        <v>0</v>
      </c>
      <c r="AR1535" s="63">
        <v>15</v>
      </c>
      <c r="AS1535" s="63">
        <v>1</v>
      </c>
      <c r="AT1535" s="63">
        <v>0</v>
      </c>
      <c r="AU1535" s="63">
        <v>0</v>
      </c>
      <c r="AV1535" s="63">
        <v>1</v>
      </c>
      <c r="AW1535" s="63">
        <v>0</v>
      </c>
      <c r="AX1535" s="63">
        <v>0</v>
      </c>
      <c r="AY1535" s="63"/>
      <c r="BA1535" t="str">
        <f t="shared" si="344"/>
        <v>St. Johnsbury</v>
      </c>
      <c r="BB1535" t="s">
        <v>680</v>
      </c>
      <c r="BC1535">
        <v>1</v>
      </c>
      <c r="BE1535" s="112">
        <v>50</v>
      </c>
      <c r="BF1535" s="114">
        <v>5</v>
      </c>
      <c r="BG1535" s="114">
        <v>55</v>
      </c>
      <c r="BH1535" s="118">
        <v>62200</v>
      </c>
      <c r="BI1535" s="118">
        <f t="shared" si="354"/>
        <v>50005</v>
      </c>
      <c r="BJ1535" s="8" t="s">
        <v>1471</v>
      </c>
      <c r="BK1535">
        <f t="shared" si="352"/>
        <v>5062200</v>
      </c>
      <c r="BP1535">
        <v>36.770000000000003</v>
      </c>
      <c r="BQ1535">
        <v>0.1</v>
      </c>
      <c r="BR1535">
        <v>36.68</v>
      </c>
      <c r="BW1535" s="63"/>
      <c r="BX1535" s="63"/>
    </row>
    <row r="1536" spans="1:76" ht="15" hidden="1" customHeight="1" outlineLevel="1">
      <c r="A1536" t="s">
        <v>2096</v>
      </c>
      <c r="B1536" s="8" t="s">
        <v>2015</v>
      </c>
      <c r="C1536" s="1">
        <f t="shared" si="345"/>
        <v>676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346"/>
        <v>5</v>
      </c>
      <c r="G1536" s="1">
        <f t="shared" si="347"/>
        <v>135</v>
      </c>
      <c r="H1536" s="2">
        <f t="shared" si="353"/>
        <v>0.19970414201183431</v>
      </c>
      <c r="I1536" s="6"/>
      <c r="J1536" s="2">
        <f t="shared" si="348"/>
        <v>0.58136094674556216</v>
      </c>
      <c r="K1536" s="2">
        <f t="shared" si="349"/>
        <v>0.38165680473372782</v>
      </c>
      <c r="L1536" s="2">
        <f t="shared" si="350"/>
        <v>1.4792899408284023E-3</v>
      </c>
      <c r="M1536" s="2">
        <f t="shared" si="351"/>
        <v>3.5502958579881623E-2</v>
      </c>
      <c r="N1536" s="63">
        <v>393</v>
      </c>
      <c r="O1536" s="63">
        <v>258</v>
      </c>
      <c r="P1536" s="63">
        <v>1</v>
      </c>
      <c r="Q1536" s="63">
        <v>8</v>
      </c>
      <c r="R1536" s="63">
        <v>0</v>
      </c>
      <c r="S1536" s="63">
        <v>1</v>
      </c>
      <c r="T1536" s="63">
        <v>0</v>
      </c>
      <c r="U1536" s="63">
        <v>1</v>
      </c>
      <c r="V1536" s="63">
        <v>1</v>
      </c>
      <c r="W1536" s="63">
        <v>3</v>
      </c>
      <c r="X1536" s="63">
        <v>0</v>
      </c>
      <c r="Y1536" s="63">
        <v>0</v>
      </c>
      <c r="Z1536" s="63">
        <v>0</v>
      </c>
      <c r="AA1536" s="63">
        <v>0</v>
      </c>
      <c r="AB1536" s="63">
        <v>0</v>
      </c>
      <c r="AC1536" s="63">
        <v>0</v>
      </c>
      <c r="AD1536" s="63">
        <v>0</v>
      </c>
      <c r="AE1536" s="63">
        <v>1</v>
      </c>
      <c r="AF1536" s="63">
        <v>0</v>
      </c>
      <c r="AG1536" s="63">
        <v>0</v>
      </c>
      <c r="AH1536" s="63">
        <v>0</v>
      </c>
      <c r="AI1536" s="63">
        <v>0</v>
      </c>
      <c r="AJ1536" s="63">
        <v>0</v>
      </c>
      <c r="AK1536" s="63">
        <v>2</v>
      </c>
      <c r="AL1536" s="63">
        <v>0</v>
      </c>
      <c r="AM1536" s="63">
        <v>0</v>
      </c>
      <c r="AN1536" s="63">
        <v>0</v>
      </c>
      <c r="AO1536" s="63">
        <v>4</v>
      </c>
      <c r="AP1536" s="63">
        <v>1</v>
      </c>
      <c r="AQ1536" s="63">
        <v>0</v>
      </c>
      <c r="AR1536" s="63">
        <v>2</v>
      </c>
      <c r="AS1536" s="63">
        <v>0</v>
      </c>
      <c r="AT1536" s="63">
        <v>0</v>
      </c>
      <c r="AU1536" s="63">
        <v>0</v>
      </c>
      <c r="AV1536" s="63">
        <v>0</v>
      </c>
      <c r="AW1536" s="63">
        <v>0</v>
      </c>
      <c r="AX1536" s="63">
        <v>0</v>
      </c>
      <c r="AY1536" s="63"/>
      <c r="BA1536" t="str">
        <f t="shared" si="344"/>
        <v>Salisbury</v>
      </c>
      <c r="BB1536" t="s">
        <v>1345</v>
      </c>
      <c r="BC1536">
        <v>1</v>
      </c>
      <c r="BE1536" s="112">
        <v>50</v>
      </c>
      <c r="BF1536" s="114">
        <v>1</v>
      </c>
      <c r="BG1536" s="114">
        <v>85</v>
      </c>
      <c r="BH1536" s="118">
        <v>62575</v>
      </c>
      <c r="BI1536" s="118">
        <f t="shared" si="354"/>
        <v>50001</v>
      </c>
      <c r="BJ1536" s="8" t="s">
        <v>1471</v>
      </c>
      <c r="BK1536">
        <f t="shared" si="352"/>
        <v>5062575</v>
      </c>
      <c r="BP1536">
        <v>30.14</v>
      </c>
      <c r="BQ1536">
        <v>0.98</v>
      </c>
      <c r="BR1536">
        <v>29.15</v>
      </c>
      <c r="BW1536" s="63"/>
      <c r="BX1536" s="63"/>
    </row>
    <row r="1537" spans="1:76" ht="15" hidden="1" customHeight="1" outlineLevel="1">
      <c r="A1537" t="s">
        <v>918</v>
      </c>
      <c r="B1537" s="8" t="s">
        <v>2015</v>
      </c>
      <c r="C1537" s="1">
        <f t="shared" si="345"/>
        <v>253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346"/>
        <v>0</v>
      </c>
      <c r="G1537" s="1">
        <f t="shared" si="347"/>
        <v>51</v>
      </c>
      <c r="H1537" s="2">
        <f t="shared" si="353"/>
        <v>0.20158102766798419</v>
      </c>
      <c r="I1537" s="6"/>
      <c r="J1537" s="2">
        <f t="shared" si="348"/>
        <v>0.5810276679841897</v>
      </c>
      <c r="K1537" s="2">
        <f t="shared" si="349"/>
        <v>0.37944664031620551</v>
      </c>
      <c r="L1537" s="2">
        <f t="shared" si="350"/>
        <v>0</v>
      </c>
      <c r="M1537" s="2">
        <f t="shared" si="351"/>
        <v>3.9525691699604792E-2</v>
      </c>
      <c r="N1537" s="63">
        <v>147</v>
      </c>
      <c r="O1537" s="63">
        <v>96</v>
      </c>
      <c r="P1537" s="63">
        <v>0</v>
      </c>
      <c r="Q1537" s="63">
        <v>4</v>
      </c>
      <c r="R1537" s="63">
        <v>0</v>
      </c>
      <c r="S1537" s="63">
        <v>0</v>
      </c>
      <c r="T1537" s="63">
        <v>0</v>
      </c>
      <c r="U1537" s="63">
        <v>0</v>
      </c>
      <c r="V1537" s="63">
        <v>1</v>
      </c>
      <c r="W1537" s="63">
        <v>3</v>
      </c>
      <c r="X1537" s="63">
        <v>0</v>
      </c>
      <c r="Y1537" s="63">
        <v>0</v>
      </c>
      <c r="Z1537" s="63">
        <v>0</v>
      </c>
      <c r="AA1537" s="63">
        <v>1</v>
      </c>
      <c r="AB1537" s="63">
        <v>0</v>
      </c>
      <c r="AC1537" s="63">
        <v>0</v>
      </c>
      <c r="AD1537" s="63">
        <v>0</v>
      </c>
      <c r="AE1537" s="63">
        <v>0</v>
      </c>
      <c r="AF1537" s="63">
        <v>0</v>
      </c>
      <c r="AG1537" s="63">
        <v>0</v>
      </c>
      <c r="AH1537" s="63">
        <v>0</v>
      </c>
      <c r="AI1537" s="63">
        <v>0</v>
      </c>
      <c r="AJ1537" s="63">
        <v>0</v>
      </c>
      <c r="AK1537" s="63">
        <v>0</v>
      </c>
      <c r="AL1537" s="63">
        <v>0</v>
      </c>
      <c r="AM1537" s="63">
        <v>0</v>
      </c>
      <c r="AN1537" s="63">
        <v>0</v>
      </c>
      <c r="AO1537" s="63">
        <v>0</v>
      </c>
      <c r="AP1537" s="63">
        <v>0</v>
      </c>
      <c r="AQ1537" s="63">
        <v>0</v>
      </c>
      <c r="AR1537" s="63">
        <v>1</v>
      </c>
      <c r="AS1537" s="63">
        <v>0</v>
      </c>
      <c r="AT1537" s="63">
        <v>0</v>
      </c>
      <c r="AU1537" s="63">
        <v>0</v>
      </c>
      <c r="AV1537" s="63">
        <v>0</v>
      </c>
      <c r="AW1537" s="63">
        <v>0</v>
      </c>
      <c r="AX1537" s="63">
        <v>0</v>
      </c>
      <c r="AY1537" s="63"/>
      <c r="BA1537" t="str">
        <f t="shared" si="344"/>
        <v>Sandgate</v>
      </c>
      <c r="BB1537" t="s">
        <v>950</v>
      </c>
      <c r="BC1537">
        <v>1</v>
      </c>
      <c r="BE1537" s="112">
        <v>50</v>
      </c>
      <c r="BF1537" s="114">
        <v>3</v>
      </c>
      <c r="BG1537" s="114">
        <v>50</v>
      </c>
      <c r="BH1537" s="118">
        <v>62875</v>
      </c>
      <c r="BI1537" s="118">
        <f t="shared" si="354"/>
        <v>50003</v>
      </c>
      <c r="BJ1537" s="8" t="s">
        <v>1471</v>
      </c>
      <c r="BK1537">
        <f t="shared" si="352"/>
        <v>5062875</v>
      </c>
      <c r="BP1537">
        <v>42.19</v>
      </c>
      <c r="BQ1537">
        <v>0.04</v>
      </c>
      <c r="BR1537">
        <v>42.15</v>
      </c>
      <c r="BW1537" s="63"/>
      <c r="BX1537" s="63"/>
    </row>
    <row r="1538" spans="1:76" ht="15" hidden="1" customHeight="1" outlineLevel="1">
      <c r="A1538" t="s">
        <v>2349</v>
      </c>
      <c r="B1538" s="8" t="s">
        <v>2015</v>
      </c>
      <c r="C1538" s="1">
        <f t="shared" si="345"/>
        <v>64</v>
      </c>
      <c r="D1538" s="5">
        <f>IF(N1538&gt;0, RANK(N1538,(N1538:P1538,Q1538:AE1538)),0)</f>
        <v>2</v>
      </c>
      <c r="E1538" s="5">
        <f>IF(O1538&gt;0,RANK(O1538,(N1538:P1538,Q1538:AE1538)),0)</f>
        <v>1</v>
      </c>
      <c r="F1538" s="5">
        <f t="shared" si="346"/>
        <v>0</v>
      </c>
      <c r="G1538" s="1">
        <f t="shared" si="347"/>
        <v>8</v>
      </c>
      <c r="H1538" s="2">
        <f t="shared" si="353"/>
        <v>0.125</v>
      </c>
      <c r="I1538" s="6"/>
      <c r="J1538" s="2">
        <f t="shared" si="348"/>
        <v>0.4375</v>
      </c>
      <c r="K1538" s="2">
        <f t="shared" si="349"/>
        <v>0.5625</v>
      </c>
      <c r="L1538" s="2">
        <f t="shared" si="350"/>
        <v>0</v>
      </c>
      <c r="M1538" s="2">
        <f t="shared" si="351"/>
        <v>0</v>
      </c>
      <c r="N1538" s="63">
        <v>28</v>
      </c>
      <c r="O1538" s="63">
        <v>36</v>
      </c>
      <c r="P1538" s="63">
        <v>0</v>
      </c>
      <c r="Q1538" s="63">
        <v>0</v>
      </c>
      <c r="R1538" s="63">
        <v>0</v>
      </c>
      <c r="S1538" s="63">
        <v>0</v>
      </c>
      <c r="T1538" s="63">
        <v>0</v>
      </c>
      <c r="U1538" s="63">
        <v>0</v>
      </c>
      <c r="V1538" s="63">
        <v>0</v>
      </c>
      <c r="W1538" s="63">
        <v>0</v>
      </c>
      <c r="X1538" s="63">
        <v>0</v>
      </c>
      <c r="Y1538" s="63">
        <v>0</v>
      </c>
      <c r="Z1538" s="63">
        <v>0</v>
      </c>
      <c r="AA1538" s="63">
        <v>0</v>
      </c>
      <c r="AB1538" s="63">
        <v>0</v>
      </c>
      <c r="AC1538" s="63">
        <v>0</v>
      </c>
      <c r="AD1538" s="63">
        <v>0</v>
      </c>
      <c r="AE1538" s="63">
        <v>0</v>
      </c>
      <c r="AF1538" s="63">
        <v>0</v>
      </c>
      <c r="AG1538" s="63">
        <v>0</v>
      </c>
      <c r="AH1538" s="63">
        <v>0</v>
      </c>
      <c r="AI1538" s="63">
        <v>0</v>
      </c>
      <c r="AJ1538" s="63">
        <v>0</v>
      </c>
      <c r="AK1538" s="63">
        <v>0</v>
      </c>
      <c r="AL1538" s="63">
        <v>0</v>
      </c>
      <c r="AM1538" s="63">
        <v>0</v>
      </c>
      <c r="AN1538" s="63">
        <v>0</v>
      </c>
      <c r="AO1538" s="63">
        <v>0</v>
      </c>
      <c r="AP1538" s="63">
        <v>0</v>
      </c>
      <c r="AQ1538" s="63">
        <v>0</v>
      </c>
      <c r="AR1538" s="63">
        <v>0</v>
      </c>
      <c r="AS1538" s="63">
        <v>0</v>
      </c>
      <c r="AT1538" s="63">
        <v>0</v>
      </c>
      <c r="AU1538" s="63">
        <v>0</v>
      </c>
      <c r="AV1538" s="63">
        <v>0</v>
      </c>
      <c r="AW1538" s="63">
        <v>0</v>
      </c>
      <c r="AX1538" s="63">
        <v>0</v>
      </c>
      <c r="AY1538" s="63"/>
      <c r="BA1538" t="str">
        <f t="shared" si="344"/>
        <v>Searsburg</v>
      </c>
      <c r="BB1538" t="s">
        <v>950</v>
      </c>
      <c r="BC1538">
        <v>1</v>
      </c>
      <c r="BE1538" s="112">
        <v>50</v>
      </c>
      <c r="BF1538" s="114">
        <v>3</v>
      </c>
      <c r="BG1538" s="114">
        <v>55</v>
      </c>
      <c r="BH1538" s="118">
        <v>63175</v>
      </c>
      <c r="BI1538" s="118">
        <f t="shared" si="354"/>
        <v>50003</v>
      </c>
      <c r="BJ1538" s="8" t="s">
        <v>1471</v>
      </c>
      <c r="BK1538">
        <f t="shared" si="352"/>
        <v>5063175</v>
      </c>
      <c r="BP1538">
        <v>21.57</v>
      </c>
      <c r="BQ1538">
        <v>0.04</v>
      </c>
      <c r="BR1538">
        <v>21.53</v>
      </c>
      <c r="BW1538" s="63"/>
      <c r="BX1538" s="63"/>
    </row>
    <row r="1539" spans="1:76" ht="15" hidden="1" customHeight="1" outlineLevel="1">
      <c r="A1539" t="s">
        <v>223</v>
      </c>
      <c r="B1539" s="8" t="s">
        <v>2015</v>
      </c>
      <c r="C1539" s="1">
        <f t="shared" si="345"/>
        <v>2225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346"/>
        <v>0</v>
      </c>
      <c r="G1539" s="1">
        <f t="shared" si="347"/>
        <v>528</v>
      </c>
      <c r="H1539" s="2">
        <f t="shared" si="353"/>
        <v>0.23730337078651687</v>
      </c>
      <c r="I1539" s="6"/>
      <c r="J1539" s="2">
        <f t="shared" si="348"/>
        <v>0.60494382022471915</v>
      </c>
      <c r="K1539" s="2">
        <f t="shared" si="349"/>
        <v>0.36764044943820223</v>
      </c>
      <c r="L1539" s="2">
        <f t="shared" si="350"/>
        <v>0</v>
      </c>
      <c r="M1539" s="2">
        <f t="shared" si="351"/>
        <v>2.7415730337078614E-2</v>
      </c>
      <c r="N1539" s="63">
        <v>1346</v>
      </c>
      <c r="O1539" s="63">
        <v>818</v>
      </c>
      <c r="P1539" s="63">
        <v>0</v>
      </c>
      <c r="Q1539" s="63">
        <v>19</v>
      </c>
      <c r="R1539" s="63">
        <v>7</v>
      </c>
      <c r="S1539" s="63">
        <v>1</v>
      </c>
      <c r="T1539" s="63">
        <v>0</v>
      </c>
      <c r="U1539" s="63">
        <v>11</v>
      </c>
      <c r="V1539" s="63">
        <v>0</v>
      </c>
      <c r="W1539" s="63">
        <v>4</v>
      </c>
      <c r="X1539" s="63">
        <v>1</v>
      </c>
      <c r="Y1539" s="63">
        <v>0</v>
      </c>
      <c r="Z1539" s="63">
        <v>0</v>
      </c>
      <c r="AA1539" s="63">
        <v>1</v>
      </c>
      <c r="AB1539" s="63">
        <v>0</v>
      </c>
      <c r="AC1539" s="63">
        <v>0</v>
      </c>
      <c r="AD1539" s="63">
        <v>0</v>
      </c>
      <c r="AE1539" s="63">
        <v>0</v>
      </c>
      <c r="AF1539" s="63">
        <v>0</v>
      </c>
      <c r="AG1539" s="63">
        <v>0</v>
      </c>
      <c r="AH1539" s="63">
        <v>0</v>
      </c>
      <c r="AI1539" s="63">
        <v>0</v>
      </c>
      <c r="AJ1539" s="63">
        <v>0</v>
      </c>
      <c r="AK1539" s="63">
        <v>1</v>
      </c>
      <c r="AL1539" s="63">
        <v>0</v>
      </c>
      <c r="AM1539" s="63">
        <v>0</v>
      </c>
      <c r="AN1539" s="63">
        <v>0</v>
      </c>
      <c r="AO1539" s="63">
        <v>7</v>
      </c>
      <c r="AP1539" s="63">
        <v>0</v>
      </c>
      <c r="AQ1539" s="63">
        <v>0</v>
      </c>
      <c r="AR1539" s="63">
        <v>8</v>
      </c>
      <c r="AS1539" s="63">
        <v>0</v>
      </c>
      <c r="AT1539" s="63">
        <v>0</v>
      </c>
      <c r="AU1539" s="63">
        <v>0</v>
      </c>
      <c r="AV1539" s="63">
        <v>1</v>
      </c>
      <c r="AW1539" s="63">
        <v>0</v>
      </c>
      <c r="AX1539" s="63">
        <v>0</v>
      </c>
      <c r="AY1539" s="63"/>
      <c r="BA1539" t="str">
        <f t="shared" si="344"/>
        <v>Shaftsbury</v>
      </c>
      <c r="BB1539" t="s">
        <v>950</v>
      </c>
      <c r="BC1539">
        <v>1</v>
      </c>
      <c r="BE1539" s="112">
        <v>50</v>
      </c>
      <c r="BF1539" s="114">
        <v>3</v>
      </c>
      <c r="BG1539" s="114">
        <v>60</v>
      </c>
      <c r="BH1539" s="118">
        <v>63550</v>
      </c>
      <c r="BI1539" s="118">
        <f t="shared" si="354"/>
        <v>50003</v>
      </c>
      <c r="BJ1539" s="8" t="s">
        <v>1471</v>
      </c>
      <c r="BK1539">
        <f t="shared" si="352"/>
        <v>5063550</v>
      </c>
      <c r="BP1539">
        <v>43.15</v>
      </c>
      <c r="BQ1539">
        <v>0.06</v>
      </c>
      <c r="BR1539">
        <v>43.1</v>
      </c>
      <c r="BW1539" s="63"/>
      <c r="BX1539" s="63"/>
    </row>
    <row r="1540" spans="1:76" ht="15" hidden="1" customHeight="1" outlineLevel="1">
      <c r="A1540" t="s">
        <v>1683</v>
      </c>
      <c r="B1540" s="8" t="s">
        <v>2015</v>
      </c>
      <c r="C1540" s="1">
        <f t="shared" si="345"/>
        <v>894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346"/>
        <v>0</v>
      </c>
      <c r="G1540" s="1">
        <f t="shared" si="347"/>
        <v>307</v>
      </c>
      <c r="H1540" s="2">
        <f t="shared" si="353"/>
        <v>0.34340044742729309</v>
      </c>
      <c r="I1540" s="6"/>
      <c r="J1540" s="2">
        <f t="shared" si="348"/>
        <v>0.65436241610738255</v>
      </c>
      <c r="K1540" s="2">
        <f t="shared" si="349"/>
        <v>0.31096196868008946</v>
      </c>
      <c r="L1540" s="2">
        <f t="shared" si="350"/>
        <v>0</v>
      </c>
      <c r="M1540" s="2">
        <f t="shared" si="351"/>
        <v>3.4675615212527988E-2</v>
      </c>
      <c r="N1540" s="63">
        <v>585</v>
      </c>
      <c r="O1540" s="63">
        <v>278</v>
      </c>
      <c r="P1540" s="63">
        <v>0</v>
      </c>
      <c r="Q1540" s="63">
        <v>10</v>
      </c>
      <c r="R1540" s="63">
        <v>7</v>
      </c>
      <c r="S1540" s="63">
        <v>0</v>
      </c>
      <c r="T1540" s="63">
        <v>0</v>
      </c>
      <c r="U1540" s="63">
        <v>2</v>
      </c>
      <c r="V1540" s="63">
        <v>1</v>
      </c>
      <c r="W1540" s="63">
        <v>6</v>
      </c>
      <c r="X1540" s="63">
        <v>0</v>
      </c>
      <c r="Y1540" s="63">
        <v>0</v>
      </c>
      <c r="Z1540" s="63">
        <v>0</v>
      </c>
      <c r="AA1540" s="63">
        <v>2</v>
      </c>
      <c r="AB1540" s="63">
        <v>2</v>
      </c>
      <c r="AC1540" s="63">
        <v>0</v>
      </c>
      <c r="AD1540" s="63">
        <v>0</v>
      </c>
      <c r="AE1540" s="63">
        <v>0</v>
      </c>
      <c r="AF1540" s="63">
        <v>0</v>
      </c>
      <c r="AG1540" s="63">
        <v>0</v>
      </c>
      <c r="AH1540" s="63">
        <v>0</v>
      </c>
      <c r="AI1540" s="63">
        <v>0</v>
      </c>
      <c r="AJ1540" s="63">
        <v>0</v>
      </c>
      <c r="AK1540" s="63">
        <v>0</v>
      </c>
      <c r="AL1540" s="63">
        <v>0</v>
      </c>
      <c r="AM1540" s="63">
        <v>0</v>
      </c>
      <c r="AN1540" s="63">
        <v>0</v>
      </c>
      <c r="AO1540" s="63">
        <v>1</v>
      </c>
      <c r="AP1540" s="63">
        <v>0</v>
      </c>
      <c r="AQ1540" s="63">
        <v>0</v>
      </c>
      <c r="AR1540" s="63">
        <v>0</v>
      </c>
      <c r="AS1540" s="63">
        <v>0</v>
      </c>
      <c r="AT1540" s="63">
        <v>0</v>
      </c>
      <c r="AU1540" s="63">
        <v>0</v>
      </c>
      <c r="AV1540" s="63">
        <v>0</v>
      </c>
      <c r="AW1540" s="63">
        <v>0</v>
      </c>
      <c r="AX1540" s="63">
        <v>0</v>
      </c>
      <c r="AY1540" s="63"/>
      <c r="BA1540" t="str">
        <f t="shared" si="344"/>
        <v>Sharon</v>
      </c>
      <c r="BB1540" t="s">
        <v>2280</v>
      </c>
      <c r="BC1540">
        <v>1</v>
      </c>
      <c r="BE1540" s="112">
        <v>50</v>
      </c>
      <c r="BF1540" s="114">
        <v>27</v>
      </c>
      <c r="BG1540" s="114">
        <v>85</v>
      </c>
      <c r="BH1540" s="118">
        <v>63775</v>
      </c>
      <c r="BI1540" s="118">
        <f t="shared" si="354"/>
        <v>50027</v>
      </c>
      <c r="BJ1540" s="8" t="s">
        <v>1471</v>
      </c>
      <c r="BK1540">
        <f t="shared" si="352"/>
        <v>5063775</v>
      </c>
      <c r="BP1540">
        <v>40.1</v>
      </c>
      <c r="BQ1540">
        <v>0.48</v>
      </c>
      <c r="BR1540">
        <v>39.619999999999997</v>
      </c>
      <c r="BW1540" s="63"/>
      <c r="BX1540" s="63"/>
    </row>
    <row r="1541" spans="1:76" ht="15" hidden="1" customHeight="1" outlineLevel="1">
      <c r="A1541" t="s">
        <v>1218</v>
      </c>
      <c r="B1541" s="8" t="s">
        <v>2015</v>
      </c>
      <c r="C1541" s="1">
        <f t="shared" si="345"/>
        <v>374</v>
      </c>
      <c r="D1541" s="5">
        <f>IF(N1541&gt;0, RANK(N1541,(N1541:P1541,Q1541:AE1541)),0)</f>
        <v>1</v>
      </c>
      <c r="E1541" s="5">
        <f>IF(O1541&gt;0,RANK(O1541,(N1541:P1541,Q1541:AE1541)),0)</f>
        <v>2</v>
      </c>
      <c r="F1541" s="5">
        <f t="shared" si="346"/>
        <v>0</v>
      </c>
      <c r="G1541" s="1">
        <f t="shared" si="347"/>
        <v>34</v>
      </c>
      <c r="H1541" s="2">
        <f t="shared" si="353"/>
        <v>9.0909090909090912E-2</v>
      </c>
      <c r="I1541" s="6"/>
      <c r="J1541" s="2">
        <f t="shared" si="348"/>
        <v>0.5267379679144385</v>
      </c>
      <c r="K1541" s="2">
        <f t="shared" si="349"/>
        <v>0.43582887700534761</v>
      </c>
      <c r="L1541" s="2">
        <f t="shared" si="350"/>
        <v>0</v>
      </c>
      <c r="M1541" s="2">
        <f t="shared" si="351"/>
        <v>3.7433155080213887E-2</v>
      </c>
      <c r="N1541" s="63">
        <v>197</v>
      </c>
      <c r="O1541" s="63">
        <v>163</v>
      </c>
      <c r="P1541" s="63">
        <v>0</v>
      </c>
      <c r="Q1541" s="63">
        <v>5</v>
      </c>
      <c r="R1541" s="63">
        <v>1</v>
      </c>
      <c r="S1541" s="63">
        <v>0</v>
      </c>
      <c r="T1541" s="63">
        <v>0</v>
      </c>
      <c r="U1541" s="63">
        <v>2</v>
      </c>
      <c r="V1541" s="63">
        <v>0</v>
      </c>
      <c r="W1541" s="63">
        <v>0</v>
      </c>
      <c r="X1541" s="63">
        <v>0</v>
      </c>
      <c r="Y1541" s="63">
        <v>0</v>
      </c>
      <c r="Z1541" s="63">
        <v>0</v>
      </c>
      <c r="AA1541" s="63">
        <v>0</v>
      </c>
      <c r="AB1541" s="63">
        <v>0</v>
      </c>
      <c r="AC1541" s="63">
        <v>0</v>
      </c>
      <c r="AD1541" s="63">
        <v>0</v>
      </c>
      <c r="AE1541" s="63">
        <v>0</v>
      </c>
      <c r="AF1541" s="63">
        <v>0</v>
      </c>
      <c r="AG1541" s="63">
        <v>0</v>
      </c>
      <c r="AH1541" s="63">
        <v>0</v>
      </c>
      <c r="AI1541" s="63">
        <v>0</v>
      </c>
      <c r="AJ1541" s="63">
        <v>0</v>
      </c>
      <c r="AK1541" s="63">
        <v>0</v>
      </c>
      <c r="AL1541" s="63">
        <v>0</v>
      </c>
      <c r="AM1541" s="63">
        <v>0</v>
      </c>
      <c r="AN1541" s="63">
        <v>0</v>
      </c>
      <c r="AO1541" s="63">
        <v>2</v>
      </c>
      <c r="AP1541" s="63">
        <v>0</v>
      </c>
      <c r="AQ1541" s="63">
        <v>0</v>
      </c>
      <c r="AR1541" s="63">
        <v>4</v>
      </c>
      <c r="AS1541" s="63">
        <v>0</v>
      </c>
      <c r="AT1541" s="63">
        <v>0</v>
      </c>
      <c r="AU1541" s="63">
        <v>0</v>
      </c>
      <c r="AV1541" s="63">
        <v>0</v>
      </c>
      <c r="AW1541" s="63">
        <v>0</v>
      </c>
      <c r="AX1541" s="63">
        <v>0</v>
      </c>
      <c r="AY1541" s="63"/>
      <c r="BA1541" t="str">
        <f t="shared" si="344"/>
        <v>Sheffield</v>
      </c>
      <c r="BB1541" t="s">
        <v>680</v>
      </c>
      <c r="BC1541">
        <v>1</v>
      </c>
      <c r="BE1541" s="112">
        <v>50</v>
      </c>
      <c r="BF1541" s="114">
        <v>5</v>
      </c>
      <c r="BG1541" s="114">
        <v>60</v>
      </c>
      <c r="BH1541" s="118">
        <v>64075</v>
      </c>
      <c r="BI1541" s="118">
        <f t="shared" si="354"/>
        <v>50005</v>
      </c>
      <c r="BJ1541" s="8" t="s">
        <v>1471</v>
      </c>
      <c r="BK1541">
        <f t="shared" si="352"/>
        <v>5064075</v>
      </c>
      <c r="BP1541">
        <v>32.78</v>
      </c>
      <c r="BQ1541">
        <v>0.15</v>
      </c>
      <c r="BR1541">
        <v>32.619999999999997</v>
      </c>
      <c r="BW1541" s="63"/>
      <c r="BX1541" s="63"/>
    </row>
    <row r="1542" spans="1:76" ht="15" hidden="1" customHeight="1" outlineLevel="1">
      <c r="A1542" t="s">
        <v>529</v>
      </c>
      <c r="B1542" s="8" t="s">
        <v>2015</v>
      </c>
      <c r="C1542" s="1">
        <f t="shared" si="345"/>
        <v>5419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346"/>
        <v>7</v>
      </c>
      <c r="G1542" s="1">
        <f t="shared" si="347"/>
        <v>3405</v>
      </c>
      <c r="H1542" s="2">
        <f t="shared" si="353"/>
        <v>0.6283447130466876</v>
      </c>
      <c r="I1542" s="6"/>
      <c r="J1542" s="2">
        <f t="shared" si="348"/>
        <v>0.80420741834286769</v>
      </c>
      <c r="K1542" s="2">
        <f t="shared" si="349"/>
        <v>0.17586270529618012</v>
      </c>
      <c r="L1542" s="2">
        <f t="shared" si="350"/>
        <v>1.8453589223103894E-4</v>
      </c>
      <c r="M1542" s="2">
        <f t="shared" si="351"/>
        <v>1.9745340468721159E-2</v>
      </c>
      <c r="N1542" s="63">
        <v>4358</v>
      </c>
      <c r="O1542" s="63">
        <v>953</v>
      </c>
      <c r="P1542" s="63">
        <v>1</v>
      </c>
      <c r="Q1542" s="63">
        <v>25</v>
      </c>
      <c r="R1542" s="63">
        <v>9</v>
      </c>
      <c r="S1542" s="63">
        <v>0</v>
      </c>
      <c r="T1542" s="63">
        <v>0</v>
      </c>
      <c r="U1542" s="63">
        <v>11</v>
      </c>
      <c r="V1542" s="63">
        <v>1</v>
      </c>
      <c r="W1542" s="63">
        <v>38</v>
      </c>
      <c r="X1542" s="63">
        <v>0</v>
      </c>
      <c r="Y1542" s="63">
        <v>0</v>
      </c>
      <c r="Z1542" s="63">
        <v>1</v>
      </c>
      <c r="AA1542" s="63">
        <v>1</v>
      </c>
      <c r="AB1542" s="63">
        <v>0</v>
      </c>
      <c r="AC1542" s="63">
        <v>0</v>
      </c>
      <c r="AD1542" s="63">
        <v>0</v>
      </c>
      <c r="AE1542" s="63">
        <v>0</v>
      </c>
      <c r="AF1542" s="63">
        <v>0</v>
      </c>
      <c r="AG1542" s="63">
        <v>0</v>
      </c>
      <c r="AH1542" s="63">
        <v>0</v>
      </c>
      <c r="AI1542" s="63">
        <v>0</v>
      </c>
      <c r="AJ1542" s="63">
        <v>0</v>
      </c>
      <c r="AK1542" s="63">
        <v>3</v>
      </c>
      <c r="AL1542" s="63">
        <v>0</v>
      </c>
      <c r="AM1542" s="63">
        <v>0</v>
      </c>
      <c r="AN1542" s="63">
        <v>0</v>
      </c>
      <c r="AO1542" s="63">
        <v>6</v>
      </c>
      <c r="AP1542" s="63">
        <v>2</v>
      </c>
      <c r="AQ1542" s="63">
        <v>0</v>
      </c>
      <c r="AR1542" s="63">
        <v>9</v>
      </c>
      <c r="AS1542" s="63">
        <v>0</v>
      </c>
      <c r="AT1542" s="63">
        <v>0</v>
      </c>
      <c r="AU1542" s="63">
        <v>0</v>
      </c>
      <c r="AV1542" s="63">
        <v>1</v>
      </c>
      <c r="AW1542" s="63">
        <v>0</v>
      </c>
      <c r="AX1542" s="63">
        <v>0</v>
      </c>
      <c r="AY1542" s="63"/>
      <c r="BA1542" t="str">
        <f t="shared" si="344"/>
        <v>Shelburne</v>
      </c>
      <c r="BB1542" t="s">
        <v>3172</v>
      </c>
      <c r="BC1542">
        <v>1</v>
      </c>
      <c r="BE1542" s="112">
        <v>50</v>
      </c>
      <c r="BF1542" s="114">
        <v>7</v>
      </c>
      <c r="BG1542" s="114">
        <v>65</v>
      </c>
      <c r="BH1542" s="118">
        <v>64300</v>
      </c>
      <c r="BI1542" s="118">
        <f t="shared" si="354"/>
        <v>50007</v>
      </c>
      <c r="BJ1542" s="8" t="s">
        <v>1471</v>
      </c>
      <c r="BK1542">
        <f t="shared" si="352"/>
        <v>5064300</v>
      </c>
      <c r="BP1542">
        <v>44.89</v>
      </c>
      <c r="BQ1542">
        <v>20.58</v>
      </c>
      <c r="BR1542">
        <v>24.31</v>
      </c>
      <c r="BW1542" s="63"/>
      <c r="BX1542" s="63"/>
    </row>
    <row r="1543" spans="1:76" ht="15" hidden="1" customHeight="1" outlineLevel="1">
      <c r="A1543" t="s">
        <v>983</v>
      </c>
      <c r="B1543" s="8" t="s">
        <v>2015</v>
      </c>
      <c r="C1543" s="1">
        <f t="shared" si="345"/>
        <v>1015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 t="shared" si="346"/>
        <v>0</v>
      </c>
      <c r="G1543" s="1">
        <f t="shared" si="347"/>
        <v>97</v>
      </c>
      <c r="H1543" s="2">
        <f t="shared" si="353"/>
        <v>9.556650246305419E-2</v>
      </c>
      <c r="I1543" s="6"/>
      <c r="J1543" s="2">
        <f t="shared" si="348"/>
        <v>0.42857142857142855</v>
      </c>
      <c r="K1543" s="2">
        <f t="shared" si="349"/>
        <v>0.52413793103448281</v>
      </c>
      <c r="L1543" s="2">
        <f t="shared" si="350"/>
        <v>0</v>
      </c>
      <c r="M1543" s="2">
        <f t="shared" si="351"/>
        <v>4.729064039408859E-2</v>
      </c>
      <c r="N1543" s="63">
        <v>435</v>
      </c>
      <c r="O1543" s="63">
        <v>532</v>
      </c>
      <c r="P1543" s="63">
        <v>0</v>
      </c>
      <c r="Q1543" s="63">
        <v>21</v>
      </c>
      <c r="R1543" s="63">
        <v>2</v>
      </c>
      <c r="S1543" s="63">
        <v>1</v>
      </c>
      <c r="T1543" s="63">
        <v>0</v>
      </c>
      <c r="U1543" s="63">
        <v>4</v>
      </c>
      <c r="V1543" s="63">
        <v>1</v>
      </c>
      <c r="W1543" s="63">
        <v>9</v>
      </c>
      <c r="X1543" s="63">
        <v>0</v>
      </c>
      <c r="Y1543" s="63">
        <v>0</v>
      </c>
      <c r="Z1543" s="63">
        <v>0</v>
      </c>
      <c r="AA1543" s="63">
        <v>2</v>
      </c>
      <c r="AB1543" s="63">
        <v>0</v>
      </c>
      <c r="AC1543" s="63">
        <v>0</v>
      </c>
      <c r="AD1543" s="63">
        <v>0</v>
      </c>
      <c r="AE1543" s="63">
        <v>1</v>
      </c>
      <c r="AF1543" s="63">
        <v>0</v>
      </c>
      <c r="AG1543" s="63">
        <v>0</v>
      </c>
      <c r="AH1543" s="63">
        <v>0</v>
      </c>
      <c r="AI1543" s="63">
        <v>0</v>
      </c>
      <c r="AJ1543" s="63">
        <v>0</v>
      </c>
      <c r="AK1543" s="63">
        <v>0</v>
      </c>
      <c r="AL1543" s="63">
        <v>0</v>
      </c>
      <c r="AM1543" s="63">
        <v>0</v>
      </c>
      <c r="AN1543" s="63">
        <v>0</v>
      </c>
      <c r="AO1543" s="63">
        <v>4</v>
      </c>
      <c r="AP1543" s="63">
        <v>0</v>
      </c>
      <c r="AQ1543" s="63">
        <v>0</v>
      </c>
      <c r="AR1543" s="63">
        <v>3</v>
      </c>
      <c r="AS1543" s="63">
        <v>0</v>
      </c>
      <c r="AT1543" s="63">
        <v>0</v>
      </c>
      <c r="AU1543" s="63">
        <v>0</v>
      </c>
      <c r="AV1543" s="63">
        <v>0</v>
      </c>
      <c r="AW1543" s="63">
        <v>0</v>
      </c>
      <c r="AX1543" s="63">
        <v>0</v>
      </c>
      <c r="AY1543" s="63"/>
      <c r="BA1543" t="str">
        <f t="shared" si="344"/>
        <v>Sheldon</v>
      </c>
      <c r="BB1543" t="s">
        <v>1137</v>
      </c>
      <c r="BC1543">
        <v>1</v>
      </c>
      <c r="BE1543" s="112">
        <v>50</v>
      </c>
      <c r="BF1543" s="114">
        <v>11</v>
      </c>
      <c r="BG1543" s="114">
        <v>75</v>
      </c>
      <c r="BH1543" s="118">
        <v>64600</v>
      </c>
      <c r="BI1543" s="118">
        <f t="shared" si="354"/>
        <v>50011</v>
      </c>
      <c r="BJ1543" s="8" t="s">
        <v>1471</v>
      </c>
      <c r="BK1543">
        <f t="shared" si="352"/>
        <v>5064600</v>
      </c>
      <c r="BP1543">
        <v>39.32</v>
      </c>
      <c r="BQ1543">
        <v>0.67</v>
      </c>
      <c r="BR1543">
        <v>38.659999999999997</v>
      </c>
      <c r="BW1543" s="63"/>
      <c r="BX1543" s="63"/>
    </row>
    <row r="1544" spans="1:76" ht="15" hidden="1" customHeight="1" outlineLevel="1">
      <c r="A1544" t="s">
        <v>988</v>
      </c>
      <c r="B1544" s="8" t="s">
        <v>2015</v>
      </c>
      <c r="C1544" s="1">
        <f t="shared" si="345"/>
        <v>742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346"/>
        <v>0</v>
      </c>
      <c r="G1544" s="1">
        <f t="shared" si="347"/>
        <v>182</v>
      </c>
      <c r="H1544" s="2">
        <f t="shared" si="353"/>
        <v>0.24528301886792453</v>
      </c>
      <c r="I1544" s="6"/>
      <c r="J1544" s="2">
        <f t="shared" si="348"/>
        <v>0.59973045822102422</v>
      </c>
      <c r="K1544" s="2">
        <f t="shared" si="349"/>
        <v>0.35444743935309975</v>
      </c>
      <c r="L1544" s="2">
        <f t="shared" si="350"/>
        <v>0</v>
      </c>
      <c r="M1544" s="2">
        <f t="shared" si="351"/>
        <v>4.5822102425876032E-2</v>
      </c>
      <c r="N1544" s="63">
        <v>445</v>
      </c>
      <c r="O1544" s="63">
        <v>263</v>
      </c>
      <c r="P1544" s="63">
        <v>0</v>
      </c>
      <c r="Q1544" s="63">
        <v>11</v>
      </c>
      <c r="R1544" s="63">
        <v>6</v>
      </c>
      <c r="S1544" s="63">
        <v>2</v>
      </c>
      <c r="T1544" s="63">
        <v>0</v>
      </c>
      <c r="U1544" s="63">
        <v>3</v>
      </c>
      <c r="V1544" s="63">
        <v>0</v>
      </c>
      <c r="W1544" s="63">
        <v>4</v>
      </c>
      <c r="X1544" s="63">
        <v>0</v>
      </c>
      <c r="Y1544" s="63">
        <v>0</v>
      </c>
      <c r="Z1544" s="63">
        <v>0</v>
      </c>
      <c r="AA1544" s="63">
        <v>0</v>
      </c>
      <c r="AB1544" s="63">
        <v>0</v>
      </c>
      <c r="AC1544" s="63">
        <v>0</v>
      </c>
      <c r="AD1544" s="63">
        <v>0</v>
      </c>
      <c r="AE1544" s="63">
        <v>0</v>
      </c>
      <c r="AF1544" s="63">
        <v>0</v>
      </c>
      <c r="AG1544" s="63">
        <v>0</v>
      </c>
      <c r="AH1544" s="63">
        <v>0</v>
      </c>
      <c r="AI1544" s="63">
        <v>0</v>
      </c>
      <c r="AJ1544" s="63">
        <v>0</v>
      </c>
      <c r="AK1544" s="63">
        <v>2</v>
      </c>
      <c r="AL1544" s="63">
        <v>0</v>
      </c>
      <c r="AM1544" s="63">
        <v>0</v>
      </c>
      <c r="AN1544" s="63">
        <v>0</v>
      </c>
      <c r="AO1544" s="63">
        <v>2</v>
      </c>
      <c r="AP1544" s="63">
        <v>1</v>
      </c>
      <c r="AQ1544" s="63">
        <v>0</v>
      </c>
      <c r="AR1544" s="63">
        <v>3</v>
      </c>
      <c r="AS1544" s="63">
        <v>0</v>
      </c>
      <c r="AT1544" s="63">
        <v>0</v>
      </c>
      <c r="AU1544" s="63">
        <v>0</v>
      </c>
      <c r="AV1544" s="63">
        <v>0</v>
      </c>
      <c r="AW1544" s="63">
        <v>0</v>
      </c>
      <c r="AX1544" s="63">
        <v>0</v>
      </c>
      <c r="AY1544" s="63"/>
      <c r="BA1544" t="str">
        <f t="shared" si="344"/>
        <v>Shoreham</v>
      </c>
      <c r="BB1544" t="s">
        <v>1345</v>
      </c>
      <c r="BC1544">
        <v>1</v>
      </c>
      <c r="BE1544" s="112">
        <v>50</v>
      </c>
      <c r="BF1544" s="114">
        <v>1</v>
      </c>
      <c r="BG1544" s="114">
        <v>90</v>
      </c>
      <c r="BH1544" s="118">
        <v>65050</v>
      </c>
      <c r="BI1544" s="118">
        <f t="shared" si="354"/>
        <v>50001</v>
      </c>
      <c r="BJ1544" s="8" t="s">
        <v>1471</v>
      </c>
      <c r="BK1544">
        <f t="shared" si="352"/>
        <v>5065050</v>
      </c>
      <c r="BP1544">
        <v>46.32</v>
      </c>
      <c r="BQ1544">
        <v>2.82</v>
      </c>
      <c r="BR1544">
        <v>43.5</v>
      </c>
      <c r="BW1544" s="63"/>
      <c r="BX1544" s="63"/>
    </row>
    <row r="1545" spans="1:76" ht="15" hidden="1" customHeight="1" outlineLevel="1">
      <c r="A1545" t="s">
        <v>959</v>
      </c>
      <c r="B1545" s="8" t="s">
        <v>2015</v>
      </c>
      <c r="C1545" s="1">
        <f t="shared" si="345"/>
        <v>690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346"/>
        <v>7</v>
      </c>
      <c r="G1545" s="1">
        <f t="shared" si="347"/>
        <v>127</v>
      </c>
      <c r="H1545" s="2">
        <f t="shared" si="353"/>
        <v>0.18405797101449275</v>
      </c>
      <c r="I1545" s="6"/>
      <c r="J1545" s="2">
        <f t="shared" si="348"/>
        <v>0.57246376811594202</v>
      </c>
      <c r="K1545" s="2">
        <f t="shared" si="349"/>
        <v>0.38840579710144929</v>
      </c>
      <c r="L1545" s="2">
        <f t="shared" si="350"/>
        <v>1.4492753623188406E-3</v>
      </c>
      <c r="M1545" s="2">
        <f t="shared" si="351"/>
        <v>3.768115942028985E-2</v>
      </c>
      <c r="N1545" s="63">
        <v>395</v>
      </c>
      <c r="O1545" s="63">
        <v>268</v>
      </c>
      <c r="P1545" s="63">
        <v>1</v>
      </c>
      <c r="Q1545" s="63">
        <v>10</v>
      </c>
      <c r="R1545" s="63">
        <v>3</v>
      </c>
      <c r="S1545" s="63">
        <v>0</v>
      </c>
      <c r="T1545" s="63">
        <v>0</v>
      </c>
      <c r="U1545" s="63">
        <v>5</v>
      </c>
      <c r="V1545" s="63">
        <v>0</v>
      </c>
      <c r="W1545" s="63">
        <v>4</v>
      </c>
      <c r="X1545" s="63">
        <v>0</v>
      </c>
      <c r="Y1545" s="63">
        <v>0</v>
      </c>
      <c r="Z1545" s="63">
        <v>0</v>
      </c>
      <c r="AA1545" s="63">
        <v>0</v>
      </c>
      <c r="AB1545" s="63">
        <v>0</v>
      </c>
      <c r="AC1545" s="63">
        <v>0</v>
      </c>
      <c r="AD1545" s="63">
        <v>0</v>
      </c>
      <c r="AE1545" s="63">
        <v>0</v>
      </c>
      <c r="AF1545" s="63">
        <v>0</v>
      </c>
      <c r="AG1545" s="63">
        <v>0</v>
      </c>
      <c r="AH1545" s="63">
        <v>0</v>
      </c>
      <c r="AI1545" s="63">
        <v>0</v>
      </c>
      <c r="AJ1545" s="63">
        <v>0</v>
      </c>
      <c r="AK1545" s="63">
        <v>0</v>
      </c>
      <c r="AL1545" s="63">
        <v>0</v>
      </c>
      <c r="AM1545" s="63">
        <v>0</v>
      </c>
      <c r="AN1545" s="63">
        <v>0</v>
      </c>
      <c r="AO1545" s="63">
        <v>2</v>
      </c>
      <c r="AP1545" s="63">
        <v>0</v>
      </c>
      <c r="AQ1545" s="63">
        <v>0</v>
      </c>
      <c r="AR1545" s="63">
        <v>1</v>
      </c>
      <c r="AS1545" s="63">
        <v>0</v>
      </c>
      <c r="AT1545" s="63">
        <v>0</v>
      </c>
      <c r="AU1545" s="63">
        <v>0</v>
      </c>
      <c r="AV1545" s="63">
        <v>1</v>
      </c>
      <c r="AW1545" s="63">
        <v>0</v>
      </c>
      <c r="AX1545" s="63">
        <v>0</v>
      </c>
      <c r="AY1545" s="63"/>
      <c r="BA1545" t="str">
        <f t="shared" si="344"/>
        <v>Shrewsbury</v>
      </c>
      <c r="BB1545" t="s">
        <v>589</v>
      </c>
      <c r="BC1545">
        <v>1</v>
      </c>
      <c r="BE1545" s="112">
        <v>50</v>
      </c>
      <c r="BF1545" s="114">
        <v>21</v>
      </c>
      <c r="BG1545" s="114">
        <v>110</v>
      </c>
      <c r="BH1545" s="118">
        <v>65275</v>
      </c>
      <c r="BI1545" s="118">
        <f t="shared" si="354"/>
        <v>50021</v>
      </c>
      <c r="BJ1545" s="8" t="s">
        <v>1471</v>
      </c>
      <c r="BK1545">
        <f t="shared" si="352"/>
        <v>5065275</v>
      </c>
      <c r="BP1545">
        <v>50.19</v>
      </c>
      <c r="BQ1545">
        <v>0.14000000000000001</v>
      </c>
      <c r="BR1545">
        <v>50.05</v>
      </c>
      <c r="BW1545" s="63"/>
      <c r="BX1545" s="63"/>
    </row>
    <row r="1546" spans="1:76" ht="15" hidden="1" customHeight="1" outlineLevel="1">
      <c r="A1546" t="s">
        <v>197</v>
      </c>
      <c r="B1546" s="8" t="s">
        <v>2015</v>
      </c>
      <c r="C1546" s="1">
        <f t="shared" si="345"/>
        <v>12670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346"/>
        <v>9</v>
      </c>
      <c r="G1546" s="1">
        <f t="shared" si="347"/>
        <v>7786</v>
      </c>
      <c r="H1546" s="2">
        <f t="shared" si="353"/>
        <v>0.61452249408050508</v>
      </c>
      <c r="I1546" s="6"/>
      <c r="J1546" s="2">
        <f t="shared" si="348"/>
        <v>0.79376479873717443</v>
      </c>
      <c r="K1546" s="2">
        <f t="shared" si="349"/>
        <v>0.17924230465666929</v>
      </c>
      <c r="L1546" s="2">
        <f t="shared" si="350"/>
        <v>3.9463299131807419E-4</v>
      </c>
      <c r="M1546" s="2">
        <f t="shared" si="351"/>
        <v>2.6598263614838205E-2</v>
      </c>
      <c r="N1546" s="63">
        <v>10057</v>
      </c>
      <c r="O1546" s="63">
        <v>2271</v>
      </c>
      <c r="P1546" s="63">
        <v>5</v>
      </c>
      <c r="Q1546" s="63">
        <v>112</v>
      </c>
      <c r="R1546" s="63">
        <v>38</v>
      </c>
      <c r="S1546" s="63">
        <v>3</v>
      </c>
      <c r="T1546" s="63">
        <v>1</v>
      </c>
      <c r="U1546" s="63">
        <v>45</v>
      </c>
      <c r="V1546" s="63">
        <v>1</v>
      </c>
      <c r="W1546" s="63">
        <v>63</v>
      </c>
      <c r="X1546" s="63">
        <v>7</v>
      </c>
      <c r="Y1546" s="63">
        <v>0</v>
      </c>
      <c r="Z1546" s="63">
        <v>5</v>
      </c>
      <c r="AA1546" s="63">
        <v>2</v>
      </c>
      <c r="AB1546" s="63">
        <v>2</v>
      </c>
      <c r="AC1546" s="63">
        <v>1</v>
      </c>
      <c r="AD1546" s="63">
        <v>0</v>
      </c>
      <c r="AE1546" s="63">
        <v>6</v>
      </c>
      <c r="AF1546" s="63">
        <v>0</v>
      </c>
      <c r="AG1546" s="63">
        <v>0</v>
      </c>
      <c r="AH1546" s="63">
        <v>0</v>
      </c>
      <c r="AI1546" s="63">
        <v>0</v>
      </c>
      <c r="AJ1546" s="63">
        <v>0</v>
      </c>
      <c r="AK1546" s="63">
        <v>2</v>
      </c>
      <c r="AL1546" s="63">
        <v>0</v>
      </c>
      <c r="AM1546" s="63">
        <v>0</v>
      </c>
      <c r="AN1546" s="63">
        <v>0</v>
      </c>
      <c r="AO1546" s="63">
        <v>18</v>
      </c>
      <c r="AP1546" s="63">
        <v>4</v>
      </c>
      <c r="AQ1546" s="63">
        <v>0</v>
      </c>
      <c r="AR1546" s="63">
        <v>21</v>
      </c>
      <c r="AS1546" s="63">
        <v>0</v>
      </c>
      <c r="AT1546" s="63">
        <v>0</v>
      </c>
      <c r="AU1546" s="63">
        <v>0</v>
      </c>
      <c r="AV1546" s="63">
        <v>6</v>
      </c>
      <c r="AW1546" s="63">
        <v>0</v>
      </c>
      <c r="AX1546" s="63">
        <v>0</v>
      </c>
      <c r="AY1546" s="63"/>
      <c r="BA1546" t="str">
        <f t="shared" si="344"/>
        <v>South Burlington</v>
      </c>
      <c r="BB1546" t="s">
        <v>3172</v>
      </c>
      <c r="BC1546">
        <v>1</v>
      </c>
      <c r="BE1546" s="112">
        <v>50</v>
      </c>
      <c r="BF1546" s="114">
        <v>7</v>
      </c>
      <c r="BG1546" s="114">
        <v>70</v>
      </c>
      <c r="BH1546" s="118">
        <v>66175</v>
      </c>
      <c r="BI1546" s="118">
        <f t="shared" si="354"/>
        <v>50007</v>
      </c>
      <c r="BJ1546" s="8" t="s">
        <v>1248</v>
      </c>
      <c r="BK1546">
        <f t="shared" si="352"/>
        <v>5066175</v>
      </c>
      <c r="BP1546">
        <v>29.62</v>
      </c>
      <c r="BQ1546">
        <v>12.98</v>
      </c>
      <c r="BR1546">
        <v>16.64</v>
      </c>
      <c r="BW1546" s="63"/>
      <c r="BX1546" s="63"/>
    </row>
    <row r="1547" spans="1:76" ht="15" hidden="1" customHeight="1" outlineLevel="1">
      <c r="A1547" t="s">
        <v>198</v>
      </c>
      <c r="B1547" s="8" t="s">
        <v>2015</v>
      </c>
      <c r="C1547" s="1">
        <f t="shared" si="345"/>
        <v>1309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346"/>
        <v>6</v>
      </c>
      <c r="G1547" s="1">
        <f t="shared" si="347"/>
        <v>527</v>
      </c>
      <c r="H1547" s="2">
        <f t="shared" si="353"/>
        <v>0.40259740259740262</v>
      </c>
      <c r="I1547" s="6"/>
      <c r="J1547" s="2">
        <f t="shared" si="348"/>
        <v>0.68983957219251335</v>
      </c>
      <c r="K1547" s="2">
        <f t="shared" si="349"/>
        <v>0.28724216959511079</v>
      </c>
      <c r="L1547" s="2">
        <f t="shared" si="350"/>
        <v>7.6394194041252863E-4</v>
      </c>
      <c r="M1547" s="2">
        <f t="shared" si="351"/>
        <v>2.2154316271963334E-2</v>
      </c>
      <c r="N1547" s="63">
        <v>903</v>
      </c>
      <c r="O1547" s="63">
        <v>376</v>
      </c>
      <c r="P1547" s="63">
        <v>1</v>
      </c>
      <c r="Q1547" s="63">
        <v>13</v>
      </c>
      <c r="R1547" s="63">
        <v>2</v>
      </c>
      <c r="S1547" s="63">
        <v>0</v>
      </c>
      <c r="T1547" s="63">
        <v>0</v>
      </c>
      <c r="U1547" s="63">
        <v>0</v>
      </c>
      <c r="V1547" s="63">
        <v>0</v>
      </c>
      <c r="W1547" s="63">
        <v>9</v>
      </c>
      <c r="X1547" s="63">
        <v>0</v>
      </c>
      <c r="Y1547" s="63">
        <v>0</v>
      </c>
      <c r="Z1547" s="63">
        <v>0</v>
      </c>
      <c r="AA1547" s="63">
        <v>0</v>
      </c>
      <c r="AB1547" s="63">
        <v>0</v>
      </c>
      <c r="AC1547" s="63">
        <v>0</v>
      </c>
      <c r="AD1547" s="63">
        <v>0</v>
      </c>
      <c r="AE1547" s="63">
        <v>0</v>
      </c>
      <c r="AF1547" s="63">
        <v>0</v>
      </c>
      <c r="AG1547" s="63">
        <v>0</v>
      </c>
      <c r="AH1547" s="63">
        <v>0</v>
      </c>
      <c r="AI1547" s="63">
        <v>0</v>
      </c>
      <c r="AJ1547" s="63">
        <v>0</v>
      </c>
      <c r="AK1547" s="63">
        <v>0</v>
      </c>
      <c r="AL1547" s="63">
        <v>0</v>
      </c>
      <c r="AM1547" s="63">
        <v>0</v>
      </c>
      <c r="AN1547" s="63">
        <v>0</v>
      </c>
      <c r="AO1547" s="63">
        <v>4</v>
      </c>
      <c r="AP1547" s="63">
        <v>0</v>
      </c>
      <c r="AQ1547" s="63">
        <v>0</v>
      </c>
      <c r="AR1547" s="63">
        <v>1</v>
      </c>
      <c r="AS1547" s="63">
        <v>0</v>
      </c>
      <c r="AT1547" s="63">
        <v>0</v>
      </c>
      <c r="AU1547" s="63">
        <v>0</v>
      </c>
      <c r="AV1547" s="63">
        <v>0</v>
      </c>
      <c r="AW1547" s="63">
        <v>0</v>
      </c>
      <c r="AX1547" s="63">
        <v>0</v>
      </c>
      <c r="AY1547" s="63"/>
      <c r="BA1547" t="str">
        <f t="shared" si="344"/>
        <v>South Hero</v>
      </c>
      <c r="BB1547" t="s">
        <v>3173</v>
      </c>
      <c r="BC1547">
        <v>1</v>
      </c>
      <c r="BE1547" s="112">
        <v>50</v>
      </c>
      <c r="BF1547" s="114">
        <v>13</v>
      </c>
      <c r="BG1547" s="114">
        <v>25</v>
      </c>
      <c r="BH1547" s="118">
        <v>67000</v>
      </c>
      <c r="BI1547" s="118">
        <f t="shared" si="354"/>
        <v>50013</v>
      </c>
      <c r="BJ1547" s="8" t="s">
        <v>1471</v>
      </c>
      <c r="BK1547">
        <f t="shared" si="352"/>
        <v>5067000</v>
      </c>
      <c r="BP1547">
        <v>47.5</v>
      </c>
      <c r="BQ1547">
        <v>32.4</v>
      </c>
      <c r="BR1547">
        <v>15.1</v>
      </c>
      <c r="BW1547" s="63"/>
      <c r="BX1547" s="63"/>
    </row>
    <row r="1548" spans="1:76" ht="15" hidden="1" customHeight="1" outlineLevel="1">
      <c r="A1548" t="s">
        <v>1994</v>
      </c>
      <c r="B1548" s="8" t="s">
        <v>2015</v>
      </c>
      <c r="C1548" s="1">
        <f t="shared" si="345"/>
        <v>4516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346"/>
        <v>13</v>
      </c>
      <c r="G1548" s="1">
        <f t="shared" si="347"/>
        <v>815</v>
      </c>
      <c r="H1548" s="2">
        <f t="shared" si="353"/>
        <v>0.18046944198405668</v>
      </c>
      <c r="I1548" s="6"/>
      <c r="J1548" s="2">
        <f t="shared" si="348"/>
        <v>0.57196634189548268</v>
      </c>
      <c r="K1548" s="2">
        <f t="shared" si="349"/>
        <v>0.39149689991142606</v>
      </c>
      <c r="L1548" s="2">
        <f t="shared" si="350"/>
        <v>2.2143489813994686E-4</v>
      </c>
      <c r="M1548" s="2">
        <f t="shared" si="351"/>
        <v>3.6315323294951324E-2</v>
      </c>
      <c r="N1548" s="63">
        <v>2583</v>
      </c>
      <c r="O1548" s="63">
        <v>1768</v>
      </c>
      <c r="P1548" s="63">
        <v>1</v>
      </c>
      <c r="Q1548" s="63">
        <v>45</v>
      </c>
      <c r="R1548" s="63">
        <v>19</v>
      </c>
      <c r="S1548" s="63">
        <v>7</v>
      </c>
      <c r="T1548" s="63">
        <v>0</v>
      </c>
      <c r="U1548" s="63">
        <v>20</v>
      </c>
      <c r="V1548" s="63">
        <v>2</v>
      </c>
      <c r="W1548" s="63">
        <v>20</v>
      </c>
      <c r="X1548" s="63">
        <v>7</v>
      </c>
      <c r="Y1548" s="63">
        <v>0</v>
      </c>
      <c r="Z1548" s="63">
        <v>5</v>
      </c>
      <c r="AA1548" s="63">
        <v>2</v>
      </c>
      <c r="AB1548" s="63">
        <v>2</v>
      </c>
      <c r="AC1548" s="63">
        <v>1</v>
      </c>
      <c r="AD1548" s="63">
        <v>0</v>
      </c>
      <c r="AE1548" s="63">
        <v>1</v>
      </c>
      <c r="AF1548" s="63">
        <v>0</v>
      </c>
      <c r="AG1548" s="63">
        <v>0</v>
      </c>
      <c r="AH1548" s="63">
        <v>0</v>
      </c>
      <c r="AI1548" s="63">
        <v>0</v>
      </c>
      <c r="AJ1548" s="63">
        <v>0</v>
      </c>
      <c r="AK1548" s="63">
        <v>3</v>
      </c>
      <c r="AL1548" s="63">
        <v>0</v>
      </c>
      <c r="AM1548" s="63">
        <v>0</v>
      </c>
      <c r="AN1548" s="63">
        <v>0</v>
      </c>
      <c r="AO1548" s="63">
        <v>14</v>
      </c>
      <c r="AP1548" s="63">
        <v>3</v>
      </c>
      <c r="AQ1548" s="63">
        <v>0</v>
      </c>
      <c r="AR1548" s="63">
        <v>7</v>
      </c>
      <c r="AS1548" s="63">
        <v>1</v>
      </c>
      <c r="AT1548" s="63">
        <v>0</v>
      </c>
      <c r="AU1548" s="63">
        <v>0</v>
      </c>
      <c r="AV1548" s="63">
        <v>5</v>
      </c>
      <c r="AW1548" s="63">
        <v>0</v>
      </c>
      <c r="AX1548" s="63">
        <v>0</v>
      </c>
      <c r="AY1548" s="63"/>
      <c r="BA1548" t="str">
        <f t="shared" si="344"/>
        <v>Springfield</v>
      </c>
      <c r="BB1548" t="s">
        <v>2280</v>
      </c>
      <c r="BC1548">
        <v>1</v>
      </c>
      <c r="BE1548" s="112">
        <v>50</v>
      </c>
      <c r="BF1548" s="114">
        <v>27</v>
      </c>
      <c r="BG1548" s="114">
        <v>90</v>
      </c>
      <c r="BH1548" s="118">
        <v>69550</v>
      </c>
      <c r="BI1548" s="118">
        <f t="shared" si="354"/>
        <v>50027</v>
      </c>
      <c r="BJ1548" s="8" t="s">
        <v>1471</v>
      </c>
      <c r="BK1548">
        <f t="shared" si="352"/>
        <v>5069550</v>
      </c>
      <c r="BP1548">
        <v>49.46</v>
      </c>
      <c r="BQ1548">
        <v>0.15</v>
      </c>
      <c r="BR1548">
        <v>49.32</v>
      </c>
      <c r="BW1548" s="63"/>
      <c r="BX1548" s="63"/>
    </row>
    <row r="1549" spans="1:76" ht="15" hidden="1" customHeight="1" outlineLevel="1">
      <c r="A1549" t="s">
        <v>57</v>
      </c>
      <c r="B1549" s="8" t="s">
        <v>2015</v>
      </c>
      <c r="C1549" s="1">
        <f t="shared" si="345"/>
        <v>539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 t="shared" si="346"/>
        <v>0</v>
      </c>
      <c r="G1549" s="1">
        <f t="shared" si="347"/>
        <v>13</v>
      </c>
      <c r="H1549" s="2">
        <f t="shared" si="353"/>
        <v>2.4118738404452691E-2</v>
      </c>
      <c r="I1549" s="6"/>
      <c r="J1549" s="2">
        <f t="shared" si="348"/>
        <v>0.4712430426716141</v>
      </c>
      <c r="K1549" s="2">
        <f t="shared" si="349"/>
        <v>0.49536178107606677</v>
      </c>
      <c r="L1549" s="2">
        <f t="shared" si="350"/>
        <v>0</v>
      </c>
      <c r="M1549" s="2">
        <f t="shared" si="351"/>
        <v>3.3395176252319136E-2</v>
      </c>
      <c r="N1549" s="63">
        <v>254</v>
      </c>
      <c r="O1549" s="63">
        <v>267</v>
      </c>
      <c r="P1549" s="63">
        <v>0</v>
      </c>
      <c r="Q1549" s="63">
        <v>6</v>
      </c>
      <c r="R1549" s="63">
        <v>2</v>
      </c>
      <c r="S1549" s="63">
        <v>1</v>
      </c>
      <c r="T1549" s="63">
        <v>0</v>
      </c>
      <c r="U1549" s="63">
        <v>1</v>
      </c>
      <c r="V1549" s="63">
        <v>0</v>
      </c>
      <c r="W1549" s="63">
        <v>4</v>
      </c>
      <c r="X1549" s="63">
        <v>0</v>
      </c>
      <c r="Y1549" s="63">
        <v>0</v>
      </c>
      <c r="Z1549" s="63">
        <v>0</v>
      </c>
      <c r="AA1549" s="63">
        <v>0</v>
      </c>
      <c r="AB1549" s="63">
        <v>1</v>
      </c>
      <c r="AC1549" s="63">
        <v>0</v>
      </c>
      <c r="AD1549" s="63">
        <v>0</v>
      </c>
      <c r="AE1549" s="63">
        <v>0</v>
      </c>
      <c r="AF1549" s="63">
        <v>0</v>
      </c>
      <c r="AG1549" s="63">
        <v>0</v>
      </c>
      <c r="AH1549" s="63">
        <v>0</v>
      </c>
      <c r="AI1549" s="63">
        <v>0</v>
      </c>
      <c r="AJ1549" s="63">
        <v>0</v>
      </c>
      <c r="AK1549" s="63">
        <v>0</v>
      </c>
      <c r="AL1549" s="63">
        <v>0</v>
      </c>
      <c r="AM1549" s="63">
        <v>0</v>
      </c>
      <c r="AN1549" s="63">
        <v>0</v>
      </c>
      <c r="AO1549" s="63">
        <v>2</v>
      </c>
      <c r="AP1549" s="63">
        <v>0</v>
      </c>
      <c r="AQ1549" s="63">
        <v>0</v>
      </c>
      <c r="AR1549" s="63">
        <v>1</v>
      </c>
      <c r="AS1549" s="63">
        <v>0</v>
      </c>
      <c r="AT1549" s="63">
        <v>0</v>
      </c>
      <c r="AU1549" s="63">
        <v>0</v>
      </c>
      <c r="AV1549" s="63">
        <v>0</v>
      </c>
      <c r="AW1549" s="63">
        <v>0</v>
      </c>
      <c r="AX1549" s="63">
        <v>0</v>
      </c>
      <c r="AY1549" s="63"/>
      <c r="BA1549" t="str">
        <f t="shared" si="344"/>
        <v>Stamford</v>
      </c>
      <c r="BB1549" t="s">
        <v>950</v>
      </c>
      <c r="BC1549">
        <v>1</v>
      </c>
      <c r="BE1549" s="112">
        <v>50</v>
      </c>
      <c r="BF1549" s="114">
        <v>3</v>
      </c>
      <c r="BG1549" s="114">
        <v>65</v>
      </c>
      <c r="BH1549" s="118">
        <v>69775</v>
      </c>
      <c r="BI1549" s="118">
        <f t="shared" si="354"/>
        <v>50003</v>
      </c>
      <c r="BJ1549" s="8" t="s">
        <v>1471</v>
      </c>
      <c r="BK1549">
        <f t="shared" si="352"/>
        <v>5069775</v>
      </c>
      <c r="BP1549">
        <v>39.630000000000003</v>
      </c>
      <c r="BQ1549">
        <v>0.1</v>
      </c>
      <c r="BR1549">
        <v>39.520000000000003</v>
      </c>
      <c r="BW1549" s="63"/>
      <c r="BX1549" s="63"/>
    </row>
    <row r="1550" spans="1:76" ht="15" hidden="1" customHeight="1" outlineLevel="1">
      <c r="A1550" t="s">
        <v>1866</v>
      </c>
      <c r="B1550" s="8" t="s">
        <v>2015</v>
      </c>
      <c r="C1550" s="1">
        <f t="shared" si="345"/>
        <v>114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346"/>
        <v>0</v>
      </c>
      <c r="G1550" s="1">
        <f t="shared" si="347"/>
        <v>54</v>
      </c>
      <c r="H1550" s="2">
        <f t="shared" si="353"/>
        <v>0.47368421052631576</v>
      </c>
      <c r="I1550" s="6"/>
      <c r="J1550" s="2">
        <f t="shared" si="348"/>
        <v>0.7192982456140351</v>
      </c>
      <c r="K1550" s="2">
        <f t="shared" si="349"/>
        <v>0.24561403508771928</v>
      </c>
      <c r="L1550" s="2">
        <f t="shared" si="350"/>
        <v>0</v>
      </c>
      <c r="M1550" s="2">
        <f t="shared" si="351"/>
        <v>3.5087719298245612E-2</v>
      </c>
      <c r="N1550" s="63">
        <v>82</v>
      </c>
      <c r="O1550" s="63">
        <v>28</v>
      </c>
      <c r="P1550" s="63">
        <v>0</v>
      </c>
      <c r="Q1550" s="63">
        <v>1</v>
      </c>
      <c r="R1550" s="63">
        <v>0</v>
      </c>
      <c r="S1550" s="63">
        <v>0</v>
      </c>
      <c r="T1550" s="63">
        <v>0</v>
      </c>
      <c r="U1550" s="63">
        <v>0</v>
      </c>
      <c r="V1550" s="63">
        <v>0</v>
      </c>
      <c r="W1550" s="63">
        <v>1</v>
      </c>
      <c r="X1550" s="63">
        <v>0</v>
      </c>
      <c r="Y1550" s="63">
        <v>0</v>
      </c>
      <c r="Z1550" s="63">
        <v>0</v>
      </c>
      <c r="AA1550" s="63">
        <v>1</v>
      </c>
      <c r="AB1550" s="63">
        <v>0</v>
      </c>
      <c r="AC1550" s="63">
        <v>0</v>
      </c>
      <c r="AD1550" s="63">
        <v>0</v>
      </c>
      <c r="AE1550" s="63">
        <v>0</v>
      </c>
      <c r="AF1550" s="63">
        <v>0</v>
      </c>
      <c r="AG1550" s="63">
        <v>0</v>
      </c>
      <c r="AH1550" s="63">
        <v>0</v>
      </c>
      <c r="AI1550" s="63">
        <v>0</v>
      </c>
      <c r="AJ1550" s="63">
        <v>0</v>
      </c>
      <c r="AK1550" s="63">
        <v>0</v>
      </c>
      <c r="AL1550" s="63">
        <v>0</v>
      </c>
      <c r="AM1550" s="63">
        <v>0</v>
      </c>
      <c r="AN1550" s="63">
        <v>0</v>
      </c>
      <c r="AO1550" s="63">
        <v>0</v>
      </c>
      <c r="AP1550" s="63">
        <v>0</v>
      </c>
      <c r="AQ1550" s="63">
        <v>0</v>
      </c>
      <c r="AR1550" s="63">
        <v>1</v>
      </c>
      <c r="AS1550" s="63">
        <v>0</v>
      </c>
      <c r="AT1550" s="63">
        <v>0</v>
      </c>
      <c r="AU1550" s="63">
        <v>0</v>
      </c>
      <c r="AV1550" s="63">
        <v>0</v>
      </c>
      <c r="AW1550" s="63">
        <v>0</v>
      </c>
      <c r="AX1550" s="63">
        <v>0</v>
      </c>
      <c r="AY1550" s="63"/>
      <c r="BA1550" t="str">
        <f t="shared" si="344"/>
        <v>Stannard</v>
      </c>
      <c r="BB1550" t="s">
        <v>680</v>
      </c>
      <c r="BC1550">
        <v>1</v>
      </c>
      <c r="BE1550" s="112">
        <v>50</v>
      </c>
      <c r="BF1550" s="114">
        <v>5</v>
      </c>
      <c r="BG1550" s="114">
        <v>65</v>
      </c>
      <c r="BH1550" s="118">
        <v>69925</v>
      </c>
      <c r="BI1550" s="118">
        <f t="shared" si="354"/>
        <v>50005</v>
      </c>
      <c r="BJ1550" s="8" t="s">
        <v>1471</v>
      </c>
      <c r="BK1550">
        <f t="shared" si="352"/>
        <v>5069925</v>
      </c>
      <c r="BP1550">
        <v>12.54</v>
      </c>
      <c r="BQ1550">
        <v>0.03</v>
      </c>
      <c r="BR1550">
        <v>12.51</v>
      </c>
      <c r="BW1550" s="63"/>
      <c r="BX1550" s="63"/>
    </row>
    <row r="1551" spans="1:76" ht="15" hidden="1" customHeight="1" outlineLevel="1">
      <c r="A1551" t="s">
        <v>2802</v>
      </c>
      <c r="B1551" s="8" t="s">
        <v>2015</v>
      </c>
      <c r="C1551" s="1">
        <f t="shared" si="345"/>
        <v>1023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346"/>
        <v>0</v>
      </c>
      <c r="G1551" s="1">
        <f t="shared" si="347"/>
        <v>303</v>
      </c>
      <c r="H1551" s="2">
        <f t="shared" si="353"/>
        <v>0.29618768328445749</v>
      </c>
      <c r="I1551" s="6"/>
      <c r="J1551" s="2">
        <f t="shared" si="348"/>
        <v>0.6217008797653959</v>
      </c>
      <c r="K1551" s="2">
        <f t="shared" si="349"/>
        <v>0.3255131964809384</v>
      </c>
      <c r="L1551" s="2">
        <f t="shared" si="350"/>
        <v>0</v>
      </c>
      <c r="M1551" s="2">
        <f t="shared" si="351"/>
        <v>5.2785923753665698E-2</v>
      </c>
      <c r="N1551" s="63">
        <v>636</v>
      </c>
      <c r="O1551" s="63">
        <v>333</v>
      </c>
      <c r="P1551" s="63">
        <v>0</v>
      </c>
      <c r="Q1551" s="63">
        <v>18</v>
      </c>
      <c r="R1551" s="63">
        <v>2</v>
      </c>
      <c r="S1551" s="63">
        <v>3</v>
      </c>
      <c r="T1551" s="63">
        <v>0</v>
      </c>
      <c r="U1551" s="63">
        <v>7</v>
      </c>
      <c r="V1551" s="63">
        <v>0</v>
      </c>
      <c r="W1551" s="63">
        <v>7</v>
      </c>
      <c r="X1551" s="63">
        <v>0</v>
      </c>
      <c r="Y1551" s="63">
        <v>0</v>
      </c>
      <c r="Z1551" s="63">
        <v>2</v>
      </c>
      <c r="AA1551" s="63">
        <v>0</v>
      </c>
      <c r="AB1551" s="63">
        <v>0</v>
      </c>
      <c r="AC1551" s="63">
        <v>0</v>
      </c>
      <c r="AD1551" s="63">
        <v>0</v>
      </c>
      <c r="AE1551" s="63">
        <v>1</v>
      </c>
      <c r="AF1551" s="63">
        <v>0</v>
      </c>
      <c r="AG1551" s="63">
        <v>0</v>
      </c>
      <c r="AH1551" s="63">
        <v>0</v>
      </c>
      <c r="AI1551" s="63">
        <v>0</v>
      </c>
      <c r="AJ1551" s="63">
        <v>0</v>
      </c>
      <c r="AK1551" s="63">
        <v>0</v>
      </c>
      <c r="AL1551" s="63">
        <v>0</v>
      </c>
      <c r="AM1551" s="63">
        <v>0</v>
      </c>
      <c r="AN1551" s="63">
        <v>0</v>
      </c>
      <c r="AO1551" s="63">
        <v>5</v>
      </c>
      <c r="AP1551" s="63">
        <v>1</v>
      </c>
      <c r="AQ1551" s="63">
        <v>0</v>
      </c>
      <c r="AR1551" s="63">
        <v>8</v>
      </c>
      <c r="AS1551" s="63">
        <v>0</v>
      </c>
      <c r="AT1551" s="63">
        <v>0</v>
      </c>
      <c r="AU1551" s="63">
        <v>0</v>
      </c>
      <c r="AV1551" s="63">
        <v>0</v>
      </c>
      <c r="AW1551" s="63">
        <v>0</v>
      </c>
      <c r="AX1551" s="63">
        <v>0</v>
      </c>
      <c r="AY1551" s="63"/>
      <c r="BA1551" t="str">
        <f t="shared" ref="BA1551:BA1608" si="355">A1551</f>
        <v>Starksboro</v>
      </c>
      <c r="BB1551" t="s">
        <v>1345</v>
      </c>
      <c r="BC1551">
        <v>1</v>
      </c>
      <c r="BE1551" s="112">
        <v>50</v>
      </c>
      <c r="BF1551" s="114">
        <v>1</v>
      </c>
      <c r="BG1551" s="114">
        <v>95</v>
      </c>
      <c r="BH1551" s="118">
        <v>70075</v>
      </c>
      <c r="BI1551" s="118">
        <f t="shared" si="354"/>
        <v>50001</v>
      </c>
      <c r="BJ1551" s="8" t="s">
        <v>1471</v>
      </c>
      <c r="BK1551">
        <f t="shared" si="352"/>
        <v>5070075</v>
      </c>
      <c r="BP1551">
        <v>45.51</v>
      </c>
      <c r="BQ1551">
        <v>0.05</v>
      </c>
      <c r="BR1551">
        <v>45.47</v>
      </c>
      <c r="BW1551" s="63"/>
      <c r="BX1551" s="63"/>
    </row>
    <row r="1552" spans="1:76" ht="15" hidden="1" customHeight="1" outlineLevel="1">
      <c r="A1552" t="s">
        <v>2547</v>
      </c>
      <c r="B1552" s="8" t="s">
        <v>2015</v>
      </c>
      <c r="C1552" s="1">
        <f t="shared" si="345"/>
        <v>477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346"/>
        <v>6</v>
      </c>
      <c r="G1552" s="1">
        <f t="shared" si="347"/>
        <v>218</v>
      </c>
      <c r="H1552" s="2">
        <f t="shared" si="353"/>
        <v>0.45702306079664567</v>
      </c>
      <c r="I1552" s="6"/>
      <c r="J1552" s="2">
        <f t="shared" si="348"/>
        <v>0.71488469601677151</v>
      </c>
      <c r="K1552" s="2">
        <f t="shared" si="349"/>
        <v>0.25786163522012578</v>
      </c>
      <c r="L1552" s="2">
        <f t="shared" si="350"/>
        <v>2.0964360587002098E-3</v>
      </c>
      <c r="M1552" s="2">
        <f t="shared" si="351"/>
        <v>2.5157232704402489E-2</v>
      </c>
      <c r="N1552" s="63">
        <v>341</v>
      </c>
      <c r="O1552" s="63">
        <v>123</v>
      </c>
      <c r="P1552" s="63">
        <v>1</v>
      </c>
      <c r="Q1552" s="63">
        <v>4</v>
      </c>
      <c r="R1552" s="63">
        <v>2</v>
      </c>
      <c r="S1552" s="63">
        <v>0</v>
      </c>
      <c r="T1552" s="63">
        <v>0</v>
      </c>
      <c r="U1552" s="63">
        <v>1</v>
      </c>
      <c r="V1552" s="63">
        <v>0</v>
      </c>
      <c r="W1552" s="63">
        <v>4</v>
      </c>
      <c r="X1552" s="63">
        <v>0</v>
      </c>
      <c r="Y1552" s="63">
        <v>0</v>
      </c>
      <c r="Z1552" s="63">
        <v>0</v>
      </c>
      <c r="AA1552" s="63">
        <v>0</v>
      </c>
      <c r="AB1552" s="63">
        <v>0</v>
      </c>
      <c r="AC1552" s="63">
        <v>0</v>
      </c>
      <c r="AD1552" s="63">
        <v>0</v>
      </c>
      <c r="AE1552" s="63">
        <v>0</v>
      </c>
      <c r="AF1552" s="63">
        <v>0</v>
      </c>
      <c r="AG1552" s="63">
        <v>0</v>
      </c>
      <c r="AH1552" s="63">
        <v>0</v>
      </c>
      <c r="AI1552" s="63">
        <v>0</v>
      </c>
      <c r="AJ1552" s="63">
        <v>0</v>
      </c>
      <c r="AK1552" s="63">
        <v>0</v>
      </c>
      <c r="AL1552" s="63">
        <v>0</v>
      </c>
      <c r="AM1552" s="63">
        <v>0</v>
      </c>
      <c r="AN1552" s="63">
        <v>0</v>
      </c>
      <c r="AO1552" s="63">
        <v>1</v>
      </c>
      <c r="AP1552" s="63">
        <v>0</v>
      </c>
      <c r="AQ1552" s="63">
        <v>0</v>
      </c>
      <c r="AR1552" s="63">
        <v>0</v>
      </c>
      <c r="AS1552" s="63">
        <v>0</v>
      </c>
      <c r="AT1552" s="63">
        <v>0</v>
      </c>
      <c r="AU1552" s="63">
        <v>0</v>
      </c>
      <c r="AV1552" s="63">
        <v>0</v>
      </c>
      <c r="AW1552" s="63">
        <v>0</v>
      </c>
      <c r="AX1552" s="63">
        <v>0</v>
      </c>
      <c r="AY1552" s="63"/>
      <c r="BA1552" t="str">
        <f t="shared" si="355"/>
        <v>Stockbridge</v>
      </c>
      <c r="BB1552" t="s">
        <v>2280</v>
      </c>
      <c r="BC1552">
        <v>1</v>
      </c>
      <c r="BE1552" s="112">
        <v>50</v>
      </c>
      <c r="BF1552" s="114">
        <v>27</v>
      </c>
      <c r="BG1552" s="114">
        <v>95</v>
      </c>
      <c r="BH1552" s="118">
        <v>70375</v>
      </c>
      <c r="BI1552" s="118">
        <f t="shared" si="354"/>
        <v>50027</v>
      </c>
      <c r="BJ1552" s="8" t="s">
        <v>1471</v>
      </c>
      <c r="BK1552">
        <f t="shared" si="352"/>
        <v>5070375</v>
      </c>
      <c r="BP1552">
        <v>46.17</v>
      </c>
      <c r="BQ1552">
        <v>0.05</v>
      </c>
      <c r="BR1552">
        <v>46.12</v>
      </c>
      <c r="BW1552" s="63"/>
      <c r="BX1552" s="63"/>
    </row>
    <row r="1553" spans="1:76" ht="15" hidden="1" customHeight="1" outlineLevel="1">
      <c r="A1553" t="s">
        <v>1127</v>
      </c>
      <c r="B1553" s="8" t="s">
        <v>2015</v>
      </c>
      <c r="C1553" s="1">
        <f t="shared" si="345"/>
        <v>3406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346"/>
        <v>7</v>
      </c>
      <c r="G1553" s="1">
        <f t="shared" si="347"/>
        <v>2107</v>
      </c>
      <c r="H1553" s="2">
        <f t="shared" si="353"/>
        <v>0.6186142102172637</v>
      </c>
      <c r="I1553" s="6"/>
      <c r="J1553" s="2">
        <f t="shared" si="348"/>
        <v>0.7944803288314739</v>
      </c>
      <c r="K1553" s="2">
        <f t="shared" si="349"/>
        <v>0.17586611861421023</v>
      </c>
      <c r="L1553" s="2">
        <f t="shared" si="350"/>
        <v>2.9359953024075161E-4</v>
      </c>
      <c r="M1553" s="2">
        <f t="shared" si="351"/>
        <v>2.9359953024075118E-2</v>
      </c>
      <c r="N1553" s="63">
        <v>2706</v>
      </c>
      <c r="O1553" s="63">
        <v>599</v>
      </c>
      <c r="P1553" s="63">
        <v>1</v>
      </c>
      <c r="Q1553" s="63">
        <v>36</v>
      </c>
      <c r="R1553" s="63">
        <v>9</v>
      </c>
      <c r="S1553" s="63">
        <v>1</v>
      </c>
      <c r="T1553" s="63">
        <v>1</v>
      </c>
      <c r="U1553" s="63">
        <v>15</v>
      </c>
      <c r="V1553" s="63">
        <v>0</v>
      </c>
      <c r="W1553" s="63">
        <v>18</v>
      </c>
      <c r="X1553" s="63">
        <v>0</v>
      </c>
      <c r="Y1553" s="63">
        <v>0</v>
      </c>
      <c r="Z1553" s="63">
        <v>1</v>
      </c>
      <c r="AA1553" s="63">
        <v>0</v>
      </c>
      <c r="AB1553" s="63">
        <v>1</v>
      </c>
      <c r="AC1553" s="63">
        <v>0</v>
      </c>
      <c r="AD1553" s="63">
        <v>0</v>
      </c>
      <c r="AE1553" s="63">
        <v>0</v>
      </c>
      <c r="AF1553" s="63">
        <v>0</v>
      </c>
      <c r="AG1553" s="63">
        <v>0</v>
      </c>
      <c r="AH1553" s="63">
        <v>0</v>
      </c>
      <c r="AI1553" s="63">
        <v>0</v>
      </c>
      <c r="AJ1553" s="63">
        <v>0</v>
      </c>
      <c r="AK1553" s="63">
        <v>1</v>
      </c>
      <c r="AL1553" s="63">
        <v>0</v>
      </c>
      <c r="AM1553" s="63">
        <v>0</v>
      </c>
      <c r="AN1553" s="63">
        <v>0</v>
      </c>
      <c r="AO1553" s="63">
        <v>7</v>
      </c>
      <c r="AP1553" s="63">
        <v>0</v>
      </c>
      <c r="AQ1553" s="63">
        <v>0</v>
      </c>
      <c r="AR1553" s="63">
        <v>8</v>
      </c>
      <c r="AS1553" s="63">
        <v>1</v>
      </c>
      <c r="AT1553" s="63">
        <v>0</v>
      </c>
      <c r="AU1553" s="63">
        <v>0</v>
      </c>
      <c r="AV1553" s="63">
        <v>1</v>
      </c>
      <c r="AW1553" s="63">
        <v>0</v>
      </c>
      <c r="AX1553" s="63">
        <v>0</v>
      </c>
      <c r="AY1553" s="63"/>
      <c r="BA1553" t="str">
        <f t="shared" si="355"/>
        <v>Stowe</v>
      </c>
      <c r="BB1553" t="s">
        <v>2767</v>
      </c>
      <c r="BC1553">
        <v>1</v>
      </c>
      <c r="BE1553" s="112">
        <v>50</v>
      </c>
      <c r="BF1553" s="114">
        <v>15</v>
      </c>
      <c r="BG1553" s="114">
        <v>40</v>
      </c>
      <c r="BH1553" s="118">
        <v>70525</v>
      </c>
      <c r="BI1553" s="118">
        <f t="shared" si="354"/>
        <v>50015</v>
      </c>
      <c r="BJ1553" s="8" t="s">
        <v>1471</v>
      </c>
      <c r="BK1553">
        <f t="shared" si="352"/>
        <v>5070525</v>
      </c>
      <c r="BP1553">
        <v>72.739999999999995</v>
      </c>
      <c r="BQ1553">
        <v>7.0000000000000007E-2</v>
      </c>
      <c r="BR1553">
        <v>72.680000000000007</v>
      </c>
      <c r="BW1553" s="63"/>
      <c r="BX1553" s="63"/>
    </row>
    <row r="1554" spans="1:76" ht="15" hidden="1" customHeight="1" outlineLevel="1">
      <c r="A1554" t="s">
        <v>2034</v>
      </c>
      <c r="B1554" s="8" t="s">
        <v>2015</v>
      </c>
      <c r="C1554" s="1">
        <f t="shared" ref="C1554:C1608" si="356">SUM(N1554:AY1554)</f>
        <v>800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ref="F1554:F1608" si="357">IF(P1554&gt;0,RANK(P1554,(N1554:AE1554)),0)</f>
        <v>6</v>
      </c>
      <c r="G1554" s="1">
        <f t="shared" ref="G1554:G1608" si="358">IF(C1554&gt;0,MAX(N1554:P1554)-LARGE(N1554:P1554,2),0)</f>
        <v>538</v>
      </c>
      <c r="H1554" s="2">
        <f t="shared" si="353"/>
        <v>0.67249999999999999</v>
      </c>
      <c r="I1554" s="6"/>
      <c r="J1554" s="2">
        <f t="shared" ref="J1554:J1608" si="359">IF(C1554=0,"-",N1554/C1554)</f>
        <v>0.82</v>
      </c>
      <c r="K1554" s="2">
        <f t="shared" ref="K1554:K1608" si="360">IF(C1554=0,"-",O1554/C1554)</f>
        <v>0.14749999999999999</v>
      </c>
      <c r="L1554" s="2">
        <f t="shared" ref="L1554:L1608" si="361">IF(C1554=0,"-",P1554/C1554)</f>
        <v>2.5000000000000001E-3</v>
      </c>
      <c r="M1554" s="2">
        <f t="shared" ref="M1554:M1608" si="362">IF(C1554=0,"-",(1-J1554-K1554-L1554))</f>
        <v>3.0000000000000058E-2</v>
      </c>
      <c r="N1554" s="63">
        <v>656</v>
      </c>
      <c r="O1554" s="63">
        <v>118</v>
      </c>
      <c r="P1554" s="63">
        <v>2</v>
      </c>
      <c r="Q1554" s="63">
        <v>8</v>
      </c>
      <c r="R1554" s="63">
        <v>3</v>
      </c>
      <c r="S1554" s="63">
        <v>0</v>
      </c>
      <c r="T1554" s="63">
        <v>0</v>
      </c>
      <c r="U1554" s="63">
        <v>1</v>
      </c>
      <c r="V1554" s="63">
        <v>0</v>
      </c>
      <c r="W1554" s="63">
        <v>6</v>
      </c>
      <c r="X1554" s="63">
        <v>1</v>
      </c>
      <c r="Y1554" s="63">
        <v>0</v>
      </c>
      <c r="Z1554" s="63">
        <v>1</v>
      </c>
      <c r="AA1554" s="63">
        <v>0</v>
      </c>
      <c r="AB1554" s="63">
        <v>0</v>
      </c>
      <c r="AC1554" s="63">
        <v>1</v>
      </c>
      <c r="AD1554" s="63">
        <v>0</v>
      </c>
      <c r="AE1554" s="63">
        <v>0</v>
      </c>
      <c r="AF1554" s="63">
        <v>0</v>
      </c>
      <c r="AG1554" s="63">
        <v>0</v>
      </c>
      <c r="AH1554" s="63">
        <v>0</v>
      </c>
      <c r="AI1554" s="63">
        <v>0</v>
      </c>
      <c r="AJ1554" s="63">
        <v>0</v>
      </c>
      <c r="AK1554" s="63">
        <v>0</v>
      </c>
      <c r="AL1554" s="63">
        <v>0</v>
      </c>
      <c r="AM1554" s="63">
        <v>0</v>
      </c>
      <c r="AN1554" s="63">
        <v>0</v>
      </c>
      <c r="AO1554" s="63">
        <v>1</v>
      </c>
      <c r="AP1554" s="63">
        <v>0</v>
      </c>
      <c r="AQ1554" s="63">
        <v>0</v>
      </c>
      <c r="AR1554" s="63">
        <v>2</v>
      </c>
      <c r="AS1554" s="63">
        <v>0</v>
      </c>
      <c r="AT1554" s="63">
        <v>0</v>
      </c>
      <c r="AU1554" s="63">
        <v>0</v>
      </c>
      <c r="AV1554" s="63">
        <v>0</v>
      </c>
      <c r="AW1554" s="63">
        <v>0</v>
      </c>
      <c r="AX1554" s="63">
        <v>0</v>
      </c>
      <c r="AY1554" s="63"/>
      <c r="BA1554" t="str">
        <f t="shared" si="355"/>
        <v>Strafford</v>
      </c>
      <c r="BB1554" t="s">
        <v>2012</v>
      </c>
      <c r="BC1554">
        <v>1</v>
      </c>
      <c r="BE1554" s="112">
        <v>50</v>
      </c>
      <c r="BF1554" s="114">
        <v>17</v>
      </c>
      <c r="BG1554" s="114">
        <v>50</v>
      </c>
      <c r="BH1554" s="118">
        <v>70675</v>
      </c>
      <c r="BI1554" s="118">
        <f t="shared" si="354"/>
        <v>50017</v>
      </c>
      <c r="BJ1554" s="8" t="s">
        <v>1471</v>
      </c>
      <c r="BK1554">
        <f t="shared" ref="BK1554:BK1607" si="363">BE1554*100000+BH1554</f>
        <v>5070675</v>
      </c>
      <c r="BP1554">
        <v>44.34</v>
      </c>
      <c r="BQ1554">
        <v>0.11</v>
      </c>
      <c r="BR1554">
        <v>44.22</v>
      </c>
      <c r="BW1554" s="63"/>
      <c r="BX1554" s="63"/>
    </row>
    <row r="1555" spans="1:76" ht="15" hidden="1" customHeight="1" outlineLevel="1">
      <c r="A1555" t="s">
        <v>1686</v>
      </c>
      <c r="B1555" s="8" t="s">
        <v>2015</v>
      </c>
      <c r="C1555" s="1">
        <f t="shared" si="356"/>
        <v>190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357"/>
        <v>0</v>
      </c>
      <c r="G1555" s="1">
        <f t="shared" si="358"/>
        <v>52</v>
      </c>
      <c r="H1555" s="2">
        <f t="shared" si="353"/>
        <v>0.27368421052631581</v>
      </c>
      <c r="I1555" s="6"/>
      <c r="J1555" s="2">
        <f t="shared" si="359"/>
        <v>0.62631578947368416</v>
      </c>
      <c r="K1555" s="2">
        <f t="shared" si="360"/>
        <v>0.35263157894736841</v>
      </c>
      <c r="L1555" s="2">
        <f t="shared" si="361"/>
        <v>0</v>
      </c>
      <c r="M1555" s="2">
        <f t="shared" si="362"/>
        <v>2.1052631578947434E-2</v>
      </c>
      <c r="N1555" s="63">
        <v>119</v>
      </c>
      <c r="O1555" s="63">
        <v>67</v>
      </c>
      <c r="P1555" s="63">
        <v>0</v>
      </c>
      <c r="Q1555" s="63">
        <v>0</v>
      </c>
      <c r="R1555" s="63">
        <v>0</v>
      </c>
      <c r="S1555" s="63">
        <v>0</v>
      </c>
      <c r="T1555" s="63">
        <v>0</v>
      </c>
      <c r="U1555" s="63">
        <v>2</v>
      </c>
      <c r="V1555" s="63">
        <v>0</v>
      </c>
      <c r="W1555" s="63">
        <v>1</v>
      </c>
      <c r="X1555" s="63">
        <v>0</v>
      </c>
      <c r="Y1555" s="63">
        <v>0</v>
      </c>
      <c r="Z1555" s="63">
        <v>0</v>
      </c>
      <c r="AA1555" s="63">
        <v>0</v>
      </c>
      <c r="AB1555" s="63">
        <v>0</v>
      </c>
      <c r="AC1555" s="63">
        <v>0</v>
      </c>
      <c r="AD1555" s="63">
        <v>0</v>
      </c>
      <c r="AE1555" s="63">
        <v>0</v>
      </c>
      <c r="AF1555" s="63">
        <v>0</v>
      </c>
      <c r="AG1555" s="63">
        <v>0</v>
      </c>
      <c r="AH1555" s="63">
        <v>0</v>
      </c>
      <c r="AI1555" s="63">
        <v>0</v>
      </c>
      <c r="AJ1555" s="63">
        <v>0</v>
      </c>
      <c r="AK1555" s="63">
        <v>0</v>
      </c>
      <c r="AL1555" s="63">
        <v>0</v>
      </c>
      <c r="AM1555" s="63">
        <v>0</v>
      </c>
      <c r="AN1555" s="63">
        <v>0</v>
      </c>
      <c r="AO1555" s="63">
        <v>0</v>
      </c>
      <c r="AP1555" s="63">
        <v>0</v>
      </c>
      <c r="AQ1555" s="63">
        <v>0</v>
      </c>
      <c r="AR1555" s="63">
        <v>1</v>
      </c>
      <c r="AS1555" s="63">
        <v>0</v>
      </c>
      <c r="AT1555" s="63">
        <v>0</v>
      </c>
      <c r="AU1555" s="63">
        <v>0</v>
      </c>
      <c r="AV1555" s="63">
        <v>0</v>
      </c>
      <c r="AW1555" s="63">
        <v>0</v>
      </c>
      <c r="AX1555" s="63">
        <v>0</v>
      </c>
      <c r="AY1555" s="63"/>
      <c r="BA1555" t="str">
        <f t="shared" si="355"/>
        <v>Stratton</v>
      </c>
      <c r="BB1555" t="s">
        <v>2128</v>
      </c>
      <c r="BC1555">
        <v>1</v>
      </c>
      <c r="BE1555" s="112">
        <v>50</v>
      </c>
      <c r="BF1555" s="114">
        <v>25</v>
      </c>
      <c r="BG1555" s="114">
        <v>75</v>
      </c>
      <c r="BH1555" s="118">
        <v>70750</v>
      </c>
      <c r="BI1555" s="118">
        <f t="shared" si="354"/>
        <v>50025</v>
      </c>
      <c r="BJ1555" s="8" t="s">
        <v>1471</v>
      </c>
      <c r="BK1555">
        <f t="shared" si="363"/>
        <v>5070750</v>
      </c>
      <c r="BP1555">
        <v>46.93</v>
      </c>
      <c r="BQ1555">
        <v>0.54</v>
      </c>
      <c r="BR1555">
        <v>46.39</v>
      </c>
      <c r="BW1555" s="63"/>
      <c r="BX1555" s="63"/>
    </row>
    <row r="1556" spans="1:76" ht="15" hidden="1" customHeight="1" outlineLevel="1">
      <c r="A1556" t="s">
        <v>678</v>
      </c>
      <c r="B1556" s="8" t="s">
        <v>2015</v>
      </c>
      <c r="C1556" s="1">
        <f t="shared" si="356"/>
        <v>388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357"/>
        <v>0</v>
      </c>
      <c r="G1556" s="1">
        <f t="shared" si="358"/>
        <v>124</v>
      </c>
      <c r="H1556" s="2">
        <f t="shared" si="353"/>
        <v>0.31958762886597936</v>
      </c>
      <c r="I1556" s="6"/>
      <c r="J1556" s="2">
        <f t="shared" si="359"/>
        <v>0.64948453608247425</v>
      </c>
      <c r="K1556" s="2">
        <f t="shared" si="360"/>
        <v>0.32989690721649484</v>
      </c>
      <c r="L1556" s="2">
        <f t="shared" si="361"/>
        <v>0</v>
      </c>
      <c r="M1556" s="2">
        <f t="shared" si="362"/>
        <v>2.061855670103091E-2</v>
      </c>
      <c r="N1556" s="63">
        <v>252</v>
      </c>
      <c r="O1556" s="63">
        <v>128</v>
      </c>
      <c r="P1556" s="63">
        <v>0</v>
      </c>
      <c r="Q1556" s="63">
        <v>0</v>
      </c>
      <c r="R1556" s="63">
        <v>0</v>
      </c>
      <c r="S1556" s="63">
        <v>0</v>
      </c>
      <c r="T1556" s="63">
        <v>0</v>
      </c>
      <c r="U1556" s="63">
        <v>1</v>
      </c>
      <c r="V1556" s="63">
        <v>0</v>
      </c>
      <c r="W1556" s="63">
        <v>5</v>
      </c>
      <c r="X1556" s="63">
        <v>0</v>
      </c>
      <c r="Y1556" s="63">
        <v>0</v>
      </c>
      <c r="Z1556" s="63">
        <v>0</v>
      </c>
      <c r="AA1556" s="63">
        <v>0</v>
      </c>
      <c r="AB1556" s="63">
        <v>0</v>
      </c>
      <c r="AC1556" s="63">
        <v>0</v>
      </c>
      <c r="AD1556" s="63">
        <v>0</v>
      </c>
      <c r="AE1556" s="63">
        <v>0</v>
      </c>
      <c r="AF1556" s="63">
        <v>0</v>
      </c>
      <c r="AG1556" s="63">
        <v>0</v>
      </c>
      <c r="AH1556" s="63">
        <v>0</v>
      </c>
      <c r="AI1556" s="63">
        <v>0</v>
      </c>
      <c r="AJ1556" s="63">
        <v>0</v>
      </c>
      <c r="AK1556" s="63">
        <v>0</v>
      </c>
      <c r="AL1556" s="63">
        <v>0</v>
      </c>
      <c r="AM1556" s="63">
        <v>0</v>
      </c>
      <c r="AN1556" s="63">
        <v>0</v>
      </c>
      <c r="AO1556" s="63">
        <v>2</v>
      </c>
      <c r="AP1556" s="63">
        <v>0</v>
      </c>
      <c r="AQ1556" s="63">
        <v>0</v>
      </c>
      <c r="AR1556" s="63">
        <v>0</v>
      </c>
      <c r="AS1556" s="63">
        <v>0</v>
      </c>
      <c r="AT1556" s="63">
        <v>0</v>
      </c>
      <c r="AU1556" s="63">
        <v>0</v>
      </c>
      <c r="AV1556" s="63">
        <v>0</v>
      </c>
      <c r="AW1556" s="63">
        <v>0</v>
      </c>
      <c r="AX1556" s="63">
        <v>0</v>
      </c>
      <c r="AY1556" s="63"/>
      <c r="BA1556" t="str">
        <f t="shared" si="355"/>
        <v>Sudbury</v>
      </c>
      <c r="BB1556" t="s">
        <v>589</v>
      </c>
      <c r="BC1556">
        <v>1</v>
      </c>
      <c r="BE1556" s="112">
        <v>50</v>
      </c>
      <c r="BF1556" s="114">
        <v>21</v>
      </c>
      <c r="BG1556" s="114">
        <v>115</v>
      </c>
      <c r="BH1556" s="118">
        <v>71050</v>
      </c>
      <c r="BI1556" s="118">
        <f t="shared" si="354"/>
        <v>50021</v>
      </c>
      <c r="BJ1556" s="8" t="s">
        <v>1471</v>
      </c>
      <c r="BK1556">
        <f t="shared" si="363"/>
        <v>5071050</v>
      </c>
      <c r="BP1556">
        <v>22.2</v>
      </c>
      <c r="BQ1556">
        <v>0.7</v>
      </c>
      <c r="BR1556">
        <v>21.5</v>
      </c>
      <c r="BW1556" s="63"/>
      <c r="BX1556" s="63"/>
    </row>
    <row r="1557" spans="1:76" ht="15" hidden="1" customHeight="1" outlineLevel="1">
      <c r="A1557" t="s">
        <v>1083</v>
      </c>
      <c r="B1557" s="8" t="s">
        <v>2015</v>
      </c>
      <c r="C1557" s="1">
        <f t="shared" si="356"/>
        <v>652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357"/>
        <v>0</v>
      </c>
      <c r="G1557" s="1">
        <f t="shared" si="358"/>
        <v>146</v>
      </c>
      <c r="H1557" s="2">
        <f t="shared" si="353"/>
        <v>0.22392638036809817</v>
      </c>
      <c r="I1557" s="6"/>
      <c r="J1557" s="2">
        <f t="shared" si="359"/>
        <v>0.59202453987730064</v>
      </c>
      <c r="K1557" s="2">
        <f t="shared" si="360"/>
        <v>0.36809815950920244</v>
      </c>
      <c r="L1557" s="2">
        <f t="shared" si="361"/>
        <v>0</v>
      </c>
      <c r="M1557" s="2">
        <f t="shared" si="362"/>
        <v>3.9877300613496924E-2</v>
      </c>
      <c r="N1557" s="63">
        <v>386</v>
      </c>
      <c r="O1557" s="63">
        <v>240</v>
      </c>
      <c r="P1557" s="63">
        <v>0</v>
      </c>
      <c r="Q1557" s="63">
        <v>15</v>
      </c>
      <c r="R1557" s="63">
        <v>5</v>
      </c>
      <c r="S1557" s="63">
        <v>0</v>
      </c>
      <c r="T1557" s="63">
        <v>0</v>
      </c>
      <c r="U1557" s="63">
        <v>3</v>
      </c>
      <c r="V1557" s="63">
        <v>0</v>
      </c>
      <c r="W1557" s="63">
        <v>0</v>
      </c>
      <c r="X1557" s="63">
        <v>0</v>
      </c>
      <c r="Y1557" s="63">
        <v>0</v>
      </c>
      <c r="Z1557" s="63">
        <v>0</v>
      </c>
      <c r="AA1557" s="63">
        <v>1</v>
      </c>
      <c r="AB1557" s="63">
        <v>0</v>
      </c>
      <c r="AC1557" s="63">
        <v>0</v>
      </c>
      <c r="AD1557" s="63">
        <v>0</v>
      </c>
      <c r="AE1557" s="63">
        <v>0</v>
      </c>
      <c r="AF1557" s="63">
        <v>0</v>
      </c>
      <c r="AG1557" s="63">
        <v>0</v>
      </c>
      <c r="AH1557" s="63">
        <v>0</v>
      </c>
      <c r="AI1557" s="63">
        <v>0</v>
      </c>
      <c r="AJ1557" s="63">
        <v>0</v>
      </c>
      <c r="AK1557" s="63">
        <v>1</v>
      </c>
      <c r="AL1557" s="63">
        <v>0</v>
      </c>
      <c r="AM1557" s="63">
        <v>0</v>
      </c>
      <c r="AN1557" s="63">
        <v>0</v>
      </c>
      <c r="AO1557" s="63">
        <v>0</v>
      </c>
      <c r="AP1557" s="63">
        <v>0</v>
      </c>
      <c r="AQ1557" s="63">
        <v>0</v>
      </c>
      <c r="AR1557" s="63">
        <v>1</v>
      </c>
      <c r="AS1557" s="63">
        <v>0</v>
      </c>
      <c r="AT1557" s="63">
        <v>0</v>
      </c>
      <c r="AU1557" s="63">
        <v>0</v>
      </c>
      <c r="AV1557" s="63">
        <v>0</v>
      </c>
      <c r="AW1557" s="63">
        <v>0</v>
      </c>
      <c r="AX1557" s="63">
        <v>0</v>
      </c>
      <c r="AY1557" s="63"/>
      <c r="BA1557" t="str">
        <f t="shared" si="355"/>
        <v>Sunderland</v>
      </c>
      <c r="BB1557" t="s">
        <v>950</v>
      </c>
      <c r="BC1557">
        <v>1</v>
      </c>
      <c r="BE1557" s="112">
        <v>50</v>
      </c>
      <c r="BF1557" s="114">
        <v>3</v>
      </c>
      <c r="BG1557" s="114">
        <v>70</v>
      </c>
      <c r="BH1557" s="118">
        <v>71425</v>
      </c>
      <c r="BI1557" s="118">
        <f t="shared" si="354"/>
        <v>50003</v>
      </c>
      <c r="BJ1557" s="8" t="s">
        <v>1471</v>
      </c>
      <c r="BK1557">
        <f t="shared" si="363"/>
        <v>5071425</v>
      </c>
      <c r="BP1557">
        <v>45.65</v>
      </c>
      <c r="BQ1557">
        <v>0.25</v>
      </c>
      <c r="BR1557">
        <v>45.4</v>
      </c>
      <c r="BW1557" s="63"/>
      <c r="BX1557" s="63"/>
    </row>
    <row r="1558" spans="1:76" ht="15" hidden="1" customHeight="1" outlineLevel="1">
      <c r="A1558" t="s">
        <v>637</v>
      </c>
      <c r="B1558" s="8" t="s">
        <v>2015</v>
      </c>
      <c r="C1558" s="1">
        <f t="shared" si="356"/>
        <v>539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 t="shared" si="357"/>
        <v>0</v>
      </c>
      <c r="G1558" s="1">
        <f t="shared" si="358"/>
        <v>30</v>
      </c>
      <c r="H1558" s="2">
        <f t="shared" si="353"/>
        <v>5.5658627087198514E-2</v>
      </c>
      <c r="I1558" s="6"/>
      <c r="J1558" s="2">
        <f t="shared" si="359"/>
        <v>0.45454545454545453</v>
      </c>
      <c r="K1558" s="2">
        <f t="shared" si="360"/>
        <v>0.51020408163265307</v>
      </c>
      <c r="L1558" s="2">
        <f t="shared" si="361"/>
        <v>0</v>
      </c>
      <c r="M1558" s="2">
        <f t="shared" si="362"/>
        <v>3.5250463821892342E-2</v>
      </c>
      <c r="N1558" s="63">
        <v>245</v>
      </c>
      <c r="O1558" s="63">
        <v>275</v>
      </c>
      <c r="P1558" s="63">
        <v>0</v>
      </c>
      <c r="Q1558" s="63">
        <v>5</v>
      </c>
      <c r="R1558" s="63">
        <v>2</v>
      </c>
      <c r="S1558" s="63">
        <v>0</v>
      </c>
      <c r="T1558" s="63">
        <v>0</v>
      </c>
      <c r="U1558" s="63">
        <v>2</v>
      </c>
      <c r="V1558" s="63">
        <v>0</v>
      </c>
      <c r="W1558" s="63">
        <v>4</v>
      </c>
      <c r="X1558" s="63">
        <v>0</v>
      </c>
      <c r="Y1558" s="63">
        <v>0</v>
      </c>
      <c r="Z1558" s="63">
        <v>0</v>
      </c>
      <c r="AA1558" s="63">
        <v>0</v>
      </c>
      <c r="AB1558" s="63">
        <v>0</v>
      </c>
      <c r="AC1558" s="63">
        <v>0</v>
      </c>
      <c r="AD1558" s="63">
        <v>0</v>
      </c>
      <c r="AE1558" s="63">
        <v>0</v>
      </c>
      <c r="AF1558" s="63">
        <v>0</v>
      </c>
      <c r="AG1558" s="63">
        <v>0</v>
      </c>
      <c r="AH1558" s="63">
        <v>0</v>
      </c>
      <c r="AI1558" s="63">
        <v>0</v>
      </c>
      <c r="AJ1558" s="63">
        <v>0</v>
      </c>
      <c r="AK1558" s="63">
        <v>1</v>
      </c>
      <c r="AL1558" s="63">
        <v>0</v>
      </c>
      <c r="AM1558" s="63">
        <v>0</v>
      </c>
      <c r="AN1558" s="63">
        <v>0</v>
      </c>
      <c r="AO1558" s="63">
        <v>3</v>
      </c>
      <c r="AP1558" s="63">
        <v>0</v>
      </c>
      <c r="AQ1558" s="63">
        <v>0</v>
      </c>
      <c r="AR1558" s="63">
        <v>2</v>
      </c>
      <c r="AS1558" s="63">
        <v>0</v>
      </c>
      <c r="AT1558" s="63">
        <v>0</v>
      </c>
      <c r="AU1558" s="63">
        <v>0</v>
      </c>
      <c r="AV1558" s="63">
        <v>0</v>
      </c>
      <c r="AW1558" s="63">
        <v>0</v>
      </c>
      <c r="AX1558" s="63">
        <v>0</v>
      </c>
      <c r="AY1558" s="63"/>
      <c r="BA1558" t="str">
        <f t="shared" si="355"/>
        <v>Sutton</v>
      </c>
      <c r="BB1558" t="s">
        <v>680</v>
      </c>
      <c r="BC1558">
        <v>1</v>
      </c>
      <c r="BE1558" s="112">
        <v>50</v>
      </c>
      <c r="BF1558" s="114">
        <v>5</v>
      </c>
      <c r="BG1558" s="114">
        <v>70</v>
      </c>
      <c r="BH1558" s="118">
        <v>71575</v>
      </c>
      <c r="BI1558" s="118">
        <f t="shared" si="354"/>
        <v>50005</v>
      </c>
      <c r="BJ1558" s="8" t="s">
        <v>1471</v>
      </c>
      <c r="BK1558">
        <f t="shared" si="363"/>
        <v>5071575</v>
      </c>
      <c r="BP1558">
        <v>38.369999999999997</v>
      </c>
      <c r="BQ1558">
        <v>0.11</v>
      </c>
      <c r="BR1558">
        <v>38.26</v>
      </c>
      <c r="BW1558" s="63"/>
      <c r="BX1558" s="63"/>
    </row>
    <row r="1559" spans="1:76" ht="15" hidden="1" customHeight="1" outlineLevel="1">
      <c r="A1559" t="s">
        <v>1081</v>
      </c>
      <c r="B1559" s="8" t="s">
        <v>2015</v>
      </c>
      <c r="C1559" s="1">
        <f t="shared" si="356"/>
        <v>3228</v>
      </c>
      <c r="D1559" s="5">
        <f>IF(N1559&gt;0, RANK(N1559,(N1559:P1559,Q1559:AE1559)),0)</f>
        <v>1</v>
      </c>
      <c r="E1559" s="5">
        <f>IF(O1559&gt;0,RANK(O1559,(N1559:P1559,Q1559:AE1559)),0)</f>
        <v>2</v>
      </c>
      <c r="F1559" s="5">
        <f t="shared" si="357"/>
        <v>11</v>
      </c>
      <c r="G1559" s="1">
        <f t="shared" si="358"/>
        <v>20</v>
      </c>
      <c r="H1559" s="2">
        <f t="shared" si="353"/>
        <v>6.1957868649318466E-3</v>
      </c>
      <c r="I1559" s="6"/>
      <c r="J1559" s="2">
        <f t="shared" si="359"/>
        <v>0.48513011152416358</v>
      </c>
      <c r="K1559" s="2">
        <f t="shared" si="360"/>
        <v>0.47893432465923175</v>
      </c>
      <c r="L1559" s="2">
        <f t="shared" si="361"/>
        <v>3.0978934324659232E-4</v>
      </c>
      <c r="M1559" s="2">
        <f t="shared" si="362"/>
        <v>3.5625774473358136E-2</v>
      </c>
      <c r="N1559" s="63">
        <v>1566</v>
      </c>
      <c r="O1559" s="63">
        <v>1546</v>
      </c>
      <c r="P1559" s="63">
        <v>1</v>
      </c>
      <c r="Q1559" s="63">
        <v>38</v>
      </c>
      <c r="R1559" s="63">
        <v>4</v>
      </c>
      <c r="S1559" s="63">
        <v>2</v>
      </c>
      <c r="T1559" s="63">
        <v>0</v>
      </c>
      <c r="U1559" s="63">
        <v>16</v>
      </c>
      <c r="V1559" s="63">
        <v>0</v>
      </c>
      <c r="W1559" s="63">
        <v>16</v>
      </c>
      <c r="X1559" s="63">
        <v>2</v>
      </c>
      <c r="Y1559" s="63">
        <v>0</v>
      </c>
      <c r="Z1559" s="63">
        <v>4</v>
      </c>
      <c r="AA1559" s="63">
        <v>2</v>
      </c>
      <c r="AB1559" s="63">
        <v>0</v>
      </c>
      <c r="AC1559" s="63">
        <v>0</v>
      </c>
      <c r="AD1559" s="63">
        <v>0</v>
      </c>
      <c r="AE1559" s="63">
        <v>1</v>
      </c>
      <c r="AF1559" s="63">
        <v>0</v>
      </c>
      <c r="AG1559" s="63">
        <v>0</v>
      </c>
      <c r="AH1559" s="63">
        <v>0</v>
      </c>
      <c r="AI1559" s="63">
        <v>0</v>
      </c>
      <c r="AJ1559" s="63">
        <v>0</v>
      </c>
      <c r="AK1559" s="63">
        <v>2</v>
      </c>
      <c r="AL1559" s="63">
        <v>0</v>
      </c>
      <c r="AM1559" s="63">
        <v>0</v>
      </c>
      <c r="AN1559" s="63">
        <v>0</v>
      </c>
      <c r="AO1559" s="63">
        <v>10</v>
      </c>
      <c r="AP1559" s="63">
        <v>0</v>
      </c>
      <c r="AQ1559" s="63">
        <v>0</v>
      </c>
      <c r="AR1559" s="63">
        <v>17</v>
      </c>
      <c r="AS1559" s="63">
        <v>0</v>
      </c>
      <c r="AT1559" s="63">
        <v>0</v>
      </c>
      <c r="AU1559" s="63">
        <v>0</v>
      </c>
      <c r="AV1559" s="63">
        <v>1</v>
      </c>
      <c r="AW1559" s="63">
        <v>0</v>
      </c>
      <c r="AX1559" s="63">
        <v>0</v>
      </c>
      <c r="AY1559" s="63"/>
      <c r="BA1559" t="str">
        <f t="shared" si="355"/>
        <v>Swanton</v>
      </c>
      <c r="BB1559" t="s">
        <v>1137</v>
      </c>
      <c r="BC1559">
        <v>1</v>
      </c>
      <c r="BE1559" s="112">
        <v>50</v>
      </c>
      <c r="BF1559" s="114">
        <v>11</v>
      </c>
      <c r="BG1559" s="114">
        <v>80</v>
      </c>
      <c r="BH1559" s="118">
        <v>71725</v>
      </c>
      <c r="BI1559" s="118">
        <f t="shared" si="354"/>
        <v>50011</v>
      </c>
      <c r="BJ1559" s="8" t="s">
        <v>1471</v>
      </c>
      <c r="BK1559">
        <f t="shared" si="363"/>
        <v>5071725</v>
      </c>
      <c r="BP1559">
        <v>61.66</v>
      </c>
      <c r="BQ1559">
        <v>13.26</v>
      </c>
      <c r="BR1559">
        <v>48.41</v>
      </c>
      <c r="BW1559" s="63"/>
      <c r="BX1559" s="63"/>
    </row>
    <row r="1560" spans="1:76" ht="15" hidden="1" customHeight="1" outlineLevel="1">
      <c r="A1560" t="s">
        <v>677</v>
      </c>
      <c r="B1560" s="8" t="s">
        <v>2015</v>
      </c>
      <c r="C1560" s="1">
        <f t="shared" si="356"/>
        <v>1910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357"/>
        <v>0</v>
      </c>
      <c r="G1560" s="1">
        <f t="shared" si="358"/>
        <v>1039</v>
      </c>
      <c r="H1560" s="2">
        <f t="shared" si="353"/>
        <v>0.54397905759162302</v>
      </c>
      <c r="I1560" s="6"/>
      <c r="J1560" s="2">
        <f t="shared" si="359"/>
        <v>0.7581151832460733</v>
      </c>
      <c r="K1560" s="2">
        <f t="shared" si="360"/>
        <v>0.21413612565445025</v>
      </c>
      <c r="L1560" s="2">
        <f t="shared" si="361"/>
        <v>0</v>
      </c>
      <c r="M1560" s="2">
        <f t="shared" si="362"/>
        <v>2.7748691099476447E-2</v>
      </c>
      <c r="N1560" s="63">
        <v>1448</v>
      </c>
      <c r="O1560" s="63">
        <v>409</v>
      </c>
      <c r="P1560" s="63">
        <v>0</v>
      </c>
      <c r="Q1560" s="63">
        <v>11</v>
      </c>
      <c r="R1560" s="63">
        <v>7</v>
      </c>
      <c r="S1560" s="63">
        <v>0</v>
      </c>
      <c r="T1560" s="63">
        <v>0</v>
      </c>
      <c r="U1560" s="63">
        <v>5</v>
      </c>
      <c r="V1560" s="63">
        <v>0</v>
      </c>
      <c r="W1560" s="63">
        <v>5</v>
      </c>
      <c r="X1560" s="63">
        <v>2</v>
      </c>
      <c r="Y1560" s="63">
        <v>0</v>
      </c>
      <c r="Z1560" s="63">
        <v>3</v>
      </c>
      <c r="AA1560" s="63">
        <v>3</v>
      </c>
      <c r="AB1560" s="63">
        <v>0</v>
      </c>
      <c r="AC1560" s="63">
        <v>2</v>
      </c>
      <c r="AD1560" s="63">
        <v>0</v>
      </c>
      <c r="AE1560" s="63">
        <v>0</v>
      </c>
      <c r="AF1560" s="63">
        <v>0</v>
      </c>
      <c r="AG1560" s="63">
        <v>0</v>
      </c>
      <c r="AH1560" s="63">
        <v>0</v>
      </c>
      <c r="AI1560" s="63">
        <v>0</v>
      </c>
      <c r="AJ1560" s="63">
        <v>0</v>
      </c>
      <c r="AK1560" s="63">
        <v>1</v>
      </c>
      <c r="AL1560" s="63">
        <v>0</v>
      </c>
      <c r="AM1560" s="63">
        <v>0</v>
      </c>
      <c r="AN1560" s="63">
        <v>0</v>
      </c>
      <c r="AO1560" s="63">
        <v>5</v>
      </c>
      <c r="AP1560" s="63">
        <v>0</v>
      </c>
      <c r="AQ1560" s="63">
        <v>0</v>
      </c>
      <c r="AR1560" s="63">
        <v>7</v>
      </c>
      <c r="AS1560" s="63">
        <v>0</v>
      </c>
      <c r="AT1560" s="63">
        <v>0</v>
      </c>
      <c r="AU1560" s="63">
        <v>0</v>
      </c>
      <c r="AV1560" s="63">
        <v>2</v>
      </c>
      <c r="AW1560" s="63">
        <v>0</v>
      </c>
      <c r="AX1560" s="63">
        <v>0</v>
      </c>
      <c r="AY1560" s="63"/>
      <c r="BA1560" t="str">
        <f t="shared" si="355"/>
        <v>Thetford</v>
      </c>
      <c r="BB1560" t="s">
        <v>2012</v>
      </c>
      <c r="BC1560">
        <v>1</v>
      </c>
      <c r="BE1560" s="112">
        <v>50</v>
      </c>
      <c r="BF1560" s="114">
        <v>17</v>
      </c>
      <c r="BG1560" s="114">
        <v>55</v>
      </c>
      <c r="BH1560" s="118">
        <v>72400</v>
      </c>
      <c r="BI1560" s="118">
        <f t="shared" si="354"/>
        <v>50017</v>
      </c>
      <c r="BJ1560" s="8" t="s">
        <v>1471</v>
      </c>
      <c r="BK1560">
        <f t="shared" si="363"/>
        <v>5072400</v>
      </c>
      <c r="BP1560">
        <v>44.16</v>
      </c>
      <c r="BQ1560">
        <v>0.6</v>
      </c>
      <c r="BR1560">
        <v>43.56</v>
      </c>
      <c r="BW1560" s="63"/>
      <c r="BX1560" s="63"/>
    </row>
    <row r="1561" spans="1:76" ht="15" hidden="1" customHeight="1" outlineLevel="1">
      <c r="A1561" t="s">
        <v>2362</v>
      </c>
      <c r="B1561" s="8" t="s">
        <v>2015</v>
      </c>
      <c r="C1561" s="1">
        <f t="shared" si="356"/>
        <v>341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357"/>
        <v>0</v>
      </c>
      <c r="G1561" s="1">
        <f t="shared" si="358"/>
        <v>7</v>
      </c>
      <c r="H1561" s="2">
        <f t="shared" si="353"/>
        <v>2.0527859237536656E-2</v>
      </c>
      <c r="I1561" s="6"/>
      <c r="J1561" s="2">
        <f t="shared" si="359"/>
        <v>0.49853372434017595</v>
      </c>
      <c r="K1561" s="2">
        <f t="shared" si="360"/>
        <v>0.47800586510263932</v>
      </c>
      <c r="L1561" s="2">
        <f t="shared" si="361"/>
        <v>0</v>
      </c>
      <c r="M1561" s="2">
        <f t="shared" si="362"/>
        <v>2.346041055718473E-2</v>
      </c>
      <c r="N1561" s="63">
        <v>170</v>
      </c>
      <c r="O1561" s="63">
        <v>163</v>
      </c>
      <c r="P1561" s="63">
        <v>0</v>
      </c>
      <c r="Q1561" s="63">
        <v>4</v>
      </c>
      <c r="R1561" s="63">
        <v>0</v>
      </c>
      <c r="S1561" s="63">
        <v>1</v>
      </c>
      <c r="T1561" s="63">
        <v>0</v>
      </c>
      <c r="U1561" s="63">
        <v>0</v>
      </c>
      <c r="V1561" s="63">
        <v>0</v>
      </c>
      <c r="W1561" s="63">
        <v>0</v>
      </c>
      <c r="X1561" s="63">
        <v>1</v>
      </c>
      <c r="Y1561" s="63">
        <v>0</v>
      </c>
      <c r="Z1561" s="63">
        <v>0</v>
      </c>
      <c r="AA1561" s="63">
        <v>0</v>
      </c>
      <c r="AB1561" s="63">
        <v>0</v>
      </c>
      <c r="AC1561" s="63">
        <v>0</v>
      </c>
      <c r="AD1561" s="63">
        <v>0</v>
      </c>
      <c r="AE1561" s="63">
        <v>0</v>
      </c>
      <c r="AF1561" s="63">
        <v>0</v>
      </c>
      <c r="AG1561" s="63">
        <v>0</v>
      </c>
      <c r="AH1561" s="63">
        <v>0</v>
      </c>
      <c r="AI1561" s="63">
        <v>0</v>
      </c>
      <c r="AJ1561" s="63">
        <v>0</v>
      </c>
      <c r="AK1561" s="63">
        <v>1</v>
      </c>
      <c r="AL1561" s="63">
        <v>0</v>
      </c>
      <c r="AM1561" s="63">
        <v>0</v>
      </c>
      <c r="AN1561" s="63">
        <v>0</v>
      </c>
      <c r="AO1561" s="63">
        <v>1</v>
      </c>
      <c r="AP1561" s="63">
        <v>0</v>
      </c>
      <c r="AQ1561" s="63">
        <v>0</v>
      </c>
      <c r="AR1561" s="63">
        <v>0</v>
      </c>
      <c r="AS1561" s="63">
        <v>0</v>
      </c>
      <c r="AT1561" s="63">
        <v>0</v>
      </c>
      <c r="AU1561" s="63">
        <v>0</v>
      </c>
      <c r="AV1561" s="63">
        <v>0</v>
      </c>
      <c r="AW1561" s="63">
        <v>0</v>
      </c>
      <c r="AX1561" s="63">
        <v>0</v>
      </c>
      <c r="AY1561" s="63"/>
      <c r="BA1561" t="str">
        <f t="shared" si="355"/>
        <v>Tinmouth</v>
      </c>
      <c r="BB1561" t="s">
        <v>589</v>
      </c>
      <c r="BC1561">
        <v>1</v>
      </c>
      <c r="BE1561" s="112">
        <v>50</v>
      </c>
      <c r="BF1561" s="114">
        <v>21</v>
      </c>
      <c r="BG1561" s="114">
        <v>120</v>
      </c>
      <c r="BH1561" s="118">
        <v>72925</v>
      </c>
      <c r="BI1561" s="118">
        <f t="shared" si="354"/>
        <v>50021</v>
      </c>
      <c r="BJ1561" s="8" t="s">
        <v>1471</v>
      </c>
      <c r="BK1561">
        <f t="shared" si="363"/>
        <v>5072925</v>
      </c>
      <c r="BP1561">
        <v>28.41</v>
      </c>
      <c r="BQ1561">
        <v>0.12</v>
      </c>
      <c r="BR1561">
        <v>28.28</v>
      </c>
      <c r="BW1561" s="63"/>
      <c r="BX1561" s="63"/>
    </row>
    <row r="1562" spans="1:76" ht="15" hidden="1" customHeight="1" outlineLevel="1">
      <c r="A1562" t="s">
        <v>976</v>
      </c>
      <c r="B1562" s="8" t="s">
        <v>2015</v>
      </c>
      <c r="C1562" s="1">
        <f t="shared" si="356"/>
        <v>646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 t="shared" si="357"/>
        <v>0</v>
      </c>
      <c r="G1562" s="1">
        <f t="shared" si="358"/>
        <v>83</v>
      </c>
      <c r="H1562" s="2">
        <f t="shared" si="353"/>
        <v>0.12848297213622292</v>
      </c>
      <c r="I1562" s="6"/>
      <c r="J1562" s="2">
        <f t="shared" si="359"/>
        <v>0.42260061919504643</v>
      </c>
      <c r="K1562" s="2">
        <f t="shared" si="360"/>
        <v>0.55108359133126938</v>
      </c>
      <c r="L1562" s="2">
        <f t="shared" si="361"/>
        <v>0</v>
      </c>
      <c r="M1562" s="2">
        <f t="shared" si="362"/>
        <v>2.6315789473684181E-2</v>
      </c>
      <c r="N1562" s="63">
        <v>273</v>
      </c>
      <c r="O1562" s="63">
        <v>356</v>
      </c>
      <c r="P1562" s="63">
        <v>0</v>
      </c>
      <c r="Q1562" s="63">
        <v>4</v>
      </c>
      <c r="R1562" s="63">
        <v>2</v>
      </c>
      <c r="S1562" s="63">
        <v>0</v>
      </c>
      <c r="T1562" s="63">
        <v>0</v>
      </c>
      <c r="U1562" s="63">
        <v>1</v>
      </c>
      <c r="V1562" s="63">
        <v>1</v>
      </c>
      <c r="W1562" s="63">
        <v>2</v>
      </c>
      <c r="X1562" s="63">
        <v>0</v>
      </c>
      <c r="Y1562" s="63">
        <v>0</v>
      </c>
      <c r="Z1562" s="63">
        <v>2</v>
      </c>
      <c r="AA1562" s="63">
        <v>0</v>
      </c>
      <c r="AB1562" s="63">
        <v>0</v>
      </c>
      <c r="AC1562" s="63">
        <v>0</v>
      </c>
      <c r="AD1562" s="63">
        <v>0</v>
      </c>
      <c r="AE1562" s="63">
        <v>0</v>
      </c>
      <c r="AF1562" s="63">
        <v>0</v>
      </c>
      <c r="AG1562" s="63">
        <v>0</v>
      </c>
      <c r="AH1562" s="63">
        <v>0</v>
      </c>
      <c r="AI1562" s="63">
        <v>0</v>
      </c>
      <c r="AJ1562" s="63">
        <v>0</v>
      </c>
      <c r="AK1562" s="63">
        <v>0</v>
      </c>
      <c r="AL1562" s="63">
        <v>0</v>
      </c>
      <c r="AM1562" s="63">
        <v>0</v>
      </c>
      <c r="AN1562" s="63">
        <v>0</v>
      </c>
      <c r="AO1562" s="63">
        <v>2</v>
      </c>
      <c r="AP1562" s="63">
        <v>1</v>
      </c>
      <c r="AQ1562" s="63">
        <v>0</v>
      </c>
      <c r="AR1562" s="63">
        <v>2</v>
      </c>
      <c r="AS1562" s="63">
        <v>0</v>
      </c>
      <c r="AT1562" s="63">
        <v>0</v>
      </c>
      <c r="AU1562" s="63">
        <v>0</v>
      </c>
      <c r="AV1562" s="63">
        <v>0</v>
      </c>
      <c r="AW1562" s="63">
        <v>0</v>
      </c>
      <c r="AX1562" s="63">
        <v>0</v>
      </c>
      <c r="AY1562" s="63"/>
      <c r="BA1562" t="str">
        <f t="shared" si="355"/>
        <v>Topsham</v>
      </c>
      <c r="BB1562" t="s">
        <v>2012</v>
      </c>
      <c r="BC1562">
        <v>1</v>
      </c>
      <c r="BE1562" s="112">
        <v>50</v>
      </c>
      <c r="BF1562" s="114">
        <v>17</v>
      </c>
      <c r="BG1562" s="114">
        <v>60</v>
      </c>
      <c r="BH1562" s="118">
        <v>73075</v>
      </c>
      <c r="BI1562" s="118">
        <f t="shared" si="354"/>
        <v>50017</v>
      </c>
      <c r="BJ1562" s="8" t="s">
        <v>1471</v>
      </c>
      <c r="BK1562">
        <f t="shared" si="363"/>
        <v>5073075</v>
      </c>
      <c r="BP1562">
        <v>48.98</v>
      </c>
      <c r="BQ1562">
        <v>0.05</v>
      </c>
      <c r="BR1562">
        <v>48.93</v>
      </c>
      <c r="BW1562" s="63"/>
      <c r="BX1562" s="63"/>
    </row>
    <row r="1563" spans="1:76" ht="15" hidden="1" customHeight="1" outlineLevel="1">
      <c r="A1563" t="s">
        <v>1424</v>
      </c>
      <c r="B1563" s="8" t="s">
        <v>2015</v>
      </c>
      <c r="C1563" s="1">
        <f t="shared" si="356"/>
        <v>769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357"/>
        <v>0</v>
      </c>
      <c r="G1563" s="1">
        <f t="shared" si="358"/>
        <v>362</v>
      </c>
      <c r="H1563" s="2">
        <f t="shared" si="353"/>
        <v>0.47074122236671001</v>
      </c>
      <c r="I1563" s="6"/>
      <c r="J1563" s="2">
        <f t="shared" si="359"/>
        <v>0.71911573472041612</v>
      </c>
      <c r="K1563" s="2">
        <f t="shared" si="360"/>
        <v>0.24837451235370611</v>
      </c>
      <c r="L1563" s="2">
        <f t="shared" si="361"/>
        <v>0</v>
      </c>
      <c r="M1563" s="2">
        <f t="shared" si="362"/>
        <v>3.2509752925877766E-2</v>
      </c>
      <c r="N1563" s="63">
        <v>553</v>
      </c>
      <c r="O1563" s="63">
        <v>191</v>
      </c>
      <c r="P1563" s="63">
        <v>0</v>
      </c>
      <c r="Q1563" s="63">
        <v>8</v>
      </c>
      <c r="R1563" s="63">
        <v>1</v>
      </c>
      <c r="S1563" s="63">
        <v>0</v>
      </c>
      <c r="T1563" s="63">
        <v>0</v>
      </c>
      <c r="U1563" s="63">
        <v>1</v>
      </c>
      <c r="V1563" s="63">
        <v>0</v>
      </c>
      <c r="W1563" s="63">
        <v>8</v>
      </c>
      <c r="X1563" s="63">
        <v>0</v>
      </c>
      <c r="Y1563" s="63">
        <v>0</v>
      </c>
      <c r="Z1563" s="63">
        <v>0</v>
      </c>
      <c r="AA1563" s="63">
        <v>0</v>
      </c>
      <c r="AB1563" s="63">
        <v>0</v>
      </c>
      <c r="AC1563" s="63">
        <v>0</v>
      </c>
      <c r="AD1563" s="63">
        <v>0</v>
      </c>
      <c r="AE1563" s="63">
        <v>0</v>
      </c>
      <c r="AF1563" s="63">
        <v>0</v>
      </c>
      <c r="AG1563" s="63">
        <v>0</v>
      </c>
      <c r="AH1563" s="63">
        <v>0</v>
      </c>
      <c r="AI1563" s="63">
        <v>0</v>
      </c>
      <c r="AJ1563" s="63">
        <v>0</v>
      </c>
      <c r="AK1563" s="63">
        <v>1</v>
      </c>
      <c r="AL1563" s="63">
        <v>0</v>
      </c>
      <c r="AM1563" s="63">
        <v>0</v>
      </c>
      <c r="AN1563" s="63">
        <v>0</v>
      </c>
      <c r="AO1563" s="63">
        <v>2</v>
      </c>
      <c r="AP1563" s="63">
        <v>0</v>
      </c>
      <c r="AQ1563" s="63">
        <v>0</v>
      </c>
      <c r="AR1563" s="63">
        <v>2</v>
      </c>
      <c r="AS1563" s="63">
        <v>0</v>
      </c>
      <c r="AT1563" s="63">
        <v>0</v>
      </c>
      <c r="AU1563" s="63">
        <v>0</v>
      </c>
      <c r="AV1563" s="63">
        <v>2</v>
      </c>
      <c r="AW1563" s="63">
        <v>0</v>
      </c>
      <c r="AX1563" s="63">
        <v>0</v>
      </c>
      <c r="AY1563" s="63"/>
      <c r="BA1563" t="str">
        <f t="shared" si="355"/>
        <v>Townshend</v>
      </c>
      <c r="BB1563" t="s">
        <v>2128</v>
      </c>
      <c r="BC1563">
        <v>1</v>
      </c>
      <c r="BE1563" s="112">
        <v>50</v>
      </c>
      <c r="BF1563" s="114">
        <v>25</v>
      </c>
      <c r="BG1563" s="114">
        <v>80</v>
      </c>
      <c r="BH1563" s="118">
        <v>73300</v>
      </c>
      <c r="BI1563" s="118">
        <f t="shared" si="354"/>
        <v>50025</v>
      </c>
      <c r="BJ1563" s="8" t="s">
        <v>1471</v>
      </c>
      <c r="BK1563">
        <f t="shared" si="363"/>
        <v>5073300</v>
      </c>
      <c r="BP1563">
        <v>42.78</v>
      </c>
      <c r="BQ1563">
        <v>0.06</v>
      </c>
      <c r="BR1563">
        <v>42.72</v>
      </c>
      <c r="BW1563" s="63"/>
      <c r="BX1563" s="63"/>
    </row>
    <row r="1564" spans="1:76" ht="15" hidden="1" customHeight="1" outlineLevel="1">
      <c r="A1564" t="s">
        <v>98</v>
      </c>
      <c r="B1564" s="8" t="s">
        <v>2015</v>
      </c>
      <c r="C1564" s="1">
        <f t="shared" si="356"/>
        <v>795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 t="shared" si="357"/>
        <v>0</v>
      </c>
      <c r="G1564" s="1">
        <f t="shared" si="358"/>
        <v>24</v>
      </c>
      <c r="H1564" s="2">
        <f t="shared" si="353"/>
        <v>3.0188679245283019E-2</v>
      </c>
      <c r="I1564" s="6"/>
      <c r="J1564" s="2">
        <f t="shared" si="359"/>
        <v>0.46540880503144655</v>
      </c>
      <c r="K1564" s="2">
        <f t="shared" si="360"/>
        <v>0.49559748427672956</v>
      </c>
      <c r="L1564" s="2">
        <f t="shared" si="361"/>
        <v>0</v>
      </c>
      <c r="M1564" s="2">
        <f t="shared" si="362"/>
        <v>3.8993710691823891E-2</v>
      </c>
      <c r="N1564" s="63">
        <v>370</v>
      </c>
      <c r="O1564" s="63">
        <v>394</v>
      </c>
      <c r="P1564" s="63">
        <v>0</v>
      </c>
      <c r="Q1564" s="63">
        <v>17</v>
      </c>
      <c r="R1564" s="63">
        <v>1</v>
      </c>
      <c r="S1564" s="63">
        <v>1</v>
      </c>
      <c r="T1564" s="63">
        <v>1</v>
      </c>
      <c r="U1564" s="63">
        <v>1</v>
      </c>
      <c r="V1564" s="63">
        <v>0</v>
      </c>
      <c r="W1564" s="63">
        <v>4</v>
      </c>
      <c r="X1564" s="63">
        <v>0</v>
      </c>
      <c r="Y1564" s="63">
        <v>0</v>
      </c>
      <c r="Z1564" s="63">
        <v>0</v>
      </c>
      <c r="AA1564" s="63">
        <v>0</v>
      </c>
      <c r="AB1564" s="63">
        <v>0</v>
      </c>
      <c r="AC1564" s="63">
        <v>1</v>
      </c>
      <c r="AD1564" s="63">
        <v>0</v>
      </c>
      <c r="AE1564" s="63">
        <v>0</v>
      </c>
      <c r="AF1564" s="63">
        <v>0</v>
      </c>
      <c r="AG1564" s="63">
        <v>0</v>
      </c>
      <c r="AH1564" s="63">
        <v>0</v>
      </c>
      <c r="AI1564" s="63">
        <v>0</v>
      </c>
      <c r="AJ1564" s="63">
        <v>0</v>
      </c>
      <c r="AK1564" s="63">
        <v>1</v>
      </c>
      <c r="AL1564" s="63">
        <v>0</v>
      </c>
      <c r="AM1564" s="63">
        <v>0</v>
      </c>
      <c r="AN1564" s="63">
        <v>0</v>
      </c>
      <c r="AO1564" s="63">
        <v>1</v>
      </c>
      <c r="AP1564" s="63">
        <v>0</v>
      </c>
      <c r="AQ1564" s="63">
        <v>0</v>
      </c>
      <c r="AR1564" s="63">
        <v>3</v>
      </c>
      <c r="AS1564" s="63">
        <v>0</v>
      </c>
      <c r="AT1564" s="63">
        <v>0</v>
      </c>
      <c r="AU1564" s="63">
        <v>0</v>
      </c>
      <c r="AV1564" s="63">
        <v>0</v>
      </c>
      <c r="AW1564" s="63">
        <v>0</v>
      </c>
      <c r="AX1564" s="63">
        <v>0</v>
      </c>
      <c r="AY1564" s="63"/>
      <c r="BA1564" t="str">
        <f t="shared" si="355"/>
        <v>Troy</v>
      </c>
      <c r="BB1564" t="s">
        <v>405</v>
      </c>
      <c r="BC1564">
        <v>1</v>
      </c>
      <c r="BE1564" s="112">
        <v>50</v>
      </c>
      <c r="BF1564" s="114">
        <v>19</v>
      </c>
      <c r="BG1564" s="114">
        <v>85</v>
      </c>
      <c r="BH1564" s="118">
        <v>73525</v>
      </c>
      <c r="BI1564" s="118">
        <f t="shared" si="354"/>
        <v>50019</v>
      </c>
      <c r="BJ1564" s="8" t="s">
        <v>1471</v>
      </c>
      <c r="BK1564">
        <f t="shared" si="363"/>
        <v>5073525</v>
      </c>
      <c r="BP1564">
        <v>36.06</v>
      </c>
      <c r="BQ1564">
        <v>0</v>
      </c>
      <c r="BR1564">
        <v>36.06</v>
      </c>
      <c r="BW1564" s="63"/>
      <c r="BX1564" s="63"/>
    </row>
    <row r="1565" spans="1:76" ht="15" hidden="1" customHeight="1" outlineLevel="1">
      <c r="A1565" t="s">
        <v>1406</v>
      </c>
      <c r="B1565" s="8" t="s">
        <v>2015</v>
      </c>
      <c r="C1565" s="1">
        <f t="shared" si="356"/>
        <v>863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357"/>
        <v>0</v>
      </c>
      <c r="G1565" s="1">
        <f t="shared" si="358"/>
        <v>200</v>
      </c>
      <c r="H1565" s="2">
        <f t="shared" si="353"/>
        <v>0.23174971031286212</v>
      </c>
      <c r="I1565" s="6"/>
      <c r="J1565" s="2">
        <f t="shared" si="359"/>
        <v>0.59559675550405566</v>
      </c>
      <c r="K1565" s="2">
        <f t="shared" si="360"/>
        <v>0.36384704519119349</v>
      </c>
      <c r="L1565" s="2">
        <f t="shared" si="361"/>
        <v>0</v>
      </c>
      <c r="M1565" s="2">
        <f t="shared" si="362"/>
        <v>4.0556199304750851E-2</v>
      </c>
      <c r="N1565" s="63">
        <v>514</v>
      </c>
      <c r="O1565" s="63">
        <v>314</v>
      </c>
      <c r="P1565" s="63">
        <v>0</v>
      </c>
      <c r="Q1565" s="63">
        <v>6</v>
      </c>
      <c r="R1565" s="63">
        <v>2</v>
      </c>
      <c r="S1565" s="63">
        <v>0</v>
      </c>
      <c r="T1565" s="63">
        <v>0</v>
      </c>
      <c r="U1565" s="63">
        <v>1</v>
      </c>
      <c r="V1565" s="63">
        <v>0</v>
      </c>
      <c r="W1565" s="63">
        <v>9</v>
      </c>
      <c r="X1565" s="63">
        <v>2</v>
      </c>
      <c r="Y1565" s="63">
        <v>0</v>
      </c>
      <c r="Z1565" s="63">
        <v>0</v>
      </c>
      <c r="AA1565" s="63">
        <v>0</v>
      </c>
      <c r="AB1565" s="63">
        <v>0</v>
      </c>
      <c r="AC1565" s="63">
        <v>1</v>
      </c>
      <c r="AD1565" s="63">
        <v>0</v>
      </c>
      <c r="AE1565" s="63">
        <v>0</v>
      </c>
      <c r="AF1565" s="63">
        <v>0</v>
      </c>
      <c r="AG1565" s="63">
        <v>0</v>
      </c>
      <c r="AH1565" s="63">
        <v>0</v>
      </c>
      <c r="AI1565" s="63">
        <v>0</v>
      </c>
      <c r="AJ1565" s="63">
        <v>0</v>
      </c>
      <c r="AK1565" s="63">
        <v>2</v>
      </c>
      <c r="AL1565" s="63">
        <v>0</v>
      </c>
      <c r="AM1565" s="63">
        <v>0</v>
      </c>
      <c r="AN1565" s="63">
        <v>0</v>
      </c>
      <c r="AO1565" s="63">
        <v>5</v>
      </c>
      <c r="AP1565" s="63">
        <v>0</v>
      </c>
      <c r="AQ1565" s="63">
        <v>0</v>
      </c>
      <c r="AR1565" s="63">
        <v>7</v>
      </c>
      <c r="AS1565" s="63">
        <v>0</v>
      </c>
      <c r="AT1565" s="63">
        <v>0</v>
      </c>
      <c r="AU1565" s="63">
        <v>0</v>
      </c>
      <c r="AV1565" s="63">
        <v>0</v>
      </c>
      <c r="AW1565" s="63">
        <v>0</v>
      </c>
      <c r="AX1565" s="63">
        <v>0</v>
      </c>
      <c r="AY1565" s="63"/>
      <c r="BA1565" t="str">
        <f t="shared" si="355"/>
        <v>Tunbridge</v>
      </c>
      <c r="BB1565" t="s">
        <v>2012</v>
      </c>
      <c r="BC1565">
        <v>1</v>
      </c>
      <c r="BE1565" s="112">
        <v>50</v>
      </c>
      <c r="BF1565" s="114">
        <v>17</v>
      </c>
      <c r="BG1565" s="114">
        <v>65</v>
      </c>
      <c r="BH1565" s="118">
        <v>73675</v>
      </c>
      <c r="BI1565" s="118">
        <f t="shared" si="354"/>
        <v>50017</v>
      </c>
      <c r="BJ1565" s="8" t="s">
        <v>1471</v>
      </c>
      <c r="BK1565">
        <f t="shared" si="363"/>
        <v>5073675</v>
      </c>
      <c r="BP1565">
        <v>44.76</v>
      </c>
      <c r="BQ1565">
        <v>0.02</v>
      </c>
      <c r="BR1565">
        <v>44.73</v>
      </c>
      <c r="BW1565" s="63"/>
      <c r="BX1565" s="63"/>
    </row>
    <row r="1566" spans="1:76" ht="15" hidden="1" customHeight="1" outlineLevel="1">
      <c r="A1566" t="s">
        <v>765</v>
      </c>
      <c r="B1566" s="8" t="s">
        <v>2015</v>
      </c>
      <c r="C1566" s="1">
        <f t="shared" si="356"/>
        <v>2224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357"/>
        <v>9</v>
      </c>
      <c r="G1566" s="1">
        <f t="shared" si="358"/>
        <v>1107</v>
      </c>
      <c r="H1566" s="2">
        <f t="shared" si="353"/>
        <v>0.49775179856115109</v>
      </c>
      <c r="I1566" s="6"/>
      <c r="J1566" s="2">
        <f t="shared" si="359"/>
        <v>0.7342625899280576</v>
      </c>
      <c r="K1566" s="2">
        <f t="shared" si="360"/>
        <v>0.23651079136690648</v>
      </c>
      <c r="L1566" s="2">
        <f t="shared" si="361"/>
        <v>4.496402877697842E-4</v>
      </c>
      <c r="M1566" s="2">
        <f t="shared" si="362"/>
        <v>2.8776978417266143E-2</v>
      </c>
      <c r="N1566" s="63">
        <v>1633</v>
      </c>
      <c r="O1566" s="63">
        <v>526</v>
      </c>
      <c r="P1566" s="63">
        <v>1</v>
      </c>
      <c r="Q1566" s="63">
        <v>25</v>
      </c>
      <c r="R1566" s="63">
        <v>5</v>
      </c>
      <c r="S1566" s="63">
        <v>3</v>
      </c>
      <c r="T1566" s="63">
        <v>4</v>
      </c>
      <c r="U1566" s="63">
        <v>5</v>
      </c>
      <c r="V1566" s="63">
        <v>0</v>
      </c>
      <c r="W1566" s="63">
        <v>10</v>
      </c>
      <c r="X1566" s="63">
        <v>0</v>
      </c>
      <c r="Y1566" s="63">
        <v>0</v>
      </c>
      <c r="Z1566" s="63">
        <v>1</v>
      </c>
      <c r="AA1566" s="63">
        <v>0</v>
      </c>
      <c r="AB1566" s="63">
        <v>1</v>
      </c>
      <c r="AC1566" s="63">
        <v>0</v>
      </c>
      <c r="AD1566" s="63">
        <v>0</v>
      </c>
      <c r="AE1566" s="63">
        <v>1</v>
      </c>
      <c r="AF1566" s="63">
        <v>0</v>
      </c>
      <c r="AG1566" s="63">
        <v>0</v>
      </c>
      <c r="AH1566" s="63">
        <v>0</v>
      </c>
      <c r="AI1566" s="63">
        <v>0</v>
      </c>
      <c r="AJ1566" s="63">
        <v>0</v>
      </c>
      <c r="AK1566" s="63">
        <v>0</v>
      </c>
      <c r="AL1566" s="63">
        <v>0</v>
      </c>
      <c r="AM1566" s="63">
        <v>0</v>
      </c>
      <c r="AN1566" s="63">
        <v>0</v>
      </c>
      <c r="AO1566" s="63">
        <v>2</v>
      </c>
      <c r="AP1566" s="63">
        <v>1</v>
      </c>
      <c r="AQ1566" s="63">
        <v>0</v>
      </c>
      <c r="AR1566" s="63">
        <v>5</v>
      </c>
      <c r="AS1566" s="63">
        <v>0</v>
      </c>
      <c r="AT1566" s="63">
        <v>0</v>
      </c>
      <c r="AU1566" s="63">
        <v>0</v>
      </c>
      <c r="AV1566" s="63">
        <v>1</v>
      </c>
      <c r="AW1566" s="63">
        <v>0</v>
      </c>
      <c r="AX1566" s="63">
        <v>0</v>
      </c>
      <c r="AY1566" s="63"/>
      <c r="BA1566" t="str">
        <f t="shared" si="355"/>
        <v>Underhill</v>
      </c>
      <c r="BB1566" t="s">
        <v>3172</v>
      </c>
      <c r="BC1566">
        <v>1</v>
      </c>
      <c r="BE1566" s="112">
        <v>50</v>
      </c>
      <c r="BF1566" s="114">
        <v>7</v>
      </c>
      <c r="BG1566" s="114">
        <v>75</v>
      </c>
      <c r="BH1566" s="118">
        <v>73975</v>
      </c>
      <c r="BI1566" s="118">
        <f t="shared" si="354"/>
        <v>50007</v>
      </c>
      <c r="BJ1566" s="8" t="s">
        <v>1471</v>
      </c>
      <c r="BK1566">
        <f t="shared" si="363"/>
        <v>5073975</v>
      </c>
      <c r="BP1566">
        <v>51.4</v>
      </c>
      <c r="BQ1566">
        <v>0.05</v>
      </c>
      <c r="BR1566">
        <v>51.35</v>
      </c>
      <c r="BW1566" s="63"/>
      <c r="BX1566" s="63"/>
    </row>
    <row r="1567" spans="1:76" ht="15" hidden="1" customHeight="1" outlineLevel="1">
      <c r="A1567" t="s">
        <v>180</v>
      </c>
      <c r="B1567" s="8" t="s">
        <v>2015</v>
      </c>
      <c r="C1567" s="1">
        <f t="shared" si="356"/>
        <v>1478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357"/>
        <v>0</v>
      </c>
      <c r="G1567" s="1">
        <f t="shared" si="358"/>
        <v>588</v>
      </c>
      <c r="H1567" s="2">
        <f t="shared" si="353"/>
        <v>0.39783491204330174</v>
      </c>
      <c r="I1567" s="6"/>
      <c r="J1567" s="2">
        <f t="shared" si="359"/>
        <v>0.6874154262516915</v>
      </c>
      <c r="K1567" s="2">
        <f t="shared" si="360"/>
        <v>0.28958051420838971</v>
      </c>
      <c r="L1567" s="2">
        <f t="shared" si="361"/>
        <v>0</v>
      </c>
      <c r="M1567" s="2">
        <f t="shared" si="362"/>
        <v>2.3004059539918797E-2</v>
      </c>
      <c r="N1567" s="63">
        <v>1016</v>
      </c>
      <c r="O1567" s="63">
        <v>428</v>
      </c>
      <c r="P1567" s="63">
        <v>0</v>
      </c>
      <c r="Q1567" s="63">
        <v>15</v>
      </c>
      <c r="R1567" s="63">
        <v>5</v>
      </c>
      <c r="S1567" s="63">
        <v>0</v>
      </c>
      <c r="T1567" s="63">
        <v>0</v>
      </c>
      <c r="U1567" s="63">
        <v>5</v>
      </c>
      <c r="V1567" s="63">
        <v>0</v>
      </c>
      <c r="W1567" s="63">
        <v>4</v>
      </c>
      <c r="X1567" s="63">
        <v>0</v>
      </c>
      <c r="Y1567" s="63">
        <v>0</v>
      </c>
      <c r="Z1567" s="63">
        <v>0</v>
      </c>
      <c r="AA1567" s="63">
        <v>0</v>
      </c>
      <c r="AB1567" s="63">
        <v>0</v>
      </c>
      <c r="AC1567" s="63">
        <v>0</v>
      </c>
      <c r="AD1567" s="63">
        <v>0</v>
      </c>
      <c r="AE1567" s="63">
        <v>0</v>
      </c>
      <c r="AF1567" s="63">
        <v>0</v>
      </c>
      <c r="AG1567" s="63">
        <v>0</v>
      </c>
      <c r="AH1567" s="63">
        <v>0</v>
      </c>
      <c r="AI1567" s="63">
        <v>0</v>
      </c>
      <c r="AJ1567" s="63">
        <v>0</v>
      </c>
      <c r="AK1567" s="63">
        <v>1</v>
      </c>
      <c r="AL1567" s="63">
        <v>0</v>
      </c>
      <c r="AM1567" s="63">
        <v>0</v>
      </c>
      <c r="AN1567" s="63">
        <v>0</v>
      </c>
      <c r="AO1567" s="63">
        <v>0</v>
      </c>
      <c r="AP1567" s="63">
        <v>3</v>
      </c>
      <c r="AQ1567" s="63">
        <v>0</v>
      </c>
      <c r="AR1567" s="63">
        <v>0</v>
      </c>
      <c r="AS1567" s="63">
        <v>0</v>
      </c>
      <c r="AT1567" s="63">
        <v>0</v>
      </c>
      <c r="AU1567" s="63">
        <v>0</v>
      </c>
      <c r="AV1567" s="63">
        <v>1</v>
      </c>
      <c r="AW1567" s="63">
        <v>0</v>
      </c>
      <c r="AX1567" s="63">
        <v>0</v>
      </c>
      <c r="AY1567" s="63"/>
      <c r="BA1567" t="str">
        <f t="shared" si="355"/>
        <v>Vergennes</v>
      </c>
      <c r="BB1567" t="s">
        <v>1345</v>
      </c>
      <c r="BC1567">
        <v>1</v>
      </c>
      <c r="BE1567" s="112">
        <v>50</v>
      </c>
      <c r="BF1567" s="114">
        <v>1</v>
      </c>
      <c r="BG1567" s="114">
        <v>100</v>
      </c>
      <c r="BH1567" s="118">
        <v>74650</v>
      </c>
      <c r="BI1567" s="118">
        <f t="shared" si="354"/>
        <v>50001</v>
      </c>
      <c r="BJ1567" s="8" t="s">
        <v>1248</v>
      </c>
      <c r="BK1567">
        <f t="shared" si="363"/>
        <v>5074650</v>
      </c>
      <c r="BP1567">
        <v>2.5</v>
      </c>
      <c r="BQ1567">
        <v>0.1</v>
      </c>
      <c r="BR1567">
        <v>2.4</v>
      </c>
      <c r="BW1567" s="63"/>
      <c r="BX1567" s="63"/>
    </row>
    <row r="1568" spans="1:76" ht="15" hidden="1" customHeight="1" outlineLevel="1">
      <c r="A1568" t="s">
        <v>1863</v>
      </c>
      <c r="B1568" s="8" t="s">
        <v>2015</v>
      </c>
      <c r="C1568" s="1">
        <f t="shared" si="356"/>
        <v>1300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357"/>
        <v>0</v>
      </c>
      <c r="G1568" s="1">
        <f t="shared" si="358"/>
        <v>169</v>
      </c>
      <c r="H1568" s="2">
        <f t="shared" si="353"/>
        <v>0.13</v>
      </c>
      <c r="I1568" s="6"/>
      <c r="J1568" s="2">
        <f t="shared" si="359"/>
        <v>0.55230769230769228</v>
      </c>
      <c r="K1568" s="2">
        <f t="shared" si="360"/>
        <v>0.42230769230769233</v>
      </c>
      <c r="L1568" s="2">
        <f t="shared" si="361"/>
        <v>0</v>
      </c>
      <c r="M1568" s="2">
        <f t="shared" si="362"/>
        <v>2.5384615384615394E-2</v>
      </c>
      <c r="N1568" s="63">
        <v>718</v>
      </c>
      <c r="O1568" s="63">
        <v>549</v>
      </c>
      <c r="P1568" s="63">
        <v>0</v>
      </c>
      <c r="Q1568" s="63">
        <v>14</v>
      </c>
      <c r="R1568" s="63">
        <v>4</v>
      </c>
      <c r="S1568" s="63">
        <v>1</v>
      </c>
      <c r="T1568" s="63">
        <v>0</v>
      </c>
      <c r="U1568" s="63">
        <v>2</v>
      </c>
      <c r="V1568" s="63">
        <v>1</v>
      </c>
      <c r="W1568" s="63">
        <v>2</v>
      </c>
      <c r="X1568" s="63">
        <v>0</v>
      </c>
      <c r="Y1568" s="63">
        <v>0</v>
      </c>
      <c r="Z1568" s="63">
        <v>1</v>
      </c>
      <c r="AA1568" s="63">
        <v>0</v>
      </c>
      <c r="AB1568" s="63">
        <v>0</v>
      </c>
      <c r="AC1568" s="63">
        <v>0</v>
      </c>
      <c r="AD1568" s="63">
        <v>0</v>
      </c>
      <c r="AE1568" s="63">
        <v>0</v>
      </c>
      <c r="AF1568" s="63">
        <v>0</v>
      </c>
      <c r="AG1568" s="63">
        <v>0</v>
      </c>
      <c r="AH1568" s="63">
        <v>0</v>
      </c>
      <c r="AI1568" s="63">
        <v>0</v>
      </c>
      <c r="AJ1568" s="63">
        <v>0</v>
      </c>
      <c r="AK1568" s="63">
        <v>0</v>
      </c>
      <c r="AL1568" s="63">
        <v>0</v>
      </c>
      <c r="AM1568" s="63">
        <v>0</v>
      </c>
      <c r="AN1568" s="63">
        <v>0</v>
      </c>
      <c r="AO1568" s="63">
        <v>1</v>
      </c>
      <c r="AP1568" s="63">
        <v>0</v>
      </c>
      <c r="AQ1568" s="63">
        <v>0</v>
      </c>
      <c r="AR1568" s="63">
        <v>7</v>
      </c>
      <c r="AS1568" s="63">
        <v>0</v>
      </c>
      <c r="AT1568" s="63">
        <v>0</v>
      </c>
      <c r="AU1568" s="63">
        <v>0</v>
      </c>
      <c r="AV1568" s="63">
        <v>0</v>
      </c>
      <c r="AW1568" s="63">
        <v>0</v>
      </c>
      <c r="AX1568" s="63">
        <v>0</v>
      </c>
      <c r="AY1568" s="63"/>
      <c r="BA1568" t="str">
        <f t="shared" si="355"/>
        <v>Vernon</v>
      </c>
      <c r="BB1568" t="s">
        <v>2128</v>
      </c>
      <c r="BC1568">
        <v>1</v>
      </c>
      <c r="BE1568" s="112">
        <v>50</v>
      </c>
      <c r="BF1568" s="114">
        <v>25</v>
      </c>
      <c r="BG1568" s="114">
        <v>85</v>
      </c>
      <c r="BH1568" s="118">
        <v>74800</v>
      </c>
      <c r="BI1568" s="118">
        <f t="shared" si="354"/>
        <v>50025</v>
      </c>
      <c r="BJ1568" s="8" t="s">
        <v>1471</v>
      </c>
      <c r="BK1568">
        <f t="shared" si="363"/>
        <v>5074800</v>
      </c>
      <c r="BP1568">
        <v>20.010000000000002</v>
      </c>
      <c r="BQ1568">
        <v>0.63</v>
      </c>
      <c r="BR1568">
        <v>19.38</v>
      </c>
      <c r="BW1568" s="63"/>
      <c r="BX1568" s="63"/>
    </row>
    <row r="1569" spans="1:76" ht="15" hidden="1" customHeight="1" outlineLevel="1">
      <c r="A1569" t="s">
        <v>624</v>
      </c>
      <c r="B1569" s="8" t="s">
        <v>2015</v>
      </c>
      <c r="C1569" s="1">
        <f t="shared" si="356"/>
        <v>428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357"/>
        <v>0</v>
      </c>
      <c r="G1569" s="1">
        <f t="shared" si="358"/>
        <v>130</v>
      </c>
      <c r="H1569" s="2">
        <f t="shared" ref="H1569:H1608" si="364">IF(C1569&gt;0,G1569/C1569,0)</f>
        <v>0.30373831775700932</v>
      </c>
      <c r="I1569" s="6"/>
      <c r="J1569" s="2">
        <f t="shared" si="359"/>
        <v>0.61682242990654201</v>
      </c>
      <c r="K1569" s="2">
        <f t="shared" si="360"/>
        <v>0.31308411214953269</v>
      </c>
      <c r="L1569" s="2">
        <f t="shared" si="361"/>
        <v>0</v>
      </c>
      <c r="M1569" s="2">
        <f t="shared" si="362"/>
        <v>7.0093457943925297E-2</v>
      </c>
      <c r="N1569" s="63">
        <v>264</v>
      </c>
      <c r="O1569" s="63">
        <v>134</v>
      </c>
      <c r="P1569" s="63">
        <v>0</v>
      </c>
      <c r="Q1569" s="63">
        <v>5</v>
      </c>
      <c r="R1569" s="63">
        <v>4</v>
      </c>
      <c r="S1569" s="63">
        <v>0</v>
      </c>
      <c r="T1569" s="63">
        <v>0</v>
      </c>
      <c r="U1569" s="63">
        <v>0</v>
      </c>
      <c r="V1569" s="63">
        <v>3</v>
      </c>
      <c r="W1569" s="63">
        <v>8</v>
      </c>
      <c r="X1569" s="63">
        <v>0</v>
      </c>
      <c r="Y1569" s="63">
        <v>0</v>
      </c>
      <c r="Z1569" s="63">
        <v>0</v>
      </c>
      <c r="AA1569" s="63">
        <v>1</v>
      </c>
      <c r="AB1569" s="63">
        <v>0</v>
      </c>
      <c r="AC1569" s="63">
        <v>0</v>
      </c>
      <c r="AD1569" s="63">
        <v>0</v>
      </c>
      <c r="AE1569" s="63">
        <v>0</v>
      </c>
      <c r="AF1569" s="63">
        <v>0</v>
      </c>
      <c r="AG1569" s="63">
        <v>0</v>
      </c>
      <c r="AH1569" s="63">
        <v>0</v>
      </c>
      <c r="AI1569" s="63">
        <v>0</v>
      </c>
      <c r="AJ1569" s="63">
        <v>0</v>
      </c>
      <c r="AK1569" s="63">
        <v>0</v>
      </c>
      <c r="AL1569" s="63">
        <v>0</v>
      </c>
      <c r="AM1569" s="63">
        <v>0</v>
      </c>
      <c r="AN1569" s="63">
        <v>0</v>
      </c>
      <c r="AO1569" s="63">
        <v>3</v>
      </c>
      <c r="AP1569" s="63">
        <v>1</v>
      </c>
      <c r="AQ1569" s="63">
        <v>0</v>
      </c>
      <c r="AR1569" s="63">
        <v>4</v>
      </c>
      <c r="AS1569" s="63">
        <v>0</v>
      </c>
      <c r="AT1569" s="63">
        <v>0</v>
      </c>
      <c r="AU1569" s="63">
        <v>0</v>
      </c>
      <c r="AV1569" s="63">
        <v>1</v>
      </c>
      <c r="AW1569" s="63">
        <v>0</v>
      </c>
      <c r="AX1569" s="63">
        <v>0</v>
      </c>
      <c r="AY1569" s="63"/>
      <c r="BA1569" t="str">
        <f t="shared" si="355"/>
        <v>Vershire</v>
      </c>
      <c r="BB1569" t="s">
        <v>2012</v>
      </c>
      <c r="BC1569">
        <v>1</v>
      </c>
      <c r="BE1569" s="112">
        <v>50</v>
      </c>
      <c r="BF1569" s="114">
        <v>17</v>
      </c>
      <c r="BG1569" s="114">
        <v>70</v>
      </c>
      <c r="BH1569" s="118">
        <v>74950</v>
      </c>
      <c r="BI1569" s="118">
        <f t="shared" si="354"/>
        <v>50017</v>
      </c>
      <c r="BJ1569" s="8" t="s">
        <v>1471</v>
      </c>
      <c r="BK1569">
        <f t="shared" si="363"/>
        <v>5074950</v>
      </c>
      <c r="BP1569">
        <v>36.53</v>
      </c>
      <c r="BQ1569">
        <v>0.02</v>
      </c>
      <c r="BR1569">
        <v>36.5</v>
      </c>
      <c r="BW1569" s="63"/>
      <c r="BX1569" s="63"/>
    </row>
    <row r="1570" spans="1:76" ht="15" hidden="1" customHeight="1" outlineLevel="1">
      <c r="A1570" t="s">
        <v>49</v>
      </c>
      <c r="B1570" s="8" t="s">
        <v>2015</v>
      </c>
      <c r="C1570" s="1">
        <f t="shared" si="356"/>
        <v>55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 t="shared" si="357"/>
        <v>0</v>
      </c>
      <c r="G1570" s="1">
        <f t="shared" si="358"/>
        <v>19</v>
      </c>
      <c r="H1570" s="2">
        <f t="shared" si="364"/>
        <v>0.34545454545454546</v>
      </c>
      <c r="I1570" s="6"/>
      <c r="J1570" s="2">
        <f t="shared" si="359"/>
        <v>0.30909090909090908</v>
      </c>
      <c r="K1570" s="2">
        <f t="shared" si="360"/>
        <v>0.65454545454545454</v>
      </c>
      <c r="L1570" s="2">
        <f t="shared" si="361"/>
        <v>0</v>
      </c>
      <c r="M1570" s="2">
        <f t="shared" si="362"/>
        <v>3.6363636363636376E-2</v>
      </c>
      <c r="N1570" s="63">
        <v>17</v>
      </c>
      <c r="O1570" s="63">
        <v>36</v>
      </c>
      <c r="P1570" s="63">
        <v>0</v>
      </c>
      <c r="Q1570" s="63">
        <v>0</v>
      </c>
      <c r="R1570" s="63">
        <v>0</v>
      </c>
      <c r="S1570" s="63">
        <v>0</v>
      </c>
      <c r="T1570" s="63">
        <v>0</v>
      </c>
      <c r="U1570" s="63">
        <v>0</v>
      </c>
      <c r="V1570" s="63">
        <v>0</v>
      </c>
      <c r="W1570" s="63">
        <v>1</v>
      </c>
      <c r="X1570" s="63">
        <v>0</v>
      </c>
      <c r="Y1570" s="63">
        <v>0</v>
      </c>
      <c r="Z1570" s="63">
        <v>0</v>
      </c>
      <c r="AA1570" s="63">
        <v>0</v>
      </c>
      <c r="AB1570" s="63">
        <v>0</v>
      </c>
      <c r="AC1570" s="63">
        <v>0</v>
      </c>
      <c r="AD1570" s="63">
        <v>0</v>
      </c>
      <c r="AE1570" s="63">
        <v>0</v>
      </c>
      <c r="AF1570" s="63">
        <v>0</v>
      </c>
      <c r="AG1570" s="63">
        <v>0</v>
      </c>
      <c r="AH1570" s="63">
        <v>0</v>
      </c>
      <c r="AI1570" s="63">
        <v>0</v>
      </c>
      <c r="AJ1570" s="63">
        <v>0</v>
      </c>
      <c r="AK1570" s="63">
        <v>0</v>
      </c>
      <c r="AL1570" s="63">
        <v>0</v>
      </c>
      <c r="AM1570" s="63">
        <v>0</v>
      </c>
      <c r="AN1570" s="63">
        <v>0</v>
      </c>
      <c r="AO1570" s="63">
        <v>0</v>
      </c>
      <c r="AP1570" s="63">
        <v>0</v>
      </c>
      <c r="AQ1570" s="63">
        <v>0</v>
      </c>
      <c r="AR1570" s="63">
        <v>1</v>
      </c>
      <c r="AS1570" s="63">
        <v>0</v>
      </c>
      <c r="AT1570" s="63">
        <v>0</v>
      </c>
      <c r="AU1570" s="63">
        <v>0</v>
      </c>
      <c r="AV1570" s="63">
        <v>0</v>
      </c>
      <c r="AW1570" s="63">
        <v>0</v>
      </c>
      <c r="AX1570" s="63">
        <v>0</v>
      </c>
      <c r="AY1570" s="63"/>
      <c r="BA1570" t="str">
        <f t="shared" si="355"/>
        <v>Victory</v>
      </c>
      <c r="BB1570" t="s">
        <v>841</v>
      </c>
      <c r="BC1570">
        <v>1</v>
      </c>
      <c r="BE1570" s="112">
        <v>50</v>
      </c>
      <c r="BF1570" s="114">
        <v>9</v>
      </c>
      <c r="BG1570" s="114">
        <v>85</v>
      </c>
      <c r="BH1570" s="118">
        <v>75175</v>
      </c>
      <c r="BI1570" s="118">
        <f t="shared" si="354"/>
        <v>50009</v>
      </c>
      <c r="BJ1570" s="8" t="s">
        <v>1471</v>
      </c>
      <c r="BK1570">
        <f t="shared" si="363"/>
        <v>5075175</v>
      </c>
      <c r="BP1570">
        <v>43</v>
      </c>
      <c r="BQ1570">
        <v>0.03</v>
      </c>
      <c r="BR1570">
        <v>42.97</v>
      </c>
      <c r="BW1570" s="63"/>
      <c r="BX1570" s="63"/>
    </row>
    <row r="1571" spans="1:76" ht="15" hidden="1" customHeight="1" outlineLevel="1">
      <c r="A1571" t="s">
        <v>3161</v>
      </c>
      <c r="B1571" s="8" t="s">
        <v>2015</v>
      </c>
      <c r="C1571" s="1">
        <f t="shared" si="356"/>
        <v>1248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357"/>
        <v>0</v>
      </c>
      <c r="G1571" s="1">
        <f t="shared" si="358"/>
        <v>823</v>
      </c>
      <c r="H1571" s="2">
        <f t="shared" si="364"/>
        <v>0.65945512820512819</v>
      </c>
      <c r="I1571" s="6"/>
      <c r="J1571" s="2">
        <f t="shared" si="359"/>
        <v>0.81971153846153844</v>
      </c>
      <c r="K1571" s="2">
        <f t="shared" si="360"/>
        <v>0.16025641025641027</v>
      </c>
      <c r="L1571" s="2">
        <f t="shared" si="361"/>
        <v>0</v>
      </c>
      <c r="M1571" s="2">
        <f t="shared" si="362"/>
        <v>2.0032051282051294E-2</v>
      </c>
      <c r="N1571" s="63">
        <v>1023</v>
      </c>
      <c r="O1571" s="63">
        <v>200</v>
      </c>
      <c r="P1571" s="63">
        <v>0</v>
      </c>
      <c r="Q1571" s="63">
        <v>3</v>
      </c>
      <c r="R1571" s="63">
        <v>7</v>
      </c>
      <c r="S1571" s="63">
        <v>0</v>
      </c>
      <c r="T1571" s="63">
        <v>0</v>
      </c>
      <c r="U1571" s="63">
        <v>4</v>
      </c>
      <c r="V1571" s="63">
        <v>2</v>
      </c>
      <c r="W1571" s="63">
        <v>1</v>
      </c>
      <c r="X1571" s="63">
        <v>0</v>
      </c>
      <c r="Y1571" s="63">
        <v>0</v>
      </c>
      <c r="Z1571" s="63">
        <v>0</v>
      </c>
      <c r="AA1571" s="63">
        <v>0</v>
      </c>
      <c r="AB1571" s="63">
        <v>0</v>
      </c>
      <c r="AC1571" s="63">
        <v>0</v>
      </c>
      <c r="AD1571" s="63">
        <v>0</v>
      </c>
      <c r="AE1571" s="63">
        <v>0</v>
      </c>
      <c r="AF1571" s="63">
        <v>0</v>
      </c>
      <c r="AG1571" s="63">
        <v>0</v>
      </c>
      <c r="AH1571" s="63">
        <v>0</v>
      </c>
      <c r="AI1571" s="63">
        <v>0</v>
      </c>
      <c r="AJ1571" s="63">
        <v>0</v>
      </c>
      <c r="AK1571" s="63">
        <v>1</v>
      </c>
      <c r="AL1571" s="63">
        <v>0</v>
      </c>
      <c r="AM1571" s="63">
        <v>0</v>
      </c>
      <c r="AN1571" s="63">
        <v>0</v>
      </c>
      <c r="AO1571" s="63">
        <v>5</v>
      </c>
      <c r="AP1571" s="63">
        <v>0</v>
      </c>
      <c r="AQ1571" s="63">
        <v>0</v>
      </c>
      <c r="AR1571" s="63">
        <v>1</v>
      </c>
      <c r="AS1571" s="63">
        <v>0</v>
      </c>
      <c r="AT1571" s="63">
        <v>0</v>
      </c>
      <c r="AU1571" s="63">
        <v>0</v>
      </c>
      <c r="AV1571" s="63">
        <v>1</v>
      </c>
      <c r="AW1571" s="63">
        <v>0</v>
      </c>
      <c r="AX1571" s="63">
        <v>0</v>
      </c>
      <c r="AY1571" s="63"/>
      <c r="BA1571" t="str">
        <f t="shared" si="355"/>
        <v>Waitsfield</v>
      </c>
      <c r="BB1571" t="s">
        <v>691</v>
      </c>
      <c r="BC1571">
        <v>1</v>
      </c>
      <c r="BE1571" s="112">
        <v>50</v>
      </c>
      <c r="BF1571" s="114">
        <v>23</v>
      </c>
      <c r="BG1571" s="114">
        <v>80</v>
      </c>
      <c r="BH1571" s="118">
        <v>75325</v>
      </c>
      <c r="BI1571" s="118">
        <f t="shared" si="354"/>
        <v>50023</v>
      </c>
      <c r="BJ1571" s="8" t="s">
        <v>1471</v>
      </c>
      <c r="BK1571">
        <f t="shared" si="363"/>
        <v>5075325</v>
      </c>
      <c r="BP1571">
        <v>26.91</v>
      </c>
      <c r="BQ1571">
        <v>0.01</v>
      </c>
      <c r="BR1571">
        <v>26.91</v>
      </c>
      <c r="BW1571" s="63"/>
      <c r="BX1571" s="63"/>
    </row>
    <row r="1572" spans="1:76" ht="15" hidden="1" customHeight="1" outlineLevel="1">
      <c r="A1572" t="s">
        <v>2584</v>
      </c>
      <c r="B1572" s="8" t="s">
        <v>2015</v>
      </c>
      <c r="C1572" s="1">
        <f t="shared" si="356"/>
        <v>586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357"/>
        <v>0</v>
      </c>
      <c r="G1572" s="1">
        <f t="shared" si="358"/>
        <v>144</v>
      </c>
      <c r="H1572" s="2">
        <f t="shared" si="364"/>
        <v>0.24573378839590443</v>
      </c>
      <c r="I1572" s="6"/>
      <c r="J1572" s="2">
        <f t="shared" si="359"/>
        <v>0.59897610921501709</v>
      </c>
      <c r="K1572" s="2">
        <f t="shared" si="360"/>
        <v>0.35324232081911261</v>
      </c>
      <c r="L1572" s="2">
        <f t="shared" si="361"/>
        <v>0</v>
      </c>
      <c r="M1572" s="2">
        <f t="shared" si="362"/>
        <v>4.7781569965870296E-2</v>
      </c>
      <c r="N1572" s="63">
        <v>351</v>
      </c>
      <c r="O1572" s="63">
        <v>207</v>
      </c>
      <c r="P1572" s="63">
        <v>0</v>
      </c>
      <c r="Q1572" s="63">
        <v>4</v>
      </c>
      <c r="R1572" s="63">
        <v>1</v>
      </c>
      <c r="S1572" s="63">
        <v>0</v>
      </c>
      <c r="T1572" s="63">
        <v>0</v>
      </c>
      <c r="U1572" s="63">
        <v>4</v>
      </c>
      <c r="V1572" s="63">
        <v>2</v>
      </c>
      <c r="W1572" s="63">
        <v>2</v>
      </c>
      <c r="X1572" s="63">
        <v>1</v>
      </c>
      <c r="Y1572" s="63">
        <v>0</v>
      </c>
      <c r="Z1572" s="63">
        <v>0</v>
      </c>
      <c r="AA1572" s="63">
        <v>0</v>
      </c>
      <c r="AB1572" s="63">
        <v>0</v>
      </c>
      <c r="AC1572" s="63">
        <v>1</v>
      </c>
      <c r="AD1572" s="63">
        <v>0</v>
      </c>
      <c r="AE1572" s="63">
        <v>0</v>
      </c>
      <c r="AF1572" s="63">
        <v>0</v>
      </c>
      <c r="AG1572" s="63">
        <v>0</v>
      </c>
      <c r="AH1572" s="63">
        <v>0</v>
      </c>
      <c r="AI1572" s="63">
        <v>0</v>
      </c>
      <c r="AJ1572" s="63">
        <v>0</v>
      </c>
      <c r="AK1572" s="63">
        <v>1</v>
      </c>
      <c r="AL1572" s="63">
        <v>0</v>
      </c>
      <c r="AM1572" s="63">
        <v>0</v>
      </c>
      <c r="AN1572" s="63">
        <v>0</v>
      </c>
      <c r="AO1572" s="63">
        <v>2</v>
      </c>
      <c r="AP1572" s="63">
        <v>0</v>
      </c>
      <c r="AQ1572" s="63">
        <v>0</v>
      </c>
      <c r="AR1572" s="63">
        <v>8</v>
      </c>
      <c r="AS1572" s="63">
        <v>0</v>
      </c>
      <c r="AT1572" s="63">
        <v>0</v>
      </c>
      <c r="AU1572" s="63">
        <v>0</v>
      </c>
      <c r="AV1572" s="63">
        <v>2</v>
      </c>
      <c r="AW1572" s="63">
        <v>0</v>
      </c>
      <c r="AX1572" s="63">
        <v>0</v>
      </c>
      <c r="AY1572" s="63"/>
      <c r="BA1572" t="str">
        <f t="shared" si="355"/>
        <v>Walden</v>
      </c>
      <c r="BB1572" t="s">
        <v>680</v>
      </c>
      <c r="BC1572">
        <v>1</v>
      </c>
      <c r="BE1572" s="112">
        <v>50</v>
      </c>
      <c r="BF1572" s="114">
        <v>5</v>
      </c>
      <c r="BG1572" s="114">
        <v>75</v>
      </c>
      <c r="BH1572" s="118">
        <v>75700</v>
      </c>
      <c r="BI1572" s="118">
        <f t="shared" ref="BI1572:BI1607" si="365">BE1572*1000+BF1572</f>
        <v>50005</v>
      </c>
      <c r="BJ1572" s="8" t="s">
        <v>1471</v>
      </c>
      <c r="BK1572">
        <f t="shared" si="363"/>
        <v>5075700</v>
      </c>
      <c r="BP1572">
        <v>39.020000000000003</v>
      </c>
      <c r="BQ1572">
        <v>0.28999999999999998</v>
      </c>
      <c r="BR1572">
        <v>38.729999999999997</v>
      </c>
      <c r="BW1572" s="63"/>
      <c r="BX1572" s="63"/>
    </row>
    <row r="1573" spans="1:76" ht="15" hidden="1" customHeight="1" outlineLevel="1">
      <c r="A1573" t="s">
        <v>1831</v>
      </c>
      <c r="B1573" s="8" t="s">
        <v>2015</v>
      </c>
      <c r="C1573" s="1">
        <f t="shared" si="356"/>
        <v>1298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357"/>
        <v>0</v>
      </c>
      <c r="G1573" s="1">
        <f t="shared" si="358"/>
        <v>140</v>
      </c>
      <c r="H1573" s="2">
        <f t="shared" si="364"/>
        <v>0.10785824345146379</v>
      </c>
      <c r="I1573" s="6"/>
      <c r="J1573" s="2">
        <f t="shared" si="359"/>
        <v>0.54160246533127887</v>
      </c>
      <c r="K1573" s="2">
        <f t="shared" si="360"/>
        <v>0.4337442218798151</v>
      </c>
      <c r="L1573" s="2">
        <f t="shared" si="361"/>
        <v>0</v>
      </c>
      <c r="M1573" s="2">
        <f t="shared" si="362"/>
        <v>2.4653312788906034E-2</v>
      </c>
      <c r="N1573" s="63">
        <v>703</v>
      </c>
      <c r="O1573" s="63">
        <v>563</v>
      </c>
      <c r="P1573" s="63">
        <v>0</v>
      </c>
      <c r="Q1573" s="63">
        <v>10</v>
      </c>
      <c r="R1573" s="63">
        <v>3</v>
      </c>
      <c r="S1573" s="63">
        <v>2</v>
      </c>
      <c r="T1573" s="63">
        <v>0</v>
      </c>
      <c r="U1573" s="63">
        <v>5</v>
      </c>
      <c r="V1573" s="63">
        <v>1</v>
      </c>
      <c r="W1573" s="63">
        <v>3</v>
      </c>
      <c r="X1573" s="63">
        <v>1</v>
      </c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>
        <v>0</v>
      </c>
      <c r="AE1573" s="63">
        <v>1</v>
      </c>
      <c r="AF1573" s="63">
        <v>0</v>
      </c>
      <c r="AG1573" s="63">
        <v>0</v>
      </c>
      <c r="AH1573" s="63">
        <v>0</v>
      </c>
      <c r="AI1573" s="63">
        <v>0</v>
      </c>
      <c r="AJ1573" s="63">
        <v>0</v>
      </c>
      <c r="AK1573" s="63">
        <v>0</v>
      </c>
      <c r="AL1573" s="63">
        <v>0</v>
      </c>
      <c r="AM1573" s="63">
        <v>0</v>
      </c>
      <c r="AN1573" s="63">
        <v>0</v>
      </c>
      <c r="AO1573" s="63">
        <v>4</v>
      </c>
      <c r="AP1573" s="63">
        <v>1</v>
      </c>
      <c r="AQ1573" s="63">
        <v>0</v>
      </c>
      <c r="AR1573" s="63">
        <v>1</v>
      </c>
      <c r="AS1573" s="63">
        <v>0</v>
      </c>
      <c r="AT1573" s="63">
        <v>0</v>
      </c>
      <c r="AU1573" s="63">
        <v>0</v>
      </c>
      <c r="AV1573" s="63">
        <v>0</v>
      </c>
      <c r="AW1573" s="63">
        <v>0</v>
      </c>
      <c r="AX1573" s="63">
        <v>0</v>
      </c>
      <c r="AY1573" s="63"/>
      <c r="BA1573" t="str">
        <f t="shared" si="355"/>
        <v>Wallingford</v>
      </c>
      <c r="BB1573" t="s">
        <v>589</v>
      </c>
      <c r="BC1573">
        <v>1</v>
      </c>
      <c r="BE1573" s="112">
        <v>50</v>
      </c>
      <c r="BF1573" s="114">
        <v>21</v>
      </c>
      <c r="BG1573" s="114">
        <v>125</v>
      </c>
      <c r="BH1573" s="118">
        <v>75925</v>
      </c>
      <c r="BI1573" s="118">
        <f t="shared" si="365"/>
        <v>50021</v>
      </c>
      <c r="BJ1573" s="8" t="s">
        <v>1471</v>
      </c>
      <c r="BK1573">
        <f t="shared" si="363"/>
        <v>5075925</v>
      </c>
      <c r="BP1573">
        <v>43.45</v>
      </c>
      <c r="BQ1573">
        <v>0.21</v>
      </c>
      <c r="BR1573">
        <v>43.24</v>
      </c>
      <c r="BW1573" s="63"/>
      <c r="BX1573" s="63"/>
    </row>
    <row r="1574" spans="1:76" ht="15" hidden="1" customHeight="1" outlineLevel="1">
      <c r="A1574" t="s">
        <v>857</v>
      </c>
      <c r="B1574" s="8" t="s">
        <v>2015</v>
      </c>
      <c r="C1574" s="1">
        <f t="shared" si="356"/>
        <v>326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357"/>
        <v>0</v>
      </c>
      <c r="G1574" s="1">
        <f t="shared" si="358"/>
        <v>114</v>
      </c>
      <c r="H1574" s="2">
        <f t="shared" si="364"/>
        <v>0.34969325153374231</v>
      </c>
      <c r="I1574" s="6"/>
      <c r="J1574" s="2">
        <f t="shared" si="359"/>
        <v>0.66257668711656437</v>
      </c>
      <c r="K1574" s="2">
        <f t="shared" si="360"/>
        <v>0.31288343558282211</v>
      </c>
      <c r="L1574" s="2">
        <f t="shared" si="361"/>
        <v>0</v>
      </c>
      <c r="M1574" s="2">
        <f t="shared" si="362"/>
        <v>2.4539877300613522E-2</v>
      </c>
      <c r="N1574" s="63">
        <v>216</v>
      </c>
      <c r="O1574" s="63">
        <v>102</v>
      </c>
      <c r="P1574" s="63">
        <v>0</v>
      </c>
      <c r="Q1574" s="63">
        <v>2</v>
      </c>
      <c r="R1574" s="63">
        <v>1</v>
      </c>
      <c r="S1574" s="63">
        <v>0</v>
      </c>
      <c r="T1574" s="63">
        <v>0</v>
      </c>
      <c r="U1574" s="63">
        <v>1</v>
      </c>
      <c r="V1574" s="63">
        <v>0</v>
      </c>
      <c r="W1574" s="63">
        <v>2</v>
      </c>
      <c r="X1574" s="63">
        <v>0</v>
      </c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>
        <v>0</v>
      </c>
      <c r="AE1574" s="63">
        <v>0</v>
      </c>
      <c r="AF1574" s="63">
        <v>0</v>
      </c>
      <c r="AG1574" s="63">
        <v>0</v>
      </c>
      <c r="AH1574" s="63">
        <v>0</v>
      </c>
      <c r="AI1574" s="63">
        <v>0</v>
      </c>
      <c r="AJ1574" s="63">
        <v>0</v>
      </c>
      <c r="AK1574" s="63">
        <v>0</v>
      </c>
      <c r="AL1574" s="63">
        <v>0</v>
      </c>
      <c r="AM1574" s="63">
        <v>0</v>
      </c>
      <c r="AN1574" s="63">
        <v>0</v>
      </c>
      <c r="AO1574" s="63">
        <v>1</v>
      </c>
      <c r="AP1574" s="63">
        <v>0</v>
      </c>
      <c r="AQ1574" s="63">
        <v>0</v>
      </c>
      <c r="AR1574" s="63">
        <v>0</v>
      </c>
      <c r="AS1574" s="63">
        <v>1</v>
      </c>
      <c r="AT1574" s="63">
        <v>0</v>
      </c>
      <c r="AU1574" s="63">
        <v>0</v>
      </c>
      <c r="AV1574" s="63">
        <v>0</v>
      </c>
      <c r="AW1574" s="63">
        <v>0</v>
      </c>
      <c r="AX1574" s="63">
        <v>0</v>
      </c>
      <c r="AY1574" s="63"/>
      <c r="BA1574" t="str">
        <f t="shared" si="355"/>
        <v>Waltham</v>
      </c>
      <c r="BB1574" t="s">
        <v>1345</v>
      </c>
      <c r="BC1574">
        <v>1</v>
      </c>
      <c r="BE1574" s="112">
        <v>50</v>
      </c>
      <c r="BF1574" s="114">
        <v>1</v>
      </c>
      <c r="BG1574" s="114">
        <v>105</v>
      </c>
      <c r="BH1574" s="118">
        <v>76075</v>
      </c>
      <c r="BI1574" s="118">
        <f t="shared" si="365"/>
        <v>50001</v>
      </c>
      <c r="BJ1574" s="8" t="s">
        <v>1471</v>
      </c>
      <c r="BK1574">
        <f t="shared" si="363"/>
        <v>5076075</v>
      </c>
      <c r="BP1574">
        <v>8.8699999999999992</v>
      </c>
      <c r="BQ1574">
        <v>0.15</v>
      </c>
      <c r="BR1574">
        <v>8.7200000000000006</v>
      </c>
      <c r="BW1574" s="63"/>
      <c r="BX1574" s="63"/>
    </row>
    <row r="1575" spans="1:76" ht="15" hidden="1" customHeight="1" outlineLevel="1">
      <c r="A1575" t="s">
        <v>1570</v>
      </c>
      <c r="B1575" s="8" t="s">
        <v>2015</v>
      </c>
      <c r="C1575" s="1">
        <f t="shared" si="356"/>
        <v>492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357"/>
        <v>0</v>
      </c>
      <c r="G1575" s="1">
        <f t="shared" si="358"/>
        <v>166</v>
      </c>
      <c r="H1575" s="2">
        <f t="shared" si="364"/>
        <v>0.33739837398373984</v>
      </c>
      <c r="I1575" s="6"/>
      <c r="J1575" s="2">
        <f t="shared" si="359"/>
        <v>0.66056910569105687</v>
      </c>
      <c r="K1575" s="2">
        <f t="shared" si="360"/>
        <v>0.32317073170731708</v>
      </c>
      <c r="L1575" s="2">
        <f t="shared" si="361"/>
        <v>0</v>
      </c>
      <c r="M1575" s="2">
        <f t="shared" si="362"/>
        <v>1.6260162601626049E-2</v>
      </c>
      <c r="N1575" s="63">
        <v>325</v>
      </c>
      <c r="O1575" s="63">
        <v>159</v>
      </c>
      <c r="P1575" s="63">
        <v>0</v>
      </c>
      <c r="Q1575" s="63">
        <v>0</v>
      </c>
      <c r="R1575" s="63">
        <v>1</v>
      </c>
      <c r="S1575" s="63">
        <v>0</v>
      </c>
      <c r="T1575" s="63">
        <v>0</v>
      </c>
      <c r="U1575" s="63">
        <v>2</v>
      </c>
      <c r="V1575" s="63">
        <v>0</v>
      </c>
      <c r="W1575" s="63">
        <v>1</v>
      </c>
      <c r="X1575" s="63">
        <v>0</v>
      </c>
      <c r="Y1575" s="63">
        <v>0</v>
      </c>
      <c r="Z1575" s="63">
        <v>0</v>
      </c>
      <c r="AA1575" s="63">
        <v>0</v>
      </c>
      <c r="AB1575" s="63">
        <v>0</v>
      </c>
      <c r="AC1575" s="63">
        <v>0</v>
      </c>
      <c r="AD1575" s="63">
        <v>0</v>
      </c>
      <c r="AE1575" s="63">
        <v>0</v>
      </c>
      <c r="AF1575" s="63">
        <v>0</v>
      </c>
      <c r="AG1575" s="63">
        <v>0</v>
      </c>
      <c r="AH1575" s="63">
        <v>0</v>
      </c>
      <c r="AI1575" s="63">
        <v>0</v>
      </c>
      <c r="AJ1575" s="63">
        <v>0</v>
      </c>
      <c r="AK1575" s="63">
        <v>1</v>
      </c>
      <c r="AL1575" s="63">
        <v>0</v>
      </c>
      <c r="AM1575" s="63">
        <v>0</v>
      </c>
      <c r="AN1575" s="63">
        <v>0</v>
      </c>
      <c r="AO1575" s="63">
        <v>2</v>
      </c>
      <c r="AP1575" s="63">
        <v>0</v>
      </c>
      <c r="AQ1575" s="63">
        <v>0</v>
      </c>
      <c r="AR1575" s="63">
        <v>1</v>
      </c>
      <c r="AS1575" s="63">
        <v>0</v>
      </c>
      <c r="AT1575" s="63">
        <v>0</v>
      </c>
      <c r="AU1575" s="63">
        <v>0</v>
      </c>
      <c r="AV1575" s="63">
        <v>0</v>
      </c>
      <c r="AW1575" s="63">
        <v>0</v>
      </c>
      <c r="AX1575" s="63">
        <v>0</v>
      </c>
      <c r="AY1575" s="63"/>
      <c r="BA1575" t="str">
        <f t="shared" si="355"/>
        <v>Wardsboro</v>
      </c>
      <c r="BB1575" t="s">
        <v>2128</v>
      </c>
      <c r="BC1575">
        <v>1</v>
      </c>
      <c r="BE1575" s="112">
        <v>50</v>
      </c>
      <c r="BF1575" s="114">
        <v>25</v>
      </c>
      <c r="BG1575" s="114">
        <v>90</v>
      </c>
      <c r="BH1575" s="118">
        <v>76225</v>
      </c>
      <c r="BI1575" s="118">
        <f t="shared" si="365"/>
        <v>50025</v>
      </c>
      <c r="BJ1575" s="8" t="s">
        <v>1471</v>
      </c>
      <c r="BK1575">
        <f t="shared" si="363"/>
        <v>5076225</v>
      </c>
      <c r="BP1575">
        <v>29.28</v>
      </c>
      <c r="BQ1575">
        <v>0</v>
      </c>
      <c r="BR1575">
        <v>29.28</v>
      </c>
      <c r="BW1575" s="63"/>
      <c r="BX1575" s="63"/>
    </row>
    <row r="1576" spans="1:76" ht="15" hidden="1" customHeight="1" outlineLevel="1">
      <c r="A1576" t="s">
        <v>422</v>
      </c>
      <c r="B1576" s="8" t="s">
        <v>2015</v>
      </c>
      <c r="C1576" s="1">
        <f t="shared" si="356"/>
        <v>1264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357"/>
        <v>0</v>
      </c>
      <c r="G1576" s="1">
        <f t="shared" si="358"/>
        <v>860</v>
      </c>
      <c r="H1576" s="2">
        <f t="shared" si="364"/>
        <v>0.680379746835443</v>
      </c>
      <c r="I1576" s="6"/>
      <c r="J1576" s="2">
        <f t="shared" si="359"/>
        <v>0.821993670886076</v>
      </c>
      <c r="K1576" s="2">
        <f t="shared" si="360"/>
        <v>0.14161392405063292</v>
      </c>
      <c r="L1576" s="2">
        <f t="shared" si="361"/>
        <v>0</v>
      </c>
      <c r="M1576" s="2">
        <f t="shared" si="362"/>
        <v>3.6392405063291083E-2</v>
      </c>
      <c r="N1576" s="63">
        <v>1039</v>
      </c>
      <c r="O1576" s="63">
        <v>179</v>
      </c>
      <c r="P1576" s="63">
        <v>0</v>
      </c>
      <c r="Q1576" s="63">
        <v>17</v>
      </c>
      <c r="R1576" s="63">
        <v>3</v>
      </c>
      <c r="S1576" s="63">
        <v>0</v>
      </c>
      <c r="T1576" s="63">
        <v>0</v>
      </c>
      <c r="U1576" s="63">
        <v>4</v>
      </c>
      <c r="V1576" s="63">
        <v>0</v>
      </c>
      <c r="W1576" s="63">
        <v>15</v>
      </c>
      <c r="X1576" s="63">
        <v>0</v>
      </c>
      <c r="Y1576" s="63">
        <v>0</v>
      </c>
      <c r="Z1576" s="63">
        <v>0</v>
      </c>
      <c r="AA1576" s="63">
        <v>1</v>
      </c>
      <c r="AB1576" s="63">
        <v>0</v>
      </c>
      <c r="AC1576" s="63">
        <v>0</v>
      </c>
      <c r="AD1576" s="63">
        <v>0</v>
      </c>
      <c r="AE1576" s="63">
        <v>0</v>
      </c>
      <c r="AF1576" s="63">
        <v>0</v>
      </c>
      <c r="AG1576" s="63">
        <v>0</v>
      </c>
      <c r="AH1576" s="63">
        <v>0</v>
      </c>
      <c r="AI1576" s="63">
        <v>0</v>
      </c>
      <c r="AJ1576" s="63">
        <v>0</v>
      </c>
      <c r="AK1576" s="63">
        <v>1</v>
      </c>
      <c r="AL1576" s="63">
        <v>0</v>
      </c>
      <c r="AM1576" s="63">
        <v>0</v>
      </c>
      <c r="AN1576" s="63">
        <v>0</v>
      </c>
      <c r="AO1576" s="63">
        <v>1</v>
      </c>
      <c r="AP1576" s="63">
        <v>0</v>
      </c>
      <c r="AQ1576" s="63">
        <v>0</v>
      </c>
      <c r="AR1576" s="63">
        <v>2</v>
      </c>
      <c r="AS1576" s="63">
        <v>0</v>
      </c>
      <c r="AT1576" s="63">
        <v>0</v>
      </c>
      <c r="AU1576" s="63">
        <v>0</v>
      </c>
      <c r="AV1576" s="63">
        <v>2</v>
      </c>
      <c r="AW1576" s="63">
        <v>0</v>
      </c>
      <c r="AX1576" s="63">
        <v>0</v>
      </c>
      <c r="AY1576" s="63"/>
      <c r="BA1576" t="str">
        <f t="shared" si="355"/>
        <v>Warren</v>
      </c>
      <c r="BB1576" t="s">
        <v>691</v>
      </c>
      <c r="BC1576">
        <v>1</v>
      </c>
      <c r="BE1576" s="112">
        <v>50</v>
      </c>
      <c r="BF1576" s="114">
        <v>23</v>
      </c>
      <c r="BG1576" s="114">
        <v>85</v>
      </c>
      <c r="BH1576" s="118">
        <v>76525</v>
      </c>
      <c r="BI1576" s="118">
        <f t="shared" si="365"/>
        <v>50023</v>
      </c>
      <c r="BJ1576" s="8" t="s">
        <v>1471</v>
      </c>
      <c r="BK1576">
        <f t="shared" si="363"/>
        <v>5076525</v>
      </c>
      <c r="BP1576">
        <v>40.07</v>
      </c>
      <c r="BQ1576">
        <v>0</v>
      </c>
      <c r="BR1576">
        <v>40.07</v>
      </c>
      <c r="BW1576" s="63"/>
      <c r="BX1576" s="63"/>
    </row>
    <row r="1577" spans="1:76" ht="15" hidden="1" customHeight="1" outlineLevel="1">
      <c r="A1577" t="s">
        <v>691</v>
      </c>
      <c r="B1577" s="8" t="s">
        <v>2015</v>
      </c>
      <c r="C1577" s="1">
        <f t="shared" si="356"/>
        <v>609</v>
      </c>
      <c r="D1577" s="5">
        <f>IF(N1577&gt;0, RANK(N1577,(N1577:P1577,Q1577:AE1577)),0)</f>
        <v>1</v>
      </c>
      <c r="E1577" s="5">
        <f>IF(O1577&gt;0,RANK(O1577,(N1577:P1577,Q1577:AE1577)),0)</f>
        <v>2</v>
      </c>
      <c r="F1577" s="5">
        <f t="shared" si="357"/>
        <v>0</v>
      </c>
      <c r="G1577" s="1">
        <f t="shared" si="358"/>
        <v>23</v>
      </c>
      <c r="H1577" s="2">
        <f t="shared" si="364"/>
        <v>3.7766830870279149E-2</v>
      </c>
      <c r="I1577" s="6"/>
      <c r="J1577" s="2">
        <f t="shared" si="359"/>
        <v>0.50246305418719217</v>
      </c>
      <c r="K1577" s="2">
        <f t="shared" si="360"/>
        <v>0.46469622331691296</v>
      </c>
      <c r="L1577" s="2">
        <f t="shared" si="361"/>
        <v>0</v>
      </c>
      <c r="M1577" s="2">
        <f t="shared" si="362"/>
        <v>3.284072249589487E-2</v>
      </c>
      <c r="N1577" s="63">
        <v>306</v>
      </c>
      <c r="O1577" s="63">
        <v>283</v>
      </c>
      <c r="P1577" s="63">
        <v>0</v>
      </c>
      <c r="Q1577" s="63">
        <v>7</v>
      </c>
      <c r="R1577" s="63">
        <v>1</v>
      </c>
      <c r="S1577" s="63">
        <v>0</v>
      </c>
      <c r="T1577" s="63">
        <v>0</v>
      </c>
      <c r="U1577" s="63">
        <v>2</v>
      </c>
      <c r="V1577" s="63">
        <v>1</v>
      </c>
      <c r="W1577" s="63">
        <v>2</v>
      </c>
      <c r="X1577" s="63">
        <v>0</v>
      </c>
      <c r="Y1577" s="63">
        <v>0</v>
      </c>
      <c r="Z1577" s="63">
        <v>1</v>
      </c>
      <c r="AA1577" s="63">
        <v>0</v>
      </c>
      <c r="AB1577" s="63">
        <v>0</v>
      </c>
      <c r="AC1577" s="63">
        <v>0</v>
      </c>
      <c r="AD1577" s="63">
        <v>0</v>
      </c>
      <c r="AE1577" s="63">
        <v>0</v>
      </c>
      <c r="AF1577" s="63">
        <v>0</v>
      </c>
      <c r="AG1577" s="63">
        <v>0</v>
      </c>
      <c r="AH1577" s="63">
        <v>0</v>
      </c>
      <c r="AI1577" s="63">
        <v>0</v>
      </c>
      <c r="AJ1577" s="63">
        <v>0</v>
      </c>
      <c r="AK1577" s="63">
        <v>0</v>
      </c>
      <c r="AL1577" s="63">
        <v>0</v>
      </c>
      <c r="AM1577" s="63">
        <v>0</v>
      </c>
      <c r="AN1577" s="63">
        <v>0</v>
      </c>
      <c r="AO1577" s="63">
        <v>1</v>
      </c>
      <c r="AP1577" s="63">
        <v>1</v>
      </c>
      <c r="AQ1577" s="63">
        <v>0</v>
      </c>
      <c r="AR1577" s="63">
        <v>4</v>
      </c>
      <c r="AS1577" s="63">
        <v>0</v>
      </c>
      <c r="AT1577" s="63">
        <v>0</v>
      </c>
      <c r="AU1577" s="63">
        <v>0</v>
      </c>
      <c r="AV1577" s="63">
        <v>0</v>
      </c>
      <c r="AW1577" s="63">
        <v>0</v>
      </c>
      <c r="AX1577" s="63">
        <v>0</v>
      </c>
      <c r="AY1577" s="63"/>
      <c r="BA1577" t="str">
        <f t="shared" si="355"/>
        <v>Washington</v>
      </c>
      <c r="BB1577" t="s">
        <v>2012</v>
      </c>
      <c r="BC1577">
        <v>1</v>
      </c>
      <c r="BE1577" s="112">
        <v>50</v>
      </c>
      <c r="BF1577" s="114">
        <v>17</v>
      </c>
      <c r="BG1577" s="114">
        <v>75</v>
      </c>
      <c r="BH1577" s="118">
        <v>76750</v>
      </c>
      <c r="BI1577" s="118">
        <f t="shared" si="365"/>
        <v>50017</v>
      </c>
      <c r="BJ1577" s="8" t="s">
        <v>1471</v>
      </c>
      <c r="BK1577">
        <f t="shared" si="363"/>
        <v>5076750</v>
      </c>
      <c r="BP1577">
        <v>38.869999999999997</v>
      </c>
      <c r="BQ1577">
        <v>0.01</v>
      </c>
      <c r="BR1577">
        <v>38.86</v>
      </c>
      <c r="BW1577" s="63"/>
      <c r="BX1577" s="63"/>
    </row>
    <row r="1578" spans="1:76" ht="15" hidden="1" customHeight="1" outlineLevel="1">
      <c r="A1578" t="s">
        <v>824</v>
      </c>
      <c r="B1578" s="8" t="s">
        <v>2015</v>
      </c>
      <c r="C1578" s="1">
        <f t="shared" si="356"/>
        <v>3498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357"/>
        <v>10</v>
      </c>
      <c r="G1578" s="1">
        <f t="shared" si="358"/>
        <v>2157</v>
      </c>
      <c r="H1578" s="2">
        <f t="shared" si="364"/>
        <v>0.61663807890222988</v>
      </c>
      <c r="I1578" s="6"/>
      <c r="J1578" s="2">
        <f t="shared" si="359"/>
        <v>0.79416809605488847</v>
      </c>
      <c r="K1578" s="2">
        <f t="shared" si="360"/>
        <v>0.17753001715265868</v>
      </c>
      <c r="L1578" s="2">
        <f t="shared" si="361"/>
        <v>2.858776443682104E-4</v>
      </c>
      <c r="M1578" s="2">
        <f t="shared" si="362"/>
        <v>2.801600914808464E-2</v>
      </c>
      <c r="N1578" s="63">
        <v>2778</v>
      </c>
      <c r="O1578" s="63">
        <v>621</v>
      </c>
      <c r="P1578" s="63">
        <v>1</v>
      </c>
      <c r="Q1578" s="63">
        <v>31</v>
      </c>
      <c r="R1578" s="63">
        <v>9</v>
      </c>
      <c r="S1578" s="63">
        <v>4</v>
      </c>
      <c r="T1578" s="63">
        <v>1</v>
      </c>
      <c r="U1578" s="63">
        <v>13</v>
      </c>
      <c r="V1578" s="63">
        <v>0</v>
      </c>
      <c r="W1578" s="63">
        <v>18</v>
      </c>
      <c r="X1578" s="63">
        <v>2</v>
      </c>
      <c r="Y1578" s="63">
        <v>0</v>
      </c>
      <c r="Z1578" s="63">
        <v>3</v>
      </c>
      <c r="AA1578" s="63">
        <v>1</v>
      </c>
      <c r="AB1578" s="63">
        <v>0</v>
      </c>
      <c r="AC1578" s="63">
        <v>0</v>
      </c>
      <c r="AD1578" s="63">
        <v>0</v>
      </c>
      <c r="AE1578" s="63">
        <v>0</v>
      </c>
      <c r="AF1578" s="63">
        <v>0</v>
      </c>
      <c r="AG1578" s="63">
        <v>0</v>
      </c>
      <c r="AH1578" s="63">
        <v>0</v>
      </c>
      <c r="AI1578" s="63">
        <v>0</v>
      </c>
      <c r="AJ1578" s="63">
        <v>0</v>
      </c>
      <c r="AK1578" s="63">
        <v>1</v>
      </c>
      <c r="AL1578" s="63">
        <v>0</v>
      </c>
      <c r="AM1578" s="63">
        <v>0</v>
      </c>
      <c r="AN1578" s="63">
        <v>0</v>
      </c>
      <c r="AO1578" s="63">
        <v>5</v>
      </c>
      <c r="AP1578" s="63">
        <v>1</v>
      </c>
      <c r="AQ1578" s="63">
        <v>0</v>
      </c>
      <c r="AR1578" s="63">
        <v>8</v>
      </c>
      <c r="AS1578" s="63">
        <v>0</v>
      </c>
      <c r="AT1578" s="63">
        <v>0</v>
      </c>
      <c r="AU1578" s="63">
        <v>0</v>
      </c>
      <c r="AV1578" s="63">
        <v>1</v>
      </c>
      <c r="AW1578" s="63">
        <v>0</v>
      </c>
      <c r="AX1578" s="63">
        <v>0</v>
      </c>
      <c r="AY1578" s="63"/>
      <c r="BA1578" t="str">
        <f t="shared" si="355"/>
        <v>Waterbury</v>
      </c>
      <c r="BB1578" t="s">
        <v>691</v>
      </c>
      <c r="BC1578">
        <v>1</v>
      </c>
      <c r="BE1578" s="112">
        <v>50</v>
      </c>
      <c r="BF1578" s="114">
        <v>23</v>
      </c>
      <c r="BG1578" s="114">
        <v>90</v>
      </c>
      <c r="BH1578" s="118">
        <v>76975</v>
      </c>
      <c r="BI1578" s="118">
        <f t="shared" si="365"/>
        <v>50023</v>
      </c>
      <c r="BJ1578" s="8" t="s">
        <v>1471</v>
      </c>
      <c r="BK1578">
        <f t="shared" si="363"/>
        <v>5076975</v>
      </c>
      <c r="BP1578">
        <v>49.75</v>
      </c>
      <c r="BQ1578">
        <v>1.52</v>
      </c>
      <c r="BR1578">
        <v>48.23</v>
      </c>
      <c r="BW1578" s="63"/>
      <c r="BX1578" s="63"/>
    </row>
    <row r="1579" spans="1:76" ht="15" hidden="1" customHeight="1" outlineLevel="1">
      <c r="A1579" t="s">
        <v>1057</v>
      </c>
      <c r="B1579" s="8" t="s">
        <v>2015</v>
      </c>
      <c r="C1579" s="1">
        <f t="shared" si="356"/>
        <v>831</v>
      </c>
      <c r="D1579" s="5">
        <f>IF(N1579&gt;0, RANK(N1579,(N1579:P1579,Q1579:AE1579)),0)</f>
        <v>1</v>
      </c>
      <c r="E1579" s="5">
        <f>IF(O1579&gt;0,RANK(O1579,(N1579:P1579,Q1579:AE1579)),0)</f>
        <v>2</v>
      </c>
      <c r="F1579" s="5">
        <f t="shared" si="357"/>
        <v>0</v>
      </c>
      <c r="G1579" s="1">
        <f t="shared" si="358"/>
        <v>34</v>
      </c>
      <c r="H1579" s="2">
        <f t="shared" si="364"/>
        <v>4.0914560770156441E-2</v>
      </c>
      <c r="I1579" s="6"/>
      <c r="J1579" s="2">
        <f t="shared" si="359"/>
        <v>0.50661853188928996</v>
      </c>
      <c r="K1579" s="2">
        <f t="shared" si="360"/>
        <v>0.46570397111913359</v>
      </c>
      <c r="L1579" s="2">
        <f t="shared" si="361"/>
        <v>0</v>
      </c>
      <c r="M1579" s="2">
        <f t="shared" si="362"/>
        <v>2.7677496991576456E-2</v>
      </c>
      <c r="N1579" s="63">
        <v>421</v>
      </c>
      <c r="O1579" s="63">
        <v>387</v>
      </c>
      <c r="P1579" s="63">
        <v>0</v>
      </c>
      <c r="Q1579" s="63">
        <v>8</v>
      </c>
      <c r="R1579" s="63">
        <v>0</v>
      </c>
      <c r="S1579" s="63">
        <v>1</v>
      </c>
      <c r="T1579" s="63">
        <v>0</v>
      </c>
      <c r="U1579" s="63">
        <v>2</v>
      </c>
      <c r="V1579" s="63">
        <v>0</v>
      </c>
      <c r="W1579" s="63">
        <v>3</v>
      </c>
      <c r="X1579" s="63">
        <v>0</v>
      </c>
      <c r="Y1579" s="63">
        <v>0</v>
      </c>
      <c r="Z1579" s="63">
        <v>2</v>
      </c>
      <c r="AA1579" s="63">
        <v>0</v>
      </c>
      <c r="AB1579" s="63">
        <v>0</v>
      </c>
      <c r="AC1579" s="63">
        <v>0</v>
      </c>
      <c r="AD1579" s="63">
        <v>0</v>
      </c>
      <c r="AE1579" s="63">
        <v>0</v>
      </c>
      <c r="AF1579" s="63">
        <v>0</v>
      </c>
      <c r="AG1579" s="63">
        <v>0</v>
      </c>
      <c r="AH1579" s="63">
        <v>0</v>
      </c>
      <c r="AI1579" s="63">
        <v>0</v>
      </c>
      <c r="AJ1579" s="63">
        <v>0</v>
      </c>
      <c r="AK1579" s="63">
        <v>1</v>
      </c>
      <c r="AL1579" s="63">
        <v>0</v>
      </c>
      <c r="AM1579" s="63">
        <v>0</v>
      </c>
      <c r="AN1579" s="63">
        <v>0</v>
      </c>
      <c r="AO1579" s="63">
        <v>0</v>
      </c>
      <c r="AP1579" s="63">
        <v>0</v>
      </c>
      <c r="AQ1579" s="63">
        <v>0</v>
      </c>
      <c r="AR1579" s="63">
        <v>6</v>
      </c>
      <c r="AS1579" s="63">
        <v>0</v>
      </c>
      <c r="AT1579" s="63">
        <v>0</v>
      </c>
      <c r="AU1579" s="63">
        <v>0</v>
      </c>
      <c r="AV1579" s="63">
        <v>0</v>
      </c>
      <c r="AW1579" s="63">
        <v>0</v>
      </c>
      <c r="AX1579" s="63">
        <v>0</v>
      </c>
      <c r="AY1579" s="63"/>
      <c r="BA1579" t="str">
        <f t="shared" si="355"/>
        <v>Waterford</v>
      </c>
      <c r="BB1579" t="s">
        <v>680</v>
      </c>
      <c r="BC1579">
        <v>1</v>
      </c>
      <c r="BE1579" s="112">
        <v>50</v>
      </c>
      <c r="BF1579" s="114">
        <v>5</v>
      </c>
      <c r="BG1579" s="114">
        <v>80</v>
      </c>
      <c r="BH1579" s="118">
        <v>77125</v>
      </c>
      <c r="BI1579" s="118">
        <f t="shared" si="365"/>
        <v>50005</v>
      </c>
      <c r="BJ1579" s="8" t="s">
        <v>1471</v>
      </c>
      <c r="BK1579">
        <f t="shared" si="363"/>
        <v>5077125</v>
      </c>
      <c r="BP1579">
        <v>39.729999999999997</v>
      </c>
      <c r="BQ1579">
        <v>1.58</v>
      </c>
      <c r="BR1579">
        <v>38.15</v>
      </c>
      <c r="BW1579" s="63"/>
      <c r="BX1579" s="63"/>
    </row>
    <row r="1580" spans="1:76" ht="15" hidden="1" customHeight="1" outlineLevel="1">
      <c r="A1580" t="s">
        <v>421</v>
      </c>
      <c r="B1580" s="8" t="s">
        <v>2015</v>
      </c>
      <c r="C1580" s="1">
        <f t="shared" si="356"/>
        <v>454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357"/>
        <v>0</v>
      </c>
      <c r="G1580" s="1">
        <f t="shared" si="358"/>
        <v>18</v>
      </c>
      <c r="H1580" s="2">
        <f t="shared" si="364"/>
        <v>3.9647577092511016E-2</v>
      </c>
      <c r="I1580" s="6"/>
      <c r="J1580" s="2">
        <f t="shared" si="359"/>
        <v>0.5</v>
      </c>
      <c r="K1580" s="2">
        <f t="shared" si="360"/>
        <v>0.46035242290748901</v>
      </c>
      <c r="L1580" s="2">
        <f t="shared" si="361"/>
        <v>0</v>
      </c>
      <c r="M1580" s="2">
        <f t="shared" si="362"/>
        <v>3.9647577092510988E-2</v>
      </c>
      <c r="N1580" s="63">
        <v>227</v>
      </c>
      <c r="O1580" s="63">
        <v>209</v>
      </c>
      <c r="P1580" s="63">
        <v>0</v>
      </c>
      <c r="Q1580" s="63">
        <v>7</v>
      </c>
      <c r="R1580" s="63">
        <v>0</v>
      </c>
      <c r="S1580" s="63">
        <v>0</v>
      </c>
      <c r="T1580" s="63">
        <v>1</v>
      </c>
      <c r="U1580" s="63">
        <v>2</v>
      </c>
      <c r="V1580" s="63">
        <v>0</v>
      </c>
      <c r="W1580" s="63">
        <v>4</v>
      </c>
      <c r="X1580" s="63">
        <v>0</v>
      </c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>
        <v>0</v>
      </c>
      <c r="AE1580" s="63">
        <v>0</v>
      </c>
      <c r="AF1580" s="63">
        <v>0</v>
      </c>
      <c r="AG1580" s="63">
        <v>0</v>
      </c>
      <c r="AH1580" s="63">
        <v>0</v>
      </c>
      <c r="AI1580" s="63">
        <v>0</v>
      </c>
      <c r="AJ1580" s="63">
        <v>0</v>
      </c>
      <c r="AK1580" s="63">
        <v>0</v>
      </c>
      <c r="AL1580" s="63">
        <v>0</v>
      </c>
      <c r="AM1580" s="63">
        <v>0</v>
      </c>
      <c r="AN1580" s="63">
        <v>0</v>
      </c>
      <c r="AO1580" s="63">
        <v>1</v>
      </c>
      <c r="AP1580" s="63">
        <v>0</v>
      </c>
      <c r="AQ1580" s="63">
        <v>0</v>
      </c>
      <c r="AR1580" s="63">
        <v>3</v>
      </c>
      <c r="AS1580" s="63">
        <v>0</v>
      </c>
      <c r="AT1580" s="63">
        <v>0</v>
      </c>
      <c r="AU1580" s="63">
        <v>0</v>
      </c>
      <c r="AV1580" s="63">
        <v>0</v>
      </c>
      <c r="AW1580" s="63">
        <v>0</v>
      </c>
      <c r="AX1580" s="63">
        <v>0</v>
      </c>
      <c r="AY1580" s="63"/>
      <c r="BA1580" t="str">
        <f t="shared" si="355"/>
        <v>Waterville</v>
      </c>
      <c r="BB1580" t="s">
        <v>2767</v>
      </c>
      <c r="BC1580">
        <v>1</v>
      </c>
      <c r="BE1580" s="112">
        <v>50</v>
      </c>
      <c r="BF1580" s="114">
        <v>15</v>
      </c>
      <c r="BG1580" s="114">
        <v>45</v>
      </c>
      <c r="BH1580" s="118">
        <v>77425</v>
      </c>
      <c r="BI1580" s="118">
        <f t="shared" si="365"/>
        <v>50015</v>
      </c>
      <c r="BJ1580" s="8" t="s">
        <v>1471</v>
      </c>
      <c r="BK1580">
        <f t="shared" si="363"/>
        <v>5077425</v>
      </c>
      <c r="BP1580">
        <v>16.41</v>
      </c>
      <c r="BQ1580">
        <v>0.01</v>
      </c>
      <c r="BR1580">
        <v>16.399999999999999</v>
      </c>
      <c r="BW1580" s="63"/>
      <c r="BX1580" s="63"/>
    </row>
    <row r="1581" spans="1:76" ht="15" hidden="1" customHeight="1" outlineLevel="1">
      <c r="A1581" t="s">
        <v>773</v>
      </c>
      <c r="B1581" s="8" t="s">
        <v>2015</v>
      </c>
      <c r="C1581" s="1">
        <f t="shared" si="356"/>
        <v>1792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357"/>
        <v>0</v>
      </c>
      <c r="G1581" s="1">
        <f t="shared" si="358"/>
        <v>293</v>
      </c>
      <c r="H1581" s="2">
        <f t="shared" si="364"/>
        <v>0.16350446428571427</v>
      </c>
      <c r="I1581" s="6"/>
      <c r="J1581" s="2">
        <f t="shared" si="359"/>
        <v>0.5680803571428571</v>
      </c>
      <c r="K1581" s="2">
        <f t="shared" si="360"/>
        <v>0.40457589285714285</v>
      </c>
      <c r="L1581" s="2">
        <f t="shared" si="361"/>
        <v>0</v>
      </c>
      <c r="M1581" s="2">
        <f t="shared" si="362"/>
        <v>2.7343750000000056E-2</v>
      </c>
      <c r="N1581" s="63">
        <v>1018</v>
      </c>
      <c r="O1581" s="63">
        <v>725</v>
      </c>
      <c r="P1581" s="63">
        <v>0</v>
      </c>
      <c r="Q1581" s="63">
        <v>16</v>
      </c>
      <c r="R1581" s="63">
        <v>9</v>
      </c>
      <c r="S1581" s="63">
        <v>1</v>
      </c>
      <c r="T1581" s="63">
        <v>0</v>
      </c>
      <c r="U1581" s="63">
        <v>4</v>
      </c>
      <c r="V1581" s="63">
        <v>0</v>
      </c>
      <c r="W1581" s="63">
        <v>7</v>
      </c>
      <c r="X1581" s="63">
        <v>1</v>
      </c>
      <c r="Y1581" s="63">
        <v>0</v>
      </c>
      <c r="Z1581" s="63">
        <v>0</v>
      </c>
      <c r="AA1581" s="63">
        <v>1</v>
      </c>
      <c r="AB1581" s="63">
        <v>0</v>
      </c>
      <c r="AC1581" s="63">
        <v>0</v>
      </c>
      <c r="AD1581" s="63">
        <v>0</v>
      </c>
      <c r="AE1581" s="63">
        <v>1</v>
      </c>
      <c r="AF1581" s="63">
        <v>0</v>
      </c>
      <c r="AG1581" s="63">
        <v>0</v>
      </c>
      <c r="AH1581" s="63">
        <v>0</v>
      </c>
      <c r="AI1581" s="63">
        <v>0</v>
      </c>
      <c r="AJ1581" s="63">
        <v>0</v>
      </c>
      <c r="AK1581" s="63">
        <v>0</v>
      </c>
      <c r="AL1581" s="63">
        <v>0</v>
      </c>
      <c r="AM1581" s="63">
        <v>0</v>
      </c>
      <c r="AN1581" s="63">
        <v>0</v>
      </c>
      <c r="AO1581" s="63">
        <v>6</v>
      </c>
      <c r="AP1581" s="63">
        <v>0</v>
      </c>
      <c r="AQ1581" s="63">
        <v>0</v>
      </c>
      <c r="AR1581" s="63">
        <v>3</v>
      </c>
      <c r="AS1581" s="63">
        <v>0</v>
      </c>
      <c r="AT1581" s="63">
        <v>0</v>
      </c>
      <c r="AU1581" s="63">
        <v>0</v>
      </c>
      <c r="AV1581" s="63">
        <v>0</v>
      </c>
      <c r="AW1581" s="63">
        <v>0</v>
      </c>
      <c r="AX1581" s="63">
        <v>0</v>
      </c>
      <c r="AY1581" s="63"/>
      <c r="BA1581" t="str">
        <f t="shared" si="355"/>
        <v>Weathersfield</v>
      </c>
      <c r="BB1581" t="s">
        <v>2280</v>
      </c>
      <c r="BC1581">
        <v>1</v>
      </c>
      <c r="BE1581" s="112">
        <v>50</v>
      </c>
      <c r="BF1581" s="114">
        <v>27</v>
      </c>
      <c r="BG1581" s="114">
        <v>100</v>
      </c>
      <c r="BH1581" s="118">
        <v>77500</v>
      </c>
      <c r="BI1581" s="118">
        <f t="shared" si="365"/>
        <v>50027</v>
      </c>
      <c r="BJ1581" s="8" t="s">
        <v>1471</v>
      </c>
      <c r="BK1581">
        <f t="shared" si="363"/>
        <v>5077500</v>
      </c>
      <c r="BP1581">
        <v>44.18</v>
      </c>
      <c r="BQ1581">
        <v>0.41</v>
      </c>
      <c r="BR1581">
        <v>43.78</v>
      </c>
      <c r="BW1581" s="63"/>
      <c r="BX1581" s="63"/>
    </row>
    <row r="1582" spans="1:76" ht="15" hidden="1" customHeight="1" outlineLevel="1">
      <c r="A1582" t="s">
        <v>719</v>
      </c>
      <c r="B1582" s="8" t="s">
        <v>2015</v>
      </c>
      <c r="C1582" s="1">
        <f t="shared" si="356"/>
        <v>742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 t="shared" si="357"/>
        <v>0</v>
      </c>
      <c r="G1582" s="1">
        <f t="shared" si="358"/>
        <v>101</v>
      </c>
      <c r="H1582" s="2">
        <f t="shared" si="364"/>
        <v>0.13611859838274934</v>
      </c>
      <c r="I1582" s="6"/>
      <c r="J1582" s="2">
        <f t="shared" si="359"/>
        <v>0.42452830188679247</v>
      </c>
      <c r="K1582" s="2">
        <f t="shared" si="360"/>
        <v>0.56064690026954178</v>
      </c>
      <c r="L1582" s="2">
        <f t="shared" si="361"/>
        <v>0</v>
      </c>
      <c r="M1582" s="2">
        <f t="shared" si="362"/>
        <v>1.4824797843665749E-2</v>
      </c>
      <c r="N1582" s="63">
        <v>315</v>
      </c>
      <c r="O1582" s="63">
        <v>416</v>
      </c>
      <c r="P1582" s="63">
        <v>0</v>
      </c>
      <c r="Q1582" s="63">
        <v>3</v>
      </c>
      <c r="R1582" s="63">
        <v>3</v>
      </c>
      <c r="S1582" s="63">
        <v>1</v>
      </c>
      <c r="T1582" s="63">
        <v>0</v>
      </c>
      <c r="U1582" s="63">
        <v>1</v>
      </c>
      <c r="V1582" s="63">
        <v>0</v>
      </c>
      <c r="W1582" s="63">
        <v>0</v>
      </c>
      <c r="X1582" s="63">
        <v>0</v>
      </c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>
        <v>0</v>
      </c>
      <c r="AE1582" s="63">
        <v>0</v>
      </c>
      <c r="AF1582" s="63">
        <v>0</v>
      </c>
      <c r="AG1582" s="63">
        <v>0</v>
      </c>
      <c r="AH1582" s="63">
        <v>0</v>
      </c>
      <c r="AI1582" s="63">
        <v>0</v>
      </c>
      <c r="AJ1582" s="63">
        <v>0</v>
      </c>
      <c r="AK1582" s="63">
        <v>0</v>
      </c>
      <c r="AL1582" s="63">
        <v>0</v>
      </c>
      <c r="AM1582" s="63">
        <v>0</v>
      </c>
      <c r="AN1582" s="63">
        <v>0</v>
      </c>
      <c r="AO1582" s="63">
        <v>1</v>
      </c>
      <c r="AP1582" s="63">
        <v>0</v>
      </c>
      <c r="AQ1582" s="63">
        <v>0</v>
      </c>
      <c r="AR1582" s="63">
        <v>1</v>
      </c>
      <c r="AS1582" s="63">
        <v>0</v>
      </c>
      <c r="AT1582" s="63">
        <v>0</v>
      </c>
      <c r="AU1582" s="63">
        <v>0</v>
      </c>
      <c r="AV1582" s="63">
        <v>1</v>
      </c>
      <c r="AW1582" s="63">
        <v>0</v>
      </c>
      <c r="AX1582" s="63">
        <v>0</v>
      </c>
      <c r="AY1582" s="63"/>
      <c r="BA1582" t="str">
        <f t="shared" si="355"/>
        <v>Wells</v>
      </c>
      <c r="BB1582" t="s">
        <v>589</v>
      </c>
      <c r="BC1582">
        <v>1</v>
      </c>
      <c r="BE1582" s="112">
        <v>50</v>
      </c>
      <c r="BF1582" s="114">
        <v>21</v>
      </c>
      <c r="BG1582" s="114">
        <v>130</v>
      </c>
      <c r="BH1582" s="118">
        <v>77950</v>
      </c>
      <c r="BI1582" s="118">
        <f t="shared" si="365"/>
        <v>50021</v>
      </c>
      <c r="BJ1582" s="8" t="s">
        <v>1471</v>
      </c>
      <c r="BK1582">
        <f t="shared" si="363"/>
        <v>5077950</v>
      </c>
      <c r="BP1582">
        <v>23.36</v>
      </c>
      <c r="BQ1582">
        <v>0.8</v>
      </c>
      <c r="BR1582">
        <v>22.55</v>
      </c>
      <c r="BW1582" s="63"/>
      <c r="BX1582" s="63"/>
    </row>
    <row r="1583" spans="1:76" ht="15" hidden="1" customHeight="1" outlineLevel="1">
      <c r="A1583" t="s">
        <v>945</v>
      </c>
      <c r="B1583" s="8" t="s">
        <v>2015</v>
      </c>
      <c r="C1583" s="1">
        <f t="shared" si="356"/>
        <v>357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357"/>
        <v>0</v>
      </c>
      <c r="G1583" s="1">
        <f t="shared" si="358"/>
        <v>94</v>
      </c>
      <c r="H1583" s="2">
        <f t="shared" si="364"/>
        <v>0.26330532212885155</v>
      </c>
      <c r="I1583" s="6"/>
      <c r="J1583" s="2">
        <f t="shared" si="359"/>
        <v>0.61344537815126055</v>
      </c>
      <c r="K1583" s="2">
        <f t="shared" si="360"/>
        <v>0.35014005602240894</v>
      </c>
      <c r="L1583" s="2">
        <f t="shared" si="361"/>
        <v>0</v>
      </c>
      <c r="M1583" s="2">
        <f t="shared" si="362"/>
        <v>3.6414565826330514E-2</v>
      </c>
      <c r="N1583" s="63">
        <v>219</v>
      </c>
      <c r="O1583" s="63">
        <v>125</v>
      </c>
      <c r="P1583" s="63">
        <v>0</v>
      </c>
      <c r="Q1583" s="63">
        <v>4</v>
      </c>
      <c r="R1583" s="63">
        <v>3</v>
      </c>
      <c r="S1583" s="63">
        <v>1</v>
      </c>
      <c r="T1583" s="63">
        <v>0</v>
      </c>
      <c r="U1583" s="63">
        <v>3</v>
      </c>
      <c r="V1583" s="63">
        <v>0</v>
      </c>
      <c r="W1583" s="63">
        <v>0</v>
      </c>
      <c r="X1583" s="63">
        <v>0</v>
      </c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>
        <v>0</v>
      </c>
      <c r="AE1583" s="63">
        <v>0</v>
      </c>
      <c r="AF1583" s="63">
        <v>0</v>
      </c>
      <c r="AG1583" s="63">
        <v>0</v>
      </c>
      <c r="AH1583" s="63">
        <v>0</v>
      </c>
      <c r="AI1583" s="63">
        <v>0</v>
      </c>
      <c r="AJ1583" s="63">
        <v>0</v>
      </c>
      <c r="AK1583" s="63">
        <v>0</v>
      </c>
      <c r="AL1583" s="63">
        <v>0</v>
      </c>
      <c r="AM1583" s="63">
        <v>0</v>
      </c>
      <c r="AN1583" s="63">
        <v>0</v>
      </c>
      <c r="AO1583" s="63">
        <v>0</v>
      </c>
      <c r="AP1583" s="63">
        <v>0</v>
      </c>
      <c r="AQ1583" s="63">
        <v>0</v>
      </c>
      <c r="AR1583" s="63">
        <v>2</v>
      </c>
      <c r="AS1583" s="63">
        <v>0</v>
      </c>
      <c r="AT1583" s="63">
        <v>0</v>
      </c>
      <c r="AU1583" s="63">
        <v>0</v>
      </c>
      <c r="AV1583" s="63">
        <v>0</v>
      </c>
      <c r="AW1583" s="63">
        <v>0</v>
      </c>
      <c r="AX1583" s="63">
        <v>0</v>
      </c>
      <c r="AY1583" s="63"/>
      <c r="BA1583" t="str">
        <f t="shared" si="355"/>
        <v>West Fairlee</v>
      </c>
      <c r="BB1583" t="s">
        <v>2012</v>
      </c>
      <c r="BC1583">
        <v>1</v>
      </c>
      <c r="BE1583" s="112">
        <v>50</v>
      </c>
      <c r="BF1583" s="114">
        <v>17</v>
      </c>
      <c r="BG1583" s="114">
        <v>80</v>
      </c>
      <c r="BH1583" s="118">
        <v>79975</v>
      </c>
      <c r="BI1583" s="118">
        <f t="shared" si="365"/>
        <v>50017</v>
      </c>
      <c r="BJ1583" s="8" t="s">
        <v>1471</v>
      </c>
      <c r="BK1583">
        <f t="shared" si="363"/>
        <v>5079975</v>
      </c>
      <c r="BP1583">
        <v>22.83</v>
      </c>
      <c r="BQ1583">
        <v>0.22</v>
      </c>
      <c r="BR1583">
        <v>22.6</v>
      </c>
      <c r="BW1583" s="63"/>
      <c r="BX1583" s="63"/>
    </row>
    <row r="1584" spans="1:76" ht="15" hidden="1" customHeight="1" outlineLevel="1">
      <c r="A1584" t="s">
        <v>2765</v>
      </c>
      <c r="B1584" s="8" t="s">
        <v>2015</v>
      </c>
      <c r="C1584" s="1">
        <f t="shared" si="356"/>
        <v>151</v>
      </c>
      <c r="D1584" s="5">
        <f>IF(N1584&gt;0, RANK(N1584,(N1584:P1584,Q1584:AE1584)),0)</f>
        <v>1</v>
      </c>
      <c r="E1584" s="5">
        <f>IF(O1584&gt;0,RANK(O1584,(N1584:P1584,Q1584:AE1584)),0)</f>
        <v>2</v>
      </c>
      <c r="F1584" s="5">
        <f t="shared" si="357"/>
        <v>0</v>
      </c>
      <c r="G1584" s="1">
        <f t="shared" si="358"/>
        <v>8</v>
      </c>
      <c r="H1584" s="2">
        <f t="shared" si="364"/>
        <v>5.2980132450331126E-2</v>
      </c>
      <c r="I1584" s="6"/>
      <c r="J1584" s="2">
        <f t="shared" si="359"/>
        <v>0.51655629139072845</v>
      </c>
      <c r="K1584" s="2">
        <f t="shared" si="360"/>
        <v>0.46357615894039733</v>
      </c>
      <c r="L1584" s="2">
        <f t="shared" si="361"/>
        <v>0</v>
      </c>
      <c r="M1584" s="2">
        <f t="shared" si="362"/>
        <v>1.9867549668874218E-2</v>
      </c>
      <c r="N1584" s="63">
        <v>78</v>
      </c>
      <c r="O1584" s="63">
        <v>70</v>
      </c>
      <c r="P1584" s="63">
        <v>0</v>
      </c>
      <c r="Q1584" s="63">
        <v>1</v>
      </c>
      <c r="R1584" s="63">
        <v>0</v>
      </c>
      <c r="S1584" s="63">
        <v>0</v>
      </c>
      <c r="T1584" s="63">
        <v>0</v>
      </c>
      <c r="U1584" s="63">
        <v>1</v>
      </c>
      <c r="V1584" s="63">
        <v>0</v>
      </c>
      <c r="W1584" s="63">
        <v>0</v>
      </c>
      <c r="X1584" s="63">
        <v>0</v>
      </c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>
        <v>0</v>
      </c>
      <c r="AE1584" s="63">
        <v>0</v>
      </c>
      <c r="AF1584" s="63">
        <v>0</v>
      </c>
      <c r="AG1584" s="63">
        <v>0</v>
      </c>
      <c r="AH1584" s="63">
        <v>0</v>
      </c>
      <c r="AI1584" s="63">
        <v>0</v>
      </c>
      <c r="AJ1584" s="63">
        <v>0</v>
      </c>
      <c r="AK1584" s="63">
        <v>0</v>
      </c>
      <c r="AL1584" s="63">
        <v>0</v>
      </c>
      <c r="AM1584" s="63">
        <v>0</v>
      </c>
      <c r="AN1584" s="63">
        <v>0</v>
      </c>
      <c r="AO1584" s="63">
        <v>1</v>
      </c>
      <c r="AP1584" s="63">
        <v>0</v>
      </c>
      <c r="AQ1584" s="63">
        <v>0</v>
      </c>
      <c r="AR1584" s="63">
        <v>0</v>
      </c>
      <c r="AS1584" s="63">
        <v>0</v>
      </c>
      <c r="AT1584" s="63">
        <v>0</v>
      </c>
      <c r="AU1584" s="63">
        <v>0</v>
      </c>
      <c r="AV1584" s="63">
        <v>0</v>
      </c>
      <c r="AW1584" s="63">
        <v>0</v>
      </c>
      <c r="AX1584" s="63">
        <v>0</v>
      </c>
      <c r="AY1584" s="63"/>
      <c r="BA1584" t="str">
        <f t="shared" si="355"/>
        <v>West Haven</v>
      </c>
      <c r="BB1584" t="s">
        <v>589</v>
      </c>
      <c r="BC1584">
        <v>1</v>
      </c>
      <c r="BE1584" s="112">
        <v>50</v>
      </c>
      <c r="BF1584" s="114">
        <v>21</v>
      </c>
      <c r="BG1584" s="114">
        <v>135</v>
      </c>
      <c r="BH1584" s="118">
        <v>80875</v>
      </c>
      <c r="BI1584" s="118">
        <f t="shared" si="365"/>
        <v>50021</v>
      </c>
      <c r="BJ1584" s="8" t="s">
        <v>1471</v>
      </c>
      <c r="BK1584">
        <f t="shared" si="363"/>
        <v>5080875</v>
      </c>
      <c r="BP1584">
        <v>28.49</v>
      </c>
      <c r="BQ1584">
        <v>0.49</v>
      </c>
      <c r="BR1584">
        <v>28</v>
      </c>
      <c r="BW1584" s="63"/>
      <c r="BX1584" s="63"/>
    </row>
    <row r="1585" spans="1:76" ht="15" hidden="1" customHeight="1" outlineLevel="1">
      <c r="A1585" t="s">
        <v>2614</v>
      </c>
      <c r="B1585" s="8" t="s">
        <v>2015</v>
      </c>
      <c r="C1585" s="1">
        <f t="shared" si="356"/>
        <v>1167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 t="shared" si="357"/>
        <v>0</v>
      </c>
      <c r="G1585" s="1">
        <f t="shared" si="358"/>
        <v>103</v>
      </c>
      <c r="H1585" s="2">
        <f t="shared" si="364"/>
        <v>8.8260497000856891E-2</v>
      </c>
      <c r="I1585" s="6"/>
      <c r="J1585" s="2">
        <f t="shared" si="359"/>
        <v>0.43701799485861181</v>
      </c>
      <c r="K1585" s="2">
        <f t="shared" si="360"/>
        <v>0.52527849185946873</v>
      </c>
      <c r="L1585" s="2">
        <f t="shared" si="361"/>
        <v>0</v>
      </c>
      <c r="M1585" s="2">
        <f t="shared" si="362"/>
        <v>3.7703513281919454E-2</v>
      </c>
      <c r="N1585" s="63">
        <v>510</v>
      </c>
      <c r="O1585" s="63">
        <v>613</v>
      </c>
      <c r="P1585" s="63">
        <v>0</v>
      </c>
      <c r="Q1585" s="63">
        <v>17</v>
      </c>
      <c r="R1585" s="63">
        <v>2</v>
      </c>
      <c r="S1585" s="63">
        <v>0</v>
      </c>
      <c r="T1585" s="63">
        <v>0</v>
      </c>
      <c r="U1585" s="63">
        <v>8</v>
      </c>
      <c r="V1585" s="63">
        <v>0</v>
      </c>
      <c r="W1585" s="63">
        <v>2</v>
      </c>
      <c r="X1585" s="63">
        <v>1</v>
      </c>
      <c r="Y1585" s="63">
        <v>0</v>
      </c>
      <c r="Z1585" s="63">
        <v>0</v>
      </c>
      <c r="AA1585" s="63">
        <v>1</v>
      </c>
      <c r="AB1585" s="63">
        <v>1</v>
      </c>
      <c r="AC1585" s="63">
        <v>0</v>
      </c>
      <c r="AD1585" s="63">
        <v>0</v>
      </c>
      <c r="AE1585" s="63">
        <v>0</v>
      </c>
      <c r="AF1585" s="63">
        <v>0</v>
      </c>
      <c r="AG1585" s="63">
        <v>0</v>
      </c>
      <c r="AH1585" s="63">
        <v>0</v>
      </c>
      <c r="AI1585" s="63">
        <v>0</v>
      </c>
      <c r="AJ1585" s="63">
        <v>0</v>
      </c>
      <c r="AK1585" s="63">
        <v>0</v>
      </c>
      <c r="AL1585" s="63">
        <v>0</v>
      </c>
      <c r="AM1585" s="63">
        <v>0</v>
      </c>
      <c r="AN1585" s="63">
        <v>0</v>
      </c>
      <c r="AO1585" s="63">
        <v>3</v>
      </c>
      <c r="AP1585" s="63">
        <v>1</v>
      </c>
      <c r="AQ1585" s="63">
        <v>0</v>
      </c>
      <c r="AR1585" s="63">
        <v>6</v>
      </c>
      <c r="AS1585" s="63">
        <v>0</v>
      </c>
      <c r="AT1585" s="63">
        <v>0</v>
      </c>
      <c r="AU1585" s="63">
        <v>0</v>
      </c>
      <c r="AV1585" s="63">
        <v>2</v>
      </c>
      <c r="AW1585" s="63">
        <v>0</v>
      </c>
      <c r="AX1585" s="63">
        <v>0</v>
      </c>
      <c r="AY1585" s="63"/>
      <c r="BA1585" t="str">
        <f t="shared" si="355"/>
        <v>West Rutland</v>
      </c>
      <c r="BB1585" t="s">
        <v>589</v>
      </c>
      <c r="BC1585">
        <v>1</v>
      </c>
      <c r="BE1585" s="112">
        <v>50</v>
      </c>
      <c r="BF1585" s="114">
        <v>21</v>
      </c>
      <c r="BG1585" s="114">
        <v>140</v>
      </c>
      <c r="BH1585" s="118">
        <v>82300</v>
      </c>
      <c r="BI1585" s="118">
        <f t="shared" si="365"/>
        <v>50021</v>
      </c>
      <c r="BJ1585" s="8" t="s">
        <v>1471</v>
      </c>
      <c r="BK1585">
        <f t="shared" si="363"/>
        <v>5082300</v>
      </c>
      <c r="BP1585">
        <v>18</v>
      </c>
      <c r="BQ1585">
        <v>0</v>
      </c>
      <c r="BR1585">
        <v>18</v>
      </c>
      <c r="BW1585" s="63"/>
      <c r="BX1585" s="63"/>
    </row>
    <row r="1586" spans="1:76" ht="15" hidden="1" customHeight="1" outlineLevel="1">
      <c r="A1586" t="s">
        <v>2058</v>
      </c>
      <c r="B1586" s="8" t="s">
        <v>2015</v>
      </c>
      <c r="C1586" s="1">
        <f t="shared" si="356"/>
        <v>841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357"/>
        <v>0</v>
      </c>
      <c r="G1586" s="1">
        <f t="shared" si="358"/>
        <v>418</v>
      </c>
      <c r="H1586" s="2">
        <f t="shared" si="364"/>
        <v>0.49702734839476814</v>
      </c>
      <c r="I1586" s="6"/>
      <c r="J1586" s="2">
        <f t="shared" si="359"/>
        <v>0.73483947681331752</v>
      </c>
      <c r="K1586" s="2">
        <f t="shared" si="360"/>
        <v>0.23781212841854935</v>
      </c>
      <c r="L1586" s="2">
        <f t="shared" si="361"/>
        <v>0</v>
      </c>
      <c r="M1586" s="2">
        <f t="shared" si="362"/>
        <v>2.7348394768133139E-2</v>
      </c>
      <c r="N1586" s="63">
        <v>618</v>
      </c>
      <c r="O1586" s="63">
        <v>200</v>
      </c>
      <c r="P1586" s="63">
        <v>0</v>
      </c>
      <c r="Q1586" s="63">
        <v>10</v>
      </c>
      <c r="R1586" s="63">
        <v>3</v>
      </c>
      <c r="S1586" s="63">
        <v>0</v>
      </c>
      <c r="T1586" s="63">
        <v>0</v>
      </c>
      <c r="U1586" s="63">
        <v>1</v>
      </c>
      <c r="V1586" s="63">
        <v>0</v>
      </c>
      <c r="W1586" s="63">
        <v>1</v>
      </c>
      <c r="X1586" s="63">
        <v>0</v>
      </c>
      <c r="Y1586" s="63">
        <v>0</v>
      </c>
      <c r="Z1586" s="63">
        <v>0</v>
      </c>
      <c r="AA1586" s="63">
        <v>0</v>
      </c>
      <c r="AB1586" s="63">
        <v>0</v>
      </c>
      <c r="AC1586" s="63">
        <v>2</v>
      </c>
      <c r="AD1586" s="63">
        <v>0</v>
      </c>
      <c r="AE1586" s="63">
        <v>0</v>
      </c>
      <c r="AF1586" s="63">
        <v>0</v>
      </c>
      <c r="AG1586" s="63">
        <v>0</v>
      </c>
      <c r="AH1586" s="63">
        <v>0</v>
      </c>
      <c r="AI1586" s="63">
        <v>0</v>
      </c>
      <c r="AJ1586" s="63">
        <v>0</v>
      </c>
      <c r="AK1586" s="63">
        <v>0</v>
      </c>
      <c r="AL1586" s="63">
        <v>0</v>
      </c>
      <c r="AM1586" s="63">
        <v>0</v>
      </c>
      <c r="AN1586" s="63">
        <v>0</v>
      </c>
      <c r="AO1586" s="63">
        <v>1</v>
      </c>
      <c r="AP1586" s="63">
        <v>0</v>
      </c>
      <c r="AQ1586" s="63">
        <v>0</v>
      </c>
      <c r="AR1586" s="63">
        <v>3</v>
      </c>
      <c r="AS1586" s="63">
        <v>0</v>
      </c>
      <c r="AT1586" s="63">
        <v>0</v>
      </c>
      <c r="AU1586" s="63">
        <v>0</v>
      </c>
      <c r="AV1586" s="63">
        <v>2</v>
      </c>
      <c r="AW1586" s="63">
        <v>0</v>
      </c>
      <c r="AX1586" s="63">
        <v>0</v>
      </c>
      <c r="AY1586" s="63"/>
      <c r="BA1586" t="str">
        <f t="shared" si="355"/>
        <v>West Windsor</v>
      </c>
      <c r="BB1586" t="s">
        <v>2280</v>
      </c>
      <c r="BC1586">
        <v>1</v>
      </c>
      <c r="BE1586" s="112">
        <v>50</v>
      </c>
      <c r="BF1586" s="114">
        <v>27</v>
      </c>
      <c r="BG1586" s="114">
        <v>110</v>
      </c>
      <c r="BH1586" s="118">
        <v>83050</v>
      </c>
      <c r="BI1586" s="118">
        <f t="shared" si="365"/>
        <v>50027</v>
      </c>
      <c r="BJ1586" s="8" t="s">
        <v>1471</v>
      </c>
      <c r="BK1586">
        <f t="shared" si="363"/>
        <v>5083050</v>
      </c>
      <c r="BP1586">
        <v>24.72</v>
      </c>
      <c r="BQ1586">
        <v>0.02</v>
      </c>
      <c r="BR1586">
        <v>24.7</v>
      </c>
      <c r="BW1586" s="63"/>
      <c r="BX1586" s="63"/>
    </row>
    <row r="1587" spans="1:76" ht="15" hidden="1" customHeight="1" outlineLevel="1">
      <c r="A1587" t="s">
        <v>3059</v>
      </c>
      <c r="B1587" s="8" t="s">
        <v>2015</v>
      </c>
      <c r="C1587" s="1">
        <f t="shared" si="356"/>
        <v>349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357"/>
        <v>0</v>
      </c>
      <c r="G1587" s="1">
        <f t="shared" si="358"/>
        <v>44</v>
      </c>
      <c r="H1587" s="2">
        <f t="shared" si="364"/>
        <v>0.12607449856733524</v>
      </c>
      <c r="I1587" s="6"/>
      <c r="J1587" s="2">
        <f t="shared" si="359"/>
        <v>0.54441260744985676</v>
      </c>
      <c r="K1587" s="2">
        <f t="shared" si="360"/>
        <v>0.41833810888252149</v>
      </c>
      <c r="L1587" s="2">
        <f t="shared" si="361"/>
        <v>0</v>
      </c>
      <c r="M1587" s="2">
        <f t="shared" si="362"/>
        <v>3.7249283667621758E-2</v>
      </c>
      <c r="N1587" s="63">
        <v>190</v>
      </c>
      <c r="O1587" s="63">
        <v>146</v>
      </c>
      <c r="P1587" s="63">
        <v>0</v>
      </c>
      <c r="Q1587" s="63">
        <v>5</v>
      </c>
      <c r="R1587" s="63">
        <v>2</v>
      </c>
      <c r="S1587" s="63">
        <v>0</v>
      </c>
      <c r="T1587" s="63">
        <v>0</v>
      </c>
      <c r="U1587" s="63">
        <v>0</v>
      </c>
      <c r="V1587" s="63">
        <v>0</v>
      </c>
      <c r="W1587" s="63">
        <v>4</v>
      </c>
      <c r="X1587" s="63">
        <v>0</v>
      </c>
      <c r="Y1587" s="63">
        <v>0</v>
      </c>
      <c r="Z1587" s="63">
        <v>0</v>
      </c>
      <c r="AA1587" s="63">
        <v>0</v>
      </c>
      <c r="AB1587" s="63">
        <v>0</v>
      </c>
      <c r="AC1587" s="63">
        <v>0</v>
      </c>
      <c r="AD1587" s="63">
        <v>0</v>
      </c>
      <c r="AE1587" s="63">
        <v>0</v>
      </c>
      <c r="AF1587" s="63">
        <v>0</v>
      </c>
      <c r="AG1587" s="63">
        <v>0</v>
      </c>
      <c r="AH1587" s="63">
        <v>0</v>
      </c>
      <c r="AI1587" s="63">
        <v>0</v>
      </c>
      <c r="AJ1587" s="63">
        <v>0</v>
      </c>
      <c r="AK1587" s="63">
        <v>0</v>
      </c>
      <c r="AL1587" s="63">
        <v>0</v>
      </c>
      <c r="AM1587" s="63">
        <v>0</v>
      </c>
      <c r="AN1587" s="63">
        <v>0</v>
      </c>
      <c r="AO1587" s="63">
        <v>2</v>
      </c>
      <c r="AP1587" s="63">
        <v>0</v>
      </c>
      <c r="AQ1587" s="63">
        <v>0</v>
      </c>
      <c r="AR1587" s="63">
        <v>0</v>
      </c>
      <c r="AS1587" s="63">
        <v>0</v>
      </c>
      <c r="AT1587" s="63">
        <v>0</v>
      </c>
      <c r="AU1587" s="63">
        <v>0</v>
      </c>
      <c r="AV1587" s="63">
        <v>0</v>
      </c>
      <c r="AW1587" s="63">
        <v>0</v>
      </c>
      <c r="AX1587" s="63">
        <v>0</v>
      </c>
      <c r="AY1587" s="63"/>
      <c r="BA1587" t="str">
        <f t="shared" si="355"/>
        <v>Westfield</v>
      </c>
      <c r="BB1587" t="s">
        <v>405</v>
      </c>
      <c r="BC1587">
        <v>1</v>
      </c>
      <c r="BE1587" s="112">
        <v>50</v>
      </c>
      <c r="BF1587" s="114">
        <v>19</v>
      </c>
      <c r="BG1587" s="114">
        <v>90</v>
      </c>
      <c r="BH1587" s="118">
        <v>80200</v>
      </c>
      <c r="BI1587" s="118">
        <f t="shared" si="365"/>
        <v>50019</v>
      </c>
      <c r="BJ1587" s="8" t="s">
        <v>1471</v>
      </c>
      <c r="BK1587">
        <f t="shared" si="363"/>
        <v>5080200</v>
      </c>
      <c r="BP1587">
        <v>40.18</v>
      </c>
      <c r="BQ1587">
        <v>0</v>
      </c>
      <c r="BR1587">
        <v>40.17</v>
      </c>
      <c r="BW1587" s="63"/>
      <c r="BX1587" s="63"/>
    </row>
    <row r="1588" spans="1:76" ht="15" hidden="1" customHeight="1" outlineLevel="1">
      <c r="A1588" t="s">
        <v>2819</v>
      </c>
      <c r="B1588" s="8" t="s">
        <v>2015</v>
      </c>
      <c r="C1588" s="1">
        <f t="shared" si="356"/>
        <v>1425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357"/>
        <v>0</v>
      </c>
      <c r="G1588" s="1">
        <f t="shared" si="358"/>
        <v>551</v>
      </c>
      <c r="H1588" s="2">
        <f t="shared" si="364"/>
        <v>0.38666666666666666</v>
      </c>
      <c r="I1588" s="6"/>
      <c r="J1588" s="2">
        <f t="shared" si="359"/>
        <v>0.67649122807017548</v>
      </c>
      <c r="K1588" s="2">
        <f t="shared" si="360"/>
        <v>0.28982456140350876</v>
      </c>
      <c r="L1588" s="2">
        <f t="shared" si="361"/>
        <v>0</v>
      </c>
      <c r="M1588" s="2">
        <f t="shared" si="362"/>
        <v>3.3684210526315761E-2</v>
      </c>
      <c r="N1588" s="63">
        <v>964</v>
      </c>
      <c r="O1588" s="63">
        <v>413</v>
      </c>
      <c r="P1588" s="63">
        <v>0</v>
      </c>
      <c r="Q1588" s="63">
        <v>19</v>
      </c>
      <c r="R1588" s="63">
        <v>7</v>
      </c>
      <c r="S1588" s="63">
        <v>1</v>
      </c>
      <c r="T1588" s="63">
        <v>0</v>
      </c>
      <c r="U1588" s="63">
        <v>7</v>
      </c>
      <c r="V1588" s="63">
        <v>0</v>
      </c>
      <c r="W1588" s="63">
        <v>4</v>
      </c>
      <c r="X1588" s="63">
        <v>0</v>
      </c>
      <c r="Y1588" s="63">
        <v>0</v>
      </c>
      <c r="Z1588" s="63">
        <v>1</v>
      </c>
      <c r="AA1588" s="63">
        <v>1</v>
      </c>
      <c r="AB1588" s="63">
        <v>0</v>
      </c>
      <c r="AC1588" s="63">
        <v>0</v>
      </c>
      <c r="AD1588" s="63">
        <v>0</v>
      </c>
      <c r="AE1588" s="63">
        <v>0</v>
      </c>
      <c r="AF1588" s="63">
        <v>0</v>
      </c>
      <c r="AG1588" s="63">
        <v>0</v>
      </c>
      <c r="AH1588" s="63">
        <v>0</v>
      </c>
      <c r="AI1588" s="63">
        <v>0</v>
      </c>
      <c r="AJ1588" s="63">
        <v>0</v>
      </c>
      <c r="AK1588" s="63">
        <v>2</v>
      </c>
      <c r="AL1588" s="63">
        <v>0</v>
      </c>
      <c r="AM1588" s="63">
        <v>0</v>
      </c>
      <c r="AN1588" s="63">
        <v>0</v>
      </c>
      <c r="AO1588" s="63">
        <v>3</v>
      </c>
      <c r="AP1588" s="63">
        <v>0</v>
      </c>
      <c r="AQ1588" s="63">
        <v>0</v>
      </c>
      <c r="AR1588" s="63">
        <v>2</v>
      </c>
      <c r="AS1588" s="63">
        <v>0</v>
      </c>
      <c r="AT1588" s="63">
        <v>0</v>
      </c>
      <c r="AU1588" s="63">
        <v>0</v>
      </c>
      <c r="AV1588" s="63">
        <v>1</v>
      </c>
      <c r="AW1588" s="63">
        <v>0</v>
      </c>
      <c r="AX1588" s="63">
        <v>0</v>
      </c>
      <c r="AY1588" s="63"/>
      <c r="BA1588" t="str">
        <f t="shared" si="355"/>
        <v>Westford</v>
      </c>
      <c r="BB1588" t="s">
        <v>3172</v>
      </c>
      <c r="BC1588">
        <v>1</v>
      </c>
      <c r="BE1588" s="112">
        <v>50</v>
      </c>
      <c r="BF1588" s="114">
        <v>7</v>
      </c>
      <c r="BG1588" s="114">
        <v>80</v>
      </c>
      <c r="BH1588" s="118">
        <v>80350</v>
      </c>
      <c r="BI1588" s="118">
        <f t="shared" si="365"/>
        <v>50007</v>
      </c>
      <c r="BJ1588" s="8" t="s">
        <v>1471</v>
      </c>
      <c r="BK1588">
        <f t="shared" si="363"/>
        <v>5080350</v>
      </c>
      <c r="BP1588">
        <v>39.29</v>
      </c>
      <c r="BQ1588">
        <v>0.03</v>
      </c>
      <c r="BR1588">
        <v>39.26</v>
      </c>
      <c r="BW1588" s="63"/>
      <c r="BX1588" s="63"/>
    </row>
    <row r="1589" spans="1:76" ht="15" hidden="1" customHeight="1" outlineLevel="1">
      <c r="A1589" t="s">
        <v>3075</v>
      </c>
      <c r="B1589" s="8" t="s">
        <v>2015</v>
      </c>
      <c r="C1589" s="1">
        <f t="shared" si="356"/>
        <v>1789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357"/>
        <v>7</v>
      </c>
      <c r="G1589" s="1">
        <f t="shared" si="358"/>
        <v>874</v>
      </c>
      <c r="H1589" s="2">
        <f t="shared" si="364"/>
        <v>0.48854108440469535</v>
      </c>
      <c r="I1589" s="6"/>
      <c r="J1589" s="2">
        <f t="shared" si="359"/>
        <v>0.72833985466741191</v>
      </c>
      <c r="K1589" s="2">
        <f t="shared" si="360"/>
        <v>0.23979877026271659</v>
      </c>
      <c r="L1589" s="2">
        <f t="shared" si="361"/>
        <v>5.5897149245388487E-4</v>
      </c>
      <c r="M1589" s="2">
        <f t="shared" si="362"/>
        <v>3.1302403577417613E-2</v>
      </c>
      <c r="N1589" s="63">
        <v>1303</v>
      </c>
      <c r="O1589" s="63">
        <v>429</v>
      </c>
      <c r="P1589" s="63">
        <v>1</v>
      </c>
      <c r="Q1589" s="63">
        <v>13</v>
      </c>
      <c r="R1589" s="63">
        <v>14</v>
      </c>
      <c r="S1589" s="63">
        <v>0</v>
      </c>
      <c r="T1589" s="63">
        <v>0</v>
      </c>
      <c r="U1589" s="63">
        <v>7</v>
      </c>
      <c r="V1589" s="63">
        <v>0</v>
      </c>
      <c r="W1589" s="63">
        <v>6</v>
      </c>
      <c r="X1589" s="63">
        <v>0</v>
      </c>
      <c r="Y1589" s="63">
        <v>0</v>
      </c>
      <c r="Z1589" s="63">
        <v>1</v>
      </c>
      <c r="AA1589" s="63">
        <v>1</v>
      </c>
      <c r="AB1589" s="63">
        <v>0</v>
      </c>
      <c r="AC1589" s="63">
        <v>1</v>
      </c>
      <c r="AD1589" s="63">
        <v>0</v>
      </c>
      <c r="AE1589" s="63">
        <v>0</v>
      </c>
      <c r="AF1589" s="63">
        <v>0</v>
      </c>
      <c r="AG1589" s="63">
        <v>0</v>
      </c>
      <c r="AH1589" s="63">
        <v>0</v>
      </c>
      <c r="AI1589" s="63">
        <v>0</v>
      </c>
      <c r="AJ1589" s="63">
        <v>0</v>
      </c>
      <c r="AK1589" s="63">
        <v>0</v>
      </c>
      <c r="AL1589" s="63">
        <v>0</v>
      </c>
      <c r="AM1589" s="63">
        <v>0</v>
      </c>
      <c r="AN1589" s="63">
        <v>0</v>
      </c>
      <c r="AO1589" s="63">
        <v>5</v>
      </c>
      <c r="AP1589" s="63">
        <v>0</v>
      </c>
      <c r="AQ1589" s="63">
        <v>0</v>
      </c>
      <c r="AR1589" s="63">
        <v>6</v>
      </c>
      <c r="AS1589" s="63">
        <v>1</v>
      </c>
      <c r="AT1589" s="63">
        <v>0</v>
      </c>
      <c r="AU1589" s="63">
        <v>0</v>
      </c>
      <c r="AV1589" s="63">
        <v>1</v>
      </c>
      <c r="AW1589" s="63">
        <v>0</v>
      </c>
      <c r="AX1589" s="63">
        <v>0</v>
      </c>
      <c r="AY1589" s="63"/>
      <c r="BA1589" t="str">
        <f t="shared" si="355"/>
        <v>Westminster</v>
      </c>
      <c r="BB1589" t="s">
        <v>2128</v>
      </c>
      <c r="BC1589">
        <v>1</v>
      </c>
      <c r="BE1589" s="112">
        <v>50</v>
      </c>
      <c r="BF1589" s="114">
        <v>25</v>
      </c>
      <c r="BG1589" s="114">
        <v>95</v>
      </c>
      <c r="BH1589" s="118">
        <v>81400</v>
      </c>
      <c r="BI1589" s="118">
        <f t="shared" si="365"/>
        <v>50025</v>
      </c>
      <c r="BJ1589" s="8" t="s">
        <v>1471</v>
      </c>
      <c r="BK1589">
        <f t="shared" si="363"/>
        <v>5081400</v>
      </c>
      <c r="BP1589">
        <v>46.12</v>
      </c>
      <c r="BQ1589">
        <v>0.03</v>
      </c>
      <c r="BR1589">
        <v>46.08</v>
      </c>
      <c r="BW1589" s="63"/>
      <c r="BX1589" s="63"/>
    </row>
    <row r="1590" spans="1:76" ht="15" hidden="1" customHeight="1" outlineLevel="1">
      <c r="A1590" t="s">
        <v>2938</v>
      </c>
      <c r="B1590" s="8" t="s">
        <v>2015</v>
      </c>
      <c r="C1590" s="1">
        <f t="shared" si="356"/>
        <v>240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357"/>
        <v>0</v>
      </c>
      <c r="G1590" s="1">
        <f t="shared" si="358"/>
        <v>24</v>
      </c>
      <c r="H1590" s="2">
        <f t="shared" si="364"/>
        <v>0.1</v>
      </c>
      <c r="I1590" s="6"/>
      <c r="J1590" s="2">
        <f t="shared" si="359"/>
        <v>0.52500000000000002</v>
      </c>
      <c r="K1590" s="2">
        <f t="shared" si="360"/>
        <v>0.42499999999999999</v>
      </c>
      <c r="L1590" s="2">
        <f t="shared" si="361"/>
        <v>0</v>
      </c>
      <c r="M1590" s="2">
        <f t="shared" si="362"/>
        <v>4.9999999999999989E-2</v>
      </c>
      <c r="N1590" s="63">
        <v>126</v>
      </c>
      <c r="O1590" s="63">
        <v>102</v>
      </c>
      <c r="P1590" s="63">
        <v>0</v>
      </c>
      <c r="Q1590" s="63">
        <v>1</v>
      </c>
      <c r="R1590" s="63">
        <v>2</v>
      </c>
      <c r="S1590" s="63">
        <v>0</v>
      </c>
      <c r="T1590" s="63">
        <v>0</v>
      </c>
      <c r="U1590" s="63">
        <v>3</v>
      </c>
      <c r="V1590" s="63">
        <v>0</v>
      </c>
      <c r="W1590" s="63">
        <v>4</v>
      </c>
      <c r="X1590" s="63">
        <v>0</v>
      </c>
      <c r="Y1590" s="63">
        <v>0</v>
      </c>
      <c r="Z1590" s="63">
        <v>0</v>
      </c>
      <c r="AA1590" s="63">
        <v>0</v>
      </c>
      <c r="AB1590" s="63">
        <v>0</v>
      </c>
      <c r="AC1590" s="63">
        <v>0</v>
      </c>
      <c r="AD1590" s="63">
        <v>0</v>
      </c>
      <c r="AE1590" s="63">
        <v>0</v>
      </c>
      <c r="AF1590" s="63">
        <v>0</v>
      </c>
      <c r="AG1590" s="63">
        <v>0</v>
      </c>
      <c r="AH1590" s="63">
        <v>0</v>
      </c>
      <c r="AI1590" s="63">
        <v>0</v>
      </c>
      <c r="AJ1590" s="63">
        <v>0</v>
      </c>
      <c r="AK1590" s="63">
        <v>1</v>
      </c>
      <c r="AL1590" s="63">
        <v>0</v>
      </c>
      <c r="AM1590" s="63">
        <v>0</v>
      </c>
      <c r="AN1590" s="63">
        <v>0</v>
      </c>
      <c r="AO1590" s="63">
        <v>1</v>
      </c>
      <c r="AP1590" s="63">
        <v>0</v>
      </c>
      <c r="AQ1590" s="63">
        <v>0</v>
      </c>
      <c r="AR1590" s="63">
        <v>0</v>
      </c>
      <c r="AS1590" s="63">
        <v>0</v>
      </c>
      <c r="AT1590" s="63">
        <v>0</v>
      </c>
      <c r="AU1590" s="63">
        <v>0</v>
      </c>
      <c r="AV1590" s="63">
        <v>0</v>
      </c>
      <c r="AW1590" s="63">
        <v>0</v>
      </c>
      <c r="AX1590" s="63">
        <v>0</v>
      </c>
      <c r="AY1590" s="63"/>
      <c r="BA1590" t="str">
        <f t="shared" si="355"/>
        <v>Westmore</v>
      </c>
      <c r="BB1590" t="s">
        <v>405</v>
      </c>
      <c r="BC1590">
        <v>1</v>
      </c>
      <c r="BE1590" s="112">
        <v>50</v>
      </c>
      <c r="BF1590" s="114">
        <v>19</v>
      </c>
      <c r="BG1590" s="114">
        <v>95</v>
      </c>
      <c r="BH1590" s="118">
        <v>81700</v>
      </c>
      <c r="BI1590" s="118">
        <f t="shared" si="365"/>
        <v>50019</v>
      </c>
      <c r="BJ1590" s="8" t="s">
        <v>1471</v>
      </c>
      <c r="BK1590">
        <f t="shared" si="363"/>
        <v>5081700</v>
      </c>
      <c r="BP1590">
        <v>37.46</v>
      </c>
      <c r="BQ1590">
        <v>2.94</v>
      </c>
      <c r="BR1590">
        <v>34.520000000000003</v>
      </c>
      <c r="BW1590" s="63"/>
      <c r="BX1590" s="63"/>
    </row>
    <row r="1591" spans="1:76" ht="15" hidden="1" customHeight="1" outlineLevel="1">
      <c r="A1591" t="s">
        <v>1429</v>
      </c>
      <c r="B1591" s="8" t="s">
        <v>2015</v>
      </c>
      <c r="C1591" s="1">
        <f t="shared" si="356"/>
        <v>456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357"/>
        <v>0</v>
      </c>
      <c r="G1591" s="1">
        <f t="shared" si="358"/>
        <v>218</v>
      </c>
      <c r="H1591" s="2">
        <f t="shared" si="364"/>
        <v>0.47807017543859648</v>
      </c>
      <c r="I1591" s="6"/>
      <c r="J1591" s="2">
        <f t="shared" si="359"/>
        <v>0.72807017543859653</v>
      </c>
      <c r="K1591" s="2">
        <f t="shared" si="360"/>
        <v>0.25</v>
      </c>
      <c r="L1591" s="2">
        <f t="shared" si="361"/>
        <v>0</v>
      </c>
      <c r="M1591" s="2">
        <f t="shared" si="362"/>
        <v>2.1929824561403466E-2</v>
      </c>
      <c r="N1591" s="63">
        <v>332</v>
      </c>
      <c r="O1591" s="63">
        <v>114</v>
      </c>
      <c r="P1591" s="63">
        <v>0</v>
      </c>
      <c r="Q1591" s="63">
        <v>1</v>
      </c>
      <c r="R1591" s="63">
        <v>1</v>
      </c>
      <c r="S1591" s="63">
        <v>0</v>
      </c>
      <c r="T1591" s="63">
        <v>0</v>
      </c>
      <c r="U1591" s="63">
        <v>2</v>
      </c>
      <c r="V1591" s="63">
        <v>0</v>
      </c>
      <c r="W1591" s="63">
        <v>3</v>
      </c>
      <c r="X1591" s="63">
        <v>0</v>
      </c>
      <c r="Y1591" s="63">
        <v>0</v>
      </c>
      <c r="Z1591" s="63">
        <v>1</v>
      </c>
      <c r="AA1591" s="63">
        <v>0</v>
      </c>
      <c r="AB1591" s="63">
        <v>0</v>
      </c>
      <c r="AC1591" s="63">
        <v>0</v>
      </c>
      <c r="AD1591" s="63">
        <v>0</v>
      </c>
      <c r="AE1591" s="63">
        <v>0</v>
      </c>
      <c r="AF1591" s="63">
        <v>0</v>
      </c>
      <c r="AG1591" s="63">
        <v>0</v>
      </c>
      <c r="AH1591" s="63">
        <v>0</v>
      </c>
      <c r="AI1591" s="63">
        <v>0</v>
      </c>
      <c r="AJ1591" s="63">
        <v>0</v>
      </c>
      <c r="AK1591" s="63">
        <v>0</v>
      </c>
      <c r="AL1591" s="63">
        <v>0</v>
      </c>
      <c r="AM1591" s="63">
        <v>0</v>
      </c>
      <c r="AN1591" s="63">
        <v>0</v>
      </c>
      <c r="AO1591" s="63">
        <v>1</v>
      </c>
      <c r="AP1591" s="63">
        <v>0</v>
      </c>
      <c r="AQ1591" s="63">
        <v>0</v>
      </c>
      <c r="AR1591" s="63">
        <v>1</v>
      </c>
      <c r="AS1591" s="63">
        <v>0</v>
      </c>
      <c r="AT1591" s="63">
        <v>0</v>
      </c>
      <c r="AU1591" s="63">
        <v>0</v>
      </c>
      <c r="AV1591" s="63">
        <v>0</v>
      </c>
      <c r="AW1591" s="63">
        <v>0</v>
      </c>
      <c r="AX1591" s="63">
        <v>0</v>
      </c>
      <c r="AY1591" s="63"/>
      <c r="BA1591" t="str">
        <f t="shared" si="355"/>
        <v>Weston</v>
      </c>
      <c r="BB1591" t="s">
        <v>2280</v>
      </c>
      <c r="BC1591">
        <v>1</v>
      </c>
      <c r="BE1591" s="112">
        <v>50</v>
      </c>
      <c r="BF1591" s="114">
        <v>27</v>
      </c>
      <c r="BG1591" s="114">
        <v>105</v>
      </c>
      <c r="BH1591" s="118">
        <v>82000</v>
      </c>
      <c r="BI1591" s="118">
        <f t="shared" si="365"/>
        <v>50027</v>
      </c>
      <c r="BJ1591" s="8" t="s">
        <v>1471</v>
      </c>
      <c r="BK1591">
        <f t="shared" si="363"/>
        <v>5082000</v>
      </c>
      <c r="BP1591">
        <v>35.17</v>
      </c>
      <c r="BQ1591">
        <v>0.08</v>
      </c>
      <c r="BR1591">
        <v>35.090000000000003</v>
      </c>
      <c r="BW1591" s="63"/>
      <c r="BX1591" s="63"/>
    </row>
    <row r="1592" spans="1:76" ht="15" hidden="1" customHeight="1" outlineLevel="1">
      <c r="A1592" t="s">
        <v>3163</v>
      </c>
      <c r="B1592" s="8" t="s">
        <v>2015</v>
      </c>
      <c r="C1592" s="1">
        <f t="shared" si="356"/>
        <v>612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357"/>
        <v>0</v>
      </c>
      <c r="G1592" s="1">
        <f t="shared" si="358"/>
        <v>439</v>
      </c>
      <c r="H1592" s="2">
        <f t="shared" si="364"/>
        <v>0.7173202614379085</v>
      </c>
      <c r="I1592" s="6"/>
      <c r="J1592" s="2">
        <f t="shared" si="359"/>
        <v>0.84477124183006536</v>
      </c>
      <c r="K1592" s="2">
        <f t="shared" si="360"/>
        <v>0.12745098039215685</v>
      </c>
      <c r="L1592" s="2">
        <f t="shared" si="361"/>
        <v>0</v>
      </c>
      <c r="M1592" s="2">
        <f t="shared" si="362"/>
        <v>2.777777777777779E-2</v>
      </c>
      <c r="N1592" s="63">
        <v>517</v>
      </c>
      <c r="O1592" s="63">
        <v>78</v>
      </c>
      <c r="P1592" s="63">
        <v>0</v>
      </c>
      <c r="Q1592" s="63">
        <v>5</v>
      </c>
      <c r="R1592" s="63">
        <v>1</v>
      </c>
      <c r="S1592" s="63">
        <v>0</v>
      </c>
      <c r="T1592" s="63">
        <v>0</v>
      </c>
      <c r="U1592" s="63">
        <v>2</v>
      </c>
      <c r="V1592" s="63">
        <v>0</v>
      </c>
      <c r="W1592" s="63">
        <v>4</v>
      </c>
      <c r="X1592" s="63">
        <v>1</v>
      </c>
      <c r="Y1592" s="63">
        <v>0</v>
      </c>
      <c r="Z1592" s="63">
        <v>1</v>
      </c>
      <c r="AA1592" s="63">
        <v>0</v>
      </c>
      <c r="AB1592" s="63">
        <v>0</v>
      </c>
      <c r="AC1592" s="63">
        <v>0</v>
      </c>
      <c r="AD1592" s="63">
        <v>0</v>
      </c>
      <c r="AE1592" s="63">
        <v>0</v>
      </c>
      <c r="AF1592" s="63">
        <v>0</v>
      </c>
      <c r="AG1592" s="63">
        <v>0</v>
      </c>
      <c r="AH1592" s="63">
        <v>0</v>
      </c>
      <c r="AI1592" s="63">
        <v>0</v>
      </c>
      <c r="AJ1592" s="63">
        <v>0</v>
      </c>
      <c r="AK1592" s="63">
        <v>0</v>
      </c>
      <c r="AL1592" s="63">
        <v>0</v>
      </c>
      <c r="AM1592" s="63">
        <v>0</v>
      </c>
      <c r="AN1592" s="63">
        <v>0</v>
      </c>
      <c r="AO1592" s="63">
        <v>0</v>
      </c>
      <c r="AP1592" s="63">
        <v>0</v>
      </c>
      <c r="AQ1592" s="63">
        <v>0</v>
      </c>
      <c r="AR1592" s="63">
        <v>1</v>
      </c>
      <c r="AS1592" s="63">
        <v>0</v>
      </c>
      <c r="AT1592" s="63">
        <v>0</v>
      </c>
      <c r="AU1592" s="63">
        <v>0</v>
      </c>
      <c r="AV1592" s="63">
        <v>2</v>
      </c>
      <c r="AW1592" s="63">
        <v>0</v>
      </c>
      <c r="AX1592" s="63">
        <v>0</v>
      </c>
      <c r="AY1592" s="63"/>
      <c r="BA1592" t="str">
        <f t="shared" si="355"/>
        <v>Weybridge</v>
      </c>
      <c r="BB1592" t="s">
        <v>1345</v>
      </c>
      <c r="BC1592">
        <v>1</v>
      </c>
      <c r="BE1592" s="112">
        <v>50</v>
      </c>
      <c r="BF1592" s="114">
        <v>1</v>
      </c>
      <c r="BG1592" s="114">
        <v>110</v>
      </c>
      <c r="BH1592" s="118">
        <v>83275</v>
      </c>
      <c r="BI1592" s="118">
        <f t="shared" si="365"/>
        <v>50001</v>
      </c>
      <c r="BJ1592" s="8" t="s">
        <v>1471</v>
      </c>
      <c r="BK1592">
        <f t="shared" si="363"/>
        <v>5083275</v>
      </c>
      <c r="BP1592">
        <v>17.57</v>
      </c>
      <c r="BQ1592">
        <v>0.56000000000000005</v>
      </c>
      <c r="BR1592">
        <v>17.010000000000002</v>
      </c>
      <c r="BW1592" s="63"/>
      <c r="BX1592" s="63"/>
    </row>
    <row r="1593" spans="1:76" ht="15" hidden="1" customHeight="1" outlineLevel="1">
      <c r="A1593" t="s">
        <v>2789</v>
      </c>
      <c r="B1593" s="8" t="s">
        <v>2015</v>
      </c>
      <c r="C1593" s="1">
        <f t="shared" si="356"/>
        <v>452</v>
      </c>
      <c r="D1593" s="5">
        <f>IF(N1593&gt;0, RANK(N1593,(N1593:P1593,Q1593:AE1593)),0)</f>
        <v>1</v>
      </c>
      <c r="E1593" s="5">
        <f>IF(O1593&gt;0,RANK(O1593,(N1593:P1593,Q1593:AE1593)),0)</f>
        <v>2</v>
      </c>
      <c r="F1593" s="5">
        <f t="shared" si="357"/>
        <v>5</v>
      </c>
      <c r="G1593" s="1">
        <f t="shared" si="358"/>
        <v>36</v>
      </c>
      <c r="H1593" s="2">
        <f t="shared" si="364"/>
        <v>7.9646017699115043E-2</v>
      </c>
      <c r="I1593" s="6"/>
      <c r="J1593" s="2">
        <f t="shared" si="359"/>
        <v>0.52212389380530977</v>
      </c>
      <c r="K1593" s="2">
        <f t="shared" si="360"/>
        <v>0.44247787610619471</v>
      </c>
      <c r="L1593" s="2">
        <f t="shared" si="361"/>
        <v>2.2123893805309734E-3</v>
      </c>
      <c r="M1593" s="2">
        <f t="shared" si="362"/>
        <v>3.3185840707964542E-2</v>
      </c>
      <c r="N1593" s="63">
        <v>236</v>
      </c>
      <c r="O1593" s="63">
        <v>200</v>
      </c>
      <c r="P1593" s="63">
        <v>1</v>
      </c>
      <c r="Q1593" s="63">
        <v>5</v>
      </c>
      <c r="R1593" s="63">
        <v>1</v>
      </c>
      <c r="S1593" s="63">
        <v>0</v>
      </c>
      <c r="T1593" s="63">
        <v>0</v>
      </c>
      <c r="U1593" s="63">
        <v>2</v>
      </c>
      <c r="V1593" s="63">
        <v>0</v>
      </c>
      <c r="W1593" s="63">
        <v>1</v>
      </c>
      <c r="X1593" s="63">
        <v>0</v>
      </c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>
        <v>0</v>
      </c>
      <c r="AE1593" s="63">
        <v>0</v>
      </c>
      <c r="AF1593" s="63">
        <v>0</v>
      </c>
      <c r="AG1593" s="63">
        <v>0</v>
      </c>
      <c r="AH1593" s="63">
        <v>0</v>
      </c>
      <c r="AI1593" s="63">
        <v>0</v>
      </c>
      <c r="AJ1593" s="63">
        <v>0</v>
      </c>
      <c r="AK1593" s="63">
        <v>0</v>
      </c>
      <c r="AL1593" s="63">
        <v>0</v>
      </c>
      <c r="AM1593" s="63">
        <v>0</v>
      </c>
      <c r="AN1593" s="63">
        <v>0</v>
      </c>
      <c r="AO1593" s="63">
        <v>4</v>
      </c>
      <c r="AP1593" s="63">
        <v>1</v>
      </c>
      <c r="AQ1593" s="63">
        <v>0</v>
      </c>
      <c r="AR1593" s="63">
        <v>1</v>
      </c>
      <c r="AS1593" s="63">
        <v>0</v>
      </c>
      <c r="AT1593" s="63">
        <v>0</v>
      </c>
      <c r="AU1593" s="63">
        <v>0</v>
      </c>
      <c r="AV1593" s="63">
        <v>0</v>
      </c>
      <c r="AW1593" s="63">
        <v>0</v>
      </c>
      <c r="AX1593" s="63">
        <v>0</v>
      </c>
      <c r="AY1593" s="63"/>
      <c r="BA1593" t="str">
        <f t="shared" si="355"/>
        <v>Wheelock</v>
      </c>
      <c r="BB1593" t="s">
        <v>680</v>
      </c>
      <c r="BC1593">
        <v>1</v>
      </c>
      <c r="BE1593" s="112">
        <v>50</v>
      </c>
      <c r="BF1593" s="114">
        <v>5</v>
      </c>
      <c r="BG1593" s="114">
        <v>85</v>
      </c>
      <c r="BH1593" s="118">
        <v>83500</v>
      </c>
      <c r="BI1593" s="118">
        <f t="shared" si="365"/>
        <v>50005</v>
      </c>
      <c r="BJ1593" s="8" t="s">
        <v>1471</v>
      </c>
      <c r="BK1593">
        <f t="shared" si="363"/>
        <v>5083500</v>
      </c>
      <c r="BP1593">
        <v>39.82</v>
      </c>
      <c r="BQ1593">
        <v>0.25</v>
      </c>
      <c r="BR1593">
        <v>39.56</v>
      </c>
      <c r="BW1593" s="63"/>
      <c r="BX1593" s="63"/>
    </row>
    <row r="1594" spans="1:76" ht="15" hidden="1" customHeight="1" outlineLevel="1">
      <c r="A1594" t="s">
        <v>2474</v>
      </c>
      <c r="B1594" s="8" t="s">
        <v>2015</v>
      </c>
      <c r="C1594" s="1">
        <f t="shared" si="356"/>
        <v>218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357"/>
        <v>0</v>
      </c>
      <c r="G1594" s="1">
        <f t="shared" si="358"/>
        <v>40</v>
      </c>
      <c r="H1594" s="2">
        <f t="shared" si="364"/>
        <v>0.1834862385321101</v>
      </c>
      <c r="I1594" s="6"/>
      <c r="J1594" s="2">
        <f t="shared" si="359"/>
        <v>0.56880733944954132</v>
      </c>
      <c r="K1594" s="2">
        <f t="shared" si="360"/>
        <v>0.38532110091743121</v>
      </c>
      <c r="L1594" s="2">
        <f t="shared" si="361"/>
        <v>0</v>
      </c>
      <c r="M1594" s="2">
        <f t="shared" si="362"/>
        <v>4.587155963302747E-2</v>
      </c>
      <c r="N1594" s="63">
        <v>124</v>
      </c>
      <c r="O1594" s="63">
        <v>84</v>
      </c>
      <c r="P1594" s="63">
        <v>0</v>
      </c>
      <c r="Q1594" s="63">
        <v>1</v>
      </c>
      <c r="R1594" s="63">
        <v>0</v>
      </c>
      <c r="S1594" s="63">
        <v>0</v>
      </c>
      <c r="T1594" s="63">
        <v>0</v>
      </c>
      <c r="U1594" s="63">
        <v>0</v>
      </c>
      <c r="V1594" s="63">
        <v>0</v>
      </c>
      <c r="W1594" s="63">
        <v>2</v>
      </c>
      <c r="X1594" s="63">
        <v>0</v>
      </c>
      <c r="Y1594" s="63">
        <v>0</v>
      </c>
      <c r="Z1594" s="63">
        <v>0</v>
      </c>
      <c r="AA1594" s="63">
        <v>1</v>
      </c>
      <c r="AB1594" s="63">
        <v>0</v>
      </c>
      <c r="AC1594" s="63">
        <v>0</v>
      </c>
      <c r="AD1594" s="63">
        <v>0</v>
      </c>
      <c r="AE1594" s="63">
        <v>0</v>
      </c>
      <c r="AF1594" s="63">
        <v>0</v>
      </c>
      <c r="AG1594" s="63">
        <v>0</v>
      </c>
      <c r="AH1594" s="63">
        <v>0</v>
      </c>
      <c r="AI1594" s="63">
        <v>0</v>
      </c>
      <c r="AJ1594" s="63">
        <v>0</v>
      </c>
      <c r="AK1594" s="63">
        <v>1</v>
      </c>
      <c r="AL1594" s="63">
        <v>0</v>
      </c>
      <c r="AM1594" s="63">
        <v>0</v>
      </c>
      <c r="AN1594" s="63">
        <v>0</v>
      </c>
      <c r="AO1594" s="63">
        <v>4</v>
      </c>
      <c r="AP1594" s="63">
        <v>0</v>
      </c>
      <c r="AQ1594" s="63">
        <v>0</v>
      </c>
      <c r="AR1594" s="63">
        <v>1</v>
      </c>
      <c r="AS1594" s="63">
        <v>0</v>
      </c>
      <c r="AT1594" s="63">
        <v>0</v>
      </c>
      <c r="AU1594" s="63">
        <v>0</v>
      </c>
      <c r="AV1594" s="63">
        <v>0</v>
      </c>
      <c r="AW1594" s="63">
        <v>0</v>
      </c>
      <c r="AX1594" s="63">
        <v>0</v>
      </c>
      <c r="AY1594" s="63"/>
      <c r="BA1594" t="str">
        <f t="shared" si="355"/>
        <v>Whiting</v>
      </c>
      <c r="BB1594" t="s">
        <v>1345</v>
      </c>
      <c r="BC1594">
        <v>1</v>
      </c>
      <c r="BE1594" s="112">
        <v>50</v>
      </c>
      <c r="BF1594" s="114">
        <v>1</v>
      </c>
      <c r="BG1594" s="114">
        <v>115</v>
      </c>
      <c r="BH1594" s="118">
        <v>83800</v>
      </c>
      <c r="BI1594" s="118">
        <f t="shared" si="365"/>
        <v>50001</v>
      </c>
      <c r="BJ1594" s="8" t="s">
        <v>1471</v>
      </c>
      <c r="BK1594">
        <f t="shared" si="363"/>
        <v>5083800</v>
      </c>
      <c r="BP1594">
        <v>13.68</v>
      </c>
      <c r="BQ1594">
        <v>0</v>
      </c>
      <c r="BR1594">
        <v>13.68</v>
      </c>
      <c r="BW1594" s="63"/>
      <c r="BX1594" s="63"/>
    </row>
    <row r="1595" spans="1:76" ht="15" hidden="1" customHeight="1" outlineLevel="1">
      <c r="A1595" t="s">
        <v>2273</v>
      </c>
      <c r="B1595" s="8" t="s">
        <v>2015</v>
      </c>
      <c r="C1595" s="1">
        <f t="shared" si="356"/>
        <v>775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 t="shared" si="357"/>
        <v>0</v>
      </c>
      <c r="G1595" s="1">
        <f t="shared" si="358"/>
        <v>57</v>
      </c>
      <c r="H1595" s="2">
        <f t="shared" si="364"/>
        <v>7.3548387096774193E-2</v>
      </c>
      <c r="I1595" s="6"/>
      <c r="J1595" s="2">
        <f t="shared" si="359"/>
        <v>0.51225806451612899</v>
      </c>
      <c r="K1595" s="2">
        <f t="shared" si="360"/>
        <v>0.43870967741935485</v>
      </c>
      <c r="L1595" s="2">
        <f t="shared" si="361"/>
        <v>0</v>
      </c>
      <c r="M1595" s="2">
        <f t="shared" si="362"/>
        <v>4.9032258064516165E-2</v>
      </c>
      <c r="N1595" s="63">
        <v>397</v>
      </c>
      <c r="O1595" s="63">
        <v>340</v>
      </c>
      <c r="P1595" s="63">
        <v>0</v>
      </c>
      <c r="Q1595" s="63">
        <v>22</v>
      </c>
      <c r="R1595" s="63">
        <v>2</v>
      </c>
      <c r="S1595" s="63">
        <v>0</v>
      </c>
      <c r="T1595" s="63">
        <v>0</v>
      </c>
      <c r="U1595" s="63">
        <v>1</v>
      </c>
      <c r="V1595" s="63">
        <v>0</v>
      </c>
      <c r="W1595" s="63">
        <v>3</v>
      </c>
      <c r="X1595" s="63">
        <v>0</v>
      </c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>
        <v>0</v>
      </c>
      <c r="AE1595" s="63">
        <v>0</v>
      </c>
      <c r="AF1595" s="63">
        <v>0</v>
      </c>
      <c r="AG1595" s="63">
        <v>0</v>
      </c>
      <c r="AH1595" s="63">
        <v>0</v>
      </c>
      <c r="AI1595" s="63">
        <v>0</v>
      </c>
      <c r="AJ1595" s="63">
        <v>0</v>
      </c>
      <c r="AK1595" s="63">
        <v>1</v>
      </c>
      <c r="AL1595" s="63">
        <v>0</v>
      </c>
      <c r="AM1595" s="63">
        <v>0</v>
      </c>
      <c r="AN1595" s="63">
        <v>0</v>
      </c>
      <c r="AO1595" s="63">
        <v>3</v>
      </c>
      <c r="AP1595" s="63">
        <v>0</v>
      </c>
      <c r="AQ1595" s="63">
        <v>0</v>
      </c>
      <c r="AR1595" s="63">
        <v>5</v>
      </c>
      <c r="AS1595" s="63">
        <v>0</v>
      </c>
      <c r="AT1595" s="63">
        <v>0</v>
      </c>
      <c r="AU1595" s="63">
        <v>0</v>
      </c>
      <c r="AV1595" s="63">
        <v>1</v>
      </c>
      <c r="AW1595" s="63">
        <v>0</v>
      </c>
      <c r="AX1595" s="63">
        <v>0</v>
      </c>
      <c r="AY1595" s="63"/>
      <c r="BA1595" t="str">
        <f t="shared" si="355"/>
        <v>Whitingham</v>
      </c>
      <c r="BB1595" t="s">
        <v>2128</v>
      </c>
      <c r="BC1595">
        <v>1</v>
      </c>
      <c r="BE1595" s="112">
        <v>50</v>
      </c>
      <c r="BF1595" s="114">
        <v>25</v>
      </c>
      <c r="BG1595" s="114">
        <v>100</v>
      </c>
      <c r="BH1595" s="118">
        <v>83950</v>
      </c>
      <c r="BI1595" s="118">
        <f t="shared" si="365"/>
        <v>50025</v>
      </c>
      <c r="BJ1595" s="8" t="s">
        <v>1471</v>
      </c>
      <c r="BK1595">
        <f t="shared" si="363"/>
        <v>5083950</v>
      </c>
      <c r="BP1595">
        <v>39.32</v>
      </c>
      <c r="BQ1595">
        <v>2.2400000000000002</v>
      </c>
      <c r="BR1595">
        <v>37.08</v>
      </c>
      <c r="BW1595" s="63"/>
      <c r="BX1595" s="63"/>
    </row>
    <row r="1596" spans="1:76" ht="15" hidden="1" customHeight="1" outlineLevel="1">
      <c r="A1596" t="s">
        <v>1500</v>
      </c>
      <c r="B1596" s="8" t="s">
        <v>2015</v>
      </c>
      <c r="C1596" s="1">
        <f t="shared" si="356"/>
        <v>1862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 t="shared" si="357"/>
        <v>9</v>
      </c>
      <c r="G1596" s="1">
        <f t="shared" si="358"/>
        <v>65</v>
      </c>
      <c r="H1596" s="2">
        <f t="shared" si="364"/>
        <v>3.4908700322234157E-2</v>
      </c>
      <c r="I1596" s="6"/>
      <c r="J1596" s="2">
        <f t="shared" si="359"/>
        <v>0.46079484425349088</v>
      </c>
      <c r="K1596" s="2">
        <f t="shared" si="360"/>
        <v>0.49570354457572502</v>
      </c>
      <c r="L1596" s="2">
        <f t="shared" si="361"/>
        <v>5.3705692803437163E-4</v>
      </c>
      <c r="M1596" s="2">
        <f t="shared" si="362"/>
        <v>4.2964554242749788E-2</v>
      </c>
      <c r="N1596" s="63">
        <v>858</v>
      </c>
      <c r="O1596" s="63">
        <v>923</v>
      </c>
      <c r="P1596" s="63">
        <v>1</v>
      </c>
      <c r="Q1596" s="63">
        <v>32</v>
      </c>
      <c r="R1596" s="63">
        <v>3</v>
      </c>
      <c r="S1596" s="63">
        <v>2</v>
      </c>
      <c r="T1596" s="63">
        <v>0</v>
      </c>
      <c r="U1596" s="63">
        <v>10</v>
      </c>
      <c r="V1596" s="63">
        <v>1</v>
      </c>
      <c r="W1596" s="63">
        <v>13</v>
      </c>
      <c r="X1596" s="63">
        <v>0</v>
      </c>
      <c r="Y1596" s="63">
        <v>0</v>
      </c>
      <c r="Z1596" s="63">
        <v>0</v>
      </c>
      <c r="AA1596" s="63">
        <v>1</v>
      </c>
      <c r="AB1596" s="63">
        <v>2</v>
      </c>
      <c r="AC1596" s="63">
        <v>0</v>
      </c>
      <c r="AD1596" s="63">
        <v>0</v>
      </c>
      <c r="AE1596" s="63">
        <v>0</v>
      </c>
      <c r="AF1596" s="63">
        <v>0</v>
      </c>
      <c r="AG1596" s="63">
        <v>0</v>
      </c>
      <c r="AH1596" s="63">
        <v>0</v>
      </c>
      <c r="AI1596" s="63">
        <v>0</v>
      </c>
      <c r="AJ1596" s="63">
        <v>0</v>
      </c>
      <c r="AK1596" s="63">
        <v>1</v>
      </c>
      <c r="AL1596" s="63">
        <v>0</v>
      </c>
      <c r="AM1596" s="63">
        <v>0</v>
      </c>
      <c r="AN1596" s="63">
        <v>0</v>
      </c>
      <c r="AO1596" s="63">
        <v>6</v>
      </c>
      <c r="AP1596" s="63">
        <v>0</v>
      </c>
      <c r="AQ1596" s="63">
        <v>0</v>
      </c>
      <c r="AR1596" s="63">
        <v>9</v>
      </c>
      <c r="AS1596" s="63">
        <v>0</v>
      </c>
      <c r="AT1596" s="63">
        <v>0</v>
      </c>
      <c r="AU1596" s="63">
        <v>0</v>
      </c>
      <c r="AV1596" s="63">
        <v>0</v>
      </c>
      <c r="AW1596" s="63">
        <v>0</v>
      </c>
      <c r="AX1596" s="63">
        <v>0</v>
      </c>
      <c r="AY1596" s="63"/>
      <c r="BA1596" t="str">
        <f t="shared" si="355"/>
        <v>Williamstown</v>
      </c>
      <c r="BB1596" t="s">
        <v>2012</v>
      </c>
      <c r="BC1596">
        <v>1</v>
      </c>
      <c r="BE1596" s="112">
        <v>50</v>
      </c>
      <c r="BF1596" s="114">
        <v>17</v>
      </c>
      <c r="BG1596" s="114">
        <v>85</v>
      </c>
      <c r="BH1596" s="118">
        <v>84175</v>
      </c>
      <c r="BI1596" s="118">
        <f t="shared" si="365"/>
        <v>50017</v>
      </c>
      <c r="BJ1596" s="8" t="s">
        <v>1471</v>
      </c>
      <c r="BK1596">
        <f t="shared" si="363"/>
        <v>5084175</v>
      </c>
      <c r="BP1596">
        <v>40.33</v>
      </c>
      <c r="BQ1596">
        <v>0.16</v>
      </c>
      <c r="BR1596">
        <v>40.18</v>
      </c>
      <c r="BW1596" s="63"/>
      <c r="BX1596" s="63"/>
    </row>
    <row r="1597" spans="1:76" ht="15" hidden="1" customHeight="1" outlineLevel="1">
      <c r="A1597" t="s">
        <v>587</v>
      </c>
      <c r="B1597" s="8" t="s">
        <v>2015</v>
      </c>
      <c r="C1597" s="1">
        <f t="shared" si="356"/>
        <v>6873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357"/>
        <v>10</v>
      </c>
      <c r="G1597" s="1">
        <f t="shared" si="358"/>
        <v>3262</v>
      </c>
      <c r="H1597" s="2">
        <f t="shared" si="364"/>
        <v>0.47461079586788885</v>
      </c>
      <c r="I1597" s="6"/>
      <c r="J1597" s="2">
        <f t="shared" si="359"/>
        <v>0.72180998108540662</v>
      </c>
      <c r="K1597" s="2">
        <f t="shared" si="360"/>
        <v>0.24719918521751783</v>
      </c>
      <c r="L1597" s="2">
        <f t="shared" si="361"/>
        <v>2.9099374363451185E-4</v>
      </c>
      <c r="M1597" s="2">
        <f t="shared" si="362"/>
        <v>3.0699839953441048E-2</v>
      </c>
      <c r="N1597" s="63">
        <v>4961</v>
      </c>
      <c r="O1597" s="63">
        <v>1699</v>
      </c>
      <c r="P1597" s="63">
        <v>2</v>
      </c>
      <c r="Q1597" s="63">
        <v>60</v>
      </c>
      <c r="R1597" s="63">
        <v>23</v>
      </c>
      <c r="S1597" s="63">
        <v>3</v>
      </c>
      <c r="T1597" s="63">
        <v>2</v>
      </c>
      <c r="U1597" s="63">
        <v>31</v>
      </c>
      <c r="V1597" s="63">
        <v>3</v>
      </c>
      <c r="W1597" s="63">
        <v>34</v>
      </c>
      <c r="X1597" s="63">
        <v>1</v>
      </c>
      <c r="Y1597" s="63">
        <v>0</v>
      </c>
      <c r="Z1597" s="63">
        <v>5</v>
      </c>
      <c r="AA1597" s="63">
        <v>1</v>
      </c>
      <c r="AB1597" s="63">
        <v>0</v>
      </c>
      <c r="AC1597" s="63">
        <v>0</v>
      </c>
      <c r="AD1597" s="63">
        <v>0</v>
      </c>
      <c r="AE1597" s="63">
        <v>0</v>
      </c>
      <c r="AF1597" s="63">
        <v>0</v>
      </c>
      <c r="AG1597" s="63">
        <v>0</v>
      </c>
      <c r="AH1597" s="63">
        <v>0</v>
      </c>
      <c r="AI1597" s="63">
        <v>0</v>
      </c>
      <c r="AJ1597" s="63">
        <v>0</v>
      </c>
      <c r="AK1597" s="63">
        <v>3</v>
      </c>
      <c r="AL1597" s="63">
        <v>0</v>
      </c>
      <c r="AM1597" s="63">
        <v>0</v>
      </c>
      <c r="AN1597" s="63">
        <v>0</v>
      </c>
      <c r="AO1597" s="63">
        <v>13</v>
      </c>
      <c r="AP1597" s="63">
        <v>1</v>
      </c>
      <c r="AQ1597" s="63">
        <v>0</v>
      </c>
      <c r="AR1597" s="63">
        <v>29</v>
      </c>
      <c r="AS1597" s="63">
        <v>0</v>
      </c>
      <c r="AT1597" s="63">
        <v>0</v>
      </c>
      <c r="AU1597" s="63">
        <v>0</v>
      </c>
      <c r="AV1597" s="63">
        <v>2</v>
      </c>
      <c r="AW1597" s="63">
        <v>0</v>
      </c>
      <c r="AX1597" s="63">
        <v>0</v>
      </c>
      <c r="AY1597" s="63"/>
      <c r="BA1597" t="str">
        <f t="shared" si="355"/>
        <v>Williston</v>
      </c>
      <c r="BB1597" t="s">
        <v>3172</v>
      </c>
      <c r="BC1597">
        <v>1</v>
      </c>
      <c r="BE1597" s="112">
        <v>50</v>
      </c>
      <c r="BF1597" s="114">
        <v>7</v>
      </c>
      <c r="BG1597" s="114">
        <v>85</v>
      </c>
      <c r="BH1597" s="118">
        <v>84475</v>
      </c>
      <c r="BI1597" s="118">
        <f t="shared" si="365"/>
        <v>50007</v>
      </c>
      <c r="BJ1597" s="8" t="s">
        <v>1471</v>
      </c>
      <c r="BK1597">
        <f t="shared" si="363"/>
        <v>5084475</v>
      </c>
      <c r="BP1597">
        <v>30.71</v>
      </c>
      <c r="BQ1597">
        <v>0.37</v>
      </c>
      <c r="BR1597">
        <v>30.34</v>
      </c>
      <c r="BW1597" s="63"/>
      <c r="BX1597" s="63"/>
    </row>
    <row r="1598" spans="1:76" ht="15" hidden="1" customHeight="1" outlineLevel="1">
      <c r="A1598" t="s">
        <v>2510</v>
      </c>
      <c r="B1598" s="8" t="s">
        <v>2015</v>
      </c>
      <c r="C1598" s="1">
        <f t="shared" si="356"/>
        <v>1156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357"/>
        <v>5</v>
      </c>
      <c r="G1598" s="1">
        <f t="shared" si="358"/>
        <v>448</v>
      </c>
      <c r="H1598" s="2">
        <f t="shared" si="364"/>
        <v>0.38754325259515571</v>
      </c>
      <c r="I1598" s="6"/>
      <c r="J1598" s="2">
        <f t="shared" si="359"/>
        <v>0.68252595155709339</v>
      </c>
      <c r="K1598" s="2">
        <f t="shared" si="360"/>
        <v>0.29498269896193774</v>
      </c>
      <c r="L1598" s="2">
        <f t="shared" si="361"/>
        <v>1.7301038062283738E-3</v>
      </c>
      <c r="M1598" s="2">
        <f t="shared" si="362"/>
        <v>2.0761245674740497E-2</v>
      </c>
      <c r="N1598" s="63">
        <v>789</v>
      </c>
      <c r="O1598" s="63">
        <v>341</v>
      </c>
      <c r="P1598" s="63">
        <v>2</v>
      </c>
      <c r="Q1598" s="63">
        <v>11</v>
      </c>
      <c r="R1598" s="63">
        <v>0</v>
      </c>
      <c r="S1598" s="63">
        <v>1</v>
      </c>
      <c r="T1598" s="63">
        <v>0</v>
      </c>
      <c r="U1598" s="63">
        <v>5</v>
      </c>
      <c r="V1598" s="63">
        <v>0</v>
      </c>
      <c r="W1598" s="63">
        <v>2</v>
      </c>
      <c r="X1598" s="63">
        <v>0</v>
      </c>
      <c r="Y1598" s="63">
        <v>0</v>
      </c>
      <c r="Z1598" s="63">
        <v>0</v>
      </c>
      <c r="AA1598" s="63">
        <v>0</v>
      </c>
      <c r="AB1598" s="63">
        <v>0</v>
      </c>
      <c r="AC1598" s="63">
        <v>0</v>
      </c>
      <c r="AD1598" s="63">
        <v>0</v>
      </c>
      <c r="AE1598" s="63">
        <v>1</v>
      </c>
      <c r="AF1598" s="63">
        <v>0</v>
      </c>
      <c r="AG1598" s="63">
        <v>0</v>
      </c>
      <c r="AH1598" s="63">
        <v>0</v>
      </c>
      <c r="AI1598" s="63">
        <v>0</v>
      </c>
      <c r="AJ1598" s="63">
        <v>0</v>
      </c>
      <c r="AK1598" s="63">
        <v>0</v>
      </c>
      <c r="AL1598" s="63">
        <v>0</v>
      </c>
      <c r="AM1598" s="63">
        <v>0</v>
      </c>
      <c r="AN1598" s="63">
        <v>0</v>
      </c>
      <c r="AO1598" s="63">
        <v>1</v>
      </c>
      <c r="AP1598" s="63">
        <v>1</v>
      </c>
      <c r="AQ1598" s="63">
        <v>0</v>
      </c>
      <c r="AR1598" s="63">
        <v>2</v>
      </c>
      <c r="AS1598" s="63">
        <v>0</v>
      </c>
      <c r="AT1598" s="63">
        <v>0</v>
      </c>
      <c r="AU1598" s="63">
        <v>0</v>
      </c>
      <c r="AV1598" s="63">
        <v>0</v>
      </c>
      <c r="AW1598" s="63">
        <v>0</v>
      </c>
      <c r="AX1598" s="63">
        <v>0</v>
      </c>
      <c r="AY1598" s="63"/>
      <c r="BA1598" t="str">
        <f t="shared" si="355"/>
        <v>Wilmington</v>
      </c>
      <c r="BB1598" t="s">
        <v>2128</v>
      </c>
      <c r="BC1598">
        <v>1</v>
      </c>
      <c r="BE1598" s="112">
        <v>50</v>
      </c>
      <c r="BF1598" s="114">
        <v>25</v>
      </c>
      <c r="BG1598" s="114">
        <v>105</v>
      </c>
      <c r="BH1598" s="118">
        <v>84700</v>
      </c>
      <c r="BI1598" s="118">
        <f t="shared" si="365"/>
        <v>50025</v>
      </c>
      <c r="BJ1598" s="8" t="s">
        <v>1471</v>
      </c>
      <c r="BK1598">
        <f t="shared" si="363"/>
        <v>5084700</v>
      </c>
      <c r="BP1598">
        <v>41.26</v>
      </c>
      <c r="BQ1598">
        <v>1.81</v>
      </c>
      <c r="BR1598">
        <v>39.44</v>
      </c>
      <c r="BW1598" s="63"/>
      <c r="BX1598" s="63"/>
    </row>
    <row r="1599" spans="1:76" ht="15" hidden="1" customHeight="1" outlineLevel="1">
      <c r="A1599" t="s">
        <v>2128</v>
      </c>
      <c r="B1599" s="8" t="s">
        <v>2015</v>
      </c>
      <c r="C1599" s="1">
        <f t="shared" si="356"/>
        <v>282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357"/>
        <v>0</v>
      </c>
      <c r="G1599" s="1">
        <f t="shared" si="358"/>
        <v>104</v>
      </c>
      <c r="H1599" s="2">
        <f t="shared" si="364"/>
        <v>0.36879432624113473</v>
      </c>
      <c r="I1599" s="6"/>
      <c r="J1599" s="2">
        <f t="shared" si="359"/>
        <v>0.66312056737588654</v>
      </c>
      <c r="K1599" s="2">
        <f t="shared" si="360"/>
        <v>0.29432624113475175</v>
      </c>
      <c r="L1599" s="2">
        <f t="shared" si="361"/>
        <v>0</v>
      </c>
      <c r="M1599" s="2">
        <f t="shared" si="362"/>
        <v>4.2553191489361708E-2</v>
      </c>
      <c r="N1599" s="63">
        <v>187</v>
      </c>
      <c r="O1599" s="63">
        <v>83</v>
      </c>
      <c r="P1599" s="63">
        <v>0</v>
      </c>
      <c r="Q1599" s="63">
        <v>2</v>
      </c>
      <c r="R1599" s="63">
        <v>0</v>
      </c>
      <c r="S1599" s="63">
        <v>0</v>
      </c>
      <c r="T1599" s="63">
        <v>0</v>
      </c>
      <c r="U1599" s="63">
        <v>2</v>
      </c>
      <c r="V1599" s="63">
        <v>0</v>
      </c>
      <c r="W1599" s="63">
        <v>0</v>
      </c>
      <c r="X1599" s="63">
        <v>0</v>
      </c>
      <c r="Y1599" s="63">
        <v>0</v>
      </c>
      <c r="Z1599" s="63">
        <v>0</v>
      </c>
      <c r="AA1599" s="63">
        <v>0</v>
      </c>
      <c r="AB1599" s="63">
        <v>0</v>
      </c>
      <c r="AC1599" s="63">
        <v>0</v>
      </c>
      <c r="AD1599" s="63">
        <v>0</v>
      </c>
      <c r="AE1599" s="63">
        <v>1</v>
      </c>
      <c r="AF1599" s="63">
        <v>0</v>
      </c>
      <c r="AG1599" s="63">
        <v>0</v>
      </c>
      <c r="AH1599" s="63">
        <v>0</v>
      </c>
      <c r="AI1599" s="63">
        <v>0</v>
      </c>
      <c r="AJ1599" s="63">
        <v>0</v>
      </c>
      <c r="AK1599" s="63">
        <v>0</v>
      </c>
      <c r="AL1599" s="63">
        <v>0</v>
      </c>
      <c r="AM1599" s="63">
        <v>0</v>
      </c>
      <c r="AN1599" s="63">
        <v>0</v>
      </c>
      <c r="AO1599" s="63">
        <v>1</v>
      </c>
      <c r="AP1599" s="63">
        <v>1</v>
      </c>
      <c r="AQ1599" s="63">
        <v>0</v>
      </c>
      <c r="AR1599" s="63">
        <v>2</v>
      </c>
      <c r="AS1599" s="63">
        <v>1</v>
      </c>
      <c r="AT1599" s="63">
        <v>0</v>
      </c>
      <c r="AU1599" s="63">
        <v>0</v>
      </c>
      <c r="AV1599" s="63">
        <v>2</v>
      </c>
      <c r="AW1599" s="63">
        <v>0</v>
      </c>
      <c r="AX1599" s="63">
        <v>0</v>
      </c>
      <c r="AY1599" s="63"/>
      <c r="BA1599" t="str">
        <f t="shared" si="355"/>
        <v>Windham</v>
      </c>
      <c r="BB1599" t="s">
        <v>2128</v>
      </c>
      <c r="BC1599">
        <v>1</v>
      </c>
      <c r="BE1599" s="112">
        <v>50</v>
      </c>
      <c r="BF1599" s="114">
        <v>25</v>
      </c>
      <c r="BG1599" s="114">
        <v>110</v>
      </c>
      <c r="BH1599" s="118">
        <v>84850</v>
      </c>
      <c r="BI1599" s="118">
        <f t="shared" si="365"/>
        <v>50025</v>
      </c>
      <c r="BJ1599" s="8" t="s">
        <v>1471</v>
      </c>
      <c r="BK1599">
        <f t="shared" si="363"/>
        <v>5084850</v>
      </c>
      <c r="BP1599">
        <v>26.12</v>
      </c>
      <c r="BQ1599">
        <v>0.04</v>
      </c>
      <c r="BR1599">
        <v>26.07</v>
      </c>
      <c r="BW1599" s="63"/>
      <c r="BX1599" s="63"/>
    </row>
    <row r="1600" spans="1:76" ht="15" hidden="1" customHeight="1" outlineLevel="1">
      <c r="A1600" t="s">
        <v>2280</v>
      </c>
      <c r="B1600" s="8" t="s">
        <v>2015</v>
      </c>
      <c r="C1600" s="1">
        <f t="shared" si="356"/>
        <v>1890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357"/>
        <v>0</v>
      </c>
      <c r="G1600" s="1">
        <f t="shared" si="358"/>
        <v>729</v>
      </c>
      <c r="H1600" s="2">
        <f t="shared" si="364"/>
        <v>0.38571428571428573</v>
      </c>
      <c r="I1600" s="6"/>
      <c r="J1600" s="2">
        <f t="shared" si="359"/>
        <v>0.66984126984126979</v>
      </c>
      <c r="K1600" s="2">
        <f t="shared" si="360"/>
        <v>0.28412698412698412</v>
      </c>
      <c r="L1600" s="2">
        <f t="shared" si="361"/>
        <v>0</v>
      </c>
      <c r="M1600" s="2">
        <f t="shared" si="362"/>
        <v>4.603174603174609E-2</v>
      </c>
      <c r="N1600" s="63">
        <v>1266</v>
      </c>
      <c r="O1600" s="63">
        <v>537</v>
      </c>
      <c r="P1600" s="63">
        <v>0</v>
      </c>
      <c r="Q1600" s="63">
        <v>45</v>
      </c>
      <c r="R1600" s="63">
        <v>3</v>
      </c>
      <c r="S1600" s="63">
        <v>2</v>
      </c>
      <c r="T1600" s="63">
        <v>0</v>
      </c>
      <c r="U1600" s="63">
        <v>8</v>
      </c>
      <c r="V1600" s="63">
        <v>1</v>
      </c>
      <c r="W1600" s="63">
        <v>9</v>
      </c>
      <c r="X1600" s="63">
        <v>0</v>
      </c>
      <c r="Y1600" s="63">
        <v>0</v>
      </c>
      <c r="Z1600" s="63">
        <v>8</v>
      </c>
      <c r="AA1600" s="63">
        <v>0</v>
      </c>
      <c r="AB1600" s="63">
        <v>1</v>
      </c>
      <c r="AC1600" s="63">
        <v>0</v>
      </c>
      <c r="AD1600" s="63">
        <v>0</v>
      </c>
      <c r="AE1600" s="63">
        <v>1</v>
      </c>
      <c r="AF1600" s="63">
        <v>0</v>
      </c>
      <c r="AG1600" s="63">
        <v>0</v>
      </c>
      <c r="AH1600" s="63">
        <v>0</v>
      </c>
      <c r="AI1600" s="63">
        <v>0</v>
      </c>
      <c r="AJ1600" s="63">
        <v>0</v>
      </c>
      <c r="AK1600" s="63">
        <v>0</v>
      </c>
      <c r="AL1600" s="63">
        <v>0</v>
      </c>
      <c r="AM1600" s="63">
        <v>0</v>
      </c>
      <c r="AN1600" s="63">
        <v>0</v>
      </c>
      <c r="AO1600" s="63">
        <v>6</v>
      </c>
      <c r="AP1600" s="63">
        <v>0</v>
      </c>
      <c r="AQ1600" s="63">
        <v>0</v>
      </c>
      <c r="AR1600" s="63">
        <v>1</v>
      </c>
      <c r="AS1600" s="63">
        <v>0</v>
      </c>
      <c r="AT1600" s="63">
        <v>0</v>
      </c>
      <c r="AU1600" s="63">
        <v>0</v>
      </c>
      <c r="AV1600" s="63">
        <v>2</v>
      </c>
      <c r="AW1600" s="63">
        <v>0</v>
      </c>
      <c r="AX1600" s="63">
        <v>0</v>
      </c>
      <c r="AY1600" s="63"/>
      <c r="BA1600" t="str">
        <f t="shared" si="355"/>
        <v>Windsor</v>
      </c>
      <c r="BB1600" t="s">
        <v>2280</v>
      </c>
      <c r="BC1600">
        <v>1</v>
      </c>
      <c r="BE1600" s="112">
        <v>50</v>
      </c>
      <c r="BF1600" s="114">
        <v>27</v>
      </c>
      <c r="BG1600" s="114">
        <v>115</v>
      </c>
      <c r="BH1600" s="118">
        <v>84925</v>
      </c>
      <c r="BI1600" s="118">
        <f t="shared" si="365"/>
        <v>50027</v>
      </c>
      <c r="BJ1600" s="8" t="s">
        <v>1471</v>
      </c>
      <c r="BK1600">
        <f t="shared" si="363"/>
        <v>5084925</v>
      </c>
      <c r="BP1600">
        <v>19.760000000000002</v>
      </c>
      <c r="BQ1600">
        <v>0.21</v>
      </c>
      <c r="BR1600">
        <v>19.55</v>
      </c>
      <c r="BW1600" s="63"/>
      <c r="BX1600" s="63"/>
    </row>
    <row r="1601" spans="1:77" ht="15" hidden="1" customHeight="1" outlineLevel="1">
      <c r="A1601" t="s">
        <v>2272</v>
      </c>
      <c r="B1601" s="8" t="s">
        <v>2015</v>
      </c>
      <c r="C1601" s="1">
        <f t="shared" si="356"/>
        <v>674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357"/>
        <v>0</v>
      </c>
      <c r="G1601" s="1">
        <f t="shared" si="358"/>
        <v>291</v>
      </c>
      <c r="H1601" s="2">
        <f t="shared" si="364"/>
        <v>0.43175074183976259</v>
      </c>
      <c r="I1601" s="6"/>
      <c r="J1601" s="2">
        <f t="shared" si="359"/>
        <v>0.70178041543026703</v>
      </c>
      <c r="K1601" s="2">
        <f t="shared" si="360"/>
        <v>0.27002967359050445</v>
      </c>
      <c r="L1601" s="2">
        <f t="shared" si="361"/>
        <v>0</v>
      </c>
      <c r="M1601" s="2">
        <f t="shared" si="362"/>
        <v>2.8189910979228516E-2</v>
      </c>
      <c r="N1601" s="63">
        <v>473</v>
      </c>
      <c r="O1601" s="63">
        <v>182</v>
      </c>
      <c r="P1601" s="63">
        <v>0</v>
      </c>
      <c r="Q1601" s="63">
        <v>5</v>
      </c>
      <c r="R1601" s="63">
        <v>0</v>
      </c>
      <c r="S1601" s="63">
        <v>0</v>
      </c>
      <c r="T1601" s="63">
        <v>1</v>
      </c>
      <c r="U1601" s="63">
        <v>0</v>
      </c>
      <c r="V1601" s="63">
        <v>1</v>
      </c>
      <c r="W1601" s="63">
        <v>1</v>
      </c>
      <c r="X1601" s="63">
        <v>0</v>
      </c>
      <c r="Y1601" s="63">
        <v>0</v>
      </c>
      <c r="Z1601" s="63">
        <v>0</v>
      </c>
      <c r="AA1601" s="63">
        <v>1</v>
      </c>
      <c r="AB1601" s="63">
        <v>0</v>
      </c>
      <c r="AC1601" s="63">
        <v>0</v>
      </c>
      <c r="AD1601" s="63">
        <v>0</v>
      </c>
      <c r="AE1601" s="63">
        <v>0</v>
      </c>
      <c r="AF1601" s="63">
        <v>0</v>
      </c>
      <c r="AG1601" s="63">
        <v>0</v>
      </c>
      <c r="AH1601" s="63">
        <v>0</v>
      </c>
      <c r="AI1601" s="63">
        <v>0</v>
      </c>
      <c r="AJ1601" s="63">
        <v>0</v>
      </c>
      <c r="AK1601" s="63">
        <v>1</v>
      </c>
      <c r="AL1601" s="63">
        <v>0</v>
      </c>
      <c r="AM1601" s="63">
        <v>0</v>
      </c>
      <c r="AN1601" s="63">
        <v>0</v>
      </c>
      <c r="AO1601" s="63">
        <v>3</v>
      </c>
      <c r="AP1601" s="63">
        <v>3</v>
      </c>
      <c r="AQ1601" s="63">
        <v>0</v>
      </c>
      <c r="AR1601" s="63">
        <v>3</v>
      </c>
      <c r="AS1601" s="63">
        <v>0</v>
      </c>
      <c r="AT1601" s="63">
        <v>0</v>
      </c>
      <c r="AU1601" s="63">
        <v>0</v>
      </c>
      <c r="AV1601" s="63">
        <v>0</v>
      </c>
      <c r="AW1601" s="63">
        <v>0</v>
      </c>
      <c r="AX1601" s="63">
        <v>0</v>
      </c>
      <c r="AY1601" s="63"/>
      <c r="BA1601" t="str">
        <f t="shared" si="355"/>
        <v>Winhall</v>
      </c>
      <c r="BB1601" t="s">
        <v>950</v>
      </c>
      <c r="BC1601">
        <v>1</v>
      </c>
      <c r="BE1601" s="112">
        <v>50</v>
      </c>
      <c r="BF1601" s="114">
        <v>3</v>
      </c>
      <c r="BG1601" s="114">
        <v>75</v>
      </c>
      <c r="BH1601" s="118">
        <v>85075</v>
      </c>
      <c r="BI1601" s="118">
        <f t="shared" si="365"/>
        <v>50003</v>
      </c>
      <c r="BJ1601" s="8" t="s">
        <v>1471</v>
      </c>
      <c r="BK1601">
        <f t="shared" si="363"/>
        <v>5085075</v>
      </c>
      <c r="BP1601">
        <v>44.02</v>
      </c>
      <c r="BQ1601">
        <v>0.35</v>
      </c>
      <c r="BR1601">
        <v>43.67</v>
      </c>
      <c r="BW1601" s="63"/>
      <c r="BX1601" s="63"/>
    </row>
    <row r="1602" spans="1:77" ht="15" hidden="1" customHeight="1" outlineLevel="1">
      <c r="A1602" t="s">
        <v>570</v>
      </c>
      <c r="B1602" s="8" t="s">
        <v>2015</v>
      </c>
      <c r="C1602" s="1">
        <f t="shared" si="356"/>
        <v>3701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357"/>
        <v>0</v>
      </c>
      <c r="G1602" s="1">
        <f t="shared" si="358"/>
        <v>2420</v>
      </c>
      <c r="H1602" s="2">
        <f t="shared" si="364"/>
        <v>0.65387733045122942</v>
      </c>
      <c r="I1602" s="6"/>
      <c r="J1602" s="2">
        <f t="shared" si="359"/>
        <v>0.81194271818427455</v>
      </c>
      <c r="K1602" s="2">
        <f t="shared" si="360"/>
        <v>0.15806538773304513</v>
      </c>
      <c r="L1602" s="2">
        <f t="shared" si="361"/>
        <v>0</v>
      </c>
      <c r="M1602" s="2">
        <f t="shared" si="362"/>
        <v>2.9991894082680326E-2</v>
      </c>
      <c r="N1602" s="63">
        <v>3005</v>
      </c>
      <c r="O1602" s="63">
        <v>585</v>
      </c>
      <c r="P1602" s="63">
        <v>0</v>
      </c>
      <c r="Q1602" s="63">
        <v>32</v>
      </c>
      <c r="R1602" s="63">
        <v>26</v>
      </c>
      <c r="S1602" s="63">
        <v>2</v>
      </c>
      <c r="T1602" s="63">
        <v>1</v>
      </c>
      <c r="U1602" s="63">
        <v>8</v>
      </c>
      <c r="V1602" s="63">
        <v>1</v>
      </c>
      <c r="W1602" s="63">
        <v>22</v>
      </c>
      <c r="X1602" s="63">
        <v>1</v>
      </c>
      <c r="Y1602" s="63">
        <v>0</v>
      </c>
      <c r="Z1602" s="63">
        <v>4</v>
      </c>
      <c r="AA1602" s="63">
        <v>1</v>
      </c>
      <c r="AB1602" s="63">
        <v>0</v>
      </c>
      <c r="AC1602" s="63">
        <v>0</v>
      </c>
      <c r="AD1602" s="63">
        <v>0</v>
      </c>
      <c r="AE1602" s="63">
        <v>0</v>
      </c>
      <c r="AF1602" s="63">
        <v>0</v>
      </c>
      <c r="AG1602" s="63">
        <v>0</v>
      </c>
      <c r="AH1602" s="63">
        <v>0</v>
      </c>
      <c r="AI1602" s="63">
        <v>0</v>
      </c>
      <c r="AJ1602" s="63">
        <v>0</v>
      </c>
      <c r="AK1602" s="63">
        <v>4</v>
      </c>
      <c r="AL1602" s="63">
        <v>0</v>
      </c>
      <c r="AM1602" s="63">
        <v>0</v>
      </c>
      <c r="AN1602" s="63">
        <v>0</v>
      </c>
      <c r="AO1602" s="63">
        <v>3</v>
      </c>
      <c r="AP1602" s="63">
        <v>1</v>
      </c>
      <c r="AQ1602" s="63">
        <v>0</v>
      </c>
      <c r="AR1602" s="63">
        <v>4</v>
      </c>
      <c r="AS1602" s="63">
        <v>0</v>
      </c>
      <c r="AT1602" s="63">
        <v>0</v>
      </c>
      <c r="AU1602" s="63">
        <v>0</v>
      </c>
      <c r="AV1602" s="63">
        <v>1</v>
      </c>
      <c r="AW1602" s="63">
        <v>0</v>
      </c>
      <c r="AX1602" s="63">
        <v>0</v>
      </c>
      <c r="AY1602" s="63"/>
      <c r="BA1602" t="str">
        <f t="shared" si="355"/>
        <v>Winooski</v>
      </c>
      <c r="BB1602" t="s">
        <v>3172</v>
      </c>
      <c r="BC1602">
        <v>1</v>
      </c>
      <c r="BE1602" s="112">
        <v>50</v>
      </c>
      <c r="BF1602" s="114">
        <v>7</v>
      </c>
      <c r="BG1602" s="114">
        <v>90</v>
      </c>
      <c r="BH1602" s="118">
        <v>85150</v>
      </c>
      <c r="BI1602" s="118">
        <f t="shared" si="365"/>
        <v>50007</v>
      </c>
      <c r="BJ1602" s="8" t="s">
        <v>1248</v>
      </c>
      <c r="BK1602">
        <f t="shared" si="363"/>
        <v>5085150</v>
      </c>
      <c r="BP1602">
        <v>1.51</v>
      </c>
      <c r="BQ1602">
        <v>0.08</v>
      </c>
      <c r="BR1602">
        <v>1.43</v>
      </c>
      <c r="BW1602" s="63"/>
      <c r="BX1602" s="63"/>
    </row>
    <row r="1603" spans="1:77" ht="15" hidden="1" customHeight="1" outlineLevel="1">
      <c r="A1603" t="s">
        <v>2751</v>
      </c>
      <c r="B1603" s="8" t="s">
        <v>2015</v>
      </c>
      <c r="C1603" s="1">
        <f t="shared" si="356"/>
        <v>923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357"/>
        <v>0</v>
      </c>
      <c r="G1603" s="1">
        <f t="shared" si="358"/>
        <v>283</v>
      </c>
      <c r="H1603" s="2">
        <f t="shared" si="364"/>
        <v>0.30660888407367282</v>
      </c>
      <c r="I1603" s="6"/>
      <c r="J1603" s="2">
        <f t="shared" si="359"/>
        <v>0.63813651137594796</v>
      </c>
      <c r="K1603" s="2">
        <f t="shared" si="360"/>
        <v>0.3315276273022752</v>
      </c>
      <c r="L1603" s="2">
        <f t="shared" si="361"/>
        <v>0</v>
      </c>
      <c r="M1603" s="2">
        <f t="shared" si="362"/>
        <v>3.0335861321776847E-2</v>
      </c>
      <c r="N1603" s="63">
        <v>589</v>
      </c>
      <c r="O1603" s="63">
        <v>306</v>
      </c>
      <c r="P1603" s="63">
        <v>0</v>
      </c>
      <c r="Q1603" s="63">
        <v>3</v>
      </c>
      <c r="R1603" s="63">
        <v>2</v>
      </c>
      <c r="S1603" s="63">
        <v>0</v>
      </c>
      <c r="T1603" s="63">
        <v>0</v>
      </c>
      <c r="U1603" s="63">
        <v>6</v>
      </c>
      <c r="V1603" s="63">
        <v>1</v>
      </c>
      <c r="W1603" s="63">
        <v>3</v>
      </c>
      <c r="X1603" s="63">
        <v>0</v>
      </c>
      <c r="Y1603" s="63">
        <v>0</v>
      </c>
      <c r="Z1603" s="63">
        <v>0</v>
      </c>
      <c r="AA1603" s="63">
        <v>0</v>
      </c>
      <c r="AB1603" s="63">
        <v>0</v>
      </c>
      <c r="AC1603" s="63">
        <v>0</v>
      </c>
      <c r="AD1603" s="63">
        <v>0</v>
      </c>
      <c r="AE1603" s="63">
        <v>0</v>
      </c>
      <c r="AF1603" s="63">
        <v>0</v>
      </c>
      <c r="AG1603" s="63">
        <v>0</v>
      </c>
      <c r="AH1603" s="63">
        <v>0</v>
      </c>
      <c r="AI1603" s="63">
        <v>0</v>
      </c>
      <c r="AJ1603" s="63">
        <v>0</v>
      </c>
      <c r="AK1603" s="63">
        <v>1</v>
      </c>
      <c r="AL1603" s="63">
        <v>0</v>
      </c>
      <c r="AM1603" s="63">
        <v>0</v>
      </c>
      <c r="AN1603" s="63">
        <v>0</v>
      </c>
      <c r="AO1603" s="63">
        <v>5</v>
      </c>
      <c r="AP1603" s="63">
        <v>0</v>
      </c>
      <c r="AQ1603" s="63">
        <v>0</v>
      </c>
      <c r="AR1603" s="63">
        <v>6</v>
      </c>
      <c r="AS1603" s="63">
        <v>0</v>
      </c>
      <c r="AT1603" s="63">
        <v>0</v>
      </c>
      <c r="AU1603" s="63">
        <v>0</v>
      </c>
      <c r="AV1603" s="63">
        <v>1</v>
      </c>
      <c r="AW1603" s="63">
        <v>0</v>
      </c>
      <c r="AX1603" s="63">
        <v>0</v>
      </c>
      <c r="AY1603" s="63"/>
      <c r="BA1603" t="str">
        <f t="shared" si="355"/>
        <v>Wolcott</v>
      </c>
      <c r="BB1603" t="s">
        <v>2767</v>
      </c>
      <c r="BC1603">
        <v>1</v>
      </c>
      <c r="BE1603" s="112">
        <v>50</v>
      </c>
      <c r="BF1603" s="114">
        <v>15</v>
      </c>
      <c r="BG1603" s="114">
        <v>50</v>
      </c>
      <c r="BH1603" s="118">
        <v>85375</v>
      </c>
      <c r="BI1603" s="118">
        <f t="shared" si="365"/>
        <v>50015</v>
      </c>
      <c r="BJ1603" s="8" t="s">
        <v>1471</v>
      </c>
      <c r="BK1603">
        <f t="shared" si="363"/>
        <v>5085375</v>
      </c>
      <c r="BP1603">
        <v>39.18</v>
      </c>
      <c r="BQ1603">
        <v>0.15</v>
      </c>
      <c r="BR1603">
        <v>39.03</v>
      </c>
      <c r="BW1603" s="63"/>
      <c r="BX1603" s="63"/>
    </row>
    <row r="1604" spans="1:77" ht="15" hidden="1" customHeight="1" outlineLevel="1">
      <c r="A1604" t="s">
        <v>783</v>
      </c>
      <c r="B1604" s="8" t="s">
        <v>2015</v>
      </c>
      <c r="C1604" s="1">
        <f t="shared" si="356"/>
        <v>588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357"/>
        <v>0</v>
      </c>
      <c r="G1604" s="1">
        <f t="shared" si="358"/>
        <v>176</v>
      </c>
      <c r="H1604" s="2">
        <f t="shared" si="364"/>
        <v>0.29931972789115646</v>
      </c>
      <c r="I1604" s="6"/>
      <c r="J1604" s="2">
        <f t="shared" si="359"/>
        <v>0.63265306122448983</v>
      </c>
      <c r="K1604" s="2">
        <f t="shared" si="360"/>
        <v>0.33333333333333331</v>
      </c>
      <c r="L1604" s="2">
        <f t="shared" si="361"/>
        <v>0</v>
      </c>
      <c r="M1604" s="2">
        <f t="shared" si="362"/>
        <v>3.4013605442176853E-2</v>
      </c>
      <c r="N1604" s="63">
        <v>372</v>
      </c>
      <c r="O1604" s="63">
        <v>196</v>
      </c>
      <c r="P1604" s="63">
        <v>0</v>
      </c>
      <c r="Q1604" s="63">
        <v>7</v>
      </c>
      <c r="R1604" s="63">
        <v>3</v>
      </c>
      <c r="S1604" s="63">
        <v>2</v>
      </c>
      <c r="T1604" s="63">
        <v>0</v>
      </c>
      <c r="U1604" s="63">
        <v>0</v>
      </c>
      <c r="V1604" s="63">
        <v>0</v>
      </c>
      <c r="W1604" s="63">
        <v>2</v>
      </c>
      <c r="X1604" s="63">
        <v>1</v>
      </c>
      <c r="Y1604" s="63">
        <v>0</v>
      </c>
      <c r="Z1604" s="63">
        <v>0</v>
      </c>
      <c r="AA1604" s="63">
        <v>0</v>
      </c>
      <c r="AB1604" s="63">
        <v>0</v>
      </c>
      <c r="AC1604" s="63">
        <v>1</v>
      </c>
      <c r="AD1604" s="63">
        <v>0</v>
      </c>
      <c r="AE1604" s="63">
        <v>2</v>
      </c>
      <c r="AF1604" s="63">
        <v>0</v>
      </c>
      <c r="AG1604" s="63">
        <v>0</v>
      </c>
      <c r="AH1604" s="63">
        <v>0</v>
      </c>
      <c r="AI1604" s="63">
        <v>0</v>
      </c>
      <c r="AJ1604" s="63">
        <v>0</v>
      </c>
      <c r="AK1604" s="63">
        <v>0</v>
      </c>
      <c r="AL1604" s="63">
        <v>0</v>
      </c>
      <c r="AM1604" s="63">
        <v>0</v>
      </c>
      <c r="AN1604" s="63">
        <v>0</v>
      </c>
      <c r="AO1604" s="63">
        <v>1</v>
      </c>
      <c r="AP1604" s="63">
        <v>1</v>
      </c>
      <c r="AQ1604" s="63">
        <v>0</v>
      </c>
      <c r="AR1604" s="63">
        <v>0</v>
      </c>
      <c r="AS1604" s="63">
        <v>0</v>
      </c>
      <c r="AT1604" s="63">
        <v>0</v>
      </c>
      <c r="AU1604" s="63">
        <v>0</v>
      </c>
      <c r="AV1604" s="63">
        <v>0</v>
      </c>
      <c r="AW1604" s="63">
        <v>0</v>
      </c>
      <c r="AX1604" s="63">
        <v>0</v>
      </c>
      <c r="AY1604" s="63"/>
      <c r="BA1604" t="str">
        <f t="shared" si="355"/>
        <v>Woodbury</v>
      </c>
      <c r="BB1604" t="s">
        <v>691</v>
      </c>
      <c r="BC1604">
        <v>1</v>
      </c>
      <c r="BE1604" s="112">
        <v>50</v>
      </c>
      <c r="BF1604" s="114">
        <v>23</v>
      </c>
      <c r="BG1604" s="114">
        <v>95</v>
      </c>
      <c r="BH1604" s="118">
        <v>85525</v>
      </c>
      <c r="BI1604" s="118">
        <f t="shared" si="365"/>
        <v>50023</v>
      </c>
      <c r="BJ1604" s="8" t="s">
        <v>1471</v>
      </c>
      <c r="BK1604">
        <f t="shared" si="363"/>
        <v>5085525</v>
      </c>
      <c r="BP1604">
        <v>39.1</v>
      </c>
      <c r="BQ1604">
        <v>1.33</v>
      </c>
      <c r="BR1604">
        <v>37.770000000000003</v>
      </c>
      <c r="BW1604" s="63"/>
      <c r="BX1604" s="63"/>
    </row>
    <row r="1605" spans="1:77" ht="15" hidden="1" customHeight="1" outlineLevel="1">
      <c r="A1605" t="s">
        <v>2166</v>
      </c>
      <c r="B1605" s="8" t="s">
        <v>2015</v>
      </c>
      <c r="C1605" s="1">
        <f t="shared" si="356"/>
        <v>196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 t="shared" si="357"/>
        <v>0</v>
      </c>
      <c r="G1605" s="1">
        <f t="shared" si="358"/>
        <v>1</v>
      </c>
      <c r="H1605" s="2">
        <f t="shared" si="364"/>
        <v>5.1020408163265302E-3</v>
      </c>
      <c r="I1605" s="6"/>
      <c r="J1605" s="2">
        <f t="shared" si="359"/>
        <v>0.48469387755102039</v>
      </c>
      <c r="K1605" s="2">
        <f t="shared" si="360"/>
        <v>0.48979591836734693</v>
      </c>
      <c r="L1605" s="2">
        <f t="shared" si="361"/>
        <v>0</v>
      </c>
      <c r="M1605" s="2">
        <f t="shared" si="362"/>
        <v>2.5510204081632737E-2</v>
      </c>
      <c r="N1605" s="63">
        <v>95</v>
      </c>
      <c r="O1605" s="63">
        <v>96</v>
      </c>
      <c r="P1605" s="63">
        <v>0</v>
      </c>
      <c r="Q1605" s="63">
        <v>4</v>
      </c>
      <c r="R1605" s="63">
        <v>1</v>
      </c>
      <c r="S1605" s="63">
        <v>0</v>
      </c>
      <c r="T1605" s="63">
        <v>0</v>
      </c>
      <c r="U1605" s="63">
        <v>0</v>
      </c>
      <c r="V1605" s="63">
        <v>0</v>
      </c>
      <c r="W1605" s="63">
        <v>0</v>
      </c>
      <c r="X1605" s="63">
        <v>0</v>
      </c>
      <c r="Y1605" s="63">
        <v>0</v>
      </c>
      <c r="Z1605" s="63">
        <v>0</v>
      </c>
      <c r="AA1605" s="63">
        <v>0</v>
      </c>
      <c r="AB1605" s="63">
        <v>0</v>
      </c>
      <c r="AC1605" s="63">
        <v>0</v>
      </c>
      <c r="AD1605" s="63">
        <v>0</v>
      </c>
      <c r="AE1605" s="63">
        <v>0</v>
      </c>
      <c r="AF1605" s="63">
        <v>0</v>
      </c>
      <c r="AG1605" s="63">
        <v>0</v>
      </c>
      <c r="AH1605" s="63">
        <v>0</v>
      </c>
      <c r="AI1605" s="63">
        <v>0</v>
      </c>
      <c r="AJ1605" s="63">
        <v>0</v>
      </c>
      <c r="AK1605" s="63">
        <v>0</v>
      </c>
      <c r="AL1605" s="63">
        <v>0</v>
      </c>
      <c r="AM1605" s="63">
        <v>0</v>
      </c>
      <c r="AN1605" s="63">
        <v>0</v>
      </c>
      <c r="AO1605" s="63">
        <v>0</v>
      </c>
      <c r="AP1605" s="63">
        <v>0</v>
      </c>
      <c r="AQ1605" s="63">
        <v>0</v>
      </c>
      <c r="AR1605" s="63">
        <v>0</v>
      </c>
      <c r="AS1605" s="63">
        <v>0</v>
      </c>
      <c r="AT1605" s="63">
        <v>0</v>
      </c>
      <c r="AU1605" s="63">
        <v>0</v>
      </c>
      <c r="AV1605" s="63">
        <v>0</v>
      </c>
      <c r="AW1605" s="63">
        <v>0</v>
      </c>
      <c r="AX1605" s="63">
        <v>0</v>
      </c>
      <c r="AY1605" s="63"/>
      <c r="BA1605" t="str">
        <f t="shared" si="355"/>
        <v>Woodford</v>
      </c>
      <c r="BB1605" t="s">
        <v>950</v>
      </c>
      <c r="BC1605">
        <v>1</v>
      </c>
      <c r="BE1605" s="112">
        <v>50</v>
      </c>
      <c r="BF1605" s="114">
        <v>3</v>
      </c>
      <c r="BG1605" s="114">
        <v>80</v>
      </c>
      <c r="BH1605" s="118">
        <v>85675</v>
      </c>
      <c r="BI1605" s="118">
        <f t="shared" si="365"/>
        <v>50003</v>
      </c>
      <c r="BJ1605" s="8" t="s">
        <v>1471</v>
      </c>
      <c r="BK1605">
        <f t="shared" si="363"/>
        <v>5085675</v>
      </c>
      <c r="BP1605">
        <v>47.59</v>
      </c>
      <c r="BQ1605">
        <v>0.13</v>
      </c>
      <c r="BR1605">
        <v>47.46</v>
      </c>
      <c r="BW1605" s="63"/>
      <c r="BX1605" s="63"/>
    </row>
    <row r="1606" spans="1:77" ht="15" hidden="1" customHeight="1" outlineLevel="1">
      <c r="A1606" t="s">
        <v>1708</v>
      </c>
      <c r="B1606" s="8" t="s">
        <v>2015</v>
      </c>
      <c r="C1606" s="1">
        <f t="shared" si="356"/>
        <v>2109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357"/>
        <v>0</v>
      </c>
      <c r="G1606" s="1">
        <f t="shared" si="358"/>
        <v>1243</v>
      </c>
      <c r="H1606" s="2">
        <f t="shared" si="364"/>
        <v>0.58937885253674727</v>
      </c>
      <c r="I1606" s="6"/>
      <c r="J1606" s="2">
        <f t="shared" si="359"/>
        <v>0.7799905168326221</v>
      </c>
      <c r="K1606" s="2">
        <f t="shared" si="360"/>
        <v>0.19061166429587481</v>
      </c>
      <c r="L1606" s="2">
        <f t="shared" si="361"/>
        <v>0</v>
      </c>
      <c r="M1606" s="2">
        <f t="shared" si="362"/>
        <v>2.9397818871503084E-2</v>
      </c>
      <c r="N1606" s="63">
        <v>1645</v>
      </c>
      <c r="O1606" s="63">
        <v>402</v>
      </c>
      <c r="P1606" s="63">
        <v>0</v>
      </c>
      <c r="Q1606" s="63">
        <v>18</v>
      </c>
      <c r="R1606" s="63">
        <v>6</v>
      </c>
      <c r="S1606" s="63">
        <v>0</v>
      </c>
      <c r="T1606" s="63">
        <v>0</v>
      </c>
      <c r="U1606" s="63">
        <v>4</v>
      </c>
      <c r="V1606" s="63">
        <v>3</v>
      </c>
      <c r="W1606" s="63">
        <v>16</v>
      </c>
      <c r="X1606" s="63">
        <v>1</v>
      </c>
      <c r="Y1606" s="63">
        <v>0</v>
      </c>
      <c r="Z1606" s="63">
        <v>2</v>
      </c>
      <c r="AA1606" s="63">
        <v>0</v>
      </c>
      <c r="AB1606" s="63">
        <v>0</v>
      </c>
      <c r="AC1606" s="63">
        <v>0</v>
      </c>
      <c r="AD1606" s="63">
        <v>0</v>
      </c>
      <c r="AE1606" s="63">
        <v>0</v>
      </c>
      <c r="AF1606" s="63">
        <v>0</v>
      </c>
      <c r="AG1606" s="63">
        <v>0</v>
      </c>
      <c r="AH1606" s="63">
        <v>0</v>
      </c>
      <c r="AI1606" s="63">
        <v>0</v>
      </c>
      <c r="AJ1606" s="63">
        <v>0</v>
      </c>
      <c r="AK1606" s="63">
        <v>1</v>
      </c>
      <c r="AL1606" s="63">
        <v>0</v>
      </c>
      <c r="AM1606" s="63">
        <v>0</v>
      </c>
      <c r="AN1606" s="63">
        <v>0</v>
      </c>
      <c r="AO1606" s="63">
        <v>4</v>
      </c>
      <c r="AP1606" s="63">
        <v>1</v>
      </c>
      <c r="AQ1606" s="63">
        <v>0</v>
      </c>
      <c r="AR1606" s="63">
        <v>6</v>
      </c>
      <c r="AS1606" s="63">
        <v>0</v>
      </c>
      <c r="AT1606" s="63">
        <v>0</v>
      </c>
      <c r="AU1606" s="63">
        <v>0</v>
      </c>
      <c r="AV1606" s="63">
        <v>0</v>
      </c>
      <c r="AW1606" s="63">
        <v>0</v>
      </c>
      <c r="AX1606" s="63">
        <v>0</v>
      </c>
      <c r="AY1606" s="63"/>
      <c r="BA1606" t="str">
        <f t="shared" si="355"/>
        <v>Woodstock</v>
      </c>
      <c r="BB1606" t="s">
        <v>2280</v>
      </c>
      <c r="BC1606">
        <v>1</v>
      </c>
      <c r="BE1606" s="112">
        <v>50</v>
      </c>
      <c r="BF1606" s="114">
        <v>27</v>
      </c>
      <c r="BG1606" s="114">
        <v>120</v>
      </c>
      <c r="BH1606" s="118">
        <v>85975</v>
      </c>
      <c r="BI1606" s="118">
        <f t="shared" si="365"/>
        <v>50027</v>
      </c>
      <c r="BJ1606" s="8" t="s">
        <v>1471</v>
      </c>
      <c r="BK1606">
        <f t="shared" si="363"/>
        <v>5085975</v>
      </c>
      <c r="BP1606">
        <v>44.63</v>
      </c>
      <c r="BQ1606">
        <v>0.1</v>
      </c>
      <c r="BR1606">
        <v>44.53</v>
      </c>
      <c r="BW1606" s="63"/>
      <c r="BX1606" s="63"/>
    </row>
    <row r="1607" spans="1:77" ht="15" hidden="1" customHeight="1" outlineLevel="1">
      <c r="A1607" t="s">
        <v>1773</v>
      </c>
      <c r="B1607" s="8" t="s">
        <v>2015</v>
      </c>
      <c r="C1607" s="1">
        <f t="shared" si="356"/>
        <v>624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357"/>
        <v>0</v>
      </c>
      <c r="G1607" s="1">
        <f t="shared" si="358"/>
        <v>339</v>
      </c>
      <c r="H1607" s="2">
        <f t="shared" si="364"/>
        <v>0.54326923076923073</v>
      </c>
      <c r="I1607" s="6"/>
      <c r="J1607" s="2">
        <f t="shared" si="359"/>
        <v>0.74358974358974361</v>
      </c>
      <c r="K1607" s="2">
        <f t="shared" si="360"/>
        <v>0.20032051282051283</v>
      </c>
      <c r="L1607" s="2">
        <f t="shared" si="361"/>
        <v>0</v>
      </c>
      <c r="M1607" s="2">
        <f t="shared" si="362"/>
        <v>5.6089743589743557E-2</v>
      </c>
      <c r="N1607" s="63">
        <v>464</v>
      </c>
      <c r="O1607" s="63">
        <v>125</v>
      </c>
      <c r="P1607" s="63">
        <v>0</v>
      </c>
      <c r="Q1607" s="63">
        <v>5</v>
      </c>
      <c r="R1607" s="63">
        <v>5</v>
      </c>
      <c r="S1607" s="63">
        <v>0</v>
      </c>
      <c r="T1607" s="63">
        <v>0</v>
      </c>
      <c r="U1607" s="63">
        <v>3</v>
      </c>
      <c r="V1607" s="63">
        <v>1</v>
      </c>
      <c r="W1607" s="63">
        <v>10</v>
      </c>
      <c r="X1607" s="63">
        <v>1</v>
      </c>
      <c r="Y1607" s="63">
        <v>0</v>
      </c>
      <c r="Z1607" s="63">
        <v>0</v>
      </c>
      <c r="AA1607" s="63">
        <v>0</v>
      </c>
      <c r="AB1607" s="63">
        <v>0</v>
      </c>
      <c r="AC1607" s="63">
        <v>0</v>
      </c>
      <c r="AD1607" s="63">
        <v>0</v>
      </c>
      <c r="AE1607" s="63">
        <v>0</v>
      </c>
      <c r="AF1607" s="63">
        <v>0</v>
      </c>
      <c r="AG1607" s="63">
        <v>0</v>
      </c>
      <c r="AH1607" s="63">
        <v>0</v>
      </c>
      <c r="AI1607" s="63">
        <v>0</v>
      </c>
      <c r="AJ1607" s="63">
        <v>0</v>
      </c>
      <c r="AK1607" s="63">
        <v>0</v>
      </c>
      <c r="AL1607" s="63">
        <v>0</v>
      </c>
      <c r="AM1607" s="63">
        <v>0</v>
      </c>
      <c r="AN1607" s="63">
        <v>0</v>
      </c>
      <c r="AO1607" s="63">
        <v>3</v>
      </c>
      <c r="AP1607" s="63">
        <v>1</v>
      </c>
      <c r="AQ1607" s="63">
        <v>0</v>
      </c>
      <c r="AR1607" s="63">
        <v>6</v>
      </c>
      <c r="AS1607" s="63">
        <v>0</v>
      </c>
      <c r="AT1607" s="63">
        <v>0</v>
      </c>
      <c r="AU1607" s="63">
        <v>0</v>
      </c>
      <c r="AV1607" s="63">
        <v>0</v>
      </c>
      <c r="AW1607" s="63">
        <v>0</v>
      </c>
      <c r="AX1607" s="63">
        <v>0</v>
      </c>
      <c r="AY1607" s="63"/>
      <c r="BA1607" t="str">
        <f t="shared" si="355"/>
        <v>Worcester</v>
      </c>
      <c r="BB1607" t="s">
        <v>691</v>
      </c>
      <c r="BC1607">
        <v>1</v>
      </c>
      <c r="BE1607" s="112">
        <v>50</v>
      </c>
      <c r="BF1607" s="114">
        <v>23</v>
      </c>
      <c r="BG1607" s="114">
        <v>100</v>
      </c>
      <c r="BH1607" s="118">
        <v>86125</v>
      </c>
      <c r="BI1607" s="118">
        <f t="shared" si="365"/>
        <v>50023</v>
      </c>
      <c r="BJ1607" s="8" t="s">
        <v>1471</v>
      </c>
      <c r="BK1607">
        <f t="shared" si="363"/>
        <v>5086125</v>
      </c>
      <c r="BP1607">
        <v>38.83</v>
      </c>
      <c r="BQ1607">
        <v>0.08</v>
      </c>
      <c r="BR1607">
        <v>38.75</v>
      </c>
      <c r="BW1607" s="63"/>
      <c r="BX1607" s="63"/>
    </row>
    <row r="1608" spans="1:77" ht="15" customHeight="1" collapsed="1">
      <c r="A1608" t="s">
        <v>725</v>
      </c>
      <c r="B1608" s="8" t="s">
        <v>544</v>
      </c>
      <c r="C1608" s="1">
        <f t="shared" si="356"/>
        <v>367428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357"/>
        <v>12</v>
      </c>
      <c r="G1608" s="1">
        <f t="shared" si="358"/>
        <v>130116</v>
      </c>
      <c r="H1608" s="2">
        <f t="shared" si="364"/>
        <v>0.35412652274731377</v>
      </c>
      <c r="I1608" s="6"/>
      <c r="J1608" s="2">
        <f t="shared" si="359"/>
        <v>0.66086416930663971</v>
      </c>
      <c r="K1608" s="2">
        <f t="shared" si="360"/>
        <v>0.30673764655932589</v>
      </c>
      <c r="L1608" s="2">
        <f t="shared" si="361"/>
        <v>2.7216216510445582E-4</v>
      </c>
      <c r="M1608" s="2">
        <f t="shared" si="362"/>
        <v>3.2126021968929934E-2</v>
      </c>
      <c r="N1608" s="63">
        <v>242820</v>
      </c>
      <c r="O1608" s="63">
        <v>112704</v>
      </c>
      <c r="P1608" s="63">
        <v>100</v>
      </c>
      <c r="Q1608" s="63">
        <v>3608</v>
      </c>
      <c r="R1608" s="63">
        <v>1310</v>
      </c>
      <c r="S1608" s="63">
        <v>208</v>
      </c>
      <c r="T1608" s="63">
        <v>48</v>
      </c>
      <c r="U1608" s="63">
        <v>1269</v>
      </c>
      <c r="V1608" s="63">
        <v>166</v>
      </c>
      <c r="W1608" s="63">
        <v>1942</v>
      </c>
      <c r="X1608" s="63">
        <v>195</v>
      </c>
      <c r="Y1608" s="63">
        <v>0</v>
      </c>
      <c r="Z1608" s="63">
        <v>209</v>
      </c>
      <c r="AA1608" s="63">
        <v>137</v>
      </c>
      <c r="AB1608" s="63">
        <v>54</v>
      </c>
      <c r="AC1608" s="63">
        <v>65</v>
      </c>
      <c r="AD1608" s="63">
        <v>0</v>
      </c>
      <c r="AE1608" s="63">
        <v>53</v>
      </c>
      <c r="AF1608" s="63">
        <v>0</v>
      </c>
      <c r="AG1608" s="63">
        <v>0</v>
      </c>
      <c r="AH1608" s="63">
        <v>0</v>
      </c>
      <c r="AI1608" s="63">
        <v>0</v>
      </c>
      <c r="AJ1608" s="63">
        <v>0</v>
      </c>
      <c r="AK1608" s="63">
        <v>213</v>
      </c>
      <c r="AL1608" s="63">
        <v>0</v>
      </c>
      <c r="AM1608" s="63">
        <v>0</v>
      </c>
      <c r="AN1608" s="63">
        <v>0</v>
      </c>
      <c r="AO1608" s="63">
        <v>856</v>
      </c>
      <c r="AP1608" s="63">
        <v>126</v>
      </c>
      <c r="AQ1608" s="63">
        <v>0</v>
      </c>
      <c r="AR1608" s="63">
        <v>1175</v>
      </c>
      <c r="AS1608" s="63">
        <v>29</v>
      </c>
      <c r="AT1608" s="63">
        <v>0</v>
      </c>
      <c r="AU1608" s="63">
        <v>0</v>
      </c>
      <c r="AV1608" s="63">
        <v>141</v>
      </c>
      <c r="AW1608" s="63">
        <v>0</v>
      </c>
      <c r="AX1608" s="63">
        <v>0</v>
      </c>
      <c r="AY1608" s="63"/>
      <c r="BA1608" t="str">
        <f t="shared" si="355"/>
        <v>Vermont</v>
      </c>
      <c r="BE1608" s="112">
        <v>50</v>
      </c>
      <c r="BI1608" s="112">
        <v>50</v>
      </c>
      <c r="BJ1608" s="8" t="s">
        <v>710</v>
      </c>
      <c r="BK1608" s="112">
        <v>50</v>
      </c>
      <c r="BL1608" s="63">
        <f>SUM(BL1362:BL1607)</f>
        <v>0</v>
      </c>
      <c r="BM1608" s="63">
        <f>SUM(BM1362:BM1607)</f>
        <v>0</v>
      </c>
      <c r="BP1608">
        <v>9614.26</v>
      </c>
      <c r="BQ1608">
        <v>364.7</v>
      </c>
      <c r="BR1608">
        <v>9249.56</v>
      </c>
      <c r="BW1608" s="63">
        <v>0</v>
      </c>
      <c r="BX1608" s="63"/>
      <c r="BY1608" s="63">
        <f>SUM(BY1362:BY1607)</f>
        <v>0</v>
      </c>
    </row>
    <row r="1609" spans="1:77" ht="15" customHeight="1">
      <c r="B1609" s="8"/>
      <c r="C1609" s="1"/>
      <c r="D1609" s="5"/>
      <c r="E1609" s="5"/>
      <c r="F1609" s="5"/>
      <c r="G1609" s="1"/>
      <c r="J1609" s="2"/>
      <c r="K1609" s="2"/>
      <c r="L1609" s="2"/>
      <c r="M1609" s="2"/>
      <c r="W1609" s="63"/>
    </row>
    <row r="1610" spans="1:77" ht="15" customHeight="1">
      <c r="B1610" s="8"/>
      <c r="C1610" s="8"/>
      <c r="N1610" s="129"/>
      <c r="O1610" s="129"/>
      <c r="Q1610" s="129"/>
      <c r="R1610" s="129"/>
      <c r="T1610" s="129"/>
    </row>
    <row r="1611" spans="1:77" ht="15" customHeight="1">
      <c r="A1611" s="62" t="s">
        <v>386</v>
      </c>
      <c r="N1611" s="63"/>
      <c r="O1611" s="63"/>
      <c r="Q1611" s="63"/>
      <c r="R1611" s="63"/>
      <c r="T1611" s="63"/>
      <c r="W1611" s="63"/>
    </row>
    <row r="1612" spans="1:77" ht="15" hidden="1" customHeight="1" outlineLevel="1">
      <c r="A1612" s="62" t="s">
        <v>1199</v>
      </c>
      <c r="J1612" s="2"/>
      <c r="K1612" s="2"/>
      <c r="L1612" s="2"/>
      <c r="M1612" s="2"/>
    </row>
    <row r="1613" spans="1:77" ht="15" hidden="1" customHeight="1" outlineLevel="1">
      <c r="A1613" t="s">
        <v>2963</v>
      </c>
      <c r="B1613" s="8"/>
      <c r="C1613" s="1"/>
      <c r="D1613" s="5"/>
      <c r="E1613" s="5"/>
      <c r="F1613" s="5"/>
      <c r="G1613" s="1"/>
      <c r="I1613" s="6"/>
      <c r="J1613" s="2"/>
      <c r="K1613" s="2"/>
      <c r="L1613" s="2"/>
      <c r="M1613" s="2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BA1613" t="str">
        <f t="shared" ref="BA1613:BA1630" si="366">A1613</f>
        <v>Atkinson and Gilmanton Academy Grant</v>
      </c>
      <c r="BB1613" t="s">
        <v>442</v>
      </c>
      <c r="BC1613">
        <v>2</v>
      </c>
      <c r="BD1613" s="5"/>
      <c r="BE1613" s="112">
        <v>33</v>
      </c>
      <c r="BF1613" s="114">
        <v>7</v>
      </c>
      <c r="BG1613" s="114">
        <v>5</v>
      </c>
      <c r="BH1613" s="118">
        <v>2420</v>
      </c>
      <c r="BI1613" s="118">
        <f t="shared" ref="BI1613:BI1676" si="367">BE1613*1000+BF1613</f>
        <v>33007</v>
      </c>
      <c r="BJ1613" t="s">
        <v>1416</v>
      </c>
      <c r="BP1613">
        <v>19.66</v>
      </c>
      <c r="BQ1613">
        <v>0</v>
      </c>
      <c r="BR1613">
        <v>19.66</v>
      </c>
    </row>
    <row r="1614" spans="1:77" ht="15" hidden="1" customHeight="1" outlineLevel="1">
      <c r="A1614" t="s">
        <v>3115</v>
      </c>
      <c r="B1614" s="8"/>
      <c r="C1614" s="1"/>
      <c r="D1614" s="5"/>
      <c r="E1614" s="5"/>
      <c r="F1614" s="5"/>
      <c r="G1614" s="1"/>
      <c r="I1614" s="6"/>
      <c r="J1614" s="2"/>
      <c r="K1614" s="2"/>
      <c r="L1614" s="2"/>
      <c r="M1614" s="2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BA1614" t="str">
        <f t="shared" si="366"/>
        <v>Beans Grant</v>
      </c>
      <c r="BB1614" t="s">
        <v>442</v>
      </c>
      <c r="BC1614">
        <v>2</v>
      </c>
      <c r="BD1614" s="5"/>
      <c r="BE1614" s="112">
        <v>33</v>
      </c>
      <c r="BF1614" s="114">
        <v>7</v>
      </c>
      <c r="BG1614" s="114">
        <v>10</v>
      </c>
      <c r="BH1614" s="118">
        <v>4100</v>
      </c>
      <c r="BI1614" s="118">
        <f t="shared" si="367"/>
        <v>33007</v>
      </c>
      <c r="BJ1614" t="s">
        <v>1416</v>
      </c>
      <c r="BP1614">
        <v>9.6999999999999993</v>
      </c>
      <c r="BQ1614">
        <v>0</v>
      </c>
      <c r="BR1614">
        <v>9.6999999999999993</v>
      </c>
    </row>
    <row r="1615" spans="1:77" ht="15" hidden="1" customHeight="1" outlineLevel="1">
      <c r="A1615" t="s">
        <v>3019</v>
      </c>
      <c r="B1615" s="8"/>
      <c r="C1615" s="1"/>
      <c r="D1615" s="5"/>
      <c r="E1615" s="5"/>
      <c r="F1615" s="5"/>
      <c r="G1615" s="1"/>
      <c r="I1615" s="6"/>
      <c r="J1615" s="2"/>
      <c r="K1615" s="2"/>
      <c r="L1615" s="2"/>
      <c r="M1615" s="2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BA1615" t="str">
        <f t="shared" si="366"/>
        <v>Beans Purchase</v>
      </c>
      <c r="BB1615" t="s">
        <v>442</v>
      </c>
      <c r="BC1615">
        <v>2</v>
      </c>
      <c r="BD1615" s="5"/>
      <c r="BE1615" s="112">
        <v>33</v>
      </c>
      <c r="BF1615" s="114">
        <v>7</v>
      </c>
      <c r="BG1615" s="114">
        <v>15</v>
      </c>
      <c r="BH1615" s="118">
        <v>4260</v>
      </c>
      <c r="BI1615" s="118">
        <f t="shared" si="367"/>
        <v>33007</v>
      </c>
      <c r="BJ1615" t="s">
        <v>1348</v>
      </c>
      <c r="BP1615">
        <v>65.27</v>
      </c>
      <c r="BQ1615">
        <v>0.02</v>
      </c>
      <c r="BR1615">
        <v>65.25</v>
      </c>
    </row>
    <row r="1616" spans="1:77" ht="15" hidden="1" customHeight="1" outlineLevel="1">
      <c r="A1616" t="s">
        <v>2195</v>
      </c>
      <c r="B1616" s="8"/>
      <c r="C1616" s="1"/>
      <c r="D1616" s="5"/>
      <c r="E1616" s="5"/>
      <c r="F1616" s="5"/>
      <c r="G1616" s="1"/>
      <c r="I1616" s="6"/>
      <c r="J1616" s="2"/>
      <c r="K1616" s="2"/>
      <c r="L1616" s="2"/>
      <c r="M1616" s="2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BA1616" t="str">
        <f t="shared" si="366"/>
        <v>Chandlers Purchase</v>
      </c>
      <c r="BB1616" t="s">
        <v>442</v>
      </c>
      <c r="BC1616">
        <v>2</v>
      </c>
      <c r="BD1616" s="5"/>
      <c r="BE1616" s="112">
        <v>33</v>
      </c>
      <c r="BF1616" s="114">
        <v>7</v>
      </c>
      <c r="BG1616" s="114">
        <v>35</v>
      </c>
      <c r="BH1616" s="118">
        <v>11220</v>
      </c>
      <c r="BI1616" s="118">
        <f t="shared" si="367"/>
        <v>33007</v>
      </c>
      <c r="BJ1616" t="s">
        <v>1348</v>
      </c>
      <c r="BP1616">
        <v>2.13</v>
      </c>
      <c r="BQ1616">
        <v>0</v>
      </c>
      <c r="BR1616">
        <v>2.13</v>
      </c>
    </row>
    <row r="1617" spans="1:70" ht="15" hidden="1" customHeight="1" outlineLevel="1">
      <c r="A1617" t="s">
        <v>2318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BA1617" t="str">
        <f t="shared" si="366"/>
        <v>Crawfords Purchase</v>
      </c>
      <c r="BB1617" t="s">
        <v>442</v>
      </c>
      <c r="BC1617">
        <v>2</v>
      </c>
      <c r="BD1617" s="5"/>
      <c r="BE1617" s="112">
        <v>33</v>
      </c>
      <c r="BF1617" s="114">
        <v>7</v>
      </c>
      <c r="BG1617" s="114">
        <v>55</v>
      </c>
      <c r="BH1617" s="118">
        <v>16100</v>
      </c>
      <c r="BI1617" s="118">
        <f t="shared" si="367"/>
        <v>33007</v>
      </c>
      <c r="BJ1617" t="s">
        <v>1348</v>
      </c>
      <c r="BP1617">
        <v>8.19</v>
      </c>
      <c r="BQ1617">
        <v>0</v>
      </c>
      <c r="BR1617">
        <v>8.19</v>
      </c>
    </row>
    <row r="1618" spans="1:70" ht="15" hidden="1" customHeight="1" outlineLevel="1">
      <c r="A1618" t="s">
        <v>3156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BA1618" t="str">
        <f t="shared" si="366"/>
        <v>Cutts Grant</v>
      </c>
      <c r="BB1618" t="s">
        <v>442</v>
      </c>
      <c r="BC1618">
        <v>2</v>
      </c>
      <c r="BD1618" s="5"/>
      <c r="BE1618" s="112">
        <v>33</v>
      </c>
      <c r="BF1618" s="114">
        <v>7</v>
      </c>
      <c r="BG1618" s="114">
        <v>60</v>
      </c>
      <c r="BH1618" s="118">
        <v>16660</v>
      </c>
      <c r="BI1618" s="118">
        <f t="shared" si="367"/>
        <v>33007</v>
      </c>
      <c r="BJ1618" t="s">
        <v>1416</v>
      </c>
      <c r="BP1618">
        <v>11.44</v>
      </c>
      <c r="BQ1618">
        <v>0</v>
      </c>
      <c r="BR1618">
        <v>11.44</v>
      </c>
    </row>
    <row r="1619" spans="1:70" ht="15" hidden="1" customHeight="1" outlineLevel="1">
      <c r="A1619" t="s">
        <v>2748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BA1619" t="str">
        <f t="shared" si="366"/>
        <v>Dixs Grant</v>
      </c>
      <c r="BB1619" t="s">
        <v>442</v>
      </c>
      <c r="BC1619">
        <v>2</v>
      </c>
      <c r="BD1619" s="5"/>
      <c r="BE1619" s="112">
        <v>33</v>
      </c>
      <c r="BF1619" s="114">
        <v>7</v>
      </c>
      <c r="BG1619" s="114">
        <v>70</v>
      </c>
      <c r="BH1619" s="118">
        <v>18340</v>
      </c>
      <c r="BI1619" s="118">
        <f t="shared" si="367"/>
        <v>33007</v>
      </c>
      <c r="BJ1619" t="s">
        <v>1416</v>
      </c>
      <c r="BP1619">
        <v>20.18</v>
      </c>
      <c r="BQ1619">
        <v>0</v>
      </c>
      <c r="BR1619">
        <v>20.18</v>
      </c>
    </row>
    <row r="1620" spans="1:70" ht="15" hidden="1" customHeight="1" outlineLevel="1">
      <c r="A1620" t="s">
        <v>2861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BA1620" t="str">
        <f t="shared" si="366"/>
        <v>Ervings Location</v>
      </c>
      <c r="BB1620" t="s">
        <v>442</v>
      </c>
      <c r="BC1620">
        <v>2</v>
      </c>
      <c r="BD1620" s="5"/>
      <c r="BE1620" s="112">
        <v>33</v>
      </c>
      <c r="BF1620" s="114">
        <v>7</v>
      </c>
      <c r="BG1620" s="114">
        <v>90</v>
      </c>
      <c r="BH1620" s="118">
        <v>25180</v>
      </c>
      <c r="BI1620" s="118">
        <f t="shared" si="367"/>
        <v>33007</v>
      </c>
      <c r="BJ1620" t="s">
        <v>672</v>
      </c>
      <c r="BP1620">
        <v>3.68</v>
      </c>
      <c r="BQ1620">
        <v>0</v>
      </c>
      <c r="BR1620">
        <v>3.68</v>
      </c>
    </row>
    <row r="1621" spans="1:70" ht="15" hidden="1" customHeight="1" outlineLevel="1">
      <c r="A1621" t="s">
        <v>2659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U1621" s="63"/>
      <c r="V1621" s="63"/>
      <c r="W1621" s="63"/>
      <c r="X1621" s="63"/>
      <c r="Y1621" s="63"/>
      <c r="Z1621" s="63"/>
      <c r="AA1621" s="63"/>
      <c r="AB1621" s="63"/>
      <c r="BA1621" t="str">
        <f t="shared" si="366"/>
        <v>Hadleys Purchase</v>
      </c>
      <c r="BB1621" t="s">
        <v>442</v>
      </c>
      <c r="BC1621">
        <v>2</v>
      </c>
      <c r="BD1621" s="5"/>
      <c r="BE1621" s="112">
        <v>33</v>
      </c>
      <c r="BF1621" s="114">
        <v>7</v>
      </c>
      <c r="BG1621" s="114">
        <v>105</v>
      </c>
      <c r="BH1621" s="118">
        <v>32420</v>
      </c>
      <c r="BI1621" s="118">
        <f t="shared" si="367"/>
        <v>33007</v>
      </c>
      <c r="BJ1621" t="s">
        <v>1348</v>
      </c>
      <c r="BP1621">
        <v>7.41</v>
      </c>
      <c r="BQ1621">
        <v>0</v>
      </c>
      <c r="BR1621">
        <v>7.41</v>
      </c>
    </row>
    <row r="1622" spans="1:70" ht="15" hidden="1" customHeight="1" outlineLevel="1">
      <c r="A1622" t="s">
        <v>2894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BA1622" t="str">
        <f t="shared" si="366"/>
        <v>Kilkenny township</v>
      </c>
      <c r="BB1622" t="s">
        <v>442</v>
      </c>
      <c r="BC1622">
        <v>2</v>
      </c>
      <c r="BD1622" s="5"/>
      <c r="BE1622" s="112">
        <v>33</v>
      </c>
      <c r="BF1622" s="114">
        <v>7</v>
      </c>
      <c r="BG1622" s="114">
        <v>115</v>
      </c>
      <c r="BH1622" s="118">
        <v>39940</v>
      </c>
      <c r="BI1622" s="118">
        <f t="shared" si="367"/>
        <v>33007</v>
      </c>
      <c r="BJ1622" t="s">
        <v>1296</v>
      </c>
      <c r="BP1622">
        <v>25.65</v>
      </c>
      <c r="BQ1622">
        <v>0.01</v>
      </c>
      <c r="BR1622">
        <v>25.64</v>
      </c>
    </row>
    <row r="1623" spans="1:70" ht="15" hidden="1" customHeight="1" outlineLevel="1">
      <c r="A1623" t="s">
        <v>2327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BA1623" t="str">
        <f t="shared" si="366"/>
        <v>Livermore</v>
      </c>
      <c r="BB1623" t="s">
        <v>2258</v>
      </c>
      <c r="BC1623">
        <v>2</v>
      </c>
      <c r="BD1623" s="5"/>
      <c r="BE1623" s="112">
        <v>33</v>
      </c>
      <c r="BF1623" s="114">
        <v>9</v>
      </c>
      <c r="BG1623" s="114">
        <v>127</v>
      </c>
      <c r="BH1623" s="118">
        <v>42820</v>
      </c>
      <c r="BI1623" s="118">
        <f t="shared" si="367"/>
        <v>33009</v>
      </c>
      <c r="BJ1623" t="s">
        <v>1471</v>
      </c>
      <c r="BP1623">
        <v>63.8</v>
      </c>
      <c r="BQ1623">
        <v>0.17</v>
      </c>
      <c r="BR1623">
        <v>63.63</v>
      </c>
    </row>
    <row r="1624" spans="1:70" ht="15" hidden="1" customHeight="1" outlineLevel="1">
      <c r="A1624" t="s">
        <v>3025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BA1624" t="str">
        <f t="shared" si="366"/>
        <v>Low and Burbanks Grant</v>
      </c>
      <c r="BB1624" t="s">
        <v>442</v>
      </c>
      <c r="BC1624">
        <v>2</v>
      </c>
      <c r="BD1624" s="5"/>
      <c r="BE1624" s="112">
        <v>33</v>
      </c>
      <c r="BF1624" s="114">
        <v>7</v>
      </c>
      <c r="BG1624" s="114">
        <v>125</v>
      </c>
      <c r="BH1624" s="118">
        <v>43620</v>
      </c>
      <c r="BI1624" s="118">
        <f t="shared" si="367"/>
        <v>33007</v>
      </c>
      <c r="BJ1624" t="s">
        <v>1416</v>
      </c>
      <c r="BP1624">
        <v>26.14</v>
      </c>
      <c r="BQ1624">
        <v>0</v>
      </c>
      <c r="BR1624">
        <v>26.14</v>
      </c>
    </row>
    <row r="1625" spans="1:70" ht="15" hidden="1" customHeight="1" outlineLevel="1">
      <c r="A1625" t="s">
        <v>2842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BA1625" t="str">
        <f t="shared" si="366"/>
        <v>Martins Location</v>
      </c>
      <c r="BB1625" t="s">
        <v>442</v>
      </c>
      <c r="BC1625">
        <v>2</v>
      </c>
      <c r="BD1625" s="5"/>
      <c r="BE1625" s="112">
        <v>33</v>
      </c>
      <c r="BF1625" s="114">
        <v>7</v>
      </c>
      <c r="BG1625" s="114">
        <v>130</v>
      </c>
      <c r="BH1625" s="118">
        <v>46020</v>
      </c>
      <c r="BI1625" s="118">
        <f t="shared" si="367"/>
        <v>33007</v>
      </c>
      <c r="BJ1625" t="s">
        <v>672</v>
      </c>
      <c r="BP1625">
        <v>3.76</v>
      </c>
      <c r="BQ1625">
        <v>0</v>
      </c>
      <c r="BR1625">
        <v>3.76</v>
      </c>
    </row>
    <row r="1626" spans="1:70" ht="15" hidden="1" customHeight="1" outlineLevel="1">
      <c r="A1626" t="s">
        <v>2891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BA1626" t="str">
        <f t="shared" si="366"/>
        <v>Odell township</v>
      </c>
      <c r="BB1626" t="s">
        <v>442</v>
      </c>
      <c r="BC1626">
        <v>2</v>
      </c>
      <c r="BD1626" s="5"/>
      <c r="BE1626" s="112">
        <v>33</v>
      </c>
      <c r="BF1626" s="114">
        <v>7</v>
      </c>
      <c r="BG1626" s="114">
        <v>150</v>
      </c>
      <c r="BH1626" s="118">
        <v>57860</v>
      </c>
      <c r="BI1626" s="118">
        <f t="shared" si="367"/>
        <v>33007</v>
      </c>
      <c r="BJ1626" t="s">
        <v>1296</v>
      </c>
      <c r="BP1626">
        <v>45.17</v>
      </c>
      <c r="BQ1626">
        <v>0.68</v>
      </c>
      <c r="BR1626">
        <v>44.49</v>
      </c>
    </row>
    <row r="1627" spans="1:70" ht="15" hidden="1" customHeight="1" outlineLevel="1">
      <c r="A1627" t="s">
        <v>2757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BA1627" t="str">
        <f t="shared" si="366"/>
        <v>Sargents Purchase</v>
      </c>
      <c r="BB1627" t="s">
        <v>442</v>
      </c>
      <c r="BC1627">
        <v>2</v>
      </c>
      <c r="BD1627" s="5"/>
      <c r="BE1627" s="112">
        <v>33</v>
      </c>
      <c r="BF1627" s="114">
        <v>7</v>
      </c>
      <c r="BG1627" s="114">
        <v>170</v>
      </c>
      <c r="BH1627" s="118">
        <v>67860</v>
      </c>
      <c r="BI1627" s="118">
        <f t="shared" si="367"/>
        <v>33007</v>
      </c>
      <c r="BJ1627" t="s">
        <v>1348</v>
      </c>
      <c r="BP1627">
        <v>25.86</v>
      </c>
      <c r="BQ1627">
        <v>0.01</v>
      </c>
      <c r="BR1627">
        <v>25.85</v>
      </c>
    </row>
    <row r="1628" spans="1:70" ht="15" hidden="1" customHeight="1" outlineLevel="1">
      <c r="A1628" t="s">
        <v>2150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BA1628" t="str">
        <f t="shared" si="366"/>
        <v>Second College Grant</v>
      </c>
      <c r="BB1628" t="s">
        <v>442</v>
      </c>
      <c r="BC1628">
        <v>2</v>
      </c>
      <c r="BD1628" s="5"/>
      <c r="BE1628" s="112">
        <v>33</v>
      </c>
      <c r="BF1628" s="114">
        <v>7</v>
      </c>
      <c r="BG1628" s="114">
        <v>175</v>
      </c>
      <c r="BH1628" s="118">
        <v>68500</v>
      </c>
      <c r="BI1628" s="118">
        <f t="shared" si="367"/>
        <v>33007</v>
      </c>
      <c r="BJ1628" t="s">
        <v>1416</v>
      </c>
      <c r="BP1628">
        <v>41.68</v>
      </c>
      <c r="BQ1628">
        <v>0.05</v>
      </c>
      <c r="BR1628">
        <v>41.63</v>
      </c>
    </row>
    <row r="1629" spans="1:70" ht="15" hidden="1" customHeight="1" outlineLevel="1">
      <c r="A1629" t="s">
        <v>2704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BA1629" t="str">
        <f t="shared" si="366"/>
        <v>Success Township</v>
      </c>
      <c r="BB1629" t="s">
        <v>442</v>
      </c>
      <c r="BC1629">
        <v>2</v>
      </c>
      <c r="BD1629" s="5"/>
      <c r="BE1629" s="112">
        <v>33</v>
      </c>
      <c r="BF1629" s="114">
        <v>7</v>
      </c>
      <c r="BG1629" s="114">
        <v>200</v>
      </c>
      <c r="BH1629" s="118">
        <v>74500</v>
      </c>
      <c r="BI1629" s="118">
        <f t="shared" si="367"/>
        <v>33007</v>
      </c>
      <c r="BJ1629" t="s">
        <v>1296</v>
      </c>
      <c r="BP1629">
        <v>59.24</v>
      </c>
      <c r="BQ1629">
        <v>0.48</v>
      </c>
      <c r="BR1629">
        <v>58.76</v>
      </c>
    </row>
    <row r="1630" spans="1:70" ht="15" hidden="1" customHeight="1" outlineLevel="1">
      <c r="A1630" t="s">
        <v>2105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BA1630" t="str">
        <f t="shared" si="366"/>
        <v>Thompson and Meserves Purchase</v>
      </c>
      <c r="BB1630" t="s">
        <v>442</v>
      </c>
      <c r="BC1630">
        <v>2</v>
      </c>
      <c r="BD1630" s="5"/>
      <c r="BE1630" s="112">
        <v>33</v>
      </c>
      <c r="BF1630" s="114">
        <v>7</v>
      </c>
      <c r="BG1630" s="114">
        <v>205</v>
      </c>
      <c r="BH1630" s="118">
        <v>76580</v>
      </c>
      <c r="BI1630" s="118">
        <f t="shared" si="367"/>
        <v>33007</v>
      </c>
      <c r="BJ1630" t="s">
        <v>1348</v>
      </c>
      <c r="BP1630">
        <v>18.5</v>
      </c>
      <c r="BQ1630">
        <v>0</v>
      </c>
      <c r="BR1630">
        <v>18.5</v>
      </c>
    </row>
    <row r="1631" spans="1:70" ht="15" hidden="1" customHeight="1" outlineLevel="1"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BD1631" s="5"/>
    </row>
    <row r="1632" spans="1:70" ht="15" hidden="1" customHeight="1" outlineLevel="1">
      <c r="A1632" s="62" t="s">
        <v>725</v>
      </c>
      <c r="J1632" s="2"/>
      <c r="K1632" s="2"/>
      <c r="L1632" s="2"/>
      <c r="M1632" s="2"/>
    </row>
    <row r="1633" spans="1:70" ht="15" hidden="1" customHeight="1" outlineLevel="1">
      <c r="A1633" t="s">
        <v>2528</v>
      </c>
      <c r="J1633" s="2"/>
      <c r="K1633" s="2"/>
      <c r="L1633" s="2"/>
      <c r="M1633" s="2"/>
      <c r="BA1633" t="str">
        <f>A1633</f>
        <v>Averill town</v>
      </c>
      <c r="BB1633" t="s">
        <v>841</v>
      </c>
      <c r="BE1633" s="112">
        <v>50</v>
      </c>
      <c r="BF1633" s="114">
        <v>9</v>
      </c>
      <c r="BG1633" s="114">
        <v>5</v>
      </c>
      <c r="BH1633" s="118">
        <v>2125</v>
      </c>
      <c r="BI1633" s="118">
        <f t="shared" si="367"/>
        <v>50009</v>
      </c>
      <c r="BJ1633" t="s">
        <v>1471</v>
      </c>
      <c r="BP1633">
        <v>38.06</v>
      </c>
      <c r="BQ1633">
        <v>1.92</v>
      </c>
      <c r="BR1633">
        <v>36.14</v>
      </c>
    </row>
    <row r="1634" spans="1:70" ht="15" hidden="1" customHeight="1" outlineLevel="1">
      <c r="A1634" t="s">
        <v>2067</v>
      </c>
      <c r="J1634" s="2"/>
      <c r="K1634" s="2"/>
      <c r="L1634" s="2"/>
      <c r="M1634" s="2"/>
      <c r="BA1634" t="str">
        <f t="shared" ref="BA1634:BA1641" si="368">A1634</f>
        <v>Avery's gore</v>
      </c>
      <c r="BB1634" t="s">
        <v>841</v>
      </c>
      <c r="BE1634" s="112">
        <v>50</v>
      </c>
      <c r="BF1634" s="114">
        <v>9</v>
      </c>
      <c r="BG1634" s="114">
        <v>10</v>
      </c>
      <c r="BH1634" s="118">
        <v>2162</v>
      </c>
      <c r="BI1634" s="118">
        <f t="shared" si="367"/>
        <v>50009</v>
      </c>
      <c r="BJ1634" t="s">
        <v>720</v>
      </c>
      <c r="BP1634">
        <v>17.600000000000001</v>
      </c>
      <c r="BQ1634">
        <v>0.02</v>
      </c>
      <c r="BR1634">
        <v>17.57</v>
      </c>
    </row>
    <row r="1635" spans="1:70" ht="15" hidden="1" customHeight="1" outlineLevel="1">
      <c r="A1635" t="s">
        <v>2926</v>
      </c>
      <c r="J1635" s="2"/>
      <c r="K1635" s="2"/>
      <c r="L1635" s="2"/>
      <c r="M1635" s="2"/>
      <c r="BA1635" t="str">
        <f t="shared" si="368"/>
        <v>Buels gore</v>
      </c>
      <c r="BB1635" t="s">
        <v>3172</v>
      </c>
      <c r="BE1635" s="112">
        <v>50</v>
      </c>
      <c r="BF1635" s="114">
        <v>7</v>
      </c>
      <c r="BG1635" s="114">
        <v>10</v>
      </c>
      <c r="BH1635" s="118">
        <v>10300</v>
      </c>
      <c r="BI1635" s="118">
        <f t="shared" si="367"/>
        <v>50007</v>
      </c>
      <c r="BJ1635" t="s">
        <v>720</v>
      </c>
      <c r="BP1635">
        <v>5.05</v>
      </c>
      <c r="BQ1635">
        <v>0</v>
      </c>
      <c r="BR1635">
        <v>5.05</v>
      </c>
    </row>
    <row r="1636" spans="1:70" ht="15" hidden="1" customHeight="1" outlineLevel="1">
      <c r="A1636" t="s">
        <v>2683</v>
      </c>
      <c r="J1636" s="2"/>
      <c r="K1636" s="2"/>
      <c r="L1636" s="2"/>
      <c r="M1636" s="2"/>
      <c r="BA1636" t="str">
        <f t="shared" si="368"/>
        <v>Ferdinand town</v>
      </c>
      <c r="BB1636" t="s">
        <v>841</v>
      </c>
      <c r="BE1636" s="112">
        <v>50</v>
      </c>
      <c r="BF1636" s="114">
        <v>9</v>
      </c>
      <c r="BG1636" s="114">
        <v>45</v>
      </c>
      <c r="BH1636" s="118">
        <v>25975</v>
      </c>
      <c r="BI1636" s="118">
        <f t="shared" si="367"/>
        <v>50009</v>
      </c>
      <c r="BJ1636" t="s">
        <v>1471</v>
      </c>
      <c r="BP1636">
        <v>53.03</v>
      </c>
      <c r="BQ1636">
        <v>0.14000000000000001</v>
      </c>
      <c r="BR1636">
        <v>52.89</v>
      </c>
    </row>
    <row r="1637" spans="1:70" ht="15" hidden="1" customHeight="1" outlineLevel="1">
      <c r="A1637" t="s">
        <v>3181</v>
      </c>
      <c r="J1637" s="2"/>
      <c r="K1637" s="2"/>
      <c r="L1637" s="2"/>
      <c r="M1637" s="2"/>
      <c r="BA1637" t="str">
        <f t="shared" si="368"/>
        <v>Glastenbury town</v>
      </c>
      <c r="BB1637" t="s">
        <v>950</v>
      </c>
      <c r="BE1637" s="112">
        <v>50</v>
      </c>
      <c r="BF1637" s="114">
        <v>3</v>
      </c>
      <c r="BG1637" s="114">
        <v>18</v>
      </c>
      <c r="BH1637" s="118">
        <v>27962</v>
      </c>
      <c r="BI1637" s="118">
        <f t="shared" si="367"/>
        <v>50003</v>
      </c>
      <c r="BJ1637" t="s">
        <v>1471</v>
      </c>
      <c r="BP1637">
        <v>44.48</v>
      </c>
      <c r="BQ1637">
        <v>0</v>
      </c>
      <c r="BR1637">
        <v>44.48</v>
      </c>
    </row>
    <row r="1638" spans="1:70" ht="15" hidden="1" customHeight="1" outlineLevel="1">
      <c r="A1638" t="s">
        <v>3180</v>
      </c>
      <c r="J1638" s="2"/>
      <c r="K1638" s="2"/>
      <c r="L1638" s="2"/>
      <c r="M1638" s="2"/>
      <c r="BA1638" t="str">
        <f t="shared" si="368"/>
        <v>Lewis town</v>
      </c>
      <c r="BB1638" t="s">
        <v>841</v>
      </c>
      <c r="BE1638" s="112">
        <v>50</v>
      </c>
      <c r="BF1638" s="114">
        <v>9</v>
      </c>
      <c r="BG1638" s="114">
        <v>65</v>
      </c>
      <c r="BH1638" s="118">
        <v>39775</v>
      </c>
      <c r="BI1638" s="118">
        <f t="shared" si="367"/>
        <v>50009</v>
      </c>
      <c r="BJ1638" t="s">
        <v>1471</v>
      </c>
      <c r="BP1638">
        <v>39.67</v>
      </c>
      <c r="BQ1638">
        <v>0.1</v>
      </c>
      <c r="BR1638">
        <v>39.57</v>
      </c>
    </row>
    <row r="1639" spans="1:70" ht="15" hidden="1" customHeight="1" outlineLevel="1">
      <c r="A1639" t="s">
        <v>3071</v>
      </c>
      <c r="J1639" s="2"/>
      <c r="K1639" s="2"/>
      <c r="L1639" s="2"/>
      <c r="M1639" s="2"/>
      <c r="BA1639" t="str">
        <f t="shared" si="368"/>
        <v>Somerset town</v>
      </c>
      <c r="BB1639" t="s">
        <v>2128</v>
      </c>
      <c r="BE1639" s="112">
        <v>50</v>
      </c>
      <c r="BF1639" s="114">
        <v>25</v>
      </c>
      <c r="BG1639" s="114">
        <v>73</v>
      </c>
      <c r="BH1639" s="118">
        <v>65762</v>
      </c>
      <c r="BI1639" s="118">
        <f t="shared" si="367"/>
        <v>50025</v>
      </c>
      <c r="BJ1639" t="s">
        <v>1471</v>
      </c>
      <c r="BP1639">
        <v>28.13</v>
      </c>
      <c r="BQ1639">
        <v>1.99</v>
      </c>
      <c r="BR1639">
        <v>26.15</v>
      </c>
    </row>
    <row r="1640" spans="1:70" ht="15" hidden="1" customHeight="1" outlineLevel="1">
      <c r="A1640" t="s">
        <v>2818</v>
      </c>
      <c r="J1640" s="2"/>
      <c r="K1640" s="2"/>
      <c r="L1640" s="2"/>
      <c r="M1640" s="2"/>
      <c r="BA1640" t="str">
        <f t="shared" si="368"/>
        <v>Warner's grant</v>
      </c>
      <c r="BB1640" t="s">
        <v>841</v>
      </c>
      <c r="BE1640" s="112">
        <v>50</v>
      </c>
      <c r="BF1640" s="114">
        <v>9</v>
      </c>
      <c r="BG1640" s="114">
        <v>90</v>
      </c>
      <c r="BH1640" s="118">
        <v>76337</v>
      </c>
      <c r="BI1640" s="118">
        <f t="shared" si="367"/>
        <v>50009</v>
      </c>
      <c r="BJ1640" t="s">
        <v>1416</v>
      </c>
      <c r="BP1640">
        <v>3.15</v>
      </c>
      <c r="BQ1640">
        <v>0</v>
      </c>
      <c r="BR1640">
        <v>3.15</v>
      </c>
    </row>
    <row r="1641" spans="1:70" ht="15" hidden="1" customHeight="1" outlineLevel="1">
      <c r="A1641" t="s">
        <v>3170</v>
      </c>
      <c r="J1641" s="2"/>
      <c r="K1641" s="2"/>
      <c r="L1641" s="2"/>
      <c r="M1641" s="2"/>
      <c r="BA1641" t="str">
        <f t="shared" si="368"/>
        <v>Warren's gore</v>
      </c>
      <c r="BB1641" t="s">
        <v>841</v>
      </c>
      <c r="BE1641" s="112">
        <v>50</v>
      </c>
      <c r="BF1641" s="114">
        <v>9</v>
      </c>
      <c r="BG1641" s="114">
        <v>95</v>
      </c>
      <c r="BH1641" s="118">
        <v>76562</v>
      </c>
      <c r="BI1641" s="118">
        <f t="shared" si="367"/>
        <v>50009</v>
      </c>
      <c r="BJ1641" t="s">
        <v>720</v>
      </c>
      <c r="BP1641">
        <v>11.6</v>
      </c>
      <c r="BQ1641">
        <v>0.65</v>
      </c>
      <c r="BR1641">
        <v>10.94</v>
      </c>
    </row>
    <row r="1642" spans="1:70" ht="15" hidden="1" customHeight="1" outlineLevel="1">
      <c r="J1642" s="2"/>
      <c r="K1642" s="2"/>
      <c r="L1642" s="2"/>
      <c r="M1642" s="2"/>
    </row>
    <row r="1643" spans="1:70" ht="15" hidden="1" customHeight="1" outlineLevel="1">
      <c r="A1643" s="62" t="s">
        <v>3169</v>
      </c>
      <c r="J1643" s="2"/>
      <c r="K1643" s="2"/>
      <c r="L1643" s="2"/>
      <c r="M1643" s="2"/>
    </row>
    <row r="1644" spans="1:70" s="8" customFormat="1" ht="15" hidden="1" customHeight="1" outlineLevel="1">
      <c r="J1644" s="2"/>
      <c r="K1644" s="2"/>
      <c r="L1644" s="2"/>
      <c r="M1644" s="2"/>
      <c r="N1644" s="63"/>
      <c r="O1644" s="63"/>
      <c r="P1644" s="63"/>
      <c r="Y1644" s="69"/>
      <c r="BE1644" s="112"/>
      <c r="BF1644" s="114"/>
      <c r="BG1644" s="114"/>
      <c r="BH1644" s="118"/>
      <c r="BI1644" s="118"/>
      <c r="BL1644" s="63"/>
      <c r="BM1644" s="63"/>
      <c r="BN1644" s="63"/>
    </row>
    <row r="1645" spans="1:70" ht="15" hidden="1" customHeight="1" outlineLevel="1">
      <c r="A1645" t="s">
        <v>2266</v>
      </c>
      <c r="BA1645" t="str">
        <f t="shared" ref="BA1645:BA1681" si="369">A1645</f>
        <v>Argyle</v>
      </c>
      <c r="BB1645" s="69" t="s">
        <v>2479</v>
      </c>
      <c r="BE1645" s="112">
        <v>23</v>
      </c>
      <c r="BF1645" s="114">
        <v>19</v>
      </c>
      <c r="BG1645" s="114">
        <v>7</v>
      </c>
      <c r="BH1645" s="118">
        <v>1500</v>
      </c>
      <c r="BI1645" s="118">
        <f t="shared" si="367"/>
        <v>23019</v>
      </c>
      <c r="BJ1645" t="s">
        <v>956</v>
      </c>
      <c r="BP1645">
        <v>26.73</v>
      </c>
      <c r="BQ1645">
        <v>0</v>
      </c>
      <c r="BR1645">
        <v>26.73</v>
      </c>
    </row>
    <row r="1646" spans="1:70" ht="15" hidden="1" customHeight="1" outlineLevel="1">
      <c r="A1646" t="s">
        <v>3158</v>
      </c>
      <c r="BA1646" t="str">
        <f t="shared" si="369"/>
        <v>Blanchard</v>
      </c>
      <c r="BB1646" s="69" t="s">
        <v>1956</v>
      </c>
      <c r="BE1646" s="112">
        <v>23</v>
      </c>
      <c r="BF1646" s="114">
        <v>21</v>
      </c>
      <c r="BG1646" s="114">
        <v>20</v>
      </c>
      <c r="BH1646" s="118">
        <v>5560</v>
      </c>
      <c r="BI1646" s="118">
        <f t="shared" si="367"/>
        <v>23021</v>
      </c>
      <c r="BJ1646" t="s">
        <v>956</v>
      </c>
      <c r="BP1646">
        <v>44.98</v>
      </c>
      <c r="BQ1646">
        <v>0.66</v>
      </c>
      <c r="BR1646">
        <v>44.33</v>
      </c>
    </row>
    <row r="1647" spans="1:70" ht="15" hidden="1" customHeight="1" outlineLevel="1">
      <c r="A1647" t="s">
        <v>2313</v>
      </c>
      <c r="J1647" s="2"/>
      <c r="K1647" s="2"/>
      <c r="L1647" s="2"/>
      <c r="M1647" s="2"/>
      <c r="BA1647" t="str">
        <f t="shared" si="369"/>
        <v>Central Aroostook</v>
      </c>
      <c r="BB1647" s="69" t="s">
        <v>2829</v>
      </c>
      <c r="BE1647" s="112">
        <v>23</v>
      </c>
      <c r="BF1647" s="114">
        <v>3</v>
      </c>
      <c r="BG1647" s="114">
        <v>57</v>
      </c>
      <c r="BH1647" s="118">
        <v>11785</v>
      </c>
      <c r="BI1647" s="118">
        <f t="shared" si="367"/>
        <v>23003</v>
      </c>
      <c r="BJ1647" t="s">
        <v>956</v>
      </c>
      <c r="BP1647">
        <v>566.5</v>
      </c>
      <c r="BQ1647">
        <v>10.45</v>
      </c>
      <c r="BR1647">
        <v>556.04</v>
      </c>
    </row>
    <row r="1648" spans="1:70" ht="15" hidden="1" customHeight="1" outlineLevel="1">
      <c r="A1648" t="s">
        <v>2968</v>
      </c>
      <c r="BA1648" t="str">
        <f t="shared" si="369"/>
        <v>Central Hancock</v>
      </c>
      <c r="BB1648" s="69" t="s">
        <v>597</v>
      </c>
      <c r="BE1648" s="112">
        <v>23</v>
      </c>
      <c r="BF1648" s="114">
        <v>9</v>
      </c>
      <c r="BG1648" s="114">
        <v>42</v>
      </c>
      <c r="BH1648" s="118">
        <v>11800</v>
      </c>
      <c r="BI1648" s="118">
        <f t="shared" si="367"/>
        <v>23009</v>
      </c>
      <c r="BJ1648" t="s">
        <v>956</v>
      </c>
      <c r="BP1648">
        <v>16.07</v>
      </c>
      <c r="BQ1648">
        <v>0.85</v>
      </c>
      <c r="BR1648">
        <v>15.22</v>
      </c>
    </row>
    <row r="1649" spans="1:70" ht="15" hidden="1" customHeight="1" outlineLevel="1">
      <c r="A1649" t="s">
        <v>2914</v>
      </c>
      <c r="BA1649" t="str">
        <f t="shared" si="369"/>
        <v>Central Somerset</v>
      </c>
      <c r="BB1649" s="69" t="s">
        <v>1786</v>
      </c>
      <c r="BE1649" s="112">
        <v>23</v>
      </c>
      <c r="BF1649" s="114">
        <v>25</v>
      </c>
      <c r="BG1649" s="114">
        <v>37</v>
      </c>
      <c r="BH1649" s="118">
        <v>11820</v>
      </c>
      <c r="BI1649" s="118">
        <f t="shared" si="367"/>
        <v>23025</v>
      </c>
      <c r="BJ1649" t="s">
        <v>956</v>
      </c>
      <c r="BP1649">
        <v>77.77</v>
      </c>
      <c r="BQ1649">
        <v>1.1299999999999999</v>
      </c>
      <c r="BR1649">
        <v>76.63</v>
      </c>
    </row>
    <row r="1650" spans="1:70" ht="15" hidden="1" customHeight="1" outlineLevel="1">
      <c r="A1650" t="s">
        <v>2500</v>
      </c>
      <c r="BA1650" t="str">
        <f t="shared" si="369"/>
        <v>Criehaven</v>
      </c>
      <c r="BB1650" s="69" t="s">
        <v>1728</v>
      </c>
      <c r="BE1650" s="112">
        <v>23</v>
      </c>
      <c r="BF1650" s="114">
        <v>13</v>
      </c>
      <c r="BG1650" s="114">
        <v>13</v>
      </c>
      <c r="BH1650" s="118">
        <v>15125</v>
      </c>
      <c r="BI1650" s="118">
        <f t="shared" si="367"/>
        <v>23013</v>
      </c>
      <c r="BJ1650" t="s">
        <v>956</v>
      </c>
      <c r="BP1650">
        <v>131.79</v>
      </c>
      <c r="BQ1650">
        <v>131.08000000000001</v>
      </c>
      <c r="BR1650">
        <v>0.72</v>
      </c>
    </row>
    <row r="1651" spans="1:70" ht="15" hidden="1" customHeight="1" outlineLevel="1">
      <c r="A1651" t="s">
        <v>2857</v>
      </c>
      <c r="BA1651" t="str">
        <f t="shared" si="369"/>
        <v>East Central Franklin</v>
      </c>
      <c r="BB1651" s="69" t="s">
        <v>1137</v>
      </c>
      <c r="BE1651" s="112">
        <v>23</v>
      </c>
      <c r="BF1651" s="114">
        <v>7</v>
      </c>
      <c r="BG1651" s="114">
        <v>27</v>
      </c>
      <c r="BH1651" s="118">
        <v>19865</v>
      </c>
      <c r="BI1651" s="118">
        <f t="shared" si="367"/>
        <v>23007</v>
      </c>
      <c r="BJ1651" t="s">
        <v>956</v>
      </c>
      <c r="BP1651">
        <v>128.9</v>
      </c>
      <c r="BQ1651">
        <v>0.14000000000000001</v>
      </c>
      <c r="BR1651">
        <v>128.77000000000001</v>
      </c>
    </row>
    <row r="1652" spans="1:70" ht="15" hidden="1" customHeight="1" outlineLevel="1">
      <c r="A1652" t="s">
        <v>2364</v>
      </c>
      <c r="BA1652" t="str">
        <f t="shared" si="369"/>
        <v>East Central Penobscot</v>
      </c>
      <c r="BB1652" s="69" t="s">
        <v>2479</v>
      </c>
      <c r="BE1652" s="112">
        <v>23</v>
      </c>
      <c r="BF1652" s="114">
        <v>19</v>
      </c>
      <c r="BG1652" s="114">
        <v>83</v>
      </c>
      <c r="BH1652" s="118">
        <v>19868</v>
      </c>
      <c r="BI1652" s="118">
        <f t="shared" si="367"/>
        <v>23019</v>
      </c>
      <c r="BJ1652" t="s">
        <v>956</v>
      </c>
      <c r="BP1652">
        <v>115.8</v>
      </c>
      <c r="BQ1652">
        <v>1.3</v>
      </c>
      <c r="BR1652">
        <v>114.49</v>
      </c>
    </row>
    <row r="1653" spans="1:70" ht="15" hidden="1" customHeight="1" outlineLevel="1">
      <c r="A1653" t="s">
        <v>2662</v>
      </c>
      <c r="BA1653" t="str">
        <f t="shared" si="369"/>
        <v>East Central Washington</v>
      </c>
      <c r="BB1653" s="69" t="s">
        <v>691</v>
      </c>
      <c r="BE1653" s="112">
        <v>23</v>
      </c>
      <c r="BF1653" s="114">
        <v>29</v>
      </c>
      <c r="BG1653" s="114">
        <v>93</v>
      </c>
      <c r="BH1653" s="118">
        <v>19870</v>
      </c>
      <c r="BI1653" s="118">
        <f t="shared" si="367"/>
        <v>23029</v>
      </c>
      <c r="BJ1653" t="s">
        <v>956</v>
      </c>
      <c r="BP1653">
        <v>252.58</v>
      </c>
      <c r="BQ1653">
        <v>44.61</v>
      </c>
      <c r="BR1653">
        <v>207.98</v>
      </c>
    </row>
    <row r="1654" spans="1:70" ht="15" hidden="1" customHeight="1" outlineLevel="1">
      <c r="A1654" t="s">
        <v>1535</v>
      </c>
      <c r="BA1654" t="str">
        <f t="shared" si="369"/>
        <v>East Hancock</v>
      </c>
      <c r="BB1654" s="69" t="s">
        <v>597</v>
      </c>
      <c r="BE1654" s="112">
        <v>23</v>
      </c>
      <c r="BF1654" s="114">
        <v>9</v>
      </c>
      <c r="BG1654" s="114">
        <v>62</v>
      </c>
      <c r="BH1654" s="118">
        <v>20405</v>
      </c>
      <c r="BI1654" s="118">
        <f t="shared" si="367"/>
        <v>23009</v>
      </c>
      <c r="BJ1654" t="s">
        <v>956</v>
      </c>
      <c r="BP1654">
        <v>481.23</v>
      </c>
      <c r="BQ1654">
        <v>36.97</v>
      </c>
      <c r="BR1654">
        <v>444.26</v>
      </c>
    </row>
    <row r="1655" spans="1:70" ht="15" hidden="1" customHeight="1" outlineLevel="1">
      <c r="A1655" t="s">
        <v>2995</v>
      </c>
      <c r="BA1655" t="str">
        <f t="shared" si="369"/>
        <v>Hibberts</v>
      </c>
      <c r="BB1655" s="69" t="s">
        <v>1596</v>
      </c>
      <c r="BE1655" s="112">
        <v>23</v>
      </c>
      <c r="BF1655" s="114">
        <v>15</v>
      </c>
      <c r="BG1655" s="114">
        <v>45</v>
      </c>
      <c r="BH1655" s="118">
        <v>32715</v>
      </c>
      <c r="BI1655" s="118">
        <f t="shared" si="367"/>
        <v>23015</v>
      </c>
      <c r="BJ1655" t="s">
        <v>3150</v>
      </c>
      <c r="BP1655">
        <v>0.78</v>
      </c>
      <c r="BQ1655">
        <v>0.01</v>
      </c>
      <c r="BR1655">
        <v>0.77</v>
      </c>
    </row>
    <row r="1656" spans="1:70" ht="15" hidden="1" customHeight="1" outlineLevel="1">
      <c r="A1656" t="s">
        <v>2529</v>
      </c>
      <c r="J1656" s="2"/>
      <c r="K1656" s="2"/>
      <c r="L1656" s="2"/>
      <c r="M1656" s="2"/>
      <c r="BA1656" t="str">
        <f t="shared" si="369"/>
        <v>North Franklin</v>
      </c>
      <c r="BB1656" s="69" t="s">
        <v>1137</v>
      </c>
      <c r="BE1656" s="112">
        <v>23</v>
      </c>
      <c r="BF1656" s="114">
        <v>7</v>
      </c>
      <c r="BG1656" s="114">
        <v>67</v>
      </c>
      <c r="BH1656" s="118">
        <v>51400</v>
      </c>
      <c r="BI1656" s="118">
        <f t="shared" si="367"/>
        <v>23007</v>
      </c>
      <c r="BJ1656" t="s">
        <v>956</v>
      </c>
      <c r="BP1656">
        <v>508.07</v>
      </c>
      <c r="BQ1656">
        <v>8.76</v>
      </c>
      <c r="BR1656">
        <v>499.32</v>
      </c>
    </row>
    <row r="1657" spans="1:70" ht="15" hidden="1" customHeight="1" outlineLevel="1">
      <c r="A1657" t="s">
        <v>3094</v>
      </c>
      <c r="BA1657" t="str">
        <f t="shared" si="369"/>
        <v>North Oxford</v>
      </c>
      <c r="BB1657" s="69" t="s">
        <v>2381</v>
      </c>
      <c r="BE1657" s="112">
        <v>23</v>
      </c>
      <c r="BF1657" s="114">
        <v>17</v>
      </c>
      <c r="BG1657" s="114">
        <v>102</v>
      </c>
      <c r="BH1657" s="118">
        <v>52575</v>
      </c>
      <c r="BI1657" s="118">
        <f t="shared" si="367"/>
        <v>23017</v>
      </c>
      <c r="BJ1657" t="s">
        <v>956</v>
      </c>
      <c r="BP1657">
        <v>546.22</v>
      </c>
      <c r="BQ1657">
        <v>36.590000000000003</v>
      </c>
      <c r="BR1657">
        <v>509.63</v>
      </c>
    </row>
    <row r="1658" spans="1:70" ht="15" hidden="1" customHeight="1" outlineLevel="1">
      <c r="A1658" t="s">
        <v>3020</v>
      </c>
      <c r="BA1658" t="str">
        <f t="shared" si="369"/>
        <v>North Penobscot</v>
      </c>
      <c r="BB1658" s="69" t="s">
        <v>2479</v>
      </c>
      <c r="BE1658" s="112">
        <v>23</v>
      </c>
      <c r="BF1658" s="114">
        <v>19</v>
      </c>
      <c r="BG1658" s="114">
        <v>237</v>
      </c>
      <c r="BH1658" s="118">
        <v>52710</v>
      </c>
      <c r="BI1658" s="118">
        <f t="shared" si="367"/>
        <v>23019</v>
      </c>
      <c r="BJ1658" t="s">
        <v>956</v>
      </c>
      <c r="BP1658">
        <v>1118.72</v>
      </c>
      <c r="BQ1658">
        <v>67.150000000000006</v>
      </c>
      <c r="BR1658">
        <v>1051.57</v>
      </c>
    </row>
    <row r="1659" spans="1:70" ht="15" hidden="1" customHeight="1" outlineLevel="1">
      <c r="A1659" t="s">
        <v>2687</v>
      </c>
      <c r="BA1659" t="str">
        <f t="shared" si="369"/>
        <v>North Washington</v>
      </c>
      <c r="BB1659" s="69" t="s">
        <v>691</v>
      </c>
      <c r="BE1659" s="112">
        <v>23</v>
      </c>
      <c r="BF1659" s="114">
        <v>29</v>
      </c>
      <c r="BG1659" s="114">
        <v>157</v>
      </c>
      <c r="BH1659" s="118">
        <v>53500</v>
      </c>
      <c r="BI1659" s="118">
        <f t="shared" si="367"/>
        <v>23029</v>
      </c>
      <c r="BJ1659" t="s">
        <v>956</v>
      </c>
      <c r="BP1659">
        <v>979.63</v>
      </c>
      <c r="BQ1659">
        <v>93.53</v>
      </c>
      <c r="BR1659">
        <v>886.1</v>
      </c>
    </row>
    <row r="1660" spans="1:70" ht="15" hidden="1" customHeight="1" outlineLevel="1">
      <c r="A1660" t="s">
        <v>2759</v>
      </c>
      <c r="BA1660" t="str">
        <f t="shared" si="369"/>
        <v>Northeast Piscataquis</v>
      </c>
      <c r="BB1660" s="69" t="s">
        <v>1956</v>
      </c>
      <c r="BE1660" s="112">
        <v>23</v>
      </c>
      <c r="BF1660" s="114">
        <v>21</v>
      </c>
      <c r="BG1660" s="114">
        <v>72</v>
      </c>
      <c r="BH1660" s="118">
        <v>51105</v>
      </c>
      <c r="BI1660" s="118">
        <f t="shared" si="367"/>
        <v>23021</v>
      </c>
      <c r="BJ1660" t="s">
        <v>956</v>
      </c>
      <c r="BP1660">
        <v>1820.4</v>
      </c>
      <c r="BQ1660">
        <v>109.85</v>
      </c>
      <c r="BR1660">
        <v>1710.54</v>
      </c>
    </row>
    <row r="1661" spans="1:70" ht="15" hidden="1" customHeight="1" outlineLevel="1">
      <c r="A1661" t="s">
        <v>3048</v>
      </c>
      <c r="BA1661" t="str">
        <f t="shared" si="369"/>
        <v>Northeast Somerset</v>
      </c>
      <c r="BB1661" s="69" t="s">
        <v>1786</v>
      </c>
      <c r="BE1661" s="112">
        <v>23</v>
      </c>
      <c r="BF1661" s="114">
        <v>25</v>
      </c>
      <c r="BG1661" s="114">
        <v>112</v>
      </c>
      <c r="BH1661" s="118">
        <v>51114</v>
      </c>
      <c r="BI1661" s="118">
        <f t="shared" si="367"/>
        <v>23025</v>
      </c>
      <c r="BJ1661" t="s">
        <v>956</v>
      </c>
      <c r="BP1661">
        <v>521.04999999999995</v>
      </c>
      <c r="BQ1661">
        <v>35.76</v>
      </c>
      <c r="BR1661">
        <v>485.29</v>
      </c>
    </row>
    <row r="1662" spans="1:70" ht="15" hidden="1" customHeight="1" outlineLevel="1">
      <c r="A1662" t="s">
        <v>3136</v>
      </c>
      <c r="J1662" s="2"/>
      <c r="K1662" s="2"/>
      <c r="L1662" s="2"/>
      <c r="M1662" s="2"/>
      <c r="BA1662" t="str">
        <f t="shared" si="369"/>
        <v>Northwest Aroostook</v>
      </c>
      <c r="BB1662" s="69" t="s">
        <v>2829</v>
      </c>
      <c r="BE1662" s="112">
        <v>23</v>
      </c>
      <c r="BF1662" s="114">
        <v>3</v>
      </c>
      <c r="BG1662" s="114">
        <v>237</v>
      </c>
      <c r="BH1662" s="118">
        <v>53602</v>
      </c>
      <c r="BI1662" s="118">
        <f t="shared" si="367"/>
        <v>23003</v>
      </c>
      <c r="BJ1662" t="s">
        <v>956</v>
      </c>
      <c r="BP1662">
        <v>2668.72</v>
      </c>
      <c r="BQ1662">
        <v>39.68</v>
      </c>
      <c r="BR1662">
        <v>2629.04</v>
      </c>
    </row>
    <row r="1663" spans="1:70" ht="15" hidden="1" customHeight="1" outlineLevel="1">
      <c r="A1663" t="s">
        <v>2037</v>
      </c>
      <c r="BA1663" t="str">
        <f t="shared" si="369"/>
        <v>Northwest Hancock</v>
      </c>
      <c r="BB1663" s="69" t="s">
        <v>597</v>
      </c>
      <c r="BE1663" s="112">
        <v>23</v>
      </c>
      <c r="BF1663" s="114">
        <v>9</v>
      </c>
      <c r="BG1663" s="114">
        <v>102</v>
      </c>
      <c r="BH1663" s="118">
        <v>53620</v>
      </c>
      <c r="BI1663" s="118">
        <f t="shared" si="367"/>
        <v>23009</v>
      </c>
      <c r="BJ1663" t="s">
        <v>956</v>
      </c>
      <c r="BP1663">
        <v>41.44</v>
      </c>
      <c r="BQ1663">
        <v>0.09</v>
      </c>
      <c r="BR1663">
        <v>41.35</v>
      </c>
    </row>
    <row r="1664" spans="1:70" ht="15" hidden="1" customHeight="1" outlineLevel="1">
      <c r="A1664" t="s">
        <v>2155</v>
      </c>
      <c r="BA1664" t="str">
        <f t="shared" si="369"/>
        <v>Northwest Piscataquis</v>
      </c>
      <c r="BB1664" s="69" t="s">
        <v>1956</v>
      </c>
      <c r="BE1664" s="112">
        <v>23</v>
      </c>
      <c r="BF1664" s="114">
        <v>21</v>
      </c>
      <c r="BG1664" s="114">
        <v>73</v>
      </c>
      <c r="BH1664" s="118">
        <v>53628</v>
      </c>
      <c r="BI1664" s="118">
        <f t="shared" si="367"/>
        <v>23021</v>
      </c>
      <c r="BJ1664" t="s">
        <v>956</v>
      </c>
      <c r="BP1664">
        <v>1631.98</v>
      </c>
      <c r="BQ1664">
        <v>259.57</v>
      </c>
      <c r="BR1664">
        <v>1372.41</v>
      </c>
    </row>
    <row r="1665" spans="1:70" ht="15" hidden="1" customHeight="1" outlineLevel="1">
      <c r="A1665" t="s">
        <v>2209</v>
      </c>
      <c r="BA1665" t="str">
        <f t="shared" si="369"/>
        <v>Northwest Somerset</v>
      </c>
      <c r="BB1665" s="69" t="s">
        <v>1786</v>
      </c>
      <c r="BE1665" s="112">
        <v>23</v>
      </c>
      <c r="BF1665" s="114">
        <v>25</v>
      </c>
      <c r="BG1665" s="114">
        <v>113</v>
      </c>
      <c r="BH1665" s="118">
        <v>53636</v>
      </c>
      <c r="BI1665" s="118">
        <f t="shared" si="367"/>
        <v>23025</v>
      </c>
      <c r="BJ1665" t="s">
        <v>956</v>
      </c>
      <c r="BP1665">
        <v>708.63</v>
      </c>
      <c r="BQ1665">
        <v>51.54</v>
      </c>
      <c r="BR1665">
        <v>657.09</v>
      </c>
    </row>
    <row r="1666" spans="1:70" ht="15" hidden="1" customHeight="1" outlineLevel="1">
      <c r="A1666" t="s">
        <v>2713</v>
      </c>
      <c r="BA1666" t="str">
        <f t="shared" si="369"/>
        <v>Passamaquoddy Indian Township</v>
      </c>
      <c r="BB1666" s="69" t="s">
        <v>691</v>
      </c>
      <c r="BE1666" s="112">
        <v>23</v>
      </c>
      <c r="BF1666" s="114">
        <v>29</v>
      </c>
      <c r="BG1666" s="114">
        <v>158</v>
      </c>
      <c r="BH1666" s="118">
        <v>57082</v>
      </c>
      <c r="BI1666" s="118">
        <f t="shared" si="367"/>
        <v>23029</v>
      </c>
      <c r="BJ1666" t="s">
        <v>2540</v>
      </c>
      <c r="BP1666">
        <v>43.43</v>
      </c>
      <c r="BQ1666">
        <v>5.98</v>
      </c>
      <c r="BR1666">
        <v>37.450000000000003</v>
      </c>
    </row>
    <row r="1667" spans="1:70" ht="15" hidden="1" customHeight="1" outlineLevel="1">
      <c r="A1667" t="s">
        <v>1623</v>
      </c>
      <c r="BA1667" t="str">
        <f t="shared" si="369"/>
        <v>Passamaquoddy Pleasant Point</v>
      </c>
      <c r="BB1667" s="69" t="s">
        <v>691</v>
      </c>
      <c r="BE1667" s="112">
        <v>23</v>
      </c>
      <c r="BF1667" s="114">
        <v>29</v>
      </c>
      <c r="BG1667" s="114">
        <v>159</v>
      </c>
      <c r="BH1667" s="118">
        <v>57090</v>
      </c>
      <c r="BI1667" s="118">
        <f t="shared" si="367"/>
        <v>23029</v>
      </c>
      <c r="BJ1667" t="s">
        <v>2540</v>
      </c>
      <c r="BP1667">
        <v>0.47</v>
      </c>
      <c r="BQ1667">
        <v>0</v>
      </c>
      <c r="BR1667">
        <v>0.47</v>
      </c>
    </row>
    <row r="1668" spans="1:70" ht="15" hidden="1" customHeight="1" outlineLevel="1">
      <c r="A1668" t="s">
        <v>2816</v>
      </c>
      <c r="J1668" s="2"/>
      <c r="K1668" s="2"/>
      <c r="L1668" s="2"/>
      <c r="M1668" s="2"/>
      <c r="BA1668" t="str">
        <f t="shared" si="369"/>
        <v>Penobscot Indian Island</v>
      </c>
      <c r="BB1668" s="69" t="s">
        <v>2829</v>
      </c>
      <c r="BE1668" s="112">
        <v>23</v>
      </c>
      <c r="BF1668" s="114">
        <v>3</v>
      </c>
      <c r="BG1668" s="114">
        <v>253</v>
      </c>
      <c r="BH1668" s="118">
        <v>57936</v>
      </c>
      <c r="BI1668" s="118">
        <f t="shared" si="367"/>
        <v>23003</v>
      </c>
      <c r="BJ1668" t="s">
        <v>2540</v>
      </c>
      <c r="BP1668">
        <v>0.14000000000000001</v>
      </c>
      <c r="BQ1668">
        <v>0.14000000000000001</v>
      </c>
      <c r="BR1668">
        <v>0</v>
      </c>
    </row>
    <row r="1669" spans="1:70" ht="15" hidden="1" customHeight="1" outlineLevel="1">
      <c r="A1669" t="s">
        <v>2816</v>
      </c>
      <c r="BA1669" t="str">
        <f t="shared" si="369"/>
        <v>Penobscot Indian Island</v>
      </c>
      <c r="BB1669" s="69" t="s">
        <v>2479</v>
      </c>
      <c r="BE1669" s="112">
        <v>23</v>
      </c>
      <c r="BF1669" s="114">
        <v>19</v>
      </c>
      <c r="BG1669" s="114">
        <v>262</v>
      </c>
      <c r="BH1669" s="118">
        <v>57937</v>
      </c>
      <c r="BI1669" s="118">
        <f t="shared" si="367"/>
        <v>23019</v>
      </c>
      <c r="BJ1669" t="s">
        <v>2540</v>
      </c>
      <c r="BP1669">
        <v>20.61</v>
      </c>
      <c r="BQ1669">
        <v>12.87</v>
      </c>
      <c r="BR1669">
        <v>7.75</v>
      </c>
    </row>
    <row r="1670" spans="1:70" ht="15" hidden="1" customHeight="1" outlineLevel="1">
      <c r="A1670" t="s">
        <v>51</v>
      </c>
      <c r="BA1670" t="str">
        <f t="shared" si="369"/>
        <v>Perkins</v>
      </c>
      <c r="BB1670" s="69" t="s">
        <v>1282</v>
      </c>
      <c r="BE1670" s="112">
        <v>23</v>
      </c>
      <c r="BF1670" s="114">
        <v>23</v>
      </c>
      <c r="BG1670" s="114">
        <v>28</v>
      </c>
      <c r="BH1670" s="118">
        <v>58070</v>
      </c>
      <c r="BI1670" s="118">
        <f t="shared" si="367"/>
        <v>23023</v>
      </c>
      <c r="BJ1670" t="s">
        <v>956</v>
      </c>
    </row>
    <row r="1671" spans="1:70" ht="15" hidden="1" customHeight="1" outlineLevel="1">
      <c r="A1671" t="s">
        <v>3185</v>
      </c>
      <c r="BA1671" t="str">
        <f t="shared" si="369"/>
        <v>Seboomook Lake</v>
      </c>
      <c r="BB1671" s="69" t="s">
        <v>1786</v>
      </c>
      <c r="BE1671" s="112">
        <v>23</v>
      </c>
      <c r="BF1671" s="114">
        <v>25</v>
      </c>
      <c r="BG1671" s="114">
        <v>137</v>
      </c>
      <c r="BH1671" s="118">
        <v>67238</v>
      </c>
      <c r="BI1671" s="118">
        <f t="shared" si="367"/>
        <v>23025</v>
      </c>
      <c r="BJ1671" t="s">
        <v>956</v>
      </c>
      <c r="BP1671">
        <v>1434.68</v>
      </c>
      <c r="BQ1671">
        <v>33.75</v>
      </c>
      <c r="BR1671">
        <v>1400.93</v>
      </c>
    </row>
    <row r="1672" spans="1:70" ht="15" hidden="1" customHeight="1" outlineLevel="1">
      <c r="A1672" t="s">
        <v>2469</v>
      </c>
      <c r="J1672" s="2"/>
      <c r="K1672" s="2"/>
      <c r="L1672" s="2"/>
      <c r="M1672" s="2"/>
      <c r="BA1672" t="str">
        <f t="shared" si="369"/>
        <v>South Aroostook</v>
      </c>
      <c r="BB1672" s="69" t="s">
        <v>2829</v>
      </c>
      <c r="BE1672" s="112">
        <v>23</v>
      </c>
      <c r="BF1672" s="114">
        <v>3</v>
      </c>
      <c r="BG1672" s="114">
        <v>297</v>
      </c>
      <c r="BH1672" s="118">
        <v>69930</v>
      </c>
      <c r="BI1672" s="118">
        <f t="shared" si="367"/>
        <v>23003</v>
      </c>
      <c r="BJ1672" t="s">
        <v>956</v>
      </c>
      <c r="BP1672">
        <v>368.57</v>
      </c>
      <c r="BQ1672">
        <v>11.31</v>
      </c>
      <c r="BR1672">
        <v>357.26</v>
      </c>
    </row>
    <row r="1673" spans="1:70" ht="15" hidden="1" customHeight="1" outlineLevel="1">
      <c r="A1673" t="s">
        <v>2731</v>
      </c>
      <c r="BA1673" t="str">
        <f t="shared" si="369"/>
        <v>South Franklin</v>
      </c>
      <c r="BB1673" s="69" t="s">
        <v>1137</v>
      </c>
      <c r="BE1673" s="112">
        <v>23</v>
      </c>
      <c r="BF1673" s="114">
        <v>7</v>
      </c>
      <c r="BG1673" s="114">
        <v>87</v>
      </c>
      <c r="BH1673" s="118">
        <v>70760</v>
      </c>
      <c r="BI1673" s="118">
        <f t="shared" si="367"/>
        <v>23007</v>
      </c>
      <c r="BJ1673" t="s">
        <v>956</v>
      </c>
      <c r="BP1673">
        <v>12.44</v>
      </c>
      <c r="BQ1673">
        <v>0.03</v>
      </c>
      <c r="BR1673">
        <v>12.41</v>
      </c>
    </row>
    <row r="1674" spans="1:70" ht="15" hidden="1" customHeight="1" outlineLevel="1">
      <c r="A1674" t="s">
        <v>2954</v>
      </c>
      <c r="BA1674" t="str">
        <f t="shared" si="369"/>
        <v>South Oxford</v>
      </c>
      <c r="BB1674" s="69" t="s">
        <v>2381</v>
      </c>
      <c r="BE1674" s="112">
        <v>23</v>
      </c>
      <c r="BF1674" s="114">
        <v>17</v>
      </c>
      <c r="BG1674" s="114">
        <v>138</v>
      </c>
      <c r="BH1674" s="118">
        <v>71755</v>
      </c>
      <c r="BI1674" s="118">
        <f t="shared" si="367"/>
        <v>23017</v>
      </c>
      <c r="BJ1674" t="s">
        <v>956</v>
      </c>
      <c r="BP1674">
        <v>95.67</v>
      </c>
      <c r="BQ1674">
        <v>0.73</v>
      </c>
      <c r="BR1674">
        <v>94.94</v>
      </c>
    </row>
    <row r="1675" spans="1:70" ht="15" hidden="1" customHeight="1" outlineLevel="1">
      <c r="A1675" t="s">
        <v>3184</v>
      </c>
      <c r="BA1675" t="str">
        <f t="shared" si="369"/>
        <v>Southeast Piscataquis</v>
      </c>
      <c r="BB1675" s="69" t="s">
        <v>1956</v>
      </c>
      <c r="BE1675" s="112">
        <v>23</v>
      </c>
      <c r="BF1675" s="114">
        <v>21</v>
      </c>
      <c r="BG1675" s="114">
        <v>93</v>
      </c>
      <c r="BH1675" s="118">
        <v>70655</v>
      </c>
      <c r="BI1675" s="118">
        <f t="shared" si="367"/>
        <v>23021</v>
      </c>
      <c r="BJ1675" t="s">
        <v>956</v>
      </c>
      <c r="BP1675">
        <v>38.1</v>
      </c>
      <c r="BQ1675">
        <v>1.84</v>
      </c>
      <c r="BR1675">
        <v>36.26</v>
      </c>
    </row>
    <row r="1676" spans="1:70" ht="15" hidden="1" customHeight="1" outlineLevel="1">
      <c r="A1676" t="s">
        <v>2953</v>
      </c>
      <c r="J1676" s="2"/>
      <c r="K1676" s="2"/>
      <c r="L1676" s="2"/>
      <c r="M1676" s="2"/>
      <c r="BA1676" t="str">
        <f t="shared" si="369"/>
        <v>Square Lake</v>
      </c>
      <c r="BB1676" s="69" t="s">
        <v>2829</v>
      </c>
      <c r="BE1676" s="112">
        <v>23</v>
      </c>
      <c r="BF1676" s="114">
        <v>3</v>
      </c>
      <c r="BG1676" s="114">
        <v>298</v>
      </c>
      <c r="BH1676" s="118">
        <v>73472</v>
      </c>
      <c r="BI1676" s="118">
        <f t="shared" si="367"/>
        <v>23003</v>
      </c>
      <c r="BJ1676" t="s">
        <v>956</v>
      </c>
      <c r="BP1676">
        <v>414.93</v>
      </c>
      <c r="BQ1676">
        <v>31.77</v>
      </c>
      <c r="BR1676">
        <v>383.16</v>
      </c>
    </row>
    <row r="1677" spans="1:70" ht="15" hidden="1" customHeight="1" outlineLevel="1">
      <c r="A1677" t="s">
        <v>2543</v>
      </c>
      <c r="BA1677" t="str">
        <f t="shared" si="369"/>
        <v>Twombly</v>
      </c>
      <c r="BB1677" s="69" t="s">
        <v>2479</v>
      </c>
      <c r="BE1677" s="112">
        <v>23</v>
      </c>
      <c r="BF1677" s="114">
        <v>19</v>
      </c>
      <c r="BG1677" s="114">
        <v>293</v>
      </c>
      <c r="BH1677" s="118">
        <v>78015</v>
      </c>
      <c r="BI1677" s="118">
        <f>BE1677*1000+BF1677</f>
        <v>23019</v>
      </c>
      <c r="BJ1677" t="s">
        <v>956</v>
      </c>
      <c r="BP1677">
        <v>45.11</v>
      </c>
      <c r="BQ1677">
        <v>1.22</v>
      </c>
      <c r="BR1677">
        <v>43.89</v>
      </c>
    </row>
    <row r="1678" spans="1:70" ht="15" hidden="1" customHeight="1" outlineLevel="1">
      <c r="A1678" t="s">
        <v>3106</v>
      </c>
      <c r="J1678" s="2"/>
      <c r="K1678" s="2"/>
      <c r="L1678" s="2"/>
      <c r="M1678" s="2"/>
      <c r="BA1678" t="str">
        <f t="shared" si="369"/>
        <v>Un. Twp. Unity</v>
      </c>
      <c r="BB1678" s="8" t="s">
        <v>3005</v>
      </c>
      <c r="BE1678" s="112">
        <v>23</v>
      </c>
      <c r="BF1678" s="114">
        <v>11</v>
      </c>
      <c r="BG1678" s="114">
        <v>107</v>
      </c>
      <c r="BH1678" s="118">
        <v>78190</v>
      </c>
      <c r="BI1678" s="118">
        <f>BE1678*1000+BF1678</f>
        <v>23011</v>
      </c>
      <c r="BJ1678" t="s">
        <v>956</v>
      </c>
      <c r="BP1678">
        <v>10.37</v>
      </c>
      <c r="BQ1678">
        <v>0.01</v>
      </c>
      <c r="BR1678">
        <v>10.35</v>
      </c>
    </row>
    <row r="1679" spans="1:70" ht="15" hidden="1" customHeight="1" outlineLevel="1">
      <c r="A1679" t="s">
        <v>1464</v>
      </c>
      <c r="BA1679" t="str">
        <f t="shared" si="369"/>
        <v>West Central Franklin</v>
      </c>
      <c r="BB1679" s="69" t="s">
        <v>1137</v>
      </c>
      <c r="BE1679" s="112">
        <v>23</v>
      </c>
      <c r="BF1679" s="114">
        <v>7</v>
      </c>
      <c r="BG1679" s="114">
        <v>102</v>
      </c>
      <c r="BH1679" s="118">
        <v>82235</v>
      </c>
      <c r="BI1679" s="118">
        <f>BE1679*1000+BF1679</f>
        <v>23007</v>
      </c>
      <c r="BJ1679" t="s">
        <v>956</v>
      </c>
      <c r="BP1679">
        <v>104.71</v>
      </c>
      <c r="BQ1679">
        <v>0.72</v>
      </c>
      <c r="BR1679">
        <v>103.99</v>
      </c>
    </row>
    <row r="1680" spans="1:70" ht="15" hidden="1" customHeight="1" outlineLevel="1">
      <c r="A1680" t="s">
        <v>2185</v>
      </c>
      <c r="BA1680" t="str">
        <f t="shared" si="369"/>
        <v>Whitney</v>
      </c>
      <c r="BB1680" s="69" t="s">
        <v>2479</v>
      </c>
      <c r="BE1680" s="112">
        <v>23</v>
      </c>
      <c r="BF1680" s="114">
        <v>19</v>
      </c>
      <c r="BG1680" s="114">
        <v>303</v>
      </c>
      <c r="BH1680" s="118">
        <v>85230</v>
      </c>
      <c r="BI1680" s="118">
        <f>BE1680*1000+BF1680</f>
        <v>23019</v>
      </c>
      <c r="BJ1680" t="s">
        <v>956</v>
      </c>
      <c r="BP1680">
        <v>18.37</v>
      </c>
      <c r="BQ1680">
        <v>6.62</v>
      </c>
      <c r="BR1680">
        <v>11.74</v>
      </c>
    </row>
    <row r="1681" spans="1:70" ht="15" hidden="1" customHeight="1" outlineLevel="1">
      <c r="A1681" t="s">
        <v>2038</v>
      </c>
      <c r="BA1681" t="str">
        <f t="shared" si="369"/>
        <v>Wyman</v>
      </c>
      <c r="BB1681" s="69" t="s">
        <v>1137</v>
      </c>
      <c r="BE1681" s="112">
        <v>23</v>
      </c>
      <c r="BF1681" s="114">
        <v>7</v>
      </c>
      <c r="BG1681" s="114">
        <v>111</v>
      </c>
      <c r="BH1681" s="118">
        <v>87680</v>
      </c>
      <c r="BI1681" s="118">
        <f>BE1681*1000+BF1681</f>
        <v>23007</v>
      </c>
      <c r="BJ1681" t="s">
        <v>956</v>
      </c>
      <c r="BP1681">
        <v>20.16</v>
      </c>
      <c r="BQ1681">
        <v>0.1</v>
      </c>
      <c r="BR1681">
        <v>20.059999999999999</v>
      </c>
    </row>
    <row r="1682" spans="1:70" ht="15" customHeight="1" collapsed="1"/>
    <row r="2924" spans="85:88" ht="15" customHeight="1">
      <c r="CG2924" t="e">
        <f>IF(#REF!&lt;&gt;"","",SUMIF(#REF!,$BV2924,#REF!)-N2924)</f>
        <v>#REF!</v>
      </c>
      <c r="CH2924" t="e">
        <f>IF(#REF!&lt;&gt;"","",SUMIF(#REF!,$BV2924,#REF!)-O2924)</f>
        <v>#REF!</v>
      </c>
      <c r="CI2924" t="e">
        <f>IF(#REF!&lt;&gt;"","",SUMIF(#REF!,$BV2924,#REF!)-P2924)</f>
        <v>#REF!</v>
      </c>
      <c r="CJ2924" t="e">
        <f>IF(#REF!&lt;&gt;"","",SUMIF(#REF!,$BV2924,#REF!)-Q2924)</f>
        <v>#REF!</v>
      </c>
    </row>
    <row r="2925" spans="85:88" ht="15" customHeight="1">
      <c r="CG2925" t="e">
        <f>IF(#REF!&lt;&gt;"","",SUMIF(#REF!,$BV2925,#REF!)-N2925)</f>
        <v>#REF!</v>
      </c>
      <c r="CH2925" t="e">
        <f>IF(#REF!&lt;&gt;"","",SUMIF(#REF!,$BV2925,#REF!)-O2925)</f>
        <v>#REF!</v>
      </c>
      <c r="CI2925" t="e">
        <f>IF(#REF!&lt;&gt;"","",SUMIF(#REF!,$BV2925,#REF!)-P2925)</f>
        <v>#REF!</v>
      </c>
      <c r="CJ2925" t="e">
        <f>IF(#REF!&lt;&gt;"","",SUMIF(#REF!,$BV2925,#REF!)-Q2925)</f>
        <v>#REF!</v>
      </c>
    </row>
    <row r="2926" spans="85:88" ht="15" customHeight="1">
      <c r="CG2926" t="e">
        <f>IF(#REF!&lt;&gt;"","",SUMIF(#REF!,$BV2926,#REF!)-N2926)</f>
        <v>#REF!</v>
      </c>
      <c r="CH2926" t="e">
        <f>IF(#REF!&lt;&gt;"","",SUMIF(#REF!,$BV2926,#REF!)-O2926)</f>
        <v>#REF!</v>
      </c>
      <c r="CI2926" t="e">
        <f>IF(#REF!&lt;&gt;"","",SUMIF(#REF!,$BV2926,#REF!)-P2926)</f>
        <v>#REF!</v>
      </c>
      <c r="CJ2926" t="e">
        <f>IF(#REF!&lt;&gt;"","",SUMIF(#REF!,$BV2926,#REF!)-Q2926)</f>
        <v>#REF!</v>
      </c>
    </row>
    <row r="2927" spans="85:88" ht="15" customHeight="1">
      <c r="CG2927" t="e">
        <f>IF(#REF!&lt;&gt;"","",SUMIF(#REF!,$BV2927,#REF!)-N2927)</f>
        <v>#REF!</v>
      </c>
      <c r="CH2927" t="e">
        <f>IF(#REF!&lt;&gt;"","",SUMIF(#REF!,$BV2927,#REF!)-O2927)</f>
        <v>#REF!</v>
      </c>
      <c r="CI2927" t="e">
        <f>IF(#REF!&lt;&gt;"","",SUMIF(#REF!,$BV2927,#REF!)-P2927)</f>
        <v>#REF!</v>
      </c>
      <c r="CJ2927" t="e">
        <f>IF(#REF!&lt;&gt;"","",SUMIF(#REF!,$BV2927,#REF!)-Q2927)</f>
        <v>#REF!</v>
      </c>
    </row>
    <row r="2928" spans="85:88" ht="15" customHeight="1">
      <c r="CG2928" t="e">
        <f>IF(#REF!&lt;&gt;"","",SUMIF(#REF!,$BV2928,#REF!)-N2928)</f>
        <v>#REF!</v>
      </c>
      <c r="CH2928" t="e">
        <f>IF(#REF!&lt;&gt;"","",SUMIF(#REF!,$BV2928,#REF!)-O2928)</f>
        <v>#REF!</v>
      </c>
      <c r="CI2928" t="e">
        <f>IF(#REF!&lt;&gt;"","",SUMIF(#REF!,$BV2928,#REF!)-P2928)</f>
        <v>#REF!</v>
      </c>
      <c r="CJ2928" t="e">
        <f>IF(#REF!&lt;&gt;"","",SUMIF(#REF!,$BV2928,#REF!)-Q2928)</f>
        <v>#REF!</v>
      </c>
    </row>
    <row r="2929" spans="85:88" ht="15" customHeight="1">
      <c r="CG2929" t="e">
        <f>IF(#REF!&lt;&gt;"","",SUMIF(#REF!,$BV2929,#REF!)-N2929)</f>
        <v>#REF!</v>
      </c>
      <c r="CH2929" t="e">
        <f>IF(#REF!&lt;&gt;"","",SUMIF(#REF!,$BV2929,#REF!)-O2929)</f>
        <v>#REF!</v>
      </c>
      <c r="CI2929" t="e">
        <f>IF(#REF!&lt;&gt;"","",SUMIF(#REF!,$BV2929,#REF!)-P2929)</f>
        <v>#REF!</v>
      </c>
      <c r="CJ2929" t="e">
        <f>IF(#REF!&lt;&gt;"","",SUMIF(#REF!,$BV2929,#REF!)-Q2929)</f>
        <v>#REF!</v>
      </c>
    </row>
    <row r="2930" spans="85:88" ht="15" customHeight="1">
      <c r="CG2930" t="e">
        <f>IF(#REF!&lt;&gt;"","",SUMIF(#REF!,$BV2930,#REF!)-N2930)</f>
        <v>#REF!</v>
      </c>
      <c r="CH2930" t="e">
        <f>IF(#REF!&lt;&gt;"","",SUMIF(#REF!,$BV2930,#REF!)-O2930)</f>
        <v>#REF!</v>
      </c>
      <c r="CI2930" t="e">
        <f>IF(#REF!&lt;&gt;"","",SUMIF(#REF!,$BV2930,#REF!)-P2930)</f>
        <v>#REF!</v>
      </c>
      <c r="CJ2930" t="e">
        <f>IF(#REF!&lt;&gt;"","",SUMIF(#REF!,$BV2930,#REF!)-Q2930)</f>
        <v>#REF!</v>
      </c>
    </row>
    <row r="2931" spans="85:88" ht="15" customHeight="1">
      <c r="CG2931" t="e">
        <f>IF(#REF!&lt;&gt;"","",SUMIF(#REF!,$BV2931,#REF!)-N2931)</f>
        <v>#REF!</v>
      </c>
      <c r="CH2931" t="e">
        <f>IF(#REF!&lt;&gt;"","",SUMIF(#REF!,$BV2931,#REF!)-O2931)</f>
        <v>#REF!</v>
      </c>
      <c r="CI2931" t="e">
        <f>IF(#REF!&lt;&gt;"","",SUMIF(#REF!,$BV2931,#REF!)-P2931)</f>
        <v>#REF!</v>
      </c>
      <c r="CJ2931" t="e">
        <f>IF(#REF!&lt;&gt;"","",SUMIF(#REF!,$BV2931,#REF!)-Q2931)</f>
        <v>#REF!</v>
      </c>
    </row>
    <row r="2932" spans="85:88" ht="15" customHeight="1">
      <c r="CG2932" t="e">
        <f>IF(#REF!&lt;&gt;"","",SUMIF(#REF!,$BV2932,#REF!)-N2932)</f>
        <v>#REF!</v>
      </c>
      <c r="CH2932" t="e">
        <f>IF(#REF!&lt;&gt;"","",SUMIF(#REF!,$BV2932,#REF!)-O2932)</f>
        <v>#REF!</v>
      </c>
      <c r="CI2932" t="e">
        <f>IF(#REF!&lt;&gt;"","",SUMIF(#REF!,$BV2932,#REF!)-P2932)</f>
        <v>#REF!</v>
      </c>
      <c r="CJ2932" t="e">
        <f>IF(#REF!&lt;&gt;"","",SUMIF(#REF!,$BV2932,#REF!)-Q2932)</f>
        <v>#REF!</v>
      </c>
    </row>
    <row r="2933" spans="85:88" ht="15" customHeight="1">
      <c r="CG2933" t="e">
        <f>IF(#REF!&lt;&gt;"","",SUMIF(#REF!,$BV2933,#REF!)-N2933)</f>
        <v>#REF!</v>
      </c>
      <c r="CH2933" t="e">
        <f>IF(#REF!&lt;&gt;"","",SUMIF(#REF!,$BV2933,#REF!)-O2933)</f>
        <v>#REF!</v>
      </c>
      <c r="CI2933" t="e">
        <f>IF(#REF!&lt;&gt;"","",SUMIF(#REF!,$BV2933,#REF!)-P2933)</f>
        <v>#REF!</v>
      </c>
      <c r="CJ2933" t="e">
        <f>IF(#REF!&lt;&gt;"","",SUMIF(#REF!,$BV2933,#REF!)-Q2933)</f>
        <v>#REF!</v>
      </c>
    </row>
    <row r="2934" spans="85:88" ht="15" customHeight="1">
      <c r="CG2934" t="e">
        <f>IF(#REF!&lt;&gt;"","",SUMIF(#REF!,$BV2934,#REF!)-N2934)</f>
        <v>#REF!</v>
      </c>
      <c r="CH2934" t="e">
        <f>IF(#REF!&lt;&gt;"","",SUMIF(#REF!,$BV2934,#REF!)-O2934)</f>
        <v>#REF!</v>
      </c>
      <c r="CI2934" t="e">
        <f>IF(#REF!&lt;&gt;"","",SUMIF(#REF!,$BV2934,#REF!)-P2934)</f>
        <v>#REF!</v>
      </c>
      <c r="CJ2934" t="e">
        <f>IF(#REF!&lt;&gt;"","",SUMIF(#REF!,$BV2934,#REF!)-Q2934)</f>
        <v>#REF!</v>
      </c>
    </row>
    <row r="2935" spans="85:88" ht="15" customHeight="1">
      <c r="CG2935" t="e">
        <f>IF(#REF!&lt;&gt;"","",SUMIF(#REF!,$BV2935,#REF!)-N2935)</f>
        <v>#REF!</v>
      </c>
      <c r="CH2935" t="e">
        <f>IF(#REF!&lt;&gt;"","",SUMIF(#REF!,$BV2935,#REF!)-O2935)</f>
        <v>#REF!</v>
      </c>
      <c r="CI2935" t="e">
        <f>IF(#REF!&lt;&gt;"","",SUMIF(#REF!,$BV2935,#REF!)-P2935)</f>
        <v>#REF!</v>
      </c>
      <c r="CJ2935" t="e">
        <f>IF(#REF!&lt;&gt;"","",SUMIF(#REF!,$BV2935,#REF!)-Q2935)</f>
        <v>#REF!</v>
      </c>
    </row>
    <row r="2936" spans="85:88" ht="15" customHeight="1">
      <c r="CG2936" t="e">
        <f>IF(#REF!&lt;&gt;"","",SUMIF(#REF!,$BV2936,#REF!)-N2936)</f>
        <v>#REF!</v>
      </c>
      <c r="CH2936" t="e">
        <f>IF(#REF!&lt;&gt;"","",SUMIF(#REF!,$BV2936,#REF!)-O2936)</f>
        <v>#REF!</v>
      </c>
      <c r="CI2936" t="e">
        <f>IF(#REF!&lt;&gt;"","",SUMIF(#REF!,$BV2936,#REF!)-P2936)</f>
        <v>#REF!</v>
      </c>
      <c r="CJ2936" t="e">
        <f>IF(#REF!&lt;&gt;"","",SUMIF(#REF!,$BV2936,#REF!)-Q2936)</f>
        <v>#REF!</v>
      </c>
    </row>
    <row r="2937" spans="85:88" ht="15" customHeight="1">
      <c r="CG2937" t="e">
        <f>IF(#REF!&lt;&gt;"","",SUMIF(#REF!,$BV2937,#REF!)-N2937)</f>
        <v>#REF!</v>
      </c>
      <c r="CH2937" t="e">
        <f>IF(#REF!&lt;&gt;"","",SUMIF(#REF!,$BV2937,#REF!)-O2937)</f>
        <v>#REF!</v>
      </c>
      <c r="CI2937" t="e">
        <f>IF(#REF!&lt;&gt;"","",SUMIF(#REF!,$BV2937,#REF!)-P2937)</f>
        <v>#REF!</v>
      </c>
      <c r="CJ2937" t="e">
        <f>IF(#REF!&lt;&gt;"","",SUMIF(#REF!,$BV2937,#REF!)-Q2937)</f>
        <v>#REF!</v>
      </c>
    </row>
    <row r="2938" spans="85:88" ht="15" customHeight="1">
      <c r="CG2938" t="e">
        <f>IF(#REF!&lt;&gt;"","",SUMIF(#REF!,$BV2938,#REF!)-N2938)</f>
        <v>#REF!</v>
      </c>
      <c r="CH2938" t="e">
        <f>IF(#REF!&lt;&gt;"","",SUMIF(#REF!,$BV2938,#REF!)-O2938)</f>
        <v>#REF!</v>
      </c>
      <c r="CI2938" t="e">
        <f>IF(#REF!&lt;&gt;"","",SUMIF(#REF!,$BV2938,#REF!)-P2938)</f>
        <v>#REF!</v>
      </c>
      <c r="CJ2938" t="e">
        <f>IF(#REF!&lt;&gt;"","",SUMIF(#REF!,$BV2938,#REF!)-Q2938)</f>
        <v>#REF!</v>
      </c>
    </row>
    <row r="2939" spans="85:88" ht="15" customHeight="1">
      <c r="CG2939" t="e">
        <f>IF(#REF!&lt;&gt;"","",SUMIF(#REF!,$BV2939,#REF!)-N2939)</f>
        <v>#REF!</v>
      </c>
      <c r="CH2939" t="e">
        <f>IF(#REF!&lt;&gt;"","",SUMIF(#REF!,$BV2939,#REF!)-O2939)</f>
        <v>#REF!</v>
      </c>
      <c r="CI2939" t="e">
        <f>IF(#REF!&lt;&gt;"","",SUMIF(#REF!,$BV2939,#REF!)-P2939)</f>
        <v>#REF!</v>
      </c>
      <c r="CJ2939" t="e">
        <f>IF(#REF!&lt;&gt;"","",SUMIF(#REF!,$BV2939,#REF!)-Q2939)</f>
        <v>#REF!</v>
      </c>
    </row>
    <row r="2940" spans="85:88" ht="15" customHeight="1">
      <c r="CG2940" t="e">
        <f>IF(#REF!&lt;&gt;"","",SUMIF(#REF!,$BV2940,#REF!)-N2940)</f>
        <v>#REF!</v>
      </c>
      <c r="CH2940" t="e">
        <f>IF(#REF!&lt;&gt;"","",SUMIF(#REF!,$BV2940,#REF!)-O2940)</f>
        <v>#REF!</v>
      </c>
      <c r="CI2940" t="e">
        <f>IF(#REF!&lt;&gt;"","",SUMIF(#REF!,$BV2940,#REF!)-P2940)</f>
        <v>#REF!</v>
      </c>
      <c r="CJ2940" t="e">
        <f>IF(#REF!&lt;&gt;"","",SUMIF(#REF!,$BV2940,#REF!)-Q2940)</f>
        <v>#REF!</v>
      </c>
    </row>
    <row r="2941" spans="85:88" ht="15" customHeight="1">
      <c r="CG2941" t="e">
        <f>IF(#REF!&lt;&gt;"","",SUMIF(#REF!,$BV2941,#REF!)-N2941)</f>
        <v>#REF!</v>
      </c>
      <c r="CH2941" t="e">
        <f>IF(#REF!&lt;&gt;"","",SUMIF(#REF!,$BV2941,#REF!)-O2941)</f>
        <v>#REF!</v>
      </c>
      <c r="CI2941" t="e">
        <f>IF(#REF!&lt;&gt;"","",SUMIF(#REF!,$BV2941,#REF!)-P2941)</f>
        <v>#REF!</v>
      </c>
      <c r="CJ2941" t="e">
        <f>IF(#REF!&lt;&gt;"","",SUMIF(#REF!,$BV2941,#REF!)-Q2941)</f>
        <v>#REF!</v>
      </c>
    </row>
    <row r="2942" spans="85:88" ht="15" customHeight="1">
      <c r="CG2942" t="e">
        <f>IF(#REF!&lt;&gt;"","",SUMIF(#REF!,$BV2942,#REF!)-N2942)</f>
        <v>#REF!</v>
      </c>
      <c r="CH2942" t="e">
        <f>IF(#REF!&lt;&gt;"","",SUMIF(#REF!,$BV2942,#REF!)-O2942)</f>
        <v>#REF!</v>
      </c>
      <c r="CI2942" t="e">
        <f>IF(#REF!&lt;&gt;"","",SUMIF(#REF!,$BV2942,#REF!)-P2942)</f>
        <v>#REF!</v>
      </c>
      <c r="CJ2942" t="e">
        <f>IF(#REF!&lt;&gt;"","",SUMIF(#REF!,$BV2942,#REF!)-Q2942)</f>
        <v>#REF!</v>
      </c>
    </row>
    <row r="2943" spans="85:88" ht="15" customHeight="1">
      <c r="CG2943" t="e">
        <f>IF(#REF!&lt;&gt;"","",SUMIF(#REF!,$BV2943,#REF!)-N2943)</f>
        <v>#REF!</v>
      </c>
      <c r="CH2943" t="e">
        <f>IF(#REF!&lt;&gt;"","",SUMIF(#REF!,$BV2943,#REF!)-O2943)</f>
        <v>#REF!</v>
      </c>
      <c r="CI2943" t="e">
        <f>IF(#REF!&lt;&gt;"","",SUMIF(#REF!,$BV2943,#REF!)-P2943)</f>
        <v>#REF!</v>
      </c>
      <c r="CJ2943" t="e">
        <f>IF(#REF!&lt;&gt;"","",SUMIF(#REF!,$BV2943,#REF!)-Q2943)</f>
        <v>#REF!</v>
      </c>
    </row>
    <row r="2944" spans="85:88" ht="15" customHeight="1">
      <c r="CG2944" t="e">
        <f>IF(#REF!&lt;&gt;"","",SUMIF(#REF!,$BV2944,#REF!)-N2944)</f>
        <v>#REF!</v>
      </c>
      <c r="CH2944" t="e">
        <f>IF(#REF!&lt;&gt;"","",SUMIF(#REF!,$BV2944,#REF!)-O2944)</f>
        <v>#REF!</v>
      </c>
      <c r="CI2944" t="e">
        <f>IF(#REF!&lt;&gt;"","",SUMIF(#REF!,$BV2944,#REF!)-P2944)</f>
        <v>#REF!</v>
      </c>
      <c r="CJ2944" t="e">
        <f>IF(#REF!&lt;&gt;"","",SUMIF(#REF!,$BV2944,#REF!)-Q2944)</f>
        <v>#REF!</v>
      </c>
    </row>
    <row r="2945" spans="85:88" ht="15" customHeight="1">
      <c r="CG2945" t="e">
        <f>IF(#REF!&lt;&gt;"","",SUMIF(#REF!,$BV2945,#REF!)-N2945)</f>
        <v>#REF!</v>
      </c>
      <c r="CH2945" t="e">
        <f>IF(#REF!&lt;&gt;"","",SUMIF(#REF!,$BV2945,#REF!)-O2945)</f>
        <v>#REF!</v>
      </c>
      <c r="CI2945" t="e">
        <f>IF(#REF!&lt;&gt;"","",SUMIF(#REF!,$BV2945,#REF!)-P2945)</f>
        <v>#REF!</v>
      </c>
      <c r="CJ2945" t="e">
        <f>IF(#REF!&lt;&gt;"","",SUMIF(#REF!,$BV2945,#REF!)-Q2945)</f>
        <v>#REF!</v>
      </c>
    </row>
    <row r="2946" spans="85:88" ht="15" customHeight="1">
      <c r="CG2946" t="e">
        <f>IF(#REF!&lt;&gt;"","",SUMIF(#REF!,$BV2946,#REF!)-N2946)</f>
        <v>#REF!</v>
      </c>
      <c r="CH2946" t="e">
        <f>IF(#REF!&lt;&gt;"","",SUMIF(#REF!,$BV2946,#REF!)-O2946)</f>
        <v>#REF!</v>
      </c>
      <c r="CI2946" t="e">
        <f>IF(#REF!&lt;&gt;"","",SUMIF(#REF!,$BV2946,#REF!)-P2946)</f>
        <v>#REF!</v>
      </c>
      <c r="CJ2946" t="e">
        <f>IF(#REF!&lt;&gt;"","",SUMIF(#REF!,$BV2946,#REF!)-Q2946)</f>
        <v>#REF!</v>
      </c>
    </row>
    <row r="2947" spans="85:88" ht="15" customHeight="1">
      <c r="CG2947" t="e">
        <f>IF(#REF!&lt;&gt;"","",SUMIF(#REF!,$BV2947,#REF!)-N2947)</f>
        <v>#REF!</v>
      </c>
      <c r="CH2947" t="e">
        <f>IF(#REF!&lt;&gt;"","",SUMIF(#REF!,$BV2947,#REF!)-O2947)</f>
        <v>#REF!</v>
      </c>
      <c r="CI2947" t="e">
        <f>IF(#REF!&lt;&gt;"","",SUMIF(#REF!,$BV2947,#REF!)-P2947)</f>
        <v>#REF!</v>
      </c>
      <c r="CJ2947" t="e">
        <f>IF(#REF!&lt;&gt;"","",SUMIF(#REF!,$BV2947,#REF!)-Q2947)</f>
        <v>#REF!</v>
      </c>
    </row>
    <row r="2948" spans="85:88" ht="15" customHeight="1">
      <c r="CG2948" t="e">
        <f>IF(#REF!&lt;&gt;"","",SUMIF(#REF!,$BV2948,#REF!)-N2948)</f>
        <v>#REF!</v>
      </c>
      <c r="CH2948" t="e">
        <f>IF(#REF!&lt;&gt;"","",SUMIF(#REF!,$BV2948,#REF!)-O2948)</f>
        <v>#REF!</v>
      </c>
      <c r="CI2948" t="e">
        <f>IF(#REF!&lt;&gt;"","",SUMIF(#REF!,$BV2948,#REF!)-P2948)</f>
        <v>#REF!</v>
      </c>
      <c r="CJ2948" t="e">
        <f>IF(#REF!&lt;&gt;"","",SUMIF(#REF!,$BV2948,#REF!)-Q2948)</f>
        <v>#REF!</v>
      </c>
    </row>
    <row r="2949" spans="85:88" ht="15" customHeight="1">
      <c r="CG2949" t="e">
        <f>IF(#REF!&lt;&gt;"","",SUMIF(#REF!,$BV2949,#REF!)-N2949)</f>
        <v>#REF!</v>
      </c>
      <c r="CH2949" t="e">
        <f>IF(#REF!&lt;&gt;"","",SUMIF(#REF!,$BV2949,#REF!)-O2949)</f>
        <v>#REF!</v>
      </c>
      <c r="CI2949" t="e">
        <f>IF(#REF!&lt;&gt;"","",SUMIF(#REF!,$BV2949,#REF!)-P2949)</f>
        <v>#REF!</v>
      </c>
      <c r="CJ2949" t="e">
        <f>IF(#REF!&lt;&gt;"","",SUMIF(#REF!,$BV2949,#REF!)-Q2949)</f>
        <v>#REF!</v>
      </c>
    </row>
    <row r="2950" spans="85:88" ht="15" customHeight="1">
      <c r="CG2950" t="e">
        <f>IF(#REF!&lt;&gt;"","",SUMIF(#REF!,$BV2950,#REF!)-N2950)</f>
        <v>#REF!</v>
      </c>
      <c r="CH2950" t="e">
        <f>IF(#REF!&lt;&gt;"","",SUMIF(#REF!,$BV2950,#REF!)-O2950)</f>
        <v>#REF!</v>
      </c>
      <c r="CI2950" t="e">
        <f>IF(#REF!&lt;&gt;"","",SUMIF(#REF!,$BV2950,#REF!)-P2950)</f>
        <v>#REF!</v>
      </c>
      <c r="CJ2950" t="e">
        <f>IF(#REF!&lt;&gt;"","",SUMIF(#REF!,$BV2950,#REF!)-Q2950)</f>
        <v>#REF!</v>
      </c>
    </row>
    <row r="2951" spans="85:88" ht="15" customHeight="1">
      <c r="CG2951" t="e">
        <f>IF(#REF!&lt;&gt;"","",SUMIF(#REF!,$BV2951,#REF!)-N2951)</f>
        <v>#REF!</v>
      </c>
      <c r="CH2951" t="e">
        <f>IF(#REF!&lt;&gt;"","",SUMIF(#REF!,$BV2951,#REF!)-O2951)</f>
        <v>#REF!</v>
      </c>
      <c r="CI2951" t="e">
        <f>IF(#REF!&lt;&gt;"","",SUMIF(#REF!,$BV2951,#REF!)-P2951)</f>
        <v>#REF!</v>
      </c>
      <c r="CJ2951" t="e">
        <f>IF(#REF!&lt;&gt;"","",SUMIF(#REF!,$BV2951,#REF!)-Q2951)</f>
        <v>#REF!</v>
      </c>
    </row>
    <row r="2952" spans="85:88" ht="15" customHeight="1">
      <c r="CG2952" t="e">
        <f>IF(#REF!&lt;&gt;"","",SUMIF(#REF!,$BV2952,#REF!)-N2952)</f>
        <v>#REF!</v>
      </c>
      <c r="CH2952" t="e">
        <f>IF(#REF!&lt;&gt;"","",SUMIF(#REF!,$BV2952,#REF!)-O2952)</f>
        <v>#REF!</v>
      </c>
      <c r="CI2952" t="e">
        <f>IF(#REF!&lt;&gt;"","",SUMIF(#REF!,$BV2952,#REF!)-P2952)</f>
        <v>#REF!</v>
      </c>
      <c r="CJ2952" t="e">
        <f>IF(#REF!&lt;&gt;"","",SUMIF(#REF!,$BV2952,#REF!)-Q2952)</f>
        <v>#REF!</v>
      </c>
    </row>
    <row r="2953" spans="85:88" ht="15" customHeight="1">
      <c r="CG2953" t="e">
        <f>IF(#REF!&lt;&gt;"","",SUMIF(#REF!,$BV2953,#REF!)-N2953)</f>
        <v>#REF!</v>
      </c>
      <c r="CH2953" t="e">
        <f>IF(#REF!&lt;&gt;"","",SUMIF(#REF!,$BV2953,#REF!)-O2953)</f>
        <v>#REF!</v>
      </c>
      <c r="CI2953" t="e">
        <f>IF(#REF!&lt;&gt;"","",SUMIF(#REF!,$BV2953,#REF!)-P2953)</f>
        <v>#REF!</v>
      </c>
      <c r="CJ2953" t="e">
        <f>IF(#REF!&lt;&gt;"","",SUMIF(#REF!,$BV2953,#REF!)-Q2953)</f>
        <v>#REF!</v>
      </c>
    </row>
    <row r="2954" spans="85:88" ht="15" customHeight="1">
      <c r="CG2954" t="e">
        <f>IF(#REF!&lt;&gt;"","",SUMIF(#REF!,$BV2954,#REF!)-N2954)</f>
        <v>#REF!</v>
      </c>
      <c r="CH2954" t="e">
        <f>IF(#REF!&lt;&gt;"","",SUMIF(#REF!,$BV2954,#REF!)-O2954)</f>
        <v>#REF!</v>
      </c>
      <c r="CI2954" t="e">
        <f>IF(#REF!&lt;&gt;"","",SUMIF(#REF!,$BV2954,#REF!)-P2954)</f>
        <v>#REF!</v>
      </c>
      <c r="CJ2954" t="e">
        <f>IF(#REF!&lt;&gt;"","",SUMIF(#REF!,$BV2954,#REF!)-Q2954)</f>
        <v>#REF!</v>
      </c>
    </row>
    <row r="2955" spans="85:88" ht="15" customHeight="1">
      <c r="CG2955" t="e">
        <f>IF(#REF!&lt;&gt;"","",SUMIF(#REF!,$BV2955,#REF!)-N2955)</f>
        <v>#REF!</v>
      </c>
      <c r="CH2955" t="e">
        <f>IF(#REF!&lt;&gt;"","",SUMIF(#REF!,$BV2955,#REF!)-O2955)</f>
        <v>#REF!</v>
      </c>
      <c r="CI2955" t="e">
        <f>IF(#REF!&lt;&gt;"","",SUMIF(#REF!,$BV2955,#REF!)-P2955)</f>
        <v>#REF!</v>
      </c>
      <c r="CJ2955" t="e">
        <f>IF(#REF!&lt;&gt;"","",SUMIF(#REF!,$BV2955,#REF!)-Q2955)</f>
        <v>#REF!</v>
      </c>
    </row>
    <row r="2956" spans="85:88" ht="15" customHeight="1">
      <c r="CG2956" t="e">
        <f>IF(#REF!&lt;&gt;"","",SUMIF(#REF!,$BV2956,#REF!)-N2956)</f>
        <v>#REF!</v>
      </c>
      <c r="CH2956" t="e">
        <f>IF(#REF!&lt;&gt;"","",SUMIF(#REF!,$BV2956,#REF!)-O2956)</f>
        <v>#REF!</v>
      </c>
      <c r="CI2956" t="e">
        <f>IF(#REF!&lt;&gt;"","",SUMIF(#REF!,$BV2956,#REF!)-P2956)</f>
        <v>#REF!</v>
      </c>
      <c r="CJ2956" t="e">
        <f>IF(#REF!&lt;&gt;"","",SUMIF(#REF!,$BV2956,#REF!)-Q2956)</f>
        <v>#REF!</v>
      </c>
    </row>
    <row r="2957" spans="85:88" ht="15" customHeight="1">
      <c r="CG2957" t="e">
        <f>IF(#REF!&lt;&gt;"","",SUMIF(#REF!,$BV2957,#REF!)-N2957)</f>
        <v>#REF!</v>
      </c>
      <c r="CH2957" t="e">
        <f>IF(#REF!&lt;&gt;"","",SUMIF(#REF!,$BV2957,#REF!)-O2957)</f>
        <v>#REF!</v>
      </c>
      <c r="CI2957" t="e">
        <f>IF(#REF!&lt;&gt;"","",SUMIF(#REF!,$BV2957,#REF!)-P2957)</f>
        <v>#REF!</v>
      </c>
      <c r="CJ2957" t="e">
        <f>IF(#REF!&lt;&gt;"","",SUMIF(#REF!,$BV2957,#REF!)-Q2957)</f>
        <v>#REF!</v>
      </c>
    </row>
    <row r="2958" spans="85:88" ht="15" customHeight="1">
      <c r="CG2958" t="e">
        <f>IF(#REF!&lt;&gt;"","",SUMIF(#REF!,$BV2958,#REF!)-N2958)</f>
        <v>#REF!</v>
      </c>
      <c r="CH2958" t="e">
        <f>IF(#REF!&lt;&gt;"","",SUMIF(#REF!,$BV2958,#REF!)-O2958)</f>
        <v>#REF!</v>
      </c>
      <c r="CI2958" t="e">
        <f>IF(#REF!&lt;&gt;"","",SUMIF(#REF!,$BV2958,#REF!)-P2958)</f>
        <v>#REF!</v>
      </c>
      <c r="CJ2958" t="e">
        <f>IF(#REF!&lt;&gt;"","",SUMIF(#REF!,$BV2958,#REF!)-Q2958)</f>
        <v>#REF!</v>
      </c>
    </row>
    <row r="2959" spans="85:88" ht="15" customHeight="1">
      <c r="CG2959" t="e">
        <f>IF(#REF!&lt;&gt;"","",SUMIF(#REF!,$BV2959,#REF!)-N2959)</f>
        <v>#REF!</v>
      </c>
      <c r="CH2959" t="e">
        <f>IF(#REF!&lt;&gt;"","",SUMIF(#REF!,$BV2959,#REF!)-O2959)</f>
        <v>#REF!</v>
      </c>
      <c r="CI2959" t="e">
        <f>IF(#REF!&lt;&gt;"","",SUMIF(#REF!,$BV2959,#REF!)-P2959)</f>
        <v>#REF!</v>
      </c>
      <c r="CJ2959" t="e">
        <f>IF(#REF!&lt;&gt;"","",SUMIF(#REF!,$BV2959,#REF!)-Q2959)</f>
        <v>#REF!</v>
      </c>
    </row>
    <row r="2960" spans="85:88" ht="15" customHeight="1">
      <c r="CG2960" t="e">
        <f>IF(#REF!&lt;&gt;"","",SUMIF(#REF!,$BV2960,#REF!)-N2960)</f>
        <v>#REF!</v>
      </c>
      <c r="CH2960" t="e">
        <f>IF(#REF!&lt;&gt;"","",SUMIF(#REF!,$BV2960,#REF!)-O2960)</f>
        <v>#REF!</v>
      </c>
      <c r="CI2960" t="e">
        <f>IF(#REF!&lt;&gt;"","",SUMIF(#REF!,$BV2960,#REF!)-P2960)</f>
        <v>#REF!</v>
      </c>
      <c r="CJ2960" t="e">
        <f>IF(#REF!&lt;&gt;"","",SUMIF(#REF!,$BV2960,#REF!)-Q2960)</f>
        <v>#REF!</v>
      </c>
    </row>
    <row r="2961" spans="85:88" ht="15" customHeight="1">
      <c r="CG2961" t="e">
        <f>IF(#REF!&lt;&gt;"","",SUMIF(#REF!,$BV2961,#REF!)-N2961)</f>
        <v>#REF!</v>
      </c>
      <c r="CH2961" t="e">
        <f>IF(#REF!&lt;&gt;"","",SUMIF(#REF!,$BV2961,#REF!)-O2961)</f>
        <v>#REF!</v>
      </c>
      <c r="CI2961" t="e">
        <f>IF(#REF!&lt;&gt;"","",SUMIF(#REF!,$BV2961,#REF!)-P2961)</f>
        <v>#REF!</v>
      </c>
      <c r="CJ2961" t="e">
        <f>IF(#REF!&lt;&gt;"","",SUMIF(#REF!,$BV2961,#REF!)-Q2961)</f>
        <v>#REF!</v>
      </c>
    </row>
    <row r="2962" spans="85:88" ht="15" customHeight="1">
      <c r="CG2962" t="e">
        <f>IF(#REF!&lt;&gt;"","",SUMIF(#REF!,$BV2962,#REF!)-N2962)</f>
        <v>#REF!</v>
      </c>
      <c r="CH2962" t="e">
        <f>IF(#REF!&lt;&gt;"","",SUMIF(#REF!,$BV2962,#REF!)-O2962)</f>
        <v>#REF!</v>
      </c>
      <c r="CI2962" t="e">
        <f>IF(#REF!&lt;&gt;"","",SUMIF(#REF!,$BV2962,#REF!)-P2962)</f>
        <v>#REF!</v>
      </c>
      <c r="CJ2962" t="e">
        <f>IF(#REF!&lt;&gt;"","",SUMIF(#REF!,$BV2962,#REF!)-Q2962)</f>
        <v>#REF!</v>
      </c>
    </row>
    <row r="2963" spans="85:88" ht="15" customHeight="1">
      <c r="CG2963" t="e">
        <f>IF(#REF!&lt;&gt;"","",SUMIF(#REF!,$BV2963,#REF!)-N2963)</f>
        <v>#REF!</v>
      </c>
      <c r="CH2963" t="e">
        <f>IF(#REF!&lt;&gt;"","",SUMIF(#REF!,$BV2963,#REF!)-O2963)</f>
        <v>#REF!</v>
      </c>
      <c r="CI2963" t="e">
        <f>IF(#REF!&lt;&gt;"","",SUMIF(#REF!,$BV2963,#REF!)-P2963)</f>
        <v>#REF!</v>
      </c>
      <c r="CJ2963" t="e">
        <f>IF(#REF!&lt;&gt;"","",SUMIF(#REF!,$BV2963,#REF!)-Q2963)</f>
        <v>#REF!</v>
      </c>
    </row>
    <row r="2964" spans="85:88" ht="15" customHeight="1">
      <c r="CG2964" t="e">
        <f>IF(#REF!&lt;&gt;"","",SUMIF(#REF!,$BV2964,#REF!)-N2964)</f>
        <v>#REF!</v>
      </c>
      <c r="CH2964" t="e">
        <f>IF(#REF!&lt;&gt;"","",SUMIF(#REF!,$BV2964,#REF!)-O2964)</f>
        <v>#REF!</v>
      </c>
      <c r="CI2964" t="e">
        <f>IF(#REF!&lt;&gt;"","",SUMIF(#REF!,$BV2964,#REF!)-P2964)</f>
        <v>#REF!</v>
      </c>
      <c r="CJ2964" t="e">
        <f>IF(#REF!&lt;&gt;"","",SUMIF(#REF!,$BV2964,#REF!)-Q2964)</f>
        <v>#REF!</v>
      </c>
    </row>
    <row r="2965" spans="85:88" ht="15" customHeight="1">
      <c r="CG2965" t="e">
        <f>IF(#REF!&lt;&gt;"","",SUMIF(#REF!,$BV2965,#REF!)-N2965)</f>
        <v>#REF!</v>
      </c>
      <c r="CH2965" t="e">
        <f>IF(#REF!&lt;&gt;"","",SUMIF(#REF!,$BV2965,#REF!)-O2965)</f>
        <v>#REF!</v>
      </c>
      <c r="CI2965" t="e">
        <f>IF(#REF!&lt;&gt;"","",SUMIF(#REF!,$BV2965,#REF!)-P2965)</f>
        <v>#REF!</v>
      </c>
      <c r="CJ2965" t="e">
        <f>IF(#REF!&lt;&gt;"","",SUMIF(#REF!,$BV2965,#REF!)-Q2965)</f>
        <v>#REF!</v>
      </c>
    </row>
    <row r="2966" spans="85:88" ht="15" customHeight="1">
      <c r="CG2966" t="e">
        <f>IF(#REF!&lt;&gt;"","",SUMIF(#REF!,$BV2966,#REF!)-N2966)</f>
        <v>#REF!</v>
      </c>
      <c r="CH2966" t="e">
        <f>IF(#REF!&lt;&gt;"","",SUMIF(#REF!,$BV2966,#REF!)-O2966)</f>
        <v>#REF!</v>
      </c>
      <c r="CI2966" t="e">
        <f>IF(#REF!&lt;&gt;"","",SUMIF(#REF!,$BV2966,#REF!)-P2966)</f>
        <v>#REF!</v>
      </c>
      <c r="CJ2966" t="e">
        <f>IF(#REF!&lt;&gt;"","",SUMIF(#REF!,$BV2966,#REF!)-Q2966)</f>
        <v>#REF!</v>
      </c>
    </row>
    <row r="2967" spans="85:88" ht="15" customHeight="1">
      <c r="CG2967" t="e">
        <f>IF(#REF!&lt;&gt;"","",SUMIF(#REF!,$BV2967,#REF!)-N2967)</f>
        <v>#REF!</v>
      </c>
      <c r="CH2967" t="e">
        <f>IF(#REF!&lt;&gt;"","",SUMIF(#REF!,$BV2967,#REF!)-O2967)</f>
        <v>#REF!</v>
      </c>
      <c r="CI2967" t="e">
        <f>IF(#REF!&lt;&gt;"","",SUMIF(#REF!,$BV2967,#REF!)-P2967)</f>
        <v>#REF!</v>
      </c>
      <c r="CJ2967" t="e">
        <f>IF(#REF!&lt;&gt;"","",SUMIF(#REF!,$BV2967,#REF!)-Q2967)</f>
        <v>#REF!</v>
      </c>
    </row>
    <row r="2968" spans="85:88" ht="15" customHeight="1">
      <c r="CG2968" t="e">
        <f>IF(#REF!&lt;&gt;"","",SUMIF(#REF!,$BV2968,#REF!)-N2968)</f>
        <v>#REF!</v>
      </c>
      <c r="CH2968" t="e">
        <f>IF(#REF!&lt;&gt;"","",SUMIF(#REF!,$BV2968,#REF!)-O2968)</f>
        <v>#REF!</v>
      </c>
      <c r="CI2968" t="e">
        <f>IF(#REF!&lt;&gt;"","",SUMIF(#REF!,$BV2968,#REF!)-P2968)</f>
        <v>#REF!</v>
      </c>
      <c r="CJ2968" t="e">
        <f>IF(#REF!&lt;&gt;"","",SUMIF(#REF!,$BV2968,#REF!)-Q2968)</f>
        <v>#REF!</v>
      </c>
    </row>
    <row r="2969" spans="85:88" ht="15" customHeight="1">
      <c r="CG2969" t="e">
        <f>IF(#REF!&lt;&gt;"","",SUMIF(#REF!,$BV2969,#REF!)-N2969)</f>
        <v>#REF!</v>
      </c>
      <c r="CH2969" t="e">
        <f>IF(#REF!&lt;&gt;"","",SUMIF(#REF!,$BV2969,#REF!)-O2969)</f>
        <v>#REF!</v>
      </c>
      <c r="CI2969" t="e">
        <f>IF(#REF!&lt;&gt;"","",SUMIF(#REF!,$BV2969,#REF!)-P2969)</f>
        <v>#REF!</v>
      </c>
      <c r="CJ2969" t="e">
        <f>IF(#REF!&lt;&gt;"","",SUMIF(#REF!,$BV2969,#REF!)-Q2969)</f>
        <v>#REF!</v>
      </c>
    </row>
    <row r="2970" spans="85:88" ht="15" customHeight="1">
      <c r="CG2970" t="e">
        <f>IF(#REF!&lt;&gt;"","",SUMIF(#REF!,$BV2970,#REF!)-N2970)</f>
        <v>#REF!</v>
      </c>
      <c r="CH2970" t="e">
        <f>IF(#REF!&lt;&gt;"","",SUMIF(#REF!,$BV2970,#REF!)-O2970)</f>
        <v>#REF!</v>
      </c>
      <c r="CI2970" t="e">
        <f>IF(#REF!&lt;&gt;"","",SUMIF(#REF!,$BV2970,#REF!)-P2970)</f>
        <v>#REF!</v>
      </c>
      <c r="CJ2970" t="e">
        <f>IF(#REF!&lt;&gt;"","",SUMIF(#REF!,$BV2970,#REF!)-Q2970)</f>
        <v>#REF!</v>
      </c>
    </row>
    <row r="2971" spans="85:88" ht="15" customHeight="1">
      <c r="CG2971" t="e">
        <f>IF(#REF!&lt;&gt;"","",SUMIF(#REF!,$BV2971,#REF!)-N2971)</f>
        <v>#REF!</v>
      </c>
      <c r="CH2971" t="e">
        <f>IF(#REF!&lt;&gt;"","",SUMIF(#REF!,$BV2971,#REF!)-O2971)</f>
        <v>#REF!</v>
      </c>
      <c r="CI2971" t="e">
        <f>IF(#REF!&lt;&gt;"","",SUMIF(#REF!,$BV2971,#REF!)-P2971)</f>
        <v>#REF!</v>
      </c>
      <c r="CJ2971" t="e">
        <f>IF(#REF!&lt;&gt;"","",SUMIF(#REF!,$BV2971,#REF!)-Q2971)</f>
        <v>#REF!</v>
      </c>
    </row>
    <row r="2972" spans="85:88" ht="15" customHeight="1">
      <c r="CG2972" t="e">
        <f>IF(#REF!&lt;&gt;"","",SUMIF(#REF!,$BV2972,#REF!)-N2972)</f>
        <v>#REF!</v>
      </c>
      <c r="CH2972" t="e">
        <f>IF(#REF!&lt;&gt;"","",SUMIF(#REF!,$BV2972,#REF!)-O2972)</f>
        <v>#REF!</v>
      </c>
      <c r="CI2972" t="e">
        <f>IF(#REF!&lt;&gt;"","",SUMIF(#REF!,$BV2972,#REF!)-P2972)</f>
        <v>#REF!</v>
      </c>
      <c r="CJ2972" t="e">
        <f>IF(#REF!&lt;&gt;"","",SUMIF(#REF!,$BV2972,#REF!)-Q2972)</f>
        <v>#REF!</v>
      </c>
    </row>
    <row r="2973" spans="85:88" ht="15" customHeight="1">
      <c r="CG2973" t="e">
        <f>IF(#REF!&lt;&gt;"","",SUMIF(#REF!,$BV2973,#REF!)-N2973)</f>
        <v>#REF!</v>
      </c>
      <c r="CH2973" t="e">
        <f>IF(#REF!&lt;&gt;"","",SUMIF(#REF!,$BV2973,#REF!)-O2973)</f>
        <v>#REF!</v>
      </c>
      <c r="CI2973" t="e">
        <f>IF(#REF!&lt;&gt;"","",SUMIF(#REF!,$BV2973,#REF!)-P2973)</f>
        <v>#REF!</v>
      </c>
      <c r="CJ2973" t="e">
        <f>IF(#REF!&lt;&gt;"","",SUMIF(#REF!,$BV2973,#REF!)-Q2973)</f>
        <v>#REF!</v>
      </c>
    </row>
    <row r="2974" spans="85:88" ht="15" customHeight="1">
      <c r="CG2974" t="e">
        <f>IF(#REF!&lt;&gt;"","",SUMIF(#REF!,$BV2974,#REF!)-N2974)</f>
        <v>#REF!</v>
      </c>
      <c r="CH2974" t="e">
        <f>IF(#REF!&lt;&gt;"","",SUMIF(#REF!,$BV2974,#REF!)-O2974)</f>
        <v>#REF!</v>
      </c>
      <c r="CI2974" t="e">
        <f>IF(#REF!&lt;&gt;"","",SUMIF(#REF!,$BV2974,#REF!)-P2974)</f>
        <v>#REF!</v>
      </c>
      <c r="CJ2974" t="e">
        <f>IF(#REF!&lt;&gt;"","",SUMIF(#REF!,$BV2974,#REF!)-Q2974)</f>
        <v>#REF!</v>
      </c>
    </row>
    <row r="2975" spans="85:88" ht="15" customHeight="1">
      <c r="CG2975" t="e">
        <f>IF(#REF!&lt;&gt;"","",SUMIF(#REF!,$BV2975,#REF!)-N2975)</f>
        <v>#REF!</v>
      </c>
      <c r="CH2975" t="e">
        <f>IF(#REF!&lt;&gt;"","",SUMIF(#REF!,$BV2975,#REF!)-O2975)</f>
        <v>#REF!</v>
      </c>
      <c r="CI2975" t="e">
        <f>IF(#REF!&lt;&gt;"","",SUMIF(#REF!,$BV2975,#REF!)-P2975)</f>
        <v>#REF!</v>
      </c>
      <c r="CJ2975" t="e">
        <f>IF(#REF!&lt;&gt;"","",SUMIF(#REF!,$BV2975,#REF!)-Q2975)</f>
        <v>#REF!</v>
      </c>
    </row>
    <row r="2976" spans="85:88" ht="15" customHeight="1">
      <c r="CG2976" t="e">
        <f>IF(#REF!&lt;&gt;"","",SUMIF(#REF!,$BV2976,#REF!)-N2976)</f>
        <v>#REF!</v>
      </c>
      <c r="CH2976" t="e">
        <f>IF(#REF!&lt;&gt;"","",SUMIF(#REF!,$BV2976,#REF!)-O2976)</f>
        <v>#REF!</v>
      </c>
      <c r="CI2976" t="e">
        <f>IF(#REF!&lt;&gt;"","",SUMIF(#REF!,$BV2976,#REF!)-P2976)</f>
        <v>#REF!</v>
      </c>
      <c r="CJ2976" t="e">
        <f>IF(#REF!&lt;&gt;"","",SUMIF(#REF!,$BV2976,#REF!)-Q2976)</f>
        <v>#REF!</v>
      </c>
    </row>
    <row r="2977" spans="85:88" ht="15" customHeight="1">
      <c r="CG2977" t="e">
        <f>IF(#REF!&lt;&gt;"","",SUMIF(#REF!,$BV2977,#REF!)-N2977)</f>
        <v>#REF!</v>
      </c>
      <c r="CH2977" t="e">
        <f>IF(#REF!&lt;&gt;"","",SUMIF(#REF!,$BV2977,#REF!)-O2977)</f>
        <v>#REF!</v>
      </c>
      <c r="CI2977" t="e">
        <f>IF(#REF!&lt;&gt;"","",SUMIF(#REF!,$BV2977,#REF!)-P2977)</f>
        <v>#REF!</v>
      </c>
      <c r="CJ2977" t="e">
        <f>IF(#REF!&lt;&gt;"","",SUMIF(#REF!,$BV2977,#REF!)-Q2977)</f>
        <v>#REF!</v>
      </c>
    </row>
    <row r="2978" spans="85:88" ht="15" customHeight="1">
      <c r="CG2978" t="e">
        <f>IF(#REF!&lt;&gt;"","",SUMIF(#REF!,$BV2978,#REF!)-N2978)</f>
        <v>#REF!</v>
      </c>
      <c r="CH2978" t="e">
        <f>IF(#REF!&lt;&gt;"","",SUMIF(#REF!,$BV2978,#REF!)-O2978)</f>
        <v>#REF!</v>
      </c>
      <c r="CI2978" t="e">
        <f>IF(#REF!&lt;&gt;"","",SUMIF(#REF!,$BV2978,#REF!)-P2978)</f>
        <v>#REF!</v>
      </c>
      <c r="CJ2978" t="e">
        <f>IF(#REF!&lt;&gt;"","",SUMIF(#REF!,$BV2978,#REF!)-Q2978)</f>
        <v>#REF!</v>
      </c>
    </row>
    <row r="2979" spans="85:88" ht="15" customHeight="1">
      <c r="CG2979" t="e">
        <f>IF(#REF!&lt;&gt;"","",SUMIF(#REF!,$BV2979,#REF!)-N2979)</f>
        <v>#REF!</v>
      </c>
      <c r="CH2979" t="e">
        <f>IF(#REF!&lt;&gt;"","",SUMIF(#REF!,$BV2979,#REF!)-O2979)</f>
        <v>#REF!</v>
      </c>
      <c r="CI2979" t="e">
        <f>IF(#REF!&lt;&gt;"","",SUMIF(#REF!,$BV2979,#REF!)-P2979)</f>
        <v>#REF!</v>
      </c>
      <c r="CJ2979" t="e">
        <f>IF(#REF!&lt;&gt;"","",SUMIF(#REF!,$BV2979,#REF!)-Q2979)</f>
        <v>#REF!</v>
      </c>
    </row>
    <row r="2980" spans="85:88" ht="15" customHeight="1">
      <c r="CG2980" t="e">
        <f>IF(#REF!&lt;&gt;"","",SUMIF(#REF!,$BV2980,#REF!)-N2980)</f>
        <v>#REF!</v>
      </c>
      <c r="CH2980" t="e">
        <f>IF(#REF!&lt;&gt;"","",SUMIF(#REF!,$BV2980,#REF!)-O2980)</f>
        <v>#REF!</v>
      </c>
      <c r="CI2980" t="e">
        <f>IF(#REF!&lt;&gt;"","",SUMIF(#REF!,$BV2980,#REF!)-P2980)</f>
        <v>#REF!</v>
      </c>
      <c r="CJ2980" t="e">
        <f>IF(#REF!&lt;&gt;"","",SUMIF(#REF!,$BV2980,#REF!)-Q2980)</f>
        <v>#REF!</v>
      </c>
    </row>
    <row r="2981" spans="85:88" ht="15" customHeight="1">
      <c r="CG2981" t="e">
        <f>IF(#REF!&lt;&gt;"","",SUMIF(#REF!,$BV2981,#REF!)-N2981)</f>
        <v>#REF!</v>
      </c>
      <c r="CH2981" t="e">
        <f>IF(#REF!&lt;&gt;"","",SUMIF(#REF!,$BV2981,#REF!)-O2981)</f>
        <v>#REF!</v>
      </c>
      <c r="CI2981" t="e">
        <f>IF(#REF!&lt;&gt;"","",SUMIF(#REF!,$BV2981,#REF!)-P2981)</f>
        <v>#REF!</v>
      </c>
      <c r="CJ2981" t="e">
        <f>IF(#REF!&lt;&gt;"","",SUMIF(#REF!,$BV2981,#REF!)-Q2981)</f>
        <v>#REF!</v>
      </c>
    </row>
    <row r="2982" spans="85:88" ht="15" customHeight="1">
      <c r="CG2982" t="e">
        <f>IF(#REF!&lt;&gt;"","",SUMIF(#REF!,$BV2982,#REF!)-N2982)</f>
        <v>#REF!</v>
      </c>
      <c r="CH2982" t="e">
        <f>IF(#REF!&lt;&gt;"","",SUMIF(#REF!,$BV2982,#REF!)-O2982)</f>
        <v>#REF!</v>
      </c>
      <c r="CI2982" t="e">
        <f>IF(#REF!&lt;&gt;"","",SUMIF(#REF!,$BV2982,#REF!)-P2982)</f>
        <v>#REF!</v>
      </c>
      <c r="CJ2982" t="e">
        <f>IF(#REF!&lt;&gt;"","",SUMIF(#REF!,$BV2982,#REF!)-Q2982)</f>
        <v>#REF!</v>
      </c>
    </row>
    <row r="2983" spans="85:88" ht="15" customHeight="1">
      <c r="CG2983" t="e">
        <f>IF(#REF!&lt;&gt;"","",SUMIF(#REF!,$BV2983,#REF!)-N2983)</f>
        <v>#REF!</v>
      </c>
      <c r="CH2983" t="e">
        <f>IF(#REF!&lt;&gt;"","",SUMIF(#REF!,$BV2983,#REF!)-O2983)</f>
        <v>#REF!</v>
      </c>
      <c r="CI2983" t="e">
        <f>IF(#REF!&lt;&gt;"","",SUMIF(#REF!,$BV2983,#REF!)-P2983)</f>
        <v>#REF!</v>
      </c>
      <c r="CJ2983" t="e">
        <f>IF(#REF!&lt;&gt;"","",SUMIF(#REF!,$BV2983,#REF!)-Q2983)</f>
        <v>#REF!</v>
      </c>
    </row>
    <row r="2984" spans="85:88" ht="15" customHeight="1">
      <c r="CG2984" t="e">
        <f>IF(#REF!&lt;&gt;"","",SUMIF(#REF!,$BV2984,#REF!)-N2984)</f>
        <v>#REF!</v>
      </c>
      <c r="CH2984" t="e">
        <f>IF(#REF!&lt;&gt;"","",SUMIF(#REF!,$BV2984,#REF!)-O2984)</f>
        <v>#REF!</v>
      </c>
      <c r="CI2984" t="e">
        <f>IF(#REF!&lt;&gt;"","",SUMIF(#REF!,$BV2984,#REF!)-P2984)</f>
        <v>#REF!</v>
      </c>
      <c r="CJ2984" t="e">
        <f>IF(#REF!&lt;&gt;"","",SUMIF(#REF!,$BV2984,#REF!)-Q2984)</f>
        <v>#REF!</v>
      </c>
    </row>
    <row r="2985" spans="85:88" ht="15" customHeight="1">
      <c r="CG2985" t="e">
        <f>IF(#REF!&lt;&gt;"","",SUMIF(#REF!,$BV2985,#REF!)-N2985)</f>
        <v>#REF!</v>
      </c>
      <c r="CH2985" t="e">
        <f>IF(#REF!&lt;&gt;"","",SUMIF(#REF!,$BV2985,#REF!)-O2985)</f>
        <v>#REF!</v>
      </c>
      <c r="CI2985" t="e">
        <f>IF(#REF!&lt;&gt;"","",SUMIF(#REF!,$BV2985,#REF!)-P2985)</f>
        <v>#REF!</v>
      </c>
      <c r="CJ2985" t="e">
        <f>IF(#REF!&lt;&gt;"","",SUMIF(#REF!,$BV2985,#REF!)-Q2985)</f>
        <v>#REF!</v>
      </c>
    </row>
    <row r="2986" spans="85:88" ht="15" customHeight="1">
      <c r="CG2986" t="e">
        <f>IF(#REF!&lt;&gt;"","",SUMIF(#REF!,$BV2986,#REF!)-N2986)</f>
        <v>#REF!</v>
      </c>
      <c r="CH2986" t="e">
        <f>IF(#REF!&lt;&gt;"","",SUMIF(#REF!,$BV2986,#REF!)-O2986)</f>
        <v>#REF!</v>
      </c>
      <c r="CI2986" t="e">
        <f>IF(#REF!&lt;&gt;"","",SUMIF(#REF!,$BV2986,#REF!)-P2986)</f>
        <v>#REF!</v>
      </c>
      <c r="CJ2986" t="e">
        <f>IF(#REF!&lt;&gt;"","",SUMIF(#REF!,$BV2986,#REF!)-Q2986)</f>
        <v>#REF!</v>
      </c>
    </row>
    <row r="2987" spans="85:88" ht="15" customHeight="1">
      <c r="CG2987" t="e">
        <f>IF(#REF!&lt;&gt;"","",SUMIF(#REF!,$BV2987,#REF!)-N2987)</f>
        <v>#REF!</v>
      </c>
      <c r="CH2987" t="e">
        <f>IF(#REF!&lt;&gt;"","",SUMIF(#REF!,$BV2987,#REF!)-O2987)</f>
        <v>#REF!</v>
      </c>
      <c r="CI2987" t="e">
        <f>IF(#REF!&lt;&gt;"","",SUMIF(#REF!,$BV2987,#REF!)-P2987)</f>
        <v>#REF!</v>
      </c>
      <c r="CJ2987" t="e">
        <f>IF(#REF!&lt;&gt;"","",SUMIF(#REF!,$BV2987,#REF!)-Q2987)</f>
        <v>#REF!</v>
      </c>
    </row>
    <row r="2988" spans="85:88" ht="15" customHeight="1">
      <c r="CG2988" t="e">
        <f>IF(#REF!&lt;&gt;"","",SUMIF(#REF!,$BV2988,#REF!)-N2988)</f>
        <v>#REF!</v>
      </c>
      <c r="CH2988" t="e">
        <f>IF(#REF!&lt;&gt;"","",SUMIF(#REF!,$BV2988,#REF!)-O2988)</f>
        <v>#REF!</v>
      </c>
      <c r="CI2988" t="e">
        <f>IF(#REF!&lt;&gt;"","",SUMIF(#REF!,$BV2988,#REF!)-P2988)</f>
        <v>#REF!</v>
      </c>
      <c r="CJ2988" t="e">
        <f>IF(#REF!&lt;&gt;"","",SUMIF(#REF!,$BV2988,#REF!)-Q2988)</f>
        <v>#REF!</v>
      </c>
    </row>
    <row r="2989" spans="85:88" ht="15" customHeight="1">
      <c r="CG2989" t="e">
        <f>IF(#REF!&lt;&gt;"","",SUMIF(#REF!,$BV2989,#REF!)-N2989)</f>
        <v>#REF!</v>
      </c>
      <c r="CH2989" t="e">
        <f>IF(#REF!&lt;&gt;"","",SUMIF(#REF!,$BV2989,#REF!)-O2989)</f>
        <v>#REF!</v>
      </c>
      <c r="CI2989" t="e">
        <f>IF(#REF!&lt;&gt;"","",SUMIF(#REF!,$BV2989,#REF!)-P2989)</f>
        <v>#REF!</v>
      </c>
      <c r="CJ2989" t="e">
        <f>IF(#REF!&lt;&gt;"","",SUMIF(#REF!,$BV2989,#REF!)-Q2989)</f>
        <v>#REF!</v>
      </c>
    </row>
    <row r="2990" spans="85:88" ht="15" customHeight="1">
      <c r="CG2990" t="e">
        <f>IF(#REF!&lt;&gt;"","",SUMIF(#REF!,$BV2990,#REF!)-N2990)</f>
        <v>#REF!</v>
      </c>
      <c r="CH2990" t="e">
        <f>IF(#REF!&lt;&gt;"","",SUMIF(#REF!,$BV2990,#REF!)-O2990)</f>
        <v>#REF!</v>
      </c>
      <c r="CI2990" t="e">
        <f>IF(#REF!&lt;&gt;"","",SUMIF(#REF!,$BV2990,#REF!)-P2990)</f>
        <v>#REF!</v>
      </c>
      <c r="CJ2990" t="e">
        <f>IF(#REF!&lt;&gt;"","",SUMIF(#REF!,$BV2990,#REF!)-Q2990)</f>
        <v>#REF!</v>
      </c>
    </row>
    <row r="2991" spans="85:88" ht="15" customHeight="1">
      <c r="CG2991" t="e">
        <f>IF(#REF!&lt;&gt;"","",SUMIF(#REF!,$BV2991,#REF!)-N2991)</f>
        <v>#REF!</v>
      </c>
      <c r="CH2991" t="e">
        <f>IF(#REF!&lt;&gt;"","",SUMIF(#REF!,$BV2991,#REF!)-O2991)</f>
        <v>#REF!</v>
      </c>
      <c r="CI2991" t="e">
        <f>IF(#REF!&lt;&gt;"","",SUMIF(#REF!,$BV2991,#REF!)-P2991)</f>
        <v>#REF!</v>
      </c>
      <c r="CJ2991" t="e">
        <f>IF(#REF!&lt;&gt;"","",SUMIF(#REF!,$BV2991,#REF!)-Q2991)</f>
        <v>#REF!</v>
      </c>
    </row>
    <row r="2992" spans="85:88" ht="15" customHeight="1">
      <c r="CG2992" t="e">
        <f>IF(#REF!&lt;&gt;"","",SUMIF(#REF!,$BV2992,#REF!)-N2992)</f>
        <v>#REF!</v>
      </c>
      <c r="CH2992" t="e">
        <f>IF(#REF!&lt;&gt;"","",SUMIF(#REF!,$BV2992,#REF!)-O2992)</f>
        <v>#REF!</v>
      </c>
      <c r="CI2992" t="e">
        <f>IF(#REF!&lt;&gt;"","",SUMIF(#REF!,$BV2992,#REF!)-P2992)</f>
        <v>#REF!</v>
      </c>
      <c r="CJ2992" t="e">
        <f>IF(#REF!&lt;&gt;"","",SUMIF(#REF!,$BV2992,#REF!)-Q2992)</f>
        <v>#REF!</v>
      </c>
    </row>
    <row r="2993" spans="85:88" ht="15" customHeight="1">
      <c r="CG2993" t="e">
        <f>IF(#REF!&lt;&gt;"","",SUMIF(#REF!,$BV2993,#REF!)-N2993)</f>
        <v>#REF!</v>
      </c>
      <c r="CH2993" t="e">
        <f>IF(#REF!&lt;&gt;"","",SUMIF(#REF!,$BV2993,#REF!)-O2993)</f>
        <v>#REF!</v>
      </c>
      <c r="CI2993" t="e">
        <f>IF(#REF!&lt;&gt;"","",SUMIF(#REF!,$BV2993,#REF!)-P2993)</f>
        <v>#REF!</v>
      </c>
      <c r="CJ2993" t="e">
        <f>IF(#REF!&lt;&gt;"","",SUMIF(#REF!,$BV2993,#REF!)-Q2993)</f>
        <v>#REF!</v>
      </c>
    </row>
    <row r="2994" spans="85:88" ht="15" customHeight="1">
      <c r="CG2994" t="e">
        <f>IF(#REF!&lt;&gt;"","",SUMIF(#REF!,$BV2994,#REF!)-N2994)</f>
        <v>#REF!</v>
      </c>
      <c r="CH2994" t="e">
        <f>IF(#REF!&lt;&gt;"","",SUMIF(#REF!,$BV2994,#REF!)-O2994)</f>
        <v>#REF!</v>
      </c>
      <c r="CI2994" t="e">
        <f>IF(#REF!&lt;&gt;"","",SUMIF(#REF!,$BV2994,#REF!)-P2994)</f>
        <v>#REF!</v>
      </c>
      <c r="CJ2994" t="e">
        <f>IF(#REF!&lt;&gt;"","",SUMIF(#REF!,$BV2994,#REF!)-Q2994)</f>
        <v>#REF!</v>
      </c>
    </row>
    <row r="2995" spans="85:88" ht="15" customHeight="1">
      <c r="CG2995" t="e">
        <f>IF(#REF!&lt;&gt;"","",SUMIF(#REF!,$BV2995,#REF!)-N2995)</f>
        <v>#REF!</v>
      </c>
      <c r="CH2995" t="e">
        <f>IF(#REF!&lt;&gt;"","",SUMIF(#REF!,$BV2995,#REF!)-O2995)</f>
        <v>#REF!</v>
      </c>
      <c r="CI2995" t="e">
        <f>IF(#REF!&lt;&gt;"","",SUMIF(#REF!,$BV2995,#REF!)-P2995)</f>
        <v>#REF!</v>
      </c>
      <c r="CJ2995" t="e">
        <f>IF(#REF!&lt;&gt;"","",SUMIF(#REF!,$BV2995,#REF!)-Q2995)</f>
        <v>#REF!</v>
      </c>
    </row>
    <row r="2996" spans="85:88" ht="15" customHeight="1">
      <c r="CG2996" t="e">
        <f>IF(#REF!&lt;&gt;"","",SUMIF(#REF!,$BV2996,#REF!)-N2996)</f>
        <v>#REF!</v>
      </c>
      <c r="CH2996" t="e">
        <f>IF(#REF!&lt;&gt;"","",SUMIF(#REF!,$BV2996,#REF!)-O2996)</f>
        <v>#REF!</v>
      </c>
      <c r="CI2996" t="e">
        <f>IF(#REF!&lt;&gt;"","",SUMIF(#REF!,$BV2996,#REF!)-P2996)</f>
        <v>#REF!</v>
      </c>
      <c r="CJ2996" t="e">
        <f>IF(#REF!&lt;&gt;"","",SUMIF(#REF!,$BV2996,#REF!)-Q2996)</f>
        <v>#REF!</v>
      </c>
    </row>
    <row r="2997" spans="85:88" ht="15" customHeight="1">
      <c r="CG2997" t="e">
        <f>IF(#REF!&lt;&gt;"","",SUMIF(#REF!,$BV2997,#REF!)-N2997)</f>
        <v>#REF!</v>
      </c>
      <c r="CH2997" t="e">
        <f>IF(#REF!&lt;&gt;"","",SUMIF(#REF!,$BV2997,#REF!)-O2997)</f>
        <v>#REF!</v>
      </c>
      <c r="CI2997" t="e">
        <f>IF(#REF!&lt;&gt;"","",SUMIF(#REF!,$BV2997,#REF!)-P2997)</f>
        <v>#REF!</v>
      </c>
      <c r="CJ2997" t="e">
        <f>IF(#REF!&lt;&gt;"","",SUMIF(#REF!,$BV2997,#REF!)-Q2997)</f>
        <v>#REF!</v>
      </c>
    </row>
    <row r="2998" spans="85:88" ht="15" customHeight="1">
      <c r="CG2998" t="e">
        <f>IF(#REF!&lt;&gt;"","",SUMIF(#REF!,$BV2998,#REF!)-N2998)</f>
        <v>#REF!</v>
      </c>
      <c r="CH2998" t="e">
        <f>IF(#REF!&lt;&gt;"","",SUMIF(#REF!,$BV2998,#REF!)-O2998)</f>
        <v>#REF!</v>
      </c>
      <c r="CI2998" t="e">
        <f>IF(#REF!&lt;&gt;"","",SUMIF(#REF!,$BV2998,#REF!)-P2998)</f>
        <v>#REF!</v>
      </c>
      <c r="CJ2998" t="e">
        <f>IF(#REF!&lt;&gt;"","",SUMIF(#REF!,$BV2998,#REF!)-Q2998)</f>
        <v>#REF!</v>
      </c>
    </row>
    <row r="2999" spans="85:88" ht="15" customHeight="1">
      <c r="CG2999" t="e">
        <f>IF(#REF!&lt;&gt;"","",SUMIF(#REF!,$BV2999,#REF!)-N2999)</f>
        <v>#REF!</v>
      </c>
      <c r="CH2999" t="e">
        <f>IF(#REF!&lt;&gt;"","",SUMIF(#REF!,$BV2999,#REF!)-O2999)</f>
        <v>#REF!</v>
      </c>
      <c r="CI2999" t="e">
        <f>IF(#REF!&lt;&gt;"","",SUMIF(#REF!,$BV2999,#REF!)-P2999)</f>
        <v>#REF!</v>
      </c>
      <c r="CJ2999" t="e">
        <f>IF(#REF!&lt;&gt;"","",SUMIF(#REF!,$BV2999,#REF!)-Q2999)</f>
        <v>#REF!</v>
      </c>
    </row>
    <row r="3000" spans="85:88" ht="15" customHeight="1">
      <c r="CG3000" t="e">
        <f>IF(#REF!&lt;&gt;"","",SUMIF(#REF!,$BV3000,#REF!)-N3000)</f>
        <v>#REF!</v>
      </c>
      <c r="CH3000" t="e">
        <f>IF(#REF!&lt;&gt;"","",SUMIF(#REF!,$BV3000,#REF!)-O3000)</f>
        <v>#REF!</v>
      </c>
      <c r="CI3000" t="e">
        <f>IF(#REF!&lt;&gt;"","",SUMIF(#REF!,$BV3000,#REF!)-P3000)</f>
        <v>#REF!</v>
      </c>
      <c r="CJ3000" t="e">
        <f>IF(#REF!&lt;&gt;"","",SUMIF(#REF!,$BV3000,#REF!)-Q3000)</f>
        <v>#REF!</v>
      </c>
    </row>
    <row r="3001" spans="85:88" ht="15" customHeight="1">
      <c r="CG3001" t="e">
        <f>IF(#REF!&lt;&gt;"","",SUMIF(#REF!,$BV3001,#REF!)-N3001)</f>
        <v>#REF!</v>
      </c>
      <c r="CH3001" t="e">
        <f>IF(#REF!&lt;&gt;"","",SUMIF(#REF!,$BV3001,#REF!)-O3001)</f>
        <v>#REF!</v>
      </c>
      <c r="CI3001" t="e">
        <f>IF(#REF!&lt;&gt;"","",SUMIF(#REF!,$BV3001,#REF!)-P3001)</f>
        <v>#REF!</v>
      </c>
      <c r="CJ3001" t="e">
        <f>IF(#REF!&lt;&gt;"","",SUMIF(#REF!,$BV3001,#REF!)-Q3001)</f>
        <v>#REF!</v>
      </c>
    </row>
    <row r="3002" spans="85:88" ht="15" customHeight="1">
      <c r="CG3002" t="e">
        <f>IF(#REF!&lt;&gt;"","",SUMIF(#REF!,$BV3002,#REF!)-N3002)</f>
        <v>#REF!</v>
      </c>
      <c r="CH3002" t="e">
        <f>IF(#REF!&lt;&gt;"","",SUMIF(#REF!,$BV3002,#REF!)-O3002)</f>
        <v>#REF!</v>
      </c>
      <c r="CI3002" t="e">
        <f>IF(#REF!&lt;&gt;"","",SUMIF(#REF!,$BV3002,#REF!)-P3002)</f>
        <v>#REF!</v>
      </c>
      <c r="CJ3002" t="e">
        <f>IF(#REF!&lt;&gt;"","",SUMIF(#REF!,$BV3002,#REF!)-Q3002)</f>
        <v>#REF!</v>
      </c>
    </row>
    <row r="3003" spans="85:88" ht="15" customHeight="1">
      <c r="CG3003" t="e">
        <f>IF(#REF!&lt;&gt;"","",SUMIF(#REF!,$BV3003,#REF!)-N3003)</f>
        <v>#REF!</v>
      </c>
      <c r="CH3003" t="e">
        <f>IF(#REF!&lt;&gt;"","",SUMIF(#REF!,$BV3003,#REF!)-O3003)</f>
        <v>#REF!</v>
      </c>
      <c r="CI3003" t="e">
        <f>IF(#REF!&lt;&gt;"","",SUMIF(#REF!,$BV3003,#REF!)-P3003)</f>
        <v>#REF!</v>
      </c>
      <c r="CJ3003" t="e">
        <f>IF(#REF!&lt;&gt;"","",SUMIF(#REF!,$BV3003,#REF!)-Q3003)</f>
        <v>#REF!</v>
      </c>
    </row>
    <row r="3004" spans="85:88" ht="15" customHeight="1">
      <c r="CG3004" t="e">
        <f>IF(#REF!&lt;&gt;"","",SUMIF(#REF!,$BV3004,#REF!)-N3004)</f>
        <v>#REF!</v>
      </c>
      <c r="CH3004" t="e">
        <f>IF(#REF!&lt;&gt;"","",SUMIF(#REF!,$BV3004,#REF!)-O3004)</f>
        <v>#REF!</v>
      </c>
      <c r="CI3004" t="e">
        <f>IF(#REF!&lt;&gt;"","",SUMIF(#REF!,$BV3004,#REF!)-P3004)</f>
        <v>#REF!</v>
      </c>
      <c r="CJ3004" t="e">
        <f>IF(#REF!&lt;&gt;"","",SUMIF(#REF!,$BV3004,#REF!)-Q3004)</f>
        <v>#REF!</v>
      </c>
    </row>
    <row r="3005" spans="85:88" ht="15" customHeight="1">
      <c r="CG3005" t="e">
        <f>IF(#REF!&lt;&gt;"","",SUMIF(#REF!,$BV3005,#REF!)-N3005)</f>
        <v>#REF!</v>
      </c>
      <c r="CH3005" t="e">
        <f>IF(#REF!&lt;&gt;"","",SUMIF(#REF!,$BV3005,#REF!)-O3005)</f>
        <v>#REF!</v>
      </c>
      <c r="CI3005" t="e">
        <f>IF(#REF!&lt;&gt;"","",SUMIF(#REF!,$BV3005,#REF!)-P3005)</f>
        <v>#REF!</v>
      </c>
      <c r="CJ3005" t="e">
        <f>IF(#REF!&lt;&gt;"","",SUMIF(#REF!,$BV3005,#REF!)-Q3005)</f>
        <v>#REF!</v>
      </c>
    </row>
    <row r="3006" spans="85:88" ht="15" customHeight="1">
      <c r="CG3006" t="e">
        <f>IF(#REF!&lt;&gt;"","",SUMIF(#REF!,$BV3006,#REF!)-N3006)</f>
        <v>#REF!</v>
      </c>
      <c r="CH3006" t="e">
        <f>IF(#REF!&lt;&gt;"","",SUMIF(#REF!,$BV3006,#REF!)-O3006)</f>
        <v>#REF!</v>
      </c>
      <c r="CI3006" t="e">
        <f>IF(#REF!&lt;&gt;"","",SUMIF(#REF!,$BV3006,#REF!)-P3006)</f>
        <v>#REF!</v>
      </c>
      <c r="CJ3006" t="e">
        <f>IF(#REF!&lt;&gt;"","",SUMIF(#REF!,$BV3006,#REF!)-Q3006)</f>
        <v>#REF!</v>
      </c>
    </row>
    <row r="3007" spans="85:88" ht="15" customHeight="1">
      <c r="CG3007" t="e">
        <f>IF(#REF!&lt;&gt;"","",SUMIF(#REF!,$BV3007,#REF!)-N3007)</f>
        <v>#REF!</v>
      </c>
      <c r="CH3007" t="e">
        <f>IF(#REF!&lt;&gt;"","",SUMIF(#REF!,$BV3007,#REF!)-O3007)</f>
        <v>#REF!</v>
      </c>
      <c r="CI3007" t="e">
        <f>IF(#REF!&lt;&gt;"","",SUMIF(#REF!,$BV3007,#REF!)-P3007)</f>
        <v>#REF!</v>
      </c>
      <c r="CJ3007" t="e">
        <f>IF(#REF!&lt;&gt;"","",SUMIF(#REF!,$BV3007,#REF!)-Q3007)</f>
        <v>#REF!</v>
      </c>
    </row>
    <row r="3008" spans="85:88" ht="15" customHeight="1">
      <c r="CG3008" t="e">
        <f>IF(#REF!&lt;&gt;"","",SUMIF(#REF!,$BV3008,#REF!)-N3008)</f>
        <v>#REF!</v>
      </c>
      <c r="CH3008" t="e">
        <f>IF(#REF!&lt;&gt;"","",SUMIF(#REF!,$BV3008,#REF!)-O3008)</f>
        <v>#REF!</v>
      </c>
      <c r="CI3008" t="e">
        <f>IF(#REF!&lt;&gt;"","",SUMIF(#REF!,$BV3008,#REF!)-P3008)</f>
        <v>#REF!</v>
      </c>
      <c r="CJ3008" t="e">
        <f>IF(#REF!&lt;&gt;"","",SUMIF(#REF!,$BV3008,#REF!)-Q3008)</f>
        <v>#REF!</v>
      </c>
    </row>
    <row r="3009" spans="85:88" ht="15" customHeight="1">
      <c r="CG3009" t="e">
        <f>IF(#REF!&lt;&gt;"","",SUMIF(#REF!,$BV3009,#REF!)-N3009)</f>
        <v>#REF!</v>
      </c>
      <c r="CH3009" t="e">
        <f>IF(#REF!&lt;&gt;"","",SUMIF(#REF!,$BV3009,#REF!)-O3009)</f>
        <v>#REF!</v>
      </c>
      <c r="CI3009" t="e">
        <f>IF(#REF!&lt;&gt;"","",SUMIF(#REF!,$BV3009,#REF!)-P3009)</f>
        <v>#REF!</v>
      </c>
      <c r="CJ3009" t="e">
        <f>IF(#REF!&lt;&gt;"","",SUMIF(#REF!,$BV3009,#REF!)-Q3009)</f>
        <v>#REF!</v>
      </c>
    </row>
    <row r="3010" spans="85:88" ht="15" customHeight="1">
      <c r="CG3010" t="e">
        <f>IF(#REF!&lt;&gt;"","",SUMIF(#REF!,$BV3010,#REF!)-N3010)</f>
        <v>#REF!</v>
      </c>
      <c r="CH3010" t="e">
        <f>IF(#REF!&lt;&gt;"","",SUMIF(#REF!,$BV3010,#REF!)-O3010)</f>
        <v>#REF!</v>
      </c>
      <c r="CI3010" t="e">
        <f>IF(#REF!&lt;&gt;"","",SUMIF(#REF!,$BV3010,#REF!)-P3010)</f>
        <v>#REF!</v>
      </c>
      <c r="CJ3010" t="e">
        <f>IF(#REF!&lt;&gt;"","",SUMIF(#REF!,$BV3010,#REF!)-Q3010)</f>
        <v>#REF!</v>
      </c>
    </row>
    <row r="3011" spans="85:88" ht="15" customHeight="1">
      <c r="CG3011" t="e">
        <f>IF(#REF!&lt;&gt;"","",SUMIF(#REF!,$BV3011,#REF!)-N3011)</f>
        <v>#REF!</v>
      </c>
      <c r="CH3011" t="e">
        <f>IF(#REF!&lt;&gt;"","",SUMIF(#REF!,$BV3011,#REF!)-O3011)</f>
        <v>#REF!</v>
      </c>
      <c r="CI3011" t="e">
        <f>IF(#REF!&lt;&gt;"","",SUMIF(#REF!,$BV3011,#REF!)-P3011)</f>
        <v>#REF!</v>
      </c>
      <c r="CJ3011" t="e">
        <f>IF(#REF!&lt;&gt;"","",SUMIF(#REF!,$BV3011,#REF!)-Q3011)</f>
        <v>#REF!</v>
      </c>
    </row>
    <row r="3012" spans="85:88" ht="15" customHeight="1">
      <c r="CG3012" t="e">
        <f>IF(#REF!&lt;&gt;"","",SUMIF(#REF!,$BV3012,#REF!)-N3012)</f>
        <v>#REF!</v>
      </c>
      <c r="CH3012" t="e">
        <f>IF(#REF!&lt;&gt;"","",SUMIF(#REF!,$BV3012,#REF!)-O3012)</f>
        <v>#REF!</v>
      </c>
      <c r="CI3012" t="e">
        <f>IF(#REF!&lt;&gt;"","",SUMIF(#REF!,$BV3012,#REF!)-P3012)</f>
        <v>#REF!</v>
      </c>
      <c r="CJ3012" t="e">
        <f>IF(#REF!&lt;&gt;"","",SUMIF(#REF!,$BV3012,#REF!)-Q3012)</f>
        <v>#REF!</v>
      </c>
    </row>
    <row r="3013" spans="85:88" ht="15" customHeight="1">
      <c r="CG3013" t="e">
        <f>IF(#REF!&lt;&gt;"","",SUMIF(#REF!,$BV3013,#REF!)-N3013)</f>
        <v>#REF!</v>
      </c>
      <c r="CH3013" t="e">
        <f>IF(#REF!&lt;&gt;"","",SUMIF(#REF!,$BV3013,#REF!)-O3013)</f>
        <v>#REF!</v>
      </c>
      <c r="CI3013" t="e">
        <f>IF(#REF!&lt;&gt;"","",SUMIF(#REF!,$BV3013,#REF!)-P3013)</f>
        <v>#REF!</v>
      </c>
      <c r="CJ3013" t="e">
        <f>IF(#REF!&lt;&gt;"","",SUMIF(#REF!,$BV3013,#REF!)-Q3013)</f>
        <v>#REF!</v>
      </c>
    </row>
    <row r="3014" spans="85:88" ht="15" customHeight="1">
      <c r="CG3014" t="e">
        <f>IF(#REF!&lt;&gt;"","",SUMIF(#REF!,$BV3014,#REF!)-N3014)</f>
        <v>#REF!</v>
      </c>
      <c r="CH3014" t="e">
        <f>IF(#REF!&lt;&gt;"","",SUMIF(#REF!,$BV3014,#REF!)-O3014)</f>
        <v>#REF!</v>
      </c>
      <c r="CI3014" t="e">
        <f>IF(#REF!&lt;&gt;"","",SUMIF(#REF!,$BV3014,#REF!)-P3014)</f>
        <v>#REF!</v>
      </c>
      <c r="CJ3014" t="e">
        <f>IF(#REF!&lt;&gt;"","",SUMIF(#REF!,$BV3014,#REF!)-Q3014)</f>
        <v>#REF!</v>
      </c>
    </row>
    <row r="3015" spans="85:88" ht="15" customHeight="1">
      <c r="CG3015" t="e">
        <f>IF(#REF!&lt;&gt;"","",SUMIF(#REF!,$BV3015,#REF!)-N3015)</f>
        <v>#REF!</v>
      </c>
      <c r="CH3015" t="e">
        <f>IF(#REF!&lt;&gt;"","",SUMIF(#REF!,$BV3015,#REF!)-O3015)</f>
        <v>#REF!</v>
      </c>
      <c r="CI3015" t="e">
        <f>IF(#REF!&lt;&gt;"","",SUMIF(#REF!,$BV3015,#REF!)-P3015)</f>
        <v>#REF!</v>
      </c>
      <c r="CJ3015" t="e">
        <f>IF(#REF!&lt;&gt;"","",SUMIF(#REF!,$BV3015,#REF!)-Q3015)</f>
        <v>#REF!</v>
      </c>
    </row>
    <row r="3016" spans="85:88" ht="15" customHeight="1">
      <c r="CG3016" t="e">
        <f>IF(#REF!&lt;&gt;"","",SUMIF(#REF!,$BV3016,#REF!)-N3016)</f>
        <v>#REF!</v>
      </c>
      <c r="CH3016" t="e">
        <f>IF(#REF!&lt;&gt;"","",SUMIF(#REF!,$BV3016,#REF!)-O3016)</f>
        <v>#REF!</v>
      </c>
      <c r="CI3016" t="e">
        <f>IF(#REF!&lt;&gt;"","",SUMIF(#REF!,$BV3016,#REF!)-P3016)</f>
        <v>#REF!</v>
      </c>
      <c r="CJ3016" t="e">
        <f>IF(#REF!&lt;&gt;"","",SUMIF(#REF!,$BV3016,#REF!)-Q3016)</f>
        <v>#REF!</v>
      </c>
    </row>
    <row r="3017" spans="85:88" ht="15" customHeight="1">
      <c r="CG3017" t="e">
        <f>IF(#REF!&lt;&gt;"","",SUMIF(#REF!,$BV3017,#REF!)-N3017)</f>
        <v>#REF!</v>
      </c>
      <c r="CH3017" t="e">
        <f>IF(#REF!&lt;&gt;"","",SUMIF(#REF!,$BV3017,#REF!)-O3017)</f>
        <v>#REF!</v>
      </c>
      <c r="CI3017" t="e">
        <f>IF(#REF!&lt;&gt;"","",SUMIF(#REF!,$BV3017,#REF!)-P3017)</f>
        <v>#REF!</v>
      </c>
      <c r="CJ3017" t="e">
        <f>IF(#REF!&lt;&gt;"","",SUMIF(#REF!,$BV3017,#REF!)-Q3017)</f>
        <v>#REF!</v>
      </c>
    </row>
    <row r="3018" spans="85:88" ht="15" customHeight="1">
      <c r="CG3018" t="e">
        <f>IF(#REF!&lt;&gt;"","",SUMIF(#REF!,$BV3018,#REF!)-N3018)</f>
        <v>#REF!</v>
      </c>
      <c r="CH3018" t="e">
        <f>IF(#REF!&lt;&gt;"","",SUMIF(#REF!,$BV3018,#REF!)-O3018)</f>
        <v>#REF!</v>
      </c>
      <c r="CI3018" t="e">
        <f>IF(#REF!&lt;&gt;"","",SUMIF(#REF!,$BV3018,#REF!)-P3018)</f>
        <v>#REF!</v>
      </c>
      <c r="CJ3018" t="e">
        <f>IF(#REF!&lt;&gt;"","",SUMIF(#REF!,$BV3018,#REF!)-Q3018)</f>
        <v>#REF!</v>
      </c>
    </row>
    <row r="3019" spans="85:88" ht="15" customHeight="1">
      <c r="CG3019" t="e">
        <f>IF(#REF!&lt;&gt;"","",SUMIF(#REF!,$BV3019,#REF!)-N3019)</f>
        <v>#REF!</v>
      </c>
      <c r="CH3019" t="e">
        <f>IF(#REF!&lt;&gt;"","",SUMIF(#REF!,$BV3019,#REF!)-O3019)</f>
        <v>#REF!</v>
      </c>
      <c r="CI3019" t="e">
        <f>IF(#REF!&lt;&gt;"","",SUMIF(#REF!,$BV3019,#REF!)-P3019)</f>
        <v>#REF!</v>
      </c>
      <c r="CJ3019" t="e">
        <f>IF(#REF!&lt;&gt;"","",SUMIF(#REF!,$BV3019,#REF!)-Q3019)</f>
        <v>#REF!</v>
      </c>
    </row>
    <row r="3020" spans="85:88" ht="15" customHeight="1">
      <c r="CG3020" t="e">
        <f>IF(#REF!&lt;&gt;"","",SUMIF(#REF!,$BV3020,#REF!)-N3020)</f>
        <v>#REF!</v>
      </c>
      <c r="CH3020" t="e">
        <f>IF(#REF!&lt;&gt;"","",SUMIF(#REF!,$BV3020,#REF!)-O3020)</f>
        <v>#REF!</v>
      </c>
      <c r="CI3020" t="e">
        <f>IF(#REF!&lt;&gt;"","",SUMIF(#REF!,$BV3020,#REF!)-P3020)</f>
        <v>#REF!</v>
      </c>
      <c r="CJ3020" t="e">
        <f>IF(#REF!&lt;&gt;"","",SUMIF(#REF!,$BV3020,#REF!)-Q3020)</f>
        <v>#REF!</v>
      </c>
    </row>
    <row r="3021" spans="85:88" ht="15" customHeight="1">
      <c r="CG3021" t="e">
        <f>IF(#REF!&lt;&gt;"","",SUMIF(#REF!,$BV3021,#REF!)-N3021)</f>
        <v>#REF!</v>
      </c>
      <c r="CH3021" t="e">
        <f>IF(#REF!&lt;&gt;"","",SUMIF(#REF!,$BV3021,#REF!)-O3021)</f>
        <v>#REF!</v>
      </c>
      <c r="CI3021" t="e">
        <f>IF(#REF!&lt;&gt;"","",SUMIF(#REF!,$BV3021,#REF!)-P3021)</f>
        <v>#REF!</v>
      </c>
      <c r="CJ3021" t="e">
        <f>IF(#REF!&lt;&gt;"","",SUMIF(#REF!,$BV3021,#REF!)-Q3021)</f>
        <v>#REF!</v>
      </c>
    </row>
    <row r="3022" spans="85:88" ht="15" customHeight="1">
      <c r="CG3022" t="e">
        <f>IF(#REF!&lt;&gt;"","",SUMIF(#REF!,$BV3022,#REF!)-N3022)</f>
        <v>#REF!</v>
      </c>
      <c r="CH3022" t="e">
        <f>IF(#REF!&lt;&gt;"","",SUMIF(#REF!,$BV3022,#REF!)-O3022)</f>
        <v>#REF!</v>
      </c>
      <c r="CI3022" t="e">
        <f>IF(#REF!&lt;&gt;"","",SUMIF(#REF!,$BV3022,#REF!)-P3022)</f>
        <v>#REF!</v>
      </c>
      <c r="CJ3022" t="e">
        <f>IF(#REF!&lt;&gt;"","",SUMIF(#REF!,$BV3022,#REF!)-Q3022)</f>
        <v>#REF!</v>
      </c>
    </row>
    <row r="3023" spans="85:88" ht="15" customHeight="1">
      <c r="CG3023" t="e">
        <f>IF(#REF!&lt;&gt;"","",SUMIF(#REF!,$BV3023,#REF!)-N3023)</f>
        <v>#REF!</v>
      </c>
      <c r="CH3023" t="e">
        <f>IF(#REF!&lt;&gt;"","",SUMIF(#REF!,$BV3023,#REF!)-O3023)</f>
        <v>#REF!</v>
      </c>
      <c r="CI3023" t="e">
        <f>IF(#REF!&lt;&gt;"","",SUMIF(#REF!,$BV3023,#REF!)-P3023)</f>
        <v>#REF!</v>
      </c>
      <c r="CJ3023" t="e">
        <f>IF(#REF!&lt;&gt;"","",SUMIF(#REF!,$BV3023,#REF!)-Q3023)</f>
        <v>#REF!</v>
      </c>
    </row>
    <row r="3024" spans="85:88" ht="15" customHeight="1">
      <c r="CG3024" t="e">
        <f>IF(#REF!&lt;&gt;"","",SUMIF(#REF!,$BV3024,#REF!)-N3024)</f>
        <v>#REF!</v>
      </c>
      <c r="CH3024" t="e">
        <f>IF(#REF!&lt;&gt;"","",SUMIF(#REF!,$BV3024,#REF!)-O3024)</f>
        <v>#REF!</v>
      </c>
      <c r="CI3024" t="e">
        <f>IF(#REF!&lt;&gt;"","",SUMIF(#REF!,$BV3024,#REF!)-P3024)</f>
        <v>#REF!</v>
      </c>
      <c r="CJ3024" t="e">
        <f>IF(#REF!&lt;&gt;"","",SUMIF(#REF!,$BV3024,#REF!)-Q3024)</f>
        <v>#REF!</v>
      </c>
    </row>
    <row r="3025" spans="85:88" ht="15" customHeight="1">
      <c r="CG3025" t="e">
        <f>IF(#REF!&lt;&gt;"","",SUMIF(#REF!,$BV3025,#REF!)-N3025)</f>
        <v>#REF!</v>
      </c>
      <c r="CH3025" t="e">
        <f>IF(#REF!&lt;&gt;"","",SUMIF(#REF!,$BV3025,#REF!)-O3025)</f>
        <v>#REF!</v>
      </c>
      <c r="CI3025" t="e">
        <f>IF(#REF!&lt;&gt;"","",SUMIF(#REF!,$BV3025,#REF!)-P3025)</f>
        <v>#REF!</v>
      </c>
      <c r="CJ3025" t="e">
        <f>IF(#REF!&lt;&gt;"","",SUMIF(#REF!,$BV3025,#REF!)-Q3025)</f>
        <v>#REF!</v>
      </c>
    </row>
    <row r="3026" spans="85:88" ht="15" customHeight="1">
      <c r="CG3026" t="e">
        <f>IF(#REF!&lt;&gt;"","",SUMIF(#REF!,$BV3026,#REF!)-N3026)</f>
        <v>#REF!</v>
      </c>
      <c r="CH3026" t="e">
        <f>IF(#REF!&lt;&gt;"","",SUMIF(#REF!,$BV3026,#REF!)-O3026)</f>
        <v>#REF!</v>
      </c>
      <c r="CI3026" t="e">
        <f>IF(#REF!&lt;&gt;"","",SUMIF(#REF!,$BV3026,#REF!)-P3026)</f>
        <v>#REF!</v>
      </c>
      <c r="CJ3026" t="e">
        <f>IF(#REF!&lt;&gt;"","",SUMIF(#REF!,$BV3026,#REF!)-Q3026)</f>
        <v>#REF!</v>
      </c>
    </row>
    <row r="3027" spans="85:88" ht="15" customHeight="1">
      <c r="CG3027" t="e">
        <f>IF(#REF!&lt;&gt;"","",SUMIF(#REF!,$BV3027,#REF!)-N3027)</f>
        <v>#REF!</v>
      </c>
      <c r="CH3027" t="e">
        <f>IF(#REF!&lt;&gt;"","",SUMIF(#REF!,$BV3027,#REF!)-O3027)</f>
        <v>#REF!</v>
      </c>
      <c r="CI3027" t="e">
        <f>IF(#REF!&lt;&gt;"","",SUMIF(#REF!,$BV3027,#REF!)-P3027)</f>
        <v>#REF!</v>
      </c>
      <c r="CJ3027" t="e">
        <f>IF(#REF!&lt;&gt;"","",SUMIF(#REF!,$BV3027,#REF!)-Q3027)</f>
        <v>#REF!</v>
      </c>
    </row>
    <row r="3028" spans="85:88" ht="15" customHeight="1">
      <c r="CG3028" t="e">
        <f>IF(#REF!&lt;&gt;"","",SUMIF(#REF!,$BV3028,#REF!)-N3028)</f>
        <v>#REF!</v>
      </c>
      <c r="CH3028" t="e">
        <f>IF(#REF!&lt;&gt;"","",SUMIF(#REF!,$BV3028,#REF!)-O3028)</f>
        <v>#REF!</v>
      </c>
      <c r="CI3028" t="e">
        <f>IF(#REF!&lt;&gt;"","",SUMIF(#REF!,$BV3028,#REF!)-P3028)</f>
        <v>#REF!</v>
      </c>
      <c r="CJ3028" t="e">
        <f>IF(#REF!&lt;&gt;"","",SUMIF(#REF!,$BV3028,#REF!)-Q3028)</f>
        <v>#REF!</v>
      </c>
    </row>
    <row r="3029" spans="85:88" ht="15" customHeight="1">
      <c r="CG3029" t="e">
        <f>IF(#REF!&lt;&gt;"","",SUMIF(#REF!,$BV3029,#REF!)-N3029)</f>
        <v>#REF!</v>
      </c>
      <c r="CH3029" t="e">
        <f>IF(#REF!&lt;&gt;"","",SUMIF(#REF!,$BV3029,#REF!)-O3029)</f>
        <v>#REF!</v>
      </c>
      <c r="CI3029" t="e">
        <f>IF(#REF!&lt;&gt;"","",SUMIF(#REF!,$BV3029,#REF!)-P3029)</f>
        <v>#REF!</v>
      </c>
      <c r="CJ3029" t="e">
        <f>IF(#REF!&lt;&gt;"","",SUMIF(#REF!,$BV3029,#REF!)-Q3029)</f>
        <v>#REF!</v>
      </c>
    </row>
    <row r="3030" spans="85:88" ht="15" customHeight="1">
      <c r="CG3030" t="e">
        <f>IF(#REF!&lt;&gt;"","",SUMIF(#REF!,$BV3030,#REF!)-N3030)</f>
        <v>#REF!</v>
      </c>
      <c r="CH3030" t="e">
        <f>IF(#REF!&lt;&gt;"","",SUMIF(#REF!,$BV3030,#REF!)-O3030)</f>
        <v>#REF!</v>
      </c>
      <c r="CI3030" t="e">
        <f>IF(#REF!&lt;&gt;"","",SUMIF(#REF!,$BV3030,#REF!)-P3030)</f>
        <v>#REF!</v>
      </c>
      <c r="CJ3030" t="e">
        <f>IF(#REF!&lt;&gt;"","",SUMIF(#REF!,$BV3030,#REF!)-Q3030)</f>
        <v>#REF!</v>
      </c>
    </row>
    <row r="3031" spans="85:88" ht="15" customHeight="1">
      <c r="CG3031" t="e">
        <f>IF(#REF!&lt;&gt;"","",SUMIF(#REF!,$BV3031,#REF!)-N3031)</f>
        <v>#REF!</v>
      </c>
      <c r="CH3031" t="e">
        <f>IF(#REF!&lt;&gt;"","",SUMIF(#REF!,$BV3031,#REF!)-O3031)</f>
        <v>#REF!</v>
      </c>
      <c r="CI3031" t="e">
        <f>IF(#REF!&lt;&gt;"","",SUMIF(#REF!,$BV3031,#REF!)-P3031)</f>
        <v>#REF!</v>
      </c>
      <c r="CJ3031" t="e">
        <f>IF(#REF!&lt;&gt;"","",SUMIF(#REF!,$BV3031,#REF!)-Q3031)</f>
        <v>#REF!</v>
      </c>
    </row>
    <row r="3032" spans="85:88" ht="15" customHeight="1">
      <c r="CG3032" t="e">
        <f>IF(#REF!&lt;&gt;"","",SUMIF(#REF!,$BV3032,#REF!)-N3032)</f>
        <v>#REF!</v>
      </c>
      <c r="CH3032" t="e">
        <f>IF(#REF!&lt;&gt;"","",SUMIF(#REF!,$BV3032,#REF!)-O3032)</f>
        <v>#REF!</v>
      </c>
      <c r="CI3032" t="e">
        <f>IF(#REF!&lt;&gt;"","",SUMIF(#REF!,$BV3032,#REF!)-P3032)</f>
        <v>#REF!</v>
      </c>
      <c r="CJ3032" t="e">
        <f>IF(#REF!&lt;&gt;"","",SUMIF(#REF!,$BV3032,#REF!)-Q3032)</f>
        <v>#REF!</v>
      </c>
    </row>
    <row r="3033" spans="85:88" ht="15" customHeight="1">
      <c r="CG3033" t="e">
        <f>IF(#REF!&lt;&gt;"","",SUMIF(#REF!,$BV3033,#REF!)-N3033)</f>
        <v>#REF!</v>
      </c>
      <c r="CH3033" t="e">
        <f>IF(#REF!&lt;&gt;"","",SUMIF(#REF!,$BV3033,#REF!)-O3033)</f>
        <v>#REF!</v>
      </c>
      <c r="CI3033" t="e">
        <f>IF(#REF!&lt;&gt;"","",SUMIF(#REF!,$BV3033,#REF!)-P3033)</f>
        <v>#REF!</v>
      </c>
      <c r="CJ3033" t="e">
        <f>IF(#REF!&lt;&gt;"","",SUMIF(#REF!,$BV3033,#REF!)-Q3033)</f>
        <v>#REF!</v>
      </c>
    </row>
    <row r="3034" spans="85:88" ht="15" customHeight="1">
      <c r="CG3034" t="e">
        <f>IF(#REF!&lt;&gt;"","",SUMIF(#REF!,$BV3034,#REF!)-N3034)</f>
        <v>#REF!</v>
      </c>
      <c r="CH3034" t="e">
        <f>IF(#REF!&lt;&gt;"","",SUMIF(#REF!,$BV3034,#REF!)-O3034)</f>
        <v>#REF!</v>
      </c>
      <c r="CI3034" t="e">
        <f>IF(#REF!&lt;&gt;"","",SUMIF(#REF!,$BV3034,#REF!)-P3034)</f>
        <v>#REF!</v>
      </c>
      <c r="CJ3034" t="e">
        <f>IF(#REF!&lt;&gt;"","",SUMIF(#REF!,$BV3034,#REF!)-Q3034)</f>
        <v>#REF!</v>
      </c>
    </row>
    <row r="3035" spans="85:88" ht="15" customHeight="1">
      <c r="CG3035" t="e">
        <f>IF(#REF!&lt;&gt;"","",SUMIF(#REF!,$BV3035,#REF!)-N3035)</f>
        <v>#REF!</v>
      </c>
      <c r="CH3035" t="e">
        <f>IF(#REF!&lt;&gt;"","",SUMIF(#REF!,$BV3035,#REF!)-O3035)</f>
        <v>#REF!</v>
      </c>
      <c r="CI3035" t="e">
        <f>IF(#REF!&lt;&gt;"","",SUMIF(#REF!,$BV3035,#REF!)-P3035)</f>
        <v>#REF!</v>
      </c>
      <c r="CJ3035" t="e">
        <f>IF(#REF!&lt;&gt;"","",SUMIF(#REF!,$BV3035,#REF!)-Q3035)</f>
        <v>#REF!</v>
      </c>
    </row>
    <row r="3036" spans="85:88" ht="15" customHeight="1">
      <c r="CG3036" t="e">
        <f>IF(#REF!&lt;&gt;"","",SUMIF(#REF!,$BV3036,#REF!)-N3036)</f>
        <v>#REF!</v>
      </c>
      <c r="CH3036" t="e">
        <f>IF(#REF!&lt;&gt;"","",SUMIF(#REF!,$BV3036,#REF!)-O3036)</f>
        <v>#REF!</v>
      </c>
      <c r="CI3036" t="e">
        <f>IF(#REF!&lt;&gt;"","",SUMIF(#REF!,$BV3036,#REF!)-P3036)</f>
        <v>#REF!</v>
      </c>
      <c r="CJ3036" t="e">
        <f>IF(#REF!&lt;&gt;"","",SUMIF(#REF!,$BV3036,#REF!)-Q3036)</f>
        <v>#REF!</v>
      </c>
    </row>
    <row r="3037" spans="85:88" ht="15" customHeight="1">
      <c r="CG3037" t="e">
        <f>IF(#REF!&lt;&gt;"","",SUMIF(#REF!,$BV3037,#REF!)-N3037)</f>
        <v>#REF!</v>
      </c>
      <c r="CH3037" t="e">
        <f>IF(#REF!&lt;&gt;"","",SUMIF(#REF!,$BV3037,#REF!)-O3037)</f>
        <v>#REF!</v>
      </c>
      <c r="CI3037" t="e">
        <f>IF(#REF!&lt;&gt;"","",SUMIF(#REF!,$BV3037,#REF!)-P3037)</f>
        <v>#REF!</v>
      </c>
      <c r="CJ3037" t="e">
        <f>IF(#REF!&lt;&gt;"","",SUMIF(#REF!,$BV3037,#REF!)-Q3037)</f>
        <v>#REF!</v>
      </c>
    </row>
    <row r="3038" spans="85:88" ht="15" customHeight="1">
      <c r="CG3038" t="e">
        <f>IF(#REF!&lt;&gt;"","",SUMIF(#REF!,$BV3038,#REF!)-N3038)</f>
        <v>#REF!</v>
      </c>
      <c r="CH3038" t="e">
        <f>IF(#REF!&lt;&gt;"","",SUMIF(#REF!,$BV3038,#REF!)-O3038)</f>
        <v>#REF!</v>
      </c>
      <c r="CI3038" t="e">
        <f>IF(#REF!&lt;&gt;"","",SUMIF(#REF!,$BV3038,#REF!)-P3038)</f>
        <v>#REF!</v>
      </c>
      <c r="CJ3038" t="e">
        <f>IF(#REF!&lt;&gt;"","",SUMIF(#REF!,$BV3038,#REF!)-Q3038)</f>
        <v>#REF!</v>
      </c>
    </row>
    <row r="3039" spans="85:88" ht="15" customHeight="1">
      <c r="CG3039" t="e">
        <f>IF(#REF!&lt;&gt;"","",SUMIF(#REF!,$BV3039,#REF!)-N3039)</f>
        <v>#REF!</v>
      </c>
      <c r="CH3039" t="e">
        <f>IF(#REF!&lt;&gt;"","",SUMIF(#REF!,$BV3039,#REF!)-O3039)</f>
        <v>#REF!</v>
      </c>
      <c r="CI3039" t="e">
        <f>IF(#REF!&lt;&gt;"","",SUMIF(#REF!,$BV3039,#REF!)-P3039)</f>
        <v>#REF!</v>
      </c>
      <c r="CJ3039" t="e">
        <f>IF(#REF!&lt;&gt;"","",SUMIF(#REF!,$BV3039,#REF!)-Q3039)</f>
        <v>#REF!</v>
      </c>
    </row>
    <row r="3040" spans="85:88" ht="15" customHeight="1">
      <c r="CG3040" t="e">
        <f>IF(#REF!&lt;&gt;"","",SUMIF(#REF!,$BV3040,#REF!)-N3040)</f>
        <v>#REF!</v>
      </c>
      <c r="CH3040" t="e">
        <f>IF(#REF!&lt;&gt;"","",SUMIF(#REF!,$BV3040,#REF!)-O3040)</f>
        <v>#REF!</v>
      </c>
      <c r="CI3040" t="e">
        <f>IF(#REF!&lt;&gt;"","",SUMIF(#REF!,$BV3040,#REF!)-P3040)</f>
        <v>#REF!</v>
      </c>
      <c r="CJ3040" t="e">
        <f>IF(#REF!&lt;&gt;"","",SUMIF(#REF!,$BV3040,#REF!)-Q3040)</f>
        <v>#REF!</v>
      </c>
    </row>
    <row r="3041" spans="85:88" ht="15" customHeight="1">
      <c r="CG3041" t="e">
        <f>IF(#REF!&lt;&gt;"","",SUMIF(#REF!,$BV3041,#REF!)-N3041)</f>
        <v>#REF!</v>
      </c>
      <c r="CH3041" t="e">
        <f>IF(#REF!&lt;&gt;"","",SUMIF(#REF!,$BV3041,#REF!)-O3041)</f>
        <v>#REF!</v>
      </c>
      <c r="CI3041" t="e">
        <f>IF(#REF!&lt;&gt;"","",SUMIF(#REF!,$BV3041,#REF!)-P3041)</f>
        <v>#REF!</v>
      </c>
      <c r="CJ3041" t="e">
        <f>IF(#REF!&lt;&gt;"","",SUMIF(#REF!,$BV3041,#REF!)-Q3041)</f>
        <v>#REF!</v>
      </c>
    </row>
    <row r="3042" spans="85:88" ht="15" customHeight="1">
      <c r="CG3042" t="e">
        <f>IF(#REF!&lt;&gt;"","",SUMIF(#REF!,$BV3042,#REF!)-N3042)</f>
        <v>#REF!</v>
      </c>
      <c r="CH3042" t="e">
        <f>IF(#REF!&lt;&gt;"","",SUMIF(#REF!,$BV3042,#REF!)-O3042)</f>
        <v>#REF!</v>
      </c>
      <c r="CI3042" t="e">
        <f>IF(#REF!&lt;&gt;"","",SUMIF(#REF!,$BV3042,#REF!)-P3042)</f>
        <v>#REF!</v>
      </c>
      <c r="CJ3042" t="e">
        <f>IF(#REF!&lt;&gt;"","",SUMIF(#REF!,$BV3042,#REF!)-Q3042)</f>
        <v>#REF!</v>
      </c>
    </row>
    <row r="3043" spans="85:88" ht="15" customHeight="1">
      <c r="CG3043" t="e">
        <f>IF(#REF!&lt;&gt;"","",SUMIF(#REF!,$BV3043,#REF!)-N3043)</f>
        <v>#REF!</v>
      </c>
      <c r="CH3043" t="e">
        <f>IF(#REF!&lt;&gt;"","",SUMIF(#REF!,$BV3043,#REF!)-O3043)</f>
        <v>#REF!</v>
      </c>
      <c r="CI3043" t="e">
        <f>IF(#REF!&lt;&gt;"","",SUMIF(#REF!,$BV3043,#REF!)-P3043)</f>
        <v>#REF!</v>
      </c>
      <c r="CJ3043" t="e">
        <f>IF(#REF!&lt;&gt;"","",SUMIF(#REF!,$BV3043,#REF!)-Q3043)</f>
        <v>#REF!</v>
      </c>
    </row>
    <row r="3044" spans="85:88" ht="15" customHeight="1">
      <c r="CG3044" t="e">
        <f>IF(#REF!&lt;&gt;"","",SUMIF(#REF!,$BV3044,#REF!)-N3044)</f>
        <v>#REF!</v>
      </c>
      <c r="CH3044" t="e">
        <f>IF(#REF!&lt;&gt;"","",SUMIF(#REF!,$BV3044,#REF!)-O3044)</f>
        <v>#REF!</v>
      </c>
      <c r="CI3044" t="e">
        <f>IF(#REF!&lt;&gt;"","",SUMIF(#REF!,$BV3044,#REF!)-P3044)</f>
        <v>#REF!</v>
      </c>
      <c r="CJ3044" t="e">
        <f>IF(#REF!&lt;&gt;"","",SUMIF(#REF!,$BV3044,#REF!)-Q3044)</f>
        <v>#REF!</v>
      </c>
    </row>
  </sheetData>
  <phoneticPr fontId="8"/>
  <conditionalFormatting sqref="D1620:D1635 D1639 D1637 D1651 D1359:D1617 D2:D188 D278:D286 D289:D313 D315:D325 D327:D359 D422:D460 D462:D473 D476:D478 D524:D610 D644:D672 D721:D1357 D712 D674:D710 D480:D522 D368:D386 D361:D366 D190:D261 D388:D420 D263:D276 D612:D642">
    <cfRule type="cellIs" dxfId="421" priority="793" stopIfTrue="1" operator="equal">
      <formula>1</formula>
    </cfRule>
    <cfRule type="cellIs" dxfId="420" priority="794" stopIfTrue="1" operator="equal">
      <formula>3</formula>
    </cfRule>
  </conditionalFormatting>
  <conditionalFormatting sqref="E1620:E1635 E1639 E1637 E1651 E1359:E1617 E2:E188 E278:E286 E289:E313 E315:E325 E327:E359 E422:E460 E462:E473 E476:E478 E524:E610 E644:E672 E721:E1357 E712 E674:E710 E480:E522 E368:E386 E361:E366 E190:E261 E388:E420 E263:E276 E612:E642">
    <cfRule type="cellIs" dxfId="419" priority="795" stopIfTrue="1" operator="equal">
      <formula>1</formula>
    </cfRule>
    <cfRule type="cellIs" dxfId="418" priority="796" stopIfTrue="1" operator="equal">
      <formula>3</formula>
    </cfRule>
  </conditionalFormatting>
  <conditionalFormatting sqref="F1620:F1635 F1639 F1637 F1651 F1359:F1617 F2:F188 F278:F286 F289:F313 F315:F325 F327:F359 F422:F460 F462:F473 F476:F478 F524:F610 F644:F672 F721:F1357 F712 F674:F710 F480:F522 F368:F386 F361:F366 F190:F261 F388:F420 F263:F276 F612:F642">
    <cfRule type="cellIs" dxfId="417" priority="797" stopIfTrue="1" operator="equal">
      <formula>1</formula>
    </cfRule>
    <cfRule type="cellIs" dxfId="416" priority="798" stopIfTrue="1" operator="equal">
      <formula>3</formula>
    </cfRule>
  </conditionalFormatting>
  <conditionalFormatting sqref="G1617 G1634 G1">
    <cfRule type="expression" dxfId="415" priority="799" stopIfTrue="1">
      <formula>IF(#REF!=1,1,0)</formula>
    </cfRule>
    <cfRule type="expression" dxfId="414" priority="800" stopIfTrue="1">
      <formula>IF(#REF!=1,1,0)</formula>
    </cfRule>
  </conditionalFormatting>
  <conditionalFormatting sqref="H1617:H1619 H1640:H1650 H1636 H1638 H1 H1653:H65573">
    <cfRule type="expression" dxfId="413" priority="801" stopIfTrue="1">
      <formula>IF(#REF!=1,1,0)</formula>
    </cfRule>
    <cfRule type="expression" dxfId="412" priority="802" stopIfTrue="1">
      <formula>IF(#REF!=1,1,0)</formula>
    </cfRule>
  </conditionalFormatting>
  <conditionalFormatting sqref="G1651 G2 G1359:G1616 G144:G188 G278:G286 G289:G313 G315:G325 G327:G359 G422:G460 G462:G473 G476:G478 G524:G610 G644:G672 G721:G1357 G712 G674:G710 G480:G522 G368:G386 G361:G366 G190:G261 G388:G420 G263:G276 G612:G642">
    <cfRule type="expression" dxfId="411" priority="803" stopIfTrue="1">
      <formula>IF(AND(G2&gt;0,#REF!=1),1,0)</formula>
    </cfRule>
    <cfRule type="expression" dxfId="410" priority="804" stopIfTrue="1">
      <formula>IF(AND(G2&gt;0,#REF!=1),1,0)</formula>
    </cfRule>
    <cfRule type="expression" dxfId="409" priority="805" stopIfTrue="1">
      <formula>IF(AND(G2&gt;0,F2=1),1,0)</formula>
    </cfRule>
  </conditionalFormatting>
  <conditionalFormatting sqref="H1651 H2 H1359:H1616 H144:H188 H278:H286 H289:H313 H315:H325 H327:H359 H422:H460 H462:H473 H476:H478 H524:H610 H644:H672 H721:H1357 H712 H674:H710 H480:H522 H368:H386 H361:H366 H190:H261 H388:H420 H263:H276 H612:H642">
    <cfRule type="expression" dxfId="408" priority="806" stopIfTrue="1">
      <formula>IF(AND(G2&gt;0,#REF!=1),1,0)</formula>
    </cfRule>
    <cfRule type="expression" dxfId="407" priority="807" stopIfTrue="1">
      <formula>IF(AND(G2&gt;0,#REF!=1),1,0)</formula>
    </cfRule>
    <cfRule type="expression" dxfId="406" priority="808" stopIfTrue="1">
      <formula>IF(AND(G2&gt;0,#REF!=1),1,0)</formula>
    </cfRule>
  </conditionalFormatting>
  <conditionalFormatting sqref="G1639 G1637 G1635 G1620:G1633">
    <cfRule type="expression" dxfId="405" priority="809" stopIfTrue="1">
      <formula>IF(#REF!=1,1,0)</formula>
    </cfRule>
    <cfRule type="expression" dxfId="404" priority="810" stopIfTrue="1">
      <formula>IF(#REF!=1,1,0)</formula>
    </cfRule>
    <cfRule type="expression" dxfId="403" priority="811" stopIfTrue="1">
      <formula>IF(F1620=1,1,0)</formula>
    </cfRule>
  </conditionalFormatting>
  <conditionalFormatting sqref="H1639 H1637 H1620:H1635">
    <cfRule type="expression" dxfId="402" priority="812" stopIfTrue="1">
      <formula>IF(#REF!=1,1,0)</formula>
    </cfRule>
    <cfRule type="expression" dxfId="401" priority="813" stopIfTrue="1">
      <formula>IF(#REF!=1,1,0)</formula>
    </cfRule>
    <cfRule type="expression" dxfId="400" priority="814" stopIfTrue="1">
      <formula>IF(#REF!=1,1,0)</formula>
    </cfRule>
  </conditionalFormatting>
  <conditionalFormatting sqref="D1358">
    <cfRule type="cellIs" dxfId="399" priority="781" stopIfTrue="1" operator="equal">
      <formula>1</formula>
    </cfRule>
    <cfRule type="cellIs" dxfId="398" priority="782" stopIfTrue="1" operator="equal">
      <formula>3</formula>
    </cfRule>
  </conditionalFormatting>
  <conditionalFormatting sqref="E1358">
    <cfRule type="cellIs" dxfId="397" priority="783" stopIfTrue="1" operator="equal">
      <formula>1</formula>
    </cfRule>
    <cfRule type="cellIs" dxfId="396" priority="784" stopIfTrue="1" operator="equal">
      <formula>3</formula>
    </cfRule>
  </conditionalFormatting>
  <conditionalFormatting sqref="F1358">
    <cfRule type="cellIs" dxfId="395" priority="785" stopIfTrue="1" operator="equal">
      <formula>1</formula>
    </cfRule>
    <cfRule type="cellIs" dxfId="394" priority="786" stopIfTrue="1" operator="equal">
      <formula>3</formula>
    </cfRule>
  </conditionalFormatting>
  <conditionalFormatting sqref="G1358">
    <cfRule type="expression" dxfId="393" priority="787" stopIfTrue="1">
      <formula>IF(AND(G1358&gt;0,#REF!=1),1,0)</formula>
    </cfRule>
    <cfRule type="expression" dxfId="392" priority="788" stopIfTrue="1">
      <formula>IF(AND(G1358&gt;0,#REF!=1),1,0)</formula>
    </cfRule>
    <cfRule type="expression" dxfId="391" priority="789" stopIfTrue="1">
      <formula>IF(AND(G1358&gt;0,F1358=1),1,0)</formula>
    </cfRule>
  </conditionalFormatting>
  <conditionalFormatting sqref="H1358">
    <cfRule type="expression" dxfId="390" priority="790" stopIfTrue="1">
      <formula>IF(AND(G1358&gt;0,#REF!=1),1,0)</formula>
    </cfRule>
    <cfRule type="expression" dxfId="389" priority="791" stopIfTrue="1">
      <formula>IF(AND(G1358&gt;0,#REF!=1),1,0)</formula>
    </cfRule>
    <cfRule type="expression" dxfId="388" priority="792" stopIfTrue="1">
      <formula>IF(AND(G1358&gt;0,#REF!=1),1,0)</formula>
    </cfRule>
  </conditionalFormatting>
  <conditionalFormatting sqref="G3:G188 G278:G286 G289:G313 G315:G325 G327:G359 G422:G460 G462:G473 G476:G478 G524:G610 G644:G672 G721:G1608 G712 G674:G710 G480:G522 G368:G386 G361:G366 G190:G261 G388:G420 G263:G276 G612:G642">
    <cfRule type="expression" dxfId="387" priority="775" stopIfTrue="1">
      <formula>IF(AND(G3&gt;0,D3=1),1,0)</formula>
    </cfRule>
    <cfRule type="expression" dxfId="386" priority="776" stopIfTrue="1">
      <formula>IF(AND(G3&gt;0,E3=1),1,0)</formula>
    </cfRule>
    <cfRule type="expression" dxfId="385" priority="777" stopIfTrue="1">
      <formula>IF(AND(G3&gt;0,F3=1),1,0)</formula>
    </cfRule>
  </conditionalFormatting>
  <conditionalFormatting sqref="H3:H188 H278:H286 H289:H313 H315:H325 H327:H359 H422:H460 H462:H473 H476:H478 H524:H610 H644:H672 H721:H1608 H712 H674:H710 H480:H522 H368:H386 H361:H366 H190:H261 H388:H420 H263:H276 H612:H642">
    <cfRule type="expression" dxfId="384" priority="778" stopIfTrue="1">
      <formula>IF(AND(G3&gt;0,D3=1),1,0)</formula>
    </cfRule>
    <cfRule type="expression" dxfId="383" priority="779" stopIfTrue="1">
      <formula>IF(AND(G3&gt;0,E3=1),1,0)</formula>
    </cfRule>
    <cfRule type="expression" dxfId="382" priority="780" stopIfTrue="1">
      <formula>IF(AND(G3&gt;0,F3=1),1,0)</formula>
    </cfRule>
  </conditionalFormatting>
  <conditionalFormatting sqref="D189">
    <cfRule type="cellIs" dxfId="381" priority="709" stopIfTrue="1" operator="equal">
      <formula>1</formula>
    </cfRule>
    <cfRule type="cellIs" dxfId="380" priority="710" stopIfTrue="1" operator="equal">
      <formula>3</formula>
    </cfRule>
  </conditionalFormatting>
  <conditionalFormatting sqref="E189">
    <cfRule type="cellIs" dxfId="379" priority="711" stopIfTrue="1" operator="equal">
      <formula>1</formula>
    </cfRule>
    <cfRule type="cellIs" dxfId="378" priority="712" stopIfTrue="1" operator="equal">
      <formula>3</formula>
    </cfRule>
  </conditionalFormatting>
  <conditionalFormatting sqref="F189">
    <cfRule type="cellIs" dxfId="377" priority="713" stopIfTrue="1" operator="equal">
      <formula>1</formula>
    </cfRule>
    <cfRule type="cellIs" dxfId="376" priority="714" stopIfTrue="1" operator="equal">
      <formula>3</formula>
    </cfRule>
  </conditionalFormatting>
  <conditionalFormatting sqref="G189">
    <cfRule type="expression" dxfId="375" priority="715" stopIfTrue="1">
      <formula>IF(AND(G189&gt;0,#REF!=1),1,0)</formula>
    </cfRule>
    <cfRule type="expression" dxfId="374" priority="716" stopIfTrue="1">
      <formula>IF(AND(G189&gt;0,#REF!=1),1,0)</formula>
    </cfRule>
    <cfRule type="expression" dxfId="373" priority="717" stopIfTrue="1">
      <formula>IF(AND(G189&gt;0,F189=1),1,0)</formula>
    </cfRule>
  </conditionalFormatting>
  <conditionalFormatting sqref="H189">
    <cfRule type="expression" dxfId="372" priority="718" stopIfTrue="1">
      <formula>IF(AND(G189&gt;0,#REF!=1),1,0)</formula>
    </cfRule>
    <cfRule type="expression" dxfId="371" priority="719" stopIfTrue="1">
      <formula>IF(AND(G189&gt;0,#REF!=1),1,0)</formula>
    </cfRule>
    <cfRule type="expression" dxfId="370" priority="720" stopIfTrue="1">
      <formula>IF(AND(G189&gt;0,#REF!=1),1,0)</formula>
    </cfRule>
  </conditionalFormatting>
  <conditionalFormatting sqref="G189">
    <cfRule type="expression" dxfId="369" priority="703" stopIfTrue="1">
      <formula>IF(AND(G189&gt;0,D189=1),1,0)</formula>
    </cfRule>
    <cfRule type="expression" dxfId="368" priority="704" stopIfTrue="1">
      <formula>IF(AND(G189&gt;0,E189=1),1,0)</formula>
    </cfRule>
    <cfRule type="expression" dxfId="367" priority="705" stopIfTrue="1">
      <formula>IF(AND(G189&gt;0,F189=1),1,0)</formula>
    </cfRule>
  </conditionalFormatting>
  <conditionalFormatting sqref="H189">
    <cfRule type="expression" dxfId="366" priority="706" stopIfTrue="1">
      <formula>IF(AND(G189&gt;0,D189=1),1,0)</formula>
    </cfRule>
    <cfRule type="expression" dxfId="365" priority="707" stopIfTrue="1">
      <formula>IF(AND(G189&gt;0,E189=1),1,0)</formula>
    </cfRule>
    <cfRule type="expression" dxfId="364" priority="708" stopIfTrue="1">
      <formula>IF(AND(G189&gt;0,F189=1),1,0)</formula>
    </cfRule>
  </conditionalFormatting>
  <conditionalFormatting sqref="D277">
    <cfRule type="cellIs" dxfId="363" priority="673" stopIfTrue="1" operator="equal">
      <formula>1</formula>
    </cfRule>
    <cfRule type="cellIs" dxfId="362" priority="674" stopIfTrue="1" operator="equal">
      <formula>3</formula>
    </cfRule>
  </conditionalFormatting>
  <conditionalFormatting sqref="E277">
    <cfRule type="cellIs" dxfId="361" priority="675" stopIfTrue="1" operator="equal">
      <formula>1</formula>
    </cfRule>
    <cfRule type="cellIs" dxfId="360" priority="676" stopIfTrue="1" operator="equal">
      <formula>3</formula>
    </cfRule>
  </conditionalFormatting>
  <conditionalFormatting sqref="F277">
    <cfRule type="cellIs" dxfId="359" priority="677" stopIfTrue="1" operator="equal">
      <formula>1</formula>
    </cfRule>
    <cfRule type="cellIs" dxfId="358" priority="678" stopIfTrue="1" operator="equal">
      <formula>3</formula>
    </cfRule>
  </conditionalFormatting>
  <conditionalFormatting sqref="G277">
    <cfRule type="expression" dxfId="357" priority="679" stopIfTrue="1">
      <formula>IF(AND(G277&gt;0,#REF!=1),1,0)</formula>
    </cfRule>
    <cfRule type="expression" dxfId="356" priority="680" stopIfTrue="1">
      <formula>IF(AND(G277&gt;0,#REF!=1),1,0)</formula>
    </cfRule>
    <cfRule type="expression" dxfId="355" priority="681" stopIfTrue="1">
      <formula>IF(AND(G277&gt;0,F277=1),1,0)</formula>
    </cfRule>
  </conditionalFormatting>
  <conditionalFormatting sqref="H277">
    <cfRule type="expression" dxfId="354" priority="682" stopIfTrue="1">
      <formula>IF(AND(G277&gt;0,#REF!=1),1,0)</formula>
    </cfRule>
    <cfRule type="expression" dxfId="353" priority="683" stopIfTrue="1">
      <formula>IF(AND(G277&gt;0,#REF!=1),1,0)</formula>
    </cfRule>
    <cfRule type="expression" dxfId="352" priority="684" stopIfTrue="1">
      <formula>IF(AND(G277&gt;0,#REF!=1),1,0)</formula>
    </cfRule>
  </conditionalFormatting>
  <conditionalFormatting sqref="G277">
    <cfRule type="expression" dxfId="351" priority="667" stopIfTrue="1">
      <formula>IF(AND(G277&gt;0,D277=1),1,0)</formula>
    </cfRule>
    <cfRule type="expression" dxfId="350" priority="668" stopIfTrue="1">
      <formula>IF(AND(G277&gt;0,E277=1),1,0)</formula>
    </cfRule>
    <cfRule type="expression" dxfId="349" priority="669" stopIfTrue="1">
      <formula>IF(AND(G277&gt;0,F277=1),1,0)</formula>
    </cfRule>
  </conditionalFormatting>
  <conditionalFormatting sqref="H277">
    <cfRule type="expression" dxfId="348" priority="670" stopIfTrue="1">
      <formula>IF(AND(G277&gt;0,D277=1),1,0)</formula>
    </cfRule>
    <cfRule type="expression" dxfId="347" priority="671" stopIfTrue="1">
      <formula>IF(AND(G277&gt;0,E277=1),1,0)</formula>
    </cfRule>
    <cfRule type="expression" dxfId="346" priority="672" stopIfTrue="1">
      <formula>IF(AND(G277&gt;0,F277=1),1,0)</formula>
    </cfRule>
  </conditionalFormatting>
  <conditionalFormatting sqref="D287">
    <cfRule type="cellIs" dxfId="345" priority="637" stopIfTrue="1" operator="equal">
      <formula>1</formula>
    </cfRule>
    <cfRule type="cellIs" dxfId="344" priority="638" stopIfTrue="1" operator="equal">
      <formula>3</formula>
    </cfRule>
  </conditionalFormatting>
  <conditionalFormatting sqref="E287">
    <cfRule type="cellIs" dxfId="343" priority="639" stopIfTrue="1" operator="equal">
      <formula>1</formula>
    </cfRule>
    <cfRule type="cellIs" dxfId="342" priority="640" stopIfTrue="1" operator="equal">
      <formula>3</formula>
    </cfRule>
  </conditionalFormatting>
  <conditionalFormatting sqref="F287">
    <cfRule type="cellIs" dxfId="341" priority="641" stopIfTrue="1" operator="equal">
      <formula>1</formula>
    </cfRule>
    <cfRule type="cellIs" dxfId="340" priority="642" stopIfTrue="1" operator="equal">
      <formula>3</formula>
    </cfRule>
  </conditionalFormatting>
  <conditionalFormatting sqref="G287">
    <cfRule type="expression" dxfId="339" priority="643" stopIfTrue="1">
      <formula>IF(AND(G287&gt;0,#REF!=1),1,0)</formula>
    </cfRule>
    <cfRule type="expression" dxfId="338" priority="644" stopIfTrue="1">
      <formula>IF(AND(G287&gt;0,#REF!=1),1,0)</formula>
    </cfRule>
    <cfRule type="expression" dxfId="337" priority="645" stopIfTrue="1">
      <formula>IF(AND(G287&gt;0,F287=1),1,0)</formula>
    </cfRule>
  </conditionalFormatting>
  <conditionalFormatting sqref="H287">
    <cfRule type="expression" dxfId="336" priority="646" stopIfTrue="1">
      <formula>IF(AND(G287&gt;0,#REF!=1),1,0)</formula>
    </cfRule>
    <cfRule type="expression" dxfId="335" priority="647" stopIfTrue="1">
      <formula>IF(AND(G287&gt;0,#REF!=1),1,0)</formula>
    </cfRule>
    <cfRule type="expression" dxfId="334" priority="648" stopIfTrue="1">
      <formula>IF(AND(G287&gt;0,#REF!=1),1,0)</formula>
    </cfRule>
  </conditionalFormatting>
  <conditionalFormatting sqref="G287">
    <cfRule type="expression" dxfId="333" priority="631" stopIfTrue="1">
      <formula>IF(AND(G287&gt;0,D287=1),1,0)</formula>
    </cfRule>
    <cfRule type="expression" dxfId="332" priority="632" stopIfTrue="1">
      <formula>IF(AND(G287&gt;0,E287=1),1,0)</formula>
    </cfRule>
    <cfRule type="expression" dxfId="331" priority="633" stopIfTrue="1">
      <formula>IF(AND(G287&gt;0,F287=1),1,0)</formula>
    </cfRule>
  </conditionalFormatting>
  <conditionalFormatting sqref="H287">
    <cfRule type="expression" dxfId="330" priority="634" stopIfTrue="1">
      <formula>IF(AND(G287&gt;0,D287=1),1,0)</formula>
    </cfRule>
    <cfRule type="expression" dxfId="329" priority="635" stopIfTrue="1">
      <formula>IF(AND(G287&gt;0,E287=1),1,0)</formula>
    </cfRule>
    <cfRule type="expression" dxfId="328" priority="636" stopIfTrue="1">
      <formula>IF(AND(G287&gt;0,F287=1),1,0)</formula>
    </cfRule>
  </conditionalFormatting>
  <conditionalFormatting sqref="D314">
    <cfRule type="cellIs" dxfId="327" priority="619" stopIfTrue="1" operator="equal">
      <formula>1</formula>
    </cfRule>
    <cfRule type="cellIs" dxfId="326" priority="620" stopIfTrue="1" operator="equal">
      <formula>3</formula>
    </cfRule>
  </conditionalFormatting>
  <conditionalFormatting sqref="E314">
    <cfRule type="cellIs" dxfId="325" priority="621" stopIfTrue="1" operator="equal">
      <formula>1</formula>
    </cfRule>
    <cfRule type="cellIs" dxfId="324" priority="622" stopIfTrue="1" operator="equal">
      <formula>3</formula>
    </cfRule>
  </conditionalFormatting>
  <conditionalFormatting sqref="F314">
    <cfRule type="cellIs" dxfId="323" priority="623" stopIfTrue="1" operator="equal">
      <formula>1</formula>
    </cfRule>
    <cfRule type="cellIs" dxfId="322" priority="624" stopIfTrue="1" operator="equal">
      <formula>3</formula>
    </cfRule>
  </conditionalFormatting>
  <conditionalFormatting sqref="G314">
    <cfRule type="expression" dxfId="321" priority="625" stopIfTrue="1">
      <formula>IF(AND(G314&gt;0,#REF!=1),1,0)</formula>
    </cfRule>
    <cfRule type="expression" dxfId="320" priority="626" stopIfTrue="1">
      <formula>IF(AND(G314&gt;0,#REF!=1),1,0)</formula>
    </cfRule>
    <cfRule type="expression" dxfId="319" priority="627" stopIfTrue="1">
      <formula>IF(AND(G314&gt;0,F314=1),1,0)</formula>
    </cfRule>
  </conditionalFormatting>
  <conditionalFormatting sqref="H314">
    <cfRule type="expression" dxfId="318" priority="628" stopIfTrue="1">
      <formula>IF(AND(G314&gt;0,#REF!=1),1,0)</formula>
    </cfRule>
    <cfRule type="expression" dxfId="317" priority="629" stopIfTrue="1">
      <formula>IF(AND(G314&gt;0,#REF!=1),1,0)</formula>
    </cfRule>
    <cfRule type="expression" dxfId="316" priority="630" stopIfTrue="1">
      <formula>IF(AND(G314&gt;0,#REF!=1),1,0)</formula>
    </cfRule>
  </conditionalFormatting>
  <conditionalFormatting sqref="G314">
    <cfRule type="expression" dxfId="315" priority="613" stopIfTrue="1">
      <formula>IF(AND(G314&gt;0,D314=1),1,0)</formula>
    </cfRule>
    <cfRule type="expression" dxfId="314" priority="614" stopIfTrue="1">
      <formula>IF(AND(G314&gt;0,E314=1),1,0)</formula>
    </cfRule>
    <cfRule type="expression" dxfId="313" priority="615" stopIfTrue="1">
      <formula>IF(AND(G314&gt;0,F314=1),1,0)</formula>
    </cfRule>
  </conditionalFormatting>
  <conditionalFormatting sqref="H314">
    <cfRule type="expression" dxfId="312" priority="616" stopIfTrue="1">
      <formula>IF(AND(G314&gt;0,D314=1),1,0)</formula>
    </cfRule>
    <cfRule type="expression" dxfId="311" priority="617" stopIfTrue="1">
      <formula>IF(AND(G314&gt;0,E314=1),1,0)</formula>
    </cfRule>
    <cfRule type="expression" dxfId="310" priority="618" stopIfTrue="1">
      <formula>IF(AND(G314&gt;0,F314=1),1,0)</formula>
    </cfRule>
  </conditionalFormatting>
  <conditionalFormatting sqref="D326">
    <cfRule type="cellIs" dxfId="309" priority="565" stopIfTrue="1" operator="equal">
      <formula>1</formula>
    </cfRule>
    <cfRule type="cellIs" dxfId="308" priority="566" stopIfTrue="1" operator="equal">
      <formula>3</formula>
    </cfRule>
  </conditionalFormatting>
  <conditionalFormatting sqref="E326">
    <cfRule type="cellIs" dxfId="307" priority="567" stopIfTrue="1" operator="equal">
      <formula>1</formula>
    </cfRule>
    <cfRule type="cellIs" dxfId="306" priority="568" stopIfTrue="1" operator="equal">
      <formula>3</formula>
    </cfRule>
  </conditionalFormatting>
  <conditionalFormatting sqref="F326">
    <cfRule type="cellIs" dxfId="305" priority="569" stopIfTrue="1" operator="equal">
      <formula>1</formula>
    </cfRule>
    <cfRule type="cellIs" dxfId="304" priority="570" stopIfTrue="1" operator="equal">
      <formula>3</formula>
    </cfRule>
  </conditionalFormatting>
  <conditionalFormatting sqref="G326">
    <cfRule type="expression" dxfId="303" priority="571" stopIfTrue="1">
      <formula>IF(AND(G326&gt;0,#REF!=1),1,0)</formula>
    </cfRule>
    <cfRule type="expression" dxfId="302" priority="572" stopIfTrue="1">
      <formula>IF(AND(G326&gt;0,#REF!=1),1,0)</formula>
    </cfRule>
    <cfRule type="expression" dxfId="301" priority="573" stopIfTrue="1">
      <formula>IF(AND(G326&gt;0,F326=1),1,0)</formula>
    </cfRule>
  </conditionalFormatting>
  <conditionalFormatting sqref="H326">
    <cfRule type="expression" dxfId="300" priority="574" stopIfTrue="1">
      <formula>IF(AND(G326&gt;0,#REF!=1),1,0)</formula>
    </cfRule>
    <cfRule type="expression" dxfId="299" priority="575" stopIfTrue="1">
      <formula>IF(AND(G326&gt;0,#REF!=1),1,0)</formula>
    </cfRule>
    <cfRule type="expression" dxfId="298" priority="576" stopIfTrue="1">
      <formula>IF(AND(G326&gt;0,#REF!=1),1,0)</formula>
    </cfRule>
  </conditionalFormatting>
  <conditionalFormatting sqref="G326">
    <cfRule type="expression" dxfId="297" priority="559" stopIfTrue="1">
      <formula>IF(AND(G326&gt;0,D326=1),1,0)</formula>
    </cfRule>
    <cfRule type="expression" dxfId="296" priority="560" stopIfTrue="1">
      <formula>IF(AND(G326&gt;0,E326=1),1,0)</formula>
    </cfRule>
    <cfRule type="expression" dxfId="295" priority="561" stopIfTrue="1">
      <formula>IF(AND(G326&gt;0,F326=1),1,0)</formula>
    </cfRule>
  </conditionalFormatting>
  <conditionalFormatting sqref="H326">
    <cfRule type="expression" dxfId="294" priority="562" stopIfTrue="1">
      <formula>IF(AND(G326&gt;0,D326=1),1,0)</formula>
    </cfRule>
    <cfRule type="expression" dxfId="293" priority="563" stopIfTrue="1">
      <formula>IF(AND(G326&gt;0,E326=1),1,0)</formula>
    </cfRule>
    <cfRule type="expression" dxfId="292" priority="564" stopIfTrue="1">
      <formula>IF(AND(G326&gt;0,F326=1),1,0)</formula>
    </cfRule>
  </conditionalFormatting>
  <conditionalFormatting sqref="D367">
    <cfRule type="cellIs" dxfId="291" priority="475" stopIfTrue="1" operator="equal">
      <formula>1</formula>
    </cfRule>
    <cfRule type="cellIs" dxfId="290" priority="476" stopIfTrue="1" operator="equal">
      <formula>3</formula>
    </cfRule>
  </conditionalFormatting>
  <conditionalFormatting sqref="E367">
    <cfRule type="cellIs" dxfId="289" priority="477" stopIfTrue="1" operator="equal">
      <formula>1</formula>
    </cfRule>
    <cfRule type="cellIs" dxfId="288" priority="478" stopIfTrue="1" operator="equal">
      <formula>3</formula>
    </cfRule>
  </conditionalFormatting>
  <conditionalFormatting sqref="F367">
    <cfRule type="cellIs" dxfId="287" priority="479" stopIfTrue="1" operator="equal">
      <formula>1</formula>
    </cfRule>
    <cfRule type="cellIs" dxfId="286" priority="480" stopIfTrue="1" operator="equal">
      <formula>3</formula>
    </cfRule>
  </conditionalFormatting>
  <conditionalFormatting sqref="G367">
    <cfRule type="expression" dxfId="285" priority="481" stopIfTrue="1">
      <formula>IF(AND(G367&gt;0,#REF!=1),1,0)</formula>
    </cfRule>
    <cfRule type="expression" dxfId="284" priority="482" stopIfTrue="1">
      <formula>IF(AND(G367&gt;0,#REF!=1),1,0)</formula>
    </cfRule>
    <cfRule type="expression" dxfId="283" priority="483" stopIfTrue="1">
      <formula>IF(AND(G367&gt;0,F367=1),1,0)</formula>
    </cfRule>
  </conditionalFormatting>
  <conditionalFormatting sqref="H367">
    <cfRule type="expression" dxfId="282" priority="484" stopIfTrue="1">
      <formula>IF(AND(G367&gt;0,#REF!=1),1,0)</formula>
    </cfRule>
    <cfRule type="expression" dxfId="281" priority="485" stopIfTrue="1">
      <formula>IF(AND(G367&gt;0,#REF!=1),1,0)</formula>
    </cfRule>
    <cfRule type="expression" dxfId="280" priority="486" stopIfTrue="1">
      <formula>IF(AND(G367&gt;0,#REF!=1),1,0)</formula>
    </cfRule>
  </conditionalFormatting>
  <conditionalFormatting sqref="G367">
    <cfRule type="expression" dxfId="279" priority="469" stopIfTrue="1">
      <formula>IF(AND(G367&gt;0,D367=1),1,0)</formula>
    </cfRule>
    <cfRule type="expression" dxfId="278" priority="470" stopIfTrue="1">
      <formula>IF(AND(G367&gt;0,E367=1),1,0)</formula>
    </cfRule>
    <cfRule type="expression" dxfId="277" priority="471" stopIfTrue="1">
      <formula>IF(AND(G367&gt;0,F367=1),1,0)</formula>
    </cfRule>
  </conditionalFormatting>
  <conditionalFormatting sqref="H367">
    <cfRule type="expression" dxfId="276" priority="472" stopIfTrue="1">
      <formula>IF(AND(G367&gt;0,D367=1),1,0)</formula>
    </cfRule>
    <cfRule type="expression" dxfId="275" priority="473" stopIfTrue="1">
      <formula>IF(AND(G367&gt;0,E367=1),1,0)</formula>
    </cfRule>
    <cfRule type="expression" dxfId="274" priority="474" stopIfTrue="1">
      <formula>IF(AND(G367&gt;0,F367=1),1,0)</formula>
    </cfRule>
  </conditionalFormatting>
  <conditionalFormatting sqref="D421">
    <cfRule type="cellIs" dxfId="273" priority="439" stopIfTrue="1" operator="equal">
      <formula>1</formula>
    </cfRule>
    <cfRule type="cellIs" dxfId="272" priority="440" stopIfTrue="1" operator="equal">
      <formula>3</formula>
    </cfRule>
  </conditionalFormatting>
  <conditionalFormatting sqref="E421">
    <cfRule type="cellIs" dxfId="271" priority="441" stopIfTrue="1" operator="equal">
      <formula>1</formula>
    </cfRule>
    <cfRule type="cellIs" dxfId="270" priority="442" stopIfTrue="1" operator="equal">
      <formula>3</formula>
    </cfRule>
  </conditionalFormatting>
  <conditionalFormatting sqref="F421">
    <cfRule type="cellIs" dxfId="269" priority="443" stopIfTrue="1" operator="equal">
      <formula>1</formula>
    </cfRule>
    <cfRule type="cellIs" dxfId="268" priority="444" stopIfTrue="1" operator="equal">
      <formula>3</formula>
    </cfRule>
  </conditionalFormatting>
  <conditionalFormatting sqref="G421">
    <cfRule type="expression" dxfId="267" priority="445" stopIfTrue="1">
      <formula>IF(AND(G421&gt;0,#REF!=1),1,0)</formula>
    </cfRule>
    <cfRule type="expression" dxfId="266" priority="446" stopIfTrue="1">
      <formula>IF(AND(G421&gt;0,#REF!=1),1,0)</formula>
    </cfRule>
    <cfRule type="expression" dxfId="265" priority="447" stopIfTrue="1">
      <formula>IF(AND(G421&gt;0,F421=1),1,0)</formula>
    </cfRule>
  </conditionalFormatting>
  <conditionalFormatting sqref="H421">
    <cfRule type="expression" dxfId="264" priority="448" stopIfTrue="1">
      <formula>IF(AND(G421&gt;0,#REF!=1),1,0)</formula>
    </cfRule>
    <cfRule type="expression" dxfId="263" priority="449" stopIfTrue="1">
      <formula>IF(AND(G421&gt;0,#REF!=1),1,0)</formula>
    </cfRule>
    <cfRule type="expression" dxfId="262" priority="450" stopIfTrue="1">
      <formula>IF(AND(G421&gt;0,#REF!=1),1,0)</formula>
    </cfRule>
  </conditionalFormatting>
  <conditionalFormatting sqref="G421">
    <cfRule type="expression" dxfId="261" priority="433" stopIfTrue="1">
      <formula>IF(AND(G421&gt;0,D421=1),1,0)</formula>
    </cfRule>
    <cfRule type="expression" dxfId="260" priority="434" stopIfTrue="1">
      <formula>IF(AND(G421&gt;0,E421=1),1,0)</formula>
    </cfRule>
    <cfRule type="expression" dxfId="259" priority="435" stopIfTrue="1">
      <formula>IF(AND(G421&gt;0,F421=1),1,0)</formula>
    </cfRule>
  </conditionalFormatting>
  <conditionalFormatting sqref="H421">
    <cfRule type="expression" dxfId="258" priority="436" stopIfTrue="1">
      <formula>IF(AND(G421&gt;0,D421=1),1,0)</formula>
    </cfRule>
    <cfRule type="expression" dxfId="257" priority="437" stopIfTrue="1">
      <formula>IF(AND(G421&gt;0,E421=1),1,0)</formula>
    </cfRule>
    <cfRule type="expression" dxfId="256" priority="438" stopIfTrue="1">
      <formula>IF(AND(G421&gt;0,F421=1),1,0)</formula>
    </cfRule>
  </conditionalFormatting>
  <conditionalFormatting sqref="D461">
    <cfRule type="cellIs" dxfId="255" priority="421" stopIfTrue="1" operator="equal">
      <formula>1</formula>
    </cfRule>
    <cfRule type="cellIs" dxfId="254" priority="422" stopIfTrue="1" operator="equal">
      <formula>3</formula>
    </cfRule>
  </conditionalFormatting>
  <conditionalFormatting sqref="E461">
    <cfRule type="cellIs" dxfId="253" priority="423" stopIfTrue="1" operator="equal">
      <formula>1</formula>
    </cfRule>
    <cfRule type="cellIs" dxfId="252" priority="424" stopIfTrue="1" operator="equal">
      <formula>3</formula>
    </cfRule>
  </conditionalFormatting>
  <conditionalFormatting sqref="F461">
    <cfRule type="cellIs" dxfId="251" priority="425" stopIfTrue="1" operator="equal">
      <formula>1</formula>
    </cfRule>
    <cfRule type="cellIs" dxfId="250" priority="426" stopIfTrue="1" operator="equal">
      <formula>3</formula>
    </cfRule>
  </conditionalFormatting>
  <conditionalFormatting sqref="G461">
    <cfRule type="expression" dxfId="249" priority="427" stopIfTrue="1">
      <formula>IF(AND(G461&gt;0,#REF!=1),1,0)</formula>
    </cfRule>
    <cfRule type="expression" dxfId="248" priority="428" stopIfTrue="1">
      <formula>IF(AND(G461&gt;0,#REF!=1),1,0)</formula>
    </cfRule>
    <cfRule type="expression" dxfId="247" priority="429" stopIfTrue="1">
      <formula>IF(AND(G461&gt;0,F461=1),1,0)</formula>
    </cfRule>
  </conditionalFormatting>
  <conditionalFormatting sqref="H461">
    <cfRule type="expression" dxfId="246" priority="430" stopIfTrue="1">
      <formula>IF(AND(G461&gt;0,#REF!=1),1,0)</formula>
    </cfRule>
    <cfRule type="expression" dxfId="245" priority="431" stopIfTrue="1">
      <formula>IF(AND(G461&gt;0,#REF!=1),1,0)</formula>
    </cfRule>
    <cfRule type="expression" dxfId="244" priority="432" stopIfTrue="1">
      <formula>IF(AND(G461&gt;0,#REF!=1),1,0)</formula>
    </cfRule>
  </conditionalFormatting>
  <conditionalFormatting sqref="G461">
    <cfRule type="expression" dxfId="243" priority="415" stopIfTrue="1">
      <formula>IF(AND(G461&gt;0,D461=1),1,0)</formula>
    </cfRule>
    <cfRule type="expression" dxfId="242" priority="416" stopIfTrue="1">
      <formula>IF(AND(G461&gt;0,E461=1),1,0)</formula>
    </cfRule>
    <cfRule type="expression" dxfId="241" priority="417" stopIfTrue="1">
      <formula>IF(AND(G461&gt;0,F461=1),1,0)</formula>
    </cfRule>
  </conditionalFormatting>
  <conditionalFormatting sqref="H461">
    <cfRule type="expression" dxfId="240" priority="418" stopIfTrue="1">
      <formula>IF(AND(G461&gt;0,D461=1),1,0)</formula>
    </cfRule>
    <cfRule type="expression" dxfId="239" priority="419" stopIfTrue="1">
      <formula>IF(AND(G461&gt;0,E461=1),1,0)</formula>
    </cfRule>
    <cfRule type="expression" dxfId="238" priority="420" stopIfTrue="1">
      <formula>IF(AND(G461&gt;0,F461=1),1,0)</formula>
    </cfRule>
  </conditionalFormatting>
  <conditionalFormatting sqref="D474">
    <cfRule type="cellIs" dxfId="237" priority="367" stopIfTrue="1" operator="equal">
      <formula>1</formula>
    </cfRule>
    <cfRule type="cellIs" dxfId="236" priority="368" stopIfTrue="1" operator="equal">
      <formula>3</formula>
    </cfRule>
  </conditionalFormatting>
  <conditionalFormatting sqref="E474">
    <cfRule type="cellIs" dxfId="235" priority="369" stopIfTrue="1" operator="equal">
      <formula>1</formula>
    </cfRule>
    <cfRule type="cellIs" dxfId="234" priority="370" stopIfTrue="1" operator="equal">
      <formula>3</formula>
    </cfRule>
  </conditionalFormatting>
  <conditionalFormatting sqref="F474">
    <cfRule type="cellIs" dxfId="233" priority="371" stopIfTrue="1" operator="equal">
      <formula>1</formula>
    </cfRule>
    <cfRule type="cellIs" dxfId="232" priority="372" stopIfTrue="1" operator="equal">
      <formula>3</formula>
    </cfRule>
  </conditionalFormatting>
  <conditionalFormatting sqref="G474">
    <cfRule type="expression" dxfId="231" priority="373" stopIfTrue="1">
      <formula>IF(AND(G474&gt;0,#REF!=1),1,0)</formula>
    </cfRule>
    <cfRule type="expression" dxfId="230" priority="374" stopIfTrue="1">
      <formula>IF(AND(G474&gt;0,#REF!=1),1,0)</formula>
    </cfRule>
    <cfRule type="expression" dxfId="229" priority="375" stopIfTrue="1">
      <formula>IF(AND(G474&gt;0,F474=1),1,0)</formula>
    </cfRule>
  </conditionalFormatting>
  <conditionalFormatting sqref="H474">
    <cfRule type="expression" dxfId="228" priority="376" stopIfTrue="1">
      <formula>IF(AND(G474&gt;0,#REF!=1),1,0)</formula>
    </cfRule>
    <cfRule type="expression" dxfId="227" priority="377" stopIfTrue="1">
      <formula>IF(AND(G474&gt;0,#REF!=1),1,0)</formula>
    </cfRule>
    <cfRule type="expression" dxfId="226" priority="378" stopIfTrue="1">
      <formula>IF(AND(G474&gt;0,#REF!=1),1,0)</formula>
    </cfRule>
  </conditionalFormatting>
  <conditionalFormatting sqref="G474">
    <cfRule type="expression" dxfId="225" priority="361" stopIfTrue="1">
      <formula>IF(AND(G474&gt;0,D474=1),1,0)</formula>
    </cfRule>
    <cfRule type="expression" dxfId="224" priority="362" stopIfTrue="1">
      <formula>IF(AND(G474&gt;0,E474=1),1,0)</formula>
    </cfRule>
    <cfRule type="expression" dxfId="223" priority="363" stopIfTrue="1">
      <formula>IF(AND(G474&gt;0,F474=1),1,0)</formula>
    </cfRule>
  </conditionalFormatting>
  <conditionalFormatting sqref="H474">
    <cfRule type="expression" dxfId="222" priority="364" stopIfTrue="1">
      <formula>IF(AND(G474&gt;0,D474=1),1,0)</formula>
    </cfRule>
    <cfRule type="expression" dxfId="221" priority="365" stopIfTrue="1">
      <formula>IF(AND(G474&gt;0,E474=1),1,0)</formula>
    </cfRule>
    <cfRule type="expression" dxfId="220" priority="366" stopIfTrue="1">
      <formula>IF(AND(G474&gt;0,F474=1),1,0)</formula>
    </cfRule>
  </conditionalFormatting>
  <conditionalFormatting sqref="D475">
    <cfRule type="cellIs" dxfId="219" priority="349" stopIfTrue="1" operator="equal">
      <formula>1</formula>
    </cfRule>
    <cfRule type="cellIs" dxfId="218" priority="350" stopIfTrue="1" operator="equal">
      <formula>3</formula>
    </cfRule>
  </conditionalFormatting>
  <conditionalFormatting sqref="E475">
    <cfRule type="cellIs" dxfId="217" priority="351" stopIfTrue="1" operator="equal">
      <formula>1</formula>
    </cfRule>
    <cfRule type="cellIs" dxfId="216" priority="352" stopIfTrue="1" operator="equal">
      <formula>3</formula>
    </cfRule>
  </conditionalFormatting>
  <conditionalFormatting sqref="F475">
    <cfRule type="cellIs" dxfId="215" priority="353" stopIfTrue="1" operator="equal">
      <formula>1</formula>
    </cfRule>
    <cfRule type="cellIs" dxfId="214" priority="354" stopIfTrue="1" operator="equal">
      <formula>3</formula>
    </cfRule>
  </conditionalFormatting>
  <conditionalFormatting sqref="G475">
    <cfRule type="expression" dxfId="213" priority="355" stopIfTrue="1">
      <formula>IF(AND(G475&gt;0,#REF!=1),1,0)</formula>
    </cfRule>
    <cfRule type="expression" dxfId="212" priority="356" stopIfTrue="1">
      <formula>IF(AND(G475&gt;0,#REF!=1),1,0)</formula>
    </cfRule>
    <cfRule type="expression" dxfId="211" priority="357" stopIfTrue="1">
      <formula>IF(AND(G475&gt;0,F475=1),1,0)</formula>
    </cfRule>
  </conditionalFormatting>
  <conditionalFormatting sqref="H475">
    <cfRule type="expression" dxfId="210" priority="358" stopIfTrue="1">
      <formula>IF(AND(G475&gt;0,#REF!=1),1,0)</formula>
    </cfRule>
    <cfRule type="expression" dxfId="209" priority="359" stopIfTrue="1">
      <formula>IF(AND(G475&gt;0,#REF!=1),1,0)</formula>
    </cfRule>
    <cfRule type="expression" dxfId="208" priority="360" stopIfTrue="1">
      <formula>IF(AND(G475&gt;0,#REF!=1),1,0)</formula>
    </cfRule>
  </conditionalFormatting>
  <conditionalFormatting sqref="G475">
    <cfRule type="expression" dxfId="207" priority="343" stopIfTrue="1">
      <formula>IF(AND(G475&gt;0,D475=1),1,0)</formula>
    </cfRule>
    <cfRule type="expression" dxfId="206" priority="344" stopIfTrue="1">
      <formula>IF(AND(G475&gt;0,E475=1),1,0)</formula>
    </cfRule>
    <cfRule type="expression" dxfId="205" priority="345" stopIfTrue="1">
      <formula>IF(AND(G475&gt;0,F475=1),1,0)</formula>
    </cfRule>
  </conditionalFormatting>
  <conditionalFormatting sqref="H475">
    <cfRule type="expression" dxfId="204" priority="346" stopIfTrue="1">
      <formula>IF(AND(G475&gt;0,D475=1),1,0)</formula>
    </cfRule>
    <cfRule type="expression" dxfId="203" priority="347" stopIfTrue="1">
      <formula>IF(AND(G475&gt;0,E475=1),1,0)</formula>
    </cfRule>
    <cfRule type="expression" dxfId="202" priority="348" stopIfTrue="1">
      <formula>IF(AND(G475&gt;0,F475=1),1,0)</formula>
    </cfRule>
  </conditionalFormatting>
  <conditionalFormatting sqref="D523">
    <cfRule type="cellIs" dxfId="201" priority="313" stopIfTrue="1" operator="equal">
      <formula>1</formula>
    </cfRule>
    <cfRule type="cellIs" dxfId="200" priority="314" stopIfTrue="1" operator="equal">
      <formula>3</formula>
    </cfRule>
  </conditionalFormatting>
  <conditionalFormatting sqref="E523">
    <cfRule type="cellIs" dxfId="199" priority="315" stopIfTrue="1" operator="equal">
      <formula>1</formula>
    </cfRule>
    <cfRule type="cellIs" dxfId="198" priority="316" stopIfTrue="1" operator="equal">
      <formula>3</formula>
    </cfRule>
  </conditionalFormatting>
  <conditionalFormatting sqref="F523">
    <cfRule type="cellIs" dxfId="197" priority="317" stopIfTrue="1" operator="equal">
      <formula>1</formula>
    </cfRule>
    <cfRule type="cellIs" dxfId="196" priority="318" stopIfTrue="1" operator="equal">
      <formula>3</formula>
    </cfRule>
  </conditionalFormatting>
  <conditionalFormatting sqref="G523">
    <cfRule type="expression" dxfId="195" priority="319" stopIfTrue="1">
      <formula>IF(AND(G523&gt;0,#REF!=1),1,0)</formula>
    </cfRule>
    <cfRule type="expression" dxfId="194" priority="320" stopIfTrue="1">
      <formula>IF(AND(G523&gt;0,#REF!=1),1,0)</formula>
    </cfRule>
    <cfRule type="expression" dxfId="193" priority="321" stopIfTrue="1">
      <formula>IF(AND(G523&gt;0,F523=1),1,0)</formula>
    </cfRule>
  </conditionalFormatting>
  <conditionalFormatting sqref="H523">
    <cfRule type="expression" dxfId="192" priority="322" stopIfTrue="1">
      <formula>IF(AND(G523&gt;0,#REF!=1),1,0)</formula>
    </cfRule>
    <cfRule type="expression" dxfId="191" priority="323" stopIfTrue="1">
      <formula>IF(AND(G523&gt;0,#REF!=1),1,0)</formula>
    </cfRule>
    <cfRule type="expression" dxfId="190" priority="324" stopIfTrue="1">
      <formula>IF(AND(G523&gt;0,#REF!=1),1,0)</formula>
    </cfRule>
  </conditionalFormatting>
  <conditionalFormatting sqref="G523">
    <cfRule type="expression" dxfId="189" priority="307" stopIfTrue="1">
      <formula>IF(AND(G523&gt;0,D523=1),1,0)</formula>
    </cfRule>
    <cfRule type="expression" dxfId="188" priority="308" stopIfTrue="1">
      <formula>IF(AND(G523&gt;0,E523=1),1,0)</formula>
    </cfRule>
    <cfRule type="expression" dxfId="187" priority="309" stopIfTrue="1">
      <formula>IF(AND(G523&gt;0,F523=1),1,0)</formula>
    </cfRule>
  </conditionalFormatting>
  <conditionalFormatting sqref="H523">
    <cfRule type="expression" dxfId="186" priority="310" stopIfTrue="1">
      <formula>IF(AND(G523&gt;0,D523=1),1,0)</formula>
    </cfRule>
    <cfRule type="expression" dxfId="185" priority="311" stopIfTrue="1">
      <formula>IF(AND(G523&gt;0,E523=1),1,0)</formula>
    </cfRule>
    <cfRule type="expression" dxfId="184" priority="312" stopIfTrue="1">
      <formula>IF(AND(G523&gt;0,F523=1),1,0)</formula>
    </cfRule>
  </conditionalFormatting>
  <conditionalFormatting sqref="D611">
    <cfRule type="cellIs" dxfId="183" priority="277" stopIfTrue="1" operator="equal">
      <formula>1</formula>
    </cfRule>
    <cfRule type="cellIs" dxfId="182" priority="278" stopIfTrue="1" operator="equal">
      <formula>3</formula>
    </cfRule>
  </conditionalFormatting>
  <conditionalFormatting sqref="E611">
    <cfRule type="cellIs" dxfId="181" priority="279" stopIfTrue="1" operator="equal">
      <formula>1</formula>
    </cfRule>
    <cfRule type="cellIs" dxfId="180" priority="280" stopIfTrue="1" operator="equal">
      <formula>3</formula>
    </cfRule>
  </conditionalFormatting>
  <conditionalFormatting sqref="F611">
    <cfRule type="cellIs" dxfId="179" priority="281" stopIfTrue="1" operator="equal">
      <formula>1</formula>
    </cfRule>
    <cfRule type="cellIs" dxfId="178" priority="282" stopIfTrue="1" operator="equal">
      <formula>3</formula>
    </cfRule>
  </conditionalFormatting>
  <conditionalFormatting sqref="G611">
    <cfRule type="expression" dxfId="177" priority="283" stopIfTrue="1">
      <formula>IF(AND(G611&gt;0,#REF!=1),1,0)</formula>
    </cfRule>
    <cfRule type="expression" dxfId="176" priority="284" stopIfTrue="1">
      <formula>IF(AND(G611&gt;0,#REF!=1),1,0)</formula>
    </cfRule>
    <cfRule type="expression" dxfId="175" priority="285" stopIfTrue="1">
      <formula>IF(AND(G611&gt;0,F611=1),1,0)</formula>
    </cfRule>
  </conditionalFormatting>
  <conditionalFormatting sqref="H611">
    <cfRule type="expression" dxfId="174" priority="286" stopIfTrue="1">
      <formula>IF(AND(G611&gt;0,#REF!=1),1,0)</formula>
    </cfRule>
    <cfRule type="expression" dxfId="173" priority="287" stopIfTrue="1">
      <formula>IF(AND(G611&gt;0,#REF!=1),1,0)</formula>
    </cfRule>
    <cfRule type="expression" dxfId="172" priority="288" stopIfTrue="1">
      <formula>IF(AND(G611&gt;0,#REF!=1),1,0)</formula>
    </cfRule>
  </conditionalFormatting>
  <conditionalFormatting sqref="G611">
    <cfRule type="expression" dxfId="171" priority="271" stopIfTrue="1">
      <formula>IF(AND(G611&gt;0,D611=1),1,0)</formula>
    </cfRule>
    <cfRule type="expression" dxfId="170" priority="272" stopIfTrue="1">
      <formula>IF(AND(G611&gt;0,E611=1),1,0)</formula>
    </cfRule>
    <cfRule type="expression" dxfId="169" priority="273" stopIfTrue="1">
      <formula>IF(AND(G611&gt;0,F611=1),1,0)</formula>
    </cfRule>
  </conditionalFormatting>
  <conditionalFormatting sqref="H611">
    <cfRule type="expression" dxfId="168" priority="274" stopIfTrue="1">
      <formula>IF(AND(G611&gt;0,D611=1),1,0)</formula>
    </cfRule>
    <cfRule type="expression" dxfId="167" priority="275" stopIfTrue="1">
      <formula>IF(AND(G611&gt;0,E611=1),1,0)</formula>
    </cfRule>
    <cfRule type="expression" dxfId="166" priority="276" stopIfTrue="1">
      <formula>IF(AND(G611&gt;0,F611=1),1,0)</formula>
    </cfRule>
  </conditionalFormatting>
  <conditionalFormatting sqref="D643">
    <cfRule type="cellIs" dxfId="165" priority="241" stopIfTrue="1" operator="equal">
      <formula>1</formula>
    </cfRule>
    <cfRule type="cellIs" dxfId="164" priority="242" stopIfTrue="1" operator="equal">
      <formula>3</formula>
    </cfRule>
  </conditionalFormatting>
  <conditionalFormatting sqref="E643">
    <cfRule type="cellIs" dxfId="163" priority="243" stopIfTrue="1" operator="equal">
      <formula>1</formula>
    </cfRule>
    <cfRule type="cellIs" dxfId="162" priority="244" stopIfTrue="1" operator="equal">
      <formula>3</formula>
    </cfRule>
  </conditionalFormatting>
  <conditionalFormatting sqref="F643">
    <cfRule type="cellIs" dxfId="161" priority="245" stopIfTrue="1" operator="equal">
      <formula>1</formula>
    </cfRule>
    <cfRule type="cellIs" dxfId="160" priority="246" stopIfTrue="1" operator="equal">
      <formula>3</formula>
    </cfRule>
  </conditionalFormatting>
  <conditionalFormatting sqref="G643">
    <cfRule type="expression" dxfId="159" priority="247" stopIfTrue="1">
      <formula>IF(AND(G643&gt;0,#REF!=1),1,0)</formula>
    </cfRule>
    <cfRule type="expression" dxfId="158" priority="248" stopIfTrue="1">
      <formula>IF(AND(G643&gt;0,#REF!=1),1,0)</formula>
    </cfRule>
    <cfRule type="expression" dxfId="157" priority="249" stopIfTrue="1">
      <formula>IF(AND(G643&gt;0,F643=1),1,0)</formula>
    </cfRule>
  </conditionalFormatting>
  <conditionalFormatting sqref="H643">
    <cfRule type="expression" dxfId="156" priority="250" stopIfTrue="1">
      <formula>IF(AND(G643&gt;0,#REF!=1),1,0)</formula>
    </cfRule>
    <cfRule type="expression" dxfId="155" priority="251" stopIfTrue="1">
      <formula>IF(AND(G643&gt;0,#REF!=1),1,0)</formula>
    </cfRule>
    <cfRule type="expression" dxfId="154" priority="252" stopIfTrue="1">
      <formula>IF(AND(G643&gt;0,#REF!=1),1,0)</formula>
    </cfRule>
  </conditionalFormatting>
  <conditionalFormatting sqref="G643">
    <cfRule type="expression" dxfId="153" priority="235" stopIfTrue="1">
      <formula>IF(AND(G643&gt;0,D643=1),1,0)</formula>
    </cfRule>
    <cfRule type="expression" dxfId="152" priority="236" stopIfTrue="1">
      <formula>IF(AND(G643&gt;0,E643=1),1,0)</formula>
    </cfRule>
    <cfRule type="expression" dxfId="151" priority="237" stopIfTrue="1">
      <formula>IF(AND(G643&gt;0,F643=1),1,0)</formula>
    </cfRule>
  </conditionalFormatting>
  <conditionalFormatting sqref="H643">
    <cfRule type="expression" dxfId="150" priority="238" stopIfTrue="1">
      <formula>IF(AND(G643&gt;0,D643=1),1,0)</formula>
    </cfRule>
    <cfRule type="expression" dxfId="149" priority="239" stopIfTrue="1">
      <formula>IF(AND(G643&gt;0,E643=1),1,0)</formula>
    </cfRule>
    <cfRule type="expression" dxfId="148" priority="240" stopIfTrue="1">
      <formula>IF(AND(G643&gt;0,F643=1),1,0)</formula>
    </cfRule>
  </conditionalFormatting>
  <conditionalFormatting sqref="D713:D721">
    <cfRule type="cellIs" dxfId="147" priority="151" stopIfTrue="1" operator="equal">
      <formula>1</formula>
    </cfRule>
    <cfRule type="cellIs" dxfId="146" priority="152" stopIfTrue="1" operator="equal">
      <formula>3</formula>
    </cfRule>
  </conditionalFormatting>
  <conditionalFormatting sqref="E713:E721">
    <cfRule type="cellIs" dxfId="145" priority="153" stopIfTrue="1" operator="equal">
      <formula>1</formula>
    </cfRule>
    <cfRule type="cellIs" dxfId="144" priority="154" stopIfTrue="1" operator="equal">
      <formula>3</formula>
    </cfRule>
  </conditionalFormatting>
  <conditionalFormatting sqref="F713:F721">
    <cfRule type="cellIs" dxfId="143" priority="155" stopIfTrue="1" operator="equal">
      <formula>1</formula>
    </cfRule>
    <cfRule type="cellIs" dxfId="142" priority="156" stopIfTrue="1" operator="equal">
      <formula>3</formula>
    </cfRule>
  </conditionalFormatting>
  <conditionalFormatting sqref="G713:G721">
    <cfRule type="expression" dxfId="141" priority="157" stopIfTrue="1">
      <formula>IF(AND(G713&gt;0,#REF!=1),1,0)</formula>
    </cfRule>
    <cfRule type="expression" dxfId="140" priority="158" stopIfTrue="1">
      <formula>IF(AND(G713&gt;0,#REF!=1),1,0)</formula>
    </cfRule>
    <cfRule type="expression" dxfId="139" priority="159" stopIfTrue="1">
      <formula>IF(AND(G713&gt;0,F713=1),1,0)</formula>
    </cfRule>
  </conditionalFormatting>
  <conditionalFormatting sqref="H713:H721">
    <cfRule type="expression" dxfId="138" priority="160" stopIfTrue="1">
      <formula>IF(AND(G713&gt;0,#REF!=1),1,0)</formula>
    </cfRule>
    <cfRule type="expression" dxfId="137" priority="161" stopIfTrue="1">
      <formula>IF(AND(G713&gt;0,#REF!=1),1,0)</formula>
    </cfRule>
    <cfRule type="expression" dxfId="136" priority="162" stopIfTrue="1">
      <formula>IF(AND(G713&gt;0,#REF!=1),1,0)</formula>
    </cfRule>
  </conditionalFormatting>
  <conditionalFormatting sqref="G713:G721">
    <cfRule type="expression" dxfId="135" priority="145" stopIfTrue="1">
      <formula>IF(AND(G713&gt;0,D713=1),1,0)</formula>
    </cfRule>
    <cfRule type="expression" dxfId="134" priority="146" stopIfTrue="1">
      <formula>IF(AND(G713&gt;0,E713=1),1,0)</formula>
    </cfRule>
    <cfRule type="expression" dxfId="133" priority="147" stopIfTrue="1">
      <formula>IF(AND(G713&gt;0,F713=1),1,0)</formula>
    </cfRule>
  </conditionalFormatting>
  <conditionalFormatting sqref="H713:H721">
    <cfRule type="expression" dxfId="132" priority="148" stopIfTrue="1">
      <formula>IF(AND(G713&gt;0,D713=1),1,0)</formula>
    </cfRule>
    <cfRule type="expression" dxfId="131" priority="149" stopIfTrue="1">
      <formula>IF(AND(G713&gt;0,E713=1),1,0)</formula>
    </cfRule>
    <cfRule type="expression" dxfId="130" priority="150" stopIfTrue="1">
      <formula>IF(AND(G713&gt;0,F713=1),1,0)</formula>
    </cfRule>
  </conditionalFormatting>
  <conditionalFormatting sqref="D711">
    <cfRule type="cellIs" dxfId="129" priority="133" stopIfTrue="1" operator="equal">
      <formula>1</formula>
    </cfRule>
    <cfRule type="cellIs" dxfId="128" priority="134" stopIfTrue="1" operator="equal">
      <formula>3</formula>
    </cfRule>
  </conditionalFormatting>
  <conditionalFormatting sqref="E711">
    <cfRule type="cellIs" dxfId="127" priority="135" stopIfTrue="1" operator="equal">
      <formula>1</formula>
    </cfRule>
    <cfRule type="cellIs" dxfId="126" priority="136" stopIfTrue="1" operator="equal">
      <formula>3</formula>
    </cfRule>
  </conditionalFormatting>
  <conditionalFormatting sqref="F711">
    <cfRule type="cellIs" dxfId="125" priority="137" stopIfTrue="1" operator="equal">
      <formula>1</formula>
    </cfRule>
    <cfRule type="cellIs" dxfId="124" priority="138" stopIfTrue="1" operator="equal">
      <formula>3</formula>
    </cfRule>
  </conditionalFormatting>
  <conditionalFormatting sqref="H711">
    <cfRule type="expression" dxfId="123" priority="142" stopIfTrue="1">
      <formula>IF(AND(G711&gt;0,#REF!=1),1,0)</formula>
    </cfRule>
    <cfRule type="expression" dxfId="122" priority="143" stopIfTrue="1">
      <formula>IF(AND(G711&gt;0,#REF!=1),1,0)</formula>
    </cfRule>
    <cfRule type="expression" dxfId="121" priority="144" stopIfTrue="1">
      <formula>IF(AND(G711&gt;0,#REF!=1),1,0)</formula>
    </cfRule>
  </conditionalFormatting>
  <conditionalFormatting sqref="G711">
    <cfRule type="expression" dxfId="120" priority="127" stopIfTrue="1">
      <formula>IF(AND(G711&gt;0,D711=1),1,0)</formula>
    </cfRule>
    <cfRule type="expression" dxfId="119" priority="128" stopIfTrue="1">
      <formula>IF(AND(G711&gt;0,E711=1),1,0)</formula>
    </cfRule>
    <cfRule type="expression" dxfId="118" priority="129" stopIfTrue="1">
      <formula>IF(AND(G711&gt;0,F711=1),1,0)</formula>
    </cfRule>
  </conditionalFormatting>
  <conditionalFormatting sqref="H711">
    <cfRule type="expression" dxfId="117" priority="130" stopIfTrue="1">
      <formula>IF(AND(G711&gt;0,D711=1),1,0)</formula>
    </cfRule>
    <cfRule type="expression" dxfId="116" priority="131" stopIfTrue="1">
      <formula>IF(AND(G711&gt;0,E711=1),1,0)</formula>
    </cfRule>
    <cfRule type="expression" dxfId="115" priority="132" stopIfTrue="1">
      <formula>IF(AND(G711&gt;0,F711=1),1,0)</formula>
    </cfRule>
  </conditionalFormatting>
  <conditionalFormatting sqref="D673">
    <cfRule type="cellIs" dxfId="114" priority="115" stopIfTrue="1" operator="equal">
      <formula>1</formula>
    </cfRule>
    <cfRule type="cellIs" dxfId="113" priority="116" stopIfTrue="1" operator="equal">
      <formula>3</formula>
    </cfRule>
  </conditionalFormatting>
  <conditionalFormatting sqref="E673">
    <cfRule type="cellIs" dxfId="112" priority="117" stopIfTrue="1" operator="equal">
      <formula>1</formula>
    </cfRule>
    <cfRule type="cellIs" dxfId="111" priority="118" stopIfTrue="1" operator="equal">
      <formula>3</formula>
    </cfRule>
  </conditionalFormatting>
  <conditionalFormatting sqref="F673">
    <cfRule type="cellIs" dxfId="110" priority="119" stopIfTrue="1" operator="equal">
      <formula>1</formula>
    </cfRule>
    <cfRule type="cellIs" dxfId="109" priority="120" stopIfTrue="1" operator="equal">
      <formula>3</formula>
    </cfRule>
  </conditionalFormatting>
  <conditionalFormatting sqref="G711">
    <cfRule type="expression" dxfId="108" priority="139" stopIfTrue="1">
      <formula>IF(AND(G711&gt;0,#REF!=1),1,0)</formula>
    </cfRule>
    <cfRule type="expression" dxfId="107" priority="140" stopIfTrue="1">
      <formula>IF(AND(G711&gt;0,#REF!=1),1,0)</formula>
    </cfRule>
    <cfRule type="expression" dxfId="106" priority="141" stopIfTrue="1">
      <formula>IF(AND(G711&gt;0,F711=1),1,0)</formula>
    </cfRule>
  </conditionalFormatting>
  <conditionalFormatting sqref="H673">
    <cfRule type="expression" dxfId="105" priority="124" stopIfTrue="1">
      <formula>IF(AND(G673&gt;0,#REF!=1),1,0)</formula>
    </cfRule>
    <cfRule type="expression" dxfId="104" priority="125" stopIfTrue="1">
      <formula>IF(AND(G673&gt;0,#REF!=1),1,0)</formula>
    </cfRule>
    <cfRule type="expression" dxfId="103" priority="126" stopIfTrue="1">
      <formula>IF(AND(G673&gt;0,#REF!=1),1,0)</formula>
    </cfRule>
  </conditionalFormatting>
  <conditionalFormatting sqref="G673">
    <cfRule type="expression" dxfId="102" priority="109" stopIfTrue="1">
      <formula>IF(AND(G673&gt;0,D673=1),1,0)</formula>
    </cfRule>
    <cfRule type="expression" dxfId="101" priority="110" stopIfTrue="1">
      <formula>IF(AND(G673&gt;0,E673=1),1,0)</formula>
    </cfRule>
    <cfRule type="expression" dxfId="100" priority="111" stopIfTrue="1">
      <formula>IF(AND(G673&gt;0,F673=1),1,0)</formula>
    </cfRule>
  </conditionalFormatting>
  <conditionalFormatting sqref="H673">
    <cfRule type="expression" dxfId="99" priority="112" stopIfTrue="1">
      <formula>IF(AND(G673&gt;0,D673=1),1,0)</formula>
    </cfRule>
    <cfRule type="expression" dxfId="98" priority="113" stopIfTrue="1">
      <formula>IF(AND(G673&gt;0,E673=1),1,0)</formula>
    </cfRule>
    <cfRule type="expression" dxfId="97" priority="114" stopIfTrue="1">
      <formula>IF(AND(G673&gt;0,F673=1),1,0)</formula>
    </cfRule>
  </conditionalFormatting>
  <conditionalFormatting sqref="G673">
    <cfRule type="expression" dxfId="96" priority="121" stopIfTrue="1">
      <formula>IF(AND(G673&gt;0,#REF!=1),1,0)</formula>
    </cfRule>
    <cfRule type="expression" dxfId="95" priority="122" stopIfTrue="1">
      <formula>IF(AND(G673&gt;0,#REF!=1),1,0)</formula>
    </cfRule>
    <cfRule type="expression" dxfId="94" priority="123" stopIfTrue="1">
      <formula>IF(AND(G673&gt;0,F673=1),1,0)</formula>
    </cfRule>
  </conditionalFormatting>
  <conditionalFormatting sqref="D479">
    <cfRule type="cellIs" dxfId="93" priority="97" stopIfTrue="1" operator="equal">
      <formula>1</formula>
    </cfRule>
    <cfRule type="cellIs" dxfId="92" priority="98" stopIfTrue="1" operator="equal">
      <formula>3</formula>
    </cfRule>
  </conditionalFormatting>
  <conditionalFormatting sqref="E479">
    <cfRule type="cellIs" dxfId="91" priority="99" stopIfTrue="1" operator="equal">
      <formula>1</formula>
    </cfRule>
    <cfRule type="cellIs" dxfId="90" priority="100" stopIfTrue="1" operator="equal">
      <formula>3</formula>
    </cfRule>
  </conditionalFormatting>
  <conditionalFormatting sqref="F479">
    <cfRule type="cellIs" dxfId="89" priority="101" stopIfTrue="1" operator="equal">
      <formula>1</formula>
    </cfRule>
    <cfRule type="cellIs" dxfId="88" priority="102" stopIfTrue="1" operator="equal">
      <formula>3</formula>
    </cfRule>
  </conditionalFormatting>
  <conditionalFormatting sqref="G479">
    <cfRule type="expression" dxfId="87" priority="103" stopIfTrue="1">
      <formula>IF(AND(G479&gt;0,#REF!=1),1,0)</formula>
    </cfRule>
    <cfRule type="expression" dxfId="86" priority="104" stopIfTrue="1">
      <formula>IF(AND(G479&gt;0,#REF!=1),1,0)</formula>
    </cfRule>
    <cfRule type="expression" dxfId="85" priority="105" stopIfTrue="1">
      <formula>IF(AND(G479&gt;0,F479=1),1,0)</formula>
    </cfRule>
  </conditionalFormatting>
  <conditionalFormatting sqref="H479">
    <cfRule type="expression" dxfId="84" priority="106" stopIfTrue="1">
      <formula>IF(AND(G479&gt;0,#REF!=1),1,0)</formula>
    </cfRule>
    <cfRule type="expression" dxfId="83" priority="107" stopIfTrue="1">
      <formula>IF(AND(G479&gt;0,#REF!=1),1,0)</formula>
    </cfRule>
    <cfRule type="expression" dxfId="82" priority="108" stopIfTrue="1">
      <formula>IF(AND(G479&gt;0,#REF!=1),1,0)</formula>
    </cfRule>
  </conditionalFormatting>
  <conditionalFormatting sqref="G479">
    <cfRule type="expression" dxfId="81" priority="91" stopIfTrue="1">
      <formula>IF(AND(G479&gt;0,D479=1),1,0)</formula>
    </cfRule>
    <cfRule type="expression" dxfId="80" priority="92" stopIfTrue="1">
      <formula>IF(AND(G479&gt;0,E479=1),1,0)</formula>
    </cfRule>
    <cfRule type="expression" dxfId="79" priority="93" stopIfTrue="1">
      <formula>IF(AND(G479&gt;0,F479=1),1,0)</formula>
    </cfRule>
  </conditionalFormatting>
  <conditionalFormatting sqref="H479">
    <cfRule type="expression" dxfId="78" priority="94" stopIfTrue="1">
      <formula>IF(AND(G479&gt;0,D479=1),1,0)</formula>
    </cfRule>
    <cfRule type="expression" dxfId="77" priority="95" stopIfTrue="1">
      <formula>IF(AND(G479&gt;0,E479=1),1,0)</formula>
    </cfRule>
    <cfRule type="expression" dxfId="76" priority="96" stopIfTrue="1">
      <formula>IF(AND(G479&gt;0,F479=1),1,0)</formula>
    </cfRule>
  </conditionalFormatting>
  <conditionalFormatting sqref="D360">
    <cfRule type="cellIs" dxfId="75" priority="79" stopIfTrue="1" operator="equal">
      <formula>1</formula>
    </cfRule>
    <cfRule type="cellIs" dxfId="74" priority="80" stopIfTrue="1" operator="equal">
      <formula>3</formula>
    </cfRule>
  </conditionalFormatting>
  <conditionalFormatting sqref="E360">
    <cfRule type="cellIs" dxfId="73" priority="81" stopIfTrue="1" operator="equal">
      <formula>1</formula>
    </cfRule>
    <cfRule type="cellIs" dxfId="72" priority="82" stopIfTrue="1" operator="equal">
      <formula>3</formula>
    </cfRule>
  </conditionalFormatting>
  <conditionalFormatting sqref="F360">
    <cfRule type="cellIs" dxfId="71" priority="83" stopIfTrue="1" operator="equal">
      <formula>1</formula>
    </cfRule>
    <cfRule type="cellIs" dxfId="70" priority="84" stopIfTrue="1" operator="equal">
      <formula>3</formula>
    </cfRule>
  </conditionalFormatting>
  <conditionalFormatting sqref="G360">
    <cfRule type="expression" dxfId="69" priority="85" stopIfTrue="1">
      <formula>IF(AND(G360&gt;0,#REF!=1),1,0)</formula>
    </cfRule>
    <cfRule type="expression" dxfId="68" priority="86" stopIfTrue="1">
      <formula>IF(AND(G360&gt;0,#REF!=1),1,0)</formula>
    </cfRule>
    <cfRule type="expression" dxfId="67" priority="87" stopIfTrue="1">
      <formula>IF(AND(G360&gt;0,F360=1),1,0)</formula>
    </cfRule>
  </conditionalFormatting>
  <conditionalFormatting sqref="H360">
    <cfRule type="expression" dxfId="66" priority="88" stopIfTrue="1">
      <formula>IF(AND(G360&gt;0,#REF!=1),1,0)</formula>
    </cfRule>
    <cfRule type="expression" dxfId="65" priority="89" stopIfTrue="1">
      <formula>IF(AND(G360&gt;0,#REF!=1),1,0)</formula>
    </cfRule>
    <cfRule type="expression" dxfId="64" priority="90" stopIfTrue="1">
      <formula>IF(AND(G360&gt;0,#REF!=1),1,0)</formula>
    </cfRule>
  </conditionalFormatting>
  <conditionalFormatting sqref="G360">
    <cfRule type="expression" dxfId="63" priority="73" stopIfTrue="1">
      <formula>IF(AND(G360&gt;0,D360=1),1,0)</formula>
    </cfRule>
    <cfRule type="expression" dxfId="62" priority="74" stopIfTrue="1">
      <formula>IF(AND(G360&gt;0,E360=1),1,0)</formula>
    </cfRule>
    <cfRule type="expression" dxfId="61" priority="75" stopIfTrue="1">
      <formula>IF(AND(G360&gt;0,F360=1),1,0)</formula>
    </cfRule>
  </conditionalFormatting>
  <conditionalFormatting sqref="H360">
    <cfRule type="expression" dxfId="60" priority="76" stopIfTrue="1">
      <formula>IF(AND(G360&gt;0,D360=1),1,0)</formula>
    </cfRule>
    <cfRule type="expression" dxfId="59" priority="77" stopIfTrue="1">
      <formula>IF(AND(G360&gt;0,E360=1),1,0)</formula>
    </cfRule>
    <cfRule type="expression" dxfId="58" priority="78" stopIfTrue="1">
      <formula>IF(AND(G360&gt;0,F360=1),1,0)</formula>
    </cfRule>
  </conditionalFormatting>
  <conditionalFormatting sqref="D288">
    <cfRule type="cellIs" dxfId="57" priority="61" stopIfTrue="1" operator="equal">
      <formula>1</formula>
    </cfRule>
    <cfRule type="cellIs" dxfId="56" priority="62" stopIfTrue="1" operator="equal">
      <formula>3</formula>
    </cfRule>
  </conditionalFormatting>
  <conditionalFormatting sqref="E288">
    <cfRule type="cellIs" dxfId="55" priority="63" stopIfTrue="1" operator="equal">
      <formula>1</formula>
    </cfRule>
    <cfRule type="cellIs" dxfId="54" priority="64" stopIfTrue="1" operator="equal">
      <formula>3</formula>
    </cfRule>
  </conditionalFormatting>
  <conditionalFormatting sqref="F288">
    <cfRule type="cellIs" dxfId="53" priority="65" stopIfTrue="1" operator="equal">
      <formula>1</formula>
    </cfRule>
    <cfRule type="cellIs" dxfId="52" priority="66" stopIfTrue="1" operator="equal">
      <formula>3</formula>
    </cfRule>
  </conditionalFormatting>
  <conditionalFormatting sqref="G288">
    <cfRule type="expression" dxfId="51" priority="67" stopIfTrue="1">
      <formula>IF(AND(G288&gt;0,#REF!=1),1,0)</formula>
    </cfRule>
    <cfRule type="expression" dxfId="50" priority="68" stopIfTrue="1">
      <formula>IF(AND(G288&gt;0,#REF!=1),1,0)</formula>
    </cfRule>
    <cfRule type="expression" dxfId="49" priority="69" stopIfTrue="1">
      <formula>IF(AND(G288&gt;0,F288=1),1,0)</formula>
    </cfRule>
  </conditionalFormatting>
  <conditionalFormatting sqref="H288">
    <cfRule type="expression" dxfId="48" priority="70" stopIfTrue="1">
      <formula>IF(AND(G288&gt;0,#REF!=1),1,0)</formula>
    </cfRule>
    <cfRule type="expression" dxfId="47" priority="71" stopIfTrue="1">
      <formula>IF(AND(G288&gt;0,#REF!=1),1,0)</formula>
    </cfRule>
    <cfRule type="expression" dxfId="46" priority="72" stopIfTrue="1">
      <formula>IF(AND(G288&gt;0,#REF!=1),1,0)</formula>
    </cfRule>
  </conditionalFormatting>
  <conditionalFormatting sqref="G288">
    <cfRule type="expression" dxfId="45" priority="55" stopIfTrue="1">
      <formula>IF(AND(G288&gt;0,D288=1),1,0)</formula>
    </cfRule>
    <cfRule type="expression" dxfId="44" priority="56" stopIfTrue="1">
      <formula>IF(AND(G288&gt;0,E288=1),1,0)</formula>
    </cfRule>
    <cfRule type="expression" dxfId="43" priority="57" stopIfTrue="1">
      <formula>IF(AND(G288&gt;0,F288=1),1,0)</formula>
    </cfRule>
  </conditionalFormatting>
  <conditionalFormatting sqref="H288">
    <cfRule type="expression" dxfId="42" priority="58" stopIfTrue="1">
      <formula>IF(AND(G288&gt;0,D288=1),1,0)</formula>
    </cfRule>
    <cfRule type="expression" dxfId="41" priority="59" stopIfTrue="1">
      <formula>IF(AND(G288&gt;0,E288=1),1,0)</formula>
    </cfRule>
    <cfRule type="expression" dxfId="40" priority="60" stopIfTrue="1">
      <formula>IF(AND(G288&gt;0,F288=1),1,0)</formula>
    </cfRule>
  </conditionalFormatting>
  <conditionalFormatting sqref="D262">
    <cfRule type="cellIs" dxfId="39" priority="43" stopIfTrue="1" operator="equal">
      <formula>1</formula>
    </cfRule>
    <cfRule type="cellIs" dxfId="38" priority="44" stopIfTrue="1" operator="equal">
      <formula>3</formula>
    </cfRule>
  </conditionalFormatting>
  <conditionalFormatting sqref="E262">
    <cfRule type="cellIs" dxfId="37" priority="45" stopIfTrue="1" operator="equal">
      <formula>1</formula>
    </cfRule>
    <cfRule type="cellIs" dxfId="36" priority="46" stopIfTrue="1" operator="equal">
      <formula>3</formula>
    </cfRule>
  </conditionalFormatting>
  <conditionalFormatting sqref="F262">
    <cfRule type="cellIs" dxfId="35" priority="47" stopIfTrue="1" operator="equal">
      <formula>1</formula>
    </cfRule>
    <cfRule type="cellIs" dxfId="34" priority="48" stopIfTrue="1" operator="equal">
      <formula>3</formula>
    </cfRule>
  </conditionalFormatting>
  <conditionalFormatting sqref="G262">
    <cfRule type="expression" dxfId="33" priority="49" stopIfTrue="1">
      <formula>IF(AND(G262&gt;0,#REF!=1),1,0)</formula>
    </cfRule>
    <cfRule type="expression" dxfId="32" priority="50" stopIfTrue="1">
      <formula>IF(AND(G262&gt;0,#REF!=1),1,0)</formula>
    </cfRule>
    <cfRule type="expression" dxfId="31" priority="51" stopIfTrue="1">
      <formula>IF(AND(G262&gt;0,F262=1),1,0)</formula>
    </cfRule>
  </conditionalFormatting>
  <conditionalFormatting sqref="H262">
    <cfRule type="expression" dxfId="30" priority="52" stopIfTrue="1">
      <formula>IF(AND(G262&gt;0,#REF!=1),1,0)</formula>
    </cfRule>
    <cfRule type="expression" dxfId="29" priority="53" stopIfTrue="1">
      <formula>IF(AND(G262&gt;0,#REF!=1),1,0)</formula>
    </cfRule>
    <cfRule type="expression" dxfId="28" priority="54" stopIfTrue="1">
      <formula>IF(AND(G262&gt;0,#REF!=1),1,0)</formula>
    </cfRule>
  </conditionalFormatting>
  <conditionalFormatting sqref="G262">
    <cfRule type="expression" dxfId="27" priority="37" stopIfTrue="1">
      <formula>IF(AND(G262&gt;0,D262=1),1,0)</formula>
    </cfRule>
    <cfRule type="expression" dxfId="26" priority="38" stopIfTrue="1">
      <formula>IF(AND(G262&gt;0,E262=1),1,0)</formula>
    </cfRule>
    <cfRule type="expression" dxfId="25" priority="39" stopIfTrue="1">
      <formula>IF(AND(G262&gt;0,F262=1),1,0)</formula>
    </cfRule>
  </conditionalFormatting>
  <conditionalFormatting sqref="H262">
    <cfRule type="expression" dxfId="24" priority="40" stopIfTrue="1">
      <formula>IF(AND(G262&gt;0,D262=1),1,0)</formula>
    </cfRule>
    <cfRule type="expression" dxfId="23" priority="41" stopIfTrue="1">
      <formula>IF(AND(G262&gt;0,E262=1),1,0)</formula>
    </cfRule>
    <cfRule type="expression" dxfId="22" priority="42" stopIfTrue="1">
      <formula>IF(AND(G262&gt;0,F262=1),1,0)</formula>
    </cfRule>
  </conditionalFormatting>
  <conditionalFormatting sqref="D387">
    <cfRule type="cellIs" dxfId="21" priority="25" stopIfTrue="1" operator="equal">
      <formula>1</formula>
    </cfRule>
    <cfRule type="cellIs" dxfId="20" priority="26" stopIfTrue="1" operator="equal">
      <formula>3</formula>
    </cfRule>
  </conditionalFormatting>
  <conditionalFormatting sqref="E387">
    <cfRule type="cellIs" dxfId="19" priority="27" stopIfTrue="1" operator="equal">
      <formula>1</formula>
    </cfRule>
    <cfRule type="cellIs" dxfId="18" priority="28" stopIfTrue="1" operator="equal">
      <formula>3</formula>
    </cfRule>
  </conditionalFormatting>
  <conditionalFormatting sqref="F387">
    <cfRule type="cellIs" dxfId="17" priority="29" stopIfTrue="1" operator="equal">
      <formula>1</formula>
    </cfRule>
    <cfRule type="cellIs" dxfId="16" priority="30" stopIfTrue="1" operator="equal">
      <formula>3</formula>
    </cfRule>
  </conditionalFormatting>
  <conditionalFormatting sqref="G387">
    <cfRule type="expression" dxfId="15" priority="31" stopIfTrue="1">
      <formula>IF(AND(G387&gt;0,#REF!=1),1,0)</formula>
    </cfRule>
    <cfRule type="expression" dxfId="14" priority="32" stopIfTrue="1">
      <formula>IF(AND(G387&gt;0,#REF!=1),1,0)</formula>
    </cfRule>
    <cfRule type="expression" dxfId="13" priority="33" stopIfTrue="1">
      <formula>IF(AND(G387&gt;0,F387=1),1,0)</formula>
    </cfRule>
  </conditionalFormatting>
  <conditionalFormatting sqref="H387">
    <cfRule type="expression" dxfId="12" priority="34" stopIfTrue="1">
      <formula>IF(AND(G387&gt;0,#REF!=1),1,0)</formula>
    </cfRule>
    <cfRule type="expression" dxfId="11" priority="35" stopIfTrue="1">
      <formula>IF(AND(G387&gt;0,#REF!=1),1,0)</formula>
    </cfRule>
    <cfRule type="expression" dxfId="10" priority="36" stopIfTrue="1">
      <formula>IF(AND(G387&gt;0,#REF!=1),1,0)</formula>
    </cfRule>
  </conditionalFormatting>
  <conditionalFormatting sqref="G387">
    <cfRule type="expression" dxfId="9" priority="19" stopIfTrue="1">
      <formula>IF(AND(G387&gt;0,D387=1),1,0)</formula>
    </cfRule>
    <cfRule type="expression" dxfId="8" priority="20" stopIfTrue="1">
      <formula>IF(AND(G387&gt;0,E387=1),1,0)</formula>
    </cfRule>
    <cfRule type="expression" dxfId="7" priority="21" stopIfTrue="1">
      <formula>IF(AND(G387&gt;0,F387=1),1,0)</formula>
    </cfRule>
  </conditionalFormatting>
  <conditionalFormatting sqref="H387">
    <cfRule type="expression" dxfId="6" priority="22" stopIfTrue="1">
      <formula>IF(AND(G387&gt;0,D387=1),1,0)</formula>
    </cfRule>
    <cfRule type="expression" dxfId="5" priority="23" stopIfTrue="1">
      <formula>IF(AND(G387&gt;0,E387=1),1,0)</formula>
    </cfRule>
    <cfRule type="expression" dxfId="4" priority="24" stopIfTrue="1">
      <formula>IF(AND(G387&gt;0,F387=1),1,0)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Y3048"/>
  <sheetViews>
    <sheetView workbookViewId="0">
      <selection activeCell="R34" sqref="R34"/>
    </sheetView>
  </sheetViews>
  <sheetFormatPr defaultColWidth="11.5546875" defaultRowHeight="13.2"/>
  <cols>
    <col min="1" max="4" width="1.6640625" customWidth="1"/>
    <col min="11" max="18" width="22.5546875" customWidth="1"/>
  </cols>
  <sheetData>
    <row r="1" spans="1:16">
      <c r="F1" t="s">
        <v>2236</v>
      </c>
      <c r="G1" t="s">
        <v>2237</v>
      </c>
      <c r="H1" t="s">
        <v>1156</v>
      </c>
      <c r="I1" t="s">
        <v>1250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1441170</v>
      </c>
      <c r="G2" s="1">
        <f>LARGE(State!L3:P3,2)</f>
        <v>849624</v>
      </c>
      <c r="H2" s="1"/>
      <c r="I2" s="1">
        <f>State!C3-Graphs!F2-Graphs!G2-Graphs!H2</f>
        <v>32488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189543</v>
      </c>
      <c r="G3" s="1">
        <f>LARGE(State!L4:P4,2)</f>
        <v>153502</v>
      </c>
      <c r="H3" s="1"/>
      <c r="I3" s="1">
        <f>State!C4-Graphs!F3-Graphs!G3-Graphs!H3</f>
        <v>13800</v>
      </c>
    </row>
    <row r="4" spans="1:16">
      <c r="A4">
        <f>IF(State!G5=1,1,IF(State!H5=1,2,IF(State!I5=1,3,4)))</f>
        <v>1</v>
      </c>
      <c r="B4">
        <f>IF(State!G5=2,1,IF(State!H5=2,2,IF(State!I5=2,3,4)))</f>
        <v>2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1672143</v>
      </c>
      <c r="G4" s="1">
        <f>LARGE(State!L5:P5,2)</f>
        <v>1661686</v>
      </c>
      <c r="H4" s="1"/>
      <c r="I4" s="1">
        <f>State!C5-Graphs!F4-Graphs!G4-Graphs!H4</f>
        <v>61598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v>4</v>
      </c>
      <c r="E5" t="str">
        <f>State!A6</f>
        <v>Arkansas</v>
      </c>
      <c r="F5" s="1">
        <f>MAX(State!L6:P6)</f>
        <v>760647</v>
      </c>
      <c r="G5" s="1">
        <f>LARGE(State!L6:P6,2)</f>
        <v>423932</v>
      </c>
      <c r="H5" s="1"/>
      <c r="I5" s="1">
        <f>State!C6-Graphs!F5-Graphs!G5-Graphs!H5</f>
        <v>34490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11082386</v>
      </c>
      <c r="G6" s="1">
        <f>LARGE(State!L7:P7,2)</f>
        <v>5982232</v>
      </c>
      <c r="H6" s="1"/>
      <c r="I6" s="1">
        <f>State!C7-Graphs!F6-Graphs!G6-Graphs!H6</f>
        <v>379935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1804196</v>
      </c>
      <c r="G7" s="1">
        <f>LARGE(State!L8:P8,2)</f>
        <v>1364471</v>
      </c>
      <c r="H7" s="1"/>
      <c r="I7" s="1">
        <f>State!C8-Graphs!F7-Graphs!G7-Graphs!H7</f>
        <v>87982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1080680</v>
      </c>
      <c r="G8" s="1">
        <f>LARGE(State!L9:P9,2)</f>
        <v>715291</v>
      </c>
      <c r="H8" s="1"/>
      <c r="I8" s="1">
        <f>State!C9-Graphs!F8-Graphs!G8-Graphs!H8</f>
        <v>28281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296268</v>
      </c>
      <c r="G9" s="1">
        <f>LARGE(State!L10:P10,2)</f>
        <v>200603</v>
      </c>
      <c r="H9" s="1"/>
      <c r="I9" s="1">
        <f>State!C10-Graphs!F9-Graphs!G9-Graphs!H9</f>
        <v>7454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317323</v>
      </c>
      <c r="G10" s="1">
        <f>LARGE(State!L11:P11,2)</f>
        <v>18586</v>
      </c>
      <c r="H10" s="1"/>
      <c r="I10" s="1">
        <f>State!C11-Graphs!F10-Graphs!G10-Graphs!H10</f>
        <v>8447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5668731</v>
      </c>
      <c r="G11" s="1">
        <f>LARGE(State!L12:P12,2)</f>
        <v>5297045</v>
      </c>
      <c r="H11" s="1"/>
      <c r="I11" s="1">
        <f>State!C12-Graphs!F11-Graphs!G11-Graphs!H11</f>
        <v>125982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2474507</v>
      </c>
      <c r="G12" s="1">
        <f>LARGE(State!L13:P13,2)</f>
        <v>2461837</v>
      </c>
      <c r="H12" s="1"/>
      <c r="I12" s="1">
        <f>State!C13-Graphs!F12-Graphs!G12-Graphs!H12</f>
        <v>62138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366130</v>
      </c>
      <c r="G13" s="1">
        <f>LARGE(State!L14:P14,2)</f>
        <v>196864</v>
      </c>
      <c r="H13" s="1"/>
      <c r="I13" s="1">
        <f>State!C14-Graphs!F13-Graphs!G13-Graphs!H13</f>
        <v>11475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554119</v>
      </c>
      <c r="G14" s="1">
        <f>LARGE(State!L15:P15,2)</f>
        <v>287021</v>
      </c>
      <c r="H14" s="1">
        <f>LARGE(State!L15:P15,3)</f>
        <v>2808</v>
      </c>
      <c r="I14" s="1">
        <f>State!C15-Graphs!F14-Graphs!G14-Graphs!H14</f>
        <v>24389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3442242</v>
      </c>
      <c r="G15" s="1">
        <f>LARGE(State!L16:P16,2)</f>
        <v>2389089</v>
      </c>
      <c r="H15" s="1"/>
      <c r="I15" s="1">
        <f>State!C16-Graphs!F15-Graphs!G15-Graphs!H15</f>
        <v>120803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1729510</v>
      </c>
      <c r="G16" s="1">
        <f>LARGE(State!L17:P17,2)</f>
        <v>1242405</v>
      </c>
      <c r="H16" s="1"/>
      <c r="I16" s="1">
        <f>State!C17-Graphs!F16-Graphs!G16-Graphs!H16</f>
        <v>61468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897672</v>
      </c>
      <c r="G17" s="1">
        <f>LARGE(State!L18:P18,2)</f>
        <v>759061</v>
      </c>
      <c r="H17" s="1"/>
      <c r="I17" s="1">
        <f>State!C18-Graphs!F17-Graphs!G17-Graphs!H17</f>
        <v>34138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752903</v>
      </c>
      <c r="G18" s="1">
        <f>LARGE(State!L19:P19,2)</f>
        <v>551144</v>
      </c>
      <c r="H18" s="1"/>
      <c r="I18" s="1">
        <f>State!C19-Graphs!F18-Graphs!G18-Graphs!H18</f>
        <v>29466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v>4</v>
      </c>
      <c r="E19" t="str">
        <f>State!A20</f>
        <v>Kentucky</v>
      </c>
      <c r="F19" s="1">
        <f>MAX(State!L20:P20)</f>
        <v>1326646</v>
      </c>
      <c r="G19" s="1">
        <f>LARGE(State!L20:P20,2)</f>
        <v>772474</v>
      </c>
      <c r="H19" s="1"/>
      <c r="I19" s="1">
        <f>State!C20-Graphs!F19-Graphs!G19-Graphs!H19</f>
        <v>37648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1255776</v>
      </c>
      <c r="G20" s="1">
        <f>LARGE(State!L21:P21,2)</f>
        <v>856034</v>
      </c>
      <c r="H20" s="1"/>
      <c r="I20" s="1">
        <f>State!C21-Graphs!F20-Graphs!G20-Graphs!H20</f>
        <v>36252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435015</v>
      </c>
      <c r="G21" s="1">
        <f>LARGE(State!L22:P22,2)</f>
        <v>360651</v>
      </c>
      <c r="H21" s="1"/>
      <c r="I21" s="1">
        <f>State!C22-Graphs!F21-Graphs!G21-Graphs!H21</f>
        <v>22468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1985023</v>
      </c>
      <c r="G22" s="1">
        <f>LARGE(State!L23:P23,2)</f>
        <v>976414</v>
      </c>
      <c r="H22" s="1"/>
      <c r="I22" s="1">
        <f>State!C23-Graphs!F22-Graphs!G22-Graphs!H22</f>
        <v>56438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2382202</v>
      </c>
      <c r="G23" s="1">
        <f>LARGE(State!L24:P24,2)</f>
        <v>1167202</v>
      </c>
      <c r="H23" s="1"/>
      <c r="I23" s="1">
        <f>State!C24-Graphs!F23-Graphs!G23-Graphs!H23</f>
        <v>81998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2804040</v>
      </c>
      <c r="G24" s="1">
        <f>LARGE(State!L25:P25,2)</f>
        <v>2649852</v>
      </c>
      <c r="H24" s="1"/>
      <c r="I24" s="1">
        <f>State!C25-Graphs!F24-Graphs!G24-Graphs!H24</f>
        <v>93161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v>4</v>
      </c>
      <c r="E25" t="str">
        <f>State!A26</f>
        <v>Minnesota</v>
      </c>
      <c r="F25" s="1">
        <f>MAX(State!L26:P26)</f>
        <v>1717049</v>
      </c>
      <c r="G25" s="1">
        <f>LARGE(State!L26:P26,2)</f>
        <v>1484048</v>
      </c>
      <c r="H25" s="1"/>
      <c r="I25" s="1">
        <f>State!C26-Graphs!F25-Graphs!G25-Graphs!H25</f>
        <v>76098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756731</v>
      </c>
      <c r="G26" s="1">
        <f>LARGE(State!L27:P27,2)</f>
        <v>539494</v>
      </c>
      <c r="H26" s="1"/>
      <c r="I26" s="1">
        <f>State!C27-Graphs!F26-Graphs!G26-Graphs!H26</f>
        <v>18369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1711848</v>
      </c>
      <c r="G27" s="1">
        <f>LARGE(State!L28:P28,2)</f>
        <v>1242851</v>
      </c>
      <c r="H27" s="1"/>
      <c r="I27" s="1">
        <f>State!C28-Graphs!F27-Graphs!G27-Graphs!H27</f>
        <v>57737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343602</v>
      </c>
      <c r="G28" s="1">
        <f>LARGE(State!L29:P29,2)</f>
        <v>244786</v>
      </c>
      <c r="H28" s="1"/>
      <c r="I28" s="1">
        <f>State!C29-Graphs!F28-Graphs!G28-Graphs!H28</f>
        <v>15252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556846</v>
      </c>
      <c r="G29" s="1">
        <f>LARGE(State!L30:P30,2)</f>
        <v>374583</v>
      </c>
      <c r="H29" s="1"/>
      <c r="I29" s="1">
        <f>State!C30-Graphs!F29-Graphs!G29-Graphs!H29</f>
        <v>20283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703486</v>
      </c>
      <c r="G30" s="1">
        <f>LARGE(State!L31:P31,2)</f>
        <v>669890</v>
      </c>
      <c r="H30" s="1"/>
      <c r="I30" s="1">
        <f>State!C31-Graphs!F30-Graphs!G30-Graphs!H30</f>
        <v>32000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424921</v>
      </c>
      <c r="G31" s="1">
        <f>LARGE(State!L32:P32,2)</f>
        <v>365654</v>
      </c>
      <c r="H31" s="1"/>
      <c r="I31" s="1">
        <f>State!C32-Graphs!F31-Graphs!G31-Graphs!H31</f>
        <v>13235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2607828</v>
      </c>
      <c r="G32" s="1">
        <f>LARGE(State!L33:P33,2)</f>
        <v>1883059</v>
      </c>
      <c r="H32" s="1"/>
      <c r="I32" s="1">
        <f>State!C33-Graphs!F32-Graphs!G32-Graphs!H32</f>
        <v>70590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501614</v>
      </c>
      <c r="G33" s="1">
        <f>LARGE(State!L34:P34,2)</f>
        <v>401894</v>
      </c>
      <c r="H33" s="1"/>
      <c r="I33" s="1">
        <f>State!C34-Graphs!F33-Graphs!G33-Graphs!H33</f>
        <v>20457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4126976</v>
      </c>
      <c r="G34" s="1">
        <f>LARGE(State!L35:P35,2)</f>
        <v>3000454</v>
      </c>
      <c r="H34" s="1"/>
      <c r="I34" s="1">
        <f>State!C35-Graphs!F34-Graphs!G34-Graphs!H34</f>
        <v>118089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2758773</v>
      </c>
      <c r="G35" s="1">
        <f>LARGE(State!L36:P36,2)</f>
        <v>2684292</v>
      </c>
      <c r="H35" s="1"/>
      <c r="I35" s="1">
        <f>State!C36-Graphs!F35-Graphs!G35-Graphs!H35</f>
        <v>81618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235595</v>
      </c>
      <c r="G36" s="1">
        <f>LARGE(State!L37:P37,2)</f>
        <v>114902</v>
      </c>
      <c r="H36" s="1"/>
      <c r="I36" s="1">
        <f>State!C37-Graphs!F36-Graphs!G36-Graphs!H36</f>
        <v>11322</v>
      </c>
    </row>
    <row r="37" spans="1:16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3154834</v>
      </c>
      <c r="G37" s="1">
        <f>LARGE(State!L38:P38,2)</f>
        <v>2679165</v>
      </c>
      <c r="H37" s="1"/>
      <c r="I37" s="1">
        <f>State!C38-Graphs!F37-Graphs!G37-Graphs!H37</f>
        <v>98399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1020280</v>
      </c>
      <c r="G38" s="1">
        <f>LARGE(State!L39:P39,2)</f>
        <v>503890</v>
      </c>
      <c r="H38" s="1"/>
      <c r="I38" s="1">
        <f>State!C39-Graphs!F38-Graphs!G38-Graphs!H38</f>
        <v>36529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1340383</v>
      </c>
      <c r="G39" s="1">
        <f>LARGE(State!L40:P40,2)</f>
        <v>958448</v>
      </c>
      <c r="H39" s="1"/>
      <c r="I39" s="1">
        <f>State!C40-Graphs!F39-Graphs!G39-Graphs!H39</f>
        <v>75313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3461053</v>
      </c>
      <c r="G40" s="1">
        <f>LARGE(State!L41:P41,2)</f>
        <v>3378906</v>
      </c>
      <c r="H40" s="1"/>
      <c r="I40" s="1">
        <f>State!C41-Graphs!F40-Graphs!G40-Graphs!H40</f>
        <v>98160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306210</v>
      </c>
      <c r="G41" s="1">
        <f>LARGE(State!L42:P42,2)</f>
        <v>199837</v>
      </c>
      <c r="H41" s="1"/>
      <c r="I41" s="1">
        <f>State!C42-Graphs!F41-Graphs!G41-Graphs!H41</f>
        <v>10336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v>4</v>
      </c>
      <c r="E42" t="str">
        <f>State!A43</f>
        <v>South Carolina</v>
      </c>
      <c r="F42" s="1">
        <f>MAX(State!L43:P43)</f>
        <v>1385103</v>
      </c>
      <c r="G42" s="1">
        <f>LARGE(State!L43:P43,2)</f>
        <v>1091541</v>
      </c>
      <c r="H42" s="1"/>
      <c r="I42" s="1">
        <f>State!C43-Graphs!F42-Graphs!G42-Graphs!H42</f>
        <v>36685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261043</v>
      </c>
      <c r="G43" s="1">
        <f>LARGE(State!L44:P44,2)</f>
        <v>150471</v>
      </c>
      <c r="H43" s="1"/>
      <c r="I43" s="1">
        <f>State!C44-Graphs!F43-Graphs!G43-Graphs!H43</f>
        <v>11095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1849467</v>
      </c>
      <c r="G44" s="1">
        <f>LARGE(State!L45:P45,2)</f>
        <v>1139289</v>
      </c>
      <c r="H44" s="1"/>
      <c r="I44" s="1">
        <f>State!C45-Graphs!F44-Graphs!G44-Graphs!H44</f>
        <v>56645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5890347</v>
      </c>
      <c r="G45" s="1">
        <f>LARGE(State!L46:P46,2)</f>
        <v>5259126</v>
      </c>
      <c r="H45" s="1"/>
      <c r="I45" s="1">
        <f>State!C46-Graphs!F45-Graphs!G45-Graphs!H45</f>
        <v>165583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4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865140</v>
      </c>
      <c r="G46" s="1">
        <f>LARGE(State!L47:P47,2)</f>
        <v>560282</v>
      </c>
      <c r="H46" s="1">
        <f>LARGE(State!L47:P47,3)</f>
        <v>2623</v>
      </c>
      <c r="I46" s="1">
        <f>State!C47-Graphs!F46-Graphs!G46-Graphs!H46</f>
        <v>77783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242820</v>
      </c>
      <c r="G47" s="1">
        <f>LARGE(State!L48:P48,2)</f>
        <v>112704</v>
      </c>
      <c r="H47" s="1"/>
      <c r="I47" s="1">
        <f>State!C48-Graphs!F47-Graphs!G47-Graphs!H47</f>
        <v>11904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v>4</v>
      </c>
      <c r="E48" t="str">
        <f>State!A49</f>
        <v>Virginia</v>
      </c>
      <c r="F48" s="1">
        <f>MAX(State!L49:P49)</f>
        <v>2413568</v>
      </c>
      <c r="G48" s="1">
        <f>LARGE(State!L49:P49,2)</f>
        <v>1962430</v>
      </c>
      <c r="H48" s="1"/>
      <c r="I48" s="1">
        <f>State!C49-Graphs!F48-Graphs!G48-Graphs!H48</f>
        <v>84526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2369612</v>
      </c>
      <c r="G49" s="1">
        <f>LARGE(State!L50:P50,2)</f>
        <v>1584651</v>
      </c>
      <c r="H49" s="1"/>
      <c r="I49" s="1">
        <f>State!C50-Graphs!F49-Graphs!G49-Graphs!H49</f>
        <v>133368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545382</v>
      </c>
      <c r="G50" s="1">
        <f>LARGE(State!L51:P51,2)</f>
        <v>235984</v>
      </c>
      <c r="H50" s="1"/>
      <c r="I50" s="1">
        <f>State!C51-Graphs!F50-Graphs!G50-Graphs!H50</f>
        <v>13286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1630389</v>
      </c>
      <c r="G51" s="1">
        <f>LARGE(State!L52:P52,2)</f>
        <v>1609879</v>
      </c>
      <c r="H51" s="1"/>
      <c r="I51" s="1">
        <f>State!C52-Graphs!F51-Graphs!G51-Graphs!H51</f>
        <v>56846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3</v>
      </c>
      <c r="E52" t="str">
        <f>State!A53</f>
        <v>Wyoming</v>
      </c>
      <c r="F52" s="1">
        <f>MAX(State!L53:P53)</f>
        <v>193559</v>
      </c>
      <c r="G52" s="1">
        <f>LARGE(State!L53:P53,2)</f>
        <v>73491</v>
      </c>
      <c r="H52" s="1"/>
      <c r="I52" s="1">
        <f>State!C53-Graphs!F52-Graphs!G52-Graphs!H52</f>
        <v>9715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80074453</v>
      </c>
      <c r="G53" s="1">
        <f>LARGE(State!L54:P54,2)</f>
        <v>73861899</v>
      </c>
      <c r="H53" s="1"/>
      <c r="I53" s="1">
        <f>State!C54-Graphs!F53-Graphs!G53-Graphs!H53</f>
        <v>2968953</v>
      </c>
    </row>
    <row r="54" spans="1:16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585</v>
      </c>
      <c r="F54">
        <f>State!D54</f>
        <v>306</v>
      </c>
      <c r="G54">
        <f>State!E54</f>
        <v>232</v>
      </c>
      <c r="H54">
        <v>0</v>
      </c>
      <c r="I54">
        <f>538-G54-F54-H54</f>
        <v>0</v>
      </c>
    </row>
    <row r="55" spans="1:16">
      <c r="F55" s="57">
        <f>F54/SUM(F54:I54)</f>
        <v>0.56877323420074355</v>
      </c>
      <c r="G55" s="57">
        <f>G54/SUM(F54:I54)</f>
        <v>0.43122676579925651</v>
      </c>
    </row>
    <row r="56" spans="1:16">
      <c r="F56" s="2" t="str">
        <f>State!N1</f>
        <v>Trump</v>
      </c>
      <c r="G56" s="2" t="str">
        <f>State!L1</f>
        <v>Biden</v>
      </c>
      <c r="H56" s="2"/>
    </row>
    <row r="57" spans="1:16">
      <c r="E57" t="s">
        <v>2368</v>
      </c>
      <c r="H57" t="s">
        <v>585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399</v>
      </c>
      <c r="G86" s="28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262</v>
      </c>
    </row>
    <row r="99" spans="5:13">
      <c r="E99" s="2" t="str">
        <f>Statistics!E28</f>
        <v>Trump</v>
      </c>
      <c r="F99" s="5">
        <f>Statistics!C70</f>
        <v>25</v>
      </c>
      <c r="G99" s="2">
        <f>F99/SUM(F$99:F$102)</f>
        <v>0.49019607843137253</v>
      </c>
      <c r="H99" s="5"/>
    </row>
    <row r="100" spans="5:13">
      <c r="E100" s="2" t="str">
        <f>Statistics!A28</f>
        <v>Biden</v>
      </c>
      <c r="F100" s="5">
        <f>Statistics!B70</f>
        <v>26</v>
      </c>
      <c r="G100" s="2">
        <f>F100/SUM(F$99:F$102)</f>
        <v>0.50980392156862742</v>
      </c>
      <c r="H100" s="5"/>
    </row>
    <row r="101" spans="5:13">
      <c r="E101" s="2" t="str">
        <f>Statistics!I28</f>
        <v>Pierce</v>
      </c>
      <c r="F101" s="5">
        <f>Statistics!D70</f>
        <v>0</v>
      </c>
      <c r="G101" s="2">
        <f>F101/SUM(F$99:F$102)</f>
        <v>0</v>
      </c>
      <c r="H101" s="5"/>
    </row>
    <row r="102" spans="5:13">
      <c r="E102" t="s">
        <v>1250</v>
      </c>
      <c r="F102" s="5">
        <f>Statistics!P70</f>
        <v>0</v>
      </c>
      <c r="G102" s="2">
        <f>F102/SUM(F$99:F$102)</f>
        <v>0</v>
      </c>
      <c r="H102" s="5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377</v>
      </c>
      <c r="G110" s="2"/>
      <c r="I110" s="2"/>
      <c r="K110" s="2"/>
    </row>
    <row r="111" spans="5:13">
      <c r="E111" s="2" t="str">
        <f>E99</f>
        <v>Trump</v>
      </c>
      <c r="F111" s="5" t="e">
        <f>Statistics!#REF!</f>
        <v>#REF!</v>
      </c>
      <c r="G111" s="2" t="e">
        <f>F111/SUM(F$111:F$114)</f>
        <v>#REF!</v>
      </c>
      <c r="I111" s="2"/>
      <c r="K111" s="5"/>
    </row>
    <row r="112" spans="5:13">
      <c r="E112" s="2" t="str">
        <f>E100</f>
        <v>Biden</v>
      </c>
      <c r="F112" s="5" t="e">
        <f>Statistics!#REF!</f>
        <v>#REF!</v>
      </c>
      <c r="G112" s="2" t="e">
        <f>F112/SUM(F$111:F$114)</f>
        <v>#REF!</v>
      </c>
      <c r="I112" s="2"/>
      <c r="K112" s="5"/>
    </row>
    <row r="113" spans="5:12">
      <c r="E113" s="2" t="str">
        <f>E101</f>
        <v>Pierce</v>
      </c>
      <c r="F113" s="5" t="e">
        <f>Statistics!#REF!</f>
        <v>#REF!</v>
      </c>
      <c r="G113" s="2" t="e">
        <f>F113/SUM(F$111:F$114)</f>
        <v>#REF!</v>
      </c>
      <c r="K113" s="5"/>
    </row>
    <row r="114" spans="5:1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897</v>
      </c>
    </row>
    <row r="123" spans="5:12">
      <c r="E123" s="2" t="str">
        <f>E99</f>
        <v>Trump</v>
      </c>
      <c r="F123" s="5">
        <f>Statistics!C75</f>
        <v>2582</v>
      </c>
      <c r="G123" s="2">
        <f>F123/SUM(F$123:F$126)</f>
        <v>0.82229299363057329</v>
      </c>
    </row>
    <row r="124" spans="5:12">
      <c r="E124" s="2" t="str">
        <f>E100</f>
        <v>Biden</v>
      </c>
      <c r="F124" s="5">
        <f>Statistics!B75</f>
        <v>558</v>
      </c>
      <c r="G124" s="2">
        <f>F124/SUM(F$123:F$126)</f>
        <v>0.17770700636942674</v>
      </c>
    </row>
    <row r="125" spans="5:12">
      <c r="E125" s="2" t="str">
        <f>E101</f>
        <v>Pierce</v>
      </c>
      <c r="F125" s="5">
        <f>Statistics!D75</f>
        <v>0</v>
      </c>
      <c r="G125" s="2">
        <f>F125/SUM(F$123:F$126)</f>
        <v>0</v>
      </c>
    </row>
    <row r="126" spans="5:12">
      <c r="E126" s="2" t="str">
        <f>E102</f>
        <v>Other</v>
      </c>
      <c r="F126" s="5">
        <v>0</v>
      </c>
      <c r="G126" s="2">
        <f>F126/SUM(F$123:F$126)</f>
        <v>0</v>
      </c>
    </row>
    <row r="135" spans="1:18">
      <c r="A135" s="62" t="s">
        <v>1032</v>
      </c>
    </row>
    <row r="136" spans="1:18">
      <c r="A136" s="8">
        <v>1</v>
      </c>
      <c r="B136" s="8">
        <v>2</v>
      </c>
      <c r="C136" s="8">
        <v>3</v>
      </c>
      <c r="D136" s="8">
        <v>4</v>
      </c>
      <c r="E136" s="8" t="s">
        <v>3151</v>
      </c>
      <c r="F136" s="63" t="s">
        <v>1768</v>
      </c>
      <c r="G136" s="63" t="s">
        <v>1769</v>
      </c>
      <c r="H136" s="63" t="s">
        <v>1605</v>
      </c>
      <c r="I136" s="63" t="s">
        <v>374</v>
      </c>
      <c r="J136" s="8" t="s">
        <v>620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8">
        <f>IF(County!D335=1,1,IF(County!E335=1,2,IF(County!F335=1,3,0)))</f>
        <v>1</v>
      </c>
      <c r="B137" s="8">
        <f>IF(County!D335=2,1,IF(County!E335=2,2,IF(County!F335=2,3,0)))</f>
        <v>2</v>
      </c>
      <c r="C137" s="8">
        <f>IF(County!D335=3,1,IF(County!E335=3,2,IF(County!F335=3,3,0)))</f>
        <v>0</v>
      </c>
      <c r="D137" s="8">
        <v>4</v>
      </c>
      <c r="E137" s="8" t="str">
        <f>County!A335</f>
        <v>Fairfield</v>
      </c>
      <c r="F137" s="63">
        <f>MAX(County!N335:W335)</f>
        <v>297505</v>
      </c>
      <c r="G137" s="63">
        <f>LARGE(County!N335:W335,2)</f>
        <v>169039</v>
      </c>
      <c r="H137" s="63"/>
      <c r="I137" s="63">
        <f>County!C335-F137-G137-H137</f>
        <v>6434</v>
      </c>
      <c r="J137" s="63">
        <f>County!BP335</f>
        <v>9001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IF(County!D336=1,1,IF(County!E336=1,2,IF(County!F336=1,3,0)))</f>
        <v>1</v>
      </c>
      <c r="B138" s="8">
        <f>IF(County!D336=2,1,IF(County!E336=2,2,IF(County!F336=2,3,0)))</f>
        <v>2</v>
      </c>
      <c r="C138" s="8">
        <f>IF(County!D336=3,1,IF(County!E336=3,2,IF(County!F336=3,3,0)))</f>
        <v>0</v>
      </c>
      <c r="D138" s="8">
        <v>4</v>
      </c>
      <c r="E138" s="8" t="str">
        <f>County!A336</f>
        <v>Hartford</v>
      </c>
      <c r="F138" s="63">
        <f>MAX(County!N336:W336)</f>
        <v>283368</v>
      </c>
      <c r="G138" s="63">
        <f>LARGE(County!N336:W336,2)</f>
        <v>159024</v>
      </c>
      <c r="H138" s="63"/>
      <c r="I138" s="63">
        <f>County!C336-F138-G138-H138</f>
        <v>6936</v>
      </c>
      <c r="J138" s="63">
        <f>County!BP336</f>
        <v>9003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IF(County!D337=1,1,IF(County!E337=1,2,IF(County!F337=1,3,0)))</f>
        <v>2</v>
      </c>
      <c r="B139" s="8">
        <f>IF(County!D337=2,1,IF(County!E337=2,2,IF(County!F337=2,3,0)))</f>
        <v>1</v>
      </c>
      <c r="C139" s="8">
        <f>IF(County!D337=3,1,IF(County!E337=3,2,IF(County!F337=3,3,0)))</f>
        <v>0</v>
      </c>
      <c r="D139" s="8">
        <v>4</v>
      </c>
      <c r="E139" s="8" t="str">
        <f>County!A337</f>
        <v>Litchfield</v>
      </c>
      <c r="F139" s="63">
        <f>MAX(County!N337:W337)</f>
        <v>55601</v>
      </c>
      <c r="G139" s="63">
        <f>LARGE(County!N337:W337,2)</f>
        <v>50164</v>
      </c>
      <c r="H139" s="63"/>
      <c r="I139" s="63">
        <f>County!C337-F139-G139-H139</f>
        <v>1779</v>
      </c>
      <c r="J139" s="63">
        <f>County!BP337</f>
        <v>9005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IF(County!D338=1,1,IF(County!E338=1,2,IF(County!F338=1,3,0)))</f>
        <v>1</v>
      </c>
      <c r="B140" s="8">
        <f>IF(County!D338=2,1,IF(County!E338=2,2,IF(County!F338=2,3,0)))</f>
        <v>2</v>
      </c>
      <c r="C140" s="8">
        <f>IF(County!D338=3,1,IF(County!E338=3,2,IF(County!F338=3,3,0)))</f>
        <v>0</v>
      </c>
      <c r="D140" s="8">
        <v>4</v>
      </c>
      <c r="E140" s="8" t="str">
        <f>County!A338</f>
        <v>Middlesex</v>
      </c>
      <c r="F140" s="63">
        <f>MAX(County!N338:W338)</f>
        <v>56848</v>
      </c>
      <c r="G140" s="63">
        <f>LARGE(County!N338:W338,2)</f>
        <v>40665</v>
      </c>
      <c r="H140" s="63"/>
      <c r="I140" s="63">
        <f>County!C338-F140-G140-H140</f>
        <v>1685</v>
      </c>
      <c r="J140" s="63">
        <f>County!BP338</f>
        <v>9007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IF(County!D339=1,1,IF(County!E339=1,2,IF(County!F339=1,3,0)))</f>
        <v>1</v>
      </c>
      <c r="B141" s="8">
        <f>IF(County!D339=2,1,IF(County!E339=2,2,IF(County!F339=2,3,0)))</f>
        <v>2</v>
      </c>
      <c r="C141" s="8">
        <f>IF(County!D339=3,1,IF(County!E339=3,2,IF(County!F339=3,3,0)))</f>
        <v>0</v>
      </c>
      <c r="D141" s="8">
        <v>4</v>
      </c>
      <c r="E141" s="8" t="str">
        <f>County!A339</f>
        <v>New Haven</v>
      </c>
      <c r="F141" s="63">
        <f>MAX(County!N339:W339)</f>
        <v>242629</v>
      </c>
      <c r="G141" s="63">
        <f>LARGE(County!N339:W339,2)</f>
        <v>169892</v>
      </c>
      <c r="H141" s="63"/>
      <c r="I141" s="63">
        <f>County!C339-F141-G141-H141</f>
        <v>5457</v>
      </c>
      <c r="J141" s="63">
        <f>County!BP339</f>
        <v>9009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IF(County!D340=1,1,IF(County!E340=1,2,IF(County!F340=1,3,0)))</f>
        <v>1</v>
      </c>
      <c r="B142" s="8">
        <f>IF(County!D340=2,1,IF(County!E340=2,2,IF(County!F340=2,3,0)))</f>
        <v>2</v>
      </c>
      <c r="C142" s="8">
        <f>IF(County!D340=3,1,IF(County!E340=3,2,IF(County!F340=3,3,0)))</f>
        <v>0</v>
      </c>
      <c r="D142" s="8">
        <v>4</v>
      </c>
      <c r="E142" s="8" t="str">
        <f>County!A340</f>
        <v>New London</v>
      </c>
      <c r="F142" s="63">
        <f>MAX(County!N340:W340)</f>
        <v>79459</v>
      </c>
      <c r="G142" s="63">
        <f>LARGE(County!N340:W340,2)</f>
        <v>57110</v>
      </c>
      <c r="H142" s="63"/>
      <c r="I142" s="63">
        <f>County!C340-F142-G142-H142</f>
        <v>3034</v>
      </c>
      <c r="J142" s="63">
        <f>County!BP340</f>
        <v>9011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IF(County!D341=1,1,IF(County!E341=1,2,IF(County!F341=1,3,0)))</f>
        <v>1</v>
      </c>
      <c r="B143" s="8">
        <f>IF(County!D341=2,1,IF(County!E341=2,2,IF(County!F341=2,3,0)))</f>
        <v>2</v>
      </c>
      <c r="C143" s="8">
        <f>IF(County!D341=3,1,IF(County!E341=3,2,IF(County!F341=3,3,0)))</f>
        <v>0</v>
      </c>
      <c r="D143" s="8">
        <v>4</v>
      </c>
      <c r="E143" s="8" t="str">
        <f>County!A341</f>
        <v>Tolland</v>
      </c>
      <c r="F143" s="63">
        <f>MAX(County!N341:W341)</f>
        <v>44006</v>
      </c>
      <c r="G143" s="63">
        <f>LARGE(County!N341:W341,2)</f>
        <v>34819</v>
      </c>
      <c r="H143" s="63"/>
      <c r="I143" s="63">
        <f>County!C341-F143-G143-H143</f>
        <v>1721</v>
      </c>
      <c r="J143" s="63">
        <f>County!BP341</f>
        <v>9013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IF(County!D342=1,1,IF(County!E342=1,2,IF(County!F342=1,3,0)))</f>
        <v>2</v>
      </c>
      <c r="B144" s="8">
        <f>IF(County!D342=2,1,IF(County!E342=2,2,IF(County!F342=2,3,0)))</f>
        <v>1</v>
      </c>
      <c r="C144" s="8">
        <f>IF(County!D342=3,1,IF(County!E342=3,2,IF(County!F342=3,3,0)))</f>
        <v>0</v>
      </c>
      <c r="D144" s="8">
        <v>4</v>
      </c>
      <c r="E144" s="8" t="str">
        <f>County!A342</f>
        <v>Windham</v>
      </c>
      <c r="F144" s="63">
        <f>MAX(County!N342:W342)</f>
        <v>29141</v>
      </c>
      <c r="G144" s="63">
        <f>LARGE(County!N342:W342,2)</f>
        <v>26701</v>
      </c>
      <c r="H144" s="63"/>
      <c r="I144" s="63">
        <f>County!C342-F144-G144-H144</f>
        <v>1235</v>
      </c>
      <c r="J144" s="63">
        <f>County!BP342</f>
        <v>9015</v>
      </c>
      <c r="K144" s="8"/>
      <c r="L144" s="8"/>
      <c r="M144" s="8"/>
      <c r="N144" s="8"/>
      <c r="O144" s="8"/>
      <c r="P144" s="8"/>
      <c r="Q144" s="8"/>
    </row>
    <row r="145" spans="1:18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>
      <c r="A149" s="62" t="s">
        <v>3169</v>
      </c>
    </row>
    <row r="150" spans="1:18">
      <c r="A150" s="8">
        <v>1</v>
      </c>
      <c r="B150" s="8">
        <v>2</v>
      </c>
      <c r="C150" s="8">
        <v>3</v>
      </c>
      <c r="D150" s="8">
        <v>4</v>
      </c>
      <c r="E150" s="8" t="s">
        <v>3151</v>
      </c>
      <c r="F150" s="63" t="s">
        <v>1768</v>
      </c>
      <c r="G150" s="63" t="s">
        <v>1769</v>
      </c>
      <c r="H150" s="63" t="s">
        <v>1605</v>
      </c>
      <c r="I150" s="63" t="s">
        <v>374</v>
      </c>
      <c r="J150" s="8" t="s">
        <v>620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8">
        <f>IF(County!D1229=1,1,IF(County!E1229=1,2,IF(County!F1229=1,3,0)))</f>
        <v>2</v>
      </c>
      <c r="B151" s="8">
        <f>IF(County!D1229=2,1,IF(County!E1229=2,2,IF(County!F1229=2,3,0)))</f>
        <v>1</v>
      </c>
      <c r="C151" s="8">
        <f>IF(County!D1229=3,1,IF(County!E1229=3,2,IF(County!F1229=3,3,0)))</f>
        <v>0</v>
      </c>
      <c r="D151" s="8">
        <v>4</v>
      </c>
      <c r="E151" s="8" t="str">
        <f>County!A1229</f>
        <v>Androscoggin</v>
      </c>
      <c r="F151" s="63">
        <f>MAX(County!N1229:W1229)</f>
        <v>29268</v>
      </c>
      <c r="G151" s="63">
        <f>LARGE(County!N1229:W1229,2)</f>
        <v>27617</v>
      </c>
      <c r="H151" s="63"/>
      <c r="I151" s="63">
        <f>County!C1229-F151-G151-H151</f>
        <v>1714</v>
      </c>
      <c r="J151" s="63">
        <f>County!BP1229</f>
        <v>23001</v>
      </c>
      <c r="K151" s="8"/>
      <c r="L151" s="8"/>
      <c r="M151" s="8"/>
      <c r="N151" s="8"/>
      <c r="O151" s="8"/>
      <c r="P151" s="8"/>
      <c r="Q151" s="8"/>
    </row>
    <row r="152" spans="1:18">
      <c r="A152" s="8">
        <f>IF(County!D1230=1,1,IF(County!E1230=1,2,IF(County!F1230=1,3,0)))</f>
        <v>2</v>
      </c>
      <c r="B152" s="8">
        <f>IF(County!D1230=2,1,IF(County!E1230=2,2,IF(County!F1230=2,3,0)))</f>
        <v>1</v>
      </c>
      <c r="C152" s="8">
        <f>IF(County!D1230=3,1,IF(County!E1230=3,2,IF(County!F1230=3,3,0)))</f>
        <v>0</v>
      </c>
      <c r="D152" s="8">
        <v>4</v>
      </c>
      <c r="E152" s="8" t="str">
        <f>County!A1230</f>
        <v>Aroostook</v>
      </c>
      <c r="F152" s="63">
        <f>MAX(County!N1230:W1230)</f>
        <v>21080</v>
      </c>
      <c r="G152" s="63">
        <f>LARGE(County!N1230:W1230,2)</f>
        <v>13956</v>
      </c>
      <c r="H152" s="63"/>
      <c r="I152" s="63">
        <f>County!C1230-F152-G152-H152</f>
        <v>658</v>
      </c>
      <c r="J152" s="63">
        <f>County!BP1230</f>
        <v>23003</v>
      </c>
      <c r="K152" s="8"/>
      <c r="L152" s="8"/>
      <c r="M152" s="8"/>
      <c r="N152" s="8"/>
      <c r="O152" s="8"/>
      <c r="P152" s="8"/>
      <c r="Q152" s="8"/>
    </row>
    <row r="153" spans="1:18">
      <c r="A153" s="8">
        <f>IF(County!D1231=1,1,IF(County!E1231=1,2,IF(County!F1231=1,3,0)))</f>
        <v>1</v>
      </c>
      <c r="B153" s="8">
        <f>IF(County!D1231=2,1,IF(County!E1231=2,2,IF(County!F1231=2,3,0)))</f>
        <v>2</v>
      </c>
      <c r="C153" s="8">
        <f>IF(County!D1231=3,1,IF(County!E1231=3,2,IF(County!F1231=3,3,0)))</f>
        <v>0</v>
      </c>
      <c r="D153" s="8">
        <v>4</v>
      </c>
      <c r="E153" s="8" t="str">
        <f>County!A1231</f>
        <v>Cumberland</v>
      </c>
      <c r="F153" s="63">
        <f>MAX(County!N1231:W1231)</f>
        <v>128759</v>
      </c>
      <c r="G153" s="63">
        <f>LARGE(County!N1231:W1231,2)</f>
        <v>59584</v>
      </c>
      <c r="H153" s="63"/>
      <c r="I153" s="63">
        <f>County!C1231-F153-G153-H153</f>
        <v>5135</v>
      </c>
      <c r="J153" s="63">
        <f>County!BP1231</f>
        <v>23005</v>
      </c>
      <c r="K153" s="8"/>
      <c r="L153" s="8"/>
      <c r="M153" s="8"/>
      <c r="N153" s="8"/>
      <c r="O153" s="8"/>
      <c r="P153" s="8"/>
      <c r="Q153" s="8"/>
    </row>
    <row r="154" spans="1:18">
      <c r="A154" s="8">
        <f>IF(County!D1232=1,1,IF(County!E1232=1,2,IF(County!F1232=1,3,0)))</f>
        <v>2</v>
      </c>
      <c r="B154" s="8">
        <f>IF(County!D1232=2,1,IF(County!E1232=2,2,IF(County!F1232=2,3,0)))</f>
        <v>1</v>
      </c>
      <c r="C154" s="8">
        <f>IF(County!D1232=3,1,IF(County!E1232=3,2,IF(County!F1232=3,3,0)))</f>
        <v>0</v>
      </c>
      <c r="D154" s="8">
        <v>4</v>
      </c>
      <c r="E154" s="8" t="str">
        <f>County!A1232</f>
        <v>Franklin</v>
      </c>
      <c r="F154" s="63">
        <f>MAX(County!N1232:W1232)</f>
        <v>9208</v>
      </c>
      <c r="G154" s="63">
        <f>LARGE(County!N1232:W1232,2)</f>
        <v>8427</v>
      </c>
      <c r="H154" s="63"/>
      <c r="I154" s="63">
        <f>County!C1232-F154-G154-H154</f>
        <v>565</v>
      </c>
      <c r="J154" s="63">
        <f>County!BP1232</f>
        <v>23007</v>
      </c>
      <c r="K154" s="8"/>
      <c r="L154" s="8"/>
      <c r="M154" s="8"/>
      <c r="N154" s="8"/>
      <c r="O154" s="8"/>
      <c r="P154" s="8"/>
      <c r="Q154" s="8"/>
    </row>
    <row r="155" spans="1:18">
      <c r="A155" s="8">
        <f>IF(County!D1233=1,1,IF(County!E1233=1,2,IF(County!F1233=1,3,0)))</f>
        <v>1</v>
      </c>
      <c r="B155" s="8">
        <f>IF(County!D1233=2,1,IF(County!E1233=2,2,IF(County!F1233=2,3,0)))</f>
        <v>2</v>
      </c>
      <c r="C155" s="8">
        <f>IF(County!D1233=3,1,IF(County!E1233=3,2,IF(County!F1233=3,3,0)))</f>
        <v>0</v>
      </c>
      <c r="D155" s="8">
        <v>4</v>
      </c>
      <c r="E155" s="8" t="str">
        <f>County!A1233</f>
        <v>Hancock</v>
      </c>
      <c r="F155" s="63">
        <f>MAX(County!N1233:W1233)</f>
        <v>19369</v>
      </c>
      <c r="G155" s="63">
        <f>LARGE(County!N1233:W1233,2)</f>
        <v>14982</v>
      </c>
      <c r="H155" s="63"/>
      <c r="I155" s="63">
        <f>County!C1233-F155-G155-H155</f>
        <v>933</v>
      </c>
      <c r="J155" s="63">
        <f>County!BP1233</f>
        <v>23009</v>
      </c>
      <c r="K155" s="8"/>
      <c r="L155" s="8"/>
      <c r="M155" s="8"/>
      <c r="N155" s="8"/>
      <c r="O155" s="8"/>
      <c r="P155" s="8"/>
      <c r="Q155" s="8"/>
    </row>
    <row r="156" spans="1:18">
      <c r="A156" s="8">
        <f>IF(County!D1234=1,1,IF(County!E1234=1,2,IF(County!F1234=1,3,0)))</f>
        <v>1</v>
      </c>
      <c r="B156" s="8">
        <f>IF(County!D1234=2,1,IF(County!E1234=2,2,IF(County!F1234=2,3,0)))</f>
        <v>2</v>
      </c>
      <c r="C156" s="8">
        <f>IF(County!D1234=3,1,IF(County!E1234=3,2,IF(County!F1234=3,3,0)))</f>
        <v>0</v>
      </c>
      <c r="D156" s="8">
        <v>4</v>
      </c>
      <c r="E156" s="8" t="str">
        <f>County!A1234</f>
        <v>Kennebec</v>
      </c>
      <c r="F156" s="63">
        <f>MAX(County!N1234:W1234)</f>
        <v>34902</v>
      </c>
      <c r="G156" s="63">
        <f>LARGE(County!N1234:W1234,2)</f>
        <v>34721</v>
      </c>
      <c r="H156" s="63"/>
      <c r="I156" s="63">
        <f>County!C1234-F156-G156-H156</f>
        <v>2144</v>
      </c>
      <c r="J156" s="63">
        <f>County!BP1234</f>
        <v>23011</v>
      </c>
      <c r="K156" s="8"/>
      <c r="L156" s="8"/>
      <c r="M156" s="8"/>
      <c r="N156" s="8"/>
      <c r="O156" s="8"/>
      <c r="P156" s="8"/>
      <c r="Q156" s="8"/>
    </row>
    <row r="157" spans="1:18">
      <c r="A157" s="8">
        <f>IF(County!D1235=1,1,IF(County!E1235=1,2,IF(County!F1235=1,3,0)))</f>
        <v>1</v>
      </c>
      <c r="B157" s="8">
        <f>IF(County!D1235=2,1,IF(County!E1235=2,2,IF(County!F1235=2,3,0)))</f>
        <v>2</v>
      </c>
      <c r="C157" s="8">
        <f>IF(County!D1235=3,1,IF(County!E1235=3,2,IF(County!F1235=3,3,0)))</f>
        <v>0</v>
      </c>
      <c r="D157" s="8">
        <v>4</v>
      </c>
      <c r="E157" s="8" t="str">
        <f>County!A1235</f>
        <v>Knox</v>
      </c>
      <c r="F157" s="63">
        <f>MAX(County!N1235:W1235)</f>
        <v>14695</v>
      </c>
      <c r="G157" s="63">
        <f>LARGE(County!N1235:W1235,2)</f>
        <v>9442</v>
      </c>
      <c r="H157" s="63"/>
      <c r="I157" s="63">
        <f>County!C1235-F157-G157-H157</f>
        <v>578</v>
      </c>
      <c r="J157" s="63">
        <f>County!BP1235</f>
        <v>23013</v>
      </c>
      <c r="K157" s="8"/>
      <c r="L157" s="8"/>
      <c r="M157" s="8"/>
      <c r="N157" s="8"/>
      <c r="O157" s="8"/>
      <c r="P157" s="8"/>
      <c r="Q157" s="8"/>
    </row>
    <row r="158" spans="1:18">
      <c r="A158" s="8">
        <f>IF(County!D1236=1,1,IF(County!E1236=1,2,IF(County!F1236=1,3,0)))</f>
        <v>1</v>
      </c>
      <c r="B158" s="8">
        <f>IF(County!D1236=2,1,IF(County!E1236=2,2,IF(County!F1236=2,3,0)))</f>
        <v>2</v>
      </c>
      <c r="C158" s="8">
        <f>IF(County!D1236=3,1,IF(County!E1236=3,2,IF(County!F1236=3,3,0)))</f>
        <v>0</v>
      </c>
      <c r="D158" s="8">
        <v>4</v>
      </c>
      <c r="E158" s="8" t="str">
        <f>County!A1236</f>
        <v>Lincoln</v>
      </c>
      <c r="F158" s="63">
        <f>MAX(County!N1236:W1236)</f>
        <v>12684</v>
      </c>
      <c r="G158" s="63">
        <f>LARGE(County!N1236:W1236,2)</f>
        <v>10256</v>
      </c>
      <c r="H158" s="63"/>
      <c r="I158" s="63">
        <f>County!C1236-F158-G158-H158</f>
        <v>619</v>
      </c>
      <c r="J158" s="63">
        <f>County!BP1236</f>
        <v>23015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IF(County!D1237=1,1,IF(County!E1237=1,2,IF(County!F1237=1,3,0)))</f>
        <v>2</v>
      </c>
      <c r="B159" s="8">
        <f>IF(County!D1237=2,1,IF(County!E1237=2,2,IF(County!F1237=2,3,0)))</f>
        <v>1</v>
      </c>
      <c r="C159" s="8">
        <f>IF(County!D1237=3,1,IF(County!E1237=3,2,IF(County!F1237=3,3,0)))</f>
        <v>0</v>
      </c>
      <c r="D159" s="8">
        <v>4</v>
      </c>
      <c r="E159" s="8" t="str">
        <f>County!A1237</f>
        <v>Oxford</v>
      </c>
      <c r="F159" s="63">
        <f>MAX(County!N1237:W1237)</f>
        <v>17698</v>
      </c>
      <c r="G159" s="63">
        <f>LARGE(County!N1237:W1237,2)</f>
        <v>14755</v>
      </c>
      <c r="H159" s="63"/>
      <c r="I159" s="63">
        <f>County!C1237-F159-G159-H159</f>
        <v>998</v>
      </c>
      <c r="J159" s="63">
        <f>County!BP1237</f>
        <v>23017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IF(County!D1238=1,1,IF(County!E1238=1,2,IF(County!F1238=1,3,0)))</f>
        <v>2</v>
      </c>
      <c r="B160" s="8">
        <f>IF(County!D1238=2,1,IF(County!E1238=2,2,IF(County!F1238=2,3,0)))</f>
        <v>1</v>
      </c>
      <c r="C160" s="8">
        <f>IF(County!D1238=3,1,IF(County!E1238=3,2,IF(County!F1238=3,3,0)))</f>
        <v>0</v>
      </c>
      <c r="D160" s="8">
        <v>4</v>
      </c>
      <c r="E160" s="8" t="str">
        <f>County!A1238</f>
        <v>Penobscot</v>
      </c>
      <c r="F160" s="63">
        <f>MAX(County!N1238:W1238)</f>
        <v>44825</v>
      </c>
      <c r="G160" s="63">
        <f>LARGE(County!N1238:W1238,2)</f>
        <v>37713</v>
      </c>
      <c r="H160" s="63"/>
      <c r="I160" s="63">
        <f>County!C1238-F160-G160-H160</f>
        <v>2606</v>
      </c>
      <c r="J160" s="63">
        <f>County!BP1238</f>
        <v>23019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IF(County!D1239=1,1,IF(County!E1239=1,2,IF(County!F1239=1,3,0)))</f>
        <v>2</v>
      </c>
      <c r="B161" s="8">
        <f>IF(County!D1239=2,1,IF(County!E1239=2,2,IF(County!F1239=2,3,0)))</f>
        <v>1</v>
      </c>
      <c r="C161" s="8">
        <f>IF(County!D1239=3,1,IF(County!E1239=3,2,IF(County!F1239=3,3,0)))</f>
        <v>0</v>
      </c>
      <c r="D161" s="8">
        <v>4</v>
      </c>
      <c r="E161" s="8" t="str">
        <f>County!A1239</f>
        <v>Piscataquis</v>
      </c>
      <c r="F161" s="63">
        <f>MAX(County!N1239:W1239)</f>
        <v>6143</v>
      </c>
      <c r="G161" s="63">
        <f>LARGE(County!N1239:W1239,2)</f>
        <v>3517</v>
      </c>
      <c r="H161" s="63"/>
      <c r="I161" s="63">
        <f>County!C1239-F161-G161-H161</f>
        <v>236</v>
      </c>
      <c r="J161" s="63">
        <f>County!BP1239</f>
        <v>23021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IF(County!D1240=1,1,IF(County!E1240=1,2,IF(County!F1240=1,3,0)))</f>
        <v>1</v>
      </c>
      <c r="B162" s="8">
        <f>IF(County!D1240=2,1,IF(County!E1240=2,2,IF(County!F1240=2,3,0)))</f>
        <v>2</v>
      </c>
      <c r="C162" s="8">
        <f>IF(County!D1240=3,1,IF(County!E1240=3,2,IF(County!F1240=3,3,0)))</f>
        <v>0</v>
      </c>
      <c r="D162" s="8">
        <v>4</v>
      </c>
      <c r="E162" s="8" t="str">
        <f>County!A1240</f>
        <v>Sagadahoc</v>
      </c>
      <c r="F162" s="63">
        <f>MAX(County!N1240:W1240)</f>
        <v>13528</v>
      </c>
      <c r="G162" s="63">
        <f>LARGE(County!N1240:W1240,2)</f>
        <v>9755</v>
      </c>
      <c r="H162" s="63"/>
      <c r="I162" s="63">
        <f>County!C1240-F162-G162-H162</f>
        <v>724</v>
      </c>
      <c r="J162" s="63">
        <f>County!BP1240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>
      <c r="A163" s="8">
        <f>IF(County!D1241=1,1,IF(County!E1241=1,2,IF(County!F1241=1,3,0)))</f>
        <v>2</v>
      </c>
      <c r="B163" s="8">
        <f>IF(County!D1241=2,1,IF(County!E1241=2,2,IF(County!F1241=2,3,0)))</f>
        <v>1</v>
      </c>
      <c r="C163" s="8">
        <f>IF(County!D1241=3,1,IF(County!E1241=3,2,IF(County!F1241=3,3,0)))</f>
        <v>0</v>
      </c>
      <c r="D163" s="8">
        <v>4</v>
      </c>
      <c r="E163" s="8" t="str">
        <f>County!A1241</f>
        <v>Somerset</v>
      </c>
      <c r="F163" s="63">
        <f>MAX(County!N1241:W1241)</f>
        <v>16644</v>
      </c>
      <c r="G163" s="63">
        <f>LARGE(County!N1241:W1241,2)</f>
        <v>10199</v>
      </c>
      <c r="H163" s="63"/>
      <c r="I163" s="63">
        <f>County!C1241-F163-G163-H163</f>
        <v>703</v>
      </c>
      <c r="J163" s="63">
        <f>County!BP1241</f>
        <v>23025</v>
      </c>
    </row>
    <row r="164" spans="1:18">
      <c r="A164" s="8">
        <f>IF(County!D1242=1,1,IF(County!E1242=1,2,IF(County!F1242=1,3,0)))</f>
        <v>1</v>
      </c>
      <c r="B164" s="8">
        <f>IF(County!D1242=2,1,IF(County!E1242=2,2,IF(County!F1242=2,3,0)))</f>
        <v>2</v>
      </c>
      <c r="C164" s="8">
        <f>IF(County!D1242=3,1,IF(County!E1242=3,2,IF(County!F1242=3,3,0)))</f>
        <v>0</v>
      </c>
      <c r="D164" s="8">
        <v>4</v>
      </c>
      <c r="E164" s="8" t="str">
        <f>County!A1242</f>
        <v>Waldo</v>
      </c>
      <c r="F164" s="63">
        <f>MAX(County!N1242:W1242)</f>
        <v>12345</v>
      </c>
      <c r="G164" s="63">
        <f>LARGE(County!N1242:W1242,2)</f>
        <v>11196</v>
      </c>
      <c r="H164" s="63"/>
      <c r="I164" s="63">
        <f>County!C1242-F164-G164-H164</f>
        <v>750</v>
      </c>
      <c r="J164" s="63">
        <f>County!BP1242</f>
        <v>23027</v>
      </c>
    </row>
    <row r="165" spans="1:18">
      <c r="A165" s="8">
        <f>IF(County!D1243=1,1,IF(County!E1243=1,2,IF(County!F1243=1,3,0)))</f>
        <v>2</v>
      </c>
      <c r="B165" s="8">
        <f>IF(County!D1243=2,1,IF(County!E1243=2,2,IF(County!F1243=2,3,0)))</f>
        <v>1</v>
      </c>
      <c r="C165" s="8">
        <f>IF(County!D1243=3,1,IF(County!E1243=3,2,IF(County!F1243=3,3,0)))</f>
        <v>0</v>
      </c>
      <c r="D165" s="8">
        <v>4</v>
      </c>
      <c r="E165" s="8" t="str">
        <f>County!A1243</f>
        <v>Washington</v>
      </c>
      <c r="F165" s="63">
        <f>MAX(County!N1243:W1243)</f>
        <v>10194</v>
      </c>
      <c r="G165" s="63">
        <f>LARGE(County!N1243:W1243,2)</f>
        <v>6761</v>
      </c>
      <c r="H165" s="63"/>
      <c r="I165" s="63">
        <f>County!C1243-F165-G165-H165</f>
        <v>380</v>
      </c>
      <c r="J165" s="63">
        <f>County!BP1243</f>
        <v>23029</v>
      </c>
    </row>
    <row r="166" spans="1:18">
      <c r="A166" s="8">
        <f>IF(County!D1245=1,1,IF(County!E1245=1,2,IF(County!F1245=1,3,0)))</f>
        <v>1</v>
      </c>
      <c r="B166" s="8">
        <f>IF(County!D1245=2,1,IF(County!E1245=2,2,IF(County!F1245=2,3,0)))</f>
        <v>2</v>
      </c>
      <c r="C166" s="8">
        <f>IF(County!D1245=3,1,IF(County!E1245=3,2,IF(County!F1245=3,3,0)))</f>
        <v>0</v>
      </c>
      <c r="D166" s="8">
        <v>4</v>
      </c>
      <c r="E166" s="8" t="str">
        <f>County!A1245</f>
        <v>Overseas</v>
      </c>
      <c r="F166" s="63">
        <f>MAX(County!N1245:W1245)</f>
        <v>4599</v>
      </c>
      <c r="G166" s="63">
        <f>LARGE(County!N1245:W1245,2)</f>
        <v>838</v>
      </c>
      <c r="H166" s="63"/>
      <c r="I166" s="63">
        <f>County!C1245-F166-G166-H166</f>
        <v>272</v>
      </c>
      <c r="J166" s="63">
        <f>County!BP1245</f>
        <v>23099</v>
      </c>
    </row>
    <row r="175" spans="1:18">
      <c r="A175" s="62" t="s">
        <v>2476</v>
      </c>
    </row>
    <row r="176" spans="1:18">
      <c r="A176" s="8">
        <v>1</v>
      </c>
      <c r="B176" s="8">
        <v>2</v>
      </c>
      <c r="C176" s="8">
        <v>3</v>
      </c>
      <c r="D176" s="8">
        <v>4</v>
      </c>
      <c r="E176" s="8" t="s">
        <v>3151</v>
      </c>
      <c r="F176" s="63" t="s">
        <v>1768</v>
      </c>
      <c r="G176" s="63" t="s">
        <v>1769</v>
      </c>
      <c r="H176" s="63" t="s">
        <v>1605</v>
      </c>
      <c r="I176" s="63" t="s">
        <v>374</v>
      </c>
      <c r="J176" s="8" t="s">
        <v>620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>
      <c r="A177" s="8">
        <f>IF(County!D1274=1,1,IF(County!E1274=1,2,IF(County!F1274=1,3,0)))</f>
        <v>1</v>
      </c>
      <c r="B177" s="8">
        <f>IF(County!D1274=2,1,IF(County!E1274=2,2,IF(County!F1274=2,3,0)))</f>
        <v>2</v>
      </c>
      <c r="C177" s="8">
        <f>IF(County!D1274=3,1,IF(County!E1274=3,2,IF(County!F1274=3,3,0)))</f>
        <v>0</v>
      </c>
      <c r="D177" s="8">
        <v>4</v>
      </c>
      <c r="E177" s="8" t="str">
        <f>County!A1274</f>
        <v>Barnstable</v>
      </c>
      <c r="F177" s="63">
        <f>MAX(County!N1274:W1274)</f>
        <v>91994</v>
      </c>
      <c r="G177" s="63">
        <f>LARGE(County!N1274:W1274,2)</f>
        <v>55311</v>
      </c>
      <c r="H177" s="63"/>
      <c r="I177" s="63">
        <f>County!C1274-F177-G177-H177</f>
        <v>3020</v>
      </c>
      <c r="J177" s="63">
        <f>County!BP1274</f>
        <v>25001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IF(County!D1275=1,1,IF(County!E1275=1,2,IF(County!F1275=1,3,0)))</f>
        <v>1</v>
      </c>
      <c r="B178" s="8">
        <f>IF(County!D1275=2,1,IF(County!E1275=2,2,IF(County!F1275=2,3,0)))</f>
        <v>2</v>
      </c>
      <c r="C178" s="8">
        <f>IF(County!D1275=3,1,IF(County!E1275=3,2,IF(County!F1275=3,3,0)))</f>
        <v>0</v>
      </c>
      <c r="D178" s="8">
        <v>4</v>
      </c>
      <c r="E178" s="8" t="str">
        <f>County!A1275</f>
        <v>Berkshire</v>
      </c>
      <c r="F178" s="63">
        <f>MAX(County!N1275:W1275)</f>
        <v>51705</v>
      </c>
      <c r="G178" s="63">
        <f>LARGE(County!N1275:W1275,2)</f>
        <v>18064</v>
      </c>
      <c r="H178" s="63"/>
      <c r="I178" s="63">
        <f>County!C1275-F178-G178-H178</f>
        <v>1606</v>
      </c>
      <c r="J178" s="63">
        <f>County!BP1275</f>
        <v>25003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IF(County!D1276=1,1,IF(County!E1276=1,2,IF(County!F1276=1,3,0)))</f>
        <v>1</v>
      </c>
      <c r="B179" s="8">
        <f>IF(County!D1276=2,1,IF(County!E1276=2,2,IF(County!F1276=2,3,0)))</f>
        <v>2</v>
      </c>
      <c r="C179" s="8">
        <f>IF(County!D1276=3,1,IF(County!E1276=3,2,IF(County!F1276=3,3,0)))</f>
        <v>0</v>
      </c>
      <c r="D179" s="8">
        <v>4</v>
      </c>
      <c r="E179" s="8" t="str">
        <f>County!A1276</f>
        <v>Bristol</v>
      </c>
      <c r="F179" s="63">
        <f>MAX(County!N1276:W1276)</f>
        <v>153377</v>
      </c>
      <c r="G179" s="63">
        <f>LARGE(County!N1276:W1276,2)</f>
        <v>119872</v>
      </c>
      <c r="H179" s="63"/>
      <c r="I179" s="63">
        <f>County!C1276-F179-G179-H179</f>
        <v>6030</v>
      </c>
      <c r="J179" s="63">
        <f>County!BP1276</f>
        <v>25005</v>
      </c>
      <c r="K179" s="8"/>
      <c r="L179" s="8"/>
      <c r="M179" s="8"/>
      <c r="N179" s="8"/>
      <c r="O179" s="8"/>
      <c r="P179" s="8"/>
      <c r="Q179" s="8"/>
    </row>
    <row r="180" spans="1:17">
      <c r="A180" s="8">
        <f>IF(County!D1277=1,1,IF(County!E1277=1,2,IF(County!F1277=1,3,0)))</f>
        <v>1</v>
      </c>
      <c r="B180" s="8">
        <f>IF(County!D1277=2,1,IF(County!E1277=2,2,IF(County!F1277=2,3,0)))</f>
        <v>2</v>
      </c>
      <c r="C180" s="8">
        <f>IF(County!D1277=3,1,IF(County!E1277=3,2,IF(County!F1277=3,3,0)))</f>
        <v>0</v>
      </c>
      <c r="D180" s="8">
        <v>4</v>
      </c>
      <c r="E180" s="8" t="str">
        <f>County!A1277</f>
        <v>Dukes</v>
      </c>
      <c r="F180" s="63">
        <f>MAX(County!N1277:W1277)</f>
        <v>9914</v>
      </c>
      <c r="G180" s="63">
        <f>LARGE(County!N1277:W1277,2)</f>
        <v>2631</v>
      </c>
      <c r="H180" s="63"/>
      <c r="I180" s="63">
        <f>County!C1277-F180-G180-H180</f>
        <v>253</v>
      </c>
      <c r="J180" s="63">
        <f>County!BP1277</f>
        <v>25007</v>
      </c>
      <c r="K180" s="8"/>
      <c r="L180" s="8"/>
      <c r="M180" s="8"/>
      <c r="N180" s="8"/>
      <c r="O180" s="8"/>
      <c r="P180" s="8"/>
      <c r="Q180" s="8"/>
    </row>
    <row r="181" spans="1:17">
      <c r="A181" s="8">
        <f>IF(County!D1278=1,1,IF(County!E1278=1,2,IF(County!F1278=1,3,0)))</f>
        <v>1</v>
      </c>
      <c r="B181" s="8">
        <f>IF(County!D1278=2,1,IF(County!E1278=2,2,IF(County!F1278=2,3,0)))</f>
        <v>2</v>
      </c>
      <c r="C181" s="8">
        <f>IF(County!D1278=3,1,IF(County!E1278=3,2,IF(County!F1278=3,3,0)))</f>
        <v>0</v>
      </c>
      <c r="D181" s="8">
        <v>4</v>
      </c>
      <c r="E181" s="8" t="str">
        <f>County!A1278</f>
        <v>Essex</v>
      </c>
      <c r="F181" s="63">
        <f>MAX(County!N1278:W1278)</f>
        <v>267198</v>
      </c>
      <c r="G181" s="63">
        <f>LARGE(County!N1278:W1278,2)</f>
        <v>144837</v>
      </c>
      <c r="H181" s="63"/>
      <c r="I181" s="63">
        <f>County!C1278-F181-G181-H181</f>
        <v>9175</v>
      </c>
      <c r="J181" s="63">
        <f>County!BP1278</f>
        <v>25009</v>
      </c>
      <c r="K181" s="8"/>
      <c r="L181" s="8"/>
      <c r="M181" s="8"/>
      <c r="N181" s="8"/>
      <c r="O181" s="8"/>
      <c r="P181" s="8"/>
      <c r="Q181" s="8"/>
    </row>
    <row r="182" spans="1:17">
      <c r="A182" s="8">
        <f>IF(County!D1279=1,1,IF(County!E1279=1,2,IF(County!F1279=1,3,0)))</f>
        <v>1</v>
      </c>
      <c r="B182" s="8">
        <f>IF(County!D1279=2,1,IF(County!E1279=2,2,IF(County!F1279=2,3,0)))</f>
        <v>2</v>
      </c>
      <c r="C182" s="8">
        <f>IF(County!D1279=3,1,IF(County!E1279=3,2,IF(County!F1279=3,3,0)))</f>
        <v>0</v>
      </c>
      <c r="D182" s="8">
        <v>4</v>
      </c>
      <c r="E182" s="8" t="str">
        <f>County!A1279</f>
        <v>Franklin</v>
      </c>
      <c r="F182" s="63">
        <f>MAX(County!N1279:W1279)</f>
        <v>30030</v>
      </c>
      <c r="G182" s="63">
        <f>LARGE(County!N1279:W1279,2)</f>
        <v>11201</v>
      </c>
      <c r="H182" s="63"/>
      <c r="I182" s="63">
        <f>County!C1279-F182-G182-H182</f>
        <v>1227</v>
      </c>
      <c r="J182" s="63">
        <f>County!BP1279</f>
        <v>25011</v>
      </c>
      <c r="K182" s="8"/>
      <c r="L182" s="8"/>
      <c r="M182" s="8"/>
      <c r="N182" s="8"/>
      <c r="O182" s="8"/>
      <c r="P182" s="8"/>
      <c r="Q182" s="8"/>
    </row>
    <row r="183" spans="1:17">
      <c r="A183" s="8">
        <f>IF(County!D1280=1,1,IF(County!E1280=1,2,IF(County!F1280=1,3,0)))</f>
        <v>1</v>
      </c>
      <c r="B183" s="8">
        <f>IF(County!D1280=2,1,IF(County!E1280=2,2,IF(County!F1280=2,3,0)))</f>
        <v>2</v>
      </c>
      <c r="C183" s="8">
        <f>IF(County!D1280=3,1,IF(County!E1280=3,2,IF(County!F1280=3,3,0)))</f>
        <v>0</v>
      </c>
      <c r="D183" s="8">
        <v>4</v>
      </c>
      <c r="E183" s="8" t="str">
        <f>County!A1280</f>
        <v>Hampden</v>
      </c>
      <c r="F183" s="63">
        <f>MAX(County!N1280:W1280)</f>
        <v>125948</v>
      </c>
      <c r="G183" s="63">
        <f>LARGE(County!N1280:W1280,2)</f>
        <v>87318</v>
      </c>
      <c r="H183" s="63"/>
      <c r="I183" s="63">
        <f>County!C1280-F183-G183-H183</f>
        <v>4911</v>
      </c>
      <c r="J183" s="63">
        <f>County!BP1280</f>
        <v>25013</v>
      </c>
      <c r="K183" s="8"/>
      <c r="L183" s="8"/>
      <c r="M183" s="8"/>
      <c r="N183" s="8"/>
      <c r="O183" s="8"/>
      <c r="P183" s="8"/>
      <c r="Q183" s="8"/>
    </row>
    <row r="184" spans="1:17">
      <c r="A184" s="8">
        <f>IF(County!D1281=1,1,IF(County!E1281=1,2,IF(County!F1281=1,3,0)))</f>
        <v>1</v>
      </c>
      <c r="B184" s="8">
        <f>IF(County!D1281=2,1,IF(County!E1281=2,2,IF(County!F1281=2,3,0)))</f>
        <v>2</v>
      </c>
      <c r="C184" s="8">
        <f>IF(County!D1281=3,1,IF(County!E1281=3,2,IF(County!F1281=3,3,0)))</f>
        <v>0</v>
      </c>
      <c r="D184" s="8">
        <v>4</v>
      </c>
      <c r="E184" s="8" t="str">
        <f>County!A1281</f>
        <v>Hampshire</v>
      </c>
      <c r="F184" s="63">
        <f>MAX(County!N1281:W1281)</f>
        <v>63362</v>
      </c>
      <c r="G184" s="63">
        <f>LARGE(County!N1281:W1281,2)</f>
        <v>22281</v>
      </c>
      <c r="H184" s="63"/>
      <c r="I184" s="63">
        <f>County!C1281-F184-G184-H184</f>
        <v>2211</v>
      </c>
      <c r="J184" s="63">
        <f>County!BP1281</f>
        <v>25015</v>
      </c>
      <c r="K184" s="8"/>
      <c r="L184" s="8"/>
      <c r="M184" s="8"/>
      <c r="N184" s="8"/>
      <c r="O184" s="8"/>
      <c r="P184" s="8"/>
      <c r="Q184" s="8"/>
    </row>
    <row r="185" spans="1:17">
      <c r="A185" s="8">
        <f>IF(County!D1282=1,1,IF(County!E1282=1,2,IF(County!F1282=1,3,0)))</f>
        <v>1</v>
      </c>
      <c r="B185" s="8">
        <f>IF(County!D1282=2,1,IF(County!E1282=2,2,IF(County!F1282=2,3,0)))</f>
        <v>2</v>
      </c>
      <c r="C185" s="8">
        <f>IF(County!D1282=3,1,IF(County!E1282=3,2,IF(County!F1282=3,3,0)))</f>
        <v>0</v>
      </c>
      <c r="D185" s="8">
        <v>4</v>
      </c>
      <c r="E185" s="8" t="str">
        <f>County!A1282</f>
        <v>Middlesex</v>
      </c>
      <c r="F185" s="63">
        <f>MAX(County!N1282:W1282)</f>
        <v>617196</v>
      </c>
      <c r="G185" s="63">
        <f>LARGE(County!N1282:W1282,2)</f>
        <v>226956</v>
      </c>
      <c r="H185" s="63"/>
      <c r="I185" s="63">
        <f>County!C1282-F185-G185-H185</f>
        <v>19425</v>
      </c>
      <c r="J185" s="63">
        <f>County!BP1282</f>
        <v>25017</v>
      </c>
      <c r="K185" s="8"/>
      <c r="L185" s="8"/>
      <c r="M185" s="8"/>
      <c r="N185" s="8"/>
      <c r="O185" s="8"/>
      <c r="P185" s="8"/>
      <c r="Q185" s="8"/>
    </row>
    <row r="186" spans="1:17">
      <c r="A186" s="8">
        <f>IF(County!D1283=1,1,IF(County!E1283=1,2,IF(County!F1283=1,3,0)))</f>
        <v>1</v>
      </c>
      <c r="B186" s="8">
        <f>IF(County!D1283=2,1,IF(County!E1283=2,2,IF(County!F1283=2,3,0)))</f>
        <v>2</v>
      </c>
      <c r="C186" s="8">
        <f>IF(County!D1283=3,1,IF(County!E1283=3,2,IF(County!F1283=3,3,0)))</f>
        <v>0</v>
      </c>
      <c r="D186" s="8">
        <v>4</v>
      </c>
      <c r="E186" s="8" t="str">
        <f>County!A1283</f>
        <v>Nantucket</v>
      </c>
      <c r="F186" s="63">
        <f>MAX(County!N1283:W1283)</f>
        <v>5241</v>
      </c>
      <c r="G186" s="63">
        <f>LARGE(County!N1283:W1283,2)</f>
        <v>1914</v>
      </c>
      <c r="H186" s="63"/>
      <c r="I186" s="63">
        <f>County!C1283-F186-G186-H186</f>
        <v>151</v>
      </c>
      <c r="J186" s="63">
        <f>County!BP1283</f>
        <v>25019</v>
      </c>
      <c r="K186" s="8"/>
      <c r="L186" s="8"/>
      <c r="M186" s="8"/>
      <c r="N186" s="8"/>
      <c r="O186" s="8"/>
      <c r="P186" s="8"/>
      <c r="Q186" s="8"/>
    </row>
    <row r="187" spans="1:17">
      <c r="A187" s="8">
        <f>IF(County!D1284=1,1,IF(County!E1284=1,2,IF(County!F1284=1,3,0)))</f>
        <v>1</v>
      </c>
      <c r="B187" s="8">
        <f>IF(County!D1284=2,1,IF(County!E1284=2,2,IF(County!F1284=2,3,0)))</f>
        <v>2</v>
      </c>
      <c r="C187" s="8">
        <f>IF(County!D1284=3,1,IF(County!E1284=3,2,IF(County!F1284=3,3,0)))</f>
        <v>0</v>
      </c>
      <c r="D187" s="8">
        <v>4</v>
      </c>
      <c r="E187" s="8" t="str">
        <f>County!A1284</f>
        <v>Norfolk</v>
      </c>
      <c r="F187" s="63">
        <f>MAX(County!N1284:W1284)</f>
        <v>273312</v>
      </c>
      <c r="G187" s="63">
        <f>LARGE(County!N1284:W1284,2)</f>
        <v>125294</v>
      </c>
      <c r="H187" s="63"/>
      <c r="I187" s="63">
        <f>County!C1284-F187-G187-H187</f>
        <v>9145</v>
      </c>
      <c r="J187" s="63">
        <f>County!BP1284</f>
        <v>25021</v>
      </c>
      <c r="K187" s="8"/>
      <c r="L187" s="8"/>
      <c r="M187" s="8"/>
      <c r="N187" s="8"/>
      <c r="O187" s="8"/>
      <c r="P187" s="8"/>
      <c r="Q187" s="8"/>
    </row>
    <row r="188" spans="1:17">
      <c r="A188" s="8">
        <f>IF(County!D1285=1,1,IF(County!E1285=1,2,IF(County!F1285=1,3,0)))</f>
        <v>1</v>
      </c>
      <c r="B188" s="8">
        <f>IF(County!D1285=2,1,IF(County!E1285=2,2,IF(County!F1285=2,3,0)))</f>
        <v>2</v>
      </c>
      <c r="C188" s="8">
        <f>IF(County!D1285=3,1,IF(County!E1285=3,2,IF(County!F1285=3,3,0)))</f>
        <v>0</v>
      </c>
      <c r="D188" s="8">
        <v>4</v>
      </c>
      <c r="E188" s="8" t="str">
        <f>County!A1285</f>
        <v>Plymouth</v>
      </c>
      <c r="F188" s="63">
        <f>MAX(County!N1285:W1285)</f>
        <v>173630</v>
      </c>
      <c r="G188" s="63">
        <f>LARGE(County!N1285:W1285,2)</f>
        <v>121227</v>
      </c>
      <c r="H188" s="63"/>
      <c r="I188" s="63">
        <f>County!C1285-F188-G188-H188</f>
        <v>6959</v>
      </c>
      <c r="J188" s="63">
        <f>County!BP1285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8">
        <f>IF(County!D1286=1,1,IF(County!E1286=1,2,IF(County!F1286=1,3,0)))</f>
        <v>1</v>
      </c>
      <c r="B189" s="8">
        <f>IF(County!D1286=2,1,IF(County!E1286=2,2,IF(County!F1286=2,3,0)))</f>
        <v>2</v>
      </c>
      <c r="C189" s="8">
        <f>IF(County!D1286=3,1,IF(County!E1286=3,2,IF(County!F1286=3,3,0)))</f>
        <v>0</v>
      </c>
      <c r="D189" s="8">
        <v>4</v>
      </c>
      <c r="E189" s="8" t="str">
        <f>County!A1286</f>
        <v>Suffolk</v>
      </c>
      <c r="F189" s="63">
        <f>MAX(County!N1286:W1286)</f>
        <v>270522</v>
      </c>
      <c r="G189" s="63">
        <f>LARGE(County!N1286:W1286,2)</f>
        <v>58613</v>
      </c>
      <c r="H189" s="63"/>
      <c r="I189" s="63">
        <f>County!C1286-F189-G189-H189</f>
        <v>6327</v>
      </c>
      <c r="J189" s="63">
        <f>County!BP1286</f>
        <v>25025</v>
      </c>
    </row>
    <row r="190" spans="1:17">
      <c r="A190" s="8">
        <f>IF(County!D1287=1,1,IF(County!E1287=1,2,IF(County!F1287=1,3,0)))</f>
        <v>1</v>
      </c>
      <c r="B190" s="8">
        <f>IF(County!D1287=2,1,IF(County!E1287=2,2,IF(County!F1287=2,3,0)))</f>
        <v>2</v>
      </c>
      <c r="C190" s="8">
        <f>IF(County!D1287=3,1,IF(County!E1287=3,2,IF(County!F1287=3,3,0)))</f>
        <v>0</v>
      </c>
      <c r="D190" s="8">
        <v>4</v>
      </c>
      <c r="E190" s="8" t="str">
        <f>County!A1287</f>
        <v>Worcester</v>
      </c>
      <c r="F190" s="63">
        <f>MAX(County!N1287:W1287)</f>
        <v>248773</v>
      </c>
      <c r="G190" s="63">
        <f>LARGE(County!N1287:W1287,2)</f>
        <v>171683</v>
      </c>
      <c r="H190" s="63"/>
      <c r="I190" s="63">
        <f>County!C1287-F190-G190-H190</f>
        <v>11558</v>
      </c>
      <c r="J190" s="63">
        <f>County!BP1287</f>
        <v>25027</v>
      </c>
    </row>
    <row r="191" spans="1:17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>
      <c r="A201" s="62" t="s">
        <v>1199</v>
      </c>
    </row>
    <row r="202" spans="1:17">
      <c r="A202" s="8">
        <v>1</v>
      </c>
      <c r="B202" s="8">
        <v>2</v>
      </c>
      <c r="C202" s="8">
        <v>3</v>
      </c>
      <c r="D202" s="8">
        <v>4</v>
      </c>
      <c r="E202" s="8" t="s">
        <v>3151</v>
      </c>
      <c r="F202" s="63" t="s">
        <v>1768</v>
      </c>
      <c r="G202" s="63" t="s">
        <v>1769</v>
      </c>
      <c r="H202" s="63" t="s">
        <v>1605</v>
      </c>
      <c r="I202" s="63" t="s">
        <v>374</v>
      </c>
      <c r="J202" s="8" t="s">
        <v>620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>
      <c r="A203" s="8">
        <f>IF(County!D1837=1,1,IF(County!E1837=1,2,IF(County!F1837=1,3,0)))</f>
        <v>2</v>
      </c>
      <c r="B203" s="8">
        <f>IF(County!D1837=2,1,IF(County!E1837=2,2,IF(County!F1837=2,3,0)))</f>
        <v>1</v>
      </c>
      <c r="C203" s="8">
        <f>IF(County!D1837=3,1,IF(County!E1837=3,2,IF(County!F1837=3,3,0)))</f>
        <v>0</v>
      </c>
      <c r="D203" s="8">
        <v>4</v>
      </c>
      <c r="E203" s="8" t="str">
        <f>County!A1837</f>
        <v>Belknap</v>
      </c>
      <c r="F203" s="63">
        <f>MAX(County!N1837:W1837)</f>
        <v>20899</v>
      </c>
      <c r="G203" s="63">
        <f>LARGE(County!N1837:W1837,2)</f>
        <v>16894</v>
      </c>
      <c r="H203" s="63"/>
      <c r="I203" s="63">
        <f>County!C1837-F203-G203-H203</f>
        <v>598</v>
      </c>
      <c r="J203" s="63">
        <f>County!BP1837</f>
        <v>33001</v>
      </c>
      <c r="K203" s="8"/>
      <c r="L203" s="8"/>
      <c r="M203" s="8"/>
      <c r="N203" s="8"/>
      <c r="O203" s="8"/>
      <c r="P203" s="8"/>
      <c r="Q203" s="8"/>
    </row>
    <row r="204" spans="1:17">
      <c r="A204" s="8">
        <f>IF(County!D1838=1,1,IF(County!E1838=1,2,IF(County!F1838=1,3,0)))</f>
        <v>1</v>
      </c>
      <c r="B204" s="8">
        <f>IF(County!D1838=2,1,IF(County!E1838=2,2,IF(County!F1838=2,3,0)))</f>
        <v>2</v>
      </c>
      <c r="C204" s="8">
        <f>IF(County!D1838=3,1,IF(County!E1838=3,2,IF(County!F1838=3,3,0)))</f>
        <v>0</v>
      </c>
      <c r="D204" s="8">
        <v>4</v>
      </c>
      <c r="E204" s="8" t="str">
        <f>County!A1838</f>
        <v>Carroll</v>
      </c>
      <c r="F204" s="63">
        <f>MAX(County!N1838:W1838)</f>
        <v>16649</v>
      </c>
      <c r="G204" s="63">
        <f>LARGE(County!N1838:W1838,2)</f>
        <v>16150</v>
      </c>
      <c r="H204" s="63"/>
      <c r="I204" s="63">
        <f>County!C1838-F204-G204-H204</f>
        <v>422</v>
      </c>
      <c r="J204" s="63">
        <f>County!BP1838</f>
        <v>33003</v>
      </c>
      <c r="K204" s="8"/>
      <c r="L204" s="8"/>
      <c r="M204" s="8"/>
      <c r="N204" s="8"/>
      <c r="O204" s="8"/>
      <c r="P204" s="8"/>
      <c r="Q204" s="8"/>
    </row>
    <row r="205" spans="1:17">
      <c r="A205" s="8">
        <f>IF(County!D1839=1,1,IF(County!E1839=1,2,IF(County!F1839=1,3,0)))</f>
        <v>1</v>
      </c>
      <c r="B205" s="8">
        <f>IF(County!D1839=2,1,IF(County!E1839=2,2,IF(County!F1839=2,3,0)))</f>
        <v>2</v>
      </c>
      <c r="C205" s="8">
        <f>IF(County!D1839=3,1,IF(County!E1839=3,2,IF(County!F1839=3,3,0)))</f>
        <v>0</v>
      </c>
      <c r="D205" s="8">
        <v>4</v>
      </c>
      <c r="E205" s="8" t="str">
        <f>County!A1839</f>
        <v>Cheshire</v>
      </c>
      <c r="F205" s="63">
        <f>MAX(County!N1839:W1839)</f>
        <v>25506</v>
      </c>
      <c r="G205" s="63">
        <f>LARGE(County!N1839:W1839,2)</f>
        <v>17892</v>
      </c>
      <c r="H205" s="63"/>
      <c r="I205" s="63">
        <f>County!C1839-F205-G205-H205</f>
        <v>799</v>
      </c>
      <c r="J205" s="63">
        <f>County!BP1839</f>
        <v>33005</v>
      </c>
      <c r="K205" s="8"/>
      <c r="L205" s="8"/>
      <c r="M205" s="8"/>
      <c r="N205" s="8"/>
      <c r="O205" s="8"/>
      <c r="P205" s="8"/>
      <c r="Q205" s="8"/>
    </row>
    <row r="206" spans="1:17">
      <c r="A206" s="8">
        <f>IF(County!D1840=1,1,IF(County!E1840=1,2,IF(County!F1840=1,3,0)))</f>
        <v>2</v>
      </c>
      <c r="B206" s="8">
        <f>IF(County!D1840=2,1,IF(County!E1840=2,2,IF(County!F1840=2,3,0)))</f>
        <v>1</v>
      </c>
      <c r="C206" s="8">
        <f>IF(County!D1840=3,1,IF(County!E1840=3,2,IF(County!F1840=3,3,0)))</f>
        <v>0</v>
      </c>
      <c r="D206" s="8">
        <v>4</v>
      </c>
      <c r="E206" s="8" t="str">
        <f>County!A1840</f>
        <v>Coos</v>
      </c>
      <c r="F206" s="63">
        <f>MAX(County!N1840:W1840)</f>
        <v>8617</v>
      </c>
      <c r="G206" s="63">
        <f>LARGE(County!N1840:W1840,2)</f>
        <v>7640</v>
      </c>
      <c r="H206" s="63"/>
      <c r="I206" s="63">
        <f>County!C1840-F206-G206-H206</f>
        <v>258</v>
      </c>
      <c r="J206" s="63">
        <f>County!BP1840</f>
        <v>33007</v>
      </c>
      <c r="K206" s="8"/>
      <c r="L206" s="8"/>
      <c r="M206" s="8"/>
      <c r="N206" s="8"/>
      <c r="O206" s="8"/>
      <c r="P206" s="8"/>
      <c r="Q206" s="8"/>
    </row>
    <row r="207" spans="1:17">
      <c r="A207" s="8">
        <f>IF(County!D1841=1,1,IF(County!E1841=1,2,IF(County!F1841=1,3,0)))</f>
        <v>1</v>
      </c>
      <c r="B207" s="8">
        <f>IF(County!D1841=2,1,IF(County!E1841=2,2,IF(County!F1841=2,3,0)))</f>
        <v>2</v>
      </c>
      <c r="C207" s="8">
        <f>IF(County!D1841=3,1,IF(County!E1841=3,2,IF(County!F1841=3,3,0)))</f>
        <v>0</v>
      </c>
      <c r="D207" s="8">
        <v>4</v>
      </c>
      <c r="E207" s="8" t="str">
        <f>County!A1841</f>
        <v>Grafton</v>
      </c>
      <c r="F207" s="63">
        <f>MAX(County!N1841:W1841)</f>
        <v>33180</v>
      </c>
      <c r="G207" s="63">
        <f>LARGE(County!N1841:W1841,2)</f>
        <v>19905</v>
      </c>
      <c r="H207" s="63"/>
      <c r="I207" s="63">
        <f>County!C1841-F207-G207-H207</f>
        <v>881</v>
      </c>
      <c r="J207" s="63">
        <f>County!BP1841</f>
        <v>33009</v>
      </c>
      <c r="K207" s="8"/>
      <c r="L207" s="8"/>
      <c r="M207" s="8"/>
      <c r="N207" s="8"/>
      <c r="O207" s="8"/>
      <c r="P207" s="8"/>
      <c r="Q207" s="8"/>
    </row>
    <row r="208" spans="1:17">
      <c r="A208" s="8">
        <f>IF(County!D1842=1,1,IF(County!E1842=1,2,IF(County!F1842=1,3,0)))</f>
        <v>1</v>
      </c>
      <c r="B208" s="8">
        <f>IF(County!D1842=2,1,IF(County!E1842=2,2,IF(County!F1842=2,3,0)))</f>
        <v>2</v>
      </c>
      <c r="C208" s="8">
        <f>IF(County!D1842=3,1,IF(County!E1842=3,2,IF(County!F1842=3,3,0)))</f>
        <v>0</v>
      </c>
      <c r="D208" s="8">
        <v>4</v>
      </c>
      <c r="E208" s="8" t="str">
        <f>County!A1842</f>
        <v>Hillsborough</v>
      </c>
      <c r="F208" s="63">
        <f>MAX(County!N1842:W1842)</f>
        <v>122344</v>
      </c>
      <c r="G208" s="63">
        <f>LARGE(County!N1842:W1842,2)</f>
        <v>104625</v>
      </c>
      <c r="H208" s="63"/>
      <c r="I208" s="63">
        <f>County!C1842-F208-G208-H208</f>
        <v>3972</v>
      </c>
      <c r="J208" s="63">
        <f>County!BP1842</f>
        <v>33011</v>
      </c>
      <c r="K208" s="8"/>
      <c r="L208" s="8"/>
      <c r="M208" s="8"/>
      <c r="N208" s="8"/>
      <c r="O208" s="8"/>
      <c r="P208" s="8"/>
      <c r="Q208" s="8"/>
    </row>
    <row r="209" spans="1:17">
      <c r="A209" s="8">
        <f>IF(County!D1843=1,1,IF(County!E1843=1,2,IF(County!F1843=1,3,0)))</f>
        <v>1</v>
      </c>
      <c r="B209" s="8">
        <f>IF(County!D1843=2,1,IF(County!E1843=2,2,IF(County!F1843=2,3,0)))</f>
        <v>2</v>
      </c>
      <c r="C209" s="8">
        <f>IF(County!D1843=3,1,IF(County!E1843=3,2,IF(County!F1843=3,3,0)))</f>
        <v>0</v>
      </c>
      <c r="D209" s="8">
        <v>4</v>
      </c>
      <c r="E209" s="8" t="str">
        <f>County!A1843</f>
        <v>Merrimack</v>
      </c>
      <c r="F209" s="63">
        <f>MAX(County!N1843:W1843)</f>
        <v>48533</v>
      </c>
      <c r="G209" s="63">
        <f>LARGE(County!N1843:W1843,2)</f>
        <v>39711</v>
      </c>
      <c r="H209" s="63"/>
      <c r="I209" s="63">
        <f>County!C1843-F209-G209-H209</f>
        <v>1561</v>
      </c>
      <c r="J209" s="63">
        <f>County!BP1843</f>
        <v>33013</v>
      </c>
      <c r="K209" s="8"/>
      <c r="L209" s="8"/>
      <c r="M209" s="8"/>
      <c r="N209" s="8"/>
      <c r="O209" s="8"/>
      <c r="P209" s="8"/>
      <c r="Q209" s="8"/>
    </row>
    <row r="210" spans="1:17">
      <c r="A210" s="8">
        <f>IF(County!D1844=1,1,IF(County!E1844=1,2,IF(County!F1844=1,3,0)))</f>
        <v>1</v>
      </c>
      <c r="B210" s="8">
        <f>IF(County!D1844=2,1,IF(County!E1844=2,2,IF(County!F1844=2,3,0)))</f>
        <v>2</v>
      </c>
      <c r="C210" s="8">
        <f>IF(County!D1844=3,1,IF(County!E1844=3,2,IF(County!F1844=3,3,0)))</f>
        <v>0</v>
      </c>
      <c r="D210" s="8">
        <v>4</v>
      </c>
      <c r="E210" s="8" t="str">
        <f>County!A1844</f>
        <v>Rockingham</v>
      </c>
      <c r="F210" s="63">
        <f>MAX(County!N1844:W1844)</f>
        <v>100064</v>
      </c>
      <c r="G210" s="63">
        <f>LARGE(County!N1844:W1844,2)</f>
        <v>95858</v>
      </c>
      <c r="H210" s="63"/>
      <c r="I210" s="63">
        <f>County!C1844-F210-G210-H210</f>
        <v>2876</v>
      </c>
      <c r="J210" s="63">
        <f>County!BP1844</f>
        <v>33015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IF(County!D1845=1,1,IF(County!E1845=1,2,IF(County!F1845=1,3,0)))</f>
        <v>1</v>
      </c>
      <c r="B211" s="8">
        <f>IF(County!D1845=2,1,IF(County!E1845=2,2,IF(County!F1845=2,3,0)))</f>
        <v>2</v>
      </c>
      <c r="C211" s="8">
        <f>IF(County!D1845=3,1,IF(County!E1845=3,2,IF(County!F1845=3,3,0)))</f>
        <v>0</v>
      </c>
      <c r="D211" s="8">
        <v>4</v>
      </c>
      <c r="E211" s="8" t="str">
        <f>County!A1845</f>
        <v>Strafford</v>
      </c>
      <c r="F211" s="63">
        <f>MAX(County!N1845:W1845)</f>
        <v>41721</v>
      </c>
      <c r="G211" s="63">
        <f>LARGE(County!N1845:W1845,2)</f>
        <v>30489</v>
      </c>
      <c r="H211" s="63"/>
      <c r="I211" s="63">
        <f>County!C1845-F211-G211-H211</f>
        <v>1386</v>
      </c>
      <c r="J211" s="63">
        <f>County!BP1845</f>
        <v>33017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IF(County!D1846=1,1,IF(County!E1846=1,2,IF(County!F1846=1,3,0)))</f>
        <v>1</v>
      </c>
      <c r="B212" s="8">
        <f>IF(County!D1846=2,1,IF(County!E1846=2,2,IF(County!F1846=2,3,0)))</f>
        <v>2</v>
      </c>
      <c r="C212" s="8">
        <f>IF(County!D1846=3,1,IF(County!E1846=3,2,IF(County!F1846=3,3,0)))</f>
        <v>0</v>
      </c>
      <c r="D212" s="8">
        <v>4</v>
      </c>
      <c r="E212" s="8" t="str">
        <f>County!A1846</f>
        <v>Sullivan</v>
      </c>
      <c r="F212" s="63">
        <f>MAX(County!N1846:W1846)</f>
        <v>12390</v>
      </c>
      <c r="G212" s="63">
        <f>LARGE(County!N1846:W1846,2)</f>
        <v>11508</v>
      </c>
      <c r="H212" s="63"/>
      <c r="I212" s="63">
        <f>County!C1846-F212-G212-H212</f>
        <v>482</v>
      </c>
      <c r="J212" s="63">
        <f>County!BP1846</f>
        <v>33019</v>
      </c>
      <c r="K212" s="8"/>
      <c r="L212" s="8"/>
      <c r="M212" s="8"/>
      <c r="N212" s="8"/>
      <c r="O212" s="8"/>
      <c r="P212" s="8"/>
      <c r="Q212" s="8"/>
    </row>
    <row r="213" spans="1:17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>
      <c r="A227" s="62" t="s">
        <v>1113</v>
      </c>
    </row>
    <row r="228" spans="1:17">
      <c r="A228" s="8">
        <v>1</v>
      </c>
      <c r="B228" s="8">
        <v>2</v>
      </c>
      <c r="C228" s="8">
        <v>3</v>
      </c>
      <c r="D228" s="8">
        <v>4</v>
      </c>
      <c r="E228" s="8" t="s">
        <v>3151</v>
      </c>
      <c r="F228" s="63" t="s">
        <v>1768</v>
      </c>
      <c r="G228" s="63" t="s">
        <v>1769</v>
      </c>
      <c r="H228" s="63" t="s">
        <v>1605</v>
      </c>
      <c r="I228" s="63" t="s">
        <v>374</v>
      </c>
      <c r="J228" s="8" t="s">
        <v>620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>
      <c r="A229" s="8">
        <f>IF(County!D2404=1,1,IF(County!E2404=1,2,IF(County!F2404=1,3,0)))</f>
        <v>1</v>
      </c>
      <c r="B229" s="8">
        <f>IF(County!D2404=2,1,IF(County!E2404=2,2,IF(County!F2404=2,3,0)))</f>
        <v>2</v>
      </c>
      <c r="C229" s="8">
        <f>IF(County!D2404=3,1,IF(County!E2404=3,2,IF(County!F2404=3,3,0)))</f>
        <v>0</v>
      </c>
      <c r="D229" s="8">
        <v>4</v>
      </c>
      <c r="E229" s="8" t="str">
        <f>County!A2404</f>
        <v>Bristol</v>
      </c>
      <c r="F229" s="63">
        <f>MAX(County!N2404:W2404)</f>
        <v>18050</v>
      </c>
      <c r="G229" s="63">
        <f>LARGE(County!N2404:W2404,2)</f>
        <v>9745</v>
      </c>
      <c r="H229" s="63"/>
      <c r="I229" s="63">
        <f>County!C2404-F229-G229-H229</f>
        <v>620</v>
      </c>
      <c r="J229" s="63">
        <f>County!BP2404</f>
        <v>44001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IF(County!D2405=1,1,IF(County!E2405=1,2,IF(County!F2405=1,3,0)))</f>
        <v>1</v>
      </c>
      <c r="B230" s="8">
        <f>IF(County!D2405=2,1,IF(County!E2405=2,2,IF(County!F2405=2,3,0)))</f>
        <v>2</v>
      </c>
      <c r="C230" s="8">
        <f>IF(County!D2405=3,1,IF(County!E2405=3,2,IF(County!F2405=3,3,0)))</f>
        <v>0</v>
      </c>
      <c r="D230" s="8">
        <v>4</v>
      </c>
      <c r="E230" s="8" t="str">
        <f>County!A2405</f>
        <v>Kent</v>
      </c>
      <c r="F230" s="63">
        <f>MAX(County!N2405:W2405)</f>
        <v>49113</v>
      </c>
      <c r="G230" s="63">
        <f>LARGE(County!N2405:W2405,2)</f>
        <v>42001</v>
      </c>
      <c r="H230" s="63"/>
      <c r="I230" s="63">
        <f>County!C2405-F230-G230-H230</f>
        <v>1979</v>
      </c>
      <c r="J230" s="63">
        <f>County!BP2405</f>
        <v>44003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IF(County!D2406=1,1,IF(County!E2406=1,2,IF(County!F2406=1,3,0)))</f>
        <v>1</v>
      </c>
      <c r="B231" s="8">
        <f>IF(County!D2406=2,1,IF(County!E2406=2,2,IF(County!F2406=2,3,0)))</f>
        <v>2</v>
      </c>
      <c r="C231" s="8">
        <f>IF(County!D2406=3,1,IF(County!E2406=3,2,IF(County!F2406=3,3,0)))</f>
        <v>0</v>
      </c>
      <c r="D231" s="8">
        <v>4</v>
      </c>
      <c r="E231" s="8" t="str">
        <f>County!A2406</f>
        <v>Newport</v>
      </c>
      <c r="F231" s="63">
        <f>MAX(County!N2406:W2406)</f>
        <v>29486</v>
      </c>
      <c r="G231" s="63">
        <f>LARGE(County!N2406:W2406,2)</f>
        <v>15722</v>
      </c>
      <c r="H231" s="63"/>
      <c r="I231" s="63">
        <f>County!C2406-F231-G231-H231</f>
        <v>940</v>
      </c>
      <c r="J231" s="63">
        <f>County!BP2406</f>
        <v>44005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IF(County!D2407=1,1,IF(County!E2407=1,2,IF(County!F2407=1,3,0)))</f>
        <v>1</v>
      </c>
      <c r="B232" s="8">
        <f>IF(County!D2407=2,1,IF(County!E2407=2,2,IF(County!F2407=2,3,0)))</f>
        <v>2</v>
      </c>
      <c r="C232" s="8">
        <f>IF(County!D2407=3,1,IF(County!E2407=3,2,IF(County!F2407=3,3,0)))</f>
        <v>0</v>
      </c>
      <c r="D232" s="8">
        <v>4</v>
      </c>
      <c r="E232" s="8" t="str">
        <f>County!A2407</f>
        <v>Providence</v>
      </c>
      <c r="F232" s="63">
        <f>MAX(County!N2407:W2407)</f>
        <v>165012</v>
      </c>
      <c r="G232" s="63">
        <f>LARGE(County!N2407:W2407,2)</f>
        <v>102551</v>
      </c>
      <c r="H232" s="63"/>
      <c r="I232" s="63">
        <f>County!C2407-F232-G232-H232</f>
        <v>5104</v>
      </c>
      <c r="J232" s="63">
        <f>County!BP2407</f>
        <v>44007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IF(County!D2409=1,1,IF(County!E2409=1,2,IF(County!F2409=1,3,0)))</f>
        <v>0</v>
      </c>
      <c r="B233" s="8">
        <f>IF(County!D2409=2,1,IF(County!E2409=2,2,IF(County!F2409=2,3,0)))</f>
        <v>0</v>
      </c>
      <c r="C233" s="8">
        <f>IF(County!D2409=3,1,IF(County!E2409=3,2,IF(County!F2409=3,3,0)))</f>
        <v>0</v>
      </c>
      <c r="D233" s="8">
        <v>4</v>
      </c>
      <c r="E233" s="8" t="str">
        <f>County!A2409</f>
        <v>Federal</v>
      </c>
      <c r="F233" s="63">
        <f>MAX(County!N2409:W2409)</f>
        <v>0</v>
      </c>
      <c r="G233" s="63">
        <f>LARGE(County!N2409:W2409,2)</f>
        <v>0</v>
      </c>
      <c r="H233" s="63"/>
      <c r="I233" s="63">
        <f>County!C2409-F233-G233-H233</f>
        <v>0</v>
      </c>
      <c r="J233" s="63">
        <f>County!BP2409</f>
        <v>44099</v>
      </c>
      <c r="K233" s="8"/>
      <c r="L233" s="8"/>
      <c r="M233" s="8"/>
      <c r="N233" s="8"/>
      <c r="O233" s="8"/>
      <c r="P233" s="8"/>
      <c r="Q233" s="8"/>
    </row>
    <row r="234" spans="1:17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>
      <c r="A241" s="62" t="s">
        <v>725</v>
      </c>
    </row>
    <row r="242" spans="1:17">
      <c r="A242" s="8">
        <v>1</v>
      </c>
      <c r="B242" s="8">
        <v>2</v>
      </c>
      <c r="C242" s="8">
        <v>3</v>
      </c>
      <c r="D242" s="8">
        <v>4</v>
      </c>
      <c r="E242" s="8" t="s">
        <v>3151</v>
      </c>
      <c r="F242" s="63" t="s">
        <v>1768</v>
      </c>
      <c r="G242" s="63" t="s">
        <v>1769</v>
      </c>
      <c r="H242" s="63" t="s">
        <v>1605</v>
      </c>
      <c r="I242" s="63" t="s">
        <v>374</v>
      </c>
      <c r="J242" s="8" t="s">
        <v>620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>
      <c r="A243" s="8">
        <f>IF(County!D2912=1,1,IF(County!E2912=1,2,IF(County!F2912=1,3,0)))</f>
        <v>1</v>
      </c>
      <c r="B243" s="8">
        <f>IF(County!D2912=2,1,IF(County!E2912=2,2,IF(County!F2912=2,3,0)))</f>
        <v>2</v>
      </c>
      <c r="C243" s="8">
        <f>IF(County!D2912=3,1,IF(County!E2912=3,2,IF(County!F2912=3,3,0)))</f>
        <v>0</v>
      </c>
      <c r="D243" s="8">
        <v>4</v>
      </c>
      <c r="E243" s="8" t="str">
        <f>County!A2912</f>
        <v>Addison</v>
      </c>
      <c r="F243" s="63">
        <f>MAX(County!N2912:W2912)</f>
        <v>14967</v>
      </c>
      <c r="G243" s="63">
        <f>LARGE(County!N2912:W2912,2)</f>
        <v>6292</v>
      </c>
      <c r="H243" s="63"/>
      <c r="I243" s="63">
        <f>County!C2912-F243-G243-H243</f>
        <v>763</v>
      </c>
      <c r="J243" s="63">
        <f>County!BP2912</f>
        <v>50001</v>
      </c>
      <c r="K243" s="8"/>
      <c r="L243" s="8"/>
      <c r="M243" s="8"/>
      <c r="N243" s="8"/>
      <c r="O243" s="8"/>
      <c r="P243" s="8"/>
      <c r="Q243" s="8"/>
    </row>
    <row r="244" spans="1:17">
      <c r="A244" s="8">
        <f>IF(County!D2913=1,1,IF(County!E2913=1,2,IF(County!F2913=1,3,0)))</f>
        <v>1</v>
      </c>
      <c r="B244" s="8">
        <f>IF(County!D2913=2,1,IF(County!E2913=2,2,IF(County!F2913=2,3,0)))</f>
        <v>2</v>
      </c>
      <c r="C244" s="8">
        <f>IF(County!D2913=3,1,IF(County!E2913=3,2,IF(County!F2913=3,3,0)))</f>
        <v>0</v>
      </c>
      <c r="D244" s="8">
        <v>4</v>
      </c>
      <c r="E244" s="8" t="str">
        <f>County!A2913</f>
        <v>Bennington</v>
      </c>
      <c r="F244" s="63">
        <f>MAX(County!N2913:W2913)</f>
        <v>12705</v>
      </c>
      <c r="G244" s="63">
        <f>LARGE(County!N2913:W2913,2)</f>
        <v>7114</v>
      </c>
      <c r="H244" s="63"/>
      <c r="I244" s="63">
        <f>County!C2913-F244-G244-H244</f>
        <v>643</v>
      </c>
      <c r="J244" s="63">
        <f>County!BP2913</f>
        <v>50003</v>
      </c>
      <c r="K244" s="8"/>
      <c r="L244" s="8"/>
      <c r="M244" s="8"/>
      <c r="N244" s="8"/>
      <c r="O244" s="8"/>
      <c r="P244" s="8"/>
      <c r="Q244" s="8"/>
    </row>
    <row r="245" spans="1:17">
      <c r="A245" s="8">
        <f>IF(County!D2914=1,1,IF(County!E2914=1,2,IF(County!F2914=1,3,0)))</f>
        <v>1</v>
      </c>
      <c r="B245" s="8">
        <f>IF(County!D2914=2,1,IF(County!E2914=2,2,IF(County!F2914=2,3,0)))</f>
        <v>2</v>
      </c>
      <c r="C245" s="8">
        <f>IF(County!D2914=3,1,IF(County!E2914=3,2,IF(County!F2914=3,3,0)))</f>
        <v>0</v>
      </c>
      <c r="D245" s="8">
        <v>4</v>
      </c>
      <c r="E245" s="8" t="str">
        <f>County!A2914</f>
        <v>Caledonia</v>
      </c>
      <c r="F245" s="63">
        <f>MAX(County!N2914:W2914)</f>
        <v>9011</v>
      </c>
      <c r="G245" s="63">
        <f>LARGE(County!N2914:W2914,2)</f>
        <v>6551</v>
      </c>
      <c r="H245" s="63"/>
      <c r="I245" s="63">
        <f>County!C2914-F245-G245-H245</f>
        <v>607</v>
      </c>
      <c r="J245" s="63">
        <f>County!BP2914</f>
        <v>50005</v>
      </c>
      <c r="K245" s="8"/>
      <c r="L245" s="8"/>
      <c r="M245" s="8"/>
      <c r="N245" s="8"/>
      <c r="O245" s="8"/>
      <c r="P245" s="8"/>
      <c r="Q245" s="8"/>
    </row>
    <row r="246" spans="1:17">
      <c r="A246" s="8">
        <f>IF(County!D2915=1,1,IF(County!E2915=1,2,IF(County!F2915=1,3,0)))</f>
        <v>1</v>
      </c>
      <c r="B246" s="8">
        <f>IF(County!D2915=2,1,IF(County!E2915=2,2,IF(County!F2915=2,3,0)))</f>
        <v>2</v>
      </c>
      <c r="C246" s="8">
        <f>IF(County!D2915=3,1,IF(County!E2915=3,2,IF(County!F2915=3,3,0)))</f>
        <v>0</v>
      </c>
      <c r="D246" s="8">
        <v>4</v>
      </c>
      <c r="E246" s="8" t="str">
        <f>County!A2915</f>
        <v>Chittenden</v>
      </c>
      <c r="F246" s="63">
        <f>MAX(County!N2915:W2915)</f>
        <v>74961</v>
      </c>
      <c r="G246" s="63">
        <f>LARGE(County!N2915:W2915,2)</f>
        <v>21017</v>
      </c>
      <c r="H246" s="63"/>
      <c r="I246" s="63">
        <f>County!C2915-F246-G246-H246</f>
        <v>2937</v>
      </c>
      <c r="J246" s="63">
        <f>County!BP2915</f>
        <v>50007</v>
      </c>
      <c r="K246" s="8"/>
      <c r="L246" s="8"/>
      <c r="M246" s="8"/>
      <c r="N246" s="8"/>
      <c r="O246" s="8"/>
      <c r="P246" s="8"/>
      <c r="Q246" s="8"/>
    </row>
    <row r="247" spans="1:17">
      <c r="A247" s="8">
        <f>IF(County!D2916=1,1,IF(County!E2916=1,2,IF(County!F2916=1,3,0)))</f>
        <v>2</v>
      </c>
      <c r="B247" s="8">
        <f>IF(County!D2916=2,1,IF(County!E2916=2,2,IF(County!F2916=2,3,0)))</f>
        <v>1</v>
      </c>
      <c r="C247" s="8">
        <f>IF(County!D2916=3,1,IF(County!E2916=3,2,IF(County!F2916=3,3,0)))</f>
        <v>0</v>
      </c>
      <c r="D247" s="8">
        <v>4</v>
      </c>
      <c r="E247" s="8" t="str">
        <f>County!A2916</f>
        <v>Essex</v>
      </c>
      <c r="F247" s="63">
        <f>MAX(County!N2916:W2916)</f>
        <v>1773</v>
      </c>
      <c r="G247" s="63">
        <f>LARGE(County!N2916:W2916,2)</f>
        <v>1405</v>
      </c>
      <c r="H247" s="63"/>
      <c r="I247" s="63">
        <f>County!C2916-F247-G247-H247</f>
        <v>110</v>
      </c>
      <c r="J247" s="63">
        <f>County!BP2916</f>
        <v>50009</v>
      </c>
      <c r="K247" s="8"/>
      <c r="L247" s="8"/>
      <c r="M247" s="8"/>
      <c r="N247" s="8"/>
      <c r="O247" s="8"/>
      <c r="P247" s="8"/>
      <c r="Q247" s="8"/>
    </row>
    <row r="248" spans="1:17">
      <c r="A248" s="8">
        <f>IF(County!D2917=1,1,IF(County!E2917=1,2,IF(County!F2917=1,3,0)))</f>
        <v>1</v>
      </c>
      <c r="B248" s="8">
        <f>IF(County!D2917=2,1,IF(County!E2917=2,2,IF(County!F2917=2,3,0)))</f>
        <v>2</v>
      </c>
      <c r="C248" s="8">
        <f>IF(County!D2917=3,1,IF(County!E2917=3,2,IF(County!F2917=3,3,0)))</f>
        <v>0</v>
      </c>
      <c r="D248" s="8">
        <v>4</v>
      </c>
      <c r="E248" s="8" t="str">
        <f>County!A2917</f>
        <v>Franklin</v>
      </c>
      <c r="F248" s="63">
        <f>MAX(County!N2917:W2917)</f>
        <v>13611</v>
      </c>
      <c r="G248" s="63">
        <f>LARGE(County!N2917:W2917,2)</f>
        <v>11274</v>
      </c>
      <c r="H248" s="63"/>
      <c r="I248" s="63">
        <f>County!C2917-F248-G248-H248</f>
        <v>945</v>
      </c>
      <c r="J248" s="63">
        <f>County!BP2917</f>
        <v>50011</v>
      </c>
      <c r="K248" s="8"/>
      <c r="L248" s="8"/>
      <c r="M248" s="8"/>
      <c r="N248" s="8"/>
      <c r="O248" s="8"/>
      <c r="P248" s="8"/>
      <c r="Q248" s="8"/>
    </row>
    <row r="249" spans="1:17">
      <c r="A249" s="8">
        <f>IF(County!D2918=1,1,IF(County!E2918=1,2,IF(County!F2918=1,3,0)))</f>
        <v>1</v>
      </c>
      <c r="B249" s="8">
        <f>IF(County!D2918=2,1,IF(County!E2918=2,2,IF(County!F2918=2,3,0)))</f>
        <v>2</v>
      </c>
      <c r="C249" s="8">
        <f>IF(County!D2918=3,1,IF(County!E2918=3,2,IF(County!F2918=3,3,0)))</f>
        <v>0</v>
      </c>
      <c r="D249" s="8">
        <v>4</v>
      </c>
      <c r="E249" s="8" t="str">
        <f>County!A2918</f>
        <v>Grand Isle</v>
      </c>
      <c r="F249" s="63">
        <f>MAX(County!N2918:W2918)</f>
        <v>2905</v>
      </c>
      <c r="G249" s="63">
        <f>LARGE(County!N2918:W2918,2)</f>
        <v>1810</v>
      </c>
      <c r="H249" s="63"/>
      <c r="I249" s="63">
        <f>County!C2918-F249-G249-H249</f>
        <v>136</v>
      </c>
      <c r="J249" s="63">
        <f>County!BP2918</f>
        <v>50013</v>
      </c>
      <c r="K249" s="8"/>
      <c r="L249" s="8"/>
      <c r="M249" s="8"/>
      <c r="N249" s="8"/>
      <c r="O249" s="8"/>
      <c r="P249" s="8"/>
      <c r="Q249" s="8"/>
    </row>
    <row r="250" spans="1:17">
      <c r="A250" s="8">
        <f>IF(County!D2919=1,1,IF(County!E2919=1,2,IF(County!F2919=1,3,0)))</f>
        <v>1</v>
      </c>
      <c r="B250" s="8">
        <f>IF(County!D2919=2,1,IF(County!E2919=2,2,IF(County!F2919=2,3,0)))</f>
        <v>2</v>
      </c>
      <c r="C250" s="8">
        <f>IF(County!D2919=3,1,IF(County!E2919=3,2,IF(County!F2919=3,3,0)))</f>
        <v>0</v>
      </c>
      <c r="D250" s="8">
        <v>4</v>
      </c>
      <c r="E250" s="8" t="str">
        <f>County!A2919</f>
        <v>Lamoille</v>
      </c>
      <c r="F250" s="63">
        <f>MAX(County!N2919:W2919)</f>
        <v>10240</v>
      </c>
      <c r="G250" s="63">
        <f>LARGE(County!N2919:W2919,2)</f>
        <v>4163</v>
      </c>
      <c r="H250" s="63"/>
      <c r="I250" s="63">
        <f>County!C2919-F250-G250-H250</f>
        <v>512</v>
      </c>
      <c r="J250" s="63">
        <f>County!BP2919</f>
        <v>50015</v>
      </c>
      <c r="K250" s="8"/>
      <c r="L250" s="8"/>
      <c r="M250" s="8"/>
      <c r="N250" s="8"/>
      <c r="O250" s="8"/>
      <c r="P250" s="8"/>
      <c r="Q250" s="8"/>
    </row>
    <row r="251" spans="1:17">
      <c r="A251" s="8">
        <f>IF(County!D2920=1,1,IF(County!E2920=1,2,IF(County!F2920=1,3,0)))</f>
        <v>1</v>
      </c>
      <c r="B251" s="8">
        <f>IF(County!D2920=2,1,IF(County!E2920=2,2,IF(County!F2920=2,3,0)))</f>
        <v>2</v>
      </c>
      <c r="C251" s="8">
        <f>IF(County!D2920=3,1,IF(County!E2920=3,2,IF(County!F2920=3,3,0)))</f>
        <v>0</v>
      </c>
      <c r="D251" s="8">
        <v>4</v>
      </c>
      <c r="E251" s="8" t="str">
        <f>County!A2920</f>
        <v>Orange</v>
      </c>
      <c r="F251" s="63">
        <f>MAX(County!N2920:W2920)</f>
        <v>10304</v>
      </c>
      <c r="G251" s="63">
        <f>LARGE(County!N2920:W2920,2)</f>
        <v>6187</v>
      </c>
      <c r="H251" s="63"/>
      <c r="I251" s="63">
        <f>County!C2920-F251-G251-H251</f>
        <v>631</v>
      </c>
      <c r="J251" s="63">
        <f>County!BP2920</f>
        <v>50017</v>
      </c>
      <c r="K251" s="8"/>
      <c r="L251" s="8"/>
      <c r="M251" s="8"/>
      <c r="N251" s="8"/>
      <c r="O251" s="8"/>
      <c r="P251" s="8"/>
      <c r="Q251" s="8"/>
    </row>
    <row r="252" spans="1:17">
      <c r="A252" s="8">
        <f>IF(County!D2921=1,1,IF(County!E2921=1,2,IF(County!F2921=1,3,0)))</f>
        <v>1</v>
      </c>
      <c r="B252" s="8">
        <f>IF(County!D2921=2,1,IF(County!E2921=2,2,IF(County!F2921=2,3,0)))</f>
        <v>2</v>
      </c>
      <c r="C252" s="8">
        <f>IF(County!D2921=3,1,IF(County!E2921=3,2,IF(County!F2921=3,3,0)))</f>
        <v>0</v>
      </c>
      <c r="D252" s="8">
        <v>4</v>
      </c>
      <c r="E252" s="8" t="str">
        <f>County!A2921</f>
        <v>Orleans</v>
      </c>
      <c r="F252" s="63">
        <f>MAX(County!N2921:W2921)</f>
        <v>7147</v>
      </c>
      <c r="G252" s="63">
        <f>LARGE(County!N2921:W2921,2)</f>
        <v>6512</v>
      </c>
      <c r="H252" s="63"/>
      <c r="I252" s="63">
        <f>County!C2921-F252-G252-H252</f>
        <v>437</v>
      </c>
      <c r="J252" s="63">
        <f>County!BP2921</f>
        <v>50019</v>
      </c>
      <c r="K252" s="8"/>
      <c r="L252" s="8"/>
      <c r="M252" s="8"/>
      <c r="N252" s="8"/>
      <c r="O252" s="8"/>
      <c r="P252" s="8"/>
      <c r="Q252" s="8"/>
    </row>
    <row r="253" spans="1:17">
      <c r="A253" s="8">
        <f>IF(County!D2922=1,1,IF(County!E2922=1,2,IF(County!F2922=1,3,0)))</f>
        <v>1</v>
      </c>
      <c r="B253" s="8">
        <f>IF(County!D2922=2,1,IF(County!E2922=2,2,IF(County!F2922=2,3,0)))</f>
        <v>2</v>
      </c>
      <c r="C253" s="8">
        <f>IF(County!D2922=3,1,IF(County!E2922=3,2,IF(County!F2922=3,3,0)))</f>
        <v>0</v>
      </c>
      <c r="D253" s="8">
        <v>4</v>
      </c>
      <c r="E253" s="8" t="str">
        <f>County!A2922</f>
        <v>Rutland</v>
      </c>
      <c r="F253" s="63">
        <f>MAX(County!N2922:W2922)</f>
        <v>18230</v>
      </c>
      <c r="G253" s="63">
        <f>LARGE(County!N2922:W2922,2)</f>
        <v>14672</v>
      </c>
      <c r="H253" s="63"/>
      <c r="I253" s="63">
        <f>County!C2922-F253-G253-H253</f>
        <v>1068</v>
      </c>
      <c r="J253" s="63">
        <f>County!BP2922</f>
        <v>50021</v>
      </c>
      <c r="K253" s="8"/>
      <c r="L253" s="8"/>
      <c r="M253" s="8"/>
      <c r="N253" s="8"/>
      <c r="O253" s="8"/>
      <c r="P253" s="8"/>
      <c r="Q253" s="8"/>
    </row>
    <row r="254" spans="1:17">
      <c r="A254" s="8">
        <f>IF(County!D2923=1,1,IF(County!E2923=1,2,IF(County!F2923=1,3,0)))</f>
        <v>1</v>
      </c>
      <c r="B254" s="8">
        <f>IF(County!D2923=2,1,IF(County!E2923=2,2,IF(County!F2923=2,3,0)))</f>
        <v>2</v>
      </c>
      <c r="C254" s="8">
        <f>IF(County!D2923=3,1,IF(County!E2923=3,2,IF(County!F2923=3,3,0)))</f>
        <v>0</v>
      </c>
      <c r="D254" s="8">
        <v>4</v>
      </c>
      <c r="E254" s="8" t="str">
        <f>County!A2923</f>
        <v>Washington</v>
      </c>
      <c r="F254" s="63">
        <f>MAX(County!N2923:W2923)</f>
        <v>25191</v>
      </c>
      <c r="G254" s="63">
        <f>LARGE(County!N2923:W2923,2)</f>
        <v>8928</v>
      </c>
      <c r="H254" s="63"/>
      <c r="I254" s="63">
        <f>County!C2923-F254-G254-H254</f>
        <v>1188</v>
      </c>
      <c r="J254" s="63">
        <f>County!BP2923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8">
        <f>IF(County!D2924=1,1,IF(County!E2924=1,2,IF(County!F2924=1,3,0)))</f>
        <v>1</v>
      </c>
      <c r="B255" s="8">
        <f>IF(County!D2924=2,1,IF(County!E2924=2,2,IF(County!F2924=2,3,0)))</f>
        <v>2</v>
      </c>
      <c r="C255" s="8">
        <f>IF(County!D2924=3,1,IF(County!E2924=3,2,IF(County!F2924=3,3,0)))</f>
        <v>0</v>
      </c>
      <c r="D255" s="8">
        <v>4</v>
      </c>
      <c r="E255" s="8" t="str">
        <f>County!A2924</f>
        <v>Windham</v>
      </c>
      <c r="F255" s="63">
        <f>MAX(County!N2924:W2924)</f>
        <v>18767</v>
      </c>
      <c r="G255" s="63">
        <f>LARGE(County!N2924:W2924,2)</f>
        <v>6440</v>
      </c>
      <c r="H255" s="63"/>
      <c r="I255" s="63">
        <f>County!C2924-F255-G255-H255</f>
        <v>828</v>
      </c>
      <c r="J255" s="63">
        <f>County!BP2924</f>
        <v>50025</v>
      </c>
    </row>
    <row r="256" spans="1:17">
      <c r="A256" s="8">
        <f>IF(County!D2925=1,1,IF(County!E2925=1,2,IF(County!F2925=1,3,0)))</f>
        <v>1</v>
      </c>
      <c r="B256" s="8">
        <f>IF(County!D2925=2,1,IF(County!E2925=2,2,IF(County!F2925=2,3,0)))</f>
        <v>2</v>
      </c>
      <c r="C256" s="8">
        <f>IF(County!D2925=3,1,IF(County!E2925=3,2,IF(County!F2925=3,3,0)))</f>
        <v>0</v>
      </c>
      <c r="D256" s="8">
        <v>4</v>
      </c>
      <c r="E256" s="8" t="str">
        <f>County!A2925</f>
        <v>Windsor</v>
      </c>
      <c r="F256" s="63">
        <f>MAX(County!N2925:W2925)</f>
        <v>23376</v>
      </c>
      <c r="G256" s="63">
        <f>LARGE(County!N2925:W2925,2)</f>
        <v>9971</v>
      </c>
      <c r="H256" s="63"/>
      <c r="I256" s="63">
        <f>County!C2925-F256-G256-H256</f>
        <v>1099</v>
      </c>
      <c r="J256" s="63">
        <f>County!BP2925</f>
        <v>50027</v>
      </c>
    </row>
    <row r="257" spans="1:10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  <row r="1827" spans="17:17">
      <c r="Q1827">
        <v>1155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phoneticPr fontId="8"/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Y3048"/>
  <sheetViews>
    <sheetView workbookViewId="0">
      <selection activeCell="T62" sqref="T62"/>
    </sheetView>
  </sheetViews>
  <sheetFormatPr defaultColWidth="10.6640625" defaultRowHeight="13.2"/>
  <cols>
    <col min="1" max="1" width="4.6640625" style="65" customWidth="1"/>
    <col min="2" max="2" width="12.6640625" style="65" customWidth="1"/>
    <col min="3" max="3" width="7.6640625" style="65" customWidth="1"/>
    <col min="4" max="4" width="12.6640625" style="66" customWidth="1"/>
    <col min="5" max="5" width="5.6640625" style="89" customWidth="1"/>
    <col min="6" max="6" width="12.6640625" style="92" customWidth="1"/>
    <col min="7" max="7" width="8.6640625" style="91" customWidth="1"/>
    <col min="8" max="8" width="4.6640625" style="91" customWidth="1"/>
    <col min="9" max="9" width="4.6640625" style="65" customWidth="1"/>
    <col min="10" max="10" width="12.6640625" style="91" customWidth="1"/>
    <col min="11" max="11" width="8.6640625" style="91" customWidth="1"/>
    <col min="12" max="12" width="12.6640625" style="66" customWidth="1"/>
    <col min="13" max="13" width="5.6640625" style="89" customWidth="1"/>
    <col min="14" max="14" width="12.6640625" style="65" customWidth="1"/>
    <col min="15" max="15" width="8.6640625" style="65" customWidth="1"/>
    <col min="16" max="16" width="5.33203125" style="65" customWidth="1"/>
    <col min="17" max="17" width="4.6640625" style="65" customWidth="1"/>
    <col min="18" max="18" width="12.6640625" style="65" customWidth="1"/>
    <col min="19" max="19" width="8.6640625" style="65" customWidth="1"/>
    <col min="20" max="20" width="12.6640625" style="66" customWidth="1"/>
    <col min="21" max="21" width="5.6640625" style="89" customWidth="1"/>
    <col min="22" max="22" width="12.6640625" style="65" customWidth="1"/>
    <col min="23" max="23" width="8.6640625" style="65" customWidth="1"/>
    <col min="24" max="16384" width="10.6640625" style="65"/>
  </cols>
  <sheetData>
    <row r="1" spans="1:23">
      <c r="A1" s="65" t="s">
        <v>2183</v>
      </c>
      <c r="B1" s="89" t="s">
        <v>710</v>
      </c>
      <c r="C1" s="89" t="s">
        <v>851</v>
      </c>
      <c r="D1" s="93" t="s">
        <v>2368</v>
      </c>
      <c r="E1" s="89" t="s">
        <v>2535</v>
      </c>
      <c r="F1" s="174" t="str">
        <f>State!L2</f>
        <v>Democratic</v>
      </c>
      <c r="G1" s="174"/>
      <c r="H1" s="87"/>
      <c r="I1" s="65" t="s">
        <v>2183</v>
      </c>
      <c r="J1" s="89" t="s">
        <v>710</v>
      </c>
      <c r="K1" s="89" t="s">
        <v>851</v>
      </c>
      <c r="L1" s="93" t="s">
        <v>2368</v>
      </c>
      <c r="M1" s="89" t="s">
        <v>2535</v>
      </c>
      <c r="N1" s="175" t="str">
        <f>State!N2</f>
        <v>Republican</v>
      </c>
      <c r="O1" s="176"/>
      <c r="P1" s="88"/>
      <c r="Q1" s="65" t="s">
        <v>2183</v>
      </c>
      <c r="R1" s="89" t="s">
        <v>710</v>
      </c>
      <c r="S1" s="89" t="s">
        <v>851</v>
      </c>
      <c r="T1" s="93" t="s">
        <v>2368</v>
      </c>
      <c r="U1" s="89" t="s">
        <v>2535</v>
      </c>
      <c r="V1" s="177" t="str">
        <f>State!P2</f>
        <v>Independent</v>
      </c>
      <c r="W1" s="178"/>
    </row>
    <row r="2" spans="1:23">
      <c r="A2" s="65">
        <v>1</v>
      </c>
      <c r="B2" s="90">
        <f>VLOOKUP(G2,State!M$3:CK$53,69,0)</f>
        <v>0</v>
      </c>
      <c r="C2" s="65" t="e">
        <f>VLOOKUP(B2,State!$A$3:$B$54,2,0)</f>
        <v>#N/A</v>
      </c>
      <c r="D2" s="66" t="e">
        <f>VLOOKUP(B2,State!$A$3:$C$54,3,0)</f>
        <v>#N/A</v>
      </c>
      <c r="E2" s="89" t="e">
        <f>IF(VLOOKUP(B2,State!$A$3:$G$54,7,0)=1,"•","")</f>
        <v>#N/A</v>
      </c>
      <c r="F2" s="66" t="e">
        <f>VLOOKUP(B2,State!$A$3:$L$54,12,0)</f>
        <v>#N/A</v>
      </c>
      <c r="G2" s="91">
        <f>MAX(State!M3:M53)</f>
        <v>0.92149693921406917</v>
      </c>
      <c r="I2" s="65">
        <v>1</v>
      </c>
      <c r="J2" s="90">
        <f>VLOOKUP(O2,State!O$3:CK$53,67,0)</f>
        <v>0</v>
      </c>
      <c r="K2" s="65" t="e">
        <f>VLOOKUP(J2,State!$A$3:$B$54,2,0)</f>
        <v>#N/A</v>
      </c>
      <c r="L2" s="66" t="e">
        <f>VLOOKUP(J2,State!$A$3:$C$54,3,0)</f>
        <v>#N/A</v>
      </c>
      <c r="M2" s="89" t="e">
        <f>IF(VLOOKUP(J2,State!$A$3:$H$54,8,0)=1,"•","")</f>
        <v>#N/A</v>
      </c>
      <c r="N2" s="66" t="e">
        <f>VLOOKUP(J2,State!$A$3:$N$54,14,0)</f>
        <v>#N/A</v>
      </c>
      <c r="O2" s="91">
        <f>MAX(State!O3:O53)</f>
        <v>0.69936227485411806</v>
      </c>
      <c r="P2" s="91"/>
      <c r="Q2" s="65">
        <v>1</v>
      </c>
      <c r="R2" s="90">
        <f>VLOOKUP(W2,State!Q$3:CK$53,65,0)</f>
        <v>0</v>
      </c>
      <c r="S2" s="65" t="e">
        <f>VLOOKUP(R2,State!$A$3:$B$54,2,0)</f>
        <v>#N/A</v>
      </c>
      <c r="T2" s="66" t="e">
        <f>VLOOKUP(R2,State!$A$3:$C$54,3,0)</f>
        <v>#N/A</v>
      </c>
      <c r="U2" s="89" t="e">
        <f>IF(VLOOKUP(R2,State!$A$3:$I$54,9,0)=1,"•","")</f>
        <v>#N/A</v>
      </c>
      <c r="V2" s="66" t="e">
        <f>VLOOKUP(R2,State!$A$3:$P$54,16,0)</f>
        <v>#N/A</v>
      </c>
      <c r="W2" s="91">
        <f>MAX(State!Q3:Q53)</f>
        <v>7.9778873773779201E-3</v>
      </c>
    </row>
    <row r="3" spans="1:23">
      <c r="A3" s="65">
        <v>2</v>
      </c>
      <c r="B3" s="90">
        <f>VLOOKUP(G3,State!M$3:CK$53,69,0)</f>
        <v>3.8374865279728275E-4</v>
      </c>
      <c r="C3" s="65" t="e">
        <f>VLOOKUP(B3,State!$A$3:$B$54,2,0)</f>
        <v>#N/A</v>
      </c>
      <c r="D3" s="66" t="e">
        <f>VLOOKUP(B3,State!$A$3:$C$54,3,0)</f>
        <v>#N/A</v>
      </c>
      <c r="E3" s="89" t="e">
        <f>IF(VLOOKUP(B3,State!$A$3:$G$54,7,0)=1,"•","")</f>
        <v>#N/A</v>
      </c>
      <c r="F3" s="66" t="e">
        <f>VLOOKUP(B3,State!$A$3:$L$54,12,0)</f>
        <v>#N/A</v>
      </c>
      <c r="G3" s="91">
        <f>LARGE(State!M$3:M$53,2)</f>
        <v>0.66086416930663971</v>
      </c>
      <c r="I3" s="65">
        <v>2</v>
      </c>
      <c r="J3" s="90">
        <f>VLOOKUP(O3,State!O$3:CK$53,67,0)</f>
        <v>0</v>
      </c>
      <c r="K3" s="65" t="e">
        <f>VLOOKUP(J3,State!$A$3:$B$54,2,0)</f>
        <v>#N/A</v>
      </c>
      <c r="L3" s="66" t="e">
        <f>VLOOKUP(J3,State!$A$3:$C$54,3,0)</f>
        <v>#N/A</v>
      </c>
      <c r="M3" s="89" t="e">
        <f>IF(VLOOKUP(J3,State!$A$3:$H$54,8,0)=1,"•","")</f>
        <v>#N/A</v>
      </c>
      <c r="N3" s="66" t="e">
        <f>VLOOKUP(J3,State!$A$3:$N$54,14,0)</f>
        <v>#N/A</v>
      </c>
      <c r="O3" s="91">
        <f>LARGE(State!O$3:O$53,2)</f>
        <v>0.68631551924616063</v>
      </c>
      <c r="P3" s="91"/>
      <c r="Q3" s="65">
        <v>2</v>
      </c>
      <c r="R3" s="90">
        <f>VLOOKUP(W3,State!Q$3:CK$53,65,0)</f>
        <v>0</v>
      </c>
      <c r="S3" s="65" t="e">
        <f>VLOOKUP(R3,State!$A$3:$B$54,2,0)</f>
        <v>#N/A</v>
      </c>
      <c r="T3" s="66" t="e">
        <f>VLOOKUP(R3,State!$A$3:$C$54,3,0)</f>
        <v>#N/A</v>
      </c>
      <c r="U3" s="89" t="e">
        <f>IF(VLOOKUP(R3,State!$A$3:$I$54,9,0)=1,"•","")</f>
        <v>#N/A</v>
      </c>
      <c r="V3" s="66" t="e">
        <f>VLOOKUP(R3,State!$A$3:$P$54,16,0)</f>
        <v>#N/A</v>
      </c>
      <c r="W3" s="91">
        <f>LARGE(State!Q$3:Q$53,2)</f>
        <v>3.233767534954747E-3</v>
      </c>
    </row>
    <row r="4" spans="1:23">
      <c r="A4" s="65">
        <v>3</v>
      </c>
      <c r="B4" s="90">
        <f>VLOOKUP(G4,State!M$3:CK$53,69,0)</f>
        <v>0</v>
      </c>
      <c r="C4" s="65" t="e">
        <f>VLOOKUP(B4,State!$A$3:$B$54,2,0)</f>
        <v>#N/A</v>
      </c>
      <c r="D4" s="66" t="e">
        <f>VLOOKUP(B4,State!$A$3:$C$54,3,0)</f>
        <v>#N/A</v>
      </c>
      <c r="E4" s="89" t="e">
        <f>IF(VLOOKUP(B4,State!$A$3:$G$54,7,0)=1,"•","")</f>
        <v>#N/A</v>
      </c>
      <c r="F4" s="66" t="e">
        <f>VLOOKUP(B4,State!$A$3:$L$54,12,0)</f>
        <v>#N/A</v>
      </c>
      <c r="G4" s="91">
        <f>LARGE(State!M$3:M$53,3)</f>
        <v>0.65775520854906189</v>
      </c>
      <c r="I4" s="65">
        <v>3</v>
      </c>
      <c r="J4" s="90">
        <f>VLOOKUP(O4,State!O$3:CK$53,67,0)</f>
        <v>0</v>
      </c>
      <c r="K4" s="65" t="e">
        <f>VLOOKUP(J4,State!$A$3:$B$54,2,0)</f>
        <v>#N/A</v>
      </c>
      <c r="L4" s="66" t="e">
        <f>VLOOKUP(J4,State!$A$3:$C$54,3,0)</f>
        <v>#N/A</v>
      </c>
      <c r="M4" s="89" t="e">
        <f>IF(VLOOKUP(J4,State!$A$3:$H$54,8,0)=1,"•","")</f>
        <v>#N/A</v>
      </c>
      <c r="N4" s="66" t="e">
        <f>VLOOKUP(J4,State!$A$3:$N$54,14,0)</f>
        <v>#N/A</v>
      </c>
      <c r="O4" s="91">
        <f>LARGE(State!O$3:O$53,3)</f>
        <v>0.65373271848062953</v>
      </c>
      <c r="P4" s="91"/>
      <c r="Q4" s="65">
        <v>3</v>
      </c>
      <c r="R4" s="90">
        <f>VLOOKUP(W4,State!Q$3:CK$53,65,0)</f>
        <v>0</v>
      </c>
      <c r="S4" s="65" t="e">
        <f>VLOOKUP(R4,State!$A$3:$B$54,2,0)</f>
        <v>#N/A</v>
      </c>
      <c r="T4" s="66" t="e">
        <f>VLOOKUP(R4,State!$A$3:$C$54,3,0)</f>
        <v>#N/A</v>
      </c>
      <c r="U4" s="89" t="e">
        <f>IF(VLOOKUP(R4,State!$A$3:$I$54,9,0)=1,"•","")</f>
        <v>#N/A</v>
      </c>
      <c r="V4" s="66" t="e">
        <f>VLOOKUP(R4,State!$A$3:$P$54,16,0)</f>
        <v>#N/A</v>
      </c>
      <c r="W4" s="91">
        <f>LARGE(State!Q$3:Q$53,3)</f>
        <v>2.7607408109757217E-3</v>
      </c>
    </row>
    <row r="5" spans="1:23">
      <c r="A5" s="65">
        <v>4</v>
      </c>
      <c r="B5" s="90">
        <f>VLOOKUP(G5,State!M$3:CK$53,69,0)</f>
        <v>0</v>
      </c>
      <c r="C5" s="65" t="e">
        <f>VLOOKUP(B5,State!$A$3:$B$54,2,0)</f>
        <v>#N/A</v>
      </c>
      <c r="D5" s="66" t="e">
        <f>VLOOKUP(B5,State!$A$3:$C$54,3,0)</f>
        <v>#N/A</v>
      </c>
      <c r="E5" s="89" t="e">
        <f>IF(VLOOKUP(B5,State!$A$3:$G$54,7,0)=1,"•","")</f>
        <v>#N/A</v>
      </c>
      <c r="F5" s="66" t="e">
        <f>VLOOKUP(B5,State!$A$3:$L$54,12,0)</f>
        <v>#N/A</v>
      </c>
      <c r="G5" s="91">
        <f>LARGE(State!M$3:M$53,4)</f>
        <v>0.6560006300596849</v>
      </c>
      <c r="I5" s="65">
        <v>4</v>
      </c>
      <c r="J5" s="90">
        <f>VLOOKUP(O5,State!O$3:CK$53,67,0)</f>
        <v>0</v>
      </c>
      <c r="K5" s="65" t="e">
        <f>VLOOKUP(J5,State!$A$3:$B$54,2,0)</f>
        <v>#N/A</v>
      </c>
      <c r="L5" s="66" t="e">
        <f>VLOOKUP(J5,State!$A$3:$C$54,3,0)</f>
        <v>#N/A</v>
      </c>
      <c r="M5" s="89" t="e">
        <f>IF(VLOOKUP(J5,State!$A$3:$H$54,8,0)=1,"•","")</f>
        <v>#N/A</v>
      </c>
      <c r="N5" s="66" t="e">
        <f>VLOOKUP(J5,State!$A$3:$N$54,14,0)</f>
        <v>#N/A</v>
      </c>
      <c r="O5" s="91">
        <f>LARGE(State!O$3:O$53,4)</f>
        <v>0.65114048737075725</v>
      </c>
      <c r="P5" s="91"/>
      <c r="Q5" s="65">
        <v>4</v>
      </c>
      <c r="R5" s="90">
        <f>VLOOKUP(W5,State!Q$3:CK$53,65,0)</f>
        <v>0</v>
      </c>
      <c r="S5" s="65" t="e">
        <f>VLOOKUP(R5,State!$A$3:$B$54,2,0)</f>
        <v>#N/A</v>
      </c>
      <c r="T5" s="66" t="e">
        <f>VLOOKUP(R5,State!$A$3:$C$54,3,0)</f>
        <v>#N/A</v>
      </c>
      <c r="U5" s="89" t="e">
        <f>IF(VLOOKUP(R5,State!$A$3:$I$54,9,0)=1,"•","")</f>
        <v>#N/A</v>
      </c>
      <c r="V5" s="66" t="e">
        <f>VLOOKUP(R5,State!$A$3:$P$54,16,0)</f>
        <v>#N/A</v>
      </c>
      <c r="W5" s="91">
        <f>LARGE(State!Q$3:Q$53,4)</f>
        <v>2.3035211366279479E-3</v>
      </c>
    </row>
    <row r="6" spans="1:23">
      <c r="A6" s="65">
        <v>5</v>
      </c>
      <c r="B6" s="90">
        <f>VLOOKUP(G6,State!M$3:CK$53,69,0)</f>
        <v>0</v>
      </c>
      <c r="C6" s="65" t="e">
        <f>VLOOKUP(B6,State!$A$3:$B$54,2,0)</f>
        <v>#N/A</v>
      </c>
      <c r="D6" s="66" t="e">
        <f>VLOOKUP(B6,State!$A$3:$C$54,3,0)</f>
        <v>#N/A</v>
      </c>
      <c r="E6" s="89" t="e">
        <f>IF(VLOOKUP(B6,State!$A$3:$G$54,7,0)=1,"•","")</f>
        <v>#N/A</v>
      </c>
      <c r="F6" s="66" t="e">
        <f>VLOOKUP(B6,State!$A$3:$L$54,12,0)</f>
        <v>#N/A</v>
      </c>
      <c r="G6" s="91">
        <f>LARGE(State!M$3:M$53,5)</f>
        <v>0.63733639239018991</v>
      </c>
      <c r="I6" s="65">
        <v>5</v>
      </c>
      <c r="J6" s="90">
        <f>VLOOKUP(O6,State!O$3:CK$53,67,0)</f>
        <v>0</v>
      </c>
      <c r="K6" s="65" t="e">
        <f>VLOOKUP(J6,State!$A$3:$B$54,2,0)</f>
        <v>#N/A</v>
      </c>
      <c r="L6" s="66" t="e">
        <f>VLOOKUP(J6,State!$A$3:$C$54,3,0)</f>
        <v>#N/A</v>
      </c>
      <c r="M6" s="89" t="e">
        <f>IF(VLOOKUP(J6,State!$A$3:$H$54,8,0)=1,"•","")</f>
        <v>#N/A</v>
      </c>
      <c r="N6" s="66" t="e">
        <f>VLOOKUP(J6,State!$A$3:$N$54,14,0)</f>
        <v>#N/A</v>
      </c>
      <c r="O6" s="91">
        <f>LARGE(State!O$3:O$53,5)</f>
        <v>0.63813818828404179</v>
      </c>
      <c r="P6" s="91"/>
      <c r="Q6" s="65">
        <v>5</v>
      </c>
      <c r="R6" s="90">
        <f>VLOOKUP(W6,State!Q$3:CK$53,65,0)</f>
        <v>0</v>
      </c>
      <c r="S6" s="65" t="e">
        <f>VLOOKUP(R6,State!$A$3:$B$54,2,0)</f>
        <v>#N/A</v>
      </c>
      <c r="T6" s="66" t="e">
        <f>VLOOKUP(R6,State!$A$3:$C$54,3,0)</f>
        <v>#N/A</v>
      </c>
      <c r="U6" s="89" t="e">
        <f>IF(VLOOKUP(R6,State!$A$3:$I$54,9,0)=1,"•","")</f>
        <v>#N/A</v>
      </c>
      <c r="V6" s="66" t="e">
        <f>VLOOKUP(R6,State!$A$3:$P$54,16,0)</f>
        <v>#N/A</v>
      </c>
      <c r="W6" s="91">
        <f>LARGE(State!Q$3:Q$53,5)</f>
        <v>2.0592930166814919E-3</v>
      </c>
    </row>
    <row r="7" spans="1:23">
      <c r="A7" s="65">
        <v>6</v>
      </c>
      <c r="B7" s="90">
        <f>VLOOKUP(G7,State!M$3:CK$53,69,0)</f>
        <v>0</v>
      </c>
      <c r="C7" s="65" t="e">
        <f>VLOOKUP(B7,State!$A$3:$B$54,2,0)</f>
        <v>#N/A</v>
      </c>
      <c r="D7" s="66" t="e">
        <f>VLOOKUP(B7,State!$A$3:$C$54,3,0)</f>
        <v>#N/A</v>
      </c>
      <c r="E7" s="89" t="e">
        <f>IF(VLOOKUP(B7,State!$A$3:$G$54,7,0)=1,"•","")</f>
        <v>#N/A</v>
      </c>
      <c r="F7" s="66" t="e">
        <f>VLOOKUP(B7,State!$A$3:$L$54,12,0)</f>
        <v>#N/A</v>
      </c>
      <c r="G7" s="91">
        <f>LARGE(State!M$3:M$53,6)</f>
        <v>0.63529205936087896</v>
      </c>
      <c r="I7" s="65">
        <v>6</v>
      </c>
      <c r="J7" s="90">
        <f>VLOOKUP(O7,State!O$3:CK$53,67,0)</f>
        <v>0</v>
      </c>
      <c r="K7" s="65" t="e">
        <f>VLOOKUP(J7,State!$A$3:$B$54,2,0)</f>
        <v>#N/A</v>
      </c>
      <c r="L7" s="66" t="e">
        <f>VLOOKUP(J7,State!$A$3:$C$54,3,0)</f>
        <v>#N/A</v>
      </c>
      <c r="M7" s="89" t="e">
        <f>IF(VLOOKUP(J7,State!$A$3:$H$54,8,0)=1,"•","")</f>
        <v>#N/A</v>
      </c>
      <c r="N7" s="66" t="e">
        <f>VLOOKUP(J7,State!$A$3:$N$54,14,0)</f>
        <v>#N/A</v>
      </c>
      <c r="O7" s="91">
        <f>LARGE(State!O$3:O$53,6)</f>
        <v>0.62395729856144322</v>
      </c>
      <c r="P7" s="91"/>
      <c r="Q7" s="65">
        <v>6</v>
      </c>
      <c r="R7" s="90">
        <f>VLOOKUP(W7,State!Q$3:CK$53,65,0)</f>
        <v>0</v>
      </c>
      <c r="S7" s="65" t="e">
        <f>VLOOKUP(R7,State!$A$3:$B$54,2,0)</f>
        <v>#N/A</v>
      </c>
      <c r="T7" s="66" t="e">
        <f>VLOOKUP(R7,State!$A$3:$C$54,3,0)</f>
        <v>#N/A</v>
      </c>
      <c r="U7" s="89" t="e">
        <f>IF(VLOOKUP(R7,State!$A$3:$I$54,9,0)=1,"•","")</f>
        <v>#N/A</v>
      </c>
      <c r="V7" s="66" t="e">
        <f>VLOOKUP(R7,State!$A$3:$P$54,16,0)</f>
        <v>#N/A</v>
      </c>
      <c r="W7" s="91">
        <f>LARGE(State!Q$3:Q$53,6)</f>
        <v>2.0124522296692958E-3</v>
      </c>
    </row>
    <row r="8" spans="1:23">
      <c r="A8" s="65">
        <v>7</v>
      </c>
      <c r="B8" s="90">
        <f>VLOOKUP(G8,State!M$3:CK$53,69,0)</f>
        <v>0</v>
      </c>
      <c r="C8" s="65" t="e">
        <f>VLOOKUP(B8,State!$A$3:$B$54,2,0)</f>
        <v>#N/A</v>
      </c>
      <c r="D8" s="66" t="e">
        <f>VLOOKUP(B8,State!$A$3:$C$54,3,0)</f>
        <v>#N/A</v>
      </c>
      <c r="E8" s="89" t="e">
        <f>IF(VLOOKUP(B8,State!$A$3:$G$54,7,0)=1,"•","")</f>
        <v>#N/A</v>
      </c>
      <c r="F8" s="66" t="e">
        <f>VLOOKUP(B8,State!$A$3:$L$54,12,0)</f>
        <v>#N/A</v>
      </c>
      <c r="G8" s="91">
        <f>LARGE(State!M$3:M$53,7)</f>
        <v>0.59299008681540644</v>
      </c>
      <c r="I8" s="65">
        <v>7</v>
      </c>
      <c r="J8" s="90">
        <f>VLOOKUP(O8,State!O$3:CK$53,67,0)</f>
        <v>0</v>
      </c>
      <c r="K8" s="65" t="e">
        <f>VLOOKUP(J8,State!$A$3:$B$54,2,0)</f>
        <v>#N/A</v>
      </c>
      <c r="L8" s="66" t="e">
        <f>VLOOKUP(J8,State!$A$3:$C$54,3,0)</f>
        <v>#N/A</v>
      </c>
      <c r="M8" s="89" t="e">
        <f>IF(VLOOKUP(J8,State!$A$3:$H$54,8,0)=1,"•","")</f>
        <v>#N/A</v>
      </c>
      <c r="N8" s="66" t="e">
        <f>VLOOKUP(J8,State!$A$3:$N$54,14,0)</f>
        <v>#N/A</v>
      </c>
      <c r="O8" s="91">
        <f>LARGE(State!O$3:O$53,7)</f>
        <v>0.62086571869290441</v>
      </c>
      <c r="P8" s="91"/>
      <c r="Q8" s="65">
        <v>7</v>
      </c>
      <c r="R8" s="90">
        <f>VLOOKUP(W8,State!Q$3:CK$53,65,0)</f>
        <v>0</v>
      </c>
      <c r="S8" s="65" t="e">
        <f>VLOOKUP(R8,State!$A$3:$B$54,2,0)</f>
        <v>#N/A</v>
      </c>
      <c r="T8" s="66" t="e">
        <f>VLOOKUP(R8,State!$A$3:$C$54,3,0)</f>
        <v>#N/A</v>
      </c>
      <c r="U8" s="89" t="e">
        <f>IF(VLOOKUP(R8,State!$A$3:$I$54,9,0)=1,"•","")</f>
        <v>#N/A</v>
      </c>
      <c r="V8" s="66" t="e">
        <f>VLOOKUP(R8,State!$A$3:$P$54,16,0)</f>
        <v>#N/A</v>
      </c>
      <c r="W8" s="91">
        <f>LARGE(State!Q$3:Q$53,7)</f>
        <v>1.7562582593766227E-3</v>
      </c>
    </row>
    <row r="9" spans="1:23">
      <c r="A9" s="65">
        <v>8</v>
      </c>
      <c r="B9" s="90">
        <f>VLOOKUP(G9,State!M$3:CK$53,69,0)</f>
        <v>0</v>
      </c>
      <c r="C9" s="65" t="e">
        <f>VLOOKUP(B9,State!$A$3:$B$54,2,0)</f>
        <v>#N/A</v>
      </c>
      <c r="D9" s="66" t="e">
        <f>VLOOKUP(B9,State!$A$3:$C$54,3,0)</f>
        <v>#N/A</v>
      </c>
      <c r="E9" s="89" t="e">
        <f>IF(VLOOKUP(B9,State!$A$3:$G$54,7,0)=1,"•","")</f>
        <v>#N/A</v>
      </c>
      <c r="F9" s="66" t="e">
        <f>VLOOKUP(B9,State!$A$3:$L$54,12,0)</f>
        <v>#N/A</v>
      </c>
      <c r="G9" s="91">
        <f>LARGE(State!M$3:M$53,8)</f>
        <v>0.59239622596000996</v>
      </c>
      <c r="I9" s="65">
        <v>8</v>
      </c>
      <c r="J9" s="90">
        <f>VLOOKUP(O9,State!O$3:CK$53,67,0)</f>
        <v>0</v>
      </c>
      <c r="K9" s="65" t="e">
        <f>VLOOKUP(J9,State!$A$3:$B$54,2,0)</f>
        <v>#N/A</v>
      </c>
      <c r="L9" s="66" t="e">
        <f>VLOOKUP(J9,State!$A$3:$C$54,3,0)</f>
        <v>#N/A</v>
      </c>
      <c r="M9" s="89" t="e">
        <f>IF(VLOOKUP(J9,State!$A$3:$H$54,8,0)=1,"•","")</f>
        <v>#N/A</v>
      </c>
      <c r="N9" s="66" t="e">
        <f>VLOOKUP(J9,State!$A$3:$N$54,14,0)</f>
        <v>#N/A</v>
      </c>
      <c r="O9" s="91">
        <f>LARGE(State!O$3:O$53,8)</f>
        <v>0.62031643166864803</v>
      </c>
      <c r="P9" s="91"/>
      <c r="Q9" s="65">
        <v>8</v>
      </c>
      <c r="R9" s="90">
        <f>VLOOKUP(W9,State!Q$3:CK$53,65,0)</f>
        <v>0</v>
      </c>
      <c r="S9" s="65" t="e">
        <f>VLOOKUP(R9,State!$A$3:$B$54,2,0)</f>
        <v>#N/A</v>
      </c>
      <c r="T9" s="66" t="e">
        <f>VLOOKUP(R9,State!$A$3:$C$54,3,0)</f>
        <v>#N/A</v>
      </c>
      <c r="U9" s="89" t="e">
        <f>IF(VLOOKUP(R9,State!$A$3:$I$54,9,0)=1,"•","")</f>
        <v>#N/A</v>
      </c>
      <c r="V9" s="66" t="e">
        <f>VLOOKUP(R9,State!$A$3:$P$54,16,0)</f>
        <v>#N/A</v>
      </c>
      <c r="W9" s="91">
        <f>LARGE(State!Q$3:Q$53,8)</f>
        <v>1.7418988091601432E-3</v>
      </c>
    </row>
    <row r="10" spans="1:23">
      <c r="A10" s="65">
        <v>9</v>
      </c>
      <c r="B10" s="90">
        <f>VLOOKUP(G10,State!M$3:CK$53,69,0)</f>
        <v>0</v>
      </c>
      <c r="C10" s="65" t="e">
        <f>VLOOKUP(B10,State!$A$3:$B$54,2,0)</f>
        <v>#N/A</v>
      </c>
      <c r="D10" s="66" t="e">
        <f>VLOOKUP(B10,State!$A$3:$C$54,3,0)</f>
        <v>#N/A</v>
      </c>
      <c r="E10" s="89" t="e">
        <f>IF(VLOOKUP(B10,State!$A$3:$G$54,7,0)=1,"•","")</f>
        <v>#N/A</v>
      </c>
      <c r="F10" s="66" t="e">
        <f>VLOOKUP(B10,State!$A$3:$L$54,12,0)</f>
        <v>#N/A</v>
      </c>
      <c r="G10" s="91">
        <f>LARGE(State!M$3:M$53,9)</f>
        <v>0.58745451841570417</v>
      </c>
      <c r="I10" s="65">
        <v>9</v>
      </c>
      <c r="J10" s="90">
        <f>VLOOKUP(O10,State!O$3:CK$53,67,0)</f>
        <v>0</v>
      </c>
      <c r="K10" s="65" t="e">
        <f>VLOOKUP(J10,State!$A$3:$B$54,2,0)</f>
        <v>#N/A</v>
      </c>
      <c r="L10" s="66" t="e">
        <f>VLOOKUP(J10,State!$A$3:$C$54,3,0)</f>
        <v>#N/A</v>
      </c>
      <c r="M10" s="89" t="e">
        <f>IF(VLOOKUP(J10,State!$A$3:$H$54,8,0)=1,"•","")</f>
        <v>#N/A</v>
      </c>
      <c r="N10" s="66" t="e">
        <f>VLOOKUP(J10,State!$A$3:$N$54,14,0)</f>
        <v>#N/A</v>
      </c>
      <c r="O10" s="91">
        <f>LARGE(State!O$3:O$53,9)</f>
        <v>0.61769389672250241</v>
      </c>
      <c r="P10" s="91"/>
      <c r="Q10" s="65">
        <v>9</v>
      </c>
      <c r="R10" s="90">
        <f>VLOOKUP(W10,State!Q$3:CK$53,65,0)</f>
        <v>0</v>
      </c>
      <c r="S10" s="65" t="e">
        <f>VLOOKUP(R10,State!$A$3:$B$54,2,0)</f>
        <v>#N/A</v>
      </c>
      <c r="T10" s="66" t="e">
        <f>VLOOKUP(R10,State!$A$3:$C$54,3,0)</f>
        <v>#N/A</v>
      </c>
      <c r="U10" s="89" t="e">
        <f>IF(VLOOKUP(R10,State!$A$3:$I$54,9,0)=1,"•","")</f>
        <v>#N/A</v>
      </c>
      <c r="V10" s="66" t="e">
        <f>VLOOKUP(R10,State!$A$3:$P$54,16,0)</f>
        <v>#N/A</v>
      </c>
      <c r="W10" s="91">
        <f>LARGE(State!Q$3:Q$53,9)</f>
        <v>1.7243404801972418E-3</v>
      </c>
    </row>
    <row r="11" spans="1:23">
      <c r="A11" s="65">
        <v>10</v>
      </c>
      <c r="B11" s="90">
        <f>VLOOKUP(G11,State!M$3:CK$53,69,0)</f>
        <v>0</v>
      </c>
      <c r="C11" s="65" t="e">
        <f>VLOOKUP(B11,State!$A$3:$B$54,2,0)</f>
        <v>#N/A</v>
      </c>
      <c r="D11" s="66" t="e">
        <f>VLOOKUP(B11,State!$A$3:$C$54,3,0)</f>
        <v>#N/A</v>
      </c>
      <c r="E11" s="89" t="e">
        <f>IF(VLOOKUP(B11,State!$A$3:$G$54,7,0)=1,"•","")</f>
        <v>#N/A</v>
      </c>
      <c r="F11" s="66" t="e">
        <f>VLOOKUP(B11,State!$A$3:$L$54,12,0)</f>
        <v>#N/A</v>
      </c>
      <c r="G11" s="91">
        <f>LARGE(State!M$3:M$53,10)</f>
        <v>0.5797030113530306</v>
      </c>
      <c r="I11" s="65">
        <v>10</v>
      </c>
      <c r="J11" s="90">
        <f>VLOOKUP(O11,State!O$3:CK$53,67,0)</f>
        <v>0</v>
      </c>
      <c r="K11" s="65" t="e">
        <f>VLOOKUP(J11,State!$A$3:$B$54,2,0)</f>
        <v>#N/A</v>
      </c>
      <c r="L11" s="66" t="e">
        <f>VLOOKUP(J11,State!$A$3:$C$54,3,0)</f>
        <v>#N/A</v>
      </c>
      <c r="M11" s="89" t="e">
        <f>IF(VLOOKUP(J11,State!$A$3:$H$54,8,0)=1,"•","")</f>
        <v>#N/A</v>
      </c>
      <c r="N11" s="66" t="e">
        <f>VLOOKUP(J11,State!$A$3:$N$54,14,0)</f>
        <v>#N/A</v>
      </c>
      <c r="O11" s="91">
        <f>LARGE(State!O$3:O$53,10)</f>
        <v>0.60729834921575188</v>
      </c>
      <c r="P11" s="91"/>
      <c r="Q11" s="65">
        <v>10</v>
      </c>
      <c r="R11" s="90">
        <f>VLOOKUP(W11,State!Q$3:CK$53,65,0)</f>
        <v>0</v>
      </c>
      <c r="S11" s="65" t="e">
        <f>VLOOKUP(R11,State!$A$3:$B$54,2,0)</f>
        <v>#N/A</v>
      </c>
      <c r="T11" s="66" t="e">
        <f>VLOOKUP(R11,State!$A$3:$C$54,3,0)</f>
        <v>#N/A</v>
      </c>
      <c r="U11" s="89" t="e">
        <f>IF(VLOOKUP(R11,State!$A$3:$I$54,9,0)=1,"•","")</f>
        <v>#N/A</v>
      </c>
      <c r="V11" s="66" t="e">
        <f>VLOOKUP(R11,State!$A$3:$P$54,16,0)</f>
        <v>#N/A</v>
      </c>
      <c r="W11" s="91">
        <f>LARGE(State!Q$3:Q$53,10)</f>
        <v>1.6843194956120645E-3</v>
      </c>
    </row>
    <row r="12" spans="1:23">
      <c r="A12" s="65">
        <v>11</v>
      </c>
      <c r="B12" s="90">
        <f>VLOOKUP(G12,State!M$3:CK$53,69,0)</f>
        <v>0</v>
      </c>
      <c r="C12" s="65" t="e">
        <f>VLOOKUP(B12,State!$A$3:$B$54,2,0)</f>
        <v>#N/A</v>
      </c>
      <c r="D12" s="66" t="e">
        <f>VLOOKUP(B12,State!$A$3:$C$54,3,0)</f>
        <v>#N/A</v>
      </c>
      <c r="E12" s="89" t="e">
        <f>IF(VLOOKUP(B12,State!$A$3:$G$54,7,0)=1,"•","")</f>
        <v>#N/A</v>
      </c>
      <c r="F12" s="66" t="e">
        <f>VLOOKUP(B12,State!$A$3:$L$54,12,0)</f>
        <v>#N/A</v>
      </c>
      <c r="G12" s="91">
        <f>LARGE(State!M$3:M$53,11)</f>
        <v>0.57832064936710093</v>
      </c>
      <c r="I12" s="65">
        <v>11</v>
      </c>
      <c r="J12" s="90">
        <f>VLOOKUP(O12,State!O$3:CK$53,67,0)</f>
        <v>0</v>
      </c>
      <c r="K12" s="65" t="e">
        <f>VLOOKUP(J12,State!$A$3:$B$54,2,0)</f>
        <v>#N/A</v>
      </c>
      <c r="L12" s="66" t="e">
        <f>VLOOKUP(J12,State!$A$3:$C$54,3,0)</f>
        <v>#N/A</v>
      </c>
      <c r="M12" s="89" t="e">
        <f>IF(VLOOKUP(J12,State!$A$3:$H$54,8,0)=1,"•","")</f>
        <v>#N/A</v>
      </c>
      <c r="N12" s="66" t="e">
        <f>VLOOKUP(J12,State!$A$3:$N$54,14,0)</f>
        <v>#N/A</v>
      </c>
      <c r="O12" s="91">
        <f>LARGE(State!O$3:O$53,11)</f>
        <v>0.58509927372986781</v>
      </c>
      <c r="P12" s="91"/>
      <c r="Q12" s="65">
        <v>11</v>
      </c>
      <c r="R12" s="90">
        <f>VLOOKUP(W12,State!Q$3:CK$53,65,0)</f>
        <v>0</v>
      </c>
      <c r="S12" s="65" t="e">
        <f>VLOOKUP(R12,State!$A$3:$B$54,2,0)</f>
        <v>#N/A</v>
      </c>
      <c r="T12" s="66" t="e">
        <f>VLOOKUP(R12,State!$A$3:$C$54,3,0)</f>
        <v>#N/A</v>
      </c>
      <c r="U12" s="89" t="e">
        <f>IF(VLOOKUP(R12,State!$A$3:$I$54,9,0)=1,"•","")</f>
        <v>#N/A</v>
      </c>
      <c r="V12" s="66" t="e">
        <f>VLOOKUP(R12,State!$A$3:$P$54,16,0)</f>
        <v>#N/A</v>
      </c>
      <c r="W12" s="91">
        <f>LARGE(State!Q$3:Q$53,11)</f>
        <v>1.6319610636003482E-3</v>
      </c>
    </row>
    <row r="13" spans="1:23">
      <c r="A13" s="65">
        <v>12</v>
      </c>
      <c r="B13" s="90">
        <f>VLOOKUP(G13,State!M$3:CK$53,69,0)</f>
        <v>0</v>
      </c>
      <c r="C13" s="65" t="e">
        <f>VLOOKUP(B13,State!$A$3:$B$54,2,0)</f>
        <v>#N/A</v>
      </c>
      <c r="D13" s="66" t="e">
        <f>VLOOKUP(B13,State!$A$3:$C$54,3,0)</f>
        <v>#N/A</v>
      </c>
      <c r="E13" s="89" t="e">
        <f>IF(VLOOKUP(B13,State!$A$3:$G$54,7,0)=1,"•","")</f>
        <v>#N/A</v>
      </c>
      <c r="F13" s="66" t="e">
        <f>VLOOKUP(B13,State!$A$3:$L$54,12,0)</f>
        <v>#N/A</v>
      </c>
      <c r="G13" s="91">
        <f>LARGE(State!M$3:M$53,12)</f>
        <v>0.57170692738338924</v>
      </c>
      <c r="I13" s="65">
        <v>12</v>
      </c>
      <c r="J13" s="90">
        <f>VLOOKUP(O13,State!O$3:CK$53,67,0)</f>
        <v>0</v>
      </c>
      <c r="K13" s="65" t="e">
        <f>VLOOKUP(J13,State!$A$3:$B$54,2,0)</f>
        <v>#N/A</v>
      </c>
      <c r="L13" s="66" t="e">
        <f>VLOOKUP(J13,State!$A$3:$C$54,3,0)</f>
        <v>#N/A</v>
      </c>
      <c r="M13" s="89" t="e">
        <f>IF(VLOOKUP(J13,State!$A$3:$H$54,8,0)=1,"•","")</f>
        <v>#N/A</v>
      </c>
      <c r="N13" s="66" t="e">
        <f>VLOOKUP(J13,State!$A$3:$N$54,14,0)</f>
        <v>#N/A</v>
      </c>
      <c r="O13" s="91">
        <f>LARGE(State!O$3:O$53,12)</f>
        <v>0.5846088241400853</v>
      </c>
      <c r="P13" s="91"/>
      <c r="Q13" s="65">
        <v>12</v>
      </c>
      <c r="R13" s="90">
        <f>VLOOKUP(W13,State!Q$3:CK$53,65,0)</f>
        <v>0</v>
      </c>
      <c r="S13" s="65" t="e">
        <f>VLOOKUP(R13,State!$A$3:$B$54,2,0)</f>
        <v>#N/A</v>
      </c>
      <c r="T13" s="66" t="e">
        <f>VLOOKUP(R13,State!$A$3:$C$54,3,0)</f>
        <v>#N/A</v>
      </c>
      <c r="U13" s="89" t="e">
        <f>IF(VLOOKUP(R13,State!$A$3:$I$54,9,0)=1,"•","")</f>
        <v>#N/A</v>
      </c>
      <c r="V13" s="66" t="e">
        <f>VLOOKUP(R13,State!$A$3:$P$54,16,0)</f>
        <v>#N/A</v>
      </c>
      <c r="W13" s="91">
        <f>LARGE(State!Q$3:Q$53,12)</f>
        <v>5.0129545700041225E-4</v>
      </c>
    </row>
    <row r="14" spans="1:23">
      <c r="A14" s="65">
        <v>13</v>
      </c>
      <c r="B14" s="90">
        <f>VLOOKUP(G14,State!M$3:CK$53,69,0)</f>
        <v>0</v>
      </c>
      <c r="C14" s="65" t="e">
        <f>VLOOKUP(B14,State!$A$3:$B$54,2,0)</f>
        <v>#N/A</v>
      </c>
      <c r="D14" s="66" t="e">
        <f>VLOOKUP(B14,State!$A$3:$C$54,3,0)</f>
        <v>#N/A</v>
      </c>
      <c r="E14" s="89" t="e">
        <f>IF(VLOOKUP(B14,State!$A$3:$G$54,7,0)=1,"•","")</f>
        <v>#N/A</v>
      </c>
      <c r="F14" s="66" t="e">
        <f>VLOOKUP(B14,State!$A$3:$L$54,12,0)</f>
        <v>#N/A</v>
      </c>
      <c r="G14" s="91">
        <f>LARGE(State!M$3:M$53,13)</f>
        <v>0.56959011493862621</v>
      </c>
      <c r="I14" s="65">
        <v>13</v>
      </c>
      <c r="J14" s="90">
        <f>VLOOKUP(O14,State!O$3:CK$53,67,0)</f>
        <v>0</v>
      </c>
      <c r="K14" s="65" t="e">
        <f>VLOOKUP(J14,State!$A$3:$B$54,2,0)</f>
        <v>#N/A</v>
      </c>
      <c r="L14" s="66" t="e">
        <f>VLOOKUP(J14,State!$A$3:$C$54,3,0)</f>
        <v>#N/A</v>
      </c>
      <c r="M14" s="89" t="e">
        <f>IF(VLOOKUP(J14,State!$A$3:$H$54,8,0)=1,"•","")</f>
        <v>#N/A</v>
      </c>
      <c r="N14" s="66" t="e">
        <f>VLOOKUP(J14,State!$A$3:$N$54,14,0)</f>
        <v>#N/A</v>
      </c>
      <c r="O14" s="91">
        <f>LARGE(State!O$3:O$53,13)</f>
        <v>0.57563856217204701</v>
      </c>
      <c r="P14" s="91"/>
      <c r="Q14" s="65">
        <v>13</v>
      </c>
      <c r="R14" s="90">
        <f>VLOOKUP(W14,State!Q$3:CK$53,65,0)</f>
        <v>0</v>
      </c>
      <c r="S14" s="65" t="e">
        <f>VLOOKUP(R14,State!$A$3:$B$54,2,0)</f>
        <v>#N/A</v>
      </c>
      <c r="T14" s="66" t="e">
        <f>VLOOKUP(R14,State!$A$3:$C$54,3,0)</f>
        <v>#N/A</v>
      </c>
      <c r="U14" s="89" t="e">
        <f>IF(VLOOKUP(R14,State!$A$3:$I$54,9,0)=1,"•","")</f>
        <v>#N/A</v>
      </c>
      <c r="V14" s="66" t="e">
        <f>VLOOKUP(R14,State!$A$3:$P$54,16,0)</f>
        <v>#N/A</v>
      </c>
      <c r="W14" s="91">
        <f>LARGE(State!Q$3:Q$53,13)</f>
        <v>3.4868639732000287E-4</v>
      </c>
    </row>
    <row r="15" spans="1:23">
      <c r="A15" s="65">
        <v>14</v>
      </c>
      <c r="B15" s="90">
        <f>VLOOKUP(G15,State!M$3:CK$53,69,0)</f>
        <v>0</v>
      </c>
      <c r="C15" s="65" t="e">
        <f>VLOOKUP(B15,State!$A$3:$B$54,2,0)</f>
        <v>#N/A</v>
      </c>
      <c r="D15" s="66" t="e">
        <f>VLOOKUP(B15,State!$A$3:$C$54,3,0)</f>
        <v>#N/A</v>
      </c>
      <c r="E15" s="89" t="e">
        <f>IF(VLOOKUP(B15,State!$A$3:$G$54,7,0)=1,"•","")</f>
        <v>#N/A</v>
      </c>
      <c r="F15" s="66" t="e">
        <f>VLOOKUP(B15,State!$A$3:$L$54,12,0)</f>
        <v>#N/A</v>
      </c>
      <c r="G15" s="91">
        <f>LARGE(State!M$3:M$53,14)</f>
        <v>0.56457527428833298</v>
      </c>
      <c r="I15" s="65">
        <v>14</v>
      </c>
      <c r="J15" s="90">
        <f>VLOOKUP(O15,State!O$3:CK$53,67,0)</f>
        <v>0</v>
      </c>
      <c r="K15" s="65" t="e">
        <f>VLOOKUP(J15,State!$A$3:$B$54,2,0)</f>
        <v>#N/A</v>
      </c>
      <c r="L15" s="66" t="e">
        <f>VLOOKUP(J15,State!$A$3:$C$54,3,0)</f>
        <v>#N/A</v>
      </c>
      <c r="M15" s="89" t="e">
        <f>IF(VLOOKUP(J15,State!$A$3:$H$54,8,0)=1,"•","")</f>
        <v>#N/A</v>
      </c>
      <c r="N15" s="66" t="e">
        <f>VLOOKUP(J15,State!$A$3:$N$54,14,0)</f>
        <v>#N/A</v>
      </c>
      <c r="O15" s="91">
        <f>LARGE(State!O$3:O$53,14)</f>
        <v>0.57452776811163031</v>
      </c>
      <c r="P15" s="91"/>
      <c r="Q15" s="65">
        <v>14</v>
      </c>
      <c r="R15" s="90">
        <f>VLOOKUP(W15,State!Q$3:CK$53,65,0)</f>
        <v>0</v>
      </c>
      <c r="S15" s="65" t="e">
        <f>VLOOKUP(R15,State!$A$3:$B$54,2,0)</f>
        <v>#N/A</v>
      </c>
      <c r="T15" s="66" t="e">
        <f>VLOOKUP(R15,State!$A$3:$C$54,3,0)</f>
        <v>#N/A</v>
      </c>
      <c r="U15" s="89" t="e">
        <f>IF(VLOOKUP(R15,State!$A$3:$I$54,9,0)=1,"•","")</f>
        <v>#N/A</v>
      </c>
      <c r="V15" s="66" t="e">
        <f>VLOOKUP(R15,State!$A$3:$P$54,16,0)</f>
        <v>#N/A</v>
      </c>
      <c r="W15" s="91">
        <f>LARGE(State!Q$3:Q$53,14)</f>
        <v>3.2172767762886703E-4</v>
      </c>
    </row>
    <row r="16" spans="1:23">
      <c r="A16" s="65">
        <v>15</v>
      </c>
      <c r="B16" s="90">
        <f>VLOOKUP(G16,State!M$3:CK$53,69,0)</f>
        <v>0</v>
      </c>
      <c r="C16" s="65" t="e">
        <f>VLOOKUP(B16,State!$A$3:$B$54,2,0)</f>
        <v>#N/A</v>
      </c>
      <c r="D16" s="66" t="e">
        <f>VLOOKUP(B16,State!$A$3:$C$54,3,0)</f>
        <v>#N/A</v>
      </c>
      <c r="E16" s="89" t="e">
        <f>IF(VLOOKUP(B16,State!$A$3:$G$54,7,0)=1,"•","")</f>
        <v>#N/A</v>
      </c>
      <c r="F16" s="66" t="e">
        <f>VLOOKUP(B16,State!$A$3:$L$54,12,0)</f>
        <v>#N/A</v>
      </c>
      <c r="G16" s="91">
        <f>LARGE(State!M$3:M$53,15)</f>
        <v>0.55400382417632354</v>
      </c>
      <c r="I16" s="65">
        <v>15</v>
      </c>
      <c r="J16" s="90">
        <f>VLOOKUP(O16,State!O$3:CK$53,67,0)</f>
        <v>0</v>
      </c>
      <c r="K16" s="65" t="e">
        <f>VLOOKUP(J16,State!$A$3:$B$54,2,0)</f>
        <v>#N/A</v>
      </c>
      <c r="L16" s="66" t="e">
        <f>VLOOKUP(J16,State!$A$3:$C$54,3,0)</f>
        <v>#N/A</v>
      </c>
      <c r="M16" s="89" t="e">
        <f>IF(VLOOKUP(J16,State!$A$3:$H$54,8,0)=1,"•","")</f>
        <v>#N/A</v>
      </c>
      <c r="N16" s="66" t="e">
        <f>VLOOKUP(J16,State!$A$3:$N$54,14,0)</f>
        <v>#N/A</v>
      </c>
      <c r="O16" s="91">
        <f>LARGE(State!O$3:O$53,15)</f>
        <v>0.57015879630102761</v>
      </c>
      <c r="P16" s="91"/>
      <c r="Q16" s="65">
        <v>15</v>
      </c>
      <c r="R16" s="90">
        <f>VLOOKUP(W16,State!Q$3:CK$53,65,0)</f>
        <v>3.8374865279728275E-4</v>
      </c>
      <c r="S16" s="65" t="e">
        <f>VLOOKUP(R16,State!$A$3:$B$54,2,0)</f>
        <v>#N/A</v>
      </c>
      <c r="T16" s="66" t="e">
        <f>VLOOKUP(R16,State!$A$3:$C$54,3,0)</f>
        <v>#N/A</v>
      </c>
      <c r="U16" s="89" t="e">
        <f>IF(VLOOKUP(R16,State!$A$3:$I$54,9,0)=1,"•","")</f>
        <v>#N/A</v>
      </c>
      <c r="V16" s="66" t="e">
        <f>VLOOKUP(R16,State!$A$3:$P$54,16,0)</f>
        <v>#N/A</v>
      </c>
      <c r="W16" s="91">
        <f>LARGE(State!Q$3:Q$53,15)</f>
        <v>2.7216216510445582E-4</v>
      </c>
    </row>
    <row r="17" spans="1:23">
      <c r="A17" s="65">
        <v>16</v>
      </c>
      <c r="B17" s="90">
        <f>VLOOKUP(G17,State!M$3:CK$53,69,0)</f>
        <v>0</v>
      </c>
      <c r="C17" s="65" t="e">
        <f>VLOOKUP(B17,State!$A$3:$B$54,2,0)</f>
        <v>#N/A</v>
      </c>
      <c r="D17" s="66" t="e">
        <f>VLOOKUP(B17,State!$A$3:$C$54,3,0)</f>
        <v>#N/A</v>
      </c>
      <c r="E17" s="89" t="e">
        <f>IF(VLOOKUP(B17,State!$A$3:$G$54,7,0)=1,"•","")</f>
        <v>#N/A</v>
      </c>
      <c r="F17" s="66" t="e">
        <f>VLOOKUP(B17,State!$A$3:$L$54,12,0)</f>
        <v>#N/A</v>
      </c>
      <c r="G17" s="91">
        <f>LARGE(State!M$3:M$53,16)</f>
        <v>0.54289285849572222</v>
      </c>
      <c r="I17" s="65">
        <v>16</v>
      </c>
      <c r="J17" s="90">
        <f>VLOOKUP(O17,State!O$3:CK$53,67,0)</f>
        <v>0</v>
      </c>
      <c r="K17" s="65" t="e">
        <f>VLOOKUP(J17,State!$A$3:$B$54,2,0)</f>
        <v>#N/A</v>
      </c>
      <c r="L17" s="66" t="e">
        <f>VLOOKUP(J17,State!$A$3:$C$54,3,0)</f>
        <v>#N/A</v>
      </c>
      <c r="M17" s="89" t="e">
        <f>IF(VLOOKUP(J17,State!$A$3:$H$54,8,0)=1,"•","")</f>
        <v>#N/A</v>
      </c>
      <c r="N17" s="66" t="e">
        <f>VLOOKUP(J17,State!$A$3:$N$54,14,0)</f>
        <v>#N/A</v>
      </c>
      <c r="O17" s="91">
        <f>LARGE(State!O$3:O$53,16)</f>
        <v>0.56921675170631503</v>
      </c>
      <c r="P17" s="91"/>
      <c r="Q17" s="65">
        <v>16</v>
      </c>
      <c r="R17" s="90">
        <f>VLOOKUP(W17,State!Q$3:CK$53,65,0)</f>
        <v>0</v>
      </c>
      <c r="S17" s="65" t="e">
        <f>VLOOKUP(R17,State!$A$3:$B$54,2,0)</f>
        <v>#N/A</v>
      </c>
      <c r="T17" s="66" t="e">
        <f>VLOOKUP(R17,State!$A$3:$C$54,3,0)</f>
        <v>#N/A</v>
      </c>
      <c r="U17" s="89" t="e">
        <f>IF(VLOOKUP(R17,State!$A$3:$I$54,9,0)=1,"•","")</f>
        <v>#N/A</v>
      </c>
      <c r="V17" s="66" t="e">
        <f>VLOOKUP(R17,State!$A$3:$P$54,16,0)</f>
        <v>#N/A</v>
      </c>
      <c r="W17" s="91">
        <f>LARGE(State!Q$3:Q$53,16)</f>
        <v>1.756406662185578E-4</v>
      </c>
    </row>
    <row r="18" spans="1:23">
      <c r="A18" s="65">
        <v>17</v>
      </c>
      <c r="B18" s="90">
        <f>VLOOKUP(G18,State!M$3:CK$53,69,0)</f>
        <v>0</v>
      </c>
      <c r="C18" s="65" t="e">
        <f>VLOOKUP(B18,State!$A$3:$B$54,2,0)</f>
        <v>#N/A</v>
      </c>
      <c r="D18" s="66" t="e">
        <f>VLOOKUP(B18,State!$A$3:$C$54,3,0)</f>
        <v>#N/A</v>
      </c>
      <c r="E18" s="89" t="e">
        <f>IF(VLOOKUP(B18,State!$A$3:$G$54,7,0)=1,"•","")</f>
        <v>#N/A</v>
      </c>
      <c r="F18" s="66" t="e">
        <f>VLOOKUP(B18,State!$A$3:$L$54,12,0)</f>
        <v>#N/A</v>
      </c>
      <c r="G18" s="91">
        <f>LARGE(State!M$3:M$53,17)</f>
        <v>0.54109517177802424</v>
      </c>
      <c r="I18" s="65">
        <v>17</v>
      </c>
      <c r="J18" s="90">
        <f>VLOOKUP(O18,State!O$3:CK$53,67,0)</f>
        <v>0</v>
      </c>
      <c r="K18" s="65" t="e">
        <f>VLOOKUP(J18,State!$A$3:$B$54,2,0)</f>
        <v>#N/A</v>
      </c>
      <c r="L18" s="66" t="e">
        <f>VLOOKUP(J18,State!$A$3:$C$54,3,0)</f>
        <v>#N/A</v>
      </c>
      <c r="M18" s="89" t="e">
        <f>IF(VLOOKUP(J18,State!$A$3:$H$54,8,0)=1,"•","")</f>
        <v>#N/A</v>
      </c>
      <c r="N18" s="66" t="e">
        <f>VLOOKUP(J18,State!$A$3:$N$54,14,0)</f>
        <v>#N/A</v>
      </c>
      <c r="O18" s="91">
        <f>LARGE(State!O$3:O$53,17)</f>
        <v>0.5682603713406692</v>
      </c>
      <c r="P18" s="91"/>
      <c r="Q18" s="65">
        <v>17</v>
      </c>
      <c r="R18" s="90">
        <f>VLOOKUP(W18,State!Q$3:CK$53,65,0)</f>
        <v>0</v>
      </c>
      <c r="S18" s="65" t="e">
        <f>VLOOKUP(R18,State!$A$3:$B$54,2,0)</f>
        <v>#N/A</v>
      </c>
      <c r="T18" s="66" t="e">
        <f>VLOOKUP(R18,State!$A$3:$C$54,3,0)</f>
        <v>#N/A</v>
      </c>
      <c r="U18" s="89" t="e">
        <f>IF(VLOOKUP(R18,State!$A$3:$I$54,9,0)=1,"•","")</f>
        <v>#N/A</v>
      </c>
      <c r="V18" s="66" t="e">
        <f>VLOOKUP(R18,State!$A$3:$P$54,16,0)</f>
        <v>#N/A</v>
      </c>
      <c r="W18" s="91">
        <f>LARGE(State!Q$3:Q$53,17)</f>
        <v>9.9142418083577053E-6</v>
      </c>
    </row>
    <row r="19" spans="1:23">
      <c r="A19" s="65">
        <v>18</v>
      </c>
      <c r="B19" s="90">
        <f>VLOOKUP(G19,State!M$3:CK$53,69,0)</f>
        <v>0</v>
      </c>
      <c r="C19" s="65" t="e">
        <f>VLOOKUP(B19,State!$A$3:$B$54,2,0)</f>
        <v>#N/A</v>
      </c>
      <c r="D19" s="66" t="e">
        <f>VLOOKUP(B19,State!$A$3:$C$54,3,0)</f>
        <v>#N/A</v>
      </c>
      <c r="E19" s="89" t="e">
        <f>IF(VLOOKUP(B19,State!$A$3:$G$54,7,0)=1,"•","")</f>
        <v>#N/A</v>
      </c>
      <c r="F19" s="66" t="e">
        <f>VLOOKUP(B19,State!$A$3:$L$54,12,0)</f>
        <v>#N/A</v>
      </c>
      <c r="G19" s="91">
        <f>LARGE(State!M$3:M$53,18)</f>
        <v>0.53171607585065528</v>
      </c>
      <c r="I19" s="65">
        <v>18</v>
      </c>
      <c r="J19" s="90">
        <f>VLOOKUP(O19,State!O$3:CK$53,67,0)</f>
        <v>0</v>
      </c>
      <c r="K19" s="65" t="e">
        <f>VLOOKUP(J19,State!$A$3:$B$54,2,0)</f>
        <v>#N/A</v>
      </c>
      <c r="L19" s="66" t="e">
        <f>VLOOKUP(J19,State!$A$3:$C$54,3,0)</f>
        <v>#N/A</v>
      </c>
      <c r="M19" s="89" t="e">
        <f>IF(VLOOKUP(J19,State!$A$3:$H$54,8,0)=1,"•","")</f>
        <v>#N/A</v>
      </c>
      <c r="N19" s="66" t="e">
        <f>VLOOKUP(J19,State!$A$3:$N$54,14,0)</f>
        <v>#N/A</v>
      </c>
      <c r="O19" s="91">
        <f>LARGE(State!O$3:O$53,18)</f>
        <v>0.56460116999234355</v>
      </c>
      <c r="P19" s="91"/>
      <c r="Q19" s="65">
        <v>18</v>
      </c>
      <c r="R19" s="90">
        <f>VLOOKUP(W19,State!Q$3:CK$53,65,0)</f>
        <v>0</v>
      </c>
      <c r="S19" s="65" t="e">
        <f>VLOOKUP(R19,State!$A$3:$B$54,2,0)</f>
        <v>#N/A</v>
      </c>
      <c r="T19" s="66" t="e">
        <f>VLOOKUP(R19,State!$A$3:$C$54,3,0)</f>
        <v>#N/A</v>
      </c>
      <c r="U19" s="89" t="e">
        <f>IF(VLOOKUP(R19,State!$A$3:$I$54,9,0)=1,"•","")</f>
        <v>#N/A</v>
      </c>
      <c r="V19" s="66" t="e">
        <f>VLOOKUP(R19,State!$A$3:$P$54,16,0)</f>
        <v>#N/A</v>
      </c>
      <c r="W19" s="91">
        <f>LARGE(State!Q$3:Q$53,18)</f>
        <v>2.1210059094090858E-6</v>
      </c>
    </row>
    <row r="20" spans="1:23">
      <c r="A20" s="65">
        <v>19</v>
      </c>
      <c r="B20" s="90">
        <f>VLOOKUP(G20,State!M$3:CK$53,69,0)</f>
        <v>0</v>
      </c>
      <c r="C20" s="65" t="e">
        <f>VLOOKUP(B20,State!$A$3:$B$54,2,0)</f>
        <v>#N/A</v>
      </c>
      <c r="D20" s="66" t="e">
        <f>VLOOKUP(B20,State!$A$3:$C$54,3,0)</f>
        <v>#N/A</v>
      </c>
      <c r="E20" s="89" t="e">
        <f>IF(VLOOKUP(B20,State!$A$3:$G$54,7,0)=1,"•","")</f>
        <v>#N/A</v>
      </c>
      <c r="F20" s="66" t="e">
        <f>VLOOKUP(B20,State!$A$3:$L$54,12,0)</f>
        <v>#N/A</v>
      </c>
      <c r="G20" s="91">
        <f>LARGE(State!M$3:M$53,19)</f>
        <v>0.52863363232604721</v>
      </c>
      <c r="I20" s="65">
        <v>19</v>
      </c>
      <c r="J20" s="90">
        <f>VLOOKUP(O20,State!O$3:CK$53,67,0)</f>
        <v>0</v>
      </c>
      <c r="K20" s="65" t="e">
        <f>VLOOKUP(J20,State!$A$3:$B$54,2,0)</f>
        <v>#N/A</v>
      </c>
      <c r="L20" s="66" t="e">
        <f>VLOOKUP(J20,State!$A$3:$C$54,3,0)</f>
        <v>#N/A</v>
      </c>
      <c r="M20" s="89" t="e">
        <f>IF(VLOOKUP(J20,State!$A$3:$H$54,8,0)=1,"•","")</f>
        <v>#N/A</v>
      </c>
      <c r="N20" s="66" t="e">
        <f>VLOOKUP(J20,State!$A$3:$N$54,14,0)</f>
        <v>#N/A</v>
      </c>
      <c r="O20" s="91">
        <f>LARGE(State!O$3:O$53,19)</f>
        <v>0.55110293956740242</v>
      </c>
      <c r="P20" s="91"/>
      <c r="Q20" s="65">
        <v>19</v>
      </c>
      <c r="R20" s="90">
        <f>VLOOKUP(W20,State!Q$3:CK$53,65,0)</f>
        <v>0</v>
      </c>
      <c r="S20" s="65" t="e">
        <f>VLOOKUP(R20,State!$A$3:$B$54,2,0)</f>
        <v>#N/A</v>
      </c>
      <c r="T20" s="66" t="e">
        <f>VLOOKUP(R20,State!$A$3:$C$54,3,0)</f>
        <v>#N/A</v>
      </c>
      <c r="U20" s="89" t="e">
        <f>IF(VLOOKUP(R20,State!$A$3:$I$54,9,0)=1,"•","")</f>
        <v>#N/A</v>
      </c>
      <c r="V20" s="66" t="e">
        <f>VLOOKUP(R20,State!$A$3:$P$54,16,0)</f>
        <v>#N/A</v>
      </c>
      <c r="W20" s="91">
        <f>LARGE(State!Q$3:Q$53,19)</f>
        <v>3.3135898604150271E-7</v>
      </c>
    </row>
    <row r="21" spans="1:23">
      <c r="A21" s="65">
        <v>20</v>
      </c>
      <c r="B21" s="90">
        <f>VLOOKUP(G21,State!M$3:CK$53,69,0)</f>
        <v>0</v>
      </c>
      <c r="C21" s="65" t="e">
        <f>VLOOKUP(B21,State!$A$3:$B$54,2,0)</f>
        <v>#N/A</v>
      </c>
      <c r="D21" s="66" t="e">
        <f>VLOOKUP(B21,State!$A$3:$C$54,3,0)</f>
        <v>#N/A</v>
      </c>
      <c r="E21" s="89" t="e">
        <f>IF(VLOOKUP(B21,State!$A$3:$G$54,7,0)=1,"•","")</f>
        <v>#N/A</v>
      </c>
      <c r="F21" s="66" t="e">
        <f>VLOOKUP(B21,State!$A$3:$L$54,12,0)</f>
        <v>#N/A</v>
      </c>
      <c r="G21" s="91">
        <f>LARGE(State!M$3:M$53,20)</f>
        <v>0.52393861213629334</v>
      </c>
      <c r="I21" s="65">
        <v>20</v>
      </c>
      <c r="J21" s="90">
        <f>VLOOKUP(O21,State!O$3:CK$53,67,0)</f>
        <v>0</v>
      </c>
      <c r="K21" s="65" t="e">
        <f>VLOOKUP(J21,State!$A$3:$B$54,2,0)</f>
        <v>#N/A</v>
      </c>
      <c r="L21" s="66" t="e">
        <f>VLOOKUP(J21,State!$A$3:$C$54,3,0)</f>
        <v>#N/A</v>
      </c>
      <c r="M21" s="89" t="e">
        <f>IF(VLOOKUP(J21,State!$A$3:$H$54,8,0)=1,"•","")</f>
        <v>#N/A</v>
      </c>
      <c r="N21" s="66" t="e">
        <f>VLOOKUP(J21,State!$A$3:$N$54,14,0)</f>
        <v>#N/A</v>
      </c>
      <c r="O21" s="91">
        <f>LARGE(State!O$3:O$53,20)</f>
        <v>0.53179742829122389</v>
      </c>
      <c r="P21" s="91"/>
      <c r="Q21" s="65">
        <v>20</v>
      </c>
      <c r="R21" s="90">
        <f>VLOOKUP(W21,State!Q$3:CK$53,65,0)</f>
        <v>0</v>
      </c>
      <c r="S21" s="65" t="e">
        <f>VLOOKUP(R21,State!$A$3:$B$54,2,0)</f>
        <v>#N/A</v>
      </c>
      <c r="T21" s="66" t="e">
        <f>VLOOKUP(R21,State!$A$3:$C$54,3,0)</f>
        <v>#N/A</v>
      </c>
      <c r="U21" s="89" t="e">
        <f>IF(VLOOKUP(R21,State!$A$3:$I$54,9,0)=1,"•","")</f>
        <v>#N/A</v>
      </c>
      <c r="V21" s="66" t="e">
        <f>VLOOKUP(R21,State!$A$3:$P$54,16,0)</f>
        <v>#N/A</v>
      </c>
      <c r="W21" s="91">
        <f>LARGE(State!Q$3:Q$53,20)</f>
        <v>1.4413128399786744E-7</v>
      </c>
    </row>
    <row r="22" spans="1:23">
      <c r="A22" s="65">
        <v>21</v>
      </c>
      <c r="B22" s="90">
        <f>VLOOKUP(G22,State!M$3:CK$53,69,0)</f>
        <v>0</v>
      </c>
      <c r="C22" s="65" t="e">
        <f>VLOOKUP(B22,State!$A$3:$B$54,2,0)</f>
        <v>#N/A</v>
      </c>
      <c r="D22" s="66" t="e">
        <f>VLOOKUP(B22,State!$A$3:$C$54,3,0)</f>
        <v>#N/A</v>
      </c>
      <c r="E22" s="89" t="e">
        <f>IF(VLOOKUP(B22,State!$A$3:$G$54,7,0)=1,"•","")</f>
        <v>#N/A</v>
      </c>
      <c r="F22" s="66" t="e">
        <f>VLOOKUP(B22,State!$A$3:$L$54,12,0)</f>
        <v>#N/A</v>
      </c>
      <c r="G22" s="91">
        <f>LARGE(State!M$3:M$53,21)</f>
        <v>0.50550084882909896</v>
      </c>
      <c r="I22" s="65">
        <v>21</v>
      </c>
      <c r="J22" s="90">
        <f>VLOOKUP(O22,State!O$3:CK$53,67,0)</f>
        <v>0</v>
      </c>
      <c r="K22" s="65" t="e">
        <f>VLOOKUP(J22,State!$A$3:$B$54,2,0)</f>
        <v>#N/A</v>
      </c>
      <c r="L22" s="66" t="e">
        <f>VLOOKUP(J22,State!$A$3:$C$54,3,0)</f>
        <v>#N/A</v>
      </c>
      <c r="M22" s="89" t="e">
        <f>IF(VLOOKUP(J22,State!$A$3:$H$54,8,0)=1,"•","")</f>
        <v>#N/A</v>
      </c>
      <c r="N22" s="66" t="e">
        <f>VLOOKUP(J22,State!$A$3:$N$54,14,0)</f>
        <v>#N/A</v>
      </c>
      <c r="O22" s="91">
        <f>LARGE(State!O$3:O$53,21)</f>
        <v>0.53116339026748305</v>
      </c>
      <c r="P22" s="91"/>
      <c r="Q22" s="65">
        <v>21</v>
      </c>
      <c r="R22" s="90">
        <f>VLOOKUP(W22,State!Q$3:CK$53,65,0)</f>
        <v>0</v>
      </c>
      <c r="S22" s="65" t="e">
        <f>VLOOKUP(R22,State!$A$3:$B$54,2,0)</f>
        <v>#N/A</v>
      </c>
      <c r="T22" s="66" t="e">
        <f>VLOOKUP(R22,State!$A$3:$C$54,3,0)</f>
        <v>#N/A</v>
      </c>
      <c r="U22" s="89" t="e">
        <f>IF(VLOOKUP(R22,State!$A$3:$I$54,9,0)=1,"•","")</f>
        <v>#N/A</v>
      </c>
      <c r="V22" s="66" t="e">
        <f>VLOOKUP(R22,State!$A$3:$P$54,16,0)</f>
        <v>#N/A</v>
      </c>
      <c r="W22" s="91">
        <f>LARGE(State!Q$3:Q$53,21)</f>
        <v>0</v>
      </c>
    </row>
    <row r="23" spans="1:23">
      <c r="A23" s="65">
        <v>22</v>
      </c>
      <c r="B23" s="90">
        <f>VLOOKUP(G23,State!M$3:CK$53,69,0)</f>
        <v>0</v>
      </c>
      <c r="C23" s="65" t="e">
        <f>VLOOKUP(B23,State!$A$3:$B$54,2,0)</f>
        <v>#N/A</v>
      </c>
      <c r="D23" s="66" t="e">
        <f>VLOOKUP(B23,State!$A$3:$C$54,3,0)</f>
        <v>#N/A</v>
      </c>
      <c r="E23" s="89" t="e">
        <f>IF(VLOOKUP(B23,State!$A$3:$G$54,7,0)=1,"•","")</f>
        <v>#N/A</v>
      </c>
      <c r="F23" s="66" t="e">
        <f>VLOOKUP(B23,State!$A$3:$L$54,12,0)</f>
        <v>#N/A</v>
      </c>
      <c r="G23" s="91">
        <f>LARGE(State!M$3:M$53,22)</f>
        <v>0.50056781957284024</v>
      </c>
      <c r="I23" s="65">
        <v>22</v>
      </c>
      <c r="J23" s="90">
        <f>VLOOKUP(O23,State!O$3:CK$53,67,0)</f>
        <v>0</v>
      </c>
      <c r="K23" s="65" t="e">
        <f>VLOOKUP(J23,State!$A$3:$B$54,2,0)</f>
        <v>#N/A</v>
      </c>
      <c r="L23" s="66" t="e">
        <f>VLOOKUP(J23,State!$A$3:$C$54,3,0)</f>
        <v>#N/A</v>
      </c>
      <c r="M23" s="89" t="e">
        <f>IF(VLOOKUP(J23,State!$A$3:$H$54,8,0)=1,"•","")</f>
        <v>#N/A</v>
      </c>
      <c r="N23" s="66" t="e">
        <f>VLOOKUP(J23,State!$A$3:$N$54,14,0)</f>
        <v>#N/A</v>
      </c>
      <c r="O23" s="91">
        <f>LARGE(State!O$3:O$53,22)</f>
        <v>0.53089324969202267</v>
      </c>
      <c r="P23" s="91"/>
      <c r="Q23" s="65">
        <v>22</v>
      </c>
      <c r="R23" s="90">
        <f>VLOOKUP(W23,State!Q$3:CK$53,65,0)</f>
        <v>0</v>
      </c>
      <c r="S23" s="65" t="e">
        <f>VLOOKUP(R23,State!$A$3:$B$54,2,0)</f>
        <v>#N/A</v>
      </c>
      <c r="T23" s="66" t="e">
        <f>VLOOKUP(R23,State!$A$3:$C$54,3,0)</f>
        <v>#N/A</v>
      </c>
      <c r="U23" s="89" t="e">
        <f>IF(VLOOKUP(R23,State!$A$3:$I$54,9,0)=1,"•","")</f>
        <v>#N/A</v>
      </c>
      <c r="V23" s="66" t="e">
        <f>VLOOKUP(R23,State!$A$3:$P$54,16,0)</f>
        <v>#N/A</v>
      </c>
      <c r="W23" s="91">
        <f>LARGE(State!Q$3:Q$53,22)</f>
        <v>0</v>
      </c>
    </row>
    <row r="24" spans="1:23">
      <c r="A24" s="65">
        <v>23</v>
      </c>
      <c r="B24" s="90">
        <f>VLOOKUP(G24,State!M$3:CK$53,69,0)</f>
        <v>0</v>
      </c>
      <c r="C24" s="65" t="e">
        <f>VLOOKUP(B24,State!$A$3:$B$54,2,0)</f>
        <v>#N/A</v>
      </c>
      <c r="D24" s="66" t="e">
        <f>VLOOKUP(B24,State!$A$3:$C$54,3,0)</f>
        <v>#N/A</v>
      </c>
      <c r="E24" s="89" t="e">
        <f>IF(VLOOKUP(B24,State!$A$3:$G$54,7,0)=1,"•","")</f>
        <v>#N/A</v>
      </c>
      <c r="F24" s="66" t="e">
        <f>VLOOKUP(B24,State!$A$3:$L$54,12,0)</f>
        <v>#N/A</v>
      </c>
      <c r="G24" s="91">
        <f>LARGE(State!M$3:M$53,23)</f>
        <v>0.49884601287467106</v>
      </c>
      <c r="I24" s="65">
        <v>23</v>
      </c>
      <c r="J24" s="90">
        <f>VLOOKUP(O24,State!O$3:CK$53,67,0)</f>
        <v>0</v>
      </c>
      <c r="K24" s="65" t="e">
        <f>VLOOKUP(J24,State!$A$3:$B$54,2,0)</f>
        <v>#N/A</v>
      </c>
      <c r="L24" s="66" t="e">
        <f>VLOOKUP(J24,State!$A$3:$C$54,3,0)</f>
        <v>#N/A</v>
      </c>
      <c r="M24" s="89" t="e">
        <f>IF(VLOOKUP(J24,State!$A$3:$H$54,8,0)=1,"•","")</f>
        <v>#N/A</v>
      </c>
      <c r="N24" s="66" t="e">
        <f>VLOOKUP(J24,State!$A$3:$N$54,14,0)</f>
        <v>#N/A</v>
      </c>
      <c r="O24" s="91">
        <f>LARGE(State!O$3:O$53,23)</f>
        <v>0.52057603603552649</v>
      </c>
      <c r="P24" s="91"/>
      <c r="Q24" s="65">
        <v>23</v>
      </c>
      <c r="R24" s="90">
        <f>VLOOKUP(W24,State!Q$3:CK$53,65,0)</f>
        <v>0</v>
      </c>
      <c r="S24" s="65" t="e">
        <f>VLOOKUP(R24,State!$A$3:$B$54,2,0)</f>
        <v>#N/A</v>
      </c>
      <c r="T24" s="66" t="e">
        <f>VLOOKUP(R24,State!$A$3:$C$54,3,0)</f>
        <v>#N/A</v>
      </c>
      <c r="U24" s="89" t="e">
        <f>IF(VLOOKUP(R24,State!$A$3:$I$54,9,0)=1,"•","")</f>
        <v>#N/A</v>
      </c>
      <c r="V24" s="66" t="e">
        <f>VLOOKUP(R24,State!$A$3:$P$54,16,0)</f>
        <v>#N/A</v>
      </c>
      <c r="W24" s="91">
        <f>LARGE(State!Q$3:Q$53,23)</f>
        <v>0</v>
      </c>
    </row>
    <row r="25" spans="1:23">
      <c r="A25" s="65">
        <v>24</v>
      </c>
      <c r="B25" s="90">
        <f>VLOOKUP(G25,State!M$3:CK$53,69,0)</f>
        <v>0</v>
      </c>
      <c r="C25" s="65" t="e">
        <f>VLOOKUP(B25,State!$A$3:$B$54,2,0)</f>
        <v>#N/A</v>
      </c>
      <c r="D25" s="66" t="e">
        <f>VLOOKUP(B25,State!$A$3:$C$54,3,0)</f>
        <v>#N/A</v>
      </c>
      <c r="E25" s="89" t="e">
        <f>IF(VLOOKUP(B25,State!$A$3:$G$54,7,0)=1,"•","")</f>
        <v>#N/A</v>
      </c>
      <c r="F25" s="66" t="e">
        <f>VLOOKUP(B25,State!$A$3:$L$54,12,0)</f>
        <v>#N/A</v>
      </c>
      <c r="G25" s="91">
        <f>LARGE(State!M$3:M$53,24)</f>
        <v>0.49505169769542035</v>
      </c>
      <c r="I25" s="65">
        <v>24</v>
      </c>
      <c r="J25" s="90">
        <f>VLOOKUP(O25,State!O$3:CK$53,67,0)</f>
        <v>0</v>
      </c>
      <c r="K25" s="65" t="e">
        <f>VLOOKUP(J25,State!$A$3:$B$54,2,0)</f>
        <v>#N/A</v>
      </c>
      <c r="L25" s="66" t="e">
        <f>VLOOKUP(J25,State!$A$3:$C$54,3,0)</f>
        <v>#N/A</v>
      </c>
      <c r="M25" s="89" t="e">
        <f>IF(VLOOKUP(J25,State!$A$3:$H$54,8,0)=1,"•","")</f>
        <v>#N/A</v>
      </c>
      <c r="N25" s="66" t="e">
        <f>VLOOKUP(J25,State!$A$3:$N$54,14,0)</f>
        <v>#N/A</v>
      </c>
      <c r="O25" s="91">
        <f>LARGE(State!O$3:O$53,24)</f>
        <v>0.51107597190634702</v>
      </c>
      <c r="P25" s="91"/>
      <c r="Q25" s="65">
        <v>24</v>
      </c>
      <c r="R25" s="90">
        <f>VLOOKUP(W25,State!Q$3:CK$53,65,0)</f>
        <v>0</v>
      </c>
      <c r="S25" s="65" t="e">
        <f>VLOOKUP(R25,State!$A$3:$B$54,2,0)</f>
        <v>#N/A</v>
      </c>
      <c r="T25" s="66" t="e">
        <f>VLOOKUP(R25,State!$A$3:$C$54,3,0)</f>
        <v>#N/A</v>
      </c>
      <c r="U25" s="89" t="e">
        <f>IF(VLOOKUP(R25,State!$A$3:$I$54,9,0)=1,"•","")</f>
        <v>#N/A</v>
      </c>
      <c r="V25" s="66" t="e">
        <f>VLOOKUP(R25,State!$A$3:$P$54,16,0)</f>
        <v>#N/A</v>
      </c>
      <c r="W25" s="91">
        <f>LARGE(State!Q$3:Q$53,24)</f>
        <v>0</v>
      </c>
    </row>
    <row r="26" spans="1:23">
      <c r="A26" s="65">
        <v>25</v>
      </c>
      <c r="B26" s="90">
        <f>VLOOKUP(G26,State!M$3:CK$53,69,0)</f>
        <v>0</v>
      </c>
      <c r="C26" s="65" t="e">
        <f>VLOOKUP(B26,State!$A$3:$B$54,2,0)</f>
        <v>#N/A</v>
      </c>
      <c r="D26" s="66" t="e">
        <f>VLOOKUP(B26,State!$A$3:$C$54,3,0)</f>
        <v>#N/A</v>
      </c>
      <c r="E26" s="89" t="e">
        <f>IF(VLOOKUP(B26,State!$A$3:$G$54,7,0)=1,"•","")</f>
        <v>#N/A</v>
      </c>
      <c r="F26" s="66" t="e">
        <f>VLOOKUP(B26,State!$A$3:$L$54,12,0)</f>
        <v>#N/A</v>
      </c>
      <c r="G26" s="91">
        <f>LARGE(State!M$3:M$53,25)</f>
        <v>0.49448972646987638</v>
      </c>
      <c r="I26" s="65">
        <v>25</v>
      </c>
      <c r="J26" s="90">
        <f>VLOOKUP(O26,State!O$3:CK$53,67,0)</f>
        <v>0</v>
      </c>
      <c r="K26" s="65" t="e">
        <f>VLOOKUP(J26,State!$A$3:$B$54,2,0)</f>
        <v>#N/A</v>
      </c>
      <c r="L26" s="66" t="e">
        <f>VLOOKUP(J26,State!$A$3:$C$54,3,0)</f>
        <v>#N/A</v>
      </c>
      <c r="M26" s="89" t="e">
        <f>IF(VLOOKUP(J26,State!$A$3:$H$54,8,0)=1,"•","")</f>
        <v>#N/A</v>
      </c>
      <c r="N26" s="66" t="e">
        <f>VLOOKUP(J26,State!$A$3:$N$54,14,0)</f>
        <v>#N/A</v>
      </c>
      <c r="O26" s="91">
        <f>LARGE(State!O$3:O$53,25)</f>
        <v>0.49935408058706715</v>
      </c>
      <c r="P26" s="91"/>
      <c r="Q26" s="65">
        <v>25</v>
      </c>
      <c r="R26" s="90">
        <f>VLOOKUP(W26,State!Q$3:CK$53,65,0)</f>
        <v>0</v>
      </c>
      <c r="S26" s="65" t="e">
        <f>VLOOKUP(R26,State!$A$3:$B$54,2,0)</f>
        <v>#N/A</v>
      </c>
      <c r="T26" s="66" t="e">
        <f>VLOOKUP(R26,State!$A$3:$C$54,3,0)</f>
        <v>#N/A</v>
      </c>
      <c r="U26" s="89" t="e">
        <f>IF(VLOOKUP(R26,State!$A$3:$I$54,9,0)=1,"•","")</f>
        <v>#N/A</v>
      </c>
      <c r="V26" s="66" t="e">
        <f>VLOOKUP(R26,State!$A$3:$P$54,16,0)</f>
        <v>#N/A</v>
      </c>
      <c r="W26" s="91">
        <f>LARGE(State!Q$3:Q$53,25)</f>
        <v>0</v>
      </c>
    </row>
    <row r="27" spans="1:23">
      <c r="A27" s="65">
        <v>26</v>
      </c>
      <c r="B27" s="90">
        <f>VLOOKUP(G27,State!M$3:CK$53,69,0)</f>
        <v>0</v>
      </c>
      <c r="C27" s="65" t="e">
        <f>VLOOKUP(B27,State!$A$3:$B$54,2,0)</f>
        <v>#N/A</v>
      </c>
      <c r="D27" s="66" t="e">
        <f>VLOOKUP(B27,State!$A$3:$C$54,3,0)</f>
        <v>#N/A</v>
      </c>
      <c r="E27" s="89" t="e">
        <f>IF(VLOOKUP(B27,State!$A$3:$G$54,7,0)=1,"•","")</f>
        <v>#N/A</v>
      </c>
      <c r="F27" s="66" t="e">
        <f>VLOOKUP(B27,State!$A$3:$L$54,12,0)</f>
        <v>#N/A</v>
      </c>
      <c r="G27" s="91">
        <f>LARGE(State!M$3:M$53,26)</f>
        <v>0.49246913569338996</v>
      </c>
      <c r="I27" s="65">
        <v>26</v>
      </c>
      <c r="J27" s="90">
        <f>VLOOKUP(O27,State!O$3:CK$53,67,0)</f>
        <v>0</v>
      </c>
      <c r="K27" s="65" t="e">
        <f>VLOOKUP(J27,State!$A$3:$B$54,2,0)</f>
        <v>#N/A</v>
      </c>
      <c r="L27" s="66" t="e">
        <f>VLOOKUP(J27,State!$A$3:$C$54,3,0)</f>
        <v>#N/A</v>
      </c>
      <c r="M27" s="89" t="e">
        <f>IF(VLOOKUP(J27,State!$A$3:$H$54,8,0)=1,"•","")</f>
        <v>#N/A</v>
      </c>
      <c r="N27" s="66" t="e">
        <f>VLOOKUP(J27,State!$A$3:$N$54,14,0)</f>
        <v>#N/A</v>
      </c>
      <c r="O27" s="91">
        <f>LARGE(State!O$3:O$53,26)</f>
        <v>0.49251692813938314</v>
      </c>
      <c r="P27" s="91"/>
      <c r="Q27" s="65">
        <v>26</v>
      </c>
      <c r="R27" s="90">
        <f>VLOOKUP(W27,State!Q$3:CK$53,65,0)</f>
        <v>0</v>
      </c>
      <c r="S27" s="65" t="e">
        <f>VLOOKUP(R27,State!$A$3:$B$54,2,0)</f>
        <v>#N/A</v>
      </c>
      <c r="T27" s="66" t="e">
        <f>VLOOKUP(R27,State!$A$3:$C$54,3,0)</f>
        <v>#N/A</v>
      </c>
      <c r="U27" s="89" t="e">
        <f>IF(VLOOKUP(R27,State!$A$3:$I$54,9,0)=1,"•","")</f>
        <v>#N/A</v>
      </c>
      <c r="V27" s="66" t="e">
        <f>VLOOKUP(R27,State!$A$3:$P$54,16,0)</f>
        <v>#N/A</v>
      </c>
      <c r="W27" s="91">
        <f>LARGE(State!Q$3:Q$53,26)</f>
        <v>0</v>
      </c>
    </row>
    <row r="28" spans="1:23">
      <c r="A28" s="65">
        <v>27</v>
      </c>
      <c r="B28" s="90">
        <f>VLOOKUP(G28,State!M$3:CK$53,69,0)</f>
        <v>0</v>
      </c>
      <c r="C28" s="65" t="e">
        <f>VLOOKUP(B28,State!$A$3:$B$54,2,0)</f>
        <v>#N/A</v>
      </c>
      <c r="D28" s="66" t="e">
        <f>VLOOKUP(B28,State!$A$3:$C$54,3,0)</f>
        <v>#N/A</v>
      </c>
      <c r="E28" s="89" t="e">
        <f>IF(VLOOKUP(B28,State!$A$3:$G$54,7,0)=1,"•","")</f>
        <v>#N/A</v>
      </c>
      <c r="F28" s="66" t="e">
        <f>VLOOKUP(B28,State!$A$3:$L$54,12,0)</f>
        <v>#N/A</v>
      </c>
      <c r="G28" s="91">
        <f>LARGE(State!M$3:M$53,27)</f>
        <v>0.4858725830966229</v>
      </c>
      <c r="I28" s="65">
        <v>27</v>
      </c>
      <c r="J28" s="90">
        <f>VLOOKUP(O28,State!O$3:CK$53,67,0)</f>
        <v>0</v>
      </c>
      <c r="K28" s="65" t="e">
        <f>VLOOKUP(J28,State!$A$3:$B$54,2,0)</f>
        <v>#N/A</v>
      </c>
      <c r="L28" s="66" t="e">
        <f>VLOOKUP(J28,State!$A$3:$C$54,3,0)</f>
        <v>#N/A</v>
      </c>
      <c r="M28" s="89" t="e">
        <f>IF(VLOOKUP(J28,State!$A$3:$H$54,8,0)=1,"•","")</f>
        <v>#N/A</v>
      </c>
      <c r="N28" s="66" t="e">
        <f>VLOOKUP(J28,State!$A$3:$N$54,14,0)</f>
        <v>#N/A</v>
      </c>
      <c r="O28" s="91">
        <f>LARGE(State!O$3:O$53,27)</f>
        <v>0.48938940522060997</v>
      </c>
      <c r="P28" s="91"/>
      <c r="Q28" s="65">
        <v>27</v>
      </c>
      <c r="R28" s="90">
        <f>VLOOKUP(W28,State!Q$3:CK$53,65,0)</f>
        <v>0</v>
      </c>
      <c r="S28" s="65" t="e">
        <f>VLOOKUP(R28,State!$A$3:$B$54,2,0)</f>
        <v>#N/A</v>
      </c>
      <c r="T28" s="66" t="e">
        <f>VLOOKUP(R28,State!$A$3:$C$54,3,0)</f>
        <v>#N/A</v>
      </c>
      <c r="U28" s="89" t="e">
        <f>IF(VLOOKUP(R28,State!$A$3:$I$54,9,0)=1,"•","")</f>
        <v>#N/A</v>
      </c>
      <c r="V28" s="66" t="e">
        <f>VLOOKUP(R28,State!$A$3:$P$54,16,0)</f>
        <v>#N/A</v>
      </c>
      <c r="W28" s="91">
        <f>LARGE(State!Q$3:Q$53,27)</f>
        <v>0</v>
      </c>
    </row>
    <row r="29" spans="1:23">
      <c r="A29" s="65">
        <v>28</v>
      </c>
      <c r="B29" s="90">
        <f>VLOOKUP(G29,State!M$3:CK$53,69,0)</f>
        <v>0</v>
      </c>
      <c r="C29" s="65" t="e">
        <f>VLOOKUP(B29,State!$A$3:$B$54,2,0)</f>
        <v>#N/A</v>
      </c>
      <c r="D29" s="66" t="e">
        <f>VLOOKUP(B29,State!$A$3:$C$54,3,0)</f>
        <v>#N/A</v>
      </c>
      <c r="E29" s="89" t="e">
        <f>IF(VLOOKUP(B29,State!$A$3:$G$54,7,0)=1,"•","")</f>
        <v>#N/A</v>
      </c>
      <c r="F29" s="66" t="e">
        <f>VLOOKUP(B29,State!$A$3:$L$54,12,0)</f>
        <v>#N/A</v>
      </c>
      <c r="G29" s="91">
        <f>LARGE(State!M$3:M$53,28)</f>
        <v>0.47756586467176798</v>
      </c>
      <c r="I29" s="65">
        <v>28</v>
      </c>
      <c r="J29" s="90">
        <f>VLOOKUP(O29,State!O$3:CK$53,67,0)</f>
        <v>0</v>
      </c>
      <c r="K29" s="65" t="e">
        <f>VLOOKUP(J29,State!$A$3:$B$54,2,0)</f>
        <v>#N/A</v>
      </c>
      <c r="L29" s="66" t="e">
        <f>VLOOKUP(J29,State!$A$3:$C$54,3,0)</f>
        <v>#N/A</v>
      </c>
      <c r="M29" s="89" t="e">
        <f>IF(VLOOKUP(J29,State!$A$3:$H$54,8,0)=1,"•","")</f>
        <v>#N/A</v>
      </c>
      <c r="N29" s="66" t="e">
        <f>VLOOKUP(J29,State!$A$3:$N$54,14,0)</f>
        <v>#N/A</v>
      </c>
      <c r="O29" s="91">
        <f>LARGE(State!O$3:O$53,28)</f>
        <v>0.48826913476452438</v>
      </c>
      <c r="P29" s="91"/>
      <c r="Q29" s="65">
        <v>28</v>
      </c>
      <c r="R29" s="90">
        <f>VLOOKUP(W29,State!Q$3:CK$53,65,0)</f>
        <v>0</v>
      </c>
      <c r="S29" s="65" t="e">
        <f>VLOOKUP(R29,State!$A$3:$B$54,2,0)</f>
        <v>#N/A</v>
      </c>
      <c r="T29" s="66" t="e">
        <f>VLOOKUP(R29,State!$A$3:$C$54,3,0)</f>
        <v>#N/A</v>
      </c>
      <c r="U29" s="89" t="e">
        <f>IF(VLOOKUP(R29,State!$A$3:$I$54,9,0)=1,"•","")</f>
        <v>#N/A</v>
      </c>
      <c r="V29" s="66" t="e">
        <f>VLOOKUP(R29,State!$A$3:$P$54,16,0)</f>
        <v>#N/A</v>
      </c>
      <c r="W29" s="91">
        <f>LARGE(State!Q$3:Q$53,28)</f>
        <v>0</v>
      </c>
    </row>
    <row r="30" spans="1:23">
      <c r="A30" s="65">
        <v>29</v>
      </c>
      <c r="B30" s="90">
        <f>VLOOKUP(G30,State!M$3:CK$53,69,0)</f>
        <v>0</v>
      </c>
      <c r="C30" s="65" t="e">
        <f>VLOOKUP(B30,State!$A$3:$B$54,2,0)</f>
        <v>#N/A</v>
      </c>
      <c r="D30" s="66" t="e">
        <f>VLOOKUP(B30,State!$A$3:$C$54,3,0)</f>
        <v>#N/A</v>
      </c>
      <c r="E30" s="89" t="e">
        <f>IF(VLOOKUP(B30,State!$A$3:$G$54,7,0)=1,"•","")</f>
        <v>#N/A</v>
      </c>
      <c r="F30" s="66" t="e">
        <f>VLOOKUP(B30,State!$A$3:$L$54,12,0)</f>
        <v>#N/A</v>
      </c>
      <c r="G30" s="91">
        <f>LARGE(State!M$3:M$53,29)</f>
        <v>0.46479009913870512</v>
      </c>
      <c r="I30" s="65">
        <v>29</v>
      </c>
      <c r="J30" s="90">
        <f>VLOOKUP(O30,State!O$3:CK$53,67,0)</f>
        <v>0</v>
      </c>
      <c r="K30" s="65" t="e">
        <f>VLOOKUP(J30,State!$A$3:$B$54,2,0)</f>
        <v>#N/A</v>
      </c>
      <c r="L30" s="66" t="e">
        <f>VLOOKUP(J30,State!$A$3:$C$54,3,0)</f>
        <v>#N/A</v>
      </c>
      <c r="M30" s="89" t="e">
        <f>IF(VLOOKUP(J30,State!$A$3:$H$54,8,0)=1,"•","")</f>
        <v>#N/A</v>
      </c>
      <c r="N30" s="66" t="e">
        <f>VLOOKUP(J30,State!$A$3:$N$54,14,0)</f>
        <v>#N/A</v>
      </c>
      <c r="O30" s="91">
        <f>LARGE(State!O$3:O$53,29)</f>
        <v>0.48700606028809829</v>
      </c>
      <c r="P30" s="91"/>
      <c r="Q30" s="65">
        <v>29</v>
      </c>
      <c r="R30" s="90">
        <f>VLOOKUP(W30,State!Q$3:CK$53,65,0)</f>
        <v>0</v>
      </c>
      <c r="S30" s="65" t="e">
        <f>VLOOKUP(R30,State!$A$3:$B$54,2,0)</f>
        <v>#N/A</v>
      </c>
      <c r="T30" s="66" t="e">
        <f>VLOOKUP(R30,State!$A$3:$C$54,3,0)</f>
        <v>#N/A</v>
      </c>
      <c r="U30" s="89" t="e">
        <f>IF(VLOOKUP(R30,State!$A$3:$I$54,9,0)=1,"•","")</f>
        <v>#N/A</v>
      </c>
      <c r="V30" s="66" t="e">
        <f>VLOOKUP(R30,State!$A$3:$P$54,16,0)</f>
        <v>#N/A</v>
      </c>
      <c r="W30" s="91">
        <f>LARGE(State!Q$3:Q$53,29)</f>
        <v>0</v>
      </c>
    </row>
    <row r="31" spans="1:23">
      <c r="A31" s="65">
        <v>30</v>
      </c>
      <c r="B31" s="90">
        <f>VLOOKUP(G31,State!M$3:CK$53,69,0)</f>
        <v>0</v>
      </c>
      <c r="C31" s="65" t="e">
        <f>VLOOKUP(B31,State!$A$3:$B$54,2,0)</f>
        <v>#N/A</v>
      </c>
      <c r="D31" s="66" t="e">
        <f>VLOOKUP(B31,State!$A$3:$C$54,3,0)</f>
        <v>#N/A</v>
      </c>
      <c r="E31" s="89" t="e">
        <f>IF(VLOOKUP(B31,State!$A$3:$G$54,7,0)=1,"•","")</f>
        <v>#N/A</v>
      </c>
      <c r="F31" s="66" t="e">
        <f>VLOOKUP(B31,State!$A$3:$L$54,12,0)</f>
        <v>#N/A</v>
      </c>
      <c r="G31" s="91">
        <f>LARGE(State!M$3:M$53,30)</f>
        <v>0.45161585584783759</v>
      </c>
      <c r="I31" s="65">
        <v>30</v>
      </c>
      <c r="J31" s="90">
        <f>VLOOKUP(O31,State!O$3:CK$53,67,0)</f>
        <v>0</v>
      </c>
      <c r="K31" s="65" t="e">
        <f>VLOOKUP(J31,State!$A$3:$B$54,2,0)</f>
        <v>#N/A</v>
      </c>
      <c r="L31" s="66" t="e">
        <f>VLOOKUP(J31,State!$A$3:$C$54,3,0)</f>
        <v>#N/A</v>
      </c>
      <c r="M31" s="89" t="e">
        <f>IF(VLOOKUP(J31,State!$A$3:$H$54,8,0)=1,"•","")</f>
        <v>#N/A</v>
      </c>
      <c r="N31" s="66" t="e">
        <f>VLOOKUP(J31,State!$A$3:$N$54,14,0)</f>
        <v>#N/A</v>
      </c>
      <c r="O31" s="91">
        <f>LARGE(State!O$3:O$53,30)</f>
        <v>0.47770446757945167</v>
      </c>
      <c r="P31" s="91"/>
      <c r="Q31" s="65">
        <v>30</v>
      </c>
      <c r="R31" s="90">
        <f>VLOOKUP(W31,State!Q$3:CK$53,65,0)</f>
        <v>0</v>
      </c>
      <c r="S31" s="65" t="e">
        <f>VLOOKUP(R31,State!$A$3:$B$54,2,0)</f>
        <v>#N/A</v>
      </c>
      <c r="T31" s="66" t="e">
        <f>VLOOKUP(R31,State!$A$3:$C$54,3,0)</f>
        <v>#N/A</v>
      </c>
      <c r="U31" s="89" t="e">
        <f>IF(VLOOKUP(R31,State!$A$3:$I$54,9,0)=1,"•","")</f>
        <v>#N/A</v>
      </c>
      <c r="V31" s="66" t="e">
        <f>VLOOKUP(R31,State!$A$3:$P$54,16,0)</f>
        <v>#N/A</v>
      </c>
      <c r="W31" s="91">
        <f>LARGE(State!Q$3:Q$53,30)</f>
        <v>0</v>
      </c>
    </row>
    <row r="32" spans="1:23">
      <c r="A32" s="65">
        <v>31</v>
      </c>
      <c r="B32" s="90">
        <f>VLOOKUP(G32,State!M$3:CK$53,69,0)</f>
        <v>0</v>
      </c>
      <c r="C32" s="65" t="e">
        <f>VLOOKUP(B32,State!$A$3:$B$54,2,0)</f>
        <v>#N/A</v>
      </c>
      <c r="D32" s="66" t="e">
        <f>VLOOKUP(B32,State!$A$3:$C$54,3,0)</f>
        <v>#N/A</v>
      </c>
      <c r="E32" s="89" t="e">
        <f>IF(VLOOKUP(B32,State!$A$3:$G$54,7,0)=1,"•","")</f>
        <v>#N/A</v>
      </c>
      <c r="F32" s="66" t="e">
        <f>VLOOKUP(B32,State!$A$3:$L$54,12,0)</f>
        <v>#N/A</v>
      </c>
      <c r="G32" s="91">
        <f>LARGE(State!M$3:M$53,31)</f>
        <v>0.44891715571442176</v>
      </c>
      <c r="I32" s="65">
        <v>31</v>
      </c>
      <c r="J32" s="90">
        <f>VLOOKUP(O32,State!O$3:CK$53,67,0)</f>
        <v>0</v>
      </c>
      <c r="K32" s="65" t="e">
        <f>VLOOKUP(J32,State!$A$3:$B$54,2,0)</f>
        <v>#N/A</v>
      </c>
      <c r="L32" s="66" t="e">
        <f>VLOOKUP(J32,State!$A$3:$C$54,3,0)</f>
        <v>#N/A</v>
      </c>
      <c r="M32" s="89" t="e">
        <f>IF(VLOOKUP(J32,State!$A$3:$H$54,8,0)=1,"•","")</f>
        <v>#N/A</v>
      </c>
      <c r="N32" s="66" t="e">
        <f>VLOOKUP(J32,State!$A$3:$N$54,14,0)</f>
        <v>#N/A</v>
      </c>
      <c r="O32" s="91">
        <f>LARGE(State!O$3:O$53,31)</f>
        <v>0.47666247324559408</v>
      </c>
      <c r="P32" s="91"/>
      <c r="Q32" s="65">
        <v>31</v>
      </c>
      <c r="R32" s="90">
        <f>VLOOKUP(W32,State!Q$3:CK$53,65,0)</f>
        <v>0</v>
      </c>
      <c r="S32" s="65" t="e">
        <f>VLOOKUP(R32,State!$A$3:$B$54,2,0)</f>
        <v>#N/A</v>
      </c>
      <c r="T32" s="66" t="e">
        <f>VLOOKUP(R32,State!$A$3:$C$54,3,0)</f>
        <v>#N/A</v>
      </c>
      <c r="U32" s="89" t="e">
        <f>IF(VLOOKUP(R32,State!$A$3:$I$54,9,0)=1,"•","")</f>
        <v>#N/A</v>
      </c>
      <c r="V32" s="66" t="e">
        <f>VLOOKUP(R32,State!$A$3:$P$54,16,0)</f>
        <v>#N/A</v>
      </c>
      <c r="W32" s="91">
        <f>LARGE(State!Q$3:Q$53,31)</f>
        <v>0</v>
      </c>
    </row>
    <row r="33" spans="1:23">
      <c r="A33" s="65">
        <v>32</v>
      </c>
      <c r="B33" s="90">
        <f>VLOOKUP(G33,State!M$3:CK$53,69,0)</f>
        <v>0</v>
      </c>
      <c r="C33" s="65" t="e">
        <f>VLOOKUP(B33,State!$A$3:$B$54,2,0)</f>
        <v>#N/A</v>
      </c>
      <c r="D33" s="66" t="e">
        <f>VLOOKUP(B33,State!$A$3:$C$54,3,0)</f>
        <v>#N/A</v>
      </c>
      <c r="E33" s="89" t="e">
        <f>IF(VLOOKUP(B33,State!$A$3:$G$54,7,0)=1,"•","")</f>
        <v>#N/A</v>
      </c>
      <c r="F33" s="66" t="e">
        <f>VLOOKUP(B33,State!$A$3:$L$54,12,0)</f>
        <v>#N/A</v>
      </c>
      <c r="G33" s="91">
        <f>LARGE(State!M$3:M$53,32)</f>
        <v>0.43430088142061785</v>
      </c>
      <c r="I33" s="65">
        <v>32</v>
      </c>
      <c r="J33" s="90">
        <f>VLOOKUP(O33,State!O$3:CK$53,67,0)</f>
        <v>0</v>
      </c>
      <c r="K33" s="65" t="e">
        <f>VLOOKUP(J33,State!$A$3:$B$54,2,0)</f>
        <v>#N/A</v>
      </c>
      <c r="L33" s="66" t="e">
        <f>VLOOKUP(J33,State!$A$3:$C$54,3,0)</f>
        <v>#N/A</v>
      </c>
      <c r="M33" s="89" t="e">
        <f>IF(VLOOKUP(J33,State!$A$3:$H$54,8,0)=1,"•","")</f>
        <v>#N/A</v>
      </c>
      <c r="N33" s="66" t="e">
        <f>VLOOKUP(J33,State!$A$3:$N$54,14,0)</f>
        <v>#N/A</v>
      </c>
      <c r="O33" s="91">
        <f>LARGE(State!O$3:O$53,32)</f>
        <v>0.45490103382640174</v>
      </c>
      <c r="P33" s="91"/>
      <c r="Q33" s="65">
        <v>32</v>
      </c>
      <c r="R33" s="90">
        <f>VLOOKUP(W33,State!Q$3:CK$53,65,0)</f>
        <v>0</v>
      </c>
      <c r="S33" s="65" t="e">
        <f>VLOOKUP(R33,State!$A$3:$B$54,2,0)</f>
        <v>#N/A</v>
      </c>
      <c r="T33" s="66" t="e">
        <f>VLOOKUP(R33,State!$A$3:$C$54,3,0)</f>
        <v>#N/A</v>
      </c>
      <c r="U33" s="89" t="e">
        <f>IF(VLOOKUP(R33,State!$A$3:$I$54,9,0)=1,"•","")</f>
        <v>#N/A</v>
      </c>
      <c r="V33" s="66" t="e">
        <f>VLOOKUP(R33,State!$A$3:$P$54,16,0)</f>
        <v>#N/A</v>
      </c>
      <c r="W33" s="91">
        <f>LARGE(State!Q$3:Q$53,32)</f>
        <v>0</v>
      </c>
    </row>
    <row r="34" spans="1:23">
      <c r="A34" s="65">
        <v>33</v>
      </c>
      <c r="B34" s="90">
        <f>VLOOKUP(G34,State!M$3:CK$53,69,0)</f>
        <v>0</v>
      </c>
      <c r="C34" s="65" t="e">
        <f>VLOOKUP(B34,State!$A$3:$B$54,2,0)</f>
        <v>#N/A</v>
      </c>
      <c r="D34" s="66" t="e">
        <f>VLOOKUP(B34,State!$A$3:$C$54,3,0)</f>
        <v>#N/A</v>
      </c>
      <c r="E34" s="89" t="e">
        <f>IF(VLOOKUP(B34,State!$A$3:$G$54,7,0)=1,"•","")</f>
        <v>#N/A</v>
      </c>
      <c r="F34" s="66" t="e">
        <f>VLOOKUP(B34,State!$A$3:$L$54,12,0)</f>
        <v>#N/A</v>
      </c>
      <c r="G34" s="91">
        <f>LARGE(State!M$3:M$53,33)</f>
        <v>0.43016435707379957</v>
      </c>
      <c r="I34" s="65">
        <v>33</v>
      </c>
      <c r="J34" s="90">
        <f>VLOOKUP(O34,State!O$3:CK$53,67,0)</f>
        <v>0</v>
      </c>
      <c r="K34" s="65" t="e">
        <f>VLOOKUP(J34,State!$A$3:$B$54,2,0)</f>
        <v>#N/A</v>
      </c>
      <c r="L34" s="66" t="e">
        <f>VLOOKUP(J34,State!$A$3:$C$54,3,0)</f>
        <v>#N/A</v>
      </c>
      <c r="M34" s="89" t="e">
        <f>IF(VLOOKUP(J34,State!$A$3:$H$54,8,0)=1,"•","")</f>
        <v>#N/A</v>
      </c>
      <c r="N34" s="66" t="e">
        <f>VLOOKUP(J34,State!$A$3:$N$54,14,0)</f>
        <v>#N/A</v>
      </c>
      <c r="O34" s="91">
        <f>LARGE(State!O$3:O$53,33)</f>
        <v>0.45284092036024709</v>
      </c>
      <c r="P34" s="91"/>
      <c r="Q34" s="65">
        <v>33</v>
      </c>
      <c r="R34" s="90">
        <f>VLOOKUP(W34,State!Q$3:CK$53,65,0)</f>
        <v>0</v>
      </c>
      <c r="S34" s="65" t="e">
        <f>VLOOKUP(R34,State!$A$3:$B$54,2,0)</f>
        <v>#N/A</v>
      </c>
      <c r="T34" s="66" t="e">
        <f>VLOOKUP(R34,State!$A$3:$C$54,3,0)</f>
        <v>#N/A</v>
      </c>
      <c r="U34" s="89" t="e">
        <f>IF(VLOOKUP(R34,State!$A$3:$I$54,9,0)=1,"•","")</f>
        <v>#N/A</v>
      </c>
      <c r="V34" s="66" t="e">
        <f>VLOOKUP(R34,State!$A$3:$P$54,16,0)</f>
        <v>#N/A</v>
      </c>
      <c r="W34" s="91">
        <f>LARGE(State!Q$3:Q$53,33)</f>
        <v>0</v>
      </c>
    </row>
    <row r="35" spans="1:23">
      <c r="A35" s="65">
        <v>34</v>
      </c>
      <c r="B35" s="90">
        <f>VLOOKUP(G35,State!M$3:CK$53,69,0)</f>
        <v>0</v>
      </c>
      <c r="C35" s="65" t="e">
        <f>VLOOKUP(B35,State!$A$3:$B$54,2,0)</f>
        <v>#N/A</v>
      </c>
      <c r="D35" s="66" t="e">
        <f>VLOOKUP(B35,State!$A$3:$C$54,3,0)</f>
        <v>#N/A</v>
      </c>
      <c r="E35" s="89" t="e">
        <f>IF(VLOOKUP(B35,State!$A$3:$G$54,7,0)=1,"•","")</f>
        <v>#N/A</v>
      </c>
      <c r="F35" s="66" t="e">
        <f>VLOOKUP(B35,State!$A$3:$L$54,12,0)</f>
        <v>#N/A</v>
      </c>
      <c r="G35" s="91">
        <f>LARGE(State!M$3:M$53,34)</f>
        <v>0.41330230751406249</v>
      </c>
      <c r="I35" s="65">
        <v>34</v>
      </c>
      <c r="J35" s="90">
        <f>VLOOKUP(O35,State!O$3:CK$53,67,0)</f>
        <v>0</v>
      </c>
      <c r="K35" s="65" t="e">
        <f>VLOOKUP(J35,State!$A$3:$B$54,2,0)</f>
        <v>#N/A</v>
      </c>
      <c r="L35" s="66" t="e">
        <f>VLOOKUP(J35,State!$A$3:$C$54,3,0)</f>
        <v>#N/A</v>
      </c>
      <c r="M35" s="89" t="e">
        <f>IF(VLOOKUP(J35,State!$A$3:$H$54,8,0)=1,"•","")</f>
        <v>#N/A</v>
      </c>
      <c r="N35" s="66" t="e">
        <f>VLOOKUP(J35,State!$A$3:$N$54,14,0)</f>
        <v>#N/A</v>
      </c>
      <c r="O35" s="91">
        <f>LARGE(State!O$3:O$53,34)</f>
        <v>0.44082143023025566</v>
      </c>
      <c r="P35" s="91"/>
      <c r="Q35" s="65">
        <v>34</v>
      </c>
      <c r="R35" s="90">
        <f>VLOOKUP(W35,State!Q$3:CK$53,65,0)</f>
        <v>0</v>
      </c>
      <c r="S35" s="65" t="e">
        <f>VLOOKUP(R35,State!$A$3:$B$54,2,0)</f>
        <v>#N/A</v>
      </c>
      <c r="T35" s="66" t="e">
        <f>VLOOKUP(R35,State!$A$3:$C$54,3,0)</f>
        <v>#N/A</v>
      </c>
      <c r="U35" s="89" t="e">
        <f>IF(VLOOKUP(R35,State!$A$3:$I$54,9,0)=1,"•","")</f>
        <v>#N/A</v>
      </c>
      <c r="V35" s="66" t="e">
        <f>VLOOKUP(R35,State!$A$3:$P$54,16,0)</f>
        <v>#N/A</v>
      </c>
      <c r="W35" s="91">
        <f>LARGE(State!Q$3:Q$53,34)</f>
        <v>0</v>
      </c>
    </row>
    <row r="36" spans="1:23">
      <c r="A36" s="65">
        <v>35</v>
      </c>
      <c r="B36" s="90">
        <f>VLOOKUP(G36,State!M$3:CK$53,69,0)</f>
        <v>0</v>
      </c>
      <c r="C36" s="65" t="e">
        <f>VLOOKUP(B36,State!$A$3:$B$54,2,0)</f>
        <v>#N/A</v>
      </c>
      <c r="D36" s="66" t="e">
        <f>VLOOKUP(B36,State!$A$3:$C$54,3,0)</f>
        <v>#N/A</v>
      </c>
      <c r="E36" s="89" t="e">
        <f>IF(VLOOKUP(B36,State!$A$3:$G$54,7,0)=1,"•","")</f>
        <v>#N/A</v>
      </c>
      <c r="F36" s="66" t="e">
        <f>VLOOKUP(B36,State!$A$3:$L$54,12,0)</f>
        <v>#N/A</v>
      </c>
      <c r="G36" s="91">
        <f>LARGE(State!M$3:M$53,35)</f>
        <v>0.41257341234801337</v>
      </c>
      <c r="I36" s="65">
        <v>35</v>
      </c>
      <c r="J36" s="90">
        <f>VLOOKUP(O36,State!O$3:CK$53,67,0)</f>
        <v>0</v>
      </c>
      <c r="K36" s="65" t="e">
        <f>VLOOKUP(J36,State!$A$3:$B$54,2,0)</f>
        <v>#N/A</v>
      </c>
      <c r="L36" s="66" t="e">
        <f>VLOOKUP(J36,State!$A$3:$C$54,3,0)</f>
        <v>#N/A</v>
      </c>
      <c r="M36" s="89" t="e">
        <f>IF(VLOOKUP(J36,State!$A$3:$H$54,8,0)=1,"•","")</f>
        <v>#N/A</v>
      </c>
      <c r="N36" s="66" t="e">
        <f>VLOOKUP(J36,State!$A$3:$N$54,14,0)</f>
        <v>#N/A</v>
      </c>
      <c r="O36" s="91">
        <f>LARGE(State!O$3:O$53,35)</f>
        <v>0.43995503667282138</v>
      </c>
      <c r="P36" s="91"/>
      <c r="Q36" s="65">
        <v>35</v>
      </c>
      <c r="R36" s="90">
        <f>VLOOKUP(W36,State!Q$3:CK$53,65,0)</f>
        <v>0</v>
      </c>
      <c r="S36" s="65" t="e">
        <f>VLOOKUP(R36,State!$A$3:$B$54,2,0)</f>
        <v>#N/A</v>
      </c>
      <c r="T36" s="66" t="e">
        <f>VLOOKUP(R36,State!$A$3:$C$54,3,0)</f>
        <v>#N/A</v>
      </c>
      <c r="U36" s="89" t="e">
        <f>IF(VLOOKUP(R36,State!$A$3:$I$54,9,0)=1,"•","")</f>
        <v>#N/A</v>
      </c>
      <c r="V36" s="66" t="e">
        <f>VLOOKUP(R36,State!$A$3:$P$54,16,0)</f>
        <v>#N/A</v>
      </c>
      <c r="W36" s="91">
        <f>LARGE(State!Q$3:Q$53,35)</f>
        <v>0</v>
      </c>
    </row>
    <row r="37" spans="1:23">
      <c r="A37" s="65">
        <v>36</v>
      </c>
      <c r="B37" s="90">
        <f>VLOOKUP(G37,State!M$3:CK$53,69,0)</f>
        <v>0</v>
      </c>
      <c r="C37" s="65" t="e">
        <f>VLOOKUP(B37,State!$A$3:$B$54,2,0)</f>
        <v>#N/A</v>
      </c>
      <c r="D37" s="66" t="e">
        <f>VLOOKUP(B37,State!$A$3:$C$54,3,0)</f>
        <v>#N/A</v>
      </c>
      <c r="E37" s="89" t="e">
        <f>IF(VLOOKUP(B37,State!$A$3:$G$54,7,0)=1,"•","")</f>
        <v>#N/A</v>
      </c>
      <c r="F37" s="66" t="e">
        <f>VLOOKUP(B37,State!$A$3:$L$54,12,0)</f>
        <v>#N/A</v>
      </c>
      <c r="G37" s="91">
        <f>LARGE(State!M$3:M$53,36)</f>
        <v>0.41038830239602492</v>
      </c>
      <c r="I37" s="65">
        <v>36</v>
      </c>
      <c r="J37" s="90">
        <f>VLOOKUP(O37,State!O$3:CK$53,67,0)</f>
        <v>0</v>
      </c>
      <c r="K37" s="65" t="e">
        <f>VLOOKUP(J37,State!$A$3:$B$54,2,0)</f>
        <v>#N/A</v>
      </c>
      <c r="L37" s="66" t="e">
        <f>VLOOKUP(J37,State!$A$3:$C$54,3,0)</f>
        <v>#N/A</v>
      </c>
      <c r="M37" s="89" t="e">
        <f>IF(VLOOKUP(J37,State!$A$3:$H$54,8,0)=1,"•","")</f>
        <v>#N/A</v>
      </c>
      <c r="N37" s="66" t="e">
        <f>VLOOKUP(J37,State!$A$3:$N$54,14,0)</f>
        <v>#N/A</v>
      </c>
      <c r="O37" s="91">
        <f>LARGE(State!O$3:O$53,36)</f>
        <v>0.43496669246129455</v>
      </c>
      <c r="P37" s="91"/>
      <c r="Q37" s="65">
        <v>36</v>
      </c>
      <c r="R37" s="90">
        <f>VLOOKUP(W37,State!Q$3:CK$53,65,0)</f>
        <v>0</v>
      </c>
      <c r="S37" s="65" t="e">
        <f>VLOOKUP(R37,State!$A$3:$B$54,2,0)</f>
        <v>#N/A</v>
      </c>
      <c r="T37" s="66" t="e">
        <f>VLOOKUP(R37,State!$A$3:$C$54,3,0)</f>
        <v>#N/A</v>
      </c>
      <c r="U37" s="89" t="e">
        <f>IF(VLOOKUP(R37,State!$A$3:$I$54,9,0)=1,"•","")</f>
        <v>#N/A</v>
      </c>
      <c r="V37" s="66" t="e">
        <f>VLOOKUP(R37,State!$A$3:$P$54,16,0)</f>
        <v>#N/A</v>
      </c>
      <c r="W37" s="91">
        <f>LARGE(State!Q$3:Q$53,36)</f>
        <v>0</v>
      </c>
    </row>
    <row r="38" spans="1:23">
      <c r="A38" s="65">
        <v>37</v>
      </c>
      <c r="B38" s="90">
        <f>VLOOKUP(G38,State!M$3:CK$53,69,0)</f>
        <v>0</v>
      </c>
      <c r="C38" s="65" t="e">
        <f>VLOOKUP(B38,State!$A$3:$B$54,2,0)</f>
        <v>#N/A</v>
      </c>
      <c r="D38" s="66" t="e">
        <f>VLOOKUP(B38,State!$A$3:$C$54,3,0)</f>
        <v>#N/A</v>
      </c>
      <c r="E38" s="89" t="e">
        <f>IF(VLOOKUP(B38,State!$A$3:$G$54,7,0)=1,"•","")</f>
        <v>#N/A</v>
      </c>
      <c r="F38" s="66" t="e">
        <f>VLOOKUP(B38,State!$A$3:$L$54,12,0)</f>
        <v>#N/A</v>
      </c>
      <c r="G38" s="91">
        <f>LARGE(State!M$3:M$53,37)</f>
        <v>0.40957735966740766</v>
      </c>
      <c r="I38" s="65">
        <v>37</v>
      </c>
      <c r="J38" s="90">
        <f>VLOOKUP(O38,State!O$3:CK$53,67,0)</f>
        <v>0</v>
      </c>
      <c r="K38" s="65" t="e">
        <f>VLOOKUP(J38,State!$A$3:$B$54,2,0)</f>
        <v>#N/A</v>
      </c>
      <c r="L38" s="66" t="e">
        <f>VLOOKUP(J38,State!$A$3:$C$54,3,0)</f>
        <v>#N/A</v>
      </c>
      <c r="M38" s="89" t="e">
        <f>IF(VLOOKUP(J38,State!$A$3:$H$54,8,0)=1,"•","")</f>
        <v>#N/A</v>
      </c>
      <c r="N38" s="66" t="e">
        <f>VLOOKUP(J38,State!$A$3:$N$54,14,0)</f>
        <v>#N/A</v>
      </c>
      <c r="O38" s="91">
        <f>LARGE(State!O$3:O$53,37)</f>
        <v>0.41898006202080729</v>
      </c>
      <c r="P38" s="91"/>
      <c r="Q38" s="65">
        <v>37</v>
      </c>
      <c r="R38" s="90">
        <f>VLOOKUP(W38,State!Q$3:CK$53,65,0)</f>
        <v>0</v>
      </c>
      <c r="S38" s="65" t="e">
        <f>VLOOKUP(R38,State!$A$3:$B$54,2,0)</f>
        <v>#N/A</v>
      </c>
      <c r="T38" s="66" t="e">
        <f>VLOOKUP(R38,State!$A$3:$C$54,3,0)</f>
        <v>#N/A</v>
      </c>
      <c r="U38" s="89" t="e">
        <f>IF(VLOOKUP(R38,State!$A$3:$I$54,9,0)=1,"•","")</f>
        <v>#N/A</v>
      </c>
      <c r="V38" s="66" t="e">
        <f>VLOOKUP(R38,State!$A$3:$P$54,16,0)</f>
        <v>#N/A</v>
      </c>
      <c r="W38" s="91">
        <f>LARGE(State!Q$3:Q$53,37)</f>
        <v>0</v>
      </c>
    </row>
    <row r="39" spans="1:23">
      <c r="A39" s="65">
        <v>38</v>
      </c>
      <c r="B39" s="90">
        <f>VLOOKUP(G39,State!M$3:CK$53,69,0)</f>
        <v>0</v>
      </c>
      <c r="C39" s="65" t="e">
        <f>VLOOKUP(B39,State!$A$3:$B$54,2,0)</f>
        <v>#N/A</v>
      </c>
      <c r="D39" s="66" t="e">
        <f>VLOOKUP(B39,State!$A$3:$C$54,3,0)</f>
        <v>#N/A</v>
      </c>
      <c r="E39" s="89" t="e">
        <f>IF(VLOOKUP(B39,State!$A$3:$G$54,7,0)=1,"•","")</f>
        <v>#N/A</v>
      </c>
      <c r="F39" s="66" t="e">
        <f>VLOOKUP(B39,State!$A$3:$L$54,12,0)</f>
        <v>#N/A</v>
      </c>
      <c r="G39" s="91">
        <f>LARGE(State!M$3:M$53,38)</f>
        <v>0.40551653303293356</v>
      </c>
      <c r="I39" s="65">
        <v>38</v>
      </c>
      <c r="J39" s="90">
        <f>VLOOKUP(O39,State!O$3:CK$53,67,0)</f>
        <v>0</v>
      </c>
      <c r="K39" s="65" t="e">
        <f>VLOOKUP(J39,State!$A$3:$B$54,2,0)</f>
        <v>#N/A</v>
      </c>
      <c r="L39" s="66" t="e">
        <f>VLOOKUP(J39,State!$A$3:$C$54,3,0)</f>
        <v>#N/A</v>
      </c>
      <c r="M39" s="89" t="e">
        <f>IF(VLOOKUP(J39,State!$A$3:$H$54,8,0)=1,"•","")</f>
        <v>#N/A</v>
      </c>
      <c r="N39" s="66" t="e">
        <f>VLOOKUP(J39,State!$A$3:$N$54,14,0)</f>
        <v>#N/A</v>
      </c>
      <c r="O39" s="91">
        <f>LARGE(State!O$3:O$53,38)</f>
        <v>0.41411167371171065</v>
      </c>
      <c r="P39" s="91"/>
      <c r="Q39" s="65">
        <v>38</v>
      </c>
      <c r="R39" s="90">
        <f>VLOOKUP(W39,State!Q$3:CK$53,65,0)</f>
        <v>0</v>
      </c>
      <c r="S39" s="65" t="e">
        <f>VLOOKUP(R39,State!$A$3:$B$54,2,0)</f>
        <v>#N/A</v>
      </c>
      <c r="T39" s="66" t="e">
        <f>VLOOKUP(R39,State!$A$3:$C$54,3,0)</f>
        <v>#N/A</v>
      </c>
      <c r="U39" s="89" t="e">
        <f>IF(VLOOKUP(R39,State!$A$3:$I$54,9,0)=1,"•","")</f>
        <v>#N/A</v>
      </c>
      <c r="V39" s="66" t="e">
        <f>VLOOKUP(R39,State!$A$3:$P$54,16,0)</f>
        <v>#N/A</v>
      </c>
      <c r="W39" s="91">
        <f>LARGE(State!Q$3:Q$53,38)</f>
        <v>0</v>
      </c>
    </row>
    <row r="40" spans="1:23">
      <c r="A40" s="65">
        <v>39</v>
      </c>
      <c r="B40" s="90">
        <f>VLOOKUP(G40,State!M$3:CK$53,69,0)</f>
        <v>0</v>
      </c>
      <c r="C40" s="65" t="e">
        <f>VLOOKUP(B40,State!$A$3:$B$54,2,0)</f>
        <v>#N/A</v>
      </c>
      <c r="D40" s="66" t="e">
        <f>VLOOKUP(B40,State!$A$3:$C$54,3,0)</f>
        <v>#N/A</v>
      </c>
      <c r="E40" s="89" t="e">
        <f>IF(VLOOKUP(B40,State!$A$3:$G$54,7,0)=1,"•","")</f>
        <v>#N/A</v>
      </c>
      <c r="F40" s="66" t="e">
        <f>VLOOKUP(B40,State!$A$3:$L$54,12,0)</f>
        <v>#N/A</v>
      </c>
      <c r="G40" s="91">
        <f>LARGE(State!M$3:M$53,39)</f>
        <v>0.39851456801526214</v>
      </c>
      <c r="I40" s="65">
        <v>39</v>
      </c>
      <c r="J40" s="90">
        <f>VLOOKUP(O40,State!O$3:CK$53,67,0)</f>
        <v>0</v>
      </c>
      <c r="K40" s="65" t="e">
        <f>VLOOKUP(J40,State!$A$3:$B$54,2,0)</f>
        <v>#N/A</v>
      </c>
      <c r="L40" s="66" t="e">
        <f>VLOOKUP(J40,State!$A$3:$C$54,3,0)</f>
        <v>#N/A</v>
      </c>
      <c r="M40" s="89" t="e">
        <f>IF(VLOOKUP(J40,State!$A$3:$H$54,8,0)=1,"•","")</f>
        <v>#N/A</v>
      </c>
      <c r="N40" s="66" t="e">
        <f>VLOOKUP(J40,State!$A$3:$N$54,14,0)</f>
        <v>#N/A</v>
      </c>
      <c r="O40" s="91">
        <f>LARGE(State!O$3:O$53,39)</f>
        <v>0.41281782194670719</v>
      </c>
      <c r="P40" s="91"/>
      <c r="Q40" s="65">
        <v>39</v>
      </c>
      <c r="R40" s="90">
        <f>VLOOKUP(W40,State!Q$3:CK$53,65,0)</f>
        <v>0</v>
      </c>
      <c r="S40" s="65" t="e">
        <f>VLOOKUP(R40,State!$A$3:$B$54,2,0)</f>
        <v>#N/A</v>
      </c>
      <c r="T40" s="66" t="e">
        <f>VLOOKUP(R40,State!$A$3:$C$54,3,0)</f>
        <v>#N/A</v>
      </c>
      <c r="U40" s="89" t="e">
        <f>IF(VLOOKUP(R40,State!$A$3:$I$54,9,0)=1,"•","")</f>
        <v>#N/A</v>
      </c>
      <c r="V40" s="66" t="e">
        <f>VLOOKUP(R40,State!$A$3:$P$54,16,0)</f>
        <v>#N/A</v>
      </c>
      <c r="W40" s="91">
        <f>LARGE(State!Q$3:Q$53,39)</f>
        <v>0</v>
      </c>
    </row>
    <row r="41" spans="1:23">
      <c r="A41" s="65">
        <v>40</v>
      </c>
      <c r="B41" s="90">
        <f>VLOOKUP(G41,State!M$3:CK$53,69,0)</f>
        <v>0</v>
      </c>
      <c r="C41" s="65" t="e">
        <f>VLOOKUP(B41,State!$A$3:$B$54,2,0)</f>
        <v>#N/A</v>
      </c>
      <c r="D41" s="66" t="e">
        <f>VLOOKUP(B41,State!$A$3:$C$54,3,0)</f>
        <v>#N/A</v>
      </c>
      <c r="E41" s="89" t="e">
        <f>IF(VLOOKUP(B41,State!$A$3:$G$54,7,0)=1,"•","")</f>
        <v>#N/A</v>
      </c>
      <c r="F41" s="66" t="e">
        <f>VLOOKUP(B41,State!$A$3:$L$54,12,0)</f>
        <v>#N/A</v>
      </c>
      <c r="G41" s="91">
        <f>LARGE(State!M$3:M$53,40)</f>
        <v>0.39358860663730205</v>
      </c>
      <c r="I41" s="65">
        <v>40</v>
      </c>
      <c r="J41" s="90">
        <f>VLOOKUP(O41,State!O$3:CK$53,67,0)</f>
        <v>0</v>
      </c>
      <c r="K41" s="65" t="e">
        <f>VLOOKUP(J41,State!$A$3:$B$54,2,0)</f>
        <v>#N/A</v>
      </c>
      <c r="L41" s="66" t="e">
        <f>VLOOKUP(J41,State!$A$3:$C$54,3,0)</f>
        <v>#N/A</v>
      </c>
      <c r="M41" s="89" t="e">
        <f>IF(VLOOKUP(J41,State!$A$3:$H$54,8,0)=1,"•","")</f>
        <v>#N/A</v>
      </c>
      <c r="N41" s="66" t="e">
        <f>VLOOKUP(J41,State!$A$3:$N$54,14,0)</f>
        <v>#N/A</v>
      </c>
      <c r="O41" s="91">
        <f>LARGE(State!O$3:O$53,40)</f>
        <v>0.40370255553159368</v>
      </c>
      <c r="P41" s="91"/>
      <c r="Q41" s="65">
        <v>40</v>
      </c>
      <c r="R41" s="90">
        <f>VLOOKUP(W41,State!Q$3:CK$53,65,0)</f>
        <v>0</v>
      </c>
      <c r="S41" s="65" t="e">
        <f>VLOOKUP(R41,State!$A$3:$B$54,2,0)</f>
        <v>#N/A</v>
      </c>
      <c r="T41" s="66" t="e">
        <f>VLOOKUP(R41,State!$A$3:$C$54,3,0)</f>
        <v>#N/A</v>
      </c>
      <c r="U41" s="89" t="e">
        <f>IF(VLOOKUP(R41,State!$A$3:$I$54,9,0)=1,"•","")</f>
        <v>#N/A</v>
      </c>
      <c r="V41" s="66" t="e">
        <f>VLOOKUP(R41,State!$A$3:$P$54,16,0)</f>
        <v>#N/A</v>
      </c>
      <c r="W41" s="91">
        <f>LARGE(State!Q$3:Q$53,40)</f>
        <v>0</v>
      </c>
    </row>
    <row r="42" spans="1:23">
      <c r="A42" s="65">
        <v>41</v>
      </c>
      <c r="B42" s="90">
        <f>VLOOKUP(G42,State!M$3:CK$53,69,0)</f>
        <v>0</v>
      </c>
      <c r="C42" s="65" t="e">
        <f>VLOOKUP(B42,State!$A$3:$B$54,2,0)</f>
        <v>#N/A</v>
      </c>
      <c r="D42" s="66" t="e">
        <f>VLOOKUP(B42,State!$A$3:$C$54,3,0)</f>
        <v>#N/A</v>
      </c>
      <c r="E42" s="89" t="e">
        <f>IF(VLOOKUP(B42,State!$A$3:$G$54,7,0)=1,"•","")</f>
        <v>#N/A</v>
      </c>
      <c r="F42" s="66" t="e">
        <f>VLOOKUP(B42,State!$A$3:$L$54,12,0)</f>
        <v>#N/A</v>
      </c>
      <c r="G42" s="91">
        <f>LARGE(State!M$3:M$53,41)</f>
        <v>0.37410147300798813</v>
      </c>
      <c r="I42" s="65">
        <v>41</v>
      </c>
      <c r="J42" s="90">
        <f>VLOOKUP(O42,State!O$3:CK$53,67,0)</f>
        <v>0</v>
      </c>
      <c r="K42" s="65" t="e">
        <f>VLOOKUP(J42,State!$A$3:$B$54,2,0)</f>
        <v>#N/A</v>
      </c>
      <c r="L42" s="66" t="e">
        <f>VLOOKUP(J42,State!$A$3:$C$54,3,0)</f>
        <v>#N/A</v>
      </c>
      <c r="M42" s="89" t="e">
        <f>IF(VLOOKUP(J42,State!$A$3:$H$54,8,0)=1,"•","")</f>
        <v>#N/A</v>
      </c>
      <c r="N42" s="66" t="e">
        <f>VLOOKUP(J42,State!$A$3:$N$54,14,0)</f>
        <v>#N/A</v>
      </c>
      <c r="O42" s="91">
        <f>LARGE(State!O$3:O$53,41)</f>
        <v>0.40138360460298778</v>
      </c>
      <c r="P42" s="91"/>
      <c r="Q42" s="65">
        <v>41</v>
      </c>
      <c r="R42" s="90">
        <f>VLOOKUP(W42,State!Q$3:CK$53,65,0)</f>
        <v>0</v>
      </c>
      <c r="S42" s="65" t="e">
        <f>VLOOKUP(R42,State!$A$3:$B$54,2,0)</f>
        <v>#N/A</v>
      </c>
      <c r="T42" s="66" t="e">
        <f>VLOOKUP(R42,State!$A$3:$C$54,3,0)</f>
        <v>#N/A</v>
      </c>
      <c r="U42" s="89" t="e">
        <f>IF(VLOOKUP(R42,State!$A$3:$I$54,9,0)=1,"•","")</f>
        <v>#N/A</v>
      </c>
      <c r="V42" s="66" t="e">
        <f>VLOOKUP(R42,State!$A$3:$P$54,16,0)</f>
        <v>#N/A</v>
      </c>
      <c r="W42" s="91">
        <f>LARGE(State!Q$3:Q$53,41)</f>
        <v>0</v>
      </c>
    </row>
    <row r="43" spans="1:23">
      <c r="A43" s="65">
        <v>42</v>
      </c>
      <c r="B43" s="90">
        <f>VLOOKUP(G43,State!M$3:CK$53,69,0)</f>
        <v>0</v>
      </c>
      <c r="C43" s="65" t="e">
        <f>VLOOKUP(B43,State!$A$3:$B$54,2,0)</f>
        <v>#N/A</v>
      </c>
      <c r="D43" s="66" t="e">
        <f>VLOOKUP(B43,State!$A$3:$C$54,3,0)</f>
        <v>#N/A</v>
      </c>
      <c r="E43" s="89" t="e">
        <f>IF(VLOOKUP(B43,State!$A$3:$G$54,7,0)=1,"•","")</f>
        <v>#N/A</v>
      </c>
      <c r="F43" s="66" t="e">
        <f>VLOOKUP(B43,State!$A$3:$L$54,12,0)</f>
        <v>#N/A</v>
      </c>
      <c r="G43" s="91">
        <f>LARGE(State!M$3:M$53,42)</f>
        <v>0.3720756952321248</v>
      </c>
      <c r="I43" s="65">
        <v>42</v>
      </c>
      <c r="J43" s="90">
        <f>VLOOKUP(O43,State!O$3:CK$53,67,0)</f>
        <v>0</v>
      </c>
      <c r="K43" s="65" t="e">
        <f>VLOOKUP(J43,State!$A$3:$B$54,2,0)</f>
        <v>#N/A</v>
      </c>
      <c r="L43" s="66" t="e">
        <f>VLOOKUP(J43,State!$A$3:$C$54,3,0)</f>
        <v>#N/A</v>
      </c>
      <c r="M43" s="89" t="e">
        <f>IF(VLOOKUP(J43,State!$A$3:$H$54,8,0)=1,"•","")</f>
        <v>#N/A</v>
      </c>
      <c r="N43" s="66" t="e">
        <f>VLOOKUP(J43,State!$A$3:$N$54,14,0)</f>
        <v>#N/A</v>
      </c>
      <c r="O43" s="91">
        <f>LARGE(State!O$3:O$53,42)</f>
        <v>0.39776532989639618</v>
      </c>
      <c r="P43" s="91"/>
      <c r="Q43" s="65">
        <v>42</v>
      </c>
      <c r="R43" s="90">
        <f>VLOOKUP(W43,State!Q$3:CK$53,65,0)</f>
        <v>0</v>
      </c>
      <c r="S43" s="65" t="e">
        <f>VLOOKUP(R43,State!$A$3:$B$54,2,0)</f>
        <v>#N/A</v>
      </c>
      <c r="T43" s="66" t="e">
        <f>VLOOKUP(R43,State!$A$3:$C$54,3,0)</f>
        <v>#N/A</v>
      </c>
      <c r="U43" s="89" t="e">
        <f>IF(VLOOKUP(R43,State!$A$3:$I$54,9,0)=1,"•","")</f>
        <v>#N/A</v>
      </c>
      <c r="V43" s="66" t="e">
        <f>VLOOKUP(R43,State!$A$3:$P$54,16,0)</f>
        <v>#N/A</v>
      </c>
      <c r="W43" s="91">
        <f>LARGE(State!Q$3:Q$53,42)</f>
        <v>0</v>
      </c>
    </row>
    <row r="44" spans="1:23">
      <c r="A44" s="65">
        <v>43</v>
      </c>
      <c r="B44" s="90">
        <f>VLOOKUP(G44,State!M$3:CK$53,69,0)</f>
        <v>0</v>
      </c>
      <c r="C44" s="65" t="e">
        <f>VLOOKUP(B44,State!$A$3:$B$54,2,0)</f>
        <v>#N/A</v>
      </c>
      <c r="D44" s="66" t="e">
        <f>VLOOKUP(B44,State!$A$3:$C$54,3,0)</f>
        <v>#N/A</v>
      </c>
      <c r="E44" s="89" t="e">
        <f>IF(VLOOKUP(B44,State!$A$3:$G$54,7,0)=1,"•","")</f>
        <v>#N/A</v>
      </c>
      <c r="F44" s="66" t="e">
        <f>VLOOKUP(B44,State!$A$3:$L$54,12,0)</f>
        <v>#N/A</v>
      </c>
      <c r="G44" s="91">
        <f>LARGE(State!M$3:M$53,43)</f>
        <v>0.36569990212122333</v>
      </c>
      <c r="I44" s="65">
        <v>43</v>
      </c>
      <c r="J44" s="90">
        <f>VLOOKUP(O44,State!O$3:CK$53,67,0)</f>
        <v>0</v>
      </c>
      <c r="K44" s="65" t="e">
        <f>VLOOKUP(J44,State!$A$3:$B$54,2,0)</f>
        <v>#N/A</v>
      </c>
      <c r="L44" s="66" t="e">
        <f>VLOOKUP(J44,State!$A$3:$C$54,3,0)</f>
        <v>#N/A</v>
      </c>
      <c r="M44" s="89" t="e">
        <f>IF(VLOOKUP(J44,State!$A$3:$H$54,8,0)=1,"•","")</f>
        <v>#N/A</v>
      </c>
      <c r="N44" s="66" t="e">
        <f>VLOOKUP(J44,State!$A$3:$N$54,14,0)</f>
        <v>#N/A</v>
      </c>
      <c r="O44" s="91">
        <f>LARGE(State!O$3:O$53,43)</f>
        <v>0.3921009816626212</v>
      </c>
      <c r="P44" s="91"/>
      <c r="Q44" s="65">
        <v>43</v>
      </c>
      <c r="R44" s="90">
        <f>VLOOKUP(W44,State!Q$3:CK$53,65,0)</f>
        <v>0</v>
      </c>
      <c r="S44" s="65" t="e">
        <f>VLOOKUP(R44,State!$A$3:$B$54,2,0)</f>
        <v>#N/A</v>
      </c>
      <c r="T44" s="66" t="e">
        <f>VLOOKUP(R44,State!$A$3:$C$54,3,0)</f>
        <v>#N/A</v>
      </c>
      <c r="U44" s="89" t="e">
        <f>IF(VLOOKUP(R44,State!$A$3:$I$54,9,0)=1,"•","")</f>
        <v>#N/A</v>
      </c>
      <c r="V44" s="66" t="e">
        <f>VLOOKUP(R44,State!$A$3:$P$54,16,0)</f>
        <v>#N/A</v>
      </c>
      <c r="W44" s="91">
        <f>LARGE(State!Q$3:Q$53,43)</f>
        <v>0</v>
      </c>
    </row>
    <row r="45" spans="1:23">
      <c r="A45" s="65">
        <v>44</v>
      </c>
      <c r="B45" s="90">
        <f>VLOOKUP(G45,State!M$3:CK$53,69,0)</f>
        <v>0</v>
      </c>
      <c r="C45" s="65" t="e">
        <f>VLOOKUP(B45,State!$A$3:$B$54,2,0)</f>
        <v>#N/A</v>
      </c>
      <c r="D45" s="66" t="e">
        <f>VLOOKUP(B45,State!$A$3:$C$54,3,0)</f>
        <v>#N/A</v>
      </c>
      <c r="E45" s="89" t="e">
        <f>IF(VLOOKUP(B45,State!$A$3:$G$54,7,0)=1,"•","")</f>
        <v>#N/A</v>
      </c>
      <c r="F45" s="66" t="e">
        <f>VLOOKUP(B45,State!$A$3:$L$54,12,0)</f>
        <v>#N/A</v>
      </c>
      <c r="G45" s="91">
        <f>LARGE(State!M$3:M$53,44)</f>
        <v>0.3615151481115404</v>
      </c>
      <c r="I45" s="65">
        <v>44</v>
      </c>
      <c r="J45" s="90">
        <f>VLOOKUP(O45,State!O$3:CK$53,67,0)</f>
        <v>0</v>
      </c>
      <c r="K45" s="65" t="e">
        <f>VLOOKUP(J45,State!$A$3:$B$54,2,0)</f>
        <v>#N/A</v>
      </c>
      <c r="L45" s="66" t="e">
        <f>VLOOKUP(J45,State!$A$3:$C$54,3,0)</f>
        <v>#N/A</v>
      </c>
      <c r="M45" s="89" t="e">
        <f>IF(VLOOKUP(J45,State!$A$3:$H$54,8,0)=1,"•","")</f>
        <v>#N/A</v>
      </c>
      <c r="N45" s="66" t="e">
        <f>VLOOKUP(J45,State!$A$3:$N$54,14,0)</f>
        <v>#N/A</v>
      </c>
      <c r="O45" s="91">
        <f>LARGE(State!O$3:O$53,44)</f>
        <v>0.38766977743343273</v>
      </c>
      <c r="P45" s="91"/>
      <c r="Q45" s="65">
        <v>44</v>
      </c>
      <c r="R45" s="90">
        <f>VLOOKUP(W45,State!Q$3:CK$53,65,0)</f>
        <v>0</v>
      </c>
      <c r="S45" s="65" t="e">
        <f>VLOOKUP(R45,State!$A$3:$B$54,2,0)</f>
        <v>#N/A</v>
      </c>
      <c r="T45" s="66" t="e">
        <f>VLOOKUP(R45,State!$A$3:$C$54,3,0)</f>
        <v>#N/A</v>
      </c>
      <c r="U45" s="89" t="e">
        <f>IF(VLOOKUP(R45,State!$A$3:$I$54,9,0)=1,"•","")</f>
        <v>#N/A</v>
      </c>
      <c r="V45" s="66" t="e">
        <f>VLOOKUP(R45,State!$A$3:$P$54,16,0)</f>
        <v>#N/A</v>
      </c>
      <c r="W45" s="91">
        <f>LARGE(State!Q$3:Q$53,44)</f>
        <v>0</v>
      </c>
    </row>
    <row r="46" spans="1:23">
      <c r="A46" s="65">
        <v>45</v>
      </c>
      <c r="B46" s="90">
        <f>VLOOKUP(G46,State!M$3:CK$53,69,0)</f>
        <v>0</v>
      </c>
      <c r="C46" s="65" t="e">
        <f>VLOOKUP(B46,State!$A$3:$B$54,2,0)</f>
        <v>#N/A</v>
      </c>
      <c r="D46" s="66" t="e">
        <f>VLOOKUP(B46,State!$A$3:$C$54,3,0)</f>
        <v>#N/A</v>
      </c>
      <c r="E46" s="89" t="e">
        <f>IF(VLOOKUP(B46,State!$A$3:$G$54,7,0)=1,"•","")</f>
        <v>#N/A</v>
      </c>
      <c r="F46" s="66" t="e">
        <f>VLOOKUP(B46,State!$A$3:$L$54,12,0)</f>
        <v>#N/A</v>
      </c>
      <c r="G46" s="91">
        <f>LARGE(State!M$3:M$53,45)</f>
        <v>0.3560525213613529</v>
      </c>
      <c r="I46" s="65">
        <v>45</v>
      </c>
      <c r="J46" s="90">
        <f>VLOOKUP(O46,State!O$3:CK$53,67,0)</f>
        <v>0</v>
      </c>
      <c r="K46" s="65" t="e">
        <f>VLOOKUP(J46,State!$A$3:$B$54,2,0)</f>
        <v>#N/A</v>
      </c>
      <c r="L46" s="66" t="e">
        <f>VLOOKUP(J46,State!$A$3:$C$54,3,0)</f>
        <v>#N/A</v>
      </c>
      <c r="M46" s="89" t="e">
        <f>IF(VLOOKUP(J46,State!$A$3:$H$54,8,0)=1,"•","")</f>
        <v>#N/A</v>
      </c>
      <c r="N46" s="66" t="e">
        <f>VLOOKUP(J46,State!$A$3:$N$54,14,0)</f>
        <v>#N/A</v>
      </c>
      <c r="O46" s="91">
        <f>LARGE(State!O$3:O$53,45)</f>
        <v>0.386993762381798</v>
      </c>
      <c r="P46" s="91"/>
      <c r="Q46" s="65">
        <v>45</v>
      </c>
      <c r="R46" s="90">
        <f>VLOOKUP(W46,State!Q$3:CK$53,65,0)</f>
        <v>0</v>
      </c>
      <c r="S46" s="65" t="e">
        <f>VLOOKUP(R46,State!$A$3:$B$54,2,0)</f>
        <v>#N/A</v>
      </c>
      <c r="T46" s="66" t="e">
        <f>VLOOKUP(R46,State!$A$3:$C$54,3,0)</f>
        <v>#N/A</v>
      </c>
      <c r="U46" s="89" t="e">
        <f>IF(VLOOKUP(R46,State!$A$3:$I$54,9,0)=1,"•","")</f>
        <v>#N/A</v>
      </c>
      <c r="V46" s="66" t="e">
        <f>VLOOKUP(R46,State!$A$3:$P$54,16,0)</f>
        <v>#N/A</v>
      </c>
      <c r="W46" s="91">
        <f>LARGE(State!Q$3:Q$53,45)</f>
        <v>0</v>
      </c>
    </row>
    <row r="47" spans="1:23">
      <c r="A47" s="65">
        <v>46</v>
      </c>
      <c r="B47" s="90">
        <f>VLOOKUP(G47,State!M$3:CK$53,69,0)</f>
        <v>0</v>
      </c>
      <c r="C47" s="65" t="e">
        <f>VLOOKUP(B47,State!$A$3:$B$54,2,0)</f>
        <v>#N/A</v>
      </c>
      <c r="D47" s="66" t="e">
        <f>VLOOKUP(B47,State!$A$3:$C$54,3,0)</f>
        <v>#N/A</v>
      </c>
      <c r="E47" s="89" t="e">
        <f>IF(VLOOKUP(B47,State!$A$3:$G$54,7,0)=1,"•","")</f>
        <v>#N/A</v>
      </c>
      <c r="F47" s="66" t="e">
        <f>VLOOKUP(B47,State!$A$3:$L$54,12,0)</f>
        <v>#N/A</v>
      </c>
      <c r="G47" s="91">
        <f>LARGE(State!M$3:M$53,46)</f>
        <v>0.34775061953014963</v>
      </c>
      <c r="I47" s="65">
        <v>46</v>
      </c>
      <c r="J47" s="90">
        <f>VLOOKUP(O47,State!O$3:CK$53,67,0)</f>
        <v>0</v>
      </c>
      <c r="K47" s="65" t="e">
        <f>VLOOKUP(J47,State!$A$3:$B$54,2,0)</f>
        <v>#N/A</v>
      </c>
      <c r="L47" s="66" t="e">
        <f>VLOOKUP(J47,State!$A$3:$C$54,3,0)</f>
        <v>#N/A</v>
      </c>
      <c r="M47" s="89" t="e">
        <f>IF(VLOOKUP(J47,State!$A$3:$H$54,8,0)=1,"•","")</f>
        <v>#N/A</v>
      </c>
      <c r="N47" s="66" t="e">
        <f>VLOOKUP(J47,State!$A$3:$N$54,14,0)</f>
        <v>#N/A</v>
      </c>
      <c r="O47" s="91">
        <f>LARGE(State!O$3:O$53,46)</f>
        <v>0.34292836279611177</v>
      </c>
      <c r="P47" s="91"/>
      <c r="Q47" s="65">
        <v>46</v>
      </c>
      <c r="R47" s="90">
        <f>VLOOKUP(W47,State!Q$3:CK$53,65,0)</f>
        <v>0</v>
      </c>
      <c r="S47" s="65" t="e">
        <f>VLOOKUP(R47,State!$A$3:$B$54,2,0)</f>
        <v>#N/A</v>
      </c>
      <c r="T47" s="66" t="e">
        <f>VLOOKUP(R47,State!$A$3:$C$54,3,0)</f>
        <v>#N/A</v>
      </c>
      <c r="U47" s="89" t="e">
        <f>IF(VLOOKUP(R47,State!$A$3:$I$54,9,0)=1,"•","")</f>
        <v>#N/A</v>
      </c>
      <c r="V47" s="66" t="e">
        <f>VLOOKUP(R47,State!$A$3:$P$54,16,0)</f>
        <v>#N/A</v>
      </c>
      <c r="W47" s="91">
        <f>LARGE(State!Q$3:Q$53,46)</f>
        <v>0</v>
      </c>
    </row>
    <row r="48" spans="1:23">
      <c r="A48" s="65">
        <v>47</v>
      </c>
      <c r="B48" s="90">
        <f>VLOOKUP(G48,State!M$3:CK$53,69,0)</f>
        <v>0</v>
      </c>
      <c r="C48" s="65" t="e">
        <f>VLOOKUP(B48,State!$A$3:$B$54,2,0)</f>
        <v>#N/A</v>
      </c>
      <c r="D48" s="66" t="e">
        <f>VLOOKUP(B48,State!$A$3:$C$54,3,0)</f>
        <v>#N/A</v>
      </c>
      <c r="E48" s="89" t="e">
        <f>IF(VLOOKUP(B48,State!$A$3:$G$54,7,0)=1,"•","")</f>
        <v>#N/A</v>
      </c>
      <c r="F48" s="66" t="e">
        <f>VLOOKUP(B48,State!$A$3:$L$54,12,0)</f>
        <v>#N/A</v>
      </c>
      <c r="G48" s="91">
        <f>LARGE(State!M$3:M$53,47)</f>
        <v>0.33054102266746666</v>
      </c>
      <c r="I48" s="65">
        <v>47</v>
      </c>
      <c r="J48" s="90">
        <f>VLOOKUP(O48,State!O$3:CK$53,67,0)</f>
        <v>0</v>
      </c>
      <c r="K48" s="65" t="e">
        <f>VLOOKUP(J48,State!$A$3:$B$54,2,0)</f>
        <v>#N/A</v>
      </c>
      <c r="L48" s="66" t="e">
        <f>VLOOKUP(J48,State!$A$3:$C$54,3,0)</f>
        <v>#N/A</v>
      </c>
      <c r="M48" s="89" t="e">
        <f>IF(VLOOKUP(J48,State!$A$3:$H$54,8,0)=1,"•","")</f>
        <v>#N/A</v>
      </c>
      <c r="N48" s="66" t="e">
        <f>VLOOKUP(J48,State!$A$3:$N$54,14,0)</f>
        <v>#N/A</v>
      </c>
      <c r="O48" s="91">
        <f>LARGE(State!O$3:O$53,47)</f>
        <v>0.3426886394217965</v>
      </c>
      <c r="P48" s="91"/>
      <c r="Q48" s="65">
        <v>47</v>
      </c>
      <c r="R48" s="90">
        <f>VLOOKUP(W48,State!Q$3:CK$53,65,0)</f>
        <v>0</v>
      </c>
      <c r="S48" s="65" t="e">
        <f>VLOOKUP(R48,State!$A$3:$B$54,2,0)</f>
        <v>#N/A</v>
      </c>
      <c r="T48" s="66" t="e">
        <f>VLOOKUP(R48,State!$A$3:$C$54,3,0)</f>
        <v>#N/A</v>
      </c>
      <c r="U48" s="89" t="e">
        <f>IF(VLOOKUP(R48,State!$A$3:$I$54,9,0)=1,"•","")</f>
        <v>#N/A</v>
      </c>
      <c r="V48" s="66" t="e">
        <f>VLOOKUP(R48,State!$A$3:$P$54,16,0)</f>
        <v>#N/A</v>
      </c>
      <c r="W48" s="91">
        <f>LARGE(State!Q$3:Q$53,47)</f>
        <v>0</v>
      </c>
    </row>
    <row r="49" spans="1:23">
      <c r="A49" s="65">
        <v>48</v>
      </c>
      <c r="B49" s="90">
        <f>VLOOKUP(G49,State!M$3:CK$53,69,0)</f>
        <v>0</v>
      </c>
      <c r="C49" s="65" t="e">
        <f>VLOOKUP(B49,State!$A$3:$B$54,2,0)</f>
        <v>#N/A</v>
      </c>
      <c r="D49" s="66" t="e">
        <f>VLOOKUP(B49,State!$A$3:$C$54,3,0)</f>
        <v>#N/A</v>
      </c>
      <c r="E49" s="89" t="e">
        <f>IF(VLOOKUP(B49,State!$A$3:$G$54,7,0)=1,"•","")</f>
        <v>#N/A</v>
      </c>
      <c r="F49" s="66" t="e">
        <f>VLOOKUP(B49,State!$A$3:$L$54,12,0)</f>
        <v>#N/A</v>
      </c>
      <c r="G49" s="91">
        <f>LARGE(State!M$3:M$53,48)</f>
        <v>0.32286174335986634</v>
      </c>
      <c r="I49" s="65">
        <v>48</v>
      </c>
      <c r="J49" s="90">
        <f>VLOOKUP(O49,State!O$3:CK$53,67,0)</f>
        <v>0</v>
      </c>
      <c r="K49" s="65" t="e">
        <f>VLOOKUP(J49,State!$A$3:$B$54,2,0)</f>
        <v>#N/A</v>
      </c>
      <c r="L49" s="66" t="e">
        <f>VLOOKUP(J49,State!$A$3:$C$54,3,0)</f>
        <v>#N/A</v>
      </c>
      <c r="M49" s="89" t="e">
        <f>IF(VLOOKUP(J49,State!$A$3:$H$54,8,0)=1,"•","")</f>
        <v>#N/A</v>
      </c>
      <c r="N49" s="66" t="e">
        <f>VLOOKUP(J49,State!$A$3:$N$54,14,0)</f>
        <v>#N/A</v>
      </c>
      <c r="O49" s="91">
        <f>LARGE(State!O$3:O$53,48)</f>
        <v>0.32354355299672782</v>
      </c>
      <c r="P49" s="91"/>
      <c r="Q49" s="65">
        <v>48</v>
      </c>
      <c r="R49" s="90">
        <f>VLOOKUP(W49,State!Q$3:CK$53,65,0)</f>
        <v>0</v>
      </c>
      <c r="S49" s="65" t="e">
        <f>VLOOKUP(R49,State!$A$3:$B$54,2,0)</f>
        <v>#N/A</v>
      </c>
      <c r="T49" s="66" t="e">
        <f>VLOOKUP(R49,State!$A$3:$C$54,3,0)</f>
        <v>#N/A</v>
      </c>
      <c r="U49" s="89" t="e">
        <f>IF(VLOOKUP(R49,State!$A$3:$I$54,9,0)=1,"•","")</f>
        <v>#N/A</v>
      </c>
      <c r="V49" s="66" t="e">
        <f>VLOOKUP(R49,State!$A$3:$P$54,16,0)</f>
        <v>#N/A</v>
      </c>
      <c r="W49" s="91">
        <f>LARGE(State!Q$3:Q$53,48)</f>
        <v>0</v>
      </c>
    </row>
    <row r="50" spans="1:23">
      <c r="A50" s="65">
        <v>49</v>
      </c>
      <c r="B50" s="90">
        <f>VLOOKUP(G50,State!M$3:CK$53,69,0)</f>
        <v>0</v>
      </c>
      <c r="C50" s="65" t="e">
        <f>VLOOKUP(B50,State!$A$3:$B$54,2,0)</f>
        <v>#N/A</v>
      </c>
      <c r="D50" s="66" t="e">
        <f>VLOOKUP(B50,State!$A$3:$C$54,3,0)</f>
        <v>#N/A</v>
      </c>
      <c r="E50" s="89" t="e">
        <f>IF(VLOOKUP(B50,State!$A$3:$G$54,7,0)=1,"•","")</f>
        <v>#N/A</v>
      </c>
      <c r="F50" s="66" t="e">
        <f>VLOOKUP(B50,State!$A$3:$L$54,12,0)</f>
        <v>#N/A</v>
      </c>
      <c r="G50" s="91">
        <f>LARGE(State!M$3:M$53,49)</f>
        <v>0.31756762359080093</v>
      </c>
      <c r="I50" s="65">
        <v>49</v>
      </c>
      <c r="J50" s="90">
        <f>VLOOKUP(O50,State!O$3:CK$53,67,0)</f>
        <v>0</v>
      </c>
      <c r="K50" s="65" t="e">
        <f>VLOOKUP(J50,State!$A$3:$B$54,2,0)</f>
        <v>#N/A</v>
      </c>
      <c r="L50" s="66" t="e">
        <f>VLOOKUP(J50,State!$A$3:$C$54,3,0)</f>
        <v>#N/A</v>
      </c>
      <c r="M50" s="89" t="e">
        <f>IF(VLOOKUP(J50,State!$A$3:$H$54,8,0)=1,"•","")</f>
        <v>#N/A</v>
      </c>
      <c r="N50" s="66" t="e">
        <f>VLOOKUP(J50,State!$A$3:$N$54,14,0)</f>
        <v>#N/A</v>
      </c>
      <c r="O50" s="91">
        <f>LARGE(State!O$3:O$53,49)</f>
        <v>0.32141911030505571</v>
      </c>
      <c r="P50" s="91"/>
      <c r="Q50" s="65">
        <v>49</v>
      </c>
      <c r="R50" s="90">
        <f>VLOOKUP(W50,State!Q$3:CK$53,65,0)</f>
        <v>0</v>
      </c>
      <c r="S50" s="65" t="e">
        <f>VLOOKUP(R50,State!$A$3:$B$54,2,0)</f>
        <v>#N/A</v>
      </c>
      <c r="T50" s="66" t="e">
        <f>VLOOKUP(R50,State!$A$3:$C$54,3,0)</f>
        <v>#N/A</v>
      </c>
      <c r="U50" s="89" t="e">
        <f>IF(VLOOKUP(R50,State!$A$3:$I$54,9,0)=1,"•","")</f>
        <v>#N/A</v>
      </c>
      <c r="V50" s="66" t="e">
        <f>VLOOKUP(R50,State!$A$3:$P$54,16,0)</f>
        <v>#N/A</v>
      </c>
      <c r="W50" s="91">
        <f>LARGE(State!Q$3:Q$53,49)</f>
        <v>0</v>
      </c>
    </row>
    <row r="51" spans="1:23">
      <c r="A51" s="65">
        <v>50</v>
      </c>
      <c r="B51" s="90">
        <f>VLOOKUP(G51,State!M$3:CK$53,69,0)</f>
        <v>0</v>
      </c>
      <c r="C51" s="65" t="e">
        <f>VLOOKUP(B51,State!$A$3:$B$54,2,0)</f>
        <v>#N/A</v>
      </c>
      <c r="D51" s="66" t="e">
        <f>VLOOKUP(B51,State!$A$3:$C$54,3,0)</f>
        <v>#N/A</v>
      </c>
      <c r="E51" s="89" t="e">
        <f>IF(VLOOKUP(B51,State!$A$3:$G$54,7,0)=1,"•","")</f>
        <v>#N/A</v>
      </c>
      <c r="F51" s="66" t="e">
        <f>VLOOKUP(B51,State!$A$3:$L$54,12,0)</f>
        <v>#N/A</v>
      </c>
      <c r="G51" s="91">
        <f>LARGE(State!M$3:M$53,50)</f>
        <v>0.29696521244519614</v>
      </c>
      <c r="I51" s="65">
        <v>50</v>
      </c>
      <c r="J51" s="90">
        <f>VLOOKUP(O51,State!O$3:CK$53,67,0)</f>
        <v>3.8374865279728275E-4</v>
      </c>
      <c r="K51" s="65" t="e">
        <f>VLOOKUP(J51,State!$A$3:$B$54,2,0)</f>
        <v>#N/A</v>
      </c>
      <c r="L51" s="66" t="e">
        <f>VLOOKUP(J51,State!$A$3:$C$54,3,0)</f>
        <v>#N/A</v>
      </c>
      <c r="M51" s="89" t="e">
        <f>IF(VLOOKUP(J51,State!$A$3:$H$54,8,0)=1,"•","")</f>
        <v>#N/A</v>
      </c>
      <c r="N51" s="66" t="e">
        <f>VLOOKUP(J51,State!$A$3:$N$54,14,0)</f>
        <v>#N/A</v>
      </c>
      <c r="O51" s="91">
        <f>LARGE(State!O$3:O$53,50)</f>
        <v>0.30673764655932589</v>
      </c>
      <c r="P51" s="91"/>
      <c r="Q51" s="65">
        <v>50</v>
      </c>
      <c r="R51" s="90">
        <f>VLOOKUP(W51,State!Q$3:CK$53,65,0)</f>
        <v>0</v>
      </c>
      <c r="S51" s="65" t="e">
        <f>VLOOKUP(R51,State!$A$3:$B$54,2,0)</f>
        <v>#N/A</v>
      </c>
      <c r="T51" s="66" t="e">
        <f>VLOOKUP(R51,State!$A$3:$C$54,3,0)</f>
        <v>#N/A</v>
      </c>
      <c r="U51" s="89" t="e">
        <f>IF(VLOOKUP(R51,State!$A$3:$I$54,9,0)=1,"•","")</f>
        <v>#N/A</v>
      </c>
      <c r="V51" s="66" t="e">
        <f>VLOOKUP(R51,State!$A$3:$P$54,16,0)</f>
        <v>#N/A</v>
      </c>
      <c r="W51" s="91">
        <f>LARGE(State!Q$3:Q$53,50)</f>
        <v>0</v>
      </c>
    </row>
    <row r="52" spans="1:23">
      <c r="A52" s="65">
        <v>51</v>
      </c>
      <c r="B52" s="90">
        <f>VLOOKUP(G52,State!M$3:CK$53,69,0)</f>
        <v>0</v>
      </c>
      <c r="C52" s="65" t="e">
        <f>VLOOKUP(B52,State!$A$3:$B$54,2,0)</f>
        <v>#N/A</v>
      </c>
      <c r="D52" s="66" t="e">
        <f>VLOOKUP(B52,State!$A$3:$C$54,3,0)</f>
        <v>#N/A</v>
      </c>
      <c r="E52" s="89" t="e">
        <f>IF(VLOOKUP(B52,State!$A$3:$G$54,7,0)=1,"•","")</f>
        <v>#N/A</v>
      </c>
      <c r="F52" s="66" t="e">
        <f>VLOOKUP(B52,State!$A$3:$L$54,12,0)</f>
        <v>#N/A</v>
      </c>
      <c r="G52" s="91">
        <f>LARGE(State!M$3:M$53,51)</f>
        <v>0.26553574332014523</v>
      </c>
      <c r="I52" s="65">
        <v>51</v>
      </c>
      <c r="J52" s="90">
        <f>VLOOKUP(O52,State!O$3:CK$53,67,0)</f>
        <v>0</v>
      </c>
      <c r="K52" s="65" t="e">
        <f>VLOOKUP(J52,State!$A$3:$B$54,2,0)</f>
        <v>#N/A</v>
      </c>
      <c r="L52" s="66" t="e">
        <f>VLOOKUP(J52,State!$A$3:$C$54,3,0)</f>
        <v>#N/A</v>
      </c>
      <c r="M52" s="89" t="e">
        <f>IF(VLOOKUP(J52,State!$A$3:$H$54,8,0)=1,"•","")</f>
        <v>#N/A</v>
      </c>
      <c r="N52" s="66" t="e">
        <f>VLOOKUP(J52,State!$A$3:$N$54,14,0)</f>
        <v>#N/A</v>
      </c>
      <c r="O52" s="91">
        <f>LARGE(State!O$3:O$53,51)</f>
        <v>5.3973213767147948E-2</v>
      </c>
      <c r="P52" s="91"/>
      <c r="Q52" s="65">
        <v>51</v>
      </c>
      <c r="R52" s="90">
        <f>VLOOKUP(W52,State!Q$3:CK$53,65,0)</f>
        <v>0</v>
      </c>
      <c r="S52" s="65" t="e">
        <f>VLOOKUP(R52,State!$A$3:$B$54,2,0)</f>
        <v>#N/A</v>
      </c>
      <c r="T52" s="66" t="e">
        <f>VLOOKUP(R52,State!$A$3:$C$54,3,0)</f>
        <v>#N/A</v>
      </c>
      <c r="U52" s="89" t="e">
        <f>IF(VLOOKUP(R52,State!$A$3:$I$54,9,0)=1,"•","")</f>
        <v>#N/A</v>
      </c>
      <c r="V52" s="66" t="e">
        <f>VLOOKUP(R52,State!$A$3:$P$54,16,0)</f>
        <v>#N/A</v>
      </c>
      <c r="W52" s="91">
        <f>LARGE(State!Q$3:Q$53,51)</f>
        <v>0</v>
      </c>
    </row>
    <row r="53" spans="1:23">
      <c r="B53" s="90" t="s">
        <v>325</v>
      </c>
      <c r="C53" s="65">
        <f>VLOOKUP(B53,State!$A$3:$B$54,2,0)</f>
        <v>538</v>
      </c>
      <c r="D53" s="66">
        <f>VLOOKUP(B53,State!$A$3:$C$54,3,0)</f>
        <v>156905305</v>
      </c>
      <c r="E53" s="89" t="str">
        <f>IF(VLOOKUP(B53,State!$A$3:$G$54,7,0)=1,"•","")</f>
        <v>•</v>
      </c>
      <c r="F53" s="66">
        <f>VLOOKUP(B53,State!$A$3:$L$54,12,0)</f>
        <v>80074453</v>
      </c>
      <c r="G53" s="91">
        <f>State!M54</f>
        <v>0.51033617378328922</v>
      </c>
      <c r="J53" s="90" t="s">
        <v>325</v>
      </c>
      <c r="K53" s="65">
        <f>VLOOKUP(J53,State!$A$3:$B$54,2,0)</f>
        <v>538</v>
      </c>
      <c r="L53" s="66">
        <f>VLOOKUP(J53,State!$A$3:$C$54,3,0)</f>
        <v>156905305</v>
      </c>
      <c r="M53" s="89" t="str">
        <f>IF(VLOOKUP(J53,State!$A$3:$H$54,8,0)=1,"•","")</f>
        <v/>
      </c>
      <c r="N53" s="66">
        <f>VLOOKUP(J53,State!$A$3:$N$54,14,0)</f>
        <v>73861899</v>
      </c>
      <c r="O53" s="91">
        <f>State!O54</f>
        <v>0.47074188473104844</v>
      </c>
      <c r="P53" s="91"/>
      <c r="R53" s="90" t="s">
        <v>325</v>
      </c>
      <c r="S53" s="65">
        <f>VLOOKUP(R53,State!$A$3:$B$54,2,0)</f>
        <v>538</v>
      </c>
      <c r="T53" s="66">
        <f>VLOOKUP(R53,State!$A$3:$C$54,3,0)</f>
        <v>156905305</v>
      </c>
      <c r="U53" s="89" t="str">
        <f>IF(VLOOKUP(R53,State!$A$3:$I$54,9,0)=1,"•","")</f>
        <v/>
      </c>
      <c r="V53" s="66">
        <f>VLOOKUP(R53,State!$A$3:$P$54,16,0)</f>
        <v>46946</v>
      </c>
      <c r="W53" s="91">
        <f>State!Q54</f>
        <v>2.9919957135929852E-4</v>
      </c>
    </row>
    <row r="54" spans="1:23">
      <c r="F54" s="90"/>
    </row>
    <row r="55" spans="1:23">
      <c r="O55" s="66"/>
      <c r="P55" s="66"/>
      <c r="R55" s="66"/>
      <c r="S55" s="66"/>
      <c r="V55" s="66"/>
      <c r="W55" s="66"/>
    </row>
    <row r="56" spans="1:23">
      <c r="O56" s="94"/>
    </row>
    <row r="58" spans="1:23">
      <c r="V58" s="66"/>
    </row>
    <row r="1827" spans="17:17">
      <c r="Q1827" s="65">
        <v>1155</v>
      </c>
    </row>
    <row r="2928" spans="74:77">
      <c r="BV2928" s="65" t="e">
        <f>IF($BH2928&lt;&gt;"","",SUMIF(#REF!,$BL2928,#REF!)-N2928)</f>
        <v>#REF!</v>
      </c>
      <c r="BW2928" s="65" t="e">
        <f>IF($BH2928&lt;&gt;"","",SUMIF(#REF!,$BL2928,#REF!)-O2928)</f>
        <v>#REF!</v>
      </c>
      <c r="BX2928" s="65" t="e">
        <f>IF($BH2928&lt;&gt;"","",SUMIF(#REF!,$BL2928,#REF!)-P2928)</f>
        <v>#REF!</v>
      </c>
      <c r="BY2928" s="65" t="e">
        <f>IF($BH2928&lt;&gt;"","",SUMIF(#REF!,$BL2928,#REF!)-Q2928)</f>
        <v>#REF!</v>
      </c>
    </row>
    <row r="2929" spans="74:77">
      <c r="BV2929" s="65" t="e">
        <f>IF($BH2929&lt;&gt;"","",SUMIF(#REF!,$BL2929,#REF!)-N2929)</f>
        <v>#REF!</v>
      </c>
      <c r="BW2929" s="65" t="e">
        <f>IF($BH2929&lt;&gt;"","",SUMIF(#REF!,$BL2929,#REF!)-O2929)</f>
        <v>#REF!</v>
      </c>
      <c r="BX2929" s="65" t="e">
        <f>IF($BH2929&lt;&gt;"","",SUMIF(#REF!,$BL2929,#REF!)-P2929)</f>
        <v>#REF!</v>
      </c>
      <c r="BY2929" s="65" t="e">
        <f>IF($BH2929&lt;&gt;"","",SUMIF(#REF!,$BL2929,#REF!)-Q2929)</f>
        <v>#REF!</v>
      </c>
    </row>
    <row r="2930" spans="74:77">
      <c r="BV2930" s="65" t="e">
        <f>IF($BH2930&lt;&gt;"","",SUMIF(#REF!,$BL2930,#REF!)-N2930)</f>
        <v>#REF!</v>
      </c>
      <c r="BW2930" s="65" t="e">
        <f>IF($BH2930&lt;&gt;"","",SUMIF(#REF!,$BL2930,#REF!)-O2930)</f>
        <v>#REF!</v>
      </c>
      <c r="BX2930" s="65" t="e">
        <f>IF($BH2930&lt;&gt;"","",SUMIF(#REF!,$BL2930,#REF!)-P2930)</f>
        <v>#REF!</v>
      </c>
      <c r="BY2930" s="65" t="e">
        <f>IF($BH2930&lt;&gt;"","",SUMIF(#REF!,$BL2930,#REF!)-Q2930)</f>
        <v>#REF!</v>
      </c>
    </row>
    <row r="2931" spans="74:77">
      <c r="BV2931" s="65" t="e">
        <f>IF($BH2931&lt;&gt;"","",SUMIF(#REF!,$BL2931,#REF!)-N2931)</f>
        <v>#REF!</v>
      </c>
      <c r="BW2931" s="65" t="e">
        <f>IF($BH2931&lt;&gt;"","",SUMIF(#REF!,$BL2931,#REF!)-O2931)</f>
        <v>#REF!</v>
      </c>
      <c r="BX2931" s="65" t="e">
        <f>IF($BH2931&lt;&gt;"","",SUMIF(#REF!,$BL2931,#REF!)-P2931)</f>
        <v>#REF!</v>
      </c>
      <c r="BY2931" s="65" t="e">
        <f>IF($BH2931&lt;&gt;"","",SUMIF(#REF!,$BL2931,#REF!)-Q2931)</f>
        <v>#REF!</v>
      </c>
    </row>
    <row r="2932" spans="74:77">
      <c r="BV2932" s="65" t="e">
        <f>IF($BH2932&lt;&gt;"","",SUMIF(#REF!,$BL2932,#REF!)-N2932)</f>
        <v>#REF!</v>
      </c>
      <c r="BW2932" s="65" t="e">
        <f>IF($BH2932&lt;&gt;"","",SUMIF(#REF!,$BL2932,#REF!)-O2932)</f>
        <v>#REF!</v>
      </c>
      <c r="BX2932" s="65" t="e">
        <f>IF($BH2932&lt;&gt;"","",SUMIF(#REF!,$BL2932,#REF!)-P2932)</f>
        <v>#REF!</v>
      </c>
      <c r="BY2932" s="65" t="e">
        <f>IF($BH2932&lt;&gt;"","",SUMIF(#REF!,$BL2932,#REF!)-Q2932)</f>
        <v>#REF!</v>
      </c>
    </row>
    <row r="2933" spans="74:77">
      <c r="BV2933" s="65" t="e">
        <f>IF($BH2933&lt;&gt;"","",SUMIF(#REF!,$BL2933,#REF!)-N2933)</f>
        <v>#REF!</v>
      </c>
      <c r="BW2933" s="65" t="e">
        <f>IF($BH2933&lt;&gt;"","",SUMIF(#REF!,$BL2933,#REF!)-O2933)</f>
        <v>#REF!</v>
      </c>
      <c r="BX2933" s="65" t="e">
        <f>IF($BH2933&lt;&gt;"","",SUMIF(#REF!,$BL2933,#REF!)-P2933)</f>
        <v>#REF!</v>
      </c>
      <c r="BY2933" s="65" t="e">
        <f>IF($BH2933&lt;&gt;"","",SUMIF(#REF!,$BL2933,#REF!)-Q2933)</f>
        <v>#REF!</v>
      </c>
    </row>
    <row r="2934" spans="74:77">
      <c r="BV2934" s="65" t="e">
        <f>IF($BH2934&lt;&gt;"","",SUMIF(#REF!,$BL2934,#REF!)-N2934)</f>
        <v>#REF!</v>
      </c>
      <c r="BW2934" s="65" t="e">
        <f>IF($BH2934&lt;&gt;"","",SUMIF(#REF!,$BL2934,#REF!)-O2934)</f>
        <v>#REF!</v>
      </c>
      <c r="BX2934" s="65" t="e">
        <f>IF($BH2934&lt;&gt;"","",SUMIF(#REF!,$BL2934,#REF!)-P2934)</f>
        <v>#REF!</v>
      </c>
      <c r="BY2934" s="65" t="e">
        <f>IF($BH2934&lt;&gt;"","",SUMIF(#REF!,$BL2934,#REF!)-Q2934)</f>
        <v>#REF!</v>
      </c>
    </row>
    <row r="2935" spans="74:77">
      <c r="BV2935" s="65" t="e">
        <f>IF($BH2935&lt;&gt;"","",SUMIF(#REF!,$BL2935,#REF!)-N2935)</f>
        <v>#REF!</v>
      </c>
      <c r="BW2935" s="65" t="e">
        <f>IF($BH2935&lt;&gt;"","",SUMIF(#REF!,$BL2935,#REF!)-O2935)</f>
        <v>#REF!</v>
      </c>
      <c r="BX2935" s="65" t="e">
        <f>IF($BH2935&lt;&gt;"","",SUMIF(#REF!,$BL2935,#REF!)-P2935)</f>
        <v>#REF!</v>
      </c>
      <c r="BY2935" s="65" t="e">
        <f>IF($BH2935&lt;&gt;"","",SUMIF(#REF!,$BL2935,#REF!)-Q2935)</f>
        <v>#REF!</v>
      </c>
    </row>
    <row r="2936" spans="74:77">
      <c r="BV2936" s="65" t="e">
        <f>IF($BH2936&lt;&gt;"","",SUMIF(#REF!,$BL2936,#REF!)-N2936)</f>
        <v>#REF!</v>
      </c>
      <c r="BW2936" s="65" t="e">
        <f>IF($BH2936&lt;&gt;"","",SUMIF(#REF!,$BL2936,#REF!)-O2936)</f>
        <v>#REF!</v>
      </c>
      <c r="BX2936" s="65" t="e">
        <f>IF($BH2936&lt;&gt;"","",SUMIF(#REF!,$BL2936,#REF!)-P2936)</f>
        <v>#REF!</v>
      </c>
      <c r="BY2936" s="65" t="e">
        <f>IF($BH2936&lt;&gt;"","",SUMIF(#REF!,$BL2936,#REF!)-Q2936)</f>
        <v>#REF!</v>
      </c>
    </row>
    <row r="2937" spans="74:77">
      <c r="BV2937" s="65" t="e">
        <f>IF($BH2937&lt;&gt;"","",SUMIF(#REF!,$BL2937,#REF!)-N2937)</f>
        <v>#REF!</v>
      </c>
      <c r="BW2937" s="65" t="e">
        <f>IF($BH2937&lt;&gt;"","",SUMIF(#REF!,$BL2937,#REF!)-O2937)</f>
        <v>#REF!</v>
      </c>
      <c r="BX2937" s="65" t="e">
        <f>IF($BH2937&lt;&gt;"","",SUMIF(#REF!,$BL2937,#REF!)-P2937)</f>
        <v>#REF!</v>
      </c>
      <c r="BY2937" s="65" t="e">
        <f>IF($BH2937&lt;&gt;"","",SUMIF(#REF!,$BL2937,#REF!)-Q2937)</f>
        <v>#REF!</v>
      </c>
    </row>
    <row r="2938" spans="74:77">
      <c r="BV2938" s="65" t="e">
        <f>IF($BH2938&lt;&gt;"","",SUMIF(#REF!,$BL2938,#REF!)-N2938)</f>
        <v>#REF!</v>
      </c>
      <c r="BW2938" s="65" t="e">
        <f>IF($BH2938&lt;&gt;"","",SUMIF(#REF!,$BL2938,#REF!)-O2938)</f>
        <v>#REF!</v>
      </c>
      <c r="BX2938" s="65" t="e">
        <f>IF($BH2938&lt;&gt;"","",SUMIF(#REF!,$BL2938,#REF!)-P2938)</f>
        <v>#REF!</v>
      </c>
      <c r="BY2938" s="65" t="e">
        <f>IF($BH2938&lt;&gt;"","",SUMIF(#REF!,$BL2938,#REF!)-Q2938)</f>
        <v>#REF!</v>
      </c>
    </row>
    <row r="2939" spans="74:77">
      <c r="BV2939" s="65" t="e">
        <f>IF($BH2939&lt;&gt;"","",SUMIF(#REF!,$BL2939,#REF!)-N2939)</f>
        <v>#REF!</v>
      </c>
      <c r="BW2939" s="65" t="e">
        <f>IF($BH2939&lt;&gt;"","",SUMIF(#REF!,$BL2939,#REF!)-O2939)</f>
        <v>#REF!</v>
      </c>
      <c r="BX2939" s="65" t="e">
        <f>IF($BH2939&lt;&gt;"","",SUMIF(#REF!,$BL2939,#REF!)-P2939)</f>
        <v>#REF!</v>
      </c>
      <c r="BY2939" s="65" t="e">
        <f>IF($BH2939&lt;&gt;"","",SUMIF(#REF!,$BL2939,#REF!)-Q2939)</f>
        <v>#REF!</v>
      </c>
    </row>
    <row r="2940" spans="74:77">
      <c r="BV2940" s="65" t="e">
        <f>IF($BH2940&lt;&gt;"","",SUMIF(#REF!,$BL2940,#REF!)-N2940)</f>
        <v>#REF!</v>
      </c>
      <c r="BW2940" s="65" t="e">
        <f>IF($BH2940&lt;&gt;"","",SUMIF(#REF!,$BL2940,#REF!)-O2940)</f>
        <v>#REF!</v>
      </c>
      <c r="BX2940" s="65" t="e">
        <f>IF($BH2940&lt;&gt;"","",SUMIF(#REF!,$BL2940,#REF!)-P2940)</f>
        <v>#REF!</v>
      </c>
      <c r="BY2940" s="65" t="e">
        <f>IF($BH2940&lt;&gt;"","",SUMIF(#REF!,$BL2940,#REF!)-Q2940)</f>
        <v>#REF!</v>
      </c>
    </row>
    <row r="2941" spans="74:77">
      <c r="BV2941" s="65" t="e">
        <f>IF($BH2941&lt;&gt;"","",SUMIF(#REF!,$BL2941,#REF!)-N2941)</f>
        <v>#REF!</v>
      </c>
      <c r="BW2941" s="65" t="e">
        <f>IF($BH2941&lt;&gt;"","",SUMIF(#REF!,$BL2941,#REF!)-O2941)</f>
        <v>#REF!</v>
      </c>
      <c r="BX2941" s="65" t="e">
        <f>IF($BH2941&lt;&gt;"","",SUMIF(#REF!,$BL2941,#REF!)-P2941)</f>
        <v>#REF!</v>
      </c>
      <c r="BY2941" s="65" t="e">
        <f>IF($BH2941&lt;&gt;"","",SUMIF(#REF!,$BL2941,#REF!)-Q2941)</f>
        <v>#REF!</v>
      </c>
    </row>
    <row r="2942" spans="74:77">
      <c r="BV2942" s="65" t="e">
        <f>IF($BH2942&lt;&gt;"","",SUMIF(#REF!,$BL2942,#REF!)-N2942)</f>
        <v>#REF!</v>
      </c>
      <c r="BW2942" s="65" t="e">
        <f>IF($BH2942&lt;&gt;"","",SUMIF(#REF!,$BL2942,#REF!)-O2942)</f>
        <v>#REF!</v>
      </c>
      <c r="BX2942" s="65" t="e">
        <f>IF($BH2942&lt;&gt;"","",SUMIF(#REF!,$BL2942,#REF!)-P2942)</f>
        <v>#REF!</v>
      </c>
      <c r="BY2942" s="65" t="e">
        <f>IF($BH2942&lt;&gt;"","",SUMIF(#REF!,$BL2942,#REF!)-Q2942)</f>
        <v>#REF!</v>
      </c>
    </row>
    <row r="2943" spans="74:77">
      <c r="BV2943" s="65" t="e">
        <f>IF($BH2943&lt;&gt;"","",SUMIF(#REF!,$BL2943,#REF!)-N2943)</f>
        <v>#REF!</v>
      </c>
      <c r="BW2943" s="65" t="e">
        <f>IF($BH2943&lt;&gt;"","",SUMIF(#REF!,$BL2943,#REF!)-O2943)</f>
        <v>#REF!</v>
      </c>
      <c r="BX2943" s="65" t="e">
        <f>IF($BH2943&lt;&gt;"","",SUMIF(#REF!,$BL2943,#REF!)-P2943)</f>
        <v>#REF!</v>
      </c>
      <c r="BY2943" s="65" t="e">
        <f>IF($BH2943&lt;&gt;"","",SUMIF(#REF!,$BL2943,#REF!)-Q2943)</f>
        <v>#REF!</v>
      </c>
    </row>
    <row r="2944" spans="74:77">
      <c r="BV2944" s="65" t="e">
        <f>IF($BH2944&lt;&gt;"","",SUMIF(#REF!,$BL2944,#REF!)-N2944)</f>
        <v>#REF!</v>
      </c>
      <c r="BW2944" s="65" t="e">
        <f>IF($BH2944&lt;&gt;"","",SUMIF(#REF!,$BL2944,#REF!)-O2944)</f>
        <v>#REF!</v>
      </c>
      <c r="BX2944" s="65" t="e">
        <f>IF($BH2944&lt;&gt;"","",SUMIF(#REF!,$BL2944,#REF!)-P2944)</f>
        <v>#REF!</v>
      </c>
      <c r="BY2944" s="65" t="e">
        <f>IF($BH2944&lt;&gt;"","",SUMIF(#REF!,$BL2944,#REF!)-Q2944)</f>
        <v>#REF!</v>
      </c>
    </row>
    <row r="2945" spans="60:77">
      <c r="BV2945" s="65" t="e">
        <f>IF($BH2945&lt;&gt;"","",SUMIF(#REF!,$BL2945,#REF!)-N2945)</f>
        <v>#REF!</v>
      </c>
      <c r="BW2945" s="65" t="e">
        <f>IF($BH2945&lt;&gt;"","",SUMIF(#REF!,$BL2945,#REF!)-O2945)</f>
        <v>#REF!</v>
      </c>
      <c r="BX2945" s="65" t="e">
        <f>IF($BH2945&lt;&gt;"","",SUMIF(#REF!,$BL2945,#REF!)-P2945)</f>
        <v>#REF!</v>
      </c>
      <c r="BY2945" s="65" t="e">
        <f>IF($BH2945&lt;&gt;"","",SUMIF(#REF!,$BL2945,#REF!)-Q2945)</f>
        <v>#REF!</v>
      </c>
    </row>
    <row r="2946" spans="60:77">
      <c r="BH2946" s="65">
        <v>4</v>
      </c>
      <c r="BV2946" s="65" t="str">
        <f>IF($BH2946&lt;&gt;"","",SUMIF(#REF!,$BL2946,#REF!)-N2946)</f>
        <v/>
      </c>
      <c r="BW2946" s="65" t="str">
        <f>IF($BH2946&lt;&gt;"","",SUMIF(#REF!,$BL2946,#REF!)-O2946)</f>
        <v/>
      </c>
      <c r="BX2946" s="65" t="str">
        <f>IF($BH2946&lt;&gt;"","",SUMIF(#REF!,$BL2946,#REF!)-P2946)</f>
        <v/>
      </c>
      <c r="BY2946" s="65" t="str">
        <f>IF($BH2946&lt;&gt;"","",SUMIF(#REF!,$BL2946,#REF!)-Q2946)</f>
        <v/>
      </c>
    </row>
    <row r="2947" spans="60:77">
      <c r="BV2947" s="65" t="e">
        <f>IF($BH2947&lt;&gt;"","",SUMIF(#REF!,$BL2947,#REF!)-N2947)</f>
        <v>#REF!</v>
      </c>
      <c r="BW2947" s="65" t="e">
        <f>IF($BH2947&lt;&gt;"","",SUMIF(#REF!,$BL2947,#REF!)-O2947)</f>
        <v>#REF!</v>
      </c>
      <c r="BX2947" s="65" t="e">
        <f>IF($BH2947&lt;&gt;"","",SUMIF(#REF!,$BL2947,#REF!)-P2947)</f>
        <v>#REF!</v>
      </c>
      <c r="BY2947" s="65" t="e">
        <f>IF($BH2947&lt;&gt;"","",SUMIF(#REF!,$BL2947,#REF!)-Q2947)</f>
        <v>#REF!</v>
      </c>
    </row>
    <row r="2948" spans="60:77">
      <c r="BV2948" s="65" t="e">
        <f>IF($BH2948&lt;&gt;"","",SUMIF(#REF!,$BL2948,#REF!)-N2948)</f>
        <v>#REF!</v>
      </c>
      <c r="BW2948" s="65" t="e">
        <f>IF($BH2948&lt;&gt;"","",SUMIF(#REF!,$BL2948,#REF!)-O2948)</f>
        <v>#REF!</v>
      </c>
      <c r="BX2948" s="65" t="e">
        <f>IF($BH2948&lt;&gt;"","",SUMIF(#REF!,$BL2948,#REF!)-P2948)</f>
        <v>#REF!</v>
      </c>
      <c r="BY2948" s="65" t="e">
        <f>IF($BH2948&lt;&gt;"","",SUMIF(#REF!,$BL2948,#REF!)-Q2948)</f>
        <v>#REF!</v>
      </c>
    </row>
    <row r="2949" spans="60:77">
      <c r="BV2949" s="65" t="e">
        <f>IF($BH2949&lt;&gt;"","",SUMIF(#REF!,$BL2949,#REF!)-N2949)</f>
        <v>#REF!</v>
      </c>
      <c r="BW2949" s="65" t="e">
        <f>IF($BH2949&lt;&gt;"","",SUMIF(#REF!,$BL2949,#REF!)-O2949)</f>
        <v>#REF!</v>
      </c>
      <c r="BX2949" s="65" t="e">
        <f>IF($BH2949&lt;&gt;"","",SUMIF(#REF!,$BL2949,#REF!)-P2949)</f>
        <v>#REF!</v>
      </c>
      <c r="BY2949" s="65" t="e">
        <f>IF($BH2949&lt;&gt;"","",SUMIF(#REF!,$BL2949,#REF!)-Q2949)</f>
        <v>#REF!</v>
      </c>
    </row>
    <row r="2950" spans="60:77">
      <c r="BV2950" s="65" t="e">
        <f>IF($BH2950&lt;&gt;"","",SUMIF(#REF!,$BL2950,#REF!)-N2950)</f>
        <v>#REF!</v>
      </c>
      <c r="BW2950" s="65" t="e">
        <f>IF($BH2950&lt;&gt;"","",SUMIF(#REF!,$BL2950,#REF!)-O2950)</f>
        <v>#REF!</v>
      </c>
      <c r="BX2950" s="65" t="e">
        <f>IF($BH2950&lt;&gt;"","",SUMIF(#REF!,$BL2950,#REF!)-P2950)</f>
        <v>#REF!</v>
      </c>
      <c r="BY2950" s="65" t="e">
        <f>IF($BH2950&lt;&gt;"","",SUMIF(#REF!,$BL2950,#REF!)-Q2950)</f>
        <v>#REF!</v>
      </c>
    </row>
    <row r="2951" spans="60:77">
      <c r="BV2951" s="65" t="e">
        <f>IF($BH2951&lt;&gt;"","",SUMIF(#REF!,$BL2951,#REF!)-N2951)</f>
        <v>#REF!</v>
      </c>
      <c r="BW2951" s="65" t="e">
        <f>IF($BH2951&lt;&gt;"","",SUMIF(#REF!,$BL2951,#REF!)-O2951)</f>
        <v>#REF!</v>
      </c>
      <c r="BX2951" s="65" t="e">
        <f>IF($BH2951&lt;&gt;"","",SUMIF(#REF!,$BL2951,#REF!)-P2951)</f>
        <v>#REF!</v>
      </c>
      <c r="BY2951" s="65" t="e">
        <f>IF($BH2951&lt;&gt;"","",SUMIF(#REF!,$BL2951,#REF!)-Q2951)</f>
        <v>#REF!</v>
      </c>
    </row>
    <row r="2952" spans="60:77">
      <c r="BV2952" s="65" t="e">
        <f>IF($BH2952&lt;&gt;"","",SUMIF(#REF!,$BL2952,#REF!)-N2952)</f>
        <v>#REF!</v>
      </c>
      <c r="BW2952" s="65" t="e">
        <f>IF($BH2952&lt;&gt;"","",SUMIF(#REF!,$BL2952,#REF!)-O2952)</f>
        <v>#REF!</v>
      </c>
      <c r="BX2952" s="65" t="e">
        <f>IF($BH2952&lt;&gt;"","",SUMIF(#REF!,$BL2952,#REF!)-P2952)</f>
        <v>#REF!</v>
      </c>
      <c r="BY2952" s="65" t="e">
        <f>IF($BH2952&lt;&gt;"","",SUMIF(#REF!,$BL2952,#REF!)-Q2952)</f>
        <v>#REF!</v>
      </c>
    </row>
    <row r="2953" spans="60:77">
      <c r="BV2953" s="65" t="e">
        <f>IF($BH2953&lt;&gt;"","",SUMIF(#REF!,$BL2953,#REF!)-N2953)</f>
        <v>#REF!</v>
      </c>
      <c r="BW2953" s="65" t="e">
        <f>IF($BH2953&lt;&gt;"","",SUMIF(#REF!,$BL2953,#REF!)-O2953)</f>
        <v>#REF!</v>
      </c>
      <c r="BX2953" s="65" t="e">
        <f>IF($BH2953&lt;&gt;"","",SUMIF(#REF!,$BL2953,#REF!)-P2953)</f>
        <v>#REF!</v>
      </c>
      <c r="BY2953" s="65" t="e">
        <f>IF($BH2953&lt;&gt;"","",SUMIF(#REF!,$BL2953,#REF!)-Q2953)</f>
        <v>#REF!</v>
      </c>
    </row>
    <row r="2954" spans="60:77">
      <c r="BV2954" s="65" t="e">
        <f>IF($BH2954&lt;&gt;"","",SUMIF(#REF!,$BL2954,#REF!)-N2954)</f>
        <v>#REF!</v>
      </c>
      <c r="BW2954" s="65" t="e">
        <f>IF($BH2954&lt;&gt;"","",SUMIF(#REF!,$BL2954,#REF!)-O2954)</f>
        <v>#REF!</v>
      </c>
      <c r="BX2954" s="65" t="e">
        <f>IF($BH2954&lt;&gt;"","",SUMIF(#REF!,$BL2954,#REF!)-P2954)</f>
        <v>#REF!</v>
      </c>
      <c r="BY2954" s="65" t="e">
        <f>IF($BH2954&lt;&gt;"","",SUMIF(#REF!,$BL2954,#REF!)-Q2954)</f>
        <v>#REF!</v>
      </c>
    </row>
    <row r="2955" spans="60:77">
      <c r="BV2955" s="65" t="e">
        <f>IF($BH2955&lt;&gt;"","",SUMIF(#REF!,$BL2955,#REF!)-N2955)</f>
        <v>#REF!</v>
      </c>
      <c r="BW2955" s="65" t="e">
        <f>IF($BH2955&lt;&gt;"","",SUMIF(#REF!,$BL2955,#REF!)-O2955)</f>
        <v>#REF!</v>
      </c>
      <c r="BX2955" s="65" t="e">
        <f>IF($BH2955&lt;&gt;"","",SUMIF(#REF!,$BL2955,#REF!)-P2955)</f>
        <v>#REF!</v>
      </c>
      <c r="BY2955" s="65" t="e">
        <f>IF($BH2955&lt;&gt;"","",SUMIF(#REF!,$BL2955,#REF!)-Q2955)</f>
        <v>#REF!</v>
      </c>
    </row>
    <row r="2956" spans="60:77">
      <c r="BV2956" s="65" t="e">
        <f>IF($BH2956&lt;&gt;"","",SUMIF(#REF!,$BL2956,#REF!)-N2956)</f>
        <v>#REF!</v>
      </c>
      <c r="BW2956" s="65" t="e">
        <f>IF($BH2956&lt;&gt;"","",SUMIF(#REF!,$BL2956,#REF!)-O2956)</f>
        <v>#REF!</v>
      </c>
      <c r="BX2956" s="65" t="e">
        <f>IF($BH2956&lt;&gt;"","",SUMIF(#REF!,$BL2956,#REF!)-P2956)</f>
        <v>#REF!</v>
      </c>
      <c r="BY2956" s="65" t="e">
        <f>IF($BH2956&lt;&gt;"","",SUMIF(#REF!,$BL2956,#REF!)-Q2956)</f>
        <v>#REF!</v>
      </c>
    </row>
    <row r="2957" spans="60:77">
      <c r="BV2957" s="65" t="e">
        <f>IF($BH2957&lt;&gt;"","",SUMIF(#REF!,$BL2957,#REF!)-N2957)</f>
        <v>#REF!</v>
      </c>
      <c r="BW2957" s="65" t="e">
        <f>IF($BH2957&lt;&gt;"","",SUMIF(#REF!,$BL2957,#REF!)-O2957)</f>
        <v>#REF!</v>
      </c>
      <c r="BX2957" s="65" t="e">
        <f>IF($BH2957&lt;&gt;"","",SUMIF(#REF!,$BL2957,#REF!)-P2957)</f>
        <v>#REF!</v>
      </c>
      <c r="BY2957" s="65" t="e">
        <f>IF($BH2957&lt;&gt;"","",SUMIF(#REF!,$BL2957,#REF!)-Q2957)</f>
        <v>#REF!</v>
      </c>
    </row>
    <row r="2958" spans="60:77">
      <c r="BV2958" s="65" t="e">
        <f>IF($BH2958&lt;&gt;"","",SUMIF(#REF!,$BL2958,#REF!)-N2958)</f>
        <v>#REF!</v>
      </c>
      <c r="BW2958" s="65" t="e">
        <f>IF($BH2958&lt;&gt;"","",SUMIF(#REF!,$BL2958,#REF!)-O2958)</f>
        <v>#REF!</v>
      </c>
      <c r="BX2958" s="65" t="e">
        <f>IF($BH2958&lt;&gt;"","",SUMIF(#REF!,$BL2958,#REF!)-P2958)</f>
        <v>#REF!</v>
      </c>
      <c r="BY2958" s="65" t="e">
        <f>IF($BH2958&lt;&gt;"","",SUMIF(#REF!,$BL2958,#REF!)-Q2958)</f>
        <v>#REF!</v>
      </c>
    </row>
    <row r="2959" spans="60:77">
      <c r="BV2959" s="65" t="e">
        <f>IF($BH2959&lt;&gt;"","",SUMIF(#REF!,$BL2959,#REF!)-N2959)</f>
        <v>#REF!</v>
      </c>
      <c r="BW2959" s="65" t="e">
        <f>IF($BH2959&lt;&gt;"","",SUMIF(#REF!,$BL2959,#REF!)-O2959)</f>
        <v>#REF!</v>
      </c>
      <c r="BX2959" s="65" t="e">
        <f>IF($BH2959&lt;&gt;"","",SUMIF(#REF!,$BL2959,#REF!)-P2959)</f>
        <v>#REF!</v>
      </c>
      <c r="BY2959" s="65" t="e">
        <f>IF($BH2959&lt;&gt;"","",SUMIF(#REF!,$BL2959,#REF!)-Q2959)</f>
        <v>#REF!</v>
      </c>
    </row>
    <row r="2960" spans="60:77">
      <c r="BV2960" s="65" t="e">
        <f>IF($BH2960&lt;&gt;"","",SUMIF(#REF!,$BL2960,#REF!)-N2960)</f>
        <v>#REF!</v>
      </c>
      <c r="BW2960" s="65" t="e">
        <f>IF($BH2960&lt;&gt;"","",SUMIF(#REF!,$BL2960,#REF!)-O2960)</f>
        <v>#REF!</v>
      </c>
      <c r="BX2960" s="65" t="e">
        <f>IF($BH2960&lt;&gt;"","",SUMIF(#REF!,$BL2960,#REF!)-P2960)</f>
        <v>#REF!</v>
      </c>
      <c r="BY2960" s="65" t="e">
        <f>IF($BH2960&lt;&gt;"","",SUMIF(#REF!,$BL2960,#REF!)-Q2960)</f>
        <v>#REF!</v>
      </c>
    </row>
    <row r="2961" spans="74:77">
      <c r="BV2961" s="65" t="e">
        <f>IF($BH2961&lt;&gt;"","",SUMIF(#REF!,$BL2961,#REF!)-N2961)</f>
        <v>#REF!</v>
      </c>
      <c r="BW2961" s="65" t="e">
        <f>IF($BH2961&lt;&gt;"","",SUMIF(#REF!,$BL2961,#REF!)-O2961)</f>
        <v>#REF!</v>
      </c>
      <c r="BX2961" s="65" t="e">
        <f>IF($BH2961&lt;&gt;"","",SUMIF(#REF!,$BL2961,#REF!)-P2961)</f>
        <v>#REF!</v>
      </c>
      <c r="BY2961" s="65" t="e">
        <f>IF($BH2961&lt;&gt;"","",SUMIF(#REF!,$BL2961,#REF!)-Q2961)</f>
        <v>#REF!</v>
      </c>
    </row>
    <row r="2962" spans="74:77">
      <c r="BV2962" s="65" t="e">
        <f>IF($BH2962&lt;&gt;"","",SUMIF(#REF!,$BL2962,#REF!)-N2962)</f>
        <v>#REF!</v>
      </c>
      <c r="BW2962" s="65" t="e">
        <f>IF($BH2962&lt;&gt;"","",SUMIF(#REF!,$BL2962,#REF!)-O2962)</f>
        <v>#REF!</v>
      </c>
      <c r="BX2962" s="65" t="e">
        <f>IF($BH2962&lt;&gt;"","",SUMIF(#REF!,$BL2962,#REF!)-P2962)</f>
        <v>#REF!</v>
      </c>
      <c r="BY2962" s="65" t="e">
        <f>IF($BH2962&lt;&gt;"","",SUMIF(#REF!,$BL2962,#REF!)-Q2962)</f>
        <v>#REF!</v>
      </c>
    </row>
    <row r="2963" spans="74:77">
      <c r="BV2963" s="65" t="e">
        <f>IF($BH2963&lt;&gt;"","",SUMIF(#REF!,$BL2963,#REF!)-N2963)</f>
        <v>#REF!</v>
      </c>
      <c r="BW2963" s="65" t="e">
        <f>IF($BH2963&lt;&gt;"","",SUMIF(#REF!,$BL2963,#REF!)-O2963)</f>
        <v>#REF!</v>
      </c>
      <c r="BX2963" s="65" t="e">
        <f>IF($BH2963&lt;&gt;"","",SUMIF(#REF!,$BL2963,#REF!)-P2963)</f>
        <v>#REF!</v>
      </c>
      <c r="BY2963" s="65" t="e">
        <f>IF($BH2963&lt;&gt;"","",SUMIF(#REF!,$BL2963,#REF!)-Q2963)</f>
        <v>#REF!</v>
      </c>
    </row>
    <row r="2964" spans="74:77">
      <c r="BV2964" s="65" t="e">
        <f>IF($BH2964&lt;&gt;"","",SUMIF(#REF!,$BL2964,#REF!)-N2964)</f>
        <v>#REF!</v>
      </c>
      <c r="BW2964" s="65" t="e">
        <f>IF($BH2964&lt;&gt;"","",SUMIF(#REF!,$BL2964,#REF!)-O2964)</f>
        <v>#REF!</v>
      </c>
      <c r="BX2964" s="65" t="e">
        <f>IF($BH2964&lt;&gt;"","",SUMIF(#REF!,$BL2964,#REF!)-P2964)</f>
        <v>#REF!</v>
      </c>
      <c r="BY2964" s="65" t="e">
        <f>IF($BH2964&lt;&gt;"","",SUMIF(#REF!,$BL2964,#REF!)-Q2964)</f>
        <v>#REF!</v>
      </c>
    </row>
    <row r="2965" spans="74:77">
      <c r="BV2965" s="65" t="e">
        <f>IF($BH2965&lt;&gt;"","",SUMIF(#REF!,$BL2965,#REF!)-N2965)</f>
        <v>#REF!</v>
      </c>
      <c r="BW2965" s="65" t="e">
        <f>IF($BH2965&lt;&gt;"","",SUMIF(#REF!,$BL2965,#REF!)-O2965)</f>
        <v>#REF!</v>
      </c>
      <c r="BX2965" s="65" t="e">
        <f>IF($BH2965&lt;&gt;"","",SUMIF(#REF!,$BL2965,#REF!)-P2965)</f>
        <v>#REF!</v>
      </c>
      <c r="BY2965" s="65" t="e">
        <f>IF($BH2965&lt;&gt;"","",SUMIF(#REF!,$BL2965,#REF!)-Q2965)</f>
        <v>#REF!</v>
      </c>
    </row>
    <row r="2966" spans="74:77">
      <c r="BV2966" s="65" t="e">
        <f>IF($BH2966&lt;&gt;"","",SUMIF(#REF!,$BL2966,#REF!)-N2966)</f>
        <v>#REF!</v>
      </c>
      <c r="BW2966" s="65" t="e">
        <f>IF($BH2966&lt;&gt;"","",SUMIF(#REF!,$BL2966,#REF!)-O2966)</f>
        <v>#REF!</v>
      </c>
      <c r="BX2966" s="65" t="e">
        <f>IF($BH2966&lt;&gt;"","",SUMIF(#REF!,$BL2966,#REF!)-P2966)</f>
        <v>#REF!</v>
      </c>
      <c r="BY2966" s="65" t="e">
        <f>IF($BH2966&lt;&gt;"","",SUMIF(#REF!,$BL2966,#REF!)-Q2966)</f>
        <v>#REF!</v>
      </c>
    </row>
    <row r="2967" spans="74:77">
      <c r="BV2967" s="65" t="e">
        <f>IF($BH2967&lt;&gt;"","",SUMIF(#REF!,$BL2967,#REF!)-N2967)</f>
        <v>#REF!</v>
      </c>
      <c r="BW2967" s="65" t="e">
        <f>IF($BH2967&lt;&gt;"","",SUMIF(#REF!,$BL2967,#REF!)-O2967)</f>
        <v>#REF!</v>
      </c>
      <c r="BX2967" s="65" t="e">
        <f>IF($BH2967&lt;&gt;"","",SUMIF(#REF!,$BL2967,#REF!)-P2967)</f>
        <v>#REF!</v>
      </c>
      <c r="BY2967" s="65" t="e">
        <f>IF($BH2967&lt;&gt;"","",SUMIF(#REF!,$BL2967,#REF!)-Q2967)</f>
        <v>#REF!</v>
      </c>
    </row>
    <row r="2968" spans="74:77">
      <c r="BV2968" s="65" t="e">
        <f>IF($BH2968&lt;&gt;"","",SUMIF(#REF!,$BL2968,#REF!)-N2968)</f>
        <v>#REF!</v>
      </c>
      <c r="BW2968" s="65" t="e">
        <f>IF($BH2968&lt;&gt;"","",SUMIF(#REF!,$BL2968,#REF!)-O2968)</f>
        <v>#REF!</v>
      </c>
      <c r="BX2968" s="65" t="e">
        <f>IF($BH2968&lt;&gt;"","",SUMIF(#REF!,$BL2968,#REF!)-P2968)</f>
        <v>#REF!</v>
      </c>
      <c r="BY2968" s="65" t="e">
        <f>IF($BH2968&lt;&gt;"","",SUMIF(#REF!,$BL2968,#REF!)-Q2968)</f>
        <v>#REF!</v>
      </c>
    </row>
    <row r="2969" spans="74:77">
      <c r="BV2969" s="65" t="e">
        <f>IF($BH2969&lt;&gt;"","",SUMIF(#REF!,$BL2969,#REF!)-N2969)</f>
        <v>#REF!</v>
      </c>
      <c r="BW2969" s="65" t="e">
        <f>IF($BH2969&lt;&gt;"","",SUMIF(#REF!,$BL2969,#REF!)-O2969)</f>
        <v>#REF!</v>
      </c>
      <c r="BX2969" s="65" t="e">
        <f>IF($BH2969&lt;&gt;"","",SUMIF(#REF!,$BL2969,#REF!)-P2969)</f>
        <v>#REF!</v>
      </c>
      <c r="BY2969" s="65" t="e">
        <f>IF($BH2969&lt;&gt;"","",SUMIF(#REF!,$BL2969,#REF!)-Q2969)</f>
        <v>#REF!</v>
      </c>
    </row>
    <row r="2970" spans="74:77">
      <c r="BV2970" s="65" t="e">
        <f>IF($BH2970&lt;&gt;"","",SUMIF(#REF!,$BL2970,#REF!)-N2970)</f>
        <v>#REF!</v>
      </c>
      <c r="BW2970" s="65" t="e">
        <f>IF($BH2970&lt;&gt;"","",SUMIF(#REF!,$BL2970,#REF!)-O2970)</f>
        <v>#REF!</v>
      </c>
      <c r="BX2970" s="65" t="e">
        <f>IF($BH2970&lt;&gt;"","",SUMIF(#REF!,$BL2970,#REF!)-P2970)</f>
        <v>#REF!</v>
      </c>
      <c r="BY2970" s="65" t="e">
        <f>IF($BH2970&lt;&gt;"","",SUMIF(#REF!,$BL2970,#REF!)-Q2970)</f>
        <v>#REF!</v>
      </c>
    </row>
    <row r="2971" spans="74:77">
      <c r="BV2971" s="65" t="e">
        <f>IF($BH2971&lt;&gt;"","",SUMIF(#REF!,$BL2971,#REF!)-N2971)</f>
        <v>#REF!</v>
      </c>
      <c r="BW2971" s="65" t="e">
        <f>IF($BH2971&lt;&gt;"","",SUMIF(#REF!,$BL2971,#REF!)-O2971)</f>
        <v>#REF!</v>
      </c>
      <c r="BX2971" s="65" t="e">
        <f>IF($BH2971&lt;&gt;"","",SUMIF(#REF!,$BL2971,#REF!)-P2971)</f>
        <v>#REF!</v>
      </c>
      <c r="BY2971" s="65" t="e">
        <f>IF($BH2971&lt;&gt;"","",SUMIF(#REF!,$BL2971,#REF!)-Q2971)</f>
        <v>#REF!</v>
      </c>
    </row>
    <row r="2972" spans="74:77">
      <c r="BV2972" s="65" t="e">
        <f>IF($BH2972&lt;&gt;"","",SUMIF(#REF!,$BL2972,#REF!)-N2972)</f>
        <v>#REF!</v>
      </c>
      <c r="BW2972" s="65" t="e">
        <f>IF($BH2972&lt;&gt;"","",SUMIF(#REF!,$BL2972,#REF!)-O2972)</f>
        <v>#REF!</v>
      </c>
      <c r="BX2972" s="65" t="e">
        <f>IF($BH2972&lt;&gt;"","",SUMIF(#REF!,$BL2972,#REF!)-P2972)</f>
        <v>#REF!</v>
      </c>
      <c r="BY2972" s="65" t="e">
        <f>IF($BH2972&lt;&gt;"","",SUMIF(#REF!,$BL2972,#REF!)-Q2972)</f>
        <v>#REF!</v>
      </c>
    </row>
    <row r="2973" spans="74:77">
      <c r="BV2973" s="65" t="e">
        <f>IF($BH2973&lt;&gt;"","",SUMIF(#REF!,$BL2973,#REF!)-N2973)</f>
        <v>#REF!</v>
      </c>
      <c r="BW2973" s="65" t="e">
        <f>IF($BH2973&lt;&gt;"","",SUMIF(#REF!,$BL2973,#REF!)-O2973)</f>
        <v>#REF!</v>
      </c>
      <c r="BX2973" s="65" t="e">
        <f>IF($BH2973&lt;&gt;"","",SUMIF(#REF!,$BL2973,#REF!)-P2973)</f>
        <v>#REF!</v>
      </c>
      <c r="BY2973" s="65" t="e">
        <f>IF($BH2973&lt;&gt;"","",SUMIF(#REF!,$BL2973,#REF!)-Q2973)</f>
        <v>#REF!</v>
      </c>
    </row>
    <row r="2974" spans="74:77">
      <c r="BV2974" s="65" t="e">
        <f>IF($BH2974&lt;&gt;"","",SUMIF(#REF!,$BL2974,#REF!)-N2974)</f>
        <v>#REF!</v>
      </c>
      <c r="BW2974" s="65" t="e">
        <f>IF($BH2974&lt;&gt;"","",SUMIF(#REF!,$BL2974,#REF!)-O2974)</f>
        <v>#REF!</v>
      </c>
      <c r="BX2974" s="65" t="e">
        <f>IF($BH2974&lt;&gt;"","",SUMIF(#REF!,$BL2974,#REF!)-P2974)</f>
        <v>#REF!</v>
      </c>
      <c r="BY2974" s="65" t="e">
        <f>IF($BH2974&lt;&gt;"","",SUMIF(#REF!,$BL2974,#REF!)-Q2974)</f>
        <v>#REF!</v>
      </c>
    </row>
    <row r="2975" spans="74:77">
      <c r="BV2975" s="65" t="e">
        <f>IF($BH2975&lt;&gt;"","",SUMIF(#REF!,$BL2975,#REF!)-N2975)</f>
        <v>#REF!</v>
      </c>
      <c r="BW2975" s="65" t="e">
        <f>IF($BH2975&lt;&gt;"","",SUMIF(#REF!,$BL2975,#REF!)-O2975)</f>
        <v>#REF!</v>
      </c>
      <c r="BX2975" s="65" t="e">
        <f>IF($BH2975&lt;&gt;"","",SUMIF(#REF!,$BL2975,#REF!)-P2975)</f>
        <v>#REF!</v>
      </c>
      <c r="BY2975" s="65" t="e">
        <f>IF($BH2975&lt;&gt;"","",SUMIF(#REF!,$BL2975,#REF!)-Q2975)</f>
        <v>#REF!</v>
      </c>
    </row>
    <row r="2976" spans="74:77">
      <c r="BV2976" s="65" t="e">
        <f>IF($BH2976&lt;&gt;"","",SUMIF(#REF!,$BL2976,#REF!)-N2976)</f>
        <v>#REF!</v>
      </c>
      <c r="BW2976" s="65" t="e">
        <f>IF($BH2976&lt;&gt;"","",SUMIF(#REF!,$BL2976,#REF!)-O2976)</f>
        <v>#REF!</v>
      </c>
      <c r="BX2976" s="65" t="e">
        <f>IF($BH2976&lt;&gt;"","",SUMIF(#REF!,$BL2976,#REF!)-P2976)</f>
        <v>#REF!</v>
      </c>
      <c r="BY2976" s="65" t="e">
        <f>IF($BH2976&lt;&gt;"","",SUMIF(#REF!,$BL2976,#REF!)-Q2976)</f>
        <v>#REF!</v>
      </c>
    </row>
    <row r="2977" spans="74:77">
      <c r="BV2977" s="65" t="e">
        <f>IF($BH2977&lt;&gt;"","",SUMIF(#REF!,$BL2977,#REF!)-N2977)</f>
        <v>#REF!</v>
      </c>
      <c r="BW2977" s="65" t="e">
        <f>IF($BH2977&lt;&gt;"","",SUMIF(#REF!,$BL2977,#REF!)-O2977)</f>
        <v>#REF!</v>
      </c>
      <c r="BX2977" s="65" t="e">
        <f>IF($BH2977&lt;&gt;"","",SUMIF(#REF!,$BL2977,#REF!)-P2977)</f>
        <v>#REF!</v>
      </c>
      <c r="BY2977" s="65" t="e">
        <f>IF($BH2977&lt;&gt;"","",SUMIF(#REF!,$BL2977,#REF!)-Q2977)</f>
        <v>#REF!</v>
      </c>
    </row>
    <row r="2978" spans="74:77">
      <c r="BV2978" s="65" t="e">
        <f>IF($BH2978&lt;&gt;"","",SUMIF(#REF!,$BL2978,#REF!)-N2978)</f>
        <v>#REF!</v>
      </c>
      <c r="BW2978" s="65" t="e">
        <f>IF($BH2978&lt;&gt;"","",SUMIF(#REF!,$BL2978,#REF!)-O2978)</f>
        <v>#REF!</v>
      </c>
      <c r="BX2978" s="65" t="e">
        <f>IF($BH2978&lt;&gt;"","",SUMIF(#REF!,$BL2978,#REF!)-P2978)</f>
        <v>#REF!</v>
      </c>
      <c r="BY2978" s="65" t="e">
        <f>IF($BH2978&lt;&gt;"","",SUMIF(#REF!,$BL2978,#REF!)-Q2978)</f>
        <v>#REF!</v>
      </c>
    </row>
    <row r="2979" spans="74:77">
      <c r="BV2979" s="65" t="e">
        <f>IF($BH2979&lt;&gt;"","",SUMIF(#REF!,$BL2979,#REF!)-N2979)</f>
        <v>#REF!</v>
      </c>
      <c r="BW2979" s="65" t="e">
        <f>IF($BH2979&lt;&gt;"","",SUMIF(#REF!,$BL2979,#REF!)-O2979)</f>
        <v>#REF!</v>
      </c>
      <c r="BX2979" s="65" t="e">
        <f>IF($BH2979&lt;&gt;"","",SUMIF(#REF!,$BL2979,#REF!)-P2979)</f>
        <v>#REF!</v>
      </c>
      <c r="BY2979" s="65" t="e">
        <f>IF($BH2979&lt;&gt;"","",SUMIF(#REF!,$BL2979,#REF!)-Q2979)</f>
        <v>#REF!</v>
      </c>
    </row>
    <row r="2980" spans="74:77">
      <c r="BV2980" s="65" t="e">
        <f>IF($BH2980&lt;&gt;"","",SUMIF(#REF!,$BL2980,#REF!)-N2980)</f>
        <v>#REF!</v>
      </c>
      <c r="BW2980" s="65" t="e">
        <f>IF($BH2980&lt;&gt;"","",SUMIF(#REF!,$BL2980,#REF!)-O2980)</f>
        <v>#REF!</v>
      </c>
      <c r="BX2980" s="65" t="e">
        <f>IF($BH2980&lt;&gt;"","",SUMIF(#REF!,$BL2980,#REF!)-P2980)</f>
        <v>#REF!</v>
      </c>
      <c r="BY2980" s="65" t="e">
        <f>IF($BH2980&lt;&gt;"","",SUMIF(#REF!,$BL2980,#REF!)-Q2980)</f>
        <v>#REF!</v>
      </c>
    </row>
    <row r="2981" spans="74:77">
      <c r="BV2981" s="65" t="e">
        <f>IF($BH2981&lt;&gt;"","",SUMIF(#REF!,$BL2981,#REF!)-N2981)</f>
        <v>#REF!</v>
      </c>
      <c r="BW2981" s="65" t="e">
        <f>IF($BH2981&lt;&gt;"","",SUMIF(#REF!,$BL2981,#REF!)-O2981)</f>
        <v>#REF!</v>
      </c>
      <c r="BX2981" s="65" t="e">
        <f>IF($BH2981&lt;&gt;"","",SUMIF(#REF!,$BL2981,#REF!)-P2981)</f>
        <v>#REF!</v>
      </c>
      <c r="BY2981" s="65" t="e">
        <f>IF($BH2981&lt;&gt;"","",SUMIF(#REF!,$BL2981,#REF!)-Q2981)</f>
        <v>#REF!</v>
      </c>
    </row>
    <row r="2982" spans="74:77">
      <c r="BV2982" s="65" t="e">
        <f>IF($BH2982&lt;&gt;"","",SUMIF(#REF!,$BL2982,#REF!)-N2982)</f>
        <v>#REF!</v>
      </c>
      <c r="BW2982" s="65" t="e">
        <f>IF($BH2982&lt;&gt;"","",SUMIF(#REF!,$BL2982,#REF!)-O2982)</f>
        <v>#REF!</v>
      </c>
      <c r="BX2982" s="65" t="e">
        <f>IF($BH2982&lt;&gt;"","",SUMIF(#REF!,$BL2982,#REF!)-P2982)</f>
        <v>#REF!</v>
      </c>
      <c r="BY2982" s="65" t="e">
        <f>IF($BH2982&lt;&gt;"","",SUMIF(#REF!,$BL2982,#REF!)-Q2982)</f>
        <v>#REF!</v>
      </c>
    </row>
    <row r="2983" spans="74:77">
      <c r="BV2983" s="65" t="e">
        <f>IF($BH2983&lt;&gt;"","",SUMIF(#REF!,$BL2983,#REF!)-N2983)</f>
        <v>#REF!</v>
      </c>
      <c r="BW2983" s="65" t="e">
        <f>IF($BH2983&lt;&gt;"","",SUMIF(#REF!,$BL2983,#REF!)-O2983)</f>
        <v>#REF!</v>
      </c>
      <c r="BX2983" s="65" t="e">
        <f>IF($BH2983&lt;&gt;"","",SUMIF(#REF!,$BL2983,#REF!)-P2983)</f>
        <v>#REF!</v>
      </c>
      <c r="BY2983" s="65" t="e">
        <f>IF($BH2983&lt;&gt;"","",SUMIF(#REF!,$BL2983,#REF!)-Q2983)</f>
        <v>#REF!</v>
      </c>
    </row>
    <row r="2984" spans="74:77">
      <c r="BV2984" s="65" t="e">
        <f>IF($BH2984&lt;&gt;"","",SUMIF(#REF!,$BL2984,#REF!)-N2984)</f>
        <v>#REF!</v>
      </c>
      <c r="BW2984" s="65" t="e">
        <f>IF($BH2984&lt;&gt;"","",SUMIF(#REF!,$BL2984,#REF!)-O2984)</f>
        <v>#REF!</v>
      </c>
      <c r="BX2984" s="65" t="e">
        <f>IF($BH2984&lt;&gt;"","",SUMIF(#REF!,$BL2984,#REF!)-P2984)</f>
        <v>#REF!</v>
      </c>
      <c r="BY2984" s="65" t="e">
        <f>IF($BH2984&lt;&gt;"","",SUMIF(#REF!,$BL2984,#REF!)-Q2984)</f>
        <v>#REF!</v>
      </c>
    </row>
    <row r="2985" spans="74:77">
      <c r="BV2985" s="65" t="e">
        <f>IF($BH2985&lt;&gt;"","",SUMIF(#REF!,$BL2985,#REF!)-N2985)</f>
        <v>#REF!</v>
      </c>
      <c r="BW2985" s="65" t="e">
        <f>IF($BH2985&lt;&gt;"","",SUMIF(#REF!,$BL2985,#REF!)-O2985)</f>
        <v>#REF!</v>
      </c>
      <c r="BX2985" s="65" t="e">
        <f>IF($BH2985&lt;&gt;"","",SUMIF(#REF!,$BL2985,#REF!)-P2985)</f>
        <v>#REF!</v>
      </c>
      <c r="BY2985" s="65" t="e">
        <f>IF($BH2985&lt;&gt;"","",SUMIF(#REF!,$BL2985,#REF!)-Q2985)</f>
        <v>#REF!</v>
      </c>
    </row>
    <row r="2986" spans="74:77">
      <c r="BV2986" s="65" t="e">
        <f>IF($BH2986&lt;&gt;"","",SUMIF(#REF!,$BL2986,#REF!)-N2986)</f>
        <v>#REF!</v>
      </c>
      <c r="BW2986" s="65" t="e">
        <f>IF($BH2986&lt;&gt;"","",SUMIF(#REF!,$BL2986,#REF!)-O2986)</f>
        <v>#REF!</v>
      </c>
      <c r="BX2986" s="65" t="e">
        <f>IF($BH2986&lt;&gt;"","",SUMIF(#REF!,$BL2986,#REF!)-P2986)</f>
        <v>#REF!</v>
      </c>
      <c r="BY2986" s="65" t="e">
        <f>IF($BH2986&lt;&gt;"","",SUMIF(#REF!,$BL2986,#REF!)-Q2986)</f>
        <v>#REF!</v>
      </c>
    </row>
    <row r="2987" spans="74:77">
      <c r="BV2987" s="65" t="e">
        <f>IF($BH2987&lt;&gt;"","",SUMIF(#REF!,$BL2987,#REF!)-N2987)</f>
        <v>#REF!</v>
      </c>
      <c r="BW2987" s="65" t="e">
        <f>IF($BH2987&lt;&gt;"","",SUMIF(#REF!,$BL2987,#REF!)-O2987)</f>
        <v>#REF!</v>
      </c>
      <c r="BX2987" s="65" t="e">
        <f>IF($BH2987&lt;&gt;"","",SUMIF(#REF!,$BL2987,#REF!)-P2987)</f>
        <v>#REF!</v>
      </c>
      <c r="BY2987" s="65" t="e">
        <f>IF($BH2987&lt;&gt;"","",SUMIF(#REF!,$BL2987,#REF!)-Q2987)</f>
        <v>#REF!</v>
      </c>
    </row>
    <row r="2988" spans="74:77">
      <c r="BV2988" s="65" t="e">
        <f>IF($BH2988&lt;&gt;"","",SUMIF(#REF!,$BL2988,#REF!)-N2988)</f>
        <v>#REF!</v>
      </c>
      <c r="BW2988" s="65" t="e">
        <f>IF($BH2988&lt;&gt;"","",SUMIF(#REF!,$BL2988,#REF!)-O2988)</f>
        <v>#REF!</v>
      </c>
      <c r="BX2988" s="65" t="e">
        <f>IF($BH2988&lt;&gt;"","",SUMIF(#REF!,$BL2988,#REF!)-P2988)</f>
        <v>#REF!</v>
      </c>
      <c r="BY2988" s="65" t="e">
        <f>IF($BH2988&lt;&gt;"","",SUMIF(#REF!,$BL2988,#REF!)-Q2988)</f>
        <v>#REF!</v>
      </c>
    </row>
    <row r="2989" spans="74:77">
      <c r="BV2989" s="65" t="e">
        <f>IF($BH2989&lt;&gt;"","",SUMIF(#REF!,$BL2989,#REF!)-N2989)</f>
        <v>#REF!</v>
      </c>
      <c r="BW2989" s="65" t="e">
        <f>IF($BH2989&lt;&gt;"","",SUMIF(#REF!,$BL2989,#REF!)-O2989)</f>
        <v>#REF!</v>
      </c>
      <c r="BX2989" s="65" t="e">
        <f>IF($BH2989&lt;&gt;"","",SUMIF(#REF!,$BL2989,#REF!)-P2989)</f>
        <v>#REF!</v>
      </c>
      <c r="BY2989" s="65" t="e">
        <f>IF($BH2989&lt;&gt;"","",SUMIF(#REF!,$BL2989,#REF!)-Q2989)</f>
        <v>#REF!</v>
      </c>
    </row>
    <row r="2990" spans="74:77">
      <c r="BV2990" s="65" t="e">
        <f>IF($BH2990&lt;&gt;"","",SUMIF(#REF!,$BL2990,#REF!)-N2990)</f>
        <v>#REF!</v>
      </c>
      <c r="BW2990" s="65" t="e">
        <f>IF($BH2990&lt;&gt;"","",SUMIF(#REF!,$BL2990,#REF!)-O2990)</f>
        <v>#REF!</v>
      </c>
      <c r="BX2990" s="65" t="e">
        <f>IF($BH2990&lt;&gt;"","",SUMIF(#REF!,$BL2990,#REF!)-P2990)</f>
        <v>#REF!</v>
      </c>
      <c r="BY2990" s="65" t="e">
        <f>IF($BH2990&lt;&gt;"","",SUMIF(#REF!,$BL2990,#REF!)-Q2990)</f>
        <v>#REF!</v>
      </c>
    </row>
    <row r="2991" spans="74:77">
      <c r="BV2991" s="65" t="e">
        <f>IF($BH2991&lt;&gt;"","",SUMIF(#REF!,$BL2991,#REF!)-N2991)</f>
        <v>#REF!</v>
      </c>
      <c r="BW2991" s="65" t="e">
        <f>IF($BH2991&lt;&gt;"","",SUMIF(#REF!,$BL2991,#REF!)-O2991)</f>
        <v>#REF!</v>
      </c>
      <c r="BX2991" s="65" t="e">
        <f>IF($BH2991&lt;&gt;"","",SUMIF(#REF!,$BL2991,#REF!)-P2991)</f>
        <v>#REF!</v>
      </c>
      <c r="BY2991" s="65" t="e">
        <f>IF($BH2991&lt;&gt;"","",SUMIF(#REF!,$BL2991,#REF!)-Q2991)</f>
        <v>#REF!</v>
      </c>
    </row>
    <row r="2992" spans="74:77">
      <c r="BV2992" s="65" t="e">
        <f>IF($BH2992&lt;&gt;"","",SUMIF(#REF!,$BL2992,#REF!)-N2992)</f>
        <v>#REF!</v>
      </c>
      <c r="BW2992" s="65" t="e">
        <f>IF($BH2992&lt;&gt;"","",SUMIF(#REF!,$BL2992,#REF!)-O2992)</f>
        <v>#REF!</v>
      </c>
      <c r="BX2992" s="65" t="e">
        <f>IF($BH2992&lt;&gt;"","",SUMIF(#REF!,$BL2992,#REF!)-P2992)</f>
        <v>#REF!</v>
      </c>
      <c r="BY2992" s="65" t="e">
        <f>IF($BH2992&lt;&gt;"","",SUMIF(#REF!,$BL2992,#REF!)-Q2992)</f>
        <v>#REF!</v>
      </c>
    </row>
    <row r="2993" spans="74:77">
      <c r="BV2993" s="65" t="e">
        <f>IF($BH2993&lt;&gt;"","",SUMIF(#REF!,$BL2993,#REF!)-N2993)</f>
        <v>#REF!</v>
      </c>
      <c r="BW2993" s="65" t="e">
        <f>IF($BH2993&lt;&gt;"","",SUMIF(#REF!,$BL2993,#REF!)-O2993)</f>
        <v>#REF!</v>
      </c>
      <c r="BX2993" s="65" t="e">
        <f>IF($BH2993&lt;&gt;"","",SUMIF(#REF!,$BL2993,#REF!)-P2993)</f>
        <v>#REF!</v>
      </c>
      <c r="BY2993" s="65" t="e">
        <f>IF($BH2993&lt;&gt;"","",SUMIF(#REF!,$BL2993,#REF!)-Q2993)</f>
        <v>#REF!</v>
      </c>
    </row>
    <row r="2994" spans="74:77">
      <c r="BV2994" s="65" t="e">
        <f>IF($BH2994&lt;&gt;"","",SUMIF(#REF!,$BL2994,#REF!)-N2994)</f>
        <v>#REF!</v>
      </c>
      <c r="BW2994" s="65" t="e">
        <f>IF($BH2994&lt;&gt;"","",SUMIF(#REF!,$BL2994,#REF!)-O2994)</f>
        <v>#REF!</v>
      </c>
      <c r="BX2994" s="65" t="e">
        <f>IF($BH2994&lt;&gt;"","",SUMIF(#REF!,$BL2994,#REF!)-P2994)</f>
        <v>#REF!</v>
      </c>
      <c r="BY2994" s="65" t="e">
        <f>IF($BH2994&lt;&gt;"","",SUMIF(#REF!,$BL2994,#REF!)-Q2994)</f>
        <v>#REF!</v>
      </c>
    </row>
    <row r="2995" spans="74:77">
      <c r="BV2995" s="65" t="e">
        <f>IF($BH2995&lt;&gt;"","",SUMIF(#REF!,$BL2995,#REF!)-N2995)</f>
        <v>#REF!</v>
      </c>
      <c r="BW2995" s="65" t="e">
        <f>IF($BH2995&lt;&gt;"","",SUMIF(#REF!,$BL2995,#REF!)-O2995)</f>
        <v>#REF!</v>
      </c>
      <c r="BX2995" s="65" t="e">
        <f>IF($BH2995&lt;&gt;"","",SUMIF(#REF!,$BL2995,#REF!)-P2995)</f>
        <v>#REF!</v>
      </c>
      <c r="BY2995" s="65" t="e">
        <f>IF($BH2995&lt;&gt;"","",SUMIF(#REF!,$BL2995,#REF!)-Q2995)</f>
        <v>#REF!</v>
      </c>
    </row>
    <row r="2996" spans="74:77">
      <c r="BV2996" s="65" t="e">
        <f>IF($BH2996&lt;&gt;"","",SUMIF(#REF!,$BL2996,#REF!)-N2996)</f>
        <v>#REF!</v>
      </c>
      <c r="BW2996" s="65" t="e">
        <f>IF($BH2996&lt;&gt;"","",SUMIF(#REF!,$BL2996,#REF!)-O2996)</f>
        <v>#REF!</v>
      </c>
      <c r="BX2996" s="65" t="e">
        <f>IF($BH2996&lt;&gt;"","",SUMIF(#REF!,$BL2996,#REF!)-P2996)</f>
        <v>#REF!</v>
      </c>
      <c r="BY2996" s="65" t="e">
        <f>IF($BH2996&lt;&gt;"","",SUMIF(#REF!,$BL2996,#REF!)-Q2996)</f>
        <v>#REF!</v>
      </c>
    </row>
    <row r="2997" spans="74:77">
      <c r="BV2997" s="65" t="e">
        <f>IF($BH2997&lt;&gt;"","",SUMIF(#REF!,$BL2997,#REF!)-N2997)</f>
        <v>#REF!</v>
      </c>
      <c r="BW2997" s="65" t="e">
        <f>IF($BH2997&lt;&gt;"","",SUMIF(#REF!,$BL2997,#REF!)-O2997)</f>
        <v>#REF!</v>
      </c>
      <c r="BX2997" s="65" t="e">
        <f>IF($BH2997&lt;&gt;"","",SUMIF(#REF!,$BL2997,#REF!)-P2997)</f>
        <v>#REF!</v>
      </c>
      <c r="BY2997" s="65" t="e">
        <f>IF($BH2997&lt;&gt;"","",SUMIF(#REF!,$BL2997,#REF!)-Q2997)</f>
        <v>#REF!</v>
      </c>
    </row>
    <row r="2998" spans="74:77">
      <c r="BV2998" s="65" t="e">
        <f>IF($BH2998&lt;&gt;"","",SUMIF(#REF!,$BL2998,#REF!)-N2998)</f>
        <v>#REF!</v>
      </c>
      <c r="BW2998" s="65" t="e">
        <f>IF($BH2998&lt;&gt;"","",SUMIF(#REF!,$BL2998,#REF!)-O2998)</f>
        <v>#REF!</v>
      </c>
      <c r="BX2998" s="65" t="e">
        <f>IF($BH2998&lt;&gt;"","",SUMIF(#REF!,$BL2998,#REF!)-P2998)</f>
        <v>#REF!</v>
      </c>
      <c r="BY2998" s="65" t="e">
        <f>IF($BH2998&lt;&gt;"","",SUMIF(#REF!,$BL2998,#REF!)-Q2998)</f>
        <v>#REF!</v>
      </c>
    </row>
    <row r="2999" spans="74:77">
      <c r="BV2999" s="65" t="e">
        <f>IF($BH2999&lt;&gt;"","",SUMIF(#REF!,$BL2999,#REF!)-N2999)</f>
        <v>#REF!</v>
      </c>
      <c r="BW2999" s="65" t="e">
        <f>IF($BH2999&lt;&gt;"","",SUMIF(#REF!,$BL2999,#REF!)-O2999)</f>
        <v>#REF!</v>
      </c>
      <c r="BX2999" s="65" t="e">
        <f>IF($BH2999&lt;&gt;"","",SUMIF(#REF!,$BL2999,#REF!)-P2999)</f>
        <v>#REF!</v>
      </c>
      <c r="BY2999" s="65" t="e">
        <f>IF($BH2999&lt;&gt;"","",SUMIF(#REF!,$BL2999,#REF!)-Q2999)</f>
        <v>#REF!</v>
      </c>
    </row>
    <row r="3000" spans="74:77">
      <c r="BV3000" s="65" t="e">
        <f>IF($BH3000&lt;&gt;"","",SUMIF(#REF!,$BL3000,#REF!)-N3000)</f>
        <v>#REF!</v>
      </c>
      <c r="BW3000" s="65" t="e">
        <f>IF($BH3000&lt;&gt;"","",SUMIF(#REF!,$BL3000,#REF!)-O3000)</f>
        <v>#REF!</v>
      </c>
      <c r="BX3000" s="65" t="e">
        <f>IF($BH3000&lt;&gt;"","",SUMIF(#REF!,$BL3000,#REF!)-P3000)</f>
        <v>#REF!</v>
      </c>
      <c r="BY3000" s="65" t="e">
        <f>IF($BH3000&lt;&gt;"","",SUMIF(#REF!,$BL3000,#REF!)-Q3000)</f>
        <v>#REF!</v>
      </c>
    </row>
    <row r="3001" spans="74:77">
      <c r="BV3001" s="65" t="e">
        <f>IF($BH3001&lt;&gt;"","",SUMIF(#REF!,$BL3001,#REF!)-N3001)</f>
        <v>#REF!</v>
      </c>
      <c r="BW3001" s="65" t="e">
        <f>IF($BH3001&lt;&gt;"","",SUMIF(#REF!,$BL3001,#REF!)-O3001)</f>
        <v>#REF!</v>
      </c>
      <c r="BX3001" s="65" t="e">
        <f>IF($BH3001&lt;&gt;"","",SUMIF(#REF!,$BL3001,#REF!)-P3001)</f>
        <v>#REF!</v>
      </c>
      <c r="BY3001" s="65" t="e">
        <f>IF($BH3001&lt;&gt;"","",SUMIF(#REF!,$BL3001,#REF!)-Q3001)</f>
        <v>#REF!</v>
      </c>
    </row>
    <row r="3002" spans="74:77">
      <c r="BV3002" s="65" t="e">
        <f>IF($BH3002&lt;&gt;"","",SUMIF(#REF!,$BL3002,#REF!)-N3002)</f>
        <v>#REF!</v>
      </c>
      <c r="BW3002" s="65" t="e">
        <f>IF($BH3002&lt;&gt;"","",SUMIF(#REF!,$BL3002,#REF!)-O3002)</f>
        <v>#REF!</v>
      </c>
      <c r="BX3002" s="65" t="e">
        <f>IF($BH3002&lt;&gt;"","",SUMIF(#REF!,$BL3002,#REF!)-P3002)</f>
        <v>#REF!</v>
      </c>
      <c r="BY3002" s="65" t="e">
        <f>IF($BH3002&lt;&gt;"","",SUMIF(#REF!,$BL3002,#REF!)-Q3002)</f>
        <v>#REF!</v>
      </c>
    </row>
    <row r="3003" spans="74:77">
      <c r="BV3003" s="65" t="e">
        <f>IF($BH3003&lt;&gt;"","",SUMIF(#REF!,$BL3003,#REF!)-N3003)</f>
        <v>#REF!</v>
      </c>
      <c r="BW3003" s="65" t="e">
        <f>IF($BH3003&lt;&gt;"","",SUMIF(#REF!,$BL3003,#REF!)-O3003)</f>
        <v>#REF!</v>
      </c>
      <c r="BX3003" s="65" t="e">
        <f>IF($BH3003&lt;&gt;"","",SUMIF(#REF!,$BL3003,#REF!)-P3003)</f>
        <v>#REF!</v>
      </c>
      <c r="BY3003" s="65" t="e">
        <f>IF($BH3003&lt;&gt;"","",SUMIF(#REF!,$BL3003,#REF!)-Q3003)</f>
        <v>#REF!</v>
      </c>
    </row>
    <row r="3004" spans="74:77">
      <c r="BV3004" s="65" t="e">
        <f>IF($BH3004&lt;&gt;"","",SUMIF(#REF!,$BL3004,#REF!)-N3004)</f>
        <v>#REF!</v>
      </c>
      <c r="BW3004" s="65" t="e">
        <f>IF($BH3004&lt;&gt;"","",SUMIF(#REF!,$BL3004,#REF!)-O3004)</f>
        <v>#REF!</v>
      </c>
      <c r="BX3004" s="65" t="e">
        <f>IF($BH3004&lt;&gt;"","",SUMIF(#REF!,$BL3004,#REF!)-P3004)</f>
        <v>#REF!</v>
      </c>
      <c r="BY3004" s="65" t="e">
        <f>IF($BH3004&lt;&gt;"","",SUMIF(#REF!,$BL3004,#REF!)-Q3004)</f>
        <v>#REF!</v>
      </c>
    </row>
    <row r="3005" spans="74:77">
      <c r="BV3005" s="65" t="e">
        <f>IF($BH3005&lt;&gt;"","",SUMIF(#REF!,$BL3005,#REF!)-N3005)</f>
        <v>#REF!</v>
      </c>
      <c r="BW3005" s="65" t="e">
        <f>IF($BH3005&lt;&gt;"","",SUMIF(#REF!,$BL3005,#REF!)-O3005)</f>
        <v>#REF!</v>
      </c>
      <c r="BX3005" s="65" t="e">
        <f>IF($BH3005&lt;&gt;"","",SUMIF(#REF!,$BL3005,#REF!)-P3005)</f>
        <v>#REF!</v>
      </c>
      <c r="BY3005" s="65" t="e">
        <f>IF($BH3005&lt;&gt;"","",SUMIF(#REF!,$BL3005,#REF!)-Q3005)</f>
        <v>#REF!</v>
      </c>
    </row>
    <row r="3006" spans="74:77">
      <c r="BV3006" s="65" t="e">
        <f>IF($BH3006&lt;&gt;"","",SUMIF(#REF!,$BL3006,#REF!)-N3006)</f>
        <v>#REF!</v>
      </c>
      <c r="BW3006" s="65" t="e">
        <f>IF($BH3006&lt;&gt;"","",SUMIF(#REF!,$BL3006,#REF!)-O3006)</f>
        <v>#REF!</v>
      </c>
      <c r="BX3006" s="65" t="e">
        <f>IF($BH3006&lt;&gt;"","",SUMIF(#REF!,$BL3006,#REF!)-P3006)</f>
        <v>#REF!</v>
      </c>
      <c r="BY3006" s="65" t="e">
        <f>IF($BH3006&lt;&gt;"","",SUMIF(#REF!,$BL3006,#REF!)-Q3006)</f>
        <v>#REF!</v>
      </c>
    </row>
    <row r="3007" spans="74:77">
      <c r="BV3007" s="65" t="e">
        <f>IF($BH3007&lt;&gt;"","",SUMIF(#REF!,$BL3007,#REF!)-N3007)</f>
        <v>#REF!</v>
      </c>
      <c r="BW3007" s="65" t="e">
        <f>IF($BH3007&lt;&gt;"","",SUMIF(#REF!,$BL3007,#REF!)-O3007)</f>
        <v>#REF!</v>
      </c>
      <c r="BX3007" s="65" t="e">
        <f>IF($BH3007&lt;&gt;"","",SUMIF(#REF!,$BL3007,#REF!)-P3007)</f>
        <v>#REF!</v>
      </c>
      <c r="BY3007" s="65" t="e">
        <f>IF($BH3007&lt;&gt;"","",SUMIF(#REF!,$BL3007,#REF!)-Q3007)</f>
        <v>#REF!</v>
      </c>
    </row>
    <row r="3008" spans="74:77">
      <c r="BV3008" s="65" t="e">
        <f>IF($BH3008&lt;&gt;"","",SUMIF(#REF!,$BL3008,#REF!)-N3008)</f>
        <v>#REF!</v>
      </c>
      <c r="BW3008" s="65" t="e">
        <f>IF($BH3008&lt;&gt;"","",SUMIF(#REF!,$BL3008,#REF!)-O3008)</f>
        <v>#REF!</v>
      </c>
      <c r="BX3008" s="65" t="e">
        <f>IF($BH3008&lt;&gt;"","",SUMIF(#REF!,$BL3008,#REF!)-P3008)</f>
        <v>#REF!</v>
      </c>
      <c r="BY3008" s="65" t="e">
        <f>IF($BH3008&lt;&gt;"","",SUMIF(#REF!,$BL3008,#REF!)-Q3008)</f>
        <v>#REF!</v>
      </c>
    </row>
    <row r="3009" spans="74:77">
      <c r="BV3009" s="65" t="e">
        <f>IF($BH3009&lt;&gt;"","",SUMIF(#REF!,$BL3009,#REF!)-N3009)</f>
        <v>#REF!</v>
      </c>
      <c r="BW3009" s="65" t="e">
        <f>IF($BH3009&lt;&gt;"","",SUMIF(#REF!,$BL3009,#REF!)-O3009)</f>
        <v>#REF!</v>
      </c>
      <c r="BX3009" s="65" t="e">
        <f>IF($BH3009&lt;&gt;"","",SUMIF(#REF!,$BL3009,#REF!)-P3009)</f>
        <v>#REF!</v>
      </c>
      <c r="BY3009" s="65" t="e">
        <f>IF($BH3009&lt;&gt;"","",SUMIF(#REF!,$BL3009,#REF!)-Q3009)</f>
        <v>#REF!</v>
      </c>
    </row>
    <row r="3010" spans="74:77">
      <c r="BV3010" s="65" t="e">
        <f>IF($BH3010&lt;&gt;"","",SUMIF(#REF!,$BL3010,#REF!)-N3010)</f>
        <v>#REF!</v>
      </c>
      <c r="BW3010" s="65" t="e">
        <f>IF($BH3010&lt;&gt;"","",SUMIF(#REF!,$BL3010,#REF!)-O3010)</f>
        <v>#REF!</v>
      </c>
      <c r="BX3010" s="65" t="e">
        <f>IF($BH3010&lt;&gt;"","",SUMIF(#REF!,$BL3010,#REF!)-P3010)</f>
        <v>#REF!</v>
      </c>
      <c r="BY3010" s="65" t="e">
        <f>IF($BH3010&lt;&gt;"","",SUMIF(#REF!,$BL3010,#REF!)-Q3010)</f>
        <v>#REF!</v>
      </c>
    </row>
    <row r="3011" spans="74:77">
      <c r="BV3011" s="65" t="e">
        <f>IF($BH3011&lt;&gt;"","",SUMIF(#REF!,$BL3011,#REF!)-N3011)</f>
        <v>#REF!</v>
      </c>
      <c r="BW3011" s="65" t="e">
        <f>IF($BH3011&lt;&gt;"","",SUMIF(#REF!,$BL3011,#REF!)-O3011)</f>
        <v>#REF!</v>
      </c>
      <c r="BX3011" s="65" t="e">
        <f>IF($BH3011&lt;&gt;"","",SUMIF(#REF!,$BL3011,#REF!)-P3011)</f>
        <v>#REF!</v>
      </c>
      <c r="BY3011" s="65" t="e">
        <f>IF($BH3011&lt;&gt;"","",SUMIF(#REF!,$BL3011,#REF!)-Q3011)</f>
        <v>#REF!</v>
      </c>
    </row>
    <row r="3012" spans="74:77">
      <c r="BV3012" s="65" t="e">
        <f>IF($BH3012&lt;&gt;"","",SUMIF(#REF!,$BL3012,#REF!)-N3012)</f>
        <v>#REF!</v>
      </c>
      <c r="BW3012" s="65" t="e">
        <f>IF($BH3012&lt;&gt;"","",SUMIF(#REF!,$BL3012,#REF!)-O3012)</f>
        <v>#REF!</v>
      </c>
      <c r="BX3012" s="65" t="e">
        <f>IF($BH3012&lt;&gt;"","",SUMIF(#REF!,$BL3012,#REF!)-P3012)</f>
        <v>#REF!</v>
      </c>
      <c r="BY3012" s="65" t="e">
        <f>IF($BH3012&lt;&gt;"","",SUMIF(#REF!,$BL3012,#REF!)-Q3012)</f>
        <v>#REF!</v>
      </c>
    </row>
    <row r="3013" spans="74:77">
      <c r="BV3013" s="65" t="e">
        <f>IF($BH3013&lt;&gt;"","",SUMIF(#REF!,$BL3013,#REF!)-N3013)</f>
        <v>#REF!</v>
      </c>
      <c r="BW3013" s="65" t="e">
        <f>IF($BH3013&lt;&gt;"","",SUMIF(#REF!,$BL3013,#REF!)-O3013)</f>
        <v>#REF!</v>
      </c>
      <c r="BX3013" s="65" t="e">
        <f>IF($BH3013&lt;&gt;"","",SUMIF(#REF!,$BL3013,#REF!)-P3013)</f>
        <v>#REF!</v>
      </c>
      <c r="BY3013" s="65" t="e">
        <f>IF($BH3013&lt;&gt;"","",SUMIF(#REF!,$BL3013,#REF!)-Q3013)</f>
        <v>#REF!</v>
      </c>
    </row>
    <row r="3014" spans="74:77">
      <c r="BV3014" s="65" t="e">
        <f>IF($BH3014&lt;&gt;"","",SUMIF(#REF!,$BL3014,#REF!)-N3014)</f>
        <v>#REF!</v>
      </c>
      <c r="BW3014" s="65" t="e">
        <f>IF($BH3014&lt;&gt;"","",SUMIF(#REF!,$BL3014,#REF!)-O3014)</f>
        <v>#REF!</v>
      </c>
      <c r="BX3014" s="65" t="e">
        <f>IF($BH3014&lt;&gt;"","",SUMIF(#REF!,$BL3014,#REF!)-P3014)</f>
        <v>#REF!</v>
      </c>
      <c r="BY3014" s="65" t="e">
        <f>IF($BH3014&lt;&gt;"","",SUMIF(#REF!,$BL3014,#REF!)-Q3014)</f>
        <v>#REF!</v>
      </c>
    </row>
    <row r="3015" spans="74:77">
      <c r="BV3015" s="65" t="e">
        <f>IF($BH3015&lt;&gt;"","",SUMIF(#REF!,$BL3015,#REF!)-N3015)</f>
        <v>#REF!</v>
      </c>
      <c r="BW3015" s="65" t="e">
        <f>IF($BH3015&lt;&gt;"","",SUMIF(#REF!,$BL3015,#REF!)-O3015)</f>
        <v>#REF!</v>
      </c>
      <c r="BX3015" s="65" t="e">
        <f>IF($BH3015&lt;&gt;"","",SUMIF(#REF!,$BL3015,#REF!)-P3015)</f>
        <v>#REF!</v>
      </c>
      <c r="BY3015" s="65" t="e">
        <f>IF($BH3015&lt;&gt;"","",SUMIF(#REF!,$BL3015,#REF!)-Q3015)</f>
        <v>#REF!</v>
      </c>
    </row>
    <row r="3016" spans="74:77">
      <c r="BV3016" s="65" t="e">
        <f>IF($BH3016&lt;&gt;"","",SUMIF(#REF!,$BL3016,#REF!)-N3016)</f>
        <v>#REF!</v>
      </c>
      <c r="BW3016" s="65" t="e">
        <f>IF($BH3016&lt;&gt;"","",SUMIF(#REF!,$BL3016,#REF!)-O3016)</f>
        <v>#REF!</v>
      </c>
      <c r="BX3016" s="65" t="e">
        <f>IF($BH3016&lt;&gt;"","",SUMIF(#REF!,$BL3016,#REF!)-P3016)</f>
        <v>#REF!</v>
      </c>
      <c r="BY3016" s="65" t="e">
        <f>IF($BH3016&lt;&gt;"","",SUMIF(#REF!,$BL3016,#REF!)-Q3016)</f>
        <v>#REF!</v>
      </c>
    </row>
    <row r="3017" spans="74:77">
      <c r="BV3017" s="65" t="e">
        <f>IF($BH3017&lt;&gt;"","",SUMIF(#REF!,$BL3017,#REF!)-N3017)</f>
        <v>#REF!</v>
      </c>
      <c r="BW3017" s="65" t="e">
        <f>IF($BH3017&lt;&gt;"","",SUMIF(#REF!,$BL3017,#REF!)-O3017)</f>
        <v>#REF!</v>
      </c>
      <c r="BX3017" s="65" t="e">
        <f>IF($BH3017&lt;&gt;"","",SUMIF(#REF!,$BL3017,#REF!)-P3017)</f>
        <v>#REF!</v>
      </c>
      <c r="BY3017" s="65" t="e">
        <f>IF($BH3017&lt;&gt;"","",SUMIF(#REF!,$BL3017,#REF!)-Q3017)</f>
        <v>#REF!</v>
      </c>
    </row>
    <row r="3018" spans="74:77">
      <c r="BV3018" s="65" t="e">
        <f>IF($BH3018&lt;&gt;"","",SUMIF(#REF!,$BL3018,#REF!)-N3018)</f>
        <v>#REF!</v>
      </c>
      <c r="BW3018" s="65" t="e">
        <f>IF($BH3018&lt;&gt;"","",SUMIF(#REF!,$BL3018,#REF!)-O3018)</f>
        <v>#REF!</v>
      </c>
      <c r="BX3018" s="65" t="e">
        <f>IF($BH3018&lt;&gt;"","",SUMIF(#REF!,$BL3018,#REF!)-P3018)</f>
        <v>#REF!</v>
      </c>
      <c r="BY3018" s="65" t="e">
        <f>IF($BH3018&lt;&gt;"","",SUMIF(#REF!,$BL3018,#REF!)-Q3018)</f>
        <v>#REF!</v>
      </c>
    </row>
    <row r="3019" spans="74:77">
      <c r="BV3019" s="65" t="e">
        <f>IF($BH3019&lt;&gt;"","",SUMIF(#REF!,$BL3019,#REF!)-N3019)</f>
        <v>#REF!</v>
      </c>
      <c r="BW3019" s="65" t="e">
        <f>IF($BH3019&lt;&gt;"","",SUMIF(#REF!,$BL3019,#REF!)-O3019)</f>
        <v>#REF!</v>
      </c>
      <c r="BX3019" s="65" t="e">
        <f>IF($BH3019&lt;&gt;"","",SUMIF(#REF!,$BL3019,#REF!)-P3019)</f>
        <v>#REF!</v>
      </c>
      <c r="BY3019" s="65" t="e">
        <f>IF($BH3019&lt;&gt;"","",SUMIF(#REF!,$BL3019,#REF!)-Q3019)</f>
        <v>#REF!</v>
      </c>
    </row>
    <row r="3020" spans="74:77">
      <c r="BV3020" s="65" t="e">
        <f>IF($BH3020&lt;&gt;"","",SUMIF(#REF!,$BL3020,#REF!)-N3020)</f>
        <v>#REF!</v>
      </c>
      <c r="BW3020" s="65" t="e">
        <f>IF($BH3020&lt;&gt;"","",SUMIF(#REF!,$BL3020,#REF!)-O3020)</f>
        <v>#REF!</v>
      </c>
      <c r="BX3020" s="65" t="e">
        <f>IF($BH3020&lt;&gt;"","",SUMIF(#REF!,$BL3020,#REF!)-P3020)</f>
        <v>#REF!</v>
      </c>
      <c r="BY3020" s="65" t="e">
        <f>IF($BH3020&lt;&gt;"","",SUMIF(#REF!,$BL3020,#REF!)-Q3020)</f>
        <v>#REF!</v>
      </c>
    </row>
    <row r="3021" spans="74:77">
      <c r="BV3021" s="65" t="e">
        <f>IF($BH3021&lt;&gt;"","",SUMIF(#REF!,$BL3021,#REF!)-N3021)</f>
        <v>#REF!</v>
      </c>
      <c r="BW3021" s="65" t="e">
        <f>IF($BH3021&lt;&gt;"","",SUMIF(#REF!,$BL3021,#REF!)-O3021)</f>
        <v>#REF!</v>
      </c>
      <c r="BX3021" s="65" t="e">
        <f>IF($BH3021&lt;&gt;"","",SUMIF(#REF!,$BL3021,#REF!)-P3021)</f>
        <v>#REF!</v>
      </c>
      <c r="BY3021" s="65" t="e">
        <f>IF($BH3021&lt;&gt;"","",SUMIF(#REF!,$BL3021,#REF!)-Q3021)</f>
        <v>#REF!</v>
      </c>
    </row>
    <row r="3022" spans="74:77">
      <c r="BV3022" s="65" t="e">
        <f>IF($BH3022&lt;&gt;"","",SUMIF(#REF!,$BL3022,#REF!)-N3022)</f>
        <v>#REF!</v>
      </c>
      <c r="BW3022" s="65" t="e">
        <f>IF($BH3022&lt;&gt;"","",SUMIF(#REF!,$BL3022,#REF!)-O3022)</f>
        <v>#REF!</v>
      </c>
      <c r="BX3022" s="65" t="e">
        <f>IF($BH3022&lt;&gt;"","",SUMIF(#REF!,$BL3022,#REF!)-P3022)</f>
        <v>#REF!</v>
      </c>
      <c r="BY3022" s="65" t="e">
        <f>IF($BH3022&lt;&gt;"","",SUMIF(#REF!,$BL3022,#REF!)-Q3022)</f>
        <v>#REF!</v>
      </c>
    </row>
    <row r="3023" spans="74:77">
      <c r="BV3023" s="65" t="e">
        <f>IF($BH3023&lt;&gt;"","",SUMIF(#REF!,$BL3023,#REF!)-N3023)</f>
        <v>#REF!</v>
      </c>
      <c r="BW3023" s="65" t="e">
        <f>IF($BH3023&lt;&gt;"","",SUMIF(#REF!,$BL3023,#REF!)-O3023)</f>
        <v>#REF!</v>
      </c>
      <c r="BX3023" s="65" t="e">
        <f>IF($BH3023&lt;&gt;"","",SUMIF(#REF!,$BL3023,#REF!)-P3023)</f>
        <v>#REF!</v>
      </c>
      <c r="BY3023" s="65" t="e">
        <f>IF($BH3023&lt;&gt;"","",SUMIF(#REF!,$BL3023,#REF!)-Q3023)</f>
        <v>#REF!</v>
      </c>
    </row>
    <row r="3024" spans="74:77">
      <c r="BV3024" s="65" t="e">
        <f>IF($BH3024&lt;&gt;"","",SUMIF(#REF!,$BL3024,#REF!)-N3024)</f>
        <v>#REF!</v>
      </c>
      <c r="BW3024" s="65" t="e">
        <f>IF($BH3024&lt;&gt;"","",SUMIF(#REF!,$BL3024,#REF!)-O3024)</f>
        <v>#REF!</v>
      </c>
      <c r="BX3024" s="65" t="e">
        <f>IF($BH3024&lt;&gt;"","",SUMIF(#REF!,$BL3024,#REF!)-P3024)</f>
        <v>#REF!</v>
      </c>
      <c r="BY3024" s="65" t="e">
        <f>IF($BH3024&lt;&gt;"","",SUMIF(#REF!,$BL3024,#REF!)-Q3024)</f>
        <v>#REF!</v>
      </c>
    </row>
    <row r="3025" spans="74:77">
      <c r="BV3025" s="65" t="e">
        <f>IF($BH3025&lt;&gt;"","",SUMIF(#REF!,$BL3025,#REF!)-N3025)</f>
        <v>#REF!</v>
      </c>
      <c r="BW3025" s="65" t="e">
        <f>IF($BH3025&lt;&gt;"","",SUMIF(#REF!,$BL3025,#REF!)-O3025)</f>
        <v>#REF!</v>
      </c>
      <c r="BX3025" s="65" t="e">
        <f>IF($BH3025&lt;&gt;"","",SUMIF(#REF!,$BL3025,#REF!)-P3025)</f>
        <v>#REF!</v>
      </c>
      <c r="BY3025" s="65" t="e">
        <f>IF($BH3025&lt;&gt;"","",SUMIF(#REF!,$BL3025,#REF!)-Q3025)</f>
        <v>#REF!</v>
      </c>
    </row>
    <row r="3026" spans="74:77">
      <c r="BV3026" s="65" t="e">
        <f>IF($BH3026&lt;&gt;"","",SUMIF(#REF!,$BL3026,#REF!)-N3026)</f>
        <v>#REF!</v>
      </c>
      <c r="BW3026" s="65" t="e">
        <f>IF($BH3026&lt;&gt;"","",SUMIF(#REF!,$BL3026,#REF!)-O3026)</f>
        <v>#REF!</v>
      </c>
      <c r="BX3026" s="65" t="e">
        <f>IF($BH3026&lt;&gt;"","",SUMIF(#REF!,$BL3026,#REF!)-P3026)</f>
        <v>#REF!</v>
      </c>
      <c r="BY3026" s="65" t="e">
        <f>IF($BH3026&lt;&gt;"","",SUMIF(#REF!,$BL3026,#REF!)-Q3026)</f>
        <v>#REF!</v>
      </c>
    </row>
    <row r="3027" spans="74:77">
      <c r="BV3027" s="65" t="e">
        <f>IF($BH3027&lt;&gt;"","",SUMIF(#REF!,$BL3027,#REF!)-N3027)</f>
        <v>#REF!</v>
      </c>
      <c r="BW3027" s="65" t="e">
        <f>IF($BH3027&lt;&gt;"","",SUMIF(#REF!,$BL3027,#REF!)-O3027)</f>
        <v>#REF!</v>
      </c>
      <c r="BX3027" s="65" t="e">
        <f>IF($BH3027&lt;&gt;"","",SUMIF(#REF!,$BL3027,#REF!)-P3027)</f>
        <v>#REF!</v>
      </c>
      <c r="BY3027" s="65" t="e">
        <f>IF($BH3027&lt;&gt;"","",SUMIF(#REF!,$BL3027,#REF!)-Q3027)</f>
        <v>#REF!</v>
      </c>
    </row>
    <row r="3028" spans="74:77">
      <c r="BV3028" s="65" t="e">
        <f>IF($BH3028&lt;&gt;"","",SUMIF(#REF!,$BL3028,#REF!)-N3028)</f>
        <v>#REF!</v>
      </c>
      <c r="BW3028" s="65" t="e">
        <f>IF($BH3028&lt;&gt;"","",SUMIF(#REF!,$BL3028,#REF!)-O3028)</f>
        <v>#REF!</v>
      </c>
      <c r="BX3028" s="65" t="e">
        <f>IF($BH3028&lt;&gt;"","",SUMIF(#REF!,$BL3028,#REF!)-P3028)</f>
        <v>#REF!</v>
      </c>
      <c r="BY3028" s="65" t="e">
        <f>IF($BH3028&lt;&gt;"","",SUMIF(#REF!,$BL3028,#REF!)-Q3028)</f>
        <v>#REF!</v>
      </c>
    </row>
    <row r="3029" spans="74:77">
      <c r="BV3029" s="65" t="e">
        <f>IF($BH3029&lt;&gt;"","",SUMIF(#REF!,$BL3029,#REF!)-N3029)</f>
        <v>#REF!</v>
      </c>
      <c r="BW3029" s="65" t="e">
        <f>IF($BH3029&lt;&gt;"","",SUMIF(#REF!,$BL3029,#REF!)-O3029)</f>
        <v>#REF!</v>
      </c>
      <c r="BX3029" s="65" t="e">
        <f>IF($BH3029&lt;&gt;"","",SUMIF(#REF!,$BL3029,#REF!)-P3029)</f>
        <v>#REF!</v>
      </c>
      <c r="BY3029" s="65" t="e">
        <f>IF($BH3029&lt;&gt;"","",SUMIF(#REF!,$BL3029,#REF!)-Q3029)</f>
        <v>#REF!</v>
      </c>
    </row>
    <row r="3030" spans="74:77">
      <c r="BV3030" s="65" t="e">
        <f>IF($BH3030&lt;&gt;"","",SUMIF(#REF!,$BL3030,#REF!)-N3030)</f>
        <v>#REF!</v>
      </c>
      <c r="BW3030" s="65" t="e">
        <f>IF($BH3030&lt;&gt;"","",SUMIF(#REF!,$BL3030,#REF!)-O3030)</f>
        <v>#REF!</v>
      </c>
      <c r="BX3030" s="65" t="e">
        <f>IF($BH3030&lt;&gt;"","",SUMIF(#REF!,$BL3030,#REF!)-P3030)</f>
        <v>#REF!</v>
      </c>
      <c r="BY3030" s="65" t="e">
        <f>IF($BH3030&lt;&gt;"","",SUMIF(#REF!,$BL3030,#REF!)-Q3030)</f>
        <v>#REF!</v>
      </c>
    </row>
    <row r="3031" spans="74:77">
      <c r="BV3031" s="65" t="e">
        <f>IF($BH3031&lt;&gt;"","",SUMIF(#REF!,$BL3031,#REF!)-N3031)</f>
        <v>#REF!</v>
      </c>
      <c r="BW3031" s="65" t="e">
        <f>IF($BH3031&lt;&gt;"","",SUMIF(#REF!,$BL3031,#REF!)-O3031)</f>
        <v>#REF!</v>
      </c>
      <c r="BX3031" s="65" t="e">
        <f>IF($BH3031&lt;&gt;"","",SUMIF(#REF!,$BL3031,#REF!)-P3031)</f>
        <v>#REF!</v>
      </c>
      <c r="BY3031" s="65" t="e">
        <f>IF($BH3031&lt;&gt;"","",SUMIF(#REF!,$BL3031,#REF!)-Q3031)</f>
        <v>#REF!</v>
      </c>
    </row>
    <row r="3032" spans="74:77">
      <c r="BV3032" s="65" t="e">
        <f>IF($BH3032&lt;&gt;"","",SUMIF(#REF!,$BL3032,#REF!)-N3032)</f>
        <v>#REF!</v>
      </c>
      <c r="BW3032" s="65" t="e">
        <f>IF($BH3032&lt;&gt;"","",SUMIF(#REF!,$BL3032,#REF!)-O3032)</f>
        <v>#REF!</v>
      </c>
      <c r="BX3032" s="65" t="e">
        <f>IF($BH3032&lt;&gt;"","",SUMIF(#REF!,$BL3032,#REF!)-P3032)</f>
        <v>#REF!</v>
      </c>
      <c r="BY3032" s="65" t="e">
        <f>IF($BH3032&lt;&gt;"","",SUMIF(#REF!,$BL3032,#REF!)-Q3032)</f>
        <v>#REF!</v>
      </c>
    </row>
    <row r="3033" spans="74:77">
      <c r="BV3033" s="65" t="e">
        <f>IF($BH3033&lt;&gt;"","",SUMIF(#REF!,$BL3033,#REF!)-N3033)</f>
        <v>#REF!</v>
      </c>
      <c r="BW3033" s="65" t="e">
        <f>IF($BH3033&lt;&gt;"","",SUMIF(#REF!,$BL3033,#REF!)-O3033)</f>
        <v>#REF!</v>
      </c>
      <c r="BX3033" s="65" t="e">
        <f>IF($BH3033&lt;&gt;"","",SUMIF(#REF!,$BL3033,#REF!)-P3033)</f>
        <v>#REF!</v>
      </c>
      <c r="BY3033" s="65" t="e">
        <f>IF($BH3033&lt;&gt;"","",SUMIF(#REF!,$BL3033,#REF!)-Q3033)</f>
        <v>#REF!</v>
      </c>
    </row>
    <row r="3034" spans="74:77">
      <c r="BV3034" s="65" t="e">
        <f>IF($BH3034&lt;&gt;"","",SUMIF(#REF!,$BL3034,#REF!)-N3034)</f>
        <v>#REF!</v>
      </c>
      <c r="BW3034" s="65" t="e">
        <f>IF($BH3034&lt;&gt;"","",SUMIF(#REF!,$BL3034,#REF!)-O3034)</f>
        <v>#REF!</v>
      </c>
      <c r="BX3034" s="65" t="e">
        <f>IF($BH3034&lt;&gt;"","",SUMIF(#REF!,$BL3034,#REF!)-P3034)</f>
        <v>#REF!</v>
      </c>
      <c r="BY3034" s="65" t="e">
        <f>IF($BH3034&lt;&gt;"","",SUMIF(#REF!,$BL3034,#REF!)-Q3034)</f>
        <v>#REF!</v>
      </c>
    </row>
    <row r="3035" spans="74:77">
      <c r="BV3035" s="65" t="e">
        <f>IF($BH3035&lt;&gt;"","",SUMIF(#REF!,$BL3035,#REF!)-N3035)</f>
        <v>#REF!</v>
      </c>
      <c r="BW3035" s="65" t="e">
        <f>IF($BH3035&lt;&gt;"","",SUMIF(#REF!,$BL3035,#REF!)-O3035)</f>
        <v>#REF!</v>
      </c>
      <c r="BX3035" s="65" t="e">
        <f>IF($BH3035&lt;&gt;"","",SUMIF(#REF!,$BL3035,#REF!)-P3035)</f>
        <v>#REF!</v>
      </c>
      <c r="BY3035" s="65" t="e">
        <f>IF($BH3035&lt;&gt;"","",SUMIF(#REF!,$BL3035,#REF!)-Q3035)</f>
        <v>#REF!</v>
      </c>
    </row>
    <row r="3036" spans="74:77">
      <c r="BV3036" s="65" t="e">
        <f>IF($BH3036&lt;&gt;"","",SUMIF(#REF!,$BL3036,#REF!)-N3036)</f>
        <v>#REF!</v>
      </c>
      <c r="BW3036" s="65" t="e">
        <f>IF($BH3036&lt;&gt;"","",SUMIF(#REF!,$BL3036,#REF!)-O3036)</f>
        <v>#REF!</v>
      </c>
      <c r="BX3036" s="65" t="e">
        <f>IF($BH3036&lt;&gt;"","",SUMIF(#REF!,$BL3036,#REF!)-P3036)</f>
        <v>#REF!</v>
      </c>
      <c r="BY3036" s="65" t="e">
        <f>IF($BH3036&lt;&gt;"","",SUMIF(#REF!,$BL3036,#REF!)-Q3036)</f>
        <v>#REF!</v>
      </c>
    </row>
    <row r="3037" spans="74:77">
      <c r="BV3037" s="65" t="e">
        <f>IF($BH3037&lt;&gt;"","",SUMIF(#REF!,$BL3037,#REF!)-N3037)</f>
        <v>#REF!</v>
      </c>
      <c r="BW3037" s="65" t="e">
        <f>IF($BH3037&lt;&gt;"","",SUMIF(#REF!,$BL3037,#REF!)-O3037)</f>
        <v>#REF!</v>
      </c>
      <c r="BX3037" s="65" t="e">
        <f>IF($BH3037&lt;&gt;"","",SUMIF(#REF!,$BL3037,#REF!)-P3037)</f>
        <v>#REF!</v>
      </c>
      <c r="BY3037" s="65" t="e">
        <f>IF($BH3037&lt;&gt;"","",SUMIF(#REF!,$BL3037,#REF!)-Q3037)</f>
        <v>#REF!</v>
      </c>
    </row>
    <row r="3038" spans="74:77">
      <c r="BV3038" s="65" t="e">
        <f>IF($BH3038&lt;&gt;"","",SUMIF(#REF!,$BL3038,#REF!)-N3038)</f>
        <v>#REF!</v>
      </c>
      <c r="BW3038" s="65" t="e">
        <f>IF($BH3038&lt;&gt;"","",SUMIF(#REF!,$BL3038,#REF!)-O3038)</f>
        <v>#REF!</v>
      </c>
      <c r="BX3038" s="65" t="e">
        <f>IF($BH3038&lt;&gt;"","",SUMIF(#REF!,$BL3038,#REF!)-P3038)</f>
        <v>#REF!</v>
      </c>
      <c r="BY3038" s="65" t="e">
        <f>IF($BH3038&lt;&gt;"","",SUMIF(#REF!,$BL3038,#REF!)-Q3038)</f>
        <v>#REF!</v>
      </c>
    </row>
    <row r="3039" spans="74:77">
      <c r="BV3039" s="65" t="e">
        <f>IF($BH3039&lt;&gt;"","",SUMIF(#REF!,$BL3039,#REF!)-N3039)</f>
        <v>#REF!</v>
      </c>
      <c r="BW3039" s="65" t="e">
        <f>IF($BH3039&lt;&gt;"","",SUMIF(#REF!,$BL3039,#REF!)-O3039)</f>
        <v>#REF!</v>
      </c>
      <c r="BX3039" s="65" t="e">
        <f>IF($BH3039&lt;&gt;"","",SUMIF(#REF!,$BL3039,#REF!)-P3039)</f>
        <v>#REF!</v>
      </c>
      <c r="BY3039" s="65" t="e">
        <f>IF($BH3039&lt;&gt;"","",SUMIF(#REF!,$BL3039,#REF!)-Q3039)</f>
        <v>#REF!</v>
      </c>
    </row>
    <row r="3040" spans="74:77">
      <c r="BV3040" s="65" t="e">
        <f>IF($BH3040&lt;&gt;"","",SUMIF(#REF!,$BL3040,#REF!)-N3040)</f>
        <v>#REF!</v>
      </c>
      <c r="BW3040" s="65" t="e">
        <f>IF($BH3040&lt;&gt;"","",SUMIF(#REF!,$BL3040,#REF!)-O3040)</f>
        <v>#REF!</v>
      </c>
      <c r="BX3040" s="65" t="e">
        <f>IF($BH3040&lt;&gt;"","",SUMIF(#REF!,$BL3040,#REF!)-P3040)</f>
        <v>#REF!</v>
      </c>
      <c r="BY3040" s="65" t="e">
        <f>IF($BH3040&lt;&gt;"","",SUMIF(#REF!,$BL3040,#REF!)-Q3040)</f>
        <v>#REF!</v>
      </c>
    </row>
    <row r="3041" spans="74:77">
      <c r="BV3041" s="65" t="e">
        <f>IF($BH3041&lt;&gt;"","",SUMIF(#REF!,$BL3041,#REF!)-N3041)</f>
        <v>#REF!</v>
      </c>
      <c r="BW3041" s="65" t="e">
        <f>IF($BH3041&lt;&gt;"","",SUMIF(#REF!,$BL3041,#REF!)-O3041)</f>
        <v>#REF!</v>
      </c>
      <c r="BX3041" s="65" t="e">
        <f>IF($BH3041&lt;&gt;"","",SUMIF(#REF!,$BL3041,#REF!)-P3041)</f>
        <v>#REF!</v>
      </c>
      <c r="BY3041" s="65" t="e">
        <f>IF($BH3041&lt;&gt;"","",SUMIF(#REF!,$BL3041,#REF!)-Q3041)</f>
        <v>#REF!</v>
      </c>
    </row>
    <row r="3042" spans="74:77">
      <c r="BV3042" s="65" t="e">
        <f>IF($BH3042&lt;&gt;"","",SUMIF(#REF!,$BL3042,#REF!)-N3042)</f>
        <v>#REF!</v>
      </c>
      <c r="BW3042" s="65" t="e">
        <f>IF($BH3042&lt;&gt;"","",SUMIF(#REF!,$BL3042,#REF!)-O3042)</f>
        <v>#REF!</v>
      </c>
      <c r="BX3042" s="65" t="e">
        <f>IF($BH3042&lt;&gt;"","",SUMIF(#REF!,$BL3042,#REF!)-P3042)</f>
        <v>#REF!</v>
      </c>
      <c r="BY3042" s="65" t="e">
        <f>IF($BH3042&lt;&gt;"","",SUMIF(#REF!,$BL3042,#REF!)-Q3042)</f>
        <v>#REF!</v>
      </c>
    </row>
    <row r="3043" spans="74:77">
      <c r="BV3043" s="65" t="e">
        <f>IF($BH3043&lt;&gt;"","",SUMIF(#REF!,$BL3043,#REF!)-N3043)</f>
        <v>#REF!</v>
      </c>
      <c r="BW3043" s="65" t="e">
        <f>IF($BH3043&lt;&gt;"","",SUMIF(#REF!,$BL3043,#REF!)-O3043)</f>
        <v>#REF!</v>
      </c>
      <c r="BX3043" s="65" t="e">
        <f>IF($BH3043&lt;&gt;"","",SUMIF(#REF!,$BL3043,#REF!)-P3043)</f>
        <v>#REF!</v>
      </c>
      <c r="BY3043" s="65" t="e">
        <f>IF($BH3043&lt;&gt;"","",SUMIF(#REF!,$BL3043,#REF!)-Q3043)</f>
        <v>#REF!</v>
      </c>
    </row>
    <row r="3044" spans="74:77">
      <c r="BV3044" s="65" t="e">
        <f>IF($BH3044&lt;&gt;"","",SUMIF(#REF!,$BL3044,#REF!)-N3044)</f>
        <v>#REF!</v>
      </c>
      <c r="BW3044" s="65" t="e">
        <f>IF($BH3044&lt;&gt;"","",SUMIF(#REF!,$BL3044,#REF!)-O3044)</f>
        <v>#REF!</v>
      </c>
      <c r="BX3044" s="65" t="e">
        <f>IF($BH3044&lt;&gt;"","",SUMIF(#REF!,$BL3044,#REF!)-P3044)</f>
        <v>#REF!</v>
      </c>
      <c r="BY3044" s="65" t="e">
        <f>IF($BH3044&lt;&gt;"","",SUMIF(#REF!,$BL3044,#REF!)-Q3044)</f>
        <v>#REF!</v>
      </c>
    </row>
    <row r="3045" spans="74:77">
      <c r="BV3045" s="65" t="e">
        <f>IF($BH3045&lt;&gt;"","",SUMIF(#REF!,$BL3045,#REF!)-N3045)</f>
        <v>#REF!</v>
      </c>
      <c r="BW3045" s="65" t="e">
        <f>IF($BH3045&lt;&gt;"","",SUMIF(#REF!,$BL3045,#REF!)-O3045)</f>
        <v>#REF!</v>
      </c>
      <c r="BX3045" s="65" t="e">
        <f>IF($BH3045&lt;&gt;"","",SUMIF(#REF!,$BL3045,#REF!)-P3045)</f>
        <v>#REF!</v>
      </c>
      <c r="BY3045" s="65" t="e">
        <f>IF($BH3045&lt;&gt;"","",SUMIF(#REF!,$BL3045,#REF!)-Q3045)</f>
        <v>#REF!</v>
      </c>
    </row>
    <row r="3046" spans="74:77">
      <c r="BV3046" s="65" t="e">
        <f>IF($BH3046&lt;&gt;"","",SUMIF(#REF!,$BL3046,#REF!)-N3046)</f>
        <v>#REF!</v>
      </c>
      <c r="BW3046" s="65" t="e">
        <f>IF($BH3046&lt;&gt;"","",SUMIF(#REF!,$BL3046,#REF!)-O3046)</f>
        <v>#REF!</v>
      </c>
      <c r="BX3046" s="65" t="e">
        <f>IF($BH3046&lt;&gt;"","",SUMIF(#REF!,$BL3046,#REF!)-P3046)</f>
        <v>#REF!</v>
      </c>
      <c r="BY3046" s="65" t="e">
        <f>IF($BH3046&lt;&gt;"","",SUMIF(#REF!,$BL3046,#REF!)-Q3046)</f>
        <v>#REF!</v>
      </c>
    </row>
    <row r="3047" spans="74:77">
      <c r="BV3047" s="65" t="e">
        <f>IF($BH3047&lt;&gt;"","",SUMIF(#REF!,$BL3047,#REF!)-N3047)</f>
        <v>#REF!</v>
      </c>
      <c r="BW3047" s="65" t="e">
        <f>IF($BH3047&lt;&gt;"","",SUMIF(#REF!,$BL3047,#REF!)-O3047)</f>
        <v>#REF!</v>
      </c>
      <c r="BX3047" s="65" t="e">
        <f>IF($BH3047&lt;&gt;"","",SUMIF(#REF!,$BL3047,#REF!)-P3047)</f>
        <v>#REF!</v>
      </c>
      <c r="BY3047" s="65" t="e">
        <f>IF($BH3047&lt;&gt;"","",SUMIF(#REF!,$BL3047,#REF!)-Q3047)</f>
        <v>#REF!</v>
      </c>
    </row>
    <row r="3048" spans="74:77">
      <c r="BV3048" s="65" t="e">
        <f>IF($BH3048&lt;&gt;"","",SUMIF(#REF!,$BL3048,#REF!)-N3048)</f>
        <v>#REF!</v>
      </c>
      <c r="BW3048" s="65" t="e">
        <f>IF($BH3048&lt;&gt;"","",SUMIF(#REF!,$BL3048,#REF!)-O3048)</f>
        <v>#REF!</v>
      </c>
      <c r="BX3048" s="65" t="e">
        <f>IF($BH3048&lt;&gt;"","",SUMIF(#REF!,$BL3048,#REF!)-P3048)</f>
        <v>#REF!</v>
      </c>
      <c r="BY3048" s="65" t="e">
        <f>IF($BH3048&lt;&gt;"","",SUMIF(#REF!,$BL3048,#REF!)-Q3048)</f>
        <v>#REF!</v>
      </c>
    </row>
  </sheetData>
  <mergeCells count="3">
    <mergeCell ref="F1:G1"/>
    <mergeCell ref="N1:O1"/>
    <mergeCell ref="V1:W1"/>
  </mergeCells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Y3043"/>
  <sheetViews>
    <sheetView topLeftCell="A46" workbookViewId="0">
      <selection activeCell="N75" sqref="N75"/>
    </sheetView>
  </sheetViews>
  <sheetFormatPr defaultColWidth="11.5546875" defaultRowHeight="13.2"/>
  <cols>
    <col min="1" max="1" width="11.6640625" customWidth="1"/>
    <col min="4" max="4" width="10.6640625" style="2"/>
  </cols>
  <sheetData>
    <row r="1" spans="1:39">
      <c r="A1" s="62" t="s">
        <v>558</v>
      </c>
      <c r="C1" s="2"/>
      <c r="D1"/>
    </row>
    <row r="2" spans="1:39">
      <c r="A2" t="s">
        <v>710</v>
      </c>
      <c r="B2" s="15" t="s">
        <v>504</v>
      </c>
      <c r="C2" s="15" t="s">
        <v>1080</v>
      </c>
      <c r="D2" s="23" t="s">
        <v>419</v>
      </c>
      <c r="E2" s="70" t="s">
        <v>358</v>
      </c>
      <c r="F2" s="70" t="s">
        <v>2368</v>
      </c>
      <c r="G2" s="22" t="str">
        <f>County!N1</f>
        <v>Biden</v>
      </c>
      <c r="H2" s="24" t="str">
        <f>County!O1</f>
        <v>Trump</v>
      </c>
      <c r="I2" s="86" t="str">
        <f>County!P1</f>
        <v>Pierce</v>
      </c>
      <c r="J2" s="23" t="s">
        <v>1250</v>
      </c>
      <c r="K2" s="22"/>
      <c r="M2" s="24"/>
      <c r="O2" s="78"/>
      <c r="Q2" s="16"/>
      <c r="S2" s="16"/>
      <c r="U2" s="16"/>
      <c r="V2" s="16"/>
      <c r="W2" s="16"/>
      <c r="X2" s="179"/>
      <c r="Y2" s="180"/>
      <c r="Z2" s="180"/>
      <c r="AA2" s="16"/>
      <c r="AB2" s="179"/>
      <c r="AC2" s="180"/>
      <c r="AD2" s="180"/>
      <c r="AE2" s="16"/>
      <c r="AF2" s="1"/>
      <c r="AH2" s="1"/>
      <c r="AI2" s="1"/>
      <c r="AJ2" s="1"/>
      <c r="AK2" s="1"/>
      <c r="AM2" s="1"/>
    </row>
    <row r="3" spans="1:39">
      <c r="A3">
        <f>VLOOKUP(D3,State!$K$3:$CK$53,63,FALSE)</f>
        <v>0</v>
      </c>
      <c r="B3" t="e">
        <f>VLOOKUP(A3,State!$CK$3:$CM$53,3,FALSE)</f>
        <v>#N/A</v>
      </c>
      <c r="C3" s="70" t="e">
        <f>IF(RANK(G3,G3:J3)=1,"Dem",IF(RANK(H3,G3:J3)=1,"Rep","Ind"))</f>
        <v>#N/A</v>
      </c>
      <c r="D3" s="55">
        <f>MIN(State!K$3:K$53)</f>
        <v>2.5347695560372129E-3</v>
      </c>
      <c r="E3" s="56" t="e">
        <f>VLOOKUP(A3,State!$A$3:$J$52,10,FALSE)</f>
        <v>#N/A</v>
      </c>
      <c r="F3" s="56" t="e">
        <f>VLOOKUP(A3,State!$A$3:$C$52,3,FALSE)</f>
        <v>#N/A</v>
      </c>
      <c r="G3" s="54" t="e">
        <f>VLOOKUP(A3,State!$A$3:$M$52,13,FALSE)</f>
        <v>#N/A</v>
      </c>
      <c r="H3" s="54" t="e">
        <f>VLOOKUP(A3,State!$A$3:$O$52,15,FALSE)</f>
        <v>#N/A</v>
      </c>
      <c r="I3" s="54" t="e">
        <f>VLOOKUP(A3,State!$A$3:$Q$52,17,FALSE)</f>
        <v>#N/A</v>
      </c>
      <c r="J3" s="61" t="e">
        <f t="shared" ref="J3:J12" si="0">1-G3-H3-I3</f>
        <v>#N/A</v>
      </c>
      <c r="K3" s="54"/>
      <c r="M3" s="54"/>
      <c r="O3" s="54"/>
    </row>
    <row r="4" spans="1:39">
      <c r="A4">
        <f>VLOOKUP(D4,State!$K$3:$CK$53,63,FALSE)</f>
        <v>0</v>
      </c>
      <c r="B4" t="e">
        <f>VLOOKUP(A4,State!$CK$3:$CM$53,3,FALSE)</f>
        <v>#N/A</v>
      </c>
      <c r="C4" s="70" t="e">
        <f t="shared" ref="C4:C12" si="1">IF(RANK(G4,G4:J4)=1,"Dem",IF(RANK(H4,G4:J4)=1,"Rep","Ind"))</f>
        <v>#N/A</v>
      </c>
      <c r="D4" s="55">
        <f>SMALL(State!K$3:K$53,2)</f>
        <v>3.0797304727800067E-3</v>
      </c>
      <c r="E4" s="56" t="e">
        <f>VLOOKUP(A4,State!$A$3:$J$52,10,FALSE)</f>
        <v>#N/A</v>
      </c>
      <c r="F4" s="56" t="e">
        <f>VLOOKUP(A4,State!$A$3:$C$52,3,FALSE)</f>
        <v>#N/A</v>
      </c>
      <c r="G4" s="54" t="e">
        <f>VLOOKUP(A4,State!$A$3:$M$52,13,FALSE)</f>
        <v>#N/A</v>
      </c>
      <c r="H4" s="54" t="e">
        <f>VLOOKUP(A4,State!$A$3:$O$52,15,FALSE)</f>
        <v>#N/A</v>
      </c>
      <c r="I4" s="54" t="e">
        <f>VLOOKUP(A4,State!$A$3:$Q$52,17,FALSE)</f>
        <v>#N/A</v>
      </c>
      <c r="J4" s="61" t="e">
        <f t="shared" si="0"/>
        <v>#N/A</v>
      </c>
      <c r="K4" s="54"/>
      <c r="M4" s="54"/>
      <c r="O4" s="54"/>
    </row>
    <row r="5" spans="1:39">
      <c r="A5">
        <f>VLOOKUP(D5,State!$K$3:$CK$53,63,FALSE)</f>
        <v>0</v>
      </c>
      <c r="B5" t="e">
        <f>VLOOKUP(A5,State!$CK$3:$CM$53,3,FALSE)</f>
        <v>#N/A</v>
      </c>
      <c r="C5" s="70" t="e">
        <f t="shared" si="1"/>
        <v>#N/A</v>
      </c>
      <c r="D5" s="55">
        <f>SMALL(State!K$3:K$53,3)</f>
        <v>6.2205917053520139E-3</v>
      </c>
      <c r="E5" s="56" t="e">
        <f>VLOOKUP(A5,State!$A$3:$J$52,10,FALSE)</f>
        <v>#N/A</v>
      </c>
      <c r="F5" s="56" t="e">
        <f>VLOOKUP(A5,State!$A$3:$C$52,3,FALSE)</f>
        <v>#N/A</v>
      </c>
      <c r="G5" s="54" t="e">
        <f>VLOOKUP(A5,State!$A$3:$M$52,13,FALSE)</f>
        <v>#N/A</v>
      </c>
      <c r="H5" s="54" t="e">
        <f>VLOOKUP(A5,State!$A$3:$O$52,15,FALSE)</f>
        <v>#N/A</v>
      </c>
      <c r="I5" s="54" t="e">
        <f>VLOOKUP(A5,State!$A$3:$Q$52,17,FALSE)</f>
        <v>#N/A</v>
      </c>
      <c r="J5" s="61" t="e">
        <f t="shared" si="0"/>
        <v>#N/A</v>
      </c>
      <c r="K5" s="54"/>
      <c r="M5" s="54"/>
      <c r="O5" s="54"/>
    </row>
    <row r="6" spans="1:39">
      <c r="A6">
        <f>VLOOKUP(D6,State!$K$3:$CK$53,63,FALSE)</f>
        <v>0</v>
      </c>
      <c r="B6" t="e">
        <f>VLOOKUP(A6,State!$CK$3:$CM$53,3,FALSE)</f>
        <v>#N/A</v>
      </c>
      <c r="C6" s="70" t="e">
        <f t="shared" si="1"/>
        <v>#N/A</v>
      </c>
      <c r="D6" s="55">
        <f>SMALL(State!K$3:K$53,4)</f>
        <v>1.1839952586572815E-2</v>
      </c>
      <c r="E6" s="56" t="e">
        <f>VLOOKUP(A6,State!$A$3:$J$52,10,FALSE)</f>
        <v>#N/A</v>
      </c>
      <c r="F6" s="56" t="e">
        <f>VLOOKUP(A6,State!$A$3:$C$52,3,FALSE)</f>
        <v>#N/A</v>
      </c>
      <c r="G6" s="54" t="e">
        <f>VLOOKUP(A6,State!$A$3:$M$52,13,FALSE)</f>
        <v>#N/A</v>
      </c>
      <c r="H6" s="54" t="e">
        <f>VLOOKUP(A6,State!$A$3:$O$52,15,FALSE)</f>
        <v>#N/A</v>
      </c>
      <c r="I6" s="54" t="e">
        <f>VLOOKUP(A6,State!$A$3:$Q$52,17,FALSE)</f>
        <v>#N/A</v>
      </c>
      <c r="J6" s="61" t="e">
        <f t="shared" si="0"/>
        <v>#N/A</v>
      </c>
      <c r="K6" s="54"/>
      <c r="M6" s="54"/>
      <c r="O6" s="54"/>
    </row>
    <row r="7" spans="1:39">
      <c r="A7">
        <f>VLOOKUP(D7,State!$K$3:$CK$53,63,FALSE)</f>
        <v>0</v>
      </c>
      <c r="B7" t="e">
        <f>VLOOKUP(A7,State!$CK$3:$CM$53,3,FALSE)</f>
        <v>#N/A</v>
      </c>
      <c r="C7" s="70" t="e">
        <f t="shared" si="1"/>
        <v>#N/A</v>
      </c>
      <c r="D7" s="55">
        <f>SMALL(State!K$3:K$53,5)</f>
        <v>1.3481497490444248E-2</v>
      </c>
      <c r="E7" s="56" t="e">
        <f>VLOOKUP(A7,State!$A$3:$J$52,10,FALSE)</f>
        <v>#N/A</v>
      </c>
      <c r="F7" s="56" t="e">
        <f>VLOOKUP(A7,State!$A$3:$C$52,3,FALSE)</f>
        <v>#N/A</v>
      </c>
      <c r="G7" s="54" t="e">
        <f>VLOOKUP(A7,State!$A$3:$M$52,13,FALSE)</f>
        <v>#N/A</v>
      </c>
      <c r="H7" s="54" t="e">
        <f>VLOOKUP(A7,State!$A$3:$O$52,15,FALSE)</f>
        <v>#N/A</v>
      </c>
      <c r="I7" s="54" t="e">
        <f>VLOOKUP(A7,State!$A$3:$Q$52,17,FALSE)</f>
        <v>#N/A</v>
      </c>
      <c r="J7" s="61" t="e">
        <f t="shared" si="0"/>
        <v>#N/A</v>
      </c>
      <c r="K7" s="54"/>
      <c r="M7" s="54"/>
      <c r="O7" s="54"/>
    </row>
    <row r="8" spans="1:39">
      <c r="A8">
        <f>VLOOKUP(D8,State!$K$3:$CK$53,63,FALSE)</f>
        <v>0</v>
      </c>
      <c r="B8" t="e">
        <f>VLOOKUP(A8,State!$CK$3:$CM$53,3,FALSE)</f>
        <v>#N/A</v>
      </c>
      <c r="C8" s="70" t="e">
        <f t="shared" si="1"/>
        <v>#N/A</v>
      </c>
      <c r="D8" s="55">
        <f>SMALL(State!K$3:K$53,6)</f>
        <v>2.3905346327246231E-2</v>
      </c>
      <c r="E8" s="56" t="e">
        <f>VLOOKUP(A8,State!$A$3:$J$52,10,FALSE)</f>
        <v>#N/A</v>
      </c>
      <c r="F8" s="56" t="e">
        <f>VLOOKUP(A8,State!$A$3:$C$52,3,FALSE)</f>
        <v>#N/A</v>
      </c>
      <c r="G8" s="54" t="e">
        <f>VLOOKUP(A8,State!$A$3:$M$52,13,FALSE)</f>
        <v>#N/A</v>
      </c>
      <c r="H8" s="54" t="e">
        <f>VLOOKUP(A8,State!$A$3:$O$52,15,FALSE)</f>
        <v>#N/A</v>
      </c>
      <c r="I8" s="54" t="e">
        <f>VLOOKUP(A8,State!$A$3:$Q$52,17,FALSE)</f>
        <v>#N/A</v>
      </c>
      <c r="J8" s="61" t="e">
        <f t="shared" si="0"/>
        <v>#N/A</v>
      </c>
      <c r="K8" s="54"/>
      <c r="M8" s="54"/>
      <c r="O8" s="54"/>
    </row>
    <row r="9" spans="1:39">
      <c r="A9">
        <f>VLOOKUP(D9,State!$K$3:$CK$53,63,FALSE)</f>
        <v>0</v>
      </c>
      <c r="B9" t="e">
        <f>VLOOKUP(A9,State!$CK$3:$CM$53,3,FALSE)</f>
        <v>#N/A</v>
      </c>
      <c r="C9" s="70" t="e">
        <f t="shared" si="1"/>
        <v>#N/A</v>
      </c>
      <c r="D9" s="55">
        <f>SMALL(State!K$3:K$53,7)</f>
        <v>2.7796381249647336E-2</v>
      </c>
      <c r="E9" s="56" t="e">
        <f>VLOOKUP(A9,State!$A$3:$J$52,10,FALSE)</f>
        <v>#N/A</v>
      </c>
      <c r="F9" s="56" t="e">
        <f>VLOOKUP(A9,State!$A$3:$C$52,3,FALSE)</f>
        <v>#N/A</v>
      </c>
      <c r="G9" s="54" t="e">
        <f>VLOOKUP(A9,State!$A$3:$M$52,13,FALSE)</f>
        <v>#N/A</v>
      </c>
      <c r="H9" s="54" t="e">
        <f>VLOOKUP(A9,State!$A$3:$O$52,15,FALSE)</f>
        <v>#N/A</v>
      </c>
      <c r="I9" s="54" t="e">
        <f>VLOOKUP(A9,State!$A$3:$Q$52,17,FALSE)</f>
        <v>#N/A</v>
      </c>
      <c r="J9" s="61" t="e">
        <f t="shared" si="0"/>
        <v>#N/A</v>
      </c>
      <c r="K9" s="54"/>
      <c r="M9" s="54"/>
      <c r="O9" s="54"/>
    </row>
    <row r="10" spans="1:39">
      <c r="A10">
        <f>VLOOKUP(D10,State!$K$3:$CK$53,63,FALSE)</f>
        <v>0</v>
      </c>
      <c r="B10" t="e">
        <f>VLOOKUP(A10,State!$CK$3:$CM$53,3,FALSE)</f>
        <v>#N/A</v>
      </c>
      <c r="C10" s="70" t="e">
        <f t="shared" si="1"/>
        <v>#N/A</v>
      </c>
      <c r="D10" s="55">
        <f>SMALL(State!K$3:K$53,8)</f>
        <v>3.3510107234579048E-2</v>
      </c>
      <c r="E10" s="56" t="e">
        <f>VLOOKUP(A10,State!$A$3:$J$52,10,FALSE)</f>
        <v>#N/A</v>
      </c>
      <c r="F10" s="56" t="e">
        <f>VLOOKUP(A10,State!$A$3:$C$52,3,FALSE)</f>
        <v>#N/A</v>
      </c>
      <c r="G10" s="54" t="e">
        <f>VLOOKUP(A10,State!$A$3:$M$52,13,FALSE)</f>
        <v>#N/A</v>
      </c>
      <c r="H10" s="54" t="e">
        <f>VLOOKUP(A10,State!$A$3:$O$52,15,FALSE)</f>
        <v>#N/A</v>
      </c>
      <c r="I10" s="54" t="e">
        <f>VLOOKUP(A10,State!$A$3:$Q$52,17,FALSE)</f>
        <v>#N/A</v>
      </c>
      <c r="J10" s="61" t="e">
        <f t="shared" si="0"/>
        <v>#N/A</v>
      </c>
      <c r="K10" s="54"/>
      <c r="M10" s="54"/>
      <c r="O10" s="54"/>
    </row>
    <row r="11" spans="1:39">
      <c r="A11">
        <f>VLOOKUP(D11,State!$K$3:$CK$53,63,FALSE)</f>
        <v>0</v>
      </c>
      <c r="B11" t="e">
        <f>VLOOKUP(A11,State!$CK$3:$CM$53,3,FALSE)</f>
        <v>#N/A</v>
      </c>
      <c r="C11" s="70" t="e">
        <f t="shared" si="1"/>
        <v>#N/A</v>
      </c>
      <c r="D11" s="55">
        <f>SMALL(State!K$3:K$53,9)</f>
        <v>5.5785936896821368E-2</v>
      </c>
      <c r="E11" s="56" t="e">
        <f>VLOOKUP(A11,State!$A$3:$J$52,10,FALSE)</f>
        <v>#N/A</v>
      </c>
      <c r="F11" s="56" t="e">
        <f>VLOOKUP(A11,State!$A$3:$C$52,3,FALSE)</f>
        <v>#N/A</v>
      </c>
      <c r="G11" s="54" t="e">
        <f>VLOOKUP(A11,State!$A$3:$M$52,13,FALSE)</f>
        <v>#N/A</v>
      </c>
      <c r="H11" s="54" t="e">
        <f>VLOOKUP(A11,State!$A$3:$O$52,15,FALSE)</f>
        <v>#N/A</v>
      </c>
      <c r="I11" s="54" t="e">
        <f>VLOOKUP(A11,State!$A$3:$Q$52,17,FALSE)</f>
        <v>#N/A</v>
      </c>
      <c r="J11" s="61" t="e">
        <f t="shared" si="0"/>
        <v>#N/A</v>
      </c>
      <c r="K11" s="54"/>
      <c r="M11" s="54"/>
      <c r="O11" s="54"/>
    </row>
    <row r="12" spans="1:39">
      <c r="A12">
        <f>VLOOKUP(D12,State!$K$3:$CK$53,63,FALSE)</f>
        <v>0</v>
      </c>
      <c r="B12" t="e">
        <f>VLOOKUP(A12,State!$CK$3:$CM$53,3,FALSE)</f>
        <v>#N/A</v>
      </c>
      <c r="C12" s="70" t="e">
        <f t="shared" si="1"/>
        <v>#N/A</v>
      </c>
      <c r="D12" s="55">
        <f>SMALL(State!K$3:K$53,10)</f>
        <v>7.1097691776046287E-2</v>
      </c>
      <c r="E12" s="56" t="e">
        <f>VLOOKUP(A12,State!$A$3:$J$52,10,FALSE)</f>
        <v>#N/A</v>
      </c>
      <c r="F12" s="56" t="e">
        <f>VLOOKUP(A12,State!$A$3:$C$52,3,FALSE)</f>
        <v>#N/A</v>
      </c>
      <c r="G12" s="54" t="e">
        <f>VLOOKUP(A12,State!$A$3:$M$52,13,FALSE)</f>
        <v>#N/A</v>
      </c>
      <c r="H12" s="54" t="e">
        <f>VLOOKUP(A12,State!$A$3:$O$52,15,FALSE)</f>
        <v>#N/A</v>
      </c>
      <c r="I12" s="54" t="e">
        <f>VLOOKUP(A12,State!$A$3:$Q$52,17,FALSE)</f>
        <v>#N/A</v>
      </c>
      <c r="J12" s="61" t="e">
        <f t="shared" si="0"/>
        <v>#N/A</v>
      </c>
      <c r="K12" s="54"/>
      <c r="M12" s="54"/>
      <c r="O12" s="54"/>
    </row>
    <row r="13" spans="1:39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>
      <c r="A14" s="62" t="s">
        <v>1715</v>
      </c>
    </row>
    <row r="15" spans="1:39">
      <c r="A15" t="s">
        <v>710</v>
      </c>
      <c r="B15" s="15" t="s">
        <v>504</v>
      </c>
      <c r="C15" s="15" t="s">
        <v>1080</v>
      </c>
      <c r="D15" s="23" t="s">
        <v>419</v>
      </c>
      <c r="E15" s="70" t="s">
        <v>358</v>
      </c>
      <c r="F15" s="70" t="s">
        <v>2368</v>
      </c>
      <c r="G15" s="22" t="str">
        <f>County!N1</f>
        <v>Biden</v>
      </c>
      <c r="H15" s="24" t="str">
        <f>County!O1</f>
        <v>Trump</v>
      </c>
      <c r="I15" s="86" t="str">
        <f>County!P1</f>
        <v>Pierce</v>
      </c>
      <c r="J15" s="23" t="s">
        <v>1250</v>
      </c>
      <c r="K15" s="22"/>
      <c r="M15" s="24"/>
      <c r="O15" s="78"/>
      <c r="Q15" s="16"/>
      <c r="S15" s="16"/>
      <c r="U15" s="16"/>
      <c r="V15" s="16"/>
      <c r="W15" s="16"/>
      <c r="X15" s="179"/>
      <c r="Y15" s="179"/>
      <c r="Z15" s="179"/>
      <c r="AA15" s="16"/>
      <c r="AB15" s="179"/>
      <c r="AC15" s="179"/>
      <c r="AD15" s="179"/>
      <c r="AE15" s="16"/>
      <c r="AF15" s="1"/>
      <c r="AH15" s="1"/>
      <c r="AI15" s="1"/>
      <c r="AJ15" s="1"/>
      <c r="AK15" s="1"/>
      <c r="AM15" s="1"/>
    </row>
    <row r="16" spans="1:39">
      <c r="A16">
        <f>VLOOKUP(D16,State!$K$3:$CK$53,63,FALSE)</f>
        <v>0</v>
      </c>
      <c r="B16" t="e">
        <f>VLOOKUP(A16,State!$A$3:$B$53,2,FALSE)</f>
        <v>#N/A</v>
      </c>
      <c r="C16" s="70" t="e">
        <f>IF(RANK(G16,G16:J16)=1,"Dem",IF(RANK(H16,G16:J16)=1,"Rep","Ind"))</f>
        <v>#N/A</v>
      </c>
      <c r="D16" s="55">
        <f>MAX(State!K$3:K$53)</f>
        <v>0.86752372544692125</v>
      </c>
      <c r="E16" s="56" t="e">
        <f>VLOOKUP(A16,State!$A$3:$J$53,10,FALSE)</f>
        <v>#N/A</v>
      </c>
      <c r="F16" s="56" t="e">
        <f>VLOOKUP(A16,State!$A$3:$C$53,3,FALSE)</f>
        <v>#N/A</v>
      </c>
      <c r="G16" s="54" t="e">
        <f>VLOOKUP(A16,State!$A$3:$M$53,13,FALSE)</f>
        <v>#N/A</v>
      </c>
      <c r="H16" s="54" t="e">
        <f>VLOOKUP(A16,State!$A$3:$O$53,15,FALSE)</f>
        <v>#N/A</v>
      </c>
      <c r="I16" s="54" t="e">
        <f>VLOOKUP(A16,State!$A$3:$Q$53,17,FALSE)</f>
        <v>#N/A</v>
      </c>
      <c r="J16" s="61" t="e">
        <f t="shared" ref="J16:J25" si="2">1-G16-H16-I16</f>
        <v>#N/A</v>
      </c>
      <c r="K16" s="54"/>
      <c r="M16" s="54"/>
      <c r="O16" s="54"/>
    </row>
    <row r="17" spans="1:32">
      <c r="A17">
        <f>VLOOKUP(D17,State!$K$3:$CK$53,63,FALSE)</f>
        <v>0</v>
      </c>
      <c r="B17" t="e">
        <f>VLOOKUP(A17,State!$A$3:$B$53,2,FALSE)</f>
        <v>#N/A</v>
      </c>
      <c r="C17" s="70" t="e">
        <f t="shared" ref="C17:C25" si="3">IF(RANK(G17,G17:J17)=1,"Dem",IF(RANK(H17,G17:J17)=1,"Rep","Ind"))</f>
        <v>#N/A</v>
      </c>
      <c r="D17" s="55">
        <f>LARGE(State!K$3:K$53,2)</f>
        <v>0.43382653153397288</v>
      </c>
      <c r="E17" s="56" t="e">
        <f>VLOOKUP(A17,State!$A$3:$J$53,10,FALSE)</f>
        <v>#N/A</v>
      </c>
      <c r="F17" s="56" t="e">
        <f>VLOOKUP(A17,State!$A$3:$C$53,3,FALSE)</f>
        <v>#N/A</v>
      </c>
      <c r="G17" s="54" t="e">
        <f>VLOOKUP(A17,State!$A$3:$M$53,13,FALSE)</f>
        <v>#N/A</v>
      </c>
      <c r="H17" s="54" t="e">
        <f>VLOOKUP(A17,State!$A$3:$O$53,15,FALSE)</f>
        <v>#N/A</v>
      </c>
      <c r="I17" s="54" t="e">
        <f>VLOOKUP(A17,State!$A$3:$Q$53,17,FALSE)</f>
        <v>#N/A</v>
      </c>
      <c r="J17" s="61" t="e">
        <f t="shared" si="2"/>
        <v>#N/A</v>
      </c>
      <c r="K17" s="54"/>
      <c r="M17" s="54"/>
      <c r="O17" s="54"/>
    </row>
    <row r="18" spans="1:32">
      <c r="A18">
        <f>VLOOKUP(D18,State!$K$3:$CK$53,63,FALSE)</f>
        <v>0</v>
      </c>
      <c r="B18" t="e">
        <f>VLOOKUP(A18,State!$A$3:$B$53,2,FALSE)</f>
        <v>#N/A</v>
      </c>
      <c r="C18" s="70" t="e">
        <f t="shared" si="3"/>
        <v>#N/A</v>
      </c>
      <c r="D18" s="55">
        <f>LARGE(State!K$3:K$53,3)</f>
        <v>0.38935030680096444</v>
      </c>
      <c r="E18" s="56" t="e">
        <f>VLOOKUP(A18,State!$A$3:$J$53,10,FALSE)</f>
        <v>#N/A</v>
      </c>
      <c r="F18" s="56" t="e">
        <f>VLOOKUP(A18,State!$A$3:$C$53,3,FALSE)</f>
        <v>#N/A</v>
      </c>
      <c r="G18" s="54" t="e">
        <f>VLOOKUP(A18,State!$A$3:$M$53,13,FALSE)</f>
        <v>#N/A</v>
      </c>
      <c r="H18" s="54" t="e">
        <f>VLOOKUP(A18,State!$A$3:$O$53,15,FALSE)</f>
        <v>#N/A</v>
      </c>
      <c r="I18" s="54" t="e">
        <f>VLOOKUP(A18,State!$A$3:$Q$53,17,FALSE)</f>
        <v>#N/A</v>
      </c>
      <c r="J18" s="61" t="e">
        <f t="shared" si="2"/>
        <v>#N/A</v>
      </c>
      <c r="K18" s="54"/>
      <c r="M18" s="54"/>
      <c r="O18" s="54"/>
    </row>
    <row r="19" spans="1:32">
      <c r="A19">
        <f>VLOOKUP(D19,State!$K$3:$CK$53,63,FALSE)</f>
        <v>3.1979054399773562E-3</v>
      </c>
      <c r="B19" t="e">
        <f>VLOOKUP(A19,State!$A$3:$B$53,2,FALSE)</f>
        <v>#N/A</v>
      </c>
      <c r="C19" s="70" t="e">
        <f t="shared" si="3"/>
        <v>#N/A</v>
      </c>
      <c r="D19" s="55">
        <f>LARGE(State!K$3:K$53,4)</f>
        <v>0.35412652274731377</v>
      </c>
      <c r="E19" s="56" t="e">
        <f>VLOOKUP(A19,State!$A$3:$J$53,10,FALSE)</f>
        <v>#N/A</v>
      </c>
      <c r="F19" s="56" t="e">
        <f>VLOOKUP(A19,State!$A$3:$C$53,3,FALSE)</f>
        <v>#N/A</v>
      </c>
      <c r="G19" s="54" t="e">
        <f>VLOOKUP(A19,State!$A$3:$M$53,13,FALSE)</f>
        <v>#N/A</v>
      </c>
      <c r="H19" s="54" t="e">
        <f>VLOOKUP(A19,State!$A$3:$O$53,15,FALSE)</f>
        <v>#N/A</v>
      </c>
      <c r="I19" s="54" t="e">
        <f>VLOOKUP(A19,State!$A$3:$Q$53,17,FALSE)</f>
        <v>#N/A</v>
      </c>
      <c r="J19" s="61" t="e">
        <f t="shared" si="2"/>
        <v>#N/A</v>
      </c>
      <c r="K19" s="54"/>
      <c r="M19" s="54"/>
      <c r="O19" s="54"/>
    </row>
    <row r="20" spans="1:32">
      <c r="A20">
        <f>VLOOKUP(D20,State!$K$3:$CK$53,63,FALSE)</f>
        <v>0</v>
      </c>
      <c r="B20" t="e">
        <f>VLOOKUP(A20,State!$A$3:$B$53,2,FALSE)</f>
        <v>#N/A</v>
      </c>
      <c r="C20" s="70" t="e">
        <f t="shared" si="3"/>
        <v>#N/A</v>
      </c>
      <c r="D20" s="55">
        <f>LARGE(State!K$3:K$53,5)</f>
        <v>0.33458151975462919</v>
      </c>
      <c r="E20" s="56" t="e">
        <f>VLOOKUP(A20,State!$A$3:$J$53,10,FALSE)</f>
        <v>#N/A</v>
      </c>
      <c r="F20" s="56" t="e">
        <f>VLOOKUP(A20,State!$A$3:$C$53,3,FALSE)</f>
        <v>#N/A</v>
      </c>
      <c r="G20" s="54" t="e">
        <f>VLOOKUP(A20,State!$A$3:$M$53,13,FALSE)</f>
        <v>#N/A</v>
      </c>
      <c r="H20" s="54" t="e">
        <f>VLOOKUP(A20,State!$A$3:$O$53,15,FALSE)</f>
        <v>#N/A</v>
      </c>
      <c r="I20" s="54" t="e">
        <f>VLOOKUP(A20,State!$A$3:$Q$53,17,FALSE)</f>
        <v>#N/A</v>
      </c>
      <c r="J20" s="61" t="e">
        <f t="shared" si="2"/>
        <v>#N/A</v>
      </c>
      <c r="K20" s="54"/>
      <c r="M20" s="54"/>
      <c r="O20" s="54"/>
    </row>
    <row r="21" spans="1:32">
      <c r="A21">
        <f>VLOOKUP(D21,State!$K$3:$CK$53,63,FALSE)</f>
        <v>0</v>
      </c>
      <c r="B21" t="e">
        <f>VLOOKUP(A21,State!$A$3:$B$53,2,FALSE)</f>
        <v>#N/A</v>
      </c>
      <c r="C21" s="70" t="e">
        <f t="shared" si="3"/>
        <v>#N/A</v>
      </c>
      <c r="D21" s="55">
        <f>LARGE(State!K$3:K$53,6)</f>
        <v>0.33421165555233401</v>
      </c>
      <c r="E21" s="56" t="e">
        <f>VLOOKUP(A21,State!$A$3:$J$53,10,FALSE)</f>
        <v>#N/A</v>
      </c>
      <c r="F21" s="56" t="e">
        <f>VLOOKUP(A21,State!$A$3:$C$53,3,FALSE)</f>
        <v>#N/A</v>
      </c>
      <c r="G21" s="54" t="e">
        <f>VLOOKUP(A21,State!$A$3:$M$53,13,FALSE)</f>
        <v>#N/A</v>
      </c>
      <c r="H21" s="54" t="e">
        <f>VLOOKUP(A21,State!$A$3:$O$53,15,FALSE)</f>
        <v>#N/A</v>
      </c>
      <c r="I21" s="54" t="e">
        <f>VLOOKUP(A21,State!$A$3:$Q$53,17,FALSE)</f>
        <v>#N/A</v>
      </c>
      <c r="J21" s="61" t="e">
        <f t="shared" si="2"/>
        <v>#N/A</v>
      </c>
      <c r="K21" s="54"/>
      <c r="M21" s="54"/>
      <c r="O21" s="54"/>
    </row>
    <row r="22" spans="1:32">
      <c r="A22">
        <f>VLOOKUP(D22,State!$K$3:$CK$53,63,FALSE)</f>
        <v>0</v>
      </c>
      <c r="B22" t="e">
        <f>VLOOKUP(A22,State!$A$3:$B$53,2,FALSE)</f>
        <v>#N/A</v>
      </c>
      <c r="C22" s="70" t="e">
        <f t="shared" si="3"/>
        <v>#N/A</v>
      </c>
      <c r="D22" s="55">
        <f>LARGE(State!K$3:K$53,7)</f>
        <v>0.33357286377995626</v>
      </c>
      <c r="E22" s="56" t="e">
        <f>VLOOKUP(A22,State!$A$3:$J$53,10,FALSE)</f>
        <v>#N/A</v>
      </c>
      <c r="F22" s="56" t="e">
        <f>VLOOKUP(A22,State!$A$3:$C$53,3,FALSE)</f>
        <v>#N/A</v>
      </c>
      <c r="G22" s="54" t="e">
        <f>VLOOKUP(A22,State!$A$3:$M$53,13,FALSE)</f>
        <v>#N/A</v>
      </c>
      <c r="H22" s="54" t="e">
        <f>VLOOKUP(A22,State!$A$3:$O$53,15,FALSE)</f>
        <v>#N/A</v>
      </c>
      <c r="I22" s="54" t="e">
        <f>VLOOKUP(A22,State!$A$3:$Q$53,17,FALSE)</f>
        <v>#N/A</v>
      </c>
      <c r="J22" s="61" t="e">
        <f t="shared" si="2"/>
        <v>#N/A</v>
      </c>
      <c r="K22" s="54"/>
      <c r="M22" s="54"/>
      <c r="O22" s="54"/>
    </row>
    <row r="23" spans="1:32">
      <c r="A23">
        <f>VLOOKUP(D23,State!$K$3:$CK$53,63,FALSE)</f>
        <v>0</v>
      </c>
      <c r="B23" t="e">
        <f>VLOOKUP(A23,State!$A$3:$B$53,2,FALSE)</f>
        <v>#N/A</v>
      </c>
      <c r="C23" s="70" t="e">
        <f t="shared" si="3"/>
        <v>#N/A</v>
      </c>
      <c r="D23" s="55">
        <f>LARGE(State!K$3:K$53,8)</f>
        <v>0.33087097512076319</v>
      </c>
      <c r="E23" s="56" t="e">
        <f>VLOOKUP(A23,State!$A$3:$J$53,10,FALSE)</f>
        <v>#N/A</v>
      </c>
      <c r="F23" s="56" t="e">
        <f>VLOOKUP(A23,State!$A$3:$C$53,3,FALSE)</f>
        <v>#N/A</v>
      </c>
      <c r="G23" s="54" t="e">
        <f>VLOOKUP(A23,State!$A$3:$M$53,13,FALSE)</f>
        <v>#N/A</v>
      </c>
      <c r="H23" s="54" t="e">
        <f>VLOOKUP(A23,State!$A$3:$O$53,15,FALSE)</f>
        <v>#N/A</v>
      </c>
      <c r="I23" s="54" t="e">
        <f>VLOOKUP(A23,State!$A$3:$Q$53,17,FALSE)</f>
        <v>#N/A</v>
      </c>
      <c r="J23" s="61" t="e">
        <f t="shared" si="2"/>
        <v>#N/A</v>
      </c>
      <c r="K23" s="54"/>
      <c r="M23" s="54"/>
      <c r="O23" s="54"/>
    </row>
    <row r="24" spans="1:32">
      <c r="A24">
        <f>VLOOKUP(D24,State!$K$3:$CK$53,63,FALSE)</f>
        <v>0</v>
      </c>
      <c r="B24" t="e">
        <f>VLOOKUP(A24,State!$A$3:$B$53,2,FALSE)</f>
        <v>#N/A</v>
      </c>
      <c r="C24" s="70" t="e">
        <f t="shared" si="3"/>
        <v>#N/A</v>
      </c>
      <c r="D24" s="55">
        <f>LARGE(State!K$3:K$53,9)</f>
        <v>0.30759716561657513</v>
      </c>
      <c r="E24" s="56" t="e">
        <f>VLOOKUP(A24,State!$A$3:$J$53,10,FALSE)</f>
        <v>#N/A</v>
      </c>
      <c r="F24" s="56" t="e">
        <f>VLOOKUP(A24,State!$A$3:$C$53,3,FALSE)</f>
        <v>#N/A</v>
      </c>
      <c r="G24" s="54" t="e">
        <f>VLOOKUP(A24,State!$A$3:$M$53,13,FALSE)</f>
        <v>#N/A</v>
      </c>
      <c r="H24" s="54" t="e">
        <f>VLOOKUP(A24,State!$A$3:$O$53,15,FALSE)</f>
        <v>#N/A</v>
      </c>
      <c r="I24" s="54" t="e">
        <f>VLOOKUP(A24,State!$A$3:$Q$53,17,FALSE)</f>
        <v>#N/A</v>
      </c>
      <c r="J24" s="61" t="e">
        <f t="shared" si="2"/>
        <v>#N/A</v>
      </c>
      <c r="K24" s="54"/>
      <c r="M24" s="54"/>
      <c r="O24" s="54"/>
    </row>
    <row r="25" spans="1:32">
      <c r="A25">
        <f>VLOOKUP(D25,State!$K$3:$CK$53,63,FALSE)</f>
        <v>0</v>
      </c>
      <c r="B25" t="e">
        <f>VLOOKUP(A25,State!$A$3:$B$53,2,FALSE)</f>
        <v>#N/A</v>
      </c>
      <c r="C25" s="70" t="e">
        <f t="shared" si="3"/>
        <v>#N/A</v>
      </c>
      <c r="D25" s="55">
        <f>LARGE(State!K$3:K$53,10)</f>
        <v>0.29464775296839341</v>
      </c>
      <c r="E25" s="56" t="e">
        <f>VLOOKUP(A25,State!$A$3:$J$53,10,FALSE)</f>
        <v>#N/A</v>
      </c>
      <c r="F25" s="56" t="e">
        <f>VLOOKUP(A25,State!$A$3:$C$53,3,FALSE)</f>
        <v>#N/A</v>
      </c>
      <c r="G25" s="54" t="e">
        <f>VLOOKUP(A25,State!$A$3:$M$53,13,FALSE)</f>
        <v>#N/A</v>
      </c>
      <c r="H25" s="54" t="e">
        <f>VLOOKUP(A25,State!$A$3:$O$53,15,FALSE)</f>
        <v>#N/A</v>
      </c>
      <c r="I25" s="54" t="e">
        <f>VLOOKUP(A25,State!$A$3:$Q$53,17,FALSE)</f>
        <v>#N/A</v>
      </c>
      <c r="J25" s="61" t="e">
        <f t="shared" si="2"/>
        <v>#N/A</v>
      </c>
      <c r="K25" s="54"/>
      <c r="M25" s="54"/>
      <c r="O25" s="54"/>
    </row>
    <row r="26" spans="1:3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>
      <c r="A27" s="62" t="s">
        <v>1168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>
      <c r="A28" s="167" t="str">
        <f>County!N1</f>
        <v>Biden</v>
      </c>
      <c r="B28" s="181"/>
      <c r="C28" s="181"/>
      <c r="D28" s="9"/>
      <c r="E28" s="182" t="str">
        <f>County!O1</f>
        <v>Trump</v>
      </c>
      <c r="F28" s="183"/>
      <c r="G28" s="183"/>
      <c r="H28" s="10"/>
      <c r="I28" s="184" t="str">
        <f>County!P1</f>
        <v>Pierce</v>
      </c>
      <c r="J28" s="185"/>
      <c r="K28" s="185"/>
      <c r="L28" s="11"/>
      <c r="M28" s="179" t="str">
        <f>County!Q1</f>
        <v>Jorgensen</v>
      </c>
      <c r="N28" s="180"/>
      <c r="O28" s="180"/>
      <c r="P28" s="16"/>
      <c r="Q28" s="179" t="str">
        <f>County!R1</f>
        <v>Hawkins</v>
      </c>
      <c r="R28" s="180"/>
      <c r="S28" s="180"/>
      <c r="T28" s="16"/>
      <c r="U28" s="179" t="str">
        <f>County!S1</f>
        <v>Blankenship</v>
      </c>
      <c r="V28" s="180"/>
      <c r="W28" s="180"/>
      <c r="X28" s="16"/>
      <c r="Y28" s="1"/>
      <c r="AA28" s="1"/>
      <c r="AB28" s="1"/>
      <c r="AC28" s="1"/>
      <c r="AD28" s="1"/>
      <c r="AF28" s="1"/>
    </row>
    <row r="29" spans="1:32" ht="13.05" customHeight="1">
      <c r="A29">
        <f>VLOOKUP(C29,State!M$3:CL$53,61,FALSE)</f>
        <v>0</v>
      </c>
      <c r="C29" s="26">
        <f>MAX(State!M3:M53)</f>
        <v>0.92149693921406917</v>
      </c>
      <c r="D29" s="16"/>
      <c r="E29">
        <f>VLOOKUP(G29,State!O$3:CL$53,59,FALSE)</f>
        <v>0</v>
      </c>
      <c r="G29" s="26">
        <f>MAX(State!O3:O53)</f>
        <v>0.69936227485411806</v>
      </c>
      <c r="H29" s="10"/>
      <c r="I29">
        <f>VLOOKUP(K29,State!Q$3:CL$53,57,FALSE)</f>
        <v>0</v>
      </c>
      <c r="K29" s="26">
        <f>MAX(State!Q3:Q53)</f>
        <v>7.9778873773779201E-3</v>
      </c>
      <c r="L29" s="11"/>
      <c r="M29">
        <f>VLOOKUP(O29,State!S$3:CL$53,55,FALSE)</f>
        <v>0</v>
      </c>
      <c r="O29" s="26">
        <f>MAX(State!S$3:S$53)</f>
        <v>2.625358191614471E-2</v>
      </c>
      <c r="P29" s="26"/>
      <c r="Q29">
        <f>VLOOKUP(S29,State!U$3:CL$53,53,FALSE)</f>
        <v>0</v>
      </c>
      <c r="S29" s="26">
        <f>MAX(State!U3:U53)</f>
        <v>1.0059476809422417E-2</v>
      </c>
      <c r="T29" s="16"/>
      <c r="U29">
        <f>VLOOKUP(W29,State!W$3:CL$53,51,FALSE)</f>
        <v>0</v>
      </c>
      <c r="W29" s="26">
        <f>MAX(State!W3:W53)</f>
        <v>3.6863439914784422E-3</v>
      </c>
      <c r="Z29" s="26"/>
    </row>
    <row r="30" spans="1:32">
      <c r="A30">
        <f>VLOOKUP(C30,State!M$3:CL$53,61,FALSE)</f>
        <v>3.1979054399773562E-3</v>
      </c>
      <c r="B30" s="26"/>
      <c r="C30" s="26">
        <f>LARGE(State!M$3:M$53,2)</f>
        <v>0.66086416930663971</v>
      </c>
      <c r="D30" s="16"/>
      <c r="E30">
        <f>VLOOKUP(G30,State!O$3:CL$53,59,FALSE)</f>
        <v>0</v>
      </c>
      <c r="F30" s="26"/>
      <c r="G30" s="26">
        <f>LARGE(State!O$3:O$53,2)</f>
        <v>0.68631551924616063</v>
      </c>
      <c r="H30" s="10"/>
      <c r="I30">
        <f>VLOOKUP(K30,State!Q$3:CL$53,57,FALSE)</f>
        <v>0</v>
      </c>
      <c r="J30" s="26"/>
      <c r="K30" s="26">
        <f>LARGE(State!Q$3:Q$53,2)</f>
        <v>3.233767534954747E-3</v>
      </c>
      <c r="L30" s="11"/>
      <c r="M30">
        <f>VLOOKUP(O30,State!S$3:CL$53,55,FALSE)</f>
        <v>0</v>
      </c>
      <c r="N30" s="26"/>
      <c r="O30" s="26">
        <f>LARGE(State!S$3:S$53,2)</f>
        <v>2.5960494059184287E-2</v>
      </c>
      <c r="P30" s="26"/>
      <c r="Q30">
        <f>VLOOKUP(S30,State!U$3:CL$53,53,FALSE)</f>
        <v>0</v>
      </c>
      <c r="R30" s="26"/>
      <c r="S30" s="26">
        <f>LARGE(State!U$3:U$53,2)</f>
        <v>6.6531005154325121E-3</v>
      </c>
      <c r="T30" s="16"/>
      <c r="U30">
        <f>VLOOKUP(W30,State!W$3:CL$53,51,FALSE)</f>
        <v>0</v>
      </c>
      <c r="V30" s="26"/>
      <c r="W30" s="26">
        <f>LARGE(State!W$3:W$53,2)</f>
        <v>3.1386176070843084E-3</v>
      </c>
      <c r="Y30" s="26"/>
      <c r="Z30" s="26"/>
    </row>
    <row r="31" spans="1:32">
      <c r="A31">
        <f>VLOOKUP(C31,State!M$3:CL$53,61,FALSE)</f>
        <v>0</v>
      </c>
      <c r="B31" s="26"/>
      <c r="C31" s="26">
        <f>LARGE(State!M$3:M$53,3)</f>
        <v>0.65775520854906189</v>
      </c>
      <c r="D31" s="16"/>
      <c r="E31">
        <f>VLOOKUP(G31,State!O$3:CL$53,59,FALSE)</f>
        <v>0</v>
      </c>
      <c r="F31" s="26"/>
      <c r="G31" s="26">
        <f>LARGE(State!O$3:O$53,3)</f>
        <v>0.65373271848062953</v>
      </c>
      <c r="H31" s="10"/>
      <c r="I31">
        <f>VLOOKUP(K31,State!Q$3:CL$53,57,FALSE)</f>
        <v>0</v>
      </c>
      <c r="J31" s="26"/>
      <c r="K31" s="26">
        <f>LARGE(State!Q$3:Q$53,3)</f>
        <v>2.7607408109757217E-3</v>
      </c>
      <c r="L31" s="11"/>
      <c r="M31">
        <f>VLOOKUP(O31,State!S$3:CL$53,55,FALSE)</f>
        <v>0</v>
      </c>
      <c r="N31" s="26"/>
      <c r="O31" s="26">
        <f>LARGE(State!S$3:S$53,3)</f>
        <v>2.5532132487906985E-2</v>
      </c>
      <c r="P31" s="26"/>
      <c r="Q31">
        <f>VLOOKUP(S31,State!U$3:CL$53,53,FALSE)</f>
        <v>0</v>
      </c>
      <c r="R31" s="26"/>
      <c r="S31" s="26">
        <f>LARGE(State!U$3:U$53,3)</f>
        <v>5.2351406204697018E-3</v>
      </c>
      <c r="T31" s="16"/>
      <c r="U31">
        <f>VLOOKUP(W31,State!W$3:CL$53,51,FALSE)</f>
        <v>0</v>
      </c>
      <c r="V31" s="26"/>
      <c r="W31" s="26">
        <f>LARGE(State!W$3:W$53,3)</f>
        <v>2.2328544104922811E-3</v>
      </c>
      <c r="Y31" s="26"/>
      <c r="Z31" s="26"/>
    </row>
    <row r="32" spans="1:32">
      <c r="A32">
        <f>VLOOKUP(C32,State!M$3:CL$53,61,FALSE)</f>
        <v>0</v>
      </c>
      <c r="B32" s="26"/>
      <c r="C32" s="26">
        <f>LARGE(State!M$3:M$53,4)</f>
        <v>0.6560006300596849</v>
      </c>
      <c r="D32" s="16"/>
      <c r="E32">
        <f>VLOOKUP(G32,State!O$3:CL$53,59,FALSE)</f>
        <v>0</v>
      </c>
      <c r="F32" s="26"/>
      <c r="G32" s="26">
        <f>LARGE(State!O$3:O$53,4)</f>
        <v>0.65114048737075725</v>
      </c>
      <c r="H32" s="10"/>
      <c r="I32">
        <f>VLOOKUP(K32,State!Q$3:CL$53,57,FALSE)</f>
        <v>0</v>
      </c>
      <c r="J32" s="26"/>
      <c r="K32" s="26">
        <f>LARGE(State!Q$3:Q$53,4)</f>
        <v>2.3035211366279479E-3</v>
      </c>
      <c r="L32" s="11"/>
      <c r="M32">
        <f>VLOOKUP(O32,State!S$3:CL$53,55,FALSE)</f>
        <v>0</v>
      </c>
      <c r="N32" s="26"/>
      <c r="O32" s="26">
        <f>LARGE(State!S$3:S$53,4)</f>
        <v>2.526671526075144E-2</v>
      </c>
      <c r="P32" s="26"/>
      <c r="Q32">
        <f>VLOOKUP(S32,State!U$3:CL$53,53,FALSE)</f>
        <v>0</v>
      </c>
      <c r="R32" s="26"/>
      <c r="S32" s="26">
        <f>LARGE(State!U$3:U$53,4)</f>
        <v>5.1379604901908406E-3</v>
      </c>
      <c r="T32" s="16"/>
      <c r="U32">
        <f>VLOOKUP(W32,State!W$3:CL$53,51,FALSE)</f>
        <v>0</v>
      </c>
      <c r="V32" s="26"/>
      <c r="W32" s="26">
        <f>LARGE(State!W$3:W$53,4)</f>
        <v>2.1696645426833132E-3</v>
      </c>
      <c r="Y32" s="26"/>
      <c r="Z32" s="26"/>
    </row>
    <row r="33" spans="1:31">
      <c r="A33">
        <f>VLOOKUP(C33,State!M$3:CL$53,61,FALSE)</f>
        <v>0</v>
      </c>
      <c r="B33" s="26"/>
      <c r="C33" s="26">
        <f>LARGE(State!M$3:M$53,5)</f>
        <v>0.63733639239018991</v>
      </c>
      <c r="D33" s="16"/>
      <c r="E33">
        <f>VLOOKUP(G33,State!O$3:CL$53,59,FALSE)</f>
        <v>0</v>
      </c>
      <c r="F33" s="26"/>
      <c r="G33" s="26">
        <f>LARGE(State!O$3:O$53,5)</f>
        <v>0.63813818828404179</v>
      </c>
      <c r="H33" s="10"/>
      <c r="I33">
        <f>VLOOKUP(K33,State!Q$3:CL$53,57,FALSE)</f>
        <v>0</v>
      </c>
      <c r="J33" s="26"/>
      <c r="K33" s="26">
        <f>LARGE(State!Q$3:Q$53,5)</f>
        <v>2.0592930166814919E-3</v>
      </c>
      <c r="L33" s="11"/>
      <c r="M33">
        <f>VLOOKUP(O33,State!S$3:CL$53,55,FALSE)</f>
        <v>0</v>
      </c>
      <c r="N33" s="26"/>
      <c r="O33" s="26">
        <f>LARGE(State!S$3:S$53,5)</f>
        <v>2.4876346873292324E-2</v>
      </c>
      <c r="P33" s="26"/>
      <c r="Q33">
        <f>VLOOKUP(S33,State!U$3:CL$53,53,FALSE)</f>
        <v>0</v>
      </c>
      <c r="R33" s="26"/>
      <c r="S33" s="26">
        <f>LARGE(State!U$3:U$53,5)</f>
        <v>5.0640660979742727E-3</v>
      </c>
      <c r="T33" s="16"/>
      <c r="U33">
        <f>VLOOKUP(W33,State!W$3:CL$53,51,FALSE)</f>
        <v>0</v>
      </c>
      <c r="V33" s="26"/>
      <c r="W33" s="26">
        <f>LARGE(State!W$3:W$53,5)</f>
        <v>1.7567473051988884E-3</v>
      </c>
      <c r="Y33" s="26"/>
      <c r="Z33" s="26"/>
    </row>
    <row r="34" spans="1:31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>
      <c r="A35" s="99" t="s">
        <v>2675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.05" customHeight="1">
      <c r="A36">
        <f>VLOOKUP(C36,State!M$3:CL$53,61,FALSE)</f>
        <v>0</v>
      </c>
      <c r="B36" s="26"/>
      <c r="C36" s="26">
        <f>MIN(State!M3:M53)</f>
        <v>0.26553574332014523</v>
      </c>
      <c r="D36" s="16"/>
      <c r="E36">
        <f>VLOOKUP(G36,State!O$3:CL$53,59,FALSE)</f>
        <v>0</v>
      </c>
      <c r="F36" s="26"/>
      <c r="G36" s="26">
        <f>MIN(State!O3:O53)</f>
        <v>5.3973213767147948E-2</v>
      </c>
      <c r="H36" s="10"/>
      <c r="I36">
        <f>VLOOKUP(K36,State!Q$3:CL$53,57,FALSE)</f>
        <v>0</v>
      </c>
      <c r="J36" s="26"/>
      <c r="K36" s="26">
        <f>MIN(State!Q3:Q53)</f>
        <v>0</v>
      </c>
      <c r="L36" s="11"/>
      <c r="M36">
        <f>VLOOKUP(O36,State!S$3:CL$53,55,FALSE)</f>
        <v>0</v>
      </c>
      <c r="N36" s="26"/>
      <c r="O36" s="26">
        <f>MIN(State!S3:S53)</f>
        <v>5.9124859157383639E-3</v>
      </c>
      <c r="P36" s="26"/>
      <c r="Q36">
        <f>VLOOKUP(S36,State!U$3:CL$53,53,FALSE)</f>
        <v>0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>
      <c r="A37">
        <f>VLOOKUP(C37,State!M$3:CL$53,61,FALSE)</f>
        <v>0</v>
      </c>
      <c r="B37" s="26"/>
      <c r="C37" s="26">
        <f>SMALL(State!M$3:M$53,2)</f>
        <v>0.29696521244519614</v>
      </c>
      <c r="D37" s="16"/>
      <c r="E37">
        <f>VLOOKUP(G37,State!O$3:CL$53,59,FALSE)</f>
        <v>3.1979054399773562E-3</v>
      </c>
      <c r="F37" s="26"/>
      <c r="G37" s="26">
        <f>SMALL(State!O$3:O$53,2)</f>
        <v>0.30673764655932589</v>
      </c>
      <c r="H37" s="10"/>
      <c r="I37">
        <f>VLOOKUP(K37,State!Q$3:CL$53,57,FALSE)</f>
        <v>0</v>
      </c>
      <c r="J37" s="26"/>
      <c r="K37" s="26">
        <f>SMALL(State!Q$3:Q$53,2)</f>
        <v>0</v>
      </c>
      <c r="L37" s="11"/>
      <c r="M37">
        <f>VLOOKUP(O37,State!S$3:CL$53,55,FALSE)</f>
        <v>0</v>
      </c>
      <c r="N37" s="26"/>
      <c r="O37" s="26">
        <f>SMALL(State!S$3:S$53,2)</f>
        <v>6.1045463466286934E-3</v>
      </c>
      <c r="P37" s="26"/>
      <c r="Q37">
        <f>VLOOKUP(S37,State!U$3:CL$53,53,FALSE)</f>
        <v>0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>
      <c r="A38">
        <f>VLOOKUP(C38,State!M$3:CL$53,61,FALSE)</f>
        <v>0</v>
      </c>
      <c r="B38" s="26"/>
      <c r="C38" s="26">
        <f>SMALL(State!M$3:M$53,3)</f>
        <v>0.31756762359080093</v>
      </c>
      <c r="D38" s="16"/>
      <c r="E38">
        <f>VLOOKUP(G38,State!O$3:CL$53,59,FALSE)</f>
        <v>0</v>
      </c>
      <c r="F38" s="26"/>
      <c r="G38" s="26">
        <f>SMALL(State!O$3:O$53,3)</f>
        <v>0.32141911030505571</v>
      </c>
      <c r="H38" s="10"/>
      <c r="I38">
        <f>VLOOKUP(K38,State!Q$3:CL$53,57,FALSE)</f>
        <v>0</v>
      </c>
      <c r="J38" s="26"/>
      <c r="K38" s="26">
        <f>SMALL(State!Q$3:Q$53,3)</f>
        <v>0</v>
      </c>
      <c r="L38" s="11"/>
      <c r="M38">
        <f>VLOOKUP(O38,State!S$3:CL$53,55,FALSE)</f>
        <v>0</v>
      </c>
      <c r="N38" s="26"/>
      <c r="O38" s="26">
        <f>SMALL(State!S$3:S$53,3)</f>
        <v>6.3402032391979704E-3</v>
      </c>
      <c r="P38" s="26"/>
      <c r="Q38">
        <f>VLOOKUP(S38,State!U$3:CL$53,53,FALSE)</f>
        <v>0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>
      <c r="A39">
        <f>VLOOKUP(C39,State!M$3:CL$53,61,FALSE)</f>
        <v>0</v>
      </c>
      <c r="B39" s="26"/>
      <c r="C39" s="26">
        <f>SMALL(State!M$3:M$53,4)</f>
        <v>0.32286174335986634</v>
      </c>
      <c r="D39" s="16"/>
      <c r="E39">
        <f>VLOOKUP(G39,State!O$3:CL$53,59,FALSE)</f>
        <v>0</v>
      </c>
      <c r="F39" s="26"/>
      <c r="G39" s="26">
        <f>SMALL(State!O$3:O$53,4)</f>
        <v>0.32354355299672782</v>
      </c>
      <c r="H39" s="10"/>
      <c r="I39">
        <f>VLOOKUP(K39,State!Q$3:CL$53,57,FALSE)</f>
        <v>0</v>
      </c>
      <c r="J39" s="26"/>
      <c r="K39" s="26">
        <f>SMALL(State!Q$3:Q$53,4)</f>
        <v>0</v>
      </c>
      <c r="L39" s="11"/>
      <c r="M39">
        <f>VLOOKUP(O39,State!S$3:CL$53,55,FALSE)</f>
        <v>0</v>
      </c>
      <c r="N39" s="26"/>
      <c r="O39" s="26">
        <f>SMALL(State!S$3:S$53,4)</f>
        <v>6.9427073730723623E-3</v>
      </c>
      <c r="P39" s="26"/>
      <c r="Q39">
        <f>VLOOKUP(S39,State!U$3:CL$53,53,FALSE)</f>
        <v>0</v>
      </c>
      <c r="R39" s="26"/>
      <c r="S39" s="26">
        <f>SMALL(State!U$3:U$53,4)</f>
        <v>0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>
      <c r="A40">
        <f>VLOOKUP(C40,State!M$3:CL$53,61,FALSE)</f>
        <v>0</v>
      </c>
      <c r="B40" s="26"/>
      <c r="C40" s="26">
        <f>SMALL(State!M$3:M$53,5)</f>
        <v>0.33054102266746666</v>
      </c>
      <c r="D40" s="16"/>
      <c r="E40">
        <f>VLOOKUP(G40,State!O$3:CL$53,59,FALSE)</f>
        <v>0</v>
      </c>
      <c r="F40" s="26"/>
      <c r="G40" s="26">
        <f>SMALL(State!O$3:O$53,5)</f>
        <v>0.3426886394217965</v>
      </c>
      <c r="H40" s="10"/>
      <c r="I40">
        <f>VLOOKUP(K40,State!Q$3:CL$53,57,FALSE)</f>
        <v>0</v>
      </c>
      <c r="J40" s="26"/>
      <c r="K40" s="26">
        <f>SMALL(State!Q$3:Q$53,5)</f>
        <v>0</v>
      </c>
      <c r="L40" s="11"/>
      <c r="M40">
        <f>VLOOKUP(O40,State!S$3:CL$53,55,FALSE)</f>
        <v>0</v>
      </c>
      <c r="N40" s="26"/>
      <c r="O40" s="26">
        <f>SMALL(State!S$3:S$53,5)</f>
        <v>7.3071370042642912E-3</v>
      </c>
      <c r="P40" s="26"/>
      <c r="Q40">
        <f>VLOOKUP(S40,State!U$3:CL$53,53,FALSE)</f>
        <v>0</v>
      </c>
      <c r="R40" s="26"/>
      <c r="S40" s="26">
        <f>SMALL(State!U$3:U$53,5)</f>
        <v>0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>
      <c r="A42" s="99" t="s">
        <v>2966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.05" customHeight="1">
      <c r="A43">
        <f>VLOOKUP(C43,County!$J$3:$BJ$3258,45,FALSE)</f>
        <v>5</v>
      </c>
      <c r="B43">
        <f>VLOOKUP(C43,County!$J$3:$BK$3258,46,FALSE)</f>
        <v>0</v>
      </c>
      <c r="C43" s="2">
        <f>MAX(County!J1:J3258)</f>
        <v>0.92149693921406917</v>
      </c>
      <c r="E43">
        <f>VLOOKUP(G43,County!$K$3:$BJ$3258,44,FALSE)</f>
        <v>0</v>
      </c>
      <c r="F43">
        <f>VLOOKUP(G43,County!$K$3:$BK$3258,45,FALSE)</f>
        <v>0</v>
      </c>
      <c r="G43" s="2">
        <f>MAX(County!K1:K3258)</f>
        <v>0.96181818181818179</v>
      </c>
      <c r="H43" s="2"/>
      <c r="I43">
        <f>VLOOKUP(K43,County!$L$3:$BJ$3258,43,FALSE)</f>
        <v>0</v>
      </c>
      <c r="J43">
        <f>VLOOKUP(K43,County!$L$3:$BK$3258,44,FALSE)</f>
        <v>7</v>
      </c>
      <c r="K43" s="2">
        <f>MAX(County!L1:L3258)</f>
        <v>1.1511605963389319E-2</v>
      </c>
      <c r="L43" s="2"/>
      <c r="M43" t="str">
        <f>VLOOKUP(O43,County!$BE$3:$BJ$3258,6,FALSE)</f>
        <v>Ohio</v>
      </c>
      <c r="N43" t="str">
        <f>VLOOKUP(O43,County!$BE$3:$BK$3258,7,FALSE)</f>
        <v>IN</v>
      </c>
      <c r="O43" s="2">
        <f>MAX(County!BE1:BE3258)</f>
        <v>0.11479674796747967</v>
      </c>
      <c r="P43" s="2"/>
      <c r="Q43" t="str">
        <f>VLOOKUP(S43,County!$BF$3:$BJ$3258,5,FALSE)</f>
        <v>Overseas</v>
      </c>
      <c r="R43" t="str">
        <f>VLOOKUP(S43,County!$BF$3:$BK$3258,6,FALSE)</f>
        <v>ME</v>
      </c>
      <c r="S43" s="2">
        <f>MAX(County!BF1:BF3258)</f>
        <v>2.0844280959887895E-2</v>
      </c>
      <c r="T43" s="2"/>
      <c r="U43" t="str">
        <f>VLOOKUP(W43,County!$BH$3:$BK$3258,3,FALSE)</f>
        <v>Camas</v>
      </c>
      <c r="V43" t="str">
        <f>VLOOKUP(W43,County!$BH$3:$BK$3258,4,FALSE)</f>
        <v>ID</v>
      </c>
      <c r="W43" s="2">
        <f>MAX(County!BH1:BH3258)</f>
        <v>0.11007957559681697</v>
      </c>
      <c r="X43" s="2"/>
    </row>
    <row r="44" spans="1:31">
      <c r="A44">
        <f>VLOOKUP(C44,County!$J$3:$BJ$3258,45,FALSE)</f>
        <v>3</v>
      </c>
      <c r="B44">
        <f>VLOOKUP(C44,County!$J$3:$BK$3258,46,FALSE)</f>
        <v>0</v>
      </c>
      <c r="C44" s="2">
        <f>LARGE(County!J1:J3258,2)</f>
        <v>0.89678870334940675</v>
      </c>
      <c r="E44">
        <f>VLOOKUP(G44,County!$K$3:$BJ$3258,44,FALSE)</f>
        <v>4</v>
      </c>
      <c r="F44">
        <f>VLOOKUP(G44,County!$K$3:$BK$3258,45,FALSE)</f>
        <v>0</v>
      </c>
      <c r="G44" s="2">
        <f>LARGE(County!K1:K3258,2)</f>
        <v>0.95432692307692313</v>
      </c>
      <c r="I44">
        <f>VLOOKUP(K44,County!$L$3:$BJ$3258,43,FALSE)</f>
        <v>0</v>
      </c>
      <c r="J44">
        <f>VLOOKUP(K44,County!$L$3:$BK$3258,44,FALSE)</f>
        <v>0</v>
      </c>
      <c r="K44" s="2">
        <f>LARGE(County!L1:L3258,2)</f>
        <v>1.0915477302031924E-2</v>
      </c>
      <c r="M44" t="str">
        <f>VLOOKUP(O44,County!$BE$3:$BJ$3258,6,FALSE)</f>
        <v>District 2</v>
      </c>
      <c r="N44" t="str">
        <f>VLOOKUP(O44,County!$BE$3:$BK$3258,7,FALSE)</f>
        <v>AK</v>
      </c>
      <c r="O44" s="2">
        <f>LARGE(County!BE1:BE3258,2)</f>
        <v>4.6811286902626002E-2</v>
      </c>
      <c r="P44" s="2"/>
      <c r="Q44" t="str">
        <f>VLOOKUP(S44,County!$BF$3:$BJ$3258,5,FALSE)</f>
        <v>Waldo</v>
      </c>
      <c r="R44" t="str">
        <f>VLOOKUP(S44,County!$BF$3:$BK$3258,6,FALSE)</f>
        <v>ME</v>
      </c>
      <c r="S44" s="2">
        <f>LARGE(County!BF1:BF3258,2)</f>
        <v>1.4285126178419991E-2</v>
      </c>
      <c r="U44" t="str">
        <f>VLOOKUP(W44,County!$BH$3:$BK$3258,3,FALSE)</f>
        <v>Little River</v>
      </c>
      <c r="V44" t="str">
        <f>VLOOKUP(W44,County!$BH$3:$BK$3258,4,FALSE)</f>
        <v>AR</v>
      </c>
      <c r="W44" s="2">
        <f>LARGE(County!BH1:BH3258,2)</f>
        <v>1.6032451226579099E-2</v>
      </c>
    </row>
    <row r="45" spans="1:31">
      <c r="A45">
        <f>VLOOKUP(C45,County!$J$3:$BJ$3258,45,FALSE)</f>
        <v>0</v>
      </c>
      <c r="B45">
        <f>VLOOKUP(C45,County!$J$3:$BK$3258,46,FALSE)</f>
        <v>0</v>
      </c>
      <c r="C45" s="2">
        <f>LARGE(County!J3:J3259,3)</f>
        <v>0.88406249999999997</v>
      </c>
      <c r="D45"/>
      <c r="E45">
        <f>VLOOKUP(G45,County!$K$3:$BJ$3258,44,FALSE)</f>
        <v>0</v>
      </c>
      <c r="F45">
        <f>VLOOKUP(G45,County!$K$3:$BK$3258,45,FALSE)</f>
        <v>0</v>
      </c>
      <c r="G45" s="2">
        <f>LARGE(County!K3:K3259,3)</f>
        <v>0.94968553459119498</v>
      </c>
      <c r="I45">
        <f>VLOOKUP(K45,County!$L$3:$BJ$3258,43,FALSE)</f>
        <v>0</v>
      </c>
      <c r="J45">
        <f>VLOOKUP(K45,County!$L$3:$BK$3258,44,FALSE)</f>
        <v>0</v>
      </c>
      <c r="K45" s="2">
        <f>LARGE(County!L3:L3259,3)</f>
        <v>9.9532805200081252E-3</v>
      </c>
      <c r="M45" t="str">
        <f>VLOOKUP(O45,County!$BE$3:$BJ$3258,6,FALSE)</f>
        <v>Sioux</v>
      </c>
      <c r="N45" t="str">
        <f>VLOOKUP(O45,County!$BE$3:$BK$3258,7,FALSE)</f>
        <v>ND</v>
      </c>
      <c r="O45" s="2">
        <f>LARGE(County!BE3:BE3259,3)</f>
        <v>4.0472175379426642E-2</v>
      </c>
      <c r="P45" s="2"/>
      <c r="Q45" t="str">
        <f>VLOOKUP(S45,County!$BF$3:$BJ$3258,5,FALSE)</f>
        <v>Monroe</v>
      </c>
      <c r="R45" t="str">
        <f>VLOOKUP(S45,County!$BF$3:$BK$3258,6,FALSE)</f>
        <v>AR</v>
      </c>
      <c r="S45" s="2">
        <f>LARGE(County!BF3:BF3259,3)</f>
        <v>1.171875E-2</v>
      </c>
      <c r="U45" t="str">
        <f>VLOOKUP(W45,County!$BH$3:$BK$3258,3,FALSE)</f>
        <v>Nevada</v>
      </c>
      <c r="V45" t="str">
        <f>VLOOKUP(W45,County!$BH$3:$BK$3258,4,FALSE)</f>
        <v>AR</v>
      </c>
      <c r="W45" s="2">
        <f>LARGE(County!BH3:BH3259,3)</f>
        <v>1.3698630136986301E-2</v>
      </c>
    </row>
    <row r="46" spans="1:31">
      <c r="A46">
        <f>VLOOKUP(C46,County!$J$3:$BJ$3258,45,FALSE)</f>
        <v>0</v>
      </c>
      <c r="B46">
        <f>VLOOKUP(C46,County!$J$3:$BK$3258,46,FALSE)</f>
        <v>0</v>
      </c>
      <c r="C46" s="2">
        <f>LARGE(County!J4:J3260,4)</f>
        <v>0.87753222836095768</v>
      </c>
      <c r="D46"/>
      <c r="E46">
        <f>VLOOKUP(G46,County!$K$3:$BJ$3258,44,FALSE)</f>
        <v>0</v>
      </c>
      <c r="F46">
        <f>VLOOKUP(G46,County!$K$3:$BK$3258,45,FALSE)</f>
        <v>0</v>
      </c>
      <c r="G46" s="2">
        <f>LARGE(County!K4:K3260,4)</f>
        <v>0.93972939729397298</v>
      </c>
      <c r="I46">
        <f>VLOOKUP(K46,County!$L$3:$BJ$3258,43,FALSE)</f>
        <v>9</v>
      </c>
      <c r="J46">
        <f>VLOOKUP(K46,County!$L$3:$BK$3258,44,FALSE)</f>
        <v>6</v>
      </c>
      <c r="K46" s="2">
        <f>LARGE(County!L4:L3260,4)</f>
        <v>9.6061479346781949E-3</v>
      </c>
      <c r="M46" t="str">
        <f>VLOOKUP(O46,County!$BE$3:$BJ$3258,6,FALSE)</f>
        <v>District 13</v>
      </c>
      <c r="N46" t="str">
        <f>VLOOKUP(O46,County!$BE$3:$BK$3258,7,FALSE)</f>
        <v>AK</v>
      </c>
      <c r="O46" s="2">
        <f>LARGE(County!BE4:BE3260,4)</f>
        <v>3.9963669391462307E-2</v>
      </c>
      <c r="P46" s="2"/>
      <c r="Q46" t="str">
        <f>VLOOKUP(S46,County!$BF$3:$BJ$3258,5,FALSE)</f>
        <v>Cumberland</v>
      </c>
      <c r="R46" t="str">
        <f>VLOOKUP(S46,County!$BF$3:$BK$3258,6,FALSE)</f>
        <v>ME</v>
      </c>
      <c r="S46" s="2">
        <f>LARGE(County!BF4:BF3260,4)</f>
        <v>1.1133048718717373E-2</v>
      </c>
      <c r="U46" t="str">
        <f>VLOOKUP(W46,County!$BH$3:$BK$3258,3,FALSE)</f>
        <v>District 39</v>
      </c>
      <c r="V46" t="str">
        <f>VLOOKUP(W46,County!$BH$3:$BK$3258,4,FALSE)</f>
        <v>AK</v>
      </c>
      <c r="W46" s="2">
        <f>LARGE(County!BH4:BH3260,4)</f>
        <v>1.2906556530717605E-2</v>
      </c>
    </row>
    <row r="47" spans="1:31">
      <c r="A47">
        <f>VLOOKUP(C47,County!$J$3:$BJ$3258,45,FALSE)</f>
        <v>4</v>
      </c>
      <c r="B47">
        <f>VLOOKUP(C47,County!$J$3:$BK$3258,46,FALSE)</f>
        <v>0</v>
      </c>
      <c r="C47" s="2">
        <f>LARGE(County!J5:J3260,5)</f>
        <v>0.87671580550326766</v>
      </c>
      <c r="D47"/>
      <c r="E47">
        <f>VLOOKUP(G47,County!$K$3:$BJ$3258,44,FALSE)</f>
        <v>0</v>
      </c>
      <c r="F47">
        <f>VLOOKUP(G47,County!$K$3:$BK$3258,45,FALSE)</f>
        <v>0</v>
      </c>
      <c r="G47" s="2">
        <f>LARGE(County!K5:K3260,5)</f>
        <v>0.93568147013782543</v>
      </c>
      <c r="I47">
        <f>VLOOKUP(K47,County!$L$3:$BJ$3258,43,FALSE)</f>
        <v>0</v>
      </c>
      <c r="J47">
        <f>VLOOKUP(K47,County!$L$3:$BK$3258,44,FALSE)</f>
        <v>0</v>
      </c>
      <c r="K47" s="2">
        <f>LARGE(County!L5:L3260,5)</f>
        <v>9.5611537841757532E-3</v>
      </c>
      <c r="M47" t="str">
        <f>VLOOKUP(O47,County!$BE$3:$BJ$3258,6,FALSE)</f>
        <v>Lawrence</v>
      </c>
      <c r="N47" t="str">
        <f>VLOOKUP(O47,County!$BE$3:$BK$3258,7,FALSE)</f>
        <v>SD</v>
      </c>
      <c r="O47" s="2">
        <f>LARGE(County!BE5:BE3260,5)</f>
        <v>3.8906566387040785E-2</v>
      </c>
      <c r="P47" s="2"/>
      <c r="Q47" t="str">
        <f>VLOOKUP(S47,County!$BF$3:$BJ$3258,5,FALSE)</f>
        <v>Hancock</v>
      </c>
      <c r="R47" t="str">
        <f>VLOOKUP(S47,County!$BF$3:$BK$3258,6,FALSE)</f>
        <v>ME</v>
      </c>
      <c r="S47" s="2">
        <f>LARGE(County!BF5:BF3260,5)</f>
        <v>1.0769753996145562E-2</v>
      </c>
      <c r="U47" t="str">
        <f>VLOOKUP(W47,County!$BH$3:$BK$3258,3,FALSE)</f>
        <v>Green</v>
      </c>
      <c r="V47" t="str">
        <f>VLOOKUP(W47,County!$BH$3:$BK$3258,4,FALSE)</f>
        <v>WI</v>
      </c>
      <c r="W47" s="2">
        <f>LARGE(County!BH5:BH3260,5)</f>
        <v>1.2663551401869158E-2</v>
      </c>
    </row>
    <row r="48" spans="1:31">
      <c r="C48" s="2"/>
      <c r="D48"/>
      <c r="G48" s="2"/>
      <c r="K48" s="2"/>
      <c r="O48" s="2"/>
      <c r="P48" s="2"/>
      <c r="S48" s="2"/>
      <c r="W48" s="2"/>
    </row>
    <row r="49" spans="1:24">
      <c r="A49" s="99" t="s">
        <v>1991</v>
      </c>
    </row>
    <row r="50" spans="1:24" ht="13.05" customHeight="1">
      <c r="A50">
        <f>VLOOKUP(C50,County!$J$3:$BJ$3258,45,FALSE)</f>
        <v>0</v>
      </c>
      <c r="B50">
        <f>VLOOKUP(C50,County!$J$3:$BK$3258,46,FALSE)</f>
        <v>0</v>
      </c>
      <c r="C50" s="2">
        <f>MIN(County!J1:J3258)</f>
        <v>3.090909090909091E-2</v>
      </c>
      <c r="D50"/>
      <c r="E50">
        <f>VLOOKUP(G50,County!$K$3:$BJ$3258,44,FALSE)</f>
        <v>5</v>
      </c>
      <c r="F50">
        <f>VLOOKUP(G50,County!$K$3:$BK$3258,45,FALSE)</f>
        <v>0</v>
      </c>
      <c r="G50" s="2">
        <f>MIN(County!K1:K3258)</f>
        <v>5.3973213767147948E-2</v>
      </c>
      <c r="K50" s="2"/>
      <c r="L50" s="2"/>
      <c r="O50" s="2"/>
      <c r="P50" s="2"/>
      <c r="S50" s="2"/>
      <c r="T50" s="2"/>
      <c r="W50" s="2"/>
      <c r="X50" s="2"/>
    </row>
    <row r="51" spans="1:24">
      <c r="A51">
        <f>VLOOKUP(C51,County!$J$3:$BJ$3258,45,FALSE)</f>
        <v>4</v>
      </c>
      <c r="B51">
        <f>VLOOKUP(C51,County!$J$3:$BK$3258,46,FALSE)</f>
        <v>0</v>
      </c>
      <c r="C51" s="2">
        <f>SMALL(County!J1:J3258,2)</f>
        <v>3.8461538461538464E-2</v>
      </c>
      <c r="D51"/>
      <c r="E51">
        <f>VLOOKUP(G51,County!$K$3:$BJ$3258,44,FALSE)</f>
        <v>3</v>
      </c>
      <c r="F51">
        <f>VLOOKUP(G51,County!$K$3:$BK$3258,45,FALSE)</f>
        <v>0</v>
      </c>
      <c r="G51" s="2">
        <f>SMALL(County!K1:K3258,2)</f>
        <v>8.7714112063114427E-2</v>
      </c>
      <c r="I51" s="96"/>
      <c r="K51" s="2"/>
    </row>
    <row r="52" spans="1:24">
      <c r="A52">
        <f>VLOOKUP(C52,County!$J$3:$BJ$3258,45,FALSE)</f>
        <v>0</v>
      </c>
      <c r="B52">
        <f>VLOOKUP(C52,County!$J$3:$BK$3258,46,FALSE)</f>
        <v>0</v>
      </c>
      <c r="C52" s="2">
        <f>SMALL(County!J3:J3259,3)</f>
        <v>4.975124378109453E-2</v>
      </c>
      <c r="D52"/>
      <c r="E52">
        <f>VLOOKUP(G52,County!$K$3:$BJ$3258,44,FALSE)</f>
        <v>0</v>
      </c>
      <c r="F52">
        <f>VLOOKUP(G52,County!$K$3:$BK$3258,45,FALSE)</f>
        <v>0</v>
      </c>
      <c r="G52" s="2">
        <f>SMALL(County!K3:K3259,3)</f>
        <v>9.2812500000000006E-2</v>
      </c>
      <c r="I52" s="95"/>
      <c r="K52" s="2"/>
    </row>
    <row r="53" spans="1:24">
      <c r="A53">
        <f>VLOOKUP(C53,County!$J$3:$BJ$3258,45,FALSE)</f>
        <v>0</v>
      </c>
      <c r="B53">
        <f>VLOOKUP(C53,County!$J$3:$BK$3258,46,FALSE)</f>
        <v>0</v>
      </c>
      <c r="C53" s="2">
        <f>SMALL(County!J4:J3260,4)</f>
        <v>5.0314465408805034E-2</v>
      </c>
      <c r="D53"/>
      <c r="E53">
        <f>VLOOKUP(G53,County!$K$3:$BJ$3258,44,FALSE)</f>
        <v>4</v>
      </c>
      <c r="F53">
        <f>VLOOKUP(G53,County!$K$3:$BK$3258,45,FALSE)</f>
        <v>0</v>
      </c>
      <c r="G53" s="2">
        <f>SMALL(County!K4:K3260,4)</f>
        <v>0.10733275522937333</v>
      </c>
      <c r="K53" s="2"/>
    </row>
    <row r="54" spans="1:24">
      <c r="A54">
        <f>VLOOKUP(C54,County!$J$3:$BJ$3258,45,FALSE)</f>
        <v>0</v>
      </c>
      <c r="B54">
        <f>VLOOKUP(C54,County!$J$3:$BK$3258,46,FALSE)</f>
        <v>0</v>
      </c>
      <c r="C54" s="2">
        <f>SMALL(County!J5:J3260,5)</f>
        <v>5.0430504305043047E-2</v>
      </c>
      <c r="D54"/>
      <c r="E54">
        <f>VLOOKUP(G54,County!$K$3:$BJ$3258,44,FALSE)</f>
        <v>0</v>
      </c>
      <c r="F54">
        <f>VLOOKUP(G54,County!$K$3:$BK$3258,45,FALSE)</f>
        <v>0</v>
      </c>
      <c r="G54" s="2">
        <f>SMALL(County!K5:K3260,5)</f>
        <v>0.11219719507012324</v>
      </c>
      <c r="K54" s="2"/>
    </row>
    <row r="55" spans="1:24">
      <c r="C55" s="2"/>
      <c r="D55"/>
      <c r="G55" s="2"/>
      <c r="K55" s="2"/>
    </row>
    <row r="56" spans="1:24">
      <c r="A56" s="99" t="s">
        <v>2729</v>
      </c>
      <c r="H56" s="2"/>
      <c r="L56" s="2"/>
    </row>
    <row r="57" spans="1:24" ht="13.05" customHeight="1">
      <c r="A57" t="e">
        <f>VLOOKUP(C57,#REF!,33,FALSE)</f>
        <v>#REF!</v>
      </c>
      <c r="B57" t="e">
        <f>VLOOKUP(C57,#REF!,34,FALSE)</f>
        <v>#REF!</v>
      </c>
      <c r="C57" s="2" t="e">
        <f>MAX(#REF!)</f>
        <v>#REF!</v>
      </c>
      <c r="E57" t="e">
        <f>VLOOKUP(G57,#REF!,32,FALSE)</f>
        <v>#REF!</v>
      </c>
      <c r="F57" t="e">
        <f>VLOOKUP(G57,#REF!,33,FALSE)</f>
        <v>#REF!</v>
      </c>
      <c r="G57" s="2" t="e">
        <f>MAX(#REF!)</f>
        <v>#REF!</v>
      </c>
      <c r="H57" s="2"/>
      <c r="I57" t="e">
        <f>VLOOKUP(K57,#REF!,31,FALSE)</f>
        <v>#REF!</v>
      </c>
      <c r="J57" t="e">
        <f>VLOOKUP(K57,#REF!,32,FALSE)</f>
        <v>#REF!</v>
      </c>
      <c r="K57" s="2" t="e">
        <f>MAX(#REF!)</f>
        <v>#REF!</v>
      </c>
      <c r="L57" s="2"/>
      <c r="M57" t="e">
        <f>VLOOKUP(O57,#REF!,6,FALSE)</f>
        <v>#REF!</v>
      </c>
      <c r="N57" t="e">
        <f>VLOOKUP(O57,#REF!,7,FALSE)</f>
        <v>#REF!</v>
      </c>
      <c r="O57" s="2" t="e">
        <f>MAX(#REF!)</f>
        <v>#REF!</v>
      </c>
      <c r="P57" s="2"/>
      <c r="Q57" t="e">
        <f>VLOOKUP(S57,#REF!,5,FALSE)</f>
        <v>#REF!</v>
      </c>
      <c r="R57" t="e">
        <f>VLOOKUP(S57,#REF!,6,FALSE)</f>
        <v>#REF!</v>
      </c>
      <c r="S57" s="2" t="e">
        <f>MAX(#REF!)</f>
        <v>#REF!</v>
      </c>
      <c r="T57" s="2"/>
      <c r="U57" t="e">
        <f>VLOOKUP(W57,#REF!,3,FALSE)</f>
        <v>#REF!</v>
      </c>
      <c r="V57" t="e">
        <f>VLOOKUP(W57,#REF!,4,FALSE)</f>
        <v>#REF!</v>
      </c>
      <c r="W57" s="2" t="e">
        <f>MAX(#REF!)</f>
        <v>#REF!</v>
      </c>
      <c r="X57" s="2"/>
    </row>
    <row r="58" spans="1:24">
      <c r="A58" t="e">
        <f>VLOOKUP(C58,#REF!,33,FALSE)</f>
        <v>#REF!</v>
      </c>
      <c r="B58" t="e">
        <f>VLOOKUP(C58,#REF!,34,FALSE)</f>
        <v>#REF!</v>
      </c>
      <c r="C58" s="2" t="e">
        <f>LARGE(#REF!,2)</f>
        <v>#REF!</v>
      </c>
      <c r="E58" t="e">
        <f>VLOOKUP(G58,#REF!,32,FALSE)</f>
        <v>#REF!</v>
      </c>
      <c r="F58" t="e">
        <f>VLOOKUP(G58,#REF!,33,FALSE)</f>
        <v>#REF!</v>
      </c>
      <c r="G58" s="2" t="e">
        <f>LARGE(#REF!,2)</f>
        <v>#REF!</v>
      </c>
      <c r="I58" t="e">
        <f>VLOOKUP(K58,#REF!,31,FALSE)</f>
        <v>#REF!</v>
      </c>
      <c r="J58" t="e">
        <f>VLOOKUP(K58,#REF!,32,FALSE)</f>
        <v>#REF!</v>
      </c>
      <c r="K58" s="2" t="e">
        <f>LARGE(#REF!,2)</f>
        <v>#REF!</v>
      </c>
      <c r="M58" t="e">
        <f>VLOOKUP(O58,#REF!,6,FALSE)</f>
        <v>#REF!</v>
      </c>
      <c r="N58" t="e">
        <f>VLOOKUP(O58,#REF!,7,FALSE)</f>
        <v>#REF!</v>
      </c>
      <c r="O58" s="2" t="e">
        <f>LARGE(#REF!,2)</f>
        <v>#REF!</v>
      </c>
      <c r="P58" s="2"/>
      <c r="Q58" t="e">
        <f>VLOOKUP(S58,#REF!,5,FALSE)</f>
        <v>#REF!</v>
      </c>
      <c r="R58" t="e">
        <f>VLOOKUP(S58,#REF!,6,FALSE)</f>
        <v>#REF!</v>
      </c>
      <c r="S58" s="2" t="e">
        <f>LARGE(#REF!,2)</f>
        <v>#REF!</v>
      </c>
      <c r="U58" t="e">
        <f>VLOOKUP(W58,#REF!,3,FALSE)</f>
        <v>#REF!</v>
      </c>
      <c r="V58" t="e">
        <f>VLOOKUP(W58,#REF!,4,FALSE)</f>
        <v>#REF!</v>
      </c>
      <c r="W58" s="2" t="e">
        <f>LARGE(#REF!,2)</f>
        <v>#REF!</v>
      </c>
    </row>
    <row r="59" spans="1:24">
      <c r="A59" t="e">
        <f>VLOOKUP(C59,#REF!,33,FALSE)</f>
        <v>#REF!</v>
      </c>
      <c r="B59" t="e">
        <f>VLOOKUP(C59,#REF!,34,FALSE)</f>
        <v>#REF!</v>
      </c>
      <c r="C59" s="2" t="e">
        <f>LARGE(#REF!,3)</f>
        <v>#REF!</v>
      </c>
      <c r="D59"/>
      <c r="E59" t="e">
        <f>VLOOKUP(G59,#REF!,32,FALSE)</f>
        <v>#REF!</v>
      </c>
      <c r="F59" t="e">
        <f>VLOOKUP(G59,#REF!,33,FALSE)</f>
        <v>#REF!</v>
      </c>
      <c r="G59" s="2" t="e">
        <f>LARGE(#REF!,3)</f>
        <v>#REF!</v>
      </c>
      <c r="I59" t="e">
        <f>VLOOKUP(K59,#REF!,31,FALSE)</f>
        <v>#REF!</v>
      </c>
      <c r="J59" t="e">
        <f>VLOOKUP(K59,#REF!,32,FALSE)</f>
        <v>#REF!</v>
      </c>
      <c r="K59" s="2" t="e">
        <f>LARGE(#REF!,3)</f>
        <v>#REF!</v>
      </c>
      <c r="M59" t="e">
        <f>VLOOKUP(O59,#REF!,6,FALSE)</f>
        <v>#REF!</v>
      </c>
      <c r="N59" t="e">
        <f>VLOOKUP(O59,#REF!,7,FALSE)</f>
        <v>#REF!</v>
      </c>
      <c r="O59" s="2" t="e">
        <f>LARGE(#REF!,3)</f>
        <v>#REF!</v>
      </c>
      <c r="P59" s="2"/>
      <c r="Q59" t="e">
        <f>VLOOKUP(S59,#REF!,5,FALSE)</f>
        <v>#REF!</v>
      </c>
      <c r="R59" t="e">
        <f>VLOOKUP(S59,#REF!,6,FALSE)</f>
        <v>#REF!</v>
      </c>
      <c r="S59" s="2" t="e">
        <f>LARGE(#REF!,3)</f>
        <v>#REF!</v>
      </c>
      <c r="U59" t="e">
        <f>VLOOKUP(W59,#REF!,3,FALSE)</f>
        <v>#REF!</v>
      </c>
      <c r="V59" t="e">
        <f>VLOOKUP(W59,#REF!,4,FALSE)</f>
        <v>#REF!</v>
      </c>
      <c r="W59" s="2" t="e">
        <f>LARGE(#REF!,3)</f>
        <v>#REF!</v>
      </c>
    </row>
    <row r="60" spans="1:24">
      <c r="A60" t="e">
        <f>VLOOKUP(C60,#REF!,33,FALSE)</f>
        <v>#REF!</v>
      </c>
      <c r="B60" t="e">
        <f>VLOOKUP(C60,#REF!,34,FALSE)</f>
        <v>#REF!</v>
      </c>
      <c r="C60" s="2" t="e">
        <f>LARGE(#REF!,4)</f>
        <v>#REF!</v>
      </c>
      <c r="D60"/>
      <c r="E60" t="e">
        <f>VLOOKUP(G60,#REF!,32,FALSE)</f>
        <v>#REF!</v>
      </c>
      <c r="F60" t="e">
        <f>VLOOKUP(G60,#REF!,33,FALSE)</f>
        <v>#REF!</v>
      </c>
      <c r="G60" s="2" t="e">
        <f>LARGE(#REF!,4)</f>
        <v>#REF!</v>
      </c>
      <c r="I60" t="e">
        <f>VLOOKUP(K60,#REF!,31,FALSE)</f>
        <v>#REF!</v>
      </c>
      <c r="J60" t="e">
        <f>VLOOKUP(K60,#REF!,32,FALSE)</f>
        <v>#REF!</v>
      </c>
      <c r="K60" s="2" t="e">
        <f>LARGE(#REF!,4)</f>
        <v>#REF!</v>
      </c>
      <c r="M60" t="e">
        <f>VLOOKUP(O60,#REF!,6,FALSE)</f>
        <v>#REF!</v>
      </c>
      <c r="N60" t="e">
        <f>VLOOKUP(O60,#REF!,7,FALSE)</f>
        <v>#REF!</v>
      </c>
      <c r="O60" s="2" t="e">
        <f>LARGE(#REF!,4)</f>
        <v>#REF!</v>
      </c>
      <c r="P60" s="2"/>
      <c r="Q60" t="e">
        <f>VLOOKUP(S60,#REF!,5,FALSE)</f>
        <v>#REF!</v>
      </c>
      <c r="R60" t="e">
        <f>VLOOKUP(S60,#REF!,6,FALSE)</f>
        <v>#REF!</v>
      </c>
      <c r="S60" s="2" t="e">
        <f>LARGE(#REF!,4)</f>
        <v>#REF!</v>
      </c>
      <c r="U60" t="e">
        <f>VLOOKUP(W60,#REF!,3,FALSE)</f>
        <v>#REF!</v>
      </c>
      <c r="V60" t="e">
        <f>VLOOKUP(W60,#REF!,4,FALSE)</f>
        <v>#REF!</v>
      </c>
      <c r="W60" s="2" t="e">
        <f>LARGE(#REF!,4)</f>
        <v>#REF!</v>
      </c>
    </row>
    <row r="61" spans="1:24">
      <c r="A61" t="e">
        <f>VLOOKUP(C61,#REF!,33,FALSE)</f>
        <v>#REF!</v>
      </c>
      <c r="B61" t="e">
        <f>VLOOKUP(C61,#REF!,34,FALSE)</f>
        <v>#REF!</v>
      </c>
      <c r="C61" s="2" t="e">
        <f>LARGE(#REF!,5)</f>
        <v>#REF!</v>
      </c>
      <c r="D61"/>
      <c r="E61" t="e">
        <f>VLOOKUP(G61,#REF!,32,FALSE)</f>
        <v>#REF!</v>
      </c>
      <c r="F61" t="e">
        <f>VLOOKUP(G61,#REF!,33,FALSE)</f>
        <v>#REF!</v>
      </c>
      <c r="G61" s="2" t="e">
        <f>LARGE(#REF!,5)</f>
        <v>#REF!</v>
      </c>
      <c r="I61" t="e">
        <f>VLOOKUP(K61,#REF!,31,FALSE)</f>
        <v>#REF!</v>
      </c>
      <c r="J61" t="e">
        <f>VLOOKUP(K61,#REF!,32,FALSE)</f>
        <v>#REF!</v>
      </c>
      <c r="K61" s="2" t="e">
        <f>LARGE(#REF!,5)</f>
        <v>#REF!</v>
      </c>
      <c r="M61" t="e">
        <f>VLOOKUP(O61,#REF!,6,FALSE)</f>
        <v>#REF!</v>
      </c>
      <c r="N61" t="e">
        <f>VLOOKUP(O61,#REF!,7,FALSE)</f>
        <v>#REF!</v>
      </c>
      <c r="O61" s="2" t="e">
        <f>LARGE(#REF!,5)</f>
        <v>#REF!</v>
      </c>
      <c r="P61" s="2"/>
      <c r="Q61" t="e">
        <f>VLOOKUP(S61,#REF!,5,FALSE)</f>
        <v>#REF!</v>
      </c>
      <c r="R61" t="e">
        <f>VLOOKUP(S61,#REF!,6,FALSE)</f>
        <v>#REF!</v>
      </c>
      <c r="S61" s="2" t="e">
        <f>LARGE(#REF!,5)</f>
        <v>#REF!</v>
      </c>
      <c r="U61" t="e">
        <f>VLOOKUP(W61,#REF!,3,FALSE)</f>
        <v>#REF!</v>
      </c>
      <c r="V61" t="e">
        <f>VLOOKUP(W61,#REF!,4,FALSE)</f>
        <v>#REF!</v>
      </c>
      <c r="W61" s="2" t="e">
        <f>LARGE(#REF!,5)</f>
        <v>#REF!</v>
      </c>
    </row>
    <row r="62" spans="1:24">
      <c r="C62" s="2"/>
      <c r="D62"/>
      <c r="G62" s="2"/>
      <c r="K62" s="2"/>
      <c r="O62" s="2"/>
      <c r="P62" s="2"/>
      <c r="S62" s="2"/>
      <c r="W62" s="2"/>
    </row>
    <row r="63" spans="1:24">
      <c r="A63" s="62" t="s">
        <v>610</v>
      </c>
      <c r="C63" s="2"/>
      <c r="D63" t="s">
        <v>2250</v>
      </c>
      <c r="G63" s="2"/>
      <c r="H63" t="s">
        <v>3142</v>
      </c>
      <c r="K63" s="2"/>
      <c r="L63" s="2"/>
    </row>
    <row r="64" spans="1:24">
      <c r="A64" t="e">
        <f>VLOOKUP(C64,County!$J$3:$BJ$3258,45,FALSE)</f>
        <v>#VALUE!</v>
      </c>
      <c r="B64" t="e">
        <f>VLOOKUP(C64,County!$J$3:$BK$3258,46,FALSE)</f>
        <v>#VALUE!</v>
      </c>
      <c r="C64" s="2" t="e">
        <f>DMAX(County!D1:J3258,"Obama",D63:D64)</f>
        <v>#VALUE!</v>
      </c>
      <c r="D64">
        <v>2</v>
      </c>
      <c r="E64" t="e">
        <f>VLOOKUP(G64,County!$K$3:$BJ$3258,44,FALSE)</f>
        <v>#VALUE!</v>
      </c>
      <c r="F64" t="e">
        <f>VLOOKUP(G64,County!$K$3:$BK$3258,45,FALSE)</f>
        <v>#VALUE!</v>
      </c>
      <c r="G64" s="2" t="e">
        <f>DMAX(County!E1:K3258,"Romney",H63:H64)</f>
        <v>#VALUE!</v>
      </c>
      <c r="H64">
        <v>2</v>
      </c>
      <c r="K64" s="2"/>
      <c r="L64" s="5"/>
    </row>
    <row r="65" spans="1:31">
      <c r="H65" s="2"/>
      <c r="L65" s="2"/>
      <c r="M65" s="5"/>
    </row>
    <row r="66" spans="1:31">
      <c r="A66" s="62" t="s">
        <v>1361</v>
      </c>
      <c r="D66" t="s">
        <v>2250</v>
      </c>
      <c r="G66" s="2"/>
      <c r="H66" t="s">
        <v>3142</v>
      </c>
      <c r="I66" s="8"/>
      <c r="J66" s="8"/>
      <c r="K66" s="68"/>
      <c r="L66" s="69"/>
    </row>
    <row r="67" spans="1:31">
      <c r="A67" t="e">
        <f>VLOOKUP(C67,County!$J$3:$BJ$3258,45,FALSE)</f>
        <v>#VALUE!</v>
      </c>
      <c r="B67" t="e">
        <f>VLOOKUP(C67,County!$J$3:$BK$3258,46,FALSE)</f>
        <v>#VALUE!</v>
      </c>
      <c r="C67" s="2" t="e">
        <f>DMIN(County!D1:J3258,"Obama",D66:D67)</f>
        <v>#VALUE!</v>
      </c>
      <c r="D67">
        <v>1</v>
      </c>
      <c r="E67" t="e">
        <f>VLOOKUP(G67,County!$K$3:$BJ$3258,44,FALSE)</f>
        <v>#VALUE!</v>
      </c>
      <c r="F67" t="e">
        <f>VLOOKUP(G67,County!$K$3:$BK$3258,45,FALSE)</f>
        <v>#VALUE!</v>
      </c>
      <c r="G67" s="2" t="e">
        <f>DMIN(County!E1:K3258,"Romney",H66:H67)</f>
        <v>#VALUE!</v>
      </c>
      <c r="H67">
        <v>1</v>
      </c>
      <c r="I67" s="8"/>
      <c r="J67" s="8"/>
      <c r="K67" s="68"/>
      <c r="L67" s="8"/>
    </row>
    <row r="68" spans="1:31">
      <c r="H68" s="2"/>
      <c r="J68" s="8"/>
      <c r="K68" s="8"/>
      <c r="L68" s="68"/>
      <c r="M68" s="8"/>
    </row>
    <row r="69" spans="1:31">
      <c r="A69" t="s">
        <v>1531</v>
      </c>
      <c r="B69" s="17" t="str">
        <f>A28</f>
        <v>Biden</v>
      </c>
      <c r="C69" s="97" t="str">
        <f>E28</f>
        <v>Trump</v>
      </c>
      <c r="D69" s="98" t="str">
        <f>I28</f>
        <v>Pierce</v>
      </c>
      <c r="E69" s="5" t="str">
        <f>M28</f>
        <v>Jorgensen</v>
      </c>
      <c r="F69" s="5" t="str">
        <f>Q28</f>
        <v>Hawkins</v>
      </c>
      <c r="G69" s="5" t="e">
        <f>#REF!</f>
        <v>#REF!</v>
      </c>
      <c r="H69" s="5" t="str">
        <f>U28</f>
        <v>Blankenship</v>
      </c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spans="1:31">
      <c r="A70" t="s">
        <v>3145</v>
      </c>
      <c r="B70" s="5">
        <f>COUNTIF(State!$G$1:$G$53,1)</f>
        <v>26</v>
      </c>
      <c r="C70" s="5">
        <f>COUNTIF(State!$H$1:$H$53,1)</f>
        <v>25</v>
      </c>
      <c r="D70" s="5">
        <f>COUNTIF(State!$I$1:$I$53,1)</f>
        <v>0</v>
      </c>
      <c r="E70" s="5">
        <f>COUNTIF(State!$CN$1:$CN$53,1)</f>
        <v>0</v>
      </c>
      <c r="F70" s="5">
        <f>COUNTIF(State!$CO$1:$CO$53,1)</f>
        <v>0</v>
      </c>
      <c r="G70" s="5">
        <f>COUNTIF(State!$CP$1:$CP$53,1)</f>
        <v>0</v>
      </c>
      <c r="H70" s="5">
        <f>COUNTIF(State!$CQ$1:$CQ$53,1)</f>
        <v>0</v>
      </c>
      <c r="K70" s="5"/>
      <c r="M70" s="5"/>
      <c r="O70" s="5"/>
      <c r="P70" s="5"/>
      <c r="Q70" s="5"/>
      <c r="S70" s="5"/>
      <c r="T70" s="5"/>
      <c r="U70" s="5"/>
      <c r="W70" s="5"/>
      <c r="X70" s="5"/>
      <c r="Y70" s="5"/>
      <c r="Z70" s="5"/>
      <c r="AA70" s="5"/>
      <c r="AB70" s="5"/>
      <c r="AC70" s="5"/>
      <c r="AD70" s="5"/>
      <c r="AE70" s="5"/>
    </row>
    <row r="71" spans="1:31">
      <c r="A71" t="s">
        <v>2570</v>
      </c>
      <c r="B71" s="5">
        <f>COUNTIF(State!$G$1:$G$53,2)</f>
        <v>25</v>
      </c>
      <c r="C71" s="5">
        <f>COUNTIF(State!$H$1:$H$53,2)</f>
        <v>26</v>
      </c>
      <c r="D71" s="5">
        <f>COUNTIF(State!$I$1:$I$53,2)</f>
        <v>0</v>
      </c>
      <c r="E71" s="5">
        <f>COUNTIF(State!$CN$1:$CN$53,2)</f>
        <v>0</v>
      </c>
      <c r="F71" s="5">
        <f>COUNTIF(State!$CO$1:$CO$53,2)</f>
        <v>0</v>
      </c>
      <c r="G71" s="5">
        <f>COUNTIF(State!$CP$1:$CP$53,2)</f>
        <v>0</v>
      </c>
      <c r="H71" s="5">
        <f>COUNTIF(State!$CQ$1:$CQ$53,2)</f>
        <v>0</v>
      </c>
      <c r="K71" s="5"/>
      <c r="M71" s="5"/>
      <c r="O71" s="5"/>
      <c r="P71" s="5"/>
      <c r="Q71" s="5"/>
      <c r="S71" s="5"/>
      <c r="T71" s="5"/>
      <c r="U71" s="5"/>
      <c r="W71" s="5"/>
      <c r="X71" s="5"/>
      <c r="Y71" s="5"/>
      <c r="Z71" s="5"/>
      <c r="AA71" s="5"/>
      <c r="AB71" s="5"/>
      <c r="AC71" s="5"/>
      <c r="AD71" s="5"/>
      <c r="AE71" s="5"/>
    </row>
    <row r="72" spans="1:31">
      <c r="A72" t="s">
        <v>2571</v>
      </c>
      <c r="B72" s="5">
        <f>COUNTIF(State!$G$1:$G$53,3)</f>
        <v>0</v>
      </c>
      <c r="C72" s="5">
        <f>COUNTIF(State!$H$1:$H$53,3)</f>
        <v>0</v>
      </c>
      <c r="D72" s="5">
        <f>COUNTIF(State!$I$1:$I$53,3)</f>
        <v>0</v>
      </c>
      <c r="E72" s="5">
        <f>COUNTIF(State!$CN$1:$CN$53,3)</f>
        <v>50</v>
      </c>
      <c r="F72" s="5">
        <f>COUNTIF(State!$CO$1:$CO$53,3)</f>
        <v>0</v>
      </c>
      <c r="G72" s="5">
        <f>COUNTIF(State!$CP$1:$CP$53,3)</f>
        <v>0</v>
      </c>
      <c r="H72" s="5">
        <f>COUNTIF(State!$CQ$1:$CQ$53,3)</f>
        <v>0</v>
      </c>
      <c r="K72" s="5"/>
      <c r="M72" s="5"/>
      <c r="O72" s="5"/>
      <c r="P72" s="5"/>
      <c r="Q72" s="5"/>
      <c r="S72" s="5"/>
      <c r="T72" s="5"/>
      <c r="U72" s="5"/>
      <c r="W72" s="5"/>
      <c r="X72" s="5"/>
      <c r="Y72" s="5"/>
      <c r="Z72" s="5"/>
      <c r="AA72" s="5"/>
      <c r="AB72" s="5"/>
      <c r="AC72" s="5"/>
      <c r="AD72" s="5"/>
      <c r="AE72" s="5"/>
    </row>
    <row r="73" spans="1:31">
      <c r="B73" s="5"/>
      <c r="C73" s="5"/>
      <c r="D73" s="5"/>
      <c r="E73" s="5"/>
      <c r="F73" s="5"/>
      <c r="G73" s="5"/>
      <c r="H73" s="5"/>
      <c r="K73" s="5"/>
      <c r="M73" s="5"/>
      <c r="O73" s="5"/>
      <c r="P73" s="5"/>
      <c r="Q73" s="5"/>
      <c r="S73" s="5"/>
      <c r="T73" s="5"/>
      <c r="U73" s="5"/>
      <c r="W73" s="5"/>
      <c r="X73" s="5"/>
      <c r="Y73" s="5"/>
      <c r="Z73" s="5"/>
      <c r="AA73" s="5"/>
      <c r="AB73" s="5"/>
      <c r="AC73" s="5"/>
      <c r="AD73" s="5"/>
      <c r="AE73" s="5"/>
    </row>
    <row r="74" spans="1:31">
      <c r="A74" t="s">
        <v>2051</v>
      </c>
      <c r="B74" s="2"/>
      <c r="C74" s="2"/>
    </row>
    <row r="75" spans="1:31" s="5" customFormat="1">
      <c r="A75" s="85" t="s">
        <v>3145</v>
      </c>
      <c r="B75" s="1">
        <f>COUNTIF(County!D$1:D$3258,1)-B70</f>
        <v>558</v>
      </c>
      <c r="C75" s="1">
        <f>COUNTIF(County!E$1:E$3258,1)-C70</f>
        <v>2582</v>
      </c>
      <c r="D75" s="1">
        <f>COUNTIF(County!F$1:F$3258,1)-D70</f>
        <v>0</v>
      </c>
      <c r="E75" s="1">
        <f>COUNTIF(County!BA$1:BA$3258,1)-E70</f>
        <v>0</v>
      </c>
      <c r="F75" s="1">
        <f>COUNTIF(County!BB$1:BB$3258,1)-F70</f>
        <v>0</v>
      </c>
      <c r="G75" s="1">
        <f>COUNTIF(County!BC$1:BC$3258,1)-G70</f>
        <v>0</v>
      </c>
      <c r="H75" s="1">
        <f>COUNTIF(County!BD$1:BD$3258,1)-H70</f>
        <v>0</v>
      </c>
    </row>
    <row r="76" spans="1:31" s="5" customFormat="1">
      <c r="A76" s="85" t="s">
        <v>2570</v>
      </c>
      <c r="B76" s="1">
        <f>COUNTIF(County!D$1:D$3258,2)-B71</f>
        <v>2582</v>
      </c>
      <c r="C76" s="1">
        <f>COUNTIF(County!E$1:E$3258,2)-C71</f>
        <v>558</v>
      </c>
      <c r="D76" s="1">
        <f>COUNTIF(County!F$1:F$3258,2)-D71</f>
        <v>0</v>
      </c>
      <c r="E76" s="1">
        <f>COUNTIF(County!BA$1:BA$3258,2)-E71</f>
        <v>0</v>
      </c>
      <c r="F76" s="1">
        <f>COUNTIF(County!BB$1:BB$3258,2)-F71</f>
        <v>0</v>
      </c>
      <c r="G76" s="1">
        <f>COUNTIF(County!BC$1:BC$3258,2)-G71</f>
        <v>0</v>
      </c>
      <c r="H76" s="1">
        <f>COUNTIF(County!BD$1:BD$3258,2)-H71</f>
        <v>0</v>
      </c>
    </row>
    <row r="77" spans="1:31" s="5" customFormat="1">
      <c r="A77" s="85" t="s">
        <v>2571</v>
      </c>
      <c r="B77" s="1">
        <f>COUNTIF(County!D$1:D$3258,3)-B72</f>
        <v>0</v>
      </c>
      <c r="C77" s="1">
        <f>COUNTIF(County!E$1:E$3258,3)-C72</f>
        <v>0</v>
      </c>
      <c r="D77" s="1">
        <f>COUNTIF(County!F$1:F$3258,3)-D72</f>
        <v>2</v>
      </c>
      <c r="E77" s="1">
        <f>COUNTIF(County!BA$1:BA$3258,3)-E72</f>
        <v>3076</v>
      </c>
      <c r="F77" s="1">
        <f>COUNTIF(County!BB$1:BB$3258,3)-F72</f>
        <v>11</v>
      </c>
      <c r="G77" s="1">
        <f>COUNTIF(County!BC$1:BC$3258,3)-G72</f>
        <v>0</v>
      </c>
      <c r="H77" s="1">
        <f>COUNTIF(County!BD$1:BD$3258,3)-H72</f>
        <v>10</v>
      </c>
    </row>
    <row r="78" spans="1:31" s="5" customFormat="1">
      <c r="A78" s="85" t="s">
        <v>1216</v>
      </c>
      <c r="B78" s="1">
        <f>COUNTIF(County!$D$1:$D$3258,4)-COUNTIF(State!$G$1:$G$53,4)</f>
        <v>0</v>
      </c>
      <c r="C78" s="1">
        <f>COUNTIF(County!$E$1:$E$3258,4)-COUNTIF(State!$H$1:$H$53,4)</f>
        <v>0</v>
      </c>
      <c r="D78" s="1">
        <f>COUNTIF(County!$F$1:$F$3258,4)-COUNTIF(State!$I$1:$I$53,4)</f>
        <v>112</v>
      </c>
      <c r="E78" s="1">
        <f>COUNTIF(County!$BA$1:$BA$3258,4)-COUNTIF(State!$CN$1:$CN$53,4)</f>
        <v>49</v>
      </c>
      <c r="F78" s="1">
        <f>COUNTIF(County!$BB$1:$BB$3258,4)-COUNTIF(State!$CO$1:$CO$53,4)</f>
        <v>1019</v>
      </c>
      <c r="G78" s="1">
        <f>COUNTIF(County!$BC$1:$BC$3258,4)-COUNTIF(State!$CP$1:$CP$53,4)</f>
        <v>17</v>
      </c>
      <c r="H78" s="1">
        <f>COUNTIF(County!$BD$1:$BD$3258,4)-COUNTIF(State!$CQ$1:$CQ$53,4)</f>
        <v>168</v>
      </c>
    </row>
    <row r="80" spans="1:31">
      <c r="A80" s="85" t="s">
        <v>262</v>
      </c>
    </row>
    <row r="81" spans="1:4">
      <c r="A81" t="s">
        <v>2180</v>
      </c>
      <c r="B81" s="1">
        <f>COUNTIF(State!$M1:$M53,"&lt;.0999")</f>
        <v>0</v>
      </c>
      <c r="C81" s="1">
        <f>COUNTIF(State!$O1:$O53,"&lt;.0999")</f>
        <v>1</v>
      </c>
      <c r="D81" s="1">
        <f>COUNTIF(State!$Q$1:$Q$53,"&lt;.0999")</f>
        <v>51</v>
      </c>
    </row>
    <row r="82" spans="1:4">
      <c r="A82" t="s">
        <v>2036</v>
      </c>
      <c r="B82" s="1">
        <f>COUNTIF(State!$M$1:$M$53,"&lt;.1999")-B81</f>
        <v>0</v>
      </c>
      <c r="C82" s="1">
        <f>COUNTIF(State!$O$1:$O$53,"&lt;.1999")-C81</f>
        <v>0</v>
      </c>
      <c r="D82" s="1">
        <f>COUNTIF(State!$Q$1:$Q$53,"&lt;.1999")-D81</f>
        <v>0</v>
      </c>
    </row>
    <row r="83" spans="1:4">
      <c r="A83" t="s">
        <v>1536</v>
      </c>
      <c r="B83" s="1">
        <f>COUNTIF(State!$M$1:$M$53,"&lt;.2999")-SUM(B81:B82)</f>
        <v>2</v>
      </c>
      <c r="C83" s="1">
        <f>COUNTIF(State!$O$1:$O$53,"&lt;.2999")-SUM(C81:C82)</f>
        <v>0</v>
      </c>
      <c r="D83" s="1">
        <f>COUNTIF(State!$Q$1:$Q$53,"&lt;.2999")-SUM(D81:D82)</f>
        <v>0</v>
      </c>
    </row>
    <row r="84" spans="1:4">
      <c r="A84" t="s">
        <v>2732</v>
      </c>
      <c r="B84" s="1">
        <f>COUNTIF(State!$M$1:$M$53,"&lt;.3999")-SUM(B81:B83)</f>
        <v>11</v>
      </c>
      <c r="C84" s="1">
        <f>COUNTIF(State!$O$1:$O$53,"&lt;.3999")-SUM(C81:C83)</f>
        <v>9</v>
      </c>
      <c r="D84" s="1">
        <f>COUNTIF(State!$Q$1:$Q$53,"&lt;.3999")-SUM(D81:D83)</f>
        <v>0</v>
      </c>
    </row>
    <row r="85" spans="1:4">
      <c r="A85" t="s">
        <v>2973</v>
      </c>
      <c r="B85" s="1">
        <f>COUNTIF(State!$M$1:$M$53,"&lt;.4999")-SUM(B81:B84)</f>
        <v>16</v>
      </c>
      <c r="C85" s="1">
        <f>COUNTIF(State!$O$1:$O$53,"&lt;.4999")-SUM(C81:C84)</f>
        <v>17</v>
      </c>
      <c r="D85" s="1">
        <f>COUNTIF(State!$Q$1:$Q$53,"&lt;.4999")-SUM(D81:D84)</f>
        <v>0</v>
      </c>
    </row>
    <row r="86" spans="1:4">
      <c r="A86" t="s">
        <v>3032</v>
      </c>
      <c r="B86" s="1">
        <f>COUNTIF(State!$M$1:$M$53,"&lt;.5999")-SUM(B81:B85)</f>
        <v>16</v>
      </c>
      <c r="C86" s="1">
        <f>COUNTIF(State!$O$1:$O$53,"&lt;.5999")-SUM(C81:C85)</f>
        <v>14</v>
      </c>
      <c r="D86" s="1">
        <f>COUNTIF(State!$Q$1:$Q$53,"&lt;.5999")-SUM(D81:D85)</f>
        <v>0</v>
      </c>
    </row>
    <row r="87" spans="1:4">
      <c r="A87" t="s">
        <v>3033</v>
      </c>
      <c r="B87" s="1">
        <f>COUNTIF(State!$M$1:$M$53,"&lt;.6999")-SUM(B81:B86)</f>
        <v>5</v>
      </c>
      <c r="C87" s="1">
        <f>COUNTIF(State!$O$1:$O$53,"&lt;.6999")-SUM(C81:C86)</f>
        <v>10</v>
      </c>
      <c r="D87" s="1">
        <f>COUNTIF(State!$Q$1:$Q$53,"&lt;.6999")-SUM(D81:D86)</f>
        <v>0</v>
      </c>
    </row>
    <row r="88" spans="1:4">
      <c r="A88" t="s">
        <v>3046</v>
      </c>
      <c r="B88" s="1">
        <f>COUNTIF(State!$M$1:$M$53,"&lt;.7999")-SUM(B81:B87)</f>
        <v>0</v>
      </c>
      <c r="C88" s="1">
        <f>COUNTIF(State!$O$1:$O$53,"&lt;.7999")-SUM(C81:C87)</f>
        <v>0</v>
      </c>
      <c r="D88" s="1">
        <f>COUNTIF(State!$Q$1:$Q$53,"&lt;.7999")-SUM(D81:D87)</f>
        <v>0</v>
      </c>
    </row>
    <row r="89" spans="1:4">
      <c r="A89" t="s">
        <v>3047</v>
      </c>
      <c r="B89" s="1">
        <f>COUNTIF(State!$M$1:$M$53,"&lt;.8999")-SUM(B81:B88)</f>
        <v>0</v>
      </c>
      <c r="C89" s="1">
        <f>COUNTIF(State!$O$1:$O$53,"&lt;.8999")-SUM(C81:C88)</f>
        <v>0</v>
      </c>
      <c r="D89" s="1">
        <f>COUNTIF(State!$Q$1:$Q$53,"&lt;.8999")-SUM(D81:D88)</f>
        <v>0</v>
      </c>
    </row>
    <row r="90" spans="1:4">
      <c r="A90" t="s">
        <v>1627</v>
      </c>
      <c r="B90" s="1">
        <f>COUNTIF(State!$M$1:$M$53,"&lt;1")-SUM(B81:B89)</f>
        <v>1</v>
      </c>
      <c r="C90" s="1">
        <f>COUNTIF(State!$O$1:$O$53,"&lt;1")-SUM(C81:C89)</f>
        <v>0</v>
      </c>
      <c r="D90" s="1">
        <f>COUNTIF(State!$Q$1:$Q$53,"&lt;1")-SUM(D81:D89)</f>
        <v>0</v>
      </c>
    </row>
    <row r="91" spans="1:4">
      <c r="D91"/>
    </row>
    <row r="92" spans="1:4">
      <c r="A92" t="s">
        <v>897</v>
      </c>
      <c r="D92"/>
    </row>
    <row r="93" spans="1:4">
      <c r="A93" t="s">
        <v>2180</v>
      </c>
      <c r="B93" s="1">
        <f>COUNTIF(County!J1:J3259,"&lt;.0999")-B81</f>
        <v>56</v>
      </c>
      <c r="C93" s="1">
        <f>COUNTIF(County!K1:K3259,"&lt;.0999")-C81</f>
        <v>2</v>
      </c>
      <c r="D93" s="1">
        <f>COUNTIF(County!L1:L3259,"&lt;.0999")-D81</f>
        <v>3139</v>
      </c>
    </row>
    <row r="94" spans="1:4">
      <c r="A94" t="s">
        <v>2036</v>
      </c>
      <c r="B94" s="1">
        <f>COUNTIF(County!J1:J3259,"&lt;.1999")-SUM(B81:B82)-B93</f>
        <v>618</v>
      </c>
      <c r="C94" s="1">
        <f>COUNTIF(County!K1:K3259,"&lt;.1999")-SUM(C81:C82)-C93</f>
        <v>31</v>
      </c>
      <c r="D94" s="1">
        <f>COUNTIF(County!L1:L3259,"&lt;.1999")-SUM(D81:D82)-D93</f>
        <v>0</v>
      </c>
    </row>
    <row r="95" spans="1:4">
      <c r="A95" t="s">
        <v>1536</v>
      </c>
      <c r="B95" s="1">
        <f>COUNTIF(County!J1:J3259,"&lt;.2999")-SUM(B81:B83)-SUM(B93:B94)</f>
        <v>891</v>
      </c>
      <c r="C95" s="1">
        <f>COUNTIF(County!K1:K3259,"&lt;.2999")-SUM(C81:C83)-SUM(C93:C94)</f>
        <v>77</v>
      </c>
      <c r="D95" s="1">
        <f>COUNTIF(County!L1:L3259,"&lt;.2999")-SUM(D81:D83)-SUM(D93:D94)</f>
        <v>0</v>
      </c>
    </row>
    <row r="96" spans="1:4">
      <c r="A96" t="s">
        <v>2732</v>
      </c>
      <c r="B96" s="1">
        <f>COUNTIF(County!J1:J3259,"&lt;.3999")-SUM(B81:B84)-SUM(B93:B95)</f>
        <v>643</v>
      </c>
      <c r="C96" s="1">
        <f>COUNTIF(County!K1:K3259,"&lt;.3999")-SUM(C81:C84)-SUM(C93:C95)</f>
        <v>173</v>
      </c>
      <c r="D96" s="1">
        <f>COUNTIF(County!L1:L3259,"&lt;.3999")-SUM(D81:D84)-SUM(D93:D95)</f>
        <v>0</v>
      </c>
    </row>
    <row r="97" spans="1:4">
      <c r="A97" t="s">
        <v>2973</v>
      </c>
      <c r="B97" s="1">
        <f>COUNTIF(County!J1:J3259,"&lt;.4999")-SUM(B81:B85)-SUM(B93:B96)</f>
        <v>414</v>
      </c>
      <c r="C97" s="1">
        <f>COUNTIF(County!K1:K3259,"&lt;.4999")-SUM(C81:C85)-SUM(C93:C96)</f>
        <v>302</v>
      </c>
      <c r="D97" s="1">
        <f>COUNTIF(County!L1:L3259,"&lt;.4999")-SUM(D81:D85)-SUM(D93:D96)</f>
        <v>0</v>
      </c>
    </row>
    <row r="98" spans="1:4">
      <c r="A98" t="s">
        <v>3032</v>
      </c>
      <c r="B98" s="1">
        <f>COUNTIF(County!J1:J3259,"&lt;.5999")-SUM(B81:B86)-SUM(B93:B97)</f>
        <v>272</v>
      </c>
      <c r="C98" s="1">
        <f>COUNTIF(County!K1:K3259,"&lt;.5999")-SUM(C81:C86)-SUM(C93:C97)</f>
        <v>455</v>
      </c>
      <c r="D98" s="1">
        <f>COUNTIF(County!L1:L3259,"&lt;.5999")-SUM(D81:D86)-SUM(D93:D97)</f>
        <v>0</v>
      </c>
    </row>
    <row r="99" spans="1:4">
      <c r="A99" t="s">
        <v>3033</v>
      </c>
      <c r="B99" s="1">
        <f>COUNTIF(County!J1:J3259,"&lt;.6999")-SUM(B81:B87)-SUM(B93:B98)</f>
        <v>161</v>
      </c>
      <c r="C99" s="1">
        <f>COUNTIF(County!K1:K3259,"&lt;.6999")-SUM(C81:C87)-SUM(C93:C98)</f>
        <v>692</v>
      </c>
      <c r="D99" s="1">
        <f>COUNTIF(County!L1:L3259,"&lt;.6999")-SUM(D81:D87)-SUM(D93:D98)</f>
        <v>0</v>
      </c>
    </row>
    <row r="100" spans="1:4">
      <c r="A100" t="s">
        <v>3046</v>
      </c>
      <c r="B100" s="1">
        <f>COUNTIF(County!J1:J3259,"&lt;.7999")-SUM(B81:B88)-SUM(B93:B99)</f>
        <v>55</v>
      </c>
      <c r="C100" s="1">
        <f>COUNTIF(County!K1:K3259,"&lt;.7999")-SUM(C81:C88)-SUM(C93:C99)</f>
        <v>875</v>
      </c>
      <c r="D100" s="1">
        <f>COUNTIF(County!L1:L3259,"&lt;.7999")-SUM(D81:D88)-SUM(D93:D99)</f>
        <v>0</v>
      </c>
    </row>
    <row r="101" spans="1:4">
      <c r="A101" t="s">
        <v>3047</v>
      </c>
      <c r="B101" s="1">
        <f>COUNTIF(County!J1:J3259,"&lt;.8999")-SUM(B81:B89)-SUM(B93:B100)</f>
        <v>29</v>
      </c>
      <c r="C101" s="1">
        <f>COUNTIF(County!K1:K3259,"&lt;.8999")-SUM(C81:C89)-SUM(C93:C100)</f>
        <v>501</v>
      </c>
      <c r="D101" s="1">
        <f>COUNTIF(County!L1:L3259,"&lt;.8999")-SUM(D81:D89)-SUM(D93:D100)</f>
        <v>0</v>
      </c>
    </row>
    <row r="102" spans="1:4">
      <c r="A102" t="s">
        <v>1627</v>
      </c>
      <c r="B102" s="1">
        <f>COUNTIF(County!J1:J3259,"&lt;.9999")-SUM(B81:B90)-SUM(B93:B101)</f>
        <v>0</v>
      </c>
      <c r="C102" s="1">
        <f>COUNTIF(County!K1:K3259,"&lt;.9999")-SUM(C81:C90)-SUM(C93:C101)</f>
        <v>31</v>
      </c>
      <c r="D102" s="1">
        <f>COUNTIF(County!L1:L3259,"&lt;.9999")-SUM(D81:D90)-SUM(D93:D101)</f>
        <v>0</v>
      </c>
    </row>
    <row r="103" spans="1:4">
      <c r="B103" s="1"/>
      <c r="C103" s="1"/>
      <c r="D103" s="1"/>
    </row>
    <row r="104" spans="1:4">
      <c r="B104" s="1"/>
      <c r="D104"/>
    </row>
    <row r="106" spans="1:4">
      <c r="B106" s="2"/>
    </row>
    <row r="1822" spans="17:17">
      <c r="Q1822">
        <v>1155</v>
      </c>
    </row>
    <row r="2923" spans="74:77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60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60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60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60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60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60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60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60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60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60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60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60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60:77">
      <c r="BH2941">
        <v>4</v>
      </c>
      <c r="BV2941" t="str">
        <f>IF($BH2941&lt;&gt;"","",SUMIF(#REF!,$BL2941,#REF!)-N2941)</f>
        <v/>
      </c>
      <c r="BW2941" t="str">
        <f>IF($BH2941&lt;&gt;"","",SUMIF(#REF!,$BL2941,#REF!)-O2941)</f>
        <v/>
      </c>
      <c r="BX2941" t="str">
        <f>IF($BH2941&lt;&gt;"","",SUMIF(#REF!,$BL2941,#REF!)-P2941)</f>
        <v/>
      </c>
      <c r="BY2941" t="str">
        <f>IF($BH2941&lt;&gt;"","",SUMIF(#REF!,$BL2941,#REF!)-Q2941)</f>
        <v/>
      </c>
    </row>
    <row r="2942" spans="60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60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60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</sheetData>
  <mergeCells count="10">
    <mergeCell ref="A28:C28"/>
    <mergeCell ref="E28:G28"/>
    <mergeCell ref="I28:K28"/>
    <mergeCell ref="Q28:S28"/>
    <mergeCell ref="X2:Z2"/>
    <mergeCell ref="AB2:AD2"/>
    <mergeCell ref="M28:O28"/>
    <mergeCell ref="U28:W28"/>
    <mergeCell ref="X15:Z15"/>
    <mergeCell ref="AB15:AD15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workbookViewId="0">
      <pane xSplit="1" ySplit="8" topLeftCell="Z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M16" sqref="AM16"/>
    </sheetView>
  </sheetViews>
  <sheetFormatPr defaultColWidth="10.6640625" defaultRowHeight="13.2"/>
  <cols>
    <col min="1" max="1" width="20.6640625" style="8" bestFit="1" customWidth="1"/>
    <col min="2" max="2" width="13.88671875" style="8" customWidth="1"/>
    <col min="3" max="17" width="12.6640625" style="8" customWidth="1"/>
    <col min="18" max="16384" width="10.6640625" style="8"/>
  </cols>
  <sheetData>
    <row r="1" spans="1:39" s="108" customFormat="1">
      <c r="A1" s="62" t="s">
        <v>1257</v>
      </c>
      <c r="B1" s="13" t="str">
        <f>Candidates!D2</f>
        <v>Democratic</v>
      </c>
      <c r="C1" s="12" t="str">
        <f>Candidates!D3</f>
        <v>Republican</v>
      </c>
      <c r="D1" s="84" t="str">
        <f>Candidates!D4</f>
        <v>Independent</v>
      </c>
      <c r="E1" s="108" t="str">
        <f>Candidates!D5</f>
        <v>Libertarian</v>
      </c>
      <c r="F1" s="108" t="str">
        <f>Candidates!D6</f>
        <v>Green</v>
      </c>
      <c r="G1" s="108" t="str">
        <f>Candidates!D7</f>
        <v>Constitution</v>
      </c>
      <c r="H1" s="108" t="str">
        <f>Candidates!D8</f>
        <v>Alliance</v>
      </c>
      <c r="I1" s="108" t="str">
        <f>Candidates!D9</f>
        <v>Independent</v>
      </c>
      <c r="J1" s="108" t="str">
        <f>Candidates!D10</f>
        <v>Socialism and Liberation</v>
      </c>
      <c r="K1" s="108" t="str">
        <f>Candidates!D11</f>
        <v>-</v>
      </c>
      <c r="L1" s="108" t="str">
        <f>Candidates!D12</f>
        <v>Socialist Workers</v>
      </c>
      <c r="M1" s="108" t="str">
        <f>Candidates!D13</f>
        <v>Life &amp; Liberty</v>
      </c>
      <c r="N1" s="109" t="str">
        <f>Candidates!D14</f>
        <v>American Solidarity</v>
      </c>
      <c r="O1" s="108" t="str">
        <f>Candidates!D15</f>
        <v>Prohibition</v>
      </c>
      <c r="P1" s="108" t="str">
        <f>Candidates!D16</f>
        <v>Approval Voting</v>
      </c>
      <c r="Q1" s="108" t="str">
        <f>Candidates!D17</f>
        <v>Bread and Roses</v>
      </c>
      <c r="R1" s="108" t="str">
        <f>Candidates!D18</f>
        <v>Green AK</v>
      </c>
      <c r="S1" s="108" t="str">
        <f>Candidates!D19</f>
        <v>Independent American</v>
      </c>
      <c r="T1" s="108" t="str">
        <f>Candidates!D20</f>
        <v>Progressive</v>
      </c>
      <c r="U1" s="108" t="str">
        <f>Candidates!D21</f>
        <v>Socialist Equality</v>
      </c>
      <c r="V1" s="108" t="str">
        <f>Candidates!D22</f>
        <v>Unity</v>
      </c>
      <c r="W1" s="108" t="str">
        <f>Candidates!D23</f>
        <v>Independent</v>
      </c>
      <c r="X1" s="108" t="str">
        <f>Candidates!D24</f>
        <v>Independent</v>
      </c>
      <c r="Y1" s="108" t="str">
        <f>Candidates!D25</f>
        <v>Independent</v>
      </c>
      <c r="Z1" s="108" t="str">
        <f>Candidates!D26</f>
        <v>Independent</v>
      </c>
      <c r="AA1" s="108" t="str">
        <f>Candidates!D27</f>
        <v>Independent</v>
      </c>
      <c r="AB1" s="108" t="str">
        <f>Candidates!D28</f>
        <v>Independent</v>
      </c>
      <c r="AC1" s="108" t="str">
        <f>Candidates!D29</f>
        <v>Independent</v>
      </c>
      <c r="AD1" s="108" t="str">
        <f>Candidates!D30</f>
        <v>Bull Moose</v>
      </c>
      <c r="AE1" s="108" t="str">
        <f>Candidates!D31</f>
        <v>Independent</v>
      </c>
      <c r="AF1" s="108" t="str">
        <f>Candidates!D32</f>
        <v>Grumpy Old Patriots</v>
      </c>
      <c r="AG1" s="108" t="str">
        <f>Candidates!D33</f>
        <v>Independent</v>
      </c>
      <c r="AH1" s="109" t="str">
        <f>Candidates!D34</f>
        <v>Independent</v>
      </c>
      <c r="AI1" s="109" t="str">
        <f>Candidates!D35</f>
        <v>Independent</v>
      </c>
      <c r="AJ1" s="109" t="str">
        <f>Candidates!D36</f>
        <v>Boiling Frog</v>
      </c>
      <c r="AK1" s="109" t="str">
        <f>Candidates!D37</f>
        <v>Independent</v>
      </c>
      <c r="AL1" s="109" t="str">
        <f>Candidates!$D38</f>
        <v>-</v>
      </c>
      <c r="AM1" s="109" t="str">
        <f>Candidates!$D39</f>
        <v>Independent</v>
      </c>
    </row>
    <row r="2" spans="1:39" s="108" customFormat="1">
      <c r="A2" s="108" t="s">
        <v>253</v>
      </c>
      <c r="B2" s="108">
        <v>1</v>
      </c>
      <c r="C2" s="108">
        <v>2</v>
      </c>
      <c r="D2" s="108">
        <v>3</v>
      </c>
      <c r="E2" s="108">
        <v>4</v>
      </c>
      <c r="F2" s="108">
        <v>5</v>
      </c>
      <c r="G2" s="108">
        <v>6</v>
      </c>
      <c r="H2" s="108">
        <v>7</v>
      </c>
      <c r="I2" s="108">
        <v>8</v>
      </c>
      <c r="J2" s="108">
        <v>9</v>
      </c>
      <c r="K2" s="108">
        <v>10</v>
      </c>
      <c r="L2" s="108">
        <v>11</v>
      </c>
      <c r="M2" s="108">
        <v>12</v>
      </c>
      <c r="N2" s="108">
        <v>13</v>
      </c>
      <c r="O2" s="108">
        <v>14</v>
      </c>
      <c r="P2" s="108">
        <v>15</v>
      </c>
      <c r="Q2" s="108">
        <v>16</v>
      </c>
      <c r="R2" s="108">
        <v>17</v>
      </c>
      <c r="S2" s="108">
        <v>18</v>
      </c>
      <c r="T2" s="108">
        <v>19</v>
      </c>
      <c r="U2" s="108">
        <v>20</v>
      </c>
      <c r="V2" s="108">
        <v>21</v>
      </c>
      <c r="W2" s="108">
        <v>22</v>
      </c>
      <c r="X2" s="108">
        <v>23</v>
      </c>
      <c r="Y2" s="108">
        <v>24</v>
      </c>
      <c r="Z2" s="108">
        <v>25</v>
      </c>
      <c r="AA2" s="126">
        <v>26</v>
      </c>
      <c r="AB2" s="108">
        <v>27</v>
      </c>
      <c r="AC2" s="108">
        <v>28</v>
      </c>
      <c r="AD2" s="126">
        <v>29</v>
      </c>
      <c r="AE2" s="126">
        <v>30</v>
      </c>
      <c r="AF2" s="126">
        <v>31</v>
      </c>
      <c r="AG2" s="126">
        <v>32</v>
      </c>
      <c r="AH2" s="126">
        <v>33</v>
      </c>
      <c r="AI2" s="126">
        <v>34</v>
      </c>
      <c r="AJ2" s="126">
        <v>35</v>
      </c>
      <c r="AK2" s="126">
        <v>36</v>
      </c>
      <c r="AL2" s="126">
        <v>37</v>
      </c>
      <c r="AM2" s="126">
        <v>37</v>
      </c>
    </row>
    <row r="3" spans="1:39" s="108" customFormat="1">
      <c r="A3" s="108" t="s">
        <v>555</v>
      </c>
      <c r="B3" s="108" t="str">
        <f>Candidates!B2</f>
        <v>Joseph R. Biden, Jr.</v>
      </c>
      <c r="C3" s="108" t="str">
        <f>Candidates!B3</f>
        <v>Donald J. Trump</v>
      </c>
      <c r="D3" s="108" t="str">
        <f>Candidates!B4</f>
        <v>Brock Pierce</v>
      </c>
      <c r="E3" s="108" t="str">
        <f>Candidates!B5</f>
        <v>Dr. Jo Jorgensen</v>
      </c>
      <c r="F3" s="108" t="str">
        <f>Candidates!B6</f>
        <v>Howie Hawkins</v>
      </c>
      <c r="G3" s="109" t="str">
        <f>Candidates!B7</f>
        <v>Donald L. Blankenship</v>
      </c>
      <c r="H3" s="109" t="str">
        <f>Candidates!B8</f>
        <v>Rocky de la Fuente</v>
      </c>
      <c r="I3" s="109" t="str">
        <f>Candidates!B9</f>
        <v>Kanye West</v>
      </c>
      <c r="J3" s="109" t="str">
        <f>Candidates!B10</f>
        <v>Gloria La Riva</v>
      </c>
      <c r="K3" s="109" t="str">
        <f>Candidates!B11</f>
        <v>Write-in</v>
      </c>
      <c r="L3" s="109" t="str">
        <f>Candidates!B12</f>
        <v>Alyson Kennedy</v>
      </c>
      <c r="M3" s="109" t="str">
        <f>Candidates!B13</f>
        <v>John Richard Myers</v>
      </c>
      <c r="N3" s="109" t="str">
        <f>Candidates!B14</f>
        <v>Brian Carroll</v>
      </c>
      <c r="O3" s="109" t="str">
        <f>Candidates!B15</f>
        <v>Phil Collins</v>
      </c>
      <c r="P3" s="109" t="str">
        <f>Candidates!B16</f>
        <v>Blake Huber</v>
      </c>
      <c r="Q3" s="109" t="str">
        <f>Candidates!B17</f>
        <v>Jerry Segal</v>
      </c>
      <c r="R3" s="109" t="str">
        <f>Candidates!B18</f>
        <v>James Janos</v>
      </c>
      <c r="S3" s="109" t="str">
        <f>Candidates!B19</f>
        <v>Kyle Kenley Kopitke</v>
      </c>
      <c r="T3" s="109" t="str">
        <f>Candidates!B20</f>
        <v>Dario Hunter</v>
      </c>
      <c r="U3" s="109" t="str">
        <f>Candidates!B21</f>
        <v>Joseph Kishore</v>
      </c>
      <c r="V3" s="109" t="str">
        <f>Candidates!B22</f>
        <v>Bill Hammons</v>
      </c>
      <c r="W3" s="109" t="str">
        <f>Candidates!B23</f>
        <v>Eric Boddie</v>
      </c>
      <c r="X3" s="109" t="str">
        <f>Candidates!B24</f>
        <v>Mark Charles</v>
      </c>
      <c r="Y3" s="109" t="str">
        <f>Candidates!B25</f>
        <v>Richard Duncan</v>
      </c>
      <c r="Z3" s="109" t="str">
        <f>Candidates!B26</f>
        <v>Tom Hoefling</v>
      </c>
      <c r="AA3" s="109" t="str">
        <f>Candidates!B27</f>
        <v>Princess Khadijah Jacob-Fambro</v>
      </c>
      <c r="AB3" s="109" t="str">
        <f>Candidates!B28</f>
        <v>Ricki Sue King</v>
      </c>
      <c r="AC3" s="109" t="str">
        <f>Candidates!B29</f>
        <v>Christopher LaFontaine</v>
      </c>
      <c r="AD3" s="109" t="str">
        <f>Candidates!B30</f>
        <v>Keith McCormic</v>
      </c>
      <c r="AE3" s="109" t="str">
        <f>Candidates!B31</f>
        <v>Joe McHugh</v>
      </c>
      <c r="AF3" s="109" t="str">
        <f>Candidates!B32</f>
        <v>H. Brooke Paige</v>
      </c>
      <c r="AG3" s="109" t="str">
        <f>Candidates!B33</f>
        <v>Zachary Scalf</v>
      </c>
      <c r="AH3" s="109" t="str">
        <f>Candidates!B34</f>
        <v>Jordan Scott</v>
      </c>
      <c r="AI3" s="109" t="str">
        <f>Candidates!B35</f>
        <v>Jade Simmons</v>
      </c>
      <c r="AJ3" s="109" t="str">
        <f>Candidates!B36</f>
        <v>Gary Swing</v>
      </c>
      <c r="AK3" s="108" t="str">
        <f>Candidates!B37</f>
        <v>Sheila 'Samm' Tittle</v>
      </c>
      <c r="AL3" s="108" t="str">
        <f>Candidates!$B38</f>
        <v>None of These Candidates</v>
      </c>
      <c r="AM3" s="108" t="str">
        <f>Candidates!$B39</f>
        <v>C. L. Gammon</v>
      </c>
    </row>
    <row r="4" spans="1:39" s="108" customFormat="1">
      <c r="A4" s="108" t="s">
        <v>928</v>
      </c>
      <c r="B4" s="108" t="str">
        <f>Candidates!C2</f>
        <v>Kamala D. Harris</v>
      </c>
      <c r="C4" s="108" t="str">
        <f>Candidates!C3</f>
        <v>Michael R. Pence</v>
      </c>
      <c r="D4" s="108" t="str">
        <f>Candidates!C4</f>
        <v>Karla Ballard</v>
      </c>
      <c r="E4" s="108" t="str">
        <f>Candidates!C5</f>
        <v>Jeremy 'Spike' Cohen</v>
      </c>
      <c r="F4" s="108" t="str">
        <f>Candidates!C6</f>
        <v>Angela Nicole Walker</v>
      </c>
      <c r="G4" s="108" t="str">
        <f>Candidates!C7</f>
        <v>William Mohr</v>
      </c>
      <c r="H4" s="108" t="str">
        <f>Candidates!C8</f>
        <v>Darcy G. Richardson</v>
      </c>
      <c r="I4" s="108" t="str">
        <f>Candidates!C9</f>
        <v>Michelle Tidball</v>
      </c>
      <c r="J4" s="108" t="str">
        <f>Candidates!C10</f>
        <v>Sunil Freeman</v>
      </c>
      <c r="K4" s="108" t="str">
        <f>Candidates!C11</f>
        <v>-</v>
      </c>
      <c r="L4" s="108" t="str">
        <f>Candidates!C12</f>
        <v>Malcolm M. Jarrett</v>
      </c>
      <c r="M4" s="108" t="str">
        <f>Candidates!C13</f>
        <v>Tiara Suzanne Lusk</v>
      </c>
      <c r="N4" s="108" t="str">
        <f>Candidates!C14</f>
        <v>Amar Patel</v>
      </c>
      <c r="O4" s="108" t="str">
        <f>Candidates!C15</f>
        <v>Billy Joe Parker</v>
      </c>
      <c r="P4" s="108" t="str">
        <f>Candidates!C16</f>
        <v>Frank Atwood</v>
      </c>
      <c r="Q4" s="108" t="str">
        <f>Candidates!C17</f>
        <v>John de Graaf</v>
      </c>
      <c r="R4" s="108" t="str">
        <f>Candidates!C18</f>
        <v>Cynthia McKinney</v>
      </c>
      <c r="S4" s="108" t="str">
        <f>Candidates!C19</f>
        <v>Taja Yvonne Iwanow</v>
      </c>
      <c r="T4" s="108" t="str">
        <f>Candidates!C20</f>
        <v>Dawn Neptune Adams</v>
      </c>
      <c r="U4" s="108" t="str">
        <f>Candidates!C21</f>
        <v>Norissa Santa Cruz</v>
      </c>
      <c r="V4" s="108" t="str">
        <f>Candidates!C22</f>
        <v>Eric Bodenstab</v>
      </c>
      <c r="W4" s="108" t="str">
        <f>Candidates!C23</f>
        <v>Eric C. Stoneham</v>
      </c>
      <c r="X4" s="108" t="str">
        <f>Candidates!C24</f>
        <v>Adrian Wallace</v>
      </c>
      <c r="Y4" s="108" t="str">
        <f>Candidates!C25</f>
        <v>Mitch Bupp</v>
      </c>
      <c r="Z4" s="108" t="str">
        <f>Candidates!C26</f>
        <v>Andy Prior</v>
      </c>
      <c r="AA4" s="108" t="str">
        <f>Candidates!C27</f>
        <v>Khadijah Maryam Jacob Sr.</v>
      </c>
      <c r="AB4" s="108" t="str">
        <f>Candidates!C28</f>
        <v>Dayna R. Chandler</v>
      </c>
      <c r="AC4" s="108" t="str">
        <f>Candidates!C29</f>
        <v>Michael Speed</v>
      </c>
      <c r="AD4" s="108" t="str">
        <f>Candidates!C30</f>
        <v>Sam Blasiak</v>
      </c>
      <c r="AE4" s="108" t="str">
        <f>Candidates!C31</f>
        <v>Elizabeth Storm</v>
      </c>
      <c r="AF4" s="108" t="str">
        <f>Candidates!C32</f>
        <v>Thomas James Witman</v>
      </c>
      <c r="AG4" s="108" t="str">
        <f>Candidates!C33</f>
        <v>Matthew Lyda</v>
      </c>
      <c r="AH4" s="108" t="str">
        <f>Candidates!C34</f>
        <v>Jennifer Tepool</v>
      </c>
      <c r="AI4" s="108" t="str">
        <f>Candidates!C35</f>
        <v>Claudeliah J. Roze Becoming</v>
      </c>
      <c r="AJ4" s="108" t="str">
        <f>Candidates!C36</f>
        <v>Dave Olszta</v>
      </c>
      <c r="AK4" s="108" t="str">
        <f>Candidates!C37</f>
        <v>John Wagner</v>
      </c>
      <c r="AL4" s="108" t="str">
        <f>Candidates!$C38</f>
        <v>-</v>
      </c>
      <c r="AM4" s="108" t="str">
        <f>Candidates!$C39</f>
        <v>Phil Collins</v>
      </c>
    </row>
    <row r="5" spans="1:39" s="108" customFormat="1">
      <c r="A5" s="108" t="s">
        <v>2338</v>
      </c>
      <c r="B5" s="108" t="str">
        <f>Candidates!D2</f>
        <v>Democratic</v>
      </c>
      <c r="C5" s="108" t="str">
        <f>Candidates!D3</f>
        <v>Republican</v>
      </c>
      <c r="D5" s="108" t="str">
        <f>Candidates!D4</f>
        <v>Independent</v>
      </c>
      <c r="E5" s="108" t="str">
        <f>Candidates!D5</f>
        <v>Libertarian</v>
      </c>
      <c r="F5" s="108" t="str">
        <f>Candidates!D6</f>
        <v>Green</v>
      </c>
      <c r="G5" s="108" t="str">
        <f>Candidates!D7</f>
        <v>Constitution</v>
      </c>
      <c r="H5" s="108" t="str">
        <f>Candidates!D8</f>
        <v>Alliance</v>
      </c>
      <c r="I5" s="108" t="str">
        <f>Candidates!D9</f>
        <v>Independent</v>
      </c>
      <c r="J5" s="109" t="str">
        <f>Candidates!D10</f>
        <v>Socialism and Liberation</v>
      </c>
      <c r="K5" s="108" t="str">
        <f>Candidates!D11</f>
        <v>-</v>
      </c>
      <c r="L5" s="108" t="str">
        <f>Candidates!D12</f>
        <v>Socialist Workers</v>
      </c>
      <c r="M5" s="108" t="str">
        <f>Candidates!D13</f>
        <v>Life &amp; Liberty</v>
      </c>
      <c r="N5" s="109" t="str">
        <f>Candidates!D14</f>
        <v>American Solidarity</v>
      </c>
      <c r="O5" s="108" t="str">
        <f>Candidates!D15</f>
        <v>Prohibition</v>
      </c>
      <c r="P5" s="108" t="str">
        <f>Candidates!D16</f>
        <v>Approval Voting</v>
      </c>
      <c r="Q5" s="108" t="str">
        <f>Candidates!D17</f>
        <v>Bread and Roses</v>
      </c>
      <c r="R5" s="108" t="str">
        <f>Candidates!D18</f>
        <v>Green AK</v>
      </c>
      <c r="S5" s="108" t="str">
        <f>Candidates!D19</f>
        <v>Independent American</v>
      </c>
      <c r="T5" s="108" t="str">
        <f>Candidates!D20</f>
        <v>Progressive</v>
      </c>
      <c r="U5" s="108" t="str">
        <f>Candidates!D21</f>
        <v>Socialist Equality</v>
      </c>
      <c r="V5" s="108" t="str">
        <f>Candidates!D22</f>
        <v>Unity</v>
      </c>
      <c r="W5" s="108" t="str">
        <f>Candidates!D23</f>
        <v>Independent</v>
      </c>
      <c r="X5" s="108" t="str">
        <f>Candidates!D24</f>
        <v>Independent</v>
      </c>
      <c r="Y5" s="108" t="str">
        <f>Candidates!D25</f>
        <v>Independent</v>
      </c>
      <c r="Z5" s="108" t="str">
        <f>Candidates!D26</f>
        <v>Independent</v>
      </c>
      <c r="AA5" s="108" t="str">
        <f>Candidates!D27</f>
        <v>Independent</v>
      </c>
      <c r="AB5" s="108" t="str">
        <f>Candidates!D28</f>
        <v>Independent</v>
      </c>
      <c r="AC5" s="108" t="str">
        <f>Candidates!D29</f>
        <v>Independent</v>
      </c>
      <c r="AD5" s="108" t="str">
        <f>Candidates!D30</f>
        <v>Bull Moose</v>
      </c>
      <c r="AE5" s="108" t="str">
        <f>Candidates!D31</f>
        <v>Independent</v>
      </c>
      <c r="AF5" s="108" t="str">
        <f>Candidates!D32</f>
        <v>Grumpy Old Patriots</v>
      </c>
      <c r="AG5" s="108" t="str">
        <f>Candidates!D33</f>
        <v>Independent</v>
      </c>
      <c r="AH5" s="109" t="str">
        <f>Candidates!D34</f>
        <v>Independent</v>
      </c>
      <c r="AI5" s="109" t="str">
        <f>Candidates!D35</f>
        <v>Independent</v>
      </c>
      <c r="AJ5" s="109" t="str">
        <f>Candidates!D36</f>
        <v>Boiling Frog</v>
      </c>
      <c r="AK5" s="109" t="str">
        <f>Candidates!D37</f>
        <v>Independent</v>
      </c>
      <c r="AL5" s="109" t="str">
        <f>Candidates!$D38</f>
        <v>-</v>
      </c>
      <c r="AM5" s="109" t="str">
        <f>Candidates!$D39</f>
        <v>Independent</v>
      </c>
    </row>
    <row r="6" spans="1:39" s="108" customFormat="1">
      <c r="A6" s="108" t="s">
        <v>664</v>
      </c>
      <c r="B6" s="108" t="str">
        <f>Candidates!E2</f>
        <v>Delaware</v>
      </c>
      <c r="C6" s="108" t="str">
        <f>Candidates!E3</f>
        <v>Florida</v>
      </c>
      <c r="D6" s="108" t="str">
        <f>Candidates!E4</f>
        <v>Puerto Rico</v>
      </c>
      <c r="E6" s="108" t="str">
        <f>Candidates!E5</f>
        <v>South Carolina</v>
      </c>
      <c r="F6" s="108" t="str">
        <f>Candidates!E6</f>
        <v>New York</v>
      </c>
      <c r="G6" s="108" t="str">
        <f>Candidates!E7</f>
        <v>West Virginia</v>
      </c>
      <c r="H6" s="108" t="str">
        <f>Candidates!E8</f>
        <v>California</v>
      </c>
      <c r="I6" s="108" t="str">
        <f>Candidates!E9</f>
        <v>Wyoming</v>
      </c>
      <c r="J6" s="108" t="str">
        <f>Candidates!E10</f>
        <v>California</v>
      </c>
      <c r="K6" s="108" t="str">
        <f>Candidates!E11</f>
        <v>-</v>
      </c>
      <c r="L6" s="108" t="str">
        <f>Candidates!E12</f>
        <v>Texas</v>
      </c>
      <c r="M6" s="108" t="str">
        <f>Candidates!E13</f>
        <v>Montana</v>
      </c>
      <c r="N6" s="108" t="str">
        <f>Candidates!E14</f>
        <v>California</v>
      </c>
      <c r="O6" s="108" t="str">
        <f>Candidates!E15</f>
        <v>Wisconsin</v>
      </c>
      <c r="P6" s="108" t="str">
        <f>Candidates!E16</f>
        <v>Colorado</v>
      </c>
      <c r="Q6" s="108" t="str">
        <f>Candidates!E17</f>
        <v>Maryland</v>
      </c>
      <c r="R6" s="108" t="str">
        <f>Candidates!E18</f>
        <v>California</v>
      </c>
      <c r="S6" s="108" t="str">
        <f>Candidates!E19</f>
        <v>Michigan</v>
      </c>
      <c r="T6" s="108" t="str">
        <f>Candidates!E20</f>
        <v>Ohio</v>
      </c>
      <c r="U6" s="108" t="str">
        <f>Candidates!E21</f>
        <v>Michigan</v>
      </c>
      <c r="V6" s="108" t="str">
        <f>Candidates!E22</f>
        <v>Texas</v>
      </c>
      <c r="W6" s="108" t="str">
        <f>Candidates!E23</f>
        <v>Georgia</v>
      </c>
      <c r="X6" s="108" t="str">
        <f>Candidates!E24</f>
        <v>District of Columbia</v>
      </c>
      <c r="Y6" s="108" t="str">
        <f>Candidates!E25</f>
        <v>Ohio</v>
      </c>
      <c r="Z6" s="108" t="str">
        <f>Candidates!E26</f>
        <v>Iowa</v>
      </c>
      <c r="AA6" s="108" t="str">
        <f>Candidates!E27</f>
        <v>California</v>
      </c>
      <c r="AB6" s="108" t="str">
        <f>Candidates!E28</f>
        <v>Iowa</v>
      </c>
      <c r="AC6" s="108" t="str">
        <f>Candidates!E29</f>
        <v>Vermont</v>
      </c>
      <c r="AD6" s="108" t="str">
        <f>Candidates!E30</f>
        <v>Texas</v>
      </c>
      <c r="AE6" s="108" t="str">
        <f>Candidates!E31</f>
        <v>Michigan</v>
      </c>
      <c r="AF6" s="108" t="str">
        <f>Candidates!E32</f>
        <v>Vermont</v>
      </c>
      <c r="AG6" s="108" t="str">
        <f>Candidates!E33</f>
        <v>Georgia</v>
      </c>
      <c r="AH6" s="108" t="str">
        <f>Candidates!E34</f>
        <v>Colorado</v>
      </c>
      <c r="AI6" s="108" t="str">
        <f>Candidates!E35</f>
        <v>Texas</v>
      </c>
      <c r="AJ6" s="108" t="str">
        <f>Candidates!E36</f>
        <v>Colorado</v>
      </c>
      <c r="AK6" s="108" t="str">
        <f>Candidates!E37</f>
        <v>Virginia</v>
      </c>
      <c r="AL6" s="108" t="str">
        <f>Candidates!$E38</f>
        <v>Nevada</v>
      </c>
      <c r="AM6" s="108">
        <f>Candidates!$E39</f>
        <v>0</v>
      </c>
    </row>
    <row r="7" spans="1:39" s="108" customFormat="1">
      <c r="A7" s="108" t="s">
        <v>1601</v>
      </c>
      <c r="B7" s="108" t="str">
        <f>Candidates!F2</f>
        <v>California</v>
      </c>
      <c r="C7" s="108" t="str">
        <f>Candidates!F3</f>
        <v>Indiana</v>
      </c>
      <c r="D7" s="108" t="str">
        <f>Candidates!F4</f>
        <v>Pennsylvania</v>
      </c>
      <c r="E7" s="108" t="str">
        <f>Candidates!F5</f>
        <v>South Carolina</v>
      </c>
      <c r="F7" s="108" t="str">
        <f>Candidates!F6</f>
        <v>South Carolina</v>
      </c>
      <c r="G7" s="108" t="str">
        <f>Candidates!F7</f>
        <v>Michigan</v>
      </c>
      <c r="H7" s="108" t="str">
        <f>Candidates!F8</f>
        <v>Florida</v>
      </c>
      <c r="I7" s="108" t="str">
        <f>Candidates!F9</f>
        <v>Wyoming</v>
      </c>
      <c r="J7" s="108" t="str">
        <f>Candidates!F10</f>
        <v>Maryland</v>
      </c>
      <c r="K7" s="108" t="str">
        <f>Candidates!F11</f>
        <v>-</v>
      </c>
      <c r="L7" s="108" t="str">
        <f>Candidates!F12</f>
        <v>Pennsylvania</v>
      </c>
      <c r="M7" s="108" t="str">
        <f>Candidates!F13</f>
        <v>Idaho</v>
      </c>
      <c r="N7" s="108" t="str">
        <f>Candidates!F14</f>
        <v>Illinois</v>
      </c>
      <c r="O7" s="108" t="str">
        <f>Candidates!F15</f>
        <v>Georgia</v>
      </c>
      <c r="P7" s="108" t="str">
        <f>Candidates!F16</f>
        <v>Colorado</v>
      </c>
      <c r="Q7" s="108" t="str">
        <f>Candidates!F17</f>
        <v>Washington</v>
      </c>
      <c r="R7" s="108" t="str">
        <f>Candidates!F18</f>
        <v>Georgia</v>
      </c>
      <c r="S7" s="108" t="str">
        <f>Candidates!F19</f>
        <v>Wisconsin</v>
      </c>
      <c r="T7" s="108" t="str">
        <f>Candidates!F20</f>
        <v>Maine</v>
      </c>
      <c r="U7" s="108" t="str">
        <f>Candidates!F21</f>
        <v>California</v>
      </c>
      <c r="V7" s="108" t="str">
        <f>Candidates!F22</f>
        <v>Colorado</v>
      </c>
      <c r="W7" s="108" t="str">
        <f>Candidates!F23</f>
        <v>Alaska</v>
      </c>
      <c r="X7" s="108" t="str">
        <f>Candidates!F24</f>
        <v>Kentucky</v>
      </c>
      <c r="Y7" s="108" t="str">
        <f>Candidates!F25</f>
        <v>Virginia</v>
      </c>
      <c r="Z7" s="108" t="str">
        <f>Candidates!F26</f>
        <v>Texas</v>
      </c>
      <c r="AA7" s="108" t="str">
        <f>Candidates!F27</f>
        <v>California</v>
      </c>
      <c r="AB7" s="108" t="str">
        <f>Candidates!F28</f>
        <v>Iowa</v>
      </c>
      <c r="AC7" s="108" t="str">
        <f>Candidates!F29</f>
        <v>California</v>
      </c>
      <c r="AD7" s="108" t="str">
        <f>Candidates!F30</f>
        <v>Massachusetts</v>
      </c>
      <c r="AE7" s="108" t="str">
        <f>Candidates!F31</f>
        <v>Michigan</v>
      </c>
      <c r="AF7" s="108" t="str">
        <f>Candidates!F32</f>
        <v>Georgia</v>
      </c>
      <c r="AG7" s="108" t="str">
        <f>Candidates!F33</f>
        <v>Georgia</v>
      </c>
      <c r="AH7" s="108" t="str">
        <f>Candidates!F34</f>
        <v>Colorado</v>
      </c>
      <c r="AI7" s="108" t="str">
        <f>Candidates!F35</f>
        <v>Texas</v>
      </c>
      <c r="AJ7" s="108" t="str">
        <f>Candidates!F36</f>
        <v>Hawaii</v>
      </c>
      <c r="AK7" s="108" t="str">
        <f>Candidates!F37</f>
        <v>Virginia</v>
      </c>
      <c r="AL7" s="108" t="str">
        <f>Candidates!$F38</f>
        <v>-</v>
      </c>
      <c r="AM7" s="108">
        <f>Candidates!$F39</f>
        <v>0</v>
      </c>
    </row>
    <row r="8" spans="1:39" s="108" customFormat="1">
      <c r="A8" s="108" t="s">
        <v>1592</v>
      </c>
      <c r="B8" s="108" t="str">
        <f>Candidates!H2</f>
        <v>Biden</v>
      </c>
      <c r="C8" s="108" t="str">
        <f>Candidates!H3</f>
        <v>Trump</v>
      </c>
      <c r="D8" s="108" t="str">
        <f>Candidates!H4</f>
        <v>Pierce</v>
      </c>
      <c r="E8" s="108" t="str">
        <f>Candidates!H5</f>
        <v>Jorgensen</v>
      </c>
      <c r="F8" s="108" t="str">
        <f>Candidates!H6</f>
        <v>Hawkins</v>
      </c>
      <c r="G8" s="108" t="str">
        <f>Candidates!H7</f>
        <v>Blankenship</v>
      </c>
      <c r="H8" s="108" t="str">
        <f>Candidates!H8</f>
        <v>de la Fuente</v>
      </c>
      <c r="I8" s="108" t="str">
        <f>Candidates!H9</f>
        <v>West</v>
      </c>
      <c r="J8" s="108" t="str">
        <f>Candidates!H10</f>
        <v>LaRiva</v>
      </c>
      <c r="K8" s="108" t="str">
        <f>Candidates!H11</f>
        <v>Write-ins</v>
      </c>
      <c r="L8" s="108" t="str">
        <f>Candidates!H12</f>
        <v>Kennedy</v>
      </c>
      <c r="M8" s="108" t="str">
        <f>Candidates!H13</f>
        <v>Myers</v>
      </c>
      <c r="N8" s="108" t="str">
        <f>Candidates!H14</f>
        <v>Carroll</v>
      </c>
      <c r="O8" s="108" t="str">
        <f>Candidates!H15</f>
        <v>Collins</v>
      </c>
      <c r="P8" s="108" t="str">
        <f>Candidates!H16</f>
        <v>Huber</v>
      </c>
      <c r="Q8" s="108" t="str">
        <f>Candidates!H17</f>
        <v>Segal</v>
      </c>
      <c r="R8" s="108" t="str">
        <f>Candidates!H18</f>
        <v>Janos</v>
      </c>
      <c r="S8" s="108" t="str">
        <f>Candidates!H19</f>
        <v>Kopitke</v>
      </c>
      <c r="T8" s="108" t="str">
        <f>Candidates!H20</f>
        <v>Hunter</v>
      </c>
      <c r="U8" s="108" t="str">
        <f>Candidates!H21</f>
        <v>Kishore</v>
      </c>
      <c r="V8" s="108" t="str">
        <f>Candidates!H22</f>
        <v>Hammons</v>
      </c>
      <c r="W8" s="108" t="str">
        <f>Candidates!H23</f>
        <v>Boddie</v>
      </c>
      <c r="X8" s="108" t="str">
        <f>Candidates!H24</f>
        <v>Charles</v>
      </c>
      <c r="Y8" s="108" t="str">
        <f>Candidates!H25</f>
        <v>Duncan</v>
      </c>
      <c r="Z8" s="108" t="str">
        <f>Candidates!H26</f>
        <v>Hoefling</v>
      </c>
      <c r="AA8" s="108" t="str">
        <f>Candidates!H27</f>
        <v>Jacob-Fambro</v>
      </c>
      <c r="AB8" s="108" t="str">
        <f>Candidates!H28</f>
        <v>King</v>
      </c>
      <c r="AC8" s="108" t="str">
        <f>Candidates!H29</f>
        <v>LaFontaine</v>
      </c>
      <c r="AD8" s="108" t="str">
        <f>Candidates!H30</f>
        <v>McCormic</v>
      </c>
      <c r="AE8" s="108" t="str">
        <f>Candidates!H31</f>
        <v>McHugh</v>
      </c>
      <c r="AF8" s="108" t="str">
        <f>Candidates!H32</f>
        <v>Paige</v>
      </c>
      <c r="AG8" s="108" t="str">
        <f>Candidates!H33</f>
        <v>Scalf</v>
      </c>
      <c r="AH8" s="108" t="str">
        <f>Candidates!H34</f>
        <v>Scott</v>
      </c>
      <c r="AI8" s="108" t="str">
        <f>Candidates!H35</f>
        <v>Simmons</v>
      </c>
      <c r="AJ8" s="108" t="str">
        <f>Candidates!H36</f>
        <v>Swing</v>
      </c>
      <c r="AK8" s="108" t="str">
        <f>Candidates!H37</f>
        <v>Tittle</v>
      </c>
      <c r="AL8" s="108" t="str">
        <f>Candidates!$H38</f>
        <v>None</v>
      </c>
      <c r="AM8" s="108" t="str">
        <f>Candidates!$H39</f>
        <v>Gammon</v>
      </c>
    </row>
    <row r="9" spans="1:39" s="108" customFormat="1">
      <c r="A9" s="108" t="s">
        <v>1051</v>
      </c>
      <c r="B9" s="108">
        <f t="shared" ref="B9:Q9" si="0">COUNTIF(B12:B62,"&lt;&gt;")-COUNTIF(B12:B62,"Write-in")</f>
        <v>51</v>
      </c>
      <c r="C9" s="108">
        <f t="shared" si="0"/>
        <v>51</v>
      </c>
      <c r="D9" s="108">
        <f t="shared" si="0"/>
        <v>16</v>
      </c>
      <c r="E9" s="108">
        <f t="shared" si="0"/>
        <v>51</v>
      </c>
      <c r="F9" s="108">
        <f t="shared" si="0"/>
        <v>30</v>
      </c>
      <c r="G9" s="108">
        <f t="shared" si="0"/>
        <v>18</v>
      </c>
      <c r="H9" s="108">
        <f t="shared" si="0"/>
        <v>15</v>
      </c>
      <c r="I9" s="108">
        <f t="shared" si="0"/>
        <v>12</v>
      </c>
      <c r="J9" s="108">
        <f t="shared" si="0"/>
        <v>15</v>
      </c>
      <c r="K9" s="108">
        <f t="shared" si="0"/>
        <v>6</v>
      </c>
      <c r="L9" s="108">
        <f t="shared" si="0"/>
        <v>6</v>
      </c>
      <c r="M9" s="108">
        <f t="shared" si="0"/>
        <v>1</v>
      </c>
      <c r="N9" s="108">
        <f t="shared" si="0"/>
        <v>8</v>
      </c>
      <c r="O9" s="108">
        <f t="shared" si="0"/>
        <v>4</v>
      </c>
      <c r="P9" s="108">
        <f t="shared" si="0"/>
        <v>2</v>
      </c>
      <c r="Q9" s="108">
        <f t="shared" si="0"/>
        <v>2</v>
      </c>
      <c r="R9" s="108">
        <f t="shared" ref="R9:AI9" si="1">COUNTIF(R12:R62,"&lt;&gt;")-COUNTIF(R12:R62,"Write-in")</f>
        <v>1</v>
      </c>
      <c r="S9" s="108">
        <f t="shared" si="1"/>
        <v>2</v>
      </c>
      <c r="T9" s="108">
        <f t="shared" si="1"/>
        <v>2</v>
      </c>
      <c r="U9" s="108">
        <f t="shared" si="1"/>
        <v>1</v>
      </c>
      <c r="V9" s="108">
        <f t="shared" si="1"/>
        <v>3</v>
      </c>
      <c r="W9" s="108">
        <f t="shared" si="1"/>
        <v>1</v>
      </c>
      <c r="X9" s="108">
        <f t="shared" si="1"/>
        <v>1</v>
      </c>
      <c r="Y9" s="108">
        <f t="shared" si="1"/>
        <v>1</v>
      </c>
      <c r="Z9" s="108">
        <f t="shared" si="1"/>
        <v>1</v>
      </c>
      <c r="AA9" s="108">
        <f t="shared" si="1"/>
        <v>1</v>
      </c>
      <c r="AB9" s="108">
        <f t="shared" si="1"/>
        <v>1</v>
      </c>
      <c r="AC9" s="108">
        <f t="shared" si="1"/>
        <v>1</v>
      </c>
      <c r="AD9" s="108">
        <f t="shared" si="1"/>
        <v>1</v>
      </c>
      <c r="AE9" s="108">
        <f t="shared" si="1"/>
        <v>2</v>
      </c>
      <c r="AF9" s="108">
        <f t="shared" si="1"/>
        <v>1</v>
      </c>
      <c r="AG9" s="108">
        <f t="shared" si="1"/>
        <v>1</v>
      </c>
      <c r="AH9" s="108">
        <f t="shared" si="1"/>
        <v>1</v>
      </c>
      <c r="AI9" s="108">
        <f t="shared" si="1"/>
        <v>2</v>
      </c>
      <c r="AJ9" s="108">
        <f>COUNTIF(AJ12:AJ62,"&lt;&gt;")-COUNTIF(AJ12:AJ62,"Write-in")</f>
        <v>1</v>
      </c>
      <c r="AK9" s="108">
        <f>COUNTIF(AK12:AK62,"&lt;&gt;")-COUNTIF(AK12:AK62,"Write-in")</f>
        <v>1</v>
      </c>
      <c r="AL9" s="108">
        <f>COUNTIF(AL12:AL62,"&lt;&gt;")-COUNTIF(AL12:AL62,"Write-in")</f>
        <v>1</v>
      </c>
      <c r="AM9" s="108">
        <f>COUNTIF(AM12:AM62,"&lt;&gt;")-COUNTIF(AM12:AM62,"Write-in")</f>
        <v>1</v>
      </c>
    </row>
    <row r="10" spans="1:39" s="108" customFormat="1">
      <c r="B10" s="84"/>
    </row>
    <row r="11" spans="1:39">
      <c r="A11" s="62" t="s">
        <v>1608</v>
      </c>
    </row>
    <row r="12" spans="1:39">
      <c r="A12" s="8" t="s">
        <v>1485</v>
      </c>
      <c r="B12" s="126" t="s">
        <v>1688</v>
      </c>
      <c r="C12" s="126" t="s">
        <v>1058</v>
      </c>
      <c r="E12" s="8" t="s">
        <v>1111</v>
      </c>
      <c r="F12" s="126"/>
      <c r="G12" s="126"/>
      <c r="K12" s="126"/>
    </row>
    <row r="13" spans="1:39">
      <c r="A13" s="8" t="s">
        <v>1993</v>
      </c>
      <c r="B13" s="126" t="s">
        <v>1688</v>
      </c>
      <c r="C13" s="126" t="s">
        <v>1058</v>
      </c>
      <c r="D13" s="126" t="s">
        <v>3963</v>
      </c>
      <c r="E13" s="126" t="s">
        <v>125</v>
      </c>
      <c r="F13" s="126"/>
      <c r="G13" s="126" t="s">
        <v>1479</v>
      </c>
      <c r="H13" s="126" t="s">
        <v>3891</v>
      </c>
      <c r="K13" s="126"/>
      <c r="N13" s="126"/>
      <c r="R13" s="8" t="s">
        <v>2390</v>
      </c>
      <c r="S13" s="126"/>
      <c r="U13" s="126"/>
      <c r="AA13" s="126"/>
      <c r="AE13" s="126"/>
    </row>
    <row r="14" spans="1:39">
      <c r="A14" s="8" t="s">
        <v>444</v>
      </c>
      <c r="B14" s="126" t="s">
        <v>1688</v>
      </c>
      <c r="C14" s="126" t="s">
        <v>1058</v>
      </c>
      <c r="D14" s="126"/>
      <c r="E14" s="8" t="s">
        <v>125</v>
      </c>
      <c r="F14" s="8" t="s">
        <v>2929</v>
      </c>
      <c r="G14" s="126"/>
      <c r="H14" s="126"/>
      <c r="J14" s="8" t="s">
        <v>2929</v>
      </c>
      <c r="K14" s="8" t="s">
        <v>593</v>
      </c>
      <c r="L14" s="126"/>
      <c r="M14" s="126"/>
      <c r="S14" s="126"/>
      <c r="W14" s="8" t="s">
        <v>2929</v>
      </c>
      <c r="X14" s="126"/>
      <c r="AA14" s="126"/>
      <c r="AE14" s="126"/>
      <c r="AI14" s="8" t="s">
        <v>2929</v>
      </c>
    </row>
    <row r="15" spans="1:39">
      <c r="A15" s="8" t="s">
        <v>200</v>
      </c>
      <c r="B15" s="126" t="s">
        <v>1688</v>
      </c>
      <c r="C15" s="126" t="s">
        <v>1058</v>
      </c>
      <c r="D15" s="126" t="s">
        <v>1111</v>
      </c>
      <c r="E15" s="126" t="s">
        <v>125</v>
      </c>
      <c r="F15" s="126" t="s">
        <v>2390</v>
      </c>
      <c r="G15" s="126" t="s">
        <v>1479</v>
      </c>
      <c r="H15" s="8" t="s">
        <v>1111</v>
      </c>
      <c r="I15" s="8" t="s">
        <v>1111</v>
      </c>
      <c r="J15" s="8" t="s">
        <v>726</v>
      </c>
      <c r="K15" s="126"/>
      <c r="M15" s="8" t="s">
        <v>3964</v>
      </c>
      <c r="N15" s="8" t="s">
        <v>3261</v>
      </c>
      <c r="O15" s="8" t="s">
        <v>1111</v>
      </c>
      <c r="R15" s="126"/>
      <c r="Z15" s="126"/>
      <c r="AM15" s="8" t="s">
        <v>1111</v>
      </c>
    </row>
    <row r="16" spans="1:39">
      <c r="A16" s="8" t="s">
        <v>2627</v>
      </c>
      <c r="B16" s="126" t="s">
        <v>1688</v>
      </c>
      <c r="C16" s="126" t="s">
        <v>3262</v>
      </c>
      <c r="D16" s="126" t="s">
        <v>2929</v>
      </c>
      <c r="E16" s="126" t="s">
        <v>125</v>
      </c>
      <c r="F16" s="126" t="s">
        <v>2390</v>
      </c>
      <c r="G16" s="126"/>
      <c r="H16" s="8" t="s">
        <v>3996</v>
      </c>
      <c r="I16" s="126"/>
      <c r="J16" s="126" t="s">
        <v>3997</v>
      </c>
      <c r="K16" s="126"/>
      <c r="L16" s="126"/>
      <c r="M16" s="126"/>
      <c r="N16" s="126" t="s">
        <v>2929</v>
      </c>
      <c r="R16" s="126" t="s">
        <v>2929</v>
      </c>
      <c r="S16" s="126"/>
      <c r="T16" s="126"/>
      <c r="U16" s="126" t="s">
        <v>2929</v>
      </c>
      <c r="X16" s="126" t="s">
        <v>2929</v>
      </c>
      <c r="Z16" s="126"/>
      <c r="AB16" s="126"/>
    </row>
    <row r="17" spans="1:36" s="108" customFormat="1">
      <c r="A17" s="8" t="s">
        <v>1864</v>
      </c>
      <c r="B17" s="126" t="s">
        <v>1688</v>
      </c>
      <c r="C17" s="126" t="s">
        <v>1058</v>
      </c>
      <c r="D17" s="126" t="s">
        <v>3968</v>
      </c>
      <c r="E17" s="126" t="s">
        <v>125</v>
      </c>
      <c r="F17" s="126" t="s">
        <v>2390</v>
      </c>
      <c r="G17" s="126" t="s">
        <v>3969</v>
      </c>
      <c r="H17" s="126" t="s">
        <v>3891</v>
      </c>
      <c r="I17" s="126" t="s">
        <v>3968</v>
      </c>
      <c r="J17" s="126" t="s">
        <v>726</v>
      </c>
      <c r="K17" s="126"/>
      <c r="L17" s="126" t="s">
        <v>38</v>
      </c>
      <c r="M17" s="126"/>
      <c r="N17" s="126" t="s">
        <v>3261</v>
      </c>
      <c r="O17" s="108" t="s">
        <v>460</v>
      </c>
      <c r="P17" s="108" t="s">
        <v>3257</v>
      </c>
      <c r="R17" s="126"/>
      <c r="S17" s="126" t="s">
        <v>3908</v>
      </c>
      <c r="T17" s="126" t="s">
        <v>3211</v>
      </c>
      <c r="U17" s="126" t="s">
        <v>3210</v>
      </c>
      <c r="V17" s="126" t="s">
        <v>3970</v>
      </c>
      <c r="W17" s="126"/>
      <c r="X17" t="s">
        <v>3968</v>
      </c>
      <c r="Y17" s="126"/>
      <c r="Z17" s="126" t="s">
        <v>2929</v>
      </c>
      <c r="AA17" s="126" t="s">
        <v>3968</v>
      </c>
      <c r="AB17" s="126"/>
      <c r="AC17" s="126"/>
      <c r="AD17" s="126"/>
      <c r="AE17" s="126" t="s">
        <v>3968</v>
      </c>
      <c r="AH17" s="108" t="s">
        <v>3968</v>
      </c>
    </row>
    <row r="18" spans="1:36" s="108" customFormat="1">
      <c r="A18" s="108" t="s">
        <v>1032</v>
      </c>
      <c r="B18" s="126" t="s">
        <v>1688</v>
      </c>
      <c r="C18" s="126" t="s">
        <v>1058</v>
      </c>
      <c r="D18" s="126"/>
      <c r="E18" s="126" t="s">
        <v>125</v>
      </c>
      <c r="F18" s="126" t="s">
        <v>2390</v>
      </c>
      <c r="G18" s="126"/>
      <c r="H18" s="126" t="s">
        <v>2929</v>
      </c>
      <c r="I18" s="126" t="s">
        <v>2929</v>
      </c>
      <c r="J18" s="126"/>
      <c r="K18" s="126"/>
      <c r="L18" s="126"/>
      <c r="M18" s="126"/>
      <c r="N18" s="126" t="s">
        <v>2929</v>
      </c>
      <c r="S18" s="126"/>
      <c r="X18" s="8" t="s">
        <v>2929</v>
      </c>
      <c r="AA18" s="126"/>
      <c r="AE18" s="126"/>
      <c r="AG18" s="126"/>
      <c r="AI18" s="8" t="s">
        <v>2929</v>
      </c>
    </row>
    <row r="19" spans="1:36" s="108" customFormat="1">
      <c r="A19" s="108" t="s">
        <v>1707</v>
      </c>
      <c r="B19" s="126" t="s">
        <v>1688</v>
      </c>
      <c r="C19" s="126" t="s">
        <v>1058</v>
      </c>
      <c r="D19" s="126" t="s">
        <v>2929</v>
      </c>
      <c r="E19" s="126" t="s">
        <v>125</v>
      </c>
      <c r="F19" s="126" t="s">
        <v>2390</v>
      </c>
      <c r="G19" s="126"/>
      <c r="H19" s="126"/>
      <c r="I19" s="126" t="s">
        <v>2929</v>
      </c>
      <c r="J19" s="126"/>
      <c r="K19" s="126"/>
      <c r="M19" s="126"/>
      <c r="N19" s="126" t="s">
        <v>2929</v>
      </c>
      <c r="Q19" s="126"/>
      <c r="T19" s="126"/>
      <c r="X19" s="8" t="s">
        <v>2929</v>
      </c>
      <c r="Z19" s="126"/>
      <c r="AA19" s="8" t="s">
        <v>2929</v>
      </c>
      <c r="AC19" s="126"/>
      <c r="AE19" s="126"/>
      <c r="AI19" s="8" t="s">
        <v>2929</v>
      </c>
      <c r="AJ19" s="126"/>
    </row>
    <row r="20" spans="1:36" s="108" customFormat="1">
      <c r="A20" s="108" t="s">
        <v>2533</v>
      </c>
      <c r="B20" s="126" t="s">
        <v>1688</v>
      </c>
      <c r="C20" s="126" t="s">
        <v>1058</v>
      </c>
      <c r="D20" s="8" t="s">
        <v>1111</v>
      </c>
      <c r="E20" s="8" t="s">
        <v>125</v>
      </c>
      <c r="F20" s="8" t="s">
        <v>3993</v>
      </c>
      <c r="J20" s="8" t="s">
        <v>1111</v>
      </c>
      <c r="K20" s="126"/>
    </row>
    <row r="21" spans="1:36" s="108" customFormat="1">
      <c r="A21" s="108" t="s">
        <v>1532</v>
      </c>
      <c r="B21" s="126" t="s">
        <v>1688</v>
      </c>
      <c r="C21" s="126" t="s">
        <v>1058</v>
      </c>
      <c r="D21" s="8"/>
      <c r="E21" s="8" t="s">
        <v>3995</v>
      </c>
      <c r="F21" s="126" t="s">
        <v>2390</v>
      </c>
      <c r="G21" s="8" t="s">
        <v>3994</v>
      </c>
      <c r="H21" s="8" t="s">
        <v>294</v>
      </c>
      <c r="I21" s="126"/>
      <c r="J21" s="8" t="s">
        <v>3988</v>
      </c>
      <c r="K21" s="126"/>
      <c r="L21" s="126"/>
      <c r="M21" s="126"/>
      <c r="N21" s="8" t="s">
        <v>2929</v>
      </c>
      <c r="S21" s="126"/>
      <c r="T21" s="126"/>
      <c r="X21" s="126"/>
    </row>
    <row r="22" spans="1:36" s="108" customFormat="1">
      <c r="A22" s="108" t="s">
        <v>1154</v>
      </c>
      <c r="B22" s="126" t="s">
        <v>1688</v>
      </c>
      <c r="C22" s="126" t="s">
        <v>1058</v>
      </c>
      <c r="D22" s="126"/>
      <c r="E22" s="126" t="s">
        <v>125</v>
      </c>
      <c r="F22" s="126" t="s">
        <v>2929</v>
      </c>
      <c r="G22" s="126" t="s">
        <v>2929</v>
      </c>
      <c r="H22" s="126"/>
      <c r="J22" s="126" t="s">
        <v>2929</v>
      </c>
      <c r="K22" s="126"/>
      <c r="L22" s="126"/>
      <c r="M22" s="126"/>
      <c r="N22" s="126" t="s">
        <v>2929</v>
      </c>
      <c r="S22" s="126"/>
      <c r="W22" s="126" t="s">
        <v>2929</v>
      </c>
      <c r="X22" s="126" t="s">
        <v>2929</v>
      </c>
      <c r="AB22" s="126"/>
      <c r="AE22" s="126"/>
      <c r="AI22" s="126" t="s">
        <v>2929</v>
      </c>
    </row>
    <row r="23" spans="1:36" s="108" customFormat="1">
      <c r="A23" s="108" t="s">
        <v>653</v>
      </c>
      <c r="B23" s="126" t="s">
        <v>1688</v>
      </c>
      <c r="C23" s="126" t="s">
        <v>1058</v>
      </c>
      <c r="D23" s="8" t="s">
        <v>3992</v>
      </c>
      <c r="E23" s="126" t="s">
        <v>125</v>
      </c>
      <c r="F23" s="126" t="s">
        <v>2390</v>
      </c>
      <c r="G23" s="126" t="s">
        <v>1479</v>
      </c>
      <c r="K23" s="126"/>
    </row>
    <row r="24" spans="1:36" s="108" customFormat="1">
      <c r="A24" s="126" t="s">
        <v>2091</v>
      </c>
      <c r="B24" s="126" t="s">
        <v>1688</v>
      </c>
      <c r="C24" s="126" t="s">
        <v>1058</v>
      </c>
      <c r="D24" s="126" t="s">
        <v>1111</v>
      </c>
      <c r="E24" s="126" t="s">
        <v>125</v>
      </c>
      <c r="F24" s="126"/>
      <c r="G24" s="126" t="s">
        <v>1479</v>
      </c>
      <c r="H24" s="126" t="s">
        <v>1111</v>
      </c>
      <c r="I24" s="126" t="s">
        <v>1111</v>
      </c>
      <c r="K24" s="126"/>
      <c r="L24" s="126"/>
      <c r="M24" s="126"/>
      <c r="N24" s="126"/>
      <c r="O24" s="126"/>
      <c r="R24" s="126"/>
      <c r="S24" s="126"/>
      <c r="U24" s="126"/>
      <c r="Z24" s="126"/>
      <c r="AB24" s="126"/>
      <c r="AE24" s="126"/>
      <c r="AF24" s="126"/>
    </row>
    <row r="25" spans="1:36">
      <c r="A25" s="108" t="s">
        <v>660</v>
      </c>
      <c r="B25" s="126" t="s">
        <v>1688</v>
      </c>
      <c r="C25" s="126" t="s">
        <v>1058</v>
      </c>
      <c r="D25" s="126"/>
      <c r="E25" s="126" t="s">
        <v>125</v>
      </c>
      <c r="F25" s="126" t="s">
        <v>2390</v>
      </c>
      <c r="G25" s="126"/>
      <c r="J25" s="8" t="s">
        <v>726</v>
      </c>
      <c r="K25" s="126"/>
      <c r="L25" s="126"/>
      <c r="M25" s="126"/>
      <c r="N25" s="8" t="s">
        <v>3261</v>
      </c>
      <c r="S25" s="126"/>
      <c r="U25" s="126"/>
      <c r="X25" s="126"/>
      <c r="AA25" s="126"/>
    </row>
    <row r="26" spans="1:36">
      <c r="A26" s="8" t="s">
        <v>150</v>
      </c>
      <c r="B26" s="126" t="s">
        <v>1688</v>
      </c>
      <c r="C26" s="126" t="s">
        <v>1058</v>
      </c>
      <c r="E26" s="8" t="s">
        <v>125</v>
      </c>
      <c r="F26" s="8" t="s">
        <v>2929</v>
      </c>
      <c r="G26" s="126"/>
      <c r="H26" s="126"/>
      <c r="I26" s="126"/>
      <c r="K26" s="126"/>
      <c r="M26" s="126"/>
      <c r="N26" s="8" t="s">
        <v>2929</v>
      </c>
      <c r="O26" s="126"/>
      <c r="S26" s="126"/>
      <c r="W26" s="126"/>
      <c r="X26" s="126"/>
      <c r="AA26" s="126"/>
    </row>
    <row r="27" spans="1:36">
      <c r="A27" s="8" t="s">
        <v>1620</v>
      </c>
      <c r="B27" s="126" t="s">
        <v>1688</v>
      </c>
      <c r="C27" s="126" t="s">
        <v>1058</v>
      </c>
      <c r="D27" s="126" t="s">
        <v>3976</v>
      </c>
      <c r="E27" s="126" t="s">
        <v>125</v>
      </c>
      <c r="F27" s="126" t="s">
        <v>2390</v>
      </c>
      <c r="G27" s="8" t="s">
        <v>1479</v>
      </c>
      <c r="H27" s="8" t="s">
        <v>3891</v>
      </c>
      <c r="I27" s="126" t="s">
        <v>3976</v>
      </c>
      <c r="J27" s="126"/>
      <c r="K27" s="126"/>
      <c r="Q27" s="126"/>
      <c r="Y27" s="126"/>
      <c r="Z27" s="126"/>
      <c r="AB27" s="8" t="s">
        <v>3978</v>
      </c>
    </row>
    <row r="28" spans="1:36">
      <c r="A28" s="8" t="s">
        <v>90</v>
      </c>
      <c r="B28" s="126" t="s">
        <v>1688</v>
      </c>
      <c r="C28" s="126" t="s">
        <v>1058</v>
      </c>
      <c r="D28" s="126"/>
      <c r="E28" s="126" t="s">
        <v>125</v>
      </c>
      <c r="F28" s="126"/>
      <c r="G28" s="126"/>
      <c r="H28" s="126"/>
      <c r="J28" s="126"/>
      <c r="K28" s="126"/>
      <c r="L28" s="126"/>
      <c r="M28" s="126"/>
      <c r="N28" s="126"/>
      <c r="O28" s="126"/>
      <c r="R28" s="126"/>
      <c r="V28" s="126"/>
      <c r="X28" s="126"/>
      <c r="Z28" s="126"/>
      <c r="AA28" s="126"/>
      <c r="AB28" s="126"/>
      <c r="AD28" s="126"/>
      <c r="AE28" s="126"/>
      <c r="AH28" s="126"/>
    </row>
    <row r="29" spans="1:36">
      <c r="A29" s="8" t="s">
        <v>2597</v>
      </c>
      <c r="B29" s="126" t="s">
        <v>1688</v>
      </c>
      <c r="C29" s="126" t="s">
        <v>1058</v>
      </c>
      <c r="D29" s="126" t="s">
        <v>1111</v>
      </c>
      <c r="E29" s="126" t="s">
        <v>125</v>
      </c>
      <c r="F29" s="126"/>
      <c r="G29" s="126"/>
      <c r="H29" s="126"/>
      <c r="I29" s="126" t="s">
        <v>1111</v>
      </c>
      <c r="K29" s="126"/>
      <c r="L29" s="126"/>
      <c r="M29" s="126"/>
      <c r="N29" s="126"/>
      <c r="S29" s="126"/>
      <c r="T29" s="126"/>
      <c r="U29" s="126"/>
      <c r="W29" s="126"/>
      <c r="AA29" s="126"/>
      <c r="AB29" s="126"/>
      <c r="AE29" s="126"/>
    </row>
    <row r="30" spans="1:36">
      <c r="A30" s="8" t="s">
        <v>2449</v>
      </c>
      <c r="B30" s="126" t="s">
        <v>1688</v>
      </c>
      <c r="C30" s="126" t="s">
        <v>1058</v>
      </c>
      <c r="D30" s="126" t="s">
        <v>3985</v>
      </c>
      <c r="E30" s="126" t="s">
        <v>125</v>
      </c>
      <c r="F30" s="126"/>
      <c r="G30" s="126" t="s">
        <v>1479</v>
      </c>
      <c r="H30" s="126"/>
      <c r="I30" s="126" t="s">
        <v>3987</v>
      </c>
      <c r="J30" s="8" t="s">
        <v>726</v>
      </c>
      <c r="K30" s="126"/>
      <c r="L30" s="126" t="s">
        <v>38</v>
      </c>
      <c r="M30" s="126"/>
      <c r="N30" s="8" t="s">
        <v>3261</v>
      </c>
      <c r="S30" s="126"/>
      <c r="T30" s="126"/>
      <c r="U30" s="126"/>
      <c r="V30" s="8" t="s">
        <v>3975</v>
      </c>
      <c r="W30" s="8" t="s">
        <v>3984</v>
      </c>
      <c r="X30" s="126"/>
      <c r="Z30" s="8" t="s">
        <v>3986</v>
      </c>
      <c r="AA30" s="126"/>
      <c r="AI30" s="8" t="s">
        <v>3983</v>
      </c>
    </row>
    <row r="31" spans="1:36">
      <c r="A31" s="8" t="s">
        <v>3169</v>
      </c>
      <c r="B31" s="126" t="s">
        <v>1688</v>
      </c>
      <c r="C31" s="126" t="s">
        <v>1058</v>
      </c>
      <c r="D31" s="126"/>
      <c r="E31" s="126" t="s">
        <v>125</v>
      </c>
      <c r="F31" s="126" t="s">
        <v>2390</v>
      </c>
      <c r="G31" s="126"/>
      <c r="H31" s="8" t="s">
        <v>3891</v>
      </c>
      <c r="K31" s="126"/>
      <c r="L31" s="126"/>
      <c r="S31" s="126"/>
      <c r="X31" s="126"/>
    </row>
    <row r="32" spans="1:36">
      <c r="A32" s="8" t="s">
        <v>2538</v>
      </c>
      <c r="B32" s="126" t="s">
        <v>1688</v>
      </c>
      <c r="C32" s="126" t="s">
        <v>1058</v>
      </c>
      <c r="D32" s="126" t="s">
        <v>2929</v>
      </c>
      <c r="E32" s="8" t="s">
        <v>125</v>
      </c>
      <c r="F32" s="126" t="s">
        <v>2390</v>
      </c>
      <c r="G32" s="126"/>
      <c r="H32" s="126" t="s">
        <v>2929</v>
      </c>
      <c r="I32" s="126"/>
      <c r="J32" s="126" t="s">
        <v>2929</v>
      </c>
      <c r="K32" s="126" t="s">
        <v>593</v>
      </c>
      <c r="L32" s="126"/>
      <c r="M32" s="126"/>
      <c r="N32" s="126" t="s">
        <v>2929</v>
      </c>
      <c r="O32" s="126" t="s">
        <v>2929</v>
      </c>
      <c r="Q32" s="8" t="s">
        <v>3906</v>
      </c>
      <c r="R32" s="126"/>
      <c r="S32" s="126"/>
      <c r="T32" s="126"/>
      <c r="W32" s="126" t="s">
        <v>2929</v>
      </c>
      <c r="X32" s="126" t="s">
        <v>2929</v>
      </c>
      <c r="Z32" s="126" t="s">
        <v>2929</v>
      </c>
      <c r="AA32" s="126"/>
      <c r="AB32" s="126"/>
      <c r="AE32" s="126"/>
      <c r="AI32" s="126" t="s">
        <v>2929</v>
      </c>
    </row>
    <row r="33" spans="1:38">
      <c r="A33" s="8" t="s">
        <v>2476</v>
      </c>
      <c r="B33" s="126" t="s">
        <v>1688</v>
      </c>
      <c r="C33" s="126" t="s">
        <v>1058</v>
      </c>
      <c r="E33" s="8" t="s">
        <v>125</v>
      </c>
      <c r="F33" s="126" t="s">
        <v>3980</v>
      </c>
      <c r="G33" s="108"/>
      <c r="K33" s="126"/>
    </row>
    <row r="34" spans="1:38">
      <c r="A34" s="8" t="s">
        <v>1099</v>
      </c>
      <c r="B34" s="126" t="s">
        <v>1688</v>
      </c>
      <c r="C34" s="126" t="s">
        <v>1058</v>
      </c>
      <c r="D34" s="126"/>
      <c r="E34" s="8" t="s">
        <v>125</v>
      </c>
      <c r="F34" s="8" t="s">
        <v>2390</v>
      </c>
      <c r="G34" s="126" t="s">
        <v>3981</v>
      </c>
      <c r="H34" s="126" t="s">
        <v>3982</v>
      </c>
      <c r="I34" s="126"/>
      <c r="K34" s="126"/>
      <c r="L34" s="126"/>
      <c r="M34" s="126"/>
      <c r="O34" s="126"/>
      <c r="S34" s="126"/>
      <c r="U34" s="126"/>
      <c r="AB34" s="126"/>
    </row>
    <row r="35" spans="1:38" s="108" customFormat="1">
      <c r="A35" s="8" t="s">
        <v>2722</v>
      </c>
      <c r="B35" s="126" t="s">
        <v>3263</v>
      </c>
      <c r="C35" s="126" t="s">
        <v>1058</v>
      </c>
      <c r="D35" s="8" t="s">
        <v>1111</v>
      </c>
      <c r="E35" s="8" t="s">
        <v>125</v>
      </c>
      <c r="F35" s="126" t="s">
        <v>2390</v>
      </c>
      <c r="G35" s="126"/>
      <c r="H35" s="126" t="s">
        <v>3960</v>
      </c>
      <c r="I35" s="8" t="s">
        <v>1111</v>
      </c>
      <c r="J35" s="8" t="s">
        <v>726</v>
      </c>
      <c r="K35" s="8" t="s">
        <v>593</v>
      </c>
      <c r="L35" s="126" t="s">
        <v>38</v>
      </c>
      <c r="M35" s="126"/>
      <c r="N35" s="126"/>
      <c r="O35" s="126"/>
      <c r="P35" s="126"/>
      <c r="Q35" s="126"/>
      <c r="V35" s="126"/>
      <c r="X35" s="126"/>
      <c r="AA35" s="126"/>
      <c r="AE35" s="126"/>
    </row>
    <row r="36" spans="1:38" s="108" customFormat="1">
      <c r="A36" s="108" t="s">
        <v>526</v>
      </c>
      <c r="B36" s="126" t="s">
        <v>1688</v>
      </c>
      <c r="C36" s="126" t="s">
        <v>1058</v>
      </c>
      <c r="D36" s="8" t="s">
        <v>1111</v>
      </c>
      <c r="E36" s="8" t="s">
        <v>125</v>
      </c>
      <c r="F36" s="126" t="s">
        <v>2390</v>
      </c>
      <c r="G36" s="8" t="s">
        <v>3969</v>
      </c>
      <c r="I36" s="8" t="s">
        <v>1111</v>
      </c>
      <c r="K36" s="126"/>
      <c r="L36" s="126"/>
      <c r="N36" s="8" t="s">
        <v>3261</v>
      </c>
      <c r="O36" s="8" t="s">
        <v>1111</v>
      </c>
      <c r="AC36" s="126"/>
    </row>
    <row r="37" spans="1:38" s="108" customFormat="1">
      <c r="A37" s="108" t="s">
        <v>2708</v>
      </c>
      <c r="B37" s="126" t="s">
        <v>1688</v>
      </c>
      <c r="C37" s="126" t="s">
        <v>1058</v>
      </c>
      <c r="D37" s="126"/>
      <c r="E37" s="8" t="s">
        <v>125</v>
      </c>
      <c r="F37" s="126" t="s">
        <v>2390</v>
      </c>
      <c r="G37" s="8" t="s">
        <v>1479</v>
      </c>
      <c r="H37" s="126"/>
      <c r="J37" s="8" t="s">
        <v>2929</v>
      </c>
      <c r="K37" s="126"/>
      <c r="M37" s="126"/>
      <c r="N37" s="8" t="s">
        <v>2929</v>
      </c>
      <c r="S37" s="126"/>
      <c r="AI37" s="8" t="s">
        <v>2929</v>
      </c>
    </row>
    <row r="38" spans="1:38" s="108" customFormat="1">
      <c r="A38" s="108" t="s">
        <v>1050</v>
      </c>
      <c r="B38" s="126" t="s">
        <v>1688</v>
      </c>
      <c r="C38" s="126" t="s">
        <v>1058</v>
      </c>
      <c r="D38" s="126"/>
      <c r="E38" s="8" t="s">
        <v>125</v>
      </c>
      <c r="F38" s="126"/>
      <c r="G38" s="126"/>
      <c r="H38" s="126"/>
      <c r="I38" s="126"/>
      <c r="J38" s="126"/>
      <c r="K38" s="126"/>
      <c r="L38" s="126"/>
      <c r="M38" s="126"/>
      <c r="N38" s="126"/>
      <c r="O38" s="126"/>
      <c r="Q38" s="126"/>
      <c r="R38" s="126"/>
      <c r="S38" s="126"/>
      <c r="V38" s="126"/>
      <c r="Z38" s="126"/>
      <c r="AA38" s="126"/>
      <c r="AE38" s="126"/>
      <c r="AJ38" s="126"/>
    </row>
    <row r="39" spans="1:38" s="108" customFormat="1">
      <c r="A39" s="108" t="s">
        <v>429</v>
      </c>
      <c r="B39" s="126" t="s">
        <v>1688</v>
      </c>
      <c r="C39" s="126" t="s">
        <v>1058</v>
      </c>
      <c r="D39" s="8"/>
      <c r="E39" s="8" t="s">
        <v>125</v>
      </c>
      <c r="F39" s="126"/>
      <c r="K39" s="126"/>
      <c r="W39" s="126"/>
    </row>
    <row r="40" spans="1:38" s="108" customFormat="1">
      <c r="A40" s="108" t="s">
        <v>2352</v>
      </c>
      <c r="B40" s="126" t="s">
        <v>1688</v>
      </c>
      <c r="C40" s="126" t="s">
        <v>1058</v>
      </c>
      <c r="D40" s="8"/>
      <c r="E40" s="8" t="s">
        <v>125</v>
      </c>
      <c r="F40" s="8"/>
      <c r="G40" s="8" t="s">
        <v>3908</v>
      </c>
      <c r="H40" s="126"/>
      <c r="K40" s="126"/>
      <c r="P40" s="126"/>
      <c r="AL40" s="8" t="s">
        <v>593</v>
      </c>
    </row>
    <row r="41" spans="1:38" s="108" customFormat="1">
      <c r="A41" s="108" t="s">
        <v>1199</v>
      </c>
      <c r="B41" s="126" t="s">
        <v>1688</v>
      </c>
      <c r="C41" s="126" t="s">
        <v>1058</v>
      </c>
      <c r="D41" s="126"/>
      <c r="E41" s="8" t="s">
        <v>125</v>
      </c>
      <c r="F41" s="126"/>
      <c r="G41" s="126"/>
      <c r="H41" s="126"/>
      <c r="K41" s="8" t="s">
        <v>593</v>
      </c>
    </row>
    <row r="42" spans="1:38" s="108" customFormat="1">
      <c r="A42" s="108" t="s">
        <v>2403</v>
      </c>
      <c r="B42" s="126" t="s">
        <v>1688</v>
      </c>
      <c r="C42" s="126" t="s">
        <v>1058</v>
      </c>
      <c r="D42" s="8"/>
      <c r="E42" s="8" t="s">
        <v>125</v>
      </c>
      <c r="F42" s="126" t="s">
        <v>2390</v>
      </c>
      <c r="G42" s="126" t="s">
        <v>1479</v>
      </c>
      <c r="H42" s="126" t="s">
        <v>3891</v>
      </c>
      <c r="J42" s="8" t="s">
        <v>726</v>
      </c>
      <c r="K42" s="8" t="s">
        <v>593</v>
      </c>
      <c r="L42" s="126"/>
      <c r="O42" s="126"/>
      <c r="P42" s="126"/>
      <c r="R42" s="126"/>
      <c r="V42" s="8" t="s">
        <v>3975</v>
      </c>
      <c r="AB42" s="126"/>
    </row>
    <row r="43" spans="1:38" s="108" customFormat="1">
      <c r="A43" s="108" t="s">
        <v>2755</v>
      </c>
      <c r="B43" s="126" t="s">
        <v>1688</v>
      </c>
      <c r="C43" s="126" t="s">
        <v>1058</v>
      </c>
      <c r="D43" s="126"/>
      <c r="E43" s="8" t="s">
        <v>125</v>
      </c>
      <c r="F43" s="126" t="s">
        <v>2390</v>
      </c>
      <c r="G43" s="126"/>
      <c r="H43" s="126"/>
      <c r="J43" s="8" t="s">
        <v>3988</v>
      </c>
      <c r="K43" s="126"/>
      <c r="L43" s="126"/>
      <c r="AI43" s="8"/>
      <c r="AK43" s="8" t="s">
        <v>3989</v>
      </c>
    </row>
    <row r="44" spans="1:38" s="108" customFormat="1">
      <c r="A44" s="108" t="s">
        <v>192</v>
      </c>
      <c r="B44" s="126" t="s">
        <v>1688</v>
      </c>
      <c r="C44" s="126" t="s">
        <v>1058</v>
      </c>
      <c r="D44" s="126" t="s">
        <v>947</v>
      </c>
      <c r="E44" s="8" t="s">
        <v>125</v>
      </c>
      <c r="F44" s="126" t="s">
        <v>2390</v>
      </c>
      <c r="G44" s="126"/>
      <c r="H44" s="126"/>
      <c r="I44"/>
      <c r="J44"/>
      <c r="K44" s="126"/>
      <c r="L44" s="126"/>
      <c r="M44" s="126"/>
      <c r="O44"/>
      <c r="R44" s="126"/>
      <c r="U44" s="126"/>
      <c r="X44" s="126"/>
      <c r="Z44"/>
      <c r="AB44"/>
      <c r="AC44"/>
    </row>
    <row r="45" spans="1:38" s="108" customFormat="1">
      <c r="A45" s="108" t="s">
        <v>1106</v>
      </c>
      <c r="B45" s="126" t="s">
        <v>1688</v>
      </c>
      <c r="C45" s="126" t="s">
        <v>1058</v>
      </c>
      <c r="D45" s="8"/>
      <c r="E45" s="8" t="s">
        <v>125</v>
      </c>
      <c r="F45" s="126" t="s">
        <v>2390</v>
      </c>
      <c r="G45" s="8" t="s">
        <v>1479</v>
      </c>
      <c r="K45" s="126"/>
    </row>
    <row r="46" spans="1:38" s="108" customFormat="1">
      <c r="A46" s="108" t="s">
        <v>2360</v>
      </c>
      <c r="B46" s="126" t="s">
        <v>3265</v>
      </c>
      <c r="C46" s="126" t="s">
        <v>1058</v>
      </c>
      <c r="D46" s="8"/>
      <c r="E46" s="8" t="s">
        <v>125</v>
      </c>
      <c r="F46" s="126"/>
      <c r="G46" s="126"/>
      <c r="H46" s="126"/>
      <c r="K46" s="126"/>
    </row>
    <row r="47" spans="1:38" s="108" customFormat="1">
      <c r="A47" s="108" t="s">
        <v>735</v>
      </c>
      <c r="B47" s="126" t="s">
        <v>1688</v>
      </c>
      <c r="C47" s="126" t="s">
        <v>1058</v>
      </c>
      <c r="D47" s="126"/>
      <c r="E47" s="8" t="s">
        <v>125</v>
      </c>
      <c r="F47" s="126" t="s">
        <v>2390</v>
      </c>
      <c r="G47" s="126"/>
      <c r="I47" s="126"/>
      <c r="K47" s="126"/>
      <c r="M47" s="126"/>
      <c r="N47" s="8" t="s">
        <v>2929</v>
      </c>
      <c r="O47" s="126"/>
      <c r="S47" s="126"/>
      <c r="T47" s="8" t="s">
        <v>2929</v>
      </c>
      <c r="W47" s="8" t="s">
        <v>2929</v>
      </c>
      <c r="Z47" s="8" t="s">
        <v>2929</v>
      </c>
      <c r="AA47" s="126"/>
      <c r="AB47" s="126"/>
      <c r="AE47" s="126"/>
      <c r="AI47" s="8" t="s">
        <v>2929</v>
      </c>
    </row>
    <row r="48" spans="1:38" s="108" customFormat="1">
      <c r="A48" s="108" t="s">
        <v>1271</v>
      </c>
      <c r="B48" s="126" t="s">
        <v>1688</v>
      </c>
      <c r="C48" s="126" t="s">
        <v>1058</v>
      </c>
      <c r="D48" s="126" t="s">
        <v>1111</v>
      </c>
      <c r="E48" s="8" t="s">
        <v>125</v>
      </c>
      <c r="I48" s="8" t="s">
        <v>1111</v>
      </c>
      <c r="K48" s="126"/>
      <c r="AI48" s="8" t="s">
        <v>1111</v>
      </c>
    </row>
    <row r="49" spans="1:44" s="108" customFormat="1">
      <c r="A49" s="108" t="s">
        <v>554</v>
      </c>
      <c r="B49" s="126" t="s">
        <v>1688</v>
      </c>
      <c r="C49" s="126" t="s">
        <v>1058</v>
      </c>
      <c r="D49" s="8"/>
      <c r="E49" s="8" t="s">
        <v>125</v>
      </c>
      <c r="F49" s="126" t="s">
        <v>3991</v>
      </c>
      <c r="G49" s="126"/>
      <c r="K49" s="126"/>
      <c r="L49" s="126"/>
      <c r="T49" s="8" t="s">
        <v>3211</v>
      </c>
      <c r="AE49" s="126"/>
    </row>
    <row r="50" spans="1:44" s="108" customFormat="1">
      <c r="A50" s="108" t="s">
        <v>1018</v>
      </c>
      <c r="B50" s="126" t="s">
        <v>1688</v>
      </c>
      <c r="C50" s="126" t="s">
        <v>1058</v>
      </c>
      <c r="D50" s="8"/>
      <c r="E50" s="8" t="s">
        <v>125</v>
      </c>
      <c r="F50" s="126"/>
      <c r="G50" s="126"/>
      <c r="K50" s="126"/>
    </row>
    <row r="51" spans="1:44" s="108" customFormat="1">
      <c r="A51" s="108" t="s">
        <v>1113</v>
      </c>
      <c r="B51" s="126" t="s">
        <v>1688</v>
      </c>
      <c r="C51" s="126" t="s">
        <v>1058</v>
      </c>
      <c r="D51" s="8"/>
      <c r="E51" s="8" t="s">
        <v>125</v>
      </c>
      <c r="F51" s="126"/>
      <c r="G51" s="126"/>
      <c r="H51" s="8" t="s">
        <v>3891</v>
      </c>
      <c r="J51" s="8" t="s">
        <v>726</v>
      </c>
      <c r="K51" s="126"/>
      <c r="L51" s="126"/>
      <c r="N51" s="126" t="s">
        <v>3261</v>
      </c>
    </row>
    <row r="52" spans="1:44" s="108" customFormat="1">
      <c r="A52" s="108" t="s">
        <v>2144</v>
      </c>
      <c r="B52" s="126" t="s">
        <v>1688</v>
      </c>
      <c r="C52" s="126" t="s">
        <v>1058</v>
      </c>
      <c r="D52" s="126"/>
      <c r="E52" s="8" t="s">
        <v>125</v>
      </c>
      <c r="F52" s="126" t="s">
        <v>2390</v>
      </c>
      <c r="G52" s="126"/>
      <c r="H52" s="8" t="s">
        <v>3891</v>
      </c>
      <c r="K52" s="126"/>
      <c r="AG52" s="126"/>
    </row>
    <row r="53" spans="1:44" s="108" customFormat="1">
      <c r="A53" s="108" t="s">
        <v>2025</v>
      </c>
      <c r="B53" s="126" t="s">
        <v>1688</v>
      </c>
      <c r="C53" s="126" t="s">
        <v>1058</v>
      </c>
      <c r="D53" s="8"/>
      <c r="E53" s="8" t="s">
        <v>125</v>
      </c>
      <c r="G53" s="126"/>
      <c r="K53" s="126"/>
    </row>
    <row r="54" spans="1:44" s="108" customFormat="1">
      <c r="A54" s="108" t="s">
        <v>2521</v>
      </c>
      <c r="B54" s="126" t="s">
        <v>1688</v>
      </c>
      <c r="C54" s="126" t="s">
        <v>1058</v>
      </c>
      <c r="D54" s="8"/>
      <c r="E54" s="126" t="s">
        <v>1111</v>
      </c>
      <c r="F54" s="126" t="s">
        <v>1111</v>
      </c>
      <c r="G54" s="126" t="s">
        <v>1111</v>
      </c>
      <c r="H54" s="126" t="s">
        <v>1111</v>
      </c>
      <c r="I54" s="126" t="s">
        <v>1111</v>
      </c>
      <c r="J54" s="126" t="s">
        <v>1111</v>
      </c>
      <c r="K54" s="126"/>
      <c r="L54" s="126" t="s">
        <v>1111</v>
      </c>
      <c r="R54" s="126"/>
      <c r="AE54" s="126"/>
    </row>
    <row r="55" spans="1:44" s="108" customFormat="1">
      <c r="A55" s="108" t="s">
        <v>492</v>
      </c>
      <c r="B55" s="126" t="s">
        <v>1688</v>
      </c>
      <c r="C55" s="126" t="s">
        <v>1058</v>
      </c>
      <c r="D55" s="126"/>
      <c r="E55" s="8" t="s">
        <v>125</v>
      </c>
      <c r="F55" s="126" t="s">
        <v>2390</v>
      </c>
      <c r="G55" s="126"/>
      <c r="I55" s="126"/>
      <c r="J55" s="8" t="s">
        <v>2929</v>
      </c>
      <c r="K55" s="126"/>
      <c r="L55" s="126"/>
      <c r="M55" s="126"/>
      <c r="N55" s="8" t="s">
        <v>2929</v>
      </c>
      <c r="O55" s="126"/>
      <c r="S55" s="126"/>
      <c r="V55" s="126"/>
      <c r="W55" s="8" t="s">
        <v>2929</v>
      </c>
      <c r="Z55" s="8" t="s">
        <v>2929</v>
      </c>
      <c r="AB55" s="126"/>
    </row>
    <row r="56" spans="1:44" s="108" customFormat="1">
      <c r="A56" s="108" t="s">
        <v>277</v>
      </c>
      <c r="B56" s="126" t="s">
        <v>1688</v>
      </c>
      <c r="C56" s="126" t="s">
        <v>1058</v>
      </c>
      <c r="D56" s="126" t="s">
        <v>3968</v>
      </c>
      <c r="E56" s="8" t="s">
        <v>125</v>
      </c>
      <c r="F56" s="126" t="s">
        <v>2390</v>
      </c>
      <c r="G56" s="8" t="s">
        <v>1479</v>
      </c>
      <c r="H56" s="126"/>
      <c r="I56" s="126" t="s">
        <v>3968</v>
      </c>
      <c r="J56" s="126" t="s">
        <v>3968</v>
      </c>
      <c r="K56" s="126"/>
      <c r="L56" s="126"/>
      <c r="M56" s="126"/>
      <c r="N56" s="8" t="s">
        <v>2929</v>
      </c>
      <c r="O56" s="126"/>
      <c r="Q56" s="126"/>
      <c r="S56" s="126"/>
      <c r="V56" s="126"/>
      <c r="W56" s="8" t="s">
        <v>2929</v>
      </c>
      <c r="X56" s="126"/>
      <c r="Z56" s="8" t="s">
        <v>2929</v>
      </c>
      <c r="AA56" s="8" t="s">
        <v>2929</v>
      </c>
      <c r="AE56" s="126" t="s">
        <v>3968</v>
      </c>
      <c r="AH56" s="126"/>
      <c r="AI56" s="8" t="s">
        <v>2929</v>
      </c>
      <c r="AJ56" s="126"/>
    </row>
    <row r="57" spans="1:44" s="108" customFormat="1">
      <c r="A57" s="108" t="s">
        <v>725</v>
      </c>
      <c r="B57" s="126" t="s">
        <v>1688</v>
      </c>
      <c r="C57" s="126" t="s">
        <v>1058</v>
      </c>
      <c r="D57" s="126" t="s">
        <v>3968</v>
      </c>
      <c r="E57" s="8" t="s">
        <v>125</v>
      </c>
      <c r="F57" s="126" t="s">
        <v>2390</v>
      </c>
      <c r="G57" s="8" t="s">
        <v>1479</v>
      </c>
      <c r="H57" s="8" t="s">
        <v>3891</v>
      </c>
      <c r="I57" s="8" t="s">
        <v>1111</v>
      </c>
      <c r="J57" s="8" t="s">
        <v>4002</v>
      </c>
      <c r="K57" s="126"/>
      <c r="L57" s="126" t="s">
        <v>38</v>
      </c>
      <c r="N57" s="126" t="s">
        <v>3261</v>
      </c>
      <c r="O57" s="8" t="s">
        <v>460</v>
      </c>
      <c r="P57" s="8" t="s">
        <v>3257</v>
      </c>
      <c r="Q57" s="8" t="s">
        <v>3906</v>
      </c>
      <c r="S57" s="8" t="s">
        <v>1111</v>
      </c>
      <c r="Y57" s="8" t="s">
        <v>1111</v>
      </c>
      <c r="AC57" s="8" t="s">
        <v>1111</v>
      </c>
      <c r="AD57" s="8" t="s">
        <v>4003</v>
      </c>
      <c r="AF57" s="8" t="s">
        <v>4004</v>
      </c>
      <c r="AG57" s="8" t="s">
        <v>1111</v>
      </c>
      <c r="AJ57" s="8" t="s">
        <v>4007</v>
      </c>
    </row>
    <row r="58" spans="1:44" s="108" customFormat="1">
      <c r="A58" s="108" t="s">
        <v>1007</v>
      </c>
      <c r="B58" s="126" t="s">
        <v>1688</v>
      </c>
      <c r="C58" s="126" t="s">
        <v>1058</v>
      </c>
      <c r="D58" s="126"/>
      <c r="E58" s="8" t="s">
        <v>125</v>
      </c>
      <c r="F58" s="126"/>
      <c r="G58" s="126"/>
      <c r="H58" s="126"/>
      <c r="K58" s="126"/>
      <c r="L58" s="126"/>
      <c r="M58" s="126"/>
      <c r="S58" s="126"/>
      <c r="U58" s="126"/>
      <c r="X58" s="126"/>
      <c r="Z58" s="126"/>
      <c r="AB58" s="126"/>
      <c r="AE58" s="126"/>
    </row>
    <row r="59" spans="1:44" s="108" customFormat="1">
      <c r="A59" s="108" t="s">
        <v>691</v>
      </c>
      <c r="B59" s="126" t="s">
        <v>1688</v>
      </c>
      <c r="C59" s="126" t="s">
        <v>1058</v>
      </c>
      <c r="D59" s="8"/>
      <c r="E59" s="8" t="s">
        <v>125</v>
      </c>
      <c r="F59" s="126" t="s">
        <v>2390</v>
      </c>
      <c r="G59" s="126"/>
      <c r="H59" s="126"/>
      <c r="J59" s="126" t="s">
        <v>726</v>
      </c>
      <c r="K59" s="126"/>
      <c r="L59" s="126" t="s">
        <v>38</v>
      </c>
      <c r="N59" s="126"/>
      <c r="Q59" s="126"/>
      <c r="R59" s="126"/>
      <c r="V59" s="126"/>
      <c r="X59" s="126"/>
      <c r="Z59" s="126"/>
      <c r="AA59" s="126"/>
      <c r="AE59" s="126"/>
    </row>
    <row r="60" spans="1:44" s="108" customFormat="1">
      <c r="A60" s="108" t="s">
        <v>2355</v>
      </c>
      <c r="B60" s="126" t="s">
        <v>1688</v>
      </c>
      <c r="C60" s="126" t="s">
        <v>1058</v>
      </c>
      <c r="D60" s="8" t="s">
        <v>2929</v>
      </c>
      <c r="E60" s="126" t="s">
        <v>125</v>
      </c>
      <c r="F60" s="126" t="s">
        <v>3266</v>
      </c>
      <c r="G60" s="8" t="s">
        <v>2929</v>
      </c>
      <c r="H60" s="8" t="s">
        <v>2929</v>
      </c>
      <c r="I60" s="8"/>
      <c r="J60" s="8" t="s">
        <v>2929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 t="s">
        <v>2929</v>
      </c>
      <c r="V60" s="8"/>
      <c r="W60" s="8" t="s">
        <v>2929</v>
      </c>
      <c r="X60" s="8" t="s">
        <v>2929</v>
      </c>
      <c r="Y60" s="8"/>
      <c r="Z60" s="8" t="s">
        <v>2929</v>
      </c>
      <c r="AA60" s="8" t="s">
        <v>2929</v>
      </c>
      <c r="AB60" s="8"/>
      <c r="AC60" s="8"/>
      <c r="AD60" s="8"/>
      <c r="AE60" s="8"/>
      <c r="AF60" s="8"/>
      <c r="AG60" s="8"/>
      <c r="AH60" s="8"/>
      <c r="AI60" s="8" t="s">
        <v>2929</v>
      </c>
      <c r="AJ60" s="8"/>
      <c r="AK60" s="8"/>
      <c r="AL60" s="8"/>
      <c r="AM60" s="8"/>
      <c r="AN60" s="8"/>
      <c r="AO60" s="8"/>
      <c r="AP60" s="8"/>
      <c r="AQ60" s="8"/>
      <c r="AR60" s="8"/>
    </row>
    <row r="61" spans="1:44" s="108" customFormat="1">
      <c r="A61" s="108" t="s">
        <v>1121</v>
      </c>
      <c r="B61" s="126" t="s">
        <v>1688</v>
      </c>
      <c r="C61" s="126" t="s">
        <v>1058</v>
      </c>
      <c r="D61" s="126"/>
      <c r="E61" s="126" t="s">
        <v>125</v>
      </c>
      <c r="F61" s="126"/>
      <c r="G61" s="8" t="s">
        <v>1479</v>
      </c>
      <c r="H61" s="126"/>
      <c r="I61" s="126"/>
      <c r="J61" s="126"/>
      <c r="K61" s="126"/>
      <c r="L61" s="126"/>
      <c r="M61" s="126"/>
      <c r="N61" s="126" t="s">
        <v>3261</v>
      </c>
      <c r="O61" s="126"/>
      <c r="S61" s="126"/>
      <c r="U61" s="126"/>
      <c r="AA61" s="126"/>
      <c r="AB61" s="126"/>
    </row>
    <row r="62" spans="1:44" s="108" customFormat="1">
      <c r="A62" s="108" t="s">
        <v>708</v>
      </c>
      <c r="B62" s="126" t="s">
        <v>1688</v>
      </c>
      <c r="C62" s="126" t="s">
        <v>1058</v>
      </c>
      <c r="D62" s="126" t="s">
        <v>1111</v>
      </c>
      <c r="E62" s="126" t="s">
        <v>125</v>
      </c>
      <c r="F62" s="126"/>
      <c r="G62" s="126"/>
      <c r="H62" s="126"/>
      <c r="K62" s="8" t="s">
        <v>593</v>
      </c>
    </row>
    <row r="63" spans="1:44">
      <c r="E63" s="126"/>
      <c r="F63" s="126"/>
    </row>
    <row r="64" spans="1:44">
      <c r="A64" s="62" t="s">
        <v>1764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>
      <c r="A65" s="8" t="s">
        <v>1485</v>
      </c>
      <c r="B65" s="126" t="s">
        <v>3958</v>
      </c>
      <c r="C65" s="126" t="s">
        <v>3260</v>
      </c>
      <c r="D65"/>
      <c r="E65" s="8" t="s">
        <v>3955</v>
      </c>
      <c r="F65"/>
      <c r="G65"/>
      <c r="H65"/>
      <c r="I65"/>
      <c r="J65"/>
      <c r="K65" s="126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>
      <c r="A66" s="8" t="s">
        <v>1993</v>
      </c>
      <c r="B66" s="126" t="s">
        <v>3958</v>
      </c>
      <c r="C66" s="126" t="s">
        <v>3260</v>
      </c>
      <c r="D66" s="126" t="s">
        <v>3903</v>
      </c>
      <c r="E66" s="8" t="s">
        <v>3955</v>
      </c>
      <c r="F66"/>
      <c r="G66" t="s">
        <v>3888</v>
      </c>
      <c r="H66" t="s">
        <v>3962</v>
      </c>
      <c r="I66"/>
      <c r="J66"/>
      <c r="K66" s="126"/>
      <c r="L66"/>
      <c r="M66"/>
      <c r="N66"/>
      <c r="O66"/>
      <c r="P66"/>
      <c r="Q66"/>
      <c r="R66" t="s">
        <v>3913</v>
      </c>
      <c r="S66"/>
      <c r="T66"/>
      <c r="U66"/>
      <c r="V66"/>
      <c r="W66"/>
      <c r="X66"/>
      <c r="Y66"/>
      <c r="Z66"/>
      <c r="AA66"/>
      <c r="AE66" s="126"/>
    </row>
    <row r="67" spans="1:39" s="110" customFormat="1">
      <c r="A67" s="8" t="s">
        <v>444</v>
      </c>
      <c r="B67" s="126" t="s">
        <v>3958</v>
      </c>
      <c r="C67" s="126" t="s">
        <v>3260</v>
      </c>
      <c r="D67" s="126"/>
      <c r="E67"/>
      <c r="F67" t="s">
        <v>3971</v>
      </c>
      <c r="G67"/>
      <c r="H67"/>
      <c r="I67"/>
      <c r="J67" s="8" t="s">
        <v>3892</v>
      </c>
      <c r="K67" s="126"/>
      <c r="L67"/>
      <c r="M67"/>
      <c r="N67"/>
      <c r="O67"/>
      <c r="P67"/>
      <c r="Q67"/>
      <c r="R67"/>
      <c r="S67"/>
      <c r="T67"/>
      <c r="U67"/>
      <c r="V67"/>
      <c r="W67" s="8" t="s">
        <v>4024</v>
      </c>
      <c r="X67"/>
      <c r="Y67"/>
      <c r="Z67"/>
      <c r="AA67"/>
      <c r="AE67" s="126"/>
      <c r="AI67" s="8" t="s">
        <v>3957</v>
      </c>
    </row>
    <row r="68" spans="1:39" s="110" customFormat="1">
      <c r="A68" s="110" t="s">
        <v>200</v>
      </c>
      <c r="B68" s="126" t="s">
        <v>3958</v>
      </c>
      <c r="C68" s="126" t="s">
        <v>3260</v>
      </c>
      <c r="D68" s="126" t="s">
        <v>3903</v>
      </c>
      <c r="E68" s="126" t="s">
        <v>3955</v>
      </c>
      <c r="F68" t="s">
        <v>3971</v>
      </c>
      <c r="G68" t="s">
        <v>3888</v>
      </c>
      <c r="H68" t="s">
        <v>3962</v>
      </c>
      <c r="I68" t="s">
        <v>3904</v>
      </c>
      <c r="J68" t="s">
        <v>3892</v>
      </c>
      <c r="K68" s="126"/>
      <c r="L68"/>
      <c r="M68" t="s">
        <v>3965</v>
      </c>
      <c r="N68" t="s">
        <v>3901</v>
      </c>
      <c r="O68" s="8" t="s">
        <v>3894</v>
      </c>
      <c r="P68"/>
      <c r="Q68"/>
      <c r="R68"/>
      <c r="S68"/>
      <c r="T68"/>
      <c r="U68"/>
      <c r="V68"/>
      <c r="W68"/>
      <c r="X68"/>
      <c r="Y68"/>
      <c r="Z68"/>
      <c r="AA68"/>
      <c r="AM68" s="110" t="s">
        <v>3893</v>
      </c>
    </row>
    <row r="69" spans="1:39" s="110" customFormat="1">
      <c r="A69" s="110" t="s">
        <v>2627</v>
      </c>
      <c r="B69" s="126" t="s">
        <v>3958</v>
      </c>
      <c r="C69" s="126" t="s">
        <v>3260</v>
      </c>
      <c r="D69" s="126" t="s">
        <v>3903</v>
      </c>
      <c r="E69" s="126" t="s">
        <v>3955</v>
      </c>
      <c r="F69" t="s">
        <v>3971</v>
      </c>
      <c r="G69"/>
      <c r="H69" s="8" t="s">
        <v>3998</v>
      </c>
      <c r="I69"/>
      <c r="J69" t="s">
        <v>3892</v>
      </c>
      <c r="K69" s="126"/>
      <c r="L69"/>
      <c r="M69"/>
      <c r="N69" t="s">
        <v>3901</v>
      </c>
      <c r="O69"/>
      <c r="P69"/>
      <c r="Q69"/>
      <c r="R69" t="s">
        <v>3913</v>
      </c>
      <c r="S69"/>
      <c r="T69"/>
      <c r="U69" t="s">
        <v>3916</v>
      </c>
      <c r="V69"/>
      <c r="W69"/>
      <c r="X69"/>
      <c r="Y69"/>
      <c r="Z69"/>
      <c r="AA69"/>
      <c r="AB69" s="126"/>
    </row>
    <row r="70" spans="1:39" s="110" customFormat="1">
      <c r="A70" s="110" t="s">
        <v>1864</v>
      </c>
      <c r="B70" s="126" t="s">
        <v>3958</v>
      </c>
      <c r="C70" s="126" t="s">
        <v>3260</v>
      </c>
      <c r="D70" s="126" t="s">
        <v>3903</v>
      </c>
      <c r="E70" t="s">
        <v>3955</v>
      </c>
      <c r="F70" t="s">
        <v>3971</v>
      </c>
      <c r="G70" t="s">
        <v>3888</v>
      </c>
      <c r="H70" t="s">
        <v>3962</v>
      </c>
      <c r="I70" t="s">
        <v>3904</v>
      </c>
      <c r="J70" t="s">
        <v>3892</v>
      </c>
      <c r="K70" s="126"/>
      <c r="L70" s="126" t="s">
        <v>3959</v>
      </c>
      <c r="M70"/>
      <c r="N70" t="s">
        <v>3901</v>
      </c>
      <c r="O70" t="s">
        <v>3894</v>
      </c>
      <c r="P70" t="s">
        <v>3256</v>
      </c>
      <c r="Q70"/>
      <c r="R70"/>
      <c r="S70" t="s">
        <v>3972</v>
      </c>
      <c r="T70" t="s">
        <v>3914</v>
      </c>
      <c r="U70" t="s">
        <v>3916</v>
      </c>
      <c r="V70" t="s">
        <v>3918</v>
      </c>
      <c r="W70"/>
      <c r="X70" t="s">
        <v>3921</v>
      </c>
      <c r="Y70"/>
      <c r="Z70" t="s">
        <v>3924</v>
      </c>
      <c r="AA70" t="s">
        <v>3926</v>
      </c>
      <c r="AB70" s="126"/>
      <c r="AC70" s="126"/>
      <c r="AD70" s="126"/>
      <c r="AE70" s="126" t="s">
        <v>3973</v>
      </c>
      <c r="AH70" s="110" t="s">
        <v>3935</v>
      </c>
    </row>
    <row r="71" spans="1:39" s="110" customFormat="1">
      <c r="A71" s="110" t="s">
        <v>1032</v>
      </c>
      <c r="B71" s="126" t="s">
        <v>3958</v>
      </c>
      <c r="C71" s="126" t="s">
        <v>3260</v>
      </c>
      <c r="D71" s="126"/>
      <c r="E71" t="s">
        <v>3955</v>
      </c>
      <c r="F71" t="s">
        <v>3971</v>
      </c>
      <c r="G71"/>
      <c r="H71" t="s">
        <v>3962</v>
      </c>
      <c r="I71" t="s">
        <v>3904</v>
      </c>
      <c r="J71"/>
      <c r="K71" s="126"/>
      <c r="L71"/>
      <c r="M71"/>
      <c r="N71" t="s">
        <v>3901</v>
      </c>
      <c r="O71"/>
      <c r="P71"/>
      <c r="Q71"/>
      <c r="R71"/>
      <c r="S71"/>
      <c r="T71"/>
      <c r="U71"/>
      <c r="V71"/>
      <c r="W71"/>
      <c r="X71" t="s">
        <v>3921</v>
      </c>
      <c r="Y71"/>
      <c r="Z71"/>
      <c r="AA71"/>
      <c r="AE71" s="126"/>
      <c r="AG71" s="126"/>
      <c r="AI71" s="8" t="s">
        <v>3974</v>
      </c>
    </row>
    <row r="72" spans="1:39" s="110" customFormat="1">
      <c r="A72" s="110" t="s">
        <v>1707</v>
      </c>
      <c r="B72" s="126" t="s">
        <v>3958</v>
      </c>
      <c r="C72" s="126" t="s">
        <v>3260</v>
      </c>
      <c r="D72" s="8" t="s">
        <v>3903</v>
      </c>
      <c r="E72" t="s">
        <v>3955</v>
      </c>
      <c r="F72" t="s">
        <v>3971</v>
      </c>
      <c r="G72"/>
      <c r="H72"/>
      <c r="I72"/>
      <c r="J72"/>
      <c r="K72" s="126"/>
      <c r="L72"/>
      <c r="M72"/>
      <c r="N72" s="8"/>
      <c r="O72"/>
      <c r="P72"/>
      <c r="Q72"/>
      <c r="R72"/>
      <c r="S72"/>
      <c r="T72"/>
      <c r="U72"/>
      <c r="V72"/>
      <c r="W72"/>
      <c r="X72"/>
      <c r="Y72"/>
      <c r="Z72"/>
      <c r="AA72" s="8"/>
      <c r="AC72" s="126"/>
      <c r="AE72" s="126"/>
      <c r="AI72" s="8" t="s">
        <v>3974</v>
      </c>
      <c r="AJ72" s="126"/>
    </row>
    <row r="73" spans="1:39" s="110" customFormat="1">
      <c r="A73" s="110" t="s">
        <v>2533</v>
      </c>
      <c r="B73" s="126" t="s">
        <v>3958</v>
      </c>
      <c r="C73" s="126" t="s">
        <v>3260</v>
      </c>
      <c r="D73" s="8" t="s">
        <v>3903</v>
      </c>
      <c r="E73" t="s">
        <v>3955</v>
      </c>
      <c r="F73" t="s">
        <v>3971</v>
      </c>
      <c r="G73"/>
      <c r="H73"/>
      <c r="I73"/>
      <c r="J73" t="s">
        <v>3892</v>
      </c>
      <c r="K73" s="126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110" customFormat="1">
      <c r="A74" s="110" t="s">
        <v>1532</v>
      </c>
      <c r="B74" s="126" t="s">
        <v>3958</v>
      </c>
      <c r="C74" s="126" t="s">
        <v>3260</v>
      </c>
      <c r="D74"/>
      <c r="E74" t="s">
        <v>3955</v>
      </c>
      <c r="F74" t="s">
        <v>3971</v>
      </c>
      <c r="G74" t="s">
        <v>3888</v>
      </c>
      <c r="H74" s="8" t="s">
        <v>3962</v>
      </c>
      <c r="I74"/>
      <c r="J74" s="8" t="s">
        <v>3892</v>
      </c>
      <c r="K74" s="126"/>
      <c r="L74"/>
      <c r="M74"/>
      <c r="N74" s="8" t="s">
        <v>3901</v>
      </c>
      <c r="O74"/>
      <c r="P74"/>
      <c r="Q74"/>
      <c r="R74"/>
      <c r="S74"/>
      <c r="T74"/>
      <c r="U74"/>
      <c r="V74"/>
      <c r="W74"/>
      <c r="X74"/>
      <c r="Y74"/>
      <c r="Z74"/>
      <c r="AA74"/>
    </row>
    <row r="75" spans="1:39" s="110" customFormat="1">
      <c r="A75" s="110" t="s">
        <v>1154</v>
      </c>
      <c r="B75" s="126" t="s">
        <v>3958</v>
      </c>
      <c r="C75" s="126" t="s">
        <v>3260</v>
      </c>
      <c r="D75"/>
      <c r="E75"/>
      <c r="F75"/>
      <c r="G75"/>
      <c r="H75"/>
      <c r="I75"/>
      <c r="J75"/>
      <c r="K75" s="126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110" customFormat="1">
      <c r="A76" s="110" t="s">
        <v>653</v>
      </c>
      <c r="B76" s="126" t="s">
        <v>3958</v>
      </c>
      <c r="C76" s="126" t="s">
        <v>3260</v>
      </c>
      <c r="D76" s="8" t="s">
        <v>3903</v>
      </c>
      <c r="E76" s="8" t="s">
        <v>3955</v>
      </c>
      <c r="F76" s="8" t="s">
        <v>3971</v>
      </c>
      <c r="G76" t="s">
        <v>3888</v>
      </c>
      <c r="H76"/>
      <c r="I76"/>
      <c r="J76"/>
      <c r="K76" s="12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110" customFormat="1">
      <c r="A77" s="110" t="s">
        <v>2091</v>
      </c>
      <c r="B77" s="126" t="s">
        <v>3958</v>
      </c>
      <c r="C77" s="126" t="s">
        <v>3260</v>
      </c>
      <c r="D77" s="8" t="s">
        <v>3903</v>
      </c>
      <c r="E77" s="8" t="s">
        <v>3955</v>
      </c>
      <c r="F77"/>
      <c r="G77" t="s">
        <v>3888</v>
      </c>
      <c r="H77" t="s">
        <v>3962</v>
      </c>
      <c r="I77" t="s">
        <v>3904</v>
      </c>
      <c r="J77"/>
      <c r="K77" s="126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E77" s="126"/>
      <c r="AF77" s="126"/>
    </row>
    <row r="78" spans="1:39" s="110" customFormat="1">
      <c r="A78" s="110" t="s">
        <v>660</v>
      </c>
      <c r="B78" s="126" t="s">
        <v>3958</v>
      </c>
      <c r="C78" s="126" t="s">
        <v>3260</v>
      </c>
      <c r="D78" s="126"/>
      <c r="E78" s="8" t="s">
        <v>3955</v>
      </c>
      <c r="F78" s="8" t="s">
        <v>3971</v>
      </c>
      <c r="G78"/>
      <c r="H78"/>
      <c r="I78"/>
      <c r="J78" s="8" t="s">
        <v>3961</v>
      </c>
      <c r="K78" s="126"/>
      <c r="L78"/>
      <c r="M78"/>
      <c r="N78" s="8" t="s">
        <v>3901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110" customFormat="1">
      <c r="A79" s="110" t="s">
        <v>150</v>
      </c>
      <c r="B79" s="126" t="s">
        <v>3958</v>
      </c>
      <c r="C79" s="126" t="s">
        <v>3260</v>
      </c>
      <c r="D79" s="126"/>
      <c r="E79" s="8" t="s">
        <v>3955</v>
      </c>
      <c r="F79"/>
      <c r="G79"/>
      <c r="H79"/>
      <c r="I79"/>
      <c r="J79"/>
      <c r="K79" s="126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110" customFormat="1">
      <c r="A80" s="110" t="s">
        <v>1620</v>
      </c>
      <c r="B80" s="126" t="s">
        <v>3958</v>
      </c>
      <c r="C80" s="126" t="s">
        <v>3260</v>
      </c>
      <c r="D80" s="126" t="s">
        <v>3903</v>
      </c>
      <c r="E80" s="8" t="s">
        <v>3955</v>
      </c>
      <c r="F80" s="8" t="s">
        <v>3971</v>
      </c>
      <c r="G80" t="s">
        <v>3888</v>
      </c>
      <c r="H80" t="s">
        <v>3962</v>
      </c>
      <c r="I80" s="8" t="s">
        <v>3904</v>
      </c>
      <c r="J80"/>
      <c r="K80" s="126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 s="8" t="s">
        <v>3977</v>
      </c>
    </row>
    <row r="81" spans="1:38" s="110" customFormat="1">
      <c r="A81" s="110" t="s">
        <v>90</v>
      </c>
      <c r="B81" s="126" t="s">
        <v>3958</v>
      </c>
      <c r="C81" s="126" t="s">
        <v>3260</v>
      </c>
      <c r="D81" s="126"/>
      <c r="E81" s="8" t="s">
        <v>3955</v>
      </c>
      <c r="F81"/>
      <c r="G81"/>
      <c r="H81"/>
      <c r="I81"/>
      <c r="J81"/>
      <c r="K81" s="126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 s="126"/>
      <c r="AD81" s="126"/>
      <c r="AE81" s="126"/>
      <c r="AH81" s="126"/>
    </row>
    <row r="82" spans="1:38" s="110" customFormat="1">
      <c r="A82" s="110" t="s">
        <v>2597</v>
      </c>
      <c r="B82" s="126" t="s">
        <v>3958</v>
      </c>
      <c r="C82" s="126" t="s">
        <v>3260</v>
      </c>
      <c r="D82" s="126" t="s">
        <v>3903</v>
      </c>
      <c r="E82" s="126" t="s">
        <v>3955</v>
      </c>
      <c r="F82"/>
      <c r="G82"/>
      <c r="H82"/>
      <c r="I82" t="s">
        <v>3904</v>
      </c>
      <c r="J82"/>
      <c r="K82" s="126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 s="126"/>
      <c r="AE82" s="126"/>
    </row>
    <row r="83" spans="1:38" s="110" customFormat="1">
      <c r="A83" s="110" t="s">
        <v>2449</v>
      </c>
      <c r="B83" s="126" t="s">
        <v>3958</v>
      </c>
      <c r="C83" s="126" t="s">
        <v>3260</v>
      </c>
      <c r="D83" s="126" t="s">
        <v>3903</v>
      </c>
      <c r="E83" s="8" t="s">
        <v>3955</v>
      </c>
      <c r="F83"/>
      <c r="G83" t="s">
        <v>3888</v>
      </c>
      <c r="H83"/>
      <c r="I83" s="8" t="s">
        <v>3904</v>
      </c>
      <c r="J83" s="8" t="s">
        <v>3892</v>
      </c>
      <c r="K83" s="126"/>
      <c r="L83" t="s">
        <v>3959</v>
      </c>
      <c r="M83"/>
      <c r="N83" s="8" t="s">
        <v>3901</v>
      </c>
      <c r="O83"/>
      <c r="P83"/>
      <c r="Q83"/>
      <c r="R83"/>
      <c r="S83"/>
      <c r="T83"/>
      <c r="U83"/>
      <c r="V83" s="8" t="s">
        <v>3918</v>
      </c>
      <c r="W83" s="8" t="s">
        <v>3999</v>
      </c>
      <c r="X83"/>
      <c r="Y83"/>
      <c r="Z83" s="8" t="s">
        <v>3924</v>
      </c>
      <c r="AA83"/>
      <c r="AI83" s="8" t="s">
        <v>3957</v>
      </c>
    </row>
    <row r="84" spans="1:38" s="110" customFormat="1">
      <c r="A84" s="110" t="s">
        <v>3169</v>
      </c>
      <c r="B84" s="126" t="s">
        <v>3958</v>
      </c>
      <c r="C84" s="126" t="s">
        <v>3260</v>
      </c>
      <c r="D84" s="126"/>
      <c r="E84" s="126" t="s">
        <v>3955</v>
      </c>
      <c r="F84" s="8" t="s">
        <v>3971</v>
      </c>
      <c r="G84"/>
      <c r="H84" t="s">
        <v>3962</v>
      </c>
      <c r="I84"/>
      <c r="J84"/>
      <c r="K84" s="126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110" customFormat="1">
      <c r="A85" s="110" t="s">
        <v>2538</v>
      </c>
      <c r="B85" s="126" t="s">
        <v>3958</v>
      </c>
      <c r="C85" s="126" t="s">
        <v>3260</v>
      </c>
      <c r="D85" s="8" t="s">
        <v>3903</v>
      </c>
      <c r="E85" s="126" t="s">
        <v>3955</v>
      </c>
      <c r="F85" s="8" t="s">
        <v>3971</v>
      </c>
      <c r="G85"/>
      <c r="H85" s="8" t="s">
        <v>593</v>
      </c>
      <c r="I85" s="8" t="s">
        <v>593</v>
      </c>
      <c r="J85" s="8" t="s">
        <v>3892</v>
      </c>
      <c r="K85" s="8" t="s">
        <v>593</v>
      </c>
      <c r="L85"/>
      <c r="M85"/>
      <c r="N85" s="8" t="s">
        <v>593</v>
      </c>
      <c r="O85" s="8" t="s">
        <v>593</v>
      </c>
      <c r="P85"/>
      <c r="Q85" s="8" t="s">
        <v>3912</v>
      </c>
      <c r="R85"/>
      <c r="S85"/>
      <c r="T85"/>
      <c r="U85"/>
      <c r="V85"/>
      <c r="W85" s="8" t="s">
        <v>593</v>
      </c>
      <c r="X85" s="8" t="s">
        <v>3921</v>
      </c>
      <c r="Y85"/>
      <c r="Z85" s="8" t="s">
        <v>3924</v>
      </c>
      <c r="AA85"/>
      <c r="AB85" s="126"/>
      <c r="AE85" s="126"/>
      <c r="AI85" s="8" t="s">
        <v>4037</v>
      </c>
    </row>
    <row r="86" spans="1:38" s="110" customFormat="1">
      <c r="A86" s="110" t="s">
        <v>2476</v>
      </c>
      <c r="B86" s="126" t="s">
        <v>3958</v>
      </c>
      <c r="C86" s="126" t="s">
        <v>3260</v>
      </c>
      <c r="D86" s="126"/>
      <c r="E86" s="126" t="s">
        <v>3955</v>
      </c>
      <c r="F86" s="8" t="s">
        <v>3971</v>
      </c>
      <c r="G86"/>
      <c r="H86"/>
      <c r="I86"/>
      <c r="J86"/>
      <c r="K86" s="12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110" customFormat="1">
      <c r="A87" s="110" t="s">
        <v>1099</v>
      </c>
      <c r="B87" s="126" t="s">
        <v>3958</v>
      </c>
      <c r="C87" s="126" t="s">
        <v>3260</v>
      </c>
      <c r="D87" s="126"/>
      <c r="E87" s="126" t="s">
        <v>3955</v>
      </c>
      <c r="F87" s="8" t="s">
        <v>3971</v>
      </c>
      <c r="G87" s="8" t="s">
        <v>3888</v>
      </c>
      <c r="H87" t="s">
        <v>3962</v>
      </c>
      <c r="I87"/>
      <c r="J87"/>
      <c r="K87" s="126"/>
      <c r="L87"/>
      <c r="M87"/>
      <c r="N87"/>
      <c r="O87" s="126"/>
      <c r="P87"/>
      <c r="Q87"/>
      <c r="R87"/>
      <c r="S87" s="126"/>
      <c r="T87"/>
      <c r="U87"/>
      <c r="V87"/>
      <c r="W87"/>
      <c r="X87"/>
      <c r="Y87"/>
      <c r="Z87"/>
      <c r="AA87"/>
      <c r="AB87" s="126"/>
    </row>
    <row r="88" spans="1:38" s="110" customFormat="1">
      <c r="A88" s="110" t="s">
        <v>2722</v>
      </c>
      <c r="B88" s="126" t="s">
        <v>3958</v>
      </c>
      <c r="C88" s="126" t="s">
        <v>3260</v>
      </c>
      <c r="D88" s="126" t="s">
        <v>3903</v>
      </c>
      <c r="E88" s="126" t="s">
        <v>3955</v>
      </c>
      <c r="F88" t="s">
        <v>3971</v>
      </c>
      <c r="G88"/>
      <c r="H88" t="s">
        <v>3962</v>
      </c>
      <c r="I88" t="s">
        <v>3904</v>
      </c>
      <c r="J88" t="s">
        <v>3961</v>
      </c>
      <c r="K88" s="126" t="s">
        <v>593</v>
      </c>
      <c r="L88" s="126" t="s">
        <v>3959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E88" s="126"/>
    </row>
    <row r="89" spans="1:38" s="110" customFormat="1">
      <c r="A89" s="110" t="s">
        <v>526</v>
      </c>
      <c r="B89" s="126" t="s">
        <v>3958</v>
      </c>
      <c r="C89" s="126" t="s">
        <v>3260</v>
      </c>
      <c r="D89" s="126" t="s">
        <v>3903</v>
      </c>
      <c r="E89" s="126" t="s">
        <v>3955</v>
      </c>
      <c r="F89" t="s">
        <v>3971</v>
      </c>
      <c r="G89" s="8" t="s">
        <v>3888</v>
      </c>
      <c r="H89"/>
      <c r="I89" t="s">
        <v>3904</v>
      </c>
      <c r="J89"/>
      <c r="K89" s="126"/>
      <c r="L89"/>
      <c r="M89"/>
      <c r="N89" s="8" t="s">
        <v>3901</v>
      </c>
      <c r="O89" t="s">
        <v>3894</v>
      </c>
      <c r="P89"/>
      <c r="Q89"/>
      <c r="R89"/>
      <c r="S89"/>
      <c r="T89"/>
      <c r="U89"/>
      <c r="V89"/>
      <c r="W89"/>
      <c r="X89"/>
      <c r="Y89"/>
      <c r="Z89"/>
      <c r="AA89"/>
      <c r="AC89" s="126"/>
    </row>
    <row r="90" spans="1:38" s="110" customFormat="1">
      <c r="A90" s="110" t="s">
        <v>2708</v>
      </c>
      <c r="B90" s="126" t="s">
        <v>3958</v>
      </c>
      <c r="C90" s="126" t="s">
        <v>3260</v>
      </c>
      <c r="D90" s="126"/>
      <c r="E90" s="8" t="s">
        <v>3955</v>
      </c>
      <c r="F90" t="s">
        <v>3971</v>
      </c>
      <c r="G90" s="8" t="s">
        <v>3888</v>
      </c>
      <c r="H90"/>
      <c r="I90"/>
      <c r="J90" t="s">
        <v>3892</v>
      </c>
      <c r="K90" s="126"/>
      <c r="L90"/>
      <c r="M90"/>
      <c r="N90" s="8" t="s">
        <v>3901</v>
      </c>
      <c r="O90"/>
      <c r="P90"/>
      <c r="Q90"/>
      <c r="R90"/>
      <c r="S90"/>
      <c r="T90"/>
      <c r="U90"/>
      <c r="V90"/>
      <c r="W90"/>
      <c r="X90"/>
      <c r="Y90"/>
      <c r="Z90"/>
      <c r="AA90"/>
      <c r="AI90" s="8" t="s">
        <v>3957</v>
      </c>
    </row>
    <row r="91" spans="1:38" s="110" customFormat="1">
      <c r="A91" s="110" t="s">
        <v>1050</v>
      </c>
      <c r="B91" s="126" t="s">
        <v>3958</v>
      </c>
      <c r="C91" s="126" t="s">
        <v>3260</v>
      </c>
      <c r="D91" s="126"/>
      <c r="E91" s="8" t="s">
        <v>3955</v>
      </c>
      <c r="F91"/>
      <c r="G91"/>
      <c r="H91"/>
      <c r="I91"/>
      <c r="J91"/>
      <c r="K91" s="126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 s="126"/>
      <c r="AJ91" s="126"/>
    </row>
    <row r="92" spans="1:38" s="110" customFormat="1">
      <c r="A92" s="110" t="s">
        <v>429</v>
      </c>
      <c r="B92" s="126" t="s">
        <v>3958</v>
      </c>
      <c r="C92" s="126" t="s">
        <v>3260</v>
      </c>
      <c r="D92"/>
      <c r="E92" s="8" t="s">
        <v>3955</v>
      </c>
      <c r="F92"/>
      <c r="G92"/>
      <c r="H92"/>
      <c r="I92"/>
      <c r="J92"/>
      <c r="K92" s="126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110" customFormat="1">
      <c r="A93" s="110" t="s">
        <v>2352</v>
      </c>
      <c r="B93" s="126" t="s">
        <v>3958</v>
      </c>
      <c r="C93" s="126" t="s">
        <v>3260</v>
      </c>
      <c r="D93"/>
      <c r="E93" s="8" t="s">
        <v>3955</v>
      </c>
      <c r="F93"/>
      <c r="G93" s="8" t="s">
        <v>3888</v>
      </c>
      <c r="H93"/>
      <c r="I93"/>
      <c r="J93"/>
      <c r="K93" s="126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L93" s="8" t="s">
        <v>593</v>
      </c>
    </row>
    <row r="94" spans="1:38" s="110" customFormat="1">
      <c r="A94" s="110" t="s">
        <v>1199</v>
      </c>
      <c r="B94" s="126" t="s">
        <v>3958</v>
      </c>
      <c r="C94" s="126" t="s">
        <v>3260</v>
      </c>
      <c r="D94"/>
      <c r="E94" s="8" t="s">
        <v>3955</v>
      </c>
      <c r="F94"/>
      <c r="G94"/>
      <c r="H94"/>
      <c r="I94"/>
      <c r="J94"/>
      <c r="K94" s="126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110" customFormat="1">
      <c r="A95" s="110" t="s">
        <v>2403</v>
      </c>
      <c r="B95" s="126" t="s">
        <v>3958</v>
      </c>
      <c r="C95" s="126" t="s">
        <v>3260</v>
      </c>
      <c r="D95"/>
      <c r="E95" s="8" t="s">
        <v>3955</v>
      </c>
      <c r="F95" t="s">
        <v>3971</v>
      </c>
      <c r="G95" s="8" t="s">
        <v>3888</v>
      </c>
      <c r="H95" t="s">
        <v>3962</v>
      </c>
      <c r="I95"/>
      <c r="J95" t="s">
        <v>3892</v>
      </c>
      <c r="K95" s="126"/>
      <c r="L95"/>
      <c r="M95"/>
      <c r="N95"/>
      <c r="O95"/>
      <c r="P95"/>
      <c r="Q95"/>
      <c r="R95"/>
      <c r="S95"/>
      <c r="T95"/>
      <c r="U95"/>
      <c r="V95" t="s">
        <v>3918</v>
      </c>
      <c r="W95"/>
      <c r="X95"/>
      <c r="Y95"/>
      <c r="Z95"/>
      <c r="AA95"/>
      <c r="AB95" s="126"/>
    </row>
    <row r="96" spans="1:38" s="110" customFormat="1">
      <c r="A96" s="110" t="s">
        <v>2755</v>
      </c>
      <c r="B96" s="126" t="s">
        <v>3958</v>
      </c>
      <c r="C96" s="126" t="s">
        <v>3260</v>
      </c>
      <c r="D96" s="126"/>
      <c r="E96" s="8" t="s">
        <v>3955</v>
      </c>
      <c r="F96" t="s">
        <v>3971</v>
      </c>
      <c r="G96"/>
      <c r="H96"/>
      <c r="I96"/>
      <c r="J96" t="s">
        <v>3892</v>
      </c>
      <c r="K96" s="12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I96" s="8"/>
      <c r="AK96" s="8" t="s">
        <v>3990</v>
      </c>
    </row>
    <row r="97" spans="1:36" s="110" customFormat="1">
      <c r="A97" s="110" t="s">
        <v>192</v>
      </c>
      <c r="B97" s="126" t="s">
        <v>3958</v>
      </c>
      <c r="C97" s="126" t="s">
        <v>3260</v>
      </c>
      <c r="D97" s="126" t="s">
        <v>3903</v>
      </c>
      <c r="E97" s="8" t="s">
        <v>3955</v>
      </c>
      <c r="F97" t="s">
        <v>3971</v>
      </c>
      <c r="G97"/>
      <c r="H97"/>
      <c r="I97"/>
      <c r="J97"/>
      <c r="K97" s="126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 s="126"/>
      <c r="AC97" s="126"/>
    </row>
    <row r="98" spans="1:36" s="110" customFormat="1">
      <c r="A98" s="110" t="s">
        <v>1106</v>
      </c>
      <c r="B98" s="126" t="s">
        <v>3958</v>
      </c>
      <c r="C98" s="126" t="s">
        <v>3260</v>
      </c>
      <c r="D98"/>
      <c r="E98" s="8" t="s">
        <v>3955</v>
      </c>
      <c r="F98" t="s">
        <v>3971</v>
      </c>
      <c r="G98" s="8" t="s">
        <v>3888</v>
      </c>
      <c r="H98"/>
      <c r="I98"/>
      <c r="J98"/>
      <c r="K98" s="126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110" customFormat="1">
      <c r="A99" s="126" t="s">
        <v>2360</v>
      </c>
      <c r="B99" s="126" t="s">
        <v>3958</v>
      </c>
      <c r="C99" s="126" t="s">
        <v>3260</v>
      </c>
      <c r="D99" s="126"/>
      <c r="E99" s="8" t="s">
        <v>3955</v>
      </c>
      <c r="F99"/>
      <c r="G99"/>
      <c r="H99"/>
      <c r="I99"/>
      <c r="J99"/>
      <c r="K99" s="126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110" customFormat="1">
      <c r="A100" s="110" t="s">
        <v>735</v>
      </c>
      <c r="B100" s="126" t="s">
        <v>3958</v>
      </c>
      <c r="C100" s="126" t="s">
        <v>3260</v>
      </c>
      <c r="D100" s="126"/>
      <c r="E100" s="8" t="s">
        <v>3955</v>
      </c>
      <c r="F100" t="s">
        <v>3971</v>
      </c>
      <c r="G100"/>
      <c r="H100"/>
      <c r="I100"/>
      <c r="J100"/>
      <c r="K100" s="126"/>
      <c r="L100"/>
      <c r="M100"/>
      <c r="N100" s="8" t="s">
        <v>3901</v>
      </c>
      <c r="O100"/>
      <c r="P100"/>
      <c r="Q100"/>
      <c r="R100"/>
      <c r="S100"/>
      <c r="T100" s="8" t="s">
        <v>3914</v>
      </c>
      <c r="U100"/>
      <c r="V100"/>
      <c r="W100" s="8" t="s">
        <v>3999</v>
      </c>
      <c r="X100"/>
      <c r="Y100"/>
      <c r="Z100" s="8" t="s">
        <v>3924</v>
      </c>
      <c r="AA100"/>
      <c r="AB100" s="126"/>
      <c r="AE100" s="126"/>
      <c r="AI100" s="8" t="s">
        <v>3957</v>
      </c>
    </row>
    <row r="101" spans="1:36" s="110" customFormat="1">
      <c r="A101" s="110" t="s">
        <v>1271</v>
      </c>
      <c r="B101" s="126" t="s">
        <v>3958</v>
      </c>
      <c r="C101" s="126" t="s">
        <v>3260</v>
      </c>
      <c r="D101" s="126" t="s">
        <v>3903</v>
      </c>
      <c r="E101" s="8" t="s">
        <v>3955</v>
      </c>
      <c r="F101"/>
      <c r="G101"/>
      <c r="H101"/>
      <c r="I101" s="8" t="s">
        <v>3904</v>
      </c>
      <c r="J101"/>
      <c r="K101" s="126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I101" s="8" t="s">
        <v>3957</v>
      </c>
    </row>
    <row r="102" spans="1:36" s="110" customFormat="1">
      <c r="A102" s="110" t="s">
        <v>554</v>
      </c>
      <c r="B102" s="126" t="s">
        <v>3958</v>
      </c>
      <c r="C102" s="126" t="s">
        <v>3260</v>
      </c>
      <c r="D102"/>
      <c r="E102" s="8" t="s">
        <v>3955</v>
      </c>
      <c r="F102" t="s">
        <v>3971</v>
      </c>
      <c r="G102"/>
      <c r="H102"/>
      <c r="I102"/>
      <c r="J102"/>
      <c r="K102" s="126"/>
      <c r="L102"/>
      <c r="M102"/>
      <c r="N102"/>
      <c r="O102"/>
      <c r="P102"/>
      <c r="Q102"/>
      <c r="R102"/>
      <c r="S102"/>
      <c r="T102" s="8" t="s">
        <v>3914</v>
      </c>
      <c r="U102"/>
      <c r="V102"/>
      <c r="W102"/>
      <c r="X102"/>
      <c r="Y102"/>
      <c r="Z102"/>
      <c r="AA102"/>
      <c r="AE102" s="126"/>
    </row>
    <row r="103" spans="1:36" s="110" customFormat="1">
      <c r="A103" s="110" t="s">
        <v>1018</v>
      </c>
      <c r="B103" s="126" t="s">
        <v>3958</v>
      </c>
      <c r="C103" s="126" t="s">
        <v>3260</v>
      </c>
      <c r="D103"/>
      <c r="E103" s="8" t="s">
        <v>3955</v>
      </c>
      <c r="F103"/>
      <c r="G103"/>
      <c r="H103"/>
      <c r="I103"/>
      <c r="J103"/>
      <c r="K103" s="126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110" customFormat="1">
      <c r="A104" s="8" t="s">
        <v>1113</v>
      </c>
      <c r="B104" s="126" t="s">
        <v>3958</v>
      </c>
      <c r="C104" s="126" t="s">
        <v>3260</v>
      </c>
      <c r="D104"/>
      <c r="E104" s="8" t="s">
        <v>3955</v>
      </c>
      <c r="F104"/>
      <c r="G104"/>
      <c r="H104" t="s">
        <v>3962</v>
      </c>
      <c r="I104"/>
      <c r="J104" t="s">
        <v>3892</v>
      </c>
      <c r="K104" s="126"/>
      <c r="L104"/>
      <c r="M104"/>
      <c r="N104" s="8" t="s">
        <v>3901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6" s="110" customFormat="1">
      <c r="A105" s="110" t="s">
        <v>2144</v>
      </c>
      <c r="B105" s="126" t="s">
        <v>3958</v>
      </c>
      <c r="C105" s="126" t="s">
        <v>3260</v>
      </c>
      <c r="D105" s="126"/>
      <c r="E105" s="8" t="s">
        <v>3955</v>
      </c>
      <c r="F105" t="s">
        <v>3971</v>
      </c>
      <c r="G105"/>
      <c r="H105" t="s">
        <v>3962</v>
      </c>
      <c r="I105"/>
      <c r="J105"/>
      <c r="K105" s="126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 s="126"/>
    </row>
    <row r="106" spans="1:36" s="110" customFormat="1">
      <c r="A106" s="126" t="s">
        <v>2025</v>
      </c>
      <c r="B106" s="126" t="s">
        <v>3958</v>
      </c>
      <c r="C106" s="126" t="s">
        <v>3260</v>
      </c>
      <c r="D106"/>
      <c r="E106" s="8" t="s">
        <v>3955</v>
      </c>
      <c r="F106"/>
      <c r="G106"/>
      <c r="H106"/>
      <c r="I106"/>
      <c r="J106"/>
      <c r="K106" s="12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110" customFormat="1">
      <c r="A107" s="110" t="s">
        <v>2521</v>
      </c>
      <c r="B107" s="126" t="s">
        <v>3958</v>
      </c>
      <c r="C107" s="126" t="s">
        <v>3260</v>
      </c>
      <c r="D107"/>
      <c r="E107" s="8" t="s">
        <v>3955</v>
      </c>
      <c r="F107" t="s">
        <v>3971</v>
      </c>
      <c r="G107" s="8" t="s">
        <v>3888</v>
      </c>
      <c r="H107" t="s">
        <v>3962</v>
      </c>
      <c r="I107" s="8" t="s">
        <v>3904</v>
      </c>
      <c r="J107" t="s">
        <v>3892</v>
      </c>
      <c r="K107" s="126"/>
      <c r="L107" t="s">
        <v>3959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E107" s="126"/>
    </row>
    <row r="108" spans="1:36" s="110" customFormat="1">
      <c r="A108" s="8" t="s">
        <v>492</v>
      </c>
      <c r="B108" s="126" t="s">
        <v>3958</v>
      </c>
      <c r="C108" s="126" t="s">
        <v>3260</v>
      </c>
      <c r="D108" s="126"/>
      <c r="E108" s="8" t="s">
        <v>3955</v>
      </c>
      <c r="F108" t="s">
        <v>3971</v>
      </c>
      <c r="G108"/>
      <c r="H108"/>
      <c r="I108"/>
      <c r="J108" t="s">
        <v>3961</v>
      </c>
      <c r="K108" s="126"/>
      <c r="L108"/>
      <c r="M108"/>
      <c r="N108" s="8" t="s">
        <v>3901</v>
      </c>
      <c r="O108"/>
      <c r="P108"/>
      <c r="Q108"/>
      <c r="R108"/>
      <c r="S108"/>
      <c r="T108"/>
      <c r="U108"/>
      <c r="V108"/>
      <c r="W108" s="8" t="s">
        <v>3999</v>
      </c>
      <c r="X108"/>
      <c r="Y108"/>
      <c r="Z108" t="s">
        <v>3924</v>
      </c>
      <c r="AA108"/>
      <c r="AB108" s="126"/>
    </row>
    <row r="109" spans="1:36" s="110" customFormat="1">
      <c r="A109" s="110" t="s">
        <v>277</v>
      </c>
      <c r="B109" s="126" t="s">
        <v>3958</v>
      </c>
      <c r="C109" s="126" t="s">
        <v>3260</v>
      </c>
      <c r="D109" s="126" t="s">
        <v>3903</v>
      </c>
      <c r="E109" s="8" t="s">
        <v>3955</v>
      </c>
      <c r="F109" t="s">
        <v>3971</v>
      </c>
      <c r="G109" s="8" t="s">
        <v>3888</v>
      </c>
      <c r="H109"/>
      <c r="I109" s="8" t="s">
        <v>3904</v>
      </c>
      <c r="J109"/>
      <c r="K109" s="126"/>
      <c r="L109"/>
      <c r="M109"/>
      <c r="N109" s="8" t="s">
        <v>593</v>
      </c>
      <c r="O109"/>
      <c r="P109"/>
      <c r="Q109"/>
      <c r="R109"/>
      <c r="S109"/>
      <c r="T109"/>
      <c r="U109"/>
      <c r="V109"/>
      <c r="W109" s="8" t="s">
        <v>3999</v>
      </c>
      <c r="X109"/>
      <c r="Y109"/>
      <c r="Z109" s="8" t="s">
        <v>593</v>
      </c>
      <c r="AA109" s="8" t="s">
        <v>4000</v>
      </c>
      <c r="AE109" s="8" t="s">
        <v>3973</v>
      </c>
      <c r="AH109" s="126"/>
      <c r="AI109" s="8" t="s">
        <v>3957</v>
      </c>
      <c r="AJ109" s="126"/>
    </row>
    <row r="110" spans="1:36" s="110" customFormat="1">
      <c r="A110" s="110" t="s">
        <v>725</v>
      </c>
      <c r="B110" s="126" t="s">
        <v>3958</v>
      </c>
      <c r="C110" s="126" t="s">
        <v>3260</v>
      </c>
      <c r="D110" s="126" t="s">
        <v>3903</v>
      </c>
      <c r="E110" s="8" t="s">
        <v>3955</v>
      </c>
      <c r="F110" t="s">
        <v>3971</v>
      </c>
      <c r="G110" s="8" t="s">
        <v>3888</v>
      </c>
      <c r="H110" t="s">
        <v>3962</v>
      </c>
      <c r="I110" s="8" t="s">
        <v>3904</v>
      </c>
      <c r="J110" s="8" t="s">
        <v>3892</v>
      </c>
      <c r="K110" s="126"/>
      <c r="L110" t="s">
        <v>3959</v>
      </c>
      <c r="M110"/>
      <c r="N110" s="8" t="s">
        <v>3901</v>
      </c>
      <c r="O110" s="8" t="s">
        <v>3894</v>
      </c>
      <c r="P110" s="8" t="s">
        <v>3256</v>
      </c>
      <c r="Q110" s="8" t="s">
        <v>3912</v>
      </c>
      <c r="R110"/>
      <c r="S110" s="8" t="s">
        <v>4001</v>
      </c>
      <c r="T110"/>
      <c r="U110"/>
      <c r="V110"/>
      <c r="W110"/>
      <c r="X110"/>
      <c r="Y110" s="8" t="s">
        <v>3922</v>
      </c>
      <c r="Z110"/>
      <c r="AA110"/>
      <c r="AC110" s="8" t="s">
        <v>3928</v>
      </c>
      <c r="AD110" s="8" t="s">
        <v>3930</v>
      </c>
      <c r="AF110" s="8" t="s">
        <v>4005</v>
      </c>
      <c r="AG110" s="8" t="s">
        <v>3933</v>
      </c>
      <c r="AJ110" s="8" t="s">
        <v>4008</v>
      </c>
    </row>
    <row r="111" spans="1:36" s="110" customFormat="1">
      <c r="A111" s="126" t="s">
        <v>1007</v>
      </c>
      <c r="B111" s="126" t="s">
        <v>3958</v>
      </c>
      <c r="C111" s="126" t="s">
        <v>3260</v>
      </c>
      <c r="D111" s="126"/>
      <c r="E111" s="8" t="s">
        <v>3955</v>
      </c>
      <c r="F111"/>
      <c r="G111"/>
      <c r="H111"/>
      <c r="I111"/>
      <c r="J111"/>
      <c r="K111" s="126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 s="126"/>
      <c r="AE111" s="126"/>
    </row>
    <row r="112" spans="1:36" s="110" customFormat="1">
      <c r="A112" s="110" t="s">
        <v>691</v>
      </c>
      <c r="B112" s="126" t="s">
        <v>3958</v>
      </c>
      <c r="C112" s="126" t="s">
        <v>3260</v>
      </c>
      <c r="D112"/>
      <c r="E112" s="8" t="s">
        <v>3955</v>
      </c>
      <c r="F112" t="s">
        <v>3971</v>
      </c>
      <c r="G112"/>
      <c r="H112"/>
      <c r="I112"/>
      <c r="J112" t="s">
        <v>3892</v>
      </c>
      <c r="K112" s="126"/>
      <c r="L112" t="s">
        <v>3959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 s="126"/>
    </row>
    <row r="113" spans="1:36" s="110" customFormat="1">
      <c r="A113" s="126" t="s">
        <v>2355</v>
      </c>
      <c r="B113" s="126" t="s">
        <v>3958</v>
      </c>
      <c r="C113" s="126" t="s">
        <v>3260</v>
      </c>
      <c r="D113" t="s">
        <v>3903</v>
      </c>
      <c r="E113" s="8" t="s">
        <v>3955</v>
      </c>
      <c r="F113" t="s">
        <v>3971</v>
      </c>
      <c r="G113" t="s">
        <v>593</v>
      </c>
      <c r="H113" t="s">
        <v>593</v>
      </c>
      <c r="I113"/>
      <c r="J113" t="s">
        <v>593</v>
      </c>
      <c r="K113"/>
      <c r="L113"/>
      <c r="M113"/>
      <c r="N113"/>
      <c r="O113"/>
      <c r="P113"/>
      <c r="Q113"/>
      <c r="R113"/>
      <c r="S113"/>
      <c r="T113"/>
      <c r="U113" t="s">
        <v>593</v>
      </c>
      <c r="V113"/>
      <c r="W113" t="s">
        <v>593</v>
      </c>
      <c r="X113" t="s">
        <v>593</v>
      </c>
      <c r="Y113"/>
      <c r="Z113" t="s">
        <v>3924</v>
      </c>
      <c r="AA113" t="s">
        <v>593</v>
      </c>
      <c r="AB113" s="8"/>
      <c r="AC113" s="8"/>
      <c r="AD113" s="8"/>
      <c r="AE113" s="8"/>
      <c r="AF113" s="8"/>
      <c r="AG113" s="8"/>
      <c r="AH113" s="8"/>
      <c r="AI113" s="8" t="s">
        <v>3974</v>
      </c>
      <c r="AJ113" s="126"/>
    </row>
    <row r="114" spans="1:36" s="110" customFormat="1">
      <c r="A114" s="110" t="s">
        <v>1121</v>
      </c>
      <c r="B114" s="126" t="s">
        <v>3958</v>
      </c>
      <c r="C114" s="126" t="s">
        <v>3260</v>
      </c>
      <c r="D114" s="126"/>
      <c r="E114" s="8" t="s">
        <v>3955</v>
      </c>
      <c r="F114"/>
      <c r="G114" s="8" t="s">
        <v>3888</v>
      </c>
      <c r="H114"/>
      <c r="I114"/>
      <c r="J114"/>
      <c r="K114" s="126"/>
      <c r="L114"/>
      <c r="M114"/>
      <c r="N114" t="s">
        <v>3901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 s="126"/>
    </row>
    <row r="115" spans="1:36" s="110" customFormat="1">
      <c r="A115" s="110" t="s">
        <v>708</v>
      </c>
      <c r="B115" s="126" t="s">
        <v>3958</v>
      </c>
      <c r="C115" s="126" t="s">
        <v>3260</v>
      </c>
      <c r="D115" s="126" t="s">
        <v>3903</v>
      </c>
      <c r="E115" s="8" t="s">
        <v>3955</v>
      </c>
      <c r="F115"/>
      <c r="G115"/>
      <c r="H115"/>
      <c r="I115"/>
      <c r="J115"/>
      <c r="K115" s="126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>
      <c r="A117" s="62" t="s">
        <v>943</v>
      </c>
    </row>
    <row r="118" spans="1:36">
      <c r="A118" s="8" t="s">
        <v>1485</v>
      </c>
    </row>
    <row r="119" spans="1:36">
      <c r="A119" s="8" t="s">
        <v>1993</v>
      </c>
    </row>
    <row r="120" spans="1:36">
      <c r="A120" s="8" t="s">
        <v>444</v>
      </c>
    </row>
    <row r="121" spans="1:36">
      <c r="A121" s="8" t="s">
        <v>200</v>
      </c>
    </row>
    <row r="122" spans="1:36">
      <c r="A122" s="8" t="s">
        <v>2627</v>
      </c>
    </row>
    <row r="123" spans="1:36">
      <c r="A123" s="8" t="s">
        <v>1864</v>
      </c>
    </row>
    <row r="124" spans="1:36">
      <c r="A124" s="8" t="s">
        <v>1032</v>
      </c>
    </row>
    <row r="125" spans="1:36">
      <c r="A125" s="8" t="s">
        <v>1707</v>
      </c>
    </row>
    <row r="126" spans="1:36">
      <c r="A126" s="8" t="s">
        <v>2533</v>
      </c>
    </row>
    <row r="127" spans="1:36">
      <c r="A127" s="8" t="s">
        <v>1532</v>
      </c>
    </row>
    <row r="128" spans="1:36">
      <c r="A128" s="8" t="s">
        <v>1154</v>
      </c>
    </row>
    <row r="129" spans="1:1">
      <c r="A129" s="8" t="s">
        <v>653</v>
      </c>
    </row>
    <row r="130" spans="1:1">
      <c r="A130" s="8" t="s">
        <v>2091</v>
      </c>
    </row>
    <row r="131" spans="1:1">
      <c r="A131" s="8" t="s">
        <v>660</v>
      </c>
    </row>
    <row r="132" spans="1:1">
      <c r="A132" s="8" t="s">
        <v>150</v>
      </c>
    </row>
    <row r="133" spans="1:1">
      <c r="A133" s="8" t="s">
        <v>1620</v>
      </c>
    </row>
    <row r="134" spans="1:1">
      <c r="A134" s="8" t="s">
        <v>90</v>
      </c>
    </row>
    <row r="135" spans="1:1">
      <c r="A135" s="8" t="s">
        <v>2597</v>
      </c>
    </row>
    <row r="136" spans="1:1">
      <c r="A136" s="8" t="s">
        <v>2449</v>
      </c>
    </row>
    <row r="137" spans="1:1">
      <c r="A137" s="8" t="s">
        <v>3169</v>
      </c>
    </row>
    <row r="138" spans="1:1">
      <c r="A138" s="8" t="s">
        <v>2538</v>
      </c>
    </row>
    <row r="139" spans="1:1">
      <c r="A139" s="8" t="s">
        <v>2476</v>
      </c>
    </row>
    <row r="140" spans="1:1">
      <c r="A140" s="8" t="s">
        <v>1099</v>
      </c>
    </row>
    <row r="141" spans="1:1">
      <c r="A141" s="8" t="s">
        <v>2722</v>
      </c>
    </row>
    <row r="142" spans="1:1">
      <c r="A142" s="8" t="s">
        <v>526</v>
      </c>
    </row>
    <row r="143" spans="1:1">
      <c r="A143" s="8" t="s">
        <v>2708</v>
      </c>
    </row>
    <row r="144" spans="1:1">
      <c r="A144" s="8" t="s">
        <v>1050</v>
      </c>
    </row>
    <row r="145" spans="1:1">
      <c r="A145" s="8" t="s">
        <v>429</v>
      </c>
    </row>
    <row r="146" spans="1:1">
      <c r="A146" s="8" t="s">
        <v>2352</v>
      </c>
    </row>
    <row r="147" spans="1:1">
      <c r="A147" s="8" t="s">
        <v>1199</v>
      </c>
    </row>
    <row r="148" spans="1:1">
      <c r="A148" s="8" t="s">
        <v>2403</v>
      </c>
    </row>
    <row r="149" spans="1:1">
      <c r="A149" s="8" t="s">
        <v>2755</v>
      </c>
    </row>
    <row r="150" spans="1:1">
      <c r="A150" s="8" t="s">
        <v>192</v>
      </c>
    </row>
    <row r="151" spans="1:1">
      <c r="A151" s="8" t="s">
        <v>1106</v>
      </c>
    </row>
    <row r="152" spans="1:1">
      <c r="A152" s="8" t="s">
        <v>2360</v>
      </c>
    </row>
    <row r="153" spans="1:1">
      <c r="A153" s="8" t="s">
        <v>735</v>
      </c>
    </row>
    <row r="154" spans="1:1">
      <c r="A154" s="8" t="s">
        <v>1271</v>
      </c>
    </row>
    <row r="155" spans="1:1">
      <c r="A155" s="8" t="s">
        <v>554</v>
      </c>
    </row>
    <row r="156" spans="1:1">
      <c r="A156" s="8" t="s">
        <v>1018</v>
      </c>
    </row>
    <row r="157" spans="1:1">
      <c r="A157" s="8" t="s">
        <v>1113</v>
      </c>
    </row>
    <row r="158" spans="1:1">
      <c r="A158" s="8" t="s">
        <v>2144</v>
      </c>
    </row>
    <row r="159" spans="1:1">
      <c r="A159" s="8" t="s">
        <v>2025</v>
      </c>
    </row>
    <row r="160" spans="1:1">
      <c r="A160" s="8" t="s">
        <v>2521</v>
      </c>
    </row>
    <row r="161" spans="1:2">
      <c r="A161" s="8" t="s">
        <v>492</v>
      </c>
    </row>
    <row r="162" spans="1:2">
      <c r="A162" s="8" t="s">
        <v>277</v>
      </c>
    </row>
    <row r="163" spans="1:2">
      <c r="A163" s="8" t="s">
        <v>725</v>
      </c>
    </row>
    <row r="164" spans="1:2">
      <c r="A164" s="8" t="s">
        <v>1007</v>
      </c>
    </row>
    <row r="165" spans="1:2">
      <c r="A165" s="8" t="s">
        <v>691</v>
      </c>
      <c r="B165" s="108"/>
    </row>
    <row r="166" spans="1:2">
      <c r="A166" s="8" t="s">
        <v>2355</v>
      </c>
    </row>
    <row r="167" spans="1:2">
      <c r="A167" s="8" t="s">
        <v>1121</v>
      </c>
    </row>
    <row r="168" spans="1:2">
      <c r="A168" s="8" t="s">
        <v>708</v>
      </c>
    </row>
    <row r="171" spans="1:2">
      <c r="A171" s="8" t="s">
        <v>1485</v>
      </c>
    </row>
    <row r="172" spans="1:2">
      <c r="A172" s="8" t="s">
        <v>1993</v>
      </c>
    </row>
    <row r="173" spans="1:2">
      <c r="A173" s="8" t="s">
        <v>444</v>
      </c>
    </row>
    <row r="174" spans="1:2">
      <c r="A174" s="8" t="s">
        <v>200</v>
      </c>
    </row>
    <row r="175" spans="1:2">
      <c r="A175" s="8" t="s">
        <v>2627</v>
      </c>
    </row>
    <row r="176" spans="1:2">
      <c r="A176" s="8" t="s">
        <v>1864</v>
      </c>
    </row>
    <row r="177" spans="1:1">
      <c r="A177" s="8" t="s">
        <v>1032</v>
      </c>
    </row>
    <row r="178" spans="1:1">
      <c r="A178" s="8" t="s">
        <v>1707</v>
      </c>
    </row>
    <row r="179" spans="1:1">
      <c r="A179" s="8" t="s">
        <v>2533</v>
      </c>
    </row>
    <row r="180" spans="1:1">
      <c r="A180" s="8" t="s">
        <v>1532</v>
      </c>
    </row>
    <row r="181" spans="1:1">
      <c r="A181" s="8" t="s">
        <v>1154</v>
      </c>
    </row>
    <row r="182" spans="1:1">
      <c r="A182" s="8" t="s">
        <v>653</v>
      </c>
    </row>
    <row r="183" spans="1:1">
      <c r="A183" s="8" t="s">
        <v>2091</v>
      </c>
    </row>
    <row r="184" spans="1:1">
      <c r="A184" s="8" t="s">
        <v>660</v>
      </c>
    </row>
    <row r="185" spans="1:1">
      <c r="A185" s="8" t="s">
        <v>150</v>
      </c>
    </row>
    <row r="186" spans="1:1">
      <c r="A186" s="8" t="s">
        <v>1620</v>
      </c>
    </row>
    <row r="187" spans="1:1">
      <c r="A187" s="8" t="s">
        <v>90</v>
      </c>
    </row>
    <row r="188" spans="1:1">
      <c r="A188" s="8" t="s">
        <v>2597</v>
      </c>
    </row>
    <row r="189" spans="1:1">
      <c r="A189" s="8" t="s">
        <v>2449</v>
      </c>
    </row>
    <row r="190" spans="1:1">
      <c r="A190" s="8" t="s">
        <v>3169</v>
      </c>
    </row>
    <row r="191" spans="1:1">
      <c r="A191" s="8" t="s">
        <v>2538</v>
      </c>
    </row>
    <row r="192" spans="1:1">
      <c r="A192" s="8" t="s">
        <v>2476</v>
      </c>
    </row>
    <row r="193" spans="1:1">
      <c r="A193" s="8" t="s">
        <v>1099</v>
      </c>
    </row>
    <row r="194" spans="1:1">
      <c r="A194" s="8" t="s">
        <v>2722</v>
      </c>
    </row>
    <row r="195" spans="1:1">
      <c r="A195" s="8" t="s">
        <v>526</v>
      </c>
    </row>
    <row r="196" spans="1:1">
      <c r="A196" s="8" t="s">
        <v>2708</v>
      </c>
    </row>
    <row r="197" spans="1:1">
      <c r="A197" s="8" t="s">
        <v>1050</v>
      </c>
    </row>
    <row r="198" spans="1:1">
      <c r="A198" s="8" t="s">
        <v>429</v>
      </c>
    </row>
    <row r="199" spans="1:1">
      <c r="A199" s="8" t="s">
        <v>2352</v>
      </c>
    </row>
    <row r="200" spans="1:1">
      <c r="A200" s="8" t="s">
        <v>1199</v>
      </c>
    </row>
    <row r="201" spans="1:1">
      <c r="A201" s="8" t="s">
        <v>2403</v>
      </c>
    </row>
    <row r="202" spans="1:1">
      <c r="A202" s="8" t="s">
        <v>2755</v>
      </c>
    </row>
    <row r="203" spans="1:1">
      <c r="A203" s="8" t="s">
        <v>192</v>
      </c>
    </row>
    <row r="204" spans="1:1">
      <c r="A204" s="8" t="s">
        <v>1106</v>
      </c>
    </row>
    <row r="205" spans="1:1">
      <c r="A205" s="8" t="s">
        <v>2360</v>
      </c>
    </row>
    <row r="206" spans="1:1">
      <c r="A206" s="8" t="s">
        <v>735</v>
      </c>
    </row>
    <row r="207" spans="1:1">
      <c r="A207" s="8" t="s">
        <v>1271</v>
      </c>
    </row>
    <row r="208" spans="1:1">
      <c r="A208" s="8" t="s">
        <v>554</v>
      </c>
    </row>
    <row r="209" spans="1:1">
      <c r="A209" s="8" t="s">
        <v>1018</v>
      </c>
    </row>
    <row r="210" spans="1:1">
      <c r="A210" s="8" t="s">
        <v>1113</v>
      </c>
    </row>
    <row r="211" spans="1:1">
      <c r="A211" s="8" t="s">
        <v>2144</v>
      </c>
    </row>
    <row r="212" spans="1:1">
      <c r="A212" s="8" t="s">
        <v>2025</v>
      </c>
    </row>
    <row r="213" spans="1:1">
      <c r="A213" s="8" t="s">
        <v>2521</v>
      </c>
    </row>
    <row r="214" spans="1:1">
      <c r="A214" s="8" t="s">
        <v>492</v>
      </c>
    </row>
    <row r="215" spans="1:1">
      <c r="A215" s="8" t="s">
        <v>277</v>
      </c>
    </row>
    <row r="216" spans="1:1">
      <c r="A216" s="8" t="s">
        <v>725</v>
      </c>
    </row>
    <row r="217" spans="1:1">
      <c r="A217" s="8" t="s">
        <v>1007</v>
      </c>
    </row>
    <row r="218" spans="1:1">
      <c r="A218" s="8" t="s">
        <v>691</v>
      </c>
    </row>
    <row r="219" spans="1:1">
      <c r="A219" s="8" t="s">
        <v>2355</v>
      </c>
    </row>
    <row r="220" spans="1:1">
      <c r="A220" s="8" t="s">
        <v>1121</v>
      </c>
    </row>
    <row r="221" spans="1:1">
      <c r="A221" s="8" t="s">
        <v>708</v>
      </c>
    </row>
    <row r="1827" spans="17:17">
      <c r="Q1827" s="8">
        <v>1155</v>
      </c>
    </row>
    <row r="2928" spans="74:77">
      <c r="BV2928" s="8" t="e">
        <f>IF($BH2928&lt;&gt;"","",SUMIF(#REF!,$BL2928,#REF!)-N2928)</f>
        <v>#REF!</v>
      </c>
      <c r="BW2928" s="8" t="e">
        <f>IF($BH2928&lt;&gt;"","",SUMIF(#REF!,$BL2928,#REF!)-O2928)</f>
        <v>#REF!</v>
      </c>
      <c r="BX2928" s="8" t="e">
        <f>IF($BH2928&lt;&gt;"","",SUMIF(#REF!,$BL2928,#REF!)-P2928)</f>
        <v>#REF!</v>
      </c>
      <c r="BY2928" s="8" t="e">
        <f>IF($BH2928&lt;&gt;"","",SUMIF(#REF!,$BL2928,#REF!)-Q2928)</f>
        <v>#REF!</v>
      </c>
    </row>
    <row r="2929" spans="74:77">
      <c r="BV2929" s="8" t="e">
        <f>IF($BH2929&lt;&gt;"","",SUMIF(#REF!,$BL2929,#REF!)-N2929)</f>
        <v>#REF!</v>
      </c>
      <c r="BW2929" s="8" t="e">
        <f>IF($BH2929&lt;&gt;"","",SUMIF(#REF!,$BL2929,#REF!)-O2929)</f>
        <v>#REF!</v>
      </c>
      <c r="BX2929" s="8" t="e">
        <f>IF($BH2929&lt;&gt;"","",SUMIF(#REF!,$BL2929,#REF!)-P2929)</f>
        <v>#REF!</v>
      </c>
      <c r="BY2929" s="8" t="e">
        <f>IF($BH2929&lt;&gt;"","",SUMIF(#REF!,$BL2929,#REF!)-Q2929)</f>
        <v>#REF!</v>
      </c>
    </row>
    <row r="2930" spans="74:77">
      <c r="BV2930" s="8" t="e">
        <f>IF($BH2930&lt;&gt;"","",SUMIF(#REF!,$BL2930,#REF!)-N2930)</f>
        <v>#REF!</v>
      </c>
      <c r="BW2930" s="8" t="e">
        <f>IF($BH2930&lt;&gt;"","",SUMIF(#REF!,$BL2930,#REF!)-O2930)</f>
        <v>#REF!</v>
      </c>
      <c r="BX2930" s="8" t="e">
        <f>IF($BH2930&lt;&gt;"","",SUMIF(#REF!,$BL2930,#REF!)-P2930)</f>
        <v>#REF!</v>
      </c>
      <c r="BY2930" s="8" t="e">
        <f>IF($BH2930&lt;&gt;"","",SUMIF(#REF!,$BL2930,#REF!)-Q2930)</f>
        <v>#REF!</v>
      </c>
    </row>
    <row r="2931" spans="74:77">
      <c r="BV2931" s="8" t="e">
        <f>IF($BH2931&lt;&gt;"","",SUMIF(#REF!,$BL2931,#REF!)-N2931)</f>
        <v>#REF!</v>
      </c>
      <c r="BW2931" s="8" t="e">
        <f>IF($BH2931&lt;&gt;"","",SUMIF(#REF!,$BL2931,#REF!)-O2931)</f>
        <v>#REF!</v>
      </c>
      <c r="BX2931" s="8" t="e">
        <f>IF($BH2931&lt;&gt;"","",SUMIF(#REF!,$BL2931,#REF!)-P2931)</f>
        <v>#REF!</v>
      </c>
      <c r="BY2931" s="8" t="e">
        <f>IF($BH2931&lt;&gt;"","",SUMIF(#REF!,$BL2931,#REF!)-Q2931)</f>
        <v>#REF!</v>
      </c>
    </row>
    <row r="2932" spans="74:77">
      <c r="BV2932" s="8" t="e">
        <f>IF($BH2932&lt;&gt;"","",SUMIF(#REF!,$BL2932,#REF!)-N2932)</f>
        <v>#REF!</v>
      </c>
      <c r="BW2932" s="8" t="e">
        <f>IF($BH2932&lt;&gt;"","",SUMIF(#REF!,$BL2932,#REF!)-O2932)</f>
        <v>#REF!</v>
      </c>
      <c r="BX2932" s="8" t="e">
        <f>IF($BH2932&lt;&gt;"","",SUMIF(#REF!,$BL2932,#REF!)-P2932)</f>
        <v>#REF!</v>
      </c>
      <c r="BY2932" s="8" t="e">
        <f>IF($BH2932&lt;&gt;"","",SUMIF(#REF!,$BL2932,#REF!)-Q2932)</f>
        <v>#REF!</v>
      </c>
    </row>
    <row r="2933" spans="74:77">
      <c r="BV2933" s="8" t="e">
        <f>IF($BH2933&lt;&gt;"","",SUMIF(#REF!,$BL2933,#REF!)-N2933)</f>
        <v>#REF!</v>
      </c>
      <c r="BW2933" s="8" t="e">
        <f>IF($BH2933&lt;&gt;"","",SUMIF(#REF!,$BL2933,#REF!)-O2933)</f>
        <v>#REF!</v>
      </c>
      <c r="BX2933" s="8" t="e">
        <f>IF($BH2933&lt;&gt;"","",SUMIF(#REF!,$BL2933,#REF!)-P2933)</f>
        <v>#REF!</v>
      </c>
      <c r="BY2933" s="8" t="e">
        <f>IF($BH2933&lt;&gt;"","",SUMIF(#REF!,$BL2933,#REF!)-Q2933)</f>
        <v>#REF!</v>
      </c>
    </row>
    <row r="2934" spans="74:77">
      <c r="BV2934" s="8" t="e">
        <f>IF($BH2934&lt;&gt;"","",SUMIF(#REF!,$BL2934,#REF!)-N2934)</f>
        <v>#REF!</v>
      </c>
      <c r="BW2934" s="8" t="e">
        <f>IF($BH2934&lt;&gt;"","",SUMIF(#REF!,$BL2934,#REF!)-O2934)</f>
        <v>#REF!</v>
      </c>
      <c r="BX2934" s="8" t="e">
        <f>IF($BH2934&lt;&gt;"","",SUMIF(#REF!,$BL2934,#REF!)-P2934)</f>
        <v>#REF!</v>
      </c>
      <c r="BY2934" s="8" t="e">
        <f>IF($BH2934&lt;&gt;"","",SUMIF(#REF!,$BL2934,#REF!)-Q2934)</f>
        <v>#REF!</v>
      </c>
    </row>
    <row r="2935" spans="74:77">
      <c r="BV2935" s="8" t="e">
        <f>IF($BH2935&lt;&gt;"","",SUMIF(#REF!,$BL2935,#REF!)-N2935)</f>
        <v>#REF!</v>
      </c>
      <c r="BW2935" s="8" t="e">
        <f>IF($BH2935&lt;&gt;"","",SUMIF(#REF!,$BL2935,#REF!)-O2935)</f>
        <v>#REF!</v>
      </c>
      <c r="BX2935" s="8" t="e">
        <f>IF($BH2935&lt;&gt;"","",SUMIF(#REF!,$BL2935,#REF!)-P2935)</f>
        <v>#REF!</v>
      </c>
      <c r="BY2935" s="8" t="e">
        <f>IF($BH2935&lt;&gt;"","",SUMIF(#REF!,$BL2935,#REF!)-Q2935)</f>
        <v>#REF!</v>
      </c>
    </row>
    <row r="2936" spans="74:77">
      <c r="BV2936" s="8" t="e">
        <f>IF($BH2936&lt;&gt;"","",SUMIF(#REF!,$BL2936,#REF!)-N2936)</f>
        <v>#REF!</v>
      </c>
      <c r="BW2936" s="8" t="e">
        <f>IF($BH2936&lt;&gt;"","",SUMIF(#REF!,$BL2936,#REF!)-O2936)</f>
        <v>#REF!</v>
      </c>
      <c r="BX2936" s="8" t="e">
        <f>IF($BH2936&lt;&gt;"","",SUMIF(#REF!,$BL2936,#REF!)-P2936)</f>
        <v>#REF!</v>
      </c>
      <c r="BY2936" s="8" t="e">
        <f>IF($BH2936&lt;&gt;"","",SUMIF(#REF!,$BL2936,#REF!)-Q2936)</f>
        <v>#REF!</v>
      </c>
    </row>
    <row r="2937" spans="74:77">
      <c r="BV2937" s="8" t="e">
        <f>IF($BH2937&lt;&gt;"","",SUMIF(#REF!,$BL2937,#REF!)-N2937)</f>
        <v>#REF!</v>
      </c>
      <c r="BW2937" s="8" t="e">
        <f>IF($BH2937&lt;&gt;"","",SUMIF(#REF!,$BL2937,#REF!)-O2937)</f>
        <v>#REF!</v>
      </c>
      <c r="BX2937" s="8" t="e">
        <f>IF($BH2937&lt;&gt;"","",SUMIF(#REF!,$BL2937,#REF!)-P2937)</f>
        <v>#REF!</v>
      </c>
      <c r="BY2937" s="8" t="e">
        <f>IF($BH2937&lt;&gt;"","",SUMIF(#REF!,$BL2937,#REF!)-Q2937)</f>
        <v>#REF!</v>
      </c>
    </row>
    <row r="2938" spans="74:77">
      <c r="BV2938" s="8" t="e">
        <f>IF($BH2938&lt;&gt;"","",SUMIF(#REF!,$BL2938,#REF!)-N2938)</f>
        <v>#REF!</v>
      </c>
      <c r="BW2938" s="8" t="e">
        <f>IF($BH2938&lt;&gt;"","",SUMIF(#REF!,$BL2938,#REF!)-O2938)</f>
        <v>#REF!</v>
      </c>
      <c r="BX2938" s="8" t="e">
        <f>IF($BH2938&lt;&gt;"","",SUMIF(#REF!,$BL2938,#REF!)-P2938)</f>
        <v>#REF!</v>
      </c>
      <c r="BY2938" s="8" t="e">
        <f>IF($BH2938&lt;&gt;"","",SUMIF(#REF!,$BL2938,#REF!)-Q2938)</f>
        <v>#REF!</v>
      </c>
    </row>
    <row r="2939" spans="74:77">
      <c r="BV2939" s="8" t="e">
        <f>IF($BH2939&lt;&gt;"","",SUMIF(#REF!,$BL2939,#REF!)-N2939)</f>
        <v>#REF!</v>
      </c>
      <c r="BW2939" s="8" t="e">
        <f>IF($BH2939&lt;&gt;"","",SUMIF(#REF!,$BL2939,#REF!)-O2939)</f>
        <v>#REF!</v>
      </c>
      <c r="BX2939" s="8" t="e">
        <f>IF($BH2939&lt;&gt;"","",SUMIF(#REF!,$BL2939,#REF!)-P2939)</f>
        <v>#REF!</v>
      </c>
      <c r="BY2939" s="8" t="e">
        <f>IF($BH2939&lt;&gt;"","",SUMIF(#REF!,$BL2939,#REF!)-Q2939)</f>
        <v>#REF!</v>
      </c>
    </row>
    <row r="2940" spans="74:77">
      <c r="BV2940" s="8" t="e">
        <f>IF($BH2940&lt;&gt;"","",SUMIF(#REF!,$BL2940,#REF!)-N2940)</f>
        <v>#REF!</v>
      </c>
      <c r="BW2940" s="8" t="e">
        <f>IF($BH2940&lt;&gt;"","",SUMIF(#REF!,$BL2940,#REF!)-O2940)</f>
        <v>#REF!</v>
      </c>
      <c r="BX2940" s="8" t="e">
        <f>IF($BH2940&lt;&gt;"","",SUMIF(#REF!,$BL2940,#REF!)-P2940)</f>
        <v>#REF!</v>
      </c>
      <c r="BY2940" s="8" t="e">
        <f>IF($BH2940&lt;&gt;"","",SUMIF(#REF!,$BL2940,#REF!)-Q2940)</f>
        <v>#REF!</v>
      </c>
    </row>
    <row r="2941" spans="74:77">
      <c r="BV2941" s="8" t="e">
        <f>IF($BH2941&lt;&gt;"","",SUMIF(#REF!,$BL2941,#REF!)-N2941)</f>
        <v>#REF!</v>
      </c>
      <c r="BW2941" s="8" t="e">
        <f>IF($BH2941&lt;&gt;"","",SUMIF(#REF!,$BL2941,#REF!)-O2941)</f>
        <v>#REF!</v>
      </c>
      <c r="BX2941" s="8" t="e">
        <f>IF($BH2941&lt;&gt;"","",SUMIF(#REF!,$BL2941,#REF!)-P2941)</f>
        <v>#REF!</v>
      </c>
      <c r="BY2941" s="8" t="e">
        <f>IF($BH2941&lt;&gt;"","",SUMIF(#REF!,$BL2941,#REF!)-Q2941)</f>
        <v>#REF!</v>
      </c>
    </row>
    <row r="2942" spans="74:77">
      <c r="BV2942" s="8" t="e">
        <f>IF($BH2942&lt;&gt;"","",SUMIF(#REF!,$BL2942,#REF!)-N2942)</f>
        <v>#REF!</v>
      </c>
      <c r="BW2942" s="8" t="e">
        <f>IF($BH2942&lt;&gt;"","",SUMIF(#REF!,$BL2942,#REF!)-O2942)</f>
        <v>#REF!</v>
      </c>
      <c r="BX2942" s="8" t="e">
        <f>IF($BH2942&lt;&gt;"","",SUMIF(#REF!,$BL2942,#REF!)-P2942)</f>
        <v>#REF!</v>
      </c>
      <c r="BY2942" s="8" t="e">
        <f>IF($BH2942&lt;&gt;"","",SUMIF(#REF!,$BL2942,#REF!)-Q2942)</f>
        <v>#REF!</v>
      </c>
    </row>
    <row r="2943" spans="74:77">
      <c r="BV2943" s="8" t="e">
        <f>IF($BH2943&lt;&gt;"","",SUMIF(#REF!,$BL2943,#REF!)-N2943)</f>
        <v>#REF!</v>
      </c>
      <c r="BW2943" s="8" t="e">
        <f>IF($BH2943&lt;&gt;"","",SUMIF(#REF!,$BL2943,#REF!)-O2943)</f>
        <v>#REF!</v>
      </c>
      <c r="BX2943" s="8" t="e">
        <f>IF($BH2943&lt;&gt;"","",SUMIF(#REF!,$BL2943,#REF!)-P2943)</f>
        <v>#REF!</v>
      </c>
      <c r="BY2943" s="8" t="e">
        <f>IF($BH2943&lt;&gt;"","",SUMIF(#REF!,$BL2943,#REF!)-Q2943)</f>
        <v>#REF!</v>
      </c>
    </row>
    <row r="2944" spans="74:77">
      <c r="BV2944" s="8" t="e">
        <f>IF($BH2944&lt;&gt;"","",SUMIF(#REF!,$BL2944,#REF!)-N2944)</f>
        <v>#REF!</v>
      </c>
      <c r="BW2944" s="8" t="e">
        <f>IF($BH2944&lt;&gt;"","",SUMIF(#REF!,$BL2944,#REF!)-O2944)</f>
        <v>#REF!</v>
      </c>
      <c r="BX2944" s="8" t="e">
        <f>IF($BH2944&lt;&gt;"","",SUMIF(#REF!,$BL2944,#REF!)-P2944)</f>
        <v>#REF!</v>
      </c>
      <c r="BY2944" s="8" t="e">
        <f>IF($BH2944&lt;&gt;"","",SUMIF(#REF!,$BL2944,#REF!)-Q2944)</f>
        <v>#REF!</v>
      </c>
    </row>
    <row r="2945" spans="60:77">
      <c r="BV2945" s="8" t="e">
        <f>IF($BH2945&lt;&gt;"","",SUMIF(#REF!,$BL2945,#REF!)-N2945)</f>
        <v>#REF!</v>
      </c>
      <c r="BW2945" s="8" t="e">
        <f>IF($BH2945&lt;&gt;"","",SUMIF(#REF!,$BL2945,#REF!)-O2945)</f>
        <v>#REF!</v>
      </c>
      <c r="BX2945" s="8" t="e">
        <f>IF($BH2945&lt;&gt;"","",SUMIF(#REF!,$BL2945,#REF!)-P2945)</f>
        <v>#REF!</v>
      </c>
      <c r="BY2945" s="8" t="e">
        <f>IF($BH2945&lt;&gt;"","",SUMIF(#REF!,$BL2945,#REF!)-Q2945)</f>
        <v>#REF!</v>
      </c>
    </row>
    <row r="2946" spans="60:77">
      <c r="BH2946" s="8">
        <v>4</v>
      </c>
      <c r="BV2946" s="8" t="str">
        <f>IF($BH2946&lt;&gt;"","",SUMIF(#REF!,$BL2946,#REF!)-N2946)</f>
        <v/>
      </c>
      <c r="BW2946" s="8" t="str">
        <f>IF($BH2946&lt;&gt;"","",SUMIF(#REF!,$BL2946,#REF!)-O2946)</f>
        <v/>
      </c>
      <c r="BX2946" s="8" t="str">
        <f>IF($BH2946&lt;&gt;"","",SUMIF(#REF!,$BL2946,#REF!)-P2946)</f>
        <v/>
      </c>
      <c r="BY2946" s="8" t="str">
        <f>IF($BH2946&lt;&gt;"","",SUMIF(#REF!,$BL2946,#REF!)-Q2946)</f>
        <v/>
      </c>
    </row>
    <row r="2947" spans="60:77">
      <c r="BV2947" s="8" t="e">
        <f>IF($BH2947&lt;&gt;"","",SUMIF(#REF!,$BL2947,#REF!)-N2947)</f>
        <v>#REF!</v>
      </c>
      <c r="BW2947" s="8" t="e">
        <f>IF($BH2947&lt;&gt;"","",SUMIF(#REF!,$BL2947,#REF!)-O2947)</f>
        <v>#REF!</v>
      </c>
      <c r="BX2947" s="8" t="e">
        <f>IF($BH2947&lt;&gt;"","",SUMIF(#REF!,$BL2947,#REF!)-P2947)</f>
        <v>#REF!</v>
      </c>
      <c r="BY2947" s="8" t="e">
        <f>IF($BH2947&lt;&gt;"","",SUMIF(#REF!,$BL2947,#REF!)-Q2947)</f>
        <v>#REF!</v>
      </c>
    </row>
    <row r="2948" spans="60:77">
      <c r="BV2948" s="8" t="e">
        <f>IF($BH2948&lt;&gt;"","",SUMIF(#REF!,$BL2948,#REF!)-N2948)</f>
        <v>#REF!</v>
      </c>
      <c r="BW2948" s="8" t="e">
        <f>IF($BH2948&lt;&gt;"","",SUMIF(#REF!,$BL2948,#REF!)-O2948)</f>
        <v>#REF!</v>
      </c>
      <c r="BX2948" s="8" t="e">
        <f>IF($BH2948&lt;&gt;"","",SUMIF(#REF!,$BL2948,#REF!)-P2948)</f>
        <v>#REF!</v>
      </c>
      <c r="BY2948" s="8" t="e">
        <f>IF($BH2948&lt;&gt;"","",SUMIF(#REF!,$BL2948,#REF!)-Q2948)</f>
        <v>#REF!</v>
      </c>
    </row>
    <row r="2949" spans="60:77">
      <c r="BV2949" s="8" t="e">
        <f>IF($BH2949&lt;&gt;"","",SUMIF(#REF!,$BL2949,#REF!)-N2949)</f>
        <v>#REF!</v>
      </c>
      <c r="BW2949" s="8" t="e">
        <f>IF($BH2949&lt;&gt;"","",SUMIF(#REF!,$BL2949,#REF!)-O2949)</f>
        <v>#REF!</v>
      </c>
      <c r="BX2949" s="8" t="e">
        <f>IF($BH2949&lt;&gt;"","",SUMIF(#REF!,$BL2949,#REF!)-P2949)</f>
        <v>#REF!</v>
      </c>
      <c r="BY2949" s="8" t="e">
        <f>IF($BH2949&lt;&gt;"","",SUMIF(#REF!,$BL2949,#REF!)-Q2949)</f>
        <v>#REF!</v>
      </c>
    </row>
    <row r="2950" spans="60:77">
      <c r="BV2950" s="8" t="e">
        <f>IF($BH2950&lt;&gt;"","",SUMIF(#REF!,$BL2950,#REF!)-N2950)</f>
        <v>#REF!</v>
      </c>
      <c r="BW2950" s="8" t="e">
        <f>IF($BH2950&lt;&gt;"","",SUMIF(#REF!,$BL2950,#REF!)-O2950)</f>
        <v>#REF!</v>
      </c>
      <c r="BX2950" s="8" t="e">
        <f>IF($BH2950&lt;&gt;"","",SUMIF(#REF!,$BL2950,#REF!)-P2950)</f>
        <v>#REF!</v>
      </c>
      <c r="BY2950" s="8" t="e">
        <f>IF($BH2950&lt;&gt;"","",SUMIF(#REF!,$BL2950,#REF!)-Q2950)</f>
        <v>#REF!</v>
      </c>
    </row>
    <row r="2951" spans="60:77">
      <c r="BV2951" s="8" t="e">
        <f>IF($BH2951&lt;&gt;"","",SUMIF(#REF!,$BL2951,#REF!)-N2951)</f>
        <v>#REF!</v>
      </c>
      <c r="BW2951" s="8" t="e">
        <f>IF($BH2951&lt;&gt;"","",SUMIF(#REF!,$BL2951,#REF!)-O2951)</f>
        <v>#REF!</v>
      </c>
      <c r="BX2951" s="8" t="e">
        <f>IF($BH2951&lt;&gt;"","",SUMIF(#REF!,$BL2951,#REF!)-P2951)</f>
        <v>#REF!</v>
      </c>
      <c r="BY2951" s="8" t="e">
        <f>IF($BH2951&lt;&gt;"","",SUMIF(#REF!,$BL2951,#REF!)-Q2951)</f>
        <v>#REF!</v>
      </c>
    </row>
    <row r="2952" spans="60:77">
      <c r="BV2952" s="8" t="e">
        <f>IF($BH2952&lt;&gt;"","",SUMIF(#REF!,$BL2952,#REF!)-N2952)</f>
        <v>#REF!</v>
      </c>
      <c r="BW2952" s="8" t="e">
        <f>IF($BH2952&lt;&gt;"","",SUMIF(#REF!,$BL2952,#REF!)-O2952)</f>
        <v>#REF!</v>
      </c>
      <c r="BX2952" s="8" t="e">
        <f>IF($BH2952&lt;&gt;"","",SUMIF(#REF!,$BL2952,#REF!)-P2952)</f>
        <v>#REF!</v>
      </c>
      <c r="BY2952" s="8" t="e">
        <f>IF($BH2952&lt;&gt;"","",SUMIF(#REF!,$BL2952,#REF!)-Q2952)</f>
        <v>#REF!</v>
      </c>
    </row>
    <row r="2953" spans="60:77">
      <c r="BV2953" s="8" t="e">
        <f>IF($BH2953&lt;&gt;"","",SUMIF(#REF!,$BL2953,#REF!)-N2953)</f>
        <v>#REF!</v>
      </c>
      <c r="BW2953" s="8" t="e">
        <f>IF($BH2953&lt;&gt;"","",SUMIF(#REF!,$BL2953,#REF!)-O2953)</f>
        <v>#REF!</v>
      </c>
      <c r="BX2953" s="8" t="e">
        <f>IF($BH2953&lt;&gt;"","",SUMIF(#REF!,$BL2953,#REF!)-P2953)</f>
        <v>#REF!</v>
      </c>
      <c r="BY2953" s="8" t="e">
        <f>IF($BH2953&lt;&gt;"","",SUMIF(#REF!,$BL2953,#REF!)-Q2953)</f>
        <v>#REF!</v>
      </c>
    </row>
    <row r="2954" spans="60:77">
      <c r="BV2954" s="8" t="e">
        <f>IF($BH2954&lt;&gt;"","",SUMIF(#REF!,$BL2954,#REF!)-N2954)</f>
        <v>#REF!</v>
      </c>
      <c r="BW2954" s="8" t="e">
        <f>IF($BH2954&lt;&gt;"","",SUMIF(#REF!,$BL2954,#REF!)-O2954)</f>
        <v>#REF!</v>
      </c>
      <c r="BX2954" s="8" t="e">
        <f>IF($BH2954&lt;&gt;"","",SUMIF(#REF!,$BL2954,#REF!)-P2954)</f>
        <v>#REF!</v>
      </c>
      <c r="BY2954" s="8" t="e">
        <f>IF($BH2954&lt;&gt;"","",SUMIF(#REF!,$BL2954,#REF!)-Q2954)</f>
        <v>#REF!</v>
      </c>
    </row>
    <row r="2955" spans="60:77">
      <c r="BV2955" s="8" t="e">
        <f>IF($BH2955&lt;&gt;"","",SUMIF(#REF!,$BL2955,#REF!)-N2955)</f>
        <v>#REF!</v>
      </c>
      <c r="BW2955" s="8" t="e">
        <f>IF($BH2955&lt;&gt;"","",SUMIF(#REF!,$BL2955,#REF!)-O2955)</f>
        <v>#REF!</v>
      </c>
      <c r="BX2955" s="8" t="e">
        <f>IF($BH2955&lt;&gt;"","",SUMIF(#REF!,$BL2955,#REF!)-P2955)</f>
        <v>#REF!</v>
      </c>
      <c r="BY2955" s="8" t="e">
        <f>IF($BH2955&lt;&gt;"","",SUMIF(#REF!,$BL2955,#REF!)-Q2955)</f>
        <v>#REF!</v>
      </c>
    </row>
    <row r="2956" spans="60:77">
      <c r="BV2956" s="8" t="e">
        <f>IF($BH2956&lt;&gt;"","",SUMIF(#REF!,$BL2956,#REF!)-N2956)</f>
        <v>#REF!</v>
      </c>
      <c r="BW2956" s="8" t="e">
        <f>IF($BH2956&lt;&gt;"","",SUMIF(#REF!,$BL2956,#REF!)-O2956)</f>
        <v>#REF!</v>
      </c>
      <c r="BX2956" s="8" t="e">
        <f>IF($BH2956&lt;&gt;"","",SUMIF(#REF!,$BL2956,#REF!)-P2956)</f>
        <v>#REF!</v>
      </c>
      <c r="BY2956" s="8" t="e">
        <f>IF($BH2956&lt;&gt;"","",SUMIF(#REF!,$BL2956,#REF!)-Q2956)</f>
        <v>#REF!</v>
      </c>
    </row>
    <row r="2957" spans="60:77">
      <c r="BV2957" s="8" t="e">
        <f>IF($BH2957&lt;&gt;"","",SUMIF(#REF!,$BL2957,#REF!)-N2957)</f>
        <v>#REF!</v>
      </c>
      <c r="BW2957" s="8" t="e">
        <f>IF($BH2957&lt;&gt;"","",SUMIF(#REF!,$BL2957,#REF!)-O2957)</f>
        <v>#REF!</v>
      </c>
      <c r="BX2957" s="8" t="e">
        <f>IF($BH2957&lt;&gt;"","",SUMIF(#REF!,$BL2957,#REF!)-P2957)</f>
        <v>#REF!</v>
      </c>
      <c r="BY2957" s="8" t="e">
        <f>IF($BH2957&lt;&gt;"","",SUMIF(#REF!,$BL2957,#REF!)-Q2957)</f>
        <v>#REF!</v>
      </c>
    </row>
    <row r="2958" spans="60:77">
      <c r="BV2958" s="8" t="e">
        <f>IF($BH2958&lt;&gt;"","",SUMIF(#REF!,$BL2958,#REF!)-N2958)</f>
        <v>#REF!</v>
      </c>
      <c r="BW2958" s="8" t="e">
        <f>IF($BH2958&lt;&gt;"","",SUMIF(#REF!,$BL2958,#REF!)-O2958)</f>
        <v>#REF!</v>
      </c>
      <c r="BX2958" s="8" t="e">
        <f>IF($BH2958&lt;&gt;"","",SUMIF(#REF!,$BL2958,#REF!)-P2958)</f>
        <v>#REF!</v>
      </c>
      <c r="BY2958" s="8" t="e">
        <f>IF($BH2958&lt;&gt;"","",SUMIF(#REF!,$BL2958,#REF!)-Q2958)</f>
        <v>#REF!</v>
      </c>
    </row>
    <row r="2959" spans="60:77">
      <c r="BV2959" s="8" t="e">
        <f>IF($BH2959&lt;&gt;"","",SUMIF(#REF!,$BL2959,#REF!)-N2959)</f>
        <v>#REF!</v>
      </c>
      <c r="BW2959" s="8" t="e">
        <f>IF($BH2959&lt;&gt;"","",SUMIF(#REF!,$BL2959,#REF!)-O2959)</f>
        <v>#REF!</v>
      </c>
      <c r="BX2959" s="8" t="e">
        <f>IF($BH2959&lt;&gt;"","",SUMIF(#REF!,$BL2959,#REF!)-P2959)</f>
        <v>#REF!</v>
      </c>
      <c r="BY2959" s="8" t="e">
        <f>IF($BH2959&lt;&gt;"","",SUMIF(#REF!,$BL2959,#REF!)-Q2959)</f>
        <v>#REF!</v>
      </c>
    </row>
    <row r="2960" spans="60:77">
      <c r="BV2960" s="8" t="e">
        <f>IF($BH2960&lt;&gt;"","",SUMIF(#REF!,$BL2960,#REF!)-N2960)</f>
        <v>#REF!</v>
      </c>
      <c r="BW2960" s="8" t="e">
        <f>IF($BH2960&lt;&gt;"","",SUMIF(#REF!,$BL2960,#REF!)-O2960)</f>
        <v>#REF!</v>
      </c>
      <c r="BX2960" s="8" t="e">
        <f>IF($BH2960&lt;&gt;"","",SUMIF(#REF!,$BL2960,#REF!)-P2960)</f>
        <v>#REF!</v>
      </c>
      <c r="BY2960" s="8" t="e">
        <f>IF($BH2960&lt;&gt;"","",SUMIF(#REF!,$BL2960,#REF!)-Q2960)</f>
        <v>#REF!</v>
      </c>
    </row>
    <row r="2961" spans="74:77">
      <c r="BV2961" s="8" t="e">
        <f>IF($BH2961&lt;&gt;"","",SUMIF(#REF!,$BL2961,#REF!)-N2961)</f>
        <v>#REF!</v>
      </c>
      <c r="BW2961" s="8" t="e">
        <f>IF($BH2961&lt;&gt;"","",SUMIF(#REF!,$BL2961,#REF!)-O2961)</f>
        <v>#REF!</v>
      </c>
      <c r="BX2961" s="8" t="e">
        <f>IF($BH2961&lt;&gt;"","",SUMIF(#REF!,$BL2961,#REF!)-P2961)</f>
        <v>#REF!</v>
      </c>
      <c r="BY2961" s="8" t="e">
        <f>IF($BH2961&lt;&gt;"","",SUMIF(#REF!,$BL2961,#REF!)-Q2961)</f>
        <v>#REF!</v>
      </c>
    </row>
    <row r="2962" spans="74:77">
      <c r="BV2962" s="8" t="e">
        <f>IF($BH2962&lt;&gt;"","",SUMIF(#REF!,$BL2962,#REF!)-N2962)</f>
        <v>#REF!</v>
      </c>
      <c r="BW2962" s="8" t="e">
        <f>IF($BH2962&lt;&gt;"","",SUMIF(#REF!,$BL2962,#REF!)-O2962)</f>
        <v>#REF!</v>
      </c>
      <c r="BX2962" s="8" t="e">
        <f>IF($BH2962&lt;&gt;"","",SUMIF(#REF!,$BL2962,#REF!)-P2962)</f>
        <v>#REF!</v>
      </c>
      <c r="BY2962" s="8" t="e">
        <f>IF($BH2962&lt;&gt;"","",SUMIF(#REF!,$BL2962,#REF!)-Q2962)</f>
        <v>#REF!</v>
      </c>
    </row>
    <row r="2963" spans="74:77">
      <c r="BV2963" s="8" t="e">
        <f>IF($BH2963&lt;&gt;"","",SUMIF(#REF!,$BL2963,#REF!)-N2963)</f>
        <v>#REF!</v>
      </c>
      <c r="BW2963" s="8" t="e">
        <f>IF($BH2963&lt;&gt;"","",SUMIF(#REF!,$BL2963,#REF!)-O2963)</f>
        <v>#REF!</v>
      </c>
      <c r="BX2963" s="8" t="e">
        <f>IF($BH2963&lt;&gt;"","",SUMIF(#REF!,$BL2963,#REF!)-P2963)</f>
        <v>#REF!</v>
      </c>
      <c r="BY2963" s="8" t="e">
        <f>IF($BH2963&lt;&gt;"","",SUMIF(#REF!,$BL2963,#REF!)-Q2963)</f>
        <v>#REF!</v>
      </c>
    </row>
    <row r="2964" spans="74:77">
      <c r="BV2964" s="8" t="e">
        <f>IF($BH2964&lt;&gt;"","",SUMIF(#REF!,$BL2964,#REF!)-N2964)</f>
        <v>#REF!</v>
      </c>
      <c r="BW2964" s="8" t="e">
        <f>IF($BH2964&lt;&gt;"","",SUMIF(#REF!,$BL2964,#REF!)-O2964)</f>
        <v>#REF!</v>
      </c>
      <c r="BX2964" s="8" t="e">
        <f>IF($BH2964&lt;&gt;"","",SUMIF(#REF!,$BL2964,#REF!)-P2964)</f>
        <v>#REF!</v>
      </c>
      <c r="BY2964" s="8" t="e">
        <f>IF($BH2964&lt;&gt;"","",SUMIF(#REF!,$BL2964,#REF!)-Q2964)</f>
        <v>#REF!</v>
      </c>
    </row>
    <row r="2965" spans="74:77">
      <c r="BV2965" s="8" t="e">
        <f>IF($BH2965&lt;&gt;"","",SUMIF(#REF!,$BL2965,#REF!)-N2965)</f>
        <v>#REF!</v>
      </c>
      <c r="BW2965" s="8" t="e">
        <f>IF($BH2965&lt;&gt;"","",SUMIF(#REF!,$BL2965,#REF!)-O2965)</f>
        <v>#REF!</v>
      </c>
      <c r="BX2965" s="8" t="e">
        <f>IF($BH2965&lt;&gt;"","",SUMIF(#REF!,$BL2965,#REF!)-P2965)</f>
        <v>#REF!</v>
      </c>
      <c r="BY2965" s="8" t="e">
        <f>IF($BH2965&lt;&gt;"","",SUMIF(#REF!,$BL2965,#REF!)-Q2965)</f>
        <v>#REF!</v>
      </c>
    </row>
    <row r="2966" spans="74:77">
      <c r="BV2966" s="8" t="e">
        <f>IF($BH2966&lt;&gt;"","",SUMIF(#REF!,$BL2966,#REF!)-N2966)</f>
        <v>#REF!</v>
      </c>
      <c r="BW2966" s="8" t="e">
        <f>IF($BH2966&lt;&gt;"","",SUMIF(#REF!,$BL2966,#REF!)-O2966)</f>
        <v>#REF!</v>
      </c>
      <c r="BX2966" s="8" t="e">
        <f>IF($BH2966&lt;&gt;"","",SUMIF(#REF!,$BL2966,#REF!)-P2966)</f>
        <v>#REF!</v>
      </c>
      <c r="BY2966" s="8" t="e">
        <f>IF($BH2966&lt;&gt;"","",SUMIF(#REF!,$BL2966,#REF!)-Q2966)</f>
        <v>#REF!</v>
      </c>
    </row>
    <row r="2967" spans="74:77">
      <c r="BV2967" s="8" t="e">
        <f>IF($BH2967&lt;&gt;"","",SUMIF(#REF!,$BL2967,#REF!)-N2967)</f>
        <v>#REF!</v>
      </c>
      <c r="BW2967" s="8" t="e">
        <f>IF($BH2967&lt;&gt;"","",SUMIF(#REF!,$BL2967,#REF!)-O2967)</f>
        <v>#REF!</v>
      </c>
      <c r="BX2967" s="8" t="e">
        <f>IF($BH2967&lt;&gt;"","",SUMIF(#REF!,$BL2967,#REF!)-P2967)</f>
        <v>#REF!</v>
      </c>
      <c r="BY2967" s="8" t="e">
        <f>IF($BH2967&lt;&gt;"","",SUMIF(#REF!,$BL2967,#REF!)-Q2967)</f>
        <v>#REF!</v>
      </c>
    </row>
    <row r="2968" spans="74:77">
      <c r="BV2968" s="8" t="e">
        <f>IF($BH2968&lt;&gt;"","",SUMIF(#REF!,$BL2968,#REF!)-N2968)</f>
        <v>#REF!</v>
      </c>
      <c r="BW2968" s="8" t="e">
        <f>IF($BH2968&lt;&gt;"","",SUMIF(#REF!,$BL2968,#REF!)-O2968)</f>
        <v>#REF!</v>
      </c>
      <c r="BX2968" s="8" t="e">
        <f>IF($BH2968&lt;&gt;"","",SUMIF(#REF!,$BL2968,#REF!)-P2968)</f>
        <v>#REF!</v>
      </c>
      <c r="BY2968" s="8" t="e">
        <f>IF($BH2968&lt;&gt;"","",SUMIF(#REF!,$BL2968,#REF!)-Q2968)</f>
        <v>#REF!</v>
      </c>
    </row>
    <row r="2969" spans="74:77">
      <c r="BV2969" s="8" t="e">
        <f>IF($BH2969&lt;&gt;"","",SUMIF(#REF!,$BL2969,#REF!)-N2969)</f>
        <v>#REF!</v>
      </c>
      <c r="BW2969" s="8" t="e">
        <f>IF($BH2969&lt;&gt;"","",SUMIF(#REF!,$BL2969,#REF!)-O2969)</f>
        <v>#REF!</v>
      </c>
      <c r="BX2969" s="8" t="e">
        <f>IF($BH2969&lt;&gt;"","",SUMIF(#REF!,$BL2969,#REF!)-P2969)</f>
        <v>#REF!</v>
      </c>
      <c r="BY2969" s="8" t="e">
        <f>IF($BH2969&lt;&gt;"","",SUMIF(#REF!,$BL2969,#REF!)-Q2969)</f>
        <v>#REF!</v>
      </c>
    </row>
    <row r="2970" spans="74:77">
      <c r="BV2970" s="8" t="e">
        <f>IF($BH2970&lt;&gt;"","",SUMIF(#REF!,$BL2970,#REF!)-N2970)</f>
        <v>#REF!</v>
      </c>
      <c r="BW2970" s="8" t="e">
        <f>IF($BH2970&lt;&gt;"","",SUMIF(#REF!,$BL2970,#REF!)-O2970)</f>
        <v>#REF!</v>
      </c>
      <c r="BX2970" s="8" t="e">
        <f>IF($BH2970&lt;&gt;"","",SUMIF(#REF!,$BL2970,#REF!)-P2970)</f>
        <v>#REF!</v>
      </c>
      <c r="BY2970" s="8" t="e">
        <f>IF($BH2970&lt;&gt;"","",SUMIF(#REF!,$BL2970,#REF!)-Q2970)</f>
        <v>#REF!</v>
      </c>
    </row>
    <row r="2971" spans="74:77">
      <c r="BV2971" s="8" t="e">
        <f>IF($BH2971&lt;&gt;"","",SUMIF(#REF!,$BL2971,#REF!)-N2971)</f>
        <v>#REF!</v>
      </c>
      <c r="BW2971" s="8" t="e">
        <f>IF($BH2971&lt;&gt;"","",SUMIF(#REF!,$BL2971,#REF!)-O2971)</f>
        <v>#REF!</v>
      </c>
      <c r="BX2971" s="8" t="e">
        <f>IF($BH2971&lt;&gt;"","",SUMIF(#REF!,$BL2971,#REF!)-P2971)</f>
        <v>#REF!</v>
      </c>
      <c r="BY2971" s="8" t="e">
        <f>IF($BH2971&lt;&gt;"","",SUMIF(#REF!,$BL2971,#REF!)-Q2971)</f>
        <v>#REF!</v>
      </c>
    </row>
    <row r="2972" spans="74:77">
      <c r="BV2972" s="8" t="e">
        <f>IF($BH2972&lt;&gt;"","",SUMIF(#REF!,$BL2972,#REF!)-N2972)</f>
        <v>#REF!</v>
      </c>
      <c r="BW2972" s="8" t="e">
        <f>IF($BH2972&lt;&gt;"","",SUMIF(#REF!,$BL2972,#REF!)-O2972)</f>
        <v>#REF!</v>
      </c>
      <c r="BX2972" s="8" t="e">
        <f>IF($BH2972&lt;&gt;"","",SUMIF(#REF!,$BL2972,#REF!)-P2972)</f>
        <v>#REF!</v>
      </c>
      <c r="BY2972" s="8" t="e">
        <f>IF($BH2972&lt;&gt;"","",SUMIF(#REF!,$BL2972,#REF!)-Q2972)</f>
        <v>#REF!</v>
      </c>
    </row>
    <row r="2973" spans="74:77">
      <c r="BV2973" s="8" t="e">
        <f>IF($BH2973&lt;&gt;"","",SUMIF(#REF!,$BL2973,#REF!)-N2973)</f>
        <v>#REF!</v>
      </c>
      <c r="BW2973" s="8" t="e">
        <f>IF($BH2973&lt;&gt;"","",SUMIF(#REF!,$BL2973,#REF!)-O2973)</f>
        <v>#REF!</v>
      </c>
      <c r="BX2973" s="8" t="e">
        <f>IF($BH2973&lt;&gt;"","",SUMIF(#REF!,$BL2973,#REF!)-P2973)</f>
        <v>#REF!</v>
      </c>
      <c r="BY2973" s="8" t="e">
        <f>IF($BH2973&lt;&gt;"","",SUMIF(#REF!,$BL2973,#REF!)-Q2973)</f>
        <v>#REF!</v>
      </c>
    </row>
    <row r="2974" spans="74:77">
      <c r="BV2974" s="8" t="e">
        <f>IF($BH2974&lt;&gt;"","",SUMIF(#REF!,$BL2974,#REF!)-N2974)</f>
        <v>#REF!</v>
      </c>
      <c r="BW2974" s="8" t="e">
        <f>IF($BH2974&lt;&gt;"","",SUMIF(#REF!,$BL2974,#REF!)-O2974)</f>
        <v>#REF!</v>
      </c>
      <c r="BX2974" s="8" t="e">
        <f>IF($BH2974&lt;&gt;"","",SUMIF(#REF!,$BL2974,#REF!)-P2974)</f>
        <v>#REF!</v>
      </c>
      <c r="BY2974" s="8" t="e">
        <f>IF($BH2974&lt;&gt;"","",SUMIF(#REF!,$BL2974,#REF!)-Q2974)</f>
        <v>#REF!</v>
      </c>
    </row>
    <row r="2975" spans="74:77">
      <c r="BV2975" s="8" t="e">
        <f>IF($BH2975&lt;&gt;"","",SUMIF(#REF!,$BL2975,#REF!)-N2975)</f>
        <v>#REF!</v>
      </c>
      <c r="BW2975" s="8" t="e">
        <f>IF($BH2975&lt;&gt;"","",SUMIF(#REF!,$BL2975,#REF!)-O2975)</f>
        <v>#REF!</v>
      </c>
      <c r="BX2975" s="8" t="e">
        <f>IF($BH2975&lt;&gt;"","",SUMIF(#REF!,$BL2975,#REF!)-P2975)</f>
        <v>#REF!</v>
      </c>
      <c r="BY2975" s="8" t="e">
        <f>IF($BH2975&lt;&gt;"","",SUMIF(#REF!,$BL2975,#REF!)-Q2975)</f>
        <v>#REF!</v>
      </c>
    </row>
    <row r="2976" spans="74:77">
      <c r="BV2976" s="8" t="e">
        <f>IF($BH2976&lt;&gt;"","",SUMIF(#REF!,$BL2976,#REF!)-N2976)</f>
        <v>#REF!</v>
      </c>
      <c r="BW2976" s="8" t="e">
        <f>IF($BH2976&lt;&gt;"","",SUMIF(#REF!,$BL2976,#REF!)-O2976)</f>
        <v>#REF!</v>
      </c>
      <c r="BX2976" s="8" t="e">
        <f>IF($BH2976&lt;&gt;"","",SUMIF(#REF!,$BL2976,#REF!)-P2976)</f>
        <v>#REF!</v>
      </c>
      <c r="BY2976" s="8" t="e">
        <f>IF($BH2976&lt;&gt;"","",SUMIF(#REF!,$BL2976,#REF!)-Q2976)</f>
        <v>#REF!</v>
      </c>
    </row>
    <row r="2977" spans="74:77">
      <c r="BV2977" s="8" t="e">
        <f>IF($BH2977&lt;&gt;"","",SUMIF(#REF!,$BL2977,#REF!)-N2977)</f>
        <v>#REF!</v>
      </c>
      <c r="BW2977" s="8" t="e">
        <f>IF($BH2977&lt;&gt;"","",SUMIF(#REF!,$BL2977,#REF!)-O2977)</f>
        <v>#REF!</v>
      </c>
      <c r="BX2977" s="8" t="e">
        <f>IF($BH2977&lt;&gt;"","",SUMIF(#REF!,$BL2977,#REF!)-P2977)</f>
        <v>#REF!</v>
      </c>
      <c r="BY2977" s="8" t="e">
        <f>IF($BH2977&lt;&gt;"","",SUMIF(#REF!,$BL2977,#REF!)-Q2977)</f>
        <v>#REF!</v>
      </c>
    </row>
    <row r="2978" spans="74:77">
      <c r="BV2978" s="8" t="e">
        <f>IF($BH2978&lt;&gt;"","",SUMIF(#REF!,$BL2978,#REF!)-N2978)</f>
        <v>#REF!</v>
      </c>
      <c r="BW2978" s="8" t="e">
        <f>IF($BH2978&lt;&gt;"","",SUMIF(#REF!,$BL2978,#REF!)-O2978)</f>
        <v>#REF!</v>
      </c>
      <c r="BX2978" s="8" t="e">
        <f>IF($BH2978&lt;&gt;"","",SUMIF(#REF!,$BL2978,#REF!)-P2978)</f>
        <v>#REF!</v>
      </c>
      <c r="BY2978" s="8" t="e">
        <f>IF($BH2978&lt;&gt;"","",SUMIF(#REF!,$BL2978,#REF!)-Q2978)</f>
        <v>#REF!</v>
      </c>
    </row>
    <row r="2979" spans="74:77">
      <c r="BV2979" s="8" t="e">
        <f>IF($BH2979&lt;&gt;"","",SUMIF(#REF!,$BL2979,#REF!)-N2979)</f>
        <v>#REF!</v>
      </c>
      <c r="BW2979" s="8" t="e">
        <f>IF($BH2979&lt;&gt;"","",SUMIF(#REF!,$BL2979,#REF!)-O2979)</f>
        <v>#REF!</v>
      </c>
      <c r="BX2979" s="8" t="e">
        <f>IF($BH2979&lt;&gt;"","",SUMIF(#REF!,$BL2979,#REF!)-P2979)</f>
        <v>#REF!</v>
      </c>
      <c r="BY2979" s="8" t="e">
        <f>IF($BH2979&lt;&gt;"","",SUMIF(#REF!,$BL2979,#REF!)-Q2979)</f>
        <v>#REF!</v>
      </c>
    </row>
    <row r="2980" spans="74:77">
      <c r="BV2980" s="8" t="e">
        <f>IF($BH2980&lt;&gt;"","",SUMIF(#REF!,$BL2980,#REF!)-N2980)</f>
        <v>#REF!</v>
      </c>
      <c r="BW2980" s="8" t="e">
        <f>IF($BH2980&lt;&gt;"","",SUMIF(#REF!,$BL2980,#REF!)-O2980)</f>
        <v>#REF!</v>
      </c>
      <c r="BX2980" s="8" t="e">
        <f>IF($BH2980&lt;&gt;"","",SUMIF(#REF!,$BL2980,#REF!)-P2980)</f>
        <v>#REF!</v>
      </c>
      <c r="BY2980" s="8" t="e">
        <f>IF($BH2980&lt;&gt;"","",SUMIF(#REF!,$BL2980,#REF!)-Q2980)</f>
        <v>#REF!</v>
      </c>
    </row>
    <row r="2981" spans="74:77">
      <c r="BV2981" s="8" t="e">
        <f>IF($BH2981&lt;&gt;"","",SUMIF(#REF!,$BL2981,#REF!)-N2981)</f>
        <v>#REF!</v>
      </c>
      <c r="BW2981" s="8" t="e">
        <f>IF($BH2981&lt;&gt;"","",SUMIF(#REF!,$BL2981,#REF!)-O2981)</f>
        <v>#REF!</v>
      </c>
      <c r="BX2981" s="8" t="e">
        <f>IF($BH2981&lt;&gt;"","",SUMIF(#REF!,$BL2981,#REF!)-P2981)</f>
        <v>#REF!</v>
      </c>
      <c r="BY2981" s="8" t="e">
        <f>IF($BH2981&lt;&gt;"","",SUMIF(#REF!,$BL2981,#REF!)-Q2981)</f>
        <v>#REF!</v>
      </c>
    </row>
    <row r="2982" spans="74:77">
      <c r="BV2982" s="8" t="e">
        <f>IF($BH2982&lt;&gt;"","",SUMIF(#REF!,$BL2982,#REF!)-N2982)</f>
        <v>#REF!</v>
      </c>
      <c r="BW2982" s="8" t="e">
        <f>IF($BH2982&lt;&gt;"","",SUMIF(#REF!,$BL2982,#REF!)-O2982)</f>
        <v>#REF!</v>
      </c>
      <c r="BX2982" s="8" t="e">
        <f>IF($BH2982&lt;&gt;"","",SUMIF(#REF!,$BL2982,#REF!)-P2982)</f>
        <v>#REF!</v>
      </c>
      <c r="BY2982" s="8" t="e">
        <f>IF($BH2982&lt;&gt;"","",SUMIF(#REF!,$BL2982,#REF!)-Q2982)</f>
        <v>#REF!</v>
      </c>
    </row>
    <row r="2983" spans="74:77">
      <c r="BV2983" s="8" t="e">
        <f>IF($BH2983&lt;&gt;"","",SUMIF(#REF!,$BL2983,#REF!)-N2983)</f>
        <v>#REF!</v>
      </c>
      <c r="BW2983" s="8" t="e">
        <f>IF($BH2983&lt;&gt;"","",SUMIF(#REF!,$BL2983,#REF!)-O2983)</f>
        <v>#REF!</v>
      </c>
      <c r="BX2983" s="8" t="e">
        <f>IF($BH2983&lt;&gt;"","",SUMIF(#REF!,$BL2983,#REF!)-P2983)</f>
        <v>#REF!</v>
      </c>
      <c r="BY2983" s="8" t="e">
        <f>IF($BH2983&lt;&gt;"","",SUMIF(#REF!,$BL2983,#REF!)-Q2983)</f>
        <v>#REF!</v>
      </c>
    </row>
    <row r="2984" spans="74:77">
      <c r="BV2984" s="8" t="e">
        <f>IF($BH2984&lt;&gt;"","",SUMIF(#REF!,$BL2984,#REF!)-N2984)</f>
        <v>#REF!</v>
      </c>
      <c r="BW2984" s="8" t="e">
        <f>IF($BH2984&lt;&gt;"","",SUMIF(#REF!,$BL2984,#REF!)-O2984)</f>
        <v>#REF!</v>
      </c>
      <c r="BX2984" s="8" t="e">
        <f>IF($BH2984&lt;&gt;"","",SUMIF(#REF!,$BL2984,#REF!)-P2984)</f>
        <v>#REF!</v>
      </c>
      <c r="BY2984" s="8" t="e">
        <f>IF($BH2984&lt;&gt;"","",SUMIF(#REF!,$BL2984,#REF!)-Q2984)</f>
        <v>#REF!</v>
      </c>
    </row>
    <row r="2985" spans="74:77">
      <c r="BV2985" s="8" t="e">
        <f>IF($BH2985&lt;&gt;"","",SUMIF(#REF!,$BL2985,#REF!)-N2985)</f>
        <v>#REF!</v>
      </c>
      <c r="BW2985" s="8" t="e">
        <f>IF($BH2985&lt;&gt;"","",SUMIF(#REF!,$BL2985,#REF!)-O2985)</f>
        <v>#REF!</v>
      </c>
      <c r="BX2985" s="8" t="e">
        <f>IF($BH2985&lt;&gt;"","",SUMIF(#REF!,$BL2985,#REF!)-P2985)</f>
        <v>#REF!</v>
      </c>
      <c r="BY2985" s="8" t="e">
        <f>IF($BH2985&lt;&gt;"","",SUMIF(#REF!,$BL2985,#REF!)-Q2985)</f>
        <v>#REF!</v>
      </c>
    </row>
    <row r="2986" spans="74:77">
      <c r="BV2986" s="8" t="e">
        <f>IF($BH2986&lt;&gt;"","",SUMIF(#REF!,$BL2986,#REF!)-N2986)</f>
        <v>#REF!</v>
      </c>
      <c r="BW2986" s="8" t="e">
        <f>IF($BH2986&lt;&gt;"","",SUMIF(#REF!,$BL2986,#REF!)-O2986)</f>
        <v>#REF!</v>
      </c>
      <c r="BX2986" s="8" t="e">
        <f>IF($BH2986&lt;&gt;"","",SUMIF(#REF!,$BL2986,#REF!)-P2986)</f>
        <v>#REF!</v>
      </c>
      <c r="BY2986" s="8" t="e">
        <f>IF($BH2986&lt;&gt;"","",SUMIF(#REF!,$BL2986,#REF!)-Q2986)</f>
        <v>#REF!</v>
      </c>
    </row>
    <row r="2987" spans="74:77">
      <c r="BV2987" s="8" t="e">
        <f>IF($BH2987&lt;&gt;"","",SUMIF(#REF!,$BL2987,#REF!)-N2987)</f>
        <v>#REF!</v>
      </c>
      <c r="BW2987" s="8" t="e">
        <f>IF($BH2987&lt;&gt;"","",SUMIF(#REF!,$BL2987,#REF!)-O2987)</f>
        <v>#REF!</v>
      </c>
      <c r="BX2987" s="8" t="e">
        <f>IF($BH2987&lt;&gt;"","",SUMIF(#REF!,$BL2987,#REF!)-P2987)</f>
        <v>#REF!</v>
      </c>
      <c r="BY2987" s="8" t="e">
        <f>IF($BH2987&lt;&gt;"","",SUMIF(#REF!,$BL2987,#REF!)-Q2987)</f>
        <v>#REF!</v>
      </c>
    </row>
    <row r="2988" spans="74:77">
      <c r="BV2988" s="8" t="e">
        <f>IF($BH2988&lt;&gt;"","",SUMIF(#REF!,$BL2988,#REF!)-N2988)</f>
        <v>#REF!</v>
      </c>
      <c r="BW2988" s="8" t="e">
        <f>IF($BH2988&lt;&gt;"","",SUMIF(#REF!,$BL2988,#REF!)-O2988)</f>
        <v>#REF!</v>
      </c>
      <c r="BX2988" s="8" t="e">
        <f>IF($BH2988&lt;&gt;"","",SUMIF(#REF!,$BL2988,#REF!)-P2988)</f>
        <v>#REF!</v>
      </c>
      <c r="BY2988" s="8" t="e">
        <f>IF($BH2988&lt;&gt;"","",SUMIF(#REF!,$BL2988,#REF!)-Q2988)</f>
        <v>#REF!</v>
      </c>
    </row>
    <row r="2989" spans="74:77">
      <c r="BV2989" s="8" t="e">
        <f>IF($BH2989&lt;&gt;"","",SUMIF(#REF!,$BL2989,#REF!)-N2989)</f>
        <v>#REF!</v>
      </c>
      <c r="BW2989" s="8" t="e">
        <f>IF($BH2989&lt;&gt;"","",SUMIF(#REF!,$BL2989,#REF!)-O2989)</f>
        <v>#REF!</v>
      </c>
      <c r="BX2989" s="8" t="e">
        <f>IF($BH2989&lt;&gt;"","",SUMIF(#REF!,$BL2989,#REF!)-P2989)</f>
        <v>#REF!</v>
      </c>
      <c r="BY2989" s="8" t="e">
        <f>IF($BH2989&lt;&gt;"","",SUMIF(#REF!,$BL2989,#REF!)-Q2989)</f>
        <v>#REF!</v>
      </c>
    </row>
    <row r="2990" spans="74:77">
      <c r="BV2990" s="8" t="e">
        <f>IF($BH2990&lt;&gt;"","",SUMIF(#REF!,$BL2990,#REF!)-N2990)</f>
        <v>#REF!</v>
      </c>
      <c r="BW2990" s="8" t="e">
        <f>IF($BH2990&lt;&gt;"","",SUMIF(#REF!,$BL2990,#REF!)-O2990)</f>
        <v>#REF!</v>
      </c>
      <c r="BX2990" s="8" t="e">
        <f>IF($BH2990&lt;&gt;"","",SUMIF(#REF!,$BL2990,#REF!)-P2990)</f>
        <v>#REF!</v>
      </c>
      <c r="BY2990" s="8" t="e">
        <f>IF($BH2990&lt;&gt;"","",SUMIF(#REF!,$BL2990,#REF!)-Q2990)</f>
        <v>#REF!</v>
      </c>
    </row>
    <row r="2991" spans="74:77">
      <c r="BV2991" s="8" t="e">
        <f>IF($BH2991&lt;&gt;"","",SUMIF(#REF!,$BL2991,#REF!)-N2991)</f>
        <v>#REF!</v>
      </c>
      <c r="BW2991" s="8" t="e">
        <f>IF($BH2991&lt;&gt;"","",SUMIF(#REF!,$BL2991,#REF!)-O2991)</f>
        <v>#REF!</v>
      </c>
      <c r="BX2991" s="8" t="e">
        <f>IF($BH2991&lt;&gt;"","",SUMIF(#REF!,$BL2991,#REF!)-P2991)</f>
        <v>#REF!</v>
      </c>
      <c r="BY2991" s="8" t="e">
        <f>IF($BH2991&lt;&gt;"","",SUMIF(#REF!,$BL2991,#REF!)-Q2991)</f>
        <v>#REF!</v>
      </c>
    </row>
    <row r="2992" spans="74:77">
      <c r="BV2992" s="8" t="e">
        <f>IF($BH2992&lt;&gt;"","",SUMIF(#REF!,$BL2992,#REF!)-N2992)</f>
        <v>#REF!</v>
      </c>
      <c r="BW2992" s="8" t="e">
        <f>IF($BH2992&lt;&gt;"","",SUMIF(#REF!,$BL2992,#REF!)-O2992)</f>
        <v>#REF!</v>
      </c>
      <c r="BX2992" s="8" t="e">
        <f>IF($BH2992&lt;&gt;"","",SUMIF(#REF!,$BL2992,#REF!)-P2992)</f>
        <v>#REF!</v>
      </c>
      <c r="BY2992" s="8" t="e">
        <f>IF($BH2992&lt;&gt;"","",SUMIF(#REF!,$BL2992,#REF!)-Q2992)</f>
        <v>#REF!</v>
      </c>
    </row>
    <row r="2993" spans="74:77">
      <c r="BV2993" s="8" t="e">
        <f>IF($BH2993&lt;&gt;"","",SUMIF(#REF!,$BL2993,#REF!)-N2993)</f>
        <v>#REF!</v>
      </c>
      <c r="BW2993" s="8" t="e">
        <f>IF($BH2993&lt;&gt;"","",SUMIF(#REF!,$BL2993,#REF!)-O2993)</f>
        <v>#REF!</v>
      </c>
      <c r="BX2993" s="8" t="e">
        <f>IF($BH2993&lt;&gt;"","",SUMIF(#REF!,$BL2993,#REF!)-P2993)</f>
        <v>#REF!</v>
      </c>
      <c r="BY2993" s="8" t="e">
        <f>IF($BH2993&lt;&gt;"","",SUMIF(#REF!,$BL2993,#REF!)-Q2993)</f>
        <v>#REF!</v>
      </c>
    </row>
    <row r="2994" spans="74:77">
      <c r="BV2994" s="8" t="e">
        <f>IF($BH2994&lt;&gt;"","",SUMIF(#REF!,$BL2994,#REF!)-N2994)</f>
        <v>#REF!</v>
      </c>
      <c r="BW2994" s="8" t="e">
        <f>IF($BH2994&lt;&gt;"","",SUMIF(#REF!,$BL2994,#REF!)-O2994)</f>
        <v>#REF!</v>
      </c>
      <c r="BX2994" s="8" t="e">
        <f>IF($BH2994&lt;&gt;"","",SUMIF(#REF!,$BL2994,#REF!)-P2994)</f>
        <v>#REF!</v>
      </c>
      <c r="BY2994" s="8" t="e">
        <f>IF($BH2994&lt;&gt;"","",SUMIF(#REF!,$BL2994,#REF!)-Q2994)</f>
        <v>#REF!</v>
      </c>
    </row>
    <row r="2995" spans="74:77">
      <c r="BV2995" s="8" t="e">
        <f>IF($BH2995&lt;&gt;"","",SUMIF(#REF!,$BL2995,#REF!)-N2995)</f>
        <v>#REF!</v>
      </c>
      <c r="BW2995" s="8" t="e">
        <f>IF($BH2995&lt;&gt;"","",SUMIF(#REF!,$BL2995,#REF!)-O2995)</f>
        <v>#REF!</v>
      </c>
      <c r="BX2995" s="8" t="e">
        <f>IF($BH2995&lt;&gt;"","",SUMIF(#REF!,$BL2995,#REF!)-P2995)</f>
        <v>#REF!</v>
      </c>
      <c r="BY2995" s="8" t="e">
        <f>IF($BH2995&lt;&gt;"","",SUMIF(#REF!,$BL2995,#REF!)-Q2995)</f>
        <v>#REF!</v>
      </c>
    </row>
    <row r="2996" spans="74:77">
      <c r="BV2996" s="8" t="e">
        <f>IF($BH2996&lt;&gt;"","",SUMIF(#REF!,$BL2996,#REF!)-N2996)</f>
        <v>#REF!</v>
      </c>
      <c r="BW2996" s="8" t="e">
        <f>IF($BH2996&lt;&gt;"","",SUMIF(#REF!,$BL2996,#REF!)-O2996)</f>
        <v>#REF!</v>
      </c>
      <c r="BX2996" s="8" t="e">
        <f>IF($BH2996&lt;&gt;"","",SUMIF(#REF!,$BL2996,#REF!)-P2996)</f>
        <v>#REF!</v>
      </c>
      <c r="BY2996" s="8" t="e">
        <f>IF($BH2996&lt;&gt;"","",SUMIF(#REF!,$BL2996,#REF!)-Q2996)</f>
        <v>#REF!</v>
      </c>
    </row>
    <row r="2997" spans="74:77">
      <c r="BV2997" s="8" t="e">
        <f>IF($BH2997&lt;&gt;"","",SUMIF(#REF!,$BL2997,#REF!)-N2997)</f>
        <v>#REF!</v>
      </c>
      <c r="BW2997" s="8" t="e">
        <f>IF($BH2997&lt;&gt;"","",SUMIF(#REF!,$BL2997,#REF!)-O2997)</f>
        <v>#REF!</v>
      </c>
      <c r="BX2997" s="8" t="e">
        <f>IF($BH2997&lt;&gt;"","",SUMIF(#REF!,$BL2997,#REF!)-P2997)</f>
        <v>#REF!</v>
      </c>
      <c r="BY2997" s="8" t="e">
        <f>IF($BH2997&lt;&gt;"","",SUMIF(#REF!,$BL2997,#REF!)-Q2997)</f>
        <v>#REF!</v>
      </c>
    </row>
    <row r="2998" spans="74:77">
      <c r="BV2998" s="8" t="e">
        <f>IF($BH2998&lt;&gt;"","",SUMIF(#REF!,$BL2998,#REF!)-N2998)</f>
        <v>#REF!</v>
      </c>
      <c r="BW2998" s="8" t="e">
        <f>IF($BH2998&lt;&gt;"","",SUMIF(#REF!,$BL2998,#REF!)-O2998)</f>
        <v>#REF!</v>
      </c>
      <c r="BX2998" s="8" t="e">
        <f>IF($BH2998&lt;&gt;"","",SUMIF(#REF!,$BL2998,#REF!)-P2998)</f>
        <v>#REF!</v>
      </c>
      <c r="BY2998" s="8" t="e">
        <f>IF($BH2998&lt;&gt;"","",SUMIF(#REF!,$BL2998,#REF!)-Q2998)</f>
        <v>#REF!</v>
      </c>
    </row>
    <row r="2999" spans="74:77">
      <c r="BV2999" s="8" t="e">
        <f>IF($BH2999&lt;&gt;"","",SUMIF(#REF!,$BL2999,#REF!)-N2999)</f>
        <v>#REF!</v>
      </c>
      <c r="BW2999" s="8" t="e">
        <f>IF($BH2999&lt;&gt;"","",SUMIF(#REF!,$BL2999,#REF!)-O2999)</f>
        <v>#REF!</v>
      </c>
      <c r="BX2999" s="8" t="e">
        <f>IF($BH2999&lt;&gt;"","",SUMIF(#REF!,$BL2999,#REF!)-P2999)</f>
        <v>#REF!</v>
      </c>
      <c r="BY2999" s="8" t="e">
        <f>IF($BH2999&lt;&gt;"","",SUMIF(#REF!,$BL2999,#REF!)-Q2999)</f>
        <v>#REF!</v>
      </c>
    </row>
    <row r="3000" spans="74:77">
      <c r="BV3000" s="8" t="e">
        <f>IF($BH3000&lt;&gt;"","",SUMIF(#REF!,$BL3000,#REF!)-N3000)</f>
        <v>#REF!</v>
      </c>
      <c r="BW3000" s="8" t="e">
        <f>IF($BH3000&lt;&gt;"","",SUMIF(#REF!,$BL3000,#REF!)-O3000)</f>
        <v>#REF!</v>
      </c>
      <c r="BX3000" s="8" t="e">
        <f>IF($BH3000&lt;&gt;"","",SUMIF(#REF!,$BL3000,#REF!)-P3000)</f>
        <v>#REF!</v>
      </c>
      <c r="BY3000" s="8" t="e">
        <f>IF($BH3000&lt;&gt;"","",SUMIF(#REF!,$BL3000,#REF!)-Q3000)</f>
        <v>#REF!</v>
      </c>
    </row>
    <row r="3001" spans="74:77">
      <c r="BV3001" s="8" t="e">
        <f>IF($BH3001&lt;&gt;"","",SUMIF(#REF!,$BL3001,#REF!)-N3001)</f>
        <v>#REF!</v>
      </c>
      <c r="BW3001" s="8" t="e">
        <f>IF($BH3001&lt;&gt;"","",SUMIF(#REF!,$BL3001,#REF!)-O3001)</f>
        <v>#REF!</v>
      </c>
      <c r="BX3001" s="8" t="e">
        <f>IF($BH3001&lt;&gt;"","",SUMIF(#REF!,$BL3001,#REF!)-P3001)</f>
        <v>#REF!</v>
      </c>
      <c r="BY3001" s="8" t="e">
        <f>IF($BH3001&lt;&gt;"","",SUMIF(#REF!,$BL3001,#REF!)-Q3001)</f>
        <v>#REF!</v>
      </c>
    </row>
    <row r="3002" spans="74:77">
      <c r="BV3002" s="8" t="e">
        <f>IF($BH3002&lt;&gt;"","",SUMIF(#REF!,$BL3002,#REF!)-N3002)</f>
        <v>#REF!</v>
      </c>
      <c r="BW3002" s="8" t="e">
        <f>IF($BH3002&lt;&gt;"","",SUMIF(#REF!,$BL3002,#REF!)-O3002)</f>
        <v>#REF!</v>
      </c>
      <c r="BX3002" s="8" t="e">
        <f>IF($BH3002&lt;&gt;"","",SUMIF(#REF!,$BL3002,#REF!)-P3002)</f>
        <v>#REF!</v>
      </c>
      <c r="BY3002" s="8" t="e">
        <f>IF($BH3002&lt;&gt;"","",SUMIF(#REF!,$BL3002,#REF!)-Q3002)</f>
        <v>#REF!</v>
      </c>
    </row>
    <row r="3003" spans="74:77">
      <c r="BV3003" s="8" t="e">
        <f>IF($BH3003&lt;&gt;"","",SUMIF(#REF!,$BL3003,#REF!)-N3003)</f>
        <v>#REF!</v>
      </c>
      <c r="BW3003" s="8" t="e">
        <f>IF($BH3003&lt;&gt;"","",SUMIF(#REF!,$BL3003,#REF!)-O3003)</f>
        <v>#REF!</v>
      </c>
      <c r="BX3003" s="8" t="e">
        <f>IF($BH3003&lt;&gt;"","",SUMIF(#REF!,$BL3003,#REF!)-P3003)</f>
        <v>#REF!</v>
      </c>
      <c r="BY3003" s="8" t="e">
        <f>IF($BH3003&lt;&gt;"","",SUMIF(#REF!,$BL3003,#REF!)-Q3003)</f>
        <v>#REF!</v>
      </c>
    </row>
    <row r="3004" spans="74:77">
      <c r="BV3004" s="8" t="e">
        <f>IF($BH3004&lt;&gt;"","",SUMIF(#REF!,$BL3004,#REF!)-N3004)</f>
        <v>#REF!</v>
      </c>
      <c r="BW3004" s="8" t="e">
        <f>IF($BH3004&lt;&gt;"","",SUMIF(#REF!,$BL3004,#REF!)-O3004)</f>
        <v>#REF!</v>
      </c>
      <c r="BX3004" s="8" t="e">
        <f>IF($BH3004&lt;&gt;"","",SUMIF(#REF!,$BL3004,#REF!)-P3004)</f>
        <v>#REF!</v>
      </c>
      <c r="BY3004" s="8" t="e">
        <f>IF($BH3004&lt;&gt;"","",SUMIF(#REF!,$BL3004,#REF!)-Q3004)</f>
        <v>#REF!</v>
      </c>
    </row>
    <row r="3005" spans="74:77">
      <c r="BV3005" s="8" t="e">
        <f>IF($BH3005&lt;&gt;"","",SUMIF(#REF!,$BL3005,#REF!)-N3005)</f>
        <v>#REF!</v>
      </c>
      <c r="BW3005" s="8" t="e">
        <f>IF($BH3005&lt;&gt;"","",SUMIF(#REF!,$BL3005,#REF!)-O3005)</f>
        <v>#REF!</v>
      </c>
      <c r="BX3005" s="8" t="e">
        <f>IF($BH3005&lt;&gt;"","",SUMIF(#REF!,$BL3005,#REF!)-P3005)</f>
        <v>#REF!</v>
      </c>
      <c r="BY3005" s="8" t="e">
        <f>IF($BH3005&lt;&gt;"","",SUMIF(#REF!,$BL3005,#REF!)-Q3005)</f>
        <v>#REF!</v>
      </c>
    </row>
    <row r="3006" spans="74:77">
      <c r="BV3006" s="8" t="e">
        <f>IF($BH3006&lt;&gt;"","",SUMIF(#REF!,$BL3006,#REF!)-N3006)</f>
        <v>#REF!</v>
      </c>
      <c r="BW3006" s="8" t="e">
        <f>IF($BH3006&lt;&gt;"","",SUMIF(#REF!,$BL3006,#REF!)-O3006)</f>
        <v>#REF!</v>
      </c>
      <c r="BX3006" s="8" t="e">
        <f>IF($BH3006&lt;&gt;"","",SUMIF(#REF!,$BL3006,#REF!)-P3006)</f>
        <v>#REF!</v>
      </c>
      <c r="BY3006" s="8" t="e">
        <f>IF($BH3006&lt;&gt;"","",SUMIF(#REF!,$BL3006,#REF!)-Q3006)</f>
        <v>#REF!</v>
      </c>
    </row>
    <row r="3007" spans="74:77">
      <c r="BV3007" s="8" t="e">
        <f>IF($BH3007&lt;&gt;"","",SUMIF(#REF!,$BL3007,#REF!)-N3007)</f>
        <v>#REF!</v>
      </c>
      <c r="BW3007" s="8" t="e">
        <f>IF($BH3007&lt;&gt;"","",SUMIF(#REF!,$BL3007,#REF!)-O3007)</f>
        <v>#REF!</v>
      </c>
      <c r="BX3007" s="8" t="e">
        <f>IF($BH3007&lt;&gt;"","",SUMIF(#REF!,$BL3007,#REF!)-P3007)</f>
        <v>#REF!</v>
      </c>
      <c r="BY3007" s="8" t="e">
        <f>IF($BH3007&lt;&gt;"","",SUMIF(#REF!,$BL3007,#REF!)-Q3007)</f>
        <v>#REF!</v>
      </c>
    </row>
    <row r="3008" spans="74:77">
      <c r="BV3008" s="8" t="e">
        <f>IF($BH3008&lt;&gt;"","",SUMIF(#REF!,$BL3008,#REF!)-N3008)</f>
        <v>#REF!</v>
      </c>
      <c r="BW3008" s="8" t="e">
        <f>IF($BH3008&lt;&gt;"","",SUMIF(#REF!,$BL3008,#REF!)-O3008)</f>
        <v>#REF!</v>
      </c>
      <c r="BX3008" s="8" t="e">
        <f>IF($BH3008&lt;&gt;"","",SUMIF(#REF!,$BL3008,#REF!)-P3008)</f>
        <v>#REF!</v>
      </c>
      <c r="BY3008" s="8" t="e">
        <f>IF($BH3008&lt;&gt;"","",SUMIF(#REF!,$BL3008,#REF!)-Q3008)</f>
        <v>#REF!</v>
      </c>
    </row>
    <row r="3009" spans="74:77">
      <c r="BV3009" s="8" t="e">
        <f>IF($BH3009&lt;&gt;"","",SUMIF(#REF!,$BL3009,#REF!)-N3009)</f>
        <v>#REF!</v>
      </c>
      <c r="BW3009" s="8" t="e">
        <f>IF($BH3009&lt;&gt;"","",SUMIF(#REF!,$BL3009,#REF!)-O3009)</f>
        <v>#REF!</v>
      </c>
      <c r="BX3009" s="8" t="e">
        <f>IF($BH3009&lt;&gt;"","",SUMIF(#REF!,$BL3009,#REF!)-P3009)</f>
        <v>#REF!</v>
      </c>
      <c r="BY3009" s="8" t="e">
        <f>IF($BH3009&lt;&gt;"","",SUMIF(#REF!,$BL3009,#REF!)-Q3009)</f>
        <v>#REF!</v>
      </c>
    </row>
    <row r="3010" spans="74:77">
      <c r="BV3010" s="8" t="e">
        <f>IF($BH3010&lt;&gt;"","",SUMIF(#REF!,$BL3010,#REF!)-N3010)</f>
        <v>#REF!</v>
      </c>
      <c r="BW3010" s="8" t="e">
        <f>IF($BH3010&lt;&gt;"","",SUMIF(#REF!,$BL3010,#REF!)-O3010)</f>
        <v>#REF!</v>
      </c>
      <c r="BX3010" s="8" t="e">
        <f>IF($BH3010&lt;&gt;"","",SUMIF(#REF!,$BL3010,#REF!)-P3010)</f>
        <v>#REF!</v>
      </c>
      <c r="BY3010" s="8" t="e">
        <f>IF($BH3010&lt;&gt;"","",SUMIF(#REF!,$BL3010,#REF!)-Q3010)</f>
        <v>#REF!</v>
      </c>
    </row>
    <row r="3011" spans="74:77">
      <c r="BV3011" s="8" t="e">
        <f>IF($BH3011&lt;&gt;"","",SUMIF(#REF!,$BL3011,#REF!)-N3011)</f>
        <v>#REF!</v>
      </c>
      <c r="BW3011" s="8" t="e">
        <f>IF($BH3011&lt;&gt;"","",SUMIF(#REF!,$BL3011,#REF!)-O3011)</f>
        <v>#REF!</v>
      </c>
      <c r="BX3011" s="8" t="e">
        <f>IF($BH3011&lt;&gt;"","",SUMIF(#REF!,$BL3011,#REF!)-P3011)</f>
        <v>#REF!</v>
      </c>
      <c r="BY3011" s="8" t="e">
        <f>IF($BH3011&lt;&gt;"","",SUMIF(#REF!,$BL3011,#REF!)-Q3011)</f>
        <v>#REF!</v>
      </c>
    </row>
    <row r="3012" spans="74:77">
      <c r="BV3012" s="8" t="e">
        <f>IF($BH3012&lt;&gt;"","",SUMIF(#REF!,$BL3012,#REF!)-N3012)</f>
        <v>#REF!</v>
      </c>
      <c r="BW3012" s="8" t="e">
        <f>IF($BH3012&lt;&gt;"","",SUMIF(#REF!,$BL3012,#REF!)-O3012)</f>
        <v>#REF!</v>
      </c>
      <c r="BX3012" s="8" t="e">
        <f>IF($BH3012&lt;&gt;"","",SUMIF(#REF!,$BL3012,#REF!)-P3012)</f>
        <v>#REF!</v>
      </c>
      <c r="BY3012" s="8" t="e">
        <f>IF($BH3012&lt;&gt;"","",SUMIF(#REF!,$BL3012,#REF!)-Q3012)</f>
        <v>#REF!</v>
      </c>
    </row>
    <row r="3013" spans="74:77">
      <c r="BV3013" s="8" t="e">
        <f>IF($BH3013&lt;&gt;"","",SUMIF(#REF!,$BL3013,#REF!)-N3013)</f>
        <v>#REF!</v>
      </c>
      <c r="BW3013" s="8" t="e">
        <f>IF($BH3013&lt;&gt;"","",SUMIF(#REF!,$BL3013,#REF!)-O3013)</f>
        <v>#REF!</v>
      </c>
      <c r="BX3013" s="8" t="e">
        <f>IF($BH3013&lt;&gt;"","",SUMIF(#REF!,$BL3013,#REF!)-P3013)</f>
        <v>#REF!</v>
      </c>
      <c r="BY3013" s="8" t="e">
        <f>IF($BH3013&lt;&gt;"","",SUMIF(#REF!,$BL3013,#REF!)-Q3013)</f>
        <v>#REF!</v>
      </c>
    </row>
    <row r="3014" spans="74:77">
      <c r="BV3014" s="8" t="e">
        <f>IF($BH3014&lt;&gt;"","",SUMIF(#REF!,$BL3014,#REF!)-N3014)</f>
        <v>#REF!</v>
      </c>
      <c r="BW3014" s="8" t="e">
        <f>IF($BH3014&lt;&gt;"","",SUMIF(#REF!,$BL3014,#REF!)-O3014)</f>
        <v>#REF!</v>
      </c>
      <c r="BX3014" s="8" t="e">
        <f>IF($BH3014&lt;&gt;"","",SUMIF(#REF!,$BL3014,#REF!)-P3014)</f>
        <v>#REF!</v>
      </c>
      <c r="BY3014" s="8" t="e">
        <f>IF($BH3014&lt;&gt;"","",SUMIF(#REF!,$BL3014,#REF!)-Q3014)</f>
        <v>#REF!</v>
      </c>
    </row>
    <row r="3015" spans="74:77">
      <c r="BV3015" s="8" t="e">
        <f>IF($BH3015&lt;&gt;"","",SUMIF(#REF!,$BL3015,#REF!)-N3015)</f>
        <v>#REF!</v>
      </c>
      <c r="BW3015" s="8" t="e">
        <f>IF($BH3015&lt;&gt;"","",SUMIF(#REF!,$BL3015,#REF!)-O3015)</f>
        <v>#REF!</v>
      </c>
      <c r="BX3015" s="8" t="e">
        <f>IF($BH3015&lt;&gt;"","",SUMIF(#REF!,$BL3015,#REF!)-P3015)</f>
        <v>#REF!</v>
      </c>
      <c r="BY3015" s="8" t="e">
        <f>IF($BH3015&lt;&gt;"","",SUMIF(#REF!,$BL3015,#REF!)-Q3015)</f>
        <v>#REF!</v>
      </c>
    </row>
    <row r="3016" spans="74:77">
      <c r="BV3016" s="8" t="e">
        <f>IF($BH3016&lt;&gt;"","",SUMIF(#REF!,$BL3016,#REF!)-N3016)</f>
        <v>#REF!</v>
      </c>
      <c r="BW3016" s="8" t="e">
        <f>IF($BH3016&lt;&gt;"","",SUMIF(#REF!,$BL3016,#REF!)-O3016)</f>
        <v>#REF!</v>
      </c>
      <c r="BX3016" s="8" t="e">
        <f>IF($BH3016&lt;&gt;"","",SUMIF(#REF!,$BL3016,#REF!)-P3016)</f>
        <v>#REF!</v>
      </c>
      <c r="BY3016" s="8" t="e">
        <f>IF($BH3016&lt;&gt;"","",SUMIF(#REF!,$BL3016,#REF!)-Q3016)</f>
        <v>#REF!</v>
      </c>
    </row>
    <row r="3017" spans="74:77">
      <c r="BV3017" s="8" t="e">
        <f>IF($BH3017&lt;&gt;"","",SUMIF(#REF!,$BL3017,#REF!)-N3017)</f>
        <v>#REF!</v>
      </c>
      <c r="BW3017" s="8" t="e">
        <f>IF($BH3017&lt;&gt;"","",SUMIF(#REF!,$BL3017,#REF!)-O3017)</f>
        <v>#REF!</v>
      </c>
      <c r="BX3017" s="8" t="e">
        <f>IF($BH3017&lt;&gt;"","",SUMIF(#REF!,$BL3017,#REF!)-P3017)</f>
        <v>#REF!</v>
      </c>
      <c r="BY3017" s="8" t="e">
        <f>IF($BH3017&lt;&gt;"","",SUMIF(#REF!,$BL3017,#REF!)-Q3017)</f>
        <v>#REF!</v>
      </c>
    </row>
    <row r="3018" spans="74:77">
      <c r="BV3018" s="8" t="e">
        <f>IF($BH3018&lt;&gt;"","",SUMIF(#REF!,$BL3018,#REF!)-N3018)</f>
        <v>#REF!</v>
      </c>
      <c r="BW3018" s="8" t="e">
        <f>IF($BH3018&lt;&gt;"","",SUMIF(#REF!,$BL3018,#REF!)-O3018)</f>
        <v>#REF!</v>
      </c>
      <c r="BX3018" s="8" t="e">
        <f>IF($BH3018&lt;&gt;"","",SUMIF(#REF!,$BL3018,#REF!)-P3018)</f>
        <v>#REF!</v>
      </c>
      <c r="BY3018" s="8" t="e">
        <f>IF($BH3018&lt;&gt;"","",SUMIF(#REF!,$BL3018,#REF!)-Q3018)</f>
        <v>#REF!</v>
      </c>
    </row>
    <row r="3019" spans="74:77">
      <c r="BV3019" s="8" t="e">
        <f>IF($BH3019&lt;&gt;"","",SUMIF(#REF!,$BL3019,#REF!)-N3019)</f>
        <v>#REF!</v>
      </c>
      <c r="BW3019" s="8" t="e">
        <f>IF($BH3019&lt;&gt;"","",SUMIF(#REF!,$BL3019,#REF!)-O3019)</f>
        <v>#REF!</v>
      </c>
      <c r="BX3019" s="8" t="e">
        <f>IF($BH3019&lt;&gt;"","",SUMIF(#REF!,$BL3019,#REF!)-P3019)</f>
        <v>#REF!</v>
      </c>
      <c r="BY3019" s="8" t="e">
        <f>IF($BH3019&lt;&gt;"","",SUMIF(#REF!,$BL3019,#REF!)-Q3019)</f>
        <v>#REF!</v>
      </c>
    </row>
    <row r="3020" spans="74:77">
      <c r="BV3020" s="8" t="e">
        <f>IF($BH3020&lt;&gt;"","",SUMIF(#REF!,$BL3020,#REF!)-N3020)</f>
        <v>#REF!</v>
      </c>
      <c r="BW3020" s="8" t="e">
        <f>IF($BH3020&lt;&gt;"","",SUMIF(#REF!,$BL3020,#REF!)-O3020)</f>
        <v>#REF!</v>
      </c>
      <c r="BX3020" s="8" t="e">
        <f>IF($BH3020&lt;&gt;"","",SUMIF(#REF!,$BL3020,#REF!)-P3020)</f>
        <v>#REF!</v>
      </c>
      <c r="BY3020" s="8" t="e">
        <f>IF($BH3020&lt;&gt;"","",SUMIF(#REF!,$BL3020,#REF!)-Q3020)</f>
        <v>#REF!</v>
      </c>
    </row>
    <row r="3021" spans="74:77">
      <c r="BV3021" s="8" t="e">
        <f>IF($BH3021&lt;&gt;"","",SUMIF(#REF!,$BL3021,#REF!)-N3021)</f>
        <v>#REF!</v>
      </c>
      <c r="BW3021" s="8" t="e">
        <f>IF($BH3021&lt;&gt;"","",SUMIF(#REF!,$BL3021,#REF!)-O3021)</f>
        <v>#REF!</v>
      </c>
      <c r="BX3021" s="8" t="e">
        <f>IF($BH3021&lt;&gt;"","",SUMIF(#REF!,$BL3021,#REF!)-P3021)</f>
        <v>#REF!</v>
      </c>
      <c r="BY3021" s="8" t="e">
        <f>IF($BH3021&lt;&gt;"","",SUMIF(#REF!,$BL3021,#REF!)-Q3021)</f>
        <v>#REF!</v>
      </c>
    </row>
    <row r="3022" spans="74:77">
      <c r="BV3022" s="8" t="e">
        <f>IF($BH3022&lt;&gt;"","",SUMIF(#REF!,$BL3022,#REF!)-N3022)</f>
        <v>#REF!</v>
      </c>
      <c r="BW3022" s="8" t="e">
        <f>IF($BH3022&lt;&gt;"","",SUMIF(#REF!,$BL3022,#REF!)-O3022)</f>
        <v>#REF!</v>
      </c>
      <c r="BX3022" s="8" t="e">
        <f>IF($BH3022&lt;&gt;"","",SUMIF(#REF!,$BL3022,#REF!)-P3022)</f>
        <v>#REF!</v>
      </c>
      <c r="BY3022" s="8" t="e">
        <f>IF($BH3022&lt;&gt;"","",SUMIF(#REF!,$BL3022,#REF!)-Q3022)</f>
        <v>#REF!</v>
      </c>
    </row>
    <row r="3023" spans="74:77">
      <c r="BV3023" s="8" t="e">
        <f>IF($BH3023&lt;&gt;"","",SUMIF(#REF!,$BL3023,#REF!)-N3023)</f>
        <v>#REF!</v>
      </c>
      <c r="BW3023" s="8" t="e">
        <f>IF($BH3023&lt;&gt;"","",SUMIF(#REF!,$BL3023,#REF!)-O3023)</f>
        <v>#REF!</v>
      </c>
      <c r="BX3023" s="8" t="e">
        <f>IF($BH3023&lt;&gt;"","",SUMIF(#REF!,$BL3023,#REF!)-P3023)</f>
        <v>#REF!</v>
      </c>
      <c r="BY3023" s="8" t="e">
        <f>IF($BH3023&lt;&gt;"","",SUMIF(#REF!,$BL3023,#REF!)-Q3023)</f>
        <v>#REF!</v>
      </c>
    </row>
    <row r="3024" spans="74:77">
      <c r="BV3024" s="8" t="e">
        <f>IF($BH3024&lt;&gt;"","",SUMIF(#REF!,$BL3024,#REF!)-N3024)</f>
        <v>#REF!</v>
      </c>
      <c r="BW3024" s="8" t="e">
        <f>IF($BH3024&lt;&gt;"","",SUMIF(#REF!,$BL3024,#REF!)-O3024)</f>
        <v>#REF!</v>
      </c>
      <c r="BX3024" s="8" t="e">
        <f>IF($BH3024&lt;&gt;"","",SUMIF(#REF!,$BL3024,#REF!)-P3024)</f>
        <v>#REF!</v>
      </c>
      <c r="BY3024" s="8" t="e">
        <f>IF($BH3024&lt;&gt;"","",SUMIF(#REF!,$BL3024,#REF!)-Q3024)</f>
        <v>#REF!</v>
      </c>
    </row>
    <row r="3025" spans="74:77">
      <c r="BV3025" s="8" t="e">
        <f>IF($BH3025&lt;&gt;"","",SUMIF(#REF!,$BL3025,#REF!)-N3025)</f>
        <v>#REF!</v>
      </c>
      <c r="BW3025" s="8" t="e">
        <f>IF($BH3025&lt;&gt;"","",SUMIF(#REF!,$BL3025,#REF!)-O3025)</f>
        <v>#REF!</v>
      </c>
      <c r="BX3025" s="8" t="e">
        <f>IF($BH3025&lt;&gt;"","",SUMIF(#REF!,$BL3025,#REF!)-P3025)</f>
        <v>#REF!</v>
      </c>
      <c r="BY3025" s="8" t="e">
        <f>IF($BH3025&lt;&gt;"","",SUMIF(#REF!,$BL3025,#REF!)-Q3025)</f>
        <v>#REF!</v>
      </c>
    </row>
    <row r="3026" spans="74:77">
      <c r="BV3026" s="8" t="e">
        <f>IF($BH3026&lt;&gt;"","",SUMIF(#REF!,$BL3026,#REF!)-N3026)</f>
        <v>#REF!</v>
      </c>
      <c r="BW3026" s="8" t="e">
        <f>IF($BH3026&lt;&gt;"","",SUMIF(#REF!,$BL3026,#REF!)-O3026)</f>
        <v>#REF!</v>
      </c>
      <c r="BX3026" s="8" t="e">
        <f>IF($BH3026&lt;&gt;"","",SUMIF(#REF!,$BL3026,#REF!)-P3026)</f>
        <v>#REF!</v>
      </c>
      <c r="BY3026" s="8" t="e">
        <f>IF($BH3026&lt;&gt;"","",SUMIF(#REF!,$BL3026,#REF!)-Q3026)</f>
        <v>#REF!</v>
      </c>
    </row>
    <row r="3027" spans="74:77">
      <c r="BV3027" s="8" t="e">
        <f>IF($BH3027&lt;&gt;"","",SUMIF(#REF!,$BL3027,#REF!)-N3027)</f>
        <v>#REF!</v>
      </c>
      <c r="BW3027" s="8" t="e">
        <f>IF($BH3027&lt;&gt;"","",SUMIF(#REF!,$BL3027,#REF!)-O3027)</f>
        <v>#REF!</v>
      </c>
      <c r="BX3027" s="8" t="e">
        <f>IF($BH3027&lt;&gt;"","",SUMIF(#REF!,$BL3027,#REF!)-P3027)</f>
        <v>#REF!</v>
      </c>
      <c r="BY3027" s="8" t="e">
        <f>IF($BH3027&lt;&gt;"","",SUMIF(#REF!,$BL3027,#REF!)-Q3027)</f>
        <v>#REF!</v>
      </c>
    </row>
    <row r="3028" spans="74:77">
      <c r="BV3028" s="8" t="e">
        <f>IF($BH3028&lt;&gt;"","",SUMIF(#REF!,$BL3028,#REF!)-N3028)</f>
        <v>#REF!</v>
      </c>
      <c r="BW3028" s="8" t="e">
        <f>IF($BH3028&lt;&gt;"","",SUMIF(#REF!,$BL3028,#REF!)-O3028)</f>
        <v>#REF!</v>
      </c>
      <c r="BX3028" s="8" t="e">
        <f>IF($BH3028&lt;&gt;"","",SUMIF(#REF!,$BL3028,#REF!)-P3028)</f>
        <v>#REF!</v>
      </c>
      <c r="BY3028" s="8" t="e">
        <f>IF($BH3028&lt;&gt;"","",SUMIF(#REF!,$BL3028,#REF!)-Q3028)</f>
        <v>#REF!</v>
      </c>
    </row>
    <row r="3029" spans="74:77">
      <c r="BV3029" s="8" t="e">
        <f>IF($BH3029&lt;&gt;"","",SUMIF(#REF!,$BL3029,#REF!)-N3029)</f>
        <v>#REF!</v>
      </c>
      <c r="BW3029" s="8" t="e">
        <f>IF($BH3029&lt;&gt;"","",SUMIF(#REF!,$BL3029,#REF!)-O3029)</f>
        <v>#REF!</v>
      </c>
      <c r="BX3029" s="8" t="e">
        <f>IF($BH3029&lt;&gt;"","",SUMIF(#REF!,$BL3029,#REF!)-P3029)</f>
        <v>#REF!</v>
      </c>
      <c r="BY3029" s="8" t="e">
        <f>IF($BH3029&lt;&gt;"","",SUMIF(#REF!,$BL3029,#REF!)-Q3029)</f>
        <v>#REF!</v>
      </c>
    </row>
    <row r="3030" spans="74:77">
      <c r="BV3030" s="8" t="e">
        <f>IF($BH3030&lt;&gt;"","",SUMIF(#REF!,$BL3030,#REF!)-N3030)</f>
        <v>#REF!</v>
      </c>
      <c r="BW3030" s="8" t="e">
        <f>IF($BH3030&lt;&gt;"","",SUMIF(#REF!,$BL3030,#REF!)-O3030)</f>
        <v>#REF!</v>
      </c>
      <c r="BX3030" s="8" t="e">
        <f>IF($BH3030&lt;&gt;"","",SUMIF(#REF!,$BL3030,#REF!)-P3030)</f>
        <v>#REF!</v>
      </c>
      <c r="BY3030" s="8" t="e">
        <f>IF($BH3030&lt;&gt;"","",SUMIF(#REF!,$BL3030,#REF!)-Q3030)</f>
        <v>#REF!</v>
      </c>
    </row>
    <row r="3031" spans="74:77">
      <c r="BV3031" s="8" t="e">
        <f>IF($BH3031&lt;&gt;"","",SUMIF(#REF!,$BL3031,#REF!)-N3031)</f>
        <v>#REF!</v>
      </c>
      <c r="BW3031" s="8" t="e">
        <f>IF($BH3031&lt;&gt;"","",SUMIF(#REF!,$BL3031,#REF!)-O3031)</f>
        <v>#REF!</v>
      </c>
      <c r="BX3031" s="8" t="e">
        <f>IF($BH3031&lt;&gt;"","",SUMIF(#REF!,$BL3031,#REF!)-P3031)</f>
        <v>#REF!</v>
      </c>
      <c r="BY3031" s="8" t="e">
        <f>IF($BH3031&lt;&gt;"","",SUMIF(#REF!,$BL3031,#REF!)-Q3031)</f>
        <v>#REF!</v>
      </c>
    </row>
    <row r="3032" spans="74:77">
      <c r="BV3032" s="8" t="e">
        <f>IF($BH3032&lt;&gt;"","",SUMIF(#REF!,$BL3032,#REF!)-N3032)</f>
        <v>#REF!</v>
      </c>
      <c r="BW3032" s="8" t="e">
        <f>IF($BH3032&lt;&gt;"","",SUMIF(#REF!,$BL3032,#REF!)-O3032)</f>
        <v>#REF!</v>
      </c>
      <c r="BX3032" s="8" t="e">
        <f>IF($BH3032&lt;&gt;"","",SUMIF(#REF!,$BL3032,#REF!)-P3032)</f>
        <v>#REF!</v>
      </c>
      <c r="BY3032" s="8" t="e">
        <f>IF($BH3032&lt;&gt;"","",SUMIF(#REF!,$BL3032,#REF!)-Q3032)</f>
        <v>#REF!</v>
      </c>
    </row>
    <row r="3033" spans="74:77">
      <c r="BV3033" s="8" t="e">
        <f>IF($BH3033&lt;&gt;"","",SUMIF(#REF!,$BL3033,#REF!)-N3033)</f>
        <v>#REF!</v>
      </c>
      <c r="BW3033" s="8" t="e">
        <f>IF($BH3033&lt;&gt;"","",SUMIF(#REF!,$BL3033,#REF!)-O3033)</f>
        <v>#REF!</v>
      </c>
      <c r="BX3033" s="8" t="e">
        <f>IF($BH3033&lt;&gt;"","",SUMIF(#REF!,$BL3033,#REF!)-P3033)</f>
        <v>#REF!</v>
      </c>
      <c r="BY3033" s="8" t="e">
        <f>IF($BH3033&lt;&gt;"","",SUMIF(#REF!,$BL3033,#REF!)-Q3033)</f>
        <v>#REF!</v>
      </c>
    </row>
    <row r="3034" spans="74:77">
      <c r="BV3034" s="8" t="e">
        <f>IF($BH3034&lt;&gt;"","",SUMIF(#REF!,$BL3034,#REF!)-N3034)</f>
        <v>#REF!</v>
      </c>
      <c r="BW3034" s="8" t="e">
        <f>IF($BH3034&lt;&gt;"","",SUMIF(#REF!,$BL3034,#REF!)-O3034)</f>
        <v>#REF!</v>
      </c>
      <c r="BX3034" s="8" t="e">
        <f>IF($BH3034&lt;&gt;"","",SUMIF(#REF!,$BL3034,#REF!)-P3034)</f>
        <v>#REF!</v>
      </c>
      <c r="BY3034" s="8" t="e">
        <f>IF($BH3034&lt;&gt;"","",SUMIF(#REF!,$BL3034,#REF!)-Q3034)</f>
        <v>#REF!</v>
      </c>
    </row>
    <row r="3035" spans="74:77">
      <c r="BV3035" s="8" t="e">
        <f>IF($BH3035&lt;&gt;"","",SUMIF(#REF!,$BL3035,#REF!)-N3035)</f>
        <v>#REF!</v>
      </c>
      <c r="BW3035" s="8" t="e">
        <f>IF($BH3035&lt;&gt;"","",SUMIF(#REF!,$BL3035,#REF!)-O3035)</f>
        <v>#REF!</v>
      </c>
      <c r="BX3035" s="8" t="e">
        <f>IF($BH3035&lt;&gt;"","",SUMIF(#REF!,$BL3035,#REF!)-P3035)</f>
        <v>#REF!</v>
      </c>
      <c r="BY3035" s="8" t="e">
        <f>IF($BH3035&lt;&gt;"","",SUMIF(#REF!,$BL3035,#REF!)-Q3035)</f>
        <v>#REF!</v>
      </c>
    </row>
    <row r="3036" spans="74:77">
      <c r="BV3036" s="8" t="e">
        <f>IF($BH3036&lt;&gt;"","",SUMIF(#REF!,$BL3036,#REF!)-N3036)</f>
        <v>#REF!</v>
      </c>
      <c r="BW3036" s="8" t="e">
        <f>IF($BH3036&lt;&gt;"","",SUMIF(#REF!,$BL3036,#REF!)-O3036)</f>
        <v>#REF!</v>
      </c>
      <c r="BX3036" s="8" t="e">
        <f>IF($BH3036&lt;&gt;"","",SUMIF(#REF!,$BL3036,#REF!)-P3036)</f>
        <v>#REF!</v>
      </c>
      <c r="BY3036" s="8" t="e">
        <f>IF($BH3036&lt;&gt;"","",SUMIF(#REF!,$BL3036,#REF!)-Q3036)</f>
        <v>#REF!</v>
      </c>
    </row>
    <row r="3037" spans="74:77">
      <c r="BV3037" s="8" t="e">
        <f>IF($BH3037&lt;&gt;"","",SUMIF(#REF!,$BL3037,#REF!)-N3037)</f>
        <v>#REF!</v>
      </c>
      <c r="BW3037" s="8" t="e">
        <f>IF($BH3037&lt;&gt;"","",SUMIF(#REF!,$BL3037,#REF!)-O3037)</f>
        <v>#REF!</v>
      </c>
      <c r="BX3037" s="8" t="e">
        <f>IF($BH3037&lt;&gt;"","",SUMIF(#REF!,$BL3037,#REF!)-P3037)</f>
        <v>#REF!</v>
      </c>
      <c r="BY3037" s="8" t="e">
        <f>IF($BH3037&lt;&gt;"","",SUMIF(#REF!,$BL3037,#REF!)-Q3037)</f>
        <v>#REF!</v>
      </c>
    </row>
    <row r="3038" spans="74:77">
      <c r="BV3038" s="8" t="e">
        <f>IF($BH3038&lt;&gt;"","",SUMIF(#REF!,$BL3038,#REF!)-N3038)</f>
        <v>#REF!</v>
      </c>
      <c r="BW3038" s="8" t="e">
        <f>IF($BH3038&lt;&gt;"","",SUMIF(#REF!,$BL3038,#REF!)-O3038)</f>
        <v>#REF!</v>
      </c>
      <c r="BX3038" s="8" t="e">
        <f>IF($BH3038&lt;&gt;"","",SUMIF(#REF!,$BL3038,#REF!)-P3038)</f>
        <v>#REF!</v>
      </c>
      <c r="BY3038" s="8" t="e">
        <f>IF($BH3038&lt;&gt;"","",SUMIF(#REF!,$BL3038,#REF!)-Q3038)</f>
        <v>#REF!</v>
      </c>
    </row>
    <row r="3039" spans="74:77">
      <c r="BV3039" s="8" t="e">
        <f>IF($BH3039&lt;&gt;"","",SUMIF(#REF!,$BL3039,#REF!)-N3039)</f>
        <v>#REF!</v>
      </c>
      <c r="BW3039" s="8" t="e">
        <f>IF($BH3039&lt;&gt;"","",SUMIF(#REF!,$BL3039,#REF!)-O3039)</f>
        <v>#REF!</v>
      </c>
      <c r="BX3039" s="8" t="e">
        <f>IF($BH3039&lt;&gt;"","",SUMIF(#REF!,$BL3039,#REF!)-P3039)</f>
        <v>#REF!</v>
      </c>
      <c r="BY3039" s="8" t="e">
        <f>IF($BH3039&lt;&gt;"","",SUMIF(#REF!,$BL3039,#REF!)-Q3039)</f>
        <v>#REF!</v>
      </c>
    </row>
    <row r="3040" spans="74:77">
      <c r="BV3040" s="8" t="e">
        <f>IF($BH3040&lt;&gt;"","",SUMIF(#REF!,$BL3040,#REF!)-N3040)</f>
        <v>#REF!</v>
      </c>
      <c r="BW3040" s="8" t="e">
        <f>IF($BH3040&lt;&gt;"","",SUMIF(#REF!,$BL3040,#REF!)-O3040)</f>
        <v>#REF!</v>
      </c>
      <c r="BX3040" s="8" t="e">
        <f>IF($BH3040&lt;&gt;"","",SUMIF(#REF!,$BL3040,#REF!)-P3040)</f>
        <v>#REF!</v>
      </c>
      <c r="BY3040" s="8" t="e">
        <f>IF($BH3040&lt;&gt;"","",SUMIF(#REF!,$BL3040,#REF!)-Q3040)</f>
        <v>#REF!</v>
      </c>
    </row>
    <row r="3041" spans="74:77">
      <c r="BV3041" s="8" t="e">
        <f>IF($BH3041&lt;&gt;"","",SUMIF(#REF!,$BL3041,#REF!)-N3041)</f>
        <v>#REF!</v>
      </c>
      <c r="BW3041" s="8" t="e">
        <f>IF($BH3041&lt;&gt;"","",SUMIF(#REF!,$BL3041,#REF!)-O3041)</f>
        <v>#REF!</v>
      </c>
      <c r="BX3041" s="8" t="e">
        <f>IF($BH3041&lt;&gt;"","",SUMIF(#REF!,$BL3041,#REF!)-P3041)</f>
        <v>#REF!</v>
      </c>
      <c r="BY3041" s="8" t="e">
        <f>IF($BH3041&lt;&gt;"","",SUMIF(#REF!,$BL3041,#REF!)-Q3041)</f>
        <v>#REF!</v>
      </c>
    </row>
    <row r="3042" spans="74:77">
      <c r="BV3042" s="8" t="e">
        <f>IF($BH3042&lt;&gt;"","",SUMIF(#REF!,$BL3042,#REF!)-N3042)</f>
        <v>#REF!</v>
      </c>
      <c r="BW3042" s="8" t="e">
        <f>IF($BH3042&lt;&gt;"","",SUMIF(#REF!,$BL3042,#REF!)-O3042)</f>
        <v>#REF!</v>
      </c>
      <c r="BX3042" s="8" t="e">
        <f>IF($BH3042&lt;&gt;"","",SUMIF(#REF!,$BL3042,#REF!)-P3042)</f>
        <v>#REF!</v>
      </c>
      <c r="BY3042" s="8" t="e">
        <f>IF($BH3042&lt;&gt;"","",SUMIF(#REF!,$BL3042,#REF!)-Q3042)</f>
        <v>#REF!</v>
      </c>
    </row>
    <row r="3043" spans="74:77">
      <c r="BV3043" s="8" t="e">
        <f>IF($BH3043&lt;&gt;"","",SUMIF(#REF!,$BL3043,#REF!)-N3043)</f>
        <v>#REF!</v>
      </c>
      <c r="BW3043" s="8" t="e">
        <f>IF($BH3043&lt;&gt;"","",SUMIF(#REF!,$BL3043,#REF!)-O3043)</f>
        <v>#REF!</v>
      </c>
      <c r="BX3043" s="8" t="e">
        <f>IF($BH3043&lt;&gt;"","",SUMIF(#REF!,$BL3043,#REF!)-P3043)</f>
        <v>#REF!</v>
      </c>
      <c r="BY3043" s="8" t="e">
        <f>IF($BH3043&lt;&gt;"","",SUMIF(#REF!,$BL3043,#REF!)-Q3043)</f>
        <v>#REF!</v>
      </c>
    </row>
    <row r="3044" spans="74:77">
      <c r="BV3044" s="8" t="e">
        <f>IF($BH3044&lt;&gt;"","",SUMIF(#REF!,$BL3044,#REF!)-N3044)</f>
        <v>#REF!</v>
      </c>
      <c r="BW3044" s="8" t="e">
        <f>IF($BH3044&lt;&gt;"","",SUMIF(#REF!,$BL3044,#REF!)-O3044)</f>
        <v>#REF!</v>
      </c>
      <c r="BX3044" s="8" t="e">
        <f>IF($BH3044&lt;&gt;"","",SUMIF(#REF!,$BL3044,#REF!)-P3044)</f>
        <v>#REF!</v>
      </c>
      <c r="BY3044" s="8" t="e">
        <f>IF($BH3044&lt;&gt;"","",SUMIF(#REF!,$BL3044,#REF!)-Q3044)</f>
        <v>#REF!</v>
      </c>
    </row>
    <row r="3045" spans="74:77">
      <c r="BV3045" s="8" t="e">
        <f>IF($BH3045&lt;&gt;"","",SUMIF(#REF!,$BL3045,#REF!)-N3045)</f>
        <v>#REF!</v>
      </c>
      <c r="BW3045" s="8" t="e">
        <f>IF($BH3045&lt;&gt;"","",SUMIF(#REF!,$BL3045,#REF!)-O3045)</f>
        <v>#REF!</v>
      </c>
      <c r="BX3045" s="8" t="e">
        <f>IF($BH3045&lt;&gt;"","",SUMIF(#REF!,$BL3045,#REF!)-P3045)</f>
        <v>#REF!</v>
      </c>
      <c r="BY3045" s="8" t="e">
        <f>IF($BH3045&lt;&gt;"","",SUMIF(#REF!,$BL3045,#REF!)-Q3045)</f>
        <v>#REF!</v>
      </c>
    </row>
    <row r="3046" spans="74:77">
      <c r="BV3046" s="8" t="e">
        <f>IF($BH3046&lt;&gt;"","",SUMIF(#REF!,$BL3046,#REF!)-N3046)</f>
        <v>#REF!</v>
      </c>
      <c r="BW3046" s="8" t="e">
        <f>IF($BH3046&lt;&gt;"","",SUMIF(#REF!,$BL3046,#REF!)-O3046)</f>
        <v>#REF!</v>
      </c>
      <c r="BX3046" s="8" t="e">
        <f>IF($BH3046&lt;&gt;"","",SUMIF(#REF!,$BL3046,#REF!)-P3046)</f>
        <v>#REF!</v>
      </c>
      <c r="BY3046" s="8" t="e">
        <f>IF($BH3046&lt;&gt;"","",SUMIF(#REF!,$BL3046,#REF!)-Q3046)</f>
        <v>#REF!</v>
      </c>
    </row>
    <row r="3047" spans="74:77">
      <c r="BV3047" s="8" t="e">
        <f>IF($BH3047&lt;&gt;"","",SUMIF(#REF!,$BL3047,#REF!)-N3047)</f>
        <v>#REF!</v>
      </c>
      <c r="BW3047" s="8" t="e">
        <f>IF($BH3047&lt;&gt;"","",SUMIF(#REF!,$BL3047,#REF!)-O3047)</f>
        <v>#REF!</v>
      </c>
      <c r="BX3047" s="8" t="e">
        <f>IF($BH3047&lt;&gt;"","",SUMIF(#REF!,$BL3047,#REF!)-P3047)</f>
        <v>#REF!</v>
      </c>
      <c r="BY3047" s="8" t="e">
        <f>IF($BH3047&lt;&gt;"","",SUMIF(#REF!,$BL3047,#REF!)-Q3047)</f>
        <v>#REF!</v>
      </c>
    </row>
    <row r="3048" spans="74:77">
      <c r="BV3048" s="8" t="e">
        <f>IF($BH3048&lt;&gt;"","",SUMIF(#REF!,$BL3048,#REF!)-N3048)</f>
        <v>#REF!</v>
      </c>
      <c r="BW3048" s="8" t="e">
        <f>IF($BH3048&lt;&gt;"","",SUMIF(#REF!,$BL3048,#REF!)-O3048)</f>
        <v>#REF!</v>
      </c>
      <c r="BX3048" s="8" t="e">
        <f>IF($BH3048&lt;&gt;"","",SUMIF(#REF!,$BL3048,#REF!)-P3048)</f>
        <v>#REF!</v>
      </c>
      <c r="BY3048" s="8" t="e">
        <f>IF($BH3048&lt;&gt;"","",SUMIF(#REF!,$BL3048,#REF!)-Q3048)</f>
        <v>#REF!</v>
      </c>
    </row>
  </sheetData>
  <phoneticPr fontId="8"/>
  <conditionalFormatting sqref="B118:R164 B166:R168 C165:R165 B171:S221 O118:S168 R118:T169 P171:T17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7"/>
  <sheetViews>
    <sheetView workbookViewId="0">
      <selection activeCell="B14" sqref="B14"/>
    </sheetView>
  </sheetViews>
  <sheetFormatPr defaultColWidth="11.5546875" defaultRowHeight="13.2"/>
  <cols>
    <col min="1" max="1" width="3.109375" bestFit="1" customWidth="1"/>
    <col min="2" max="2" width="19.109375" bestFit="1" customWidth="1"/>
    <col min="3" max="3" width="17.44140625" customWidth="1"/>
    <col min="4" max="4" width="13.5546875" customWidth="1"/>
    <col min="5" max="5" width="15.109375" bestFit="1" customWidth="1"/>
    <col min="6" max="6" width="12.6640625" bestFit="1" customWidth="1"/>
    <col min="7" max="7" width="10" customWidth="1"/>
    <col min="8" max="8" width="10.44140625" customWidth="1"/>
  </cols>
  <sheetData>
    <row r="1" spans="1:10">
      <c r="A1" s="101" t="s">
        <v>2881</v>
      </c>
      <c r="B1" s="101" t="s">
        <v>2882</v>
      </c>
      <c r="C1" s="101" t="s">
        <v>2760</v>
      </c>
      <c r="D1" s="101" t="s">
        <v>2982</v>
      </c>
      <c r="E1" s="101" t="s">
        <v>3128</v>
      </c>
      <c r="F1" s="101" t="s">
        <v>2948</v>
      </c>
      <c r="G1" s="101" t="s">
        <v>2993</v>
      </c>
      <c r="H1" s="101" t="s">
        <v>2503</v>
      </c>
    </row>
    <row r="2" spans="1:10">
      <c r="A2">
        <v>1</v>
      </c>
      <c r="B2" s="8" t="s">
        <v>3885</v>
      </c>
      <c r="C2" s="8" t="s">
        <v>3958</v>
      </c>
      <c r="D2" s="13" t="s">
        <v>1688</v>
      </c>
      <c r="E2" s="8" t="s">
        <v>1707</v>
      </c>
      <c r="F2" s="8" t="s">
        <v>2627</v>
      </c>
      <c r="G2">
        <f>Ballots!B9</f>
        <v>51</v>
      </c>
      <c r="H2" s="8" t="s">
        <v>3886</v>
      </c>
      <c r="I2">
        <v>1</v>
      </c>
    </row>
    <row r="3" spans="1:10">
      <c r="A3">
        <v>2</v>
      </c>
      <c r="B3" s="8" t="s">
        <v>3250</v>
      </c>
      <c r="C3" s="8" t="s">
        <v>3260</v>
      </c>
      <c r="D3" s="12" t="s">
        <v>1058</v>
      </c>
      <c r="E3" s="8" t="s">
        <v>1532</v>
      </c>
      <c r="F3" s="8" t="s">
        <v>150</v>
      </c>
      <c r="G3">
        <f>Ballots!C9</f>
        <v>51</v>
      </c>
      <c r="H3" s="8" t="s">
        <v>3251</v>
      </c>
      <c r="I3">
        <v>2</v>
      </c>
    </row>
    <row r="4" spans="1:10">
      <c r="A4">
        <v>3</v>
      </c>
      <c r="B4" s="8" t="s">
        <v>3902</v>
      </c>
      <c r="C4" s="8" t="s">
        <v>3903</v>
      </c>
      <c r="D4" s="84" t="s">
        <v>1111</v>
      </c>
      <c r="E4" s="8" t="s">
        <v>2931</v>
      </c>
      <c r="F4" s="8" t="s">
        <v>1018</v>
      </c>
      <c r="G4">
        <f>Ballots!D9</f>
        <v>16</v>
      </c>
      <c r="H4" s="8" t="s">
        <v>1761</v>
      </c>
      <c r="I4">
        <v>3</v>
      </c>
      <c r="J4" s="8"/>
    </row>
    <row r="5" spans="1:10">
      <c r="A5">
        <v>4</v>
      </c>
      <c r="B5" s="8" t="s">
        <v>3890</v>
      </c>
      <c r="C5" s="8" t="s">
        <v>3955</v>
      </c>
      <c r="D5" t="s">
        <v>125</v>
      </c>
      <c r="E5" s="8" t="s">
        <v>2144</v>
      </c>
      <c r="F5" s="8" t="s">
        <v>2144</v>
      </c>
      <c r="G5">
        <f>Ballots!E9</f>
        <v>51</v>
      </c>
      <c r="H5" s="8" t="s">
        <v>3896</v>
      </c>
      <c r="I5">
        <v>4</v>
      </c>
    </row>
    <row r="6" spans="1:10">
      <c r="A6">
        <v>5</v>
      </c>
      <c r="B6" s="8" t="s">
        <v>3264</v>
      </c>
      <c r="C6" t="s">
        <v>3971</v>
      </c>
      <c r="D6" t="s">
        <v>2390</v>
      </c>
      <c r="E6" s="8" t="s">
        <v>192</v>
      </c>
      <c r="F6" s="8" t="s">
        <v>2144</v>
      </c>
      <c r="G6">
        <f>Ballots!F9</f>
        <v>30</v>
      </c>
      <c r="H6" s="8" t="s">
        <v>1832</v>
      </c>
      <c r="I6">
        <v>5</v>
      </c>
    </row>
    <row r="7" spans="1:10">
      <c r="A7">
        <v>6</v>
      </c>
      <c r="B7" s="8" t="s">
        <v>3887</v>
      </c>
      <c r="C7" s="8" t="s">
        <v>3888</v>
      </c>
      <c r="D7" t="s">
        <v>1479</v>
      </c>
      <c r="E7" s="8" t="s">
        <v>2355</v>
      </c>
      <c r="F7" s="8" t="s">
        <v>1099</v>
      </c>
      <c r="G7">
        <f>Ballots!G9</f>
        <v>18</v>
      </c>
      <c r="H7" s="8" t="s">
        <v>3889</v>
      </c>
      <c r="I7">
        <v>6</v>
      </c>
      <c r="J7" s="8"/>
    </row>
    <row r="8" spans="1:10">
      <c r="A8">
        <v>7</v>
      </c>
      <c r="B8" s="63" t="s">
        <v>3254</v>
      </c>
      <c r="C8" t="s">
        <v>3962</v>
      </c>
      <c r="D8" s="8" t="s">
        <v>3891</v>
      </c>
      <c r="E8" s="8" t="s">
        <v>2627</v>
      </c>
      <c r="F8" s="8" t="s">
        <v>1532</v>
      </c>
      <c r="G8">
        <f>Ballots!H9</f>
        <v>15</v>
      </c>
      <c r="H8" s="8" t="s">
        <v>3897</v>
      </c>
      <c r="I8">
        <v>7</v>
      </c>
      <c r="J8" s="8"/>
    </row>
    <row r="9" spans="1:10">
      <c r="A9">
        <v>8</v>
      </c>
      <c r="B9" s="63" t="s">
        <v>3956</v>
      </c>
      <c r="C9" s="8" t="s">
        <v>3904</v>
      </c>
      <c r="D9" s="8" t="s">
        <v>1111</v>
      </c>
      <c r="E9" s="8" t="s">
        <v>708</v>
      </c>
      <c r="F9" s="8" t="s">
        <v>708</v>
      </c>
      <c r="G9">
        <f>Ballots!I9</f>
        <v>12</v>
      </c>
      <c r="H9" s="8" t="s">
        <v>3905</v>
      </c>
      <c r="I9">
        <v>8</v>
      </c>
    </row>
    <row r="10" spans="1:10">
      <c r="A10">
        <v>9</v>
      </c>
      <c r="B10" s="63" t="s">
        <v>4027</v>
      </c>
      <c r="C10" s="126" t="s">
        <v>3892</v>
      </c>
      <c r="D10" s="1" t="s">
        <v>726</v>
      </c>
      <c r="E10" s="63" t="s">
        <v>2627</v>
      </c>
      <c r="F10" s="63" t="s">
        <v>2538</v>
      </c>
      <c r="G10">
        <f>Ballots!J9</f>
        <v>15</v>
      </c>
      <c r="H10" s="63" t="s">
        <v>3253</v>
      </c>
      <c r="I10">
        <v>9</v>
      </c>
      <c r="J10" s="8"/>
    </row>
    <row r="11" spans="1:10">
      <c r="A11">
        <v>10</v>
      </c>
      <c r="B11" s="63" t="s">
        <v>2929</v>
      </c>
      <c r="C11" s="126" t="s">
        <v>593</v>
      </c>
      <c r="D11" t="s">
        <v>593</v>
      </c>
      <c r="E11" s="8" t="s">
        <v>593</v>
      </c>
      <c r="F11" s="8" t="s">
        <v>593</v>
      </c>
      <c r="G11">
        <f>Ballots!K9</f>
        <v>6</v>
      </c>
      <c r="H11" s="8" t="s">
        <v>1574</v>
      </c>
      <c r="I11">
        <v>10</v>
      </c>
    </row>
    <row r="12" spans="1:10">
      <c r="A12">
        <v>11</v>
      </c>
      <c r="B12" s="63" t="s">
        <v>39</v>
      </c>
      <c r="C12" s="126" t="s">
        <v>3959</v>
      </c>
      <c r="D12" t="s">
        <v>38</v>
      </c>
      <c r="E12" s="8" t="s">
        <v>492</v>
      </c>
      <c r="F12" s="8" t="s">
        <v>1018</v>
      </c>
      <c r="G12">
        <f>Ballots!L9</f>
        <v>6</v>
      </c>
      <c r="H12" s="8" t="s">
        <v>3252</v>
      </c>
      <c r="I12">
        <v>11</v>
      </c>
    </row>
    <row r="13" spans="1:10">
      <c r="A13">
        <v>12</v>
      </c>
      <c r="B13" s="63" t="s">
        <v>3966</v>
      </c>
      <c r="C13" t="s">
        <v>3965</v>
      </c>
      <c r="D13" s="63" t="s">
        <v>3895</v>
      </c>
      <c r="E13" s="8" t="s">
        <v>1050</v>
      </c>
      <c r="F13" s="63" t="s">
        <v>2091</v>
      </c>
      <c r="G13">
        <f>Ballots!M9</f>
        <v>1</v>
      </c>
      <c r="H13" s="63" t="s">
        <v>3898</v>
      </c>
      <c r="I13">
        <v>12</v>
      </c>
    </row>
    <row r="14" spans="1:10">
      <c r="A14">
        <v>13</v>
      </c>
      <c r="B14" s="63" t="s">
        <v>3900</v>
      </c>
      <c r="C14" s="126" t="s">
        <v>3901</v>
      </c>
      <c r="D14" t="s">
        <v>3261</v>
      </c>
      <c r="E14" s="8" t="s">
        <v>2627</v>
      </c>
      <c r="F14" s="8" t="s">
        <v>660</v>
      </c>
      <c r="G14">
        <f>Ballots!N9</f>
        <v>8</v>
      </c>
      <c r="H14" s="63" t="s">
        <v>1674</v>
      </c>
      <c r="I14">
        <v>13</v>
      </c>
    </row>
    <row r="15" spans="1:10">
      <c r="A15">
        <v>14</v>
      </c>
      <c r="B15" s="63" t="s">
        <v>3893</v>
      </c>
      <c r="C15" s="8" t="s">
        <v>3894</v>
      </c>
      <c r="D15" t="s">
        <v>460</v>
      </c>
      <c r="E15" s="8" t="s">
        <v>1121</v>
      </c>
      <c r="F15" s="8" t="s">
        <v>1154</v>
      </c>
      <c r="G15">
        <f>Ballots!O9</f>
        <v>4</v>
      </c>
      <c r="H15" s="63" t="s">
        <v>3899</v>
      </c>
      <c r="I15">
        <v>14</v>
      </c>
    </row>
    <row r="16" spans="1:10">
      <c r="A16">
        <v>15</v>
      </c>
      <c r="B16" s="8" t="s">
        <v>3258</v>
      </c>
      <c r="C16" s="8" t="s">
        <v>3256</v>
      </c>
      <c r="D16" s="63" t="s">
        <v>3257</v>
      </c>
      <c r="E16" s="8" t="s">
        <v>1864</v>
      </c>
      <c r="F16" s="8" t="s">
        <v>1864</v>
      </c>
      <c r="G16">
        <f>Ballots!P9</f>
        <v>2</v>
      </c>
      <c r="H16" s="8" t="s">
        <v>3940</v>
      </c>
      <c r="I16">
        <v>15</v>
      </c>
    </row>
    <row r="17" spans="1:10">
      <c r="A17">
        <v>16</v>
      </c>
      <c r="B17" s="8" t="s">
        <v>3909</v>
      </c>
      <c r="C17" s="8" t="s">
        <v>3912</v>
      </c>
      <c r="D17" s="63" t="s">
        <v>3906</v>
      </c>
      <c r="E17" s="8" t="s">
        <v>2538</v>
      </c>
      <c r="F17" s="8" t="s">
        <v>691</v>
      </c>
      <c r="G17">
        <f>Ballots!Q9</f>
        <v>2</v>
      </c>
      <c r="H17" s="8" t="s">
        <v>3941</v>
      </c>
      <c r="I17">
        <v>16</v>
      </c>
    </row>
    <row r="18" spans="1:10">
      <c r="A18">
        <v>17</v>
      </c>
      <c r="B18" s="8" t="s">
        <v>3910</v>
      </c>
      <c r="C18" s="8" t="s">
        <v>3913</v>
      </c>
      <c r="D18" s="63" t="s">
        <v>3907</v>
      </c>
      <c r="E18" s="8" t="s">
        <v>2627</v>
      </c>
      <c r="F18" s="8" t="s">
        <v>1154</v>
      </c>
      <c r="G18">
        <f>Ballots!R9</f>
        <v>1</v>
      </c>
      <c r="H18" s="8" t="s">
        <v>3942</v>
      </c>
      <c r="I18">
        <v>17</v>
      </c>
    </row>
    <row r="19" spans="1:10">
      <c r="A19">
        <v>18</v>
      </c>
      <c r="B19" s="8" t="s">
        <v>3967</v>
      </c>
      <c r="C19" s="8" t="s">
        <v>4001</v>
      </c>
      <c r="D19" s="63" t="s">
        <v>3908</v>
      </c>
      <c r="E19" s="8" t="s">
        <v>1099</v>
      </c>
      <c r="F19" s="8" t="s">
        <v>1121</v>
      </c>
      <c r="G19">
        <f>Ballots!S9</f>
        <v>2</v>
      </c>
      <c r="H19" s="8" t="s">
        <v>3259</v>
      </c>
      <c r="I19">
        <v>18</v>
      </c>
    </row>
    <row r="20" spans="1:10">
      <c r="A20">
        <v>19</v>
      </c>
      <c r="B20" s="8" t="s">
        <v>3911</v>
      </c>
      <c r="C20" s="8" t="s">
        <v>3914</v>
      </c>
      <c r="D20" s="63" t="s">
        <v>3211</v>
      </c>
      <c r="E20" s="8" t="s">
        <v>735</v>
      </c>
      <c r="F20" s="8" t="s">
        <v>3169</v>
      </c>
      <c r="G20">
        <f>Ballots!T9</f>
        <v>2</v>
      </c>
      <c r="H20" s="8" t="s">
        <v>3943</v>
      </c>
      <c r="I20">
        <v>19</v>
      </c>
    </row>
    <row r="21" spans="1:10">
      <c r="A21">
        <v>20</v>
      </c>
      <c r="B21" s="8" t="s">
        <v>3915</v>
      </c>
      <c r="C21" s="8" t="s">
        <v>3916</v>
      </c>
      <c r="D21" s="63" t="s">
        <v>3210</v>
      </c>
      <c r="E21" s="8" t="s">
        <v>1099</v>
      </c>
      <c r="F21" s="8" t="s">
        <v>2627</v>
      </c>
      <c r="G21">
        <f>Ballots!U9</f>
        <v>1</v>
      </c>
      <c r="H21" s="8" t="s">
        <v>3944</v>
      </c>
      <c r="I21">
        <v>20</v>
      </c>
      <c r="J21" s="8"/>
    </row>
    <row r="22" spans="1:10">
      <c r="A22">
        <v>21</v>
      </c>
      <c r="B22" s="8" t="s">
        <v>3917</v>
      </c>
      <c r="C22" s="8" t="s">
        <v>3918</v>
      </c>
      <c r="D22" s="63" t="s">
        <v>3114</v>
      </c>
      <c r="E22" s="8" t="s">
        <v>492</v>
      </c>
      <c r="F22" s="8" t="s">
        <v>1864</v>
      </c>
      <c r="G22">
        <f>Ballots!V9</f>
        <v>3</v>
      </c>
      <c r="H22" s="8" t="s">
        <v>3945</v>
      </c>
      <c r="I22">
        <v>21</v>
      </c>
    </row>
    <row r="23" spans="1:10">
      <c r="A23">
        <v>22</v>
      </c>
      <c r="B23" s="8" t="s">
        <v>3919</v>
      </c>
      <c r="C23" s="8" t="s">
        <v>3999</v>
      </c>
      <c r="D23" s="63" t="s">
        <v>1111</v>
      </c>
      <c r="E23" s="8" t="s">
        <v>1154</v>
      </c>
      <c r="F23" s="8" t="s">
        <v>1993</v>
      </c>
      <c r="G23">
        <f>Ballots!W9</f>
        <v>1</v>
      </c>
      <c r="H23" s="8" t="s">
        <v>3946</v>
      </c>
      <c r="I23">
        <v>22</v>
      </c>
      <c r="J23" s="8"/>
    </row>
    <row r="24" spans="1:10">
      <c r="A24">
        <v>23</v>
      </c>
      <c r="B24" s="8" t="s">
        <v>3920</v>
      </c>
      <c r="C24" s="8" t="s">
        <v>3921</v>
      </c>
      <c r="D24" s="63" t="s">
        <v>1111</v>
      </c>
      <c r="E24" s="8" t="s">
        <v>2533</v>
      </c>
      <c r="F24" s="8" t="s">
        <v>2597</v>
      </c>
      <c r="G24">
        <f>Ballots!X9</f>
        <v>1</v>
      </c>
      <c r="H24" s="8" t="s">
        <v>1660</v>
      </c>
      <c r="I24">
        <v>23</v>
      </c>
      <c r="J24" s="8"/>
    </row>
    <row r="25" spans="1:10">
      <c r="A25">
        <v>24</v>
      </c>
      <c r="B25" s="8" t="s">
        <v>2098</v>
      </c>
      <c r="C25" s="8" t="s">
        <v>3922</v>
      </c>
      <c r="D25" s="63" t="s">
        <v>1111</v>
      </c>
      <c r="E25" s="8" t="s">
        <v>735</v>
      </c>
      <c r="F25" s="8" t="s">
        <v>1007</v>
      </c>
      <c r="G25">
        <f>Ballots!Y9</f>
        <v>1</v>
      </c>
      <c r="H25" s="8" t="s">
        <v>600</v>
      </c>
      <c r="I25">
        <v>24</v>
      </c>
    </row>
    <row r="26" spans="1:10">
      <c r="A26">
        <v>25</v>
      </c>
      <c r="B26" s="8" t="s">
        <v>3923</v>
      </c>
      <c r="C26" s="8" t="s">
        <v>3924</v>
      </c>
      <c r="D26" s="63" t="s">
        <v>1111</v>
      </c>
      <c r="E26" s="8" t="s">
        <v>1620</v>
      </c>
      <c r="F26" s="8" t="s">
        <v>492</v>
      </c>
      <c r="G26">
        <f>Ballots!Z9</f>
        <v>1</v>
      </c>
      <c r="H26" s="8" t="s">
        <v>3209</v>
      </c>
      <c r="I26">
        <v>25</v>
      </c>
      <c r="J26" s="8"/>
    </row>
    <row r="27" spans="1:10">
      <c r="A27">
        <v>26</v>
      </c>
      <c r="B27" s="8" t="s">
        <v>3925</v>
      </c>
      <c r="C27" s="8" t="s">
        <v>3926</v>
      </c>
      <c r="D27" s="63" t="s">
        <v>1111</v>
      </c>
      <c r="E27" s="8" t="s">
        <v>2627</v>
      </c>
      <c r="F27" s="8" t="s">
        <v>2627</v>
      </c>
      <c r="G27">
        <f>Ballots!AA9</f>
        <v>1</v>
      </c>
      <c r="H27" s="8" t="s">
        <v>3255</v>
      </c>
      <c r="I27">
        <v>26</v>
      </c>
      <c r="J27" s="8"/>
    </row>
    <row r="28" spans="1:10">
      <c r="A28">
        <v>27</v>
      </c>
      <c r="B28" s="8" t="s">
        <v>3979</v>
      </c>
      <c r="C28" s="8" t="s">
        <v>3977</v>
      </c>
      <c r="D28" s="63" t="s">
        <v>1111</v>
      </c>
      <c r="E28" s="8" t="s">
        <v>1620</v>
      </c>
      <c r="F28" s="8" t="s">
        <v>1620</v>
      </c>
      <c r="G28">
        <f>Ballots!AB9</f>
        <v>1</v>
      </c>
      <c r="H28" s="8" t="s">
        <v>407</v>
      </c>
      <c r="I28">
        <v>27</v>
      </c>
    </row>
    <row r="29" spans="1:10">
      <c r="A29">
        <v>28</v>
      </c>
      <c r="B29" s="8" t="s">
        <v>3927</v>
      </c>
      <c r="C29" s="8" t="s">
        <v>3928</v>
      </c>
      <c r="D29" s="63" t="s">
        <v>1111</v>
      </c>
      <c r="E29" s="8" t="s">
        <v>725</v>
      </c>
      <c r="F29" s="8" t="s">
        <v>2627</v>
      </c>
      <c r="G29">
        <f>Ballots!AC9</f>
        <v>1</v>
      </c>
      <c r="H29" s="8" t="s">
        <v>3947</v>
      </c>
      <c r="I29">
        <v>28</v>
      </c>
    </row>
    <row r="30" spans="1:10">
      <c r="A30">
        <v>29</v>
      </c>
      <c r="B30" s="8" t="s">
        <v>3929</v>
      </c>
      <c r="C30" s="8" t="s">
        <v>3930</v>
      </c>
      <c r="D30" s="63" t="s">
        <v>4003</v>
      </c>
      <c r="E30" s="8" t="s">
        <v>492</v>
      </c>
      <c r="F30" s="8" t="s">
        <v>2476</v>
      </c>
      <c r="G30">
        <f>Ballots!AD9</f>
        <v>1</v>
      </c>
      <c r="H30" s="8" t="s">
        <v>3948</v>
      </c>
      <c r="I30">
        <v>29</v>
      </c>
    </row>
    <row r="31" spans="1:10">
      <c r="A31" s="126">
        <v>30</v>
      </c>
      <c r="B31" s="8" t="s">
        <v>3931</v>
      </c>
      <c r="C31" s="8" t="s">
        <v>3973</v>
      </c>
      <c r="D31" s="63" t="s">
        <v>1111</v>
      </c>
      <c r="E31" s="8" t="s">
        <v>1099</v>
      </c>
      <c r="F31" s="8" t="s">
        <v>1099</v>
      </c>
      <c r="G31">
        <f>Ballots!AE9</f>
        <v>2</v>
      </c>
      <c r="H31" s="8" t="s">
        <v>3949</v>
      </c>
      <c r="I31" s="126">
        <v>30</v>
      </c>
    </row>
    <row r="32" spans="1:10">
      <c r="A32" s="126">
        <v>31</v>
      </c>
      <c r="B32" s="8" t="s">
        <v>3932</v>
      </c>
      <c r="C32" s="8" t="s">
        <v>4005</v>
      </c>
      <c r="D32" s="63" t="s">
        <v>4004</v>
      </c>
      <c r="E32" s="8" t="s">
        <v>725</v>
      </c>
      <c r="F32" s="8" t="s">
        <v>1154</v>
      </c>
      <c r="G32">
        <f>Ballots!AF9</f>
        <v>1</v>
      </c>
      <c r="H32" s="8" t="s">
        <v>3950</v>
      </c>
      <c r="I32" s="126">
        <v>31</v>
      </c>
    </row>
    <row r="33" spans="1:10">
      <c r="A33" s="126">
        <v>32</v>
      </c>
      <c r="B33" s="8" t="s">
        <v>4006</v>
      </c>
      <c r="C33" s="8" t="s">
        <v>3933</v>
      </c>
      <c r="D33" s="63" t="s">
        <v>1111</v>
      </c>
      <c r="E33" s="8" t="s">
        <v>1154</v>
      </c>
      <c r="F33" s="8" t="s">
        <v>1154</v>
      </c>
      <c r="G33">
        <f>Ballots!AG9</f>
        <v>1</v>
      </c>
      <c r="H33" s="8" t="s">
        <v>3951</v>
      </c>
      <c r="I33" s="126">
        <v>32</v>
      </c>
    </row>
    <row r="34" spans="1:10">
      <c r="A34" s="126">
        <v>33</v>
      </c>
      <c r="B34" s="8" t="s">
        <v>3934</v>
      </c>
      <c r="C34" s="8" t="s">
        <v>3935</v>
      </c>
      <c r="D34" s="63" t="s">
        <v>1111</v>
      </c>
      <c r="E34" s="8" t="s">
        <v>1864</v>
      </c>
      <c r="F34" s="8" t="s">
        <v>1864</v>
      </c>
      <c r="G34">
        <f>Ballots!AH9</f>
        <v>1</v>
      </c>
      <c r="H34" s="8" t="s">
        <v>829</v>
      </c>
      <c r="I34" s="126">
        <v>33</v>
      </c>
    </row>
    <row r="35" spans="1:10">
      <c r="A35" s="126">
        <v>34</v>
      </c>
      <c r="B35" s="8" t="s">
        <v>3936</v>
      </c>
      <c r="C35" s="8" t="s">
        <v>4025</v>
      </c>
      <c r="D35" s="63" t="s">
        <v>1111</v>
      </c>
      <c r="E35" s="8" t="s">
        <v>492</v>
      </c>
      <c r="F35" s="8" t="s">
        <v>492</v>
      </c>
      <c r="G35">
        <f>Ballots!AI9</f>
        <v>2</v>
      </c>
      <c r="H35" s="8" t="s">
        <v>3952</v>
      </c>
      <c r="I35" s="126">
        <v>34</v>
      </c>
      <c r="J35" s="8"/>
    </row>
    <row r="36" spans="1:10">
      <c r="A36" s="126">
        <v>35</v>
      </c>
      <c r="B36" s="8" t="s">
        <v>3937</v>
      </c>
      <c r="C36" s="8" t="s">
        <v>3938</v>
      </c>
      <c r="D36" s="63" t="s">
        <v>4007</v>
      </c>
      <c r="E36" s="8" t="s">
        <v>1864</v>
      </c>
      <c r="F36" s="8" t="s">
        <v>653</v>
      </c>
      <c r="G36">
        <f>Ballots!AJ9</f>
        <v>1</v>
      </c>
      <c r="H36" s="8" t="s">
        <v>3953</v>
      </c>
      <c r="I36" s="126">
        <v>35</v>
      </c>
    </row>
    <row r="37" spans="1:10">
      <c r="A37" s="126">
        <v>36</v>
      </c>
      <c r="B37" s="8" t="s">
        <v>3287</v>
      </c>
      <c r="C37" s="8" t="s">
        <v>3939</v>
      </c>
      <c r="D37" s="63" t="s">
        <v>1111</v>
      </c>
      <c r="E37" s="8" t="s">
        <v>1007</v>
      </c>
      <c r="F37" s="8" t="s">
        <v>1007</v>
      </c>
      <c r="G37">
        <f>Ballots!AK9</f>
        <v>1</v>
      </c>
      <c r="H37" s="8" t="s">
        <v>3954</v>
      </c>
      <c r="I37" s="126">
        <v>36</v>
      </c>
    </row>
    <row r="38" spans="1:10">
      <c r="A38" s="126">
        <v>37</v>
      </c>
      <c r="B38" s="8" t="s">
        <v>4014</v>
      </c>
      <c r="C38" s="8" t="s">
        <v>593</v>
      </c>
      <c r="D38" s="63" t="s">
        <v>593</v>
      </c>
      <c r="E38" s="8" t="s">
        <v>2352</v>
      </c>
      <c r="F38" s="8" t="s">
        <v>593</v>
      </c>
      <c r="G38">
        <f>Ballots!AL9</f>
        <v>1</v>
      </c>
      <c r="H38" s="8" t="s">
        <v>4015</v>
      </c>
      <c r="I38" s="126">
        <v>37</v>
      </c>
    </row>
    <row r="39" spans="1:10">
      <c r="A39" s="126">
        <v>38</v>
      </c>
      <c r="B39" s="8" t="s">
        <v>4115</v>
      </c>
      <c r="C39" s="8" t="s">
        <v>3893</v>
      </c>
      <c r="D39" s="63" t="s">
        <v>1111</v>
      </c>
      <c r="G39">
        <f>Ballots!AM9</f>
        <v>1</v>
      </c>
      <c r="H39" s="8" t="s">
        <v>4116</v>
      </c>
      <c r="I39" s="126">
        <v>38</v>
      </c>
    </row>
    <row r="40" spans="1:10">
      <c r="D40" s="1"/>
    </row>
    <row r="41" spans="1:10">
      <c r="D41" s="1"/>
    </row>
    <row r="42" spans="1:10">
      <c r="D42" s="1"/>
    </row>
    <row r="43" spans="1:10">
      <c r="D43" s="1"/>
    </row>
    <row r="44" spans="1:10">
      <c r="C44" s="8"/>
      <c r="D44" s="63"/>
      <c r="E44" s="8"/>
      <c r="F44" s="8"/>
    </row>
    <row r="45" spans="1:10">
      <c r="C45" s="8"/>
      <c r="D45" s="63"/>
      <c r="E45" s="8"/>
      <c r="F45" s="8"/>
    </row>
    <row r="46" spans="1:10">
      <c r="C46" s="8"/>
      <c r="D46" s="63"/>
      <c r="E46" s="8"/>
      <c r="F46" s="8"/>
    </row>
    <row r="47" spans="1:10">
      <c r="C47" s="8"/>
      <c r="D47" s="63"/>
      <c r="E47" s="8"/>
      <c r="F47" s="8"/>
    </row>
    <row r="48" spans="1:10">
      <c r="C48" s="8"/>
      <c r="E48" s="8"/>
      <c r="F48" s="8"/>
    </row>
    <row r="49" spans="2:6">
      <c r="B49" s="8"/>
      <c r="C49" s="8"/>
      <c r="D49" s="8"/>
      <c r="E49" s="8"/>
      <c r="F49" s="8"/>
    </row>
    <row r="50" spans="2:6">
      <c r="E50" s="8"/>
      <c r="F50" s="8"/>
    </row>
    <row r="51" spans="2:6">
      <c r="E51" s="8"/>
      <c r="F51" s="8"/>
    </row>
    <row r="52" spans="2:6">
      <c r="B52" s="8"/>
      <c r="C52" s="8"/>
      <c r="D52" s="8"/>
      <c r="E52" s="8"/>
      <c r="F52" s="8"/>
    </row>
    <row r="53" spans="2:6">
      <c r="B53" s="8"/>
      <c r="C53" s="8"/>
      <c r="D53" s="8"/>
      <c r="E53" s="8"/>
      <c r="F53" s="8"/>
    </row>
    <row r="54" spans="2:6">
      <c r="B54" s="8"/>
      <c r="C54" s="8"/>
      <c r="D54" s="8"/>
      <c r="E54" s="8"/>
      <c r="F54" s="8"/>
    </row>
    <row r="55" spans="2:6">
      <c r="B55" s="8"/>
      <c r="C55" s="8"/>
      <c r="D55" s="8"/>
      <c r="E55" s="8"/>
      <c r="F55" s="8"/>
    </row>
    <row r="56" spans="2:6">
      <c r="B56" s="8"/>
      <c r="C56" s="8"/>
      <c r="D56" s="8"/>
      <c r="E56" s="8"/>
      <c r="F56" s="8"/>
    </row>
    <row r="57" spans="2:6">
      <c r="E57" s="8"/>
      <c r="F57" s="8"/>
    </row>
    <row r="58" spans="2:6">
      <c r="C58" s="8"/>
      <c r="E58" s="8"/>
      <c r="F58" s="8"/>
    </row>
    <row r="59" spans="2:6">
      <c r="C59" s="8"/>
      <c r="E59" s="8"/>
      <c r="F59" s="8"/>
    </row>
    <row r="60" spans="2:6">
      <c r="B60" s="8"/>
      <c r="C60" s="8"/>
      <c r="D60" s="8"/>
      <c r="E60" s="8"/>
      <c r="F60" s="8"/>
    </row>
    <row r="61" spans="2:6">
      <c r="B61" s="8"/>
      <c r="C61" s="8"/>
      <c r="D61" s="8"/>
      <c r="E61" s="8"/>
      <c r="F61" s="8"/>
    </row>
    <row r="62" spans="2:6">
      <c r="B62" s="8"/>
      <c r="C62" s="8"/>
      <c r="D62" s="8"/>
      <c r="E62" s="8"/>
      <c r="F62" s="8"/>
    </row>
    <row r="63" spans="2:6">
      <c r="B63" s="8"/>
      <c r="C63" s="8"/>
      <c r="D63" s="8"/>
      <c r="E63" s="8"/>
      <c r="F63" s="8"/>
    </row>
    <row r="64" spans="2:6">
      <c r="B64" s="8"/>
      <c r="C64" s="8"/>
      <c r="D64" s="8"/>
      <c r="E64" s="8"/>
      <c r="F64" s="8"/>
    </row>
    <row r="65" spans="2:5">
      <c r="C65" s="8"/>
      <c r="E65" s="8"/>
    </row>
    <row r="66" spans="2:5">
      <c r="C66" s="8"/>
      <c r="E66" s="8"/>
    </row>
    <row r="67" spans="2:5">
      <c r="E67" s="8"/>
    </row>
    <row r="68" spans="2:5">
      <c r="E68" s="8"/>
    </row>
    <row r="69" spans="2:5">
      <c r="E69" s="8"/>
    </row>
    <row r="70" spans="2:5">
      <c r="E70" s="8"/>
    </row>
    <row r="71" spans="2:5">
      <c r="E71" s="8"/>
    </row>
    <row r="72" spans="2:5">
      <c r="B72" s="8"/>
      <c r="C72" s="8"/>
      <c r="D72" s="8"/>
      <c r="E72" s="8"/>
    </row>
    <row r="1826" spans="17:17">
      <c r="Q1826">
        <v>1155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>
      <c r="BH2945">
        <v>4</v>
      </c>
      <c r="BV2945" t="str">
        <f>IF($BH2945&lt;&gt;"","",SUMIF(#REF!,$BL2945,#REF!)-N2945)</f>
        <v/>
      </c>
      <c r="BW2945" t="str">
        <f>IF($BH2945&lt;&gt;"","",SUMIF(#REF!,$BL2945,#REF!)-O2945)</f>
        <v/>
      </c>
      <c r="BX2945" t="str">
        <f>IF($BH2945&lt;&gt;"","",SUMIF(#REF!,$BL2945,#REF!)-P2945)</f>
        <v/>
      </c>
      <c r="BY2945" t="str">
        <f>IF($BH2945&lt;&gt;"","",SUMIF(#REF!,$BL2945,#REF!)-Q2945)</f>
        <v/>
      </c>
    </row>
    <row r="2946" spans="60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60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</sheetData>
  <sortState xmlns:xlrd2="http://schemas.microsoft.com/office/spreadsheetml/2017/richdata2" ref="B48:E72">
    <sortCondition ref="E48:E72"/>
  </sortState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64"/>
  <sheetViews>
    <sheetView workbookViewId="0">
      <selection activeCell="C30" sqref="C30"/>
    </sheetView>
  </sheetViews>
  <sheetFormatPr defaultColWidth="11.5546875" defaultRowHeight="13.2"/>
  <cols>
    <col min="1" max="1" width="15.109375" bestFit="1" customWidth="1"/>
    <col min="2" max="2" width="15.109375" customWidth="1"/>
    <col min="3" max="3" width="133" customWidth="1"/>
  </cols>
  <sheetData>
    <row r="1" spans="1:77">
      <c r="A1" s="101" t="s">
        <v>710</v>
      </c>
      <c r="B1" s="101" t="s">
        <v>2849</v>
      </c>
      <c r="C1" s="101" t="s">
        <v>1092</v>
      </c>
    </row>
    <row r="2" spans="1:77" s="8" customFormat="1">
      <c r="A2" s="131"/>
      <c r="B2" s="131"/>
      <c r="C2" s="131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8" customFormat="1">
      <c r="A3" s="131"/>
      <c r="B3" s="131"/>
      <c r="C3" s="131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8" customFormat="1">
      <c r="A4" s="131"/>
      <c r="B4" s="131"/>
      <c r="C4" s="131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>
      <c r="A5" s="131"/>
      <c r="B5" s="131"/>
      <c r="C5" s="131"/>
    </row>
    <row r="6" spans="1:77">
      <c r="A6" s="131"/>
      <c r="B6" s="131"/>
      <c r="C6" s="131"/>
    </row>
    <row r="7" spans="1:77">
      <c r="A7" s="131"/>
      <c r="B7" s="131"/>
      <c r="C7" s="131"/>
    </row>
    <row r="8" spans="1:77">
      <c r="A8" s="131"/>
      <c r="B8" s="131"/>
      <c r="C8" s="131"/>
    </row>
    <row r="9" spans="1:77">
      <c r="A9" s="131"/>
      <c r="B9" s="131"/>
      <c r="C9" s="131"/>
    </row>
    <row r="10" spans="1:77">
      <c r="A10" s="131"/>
      <c r="B10" s="131"/>
      <c r="C10" s="131"/>
    </row>
    <row r="11" spans="1:77">
      <c r="A11" s="131"/>
      <c r="B11" s="131"/>
      <c r="C11" s="131"/>
    </row>
    <row r="12" spans="1:77">
      <c r="A12" s="131"/>
      <c r="B12" s="131"/>
      <c r="C12" s="131"/>
    </row>
    <row r="13" spans="1:77">
      <c r="A13" s="131"/>
      <c r="B13" s="131"/>
      <c r="C13" s="131"/>
    </row>
    <row r="14" spans="1:77">
      <c r="A14" s="131"/>
      <c r="B14" s="131"/>
      <c r="C14" s="131"/>
    </row>
    <row r="15" spans="1:77">
      <c r="A15" s="131"/>
      <c r="B15" s="131"/>
      <c r="C15" s="131"/>
    </row>
    <row r="16" spans="1:77">
      <c r="A16" s="131"/>
      <c r="B16" s="131"/>
      <c r="C16" s="131"/>
    </row>
    <row r="17" spans="1:77">
      <c r="A17" s="127"/>
      <c r="B17" s="127"/>
      <c r="C17" s="127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</row>
    <row r="18" spans="1:77">
      <c r="A18" s="127"/>
      <c r="B18" s="127"/>
      <c r="C18" s="127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</row>
    <row r="19" spans="1:77">
      <c r="A19" s="127"/>
      <c r="B19" s="127"/>
      <c r="C19" s="127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</row>
    <row r="20" spans="1:77">
      <c r="A20" s="131"/>
      <c r="B20" s="131"/>
      <c r="C20" s="131"/>
    </row>
    <row r="21" spans="1:77">
      <c r="A21" s="131"/>
      <c r="B21" s="127"/>
      <c r="C21" s="131"/>
    </row>
    <row r="22" spans="1:77">
      <c r="A22" s="131"/>
      <c r="B22" s="131"/>
      <c r="C22" s="131"/>
    </row>
    <row r="23" spans="1:77">
      <c r="A23" s="131"/>
      <c r="B23" s="131"/>
      <c r="C23" s="131"/>
    </row>
    <row r="24" spans="1:77">
      <c r="A24" s="131"/>
      <c r="B24" s="131"/>
      <c r="C24" s="131"/>
    </row>
    <row r="25" spans="1:77">
      <c r="A25" s="131"/>
      <c r="B25" s="131"/>
      <c r="C25" s="131"/>
    </row>
    <row r="26" spans="1:77">
      <c r="A26" s="131"/>
      <c r="B26" s="131"/>
      <c r="C26" s="131"/>
    </row>
    <row r="27" spans="1:77">
      <c r="A27" s="131"/>
      <c r="B27" s="131"/>
      <c r="C27" s="131"/>
    </row>
    <row r="28" spans="1:77">
      <c r="A28" s="131"/>
      <c r="B28" s="131"/>
      <c r="C28" s="131"/>
    </row>
    <row r="29" spans="1:77">
      <c r="A29" s="131"/>
      <c r="B29" s="131"/>
      <c r="C29" s="131"/>
    </row>
    <row r="30" spans="1:77">
      <c r="A30" s="131"/>
      <c r="B30" s="131"/>
      <c r="C30" s="131"/>
    </row>
    <row r="31" spans="1:77">
      <c r="A31" s="131"/>
      <c r="B31" s="131"/>
      <c r="C31" s="131"/>
    </row>
    <row r="32" spans="1:77">
      <c r="A32" s="131"/>
      <c r="B32" s="131"/>
      <c r="C32" s="131"/>
    </row>
    <row r="33" spans="1:3">
      <c r="A33" s="131"/>
      <c r="B33" s="131"/>
      <c r="C33" s="106"/>
    </row>
    <row r="34" spans="1:3">
      <c r="A34" s="131"/>
      <c r="B34" s="131"/>
      <c r="C34" s="131"/>
    </row>
    <row r="35" spans="1:3">
      <c r="A35" s="131"/>
      <c r="B35" s="131"/>
      <c r="C35" s="131"/>
    </row>
    <row r="36" spans="1:3">
      <c r="A36" s="106"/>
      <c r="B36" s="106"/>
      <c r="C36" s="106"/>
    </row>
    <row r="37" spans="1:3">
      <c r="A37" s="106"/>
      <c r="B37" s="106"/>
      <c r="C37" s="106"/>
    </row>
    <row r="38" spans="1:3">
      <c r="A38" s="62"/>
      <c r="B38" s="106"/>
      <c r="C38" s="8"/>
    </row>
    <row r="39" spans="1:3">
      <c r="C39" s="126"/>
    </row>
    <row r="1843" spans="17:17">
      <c r="Q1843">
        <v>1155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>
      <c r="BH2962">
        <v>4</v>
      </c>
      <c r="BV2962" t="str">
        <f>IF($BH2962&lt;&gt;"","",SUMIF(#REF!,$BL2962,#REF!)-N2962)</f>
        <v/>
      </c>
      <c r="BW2962" t="str">
        <f>IF($BH2962&lt;&gt;"","",SUMIF(#REF!,$BL2962,#REF!)-O2962)</f>
        <v/>
      </c>
      <c r="BX2962" t="str">
        <f>IF($BH2962&lt;&gt;"","",SUMIF(#REF!,$BL2962,#REF!)-P2962)</f>
        <v/>
      </c>
      <c r="BY2962" t="str">
        <f>IF($BH2962&lt;&gt;"","",SUMIF(#REF!,$BL2962,#REF!)-Q2962)</f>
        <v/>
      </c>
    </row>
    <row r="2963" spans="60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</sheetData>
  <sortState xmlns:xlrd2="http://schemas.microsoft.com/office/spreadsheetml/2017/richdata2" ref="A2:BY20">
    <sortCondition ref="A2:A20"/>
  </sortState>
  <phoneticPr fontId="8"/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2991"/>
  <sheetViews>
    <sheetView workbookViewId="0">
      <pane xSplit="1" ySplit="1" topLeftCell="N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X71" sqref="X71"/>
    </sheetView>
  </sheetViews>
  <sheetFormatPr defaultColWidth="11.5546875" defaultRowHeight="13.2"/>
  <cols>
    <col min="1" max="1" width="16.44140625" customWidth="1"/>
    <col min="2" max="5" width="2" bestFit="1" customWidth="1"/>
    <col min="6" max="10" width="11.6640625" customWidth="1"/>
    <col min="11" max="11" width="5" bestFit="1" customWidth="1"/>
    <col min="12" max="12" width="67.44140625" bestFit="1" customWidth="1"/>
    <col min="13" max="13" width="41" customWidth="1"/>
    <col min="14" max="14" width="91.6640625" style="4" customWidth="1"/>
    <col min="15" max="16" width="10.6640625" customWidth="1"/>
    <col min="17" max="17" width="10.6640625" style="76"/>
    <col min="18" max="18" width="5" style="76" bestFit="1" customWidth="1"/>
    <col min="19" max="19" width="7.5546875" style="76" customWidth="1"/>
    <col min="21" max="21" width="4.44140625" bestFit="1" customWidth="1"/>
    <col min="22" max="22" width="2" customWidth="1"/>
    <col min="23" max="23" width="78.5546875" customWidth="1"/>
  </cols>
  <sheetData>
    <row r="1" spans="1:25">
      <c r="A1" s="101" t="s">
        <v>2957</v>
      </c>
      <c r="B1" s="101" t="s">
        <v>3270</v>
      </c>
      <c r="C1" s="101" t="s">
        <v>3271</v>
      </c>
      <c r="D1" s="101" t="s">
        <v>544</v>
      </c>
      <c r="E1" s="101" t="s">
        <v>3142</v>
      </c>
      <c r="F1" s="101" t="s">
        <v>3272</v>
      </c>
      <c r="G1" s="101" t="s">
        <v>3273</v>
      </c>
      <c r="H1" s="101" t="s">
        <v>3274</v>
      </c>
      <c r="I1" s="101" t="s">
        <v>3275</v>
      </c>
      <c r="J1" s="101" t="s">
        <v>3276</v>
      </c>
      <c r="K1" s="101" t="s">
        <v>3277</v>
      </c>
      <c r="L1" s="101" t="s">
        <v>1219</v>
      </c>
      <c r="M1" s="101" t="s">
        <v>3279</v>
      </c>
      <c r="N1" s="147" t="s">
        <v>3280</v>
      </c>
      <c r="O1" s="101" t="s">
        <v>3281</v>
      </c>
      <c r="P1" s="101" t="s">
        <v>1248</v>
      </c>
      <c r="Q1" s="146" t="s">
        <v>2126</v>
      </c>
      <c r="R1" s="146" t="s">
        <v>3282</v>
      </c>
      <c r="S1" s="146" t="s">
        <v>3283</v>
      </c>
      <c r="T1" s="101" t="s">
        <v>3220</v>
      </c>
      <c r="U1" s="101" t="s">
        <v>3284</v>
      </c>
      <c r="V1" s="101" t="s">
        <v>3213</v>
      </c>
      <c r="W1" s="101" t="s">
        <v>3285</v>
      </c>
    </row>
    <row r="2" spans="1:25" ht="26.4">
      <c r="A2" t="s">
        <v>1485</v>
      </c>
      <c r="B2">
        <v>1</v>
      </c>
      <c r="F2" s="8" t="s">
        <v>4122</v>
      </c>
      <c r="G2" s="8" t="s">
        <v>4164</v>
      </c>
      <c r="H2" s="8" t="s">
        <v>4155</v>
      </c>
      <c r="I2" s="8" t="s">
        <v>4165</v>
      </c>
      <c r="J2" s="8" t="s">
        <v>4166</v>
      </c>
      <c r="K2" s="75" t="s">
        <v>3219</v>
      </c>
      <c r="L2" s="8" t="s">
        <v>2551</v>
      </c>
      <c r="M2" s="75" t="s">
        <v>3219</v>
      </c>
      <c r="N2" s="155" t="s">
        <v>4167</v>
      </c>
      <c r="O2" s="75" t="s">
        <v>3219</v>
      </c>
      <c r="P2" s="75" t="s">
        <v>3219</v>
      </c>
      <c r="Q2" s="116">
        <v>42696</v>
      </c>
      <c r="R2">
        <v>2020</v>
      </c>
      <c r="S2" s="155" t="s">
        <v>4168</v>
      </c>
      <c r="T2" s="116">
        <v>42697</v>
      </c>
      <c r="U2" s="8" t="s">
        <v>3286</v>
      </c>
      <c r="V2" s="8" t="s">
        <v>3213</v>
      </c>
      <c r="W2" s="132" t="s">
        <v>4169</v>
      </c>
      <c r="X2" s="132" t="s">
        <v>4044</v>
      </c>
    </row>
    <row r="3" spans="1:25">
      <c r="A3" t="s">
        <v>1993</v>
      </c>
      <c r="B3">
        <v>1</v>
      </c>
      <c r="F3" t="s">
        <v>3278</v>
      </c>
      <c r="G3" s="75" t="s">
        <v>3219</v>
      </c>
      <c r="H3" s="75" t="s">
        <v>3219</v>
      </c>
      <c r="I3" s="75" t="s">
        <v>3219</v>
      </c>
      <c r="J3" s="75" t="s">
        <v>3219</v>
      </c>
      <c r="K3" s="75" t="s">
        <v>3219</v>
      </c>
      <c r="L3" s="8" t="s">
        <v>1918</v>
      </c>
      <c r="M3" s="75" t="s">
        <v>3219</v>
      </c>
      <c r="N3" s="116" t="s">
        <v>4095</v>
      </c>
      <c r="O3" s="155" t="s">
        <v>3219</v>
      </c>
      <c r="P3" s="75" t="s">
        <v>3219</v>
      </c>
      <c r="Q3" s="116" t="s">
        <v>3219</v>
      </c>
      <c r="R3" s="8">
        <v>2020</v>
      </c>
      <c r="S3" s="75" t="s">
        <v>3219</v>
      </c>
      <c r="T3" s="116"/>
      <c r="U3" t="s">
        <v>3286</v>
      </c>
      <c r="V3" s="8"/>
      <c r="W3" s="132" t="s">
        <v>4096</v>
      </c>
    </row>
    <row r="4" spans="1:25">
      <c r="A4" t="s">
        <v>444</v>
      </c>
      <c r="B4">
        <v>1</v>
      </c>
      <c r="F4" t="s">
        <v>3278</v>
      </c>
      <c r="G4" s="75" t="s">
        <v>3219</v>
      </c>
      <c r="H4" s="75" t="s">
        <v>3219</v>
      </c>
      <c r="I4" s="75" t="s">
        <v>3219</v>
      </c>
      <c r="J4" s="75" t="s">
        <v>3219</v>
      </c>
      <c r="K4" s="75" t="s">
        <v>3219</v>
      </c>
      <c r="L4" s="8" t="s">
        <v>2734</v>
      </c>
      <c r="M4" s="75" t="s">
        <v>3219</v>
      </c>
      <c r="N4" s="155" t="s">
        <v>4046</v>
      </c>
      <c r="O4" s="75" t="s">
        <v>3219</v>
      </c>
      <c r="P4" s="75" t="s">
        <v>3219</v>
      </c>
      <c r="Q4" s="75" t="s">
        <v>3219</v>
      </c>
      <c r="R4">
        <v>2020</v>
      </c>
      <c r="S4" s="75" t="s">
        <v>3219</v>
      </c>
      <c r="T4" s="116"/>
      <c r="U4" s="8" t="s">
        <v>3286</v>
      </c>
      <c r="W4" s="132" t="s">
        <v>4045</v>
      </c>
      <c r="X4" s="132"/>
    </row>
    <row r="5" spans="1:25">
      <c r="A5" t="s">
        <v>200</v>
      </c>
      <c r="B5">
        <v>1</v>
      </c>
      <c r="F5" s="8" t="s">
        <v>4114</v>
      </c>
      <c r="G5" t="s">
        <v>3219</v>
      </c>
      <c r="H5" t="s">
        <v>3219</v>
      </c>
      <c r="I5" t="s">
        <v>3219</v>
      </c>
      <c r="J5" t="s">
        <v>3219</v>
      </c>
      <c r="K5" s="75" t="s">
        <v>3219</v>
      </c>
      <c r="L5" s="8" t="s">
        <v>2363</v>
      </c>
      <c r="M5" s="75" t="s">
        <v>3219</v>
      </c>
      <c r="N5" s="8" t="s">
        <v>4147</v>
      </c>
      <c r="O5" s="75" t="s">
        <v>3219</v>
      </c>
      <c r="P5" s="75" t="s">
        <v>3219</v>
      </c>
      <c r="Q5" s="116">
        <v>42698</v>
      </c>
      <c r="R5">
        <v>2020</v>
      </c>
      <c r="S5" s="75" t="s">
        <v>3219</v>
      </c>
      <c r="T5" s="116">
        <v>42698</v>
      </c>
      <c r="U5" s="8" t="s">
        <v>3286</v>
      </c>
      <c r="V5" s="8" t="s">
        <v>3213</v>
      </c>
      <c r="W5" s="132" t="s">
        <v>4099</v>
      </c>
    </row>
    <row r="6" spans="1:25">
      <c r="A6" t="s">
        <v>2627</v>
      </c>
      <c r="B6">
        <v>1</v>
      </c>
      <c r="F6" t="s">
        <v>3278</v>
      </c>
      <c r="G6" s="75" t="s">
        <v>3219</v>
      </c>
      <c r="H6" s="75" t="s">
        <v>3219</v>
      </c>
      <c r="I6" s="75" t="s">
        <v>3219</v>
      </c>
      <c r="J6" s="75" t="s">
        <v>3219</v>
      </c>
      <c r="K6" s="75" t="s">
        <v>3219</v>
      </c>
      <c r="L6" s="8" t="s">
        <v>1900</v>
      </c>
      <c r="M6" s="75" t="s">
        <v>3219</v>
      </c>
      <c r="N6" s="155" t="s">
        <v>4106</v>
      </c>
      <c r="O6" s="75" t="s">
        <v>3219</v>
      </c>
      <c r="P6" s="75" t="s">
        <v>3219</v>
      </c>
      <c r="Q6" s="75" t="s">
        <v>3219</v>
      </c>
      <c r="R6">
        <v>2020</v>
      </c>
      <c r="S6" s="75" t="s">
        <v>3219</v>
      </c>
      <c r="T6" s="116"/>
      <c r="U6" s="8" t="s">
        <v>3286</v>
      </c>
      <c r="V6" s="75"/>
      <c r="W6" s="132" t="s">
        <v>4107</v>
      </c>
    </row>
    <row r="7" spans="1:25">
      <c r="A7" t="s">
        <v>1864</v>
      </c>
      <c r="B7">
        <v>1</v>
      </c>
      <c r="F7" t="s">
        <v>3278</v>
      </c>
      <c r="G7" s="75" t="s">
        <v>3219</v>
      </c>
      <c r="H7" s="75" t="s">
        <v>3219</v>
      </c>
      <c r="I7" s="75" t="s">
        <v>3219</v>
      </c>
      <c r="J7" s="75" t="s">
        <v>3219</v>
      </c>
      <c r="K7" s="75" t="s">
        <v>3219</v>
      </c>
      <c r="L7" s="8" t="s">
        <v>3197</v>
      </c>
      <c r="M7" s="75" t="s">
        <v>3219</v>
      </c>
      <c r="N7" s="155" t="s">
        <v>4050</v>
      </c>
      <c r="O7" s="75" t="s">
        <v>3219</v>
      </c>
      <c r="P7" s="75" t="s">
        <v>3219</v>
      </c>
      <c r="Q7" s="75" t="s">
        <v>3219</v>
      </c>
      <c r="R7">
        <v>2020</v>
      </c>
      <c r="S7" s="75" t="s">
        <v>3219</v>
      </c>
      <c r="T7" s="116"/>
      <c r="U7" s="8" t="s">
        <v>3286</v>
      </c>
      <c r="V7" s="75"/>
      <c r="W7" s="132" t="s">
        <v>4049</v>
      </c>
    </row>
    <row r="8" spans="1:25">
      <c r="A8" t="s">
        <v>1032</v>
      </c>
      <c r="B8">
        <v>1</v>
      </c>
      <c r="F8" t="s">
        <v>3278</v>
      </c>
      <c r="G8" s="75" t="s">
        <v>3219</v>
      </c>
      <c r="H8" s="75" t="s">
        <v>3219</v>
      </c>
      <c r="I8" s="75" t="s">
        <v>3219</v>
      </c>
      <c r="J8" s="75" t="s">
        <v>3219</v>
      </c>
      <c r="K8" s="75" t="s">
        <v>3219</v>
      </c>
      <c r="L8" s="8" t="s">
        <v>1966</v>
      </c>
      <c r="M8" s="75" t="s">
        <v>3219</v>
      </c>
      <c r="N8" s="155" t="s">
        <v>4013</v>
      </c>
      <c r="O8" s="75" t="s">
        <v>3219</v>
      </c>
      <c r="P8" s="75" t="s">
        <v>3219</v>
      </c>
      <c r="Q8" s="75" t="s">
        <v>3219</v>
      </c>
      <c r="R8">
        <v>2020</v>
      </c>
      <c r="S8" s="75" t="s">
        <v>3219</v>
      </c>
      <c r="T8" s="116"/>
      <c r="U8" s="8" t="s">
        <v>3286</v>
      </c>
      <c r="V8" s="75"/>
      <c r="W8" s="132" t="s">
        <v>4051</v>
      </c>
    </row>
    <row r="9" spans="1:25" ht="15" customHeight="1">
      <c r="A9" t="s">
        <v>1707</v>
      </c>
      <c r="B9">
        <v>1</v>
      </c>
      <c r="F9" t="s">
        <v>3278</v>
      </c>
      <c r="G9" s="75" t="s">
        <v>3219</v>
      </c>
      <c r="H9" s="75" t="s">
        <v>3219</v>
      </c>
      <c r="I9" s="75" t="s">
        <v>3219</v>
      </c>
      <c r="J9" s="75" t="s">
        <v>3219</v>
      </c>
      <c r="K9" s="75" t="s">
        <v>3219</v>
      </c>
      <c r="L9" s="8" t="s">
        <v>497</v>
      </c>
      <c r="M9" s="75" t="s">
        <v>3219</v>
      </c>
      <c r="N9" s="155" t="s">
        <v>4132</v>
      </c>
      <c r="O9" s="75" t="s">
        <v>3219</v>
      </c>
      <c r="P9" s="75" t="s">
        <v>3219</v>
      </c>
      <c r="Q9" s="116">
        <v>42684</v>
      </c>
      <c r="R9">
        <v>2020</v>
      </c>
      <c r="S9" s="75" t="s">
        <v>3219</v>
      </c>
      <c r="T9" s="116">
        <v>42684</v>
      </c>
      <c r="U9" s="8" t="s">
        <v>3286</v>
      </c>
      <c r="V9" s="155" t="s">
        <v>3213</v>
      </c>
      <c r="W9" s="132" t="s">
        <v>4088</v>
      </c>
      <c r="Y9" s="132" t="s">
        <v>4133</v>
      </c>
    </row>
    <row r="10" spans="1:25" ht="26.4">
      <c r="A10" t="s">
        <v>2533</v>
      </c>
      <c r="B10">
        <v>1</v>
      </c>
      <c r="F10" t="s">
        <v>3278</v>
      </c>
      <c r="G10" s="75" t="s">
        <v>3219</v>
      </c>
      <c r="H10" s="75" t="s">
        <v>3219</v>
      </c>
      <c r="I10" s="75" t="s">
        <v>3219</v>
      </c>
      <c r="J10" s="75" t="s">
        <v>3219</v>
      </c>
      <c r="K10" s="75" t="s">
        <v>3219</v>
      </c>
      <c r="L10" s="8" t="s">
        <v>2281</v>
      </c>
      <c r="M10" s="75" t="s">
        <v>3219</v>
      </c>
      <c r="N10" s="155" t="s">
        <v>4108</v>
      </c>
      <c r="O10" s="75" t="s">
        <v>3219</v>
      </c>
      <c r="P10" s="75" t="s">
        <v>3219</v>
      </c>
      <c r="Q10" s="75" t="s">
        <v>3219</v>
      </c>
      <c r="R10">
        <v>2020</v>
      </c>
      <c r="S10" s="75" t="s">
        <v>3219</v>
      </c>
      <c r="T10" s="116"/>
      <c r="U10" s="8" t="s">
        <v>3286</v>
      </c>
      <c r="V10" s="75"/>
      <c r="W10" s="132" t="s">
        <v>4109</v>
      </c>
    </row>
    <row r="11" spans="1:25" ht="15" customHeight="1">
      <c r="A11" t="s">
        <v>1532</v>
      </c>
      <c r="B11">
        <v>1</v>
      </c>
      <c r="F11" t="s">
        <v>3278</v>
      </c>
      <c r="G11" s="75" t="s">
        <v>3219</v>
      </c>
      <c r="H11" s="75" t="s">
        <v>3219</v>
      </c>
      <c r="I11" s="75" t="s">
        <v>3219</v>
      </c>
      <c r="J11" s="75" t="s">
        <v>3219</v>
      </c>
      <c r="K11" s="75" t="s">
        <v>3219</v>
      </c>
      <c r="L11" s="8" t="s">
        <v>1967</v>
      </c>
      <c r="M11" s="75" t="s">
        <v>3219</v>
      </c>
      <c r="N11" s="155" t="s">
        <v>4139</v>
      </c>
      <c r="O11" s="75" t="s">
        <v>3219</v>
      </c>
      <c r="P11" s="75" t="s">
        <v>3219</v>
      </c>
      <c r="Q11" s="116" t="s">
        <v>3219</v>
      </c>
      <c r="R11">
        <v>2020</v>
      </c>
      <c r="S11" s="75" t="s">
        <v>3219</v>
      </c>
      <c r="T11" s="116">
        <v>42689</v>
      </c>
      <c r="U11" s="8" t="s">
        <v>3286</v>
      </c>
      <c r="V11" s="8" t="s">
        <v>3213</v>
      </c>
      <c r="W11" s="159" t="s">
        <v>4140</v>
      </c>
    </row>
    <row r="12" spans="1:25">
      <c r="A12" t="s">
        <v>1154</v>
      </c>
      <c r="B12">
        <v>1</v>
      </c>
      <c r="F12" t="s">
        <v>3278</v>
      </c>
      <c r="G12" s="75" t="s">
        <v>3219</v>
      </c>
      <c r="H12" s="75" t="s">
        <v>3219</v>
      </c>
      <c r="I12" s="75" t="s">
        <v>3219</v>
      </c>
      <c r="J12" s="75" t="s">
        <v>3219</v>
      </c>
      <c r="K12" s="75" t="s">
        <v>3219</v>
      </c>
      <c r="L12" s="8" t="s">
        <v>2221</v>
      </c>
      <c r="M12" s="75" t="s">
        <v>3219</v>
      </c>
      <c r="N12" s="155" t="s">
        <v>4141</v>
      </c>
      <c r="O12" s="75" t="s">
        <v>3219</v>
      </c>
      <c r="P12" s="75" t="s">
        <v>3219</v>
      </c>
      <c r="Q12" s="116">
        <v>42693</v>
      </c>
      <c r="R12">
        <v>2020</v>
      </c>
      <c r="S12" s="75" t="s">
        <v>3219</v>
      </c>
      <c r="T12" s="116">
        <v>42693</v>
      </c>
      <c r="U12" s="8" t="s">
        <v>3286</v>
      </c>
      <c r="V12" s="155" t="s">
        <v>3213</v>
      </c>
      <c r="W12" s="132" t="s">
        <v>4048</v>
      </c>
    </row>
    <row r="13" spans="1:25" s="8" customFormat="1">
      <c r="A13" s="8" t="s">
        <v>653</v>
      </c>
      <c r="B13" s="8">
        <v>1</v>
      </c>
      <c r="F13" t="s">
        <v>3278</v>
      </c>
      <c r="G13" s="75" t="s">
        <v>3219</v>
      </c>
      <c r="H13" s="75" t="s">
        <v>3219</v>
      </c>
      <c r="I13" s="75" t="s">
        <v>3219</v>
      </c>
      <c r="J13" s="75" t="s">
        <v>3219</v>
      </c>
      <c r="K13" s="75" t="s">
        <v>3219</v>
      </c>
      <c r="L13" s="8" t="s">
        <v>1697</v>
      </c>
      <c r="M13" s="75" t="s">
        <v>3219</v>
      </c>
      <c r="N13" s="116" t="s">
        <v>4059</v>
      </c>
      <c r="O13" s="8" t="s">
        <v>3219</v>
      </c>
      <c r="P13" s="8" t="s">
        <v>3219</v>
      </c>
      <c r="Q13" s="116" t="s">
        <v>3219</v>
      </c>
      <c r="R13" s="8">
        <v>2020</v>
      </c>
      <c r="S13" s="155" t="s">
        <v>3219</v>
      </c>
      <c r="T13" s="116"/>
      <c r="U13" s="8" t="s">
        <v>3286</v>
      </c>
      <c r="W13" s="157" t="s">
        <v>4060</v>
      </c>
    </row>
    <row r="14" spans="1:25">
      <c r="A14" t="s">
        <v>2091</v>
      </c>
      <c r="B14">
        <v>1</v>
      </c>
      <c r="F14" t="s">
        <v>3278</v>
      </c>
      <c r="G14" s="75" t="s">
        <v>3219</v>
      </c>
      <c r="H14" s="75" t="s">
        <v>3219</v>
      </c>
      <c r="I14" s="75" t="s">
        <v>3219</v>
      </c>
      <c r="J14" s="75" t="s">
        <v>3219</v>
      </c>
      <c r="K14" s="75" t="s">
        <v>3219</v>
      </c>
      <c r="L14" s="8" t="s">
        <v>2654</v>
      </c>
      <c r="M14" s="75" t="s">
        <v>3219</v>
      </c>
      <c r="N14" s="155" t="s">
        <v>4062</v>
      </c>
      <c r="O14" s="75" t="s">
        <v>3219</v>
      </c>
      <c r="P14" s="75" t="s">
        <v>3219</v>
      </c>
      <c r="Q14" s="75" t="s">
        <v>3219</v>
      </c>
      <c r="R14">
        <v>2020</v>
      </c>
      <c r="S14" s="75" t="s">
        <v>3219</v>
      </c>
      <c r="T14" s="116"/>
      <c r="U14" s="8" t="s">
        <v>3286</v>
      </c>
      <c r="V14" s="128"/>
      <c r="W14" s="132" t="s">
        <v>4061</v>
      </c>
      <c r="X14" s="132"/>
    </row>
    <row r="15" spans="1:25">
      <c r="A15" t="s">
        <v>660</v>
      </c>
      <c r="B15">
        <v>1</v>
      </c>
      <c r="F15" t="s">
        <v>3278</v>
      </c>
      <c r="G15" s="75" t="s">
        <v>3219</v>
      </c>
      <c r="H15" s="75" t="s">
        <v>3219</v>
      </c>
      <c r="I15" s="75" t="s">
        <v>3219</v>
      </c>
      <c r="J15" s="75" t="s">
        <v>3219</v>
      </c>
      <c r="K15" s="75" t="s">
        <v>3219</v>
      </c>
      <c r="L15" s="8" t="s">
        <v>1810</v>
      </c>
      <c r="M15" s="75" t="s">
        <v>3219</v>
      </c>
      <c r="N15" s="75" t="s">
        <v>3219</v>
      </c>
      <c r="O15" s="75" t="s">
        <v>3219</v>
      </c>
      <c r="P15" s="75" t="s">
        <v>3219</v>
      </c>
      <c r="Q15" s="75" t="s">
        <v>3219</v>
      </c>
      <c r="R15">
        <v>2020</v>
      </c>
      <c r="S15" s="75" t="s">
        <v>3219</v>
      </c>
      <c r="T15" s="116"/>
      <c r="U15" s="8" t="s">
        <v>3286</v>
      </c>
      <c r="V15" s="75"/>
    </row>
    <row r="16" spans="1:25">
      <c r="A16" t="s">
        <v>150</v>
      </c>
      <c r="B16">
        <v>1</v>
      </c>
      <c r="F16" t="s">
        <v>3278</v>
      </c>
      <c r="G16" s="75" t="s">
        <v>3219</v>
      </c>
      <c r="H16" s="75" t="s">
        <v>3219</v>
      </c>
      <c r="I16" s="75" t="s">
        <v>3219</v>
      </c>
      <c r="J16" s="75" t="s">
        <v>3219</v>
      </c>
      <c r="K16" s="75" t="s">
        <v>3219</v>
      </c>
      <c r="L16" s="8" t="s">
        <v>2531</v>
      </c>
      <c r="M16" s="75" t="s">
        <v>3219</v>
      </c>
      <c r="N16" s="155" t="s">
        <v>4011</v>
      </c>
      <c r="O16" s="75" t="s">
        <v>3219</v>
      </c>
      <c r="P16" s="75" t="s">
        <v>3219</v>
      </c>
      <c r="Q16" s="75" t="s">
        <v>3219</v>
      </c>
      <c r="R16">
        <v>2020</v>
      </c>
      <c r="S16" s="75" t="s">
        <v>3219</v>
      </c>
      <c r="T16" s="116"/>
      <c r="U16" s="8" t="s">
        <v>3286</v>
      </c>
      <c r="V16" s="75"/>
      <c r="W16" s="132" t="s">
        <v>4010</v>
      </c>
    </row>
    <row r="17" spans="1:30">
      <c r="A17" t="s">
        <v>1620</v>
      </c>
      <c r="B17">
        <v>1</v>
      </c>
      <c r="F17" t="s">
        <v>3278</v>
      </c>
      <c r="G17" s="75" t="s">
        <v>3219</v>
      </c>
      <c r="H17" s="75" t="s">
        <v>3219</v>
      </c>
      <c r="I17" s="75" t="s">
        <v>3219</v>
      </c>
      <c r="J17" s="75" t="s">
        <v>3219</v>
      </c>
      <c r="K17" s="75" t="s">
        <v>3219</v>
      </c>
      <c r="L17" s="126" t="s">
        <v>3288</v>
      </c>
      <c r="M17" s="75" t="s">
        <v>3219</v>
      </c>
      <c r="N17" s="155" t="s">
        <v>4101</v>
      </c>
      <c r="O17" s="75" t="s">
        <v>3219</v>
      </c>
      <c r="P17" s="75" t="s">
        <v>3219</v>
      </c>
      <c r="Q17" s="75" t="s">
        <v>3219</v>
      </c>
      <c r="R17">
        <v>2020</v>
      </c>
      <c r="S17" s="75" t="s">
        <v>3219</v>
      </c>
      <c r="T17" s="116"/>
      <c r="U17" s="8" t="s">
        <v>3286</v>
      </c>
      <c r="V17" s="75"/>
      <c r="W17" s="132" t="s">
        <v>4100</v>
      </c>
      <c r="X17" s="132"/>
      <c r="AD17" s="123"/>
    </row>
    <row r="18" spans="1:30">
      <c r="A18" t="s">
        <v>90</v>
      </c>
      <c r="B18">
        <v>1</v>
      </c>
      <c r="F18" t="s">
        <v>3278</v>
      </c>
      <c r="G18" s="75" t="s">
        <v>3219</v>
      </c>
      <c r="H18" s="75" t="s">
        <v>3219</v>
      </c>
      <c r="I18" s="75" t="s">
        <v>3219</v>
      </c>
      <c r="J18" s="75" t="s">
        <v>3219</v>
      </c>
      <c r="K18" s="75" t="s">
        <v>3219</v>
      </c>
      <c r="L18" s="8" t="s">
        <v>1954</v>
      </c>
      <c r="M18" s="75" t="s">
        <v>3219</v>
      </c>
      <c r="N18" s="155" t="s">
        <v>4098</v>
      </c>
      <c r="O18" s="75" t="s">
        <v>3219</v>
      </c>
      <c r="P18" s="75" t="s">
        <v>3219</v>
      </c>
      <c r="Q18" s="75" t="s">
        <v>3219</v>
      </c>
      <c r="R18">
        <v>2020</v>
      </c>
      <c r="S18" s="75" t="s">
        <v>3219</v>
      </c>
      <c r="T18" s="116"/>
      <c r="U18" s="8" t="s">
        <v>3286</v>
      </c>
      <c r="V18" s="75"/>
      <c r="W18" s="132" t="s">
        <v>4097</v>
      </c>
      <c r="X18" s="132"/>
    </row>
    <row r="19" spans="1:30">
      <c r="A19" t="s">
        <v>2597</v>
      </c>
      <c r="B19">
        <v>1</v>
      </c>
      <c r="F19" s="8" t="s">
        <v>4122</v>
      </c>
      <c r="G19" s="8" t="s">
        <v>4154</v>
      </c>
      <c r="H19" s="8" t="s">
        <v>4155</v>
      </c>
      <c r="I19" t="s">
        <v>3219</v>
      </c>
      <c r="J19" t="s">
        <v>3219</v>
      </c>
      <c r="K19" s="75" t="s">
        <v>3219</v>
      </c>
      <c r="L19" s="100" t="s">
        <v>2075</v>
      </c>
      <c r="M19" s="75" t="s">
        <v>3219</v>
      </c>
      <c r="N19" s="8" t="s">
        <v>4156</v>
      </c>
      <c r="O19" s="75" t="s">
        <v>3219</v>
      </c>
      <c r="P19" s="75" t="s">
        <v>3219</v>
      </c>
      <c r="Q19" s="116" t="s">
        <v>3219</v>
      </c>
      <c r="R19">
        <v>2020</v>
      </c>
      <c r="S19" s="75" t="s">
        <v>3219</v>
      </c>
      <c r="T19" s="116">
        <v>42696</v>
      </c>
      <c r="U19" s="8" t="s">
        <v>3286</v>
      </c>
      <c r="V19" s="155" t="s">
        <v>3213</v>
      </c>
      <c r="W19" s="132" t="s">
        <v>4157</v>
      </c>
      <c r="X19" s="132" t="s">
        <v>4047</v>
      </c>
    </row>
    <row r="20" spans="1:30">
      <c r="A20" t="s">
        <v>2449</v>
      </c>
      <c r="B20">
        <v>1</v>
      </c>
      <c r="F20" t="s">
        <v>3278</v>
      </c>
      <c r="G20" s="75" t="s">
        <v>3219</v>
      </c>
      <c r="H20" s="75" t="s">
        <v>3219</v>
      </c>
      <c r="I20" s="75" t="s">
        <v>3219</v>
      </c>
      <c r="J20" s="75" t="s">
        <v>3219</v>
      </c>
      <c r="K20" s="75" t="s">
        <v>3219</v>
      </c>
      <c r="L20" s="8" t="s">
        <v>2122</v>
      </c>
      <c r="M20" s="75" t="s">
        <v>3219</v>
      </c>
      <c r="N20" s="155" t="s">
        <v>4142</v>
      </c>
      <c r="O20" s="75" t="s">
        <v>3219</v>
      </c>
      <c r="P20" s="75" t="s">
        <v>3219</v>
      </c>
      <c r="Q20" s="116" t="s">
        <v>3219</v>
      </c>
      <c r="R20">
        <v>2020</v>
      </c>
      <c r="S20" s="75" t="s">
        <v>3219</v>
      </c>
      <c r="T20" s="116">
        <v>42692</v>
      </c>
      <c r="U20" s="8" t="s">
        <v>3286</v>
      </c>
      <c r="V20" s="155" t="s">
        <v>3213</v>
      </c>
      <c r="W20" s="132" t="s">
        <v>4012</v>
      </c>
    </row>
    <row r="21" spans="1:30">
      <c r="A21" t="s">
        <v>3169</v>
      </c>
      <c r="B21">
        <v>1</v>
      </c>
      <c r="F21" t="s">
        <v>3278</v>
      </c>
      <c r="G21" s="75" t="s">
        <v>3219</v>
      </c>
      <c r="H21" s="75" t="s">
        <v>3219</v>
      </c>
      <c r="I21" s="75" t="s">
        <v>3219</v>
      </c>
      <c r="J21" s="75" t="s">
        <v>3219</v>
      </c>
      <c r="K21" s="75" t="s">
        <v>3219</v>
      </c>
      <c r="L21" s="126" t="s">
        <v>2785</v>
      </c>
      <c r="M21" s="75" t="s">
        <v>3219</v>
      </c>
      <c r="N21" s="75" t="s">
        <v>3219</v>
      </c>
      <c r="O21" s="75" t="s">
        <v>3219</v>
      </c>
      <c r="P21" s="75" t="s">
        <v>3219</v>
      </c>
      <c r="Q21" s="75" t="s">
        <v>3219</v>
      </c>
      <c r="R21">
        <v>2020</v>
      </c>
      <c r="S21" s="75" t="s">
        <v>3219</v>
      </c>
      <c r="T21" s="116"/>
      <c r="U21" s="8" t="s">
        <v>3286</v>
      </c>
      <c r="V21" s="75"/>
    </row>
    <row r="22" spans="1:30">
      <c r="A22" t="s">
        <v>2538</v>
      </c>
      <c r="B22">
        <v>1</v>
      </c>
      <c r="F22" t="s">
        <v>3278</v>
      </c>
      <c r="G22" s="75" t="s">
        <v>3219</v>
      </c>
      <c r="H22" s="75" t="s">
        <v>3219</v>
      </c>
      <c r="I22" s="75" t="s">
        <v>3219</v>
      </c>
      <c r="J22" s="75" t="s">
        <v>3219</v>
      </c>
      <c r="K22" s="75" t="s">
        <v>3219</v>
      </c>
      <c r="L22" s="8" t="s">
        <v>902</v>
      </c>
      <c r="M22" s="75" t="s">
        <v>3219</v>
      </c>
      <c r="N22" s="116" t="s">
        <v>4063</v>
      </c>
      <c r="O22" s="75" t="s">
        <v>3219</v>
      </c>
      <c r="P22" s="75" t="s">
        <v>3219</v>
      </c>
      <c r="Q22" s="116" t="s">
        <v>3219</v>
      </c>
      <c r="R22" s="8">
        <v>2020</v>
      </c>
      <c r="S22" s="75" t="s">
        <v>3219</v>
      </c>
      <c r="T22" s="116"/>
      <c r="U22" t="s">
        <v>3286</v>
      </c>
      <c r="V22" s="155"/>
      <c r="W22" s="132" t="s">
        <v>4064</v>
      </c>
    </row>
    <row r="23" spans="1:30">
      <c r="A23" t="s">
        <v>2476</v>
      </c>
      <c r="B23" s="8">
        <v>1</v>
      </c>
      <c r="C23" s="8"/>
      <c r="D23" s="8"/>
      <c r="E23" s="8"/>
      <c r="F23" s="8" t="s">
        <v>3278</v>
      </c>
      <c r="G23" s="148" t="s">
        <v>3219</v>
      </c>
      <c r="H23" s="148" t="s">
        <v>3219</v>
      </c>
      <c r="I23" s="148" t="s">
        <v>3219</v>
      </c>
      <c r="J23" s="148" t="s">
        <v>3219</v>
      </c>
      <c r="K23" s="8" t="s">
        <v>3219</v>
      </c>
      <c r="L23" s="8" t="s">
        <v>3026</v>
      </c>
      <c r="M23" s="116" t="s">
        <v>3219</v>
      </c>
      <c r="N23" s="116" t="s">
        <v>4148</v>
      </c>
      <c r="O23" s="8" t="s">
        <v>3219</v>
      </c>
      <c r="P23" s="8" t="s">
        <v>3219</v>
      </c>
      <c r="Q23" s="116" t="s">
        <v>3219</v>
      </c>
      <c r="R23" s="8">
        <v>2020</v>
      </c>
      <c r="S23" s="75" t="s">
        <v>3219</v>
      </c>
      <c r="T23" s="116">
        <v>42697</v>
      </c>
      <c r="U23" t="s">
        <v>3286</v>
      </c>
      <c r="V23" s="155" t="s">
        <v>3213</v>
      </c>
      <c r="W23" s="132" t="s">
        <v>4149</v>
      </c>
    </row>
    <row r="24" spans="1:30">
      <c r="A24" t="s">
        <v>1099</v>
      </c>
      <c r="B24">
        <v>1</v>
      </c>
      <c r="F24" t="s">
        <v>3278</v>
      </c>
      <c r="G24" t="s">
        <v>3219</v>
      </c>
      <c r="H24" t="s">
        <v>3219</v>
      </c>
      <c r="I24" t="s">
        <v>3219</v>
      </c>
      <c r="J24" t="s">
        <v>3219</v>
      </c>
      <c r="K24" s="75" t="s">
        <v>3219</v>
      </c>
      <c r="L24" s="8" t="s">
        <v>2728</v>
      </c>
      <c r="M24" s="75" t="s">
        <v>3219</v>
      </c>
      <c r="N24" s="155" t="s">
        <v>4150</v>
      </c>
      <c r="O24" s="75" t="s">
        <v>3219</v>
      </c>
      <c r="P24" s="75" t="s">
        <v>3219</v>
      </c>
      <c r="Q24" s="116">
        <v>42696</v>
      </c>
      <c r="R24">
        <v>2020</v>
      </c>
      <c r="S24" s="75" t="s">
        <v>3219</v>
      </c>
      <c r="T24" s="116">
        <v>42698</v>
      </c>
      <c r="U24" s="8" t="s">
        <v>3286</v>
      </c>
      <c r="V24" s="155" t="s">
        <v>3213</v>
      </c>
      <c r="W24" s="132" t="s">
        <v>4065</v>
      </c>
    </row>
    <row r="25" spans="1:30" ht="26.4">
      <c r="A25" t="s">
        <v>2722</v>
      </c>
      <c r="B25">
        <v>1</v>
      </c>
      <c r="F25" s="8" t="s">
        <v>4122</v>
      </c>
      <c r="G25" t="s">
        <v>3219</v>
      </c>
      <c r="H25" t="s">
        <v>3219</v>
      </c>
      <c r="I25" t="s">
        <v>3219</v>
      </c>
      <c r="J25" t="s">
        <v>3219</v>
      </c>
      <c r="K25" s="75" t="s">
        <v>3219</v>
      </c>
      <c r="L25" s="8" t="s">
        <v>2778</v>
      </c>
      <c r="M25" s="75" t="s">
        <v>3219</v>
      </c>
      <c r="N25" s="116" t="s">
        <v>4151</v>
      </c>
      <c r="O25" s="75" t="s">
        <v>3219</v>
      </c>
      <c r="P25" s="75" t="s">
        <v>3219</v>
      </c>
      <c r="Q25" s="116">
        <v>42696</v>
      </c>
      <c r="R25">
        <v>2020</v>
      </c>
      <c r="S25" s="155" t="s">
        <v>4152</v>
      </c>
      <c r="T25" s="116">
        <v>42700</v>
      </c>
      <c r="U25" s="8" t="s">
        <v>3286</v>
      </c>
      <c r="V25" s="155" t="s">
        <v>3213</v>
      </c>
      <c r="W25" s="132" t="s">
        <v>4153</v>
      </c>
      <c r="X25" s="132" t="s">
        <v>4066</v>
      </c>
    </row>
    <row r="26" spans="1:30">
      <c r="A26" t="s">
        <v>526</v>
      </c>
      <c r="B26">
        <v>1</v>
      </c>
      <c r="F26" t="s">
        <v>3278</v>
      </c>
      <c r="G26" s="75" t="s">
        <v>3219</v>
      </c>
      <c r="H26" s="75" t="s">
        <v>3219</v>
      </c>
      <c r="I26" s="75" t="s">
        <v>3219</v>
      </c>
      <c r="J26" s="75" t="s">
        <v>3219</v>
      </c>
      <c r="K26" s="75" t="s">
        <v>3219</v>
      </c>
      <c r="L26" s="8" t="s">
        <v>1920</v>
      </c>
      <c r="M26" s="75" t="s">
        <v>3219</v>
      </c>
      <c r="N26" s="75" t="s">
        <v>3219</v>
      </c>
      <c r="O26" s="75" t="s">
        <v>3219</v>
      </c>
      <c r="P26" s="75" t="s">
        <v>3219</v>
      </c>
      <c r="Q26" s="75" t="s">
        <v>3219</v>
      </c>
      <c r="R26">
        <v>2020</v>
      </c>
      <c r="S26" s="75" t="s">
        <v>3219</v>
      </c>
      <c r="T26" s="116"/>
      <c r="U26" s="8" t="s">
        <v>3286</v>
      </c>
      <c r="V26" s="75"/>
    </row>
    <row r="27" spans="1:30" ht="26.4">
      <c r="A27" t="s">
        <v>2708</v>
      </c>
      <c r="B27">
        <v>1</v>
      </c>
      <c r="F27" t="s">
        <v>3278</v>
      </c>
      <c r="G27" s="75" t="s">
        <v>3219</v>
      </c>
      <c r="H27" s="75" t="s">
        <v>3219</v>
      </c>
      <c r="I27" s="75" t="s">
        <v>3219</v>
      </c>
      <c r="J27" s="75" t="s">
        <v>3219</v>
      </c>
      <c r="K27" s="75" t="s">
        <v>3219</v>
      </c>
      <c r="L27" s="8" t="s">
        <v>1404</v>
      </c>
      <c r="M27" s="75" t="s">
        <v>3219</v>
      </c>
      <c r="N27" s="155" t="s">
        <v>4093</v>
      </c>
      <c r="O27" s="75" t="s">
        <v>3219</v>
      </c>
      <c r="P27" s="75" t="s">
        <v>3219</v>
      </c>
      <c r="Q27" s="75" t="s">
        <v>3219</v>
      </c>
      <c r="R27">
        <v>2020</v>
      </c>
      <c r="S27" s="75" t="s">
        <v>3219</v>
      </c>
      <c r="T27" s="116"/>
      <c r="U27" s="8" t="s">
        <v>3286</v>
      </c>
      <c r="V27" s="75"/>
      <c r="W27" s="132" t="s">
        <v>4092</v>
      </c>
    </row>
    <row r="28" spans="1:30">
      <c r="A28" t="s">
        <v>1050</v>
      </c>
      <c r="B28">
        <v>1</v>
      </c>
      <c r="F28" t="s">
        <v>3278</v>
      </c>
      <c r="G28" s="75" t="s">
        <v>3219</v>
      </c>
      <c r="H28" s="75" t="s">
        <v>3219</v>
      </c>
      <c r="I28" s="75" t="s">
        <v>3219</v>
      </c>
      <c r="J28" s="75" t="s">
        <v>3219</v>
      </c>
      <c r="K28" s="75" t="s">
        <v>3219</v>
      </c>
      <c r="L28" s="8" t="s">
        <v>2587</v>
      </c>
      <c r="M28" s="75" t="s">
        <v>3219</v>
      </c>
      <c r="N28" s="155" t="s">
        <v>4105</v>
      </c>
      <c r="O28" s="75" t="s">
        <v>3219</v>
      </c>
      <c r="P28" s="75" t="s">
        <v>3219</v>
      </c>
      <c r="Q28" s="75" t="s">
        <v>3219</v>
      </c>
      <c r="R28">
        <v>2020</v>
      </c>
      <c r="S28" s="75" t="s">
        <v>3219</v>
      </c>
      <c r="T28" s="116"/>
      <c r="U28" s="8" t="s">
        <v>3286</v>
      </c>
      <c r="V28" s="75"/>
      <c r="W28" s="132" t="s">
        <v>4104</v>
      </c>
      <c r="X28" s="132"/>
    </row>
    <row r="29" spans="1:30" ht="26.4">
      <c r="A29" t="s">
        <v>429</v>
      </c>
      <c r="B29">
        <v>1</v>
      </c>
      <c r="F29" t="s">
        <v>3278</v>
      </c>
      <c r="G29" s="75" t="s">
        <v>3219</v>
      </c>
      <c r="H29" s="75" t="s">
        <v>3219</v>
      </c>
      <c r="I29" s="75" t="s">
        <v>3219</v>
      </c>
      <c r="J29" s="75" t="s">
        <v>3219</v>
      </c>
      <c r="K29" s="75" t="s">
        <v>3219</v>
      </c>
      <c r="L29" s="8" t="s">
        <v>3188</v>
      </c>
      <c r="M29" s="75" t="s">
        <v>3219</v>
      </c>
      <c r="N29" s="155" t="s">
        <v>4102</v>
      </c>
      <c r="O29" s="75" t="s">
        <v>3219</v>
      </c>
      <c r="P29" s="75" t="s">
        <v>3219</v>
      </c>
      <c r="Q29" s="75" t="s">
        <v>3219</v>
      </c>
      <c r="R29">
        <v>2020</v>
      </c>
      <c r="S29" s="75" t="s">
        <v>3219</v>
      </c>
      <c r="T29" s="116"/>
      <c r="U29" s="8" t="s">
        <v>3286</v>
      </c>
      <c r="V29" s="128"/>
      <c r="W29" s="132" t="s">
        <v>4103</v>
      </c>
      <c r="X29" s="132"/>
    </row>
    <row r="30" spans="1:30" ht="26.4">
      <c r="A30" t="s">
        <v>2352</v>
      </c>
      <c r="B30">
        <v>1</v>
      </c>
      <c r="F30" t="s">
        <v>3278</v>
      </c>
      <c r="G30" t="s">
        <v>3219</v>
      </c>
      <c r="H30" t="s">
        <v>3219</v>
      </c>
      <c r="I30" t="s">
        <v>3219</v>
      </c>
      <c r="J30" t="s">
        <v>3219</v>
      </c>
      <c r="K30" s="75" t="s">
        <v>3219</v>
      </c>
      <c r="L30" s="8" t="s">
        <v>292</v>
      </c>
      <c r="M30" s="75" t="s">
        <v>3219</v>
      </c>
      <c r="N30" s="155" t="s">
        <v>4171</v>
      </c>
      <c r="O30" s="75" t="s">
        <v>3219</v>
      </c>
      <c r="P30" s="75" t="s">
        <v>3219</v>
      </c>
      <c r="Q30" s="116" t="s">
        <v>3219</v>
      </c>
      <c r="R30">
        <v>2020</v>
      </c>
      <c r="S30" s="75" t="s">
        <v>3219</v>
      </c>
      <c r="T30" s="116">
        <v>42698</v>
      </c>
      <c r="U30" s="8" t="s">
        <v>3286</v>
      </c>
      <c r="V30" s="155" t="s">
        <v>3213</v>
      </c>
      <c r="W30" s="132" t="s">
        <v>4172</v>
      </c>
      <c r="X30" s="132" t="s">
        <v>4067</v>
      </c>
    </row>
    <row r="31" spans="1:30">
      <c r="A31" t="s">
        <v>1199</v>
      </c>
      <c r="B31">
        <v>1</v>
      </c>
      <c r="F31" s="8" t="s">
        <v>4114</v>
      </c>
      <c r="G31" s="75" t="s">
        <v>3219</v>
      </c>
      <c r="H31" s="75" t="s">
        <v>3219</v>
      </c>
      <c r="I31" s="75" t="s">
        <v>3219</v>
      </c>
      <c r="J31" s="75" t="s">
        <v>3219</v>
      </c>
      <c r="K31" s="75" t="s">
        <v>3219</v>
      </c>
      <c r="L31" s="8" t="s">
        <v>2787</v>
      </c>
      <c r="M31" s="75" t="s">
        <v>3219</v>
      </c>
      <c r="N31" s="155" t="s">
        <v>4112</v>
      </c>
      <c r="O31" s="75" t="s">
        <v>3219</v>
      </c>
      <c r="P31" s="75" t="s">
        <v>3219</v>
      </c>
      <c r="Q31" s="75" t="s">
        <v>3219</v>
      </c>
      <c r="R31">
        <v>2020</v>
      </c>
      <c r="S31" s="75" t="s">
        <v>3219</v>
      </c>
      <c r="T31" s="116"/>
      <c r="U31" s="8" t="s">
        <v>3286</v>
      </c>
      <c r="V31" s="75"/>
      <c r="W31" s="132" t="s">
        <v>4113</v>
      </c>
    </row>
    <row r="32" spans="1:30">
      <c r="A32" t="s">
        <v>2403</v>
      </c>
      <c r="B32">
        <v>1</v>
      </c>
      <c r="F32" t="s">
        <v>3278</v>
      </c>
      <c r="G32" s="75" t="s">
        <v>3219</v>
      </c>
      <c r="H32" s="75" t="s">
        <v>3219</v>
      </c>
      <c r="I32" s="75" t="s">
        <v>3219</v>
      </c>
      <c r="J32" s="75" t="s">
        <v>3219</v>
      </c>
      <c r="K32" s="75" t="s">
        <v>3219</v>
      </c>
      <c r="L32" s="8" t="s">
        <v>2863</v>
      </c>
      <c r="M32" s="75" t="s">
        <v>3219</v>
      </c>
      <c r="N32" s="75" t="s">
        <v>3219</v>
      </c>
      <c r="O32" s="75" t="s">
        <v>3219</v>
      </c>
      <c r="P32" s="75" t="s">
        <v>3219</v>
      </c>
      <c r="Q32" s="75" t="s">
        <v>3219</v>
      </c>
      <c r="R32">
        <v>2020</v>
      </c>
      <c r="S32" s="75" t="s">
        <v>3219</v>
      </c>
      <c r="T32" s="116"/>
      <c r="U32" s="8" t="s">
        <v>3286</v>
      </c>
      <c r="V32" s="75"/>
    </row>
    <row r="33" spans="1:24">
      <c r="A33" t="s">
        <v>2755</v>
      </c>
      <c r="B33">
        <v>1</v>
      </c>
      <c r="F33" t="s">
        <v>3278</v>
      </c>
      <c r="G33" t="s">
        <v>3219</v>
      </c>
      <c r="H33" t="s">
        <v>3219</v>
      </c>
      <c r="I33" t="s">
        <v>3219</v>
      </c>
      <c r="J33" t="s">
        <v>3219</v>
      </c>
      <c r="K33" s="75" t="s">
        <v>3219</v>
      </c>
      <c r="L33" s="8" t="s">
        <v>3113</v>
      </c>
      <c r="M33" s="75" t="s">
        <v>3219</v>
      </c>
      <c r="N33" s="155" t="s">
        <v>4170</v>
      </c>
      <c r="O33" s="75" t="s">
        <v>3219</v>
      </c>
      <c r="P33" s="75" t="s">
        <v>3219</v>
      </c>
      <c r="Q33" s="116">
        <v>42697</v>
      </c>
      <c r="R33">
        <v>2020</v>
      </c>
      <c r="S33" s="75" t="s">
        <v>3219</v>
      </c>
      <c r="T33" s="116">
        <v>42697</v>
      </c>
      <c r="U33" s="8" t="s">
        <v>3286</v>
      </c>
      <c r="V33" s="155" t="s">
        <v>3213</v>
      </c>
      <c r="W33" s="132" t="s">
        <v>4068</v>
      </c>
      <c r="X33" s="132"/>
    </row>
    <row r="34" spans="1:24">
      <c r="A34" t="s">
        <v>192</v>
      </c>
      <c r="B34">
        <v>1</v>
      </c>
      <c r="F34" t="s">
        <v>3278</v>
      </c>
      <c r="G34" s="75" t="s">
        <v>3219</v>
      </c>
      <c r="H34" s="75" t="s">
        <v>3219</v>
      </c>
      <c r="I34" s="75" t="s">
        <v>3219</v>
      </c>
      <c r="J34" s="75" t="s">
        <v>3219</v>
      </c>
      <c r="K34" s="75" t="s">
        <v>3219</v>
      </c>
      <c r="L34" s="8" t="s">
        <v>1685</v>
      </c>
      <c r="M34" s="75" t="s">
        <v>3219</v>
      </c>
      <c r="N34" s="155" t="s">
        <v>4086</v>
      </c>
      <c r="O34" s="75" t="s">
        <v>3219</v>
      </c>
      <c r="P34" s="75" t="s">
        <v>3219</v>
      </c>
      <c r="Q34" s="75" t="s">
        <v>3219</v>
      </c>
      <c r="R34">
        <v>2020</v>
      </c>
      <c r="S34" s="75" t="s">
        <v>3219</v>
      </c>
      <c r="T34" s="116"/>
      <c r="U34" s="8" t="s">
        <v>3286</v>
      </c>
      <c r="V34" s="75"/>
      <c r="W34" s="132" t="s">
        <v>4087</v>
      </c>
    </row>
    <row r="35" spans="1:24">
      <c r="A35" t="s">
        <v>1106</v>
      </c>
      <c r="B35">
        <v>1</v>
      </c>
      <c r="F35" t="s">
        <v>3278</v>
      </c>
      <c r="G35" s="75" t="s">
        <v>3219</v>
      </c>
      <c r="H35" s="75" t="s">
        <v>3219</v>
      </c>
      <c r="I35" s="75" t="s">
        <v>3219</v>
      </c>
      <c r="J35" s="75" t="s">
        <v>3219</v>
      </c>
      <c r="K35" s="75" t="s">
        <v>3219</v>
      </c>
      <c r="L35" s="8" t="s">
        <v>2715</v>
      </c>
      <c r="M35" s="75" t="s">
        <v>3219</v>
      </c>
      <c r="N35" s="155" t="s">
        <v>4070</v>
      </c>
      <c r="O35" s="75" t="s">
        <v>3219</v>
      </c>
      <c r="P35" s="75" t="s">
        <v>3219</v>
      </c>
      <c r="Q35" s="75" t="s">
        <v>3219</v>
      </c>
      <c r="R35">
        <v>2020</v>
      </c>
      <c r="S35" s="75" t="s">
        <v>3219</v>
      </c>
      <c r="T35" s="116"/>
      <c r="U35" s="8" t="s">
        <v>3286</v>
      </c>
      <c r="V35" s="75"/>
      <c r="W35" s="132" t="s">
        <v>4069</v>
      </c>
    </row>
    <row r="36" spans="1:24" ht="15" customHeight="1">
      <c r="A36" t="s">
        <v>2360</v>
      </c>
      <c r="B36">
        <v>1</v>
      </c>
      <c r="F36" t="s">
        <v>3278</v>
      </c>
      <c r="G36" s="75" t="s">
        <v>3219</v>
      </c>
      <c r="H36" s="75" t="s">
        <v>3219</v>
      </c>
      <c r="I36" s="75" t="s">
        <v>3219</v>
      </c>
      <c r="J36" s="75" t="s">
        <v>3219</v>
      </c>
      <c r="K36" s="75" t="s">
        <v>3219</v>
      </c>
      <c r="L36" s="8" t="s">
        <v>2377</v>
      </c>
      <c r="M36" s="75" t="s">
        <v>3219</v>
      </c>
      <c r="N36" s="155" t="s">
        <v>4143</v>
      </c>
      <c r="O36" s="75" t="s">
        <v>3219</v>
      </c>
      <c r="P36" s="75" t="s">
        <v>3219</v>
      </c>
      <c r="Q36" s="116">
        <v>42685</v>
      </c>
      <c r="R36">
        <v>2020</v>
      </c>
      <c r="S36" s="75" t="s">
        <v>3219</v>
      </c>
      <c r="T36" s="116">
        <v>42690</v>
      </c>
      <c r="U36" s="8" t="s">
        <v>3286</v>
      </c>
      <c r="V36" s="155" t="s">
        <v>3213</v>
      </c>
      <c r="W36" s="132" t="s">
        <v>4009</v>
      </c>
    </row>
    <row r="37" spans="1:24">
      <c r="A37" t="s">
        <v>735</v>
      </c>
      <c r="B37">
        <v>1</v>
      </c>
      <c r="F37" s="8" t="s">
        <v>4114</v>
      </c>
      <c r="G37" t="s">
        <v>3219</v>
      </c>
      <c r="H37" t="s">
        <v>3219</v>
      </c>
      <c r="I37" t="s">
        <v>3219</v>
      </c>
      <c r="J37" t="s">
        <v>3219</v>
      </c>
      <c r="K37" s="75" t="s">
        <v>3219</v>
      </c>
      <c r="L37" s="8" t="s">
        <v>2860</v>
      </c>
      <c r="M37" s="75" t="s">
        <v>3219</v>
      </c>
      <c r="N37" s="155" t="s">
        <v>4162</v>
      </c>
      <c r="O37" s="75" t="s">
        <v>3219</v>
      </c>
      <c r="P37" s="75" t="s">
        <v>3219</v>
      </c>
      <c r="Q37" s="116" t="s">
        <v>3219</v>
      </c>
      <c r="R37">
        <v>2020</v>
      </c>
      <c r="S37" s="75" t="s">
        <v>3219</v>
      </c>
      <c r="T37" s="116">
        <v>42700</v>
      </c>
      <c r="U37" s="8" t="s">
        <v>3286</v>
      </c>
      <c r="V37" s="155" t="s">
        <v>3213</v>
      </c>
      <c r="W37" s="132" t="s">
        <v>4163</v>
      </c>
      <c r="X37" s="132" t="s">
        <v>4094</v>
      </c>
    </row>
    <row r="38" spans="1:24">
      <c r="A38" t="s">
        <v>1271</v>
      </c>
      <c r="B38">
        <v>1</v>
      </c>
      <c r="F38" t="s">
        <v>3278</v>
      </c>
      <c r="G38" s="75" t="s">
        <v>3219</v>
      </c>
      <c r="H38" s="75" t="s">
        <v>3219</v>
      </c>
      <c r="I38" s="75" t="s">
        <v>3219</v>
      </c>
      <c r="J38" s="75" t="s">
        <v>3219</v>
      </c>
      <c r="K38" s="75" t="s">
        <v>3219</v>
      </c>
      <c r="L38" s="8" t="s">
        <v>3116</v>
      </c>
      <c r="M38" s="75" t="s">
        <v>3219</v>
      </c>
      <c r="N38" s="75" t="s">
        <v>4130</v>
      </c>
      <c r="O38" s="75" t="s">
        <v>3219</v>
      </c>
      <c r="P38" s="75" t="s">
        <v>3219</v>
      </c>
      <c r="Q38" s="116">
        <v>42679</v>
      </c>
      <c r="R38">
        <v>2020</v>
      </c>
      <c r="S38" s="75" t="s">
        <v>3219</v>
      </c>
      <c r="T38" s="116">
        <v>42684</v>
      </c>
      <c r="U38" s="8" t="s">
        <v>3286</v>
      </c>
      <c r="V38" s="155" t="s">
        <v>3213</v>
      </c>
      <c r="W38" s="132" t="s">
        <v>4131</v>
      </c>
    </row>
    <row r="39" spans="1:24">
      <c r="A39" t="s">
        <v>554</v>
      </c>
      <c r="B39">
        <v>1</v>
      </c>
      <c r="F39" t="s">
        <v>3278</v>
      </c>
      <c r="G39" s="75" t="s">
        <v>3219</v>
      </c>
      <c r="H39" s="75" t="s">
        <v>3219</v>
      </c>
      <c r="I39" s="75" t="s">
        <v>3219</v>
      </c>
      <c r="J39" s="75" t="s">
        <v>3219</v>
      </c>
      <c r="K39" s="75" t="s">
        <v>3219</v>
      </c>
      <c r="L39" s="8" t="s">
        <v>1517</v>
      </c>
      <c r="M39" s="75" t="s">
        <v>3219</v>
      </c>
      <c r="N39" s="155" t="s">
        <v>4091</v>
      </c>
      <c r="O39" s="75" t="s">
        <v>3219</v>
      </c>
      <c r="P39" s="75" t="s">
        <v>3219</v>
      </c>
      <c r="Q39" s="75" t="s">
        <v>3219</v>
      </c>
      <c r="R39">
        <v>2020</v>
      </c>
      <c r="S39" s="75" t="s">
        <v>3219</v>
      </c>
      <c r="T39" s="116"/>
      <c r="U39" s="8" t="s">
        <v>3286</v>
      </c>
      <c r="V39" s="75"/>
      <c r="W39" s="132" t="s">
        <v>4090</v>
      </c>
      <c r="X39" s="132"/>
    </row>
    <row r="40" spans="1:24">
      <c r="A40" t="s">
        <v>1018</v>
      </c>
      <c r="B40">
        <v>1</v>
      </c>
      <c r="F40" t="s">
        <v>3278</v>
      </c>
      <c r="G40" s="75" t="s">
        <v>3219</v>
      </c>
      <c r="H40" s="75" t="s">
        <v>3219</v>
      </c>
      <c r="I40" s="75" t="s">
        <v>3219</v>
      </c>
      <c r="J40" s="75" t="s">
        <v>3219</v>
      </c>
      <c r="K40" s="75" t="s">
        <v>3219</v>
      </c>
      <c r="L40" s="8" t="s">
        <v>1440</v>
      </c>
      <c r="M40" s="75" t="s">
        <v>3219</v>
      </c>
      <c r="N40" s="155" t="s">
        <v>4072</v>
      </c>
      <c r="O40" s="75" t="s">
        <v>3219</v>
      </c>
      <c r="P40" s="75" t="s">
        <v>3219</v>
      </c>
      <c r="Q40" s="75" t="s">
        <v>3219</v>
      </c>
      <c r="R40">
        <v>2020</v>
      </c>
      <c r="S40" s="75" t="s">
        <v>3219</v>
      </c>
      <c r="T40" s="116"/>
      <c r="U40" s="8" t="s">
        <v>3286</v>
      </c>
      <c r="V40" s="75"/>
      <c r="W40" s="132" t="s">
        <v>4071</v>
      </c>
    </row>
    <row r="41" spans="1:24">
      <c r="A41" t="s">
        <v>1113</v>
      </c>
      <c r="B41">
        <v>1</v>
      </c>
      <c r="F41" t="s">
        <v>3278</v>
      </c>
      <c r="G41" s="75" t="s">
        <v>3219</v>
      </c>
      <c r="H41" s="75" t="s">
        <v>3219</v>
      </c>
      <c r="I41" s="75" t="s">
        <v>3219</v>
      </c>
      <c r="J41" s="75" t="s">
        <v>3219</v>
      </c>
      <c r="K41" s="75" t="s">
        <v>3219</v>
      </c>
      <c r="L41" s="8" t="s">
        <v>1027</v>
      </c>
      <c r="M41" s="75" t="s">
        <v>3219</v>
      </c>
      <c r="N41" s="75" t="s">
        <v>4073</v>
      </c>
      <c r="O41" s="75" t="s">
        <v>3219</v>
      </c>
      <c r="P41" s="75" t="s">
        <v>3219</v>
      </c>
      <c r="Q41" s="75" t="s">
        <v>3219</v>
      </c>
      <c r="R41">
        <v>2020</v>
      </c>
      <c r="S41" s="75" t="s">
        <v>3219</v>
      </c>
      <c r="T41" s="116"/>
      <c r="U41" s="8" t="s">
        <v>3286</v>
      </c>
      <c r="V41" s="75"/>
      <c r="W41" s="132" t="s">
        <v>4074</v>
      </c>
    </row>
    <row r="42" spans="1:24">
      <c r="A42" t="s">
        <v>2144</v>
      </c>
      <c r="B42">
        <v>1</v>
      </c>
      <c r="F42" t="s">
        <v>3278</v>
      </c>
      <c r="G42" s="75" t="s">
        <v>3219</v>
      </c>
      <c r="H42" s="75" t="s">
        <v>3219</v>
      </c>
      <c r="I42" s="75" t="s">
        <v>3219</v>
      </c>
      <c r="J42" s="75" t="s">
        <v>3219</v>
      </c>
      <c r="K42" s="75" t="s">
        <v>3219</v>
      </c>
      <c r="L42" s="8" t="s">
        <v>62</v>
      </c>
      <c r="M42" s="75" t="s">
        <v>3219</v>
      </c>
      <c r="N42" s="155" t="s">
        <v>4134</v>
      </c>
      <c r="O42" s="75" t="s">
        <v>3219</v>
      </c>
      <c r="P42" s="75" t="s">
        <v>3219</v>
      </c>
      <c r="Q42" s="116">
        <v>42683</v>
      </c>
      <c r="R42">
        <v>2020</v>
      </c>
      <c r="S42" s="75" t="s">
        <v>3219</v>
      </c>
      <c r="T42" s="116">
        <v>42684</v>
      </c>
      <c r="U42" s="8" t="s">
        <v>3286</v>
      </c>
      <c r="V42" s="155" t="s">
        <v>3213</v>
      </c>
      <c r="W42" s="132" t="s">
        <v>4075</v>
      </c>
    </row>
    <row r="43" spans="1:24">
      <c r="A43" t="s">
        <v>2025</v>
      </c>
      <c r="B43">
        <v>1</v>
      </c>
      <c r="F43" s="8" t="s">
        <v>4122</v>
      </c>
      <c r="G43" s="8" t="s">
        <v>4173</v>
      </c>
      <c r="H43" s="8" t="s">
        <v>4155</v>
      </c>
      <c r="I43" t="s">
        <v>3219</v>
      </c>
      <c r="J43" t="s">
        <v>3219</v>
      </c>
      <c r="K43" s="75" t="s">
        <v>3219</v>
      </c>
      <c r="L43" s="8" t="s">
        <v>1378</v>
      </c>
      <c r="M43" s="75" t="s">
        <v>3219</v>
      </c>
      <c r="N43" s="155" t="s">
        <v>4174</v>
      </c>
      <c r="O43" s="75" t="s">
        <v>3219</v>
      </c>
      <c r="P43" s="75" t="s">
        <v>3219</v>
      </c>
      <c r="Q43" s="116">
        <v>42683</v>
      </c>
      <c r="R43">
        <v>2020</v>
      </c>
      <c r="S43" s="75" t="s">
        <v>3219</v>
      </c>
      <c r="T43" s="116">
        <v>42694</v>
      </c>
      <c r="U43" s="8" t="s">
        <v>3286</v>
      </c>
      <c r="V43" s="155" t="s">
        <v>3213</v>
      </c>
      <c r="W43" s="132" t="s">
        <v>4175</v>
      </c>
      <c r="X43" s="132" t="s">
        <v>4089</v>
      </c>
    </row>
    <row r="44" spans="1:24">
      <c r="A44" t="s">
        <v>2521</v>
      </c>
      <c r="B44">
        <v>1</v>
      </c>
      <c r="F44" t="s">
        <v>3278</v>
      </c>
      <c r="G44" s="75" t="s">
        <v>3219</v>
      </c>
      <c r="H44" s="75" t="s">
        <v>3219</v>
      </c>
      <c r="I44" s="75" t="s">
        <v>3219</v>
      </c>
      <c r="J44" s="75" t="s">
        <v>3219</v>
      </c>
      <c r="K44" s="75" t="s">
        <v>3219</v>
      </c>
      <c r="L44" s="8" t="s">
        <v>2385</v>
      </c>
      <c r="M44" s="75" t="s">
        <v>3219</v>
      </c>
      <c r="N44" s="155" t="s">
        <v>4077</v>
      </c>
      <c r="O44" s="75" t="s">
        <v>3219</v>
      </c>
      <c r="P44" s="75" t="s">
        <v>3219</v>
      </c>
      <c r="Q44" s="75" t="s">
        <v>3219</v>
      </c>
      <c r="R44">
        <v>2020</v>
      </c>
      <c r="S44" s="75" t="s">
        <v>3219</v>
      </c>
      <c r="T44" s="116"/>
      <c r="U44" s="8" t="s">
        <v>3286</v>
      </c>
      <c r="V44" s="75"/>
      <c r="W44" s="132" t="s">
        <v>4076</v>
      </c>
    </row>
    <row r="45" spans="1:24" ht="15" customHeight="1">
      <c r="A45" t="s">
        <v>492</v>
      </c>
      <c r="B45">
        <v>1</v>
      </c>
      <c r="F45" t="s">
        <v>3278</v>
      </c>
      <c r="G45" s="75" t="s">
        <v>3219</v>
      </c>
      <c r="H45" s="75" t="s">
        <v>3219</v>
      </c>
      <c r="I45" s="75" t="s">
        <v>3219</v>
      </c>
      <c r="J45" s="75" t="s">
        <v>3219</v>
      </c>
      <c r="K45" s="75" t="s">
        <v>3219</v>
      </c>
      <c r="L45" s="8" t="s">
        <v>2939</v>
      </c>
      <c r="M45" s="75" t="s">
        <v>3219</v>
      </c>
      <c r="N45" s="155" t="s">
        <v>4079</v>
      </c>
      <c r="O45" s="75" t="s">
        <v>3219</v>
      </c>
      <c r="P45" s="75" t="s">
        <v>3219</v>
      </c>
      <c r="Q45" s="75" t="s">
        <v>3219</v>
      </c>
      <c r="R45">
        <v>2020</v>
      </c>
      <c r="S45" s="75" t="s">
        <v>3219</v>
      </c>
      <c r="T45" s="116"/>
      <c r="U45" s="8" t="s">
        <v>3286</v>
      </c>
      <c r="V45" s="75"/>
      <c r="W45" s="132" t="s">
        <v>4078</v>
      </c>
    </row>
    <row r="46" spans="1:24">
      <c r="A46" t="s">
        <v>277</v>
      </c>
      <c r="B46">
        <v>1</v>
      </c>
      <c r="F46" s="8" t="s">
        <v>4122</v>
      </c>
      <c r="G46" s="8" t="s">
        <v>4158</v>
      </c>
      <c r="H46" s="8" t="s">
        <v>4159</v>
      </c>
      <c r="I46" t="s">
        <v>3219</v>
      </c>
      <c r="J46" t="s">
        <v>3219</v>
      </c>
      <c r="K46" t="s">
        <v>3219</v>
      </c>
      <c r="L46" s="8" t="s">
        <v>3144</v>
      </c>
      <c r="M46" s="75" t="s">
        <v>3219</v>
      </c>
      <c r="N46" s="155" t="s">
        <v>4160</v>
      </c>
      <c r="O46" s="75" t="s">
        <v>3219</v>
      </c>
      <c r="P46" s="75" t="s">
        <v>3219</v>
      </c>
      <c r="Q46" s="116">
        <v>42696</v>
      </c>
      <c r="R46">
        <v>2020</v>
      </c>
      <c r="S46" s="75" t="s">
        <v>3219</v>
      </c>
      <c r="T46" s="116">
        <v>42696</v>
      </c>
      <c r="U46" s="8" t="s">
        <v>3286</v>
      </c>
      <c r="V46" s="155" t="s">
        <v>3213</v>
      </c>
      <c r="W46" s="132" t="s">
        <v>4161</v>
      </c>
      <c r="X46" s="132" t="s">
        <v>4080</v>
      </c>
    </row>
    <row r="47" spans="1:24">
      <c r="A47" t="s">
        <v>725</v>
      </c>
      <c r="B47">
        <v>1</v>
      </c>
      <c r="F47" s="8" t="s">
        <v>4122</v>
      </c>
      <c r="G47" s="75" t="s">
        <v>3219</v>
      </c>
      <c r="H47" s="75" t="s">
        <v>3219</v>
      </c>
      <c r="I47" s="75" t="s">
        <v>3219</v>
      </c>
      <c r="J47" s="75" t="s">
        <v>3219</v>
      </c>
      <c r="K47" s="75" t="s">
        <v>3219</v>
      </c>
      <c r="L47" s="8" t="s">
        <v>2813</v>
      </c>
      <c r="M47" s="75" t="s">
        <v>3219</v>
      </c>
      <c r="N47" s="116" t="s">
        <v>4127</v>
      </c>
      <c r="O47" s="75" t="s">
        <v>3219</v>
      </c>
      <c r="P47" s="75" t="s">
        <v>3219</v>
      </c>
      <c r="Q47" s="116">
        <v>42680</v>
      </c>
      <c r="R47" s="8">
        <v>2020</v>
      </c>
      <c r="S47" s="75" t="s">
        <v>3219</v>
      </c>
      <c r="T47" s="116">
        <v>42683</v>
      </c>
      <c r="U47" t="s">
        <v>3286</v>
      </c>
      <c r="V47" s="155" t="s">
        <v>3213</v>
      </c>
      <c r="W47" s="132" t="s">
        <v>4128</v>
      </c>
      <c r="X47" s="132" t="s">
        <v>4129</v>
      </c>
    </row>
    <row r="48" spans="1:24">
      <c r="A48" t="s">
        <v>1007</v>
      </c>
      <c r="B48">
        <v>1</v>
      </c>
      <c r="F48" t="s">
        <v>3278</v>
      </c>
      <c r="G48" s="75" t="s">
        <v>3219</v>
      </c>
      <c r="H48" s="75" t="s">
        <v>3219</v>
      </c>
      <c r="I48" s="75" t="s">
        <v>3219</v>
      </c>
      <c r="J48" s="75" t="s">
        <v>3219</v>
      </c>
      <c r="K48" s="75" t="s">
        <v>3219</v>
      </c>
      <c r="L48" s="8" t="s">
        <v>745</v>
      </c>
      <c r="M48" s="75" t="s">
        <v>3219</v>
      </c>
      <c r="N48" s="155" t="s">
        <v>4144</v>
      </c>
      <c r="O48" s="75" t="s">
        <v>3219</v>
      </c>
      <c r="P48" s="75" t="s">
        <v>3219</v>
      </c>
      <c r="Q48" s="116">
        <v>42694</v>
      </c>
      <c r="R48">
        <v>2020</v>
      </c>
      <c r="S48" s="75" t="s">
        <v>3219</v>
      </c>
      <c r="T48" s="116">
        <v>42694</v>
      </c>
      <c r="U48" s="8" t="s">
        <v>3286</v>
      </c>
      <c r="V48" s="155" t="s">
        <v>3213</v>
      </c>
      <c r="W48" s="132" t="s">
        <v>4081</v>
      </c>
    </row>
    <row r="49" spans="1:31">
      <c r="A49" t="s">
        <v>691</v>
      </c>
      <c r="B49">
        <v>1</v>
      </c>
      <c r="F49" t="s">
        <v>3278</v>
      </c>
      <c r="G49" s="75" t="s">
        <v>3219</v>
      </c>
      <c r="H49" s="75" t="s">
        <v>3219</v>
      </c>
      <c r="I49" s="75" t="s">
        <v>3219</v>
      </c>
      <c r="J49" s="75" t="s">
        <v>3219</v>
      </c>
      <c r="K49" s="75" t="s">
        <v>3219</v>
      </c>
      <c r="L49" s="8" t="s">
        <v>1992</v>
      </c>
      <c r="M49" s="75" t="s">
        <v>3219</v>
      </c>
      <c r="N49" s="155" t="s">
        <v>4083</v>
      </c>
      <c r="O49" s="75" t="s">
        <v>3219</v>
      </c>
      <c r="P49" s="75" t="s">
        <v>3219</v>
      </c>
      <c r="Q49" s="75" t="s">
        <v>3219</v>
      </c>
      <c r="R49">
        <v>2020</v>
      </c>
      <c r="S49" s="75" t="s">
        <v>3219</v>
      </c>
      <c r="T49" s="148"/>
      <c r="U49" s="8" t="s">
        <v>3286</v>
      </c>
      <c r="V49" s="75"/>
      <c r="W49" s="132" t="s">
        <v>4082</v>
      </c>
      <c r="AA49" s="149"/>
      <c r="AB49" s="149"/>
      <c r="AC49" s="116"/>
      <c r="AD49" s="116"/>
      <c r="AE49" s="149"/>
    </row>
    <row r="50" spans="1:31">
      <c r="A50" t="s">
        <v>2355</v>
      </c>
      <c r="B50">
        <v>1</v>
      </c>
      <c r="F50" t="s">
        <v>3278</v>
      </c>
      <c r="G50" s="75" t="s">
        <v>3219</v>
      </c>
      <c r="H50" s="75" t="s">
        <v>3219</v>
      </c>
      <c r="I50" s="75" t="s">
        <v>3219</v>
      </c>
      <c r="J50" s="75" t="s">
        <v>3219</v>
      </c>
      <c r="K50" s="75" t="s">
        <v>3219</v>
      </c>
      <c r="L50" s="8" t="s">
        <v>619</v>
      </c>
      <c r="M50" s="75" t="s">
        <v>3219</v>
      </c>
      <c r="N50" s="155" t="s">
        <v>4085</v>
      </c>
      <c r="O50" s="75" t="s">
        <v>3219</v>
      </c>
      <c r="P50" s="75" t="s">
        <v>3219</v>
      </c>
      <c r="Q50" s="75" t="s">
        <v>3219</v>
      </c>
      <c r="R50">
        <v>2020</v>
      </c>
      <c r="S50" s="75" t="s">
        <v>3219</v>
      </c>
      <c r="T50" s="116"/>
      <c r="U50" s="8" t="s">
        <v>3286</v>
      </c>
      <c r="V50" s="75"/>
      <c r="W50" s="132" t="s">
        <v>4084</v>
      </c>
    </row>
    <row r="51" spans="1:31">
      <c r="A51" t="s">
        <v>1121</v>
      </c>
      <c r="B51">
        <v>1</v>
      </c>
      <c r="F51" t="s">
        <v>3278</v>
      </c>
      <c r="G51" s="75" t="s">
        <v>3219</v>
      </c>
      <c r="H51" s="75" t="s">
        <v>3219</v>
      </c>
      <c r="I51" s="75" t="s">
        <v>3219</v>
      </c>
      <c r="J51" s="75" t="s">
        <v>3219</v>
      </c>
      <c r="K51" s="75" t="s">
        <v>3219</v>
      </c>
      <c r="L51" s="126" t="s">
        <v>3223</v>
      </c>
      <c r="M51" s="75" t="s">
        <v>3219</v>
      </c>
      <c r="N51" s="75" t="s">
        <v>3219</v>
      </c>
      <c r="O51" s="75" t="s">
        <v>3219</v>
      </c>
      <c r="P51" s="75" t="s">
        <v>3219</v>
      </c>
      <c r="Q51" s="75" t="s">
        <v>3219</v>
      </c>
      <c r="R51">
        <v>2020</v>
      </c>
      <c r="S51" s="75" t="s">
        <v>3219</v>
      </c>
      <c r="T51" s="116"/>
      <c r="U51" s="8" t="s">
        <v>3286</v>
      </c>
      <c r="V51" s="75"/>
    </row>
    <row r="52" spans="1:31" ht="26.4">
      <c r="A52" t="s">
        <v>708</v>
      </c>
      <c r="B52">
        <v>1</v>
      </c>
      <c r="F52" s="8" t="s">
        <v>4122</v>
      </c>
      <c r="G52" s="75" t="s">
        <v>3219</v>
      </c>
      <c r="H52" s="75" t="s">
        <v>3219</v>
      </c>
      <c r="I52" s="75" t="s">
        <v>3219</v>
      </c>
      <c r="J52" s="75" t="s">
        <v>3219</v>
      </c>
      <c r="K52" s="75" t="s">
        <v>3219</v>
      </c>
      <c r="L52" s="8" t="s">
        <v>2869</v>
      </c>
      <c r="M52" s="155" t="s">
        <v>3219</v>
      </c>
      <c r="N52" s="155" t="s">
        <v>4123</v>
      </c>
      <c r="O52" s="75" t="s">
        <v>3219</v>
      </c>
      <c r="P52" s="75" t="s">
        <v>3219</v>
      </c>
      <c r="Q52" s="148" t="s">
        <v>3219</v>
      </c>
      <c r="R52">
        <v>2020</v>
      </c>
      <c r="S52" s="155" t="s">
        <v>4124</v>
      </c>
      <c r="T52" s="116">
        <v>42683</v>
      </c>
      <c r="U52" s="8" t="s">
        <v>3286</v>
      </c>
      <c r="V52" s="8" t="s">
        <v>3213</v>
      </c>
      <c r="W52" s="132" t="s">
        <v>4125</v>
      </c>
    </row>
    <row r="53" spans="1:31">
      <c r="L53">
        <f>COUNTIF(V2:V52,"√")</f>
        <v>21</v>
      </c>
    </row>
    <row r="1770" spans="17:17">
      <c r="Q1770" s="76">
        <v>1155</v>
      </c>
    </row>
    <row r="2871" spans="74:77">
      <c r="BV2871" t="e">
        <f>IF($BH2871&lt;&gt;"","",SUMIF(#REF!,$BL2871,#REF!)-N2871)</f>
        <v>#REF!</v>
      </c>
      <c r="BW2871" t="e">
        <f>IF($BH2871&lt;&gt;"","",SUMIF(#REF!,$BL2871,#REF!)-O2871)</f>
        <v>#REF!</v>
      </c>
      <c r="BX2871" t="e">
        <f>IF($BH2871&lt;&gt;"","",SUMIF(#REF!,$BL2871,#REF!)-P2871)</f>
        <v>#REF!</v>
      </c>
      <c r="BY2871" t="e">
        <f>IF($BH2871&lt;&gt;"","",SUMIF(#REF!,$BL2871,#REF!)-Q2871)</f>
        <v>#REF!</v>
      </c>
    </row>
    <row r="2872" spans="74:77">
      <c r="BV2872" t="e">
        <f>IF($BH2872&lt;&gt;"","",SUMIF(#REF!,$BL2872,#REF!)-N2872)</f>
        <v>#REF!</v>
      </c>
      <c r="BW2872" t="e">
        <f>IF($BH2872&lt;&gt;"","",SUMIF(#REF!,$BL2872,#REF!)-O2872)</f>
        <v>#REF!</v>
      </c>
      <c r="BX2872" t="e">
        <f>IF($BH2872&lt;&gt;"","",SUMIF(#REF!,$BL2872,#REF!)-P2872)</f>
        <v>#REF!</v>
      </c>
      <c r="BY2872" t="e">
        <f>IF($BH2872&lt;&gt;"","",SUMIF(#REF!,$BL2872,#REF!)-Q2872)</f>
        <v>#REF!</v>
      </c>
    </row>
    <row r="2873" spans="74:77">
      <c r="BV2873" t="e">
        <f>IF($BH2873&lt;&gt;"","",SUMIF(#REF!,$BL2873,#REF!)-N2873)</f>
        <v>#REF!</v>
      </c>
      <c r="BW2873" t="e">
        <f>IF($BH2873&lt;&gt;"","",SUMIF(#REF!,$BL2873,#REF!)-O2873)</f>
        <v>#REF!</v>
      </c>
      <c r="BX2873" t="e">
        <f>IF($BH2873&lt;&gt;"","",SUMIF(#REF!,$BL2873,#REF!)-P2873)</f>
        <v>#REF!</v>
      </c>
      <c r="BY2873" t="e">
        <f>IF($BH2873&lt;&gt;"","",SUMIF(#REF!,$BL2873,#REF!)-Q2873)</f>
        <v>#REF!</v>
      </c>
    </row>
    <row r="2874" spans="74:77">
      <c r="BV2874" t="e">
        <f>IF($BH2874&lt;&gt;"","",SUMIF(#REF!,$BL2874,#REF!)-N2874)</f>
        <v>#REF!</v>
      </c>
      <c r="BW2874" t="e">
        <f>IF($BH2874&lt;&gt;"","",SUMIF(#REF!,$BL2874,#REF!)-O2874)</f>
        <v>#REF!</v>
      </c>
      <c r="BX2874" t="e">
        <f>IF($BH2874&lt;&gt;"","",SUMIF(#REF!,$BL2874,#REF!)-P2874)</f>
        <v>#REF!</v>
      </c>
      <c r="BY2874" t="e">
        <f>IF($BH2874&lt;&gt;"","",SUMIF(#REF!,$BL2874,#REF!)-Q2874)</f>
        <v>#REF!</v>
      </c>
    </row>
    <row r="2875" spans="74:77">
      <c r="BV2875" t="e">
        <f>IF($BH2875&lt;&gt;"","",SUMIF(#REF!,$BL2875,#REF!)-N2875)</f>
        <v>#REF!</v>
      </c>
      <c r="BW2875" t="e">
        <f>IF($BH2875&lt;&gt;"","",SUMIF(#REF!,$BL2875,#REF!)-O2875)</f>
        <v>#REF!</v>
      </c>
      <c r="BX2875" t="e">
        <f>IF($BH2875&lt;&gt;"","",SUMIF(#REF!,$BL2875,#REF!)-P2875)</f>
        <v>#REF!</v>
      </c>
      <c r="BY2875" t="e">
        <f>IF($BH2875&lt;&gt;"","",SUMIF(#REF!,$BL2875,#REF!)-Q2875)</f>
        <v>#REF!</v>
      </c>
    </row>
    <row r="2876" spans="74:77">
      <c r="BV2876" t="e">
        <f>IF($BH2876&lt;&gt;"","",SUMIF(#REF!,$BL2876,#REF!)-N2876)</f>
        <v>#REF!</v>
      </c>
      <c r="BW2876" t="e">
        <f>IF($BH2876&lt;&gt;"","",SUMIF(#REF!,$BL2876,#REF!)-O2876)</f>
        <v>#REF!</v>
      </c>
      <c r="BX2876" t="e">
        <f>IF($BH2876&lt;&gt;"","",SUMIF(#REF!,$BL2876,#REF!)-P2876)</f>
        <v>#REF!</v>
      </c>
      <c r="BY2876" t="e">
        <f>IF($BH2876&lt;&gt;"","",SUMIF(#REF!,$BL2876,#REF!)-Q2876)</f>
        <v>#REF!</v>
      </c>
    </row>
    <row r="2877" spans="74:77">
      <c r="BV2877" t="e">
        <f>IF($BH2877&lt;&gt;"","",SUMIF(#REF!,$BL2877,#REF!)-N2877)</f>
        <v>#REF!</v>
      </c>
      <c r="BW2877" t="e">
        <f>IF($BH2877&lt;&gt;"","",SUMIF(#REF!,$BL2877,#REF!)-O2877)</f>
        <v>#REF!</v>
      </c>
      <c r="BX2877" t="e">
        <f>IF($BH2877&lt;&gt;"","",SUMIF(#REF!,$BL2877,#REF!)-P2877)</f>
        <v>#REF!</v>
      </c>
      <c r="BY2877" t="e">
        <f>IF($BH2877&lt;&gt;"","",SUMIF(#REF!,$BL2877,#REF!)-Q2877)</f>
        <v>#REF!</v>
      </c>
    </row>
    <row r="2878" spans="74:77">
      <c r="BV2878" t="e">
        <f>IF($BH2878&lt;&gt;"","",SUMIF(#REF!,$BL2878,#REF!)-N2878)</f>
        <v>#REF!</v>
      </c>
      <c r="BW2878" t="e">
        <f>IF($BH2878&lt;&gt;"","",SUMIF(#REF!,$BL2878,#REF!)-O2878)</f>
        <v>#REF!</v>
      </c>
      <c r="BX2878" t="e">
        <f>IF($BH2878&lt;&gt;"","",SUMIF(#REF!,$BL2878,#REF!)-P2878)</f>
        <v>#REF!</v>
      </c>
      <c r="BY2878" t="e">
        <f>IF($BH2878&lt;&gt;"","",SUMIF(#REF!,$BL2878,#REF!)-Q2878)</f>
        <v>#REF!</v>
      </c>
    </row>
    <row r="2879" spans="74:77">
      <c r="BV2879" t="e">
        <f>IF($BH2879&lt;&gt;"","",SUMIF(#REF!,$BL2879,#REF!)-N2879)</f>
        <v>#REF!</v>
      </c>
      <c r="BW2879" t="e">
        <f>IF($BH2879&lt;&gt;"","",SUMIF(#REF!,$BL2879,#REF!)-O2879)</f>
        <v>#REF!</v>
      </c>
      <c r="BX2879" t="e">
        <f>IF($BH2879&lt;&gt;"","",SUMIF(#REF!,$BL2879,#REF!)-P2879)</f>
        <v>#REF!</v>
      </c>
      <c r="BY2879" t="e">
        <f>IF($BH2879&lt;&gt;"","",SUMIF(#REF!,$BL2879,#REF!)-Q2879)</f>
        <v>#REF!</v>
      </c>
    </row>
    <row r="2880" spans="74:77">
      <c r="BV2880" t="e">
        <f>IF($BH2880&lt;&gt;"","",SUMIF(#REF!,$BL2880,#REF!)-N2880)</f>
        <v>#REF!</v>
      </c>
      <c r="BW2880" t="e">
        <f>IF($BH2880&lt;&gt;"","",SUMIF(#REF!,$BL2880,#REF!)-O2880)</f>
        <v>#REF!</v>
      </c>
      <c r="BX2880" t="e">
        <f>IF($BH2880&lt;&gt;"","",SUMIF(#REF!,$BL2880,#REF!)-P2880)</f>
        <v>#REF!</v>
      </c>
      <c r="BY2880" t="e">
        <f>IF($BH2880&lt;&gt;"","",SUMIF(#REF!,$BL2880,#REF!)-Q2880)</f>
        <v>#REF!</v>
      </c>
    </row>
    <row r="2881" spans="60:77">
      <c r="BV2881" t="e">
        <f>IF($BH2881&lt;&gt;"","",SUMIF(#REF!,$BL2881,#REF!)-N2881)</f>
        <v>#REF!</v>
      </c>
      <c r="BW2881" t="e">
        <f>IF($BH2881&lt;&gt;"","",SUMIF(#REF!,$BL2881,#REF!)-O2881)</f>
        <v>#REF!</v>
      </c>
      <c r="BX2881" t="e">
        <f>IF($BH2881&lt;&gt;"","",SUMIF(#REF!,$BL2881,#REF!)-P2881)</f>
        <v>#REF!</v>
      </c>
      <c r="BY2881" t="e">
        <f>IF($BH2881&lt;&gt;"","",SUMIF(#REF!,$BL2881,#REF!)-Q2881)</f>
        <v>#REF!</v>
      </c>
    </row>
    <row r="2882" spans="60:77">
      <c r="BV2882" t="e">
        <f>IF($BH2882&lt;&gt;"","",SUMIF(#REF!,$BL2882,#REF!)-N2882)</f>
        <v>#REF!</v>
      </c>
      <c r="BW2882" t="e">
        <f>IF($BH2882&lt;&gt;"","",SUMIF(#REF!,$BL2882,#REF!)-O2882)</f>
        <v>#REF!</v>
      </c>
      <c r="BX2882" t="e">
        <f>IF($BH2882&lt;&gt;"","",SUMIF(#REF!,$BL2882,#REF!)-P2882)</f>
        <v>#REF!</v>
      </c>
      <c r="BY2882" t="e">
        <f>IF($BH2882&lt;&gt;"","",SUMIF(#REF!,$BL2882,#REF!)-Q2882)</f>
        <v>#REF!</v>
      </c>
    </row>
    <row r="2883" spans="60:77">
      <c r="BV2883" t="e">
        <f>IF($BH2883&lt;&gt;"","",SUMIF(#REF!,$BL2883,#REF!)-N2883)</f>
        <v>#REF!</v>
      </c>
      <c r="BW2883" t="e">
        <f>IF($BH2883&lt;&gt;"","",SUMIF(#REF!,$BL2883,#REF!)-O2883)</f>
        <v>#REF!</v>
      </c>
      <c r="BX2883" t="e">
        <f>IF($BH2883&lt;&gt;"","",SUMIF(#REF!,$BL2883,#REF!)-P2883)</f>
        <v>#REF!</v>
      </c>
      <c r="BY2883" t="e">
        <f>IF($BH2883&lt;&gt;"","",SUMIF(#REF!,$BL2883,#REF!)-Q2883)</f>
        <v>#REF!</v>
      </c>
    </row>
    <row r="2884" spans="60:77">
      <c r="BV2884" t="e">
        <f>IF($BH2884&lt;&gt;"","",SUMIF(#REF!,$BL2884,#REF!)-N2884)</f>
        <v>#REF!</v>
      </c>
      <c r="BW2884" t="e">
        <f>IF($BH2884&lt;&gt;"","",SUMIF(#REF!,$BL2884,#REF!)-O2884)</f>
        <v>#REF!</v>
      </c>
      <c r="BX2884" t="e">
        <f>IF($BH2884&lt;&gt;"","",SUMIF(#REF!,$BL2884,#REF!)-P2884)</f>
        <v>#REF!</v>
      </c>
      <c r="BY2884" t="e">
        <f>IF($BH2884&lt;&gt;"","",SUMIF(#REF!,$BL2884,#REF!)-Q2884)</f>
        <v>#REF!</v>
      </c>
    </row>
    <row r="2885" spans="60:77">
      <c r="BV2885" t="e">
        <f>IF($BH2885&lt;&gt;"","",SUMIF(#REF!,$BL2885,#REF!)-N2885)</f>
        <v>#REF!</v>
      </c>
      <c r="BW2885" t="e">
        <f>IF($BH2885&lt;&gt;"","",SUMIF(#REF!,$BL2885,#REF!)-O2885)</f>
        <v>#REF!</v>
      </c>
      <c r="BX2885" t="e">
        <f>IF($BH2885&lt;&gt;"","",SUMIF(#REF!,$BL2885,#REF!)-P2885)</f>
        <v>#REF!</v>
      </c>
      <c r="BY2885" t="e">
        <f>IF($BH2885&lt;&gt;"","",SUMIF(#REF!,$BL2885,#REF!)-Q2885)</f>
        <v>#REF!</v>
      </c>
    </row>
    <row r="2886" spans="60:77">
      <c r="BV2886" t="e">
        <f>IF($BH2886&lt;&gt;"","",SUMIF(#REF!,$BL2886,#REF!)-N2886)</f>
        <v>#REF!</v>
      </c>
      <c r="BW2886" t="e">
        <f>IF($BH2886&lt;&gt;"","",SUMIF(#REF!,$BL2886,#REF!)-O2886)</f>
        <v>#REF!</v>
      </c>
      <c r="BX2886" t="e">
        <f>IF($BH2886&lt;&gt;"","",SUMIF(#REF!,$BL2886,#REF!)-P2886)</f>
        <v>#REF!</v>
      </c>
      <c r="BY2886" t="e">
        <f>IF($BH2886&lt;&gt;"","",SUMIF(#REF!,$BL2886,#REF!)-Q2886)</f>
        <v>#REF!</v>
      </c>
    </row>
    <row r="2887" spans="60:77">
      <c r="BV2887" t="e">
        <f>IF($BH2887&lt;&gt;"","",SUMIF(#REF!,$BL2887,#REF!)-N2887)</f>
        <v>#REF!</v>
      </c>
      <c r="BW2887" t="e">
        <f>IF($BH2887&lt;&gt;"","",SUMIF(#REF!,$BL2887,#REF!)-O2887)</f>
        <v>#REF!</v>
      </c>
      <c r="BX2887" t="e">
        <f>IF($BH2887&lt;&gt;"","",SUMIF(#REF!,$BL2887,#REF!)-P2887)</f>
        <v>#REF!</v>
      </c>
      <c r="BY2887" t="e">
        <f>IF($BH2887&lt;&gt;"","",SUMIF(#REF!,$BL2887,#REF!)-Q2887)</f>
        <v>#REF!</v>
      </c>
    </row>
    <row r="2888" spans="60:77">
      <c r="BV2888" t="e">
        <f>IF($BH2888&lt;&gt;"","",SUMIF(#REF!,$BL2888,#REF!)-N2888)</f>
        <v>#REF!</v>
      </c>
      <c r="BW2888" t="e">
        <f>IF($BH2888&lt;&gt;"","",SUMIF(#REF!,$BL2888,#REF!)-O2888)</f>
        <v>#REF!</v>
      </c>
      <c r="BX2888" t="e">
        <f>IF($BH2888&lt;&gt;"","",SUMIF(#REF!,$BL2888,#REF!)-P2888)</f>
        <v>#REF!</v>
      </c>
      <c r="BY2888" t="e">
        <f>IF($BH2888&lt;&gt;"","",SUMIF(#REF!,$BL2888,#REF!)-Q2888)</f>
        <v>#REF!</v>
      </c>
    </row>
    <row r="2889" spans="60:77">
      <c r="BH2889">
        <v>4</v>
      </c>
      <c r="BV2889" t="str">
        <f>IF($BH2889&lt;&gt;"","",SUMIF(#REF!,$BL2889,#REF!)-N2889)</f>
        <v/>
      </c>
      <c r="BW2889" t="str">
        <f>IF($BH2889&lt;&gt;"","",SUMIF(#REF!,$BL2889,#REF!)-O2889)</f>
        <v/>
      </c>
      <c r="BX2889" t="str">
        <f>IF($BH2889&lt;&gt;"","",SUMIF(#REF!,$BL2889,#REF!)-P2889)</f>
        <v/>
      </c>
      <c r="BY2889" t="str">
        <f>IF($BH2889&lt;&gt;"","",SUMIF(#REF!,$BL2889,#REF!)-Q2889)</f>
        <v/>
      </c>
    </row>
    <row r="2890" spans="60:77">
      <c r="BV2890" t="e">
        <f>IF($BH2890&lt;&gt;"","",SUMIF(#REF!,$BL2890,#REF!)-N2890)</f>
        <v>#REF!</v>
      </c>
      <c r="BW2890" t="e">
        <f>IF($BH2890&lt;&gt;"","",SUMIF(#REF!,$BL2890,#REF!)-O2890)</f>
        <v>#REF!</v>
      </c>
      <c r="BX2890" t="e">
        <f>IF($BH2890&lt;&gt;"","",SUMIF(#REF!,$BL2890,#REF!)-P2890)</f>
        <v>#REF!</v>
      </c>
      <c r="BY2890" t="e">
        <f>IF($BH2890&lt;&gt;"","",SUMIF(#REF!,$BL2890,#REF!)-Q2890)</f>
        <v>#REF!</v>
      </c>
    </row>
    <row r="2891" spans="60:77">
      <c r="BV2891" t="e">
        <f>IF($BH2891&lt;&gt;"","",SUMIF(#REF!,$BL2891,#REF!)-N2891)</f>
        <v>#REF!</v>
      </c>
      <c r="BW2891" t="e">
        <f>IF($BH2891&lt;&gt;"","",SUMIF(#REF!,$BL2891,#REF!)-O2891)</f>
        <v>#REF!</v>
      </c>
      <c r="BX2891" t="e">
        <f>IF($BH2891&lt;&gt;"","",SUMIF(#REF!,$BL2891,#REF!)-P2891)</f>
        <v>#REF!</v>
      </c>
      <c r="BY2891" t="e">
        <f>IF($BH2891&lt;&gt;"","",SUMIF(#REF!,$BL2891,#REF!)-Q2891)</f>
        <v>#REF!</v>
      </c>
    </row>
    <row r="2892" spans="60:77">
      <c r="BV2892" t="e">
        <f>IF($BH2892&lt;&gt;"","",SUMIF(#REF!,$BL2892,#REF!)-N2892)</f>
        <v>#REF!</v>
      </c>
      <c r="BW2892" t="e">
        <f>IF($BH2892&lt;&gt;"","",SUMIF(#REF!,$BL2892,#REF!)-O2892)</f>
        <v>#REF!</v>
      </c>
      <c r="BX2892" t="e">
        <f>IF($BH2892&lt;&gt;"","",SUMIF(#REF!,$BL2892,#REF!)-P2892)</f>
        <v>#REF!</v>
      </c>
      <c r="BY2892" t="e">
        <f>IF($BH2892&lt;&gt;"","",SUMIF(#REF!,$BL2892,#REF!)-Q2892)</f>
        <v>#REF!</v>
      </c>
    </row>
    <row r="2893" spans="60:77">
      <c r="BV2893" t="e">
        <f>IF($BH2893&lt;&gt;"","",SUMIF(#REF!,$BL2893,#REF!)-N2893)</f>
        <v>#REF!</v>
      </c>
      <c r="BW2893" t="e">
        <f>IF($BH2893&lt;&gt;"","",SUMIF(#REF!,$BL2893,#REF!)-O2893)</f>
        <v>#REF!</v>
      </c>
      <c r="BX2893" t="e">
        <f>IF($BH2893&lt;&gt;"","",SUMIF(#REF!,$BL2893,#REF!)-P2893)</f>
        <v>#REF!</v>
      </c>
      <c r="BY2893" t="e">
        <f>IF($BH2893&lt;&gt;"","",SUMIF(#REF!,$BL2893,#REF!)-Q2893)</f>
        <v>#REF!</v>
      </c>
    </row>
    <row r="2894" spans="60:77">
      <c r="BV2894" t="e">
        <f>IF($BH2894&lt;&gt;"","",SUMIF(#REF!,$BL2894,#REF!)-N2894)</f>
        <v>#REF!</v>
      </c>
      <c r="BW2894" t="e">
        <f>IF($BH2894&lt;&gt;"","",SUMIF(#REF!,$BL2894,#REF!)-O2894)</f>
        <v>#REF!</v>
      </c>
      <c r="BX2894" t="e">
        <f>IF($BH2894&lt;&gt;"","",SUMIF(#REF!,$BL2894,#REF!)-P2894)</f>
        <v>#REF!</v>
      </c>
      <c r="BY2894" t="e">
        <f>IF($BH2894&lt;&gt;"","",SUMIF(#REF!,$BL2894,#REF!)-Q2894)</f>
        <v>#REF!</v>
      </c>
    </row>
    <row r="2895" spans="60:77">
      <c r="BV2895" t="e">
        <f>IF($BH2895&lt;&gt;"","",SUMIF(#REF!,$BL2895,#REF!)-N2895)</f>
        <v>#REF!</v>
      </c>
      <c r="BW2895" t="e">
        <f>IF($BH2895&lt;&gt;"","",SUMIF(#REF!,$BL2895,#REF!)-O2895)</f>
        <v>#REF!</v>
      </c>
      <c r="BX2895" t="e">
        <f>IF($BH2895&lt;&gt;"","",SUMIF(#REF!,$BL2895,#REF!)-P2895)</f>
        <v>#REF!</v>
      </c>
      <c r="BY2895" t="e">
        <f>IF($BH2895&lt;&gt;"","",SUMIF(#REF!,$BL2895,#REF!)-Q2895)</f>
        <v>#REF!</v>
      </c>
    </row>
    <row r="2896" spans="60:77">
      <c r="BV2896" t="e">
        <f>IF($BH2896&lt;&gt;"","",SUMIF(#REF!,$BL2896,#REF!)-N2896)</f>
        <v>#REF!</v>
      </c>
      <c r="BW2896" t="e">
        <f>IF($BH2896&lt;&gt;"","",SUMIF(#REF!,$BL2896,#REF!)-O2896)</f>
        <v>#REF!</v>
      </c>
      <c r="BX2896" t="e">
        <f>IF($BH2896&lt;&gt;"","",SUMIF(#REF!,$BL2896,#REF!)-P2896)</f>
        <v>#REF!</v>
      </c>
      <c r="BY2896" t="e">
        <f>IF($BH2896&lt;&gt;"","",SUMIF(#REF!,$BL2896,#REF!)-Q2896)</f>
        <v>#REF!</v>
      </c>
    </row>
    <row r="2897" spans="74:77">
      <c r="BV2897" t="e">
        <f>IF($BH2897&lt;&gt;"","",SUMIF(#REF!,$BL2897,#REF!)-N2897)</f>
        <v>#REF!</v>
      </c>
      <c r="BW2897" t="e">
        <f>IF($BH2897&lt;&gt;"","",SUMIF(#REF!,$BL2897,#REF!)-O2897)</f>
        <v>#REF!</v>
      </c>
      <c r="BX2897" t="e">
        <f>IF($BH2897&lt;&gt;"","",SUMIF(#REF!,$BL2897,#REF!)-P2897)</f>
        <v>#REF!</v>
      </c>
      <c r="BY2897" t="e">
        <f>IF($BH2897&lt;&gt;"","",SUMIF(#REF!,$BL2897,#REF!)-Q2897)</f>
        <v>#REF!</v>
      </c>
    </row>
    <row r="2898" spans="74:77">
      <c r="BV2898" t="e">
        <f>IF($BH2898&lt;&gt;"","",SUMIF(#REF!,$BL2898,#REF!)-N2898)</f>
        <v>#REF!</v>
      </c>
      <c r="BW2898" t="e">
        <f>IF($BH2898&lt;&gt;"","",SUMIF(#REF!,$BL2898,#REF!)-O2898)</f>
        <v>#REF!</v>
      </c>
      <c r="BX2898" t="e">
        <f>IF($BH2898&lt;&gt;"","",SUMIF(#REF!,$BL2898,#REF!)-P2898)</f>
        <v>#REF!</v>
      </c>
      <c r="BY2898" t="e">
        <f>IF($BH2898&lt;&gt;"","",SUMIF(#REF!,$BL2898,#REF!)-Q2898)</f>
        <v>#REF!</v>
      </c>
    </row>
    <row r="2899" spans="74:77">
      <c r="BV2899" t="e">
        <f>IF($BH2899&lt;&gt;"","",SUMIF(#REF!,$BL2899,#REF!)-N2899)</f>
        <v>#REF!</v>
      </c>
      <c r="BW2899" t="e">
        <f>IF($BH2899&lt;&gt;"","",SUMIF(#REF!,$BL2899,#REF!)-O2899)</f>
        <v>#REF!</v>
      </c>
      <c r="BX2899" t="e">
        <f>IF($BH2899&lt;&gt;"","",SUMIF(#REF!,$BL2899,#REF!)-P2899)</f>
        <v>#REF!</v>
      </c>
      <c r="BY2899" t="e">
        <f>IF($BH2899&lt;&gt;"","",SUMIF(#REF!,$BL2899,#REF!)-Q2899)</f>
        <v>#REF!</v>
      </c>
    </row>
    <row r="2900" spans="74:77">
      <c r="BV2900" t="e">
        <f>IF($BH2900&lt;&gt;"","",SUMIF(#REF!,$BL2900,#REF!)-N2900)</f>
        <v>#REF!</v>
      </c>
      <c r="BW2900" t="e">
        <f>IF($BH2900&lt;&gt;"","",SUMIF(#REF!,$BL2900,#REF!)-O2900)</f>
        <v>#REF!</v>
      </c>
      <c r="BX2900" t="e">
        <f>IF($BH2900&lt;&gt;"","",SUMIF(#REF!,$BL2900,#REF!)-P2900)</f>
        <v>#REF!</v>
      </c>
      <c r="BY2900" t="e">
        <f>IF($BH2900&lt;&gt;"","",SUMIF(#REF!,$BL2900,#REF!)-Q2900)</f>
        <v>#REF!</v>
      </c>
    </row>
    <row r="2901" spans="74:77">
      <c r="BV2901" t="e">
        <f>IF($BH2901&lt;&gt;"","",SUMIF(#REF!,$BL2901,#REF!)-N2901)</f>
        <v>#REF!</v>
      </c>
      <c r="BW2901" t="e">
        <f>IF($BH2901&lt;&gt;"","",SUMIF(#REF!,$BL2901,#REF!)-O2901)</f>
        <v>#REF!</v>
      </c>
      <c r="BX2901" t="e">
        <f>IF($BH2901&lt;&gt;"","",SUMIF(#REF!,$BL2901,#REF!)-P2901)</f>
        <v>#REF!</v>
      </c>
      <c r="BY2901" t="e">
        <f>IF($BH2901&lt;&gt;"","",SUMIF(#REF!,$BL2901,#REF!)-Q2901)</f>
        <v>#REF!</v>
      </c>
    </row>
    <row r="2902" spans="74:77">
      <c r="BV2902" t="e">
        <f>IF($BH2902&lt;&gt;"","",SUMIF(#REF!,$BL2902,#REF!)-N2902)</f>
        <v>#REF!</v>
      </c>
      <c r="BW2902" t="e">
        <f>IF($BH2902&lt;&gt;"","",SUMIF(#REF!,$BL2902,#REF!)-O2902)</f>
        <v>#REF!</v>
      </c>
      <c r="BX2902" t="e">
        <f>IF($BH2902&lt;&gt;"","",SUMIF(#REF!,$BL2902,#REF!)-P2902)</f>
        <v>#REF!</v>
      </c>
      <c r="BY2902" t="e">
        <f>IF($BH2902&lt;&gt;"","",SUMIF(#REF!,$BL2902,#REF!)-Q2902)</f>
        <v>#REF!</v>
      </c>
    </row>
    <row r="2903" spans="74:77">
      <c r="BV2903" t="e">
        <f>IF($BH2903&lt;&gt;"","",SUMIF(#REF!,$BL2903,#REF!)-N2903)</f>
        <v>#REF!</v>
      </c>
      <c r="BW2903" t="e">
        <f>IF($BH2903&lt;&gt;"","",SUMIF(#REF!,$BL2903,#REF!)-O2903)</f>
        <v>#REF!</v>
      </c>
      <c r="BX2903" t="e">
        <f>IF($BH2903&lt;&gt;"","",SUMIF(#REF!,$BL2903,#REF!)-P2903)</f>
        <v>#REF!</v>
      </c>
      <c r="BY2903" t="e">
        <f>IF($BH2903&lt;&gt;"","",SUMIF(#REF!,$BL2903,#REF!)-Q2903)</f>
        <v>#REF!</v>
      </c>
    </row>
    <row r="2904" spans="74:77">
      <c r="BV2904" t="e">
        <f>IF($BH2904&lt;&gt;"","",SUMIF(#REF!,$BL2904,#REF!)-N2904)</f>
        <v>#REF!</v>
      </c>
      <c r="BW2904" t="e">
        <f>IF($BH2904&lt;&gt;"","",SUMIF(#REF!,$BL2904,#REF!)-O2904)</f>
        <v>#REF!</v>
      </c>
      <c r="BX2904" t="e">
        <f>IF($BH2904&lt;&gt;"","",SUMIF(#REF!,$BL2904,#REF!)-P2904)</f>
        <v>#REF!</v>
      </c>
      <c r="BY2904" t="e">
        <f>IF($BH2904&lt;&gt;"","",SUMIF(#REF!,$BL2904,#REF!)-Q2904)</f>
        <v>#REF!</v>
      </c>
    </row>
    <row r="2905" spans="74:77">
      <c r="BV2905" t="e">
        <f>IF($BH2905&lt;&gt;"","",SUMIF(#REF!,$BL2905,#REF!)-N2905)</f>
        <v>#REF!</v>
      </c>
      <c r="BW2905" t="e">
        <f>IF($BH2905&lt;&gt;"","",SUMIF(#REF!,$BL2905,#REF!)-O2905)</f>
        <v>#REF!</v>
      </c>
      <c r="BX2905" t="e">
        <f>IF($BH2905&lt;&gt;"","",SUMIF(#REF!,$BL2905,#REF!)-P2905)</f>
        <v>#REF!</v>
      </c>
      <c r="BY2905" t="e">
        <f>IF($BH2905&lt;&gt;"","",SUMIF(#REF!,$BL2905,#REF!)-Q2905)</f>
        <v>#REF!</v>
      </c>
    </row>
    <row r="2906" spans="74:77">
      <c r="BV2906" t="e">
        <f>IF($BH2906&lt;&gt;"","",SUMIF(#REF!,$BL2906,#REF!)-N2906)</f>
        <v>#REF!</v>
      </c>
      <c r="BW2906" t="e">
        <f>IF($BH2906&lt;&gt;"","",SUMIF(#REF!,$BL2906,#REF!)-O2906)</f>
        <v>#REF!</v>
      </c>
      <c r="BX2906" t="e">
        <f>IF($BH2906&lt;&gt;"","",SUMIF(#REF!,$BL2906,#REF!)-P2906)</f>
        <v>#REF!</v>
      </c>
      <c r="BY2906" t="e">
        <f>IF($BH2906&lt;&gt;"","",SUMIF(#REF!,$BL2906,#REF!)-Q2906)</f>
        <v>#REF!</v>
      </c>
    </row>
    <row r="2907" spans="74:77">
      <c r="BV2907" t="e">
        <f>IF($BH2907&lt;&gt;"","",SUMIF(#REF!,$BL2907,#REF!)-N2907)</f>
        <v>#REF!</v>
      </c>
      <c r="BW2907" t="e">
        <f>IF($BH2907&lt;&gt;"","",SUMIF(#REF!,$BL2907,#REF!)-O2907)</f>
        <v>#REF!</v>
      </c>
      <c r="BX2907" t="e">
        <f>IF($BH2907&lt;&gt;"","",SUMIF(#REF!,$BL2907,#REF!)-P2907)</f>
        <v>#REF!</v>
      </c>
      <c r="BY2907" t="e">
        <f>IF($BH2907&lt;&gt;"","",SUMIF(#REF!,$BL2907,#REF!)-Q2907)</f>
        <v>#REF!</v>
      </c>
    </row>
    <row r="2908" spans="74:77">
      <c r="BV2908" t="e">
        <f>IF($BH2908&lt;&gt;"","",SUMIF(#REF!,$BL2908,#REF!)-N2908)</f>
        <v>#REF!</v>
      </c>
      <c r="BW2908" t="e">
        <f>IF($BH2908&lt;&gt;"","",SUMIF(#REF!,$BL2908,#REF!)-O2908)</f>
        <v>#REF!</v>
      </c>
      <c r="BX2908" t="e">
        <f>IF($BH2908&lt;&gt;"","",SUMIF(#REF!,$BL2908,#REF!)-P2908)</f>
        <v>#REF!</v>
      </c>
      <c r="BY2908" t="e">
        <f>IF($BH2908&lt;&gt;"","",SUMIF(#REF!,$BL2908,#REF!)-Q2908)</f>
        <v>#REF!</v>
      </c>
    </row>
    <row r="2909" spans="74:77">
      <c r="BV2909" t="e">
        <f>IF($BH2909&lt;&gt;"","",SUMIF(#REF!,$BL2909,#REF!)-N2909)</f>
        <v>#REF!</v>
      </c>
      <c r="BW2909" t="e">
        <f>IF($BH2909&lt;&gt;"","",SUMIF(#REF!,$BL2909,#REF!)-O2909)</f>
        <v>#REF!</v>
      </c>
      <c r="BX2909" t="e">
        <f>IF($BH2909&lt;&gt;"","",SUMIF(#REF!,$BL2909,#REF!)-P2909)</f>
        <v>#REF!</v>
      </c>
      <c r="BY2909" t="e">
        <f>IF($BH2909&lt;&gt;"","",SUMIF(#REF!,$BL2909,#REF!)-Q2909)</f>
        <v>#REF!</v>
      </c>
    </row>
    <row r="2910" spans="74:77">
      <c r="BV2910" t="e">
        <f>IF($BH2910&lt;&gt;"","",SUMIF(#REF!,$BL2910,#REF!)-N2910)</f>
        <v>#REF!</v>
      </c>
      <c r="BW2910" t="e">
        <f>IF($BH2910&lt;&gt;"","",SUMIF(#REF!,$BL2910,#REF!)-O2910)</f>
        <v>#REF!</v>
      </c>
      <c r="BX2910" t="e">
        <f>IF($BH2910&lt;&gt;"","",SUMIF(#REF!,$BL2910,#REF!)-P2910)</f>
        <v>#REF!</v>
      </c>
      <c r="BY2910" t="e">
        <f>IF($BH2910&lt;&gt;"","",SUMIF(#REF!,$BL2910,#REF!)-Q2910)</f>
        <v>#REF!</v>
      </c>
    </row>
    <row r="2911" spans="74:77">
      <c r="BV2911" t="e">
        <f>IF($BH2911&lt;&gt;"","",SUMIF(#REF!,$BL2911,#REF!)-N2911)</f>
        <v>#REF!</v>
      </c>
      <c r="BW2911" t="e">
        <f>IF($BH2911&lt;&gt;"","",SUMIF(#REF!,$BL2911,#REF!)-O2911)</f>
        <v>#REF!</v>
      </c>
      <c r="BX2911" t="e">
        <f>IF($BH2911&lt;&gt;"","",SUMIF(#REF!,$BL2911,#REF!)-P2911)</f>
        <v>#REF!</v>
      </c>
      <c r="BY2911" t="e">
        <f>IF($BH2911&lt;&gt;"","",SUMIF(#REF!,$BL2911,#REF!)-Q2911)</f>
        <v>#REF!</v>
      </c>
    </row>
    <row r="2912" spans="74:77">
      <c r="BV2912" t="e">
        <f>IF($BH2912&lt;&gt;"","",SUMIF(#REF!,$BL2912,#REF!)-N2912)</f>
        <v>#REF!</v>
      </c>
      <c r="BW2912" t="e">
        <f>IF($BH2912&lt;&gt;"","",SUMIF(#REF!,$BL2912,#REF!)-O2912)</f>
        <v>#REF!</v>
      </c>
      <c r="BX2912" t="e">
        <f>IF($BH2912&lt;&gt;"","",SUMIF(#REF!,$BL2912,#REF!)-P2912)</f>
        <v>#REF!</v>
      </c>
      <c r="BY2912" t="e">
        <f>IF($BH2912&lt;&gt;"","",SUMIF(#REF!,$BL2912,#REF!)-Q2912)</f>
        <v>#REF!</v>
      </c>
    </row>
    <row r="2913" spans="74:77">
      <c r="BV2913" t="e">
        <f>IF($BH2913&lt;&gt;"","",SUMIF(#REF!,$BL2913,#REF!)-N2913)</f>
        <v>#REF!</v>
      </c>
      <c r="BW2913" t="e">
        <f>IF($BH2913&lt;&gt;"","",SUMIF(#REF!,$BL2913,#REF!)-O2913)</f>
        <v>#REF!</v>
      </c>
      <c r="BX2913" t="e">
        <f>IF($BH2913&lt;&gt;"","",SUMIF(#REF!,$BL2913,#REF!)-P2913)</f>
        <v>#REF!</v>
      </c>
      <c r="BY2913" t="e">
        <f>IF($BH2913&lt;&gt;"","",SUMIF(#REF!,$BL2913,#REF!)-Q2913)</f>
        <v>#REF!</v>
      </c>
    </row>
    <row r="2914" spans="74:77">
      <c r="BV2914" t="e">
        <f>IF($BH2914&lt;&gt;"","",SUMIF(#REF!,$BL2914,#REF!)-N2914)</f>
        <v>#REF!</v>
      </c>
      <c r="BW2914" t="e">
        <f>IF($BH2914&lt;&gt;"","",SUMIF(#REF!,$BL2914,#REF!)-O2914)</f>
        <v>#REF!</v>
      </c>
      <c r="BX2914" t="e">
        <f>IF($BH2914&lt;&gt;"","",SUMIF(#REF!,$BL2914,#REF!)-P2914)</f>
        <v>#REF!</v>
      </c>
      <c r="BY2914" t="e">
        <f>IF($BH2914&lt;&gt;"","",SUMIF(#REF!,$BL2914,#REF!)-Q2914)</f>
        <v>#REF!</v>
      </c>
    </row>
    <row r="2915" spans="74:77">
      <c r="BV2915" t="e">
        <f>IF($BH2915&lt;&gt;"","",SUMIF(#REF!,$BL2915,#REF!)-N2915)</f>
        <v>#REF!</v>
      </c>
      <c r="BW2915" t="e">
        <f>IF($BH2915&lt;&gt;"","",SUMIF(#REF!,$BL2915,#REF!)-O2915)</f>
        <v>#REF!</v>
      </c>
      <c r="BX2915" t="e">
        <f>IF($BH2915&lt;&gt;"","",SUMIF(#REF!,$BL2915,#REF!)-P2915)</f>
        <v>#REF!</v>
      </c>
      <c r="BY2915" t="e">
        <f>IF($BH2915&lt;&gt;"","",SUMIF(#REF!,$BL2915,#REF!)-Q2915)</f>
        <v>#REF!</v>
      </c>
    </row>
    <row r="2916" spans="74:77">
      <c r="BV2916" t="e">
        <f>IF($BH2916&lt;&gt;"","",SUMIF(#REF!,$BL2916,#REF!)-N2916)</f>
        <v>#REF!</v>
      </c>
      <c r="BW2916" t="e">
        <f>IF($BH2916&lt;&gt;"","",SUMIF(#REF!,$BL2916,#REF!)-O2916)</f>
        <v>#REF!</v>
      </c>
      <c r="BX2916" t="e">
        <f>IF($BH2916&lt;&gt;"","",SUMIF(#REF!,$BL2916,#REF!)-P2916)</f>
        <v>#REF!</v>
      </c>
      <c r="BY2916" t="e">
        <f>IF($BH2916&lt;&gt;"","",SUMIF(#REF!,$BL2916,#REF!)-Q2916)</f>
        <v>#REF!</v>
      </c>
    </row>
    <row r="2917" spans="74:77">
      <c r="BV2917" t="e">
        <f>IF($BH2917&lt;&gt;"","",SUMIF(#REF!,$BL2917,#REF!)-N2917)</f>
        <v>#REF!</v>
      </c>
      <c r="BW2917" t="e">
        <f>IF($BH2917&lt;&gt;"","",SUMIF(#REF!,$BL2917,#REF!)-O2917)</f>
        <v>#REF!</v>
      </c>
      <c r="BX2917" t="e">
        <f>IF($BH2917&lt;&gt;"","",SUMIF(#REF!,$BL2917,#REF!)-P2917)</f>
        <v>#REF!</v>
      </c>
      <c r="BY2917" t="e">
        <f>IF($BH2917&lt;&gt;"","",SUMIF(#REF!,$BL2917,#REF!)-Q2917)</f>
        <v>#REF!</v>
      </c>
    </row>
    <row r="2918" spans="74:77">
      <c r="BV2918" t="e">
        <f>IF($BH2918&lt;&gt;"","",SUMIF(#REF!,$BL2918,#REF!)-N2918)</f>
        <v>#REF!</v>
      </c>
      <c r="BW2918" t="e">
        <f>IF($BH2918&lt;&gt;"","",SUMIF(#REF!,$BL2918,#REF!)-O2918)</f>
        <v>#REF!</v>
      </c>
      <c r="BX2918" t="e">
        <f>IF($BH2918&lt;&gt;"","",SUMIF(#REF!,$BL2918,#REF!)-P2918)</f>
        <v>#REF!</v>
      </c>
      <c r="BY2918" t="e">
        <f>IF($BH2918&lt;&gt;"","",SUMIF(#REF!,$BL2918,#REF!)-Q2918)</f>
        <v>#REF!</v>
      </c>
    </row>
    <row r="2919" spans="74:77">
      <c r="BV2919" t="e">
        <f>IF($BH2919&lt;&gt;"","",SUMIF(#REF!,$BL2919,#REF!)-N2919)</f>
        <v>#REF!</v>
      </c>
      <c r="BW2919" t="e">
        <f>IF($BH2919&lt;&gt;"","",SUMIF(#REF!,$BL2919,#REF!)-O2919)</f>
        <v>#REF!</v>
      </c>
      <c r="BX2919" t="e">
        <f>IF($BH2919&lt;&gt;"","",SUMIF(#REF!,$BL2919,#REF!)-P2919)</f>
        <v>#REF!</v>
      </c>
      <c r="BY2919" t="e">
        <f>IF($BH2919&lt;&gt;"","",SUMIF(#REF!,$BL2919,#REF!)-Q2919)</f>
        <v>#REF!</v>
      </c>
    </row>
    <row r="2920" spans="74:77">
      <c r="BV2920" t="e">
        <f>IF($BH2920&lt;&gt;"","",SUMIF(#REF!,$BL2920,#REF!)-N2920)</f>
        <v>#REF!</v>
      </c>
      <c r="BW2920" t="e">
        <f>IF($BH2920&lt;&gt;"","",SUMIF(#REF!,$BL2920,#REF!)-O2920)</f>
        <v>#REF!</v>
      </c>
      <c r="BX2920" t="e">
        <f>IF($BH2920&lt;&gt;"","",SUMIF(#REF!,$BL2920,#REF!)-P2920)</f>
        <v>#REF!</v>
      </c>
      <c r="BY2920" t="e">
        <f>IF($BH2920&lt;&gt;"","",SUMIF(#REF!,$BL2920,#REF!)-Q2920)</f>
        <v>#REF!</v>
      </c>
    </row>
    <row r="2921" spans="74:77">
      <c r="BV2921" t="e">
        <f>IF($BH2921&lt;&gt;"","",SUMIF(#REF!,$BL2921,#REF!)-N2921)</f>
        <v>#REF!</v>
      </c>
      <c r="BW2921" t="e">
        <f>IF($BH2921&lt;&gt;"","",SUMIF(#REF!,$BL2921,#REF!)-O2921)</f>
        <v>#REF!</v>
      </c>
      <c r="BX2921" t="e">
        <f>IF($BH2921&lt;&gt;"","",SUMIF(#REF!,$BL2921,#REF!)-P2921)</f>
        <v>#REF!</v>
      </c>
      <c r="BY2921" t="e">
        <f>IF($BH2921&lt;&gt;"","",SUMIF(#REF!,$BL2921,#REF!)-Q2921)</f>
        <v>#REF!</v>
      </c>
    </row>
    <row r="2922" spans="74:77">
      <c r="BV2922" t="e">
        <f>IF($BH2922&lt;&gt;"","",SUMIF(#REF!,$BL2922,#REF!)-N2922)</f>
        <v>#REF!</v>
      </c>
      <c r="BW2922" t="e">
        <f>IF($BH2922&lt;&gt;"","",SUMIF(#REF!,$BL2922,#REF!)-O2922)</f>
        <v>#REF!</v>
      </c>
      <c r="BX2922" t="e">
        <f>IF($BH2922&lt;&gt;"","",SUMIF(#REF!,$BL2922,#REF!)-P2922)</f>
        <v>#REF!</v>
      </c>
      <c r="BY2922" t="e">
        <f>IF($BH2922&lt;&gt;"","",SUMIF(#REF!,$BL2922,#REF!)-Q2922)</f>
        <v>#REF!</v>
      </c>
    </row>
    <row r="2923" spans="74:77">
      <c r="BV2923" t="e">
        <f>IF($BH2923&lt;&gt;"","",SUMIF(#REF!,$BL2923,#REF!)-N2923)</f>
        <v>#REF!</v>
      </c>
      <c r="BW2923" t="e">
        <f>IF($BH2923&lt;&gt;"","",SUMIF(#REF!,$BL2923,#REF!)-O2923)</f>
        <v>#REF!</v>
      </c>
      <c r="BX2923" t="e">
        <f>IF($BH2923&lt;&gt;"","",SUMIF(#REF!,$BL2923,#REF!)-P2923)</f>
        <v>#REF!</v>
      </c>
      <c r="BY2923" t="e">
        <f>IF($BH2923&lt;&gt;"","",SUMIF(#REF!,$BL2923,#REF!)-Q2923)</f>
        <v>#REF!</v>
      </c>
    </row>
    <row r="2924" spans="74:77">
      <c r="BV2924" t="e">
        <f>IF($BH2924&lt;&gt;"","",SUMIF(#REF!,$BL2924,#REF!)-N2924)</f>
        <v>#REF!</v>
      </c>
      <c r="BW2924" t="e">
        <f>IF($BH2924&lt;&gt;"","",SUMIF(#REF!,$BL2924,#REF!)-O2924)</f>
        <v>#REF!</v>
      </c>
      <c r="BX2924" t="e">
        <f>IF($BH2924&lt;&gt;"","",SUMIF(#REF!,$BL2924,#REF!)-P2924)</f>
        <v>#REF!</v>
      </c>
      <c r="BY2924" t="e">
        <f>IF($BH2924&lt;&gt;"","",SUMIF(#REF!,$BL2924,#REF!)-Q2924)</f>
        <v>#REF!</v>
      </c>
    </row>
    <row r="2925" spans="74:77">
      <c r="BV2925" t="e">
        <f>IF($BH2925&lt;&gt;"","",SUMIF(#REF!,$BL2925,#REF!)-N2925)</f>
        <v>#REF!</v>
      </c>
      <c r="BW2925" t="e">
        <f>IF($BH2925&lt;&gt;"","",SUMIF(#REF!,$BL2925,#REF!)-O2925)</f>
        <v>#REF!</v>
      </c>
      <c r="BX2925" t="e">
        <f>IF($BH2925&lt;&gt;"","",SUMIF(#REF!,$BL2925,#REF!)-P2925)</f>
        <v>#REF!</v>
      </c>
      <c r="BY2925" t="e">
        <f>IF($BH2925&lt;&gt;"","",SUMIF(#REF!,$BL2925,#REF!)-Q2925)</f>
        <v>#REF!</v>
      </c>
    </row>
    <row r="2926" spans="74:77">
      <c r="BV2926" t="e">
        <f>IF($BH2926&lt;&gt;"","",SUMIF(#REF!,$BL2926,#REF!)-N2926)</f>
        <v>#REF!</v>
      </c>
      <c r="BW2926" t="e">
        <f>IF($BH2926&lt;&gt;"","",SUMIF(#REF!,$BL2926,#REF!)-O2926)</f>
        <v>#REF!</v>
      </c>
      <c r="BX2926" t="e">
        <f>IF($BH2926&lt;&gt;"","",SUMIF(#REF!,$BL2926,#REF!)-P2926)</f>
        <v>#REF!</v>
      </c>
      <c r="BY2926" t="e">
        <f>IF($BH2926&lt;&gt;"","",SUMIF(#REF!,$BL2926,#REF!)-Q2926)</f>
        <v>#REF!</v>
      </c>
    </row>
    <row r="2927" spans="74:77">
      <c r="BV2927" t="e">
        <f>IF($BH2927&lt;&gt;"","",SUMIF(#REF!,$BL2927,#REF!)-N2927)</f>
        <v>#REF!</v>
      </c>
      <c r="BW2927" t="e">
        <f>IF($BH2927&lt;&gt;"","",SUMIF(#REF!,$BL2927,#REF!)-O2927)</f>
        <v>#REF!</v>
      </c>
      <c r="BX2927" t="e">
        <f>IF($BH2927&lt;&gt;"","",SUMIF(#REF!,$BL2927,#REF!)-P2927)</f>
        <v>#REF!</v>
      </c>
      <c r="BY2927" t="e">
        <f>IF($BH2927&lt;&gt;"","",SUMIF(#REF!,$BL2927,#REF!)-Q2927)</f>
        <v>#REF!</v>
      </c>
    </row>
    <row r="2928" spans="74:77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74:77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74:77">
      <c r="BV2946" t="e">
        <f>IF($BH2946&lt;&gt;"","",SUMIF(#REF!,$BL2946,#REF!)-N2946)</f>
        <v>#REF!</v>
      </c>
      <c r="BW2946" t="e">
        <f>IF($BH2946&lt;&gt;"","",SUMIF(#REF!,$BL2946,#REF!)-O2946)</f>
        <v>#REF!</v>
      </c>
      <c r="BX2946" t="e">
        <f>IF($BH2946&lt;&gt;"","",SUMIF(#REF!,$BL2946,#REF!)-P2946)</f>
        <v>#REF!</v>
      </c>
      <c r="BY2946" t="e">
        <f>IF($BH2946&lt;&gt;"","",SUMIF(#REF!,$BL2946,#REF!)-Q2946)</f>
        <v>#REF!</v>
      </c>
    </row>
    <row r="2947" spans="74:77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74:77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74:77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74:77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74:77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74:77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74:77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74:77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</sheetData>
  <phoneticPr fontId="8"/>
  <hyperlinks>
    <hyperlink ref="W4" r:id="rId1" location="/federal/18/0" xr:uid="{5F786F5A-88B8-744A-97AC-7F65004FF28D}"/>
    <hyperlink ref="W7" r:id="rId2" xr:uid="{B3104C47-96E3-084E-B035-92FADBBE7C26}"/>
    <hyperlink ref="W8" r:id="rId3" location="/races" xr:uid="{EA8FDFE6-EED4-3344-B3AC-6BA15C311936}"/>
    <hyperlink ref="W13" r:id="rId4" xr:uid="{8BFECEEC-CFCC-9648-A043-9268DC589223}"/>
    <hyperlink ref="W14" r:id="rId5" xr:uid="{19AD52AA-BC94-1D49-877F-F9ACDA4BE4CC}"/>
    <hyperlink ref="W22" r:id="rId6" xr:uid="{164FDFAE-2543-2042-B174-585ED5B9A00B}"/>
    <hyperlink ref="W35" r:id="rId7" xr:uid="{929931A6-8881-8F48-809D-F8616ADAC1BA}"/>
    <hyperlink ref="W16" r:id="rId8" xr:uid="{C0BE70CB-B02D-F946-9881-196A7B2512AA}"/>
    <hyperlink ref="W40" r:id="rId9" xr:uid="{08288AEE-2EAC-5843-A0B3-D21B7D793416}"/>
    <hyperlink ref="W41" r:id="rId10" xr:uid="{6BBF2640-E007-DD4D-9938-2ADDF4C6D0B3}"/>
    <hyperlink ref="W44" r:id="rId11" xr:uid="{13F5593B-84C0-0B4D-9212-A0BD540FDF3D}"/>
    <hyperlink ref="W45" r:id="rId12" xr:uid="{639C84C8-214D-0348-8CA9-48ED7BA3FBF3}"/>
    <hyperlink ref="W49" r:id="rId13" xr:uid="{6DB18BC3-3AC1-AD45-B824-DDD1339FCC9A}"/>
    <hyperlink ref="W50" r:id="rId14" location="/summary" xr:uid="{B831E3DA-68C2-3B44-AB6A-68DC955A0823}"/>
    <hyperlink ref="W34" r:id="rId15" xr:uid="{6397705D-03E6-7248-AE18-9E37F64214CD}"/>
    <hyperlink ref="W39" r:id="rId16" xr:uid="{5839B486-D99B-7D47-BC12-B5C85FBF86E9}"/>
    <hyperlink ref="W27" r:id="rId17" xr:uid="{FA3478E4-647C-C447-A4D0-29BA9C07BD48}"/>
    <hyperlink ref="W3" r:id="rId18" xr:uid="{327F276D-3991-3E4D-ADD2-0D426F67A2D2}"/>
    <hyperlink ref="W18" r:id="rId19" xr:uid="{F4D91735-3854-C142-BC30-1A831C661C4B}"/>
    <hyperlink ref="W17" r:id="rId20" xr:uid="{858BC346-71B6-0042-A1FC-AE7E63AD97F0}"/>
    <hyperlink ref="W29" r:id="rId21" xr:uid="{841783A5-09AE-BF43-BD58-F8D3013DB325}"/>
    <hyperlink ref="W28" r:id="rId22" xr:uid="{B48877EC-DBB9-4644-9E30-333D23DA6669}"/>
    <hyperlink ref="W6" r:id="rId23" xr:uid="{56C38A61-D684-1A4D-8F5A-D9F97A787A1E}"/>
    <hyperlink ref="W10" r:id="rId24" xr:uid="{2D8F8295-0CAA-284D-8867-EFDD1D368764}"/>
    <hyperlink ref="W31" r:id="rId25" xr:uid="{503E2984-E640-FF40-AD48-1B361D54CF1D}"/>
    <hyperlink ref="W47" r:id="rId26" xr:uid="{DFFCD736-3976-1940-8436-C4EF6BFE8CC7}"/>
    <hyperlink ref="X47" r:id="rId27" location="/federal" xr:uid="{32FD5379-28A2-8E4C-81BF-25E86610DA08}"/>
    <hyperlink ref="W52" r:id="rId28" xr:uid="{C122953C-F596-234F-B0AD-222533618A0A}"/>
    <hyperlink ref="W38" r:id="rId29" xr:uid="{608979DD-8314-B544-A460-08ECB8DD2216}"/>
    <hyperlink ref="Y9" r:id="rId30" xr:uid="{6812D2CE-555E-FC45-9818-DCE486592F96}"/>
    <hyperlink ref="W9" r:id="rId31" location="electionReport4" xr:uid="{1CBBFFDF-2FF0-684B-8CB7-1FD4CD6229B6}"/>
    <hyperlink ref="W42" r:id="rId32" xr:uid="{40B1A4BA-4D0C-7E4D-B3C2-E78C10A16DE1}"/>
    <hyperlink ref="W12" r:id="rId33" xr:uid="{D6B336E1-4B8C-C949-8E1D-13B86C99EBF3}"/>
    <hyperlink ref="W11" r:id="rId34" xr:uid="{0A9436B3-5CCB-5B48-98C7-283B83589918}"/>
    <hyperlink ref="W20" r:id="rId35" xr:uid="{AA36C3EE-8B43-4143-9BD4-BD18BB13C05C}"/>
    <hyperlink ref="W36" r:id="rId36" xr:uid="{864BF784-3C53-1D47-9D9F-FC1CF10EA41D}"/>
    <hyperlink ref="W48" r:id="rId37" xr:uid="{54C3CD3C-3605-0C4D-9949-B8F335FE48EC}"/>
    <hyperlink ref="W5" r:id="rId38" xr:uid="{BB5CA8FD-C1CB-1447-81F2-4FFE5E4AED0D}"/>
    <hyperlink ref="W24" r:id="rId39" location="01000000" xr:uid="{A8FF696A-999E-FB40-815E-722E36DD890C}"/>
    <hyperlink ref="X25" r:id="rId40" xr:uid="{8827E4E5-26B0-7747-A65E-6E2F94A4B23E}"/>
    <hyperlink ref="W23" r:id="rId41" xr:uid="{26A51CBF-EDC0-3A44-A653-F717C6676BD4}"/>
    <hyperlink ref="W25" r:id="rId42" xr:uid="{A1520873-3BB5-EC48-AEA6-A6DEF74814C4}"/>
    <hyperlink ref="X19" r:id="rId43" xr:uid="{A3DDFE5B-1E83-FB4D-B103-6D704F737A43}"/>
    <hyperlink ref="W19" r:id="rId44" xr:uid="{9C7E6864-8A54-444F-8367-9C8322F5272C}"/>
    <hyperlink ref="X46" r:id="rId45" xr:uid="{0EB31973-7F81-4A4F-A508-CD17E131C3FA}"/>
    <hyperlink ref="W46" r:id="rId46" xr:uid="{9223AC30-0C9B-924C-9FD5-D0E3EB0DBDAE}"/>
    <hyperlink ref="X37" r:id="rId47" xr:uid="{C0781A61-962F-DD4C-A022-4E731742FF88}"/>
    <hyperlink ref="W37" r:id="rId48" xr:uid="{5E8AB6F1-6B4F-D447-8E64-DB9EFAE743C0}"/>
    <hyperlink ref="X2" r:id="rId49" xr:uid="{626EFE33-197C-FF40-8E21-46672357D719}"/>
    <hyperlink ref="W2" r:id="rId50" xr:uid="{C07987C5-F66D-7C48-8BB2-88F2FBA2FAA2}"/>
    <hyperlink ref="W33" r:id="rId51" xr:uid="{D891A626-0FC5-CF4C-9172-3B94E5FA0833}"/>
    <hyperlink ref="X30" r:id="rId52" location="race1" xr:uid="{6A5E1AF0-7B00-E546-8A80-E31FD5B0AADF}"/>
    <hyperlink ref="W30" r:id="rId53" xr:uid="{3C459D70-AA29-4744-A2F7-DA1685B3ADE3}"/>
    <hyperlink ref="X43" r:id="rId54" xr:uid="{A955715F-C545-1143-AE74-29EA3947D657}"/>
    <hyperlink ref="W43" r:id="rId55" xr:uid="{669D4BF7-BAC0-6445-81BE-6C68C8DA523A}"/>
  </hyperlinks>
  <pageMargins left="0.75" right="0.75" top="1" bottom="1" header="0.5" footer="0.5"/>
  <pageSetup orientation="portrait" horizontalDpi="4294967292" verticalDpi="4294967292"/>
  <legacyDrawing r:id="rId5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9D7E-DBC0-D14E-A76A-571516039951}">
  <dimension ref="A1:D40"/>
  <sheetViews>
    <sheetView workbookViewId="0">
      <selection activeCell="K8" sqref="K8"/>
    </sheetView>
  </sheetViews>
  <sheetFormatPr defaultColWidth="11.5546875" defaultRowHeight="13.2"/>
  <cols>
    <col min="2" max="2" width="5" style="21" bestFit="1" customWidth="1"/>
    <col min="3" max="3" width="11.6640625" bestFit="1" customWidth="1"/>
    <col min="4" max="4" width="64" bestFit="1" customWidth="1"/>
  </cols>
  <sheetData>
    <row r="1" spans="1:4">
      <c r="A1" s="101" t="s">
        <v>2126</v>
      </c>
      <c r="B1" s="158" t="s">
        <v>4117</v>
      </c>
      <c r="C1" s="101" t="s">
        <v>710</v>
      </c>
      <c r="D1" s="101" t="s">
        <v>4023</v>
      </c>
    </row>
    <row r="2" spans="1:4">
      <c r="A2" s="123">
        <v>42677</v>
      </c>
      <c r="B2" s="21">
        <v>0.1</v>
      </c>
      <c r="C2" s="8" t="s">
        <v>4110</v>
      </c>
      <c r="D2" s="8" t="s">
        <v>4111</v>
      </c>
    </row>
    <row r="3" spans="1:4">
      <c r="A3" s="123">
        <v>42677</v>
      </c>
      <c r="B3" s="21">
        <v>0.15</v>
      </c>
      <c r="C3" s="8" t="s">
        <v>4110</v>
      </c>
      <c r="D3" s="8" t="s">
        <v>4118</v>
      </c>
    </row>
    <row r="4" spans="1:4">
      <c r="A4" s="123">
        <v>42678</v>
      </c>
      <c r="B4" s="21">
        <v>0.2</v>
      </c>
      <c r="C4" s="8" t="s">
        <v>4110</v>
      </c>
      <c r="D4" s="8" t="s">
        <v>4118</v>
      </c>
    </row>
    <row r="5" spans="1:4">
      <c r="A5" s="123">
        <v>42678</v>
      </c>
      <c r="B5" s="21">
        <v>0.2</v>
      </c>
      <c r="C5" s="8" t="s">
        <v>4110</v>
      </c>
      <c r="D5" s="8" t="s">
        <v>4119</v>
      </c>
    </row>
    <row r="6" spans="1:4">
      <c r="A6" s="123">
        <v>42679</v>
      </c>
      <c r="B6" s="21">
        <v>0.25</v>
      </c>
      <c r="C6" s="8" t="s">
        <v>4110</v>
      </c>
      <c r="D6" s="8" t="s">
        <v>4118</v>
      </c>
    </row>
    <row r="7" spans="1:4">
      <c r="A7" s="123">
        <v>42680</v>
      </c>
      <c r="B7" s="21">
        <v>0.3</v>
      </c>
      <c r="C7" s="8" t="s">
        <v>4110</v>
      </c>
      <c r="D7" s="8" t="s">
        <v>4118</v>
      </c>
    </row>
    <row r="8" spans="1:4">
      <c r="A8" s="123">
        <v>42682</v>
      </c>
      <c r="B8" s="21">
        <v>0.35</v>
      </c>
      <c r="C8" s="8" t="s">
        <v>4110</v>
      </c>
      <c r="D8" s="8" t="s">
        <v>4118</v>
      </c>
    </row>
    <row r="9" spans="1:4">
      <c r="A9" s="123">
        <v>42683</v>
      </c>
      <c r="B9" s="21">
        <v>0.4</v>
      </c>
      <c r="C9" s="8" t="s">
        <v>708</v>
      </c>
      <c r="D9" s="8" t="s">
        <v>4121</v>
      </c>
    </row>
    <row r="10" spans="1:4">
      <c r="A10" s="123">
        <v>42686</v>
      </c>
      <c r="B10" s="21">
        <v>0.4</v>
      </c>
      <c r="C10" s="8" t="s">
        <v>725</v>
      </c>
      <c r="D10" s="8" t="s">
        <v>4121</v>
      </c>
    </row>
    <row r="11" spans="1:4">
      <c r="A11" s="123">
        <v>42686</v>
      </c>
      <c r="B11" s="21">
        <v>0.4</v>
      </c>
      <c r="C11" s="8" t="s">
        <v>1707</v>
      </c>
      <c r="D11" s="8" t="s">
        <v>4121</v>
      </c>
    </row>
    <row r="12" spans="1:4">
      <c r="A12" s="123">
        <v>42686</v>
      </c>
      <c r="B12" s="21">
        <v>0.4</v>
      </c>
      <c r="C12" s="8" t="s">
        <v>1271</v>
      </c>
      <c r="D12" s="8" t="s">
        <v>4121</v>
      </c>
    </row>
    <row r="13" spans="1:4">
      <c r="A13" s="123">
        <v>42686</v>
      </c>
      <c r="B13" s="21">
        <v>0.4</v>
      </c>
      <c r="C13" s="8" t="s">
        <v>2144</v>
      </c>
      <c r="D13" s="8" t="s">
        <v>4121</v>
      </c>
    </row>
    <row r="14" spans="1:4">
      <c r="A14" s="123">
        <v>42686</v>
      </c>
      <c r="B14" s="21">
        <v>0.4</v>
      </c>
      <c r="C14" s="8" t="s">
        <v>526</v>
      </c>
      <c r="D14" s="8" t="s">
        <v>4126</v>
      </c>
    </row>
    <row r="15" spans="1:4">
      <c r="A15" s="123">
        <v>42686</v>
      </c>
      <c r="B15" s="21">
        <v>0.4</v>
      </c>
      <c r="C15" s="8" t="s">
        <v>4110</v>
      </c>
      <c r="D15" s="8" t="s">
        <v>4118</v>
      </c>
    </row>
    <row r="16" spans="1:4">
      <c r="A16" s="123">
        <v>42694</v>
      </c>
      <c r="B16" s="21">
        <v>0.5</v>
      </c>
      <c r="C16" s="8" t="s">
        <v>4135</v>
      </c>
      <c r="D16" s="8" t="s">
        <v>4118</v>
      </c>
    </row>
    <row r="17" spans="1:4">
      <c r="A17" s="123">
        <v>42694</v>
      </c>
      <c r="B17" s="21">
        <v>0.5</v>
      </c>
      <c r="C17" s="8" t="s">
        <v>1707</v>
      </c>
      <c r="D17" s="8" t="s">
        <v>4146</v>
      </c>
    </row>
    <row r="18" spans="1:4">
      <c r="A18" s="123">
        <v>42694</v>
      </c>
      <c r="B18" s="21">
        <v>0.5</v>
      </c>
      <c r="C18" s="8" t="s">
        <v>2449</v>
      </c>
      <c r="D18" s="8" t="s">
        <v>4121</v>
      </c>
    </row>
    <row r="19" spans="1:4">
      <c r="A19" s="123">
        <v>42694</v>
      </c>
      <c r="B19" s="21">
        <v>0.5</v>
      </c>
      <c r="C19" s="8" t="s">
        <v>1007</v>
      </c>
      <c r="D19" s="8" t="s">
        <v>4121</v>
      </c>
    </row>
    <row r="20" spans="1:4">
      <c r="A20" s="123">
        <v>42694</v>
      </c>
      <c r="B20" s="21">
        <v>0.5</v>
      </c>
      <c r="C20" s="8" t="s">
        <v>1007</v>
      </c>
      <c r="D20" s="8" t="s">
        <v>4145</v>
      </c>
    </row>
    <row r="21" spans="1:4">
      <c r="A21" s="123">
        <v>42694</v>
      </c>
      <c r="B21" s="21">
        <v>0.5</v>
      </c>
      <c r="C21" s="8" t="s">
        <v>1532</v>
      </c>
      <c r="D21" s="8" t="s">
        <v>4121</v>
      </c>
    </row>
    <row r="22" spans="1:4">
      <c r="A22" s="123">
        <v>42694</v>
      </c>
      <c r="B22" s="21">
        <v>0.5</v>
      </c>
      <c r="C22" s="8" t="s">
        <v>1154</v>
      </c>
      <c r="D22" s="8" t="s">
        <v>4121</v>
      </c>
    </row>
    <row r="23" spans="1:4">
      <c r="A23" s="123">
        <v>42694</v>
      </c>
      <c r="B23" s="21">
        <v>0.5</v>
      </c>
      <c r="C23" s="8" t="s">
        <v>2360</v>
      </c>
      <c r="D23" s="8" t="s">
        <v>4121</v>
      </c>
    </row>
    <row r="24" spans="1:4">
      <c r="A24" s="123">
        <v>42694</v>
      </c>
      <c r="B24" s="21">
        <v>0.5</v>
      </c>
      <c r="C24" s="8" t="s">
        <v>526</v>
      </c>
      <c r="D24" s="8" t="s">
        <v>4136</v>
      </c>
    </row>
    <row r="25" spans="1:4">
      <c r="A25" s="123">
        <v>42694</v>
      </c>
      <c r="B25" s="21">
        <v>0.5</v>
      </c>
      <c r="C25" s="8" t="s">
        <v>660</v>
      </c>
      <c r="D25" s="8" t="s">
        <v>4137</v>
      </c>
    </row>
    <row r="26" spans="1:4">
      <c r="A26" s="123">
        <v>42694</v>
      </c>
      <c r="B26" s="21">
        <v>0.5</v>
      </c>
      <c r="C26" s="8" t="s">
        <v>2091</v>
      </c>
      <c r="D26" s="8" t="s">
        <v>4138</v>
      </c>
    </row>
    <row r="27" spans="1:4">
      <c r="A27" s="123">
        <v>42701</v>
      </c>
      <c r="B27" s="21">
        <v>0.6</v>
      </c>
      <c r="C27" s="8" t="s">
        <v>4135</v>
      </c>
      <c r="D27" s="8" t="s">
        <v>4118</v>
      </c>
    </row>
    <row r="28" spans="1:4">
      <c r="A28" s="123">
        <v>42701</v>
      </c>
      <c r="B28" s="21">
        <v>0.6</v>
      </c>
      <c r="C28" t="s">
        <v>2025</v>
      </c>
      <c r="D28" s="8" t="s">
        <v>4121</v>
      </c>
    </row>
    <row r="29" spans="1:4">
      <c r="A29" s="123">
        <v>42701</v>
      </c>
      <c r="B29" s="21">
        <v>0.6</v>
      </c>
      <c r="C29" t="s">
        <v>200</v>
      </c>
      <c r="D29" s="8" t="s">
        <v>4121</v>
      </c>
    </row>
    <row r="30" spans="1:4">
      <c r="A30" s="123">
        <v>42701</v>
      </c>
      <c r="B30" s="21">
        <v>0.6</v>
      </c>
      <c r="C30" t="s">
        <v>2476</v>
      </c>
      <c r="D30" s="8" t="s">
        <v>4176</v>
      </c>
    </row>
    <row r="31" spans="1:4">
      <c r="A31" s="123">
        <v>42701</v>
      </c>
      <c r="B31" s="21">
        <v>0.6</v>
      </c>
      <c r="C31" t="s">
        <v>1099</v>
      </c>
      <c r="D31" s="8" t="s">
        <v>4121</v>
      </c>
    </row>
    <row r="32" spans="1:4">
      <c r="A32" s="123">
        <v>42701</v>
      </c>
      <c r="B32" s="21">
        <v>0.6</v>
      </c>
      <c r="C32" t="s">
        <v>277</v>
      </c>
      <c r="D32" s="8" t="s">
        <v>4121</v>
      </c>
    </row>
    <row r="33" spans="1:4">
      <c r="A33" s="123">
        <v>42701</v>
      </c>
      <c r="B33" s="21">
        <v>0.6</v>
      </c>
      <c r="C33" t="s">
        <v>2722</v>
      </c>
      <c r="D33" s="8" t="s">
        <v>4121</v>
      </c>
    </row>
    <row r="34" spans="1:4">
      <c r="A34" s="123">
        <v>42701</v>
      </c>
      <c r="B34" s="21">
        <v>0.6</v>
      </c>
      <c r="C34" t="s">
        <v>2755</v>
      </c>
      <c r="D34" s="8" t="s">
        <v>4121</v>
      </c>
    </row>
    <row r="35" spans="1:4">
      <c r="A35" s="123">
        <v>42701</v>
      </c>
      <c r="B35" s="21">
        <v>0.6</v>
      </c>
      <c r="C35" t="s">
        <v>735</v>
      </c>
      <c r="D35" s="8" t="s">
        <v>4121</v>
      </c>
    </row>
    <row r="36" spans="1:4">
      <c r="A36" s="123">
        <v>42701</v>
      </c>
      <c r="B36" s="21">
        <v>0.6</v>
      </c>
      <c r="C36" t="s">
        <v>1485</v>
      </c>
      <c r="D36" s="8" t="s">
        <v>4121</v>
      </c>
    </row>
    <row r="37" spans="1:4">
      <c r="A37" s="123">
        <v>42701</v>
      </c>
      <c r="B37" s="21">
        <v>0.6</v>
      </c>
      <c r="C37" t="s">
        <v>2352</v>
      </c>
      <c r="D37" s="8" t="s">
        <v>4121</v>
      </c>
    </row>
    <row r="38" spans="1:4">
      <c r="A38" s="123">
        <v>42701</v>
      </c>
      <c r="B38" s="21">
        <v>0.6</v>
      </c>
      <c r="C38" s="8" t="s">
        <v>2597</v>
      </c>
      <c r="D38" s="8" t="s">
        <v>4121</v>
      </c>
    </row>
    <row r="39" spans="1:4">
      <c r="A39" s="123">
        <v>42701</v>
      </c>
      <c r="B39" s="21">
        <v>0.6</v>
      </c>
      <c r="C39" s="8" t="s">
        <v>3169</v>
      </c>
      <c r="D39" s="8" t="s">
        <v>4176</v>
      </c>
    </row>
    <row r="40" spans="1:4">
      <c r="A40" s="1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John Curiel</dc:creator>
  <cp:keywords/>
  <cp:lastModifiedBy>John Curiel</cp:lastModifiedBy>
  <dcterms:created xsi:type="dcterms:W3CDTF">1999-02-06T16:15:59Z</dcterms:created>
  <dcterms:modified xsi:type="dcterms:W3CDTF">2020-12-01T17:18:08Z</dcterms:modified>
</cp:coreProperties>
</file>